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orakod_p\Downloads\HR-Project\GG\"/>
    </mc:Choice>
  </mc:AlternateContent>
  <bookViews>
    <workbookView xWindow="-120" yWindow="-18120" windowWidth="29040" windowHeight="17640" activeTab="1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174" i="1" l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EL125" i="2" l="1"/>
  <c r="EK125" i="2"/>
  <c r="EJ125" i="2"/>
  <c r="EI125" i="2"/>
  <c r="EH125" i="2"/>
  <c r="EG125" i="2"/>
  <c r="EF125" i="2"/>
  <c r="ED125" i="2"/>
  <c r="EC125" i="2"/>
  <c r="EB125" i="2"/>
  <c r="EA125" i="2"/>
  <c r="DZ125" i="2"/>
  <c r="DY125" i="2"/>
  <c r="DX125" i="2"/>
  <c r="DW125" i="2"/>
  <c r="EE125" i="2" s="1"/>
  <c r="DV125" i="2"/>
  <c r="DU125" i="2"/>
  <c r="DT125" i="2"/>
  <c r="DS125" i="2"/>
  <c r="DR125" i="2"/>
  <c r="DQ125" i="2"/>
  <c r="DO125" i="2"/>
  <c r="DN125" i="2"/>
  <c r="DM125" i="2"/>
  <c r="DL125" i="2"/>
  <c r="DK125" i="2"/>
  <c r="DJ125" i="2"/>
  <c r="DI125" i="2"/>
  <c r="DH125" i="2"/>
  <c r="DP125" i="2" s="1"/>
  <c r="DG125" i="2"/>
  <c r="DF125" i="2"/>
  <c r="DE125" i="2"/>
  <c r="DD125" i="2"/>
  <c r="DC125" i="2"/>
  <c r="DB125" i="2"/>
  <c r="CZ125" i="2"/>
  <c r="CY125" i="2"/>
  <c r="CX125" i="2"/>
  <c r="CW125" i="2"/>
  <c r="CV125" i="2"/>
  <c r="CU125" i="2"/>
  <c r="CT125" i="2"/>
  <c r="CS125" i="2"/>
  <c r="DA125" i="2" s="1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A125" i="2"/>
  <c r="AL125" i="2"/>
  <c r="AG125" i="2"/>
  <c r="D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G25" i="1" s="1"/>
  <c r="K26" i="1"/>
  <c r="K27" i="1"/>
  <c r="K28" i="1"/>
  <c r="K29" i="1"/>
  <c r="K30" i="1"/>
  <c r="K31" i="1"/>
  <c r="K32" i="1"/>
  <c r="G32" i="1" s="1"/>
  <c r="K33" i="1"/>
  <c r="G33" i="1" s="1"/>
  <c r="K34" i="1"/>
  <c r="K35" i="1"/>
  <c r="K36" i="1"/>
  <c r="K37" i="1"/>
  <c r="K38" i="1"/>
  <c r="K39" i="1"/>
  <c r="K40" i="1"/>
  <c r="K41" i="1"/>
  <c r="G41" i="1" s="1"/>
  <c r="K42" i="1"/>
  <c r="K43" i="1"/>
  <c r="G43" i="1" s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G64" i="1" s="1"/>
  <c r="K65" i="1"/>
  <c r="K66" i="1"/>
  <c r="K67" i="1"/>
  <c r="K68" i="1"/>
  <c r="K69" i="1"/>
  <c r="K70" i="1"/>
  <c r="K71" i="1"/>
  <c r="K72" i="1"/>
  <c r="K73" i="1"/>
  <c r="G73" i="1" s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G88" i="1" s="1"/>
  <c r="K89" i="1"/>
  <c r="G89" i="1" s="1"/>
  <c r="K90" i="1"/>
  <c r="K91" i="1"/>
  <c r="G91" i="1" s="1"/>
  <c r="K92" i="1"/>
  <c r="K93" i="1"/>
  <c r="K94" i="1"/>
  <c r="K95" i="1"/>
  <c r="K96" i="1"/>
  <c r="K97" i="1"/>
  <c r="G97" i="1" s="1"/>
  <c r="K98" i="1"/>
  <c r="K99" i="1"/>
  <c r="K100" i="1"/>
  <c r="K101" i="1"/>
  <c r="K102" i="1"/>
  <c r="K103" i="1"/>
  <c r="K104" i="1"/>
  <c r="K105" i="1"/>
  <c r="K106" i="1"/>
  <c r="G106" i="1" s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G146" i="1" s="1"/>
  <c r="K147" i="1"/>
  <c r="K148" i="1"/>
  <c r="K149" i="1"/>
  <c r="K150" i="1"/>
  <c r="K151" i="1"/>
  <c r="K152" i="1"/>
  <c r="K153" i="1"/>
  <c r="K154" i="1"/>
  <c r="K155" i="1"/>
  <c r="G155" i="1" s="1"/>
  <c r="K156" i="1"/>
  <c r="K157" i="1"/>
  <c r="K158" i="1"/>
  <c r="K159" i="1"/>
  <c r="K160" i="1"/>
  <c r="K161" i="1"/>
  <c r="G161" i="1" s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G177" i="1" s="1"/>
  <c r="K178" i="1"/>
  <c r="K179" i="1"/>
  <c r="G179" i="1" s="1"/>
  <c r="K180" i="1"/>
  <c r="K181" i="1"/>
  <c r="K182" i="1"/>
  <c r="K183" i="1"/>
  <c r="K184" i="1"/>
  <c r="K185" i="1"/>
  <c r="K186" i="1"/>
  <c r="K187" i="1"/>
  <c r="G187" i="1" s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G201" i="1" s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G217" i="1" s="1"/>
  <c r="K218" i="1"/>
  <c r="K219" i="1"/>
  <c r="K220" i="1"/>
  <c r="K221" i="1"/>
  <c r="K222" i="1"/>
  <c r="K223" i="1"/>
  <c r="K224" i="1"/>
  <c r="K225" i="1"/>
  <c r="K226" i="1"/>
  <c r="K227" i="1"/>
  <c r="G227" i="1" s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G243" i="1" s="1"/>
  <c r="K244" i="1"/>
  <c r="K245" i="1"/>
  <c r="K246" i="1"/>
  <c r="K247" i="1"/>
  <c r="K248" i="1"/>
  <c r="K249" i="1"/>
  <c r="G249" i="1" s="1"/>
  <c r="K250" i="1"/>
  <c r="K251" i="1"/>
  <c r="K252" i="1"/>
  <c r="K253" i="1"/>
  <c r="K254" i="1"/>
  <c r="K255" i="1"/>
  <c r="K256" i="1"/>
  <c r="K257" i="1"/>
  <c r="G257" i="1" s="1"/>
  <c r="K258" i="1"/>
  <c r="K259" i="1"/>
  <c r="K260" i="1"/>
  <c r="K261" i="1"/>
  <c r="K262" i="1"/>
  <c r="K263" i="1"/>
  <c r="K264" i="1"/>
  <c r="K265" i="1"/>
  <c r="G265" i="1" s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G281" i="1" s="1"/>
  <c r="K282" i="1"/>
  <c r="K283" i="1"/>
  <c r="G283" i="1" s="1"/>
  <c r="K284" i="1"/>
  <c r="K285" i="1"/>
  <c r="K286" i="1"/>
  <c r="K287" i="1"/>
  <c r="K288" i="1"/>
  <c r="K289" i="1"/>
  <c r="K290" i="1"/>
  <c r="K291" i="1"/>
  <c r="G291" i="1" s="1"/>
  <c r="K292" i="1"/>
  <c r="K293" i="1"/>
  <c r="K294" i="1"/>
  <c r="K295" i="1"/>
  <c r="K296" i="1"/>
  <c r="K297" i="1"/>
  <c r="G297" i="1" s="1"/>
  <c r="K298" i="1"/>
  <c r="K299" i="1"/>
  <c r="K300" i="1"/>
  <c r="K301" i="1"/>
  <c r="K302" i="1"/>
  <c r="K303" i="1"/>
  <c r="K304" i="1"/>
  <c r="K305" i="1"/>
  <c r="K306" i="1"/>
  <c r="K307" i="1"/>
  <c r="G307" i="1" s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G321" i="1" s="1"/>
  <c r="K322" i="1"/>
  <c r="K323" i="1"/>
  <c r="G323" i="1" s="1"/>
  <c r="K324" i="1"/>
  <c r="K325" i="1"/>
  <c r="K326" i="1"/>
  <c r="K327" i="1"/>
  <c r="K328" i="1"/>
  <c r="K329" i="1"/>
  <c r="G329" i="1" s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G345" i="1" s="1"/>
  <c r="K346" i="1"/>
  <c r="K347" i="1"/>
  <c r="G347" i="1" s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G361" i="1" s="1"/>
  <c r="K362" i="1"/>
  <c r="K363" i="1"/>
  <c r="K364" i="1"/>
  <c r="K365" i="1"/>
  <c r="K366" i="1"/>
  <c r="K367" i="1"/>
  <c r="K368" i="1"/>
  <c r="K369" i="1"/>
  <c r="K370" i="1"/>
  <c r="K371" i="1"/>
  <c r="G371" i="1" s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G385" i="1" s="1"/>
  <c r="K386" i="1"/>
  <c r="K387" i="1"/>
  <c r="G387" i="1" s="1"/>
  <c r="K388" i="1"/>
  <c r="K389" i="1"/>
  <c r="K390" i="1"/>
  <c r="K391" i="1"/>
  <c r="K392" i="1"/>
  <c r="K393" i="1"/>
  <c r="G393" i="1" s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G409" i="1" s="1"/>
  <c r="K410" i="1"/>
  <c r="K411" i="1"/>
  <c r="G411" i="1" s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G425" i="1" s="1"/>
  <c r="K426" i="1"/>
  <c r="K427" i="1"/>
  <c r="K428" i="1"/>
  <c r="K429" i="1"/>
  <c r="K430" i="1"/>
  <c r="K431" i="1"/>
  <c r="K432" i="1"/>
  <c r="K433" i="1"/>
  <c r="K434" i="1"/>
  <c r="K435" i="1"/>
  <c r="G435" i="1" s="1"/>
  <c r="K436" i="1"/>
  <c r="K437" i="1"/>
  <c r="K438" i="1"/>
  <c r="K439" i="1"/>
  <c r="K440" i="1"/>
  <c r="K441" i="1"/>
  <c r="G441" i="1" s="1"/>
  <c r="K442" i="1"/>
  <c r="K443" i="1"/>
  <c r="K444" i="1"/>
  <c r="K445" i="1"/>
  <c r="K446" i="1"/>
  <c r="K447" i="1"/>
  <c r="K448" i="1"/>
  <c r="K449" i="1"/>
  <c r="G449" i="1" s="1"/>
  <c r="K450" i="1"/>
  <c r="K451" i="1"/>
  <c r="G451" i="1" s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G467" i="1" s="1"/>
  <c r="K468" i="1"/>
  <c r="K469" i="1"/>
  <c r="K470" i="1"/>
  <c r="K471" i="1"/>
  <c r="K472" i="1"/>
  <c r="K473" i="1"/>
  <c r="G473" i="1" s="1"/>
  <c r="K474" i="1"/>
  <c r="K475" i="1"/>
  <c r="G475" i="1" s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G489" i="1" s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G505" i="1" s="1"/>
  <c r="K506" i="1"/>
  <c r="K507" i="1"/>
  <c r="K508" i="1"/>
  <c r="K509" i="1"/>
  <c r="K510" i="1"/>
  <c r="K511" i="1"/>
  <c r="K512" i="1"/>
  <c r="K513" i="1"/>
  <c r="G513" i="1" s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117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4" i="1"/>
  <c r="ED124" i="2"/>
  <c r="DW124" i="2"/>
  <c r="EE124" i="2" s="1"/>
  <c r="DO124" i="2"/>
  <c r="DH124" i="2"/>
  <c r="DP124" i="2" s="1"/>
  <c r="CS124" i="2"/>
  <c r="DA124" i="2" s="1"/>
  <c r="ED123" i="2"/>
  <c r="DW123" i="2"/>
  <c r="EE123" i="2" s="1"/>
  <c r="DO123" i="2"/>
  <c r="DH123" i="2"/>
  <c r="DP123" i="2" s="1"/>
  <c r="CS123" i="2"/>
  <c r="DA123" i="2" s="1"/>
  <c r="ED122" i="2"/>
  <c r="DW122" i="2"/>
  <c r="EE122" i="2" s="1"/>
  <c r="DO122" i="2"/>
  <c r="DH122" i="2"/>
  <c r="DP122" i="2" s="1"/>
  <c r="CS122" i="2"/>
  <c r="DA122" i="2" s="1"/>
  <c r="EL121" i="2"/>
  <c r="ED121" i="2"/>
  <c r="EE121" i="2" s="1"/>
  <c r="DW121" i="2"/>
  <c r="DP121" i="2"/>
  <c r="DO121" i="2"/>
  <c r="DH121" i="2"/>
  <c r="DA121" i="2"/>
  <c r="CS121" i="2"/>
  <c r="EL120" i="2"/>
  <c r="EE120" i="2"/>
  <c r="ED120" i="2"/>
  <c r="DW120" i="2"/>
  <c r="DO120" i="2"/>
  <c r="DH120" i="2"/>
  <c r="DP120" i="2" s="1"/>
  <c r="CS120" i="2"/>
  <c r="DA120" i="2" s="1"/>
  <c r="EL119" i="2"/>
  <c r="ED119" i="2"/>
  <c r="EE119" i="2" s="1"/>
  <c r="DW119" i="2"/>
  <c r="DO119" i="2"/>
  <c r="DH119" i="2"/>
  <c r="DP119" i="2" s="1"/>
  <c r="CS119" i="2"/>
  <c r="DA119" i="2" s="1"/>
  <c r="EL118" i="2"/>
  <c r="EE118" i="2"/>
  <c r="ED118" i="2"/>
  <c r="DW118" i="2"/>
  <c r="DP118" i="2"/>
  <c r="DO118" i="2"/>
  <c r="DH118" i="2"/>
  <c r="DA118" i="2"/>
  <c r="CS118" i="2"/>
  <c r="EL117" i="2"/>
  <c r="ED117" i="2"/>
  <c r="DW117" i="2"/>
  <c r="EE117" i="2" s="1"/>
  <c r="DO117" i="2"/>
  <c r="DH117" i="2"/>
  <c r="DP117" i="2" s="1"/>
  <c r="CS117" i="2"/>
  <c r="DA117" i="2" s="1"/>
  <c r="EL116" i="2"/>
  <c r="ED116" i="2"/>
  <c r="DW116" i="2"/>
  <c r="EE116" i="2" s="1"/>
  <c r="DO116" i="2"/>
  <c r="DP116" i="2" s="1"/>
  <c r="DH116" i="2"/>
  <c r="DA116" i="2"/>
  <c r="CS116" i="2"/>
  <c r="EL115" i="2"/>
  <c r="ED115" i="2"/>
  <c r="DQ115" i="2"/>
  <c r="DW115" i="2" s="1"/>
  <c r="EE115" i="2" s="1"/>
  <c r="DO115" i="2"/>
  <c r="DP115" i="2" s="1"/>
  <c r="DH115" i="2"/>
  <c r="CS115" i="2"/>
  <c r="DA115" i="2" s="1"/>
  <c r="EL114" i="2"/>
  <c r="ED114" i="2"/>
  <c r="EE114" i="2" s="1"/>
  <c r="DW114" i="2"/>
  <c r="DP114" i="2"/>
  <c r="DO114" i="2"/>
  <c r="DH114" i="2"/>
  <c r="DA114" i="2"/>
  <c r="CS114" i="2"/>
  <c r="EL113" i="2"/>
  <c r="EE113" i="2"/>
  <c r="ED113" i="2"/>
  <c r="DW113" i="2"/>
  <c r="DO113" i="2"/>
  <c r="DH113" i="2"/>
  <c r="DP113" i="2" s="1"/>
  <c r="CS113" i="2"/>
  <c r="DA113" i="2" s="1"/>
  <c r="EL112" i="2"/>
  <c r="ED112" i="2"/>
  <c r="DW112" i="2"/>
  <c r="EE112" i="2" s="1"/>
  <c r="DO112" i="2"/>
  <c r="DH112" i="2"/>
  <c r="DP112" i="2" s="1"/>
  <c r="CZ112" i="2"/>
  <c r="DA112" i="2" s="1"/>
  <c r="CS112" i="2"/>
  <c r="EL111" i="2"/>
  <c r="ED111" i="2"/>
  <c r="DW111" i="2"/>
  <c r="EE111" i="2" s="1"/>
  <c r="DO111" i="2"/>
  <c r="DH111" i="2"/>
  <c r="DP111" i="2" s="1"/>
  <c r="CZ111" i="2"/>
  <c r="CS111" i="2"/>
  <c r="DA111" i="2" s="1"/>
  <c r="EL110" i="2"/>
  <c r="EE110" i="2"/>
  <c r="ED110" i="2"/>
  <c r="DW110" i="2"/>
  <c r="DR110" i="2"/>
  <c r="DQ110" i="2"/>
  <c r="DI110" i="2"/>
  <c r="DO110" i="2" s="1"/>
  <c r="DH110" i="2"/>
  <c r="DC110" i="2"/>
  <c r="DB110" i="2"/>
  <c r="DA110" i="2"/>
  <c r="CZ110" i="2"/>
  <c r="CS110" i="2"/>
  <c r="EL109" i="2"/>
  <c r="ED109" i="2"/>
  <c r="DW109" i="2"/>
  <c r="EE109" i="2" s="1"/>
  <c r="DO109" i="2"/>
  <c r="DP109" i="2" s="1"/>
  <c r="DH109" i="2"/>
  <c r="DA109" i="2"/>
  <c r="CZ109" i="2"/>
  <c r="CS109" i="2"/>
  <c r="EL108" i="2"/>
  <c r="ED108" i="2"/>
  <c r="DW108" i="2"/>
  <c r="EE108" i="2" s="1"/>
  <c r="DO108" i="2"/>
  <c r="DH108" i="2"/>
  <c r="DP108" i="2" s="1"/>
  <c r="CZ108" i="2"/>
  <c r="CS108" i="2"/>
  <c r="DA108" i="2" s="1"/>
  <c r="EL107" i="2"/>
  <c r="EE107" i="2"/>
  <c r="ED107" i="2"/>
  <c r="DW107" i="2"/>
  <c r="DO107" i="2"/>
  <c r="DH107" i="2"/>
  <c r="DP107" i="2" s="1"/>
  <c r="CZ107" i="2"/>
  <c r="CS107" i="2"/>
  <c r="DA107" i="2" s="1"/>
  <c r="CD107" i="2"/>
  <c r="BW107" i="2"/>
  <c r="BV107" i="2"/>
  <c r="EL106" i="2"/>
  <c r="EE106" i="2"/>
  <c r="ED106" i="2"/>
  <c r="DW106" i="2"/>
  <c r="DP106" i="2"/>
  <c r="DO106" i="2"/>
  <c r="DH106" i="2"/>
  <c r="CZ106" i="2"/>
  <c r="CS106" i="2"/>
  <c r="DA106" i="2" s="1"/>
  <c r="CD106" i="2"/>
  <c r="BV106" i="2"/>
  <c r="BW106" i="2" s="1"/>
  <c r="BA106" i="2"/>
  <c r="AL106" i="2"/>
  <c r="AG106" i="2"/>
  <c r="EL105" i="2"/>
  <c r="EE105" i="2"/>
  <c r="ED105" i="2"/>
  <c r="DW105" i="2"/>
  <c r="DP105" i="2"/>
  <c r="DO105" i="2"/>
  <c r="DH105" i="2"/>
  <c r="CZ105" i="2"/>
  <c r="CS105" i="2"/>
  <c r="DA105" i="2" s="1"/>
  <c r="CD105" i="2"/>
  <c r="BW105" i="2"/>
  <c r="BU105" i="2"/>
  <c r="EL104" i="2"/>
  <c r="EE104" i="2"/>
  <c r="ED104" i="2"/>
  <c r="DW104" i="2"/>
  <c r="DP104" i="2"/>
  <c r="DO104" i="2"/>
  <c r="DH104" i="2"/>
  <c r="DA104" i="2"/>
  <c r="CZ104" i="2"/>
  <c r="CS104" i="2"/>
  <c r="CD104" i="2"/>
  <c r="BU104" i="2"/>
  <c r="BW104" i="2" s="1"/>
  <c r="EL103" i="2"/>
  <c r="EE103" i="2"/>
  <c r="ED103" i="2"/>
  <c r="DW103" i="2"/>
  <c r="DP103" i="2"/>
  <c r="DO103" i="2"/>
  <c r="DH103" i="2"/>
  <c r="DA103" i="2"/>
  <c r="CZ103" i="2"/>
  <c r="CS103" i="2"/>
  <c r="CD103" i="2"/>
  <c r="BT103" i="2"/>
  <c r="BW103" i="2" s="1"/>
  <c r="EL102" i="2"/>
  <c r="ED102" i="2"/>
  <c r="DW102" i="2"/>
  <c r="EE102" i="2" s="1"/>
  <c r="DO102" i="2"/>
  <c r="DP102" i="2" s="1"/>
  <c r="DH102" i="2"/>
  <c r="DA102" i="2"/>
  <c r="CZ102" i="2"/>
  <c r="CS102" i="2"/>
  <c r="CD102" i="2"/>
  <c r="BT102" i="2"/>
  <c r="BW102" i="2" s="1"/>
  <c r="EL101" i="2"/>
  <c r="ED101" i="2"/>
  <c r="DW101" i="2"/>
  <c r="EE101" i="2" s="1"/>
  <c r="DO101" i="2"/>
  <c r="DH101" i="2"/>
  <c r="DP101" i="2" s="1"/>
  <c r="DA101" i="2"/>
  <c r="CZ101" i="2"/>
  <c r="CS101" i="2"/>
  <c r="CD101" i="2"/>
  <c r="BT101" i="2"/>
  <c r="BW101" i="2" s="1"/>
  <c r="EL100" i="2"/>
  <c r="ED100" i="2"/>
  <c r="DW100" i="2"/>
  <c r="EE100" i="2" s="1"/>
  <c r="DO100" i="2"/>
  <c r="DH100" i="2"/>
  <c r="DP100" i="2" s="1"/>
  <c r="CZ100" i="2"/>
  <c r="CS100" i="2"/>
  <c r="DA100" i="2" s="1"/>
  <c r="CD100" i="2"/>
  <c r="BW100" i="2"/>
  <c r="BT100" i="2"/>
  <c r="EL99" i="2"/>
  <c r="ED99" i="2"/>
  <c r="DW99" i="2"/>
  <c r="EE99" i="2" s="1"/>
  <c r="DO99" i="2"/>
  <c r="DH99" i="2"/>
  <c r="DP99" i="2" s="1"/>
  <c r="CZ99" i="2"/>
  <c r="DA99" i="2" s="1"/>
  <c r="CS99" i="2"/>
  <c r="CD99" i="2"/>
  <c r="BW99" i="2"/>
  <c r="BT99" i="2"/>
  <c r="EL98" i="2"/>
  <c r="EE98" i="2"/>
  <c r="ED98" i="2"/>
  <c r="DW98" i="2"/>
  <c r="DO98" i="2"/>
  <c r="DH98" i="2"/>
  <c r="DP98" i="2" s="1"/>
  <c r="CZ98" i="2"/>
  <c r="CS98" i="2"/>
  <c r="DA98" i="2" s="1"/>
  <c r="CD98" i="2"/>
  <c r="BR98" i="2"/>
  <c r="BT98" i="2" s="1"/>
  <c r="BW98" i="2" s="1"/>
  <c r="EL97" i="2"/>
  <c r="EG97" i="2"/>
  <c r="EF97" i="2"/>
  <c r="EE97" i="2"/>
  <c r="ED97" i="2"/>
  <c r="DW97" i="2"/>
  <c r="DO97" i="2"/>
  <c r="DH97" i="2"/>
  <c r="DP97" i="2" s="1"/>
  <c r="CZ97" i="2"/>
  <c r="CS97" i="2"/>
  <c r="DA97" i="2" s="1"/>
  <c r="CD97" i="2"/>
  <c r="BW97" i="2"/>
  <c r="BT97" i="2"/>
  <c r="BA97" i="2"/>
  <c r="AL97" i="2"/>
  <c r="AG97" i="2"/>
  <c r="EL96" i="2"/>
  <c r="EE96" i="2"/>
  <c r="ED96" i="2"/>
  <c r="DW96" i="2"/>
  <c r="DO96" i="2"/>
  <c r="DH96" i="2"/>
  <c r="DP96" i="2" s="1"/>
  <c r="CZ96" i="2"/>
  <c r="CS96" i="2"/>
  <c r="DA96" i="2" s="1"/>
  <c r="CD96" i="2"/>
  <c r="BW96" i="2"/>
  <c r="BT96" i="2"/>
  <c r="BA96" i="2"/>
  <c r="AL96" i="2"/>
  <c r="AG96" i="2"/>
  <c r="EL95" i="2"/>
  <c r="EE95" i="2"/>
  <c r="ED95" i="2"/>
  <c r="DW95" i="2"/>
  <c r="DO95" i="2"/>
  <c r="DH95" i="2"/>
  <c r="DP95" i="2" s="1"/>
  <c r="CZ95" i="2"/>
  <c r="CS95" i="2"/>
  <c r="DA95" i="2" s="1"/>
  <c r="CD95" i="2"/>
  <c r="BW95" i="2"/>
  <c r="BT95" i="2"/>
  <c r="BA95" i="2"/>
  <c r="AL95" i="2"/>
  <c r="AG95" i="2"/>
  <c r="EL94" i="2"/>
  <c r="EE94" i="2"/>
  <c r="ED94" i="2"/>
  <c r="DW94" i="2"/>
  <c r="DO94" i="2"/>
  <c r="DH94" i="2"/>
  <c r="DP94" i="2" s="1"/>
  <c r="CZ94" i="2"/>
  <c r="CS94" i="2"/>
  <c r="DA94" i="2" s="1"/>
  <c r="CD94" i="2"/>
  <c r="BW94" i="2"/>
  <c r="BT94" i="2"/>
  <c r="BA94" i="2"/>
  <c r="AL94" i="2"/>
  <c r="AG94" i="2"/>
  <c r="EL93" i="2"/>
  <c r="EE93" i="2"/>
  <c r="ED93" i="2"/>
  <c r="DW93" i="2"/>
  <c r="DO93" i="2"/>
  <c r="DH93" i="2"/>
  <c r="DP93" i="2" s="1"/>
  <c r="CZ93" i="2"/>
  <c r="CS93" i="2"/>
  <c r="DA93" i="2" s="1"/>
  <c r="CD93" i="2"/>
  <c r="BW93" i="2"/>
  <c r="BU93" i="2"/>
  <c r="BT93" i="2"/>
  <c r="BA93" i="2"/>
  <c r="AL93" i="2"/>
  <c r="AG93" i="2"/>
  <c r="EL92" i="2"/>
  <c r="ED92" i="2"/>
  <c r="DW92" i="2"/>
  <c r="EE92" i="2" s="1"/>
  <c r="DO92" i="2"/>
  <c r="DH92" i="2"/>
  <c r="DP92" i="2" s="1"/>
  <c r="CZ92" i="2"/>
  <c r="DA92" i="2" s="1"/>
  <c r="CS92" i="2"/>
  <c r="CD92" i="2"/>
  <c r="BT92" i="2"/>
  <c r="BW92" i="2" s="1"/>
  <c r="BA92" i="2"/>
  <c r="AL92" i="2"/>
  <c r="AG92" i="2"/>
  <c r="EL91" i="2"/>
  <c r="ED91" i="2"/>
  <c r="DW91" i="2"/>
  <c r="EE91" i="2" s="1"/>
  <c r="DO91" i="2"/>
  <c r="DH91" i="2"/>
  <c r="DP91" i="2" s="1"/>
  <c r="CZ91" i="2"/>
  <c r="DA91" i="2" s="1"/>
  <c r="CS91" i="2"/>
  <c r="CD91" i="2"/>
  <c r="BT91" i="2"/>
  <c r="BW91" i="2" s="1"/>
  <c r="BA91" i="2"/>
  <c r="AL91" i="2"/>
  <c r="AG91" i="2"/>
  <c r="EL90" i="2"/>
  <c r="ED90" i="2"/>
  <c r="DW90" i="2"/>
  <c r="EE90" i="2" s="1"/>
  <c r="DO90" i="2"/>
  <c r="DH90" i="2"/>
  <c r="DP90" i="2" s="1"/>
  <c r="DA90" i="2"/>
  <c r="CZ90" i="2"/>
  <c r="CS90" i="2"/>
  <c r="CD90" i="2"/>
  <c r="BT90" i="2"/>
  <c r="BW90" i="2" s="1"/>
  <c r="BA90" i="2"/>
  <c r="AL90" i="2"/>
  <c r="AG90" i="2"/>
  <c r="EL89" i="2"/>
  <c r="ED89" i="2"/>
  <c r="DW89" i="2"/>
  <c r="EE89" i="2" s="1"/>
  <c r="DO89" i="2"/>
  <c r="DH89" i="2"/>
  <c r="DP89" i="2" s="1"/>
  <c r="CZ89" i="2"/>
  <c r="DA89" i="2" s="1"/>
  <c r="CS89" i="2"/>
  <c r="CD89" i="2"/>
  <c r="BT89" i="2"/>
  <c r="BW89" i="2" s="1"/>
  <c r="AU89" i="2"/>
  <c r="AP89" i="2"/>
  <c r="EL88" i="2"/>
  <c r="EE88" i="2"/>
  <c r="ED88" i="2"/>
  <c r="DW88" i="2"/>
  <c r="DO88" i="2"/>
  <c r="DH88" i="2"/>
  <c r="DP88" i="2" s="1"/>
  <c r="CZ88" i="2"/>
  <c r="CS88" i="2"/>
  <c r="DA88" i="2" s="1"/>
  <c r="CD88" i="2"/>
  <c r="BW88" i="2"/>
  <c r="BT88" i="2"/>
  <c r="AU88" i="2"/>
  <c r="AP88" i="2"/>
  <c r="T88" i="2"/>
  <c r="R88" i="2"/>
  <c r="EL87" i="2"/>
  <c r="ED87" i="2"/>
  <c r="DW87" i="2"/>
  <c r="EE87" i="2" s="1"/>
  <c r="DO87" i="2"/>
  <c r="DH87" i="2"/>
  <c r="DP87" i="2" s="1"/>
  <c r="CZ87" i="2"/>
  <c r="DA87" i="2" s="1"/>
  <c r="CS87" i="2"/>
  <c r="CD87" i="2"/>
  <c r="BT87" i="2"/>
  <c r="BW87" i="2" s="1"/>
  <c r="AU87" i="2"/>
  <c r="AP87" i="2"/>
  <c r="EL86" i="2"/>
  <c r="EE86" i="2"/>
  <c r="ED86" i="2"/>
  <c r="DW86" i="2"/>
  <c r="DO86" i="2"/>
  <c r="DH86" i="2"/>
  <c r="DP86" i="2" s="1"/>
  <c r="CZ86" i="2"/>
  <c r="CS86" i="2"/>
  <c r="DA86" i="2" s="1"/>
  <c r="CD86" i="2"/>
  <c r="BW86" i="2"/>
  <c r="BT86" i="2"/>
  <c r="AU86" i="2"/>
  <c r="AP86" i="2"/>
  <c r="EL85" i="2"/>
  <c r="ED85" i="2"/>
  <c r="EE85" i="2" s="1"/>
  <c r="DW85" i="2"/>
  <c r="DP85" i="2"/>
  <c r="DO85" i="2"/>
  <c r="DH85" i="2"/>
  <c r="DA85" i="2"/>
  <c r="CZ85" i="2"/>
  <c r="CS85" i="2"/>
  <c r="CD85" i="2"/>
  <c r="BT85" i="2"/>
  <c r="BW85" i="2" s="1"/>
  <c r="BJ85" i="2"/>
  <c r="AU85" i="2"/>
  <c r="AP85" i="2"/>
  <c r="EL84" i="2"/>
  <c r="ED84" i="2"/>
  <c r="EE84" i="2" s="1"/>
  <c r="DW84" i="2"/>
  <c r="DP84" i="2"/>
  <c r="DO84" i="2"/>
  <c r="DH84" i="2"/>
  <c r="DA84" i="2"/>
  <c r="CZ84" i="2"/>
  <c r="CS84" i="2"/>
  <c r="CD84" i="2"/>
  <c r="BU84" i="2"/>
  <c r="BT84" i="2"/>
  <c r="BW84" i="2" s="1"/>
  <c r="BJ84" i="2"/>
  <c r="AU84" i="2"/>
  <c r="AP84" i="2"/>
  <c r="EL83" i="2"/>
  <c r="EE83" i="2"/>
  <c r="ED83" i="2"/>
  <c r="DW83" i="2"/>
  <c r="DO83" i="2"/>
  <c r="DH83" i="2"/>
  <c r="DP83" i="2" s="1"/>
  <c r="CZ83" i="2"/>
  <c r="CS83" i="2"/>
  <c r="DA83" i="2" s="1"/>
  <c r="CD83" i="2"/>
  <c r="BW83" i="2"/>
  <c r="BT83" i="2"/>
  <c r="BJ83" i="2"/>
  <c r="AU83" i="2"/>
  <c r="AP83" i="2"/>
  <c r="EL82" i="2"/>
  <c r="EE82" i="2"/>
  <c r="ED82" i="2"/>
  <c r="DW82" i="2"/>
  <c r="DO82" i="2"/>
  <c r="DH82" i="2"/>
  <c r="DP82" i="2" s="1"/>
  <c r="CZ82" i="2"/>
  <c r="CS82" i="2"/>
  <c r="DA82" i="2" s="1"/>
  <c r="CD82" i="2"/>
  <c r="BW82" i="2"/>
  <c r="BT82" i="2"/>
  <c r="BJ82" i="2"/>
  <c r="AU82" i="2"/>
  <c r="AP82" i="2"/>
  <c r="EL81" i="2"/>
  <c r="EE81" i="2"/>
  <c r="ED81" i="2"/>
  <c r="DW81" i="2"/>
  <c r="DO81" i="2"/>
  <c r="DH81" i="2"/>
  <c r="DP81" i="2" s="1"/>
  <c r="DA81" i="2"/>
  <c r="CZ81" i="2"/>
  <c r="CS81" i="2"/>
  <c r="CD81" i="2"/>
  <c r="BW81" i="2"/>
  <c r="BT81" i="2"/>
  <c r="BK81" i="2"/>
  <c r="BJ81" i="2"/>
  <c r="BH81" i="2"/>
  <c r="AU81" i="2"/>
  <c r="AP81" i="2"/>
  <c r="EL80" i="2"/>
  <c r="EE80" i="2"/>
  <c r="ED80" i="2"/>
  <c r="DW80" i="2"/>
  <c r="DP80" i="2"/>
  <c r="DO80" i="2"/>
  <c r="DH80" i="2"/>
  <c r="DA80" i="2"/>
  <c r="CZ80" i="2"/>
  <c r="CS80" i="2"/>
  <c r="CD80" i="2"/>
  <c r="BU80" i="2"/>
  <c r="BT80" i="2"/>
  <c r="BW80" i="2" s="1"/>
  <c r="BM80" i="2"/>
  <c r="BK80" i="2"/>
  <c r="BH80" i="2"/>
  <c r="BJ80" i="2" s="1"/>
  <c r="AU80" i="2"/>
  <c r="AP80" i="2"/>
  <c r="EL79" i="2"/>
  <c r="EE79" i="2"/>
  <c r="ED79" i="2"/>
  <c r="DW79" i="2"/>
  <c r="DO79" i="2"/>
  <c r="DH79" i="2"/>
  <c r="DP79" i="2" s="1"/>
  <c r="CZ79" i="2"/>
  <c r="CS79" i="2"/>
  <c r="DA79" i="2" s="1"/>
  <c r="CD79" i="2"/>
  <c r="BW79" i="2"/>
  <c r="BU79" i="2"/>
  <c r="BT79" i="2"/>
  <c r="BJ79" i="2"/>
  <c r="BH79" i="2"/>
  <c r="AU79" i="2"/>
  <c r="AP79" i="2"/>
  <c r="EL78" i="2"/>
  <c r="EE78" i="2"/>
  <c r="ED78" i="2"/>
  <c r="DW78" i="2"/>
  <c r="DO78" i="2"/>
  <c r="DH78" i="2"/>
  <c r="DP78" i="2" s="1"/>
  <c r="CZ78" i="2"/>
  <c r="CS78" i="2"/>
  <c r="DA78" i="2" s="1"/>
  <c r="CD78" i="2"/>
  <c r="BW78" i="2"/>
  <c r="BT78" i="2"/>
  <c r="BE78" i="2"/>
  <c r="AU78" i="2"/>
  <c r="AP78" i="2"/>
  <c r="EL77" i="2"/>
  <c r="EE77" i="2"/>
  <c r="ED77" i="2"/>
  <c r="DW77" i="2"/>
  <c r="DO77" i="2"/>
  <c r="DH77" i="2"/>
  <c r="DP77" i="2" s="1"/>
  <c r="CZ77" i="2"/>
  <c r="CS77" i="2"/>
  <c r="DA77" i="2" s="1"/>
  <c r="CD77" i="2"/>
  <c r="BW77" i="2"/>
  <c r="BT77" i="2"/>
  <c r="BJ77" i="2"/>
  <c r="BE77" i="2"/>
  <c r="AU77" i="2"/>
  <c r="AP77" i="2"/>
  <c r="EL76" i="2"/>
  <c r="ED76" i="2"/>
  <c r="EE76" i="2" s="1"/>
  <c r="DW76" i="2"/>
  <c r="DO76" i="2"/>
  <c r="DH76" i="2"/>
  <c r="DP76" i="2" s="1"/>
  <c r="CZ76" i="2"/>
  <c r="DA76" i="2" s="1"/>
  <c r="CS76" i="2"/>
  <c r="CD76" i="2"/>
  <c r="BT76" i="2"/>
  <c r="BW76" i="2" s="1"/>
  <c r="BE76" i="2"/>
  <c r="AU76" i="2"/>
  <c r="AP76" i="2"/>
  <c r="EL75" i="2"/>
  <c r="ED75" i="2"/>
  <c r="EE75" i="2" s="1"/>
  <c r="DW75" i="2"/>
  <c r="DO75" i="2"/>
  <c r="DH75" i="2"/>
  <c r="DP75" i="2" s="1"/>
  <c r="CZ75" i="2"/>
  <c r="DA75" i="2" s="1"/>
  <c r="CS75" i="2"/>
  <c r="CD75" i="2"/>
  <c r="BT75" i="2"/>
  <c r="BW75" i="2" s="1"/>
  <c r="BM75" i="2"/>
  <c r="BJ75" i="2"/>
  <c r="BE75" i="2"/>
  <c r="AU75" i="2"/>
  <c r="AP75" i="2"/>
  <c r="EL74" i="2"/>
  <c r="ED74" i="2"/>
  <c r="DW74" i="2"/>
  <c r="EE74" i="2" s="1"/>
  <c r="DO74" i="2"/>
  <c r="DH74" i="2"/>
  <c r="DP74" i="2" s="1"/>
  <c r="CZ74" i="2"/>
  <c r="DA74" i="2" s="1"/>
  <c r="CS74" i="2"/>
  <c r="CD74" i="2"/>
  <c r="BW74" i="2"/>
  <c r="BT74" i="2"/>
  <c r="BE74" i="2"/>
  <c r="AU74" i="2"/>
  <c r="AP74" i="2"/>
  <c r="EL73" i="2"/>
  <c r="ED73" i="2"/>
  <c r="DW73" i="2"/>
  <c r="EE73" i="2" s="1"/>
  <c r="DO73" i="2"/>
  <c r="DH73" i="2"/>
  <c r="DP73" i="2" s="1"/>
  <c r="CZ73" i="2"/>
  <c r="DA73" i="2" s="1"/>
  <c r="CS73" i="2"/>
  <c r="CD73" i="2"/>
  <c r="BW73" i="2"/>
  <c r="BT73" i="2"/>
  <c r="BH73" i="2"/>
  <c r="BJ73" i="2" s="1"/>
  <c r="BA73" i="2"/>
  <c r="BE73" i="2" s="1"/>
  <c r="AU73" i="2"/>
  <c r="AP73" i="2"/>
  <c r="EL72" i="2"/>
  <c r="EE72" i="2"/>
  <c r="ED72" i="2"/>
  <c r="DW72" i="2"/>
  <c r="DO72" i="2"/>
  <c r="DP72" i="2" s="1"/>
  <c r="DH72" i="2"/>
  <c r="CZ72" i="2"/>
  <c r="CS72" i="2"/>
  <c r="DA72" i="2" s="1"/>
  <c r="CD72" i="2"/>
  <c r="BW72" i="2"/>
  <c r="BU72" i="2"/>
  <c r="BT72" i="2"/>
  <c r="BE72" i="2"/>
  <c r="BA72" i="2"/>
  <c r="AU72" i="2"/>
  <c r="AP72" i="2"/>
  <c r="EL71" i="2"/>
  <c r="EE71" i="2"/>
  <c r="ED71" i="2"/>
  <c r="DW71" i="2"/>
  <c r="DO71" i="2"/>
  <c r="DH71" i="2"/>
  <c r="DP71" i="2" s="1"/>
  <c r="CZ71" i="2"/>
  <c r="CS71" i="2"/>
  <c r="DA71" i="2" s="1"/>
  <c r="CD71" i="2"/>
  <c r="BW71" i="2"/>
  <c r="BT71" i="2"/>
  <c r="BJ71" i="2"/>
  <c r="BE71" i="2"/>
  <c r="AZ71" i="2"/>
  <c r="AU71" i="2"/>
  <c r="AP71" i="2"/>
  <c r="EL70" i="2"/>
  <c r="EE70" i="2"/>
  <c r="ED70" i="2"/>
  <c r="DW70" i="2"/>
  <c r="DP70" i="2"/>
  <c r="DO70" i="2"/>
  <c r="DH70" i="2"/>
  <c r="DA70" i="2"/>
  <c r="CZ70" i="2"/>
  <c r="CS70" i="2"/>
  <c r="CD70" i="2"/>
  <c r="BT70" i="2"/>
  <c r="BW70" i="2" s="1"/>
  <c r="BE70" i="2"/>
  <c r="AZ70" i="2"/>
  <c r="AU70" i="2"/>
  <c r="AP70" i="2"/>
  <c r="EL69" i="2"/>
  <c r="ED69" i="2"/>
  <c r="DW69" i="2"/>
  <c r="EE69" i="2" s="1"/>
  <c r="DO69" i="2"/>
  <c r="DH69" i="2"/>
  <c r="DP69" i="2" s="1"/>
  <c r="CZ69" i="2"/>
  <c r="DA69" i="2" s="1"/>
  <c r="CS69" i="2"/>
  <c r="CD69" i="2"/>
  <c r="BW69" i="2"/>
  <c r="BT69" i="2"/>
  <c r="BE69" i="2"/>
  <c r="AZ69" i="2"/>
  <c r="AU69" i="2"/>
  <c r="AP69" i="2"/>
  <c r="EL68" i="2"/>
  <c r="ED68" i="2"/>
  <c r="DW68" i="2"/>
  <c r="EE68" i="2" s="1"/>
  <c r="DO68" i="2"/>
  <c r="DP68" i="2" s="1"/>
  <c r="DH68" i="2"/>
  <c r="DA68" i="2"/>
  <c r="CZ68" i="2"/>
  <c r="CS68" i="2"/>
  <c r="CD68" i="2"/>
  <c r="BW68" i="2"/>
  <c r="BT68" i="2"/>
  <c r="BE68" i="2"/>
  <c r="AZ68" i="2"/>
  <c r="AU68" i="2"/>
  <c r="AP68" i="2"/>
  <c r="EL67" i="2"/>
  <c r="EE67" i="2"/>
  <c r="ED67" i="2"/>
  <c r="DW67" i="2"/>
  <c r="DP67" i="2"/>
  <c r="DO67" i="2"/>
  <c r="DH67" i="2"/>
  <c r="CZ67" i="2"/>
  <c r="CS67" i="2"/>
  <c r="DA67" i="2" s="1"/>
  <c r="CD67" i="2"/>
  <c r="BT67" i="2"/>
  <c r="BW67" i="2" s="1"/>
  <c r="BE67" i="2"/>
  <c r="AZ67" i="2"/>
  <c r="AU67" i="2"/>
  <c r="AS67" i="2"/>
  <c r="AP67" i="2"/>
  <c r="EL66" i="2"/>
  <c r="ED66" i="2"/>
  <c r="EE66" i="2" s="1"/>
  <c r="DW66" i="2"/>
  <c r="DP66" i="2"/>
  <c r="DO66" i="2"/>
  <c r="DH66" i="2"/>
  <c r="DA66" i="2"/>
  <c r="CZ66" i="2"/>
  <c r="CS66" i="2"/>
  <c r="CD66" i="2"/>
  <c r="BT66" i="2"/>
  <c r="BW66" i="2" s="1"/>
  <c r="BE66" i="2"/>
  <c r="AZ66" i="2"/>
  <c r="AU66" i="2"/>
  <c r="AP66" i="2"/>
  <c r="EL65" i="2"/>
  <c r="EE65" i="2"/>
  <c r="ED65" i="2"/>
  <c r="DW65" i="2"/>
  <c r="DO65" i="2"/>
  <c r="DH65" i="2"/>
  <c r="DP65" i="2" s="1"/>
  <c r="CZ65" i="2"/>
  <c r="CS65" i="2"/>
  <c r="DA65" i="2" s="1"/>
  <c r="CD65" i="2"/>
  <c r="BW65" i="2"/>
  <c r="BT65" i="2"/>
  <c r="BE65" i="2"/>
  <c r="AZ65" i="2"/>
  <c r="AU65" i="2"/>
  <c r="EL64" i="2"/>
  <c r="EE64" i="2"/>
  <c r="ED64" i="2"/>
  <c r="DW64" i="2"/>
  <c r="DO64" i="2"/>
  <c r="DH64" i="2"/>
  <c r="DP64" i="2" s="1"/>
  <c r="CZ64" i="2"/>
  <c r="CS64" i="2"/>
  <c r="DA64" i="2" s="1"/>
  <c r="CD64" i="2"/>
  <c r="BW64" i="2"/>
  <c r="BT64" i="2"/>
  <c r="BF64" i="2"/>
  <c r="BJ64" i="2" s="1"/>
  <c r="BE64" i="2"/>
  <c r="AZ64" i="2"/>
  <c r="AU64" i="2"/>
  <c r="AS64" i="2"/>
  <c r="EL63" i="2"/>
  <c r="ED63" i="2"/>
  <c r="DW63" i="2"/>
  <c r="EE63" i="2" s="1"/>
  <c r="DO63" i="2"/>
  <c r="DH63" i="2"/>
  <c r="DP63" i="2" s="1"/>
  <c r="CZ63" i="2"/>
  <c r="DA63" i="2" s="1"/>
  <c r="CS63" i="2"/>
  <c r="CD63" i="2"/>
  <c r="BW63" i="2"/>
  <c r="BT63" i="2"/>
  <c r="BF63" i="2"/>
  <c r="BJ63" i="2" s="1"/>
  <c r="BA63" i="2"/>
  <c r="BE63" i="2" s="1"/>
  <c r="AX63" i="2"/>
  <c r="AZ63" i="2" s="1"/>
  <c r="AU63" i="2"/>
  <c r="AS63" i="2"/>
  <c r="AP63" i="2"/>
  <c r="EL62" i="2"/>
  <c r="ED62" i="2"/>
  <c r="EE62" i="2" s="1"/>
  <c r="DW62" i="2"/>
  <c r="DO62" i="2"/>
  <c r="DH62" i="2"/>
  <c r="DP62" i="2" s="1"/>
  <c r="CZ62" i="2"/>
  <c r="DA62" i="2" s="1"/>
  <c r="CS62" i="2"/>
  <c r="CD62" i="2"/>
  <c r="BT62" i="2"/>
  <c r="BW62" i="2" s="1"/>
  <c r="BJ62" i="2"/>
  <c r="BE62" i="2"/>
  <c r="BC62" i="2"/>
  <c r="AZ62" i="2"/>
  <c r="AS62" i="2"/>
  <c r="AU62" i="2" s="1"/>
  <c r="EL61" i="2"/>
  <c r="ED61" i="2"/>
  <c r="DW61" i="2"/>
  <c r="EE61" i="2" s="1"/>
  <c r="DO61" i="2"/>
  <c r="DP61" i="2" s="1"/>
  <c r="DH61" i="2"/>
  <c r="DA61" i="2"/>
  <c r="CZ61" i="2"/>
  <c r="CS61" i="2"/>
  <c r="CD61" i="2"/>
  <c r="BW61" i="2"/>
  <c r="BT61" i="2"/>
  <c r="BE61" i="2"/>
  <c r="AZ61" i="2"/>
  <c r="AU61" i="2"/>
  <c r="AP61" i="2"/>
  <c r="EL60" i="2"/>
  <c r="EE60" i="2"/>
  <c r="ED60" i="2"/>
  <c r="DW60" i="2"/>
  <c r="DP60" i="2"/>
  <c r="DO60" i="2"/>
  <c r="DH60" i="2"/>
  <c r="CZ60" i="2"/>
  <c r="CS60" i="2"/>
  <c r="DA60" i="2" s="1"/>
  <c r="CD60" i="2"/>
  <c r="BT60" i="2"/>
  <c r="BW60" i="2" s="1"/>
  <c r="BE60" i="2"/>
  <c r="AZ60" i="2"/>
  <c r="AQ60" i="2"/>
  <c r="AU60" i="2" s="1"/>
  <c r="AP60" i="2"/>
  <c r="EL59" i="2"/>
  <c r="ED59" i="2"/>
  <c r="EE59" i="2" s="1"/>
  <c r="DW59" i="2"/>
  <c r="DP59" i="2"/>
  <c r="DO59" i="2"/>
  <c r="DH59" i="2"/>
  <c r="DA59" i="2"/>
  <c r="CZ59" i="2"/>
  <c r="CS59" i="2"/>
  <c r="CD59" i="2"/>
  <c r="BT59" i="2"/>
  <c r="BW59" i="2" s="1"/>
  <c r="BE59" i="2"/>
  <c r="AZ59" i="2"/>
  <c r="AU59" i="2"/>
  <c r="AP59" i="2"/>
  <c r="EL58" i="2"/>
  <c r="EE58" i="2"/>
  <c r="ED58" i="2"/>
  <c r="DW58" i="2"/>
  <c r="DO58" i="2"/>
  <c r="DH58" i="2"/>
  <c r="DP58" i="2" s="1"/>
  <c r="CZ58" i="2"/>
  <c r="CS58" i="2"/>
  <c r="DA58" i="2" s="1"/>
  <c r="CD58" i="2"/>
  <c r="BW58" i="2"/>
  <c r="BT58" i="2"/>
  <c r="BE58" i="2"/>
  <c r="AZ58" i="2"/>
  <c r="AU58" i="2"/>
  <c r="AP58" i="2"/>
  <c r="EL57" i="2"/>
  <c r="ED57" i="2"/>
  <c r="EE57" i="2" s="1"/>
  <c r="DW57" i="2"/>
  <c r="DO57" i="2"/>
  <c r="DH57" i="2"/>
  <c r="DP57" i="2" s="1"/>
  <c r="CZ57" i="2"/>
  <c r="DA57" i="2" s="1"/>
  <c r="CS57" i="2"/>
  <c r="CD57" i="2"/>
  <c r="BT57" i="2"/>
  <c r="BW57" i="2" s="1"/>
  <c r="BE57" i="2"/>
  <c r="AZ57" i="2"/>
  <c r="AU57" i="2"/>
  <c r="AP57" i="2"/>
  <c r="EL56" i="2"/>
  <c r="EE56" i="2"/>
  <c r="ED56" i="2"/>
  <c r="DW56" i="2"/>
  <c r="DP56" i="2"/>
  <c r="DO56" i="2"/>
  <c r="DH56" i="2"/>
  <c r="DA56" i="2"/>
  <c r="CZ56" i="2"/>
  <c r="CS56" i="2"/>
  <c r="CD56" i="2"/>
  <c r="BT56" i="2"/>
  <c r="BW56" i="2" s="1"/>
  <c r="BE56" i="2"/>
  <c r="AZ56" i="2"/>
  <c r="AU56" i="2"/>
  <c r="AP56" i="2"/>
  <c r="EL55" i="2"/>
  <c r="ED55" i="2"/>
  <c r="DW55" i="2"/>
  <c r="EE55" i="2" s="1"/>
  <c r="DO55" i="2"/>
  <c r="DH55" i="2"/>
  <c r="DP55" i="2" s="1"/>
  <c r="CZ55" i="2"/>
  <c r="DA55" i="2" s="1"/>
  <c r="CS55" i="2"/>
  <c r="CD55" i="2"/>
  <c r="BW55" i="2"/>
  <c r="BT55" i="2"/>
  <c r="BH55" i="2"/>
  <c r="BJ55" i="2" s="1"/>
  <c r="BF55" i="2"/>
  <c r="BE55" i="2"/>
  <c r="AX55" i="2"/>
  <c r="AV55" i="2"/>
  <c r="AZ55" i="2" s="1"/>
  <c r="AS55" i="2"/>
  <c r="AQ55" i="2"/>
  <c r="AU55" i="2" s="1"/>
  <c r="AN55" i="2"/>
  <c r="AP55" i="2" s="1"/>
  <c r="AL55" i="2"/>
  <c r="EL54" i="2"/>
  <c r="EE54" i="2"/>
  <c r="ED54" i="2"/>
  <c r="DW54" i="2"/>
  <c r="DP54" i="2"/>
  <c r="DO54" i="2"/>
  <c r="DH54" i="2"/>
  <c r="CZ54" i="2"/>
  <c r="CS54" i="2"/>
  <c r="DA54" i="2" s="1"/>
  <c r="CD54" i="2"/>
  <c r="BT54" i="2"/>
  <c r="BW54" i="2" s="1"/>
  <c r="BE54" i="2"/>
  <c r="AZ54" i="2"/>
  <c r="AU54" i="2"/>
  <c r="AP54" i="2"/>
  <c r="EL53" i="2"/>
  <c r="ED53" i="2"/>
  <c r="DW53" i="2"/>
  <c r="EE53" i="2" s="1"/>
  <c r="DO53" i="2"/>
  <c r="DP53" i="2" s="1"/>
  <c r="DH53" i="2"/>
  <c r="CZ53" i="2"/>
  <c r="CS53" i="2"/>
  <c r="DA53" i="2" s="1"/>
  <c r="CD53" i="2"/>
  <c r="BW53" i="2"/>
  <c r="BT53" i="2"/>
  <c r="BJ53" i="2"/>
  <c r="BE53" i="2"/>
  <c r="AZ53" i="2"/>
  <c r="AU53" i="2"/>
  <c r="AP53" i="2"/>
  <c r="AN53" i="2"/>
  <c r="EL52" i="2"/>
  <c r="ED52" i="2"/>
  <c r="EE52" i="2" s="1"/>
  <c r="DW52" i="2"/>
  <c r="DO52" i="2"/>
  <c r="DH52" i="2"/>
  <c r="DP52" i="2" s="1"/>
  <c r="CZ52" i="2"/>
  <c r="DA52" i="2" s="1"/>
  <c r="CS52" i="2"/>
  <c r="CD52" i="2"/>
  <c r="BT52" i="2"/>
  <c r="BW52" i="2" s="1"/>
  <c r="BE52" i="2"/>
  <c r="AZ52" i="2"/>
  <c r="AU52" i="2"/>
  <c r="AP52" i="2"/>
  <c r="EL51" i="2"/>
  <c r="EE51" i="2"/>
  <c r="ED51" i="2"/>
  <c r="DW51" i="2"/>
  <c r="DP51" i="2"/>
  <c r="DO51" i="2"/>
  <c r="DH51" i="2"/>
  <c r="DA51" i="2"/>
  <c r="CZ51" i="2"/>
  <c r="CS51" i="2"/>
  <c r="CD51" i="2"/>
  <c r="BT51" i="2"/>
  <c r="BW51" i="2" s="1"/>
  <c r="BE51" i="2"/>
  <c r="AZ51" i="2"/>
  <c r="AU51" i="2"/>
  <c r="AP51" i="2"/>
  <c r="EL50" i="2"/>
  <c r="ED50" i="2"/>
  <c r="DW50" i="2"/>
  <c r="EE50" i="2" s="1"/>
  <c r="DO50" i="2"/>
  <c r="DH50" i="2"/>
  <c r="DP50" i="2" s="1"/>
  <c r="CZ50" i="2"/>
  <c r="DA50" i="2" s="1"/>
  <c r="CS50" i="2"/>
  <c r="CD50" i="2"/>
  <c r="BW50" i="2"/>
  <c r="BT50" i="2"/>
  <c r="BE50" i="2"/>
  <c r="AZ50" i="2"/>
  <c r="AU50" i="2"/>
  <c r="AP50" i="2"/>
  <c r="EL49" i="2"/>
  <c r="ED49" i="2"/>
  <c r="DW49" i="2"/>
  <c r="EE49" i="2" s="1"/>
  <c r="DO49" i="2"/>
  <c r="DP49" i="2" s="1"/>
  <c r="DH49" i="2"/>
  <c r="DA49" i="2"/>
  <c r="CZ49" i="2"/>
  <c r="CS49" i="2"/>
  <c r="CD49" i="2"/>
  <c r="BW49" i="2"/>
  <c r="BT49" i="2"/>
  <c r="BE49" i="2"/>
  <c r="AZ49" i="2"/>
  <c r="AU49" i="2"/>
  <c r="AP49" i="2"/>
  <c r="EL48" i="2"/>
  <c r="EE48" i="2"/>
  <c r="ED48" i="2"/>
  <c r="DW48" i="2"/>
  <c r="DP48" i="2"/>
  <c r="DO48" i="2"/>
  <c r="DH48" i="2"/>
  <c r="CZ48" i="2"/>
  <c r="CS48" i="2"/>
  <c r="DA48" i="2" s="1"/>
  <c r="CD48" i="2"/>
  <c r="BT48" i="2"/>
  <c r="BW48" i="2" s="1"/>
  <c r="BE48" i="2"/>
  <c r="AZ48" i="2"/>
  <c r="AU48" i="2"/>
  <c r="AP48" i="2"/>
  <c r="EL47" i="2"/>
  <c r="ED47" i="2"/>
  <c r="DW47" i="2"/>
  <c r="EE47" i="2" s="1"/>
  <c r="DO47" i="2"/>
  <c r="DP47" i="2" s="1"/>
  <c r="DH47" i="2"/>
  <c r="CZ47" i="2"/>
  <c r="CS47" i="2"/>
  <c r="DA47" i="2" s="1"/>
  <c r="CD47" i="2"/>
  <c r="BW47" i="2"/>
  <c r="BT47" i="2"/>
  <c r="BE47" i="2"/>
  <c r="AZ47" i="2"/>
  <c r="AU47" i="2"/>
  <c r="AP47" i="2"/>
  <c r="EL46" i="2"/>
  <c r="ED46" i="2"/>
  <c r="EE46" i="2" s="1"/>
  <c r="DW46" i="2"/>
  <c r="DP46" i="2"/>
  <c r="DO46" i="2"/>
  <c r="DH46" i="2"/>
  <c r="DA46" i="2"/>
  <c r="CZ46" i="2"/>
  <c r="CS46" i="2"/>
  <c r="CD46" i="2"/>
  <c r="BT46" i="2"/>
  <c r="BW46" i="2" s="1"/>
  <c r="BE46" i="2"/>
  <c r="AZ46" i="2"/>
  <c r="AU46" i="2"/>
  <c r="AQ46" i="2"/>
  <c r="AP46" i="2"/>
  <c r="EL45" i="2"/>
  <c r="ED45" i="2"/>
  <c r="EE45" i="2" s="1"/>
  <c r="DW45" i="2"/>
  <c r="DO45" i="2"/>
  <c r="DH45" i="2"/>
  <c r="DP45" i="2" s="1"/>
  <c r="CZ45" i="2"/>
  <c r="DA45" i="2" s="1"/>
  <c r="CS45" i="2"/>
  <c r="CD45" i="2"/>
  <c r="BT45" i="2"/>
  <c r="BW45" i="2" s="1"/>
  <c r="BE45" i="2"/>
  <c r="AZ45" i="2"/>
  <c r="AU45" i="2"/>
  <c r="AP45" i="2"/>
  <c r="EL44" i="2"/>
  <c r="EE44" i="2"/>
  <c r="ED44" i="2"/>
  <c r="DW44" i="2"/>
  <c r="DP44" i="2"/>
  <c r="DO44" i="2"/>
  <c r="DH44" i="2"/>
  <c r="DA44" i="2"/>
  <c r="CZ44" i="2"/>
  <c r="CS44" i="2"/>
  <c r="CD44" i="2"/>
  <c r="BT44" i="2"/>
  <c r="BW44" i="2" s="1"/>
  <c r="BE44" i="2"/>
  <c r="AZ44" i="2"/>
  <c r="AU44" i="2"/>
  <c r="AP44" i="2"/>
  <c r="EL43" i="2"/>
  <c r="ED43" i="2"/>
  <c r="DW43" i="2"/>
  <c r="EE43" i="2" s="1"/>
  <c r="DO43" i="2"/>
  <c r="DH43" i="2"/>
  <c r="DP43" i="2" s="1"/>
  <c r="CZ43" i="2"/>
  <c r="DA43" i="2" s="1"/>
  <c r="CS43" i="2"/>
  <c r="CD43" i="2"/>
  <c r="BW43" i="2"/>
  <c r="BT43" i="2"/>
  <c r="BE43" i="2"/>
  <c r="AZ43" i="2"/>
  <c r="AU43" i="2"/>
  <c r="AP43" i="2"/>
  <c r="EL42" i="2"/>
  <c r="ED42" i="2"/>
  <c r="DW42" i="2"/>
  <c r="EE42" i="2" s="1"/>
  <c r="DO42" i="2"/>
  <c r="DP42" i="2" s="1"/>
  <c r="DH42" i="2"/>
  <c r="DA42" i="2"/>
  <c r="CZ42" i="2"/>
  <c r="CS42" i="2"/>
  <c r="CD42" i="2"/>
  <c r="BW42" i="2"/>
  <c r="BT42" i="2"/>
  <c r="BE42" i="2"/>
  <c r="AZ42" i="2"/>
  <c r="AU42" i="2"/>
  <c r="AP42" i="2"/>
  <c r="EL41" i="2"/>
  <c r="EE41" i="2"/>
  <c r="ED41" i="2"/>
  <c r="DW41" i="2"/>
  <c r="DP41" i="2"/>
  <c r="DO41" i="2"/>
  <c r="DH41" i="2"/>
  <c r="CZ41" i="2"/>
  <c r="CS41" i="2"/>
  <c r="DA41" i="2" s="1"/>
  <c r="CD41" i="2"/>
  <c r="BT41" i="2"/>
  <c r="BW41" i="2" s="1"/>
  <c r="BE41" i="2"/>
  <c r="AZ41" i="2"/>
  <c r="AU41" i="2"/>
  <c r="AP41" i="2"/>
  <c r="EL40" i="2"/>
  <c r="ED40" i="2"/>
  <c r="DW40" i="2"/>
  <c r="EE40" i="2" s="1"/>
  <c r="DO40" i="2"/>
  <c r="DP40" i="2" s="1"/>
  <c r="DH40" i="2"/>
  <c r="CZ40" i="2"/>
  <c r="CS40" i="2"/>
  <c r="DA40" i="2" s="1"/>
  <c r="CD40" i="2"/>
  <c r="BW40" i="2"/>
  <c r="BT40" i="2"/>
  <c r="BE40" i="2"/>
  <c r="AZ40" i="2"/>
  <c r="AU40" i="2"/>
  <c r="AP40" i="2"/>
  <c r="EL39" i="2"/>
  <c r="ED39" i="2"/>
  <c r="EE39" i="2" s="1"/>
  <c r="DW39" i="2"/>
  <c r="DP39" i="2"/>
  <c r="DO39" i="2"/>
  <c r="DH39" i="2"/>
  <c r="DA39" i="2"/>
  <c r="CZ39" i="2"/>
  <c r="CS39" i="2"/>
  <c r="CD39" i="2"/>
  <c r="BT39" i="2"/>
  <c r="BW39" i="2" s="1"/>
  <c r="BE39" i="2"/>
  <c r="AZ39" i="2"/>
  <c r="AU39" i="2"/>
  <c r="AP39" i="2"/>
  <c r="EL38" i="2"/>
  <c r="EE38" i="2"/>
  <c r="ED38" i="2"/>
  <c r="DW38" i="2"/>
  <c r="DO38" i="2"/>
  <c r="DH38" i="2"/>
  <c r="DP38" i="2" s="1"/>
  <c r="CZ38" i="2"/>
  <c r="CS38" i="2"/>
  <c r="DA38" i="2" s="1"/>
  <c r="CD38" i="2"/>
  <c r="BW38" i="2"/>
  <c r="BT38" i="2"/>
  <c r="BE38" i="2"/>
  <c r="AZ38" i="2"/>
  <c r="AU38" i="2"/>
  <c r="AP38" i="2"/>
  <c r="EL37" i="2"/>
  <c r="ED37" i="2"/>
  <c r="EE37" i="2" s="1"/>
  <c r="DW37" i="2"/>
  <c r="DO37" i="2"/>
  <c r="DH37" i="2"/>
  <c r="DP37" i="2" s="1"/>
  <c r="CZ37" i="2"/>
  <c r="DA37" i="2" s="1"/>
  <c r="CS37" i="2"/>
  <c r="CD37" i="2"/>
  <c r="BT37" i="2"/>
  <c r="BW37" i="2" s="1"/>
  <c r="BE37" i="2"/>
  <c r="AZ37" i="2"/>
  <c r="AU37" i="2"/>
  <c r="AP37" i="2"/>
  <c r="EL36" i="2"/>
  <c r="EE36" i="2"/>
  <c r="ED36" i="2"/>
  <c r="DW36" i="2"/>
  <c r="DP36" i="2"/>
  <c r="DO36" i="2"/>
  <c r="DH36" i="2"/>
  <c r="DA36" i="2"/>
  <c r="CZ36" i="2"/>
  <c r="CS36" i="2"/>
  <c r="CD36" i="2"/>
  <c r="BU36" i="2"/>
  <c r="BT36" i="2"/>
  <c r="BW36" i="2" s="1"/>
  <c r="BE36" i="2"/>
  <c r="AZ36" i="2"/>
  <c r="AU36" i="2"/>
  <c r="AP36" i="2"/>
  <c r="EL35" i="2"/>
  <c r="ED35" i="2"/>
  <c r="DW35" i="2"/>
  <c r="EE35" i="2" s="1"/>
  <c r="DO35" i="2"/>
  <c r="DP35" i="2" s="1"/>
  <c r="DH35" i="2"/>
  <c r="DA35" i="2"/>
  <c r="CZ35" i="2"/>
  <c r="CS35" i="2"/>
  <c r="CD35" i="2"/>
  <c r="BW35" i="2"/>
  <c r="BT35" i="2"/>
  <c r="BE35" i="2"/>
  <c r="AZ35" i="2"/>
  <c r="AU35" i="2"/>
  <c r="AP35" i="2"/>
  <c r="T35" i="2"/>
  <c r="EL34" i="2"/>
  <c r="ED34" i="2"/>
  <c r="DW34" i="2"/>
  <c r="EE34" i="2" s="1"/>
  <c r="DO34" i="2"/>
  <c r="DP34" i="2" s="1"/>
  <c r="DH34" i="2"/>
  <c r="CZ34" i="2"/>
  <c r="CS34" i="2"/>
  <c r="DA34" i="2" s="1"/>
  <c r="CD34" i="2"/>
  <c r="BW34" i="2"/>
  <c r="BT34" i="2"/>
  <c r="BE34" i="2"/>
  <c r="AZ34" i="2"/>
  <c r="AU34" i="2"/>
  <c r="AP34" i="2"/>
  <c r="EL33" i="2"/>
  <c r="ED33" i="2"/>
  <c r="EE33" i="2" s="1"/>
  <c r="DW33" i="2"/>
  <c r="DP33" i="2"/>
  <c r="DO33" i="2"/>
  <c r="DH33" i="2"/>
  <c r="DA33" i="2"/>
  <c r="CZ33" i="2"/>
  <c r="CS33" i="2"/>
  <c r="CK33" i="2"/>
  <c r="CD33" i="2"/>
  <c r="BW33" i="2"/>
  <c r="BT33" i="2"/>
  <c r="BE33" i="2"/>
  <c r="AZ33" i="2"/>
  <c r="AU33" i="2"/>
  <c r="AP33" i="2"/>
  <c r="T33" i="2"/>
  <c r="EL32" i="2"/>
  <c r="EE32" i="2"/>
  <c r="ED32" i="2"/>
  <c r="DW32" i="2"/>
  <c r="DP32" i="2"/>
  <c r="DO32" i="2"/>
  <c r="DH32" i="2"/>
  <c r="DA32" i="2"/>
  <c r="CZ32" i="2"/>
  <c r="CS32" i="2"/>
  <c r="CK32" i="2"/>
  <c r="CD32" i="2"/>
  <c r="BW32" i="2"/>
  <c r="BT32" i="2"/>
  <c r="BE32" i="2"/>
  <c r="AZ32" i="2"/>
  <c r="AU32" i="2"/>
  <c r="AP32" i="2"/>
  <c r="EL31" i="2"/>
  <c r="ED31" i="2"/>
  <c r="DW31" i="2"/>
  <c r="EE31" i="2" s="1"/>
  <c r="DO31" i="2"/>
  <c r="DP31" i="2" s="1"/>
  <c r="DH31" i="2"/>
  <c r="DA31" i="2"/>
  <c r="CZ31" i="2"/>
  <c r="CS31" i="2"/>
  <c r="CK31" i="2"/>
  <c r="CD31" i="2"/>
  <c r="BT31" i="2"/>
  <c r="BW31" i="2" s="1"/>
  <c r="BE31" i="2"/>
  <c r="AZ31" i="2"/>
  <c r="AU31" i="2"/>
  <c r="AP31" i="2"/>
  <c r="EL30" i="2"/>
  <c r="ED30" i="2"/>
  <c r="DW30" i="2"/>
  <c r="EE30" i="2" s="1"/>
  <c r="DO30" i="2"/>
  <c r="DP30" i="2" s="1"/>
  <c r="DH30" i="2"/>
  <c r="CZ30" i="2"/>
  <c r="CS30" i="2"/>
  <c r="DA30" i="2" s="1"/>
  <c r="CK30" i="2"/>
  <c r="CD30" i="2"/>
  <c r="BT30" i="2"/>
  <c r="BW30" i="2" s="1"/>
  <c r="BK30" i="2"/>
  <c r="BH30" i="2"/>
  <c r="BJ30" i="2" s="1"/>
  <c r="BE30" i="2"/>
  <c r="AZ30" i="2"/>
  <c r="AU30" i="2"/>
  <c r="AP30" i="2"/>
  <c r="R30" i="2"/>
  <c r="EL29" i="2"/>
  <c r="ED29" i="2"/>
  <c r="DW29" i="2"/>
  <c r="EE29" i="2" s="1"/>
  <c r="DO29" i="2"/>
  <c r="DP29" i="2" s="1"/>
  <c r="DH29" i="2"/>
  <c r="DA29" i="2"/>
  <c r="CZ29" i="2"/>
  <c r="CS29" i="2"/>
  <c r="CK29" i="2"/>
  <c r="CD29" i="2"/>
  <c r="BT29" i="2"/>
  <c r="BW29" i="2" s="1"/>
  <c r="BJ29" i="2"/>
  <c r="BE29" i="2"/>
  <c r="AZ29" i="2"/>
  <c r="AU29" i="2"/>
  <c r="AP29" i="2"/>
  <c r="T29" i="2"/>
  <c r="R29" i="2"/>
  <c r="EL28" i="2"/>
  <c r="ED28" i="2"/>
  <c r="EE28" i="2" s="1"/>
  <c r="DW28" i="2"/>
  <c r="DO28" i="2"/>
  <c r="DH28" i="2"/>
  <c r="DP28" i="2" s="1"/>
  <c r="CZ28" i="2"/>
  <c r="DA28" i="2" s="1"/>
  <c r="CS28" i="2"/>
  <c r="CK28" i="2"/>
  <c r="CD28" i="2"/>
  <c r="BT28" i="2"/>
  <c r="BW28" i="2" s="1"/>
  <c r="BE28" i="2"/>
  <c r="AV28" i="2"/>
  <c r="AZ28" i="2" s="1"/>
  <c r="AU28" i="2"/>
  <c r="AP28" i="2"/>
  <c r="AN28" i="2"/>
  <c r="T28" i="2"/>
  <c r="R28" i="2"/>
  <c r="EL27" i="2"/>
  <c r="ED27" i="2"/>
  <c r="EE27" i="2" s="1"/>
  <c r="DW27" i="2"/>
  <c r="DP27" i="2"/>
  <c r="DO27" i="2"/>
  <c r="DH27" i="2"/>
  <c r="DA27" i="2"/>
  <c r="CZ27" i="2"/>
  <c r="CS27" i="2"/>
  <c r="CK27" i="2"/>
  <c r="CD27" i="2"/>
  <c r="BW27" i="2"/>
  <c r="BT27" i="2"/>
  <c r="BE27" i="2"/>
  <c r="AZ27" i="2"/>
  <c r="AU27" i="2"/>
  <c r="AN27" i="2"/>
  <c r="AP27" i="2" s="1"/>
  <c r="T27" i="2"/>
  <c r="R27" i="2"/>
  <c r="EL26" i="2"/>
  <c r="ED26" i="2"/>
  <c r="DW26" i="2"/>
  <c r="EE26" i="2" s="1"/>
  <c r="DO26" i="2"/>
  <c r="DP26" i="2" s="1"/>
  <c r="DH26" i="2"/>
  <c r="DA26" i="2"/>
  <c r="CZ26" i="2"/>
  <c r="CS26" i="2"/>
  <c r="CK26" i="2"/>
  <c r="CD26" i="2"/>
  <c r="BT26" i="2"/>
  <c r="BW26" i="2" s="1"/>
  <c r="BS26" i="2"/>
  <c r="BR26" i="2"/>
  <c r="BQ26" i="2"/>
  <c r="BP26" i="2"/>
  <c r="BN26" i="2"/>
  <c r="BM26" i="2"/>
  <c r="BL26" i="2"/>
  <c r="BK26" i="2"/>
  <c r="BH26" i="2"/>
  <c r="BJ26" i="2" s="1"/>
  <c r="BF26" i="2"/>
  <c r="BC26" i="2"/>
  <c r="BA26" i="2"/>
  <c r="BE26" i="2" s="1"/>
  <c r="AV26" i="2"/>
  <c r="AZ26" i="2" s="1"/>
  <c r="AS26" i="2"/>
  <c r="AU26" i="2" s="1"/>
  <c r="AQ26" i="2"/>
  <c r="AP26" i="2"/>
  <c r="T26" i="2"/>
  <c r="R26" i="2"/>
  <c r="EL25" i="2"/>
  <c r="EE25" i="2"/>
  <c r="ED25" i="2"/>
  <c r="DW25" i="2"/>
  <c r="DO25" i="2"/>
  <c r="DH25" i="2"/>
  <c r="DP25" i="2" s="1"/>
  <c r="CZ25" i="2"/>
  <c r="CS25" i="2"/>
  <c r="DA25" i="2" s="1"/>
  <c r="CK25" i="2"/>
  <c r="CD25" i="2"/>
  <c r="BT25" i="2"/>
  <c r="BW25" i="2" s="1"/>
  <c r="BE25" i="2"/>
  <c r="AZ25" i="2"/>
  <c r="AU25" i="2"/>
  <c r="AP25" i="2"/>
  <c r="T25" i="2"/>
  <c r="R25" i="2"/>
  <c r="EL24" i="2"/>
  <c r="ED24" i="2"/>
  <c r="DW24" i="2"/>
  <c r="EE24" i="2" s="1"/>
  <c r="DO24" i="2"/>
  <c r="DP24" i="2" s="1"/>
  <c r="DH24" i="2"/>
  <c r="DA24" i="2"/>
  <c r="CZ24" i="2"/>
  <c r="CS24" i="2"/>
  <c r="CK24" i="2"/>
  <c r="CD24" i="2"/>
  <c r="BT24" i="2"/>
  <c r="BW24" i="2" s="1"/>
  <c r="BF24" i="2"/>
  <c r="BJ24" i="2" s="1"/>
  <c r="BC24" i="2"/>
  <c r="BA24" i="2"/>
  <c r="BE24" i="2" s="1"/>
  <c r="AZ24" i="2"/>
  <c r="AX24" i="2"/>
  <c r="AU24" i="2"/>
  <c r="AS24" i="2"/>
  <c r="AQ24" i="2"/>
  <c r="AN24" i="2"/>
  <c r="AP24" i="2" s="1"/>
  <c r="R24" i="2"/>
  <c r="EL23" i="2"/>
  <c r="ED23" i="2"/>
  <c r="EE23" i="2" s="1"/>
  <c r="DW23" i="2"/>
  <c r="DP23" i="2"/>
  <c r="DO23" i="2"/>
  <c r="DH23" i="2"/>
  <c r="DA23" i="2"/>
  <c r="CZ23" i="2"/>
  <c r="CS23" i="2"/>
  <c r="CL23" i="2"/>
  <c r="CK23" i="2"/>
  <c r="CD23" i="2"/>
  <c r="BR23" i="2"/>
  <c r="BT23" i="2" s="1"/>
  <c r="BW23" i="2" s="1"/>
  <c r="EL22" i="2"/>
  <c r="ED22" i="2"/>
  <c r="EE22" i="2" s="1"/>
  <c r="DW22" i="2"/>
  <c r="DP22" i="2"/>
  <c r="DO22" i="2"/>
  <c r="DH22" i="2"/>
  <c r="DA22" i="2"/>
  <c r="CZ22" i="2"/>
  <c r="CT22" i="2"/>
  <c r="CS22" i="2"/>
  <c r="CN22" i="2"/>
  <c r="CM22" i="2"/>
  <c r="CF22" i="2"/>
  <c r="CE22" i="2"/>
  <c r="CK22" i="2" s="1"/>
  <c r="BY22" i="2"/>
  <c r="CD22" i="2" s="1"/>
  <c r="BX22" i="2"/>
  <c r="BW22" i="2"/>
  <c r="BV22" i="2"/>
  <c r="EL21" i="2"/>
  <c r="EE21" i="2"/>
  <c r="ED21" i="2"/>
  <c r="DW21" i="2"/>
  <c r="DP21" i="2"/>
  <c r="DO21" i="2"/>
  <c r="DH21" i="2"/>
  <c r="CZ21" i="2"/>
  <c r="CS21" i="2"/>
  <c r="DA21" i="2" s="1"/>
  <c r="CK21" i="2"/>
  <c r="CD21" i="2"/>
  <c r="CL21" i="2" s="1"/>
  <c r="BU21" i="2"/>
  <c r="BW21" i="2" s="1"/>
  <c r="BA21" i="2"/>
  <c r="AL21" i="2"/>
  <c r="AG21" i="2"/>
  <c r="EL20" i="2"/>
  <c r="ED20" i="2"/>
  <c r="EE20" i="2" s="1"/>
  <c r="DW20" i="2"/>
  <c r="DP20" i="2"/>
  <c r="DO20" i="2"/>
  <c r="DH20" i="2"/>
  <c r="DA20" i="2"/>
  <c r="CZ20" i="2"/>
  <c r="CS20" i="2"/>
  <c r="CL20" i="2"/>
  <c r="CK20" i="2"/>
  <c r="CD20" i="2"/>
  <c r="BR20" i="2"/>
  <c r="BT20" i="2" s="1"/>
  <c r="BW20" i="2" s="1"/>
  <c r="BA20" i="2"/>
  <c r="AL20" i="2"/>
  <c r="AG20" i="2"/>
  <c r="EL19" i="2"/>
  <c r="DZ19" i="2"/>
  <c r="DX19" i="2"/>
  <c r="ED19" i="2" s="1"/>
  <c r="EE19" i="2" s="1"/>
  <c r="DW19" i="2"/>
  <c r="DO19" i="2"/>
  <c r="DP19" i="2" s="1"/>
  <c r="DH19" i="2"/>
  <c r="CV19" i="2"/>
  <c r="CU19" i="2"/>
  <c r="CT19" i="2"/>
  <c r="CZ19" i="2" s="1"/>
  <c r="DA19" i="2" s="1"/>
  <c r="CS19" i="2"/>
  <c r="CG19" i="2"/>
  <c r="CK19" i="2" s="1"/>
  <c r="CL19" i="2" s="1"/>
  <c r="CD19" i="2"/>
  <c r="BZ19" i="2"/>
  <c r="BW19" i="2"/>
  <c r="BV19" i="2"/>
  <c r="BT19" i="2"/>
  <c r="EL18" i="2"/>
  <c r="EB18" i="2"/>
  <c r="DZ18" i="2"/>
  <c r="DY18" i="2"/>
  <c r="ED18" i="2" s="1"/>
  <c r="DX18" i="2"/>
  <c r="DW18" i="2"/>
  <c r="DM18" i="2"/>
  <c r="DK18" i="2"/>
  <c r="DJ18" i="2"/>
  <c r="DI18" i="2"/>
  <c r="DO18" i="2" s="1"/>
  <c r="DP18" i="2" s="1"/>
  <c r="DH18" i="2"/>
  <c r="CZ18" i="2"/>
  <c r="CX18" i="2"/>
  <c r="CV18" i="2"/>
  <c r="CU18" i="2"/>
  <c r="CT18" i="2"/>
  <c r="CS18" i="2"/>
  <c r="DA18" i="2" s="1"/>
  <c r="CI18" i="2"/>
  <c r="CG18" i="2"/>
  <c r="CF18" i="2"/>
  <c r="CK18" i="2" s="1"/>
  <c r="CL18" i="2" s="1"/>
  <c r="CE18" i="2"/>
  <c r="CD18" i="2"/>
  <c r="BV18" i="2"/>
  <c r="BS18" i="2"/>
  <c r="BT18" i="2" s="1"/>
  <c r="BW18" i="2" s="1"/>
  <c r="BR18" i="2"/>
  <c r="BN18" i="2"/>
  <c r="BM18" i="2"/>
  <c r="EL17" i="2"/>
  <c r="EE17" i="2"/>
  <c r="ED17" i="2"/>
  <c r="DX17" i="2"/>
  <c r="DW17" i="2"/>
  <c r="DQ17" i="2"/>
  <c r="DO17" i="2"/>
  <c r="DB17" i="2"/>
  <c r="DH17" i="2" s="1"/>
  <c r="DP17" i="2" s="1"/>
  <c r="CZ17" i="2"/>
  <c r="CS17" i="2"/>
  <c r="DA17" i="2" s="1"/>
  <c r="CK17" i="2"/>
  <c r="CL17" i="2" s="1"/>
  <c r="CD17" i="2"/>
  <c r="BV17" i="2"/>
  <c r="BU17" i="2"/>
  <c r="BR17" i="2"/>
  <c r="BQ17" i="2"/>
  <c r="BP17" i="2"/>
  <c r="BT17" i="2" s="1"/>
  <c r="BW17" i="2" s="1"/>
  <c r="BN17" i="2"/>
  <c r="BM17" i="2"/>
  <c r="BL17" i="2"/>
  <c r="BK17" i="2"/>
  <c r="BF17" i="2"/>
  <c r="BJ17" i="2" s="1"/>
  <c r="BC17" i="2"/>
  <c r="BE17" i="2" s="1"/>
  <c r="AU17" i="2"/>
  <c r="AP17" i="2"/>
  <c r="EL16" i="2"/>
  <c r="ED16" i="2"/>
  <c r="DW16" i="2"/>
  <c r="EE16" i="2" s="1"/>
  <c r="DO16" i="2"/>
  <c r="DP16" i="2" s="1"/>
  <c r="DH16" i="2"/>
  <c r="CZ16" i="2"/>
  <c r="CU16" i="2"/>
  <c r="CT16" i="2"/>
  <c r="CS16" i="2"/>
  <c r="DA16" i="2" s="1"/>
  <c r="CK16" i="2"/>
  <c r="CL16" i="2" s="1"/>
  <c r="CH16" i="2"/>
  <c r="CD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H16" i="2"/>
  <c r="BF16" i="2"/>
  <c r="BE16" i="2"/>
  <c r="BC16" i="2"/>
  <c r="BA16" i="2"/>
  <c r="AZ16" i="2"/>
  <c r="AY16" i="2"/>
  <c r="AX16" i="2"/>
  <c r="AU16" i="2"/>
  <c r="AP16" i="2"/>
  <c r="EL15" i="2"/>
  <c r="ED15" i="2"/>
  <c r="DW15" i="2"/>
  <c r="EE15" i="2" s="1"/>
  <c r="DO15" i="2"/>
  <c r="DK15" i="2"/>
  <c r="DH15" i="2"/>
  <c r="DP15" i="2" s="1"/>
  <c r="DA15" i="2"/>
  <c r="CZ15" i="2"/>
  <c r="CW15" i="2"/>
  <c r="CS15" i="2"/>
  <c r="CN15" i="2"/>
  <c r="CF15" i="2"/>
  <c r="CE15" i="2"/>
  <c r="CK15" i="2" s="1"/>
  <c r="BY15" i="2"/>
  <c r="BX15" i="2"/>
  <c r="CD15" i="2" s="1"/>
  <c r="BV15" i="2"/>
  <c r="BR15" i="2"/>
  <c r="BP15" i="2"/>
  <c r="BT15" i="2" s="1"/>
  <c r="BW15" i="2" s="1"/>
  <c r="BJ15" i="2"/>
  <c r="BE15" i="2"/>
  <c r="AZ15" i="2"/>
  <c r="AU15" i="2"/>
  <c r="EL14" i="2"/>
  <c r="EG14" i="2"/>
  <c r="EF14" i="2"/>
  <c r="EE14" i="2"/>
  <c r="ED14" i="2"/>
  <c r="DW14" i="2"/>
  <c r="DP14" i="2"/>
  <c r="DO14" i="2"/>
  <c r="DH14" i="2"/>
  <c r="CS14" i="2"/>
  <c r="DA14" i="2" s="1"/>
  <c r="EL13" i="2"/>
  <c r="ED13" i="2"/>
  <c r="DW13" i="2"/>
  <c r="EE13" i="2" s="1"/>
  <c r="DO13" i="2"/>
  <c r="DP13" i="2" s="1"/>
  <c r="DH13" i="2"/>
  <c r="CZ13" i="2"/>
  <c r="CT13" i="2"/>
  <c r="CS13" i="2"/>
  <c r="DA13" i="2" s="1"/>
  <c r="EL12" i="2"/>
  <c r="ED12" i="2"/>
  <c r="EE12" i="2" s="1"/>
  <c r="DW12" i="2"/>
  <c r="DO12" i="2"/>
  <c r="DH12" i="2"/>
  <c r="DP12" i="2" s="1"/>
  <c r="CS12" i="2"/>
  <c r="DA12" i="2" s="1"/>
  <c r="EL11" i="2"/>
  <c r="EE11" i="2"/>
  <c r="ED11" i="2"/>
  <c r="DW11" i="2"/>
  <c r="DP11" i="2"/>
  <c r="DO11" i="2"/>
  <c r="DH11" i="2"/>
  <c r="DA11" i="2"/>
  <c r="CZ11" i="2"/>
  <c r="CS11" i="2"/>
  <c r="EL10" i="2"/>
  <c r="ED10" i="2"/>
  <c r="DW10" i="2"/>
  <c r="EE10" i="2" s="1"/>
  <c r="DO10" i="2"/>
  <c r="DP10" i="2" s="1"/>
  <c r="DH10" i="2"/>
  <c r="DA10" i="2"/>
  <c r="CZ10" i="2"/>
  <c r="CS10" i="2"/>
  <c r="EL9" i="2"/>
  <c r="ED9" i="2"/>
  <c r="DW9" i="2"/>
  <c r="EE9" i="2" s="1"/>
  <c r="DO9" i="2"/>
  <c r="DP9" i="2" s="1"/>
  <c r="DH9" i="2"/>
  <c r="CZ9" i="2"/>
  <c r="CS9" i="2"/>
  <c r="DA9" i="2" s="1"/>
  <c r="CK9" i="2"/>
  <c r="CL9" i="2" s="1"/>
  <c r="CD9" i="2"/>
  <c r="BA9" i="2"/>
  <c r="AL9" i="2"/>
  <c r="AG9" i="2"/>
  <c r="EL8" i="2"/>
  <c r="ED8" i="2"/>
  <c r="DW8" i="2"/>
  <c r="EE8" i="2" s="1"/>
  <c r="DO8" i="2"/>
  <c r="DP8" i="2" s="1"/>
  <c r="DH8" i="2"/>
  <c r="DE8" i="2"/>
  <c r="DA8" i="2"/>
  <c r="CZ8" i="2"/>
  <c r="CS8" i="2"/>
  <c r="CL8" i="2"/>
  <c r="CK8" i="2"/>
  <c r="CD8" i="2"/>
  <c r="BV8" i="2"/>
  <c r="BU8" i="2"/>
  <c r="BT8" i="2"/>
  <c r="BW8" i="2" s="1"/>
  <c r="BR8" i="2"/>
  <c r="BM8" i="2"/>
  <c r="BK8" i="2"/>
  <c r="BJ8" i="2"/>
  <c r="BH8" i="2"/>
  <c r="BF8" i="2"/>
  <c r="BE8" i="2"/>
  <c r="BC8" i="2"/>
  <c r="BA8" i="2"/>
  <c r="AZ8" i="2"/>
  <c r="AX8" i="2"/>
  <c r="AU8" i="2"/>
  <c r="AS8" i="2"/>
  <c r="AQ8" i="2"/>
  <c r="AP8" i="2"/>
  <c r="AN8" i="2"/>
  <c r="EL7" i="2"/>
  <c r="EE7" i="2"/>
  <c r="ED7" i="2"/>
  <c r="DW7" i="2"/>
  <c r="DO7" i="2"/>
  <c r="DH7" i="2"/>
  <c r="DP7" i="2" s="1"/>
  <c r="CZ7" i="2"/>
  <c r="CS7" i="2"/>
  <c r="DA7" i="2" s="1"/>
  <c r="CO7" i="2"/>
  <c r="CN7" i="2"/>
  <c r="CM7" i="2"/>
  <c r="CK7" i="2"/>
  <c r="CH7" i="2"/>
  <c r="CD7" i="2"/>
  <c r="CL7" i="2" s="1"/>
  <c r="BV7" i="2"/>
  <c r="BU7" i="2"/>
  <c r="BS7" i="2"/>
  <c r="BR7" i="2"/>
  <c r="BQ7" i="2"/>
  <c r="BP7" i="2"/>
  <c r="BT7" i="2" s="1"/>
  <c r="BW7" i="2" s="1"/>
  <c r="BM7" i="2"/>
  <c r="BK7" i="2"/>
  <c r="BJ7" i="2"/>
  <c r="BH7" i="2"/>
  <c r="BC7" i="2"/>
  <c r="BA7" i="2"/>
  <c r="BE7" i="2" s="1"/>
  <c r="AX7" i="2"/>
  <c r="AZ7" i="2" s="1"/>
  <c r="AV7" i="2"/>
  <c r="AU7" i="2"/>
  <c r="AQ7" i="2"/>
  <c r="AN7" i="2"/>
  <c r="AL7" i="2"/>
  <c r="AP7" i="2" s="1"/>
  <c r="T7" i="2"/>
  <c r="EL6" i="2"/>
  <c r="ED6" i="2"/>
  <c r="EE6" i="2" s="1"/>
  <c r="DW6" i="2"/>
  <c r="DO6" i="2"/>
  <c r="DH6" i="2"/>
  <c r="DP6" i="2" s="1"/>
  <c r="CZ6" i="2"/>
  <c r="CT6" i="2"/>
  <c r="CS6" i="2"/>
  <c r="DA6" i="2" s="1"/>
  <c r="CH6" i="2"/>
  <c r="CK6" i="2" s="1"/>
  <c r="CD6" i="2"/>
  <c r="CA6" i="2"/>
  <c r="BV6" i="2"/>
  <c r="BU6" i="2"/>
  <c r="BS6" i="2"/>
  <c r="BR6" i="2"/>
  <c r="BQ6" i="2"/>
  <c r="BP6" i="2"/>
  <c r="BT6" i="2" s="1"/>
  <c r="BW6" i="2" s="1"/>
  <c r="BM6" i="2"/>
  <c r="BK6" i="2"/>
  <c r="BJ6" i="2"/>
  <c r="BH6" i="2"/>
  <c r="BF6" i="2"/>
  <c r="BE6" i="2"/>
  <c r="BC6" i="2"/>
  <c r="BA6" i="2"/>
  <c r="AZ6" i="2"/>
  <c r="AX6" i="2"/>
  <c r="AV6" i="2"/>
  <c r="AS6" i="2"/>
  <c r="AQ6" i="2"/>
  <c r="AU6" i="2" s="1"/>
  <c r="AN6" i="2"/>
  <c r="AL6" i="2"/>
  <c r="AP6" i="2" s="1"/>
  <c r="AJ6" i="2"/>
  <c r="AI6" i="2"/>
  <c r="AH6" i="2"/>
  <c r="AG6" i="2"/>
  <c r="AK6" i="2" s="1"/>
  <c r="AF6" i="2"/>
  <c r="Y6" i="2"/>
  <c r="AA6" i="2" s="1"/>
  <c r="V6" i="2"/>
  <c r="Q6" i="2"/>
  <c r="O6" i="2"/>
  <c r="M6" i="2"/>
  <c r="L6" i="2"/>
  <c r="J6" i="2"/>
  <c r="H6" i="2"/>
  <c r="G6" i="2"/>
  <c r="EL5" i="2"/>
  <c r="EE5" i="2"/>
  <c r="ED5" i="2"/>
  <c r="DW5" i="2"/>
  <c r="CZ5" i="2"/>
  <c r="CS5" i="2"/>
  <c r="CK5" i="2"/>
  <c r="CL5" i="2" s="1"/>
  <c r="CD5" i="2"/>
  <c r="BW5" i="2"/>
  <c r="BT5" i="2"/>
  <c r="BE5" i="2"/>
  <c r="AZ5" i="2"/>
  <c r="AU5" i="2"/>
  <c r="AP5" i="2"/>
  <c r="F1170" i="1" l="1"/>
  <c r="H1170" i="1"/>
  <c r="G1170" i="1"/>
  <c r="F1162" i="1"/>
  <c r="H1162" i="1"/>
  <c r="G1162" i="1"/>
  <c r="F1154" i="1"/>
  <c r="H1154" i="1"/>
  <c r="G1154" i="1"/>
  <c r="F1146" i="1"/>
  <c r="H1146" i="1"/>
  <c r="G1146" i="1"/>
  <c r="F1138" i="1"/>
  <c r="H1138" i="1"/>
  <c r="G1138" i="1"/>
  <c r="F1130" i="1"/>
  <c r="H1130" i="1"/>
  <c r="G1130" i="1"/>
  <c r="F1122" i="1"/>
  <c r="H1122" i="1"/>
  <c r="G1122" i="1"/>
  <c r="F1114" i="1"/>
  <c r="H1114" i="1"/>
  <c r="G1114" i="1"/>
  <c r="F1106" i="1"/>
  <c r="H1106" i="1"/>
  <c r="G1106" i="1"/>
  <c r="F1098" i="1"/>
  <c r="H1098" i="1"/>
  <c r="G1098" i="1"/>
  <c r="F1090" i="1"/>
  <c r="H1090" i="1"/>
  <c r="G1090" i="1"/>
  <c r="F1082" i="1"/>
  <c r="H1082" i="1"/>
  <c r="G1082" i="1"/>
  <c r="F1074" i="1"/>
  <c r="H1074" i="1"/>
  <c r="G1074" i="1"/>
  <c r="F1066" i="1"/>
  <c r="H1066" i="1"/>
  <c r="G1066" i="1"/>
  <c r="F1058" i="1"/>
  <c r="H1058" i="1"/>
  <c r="G1058" i="1"/>
  <c r="F1050" i="1"/>
  <c r="H1050" i="1"/>
  <c r="G1050" i="1"/>
  <c r="F1042" i="1"/>
  <c r="H1042" i="1"/>
  <c r="G1042" i="1"/>
  <c r="F1034" i="1"/>
  <c r="H1034" i="1"/>
  <c r="G1034" i="1"/>
  <c r="F1026" i="1"/>
  <c r="H1026" i="1"/>
  <c r="G1026" i="1"/>
  <c r="F1018" i="1"/>
  <c r="H1018" i="1"/>
  <c r="G1018" i="1"/>
  <c r="F1010" i="1"/>
  <c r="H1010" i="1"/>
  <c r="G1010" i="1"/>
  <c r="F1002" i="1"/>
  <c r="H1002" i="1"/>
  <c r="G1002" i="1"/>
  <c r="F994" i="1"/>
  <c r="H994" i="1"/>
  <c r="G994" i="1"/>
  <c r="F986" i="1"/>
  <c r="H986" i="1"/>
  <c r="G986" i="1"/>
  <c r="F978" i="1"/>
  <c r="H978" i="1"/>
  <c r="G978" i="1"/>
  <c r="F970" i="1"/>
  <c r="G970" i="1"/>
  <c r="H970" i="1"/>
  <c r="F962" i="1"/>
  <c r="H962" i="1"/>
  <c r="G962" i="1"/>
  <c r="F954" i="1"/>
  <c r="H954" i="1"/>
  <c r="G954" i="1"/>
  <c r="F946" i="1"/>
  <c r="H946" i="1"/>
  <c r="G946" i="1"/>
  <c r="F938" i="1"/>
  <c r="G938" i="1"/>
  <c r="H938" i="1"/>
  <c r="F930" i="1"/>
  <c r="H930" i="1"/>
  <c r="G930" i="1"/>
  <c r="F922" i="1"/>
  <c r="H922" i="1"/>
  <c r="G922" i="1"/>
  <c r="F914" i="1"/>
  <c r="H914" i="1"/>
  <c r="G914" i="1"/>
  <c r="F906" i="1"/>
  <c r="G906" i="1"/>
  <c r="H906" i="1"/>
  <c r="F898" i="1"/>
  <c r="H898" i="1"/>
  <c r="G898" i="1"/>
  <c r="F890" i="1"/>
  <c r="H890" i="1"/>
  <c r="G890" i="1"/>
  <c r="F882" i="1"/>
  <c r="H882" i="1"/>
  <c r="G882" i="1"/>
  <c r="F874" i="1"/>
  <c r="G874" i="1"/>
  <c r="H874" i="1"/>
  <c r="F866" i="1"/>
  <c r="H866" i="1"/>
  <c r="G866" i="1"/>
  <c r="F858" i="1"/>
  <c r="H858" i="1"/>
  <c r="G858" i="1"/>
  <c r="F850" i="1"/>
  <c r="H850" i="1"/>
  <c r="G850" i="1"/>
  <c r="F842" i="1"/>
  <c r="H842" i="1"/>
  <c r="G842" i="1"/>
  <c r="F834" i="1"/>
  <c r="H834" i="1"/>
  <c r="G834" i="1"/>
  <c r="F826" i="1"/>
  <c r="H826" i="1"/>
  <c r="G826" i="1"/>
  <c r="F818" i="1"/>
  <c r="H818" i="1"/>
  <c r="G818" i="1"/>
  <c r="F810" i="1"/>
  <c r="H810" i="1"/>
  <c r="G810" i="1"/>
  <c r="F802" i="1"/>
  <c r="H802" i="1"/>
  <c r="G802" i="1"/>
  <c r="F794" i="1"/>
  <c r="H794" i="1"/>
  <c r="G794" i="1"/>
  <c r="F786" i="1"/>
  <c r="H786" i="1"/>
  <c r="G786" i="1"/>
  <c r="F778" i="1"/>
  <c r="H778" i="1"/>
  <c r="G778" i="1"/>
  <c r="F770" i="1"/>
  <c r="H770" i="1"/>
  <c r="G770" i="1"/>
  <c r="F762" i="1"/>
  <c r="H762" i="1"/>
  <c r="G762" i="1"/>
  <c r="F754" i="1"/>
  <c r="H754" i="1"/>
  <c r="G754" i="1"/>
  <c r="F746" i="1"/>
  <c r="H746" i="1"/>
  <c r="G746" i="1"/>
  <c r="F738" i="1"/>
  <c r="H738" i="1"/>
  <c r="G738" i="1"/>
  <c r="F730" i="1"/>
  <c r="H730" i="1"/>
  <c r="G730" i="1"/>
  <c r="F722" i="1"/>
  <c r="H722" i="1"/>
  <c r="G722" i="1"/>
  <c r="F714" i="1"/>
  <c r="H714" i="1"/>
  <c r="G714" i="1"/>
  <c r="F706" i="1"/>
  <c r="H706" i="1"/>
  <c r="G706" i="1"/>
  <c r="F698" i="1"/>
  <c r="H698" i="1"/>
  <c r="G698" i="1"/>
  <c r="F690" i="1"/>
  <c r="H690" i="1"/>
  <c r="G690" i="1"/>
  <c r="F682" i="1"/>
  <c r="H682" i="1"/>
  <c r="G682" i="1"/>
  <c r="F674" i="1"/>
  <c r="H674" i="1"/>
  <c r="G674" i="1"/>
  <c r="F666" i="1"/>
  <c r="H666" i="1"/>
  <c r="G666" i="1"/>
  <c r="F658" i="1"/>
  <c r="H658" i="1"/>
  <c r="G658" i="1"/>
  <c r="F650" i="1"/>
  <c r="H650" i="1"/>
  <c r="G650" i="1"/>
  <c r="F642" i="1"/>
  <c r="H642" i="1"/>
  <c r="G642" i="1"/>
  <c r="F634" i="1"/>
  <c r="H634" i="1"/>
  <c r="G634" i="1"/>
  <c r="F626" i="1"/>
  <c r="H626" i="1"/>
  <c r="G626" i="1"/>
  <c r="F618" i="1"/>
  <c r="H618" i="1"/>
  <c r="G618" i="1"/>
  <c r="F610" i="1"/>
  <c r="G610" i="1"/>
  <c r="H610" i="1"/>
  <c r="F602" i="1"/>
  <c r="H602" i="1"/>
  <c r="G602" i="1"/>
  <c r="F594" i="1"/>
  <c r="H594" i="1"/>
  <c r="G594" i="1"/>
  <c r="F586" i="1"/>
  <c r="H586" i="1"/>
  <c r="G586" i="1"/>
  <c r="F578" i="1"/>
  <c r="H578" i="1"/>
  <c r="G578" i="1"/>
  <c r="F570" i="1"/>
  <c r="H570" i="1"/>
  <c r="G570" i="1"/>
  <c r="F562" i="1"/>
  <c r="H562" i="1"/>
  <c r="G562" i="1"/>
  <c r="F554" i="1"/>
  <c r="H554" i="1"/>
  <c r="G554" i="1"/>
  <c r="F546" i="1"/>
  <c r="H546" i="1"/>
  <c r="G546" i="1"/>
  <c r="F538" i="1"/>
  <c r="H538" i="1"/>
  <c r="G538" i="1"/>
  <c r="F530" i="1"/>
  <c r="H530" i="1"/>
  <c r="G530" i="1"/>
  <c r="F1169" i="1"/>
  <c r="H1169" i="1"/>
  <c r="G1169" i="1"/>
  <c r="F1161" i="1"/>
  <c r="H1161" i="1"/>
  <c r="G1161" i="1"/>
  <c r="F1153" i="1"/>
  <c r="H1153" i="1"/>
  <c r="G1153" i="1"/>
  <c r="F1145" i="1"/>
  <c r="H1145" i="1"/>
  <c r="G1145" i="1"/>
  <c r="F1137" i="1"/>
  <c r="H1137" i="1"/>
  <c r="G1137" i="1"/>
  <c r="F1129" i="1"/>
  <c r="H1129" i="1"/>
  <c r="G1129" i="1"/>
  <c r="F1121" i="1"/>
  <c r="H1121" i="1"/>
  <c r="G1121" i="1"/>
  <c r="F1113" i="1"/>
  <c r="H1113" i="1"/>
  <c r="G1113" i="1"/>
  <c r="F1105" i="1"/>
  <c r="H1105" i="1"/>
  <c r="G1105" i="1"/>
  <c r="F1097" i="1"/>
  <c r="H1097" i="1"/>
  <c r="G1097" i="1"/>
  <c r="F1089" i="1"/>
  <c r="H1089" i="1"/>
  <c r="G1089" i="1"/>
  <c r="F1081" i="1"/>
  <c r="H1081" i="1"/>
  <c r="G1081" i="1"/>
  <c r="F1073" i="1"/>
  <c r="H1073" i="1"/>
  <c r="G1073" i="1"/>
  <c r="F1065" i="1"/>
  <c r="H1065" i="1"/>
  <c r="G1065" i="1"/>
  <c r="F1057" i="1"/>
  <c r="H1057" i="1"/>
  <c r="G1057" i="1"/>
  <c r="F1049" i="1"/>
  <c r="H1049" i="1"/>
  <c r="G1049" i="1"/>
  <c r="F1041" i="1"/>
  <c r="H1041" i="1"/>
  <c r="G1041" i="1"/>
  <c r="F1033" i="1"/>
  <c r="H1033" i="1"/>
  <c r="G1033" i="1"/>
  <c r="F1025" i="1"/>
  <c r="H1025" i="1"/>
  <c r="G1025" i="1"/>
  <c r="F1017" i="1"/>
  <c r="H1017" i="1"/>
  <c r="G1017" i="1"/>
  <c r="F1009" i="1"/>
  <c r="H1009" i="1"/>
  <c r="G1009" i="1"/>
  <c r="F1001" i="1"/>
  <c r="H1001" i="1"/>
  <c r="G1001" i="1"/>
  <c r="F993" i="1"/>
  <c r="H993" i="1"/>
  <c r="G993" i="1"/>
  <c r="F985" i="1"/>
  <c r="H985" i="1"/>
  <c r="G985" i="1"/>
  <c r="F977" i="1"/>
  <c r="H977" i="1"/>
  <c r="G977" i="1"/>
  <c r="F969" i="1"/>
  <c r="H969" i="1"/>
  <c r="G969" i="1"/>
  <c r="F961" i="1"/>
  <c r="H961" i="1"/>
  <c r="G961" i="1"/>
  <c r="F953" i="1"/>
  <c r="H953" i="1"/>
  <c r="G953" i="1"/>
  <c r="F945" i="1"/>
  <c r="H945" i="1"/>
  <c r="G945" i="1"/>
  <c r="F937" i="1"/>
  <c r="H937" i="1"/>
  <c r="G937" i="1"/>
  <c r="F929" i="1"/>
  <c r="H929" i="1"/>
  <c r="G929" i="1"/>
  <c r="F921" i="1"/>
  <c r="H921" i="1"/>
  <c r="G921" i="1"/>
  <c r="F913" i="1"/>
  <c r="H913" i="1"/>
  <c r="G913" i="1"/>
  <c r="F905" i="1"/>
  <c r="H905" i="1"/>
  <c r="G905" i="1"/>
  <c r="F897" i="1"/>
  <c r="H897" i="1"/>
  <c r="G897" i="1"/>
  <c r="F889" i="1"/>
  <c r="H889" i="1"/>
  <c r="G889" i="1"/>
  <c r="F881" i="1"/>
  <c r="H881" i="1"/>
  <c r="G881" i="1"/>
  <c r="F873" i="1"/>
  <c r="H873" i="1"/>
  <c r="G873" i="1"/>
  <c r="F865" i="1"/>
  <c r="H865" i="1"/>
  <c r="G865" i="1"/>
  <c r="F857" i="1"/>
  <c r="H857" i="1"/>
  <c r="G857" i="1"/>
  <c r="F849" i="1"/>
  <c r="H849" i="1"/>
  <c r="G849" i="1"/>
  <c r="F841" i="1"/>
  <c r="H841" i="1"/>
  <c r="G841" i="1"/>
  <c r="F833" i="1"/>
  <c r="H833" i="1"/>
  <c r="G833" i="1"/>
  <c r="F825" i="1"/>
  <c r="H825" i="1"/>
  <c r="G825" i="1"/>
  <c r="F817" i="1"/>
  <c r="H817" i="1"/>
  <c r="G817" i="1"/>
  <c r="F809" i="1"/>
  <c r="H809" i="1"/>
  <c r="G809" i="1"/>
  <c r="F801" i="1"/>
  <c r="H801" i="1"/>
  <c r="G801" i="1"/>
  <c r="F793" i="1"/>
  <c r="H793" i="1"/>
  <c r="G793" i="1"/>
  <c r="F785" i="1"/>
  <c r="H785" i="1"/>
  <c r="G785" i="1"/>
  <c r="F777" i="1"/>
  <c r="H777" i="1"/>
  <c r="G777" i="1"/>
  <c r="F769" i="1"/>
  <c r="H769" i="1"/>
  <c r="G769" i="1"/>
  <c r="F761" i="1"/>
  <c r="H761" i="1"/>
  <c r="G761" i="1"/>
  <c r="F753" i="1"/>
  <c r="H753" i="1"/>
  <c r="G753" i="1"/>
  <c r="F745" i="1"/>
  <c r="H745" i="1"/>
  <c r="G745" i="1"/>
  <c r="F737" i="1"/>
  <c r="H737" i="1"/>
  <c r="G737" i="1"/>
  <c r="F729" i="1"/>
  <c r="H729" i="1"/>
  <c r="G729" i="1"/>
  <c r="F721" i="1"/>
  <c r="H721" i="1"/>
  <c r="G721" i="1"/>
  <c r="F713" i="1"/>
  <c r="H713" i="1"/>
  <c r="G713" i="1"/>
  <c r="F705" i="1"/>
  <c r="H705" i="1"/>
  <c r="G705" i="1"/>
  <c r="F697" i="1"/>
  <c r="H697" i="1"/>
  <c r="G697" i="1"/>
  <c r="F689" i="1"/>
  <c r="H689" i="1"/>
  <c r="G689" i="1"/>
  <c r="F681" i="1"/>
  <c r="H681" i="1"/>
  <c r="G681" i="1"/>
  <c r="F673" i="1"/>
  <c r="H673" i="1"/>
  <c r="G673" i="1"/>
  <c r="F665" i="1"/>
  <c r="H665" i="1"/>
  <c r="G665" i="1"/>
  <c r="F657" i="1"/>
  <c r="H657" i="1"/>
  <c r="G657" i="1"/>
  <c r="F649" i="1"/>
  <c r="H649" i="1"/>
  <c r="G649" i="1"/>
  <c r="F641" i="1"/>
  <c r="H641" i="1"/>
  <c r="G641" i="1"/>
  <c r="F633" i="1"/>
  <c r="H633" i="1"/>
  <c r="G633" i="1"/>
  <c r="F625" i="1"/>
  <c r="H625" i="1"/>
  <c r="G625" i="1"/>
  <c r="F617" i="1"/>
  <c r="H617" i="1"/>
  <c r="G617" i="1"/>
  <c r="F609" i="1"/>
  <c r="H609" i="1"/>
  <c r="G609" i="1"/>
  <c r="F601" i="1"/>
  <c r="H601" i="1"/>
  <c r="G601" i="1"/>
  <c r="F593" i="1"/>
  <c r="H593" i="1"/>
  <c r="G593" i="1"/>
  <c r="F585" i="1"/>
  <c r="H585" i="1"/>
  <c r="G585" i="1"/>
  <c r="F577" i="1"/>
  <c r="H577" i="1"/>
  <c r="G577" i="1"/>
  <c r="F569" i="1"/>
  <c r="H569" i="1"/>
  <c r="G569" i="1"/>
  <c r="F561" i="1"/>
  <c r="H561" i="1"/>
  <c r="G561" i="1"/>
  <c r="F553" i="1"/>
  <c r="H553" i="1"/>
  <c r="G553" i="1"/>
  <c r="F545" i="1"/>
  <c r="H545" i="1"/>
  <c r="G545" i="1"/>
  <c r="F537" i="1"/>
  <c r="H537" i="1"/>
  <c r="G537" i="1"/>
  <c r="F529" i="1"/>
  <c r="H529" i="1"/>
  <c r="G529" i="1"/>
  <c r="F1168" i="1"/>
  <c r="H1168" i="1"/>
  <c r="G1168" i="1"/>
  <c r="F1160" i="1"/>
  <c r="H1160" i="1"/>
  <c r="G1160" i="1"/>
  <c r="F1152" i="1"/>
  <c r="H1152" i="1"/>
  <c r="G1152" i="1"/>
  <c r="F1144" i="1"/>
  <c r="H1144" i="1"/>
  <c r="G1144" i="1"/>
  <c r="F1136" i="1"/>
  <c r="H1136" i="1"/>
  <c r="G1136" i="1"/>
  <c r="F1128" i="1"/>
  <c r="H1128" i="1"/>
  <c r="G1128" i="1"/>
  <c r="F1120" i="1"/>
  <c r="H1120" i="1"/>
  <c r="G1120" i="1"/>
  <c r="F1112" i="1"/>
  <c r="H1112" i="1"/>
  <c r="G1112" i="1"/>
  <c r="F1104" i="1"/>
  <c r="H1104" i="1"/>
  <c r="G1104" i="1"/>
  <c r="F1096" i="1"/>
  <c r="H1096" i="1"/>
  <c r="G1096" i="1"/>
  <c r="F1088" i="1"/>
  <c r="H1088" i="1"/>
  <c r="G1088" i="1"/>
  <c r="F1080" i="1"/>
  <c r="H1080" i="1"/>
  <c r="G1080" i="1"/>
  <c r="F1072" i="1"/>
  <c r="H1072" i="1"/>
  <c r="G1072" i="1"/>
  <c r="F1064" i="1"/>
  <c r="H1064" i="1"/>
  <c r="G1064" i="1"/>
  <c r="F1056" i="1"/>
  <c r="H1056" i="1"/>
  <c r="G1056" i="1"/>
  <c r="F1048" i="1"/>
  <c r="H1048" i="1"/>
  <c r="G1048" i="1"/>
  <c r="F1040" i="1"/>
  <c r="H1040" i="1"/>
  <c r="G1040" i="1"/>
  <c r="F1032" i="1"/>
  <c r="H1032" i="1"/>
  <c r="G1032" i="1"/>
  <c r="F1024" i="1"/>
  <c r="H1024" i="1"/>
  <c r="G1024" i="1"/>
  <c r="F1016" i="1"/>
  <c r="H1016" i="1"/>
  <c r="G1016" i="1"/>
  <c r="F1008" i="1"/>
  <c r="H1008" i="1"/>
  <c r="G1008" i="1"/>
  <c r="F1000" i="1"/>
  <c r="H1000" i="1"/>
  <c r="G1000" i="1"/>
  <c r="F992" i="1"/>
  <c r="H992" i="1"/>
  <c r="G992" i="1"/>
  <c r="F984" i="1"/>
  <c r="H984" i="1"/>
  <c r="G984" i="1"/>
  <c r="F976" i="1"/>
  <c r="H976" i="1"/>
  <c r="G976" i="1"/>
  <c r="F968" i="1"/>
  <c r="H968" i="1"/>
  <c r="G968" i="1"/>
  <c r="F960" i="1"/>
  <c r="H960" i="1"/>
  <c r="G960" i="1"/>
  <c r="F952" i="1"/>
  <c r="H952" i="1"/>
  <c r="G952" i="1"/>
  <c r="F944" i="1"/>
  <c r="H944" i="1"/>
  <c r="G944" i="1"/>
  <c r="F936" i="1"/>
  <c r="H936" i="1"/>
  <c r="G936" i="1"/>
  <c r="F928" i="1"/>
  <c r="H928" i="1"/>
  <c r="G928" i="1"/>
  <c r="F920" i="1"/>
  <c r="H920" i="1"/>
  <c r="G920" i="1"/>
  <c r="F912" i="1"/>
  <c r="H912" i="1"/>
  <c r="G912" i="1"/>
  <c r="F904" i="1"/>
  <c r="H904" i="1"/>
  <c r="G904" i="1"/>
  <c r="F896" i="1"/>
  <c r="H896" i="1"/>
  <c r="G896" i="1"/>
  <c r="F888" i="1"/>
  <c r="H888" i="1"/>
  <c r="G888" i="1"/>
  <c r="F880" i="1"/>
  <c r="H880" i="1"/>
  <c r="G880" i="1"/>
  <c r="F872" i="1"/>
  <c r="H872" i="1"/>
  <c r="G872" i="1"/>
  <c r="F864" i="1"/>
  <c r="H864" i="1"/>
  <c r="G864" i="1"/>
  <c r="F856" i="1"/>
  <c r="H856" i="1"/>
  <c r="G856" i="1"/>
  <c r="F848" i="1"/>
  <c r="H848" i="1"/>
  <c r="G848" i="1"/>
  <c r="F840" i="1"/>
  <c r="H840" i="1"/>
  <c r="G840" i="1"/>
  <c r="F832" i="1"/>
  <c r="H832" i="1"/>
  <c r="G832" i="1"/>
  <c r="F824" i="1"/>
  <c r="H824" i="1"/>
  <c r="G824" i="1"/>
  <c r="F816" i="1"/>
  <c r="H816" i="1"/>
  <c r="G816" i="1"/>
  <c r="F808" i="1"/>
  <c r="H808" i="1"/>
  <c r="G808" i="1"/>
  <c r="F800" i="1"/>
  <c r="H800" i="1"/>
  <c r="G800" i="1"/>
  <c r="F792" i="1"/>
  <c r="H792" i="1"/>
  <c r="G792" i="1"/>
  <c r="F784" i="1"/>
  <c r="H784" i="1"/>
  <c r="G784" i="1"/>
  <c r="F776" i="1"/>
  <c r="H776" i="1"/>
  <c r="G776" i="1"/>
  <c r="F768" i="1"/>
  <c r="H768" i="1"/>
  <c r="G768" i="1"/>
  <c r="F760" i="1"/>
  <c r="H760" i="1"/>
  <c r="G760" i="1"/>
  <c r="F752" i="1"/>
  <c r="H752" i="1"/>
  <c r="G752" i="1"/>
  <c r="F744" i="1"/>
  <c r="H744" i="1"/>
  <c r="G744" i="1"/>
  <c r="F736" i="1"/>
  <c r="H736" i="1"/>
  <c r="G736" i="1"/>
  <c r="F728" i="1"/>
  <c r="H728" i="1"/>
  <c r="G728" i="1"/>
  <c r="F720" i="1"/>
  <c r="H720" i="1"/>
  <c r="G720" i="1"/>
  <c r="F712" i="1"/>
  <c r="H712" i="1"/>
  <c r="G712" i="1"/>
  <c r="F704" i="1"/>
  <c r="H704" i="1"/>
  <c r="G704" i="1"/>
  <c r="F696" i="1"/>
  <c r="H696" i="1"/>
  <c r="G696" i="1"/>
  <c r="F688" i="1"/>
  <c r="H688" i="1"/>
  <c r="G688" i="1"/>
  <c r="F680" i="1"/>
  <c r="G680" i="1"/>
  <c r="H680" i="1"/>
  <c r="F672" i="1"/>
  <c r="H672" i="1"/>
  <c r="G672" i="1"/>
  <c r="F664" i="1"/>
  <c r="H664" i="1"/>
  <c r="G664" i="1"/>
  <c r="F656" i="1"/>
  <c r="H656" i="1"/>
  <c r="G656" i="1"/>
  <c r="F648" i="1"/>
  <c r="H648" i="1"/>
  <c r="G648" i="1"/>
  <c r="F640" i="1"/>
  <c r="H640" i="1"/>
  <c r="G640" i="1"/>
  <c r="F632" i="1"/>
  <c r="H632" i="1"/>
  <c r="G632" i="1"/>
  <c r="F624" i="1"/>
  <c r="H624" i="1"/>
  <c r="G624" i="1"/>
  <c r="F616" i="1"/>
  <c r="H616" i="1"/>
  <c r="G616" i="1"/>
  <c r="F608" i="1"/>
  <c r="H608" i="1"/>
  <c r="G608" i="1"/>
  <c r="F600" i="1"/>
  <c r="H600" i="1"/>
  <c r="G600" i="1"/>
  <c r="F592" i="1"/>
  <c r="H592" i="1"/>
  <c r="G592" i="1"/>
  <c r="F584" i="1"/>
  <c r="H584" i="1"/>
  <c r="G584" i="1"/>
  <c r="F576" i="1"/>
  <c r="H576" i="1"/>
  <c r="G576" i="1"/>
  <c r="F568" i="1"/>
  <c r="H568" i="1"/>
  <c r="G568" i="1"/>
  <c r="F560" i="1"/>
  <c r="H560" i="1"/>
  <c r="G560" i="1"/>
  <c r="F552" i="1"/>
  <c r="H552" i="1"/>
  <c r="G552" i="1"/>
  <c r="F544" i="1"/>
  <c r="H544" i="1"/>
  <c r="G544" i="1"/>
  <c r="F536" i="1"/>
  <c r="H536" i="1"/>
  <c r="G536" i="1"/>
  <c r="F528" i="1"/>
  <c r="H528" i="1"/>
  <c r="G528" i="1"/>
  <c r="F520" i="1"/>
  <c r="H520" i="1"/>
  <c r="G520" i="1"/>
  <c r="F512" i="1"/>
  <c r="H512" i="1"/>
  <c r="G512" i="1"/>
  <c r="F504" i="1"/>
  <c r="H504" i="1"/>
  <c r="G504" i="1"/>
  <c r="F496" i="1"/>
  <c r="H496" i="1"/>
  <c r="G496" i="1"/>
  <c r="F488" i="1"/>
  <c r="H488" i="1"/>
  <c r="G488" i="1"/>
  <c r="F480" i="1"/>
  <c r="H480" i="1"/>
  <c r="G480" i="1"/>
  <c r="F472" i="1"/>
  <c r="H472" i="1"/>
  <c r="G472" i="1"/>
  <c r="F464" i="1"/>
  <c r="H464" i="1"/>
  <c r="G464" i="1"/>
  <c r="F456" i="1"/>
  <c r="H456" i="1"/>
  <c r="G456" i="1"/>
  <c r="F448" i="1"/>
  <c r="H448" i="1"/>
  <c r="G448" i="1"/>
  <c r="F440" i="1"/>
  <c r="H440" i="1"/>
  <c r="G440" i="1"/>
  <c r="F432" i="1"/>
  <c r="H432" i="1"/>
  <c r="G432" i="1"/>
  <c r="F424" i="1"/>
  <c r="H424" i="1"/>
  <c r="G424" i="1"/>
  <c r="F416" i="1"/>
  <c r="H416" i="1"/>
  <c r="G416" i="1"/>
  <c r="F408" i="1"/>
  <c r="H408" i="1"/>
  <c r="G408" i="1"/>
  <c r="F400" i="1"/>
  <c r="H400" i="1"/>
  <c r="G400" i="1"/>
  <c r="F392" i="1"/>
  <c r="H392" i="1"/>
  <c r="G392" i="1"/>
  <c r="F384" i="1"/>
  <c r="H384" i="1"/>
  <c r="G384" i="1"/>
  <c r="F376" i="1"/>
  <c r="H376" i="1"/>
  <c r="G376" i="1"/>
  <c r="F368" i="1"/>
  <c r="H368" i="1"/>
  <c r="G368" i="1"/>
  <c r="F360" i="1"/>
  <c r="H360" i="1"/>
  <c r="G360" i="1"/>
  <c r="F352" i="1"/>
  <c r="H352" i="1"/>
  <c r="G352" i="1"/>
  <c r="F344" i="1"/>
  <c r="H344" i="1"/>
  <c r="G344" i="1"/>
  <c r="F336" i="1"/>
  <c r="H336" i="1"/>
  <c r="G336" i="1"/>
  <c r="F328" i="1"/>
  <c r="H328" i="1"/>
  <c r="G328" i="1"/>
  <c r="F320" i="1"/>
  <c r="H320" i="1"/>
  <c r="G320" i="1"/>
  <c r="F312" i="1"/>
  <c r="H312" i="1"/>
  <c r="G312" i="1"/>
  <c r="F304" i="1"/>
  <c r="H304" i="1"/>
  <c r="G304" i="1"/>
  <c r="F296" i="1"/>
  <c r="H296" i="1"/>
  <c r="G296" i="1"/>
  <c r="F288" i="1"/>
  <c r="H288" i="1"/>
  <c r="G288" i="1"/>
  <c r="F280" i="1"/>
  <c r="H280" i="1"/>
  <c r="G280" i="1"/>
  <c r="F272" i="1"/>
  <c r="H272" i="1"/>
  <c r="G272" i="1"/>
  <c r="F264" i="1"/>
  <c r="H264" i="1"/>
  <c r="G264" i="1"/>
  <c r="F256" i="1"/>
  <c r="H256" i="1"/>
  <c r="G256" i="1"/>
  <c r="F248" i="1"/>
  <c r="H248" i="1"/>
  <c r="G248" i="1"/>
  <c r="F240" i="1"/>
  <c r="H240" i="1"/>
  <c r="G240" i="1"/>
  <c r="F232" i="1"/>
  <c r="H232" i="1"/>
  <c r="G232" i="1"/>
  <c r="F224" i="1"/>
  <c r="H224" i="1"/>
  <c r="G224" i="1"/>
  <c r="F216" i="1"/>
  <c r="H216" i="1"/>
  <c r="G216" i="1"/>
  <c r="F208" i="1"/>
  <c r="H208" i="1"/>
  <c r="G208" i="1"/>
  <c r="F200" i="1"/>
  <c r="H200" i="1"/>
  <c r="G200" i="1"/>
  <c r="F192" i="1"/>
  <c r="H192" i="1"/>
  <c r="G192" i="1"/>
  <c r="F184" i="1"/>
  <c r="H184" i="1"/>
  <c r="G184" i="1"/>
  <c r="F176" i="1"/>
  <c r="H176" i="1"/>
  <c r="G176" i="1"/>
  <c r="F168" i="1"/>
  <c r="H168" i="1"/>
  <c r="G168" i="1"/>
  <c r="F160" i="1"/>
  <c r="H160" i="1"/>
  <c r="G160" i="1"/>
  <c r="F152" i="1"/>
  <c r="H152" i="1"/>
  <c r="G152" i="1"/>
  <c r="F144" i="1"/>
  <c r="H144" i="1"/>
  <c r="G144" i="1"/>
  <c r="F136" i="1"/>
  <c r="H136" i="1"/>
  <c r="G136" i="1"/>
  <c r="F128" i="1"/>
  <c r="H128" i="1"/>
  <c r="G128" i="1"/>
  <c r="F1167" i="1"/>
  <c r="H1167" i="1"/>
  <c r="G1167" i="1"/>
  <c r="F1159" i="1"/>
  <c r="H1159" i="1"/>
  <c r="G1159" i="1"/>
  <c r="F1151" i="1"/>
  <c r="H1151" i="1"/>
  <c r="G1151" i="1"/>
  <c r="F1143" i="1"/>
  <c r="H1143" i="1"/>
  <c r="G1143" i="1"/>
  <c r="F1135" i="1"/>
  <c r="H1135" i="1"/>
  <c r="G1135" i="1"/>
  <c r="F1127" i="1"/>
  <c r="H1127" i="1"/>
  <c r="G1127" i="1"/>
  <c r="F1119" i="1"/>
  <c r="H1119" i="1"/>
  <c r="G1119" i="1"/>
  <c r="F1111" i="1"/>
  <c r="H1111" i="1"/>
  <c r="G1111" i="1"/>
  <c r="F1103" i="1"/>
  <c r="H1103" i="1"/>
  <c r="G1103" i="1"/>
  <c r="F1095" i="1"/>
  <c r="H1095" i="1"/>
  <c r="G1095" i="1"/>
  <c r="F1087" i="1"/>
  <c r="H1087" i="1"/>
  <c r="G1087" i="1"/>
  <c r="F1079" i="1"/>
  <c r="H1079" i="1"/>
  <c r="G1079" i="1"/>
  <c r="F1071" i="1"/>
  <c r="H1071" i="1"/>
  <c r="G1071" i="1"/>
  <c r="F1063" i="1"/>
  <c r="H1063" i="1"/>
  <c r="G1063" i="1"/>
  <c r="F1055" i="1"/>
  <c r="H1055" i="1"/>
  <c r="G1055" i="1"/>
  <c r="F1047" i="1"/>
  <c r="H1047" i="1"/>
  <c r="G1047" i="1"/>
  <c r="F1039" i="1"/>
  <c r="H1039" i="1"/>
  <c r="G1039" i="1"/>
  <c r="F1031" i="1"/>
  <c r="H1031" i="1"/>
  <c r="G1031" i="1"/>
  <c r="F1023" i="1"/>
  <c r="H1023" i="1"/>
  <c r="G1023" i="1"/>
  <c r="F1015" i="1"/>
  <c r="H1015" i="1"/>
  <c r="G1015" i="1"/>
  <c r="F1007" i="1"/>
  <c r="H1007" i="1"/>
  <c r="G1007" i="1"/>
  <c r="F999" i="1"/>
  <c r="H999" i="1"/>
  <c r="G999" i="1"/>
  <c r="F991" i="1"/>
  <c r="H991" i="1"/>
  <c r="G991" i="1"/>
  <c r="F983" i="1"/>
  <c r="H983" i="1"/>
  <c r="G983" i="1"/>
  <c r="F975" i="1"/>
  <c r="H975" i="1"/>
  <c r="G975" i="1"/>
  <c r="F967" i="1"/>
  <c r="H967" i="1"/>
  <c r="G967" i="1"/>
  <c r="F959" i="1"/>
  <c r="H959" i="1"/>
  <c r="G959" i="1"/>
  <c r="F951" i="1"/>
  <c r="H951" i="1"/>
  <c r="G951" i="1"/>
  <c r="F943" i="1"/>
  <c r="H943" i="1"/>
  <c r="G943" i="1"/>
  <c r="F935" i="1"/>
  <c r="H935" i="1"/>
  <c r="G935" i="1"/>
  <c r="F927" i="1"/>
  <c r="H927" i="1"/>
  <c r="G927" i="1"/>
  <c r="F919" i="1"/>
  <c r="H919" i="1"/>
  <c r="G919" i="1"/>
  <c r="F911" i="1"/>
  <c r="H911" i="1"/>
  <c r="G911" i="1"/>
  <c r="F903" i="1"/>
  <c r="H903" i="1"/>
  <c r="G903" i="1"/>
  <c r="F895" i="1"/>
  <c r="H895" i="1"/>
  <c r="G895" i="1"/>
  <c r="F887" i="1"/>
  <c r="H887" i="1"/>
  <c r="G887" i="1"/>
  <c r="F879" i="1"/>
  <c r="H879" i="1"/>
  <c r="G879" i="1"/>
  <c r="F871" i="1"/>
  <c r="H871" i="1"/>
  <c r="G871" i="1"/>
  <c r="F863" i="1"/>
  <c r="H863" i="1"/>
  <c r="G863" i="1"/>
  <c r="F855" i="1"/>
  <c r="H855" i="1"/>
  <c r="G855" i="1"/>
  <c r="F847" i="1"/>
  <c r="H847" i="1"/>
  <c r="G847" i="1"/>
  <c r="F839" i="1"/>
  <c r="H839" i="1"/>
  <c r="G839" i="1"/>
  <c r="F831" i="1"/>
  <c r="H831" i="1"/>
  <c r="G831" i="1"/>
  <c r="F823" i="1"/>
  <c r="H823" i="1"/>
  <c r="G823" i="1"/>
  <c r="F815" i="1"/>
  <c r="H815" i="1"/>
  <c r="G815" i="1"/>
  <c r="F807" i="1"/>
  <c r="H807" i="1"/>
  <c r="G807" i="1"/>
  <c r="F799" i="1"/>
  <c r="H799" i="1"/>
  <c r="G799" i="1"/>
  <c r="F791" i="1"/>
  <c r="H791" i="1"/>
  <c r="G791" i="1"/>
  <c r="F783" i="1"/>
  <c r="H783" i="1"/>
  <c r="G783" i="1"/>
  <c r="F775" i="1"/>
  <c r="H775" i="1"/>
  <c r="G775" i="1"/>
  <c r="F767" i="1"/>
  <c r="H767" i="1"/>
  <c r="G767" i="1"/>
  <c r="F759" i="1"/>
  <c r="H759" i="1"/>
  <c r="G759" i="1"/>
  <c r="F751" i="1"/>
  <c r="H751" i="1"/>
  <c r="G751" i="1"/>
  <c r="F743" i="1"/>
  <c r="H743" i="1"/>
  <c r="G743" i="1"/>
  <c r="F735" i="1"/>
  <c r="H735" i="1"/>
  <c r="G735" i="1"/>
  <c r="H727" i="1"/>
  <c r="F727" i="1"/>
  <c r="G727" i="1"/>
  <c r="F719" i="1"/>
  <c r="H719" i="1"/>
  <c r="G719" i="1"/>
  <c r="F711" i="1"/>
  <c r="H711" i="1"/>
  <c r="G711" i="1"/>
  <c r="F703" i="1"/>
  <c r="H703" i="1"/>
  <c r="G703" i="1"/>
  <c r="F695" i="1"/>
  <c r="H695" i="1"/>
  <c r="G695" i="1"/>
  <c r="F687" i="1"/>
  <c r="H687" i="1"/>
  <c r="G687" i="1"/>
  <c r="F679" i="1"/>
  <c r="H679" i="1"/>
  <c r="G679" i="1"/>
  <c r="F671" i="1"/>
  <c r="H671" i="1"/>
  <c r="G671" i="1"/>
  <c r="F663" i="1"/>
  <c r="H663" i="1"/>
  <c r="G663" i="1"/>
  <c r="F655" i="1"/>
  <c r="H655" i="1"/>
  <c r="G655" i="1"/>
  <c r="F647" i="1"/>
  <c r="H647" i="1"/>
  <c r="G647" i="1"/>
  <c r="F639" i="1"/>
  <c r="H639" i="1"/>
  <c r="G639" i="1"/>
  <c r="F631" i="1"/>
  <c r="H631" i="1"/>
  <c r="G631" i="1"/>
  <c r="F623" i="1"/>
  <c r="H623" i="1"/>
  <c r="G623" i="1"/>
  <c r="F615" i="1"/>
  <c r="H615" i="1"/>
  <c r="G615" i="1"/>
  <c r="F607" i="1"/>
  <c r="H607" i="1"/>
  <c r="G607" i="1"/>
  <c r="F599" i="1"/>
  <c r="H599" i="1"/>
  <c r="G599" i="1"/>
  <c r="F591" i="1"/>
  <c r="H591" i="1"/>
  <c r="G591" i="1"/>
  <c r="F583" i="1"/>
  <c r="H583" i="1"/>
  <c r="G583" i="1"/>
  <c r="F575" i="1"/>
  <c r="H575" i="1"/>
  <c r="G575" i="1"/>
  <c r="F567" i="1"/>
  <c r="H567" i="1"/>
  <c r="G567" i="1"/>
  <c r="F559" i="1"/>
  <c r="H559" i="1"/>
  <c r="G559" i="1"/>
  <c r="F551" i="1"/>
  <c r="H551" i="1"/>
  <c r="G551" i="1"/>
  <c r="F543" i="1"/>
  <c r="H543" i="1"/>
  <c r="G543" i="1"/>
  <c r="F535" i="1"/>
  <c r="H535" i="1"/>
  <c r="G535" i="1"/>
  <c r="F527" i="1"/>
  <c r="H527" i="1"/>
  <c r="G527" i="1"/>
  <c r="F519" i="1"/>
  <c r="H519" i="1"/>
  <c r="G519" i="1"/>
  <c r="F511" i="1"/>
  <c r="H511" i="1"/>
  <c r="G511" i="1"/>
  <c r="F503" i="1"/>
  <c r="H503" i="1"/>
  <c r="G503" i="1"/>
  <c r="F495" i="1"/>
  <c r="H495" i="1"/>
  <c r="G495" i="1"/>
  <c r="F487" i="1"/>
  <c r="H487" i="1"/>
  <c r="G487" i="1"/>
  <c r="F479" i="1"/>
  <c r="H479" i="1"/>
  <c r="G479" i="1"/>
  <c r="F471" i="1"/>
  <c r="H471" i="1"/>
  <c r="G471" i="1"/>
  <c r="F463" i="1"/>
  <c r="H463" i="1"/>
  <c r="G463" i="1"/>
  <c r="F455" i="1"/>
  <c r="H455" i="1"/>
  <c r="G455" i="1"/>
  <c r="F447" i="1"/>
  <c r="H447" i="1"/>
  <c r="G447" i="1"/>
  <c r="F439" i="1"/>
  <c r="H439" i="1"/>
  <c r="G439" i="1"/>
  <c r="F431" i="1"/>
  <c r="H431" i="1"/>
  <c r="G431" i="1"/>
  <c r="F423" i="1"/>
  <c r="H423" i="1"/>
  <c r="G423" i="1"/>
  <c r="F415" i="1"/>
  <c r="H415" i="1"/>
  <c r="G415" i="1"/>
  <c r="F407" i="1"/>
  <c r="H407" i="1"/>
  <c r="G407" i="1"/>
  <c r="F399" i="1"/>
  <c r="H399" i="1"/>
  <c r="G399" i="1"/>
  <c r="F391" i="1"/>
  <c r="H391" i="1"/>
  <c r="G391" i="1"/>
  <c r="F383" i="1"/>
  <c r="H383" i="1"/>
  <c r="G383" i="1"/>
  <c r="F375" i="1"/>
  <c r="H375" i="1"/>
  <c r="G375" i="1"/>
  <c r="F367" i="1"/>
  <c r="H367" i="1"/>
  <c r="G367" i="1"/>
  <c r="F359" i="1"/>
  <c r="H359" i="1"/>
  <c r="G359" i="1"/>
  <c r="F351" i="1"/>
  <c r="H351" i="1"/>
  <c r="G351" i="1"/>
  <c r="F343" i="1"/>
  <c r="H343" i="1"/>
  <c r="G343" i="1"/>
  <c r="F335" i="1"/>
  <c r="H335" i="1"/>
  <c r="G335" i="1"/>
  <c r="F327" i="1"/>
  <c r="H327" i="1"/>
  <c r="G327" i="1"/>
  <c r="F319" i="1"/>
  <c r="H319" i="1"/>
  <c r="G319" i="1"/>
  <c r="F311" i="1"/>
  <c r="H311" i="1"/>
  <c r="G311" i="1"/>
  <c r="F303" i="1"/>
  <c r="H303" i="1"/>
  <c r="G303" i="1"/>
  <c r="F295" i="1"/>
  <c r="H295" i="1"/>
  <c r="G295" i="1"/>
  <c r="F287" i="1"/>
  <c r="H287" i="1"/>
  <c r="G287" i="1"/>
  <c r="F279" i="1"/>
  <c r="H279" i="1"/>
  <c r="G279" i="1"/>
  <c r="F271" i="1"/>
  <c r="H271" i="1"/>
  <c r="G271" i="1"/>
  <c r="F263" i="1"/>
  <c r="H263" i="1"/>
  <c r="G263" i="1"/>
  <c r="F255" i="1"/>
  <c r="H255" i="1"/>
  <c r="G255" i="1"/>
  <c r="F247" i="1"/>
  <c r="H247" i="1"/>
  <c r="G247" i="1"/>
  <c r="F239" i="1"/>
  <c r="H239" i="1"/>
  <c r="G239" i="1"/>
  <c r="F231" i="1"/>
  <c r="H231" i="1"/>
  <c r="G231" i="1"/>
  <c r="F223" i="1"/>
  <c r="H223" i="1"/>
  <c r="G223" i="1"/>
  <c r="F215" i="1"/>
  <c r="H215" i="1"/>
  <c r="G215" i="1"/>
  <c r="F207" i="1"/>
  <c r="H207" i="1"/>
  <c r="G207" i="1"/>
  <c r="F199" i="1"/>
  <c r="H199" i="1"/>
  <c r="G199" i="1"/>
  <c r="F191" i="1"/>
  <c r="H191" i="1"/>
  <c r="G191" i="1"/>
  <c r="F183" i="1"/>
  <c r="H183" i="1"/>
  <c r="G183" i="1"/>
  <c r="F175" i="1"/>
  <c r="H175" i="1"/>
  <c r="G175" i="1"/>
  <c r="F167" i="1"/>
  <c r="H167" i="1"/>
  <c r="G167" i="1"/>
  <c r="F159" i="1"/>
  <c r="H159" i="1"/>
  <c r="G159" i="1"/>
  <c r="F151" i="1"/>
  <c r="H151" i="1"/>
  <c r="G151" i="1"/>
  <c r="F143" i="1"/>
  <c r="H143" i="1"/>
  <c r="G143" i="1"/>
  <c r="F135" i="1"/>
  <c r="H135" i="1"/>
  <c r="G135" i="1"/>
  <c r="F127" i="1"/>
  <c r="H127" i="1"/>
  <c r="G127" i="1"/>
  <c r="F119" i="1"/>
  <c r="H119" i="1"/>
  <c r="G119" i="1"/>
  <c r="F111" i="1"/>
  <c r="H111" i="1"/>
  <c r="G111" i="1"/>
  <c r="F103" i="1"/>
  <c r="H103" i="1"/>
  <c r="G103" i="1"/>
  <c r="F95" i="1"/>
  <c r="H95" i="1"/>
  <c r="G95" i="1"/>
  <c r="F87" i="1"/>
  <c r="H87" i="1"/>
  <c r="G87" i="1"/>
  <c r="F79" i="1"/>
  <c r="H79" i="1"/>
  <c r="G79" i="1"/>
  <c r="F71" i="1"/>
  <c r="H71" i="1"/>
  <c r="G71" i="1"/>
  <c r="F63" i="1"/>
  <c r="H63" i="1"/>
  <c r="G63" i="1"/>
  <c r="F55" i="1"/>
  <c r="H55" i="1"/>
  <c r="G55" i="1"/>
  <c r="F47" i="1"/>
  <c r="H47" i="1"/>
  <c r="G47" i="1"/>
  <c r="F39" i="1"/>
  <c r="H39" i="1"/>
  <c r="G39" i="1"/>
  <c r="F31" i="1"/>
  <c r="H31" i="1"/>
  <c r="G31" i="1"/>
  <c r="F23" i="1"/>
  <c r="H23" i="1"/>
  <c r="G23" i="1"/>
  <c r="F15" i="1"/>
  <c r="H15" i="1"/>
  <c r="G15" i="1"/>
  <c r="F7" i="1"/>
  <c r="H7" i="1"/>
  <c r="G7" i="1"/>
  <c r="F1166" i="1"/>
  <c r="H1166" i="1"/>
  <c r="G1166" i="1"/>
  <c r="F1158" i="1"/>
  <c r="H1158" i="1"/>
  <c r="G1158" i="1"/>
  <c r="F1150" i="1"/>
  <c r="H1150" i="1"/>
  <c r="G1150" i="1"/>
  <c r="F1142" i="1"/>
  <c r="H1142" i="1"/>
  <c r="G1142" i="1"/>
  <c r="F1134" i="1"/>
  <c r="H1134" i="1"/>
  <c r="G1134" i="1"/>
  <c r="F1126" i="1"/>
  <c r="H1126" i="1"/>
  <c r="G1126" i="1"/>
  <c r="F1118" i="1"/>
  <c r="H1118" i="1"/>
  <c r="G1118" i="1"/>
  <c r="F1110" i="1"/>
  <c r="H1110" i="1"/>
  <c r="G1110" i="1"/>
  <c r="F1102" i="1"/>
  <c r="H1102" i="1"/>
  <c r="G1102" i="1"/>
  <c r="F1094" i="1"/>
  <c r="H1094" i="1"/>
  <c r="G1094" i="1"/>
  <c r="F1086" i="1"/>
  <c r="H1086" i="1"/>
  <c r="G1086" i="1"/>
  <c r="F1078" i="1"/>
  <c r="H1078" i="1"/>
  <c r="G1078" i="1"/>
  <c r="F1070" i="1"/>
  <c r="H1070" i="1"/>
  <c r="G1070" i="1"/>
  <c r="F1062" i="1"/>
  <c r="H1062" i="1"/>
  <c r="G1062" i="1"/>
  <c r="F1054" i="1"/>
  <c r="H1054" i="1"/>
  <c r="G1054" i="1"/>
  <c r="F1046" i="1"/>
  <c r="H1046" i="1"/>
  <c r="G1046" i="1"/>
  <c r="F1038" i="1"/>
  <c r="H1038" i="1"/>
  <c r="G1038" i="1"/>
  <c r="F1030" i="1"/>
  <c r="H1030" i="1"/>
  <c r="G1030" i="1"/>
  <c r="F1022" i="1"/>
  <c r="H1022" i="1"/>
  <c r="G1022" i="1"/>
  <c r="F1014" i="1"/>
  <c r="H1014" i="1"/>
  <c r="G1014" i="1"/>
  <c r="F1006" i="1"/>
  <c r="H1006" i="1"/>
  <c r="G1006" i="1"/>
  <c r="F998" i="1"/>
  <c r="H998" i="1"/>
  <c r="G998" i="1"/>
  <c r="F990" i="1"/>
  <c r="H990" i="1"/>
  <c r="G990" i="1"/>
  <c r="F982" i="1"/>
  <c r="H982" i="1"/>
  <c r="G982" i="1"/>
  <c r="F974" i="1"/>
  <c r="H974" i="1"/>
  <c r="G974" i="1"/>
  <c r="F966" i="1"/>
  <c r="H966" i="1"/>
  <c r="G966" i="1"/>
  <c r="F958" i="1"/>
  <c r="H958" i="1"/>
  <c r="G958" i="1"/>
  <c r="F950" i="1"/>
  <c r="H950" i="1"/>
  <c r="G950" i="1"/>
  <c r="F942" i="1"/>
  <c r="H942" i="1"/>
  <c r="G942" i="1"/>
  <c r="F934" i="1"/>
  <c r="H934" i="1"/>
  <c r="G934" i="1"/>
  <c r="F926" i="1"/>
  <c r="H926" i="1"/>
  <c r="G926" i="1"/>
  <c r="F918" i="1"/>
  <c r="H918" i="1"/>
  <c r="G918" i="1"/>
  <c r="F910" i="1"/>
  <c r="H910" i="1"/>
  <c r="G910" i="1"/>
  <c r="F902" i="1"/>
  <c r="H902" i="1"/>
  <c r="G902" i="1"/>
  <c r="F894" i="1"/>
  <c r="H894" i="1"/>
  <c r="G894" i="1"/>
  <c r="F886" i="1"/>
  <c r="H886" i="1"/>
  <c r="G886" i="1"/>
  <c r="F878" i="1"/>
  <c r="H878" i="1"/>
  <c r="G878" i="1"/>
  <c r="F870" i="1"/>
  <c r="H870" i="1"/>
  <c r="G870" i="1"/>
  <c r="F862" i="1"/>
  <c r="H862" i="1"/>
  <c r="G862" i="1"/>
  <c r="F854" i="1"/>
  <c r="H854" i="1"/>
  <c r="G854" i="1"/>
  <c r="F846" i="1"/>
  <c r="H846" i="1"/>
  <c r="G846" i="1"/>
  <c r="F838" i="1"/>
  <c r="H838" i="1"/>
  <c r="G838" i="1"/>
  <c r="F830" i="1"/>
  <c r="H830" i="1"/>
  <c r="G830" i="1"/>
  <c r="F822" i="1"/>
  <c r="H822" i="1"/>
  <c r="G822" i="1"/>
  <c r="F814" i="1"/>
  <c r="H814" i="1"/>
  <c r="G814" i="1"/>
  <c r="F806" i="1"/>
  <c r="H806" i="1"/>
  <c r="G806" i="1"/>
  <c r="F798" i="1"/>
  <c r="H798" i="1"/>
  <c r="G798" i="1"/>
  <c r="F790" i="1"/>
  <c r="H790" i="1"/>
  <c r="G790" i="1"/>
  <c r="F782" i="1"/>
  <c r="H782" i="1"/>
  <c r="G782" i="1"/>
  <c r="F774" i="1"/>
  <c r="H774" i="1"/>
  <c r="G774" i="1"/>
  <c r="F766" i="1"/>
  <c r="H766" i="1"/>
  <c r="G766" i="1"/>
  <c r="F758" i="1"/>
  <c r="H758" i="1"/>
  <c r="G758" i="1"/>
  <c r="F750" i="1"/>
  <c r="H750" i="1"/>
  <c r="G750" i="1"/>
  <c r="F742" i="1"/>
  <c r="H742" i="1"/>
  <c r="G742" i="1"/>
  <c r="F734" i="1"/>
  <c r="H734" i="1"/>
  <c r="G734" i="1"/>
  <c r="F726" i="1"/>
  <c r="H726" i="1"/>
  <c r="G726" i="1"/>
  <c r="F718" i="1"/>
  <c r="H718" i="1"/>
  <c r="G718" i="1"/>
  <c r="F710" i="1"/>
  <c r="H710" i="1"/>
  <c r="G710" i="1"/>
  <c r="F702" i="1"/>
  <c r="H702" i="1"/>
  <c r="G702" i="1"/>
  <c r="F694" i="1"/>
  <c r="H694" i="1"/>
  <c r="G694" i="1"/>
  <c r="F686" i="1"/>
  <c r="H686" i="1"/>
  <c r="G686" i="1"/>
  <c r="F678" i="1"/>
  <c r="H678" i="1"/>
  <c r="G678" i="1"/>
  <c r="F670" i="1"/>
  <c r="H670" i="1"/>
  <c r="G670" i="1"/>
  <c r="F662" i="1"/>
  <c r="H662" i="1"/>
  <c r="G662" i="1"/>
  <c r="F654" i="1"/>
  <c r="H654" i="1"/>
  <c r="G654" i="1"/>
  <c r="F646" i="1"/>
  <c r="H646" i="1"/>
  <c r="G646" i="1"/>
  <c r="F638" i="1"/>
  <c r="H638" i="1"/>
  <c r="G638" i="1"/>
  <c r="F630" i="1"/>
  <c r="H630" i="1"/>
  <c r="G630" i="1"/>
  <c r="F622" i="1"/>
  <c r="H622" i="1"/>
  <c r="G622" i="1"/>
  <c r="F614" i="1"/>
  <c r="H614" i="1"/>
  <c r="G614" i="1"/>
  <c r="F606" i="1"/>
  <c r="H606" i="1"/>
  <c r="G606" i="1"/>
  <c r="F598" i="1"/>
  <c r="H598" i="1"/>
  <c r="G598" i="1"/>
  <c r="F590" i="1"/>
  <c r="H590" i="1"/>
  <c r="G590" i="1"/>
  <c r="F582" i="1"/>
  <c r="H582" i="1"/>
  <c r="G582" i="1"/>
  <c r="F574" i="1"/>
  <c r="H574" i="1"/>
  <c r="G574" i="1"/>
  <c r="F566" i="1"/>
  <c r="H566" i="1"/>
  <c r="G566" i="1"/>
  <c r="F558" i="1"/>
  <c r="H558" i="1"/>
  <c r="G558" i="1"/>
  <c r="F550" i="1"/>
  <c r="H550" i="1"/>
  <c r="G550" i="1"/>
  <c r="F542" i="1"/>
  <c r="H542" i="1"/>
  <c r="G542" i="1"/>
  <c r="F534" i="1"/>
  <c r="H534" i="1"/>
  <c r="G534" i="1"/>
  <c r="F526" i="1"/>
  <c r="H526" i="1"/>
  <c r="G526" i="1"/>
  <c r="F518" i="1"/>
  <c r="H518" i="1"/>
  <c r="G518" i="1"/>
  <c r="F510" i="1"/>
  <c r="H510" i="1"/>
  <c r="G510" i="1"/>
  <c r="F502" i="1"/>
  <c r="H502" i="1"/>
  <c r="G502" i="1"/>
  <c r="F494" i="1"/>
  <c r="H494" i="1"/>
  <c r="G494" i="1"/>
  <c r="F486" i="1"/>
  <c r="H486" i="1"/>
  <c r="G486" i="1"/>
  <c r="F478" i="1"/>
  <c r="H478" i="1"/>
  <c r="G478" i="1"/>
  <c r="F470" i="1"/>
  <c r="H470" i="1"/>
  <c r="G470" i="1"/>
  <c r="F462" i="1"/>
  <c r="H462" i="1"/>
  <c r="G462" i="1"/>
  <c r="F454" i="1"/>
  <c r="H454" i="1"/>
  <c r="G454" i="1"/>
  <c r="F446" i="1"/>
  <c r="H446" i="1"/>
  <c r="G446" i="1"/>
  <c r="F438" i="1"/>
  <c r="H438" i="1"/>
  <c r="G438" i="1"/>
  <c r="F430" i="1"/>
  <c r="H430" i="1"/>
  <c r="G430" i="1"/>
  <c r="F422" i="1"/>
  <c r="H422" i="1"/>
  <c r="G422" i="1"/>
  <c r="F414" i="1"/>
  <c r="H414" i="1"/>
  <c r="G414" i="1"/>
  <c r="F406" i="1"/>
  <c r="H406" i="1"/>
  <c r="G406" i="1"/>
  <c r="F398" i="1"/>
  <c r="H398" i="1"/>
  <c r="G398" i="1"/>
  <c r="F390" i="1"/>
  <c r="H390" i="1"/>
  <c r="G390" i="1"/>
  <c r="F382" i="1"/>
  <c r="H382" i="1"/>
  <c r="G382" i="1"/>
  <c r="F374" i="1"/>
  <c r="H374" i="1"/>
  <c r="G374" i="1"/>
  <c r="F366" i="1"/>
  <c r="H366" i="1"/>
  <c r="G366" i="1"/>
  <c r="F358" i="1"/>
  <c r="H358" i="1"/>
  <c r="G358" i="1"/>
  <c r="F350" i="1"/>
  <c r="H350" i="1"/>
  <c r="G350" i="1"/>
  <c r="F342" i="1"/>
  <c r="H342" i="1"/>
  <c r="G342" i="1"/>
  <c r="F334" i="1"/>
  <c r="H334" i="1"/>
  <c r="G334" i="1"/>
  <c r="F326" i="1"/>
  <c r="H326" i="1"/>
  <c r="G326" i="1"/>
  <c r="F318" i="1"/>
  <c r="H318" i="1"/>
  <c r="G318" i="1"/>
  <c r="F310" i="1"/>
  <c r="H310" i="1"/>
  <c r="G310" i="1"/>
  <c r="F302" i="1"/>
  <c r="H302" i="1"/>
  <c r="G302" i="1"/>
  <c r="F294" i="1"/>
  <c r="H294" i="1"/>
  <c r="G294" i="1"/>
  <c r="F286" i="1"/>
  <c r="H286" i="1"/>
  <c r="G286" i="1"/>
  <c r="F278" i="1"/>
  <c r="H278" i="1"/>
  <c r="G278" i="1"/>
  <c r="F270" i="1"/>
  <c r="H270" i="1"/>
  <c r="G270" i="1"/>
  <c r="F262" i="1"/>
  <c r="H262" i="1"/>
  <c r="G262" i="1"/>
  <c r="F254" i="1"/>
  <c r="H254" i="1"/>
  <c r="G254" i="1"/>
  <c r="F246" i="1"/>
  <c r="H246" i="1"/>
  <c r="G246" i="1"/>
  <c r="F238" i="1"/>
  <c r="H238" i="1"/>
  <c r="G238" i="1"/>
  <c r="F230" i="1"/>
  <c r="H230" i="1"/>
  <c r="G230" i="1"/>
  <c r="F222" i="1"/>
  <c r="H222" i="1"/>
  <c r="G222" i="1"/>
  <c r="F214" i="1"/>
  <c r="H214" i="1"/>
  <c r="G214" i="1"/>
  <c r="F206" i="1"/>
  <c r="H206" i="1"/>
  <c r="G206" i="1"/>
  <c r="F198" i="1"/>
  <c r="H198" i="1"/>
  <c r="G198" i="1"/>
  <c r="F190" i="1"/>
  <c r="H190" i="1"/>
  <c r="G190" i="1"/>
  <c r="F182" i="1"/>
  <c r="H182" i="1"/>
  <c r="G182" i="1"/>
  <c r="F174" i="1"/>
  <c r="H174" i="1"/>
  <c r="G174" i="1"/>
  <c r="F166" i="1"/>
  <c r="H166" i="1"/>
  <c r="G166" i="1"/>
  <c r="F158" i="1"/>
  <c r="H158" i="1"/>
  <c r="G158" i="1"/>
  <c r="F150" i="1"/>
  <c r="H150" i="1"/>
  <c r="G150" i="1"/>
  <c r="F142" i="1"/>
  <c r="H142" i="1"/>
  <c r="G142" i="1"/>
  <c r="F134" i="1"/>
  <c r="H134" i="1"/>
  <c r="G134" i="1"/>
  <c r="F126" i="1"/>
  <c r="H126" i="1"/>
  <c r="G126" i="1"/>
  <c r="F118" i="1"/>
  <c r="H118" i="1"/>
  <c r="G118" i="1"/>
  <c r="F110" i="1"/>
  <c r="H110" i="1"/>
  <c r="G110" i="1"/>
  <c r="F102" i="1"/>
  <c r="H102" i="1"/>
  <c r="G102" i="1"/>
  <c r="F94" i="1"/>
  <c r="H94" i="1"/>
  <c r="G94" i="1"/>
  <c r="F86" i="1"/>
  <c r="H86" i="1"/>
  <c r="G86" i="1"/>
  <c r="F78" i="1"/>
  <c r="H78" i="1"/>
  <c r="G78" i="1"/>
  <c r="F70" i="1"/>
  <c r="H70" i="1"/>
  <c r="G70" i="1"/>
  <c r="F62" i="1"/>
  <c r="H62" i="1"/>
  <c r="G62" i="1"/>
  <c r="F54" i="1"/>
  <c r="H54" i="1"/>
  <c r="G54" i="1"/>
  <c r="F46" i="1"/>
  <c r="H46" i="1"/>
  <c r="G46" i="1"/>
  <c r="F38" i="1"/>
  <c r="H38" i="1"/>
  <c r="G38" i="1"/>
  <c r="F30" i="1"/>
  <c r="H30" i="1"/>
  <c r="G30" i="1"/>
  <c r="F22" i="1"/>
  <c r="H22" i="1"/>
  <c r="G22" i="1"/>
  <c r="F14" i="1"/>
  <c r="H14" i="1"/>
  <c r="G14" i="1"/>
  <c r="F6" i="1"/>
  <c r="H6" i="1"/>
  <c r="G6" i="1"/>
  <c r="F4" i="1"/>
  <c r="H4" i="1"/>
  <c r="F1173" i="1"/>
  <c r="H1173" i="1"/>
  <c r="G1173" i="1"/>
  <c r="F1165" i="1"/>
  <c r="H1165" i="1"/>
  <c r="G1165" i="1"/>
  <c r="F1157" i="1"/>
  <c r="H1157" i="1"/>
  <c r="G1157" i="1"/>
  <c r="F1149" i="1"/>
  <c r="H1149" i="1"/>
  <c r="G1149" i="1"/>
  <c r="F1141" i="1"/>
  <c r="H1141" i="1"/>
  <c r="G1141" i="1"/>
  <c r="F1133" i="1"/>
  <c r="H1133" i="1"/>
  <c r="G1133" i="1"/>
  <c r="F1125" i="1"/>
  <c r="H1125" i="1"/>
  <c r="G1125" i="1"/>
  <c r="F1117" i="1"/>
  <c r="H1117" i="1"/>
  <c r="G1117" i="1"/>
  <c r="F1109" i="1"/>
  <c r="H1109" i="1"/>
  <c r="G1109" i="1"/>
  <c r="F1101" i="1"/>
  <c r="H1101" i="1"/>
  <c r="G1101" i="1"/>
  <c r="F1093" i="1"/>
  <c r="H1093" i="1"/>
  <c r="G1093" i="1"/>
  <c r="F1085" i="1"/>
  <c r="H1085" i="1"/>
  <c r="G1085" i="1"/>
  <c r="F1077" i="1"/>
  <c r="H1077" i="1"/>
  <c r="G1077" i="1"/>
  <c r="F1069" i="1"/>
  <c r="H1069" i="1"/>
  <c r="G1069" i="1"/>
  <c r="F1061" i="1"/>
  <c r="H1061" i="1"/>
  <c r="G1061" i="1"/>
  <c r="F1053" i="1"/>
  <c r="H1053" i="1"/>
  <c r="G1053" i="1"/>
  <c r="F1045" i="1"/>
  <c r="G1045" i="1"/>
  <c r="H1045" i="1"/>
  <c r="F1037" i="1"/>
  <c r="H1037" i="1"/>
  <c r="G1037" i="1"/>
  <c r="F1029" i="1"/>
  <c r="H1029" i="1"/>
  <c r="G1029" i="1"/>
  <c r="F1021" i="1"/>
  <c r="H1021" i="1"/>
  <c r="G1021" i="1"/>
  <c r="F1013" i="1"/>
  <c r="H1013" i="1"/>
  <c r="G1013" i="1"/>
  <c r="F1005" i="1"/>
  <c r="H1005" i="1"/>
  <c r="G1005" i="1"/>
  <c r="F997" i="1"/>
  <c r="H997" i="1"/>
  <c r="G997" i="1"/>
  <c r="F989" i="1"/>
  <c r="G989" i="1"/>
  <c r="H989" i="1"/>
  <c r="F981" i="1"/>
  <c r="H981" i="1"/>
  <c r="G981" i="1"/>
  <c r="F973" i="1"/>
  <c r="H973" i="1"/>
  <c r="G973" i="1"/>
  <c r="F965" i="1"/>
  <c r="H965" i="1"/>
  <c r="G965" i="1"/>
  <c r="F957" i="1"/>
  <c r="H957" i="1"/>
  <c r="G957" i="1"/>
  <c r="F949" i="1"/>
  <c r="H949" i="1"/>
  <c r="G949" i="1"/>
  <c r="F941" i="1"/>
  <c r="H941" i="1"/>
  <c r="G941" i="1"/>
  <c r="F933" i="1"/>
  <c r="H933" i="1"/>
  <c r="G933" i="1"/>
  <c r="F925" i="1"/>
  <c r="H925" i="1"/>
  <c r="G925" i="1"/>
  <c r="F917" i="1"/>
  <c r="H917" i="1"/>
  <c r="G917" i="1"/>
  <c r="F909" i="1"/>
  <c r="H909" i="1"/>
  <c r="G909" i="1"/>
  <c r="F901" i="1"/>
  <c r="H901" i="1"/>
  <c r="G901" i="1"/>
  <c r="F893" i="1"/>
  <c r="H893" i="1"/>
  <c r="G893" i="1"/>
  <c r="F885" i="1"/>
  <c r="H885" i="1"/>
  <c r="G885" i="1"/>
  <c r="F877" i="1"/>
  <c r="H877" i="1"/>
  <c r="G877" i="1"/>
  <c r="F869" i="1"/>
  <c r="H869" i="1"/>
  <c r="G869" i="1"/>
  <c r="F861" i="1"/>
  <c r="H861" i="1"/>
  <c r="G861" i="1"/>
  <c r="F853" i="1"/>
  <c r="H853" i="1"/>
  <c r="G853" i="1"/>
  <c r="F845" i="1"/>
  <c r="H845" i="1"/>
  <c r="G845" i="1"/>
  <c r="F837" i="1"/>
  <c r="H837" i="1"/>
  <c r="G837" i="1"/>
  <c r="F829" i="1"/>
  <c r="H829" i="1"/>
  <c r="G829" i="1"/>
  <c r="F821" i="1"/>
  <c r="H821" i="1"/>
  <c r="G821" i="1"/>
  <c r="F813" i="1"/>
  <c r="H813" i="1"/>
  <c r="G813" i="1"/>
  <c r="F805" i="1"/>
  <c r="H805" i="1"/>
  <c r="G805" i="1"/>
  <c r="F797" i="1"/>
  <c r="H797" i="1"/>
  <c r="G797" i="1"/>
  <c r="F789" i="1"/>
  <c r="H789" i="1"/>
  <c r="G789" i="1"/>
  <c r="F781" i="1"/>
  <c r="H781" i="1"/>
  <c r="G781" i="1"/>
  <c r="F773" i="1"/>
  <c r="H773" i="1"/>
  <c r="G773" i="1"/>
  <c r="F765" i="1"/>
  <c r="H765" i="1"/>
  <c r="G765" i="1"/>
  <c r="F757" i="1"/>
  <c r="H757" i="1"/>
  <c r="G757" i="1"/>
  <c r="F749" i="1"/>
  <c r="H749" i="1"/>
  <c r="G749" i="1"/>
  <c r="F741" i="1"/>
  <c r="H741" i="1"/>
  <c r="G741" i="1"/>
  <c r="F733" i="1"/>
  <c r="H733" i="1"/>
  <c r="G733" i="1"/>
  <c r="F725" i="1"/>
  <c r="H725" i="1"/>
  <c r="G725" i="1"/>
  <c r="F717" i="1"/>
  <c r="H717" i="1"/>
  <c r="G717" i="1"/>
  <c r="F709" i="1"/>
  <c r="H709" i="1"/>
  <c r="G709" i="1"/>
  <c r="F701" i="1"/>
  <c r="H701" i="1"/>
  <c r="G701" i="1"/>
  <c r="F693" i="1"/>
  <c r="H693" i="1"/>
  <c r="G693" i="1"/>
  <c r="F685" i="1"/>
  <c r="H685" i="1"/>
  <c r="G685" i="1"/>
  <c r="F677" i="1"/>
  <c r="H677" i="1"/>
  <c r="G677" i="1"/>
  <c r="F669" i="1"/>
  <c r="H669" i="1"/>
  <c r="G669" i="1"/>
  <c r="F661" i="1"/>
  <c r="H661" i="1"/>
  <c r="G661" i="1"/>
  <c r="F653" i="1"/>
  <c r="H653" i="1"/>
  <c r="G653" i="1"/>
  <c r="F645" i="1"/>
  <c r="H645" i="1"/>
  <c r="G645" i="1"/>
  <c r="F637" i="1"/>
  <c r="H637" i="1"/>
  <c r="G637" i="1"/>
  <c r="F629" i="1"/>
  <c r="H629" i="1"/>
  <c r="G629" i="1"/>
  <c r="F621" i="1"/>
  <c r="H621" i="1"/>
  <c r="G621" i="1"/>
  <c r="H613" i="1"/>
  <c r="F613" i="1"/>
  <c r="G613" i="1"/>
  <c r="F605" i="1"/>
  <c r="H605" i="1"/>
  <c r="G605" i="1"/>
  <c r="F597" i="1"/>
  <c r="H597" i="1"/>
  <c r="G597" i="1"/>
  <c r="F589" i="1"/>
  <c r="H589" i="1"/>
  <c r="G589" i="1"/>
  <c r="F581" i="1"/>
  <c r="H581" i="1"/>
  <c r="G581" i="1"/>
  <c r="F573" i="1"/>
  <c r="H573" i="1"/>
  <c r="G573" i="1"/>
  <c r="F565" i="1"/>
  <c r="H565" i="1"/>
  <c r="G565" i="1"/>
  <c r="F557" i="1"/>
  <c r="H557" i="1"/>
  <c r="G557" i="1"/>
  <c r="F549" i="1"/>
  <c r="H549" i="1"/>
  <c r="G549" i="1"/>
  <c r="F541" i="1"/>
  <c r="H541" i="1"/>
  <c r="G541" i="1"/>
  <c r="F533" i="1"/>
  <c r="H533" i="1"/>
  <c r="G533" i="1"/>
  <c r="F525" i="1"/>
  <c r="H525" i="1"/>
  <c r="G525" i="1"/>
  <c r="F517" i="1"/>
  <c r="H517" i="1"/>
  <c r="G517" i="1"/>
  <c r="F509" i="1"/>
  <c r="H509" i="1"/>
  <c r="G509" i="1"/>
  <c r="F501" i="1"/>
  <c r="H501" i="1"/>
  <c r="G501" i="1"/>
  <c r="F493" i="1"/>
  <c r="H493" i="1"/>
  <c r="G493" i="1"/>
  <c r="F485" i="1"/>
  <c r="H485" i="1"/>
  <c r="G485" i="1"/>
  <c r="F477" i="1"/>
  <c r="H477" i="1"/>
  <c r="G477" i="1"/>
  <c r="F469" i="1"/>
  <c r="H469" i="1"/>
  <c r="G469" i="1"/>
  <c r="F461" i="1"/>
  <c r="H461" i="1"/>
  <c r="G461" i="1"/>
  <c r="F453" i="1"/>
  <c r="G453" i="1"/>
  <c r="H453" i="1"/>
  <c r="F445" i="1"/>
  <c r="H445" i="1"/>
  <c r="G445" i="1"/>
  <c r="F437" i="1"/>
  <c r="H437" i="1"/>
  <c r="G437" i="1"/>
  <c r="F429" i="1"/>
  <c r="H429" i="1"/>
  <c r="G429" i="1"/>
  <c r="F421" i="1"/>
  <c r="H421" i="1"/>
  <c r="G421" i="1"/>
  <c r="F413" i="1"/>
  <c r="H413" i="1"/>
  <c r="G413" i="1"/>
  <c r="F405" i="1"/>
  <c r="H405" i="1"/>
  <c r="G405" i="1"/>
  <c r="F397" i="1"/>
  <c r="H397" i="1"/>
  <c r="G397" i="1"/>
  <c r="F389" i="1"/>
  <c r="H389" i="1"/>
  <c r="G389" i="1"/>
  <c r="F381" i="1"/>
  <c r="H381" i="1"/>
  <c r="G381" i="1"/>
  <c r="F373" i="1"/>
  <c r="H373" i="1"/>
  <c r="G373" i="1"/>
  <c r="F365" i="1"/>
  <c r="H365" i="1"/>
  <c r="G365" i="1"/>
  <c r="F357" i="1"/>
  <c r="H357" i="1"/>
  <c r="G357" i="1"/>
  <c r="F349" i="1"/>
  <c r="H349" i="1"/>
  <c r="G349" i="1"/>
  <c r="F341" i="1"/>
  <c r="H341" i="1"/>
  <c r="G341" i="1"/>
  <c r="F333" i="1"/>
  <c r="H333" i="1"/>
  <c r="G333" i="1"/>
  <c r="F325" i="1"/>
  <c r="H325" i="1"/>
  <c r="G325" i="1"/>
  <c r="F317" i="1"/>
  <c r="H317" i="1"/>
  <c r="G317" i="1"/>
  <c r="F309" i="1"/>
  <c r="H309" i="1"/>
  <c r="G309" i="1"/>
  <c r="F301" i="1"/>
  <c r="H301" i="1"/>
  <c r="G301" i="1"/>
  <c r="F293" i="1"/>
  <c r="H293" i="1"/>
  <c r="G293" i="1"/>
  <c r="F285" i="1"/>
  <c r="H285" i="1"/>
  <c r="G285" i="1"/>
  <c r="F277" i="1"/>
  <c r="H277" i="1"/>
  <c r="G277" i="1"/>
  <c r="F269" i="1"/>
  <c r="H269" i="1"/>
  <c r="G269" i="1"/>
  <c r="F261" i="1"/>
  <c r="H261" i="1"/>
  <c r="G261" i="1"/>
  <c r="F253" i="1"/>
  <c r="H253" i="1"/>
  <c r="G253" i="1"/>
  <c r="F245" i="1"/>
  <c r="H245" i="1"/>
  <c r="G245" i="1"/>
  <c r="F237" i="1"/>
  <c r="H237" i="1"/>
  <c r="G237" i="1"/>
  <c r="F229" i="1"/>
  <c r="H229" i="1"/>
  <c r="G229" i="1"/>
  <c r="F221" i="1"/>
  <c r="H221" i="1"/>
  <c r="G221" i="1"/>
  <c r="F213" i="1"/>
  <c r="H213" i="1"/>
  <c r="G213" i="1"/>
  <c r="F205" i="1"/>
  <c r="H205" i="1"/>
  <c r="G205" i="1"/>
  <c r="F197" i="1"/>
  <c r="H197" i="1"/>
  <c r="G197" i="1"/>
  <c r="F189" i="1"/>
  <c r="H189" i="1"/>
  <c r="G189" i="1"/>
  <c r="F181" i="1"/>
  <c r="H181" i="1"/>
  <c r="G181" i="1"/>
  <c r="F173" i="1"/>
  <c r="H173" i="1"/>
  <c r="G173" i="1"/>
  <c r="F165" i="1"/>
  <c r="H165" i="1"/>
  <c r="G165" i="1"/>
  <c r="F157" i="1"/>
  <c r="H157" i="1"/>
  <c r="G157" i="1"/>
  <c r="H149" i="1"/>
  <c r="F149" i="1"/>
  <c r="G149" i="1"/>
  <c r="F141" i="1"/>
  <c r="H141" i="1"/>
  <c r="G141" i="1"/>
  <c r="F133" i="1"/>
  <c r="H133" i="1"/>
  <c r="G133" i="1"/>
  <c r="F125" i="1"/>
  <c r="H125" i="1"/>
  <c r="G125" i="1"/>
  <c r="F117" i="1"/>
  <c r="H117" i="1"/>
  <c r="G117" i="1"/>
  <c r="F109" i="1"/>
  <c r="H109" i="1"/>
  <c r="G109" i="1"/>
  <c r="F101" i="1"/>
  <c r="H101" i="1"/>
  <c r="G101" i="1"/>
  <c r="F93" i="1"/>
  <c r="H93" i="1"/>
  <c r="G93" i="1"/>
  <c r="H85" i="1"/>
  <c r="F85" i="1"/>
  <c r="G85" i="1"/>
  <c r="F77" i="1"/>
  <c r="H77" i="1"/>
  <c r="G77" i="1"/>
  <c r="F69" i="1"/>
  <c r="H69" i="1"/>
  <c r="G69" i="1"/>
  <c r="F61" i="1"/>
  <c r="H61" i="1"/>
  <c r="G61" i="1"/>
  <c r="F53" i="1"/>
  <c r="H53" i="1"/>
  <c r="G53" i="1"/>
  <c r="F45" i="1"/>
  <c r="H45" i="1"/>
  <c r="G45" i="1"/>
  <c r="F37" i="1"/>
  <c r="H37" i="1"/>
  <c r="G37" i="1"/>
  <c r="F29" i="1"/>
  <c r="H29" i="1"/>
  <c r="G29" i="1"/>
  <c r="H21" i="1"/>
  <c r="F21" i="1"/>
  <c r="G21" i="1"/>
  <c r="F13" i="1"/>
  <c r="H13" i="1"/>
  <c r="G13" i="1"/>
  <c r="F5" i="1"/>
  <c r="H5" i="1"/>
  <c r="G5" i="1"/>
  <c r="F1172" i="1"/>
  <c r="H1172" i="1"/>
  <c r="G1172" i="1"/>
  <c r="F1164" i="1"/>
  <c r="H1164" i="1"/>
  <c r="G1164" i="1"/>
  <c r="F1156" i="1"/>
  <c r="H1156" i="1"/>
  <c r="G1156" i="1"/>
  <c r="F1148" i="1"/>
  <c r="H1148" i="1"/>
  <c r="G1148" i="1"/>
  <c r="F1140" i="1"/>
  <c r="H1140" i="1"/>
  <c r="G1140" i="1"/>
  <c r="F1132" i="1"/>
  <c r="H1132" i="1"/>
  <c r="G1132" i="1"/>
  <c r="F1124" i="1"/>
  <c r="H1124" i="1"/>
  <c r="G1124" i="1"/>
  <c r="F1116" i="1"/>
  <c r="H1116" i="1"/>
  <c r="G1116" i="1"/>
  <c r="F1108" i="1"/>
  <c r="H1108" i="1"/>
  <c r="G1108" i="1"/>
  <c r="F1100" i="1"/>
  <c r="H1100" i="1"/>
  <c r="G1100" i="1"/>
  <c r="F1092" i="1"/>
  <c r="H1092" i="1"/>
  <c r="G1092" i="1"/>
  <c r="F1084" i="1"/>
  <c r="H1084" i="1"/>
  <c r="G1084" i="1"/>
  <c r="F1076" i="1"/>
  <c r="H1076" i="1"/>
  <c r="G1076" i="1"/>
  <c r="F1068" i="1"/>
  <c r="H1068" i="1"/>
  <c r="G1068" i="1"/>
  <c r="F1060" i="1"/>
  <c r="H1060" i="1"/>
  <c r="G1060" i="1"/>
  <c r="F1052" i="1"/>
  <c r="H1052" i="1"/>
  <c r="G1052" i="1"/>
  <c r="F1044" i="1"/>
  <c r="H1044" i="1"/>
  <c r="G1044" i="1"/>
  <c r="F1036" i="1"/>
  <c r="H1036" i="1"/>
  <c r="G1036" i="1"/>
  <c r="F1028" i="1"/>
  <c r="H1028" i="1"/>
  <c r="G1028" i="1"/>
  <c r="F1020" i="1"/>
  <c r="H1020" i="1"/>
  <c r="G1020" i="1"/>
  <c r="F1012" i="1"/>
  <c r="H1012" i="1"/>
  <c r="G1012" i="1"/>
  <c r="F1004" i="1"/>
  <c r="H1004" i="1"/>
  <c r="G1004" i="1"/>
  <c r="F996" i="1"/>
  <c r="H996" i="1"/>
  <c r="G996" i="1"/>
  <c r="F988" i="1"/>
  <c r="H988" i="1"/>
  <c r="G988" i="1"/>
  <c r="F980" i="1"/>
  <c r="H980" i="1"/>
  <c r="G980" i="1"/>
  <c r="F972" i="1"/>
  <c r="H972" i="1"/>
  <c r="G972" i="1"/>
  <c r="F964" i="1"/>
  <c r="H964" i="1"/>
  <c r="G964" i="1"/>
  <c r="F956" i="1"/>
  <c r="H956" i="1"/>
  <c r="G956" i="1"/>
  <c r="F948" i="1"/>
  <c r="H948" i="1"/>
  <c r="G948" i="1"/>
  <c r="F940" i="1"/>
  <c r="H940" i="1"/>
  <c r="G940" i="1"/>
  <c r="F932" i="1"/>
  <c r="H932" i="1"/>
  <c r="G932" i="1"/>
  <c r="F924" i="1"/>
  <c r="H924" i="1"/>
  <c r="G924" i="1"/>
  <c r="F916" i="1"/>
  <c r="H916" i="1"/>
  <c r="G916" i="1"/>
  <c r="F908" i="1"/>
  <c r="H908" i="1"/>
  <c r="G908" i="1"/>
  <c r="F900" i="1"/>
  <c r="H900" i="1"/>
  <c r="G900" i="1"/>
  <c r="F892" i="1"/>
  <c r="H892" i="1"/>
  <c r="G892" i="1"/>
  <c r="F884" i="1"/>
  <c r="H884" i="1"/>
  <c r="G884" i="1"/>
  <c r="F876" i="1"/>
  <c r="H876" i="1"/>
  <c r="G876" i="1"/>
  <c r="F868" i="1"/>
  <c r="H868" i="1"/>
  <c r="G868" i="1"/>
  <c r="F860" i="1"/>
  <c r="H860" i="1"/>
  <c r="G860" i="1"/>
  <c r="F852" i="1"/>
  <c r="H852" i="1"/>
  <c r="G852" i="1"/>
  <c r="F844" i="1"/>
  <c r="H844" i="1"/>
  <c r="G844" i="1"/>
  <c r="F836" i="1"/>
  <c r="H836" i="1"/>
  <c r="G836" i="1"/>
  <c r="F828" i="1"/>
  <c r="H828" i="1"/>
  <c r="G828" i="1"/>
  <c r="F820" i="1"/>
  <c r="H820" i="1"/>
  <c r="G820" i="1"/>
  <c r="F812" i="1"/>
  <c r="H812" i="1"/>
  <c r="G812" i="1"/>
  <c r="F804" i="1"/>
  <c r="H804" i="1"/>
  <c r="G804" i="1"/>
  <c r="F796" i="1"/>
  <c r="H796" i="1"/>
  <c r="G796" i="1"/>
  <c r="F788" i="1"/>
  <c r="H788" i="1"/>
  <c r="G788" i="1"/>
  <c r="F780" i="1"/>
  <c r="H780" i="1"/>
  <c r="G780" i="1"/>
  <c r="F772" i="1"/>
  <c r="H772" i="1"/>
  <c r="G772" i="1"/>
  <c r="F764" i="1"/>
  <c r="H764" i="1"/>
  <c r="G764" i="1"/>
  <c r="F756" i="1"/>
  <c r="H756" i="1"/>
  <c r="G756" i="1"/>
  <c r="F748" i="1"/>
  <c r="H748" i="1"/>
  <c r="G748" i="1"/>
  <c r="F740" i="1"/>
  <c r="H740" i="1"/>
  <c r="G740" i="1"/>
  <c r="F732" i="1"/>
  <c r="H732" i="1"/>
  <c r="G732" i="1"/>
  <c r="F724" i="1"/>
  <c r="H724" i="1"/>
  <c r="G724" i="1"/>
  <c r="F716" i="1"/>
  <c r="H716" i="1"/>
  <c r="G716" i="1"/>
  <c r="F708" i="1"/>
  <c r="H708" i="1"/>
  <c r="G708" i="1"/>
  <c r="F700" i="1"/>
  <c r="H700" i="1"/>
  <c r="G700" i="1"/>
  <c r="F692" i="1"/>
  <c r="H692" i="1"/>
  <c r="G692" i="1"/>
  <c r="F684" i="1"/>
  <c r="H684" i="1"/>
  <c r="G684" i="1"/>
  <c r="F676" i="1"/>
  <c r="H676" i="1"/>
  <c r="G676" i="1"/>
  <c r="F668" i="1"/>
  <c r="H668" i="1"/>
  <c r="G668" i="1"/>
  <c r="F660" i="1"/>
  <c r="H660" i="1"/>
  <c r="G660" i="1"/>
  <c r="F652" i="1"/>
  <c r="H652" i="1"/>
  <c r="G652" i="1"/>
  <c r="F644" i="1"/>
  <c r="H644" i="1"/>
  <c r="G644" i="1"/>
  <c r="F636" i="1"/>
  <c r="H636" i="1"/>
  <c r="G636" i="1"/>
  <c r="F628" i="1"/>
  <c r="H628" i="1"/>
  <c r="G628" i="1"/>
  <c r="F620" i="1"/>
  <c r="H620" i="1"/>
  <c r="G620" i="1"/>
  <c r="F612" i="1"/>
  <c r="H612" i="1"/>
  <c r="G612" i="1"/>
  <c r="F604" i="1"/>
  <c r="H604" i="1"/>
  <c r="G604" i="1"/>
  <c r="F596" i="1"/>
  <c r="H596" i="1"/>
  <c r="G596" i="1"/>
  <c r="F588" i="1"/>
  <c r="H588" i="1"/>
  <c r="G588" i="1"/>
  <c r="F580" i="1"/>
  <c r="H580" i="1"/>
  <c r="G580" i="1"/>
  <c r="F572" i="1"/>
  <c r="H572" i="1"/>
  <c r="G572" i="1"/>
  <c r="F564" i="1"/>
  <c r="H564" i="1"/>
  <c r="G564" i="1"/>
  <c r="F556" i="1"/>
  <c r="H556" i="1"/>
  <c r="G556" i="1"/>
  <c r="F548" i="1"/>
  <c r="H548" i="1"/>
  <c r="G548" i="1"/>
  <c r="F540" i="1"/>
  <c r="H540" i="1"/>
  <c r="G540" i="1"/>
  <c r="F532" i="1"/>
  <c r="H532" i="1"/>
  <c r="G532" i="1"/>
  <c r="F524" i="1"/>
  <c r="H524" i="1"/>
  <c r="G524" i="1"/>
  <c r="F516" i="1"/>
  <c r="H516" i="1"/>
  <c r="G516" i="1"/>
  <c r="F508" i="1"/>
  <c r="H508" i="1"/>
  <c r="G508" i="1"/>
  <c r="F500" i="1"/>
  <c r="H500" i="1"/>
  <c r="G500" i="1"/>
  <c r="F492" i="1"/>
  <c r="H492" i="1"/>
  <c r="G492" i="1"/>
  <c r="F484" i="1"/>
  <c r="H484" i="1"/>
  <c r="G484" i="1"/>
  <c r="F476" i="1"/>
  <c r="H476" i="1"/>
  <c r="G476" i="1"/>
  <c r="F468" i="1"/>
  <c r="H468" i="1"/>
  <c r="G468" i="1"/>
  <c r="F460" i="1"/>
  <c r="H460" i="1"/>
  <c r="G460" i="1"/>
  <c r="F452" i="1"/>
  <c r="H452" i="1"/>
  <c r="G452" i="1"/>
  <c r="F444" i="1"/>
  <c r="H444" i="1"/>
  <c r="G444" i="1"/>
  <c r="F436" i="1"/>
  <c r="H436" i="1"/>
  <c r="G436" i="1"/>
  <c r="F428" i="1"/>
  <c r="H428" i="1"/>
  <c r="G428" i="1"/>
  <c r="F420" i="1"/>
  <c r="H420" i="1"/>
  <c r="G420" i="1"/>
  <c r="F412" i="1"/>
  <c r="H412" i="1"/>
  <c r="G412" i="1"/>
  <c r="F404" i="1"/>
  <c r="H404" i="1"/>
  <c r="G404" i="1"/>
  <c r="F396" i="1"/>
  <c r="H396" i="1"/>
  <c r="G396" i="1"/>
  <c r="F388" i="1"/>
  <c r="H388" i="1"/>
  <c r="G388" i="1"/>
  <c r="F380" i="1"/>
  <c r="H380" i="1"/>
  <c r="G380" i="1"/>
  <c r="F372" i="1"/>
  <c r="H372" i="1"/>
  <c r="G372" i="1"/>
  <c r="F364" i="1"/>
  <c r="H364" i="1"/>
  <c r="G364" i="1"/>
  <c r="F356" i="1"/>
  <c r="H356" i="1"/>
  <c r="G356" i="1"/>
  <c r="F348" i="1"/>
  <c r="H348" i="1"/>
  <c r="G348" i="1"/>
  <c r="F340" i="1"/>
  <c r="H340" i="1"/>
  <c r="G340" i="1"/>
  <c r="F332" i="1"/>
  <c r="H332" i="1"/>
  <c r="G332" i="1"/>
  <c r="F324" i="1"/>
  <c r="H324" i="1"/>
  <c r="G324" i="1"/>
  <c r="F316" i="1"/>
  <c r="H316" i="1"/>
  <c r="G316" i="1"/>
  <c r="F308" i="1"/>
  <c r="H308" i="1"/>
  <c r="G308" i="1"/>
  <c r="F300" i="1"/>
  <c r="H300" i="1"/>
  <c r="G300" i="1"/>
  <c r="F292" i="1"/>
  <c r="H292" i="1"/>
  <c r="G292" i="1"/>
  <c r="F284" i="1"/>
  <c r="H284" i="1"/>
  <c r="G284" i="1"/>
  <c r="F276" i="1"/>
  <c r="H276" i="1"/>
  <c r="G276" i="1"/>
  <c r="F268" i="1"/>
  <c r="H268" i="1"/>
  <c r="G268" i="1"/>
  <c r="F260" i="1"/>
  <c r="H260" i="1"/>
  <c r="G260" i="1"/>
  <c r="F252" i="1"/>
  <c r="H252" i="1"/>
  <c r="G252" i="1"/>
  <c r="F244" i="1"/>
  <c r="H244" i="1"/>
  <c r="G244" i="1"/>
  <c r="F236" i="1"/>
  <c r="H236" i="1"/>
  <c r="G236" i="1"/>
  <c r="F228" i="1"/>
  <c r="H228" i="1"/>
  <c r="G228" i="1"/>
  <c r="F220" i="1"/>
  <c r="H220" i="1"/>
  <c r="G220" i="1"/>
  <c r="F212" i="1"/>
  <c r="H212" i="1"/>
  <c r="G212" i="1"/>
  <c r="F204" i="1"/>
  <c r="H204" i="1"/>
  <c r="G204" i="1"/>
  <c r="F196" i="1"/>
  <c r="H196" i="1"/>
  <c r="G196" i="1"/>
  <c r="F188" i="1"/>
  <c r="H188" i="1"/>
  <c r="G188" i="1"/>
  <c r="F180" i="1"/>
  <c r="H180" i="1"/>
  <c r="G180" i="1"/>
  <c r="F172" i="1"/>
  <c r="H172" i="1"/>
  <c r="G172" i="1"/>
  <c r="F164" i="1"/>
  <c r="H164" i="1"/>
  <c r="G164" i="1"/>
  <c r="F156" i="1"/>
  <c r="H156" i="1"/>
  <c r="G156" i="1"/>
  <c r="F148" i="1"/>
  <c r="H148" i="1"/>
  <c r="G148" i="1"/>
  <c r="F140" i="1"/>
  <c r="H140" i="1"/>
  <c r="G140" i="1"/>
  <c r="F132" i="1"/>
  <c r="H132" i="1"/>
  <c r="G132" i="1"/>
  <c r="F124" i="1"/>
  <c r="H124" i="1"/>
  <c r="G124" i="1"/>
  <c r="F116" i="1"/>
  <c r="H116" i="1"/>
  <c r="G116" i="1"/>
  <c r="F108" i="1"/>
  <c r="H108" i="1"/>
  <c r="G108" i="1"/>
  <c r="F100" i="1"/>
  <c r="H100" i="1"/>
  <c r="G100" i="1"/>
  <c r="F92" i="1"/>
  <c r="H92" i="1"/>
  <c r="G92" i="1"/>
  <c r="F84" i="1"/>
  <c r="H84" i="1"/>
  <c r="G84" i="1"/>
  <c r="F76" i="1"/>
  <c r="H76" i="1"/>
  <c r="G76" i="1"/>
  <c r="F68" i="1"/>
  <c r="H68" i="1"/>
  <c r="G68" i="1"/>
  <c r="F60" i="1"/>
  <c r="H60" i="1"/>
  <c r="G60" i="1"/>
  <c r="F52" i="1"/>
  <c r="H52" i="1"/>
  <c r="G52" i="1"/>
  <c r="F44" i="1"/>
  <c r="H44" i="1"/>
  <c r="G44" i="1"/>
  <c r="F36" i="1"/>
  <c r="H36" i="1"/>
  <c r="G36" i="1"/>
  <c r="F28" i="1"/>
  <c r="H28" i="1"/>
  <c r="G28" i="1"/>
  <c r="F20" i="1"/>
  <c r="H20" i="1"/>
  <c r="G20" i="1"/>
  <c r="F12" i="1"/>
  <c r="H12" i="1"/>
  <c r="G12" i="1"/>
  <c r="G4" i="1"/>
  <c r="F1171" i="1"/>
  <c r="H1171" i="1"/>
  <c r="G1171" i="1"/>
  <c r="F1163" i="1"/>
  <c r="H1163" i="1"/>
  <c r="G1163" i="1"/>
  <c r="F1155" i="1"/>
  <c r="H1155" i="1"/>
  <c r="G1155" i="1"/>
  <c r="F1147" i="1"/>
  <c r="H1147" i="1"/>
  <c r="G1147" i="1"/>
  <c r="F1139" i="1"/>
  <c r="H1139" i="1"/>
  <c r="G1139" i="1"/>
  <c r="F1131" i="1"/>
  <c r="H1131" i="1"/>
  <c r="G1131" i="1"/>
  <c r="F1123" i="1"/>
  <c r="H1123" i="1"/>
  <c r="G1123" i="1"/>
  <c r="F1115" i="1"/>
  <c r="H1115" i="1"/>
  <c r="G1115" i="1"/>
  <c r="F1107" i="1"/>
  <c r="H1107" i="1"/>
  <c r="G1107" i="1"/>
  <c r="F1099" i="1"/>
  <c r="H1099" i="1"/>
  <c r="G1099" i="1"/>
  <c r="F1091" i="1"/>
  <c r="H1091" i="1"/>
  <c r="G1091" i="1"/>
  <c r="F1083" i="1"/>
  <c r="H1083" i="1"/>
  <c r="G1083" i="1"/>
  <c r="F1075" i="1"/>
  <c r="H1075" i="1"/>
  <c r="G1075" i="1"/>
  <c r="F1067" i="1"/>
  <c r="H1067" i="1"/>
  <c r="G1067" i="1"/>
  <c r="F1059" i="1"/>
  <c r="H1059" i="1"/>
  <c r="G1059" i="1"/>
  <c r="F1051" i="1"/>
  <c r="H1051" i="1"/>
  <c r="G1051" i="1"/>
  <c r="F1043" i="1"/>
  <c r="H1043" i="1"/>
  <c r="G1043" i="1"/>
  <c r="F1035" i="1"/>
  <c r="H1035" i="1"/>
  <c r="G1035" i="1"/>
  <c r="F1027" i="1"/>
  <c r="H1027" i="1"/>
  <c r="G1027" i="1"/>
  <c r="F1019" i="1"/>
  <c r="H1019" i="1"/>
  <c r="G1019" i="1"/>
  <c r="F1011" i="1"/>
  <c r="H1011" i="1"/>
  <c r="G1011" i="1"/>
  <c r="F1003" i="1"/>
  <c r="H1003" i="1"/>
  <c r="G1003" i="1"/>
  <c r="F995" i="1"/>
  <c r="H995" i="1"/>
  <c r="G995" i="1"/>
  <c r="F987" i="1"/>
  <c r="H987" i="1"/>
  <c r="G987" i="1"/>
  <c r="F979" i="1"/>
  <c r="H979" i="1"/>
  <c r="G979" i="1"/>
  <c r="F971" i="1"/>
  <c r="H971" i="1"/>
  <c r="G971" i="1"/>
  <c r="F963" i="1"/>
  <c r="H963" i="1"/>
  <c r="G963" i="1"/>
  <c r="F955" i="1"/>
  <c r="H955" i="1"/>
  <c r="G955" i="1"/>
  <c r="F947" i="1"/>
  <c r="H947" i="1"/>
  <c r="G947" i="1"/>
  <c r="F939" i="1"/>
  <c r="H939" i="1"/>
  <c r="G939" i="1"/>
  <c r="F931" i="1"/>
  <c r="H931" i="1"/>
  <c r="G931" i="1"/>
  <c r="F923" i="1"/>
  <c r="H923" i="1"/>
  <c r="G923" i="1"/>
  <c r="F915" i="1"/>
  <c r="H915" i="1"/>
  <c r="G915" i="1"/>
  <c r="F907" i="1"/>
  <c r="H907" i="1"/>
  <c r="G907" i="1"/>
  <c r="F899" i="1"/>
  <c r="H899" i="1"/>
  <c r="G899" i="1"/>
  <c r="F891" i="1"/>
  <c r="H891" i="1"/>
  <c r="G891" i="1"/>
  <c r="F883" i="1"/>
  <c r="H883" i="1"/>
  <c r="G883" i="1"/>
  <c r="F875" i="1"/>
  <c r="H875" i="1"/>
  <c r="G875" i="1"/>
  <c r="F867" i="1"/>
  <c r="H867" i="1"/>
  <c r="G867" i="1"/>
  <c r="F859" i="1"/>
  <c r="H859" i="1"/>
  <c r="G859" i="1"/>
  <c r="F851" i="1"/>
  <c r="H851" i="1"/>
  <c r="G851" i="1"/>
  <c r="F843" i="1"/>
  <c r="H843" i="1"/>
  <c r="G843" i="1"/>
  <c r="F835" i="1"/>
  <c r="H835" i="1"/>
  <c r="G835" i="1"/>
  <c r="F827" i="1"/>
  <c r="H827" i="1"/>
  <c r="G827" i="1"/>
  <c r="F819" i="1"/>
  <c r="H819" i="1"/>
  <c r="G819" i="1"/>
  <c r="F811" i="1"/>
  <c r="H811" i="1"/>
  <c r="G811" i="1"/>
  <c r="F803" i="1"/>
  <c r="H803" i="1"/>
  <c r="G803" i="1"/>
  <c r="F795" i="1"/>
  <c r="H795" i="1"/>
  <c r="G795" i="1"/>
  <c r="F787" i="1"/>
  <c r="H787" i="1"/>
  <c r="G787" i="1"/>
  <c r="F779" i="1"/>
  <c r="H779" i="1"/>
  <c r="G779" i="1"/>
  <c r="F771" i="1"/>
  <c r="H771" i="1"/>
  <c r="G771" i="1"/>
  <c r="F763" i="1"/>
  <c r="H763" i="1"/>
  <c r="G763" i="1"/>
  <c r="F755" i="1"/>
  <c r="H755" i="1"/>
  <c r="G755" i="1"/>
  <c r="F747" i="1"/>
  <c r="H747" i="1"/>
  <c r="G747" i="1"/>
  <c r="F739" i="1"/>
  <c r="H739" i="1"/>
  <c r="G739" i="1"/>
  <c r="F731" i="1"/>
  <c r="H731" i="1"/>
  <c r="G731" i="1"/>
  <c r="F723" i="1"/>
  <c r="H723" i="1"/>
  <c r="G723" i="1"/>
  <c r="F715" i="1"/>
  <c r="H715" i="1"/>
  <c r="G715" i="1"/>
  <c r="F707" i="1"/>
  <c r="H707" i="1"/>
  <c r="G707" i="1"/>
  <c r="F699" i="1"/>
  <c r="H699" i="1"/>
  <c r="G699" i="1"/>
  <c r="F691" i="1"/>
  <c r="H691" i="1"/>
  <c r="G691" i="1"/>
  <c r="F683" i="1"/>
  <c r="H683" i="1"/>
  <c r="G683" i="1"/>
  <c r="F675" i="1"/>
  <c r="H675" i="1"/>
  <c r="G675" i="1"/>
  <c r="F667" i="1"/>
  <c r="H667" i="1"/>
  <c r="G667" i="1"/>
  <c r="F659" i="1"/>
  <c r="H659" i="1"/>
  <c r="G659" i="1"/>
  <c r="F651" i="1"/>
  <c r="H651" i="1"/>
  <c r="G651" i="1"/>
  <c r="F643" i="1"/>
  <c r="H643" i="1"/>
  <c r="G643" i="1"/>
  <c r="F635" i="1"/>
  <c r="H635" i="1"/>
  <c r="G635" i="1"/>
  <c r="F627" i="1"/>
  <c r="H627" i="1"/>
  <c r="G627" i="1"/>
  <c r="F619" i="1"/>
  <c r="H619" i="1"/>
  <c r="G619" i="1"/>
  <c r="F611" i="1"/>
  <c r="H611" i="1"/>
  <c r="G611" i="1"/>
  <c r="F603" i="1"/>
  <c r="H603" i="1"/>
  <c r="G603" i="1"/>
  <c r="F595" i="1"/>
  <c r="H595" i="1"/>
  <c r="G595" i="1"/>
  <c r="F587" i="1"/>
  <c r="H587" i="1"/>
  <c r="G587" i="1"/>
  <c r="F579" i="1"/>
  <c r="H579" i="1"/>
  <c r="G579" i="1"/>
  <c r="F571" i="1"/>
  <c r="H571" i="1"/>
  <c r="G571" i="1"/>
  <c r="F563" i="1"/>
  <c r="H563" i="1"/>
  <c r="G563" i="1"/>
  <c r="F555" i="1"/>
  <c r="H555" i="1"/>
  <c r="G555" i="1"/>
  <c r="F547" i="1"/>
  <c r="H547" i="1"/>
  <c r="G547" i="1"/>
  <c r="F539" i="1"/>
  <c r="H539" i="1"/>
  <c r="G539" i="1"/>
  <c r="F531" i="1"/>
  <c r="H531" i="1"/>
  <c r="G531" i="1"/>
  <c r="F523" i="1"/>
  <c r="H523" i="1"/>
  <c r="G523" i="1"/>
  <c r="F515" i="1"/>
  <c r="H515" i="1"/>
  <c r="G515" i="1"/>
  <c r="F507" i="1"/>
  <c r="H507" i="1"/>
  <c r="G507" i="1"/>
  <c r="F499" i="1"/>
  <c r="H499" i="1"/>
  <c r="F491" i="1"/>
  <c r="H491" i="1"/>
  <c r="G491" i="1"/>
  <c r="F483" i="1"/>
  <c r="H483" i="1"/>
  <c r="F475" i="1"/>
  <c r="H475" i="1"/>
  <c r="F467" i="1"/>
  <c r="H467" i="1"/>
  <c r="F459" i="1"/>
  <c r="H459" i="1"/>
  <c r="G459" i="1"/>
  <c r="F451" i="1"/>
  <c r="H451" i="1"/>
  <c r="F443" i="1"/>
  <c r="H443" i="1"/>
  <c r="G443" i="1"/>
  <c r="F435" i="1"/>
  <c r="H435" i="1"/>
  <c r="F427" i="1"/>
  <c r="H427" i="1"/>
  <c r="G427" i="1"/>
  <c r="F419" i="1"/>
  <c r="H419" i="1"/>
  <c r="F411" i="1"/>
  <c r="H411" i="1"/>
  <c r="F403" i="1"/>
  <c r="H403" i="1"/>
  <c r="F395" i="1"/>
  <c r="H395" i="1"/>
  <c r="G395" i="1"/>
  <c r="F387" i="1"/>
  <c r="H387" i="1"/>
  <c r="F379" i="1"/>
  <c r="H379" i="1"/>
  <c r="G379" i="1"/>
  <c r="F371" i="1"/>
  <c r="H371" i="1"/>
  <c r="F363" i="1"/>
  <c r="H363" i="1"/>
  <c r="G363" i="1"/>
  <c r="F355" i="1"/>
  <c r="H355" i="1"/>
  <c r="F347" i="1"/>
  <c r="H347" i="1"/>
  <c r="F339" i="1"/>
  <c r="H339" i="1"/>
  <c r="F331" i="1"/>
  <c r="H331" i="1"/>
  <c r="G331" i="1"/>
  <c r="F323" i="1"/>
  <c r="H323" i="1"/>
  <c r="F315" i="1"/>
  <c r="H315" i="1"/>
  <c r="G315" i="1"/>
  <c r="F307" i="1"/>
  <c r="H307" i="1"/>
  <c r="F299" i="1"/>
  <c r="H299" i="1"/>
  <c r="G299" i="1"/>
  <c r="F291" i="1"/>
  <c r="H291" i="1"/>
  <c r="F283" i="1"/>
  <c r="H283" i="1"/>
  <c r="F275" i="1"/>
  <c r="H275" i="1"/>
  <c r="F267" i="1"/>
  <c r="H267" i="1"/>
  <c r="G267" i="1"/>
  <c r="F259" i="1"/>
  <c r="H259" i="1"/>
  <c r="F251" i="1"/>
  <c r="H251" i="1"/>
  <c r="G251" i="1"/>
  <c r="F243" i="1"/>
  <c r="H243" i="1"/>
  <c r="F235" i="1"/>
  <c r="H235" i="1"/>
  <c r="G235" i="1"/>
  <c r="F227" i="1"/>
  <c r="H227" i="1"/>
  <c r="F219" i="1"/>
  <c r="H219" i="1"/>
  <c r="F211" i="1"/>
  <c r="H211" i="1"/>
  <c r="F203" i="1"/>
  <c r="H203" i="1"/>
  <c r="G203" i="1"/>
  <c r="F195" i="1"/>
  <c r="H195" i="1"/>
  <c r="F187" i="1"/>
  <c r="H187" i="1"/>
  <c r="F179" i="1"/>
  <c r="H179" i="1"/>
  <c r="F171" i="1"/>
  <c r="H171" i="1"/>
  <c r="F163" i="1"/>
  <c r="H163" i="1"/>
  <c r="F155" i="1"/>
  <c r="H155" i="1"/>
  <c r="F147" i="1"/>
  <c r="H147" i="1"/>
  <c r="G147" i="1"/>
  <c r="F139" i="1"/>
  <c r="H139" i="1"/>
  <c r="G139" i="1"/>
  <c r="F131" i="1"/>
  <c r="H131" i="1"/>
  <c r="G131" i="1"/>
  <c r="F123" i="1"/>
  <c r="H123" i="1"/>
  <c r="G123" i="1"/>
  <c r="F115" i="1"/>
  <c r="H115" i="1"/>
  <c r="F107" i="1"/>
  <c r="H107" i="1"/>
  <c r="F99" i="1"/>
  <c r="H99" i="1"/>
  <c r="G99" i="1"/>
  <c r="F91" i="1"/>
  <c r="H91" i="1"/>
  <c r="F83" i="1"/>
  <c r="H83" i="1"/>
  <c r="G83" i="1"/>
  <c r="F75" i="1"/>
  <c r="H75" i="1"/>
  <c r="G75" i="1"/>
  <c r="F67" i="1"/>
  <c r="H67" i="1"/>
  <c r="G67" i="1"/>
  <c r="F59" i="1"/>
  <c r="H59" i="1"/>
  <c r="G59" i="1"/>
  <c r="F51" i="1"/>
  <c r="H51" i="1"/>
  <c r="F43" i="1"/>
  <c r="H43" i="1"/>
  <c r="F35" i="1"/>
  <c r="H35" i="1"/>
  <c r="G35" i="1"/>
  <c r="F27" i="1"/>
  <c r="H27" i="1"/>
  <c r="G27" i="1"/>
  <c r="F19" i="1"/>
  <c r="H19" i="1"/>
  <c r="G19" i="1"/>
  <c r="F11" i="1"/>
  <c r="H11" i="1"/>
  <c r="G11" i="1"/>
  <c r="G403" i="1"/>
  <c r="G259" i="1"/>
  <c r="G219" i="1"/>
  <c r="F522" i="1"/>
  <c r="H522" i="1"/>
  <c r="G522" i="1"/>
  <c r="F514" i="1"/>
  <c r="H514" i="1"/>
  <c r="G514" i="1"/>
  <c r="F506" i="1"/>
  <c r="H506" i="1"/>
  <c r="G506" i="1"/>
  <c r="F498" i="1"/>
  <c r="H498" i="1"/>
  <c r="G498" i="1"/>
  <c r="F490" i="1"/>
  <c r="G490" i="1"/>
  <c r="H490" i="1"/>
  <c r="F482" i="1"/>
  <c r="H482" i="1"/>
  <c r="G482" i="1"/>
  <c r="F474" i="1"/>
  <c r="H474" i="1"/>
  <c r="G474" i="1"/>
  <c r="F466" i="1"/>
  <c r="H466" i="1"/>
  <c r="G466" i="1"/>
  <c r="F458" i="1"/>
  <c r="H458" i="1"/>
  <c r="G458" i="1"/>
  <c r="F450" i="1"/>
  <c r="H450" i="1"/>
  <c r="G450" i="1"/>
  <c r="F442" i="1"/>
  <c r="H442" i="1"/>
  <c r="G442" i="1"/>
  <c r="F434" i="1"/>
  <c r="H434" i="1"/>
  <c r="G434" i="1"/>
  <c r="F426" i="1"/>
  <c r="H426" i="1"/>
  <c r="G426" i="1"/>
  <c r="F418" i="1"/>
  <c r="G418" i="1"/>
  <c r="H418" i="1"/>
  <c r="F410" i="1"/>
  <c r="H410" i="1"/>
  <c r="G410" i="1"/>
  <c r="F402" i="1"/>
  <c r="H402" i="1"/>
  <c r="G402" i="1"/>
  <c r="F394" i="1"/>
  <c r="H394" i="1"/>
  <c r="G394" i="1"/>
  <c r="F386" i="1"/>
  <c r="H386" i="1"/>
  <c r="G386" i="1"/>
  <c r="F378" i="1"/>
  <c r="H378" i="1"/>
  <c r="G378" i="1"/>
  <c r="F370" i="1"/>
  <c r="H370" i="1"/>
  <c r="G370" i="1"/>
  <c r="F362" i="1"/>
  <c r="H362" i="1"/>
  <c r="G362" i="1"/>
  <c r="F354" i="1"/>
  <c r="H354" i="1"/>
  <c r="G354" i="1"/>
  <c r="F346" i="1"/>
  <c r="H346" i="1"/>
  <c r="G346" i="1"/>
  <c r="F338" i="1"/>
  <c r="H338" i="1"/>
  <c r="G338" i="1"/>
  <c r="F330" i="1"/>
  <c r="H330" i="1"/>
  <c r="G330" i="1"/>
  <c r="F322" i="1"/>
  <c r="H322" i="1"/>
  <c r="G322" i="1"/>
  <c r="F314" i="1"/>
  <c r="H314" i="1"/>
  <c r="G314" i="1"/>
  <c r="F306" i="1"/>
  <c r="H306" i="1"/>
  <c r="G306" i="1"/>
  <c r="F298" i="1"/>
  <c r="H298" i="1"/>
  <c r="G298" i="1"/>
  <c r="F290" i="1"/>
  <c r="H290" i="1"/>
  <c r="G290" i="1"/>
  <c r="F282" i="1"/>
  <c r="H282" i="1"/>
  <c r="G282" i="1"/>
  <c r="F274" i="1"/>
  <c r="H274" i="1"/>
  <c r="G274" i="1"/>
  <c r="F266" i="1"/>
  <c r="H266" i="1"/>
  <c r="G266" i="1"/>
  <c r="F258" i="1"/>
  <c r="H258" i="1"/>
  <c r="G258" i="1"/>
  <c r="F250" i="1"/>
  <c r="H250" i="1"/>
  <c r="G250" i="1"/>
  <c r="F242" i="1"/>
  <c r="H242" i="1"/>
  <c r="G242" i="1"/>
  <c r="F234" i="1"/>
  <c r="H234" i="1"/>
  <c r="G234" i="1"/>
  <c r="F226" i="1"/>
  <c r="H226" i="1"/>
  <c r="G226" i="1"/>
  <c r="F218" i="1"/>
  <c r="H218" i="1"/>
  <c r="G218" i="1"/>
  <c r="F210" i="1"/>
  <c r="H210" i="1"/>
  <c r="G210" i="1"/>
  <c r="F202" i="1"/>
  <c r="H202" i="1"/>
  <c r="G202" i="1"/>
  <c r="F194" i="1"/>
  <c r="H194" i="1"/>
  <c r="G194" i="1"/>
  <c r="F186" i="1"/>
  <c r="H186" i="1"/>
  <c r="G186" i="1"/>
  <c r="F178" i="1"/>
  <c r="H178" i="1"/>
  <c r="G178" i="1"/>
  <c r="F170" i="1"/>
  <c r="G170" i="1"/>
  <c r="H170" i="1"/>
  <c r="F162" i="1"/>
  <c r="H162" i="1"/>
  <c r="G162" i="1"/>
  <c r="F154" i="1"/>
  <c r="H154" i="1"/>
  <c r="G154" i="1"/>
  <c r="F146" i="1"/>
  <c r="H146" i="1"/>
  <c r="F138" i="1"/>
  <c r="H138" i="1"/>
  <c r="G138" i="1"/>
  <c r="F130" i="1"/>
  <c r="H130" i="1"/>
  <c r="G130" i="1"/>
  <c r="F122" i="1"/>
  <c r="H122" i="1"/>
  <c r="G122" i="1"/>
  <c r="F114" i="1"/>
  <c r="H114" i="1"/>
  <c r="G114" i="1"/>
  <c r="F106" i="1"/>
  <c r="H106" i="1"/>
  <c r="F98" i="1"/>
  <c r="H98" i="1"/>
  <c r="G98" i="1"/>
  <c r="F90" i="1"/>
  <c r="H90" i="1"/>
  <c r="G90" i="1"/>
  <c r="F82" i="1"/>
  <c r="H82" i="1"/>
  <c r="F74" i="1"/>
  <c r="G74" i="1"/>
  <c r="H74" i="1"/>
  <c r="F66" i="1"/>
  <c r="H66" i="1"/>
  <c r="G66" i="1"/>
  <c r="F58" i="1"/>
  <c r="H58" i="1"/>
  <c r="G58" i="1"/>
  <c r="F50" i="1"/>
  <c r="H50" i="1"/>
  <c r="G50" i="1"/>
  <c r="F42" i="1"/>
  <c r="H42" i="1"/>
  <c r="G42" i="1"/>
  <c r="F34" i="1"/>
  <c r="H34" i="1"/>
  <c r="G34" i="1"/>
  <c r="F26" i="1"/>
  <c r="H26" i="1"/>
  <c r="G26" i="1"/>
  <c r="F18" i="1"/>
  <c r="H18" i="1"/>
  <c r="G18" i="1"/>
  <c r="F10" i="1"/>
  <c r="H10" i="1"/>
  <c r="G10" i="1"/>
  <c r="G483" i="1"/>
  <c r="G339" i="1"/>
  <c r="G195" i="1"/>
  <c r="G171" i="1"/>
  <c r="G115" i="1"/>
  <c r="F521" i="1"/>
  <c r="H521" i="1"/>
  <c r="F513" i="1"/>
  <c r="H513" i="1"/>
  <c r="F505" i="1"/>
  <c r="H505" i="1"/>
  <c r="F497" i="1"/>
  <c r="H497" i="1"/>
  <c r="G497" i="1"/>
  <c r="F489" i="1"/>
  <c r="H489" i="1"/>
  <c r="F481" i="1"/>
  <c r="H481" i="1"/>
  <c r="G481" i="1"/>
  <c r="F473" i="1"/>
  <c r="H473" i="1"/>
  <c r="F465" i="1"/>
  <c r="H465" i="1"/>
  <c r="G465" i="1"/>
  <c r="F457" i="1"/>
  <c r="H457" i="1"/>
  <c r="F449" i="1"/>
  <c r="H449" i="1"/>
  <c r="F441" i="1"/>
  <c r="H441" i="1"/>
  <c r="F433" i="1"/>
  <c r="H433" i="1"/>
  <c r="G433" i="1"/>
  <c r="F425" i="1"/>
  <c r="H425" i="1"/>
  <c r="F417" i="1"/>
  <c r="H417" i="1"/>
  <c r="G417" i="1"/>
  <c r="F409" i="1"/>
  <c r="H409" i="1"/>
  <c r="F401" i="1"/>
  <c r="H401" i="1"/>
  <c r="G401" i="1"/>
  <c r="F393" i="1"/>
  <c r="H393" i="1"/>
  <c r="F385" i="1"/>
  <c r="H385" i="1"/>
  <c r="F377" i="1"/>
  <c r="H377" i="1"/>
  <c r="F369" i="1"/>
  <c r="H369" i="1"/>
  <c r="G369" i="1"/>
  <c r="F361" i="1"/>
  <c r="H361" i="1"/>
  <c r="F353" i="1"/>
  <c r="H353" i="1"/>
  <c r="G353" i="1"/>
  <c r="F345" i="1"/>
  <c r="H345" i="1"/>
  <c r="F337" i="1"/>
  <c r="H337" i="1"/>
  <c r="G337" i="1"/>
  <c r="F329" i="1"/>
  <c r="H329" i="1"/>
  <c r="F321" i="1"/>
  <c r="H321" i="1"/>
  <c r="F313" i="1"/>
  <c r="H313" i="1"/>
  <c r="F305" i="1"/>
  <c r="H305" i="1"/>
  <c r="G305" i="1"/>
  <c r="F297" i="1"/>
  <c r="H297" i="1"/>
  <c r="F289" i="1"/>
  <c r="H289" i="1"/>
  <c r="G289" i="1"/>
  <c r="F281" i="1"/>
  <c r="H281" i="1"/>
  <c r="F273" i="1"/>
  <c r="H273" i="1"/>
  <c r="G273" i="1"/>
  <c r="F265" i="1"/>
  <c r="H265" i="1"/>
  <c r="F257" i="1"/>
  <c r="H257" i="1"/>
  <c r="F249" i="1"/>
  <c r="H249" i="1"/>
  <c r="F241" i="1"/>
  <c r="H241" i="1"/>
  <c r="G241" i="1"/>
  <c r="F233" i="1"/>
  <c r="H233" i="1"/>
  <c r="F225" i="1"/>
  <c r="H225" i="1"/>
  <c r="G225" i="1"/>
  <c r="F217" i="1"/>
  <c r="H217" i="1"/>
  <c r="F209" i="1"/>
  <c r="H209" i="1"/>
  <c r="G209" i="1"/>
  <c r="F201" i="1"/>
  <c r="H201" i="1"/>
  <c r="F193" i="1"/>
  <c r="H193" i="1"/>
  <c r="F185" i="1"/>
  <c r="H185" i="1"/>
  <c r="G185" i="1"/>
  <c r="F177" i="1"/>
  <c r="H177" i="1"/>
  <c r="F169" i="1"/>
  <c r="H169" i="1"/>
  <c r="G169" i="1"/>
  <c r="F161" i="1"/>
  <c r="H161" i="1"/>
  <c r="F153" i="1"/>
  <c r="H153" i="1"/>
  <c r="G153" i="1"/>
  <c r="F145" i="1"/>
  <c r="H145" i="1"/>
  <c r="G145" i="1"/>
  <c r="F137" i="1"/>
  <c r="H137" i="1"/>
  <c r="F129" i="1"/>
  <c r="H129" i="1"/>
  <c r="G129" i="1"/>
  <c r="F121" i="1"/>
  <c r="H121" i="1"/>
  <c r="G121" i="1"/>
  <c r="F113" i="1"/>
  <c r="H113" i="1"/>
  <c r="G113" i="1"/>
  <c r="F105" i="1"/>
  <c r="H105" i="1"/>
  <c r="G105" i="1"/>
  <c r="F97" i="1"/>
  <c r="H97" i="1"/>
  <c r="F89" i="1"/>
  <c r="H89" i="1"/>
  <c r="F81" i="1"/>
  <c r="H81" i="1"/>
  <c r="G81" i="1"/>
  <c r="F73" i="1"/>
  <c r="H73" i="1"/>
  <c r="F65" i="1"/>
  <c r="H65" i="1"/>
  <c r="G65" i="1"/>
  <c r="F57" i="1"/>
  <c r="H57" i="1"/>
  <c r="G57" i="1"/>
  <c r="F49" i="1"/>
  <c r="H49" i="1"/>
  <c r="G49" i="1"/>
  <c r="F41" i="1"/>
  <c r="H41" i="1"/>
  <c r="F33" i="1"/>
  <c r="H33" i="1"/>
  <c r="F25" i="1"/>
  <c r="H25" i="1"/>
  <c r="F17" i="1"/>
  <c r="H17" i="1"/>
  <c r="G17" i="1"/>
  <c r="F9" i="1"/>
  <c r="H9" i="1"/>
  <c r="G9" i="1"/>
  <c r="G521" i="1"/>
  <c r="G419" i="1"/>
  <c r="G377" i="1"/>
  <c r="G275" i="1"/>
  <c r="G233" i="1"/>
  <c r="G193" i="1"/>
  <c r="G82" i="1"/>
  <c r="F120" i="1"/>
  <c r="H120" i="1"/>
  <c r="G120" i="1"/>
  <c r="F112" i="1"/>
  <c r="H112" i="1"/>
  <c r="G112" i="1"/>
  <c r="F104" i="1"/>
  <c r="H104" i="1"/>
  <c r="G104" i="1"/>
  <c r="F96" i="1"/>
  <c r="H96" i="1"/>
  <c r="G96" i="1"/>
  <c r="F88" i="1"/>
  <c r="H88" i="1"/>
  <c r="F80" i="1"/>
  <c r="H80" i="1"/>
  <c r="G80" i="1"/>
  <c r="F72" i="1"/>
  <c r="H72" i="1"/>
  <c r="G72" i="1"/>
  <c r="F64" i="1"/>
  <c r="H64" i="1"/>
  <c r="F56" i="1"/>
  <c r="H56" i="1"/>
  <c r="G56" i="1"/>
  <c r="F48" i="1"/>
  <c r="H48" i="1"/>
  <c r="G48" i="1"/>
  <c r="F40" i="1"/>
  <c r="H40" i="1"/>
  <c r="G40" i="1"/>
  <c r="F32" i="1"/>
  <c r="H32" i="1"/>
  <c r="F24" i="1"/>
  <c r="H24" i="1"/>
  <c r="G24" i="1"/>
  <c r="F16" i="1"/>
  <c r="H16" i="1"/>
  <c r="G16" i="1"/>
  <c r="F8" i="1"/>
  <c r="H8" i="1"/>
  <c r="G8" i="1"/>
  <c r="G499" i="1"/>
  <c r="G457" i="1"/>
  <c r="G355" i="1"/>
  <c r="G313" i="1"/>
  <c r="G211" i="1"/>
  <c r="G163" i="1"/>
  <c r="G137" i="1"/>
  <c r="G107" i="1"/>
  <c r="G51" i="1"/>
  <c r="K1174" i="1"/>
  <c r="F1174" i="1" s="1"/>
  <c r="J1174" i="1"/>
  <c r="CL15" i="2"/>
  <c r="CL6" i="2"/>
  <c r="EE18" i="2"/>
  <c r="CL22" i="2"/>
  <c r="DP110" i="2"/>
  <c r="H1174" i="1" l="1"/>
  <c r="G1174" i="1"/>
  <c r="B122" i="2" l="1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5" i="2"/>
  <c r="A122" i="2" l="1"/>
  <c r="NB1" i="1" l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OV1" i="1"/>
  <c r="OW1" i="1"/>
  <c r="OX1" i="1"/>
  <c r="OY1" i="1"/>
  <c r="OZ1" i="1"/>
  <c r="PA1" i="1"/>
  <c r="PB1" i="1"/>
  <c r="PC1" i="1"/>
  <c r="PD1" i="1"/>
  <c r="PE1" i="1"/>
  <c r="PF1" i="1"/>
  <c r="PG1" i="1"/>
  <c r="PH1" i="1"/>
  <c r="PI1" i="1"/>
  <c r="PJ1" i="1"/>
  <c r="PK1" i="1"/>
  <c r="PL1" i="1"/>
  <c r="PM1" i="1"/>
  <c r="PN1" i="1"/>
  <c r="PO1" i="1"/>
  <c r="PP1" i="1"/>
  <c r="PQ1" i="1"/>
  <c r="PR1" i="1"/>
  <c r="PS1" i="1"/>
  <c r="PT1" i="1"/>
  <c r="PU1" i="1"/>
  <c r="PV1" i="1"/>
  <c r="PW1" i="1"/>
  <c r="PX1" i="1"/>
  <c r="PY1" i="1"/>
  <c r="PZ1" i="1"/>
  <c r="QA1" i="1"/>
  <c r="QB1" i="1"/>
  <c r="QC1" i="1"/>
  <c r="QD1" i="1"/>
  <c r="QE1" i="1"/>
  <c r="QF1" i="1"/>
  <c r="QG1" i="1"/>
  <c r="QH1" i="1"/>
  <c r="QI1" i="1"/>
  <c r="QJ1" i="1"/>
  <c r="QK1" i="1"/>
  <c r="QL1" i="1"/>
  <c r="QM1" i="1"/>
  <c r="QN1" i="1"/>
  <c r="QO1" i="1"/>
  <c r="QP1" i="1"/>
  <c r="QQ1" i="1"/>
  <c r="QR1" i="1"/>
  <c r="QS1" i="1"/>
  <c r="QT1" i="1"/>
  <c r="QU1" i="1"/>
  <c r="QV1" i="1"/>
  <c r="QW1" i="1"/>
  <c r="QX1" i="1"/>
  <c r="QY1" i="1"/>
  <c r="QZ1" i="1"/>
  <c r="RA1" i="1"/>
  <c r="RB1" i="1"/>
  <c r="RC1" i="1"/>
  <c r="RD1" i="1"/>
  <c r="RE1" i="1"/>
  <c r="RF1" i="1"/>
  <c r="RG1" i="1"/>
  <c r="RH1" i="1"/>
  <c r="RI1" i="1"/>
  <c r="RJ1" i="1"/>
  <c r="RK1" i="1"/>
  <c r="RL1" i="1"/>
  <c r="RM1" i="1"/>
  <c r="RN1" i="1"/>
  <c r="RO1" i="1"/>
  <c r="RP1" i="1"/>
  <c r="RQ1" i="1"/>
  <c r="RR1" i="1"/>
  <c r="RS1" i="1"/>
  <c r="RT1" i="1"/>
  <c r="RU1" i="1"/>
  <c r="RV1" i="1"/>
  <c r="RW1" i="1"/>
  <c r="RX1" i="1"/>
  <c r="RY1" i="1"/>
  <c r="RZ1" i="1"/>
  <c r="SA1" i="1"/>
  <c r="SB1" i="1"/>
  <c r="SC1" i="1"/>
  <c r="SD1" i="1"/>
  <c r="SE1" i="1"/>
  <c r="SF1" i="1"/>
  <c r="SG1" i="1"/>
  <c r="SH1" i="1"/>
  <c r="SI1" i="1"/>
  <c r="SJ1" i="1"/>
  <c r="SK1" i="1"/>
  <c r="SL1" i="1"/>
  <c r="SM1" i="1"/>
  <c r="SN1" i="1"/>
  <c r="SO1" i="1"/>
  <c r="SP1" i="1"/>
  <c r="SQ1" i="1"/>
  <c r="SR1" i="1"/>
  <c r="SS1" i="1"/>
  <c r="ST1" i="1"/>
  <c r="SU1" i="1"/>
  <c r="SV1" i="1"/>
  <c r="SW1" i="1"/>
  <c r="SX1" i="1"/>
  <c r="SY1" i="1"/>
  <c r="SZ1" i="1"/>
  <c r="TA1" i="1"/>
  <c r="TB1" i="1"/>
  <c r="TC1" i="1"/>
  <c r="TD1" i="1"/>
  <c r="TE1" i="1"/>
  <c r="TF1" i="1"/>
  <c r="TG1" i="1"/>
  <c r="TH1" i="1"/>
  <c r="TI1" i="1"/>
  <c r="TJ1" i="1"/>
  <c r="TK1" i="1"/>
  <c r="TL1" i="1"/>
  <c r="TM1" i="1"/>
  <c r="TN1" i="1"/>
  <c r="TO1" i="1"/>
  <c r="TP1" i="1"/>
  <c r="TQ1" i="1"/>
  <c r="TR1" i="1"/>
  <c r="TS1" i="1"/>
  <c r="TT1" i="1"/>
  <c r="TU1" i="1"/>
  <c r="TV1" i="1"/>
  <c r="TW1" i="1"/>
  <c r="TX1" i="1"/>
  <c r="TY1" i="1"/>
  <c r="TZ1" i="1"/>
  <c r="UA1" i="1"/>
  <c r="UB1" i="1"/>
  <c r="UC1" i="1"/>
  <c r="UD1" i="1"/>
  <c r="UE1" i="1"/>
  <c r="UF1" i="1"/>
  <c r="UG1" i="1"/>
  <c r="UH1" i="1"/>
  <c r="UI1" i="1"/>
  <c r="UJ1" i="1"/>
  <c r="UK1" i="1"/>
  <c r="UL1" i="1"/>
  <c r="UM1" i="1"/>
  <c r="UN1" i="1"/>
  <c r="UO1" i="1"/>
  <c r="UP1" i="1"/>
  <c r="UQ1" i="1"/>
  <c r="UR1" i="1"/>
  <c r="US1" i="1"/>
  <c r="UT1" i="1"/>
  <c r="UU1" i="1"/>
  <c r="UV1" i="1"/>
  <c r="UW1" i="1"/>
  <c r="UX1" i="1"/>
  <c r="UY1" i="1"/>
  <c r="UZ1" i="1"/>
  <c r="VA1" i="1"/>
  <c r="VB1" i="1"/>
  <c r="VC1" i="1"/>
  <c r="VD1" i="1"/>
  <c r="VE1" i="1"/>
  <c r="VF1" i="1"/>
  <c r="VG1" i="1"/>
  <c r="VH1" i="1"/>
  <c r="VI1" i="1"/>
  <c r="VJ1" i="1"/>
  <c r="VK1" i="1"/>
  <c r="VL1" i="1"/>
  <c r="VM1" i="1"/>
  <c r="VN1" i="1"/>
  <c r="VO1" i="1"/>
  <c r="VP1" i="1"/>
  <c r="VQ1" i="1"/>
  <c r="VR1" i="1"/>
  <c r="VS1" i="1"/>
  <c r="VT1" i="1"/>
  <c r="VU1" i="1"/>
  <c r="VV1" i="1"/>
  <c r="VW1" i="1"/>
  <c r="VX1" i="1"/>
  <c r="VY1" i="1"/>
  <c r="VZ1" i="1"/>
  <c r="WA1" i="1"/>
  <c r="WB1" i="1"/>
  <c r="WC1" i="1"/>
  <c r="WD1" i="1"/>
  <c r="WE1" i="1"/>
  <c r="WF1" i="1"/>
  <c r="WG1" i="1"/>
  <c r="WH1" i="1"/>
  <c r="WI1" i="1"/>
  <c r="WJ1" i="1"/>
  <c r="WK1" i="1"/>
  <c r="WL1" i="1"/>
  <c r="WM1" i="1"/>
  <c r="WN1" i="1"/>
  <c r="WO1" i="1"/>
  <c r="WP1" i="1"/>
  <c r="WQ1" i="1"/>
  <c r="WR1" i="1"/>
  <c r="WS1" i="1"/>
  <c r="WT1" i="1"/>
  <c r="WU1" i="1"/>
  <c r="WV1" i="1"/>
  <c r="WW1" i="1"/>
  <c r="WX1" i="1"/>
  <c r="WY1" i="1"/>
  <c r="WZ1" i="1"/>
  <c r="XA1" i="1"/>
  <c r="XB1" i="1"/>
  <c r="XC1" i="1"/>
  <c r="XD1" i="1"/>
  <c r="XE1" i="1"/>
  <c r="XF1" i="1"/>
  <c r="XG1" i="1"/>
  <c r="XH1" i="1"/>
  <c r="XI1" i="1"/>
  <c r="XJ1" i="1"/>
  <c r="XK1" i="1"/>
  <c r="XL1" i="1"/>
  <c r="XM1" i="1"/>
  <c r="XN1" i="1"/>
  <c r="XO1" i="1"/>
  <c r="XP1" i="1"/>
  <c r="XQ1" i="1"/>
  <c r="XR1" i="1"/>
  <c r="XS1" i="1"/>
  <c r="XT1" i="1"/>
  <c r="XU1" i="1"/>
  <c r="XV1" i="1"/>
  <c r="XW1" i="1"/>
  <c r="XX1" i="1"/>
  <c r="XY1" i="1"/>
  <c r="XZ1" i="1"/>
  <c r="YA1" i="1"/>
  <c r="YB1" i="1"/>
  <c r="YC1" i="1"/>
  <c r="YD1" i="1"/>
  <c r="YE1" i="1"/>
  <c r="YF1" i="1"/>
  <c r="YG1" i="1"/>
  <c r="YH1" i="1"/>
  <c r="YI1" i="1"/>
  <c r="YJ1" i="1"/>
  <c r="YK1" i="1"/>
  <c r="YL1" i="1"/>
  <c r="YM1" i="1"/>
  <c r="YN1" i="1"/>
  <c r="YO1" i="1"/>
  <c r="YP1" i="1"/>
  <c r="YQ1" i="1"/>
  <c r="YR1" i="1"/>
  <c r="YS1" i="1"/>
  <c r="YT1" i="1"/>
  <c r="YU1" i="1"/>
  <c r="YV1" i="1"/>
  <c r="YW1" i="1"/>
  <c r="YX1" i="1"/>
  <c r="YY1" i="1"/>
  <c r="YZ1" i="1"/>
  <c r="ZA1" i="1"/>
  <c r="ZB1" i="1"/>
  <c r="ZC1" i="1"/>
  <c r="ZD1" i="1"/>
  <c r="ZE1" i="1"/>
  <c r="ZF1" i="1"/>
  <c r="ZG1" i="1"/>
  <c r="ZH1" i="1"/>
  <c r="ZI1" i="1"/>
  <c r="ZJ1" i="1"/>
  <c r="ZK1" i="1"/>
  <c r="ZL1" i="1"/>
  <c r="ZM1" i="1"/>
  <c r="ZN1" i="1"/>
  <c r="ZO1" i="1"/>
  <c r="ZP1" i="1"/>
  <c r="ZQ1" i="1"/>
  <c r="ZR1" i="1"/>
  <c r="ZS1" i="1"/>
  <c r="ZT1" i="1"/>
  <c r="ZU1" i="1"/>
  <c r="ZV1" i="1"/>
  <c r="ZW1" i="1"/>
  <c r="ZX1" i="1"/>
  <c r="ZY1" i="1"/>
  <c r="ZZ1" i="1"/>
  <c r="AAA1" i="1"/>
  <c r="AAB1" i="1"/>
  <c r="AAC1" i="1"/>
  <c r="AAD1" i="1"/>
  <c r="AAE1" i="1"/>
  <c r="AAF1" i="1"/>
  <c r="AAG1" i="1"/>
  <c r="AAH1" i="1"/>
  <c r="AAI1" i="1"/>
  <c r="AAJ1" i="1"/>
  <c r="AAK1" i="1"/>
  <c r="AAL1" i="1"/>
  <c r="AAM1" i="1"/>
  <c r="AAN1" i="1"/>
  <c r="AAO1" i="1"/>
  <c r="AAP1" i="1"/>
  <c r="AAQ1" i="1"/>
  <c r="AAR1" i="1"/>
  <c r="AAS1" i="1"/>
  <c r="AAT1" i="1"/>
  <c r="AAU1" i="1"/>
  <c r="AAV1" i="1"/>
  <c r="AAW1" i="1"/>
  <c r="AAX1" i="1"/>
  <c r="AAY1" i="1"/>
  <c r="AAZ1" i="1"/>
  <c r="ABA1" i="1"/>
  <c r="ABB1" i="1"/>
  <c r="ABC1" i="1"/>
  <c r="ABD1" i="1"/>
  <c r="ABE1" i="1"/>
  <c r="ABF1" i="1"/>
  <c r="ABG1" i="1"/>
  <c r="ABH1" i="1"/>
  <c r="ABI1" i="1"/>
  <c r="ABJ1" i="1"/>
  <c r="ABK1" i="1"/>
  <c r="ABL1" i="1"/>
  <c r="ABM1" i="1"/>
  <c r="ABN1" i="1"/>
  <c r="ABO1" i="1"/>
  <c r="ABP1" i="1"/>
  <c r="ABQ1" i="1"/>
  <c r="ABR1" i="1"/>
  <c r="ABS1" i="1"/>
  <c r="ABT1" i="1"/>
  <c r="ABU1" i="1"/>
  <c r="ABV1" i="1"/>
  <c r="ABW1" i="1"/>
  <c r="ABX1" i="1"/>
  <c r="ABY1" i="1"/>
  <c r="ABZ1" i="1"/>
  <c r="ACA1" i="1"/>
  <c r="ACB1" i="1"/>
  <c r="ACC1" i="1"/>
  <c r="ACD1" i="1"/>
  <c r="ACE1" i="1"/>
  <c r="ACF1" i="1"/>
  <c r="ACG1" i="1"/>
  <c r="ACH1" i="1"/>
  <c r="ACI1" i="1"/>
  <c r="ACJ1" i="1"/>
  <c r="ACK1" i="1"/>
  <c r="ACL1" i="1"/>
  <c r="ACM1" i="1"/>
  <c r="ACN1" i="1"/>
  <c r="ACO1" i="1"/>
  <c r="ACP1" i="1"/>
  <c r="ACQ1" i="1"/>
  <c r="ACR1" i="1"/>
  <c r="ACS1" i="1"/>
  <c r="ACT1" i="1"/>
  <c r="ACU1" i="1"/>
  <c r="ACV1" i="1"/>
  <c r="ACW1" i="1"/>
  <c r="ACX1" i="1"/>
  <c r="ACY1" i="1"/>
  <c r="ACZ1" i="1"/>
  <c r="ADA1" i="1"/>
  <c r="ADB1" i="1"/>
  <c r="ADC1" i="1"/>
  <c r="ADD1" i="1"/>
  <c r="ADE1" i="1"/>
  <c r="ADF1" i="1"/>
  <c r="ADG1" i="1"/>
  <c r="ADH1" i="1"/>
  <c r="ADI1" i="1"/>
  <c r="ADJ1" i="1"/>
  <c r="ADK1" i="1"/>
  <c r="ADL1" i="1"/>
  <c r="ADM1" i="1"/>
  <c r="ADN1" i="1"/>
  <c r="ADO1" i="1"/>
  <c r="ADP1" i="1"/>
  <c r="ADQ1" i="1"/>
  <c r="ADR1" i="1"/>
  <c r="ADS1" i="1"/>
  <c r="ADT1" i="1"/>
  <c r="ADU1" i="1"/>
  <c r="ADV1" i="1"/>
  <c r="ADW1" i="1"/>
  <c r="ADX1" i="1"/>
  <c r="ADY1" i="1"/>
  <c r="ADZ1" i="1"/>
  <c r="AEA1" i="1"/>
  <c r="AEB1" i="1"/>
  <c r="AEC1" i="1"/>
  <c r="AED1" i="1"/>
  <c r="AEE1" i="1"/>
  <c r="AEF1" i="1"/>
  <c r="AEG1" i="1"/>
  <c r="AEH1" i="1"/>
  <c r="AEI1" i="1"/>
  <c r="AEJ1" i="1"/>
  <c r="AEK1" i="1"/>
  <c r="AEL1" i="1"/>
  <c r="AEM1" i="1"/>
  <c r="AEN1" i="1"/>
  <c r="AEO1" i="1"/>
  <c r="AEP1" i="1"/>
  <c r="AEQ1" i="1"/>
  <c r="AER1" i="1"/>
  <c r="AES1" i="1"/>
  <c r="AET1" i="1"/>
  <c r="AEU1" i="1"/>
  <c r="AEV1" i="1"/>
  <c r="AEW1" i="1"/>
  <c r="AEX1" i="1"/>
  <c r="AEY1" i="1"/>
  <c r="AEZ1" i="1"/>
  <c r="AFA1" i="1"/>
  <c r="AFB1" i="1"/>
  <c r="AFC1" i="1"/>
  <c r="AFD1" i="1"/>
  <c r="AFE1" i="1"/>
  <c r="AFF1" i="1"/>
  <c r="AFG1" i="1"/>
  <c r="AFH1" i="1"/>
  <c r="AFI1" i="1"/>
  <c r="AFJ1" i="1"/>
  <c r="AFK1" i="1"/>
  <c r="AFL1" i="1"/>
  <c r="AFM1" i="1"/>
  <c r="AFN1" i="1"/>
  <c r="AFO1" i="1"/>
  <c r="AFP1" i="1"/>
  <c r="AFQ1" i="1"/>
  <c r="AFR1" i="1"/>
  <c r="AFS1" i="1"/>
  <c r="AFT1" i="1"/>
  <c r="AFU1" i="1"/>
  <c r="AFV1" i="1"/>
  <c r="AFW1" i="1"/>
  <c r="AFX1" i="1"/>
  <c r="AFY1" i="1"/>
  <c r="AFZ1" i="1"/>
  <c r="AGA1" i="1"/>
  <c r="AGB1" i="1"/>
  <c r="AGC1" i="1"/>
  <c r="AGD1" i="1"/>
  <c r="AGE1" i="1"/>
  <c r="AGF1" i="1"/>
  <c r="AGG1" i="1"/>
  <c r="AGH1" i="1"/>
  <c r="AGI1" i="1"/>
  <c r="AGJ1" i="1"/>
  <c r="AGK1" i="1"/>
  <c r="AGL1" i="1"/>
  <c r="AGM1" i="1"/>
  <c r="AGN1" i="1"/>
  <c r="AGO1" i="1"/>
  <c r="AGP1" i="1"/>
  <c r="AGQ1" i="1"/>
  <c r="AGR1" i="1"/>
  <c r="AGS1" i="1"/>
  <c r="AGT1" i="1"/>
  <c r="AGU1" i="1"/>
  <c r="AGV1" i="1"/>
  <c r="AGW1" i="1"/>
  <c r="AGX1" i="1"/>
  <c r="AGY1" i="1"/>
  <c r="AGZ1" i="1"/>
  <c r="AHA1" i="1"/>
  <c r="AHB1" i="1"/>
  <c r="AHC1" i="1"/>
  <c r="AHD1" i="1"/>
  <c r="AHE1" i="1"/>
  <c r="AHF1" i="1"/>
  <c r="AHG1" i="1"/>
  <c r="AHH1" i="1"/>
  <c r="AHI1" i="1"/>
  <c r="AHJ1" i="1"/>
  <c r="AHK1" i="1"/>
  <c r="AHL1" i="1"/>
  <c r="AHM1" i="1"/>
  <c r="AHN1" i="1"/>
  <c r="AHO1" i="1"/>
  <c r="AHP1" i="1"/>
  <c r="AHQ1" i="1"/>
  <c r="AHR1" i="1"/>
  <c r="AHS1" i="1"/>
  <c r="AHT1" i="1"/>
  <c r="AHU1" i="1"/>
  <c r="AHV1" i="1"/>
  <c r="AHW1" i="1"/>
  <c r="AHX1" i="1"/>
  <c r="AHY1" i="1"/>
  <c r="AHZ1" i="1"/>
  <c r="AIA1" i="1"/>
  <c r="AIB1" i="1"/>
  <c r="AIC1" i="1"/>
  <c r="AID1" i="1"/>
  <c r="AIE1" i="1"/>
  <c r="AIF1" i="1"/>
  <c r="AIG1" i="1"/>
  <c r="AIH1" i="1"/>
  <c r="AII1" i="1"/>
  <c r="AIJ1" i="1"/>
  <c r="AIK1" i="1"/>
  <c r="AIL1" i="1"/>
  <c r="AIM1" i="1"/>
  <c r="AIN1" i="1"/>
  <c r="AIO1" i="1"/>
  <c r="AIP1" i="1"/>
  <c r="AIQ1" i="1"/>
  <c r="AIR1" i="1"/>
  <c r="AIS1" i="1"/>
  <c r="AIT1" i="1"/>
  <c r="AIU1" i="1"/>
  <c r="AIV1" i="1"/>
  <c r="AIW1" i="1"/>
  <c r="AIX1" i="1"/>
  <c r="AIY1" i="1"/>
  <c r="AIZ1" i="1"/>
  <c r="AJA1" i="1"/>
  <c r="AJB1" i="1"/>
  <c r="AJC1" i="1"/>
  <c r="AJD1" i="1"/>
  <c r="AJE1" i="1"/>
  <c r="AJF1" i="1"/>
  <c r="AJG1" i="1"/>
  <c r="AJH1" i="1"/>
  <c r="AJI1" i="1"/>
  <c r="AJJ1" i="1"/>
  <c r="AJK1" i="1"/>
  <c r="AJL1" i="1"/>
  <c r="AJM1" i="1"/>
  <c r="AJN1" i="1"/>
  <c r="AJO1" i="1"/>
  <c r="AJP1" i="1"/>
  <c r="AJQ1" i="1"/>
  <c r="AJR1" i="1"/>
  <c r="AJS1" i="1"/>
  <c r="AJT1" i="1"/>
  <c r="AJU1" i="1"/>
  <c r="AJV1" i="1"/>
  <c r="AJW1" i="1"/>
  <c r="AJX1" i="1"/>
  <c r="AJY1" i="1"/>
  <c r="AJZ1" i="1"/>
  <c r="AKA1" i="1"/>
  <c r="AKB1" i="1"/>
  <c r="AKC1" i="1"/>
  <c r="AKD1" i="1"/>
  <c r="AKE1" i="1"/>
  <c r="AKF1" i="1"/>
  <c r="AKG1" i="1"/>
  <c r="AKH1" i="1"/>
  <c r="AKI1" i="1"/>
  <c r="AKJ1" i="1"/>
  <c r="AKK1" i="1"/>
  <c r="AKL1" i="1"/>
  <c r="AKM1" i="1"/>
  <c r="AKN1" i="1"/>
  <c r="AKO1" i="1"/>
  <c r="AKP1" i="1"/>
  <c r="AKQ1" i="1"/>
  <c r="AKR1" i="1"/>
  <c r="AKS1" i="1"/>
  <c r="AKT1" i="1"/>
  <c r="AKU1" i="1"/>
  <c r="AKV1" i="1"/>
  <c r="AKW1" i="1"/>
  <c r="AKX1" i="1"/>
  <c r="AKY1" i="1"/>
  <c r="AKZ1" i="1"/>
  <c r="ALA1" i="1"/>
  <c r="ALB1" i="1"/>
  <c r="ALC1" i="1"/>
  <c r="ALD1" i="1"/>
  <c r="ALE1" i="1"/>
  <c r="ALF1" i="1"/>
  <c r="ALG1" i="1"/>
  <c r="ALH1" i="1"/>
  <c r="ALI1" i="1"/>
  <c r="ALJ1" i="1"/>
  <c r="ALK1" i="1"/>
  <c r="ALL1" i="1"/>
  <c r="ALM1" i="1"/>
  <c r="ALN1" i="1"/>
  <c r="ALO1" i="1"/>
  <c r="ALP1" i="1"/>
  <c r="ALQ1" i="1"/>
  <c r="ALR1" i="1"/>
  <c r="ALS1" i="1"/>
  <c r="ALT1" i="1"/>
  <c r="ALU1" i="1"/>
  <c r="ALV1" i="1"/>
  <c r="ALW1" i="1"/>
  <c r="ALX1" i="1"/>
  <c r="ALY1" i="1"/>
  <c r="ALZ1" i="1"/>
  <c r="AMA1" i="1"/>
  <c r="AMB1" i="1"/>
  <c r="AMC1" i="1"/>
  <c r="AMD1" i="1"/>
  <c r="AME1" i="1"/>
  <c r="AMF1" i="1"/>
  <c r="AMG1" i="1"/>
  <c r="AMH1" i="1"/>
  <c r="AMI1" i="1"/>
  <c r="AMJ1" i="1"/>
  <c r="AMK1" i="1"/>
  <c r="AML1" i="1"/>
  <c r="AMM1" i="1"/>
  <c r="AMN1" i="1"/>
  <c r="AMO1" i="1"/>
  <c r="AMP1" i="1"/>
  <c r="AMQ1" i="1"/>
  <c r="AMR1" i="1"/>
  <c r="AMS1" i="1"/>
  <c r="AMT1" i="1"/>
  <c r="AMU1" i="1"/>
  <c r="AMV1" i="1"/>
  <c r="AMW1" i="1"/>
  <c r="AMX1" i="1"/>
  <c r="AMY1" i="1"/>
  <c r="AMZ1" i="1"/>
  <c r="ANA1" i="1"/>
  <c r="ANB1" i="1"/>
  <c r="ANC1" i="1"/>
  <c r="AND1" i="1"/>
  <c r="ANE1" i="1"/>
  <c r="ANF1" i="1"/>
  <c r="ANG1" i="1"/>
  <c r="ANH1" i="1"/>
  <c r="ANI1" i="1"/>
  <c r="ANJ1" i="1"/>
  <c r="ANK1" i="1"/>
  <c r="ANL1" i="1"/>
  <c r="ANM1" i="1"/>
  <c r="ANN1" i="1"/>
  <c r="ANO1" i="1"/>
  <c r="ANP1" i="1"/>
  <c r="ANQ1" i="1"/>
  <c r="ANR1" i="1"/>
  <c r="ANS1" i="1"/>
  <c r="ANT1" i="1"/>
  <c r="ANU1" i="1"/>
  <c r="ANV1" i="1"/>
  <c r="ANW1" i="1"/>
  <c r="ANX1" i="1"/>
  <c r="ANY1" i="1"/>
  <c r="ANZ1" i="1"/>
  <c r="AOA1" i="1"/>
  <c r="AOB1" i="1"/>
  <c r="AOC1" i="1"/>
  <c r="AOD1" i="1"/>
  <c r="AOE1" i="1"/>
  <c r="AOF1" i="1"/>
  <c r="AOG1" i="1"/>
  <c r="AOH1" i="1"/>
  <c r="AOI1" i="1"/>
  <c r="AOJ1" i="1"/>
  <c r="AOK1" i="1"/>
  <c r="AOL1" i="1"/>
  <c r="AOM1" i="1"/>
  <c r="AON1" i="1"/>
  <c r="AOO1" i="1"/>
  <c r="AOP1" i="1"/>
  <c r="AOQ1" i="1"/>
  <c r="AOR1" i="1"/>
  <c r="AOS1" i="1"/>
  <c r="AOT1" i="1"/>
  <c r="AOU1" i="1"/>
  <c r="AOV1" i="1"/>
  <c r="AOW1" i="1"/>
  <c r="AOX1" i="1"/>
  <c r="AOY1" i="1"/>
  <c r="AOZ1" i="1"/>
  <c r="APA1" i="1"/>
  <c r="APB1" i="1"/>
  <c r="APC1" i="1"/>
  <c r="APD1" i="1"/>
  <c r="APE1" i="1"/>
  <c r="APF1" i="1"/>
  <c r="APG1" i="1"/>
  <c r="APH1" i="1"/>
  <c r="API1" i="1"/>
  <c r="APJ1" i="1"/>
  <c r="APK1" i="1"/>
  <c r="APL1" i="1"/>
  <c r="APM1" i="1"/>
  <c r="APN1" i="1"/>
  <c r="APO1" i="1"/>
  <c r="APP1" i="1"/>
  <c r="APQ1" i="1"/>
  <c r="APR1" i="1"/>
  <c r="APS1" i="1"/>
  <c r="APT1" i="1"/>
  <c r="APU1" i="1"/>
  <c r="APV1" i="1"/>
  <c r="APW1" i="1"/>
  <c r="APX1" i="1"/>
  <c r="APY1" i="1"/>
  <c r="APZ1" i="1"/>
  <c r="AQA1" i="1"/>
  <c r="AQB1" i="1"/>
  <c r="AQC1" i="1"/>
  <c r="AQD1" i="1"/>
  <c r="AQE1" i="1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GT1" i="2"/>
  <c r="GU1" i="2"/>
  <c r="GV1" i="2"/>
  <c r="GW1" i="2"/>
  <c r="GX1" i="2"/>
  <c r="GY1" i="2"/>
  <c r="GZ1" i="2"/>
  <c r="HA1" i="2"/>
  <c r="HB1" i="2"/>
  <c r="HC1" i="2"/>
  <c r="HD1" i="2"/>
  <c r="HE1" i="2"/>
  <c r="HF1" i="2"/>
  <c r="HG1" i="2"/>
  <c r="HH1" i="2"/>
  <c r="HI1" i="2"/>
  <c r="HJ1" i="2"/>
  <c r="HK1" i="2"/>
  <c r="HL1" i="2"/>
  <c r="HM1" i="2"/>
  <c r="HN1" i="2"/>
  <c r="HO1" i="2"/>
  <c r="HP1" i="2"/>
  <c r="HQ1" i="2"/>
  <c r="HR1" i="2"/>
  <c r="HS1" i="2"/>
  <c r="HT1" i="2"/>
  <c r="HU1" i="2"/>
  <c r="HV1" i="2"/>
  <c r="HW1" i="2"/>
  <c r="HX1" i="2"/>
  <c r="HY1" i="2"/>
  <c r="HZ1" i="2"/>
  <c r="IA1" i="2"/>
  <c r="IB1" i="2"/>
  <c r="IC1" i="2"/>
  <c r="ID1" i="2"/>
  <c r="IE1" i="2"/>
  <c r="IF1" i="2"/>
  <c r="IG1" i="2"/>
  <c r="IH1" i="2"/>
  <c r="II1" i="2"/>
  <c r="IJ1" i="2"/>
  <c r="IK1" i="2"/>
  <c r="IL1" i="2"/>
  <c r="IM1" i="2"/>
  <c r="IN1" i="2"/>
  <c r="IO1" i="2"/>
  <c r="IP1" i="2"/>
  <c r="IQ1" i="2"/>
  <c r="IR1" i="2"/>
  <c r="IS1" i="2"/>
  <c r="IT1" i="2"/>
  <c r="IU1" i="2"/>
  <c r="IV1" i="2"/>
  <c r="IW1" i="2"/>
  <c r="IX1" i="2"/>
  <c r="IY1" i="2"/>
  <c r="IZ1" i="2"/>
  <c r="JA1" i="2"/>
  <c r="JB1" i="2"/>
  <c r="JC1" i="2"/>
  <c r="JD1" i="2"/>
  <c r="JE1" i="2"/>
  <c r="JF1" i="2"/>
  <c r="JG1" i="2"/>
  <c r="JH1" i="2"/>
  <c r="JI1" i="2"/>
  <c r="JJ1" i="2"/>
  <c r="JK1" i="2"/>
  <c r="JL1" i="2"/>
  <c r="JM1" i="2"/>
  <c r="JN1" i="2"/>
  <c r="JO1" i="2"/>
  <c r="JP1" i="2"/>
  <c r="JQ1" i="2"/>
  <c r="JR1" i="2"/>
  <c r="JS1" i="2"/>
  <c r="JT1" i="2"/>
  <c r="JU1" i="2"/>
  <c r="JV1" i="2"/>
  <c r="JW1" i="2"/>
  <c r="JX1" i="2"/>
  <c r="JY1" i="2"/>
  <c r="JZ1" i="2"/>
  <c r="KA1" i="2"/>
  <c r="KB1" i="2"/>
  <c r="KC1" i="2"/>
  <c r="KD1" i="2"/>
  <c r="KE1" i="2"/>
  <c r="KF1" i="2"/>
  <c r="KG1" i="2"/>
  <c r="KH1" i="2"/>
  <c r="KI1" i="2"/>
  <c r="KJ1" i="2"/>
  <c r="KK1" i="2"/>
  <c r="KL1" i="2"/>
  <c r="KM1" i="2"/>
  <c r="KN1" i="2"/>
  <c r="KO1" i="2"/>
  <c r="KP1" i="2"/>
  <c r="KQ1" i="2"/>
  <c r="KR1" i="2"/>
  <c r="KS1" i="2"/>
  <c r="KT1" i="2"/>
  <c r="KU1" i="2"/>
  <c r="KV1" i="2"/>
  <c r="KW1" i="2"/>
  <c r="KX1" i="2"/>
  <c r="KY1" i="2"/>
  <c r="KZ1" i="2"/>
  <c r="LA1" i="2"/>
  <c r="LB1" i="2"/>
  <c r="LC1" i="2"/>
  <c r="LD1" i="2"/>
  <c r="LE1" i="2"/>
  <c r="LF1" i="2"/>
  <c r="LG1" i="2"/>
  <c r="LH1" i="2"/>
  <c r="LI1" i="2"/>
  <c r="LJ1" i="2"/>
  <c r="LK1" i="2"/>
  <c r="LL1" i="2"/>
  <c r="LM1" i="2"/>
  <c r="LN1" i="2"/>
  <c r="LO1" i="2"/>
  <c r="LP1" i="2"/>
  <c r="LQ1" i="2"/>
  <c r="LR1" i="2"/>
  <c r="LS1" i="2"/>
  <c r="LT1" i="2"/>
  <c r="LU1" i="2"/>
  <c r="LV1" i="2"/>
  <c r="LW1" i="2"/>
  <c r="LX1" i="2"/>
  <c r="LY1" i="2"/>
  <c r="LZ1" i="2"/>
  <c r="MA1" i="2"/>
  <c r="MB1" i="2"/>
  <c r="MC1" i="2"/>
  <c r="MD1" i="2"/>
  <c r="ME1" i="2"/>
  <c r="MF1" i="2"/>
  <c r="MG1" i="2"/>
  <c r="MH1" i="2"/>
  <c r="MI1" i="2"/>
  <c r="MJ1" i="2"/>
  <c r="MK1" i="2"/>
  <c r="ML1" i="2"/>
  <c r="MM1" i="2"/>
  <c r="MN1" i="2"/>
  <c r="MO1" i="2"/>
  <c r="MP1" i="2"/>
  <c r="MQ1" i="2"/>
  <c r="MR1" i="2"/>
  <c r="MS1" i="2"/>
  <c r="MT1" i="2"/>
  <c r="MU1" i="2"/>
  <c r="MV1" i="2"/>
  <c r="MW1" i="2"/>
  <c r="MX1" i="2"/>
  <c r="MY1" i="2"/>
  <c r="MZ1" i="2"/>
  <c r="NA1" i="2"/>
  <c r="NB1" i="2"/>
  <c r="NC1" i="2"/>
  <c r="ND1" i="2"/>
  <c r="NE1" i="2"/>
  <c r="NF1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CC4" i="2"/>
  <c r="CD4" i="2"/>
  <c r="CE4" i="2"/>
  <c r="A123" i="2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BY4" i="2"/>
  <c r="BY1" i="2" s="1"/>
  <c r="BZ1" i="2" s="1"/>
  <c r="CA1" i="2" s="1"/>
  <c r="BZ4" i="2"/>
  <c r="CA4" i="2"/>
  <c r="CB4" i="2"/>
  <c r="BX4" i="2"/>
  <c r="A6" i="2"/>
  <c r="L4" i="1"/>
  <c r="BF128" i="2"/>
  <c r="Y128" i="2"/>
  <c r="T128" i="2"/>
  <c r="BU127" i="2"/>
  <c r="BQ127" i="2"/>
  <c r="BP127" i="2"/>
  <c r="BA127" i="2"/>
  <c r="AI127" i="2"/>
  <c r="AD127" i="2"/>
  <c r="AV126" i="2"/>
  <c r="AQ126" i="2"/>
  <c r="CB1" i="2" l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IL1" i="1"/>
  <c r="GX1" i="1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FE1" i="1"/>
  <c r="EG1" i="1"/>
  <c r="DA1" i="1"/>
  <c r="GB1" i="1"/>
  <c r="JM1" i="1"/>
  <c r="IO1" i="1"/>
  <c r="HI1" i="1"/>
  <c r="GK1" i="1"/>
  <c r="JJ1" i="1"/>
  <c r="FZ1" i="1"/>
  <c r="DN1" i="1"/>
  <c r="BZ1" i="1"/>
  <c r="JT1" i="1"/>
  <c r="HP1" i="1"/>
  <c r="FL1" i="1"/>
  <c r="DH1" i="1"/>
  <c r="CB1" i="1"/>
  <c r="KE1" i="1"/>
  <c r="JW1" i="1"/>
  <c r="JO1" i="1"/>
  <c r="JG1" i="1"/>
  <c r="IY1" i="1"/>
  <c r="IQ1" i="1"/>
  <c r="II1" i="1"/>
  <c r="IA1" i="1"/>
  <c r="HS1" i="1"/>
  <c r="HK1" i="1"/>
  <c r="HC1" i="1"/>
  <c r="GU1" i="1"/>
  <c r="GM1" i="1"/>
  <c r="GE1" i="1"/>
  <c r="FW1" i="1"/>
  <c r="FO1" i="1"/>
  <c r="FG1" i="1"/>
  <c r="EY1" i="1"/>
  <c r="EQ1" i="1"/>
  <c r="EI1" i="1"/>
  <c r="EA1" i="1"/>
  <c r="DS1" i="1"/>
  <c r="DK1" i="1"/>
  <c r="DC1" i="1"/>
  <c r="CU1" i="1"/>
  <c r="CM1" i="1"/>
  <c r="CE1" i="1"/>
  <c r="KG1" i="1"/>
  <c r="JY1" i="1"/>
  <c r="JQ1" i="1"/>
  <c r="JA1" i="1"/>
  <c r="IS1" i="1"/>
  <c r="HU1" i="1"/>
  <c r="HM1" i="1"/>
  <c r="HE1" i="1"/>
  <c r="GO1" i="1"/>
  <c r="GG1" i="1"/>
  <c r="FI1" i="1"/>
  <c r="FA1" i="1"/>
  <c r="ES1" i="1"/>
  <c r="EC1" i="1"/>
  <c r="DU1" i="1"/>
  <c r="CW1" i="1"/>
  <c r="CO1" i="1"/>
  <c r="KB1" i="1"/>
  <c r="HX1" i="1"/>
  <c r="FT1" i="1"/>
  <c r="EN1" i="1"/>
  <c r="CG1" i="1"/>
  <c r="DX1" i="1"/>
  <c r="GJ1" i="1"/>
  <c r="EF1" i="1"/>
  <c r="CJ1" i="1"/>
  <c r="JE1" i="1"/>
  <c r="FC1" i="1"/>
  <c r="KJ1" i="1"/>
  <c r="GZ1" i="1"/>
  <c r="EV1" i="1"/>
  <c r="CR1" i="1"/>
  <c r="HO1" i="1"/>
  <c r="KC1" i="1"/>
  <c r="JU1" i="1"/>
  <c r="IW1" i="1"/>
  <c r="IG1" i="1"/>
  <c r="HY1" i="1"/>
  <c r="HQ1" i="1"/>
  <c r="HA1" i="1"/>
  <c r="GS1" i="1"/>
  <c r="GC1" i="1"/>
  <c r="FU1" i="1"/>
  <c r="FM1" i="1"/>
  <c r="EW1" i="1"/>
  <c r="EO1" i="1"/>
  <c r="DY1" i="1"/>
  <c r="DQ1" i="1"/>
  <c r="DI1" i="1"/>
  <c r="CS1" i="1"/>
  <c r="CK1" i="1"/>
  <c r="CC1" i="1"/>
  <c r="JL1" i="1"/>
  <c r="IM1" i="1"/>
  <c r="HH1" i="1"/>
  <c r="FD1" i="1"/>
  <c r="CZ1" i="1"/>
  <c r="GA1" i="1"/>
  <c r="EL1" i="1"/>
  <c r="JD1" i="1"/>
  <c r="DP1" i="1"/>
  <c r="CQ1" i="1"/>
  <c r="DO1" i="1"/>
  <c r="L1" i="1"/>
  <c r="KF1" i="1"/>
  <c r="JX1" i="1"/>
  <c r="JP1" i="1"/>
  <c r="JH1" i="1"/>
  <c r="IZ1" i="1"/>
  <c r="IR1" i="1"/>
  <c r="IJ1" i="1"/>
  <c r="IB1" i="1"/>
  <c r="HT1" i="1"/>
  <c r="HL1" i="1"/>
  <c r="HD1" i="1"/>
  <c r="GV1" i="1"/>
  <c r="GN1" i="1"/>
  <c r="GF1" i="1"/>
  <c r="FX1" i="1"/>
  <c r="FP1" i="1"/>
  <c r="FH1" i="1"/>
  <c r="EZ1" i="1"/>
  <c r="ER1" i="1"/>
  <c r="EJ1" i="1"/>
  <c r="EB1" i="1"/>
  <c r="DT1" i="1"/>
  <c r="DL1" i="1"/>
  <c r="DD1" i="1"/>
  <c r="CV1" i="1"/>
  <c r="CN1" i="1"/>
  <c r="CF1" i="1"/>
  <c r="KA1" i="1"/>
  <c r="GR1" i="1"/>
  <c r="DE1" i="1"/>
  <c r="DF1" i="1"/>
  <c r="FQ1" i="1"/>
  <c r="FR1" i="1"/>
  <c r="IC1" i="1"/>
  <c r="ID1" i="1"/>
  <c r="KH1" i="1"/>
  <c r="JZ1" i="1"/>
  <c r="JR1" i="1"/>
  <c r="JB1" i="1"/>
  <c r="IT1" i="1"/>
  <c r="HV1" i="1"/>
  <c r="HN1" i="1"/>
  <c r="HF1" i="1"/>
  <c r="GP1" i="1"/>
  <c r="GH1" i="1"/>
  <c r="FJ1" i="1"/>
  <c r="FB1" i="1"/>
  <c r="ET1" i="1"/>
  <c r="ED1" i="1"/>
  <c r="DV1" i="1"/>
  <c r="CX1" i="1"/>
  <c r="CP1" i="1"/>
  <c r="CH1" i="1"/>
  <c r="GW1" i="1"/>
  <c r="KD1" i="1"/>
  <c r="JV1" i="1"/>
  <c r="JN1" i="1"/>
  <c r="JF1" i="1"/>
  <c r="IX1" i="1"/>
  <c r="IP1" i="1"/>
  <c r="IH1" i="1"/>
  <c r="HZ1" i="1"/>
  <c r="HR1" i="1"/>
  <c r="HJ1" i="1"/>
  <c r="HB1" i="1"/>
  <c r="GT1" i="1"/>
  <c r="GL1" i="1"/>
  <c r="GD1" i="1"/>
  <c r="FV1" i="1"/>
  <c r="FN1" i="1"/>
  <c r="FF1" i="1"/>
  <c r="EX1" i="1"/>
  <c r="EP1" i="1"/>
  <c r="EH1" i="1"/>
  <c r="DZ1" i="1"/>
  <c r="DR1" i="1"/>
  <c r="DJ1" i="1"/>
  <c r="DB1" i="1"/>
  <c r="CT1" i="1"/>
  <c r="CL1" i="1"/>
  <c r="CD1" i="1"/>
  <c r="JC1" i="1"/>
  <c r="IF1" i="1"/>
  <c r="GQ1" i="1"/>
  <c r="EE1" i="1"/>
  <c r="IE1" i="1"/>
  <c r="FS1" i="1"/>
  <c r="DG1" i="1"/>
  <c r="IK1" i="1"/>
  <c r="JS1" i="1"/>
  <c r="IV1" i="1"/>
  <c r="HG1" i="1"/>
  <c r="EU1" i="1"/>
  <c r="CI1" i="1"/>
  <c r="EK1" i="1"/>
  <c r="DM1" i="1"/>
  <c r="IU1" i="1"/>
  <c r="GI1" i="1"/>
  <c r="DW1" i="1"/>
  <c r="FY1" i="1"/>
  <c r="KI1" i="1"/>
  <c r="HW1" i="1"/>
  <c r="FK1" i="1"/>
  <c r="CY1" i="1"/>
  <c r="JI1" i="1"/>
  <c r="JK1" i="1"/>
  <c r="IN1" i="1"/>
  <c r="GY1" i="1"/>
  <c r="EM1" i="1"/>
  <c r="CA1" i="1"/>
  <c r="KK1" i="1"/>
  <c r="Q4" i="1" l="1"/>
  <c r="A65" i="2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EL1" i="2"/>
  <c r="BP1" i="1"/>
  <c r="M1" i="1"/>
  <c r="N1" i="1"/>
  <c r="A97" i="2" l="1"/>
  <c r="EM1" i="2"/>
  <c r="EN1" i="2" s="1"/>
  <c r="EO1" i="2" s="1"/>
  <c r="EP1" i="2" s="1"/>
  <c r="EQ1" i="2" s="1"/>
  <c r="ER1" i="2" s="1"/>
  <c r="ES1" i="2" s="1"/>
  <c r="ET1" i="2" s="1"/>
  <c r="BQ1" i="1"/>
  <c r="O1" i="1"/>
  <c r="A98" i="2" l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M4" i="1"/>
  <c r="P1" i="1"/>
  <c r="A113" i="2" l="1"/>
  <c r="A114" i="2" s="1"/>
  <c r="A115" i="2" s="1"/>
  <c r="A116" i="2" s="1"/>
  <c r="A117" i="2" s="1"/>
  <c r="A118" i="2" s="1"/>
  <c r="A119" i="2" s="1"/>
  <c r="A120" i="2" s="1"/>
  <c r="A121" i="2" s="1"/>
  <c r="N4" i="1"/>
  <c r="Q1" i="1"/>
  <c r="R1" i="1" l="1"/>
  <c r="O4" i="1"/>
  <c r="P4" i="1" l="1"/>
  <c r="S1" i="1"/>
  <c r="T1" i="1" l="1"/>
  <c r="U1" i="1" l="1"/>
  <c r="V1" i="1" l="1"/>
  <c r="W1" i="1" l="1"/>
  <c r="X1" i="1" l="1"/>
  <c r="Y1" i="1" l="1"/>
  <c r="Z1" i="1" l="1"/>
  <c r="AA1" i="1" l="1"/>
  <c r="AB1" i="1" l="1"/>
  <c r="AC1" i="1" l="1"/>
  <c r="AD1" i="1" l="1"/>
  <c r="AE1" i="1" l="1"/>
  <c r="AF1" i="1" l="1"/>
  <c r="AG1" i="1" l="1"/>
  <c r="AH1" i="1" l="1"/>
  <c r="AI1" i="1" l="1"/>
  <c r="AJ1" i="1" l="1"/>
  <c r="AK1" i="1" l="1"/>
  <c r="AL1" i="1" l="1"/>
  <c r="AM1" i="1" l="1"/>
  <c r="AN1" i="1" l="1"/>
  <c r="AO1" i="1" l="1"/>
  <c r="AP1" i="1" l="1"/>
  <c r="AQ1" i="1" l="1"/>
  <c r="AR1" i="1" l="1"/>
  <c r="AS1" i="1" l="1"/>
  <c r="AT1" i="1" l="1"/>
  <c r="AU1" i="1" l="1"/>
  <c r="AV1" i="1" l="1"/>
  <c r="AW1" i="1" l="1"/>
  <c r="AX1" i="1" l="1"/>
  <c r="AY1" i="1" l="1"/>
  <c r="AZ1" i="1" l="1"/>
  <c r="BA1" i="1" l="1"/>
  <c r="BB1" i="1" l="1"/>
  <c r="BC1" i="1" l="1"/>
  <c r="BD1" i="1" l="1"/>
  <c r="BE1" i="1" l="1"/>
  <c r="BF1" i="1" l="1"/>
  <c r="BG1" i="1" l="1"/>
  <c r="BH1" i="1" l="1"/>
  <c r="BI1" i="1" l="1"/>
  <c r="BL1" i="1" l="1"/>
  <c r="BJ1" i="1"/>
  <c r="BK1" i="1"/>
  <c r="BM1" i="1" l="1"/>
  <c r="BN1" i="1" l="1"/>
  <c r="BO1" i="1" l="1"/>
  <c r="BR1" i="1" l="1"/>
  <c r="BS1" i="1" l="1"/>
  <c r="BT1" i="1" l="1"/>
  <c r="BU1" i="1" l="1"/>
  <c r="BV1" i="1" l="1"/>
  <c r="BW1" i="1" l="1"/>
  <c r="BY1" i="1" l="1"/>
  <c r="C2" i="1" s="1"/>
  <c r="C3" i="1" s="1"/>
  <c r="BX1" i="1"/>
  <c r="C5" i="1" l="1"/>
  <c r="A5" i="1" s="1"/>
  <c r="C6" i="1" l="1"/>
  <c r="D5" i="1"/>
  <c r="B5" i="1"/>
  <c r="Q5" i="1" s="1"/>
  <c r="C7" i="1" l="1"/>
  <c r="C8" i="1" s="1"/>
  <c r="C9" i="1" s="1"/>
  <c r="C10" i="1" s="1"/>
  <c r="C11" i="1" s="1"/>
  <c r="C12" i="1" s="1"/>
  <c r="C13" i="1" s="1"/>
  <c r="B6" i="1"/>
  <c r="B7" i="1" s="1"/>
  <c r="B8" i="1" s="1"/>
  <c r="B9" i="1" s="1"/>
  <c r="B10" i="1" s="1"/>
  <c r="B11" i="1" s="1"/>
  <c r="A6" i="1"/>
  <c r="A7" i="1" s="1"/>
  <c r="A8" i="1" s="1"/>
  <c r="A9" i="1" s="1"/>
  <c r="A10" i="1" s="1"/>
  <c r="A11" i="1" s="1"/>
  <c r="A12" i="1" s="1"/>
  <c r="A13" i="1" s="1"/>
  <c r="D6" i="1"/>
  <c r="M5" i="1"/>
  <c r="N5" i="1"/>
  <c r="L5" i="1"/>
  <c r="P5" i="1"/>
  <c r="O5" i="1"/>
  <c r="Q6" i="1"/>
  <c r="E5" i="1"/>
  <c r="B12" i="1" l="1"/>
  <c r="B13" i="1" s="1"/>
  <c r="D7" i="1"/>
  <c r="E6" i="1"/>
  <c r="C14" i="1"/>
  <c r="M6" i="1"/>
  <c r="P6" i="1"/>
  <c r="O6" i="1"/>
  <c r="N6" i="1"/>
  <c r="L6" i="1"/>
  <c r="Q7" i="1"/>
  <c r="E7" i="1" l="1"/>
  <c r="C15" i="1"/>
  <c r="C16" i="1" s="1"/>
  <c r="C17" i="1" s="1"/>
  <c r="C18" i="1" s="1"/>
  <c r="C19" i="1" s="1"/>
  <c r="C20" i="1" s="1"/>
  <c r="C21" i="1" s="1"/>
  <c r="C22" i="1" s="1"/>
  <c r="C23" i="1" s="1"/>
  <c r="C24" i="1" s="1"/>
  <c r="A14" i="1"/>
  <c r="B14" i="1"/>
  <c r="D8" i="1"/>
  <c r="Q8" i="1"/>
  <c r="M7" i="1"/>
  <c r="O7" i="1"/>
  <c r="N7" i="1"/>
  <c r="P7" i="1"/>
  <c r="L7" i="1"/>
  <c r="B15" i="1" l="1"/>
  <c r="B16" i="1" s="1"/>
  <c r="B17" i="1" s="1"/>
  <c r="B18" i="1" s="1"/>
  <c r="B19" i="1" s="1"/>
  <c r="B20" i="1" s="1"/>
  <c r="B21" i="1" s="1"/>
  <c r="B22" i="1" s="1"/>
  <c r="B23" i="1" s="1"/>
  <c r="B24" i="1" s="1"/>
  <c r="A15" i="1"/>
  <c r="A16" i="1" s="1"/>
  <c r="A17" i="1" s="1"/>
  <c r="A18" i="1" s="1"/>
  <c r="A19" i="1" s="1"/>
  <c r="A20" i="1" s="1"/>
  <c r="A21" i="1" s="1"/>
  <c r="A22" i="1" s="1"/>
  <c r="A23" i="1" s="1"/>
  <c r="D9" i="1"/>
  <c r="E8" i="1"/>
  <c r="C25" i="1"/>
  <c r="C26" i="1" s="1"/>
  <c r="C27" i="1" s="1"/>
  <c r="C28" i="1" s="1"/>
  <c r="C29" i="1" s="1"/>
  <c r="C30" i="1" s="1"/>
  <c r="C31" i="1" s="1"/>
  <c r="C32" i="1" s="1"/>
  <c r="C33" i="1" s="1"/>
  <c r="C34" i="1" s="1"/>
  <c r="A24" i="1"/>
  <c r="Q9" i="1"/>
  <c r="O8" i="1"/>
  <c r="L8" i="1"/>
  <c r="P8" i="1"/>
  <c r="M8" i="1"/>
  <c r="N8" i="1"/>
  <c r="A25" i="1" l="1"/>
  <c r="A26" i="1"/>
  <c r="A27" i="1" s="1"/>
  <c r="A28" i="1" s="1"/>
  <c r="A29" i="1" s="1"/>
  <c r="A30" i="1" s="1"/>
  <c r="A31" i="1" s="1"/>
  <c r="A32" i="1" s="1"/>
  <c r="A33" i="1" s="1"/>
  <c r="E9" i="1"/>
  <c r="C35" i="1"/>
  <c r="C36" i="1" s="1"/>
  <c r="C37" i="1" s="1"/>
  <c r="C38" i="1" s="1"/>
  <c r="C39" i="1" s="1"/>
  <c r="C40" i="1" s="1"/>
  <c r="C41" i="1" s="1"/>
  <c r="C42" i="1" s="1"/>
  <c r="C43" i="1" s="1"/>
  <c r="C44" i="1" s="1"/>
  <c r="A34" i="1"/>
  <c r="B25" i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D10" i="1"/>
  <c r="Q10" i="1"/>
  <c r="N9" i="1"/>
  <c r="L9" i="1"/>
  <c r="M9" i="1"/>
  <c r="O9" i="1"/>
  <c r="P9" i="1"/>
  <c r="A35" i="1" l="1"/>
  <c r="A36" i="1" s="1"/>
  <c r="A37" i="1"/>
  <c r="A38" i="1" s="1"/>
  <c r="A39" i="1" s="1"/>
  <c r="A40" i="1" s="1"/>
  <c r="A41" i="1" s="1"/>
  <c r="A42" i="1" s="1"/>
  <c r="A43" i="1" s="1"/>
  <c r="D11" i="1"/>
  <c r="E10" i="1"/>
  <c r="C45" i="1"/>
  <c r="A44" i="1"/>
  <c r="Q11" i="1"/>
  <c r="L10" i="1"/>
  <c r="M10" i="1"/>
  <c r="N10" i="1"/>
  <c r="P10" i="1"/>
  <c r="O10" i="1"/>
  <c r="E11" i="1" l="1"/>
  <c r="C46" i="1"/>
  <c r="C47" i="1" s="1"/>
  <c r="C48" i="1" s="1"/>
  <c r="C49" i="1" s="1"/>
  <c r="C50" i="1" s="1"/>
  <c r="C51" i="1" s="1"/>
  <c r="C52" i="1" s="1"/>
  <c r="C53" i="1" s="1"/>
  <c r="C54" i="1" s="1"/>
  <c r="A45" i="1"/>
  <c r="B45" i="1"/>
  <c r="D12" i="1"/>
  <c r="Q12" i="1"/>
  <c r="O11" i="1"/>
  <c r="L11" i="1"/>
  <c r="P11" i="1"/>
  <c r="N11" i="1"/>
  <c r="M11" i="1"/>
  <c r="B46" i="1" l="1"/>
  <c r="B47" i="1" s="1"/>
  <c r="B48" i="1" s="1"/>
  <c r="B49" i="1" s="1"/>
  <c r="B50" i="1" s="1"/>
  <c r="B51" i="1" s="1"/>
  <c r="B52" i="1" s="1"/>
  <c r="B53" i="1" s="1"/>
  <c r="B54" i="1" s="1"/>
  <c r="A46" i="1"/>
  <c r="A47" i="1" s="1"/>
  <c r="A48" i="1" s="1"/>
  <c r="A49" i="1" s="1"/>
  <c r="A50" i="1" s="1"/>
  <c r="A51" i="1" s="1"/>
  <c r="A52" i="1" s="1"/>
  <c r="A53" i="1" s="1"/>
  <c r="E12" i="1"/>
  <c r="D13" i="1"/>
  <c r="C55" i="1"/>
  <c r="C56" i="1" s="1"/>
  <c r="C57" i="1" s="1"/>
  <c r="C58" i="1" s="1"/>
  <c r="C59" i="1" s="1"/>
  <c r="C60" i="1" s="1"/>
  <c r="C61" i="1" s="1"/>
  <c r="C62" i="1" s="1"/>
  <c r="C63" i="1" s="1"/>
  <c r="C64" i="1" s="1"/>
  <c r="A54" i="1"/>
  <c r="Q13" i="1"/>
  <c r="O12" i="1"/>
  <c r="N12" i="1"/>
  <c r="P12" i="1"/>
  <c r="M12" i="1"/>
  <c r="L12" i="1"/>
  <c r="A55" i="1" l="1"/>
  <c r="A56" i="1" s="1"/>
  <c r="A57" i="1" s="1"/>
  <c r="A58" i="1" s="1"/>
  <c r="A59" i="1" s="1"/>
  <c r="A60" i="1" s="1"/>
  <c r="A61" i="1" s="1"/>
  <c r="A62" i="1" s="1"/>
  <c r="A63" i="1" s="1"/>
  <c r="C65" i="1"/>
  <c r="C66" i="1" s="1"/>
  <c r="C67" i="1" s="1"/>
  <c r="C68" i="1" s="1"/>
  <c r="C69" i="1" s="1"/>
  <c r="C70" i="1" s="1"/>
  <c r="C71" i="1" s="1"/>
  <c r="C72" i="1" s="1"/>
  <c r="C73" i="1" s="1"/>
  <c r="C74" i="1" s="1"/>
  <c r="A64" i="1"/>
  <c r="B55" i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D14" i="1"/>
  <c r="E13" i="1"/>
  <c r="Q14" i="1"/>
  <c r="O13" i="1"/>
  <c r="P13" i="1"/>
  <c r="N13" i="1"/>
  <c r="M13" i="1"/>
  <c r="L13" i="1"/>
  <c r="A65" i="1" l="1"/>
  <c r="A66" i="1"/>
  <c r="A67" i="1" s="1"/>
  <c r="A68" i="1" s="1"/>
  <c r="A69" i="1" s="1"/>
  <c r="A70" i="1" s="1"/>
  <c r="A71" i="1" s="1"/>
  <c r="A72" i="1" s="1"/>
  <c r="A73" i="1" s="1"/>
  <c r="E14" i="1"/>
  <c r="D15" i="1"/>
  <c r="C75" i="1"/>
  <c r="C76" i="1" s="1"/>
  <c r="C77" i="1" s="1"/>
  <c r="C78" i="1" s="1"/>
  <c r="C79" i="1" s="1"/>
  <c r="C80" i="1" s="1"/>
  <c r="C81" i="1" s="1"/>
  <c r="C82" i="1" s="1"/>
  <c r="C83" i="1" s="1"/>
  <c r="C84" i="1" s="1"/>
  <c r="A74" i="1"/>
  <c r="Q15" i="1"/>
  <c r="P14" i="1"/>
  <c r="L14" i="1"/>
  <c r="O14" i="1"/>
  <c r="N14" i="1"/>
  <c r="M14" i="1"/>
  <c r="A75" i="1" l="1"/>
  <c r="A76" i="1" s="1"/>
  <c r="A77" i="1" s="1"/>
  <c r="A78" i="1" s="1"/>
  <c r="A79" i="1" s="1"/>
  <c r="A80" i="1" s="1"/>
  <c r="A81" i="1" s="1"/>
  <c r="A82" i="1" s="1"/>
  <c r="A83" i="1" s="1"/>
  <c r="C85" i="1"/>
  <c r="C86" i="1" s="1"/>
  <c r="C87" i="1" s="1"/>
  <c r="C88" i="1" s="1"/>
  <c r="C89" i="1" s="1"/>
  <c r="C90" i="1" s="1"/>
  <c r="C91" i="1" s="1"/>
  <c r="C92" i="1" s="1"/>
  <c r="C93" i="1" s="1"/>
  <c r="C94" i="1" s="1"/>
  <c r="A84" i="1"/>
  <c r="B75" i="1"/>
  <c r="B76" i="1" s="1"/>
  <c r="B77" i="1" s="1"/>
  <c r="B78" i="1" s="1"/>
  <c r="B79" i="1" s="1"/>
  <c r="B80" i="1" s="1"/>
  <c r="B81" i="1" s="1"/>
  <c r="B82" i="1" s="1"/>
  <c r="B83" i="1" s="1"/>
  <c r="B84" i="1" s="1"/>
  <c r="D16" i="1"/>
  <c r="E15" i="1"/>
  <c r="Q16" i="1"/>
  <c r="L15" i="1"/>
  <c r="O15" i="1"/>
  <c r="M15" i="1"/>
  <c r="N15" i="1"/>
  <c r="P15" i="1"/>
  <c r="B85" i="1" l="1"/>
  <c r="B86" i="1" s="1"/>
  <c r="B87" i="1" s="1"/>
  <c r="B88" i="1" s="1"/>
  <c r="B89" i="1" s="1"/>
  <c r="B90" i="1" s="1"/>
  <c r="B91" i="1" s="1"/>
  <c r="B92" i="1" s="1"/>
  <c r="B93" i="1" s="1"/>
  <c r="B94" i="1" s="1"/>
  <c r="A85" i="1"/>
  <c r="A86" i="1" s="1"/>
  <c r="A87" i="1" s="1"/>
  <c r="A88" i="1" s="1"/>
  <c r="A89" i="1" s="1"/>
  <c r="A90" i="1" s="1"/>
  <c r="A91" i="1" s="1"/>
  <c r="A92" i="1" s="1"/>
  <c r="A93" i="1" s="1"/>
  <c r="E16" i="1"/>
  <c r="D17" i="1"/>
  <c r="C95" i="1"/>
  <c r="C96" i="1" s="1"/>
  <c r="C97" i="1" s="1"/>
  <c r="C98" i="1" s="1"/>
  <c r="C99" i="1" s="1"/>
  <c r="C100" i="1" s="1"/>
  <c r="C101" i="1" s="1"/>
  <c r="C102" i="1" s="1"/>
  <c r="C103" i="1" s="1"/>
  <c r="C104" i="1" s="1"/>
  <c r="A94" i="1"/>
  <c r="A95" i="1" s="1"/>
  <c r="A96" i="1" s="1"/>
  <c r="A97" i="1" s="1"/>
  <c r="A98" i="1" s="1"/>
  <c r="A99" i="1" s="1"/>
  <c r="A100" i="1" s="1"/>
  <c r="Q17" i="1"/>
  <c r="M16" i="1"/>
  <c r="N16" i="1"/>
  <c r="L16" i="1"/>
  <c r="P16" i="1"/>
  <c r="O16" i="1"/>
  <c r="A101" i="1" l="1"/>
  <c r="A102" i="1" s="1"/>
  <c r="A103" i="1" s="1"/>
  <c r="C105" i="1"/>
  <c r="C106" i="1" s="1"/>
  <c r="C107" i="1" s="1"/>
  <c r="C108" i="1" s="1"/>
  <c r="C109" i="1" s="1"/>
  <c r="A104" i="1"/>
  <c r="B95" i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D18" i="1"/>
  <c r="E17" i="1"/>
  <c r="E18" i="1" s="1"/>
  <c r="Q18" i="1"/>
  <c r="N17" i="1"/>
  <c r="O17" i="1"/>
  <c r="P17" i="1"/>
  <c r="L17" i="1"/>
  <c r="M17" i="1"/>
  <c r="A105" i="1" l="1"/>
  <c r="A106" i="1" s="1"/>
  <c r="A107" i="1" s="1"/>
  <c r="A108" i="1" s="1"/>
  <c r="D19" i="1"/>
  <c r="C110" i="1"/>
  <c r="C111" i="1" s="1"/>
  <c r="C112" i="1" s="1"/>
  <c r="C113" i="1" s="1"/>
  <c r="C114" i="1" s="1"/>
  <c r="A109" i="1"/>
  <c r="Q19" i="1"/>
  <c r="O18" i="1"/>
  <c r="N18" i="1"/>
  <c r="M18" i="1"/>
  <c r="L18" i="1"/>
  <c r="P18" i="1"/>
  <c r="A110" i="1" l="1"/>
  <c r="A111" i="1" s="1"/>
  <c r="A112" i="1" s="1"/>
  <c r="A113" i="1" s="1"/>
  <c r="C115" i="1"/>
  <c r="C116" i="1" s="1"/>
  <c r="C117" i="1" s="1"/>
  <c r="A114" i="1"/>
  <c r="B110" i="1"/>
  <c r="B111" i="1" s="1"/>
  <c r="B112" i="1" s="1"/>
  <c r="B113" i="1" s="1"/>
  <c r="B114" i="1" s="1"/>
  <c r="D20" i="1"/>
  <c r="E19" i="1"/>
  <c r="M19" i="1"/>
  <c r="O19" i="1"/>
  <c r="L19" i="1"/>
  <c r="N19" i="1"/>
  <c r="P19" i="1"/>
  <c r="Q20" i="1"/>
  <c r="B115" i="1" l="1"/>
  <c r="B116" i="1" s="1"/>
  <c r="A115" i="1"/>
  <c r="A116" i="1" s="1"/>
  <c r="A117" i="1" s="1"/>
  <c r="E20" i="1"/>
  <c r="B117" i="1"/>
  <c r="D21" i="1"/>
  <c r="C118" i="1"/>
  <c r="C119" i="1" s="1"/>
  <c r="C120" i="1" s="1"/>
  <c r="C121" i="1" s="1"/>
  <c r="C122" i="1" s="1"/>
  <c r="C123" i="1" s="1"/>
  <c r="C124" i="1" s="1"/>
  <c r="Q21" i="1"/>
  <c r="L20" i="1"/>
  <c r="N20" i="1"/>
  <c r="O20" i="1"/>
  <c r="P20" i="1"/>
  <c r="M20" i="1"/>
  <c r="A118" i="1" l="1"/>
  <c r="A119" i="1" s="1"/>
  <c r="A120" i="1" s="1"/>
  <c r="A121" i="1" s="1"/>
  <c r="A122" i="1" s="1"/>
  <c r="A123" i="1" s="1"/>
  <c r="C125" i="1"/>
  <c r="A124" i="1"/>
  <c r="B118" i="1"/>
  <c r="B119" i="1" s="1"/>
  <c r="B120" i="1" s="1"/>
  <c r="B121" i="1" s="1"/>
  <c r="B122" i="1" s="1"/>
  <c r="B123" i="1" s="1"/>
  <c r="B124" i="1" s="1"/>
  <c r="B125" i="1" s="1"/>
  <c r="D22" i="1"/>
  <c r="E21" i="1"/>
  <c r="Q22" i="1"/>
  <c r="N21" i="1"/>
  <c r="M21" i="1"/>
  <c r="O21" i="1"/>
  <c r="P21" i="1"/>
  <c r="L21" i="1"/>
  <c r="E22" i="1" l="1"/>
  <c r="D23" i="1"/>
  <c r="C126" i="1"/>
  <c r="C127" i="1" s="1"/>
  <c r="C128" i="1" s="1"/>
  <c r="C129" i="1" s="1"/>
  <c r="C130" i="1" s="1"/>
  <c r="C131" i="1" s="1"/>
  <c r="C132" i="1" s="1"/>
  <c r="C133" i="1" s="1"/>
  <c r="C134" i="1" s="1"/>
  <c r="A125" i="1"/>
  <c r="A126" i="1" s="1"/>
  <c r="Q23" i="1"/>
  <c r="N22" i="1"/>
  <c r="L22" i="1"/>
  <c r="M22" i="1"/>
  <c r="O22" i="1"/>
  <c r="P22" i="1"/>
  <c r="A127" i="1" l="1"/>
  <c r="A128" i="1"/>
  <c r="A129" i="1" s="1"/>
  <c r="A130" i="1" s="1"/>
  <c r="A131" i="1" s="1"/>
  <c r="A132" i="1" s="1"/>
  <c r="A133" i="1" s="1"/>
  <c r="C135" i="1"/>
  <c r="C136" i="1" s="1"/>
  <c r="C137" i="1" s="1"/>
  <c r="C138" i="1" s="1"/>
  <c r="C139" i="1" s="1"/>
  <c r="C140" i="1" s="1"/>
  <c r="C141" i="1" s="1"/>
  <c r="C142" i="1" s="1"/>
  <c r="C143" i="1" s="1"/>
  <c r="C144" i="1" s="1"/>
  <c r="A134" i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D24" i="1"/>
  <c r="E23" i="1"/>
  <c r="Q24" i="1"/>
  <c r="L23" i="1"/>
  <c r="M23" i="1"/>
  <c r="P23" i="1"/>
  <c r="O23" i="1"/>
  <c r="N23" i="1"/>
  <c r="A135" i="1" l="1"/>
  <c r="A136" i="1" s="1"/>
  <c r="A137" i="1" s="1"/>
  <c r="A138" i="1" s="1"/>
  <c r="A139" i="1" s="1"/>
  <c r="A140" i="1" s="1"/>
  <c r="A141" i="1" s="1"/>
  <c r="A142" i="1" s="1"/>
  <c r="E24" i="1"/>
  <c r="D25" i="1"/>
  <c r="A143" i="1"/>
  <c r="C145" i="1"/>
  <c r="C146" i="1" s="1"/>
  <c r="C147" i="1" s="1"/>
  <c r="C148" i="1" s="1"/>
  <c r="C149" i="1" s="1"/>
  <c r="C150" i="1" s="1"/>
  <c r="C151" i="1" s="1"/>
  <c r="C152" i="1" s="1"/>
  <c r="C153" i="1" s="1"/>
  <c r="C154" i="1" s="1"/>
  <c r="A144" i="1"/>
  <c r="O24" i="1"/>
  <c r="P24" i="1"/>
  <c r="N24" i="1"/>
  <c r="M24" i="1"/>
  <c r="L24" i="1"/>
  <c r="Q25" i="1"/>
  <c r="A145" i="1" l="1"/>
  <c r="A146" i="1" s="1"/>
  <c r="A147" i="1" s="1"/>
  <c r="A148" i="1" s="1"/>
  <c r="A149" i="1" s="1"/>
  <c r="A150" i="1" s="1"/>
  <c r="A151" i="1" s="1"/>
  <c r="A152" i="1" s="1"/>
  <c r="A153" i="1" s="1"/>
  <c r="C155" i="1"/>
  <c r="C156" i="1" s="1"/>
  <c r="C157" i="1" s="1"/>
  <c r="C158" i="1" s="1"/>
  <c r="C159" i="1" s="1"/>
  <c r="C160" i="1" s="1"/>
  <c r="C161" i="1" s="1"/>
  <c r="C162" i="1" s="1"/>
  <c r="C163" i="1" s="1"/>
  <c r="C164" i="1" s="1"/>
  <c r="A154" i="1"/>
  <c r="B145" i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D26" i="1"/>
  <c r="E25" i="1"/>
  <c r="L25" i="1"/>
  <c r="P25" i="1"/>
  <c r="M25" i="1"/>
  <c r="N25" i="1"/>
  <c r="O25" i="1"/>
  <c r="Q26" i="1"/>
  <c r="A155" i="1" l="1"/>
  <c r="A156" i="1" s="1"/>
  <c r="A157" i="1" s="1"/>
  <c r="A158" i="1" s="1"/>
  <c r="A159" i="1" s="1"/>
  <c r="A160" i="1" s="1"/>
  <c r="A161" i="1" s="1"/>
  <c r="E26" i="1"/>
  <c r="D27" i="1"/>
  <c r="A162" i="1"/>
  <c r="A163" i="1" s="1"/>
  <c r="C165" i="1"/>
  <c r="A164" i="1"/>
  <c r="Q27" i="1"/>
  <c r="O26" i="1"/>
  <c r="P26" i="1"/>
  <c r="L26" i="1"/>
  <c r="M26" i="1"/>
  <c r="N26" i="1"/>
  <c r="C166" i="1" l="1"/>
  <c r="C167" i="1" s="1"/>
  <c r="C168" i="1" s="1"/>
  <c r="C169" i="1" s="1"/>
  <c r="C170" i="1" s="1"/>
  <c r="C171" i="1" s="1"/>
  <c r="C172" i="1" s="1"/>
  <c r="C173" i="1" s="1"/>
  <c r="C174" i="1" s="1"/>
  <c r="A165" i="1"/>
  <c r="A166" i="1" s="1"/>
  <c r="A167" i="1" s="1"/>
  <c r="A168" i="1" s="1"/>
  <c r="A169" i="1" s="1"/>
  <c r="B165" i="1"/>
  <c r="B166" i="1" s="1"/>
  <c r="B167" i="1" s="1"/>
  <c r="B168" i="1" s="1"/>
  <c r="B169" i="1" s="1"/>
  <c r="B170" i="1" s="1"/>
  <c r="B171" i="1" s="1"/>
  <c r="B172" i="1" s="1"/>
  <c r="B173" i="1" s="1"/>
  <c r="B174" i="1" s="1"/>
  <c r="D28" i="1"/>
  <c r="E27" i="1"/>
  <c r="E28" i="1" s="1"/>
  <c r="Q28" i="1"/>
  <c r="O27" i="1"/>
  <c r="P27" i="1"/>
  <c r="L27" i="1"/>
  <c r="M27" i="1"/>
  <c r="N27" i="1"/>
  <c r="A170" i="1" l="1"/>
  <c r="A171" i="1" s="1"/>
  <c r="A172" i="1" s="1"/>
  <c r="A173" i="1" s="1"/>
  <c r="D29" i="1"/>
  <c r="C175" i="1"/>
  <c r="C176" i="1" s="1"/>
  <c r="C177" i="1" s="1"/>
  <c r="C178" i="1" s="1"/>
  <c r="C179" i="1" s="1"/>
  <c r="C180" i="1" s="1"/>
  <c r="C181" i="1" s="1"/>
  <c r="C182" i="1" s="1"/>
  <c r="C183" i="1" s="1"/>
  <c r="C184" i="1" s="1"/>
  <c r="A174" i="1"/>
  <c r="N28" i="1"/>
  <c r="L28" i="1"/>
  <c r="M28" i="1"/>
  <c r="O28" i="1"/>
  <c r="P28" i="1"/>
  <c r="Q29" i="1"/>
  <c r="A175" i="1" l="1"/>
  <c r="A176" i="1" s="1"/>
  <c r="A177" i="1" s="1"/>
  <c r="A178" i="1" s="1"/>
  <c r="A179" i="1" s="1"/>
  <c r="A180" i="1" s="1"/>
  <c r="A181" i="1" s="1"/>
  <c r="A182" i="1" s="1"/>
  <c r="A183" i="1" s="1"/>
  <c r="C185" i="1"/>
  <c r="C186" i="1" s="1"/>
  <c r="C187" i="1" s="1"/>
  <c r="C188" i="1" s="1"/>
  <c r="C189" i="1" s="1"/>
  <c r="C190" i="1" s="1"/>
  <c r="A184" i="1"/>
  <c r="B175" i="1"/>
  <c r="B176" i="1" s="1"/>
  <c r="B177" i="1" s="1"/>
  <c r="B178" i="1" s="1"/>
  <c r="B179" i="1" s="1"/>
  <c r="B180" i="1" s="1"/>
  <c r="B181" i="1" s="1"/>
  <c r="B182" i="1" s="1"/>
  <c r="B183" i="1" s="1"/>
  <c r="B184" i="1" s="1"/>
  <c r="D30" i="1"/>
  <c r="E29" i="1"/>
  <c r="E30" i="1" s="1"/>
  <c r="Q30" i="1"/>
  <c r="N29" i="1"/>
  <c r="P29" i="1"/>
  <c r="O29" i="1"/>
  <c r="L29" i="1"/>
  <c r="M29" i="1"/>
  <c r="B185" i="1" l="1"/>
  <c r="B186" i="1" s="1"/>
  <c r="B187" i="1" s="1"/>
  <c r="B188" i="1" s="1"/>
  <c r="B189" i="1" s="1"/>
  <c r="B190" i="1" s="1"/>
  <c r="A185" i="1"/>
  <c r="A186" i="1" s="1"/>
  <c r="A187" i="1" s="1"/>
  <c r="A188" i="1" s="1"/>
  <c r="A189" i="1" s="1"/>
  <c r="D31" i="1"/>
  <c r="C191" i="1"/>
  <c r="C192" i="1" s="1"/>
  <c r="C193" i="1" s="1"/>
  <c r="C194" i="1" s="1"/>
  <c r="A190" i="1"/>
  <c r="A191" i="1" s="1"/>
  <c r="A192" i="1" s="1"/>
  <c r="A193" i="1" s="1"/>
  <c r="L30" i="1"/>
  <c r="P30" i="1"/>
  <c r="N30" i="1"/>
  <c r="M30" i="1"/>
  <c r="O30" i="1"/>
  <c r="Q31" i="1"/>
  <c r="C195" i="1" l="1"/>
  <c r="C196" i="1" s="1"/>
  <c r="C197" i="1" s="1"/>
  <c r="C198" i="1" s="1"/>
  <c r="C199" i="1" s="1"/>
  <c r="C200" i="1" s="1"/>
  <c r="C201" i="1" s="1"/>
  <c r="C202" i="1" s="1"/>
  <c r="C203" i="1" s="1"/>
  <c r="C204" i="1" s="1"/>
  <c r="A194" i="1"/>
  <c r="B191" i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D32" i="1"/>
  <c r="E31" i="1"/>
  <c r="E32" i="1" s="1"/>
  <c r="P31" i="1"/>
  <c r="N31" i="1"/>
  <c r="O31" i="1"/>
  <c r="M31" i="1"/>
  <c r="L31" i="1"/>
  <c r="Q32" i="1"/>
  <c r="A195" i="1" l="1"/>
  <c r="A196" i="1" s="1"/>
  <c r="A197" i="1" s="1"/>
  <c r="A198" i="1"/>
  <c r="A199" i="1" s="1"/>
  <c r="A200" i="1"/>
  <c r="A201" i="1" s="1"/>
  <c r="A202" i="1" s="1"/>
  <c r="A203" i="1" s="1"/>
  <c r="D33" i="1"/>
  <c r="C205" i="1"/>
  <c r="C206" i="1" s="1"/>
  <c r="C207" i="1" s="1"/>
  <c r="C208" i="1" s="1"/>
  <c r="C209" i="1" s="1"/>
  <c r="C210" i="1" s="1"/>
  <c r="C211" i="1" s="1"/>
  <c r="C212" i="1" s="1"/>
  <c r="C213" i="1" s="1"/>
  <c r="C214" i="1" s="1"/>
  <c r="A204" i="1"/>
  <c r="Q33" i="1"/>
  <c r="L32" i="1"/>
  <c r="O32" i="1"/>
  <c r="N32" i="1"/>
  <c r="M32" i="1"/>
  <c r="P32" i="1"/>
  <c r="A205" i="1" l="1"/>
  <c r="A206" i="1" s="1"/>
  <c r="A207" i="1" s="1"/>
  <c r="A208" i="1" s="1"/>
  <c r="A209" i="1" s="1"/>
  <c r="A210" i="1" s="1"/>
  <c r="A211" i="1" s="1"/>
  <c r="A212" i="1" s="1"/>
  <c r="A213" i="1" s="1"/>
  <c r="C215" i="1"/>
  <c r="C216" i="1" s="1"/>
  <c r="C217" i="1" s="1"/>
  <c r="C218" i="1" s="1"/>
  <c r="C219" i="1" s="1"/>
  <c r="C220" i="1" s="1"/>
  <c r="C221" i="1" s="1"/>
  <c r="C222" i="1" s="1"/>
  <c r="C223" i="1" s="1"/>
  <c r="C224" i="1" s="1"/>
  <c r="A214" i="1"/>
  <c r="A215" i="1" s="1"/>
  <c r="B205" i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D34" i="1"/>
  <c r="E33" i="1"/>
  <c r="E34" i="1" s="1"/>
  <c r="Q34" i="1"/>
  <c r="M33" i="1"/>
  <c r="N33" i="1"/>
  <c r="O33" i="1"/>
  <c r="P33" i="1"/>
  <c r="L33" i="1"/>
  <c r="A216" i="1" l="1"/>
  <c r="A217" i="1" s="1"/>
  <c r="A218" i="1"/>
  <c r="A219" i="1" s="1"/>
  <c r="A220" i="1" s="1"/>
  <c r="A221" i="1" s="1"/>
  <c r="D35" i="1"/>
  <c r="A222" i="1"/>
  <c r="A223" i="1" s="1"/>
  <c r="C225" i="1"/>
  <c r="C226" i="1" s="1"/>
  <c r="C227" i="1" s="1"/>
  <c r="C228" i="1" s="1"/>
  <c r="C229" i="1" s="1"/>
  <c r="A224" i="1"/>
  <c r="Q35" i="1"/>
  <c r="L34" i="1"/>
  <c r="M34" i="1"/>
  <c r="N34" i="1"/>
  <c r="P34" i="1"/>
  <c r="O34" i="1"/>
  <c r="A225" i="1" l="1"/>
  <c r="A226" i="1" s="1"/>
  <c r="A227" i="1" s="1"/>
  <c r="A228" i="1" s="1"/>
  <c r="C230" i="1"/>
  <c r="C231" i="1" s="1"/>
  <c r="C232" i="1" s="1"/>
  <c r="C233" i="1" s="1"/>
  <c r="C234" i="1" s="1"/>
  <c r="A229" i="1"/>
  <c r="A230" i="1" s="1"/>
  <c r="A231" i="1" s="1"/>
  <c r="B225" i="1"/>
  <c r="B226" i="1" s="1"/>
  <c r="B227" i="1" s="1"/>
  <c r="B228" i="1" s="1"/>
  <c r="B229" i="1" s="1"/>
  <c r="B230" i="1" s="1"/>
  <c r="B231" i="1" s="1"/>
  <c r="B232" i="1" s="1"/>
  <c r="B233" i="1" s="1"/>
  <c r="B234" i="1" s="1"/>
  <c r="D36" i="1"/>
  <c r="E35" i="1"/>
  <c r="E36" i="1" s="1"/>
  <c r="Q36" i="1"/>
  <c r="M35" i="1"/>
  <c r="P35" i="1"/>
  <c r="O35" i="1"/>
  <c r="N35" i="1"/>
  <c r="L35" i="1"/>
  <c r="A232" i="1" l="1"/>
  <c r="A233" i="1" s="1"/>
  <c r="D37" i="1"/>
  <c r="C235" i="1"/>
  <c r="C236" i="1" s="1"/>
  <c r="C237" i="1" s="1"/>
  <c r="C238" i="1" s="1"/>
  <c r="C239" i="1" s="1"/>
  <c r="C240" i="1" s="1"/>
  <c r="C241" i="1" s="1"/>
  <c r="C242" i="1" s="1"/>
  <c r="C243" i="1" s="1"/>
  <c r="C244" i="1" s="1"/>
  <c r="A234" i="1"/>
  <c r="Q37" i="1"/>
  <c r="N36" i="1"/>
  <c r="L36" i="1"/>
  <c r="M36" i="1"/>
  <c r="O36" i="1"/>
  <c r="P36" i="1"/>
  <c r="A235" i="1" l="1"/>
  <c r="A236" i="1" s="1"/>
  <c r="A237" i="1" s="1"/>
  <c r="A238" i="1" s="1"/>
  <c r="A239" i="1" s="1"/>
  <c r="A240" i="1" s="1"/>
  <c r="A241" i="1" s="1"/>
  <c r="A242" i="1" s="1"/>
  <c r="A243" i="1" s="1"/>
  <c r="C245" i="1"/>
  <c r="C246" i="1" s="1"/>
  <c r="C247" i="1" s="1"/>
  <c r="C248" i="1" s="1"/>
  <c r="C249" i="1" s="1"/>
  <c r="C250" i="1" s="1"/>
  <c r="C251" i="1" s="1"/>
  <c r="C252" i="1" s="1"/>
  <c r="C253" i="1" s="1"/>
  <c r="C254" i="1" s="1"/>
  <c r="A244" i="1"/>
  <c r="A245" i="1" s="1"/>
  <c r="A246" i="1" s="1"/>
  <c r="B235" i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D38" i="1"/>
  <c r="E37" i="1"/>
  <c r="E38" i="1" s="1"/>
  <c r="O37" i="1"/>
  <c r="L37" i="1"/>
  <c r="M37" i="1"/>
  <c r="P37" i="1"/>
  <c r="N37" i="1"/>
  <c r="Q38" i="1"/>
  <c r="A247" i="1" l="1"/>
  <c r="A248" i="1" s="1"/>
  <c r="A249" i="1" s="1"/>
  <c r="A250" i="1" s="1"/>
  <c r="A251" i="1" s="1"/>
  <c r="D39" i="1"/>
  <c r="A252" i="1"/>
  <c r="A253" i="1" s="1"/>
  <c r="C255" i="1"/>
  <c r="C256" i="1" s="1"/>
  <c r="C257" i="1" s="1"/>
  <c r="C258" i="1" s="1"/>
  <c r="A254" i="1"/>
  <c r="O38" i="1"/>
  <c r="N38" i="1"/>
  <c r="P38" i="1"/>
  <c r="M38" i="1"/>
  <c r="L38" i="1"/>
  <c r="Q39" i="1"/>
  <c r="A255" i="1" l="1"/>
  <c r="A256" i="1" s="1"/>
  <c r="A257" i="1" s="1"/>
  <c r="A258" i="1" s="1"/>
  <c r="C259" i="1"/>
  <c r="C260" i="1" s="1"/>
  <c r="C261" i="1" s="1"/>
  <c r="C262" i="1" s="1"/>
  <c r="C263" i="1" s="1"/>
  <c r="C264" i="1" s="1"/>
  <c r="B255" i="1"/>
  <c r="B256" i="1" s="1"/>
  <c r="B257" i="1" s="1"/>
  <c r="B258" i="1" s="1"/>
  <c r="B259" i="1" s="1"/>
  <c r="B260" i="1" s="1"/>
  <c r="B261" i="1" s="1"/>
  <c r="B262" i="1" s="1"/>
  <c r="D40" i="1"/>
  <c r="E39" i="1"/>
  <c r="E40" i="1" s="1"/>
  <c r="Q40" i="1"/>
  <c r="L39" i="1"/>
  <c r="P39" i="1"/>
  <c r="O39" i="1"/>
  <c r="N39" i="1"/>
  <c r="M39" i="1"/>
  <c r="A259" i="1" l="1"/>
  <c r="A260" i="1" s="1"/>
  <c r="B263" i="1"/>
  <c r="B264" i="1" s="1"/>
  <c r="A261" i="1"/>
  <c r="A262" i="1" s="1"/>
  <c r="A263" i="1" s="1"/>
  <c r="D41" i="1"/>
  <c r="C265" i="1"/>
  <c r="C266" i="1" s="1"/>
  <c r="A264" i="1"/>
  <c r="Q41" i="1"/>
  <c r="L40" i="1"/>
  <c r="P40" i="1"/>
  <c r="O40" i="1"/>
  <c r="M40" i="1"/>
  <c r="N40" i="1"/>
  <c r="A265" i="1" l="1"/>
  <c r="A266" i="1" s="1"/>
  <c r="C267" i="1"/>
  <c r="C268" i="1" s="1"/>
  <c r="C269" i="1" s="1"/>
  <c r="C270" i="1" s="1"/>
  <c r="C271" i="1" s="1"/>
  <c r="C272" i="1" s="1"/>
  <c r="C273" i="1" s="1"/>
  <c r="C274" i="1" s="1"/>
  <c r="B265" i="1"/>
  <c r="B266" i="1" s="1"/>
  <c r="B267" i="1" s="1"/>
  <c r="B268" i="1" s="1"/>
  <c r="B269" i="1" s="1"/>
  <c r="B270" i="1" s="1"/>
  <c r="B271" i="1" s="1"/>
  <c r="B272" i="1" s="1"/>
  <c r="B273" i="1" s="1"/>
  <c r="B274" i="1" s="1"/>
  <c r="D42" i="1"/>
  <c r="E41" i="1"/>
  <c r="E42" i="1" s="1"/>
  <c r="Q42" i="1"/>
  <c r="L41" i="1"/>
  <c r="N41" i="1"/>
  <c r="O41" i="1"/>
  <c r="P41" i="1"/>
  <c r="M41" i="1"/>
  <c r="A267" i="1" l="1"/>
  <c r="A268" i="1" s="1"/>
  <c r="A269" i="1" s="1"/>
  <c r="A270" i="1" s="1"/>
  <c r="A271" i="1" s="1"/>
  <c r="A272" i="1" s="1"/>
  <c r="A273" i="1" s="1"/>
  <c r="D43" i="1"/>
  <c r="C275" i="1"/>
  <c r="C276" i="1" s="1"/>
  <c r="C277" i="1" s="1"/>
  <c r="C278" i="1" s="1"/>
  <c r="A274" i="1"/>
  <c r="Q43" i="1"/>
  <c r="O42" i="1"/>
  <c r="P42" i="1"/>
  <c r="L42" i="1"/>
  <c r="M42" i="1"/>
  <c r="N42" i="1"/>
  <c r="A275" i="1" l="1"/>
  <c r="A276" i="1" s="1"/>
  <c r="A277" i="1" s="1"/>
  <c r="A278" i="1" s="1"/>
  <c r="C279" i="1"/>
  <c r="C280" i="1" s="1"/>
  <c r="C281" i="1" s="1"/>
  <c r="C282" i="1" s="1"/>
  <c r="C283" i="1" s="1"/>
  <c r="C284" i="1" s="1"/>
  <c r="B275" i="1"/>
  <c r="B276" i="1" s="1"/>
  <c r="B277" i="1" s="1"/>
  <c r="B278" i="1" s="1"/>
  <c r="B279" i="1" s="1"/>
  <c r="B280" i="1" s="1"/>
  <c r="B281" i="1" s="1"/>
  <c r="D44" i="1"/>
  <c r="E43" i="1"/>
  <c r="P43" i="1"/>
  <c r="L43" i="1"/>
  <c r="O43" i="1"/>
  <c r="N43" i="1"/>
  <c r="M43" i="1"/>
  <c r="Q44" i="1"/>
  <c r="A279" i="1" l="1"/>
  <c r="A280" i="1" s="1"/>
  <c r="A281" i="1" s="1"/>
  <c r="A282" i="1" s="1"/>
  <c r="A283" i="1" s="1"/>
  <c r="E44" i="1"/>
  <c r="B282" i="1"/>
  <c r="B283" i="1" s="1"/>
  <c r="B284" i="1" s="1"/>
  <c r="D45" i="1"/>
  <c r="C285" i="1"/>
  <c r="A284" i="1"/>
  <c r="L44" i="1"/>
  <c r="M44" i="1"/>
  <c r="O44" i="1"/>
  <c r="N44" i="1"/>
  <c r="P44" i="1"/>
  <c r="Q45" i="1"/>
  <c r="C286" i="1" l="1"/>
  <c r="C287" i="1" s="1"/>
  <c r="C288" i="1" s="1"/>
  <c r="C289" i="1" s="1"/>
  <c r="C290" i="1" s="1"/>
  <c r="C291" i="1" s="1"/>
  <c r="C292" i="1" s="1"/>
  <c r="C293" i="1" s="1"/>
  <c r="C294" i="1" s="1"/>
  <c r="A285" i="1"/>
  <c r="A286" i="1" s="1"/>
  <c r="B285" i="1"/>
  <c r="B286" i="1" s="1"/>
  <c r="D46" i="1"/>
  <c r="E45" i="1"/>
  <c r="E46" i="1" s="1"/>
  <c r="P45" i="1"/>
  <c r="M45" i="1"/>
  <c r="N45" i="1"/>
  <c r="L45" i="1"/>
  <c r="O45" i="1"/>
  <c r="Q46" i="1"/>
  <c r="B287" i="1" l="1"/>
  <c r="B288" i="1" s="1"/>
  <c r="B289" i="1" s="1"/>
  <c r="B290" i="1" s="1"/>
  <c r="B291" i="1" s="1"/>
  <c r="B292" i="1" s="1"/>
  <c r="B293" i="1" s="1"/>
  <c r="B294" i="1" s="1"/>
  <c r="A287" i="1"/>
  <c r="A288" i="1" s="1"/>
  <c r="A289" i="1" s="1"/>
  <c r="A290" i="1" s="1"/>
  <c r="A291" i="1" s="1"/>
  <c r="A292" i="1" s="1"/>
  <c r="A293" i="1" s="1"/>
  <c r="D47" i="1"/>
  <c r="C295" i="1"/>
  <c r="C296" i="1" s="1"/>
  <c r="C297" i="1" s="1"/>
  <c r="C298" i="1" s="1"/>
  <c r="A294" i="1"/>
  <c r="Q47" i="1"/>
  <c r="L46" i="1"/>
  <c r="O46" i="1"/>
  <c r="M46" i="1"/>
  <c r="N46" i="1"/>
  <c r="P46" i="1"/>
  <c r="A295" i="1" l="1"/>
  <c r="A296" i="1" s="1"/>
  <c r="A297" i="1" s="1"/>
  <c r="C299" i="1"/>
  <c r="C300" i="1" s="1"/>
  <c r="C301" i="1" s="1"/>
  <c r="C302" i="1" s="1"/>
  <c r="C303" i="1" s="1"/>
  <c r="C304" i="1" s="1"/>
  <c r="A298" i="1"/>
  <c r="B295" i="1"/>
  <c r="B296" i="1" s="1"/>
  <c r="B297" i="1" s="1"/>
  <c r="B298" i="1" s="1"/>
  <c r="D48" i="1"/>
  <c r="E47" i="1"/>
  <c r="O47" i="1"/>
  <c r="P47" i="1"/>
  <c r="L47" i="1"/>
  <c r="M47" i="1"/>
  <c r="N47" i="1"/>
  <c r="Q48" i="1"/>
  <c r="E48" i="1" l="1"/>
  <c r="B299" i="1"/>
  <c r="B300" i="1" s="1"/>
  <c r="B301" i="1" s="1"/>
  <c r="B302" i="1" s="1"/>
  <c r="B303" i="1" s="1"/>
  <c r="B304" i="1" s="1"/>
  <c r="A299" i="1"/>
  <c r="A300" i="1" s="1"/>
  <c r="A301" i="1" s="1"/>
  <c r="A302" i="1" s="1"/>
  <c r="A303" i="1" s="1"/>
  <c r="D49" i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A304" i="1"/>
  <c r="A305" i="1" s="1"/>
  <c r="A306" i="1" s="1"/>
  <c r="A307" i="1" s="1"/>
  <c r="A308" i="1" s="1"/>
  <c r="A309" i="1" s="1"/>
  <c r="Q49" i="1"/>
  <c r="N48" i="1"/>
  <c r="O48" i="1"/>
  <c r="P48" i="1"/>
  <c r="M48" i="1"/>
  <c r="L48" i="1"/>
  <c r="A310" i="1" l="1"/>
  <c r="A311" i="1" s="1"/>
  <c r="A312" i="1" s="1"/>
  <c r="A313" i="1" s="1"/>
  <c r="C315" i="1"/>
  <c r="C316" i="1" s="1"/>
  <c r="C317" i="1" s="1"/>
  <c r="C318" i="1" s="1"/>
  <c r="C319" i="1" s="1"/>
  <c r="C320" i="1" s="1"/>
  <c r="C321" i="1" s="1"/>
  <c r="C322" i="1" s="1"/>
  <c r="C323" i="1" s="1"/>
  <c r="C324" i="1" s="1"/>
  <c r="A314" i="1"/>
  <c r="B305" i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D50" i="1"/>
  <c r="E49" i="1"/>
  <c r="E50" i="1" s="1"/>
  <c r="P49" i="1"/>
  <c r="N49" i="1"/>
  <c r="L49" i="1"/>
  <c r="O49" i="1"/>
  <c r="M49" i="1"/>
  <c r="Q50" i="1"/>
  <c r="B318" i="1" l="1"/>
  <c r="B319" i="1" s="1"/>
  <c r="B320" i="1" s="1"/>
  <c r="B321" i="1" s="1"/>
  <c r="B322" i="1" s="1"/>
  <c r="B323" i="1" s="1"/>
  <c r="B324" i="1" s="1"/>
  <c r="A315" i="1"/>
  <c r="A316" i="1" s="1"/>
  <c r="A317" i="1" s="1"/>
  <c r="A318" i="1" s="1"/>
  <c r="A319" i="1" s="1"/>
  <c r="A320" i="1" s="1"/>
  <c r="A321" i="1" s="1"/>
  <c r="A322" i="1" s="1"/>
  <c r="A323" i="1" s="1"/>
  <c r="D51" i="1"/>
  <c r="C325" i="1"/>
  <c r="C326" i="1" s="1"/>
  <c r="C327" i="1" s="1"/>
  <c r="C328" i="1" s="1"/>
  <c r="C329" i="1" s="1"/>
  <c r="C330" i="1" s="1"/>
  <c r="C331" i="1" s="1"/>
  <c r="C332" i="1" s="1"/>
  <c r="C333" i="1" s="1"/>
  <c r="C334" i="1" s="1"/>
  <c r="A324" i="1"/>
  <c r="Q51" i="1"/>
  <c r="O50" i="1"/>
  <c r="L50" i="1"/>
  <c r="M50" i="1"/>
  <c r="N50" i="1"/>
  <c r="P50" i="1"/>
  <c r="A325" i="1" l="1"/>
  <c r="A326" i="1" s="1"/>
  <c r="A327" i="1" s="1"/>
  <c r="A328" i="1" s="1"/>
  <c r="A329" i="1" s="1"/>
  <c r="A330" i="1" s="1"/>
  <c r="A331" i="1" s="1"/>
  <c r="A332" i="1" s="1"/>
  <c r="A333" i="1" s="1"/>
  <c r="C335" i="1"/>
  <c r="C336" i="1" s="1"/>
  <c r="C337" i="1" s="1"/>
  <c r="C338" i="1" s="1"/>
  <c r="C339" i="1" s="1"/>
  <c r="C340" i="1" s="1"/>
  <c r="C341" i="1" s="1"/>
  <c r="C342" i="1" s="1"/>
  <c r="A334" i="1"/>
  <c r="A335" i="1" s="1"/>
  <c r="A336" i="1" s="1"/>
  <c r="A337" i="1" s="1"/>
  <c r="A338" i="1" s="1"/>
  <c r="A339" i="1" s="1"/>
  <c r="B325" i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D52" i="1"/>
  <c r="E51" i="1"/>
  <c r="E52" i="1" s="1"/>
  <c r="Q52" i="1"/>
  <c r="M51" i="1"/>
  <c r="O51" i="1"/>
  <c r="N51" i="1"/>
  <c r="P51" i="1"/>
  <c r="L51" i="1"/>
  <c r="A340" i="1" l="1"/>
  <c r="A341" i="1"/>
  <c r="D53" i="1"/>
  <c r="C343" i="1"/>
  <c r="C344" i="1" s="1"/>
  <c r="A342" i="1"/>
  <c r="Q53" i="1"/>
  <c r="M52" i="1"/>
  <c r="P52" i="1"/>
  <c r="O52" i="1"/>
  <c r="L52" i="1"/>
  <c r="N52" i="1"/>
  <c r="A343" i="1" l="1"/>
  <c r="C345" i="1"/>
  <c r="C346" i="1" s="1"/>
  <c r="C347" i="1" s="1"/>
  <c r="C348" i="1" s="1"/>
  <c r="C349" i="1" s="1"/>
  <c r="C350" i="1" s="1"/>
  <c r="C351" i="1" s="1"/>
  <c r="C352" i="1" s="1"/>
  <c r="C353" i="1" s="1"/>
  <c r="C354" i="1" s="1"/>
  <c r="A344" i="1"/>
  <c r="A345" i="1" s="1"/>
  <c r="B343" i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D54" i="1"/>
  <c r="E53" i="1"/>
  <c r="E54" i="1" s="1"/>
  <c r="Q54" i="1"/>
  <c r="N53" i="1"/>
  <c r="M53" i="1"/>
  <c r="O53" i="1"/>
  <c r="P53" i="1"/>
  <c r="L53" i="1"/>
  <c r="A346" i="1" l="1"/>
  <c r="A347" i="1" s="1"/>
  <c r="A348" i="1" s="1"/>
  <c r="A349" i="1" s="1"/>
  <c r="A350" i="1" s="1"/>
  <c r="A351" i="1" s="1"/>
  <c r="A352" i="1" s="1"/>
  <c r="A353" i="1" s="1"/>
  <c r="D55" i="1"/>
  <c r="C355" i="1"/>
  <c r="C356" i="1" s="1"/>
  <c r="C357" i="1" s="1"/>
  <c r="C358" i="1" s="1"/>
  <c r="C359" i="1" s="1"/>
  <c r="C360" i="1" s="1"/>
  <c r="C361" i="1" s="1"/>
  <c r="C362" i="1" s="1"/>
  <c r="A354" i="1"/>
  <c r="Q55" i="1"/>
  <c r="L54" i="1"/>
  <c r="N54" i="1"/>
  <c r="P54" i="1"/>
  <c r="M54" i="1"/>
  <c r="O54" i="1"/>
  <c r="A355" i="1" l="1"/>
  <c r="A356" i="1"/>
  <c r="A357" i="1" s="1"/>
  <c r="A358" i="1"/>
  <c r="A359" i="1" s="1"/>
  <c r="A360" i="1" s="1"/>
  <c r="A361" i="1" s="1"/>
  <c r="A362" i="1" s="1"/>
  <c r="A363" i="1" s="1"/>
  <c r="C363" i="1"/>
  <c r="C364" i="1" s="1"/>
  <c r="B355" i="1"/>
  <c r="B356" i="1" s="1"/>
  <c r="B357" i="1" s="1"/>
  <c r="B358" i="1" s="1"/>
  <c r="B359" i="1" s="1"/>
  <c r="B360" i="1" s="1"/>
  <c r="B361" i="1" s="1"/>
  <c r="B362" i="1" s="1"/>
  <c r="B363" i="1" s="1"/>
  <c r="B364" i="1" s="1"/>
  <c r="D56" i="1"/>
  <c r="E55" i="1"/>
  <c r="Q56" i="1"/>
  <c r="M55" i="1"/>
  <c r="O55" i="1"/>
  <c r="P55" i="1"/>
  <c r="N55" i="1"/>
  <c r="L55" i="1"/>
  <c r="E56" i="1" l="1"/>
  <c r="D57" i="1"/>
  <c r="C365" i="1"/>
  <c r="A364" i="1"/>
  <c r="Q57" i="1"/>
  <c r="N56" i="1"/>
  <c r="L56" i="1"/>
  <c r="M56" i="1"/>
  <c r="O56" i="1"/>
  <c r="P56" i="1"/>
  <c r="C366" i="1" l="1"/>
  <c r="C367" i="1" s="1"/>
  <c r="C368" i="1" s="1"/>
  <c r="C369" i="1" s="1"/>
  <c r="C370" i="1" s="1"/>
  <c r="C371" i="1" s="1"/>
  <c r="C372" i="1" s="1"/>
  <c r="C373" i="1" s="1"/>
  <c r="C374" i="1" s="1"/>
  <c r="A365" i="1"/>
  <c r="A366" i="1" s="1"/>
  <c r="B365" i="1"/>
  <c r="B366" i="1" s="1"/>
  <c r="B367" i="1" s="1"/>
  <c r="B368" i="1" s="1"/>
  <c r="B369" i="1" s="1"/>
  <c r="B370" i="1" s="1"/>
  <c r="B371" i="1" s="1"/>
  <c r="B372" i="1" s="1"/>
  <c r="B373" i="1" s="1"/>
  <c r="B374" i="1" s="1"/>
  <c r="D58" i="1"/>
  <c r="E57" i="1"/>
  <c r="E58" i="1" s="1"/>
  <c r="Q58" i="1"/>
  <c r="P57" i="1"/>
  <c r="O57" i="1"/>
  <c r="L57" i="1"/>
  <c r="M57" i="1"/>
  <c r="N57" i="1"/>
  <c r="A367" i="1" l="1"/>
  <c r="A368" i="1" s="1"/>
  <c r="A369" i="1" s="1"/>
  <c r="A370" i="1" s="1"/>
  <c r="A371" i="1" s="1"/>
  <c r="A372" i="1" s="1"/>
  <c r="A373" i="1" s="1"/>
  <c r="D59" i="1"/>
  <c r="C375" i="1"/>
  <c r="C376" i="1" s="1"/>
  <c r="C377" i="1" s="1"/>
  <c r="C378" i="1" s="1"/>
  <c r="C379" i="1" s="1"/>
  <c r="C380" i="1" s="1"/>
  <c r="C381" i="1" s="1"/>
  <c r="C382" i="1" s="1"/>
  <c r="C383" i="1" s="1"/>
  <c r="C384" i="1" s="1"/>
  <c r="A374" i="1"/>
  <c r="O58" i="1"/>
  <c r="N58" i="1"/>
  <c r="P58" i="1"/>
  <c r="M58" i="1"/>
  <c r="L58" i="1"/>
  <c r="Q59" i="1"/>
  <c r="A375" i="1" l="1"/>
  <c r="A376" i="1" s="1"/>
  <c r="A377" i="1" s="1"/>
  <c r="A378" i="1" s="1"/>
  <c r="A379" i="1" s="1"/>
  <c r="A380" i="1" s="1"/>
  <c r="A381" i="1" s="1"/>
  <c r="A382" i="1" s="1"/>
  <c r="A383" i="1" s="1"/>
  <c r="C385" i="1"/>
  <c r="C386" i="1" s="1"/>
  <c r="C387" i="1" s="1"/>
  <c r="C388" i="1" s="1"/>
  <c r="C389" i="1" s="1"/>
  <c r="C390" i="1" s="1"/>
  <c r="C391" i="1" s="1"/>
  <c r="C392" i="1" s="1"/>
  <c r="C393" i="1" s="1"/>
  <c r="C394" i="1" s="1"/>
  <c r="A384" i="1"/>
  <c r="A385" i="1" s="1"/>
  <c r="A386" i="1" s="1"/>
  <c r="B375" i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D60" i="1"/>
  <c r="E59" i="1"/>
  <c r="E60" i="1" s="1"/>
  <c r="O59" i="1"/>
  <c r="L59" i="1"/>
  <c r="M59" i="1"/>
  <c r="P59" i="1"/>
  <c r="N59" i="1"/>
  <c r="Q60" i="1"/>
  <c r="D61" i="1" l="1"/>
  <c r="A387" i="1"/>
  <c r="A388" i="1" s="1"/>
  <c r="A389" i="1" s="1"/>
  <c r="A390" i="1" s="1"/>
  <c r="A391" i="1" s="1"/>
  <c r="A392" i="1" s="1"/>
  <c r="A393" i="1" s="1"/>
  <c r="C395" i="1"/>
  <c r="C396" i="1" s="1"/>
  <c r="C397" i="1" s="1"/>
  <c r="C398" i="1" s="1"/>
  <c r="C399" i="1" s="1"/>
  <c r="C400" i="1" s="1"/>
  <c r="C401" i="1" s="1"/>
  <c r="C402" i="1" s="1"/>
  <c r="C403" i="1" s="1"/>
  <c r="C404" i="1" s="1"/>
  <c r="A394" i="1"/>
  <c r="N60" i="1"/>
  <c r="L60" i="1"/>
  <c r="P60" i="1"/>
  <c r="O60" i="1"/>
  <c r="M60" i="1"/>
  <c r="Q61" i="1"/>
  <c r="A395" i="1" l="1"/>
  <c r="A396" i="1" s="1"/>
  <c r="A397" i="1" s="1"/>
  <c r="A398" i="1"/>
  <c r="A399" i="1"/>
  <c r="A400" i="1" s="1"/>
  <c r="A401" i="1" s="1"/>
  <c r="A402" i="1" s="1"/>
  <c r="A403" i="1" s="1"/>
  <c r="C405" i="1"/>
  <c r="C406" i="1" s="1"/>
  <c r="C407" i="1" s="1"/>
  <c r="C408" i="1" s="1"/>
  <c r="C409" i="1" s="1"/>
  <c r="C410" i="1" s="1"/>
  <c r="C411" i="1" s="1"/>
  <c r="C412" i="1" s="1"/>
  <c r="C413" i="1" s="1"/>
  <c r="C414" i="1" s="1"/>
  <c r="A404" i="1"/>
  <c r="B395" i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D62" i="1"/>
  <c r="E61" i="1"/>
  <c r="O61" i="1"/>
  <c r="P61" i="1"/>
  <c r="N61" i="1"/>
  <c r="M61" i="1"/>
  <c r="L61" i="1"/>
  <c r="Q62" i="1"/>
  <c r="A405" i="1" l="1"/>
  <c r="A406" i="1" s="1"/>
  <c r="E62" i="1"/>
  <c r="B411" i="1"/>
  <c r="B412" i="1" s="1"/>
  <c r="B413" i="1" s="1"/>
  <c r="B414" i="1" s="1"/>
  <c r="A407" i="1"/>
  <c r="A408" i="1" s="1"/>
  <c r="A409" i="1" s="1"/>
  <c r="A410" i="1" s="1"/>
  <c r="A411" i="1" s="1"/>
  <c r="A412" i="1" s="1"/>
  <c r="A413" i="1" s="1"/>
  <c r="D63" i="1"/>
  <c r="C415" i="1"/>
  <c r="C416" i="1" s="1"/>
  <c r="C417" i="1" s="1"/>
  <c r="C418" i="1" s="1"/>
  <c r="C419" i="1" s="1"/>
  <c r="C420" i="1" s="1"/>
  <c r="C421" i="1" s="1"/>
  <c r="C422" i="1" s="1"/>
  <c r="C423" i="1" s="1"/>
  <c r="C424" i="1" s="1"/>
  <c r="A414" i="1"/>
  <c r="A415" i="1" s="1"/>
  <c r="A416" i="1" s="1"/>
  <c r="A417" i="1" s="1"/>
  <c r="A418" i="1" s="1"/>
  <c r="A419" i="1" s="1"/>
  <c r="A420" i="1" s="1"/>
  <c r="A421" i="1" s="1"/>
  <c r="O62" i="1"/>
  <c r="P62" i="1"/>
  <c r="L62" i="1"/>
  <c r="M62" i="1"/>
  <c r="N62" i="1"/>
  <c r="Q63" i="1"/>
  <c r="A422" i="1" l="1"/>
  <c r="A423" i="1" s="1"/>
  <c r="C425" i="1"/>
  <c r="C426" i="1" s="1"/>
  <c r="A424" i="1"/>
  <c r="B415" i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D64" i="1"/>
  <c r="E63" i="1"/>
  <c r="P63" i="1"/>
  <c r="L63" i="1"/>
  <c r="N63" i="1"/>
  <c r="O63" i="1"/>
  <c r="M63" i="1"/>
  <c r="Q64" i="1"/>
  <c r="A425" i="1" l="1"/>
  <c r="A426" i="1" s="1"/>
  <c r="E64" i="1"/>
  <c r="D65" i="1"/>
  <c r="C427" i="1"/>
  <c r="C428" i="1" s="1"/>
  <c r="C429" i="1" s="1"/>
  <c r="C430" i="1" s="1"/>
  <c r="C431" i="1" s="1"/>
  <c r="C432" i="1" s="1"/>
  <c r="C433" i="1" s="1"/>
  <c r="C434" i="1" s="1"/>
  <c r="N64" i="1"/>
  <c r="P64" i="1"/>
  <c r="O64" i="1"/>
  <c r="L64" i="1"/>
  <c r="M64" i="1"/>
  <c r="Q65" i="1"/>
  <c r="A427" i="1" l="1"/>
  <c r="A428" i="1"/>
  <c r="A429" i="1"/>
  <c r="A430" i="1" s="1"/>
  <c r="A431" i="1" s="1"/>
  <c r="A432" i="1" s="1"/>
  <c r="A433" i="1" s="1"/>
  <c r="C435" i="1"/>
  <c r="C436" i="1" s="1"/>
  <c r="C437" i="1" s="1"/>
  <c r="A434" i="1"/>
  <c r="B427" i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D66" i="1"/>
  <c r="E65" i="1"/>
  <c r="Q66" i="1"/>
  <c r="L65" i="1"/>
  <c r="N65" i="1"/>
  <c r="M65" i="1"/>
  <c r="O65" i="1"/>
  <c r="P65" i="1"/>
  <c r="A435" i="1" l="1"/>
  <c r="A436" i="1" s="1"/>
  <c r="A437" i="1" s="1"/>
  <c r="E66" i="1"/>
  <c r="D67" i="1"/>
  <c r="C438" i="1"/>
  <c r="C439" i="1" s="1"/>
  <c r="C440" i="1" s="1"/>
  <c r="C441" i="1" s="1"/>
  <c r="C442" i="1" s="1"/>
  <c r="C443" i="1" s="1"/>
  <c r="C444" i="1" s="1"/>
  <c r="Q67" i="1"/>
  <c r="N66" i="1"/>
  <c r="O66" i="1"/>
  <c r="P66" i="1"/>
  <c r="M66" i="1"/>
  <c r="L66" i="1"/>
  <c r="A438" i="1" l="1"/>
  <c r="A439" i="1" s="1"/>
  <c r="A440" i="1" s="1"/>
  <c r="A441" i="1" s="1"/>
  <c r="A442" i="1" s="1"/>
  <c r="A443" i="1" s="1"/>
  <c r="C445" i="1"/>
  <c r="A444" i="1"/>
  <c r="B438" i="1"/>
  <c r="B439" i="1" s="1"/>
  <c r="B440" i="1" s="1"/>
  <c r="B441" i="1" s="1"/>
  <c r="B442" i="1" s="1"/>
  <c r="B443" i="1" s="1"/>
  <c r="B444" i="1" s="1"/>
  <c r="D68" i="1"/>
  <c r="E67" i="1"/>
  <c r="E68" i="1" s="1"/>
  <c r="Q68" i="1"/>
  <c r="M67" i="1"/>
  <c r="O67" i="1"/>
  <c r="N67" i="1"/>
  <c r="P67" i="1"/>
  <c r="L67" i="1"/>
  <c r="B445" i="1" l="1"/>
  <c r="D69" i="1"/>
  <c r="C446" i="1"/>
  <c r="C447" i="1" s="1"/>
  <c r="C448" i="1" s="1"/>
  <c r="C449" i="1" s="1"/>
  <c r="C450" i="1" s="1"/>
  <c r="C451" i="1" s="1"/>
  <c r="C452" i="1" s="1"/>
  <c r="C453" i="1" s="1"/>
  <c r="C454" i="1" s="1"/>
  <c r="A445" i="1"/>
  <c r="M68" i="1"/>
  <c r="O68" i="1"/>
  <c r="L68" i="1"/>
  <c r="P68" i="1"/>
  <c r="N68" i="1"/>
  <c r="Q69" i="1"/>
  <c r="A446" i="1" l="1"/>
  <c r="A447" i="1" s="1"/>
  <c r="A448" i="1" s="1"/>
  <c r="A449" i="1" s="1"/>
  <c r="A450" i="1" s="1"/>
  <c r="A451" i="1" s="1"/>
  <c r="A452" i="1" s="1"/>
  <c r="A453" i="1" s="1"/>
  <c r="C455" i="1"/>
  <c r="A454" i="1"/>
  <c r="B446" i="1"/>
  <c r="B447" i="1" s="1"/>
  <c r="B448" i="1" s="1"/>
  <c r="B449" i="1" s="1"/>
  <c r="B450" i="1" s="1"/>
  <c r="B451" i="1" s="1"/>
  <c r="B452" i="1" s="1"/>
  <c r="B453" i="1" s="1"/>
  <c r="B454" i="1" s="1"/>
  <c r="B455" i="1" s="1"/>
  <c r="D70" i="1"/>
  <c r="E69" i="1"/>
  <c r="E70" i="1" s="1"/>
  <c r="Q70" i="1"/>
  <c r="M69" i="1"/>
  <c r="N69" i="1"/>
  <c r="L69" i="1"/>
  <c r="O69" i="1"/>
  <c r="P69" i="1"/>
  <c r="D71" i="1" l="1"/>
  <c r="C456" i="1"/>
  <c r="C457" i="1" s="1"/>
  <c r="C458" i="1" s="1"/>
  <c r="C459" i="1" s="1"/>
  <c r="C460" i="1" s="1"/>
  <c r="C461" i="1" s="1"/>
  <c r="C462" i="1" s="1"/>
  <c r="C463" i="1" s="1"/>
  <c r="C464" i="1" s="1"/>
  <c r="A455" i="1"/>
  <c r="A456" i="1" s="1"/>
  <c r="A457" i="1" s="1"/>
  <c r="A458" i="1" s="1"/>
  <c r="A459" i="1" s="1"/>
  <c r="A460" i="1" s="1"/>
  <c r="N70" i="1"/>
  <c r="M70" i="1"/>
  <c r="P70" i="1"/>
  <c r="O70" i="1"/>
  <c r="L70" i="1"/>
  <c r="Q71" i="1"/>
  <c r="A461" i="1" l="1"/>
  <c r="A462" i="1" s="1"/>
  <c r="A463" i="1" s="1"/>
  <c r="C465" i="1"/>
  <c r="C466" i="1" s="1"/>
  <c r="A464" i="1"/>
  <c r="B456" i="1"/>
  <c r="B457" i="1" s="1"/>
  <c r="B458" i="1" s="1"/>
  <c r="B459" i="1" s="1"/>
  <c r="B460" i="1" s="1"/>
  <c r="B461" i="1" s="1"/>
  <c r="B462" i="1" s="1"/>
  <c r="B463" i="1" s="1"/>
  <c r="B464" i="1" s="1"/>
  <c r="D72" i="1"/>
  <c r="E71" i="1"/>
  <c r="E72" i="1" s="1"/>
  <c r="O71" i="1"/>
  <c r="L71" i="1"/>
  <c r="N71" i="1"/>
  <c r="M71" i="1"/>
  <c r="P71" i="1"/>
  <c r="Q72" i="1"/>
  <c r="B465" i="1" l="1"/>
  <c r="B466" i="1" s="1"/>
  <c r="A465" i="1"/>
  <c r="D73" i="1"/>
  <c r="C467" i="1"/>
  <c r="C468" i="1" s="1"/>
  <c r="C469" i="1" s="1"/>
  <c r="C470" i="1" s="1"/>
  <c r="C471" i="1" s="1"/>
  <c r="C472" i="1" s="1"/>
  <c r="C473" i="1" s="1"/>
  <c r="C474" i="1" s="1"/>
  <c r="A466" i="1"/>
  <c r="A467" i="1" s="1"/>
  <c r="A468" i="1" s="1"/>
  <c r="A469" i="1" s="1"/>
  <c r="A470" i="1" s="1"/>
  <c r="A471" i="1" s="1"/>
  <c r="A472" i="1" s="1"/>
  <c r="Q73" i="1"/>
  <c r="M72" i="1"/>
  <c r="N72" i="1"/>
  <c r="O72" i="1"/>
  <c r="L72" i="1"/>
  <c r="P72" i="1"/>
  <c r="A473" i="1" l="1"/>
  <c r="C475" i="1"/>
  <c r="C476" i="1" s="1"/>
  <c r="C477" i="1" s="1"/>
  <c r="C478" i="1" s="1"/>
  <c r="C479" i="1" s="1"/>
  <c r="C480" i="1" s="1"/>
  <c r="C481" i="1" s="1"/>
  <c r="C482" i="1" s="1"/>
  <c r="C483" i="1" s="1"/>
  <c r="C484" i="1" s="1"/>
  <c r="A474" i="1"/>
  <c r="A475" i="1" s="1"/>
  <c r="A476" i="1" s="1"/>
  <c r="A477" i="1" s="1"/>
  <c r="A478" i="1" s="1"/>
  <c r="A479" i="1" s="1"/>
  <c r="A480" i="1" s="1"/>
  <c r="A481" i="1" s="1"/>
  <c r="B467" i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D74" i="1"/>
  <c r="E73" i="1"/>
  <c r="E74" i="1" s="1"/>
  <c r="O73" i="1"/>
  <c r="N73" i="1"/>
  <c r="M73" i="1"/>
  <c r="P73" i="1"/>
  <c r="L73" i="1"/>
  <c r="Q74" i="1"/>
  <c r="B482" i="1" l="1"/>
  <c r="B483" i="1" s="1"/>
  <c r="B484" i="1" s="1"/>
  <c r="D75" i="1"/>
  <c r="A482" i="1"/>
  <c r="A483" i="1" s="1"/>
  <c r="C485" i="1"/>
  <c r="A484" i="1"/>
  <c r="Q75" i="1"/>
  <c r="O74" i="1"/>
  <c r="M74" i="1"/>
  <c r="P74" i="1"/>
  <c r="L74" i="1"/>
  <c r="N74" i="1"/>
  <c r="C486" i="1" l="1"/>
  <c r="C487" i="1" s="1"/>
  <c r="C488" i="1" s="1"/>
  <c r="C489" i="1" s="1"/>
  <c r="C490" i="1" s="1"/>
  <c r="C491" i="1" s="1"/>
  <c r="C492" i="1" s="1"/>
  <c r="C493" i="1" s="1"/>
  <c r="C494" i="1" s="1"/>
  <c r="A485" i="1"/>
  <c r="A486" i="1" s="1"/>
  <c r="A487" i="1" s="1"/>
  <c r="A488" i="1" s="1"/>
  <c r="A489" i="1" s="1"/>
  <c r="A490" i="1" s="1"/>
  <c r="B485" i="1"/>
  <c r="B486" i="1" s="1"/>
  <c r="B487" i="1" s="1"/>
  <c r="B488" i="1" s="1"/>
  <c r="B489" i="1" s="1"/>
  <c r="B490" i="1" s="1"/>
  <c r="B491" i="1" s="1"/>
  <c r="B492" i="1" s="1"/>
  <c r="B493" i="1" s="1"/>
  <c r="B494" i="1" s="1"/>
  <c r="D76" i="1"/>
  <c r="E75" i="1"/>
  <c r="E76" i="1" s="1"/>
  <c r="N75" i="1"/>
  <c r="M75" i="1"/>
  <c r="O75" i="1"/>
  <c r="P75" i="1"/>
  <c r="L75" i="1"/>
  <c r="Q76" i="1"/>
  <c r="A491" i="1" l="1"/>
  <c r="A492" i="1"/>
  <c r="A493" i="1" s="1"/>
  <c r="D77" i="1"/>
  <c r="C495" i="1"/>
  <c r="C496" i="1" s="1"/>
  <c r="C497" i="1" s="1"/>
  <c r="C498" i="1" s="1"/>
  <c r="C499" i="1" s="1"/>
  <c r="C500" i="1" s="1"/>
  <c r="C501" i="1" s="1"/>
  <c r="C502" i="1" s="1"/>
  <c r="C503" i="1" s="1"/>
  <c r="C504" i="1" s="1"/>
  <c r="A494" i="1"/>
  <c r="N76" i="1"/>
  <c r="P76" i="1"/>
  <c r="O76" i="1"/>
  <c r="L76" i="1"/>
  <c r="M76" i="1"/>
  <c r="Q77" i="1"/>
  <c r="A495" i="1" l="1"/>
  <c r="A496" i="1" s="1"/>
  <c r="A497" i="1" s="1"/>
  <c r="A498" i="1" s="1"/>
  <c r="A499" i="1" s="1"/>
  <c r="A500" i="1" s="1"/>
  <c r="A501" i="1" s="1"/>
  <c r="A502" i="1" s="1"/>
  <c r="A503" i="1" s="1"/>
  <c r="C505" i="1"/>
  <c r="C506" i="1" s="1"/>
  <c r="C507" i="1" s="1"/>
  <c r="C508" i="1" s="1"/>
  <c r="C509" i="1" s="1"/>
  <c r="C510" i="1" s="1"/>
  <c r="C511" i="1" s="1"/>
  <c r="C512" i="1" s="1"/>
  <c r="C513" i="1" s="1"/>
  <c r="C514" i="1" s="1"/>
  <c r="A504" i="1"/>
  <c r="B495" i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D78" i="1"/>
  <c r="E77" i="1"/>
  <c r="Q78" i="1"/>
  <c r="M77" i="1"/>
  <c r="N77" i="1"/>
  <c r="L77" i="1"/>
  <c r="O77" i="1"/>
  <c r="P77" i="1"/>
  <c r="E78" i="1" l="1"/>
  <c r="A505" i="1"/>
  <c r="A506" i="1" s="1"/>
  <c r="A507" i="1" s="1"/>
  <c r="A508" i="1" s="1"/>
  <c r="A509" i="1" s="1"/>
  <c r="A510" i="1" s="1"/>
  <c r="A511" i="1" s="1"/>
  <c r="A512" i="1" s="1"/>
  <c r="A513" i="1" s="1"/>
  <c r="D79" i="1"/>
  <c r="C515" i="1"/>
  <c r="C516" i="1" s="1"/>
  <c r="C517" i="1" s="1"/>
  <c r="C518" i="1" s="1"/>
  <c r="C519" i="1" s="1"/>
  <c r="C520" i="1" s="1"/>
  <c r="C521" i="1" s="1"/>
  <c r="C522" i="1" s="1"/>
  <c r="C523" i="1" s="1"/>
  <c r="C524" i="1" s="1"/>
  <c r="A514" i="1"/>
  <c r="L78" i="1"/>
  <c r="N78" i="1"/>
  <c r="M78" i="1"/>
  <c r="P78" i="1"/>
  <c r="O78" i="1"/>
  <c r="Q79" i="1"/>
  <c r="A515" i="1" l="1"/>
  <c r="A516" i="1" s="1"/>
  <c r="A517" i="1" s="1"/>
  <c r="A518" i="1" s="1"/>
  <c r="A519" i="1" s="1"/>
  <c r="A520" i="1" s="1"/>
  <c r="A521" i="1" s="1"/>
  <c r="A522" i="1" s="1"/>
  <c r="A523" i="1" s="1"/>
  <c r="C525" i="1"/>
  <c r="A524" i="1"/>
  <c r="B515" i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D80" i="1"/>
  <c r="E79" i="1"/>
  <c r="Q80" i="1"/>
  <c r="L79" i="1"/>
  <c r="M79" i="1"/>
  <c r="O79" i="1"/>
  <c r="P79" i="1"/>
  <c r="N79" i="1"/>
  <c r="E80" i="1" l="1"/>
  <c r="D81" i="1"/>
  <c r="C526" i="1"/>
  <c r="C527" i="1" s="1"/>
  <c r="C528" i="1" s="1"/>
  <c r="C529" i="1" s="1"/>
  <c r="C530" i="1" s="1"/>
  <c r="C531" i="1" s="1"/>
  <c r="C532" i="1" s="1"/>
  <c r="C533" i="1" s="1"/>
  <c r="C534" i="1" s="1"/>
  <c r="A525" i="1"/>
  <c r="M80" i="1"/>
  <c r="P80" i="1"/>
  <c r="N80" i="1"/>
  <c r="O80" i="1"/>
  <c r="L80" i="1"/>
  <c r="Q81" i="1"/>
  <c r="A526" i="1" l="1"/>
  <c r="A527" i="1" s="1"/>
  <c r="A528" i="1" s="1"/>
  <c r="A529" i="1" s="1"/>
  <c r="A530" i="1" s="1"/>
  <c r="A531" i="1" s="1"/>
  <c r="A532" i="1" s="1"/>
  <c r="A533" i="1" s="1"/>
  <c r="C535" i="1"/>
  <c r="C536" i="1" s="1"/>
  <c r="C537" i="1" s="1"/>
  <c r="C538" i="1" s="1"/>
  <c r="C539" i="1" s="1"/>
  <c r="C540" i="1" s="1"/>
  <c r="C541" i="1" s="1"/>
  <c r="C542" i="1" s="1"/>
  <c r="C543" i="1" s="1"/>
  <c r="C544" i="1" s="1"/>
  <c r="A534" i="1"/>
  <c r="B526" i="1"/>
  <c r="B527" i="1" s="1"/>
  <c r="B528" i="1" s="1"/>
  <c r="B529" i="1" s="1"/>
  <c r="B530" i="1" s="1"/>
  <c r="B531" i="1" s="1"/>
  <c r="B532" i="1" s="1"/>
  <c r="B533" i="1" s="1"/>
  <c r="B534" i="1" s="1"/>
  <c r="D82" i="1"/>
  <c r="E81" i="1"/>
  <c r="E82" i="1" s="1"/>
  <c r="O81" i="1"/>
  <c r="P81" i="1"/>
  <c r="N81" i="1"/>
  <c r="L81" i="1"/>
  <c r="M81" i="1"/>
  <c r="Q82" i="1"/>
  <c r="B535" i="1" l="1"/>
  <c r="B536" i="1" s="1"/>
  <c r="B537" i="1" s="1"/>
  <c r="B538" i="1" s="1"/>
  <c r="B539" i="1" s="1"/>
  <c r="B540" i="1" s="1"/>
  <c r="B541" i="1" s="1"/>
  <c r="B542" i="1" s="1"/>
  <c r="B543" i="1" s="1"/>
  <c r="B544" i="1" s="1"/>
  <c r="A535" i="1"/>
  <c r="A536" i="1" s="1"/>
  <c r="A537" i="1" s="1"/>
  <c r="A538" i="1" s="1"/>
  <c r="A539" i="1" s="1"/>
  <c r="A540" i="1" s="1"/>
  <c r="A541" i="1" s="1"/>
  <c r="A542" i="1" s="1"/>
  <c r="A543" i="1" s="1"/>
  <c r="D83" i="1"/>
  <c r="C545" i="1"/>
  <c r="C546" i="1" s="1"/>
  <c r="A544" i="1"/>
  <c r="Q83" i="1"/>
  <c r="P82" i="1"/>
  <c r="N82" i="1"/>
  <c r="M82" i="1"/>
  <c r="O82" i="1"/>
  <c r="L82" i="1"/>
  <c r="A545" i="1" l="1"/>
  <c r="A546" i="1" s="1"/>
  <c r="C547" i="1"/>
  <c r="C548" i="1" s="1"/>
  <c r="C549" i="1" s="1"/>
  <c r="C550" i="1" s="1"/>
  <c r="C551" i="1" s="1"/>
  <c r="C552" i="1" s="1"/>
  <c r="C553" i="1" s="1"/>
  <c r="C554" i="1" s="1"/>
  <c r="B545" i="1"/>
  <c r="B546" i="1" s="1"/>
  <c r="B547" i="1" s="1"/>
  <c r="B548" i="1" s="1"/>
  <c r="B549" i="1" s="1"/>
  <c r="B550" i="1" s="1"/>
  <c r="B551" i="1" s="1"/>
  <c r="B552" i="1" s="1"/>
  <c r="D84" i="1"/>
  <c r="E83" i="1"/>
  <c r="E84" i="1" s="1"/>
  <c r="L83" i="1"/>
  <c r="O83" i="1"/>
  <c r="P83" i="1"/>
  <c r="N83" i="1"/>
  <c r="M83" i="1"/>
  <c r="Q84" i="1"/>
  <c r="B553" i="1" l="1"/>
  <c r="B554" i="1" s="1"/>
  <c r="A547" i="1"/>
  <c r="A548" i="1" s="1"/>
  <c r="A549" i="1" s="1"/>
  <c r="A550" i="1" s="1"/>
  <c r="A551" i="1" s="1"/>
  <c r="A552" i="1" s="1"/>
  <c r="A553" i="1" s="1"/>
  <c r="D85" i="1"/>
  <c r="C555" i="1"/>
  <c r="C556" i="1" s="1"/>
  <c r="C557" i="1" s="1"/>
  <c r="C558" i="1" s="1"/>
  <c r="C559" i="1" s="1"/>
  <c r="C560" i="1" s="1"/>
  <c r="C561" i="1" s="1"/>
  <c r="C562" i="1" s="1"/>
  <c r="C563" i="1" s="1"/>
  <c r="C564" i="1" s="1"/>
  <c r="A554" i="1"/>
  <c r="O84" i="1"/>
  <c r="P84" i="1"/>
  <c r="L84" i="1"/>
  <c r="N84" i="1"/>
  <c r="M84" i="1"/>
  <c r="Q85" i="1"/>
  <c r="A555" i="1" l="1"/>
  <c r="A556" i="1" s="1"/>
  <c r="A557" i="1" s="1"/>
  <c r="A558" i="1" s="1"/>
  <c r="A559" i="1" s="1"/>
  <c r="A560" i="1" s="1"/>
  <c r="A561" i="1" s="1"/>
  <c r="A562" i="1" s="1"/>
  <c r="A563" i="1" s="1"/>
  <c r="C565" i="1"/>
  <c r="C566" i="1" s="1"/>
  <c r="C567" i="1" s="1"/>
  <c r="C568" i="1" s="1"/>
  <c r="C569" i="1" s="1"/>
  <c r="C570" i="1" s="1"/>
  <c r="C571" i="1" s="1"/>
  <c r="C572" i="1" s="1"/>
  <c r="C573" i="1" s="1"/>
  <c r="C574" i="1" s="1"/>
  <c r="A564" i="1"/>
  <c r="B555" i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D86" i="1"/>
  <c r="E85" i="1"/>
  <c r="O85" i="1"/>
  <c r="P85" i="1"/>
  <c r="N85" i="1"/>
  <c r="L85" i="1"/>
  <c r="M85" i="1"/>
  <c r="Q86" i="1"/>
  <c r="A565" i="1" l="1"/>
  <c r="A566" i="1" s="1"/>
  <c r="A567" i="1"/>
  <c r="A568" i="1" s="1"/>
  <c r="A569" i="1" s="1"/>
  <c r="A570" i="1" s="1"/>
  <c r="A571" i="1" s="1"/>
  <c r="A572" i="1" s="1"/>
  <c r="A573" i="1" s="1"/>
  <c r="E86" i="1"/>
  <c r="D87" i="1"/>
  <c r="C575" i="1"/>
  <c r="C576" i="1" s="1"/>
  <c r="C577" i="1" s="1"/>
  <c r="C578" i="1" s="1"/>
  <c r="C579" i="1" s="1"/>
  <c r="C580" i="1" s="1"/>
  <c r="C581" i="1" s="1"/>
  <c r="C582" i="1" s="1"/>
  <c r="C583" i="1" s="1"/>
  <c r="C584" i="1" s="1"/>
  <c r="A574" i="1"/>
  <c r="P86" i="1"/>
  <c r="O86" i="1"/>
  <c r="M86" i="1"/>
  <c r="N86" i="1"/>
  <c r="L86" i="1"/>
  <c r="Q87" i="1"/>
  <c r="A575" i="1" l="1"/>
  <c r="A576" i="1" s="1"/>
  <c r="A577" i="1" s="1"/>
  <c r="A578" i="1" s="1"/>
  <c r="A579" i="1" s="1"/>
  <c r="A580" i="1" s="1"/>
  <c r="A581" i="1" s="1"/>
  <c r="A582" i="1" s="1"/>
  <c r="A583" i="1" s="1"/>
  <c r="C585" i="1"/>
  <c r="C586" i="1" s="1"/>
  <c r="C587" i="1" s="1"/>
  <c r="C588" i="1" s="1"/>
  <c r="C589" i="1" s="1"/>
  <c r="C590" i="1" s="1"/>
  <c r="C591" i="1" s="1"/>
  <c r="C592" i="1" s="1"/>
  <c r="C593" i="1" s="1"/>
  <c r="C594" i="1" s="1"/>
  <c r="A584" i="1"/>
  <c r="B575" i="1"/>
  <c r="B576" i="1" s="1"/>
  <c r="B577" i="1" s="1"/>
  <c r="B578" i="1" s="1"/>
  <c r="B579" i="1" s="1"/>
  <c r="B580" i="1" s="1"/>
  <c r="B581" i="1" s="1"/>
  <c r="B582" i="1" s="1"/>
  <c r="B583" i="1" s="1"/>
  <c r="B584" i="1" s="1"/>
  <c r="D88" i="1"/>
  <c r="E87" i="1"/>
  <c r="N87" i="1"/>
  <c r="L87" i="1"/>
  <c r="O87" i="1"/>
  <c r="P87" i="1"/>
  <c r="M87" i="1"/>
  <c r="Q88" i="1"/>
  <c r="B585" i="1" l="1"/>
  <c r="B586" i="1" s="1"/>
  <c r="B587" i="1" s="1"/>
  <c r="B588" i="1" s="1"/>
  <c r="B589" i="1" s="1"/>
  <c r="B590" i="1" s="1"/>
  <c r="B591" i="1" s="1"/>
  <c r="B592" i="1" s="1"/>
  <c r="B593" i="1" s="1"/>
  <c r="B594" i="1" s="1"/>
  <c r="A585" i="1"/>
  <c r="A586" i="1" s="1"/>
  <c r="A587" i="1" s="1"/>
  <c r="A588" i="1" s="1"/>
  <c r="A589" i="1" s="1"/>
  <c r="A590" i="1" s="1"/>
  <c r="A591" i="1" s="1"/>
  <c r="A592" i="1" s="1"/>
  <c r="A593" i="1" s="1"/>
  <c r="E88" i="1"/>
  <c r="D89" i="1"/>
  <c r="C595" i="1"/>
  <c r="C596" i="1" s="1"/>
  <c r="C597" i="1" s="1"/>
  <c r="C598" i="1" s="1"/>
  <c r="C599" i="1" s="1"/>
  <c r="C600" i="1" s="1"/>
  <c r="C601" i="1" s="1"/>
  <c r="C602" i="1" s="1"/>
  <c r="C603" i="1" s="1"/>
  <c r="C604" i="1" s="1"/>
  <c r="A594" i="1"/>
  <c r="N88" i="1"/>
  <c r="P88" i="1"/>
  <c r="M88" i="1"/>
  <c r="L88" i="1"/>
  <c r="O88" i="1"/>
  <c r="Q89" i="1"/>
  <c r="A595" i="1" l="1"/>
  <c r="A596" i="1" s="1"/>
  <c r="A597" i="1" s="1"/>
  <c r="A598" i="1" s="1"/>
  <c r="A599" i="1" s="1"/>
  <c r="A600" i="1" s="1"/>
  <c r="A601" i="1" s="1"/>
  <c r="A602" i="1" s="1"/>
  <c r="A603" i="1" s="1"/>
  <c r="C605" i="1"/>
  <c r="A604" i="1"/>
  <c r="B595" i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D90" i="1"/>
  <c r="E89" i="1"/>
  <c r="P89" i="1"/>
  <c r="L89" i="1"/>
  <c r="O89" i="1"/>
  <c r="M89" i="1"/>
  <c r="N89" i="1"/>
  <c r="Q90" i="1"/>
  <c r="E90" i="1" l="1"/>
  <c r="D91" i="1"/>
  <c r="C606" i="1"/>
  <c r="C607" i="1" s="1"/>
  <c r="C608" i="1" s="1"/>
  <c r="C609" i="1" s="1"/>
  <c r="C610" i="1" s="1"/>
  <c r="C611" i="1" s="1"/>
  <c r="C612" i="1" s="1"/>
  <c r="C613" i="1" s="1"/>
  <c r="C614" i="1" s="1"/>
  <c r="A605" i="1"/>
  <c r="Q91" i="1"/>
  <c r="M90" i="1"/>
  <c r="N90" i="1"/>
  <c r="O90" i="1"/>
  <c r="P90" i="1"/>
  <c r="L90" i="1"/>
  <c r="A606" i="1" l="1"/>
  <c r="A607" i="1"/>
  <c r="A608" i="1" s="1"/>
  <c r="A609" i="1" s="1"/>
  <c r="A610" i="1" s="1"/>
  <c r="A611" i="1" s="1"/>
  <c r="A612" i="1" s="1"/>
  <c r="A613" i="1" s="1"/>
  <c r="C615" i="1"/>
  <c r="C616" i="1" s="1"/>
  <c r="C617" i="1" s="1"/>
  <c r="C618" i="1" s="1"/>
  <c r="C619" i="1" s="1"/>
  <c r="C620" i="1" s="1"/>
  <c r="C621" i="1" s="1"/>
  <c r="C622" i="1" s="1"/>
  <c r="C623" i="1" s="1"/>
  <c r="C624" i="1" s="1"/>
  <c r="A614" i="1"/>
  <c r="B606" i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D92" i="1"/>
  <c r="E91" i="1"/>
  <c r="Q92" i="1"/>
  <c r="L91" i="1"/>
  <c r="O91" i="1"/>
  <c r="P91" i="1"/>
  <c r="N91" i="1"/>
  <c r="M91" i="1"/>
  <c r="A615" i="1" l="1"/>
  <c r="A616" i="1" s="1"/>
  <c r="A617" i="1" s="1"/>
  <c r="A618" i="1" s="1"/>
  <c r="A619" i="1" s="1"/>
  <c r="A620" i="1" s="1"/>
  <c r="A621" i="1" s="1"/>
  <c r="A622" i="1" s="1"/>
  <c r="E92" i="1"/>
  <c r="D93" i="1"/>
  <c r="A623" i="1"/>
  <c r="C625" i="1"/>
  <c r="C626" i="1" s="1"/>
  <c r="C627" i="1" s="1"/>
  <c r="C628" i="1" s="1"/>
  <c r="C629" i="1" s="1"/>
  <c r="C630" i="1" s="1"/>
  <c r="C631" i="1" s="1"/>
  <c r="C632" i="1" s="1"/>
  <c r="C633" i="1" s="1"/>
  <c r="C634" i="1" s="1"/>
  <c r="A624" i="1"/>
  <c r="A625" i="1" s="1"/>
  <c r="Q93" i="1"/>
  <c r="P92" i="1"/>
  <c r="L92" i="1"/>
  <c r="O92" i="1"/>
  <c r="N92" i="1"/>
  <c r="M92" i="1"/>
  <c r="A626" i="1" l="1"/>
  <c r="A627" i="1" s="1"/>
  <c r="A628" i="1" s="1"/>
  <c r="A629" i="1" s="1"/>
  <c r="A630" i="1" s="1"/>
  <c r="A631" i="1" s="1"/>
  <c r="A632" i="1" s="1"/>
  <c r="A633" i="1" s="1"/>
  <c r="C635" i="1"/>
  <c r="C636" i="1" s="1"/>
  <c r="C637" i="1" s="1"/>
  <c r="A634" i="1"/>
  <c r="B625" i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D94" i="1"/>
  <c r="E93" i="1"/>
  <c r="Q94" i="1"/>
  <c r="N93" i="1"/>
  <c r="L93" i="1"/>
  <c r="P93" i="1"/>
  <c r="O93" i="1"/>
  <c r="M93" i="1"/>
  <c r="A635" i="1" l="1"/>
  <c r="A636" i="1" s="1"/>
  <c r="E94" i="1"/>
  <c r="D95" i="1"/>
  <c r="C638" i="1"/>
  <c r="C639" i="1" s="1"/>
  <c r="C640" i="1" s="1"/>
  <c r="C641" i="1" s="1"/>
  <c r="C642" i="1" s="1"/>
  <c r="C643" i="1" s="1"/>
  <c r="C644" i="1" s="1"/>
  <c r="A637" i="1"/>
  <c r="Q95" i="1"/>
  <c r="O94" i="1"/>
  <c r="M94" i="1"/>
  <c r="P94" i="1"/>
  <c r="L94" i="1"/>
  <c r="N94" i="1"/>
  <c r="A638" i="1" l="1"/>
  <c r="A639" i="1" s="1"/>
  <c r="A640" i="1" s="1"/>
  <c r="A641" i="1" s="1"/>
  <c r="A642" i="1" s="1"/>
  <c r="A643" i="1" s="1"/>
  <c r="C645" i="1"/>
  <c r="C646" i="1" s="1"/>
  <c r="C647" i="1" s="1"/>
  <c r="C648" i="1" s="1"/>
  <c r="C649" i="1" s="1"/>
  <c r="C650" i="1" s="1"/>
  <c r="C651" i="1" s="1"/>
  <c r="C652" i="1" s="1"/>
  <c r="C653" i="1" s="1"/>
  <c r="C654" i="1" s="1"/>
  <c r="A644" i="1"/>
  <c r="B638" i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D96" i="1"/>
  <c r="E95" i="1"/>
  <c r="E96" i="1" s="1"/>
  <c r="Q96" i="1"/>
  <c r="P95" i="1"/>
  <c r="L95" i="1"/>
  <c r="N95" i="1"/>
  <c r="M95" i="1"/>
  <c r="O95" i="1"/>
  <c r="A645" i="1" l="1"/>
  <c r="B653" i="1"/>
  <c r="B654" i="1" s="1"/>
  <c r="A646" i="1"/>
  <c r="A647" i="1" s="1"/>
  <c r="A648" i="1" s="1"/>
  <c r="A649" i="1" s="1"/>
  <c r="A650" i="1" s="1"/>
  <c r="A651" i="1" s="1"/>
  <c r="A652" i="1" s="1"/>
  <c r="A653" i="1" s="1"/>
  <c r="D97" i="1"/>
  <c r="C655" i="1"/>
  <c r="C656" i="1" s="1"/>
  <c r="C657" i="1" s="1"/>
  <c r="C658" i="1" s="1"/>
  <c r="C659" i="1" s="1"/>
  <c r="C660" i="1" s="1"/>
  <c r="C661" i="1" s="1"/>
  <c r="C662" i="1" s="1"/>
  <c r="C663" i="1" s="1"/>
  <c r="C664" i="1" s="1"/>
  <c r="A654" i="1"/>
  <c r="Q97" i="1"/>
  <c r="N96" i="1"/>
  <c r="P96" i="1"/>
  <c r="O96" i="1"/>
  <c r="M96" i="1"/>
  <c r="L96" i="1"/>
  <c r="A655" i="1" l="1"/>
  <c r="A656" i="1" s="1"/>
  <c r="A657" i="1" s="1"/>
  <c r="A658" i="1" s="1"/>
  <c r="A659" i="1" s="1"/>
  <c r="A660" i="1" s="1"/>
  <c r="A661" i="1" s="1"/>
  <c r="A662" i="1" s="1"/>
  <c r="A663" i="1" s="1"/>
  <c r="C665" i="1"/>
  <c r="C666" i="1" s="1"/>
  <c r="C667" i="1" s="1"/>
  <c r="C668" i="1" s="1"/>
  <c r="C669" i="1" s="1"/>
  <c r="C670" i="1" s="1"/>
  <c r="A664" i="1"/>
  <c r="B655" i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D98" i="1"/>
  <c r="E97" i="1"/>
  <c r="Q98" i="1"/>
  <c r="O97" i="1"/>
  <c r="P97" i="1"/>
  <c r="M97" i="1"/>
  <c r="L97" i="1"/>
  <c r="N97" i="1"/>
  <c r="E98" i="1" l="1"/>
  <c r="A665" i="1"/>
  <c r="A666" i="1" s="1"/>
  <c r="A667" i="1" s="1"/>
  <c r="A668" i="1" s="1"/>
  <c r="A669" i="1" s="1"/>
  <c r="D99" i="1"/>
  <c r="C671" i="1"/>
  <c r="C672" i="1" s="1"/>
  <c r="C673" i="1" s="1"/>
  <c r="C674" i="1" s="1"/>
  <c r="A670" i="1"/>
  <c r="A671" i="1" s="1"/>
  <c r="Q99" i="1"/>
  <c r="N98" i="1"/>
  <c r="O98" i="1"/>
  <c r="P98" i="1"/>
  <c r="L98" i="1"/>
  <c r="M98" i="1"/>
  <c r="A672" i="1" l="1"/>
  <c r="A673" i="1" s="1"/>
  <c r="C675" i="1"/>
  <c r="C676" i="1" s="1"/>
  <c r="C677" i="1" s="1"/>
  <c r="C678" i="1" s="1"/>
  <c r="C679" i="1" s="1"/>
  <c r="C680" i="1" s="1"/>
  <c r="C681" i="1" s="1"/>
  <c r="C682" i="1" s="1"/>
  <c r="C683" i="1" s="1"/>
  <c r="C684" i="1" s="1"/>
  <c r="A674" i="1"/>
  <c r="B671" i="1"/>
  <c r="B672" i="1" s="1"/>
  <c r="B673" i="1" s="1"/>
  <c r="B674" i="1" s="1"/>
  <c r="D100" i="1"/>
  <c r="E99" i="1"/>
  <c r="E100" i="1" s="1"/>
  <c r="Q100" i="1"/>
  <c r="L99" i="1"/>
  <c r="O99" i="1"/>
  <c r="N99" i="1"/>
  <c r="P99" i="1"/>
  <c r="M99" i="1"/>
  <c r="B675" i="1" l="1"/>
  <c r="B676" i="1" s="1"/>
  <c r="B677" i="1" s="1"/>
  <c r="B678" i="1" s="1"/>
  <c r="B679" i="1" s="1"/>
  <c r="B680" i="1" s="1"/>
  <c r="B681" i="1" s="1"/>
  <c r="B682" i="1" s="1"/>
  <c r="B683" i="1" s="1"/>
  <c r="B684" i="1" s="1"/>
  <c r="A675" i="1"/>
  <c r="A676" i="1" s="1"/>
  <c r="A677" i="1" s="1"/>
  <c r="A678" i="1" s="1"/>
  <c r="A679" i="1" s="1"/>
  <c r="A680" i="1" s="1"/>
  <c r="A681" i="1" s="1"/>
  <c r="A682" i="1" s="1"/>
  <c r="A683" i="1" s="1"/>
  <c r="D101" i="1"/>
  <c r="C685" i="1"/>
  <c r="C686" i="1" s="1"/>
  <c r="C687" i="1" s="1"/>
  <c r="C688" i="1" s="1"/>
  <c r="C689" i="1" s="1"/>
  <c r="C690" i="1" s="1"/>
  <c r="C691" i="1" s="1"/>
  <c r="C692" i="1" s="1"/>
  <c r="C693" i="1" s="1"/>
  <c r="C694" i="1" s="1"/>
  <c r="A684" i="1"/>
  <c r="A685" i="1" s="1"/>
  <c r="Q101" i="1"/>
  <c r="O100" i="1"/>
  <c r="L100" i="1"/>
  <c r="M100" i="1"/>
  <c r="N100" i="1"/>
  <c r="P100" i="1"/>
  <c r="A686" i="1" l="1"/>
  <c r="A687" i="1" s="1"/>
  <c r="A688" i="1" s="1"/>
  <c r="A689" i="1" s="1"/>
  <c r="A690" i="1" s="1"/>
  <c r="A691" i="1" s="1"/>
  <c r="A692" i="1" s="1"/>
  <c r="A693" i="1" s="1"/>
  <c r="C695" i="1"/>
  <c r="C696" i="1" s="1"/>
  <c r="C697" i="1" s="1"/>
  <c r="C698" i="1" s="1"/>
  <c r="C699" i="1" s="1"/>
  <c r="C700" i="1" s="1"/>
  <c r="C701" i="1" s="1"/>
  <c r="C702" i="1" s="1"/>
  <c r="C703" i="1" s="1"/>
  <c r="C704" i="1" s="1"/>
  <c r="A694" i="1"/>
  <c r="B685" i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D102" i="1"/>
  <c r="E101" i="1"/>
  <c r="Q102" i="1"/>
  <c r="N101" i="1"/>
  <c r="P101" i="1"/>
  <c r="L101" i="1"/>
  <c r="M101" i="1"/>
  <c r="O101" i="1"/>
  <c r="E102" i="1" l="1"/>
  <c r="A695" i="1"/>
  <c r="A696" i="1" s="1"/>
  <c r="A697" i="1" s="1"/>
  <c r="A698" i="1" s="1"/>
  <c r="A699" i="1" s="1"/>
  <c r="A700" i="1" s="1"/>
  <c r="A701" i="1" s="1"/>
  <c r="A702" i="1" s="1"/>
  <c r="A703" i="1" s="1"/>
  <c r="D103" i="1"/>
  <c r="C705" i="1"/>
  <c r="C706" i="1" s="1"/>
  <c r="C707" i="1" s="1"/>
  <c r="A704" i="1"/>
  <c r="Q103" i="1"/>
  <c r="M102" i="1"/>
  <c r="P102" i="1"/>
  <c r="N102" i="1"/>
  <c r="O102" i="1"/>
  <c r="L102" i="1"/>
  <c r="A705" i="1" l="1"/>
  <c r="A706" i="1" s="1"/>
  <c r="C708" i="1"/>
  <c r="C709" i="1" s="1"/>
  <c r="C710" i="1" s="1"/>
  <c r="C711" i="1" s="1"/>
  <c r="C712" i="1" s="1"/>
  <c r="C713" i="1" s="1"/>
  <c r="C714" i="1" s="1"/>
  <c r="A707" i="1"/>
  <c r="B705" i="1"/>
  <c r="B706" i="1" s="1"/>
  <c r="B707" i="1" s="1"/>
  <c r="D104" i="1"/>
  <c r="E103" i="1"/>
  <c r="L103" i="1"/>
  <c r="O103" i="1"/>
  <c r="P103" i="1"/>
  <c r="N103" i="1"/>
  <c r="M103" i="1"/>
  <c r="Q104" i="1"/>
  <c r="E104" i="1" l="1"/>
  <c r="B708" i="1"/>
  <c r="B709" i="1" s="1"/>
  <c r="B710" i="1" s="1"/>
  <c r="B711" i="1" s="1"/>
  <c r="B712" i="1" s="1"/>
  <c r="B713" i="1" s="1"/>
  <c r="B714" i="1" s="1"/>
  <c r="A708" i="1"/>
  <c r="A709" i="1" s="1"/>
  <c r="A710" i="1" s="1"/>
  <c r="A711" i="1" s="1"/>
  <c r="A712" i="1" s="1"/>
  <c r="A713" i="1" s="1"/>
  <c r="D105" i="1"/>
  <c r="C715" i="1"/>
  <c r="C716" i="1" s="1"/>
  <c r="C717" i="1" s="1"/>
  <c r="C718" i="1" s="1"/>
  <c r="C719" i="1" s="1"/>
  <c r="C720" i="1" s="1"/>
  <c r="C721" i="1" s="1"/>
  <c r="C722" i="1" s="1"/>
  <c r="C723" i="1" s="1"/>
  <c r="C724" i="1" s="1"/>
  <c r="A714" i="1"/>
  <c r="O104" i="1"/>
  <c r="P104" i="1"/>
  <c r="L104" i="1"/>
  <c r="M104" i="1"/>
  <c r="N104" i="1"/>
  <c r="Q105" i="1"/>
  <c r="A715" i="1" l="1"/>
  <c r="A716" i="1" s="1"/>
  <c r="A717" i="1" s="1"/>
  <c r="A718" i="1" s="1"/>
  <c r="A719" i="1" s="1"/>
  <c r="A720" i="1" s="1"/>
  <c r="A721" i="1" s="1"/>
  <c r="A722" i="1" s="1"/>
  <c r="A723" i="1" s="1"/>
  <c r="C725" i="1"/>
  <c r="A724" i="1"/>
  <c r="B715" i="1"/>
  <c r="B716" i="1" s="1"/>
  <c r="B717" i="1" s="1"/>
  <c r="B718" i="1" s="1"/>
  <c r="B719" i="1" s="1"/>
  <c r="B720" i="1" s="1"/>
  <c r="B721" i="1" s="1"/>
  <c r="B722" i="1" s="1"/>
  <c r="B723" i="1" s="1"/>
  <c r="B724" i="1" s="1"/>
  <c r="D106" i="1"/>
  <c r="E105" i="1"/>
  <c r="Q106" i="1"/>
  <c r="L105" i="1"/>
  <c r="N105" i="1"/>
  <c r="O105" i="1"/>
  <c r="P105" i="1"/>
  <c r="M105" i="1"/>
  <c r="E106" i="1" l="1"/>
  <c r="B725" i="1"/>
  <c r="D107" i="1"/>
  <c r="C726" i="1"/>
  <c r="C727" i="1" s="1"/>
  <c r="C728" i="1" s="1"/>
  <c r="C729" i="1" s="1"/>
  <c r="C730" i="1" s="1"/>
  <c r="C731" i="1" s="1"/>
  <c r="C732" i="1" s="1"/>
  <c r="C733" i="1" s="1"/>
  <c r="C734" i="1" s="1"/>
  <c r="A725" i="1"/>
  <c r="Q107" i="1"/>
  <c r="L106" i="1"/>
  <c r="M106" i="1"/>
  <c r="P106" i="1"/>
  <c r="N106" i="1"/>
  <c r="O106" i="1"/>
  <c r="A726" i="1" l="1"/>
  <c r="A727" i="1" s="1"/>
  <c r="A728" i="1" s="1"/>
  <c r="A729" i="1" s="1"/>
  <c r="A730" i="1" s="1"/>
  <c r="A731" i="1" s="1"/>
  <c r="A732" i="1" s="1"/>
  <c r="A733" i="1" s="1"/>
  <c r="C735" i="1"/>
  <c r="A734" i="1"/>
  <c r="B726" i="1"/>
  <c r="B727" i="1" s="1"/>
  <c r="B728" i="1" s="1"/>
  <c r="B729" i="1" s="1"/>
  <c r="B730" i="1" s="1"/>
  <c r="B731" i="1" s="1"/>
  <c r="B732" i="1" s="1"/>
  <c r="B733" i="1" s="1"/>
  <c r="B734" i="1" s="1"/>
  <c r="B735" i="1" s="1"/>
  <c r="D108" i="1"/>
  <c r="E107" i="1"/>
  <c r="E108" i="1" s="1"/>
  <c r="Q108" i="1"/>
  <c r="L107" i="1"/>
  <c r="P107" i="1"/>
  <c r="N107" i="1"/>
  <c r="M107" i="1"/>
  <c r="O107" i="1"/>
  <c r="D109" i="1" l="1"/>
  <c r="C736" i="1"/>
  <c r="C737" i="1" s="1"/>
  <c r="C738" i="1" s="1"/>
  <c r="C739" i="1" s="1"/>
  <c r="C740" i="1" s="1"/>
  <c r="C741" i="1" s="1"/>
  <c r="C742" i="1" s="1"/>
  <c r="C743" i="1" s="1"/>
  <c r="C744" i="1" s="1"/>
  <c r="A735" i="1"/>
  <c r="A736" i="1" s="1"/>
  <c r="A737" i="1" s="1"/>
  <c r="A738" i="1" s="1"/>
  <c r="A739" i="1" s="1"/>
  <c r="A740" i="1" s="1"/>
  <c r="Q109" i="1"/>
  <c r="M108" i="1"/>
  <c r="N108" i="1"/>
  <c r="O108" i="1"/>
  <c r="P108" i="1"/>
  <c r="L108" i="1"/>
  <c r="A741" i="1" l="1"/>
  <c r="A742" i="1" s="1"/>
  <c r="A743" i="1" s="1"/>
  <c r="C745" i="1"/>
  <c r="C746" i="1" s="1"/>
  <c r="C747" i="1" s="1"/>
  <c r="C748" i="1" s="1"/>
  <c r="C749" i="1" s="1"/>
  <c r="C750" i="1" s="1"/>
  <c r="C751" i="1" s="1"/>
  <c r="C752" i="1" s="1"/>
  <c r="C753" i="1" s="1"/>
  <c r="C754" i="1" s="1"/>
  <c r="A744" i="1"/>
  <c r="B736" i="1"/>
  <c r="B737" i="1" s="1"/>
  <c r="B738" i="1" s="1"/>
  <c r="B739" i="1" s="1"/>
  <c r="B740" i="1" s="1"/>
  <c r="B741" i="1" s="1"/>
  <c r="B742" i="1" s="1"/>
  <c r="B743" i="1" s="1"/>
  <c r="B744" i="1" s="1"/>
  <c r="D110" i="1"/>
  <c r="E109" i="1"/>
  <c r="E110" i="1" s="1"/>
  <c r="Q110" i="1"/>
  <c r="O109" i="1"/>
  <c r="P109" i="1"/>
  <c r="N109" i="1"/>
  <c r="L109" i="1"/>
  <c r="M109" i="1"/>
  <c r="B745" i="1" l="1"/>
  <c r="B746" i="1" s="1"/>
  <c r="B747" i="1" s="1"/>
  <c r="B748" i="1" s="1"/>
  <c r="B749" i="1" s="1"/>
  <c r="B750" i="1" s="1"/>
  <c r="B751" i="1" s="1"/>
  <c r="B752" i="1" s="1"/>
  <c r="B753" i="1" s="1"/>
  <c r="B754" i="1" s="1"/>
  <c r="A745" i="1"/>
  <c r="A746" i="1" s="1"/>
  <c r="A747" i="1" s="1"/>
  <c r="A748" i="1" s="1"/>
  <c r="A749" i="1" s="1"/>
  <c r="A750" i="1" s="1"/>
  <c r="A751" i="1" s="1"/>
  <c r="A752" i="1" s="1"/>
  <c r="A753" i="1" s="1"/>
  <c r="D111" i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A754" i="1"/>
  <c r="Q111" i="1"/>
  <c r="N110" i="1"/>
  <c r="L110" i="1"/>
  <c r="M110" i="1"/>
  <c r="O110" i="1"/>
  <c r="P110" i="1"/>
  <c r="A755" i="1" l="1"/>
  <c r="A756" i="1" s="1"/>
  <c r="A757" i="1" s="1"/>
  <c r="A758" i="1" s="1"/>
  <c r="A759" i="1" s="1"/>
  <c r="A760" i="1" s="1"/>
  <c r="A761" i="1" s="1"/>
  <c r="A762" i="1" s="1"/>
  <c r="A763" i="1" s="1"/>
  <c r="C765" i="1"/>
  <c r="C766" i="1" s="1"/>
  <c r="C767" i="1" s="1"/>
  <c r="C768" i="1" s="1"/>
  <c r="C769" i="1" s="1"/>
  <c r="C770" i="1" s="1"/>
  <c r="C771" i="1" s="1"/>
  <c r="C772" i="1" s="1"/>
  <c r="C773" i="1" s="1"/>
  <c r="C774" i="1" s="1"/>
  <c r="A764" i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D112" i="1"/>
  <c r="E111" i="1"/>
  <c r="Q112" i="1"/>
  <c r="N111" i="1"/>
  <c r="P111" i="1"/>
  <c r="O111" i="1"/>
  <c r="L111" i="1"/>
  <c r="M111" i="1"/>
  <c r="E112" i="1" l="1"/>
  <c r="B765" i="1"/>
  <c r="B766" i="1" s="1"/>
  <c r="B767" i="1" s="1"/>
  <c r="B768" i="1" s="1"/>
  <c r="B769" i="1" s="1"/>
  <c r="B770" i="1" s="1"/>
  <c r="B771" i="1" s="1"/>
  <c r="B772" i="1" s="1"/>
  <c r="B773" i="1" s="1"/>
  <c r="B774" i="1" s="1"/>
  <c r="A765" i="1"/>
  <c r="A766" i="1" s="1"/>
  <c r="A767" i="1" s="1"/>
  <c r="A768" i="1" s="1"/>
  <c r="A769" i="1" s="1"/>
  <c r="A770" i="1" s="1"/>
  <c r="A771" i="1" s="1"/>
  <c r="A772" i="1" s="1"/>
  <c r="A773" i="1" s="1"/>
  <c r="D113" i="1"/>
  <c r="C775" i="1"/>
  <c r="A774" i="1"/>
  <c r="Q113" i="1"/>
  <c r="P112" i="1"/>
  <c r="L112" i="1"/>
  <c r="M112" i="1"/>
  <c r="O112" i="1"/>
  <c r="N112" i="1"/>
  <c r="C776" i="1" l="1"/>
  <c r="C777" i="1" s="1"/>
  <c r="C778" i="1" s="1"/>
  <c r="C779" i="1" s="1"/>
  <c r="C780" i="1" s="1"/>
  <c r="C781" i="1" s="1"/>
  <c r="C782" i="1" s="1"/>
  <c r="C783" i="1" s="1"/>
  <c r="C784" i="1" s="1"/>
  <c r="A775" i="1"/>
  <c r="B775" i="1"/>
  <c r="D114" i="1"/>
  <c r="E113" i="1"/>
  <c r="E114" i="1" s="1"/>
  <c r="Q114" i="1"/>
  <c r="M113" i="1"/>
  <c r="N113" i="1"/>
  <c r="O113" i="1"/>
  <c r="L113" i="1"/>
  <c r="P113" i="1"/>
  <c r="B776" i="1" l="1"/>
  <c r="B777" i="1" s="1"/>
  <c r="B778" i="1" s="1"/>
  <c r="B779" i="1" s="1"/>
  <c r="B780" i="1" s="1"/>
  <c r="B781" i="1" s="1"/>
  <c r="B782" i="1" s="1"/>
  <c r="B783" i="1" s="1"/>
  <c r="B784" i="1" s="1"/>
  <c r="A776" i="1"/>
  <c r="A777" i="1" s="1"/>
  <c r="A778" i="1" s="1"/>
  <c r="A779" i="1" s="1"/>
  <c r="A780" i="1" s="1"/>
  <c r="A781" i="1" s="1"/>
  <c r="A782" i="1" s="1"/>
  <c r="A783" i="1" s="1"/>
  <c r="D115" i="1"/>
  <c r="C785" i="1"/>
  <c r="C786" i="1" s="1"/>
  <c r="C787" i="1" s="1"/>
  <c r="C788" i="1" s="1"/>
  <c r="C789" i="1" s="1"/>
  <c r="C790" i="1" s="1"/>
  <c r="C791" i="1" s="1"/>
  <c r="C792" i="1" s="1"/>
  <c r="C793" i="1" s="1"/>
  <c r="C794" i="1" s="1"/>
  <c r="A784" i="1"/>
  <c r="Q115" i="1"/>
  <c r="N114" i="1"/>
  <c r="O114" i="1"/>
  <c r="L114" i="1"/>
  <c r="P114" i="1"/>
  <c r="M114" i="1"/>
  <c r="A785" i="1" l="1"/>
  <c r="A786" i="1" s="1"/>
  <c r="A787" i="1" s="1"/>
  <c r="A788" i="1" s="1"/>
  <c r="A789" i="1" s="1"/>
  <c r="A790" i="1" s="1"/>
  <c r="A791" i="1" s="1"/>
  <c r="A792" i="1" s="1"/>
  <c r="A793" i="1" s="1"/>
  <c r="C795" i="1"/>
  <c r="A794" i="1"/>
  <c r="B785" i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D116" i="1"/>
  <c r="E115" i="1"/>
  <c r="Q116" i="1"/>
  <c r="L115" i="1"/>
  <c r="N115" i="1"/>
  <c r="P115" i="1"/>
  <c r="O115" i="1"/>
  <c r="M115" i="1"/>
  <c r="E116" i="1" l="1"/>
  <c r="D117" i="1"/>
  <c r="C796" i="1"/>
  <c r="C797" i="1" s="1"/>
  <c r="C798" i="1" s="1"/>
  <c r="C799" i="1" s="1"/>
  <c r="C800" i="1" s="1"/>
  <c r="C801" i="1" s="1"/>
  <c r="C802" i="1" s="1"/>
  <c r="C803" i="1" s="1"/>
  <c r="C804" i="1" s="1"/>
  <c r="A795" i="1"/>
  <c r="Q117" i="1"/>
  <c r="P116" i="1"/>
  <c r="N116" i="1"/>
  <c r="L116" i="1"/>
  <c r="M116" i="1"/>
  <c r="O116" i="1"/>
  <c r="A796" i="1" l="1"/>
  <c r="A797" i="1" s="1"/>
  <c r="A798" i="1" s="1"/>
  <c r="A799" i="1" s="1"/>
  <c r="A800" i="1"/>
  <c r="A801" i="1" s="1"/>
  <c r="A802" i="1" s="1"/>
  <c r="A803" i="1" s="1"/>
  <c r="C805" i="1"/>
  <c r="C806" i="1" s="1"/>
  <c r="C807" i="1" s="1"/>
  <c r="C808" i="1" s="1"/>
  <c r="C809" i="1" s="1"/>
  <c r="C810" i="1" s="1"/>
  <c r="C811" i="1" s="1"/>
  <c r="C812" i="1" s="1"/>
  <c r="C813" i="1" s="1"/>
  <c r="C814" i="1" s="1"/>
  <c r="A804" i="1"/>
  <c r="A805" i="1" s="1"/>
  <c r="A806" i="1" s="1"/>
  <c r="A807" i="1" s="1"/>
  <c r="A808" i="1" s="1"/>
  <c r="A809" i="1" s="1"/>
  <c r="A810" i="1" s="1"/>
  <c r="A811" i="1" s="1"/>
  <c r="B796" i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D118" i="1"/>
  <c r="E117" i="1"/>
  <c r="E118" i="1" s="1"/>
  <c r="O117" i="1"/>
  <c r="L117" i="1"/>
  <c r="M117" i="1"/>
  <c r="P117" i="1"/>
  <c r="N117" i="1"/>
  <c r="Q118" i="1"/>
  <c r="A812" i="1" l="1"/>
  <c r="D119" i="1"/>
  <c r="A813" i="1"/>
  <c r="C815" i="1"/>
  <c r="A814" i="1"/>
  <c r="O118" i="1"/>
  <c r="M118" i="1"/>
  <c r="N118" i="1"/>
  <c r="P118" i="1"/>
  <c r="L118" i="1"/>
  <c r="Q119" i="1"/>
  <c r="C816" i="1" l="1"/>
  <c r="C817" i="1" s="1"/>
  <c r="C818" i="1" s="1"/>
  <c r="C819" i="1" s="1"/>
  <c r="C820" i="1" s="1"/>
  <c r="C821" i="1" s="1"/>
  <c r="C822" i="1" s="1"/>
  <c r="C823" i="1" s="1"/>
  <c r="C824" i="1" s="1"/>
  <c r="A815" i="1"/>
  <c r="B815" i="1"/>
  <c r="D120" i="1"/>
  <c r="E119" i="1"/>
  <c r="E120" i="1" s="1"/>
  <c r="Q120" i="1"/>
  <c r="M119" i="1"/>
  <c r="N119" i="1"/>
  <c r="P119" i="1"/>
  <c r="L119" i="1"/>
  <c r="O119" i="1"/>
  <c r="B816" i="1" l="1"/>
  <c r="B817" i="1" s="1"/>
  <c r="B818" i="1" s="1"/>
  <c r="B819" i="1" s="1"/>
  <c r="B820" i="1" s="1"/>
  <c r="B821" i="1" s="1"/>
  <c r="B822" i="1" s="1"/>
  <c r="B823" i="1" s="1"/>
  <c r="B824" i="1" s="1"/>
  <c r="A816" i="1"/>
  <c r="A817" i="1" s="1"/>
  <c r="A818" i="1" s="1"/>
  <c r="A819" i="1" s="1"/>
  <c r="A820" i="1" s="1"/>
  <c r="A821" i="1" s="1"/>
  <c r="A822" i="1" s="1"/>
  <c r="A823" i="1" s="1"/>
  <c r="D121" i="1"/>
  <c r="C825" i="1"/>
  <c r="A824" i="1"/>
  <c r="M120" i="1"/>
  <c r="N120" i="1"/>
  <c r="P120" i="1"/>
  <c r="L120" i="1"/>
  <c r="O120" i="1"/>
  <c r="Q121" i="1"/>
  <c r="C826" i="1" l="1"/>
  <c r="C827" i="1" s="1"/>
  <c r="C828" i="1" s="1"/>
  <c r="C829" i="1" s="1"/>
  <c r="C830" i="1" s="1"/>
  <c r="C831" i="1" s="1"/>
  <c r="C832" i="1" s="1"/>
  <c r="C833" i="1" s="1"/>
  <c r="C834" i="1" s="1"/>
  <c r="A825" i="1"/>
  <c r="B825" i="1"/>
  <c r="D122" i="1"/>
  <c r="E121" i="1"/>
  <c r="E122" i="1" s="1"/>
  <c r="O121" i="1"/>
  <c r="L121" i="1"/>
  <c r="P121" i="1"/>
  <c r="M121" i="1"/>
  <c r="N121" i="1"/>
  <c r="Q122" i="1"/>
  <c r="B826" i="1" l="1"/>
  <c r="B827" i="1" s="1"/>
  <c r="B828" i="1" s="1"/>
  <c r="B829" i="1" s="1"/>
  <c r="B830" i="1" s="1"/>
  <c r="B831" i="1" s="1"/>
  <c r="B832" i="1" s="1"/>
  <c r="B833" i="1" s="1"/>
  <c r="B834" i="1" s="1"/>
  <c r="A826" i="1"/>
  <c r="A827" i="1" s="1"/>
  <c r="A828" i="1" s="1"/>
  <c r="A829" i="1" s="1"/>
  <c r="A830" i="1" s="1"/>
  <c r="A831" i="1" s="1"/>
  <c r="A832" i="1" s="1"/>
  <c r="A833" i="1" s="1"/>
  <c r="D123" i="1"/>
  <c r="C835" i="1"/>
  <c r="A834" i="1"/>
  <c r="M122" i="1"/>
  <c r="O122" i="1"/>
  <c r="P122" i="1"/>
  <c r="L122" i="1"/>
  <c r="N122" i="1"/>
  <c r="Q123" i="1"/>
  <c r="C836" i="1" l="1"/>
  <c r="C837" i="1" s="1"/>
  <c r="C838" i="1" s="1"/>
  <c r="C839" i="1" s="1"/>
  <c r="C840" i="1" s="1"/>
  <c r="C841" i="1" s="1"/>
  <c r="C842" i="1" s="1"/>
  <c r="C843" i="1" s="1"/>
  <c r="C844" i="1" s="1"/>
  <c r="A835" i="1"/>
  <c r="B835" i="1"/>
  <c r="D124" i="1"/>
  <c r="E123" i="1"/>
  <c r="E124" i="1" s="1"/>
  <c r="L123" i="1"/>
  <c r="M123" i="1"/>
  <c r="N123" i="1"/>
  <c r="P123" i="1"/>
  <c r="O123" i="1"/>
  <c r="Q124" i="1"/>
  <c r="B836" i="1" l="1"/>
  <c r="B837" i="1" s="1"/>
  <c r="B838" i="1" s="1"/>
  <c r="B839" i="1" s="1"/>
  <c r="B840" i="1" s="1"/>
  <c r="B841" i="1" s="1"/>
  <c r="B842" i="1" s="1"/>
  <c r="B843" i="1" s="1"/>
  <c r="B844" i="1" s="1"/>
  <c r="A836" i="1"/>
  <c r="A837" i="1" s="1"/>
  <c r="A838" i="1" s="1"/>
  <c r="A839" i="1" s="1"/>
  <c r="A840" i="1" s="1"/>
  <c r="A841" i="1" s="1"/>
  <c r="A842" i="1" s="1"/>
  <c r="A843" i="1" s="1"/>
  <c r="D125" i="1"/>
  <c r="C845" i="1"/>
  <c r="A844" i="1"/>
  <c r="N124" i="1"/>
  <c r="O124" i="1"/>
  <c r="M124" i="1"/>
  <c r="L124" i="1"/>
  <c r="P124" i="1"/>
  <c r="Q125" i="1"/>
  <c r="C846" i="1" l="1"/>
  <c r="C847" i="1" s="1"/>
  <c r="C848" i="1" s="1"/>
  <c r="C849" i="1" s="1"/>
  <c r="C850" i="1" s="1"/>
  <c r="C851" i="1" s="1"/>
  <c r="C852" i="1" s="1"/>
  <c r="C853" i="1" s="1"/>
  <c r="C854" i="1" s="1"/>
  <c r="A845" i="1"/>
  <c r="B845" i="1"/>
  <c r="D126" i="1"/>
  <c r="E125" i="1"/>
  <c r="E126" i="1" s="1"/>
  <c r="Q126" i="1"/>
  <c r="L125" i="1"/>
  <c r="M125" i="1"/>
  <c r="P125" i="1"/>
  <c r="N125" i="1"/>
  <c r="O125" i="1"/>
  <c r="B846" i="1" l="1"/>
  <c r="B847" i="1" s="1"/>
  <c r="B848" i="1" s="1"/>
  <c r="B849" i="1" s="1"/>
  <c r="B850" i="1" s="1"/>
  <c r="B851" i="1" s="1"/>
  <c r="B852" i="1" s="1"/>
  <c r="B853" i="1" s="1"/>
  <c r="B854" i="1" s="1"/>
  <c r="A846" i="1"/>
  <c r="A847" i="1" s="1"/>
  <c r="A848" i="1" s="1"/>
  <c r="A849" i="1" s="1"/>
  <c r="A850" i="1" s="1"/>
  <c r="A851" i="1" s="1"/>
  <c r="A852" i="1" s="1"/>
  <c r="A853" i="1" s="1"/>
  <c r="D127" i="1"/>
  <c r="C855" i="1"/>
  <c r="C856" i="1" s="1"/>
  <c r="C857" i="1" s="1"/>
  <c r="A854" i="1"/>
  <c r="N126" i="1"/>
  <c r="P126" i="1"/>
  <c r="O126" i="1"/>
  <c r="M126" i="1"/>
  <c r="L126" i="1"/>
  <c r="Q127" i="1"/>
  <c r="A855" i="1" l="1"/>
  <c r="A856" i="1" s="1"/>
  <c r="A857" i="1" s="1"/>
  <c r="C858" i="1"/>
  <c r="C859" i="1" s="1"/>
  <c r="C860" i="1" s="1"/>
  <c r="C861" i="1" s="1"/>
  <c r="C862" i="1" s="1"/>
  <c r="C863" i="1" s="1"/>
  <c r="C864" i="1" s="1"/>
  <c r="B855" i="1"/>
  <c r="B856" i="1" s="1"/>
  <c r="B857" i="1" s="1"/>
  <c r="B858" i="1" s="1"/>
  <c r="B859" i="1" s="1"/>
  <c r="B860" i="1" s="1"/>
  <c r="B861" i="1" s="1"/>
  <c r="B862" i="1" s="1"/>
  <c r="B863" i="1" s="1"/>
  <c r="B864" i="1" s="1"/>
  <c r="D128" i="1"/>
  <c r="E127" i="1"/>
  <c r="E128" i="1" s="1"/>
  <c r="N127" i="1"/>
  <c r="P127" i="1"/>
  <c r="L127" i="1"/>
  <c r="O127" i="1"/>
  <c r="M127" i="1"/>
  <c r="Q128" i="1"/>
  <c r="A858" i="1" l="1"/>
  <c r="A859" i="1" s="1"/>
  <c r="A860" i="1" s="1"/>
  <c r="A861" i="1" s="1"/>
  <c r="A862" i="1" s="1"/>
  <c r="A863" i="1" s="1"/>
  <c r="D129" i="1"/>
  <c r="C865" i="1"/>
  <c r="C866" i="1" s="1"/>
  <c r="C867" i="1" s="1"/>
  <c r="A864" i="1"/>
  <c r="N128" i="1"/>
  <c r="L128" i="1"/>
  <c r="M128" i="1"/>
  <c r="O128" i="1"/>
  <c r="P128" i="1"/>
  <c r="Q129" i="1"/>
  <c r="A865" i="1" l="1"/>
  <c r="A866" i="1" s="1"/>
  <c r="C868" i="1"/>
  <c r="C869" i="1" s="1"/>
  <c r="C870" i="1" s="1"/>
  <c r="C871" i="1" s="1"/>
  <c r="C872" i="1" s="1"/>
  <c r="C873" i="1" s="1"/>
  <c r="C874" i="1" s="1"/>
  <c r="A867" i="1"/>
  <c r="B865" i="1"/>
  <c r="B866" i="1" s="1"/>
  <c r="B867" i="1" s="1"/>
  <c r="D130" i="1"/>
  <c r="E129" i="1"/>
  <c r="O129" i="1"/>
  <c r="M129" i="1"/>
  <c r="P129" i="1"/>
  <c r="L129" i="1"/>
  <c r="N129" i="1"/>
  <c r="Q130" i="1"/>
  <c r="E130" i="1" l="1"/>
  <c r="B868" i="1"/>
  <c r="B869" i="1" s="1"/>
  <c r="B870" i="1" s="1"/>
  <c r="B871" i="1" s="1"/>
  <c r="B872" i="1" s="1"/>
  <c r="B873" i="1" s="1"/>
  <c r="B874" i="1" s="1"/>
  <c r="A868" i="1"/>
  <c r="A869" i="1" s="1"/>
  <c r="A870" i="1" s="1"/>
  <c r="A871" i="1" s="1"/>
  <c r="A872" i="1" s="1"/>
  <c r="A873" i="1" s="1"/>
  <c r="D131" i="1"/>
  <c r="C875" i="1"/>
  <c r="A874" i="1"/>
  <c r="Q131" i="1"/>
  <c r="L130" i="1"/>
  <c r="M130" i="1"/>
  <c r="N130" i="1"/>
  <c r="P130" i="1"/>
  <c r="O130" i="1"/>
  <c r="C876" i="1" l="1"/>
  <c r="C877" i="1" s="1"/>
  <c r="C878" i="1" s="1"/>
  <c r="C879" i="1" s="1"/>
  <c r="C880" i="1" s="1"/>
  <c r="C881" i="1" s="1"/>
  <c r="C882" i="1" s="1"/>
  <c r="C883" i="1" s="1"/>
  <c r="C884" i="1" s="1"/>
  <c r="A875" i="1"/>
  <c r="B875" i="1"/>
  <c r="D132" i="1"/>
  <c r="E131" i="1"/>
  <c r="E132" i="1" s="1"/>
  <c r="Q132" i="1"/>
  <c r="N131" i="1"/>
  <c r="L131" i="1"/>
  <c r="M131" i="1"/>
  <c r="O131" i="1"/>
  <c r="P131" i="1"/>
  <c r="B876" i="1" l="1"/>
  <c r="B877" i="1" s="1"/>
  <c r="B878" i="1" s="1"/>
  <c r="B879" i="1" s="1"/>
  <c r="B880" i="1" s="1"/>
  <c r="B881" i="1" s="1"/>
  <c r="B882" i="1" s="1"/>
  <c r="B883" i="1" s="1"/>
  <c r="B884" i="1" s="1"/>
  <c r="A876" i="1"/>
  <c r="A877" i="1" s="1"/>
  <c r="A878" i="1" s="1"/>
  <c r="A879" i="1" s="1"/>
  <c r="A880" i="1" s="1"/>
  <c r="A881" i="1" s="1"/>
  <c r="A882" i="1" s="1"/>
  <c r="A883" i="1" s="1"/>
  <c r="D133" i="1"/>
  <c r="C885" i="1"/>
  <c r="A884" i="1"/>
  <c r="Q133" i="1"/>
  <c r="L132" i="1"/>
  <c r="M132" i="1"/>
  <c r="N132" i="1"/>
  <c r="O132" i="1"/>
  <c r="P132" i="1"/>
  <c r="C886" i="1" l="1"/>
  <c r="C887" i="1" s="1"/>
  <c r="C888" i="1" s="1"/>
  <c r="C889" i="1" s="1"/>
  <c r="C890" i="1" s="1"/>
  <c r="C891" i="1" s="1"/>
  <c r="C892" i="1" s="1"/>
  <c r="C893" i="1" s="1"/>
  <c r="C894" i="1" s="1"/>
  <c r="A885" i="1"/>
  <c r="B885" i="1"/>
  <c r="D134" i="1"/>
  <c r="E133" i="1"/>
  <c r="E134" i="1" s="1"/>
  <c r="Q134" i="1"/>
  <c r="L133" i="1"/>
  <c r="O133" i="1"/>
  <c r="M133" i="1"/>
  <c r="N133" i="1"/>
  <c r="P133" i="1"/>
  <c r="B886" i="1" l="1"/>
  <c r="B887" i="1" s="1"/>
  <c r="B888" i="1" s="1"/>
  <c r="B889" i="1" s="1"/>
  <c r="B890" i="1" s="1"/>
  <c r="B891" i="1" s="1"/>
  <c r="B892" i="1" s="1"/>
  <c r="B893" i="1" s="1"/>
  <c r="B894" i="1" s="1"/>
  <c r="A886" i="1"/>
  <c r="A887" i="1" s="1"/>
  <c r="A888" i="1" s="1"/>
  <c r="A889" i="1" s="1"/>
  <c r="A890" i="1" s="1"/>
  <c r="A891" i="1" s="1"/>
  <c r="A892" i="1" s="1"/>
  <c r="A893" i="1" s="1"/>
  <c r="D135" i="1"/>
  <c r="C895" i="1"/>
  <c r="A894" i="1"/>
  <c r="Q135" i="1"/>
  <c r="P134" i="1"/>
  <c r="O134" i="1"/>
  <c r="L134" i="1"/>
  <c r="M134" i="1"/>
  <c r="N134" i="1"/>
  <c r="C896" i="1" l="1"/>
  <c r="A895" i="1"/>
  <c r="B895" i="1"/>
  <c r="B896" i="1" s="1"/>
  <c r="D136" i="1"/>
  <c r="E135" i="1"/>
  <c r="E136" i="1" s="1"/>
  <c r="L135" i="1"/>
  <c r="P135" i="1"/>
  <c r="N135" i="1"/>
  <c r="M135" i="1"/>
  <c r="O135" i="1"/>
  <c r="Q136" i="1"/>
  <c r="D137" i="1" l="1"/>
  <c r="C897" i="1"/>
  <c r="C898" i="1" s="1"/>
  <c r="C899" i="1" s="1"/>
  <c r="C900" i="1" s="1"/>
  <c r="C901" i="1" s="1"/>
  <c r="C902" i="1" s="1"/>
  <c r="C903" i="1" s="1"/>
  <c r="C904" i="1" s="1"/>
  <c r="A896" i="1"/>
  <c r="M136" i="1"/>
  <c r="P136" i="1"/>
  <c r="N136" i="1"/>
  <c r="O136" i="1"/>
  <c r="L136" i="1"/>
  <c r="Q137" i="1"/>
  <c r="A897" i="1" l="1"/>
  <c r="A898" i="1" s="1"/>
  <c r="A899" i="1" s="1"/>
  <c r="A900" i="1"/>
  <c r="A901" i="1" s="1"/>
  <c r="A902" i="1" s="1"/>
  <c r="A903" i="1" s="1"/>
  <c r="C905" i="1"/>
  <c r="C906" i="1" s="1"/>
  <c r="C907" i="1" s="1"/>
  <c r="A904" i="1"/>
  <c r="B897" i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D138" i="1"/>
  <c r="E137" i="1"/>
  <c r="E138" i="1" s="1"/>
  <c r="Q138" i="1"/>
  <c r="M137" i="1"/>
  <c r="P137" i="1"/>
  <c r="O137" i="1"/>
  <c r="L137" i="1"/>
  <c r="N137" i="1"/>
  <c r="A905" i="1" l="1"/>
  <c r="A906" i="1" s="1"/>
  <c r="A907" i="1" s="1"/>
  <c r="D139" i="1"/>
  <c r="C908" i="1"/>
  <c r="C909" i="1" s="1"/>
  <c r="C910" i="1" s="1"/>
  <c r="C911" i="1" s="1"/>
  <c r="C912" i="1" s="1"/>
  <c r="C913" i="1" s="1"/>
  <c r="C914" i="1" s="1"/>
  <c r="Q139" i="1"/>
  <c r="M138" i="1"/>
  <c r="L138" i="1"/>
  <c r="O138" i="1"/>
  <c r="N138" i="1"/>
  <c r="P138" i="1"/>
  <c r="A908" i="1" l="1"/>
  <c r="A909" i="1" s="1"/>
  <c r="A910" i="1" s="1"/>
  <c r="A911" i="1" s="1"/>
  <c r="A912" i="1" s="1"/>
  <c r="A913" i="1" s="1"/>
  <c r="C915" i="1"/>
  <c r="C916" i="1" s="1"/>
  <c r="C917" i="1" s="1"/>
  <c r="C918" i="1" s="1"/>
  <c r="C919" i="1" s="1"/>
  <c r="C920" i="1" s="1"/>
  <c r="C921" i="1" s="1"/>
  <c r="C922" i="1" s="1"/>
  <c r="C923" i="1" s="1"/>
  <c r="C924" i="1" s="1"/>
  <c r="A914" i="1"/>
  <c r="B908" i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D140" i="1"/>
  <c r="E139" i="1"/>
  <c r="E140" i="1" s="1"/>
  <c r="L139" i="1"/>
  <c r="N139" i="1"/>
  <c r="P139" i="1"/>
  <c r="O139" i="1"/>
  <c r="M139" i="1"/>
  <c r="Q140" i="1"/>
  <c r="A915" i="1" l="1"/>
  <c r="A916" i="1" s="1"/>
  <c r="A917" i="1" s="1"/>
  <c r="A918" i="1" s="1"/>
  <c r="A919" i="1" s="1"/>
  <c r="A920" i="1" s="1"/>
  <c r="A921" i="1" s="1"/>
  <c r="A922" i="1" s="1"/>
  <c r="A923" i="1" s="1"/>
  <c r="D141" i="1"/>
  <c r="C925" i="1"/>
  <c r="C926" i="1" s="1"/>
  <c r="C927" i="1" s="1"/>
  <c r="C928" i="1" s="1"/>
  <c r="C929" i="1" s="1"/>
  <c r="C930" i="1" s="1"/>
  <c r="C931" i="1" s="1"/>
  <c r="C932" i="1" s="1"/>
  <c r="C933" i="1" s="1"/>
  <c r="C934" i="1" s="1"/>
  <c r="A924" i="1"/>
  <c r="L140" i="1"/>
  <c r="Q141" i="1"/>
  <c r="O140" i="1"/>
  <c r="P140" i="1"/>
  <c r="M140" i="1"/>
  <c r="N140" i="1"/>
  <c r="A925" i="1" l="1"/>
  <c r="A926" i="1" s="1"/>
  <c r="A927" i="1" s="1"/>
  <c r="A928" i="1" s="1"/>
  <c r="A929" i="1" s="1"/>
  <c r="A930" i="1" s="1"/>
  <c r="A931" i="1" s="1"/>
  <c r="A932" i="1" s="1"/>
  <c r="A933" i="1" s="1"/>
  <c r="C935" i="1"/>
  <c r="A934" i="1"/>
  <c r="B925" i="1"/>
  <c r="B926" i="1" s="1"/>
  <c r="B927" i="1" s="1"/>
  <c r="B928" i="1" s="1"/>
  <c r="B929" i="1" s="1"/>
  <c r="B930" i="1" s="1"/>
  <c r="B931" i="1" s="1"/>
  <c r="B932" i="1" s="1"/>
  <c r="B933" i="1" s="1"/>
  <c r="B934" i="1" s="1"/>
  <c r="D142" i="1"/>
  <c r="E141" i="1"/>
  <c r="E142" i="1" s="1"/>
  <c r="Q142" i="1"/>
  <c r="L141" i="1"/>
  <c r="N141" i="1"/>
  <c r="M141" i="1"/>
  <c r="O141" i="1"/>
  <c r="P141" i="1"/>
  <c r="B935" i="1" l="1"/>
  <c r="D143" i="1"/>
  <c r="C936" i="1"/>
  <c r="C937" i="1" s="1"/>
  <c r="C938" i="1" s="1"/>
  <c r="C939" i="1" s="1"/>
  <c r="C940" i="1" s="1"/>
  <c r="C941" i="1" s="1"/>
  <c r="C942" i="1" s="1"/>
  <c r="C943" i="1" s="1"/>
  <c r="C944" i="1" s="1"/>
  <c r="A935" i="1"/>
  <c r="L142" i="1"/>
  <c r="M142" i="1"/>
  <c r="N142" i="1"/>
  <c r="O142" i="1"/>
  <c r="P142" i="1"/>
  <c r="Q143" i="1"/>
  <c r="A936" i="1" l="1"/>
  <c r="A937" i="1" s="1"/>
  <c r="A938" i="1" s="1"/>
  <c r="A939" i="1" s="1"/>
  <c r="A940" i="1" s="1"/>
  <c r="A941" i="1" s="1"/>
  <c r="A942" i="1" s="1"/>
  <c r="A943" i="1" s="1"/>
  <c r="C945" i="1"/>
  <c r="C946" i="1" s="1"/>
  <c r="C947" i="1" s="1"/>
  <c r="C948" i="1" s="1"/>
  <c r="C949" i="1" s="1"/>
  <c r="C950" i="1" s="1"/>
  <c r="C951" i="1" s="1"/>
  <c r="C952" i="1" s="1"/>
  <c r="C953" i="1" s="1"/>
  <c r="C954" i="1" s="1"/>
  <c r="A944" i="1"/>
  <c r="B936" i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D144" i="1"/>
  <c r="E143" i="1"/>
  <c r="N143" i="1"/>
  <c r="L143" i="1"/>
  <c r="P143" i="1"/>
  <c r="M143" i="1"/>
  <c r="O143" i="1"/>
  <c r="Q144" i="1"/>
  <c r="E144" i="1" l="1"/>
  <c r="A945" i="1"/>
  <c r="A946" i="1"/>
  <c r="A947" i="1" s="1"/>
  <c r="A948" i="1" s="1"/>
  <c r="A949" i="1" s="1"/>
  <c r="A950" i="1" s="1"/>
  <c r="A951" i="1" s="1"/>
  <c r="A952" i="1" s="1"/>
  <c r="A953" i="1" s="1"/>
  <c r="D145" i="1"/>
  <c r="C955" i="1"/>
  <c r="A954" i="1"/>
  <c r="N144" i="1"/>
  <c r="O144" i="1"/>
  <c r="M144" i="1"/>
  <c r="P144" i="1"/>
  <c r="L144" i="1"/>
  <c r="Q145" i="1"/>
  <c r="C956" i="1" l="1"/>
  <c r="C957" i="1" s="1"/>
  <c r="C958" i="1" s="1"/>
  <c r="C959" i="1" s="1"/>
  <c r="C960" i="1" s="1"/>
  <c r="C961" i="1" s="1"/>
  <c r="C962" i="1" s="1"/>
  <c r="C963" i="1" s="1"/>
  <c r="C964" i="1" s="1"/>
  <c r="A955" i="1"/>
  <c r="B955" i="1"/>
  <c r="D146" i="1"/>
  <c r="E145" i="1"/>
  <c r="O145" i="1"/>
  <c r="L145" i="1"/>
  <c r="P145" i="1"/>
  <c r="M145" i="1"/>
  <c r="N145" i="1"/>
  <c r="Q146" i="1"/>
  <c r="E146" i="1" l="1"/>
  <c r="B956" i="1"/>
  <c r="B957" i="1" s="1"/>
  <c r="B958" i="1" s="1"/>
  <c r="B959" i="1" s="1"/>
  <c r="B960" i="1" s="1"/>
  <c r="B961" i="1" s="1"/>
  <c r="B962" i="1" s="1"/>
  <c r="B963" i="1" s="1"/>
  <c r="B964" i="1" s="1"/>
  <c r="A956" i="1"/>
  <c r="A957" i="1" s="1"/>
  <c r="A958" i="1" s="1"/>
  <c r="A959" i="1" s="1"/>
  <c r="A960" i="1" s="1"/>
  <c r="A961" i="1" s="1"/>
  <c r="A962" i="1" s="1"/>
  <c r="A963" i="1" s="1"/>
  <c r="D147" i="1"/>
  <c r="C965" i="1"/>
  <c r="C966" i="1" s="1"/>
  <c r="C967" i="1" s="1"/>
  <c r="C968" i="1" s="1"/>
  <c r="C969" i="1" s="1"/>
  <c r="C970" i="1" s="1"/>
  <c r="C971" i="1" s="1"/>
  <c r="C972" i="1" s="1"/>
  <c r="C973" i="1" s="1"/>
  <c r="C974" i="1" s="1"/>
  <c r="A964" i="1"/>
  <c r="P146" i="1"/>
  <c r="O146" i="1"/>
  <c r="M146" i="1"/>
  <c r="N146" i="1"/>
  <c r="L146" i="1"/>
  <c r="Q147" i="1"/>
  <c r="A965" i="1" l="1"/>
  <c r="A966" i="1" s="1"/>
  <c r="A967" i="1" s="1"/>
  <c r="A968" i="1" s="1"/>
  <c r="A969" i="1" s="1"/>
  <c r="A970" i="1" s="1"/>
  <c r="A971" i="1" s="1"/>
  <c r="A972" i="1" s="1"/>
  <c r="A973" i="1" s="1"/>
  <c r="C975" i="1"/>
  <c r="A974" i="1"/>
  <c r="B965" i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D148" i="1"/>
  <c r="E147" i="1"/>
  <c r="E148" i="1" s="1"/>
  <c r="Q148" i="1"/>
  <c r="P147" i="1"/>
  <c r="O147" i="1"/>
  <c r="M147" i="1"/>
  <c r="N147" i="1"/>
  <c r="L147" i="1"/>
  <c r="D149" i="1" l="1"/>
  <c r="C976" i="1"/>
  <c r="A975" i="1"/>
  <c r="Q149" i="1"/>
  <c r="N148" i="1"/>
  <c r="P148" i="1"/>
  <c r="O148" i="1"/>
  <c r="M148" i="1"/>
  <c r="L148" i="1"/>
  <c r="C977" i="1" l="1"/>
  <c r="C978" i="1" s="1"/>
  <c r="C979" i="1" s="1"/>
  <c r="C980" i="1" s="1"/>
  <c r="C981" i="1" s="1"/>
  <c r="C982" i="1" s="1"/>
  <c r="C983" i="1" s="1"/>
  <c r="C984" i="1" s="1"/>
  <c r="A976" i="1"/>
  <c r="B976" i="1"/>
  <c r="B977" i="1" s="1"/>
  <c r="B978" i="1" s="1"/>
  <c r="B979" i="1" s="1"/>
  <c r="B980" i="1" s="1"/>
  <c r="B981" i="1" s="1"/>
  <c r="D150" i="1"/>
  <c r="E149" i="1"/>
  <c r="E150" i="1" s="1"/>
  <c r="Q150" i="1"/>
  <c r="O149" i="1"/>
  <c r="L149" i="1"/>
  <c r="M149" i="1"/>
  <c r="N149" i="1"/>
  <c r="P149" i="1"/>
  <c r="B982" i="1" l="1"/>
  <c r="B983" i="1" s="1"/>
  <c r="B984" i="1" s="1"/>
  <c r="A977" i="1"/>
  <c r="A978" i="1" s="1"/>
  <c r="A979" i="1" s="1"/>
  <c r="A980" i="1" s="1"/>
  <c r="A981" i="1" s="1"/>
  <c r="A982" i="1" s="1"/>
  <c r="A983" i="1" s="1"/>
  <c r="D151" i="1"/>
  <c r="C985" i="1"/>
  <c r="C986" i="1" s="1"/>
  <c r="C987" i="1" s="1"/>
  <c r="A984" i="1"/>
  <c r="Q151" i="1"/>
  <c r="P150" i="1"/>
  <c r="N150" i="1"/>
  <c r="O150" i="1"/>
  <c r="M150" i="1"/>
  <c r="L150" i="1"/>
  <c r="A985" i="1" l="1"/>
  <c r="A986" i="1" s="1"/>
  <c r="A987" i="1" s="1"/>
  <c r="C988" i="1"/>
  <c r="C989" i="1" s="1"/>
  <c r="C990" i="1" s="1"/>
  <c r="C991" i="1" s="1"/>
  <c r="C992" i="1" s="1"/>
  <c r="C993" i="1" s="1"/>
  <c r="C994" i="1" s="1"/>
  <c r="B985" i="1"/>
  <c r="B986" i="1" s="1"/>
  <c r="B987" i="1" s="1"/>
  <c r="B988" i="1" s="1"/>
  <c r="B989" i="1" s="1"/>
  <c r="B990" i="1" s="1"/>
  <c r="B991" i="1" s="1"/>
  <c r="B992" i="1" s="1"/>
  <c r="B993" i="1" s="1"/>
  <c r="B994" i="1" s="1"/>
  <c r="D152" i="1"/>
  <c r="E151" i="1"/>
  <c r="E152" i="1" s="1"/>
  <c r="Q152" i="1"/>
  <c r="N151" i="1"/>
  <c r="O151" i="1"/>
  <c r="L151" i="1"/>
  <c r="P151" i="1"/>
  <c r="M151" i="1"/>
  <c r="A988" i="1" l="1"/>
  <c r="A989" i="1" s="1"/>
  <c r="A990" i="1" s="1"/>
  <c r="A991" i="1" s="1"/>
  <c r="A992" i="1" s="1"/>
  <c r="A993" i="1" s="1"/>
  <c r="D153" i="1"/>
  <c r="C995" i="1"/>
  <c r="A994" i="1"/>
  <c r="Q153" i="1"/>
  <c r="P152" i="1"/>
  <c r="O152" i="1"/>
  <c r="L152" i="1"/>
  <c r="N152" i="1"/>
  <c r="M152" i="1"/>
  <c r="C996" i="1" l="1"/>
  <c r="C997" i="1" s="1"/>
  <c r="C998" i="1" s="1"/>
  <c r="C999" i="1" s="1"/>
  <c r="C1000" i="1" s="1"/>
  <c r="C1001" i="1" s="1"/>
  <c r="C1002" i="1" s="1"/>
  <c r="C1003" i="1" s="1"/>
  <c r="C1004" i="1" s="1"/>
  <c r="A995" i="1"/>
  <c r="A996" i="1" s="1"/>
  <c r="A997" i="1" s="1"/>
  <c r="A998" i="1" s="1"/>
  <c r="B995" i="1"/>
  <c r="B996" i="1" s="1"/>
  <c r="B997" i="1" s="1"/>
  <c r="B998" i="1" s="1"/>
  <c r="D154" i="1"/>
  <c r="E153" i="1"/>
  <c r="E154" i="1" s="1"/>
  <c r="L153" i="1"/>
  <c r="P153" i="1"/>
  <c r="M153" i="1"/>
  <c r="O153" i="1"/>
  <c r="N153" i="1"/>
  <c r="Q154" i="1"/>
  <c r="B999" i="1" l="1"/>
  <c r="B1000" i="1" s="1"/>
  <c r="B1001" i="1" s="1"/>
  <c r="B1002" i="1" s="1"/>
  <c r="B1003" i="1" s="1"/>
  <c r="B1004" i="1" s="1"/>
  <c r="A999" i="1"/>
  <c r="A1000" i="1"/>
  <c r="A1001" i="1" s="1"/>
  <c r="D155" i="1"/>
  <c r="A1002" i="1"/>
  <c r="A1003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A1004" i="1"/>
  <c r="L154" i="1"/>
  <c r="N154" i="1"/>
  <c r="O154" i="1"/>
  <c r="M154" i="1"/>
  <c r="P154" i="1"/>
  <c r="Q155" i="1"/>
  <c r="A1005" i="1" l="1"/>
  <c r="A1006" i="1" s="1"/>
  <c r="A1007" i="1" s="1"/>
  <c r="A1008" i="1" s="1"/>
  <c r="A1009" i="1" s="1"/>
  <c r="A1010" i="1" s="1"/>
  <c r="A1011" i="1" s="1"/>
  <c r="A1012" i="1" s="1"/>
  <c r="A1013" i="1" s="1"/>
  <c r="C1015" i="1"/>
  <c r="A1014" i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D156" i="1"/>
  <c r="E155" i="1"/>
  <c r="L155" i="1"/>
  <c r="M155" i="1"/>
  <c r="O155" i="1"/>
  <c r="P155" i="1"/>
  <c r="N155" i="1"/>
  <c r="Q156" i="1"/>
  <c r="E156" i="1" l="1"/>
  <c r="D157" i="1"/>
  <c r="C1016" i="1"/>
  <c r="C1017" i="1" s="1"/>
  <c r="C1018" i="1" s="1"/>
  <c r="C1019" i="1" s="1"/>
  <c r="C1020" i="1" s="1"/>
  <c r="C1021" i="1" s="1"/>
  <c r="C1022" i="1" s="1"/>
  <c r="C1023" i="1" s="1"/>
  <c r="C1024" i="1" s="1"/>
  <c r="A1015" i="1"/>
  <c r="M156" i="1"/>
  <c r="O156" i="1"/>
  <c r="P156" i="1"/>
  <c r="L156" i="1"/>
  <c r="N156" i="1"/>
  <c r="Q157" i="1"/>
  <c r="A1016" i="1" l="1"/>
  <c r="A1017" i="1" s="1"/>
  <c r="A1018" i="1" s="1"/>
  <c r="A1019" i="1" s="1"/>
  <c r="A1020" i="1" s="1"/>
  <c r="A1021" i="1" s="1"/>
  <c r="A1022" i="1" s="1"/>
  <c r="A1023" i="1" s="1"/>
  <c r="C1025" i="1"/>
  <c r="C1026" i="1" s="1"/>
  <c r="C1027" i="1" s="1"/>
  <c r="C1028" i="1" s="1"/>
  <c r="C1029" i="1" s="1"/>
  <c r="C1030" i="1" s="1"/>
  <c r="C1031" i="1" s="1"/>
  <c r="C1032" i="1" s="1"/>
  <c r="C1033" i="1" s="1"/>
  <c r="C1034" i="1" s="1"/>
  <c r="A1024" i="1"/>
  <c r="B1016" i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D158" i="1"/>
  <c r="E157" i="1"/>
  <c r="Q158" i="1"/>
  <c r="M157" i="1"/>
  <c r="O157" i="1"/>
  <c r="P157" i="1"/>
  <c r="N157" i="1"/>
  <c r="L157" i="1"/>
  <c r="E158" i="1" l="1"/>
  <c r="A1025" i="1"/>
  <c r="A1026" i="1" s="1"/>
  <c r="A1027" i="1" s="1"/>
  <c r="A1028" i="1" s="1"/>
  <c r="A1029" i="1" s="1"/>
  <c r="D159" i="1"/>
  <c r="A1030" i="1"/>
  <c r="A1031" i="1" s="1"/>
  <c r="A1032" i="1" s="1"/>
  <c r="A1033" i="1" s="1"/>
  <c r="A1034" i="1"/>
  <c r="C1035" i="1"/>
  <c r="M158" i="1"/>
  <c r="N158" i="1"/>
  <c r="O158" i="1"/>
  <c r="L158" i="1"/>
  <c r="P158" i="1"/>
  <c r="Q159" i="1"/>
  <c r="B1035" i="1" l="1"/>
  <c r="A1035" i="1"/>
  <c r="C1036" i="1"/>
  <c r="D160" i="1"/>
  <c r="E159" i="1"/>
  <c r="E160" i="1" s="1"/>
  <c r="Q160" i="1"/>
  <c r="P159" i="1"/>
  <c r="L159" i="1"/>
  <c r="N159" i="1"/>
  <c r="O159" i="1"/>
  <c r="M159" i="1"/>
  <c r="D161" i="1" l="1"/>
  <c r="C1037" i="1"/>
  <c r="C1038" i="1" s="1"/>
  <c r="C1039" i="1" s="1"/>
  <c r="C1040" i="1" s="1"/>
  <c r="C1041" i="1" s="1"/>
  <c r="C1042" i="1" s="1"/>
  <c r="C1043" i="1" s="1"/>
  <c r="C1044" i="1" s="1"/>
  <c r="B1036" i="1"/>
  <c r="B1037" i="1" s="1"/>
  <c r="B1038" i="1" s="1"/>
  <c r="B1039" i="1" s="1"/>
  <c r="B1040" i="1" s="1"/>
  <c r="B1041" i="1" s="1"/>
  <c r="B1042" i="1" s="1"/>
  <c r="A1036" i="1"/>
  <c r="A1037" i="1" s="1"/>
  <c r="A1038" i="1" s="1"/>
  <c r="A1039" i="1" s="1"/>
  <c r="A1040" i="1" s="1"/>
  <c r="A1041" i="1" s="1"/>
  <c r="A1042" i="1" s="1"/>
  <c r="Q161" i="1"/>
  <c r="M160" i="1"/>
  <c r="P160" i="1"/>
  <c r="L160" i="1"/>
  <c r="N160" i="1"/>
  <c r="O160" i="1"/>
  <c r="A1043" i="1" l="1"/>
  <c r="B1043" i="1"/>
  <c r="B1044" i="1" s="1"/>
  <c r="A1044" i="1"/>
  <c r="C1045" i="1"/>
  <c r="D162" i="1"/>
  <c r="E161" i="1"/>
  <c r="E162" i="1" s="1"/>
  <c r="L161" i="1"/>
  <c r="N161" i="1"/>
  <c r="P161" i="1"/>
  <c r="O161" i="1"/>
  <c r="M161" i="1"/>
  <c r="Q162" i="1"/>
  <c r="D163" i="1" l="1"/>
  <c r="C1046" i="1"/>
  <c r="C1047" i="1" s="1"/>
  <c r="C1048" i="1" s="1"/>
  <c r="C1049" i="1" s="1"/>
  <c r="C1050" i="1" s="1"/>
  <c r="C1051" i="1" s="1"/>
  <c r="B1045" i="1"/>
  <c r="B1046" i="1" s="1"/>
  <c r="B1047" i="1" s="1"/>
  <c r="B1048" i="1" s="1"/>
  <c r="B1049" i="1" s="1"/>
  <c r="B1050" i="1" s="1"/>
  <c r="A1045" i="1"/>
  <c r="L162" i="1"/>
  <c r="O162" i="1"/>
  <c r="P162" i="1"/>
  <c r="N162" i="1"/>
  <c r="M162" i="1"/>
  <c r="Q163" i="1"/>
  <c r="A1046" i="1" l="1"/>
  <c r="A1047" i="1" s="1"/>
  <c r="A1048" i="1" s="1"/>
  <c r="A1049" i="1" s="1"/>
  <c r="A1050" i="1" s="1"/>
  <c r="B1051" i="1"/>
  <c r="A1051" i="1"/>
  <c r="C1052" i="1"/>
  <c r="C1053" i="1" s="1"/>
  <c r="C1054" i="1" s="1"/>
  <c r="D164" i="1"/>
  <c r="E163" i="1"/>
  <c r="E164" i="1" s="1"/>
  <c r="P163" i="1"/>
  <c r="L163" i="1"/>
  <c r="N163" i="1"/>
  <c r="M163" i="1"/>
  <c r="O163" i="1"/>
  <c r="Q164" i="1"/>
  <c r="D165" i="1" l="1"/>
  <c r="A1054" i="1"/>
  <c r="C1055" i="1"/>
  <c r="A1052" i="1"/>
  <c r="A1053" i="1" s="1"/>
  <c r="B1052" i="1"/>
  <c r="B1053" i="1" s="1"/>
  <c r="B1054" i="1" s="1"/>
  <c r="Q165" i="1"/>
  <c r="O164" i="1"/>
  <c r="M164" i="1"/>
  <c r="P164" i="1"/>
  <c r="N164" i="1"/>
  <c r="L164" i="1"/>
  <c r="B1055" i="1" l="1"/>
  <c r="A1055" i="1"/>
  <c r="C1056" i="1"/>
  <c r="D166" i="1"/>
  <c r="E165" i="1"/>
  <c r="E166" i="1" s="1"/>
  <c r="M165" i="1"/>
  <c r="Q166" i="1"/>
  <c r="L165" i="1"/>
  <c r="O165" i="1"/>
  <c r="N165" i="1"/>
  <c r="P165" i="1"/>
  <c r="D167" i="1" l="1"/>
  <c r="A1056" i="1"/>
  <c r="C1057" i="1"/>
  <c r="B1056" i="1"/>
  <c r="O166" i="1"/>
  <c r="P166" i="1"/>
  <c r="L166" i="1"/>
  <c r="M166" i="1"/>
  <c r="N166" i="1"/>
  <c r="Q167" i="1"/>
  <c r="B1057" i="1" l="1"/>
  <c r="A1057" i="1"/>
  <c r="C1058" i="1"/>
  <c r="D168" i="1"/>
  <c r="E167" i="1"/>
  <c r="E168" i="1" s="1"/>
  <c r="Q168" i="1"/>
  <c r="P167" i="1"/>
  <c r="M167" i="1"/>
  <c r="N167" i="1"/>
  <c r="O167" i="1"/>
  <c r="L167" i="1"/>
  <c r="D169" i="1" l="1"/>
  <c r="C1059" i="1"/>
  <c r="B1058" i="1"/>
  <c r="B1059" i="1" s="1"/>
  <c r="A1058" i="1"/>
  <c r="Q169" i="1"/>
  <c r="M168" i="1"/>
  <c r="L168" i="1"/>
  <c r="O168" i="1"/>
  <c r="N168" i="1"/>
  <c r="P168" i="1"/>
  <c r="A1059" i="1" l="1"/>
  <c r="C1060" i="1"/>
  <c r="D170" i="1"/>
  <c r="E169" i="1"/>
  <c r="E170" i="1" s="1"/>
  <c r="Q170" i="1"/>
  <c r="P169" i="1"/>
  <c r="L169" i="1"/>
  <c r="M169" i="1"/>
  <c r="O169" i="1"/>
  <c r="N169" i="1"/>
  <c r="D171" i="1" l="1"/>
  <c r="C1061" i="1"/>
  <c r="C1062" i="1" s="1"/>
  <c r="C1063" i="1" s="1"/>
  <c r="C1064" i="1" s="1"/>
  <c r="B1060" i="1"/>
  <c r="B1061" i="1" s="1"/>
  <c r="B1062" i="1" s="1"/>
  <c r="A1060" i="1"/>
  <c r="A1061" i="1" s="1"/>
  <c r="A1062" i="1" s="1"/>
  <c r="N170" i="1"/>
  <c r="P170" i="1"/>
  <c r="L170" i="1"/>
  <c r="O170" i="1"/>
  <c r="M170" i="1"/>
  <c r="Q171" i="1"/>
  <c r="A1063" i="1" l="1"/>
  <c r="B1063" i="1"/>
  <c r="B1064" i="1" s="1"/>
  <c r="A1064" i="1"/>
  <c r="C1065" i="1"/>
  <c r="D172" i="1"/>
  <c r="E171" i="1"/>
  <c r="E172" i="1" s="1"/>
  <c r="L171" i="1"/>
  <c r="M171" i="1"/>
  <c r="O171" i="1"/>
  <c r="P171" i="1"/>
  <c r="N171" i="1"/>
  <c r="Q172" i="1"/>
  <c r="D173" i="1" l="1"/>
  <c r="A1065" i="1"/>
  <c r="B1065" i="1"/>
  <c r="C1066" i="1"/>
  <c r="Q173" i="1"/>
  <c r="P172" i="1"/>
  <c r="L172" i="1"/>
  <c r="O172" i="1"/>
  <c r="M172" i="1"/>
  <c r="N172" i="1"/>
  <c r="C1067" i="1" l="1"/>
  <c r="B1066" i="1"/>
  <c r="B1067" i="1" s="1"/>
  <c r="A1066" i="1"/>
  <c r="D174" i="1"/>
  <c r="E173" i="1"/>
  <c r="E174" i="1" s="1"/>
  <c r="Q174" i="1"/>
  <c r="N173" i="1"/>
  <c r="O173" i="1"/>
  <c r="P173" i="1"/>
  <c r="L173" i="1"/>
  <c r="M173" i="1"/>
  <c r="D175" i="1" l="1"/>
  <c r="A1067" i="1"/>
  <c r="C1068" i="1"/>
  <c r="C1069" i="1" s="1"/>
  <c r="C1070" i="1" s="1"/>
  <c r="C1071" i="1" s="1"/>
  <c r="C1072" i="1" s="1"/>
  <c r="C1073" i="1" s="1"/>
  <c r="C1074" i="1" s="1"/>
  <c r="Q175" i="1"/>
  <c r="P174" i="1"/>
  <c r="L174" i="1"/>
  <c r="O174" i="1"/>
  <c r="M174" i="1"/>
  <c r="N174" i="1"/>
  <c r="A1074" i="1" l="1"/>
  <c r="C1075" i="1"/>
  <c r="A1068" i="1"/>
  <c r="A1069" i="1" s="1"/>
  <c r="A1070" i="1" s="1"/>
  <c r="A1071" i="1" s="1"/>
  <c r="A1072" i="1" s="1"/>
  <c r="A1073" i="1" s="1"/>
  <c r="B1068" i="1"/>
  <c r="B1069" i="1" s="1"/>
  <c r="B1070" i="1" s="1"/>
  <c r="B1071" i="1" s="1"/>
  <c r="B1072" i="1" s="1"/>
  <c r="B1073" i="1" s="1"/>
  <c r="B1074" i="1" s="1"/>
  <c r="D176" i="1"/>
  <c r="E175" i="1"/>
  <c r="E176" i="1" s="1"/>
  <c r="P175" i="1"/>
  <c r="M175" i="1"/>
  <c r="O175" i="1"/>
  <c r="L175" i="1"/>
  <c r="N175" i="1"/>
  <c r="Q176" i="1"/>
  <c r="D177" i="1" l="1"/>
  <c r="A1075" i="1"/>
  <c r="B1075" i="1"/>
  <c r="C1076" i="1"/>
  <c r="C1077" i="1" s="1"/>
  <c r="C1078" i="1" s="1"/>
  <c r="C1079" i="1" s="1"/>
  <c r="P176" i="1"/>
  <c r="L176" i="1"/>
  <c r="N176" i="1"/>
  <c r="M176" i="1"/>
  <c r="O176" i="1"/>
  <c r="Q177" i="1"/>
  <c r="C1080" i="1" l="1"/>
  <c r="C1081" i="1" s="1"/>
  <c r="C1082" i="1" s="1"/>
  <c r="C1083" i="1" s="1"/>
  <c r="C1084" i="1" s="1"/>
  <c r="B1076" i="1"/>
  <c r="B1077" i="1" s="1"/>
  <c r="B1078" i="1" s="1"/>
  <c r="B1079" i="1" s="1"/>
  <c r="B1080" i="1" s="1"/>
  <c r="B1081" i="1" s="1"/>
  <c r="B1082" i="1" s="1"/>
  <c r="B1083" i="1" s="1"/>
  <c r="A1076" i="1"/>
  <c r="A1077" i="1" s="1"/>
  <c r="A1078" i="1" s="1"/>
  <c r="A1079" i="1" s="1"/>
  <c r="A1080" i="1" s="1"/>
  <c r="A1081" i="1" s="1"/>
  <c r="A1082" i="1" s="1"/>
  <c r="A1083" i="1" s="1"/>
  <c r="D178" i="1"/>
  <c r="E177" i="1"/>
  <c r="E178" i="1" s="1"/>
  <c r="P177" i="1"/>
  <c r="L177" i="1"/>
  <c r="M177" i="1"/>
  <c r="N177" i="1"/>
  <c r="O177" i="1"/>
  <c r="Q178" i="1"/>
  <c r="D179" i="1" l="1"/>
  <c r="B1084" i="1"/>
  <c r="A1084" i="1"/>
  <c r="C1085" i="1"/>
  <c r="P178" i="1"/>
  <c r="M178" i="1"/>
  <c r="L178" i="1"/>
  <c r="N178" i="1"/>
  <c r="O178" i="1"/>
  <c r="Q179" i="1"/>
  <c r="C1086" i="1" l="1"/>
  <c r="C1087" i="1" s="1"/>
  <c r="C1088" i="1" s="1"/>
  <c r="C1089" i="1" s="1"/>
  <c r="C1090" i="1" s="1"/>
  <c r="C1091" i="1" s="1"/>
  <c r="B1085" i="1"/>
  <c r="B1086" i="1" s="1"/>
  <c r="B1087" i="1" s="1"/>
  <c r="B1088" i="1" s="1"/>
  <c r="B1089" i="1" s="1"/>
  <c r="B1090" i="1" s="1"/>
  <c r="A1085" i="1"/>
  <c r="A1086" i="1" s="1"/>
  <c r="A1087" i="1" s="1"/>
  <c r="A1088" i="1" s="1"/>
  <c r="A1089" i="1" s="1"/>
  <c r="A1090" i="1" s="1"/>
  <c r="D180" i="1"/>
  <c r="E179" i="1"/>
  <c r="E180" i="1" s="1"/>
  <c r="Q180" i="1"/>
  <c r="L179" i="1"/>
  <c r="P179" i="1"/>
  <c r="M179" i="1"/>
  <c r="N179" i="1"/>
  <c r="O179" i="1"/>
  <c r="B1091" i="1" l="1"/>
  <c r="D181" i="1"/>
  <c r="A1091" i="1"/>
  <c r="C1092" i="1"/>
  <c r="Q181" i="1"/>
  <c r="L180" i="1"/>
  <c r="M180" i="1"/>
  <c r="N180" i="1"/>
  <c r="P180" i="1"/>
  <c r="O180" i="1"/>
  <c r="C1093" i="1" l="1"/>
  <c r="C1094" i="1" s="1"/>
  <c r="A1092" i="1"/>
  <c r="A1093" i="1" s="1"/>
  <c r="B1092" i="1"/>
  <c r="B1093" i="1" s="1"/>
  <c r="B1094" i="1" s="1"/>
  <c r="D182" i="1"/>
  <c r="E181" i="1"/>
  <c r="E182" i="1" s="1"/>
  <c r="P181" i="1"/>
  <c r="L181" i="1"/>
  <c r="M181" i="1"/>
  <c r="O181" i="1"/>
  <c r="N181" i="1"/>
  <c r="Q182" i="1"/>
  <c r="D183" i="1" l="1"/>
  <c r="A1094" i="1"/>
  <c r="C1095" i="1"/>
  <c r="N182" i="1"/>
  <c r="O182" i="1"/>
  <c r="M182" i="1"/>
  <c r="P182" i="1"/>
  <c r="L182" i="1"/>
  <c r="Q183" i="1"/>
  <c r="A1095" i="1" l="1"/>
  <c r="B1095" i="1"/>
  <c r="C1096" i="1"/>
  <c r="D184" i="1"/>
  <c r="E183" i="1"/>
  <c r="E184" i="1" s="1"/>
  <c r="Q184" i="1"/>
  <c r="L183" i="1"/>
  <c r="N183" i="1"/>
  <c r="M183" i="1"/>
  <c r="O183" i="1"/>
  <c r="P183" i="1"/>
  <c r="D185" i="1" l="1"/>
  <c r="B1096" i="1"/>
  <c r="A1096" i="1"/>
  <c r="C1097" i="1"/>
  <c r="Q185" i="1"/>
  <c r="P184" i="1"/>
  <c r="L184" i="1"/>
  <c r="N184" i="1"/>
  <c r="M184" i="1"/>
  <c r="O184" i="1"/>
  <c r="A1097" i="1" l="1"/>
  <c r="B1097" i="1"/>
  <c r="C1098" i="1"/>
  <c r="C1099" i="1" s="1"/>
  <c r="D186" i="1"/>
  <c r="E185" i="1"/>
  <c r="E186" i="1" s="1"/>
  <c r="Q186" i="1"/>
  <c r="P185" i="1"/>
  <c r="M185" i="1"/>
  <c r="O185" i="1"/>
  <c r="L185" i="1"/>
  <c r="N185" i="1"/>
  <c r="D187" i="1" l="1"/>
  <c r="C1100" i="1"/>
  <c r="B1098" i="1"/>
  <c r="B1099" i="1" s="1"/>
  <c r="A1098" i="1"/>
  <c r="A1099" i="1" s="1"/>
  <c r="A1100" i="1" s="1"/>
  <c r="P186" i="1"/>
  <c r="M186" i="1"/>
  <c r="L186" i="1"/>
  <c r="O186" i="1"/>
  <c r="N186" i="1"/>
  <c r="Q187" i="1"/>
  <c r="C1101" i="1" l="1"/>
  <c r="C1102" i="1" s="1"/>
  <c r="C1103" i="1" s="1"/>
  <c r="C1104" i="1" s="1"/>
  <c r="B1100" i="1"/>
  <c r="B1101" i="1" s="1"/>
  <c r="B1102" i="1" s="1"/>
  <c r="D188" i="1"/>
  <c r="E187" i="1"/>
  <c r="M187" i="1"/>
  <c r="O187" i="1"/>
  <c r="P187" i="1"/>
  <c r="L187" i="1"/>
  <c r="N187" i="1"/>
  <c r="Q188" i="1"/>
  <c r="B1103" i="1" l="1"/>
  <c r="B1104" i="1" s="1"/>
  <c r="E188" i="1"/>
  <c r="D189" i="1"/>
  <c r="A1104" i="1"/>
  <c r="C1105" i="1"/>
  <c r="A1101" i="1"/>
  <c r="A1102" i="1" s="1"/>
  <c r="A1103" i="1" s="1"/>
  <c r="Q189" i="1"/>
  <c r="L188" i="1"/>
  <c r="O188" i="1"/>
  <c r="P188" i="1"/>
  <c r="M188" i="1"/>
  <c r="N188" i="1"/>
  <c r="A1105" i="1" l="1"/>
  <c r="B1105" i="1"/>
  <c r="C1106" i="1"/>
  <c r="C1107" i="1" s="1"/>
  <c r="D190" i="1"/>
  <c r="E189" i="1"/>
  <c r="E190" i="1" s="1"/>
  <c r="Q190" i="1"/>
  <c r="N189" i="1"/>
  <c r="O189" i="1"/>
  <c r="L189" i="1"/>
  <c r="P189" i="1"/>
  <c r="M189" i="1"/>
  <c r="D191" i="1" l="1"/>
  <c r="C1108" i="1"/>
  <c r="B1106" i="1"/>
  <c r="B1107" i="1" s="1"/>
  <c r="A1106" i="1"/>
  <c r="A1107" i="1" s="1"/>
  <c r="A1108" i="1" s="1"/>
  <c r="Q191" i="1"/>
  <c r="L190" i="1"/>
  <c r="N190" i="1"/>
  <c r="O190" i="1"/>
  <c r="P190" i="1"/>
  <c r="M190" i="1"/>
  <c r="C1109" i="1" l="1"/>
  <c r="C1110" i="1" s="1"/>
  <c r="C1111" i="1" s="1"/>
  <c r="C1112" i="1" s="1"/>
  <c r="C1113" i="1" s="1"/>
  <c r="C1114" i="1" s="1"/>
  <c r="B1108" i="1"/>
  <c r="D192" i="1"/>
  <c r="E191" i="1"/>
  <c r="Q192" i="1"/>
  <c r="L191" i="1"/>
  <c r="M191" i="1"/>
  <c r="N191" i="1"/>
  <c r="O191" i="1"/>
  <c r="P191" i="1"/>
  <c r="E192" i="1" l="1"/>
  <c r="B1109" i="1"/>
  <c r="B1110" i="1" s="1"/>
  <c r="B1111" i="1" s="1"/>
  <c r="B1112" i="1" s="1"/>
  <c r="B1113" i="1" s="1"/>
  <c r="B1114" i="1" s="1"/>
  <c r="D193" i="1"/>
  <c r="A1114" i="1"/>
  <c r="C1115" i="1"/>
  <c r="A1109" i="1"/>
  <c r="A1110" i="1" s="1"/>
  <c r="A1111" i="1" s="1"/>
  <c r="A1112" i="1" s="1"/>
  <c r="A1113" i="1" s="1"/>
  <c r="Q193" i="1"/>
  <c r="P192" i="1"/>
  <c r="L192" i="1"/>
  <c r="M192" i="1"/>
  <c r="N192" i="1"/>
  <c r="O192" i="1"/>
  <c r="A1115" i="1" l="1"/>
  <c r="C1116" i="1"/>
  <c r="B1115" i="1"/>
  <c r="D194" i="1"/>
  <c r="E193" i="1"/>
  <c r="E194" i="1" s="1"/>
  <c r="Q194" i="1"/>
  <c r="L193" i="1"/>
  <c r="M193" i="1"/>
  <c r="N193" i="1"/>
  <c r="P193" i="1"/>
  <c r="O193" i="1"/>
  <c r="D195" i="1" l="1"/>
  <c r="A1116" i="1"/>
  <c r="B1116" i="1"/>
  <c r="C1117" i="1"/>
  <c r="C1118" i="1" s="1"/>
  <c r="C1119" i="1" s="1"/>
  <c r="C1120" i="1" s="1"/>
  <c r="C1121" i="1" s="1"/>
  <c r="C1122" i="1" s="1"/>
  <c r="C1123" i="1" s="1"/>
  <c r="C1124" i="1" s="1"/>
  <c r="N194" i="1"/>
  <c r="O194" i="1"/>
  <c r="L194" i="1"/>
  <c r="P194" i="1"/>
  <c r="M194" i="1"/>
  <c r="Q195" i="1"/>
  <c r="A1124" i="1" l="1"/>
  <c r="C1125" i="1"/>
  <c r="B1117" i="1"/>
  <c r="B1118" i="1" s="1"/>
  <c r="B1119" i="1" s="1"/>
  <c r="B1120" i="1" s="1"/>
  <c r="B1121" i="1" s="1"/>
  <c r="B1122" i="1" s="1"/>
  <c r="B1123" i="1" s="1"/>
  <c r="B1124" i="1" s="1"/>
  <c r="A1117" i="1"/>
  <c r="A1118" i="1" s="1"/>
  <c r="A1119" i="1" s="1"/>
  <c r="A1120" i="1" s="1"/>
  <c r="A1121" i="1" s="1"/>
  <c r="A1122" i="1" s="1"/>
  <c r="A1123" i="1" s="1"/>
  <c r="D196" i="1"/>
  <c r="E195" i="1"/>
  <c r="Q196" i="1"/>
  <c r="O195" i="1"/>
  <c r="P195" i="1"/>
  <c r="L195" i="1"/>
  <c r="M195" i="1"/>
  <c r="N195" i="1"/>
  <c r="E196" i="1" l="1"/>
  <c r="D197" i="1"/>
  <c r="A1125" i="1"/>
  <c r="B1125" i="1"/>
  <c r="C1126" i="1"/>
  <c r="C1127" i="1" s="1"/>
  <c r="C1128" i="1" s="1"/>
  <c r="C1129" i="1" s="1"/>
  <c r="C1130" i="1" s="1"/>
  <c r="C1131" i="1" s="1"/>
  <c r="M196" i="1"/>
  <c r="P196" i="1"/>
  <c r="O196" i="1"/>
  <c r="N196" i="1"/>
  <c r="L196" i="1"/>
  <c r="Q197" i="1"/>
  <c r="C1132" i="1" l="1"/>
  <c r="B1126" i="1"/>
  <c r="B1127" i="1" s="1"/>
  <c r="B1128" i="1" s="1"/>
  <c r="B1129" i="1" s="1"/>
  <c r="B1130" i="1" s="1"/>
  <c r="B1131" i="1" s="1"/>
  <c r="A1126" i="1"/>
  <c r="A1127" i="1" s="1"/>
  <c r="A1128" i="1" s="1"/>
  <c r="A1129" i="1" s="1"/>
  <c r="A1130" i="1" s="1"/>
  <c r="A1131" i="1" s="1"/>
  <c r="A1132" i="1" s="1"/>
  <c r="D198" i="1"/>
  <c r="E197" i="1"/>
  <c r="E198" i="1" s="1"/>
  <c r="O197" i="1"/>
  <c r="L197" i="1"/>
  <c r="M197" i="1"/>
  <c r="P197" i="1"/>
  <c r="N197" i="1"/>
  <c r="Q198" i="1"/>
  <c r="D199" i="1" l="1"/>
  <c r="C1133" i="1"/>
  <c r="C1134" i="1" s="1"/>
  <c r="B1132" i="1"/>
  <c r="B1133" i="1" s="1"/>
  <c r="B1134" i="1" s="1"/>
  <c r="Q199" i="1"/>
  <c r="P198" i="1"/>
  <c r="N198" i="1"/>
  <c r="M198" i="1"/>
  <c r="L198" i="1"/>
  <c r="O198" i="1"/>
  <c r="A1134" i="1" l="1"/>
  <c r="C1135" i="1"/>
  <c r="C1136" i="1" s="1"/>
  <c r="C1137" i="1" s="1"/>
  <c r="C1138" i="1" s="1"/>
  <c r="C1139" i="1" s="1"/>
  <c r="C1140" i="1" s="1"/>
  <c r="C1141" i="1" s="1"/>
  <c r="C1142" i="1" s="1"/>
  <c r="C1143" i="1" s="1"/>
  <c r="C1144" i="1" s="1"/>
  <c r="D200" i="1"/>
  <c r="E199" i="1"/>
  <c r="E200" i="1" s="1"/>
  <c r="A1133" i="1"/>
  <c r="N199" i="1"/>
  <c r="O199" i="1"/>
  <c r="P199" i="1"/>
  <c r="L199" i="1"/>
  <c r="M199" i="1"/>
  <c r="Q200" i="1"/>
  <c r="D201" i="1" l="1"/>
  <c r="A1144" i="1"/>
  <c r="C1145" i="1"/>
  <c r="A1135" i="1"/>
  <c r="A1136" i="1" s="1"/>
  <c r="A1137" i="1" s="1"/>
  <c r="A1138" i="1" s="1"/>
  <c r="A1139" i="1" s="1"/>
  <c r="A1140" i="1" s="1"/>
  <c r="A1141" i="1" s="1"/>
  <c r="A1142" i="1" s="1"/>
  <c r="A1143" i="1" s="1"/>
  <c r="B1135" i="1"/>
  <c r="B1136" i="1" s="1"/>
  <c r="B1137" i="1" s="1"/>
  <c r="B1138" i="1" s="1"/>
  <c r="B1139" i="1" s="1"/>
  <c r="B1140" i="1" s="1"/>
  <c r="B1141" i="1" s="1"/>
  <c r="B1142" i="1" s="1"/>
  <c r="B1143" i="1" s="1"/>
  <c r="B1144" i="1" s="1"/>
  <c r="N200" i="1"/>
  <c r="O200" i="1"/>
  <c r="P200" i="1"/>
  <c r="L200" i="1"/>
  <c r="M200" i="1"/>
  <c r="Q201" i="1"/>
  <c r="A1145" i="1" l="1"/>
  <c r="B1145" i="1"/>
  <c r="C1146" i="1"/>
  <c r="C1147" i="1" s="1"/>
  <c r="C1148" i="1" s="1"/>
  <c r="C1149" i="1" s="1"/>
  <c r="C1150" i="1" s="1"/>
  <c r="C1151" i="1" s="1"/>
  <c r="C1152" i="1" s="1"/>
  <c r="C1153" i="1" s="1"/>
  <c r="C1154" i="1" s="1"/>
  <c r="D202" i="1"/>
  <c r="E201" i="1"/>
  <c r="E202" i="1" s="1"/>
  <c r="Q202" i="1"/>
  <c r="L201" i="1"/>
  <c r="M201" i="1"/>
  <c r="N201" i="1"/>
  <c r="O201" i="1"/>
  <c r="P201" i="1"/>
  <c r="D203" i="1" l="1"/>
  <c r="A1154" i="1"/>
  <c r="C1155" i="1"/>
  <c r="B1146" i="1"/>
  <c r="B1147" i="1" s="1"/>
  <c r="B1148" i="1" s="1"/>
  <c r="B1149" i="1" s="1"/>
  <c r="B1150" i="1" s="1"/>
  <c r="B1151" i="1" s="1"/>
  <c r="B1152" i="1" s="1"/>
  <c r="B1153" i="1" s="1"/>
  <c r="B1154" i="1" s="1"/>
  <c r="A1146" i="1"/>
  <c r="A1147" i="1" s="1"/>
  <c r="A1148" i="1" s="1"/>
  <c r="A1149" i="1" s="1"/>
  <c r="A1150" i="1" s="1"/>
  <c r="A1151" i="1" s="1"/>
  <c r="A1152" i="1" s="1"/>
  <c r="A1153" i="1" s="1"/>
  <c r="M202" i="1"/>
  <c r="L202" i="1"/>
  <c r="N202" i="1"/>
  <c r="O202" i="1"/>
  <c r="P202" i="1"/>
  <c r="Q203" i="1"/>
  <c r="A1155" i="1" l="1"/>
  <c r="B1155" i="1"/>
  <c r="C1156" i="1"/>
  <c r="C1157" i="1" s="1"/>
  <c r="C1158" i="1" s="1"/>
  <c r="C1159" i="1" s="1"/>
  <c r="C1160" i="1" s="1"/>
  <c r="C1161" i="1" s="1"/>
  <c r="C1162" i="1" s="1"/>
  <c r="C1163" i="1" s="1"/>
  <c r="C1164" i="1" s="1"/>
  <c r="D204" i="1"/>
  <c r="E203" i="1"/>
  <c r="E204" i="1" s="1"/>
  <c r="Q204" i="1"/>
  <c r="L203" i="1"/>
  <c r="P203" i="1"/>
  <c r="M203" i="1"/>
  <c r="O203" i="1"/>
  <c r="N203" i="1"/>
  <c r="D205" i="1" l="1"/>
  <c r="A1164" i="1"/>
  <c r="C1165" i="1"/>
  <c r="B1156" i="1"/>
  <c r="B1157" i="1" s="1"/>
  <c r="B1158" i="1" s="1"/>
  <c r="B1159" i="1" s="1"/>
  <c r="B1160" i="1" s="1"/>
  <c r="B1161" i="1" s="1"/>
  <c r="B1162" i="1" s="1"/>
  <c r="B1163" i="1" s="1"/>
  <c r="B1164" i="1" s="1"/>
  <c r="A1156" i="1"/>
  <c r="A1157" i="1" s="1"/>
  <c r="A1158" i="1" s="1"/>
  <c r="A1159" i="1" s="1"/>
  <c r="A1160" i="1" s="1"/>
  <c r="A1161" i="1" s="1"/>
  <c r="A1162" i="1" s="1"/>
  <c r="A1163" i="1" s="1"/>
  <c r="Q205" i="1"/>
  <c r="O204" i="1"/>
  <c r="L204" i="1"/>
  <c r="M204" i="1"/>
  <c r="N204" i="1"/>
  <c r="P204" i="1"/>
  <c r="A1165" i="1" l="1"/>
  <c r="B1165" i="1"/>
  <c r="C1166" i="1"/>
  <c r="C1167" i="1" s="1"/>
  <c r="C1168" i="1" s="1"/>
  <c r="C1169" i="1" s="1"/>
  <c r="D206" i="1"/>
  <c r="E205" i="1"/>
  <c r="E206" i="1" s="1"/>
  <c r="Q206" i="1"/>
  <c r="P205" i="1"/>
  <c r="O205" i="1"/>
  <c r="L205" i="1"/>
  <c r="M205" i="1"/>
  <c r="N205" i="1"/>
  <c r="D207" i="1" l="1"/>
  <c r="C1170" i="1"/>
  <c r="B1166" i="1"/>
  <c r="B1167" i="1" s="1"/>
  <c r="B1168" i="1" s="1"/>
  <c r="B1169" i="1" s="1"/>
  <c r="A1166" i="1"/>
  <c r="A1167" i="1" s="1"/>
  <c r="A1168" i="1" s="1"/>
  <c r="A1169" i="1" s="1"/>
  <c r="Q207" i="1"/>
  <c r="O206" i="1"/>
  <c r="P206" i="1"/>
  <c r="N206" i="1"/>
  <c r="L206" i="1"/>
  <c r="M206" i="1"/>
  <c r="A1170" i="1" l="1"/>
  <c r="C1171" i="1"/>
  <c r="C1172" i="1" s="1"/>
  <c r="B1170" i="1"/>
  <c r="D208" i="1"/>
  <c r="E207" i="1"/>
  <c r="E208" i="1" s="1"/>
  <c r="M207" i="1"/>
  <c r="N207" i="1"/>
  <c r="O207" i="1"/>
  <c r="P207" i="1"/>
  <c r="L207" i="1"/>
  <c r="Q208" i="1"/>
  <c r="B1171" i="1" l="1"/>
  <c r="B1172" i="1" s="1"/>
  <c r="D209" i="1"/>
  <c r="C1173" i="1"/>
  <c r="C1174" i="1" s="1"/>
  <c r="A1171" i="1"/>
  <c r="A1172" i="1" s="1"/>
  <c r="Q209" i="1"/>
  <c r="M208" i="1"/>
  <c r="L208" i="1"/>
  <c r="P208" i="1"/>
  <c r="N208" i="1"/>
  <c r="O208" i="1"/>
  <c r="A1173" i="1" l="1"/>
  <c r="A1174" i="1"/>
  <c r="C1175" i="1"/>
  <c r="B1173" i="1"/>
  <c r="B1174" i="1" s="1"/>
  <c r="D210" i="1"/>
  <c r="E209" i="1"/>
  <c r="O209" i="1"/>
  <c r="P209" i="1"/>
  <c r="L209" i="1"/>
  <c r="M209" i="1"/>
  <c r="N209" i="1"/>
  <c r="Q210" i="1"/>
  <c r="E210" i="1" l="1"/>
  <c r="D211" i="1"/>
  <c r="A1175" i="1"/>
  <c r="B1175" i="1"/>
  <c r="C1176" i="1"/>
  <c r="Q211" i="1"/>
  <c r="P210" i="1"/>
  <c r="L210" i="1"/>
  <c r="N210" i="1"/>
  <c r="O210" i="1"/>
  <c r="M210" i="1"/>
  <c r="A1176" i="1" l="1"/>
  <c r="C1177" i="1"/>
  <c r="B1176" i="1"/>
  <c r="D212" i="1"/>
  <c r="E211" i="1"/>
  <c r="Q212" i="1"/>
  <c r="N211" i="1"/>
  <c r="O211" i="1"/>
  <c r="L211" i="1"/>
  <c r="M211" i="1"/>
  <c r="P211" i="1"/>
  <c r="E212" i="1" l="1"/>
  <c r="D213" i="1"/>
  <c r="A1177" i="1"/>
  <c r="B1177" i="1"/>
  <c r="C1178" i="1"/>
  <c r="C1179" i="1" s="1"/>
  <c r="Q213" i="1"/>
  <c r="M212" i="1"/>
  <c r="O212" i="1"/>
  <c r="L212" i="1"/>
  <c r="N212" i="1"/>
  <c r="P212" i="1"/>
  <c r="C1180" i="1" l="1"/>
  <c r="B1178" i="1"/>
  <c r="B1179" i="1" s="1"/>
  <c r="A1178" i="1"/>
  <c r="A1179" i="1" s="1"/>
  <c r="A1180" i="1" s="1"/>
  <c r="D214" i="1"/>
  <c r="E213" i="1"/>
  <c r="E214" i="1" s="1"/>
  <c r="M213" i="1"/>
  <c r="N213" i="1"/>
  <c r="O213" i="1"/>
  <c r="P213" i="1"/>
  <c r="L213" i="1"/>
  <c r="Q214" i="1"/>
  <c r="D215" i="1" l="1"/>
  <c r="C1181" i="1"/>
  <c r="C1182" i="1" s="1"/>
  <c r="C1183" i="1" s="1"/>
  <c r="C1184" i="1" s="1"/>
  <c r="B1180" i="1"/>
  <c r="B1181" i="1" s="1"/>
  <c r="B1182" i="1" s="1"/>
  <c r="B1183" i="1" s="1"/>
  <c r="Q215" i="1"/>
  <c r="P214" i="1"/>
  <c r="O214" i="1"/>
  <c r="L214" i="1"/>
  <c r="M214" i="1"/>
  <c r="N214" i="1"/>
  <c r="B1184" i="1" l="1"/>
  <c r="A1184" i="1"/>
  <c r="C1185" i="1"/>
  <c r="D216" i="1"/>
  <c r="E215" i="1"/>
  <c r="E216" i="1" s="1"/>
  <c r="A1181" i="1"/>
  <c r="A1182" i="1" s="1"/>
  <c r="A1183" i="1" s="1"/>
  <c r="M215" i="1"/>
  <c r="P215" i="1"/>
  <c r="L215" i="1"/>
  <c r="N215" i="1"/>
  <c r="O215" i="1"/>
  <c r="Q216" i="1"/>
  <c r="D217" i="1" l="1"/>
  <c r="A1185" i="1"/>
  <c r="C1186" i="1"/>
  <c r="B1185" i="1"/>
  <c r="L216" i="1"/>
  <c r="M216" i="1"/>
  <c r="N216" i="1"/>
  <c r="P216" i="1"/>
  <c r="O216" i="1"/>
  <c r="Q217" i="1"/>
  <c r="A1186" i="1" l="1"/>
  <c r="C1187" i="1"/>
  <c r="B1186" i="1"/>
  <c r="B1187" i="1" s="1"/>
  <c r="D218" i="1"/>
  <c r="E217" i="1"/>
  <c r="E218" i="1" s="1"/>
  <c r="Q218" i="1"/>
  <c r="P217" i="1"/>
  <c r="N217" i="1"/>
  <c r="O217" i="1"/>
  <c r="M217" i="1"/>
  <c r="L217" i="1"/>
  <c r="D219" i="1" l="1"/>
  <c r="A1187" i="1"/>
  <c r="C1188" i="1"/>
  <c r="C1189" i="1" s="1"/>
  <c r="C1190" i="1" s="1"/>
  <c r="C1191" i="1" s="1"/>
  <c r="C1192" i="1" s="1"/>
  <c r="C1193" i="1" s="1"/>
  <c r="C1194" i="1" s="1"/>
  <c r="Q219" i="1"/>
  <c r="O218" i="1"/>
  <c r="M218" i="1"/>
  <c r="N218" i="1"/>
  <c r="P218" i="1"/>
  <c r="L218" i="1"/>
  <c r="A1194" i="1" l="1"/>
  <c r="C1195" i="1"/>
  <c r="A1188" i="1"/>
  <c r="A1189" i="1" s="1"/>
  <c r="A1190" i="1" s="1"/>
  <c r="A1191" i="1" s="1"/>
  <c r="A1192" i="1" s="1"/>
  <c r="A1193" i="1" s="1"/>
  <c r="B1188" i="1"/>
  <c r="B1189" i="1" s="1"/>
  <c r="B1190" i="1" s="1"/>
  <c r="B1191" i="1" s="1"/>
  <c r="B1192" i="1" s="1"/>
  <c r="B1193" i="1" s="1"/>
  <c r="B1194" i="1" s="1"/>
  <c r="D220" i="1"/>
  <c r="E219" i="1"/>
  <c r="E220" i="1" s="1"/>
  <c r="Q220" i="1"/>
  <c r="O219" i="1"/>
  <c r="M219" i="1"/>
  <c r="N219" i="1"/>
  <c r="P219" i="1"/>
  <c r="L219" i="1"/>
  <c r="D221" i="1" l="1"/>
  <c r="A1195" i="1"/>
  <c r="B1195" i="1"/>
  <c r="C1196" i="1"/>
  <c r="P220" i="1"/>
  <c r="L220" i="1"/>
  <c r="M220" i="1"/>
  <c r="N220" i="1"/>
  <c r="O220" i="1"/>
  <c r="Q221" i="1"/>
  <c r="B1196" i="1" l="1"/>
  <c r="A1196" i="1"/>
  <c r="C1197" i="1"/>
  <c r="D222" i="1"/>
  <c r="E221" i="1"/>
  <c r="E222" i="1" s="1"/>
  <c r="Q222" i="1"/>
  <c r="O221" i="1"/>
  <c r="P221" i="1"/>
  <c r="L221" i="1"/>
  <c r="M221" i="1"/>
  <c r="N221" i="1"/>
  <c r="D223" i="1" l="1"/>
  <c r="A1197" i="1"/>
  <c r="B1197" i="1"/>
  <c r="C1198" i="1"/>
  <c r="C1199" i="1" s="1"/>
  <c r="C1200" i="1" s="1"/>
  <c r="C1201" i="1" s="1"/>
  <c r="C1202" i="1" s="1"/>
  <c r="C1203" i="1" s="1"/>
  <c r="C1204" i="1" s="1"/>
  <c r="Q223" i="1"/>
  <c r="O222" i="1"/>
  <c r="P222" i="1"/>
  <c r="L222" i="1"/>
  <c r="N222" i="1"/>
  <c r="M222" i="1"/>
  <c r="A1204" i="1" l="1"/>
  <c r="C1205" i="1"/>
  <c r="B1198" i="1"/>
  <c r="B1199" i="1" s="1"/>
  <c r="B1200" i="1" s="1"/>
  <c r="B1201" i="1" s="1"/>
  <c r="B1202" i="1" s="1"/>
  <c r="B1203" i="1" s="1"/>
  <c r="B1204" i="1" s="1"/>
  <c r="A1198" i="1"/>
  <c r="A1199" i="1" s="1"/>
  <c r="A1200" i="1" s="1"/>
  <c r="A1201" i="1" s="1"/>
  <c r="A1202" i="1" s="1"/>
  <c r="A1203" i="1" s="1"/>
  <c r="D224" i="1"/>
  <c r="E223" i="1"/>
  <c r="E224" i="1" s="1"/>
  <c r="Q224" i="1"/>
  <c r="M223" i="1"/>
  <c r="L223" i="1"/>
  <c r="N223" i="1"/>
  <c r="P223" i="1"/>
  <c r="O223" i="1"/>
  <c r="D225" i="1" l="1"/>
  <c r="A1205" i="1"/>
  <c r="B1205" i="1"/>
  <c r="C1206" i="1"/>
  <c r="C1207" i="1" s="1"/>
  <c r="C1208" i="1" s="1"/>
  <c r="C1209" i="1" s="1"/>
  <c r="C1210" i="1" s="1"/>
  <c r="C1211" i="1" s="1"/>
  <c r="N224" i="1"/>
  <c r="L224" i="1"/>
  <c r="M224" i="1"/>
  <c r="O224" i="1"/>
  <c r="P224" i="1"/>
  <c r="Q225" i="1"/>
  <c r="C1212" i="1" l="1"/>
  <c r="B1206" i="1"/>
  <c r="B1207" i="1" s="1"/>
  <c r="B1208" i="1" s="1"/>
  <c r="B1209" i="1" s="1"/>
  <c r="B1210" i="1" s="1"/>
  <c r="B1211" i="1" s="1"/>
  <c r="A1206" i="1"/>
  <c r="A1207" i="1" s="1"/>
  <c r="A1208" i="1" s="1"/>
  <c r="A1209" i="1" s="1"/>
  <c r="A1210" i="1" s="1"/>
  <c r="A1211" i="1" s="1"/>
  <c r="A1212" i="1" s="1"/>
  <c r="D226" i="1"/>
  <c r="E225" i="1"/>
  <c r="N225" i="1"/>
  <c r="O225" i="1"/>
  <c r="P225" i="1"/>
  <c r="L225" i="1"/>
  <c r="M225" i="1"/>
  <c r="Q226" i="1"/>
  <c r="E226" i="1" l="1"/>
  <c r="D227" i="1"/>
  <c r="C1213" i="1"/>
  <c r="C1214" i="1" s="1"/>
  <c r="B1212" i="1"/>
  <c r="L226" i="1"/>
  <c r="N226" i="1"/>
  <c r="O226" i="1"/>
  <c r="P226" i="1"/>
  <c r="M226" i="1"/>
  <c r="Q227" i="1"/>
  <c r="B1213" i="1" l="1"/>
  <c r="B1214" i="1" s="1"/>
  <c r="A1214" i="1"/>
  <c r="C1215" i="1"/>
  <c r="C1216" i="1" s="1"/>
  <c r="C1217" i="1" s="1"/>
  <c r="C1218" i="1" s="1"/>
  <c r="C1219" i="1" s="1"/>
  <c r="C1220" i="1" s="1"/>
  <c r="C1221" i="1" s="1"/>
  <c r="C1222" i="1" s="1"/>
  <c r="C1223" i="1" s="1"/>
  <c r="C1224" i="1" s="1"/>
  <c r="D228" i="1"/>
  <c r="E227" i="1"/>
  <c r="A1213" i="1"/>
  <c r="M227" i="1"/>
  <c r="O227" i="1"/>
  <c r="N227" i="1"/>
  <c r="P227" i="1"/>
  <c r="L227" i="1"/>
  <c r="Q228" i="1"/>
  <c r="E228" i="1" l="1"/>
  <c r="D229" i="1"/>
  <c r="A1224" i="1"/>
  <c r="C1225" i="1"/>
  <c r="A1215" i="1"/>
  <c r="A1216" i="1" s="1"/>
  <c r="A1217" i="1" s="1"/>
  <c r="A1218" i="1" s="1"/>
  <c r="A1219" i="1" s="1"/>
  <c r="A1220" i="1" s="1"/>
  <c r="A1221" i="1" s="1"/>
  <c r="A1222" i="1" s="1"/>
  <c r="A1223" i="1" s="1"/>
  <c r="B1215" i="1"/>
  <c r="B1216" i="1" s="1"/>
  <c r="B1217" i="1" s="1"/>
  <c r="B1218" i="1" s="1"/>
  <c r="B1219" i="1" s="1"/>
  <c r="B1220" i="1" s="1"/>
  <c r="B1221" i="1" s="1"/>
  <c r="B1222" i="1" s="1"/>
  <c r="B1223" i="1" s="1"/>
  <c r="B1224" i="1" s="1"/>
  <c r="Q229" i="1"/>
  <c r="N228" i="1"/>
  <c r="O228" i="1"/>
  <c r="P228" i="1"/>
  <c r="M228" i="1"/>
  <c r="L228" i="1"/>
  <c r="B1225" i="1" l="1"/>
  <c r="A1225" i="1"/>
  <c r="C1226" i="1"/>
  <c r="D230" i="1"/>
  <c r="E229" i="1"/>
  <c r="E230" i="1" s="1"/>
  <c r="M229" i="1"/>
  <c r="N229" i="1"/>
  <c r="O229" i="1"/>
  <c r="P229" i="1"/>
  <c r="L229" i="1"/>
  <c r="Q230" i="1"/>
  <c r="D231" i="1" l="1"/>
  <c r="C1227" i="1"/>
  <c r="B1226" i="1"/>
  <c r="B1227" i="1" s="1"/>
  <c r="A1226" i="1"/>
  <c r="P230" i="1"/>
  <c r="L230" i="1"/>
  <c r="M230" i="1"/>
  <c r="N230" i="1"/>
  <c r="O230" i="1"/>
  <c r="Q231" i="1"/>
  <c r="A1227" i="1" l="1"/>
  <c r="C1228" i="1"/>
  <c r="C1229" i="1" s="1"/>
  <c r="C1230" i="1" s="1"/>
  <c r="C1231" i="1" s="1"/>
  <c r="C1232" i="1" s="1"/>
  <c r="C1233" i="1" s="1"/>
  <c r="C1234" i="1" s="1"/>
  <c r="D232" i="1"/>
  <c r="E231" i="1"/>
  <c r="E232" i="1" s="1"/>
  <c r="O231" i="1"/>
  <c r="P231" i="1"/>
  <c r="L231" i="1"/>
  <c r="N231" i="1"/>
  <c r="M231" i="1"/>
  <c r="Q232" i="1"/>
  <c r="D233" i="1" l="1"/>
  <c r="A1234" i="1"/>
  <c r="C1235" i="1"/>
  <c r="A1228" i="1"/>
  <c r="A1229" i="1" s="1"/>
  <c r="A1230" i="1" s="1"/>
  <c r="A1231" i="1" s="1"/>
  <c r="A1232" i="1" s="1"/>
  <c r="A1233" i="1" s="1"/>
  <c r="B1228" i="1"/>
  <c r="B1229" i="1" s="1"/>
  <c r="B1230" i="1" s="1"/>
  <c r="B1231" i="1" s="1"/>
  <c r="B1232" i="1" s="1"/>
  <c r="B1233" i="1" s="1"/>
  <c r="B1234" i="1" s="1"/>
  <c r="Q233" i="1"/>
  <c r="O232" i="1"/>
  <c r="L232" i="1"/>
  <c r="N232" i="1"/>
  <c r="M232" i="1"/>
  <c r="P232" i="1"/>
  <c r="C1236" i="1" l="1"/>
  <c r="C1237" i="1" s="1"/>
  <c r="B1235" i="1"/>
  <c r="B1236" i="1" s="1"/>
  <c r="B1237" i="1" s="1"/>
  <c r="A1235" i="1"/>
  <c r="A1236" i="1" s="1"/>
  <c r="D234" i="1"/>
  <c r="E233" i="1"/>
  <c r="E234" i="1" s="1"/>
  <c r="L233" i="1"/>
  <c r="M233" i="1"/>
  <c r="N233" i="1"/>
  <c r="P233" i="1"/>
  <c r="O233" i="1"/>
  <c r="Q234" i="1"/>
  <c r="D235" i="1" l="1"/>
  <c r="C1238" i="1"/>
  <c r="C1239" i="1" s="1"/>
  <c r="A1237" i="1"/>
  <c r="A1238" i="1" s="1"/>
  <c r="L234" i="1"/>
  <c r="M234" i="1"/>
  <c r="N234" i="1"/>
  <c r="O234" i="1"/>
  <c r="P234" i="1"/>
  <c r="Q235" i="1"/>
  <c r="A1239" i="1" l="1"/>
  <c r="C1240" i="1"/>
  <c r="B1238" i="1"/>
  <c r="B1239" i="1" s="1"/>
  <c r="D236" i="1"/>
  <c r="E235" i="1"/>
  <c r="E236" i="1" s="1"/>
  <c r="Q236" i="1"/>
  <c r="N235" i="1"/>
  <c r="M235" i="1"/>
  <c r="O235" i="1"/>
  <c r="P235" i="1"/>
  <c r="L235" i="1"/>
  <c r="D237" i="1" l="1"/>
  <c r="C1241" i="1"/>
  <c r="C1242" i="1" s="1"/>
  <c r="C1243" i="1" s="1"/>
  <c r="C1244" i="1" s="1"/>
  <c r="B1240" i="1"/>
  <c r="A1240" i="1"/>
  <c r="Q237" i="1"/>
  <c r="O236" i="1"/>
  <c r="P236" i="1"/>
  <c r="L236" i="1"/>
  <c r="M236" i="1"/>
  <c r="N236" i="1"/>
  <c r="A1241" i="1" l="1"/>
  <c r="B1241" i="1"/>
  <c r="B1242" i="1" s="1"/>
  <c r="B1243" i="1" s="1"/>
  <c r="A1242" i="1"/>
  <c r="A1243" i="1"/>
  <c r="B1244" i="1"/>
  <c r="A1244" i="1"/>
  <c r="C1245" i="1"/>
  <c r="D238" i="1"/>
  <c r="E237" i="1"/>
  <c r="O237" i="1"/>
  <c r="P237" i="1"/>
  <c r="L237" i="1"/>
  <c r="N237" i="1"/>
  <c r="M237" i="1"/>
  <c r="Q238" i="1"/>
  <c r="E238" i="1" l="1"/>
  <c r="D239" i="1"/>
  <c r="A1245" i="1"/>
  <c r="C1246" i="1"/>
  <c r="B1245" i="1"/>
  <c r="O238" i="1"/>
  <c r="L238" i="1"/>
  <c r="N238" i="1"/>
  <c r="M238" i="1"/>
  <c r="P238" i="1"/>
  <c r="Q239" i="1"/>
  <c r="A1246" i="1" l="1"/>
  <c r="C1247" i="1"/>
  <c r="B1246" i="1"/>
  <c r="B1247" i="1" s="1"/>
  <c r="D240" i="1"/>
  <c r="E239" i="1"/>
  <c r="E240" i="1" s="1"/>
  <c r="N239" i="1"/>
  <c r="O239" i="1"/>
  <c r="P239" i="1"/>
  <c r="L239" i="1"/>
  <c r="M239" i="1"/>
  <c r="Q240" i="1"/>
  <c r="D241" i="1" l="1"/>
  <c r="A1247" i="1"/>
  <c r="C1248" i="1"/>
  <c r="C1249" i="1" s="1"/>
  <c r="C1250" i="1" s="1"/>
  <c r="C1251" i="1" s="1"/>
  <c r="C1252" i="1" s="1"/>
  <c r="C1253" i="1" s="1"/>
  <c r="P240" i="1"/>
  <c r="M240" i="1"/>
  <c r="L240" i="1"/>
  <c r="N240" i="1"/>
  <c r="O240" i="1"/>
  <c r="Q241" i="1"/>
  <c r="C1254" i="1" l="1"/>
  <c r="A1248" i="1"/>
  <c r="A1249" i="1" s="1"/>
  <c r="A1250" i="1" s="1"/>
  <c r="A1251" i="1" s="1"/>
  <c r="A1252" i="1" s="1"/>
  <c r="A1253" i="1" s="1"/>
  <c r="B1248" i="1"/>
  <c r="B1249" i="1" s="1"/>
  <c r="B1250" i="1" s="1"/>
  <c r="B1251" i="1" s="1"/>
  <c r="B1252" i="1" s="1"/>
  <c r="B1253" i="1" s="1"/>
  <c r="B1254" i="1" s="1"/>
  <c r="D242" i="1"/>
  <c r="E241" i="1"/>
  <c r="E242" i="1" s="1"/>
  <c r="P241" i="1"/>
  <c r="L241" i="1"/>
  <c r="N241" i="1"/>
  <c r="O241" i="1"/>
  <c r="M241" i="1"/>
  <c r="Q242" i="1"/>
  <c r="D243" i="1" l="1"/>
  <c r="A1254" i="1"/>
  <c r="C1255" i="1"/>
  <c r="Q243" i="1"/>
  <c r="L242" i="1"/>
  <c r="M242" i="1"/>
  <c r="O242" i="1"/>
  <c r="P242" i="1"/>
  <c r="N242" i="1"/>
  <c r="A1255" i="1" l="1"/>
  <c r="B1255" i="1"/>
  <c r="C1256" i="1"/>
  <c r="C1257" i="1" s="1"/>
  <c r="C1258" i="1" s="1"/>
  <c r="D244" i="1"/>
  <c r="E243" i="1"/>
  <c r="E244" i="1" s="1"/>
  <c r="O243" i="1"/>
  <c r="P243" i="1"/>
  <c r="M243" i="1"/>
  <c r="N243" i="1"/>
  <c r="L243" i="1"/>
  <c r="Q244" i="1"/>
  <c r="D245" i="1" l="1"/>
  <c r="C1259" i="1"/>
  <c r="B1256" i="1"/>
  <c r="B1257" i="1" s="1"/>
  <c r="B1258" i="1" s="1"/>
  <c r="A1256" i="1"/>
  <c r="A1257" i="1" s="1"/>
  <c r="A1258" i="1" s="1"/>
  <c r="Q245" i="1"/>
  <c r="M244" i="1"/>
  <c r="P244" i="1"/>
  <c r="N244" i="1"/>
  <c r="L244" i="1"/>
  <c r="O244" i="1"/>
  <c r="A1259" i="1" l="1"/>
  <c r="C1260" i="1"/>
  <c r="C1261" i="1" s="1"/>
  <c r="C1262" i="1" s="1"/>
  <c r="C1263" i="1" s="1"/>
  <c r="C1264" i="1" s="1"/>
  <c r="B1259" i="1"/>
  <c r="D246" i="1"/>
  <c r="E245" i="1"/>
  <c r="E246" i="1" s="1"/>
  <c r="Q246" i="1"/>
  <c r="P245" i="1"/>
  <c r="O245" i="1"/>
  <c r="L245" i="1"/>
  <c r="N245" i="1"/>
  <c r="M245" i="1"/>
  <c r="B1260" i="1" l="1"/>
  <c r="B1261" i="1" s="1"/>
  <c r="B1262" i="1" s="1"/>
  <c r="B1263" i="1" s="1"/>
  <c r="B1264" i="1" s="1"/>
  <c r="D247" i="1"/>
  <c r="A1264" i="1"/>
  <c r="C1265" i="1"/>
  <c r="A1260" i="1"/>
  <c r="A1261" i="1" s="1"/>
  <c r="A1262" i="1" s="1"/>
  <c r="A1263" i="1" s="1"/>
  <c r="N246" i="1"/>
  <c r="P246" i="1"/>
  <c r="O246" i="1"/>
  <c r="L246" i="1"/>
  <c r="M246" i="1"/>
  <c r="Q247" i="1"/>
  <c r="A1265" i="1" l="1"/>
  <c r="C1266" i="1"/>
  <c r="B1265" i="1"/>
  <c r="D248" i="1"/>
  <c r="E247" i="1"/>
  <c r="E248" i="1" s="1"/>
  <c r="Q248" i="1"/>
  <c r="M247" i="1"/>
  <c r="N247" i="1"/>
  <c r="L247" i="1"/>
  <c r="O247" i="1"/>
  <c r="P247" i="1"/>
  <c r="D249" i="1" l="1"/>
  <c r="A1266" i="1"/>
  <c r="B1266" i="1"/>
  <c r="C1267" i="1"/>
  <c r="C1268" i="1" s="1"/>
  <c r="C1269" i="1" s="1"/>
  <c r="C1270" i="1" s="1"/>
  <c r="C1271" i="1" s="1"/>
  <c r="C1272" i="1" s="1"/>
  <c r="C1273" i="1" s="1"/>
  <c r="C1274" i="1" s="1"/>
  <c r="L248" i="1"/>
  <c r="O248" i="1"/>
  <c r="P248" i="1"/>
  <c r="N248" i="1"/>
  <c r="M248" i="1"/>
  <c r="Q249" i="1"/>
  <c r="B1267" i="1" l="1"/>
  <c r="B1268" i="1" s="1"/>
  <c r="B1269" i="1" s="1"/>
  <c r="B1270" i="1" s="1"/>
  <c r="B1271" i="1" s="1"/>
  <c r="B1272" i="1" s="1"/>
  <c r="B1273" i="1" s="1"/>
  <c r="B1274" i="1" s="1"/>
  <c r="A1274" i="1"/>
  <c r="C1275" i="1"/>
  <c r="A1267" i="1"/>
  <c r="A1268" i="1" s="1"/>
  <c r="A1269" i="1" s="1"/>
  <c r="A1270" i="1" s="1"/>
  <c r="A1271" i="1" s="1"/>
  <c r="A1272" i="1" s="1"/>
  <c r="A1273" i="1" s="1"/>
  <c r="D250" i="1"/>
  <c r="E249" i="1"/>
  <c r="E250" i="1" s="1"/>
  <c r="Q250" i="1"/>
  <c r="P249" i="1"/>
  <c r="M249" i="1"/>
  <c r="L249" i="1"/>
  <c r="O249" i="1"/>
  <c r="N249" i="1"/>
  <c r="D251" i="1" l="1"/>
  <c r="C1276" i="1"/>
  <c r="C1277" i="1" s="1"/>
  <c r="C1278" i="1" s="1"/>
  <c r="C1279" i="1" s="1"/>
  <c r="B1275" i="1"/>
  <c r="B1276" i="1" s="1"/>
  <c r="B1277" i="1" s="1"/>
  <c r="B1278" i="1" s="1"/>
  <c r="A1275" i="1"/>
  <c r="A1276" i="1" s="1"/>
  <c r="A1277" i="1" s="1"/>
  <c r="A1278" i="1" s="1"/>
  <c r="P250" i="1"/>
  <c r="L250" i="1"/>
  <c r="M250" i="1"/>
  <c r="O250" i="1"/>
  <c r="N250" i="1"/>
  <c r="Q251" i="1"/>
  <c r="B1279" i="1" l="1"/>
  <c r="A1279" i="1"/>
  <c r="C1280" i="1"/>
  <c r="C1281" i="1" s="1"/>
  <c r="C1282" i="1" s="1"/>
  <c r="D252" i="1"/>
  <c r="E251" i="1"/>
  <c r="E252" i="1" s="1"/>
  <c r="M251" i="1"/>
  <c r="N251" i="1"/>
  <c r="P251" i="1"/>
  <c r="L251" i="1"/>
  <c r="O251" i="1"/>
  <c r="Q252" i="1"/>
  <c r="D253" i="1" l="1"/>
  <c r="C1283" i="1"/>
  <c r="A1280" i="1"/>
  <c r="A1281" i="1" s="1"/>
  <c r="A1282" i="1" s="1"/>
  <c r="A1283" i="1" s="1"/>
  <c r="B1280" i="1"/>
  <c r="B1281" i="1" s="1"/>
  <c r="B1282" i="1" s="1"/>
  <c r="L252" i="1"/>
  <c r="N252" i="1"/>
  <c r="M252" i="1"/>
  <c r="P252" i="1"/>
  <c r="O252" i="1"/>
  <c r="Q253" i="1"/>
  <c r="C1284" i="1" l="1"/>
  <c r="B1283" i="1"/>
  <c r="D254" i="1"/>
  <c r="E253" i="1"/>
  <c r="E254" i="1" s="1"/>
  <c r="O253" i="1"/>
  <c r="P253" i="1"/>
  <c r="L253" i="1"/>
  <c r="M253" i="1"/>
  <c r="N253" i="1"/>
  <c r="Q254" i="1"/>
  <c r="B1284" i="1" l="1"/>
  <c r="D255" i="1"/>
  <c r="A1284" i="1"/>
  <c r="C1285" i="1"/>
  <c r="O254" i="1"/>
  <c r="L254" i="1"/>
  <c r="M254" i="1"/>
  <c r="N254" i="1"/>
  <c r="P254" i="1"/>
  <c r="Q255" i="1"/>
  <c r="C1286" i="1" l="1"/>
  <c r="A1285" i="1"/>
  <c r="A1286" i="1" s="1"/>
  <c r="B1285" i="1"/>
  <c r="D256" i="1"/>
  <c r="E255" i="1"/>
  <c r="E256" i="1" s="1"/>
  <c r="Q256" i="1"/>
  <c r="M255" i="1"/>
  <c r="N255" i="1"/>
  <c r="O255" i="1"/>
  <c r="L255" i="1"/>
  <c r="P255" i="1"/>
  <c r="D257" i="1" l="1"/>
  <c r="C1287" i="1"/>
  <c r="C1288" i="1" s="1"/>
  <c r="C1289" i="1" s="1"/>
  <c r="B1286" i="1"/>
  <c r="B1287" i="1" s="1"/>
  <c r="B1288" i="1" s="1"/>
  <c r="B1289" i="1" s="1"/>
  <c r="P256" i="1"/>
  <c r="N256" i="1"/>
  <c r="O256" i="1"/>
  <c r="L256" i="1"/>
  <c r="M256" i="1"/>
  <c r="Q257" i="1"/>
  <c r="C1290" i="1" l="1"/>
  <c r="C1291" i="1" s="1"/>
  <c r="C1292" i="1" s="1"/>
  <c r="C1293" i="1" s="1"/>
  <c r="C1294" i="1" s="1"/>
  <c r="A1287" i="1"/>
  <c r="A1288" i="1" s="1"/>
  <c r="A1289" i="1" s="1"/>
  <c r="D258" i="1"/>
  <c r="E257" i="1"/>
  <c r="E258" i="1" s="1"/>
  <c r="Q258" i="1"/>
  <c r="P257" i="1"/>
  <c r="O257" i="1"/>
  <c r="L257" i="1"/>
  <c r="N257" i="1"/>
  <c r="M257" i="1"/>
  <c r="A1290" i="1" l="1"/>
  <c r="A1291" i="1" s="1"/>
  <c r="A1292" i="1" s="1"/>
  <c r="A1293" i="1" s="1"/>
  <c r="D259" i="1"/>
  <c r="C1295" i="1"/>
  <c r="A1294" i="1"/>
  <c r="B1290" i="1"/>
  <c r="B1291" i="1" s="1"/>
  <c r="B1292" i="1" s="1"/>
  <c r="B1293" i="1" s="1"/>
  <c r="B1294" i="1" s="1"/>
  <c r="B1295" i="1" s="1"/>
  <c r="L258" i="1"/>
  <c r="N258" i="1"/>
  <c r="O258" i="1"/>
  <c r="M258" i="1"/>
  <c r="P258" i="1"/>
  <c r="Q259" i="1"/>
  <c r="A1295" i="1" l="1"/>
  <c r="C1296" i="1"/>
  <c r="D260" i="1"/>
  <c r="E259" i="1"/>
  <c r="E260" i="1" s="1"/>
  <c r="Q260" i="1"/>
  <c r="P259" i="1"/>
  <c r="L259" i="1"/>
  <c r="M259" i="1"/>
  <c r="N259" i="1"/>
  <c r="O259" i="1"/>
  <c r="D261" i="1" l="1"/>
  <c r="C1297" i="1"/>
  <c r="C1298" i="1" s="1"/>
  <c r="B1296" i="1"/>
  <c r="B1297" i="1" s="1"/>
  <c r="B1298" i="1" s="1"/>
  <c r="A1296" i="1"/>
  <c r="A1297" i="1" s="1"/>
  <c r="Q261" i="1"/>
  <c r="O260" i="1"/>
  <c r="P260" i="1"/>
  <c r="L260" i="1"/>
  <c r="M260" i="1"/>
  <c r="N260" i="1"/>
  <c r="A1298" i="1" l="1"/>
  <c r="C1299" i="1"/>
  <c r="D262" i="1"/>
  <c r="E261" i="1"/>
  <c r="Q262" i="1"/>
  <c r="P261" i="1"/>
  <c r="L261" i="1"/>
  <c r="N261" i="1"/>
  <c r="O261" i="1"/>
  <c r="M261" i="1"/>
  <c r="E262" i="1" l="1"/>
  <c r="D263" i="1"/>
  <c r="C1300" i="1"/>
  <c r="C1301" i="1" s="1"/>
  <c r="C1302" i="1" s="1"/>
  <c r="B1299" i="1"/>
  <c r="B1300" i="1" s="1"/>
  <c r="A1299" i="1"/>
  <c r="A1300" i="1" s="1"/>
  <c r="A1301" i="1" s="1"/>
  <c r="Q263" i="1"/>
  <c r="M262" i="1"/>
  <c r="N262" i="1"/>
  <c r="L262" i="1"/>
  <c r="O262" i="1"/>
  <c r="P262" i="1"/>
  <c r="B1301" i="1" l="1"/>
  <c r="B1302" i="1"/>
  <c r="C1303" i="1"/>
  <c r="A1302" i="1"/>
  <c r="D264" i="1"/>
  <c r="E263" i="1"/>
  <c r="E264" i="1" s="1"/>
  <c r="Q264" i="1"/>
  <c r="P263" i="1"/>
  <c r="M263" i="1"/>
  <c r="L263" i="1"/>
  <c r="O263" i="1"/>
  <c r="N263" i="1"/>
  <c r="D265" i="1" l="1"/>
  <c r="A1303" i="1"/>
  <c r="C1304" i="1"/>
  <c r="E265" i="1"/>
  <c r="B1303" i="1"/>
  <c r="B1304" i="1" s="1"/>
  <c r="Q265" i="1"/>
  <c r="M264" i="1"/>
  <c r="P264" i="1"/>
  <c r="L264" i="1"/>
  <c r="N264" i="1"/>
  <c r="O264" i="1"/>
  <c r="A1304" i="1" l="1"/>
  <c r="C1305" i="1"/>
  <c r="D266" i="1"/>
  <c r="O265" i="1"/>
  <c r="M265" i="1"/>
  <c r="P265" i="1"/>
  <c r="L265" i="1"/>
  <c r="N265" i="1"/>
  <c r="Q266" i="1"/>
  <c r="D267" i="1" l="1"/>
  <c r="B1305" i="1"/>
  <c r="C1306" i="1"/>
  <c r="A1305" i="1"/>
  <c r="E266" i="1"/>
  <c r="E267" i="1" s="1"/>
  <c r="O266" i="1"/>
  <c r="M266" i="1"/>
  <c r="N266" i="1"/>
  <c r="P266" i="1"/>
  <c r="L266" i="1"/>
  <c r="Q267" i="1"/>
  <c r="C1307" i="1" l="1"/>
  <c r="A1306" i="1"/>
  <c r="B1306" i="1"/>
  <c r="D268" i="1"/>
  <c r="N267" i="1"/>
  <c r="L267" i="1"/>
  <c r="M267" i="1"/>
  <c r="O267" i="1"/>
  <c r="P267" i="1"/>
  <c r="Q268" i="1"/>
  <c r="A1307" i="1" l="1"/>
  <c r="D269" i="1"/>
  <c r="E268" i="1"/>
  <c r="E269" i="1" s="1"/>
  <c r="C1308" i="1"/>
  <c r="C1309" i="1" s="1"/>
  <c r="B1307" i="1"/>
  <c r="Q269" i="1"/>
  <c r="M268" i="1"/>
  <c r="O268" i="1"/>
  <c r="P268" i="1"/>
  <c r="L268" i="1"/>
  <c r="N268" i="1"/>
  <c r="B1308" i="1" l="1"/>
  <c r="B1309" i="1" s="1"/>
  <c r="A1308" i="1"/>
  <c r="C1310" i="1"/>
  <c r="C1311" i="1" s="1"/>
  <c r="A1309" i="1"/>
  <c r="D270" i="1"/>
  <c r="P269" i="1"/>
  <c r="L269" i="1"/>
  <c r="M269" i="1"/>
  <c r="O269" i="1"/>
  <c r="N269" i="1"/>
  <c r="Q270" i="1"/>
  <c r="A1310" i="1" l="1"/>
  <c r="D271" i="1"/>
  <c r="E270" i="1"/>
  <c r="E271" i="1" s="1"/>
  <c r="A1311" i="1"/>
  <c r="C1312" i="1"/>
  <c r="C1313" i="1" s="1"/>
  <c r="C1314" i="1" s="1"/>
  <c r="B1310" i="1"/>
  <c r="B1311" i="1" s="1"/>
  <c r="B1312" i="1" s="1"/>
  <c r="B1313" i="1" s="1"/>
  <c r="B1314" i="1" s="1"/>
  <c r="Q271" i="1"/>
  <c r="O270" i="1"/>
  <c r="M270" i="1"/>
  <c r="L270" i="1"/>
  <c r="N270" i="1"/>
  <c r="P270" i="1"/>
  <c r="A1314" i="1" l="1"/>
  <c r="C1315" i="1"/>
  <c r="A1312" i="1"/>
  <c r="A1313" i="1" s="1"/>
  <c r="D272" i="1"/>
  <c r="Q272" i="1"/>
  <c r="M271" i="1"/>
  <c r="P271" i="1"/>
  <c r="O271" i="1"/>
  <c r="N271" i="1"/>
  <c r="L271" i="1"/>
  <c r="D273" i="1" l="1"/>
  <c r="E272" i="1"/>
  <c r="E273" i="1" s="1"/>
  <c r="C1316" i="1"/>
  <c r="C1317" i="1" s="1"/>
  <c r="B1315" i="1"/>
  <c r="A1315" i="1"/>
  <c r="A1316" i="1" s="1"/>
  <c r="Q273" i="1"/>
  <c r="M272" i="1"/>
  <c r="L272" i="1"/>
  <c r="N272" i="1"/>
  <c r="O272" i="1"/>
  <c r="P272" i="1"/>
  <c r="B1316" i="1" l="1"/>
  <c r="B1317" i="1" s="1"/>
  <c r="C1318" i="1"/>
  <c r="C1319" i="1" s="1"/>
  <c r="C1320" i="1" s="1"/>
  <c r="C1321" i="1" s="1"/>
  <c r="C1322" i="1" s="1"/>
  <c r="C1323" i="1" s="1"/>
  <c r="C1324" i="1" s="1"/>
  <c r="A1317" i="1"/>
  <c r="A1318" i="1" s="1"/>
  <c r="A1319" i="1" s="1"/>
  <c r="A1320" i="1" s="1"/>
  <c r="A1321" i="1" s="1"/>
  <c r="D274" i="1"/>
  <c r="N273" i="1"/>
  <c r="P273" i="1"/>
  <c r="L273" i="1"/>
  <c r="M273" i="1"/>
  <c r="O273" i="1"/>
  <c r="Q274" i="1"/>
  <c r="A1322" i="1" l="1"/>
  <c r="A1323" i="1" s="1"/>
  <c r="D275" i="1"/>
  <c r="E274" i="1"/>
  <c r="E275" i="1" s="1"/>
  <c r="A1324" i="1"/>
  <c r="C1325" i="1"/>
  <c r="B1318" i="1"/>
  <c r="B1319" i="1" s="1"/>
  <c r="B1320" i="1" s="1"/>
  <c r="B1321" i="1" s="1"/>
  <c r="B1322" i="1" s="1"/>
  <c r="B1323" i="1" s="1"/>
  <c r="B1324" i="1" s="1"/>
  <c r="B1325" i="1" s="1"/>
  <c r="Q275" i="1"/>
  <c r="P274" i="1"/>
  <c r="N274" i="1"/>
  <c r="O274" i="1"/>
  <c r="L274" i="1"/>
  <c r="M274" i="1"/>
  <c r="A1325" i="1" l="1"/>
  <c r="C1326" i="1"/>
  <c r="D276" i="1"/>
  <c r="O275" i="1"/>
  <c r="N275" i="1"/>
  <c r="P275" i="1"/>
  <c r="M275" i="1"/>
  <c r="L275" i="1"/>
  <c r="Q276" i="1"/>
  <c r="D277" i="1" l="1"/>
  <c r="E276" i="1"/>
  <c r="E277" i="1" s="1"/>
  <c r="C1327" i="1"/>
  <c r="B1326" i="1"/>
  <c r="A1326" i="1"/>
  <c r="L276" i="1"/>
  <c r="N276" i="1"/>
  <c r="O276" i="1"/>
  <c r="P276" i="1"/>
  <c r="M276" i="1"/>
  <c r="Q277" i="1"/>
  <c r="B1327" i="1" l="1"/>
  <c r="C1328" i="1"/>
  <c r="C1329" i="1" s="1"/>
  <c r="C1330" i="1" s="1"/>
  <c r="C1331" i="1" s="1"/>
  <c r="C1332" i="1" s="1"/>
  <c r="C1333" i="1" s="1"/>
  <c r="A1327" i="1"/>
  <c r="A1328" i="1" s="1"/>
  <c r="A1329" i="1" s="1"/>
  <c r="D278" i="1"/>
  <c r="P277" i="1"/>
  <c r="N277" i="1"/>
  <c r="L277" i="1"/>
  <c r="M277" i="1"/>
  <c r="O277" i="1"/>
  <c r="Q278" i="1"/>
  <c r="A1330" i="1" l="1"/>
  <c r="A1331" i="1" s="1"/>
  <c r="A1332" i="1" s="1"/>
  <c r="A1333" i="1" s="1"/>
  <c r="D279" i="1"/>
  <c r="E278" i="1"/>
  <c r="E279" i="1" s="1"/>
  <c r="C1334" i="1"/>
  <c r="B1328" i="1"/>
  <c r="B1329" i="1" s="1"/>
  <c r="B1330" i="1" s="1"/>
  <c r="B1331" i="1" s="1"/>
  <c r="B1332" i="1" s="1"/>
  <c r="B1333" i="1" s="1"/>
  <c r="B1334" i="1" s="1"/>
  <c r="Q279" i="1"/>
  <c r="N278" i="1"/>
  <c r="P278" i="1"/>
  <c r="M278" i="1"/>
  <c r="O278" i="1"/>
  <c r="L278" i="1"/>
  <c r="C1335" i="1" l="1"/>
  <c r="A1334" i="1"/>
  <c r="D280" i="1"/>
  <c r="Q280" i="1"/>
  <c r="L279" i="1"/>
  <c r="P279" i="1"/>
  <c r="N279" i="1"/>
  <c r="O279" i="1"/>
  <c r="M279" i="1"/>
  <c r="D281" i="1" l="1"/>
  <c r="E280" i="1"/>
  <c r="E281" i="1" s="1"/>
  <c r="B1335" i="1"/>
  <c r="C1336" i="1"/>
  <c r="C1337" i="1" s="1"/>
  <c r="C1338" i="1" s="1"/>
  <c r="A1335" i="1"/>
  <c r="O280" i="1"/>
  <c r="M280" i="1"/>
  <c r="N280" i="1"/>
  <c r="P280" i="1"/>
  <c r="L280" i="1"/>
  <c r="Q281" i="1"/>
  <c r="A1336" i="1" l="1"/>
  <c r="A1337" i="1" s="1"/>
  <c r="B1336" i="1"/>
  <c r="B1337" i="1" s="1"/>
  <c r="B1338" i="1" s="1"/>
  <c r="C1339" i="1"/>
  <c r="A1338" i="1"/>
  <c r="D282" i="1"/>
  <c r="M281" i="1"/>
  <c r="O281" i="1"/>
  <c r="L281" i="1"/>
  <c r="N281" i="1"/>
  <c r="P281" i="1"/>
  <c r="Q282" i="1"/>
  <c r="A1339" i="1" l="1"/>
  <c r="D283" i="1"/>
  <c r="E282" i="1"/>
  <c r="E283" i="1" s="1"/>
  <c r="C1340" i="1"/>
  <c r="C1341" i="1" s="1"/>
  <c r="B1339" i="1"/>
  <c r="B1340" i="1" s="1"/>
  <c r="B1341" i="1" s="1"/>
  <c r="Q283" i="1"/>
  <c r="P282" i="1"/>
  <c r="L282" i="1"/>
  <c r="M282" i="1"/>
  <c r="N282" i="1"/>
  <c r="O282" i="1"/>
  <c r="C1342" i="1" l="1"/>
  <c r="C1343" i="1" s="1"/>
  <c r="C1344" i="1" s="1"/>
  <c r="A1340" i="1"/>
  <c r="A1341" i="1" s="1"/>
  <c r="D284" i="1"/>
  <c r="P283" i="1"/>
  <c r="N283" i="1"/>
  <c r="O283" i="1"/>
  <c r="L283" i="1"/>
  <c r="M283" i="1"/>
  <c r="Q284" i="1"/>
  <c r="A1342" i="1" l="1"/>
  <c r="A1343" i="1" s="1"/>
  <c r="D285" i="1"/>
  <c r="E284" i="1"/>
  <c r="C1345" i="1"/>
  <c r="A1344" i="1"/>
  <c r="B1342" i="1"/>
  <c r="B1343" i="1" s="1"/>
  <c r="B1344" i="1" s="1"/>
  <c r="L284" i="1"/>
  <c r="N284" i="1"/>
  <c r="M284" i="1"/>
  <c r="P284" i="1"/>
  <c r="O284" i="1"/>
  <c r="Q285" i="1"/>
  <c r="E285" i="1" l="1"/>
  <c r="B1345" i="1"/>
  <c r="C1346" i="1"/>
  <c r="A1345" i="1"/>
  <c r="D286" i="1"/>
  <c r="L285" i="1"/>
  <c r="M285" i="1"/>
  <c r="O285" i="1"/>
  <c r="P285" i="1"/>
  <c r="N285" i="1"/>
  <c r="Q286" i="1"/>
  <c r="D287" i="1" l="1"/>
  <c r="E286" i="1"/>
  <c r="E287" i="1" s="1"/>
  <c r="C1347" i="1"/>
  <c r="A1346" i="1"/>
  <c r="B1346" i="1"/>
  <c r="N286" i="1"/>
  <c r="P286" i="1"/>
  <c r="O286" i="1"/>
  <c r="L286" i="1"/>
  <c r="M286" i="1"/>
  <c r="Q287" i="1"/>
  <c r="A1347" i="1" l="1"/>
  <c r="C1348" i="1"/>
  <c r="C1349" i="1" s="1"/>
  <c r="C1350" i="1" s="1"/>
  <c r="B1347" i="1"/>
  <c r="B1348" i="1" s="1"/>
  <c r="B1349" i="1" s="1"/>
  <c r="B1350" i="1" s="1"/>
  <c r="D288" i="1"/>
  <c r="P287" i="1"/>
  <c r="O287" i="1"/>
  <c r="L287" i="1"/>
  <c r="N287" i="1"/>
  <c r="M287" i="1"/>
  <c r="Q288" i="1"/>
  <c r="D289" i="1" l="1"/>
  <c r="E288" i="1"/>
  <c r="E289" i="1" s="1"/>
  <c r="C1351" i="1"/>
  <c r="C1352" i="1" s="1"/>
  <c r="C1353" i="1" s="1"/>
  <c r="C1354" i="1" s="1"/>
  <c r="A1348" i="1"/>
  <c r="A1349" i="1" s="1"/>
  <c r="A1350" i="1" s="1"/>
  <c r="A1351" i="1" s="1"/>
  <c r="A1352" i="1" s="1"/>
  <c r="A1353" i="1" s="1"/>
  <c r="O288" i="1"/>
  <c r="P288" i="1"/>
  <c r="M288" i="1"/>
  <c r="N288" i="1"/>
  <c r="L288" i="1"/>
  <c r="Q289" i="1"/>
  <c r="A1354" i="1" l="1"/>
  <c r="C1355" i="1"/>
  <c r="C1356" i="1" s="1"/>
  <c r="C1357" i="1" s="1"/>
  <c r="B1351" i="1"/>
  <c r="B1352" i="1" s="1"/>
  <c r="B1353" i="1" s="1"/>
  <c r="B1354" i="1" s="1"/>
  <c r="B1355" i="1" s="1"/>
  <c r="B1356" i="1" s="1"/>
  <c r="B1357" i="1" s="1"/>
  <c r="D290" i="1"/>
  <c r="Q290" i="1"/>
  <c r="M289" i="1"/>
  <c r="O289" i="1"/>
  <c r="P289" i="1"/>
  <c r="L289" i="1"/>
  <c r="N289" i="1"/>
  <c r="D291" i="1" l="1"/>
  <c r="E290" i="1"/>
  <c r="E291" i="1" s="1"/>
  <c r="C1358" i="1"/>
  <c r="A1355" i="1"/>
  <c r="A1356" i="1" s="1"/>
  <c r="A1357" i="1" s="1"/>
  <c r="A1358" i="1" s="1"/>
  <c r="Q291" i="1"/>
  <c r="L290" i="1"/>
  <c r="M290" i="1"/>
  <c r="O290" i="1"/>
  <c r="P290" i="1"/>
  <c r="N290" i="1"/>
  <c r="C1359" i="1" l="1"/>
  <c r="C1360" i="1" s="1"/>
  <c r="C1361" i="1" s="1"/>
  <c r="C1362" i="1" s="1"/>
  <c r="C1363" i="1" s="1"/>
  <c r="C1364" i="1" s="1"/>
  <c r="B1358" i="1"/>
  <c r="D292" i="1"/>
  <c r="O291" i="1"/>
  <c r="L291" i="1"/>
  <c r="P291" i="1"/>
  <c r="M291" i="1"/>
  <c r="N291" i="1"/>
  <c r="Q292" i="1"/>
  <c r="B1359" i="1" l="1"/>
  <c r="B1360" i="1" s="1"/>
  <c r="B1361" i="1" s="1"/>
  <c r="B1362" i="1"/>
  <c r="B1363" i="1" s="1"/>
  <c r="B1364" i="1" s="1"/>
  <c r="D293" i="1"/>
  <c r="E292" i="1"/>
  <c r="E293" i="1" s="1"/>
  <c r="C1365" i="1"/>
  <c r="A1364" i="1"/>
  <c r="A1359" i="1"/>
  <c r="A1360" i="1" s="1"/>
  <c r="A1361" i="1" s="1"/>
  <c r="A1362" i="1" s="1"/>
  <c r="A1363" i="1" s="1"/>
  <c r="Q293" i="1"/>
  <c r="P292" i="1"/>
  <c r="L292" i="1"/>
  <c r="N292" i="1"/>
  <c r="M292" i="1"/>
  <c r="O292" i="1"/>
  <c r="A1365" i="1" l="1"/>
  <c r="C1366" i="1"/>
  <c r="B1365" i="1"/>
  <c r="D294" i="1"/>
  <c r="O293" i="1"/>
  <c r="P293" i="1"/>
  <c r="L293" i="1"/>
  <c r="N293" i="1"/>
  <c r="M293" i="1"/>
  <c r="Q294" i="1"/>
  <c r="D295" i="1" l="1"/>
  <c r="E294" i="1"/>
  <c r="E295" i="1" s="1"/>
  <c r="C1367" i="1"/>
  <c r="C1368" i="1" s="1"/>
  <c r="C1369" i="1" s="1"/>
  <c r="C1370" i="1" s="1"/>
  <c r="C1371" i="1" s="1"/>
  <c r="C1372" i="1" s="1"/>
  <c r="C1373" i="1" s="1"/>
  <c r="C1374" i="1" s="1"/>
  <c r="B1366" i="1"/>
  <c r="A1366" i="1"/>
  <c r="A1367" i="1" s="1"/>
  <c r="A1368" i="1" s="1"/>
  <c r="A1369" i="1" s="1"/>
  <c r="A1370" i="1" s="1"/>
  <c r="A1371" i="1" s="1"/>
  <c r="A1372" i="1" s="1"/>
  <c r="A1373" i="1" s="1"/>
  <c r="Q295" i="1"/>
  <c r="N294" i="1"/>
  <c r="P294" i="1"/>
  <c r="L294" i="1"/>
  <c r="M294" i="1"/>
  <c r="O294" i="1"/>
  <c r="B1367" i="1" l="1"/>
  <c r="B1368" i="1" s="1"/>
  <c r="B1369" i="1"/>
  <c r="B1370" i="1"/>
  <c r="B1371" i="1" s="1"/>
  <c r="B1372" i="1" s="1"/>
  <c r="B1373" i="1" s="1"/>
  <c r="B1374" i="1" s="1"/>
  <c r="C1375" i="1"/>
  <c r="A1374" i="1"/>
  <c r="D296" i="1"/>
  <c r="Q296" i="1"/>
  <c r="L295" i="1"/>
  <c r="P295" i="1"/>
  <c r="O295" i="1"/>
  <c r="M295" i="1"/>
  <c r="N295" i="1"/>
  <c r="D297" i="1" l="1"/>
  <c r="E296" i="1"/>
  <c r="E297" i="1" s="1"/>
  <c r="C1376" i="1"/>
  <c r="A1375" i="1"/>
  <c r="B1375" i="1"/>
  <c r="O296" i="1"/>
  <c r="L296" i="1"/>
  <c r="N296" i="1"/>
  <c r="M296" i="1"/>
  <c r="P296" i="1"/>
  <c r="Q297" i="1"/>
  <c r="A1376" i="1" l="1"/>
  <c r="C1377" i="1"/>
  <c r="C1378" i="1" s="1"/>
  <c r="B1376" i="1"/>
  <c r="B1377" i="1" s="1"/>
  <c r="B1378" i="1" s="1"/>
  <c r="D298" i="1"/>
  <c r="O297" i="1"/>
  <c r="L297" i="1"/>
  <c r="P297" i="1"/>
  <c r="M297" i="1"/>
  <c r="N297" i="1"/>
  <c r="Q298" i="1"/>
  <c r="D299" i="1" l="1"/>
  <c r="E298" i="1"/>
  <c r="E299" i="1" s="1"/>
  <c r="C1379" i="1"/>
  <c r="C1380" i="1" s="1"/>
  <c r="C1381" i="1" s="1"/>
  <c r="A1377" i="1"/>
  <c r="A1378" i="1" s="1"/>
  <c r="A1379" i="1" s="1"/>
  <c r="A1380" i="1" s="1"/>
  <c r="L298" i="1"/>
  <c r="M298" i="1"/>
  <c r="N298" i="1"/>
  <c r="O298" i="1"/>
  <c r="P298" i="1"/>
  <c r="Q299" i="1"/>
  <c r="C1382" i="1" l="1"/>
  <c r="A1381" i="1"/>
  <c r="A1382" i="1" s="1"/>
  <c r="B1379" i="1"/>
  <c r="B1380" i="1" s="1"/>
  <c r="B1381" i="1" s="1"/>
  <c r="D300" i="1"/>
  <c r="Q300" i="1"/>
  <c r="P299" i="1"/>
  <c r="M299" i="1"/>
  <c r="L299" i="1"/>
  <c r="N299" i="1"/>
  <c r="O299" i="1"/>
  <c r="D301" i="1" l="1"/>
  <c r="E300" i="1"/>
  <c r="E301" i="1" s="1"/>
  <c r="C1383" i="1"/>
  <c r="B1382" i="1"/>
  <c r="N300" i="1"/>
  <c r="P300" i="1"/>
  <c r="L300" i="1"/>
  <c r="O300" i="1"/>
  <c r="M300" i="1"/>
  <c r="Q301" i="1"/>
  <c r="B1383" i="1" l="1"/>
  <c r="C1384" i="1"/>
  <c r="A1383" i="1"/>
  <c r="D302" i="1"/>
  <c r="N301" i="1"/>
  <c r="M301" i="1"/>
  <c r="O301" i="1"/>
  <c r="L301" i="1"/>
  <c r="P301" i="1"/>
  <c r="Q302" i="1"/>
  <c r="D303" i="1" l="1"/>
  <c r="E302" i="1"/>
  <c r="E303" i="1" s="1"/>
  <c r="A1384" i="1"/>
  <c r="C1385" i="1"/>
  <c r="B1384" i="1"/>
  <c r="B1385" i="1" s="1"/>
  <c r="M302" i="1"/>
  <c r="L302" i="1"/>
  <c r="N302" i="1"/>
  <c r="P302" i="1"/>
  <c r="O302" i="1"/>
  <c r="Q303" i="1"/>
  <c r="A1385" i="1" l="1"/>
  <c r="C1386" i="1"/>
  <c r="D304" i="1"/>
  <c r="O303" i="1"/>
  <c r="P303" i="1"/>
  <c r="L303" i="1"/>
  <c r="M303" i="1"/>
  <c r="N303" i="1"/>
  <c r="Q304" i="1"/>
  <c r="D305" i="1" l="1"/>
  <c r="E304" i="1"/>
  <c r="E305" i="1" s="1"/>
  <c r="B1386" i="1"/>
  <c r="C1387" i="1"/>
  <c r="C1388" i="1" s="1"/>
  <c r="C1389" i="1" s="1"/>
  <c r="C1390" i="1" s="1"/>
  <c r="C1391" i="1" s="1"/>
  <c r="C1392" i="1" s="1"/>
  <c r="A1386" i="1"/>
  <c r="Q305" i="1"/>
  <c r="O304" i="1"/>
  <c r="N304" i="1"/>
  <c r="P304" i="1"/>
  <c r="L304" i="1"/>
  <c r="M304" i="1"/>
  <c r="A1387" i="1" l="1"/>
  <c r="A1388" i="1" s="1"/>
  <c r="A1389" i="1" s="1"/>
  <c r="A1390" i="1" s="1"/>
  <c r="A1391" i="1" s="1"/>
  <c r="A1392" i="1" s="1"/>
  <c r="A1393" i="1" s="1"/>
  <c r="C1393" i="1"/>
  <c r="C1394" i="1" s="1"/>
  <c r="B1387" i="1"/>
  <c r="B1388" i="1" s="1"/>
  <c r="B1389" i="1" s="1"/>
  <c r="B1390" i="1" s="1"/>
  <c r="B1391" i="1" s="1"/>
  <c r="B1392" i="1" s="1"/>
  <c r="B1393" i="1" s="1"/>
  <c r="B1394" i="1" s="1"/>
  <c r="D306" i="1"/>
  <c r="N305" i="1"/>
  <c r="O305" i="1"/>
  <c r="P305" i="1"/>
  <c r="L305" i="1"/>
  <c r="M305" i="1"/>
  <c r="Q306" i="1"/>
  <c r="D307" i="1" l="1"/>
  <c r="E306" i="1"/>
  <c r="E307" i="1" s="1"/>
  <c r="C1395" i="1"/>
  <c r="A1394" i="1"/>
  <c r="L306" i="1"/>
  <c r="N306" i="1"/>
  <c r="M306" i="1"/>
  <c r="O306" i="1"/>
  <c r="P306" i="1"/>
  <c r="Q307" i="1"/>
  <c r="A1395" i="1" l="1"/>
  <c r="C1396" i="1"/>
  <c r="C1397" i="1" s="1"/>
  <c r="C1398" i="1" s="1"/>
  <c r="C1399" i="1" s="1"/>
  <c r="C1400" i="1" s="1"/>
  <c r="B1395" i="1"/>
  <c r="B1396" i="1" s="1"/>
  <c r="B1397" i="1" s="1"/>
  <c r="B1398" i="1" s="1"/>
  <c r="D308" i="1"/>
  <c r="Q308" i="1"/>
  <c r="O307" i="1"/>
  <c r="M307" i="1"/>
  <c r="L307" i="1"/>
  <c r="P307" i="1"/>
  <c r="N307" i="1"/>
  <c r="B1399" i="1" l="1"/>
  <c r="B1400" i="1" s="1"/>
  <c r="D309" i="1"/>
  <c r="E308" i="1"/>
  <c r="E309" i="1" s="1"/>
  <c r="C1401" i="1"/>
  <c r="C1402" i="1" s="1"/>
  <c r="A1396" i="1"/>
  <c r="A1397" i="1" s="1"/>
  <c r="A1398" i="1" s="1"/>
  <c r="A1399" i="1" s="1"/>
  <c r="A1400" i="1" s="1"/>
  <c r="A1401" i="1" s="1"/>
  <c r="L308" i="1"/>
  <c r="O308" i="1"/>
  <c r="M308" i="1"/>
  <c r="N308" i="1"/>
  <c r="P308" i="1"/>
  <c r="Q309" i="1"/>
  <c r="C1403" i="1" l="1"/>
  <c r="C1404" i="1" s="1"/>
  <c r="A1402" i="1"/>
  <c r="A1403" i="1" s="1"/>
  <c r="B1401" i="1"/>
  <c r="B1402" i="1" s="1"/>
  <c r="B1403" i="1" s="1"/>
  <c r="B1404" i="1" s="1"/>
  <c r="D310" i="1"/>
  <c r="L309" i="1"/>
  <c r="N309" i="1"/>
  <c r="P309" i="1"/>
  <c r="M309" i="1"/>
  <c r="O309" i="1"/>
  <c r="Q310" i="1"/>
  <c r="D311" i="1" l="1"/>
  <c r="E310" i="1"/>
  <c r="E311" i="1" s="1"/>
  <c r="C1405" i="1"/>
  <c r="A1404" i="1"/>
  <c r="O310" i="1"/>
  <c r="N310" i="1"/>
  <c r="P310" i="1"/>
  <c r="L310" i="1"/>
  <c r="M310" i="1"/>
  <c r="Q311" i="1"/>
  <c r="B1405" i="1" l="1"/>
  <c r="C1406" i="1"/>
  <c r="C1407" i="1" s="1"/>
  <c r="C1408" i="1" s="1"/>
  <c r="C1409" i="1" s="1"/>
  <c r="C1410" i="1" s="1"/>
  <c r="C1411" i="1" s="1"/>
  <c r="A1405" i="1"/>
  <c r="A1406" i="1" s="1"/>
  <c r="D312" i="1"/>
  <c r="Q312" i="1"/>
  <c r="M311" i="1"/>
  <c r="P311" i="1"/>
  <c r="O311" i="1"/>
  <c r="N311" i="1"/>
  <c r="L311" i="1"/>
  <c r="A1407" i="1" l="1"/>
  <c r="A1408" i="1" s="1"/>
  <c r="A1409" i="1" s="1"/>
  <c r="A1410" i="1" s="1"/>
  <c r="D313" i="1"/>
  <c r="E312" i="1"/>
  <c r="E313" i="1" s="1"/>
  <c r="C1412" i="1"/>
  <c r="C1413" i="1" s="1"/>
  <c r="C1414" i="1" s="1"/>
  <c r="A1411" i="1"/>
  <c r="B1406" i="1"/>
  <c r="B1407" i="1" s="1"/>
  <c r="B1408" i="1" s="1"/>
  <c r="B1409" i="1" s="1"/>
  <c r="B1410" i="1" s="1"/>
  <c r="B1411" i="1" s="1"/>
  <c r="B1412" i="1" s="1"/>
  <c r="B1413" i="1" s="1"/>
  <c r="B1414" i="1" s="1"/>
  <c r="Q313" i="1"/>
  <c r="O312" i="1"/>
  <c r="M312" i="1"/>
  <c r="N312" i="1"/>
  <c r="L312" i="1"/>
  <c r="P312" i="1"/>
  <c r="A1412" i="1" l="1"/>
  <c r="A1413" i="1" s="1"/>
  <c r="C1415" i="1"/>
  <c r="A1414" i="1"/>
  <c r="D314" i="1"/>
  <c r="Q314" i="1"/>
  <c r="L313" i="1"/>
  <c r="P313" i="1"/>
  <c r="M313" i="1"/>
  <c r="N313" i="1"/>
  <c r="O313" i="1"/>
  <c r="D315" i="1" l="1"/>
  <c r="E314" i="1"/>
  <c r="E315" i="1" s="1"/>
  <c r="B1415" i="1"/>
  <c r="C1416" i="1"/>
  <c r="C1417" i="1" s="1"/>
  <c r="C1418" i="1" s="1"/>
  <c r="C1419" i="1" s="1"/>
  <c r="C1420" i="1" s="1"/>
  <c r="C1421" i="1" s="1"/>
  <c r="C1422" i="1" s="1"/>
  <c r="C1423" i="1" s="1"/>
  <c r="A1415" i="1"/>
  <c r="L314" i="1"/>
  <c r="N314" i="1"/>
  <c r="O314" i="1"/>
  <c r="M314" i="1"/>
  <c r="P314" i="1"/>
  <c r="Q315" i="1"/>
  <c r="A1416" i="1" l="1"/>
  <c r="A1417" i="1" s="1"/>
  <c r="A1418" i="1" s="1"/>
  <c r="A1419" i="1" s="1"/>
  <c r="A1420" i="1" s="1"/>
  <c r="A1421" i="1" s="1"/>
  <c r="A1422" i="1" s="1"/>
  <c r="B1416" i="1"/>
  <c r="B1417" i="1" s="1"/>
  <c r="B1418" i="1" s="1"/>
  <c r="B1419" i="1" s="1"/>
  <c r="B1420" i="1" s="1"/>
  <c r="B1421" i="1" s="1"/>
  <c r="B1422" i="1" s="1"/>
  <c r="B1423" i="1" s="1"/>
  <c r="C1424" i="1"/>
  <c r="A1423" i="1"/>
  <c r="D316" i="1"/>
  <c r="N315" i="1"/>
  <c r="M315" i="1"/>
  <c r="O315" i="1"/>
  <c r="P315" i="1"/>
  <c r="L315" i="1"/>
  <c r="Q316" i="1"/>
  <c r="B1424" i="1" l="1"/>
  <c r="D317" i="1"/>
  <c r="E316" i="1"/>
  <c r="E317" i="1" s="1"/>
  <c r="A1424" i="1"/>
  <c r="C1425" i="1"/>
  <c r="L316" i="1"/>
  <c r="N316" i="1"/>
  <c r="P316" i="1"/>
  <c r="O316" i="1"/>
  <c r="M316" i="1"/>
  <c r="Q317" i="1"/>
  <c r="B1425" i="1" l="1"/>
  <c r="C1426" i="1"/>
  <c r="A1425" i="1"/>
  <c r="D318" i="1"/>
  <c r="Q318" i="1"/>
  <c r="L317" i="1"/>
  <c r="N317" i="1"/>
  <c r="P317" i="1"/>
  <c r="M317" i="1"/>
  <c r="O317" i="1"/>
  <c r="D319" i="1" l="1"/>
  <c r="E318" i="1"/>
  <c r="E319" i="1" s="1"/>
  <c r="C1427" i="1"/>
  <c r="A1426" i="1"/>
  <c r="B1426" i="1"/>
  <c r="Q319" i="1"/>
  <c r="O318" i="1"/>
  <c r="P318" i="1"/>
  <c r="L318" i="1"/>
  <c r="N318" i="1"/>
  <c r="M318" i="1"/>
  <c r="A1427" i="1" l="1"/>
  <c r="C1428" i="1"/>
  <c r="B1427" i="1"/>
  <c r="B1428" i="1" s="1"/>
  <c r="D320" i="1"/>
  <c r="Q320" i="1"/>
  <c r="L319" i="1"/>
  <c r="P319" i="1"/>
  <c r="M319" i="1"/>
  <c r="N319" i="1"/>
  <c r="O319" i="1"/>
  <c r="D321" i="1" l="1"/>
  <c r="E320" i="1"/>
  <c r="E321" i="1" s="1"/>
  <c r="C1429" i="1"/>
  <c r="C1430" i="1" s="1"/>
  <c r="C1431" i="1" s="1"/>
  <c r="C1432" i="1" s="1"/>
  <c r="C1433" i="1" s="1"/>
  <c r="C1434" i="1" s="1"/>
  <c r="A1428" i="1"/>
  <c r="N320" i="1"/>
  <c r="O320" i="1"/>
  <c r="P320" i="1"/>
  <c r="M320" i="1"/>
  <c r="L320" i="1"/>
  <c r="Q321" i="1"/>
  <c r="A1429" i="1" l="1"/>
  <c r="A1430" i="1" s="1"/>
  <c r="A1431" i="1" s="1"/>
  <c r="A1432" i="1" s="1"/>
  <c r="A1433" i="1" s="1"/>
  <c r="C1435" i="1"/>
  <c r="A1434" i="1"/>
  <c r="A1435" i="1" s="1"/>
  <c r="B1429" i="1"/>
  <c r="B1430" i="1" s="1"/>
  <c r="B1431" i="1" s="1"/>
  <c r="B1432" i="1" s="1"/>
  <c r="B1433" i="1" s="1"/>
  <c r="B1434" i="1" s="1"/>
  <c r="D322" i="1"/>
  <c r="O321" i="1"/>
  <c r="P321" i="1"/>
  <c r="M321" i="1"/>
  <c r="N321" i="1"/>
  <c r="L321" i="1"/>
  <c r="Q322" i="1"/>
  <c r="D323" i="1" l="1"/>
  <c r="E322" i="1"/>
  <c r="E323" i="1" s="1"/>
  <c r="C1436" i="1"/>
  <c r="B1435" i="1"/>
  <c r="B1436" i="1" s="1"/>
  <c r="Q323" i="1"/>
  <c r="M322" i="1"/>
  <c r="P322" i="1"/>
  <c r="N322" i="1"/>
  <c r="O322" i="1"/>
  <c r="L322" i="1"/>
  <c r="C1437" i="1" l="1"/>
  <c r="C1438" i="1" s="1"/>
  <c r="C1439" i="1" s="1"/>
  <c r="C1440" i="1" s="1"/>
  <c r="C1441" i="1" s="1"/>
  <c r="C1442" i="1" s="1"/>
  <c r="A1436" i="1"/>
  <c r="A1437" i="1" s="1"/>
  <c r="A1438" i="1" s="1"/>
  <c r="A1439" i="1" s="1"/>
  <c r="A1440" i="1" s="1"/>
  <c r="A1441" i="1" s="1"/>
  <c r="D324" i="1"/>
  <c r="Q324" i="1"/>
  <c r="O323" i="1"/>
  <c r="M323" i="1"/>
  <c r="P323" i="1"/>
  <c r="L323" i="1"/>
  <c r="N323" i="1"/>
  <c r="D325" i="1" l="1"/>
  <c r="E324" i="1"/>
  <c r="E325" i="1" s="1"/>
  <c r="C1443" i="1"/>
  <c r="C1444" i="1" s="1"/>
  <c r="A1442" i="1"/>
  <c r="B1437" i="1"/>
  <c r="B1438" i="1" s="1"/>
  <c r="B1439" i="1" s="1"/>
  <c r="B1440" i="1" s="1"/>
  <c r="B1441" i="1" s="1"/>
  <c r="B1442" i="1" s="1"/>
  <c r="B1443" i="1" s="1"/>
  <c r="B1444" i="1" s="1"/>
  <c r="Q325" i="1"/>
  <c r="L324" i="1"/>
  <c r="M324" i="1"/>
  <c r="O324" i="1"/>
  <c r="N324" i="1"/>
  <c r="P324" i="1"/>
  <c r="A1443" i="1" l="1"/>
  <c r="C1445" i="1"/>
  <c r="A1444" i="1"/>
  <c r="A1445" i="1" s="1"/>
  <c r="D326" i="1"/>
  <c r="N325" i="1"/>
  <c r="M325" i="1"/>
  <c r="O325" i="1"/>
  <c r="P325" i="1"/>
  <c r="L325" i="1"/>
  <c r="Q326" i="1"/>
  <c r="D327" i="1" l="1"/>
  <c r="E326" i="1"/>
  <c r="E327" i="1" s="1"/>
  <c r="C1446" i="1"/>
  <c r="C1447" i="1" s="1"/>
  <c r="B1445" i="1"/>
  <c r="Q327" i="1"/>
  <c r="P326" i="1"/>
  <c r="L326" i="1"/>
  <c r="N326" i="1"/>
  <c r="M326" i="1"/>
  <c r="O326" i="1"/>
  <c r="B1446" i="1" l="1"/>
  <c r="B1447" i="1" s="1"/>
  <c r="C1448" i="1"/>
  <c r="C1449" i="1" s="1"/>
  <c r="C1450" i="1" s="1"/>
  <c r="C1451" i="1" s="1"/>
  <c r="C1452" i="1" s="1"/>
  <c r="C1453" i="1" s="1"/>
  <c r="C1454" i="1" s="1"/>
  <c r="A1446" i="1"/>
  <c r="A1447" i="1" s="1"/>
  <c r="A1448" i="1" s="1"/>
  <c r="D328" i="1"/>
  <c r="N327" i="1"/>
  <c r="L327" i="1"/>
  <c r="M327" i="1"/>
  <c r="O327" i="1"/>
  <c r="P327" i="1"/>
  <c r="Q328" i="1"/>
  <c r="A1449" i="1" l="1"/>
  <c r="A1450" i="1" s="1"/>
  <c r="A1451" i="1" s="1"/>
  <c r="A1452" i="1" s="1"/>
  <c r="A1453" i="1" s="1"/>
  <c r="D329" i="1"/>
  <c r="E328" i="1"/>
  <c r="E329" i="1" s="1"/>
  <c r="C1455" i="1"/>
  <c r="A1454" i="1"/>
  <c r="B1448" i="1"/>
  <c r="B1449" i="1" s="1"/>
  <c r="B1450" i="1" s="1"/>
  <c r="B1451" i="1" s="1"/>
  <c r="B1452" i="1" s="1"/>
  <c r="B1453" i="1" s="1"/>
  <c r="B1454" i="1" s="1"/>
  <c r="Q329" i="1"/>
  <c r="L328" i="1"/>
  <c r="M328" i="1"/>
  <c r="O328" i="1"/>
  <c r="N328" i="1"/>
  <c r="P328" i="1"/>
  <c r="B1455" i="1" l="1"/>
  <c r="C1456" i="1"/>
  <c r="C1457" i="1" s="1"/>
  <c r="C1458" i="1" s="1"/>
  <c r="A1455" i="1"/>
  <c r="A1456" i="1" s="1"/>
  <c r="A1457" i="1" s="1"/>
  <c r="D330" i="1"/>
  <c r="Q330" i="1"/>
  <c r="M329" i="1"/>
  <c r="O329" i="1"/>
  <c r="P329" i="1"/>
  <c r="N329" i="1"/>
  <c r="L329" i="1"/>
  <c r="D331" i="1" l="1"/>
  <c r="E330" i="1"/>
  <c r="E331" i="1" s="1"/>
  <c r="A1458" i="1"/>
  <c r="C1459" i="1"/>
  <c r="B1456" i="1"/>
  <c r="B1457" i="1" s="1"/>
  <c r="B1458" i="1" s="1"/>
  <c r="Q331" i="1"/>
  <c r="M330" i="1"/>
  <c r="N330" i="1"/>
  <c r="L330" i="1"/>
  <c r="O330" i="1"/>
  <c r="P330" i="1"/>
  <c r="C1460" i="1" l="1"/>
  <c r="C1461" i="1" s="1"/>
  <c r="B1459" i="1"/>
  <c r="A1459" i="1"/>
  <c r="A1460" i="1" s="1"/>
  <c r="D332" i="1"/>
  <c r="Q332" i="1"/>
  <c r="N331" i="1"/>
  <c r="O331" i="1"/>
  <c r="P331" i="1"/>
  <c r="L331" i="1"/>
  <c r="M331" i="1"/>
  <c r="B1460" i="1" l="1"/>
  <c r="B1461" i="1" s="1"/>
  <c r="D333" i="1"/>
  <c r="E332" i="1"/>
  <c r="E333" i="1" s="1"/>
  <c r="A1461" i="1"/>
  <c r="C1462" i="1"/>
  <c r="C1463" i="1" s="1"/>
  <c r="C1464" i="1" s="1"/>
  <c r="Q333" i="1"/>
  <c r="M332" i="1"/>
  <c r="N332" i="1"/>
  <c r="O332" i="1"/>
  <c r="P332" i="1"/>
  <c r="L332" i="1"/>
  <c r="A1464" i="1" l="1"/>
  <c r="C1465" i="1"/>
  <c r="A1462" i="1"/>
  <c r="A1463" i="1" s="1"/>
  <c r="B1462" i="1"/>
  <c r="B1463" i="1" s="1"/>
  <c r="B1464" i="1" s="1"/>
  <c r="D334" i="1"/>
  <c r="Q334" i="1"/>
  <c r="P333" i="1"/>
  <c r="L333" i="1"/>
  <c r="M333" i="1"/>
  <c r="N333" i="1"/>
  <c r="O333" i="1"/>
  <c r="D335" i="1" l="1"/>
  <c r="E334" i="1"/>
  <c r="B1465" i="1"/>
  <c r="A1465" i="1"/>
  <c r="C1466" i="1"/>
  <c r="P334" i="1"/>
  <c r="M334" i="1"/>
  <c r="O334" i="1"/>
  <c r="N334" i="1"/>
  <c r="L334" i="1"/>
  <c r="Q335" i="1"/>
  <c r="E335" i="1" l="1"/>
  <c r="C1467" i="1"/>
  <c r="A1466" i="1"/>
  <c r="A1467" i="1" s="1"/>
  <c r="B1466" i="1"/>
  <c r="D336" i="1"/>
  <c r="Q336" i="1"/>
  <c r="L335" i="1"/>
  <c r="M335" i="1"/>
  <c r="N335" i="1"/>
  <c r="P335" i="1"/>
  <c r="O335" i="1"/>
  <c r="D337" i="1" l="1"/>
  <c r="E336" i="1"/>
  <c r="C1468" i="1"/>
  <c r="B1467" i="1"/>
  <c r="P336" i="1"/>
  <c r="N336" i="1"/>
  <c r="L336" i="1"/>
  <c r="O336" i="1"/>
  <c r="M336" i="1"/>
  <c r="Q337" i="1"/>
  <c r="B1468" i="1" l="1"/>
  <c r="E337" i="1"/>
  <c r="C1469" i="1"/>
  <c r="A1468" i="1"/>
  <c r="D338" i="1"/>
  <c r="Q338" i="1"/>
  <c r="L337" i="1"/>
  <c r="P337" i="1"/>
  <c r="O337" i="1"/>
  <c r="N337" i="1"/>
  <c r="M337" i="1"/>
  <c r="D339" i="1" l="1"/>
  <c r="E338" i="1"/>
  <c r="A1469" i="1"/>
  <c r="C1470" i="1"/>
  <c r="B1469" i="1"/>
  <c r="Q339" i="1"/>
  <c r="P338" i="1"/>
  <c r="O338" i="1"/>
  <c r="L338" i="1"/>
  <c r="M338" i="1"/>
  <c r="N338" i="1"/>
  <c r="E339" i="1" l="1"/>
  <c r="C1471" i="1"/>
  <c r="C1472" i="1" s="1"/>
  <c r="C1473" i="1" s="1"/>
  <c r="C1474" i="1" s="1"/>
  <c r="B1470" i="1"/>
  <c r="B1471" i="1" s="1"/>
  <c r="B1472" i="1" s="1"/>
  <c r="B1473" i="1" s="1"/>
  <c r="A1470" i="1"/>
  <c r="A1471" i="1" s="1"/>
  <c r="A1472" i="1" s="1"/>
  <c r="A1473" i="1" s="1"/>
  <c r="D340" i="1"/>
  <c r="Q340" i="1"/>
  <c r="O339" i="1"/>
  <c r="N339" i="1"/>
  <c r="M339" i="1"/>
  <c r="L339" i="1"/>
  <c r="P339" i="1"/>
  <c r="B1474" i="1" l="1"/>
  <c r="D341" i="1"/>
  <c r="E340" i="1"/>
  <c r="E341" i="1" s="1"/>
  <c r="C1475" i="1"/>
  <c r="C1476" i="1" s="1"/>
  <c r="C1477" i="1" s="1"/>
  <c r="C1478" i="1" s="1"/>
  <c r="C1479" i="1" s="1"/>
  <c r="C1480" i="1" s="1"/>
  <c r="C1481" i="1" s="1"/>
  <c r="C1482" i="1" s="1"/>
  <c r="C1483" i="1" s="1"/>
  <c r="C1484" i="1" s="1"/>
  <c r="A1474" i="1"/>
  <c r="Q341" i="1"/>
  <c r="L340" i="1"/>
  <c r="M340" i="1"/>
  <c r="O340" i="1"/>
  <c r="P340" i="1"/>
  <c r="N340" i="1"/>
  <c r="A1475" i="1" l="1"/>
  <c r="A1476" i="1" s="1"/>
  <c r="A1477" i="1" s="1"/>
  <c r="A1478" i="1" s="1"/>
  <c r="A1479" i="1" s="1"/>
  <c r="A1480" i="1" s="1"/>
  <c r="A1481" i="1" s="1"/>
  <c r="A1482" i="1" s="1"/>
  <c r="A1483" i="1" s="1"/>
  <c r="C1485" i="1"/>
  <c r="A1484" i="1"/>
  <c r="B1475" i="1"/>
  <c r="B1476" i="1" s="1"/>
  <c r="B1477" i="1" s="1"/>
  <c r="B1478" i="1" s="1"/>
  <c r="B1479" i="1" s="1"/>
  <c r="B1480" i="1" s="1"/>
  <c r="B1481" i="1" s="1"/>
  <c r="B1482" i="1" s="1"/>
  <c r="B1483" i="1" s="1"/>
  <c r="B1484" i="1" s="1"/>
  <c r="D342" i="1"/>
  <c r="M341" i="1"/>
  <c r="N341" i="1"/>
  <c r="O341" i="1"/>
  <c r="P341" i="1"/>
  <c r="L341" i="1"/>
  <c r="Q342" i="1"/>
  <c r="D343" i="1" l="1"/>
  <c r="E342" i="1"/>
  <c r="A1485" i="1"/>
  <c r="B1485" i="1"/>
  <c r="C1486" i="1"/>
  <c r="C1487" i="1" s="1"/>
  <c r="C1488" i="1" s="1"/>
  <c r="C1489" i="1" s="1"/>
  <c r="C1490" i="1" s="1"/>
  <c r="L342" i="1"/>
  <c r="M342" i="1"/>
  <c r="N342" i="1"/>
  <c r="O342" i="1"/>
  <c r="P342" i="1"/>
  <c r="Q343" i="1"/>
  <c r="E343" i="1" l="1"/>
  <c r="C1491" i="1"/>
  <c r="B1486" i="1"/>
  <c r="B1487" i="1" s="1"/>
  <c r="B1488" i="1" s="1"/>
  <c r="B1489" i="1" s="1"/>
  <c r="B1490" i="1" s="1"/>
  <c r="A1486" i="1"/>
  <c r="A1487" i="1" s="1"/>
  <c r="A1488" i="1" s="1"/>
  <c r="A1489" i="1" s="1"/>
  <c r="A1490" i="1" s="1"/>
  <c r="A1491" i="1" s="1"/>
  <c r="D344" i="1"/>
  <c r="Q344" i="1"/>
  <c r="N343" i="1"/>
  <c r="P343" i="1"/>
  <c r="M343" i="1"/>
  <c r="O343" i="1"/>
  <c r="L343" i="1"/>
  <c r="D345" i="1" l="1"/>
  <c r="E344" i="1"/>
  <c r="C1492" i="1"/>
  <c r="C1493" i="1" s="1"/>
  <c r="B1491" i="1"/>
  <c r="Q345" i="1"/>
  <c r="O344" i="1"/>
  <c r="M344" i="1"/>
  <c r="N344" i="1"/>
  <c r="P344" i="1"/>
  <c r="L344" i="1"/>
  <c r="B1492" i="1" l="1"/>
  <c r="B1493" i="1" s="1"/>
  <c r="E345" i="1"/>
  <c r="C1494" i="1"/>
  <c r="D346" i="1"/>
  <c r="A1492" i="1"/>
  <c r="A1493" i="1" s="1"/>
  <c r="M345" i="1"/>
  <c r="O345" i="1"/>
  <c r="L345" i="1"/>
  <c r="P345" i="1"/>
  <c r="N345" i="1"/>
  <c r="Q346" i="1"/>
  <c r="D347" i="1" l="1"/>
  <c r="E346" i="1"/>
  <c r="E347" i="1" s="1"/>
  <c r="A1494" i="1"/>
  <c r="C1495" i="1"/>
  <c r="B1494" i="1"/>
  <c r="B1495" i="1" s="1"/>
  <c r="Q347" i="1"/>
  <c r="L346" i="1"/>
  <c r="M346" i="1"/>
  <c r="N346" i="1"/>
  <c r="P346" i="1"/>
  <c r="O346" i="1"/>
  <c r="C1496" i="1" l="1"/>
  <c r="A1495" i="1"/>
  <c r="A1496" i="1" s="1"/>
  <c r="D348" i="1"/>
  <c r="Q348" i="1"/>
  <c r="P347" i="1"/>
  <c r="L347" i="1"/>
  <c r="M347" i="1"/>
  <c r="N347" i="1"/>
  <c r="O347" i="1"/>
  <c r="D349" i="1" l="1"/>
  <c r="E348" i="1"/>
  <c r="C1497" i="1"/>
  <c r="C1498" i="1" s="1"/>
  <c r="B1496" i="1"/>
  <c r="B1497" i="1" s="1"/>
  <c r="B1498" i="1" s="1"/>
  <c r="M348" i="1"/>
  <c r="N348" i="1"/>
  <c r="L348" i="1"/>
  <c r="O348" i="1"/>
  <c r="P348" i="1"/>
  <c r="Q349" i="1"/>
  <c r="E349" i="1" l="1"/>
  <c r="C1499" i="1"/>
  <c r="C1500" i="1" s="1"/>
  <c r="C1501" i="1" s="1"/>
  <c r="C1502" i="1" s="1"/>
  <c r="C1503" i="1" s="1"/>
  <c r="C1504" i="1" s="1"/>
  <c r="A1497" i="1"/>
  <c r="A1498" i="1" s="1"/>
  <c r="A1499" i="1" s="1"/>
  <c r="A1500" i="1" s="1"/>
  <c r="A1501" i="1" s="1"/>
  <c r="A1502" i="1" s="1"/>
  <c r="A1503" i="1" s="1"/>
  <c r="D350" i="1"/>
  <c r="Q350" i="1"/>
  <c r="P349" i="1"/>
  <c r="L349" i="1"/>
  <c r="M349" i="1"/>
  <c r="N349" i="1"/>
  <c r="O349" i="1"/>
  <c r="D351" i="1" l="1"/>
  <c r="E350" i="1"/>
  <c r="E351" i="1" s="1"/>
  <c r="C1505" i="1"/>
  <c r="A1504" i="1"/>
  <c r="B1499" i="1"/>
  <c r="B1500" i="1" s="1"/>
  <c r="B1501" i="1" s="1"/>
  <c r="B1502" i="1" s="1"/>
  <c r="B1503" i="1" s="1"/>
  <c r="B1504" i="1" s="1"/>
  <c r="M350" i="1"/>
  <c r="O350" i="1"/>
  <c r="N350" i="1"/>
  <c r="P350" i="1"/>
  <c r="L350" i="1"/>
  <c r="Q351" i="1"/>
  <c r="B1505" i="1" l="1"/>
  <c r="C1506" i="1"/>
  <c r="A1505" i="1"/>
  <c r="D352" i="1"/>
  <c r="Q352" i="1"/>
  <c r="M351" i="1"/>
  <c r="O351" i="1"/>
  <c r="P351" i="1"/>
  <c r="N351" i="1"/>
  <c r="L351" i="1"/>
  <c r="D353" i="1" l="1"/>
  <c r="E352" i="1"/>
  <c r="C1507" i="1"/>
  <c r="A1506" i="1"/>
  <c r="B1506" i="1"/>
  <c r="Q353" i="1"/>
  <c r="N352" i="1"/>
  <c r="M352" i="1"/>
  <c r="O352" i="1"/>
  <c r="P352" i="1"/>
  <c r="L352" i="1"/>
  <c r="E353" i="1" l="1"/>
  <c r="B1507" i="1"/>
  <c r="C1508" i="1"/>
  <c r="C1509" i="1" s="1"/>
  <c r="C1510" i="1" s="1"/>
  <c r="C1511" i="1" s="1"/>
  <c r="C1512" i="1" s="1"/>
  <c r="C1513" i="1" s="1"/>
  <c r="C1514" i="1" s="1"/>
  <c r="A1507" i="1"/>
  <c r="D354" i="1"/>
  <c r="Q354" i="1"/>
  <c r="O353" i="1"/>
  <c r="P353" i="1"/>
  <c r="L353" i="1"/>
  <c r="M353" i="1"/>
  <c r="N353" i="1"/>
  <c r="A1508" i="1" l="1"/>
  <c r="A1509" i="1" s="1"/>
  <c r="A1510" i="1" s="1"/>
  <c r="A1511" i="1" s="1"/>
  <c r="A1512" i="1" s="1"/>
  <c r="A1513" i="1" s="1"/>
  <c r="D355" i="1"/>
  <c r="E354" i="1"/>
  <c r="E355" i="1" s="1"/>
  <c r="C1515" i="1"/>
  <c r="A1514" i="1"/>
  <c r="B1508" i="1"/>
  <c r="B1509" i="1" s="1"/>
  <c r="B1510" i="1" s="1"/>
  <c r="B1511" i="1" s="1"/>
  <c r="B1512" i="1" s="1"/>
  <c r="B1513" i="1" s="1"/>
  <c r="B1514" i="1" s="1"/>
  <c r="Q355" i="1"/>
  <c r="L354" i="1"/>
  <c r="M354" i="1"/>
  <c r="N354" i="1"/>
  <c r="O354" i="1"/>
  <c r="P354" i="1"/>
  <c r="B1515" i="1" l="1"/>
  <c r="C1516" i="1"/>
  <c r="A1515" i="1"/>
  <c r="D356" i="1"/>
  <c r="N355" i="1"/>
  <c r="O355" i="1"/>
  <c r="P355" i="1"/>
  <c r="L355" i="1"/>
  <c r="M355" i="1"/>
  <c r="Q356" i="1"/>
  <c r="D357" i="1" l="1"/>
  <c r="E356" i="1"/>
  <c r="E357" i="1" s="1"/>
  <c r="C1517" i="1"/>
  <c r="A1516" i="1"/>
  <c r="B1516" i="1"/>
  <c r="Q357" i="1"/>
  <c r="L356" i="1"/>
  <c r="N356" i="1"/>
  <c r="M356" i="1"/>
  <c r="O356" i="1"/>
  <c r="P356" i="1"/>
  <c r="A1517" i="1" l="1"/>
  <c r="C1518" i="1"/>
  <c r="C1519" i="1" s="1"/>
  <c r="B1517" i="1"/>
  <c r="B1518" i="1" s="1"/>
  <c r="B1519" i="1" s="1"/>
  <c r="D358" i="1"/>
  <c r="Q358" i="1"/>
  <c r="N357" i="1"/>
  <c r="L357" i="1"/>
  <c r="M357" i="1"/>
  <c r="O357" i="1"/>
  <c r="P357" i="1"/>
  <c r="D359" i="1" l="1"/>
  <c r="E358" i="1"/>
  <c r="E359" i="1" s="1"/>
  <c r="C1520" i="1"/>
  <c r="C1521" i="1" s="1"/>
  <c r="C1522" i="1" s="1"/>
  <c r="C1523" i="1" s="1"/>
  <c r="C1524" i="1" s="1"/>
  <c r="A1518" i="1"/>
  <c r="A1519" i="1" s="1"/>
  <c r="A1520" i="1" s="1"/>
  <c r="A1521" i="1" s="1"/>
  <c r="A1522" i="1" s="1"/>
  <c r="A1523" i="1" s="1"/>
  <c r="Q359" i="1"/>
  <c r="N358" i="1"/>
  <c r="L358" i="1"/>
  <c r="M358" i="1"/>
  <c r="O358" i="1"/>
  <c r="P358" i="1"/>
  <c r="C1525" i="1" l="1"/>
  <c r="A1524" i="1"/>
  <c r="A1525" i="1" s="1"/>
  <c r="B1520" i="1"/>
  <c r="B1521" i="1" s="1"/>
  <c r="B1522" i="1" s="1"/>
  <c r="B1523" i="1" s="1"/>
  <c r="B1524" i="1" s="1"/>
  <c r="D360" i="1"/>
  <c r="Q360" i="1"/>
  <c r="L359" i="1"/>
  <c r="P359" i="1"/>
  <c r="M359" i="1"/>
  <c r="N359" i="1"/>
  <c r="O359" i="1"/>
  <c r="D361" i="1" l="1"/>
  <c r="E360" i="1"/>
  <c r="E361" i="1" s="1"/>
  <c r="C1526" i="1"/>
  <c r="C1527" i="1" s="1"/>
  <c r="B1525" i="1"/>
  <c r="P360" i="1"/>
  <c r="L360" i="1"/>
  <c r="M360" i="1"/>
  <c r="N360" i="1"/>
  <c r="O360" i="1"/>
  <c r="Q361" i="1"/>
  <c r="B1526" i="1" l="1"/>
  <c r="B1527" i="1" s="1"/>
  <c r="C1528" i="1"/>
  <c r="C1529" i="1" s="1"/>
  <c r="C1530" i="1" s="1"/>
  <c r="A1526" i="1"/>
  <c r="A1527" i="1" s="1"/>
  <c r="A1528" i="1" s="1"/>
  <c r="A1529" i="1" s="1"/>
  <c r="D362" i="1"/>
  <c r="N361" i="1"/>
  <c r="M361" i="1"/>
  <c r="O361" i="1"/>
  <c r="L361" i="1"/>
  <c r="P361" i="1"/>
  <c r="Q362" i="1"/>
  <c r="D363" i="1" l="1"/>
  <c r="E362" i="1"/>
  <c r="A1530" i="1"/>
  <c r="C1531" i="1"/>
  <c r="C1532" i="1" s="1"/>
  <c r="C1533" i="1" s="1"/>
  <c r="C1534" i="1" s="1"/>
  <c r="B1528" i="1"/>
  <c r="B1529" i="1" s="1"/>
  <c r="B1530" i="1" s="1"/>
  <c r="B1531" i="1" s="1"/>
  <c r="B1532" i="1" s="1"/>
  <c r="B1533" i="1" s="1"/>
  <c r="B1534" i="1" s="1"/>
  <c r="L362" i="1"/>
  <c r="N362" i="1"/>
  <c r="O362" i="1"/>
  <c r="M362" i="1"/>
  <c r="P362" i="1"/>
  <c r="Q363" i="1"/>
  <c r="E363" i="1" l="1"/>
  <c r="A1531" i="1"/>
  <c r="A1532" i="1" s="1"/>
  <c r="A1533" i="1" s="1"/>
  <c r="A1534" i="1"/>
  <c r="C1535" i="1"/>
  <c r="D364" i="1"/>
  <c r="L363" i="1"/>
  <c r="P363" i="1"/>
  <c r="N363" i="1"/>
  <c r="M363" i="1"/>
  <c r="O363" i="1"/>
  <c r="Q364" i="1"/>
  <c r="D365" i="1" l="1"/>
  <c r="E364" i="1"/>
  <c r="E365" i="1" s="1"/>
  <c r="B1535" i="1"/>
  <c r="C1536" i="1"/>
  <c r="C1537" i="1" s="1"/>
  <c r="C1538" i="1" s="1"/>
  <c r="C1539" i="1" s="1"/>
  <c r="C1540" i="1" s="1"/>
  <c r="C1541" i="1" s="1"/>
  <c r="A1535" i="1"/>
  <c r="A1536" i="1" s="1"/>
  <c r="A1537" i="1" s="1"/>
  <c r="A1538" i="1" s="1"/>
  <c r="A1539" i="1" s="1"/>
  <c r="A1540" i="1" s="1"/>
  <c r="P364" i="1"/>
  <c r="L364" i="1"/>
  <c r="M364" i="1"/>
  <c r="N364" i="1"/>
  <c r="O364" i="1"/>
  <c r="Q365" i="1"/>
  <c r="C1542" i="1" l="1"/>
  <c r="C1543" i="1" s="1"/>
  <c r="C1544" i="1" s="1"/>
  <c r="A1541" i="1"/>
  <c r="A1542" i="1" s="1"/>
  <c r="A1543" i="1" s="1"/>
  <c r="B1536" i="1"/>
  <c r="B1537" i="1" s="1"/>
  <c r="B1538" i="1" s="1"/>
  <c r="B1539" i="1" s="1"/>
  <c r="B1540" i="1" s="1"/>
  <c r="B1541" i="1" s="1"/>
  <c r="B1542" i="1" s="1"/>
  <c r="B1543" i="1" s="1"/>
  <c r="B1544" i="1" s="1"/>
  <c r="D366" i="1"/>
  <c r="O365" i="1"/>
  <c r="M365" i="1"/>
  <c r="P365" i="1"/>
  <c r="L365" i="1"/>
  <c r="N365" i="1"/>
  <c r="Q366" i="1"/>
  <c r="D367" i="1" l="1"/>
  <c r="E366" i="1"/>
  <c r="E367" i="1" s="1"/>
  <c r="C1545" i="1"/>
  <c r="A1544" i="1"/>
  <c r="L366" i="1"/>
  <c r="M366" i="1"/>
  <c r="N366" i="1"/>
  <c r="O366" i="1"/>
  <c r="P366" i="1"/>
  <c r="Q367" i="1"/>
  <c r="B1545" i="1" l="1"/>
  <c r="C1546" i="1"/>
  <c r="A1545" i="1"/>
  <c r="D368" i="1"/>
  <c r="P367" i="1"/>
  <c r="L367" i="1"/>
  <c r="M367" i="1"/>
  <c r="N367" i="1"/>
  <c r="O367" i="1"/>
  <c r="Q368" i="1"/>
  <c r="D369" i="1" l="1"/>
  <c r="E368" i="1"/>
  <c r="E369" i="1" s="1"/>
  <c r="A1546" i="1"/>
  <c r="C1547" i="1"/>
  <c r="B1546" i="1"/>
  <c r="Q369" i="1"/>
  <c r="P368" i="1"/>
  <c r="N368" i="1"/>
  <c r="L368" i="1"/>
  <c r="M368" i="1"/>
  <c r="O368" i="1"/>
  <c r="C1548" i="1" l="1"/>
  <c r="C1549" i="1" s="1"/>
  <c r="C1550" i="1" s="1"/>
  <c r="C1551" i="1" s="1"/>
  <c r="C1552" i="1" s="1"/>
  <c r="B1547" i="1"/>
  <c r="B1548" i="1" s="1"/>
  <c r="B1549" i="1" s="1"/>
  <c r="B1550" i="1" s="1"/>
  <c r="B1551" i="1" s="1"/>
  <c r="A1547" i="1"/>
  <c r="A1548" i="1" s="1"/>
  <c r="A1549" i="1" s="1"/>
  <c r="A1550" i="1" s="1"/>
  <c r="A1551" i="1" s="1"/>
  <c r="D370" i="1"/>
  <c r="Q370" i="1"/>
  <c r="N369" i="1"/>
  <c r="O369" i="1"/>
  <c r="P369" i="1"/>
  <c r="L369" i="1"/>
  <c r="M369" i="1"/>
  <c r="B1552" i="1" l="1"/>
  <c r="D371" i="1"/>
  <c r="E370" i="1"/>
  <c r="E371" i="1" s="1"/>
  <c r="C1553" i="1"/>
  <c r="C1554" i="1" s="1"/>
  <c r="A1552" i="1"/>
  <c r="A1553" i="1" s="1"/>
  <c r="O370" i="1"/>
  <c r="L370" i="1"/>
  <c r="M370" i="1"/>
  <c r="N370" i="1"/>
  <c r="P370" i="1"/>
  <c r="Q371" i="1"/>
  <c r="A1554" i="1" l="1"/>
  <c r="C1555" i="1"/>
  <c r="C1556" i="1" s="1"/>
  <c r="C1557" i="1" s="1"/>
  <c r="C1558" i="1" s="1"/>
  <c r="B1553" i="1"/>
  <c r="B1554" i="1" s="1"/>
  <c r="B1555" i="1" s="1"/>
  <c r="B1556" i="1" s="1"/>
  <c r="B1557" i="1" s="1"/>
  <c r="B1558" i="1" s="1"/>
  <c r="D372" i="1"/>
  <c r="P371" i="1"/>
  <c r="L371" i="1"/>
  <c r="M371" i="1"/>
  <c r="N371" i="1"/>
  <c r="O371" i="1"/>
  <c r="Q372" i="1"/>
  <c r="D373" i="1" l="1"/>
  <c r="E372" i="1"/>
  <c r="E373" i="1" s="1"/>
  <c r="C1559" i="1"/>
  <c r="C1560" i="1" s="1"/>
  <c r="C1561" i="1" s="1"/>
  <c r="C1562" i="1" s="1"/>
  <c r="C1563" i="1" s="1"/>
  <c r="C1564" i="1" s="1"/>
  <c r="A1555" i="1"/>
  <c r="A1556" i="1" s="1"/>
  <c r="A1557" i="1" s="1"/>
  <c r="A1558" i="1" s="1"/>
  <c r="A1559" i="1" s="1"/>
  <c r="A1560" i="1" s="1"/>
  <c r="A1561" i="1" s="1"/>
  <c r="A1562" i="1" s="1"/>
  <c r="A1563" i="1" s="1"/>
  <c r="Q373" i="1"/>
  <c r="P372" i="1"/>
  <c r="L372" i="1"/>
  <c r="N372" i="1"/>
  <c r="O372" i="1"/>
  <c r="M372" i="1"/>
  <c r="A1564" i="1" l="1"/>
  <c r="C1565" i="1"/>
  <c r="B1559" i="1"/>
  <c r="B1560" i="1" s="1"/>
  <c r="B1561" i="1" s="1"/>
  <c r="B1562" i="1" s="1"/>
  <c r="B1563" i="1" s="1"/>
  <c r="B1564" i="1" s="1"/>
  <c r="D374" i="1"/>
  <c r="L373" i="1"/>
  <c r="N373" i="1"/>
  <c r="O373" i="1"/>
  <c r="P373" i="1"/>
  <c r="M373" i="1"/>
  <c r="Q374" i="1"/>
  <c r="D375" i="1" l="1"/>
  <c r="E374" i="1"/>
  <c r="B1565" i="1"/>
  <c r="C1566" i="1"/>
  <c r="C1567" i="1" s="1"/>
  <c r="C1568" i="1" s="1"/>
  <c r="C1569" i="1" s="1"/>
  <c r="C1570" i="1" s="1"/>
  <c r="C1571" i="1" s="1"/>
  <c r="C1572" i="1" s="1"/>
  <c r="C1573" i="1" s="1"/>
  <c r="C1574" i="1" s="1"/>
  <c r="A1565" i="1"/>
  <c r="A1566" i="1" s="1"/>
  <c r="A1567" i="1" s="1"/>
  <c r="A1568" i="1" s="1"/>
  <c r="A1569" i="1" s="1"/>
  <c r="A1570" i="1" s="1"/>
  <c r="A1571" i="1" s="1"/>
  <c r="A1572" i="1" s="1"/>
  <c r="A1573" i="1" s="1"/>
  <c r="Q375" i="1"/>
  <c r="O374" i="1"/>
  <c r="N374" i="1"/>
  <c r="P374" i="1"/>
  <c r="L374" i="1"/>
  <c r="M374" i="1"/>
  <c r="B1566" i="1" l="1"/>
  <c r="B1567" i="1" s="1"/>
  <c r="B1568" i="1" s="1"/>
  <c r="B1569" i="1" s="1"/>
  <c r="B1570" i="1" s="1"/>
  <c r="B1571" i="1" s="1"/>
  <c r="B1572" i="1" s="1"/>
  <c r="B1573" i="1" s="1"/>
  <c r="B1574" i="1" s="1"/>
  <c r="E375" i="1"/>
  <c r="A1574" i="1"/>
  <c r="C1575" i="1"/>
  <c r="D376" i="1"/>
  <c r="Q376" i="1"/>
  <c r="M375" i="1"/>
  <c r="P375" i="1"/>
  <c r="N375" i="1"/>
  <c r="L375" i="1"/>
  <c r="O375" i="1"/>
  <c r="D377" i="1" l="1"/>
  <c r="E376" i="1"/>
  <c r="E377" i="1" s="1"/>
  <c r="B1575" i="1"/>
  <c r="C1576" i="1"/>
  <c r="C1577" i="1" s="1"/>
  <c r="C1578" i="1" s="1"/>
  <c r="A1575" i="1"/>
  <c r="A1576" i="1" s="1"/>
  <c r="A1577" i="1" s="1"/>
  <c r="O376" i="1"/>
  <c r="P376" i="1"/>
  <c r="M376" i="1"/>
  <c r="N376" i="1"/>
  <c r="L376" i="1"/>
  <c r="Q377" i="1"/>
  <c r="B1576" i="1" l="1"/>
  <c r="B1577" i="1" s="1"/>
  <c r="B1578" i="1" s="1"/>
  <c r="C1579" i="1"/>
  <c r="A1578" i="1"/>
  <c r="D378" i="1"/>
  <c r="O377" i="1"/>
  <c r="L377" i="1"/>
  <c r="N377" i="1"/>
  <c r="P377" i="1"/>
  <c r="M377" i="1"/>
  <c r="Q378" i="1"/>
  <c r="A1579" i="1" l="1"/>
  <c r="D379" i="1"/>
  <c r="E378" i="1"/>
  <c r="E379" i="1" s="1"/>
  <c r="C1580" i="1"/>
  <c r="C1581" i="1" s="1"/>
  <c r="B1579" i="1"/>
  <c r="Q379" i="1"/>
  <c r="O378" i="1"/>
  <c r="L378" i="1"/>
  <c r="M378" i="1"/>
  <c r="N378" i="1"/>
  <c r="P378" i="1"/>
  <c r="B1580" i="1" l="1"/>
  <c r="B1581" i="1" s="1"/>
  <c r="C1582" i="1"/>
  <c r="C1583" i="1" s="1"/>
  <c r="C1584" i="1" s="1"/>
  <c r="A1580" i="1"/>
  <c r="A1581" i="1" s="1"/>
  <c r="A1582" i="1" s="1"/>
  <c r="A1583" i="1" s="1"/>
  <c r="D380" i="1"/>
  <c r="Q380" i="1"/>
  <c r="N379" i="1"/>
  <c r="P379" i="1"/>
  <c r="M379" i="1"/>
  <c r="L379" i="1"/>
  <c r="O379" i="1"/>
  <c r="D381" i="1" l="1"/>
  <c r="E380" i="1"/>
  <c r="E381" i="1" s="1"/>
  <c r="A1584" i="1"/>
  <c r="C1585" i="1"/>
  <c r="B1582" i="1"/>
  <c r="B1583" i="1" s="1"/>
  <c r="B1584" i="1" s="1"/>
  <c r="B1585" i="1" s="1"/>
  <c r="Q381" i="1"/>
  <c r="P380" i="1"/>
  <c r="L380" i="1"/>
  <c r="N380" i="1"/>
  <c r="O380" i="1"/>
  <c r="M380" i="1"/>
  <c r="A1585" i="1" l="1"/>
  <c r="C1586" i="1"/>
  <c r="D382" i="1"/>
  <c r="P381" i="1"/>
  <c r="N381" i="1"/>
  <c r="O381" i="1"/>
  <c r="L381" i="1"/>
  <c r="M381" i="1"/>
  <c r="Q382" i="1"/>
  <c r="D383" i="1" l="1"/>
  <c r="E382" i="1"/>
  <c r="B1586" i="1"/>
  <c r="C1587" i="1"/>
  <c r="A1586" i="1"/>
  <c r="M382" i="1"/>
  <c r="P382" i="1"/>
  <c r="L382" i="1"/>
  <c r="N382" i="1"/>
  <c r="O382" i="1"/>
  <c r="Q383" i="1"/>
  <c r="E383" i="1" l="1"/>
  <c r="A1587" i="1"/>
  <c r="C1588" i="1"/>
  <c r="B1587" i="1"/>
  <c r="D384" i="1"/>
  <c r="Q384" i="1"/>
  <c r="M383" i="1"/>
  <c r="L383" i="1"/>
  <c r="N383" i="1"/>
  <c r="O383" i="1"/>
  <c r="P383" i="1"/>
  <c r="D385" i="1" l="1"/>
  <c r="E384" i="1"/>
  <c r="C1589" i="1"/>
  <c r="B1588" i="1"/>
  <c r="A1588" i="1"/>
  <c r="Q385" i="1"/>
  <c r="O384" i="1"/>
  <c r="M384" i="1"/>
  <c r="L384" i="1"/>
  <c r="P384" i="1"/>
  <c r="N384" i="1"/>
  <c r="B1589" i="1" l="1"/>
  <c r="E385" i="1"/>
  <c r="C1590" i="1"/>
  <c r="C1591" i="1" s="1"/>
  <c r="C1592" i="1" s="1"/>
  <c r="C1593" i="1" s="1"/>
  <c r="C1594" i="1" s="1"/>
  <c r="A1589" i="1"/>
  <c r="A1590" i="1" s="1"/>
  <c r="A1591" i="1" s="1"/>
  <c r="D386" i="1"/>
  <c r="L385" i="1"/>
  <c r="P385" i="1"/>
  <c r="O385" i="1"/>
  <c r="M385" i="1"/>
  <c r="N385" i="1"/>
  <c r="Q386" i="1"/>
  <c r="A1592" i="1" l="1"/>
  <c r="A1593" i="1"/>
  <c r="D387" i="1"/>
  <c r="E386" i="1"/>
  <c r="E387" i="1" s="1"/>
  <c r="C1595" i="1"/>
  <c r="A1594" i="1"/>
  <c r="B1590" i="1"/>
  <c r="B1591" i="1" s="1"/>
  <c r="B1592" i="1" s="1"/>
  <c r="B1593" i="1" s="1"/>
  <c r="B1594" i="1" s="1"/>
  <c r="P386" i="1"/>
  <c r="L386" i="1"/>
  <c r="M386" i="1"/>
  <c r="N386" i="1"/>
  <c r="O386" i="1"/>
  <c r="Q387" i="1"/>
  <c r="B1595" i="1" l="1"/>
  <c r="C1596" i="1"/>
  <c r="A1595" i="1"/>
  <c r="D388" i="1"/>
  <c r="Q388" i="1"/>
  <c r="O387" i="1"/>
  <c r="M387" i="1"/>
  <c r="N387" i="1"/>
  <c r="P387" i="1"/>
  <c r="L387" i="1"/>
  <c r="D389" i="1" l="1"/>
  <c r="E388" i="1"/>
  <c r="A1596" i="1"/>
  <c r="C1597" i="1"/>
  <c r="B1596" i="1"/>
  <c r="P388" i="1"/>
  <c r="L388" i="1"/>
  <c r="O388" i="1"/>
  <c r="M388" i="1"/>
  <c r="N388" i="1"/>
  <c r="Q389" i="1"/>
  <c r="E389" i="1" l="1"/>
  <c r="A1597" i="1"/>
  <c r="C1598" i="1"/>
  <c r="C1599" i="1" s="1"/>
  <c r="C1600" i="1" s="1"/>
  <c r="C1601" i="1" s="1"/>
  <c r="C1602" i="1" s="1"/>
  <c r="C1603" i="1" s="1"/>
  <c r="C1604" i="1" s="1"/>
  <c r="B1597" i="1"/>
  <c r="B1598" i="1" s="1"/>
  <c r="B1599" i="1" s="1"/>
  <c r="B1600" i="1" s="1"/>
  <c r="B1601" i="1" s="1"/>
  <c r="D390" i="1"/>
  <c r="P389" i="1"/>
  <c r="N389" i="1"/>
  <c r="O389" i="1"/>
  <c r="M389" i="1"/>
  <c r="L389" i="1"/>
  <c r="Q390" i="1"/>
  <c r="A1598" i="1" l="1"/>
  <c r="A1599" i="1" s="1"/>
  <c r="A1600" i="1" s="1"/>
  <c r="A1601" i="1" s="1"/>
  <c r="A1602" i="1" s="1"/>
  <c r="A1603" i="1" s="1"/>
  <c r="B1602" i="1"/>
  <c r="B1603" i="1" s="1"/>
  <c r="B1604" i="1" s="1"/>
  <c r="D391" i="1"/>
  <c r="E390" i="1"/>
  <c r="E391" i="1" s="1"/>
  <c r="C1605" i="1"/>
  <c r="C1606" i="1" s="1"/>
  <c r="C1607" i="1" s="1"/>
  <c r="C1608" i="1" s="1"/>
  <c r="C1609" i="1" s="1"/>
  <c r="C1610" i="1" s="1"/>
  <c r="C1611" i="1" s="1"/>
  <c r="C1612" i="1" s="1"/>
  <c r="A1604" i="1"/>
  <c r="A1605" i="1" s="1"/>
  <c r="A1606" i="1" s="1"/>
  <c r="A1607" i="1" s="1"/>
  <c r="A1608" i="1" s="1"/>
  <c r="A1609" i="1" s="1"/>
  <c r="A1610" i="1" s="1"/>
  <c r="A1611" i="1" s="1"/>
  <c r="L390" i="1"/>
  <c r="M390" i="1"/>
  <c r="P390" i="1"/>
  <c r="N390" i="1"/>
  <c r="O390" i="1"/>
  <c r="Q391" i="1"/>
  <c r="B1605" i="1" l="1"/>
  <c r="B1606" i="1" s="1"/>
  <c r="B1607" i="1" s="1"/>
  <c r="B1608" i="1" s="1"/>
  <c r="B1609" i="1" s="1"/>
  <c r="B1610" i="1" s="1"/>
  <c r="B1611" i="1" s="1"/>
  <c r="B1612" i="1" s="1"/>
  <c r="C1613" i="1"/>
  <c r="A1612" i="1"/>
  <c r="A1613" i="1" s="1"/>
  <c r="D392" i="1"/>
  <c r="Q392" i="1"/>
  <c r="N391" i="1"/>
  <c r="P391" i="1"/>
  <c r="O391" i="1"/>
  <c r="L391" i="1"/>
  <c r="M391" i="1"/>
  <c r="D393" i="1" l="1"/>
  <c r="E392" i="1"/>
  <c r="C1614" i="1"/>
  <c r="B1613" i="1"/>
  <c r="O392" i="1"/>
  <c r="L392" i="1"/>
  <c r="M392" i="1"/>
  <c r="P392" i="1"/>
  <c r="N392" i="1"/>
  <c r="Q393" i="1"/>
  <c r="E393" i="1" l="1"/>
  <c r="B1614" i="1"/>
  <c r="C1615" i="1"/>
  <c r="A1614" i="1"/>
  <c r="D394" i="1"/>
  <c r="Q394" i="1"/>
  <c r="P393" i="1"/>
  <c r="N393" i="1"/>
  <c r="M393" i="1"/>
  <c r="L393" i="1"/>
  <c r="O393" i="1"/>
  <c r="D395" i="1" l="1"/>
  <c r="E394" i="1"/>
  <c r="E395" i="1" s="1"/>
  <c r="A1615" i="1"/>
  <c r="C1616" i="1"/>
  <c r="B1615" i="1"/>
  <c r="M394" i="1"/>
  <c r="L394" i="1"/>
  <c r="N394" i="1"/>
  <c r="O394" i="1"/>
  <c r="P394" i="1"/>
  <c r="Q395" i="1"/>
  <c r="C1617" i="1" l="1"/>
  <c r="C1618" i="1" s="1"/>
  <c r="C1619" i="1" s="1"/>
  <c r="C1620" i="1" s="1"/>
  <c r="C1621" i="1" s="1"/>
  <c r="C1622" i="1" s="1"/>
  <c r="C1623" i="1" s="1"/>
  <c r="C1624" i="1" s="1"/>
  <c r="B1616" i="1"/>
  <c r="B1617" i="1" s="1"/>
  <c r="A1616" i="1"/>
  <c r="A1617" i="1" s="1"/>
  <c r="A1618" i="1" s="1"/>
  <c r="A1619" i="1" s="1"/>
  <c r="A1620" i="1" s="1"/>
  <c r="A1621" i="1" s="1"/>
  <c r="A1622" i="1" s="1"/>
  <c r="A1623" i="1" s="1"/>
  <c r="D396" i="1"/>
  <c r="N395" i="1"/>
  <c r="O395" i="1"/>
  <c r="P395" i="1"/>
  <c r="M395" i="1"/>
  <c r="L395" i="1"/>
  <c r="Q396" i="1"/>
  <c r="B1618" i="1" l="1"/>
  <c r="B1619" i="1"/>
  <c r="B1620" i="1" s="1"/>
  <c r="B1621" i="1"/>
  <c r="B1622" i="1" s="1"/>
  <c r="D397" i="1"/>
  <c r="E396" i="1"/>
  <c r="B1623" i="1"/>
  <c r="B1624" i="1" s="1"/>
  <c r="C1625" i="1"/>
  <c r="A1624" i="1"/>
  <c r="M396" i="1"/>
  <c r="O396" i="1"/>
  <c r="L396" i="1"/>
  <c r="N396" i="1"/>
  <c r="P396" i="1"/>
  <c r="Q397" i="1"/>
  <c r="E397" i="1" l="1"/>
  <c r="B1625" i="1"/>
  <c r="C1626" i="1"/>
  <c r="A1625" i="1"/>
  <c r="D398" i="1"/>
  <c r="Q398" i="1"/>
  <c r="M397" i="1"/>
  <c r="N397" i="1"/>
  <c r="O397" i="1"/>
  <c r="P397" i="1"/>
  <c r="L397" i="1"/>
  <c r="D399" i="1" l="1"/>
  <c r="E398" i="1"/>
  <c r="B1626" i="1"/>
  <c r="C1627" i="1"/>
  <c r="C1628" i="1" s="1"/>
  <c r="C1629" i="1" s="1"/>
  <c r="A1626" i="1"/>
  <c r="O398" i="1"/>
  <c r="P398" i="1"/>
  <c r="N398" i="1"/>
  <c r="L398" i="1"/>
  <c r="M398" i="1"/>
  <c r="Q399" i="1"/>
  <c r="E399" i="1" l="1"/>
  <c r="A1627" i="1"/>
  <c r="A1628" i="1" s="1"/>
  <c r="A1629" i="1" s="1"/>
  <c r="B1627" i="1"/>
  <c r="B1628" i="1" s="1"/>
  <c r="B1629" i="1" s="1"/>
  <c r="C1630" i="1"/>
  <c r="D400" i="1"/>
  <c r="M399" i="1"/>
  <c r="N399" i="1"/>
  <c r="L399" i="1"/>
  <c r="O399" i="1"/>
  <c r="P399" i="1"/>
  <c r="Q400" i="1"/>
  <c r="A1630" i="1" l="1"/>
  <c r="D401" i="1"/>
  <c r="E400" i="1"/>
  <c r="E401" i="1" s="1"/>
  <c r="C1631" i="1"/>
  <c r="C1632" i="1" s="1"/>
  <c r="C1633" i="1" s="1"/>
  <c r="C1634" i="1" s="1"/>
  <c r="B1630" i="1"/>
  <c r="B1631" i="1" s="1"/>
  <c r="Q401" i="1"/>
  <c r="O400" i="1"/>
  <c r="M400" i="1"/>
  <c r="L400" i="1"/>
  <c r="P400" i="1"/>
  <c r="N400" i="1"/>
  <c r="B1632" i="1" l="1"/>
  <c r="B1633" i="1" s="1"/>
  <c r="B1634" i="1" s="1"/>
  <c r="C1635" i="1"/>
  <c r="C1636" i="1" s="1"/>
  <c r="A1634" i="1"/>
  <c r="A1631" i="1"/>
  <c r="A1632" i="1" s="1"/>
  <c r="A1633" i="1" s="1"/>
  <c r="D402" i="1"/>
  <c r="O401" i="1"/>
  <c r="P401" i="1"/>
  <c r="L401" i="1"/>
  <c r="M401" i="1"/>
  <c r="N401" i="1"/>
  <c r="Q402" i="1"/>
  <c r="A1635" i="1" l="1"/>
  <c r="D403" i="1"/>
  <c r="E402" i="1"/>
  <c r="E403" i="1" s="1"/>
  <c r="A1636" i="1"/>
  <c r="C1637" i="1"/>
  <c r="B1635" i="1"/>
  <c r="B1636" i="1" s="1"/>
  <c r="L402" i="1"/>
  <c r="N402" i="1"/>
  <c r="O402" i="1"/>
  <c r="P402" i="1"/>
  <c r="M402" i="1"/>
  <c r="Q403" i="1"/>
  <c r="C1638" i="1" l="1"/>
  <c r="C1639" i="1" s="1"/>
  <c r="C1640" i="1" s="1"/>
  <c r="C1641" i="1" s="1"/>
  <c r="C1642" i="1" s="1"/>
  <c r="C1643" i="1" s="1"/>
  <c r="C1644" i="1" s="1"/>
  <c r="B1637" i="1"/>
  <c r="B1638" i="1" s="1"/>
  <c r="B1639" i="1" s="1"/>
  <c r="A1637" i="1"/>
  <c r="A1638" i="1" s="1"/>
  <c r="A1639" i="1" s="1"/>
  <c r="A1640" i="1" s="1"/>
  <c r="A1641" i="1" s="1"/>
  <c r="A1642" i="1" s="1"/>
  <c r="A1643" i="1" s="1"/>
  <c r="D404" i="1"/>
  <c r="Q404" i="1"/>
  <c r="N403" i="1"/>
  <c r="O403" i="1"/>
  <c r="P403" i="1"/>
  <c r="L403" i="1"/>
  <c r="M403" i="1"/>
  <c r="B1640" i="1" l="1"/>
  <c r="B1641" i="1"/>
  <c r="B1642" i="1" s="1"/>
  <c r="B1643" i="1" s="1"/>
  <c r="B1644" i="1" s="1"/>
  <c r="D405" i="1"/>
  <c r="E404" i="1"/>
  <c r="E405" i="1" s="1"/>
  <c r="C1645" i="1"/>
  <c r="A1644" i="1"/>
  <c r="Q405" i="1"/>
  <c r="P404" i="1"/>
  <c r="N404" i="1"/>
  <c r="M404" i="1"/>
  <c r="L404" i="1"/>
  <c r="O404" i="1"/>
  <c r="C1646" i="1" l="1"/>
  <c r="A1645" i="1"/>
  <c r="A1646" i="1" s="1"/>
  <c r="B1645" i="1"/>
  <c r="D406" i="1"/>
  <c r="Q406" i="1"/>
  <c r="O405" i="1"/>
  <c r="P405" i="1"/>
  <c r="M405" i="1"/>
  <c r="L405" i="1"/>
  <c r="N405" i="1"/>
  <c r="D407" i="1" l="1"/>
  <c r="E406" i="1"/>
  <c r="E407" i="1" s="1"/>
  <c r="C1647" i="1"/>
  <c r="C1648" i="1" s="1"/>
  <c r="C1649" i="1" s="1"/>
  <c r="B1646" i="1"/>
  <c r="Q407" i="1"/>
  <c r="N406" i="1"/>
  <c r="M406" i="1"/>
  <c r="O406" i="1"/>
  <c r="P406" i="1"/>
  <c r="L406" i="1"/>
  <c r="B1647" i="1" l="1"/>
  <c r="B1648" i="1"/>
  <c r="B1649" i="1" s="1"/>
  <c r="C1650" i="1"/>
  <c r="C1651" i="1" s="1"/>
  <c r="C1652" i="1" s="1"/>
  <c r="C1653" i="1" s="1"/>
  <c r="C1654" i="1" s="1"/>
  <c r="A1647" i="1"/>
  <c r="A1648" i="1" s="1"/>
  <c r="A1649" i="1" s="1"/>
  <c r="A1650" i="1" s="1"/>
  <c r="A1651" i="1" s="1"/>
  <c r="A1652" i="1" s="1"/>
  <c r="A1653" i="1" s="1"/>
  <c r="D408" i="1"/>
  <c r="Q408" i="1"/>
  <c r="L407" i="1"/>
  <c r="M407" i="1"/>
  <c r="N407" i="1"/>
  <c r="O407" i="1"/>
  <c r="P407" i="1"/>
  <c r="D409" i="1" l="1"/>
  <c r="E408" i="1"/>
  <c r="E409" i="1" s="1"/>
  <c r="A1654" i="1"/>
  <c r="C1655" i="1"/>
  <c r="B1650" i="1"/>
  <c r="B1651" i="1" s="1"/>
  <c r="B1652" i="1" s="1"/>
  <c r="B1653" i="1" s="1"/>
  <c r="B1654" i="1" s="1"/>
  <c r="B1655" i="1" s="1"/>
  <c r="Q409" i="1"/>
  <c r="O408" i="1"/>
  <c r="M408" i="1"/>
  <c r="N408" i="1"/>
  <c r="P408" i="1"/>
  <c r="L408" i="1"/>
  <c r="C1656" i="1" l="1"/>
  <c r="A1655" i="1"/>
  <c r="A1656" i="1" s="1"/>
  <c r="D410" i="1"/>
  <c r="M409" i="1"/>
  <c r="P409" i="1"/>
  <c r="N409" i="1"/>
  <c r="O409" i="1"/>
  <c r="L409" i="1"/>
  <c r="Q410" i="1"/>
  <c r="D411" i="1" l="1"/>
  <c r="E410" i="1"/>
  <c r="E411" i="1" s="1"/>
  <c r="C1657" i="1"/>
  <c r="C1658" i="1" s="1"/>
  <c r="B1656" i="1"/>
  <c r="B1657" i="1" s="1"/>
  <c r="B1658" i="1" s="1"/>
  <c r="Q411" i="1"/>
  <c r="N410" i="1"/>
  <c r="M410" i="1"/>
  <c r="O410" i="1"/>
  <c r="P410" i="1"/>
  <c r="L410" i="1"/>
  <c r="C1659" i="1" l="1"/>
  <c r="C1660" i="1" s="1"/>
  <c r="A1657" i="1"/>
  <c r="A1658" i="1" s="1"/>
  <c r="A1659" i="1" s="1"/>
  <c r="D412" i="1"/>
  <c r="M411" i="1"/>
  <c r="L411" i="1"/>
  <c r="N411" i="1"/>
  <c r="O411" i="1"/>
  <c r="P411" i="1"/>
  <c r="Q412" i="1"/>
  <c r="D413" i="1" l="1"/>
  <c r="E412" i="1"/>
  <c r="E413" i="1" s="1"/>
  <c r="C1661" i="1"/>
  <c r="A1660" i="1"/>
  <c r="A1661" i="1" s="1"/>
  <c r="B1659" i="1"/>
  <c r="B1660" i="1" s="1"/>
  <c r="Q413" i="1"/>
  <c r="L412" i="1"/>
  <c r="O412" i="1"/>
  <c r="N412" i="1"/>
  <c r="M412" i="1"/>
  <c r="P412" i="1"/>
  <c r="C1662" i="1" l="1"/>
  <c r="B1661" i="1"/>
  <c r="B1662" i="1" s="1"/>
  <c r="D414" i="1"/>
  <c r="Q414" i="1"/>
  <c r="N413" i="1"/>
  <c r="O413" i="1"/>
  <c r="P413" i="1"/>
  <c r="M413" i="1"/>
  <c r="L413" i="1"/>
  <c r="D415" i="1" l="1"/>
  <c r="E414" i="1"/>
  <c r="E415" i="1" s="1"/>
  <c r="C1663" i="1"/>
  <c r="C1664" i="1" s="1"/>
  <c r="A1662" i="1"/>
  <c r="A1663" i="1" s="1"/>
  <c r="O414" i="1"/>
  <c r="M414" i="1"/>
  <c r="P414" i="1"/>
  <c r="N414" i="1"/>
  <c r="L414" i="1"/>
  <c r="Q415" i="1"/>
  <c r="A1664" i="1" l="1"/>
  <c r="C1665" i="1"/>
  <c r="B1663" i="1"/>
  <c r="B1664" i="1" s="1"/>
  <c r="B1665" i="1" s="1"/>
  <c r="D416" i="1"/>
  <c r="P415" i="1"/>
  <c r="O415" i="1"/>
  <c r="L415" i="1"/>
  <c r="M415" i="1"/>
  <c r="N415" i="1"/>
  <c r="Q416" i="1"/>
  <c r="D417" i="1" l="1"/>
  <c r="E416" i="1"/>
  <c r="E417" i="1" s="1"/>
  <c r="A1665" i="1"/>
  <c r="C1666" i="1"/>
  <c r="Q417" i="1"/>
  <c r="M416" i="1"/>
  <c r="O416" i="1"/>
  <c r="N416" i="1"/>
  <c r="P416" i="1"/>
  <c r="L416" i="1"/>
  <c r="B1666" i="1" l="1"/>
  <c r="C1667" i="1"/>
  <c r="A1666" i="1"/>
  <c r="D418" i="1"/>
  <c r="L417" i="1"/>
  <c r="P417" i="1"/>
  <c r="M417" i="1"/>
  <c r="O417" i="1"/>
  <c r="N417" i="1"/>
  <c r="Q418" i="1"/>
  <c r="D419" i="1" l="1"/>
  <c r="E418" i="1"/>
  <c r="E419" i="1" s="1"/>
  <c r="A1667" i="1"/>
  <c r="C1668" i="1"/>
  <c r="B1667" i="1"/>
  <c r="P418" i="1"/>
  <c r="M418" i="1"/>
  <c r="O418" i="1"/>
  <c r="N418" i="1"/>
  <c r="L418" i="1"/>
  <c r="Q419" i="1"/>
  <c r="C1669" i="1" l="1"/>
  <c r="C1670" i="1" s="1"/>
  <c r="C1671" i="1" s="1"/>
  <c r="C1672" i="1" s="1"/>
  <c r="B1668" i="1"/>
  <c r="B1669" i="1" s="1"/>
  <c r="B1670" i="1" s="1"/>
  <c r="B1671" i="1" s="1"/>
  <c r="A1668" i="1"/>
  <c r="A1669" i="1" s="1"/>
  <c r="A1670" i="1" s="1"/>
  <c r="A1671" i="1" s="1"/>
  <c r="D420" i="1"/>
  <c r="Q420" i="1"/>
  <c r="N419" i="1"/>
  <c r="O419" i="1"/>
  <c r="M419" i="1"/>
  <c r="L419" i="1"/>
  <c r="P419" i="1"/>
  <c r="B1672" i="1" l="1"/>
  <c r="D421" i="1"/>
  <c r="E420" i="1"/>
  <c r="E421" i="1" s="1"/>
  <c r="C1673" i="1"/>
  <c r="C1674" i="1" s="1"/>
  <c r="A1672" i="1"/>
  <c r="Q421" i="1"/>
  <c r="L420" i="1"/>
  <c r="M420" i="1"/>
  <c r="O420" i="1"/>
  <c r="P420" i="1"/>
  <c r="N420" i="1"/>
  <c r="A1673" i="1" l="1"/>
  <c r="A1674" i="1"/>
  <c r="C1675" i="1"/>
  <c r="B1673" i="1"/>
  <c r="B1674" i="1" s="1"/>
  <c r="B1675" i="1" s="1"/>
  <c r="D422" i="1"/>
  <c r="Q422" i="1"/>
  <c r="P421" i="1"/>
  <c r="O421" i="1"/>
  <c r="L421" i="1"/>
  <c r="M421" i="1"/>
  <c r="N421" i="1"/>
  <c r="D423" i="1" l="1"/>
  <c r="E422" i="1"/>
  <c r="E423" i="1" s="1"/>
  <c r="A1675" i="1"/>
  <c r="C1676" i="1"/>
  <c r="P422" i="1"/>
  <c r="N422" i="1"/>
  <c r="M422" i="1"/>
  <c r="O422" i="1"/>
  <c r="L422" i="1"/>
  <c r="Q423" i="1"/>
  <c r="B1676" i="1" l="1"/>
  <c r="C1677" i="1"/>
  <c r="C1678" i="1" s="1"/>
  <c r="C1679" i="1" s="1"/>
  <c r="C1680" i="1" s="1"/>
  <c r="C1681" i="1" s="1"/>
  <c r="C1682" i="1" s="1"/>
  <c r="A1676" i="1"/>
  <c r="A1677" i="1" s="1"/>
  <c r="A1678" i="1" s="1"/>
  <c r="A1679" i="1" s="1"/>
  <c r="A1680" i="1" s="1"/>
  <c r="A1681" i="1" s="1"/>
  <c r="D424" i="1"/>
  <c r="N423" i="1"/>
  <c r="O423" i="1"/>
  <c r="P423" i="1"/>
  <c r="L423" i="1"/>
  <c r="M423" i="1"/>
  <c r="Q424" i="1"/>
  <c r="D425" i="1" l="1"/>
  <c r="E424" i="1"/>
  <c r="E425" i="1" s="1"/>
  <c r="C1683" i="1"/>
  <c r="C1684" i="1" s="1"/>
  <c r="A1682" i="1"/>
  <c r="B1677" i="1"/>
  <c r="B1678" i="1" s="1"/>
  <c r="B1679" i="1" s="1"/>
  <c r="B1680" i="1" s="1"/>
  <c r="B1681" i="1" s="1"/>
  <c r="B1682" i="1" s="1"/>
  <c r="Q425" i="1"/>
  <c r="M424" i="1"/>
  <c r="L424" i="1"/>
  <c r="N424" i="1"/>
  <c r="P424" i="1"/>
  <c r="O424" i="1"/>
  <c r="B1683" i="1" l="1"/>
  <c r="B1684" i="1" s="1"/>
  <c r="A1683" i="1"/>
  <c r="A1684" i="1"/>
  <c r="C1685" i="1"/>
  <c r="D426" i="1"/>
  <c r="Q426" i="1"/>
  <c r="O425" i="1"/>
  <c r="P425" i="1"/>
  <c r="L425" i="1"/>
  <c r="N425" i="1"/>
  <c r="M425" i="1"/>
  <c r="D427" i="1" l="1"/>
  <c r="E426" i="1"/>
  <c r="E427" i="1" s="1"/>
  <c r="C1686" i="1"/>
  <c r="C1687" i="1" s="1"/>
  <c r="C1688" i="1" s="1"/>
  <c r="C1689" i="1" s="1"/>
  <c r="C1690" i="1" s="1"/>
  <c r="C1691" i="1" s="1"/>
  <c r="C1692" i="1" s="1"/>
  <c r="C1693" i="1" s="1"/>
  <c r="C1694" i="1" s="1"/>
  <c r="B1685" i="1"/>
  <c r="A1685" i="1"/>
  <c r="A1686" i="1" s="1"/>
  <c r="A1687" i="1" s="1"/>
  <c r="A1688" i="1" s="1"/>
  <c r="A1689" i="1" s="1"/>
  <c r="A1690" i="1" s="1"/>
  <c r="A1691" i="1" s="1"/>
  <c r="A1692" i="1" s="1"/>
  <c r="A1693" i="1" s="1"/>
  <c r="P426" i="1"/>
  <c r="N426" i="1"/>
  <c r="L426" i="1"/>
  <c r="M426" i="1"/>
  <c r="O426" i="1"/>
  <c r="Q427" i="1"/>
  <c r="B1686" i="1" l="1"/>
  <c r="B1687" i="1" s="1"/>
  <c r="B1688" i="1" s="1"/>
  <c r="B1689" i="1" s="1"/>
  <c r="B1690" i="1" s="1"/>
  <c r="B1691" i="1" s="1"/>
  <c r="B1692" i="1" s="1"/>
  <c r="B1693" i="1" s="1"/>
  <c r="B1694" i="1" s="1"/>
  <c r="A1694" i="1"/>
  <c r="C1695" i="1"/>
  <c r="D428" i="1"/>
  <c r="Q428" i="1"/>
  <c r="M427" i="1"/>
  <c r="L427" i="1"/>
  <c r="N427" i="1"/>
  <c r="O427" i="1"/>
  <c r="P427" i="1"/>
  <c r="D429" i="1" l="1"/>
  <c r="E428" i="1"/>
  <c r="A1695" i="1"/>
  <c r="C1696" i="1"/>
  <c r="B1695" i="1"/>
  <c r="L428" i="1"/>
  <c r="M428" i="1"/>
  <c r="O428" i="1"/>
  <c r="N428" i="1"/>
  <c r="P428" i="1"/>
  <c r="Q429" i="1"/>
  <c r="E429" i="1" l="1"/>
  <c r="C1697" i="1"/>
  <c r="C1698" i="1" s="1"/>
  <c r="C1699" i="1" s="1"/>
  <c r="C1700" i="1" s="1"/>
  <c r="B1696" i="1"/>
  <c r="B1697" i="1" s="1"/>
  <c r="B1698" i="1" s="1"/>
  <c r="B1699" i="1" s="1"/>
  <c r="B1700" i="1" s="1"/>
  <c r="A1696" i="1"/>
  <c r="A1697" i="1" s="1"/>
  <c r="A1698" i="1" s="1"/>
  <c r="A1699" i="1" s="1"/>
  <c r="D430" i="1"/>
  <c r="N429" i="1"/>
  <c r="P429" i="1"/>
  <c r="O429" i="1"/>
  <c r="M429" i="1"/>
  <c r="L429" i="1"/>
  <c r="Q430" i="1"/>
  <c r="D431" i="1" l="1"/>
  <c r="E430" i="1"/>
  <c r="C1701" i="1"/>
  <c r="C1702" i="1" s="1"/>
  <c r="C1703" i="1" s="1"/>
  <c r="C1704" i="1" s="1"/>
  <c r="A1700" i="1"/>
  <c r="M430" i="1"/>
  <c r="N430" i="1"/>
  <c r="O430" i="1"/>
  <c r="L430" i="1"/>
  <c r="P430" i="1"/>
  <c r="Q431" i="1"/>
  <c r="A1701" i="1" l="1"/>
  <c r="A1702" i="1" s="1"/>
  <c r="A1703" i="1" s="1"/>
  <c r="E431" i="1"/>
  <c r="A1704" i="1"/>
  <c r="C1705" i="1"/>
  <c r="B1701" i="1"/>
  <c r="B1702" i="1" s="1"/>
  <c r="B1703" i="1" s="1"/>
  <c r="B1704" i="1" s="1"/>
  <c r="D432" i="1"/>
  <c r="Q432" i="1"/>
  <c r="N431" i="1"/>
  <c r="P431" i="1"/>
  <c r="L431" i="1"/>
  <c r="O431" i="1"/>
  <c r="M431" i="1"/>
  <c r="D433" i="1" l="1"/>
  <c r="E432" i="1"/>
  <c r="E433" i="1" s="1"/>
  <c r="B1705" i="1"/>
  <c r="C1706" i="1"/>
  <c r="A1705" i="1"/>
  <c r="Q433" i="1"/>
  <c r="O432" i="1"/>
  <c r="P432" i="1"/>
  <c r="N432" i="1"/>
  <c r="L432" i="1"/>
  <c r="M432" i="1"/>
  <c r="B1706" i="1" l="1"/>
  <c r="C1707" i="1"/>
  <c r="A1706" i="1"/>
  <c r="A1707" i="1" s="1"/>
  <c r="D434" i="1"/>
  <c r="Q434" i="1"/>
  <c r="M433" i="1"/>
  <c r="O433" i="1"/>
  <c r="L433" i="1"/>
  <c r="N433" i="1"/>
  <c r="P433" i="1"/>
  <c r="D435" i="1" l="1"/>
  <c r="E434" i="1"/>
  <c r="E435" i="1" s="1"/>
  <c r="C1708" i="1"/>
  <c r="C1709" i="1" s="1"/>
  <c r="C1710" i="1" s="1"/>
  <c r="C1711" i="1" s="1"/>
  <c r="C1712" i="1" s="1"/>
  <c r="C1713" i="1" s="1"/>
  <c r="B1707" i="1"/>
  <c r="N434" i="1"/>
  <c r="O434" i="1"/>
  <c r="M434" i="1"/>
  <c r="P434" i="1"/>
  <c r="L434" i="1"/>
  <c r="Q435" i="1"/>
  <c r="B1708" i="1" l="1"/>
  <c r="B1709" i="1" s="1"/>
  <c r="B1710" i="1" s="1"/>
  <c r="B1711" i="1" s="1"/>
  <c r="B1712" i="1" s="1"/>
  <c r="B1713" i="1" s="1"/>
  <c r="C1714" i="1"/>
  <c r="A1708" i="1"/>
  <c r="A1709" i="1" s="1"/>
  <c r="A1710" i="1" s="1"/>
  <c r="A1711" i="1" s="1"/>
  <c r="A1712" i="1" s="1"/>
  <c r="A1713" i="1" s="1"/>
  <c r="D436" i="1"/>
  <c r="Q436" i="1"/>
  <c r="N435" i="1"/>
  <c r="O435" i="1"/>
  <c r="P435" i="1"/>
  <c r="M435" i="1"/>
  <c r="L435" i="1"/>
  <c r="D437" i="1" l="1"/>
  <c r="E436" i="1"/>
  <c r="E437" i="1" s="1"/>
  <c r="A1714" i="1"/>
  <c r="C1715" i="1"/>
  <c r="B1714" i="1"/>
  <c r="B1715" i="1" s="1"/>
  <c r="L436" i="1"/>
  <c r="O436" i="1"/>
  <c r="P436" i="1"/>
  <c r="N436" i="1"/>
  <c r="M436" i="1"/>
  <c r="Q437" i="1"/>
  <c r="C1716" i="1" l="1"/>
  <c r="C1717" i="1" s="1"/>
  <c r="C1718" i="1" s="1"/>
  <c r="C1719" i="1" s="1"/>
  <c r="C1720" i="1" s="1"/>
  <c r="C1721" i="1" s="1"/>
  <c r="C1722" i="1" s="1"/>
  <c r="C1723" i="1" s="1"/>
  <c r="C1724" i="1" s="1"/>
  <c r="A1715" i="1"/>
  <c r="A1716" i="1" s="1"/>
  <c r="A1717" i="1" s="1"/>
  <c r="A1718" i="1" s="1"/>
  <c r="D438" i="1"/>
  <c r="Q438" i="1"/>
  <c r="M437" i="1"/>
  <c r="N437" i="1"/>
  <c r="P437" i="1"/>
  <c r="O437" i="1"/>
  <c r="L437" i="1"/>
  <c r="A1719" i="1" l="1"/>
  <c r="A1720" i="1" s="1"/>
  <c r="A1721" i="1" s="1"/>
  <c r="A1722" i="1" s="1"/>
  <c r="A1723" i="1" s="1"/>
  <c r="D439" i="1"/>
  <c r="E438" i="1"/>
  <c r="E439" i="1" s="1"/>
  <c r="A1724" i="1"/>
  <c r="C1725" i="1"/>
  <c r="B1716" i="1"/>
  <c r="B1717" i="1" s="1"/>
  <c r="B1718" i="1" s="1"/>
  <c r="B1719" i="1" s="1"/>
  <c r="B1720" i="1" s="1"/>
  <c r="B1721" i="1" s="1"/>
  <c r="B1722" i="1" s="1"/>
  <c r="B1723" i="1" s="1"/>
  <c r="B1724" i="1" s="1"/>
  <c r="O438" i="1"/>
  <c r="P438" i="1"/>
  <c r="L438" i="1"/>
  <c r="M438" i="1"/>
  <c r="N438" i="1"/>
  <c r="Q439" i="1"/>
  <c r="B1725" i="1" l="1"/>
  <c r="C1726" i="1"/>
  <c r="C1727" i="1" s="1"/>
  <c r="C1728" i="1" s="1"/>
  <c r="C1729" i="1" s="1"/>
  <c r="C1730" i="1" s="1"/>
  <c r="A1725" i="1"/>
  <c r="A1726" i="1" s="1"/>
  <c r="A1727" i="1" s="1"/>
  <c r="A1728" i="1" s="1"/>
  <c r="A1729" i="1" s="1"/>
  <c r="D440" i="1"/>
  <c r="Q440" i="1"/>
  <c r="N439" i="1"/>
  <c r="P439" i="1"/>
  <c r="O439" i="1"/>
  <c r="L439" i="1"/>
  <c r="M439" i="1"/>
  <c r="D441" i="1" l="1"/>
  <c r="E440" i="1"/>
  <c r="E441" i="1" s="1"/>
  <c r="C1731" i="1"/>
  <c r="A1730" i="1"/>
  <c r="B1726" i="1"/>
  <c r="B1727" i="1" s="1"/>
  <c r="B1728" i="1" s="1"/>
  <c r="B1729" i="1" s="1"/>
  <c r="B1730" i="1" s="1"/>
  <c r="Q441" i="1"/>
  <c r="M440" i="1"/>
  <c r="O440" i="1"/>
  <c r="P440" i="1"/>
  <c r="N440" i="1"/>
  <c r="L440" i="1"/>
  <c r="A1731" i="1" l="1"/>
  <c r="C1732" i="1"/>
  <c r="C1733" i="1" s="1"/>
  <c r="C1734" i="1" s="1"/>
  <c r="B1731" i="1"/>
  <c r="B1732" i="1" s="1"/>
  <c r="B1733" i="1" s="1"/>
  <c r="B1734" i="1" s="1"/>
  <c r="D442" i="1"/>
  <c r="L441" i="1"/>
  <c r="N441" i="1"/>
  <c r="O441" i="1"/>
  <c r="M441" i="1"/>
  <c r="P441" i="1"/>
  <c r="Q442" i="1"/>
  <c r="D443" i="1" l="1"/>
  <c r="E442" i="1"/>
  <c r="E443" i="1" s="1"/>
  <c r="C1735" i="1"/>
  <c r="A1734" i="1"/>
  <c r="A1732" i="1"/>
  <c r="A1733" i="1" s="1"/>
  <c r="Q443" i="1"/>
  <c r="L442" i="1"/>
  <c r="O442" i="1"/>
  <c r="M442" i="1"/>
  <c r="P442" i="1"/>
  <c r="N442" i="1"/>
  <c r="C1736" i="1" l="1"/>
  <c r="A1735" i="1"/>
  <c r="A1736" i="1" s="1"/>
  <c r="B1735" i="1"/>
  <c r="D444" i="1"/>
  <c r="L443" i="1"/>
  <c r="N443" i="1"/>
  <c r="M443" i="1"/>
  <c r="O443" i="1"/>
  <c r="P443" i="1"/>
  <c r="Q444" i="1"/>
  <c r="D445" i="1" l="1"/>
  <c r="E444" i="1"/>
  <c r="E445" i="1" s="1"/>
  <c r="C1737" i="1"/>
  <c r="C1738" i="1" s="1"/>
  <c r="B1736" i="1"/>
  <c r="L444" i="1"/>
  <c r="O444" i="1"/>
  <c r="N444" i="1"/>
  <c r="M444" i="1"/>
  <c r="P444" i="1"/>
  <c r="Q445" i="1"/>
  <c r="B1737" i="1" l="1"/>
  <c r="B1738" i="1" s="1"/>
  <c r="C1739" i="1"/>
  <c r="C1740" i="1" s="1"/>
  <c r="C1741" i="1" s="1"/>
  <c r="C1742" i="1" s="1"/>
  <c r="C1743" i="1" s="1"/>
  <c r="C1744" i="1" s="1"/>
  <c r="A1737" i="1"/>
  <c r="A1738" i="1" s="1"/>
  <c r="A1739" i="1" s="1"/>
  <c r="A1740" i="1" s="1"/>
  <c r="A1741" i="1" s="1"/>
  <c r="A1742" i="1" s="1"/>
  <c r="A1743" i="1" s="1"/>
  <c r="D446" i="1"/>
  <c r="Q446" i="1"/>
  <c r="L445" i="1"/>
  <c r="O445" i="1"/>
  <c r="M445" i="1"/>
  <c r="N445" i="1"/>
  <c r="P445" i="1"/>
  <c r="D447" i="1" l="1"/>
  <c r="E446" i="1"/>
  <c r="E447" i="1" s="1"/>
  <c r="C1745" i="1"/>
  <c r="A1744" i="1"/>
  <c r="B1739" i="1"/>
  <c r="B1740" i="1" s="1"/>
  <c r="B1741" i="1" s="1"/>
  <c r="B1742" i="1" s="1"/>
  <c r="B1743" i="1" s="1"/>
  <c r="B1744" i="1" s="1"/>
  <c r="N446" i="1"/>
  <c r="O446" i="1"/>
  <c r="L446" i="1"/>
  <c r="P446" i="1"/>
  <c r="M446" i="1"/>
  <c r="Q447" i="1"/>
  <c r="B1745" i="1" l="1"/>
  <c r="C1746" i="1"/>
  <c r="A1745" i="1"/>
  <c r="D448" i="1"/>
  <c r="L447" i="1"/>
  <c r="N447" i="1"/>
  <c r="P447" i="1"/>
  <c r="O447" i="1"/>
  <c r="M447" i="1"/>
  <c r="Q448" i="1"/>
  <c r="D449" i="1" l="1"/>
  <c r="E448" i="1"/>
  <c r="E449" i="1" s="1"/>
  <c r="A1746" i="1"/>
  <c r="C1747" i="1"/>
  <c r="B1746" i="1"/>
  <c r="Q449" i="1"/>
  <c r="N448" i="1"/>
  <c r="O448" i="1"/>
  <c r="P448" i="1"/>
  <c r="L448" i="1"/>
  <c r="M448" i="1"/>
  <c r="B1747" i="1" l="1"/>
  <c r="C1748" i="1"/>
  <c r="C1749" i="1" s="1"/>
  <c r="C1750" i="1" s="1"/>
  <c r="C1751" i="1" s="1"/>
  <c r="C1752" i="1" s="1"/>
  <c r="C1753" i="1" s="1"/>
  <c r="C1754" i="1" s="1"/>
  <c r="A1747" i="1"/>
  <c r="A1748" i="1" s="1"/>
  <c r="A1749" i="1" s="1"/>
  <c r="D450" i="1"/>
  <c r="Q450" i="1"/>
  <c r="O449" i="1"/>
  <c r="M449" i="1"/>
  <c r="P449" i="1"/>
  <c r="L449" i="1"/>
  <c r="N449" i="1"/>
  <c r="A1750" i="1" l="1"/>
  <c r="A1751" i="1" s="1"/>
  <c r="A1752" i="1" s="1"/>
  <c r="A1753" i="1" s="1"/>
  <c r="D451" i="1"/>
  <c r="E450" i="1"/>
  <c r="E451" i="1" s="1"/>
  <c r="A1754" i="1"/>
  <c r="C1755" i="1"/>
  <c r="B1748" i="1"/>
  <c r="B1749" i="1" s="1"/>
  <c r="B1750" i="1" s="1"/>
  <c r="B1751" i="1" s="1"/>
  <c r="B1752" i="1" s="1"/>
  <c r="B1753" i="1" s="1"/>
  <c r="B1754" i="1" s="1"/>
  <c r="Q451" i="1"/>
  <c r="P450" i="1"/>
  <c r="O450" i="1"/>
  <c r="M450" i="1"/>
  <c r="N450" i="1"/>
  <c r="L450" i="1"/>
  <c r="B1755" i="1" l="1"/>
  <c r="C1756" i="1"/>
  <c r="A1755" i="1"/>
  <c r="D452" i="1"/>
  <c r="P451" i="1"/>
  <c r="N451" i="1"/>
  <c r="L451" i="1"/>
  <c r="O451" i="1"/>
  <c r="M451" i="1"/>
  <c r="Q452" i="1"/>
  <c r="D453" i="1" l="1"/>
  <c r="E452" i="1"/>
  <c r="E453" i="1" s="1"/>
  <c r="C1757" i="1"/>
  <c r="A1756" i="1"/>
  <c r="B1756" i="1"/>
  <c r="Q453" i="1"/>
  <c r="M452" i="1"/>
  <c r="O452" i="1"/>
  <c r="L452" i="1"/>
  <c r="N452" i="1"/>
  <c r="P452" i="1"/>
  <c r="A1757" i="1" l="1"/>
  <c r="C1758" i="1"/>
  <c r="C1759" i="1" s="1"/>
  <c r="B1757" i="1"/>
  <c r="B1758" i="1" s="1"/>
  <c r="B1759" i="1" s="1"/>
  <c r="D454" i="1"/>
  <c r="P453" i="1"/>
  <c r="N453" i="1"/>
  <c r="O453" i="1"/>
  <c r="M453" i="1"/>
  <c r="L453" i="1"/>
  <c r="Q454" i="1"/>
  <c r="D455" i="1" l="1"/>
  <c r="E454" i="1"/>
  <c r="E455" i="1" s="1"/>
  <c r="C1760" i="1"/>
  <c r="C1761" i="1" s="1"/>
  <c r="C1762" i="1" s="1"/>
  <c r="C1763" i="1" s="1"/>
  <c r="C1764" i="1" s="1"/>
  <c r="A1758" i="1"/>
  <c r="A1759" i="1" s="1"/>
  <c r="P454" i="1"/>
  <c r="L454" i="1"/>
  <c r="O454" i="1"/>
  <c r="N454" i="1"/>
  <c r="M454" i="1"/>
  <c r="Q455" i="1"/>
  <c r="A1760" i="1" l="1"/>
  <c r="A1761" i="1" s="1"/>
  <c r="A1762" i="1" s="1"/>
  <c r="A1763" i="1"/>
  <c r="C1765" i="1"/>
  <c r="A1764" i="1"/>
  <c r="B1760" i="1"/>
  <c r="B1761" i="1" s="1"/>
  <c r="B1762" i="1" s="1"/>
  <c r="B1763" i="1" s="1"/>
  <c r="B1764" i="1" s="1"/>
  <c r="D456" i="1"/>
  <c r="M455" i="1"/>
  <c r="N455" i="1"/>
  <c r="L455" i="1"/>
  <c r="O455" i="1"/>
  <c r="P455" i="1"/>
  <c r="Q456" i="1"/>
  <c r="A1765" i="1" l="1"/>
  <c r="D457" i="1"/>
  <c r="E456" i="1"/>
  <c r="E457" i="1" s="1"/>
  <c r="C1766" i="1"/>
  <c r="C1767" i="1" s="1"/>
  <c r="C1768" i="1" s="1"/>
  <c r="C1769" i="1" s="1"/>
  <c r="C1770" i="1" s="1"/>
  <c r="B1765" i="1"/>
  <c r="Q457" i="1"/>
  <c r="M456" i="1"/>
  <c r="N456" i="1"/>
  <c r="O456" i="1"/>
  <c r="P456" i="1"/>
  <c r="L456" i="1"/>
  <c r="B1766" i="1" l="1"/>
  <c r="B1767" i="1" s="1"/>
  <c r="B1768" i="1" s="1"/>
  <c r="B1769" i="1" s="1"/>
  <c r="B1770" i="1" s="1"/>
  <c r="C1771" i="1"/>
  <c r="C1772" i="1" s="1"/>
  <c r="C1773" i="1" s="1"/>
  <c r="C1774" i="1" s="1"/>
  <c r="A1766" i="1"/>
  <c r="A1767" i="1" s="1"/>
  <c r="A1768" i="1" s="1"/>
  <c r="A1769" i="1" s="1"/>
  <c r="A1770" i="1" s="1"/>
  <c r="A1771" i="1" s="1"/>
  <c r="A1772" i="1" s="1"/>
  <c r="A1773" i="1" s="1"/>
  <c r="D458" i="1"/>
  <c r="Q458" i="1"/>
  <c r="P457" i="1"/>
  <c r="O457" i="1"/>
  <c r="M457" i="1"/>
  <c r="L457" i="1"/>
  <c r="N457" i="1"/>
  <c r="D459" i="1" l="1"/>
  <c r="E458" i="1"/>
  <c r="E459" i="1" s="1"/>
  <c r="A1774" i="1"/>
  <c r="C1775" i="1"/>
  <c r="B1771" i="1"/>
  <c r="B1772" i="1" s="1"/>
  <c r="B1773" i="1" s="1"/>
  <c r="B1774" i="1" s="1"/>
  <c r="Q459" i="1"/>
  <c r="M458" i="1"/>
  <c r="L458" i="1"/>
  <c r="N458" i="1"/>
  <c r="O458" i="1"/>
  <c r="P458" i="1"/>
  <c r="B1775" i="1" l="1"/>
  <c r="C1776" i="1"/>
  <c r="C1777" i="1" s="1"/>
  <c r="C1778" i="1" s="1"/>
  <c r="C1779" i="1" s="1"/>
  <c r="C1780" i="1" s="1"/>
  <c r="C1781" i="1" s="1"/>
  <c r="C1782" i="1" s="1"/>
  <c r="C1783" i="1" s="1"/>
  <c r="C1784" i="1" s="1"/>
  <c r="A1775" i="1"/>
  <c r="A1776" i="1" s="1"/>
  <c r="A1777" i="1" s="1"/>
  <c r="A1778" i="1" s="1"/>
  <c r="A1779" i="1" s="1"/>
  <c r="A1780" i="1" s="1"/>
  <c r="D460" i="1"/>
  <c r="Q460" i="1"/>
  <c r="L459" i="1"/>
  <c r="O459" i="1"/>
  <c r="M459" i="1"/>
  <c r="P459" i="1"/>
  <c r="N459" i="1"/>
  <c r="A1781" i="1" l="1"/>
  <c r="A1782" i="1" s="1"/>
  <c r="A1783" i="1" s="1"/>
  <c r="D461" i="1"/>
  <c r="E460" i="1"/>
  <c r="E461" i="1" s="1"/>
  <c r="C1785" i="1"/>
  <c r="A1784" i="1"/>
  <c r="B1776" i="1"/>
  <c r="B1777" i="1" s="1"/>
  <c r="B1778" i="1" s="1"/>
  <c r="B1779" i="1" s="1"/>
  <c r="B1780" i="1" s="1"/>
  <c r="B1781" i="1" s="1"/>
  <c r="B1782" i="1" s="1"/>
  <c r="B1783" i="1" s="1"/>
  <c r="B1784" i="1" s="1"/>
  <c r="Q461" i="1"/>
  <c r="P460" i="1"/>
  <c r="L460" i="1"/>
  <c r="M460" i="1"/>
  <c r="N460" i="1"/>
  <c r="O460" i="1"/>
  <c r="B1785" i="1" l="1"/>
  <c r="C1786" i="1"/>
  <c r="A1785" i="1"/>
  <c r="D462" i="1"/>
  <c r="M461" i="1"/>
  <c r="N461" i="1"/>
  <c r="P461" i="1"/>
  <c r="O461" i="1"/>
  <c r="L461" i="1"/>
  <c r="Q462" i="1"/>
  <c r="D463" i="1" l="1"/>
  <c r="E462" i="1"/>
  <c r="E463" i="1" s="1"/>
  <c r="A1786" i="1"/>
  <c r="C1787" i="1"/>
  <c r="B1786" i="1"/>
  <c r="O462" i="1"/>
  <c r="N462" i="1"/>
  <c r="P462" i="1"/>
  <c r="M462" i="1"/>
  <c r="L462" i="1"/>
  <c r="Q463" i="1"/>
  <c r="C1788" i="1" l="1"/>
  <c r="C1789" i="1" s="1"/>
  <c r="C1790" i="1" s="1"/>
  <c r="C1791" i="1" s="1"/>
  <c r="C1792" i="1" s="1"/>
  <c r="C1793" i="1" s="1"/>
  <c r="C1794" i="1" s="1"/>
  <c r="B1787" i="1"/>
  <c r="B1788" i="1" s="1"/>
  <c r="B1789" i="1" s="1"/>
  <c r="B1790" i="1" s="1"/>
  <c r="B1791" i="1" s="1"/>
  <c r="B1792" i="1" s="1"/>
  <c r="B1793" i="1" s="1"/>
  <c r="A1787" i="1"/>
  <c r="A1788" i="1" s="1"/>
  <c r="A1789" i="1" s="1"/>
  <c r="A1790" i="1" s="1"/>
  <c r="A1791" i="1" s="1"/>
  <c r="A1792" i="1" s="1"/>
  <c r="A1793" i="1" s="1"/>
  <c r="D464" i="1"/>
  <c r="Q464" i="1"/>
  <c r="P463" i="1"/>
  <c r="M463" i="1"/>
  <c r="L463" i="1"/>
  <c r="N463" i="1"/>
  <c r="O463" i="1"/>
  <c r="B1794" i="1" l="1"/>
  <c r="D465" i="1"/>
  <c r="E464" i="1"/>
  <c r="E465" i="1" s="1"/>
  <c r="C1795" i="1"/>
  <c r="C1796" i="1" s="1"/>
  <c r="A1794" i="1"/>
  <c r="Q465" i="1"/>
  <c r="M464" i="1"/>
  <c r="N464" i="1"/>
  <c r="P464" i="1"/>
  <c r="O464" i="1"/>
  <c r="L464" i="1"/>
  <c r="A1795" i="1" l="1"/>
  <c r="A1796" i="1" s="1"/>
  <c r="C1797" i="1"/>
  <c r="B1795" i="1"/>
  <c r="B1796" i="1" s="1"/>
  <c r="D466" i="1"/>
  <c r="O465" i="1"/>
  <c r="P465" i="1"/>
  <c r="L465" i="1"/>
  <c r="N465" i="1"/>
  <c r="M465" i="1"/>
  <c r="Q466" i="1"/>
  <c r="D467" i="1" l="1"/>
  <c r="E466" i="1"/>
  <c r="E467" i="1" s="1"/>
  <c r="C1798" i="1"/>
  <c r="C1799" i="1" s="1"/>
  <c r="C1800" i="1" s="1"/>
  <c r="C1801" i="1" s="1"/>
  <c r="C1802" i="1" s="1"/>
  <c r="C1803" i="1" s="1"/>
  <c r="C1804" i="1" s="1"/>
  <c r="B1797" i="1"/>
  <c r="A1797" i="1"/>
  <c r="A1798" i="1" s="1"/>
  <c r="A1799" i="1" s="1"/>
  <c r="A1800" i="1" s="1"/>
  <c r="A1801" i="1" s="1"/>
  <c r="A1802" i="1" s="1"/>
  <c r="A1803" i="1" s="1"/>
  <c r="Q467" i="1"/>
  <c r="L466" i="1"/>
  <c r="N466" i="1"/>
  <c r="P466" i="1"/>
  <c r="M466" i="1"/>
  <c r="O466" i="1"/>
  <c r="B1798" i="1" l="1"/>
  <c r="B1799" i="1" s="1"/>
  <c r="B1800" i="1" s="1"/>
  <c r="B1801" i="1" s="1"/>
  <c r="B1802" i="1" s="1"/>
  <c r="B1803" i="1" s="1"/>
  <c r="B1804" i="1" s="1"/>
  <c r="C1805" i="1"/>
  <c r="A1804" i="1"/>
  <c r="D468" i="1"/>
  <c r="L467" i="1"/>
  <c r="M467" i="1"/>
  <c r="O467" i="1"/>
  <c r="N467" i="1"/>
  <c r="P467" i="1"/>
  <c r="Q468" i="1"/>
  <c r="D469" i="1" l="1"/>
  <c r="E468" i="1"/>
  <c r="E469" i="1" s="1"/>
  <c r="C1806" i="1"/>
  <c r="A1805" i="1"/>
  <c r="B1805" i="1"/>
  <c r="O468" i="1"/>
  <c r="M468" i="1"/>
  <c r="L468" i="1"/>
  <c r="N468" i="1"/>
  <c r="P468" i="1"/>
  <c r="Q469" i="1"/>
  <c r="A1806" i="1" l="1"/>
  <c r="C1807" i="1"/>
  <c r="B1806" i="1"/>
  <c r="B1807" i="1" s="1"/>
  <c r="D470" i="1"/>
  <c r="P469" i="1"/>
  <c r="M469" i="1"/>
  <c r="N469" i="1"/>
  <c r="O469" i="1"/>
  <c r="L469" i="1"/>
  <c r="Q470" i="1"/>
  <c r="D471" i="1" l="1"/>
  <c r="E470" i="1"/>
  <c r="C1808" i="1"/>
  <c r="C1809" i="1" s="1"/>
  <c r="C1810" i="1" s="1"/>
  <c r="C1811" i="1" s="1"/>
  <c r="C1812" i="1" s="1"/>
  <c r="C1813" i="1" s="1"/>
  <c r="C1814" i="1" s="1"/>
  <c r="A1807" i="1"/>
  <c r="Q471" i="1"/>
  <c r="M470" i="1"/>
  <c r="P470" i="1"/>
  <c r="N470" i="1"/>
  <c r="O470" i="1"/>
  <c r="L470" i="1"/>
  <c r="E471" i="1" l="1"/>
  <c r="A1808" i="1"/>
  <c r="A1809" i="1" s="1"/>
  <c r="A1810" i="1" s="1"/>
  <c r="A1811" i="1" s="1"/>
  <c r="A1812" i="1" s="1"/>
  <c r="A1813" i="1" s="1"/>
  <c r="A1814" i="1"/>
  <c r="C1815" i="1"/>
  <c r="B1808" i="1"/>
  <c r="B1809" i="1" s="1"/>
  <c r="B1810" i="1" s="1"/>
  <c r="B1811" i="1" s="1"/>
  <c r="B1812" i="1" s="1"/>
  <c r="B1813" i="1" s="1"/>
  <c r="B1814" i="1" s="1"/>
  <c r="B1815" i="1" s="1"/>
  <c r="D472" i="1"/>
  <c r="O471" i="1"/>
  <c r="N471" i="1"/>
  <c r="L471" i="1"/>
  <c r="M471" i="1"/>
  <c r="P471" i="1"/>
  <c r="Q472" i="1"/>
  <c r="D473" i="1" l="1"/>
  <c r="E472" i="1"/>
  <c r="E473" i="1" s="1"/>
  <c r="C1816" i="1"/>
  <c r="A1815" i="1"/>
  <c r="A1816" i="1" s="1"/>
  <c r="Q473" i="1"/>
  <c r="M472" i="1"/>
  <c r="P472" i="1"/>
  <c r="L472" i="1"/>
  <c r="O472" i="1"/>
  <c r="N472" i="1"/>
  <c r="C1817" i="1" l="1"/>
  <c r="C1818" i="1" s="1"/>
  <c r="B1816" i="1"/>
  <c r="B1817" i="1" s="1"/>
  <c r="B1818" i="1" s="1"/>
  <c r="D474" i="1"/>
  <c r="L473" i="1"/>
  <c r="O473" i="1"/>
  <c r="M473" i="1"/>
  <c r="P473" i="1"/>
  <c r="N473" i="1"/>
  <c r="Q474" i="1"/>
  <c r="D475" i="1" l="1"/>
  <c r="E474" i="1"/>
  <c r="E475" i="1" s="1"/>
  <c r="C1819" i="1"/>
  <c r="C1820" i="1" s="1"/>
  <c r="A1817" i="1"/>
  <c r="A1818" i="1" s="1"/>
  <c r="Q475" i="1"/>
  <c r="M474" i="1"/>
  <c r="O474" i="1"/>
  <c r="P474" i="1"/>
  <c r="L474" i="1"/>
  <c r="N474" i="1"/>
  <c r="A1819" i="1" l="1"/>
  <c r="A1820" i="1" s="1"/>
  <c r="C1821" i="1"/>
  <c r="B1819" i="1"/>
  <c r="B1820" i="1" s="1"/>
  <c r="D476" i="1"/>
  <c r="P475" i="1"/>
  <c r="L475" i="1"/>
  <c r="N475" i="1"/>
  <c r="M475" i="1"/>
  <c r="O475" i="1"/>
  <c r="Q476" i="1"/>
  <c r="A1821" i="1" l="1"/>
  <c r="D477" i="1"/>
  <c r="E476" i="1"/>
  <c r="E477" i="1" s="1"/>
  <c r="C1822" i="1"/>
  <c r="C1823" i="1" s="1"/>
  <c r="B1821" i="1"/>
  <c r="O476" i="1"/>
  <c r="N476" i="1"/>
  <c r="M476" i="1"/>
  <c r="P476" i="1"/>
  <c r="L476" i="1"/>
  <c r="Q477" i="1"/>
  <c r="B1822" i="1" l="1"/>
  <c r="B1823" i="1" s="1"/>
  <c r="C1824" i="1"/>
  <c r="A1822" i="1"/>
  <c r="A1823" i="1" s="1"/>
  <c r="D478" i="1"/>
  <c r="N477" i="1"/>
  <c r="L477" i="1"/>
  <c r="P477" i="1"/>
  <c r="M477" i="1"/>
  <c r="O477" i="1"/>
  <c r="Q478" i="1"/>
  <c r="D479" i="1" l="1"/>
  <c r="E478" i="1"/>
  <c r="E479" i="1" s="1"/>
  <c r="A1824" i="1"/>
  <c r="C1825" i="1"/>
  <c r="B1824" i="1"/>
  <c r="N478" i="1"/>
  <c r="O478" i="1"/>
  <c r="P478" i="1"/>
  <c r="L478" i="1"/>
  <c r="M478" i="1"/>
  <c r="Q479" i="1"/>
  <c r="B1825" i="1" l="1"/>
  <c r="A1825" i="1"/>
  <c r="C1826" i="1"/>
  <c r="D480" i="1"/>
  <c r="Q480" i="1"/>
  <c r="N479" i="1"/>
  <c r="M479" i="1"/>
  <c r="O479" i="1"/>
  <c r="P479" i="1"/>
  <c r="L479" i="1"/>
  <c r="D481" i="1" l="1"/>
  <c r="E480" i="1"/>
  <c r="B1826" i="1"/>
  <c r="C1827" i="1"/>
  <c r="A1826" i="1"/>
  <c r="Q481" i="1"/>
  <c r="L480" i="1"/>
  <c r="N480" i="1"/>
  <c r="O480" i="1"/>
  <c r="P480" i="1"/>
  <c r="M480" i="1"/>
  <c r="E481" i="1" l="1"/>
  <c r="C1828" i="1"/>
  <c r="A1827" i="1"/>
  <c r="A1828" i="1" s="1"/>
  <c r="B1827" i="1"/>
  <c r="D482" i="1"/>
  <c r="N481" i="1"/>
  <c r="M481" i="1"/>
  <c r="O481" i="1"/>
  <c r="P481" i="1"/>
  <c r="L481" i="1"/>
  <c r="Q482" i="1"/>
  <c r="D483" i="1" l="1"/>
  <c r="E482" i="1"/>
  <c r="C1829" i="1"/>
  <c r="B1828" i="1"/>
  <c r="Q483" i="1"/>
  <c r="N482" i="1"/>
  <c r="O482" i="1"/>
  <c r="P482" i="1"/>
  <c r="L482" i="1"/>
  <c r="M482" i="1"/>
  <c r="E483" i="1" l="1"/>
  <c r="B1829" i="1"/>
  <c r="C1830" i="1"/>
  <c r="C1831" i="1" s="1"/>
  <c r="C1832" i="1" s="1"/>
  <c r="C1833" i="1" s="1"/>
  <c r="C1834" i="1" s="1"/>
  <c r="A1829" i="1"/>
  <c r="D484" i="1"/>
  <c r="M483" i="1"/>
  <c r="O483" i="1"/>
  <c r="L483" i="1"/>
  <c r="N483" i="1"/>
  <c r="P483" i="1"/>
  <c r="Q484" i="1"/>
  <c r="A1830" i="1" l="1"/>
  <c r="A1831" i="1" s="1"/>
  <c r="A1832" i="1" s="1"/>
  <c r="A1833" i="1" s="1"/>
  <c r="D485" i="1"/>
  <c r="E484" i="1"/>
  <c r="E485" i="1" s="1"/>
  <c r="C1835" i="1"/>
  <c r="A1834" i="1"/>
  <c r="B1830" i="1"/>
  <c r="B1831" i="1" s="1"/>
  <c r="B1832" i="1" s="1"/>
  <c r="B1833" i="1" s="1"/>
  <c r="B1834" i="1" s="1"/>
  <c r="M484" i="1"/>
  <c r="L484" i="1"/>
  <c r="N484" i="1"/>
  <c r="O484" i="1"/>
  <c r="P484" i="1"/>
  <c r="Q485" i="1"/>
  <c r="B1835" i="1" l="1"/>
  <c r="C1836" i="1"/>
  <c r="A1835" i="1"/>
  <c r="D486" i="1"/>
  <c r="P485" i="1"/>
  <c r="L485" i="1"/>
  <c r="N485" i="1"/>
  <c r="O485" i="1"/>
  <c r="M485" i="1"/>
  <c r="Q486" i="1"/>
  <c r="D487" i="1" l="1"/>
  <c r="E486" i="1"/>
  <c r="E487" i="1" s="1"/>
  <c r="C1837" i="1"/>
  <c r="A1836" i="1"/>
  <c r="A1837" i="1" s="1"/>
  <c r="B1836" i="1"/>
  <c r="Q487" i="1"/>
  <c r="O486" i="1"/>
  <c r="M486" i="1"/>
  <c r="N486" i="1"/>
  <c r="P486" i="1"/>
  <c r="L486" i="1"/>
  <c r="C1838" i="1" l="1"/>
  <c r="C1839" i="1" s="1"/>
  <c r="C1840" i="1" s="1"/>
  <c r="C1841" i="1" s="1"/>
  <c r="C1842" i="1" s="1"/>
  <c r="C1843" i="1" s="1"/>
  <c r="C1844" i="1" s="1"/>
  <c r="B1837" i="1"/>
  <c r="B1838" i="1" s="1"/>
  <c r="D488" i="1"/>
  <c r="Q488" i="1"/>
  <c r="N487" i="1"/>
  <c r="O487" i="1"/>
  <c r="P487" i="1"/>
  <c r="L487" i="1"/>
  <c r="M487" i="1"/>
  <c r="B1839" i="1" l="1"/>
  <c r="B1840" i="1" s="1"/>
  <c r="B1841" i="1" s="1"/>
  <c r="B1842" i="1" s="1"/>
  <c r="B1843" i="1" s="1"/>
  <c r="B1844" i="1" s="1"/>
  <c r="D489" i="1"/>
  <c r="E488" i="1"/>
  <c r="C1845" i="1"/>
  <c r="C1846" i="1" s="1"/>
  <c r="C1847" i="1" s="1"/>
  <c r="C1848" i="1" s="1"/>
  <c r="C1849" i="1" s="1"/>
  <c r="C1850" i="1" s="1"/>
  <c r="C1851" i="1" s="1"/>
  <c r="C1852" i="1" s="1"/>
  <c r="C1853" i="1" s="1"/>
  <c r="C1854" i="1" s="1"/>
  <c r="A1844" i="1"/>
  <c r="A1838" i="1"/>
  <c r="A1839" i="1" s="1"/>
  <c r="A1840" i="1" s="1"/>
  <c r="A1841" i="1" s="1"/>
  <c r="A1842" i="1" s="1"/>
  <c r="A1843" i="1" s="1"/>
  <c r="O488" i="1"/>
  <c r="M488" i="1"/>
  <c r="N488" i="1"/>
  <c r="P488" i="1"/>
  <c r="L488" i="1"/>
  <c r="Q489" i="1"/>
  <c r="A1845" i="1" l="1"/>
  <c r="A1846" i="1" s="1"/>
  <c r="A1847" i="1" s="1"/>
  <c r="A1848" i="1" s="1"/>
  <c r="A1849" i="1" s="1"/>
  <c r="A1850" i="1" s="1"/>
  <c r="A1851" i="1" s="1"/>
  <c r="A1852" i="1" s="1"/>
  <c r="A1853" i="1" s="1"/>
  <c r="E489" i="1"/>
  <c r="C1855" i="1"/>
  <c r="A1854" i="1"/>
  <c r="B1845" i="1"/>
  <c r="B1846" i="1" s="1"/>
  <c r="B1847" i="1" s="1"/>
  <c r="B1848" i="1" s="1"/>
  <c r="B1849" i="1" s="1"/>
  <c r="B1850" i="1" s="1"/>
  <c r="B1851" i="1" s="1"/>
  <c r="B1852" i="1" s="1"/>
  <c r="B1853" i="1" s="1"/>
  <c r="B1854" i="1" s="1"/>
  <c r="D490" i="1"/>
  <c r="Q490" i="1"/>
  <c r="P489" i="1"/>
  <c r="M489" i="1"/>
  <c r="O489" i="1"/>
  <c r="L489" i="1"/>
  <c r="N489" i="1"/>
  <c r="D491" i="1" l="1"/>
  <c r="E490" i="1"/>
  <c r="E491" i="1" s="1"/>
  <c r="B1855" i="1"/>
  <c r="C1856" i="1"/>
  <c r="C1857" i="1" s="1"/>
  <c r="C1858" i="1" s="1"/>
  <c r="C1859" i="1" s="1"/>
  <c r="C1860" i="1" s="1"/>
  <c r="A1855" i="1"/>
  <c r="A1856" i="1" s="1"/>
  <c r="A1857" i="1" s="1"/>
  <c r="A1858" i="1" s="1"/>
  <c r="A1859" i="1" s="1"/>
  <c r="Q491" i="1"/>
  <c r="P490" i="1"/>
  <c r="N490" i="1"/>
  <c r="M490" i="1"/>
  <c r="O490" i="1"/>
  <c r="L490" i="1"/>
  <c r="B1856" i="1" l="1"/>
  <c r="B1857" i="1" s="1"/>
  <c r="B1858" i="1" s="1"/>
  <c r="B1859" i="1" s="1"/>
  <c r="B1860" i="1" s="1"/>
  <c r="A1860" i="1"/>
  <c r="C1861" i="1"/>
  <c r="D492" i="1"/>
  <c r="N491" i="1"/>
  <c r="P491" i="1"/>
  <c r="L491" i="1"/>
  <c r="O491" i="1"/>
  <c r="M491" i="1"/>
  <c r="Q492" i="1"/>
  <c r="D493" i="1" l="1"/>
  <c r="E492" i="1"/>
  <c r="E493" i="1" s="1"/>
  <c r="C1862" i="1"/>
  <c r="C1863" i="1" s="1"/>
  <c r="C1864" i="1" s="1"/>
  <c r="B1861" i="1"/>
  <c r="A1861" i="1"/>
  <c r="A1862" i="1" s="1"/>
  <c r="A1863" i="1" s="1"/>
  <c r="Q493" i="1"/>
  <c r="O492" i="1"/>
  <c r="P492" i="1"/>
  <c r="N492" i="1"/>
  <c r="L492" i="1"/>
  <c r="M492" i="1"/>
  <c r="B1862" i="1" l="1"/>
  <c r="B1863" i="1" s="1"/>
  <c r="B1864" i="1" s="1"/>
  <c r="C1865" i="1"/>
  <c r="A1864" i="1"/>
  <c r="D494" i="1"/>
  <c r="M493" i="1"/>
  <c r="N493" i="1"/>
  <c r="O493" i="1"/>
  <c r="P493" i="1"/>
  <c r="L493" i="1"/>
  <c r="Q494" i="1"/>
  <c r="D495" i="1" l="1"/>
  <c r="E494" i="1"/>
  <c r="E495" i="1" s="1"/>
  <c r="C1866" i="1"/>
  <c r="A1865" i="1"/>
  <c r="B1865" i="1"/>
  <c r="P494" i="1"/>
  <c r="O494" i="1"/>
  <c r="N494" i="1"/>
  <c r="M494" i="1"/>
  <c r="L494" i="1"/>
  <c r="Q495" i="1"/>
  <c r="B1866" i="1" l="1"/>
  <c r="C1867" i="1"/>
  <c r="C1868" i="1" s="1"/>
  <c r="C1869" i="1" s="1"/>
  <c r="A1866" i="1"/>
  <c r="D496" i="1"/>
  <c r="M495" i="1"/>
  <c r="N495" i="1"/>
  <c r="L495" i="1"/>
  <c r="P495" i="1"/>
  <c r="O495" i="1"/>
  <c r="Q496" i="1"/>
  <c r="A1867" i="1" l="1"/>
  <c r="A1868" i="1" s="1"/>
  <c r="D497" i="1"/>
  <c r="E496" i="1"/>
  <c r="C1870" i="1"/>
  <c r="A1869" i="1"/>
  <c r="B1867" i="1"/>
  <c r="B1868" i="1" s="1"/>
  <c r="B1869" i="1" s="1"/>
  <c r="Q497" i="1"/>
  <c r="L496" i="1"/>
  <c r="M496" i="1"/>
  <c r="N496" i="1"/>
  <c r="O496" i="1"/>
  <c r="P496" i="1"/>
  <c r="E497" i="1" l="1"/>
  <c r="C1871" i="1"/>
  <c r="C1872" i="1" s="1"/>
  <c r="C1873" i="1" s="1"/>
  <c r="C1874" i="1" s="1"/>
  <c r="B1870" i="1"/>
  <c r="A1870" i="1"/>
  <c r="D498" i="1"/>
  <c r="Q498" i="1"/>
  <c r="M497" i="1"/>
  <c r="O497" i="1"/>
  <c r="P497" i="1"/>
  <c r="N497" i="1"/>
  <c r="L497" i="1"/>
  <c r="A1871" i="1" l="1"/>
  <c r="A1872" i="1" s="1"/>
  <c r="A1873" i="1" s="1"/>
  <c r="B1871" i="1"/>
  <c r="B1872" i="1" s="1"/>
  <c r="B1873" i="1" s="1"/>
  <c r="B1874" i="1" s="1"/>
  <c r="D499" i="1"/>
  <c r="E498" i="1"/>
  <c r="C1875" i="1"/>
  <c r="A1874" i="1"/>
  <c r="Q499" i="1"/>
  <c r="P498" i="1"/>
  <c r="M498" i="1"/>
  <c r="L498" i="1"/>
  <c r="O498" i="1"/>
  <c r="N498" i="1"/>
  <c r="E499" i="1" l="1"/>
  <c r="C1876" i="1"/>
  <c r="C1877" i="1" s="1"/>
  <c r="C1878" i="1" s="1"/>
  <c r="C1879" i="1" s="1"/>
  <c r="C1880" i="1" s="1"/>
  <c r="C1881" i="1" s="1"/>
  <c r="C1882" i="1" s="1"/>
  <c r="C1883" i="1" s="1"/>
  <c r="C1884" i="1" s="1"/>
  <c r="A1875" i="1"/>
  <c r="A1876" i="1" s="1"/>
  <c r="A1877" i="1" s="1"/>
  <c r="A1878" i="1" s="1"/>
  <c r="A1879" i="1" s="1"/>
  <c r="A1880" i="1" s="1"/>
  <c r="A1881" i="1" s="1"/>
  <c r="B1875" i="1"/>
  <c r="B1876" i="1" s="1"/>
  <c r="B1877" i="1" s="1"/>
  <c r="B1878" i="1" s="1"/>
  <c r="B1879" i="1" s="1"/>
  <c r="B1880" i="1" s="1"/>
  <c r="B1881" i="1" s="1"/>
  <c r="B1882" i="1" s="1"/>
  <c r="B1883" i="1" s="1"/>
  <c r="D500" i="1"/>
  <c r="O499" i="1"/>
  <c r="L499" i="1"/>
  <c r="M499" i="1"/>
  <c r="N499" i="1"/>
  <c r="P499" i="1"/>
  <c r="Q500" i="1"/>
  <c r="A1882" i="1" l="1"/>
  <c r="A1883" i="1" s="1"/>
  <c r="D501" i="1"/>
  <c r="E500" i="1"/>
  <c r="C1885" i="1"/>
  <c r="A1884" i="1"/>
  <c r="B1884" i="1"/>
  <c r="Q501" i="1"/>
  <c r="N500" i="1"/>
  <c r="O500" i="1"/>
  <c r="L500" i="1"/>
  <c r="P500" i="1"/>
  <c r="M500" i="1"/>
  <c r="E501" i="1" l="1"/>
  <c r="B1885" i="1"/>
  <c r="C1886" i="1"/>
  <c r="C1887" i="1" s="1"/>
  <c r="C1888" i="1" s="1"/>
  <c r="C1889" i="1" s="1"/>
  <c r="C1890" i="1" s="1"/>
  <c r="C1891" i="1" s="1"/>
  <c r="C1892" i="1" s="1"/>
  <c r="C1893" i="1" s="1"/>
  <c r="C1894" i="1" s="1"/>
  <c r="A1885" i="1"/>
  <c r="A1886" i="1" s="1"/>
  <c r="A1887" i="1" s="1"/>
  <c r="A1888" i="1" s="1"/>
  <c r="A1889" i="1" s="1"/>
  <c r="A1890" i="1" s="1"/>
  <c r="A1891" i="1" s="1"/>
  <c r="D502" i="1"/>
  <c r="Q502" i="1"/>
  <c r="P501" i="1"/>
  <c r="M501" i="1"/>
  <c r="L501" i="1"/>
  <c r="N501" i="1"/>
  <c r="O501" i="1"/>
  <c r="A1892" i="1" l="1"/>
  <c r="A1893" i="1" s="1"/>
  <c r="D503" i="1"/>
  <c r="E502" i="1"/>
  <c r="E503" i="1" s="1"/>
  <c r="C1895" i="1"/>
  <c r="A1894" i="1"/>
  <c r="B1886" i="1"/>
  <c r="B1887" i="1" s="1"/>
  <c r="B1888" i="1" s="1"/>
  <c r="B1889" i="1" s="1"/>
  <c r="B1890" i="1" s="1"/>
  <c r="B1891" i="1" s="1"/>
  <c r="B1892" i="1" s="1"/>
  <c r="B1893" i="1" s="1"/>
  <c r="B1894" i="1" s="1"/>
  <c r="Q503" i="1"/>
  <c r="M502" i="1"/>
  <c r="N502" i="1"/>
  <c r="L502" i="1"/>
  <c r="P502" i="1"/>
  <c r="O502" i="1"/>
  <c r="B1895" i="1" l="1"/>
  <c r="C1896" i="1"/>
  <c r="C1897" i="1" s="1"/>
  <c r="C1898" i="1" s="1"/>
  <c r="A1895" i="1"/>
  <c r="D504" i="1"/>
  <c r="M503" i="1"/>
  <c r="L503" i="1"/>
  <c r="N503" i="1"/>
  <c r="P503" i="1"/>
  <c r="O503" i="1"/>
  <c r="Q504" i="1"/>
  <c r="A1896" i="1" l="1"/>
  <c r="A1897" i="1" s="1"/>
  <c r="D505" i="1"/>
  <c r="E504" i="1"/>
  <c r="C1899" i="1"/>
  <c r="A1898" i="1"/>
  <c r="B1896" i="1"/>
  <c r="B1897" i="1" s="1"/>
  <c r="B1898" i="1" s="1"/>
  <c r="L504" i="1"/>
  <c r="M504" i="1"/>
  <c r="N504" i="1"/>
  <c r="P504" i="1"/>
  <c r="O504" i="1"/>
  <c r="Q505" i="1"/>
  <c r="A1899" i="1" l="1"/>
  <c r="E505" i="1"/>
  <c r="C1900" i="1"/>
  <c r="C1901" i="1" s="1"/>
  <c r="C1902" i="1" s="1"/>
  <c r="C1903" i="1" s="1"/>
  <c r="C1904" i="1" s="1"/>
  <c r="B1899" i="1"/>
  <c r="B1900" i="1" s="1"/>
  <c r="B1901" i="1" s="1"/>
  <c r="B1902" i="1" s="1"/>
  <c r="B1903" i="1" s="1"/>
  <c r="D506" i="1"/>
  <c r="Q506" i="1"/>
  <c r="L505" i="1"/>
  <c r="N505" i="1"/>
  <c r="M505" i="1"/>
  <c r="P505" i="1"/>
  <c r="O505" i="1"/>
  <c r="B1904" i="1" l="1"/>
  <c r="D507" i="1"/>
  <c r="E506" i="1"/>
  <c r="E507" i="1" s="1"/>
  <c r="A1904" i="1"/>
  <c r="C1905" i="1"/>
  <c r="A1900" i="1"/>
  <c r="A1901" i="1" s="1"/>
  <c r="A1902" i="1" s="1"/>
  <c r="A1903" i="1" s="1"/>
  <c r="Q507" i="1"/>
  <c r="O506" i="1"/>
  <c r="L506" i="1"/>
  <c r="N506" i="1"/>
  <c r="M506" i="1"/>
  <c r="P506" i="1"/>
  <c r="C1906" i="1" l="1"/>
  <c r="A1905" i="1"/>
  <c r="B1905" i="1"/>
  <c r="D508" i="1"/>
  <c r="M507" i="1"/>
  <c r="N507" i="1"/>
  <c r="P507" i="1"/>
  <c r="L507" i="1"/>
  <c r="O507" i="1"/>
  <c r="Q508" i="1"/>
  <c r="D509" i="1" l="1"/>
  <c r="E508" i="1"/>
  <c r="A1906" i="1"/>
  <c r="B1906" i="1"/>
  <c r="C1907" i="1"/>
  <c r="P508" i="1"/>
  <c r="M508" i="1"/>
  <c r="N508" i="1"/>
  <c r="L508" i="1"/>
  <c r="O508" i="1"/>
  <c r="Q509" i="1"/>
  <c r="E509" i="1" l="1"/>
  <c r="C1908" i="1"/>
  <c r="A1907" i="1"/>
  <c r="B1907" i="1"/>
  <c r="D510" i="1"/>
  <c r="Q510" i="1"/>
  <c r="P509" i="1"/>
  <c r="O509" i="1"/>
  <c r="M509" i="1"/>
  <c r="L509" i="1"/>
  <c r="N509" i="1"/>
  <c r="D511" i="1" l="1"/>
  <c r="E510" i="1"/>
  <c r="E511" i="1" s="1"/>
  <c r="C1909" i="1"/>
  <c r="C1910" i="1" s="1"/>
  <c r="C1911" i="1" s="1"/>
  <c r="C1912" i="1" s="1"/>
  <c r="C1913" i="1" s="1"/>
  <c r="C1914" i="1" s="1"/>
  <c r="B1908" i="1"/>
  <c r="B1909" i="1" s="1"/>
  <c r="B1910" i="1" s="1"/>
  <c r="B1911" i="1" s="1"/>
  <c r="A1908" i="1"/>
  <c r="A1909" i="1" s="1"/>
  <c r="A1910" i="1" s="1"/>
  <c r="A1911" i="1" s="1"/>
  <c r="A1912" i="1" s="1"/>
  <c r="A1913" i="1" s="1"/>
  <c r="Q511" i="1"/>
  <c r="N510" i="1"/>
  <c r="P510" i="1"/>
  <c r="L510" i="1"/>
  <c r="M510" i="1"/>
  <c r="O510" i="1"/>
  <c r="B1912" i="1" l="1"/>
  <c r="B1913" i="1" s="1"/>
  <c r="B1914" i="1" s="1"/>
  <c r="A1914" i="1"/>
  <c r="C1915" i="1"/>
  <c r="D512" i="1"/>
  <c r="O511" i="1"/>
  <c r="P511" i="1"/>
  <c r="L511" i="1"/>
  <c r="M511" i="1"/>
  <c r="N511" i="1"/>
  <c r="Q512" i="1"/>
  <c r="D513" i="1" l="1"/>
  <c r="E512" i="1"/>
  <c r="C1916" i="1"/>
  <c r="A1915" i="1"/>
  <c r="B1915" i="1"/>
  <c r="Q513" i="1"/>
  <c r="L512" i="1"/>
  <c r="M512" i="1"/>
  <c r="N512" i="1"/>
  <c r="O512" i="1"/>
  <c r="P512" i="1"/>
  <c r="E513" i="1" l="1"/>
  <c r="B1916" i="1"/>
  <c r="C1917" i="1"/>
  <c r="C1918" i="1" s="1"/>
  <c r="C1919" i="1" s="1"/>
  <c r="A1916" i="1"/>
  <c r="A1917" i="1" s="1"/>
  <c r="A1918" i="1" s="1"/>
  <c r="D514" i="1"/>
  <c r="Q514" i="1"/>
  <c r="N513" i="1"/>
  <c r="O513" i="1"/>
  <c r="M513" i="1"/>
  <c r="P513" i="1"/>
  <c r="L513" i="1"/>
  <c r="B1917" i="1" l="1"/>
  <c r="B1918" i="1" s="1"/>
  <c r="B1919" i="1" s="1"/>
  <c r="D515" i="1"/>
  <c r="E514" i="1"/>
  <c r="E515" i="1" s="1"/>
  <c r="C1920" i="1"/>
  <c r="A1919" i="1"/>
  <c r="Q515" i="1"/>
  <c r="L514" i="1"/>
  <c r="P514" i="1"/>
  <c r="M514" i="1"/>
  <c r="N514" i="1"/>
  <c r="O514" i="1"/>
  <c r="C1921" i="1" l="1"/>
  <c r="C1922" i="1" s="1"/>
  <c r="C1923" i="1" s="1"/>
  <c r="C1924" i="1" s="1"/>
  <c r="B1920" i="1"/>
  <c r="A1920" i="1"/>
  <c r="D516" i="1"/>
  <c r="N515" i="1"/>
  <c r="L515" i="1"/>
  <c r="M515" i="1"/>
  <c r="O515" i="1"/>
  <c r="P515" i="1"/>
  <c r="Q516" i="1"/>
  <c r="A1924" i="1" l="1"/>
  <c r="C1925" i="1"/>
  <c r="D517" i="1"/>
  <c r="E516" i="1"/>
  <c r="A1921" i="1"/>
  <c r="A1922" i="1" s="1"/>
  <c r="A1923" i="1" s="1"/>
  <c r="B1921" i="1"/>
  <c r="B1922" i="1" s="1"/>
  <c r="B1923" i="1" s="1"/>
  <c r="B1924" i="1" s="1"/>
  <c r="B1925" i="1" s="1"/>
  <c r="N516" i="1"/>
  <c r="O516" i="1"/>
  <c r="P516" i="1"/>
  <c r="L516" i="1"/>
  <c r="M516" i="1"/>
  <c r="Q517" i="1"/>
  <c r="E517" i="1" l="1"/>
  <c r="D518" i="1"/>
  <c r="C1926" i="1"/>
  <c r="C1927" i="1" s="1"/>
  <c r="C1928" i="1" s="1"/>
  <c r="C1929" i="1" s="1"/>
  <c r="C1930" i="1" s="1"/>
  <c r="C1931" i="1" s="1"/>
  <c r="C1932" i="1" s="1"/>
  <c r="C1933" i="1" s="1"/>
  <c r="C1934" i="1" s="1"/>
  <c r="A1925" i="1"/>
  <c r="A1926" i="1" s="1"/>
  <c r="A1927" i="1" s="1"/>
  <c r="P517" i="1"/>
  <c r="O517" i="1"/>
  <c r="L517" i="1"/>
  <c r="N517" i="1"/>
  <c r="M517" i="1"/>
  <c r="Q518" i="1"/>
  <c r="A1928" i="1" l="1"/>
  <c r="A1929" i="1" s="1"/>
  <c r="A1930" i="1"/>
  <c r="A1931" i="1" s="1"/>
  <c r="A1932" i="1" s="1"/>
  <c r="A1933" i="1" s="1"/>
  <c r="C1935" i="1"/>
  <c r="A1934" i="1"/>
  <c r="D519" i="1"/>
  <c r="E518" i="1"/>
  <c r="E519" i="1" s="1"/>
  <c r="B1926" i="1"/>
  <c r="B1927" i="1" s="1"/>
  <c r="B1928" i="1" s="1"/>
  <c r="B1929" i="1" s="1"/>
  <c r="B1930" i="1" s="1"/>
  <c r="B1931" i="1" s="1"/>
  <c r="B1932" i="1" s="1"/>
  <c r="B1933" i="1" s="1"/>
  <c r="B1934" i="1" s="1"/>
  <c r="Q519" i="1"/>
  <c r="M518" i="1"/>
  <c r="P518" i="1"/>
  <c r="O518" i="1"/>
  <c r="L518" i="1"/>
  <c r="N518" i="1"/>
  <c r="D520" i="1" l="1"/>
  <c r="A1935" i="1"/>
  <c r="C1936" i="1"/>
  <c r="C1937" i="1" s="1"/>
  <c r="C1938" i="1" s="1"/>
  <c r="C1939" i="1" s="1"/>
  <c r="C1940" i="1" s="1"/>
  <c r="C1941" i="1" s="1"/>
  <c r="C1942" i="1" s="1"/>
  <c r="C1943" i="1" s="1"/>
  <c r="C1944" i="1" s="1"/>
  <c r="B1935" i="1"/>
  <c r="O519" i="1"/>
  <c r="P519" i="1"/>
  <c r="L519" i="1"/>
  <c r="M519" i="1"/>
  <c r="N519" i="1"/>
  <c r="Q520" i="1"/>
  <c r="B1936" i="1" l="1"/>
  <c r="B1937" i="1" s="1"/>
  <c r="B1938" i="1" s="1"/>
  <c r="B1939" i="1" s="1"/>
  <c r="B1940" i="1" s="1"/>
  <c r="B1941" i="1" s="1"/>
  <c r="B1942" i="1" s="1"/>
  <c r="B1943" i="1" s="1"/>
  <c r="B1944" i="1" s="1"/>
  <c r="A1936" i="1"/>
  <c r="A1937" i="1" s="1"/>
  <c r="A1938" i="1" s="1"/>
  <c r="A1939" i="1" s="1"/>
  <c r="A1940" i="1" s="1"/>
  <c r="A1941" i="1" s="1"/>
  <c r="A1942" i="1" s="1"/>
  <c r="A1943" i="1" s="1"/>
  <c r="C1945" i="1"/>
  <c r="A1944" i="1"/>
  <c r="D521" i="1"/>
  <c r="E520" i="1"/>
  <c r="E521" i="1" s="1"/>
  <c r="Q521" i="1"/>
  <c r="O520" i="1"/>
  <c r="P520" i="1"/>
  <c r="M520" i="1"/>
  <c r="N520" i="1"/>
  <c r="L520" i="1"/>
  <c r="D522" i="1" l="1"/>
  <c r="A1945" i="1"/>
  <c r="C1946" i="1"/>
  <c r="B1945" i="1"/>
  <c r="Q522" i="1"/>
  <c r="P521" i="1"/>
  <c r="N521" i="1"/>
  <c r="O521" i="1"/>
  <c r="L521" i="1"/>
  <c r="M521" i="1"/>
  <c r="C1947" i="1" l="1"/>
  <c r="C1948" i="1" s="1"/>
  <c r="B1946" i="1"/>
  <c r="B1947" i="1" s="1"/>
  <c r="B1948" i="1" s="1"/>
  <c r="A1946" i="1"/>
  <c r="A1947" i="1" s="1"/>
  <c r="D523" i="1"/>
  <c r="E522" i="1"/>
  <c r="E523" i="1" s="1"/>
  <c r="O522" i="1"/>
  <c r="L522" i="1"/>
  <c r="M522" i="1"/>
  <c r="P522" i="1"/>
  <c r="N522" i="1"/>
  <c r="Q523" i="1"/>
  <c r="D524" i="1" l="1"/>
  <c r="A1948" i="1"/>
  <c r="C1949" i="1"/>
  <c r="L523" i="1"/>
  <c r="M523" i="1"/>
  <c r="O523" i="1"/>
  <c r="P523" i="1"/>
  <c r="N523" i="1"/>
  <c r="Q524" i="1"/>
  <c r="C1950" i="1" l="1"/>
  <c r="C1951" i="1" s="1"/>
  <c r="C1952" i="1" s="1"/>
  <c r="C1953" i="1" s="1"/>
  <c r="C1954" i="1" s="1"/>
  <c r="A1949" i="1"/>
  <c r="A1950" i="1" s="1"/>
  <c r="A1951" i="1" s="1"/>
  <c r="B1949" i="1"/>
  <c r="B1950" i="1" s="1"/>
  <c r="B1951" i="1" s="1"/>
  <c r="B1952" i="1" s="1"/>
  <c r="B1953" i="1" s="1"/>
  <c r="D525" i="1"/>
  <c r="E524" i="1"/>
  <c r="E525" i="1" s="1"/>
  <c r="Q525" i="1"/>
  <c r="L524" i="1"/>
  <c r="N524" i="1"/>
  <c r="O524" i="1"/>
  <c r="P524" i="1"/>
  <c r="M524" i="1"/>
  <c r="A1952" i="1" l="1"/>
  <c r="A1953" i="1"/>
  <c r="D526" i="1"/>
  <c r="C1955" i="1"/>
  <c r="A1954" i="1"/>
  <c r="B1954" i="1"/>
  <c r="N525" i="1"/>
  <c r="O525" i="1"/>
  <c r="P525" i="1"/>
  <c r="L525" i="1"/>
  <c r="M525" i="1"/>
  <c r="Q526" i="1"/>
  <c r="B1955" i="1" l="1"/>
  <c r="C1956" i="1"/>
  <c r="A1955" i="1"/>
  <c r="D527" i="1"/>
  <c r="E526" i="1"/>
  <c r="E527" i="1" s="1"/>
  <c r="N526" i="1"/>
  <c r="O526" i="1"/>
  <c r="L526" i="1"/>
  <c r="M526" i="1"/>
  <c r="P526" i="1"/>
  <c r="Q527" i="1"/>
  <c r="D528" i="1" l="1"/>
  <c r="A1956" i="1"/>
  <c r="C1957" i="1"/>
  <c r="B1956" i="1"/>
  <c r="N527" i="1"/>
  <c r="O527" i="1"/>
  <c r="P527" i="1"/>
  <c r="L527" i="1"/>
  <c r="M527" i="1"/>
  <c r="Q528" i="1"/>
  <c r="A1957" i="1" l="1"/>
  <c r="C1958" i="1"/>
  <c r="B1957" i="1"/>
  <c r="B1958" i="1" s="1"/>
  <c r="D529" i="1"/>
  <c r="E528" i="1"/>
  <c r="P528" i="1"/>
  <c r="L528" i="1"/>
  <c r="M528" i="1"/>
  <c r="N528" i="1"/>
  <c r="O528" i="1"/>
  <c r="Q529" i="1"/>
  <c r="E529" i="1" l="1"/>
  <c r="D530" i="1"/>
  <c r="C1959" i="1"/>
  <c r="C1960" i="1" s="1"/>
  <c r="C1961" i="1" s="1"/>
  <c r="C1962" i="1" s="1"/>
  <c r="C1963" i="1" s="1"/>
  <c r="C1964" i="1" s="1"/>
  <c r="A1958" i="1"/>
  <c r="Q530" i="1"/>
  <c r="N529" i="1"/>
  <c r="O529" i="1"/>
  <c r="P529" i="1"/>
  <c r="M529" i="1"/>
  <c r="L529" i="1"/>
  <c r="A1959" i="1" l="1"/>
  <c r="A1960" i="1" s="1"/>
  <c r="A1961" i="1" s="1"/>
  <c r="A1962" i="1" s="1"/>
  <c r="A1963" i="1" s="1"/>
  <c r="A1964" i="1"/>
  <c r="C1965" i="1"/>
  <c r="B1959" i="1"/>
  <c r="B1960" i="1" s="1"/>
  <c r="B1961" i="1" s="1"/>
  <c r="B1962" i="1" s="1"/>
  <c r="B1963" i="1" s="1"/>
  <c r="B1964" i="1" s="1"/>
  <c r="D531" i="1"/>
  <c r="E530" i="1"/>
  <c r="E531" i="1" s="1"/>
  <c r="L530" i="1"/>
  <c r="M530" i="1"/>
  <c r="N530" i="1"/>
  <c r="O530" i="1"/>
  <c r="P530" i="1"/>
  <c r="Q531" i="1"/>
  <c r="D532" i="1" l="1"/>
  <c r="C1966" i="1"/>
  <c r="C1967" i="1" s="1"/>
  <c r="C1968" i="1" s="1"/>
  <c r="B1965" i="1"/>
  <c r="B1966" i="1" s="1"/>
  <c r="B1967" i="1" s="1"/>
  <c r="A1965" i="1"/>
  <c r="A1966" i="1" s="1"/>
  <c r="A1967" i="1" s="1"/>
  <c r="M531" i="1"/>
  <c r="N531" i="1"/>
  <c r="O531" i="1"/>
  <c r="P531" i="1"/>
  <c r="L531" i="1"/>
  <c r="Q532" i="1"/>
  <c r="B1968" i="1" l="1"/>
  <c r="C1969" i="1"/>
  <c r="C1970" i="1" s="1"/>
  <c r="C1971" i="1" s="1"/>
  <c r="C1972" i="1" s="1"/>
  <c r="C1973" i="1" s="1"/>
  <c r="C1974" i="1" s="1"/>
  <c r="A1968" i="1"/>
  <c r="A1969" i="1" s="1"/>
  <c r="A1970" i="1" s="1"/>
  <c r="A1971" i="1" s="1"/>
  <c r="A1972" i="1" s="1"/>
  <c r="A1973" i="1" s="1"/>
  <c r="D533" i="1"/>
  <c r="E532" i="1"/>
  <c r="E533" i="1" s="1"/>
  <c r="P532" i="1"/>
  <c r="O532" i="1"/>
  <c r="L532" i="1"/>
  <c r="N532" i="1"/>
  <c r="M532" i="1"/>
  <c r="Q533" i="1"/>
  <c r="D534" i="1" l="1"/>
  <c r="A1974" i="1"/>
  <c r="C1975" i="1"/>
  <c r="C1976" i="1" s="1"/>
  <c r="B1969" i="1"/>
  <c r="B1970" i="1" s="1"/>
  <c r="B1971" i="1" s="1"/>
  <c r="B1972" i="1" s="1"/>
  <c r="B1973" i="1" s="1"/>
  <c r="B1974" i="1" s="1"/>
  <c r="B1975" i="1" s="1"/>
  <c r="B1976" i="1" s="1"/>
  <c r="L533" i="1"/>
  <c r="O533" i="1"/>
  <c r="P533" i="1"/>
  <c r="M533" i="1"/>
  <c r="N533" i="1"/>
  <c r="Q534" i="1"/>
  <c r="C1977" i="1" l="1"/>
  <c r="C1978" i="1" s="1"/>
  <c r="C1979" i="1" s="1"/>
  <c r="C1980" i="1" s="1"/>
  <c r="C1981" i="1" s="1"/>
  <c r="A1975" i="1"/>
  <c r="A1976" i="1" s="1"/>
  <c r="A1977" i="1" s="1"/>
  <c r="A1978" i="1" s="1"/>
  <c r="D535" i="1"/>
  <c r="E534" i="1"/>
  <c r="E535" i="1" s="1"/>
  <c r="O534" i="1"/>
  <c r="N534" i="1"/>
  <c r="L534" i="1"/>
  <c r="M534" i="1"/>
  <c r="P534" i="1"/>
  <c r="Q535" i="1"/>
  <c r="A1979" i="1" l="1"/>
  <c r="A1980" i="1" s="1"/>
  <c r="A1981" i="1" s="1"/>
  <c r="D536" i="1"/>
  <c r="C1982" i="1"/>
  <c r="C1983" i="1" s="1"/>
  <c r="C1984" i="1" s="1"/>
  <c r="B1977" i="1"/>
  <c r="B1978" i="1" s="1"/>
  <c r="B1979" i="1" s="1"/>
  <c r="B1980" i="1" s="1"/>
  <c r="B1981" i="1" s="1"/>
  <c r="B1982" i="1" s="1"/>
  <c r="M535" i="1"/>
  <c r="N535" i="1"/>
  <c r="L535" i="1"/>
  <c r="O535" i="1"/>
  <c r="P535" i="1"/>
  <c r="Q536" i="1"/>
  <c r="B1983" i="1" l="1"/>
  <c r="B1984" i="1" s="1"/>
  <c r="A1984" i="1"/>
  <c r="C1985" i="1"/>
  <c r="C1986" i="1" s="1"/>
  <c r="C1987" i="1" s="1"/>
  <c r="C1988" i="1" s="1"/>
  <c r="C1989" i="1" s="1"/>
  <c r="C1990" i="1" s="1"/>
  <c r="C1991" i="1" s="1"/>
  <c r="C1992" i="1" s="1"/>
  <c r="C1993" i="1" s="1"/>
  <c r="C1994" i="1" s="1"/>
  <c r="D537" i="1"/>
  <c r="E536" i="1"/>
  <c r="E537" i="1" s="1"/>
  <c r="A1982" i="1"/>
  <c r="A1983" i="1" s="1"/>
  <c r="Q537" i="1"/>
  <c r="O536" i="1"/>
  <c r="P536" i="1"/>
  <c r="L536" i="1"/>
  <c r="M536" i="1"/>
  <c r="N536" i="1"/>
  <c r="D538" i="1" l="1"/>
  <c r="C1995" i="1"/>
  <c r="A1994" i="1"/>
  <c r="A1985" i="1"/>
  <c r="A1986" i="1" s="1"/>
  <c r="A1987" i="1" s="1"/>
  <c r="A1988" i="1" s="1"/>
  <c r="A1989" i="1" s="1"/>
  <c r="A1990" i="1" s="1"/>
  <c r="A1991" i="1" s="1"/>
  <c r="A1992" i="1" s="1"/>
  <c r="A1993" i="1" s="1"/>
  <c r="B1985" i="1"/>
  <c r="B1986" i="1" s="1"/>
  <c r="B1987" i="1" s="1"/>
  <c r="B1988" i="1" s="1"/>
  <c r="B1989" i="1" s="1"/>
  <c r="B1990" i="1" s="1"/>
  <c r="B1991" i="1" s="1"/>
  <c r="B1992" i="1" s="1"/>
  <c r="B1993" i="1" s="1"/>
  <c r="B1994" i="1" s="1"/>
  <c r="Q538" i="1"/>
  <c r="P537" i="1"/>
  <c r="N537" i="1"/>
  <c r="O537" i="1"/>
  <c r="L537" i="1"/>
  <c r="M537" i="1"/>
  <c r="A1995" i="1" l="1"/>
  <c r="B1995" i="1"/>
  <c r="C1996" i="1"/>
  <c r="D539" i="1"/>
  <c r="E538" i="1"/>
  <c r="E539" i="1" s="1"/>
  <c r="Q539" i="1"/>
  <c r="L538" i="1"/>
  <c r="P538" i="1"/>
  <c r="M538" i="1"/>
  <c r="O538" i="1"/>
  <c r="N538" i="1"/>
  <c r="D540" i="1" l="1"/>
  <c r="C1997" i="1"/>
  <c r="A1996" i="1"/>
  <c r="A1997" i="1" s="1"/>
  <c r="B1996" i="1"/>
  <c r="M539" i="1"/>
  <c r="N539" i="1"/>
  <c r="O539" i="1"/>
  <c r="P539" i="1"/>
  <c r="L539" i="1"/>
  <c r="Q540" i="1"/>
  <c r="C1998" i="1" l="1"/>
  <c r="C1999" i="1" s="1"/>
  <c r="B1997" i="1"/>
  <c r="B1998" i="1" s="1"/>
  <c r="D541" i="1"/>
  <c r="E540" i="1"/>
  <c r="E541" i="1" s="1"/>
  <c r="Q541" i="1"/>
  <c r="M540" i="1"/>
  <c r="O540" i="1"/>
  <c r="N540" i="1"/>
  <c r="P540" i="1"/>
  <c r="L540" i="1"/>
  <c r="B1999" i="1" l="1"/>
  <c r="D542" i="1"/>
  <c r="C2000" i="1"/>
  <c r="C2001" i="1" s="1"/>
  <c r="C2002" i="1" s="1"/>
  <c r="C2003" i="1" s="1"/>
  <c r="C2004" i="1" s="1"/>
  <c r="A1998" i="1"/>
  <c r="A1999" i="1" s="1"/>
  <c r="O541" i="1"/>
  <c r="L541" i="1"/>
  <c r="P541" i="1"/>
  <c r="N541" i="1"/>
  <c r="M541" i="1"/>
  <c r="Q542" i="1"/>
  <c r="A2000" i="1" l="1"/>
  <c r="A2001" i="1" s="1"/>
  <c r="A2002" i="1" s="1"/>
  <c r="A2003" i="1" s="1"/>
  <c r="C2005" i="1"/>
  <c r="C2006" i="1" s="1"/>
  <c r="A2004" i="1"/>
  <c r="A2005" i="1" s="1"/>
  <c r="B2000" i="1"/>
  <c r="B2001" i="1" s="1"/>
  <c r="B2002" i="1" s="1"/>
  <c r="B2003" i="1" s="1"/>
  <c r="B2004" i="1" s="1"/>
  <c r="B2005" i="1" s="1"/>
  <c r="B2006" i="1" s="1"/>
  <c r="D543" i="1"/>
  <c r="E542" i="1"/>
  <c r="E543" i="1" s="1"/>
  <c r="Q543" i="1"/>
  <c r="N542" i="1"/>
  <c r="P542" i="1"/>
  <c r="O542" i="1"/>
  <c r="L542" i="1"/>
  <c r="M542" i="1"/>
  <c r="D544" i="1" l="1"/>
  <c r="C2007" i="1"/>
  <c r="C2008" i="1" s="1"/>
  <c r="C2009" i="1" s="1"/>
  <c r="C2010" i="1" s="1"/>
  <c r="C2011" i="1" s="1"/>
  <c r="C2012" i="1" s="1"/>
  <c r="C2013" i="1" s="1"/>
  <c r="C2014" i="1" s="1"/>
  <c r="A2006" i="1"/>
  <c r="A2007" i="1" s="1"/>
  <c r="A2008" i="1" s="1"/>
  <c r="A2009" i="1" s="1"/>
  <c r="A2010" i="1" s="1"/>
  <c r="A2011" i="1" s="1"/>
  <c r="M543" i="1"/>
  <c r="O543" i="1"/>
  <c r="P543" i="1"/>
  <c r="N543" i="1"/>
  <c r="L543" i="1"/>
  <c r="Q544" i="1"/>
  <c r="A2012" i="1" l="1"/>
  <c r="A2013" i="1"/>
  <c r="C2015" i="1"/>
  <c r="A2014" i="1"/>
  <c r="B2007" i="1"/>
  <c r="B2008" i="1" s="1"/>
  <c r="B2009" i="1" s="1"/>
  <c r="B2010" i="1" s="1"/>
  <c r="B2011" i="1" s="1"/>
  <c r="B2012" i="1" s="1"/>
  <c r="B2013" i="1" s="1"/>
  <c r="B2014" i="1" s="1"/>
  <c r="D545" i="1"/>
  <c r="E544" i="1"/>
  <c r="E545" i="1" s="1"/>
  <c r="L544" i="1"/>
  <c r="M544" i="1"/>
  <c r="N544" i="1"/>
  <c r="P544" i="1"/>
  <c r="O544" i="1"/>
  <c r="Q545" i="1"/>
  <c r="D546" i="1" l="1"/>
  <c r="C2016" i="1"/>
  <c r="B2015" i="1"/>
  <c r="B2016" i="1" s="1"/>
  <c r="A2015" i="1"/>
  <c r="M545" i="1"/>
  <c r="L545" i="1"/>
  <c r="N545" i="1"/>
  <c r="P545" i="1"/>
  <c r="O545" i="1"/>
  <c r="Q546" i="1"/>
  <c r="A2016" i="1" l="1"/>
  <c r="C2017" i="1"/>
  <c r="C2018" i="1" s="1"/>
  <c r="C2019" i="1" s="1"/>
  <c r="D547" i="1"/>
  <c r="E546" i="1"/>
  <c r="E547" i="1" s="1"/>
  <c r="Q547" i="1"/>
  <c r="P546" i="1"/>
  <c r="L546" i="1"/>
  <c r="M546" i="1"/>
  <c r="O546" i="1"/>
  <c r="N546" i="1"/>
  <c r="D548" i="1" l="1"/>
  <c r="C2020" i="1"/>
  <c r="C2021" i="1" s="1"/>
  <c r="C2022" i="1" s="1"/>
  <c r="C2023" i="1" s="1"/>
  <c r="C2024" i="1" s="1"/>
  <c r="A2017" i="1"/>
  <c r="A2018" i="1" s="1"/>
  <c r="A2019" i="1" s="1"/>
  <c r="A2020" i="1" s="1"/>
  <c r="A2021" i="1" s="1"/>
  <c r="A2022" i="1" s="1"/>
  <c r="A2023" i="1" s="1"/>
  <c r="B2017" i="1"/>
  <c r="B2018" i="1" s="1"/>
  <c r="B2019" i="1" s="1"/>
  <c r="B2020" i="1" s="1"/>
  <c r="B2021" i="1" s="1"/>
  <c r="B2022" i="1" s="1"/>
  <c r="B2023" i="1" s="1"/>
  <c r="L547" i="1"/>
  <c r="M547" i="1"/>
  <c r="N547" i="1"/>
  <c r="O547" i="1"/>
  <c r="P547" i="1"/>
  <c r="Q548" i="1"/>
  <c r="B2024" i="1" l="1"/>
  <c r="C2025" i="1"/>
  <c r="A2024" i="1"/>
  <c r="A2025" i="1" s="1"/>
  <c r="D549" i="1"/>
  <c r="E548" i="1"/>
  <c r="E549" i="1" s="1"/>
  <c r="Q549" i="1"/>
  <c r="P548" i="1"/>
  <c r="O548" i="1"/>
  <c r="L548" i="1"/>
  <c r="M548" i="1"/>
  <c r="N548" i="1"/>
  <c r="D550" i="1" l="1"/>
  <c r="C2026" i="1"/>
  <c r="C2027" i="1" s="1"/>
  <c r="C2028" i="1" s="1"/>
  <c r="C2029" i="1" s="1"/>
  <c r="B2025" i="1"/>
  <c r="B2026" i="1" s="1"/>
  <c r="B2027" i="1" s="1"/>
  <c r="B2028" i="1" s="1"/>
  <c r="B2029" i="1" s="1"/>
  <c r="Q550" i="1"/>
  <c r="O549" i="1"/>
  <c r="L549" i="1"/>
  <c r="N549" i="1"/>
  <c r="P549" i="1"/>
  <c r="M549" i="1"/>
  <c r="C2030" i="1" l="1"/>
  <c r="C2031" i="1" s="1"/>
  <c r="C2032" i="1" s="1"/>
  <c r="C2033" i="1" s="1"/>
  <c r="C2034" i="1" s="1"/>
  <c r="A2026" i="1"/>
  <c r="A2027" i="1" s="1"/>
  <c r="A2028" i="1" s="1"/>
  <c r="A2029" i="1" s="1"/>
  <c r="A2030" i="1" s="1"/>
  <c r="A2031" i="1" s="1"/>
  <c r="A2032" i="1" s="1"/>
  <c r="A2033" i="1" s="1"/>
  <c r="D551" i="1"/>
  <c r="E550" i="1"/>
  <c r="E551" i="1" s="1"/>
  <c r="O550" i="1"/>
  <c r="L550" i="1"/>
  <c r="P550" i="1"/>
  <c r="M550" i="1"/>
  <c r="N550" i="1"/>
  <c r="Q551" i="1"/>
  <c r="D552" i="1" l="1"/>
  <c r="A2034" i="1"/>
  <c r="C2035" i="1"/>
  <c r="B2030" i="1"/>
  <c r="B2031" i="1" s="1"/>
  <c r="B2032" i="1" s="1"/>
  <c r="B2033" i="1" s="1"/>
  <c r="B2034" i="1" s="1"/>
  <c r="B2035" i="1" s="1"/>
  <c r="P551" i="1"/>
  <c r="O551" i="1"/>
  <c r="L551" i="1"/>
  <c r="N551" i="1"/>
  <c r="M551" i="1"/>
  <c r="Q552" i="1"/>
  <c r="A2035" i="1" l="1"/>
  <c r="C2036" i="1"/>
  <c r="D553" i="1"/>
  <c r="E552" i="1"/>
  <c r="Q553" i="1"/>
  <c r="P552" i="1"/>
  <c r="M552" i="1"/>
  <c r="N552" i="1"/>
  <c r="L552" i="1"/>
  <c r="O552" i="1"/>
  <c r="E553" i="1" l="1"/>
  <c r="D554" i="1"/>
  <c r="B2036" i="1"/>
  <c r="C2037" i="1"/>
  <c r="C2038" i="1" s="1"/>
  <c r="A2036" i="1"/>
  <c r="Q554" i="1"/>
  <c r="N553" i="1"/>
  <c r="O553" i="1"/>
  <c r="L553" i="1"/>
  <c r="M553" i="1"/>
  <c r="P553" i="1"/>
  <c r="A2037" i="1" l="1"/>
  <c r="A2038" i="1"/>
  <c r="C2039" i="1"/>
  <c r="B2037" i="1"/>
  <c r="B2038" i="1" s="1"/>
  <c r="D555" i="1"/>
  <c r="E554" i="1"/>
  <c r="E555" i="1" s="1"/>
  <c r="Q555" i="1"/>
  <c r="L554" i="1"/>
  <c r="N554" i="1"/>
  <c r="P554" i="1"/>
  <c r="M554" i="1"/>
  <c r="O554" i="1"/>
  <c r="D556" i="1" l="1"/>
  <c r="C2040" i="1"/>
  <c r="C2041" i="1" s="1"/>
  <c r="C2042" i="1" s="1"/>
  <c r="C2043" i="1" s="1"/>
  <c r="C2044" i="1" s="1"/>
  <c r="B2039" i="1"/>
  <c r="B2040" i="1" s="1"/>
  <c r="B2041" i="1" s="1"/>
  <c r="B2042" i="1" s="1"/>
  <c r="A2039" i="1"/>
  <c r="N555" i="1"/>
  <c r="O555" i="1"/>
  <c r="P555" i="1"/>
  <c r="L555" i="1"/>
  <c r="M555" i="1"/>
  <c r="Q556" i="1"/>
  <c r="A2040" i="1" l="1"/>
  <c r="A2041" i="1" s="1"/>
  <c r="A2042" i="1" s="1"/>
  <c r="A2043" i="1" s="1"/>
  <c r="B2043" i="1"/>
  <c r="B2044" i="1" s="1"/>
  <c r="C2045" i="1"/>
  <c r="C2046" i="1" s="1"/>
  <c r="A2044" i="1"/>
  <c r="D557" i="1"/>
  <c r="E556" i="1"/>
  <c r="E557" i="1" s="1"/>
  <c r="Q557" i="1"/>
  <c r="P556" i="1"/>
  <c r="L556" i="1"/>
  <c r="M556" i="1"/>
  <c r="O556" i="1"/>
  <c r="N556" i="1"/>
  <c r="A2045" i="1" l="1"/>
  <c r="D558" i="1"/>
  <c r="A2046" i="1"/>
  <c r="C2047" i="1"/>
  <c r="B2045" i="1"/>
  <c r="B2046" i="1" s="1"/>
  <c r="N557" i="1"/>
  <c r="L557" i="1"/>
  <c r="P557" i="1"/>
  <c r="M557" i="1"/>
  <c r="O557" i="1"/>
  <c r="Q558" i="1"/>
  <c r="C2048" i="1" l="1"/>
  <c r="C2049" i="1" s="1"/>
  <c r="C2050" i="1" s="1"/>
  <c r="C2051" i="1" s="1"/>
  <c r="C2052" i="1" s="1"/>
  <c r="C2053" i="1" s="1"/>
  <c r="C2054" i="1" s="1"/>
  <c r="B2047" i="1"/>
  <c r="B2048" i="1" s="1"/>
  <c r="B2049" i="1" s="1"/>
  <c r="A2047" i="1"/>
  <c r="A2048" i="1" s="1"/>
  <c r="A2049" i="1" s="1"/>
  <c r="A2050" i="1" s="1"/>
  <c r="A2051" i="1" s="1"/>
  <c r="A2052" i="1" s="1"/>
  <c r="A2053" i="1" s="1"/>
  <c r="D559" i="1"/>
  <c r="E558" i="1"/>
  <c r="E559" i="1" s="1"/>
  <c r="L558" i="1"/>
  <c r="P558" i="1"/>
  <c r="M558" i="1"/>
  <c r="O558" i="1"/>
  <c r="N558" i="1"/>
  <c r="Q559" i="1"/>
  <c r="B2050" i="1" l="1"/>
  <c r="B2051" i="1" s="1"/>
  <c r="B2052" i="1" s="1"/>
  <c r="B2053" i="1"/>
  <c r="B2054" i="1" s="1"/>
  <c r="D560" i="1"/>
  <c r="C2055" i="1"/>
  <c r="C2056" i="1" s="1"/>
  <c r="C2057" i="1" s="1"/>
  <c r="C2058" i="1" s="1"/>
  <c r="C2059" i="1" s="1"/>
  <c r="C2060" i="1" s="1"/>
  <c r="C2061" i="1" s="1"/>
  <c r="C2062" i="1" s="1"/>
  <c r="C2063" i="1" s="1"/>
  <c r="A2054" i="1"/>
  <c r="Q560" i="1"/>
  <c r="N559" i="1"/>
  <c r="M559" i="1"/>
  <c r="O559" i="1"/>
  <c r="L559" i="1"/>
  <c r="P559" i="1"/>
  <c r="A2055" i="1" l="1"/>
  <c r="A2056" i="1" s="1"/>
  <c r="A2057" i="1" s="1"/>
  <c r="A2058" i="1" s="1"/>
  <c r="A2059" i="1" s="1"/>
  <c r="A2060" i="1" s="1"/>
  <c r="A2061" i="1" s="1"/>
  <c r="A2062" i="1" s="1"/>
  <c r="A2063" i="1" s="1"/>
  <c r="C2064" i="1"/>
  <c r="B2055" i="1"/>
  <c r="B2056" i="1" s="1"/>
  <c r="B2057" i="1" s="1"/>
  <c r="B2058" i="1" s="1"/>
  <c r="B2059" i="1" s="1"/>
  <c r="B2060" i="1" s="1"/>
  <c r="B2061" i="1" s="1"/>
  <c r="B2062" i="1" s="1"/>
  <c r="B2063" i="1" s="1"/>
  <c r="B2064" i="1" s="1"/>
  <c r="D561" i="1"/>
  <c r="E560" i="1"/>
  <c r="E561" i="1" s="1"/>
  <c r="Q561" i="1"/>
  <c r="M560" i="1"/>
  <c r="O560" i="1"/>
  <c r="L560" i="1"/>
  <c r="N560" i="1"/>
  <c r="P560" i="1"/>
  <c r="D562" i="1" l="1"/>
  <c r="A2064" i="1"/>
  <c r="C2065" i="1"/>
  <c r="M561" i="1"/>
  <c r="O561" i="1"/>
  <c r="P561" i="1"/>
  <c r="N561" i="1"/>
  <c r="L561" i="1"/>
  <c r="Q562" i="1"/>
  <c r="C2066" i="1" l="1"/>
  <c r="C2067" i="1" s="1"/>
  <c r="C2068" i="1" s="1"/>
  <c r="B2065" i="1"/>
  <c r="A2065" i="1"/>
  <c r="A2066" i="1" s="1"/>
  <c r="A2067" i="1" s="1"/>
  <c r="D563" i="1"/>
  <c r="E562" i="1"/>
  <c r="E563" i="1" s="1"/>
  <c r="Q563" i="1"/>
  <c r="M562" i="1"/>
  <c r="L562" i="1"/>
  <c r="N562" i="1"/>
  <c r="O562" i="1"/>
  <c r="P562" i="1"/>
  <c r="B2066" i="1" l="1"/>
  <c r="B2067" i="1" s="1"/>
  <c r="B2068" i="1" s="1"/>
  <c r="D564" i="1"/>
  <c r="C2069" i="1"/>
  <c r="C2070" i="1" s="1"/>
  <c r="C2071" i="1" s="1"/>
  <c r="C2072" i="1" s="1"/>
  <c r="C2073" i="1" s="1"/>
  <c r="C2074" i="1" s="1"/>
  <c r="A2068" i="1"/>
  <c r="M563" i="1"/>
  <c r="N563" i="1"/>
  <c r="O563" i="1"/>
  <c r="L563" i="1"/>
  <c r="P563" i="1"/>
  <c r="Q564" i="1"/>
  <c r="A2069" i="1" l="1"/>
  <c r="A2070" i="1" s="1"/>
  <c r="A2071" i="1" s="1"/>
  <c r="A2072" i="1" s="1"/>
  <c r="A2073" i="1" s="1"/>
  <c r="C2075" i="1"/>
  <c r="A2074" i="1"/>
  <c r="B2069" i="1"/>
  <c r="B2070" i="1" s="1"/>
  <c r="B2071" i="1" s="1"/>
  <c r="B2072" i="1" s="1"/>
  <c r="B2073" i="1" s="1"/>
  <c r="B2074" i="1" s="1"/>
  <c r="D565" i="1"/>
  <c r="E564" i="1"/>
  <c r="E565" i="1" s="1"/>
  <c r="M564" i="1"/>
  <c r="P564" i="1"/>
  <c r="O564" i="1"/>
  <c r="N564" i="1"/>
  <c r="L564" i="1"/>
  <c r="Q565" i="1"/>
  <c r="D566" i="1" l="1"/>
  <c r="A2075" i="1"/>
  <c r="B2075" i="1"/>
  <c r="C2076" i="1"/>
  <c r="M565" i="1"/>
  <c r="N565" i="1"/>
  <c r="L565" i="1"/>
  <c r="P565" i="1"/>
  <c r="O565" i="1"/>
  <c r="Q566" i="1"/>
  <c r="B2076" i="1" l="1"/>
  <c r="C2077" i="1"/>
  <c r="A2076" i="1"/>
  <c r="A2077" i="1" s="1"/>
  <c r="D567" i="1"/>
  <c r="E566" i="1"/>
  <c r="E567" i="1" s="1"/>
  <c r="N566" i="1"/>
  <c r="P566" i="1"/>
  <c r="L566" i="1"/>
  <c r="M566" i="1"/>
  <c r="O566" i="1"/>
  <c r="Q567" i="1"/>
  <c r="D568" i="1" l="1"/>
  <c r="C2078" i="1"/>
  <c r="C2079" i="1" s="1"/>
  <c r="B2077" i="1"/>
  <c r="O567" i="1"/>
  <c r="N567" i="1"/>
  <c r="P567" i="1"/>
  <c r="M567" i="1"/>
  <c r="L567" i="1"/>
  <c r="Q568" i="1"/>
  <c r="B2078" i="1" l="1"/>
  <c r="B2079" i="1" s="1"/>
  <c r="C2080" i="1"/>
  <c r="C2081" i="1" s="1"/>
  <c r="C2082" i="1" s="1"/>
  <c r="C2083" i="1" s="1"/>
  <c r="C2084" i="1" s="1"/>
  <c r="A2078" i="1"/>
  <c r="A2079" i="1" s="1"/>
  <c r="A2080" i="1" s="1"/>
  <c r="A2081" i="1" s="1"/>
  <c r="A2082" i="1" s="1"/>
  <c r="A2083" i="1" s="1"/>
  <c r="D569" i="1"/>
  <c r="E568" i="1"/>
  <c r="E569" i="1" s="1"/>
  <c r="M568" i="1"/>
  <c r="N568" i="1"/>
  <c r="L568" i="1"/>
  <c r="O568" i="1"/>
  <c r="P568" i="1"/>
  <c r="Q569" i="1"/>
  <c r="D570" i="1" l="1"/>
  <c r="C2085" i="1"/>
  <c r="C2086" i="1" s="1"/>
  <c r="C2087" i="1" s="1"/>
  <c r="C2088" i="1" s="1"/>
  <c r="C2089" i="1" s="1"/>
  <c r="C2090" i="1" s="1"/>
  <c r="A2084" i="1"/>
  <c r="B2080" i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Q570" i="1"/>
  <c r="N569" i="1"/>
  <c r="L569" i="1"/>
  <c r="M569" i="1"/>
  <c r="P569" i="1"/>
  <c r="O569" i="1"/>
  <c r="A2085" i="1" l="1"/>
  <c r="A2086" i="1" s="1"/>
  <c r="A2087" i="1" s="1"/>
  <c r="A2088" i="1" s="1"/>
  <c r="A2089" i="1" s="1"/>
  <c r="C2091" i="1"/>
  <c r="C2092" i="1" s="1"/>
  <c r="C2093" i="1" s="1"/>
  <c r="C2094" i="1" s="1"/>
  <c r="A2090" i="1"/>
  <c r="A2091" i="1" s="1"/>
  <c r="A2092" i="1" s="1"/>
  <c r="A2093" i="1" s="1"/>
  <c r="D571" i="1"/>
  <c r="E570" i="1"/>
  <c r="E571" i="1" s="1"/>
  <c r="O570" i="1"/>
  <c r="P570" i="1"/>
  <c r="M570" i="1"/>
  <c r="L570" i="1"/>
  <c r="N570" i="1"/>
  <c r="Q571" i="1"/>
  <c r="D572" i="1" l="1"/>
  <c r="A2094" i="1"/>
  <c r="C2095" i="1"/>
  <c r="B2091" i="1"/>
  <c r="B2092" i="1" s="1"/>
  <c r="B2093" i="1" s="1"/>
  <c r="B2094" i="1" s="1"/>
  <c r="L571" i="1"/>
  <c r="O571" i="1"/>
  <c r="M571" i="1"/>
  <c r="N571" i="1"/>
  <c r="P571" i="1"/>
  <c r="Q572" i="1"/>
  <c r="C2096" i="1" l="1"/>
  <c r="B2095" i="1"/>
  <c r="B2096" i="1" s="1"/>
  <c r="A2095" i="1"/>
  <c r="D573" i="1"/>
  <c r="E572" i="1"/>
  <c r="E573" i="1" s="1"/>
  <c r="P572" i="1"/>
  <c r="L572" i="1"/>
  <c r="N572" i="1"/>
  <c r="M572" i="1"/>
  <c r="O572" i="1"/>
  <c r="Q573" i="1"/>
  <c r="D574" i="1" l="1"/>
  <c r="C2097" i="1"/>
  <c r="C2098" i="1" s="1"/>
  <c r="C2099" i="1" s="1"/>
  <c r="C2100" i="1" s="1"/>
  <c r="C2101" i="1" s="1"/>
  <c r="C2102" i="1" s="1"/>
  <c r="C2103" i="1" s="1"/>
  <c r="C2104" i="1" s="1"/>
  <c r="A2096" i="1"/>
  <c r="A2097" i="1" s="1"/>
  <c r="A2098" i="1" s="1"/>
  <c r="Q574" i="1"/>
  <c r="M573" i="1"/>
  <c r="N573" i="1"/>
  <c r="O573" i="1"/>
  <c r="P573" i="1"/>
  <c r="L573" i="1"/>
  <c r="A2099" i="1" l="1"/>
  <c r="A2100" i="1" s="1"/>
  <c r="A2101" i="1" s="1"/>
  <c r="A2102" i="1" s="1"/>
  <c r="A2103" i="1" s="1"/>
  <c r="C2105" i="1"/>
  <c r="A2104" i="1"/>
  <c r="A2105" i="1" s="1"/>
  <c r="B2097" i="1"/>
  <c r="B2098" i="1" s="1"/>
  <c r="B2099" i="1" s="1"/>
  <c r="B2100" i="1" s="1"/>
  <c r="B2101" i="1" s="1"/>
  <c r="B2102" i="1" s="1"/>
  <c r="B2103" i="1" s="1"/>
  <c r="B2104" i="1" s="1"/>
  <c r="D575" i="1"/>
  <c r="E574" i="1"/>
  <c r="Q575" i="1"/>
  <c r="P574" i="1"/>
  <c r="L574" i="1"/>
  <c r="N574" i="1"/>
  <c r="O574" i="1"/>
  <c r="M574" i="1"/>
  <c r="E575" i="1" l="1"/>
  <c r="D576" i="1"/>
  <c r="C2106" i="1"/>
  <c r="C2107" i="1" s="1"/>
  <c r="C2108" i="1" s="1"/>
  <c r="C2109" i="1" s="1"/>
  <c r="B2105" i="1"/>
  <c r="B2106" i="1" s="1"/>
  <c r="B2107" i="1" s="1"/>
  <c r="O575" i="1"/>
  <c r="P575" i="1"/>
  <c r="M575" i="1"/>
  <c r="L575" i="1"/>
  <c r="N575" i="1"/>
  <c r="Q576" i="1"/>
  <c r="B2108" i="1" l="1"/>
  <c r="B2109" i="1"/>
  <c r="C2110" i="1"/>
  <c r="C2111" i="1" s="1"/>
  <c r="C2112" i="1" s="1"/>
  <c r="C2113" i="1" s="1"/>
  <c r="C2114" i="1" s="1"/>
  <c r="A2106" i="1"/>
  <c r="A2107" i="1" s="1"/>
  <c r="A2108" i="1" s="1"/>
  <c r="A2109" i="1" s="1"/>
  <c r="A2110" i="1" s="1"/>
  <c r="A2111" i="1" s="1"/>
  <c r="A2112" i="1" s="1"/>
  <c r="A2113" i="1" s="1"/>
  <c r="D577" i="1"/>
  <c r="E576" i="1"/>
  <c r="E577" i="1" s="1"/>
  <c r="O576" i="1"/>
  <c r="N576" i="1"/>
  <c r="L576" i="1"/>
  <c r="P576" i="1"/>
  <c r="M576" i="1"/>
  <c r="Q577" i="1"/>
  <c r="D578" i="1" l="1"/>
  <c r="C2115" i="1"/>
  <c r="A2114" i="1"/>
  <c r="B2110" i="1"/>
  <c r="B2111" i="1" s="1"/>
  <c r="B2112" i="1" s="1"/>
  <c r="B2113" i="1" s="1"/>
  <c r="B2114" i="1" s="1"/>
  <c r="Q578" i="1"/>
  <c r="O577" i="1"/>
  <c r="N577" i="1"/>
  <c r="P577" i="1"/>
  <c r="L577" i="1"/>
  <c r="M577" i="1"/>
  <c r="B2115" i="1" l="1"/>
  <c r="C2116" i="1"/>
  <c r="A2115" i="1"/>
  <c r="D579" i="1"/>
  <c r="E578" i="1"/>
  <c r="L578" i="1"/>
  <c r="M578" i="1"/>
  <c r="N578" i="1"/>
  <c r="P578" i="1"/>
  <c r="O578" i="1"/>
  <c r="Q579" i="1"/>
  <c r="E579" i="1" l="1"/>
  <c r="D580" i="1"/>
  <c r="B2116" i="1"/>
  <c r="C2117" i="1"/>
  <c r="C2118" i="1" s="1"/>
  <c r="C2119" i="1" s="1"/>
  <c r="C2120" i="1" s="1"/>
  <c r="C2121" i="1" s="1"/>
  <c r="C2122" i="1" s="1"/>
  <c r="C2123" i="1" s="1"/>
  <c r="C2124" i="1" s="1"/>
  <c r="A2116" i="1"/>
  <c r="A2117" i="1" s="1"/>
  <c r="A2118" i="1" s="1"/>
  <c r="A2119" i="1" s="1"/>
  <c r="A2120" i="1" s="1"/>
  <c r="A2121" i="1" s="1"/>
  <c r="A2122" i="1" s="1"/>
  <c r="P579" i="1"/>
  <c r="O579" i="1"/>
  <c r="L579" i="1"/>
  <c r="N579" i="1"/>
  <c r="M579" i="1"/>
  <c r="Q580" i="1"/>
  <c r="A2123" i="1" l="1"/>
  <c r="A2124" i="1"/>
  <c r="C2125" i="1"/>
  <c r="B2117" i="1"/>
  <c r="B2118" i="1" s="1"/>
  <c r="B2119" i="1" s="1"/>
  <c r="B2120" i="1" s="1"/>
  <c r="B2121" i="1" s="1"/>
  <c r="B2122" i="1" s="1"/>
  <c r="B2123" i="1" s="1"/>
  <c r="B2124" i="1" s="1"/>
  <c r="D581" i="1"/>
  <c r="E580" i="1"/>
  <c r="E581" i="1" s="1"/>
  <c r="N580" i="1"/>
  <c r="P580" i="1"/>
  <c r="L580" i="1"/>
  <c r="M580" i="1"/>
  <c r="O580" i="1"/>
  <c r="Q581" i="1"/>
  <c r="D582" i="1" l="1"/>
  <c r="C2126" i="1"/>
  <c r="C2127" i="1" s="1"/>
  <c r="B2125" i="1"/>
  <c r="B2126" i="1" s="1"/>
  <c r="B2127" i="1" s="1"/>
  <c r="A2125" i="1"/>
  <c r="A2126" i="1" s="1"/>
  <c r="Q582" i="1"/>
  <c r="M581" i="1"/>
  <c r="N581" i="1"/>
  <c r="O581" i="1"/>
  <c r="L581" i="1"/>
  <c r="P581" i="1"/>
  <c r="C2128" i="1" l="1"/>
  <c r="C2129" i="1" s="1"/>
  <c r="C2130" i="1" s="1"/>
  <c r="C2131" i="1" s="1"/>
  <c r="C2132" i="1" s="1"/>
  <c r="C2133" i="1" s="1"/>
  <c r="C2134" i="1" s="1"/>
  <c r="A2127" i="1"/>
  <c r="A2128" i="1" s="1"/>
  <c r="A2129" i="1" s="1"/>
  <c r="D583" i="1"/>
  <c r="E582" i="1"/>
  <c r="E583" i="1" s="1"/>
  <c r="Q583" i="1"/>
  <c r="M582" i="1"/>
  <c r="P582" i="1"/>
  <c r="O582" i="1"/>
  <c r="N582" i="1"/>
  <c r="L582" i="1"/>
  <c r="A2130" i="1" l="1"/>
  <c r="A2131" i="1" s="1"/>
  <c r="A2132" i="1" s="1"/>
  <c r="A2133" i="1" s="1"/>
  <c r="D584" i="1"/>
  <c r="C2135" i="1"/>
  <c r="A2134" i="1"/>
  <c r="B2128" i="1"/>
  <c r="B2129" i="1" s="1"/>
  <c r="B2130" i="1" s="1"/>
  <c r="B2131" i="1" s="1"/>
  <c r="B2132" i="1" s="1"/>
  <c r="B2133" i="1" s="1"/>
  <c r="B2134" i="1" s="1"/>
  <c r="B2135" i="1" s="1"/>
  <c r="Q584" i="1"/>
  <c r="M583" i="1"/>
  <c r="L583" i="1"/>
  <c r="N583" i="1"/>
  <c r="P583" i="1"/>
  <c r="O583" i="1"/>
  <c r="C2136" i="1" l="1"/>
  <c r="C2137" i="1" s="1"/>
  <c r="C2138" i="1" s="1"/>
  <c r="C2139" i="1" s="1"/>
  <c r="C2140" i="1" s="1"/>
  <c r="C2141" i="1" s="1"/>
  <c r="C2142" i="1" s="1"/>
  <c r="C2143" i="1" s="1"/>
  <c r="C2144" i="1" s="1"/>
  <c r="A2135" i="1"/>
  <c r="A2136" i="1" s="1"/>
  <c r="A2137" i="1" s="1"/>
  <c r="A2138" i="1" s="1"/>
  <c r="D585" i="1"/>
  <c r="E584" i="1"/>
  <c r="N584" i="1"/>
  <c r="M584" i="1"/>
  <c r="O584" i="1"/>
  <c r="L584" i="1"/>
  <c r="P584" i="1"/>
  <c r="Q585" i="1"/>
  <c r="A2139" i="1" l="1"/>
  <c r="A2140" i="1" s="1"/>
  <c r="A2141" i="1" s="1"/>
  <c r="A2142" i="1" s="1"/>
  <c r="A2143" i="1" s="1"/>
  <c r="E585" i="1"/>
  <c r="D586" i="1"/>
  <c r="A2144" i="1"/>
  <c r="C2145" i="1"/>
  <c r="B2136" i="1"/>
  <c r="B2137" i="1" s="1"/>
  <c r="B2138" i="1" s="1"/>
  <c r="B2139" i="1" s="1"/>
  <c r="B2140" i="1" s="1"/>
  <c r="B2141" i="1" s="1"/>
  <c r="B2142" i="1" s="1"/>
  <c r="B2143" i="1" s="1"/>
  <c r="B2144" i="1" s="1"/>
  <c r="Q586" i="1"/>
  <c r="L585" i="1"/>
  <c r="P585" i="1"/>
  <c r="O585" i="1"/>
  <c r="M585" i="1"/>
  <c r="N585" i="1"/>
  <c r="A2145" i="1" l="1"/>
  <c r="C2146" i="1"/>
  <c r="C2147" i="1" s="1"/>
  <c r="C2148" i="1" s="1"/>
  <c r="B2145" i="1"/>
  <c r="B2146" i="1" s="1"/>
  <c r="B2147" i="1" s="1"/>
  <c r="B2148" i="1" s="1"/>
  <c r="A2146" i="1"/>
  <c r="A2147" i="1" s="1"/>
  <c r="D587" i="1"/>
  <c r="E586" i="1"/>
  <c r="E587" i="1" s="1"/>
  <c r="L586" i="1"/>
  <c r="P586" i="1"/>
  <c r="N586" i="1"/>
  <c r="M586" i="1"/>
  <c r="O586" i="1"/>
  <c r="Q587" i="1"/>
  <c r="D588" i="1" l="1"/>
  <c r="C2149" i="1"/>
  <c r="C2150" i="1" s="1"/>
  <c r="C2151" i="1" s="1"/>
  <c r="C2152" i="1" s="1"/>
  <c r="C2153" i="1" s="1"/>
  <c r="C2154" i="1" s="1"/>
  <c r="A2148" i="1"/>
  <c r="A2149" i="1" s="1"/>
  <c r="A2150" i="1" s="1"/>
  <c r="A2151" i="1" s="1"/>
  <c r="A2152" i="1" s="1"/>
  <c r="A2153" i="1" s="1"/>
  <c r="P587" i="1"/>
  <c r="L587" i="1"/>
  <c r="M587" i="1"/>
  <c r="N587" i="1"/>
  <c r="O587" i="1"/>
  <c r="Q588" i="1"/>
  <c r="C2155" i="1" l="1"/>
  <c r="A2154" i="1"/>
  <c r="B2149" i="1"/>
  <c r="B2150" i="1" s="1"/>
  <c r="B2151" i="1" s="1"/>
  <c r="B2152" i="1" s="1"/>
  <c r="B2153" i="1" s="1"/>
  <c r="B2154" i="1" s="1"/>
  <c r="D589" i="1"/>
  <c r="E588" i="1"/>
  <c r="E589" i="1" s="1"/>
  <c r="L588" i="1"/>
  <c r="N588" i="1"/>
  <c r="M588" i="1"/>
  <c r="O588" i="1"/>
  <c r="P588" i="1"/>
  <c r="Q589" i="1"/>
  <c r="B2155" i="1" l="1"/>
  <c r="D590" i="1"/>
  <c r="C2156" i="1"/>
  <c r="A2155" i="1"/>
  <c r="N589" i="1"/>
  <c r="M589" i="1"/>
  <c r="O589" i="1"/>
  <c r="L589" i="1"/>
  <c r="P589" i="1"/>
  <c r="Q590" i="1"/>
  <c r="A2156" i="1" l="1"/>
  <c r="B2156" i="1"/>
  <c r="C2157" i="1"/>
  <c r="C2158" i="1" s="1"/>
  <c r="D591" i="1"/>
  <c r="E590" i="1"/>
  <c r="E591" i="1" s="1"/>
  <c r="Q591" i="1"/>
  <c r="O590" i="1"/>
  <c r="N590" i="1"/>
  <c r="P590" i="1"/>
  <c r="L590" i="1"/>
  <c r="M590" i="1"/>
  <c r="D592" i="1" l="1"/>
  <c r="C2159" i="1"/>
  <c r="B2157" i="1"/>
  <c r="B2158" i="1" s="1"/>
  <c r="A2157" i="1"/>
  <c r="A2158" i="1" s="1"/>
  <c r="A2159" i="1" s="1"/>
  <c r="M591" i="1"/>
  <c r="N591" i="1"/>
  <c r="O591" i="1"/>
  <c r="P591" i="1"/>
  <c r="L591" i="1"/>
  <c r="Q592" i="1"/>
  <c r="C2160" i="1" l="1"/>
  <c r="C2161" i="1" s="1"/>
  <c r="C2162" i="1" s="1"/>
  <c r="B2159" i="1"/>
  <c r="D593" i="1"/>
  <c r="E592" i="1"/>
  <c r="E593" i="1" s="1"/>
  <c r="Q593" i="1"/>
  <c r="O592" i="1"/>
  <c r="N592" i="1"/>
  <c r="P592" i="1"/>
  <c r="L592" i="1"/>
  <c r="M592" i="1"/>
  <c r="B2160" i="1" l="1"/>
  <c r="B2161" i="1" s="1"/>
  <c r="B2162" i="1" s="1"/>
  <c r="D594" i="1"/>
  <c r="C2163" i="1"/>
  <c r="C2164" i="1" s="1"/>
  <c r="A2160" i="1"/>
  <c r="A2161" i="1" s="1"/>
  <c r="A2162" i="1" s="1"/>
  <c r="Q594" i="1"/>
  <c r="N593" i="1"/>
  <c r="P593" i="1"/>
  <c r="L593" i="1"/>
  <c r="O593" i="1"/>
  <c r="M593" i="1"/>
  <c r="A2163" i="1" l="1"/>
  <c r="A2164" i="1"/>
  <c r="C2165" i="1"/>
  <c r="C2166" i="1" s="1"/>
  <c r="B2163" i="1"/>
  <c r="B2164" i="1" s="1"/>
  <c r="B2165" i="1" s="1"/>
  <c r="B2166" i="1" s="1"/>
  <c r="D595" i="1"/>
  <c r="E594" i="1"/>
  <c r="E595" i="1" s="1"/>
  <c r="N594" i="1"/>
  <c r="O594" i="1"/>
  <c r="P594" i="1"/>
  <c r="L594" i="1"/>
  <c r="M594" i="1"/>
  <c r="Q595" i="1"/>
  <c r="D596" i="1" l="1"/>
  <c r="C2167" i="1"/>
  <c r="A2165" i="1"/>
  <c r="A2166" i="1" s="1"/>
  <c r="A2167" i="1" s="1"/>
  <c r="Q596" i="1"/>
  <c r="P595" i="1"/>
  <c r="O595" i="1"/>
  <c r="L595" i="1"/>
  <c r="M595" i="1"/>
  <c r="N595" i="1"/>
  <c r="C2168" i="1" l="1"/>
  <c r="C2169" i="1" s="1"/>
  <c r="C2170" i="1" s="1"/>
  <c r="C2171" i="1" s="1"/>
  <c r="C2172" i="1" s="1"/>
  <c r="C2173" i="1" s="1"/>
  <c r="B2167" i="1"/>
  <c r="B2168" i="1" s="1"/>
  <c r="B2169" i="1" s="1"/>
  <c r="B2170" i="1" s="1"/>
  <c r="D597" i="1"/>
  <c r="E596" i="1"/>
  <c r="E597" i="1" s="1"/>
  <c r="P596" i="1"/>
  <c r="L596" i="1"/>
  <c r="M596" i="1"/>
  <c r="O596" i="1"/>
  <c r="N596" i="1"/>
  <c r="Q597" i="1"/>
  <c r="B2171" i="1" l="1"/>
  <c r="B2172" i="1"/>
  <c r="B2173" i="1"/>
  <c r="D598" i="1"/>
  <c r="C2174" i="1"/>
  <c r="A2168" i="1"/>
  <c r="A2169" i="1" s="1"/>
  <c r="A2170" i="1" s="1"/>
  <c r="A2171" i="1" s="1"/>
  <c r="A2172" i="1" s="1"/>
  <c r="A2173" i="1" s="1"/>
  <c r="M597" i="1"/>
  <c r="N597" i="1"/>
  <c r="L597" i="1"/>
  <c r="P597" i="1"/>
  <c r="O597" i="1"/>
  <c r="Q598" i="1"/>
  <c r="A2174" i="1" l="1"/>
  <c r="C2175" i="1"/>
  <c r="C2176" i="1" s="1"/>
  <c r="C2177" i="1" s="1"/>
  <c r="C2178" i="1" s="1"/>
  <c r="C2179" i="1" s="1"/>
  <c r="C2180" i="1" s="1"/>
  <c r="C2181" i="1" s="1"/>
  <c r="C2182" i="1" s="1"/>
  <c r="C2183" i="1" s="1"/>
  <c r="B2174" i="1"/>
  <c r="B2175" i="1" s="1"/>
  <c r="B2176" i="1" s="1"/>
  <c r="B2177" i="1" s="1"/>
  <c r="B2178" i="1" s="1"/>
  <c r="B2179" i="1" s="1"/>
  <c r="B2180" i="1" s="1"/>
  <c r="D599" i="1"/>
  <c r="E598" i="1"/>
  <c r="E599" i="1" s="1"/>
  <c r="Q599" i="1"/>
  <c r="L598" i="1"/>
  <c r="M598" i="1"/>
  <c r="O598" i="1"/>
  <c r="N598" i="1"/>
  <c r="P598" i="1"/>
  <c r="B2181" i="1" l="1"/>
  <c r="B2182" i="1" s="1"/>
  <c r="B2183" i="1" s="1"/>
  <c r="D600" i="1"/>
  <c r="C2184" i="1"/>
  <c r="A2175" i="1"/>
  <c r="A2176" i="1" s="1"/>
  <c r="A2177" i="1" s="1"/>
  <c r="A2178" i="1" s="1"/>
  <c r="A2179" i="1" s="1"/>
  <c r="A2180" i="1" s="1"/>
  <c r="A2181" i="1" s="1"/>
  <c r="A2182" i="1" s="1"/>
  <c r="A2183" i="1" s="1"/>
  <c r="N599" i="1"/>
  <c r="M599" i="1"/>
  <c r="P599" i="1"/>
  <c r="O599" i="1"/>
  <c r="L599" i="1"/>
  <c r="Q600" i="1"/>
  <c r="C2185" i="1" l="1"/>
  <c r="A2184" i="1"/>
  <c r="B2184" i="1"/>
  <c r="D601" i="1"/>
  <c r="E600" i="1"/>
  <c r="E601" i="1" s="1"/>
  <c r="Q601" i="1"/>
  <c r="L600" i="1"/>
  <c r="N600" i="1"/>
  <c r="O600" i="1"/>
  <c r="P600" i="1"/>
  <c r="M600" i="1"/>
  <c r="A2185" i="1" l="1"/>
  <c r="D602" i="1"/>
  <c r="C2186" i="1"/>
  <c r="C2187" i="1" s="1"/>
  <c r="C2188" i="1" s="1"/>
  <c r="B2185" i="1"/>
  <c r="P601" i="1"/>
  <c r="N601" i="1"/>
  <c r="O601" i="1"/>
  <c r="L601" i="1"/>
  <c r="M601" i="1"/>
  <c r="Q602" i="1"/>
  <c r="B2186" i="1" l="1"/>
  <c r="B2187" i="1" s="1"/>
  <c r="B2188" i="1"/>
  <c r="C2189" i="1"/>
  <c r="C2190" i="1" s="1"/>
  <c r="C2191" i="1" s="1"/>
  <c r="C2192" i="1" s="1"/>
  <c r="C2193" i="1" s="1"/>
  <c r="C2194" i="1" s="1"/>
  <c r="A2186" i="1"/>
  <c r="A2187" i="1" s="1"/>
  <c r="A2188" i="1" s="1"/>
  <c r="A2189" i="1" s="1"/>
  <c r="A2190" i="1" s="1"/>
  <c r="A2191" i="1" s="1"/>
  <c r="A2192" i="1" s="1"/>
  <c r="A2193" i="1" s="1"/>
  <c r="D603" i="1"/>
  <c r="E602" i="1"/>
  <c r="E603" i="1" s="1"/>
  <c r="P602" i="1"/>
  <c r="L602" i="1"/>
  <c r="N602" i="1"/>
  <c r="O602" i="1"/>
  <c r="M602" i="1"/>
  <c r="Q603" i="1"/>
  <c r="B2189" i="1" l="1"/>
  <c r="B2190" i="1" s="1"/>
  <c r="B2191" i="1" s="1"/>
  <c r="B2192" i="1" s="1"/>
  <c r="B2193" i="1" s="1"/>
  <c r="B2194" i="1" s="1"/>
  <c r="D604" i="1"/>
  <c r="C2195" i="1"/>
  <c r="A2194" i="1"/>
  <c r="Q604" i="1"/>
  <c r="O603" i="1"/>
  <c r="N603" i="1"/>
  <c r="P603" i="1"/>
  <c r="M603" i="1"/>
  <c r="L603" i="1"/>
  <c r="C2196" i="1" l="1"/>
  <c r="C2197" i="1" s="1"/>
  <c r="C2198" i="1" s="1"/>
  <c r="C2199" i="1" s="1"/>
  <c r="C2200" i="1" s="1"/>
  <c r="C2201" i="1" s="1"/>
  <c r="C2202" i="1" s="1"/>
  <c r="C2203" i="1" s="1"/>
  <c r="C2204" i="1" s="1"/>
  <c r="B2195" i="1"/>
  <c r="B2196" i="1" s="1"/>
  <c r="B2197" i="1" s="1"/>
  <c r="A2195" i="1"/>
  <c r="A2196" i="1" s="1"/>
  <c r="A2197" i="1" s="1"/>
  <c r="D605" i="1"/>
  <c r="E604" i="1"/>
  <c r="E605" i="1" s="1"/>
  <c r="Q605" i="1"/>
  <c r="L604" i="1"/>
  <c r="N604" i="1"/>
  <c r="O604" i="1"/>
  <c r="M604" i="1"/>
  <c r="P604" i="1"/>
  <c r="A2198" i="1" l="1"/>
  <c r="A2199" i="1" s="1"/>
  <c r="A2200" i="1" s="1"/>
  <c r="A2201" i="1" s="1"/>
  <c r="A2202" i="1" s="1"/>
  <c r="A2203" i="1" s="1"/>
  <c r="B2198" i="1"/>
  <c r="B2199" i="1" s="1"/>
  <c r="B2200" i="1" s="1"/>
  <c r="B2201" i="1" s="1"/>
  <c r="B2202" i="1" s="1"/>
  <c r="B2203" i="1" s="1"/>
  <c r="B2204" i="1" s="1"/>
  <c r="D606" i="1"/>
  <c r="A2204" i="1"/>
  <c r="C2205" i="1"/>
  <c r="Q606" i="1"/>
  <c r="O605" i="1"/>
  <c r="M605" i="1"/>
  <c r="L605" i="1"/>
  <c r="P605" i="1"/>
  <c r="N605" i="1"/>
  <c r="C2206" i="1" l="1"/>
  <c r="A2205" i="1"/>
  <c r="A2206" i="1" s="1"/>
  <c r="B2205" i="1"/>
  <c r="D607" i="1"/>
  <c r="E606" i="1"/>
  <c r="E607" i="1" s="1"/>
  <c r="M606" i="1"/>
  <c r="N606" i="1"/>
  <c r="O606" i="1"/>
  <c r="L606" i="1"/>
  <c r="P606" i="1"/>
  <c r="Q607" i="1"/>
  <c r="D608" i="1" l="1"/>
  <c r="C2207" i="1"/>
  <c r="C2208" i="1" s="1"/>
  <c r="B2206" i="1"/>
  <c r="B2207" i="1" s="1"/>
  <c r="B2208" i="1" s="1"/>
  <c r="Q608" i="1"/>
  <c r="P607" i="1"/>
  <c r="L607" i="1"/>
  <c r="N607" i="1"/>
  <c r="O607" i="1"/>
  <c r="M607" i="1"/>
  <c r="C2209" i="1" l="1"/>
  <c r="C2210" i="1" s="1"/>
  <c r="C2211" i="1" s="1"/>
  <c r="C2212" i="1" s="1"/>
  <c r="C2213" i="1" s="1"/>
  <c r="C2214" i="1" s="1"/>
  <c r="A2207" i="1"/>
  <c r="A2208" i="1" s="1"/>
  <c r="A2209" i="1" s="1"/>
  <c r="D609" i="1"/>
  <c r="E608" i="1"/>
  <c r="P608" i="1"/>
  <c r="L608" i="1"/>
  <c r="N608" i="1"/>
  <c r="O608" i="1"/>
  <c r="M608" i="1"/>
  <c r="Q609" i="1"/>
  <c r="A2210" i="1" l="1"/>
  <c r="A2211" i="1" s="1"/>
  <c r="E609" i="1"/>
  <c r="A2212" i="1"/>
  <c r="A2213" i="1" s="1"/>
  <c r="D610" i="1"/>
  <c r="A2214" i="1"/>
  <c r="C2215" i="1"/>
  <c r="C2216" i="1" s="1"/>
  <c r="C2217" i="1" s="1"/>
  <c r="C2218" i="1" s="1"/>
  <c r="C2219" i="1" s="1"/>
  <c r="B2209" i="1"/>
  <c r="B2210" i="1" s="1"/>
  <c r="B2211" i="1" s="1"/>
  <c r="B2212" i="1" s="1"/>
  <c r="B2213" i="1" s="1"/>
  <c r="B2214" i="1" s="1"/>
  <c r="B2215" i="1" s="1"/>
  <c r="B2216" i="1" s="1"/>
  <c r="B2217" i="1" s="1"/>
  <c r="B2218" i="1" s="1"/>
  <c r="Q610" i="1"/>
  <c r="M609" i="1"/>
  <c r="N609" i="1"/>
  <c r="O609" i="1"/>
  <c r="P609" i="1"/>
  <c r="L609" i="1"/>
  <c r="B2219" i="1" l="1"/>
  <c r="C2220" i="1"/>
  <c r="C2221" i="1" s="1"/>
  <c r="B2220" i="1"/>
  <c r="B2221" i="1" s="1"/>
  <c r="A2215" i="1"/>
  <c r="A2216" i="1" s="1"/>
  <c r="A2217" i="1" s="1"/>
  <c r="A2218" i="1" s="1"/>
  <c r="A2219" i="1" s="1"/>
  <c r="A2220" i="1" s="1"/>
  <c r="D611" i="1"/>
  <c r="E610" i="1"/>
  <c r="E611" i="1" s="1"/>
  <c r="L610" i="1"/>
  <c r="N610" i="1"/>
  <c r="M610" i="1"/>
  <c r="P610" i="1"/>
  <c r="O610" i="1"/>
  <c r="Q611" i="1"/>
  <c r="D612" i="1" l="1"/>
  <c r="A2221" i="1"/>
  <c r="C2222" i="1"/>
  <c r="Q612" i="1"/>
  <c r="P611" i="1"/>
  <c r="M611" i="1"/>
  <c r="N611" i="1"/>
  <c r="O611" i="1"/>
  <c r="L611" i="1"/>
  <c r="C2223" i="1" l="1"/>
  <c r="C2224" i="1" s="1"/>
  <c r="B2222" i="1"/>
  <c r="A2222" i="1"/>
  <c r="D613" i="1"/>
  <c r="E612" i="1"/>
  <c r="E613" i="1" s="1"/>
  <c r="Q613" i="1"/>
  <c r="N612" i="1"/>
  <c r="O612" i="1"/>
  <c r="P612" i="1"/>
  <c r="M612" i="1"/>
  <c r="L612" i="1"/>
  <c r="A2223" i="1" l="1"/>
  <c r="B2223" i="1"/>
  <c r="B2224" i="1" s="1"/>
  <c r="D614" i="1"/>
  <c r="C2225" i="1"/>
  <c r="C2226" i="1" s="1"/>
  <c r="C2227" i="1" s="1"/>
  <c r="C2228" i="1" s="1"/>
  <c r="C2229" i="1" s="1"/>
  <c r="C2230" i="1" s="1"/>
  <c r="C2231" i="1" s="1"/>
  <c r="C2232" i="1" s="1"/>
  <c r="A2224" i="1"/>
  <c r="Q614" i="1"/>
  <c r="L613" i="1"/>
  <c r="M613" i="1"/>
  <c r="O613" i="1"/>
  <c r="N613" i="1"/>
  <c r="P613" i="1"/>
  <c r="A2225" i="1" l="1"/>
  <c r="A2226" i="1" s="1"/>
  <c r="A2227" i="1" s="1"/>
  <c r="A2228" i="1" s="1"/>
  <c r="A2229" i="1" s="1"/>
  <c r="A2230" i="1" s="1"/>
  <c r="A2231" i="1" s="1"/>
  <c r="A2232" i="1" s="1"/>
  <c r="A2233" i="1" s="1"/>
  <c r="C2233" i="1"/>
  <c r="C2234" i="1" s="1"/>
  <c r="B2225" i="1"/>
  <c r="B2226" i="1" s="1"/>
  <c r="B2227" i="1" s="1"/>
  <c r="B2228" i="1" s="1"/>
  <c r="B2229" i="1" s="1"/>
  <c r="B2230" i="1" s="1"/>
  <c r="B2231" i="1" s="1"/>
  <c r="B2232" i="1" s="1"/>
  <c r="B2233" i="1" s="1"/>
  <c r="B2234" i="1" s="1"/>
  <c r="D615" i="1"/>
  <c r="E614" i="1"/>
  <c r="E615" i="1" s="1"/>
  <c r="Q615" i="1"/>
  <c r="L614" i="1"/>
  <c r="O614" i="1"/>
  <c r="P614" i="1"/>
  <c r="M614" i="1"/>
  <c r="N614" i="1"/>
  <c r="D616" i="1" l="1"/>
  <c r="A2234" i="1"/>
  <c r="C2235" i="1"/>
  <c r="Q616" i="1"/>
  <c r="O615" i="1"/>
  <c r="L615" i="1"/>
  <c r="P615" i="1"/>
  <c r="M615" i="1"/>
  <c r="N615" i="1"/>
  <c r="C2236" i="1" l="1"/>
  <c r="B2235" i="1"/>
  <c r="B2236" i="1" s="1"/>
  <c r="A2235" i="1"/>
  <c r="D617" i="1"/>
  <c r="E616" i="1"/>
  <c r="E617" i="1" s="1"/>
  <c r="M616" i="1"/>
  <c r="P616" i="1"/>
  <c r="L616" i="1"/>
  <c r="O616" i="1"/>
  <c r="N616" i="1"/>
  <c r="Q617" i="1"/>
  <c r="D618" i="1" l="1"/>
  <c r="A2236" i="1"/>
  <c r="C2237" i="1"/>
  <c r="C2238" i="1" s="1"/>
  <c r="C2239" i="1" s="1"/>
  <c r="C2240" i="1" s="1"/>
  <c r="C2241" i="1" s="1"/>
  <c r="C2242" i="1" s="1"/>
  <c r="C2243" i="1" s="1"/>
  <c r="C2244" i="1" s="1"/>
  <c r="Q618" i="1"/>
  <c r="O617" i="1"/>
  <c r="L617" i="1"/>
  <c r="P617" i="1"/>
  <c r="M617" i="1"/>
  <c r="N617" i="1"/>
  <c r="C2245" i="1" l="1"/>
  <c r="A2244" i="1"/>
  <c r="A2237" i="1"/>
  <c r="A2238" i="1" s="1"/>
  <c r="A2239" i="1" s="1"/>
  <c r="A2240" i="1" s="1"/>
  <c r="A2241" i="1" s="1"/>
  <c r="A2242" i="1" s="1"/>
  <c r="A2243" i="1" s="1"/>
  <c r="B2237" i="1"/>
  <c r="B2238" i="1" s="1"/>
  <c r="B2239" i="1" s="1"/>
  <c r="B2240" i="1" s="1"/>
  <c r="B2241" i="1" s="1"/>
  <c r="B2242" i="1" s="1"/>
  <c r="B2243" i="1" s="1"/>
  <c r="B2244" i="1" s="1"/>
  <c r="D619" i="1"/>
  <c r="E618" i="1"/>
  <c r="E619" i="1" s="1"/>
  <c r="N618" i="1"/>
  <c r="P618" i="1"/>
  <c r="O618" i="1"/>
  <c r="L618" i="1"/>
  <c r="M618" i="1"/>
  <c r="Q619" i="1"/>
  <c r="D620" i="1" l="1"/>
  <c r="B2245" i="1"/>
  <c r="C2246" i="1"/>
  <c r="C2247" i="1" s="1"/>
  <c r="C2248" i="1" s="1"/>
  <c r="C2249" i="1" s="1"/>
  <c r="C2250" i="1" s="1"/>
  <c r="C2251" i="1" s="1"/>
  <c r="C2252" i="1" s="1"/>
  <c r="C2253" i="1" s="1"/>
  <c r="C2254" i="1" s="1"/>
  <c r="A2245" i="1"/>
  <c r="Q620" i="1"/>
  <c r="O619" i="1"/>
  <c r="P619" i="1"/>
  <c r="M619" i="1"/>
  <c r="L619" i="1"/>
  <c r="N619" i="1"/>
  <c r="A2246" i="1" l="1"/>
  <c r="A2247" i="1" s="1"/>
  <c r="A2248" i="1" s="1"/>
  <c r="A2249" i="1" s="1"/>
  <c r="A2250" i="1" s="1"/>
  <c r="A2251" i="1" s="1"/>
  <c r="A2252" i="1" s="1"/>
  <c r="A2253" i="1" s="1"/>
  <c r="A2254" i="1"/>
  <c r="C2255" i="1"/>
  <c r="B2246" i="1"/>
  <c r="B2247" i="1" s="1"/>
  <c r="B2248" i="1" s="1"/>
  <c r="B2249" i="1" s="1"/>
  <c r="B2250" i="1" s="1"/>
  <c r="B2251" i="1" s="1"/>
  <c r="B2252" i="1" s="1"/>
  <c r="B2253" i="1" s="1"/>
  <c r="B2254" i="1" s="1"/>
  <c r="D621" i="1"/>
  <c r="E620" i="1"/>
  <c r="E621" i="1" s="1"/>
  <c r="M620" i="1"/>
  <c r="L620" i="1"/>
  <c r="O620" i="1"/>
  <c r="P620" i="1"/>
  <c r="N620" i="1"/>
  <c r="Q621" i="1"/>
  <c r="D622" i="1" l="1"/>
  <c r="C2256" i="1"/>
  <c r="C2257" i="1" s="1"/>
  <c r="C2258" i="1" s="1"/>
  <c r="C2259" i="1" s="1"/>
  <c r="C2260" i="1" s="1"/>
  <c r="C2261" i="1" s="1"/>
  <c r="B2255" i="1"/>
  <c r="A2255" i="1"/>
  <c r="A2256" i="1" s="1"/>
  <c r="A2257" i="1" s="1"/>
  <c r="A2258" i="1" s="1"/>
  <c r="A2259" i="1" s="1"/>
  <c r="A2260" i="1" s="1"/>
  <c r="Q622" i="1"/>
  <c r="N621" i="1"/>
  <c r="L621" i="1"/>
  <c r="O621" i="1"/>
  <c r="P621" i="1"/>
  <c r="M621" i="1"/>
  <c r="B2256" i="1" l="1"/>
  <c r="B2257" i="1" s="1"/>
  <c r="B2258" i="1" s="1"/>
  <c r="B2259" i="1" s="1"/>
  <c r="B2260" i="1" s="1"/>
  <c r="B2261" i="1" s="1"/>
  <c r="C2262" i="1"/>
  <c r="C2263" i="1" s="1"/>
  <c r="C2264" i="1" s="1"/>
  <c r="A2261" i="1"/>
  <c r="D623" i="1"/>
  <c r="E622" i="1"/>
  <c r="E623" i="1" s="1"/>
  <c r="P622" i="1"/>
  <c r="M622" i="1"/>
  <c r="N622" i="1"/>
  <c r="O622" i="1"/>
  <c r="L622" i="1"/>
  <c r="Q623" i="1"/>
  <c r="A2262" i="1" l="1"/>
  <c r="A2263" i="1" s="1"/>
  <c r="D624" i="1"/>
  <c r="A2264" i="1"/>
  <c r="C2265" i="1"/>
  <c r="B2262" i="1"/>
  <c r="B2263" i="1" s="1"/>
  <c r="B2264" i="1" s="1"/>
  <c r="N623" i="1"/>
  <c r="P623" i="1"/>
  <c r="L623" i="1"/>
  <c r="O623" i="1"/>
  <c r="M623" i="1"/>
  <c r="Q624" i="1"/>
  <c r="C2266" i="1" l="1"/>
  <c r="B2265" i="1"/>
  <c r="A2265" i="1"/>
  <c r="D625" i="1"/>
  <c r="E624" i="1"/>
  <c r="E625" i="1" s="1"/>
  <c r="N624" i="1"/>
  <c r="P624" i="1"/>
  <c r="L624" i="1"/>
  <c r="M624" i="1"/>
  <c r="O624" i="1"/>
  <c r="Q625" i="1"/>
  <c r="D626" i="1" l="1"/>
  <c r="B2266" i="1"/>
  <c r="C2267" i="1"/>
  <c r="C2268" i="1" s="1"/>
  <c r="C2269" i="1" s="1"/>
  <c r="C2270" i="1" s="1"/>
  <c r="C2271" i="1" s="1"/>
  <c r="C2272" i="1" s="1"/>
  <c r="C2273" i="1" s="1"/>
  <c r="C2274" i="1" s="1"/>
  <c r="A2266" i="1"/>
  <c r="M625" i="1"/>
  <c r="O625" i="1"/>
  <c r="P625" i="1"/>
  <c r="L625" i="1"/>
  <c r="N625" i="1"/>
  <c r="Q626" i="1"/>
  <c r="A2267" i="1" l="1"/>
  <c r="A2268" i="1" s="1"/>
  <c r="A2269" i="1" s="1"/>
  <c r="A2270" i="1" s="1"/>
  <c r="A2271" i="1" s="1"/>
  <c r="A2272" i="1" s="1"/>
  <c r="A2273" i="1" s="1"/>
  <c r="B2267" i="1"/>
  <c r="B2268" i="1" s="1"/>
  <c r="B2269" i="1" s="1"/>
  <c r="B2270" i="1" s="1"/>
  <c r="B2271" i="1" s="1"/>
  <c r="B2272" i="1" s="1"/>
  <c r="B2273" i="1" s="1"/>
  <c r="B2274" i="1" s="1"/>
  <c r="A2274" i="1"/>
  <c r="C2275" i="1"/>
  <c r="D627" i="1"/>
  <c r="E626" i="1"/>
  <c r="N626" i="1"/>
  <c r="P626" i="1"/>
  <c r="O626" i="1"/>
  <c r="M626" i="1"/>
  <c r="L626" i="1"/>
  <c r="Q627" i="1"/>
  <c r="E627" i="1" l="1"/>
  <c r="B2275" i="1"/>
  <c r="D628" i="1"/>
  <c r="C2276" i="1"/>
  <c r="C2277" i="1" s="1"/>
  <c r="C2278" i="1" s="1"/>
  <c r="C2279" i="1" s="1"/>
  <c r="C2280" i="1" s="1"/>
  <c r="C2281" i="1" s="1"/>
  <c r="C2282" i="1" s="1"/>
  <c r="C2283" i="1" s="1"/>
  <c r="C2284" i="1" s="1"/>
  <c r="A2275" i="1"/>
  <c r="M627" i="1"/>
  <c r="N627" i="1"/>
  <c r="O627" i="1"/>
  <c r="P627" i="1"/>
  <c r="L627" i="1"/>
  <c r="Q628" i="1"/>
  <c r="A2276" i="1" l="1"/>
  <c r="A2277" i="1" s="1"/>
  <c r="A2278" i="1" s="1"/>
  <c r="A2279" i="1" s="1"/>
  <c r="A2280" i="1" s="1"/>
  <c r="A2281" i="1" s="1"/>
  <c r="A2282" i="1" s="1"/>
  <c r="A2283" i="1" s="1"/>
  <c r="A2284" i="1"/>
  <c r="C2285" i="1"/>
  <c r="B2276" i="1"/>
  <c r="B2277" i="1" s="1"/>
  <c r="B2278" i="1" s="1"/>
  <c r="B2279" i="1" s="1"/>
  <c r="B2280" i="1" s="1"/>
  <c r="B2281" i="1" s="1"/>
  <c r="B2282" i="1" s="1"/>
  <c r="B2283" i="1" s="1"/>
  <c r="B2284" i="1" s="1"/>
  <c r="D629" i="1"/>
  <c r="E628" i="1"/>
  <c r="E629" i="1" s="1"/>
  <c r="Q629" i="1"/>
  <c r="L628" i="1"/>
  <c r="P628" i="1"/>
  <c r="M628" i="1"/>
  <c r="N628" i="1"/>
  <c r="O628" i="1"/>
  <c r="D630" i="1" l="1"/>
  <c r="B2285" i="1"/>
  <c r="A2285" i="1"/>
  <c r="C2286" i="1"/>
  <c r="C2287" i="1" s="1"/>
  <c r="C2288" i="1" s="1"/>
  <c r="C2289" i="1" s="1"/>
  <c r="C2290" i="1" s="1"/>
  <c r="C2291" i="1" s="1"/>
  <c r="C2292" i="1" s="1"/>
  <c r="C2293" i="1" s="1"/>
  <c r="C2294" i="1" s="1"/>
  <c r="Q630" i="1"/>
  <c r="M629" i="1"/>
  <c r="O629" i="1"/>
  <c r="N629" i="1"/>
  <c r="P629" i="1"/>
  <c r="L629" i="1"/>
  <c r="A2294" i="1" l="1"/>
  <c r="C2295" i="1"/>
  <c r="A2286" i="1"/>
  <c r="A2287" i="1" s="1"/>
  <c r="A2288" i="1" s="1"/>
  <c r="A2289" i="1" s="1"/>
  <c r="A2290" i="1" s="1"/>
  <c r="A2291" i="1" s="1"/>
  <c r="A2292" i="1" s="1"/>
  <c r="A2293" i="1" s="1"/>
  <c r="B2286" i="1"/>
  <c r="B2287" i="1" s="1"/>
  <c r="B2288" i="1" s="1"/>
  <c r="B2289" i="1" s="1"/>
  <c r="B2290" i="1" s="1"/>
  <c r="B2291" i="1" s="1"/>
  <c r="B2292" i="1" s="1"/>
  <c r="B2293" i="1" s="1"/>
  <c r="B2294" i="1" s="1"/>
  <c r="D631" i="1"/>
  <c r="E630" i="1"/>
  <c r="E631" i="1" s="1"/>
  <c r="M630" i="1"/>
  <c r="N630" i="1"/>
  <c r="O630" i="1"/>
  <c r="P630" i="1"/>
  <c r="L630" i="1"/>
  <c r="Q631" i="1"/>
  <c r="D632" i="1" l="1"/>
  <c r="B2295" i="1"/>
  <c r="A2295" i="1"/>
  <c r="C2296" i="1"/>
  <c r="C2297" i="1" s="1"/>
  <c r="C2298" i="1" s="1"/>
  <c r="C2299" i="1" s="1"/>
  <c r="C2300" i="1" s="1"/>
  <c r="C2301" i="1" s="1"/>
  <c r="C2302" i="1" s="1"/>
  <c r="C2303" i="1" s="1"/>
  <c r="C2304" i="1" s="1"/>
  <c r="P631" i="1"/>
  <c r="N631" i="1"/>
  <c r="O631" i="1"/>
  <c r="L631" i="1"/>
  <c r="M631" i="1"/>
  <c r="Q632" i="1"/>
  <c r="A2304" i="1" l="1"/>
  <c r="C2305" i="1"/>
  <c r="A2296" i="1"/>
  <c r="A2297" i="1" s="1"/>
  <c r="A2298" i="1" s="1"/>
  <c r="A2299" i="1" s="1"/>
  <c r="A2300" i="1" s="1"/>
  <c r="A2301" i="1" s="1"/>
  <c r="A2302" i="1" s="1"/>
  <c r="A2303" i="1" s="1"/>
  <c r="B2296" i="1"/>
  <c r="B2297" i="1" s="1"/>
  <c r="B2298" i="1" s="1"/>
  <c r="B2299" i="1" s="1"/>
  <c r="B2300" i="1" s="1"/>
  <c r="B2301" i="1" s="1"/>
  <c r="B2302" i="1" s="1"/>
  <c r="B2303" i="1" s="1"/>
  <c r="B2304" i="1" s="1"/>
  <c r="D633" i="1"/>
  <c r="E632" i="1"/>
  <c r="Q633" i="1"/>
  <c r="M632" i="1"/>
  <c r="N632" i="1"/>
  <c r="L632" i="1"/>
  <c r="O632" i="1"/>
  <c r="P632" i="1"/>
  <c r="E633" i="1" l="1"/>
  <c r="A2305" i="1"/>
  <c r="D634" i="1"/>
  <c r="C2306" i="1"/>
  <c r="C2307" i="1" s="1"/>
  <c r="C2308" i="1" s="1"/>
  <c r="C2309" i="1" s="1"/>
  <c r="C2310" i="1" s="1"/>
  <c r="C2311" i="1" s="1"/>
  <c r="C2312" i="1" s="1"/>
  <c r="B2305" i="1"/>
  <c r="B2306" i="1" s="1"/>
  <c r="B2307" i="1" s="1"/>
  <c r="A2306" i="1"/>
  <c r="A2307" i="1" s="1"/>
  <c r="A2308" i="1" s="1"/>
  <c r="A2309" i="1" s="1"/>
  <c r="A2310" i="1" s="1"/>
  <c r="A2311" i="1" s="1"/>
  <c r="Q634" i="1"/>
  <c r="M633" i="1"/>
  <c r="N633" i="1"/>
  <c r="P633" i="1"/>
  <c r="L633" i="1"/>
  <c r="O633" i="1"/>
  <c r="B2308" i="1" l="1"/>
  <c r="B2309" i="1"/>
  <c r="B2310" i="1"/>
  <c r="B2311" i="1" s="1"/>
  <c r="B2312" i="1" s="1"/>
  <c r="C2313" i="1"/>
  <c r="C2314" i="1" s="1"/>
  <c r="A2312" i="1"/>
  <c r="D635" i="1"/>
  <c r="E634" i="1"/>
  <c r="E635" i="1" s="1"/>
  <c r="O634" i="1"/>
  <c r="L634" i="1"/>
  <c r="P634" i="1"/>
  <c r="M634" i="1"/>
  <c r="N634" i="1"/>
  <c r="Q635" i="1"/>
  <c r="A2313" i="1" l="1"/>
  <c r="D636" i="1"/>
  <c r="A2314" i="1"/>
  <c r="C2315" i="1"/>
  <c r="C2316" i="1" s="1"/>
  <c r="C2317" i="1" s="1"/>
  <c r="C2318" i="1" s="1"/>
  <c r="C2319" i="1" s="1"/>
  <c r="C2320" i="1" s="1"/>
  <c r="C2321" i="1" s="1"/>
  <c r="C2322" i="1" s="1"/>
  <c r="C2323" i="1" s="1"/>
  <c r="C2324" i="1" s="1"/>
  <c r="B2313" i="1"/>
  <c r="B2314" i="1" s="1"/>
  <c r="B2315" i="1" s="1"/>
  <c r="B2316" i="1" s="1"/>
  <c r="B2317" i="1" s="1"/>
  <c r="B2318" i="1" s="1"/>
  <c r="B2319" i="1" s="1"/>
  <c r="Q636" i="1"/>
  <c r="P635" i="1"/>
  <c r="N635" i="1"/>
  <c r="O635" i="1"/>
  <c r="M635" i="1"/>
  <c r="L635" i="1"/>
  <c r="B2320" i="1" l="1"/>
  <c r="B2321" i="1" s="1"/>
  <c r="B2322" i="1" s="1"/>
  <c r="B2323" i="1" s="1"/>
  <c r="B2324" i="1" s="1"/>
  <c r="A2324" i="1"/>
  <c r="C2325" i="1"/>
  <c r="A2315" i="1"/>
  <c r="A2316" i="1" s="1"/>
  <c r="A2317" i="1" s="1"/>
  <c r="A2318" i="1" s="1"/>
  <c r="A2319" i="1" s="1"/>
  <c r="A2320" i="1" s="1"/>
  <c r="A2321" i="1" s="1"/>
  <c r="A2322" i="1" s="1"/>
  <c r="A2323" i="1" s="1"/>
  <c r="D637" i="1"/>
  <c r="E636" i="1"/>
  <c r="E637" i="1" s="1"/>
  <c r="P636" i="1"/>
  <c r="L636" i="1"/>
  <c r="N636" i="1"/>
  <c r="M636" i="1"/>
  <c r="O636" i="1"/>
  <c r="Q637" i="1"/>
  <c r="D638" i="1" l="1"/>
  <c r="B2325" i="1"/>
  <c r="A2325" i="1"/>
  <c r="C2326" i="1"/>
  <c r="C2327" i="1" s="1"/>
  <c r="C2328" i="1" s="1"/>
  <c r="C2329" i="1" s="1"/>
  <c r="C2330" i="1" s="1"/>
  <c r="C2331" i="1" s="1"/>
  <c r="C2332" i="1" s="1"/>
  <c r="C2333" i="1" s="1"/>
  <c r="O637" i="1"/>
  <c r="P637" i="1"/>
  <c r="M637" i="1"/>
  <c r="N637" i="1"/>
  <c r="L637" i="1"/>
  <c r="Q638" i="1"/>
  <c r="C2334" i="1" l="1"/>
  <c r="A2326" i="1"/>
  <c r="A2327" i="1" s="1"/>
  <c r="A2328" i="1" s="1"/>
  <c r="A2329" i="1" s="1"/>
  <c r="A2330" i="1" s="1"/>
  <c r="A2331" i="1" s="1"/>
  <c r="A2332" i="1" s="1"/>
  <c r="A2333" i="1" s="1"/>
  <c r="B2326" i="1"/>
  <c r="B2327" i="1" s="1"/>
  <c r="B2328" i="1" s="1"/>
  <c r="B2329" i="1" s="1"/>
  <c r="B2330" i="1" s="1"/>
  <c r="B2331" i="1" s="1"/>
  <c r="B2332" i="1" s="1"/>
  <c r="B2333" i="1" s="1"/>
  <c r="D639" i="1"/>
  <c r="E638" i="1"/>
  <c r="E639" i="1" s="1"/>
  <c r="Q639" i="1"/>
  <c r="O638" i="1"/>
  <c r="L638" i="1"/>
  <c r="P638" i="1"/>
  <c r="N638" i="1"/>
  <c r="M638" i="1"/>
  <c r="D640" i="1" l="1"/>
  <c r="A2334" i="1"/>
  <c r="B2334" i="1"/>
  <c r="C2335" i="1"/>
  <c r="Q640" i="1"/>
  <c r="M639" i="1"/>
  <c r="P639" i="1"/>
  <c r="O639" i="1"/>
  <c r="N639" i="1"/>
  <c r="L639" i="1"/>
  <c r="B2335" i="1" l="1"/>
  <c r="A2335" i="1"/>
  <c r="C2336" i="1"/>
  <c r="D641" i="1"/>
  <c r="E640" i="1"/>
  <c r="L640" i="1"/>
  <c r="P640" i="1"/>
  <c r="N640" i="1"/>
  <c r="O640" i="1"/>
  <c r="M640" i="1"/>
  <c r="Q641" i="1"/>
  <c r="E641" i="1" l="1"/>
  <c r="D642" i="1"/>
  <c r="C2337" i="1"/>
  <c r="C2338" i="1" s="1"/>
  <c r="C2339" i="1" s="1"/>
  <c r="C2340" i="1" s="1"/>
  <c r="C2341" i="1" s="1"/>
  <c r="C2342" i="1" s="1"/>
  <c r="C2343" i="1" s="1"/>
  <c r="C2344" i="1" s="1"/>
  <c r="B2336" i="1"/>
  <c r="B2337" i="1" s="1"/>
  <c r="B2338" i="1" s="1"/>
  <c r="B2339" i="1" s="1"/>
  <c r="B2340" i="1" s="1"/>
  <c r="B2341" i="1" s="1"/>
  <c r="A2336" i="1"/>
  <c r="A2337" i="1" s="1"/>
  <c r="A2338" i="1" s="1"/>
  <c r="A2339" i="1" s="1"/>
  <c r="A2340" i="1" s="1"/>
  <c r="Q642" i="1"/>
  <c r="M641" i="1"/>
  <c r="N641" i="1"/>
  <c r="O641" i="1"/>
  <c r="P641" i="1"/>
  <c r="L641" i="1"/>
  <c r="A2341" i="1" l="1"/>
  <c r="B2342" i="1"/>
  <c r="B2343" i="1"/>
  <c r="A2342" i="1"/>
  <c r="A2343" i="1" s="1"/>
  <c r="B2344" i="1"/>
  <c r="A2344" i="1"/>
  <c r="C2345" i="1"/>
  <c r="C2346" i="1" s="1"/>
  <c r="C2347" i="1" s="1"/>
  <c r="C2348" i="1" s="1"/>
  <c r="D643" i="1"/>
  <c r="E642" i="1"/>
  <c r="P642" i="1"/>
  <c r="O642" i="1"/>
  <c r="L642" i="1"/>
  <c r="M642" i="1"/>
  <c r="N642" i="1"/>
  <c r="Q643" i="1"/>
  <c r="E643" i="1" l="1"/>
  <c r="D644" i="1"/>
  <c r="C2349" i="1"/>
  <c r="C2350" i="1" s="1"/>
  <c r="C2351" i="1" s="1"/>
  <c r="C2352" i="1" s="1"/>
  <c r="C2353" i="1" s="1"/>
  <c r="C2354" i="1" s="1"/>
  <c r="A2345" i="1"/>
  <c r="A2346" i="1" s="1"/>
  <c r="A2347" i="1" s="1"/>
  <c r="A2348" i="1" s="1"/>
  <c r="A2349" i="1" s="1"/>
  <c r="A2350" i="1" s="1"/>
  <c r="B2345" i="1"/>
  <c r="B2346" i="1" s="1"/>
  <c r="B2347" i="1" s="1"/>
  <c r="B2348" i="1" s="1"/>
  <c r="B2349" i="1" s="1"/>
  <c r="B2350" i="1" s="1"/>
  <c r="B2351" i="1" s="1"/>
  <c r="B2352" i="1" s="1"/>
  <c r="B2353" i="1" s="1"/>
  <c r="B2354" i="1" s="1"/>
  <c r="N643" i="1"/>
  <c r="O643" i="1"/>
  <c r="L643" i="1"/>
  <c r="M643" i="1"/>
  <c r="P643" i="1"/>
  <c r="Q644" i="1"/>
  <c r="A2351" i="1" l="1"/>
  <c r="A2352" i="1" s="1"/>
  <c r="A2353" i="1" s="1"/>
  <c r="A2354" i="1"/>
  <c r="C2355" i="1"/>
  <c r="D645" i="1"/>
  <c r="E644" i="1"/>
  <c r="E645" i="1" s="1"/>
  <c r="P644" i="1"/>
  <c r="L644" i="1"/>
  <c r="M644" i="1"/>
  <c r="O644" i="1"/>
  <c r="N644" i="1"/>
  <c r="Q645" i="1"/>
  <c r="D646" i="1" l="1"/>
  <c r="C2356" i="1"/>
  <c r="C2357" i="1" s="1"/>
  <c r="B2355" i="1"/>
  <c r="A2355" i="1"/>
  <c r="A2356" i="1" s="1"/>
  <c r="Q646" i="1"/>
  <c r="O645" i="1"/>
  <c r="N645" i="1"/>
  <c r="P645" i="1"/>
  <c r="L645" i="1"/>
  <c r="M645" i="1"/>
  <c r="B2356" i="1" l="1"/>
  <c r="B2357" i="1" s="1"/>
  <c r="C2358" i="1"/>
  <c r="C2359" i="1" s="1"/>
  <c r="C2360" i="1" s="1"/>
  <c r="C2361" i="1" s="1"/>
  <c r="C2362" i="1" s="1"/>
  <c r="C2363" i="1" s="1"/>
  <c r="C2364" i="1" s="1"/>
  <c r="A2357" i="1"/>
  <c r="D647" i="1"/>
  <c r="E646" i="1"/>
  <c r="E647" i="1" s="1"/>
  <c r="L646" i="1"/>
  <c r="P646" i="1"/>
  <c r="N646" i="1"/>
  <c r="O646" i="1"/>
  <c r="M646" i="1"/>
  <c r="Q647" i="1"/>
  <c r="A2358" i="1" l="1"/>
  <c r="A2359" i="1" s="1"/>
  <c r="A2360" i="1" s="1"/>
  <c r="A2361" i="1" s="1"/>
  <c r="A2362" i="1" s="1"/>
  <c r="A2363" i="1" s="1"/>
  <c r="D648" i="1"/>
  <c r="A2364" i="1"/>
  <c r="C2365" i="1"/>
  <c r="B2358" i="1"/>
  <c r="B2359" i="1" s="1"/>
  <c r="B2360" i="1" s="1"/>
  <c r="B2361" i="1" s="1"/>
  <c r="B2362" i="1" s="1"/>
  <c r="B2363" i="1" s="1"/>
  <c r="B2364" i="1" s="1"/>
  <c r="M647" i="1"/>
  <c r="N647" i="1"/>
  <c r="P647" i="1"/>
  <c r="L647" i="1"/>
  <c r="O647" i="1"/>
  <c r="Q648" i="1"/>
  <c r="B2365" i="1" l="1"/>
  <c r="C2366" i="1"/>
  <c r="C2367" i="1" s="1"/>
  <c r="C2368" i="1" s="1"/>
  <c r="C2369" i="1" s="1"/>
  <c r="C2370" i="1" s="1"/>
  <c r="C2371" i="1" s="1"/>
  <c r="C2372" i="1" s="1"/>
  <c r="C2373" i="1" s="1"/>
  <c r="A2365" i="1"/>
  <c r="D649" i="1"/>
  <c r="E648" i="1"/>
  <c r="E649" i="1" s="1"/>
  <c r="Q649" i="1"/>
  <c r="M648" i="1"/>
  <c r="L648" i="1"/>
  <c r="O648" i="1"/>
  <c r="P648" i="1"/>
  <c r="N648" i="1"/>
  <c r="A2366" i="1" l="1"/>
  <c r="A2367" i="1" s="1"/>
  <c r="A2368" i="1" s="1"/>
  <c r="A2369" i="1" s="1"/>
  <c r="A2370" i="1" s="1"/>
  <c r="A2371" i="1" s="1"/>
  <c r="A2372" i="1" s="1"/>
  <c r="D650" i="1"/>
  <c r="A2373" i="1"/>
  <c r="C2374" i="1"/>
  <c r="B2366" i="1"/>
  <c r="B2367" i="1" s="1"/>
  <c r="B2368" i="1" s="1"/>
  <c r="B2369" i="1" s="1"/>
  <c r="B2370" i="1" s="1"/>
  <c r="B2371" i="1" s="1"/>
  <c r="B2372" i="1" s="1"/>
  <c r="B2373" i="1" s="1"/>
  <c r="Q650" i="1"/>
  <c r="L649" i="1"/>
  <c r="M649" i="1"/>
  <c r="N649" i="1"/>
  <c r="P649" i="1"/>
  <c r="O649" i="1"/>
  <c r="C2375" i="1" l="1"/>
  <c r="B2374" i="1"/>
  <c r="A2374" i="1"/>
  <c r="D651" i="1"/>
  <c r="E650" i="1"/>
  <c r="E651" i="1" s="1"/>
  <c r="Q651" i="1"/>
  <c r="N650" i="1"/>
  <c r="O650" i="1"/>
  <c r="L650" i="1"/>
  <c r="M650" i="1"/>
  <c r="P650" i="1"/>
  <c r="B2375" i="1" l="1"/>
  <c r="D652" i="1"/>
  <c r="C2376" i="1"/>
  <c r="A2375" i="1"/>
  <c r="Q652" i="1"/>
  <c r="P651" i="1"/>
  <c r="M651" i="1"/>
  <c r="L651" i="1"/>
  <c r="N651" i="1"/>
  <c r="O651" i="1"/>
  <c r="A2376" i="1" l="1"/>
  <c r="C2377" i="1"/>
  <c r="C2378" i="1" s="1"/>
  <c r="C2379" i="1" s="1"/>
  <c r="C2380" i="1" s="1"/>
  <c r="C2381" i="1" s="1"/>
  <c r="C2382" i="1" s="1"/>
  <c r="C2383" i="1" s="1"/>
  <c r="C2384" i="1" s="1"/>
  <c r="B2376" i="1"/>
  <c r="D653" i="1"/>
  <c r="E652" i="1"/>
  <c r="O652" i="1"/>
  <c r="P652" i="1"/>
  <c r="L652" i="1"/>
  <c r="M652" i="1"/>
  <c r="N652" i="1"/>
  <c r="Q653" i="1"/>
  <c r="E653" i="1" l="1"/>
  <c r="B2377" i="1"/>
  <c r="B2378" i="1" s="1"/>
  <c r="B2379" i="1" s="1"/>
  <c r="B2380" i="1" s="1"/>
  <c r="B2381" i="1" s="1"/>
  <c r="B2382" i="1" s="1"/>
  <c r="B2383" i="1" s="1"/>
  <c r="B2384" i="1" s="1"/>
  <c r="D654" i="1"/>
  <c r="A2384" i="1"/>
  <c r="C2385" i="1"/>
  <c r="C2386" i="1" s="1"/>
  <c r="C2387" i="1" s="1"/>
  <c r="C2388" i="1" s="1"/>
  <c r="C2389" i="1" s="1"/>
  <c r="A2377" i="1"/>
  <c r="A2378" i="1" s="1"/>
  <c r="A2379" i="1" s="1"/>
  <c r="A2380" i="1" s="1"/>
  <c r="A2381" i="1" s="1"/>
  <c r="A2382" i="1" s="1"/>
  <c r="A2383" i="1" s="1"/>
  <c r="N653" i="1"/>
  <c r="O653" i="1"/>
  <c r="P653" i="1"/>
  <c r="L653" i="1"/>
  <c r="M653" i="1"/>
  <c r="Q654" i="1"/>
  <c r="C2390" i="1" l="1"/>
  <c r="A2385" i="1"/>
  <c r="A2386" i="1" s="1"/>
  <c r="A2387" i="1" s="1"/>
  <c r="A2388" i="1" s="1"/>
  <c r="A2389" i="1" s="1"/>
  <c r="A2390" i="1" s="1"/>
  <c r="B2385" i="1"/>
  <c r="B2386" i="1" s="1"/>
  <c r="B2387" i="1" s="1"/>
  <c r="B2388" i="1" s="1"/>
  <c r="B2389" i="1" s="1"/>
  <c r="D655" i="1"/>
  <c r="E654" i="1"/>
  <c r="E655" i="1" s="1"/>
  <c r="O654" i="1"/>
  <c r="P654" i="1"/>
  <c r="M654" i="1"/>
  <c r="N654" i="1"/>
  <c r="L654" i="1"/>
  <c r="Q655" i="1"/>
  <c r="D656" i="1" l="1"/>
  <c r="C2391" i="1"/>
  <c r="C2392" i="1" s="1"/>
  <c r="C2393" i="1" s="1"/>
  <c r="C2394" i="1" s="1"/>
  <c r="B2390" i="1"/>
  <c r="B2391" i="1" s="1"/>
  <c r="B2392" i="1" s="1"/>
  <c r="B2393" i="1" s="1"/>
  <c r="B2394" i="1" s="1"/>
  <c r="M655" i="1"/>
  <c r="O655" i="1"/>
  <c r="L655" i="1"/>
  <c r="P655" i="1"/>
  <c r="N655" i="1"/>
  <c r="Q656" i="1"/>
  <c r="A2394" i="1" l="1"/>
  <c r="C2395" i="1"/>
  <c r="C2396" i="1" s="1"/>
  <c r="C2397" i="1" s="1"/>
  <c r="C2398" i="1" s="1"/>
  <c r="C2399" i="1" s="1"/>
  <c r="C2400" i="1" s="1"/>
  <c r="C2401" i="1" s="1"/>
  <c r="C2402" i="1" s="1"/>
  <c r="C2403" i="1" s="1"/>
  <c r="C2404" i="1" s="1"/>
  <c r="D657" i="1"/>
  <c r="E656" i="1"/>
  <c r="E657" i="1" s="1"/>
  <c r="A2391" i="1"/>
  <c r="A2392" i="1" s="1"/>
  <c r="A2393" i="1" s="1"/>
  <c r="Q657" i="1"/>
  <c r="M656" i="1"/>
  <c r="L656" i="1"/>
  <c r="O656" i="1"/>
  <c r="N656" i="1"/>
  <c r="P656" i="1"/>
  <c r="D658" i="1" l="1"/>
  <c r="A2404" i="1"/>
  <c r="C2405" i="1"/>
  <c r="A2395" i="1"/>
  <c r="A2396" i="1" s="1"/>
  <c r="A2397" i="1" s="1"/>
  <c r="A2398" i="1" s="1"/>
  <c r="A2399" i="1" s="1"/>
  <c r="A2400" i="1" s="1"/>
  <c r="A2401" i="1" s="1"/>
  <c r="A2402" i="1" s="1"/>
  <c r="A2403" i="1" s="1"/>
  <c r="B2395" i="1"/>
  <c r="B2396" i="1" s="1"/>
  <c r="B2397" i="1" s="1"/>
  <c r="B2398" i="1" s="1"/>
  <c r="B2399" i="1" s="1"/>
  <c r="B2400" i="1" s="1"/>
  <c r="B2401" i="1" s="1"/>
  <c r="B2402" i="1" s="1"/>
  <c r="B2403" i="1" s="1"/>
  <c r="B2404" i="1" s="1"/>
  <c r="Q658" i="1"/>
  <c r="M657" i="1"/>
  <c r="N657" i="1"/>
  <c r="O657" i="1"/>
  <c r="P657" i="1"/>
  <c r="L657" i="1"/>
  <c r="B2405" i="1" l="1"/>
  <c r="C2406" i="1"/>
  <c r="C2407" i="1" s="1"/>
  <c r="C2408" i="1" s="1"/>
  <c r="C2409" i="1" s="1"/>
  <c r="C2410" i="1" s="1"/>
  <c r="C2411" i="1" s="1"/>
  <c r="C2412" i="1" s="1"/>
  <c r="C2413" i="1" s="1"/>
  <c r="A2405" i="1"/>
  <c r="D659" i="1"/>
  <c r="E658" i="1"/>
  <c r="E659" i="1" s="1"/>
  <c r="P658" i="1"/>
  <c r="O658" i="1"/>
  <c r="L658" i="1"/>
  <c r="M658" i="1"/>
  <c r="N658" i="1"/>
  <c r="Q659" i="1"/>
  <c r="A2406" i="1" l="1"/>
  <c r="A2407" i="1" s="1"/>
  <c r="A2408" i="1" s="1"/>
  <c r="A2409" i="1" s="1"/>
  <c r="A2410" i="1" s="1"/>
  <c r="A2411" i="1" s="1"/>
  <c r="A2412" i="1" s="1"/>
  <c r="A2413" i="1" s="1"/>
  <c r="D660" i="1"/>
  <c r="C2414" i="1"/>
  <c r="B2406" i="1"/>
  <c r="B2407" i="1" s="1"/>
  <c r="B2408" i="1" s="1"/>
  <c r="B2409" i="1" s="1"/>
  <c r="B2410" i="1" s="1"/>
  <c r="B2411" i="1" s="1"/>
  <c r="B2412" i="1" s="1"/>
  <c r="B2413" i="1" s="1"/>
  <c r="Q660" i="1"/>
  <c r="L659" i="1"/>
  <c r="M659" i="1"/>
  <c r="N659" i="1"/>
  <c r="O659" i="1"/>
  <c r="P659" i="1"/>
  <c r="B2414" i="1" l="1"/>
  <c r="C2415" i="1"/>
  <c r="A2414" i="1"/>
  <c r="D661" i="1"/>
  <c r="E660" i="1"/>
  <c r="E661" i="1" s="1"/>
  <c r="O660" i="1"/>
  <c r="P660" i="1"/>
  <c r="L660" i="1"/>
  <c r="M660" i="1"/>
  <c r="N660" i="1"/>
  <c r="Q661" i="1"/>
  <c r="D662" i="1" l="1"/>
  <c r="C2416" i="1"/>
  <c r="A2415" i="1"/>
  <c r="A2416" i="1" s="1"/>
  <c r="B2415" i="1"/>
  <c r="L661" i="1"/>
  <c r="M661" i="1"/>
  <c r="O661" i="1"/>
  <c r="N661" i="1"/>
  <c r="P661" i="1"/>
  <c r="Q662" i="1"/>
  <c r="C2417" i="1" l="1"/>
  <c r="B2416" i="1"/>
  <c r="B2417" i="1" s="1"/>
  <c r="D663" i="1"/>
  <c r="E662" i="1"/>
  <c r="E663" i="1" s="1"/>
  <c r="N662" i="1"/>
  <c r="O662" i="1"/>
  <c r="P662" i="1"/>
  <c r="L662" i="1"/>
  <c r="M662" i="1"/>
  <c r="Q663" i="1"/>
  <c r="D664" i="1" l="1"/>
  <c r="C2418" i="1"/>
  <c r="C2419" i="1" s="1"/>
  <c r="C2420" i="1" s="1"/>
  <c r="C2421" i="1" s="1"/>
  <c r="A2417" i="1"/>
  <c r="A2418" i="1" s="1"/>
  <c r="A2419" i="1" s="1"/>
  <c r="A2420" i="1" s="1"/>
  <c r="Q664" i="1"/>
  <c r="L663" i="1"/>
  <c r="M663" i="1"/>
  <c r="N663" i="1"/>
  <c r="P663" i="1"/>
  <c r="O663" i="1"/>
  <c r="C2422" i="1" l="1"/>
  <c r="C2423" i="1" s="1"/>
  <c r="C2424" i="1" s="1"/>
  <c r="A2421" i="1"/>
  <c r="A2422" i="1" s="1"/>
  <c r="A2423" i="1" s="1"/>
  <c r="B2418" i="1"/>
  <c r="B2419" i="1" s="1"/>
  <c r="B2420" i="1" s="1"/>
  <c r="B2421" i="1" s="1"/>
  <c r="B2422" i="1" s="1"/>
  <c r="B2423" i="1" s="1"/>
  <c r="B2424" i="1" s="1"/>
  <c r="D665" i="1"/>
  <c r="E664" i="1"/>
  <c r="E665" i="1" s="1"/>
  <c r="O664" i="1"/>
  <c r="P664" i="1"/>
  <c r="N664" i="1"/>
  <c r="L664" i="1"/>
  <c r="M664" i="1"/>
  <c r="Q665" i="1"/>
  <c r="D666" i="1" l="1"/>
  <c r="C2425" i="1"/>
  <c r="A2424" i="1"/>
  <c r="A2425" i="1" s="1"/>
  <c r="Q666" i="1"/>
  <c r="M665" i="1"/>
  <c r="O665" i="1"/>
  <c r="L665" i="1"/>
  <c r="P665" i="1"/>
  <c r="N665" i="1"/>
  <c r="C2426" i="1" l="1"/>
  <c r="C2427" i="1" s="1"/>
  <c r="C2428" i="1" s="1"/>
  <c r="C2429" i="1" s="1"/>
  <c r="C2430" i="1" s="1"/>
  <c r="C2431" i="1" s="1"/>
  <c r="C2432" i="1" s="1"/>
  <c r="B2425" i="1"/>
  <c r="B2426" i="1" s="1"/>
  <c r="B2427" i="1" s="1"/>
  <c r="B2428" i="1" s="1"/>
  <c r="B2429" i="1" s="1"/>
  <c r="B2430" i="1" s="1"/>
  <c r="D667" i="1"/>
  <c r="E666" i="1"/>
  <c r="E667" i="1" s="1"/>
  <c r="L666" i="1"/>
  <c r="N666" i="1"/>
  <c r="O666" i="1"/>
  <c r="P666" i="1"/>
  <c r="M666" i="1"/>
  <c r="Q667" i="1"/>
  <c r="B2431" i="1" l="1"/>
  <c r="B2432" i="1"/>
  <c r="D668" i="1"/>
  <c r="C2433" i="1"/>
  <c r="C2434" i="1" s="1"/>
  <c r="A2426" i="1"/>
  <c r="A2427" i="1" s="1"/>
  <c r="A2428" i="1" s="1"/>
  <c r="A2429" i="1" s="1"/>
  <c r="A2430" i="1" s="1"/>
  <c r="A2431" i="1" s="1"/>
  <c r="A2432" i="1" s="1"/>
  <c r="A2433" i="1" s="1"/>
  <c r="Q668" i="1"/>
  <c r="L667" i="1"/>
  <c r="N667" i="1"/>
  <c r="P667" i="1"/>
  <c r="M667" i="1"/>
  <c r="O667" i="1"/>
  <c r="A2434" i="1" l="1"/>
  <c r="C2435" i="1"/>
  <c r="C2436" i="1" s="1"/>
  <c r="B2433" i="1"/>
  <c r="B2434" i="1" s="1"/>
  <c r="B2435" i="1" s="1"/>
  <c r="B2436" i="1" s="1"/>
  <c r="D669" i="1"/>
  <c r="E668" i="1"/>
  <c r="E669" i="1" s="1"/>
  <c r="P668" i="1"/>
  <c r="O668" i="1"/>
  <c r="L668" i="1"/>
  <c r="M668" i="1"/>
  <c r="N668" i="1"/>
  <c r="Q669" i="1"/>
  <c r="D670" i="1" l="1"/>
  <c r="C2437" i="1"/>
  <c r="C2438" i="1" s="1"/>
  <c r="C2439" i="1" s="1"/>
  <c r="C2440" i="1" s="1"/>
  <c r="C2441" i="1" s="1"/>
  <c r="C2442" i="1" s="1"/>
  <c r="C2443" i="1" s="1"/>
  <c r="C2444" i="1" s="1"/>
  <c r="A2435" i="1"/>
  <c r="A2436" i="1" s="1"/>
  <c r="A2437" i="1" s="1"/>
  <c r="A2438" i="1" s="1"/>
  <c r="A2439" i="1" s="1"/>
  <c r="A2440" i="1" s="1"/>
  <c r="A2441" i="1" s="1"/>
  <c r="A2442" i="1" s="1"/>
  <c r="A2443" i="1" s="1"/>
  <c r="O669" i="1"/>
  <c r="P669" i="1"/>
  <c r="L669" i="1"/>
  <c r="M669" i="1"/>
  <c r="N669" i="1"/>
  <c r="Q670" i="1"/>
  <c r="A2444" i="1" l="1"/>
  <c r="C2445" i="1"/>
  <c r="B2437" i="1"/>
  <c r="B2438" i="1" s="1"/>
  <c r="B2439" i="1" s="1"/>
  <c r="B2440" i="1" s="1"/>
  <c r="B2441" i="1" s="1"/>
  <c r="B2442" i="1" s="1"/>
  <c r="B2443" i="1" s="1"/>
  <c r="B2444" i="1" s="1"/>
  <c r="D671" i="1"/>
  <c r="E670" i="1"/>
  <c r="E671" i="1" s="1"/>
  <c r="L670" i="1"/>
  <c r="M670" i="1"/>
  <c r="N670" i="1"/>
  <c r="O670" i="1"/>
  <c r="P670" i="1"/>
  <c r="Q671" i="1"/>
  <c r="D672" i="1" l="1"/>
  <c r="C2446" i="1"/>
  <c r="C2447" i="1" s="1"/>
  <c r="C2448" i="1" s="1"/>
  <c r="C2449" i="1" s="1"/>
  <c r="C2450" i="1" s="1"/>
  <c r="C2451" i="1" s="1"/>
  <c r="C2452" i="1" s="1"/>
  <c r="C2453" i="1" s="1"/>
  <c r="C2454" i="1" s="1"/>
  <c r="A2445" i="1"/>
  <c r="A2446" i="1" s="1"/>
  <c r="A2447" i="1" s="1"/>
  <c r="A2448" i="1" s="1"/>
  <c r="A2449" i="1" s="1"/>
  <c r="A2450" i="1" s="1"/>
  <c r="A2451" i="1" s="1"/>
  <c r="B2445" i="1"/>
  <c r="B2446" i="1" s="1"/>
  <c r="B2447" i="1" s="1"/>
  <c r="B2448" i="1" s="1"/>
  <c r="B2449" i="1" s="1"/>
  <c r="B2450" i="1" s="1"/>
  <c r="B2451" i="1" s="1"/>
  <c r="Q672" i="1"/>
  <c r="N671" i="1"/>
  <c r="O671" i="1"/>
  <c r="P671" i="1"/>
  <c r="L671" i="1"/>
  <c r="M671" i="1"/>
  <c r="A2452" i="1" l="1"/>
  <c r="A2453" i="1" s="1"/>
  <c r="B2452" i="1"/>
  <c r="B2453" i="1"/>
  <c r="B2454" i="1" s="1"/>
  <c r="C2455" i="1"/>
  <c r="A2454" i="1"/>
  <c r="D673" i="1"/>
  <c r="E672" i="1"/>
  <c r="O672" i="1"/>
  <c r="L672" i="1"/>
  <c r="M672" i="1"/>
  <c r="N672" i="1"/>
  <c r="P672" i="1"/>
  <c r="Q673" i="1"/>
  <c r="E673" i="1" l="1"/>
  <c r="D674" i="1"/>
  <c r="C2456" i="1"/>
  <c r="C2457" i="1" s="1"/>
  <c r="C2458" i="1" s="1"/>
  <c r="C2459" i="1" s="1"/>
  <c r="C2460" i="1" s="1"/>
  <c r="C2461" i="1" s="1"/>
  <c r="C2462" i="1" s="1"/>
  <c r="C2463" i="1" s="1"/>
  <c r="C2464" i="1" s="1"/>
  <c r="A2455" i="1"/>
  <c r="B2455" i="1"/>
  <c r="B2456" i="1" s="1"/>
  <c r="B2457" i="1" s="1"/>
  <c r="B2458" i="1" s="1"/>
  <c r="B2459" i="1" s="1"/>
  <c r="B2460" i="1" s="1"/>
  <c r="M673" i="1"/>
  <c r="N673" i="1"/>
  <c r="O673" i="1"/>
  <c r="L673" i="1"/>
  <c r="P673" i="1"/>
  <c r="Q674" i="1"/>
  <c r="A2456" i="1" l="1"/>
  <c r="A2457" i="1" s="1"/>
  <c r="A2458" i="1" s="1"/>
  <c r="A2459" i="1" s="1"/>
  <c r="A2460" i="1" s="1"/>
  <c r="A2461" i="1" s="1"/>
  <c r="A2462" i="1" s="1"/>
  <c r="A2463" i="1" s="1"/>
  <c r="B2461" i="1"/>
  <c r="B2462" i="1" s="1"/>
  <c r="B2463" i="1" s="1"/>
  <c r="B2464" i="1"/>
  <c r="C2465" i="1"/>
  <c r="A2464" i="1"/>
  <c r="D675" i="1"/>
  <c r="E674" i="1"/>
  <c r="L674" i="1"/>
  <c r="M674" i="1"/>
  <c r="N674" i="1"/>
  <c r="P674" i="1"/>
  <c r="O674" i="1"/>
  <c r="Q675" i="1"/>
  <c r="E675" i="1" l="1"/>
  <c r="C2466" i="1"/>
  <c r="C2467" i="1" s="1"/>
  <c r="C2468" i="1" s="1"/>
  <c r="C2469" i="1" s="1"/>
  <c r="C2470" i="1" s="1"/>
  <c r="C2471" i="1" s="1"/>
  <c r="C2472" i="1" s="1"/>
  <c r="C2473" i="1" s="1"/>
  <c r="C2474" i="1" s="1"/>
  <c r="B2465" i="1"/>
  <c r="D676" i="1"/>
  <c r="A2465" i="1"/>
  <c r="A2466" i="1" s="1"/>
  <c r="A2467" i="1" s="1"/>
  <c r="A2468" i="1" s="1"/>
  <c r="A2469" i="1" s="1"/>
  <c r="A2470" i="1" s="1"/>
  <c r="A2471" i="1" s="1"/>
  <c r="A2472" i="1" s="1"/>
  <c r="A2473" i="1" s="1"/>
  <c r="N675" i="1"/>
  <c r="P675" i="1"/>
  <c r="O675" i="1"/>
  <c r="L675" i="1"/>
  <c r="M675" i="1"/>
  <c r="Q676" i="1"/>
  <c r="B2466" i="1" l="1"/>
  <c r="B2467" i="1" s="1"/>
  <c r="B2468" i="1" s="1"/>
  <c r="B2469" i="1" s="1"/>
  <c r="B2470" i="1" s="1"/>
  <c r="B2471" i="1" s="1"/>
  <c r="B2472" i="1" s="1"/>
  <c r="B2473" i="1" s="1"/>
  <c r="B2474" i="1" s="1"/>
  <c r="D677" i="1"/>
  <c r="E676" i="1"/>
  <c r="E677" i="1" s="1"/>
  <c r="A2474" i="1"/>
  <c r="C2475" i="1"/>
  <c r="C2476" i="1" s="1"/>
  <c r="C2477" i="1" s="1"/>
  <c r="C2478" i="1" s="1"/>
  <c r="C2479" i="1" s="1"/>
  <c r="C2480" i="1" s="1"/>
  <c r="C2481" i="1" s="1"/>
  <c r="C2482" i="1" s="1"/>
  <c r="C2483" i="1" s="1"/>
  <c r="C2484" i="1" s="1"/>
  <c r="M676" i="1"/>
  <c r="N676" i="1"/>
  <c r="O676" i="1"/>
  <c r="P676" i="1"/>
  <c r="L676" i="1"/>
  <c r="Q677" i="1"/>
  <c r="C2485" i="1" l="1"/>
  <c r="A2484" i="1"/>
  <c r="A2475" i="1"/>
  <c r="A2476" i="1" s="1"/>
  <c r="A2477" i="1" s="1"/>
  <c r="A2478" i="1" s="1"/>
  <c r="A2479" i="1" s="1"/>
  <c r="A2480" i="1" s="1"/>
  <c r="A2481" i="1" s="1"/>
  <c r="A2482" i="1" s="1"/>
  <c r="A2483" i="1" s="1"/>
  <c r="B2475" i="1"/>
  <c r="B2476" i="1" s="1"/>
  <c r="B2477" i="1" s="1"/>
  <c r="B2478" i="1" s="1"/>
  <c r="B2479" i="1" s="1"/>
  <c r="B2480" i="1" s="1"/>
  <c r="B2481" i="1" s="1"/>
  <c r="B2482" i="1" s="1"/>
  <c r="B2483" i="1" s="1"/>
  <c r="B2484" i="1" s="1"/>
  <c r="D678" i="1"/>
  <c r="M677" i="1"/>
  <c r="N677" i="1"/>
  <c r="O677" i="1"/>
  <c r="P677" i="1"/>
  <c r="L677" i="1"/>
  <c r="Q678" i="1"/>
  <c r="D679" i="1" l="1"/>
  <c r="E678" i="1"/>
  <c r="E679" i="1" s="1"/>
  <c r="B2485" i="1"/>
  <c r="C2486" i="1"/>
  <c r="C2487" i="1" s="1"/>
  <c r="C2488" i="1" s="1"/>
  <c r="A2485" i="1"/>
  <c r="A2486" i="1" s="1"/>
  <c r="A2487" i="1" s="1"/>
  <c r="N678" i="1"/>
  <c r="P678" i="1"/>
  <c r="O678" i="1"/>
  <c r="L678" i="1"/>
  <c r="M678" i="1"/>
  <c r="Q679" i="1"/>
  <c r="B2486" i="1" l="1"/>
  <c r="B2487" i="1" s="1"/>
  <c r="B2488" i="1" s="1"/>
  <c r="C2489" i="1"/>
  <c r="C2490" i="1" s="1"/>
  <c r="C2491" i="1" s="1"/>
  <c r="C2492" i="1" s="1"/>
  <c r="C2493" i="1" s="1"/>
  <c r="C2494" i="1" s="1"/>
  <c r="A2488" i="1"/>
  <c r="A2489" i="1" s="1"/>
  <c r="A2490" i="1" s="1"/>
  <c r="B2489" i="1"/>
  <c r="B2490" i="1" s="1"/>
  <c r="B2491" i="1" s="1"/>
  <c r="B2492" i="1" s="1"/>
  <c r="B2493" i="1" s="1"/>
  <c r="D680" i="1"/>
  <c r="N679" i="1"/>
  <c r="O679" i="1"/>
  <c r="P679" i="1"/>
  <c r="M679" i="1"/>
  <c r="L679" i="1"/>
  <c r="Q680" i="1"/>
  <c r="A2491" i="1" l="1"/>
  <c r="A2492" i="1" s="1"/>
  <c r="A2493" i="1" s="1"/>
  <c r="D681" i="1"/>
  <c r="E680" i="1"/>
  <c r="E681" i="1" s="1"/>
  <c r="B2494" i="1"/>
  <c r="C2495" i="1"/>
  <c r="A2494" i="1"/>
  <c r="Q681" i="1"/>
  <c r="M680" i="1"/>
  <c r="O680" i="1"/>
  <c r="P680" i="1"/>
  <c r="L680" i="1"/>
  <c r="N680" i="1"/>
  <c r="A2495" i="1" l="1"/>
  <c r="C2496" i="1"/>
  <c r="B2495" i="1"/>
  <c r="D682" i="1"/>
  <c r="P681" i="1"/>
  <c r="N681" i="1"/>
  <c r="M681" i="1"/>
  <c r="L681" i="1"/>
  <c r="O681" i="1"/>
  <c r="Q682" i="1"/>
  <c r="D683" i="1" l="1"/>
  <c r="E682" i="1"/>
  <c r="C2497" i="1"/>
  <c r="C2498" i="1" s="1"/>
  <c r="B2496" i="1"/>
  <c r="B2497" i="1" s="1"/>
  <c r="B2498" i="1" s="1"/>
  <c r="A2496" i="1"/>
  <c r="A2497" i="1" s="1"/>
  <c r="N682" i="1"/>
  <c r="P682" i="1"/>
  <c r="L682" i="1"/>
  <c r="M682" i="1"/>
  <c r="O682" i="1"/>
  <c r="Q683" i="1"/>
  <c r="E683" i="1" l="1"/>
  <c r="C2499" i="1"/>
  <c r="C2500" i="1" s="1"/>
  <c r="C2501" i="1" s="1"/>
  <c r="C2502" i="1" s="1"/>
  <c r="C2503" i="1" s="1"/>
  <c r="C2504" i="1" s="1"/>
  <c r="A2498" i="1"/>
  <c r="A2499" i="1" s="1"/>
  <c r="A2500" i="1" s="1"/>
  <c r="A2501" i="1" s="1"/>
  <c r="A2502" i="1" s="1"/>
  <c r="D684" i="1"/>
  <c r="L683" i="1"/>
  <c r="N683" i="1"/>
  <c r="P683" i="1"/>
  <c r="M683" i="1"/>
  <c r="O683" i="1"/>
  <c r="Q684" i="1"/>
  <c r="A2503" i="1" l="1"/>
  <c r="D685" i="1"/>
  <c r="E684" i="1"/>
  <c r="E685" i="1" s="1"/>
  <c r="A2504" i="1"/>
  <c r="C2505" i="1"/>
  <c r="C2506" i="1" s="1"/>
  <c r="B2499" i="1"/>
  <c r="B2500" i="1" s="1"/>
  <c r="B2501" i="1" s="1"/>
  <c r="B2502" i="1" s="1"/>
  <c r="B2503" i="1" s="1"/>
  <c r="B2504" i="1" s="1"/>
  <c r="P684" i="1"/>
  <c r="M684" i="1"/>
  <c r="L684" i="1"/>
  <c r="O684" i="1"/>
  <c r="N684" i="1"/>
  <c r="Q685" i="1"/>
  <c r="B2505" i="1" l="1"/>
  <c r="B2506" i="1" s="1"/>
  <c r="C2507" i="1"/>
  <c r="C2508" i="1" s="1"/>
  <c r="C2509" i="1" s="1"/>
  <c r="C2510" i="1" s="1"/>
  <c r="C2511" i="1" s="1"/>
  <c r="C2512" i="1" s="1"/>
  <c r="C2513" i="1" s="1"/>
  <c r="C2514" i="1" s="1"/>
  <c r="A2505" i="1"/>
  <c r="A2506" i="1" s="1"/>
  <c r="A2507" i="1" s="1"/>
  <c r="A2508" i="1" s="1"/>
  <c r="A2509" i="1" s="1"/>
  <c r="A2510" i="1" s="1"/>
  <c r="A2511" i="1" s="1"/>
  <c r="D686" i="1"/>
  <c r="Q686" i="1"/>
  <c r="L685" i="1"/>
  <c r="M685" i="1"/>
  <c r="N685" i="1"/>
  <c r="O685" i="1"/>
  <c r="P685" i="1"/>
  <c r="A2512" i="1" l="1"/>
  <c r="A2513" i="1" s="1"/>
  <c r="D687" i="1"/>
  <c r="E686" i="1"/>
  <c r="E687" i="1" s="1"/>
  <c r="A2514" i="1"/>
  <c r="C2515" i="1"/>
  <c r="B2507" i="1"/>
  <c r="B2508" i="1" s="1"/>
  <c r="B2509" i="1" s="1"/>
  <c r="B2510" i="1" s="1"/>
  <c r="B2511" i="1" s="1"/>
  <c r="B2512" i="1" s="1"/>
  <c r="B2513" i="1" s="1"/>
  <c r="B2514" i="1" s="1"/>
  <c r="P686" i="1"/>
  <c r="L686" i="1"/>
  <c r="M686" i="1"/>
  <c r="O686" i="1"/>
  <c r="N686" i="1"/>
  <c r="Q687" i="1"/>
  <c r="A2515" i="1" l="1"/>
  <c r="C2516" i="1"/>
  <c r="C2517" i="1" s="1"/>
  <c r="B2515" i="1"/>
  <c r="B2516" i="1" s="1"/>
  <c r="B2517" i="1" s="1"/>
  <c r="D688" i="1"/>
  <c r="Q688" i="1"/>
  <c r="N687" i="1"/>
  <c r="O687" i="1"/>
  <c r="P687" i="1"/>
  <c r="L687" i="1"/>
  <c r="M687" i="1"/>
  <c r="A2516" i="1" l="1"/>
  <c r="A2517" i="1" s="1"/>
  <c r="D689" i="1"/>
  <c r="E688" i="1"/>
  <c r="E689" i="1" s="1"/>
  <c r="C2518" i="1"/>
  <c r="C2519" i="1" s="1"/>
  <c r="C2520" i="1" s="1"/>
  <c r="C2521" i="1" s="1"/>
  <c r="C2522" i="1" s="1"/>
  <c r="C2523" i="1" s="1"/>
  <c r="C2524" i="1" s="1"/>
  <c r="O688" i="1"/>
  <c r="P688" i="1"/>
  <c r="L688" i="1"/>
  <c r="N688" i="1"/>
  <c r="M688" i="1"/>
  <c r="Q689" i="1"/>
  <c r="A2518" i="1" l="1"/>
  <c r="A2519" i="1" s="1"/>
  <c r="A2520" i="1" s="1"/>
  <c r="A2521" i="1" s="1"/>
  <c r="A2522" i="1" s="1"/>
  <c r="A2523" i="1" s="1"/>
  <c r="A2524" i="1"/>
  <c r="C2525" i="1"/>
  <c r="B2518" i="1"/>
  <c r="B2519" i="1" s="1"/>
  <c r="B2520" i="1" s="1"/>
  <c r="B2521" i="1" s="1"/>
  <c r="B2522" i="1" s="1"/>
  <c r="B2523" i="1" s="1"/>
  <c r="B2524" i="1" s="1"/>
  <c r="D690" i="1"/>
  <c r="M689" i="1"/>
  <c r="L689" i="1"/>
  <c r="P689" i="1"/>
  <c r="N689" i="1"/>
  <c r="O689" i="1"/>
  <c r="Q690" i="1"/>
  <c r="D691" i="1" l="1"/>
  <c r="E690" i="1"/>
  <c r="B2525" i="1"/>
  <c r="C2526" i="1"/>
  <c r="C2527" i="1" s="1"/>
  <c r="C2528" i="1" s="1"/>
  <c r="C2529" i="1" s="1"/>
  <c r="C2530" i="1" s="1"/>
  <c r="C2531" i="1" s="1"/>
  <c r="C2532" i="1" s="1"/>
  <c r="C2533" i="1" s="1"/>
  <c r="A2525" i="1"/>
  <c r="M690" i="1"/>
  <c r="O690" i="1"/>
  <c r="P690" i="1"/>
  <c r="L690" i="1"/>
  <c r="N690" i="1"/>
  <c r="Q691" i="1"/>
  <c r="A2526" i="1" l="1"/>
  <c r="A2527" i="1" s="1"/>
  <c r="A2528" i="1" s="1"/>
  <c r="A2529" i="1" s="1"/>
  <c r="A2530" i="1" s="1"/>
  <c r="A2531" i="1" s="1"/>
  <c r="A2532" i="1" s="1"/>
  <c r="A2533" i="1" s="1"/>
  <c r="E691" i="1"/>
  <c r="B2526" i="1"/>
  <c r="B2527" i="1" s="1"/>
  <c r="B2528" i="1" s="1"/>
  <c r="B2529" i="1" s="1"/>
  <c r="B2530" i="1" s="1"/>
  <c r="B2531" i="1" s="1"/>
  <c r="B2532" i="1" s="1"/>
  <c r="B2533" i="1" s="1"/>
  <c r="C2534" i="1"/>
  <c r="D692" i="1"/>
  <c r="Q692" i="1"/>
  <c r="N691" i="1"/>
  <c r="O691" i="1"/>
  <c r="P691" i="1"/>
  <c r="M691" i="1"/>
  <c r="L691" i="1"/>
  <c r="D693" i="1" l="1"/>
  <c r="E692" i="1"/>
  <c r="B2534" i="1"/>
  <c r="C2535" i="1"/>
  <c r="A2534" i="1"/>
  <c r="Q693" i="1"/>
  <c r="L692" i="1"/>
  <c r="O692" i="1"/>
  <c r="M692" i="1"/>
  <c r="N692" i="1"/>
  <c r="P692" i="1"/>
  <c r="E693" i="1" l="1"/>
  <c r="C2536" i="1"/>
  <c r="A2535" i="1"/>
  <c r="B2535" i="1"/>
  <c r="D694" i="1"/>
  <c r="L693" i="1"/>
  <c r="O693" i="1"/>
  <c r="M693" i="1"/>
  <c r="P693" i="1"/>
  <c r="N693" i="1"/>
  <c r="Q694" i="1"/>
  <c r="A2536" i="1" l="1"/>
  <c r="D695" i="1"/>
  <c r="E694" i="1"/>
  <c r="E695" i="1" s="1"/>
  <c r="C2537" i="1"/>
  <c r="C2538" i="1" s="1"/>
  <c r="C2539" i="1" s="1"/>
  <c r="C2540" i="1" s="1"/>
  <c r="C2541" i="1" s="1"/>
  <c r="C2542" i="1" s="1"/>
  <c r="C2543" i="1" s="1"/>
  <c r="C2544" i="1" s="1"/>
  <c r="B2536" i="1"/>
  <c r="L694" i="1"/>
  <c r="M694" i="1"/>
  <c r="N694" i="1"/>
  <c r="O694" i="1"/>
  <c r="P694" i="1"/>
  <c r="Q695" i="1"/>
  <c r="B2537" i="1" l="1"/>
  <c r="B2538" i="1" s="1"/>
  <c r="B2539" i="1" s="1"/>
  <c r="B2540" i="1" s="1"/>
  <c r="B2541" i="1" s="1"/>
  <c r="B2542" i="1" s="1"/>
  <c r="B2543" i="1" s="1"/>
  <c r="B2544" i="1" s="1"/>
  <c r="C2545" i="1"/>
  <c r="C2546" i="1" s="1"/>
  <c r="C2547" i="1" s="1"/>
  <c r="C2548" i="1" s="1"/>
  <c r="C2549" i="1" s="1"/>
  <c r="A2544" i="1"/>
  <c r="A2537" i="1"/>
  <c r="A2538" i="1" s="1"/>
  <c r="A2539" i="1" s="1"/>
  <c r="A2540" i="1" s="1"/>
  <c r="A2541" i="1" s="1"/>
  <c r="A2542" i="1" s="1"/>
  <c r="A2543" i="1" s="1"/>
  <c r="D696" i="1"/>
  <c r="L695" i="1"/>
  <c r="P695" i="1"/>
  <c r="M695" i="1"/>
  <c r="N695" i="1"/>
  <c r="O695" i="1"/>
  <c r="Q696" i="1"/>
  <c r="A2545" i="1" l="1"/>
  <c r="A2546" i="1" s="1"/>
  <c r="A2547" i="1" s="1"/>
  <c r="A2548" i="1" s="1"/>
  <c r="A2549" i="1" s="1"/>
  <c r="D697" i="1"/>
  <c r="E696" i="1"/>
  <c r="E697" i="1" s="1"/>
  <c r="C2550" i="1"/>
  <c r="B2545" i="1"/>
  <c r="B2546" i="1" s="1"/>
  <c r="B2547" i="1" s="1"/>
  <c r="B2548" i="1" s="1"/>
  <c r="B2549" i="1" s="1"/>
  <c r="Q697" i="1"/>
  <c r="L696" i="1"/>
  <c r="P696" i="1"/>
  <c r="N696" i="1"/>
  <c r="O696" i="1"/>
  <c r="M696" i="1"/>
  <c r="A2550" i="1" l="1"/>
  <c r="C2551" i="1"/>
  <c r="C2552" i="1" s="1"/>
  <c r="C2553" i="1" s="1"/>
  <c r="C2554" i="1" s="1"/>
  <c r="B2550" i="1"/>
  <c r="D698" i="1"/>
  <c r="O697" i="1"/>
  <c r="P697" i="1"/>
  <c r="N697" i="1"/>
  <c r="M697" i="1"/>
  <c r="L697" i="1"/>
  <c r="Q698" i="1"/>
  <c r="A2551" i="1" l="1"/>
  <c r="A2552" i="1" s="1"/>
  <c r="A2553" i="1" s="1"/>
  <c r="B2551" i="1"/>
  <c r="B2552" i="1" s="1"/>
  <c r="B2553" i="1" s="1"/>
  <c r="B2554" i="1" s="1"/>
  <c r="D699" i="1"/>
  <c r="E698" i="1"/>
  <c r="C2555" i="1"/>
  <c r="C2556" i="1" s="1"/>
  <c r="C2557" i="1" s="1"/>
  <c r="C2558" i="1" s="1"/>
  <c r="C2559" i="1" s="1"/>
  <c r="C2560" i="1" s="1"/>
  <c r="C2561" i="1" s="1"/>
  <c r="C2562" i="1" s="1"/>
  <c r="C2563" i="1" s="1"/>
  <c r="C2564" i="1" s="1"/>
  <c r="A2554" i="1"/>
  <c r="P698" i="1"/>
  <c r="L698" i="1"/>
  <c r="N698" i="1"/>
  <c r="M698" i="1"/>
  <c r="O698" i="1"/>
  <c r="Q699" i="1"/>
  <c r="E699" i="1" l="1"/>
  <c r="A2555" i="1"/>
  <c r="A2556" i="1" s="1"/>
  <c r="A2557" i="1" s="1"/>
  <c r="A2558" i="1" s="1"/>
  <c r="A2559" i="1" s="1"/>
  <c r="A2560" i="1" s="1"/>
  <c r="A2561" i="1" s="1"/>
  <c r="A2562" i="1" s="1"/>
  <c r="A2563" i="1" s="1"/>
  <c r="C2565" i="1"/>
  <c r="A2564" i="1"/>
  <c r="B2555" i="1"/>
  <c r="B2556" i="1" s="1"/>
  <c r="B2557" i="1" s="1"/>
  <c r="B2558" i="1" s="1"/>
  <c r="B2559" i="1" s="1"/>
  <c r="B2560" i="1" s="1"/>
  <c r="B2561" i="1" s="1"/>
  <c r="B2562" i="1" s="1"/>
  <c r="B2563" i="1" s="1"/>
  <c r="B2564" i="1" s="1"/>
  <c r="D700" i="1"/>
  <c r="Q700" i="1"/>
  <c r="O699" i="1"/>
  <c r="P699" i="1"/>
  <c r="M699" i="1"/>
  <c r="N699" i="1"/>
  <c r="L699" i="1"/>
  <c r="D701" i="1" l="1"/>
  <c r="E700" i="1"/>
  <c r="B2565" i="1"/>
  <c r="C2566" i="1"/>
  <c r="C2567" i="1" s="1"/>
  <c r="C2568" i="1" s="1"/>
  <c r="C2569" i="1" s="1"/>
  <c r="C2570" i="1" s="1"/>
  <c r="C2571" i="1" s="1"/>
  <c r="C2572" i="1" s="1"/>
  <c r="C2573" i="1" s="1"/>
  <c r="A2565" i="1"/>
  <c r="Q701" i="1"/>
  <c r="P700" i="1"/>
  <c r="L700" i="1"/>
  <c r="M700" i="1"/>
  <c r="N700" i="1"/>
  <c r="O700" i="1"/>
  <c r="E701" i="1" l="1"/>
  <c r="A2566" i="1"/>
  <c r="A2567" i="1" s="1"/>
  <c r="A2568" i="1" s="1"/>
  <c r="A2569" i="1" s="1"/>
  <c r="A2570" i="1" s="1"/>
  <c r="A2571" i="1" s="1"/>
  <c r="A2572" i="1" s="1"/>
  <c r="A2573" i="1" s="1"/>
  <c r="B2566" i="1"/>
  <c r="B2567" i="1" s="1"/>
  <c r="B2568" i="1" s="1"/>
  <c r="B2569" i="1" s="1"/>
  <c r="B2570" i="1" s="1"/>
  <c r="B2571" i="1" s="1"/>
  <c r="B2572" i="1" s="1"/>
  <c r="B2573" i="1" s="1"/>
  <c r="C2574" i="1"/>
  <c r="D702" i="1"/>
  <c r="N701" i="1"/>
  <c r="P701" i="1"/>
  <c r="M701" i="1"/>
  <c r="L701" i="1"/>
  <c r="O701" i="1"/>
  <c r="Q702" i="1"/>
  <c r="D703" i="1" l="1"/>
  <c r="E702" i="1"/>
  <c r="E703" i="1" s="1"/>
  <c r="C2575" i="1"/>
  <c r="A2574" i="1"/>
  <c r="B2574" i="1"/>
  <c r="B2575" i="1" s="1"/>
  <c r="P702" i="1"/>
  <c r="M702" i="1"/>
  <c r="N702" i="1"/>
  <c r="O702" i="1"/>
  <c r="L702" i="1"/>
  <c r="Q703" i="1"/>
  <c r="C2576" i="1" l="1"/>
  <c r="A2575" i="1"/>
  <c r="A2576" i="1" s="1"/>
  <c r="D704" i="1"/>
  <c r="M703" i="1"/>
  <c r="N703" i="1"/>
  <c r="O703" i="1"/>
  <c r="P703" i="1"/>
  <c r="L703" i="1"/>
  <c r="Q704" i="1"/>
  <c r="D705" i="1" l="1"/>
  <c r="E704" i="1"/>
  <c r="C2577" i="1"/>
  <c r="B2576" i="1"/>
  <c r="B2577" i="1" s="1"/>
  <c r="M704" i="1"/>
  <c r="O704" i="1"/>
  <c r="L704" i="1"/>
  <c r="P704" i="1"/>
  <c r="N704" i="1"/>
  <c r="Q705" i="1"/>
  <c r="E705" i="1" l="1"/>
  <c r="C2578" i="1"/>
  <c r="C2579" i="1" s="1"/>
  <c r="C2580" i="1" s="1"/>
  <c r="C2581" i="1" s="1"/>
  <c r="A2577" i="1"/>
  <c r="A2578" i="1" s="1"/>
  <c r="A2579" i="1" s="1"/>
  <c r="D706" i="1"/>
  <c r="L705" i="1"/>
  <c r="M705" i="1"/>
  <c r="N705" i="1"/>
  <c r="O705" i="1"/>
  <c r="P705" i="1"/>
  <c r="Q706" i="1"/>
  <c r="A2580" i="1" l="1"/>
  <c r="A2581" i="1" s="1"/>
  <c r="D707" i="1"/>
  <c r="E706" i="1"/>
  <c r="E707" i="1" s="1"/>
  <c r="C2582" i="1"/>
  <c r="C2583" i="1" s="1"/>
  <c r="C2584" i="1" s="1"/>
  <c r="B2578" i="1"/>
  <c r="B2579" i="1" s="1"/>
  <c r="B2580" i="1" s="1"/>
  <c r="B2581" i="1" s="1"/>
  <c r="Q707" i="1"/>
  <c r="O706" i="1"/>
  <c r="P706" i="1"/>
  <c r="M706" i="1"/>
  <c r="N706" i="1"/>
  <c r="L706" i="1"/>
  <c r="B2582" i="1" l="1"/>
  <c r="B2583" i="1" s="1"/>
  <c r="B2584" i="1" s="1"/>
  <c r="A2584" i="1"/>
  <c r="C2585" i="1"/>
  <c r="A2582" i="1"/>
  <c r="A2583" i="1" s="1"/>
  <c r="D708" i="1"/>
  <c r="Q708" i="1"/>
  <c r="P707" i="1"/>
  <c r="O707" i="1"/>
  <c r="N707" i="1"/>
  <c r="L707" i="1"/>
  <c r="M707" i="1"/>
  <c r="D709" i="1" l="1"/>
  <c r="E708" i="1"/>
  <c r="C2586" i="1"/>
  <c r="C2587" i="1" s="1"/>
  <c r="B2585" i="1"/>
  <c r="B2586" i="1" s="1"/>
  <c r="B2587" i="1" s="1"/>
  <c r="A2585" i="1"/>
  <c r="A2586" i="1" s="1"/>
  <c r="Q709" i="1"/>
  <c r="M708" i="1"/>
  <c r="N708" i="1"/>
  <c r="O708" i="1"/>
  <c r="L708" i="1"/>
  <c r="P708" i="1"/>
  <c r="E709" i="1" l="1"/>
  <c r="C2588" i="1"/>
  <c r="C2589" i="1" s="1"/>
  <c r="C2590" i="1" s="1"/>
  <c r="C2591" i="1" s="1"/>
  <c r="C2592" i="1" s="1"/>
  <c r="C2593" i="1" s="1"/>
  <c r="C2594" i="1" s="1"/>
  <c r="A2587" i="1"/>
  <c r="A2588" i="1" s="1"/>
  <c r="A2589" i="1" s="1"/>
  <c r="D710" i="1"/>
  <c r="Q710" i="1"/>
  <c r="O709" i="1"/>
  <c r="P709" i="1"/>
  <c r="M709" i="1"/>
  <c r="L709" i="1"/>
  <c r="N709" i="1"/>
  <c r="A2590" i="1" l="1"/>
  <c r="A2591" i="1" s="1"/>
  <c r="A2592" i="1" s="1"/>
  <c r="A2593" i="1" s="1"/>
  <c r="D711" i="1"/>
  <c r="E710" i="1"/>
  <c r="E711" i="1" s="1"/>
  <c r="A2594" i="1"/>
  <c r="C2595" i="1"/>
  <c r="C2596" i="1" s="1"/>
  <c r="C2597" i="1" s="1"/>
  <c r="B2588" i="1"/>
  <c r="B2589" i="1" s="1"/>
  <c r="B2590" i="1" s="1"/>
  <c r="B2591" i="1" s="1"/>
  <c r="B2592" i="1" s="1"/>
  <c r="B2593" i="1" s="1"/>
  <c r="B2594" i="1" s="1"/>
  <c r="M710" i="1"/>
  <c r="L710" i="1"/>
  <c r="N710" i="1"/>
  <c r="O710" i="1"/>
  <c r="P710" i="1"/>
  <c r="Q711" i="1"/>
  <c r="B2595" i="1" l="1"/>
  <c r="B2596" i="1" s="1"/>
  <c r="B2597" i="1" s="1"/>
  <c r="C2598" i="1"/>
  <c r="C2599" i="1" s="1"/>
  <c r="C2600" i="1" s="1"/>
  <c r="C2601" i="1" s="1"/>
  <c r="C2602" i="1" s="1"/>
  <c r="C2603" i="1" s="1"/>
  <c r="C2604" i="1" s="1"/>
  <c r="A2595" i="1"/>
  <c r="A2596" i="1" s="1"/>
  <c r="A2597" i="1" s="1"/>
  <c r="A2598" i="1" s="1"/>
  <c r="A2599" i="1" s="1"/>
  <c r="D712" i="1"/>
  <c r="Q712" i="1"/>
  <c r="L711" i="1"/>
  <c r="P711" i="1"/>
  <c r="M711" i="1"/>
  <c r="N711" i="1"/>
  <c r="O711" i="1"/>
  <c r="A2600" i="1" l="1"/>
  <c r="A2601" i="1" s="1"/>
  <c r="A2602" i="1" s="1"/>
  <c r="A2603" i="1" s="1"/>
  <c r="D713" i="1"/>
  <c r="E712" i="1"/>
  <c r="E713" i="1" s="1"/>
  <c r="C2605" i="1"/>
  <c r="A2604" i="1"/>
  <c r="B2598" i="1"/>
  <c r="B2599" i="1" s="1"/>
  <c r="B2600" i="1" s="1"/>
  <c r="B2601" i="1" s="1"/>
  <c r="B2602" i="1" s="1"/>
  <c r="B2603" i="1" s="1"/>
  <c r="B2604" i="1" s="1"/>
  <c r="Q713" i="1"/>
  <c r="N712" i="1"/>
  <c r="P712" i="1"/>
  <c r="L712" i="1"/>
  <c r="M712" i="1"/>
  <c r="O712" i="1"/>
  <c r="B2605" i="1" l="1"/>
  <c r="C2606" i="1"/>
  <c r="C2607" i="1" s="1"/>
  <c r="C2608" i="1" s="1"/>
  <c r="C2609" i="1" s="1"/>
  <c r="C2610" i="1" s="1"/>
  <c r="C2611" i="1" s="1"/>
  <c r="C2612" i="1" s="1"/>
  <c r="C2613" i="1" s="1"/>
  <c r="C2614" i="1" s="1"/>
  <c r="A2605" i="1"/>
  <c r="A2606" i="1" s="1"/>
  <c r="A2607" i="1" s="1"/>
  <c r="A2608" i="1" s="1"/>
  <c r="A2609" i="1" s="1"/>
  <c r="A2610" i="1" s="1"/>
  <c r="A2611" i="1" s="1"/>
  <c r="A2612" i="1" s="1"/>
  <c r="A2613" i="1" s="1"/>
  <c r="D714" i="1"/>
  <c r="P713" i="1"/>
  <c r="L713" i="1"/>
  <c r="M713" i="1"/>
  <c r="O713" i="1"/>
  <c r="N713" i="1"/>
  <c r="Q714" i="1"/>
  <c r="D715" i="1" l="1"/>
  <c r="E714" i="1"/>
  <c r="E715" i="1" s="1"/>
  <c r="C2615" i="1"/>
  <c r="A2614" i="1"/>
  <c r="B2606" i="1"/>
  <c r="B2607" i="1" s="1"/>
  <c r="B2608" i="1" s="1"/>
  <c r="B2609" i="1" s="1"/>
  <c r="B2610" i="1" s="1"/>
  <c r="B2611" i="1" s="1"/>
  <c r="B2612" i="1" s="1"/>
  <c r="B2613" i="1" s="1"/>
  <c r="B2614" i="1" s="1"/>
  <c r="L714" i="1"/>
  <c r="M714" i="1"/>
  <c r="N714" i="1"/>
  <c r="O714" i="1"/>
  <c r="P714" i="1"/>
  <c r="Q715" i="1"/>
  <c r="B2615" i="1" l="1"/>
  <c r="C2616" i="1"/>
  <c r="C2617" i="1" s="1"/>
  <c r="C2618" i="1" s="1"/>
  <c r="C2619" i="1" s="1"/>
  <c r="C2620" i="1" s="1"/>
  <c r="C2621" i="1" s="1"/>
  <c r="C2622" i="1" s="1"/>
  <c r="C2623" i="1" s="1"/>
  <c r="A2615" i="1"/>
  <c r="A2616" i="1" s="1"/>
  <c r="A2617" i="1" s="1"/>
  <c r="A2618" i="1" s="1"/>
  <c r="A2619" i="1" s="1"/>
  <c r="A2620" i="1" s="1"/>
  <c r="D716" i="1"/>
  <c r="M715" i="1"/>
  <c r="P715" i="1"/>
  <c r="N715" i="1"/>
  <c r="O715" i="1"/>
  <c r="L715" i="1"/>
  <c r="Q716" i="1"/>
  <c r="A2621" i="1" l="1"/>
  <c r="A2622" i="1" s="1"/>
  <c r="D717" i="1"/>
  <c r="E716" i="1"/>
  <c r="E717" i="1" s="1"/>
  <c r="C2624" i="1"/>
  <c r="A2623" i="1"/>
  <c r="B2616" i="1"/>
  <c r="B2617" i="1" s="1"/>
  <c r="B2618" i="1" s="1"/>
  <c r="B2619" i="1" s="1"/>
  <c r="B2620" i="1" s="1"/>
  <c r="B2621" i="1" s="1"/>
  <c r="B2622" i="1" s="1"/>
  <c r="B2623" i="1" s="1"/>
  <c r="Q717" i="1"/>
  <c r="P716" i="1"/>
  <c r="O716" i="1"/>
  <c r="L716" i="1"/>
  <c r="M716" i="1"/>
  <c r="N716" i="1"/>
  <c r="C2625" i="1" l="1"/>
  <c r="C2626" i="1" s="1"/>
  <c r="C2627" i="1" s="1"/>
  <c r="C2628" i="1" s="1"/>
  <c r="C2629" i="1" s="1"/>
  <c r="A2624" i="1"/>
  <c r="B2624" i="1"/>
  <c r="D718" i="1"/>
  <c r="Q718" i="1"/>
  <c r="P717" i="1"/>
  <c r="L717" i="1"/>
  <c r="O717" i="1"/>
  <c r="M717" i="1"/>
  <c r="N717" i="1"/>
  <c r="B2625" i="1" l="1"/>
  <c r="B2626" i="1" s="1"/>
  <c r="B2627" i="1" s="1"/>
  <c r="B2628" i="1" s="1"/>
  <c r="B2629" i="1" s="1"/>
  <c r="A2625" i="1"/>
  <c r="A2626" i="1" s="1"/>
  <c r="A2627" i="1" s="1"/>
  <c r="A2628" i="1" s="1"/>
  <c r="D719" i="1"/>
  <c r="E718" i="1"/>
  <c r="C2630" i="1"/>
  <c r="A2629" i="1"/>
  <c r="M718" i="1"/>
  <c r="N718" i="1"/>
  <c r="O718" i="1"/>
  <c r="L718" i="1"/>
  <c r="P718" i="1"/>
  <c r="Q719" i="1"/>
  <c r="E719" i="1" l="1"/>
  <c r="C2631" i="1"/>
  <c r="C2632" i="1" s="1"/>
  <c r="C2633" i="1" s="1"/>
  <c r="C2634" i="1" s="1"/>
  <c r="B2630" i="1"/>
  <c r="B2631" i="1" s="1"/>
  <c r="B2632" i="1" s="1"/>
  <c r="B2633" i="1" s="1"/>
  <c r="B2634" i="1" s="1"/>
  <c r="A2630" i="1"/>
  <c r="A2631" i="1" s="1"/>
  <c r="A2632" i="1" s="1"/>
  <c r="A2633" i="1" s="1"/>
  <c r="D720" i="1"/>
  <c r="O719" i="1"/>
  <c r="L719" i="1"/>
  <c r="N719" i="1"/>
  <c r="P719" i="1"/>
  <c r="M719" i="1"/>
  <c r="Q720" i="1"/>
  <c r="D721" i="1" l="1"/>
  <c r="E720" i="1"/>
  <c r="E721" i="1" s="1"/>
  <c r="A2634" i="1"/>
  <c r="C2635" i="1"/>
  <c r="C2636" i="1" s="1"/>
  <c r="C2637" i="1" s="1"/>
  <c r="M720" i="1"/>
  <c r="N720" i="1"/>
  <c r="O720" i="1"/>
  <c r="P720" i="1"/>
  <c r="L720" i="1"/>
  <c r="Q721" i="1"/>
  <c r="C2638" i="1" l="1"/>
  <c r="A2635" i="1"/>
  <c r="A2636" i="1" s="1"/>
  <c r="A2637" i="1" s="1"/>
  <c r="A2638" i="1" s="1"/>
  <c r="B2635" i="1"/>
  <c r="B2636" i="1" s="1"/>
  <c r="B2637" i="1" s="1"/>
  <c r="D722" i="1"/>
  <c r="P721" i="1"/>
  <c r="L721" i="1"/>
  <c r="M721" i="1"/>
  <c r="N721" i="1"/>
  <c r="O721" i="1"/>
  <c r="Q722" i="1"/>
  <c r="D723" i="1" l="1"/>
  <c r="E722" i="1"/>
  <c r="E723" i="1" s="1"/>
  <c r="C2639" i="1"/>
  <c r="B2638" i="1"/>
  <c r="P722" i="1"/>
  <c r="O722" i="1"/>
  <c r="L722" i="1"/>
  <c r="M722" i="1"/>
  <c r="N722" i="1"/>
  <c r="Q723" i="1"/>
  <c r="B2639" i="1" l="1"/>
  <c r="C2640" i="1"/>
  <c r="A2639" i="1"/>
  <c r="D724" i="1"/>
  <c r="N723" i="1"/>
  <c r="O723" i="1"/>
  <c r="P723" i="1"/>
  <c r="M723" i="1"/>
  <c r="L723" i="1"/>
  <c r="Q724" i="1"/>
  <c r="D725" i="1" l="1"/>
  <c r="E724" i="1"/>
  <c r="E725" i="1" s="1"/>
  <c r="A2640" i="1"/>
  <c r="C2641" i="1"/>
  <c r="C2642" i="1" s="1"/>
  <c r="B2640" i="1"/>
  <c r="B2641" i="1" s="1"/>
  <c r="B2642" i="1" s="1"/>
  <c r="L724" i="1"/>
  <c r="M724" i="1"/>
  <c r="O724" i="1"/>
  <c r="P724" i="1"/>
  <c r="N724" i="1"/>
  <c r="Q725" i="1"/>
  <c r="A2641" i="1" l="1"/>
  <c r="C2643" i="1"/>
  <c r="C2644" i="1" s="1"/>
  <c r="A2642" i="1"/>
  <c r="D726" i="1"/>
  <c r="O725" i="1"/>
  <c r="P725" i="1"/>
  <c r="N725" i="1"/>
  <c r="M725" i="1"/>
  <c r="L725" i="1"/>
  <c r="Q726" i="1"/>
  <c r="A2643" i="1" l="1"/>
  <c r="D727" i="1"/>
  <c r="E726" i="1"/>
  <c r="E727" i="1" s="1"/>
  <c r="A2644" i="1"/>
  <c r="C2645" i="1"/>
  <c r="B2643" i="1"/>
  <c r="B2644" i="1" s="1"/>
  <c r="Q727" i="1"/>
  <c r="P726" i="1"/>
  <c r="L726" i="1"/>
  <c r="O726" i="1"/>
  <c r="M726" i="1"/>
  <c r="N726" i="1"/>
  <c r="C2646" i="1" l="1"/>
  <c r="C2647" i="1" s="1"/>
  <c r="C2648" i="1" s="1"/>
  <c r="C2649" i="1" s="1"/>
  <c r="C2650" i="1" s="1"/>
  <c r="C2651" i="1" s="1"/>
  <c r="C2652" i="1" s="1"/>
  <c r="C2653" i="1" s="1"/>
  <c r="C2654" i="1" s="1"/>
  <c r="A2645" i="1"/>
  <c r="B2645" i="1"/>
  <c r="D728" i="1"/>
  <c r="Q728" i="1"/>
  <c r="P727" i="1"/>
  <c r="O727" i="1"/>
  <c r="L727" i="1"/>
  <c r="M727" i="1"/>
  <c r="N727" i="1"/>
  <c r="B2646" i="1" l="1"/>
  <c r="B2647" i="1" s="1"/>
  <c r="B2648" i="1" s="1"/>
  <c r="B2649" i="1" s="1"/>
  <c r="B2650" i="1" s="1"/>
  <c r="B2651" i="1" s="1"/>
  <c r="B2652" i="1" s="1"/>
  <c r="B2653" i="1" s="1"/>
  <c r="B2654" i="1" s="1"/>
  <c r="A2646" i="1"/>
  <c r="A2647" i="1" s="1"/>
  <c r="A2648" i="1" s="1"/>
  <c r="A2649" i="1" s="1"/>
  <c r="A2650" i="1" s="1"/>
  <c r="A2651" i="1" s="1"/>
  <c r="A2652" i="1" s="1"/>
  <c r="A2653" i="1" s="1"/>
  <c r="D729" i="1"/>
  <c r="E728" i="1"/>
  <c r="E729" i="1" s="1"/>
  <c r="C2655" i="1"/>
  <c r="A2654" i="1"/>
  <c r="Q729" i="1"/>
  <c r="L728" i="1"/>
  <c r="O728" i="1"/>
  <c r="P728" i="1"/>
  <c r="N728" i="1"/>
  <c r="M728" i="1"/>
  <c r="B2655" i="1" l="1"/>
  <c r="C2656" i="1"/>
  <c r="A2655" i="1"/>
  <c r="D730" i="1"/>
  <c r="Q730" i="1"/>
  <c r="O729" i="1"/>
  <c r="P729" i="1"/>
  <c r="N729" i="1"/>
  <c r="L729" i="1"/>
  <c r="M729" i="1"/>
  <c r="D731" i="1" l="1"/>
  <c r="E730" i="1"/>
  <c r="E731" i="1" s="1"/>
  <c r="C2657" i="1"/>
  <c r="A2656" i="1"/>
  <c r="B2656" i="1"/>
  <c r="N730" i="1"/>
  <c r="O730" i="1"/>
  <c r="P730" i="1"/>
  <c r="L730" i="1"/>
  <c r="M730" i="1"/>
  <c r="Q731" i="1"/>
  <c r="A2657" i="1" l="1"/>
  <c r="C2658" i="1"/>
  <c r="C2659" i="1" s="1"/>
  <c r="C2660" i="1" s="1"/>
  <c r="C2661" i="1" s="1"/>
  <c r="C2662" i="1" s="1"/>
  <c r="C2663" i="1" s="1"/>
  <c r="C2664" i="1" s="1"/>
  <c r="B2657" i="1"/>
  <c r="D732" i="1"/>
  <c r="P731" i="1"/>
  <c r="L731" i="1"/>
  <c r="O731" i="1"/>
  <c r="M731" i="1"/>
  <c r="N731" i="1"/>
  <c r="Q732" i="1"/>
  <c r="B2658" i="1" l="1"/>
  <c r="B2659" i="1" s="1"/>
  <c r="B2660" i="1" s="1"/>
  <c r="B2661" i="1" s="1"/>
  <c r="B2662" i="1" s="1"/>
  <c r="B2663" i="1" s="1"/>
  <c r="B2664" i="1" s="1"/>
  <c r="D733" i="1"/>
  <c r="E732" i="1"/>
  <c r="E733" i="1" s="1"/>
  <c r="C2665" i="1"/>
  <c r="C2666" i="1" s="1"/>
  <c r="C2667" i="1" s="1"/>
  <c r="C2668" i="1" s="1"/>
  <c r="C2669" i="1" s="1"/>
  <c r="C2670" i="1" s="1"/>
  <c r="C2671" i="1" s="1"/>
  <c r="C2672" i="1" s="1"/>
  <c r="C2673" i="1" s="1"/>
  <c r="C2674" i="1" s="1"/>
  <c r="A2664" i="1"/>
  <c r="A2658" i="1"/>
  <c r="A2659" i="1" s="1"/>
  <c r="A2660" i="1" s="1"/>
  <c r="A2661" i="1" s="1"/>
  <c r="A2662" i="1" s="1"/>
  <c r="A2663" i="1" s="1"/>
  <c r="L732" i="1"/>
  <c r="M732" i="1"/>
  <c r="N732" i="1"/>
  <c r="O732" i="1"/>
  <c r="P732" i="1"/>
  <c r="Q733" i="1"/>
  <c r="A2665" i="1" l="1"/>
  <c r="A2666" i="1" s="1"/>
  <c r="A2667" i="1" s="1"/>
  <c r="A2668" i="1" s="1"/>
  <c r="A2669" i="1" s="1"/>
  <c r="A2670" i="1" s="1"/>
  <c r="A2671" i="1" s="1"/>
  <c r="A2672" i="1" s="1"/>
  <c r="A2673" i="1" s="1"/>
  <c r="C2675" i="1"/>
  <c r="A2674" i="1"/>
  <c r="A2675" i="1" s="1"/>
  <c r="B2665" i="1"/>
  <c r="B2666" i="1" s="1"/>
  <c r="B2667" i="1" s="1"/>
  <c r="B2668" i="1" s="1"/>
  <c r="B2669" i="1" s="1"/>
  <c r="B2670" i="1" s="1"/>
  <c r="B2671" i="1" s="1"/>
  <c r="B2672" i="1" s="1"/>
  <c r="B2673" i="1" s="1"/>
  <c r="B2674" i="1" s="1"/>
  <c r="D734" i="1"/>
  <c r="M733" i="1"/>
  <c r="P733" i="1"/>
  <c r="N733" i="1"/>
  <c r="O733" i="1"/>
  <c r="L733" i="1"/>
  <c r="Q734" i="1"/>
  <c r="D735" i="1" l="1"/>
  <c r="E734" i="1"/>
  <c r="C2676" i="1"/>
  <c r="B2675" i="1"/>
  <c r="P734" i="1"/>
  <c r="L734" i="1"/>
  <c r="M734" i="1"/>
  <c r="O734" i="1"/>
  <c r="N734" i="1"/>
  <c r="Q735" i="1"/>
  <c r="E735" i="1" l="1"/>
  <c r="B2676" i="1"/>
  <c r="C2677" i="1"/>
  <c r="A2676" i="1"/>
  <c r="D736" i="1"/>
  <c r="Q736" i="1"/>
  <c r="O735" i="1"/>
  <c r="P735" i="1"/>
  <c r="L735" i="1"/>
  <c r="N735" i="1"/>
  <c r="M735" i="1"/>
  <c r="D737" i="1" l="1"/>
  <c r="E736" i="1"/>
  <c r="C2678" i="1"/>
  <c r="A2677" i="1"/>
  <c r="B2677" i="1"/>
  <c r="B2678" i="1" s="1"/>
  <c r="O736" i="1"/>
  <c r="P736" i="1"/>
  <c r="L736" i="1"/>
  <c r="M736" i="1"/>
  <c r="N736" i="1"/>
  <c r="Q737" i="1"/>
  <c r="E737" i="1" l="1"/>
  <c r="C2679" i="1"/>
  <c r="C2680" i="1" s="1"/>
  <c r="C2681" i="1" s="1"/>
  <c r="C2682" i="1" s="1"/>
  <c r="C2683" i="1" s="1"/>
  <c r="C2684" i="1" s="1"/>
  <c r="A2678" i="1"/>
  <c r="A2679" i="1" s="1"/>
  <c r="D738" i="1"/>
  <c r="Q738" i="1"/>
  <c r="O737" i="1"/>
  <c r="L737" i="1"/>
  <c r="M737" i="1"/>
  <c r="P737" i="1"/>
  <c r="N737" i="1"/>
  <c r="A2680" i="1" l="1"/>
  <c r="A2681" i="1" s="1"/>
  <c r="A2682" i="1" s="1"/>
  <c r="A2683" i="1" s="1"/>
  <c r="D739" i="1"/>
  <c r="E738" i="1"/>
  <c r="E739" i="1" s="1"/>
  <c r="A2684" i="1"/>
  <c r="C2685" i="1"/>
  <c r="B2679" i="1"/>
  <c r="B2680" i="1" s="1"/>
  <c r="B2681" i="1" s="1"/>
  <c r="B2682" i="1" s="1"/>
  <c r="B2683" i="1" s="1"/>
  <c r="B2684" i="1" s="1"/>
  <c r="L738" i="1"/>
  <c r="M738" i="1"/>
  <c r="P738" i="1"/>
  <c r="N738" i="1"/>
  <c r="O738" i="1"/>
  <c r="Q739" i="1"/>
  <c r="A2685" i="1" l="1"/>
  <c r="B2685" i="1"/>
  <c r="C2686" i="1"/>
  <c r="C2687" i="1" s="1"/>
  <c r="D740" i="1"/>
  <c r="Q740" i="1"/>
  <c r="N739" i="1"/>
  <c r="O739" i="1"/>
  <c r="P739" i="1"/>
  <c r="M739" i="1"/>
  <c r="L739" i="1"/>
  <c r="D741" i="1" l="1"/>
  <c r="E740" i="1"/>
  <c r="C2688" i="1"/>
  <c r="B2686" i="1"/>
  <c r="B2687" i="1" s="1"/>
  <c r="A2686" i="1"/>
  <c r="A2687" i="1" s="1"/>
  <c r="Q741" i="1"/>
  <c r="L740" i="1"/>
  <c r="N740" i="1"/>
  <c r="O740" i="1"/>
  <c r="P740" i="1"/>
  <c r="M740" i="1"/>
  <c r="E741" i="1" l="1"/>
  <c r="B2688" i="1"/>
  <c r="C2689" i="1"/>
  <c r="C2690" i="1" s="1"/>
  <c r="C2691" i="1" s="1"/>
  <c r="C2692" i="1" s="1"/>
  <c r="C2693" i="1" s="1"/>
  <c r="C2694" i="1" s="1"/>
  <c r="A2688" i="1"/>
  <c r="D742" i="1"/>
  <c r="Q742" i="1"/>
  <c r="P741" i="1"/>
  <c r="L741" i="1"/>
  <c r="M741" i="1"/>
  <c r="N741" i="1"/>
  <c r="O741" i="1"/>
  <c r="A2689" i="1" l="1"/>
  <c r="A2690" i="1" s="1"/>
  <c r="A2691" i="1" s="1"/>
  <c r="A2692" i="1" s="1"/>
  <c r="A2693" i="1" s="1"/>
  <c r="D743" i="1"/>
  <c r="E742" i="1"/>
  <c r="E743" i="1" s="1"/>
  <c r="C2695" i="1"/>
  <c r="A2694" i="1"/>
  <c r="B2689" i="1"/>
  <c r="B2690" i="1" s="1"/>
  <c r="B2691" i="1" s="1"/>
  <c r="B2692" i="1" s="1"/>
  <c r="B2693" i="1" s="1"/>
  <c r="B2694" i="1" s="1"/>
  <c r="Q743" i="1"/>
  <c r="M742" i="1"/>
  <c r="N742" i="1"/>
  <c r="O742" i="1"/>
  <c r="P742" i="1"/>
  <c r="L742" i="1"/>
  <c r="B2695" i="1" l="1"/>
  <c r="C2696" i="1"/>
  <c r="A2695" i="1"/>
  <c r="D744" i="1"/>
  <c r="P743" i="1"/>
  <c r="L743" i="1"/>
  <c r="O743" i="1"/>
  <c r="M743" i="1"/>
  <c r="N743" i="1"/>
  <c r="Q744" i="1"/>
  <c r="D745" i="1" l="1"/>
  <c r="E744" i="1"/>
  <c r="E745" i="1" s="1"/>
  <c r="C2697" i="1"/>
  <c r="A2696" i="1"/>
  <c r="B2696" i="1"/>
  <c r="M744" i="1"/>
  <c r="O744" i="1"/>
  <c r="L744" i="1"/>
  <c r="N744" i="1"/>
  <c r="P744" i="1"/>
  <c r="Q745" i="1"/>
  <c r="A2697" i="1" l="1"/>
  <c r="C2698" i="1"/>
  <c r="C2699" i="1" s="1"/>
  <c r="C2700" i="1" s="1"/>
  <c r="C2701" i="1" s="1"/>
  <c r="C2702" i="1" s="1"/>
  <c r="C2703" i="1" s="1"/>
  <c r="B2697" i="1"/>
  <c r="B2698" i="1" s="1"/>
  <c r="B2699" i="1" s="1"/>
  <c r="B2700" i="1" s="1"/>
  <c r="B2701" i="1" s="1"/>
  <c r="B2702" i="1" s="1"/>
  <c r="B2703" i="1" s="1"/>
  <c r="D746" i="1"/>
  <c r="P745" i="1"/>
  <c r="M745" i="1"/>
  <c r="N745" i="1"/>
  <c r="L745" i="1"/>
  <c r="O745" i="1"/>
  <c r="Q746" i="1"/>
  <c r="D747" i="1" l="1"/>
  <c r="E746" i="1"/>
  <c r="C2704" i="1"/>
  <c r="A2698" i="1"/>
  <c r="A2699" i="1" s="1"/>
  <c r="A2700" i="1" s="1"/>
  <c r="A2701" i="1" s="1"/>
  <c r="A2702" i="1" s="1"/>
  <c r="A2703" i="1" s="1"/>
  <c r="Q747" i="1"/>
  <c r="O746" i="1"/>
  <c r="L746" i="1"/>
  <c r="M746" i="1"/>
  <c r="P746" i="1"/>
  <c r="N746" i="1"/>
  <c r="E747" i="1" l="1"/>
  <c r="C2705" i="1"/>
  <c r="C2706" i="1" s="1"/>
  <c r="C2707" i="1" s="1"/>
  <c r="A2704" i="1"/>
  <c r="A2705" i="1" s="1"/>
  <c r="A2706" i="1" s="1"/>
  <c r="B2704" i="1"/>
  <c r="B2705" i="1" s="1"/>
  <c r="B2706" i="1" s="1"/>
  <c r="B2707" i="1" s="1"/>
  <c r="D748" i="1"/>
  <c r="M747" i="1"/>
  <c r="N747" i="1"/>
  <c r="L747" i="1"/>
  <c r="O747" i="1"/>
  <c r="P747" i="1"/>
  <c r="Q748" i="1"/>
  <c r="D749" i="1" l="1"/>
  <c r="E748" i="1"/>
  <c r="C2708" i="1"/>
  <c r="C2709" i="1" s="1"/>
  <c r="A2707" i="1"/>
  <c r="Q749" i="1"/>
  <c r="M748" i="1"/>
  <c r="O748" i="1"/>
  <c r="P748" i="1"/>
  <c r="L748" i="1"/>
  <c r="N748" i="1"/>
  <c r="E749" i="1" l="1"/>
  <c r="A2708" i="1"/>
  <c r="A2709" i="1" s="1"/>
  <c r="C2710" i="1"/>
  <c r="B2708" i="1"/>
  <c r="B2709" i="1" s="1"/>
  <c r="D750" i="1"/>
  <c r="O749" i="1"/>
  <c r="M749" i="1"/>
  <c r="L749" i="1"/>
  <c r="N749" i="1"/>
  <c r="P749" i="1"/>
  <c r="Q750" i="1"/>
  <c r="D751" i="1" l="1"/>
  <c r="E750" i="1"/>
  <c r="C2711" i="1"/>
  <c r="C2712" i="1" s="1"/>
  <c r="C2713" i="1" s="1"/>
  <c r="C2714" i="1" s="1"/>
  <c r="B2710" i="1"/>
  <c r="A2710" i="1"/>
  <c r="A2711" i="1" s="1"/>
  <c r="A2712" i="1" s="1"/>
  <c r="A2713" i="1" s="1"/>
  <c r="O750" i="1"/>
  <c r="P750" i="1"/>
  <c r="L750" i="1"/>
  <c r="M750" i="1"/>
  <c r="N750" i="1"/>
  <c r="Q751" i="1"/>
  <c r="E751" i="1" l="1"/>
  <c r="B2711" i="1"/>
  <c r="B2712" i="1" s="1"/>
  <c r="B2713" i="1" s="1"/>
  <c r="B2714" i="1"/>
  <c r="C2715" i="1"/>
  <c r="C2716" i="1" s="1"/>
  <c r="C2717" i="1" s="1"/>
  <c r="A2714" i="1"/>
  <c r="D752" i="1"/>
  <c r="L751" i="1"/>
  <c r="M751" i="1"/>
  <c r="N751" i="1"/>
  <c r="O751" i="1"/>
  <c r="P751" i="1"/>
  <c r="Q752" i="1"/>
  <c r="A2715" i="1" l="1"/>
  <c r="A2716" i="1" s="1"/>
  <c r="D753" i="1"/>
  <c r="E752" i="1"/>
  <c r="E753" i="1" s="1"/>
  <c r="C2718" i="1"/>
  <c r="A2717" i="1"/>
  <c r="B2715" i="1"/>
  <c r="B2716" i="1" s="1"/>
  <c r="B2717" i="1" s="1"/>
  <c r="P752" i="1"/>
  <c r="N752" i="1"/>
  <c r="O752" i="1"/>
  <c r="L752" i="1"/>
  <c r="M752" i="1"/>
  <c r="Q753" i="1"/>
  <c r="A2718" i="1" l="1"/>
  <c r="C2719" i="1"/>
  <c r="B2718" i="1"/>
  <c r="B2719" i="1" s="1"/>
  <c r="D754" i="1"/>
  <c r="Q754" i="1"/>
  <c r="P753" i="1"/>
  <c r="M753" i="1"/>
  <c r="N753" i="1"/>
  <c r="O753" i="1"/>
  <c r="L753" i="1"/>
  <c r="D755" i="1" l="1"/>
  <c r="E754" i="1"/>
  <c r="E755" i="1" s="1"/>
  <c r="C2720" i="1"/>
  <c r="C2721" i="1" s="1"/>
  <c r="C2722" i="1" s="1"/>
  <c r="C2723" i="1" s="1"/>
  <c r="C2724" i="1" s="1"/>
  <c r="A2719" i="1"/>
  <c r="N754" i="1"/>
  <c r="L754" i="1"/>
  <c r="M754" i="1"/>
  <c r="O754" i="1"/>
  <c r="P754" i="1"/>
  <c r="Q755" i="1"/>
  <c r="A2720" i="1" l="1"/>
  <c r="A2721" i="1" s="1"/>
  <c r="A2722" i="1" s="1"/>
  <c r="A2723" i="1" s="1"/>
  <c r="A2724" i="1"/>
  <c r="C2725" i="1"/>
  <c r="B2720" i="1"/>
  <c r="B2721" i="1" s="1"/>
  <c r="B2722" i="1" s="1"/>
  <c r="B2723" i="1" s="1"/>
  <c r="B2724" i="1" s="1"/>
  <c r="B2725" i="1" s="1"/>
  <c r="D756" i="1"/>
  <c r="Q756" i="1"/>
  <c r="N755" i="1"/>
  <c r="O755" i="1"/>
  <c r="P755" i="1"/>
  <c r="M755" i="1"/>
  <c r="L755" i="1"/>
  <c r="D757" i="1" l="1"/>
  <c r="E756" i="1"/>
  <c r="E757" i="1" s="1"/>
  <c r="C2726" i="1"/>
  <c r="A2725" i="1"/>
  <c r="A2726" i="1" s="1"/>
  <c r="P756" i="1"/>
  <c r="O756" i="1"/>
  <c r="L756" i="1"/>
  <c r="M756" i="1"/>
  <c r="N756" i="1"/>
  <c r="Q757" i="1"/>
  <c r="C2727" i="1" l="1"/>
  <c r="C2728" i="1" s="1"/>
  <c r="C2729" i="1" s="1"/>
  <c r="C2730" i="1" s="1"/>
  <c r="C2731" i="1" s="1"/>
  <c r="C2732" i="1" s="1"/>
  <c r="C2733" i="1" s="1"/>
  <c r="C2734" i="1" s="1"/>
  <c r="B2726" i="1"/>
  <c r="B2727" i="1" s="1"/>
  <c r="B2728" i="1" s="1"/>
  <c r="D758" i="1"/>
  <c r="M757" i="1"/>
  <c r="N757" i="1"/>
  <c r="O757" i="1"/>
  <c r="P757" i="1"/>
  <c r="L757" i="1"/>
  <c r="Q758" i="1"/>
  <c r="B2729" i="1" l="1"/>
  <c r="B2730" i="1" s="1"/>
  <c r="B2731" i="1" s="1"/>
  <c r="B2732" i="1" s="1"/>
  <c r="B2733" i="1" s="1"/>
  <c r="B2734" i="1" s="1"/>
  <c r="D759" i="1"/>
  <c r="E758" i="1"/>
  <c r="E759" i="1" s="1"/>
  <c r="C2735" i="1"/>
  <c r="A2734" i="1"/>
  <c r="A2727" i="1"/>
  <c r="A2728" i="1" s="1"/>
  <c r="A2729" i="1" s="1"/>
  <c r="A2730" i="1" s="1"/>
  <c r="A2731" i="1" s="1"/>
  <c r="A2732" i="1" s="1"/>
  <c r="A2733" i="1" s="1"/>
  <c r="Q759" i="1"/>
  <c r="N758" i="1"/>
  <c r="L758" i="1"/>
  <c r="O758" i="1"/>
  <c r="P758" i="1"/>
  <c r="M758" i="1"/>
  <c r="C2736" i="1" l="1"/>
  <c r="A2735" i="1"/>
  <c r="A2736" i="1" s="1"/>
  <c r="B2735" i="1"/>
  <c r="D760" i="1"/>
  <c r="L759" i="1"/>
  <c r="N759" i="1"/>
  <c r="O759" i="1"/>
  <c r="P759" i="1"/>
  <c r="M759" i="1"/>
  <c r="Q760" i="1"/>
  <c r="D761" i="1" l="1"/>
  <c r="E760" i="1"/>
  <c r="C2737" i="1"/>
  <c r="C2738" i="1" s="1"/>
  <c r="C2739" i="1" s="1"/>
  <c r="B2736" i="1"/>
  <c r="B2737" i="1" s="1"/>
  <c r="B2738" i="1" s="1"/>
  <c r="B2739" i="1" s="1"/>
  <c r="M760" i="1"/>
  <c r="L760" i="1"/>
  <c r="O760" i="1"/>
  <c r="P760" i="1"/>
  <c r="N760" i="1"/>
  <c r="Q761" i="1"/>
  <c r="E761" i="1" l="1"/>
  <c r="C2740" i="1"/>
  <c r="C2741" i="1" s="1"/>
  <c r="C2742" i="1" s="1"/>
  <c r="C2743" i="1" s="1"/>
  <c r="C2744" i="1" s="1"/>
  <c r="A2737" i="1"/>
  <c r="A2738" i="1" s="1"/>
  <c r="A2739" i="1" s="1"/>
  <c r="D762" i="1"/>
  <c r="E762" i="1" s="1"/>
  <c r="M761" i="1"/>
  <c r="L761" i="1"/>
  <c r="N761" i="1"/>
  <c r="O761" i="1"/>
  <c r="P761" i="1"/>
  <c r="Q762" i="1"/>
  <c r="A2740" i="1" l="1"/>
  <c r="A2741" i="1" s="1"/>
  <c r="A2742" i="1" s="1"/>
  <c r="A2743" i="1" s="1"/>
  <c r="D763" i="1"/>
  <c r="E763" i="1"/>
  <c r="A2744" i="1"/>
  <c r="C2745" i="1"/>
  <c r="B2740" i="1"/>
  <c r="B2741" i="1" s="1"/>
  <c r="B2742" i="1" s="1"/>
  <c r="B2743" i="1" s="1"/>
  <c r="B2744" i="1" s="1"/>
  <c r="P762" i="1"/>
  <c r="L762" i="1"/>
  <c r="M762" i="1"/>
  <c r="N762" i="1"/>
  <c r="O762" i="1"/>
  <c r="Q763" i="1"/>
  <c r="B2745" i="1" l="1"/>
  <c r="C2746" i="1"/>
  <c r="C2747" i="1" s="1"/>
  <c r="C2748" i="1" s="1"/>
  <c r="C2749" i="1" s="1"/>
  <c r="A2745" i="1"/>
  <c r="D764" i="1"/>
  <c r="Q764" i="1"/>
  <c r="L763" i="1"/>
  <c r="O763" i="1"/>
  <c r="P763" i="1"/>
  <c r="M763" i="1"/>
  <c r="N763" i="1"/>
  <c r="A2746" i="1" l="1"/>
  <c r="A2747" i="1" s="1"/>
  <c r="A2748" i="1" s="1"/>
  <c r="D765" i="1"/>
  <c r="E764" i="1"/>
  <c r="E765" i="1" s="1"/>
  <c r="A2749" i="1"/>
  <c r="C2750" i="1"/>
  <c r="B2746" i="1"/>
  <c r="B2747" i="1" s="1"/>
  <c r="B2748" i="1" s="1"/>
  <c r="B2749" i="1" s="1"/>
  <c r="P764" i="1"/>
  <c r="O764" i="1"/>
  <c r="L764" i="1"/>
  <c r="M764" i="1"/>
  <c r="N764" i="1"/>
  <c r="Q765" i="1"/>
  <c r="A2750" i="1" l="1"/>
  <c r="C2751" i="1"/>
  <c r="C2752" i="1" s="1"/>
  <c r="C2753" i="1" s="1"/>
  <c r="C2754" i="1" s="1"/>
  <c r="B2750" i="1"/>
  <c r="B2751" i="1" s="1"/>
  <c r="B2752" i="1" s="1"/>
  <c r="B2753" i="1" s="1"/>
  <c r="B2754" i="1" s="1"/>
  <c r="A2751" i="1"/>
  <c r="A2752" i="1" s="1"/>
  <c r="A2753" i="1" s="1"/>
  <c r="D766" i="1"/>
  <c r="Q766" i="1"/>
  <c r="L765" i="1"/>
  <c r="O765" i="1"/>
  <c r="P765" i="1"/>
  <c r="M765" i="1"/>
  <c r="N765" i="1"/>
  <c r="D767" i="1" l="1"/>
  <c r="E766" i="1"/>
  <c r="A2754" i="1"/>
  <c r="C2755" i="1"/>
  <c r="C2756" i="1" s="1"/>
  <c r="C2757" i="1" s="1"/>
  <c r="C2758" i="1" s="1"/>
  <c r="C2759" i="1" s="1"/>
  <c r="C2760" i="1" s="1"/>
  <c r="C2761" i="1" s="1"/>
  <c r="C2762" i="1" s="1"/>
  <c r="Q767" i="1"/>
  <c r="N766" i="1"/>
  <c r="P766" i="1"/>
  <c r="L766" i="1"/>
  <c r="M766" i="1"/>
  <c r="O766" i="1"/>
  <c r="E767" i="1" l="1"/>
  <c r="C2763" i="1"/>
  <c r="C2764" i="1" s="1"/>
  <c r="A2755" i="1"/>
  <c r="A2756" i="1" s="1"/>
  <c r="A2757" i="1" s="1"/>
  <c r="A2758" i="1" s="1"/>
  <c r="A2759" i="1" s="1"/>
  <c r="A2760" i="1" s="1"/>
  <c r="A2761" i="1" s="1"/>
  <c r="A2762" i="1" s="1"/>
  <c r="A2763" i="1" s="1"/>
  <c r="B2755" i="1"/>
  <c r="B2756" i="1" s="1"/>
  <c r="B2757" i="1" s="1"/>
  <c r="B2758" i="1" s="1"/>
  <c r="B2759" i="1" s="1"/>
  <c r="B2760" i="1" s="1"/>
  <c r="B2761" i="1" s="1"/>
  <c r="B2762" i="1" s="1"/>
  <c r="B2763" i="1" s="1"/>
  <c r="B2764" i="1" s="1"/>
  <c r="D768" i="1"/>
  <c r="N767" i="1"/>
  <c r="P767" i="1"/>
  <c r="L767" i="1"/>
  <c r="M767" i="1"/>
  <c r="O767" i="1"/>
  <c r="Q768" i="1"/>
  <c r="D769" i="1" l="1"/>
  <c r="E768" i="1"/>
  <c r="A2764" i="1"/>
  <c r="C2765" i="1"/>
  <c r="O768" i="1"/>
  <c r="N768" i="1"/>
  <c r="P768" i="1"/>
  <c r="L768" i="1"/>
  <c r="M768" i="1"/>
  <c r="Q769" i="1"/>
  <c r="E769" i="1" l="1"/>
  <c r="A2765" i="1"/>
  <c r="B2765" i="1"/>
  <c r="C2766" i="1"/>
  <c r="C2767" i="1" s="1"/>
  <c r="C2768" i="1" s="1"/>
  <c r="C2769" i="1" s="1"/>
  <c r="C2770" i="1" s="1"/>
  <c r="C2771" i="1" s="1"/>
  <c r="C2772" i="1" s="1"/>
  <c r="C2773" i="1" s="1"/>
  <c r="D770" i="1"/>
  <c r="Q770" i="1"/>
  <c r="P769" i="1"/>
  <c r="M769" i="1"/>
  <c r="N769" i="1"/>
  <c r="L769" i="1"/>
  <c r="O769" i="1"/>
  <c r="D771" i="1" l="1"/>
  <c r="E770" i="1"/>
  <c r="C2774" i="1"/>
  <c r="B2766" i="1"/>
  <c r="B2767" i="1" s="1"/>
  <c r="B2768" i="1" s="1"/>
  <c r="B2769" i="1" s="1"/>
  <c r="B2770" i="1" s="1"/>
  <c r="B2771" i="1" s="1"/>
  <c r="B2772" i="1" s="1"/>
  <c r="B2773" i="1" s="1"/>
  <c r="B2774" i="1" s="1"/>
  <c r="A2766" i="1"/>
  <c r="A2767" i="1" s="1"/>
  <c r="A2768" i="1" s="1"/>
  <c r="A2769" i="1" s="1"/>
  <c r="A2770" i="1" s="1"/>
  <c r="A2771" i="1" s="1"/>
  <c r="A2772" i="1" s="1"/>
  <c r="A2773" i="1" s="1"/>
  <c r="N770" i="1"/>
  <c r="O770" i="1"/>
  <c r="P770" i="1"/>
  <c r="L770" i="1"/>
  <c r="M770" i="1"/>
  <c r="Q771" i="1"/>
  <c r="E771" i="1" l="1"/>
  <c r="A2774" i="1"/>
  <c r="C2775" i="1"/>
  <c r="D772" i="1"/>
  <c r="L771" i="1"/>
  <c r="N771" i="1"/>
  <c r="O771" i="1"/>
  <c r="P771" i="1"/>
  <c r="M771" i="1"/>
  <c r="Q772" i="1"/>
  <c r="D773" i="1" l="1"/>
  <c r="E772" i="1"/>
  <c r="E773" i="1" s="1"/>
  <c r="C2776" i="1"/>
  <c r="A2775" i="1"/>
  <c r="B2775" i="1"/>
  <c r="B2776" i="1" s="1"/>
  <c r="N772" i="1"/>
  <c r="O772" i="1"/>
  <c r="P772" i="1"/>
  <c r="M772" i="1"/>
  <c r="L772" i="1"/>
  <c r="Q773" i="1"/>
  <c r="C2777" i="1" l="1"/>
  <c r="A2776" i="1"/>
  <c r="D774" i="1"/>
  <c r="L773" i="1"/>
  <c r="M773" i="1"/>
  <c r="N773" i="1"/>
  <c r="P773" i="1"/>
  <c r="O773" i="1"/>
  <c r="Q774" i="1"/>
  <c r="A2777" i="1" l="1"/>
  <c r="D775" i="1"/>
  <c r="E774" i="1"/>
  <c r="E775" i="1" s="1"/>
  <c r="C2778" i="1"/>
  <c r="C2779" i="1" s="1"/>
  <c r="C2780" i="1" s="1"/>
  <c r="B2777" i="1"/>
  <c r="B2778" i="1" s="1"/>
  <c r="L774" i="1"/>
  <c r="M774" i="1"/>
  <c r="N774" i="1"/>
  <c r="O774" i="1"/>
  <c r="P774" i="1"/>
  <c r="Q775" i="1"/>
  <c r="B2779" i="1" l="1"/>
  <c r="B2780" i="1" s="1"/>
  <c r="C2781" i="1"/>
  <c r="C2782" i="1" s="1"/>
  <c r="C2783" i="1" s="1"/>
  <c r="C2784" i="1" s="1"/>
  <c r="A2778" i="1"/>
  <c r="A2779" i="1" s="1"/>
  <c r="A2780" i="1" s="1"/>
  <c r="A2781" i="1" s="1"/>
  <c r="A2782" i="1" s="1"/>
  <c r="A2783" i="1" s="1"/>
  <c r="D776" i="1"/>
  <c r="E776" i="1" s="1"/>
  <c r="N775" i="1"/>
  <c r="O775" i="1"/>
  <c r="P775" i="1"/>
  <c r="L775" i="1"/>
  <c r="M775" i="1"/>
  <c r="Q776" i="1"/>
  <c r="D777" i="1" l="1"/>
  <c r="C2785" i="1"/>
  <c r="C2786" i="1" s="1"/>
  <c r="C2787" i="1" s="1"/>
  <c r="C2788" i="1" s="1"/>
  <c r="A2784" i="1"/>
  <c r="A2785" i="1" s="1"/>
  <c r="A2786" i="1" s="1"/>
  <c r="A2787" i="1" s="1"/>
  <c r="B2781" i="1"/>
  <c r="B2782" i="1" s="1"/>
  <c r="B2783" i="1" s="1"/>
  <c r="B2784" i="1" s="1"/>
  <c r="B2785" i="1" s="1"/>
  <c r="B2786" i="1" s="1"/>
  <c r="B2787" i="1" s="1"/>
  <c r="B2788" i="1" s="1"/>
  <c r="Q777" i="1"/>
  <c r="L776" i="1"/>
  <c r="M776" i="1"/>
  <c r="N776" i="1"/>
  <c r="O776" i="1"/>
  <c r="P776" i="1"/>
  <c r="C2789" i="1" l="1"/>
  <c r="A2788" i="1"/>
  <c r="D778" i="1"/>
  <c r="E777" i="1"/>
  <c r="Q778" i="1"/>
  <c r="P777" i="1"/>
  <c r="O777" i="1"/>
  <c r="L777" i="1"/>
  <c r="M777" i="1"/>
  <c r="N777" i="1"/>
  <c r="E778" i="1" l="1"/>
  <c r="D779" i="1"/>
  <c r="A2789" i="1"/>
  <c r="C2790" i="1"/>
  <c r="B2789" i="1"/>
  <c r="N778" i="1"/>
  <c r="P778" i="1"/>
  <c r="O778" i="1"/>
  <c r="M778" i="1"/>
  <c r="L778" i="1"/>
  <c r="Q779" i="1"/>
  <c r="C2791" i="1" l="1"/>
  <c r="C2792" i="1" s="1"/>
  <c r="C2793" i="1" s="1"/>
  <c r="C2794" i="1" s="1"/>
  <c r="B2790" i="1"/>
  <c r="B2791" i="1" s="1"/>
  <c r="A2790" i="1"/>
  <c r="A2791" i="1" s="1"/>
  <c r="A2792" i="1" s="1"/>
  <c r="A2793" i="1" s="1"/>
  <c r="D780" i="1"/>
  <c r="E779" i="1"/>
  <c r="E780" i="1" s="1"/>
  <c r="P779" i="1"/>
  <c r="N779" i="1"/>
  <c r="O779" i="1"/>
  <c r="L779" i="1"/>
  <c r="M779" i="1"/>
  <c r="Q780" i="1"/>
  <c r="B2792" i="1" l="1"/>
  <c r="B2793" i="1" s="1"/>
  <c r="B2794" i="1" s="1"/>
  <c r="D781" i="1"/>
  <c r="C2795" i="1"/>
  <c r="C2796" i="1" s="1"/>
  <c r="C2797" i="1" s="1"/>
  <c r="A2794" i="1"/>
  <c r="M780" i="1"/>
  <c r="P780" i="1"/>
  <c r="L780" i="1"/>
  <c r="N780" i="1"/>
  <c r="O780" i="1"/>
  <c r="Q781" i="1"/>
  <c r="A2795" i="1" l="1"/>
  <c r="A2796" i="1" s="1"/>
  <c r="C2798" i="1"/>
  <c r="A2797" i="1"/>
  <c r="A2798" i="1" s="1"/>
  <c r="B2795" i="1"/>
  <c r="B2796" i="1" s="1"/>
  <c r="B2797" i="1" s="1"/>
  <c r="D782" i="1"/>
  <c r="E781" i="1"/>
  <c r="Q782" i="1"/>
  <c r="L781" i="1"/>
  <c r="M781" i="1"/>
  <c r="N781" i="1"/>
  <c r="P781" i="1"/>
  <c r="O781" i="1"/>
  <c r="E782" i="1" l="1"/>
  <c r="D783" i="1"/>
  <c r="C2799" i="1"/>
  <c r="C2800" i="1" s="1"/>
  <c r="C2801" i="1" s="1"/>
  <c r="C2802" i="1" s="1"/>
  <c r="C2803" i="1" s="1"/>
  <c r="C2804" i="1" s="1"/>
  <c r="B2798" i="1"/>
  <c r="B2799" i="1" s="1"/>
  <c r="Q783" i="1"/>
  <c r="N782" i="1"/>
  <c r="L782" i="1"/>
  <c r="M782" i="1"/>
  <c r="P782" i="1"/>
  <c r="O782" i="1"/>
  <c r="B2800" i="1" l="1"/>
  <c r="B2801" i="1" s="1"/>
  <c r="B2802" i="1" s="1"/>
  <c r="B2803" i="1" s="1"/>
  <c r="B2804" i="1" s="1"/>
  <c r="C2805" i="1"/>
  <c r="A2804" i="1"/>
  <c r="A2799" i="1"/>
  <c r="A2800" i="1" s="1"/>
  <c r="A2801" i="1" s="1"/>
  <c r="A2802" i="1" s="1"/>
  <c r="A2803" i="1" s="1"/>
  <c r="D784" i="1"/>
  <c r="E783" i="1"/>
  <c r="O783" i="1"/>
  <c r="P783" i="1"/>
  <c r="M783" i="1"/>
  <c r="N783" i="1"/>
  <c r="L783" i="1"/>
  <c r="Q784" i="1"/>
  <c r="E784" i="1" l="1"/>
  <c r="D785" i="1"/>
  <c r="C2806" i="1"/>
  <c r="A2805" i="1"/>
  <c r="B2805" i="1"/>
  <c r="Q785" i="1"/>
  <c r="N784" i="1"/>
  <c r="O784" i="1"/>
  <c r="P784" i="1"/>
  <c r="L784" i="1"/>
  <c r="M784" i="1"/>
  <c r="A2806" i="1" l="1"/>
  <c r="C2807" i="1"/>
  <c r="C2808" i="1" s="1"/>
  <c r="B2806" i="1"/>
  <c r="B2807" i="1" s="1"/>
  <c r="B2808" i="1" s="1"/>
  <c r="D786" i="1"/>
  <c r="E785" i="1"/>
  <c r="P785" i="1"/>
  <c r="L785" i="1"/>
  <c r="M785" i="1"/>
  <c r="N785" i="1"/>
  <c r="O785" i="1"/>
  <c r="Q786" i="1"/>
  <c r="E786" i="1" l="1"/>
  <c r="A2807" i="1"/>
  <c r="D787" i="1"/>
  <c r="E787" i="1" s="1"/>
  <c r="C2809" i="1"/>
  <c r="C2810" i="1" s="1"/>
  <c r="C2811" i="1" s="1"/>
  <c r="C2812" i="1" s="1"/>
  <c r="C2813" i="1" s="1"/>
  <c r="C2814" i="1" s="1"/>
  <c r="A2808" i="1"/>
  <c r="M786" i="1"/>
  <c r="N786" i="1"/>
  <c r="O786" i="1"/>
  <c r="L786" i="1"/>
  <c r="P786" i="1"/>
  <c r="Q787" i="1"/>
  <c r="A2809" i="1" l="1"/>
  <c r="A2810" i="1" s="1"/>
  <c r="A2811" i="1" s="1"/>
  <c r="A2812" i="1" s="1"/>
  <c r="A2813" i="1" s="1"/>
  <c r="A2814" i="1"/>
  <c r="C2815" i="1"/>
  <c r="B2809" i="1"/>
  <c r="B2810" i="1" s="1"/>
  <c r="B2811" i="1" s="1"/>
  <c r="B2812" i="1" s="1"/>
  <c r="B2813" i="1" s="1"/>
  <c r="B2814" i="1" s="1"/>
  <c r="B2815" i="1" s="1"/>
  <c r="D788" i="1"/>
  <c r="E788" i="1" s="1"/>
  <c r="O787" i="1"/>
  <c r="P787" i="1"/>
  <c r="L787" i="1"/>
  <c r="M787" i="1"/>
  <c r="N787" i="1"/>
  <c r="Q788" i="1"/>
  <c r="D789" i="1" l="1"/>
  <c r="C2816" i="1"/>
  <c r="A2815" i="1"/>
  <c r="Q789" i="1"/>
  <c r="O788" i="1"/>
  <c r="P788" i="1"/>
  <c r="M788" i="1"/>
  <c r="L788" i="1"/>
  <c r="N788" i="1"/>
  <c r="B2816" i="1" l="1"/>
  <c r="C2817" i="1"/>
  <c r="C2818" i="1" s="1"/>
  <c r="C2819" i="1" s="1"/>
  <c r="A2816" i="1"/>
  <c r="D790" i="1"/>
  <c r="E789" i="1"/>
  <c r="E790" i="1" s="1"/>
  <c r="P789" i="1"/>
  <c r="L789" i="1"/>
  <c r="M789" i="1"/>
  <c r="N789" i="1"/>
  <c r="O789" i="1"/>
  <c r="Q790" i="1"/>
  <c r="A2817" i="1" l="1"/>
  <c r="A2818" i="1" s="1"/>
  <c r="B2817" i="1"/>
  <c r="B2818" i="1" s="1"/>
  <c r="D791" i="1"/>
  <c r="C2820" i="1"/>
  <c r="C2821" i="1" s="1"/>
  <c r="C2822" i="1" s="1"/>
  <c r="C2823" i="1" s="1"/>
  <c r="C2824" i="1" s="1"/>
  <c r="A2819" i="1"/>
  <c r="B2819" i="1"/>
  <c r="B2820" i="1" s="1"/>
  <c r="B2821" i="1" s="1"/>
  <c r="B2822" i="1" s="1"/>
  <c r="B2823" i="1" s="1"/>
  <c r="B2824" i="1" s="1"/>
  <c r="M790" i="1"/>
  <c r="O790" i="1"/>
  <c r="N790" i="1"/>
  <c r="P790" i="1"/>
  <c r="L790" i="1"/>
  <c r="Q791" i="1"/>
  <c r="A2820" i="1" l="1"/>
  <c r="A2821" i="1" s="1"/>
  <c r="A2822" i="1" s="1"/>
  <c r="A2823" i="1" s="1"/>
  <c r="C2825" i="1"/>
  <c r="A2824" i="1"/>
  <c r="A2825" i="1" s="1"/>
  <c r="D792" i="1"/>
  <c r="E791" i="1"/>
  <c r="Q792" i="1"/>
  <c r="O791" i="1"/>
  <c r="P791" i="1"/>
  <c r="M791" i="1"/>
  <c r="L791" i="1"/>
  <c r="N791" i="1"/>
  <c r="E792" i="1" l="1"/>
  <c r="D793" i="1"/>
  <c r="C2826" i="1"/>
  <c r="C2827" i="1" s="1"/>
  <c r="C2828" i="1" s="1"/>
  <c r="C2829" i="1" s="1"/>
  <c r="C2830" i="1" s="1"/>
  <c r="C2831" i="1" s="1"/>
  <c r="B2825" i="1"/>
  <c r="B2826" i="1" s="1"/>
  <c r="B2827" i="1" s="1"/>
  <c r="O792" i="1"/>
  <c r="N792" i="1"/>
  <c r="L792" i="1"/>
  <c r="M792" i="1"/>
  <c r="P792" i="1"/>
  <c r="Q793" i="1"/>
  <c r="B2828" i="1" l="1"/>
  <c r="B2829" i="1" s="1"/>
  <c r="B2830" i="1" s="1"/>
  <c r="B2831" i="1" s="1"/>
  <c r="C2832" i="1"/>
  <c r="C2833" i="1" s="1"/>
  <c r="C2834" i="1" s="1"/>
  <c r="A2826" i="1"/>
  <c r="A2827" i="1" s="1"/>
  <c r="A2828" i="1" s="1"/>
  <c r="A2829" i="1" s="1"/>
  <c r="A2830" i="1" s="1"/>
  <c r="A2831" i="1" s="1"/>
  <c r="A2832" i="1" s="1"/>
  <c r="A2833" i="1" s="1"/>
  <c r="D794" i="1"/>
  <c r="E793" i="1"/>
  <c r="E794" i="1" s="1"/>
  <c r="O793" i="1"/>
  <c r="L793" i="1"/>
  <c r="M793" i="1"/>
  <c r="P793" i="1"/>
  <c r="N793" i="1"/>
  <c r="Q794" i="1"/>
  <c r="D795" i="1" l="1"/>
  <c r="E795" i="1" s="1"/>
  <c r="A2834" i="1"/>
  <c r="C2835" i="1"/>
  <c r="C2836" i="1" s="1"/>
  <c r="C2837" i="1" s="1"/>
  <c r="B2832" i="1"/>
  <c r="B2833" i="1" s="1"/>
  <c r="B2834" i="1" s="1"/>
  <c r="B2835" i="1" s="1"/>
  <c r="B2836" i="1" s="1"/>
  <c r="B2837" i="1" s="1"/>
  <c r="Q795" i="1"/>
  <c r="M794" i="1"/>
  <c r="N794" i="1"/>
  <c r="O794" i="1"/>
  <c r="L794" i="1"/>
  <c r="P794" i="1"/>
  <c r="C2838" i="1" l="1"/>
  <c r="A2835" i="1"/>
  <c r="A2836" i="1" s="1"/>
  <c r="A2837" i="1" s="1"/>
  <c r="A2838" i="1" s="1"/>
  <c r="D796" i="1"/>
  <c r="E796" i="1" s="1"/>
  <c r="L795" i="1"/>
  <c r="N795" i="1"/>
  <c r="P795" i="1"/>
  <c r="M795" i="1"/>
  <c r="O795" i="1"/>
  <c r="Q796" i="1"/>
  <c r="D797" i="1" l="1"/>
  <c r="C2839" i="1"/>
  <c r="C2840" i="1" s="1"/>
  <c r="C2841" i="1" s="1"/>
  <c r="C2842" i="1" s="1"/>
  <c r="C2843" i="1" s="1"/>
  <c r="C2844" i="1" s="1"/>
  <c r="B2838" i="1"/>
  <c r="Q797" i="1"/>
  <c r="O796" i="1"/>
  <c r="P796" i="1"/>
  <c r="M796" i="1"/>
  <c r="L796" i="1"/>
  <c r="N796" i="1"/>
  <c r="B2839" i="1" l="1"/>
  <c r="B2840" i="1" s="1"/>
  <c r="B2841" i="1" s="1"/>
  <c r="B2842" i="1" s="1"/>
  <c r="B2843" i="1" s="1"/>
  <c r="B2844" i="1" s="1"/>
  <c r="A2839" i="1"/>
  <c r="A2840" i="1" s="1"/>
  <c r="A2841" i="1" s="1"/>
  <c r="A2842" i="1" s="1"/>
  <c r="A2843" i="1" s="1"/>
  <c r="A2844" i="1"/>
  <c r="C2845" i="1"/>
  <c r="D798" i="1"/>
  <c r="E797" i="1"/>
  <c r="E798" i="1" s="1"/>
  <c r="Q798" i="1"/>
  <c r="N797" i="1"/>
  <c r="P797" i="1"/>
  <c r="L797" i="1"/>
  <c r="M797" i="1"/>
  <c r="O797" i="1"/>
  <c r="D799" i="1" l="1"/>
  <c r="C2846" i="1"/>
  <c r="A2845" i="1"/>
  <c r="A2846" i="1" s="1"/>
  <c r="B2845" i="1"/>
  <c r="Q799" i="1"/>
  <c r="P798" i="1"/>
  <c r="N798" i="1"/>
  <c r="M798" i="1"/>
  <c r="O798" i="1"/>
  <c r="L798" i="1"/>
  <c r="C2847" i="1" l="1"/>
  <c r="B2846" i="1"/>
  <c r="D800" i="1"/>
  <c r="E799" i="1"/>
  <c r="P799" i="1"/>
  <c r="N799" i="1"/>
  <c r="O799" i="1"/>
  <c r="L799" i="1"/>
  <c r="M799" i="1"/>
  <c r="Q800" i="1"/>
  <c r="E800" i="1" l="1"/>
  <c r="D801" i="1"/>
  <c r="B2847" i="1"/>
  <c r="C2848" i="1"/>
  <c r="A2847" i="1"/>
  <c r="M800" i="1"/>
  <c r="L800" i="1"/>
  <c r="P800" i="1"/>
  <c r="N800" i="1"/>
  <c r="O800" i="1"/>
  <c r="Q801" i="1"/>
  <c r="C2849" i="1" l="1"/>
  <c r="A2848" i="1"/>
  <c r="B2848" i="1"/>
  <c r="D802" i="1"/>
  <c r="E801" i="1"/>
  <c r="E802" i="1" s="1"/>
  <c r="O801" i="1"/>
  <c r="P801" i="1"/>
  <c r="L801" i="1"/>
  <c r="N801" i="1"/>
  <c r="M801" i="1"/>
  <c r="Q802" i="1"/>
  <c r="A2849" i="1" l="1"/>
  <c r="D803" i="1"/>
  <c r="C2850" i="1"/>
  <c r="C2851" i="1" s="1"/>
  <c r="C2852" i="1" s="1"/>
  <c r="C2853" i="1" s="1"/>
  <c r="C2854" i="1" s="1"/>
  <c r="B2849" i="1"/>
  <c r="Q803" i="1"/>
  <c r="M802" i="1"/>
  <c r="N802" i="1"/>
  <c r="O802" i="1"/>
  <c r="L802" i="1"/>
  <c r="P802" i="1"/>
  <c r="B2850" i="1" l="1"/>
  <c r="B2851" i="1" s="1"/>
  <c r="B2852" i="1" s="1"/>
  <c r="B2853" i="1" s="1"/>
  <c r="B2854" i="1" s="1"/>
  <c r="C2855" i="1"/>
  <c r="A2854" i="1"/>
  <c r="A2850" i="1"/>
  <c r="A2851" i="1" s="1"/>
  <c r="A2852" i="1" s="1"/>
  <c r="A2853" i="1" s="1"/>
  <c r="D804" i="1"/>
  <c r="E803" i="1"/>
  <c r="E804" i="1" s="1"/>
  <c r="P803" i="1"/>
  <c r="L803" i="1"/>
  <c r="O803" i="1"/>
  <c r="N803" i="1"/>
  <c r="M803" i="1"/>
  <c r="Q804" i="1"/>
  <c r="B2855" i="1" l="1"/>
  <c r="D805" i="1"/>
  <c r="C2856" i="1"/>
  <c r="A2855" i="1"/>
  <c r="Q805" i="1"/>
  <c r="L804" i="1"/>
  <c r="N804" i="1"/>
  <c r="M804" i="1"/>
  <c r="O804" i="1"/>
  <c r="P804" i="1"/>
  <c r="B2856" i="1" l="1"/>
  <c r="C2857" i="1"/>
  <c r="C2858" i="1" s="1"/>
  <c r="C2859" i="1" s="1"/>
  <c r="C2860" i="1" s="1"/>
  <c r="C2861" i="1" s="1"/>
  <c r="C2862" i="1" s="1"/>
  <c r="C2863" i="1" s="1"/>
  <c r="C2864" i="1" s="1"/>
  <c r="A2856" i="1"/>
  <c r="D806" i="1"/>
  <c r="E805" i="1"/>
  <c r="E806" i="1" s="1"/>
  <c r="Q806" i="1"/>
  <c r="L805" i="1"/>
  <c r="N805" i="1"/>
  <c r="O805" i="1"/>
  <c r="P805" i="1"/>
  <c r="M805" i="1"/>
  <c r="D807" i="1" l="1"/>
  <c r="A2857" i="1"/>
  <c r="A2858" i="1" s="1"/>
  <c r="A2859" i="1" s="1"/>
  <c r="A2860" i="1" s="1"/>
  <c r="A2861" i="1" s="1"/>
  <c r="A2862" i="1" s="1"/>
  <c r="A2863" i="1" s="1"/>
  <c r="C2865" i="1"/>
  <c r="A2864" i="1"/>
  <c r="B2857" i="1"/>
  <c r="B2858" i="1" s="1"/>
  <c r="B2859" i="1" s="1"/>
  <c r="B2860" i="1" s="1"/>
  <c r="B2861" i="1" s="1"/>
  <c r="B2862" i="1" s="1"/>
  <c r="B2863" i="1" s="1"/>
  <c r="B2864" i="1" s="1"/>
  <c r="L806" i="1"/>
  <c r="M806" i="1"/>
  <c r="O806" i="1"/>
  <c r="N806" i="1"/>
  <c r="P806" i="1"/>
  <c r="Q807" i="1"/>
  <c r="A2865" i="1" l="1"/>
  <c r="C2866" i="1"/>
  <c r="C2867" i="1" s="1"/>
  <c r="C2868" i="1" s="1"/>
  <c r="C2869" i="1" s="1"/>
  <c r="B2865" i="1"/>
  <c r="B2866" i="1" s="1"/>
  <c r="B2867" i="1" s="1"/>
  <c r="B2868" i="1" s="1"/>
  <c r="B2869" i="1" s="1"/>
  <c r="D808" i="1"/>
  <c r="E807" i="1"/>
  <c r="E808" i="1" s="1"/>
  <c r="Q808" i="1"/>
  <c r="P807" i="1"/>
  <c r="L807" i="1"/>
  <c r="M807" i="1"/>
  <c r="N807" i="1"/>
  <c r="O807" i="1"/>
  <c r="D809" i="1" l="1"/>
  <c r="C2870" i="1"/>
  <c r="C2871" i="1" s="1"/>
  <c r="C2872" i="1" s="1"/>
  <c r="A2866" i="1"/>
  <c r="A2867" i="1" s="1"/>
  <c r="A2868" i="1" s="1"/>
  <c r="A2869" i="1" s="1"/>
  <c r="A2870" i="1" s="1"/>
  <c r="A2871" i="1" s="1"/>
  <c r="L808" i="1"/>
  <c r="N808" i="1"/>
  <c r="P808" i="1"/>
  <c r="M808" i="1"/>
  <c r="O808" i="1"/>
  <c r="Q809" i="1"/>
  <c r="C2873" i="1" l="1"/>
  <c r="A2872" i="1"/>
  <c r="B2870" i="1"/>
  <c r="B2871" i="1" s="1"/>
  <c r="B2872" i="1" s="1"/>
  <c r="D810" i="1"/>
  <c r="E809" i="1"/>
  <c r="E810" i="1" s="1"/>
  <c r="O809" i="1"/>
  <c r="M809" i="1"/>
  <c r="L809" i="1"/>
  <c r="N809" i="1"/>
  <c r="P809" i="1"/>
  <c r="Q810" i="1"/>
  <c r="A2873" i="1" l="1"/>
  <c r="D811" i="1"/>
  <c r="C2874" i="1"/>
  <c r="B2873" i="1"/>
  <c r="B2874" i="1" s="1"/>
  <c r="L810" i="1"/>
  <c r="N810" i="1"/>
  <c r="P810" i="1"/>
  <c r="O810" i="1"/>
  <c r="M810" i="1"/>
  <c r="Q811" i="1"/>
  <c r="C2875" i="1" l="1"/>
  <c r="C2876" i="1" s="1"/>
  <c r="C2877" i="1" s="1"/>
  <c r="A2874" i="1"/>
  <c r="A2875" i="1" s="1"/>
  <c r="A2876" i="1" s="1"/>
  <c r="D812" i="1"/>
  <c r="E811" i="1"/>
  <c r="E812" i="1" s="1"/>
  <c r="P811" i="1"/>
  <c r="N811" i="1"/>
  <c r="L811" i="1"/>
  <c r="O811" i="1"/>
  <c r="M811" i="1"/>
  <c r="Q812" i="1"/>
  <c r="D813" i="1" l="1"/>
  <c r="A2877" i="1"/>
  <c r="C2878" i="1"/>
  <c r="B2875" i="1"/>
  <c r="B2876" i="1" s="1"/>
  <c r="B2877" i="1" s="1"/>
  <c r="Q813" i="1"/>
  <c r="M812" i="1"/>
  <c r="L812" i="1"/>
  <c r="N812" i="1"/>
  <c r="O812" i="1"/>
  <c r="P812" i="1"/>
  <c r="C2879" i="1" l="1"/>
  <c r="C2880" i="1" s="1"/>
  <c r="B2878" i="1"/>
  <c r="B2879" i="1" s="1"/>
  <c r="B2880" i="1" s="1"/>
  <c r="A2878" i="1"/>
  <c r="A2879" i="1" s="1"/>
  <c r="D814" i="1"/>
  <c r="E813" i="1"/>
  <c r="E814" i="1" s="1"/>
  <c r="Q814" i="1"/>
  <c r="L813" i="1"/>
  <c r="O813" i="1"/>
  <c r="P813" i="1"/>
  <c r="M813" i="1"/>
  <c r="N813" i="1"/>
  <c r="D815" i="1" l="1"/>
  <c r="C2881" i="1"/>
  <c r="C2882" i="1" s="1"/>
  <c r="C2883" i="1" s="1"/>
  <c r="C2884" i="1" s="1"/>
  <c r="A2880" i="1"/>
  <c r="A2881" i="1" s="1"/>
  <c r="M814" i="1"/>
  <c r="O814" i="1"/>
  <c r="P814" i="1"/>
  <c r="L814" i="1"/>
  <c r="N814" i="1"/>
  <c r="Q815" i="1"/>
  <c r="A2882" i="1" l="1"/>
  <c r="A2883" i="1" s="1"/>
  <c r="A2884" i="1"/>
  <c r="C2885" i="1"/>
  <c r="B2881" i="1"/>
  <c r="B2882" i="1" s="1"/>
  <c r="B2883" i="1" s="1"/>
  <c r="B2884" i="1" s="1"/>
  <c r="B2885" i="1" s="1"/>
  <c r="D816" i="1"/>
  <c r="E815" i="1"/>
  <c r="L815" i="1"/>
  <c r="P815" i="1"/>
  <c r="N815" i="1"/>
  <c r="O815" i="1"/>
  <c r="M815" i="1"/>
  <c r="Q816" i="1"/>
  <c r="E816" i="1" l="1"/>
  <c r="D817" i="1"/>
  <c r="C2886" i="1"/>
  <c r="A2885" i="1"/>
  <c r="Q817" i="1"/>
  <c r="P816" i="1"/>
  <c r="L816" i="1"/>
  <c r="N816" i="1"/>
  <c r="O816" i="1"/>
  <c r="M816" i="1"/>
  <c r="A2886" i="1" l="1"/>
  <c r="C2887" i="1"/>
  <c r="B2886" i="1"/>
  <c r="B2887" i="1" s="1"/>
  <c r="D818" i="1"/>
  <c r="E817" i="1"/>
  <c r="O817" i="1"/>
  <c r="P817" i="1"/>
  <c r="L817" i="1"/>
  <c r="N817" i="1"/>
  <c r="M817" i="1"/>
  <c r="Q818" i="1"/>
  <c r="E818" i="1" l="1"/>
  <c r="D819" i="1"/>
  <c r="C2888" i="1"/>
  <c r="C2889" i="1" s="1"/>
  <c r="C2890" i="1" s="1"/>
  <c r="C2891" i="1" s="1"/>
  <c r="C2892" i="1" s="1"/>
  <c r="C2893" i="1" s="1"/>
  <c r="C2894" i="1" s="1"/>
  <c r="A2887" i="1"/>
  <c r="P818" i="1"/>
  <c r="L818" i="1"/>
  <c r="M818" i="1"/>
  <c r="N818" i="1"/>
  <c r="O818" i="1"/>
  <c r="Q819" i="1"/>
  <c r="A2888" i="1" l="1"/>
  <c r="A2889" i="1"/>
  <c r="A2890" i="1"/>
  <c r="A2891" i="1"/>
  <c r="A2892" i="1" s="1"/>
  <c r="A2893" i="1" s="1"/>
  <c r="C2895" i="1"/>
  <c r="A2894" i="1"/>
  <c r="B2888" i="1"/>
  <c r="B2889" i="1" s="1"/>
  <c r="B2890" i="1" s="1"/>
  <c r="B2891" i="1" s="1"/>
  <c r="B2892" i="1" s="1"/>
  <c r="B2893" i="1" s="1"/>
  <c r="B2894" i="1" s="1"/>
  <c r="D820" i="1"/>
  <c r="E819" i="1"/>
  <c r="P819" i="1"/>
  <c r="M819" i="1"/>
  <c r="N819" i="1"/>
  <c r="L819" i="1"/>
  <c r="O819" i="1"/>
  <c r="Q820" i="1"/>
  <c r="A2895" i="1" l="1"/>
  <c r="E820" i="1"/>
  <c r="D821" i="1"/>
  <c r="C2896" i="1"/>
  <c r="B2895" i="1"/>
  <c r="B2896" i="1" s="1"/>
  <c r="Q821" i="1"/>
  <c r="P820" i="1"/>
  <c r="L820" i="1"/>
  <c r="N820" i="1"/>
  <c r="O820" i="1"/>
  <c r="M820" i="1"/>
  <c r="C2897" i="1" l="1"/>
  <c r="C2898" i="1" s="1"/>
  <c r="C2899" i="1" s="1"/>
  <c r="C2900" i="1" s="1"/>
  <c r="C2901" i="1" s="1"/>
  <c r="C2902" i="1" s="1"/>
  <c r="C2903" i="1" s="1"/>
  <c r="C2904" i="1" s="1"/>
  <c r="A2896" i="1"/>
  <c r="D822" i="1"/>
  <c r="E821" i="1"/>
  <c r="L821" i="1"/>
  <c r="P821" i="1"/>
  <c r="O821" i="1"/>
  <c r="M821" i="1"/>
  <c r="N821" i="1"/>
  <c r="Q822" i="1"/>
  <c r="E822" i="1" l="1"/>
  <c r="D823" i="1"/>
  <c r="A2897" i="1"/>
  <c r="A2898" i="1" s="1"/>
  <c r="A2899" i="1" s="1"/>
  <c r="A2900" i="1" s="1"/>
  <c r="A2901" i="1" s="1"/>
  <c r="A2902" i="1" s="1"/>
  <c r="A2903" i="1" s="1"/>
  <c r="C2905" i="1"/>
  <c r="C2906" i="1" s="1"/>
  <c r="A2904" i="1"/>
  <c r="B2897" i="1"/>
  <c r="B2898" i="1" s="1"/>
  <c r="B2899" i="1" s="1"/>
  <c r="B2900" i="1" s="1"/>
  <c r="B2901" i="1" s="1"/>
  <c r="B2902" i="1" s="1"/>
  <c r="B2903" i="1" s="1"/>
  <c r="B2904" i="1" s="1"/>
  <c r="B2905" i="1" s="1"/>
  <c r="B2906" i="1" s="1"/>
  <c r="Q823" i="1"/>
  <c r="N822" i="1"/>
  <c r="L822" i="1"/>
  <c r="M822" i="1"/>
  <c r="P822" i="1"/>
  <c r="O822" i="1"/>
  <c r="A2905" i="1" l="1"/>
  <c r="C2907" i="1"/>
  <c r="C2908" i="1" s="1"/>
  <c r="C2909" i="1" s="1"/>
  <c r="A2906" i="1"/>
  <c r="A2907" i="1" s="1"/>
  <c r="A2908" i="1" s="1"/>
  <c r="D824" i="1"/>
  <c r="E823" i="1"/>
  <c r="E824" i="1" s="1"/>
  <c r="P823" i="1"/>
  <c r="N823" i="1"/>
  <c r="O823" i="1"/>
  <c r="L823" i="1"/>
  <c r="M823" i="1"/>
  <c r="Q824" i="1"/>
  <c r="D825" i="1" l="1"/>
  <c r="A2909" i="1"/>
  <c r="C2910" i="1"/>
  <c r="B2907" i="1"/>
  <c r="B2908" i="1" s="1"/>
  <c r="B2909" i="1" s="1"/>
  <c r="Q825" i="1"/>
  <c r="P824" i="1"/>
  <c r="L824" i="1"/>
  <c r="M824" i="1"/>
  <c r="N824" i="1"/>
  <c r="O824" i="1"/>
  <c r="C2911" i="1" l="1"/>
  <c r="C2912" i="1" s="1"/>
  <c r="C2913" i="1" s="1"/>
  <c r="C2914" i="1" s="1"/>
  <c r="B2910" i="1"/>
  <c r="A2910" i="1"/>
  <c r="D826" i="1"/>
  <c r="E825" i="1"/>
  <c r="E826" i="1" s="1"/>
  <c r="M825" i="1"/>
  <c r="O825" i="1"/>
  <c r="P825" i="1"/>
  <c r="L825" i="1"/>
  <c r="N825" i="1"/>
  <c r="Q826" i="1"/>
  <c r="A2911" i="1" l="1"/>
  <c r="A2912" i="1" s="1"/>
  <c r="A2913" i="1" s="1"/>
  <c r="B2911" i="1"/>
  <c r="B2912" i="1" s="1"/>
  <c r="B2913" i="1" s="1"/>
  <c r="B2914" i="1" s="1"/>
  <c r="D827" i="1"/>
  <c r="A2914" i="1"/>
  <c r="C2915" i="1"/>
  <c r="C2916" i="1" s="1"/>
  <c r="C2917" i="1" s="1"/>
  <c r="C2918" i="1" s="1"/>
  <c r="N826" i="1"/>
  <c r="P826" i="1"/>
  <c r="L826" i="1"/>
  <c r="O826" i="1"/>
  <c r="M826" i="1"/>
  <c r="Q827" i="1"/>
  <c r="C2919" i="1" l="1"/>
  <c r="A2915" i="1"/>
  <c r="A2916" i="1" s="1"/>
  <c r="A2917" i="1" s="1"/>
  <c r="A2918" i="1" s="1"/>
  <c r="B2915" i="1"/>
  <c r="B2916" i="1" s="1"/>
  <c r="B2917" i="1" s="1"/>
  <c r="B2918" i="1" s="1"/>
  <c r="D828" i="1"/>
  <c r="E827" i="1"/>
  <c r="E828" i="1" s="1"/>
  <c r="O827" i="1"/>
  <c r="M827" i="1"/>
  <c r="N827" i="1"/>
  <c r="P827" i="1"/>
  <c r="L827" i="1"/>
  <c r="Q828" i="1"/>
  <c r="A2919" i="1" l="1"/>
  <c r="D829" i="1"/>
  <c r="C2920" i="1"/>
  <c r="C2921" i="1" s="1"/>
  <c r="C2922" i="1" s="1"/>
  <c r="B2919" i="1"/>
  <c r="Q829" i="1"/>
  <c r="O828" i="1"/>
  <c r="P828" i="1"/>
  <c r="M828" i="1"/>
  <c r="L828" i="1"/>
  <c r="N828" i="1"/>
  <c r="B2920" i="1" l="1"/>
  <c r="B2921" i="1" s="1"/>
  <c r="B2922" i="1"/>
  <c r="C2923" i="1"/>
  <c r="C2924" i="1" s="1"/>
  <c r="D830" i="1"/>
  <c r="E829" i="1"/>
  <c r="E830" i="1" s="1"/>
  <c r="A2920" i="1"/>
  <c r="A2921" i="1" s="1"/>
  <c r="A2922" i="1" s="1"/>
  <c r="A2923" i="1" s="1"/>
  <c r="Q830" i="1"/>
  <c r="N829" i="1"/>
  <c r="P829" i="1"/>
  <c r="L829" i="1"/>
  <c r="O829" i="1"/>
  <c r="M829" i="1"/>
  <c r="D831" i="1" l="1"/>
  <c r="C2925" i="1"/>
  <c r="A2924" i="1"/>
  <c r="B2923" i="1"/>
  <c r="B2924" i="1" s="1"/>
  <c r="B2925" i="1" s="1"/>
  <c r="L830" i="1"/>
  <c r="M830" i="1"/>
  <c r="O830" i="1"/>
  <c r="N830" i="1"/>
  <c r="P830" i="1"/>
  <c r="Q831" i="1"/>
  <c r="C2926" i="1" l="1"/>
  <c r="A2925" i="1"/>
  <c r="D832" i="1"/>
  <c r="E831" i="1"/>
  <c r="E832" i="1" s="1"/>
  <c r="M831" i="1"/>
  <c r="N831" i="1"/>
  <c r="O831" i="1"/>
  <c r="L831" i="1"/>
  <c r="P831" i="1"/>
  <c r="Q832" i="1"/>
  <c r="D833" i="1" l="1"/>
  <c r="B2926" i="1"/>
  <c r="C2927" i="1"/>
  <c r="A2926" i="1"/>
  <c r="M832" i="1"/>
  <c r="P832" i="1"/>
  <c r="L832" i="1"/>
  <c r="O832" i="1"/>
  <c r="N832" i="1"/>
  <c r="Q833" i="1"/>
  <c r="B2927" i="1" l="1"/>
  <c r="C2928" i="1"/>
  <c r="A2927" i="1"/>
  <c r="A2928" i="1" s="1"/>
  <c r="D834" i="1"/>
  <c r="E833" i="1"/>
  <c r="E834" i="1" s="1"/>
  <c r="Q834" i="1"/>
  <c r="P833" i="1"/>
  <c r="M833" i="1"/>
  <c r="N833" i="1"/>
  <c r="L833" i="1"/>
  <c r="O833" i="1"/>
  <c r="D835" i="1" l="1"/>
  <c r="C2929" i="1"/>
  <c r="C2930" i="1" s="1"/>
  <c r="C2931" i="1" s="1"/>
  <c r="C2932" i="1" s="1"/>
  <c r="C2933" i="1" s="1"/>
  <c r="B2928" i="1"/>
  <c r="B2929" i="1" s="1"/>
  <c r="B2930" i="1" s="1"/>
  <c r="B2931" i="1" s="1"/>
  <c r="Q835" i="1"/>
  <c r="M834" i="1"/>
  <c r="O834" i="1"/>
  <c r="P834" i="1"/>
  <c r="N834" i="1"/>
  <c r="L834" i="1"/>
  <c r="B2932" i="1" l="1"/>
  <c r="B2933" i="1" s="1"/>
  <c r="C2934" i="1"/>
  <c r="A2929" i="1"/>
  <c r="A2930" i="1" s="1"/>
  <c r="A2931" i="1" s="1"/>
  <c r="A2932" i="1" s="1"/>
  <c r="A2933" i="1" s="1"/>
  <c r="D836" i="1"/>
  <c r="E835" i="1"/>
  <c r="E836" i="1" s="1"/>
  <c r="M835" i="1"/>
  <c r="O835" i="1"/>
  <c r="N835" i="1"/>
  <c r="P835" i="1"/>
  <c r="L835" i="1"/>
  <c r="Q836" i="1"/>
  <c r="D837" i="1" l="1"/>
  <c r="C2935" i="1"/>
  <c r="A2934" i="1"/>
  <c r="B2934" i="1"/>
  <c r="O836" i="1"/>
  <c r="P836" i="1"/>
  <c r="M836" i="1"/>
  <c r="L836" i="1"/>
  <c r="N836" i="1"/>
  <c r="Q837" i="1"/>
  <c r="B2935" i="1" l="1"/>
  <c r="C2936" i="1"/>
  <c r="C2937" i="1" s="1"/>
  <c r="C2938" i="1" s="1"/>
  <c r="C2939" i="1" s="1"/>
  <c r="C2940" i="1" s="1"/>
  <c r="C2941" i="1" s="1"/>
  <c r="C2942" i="1" s="1"/>
  <c r="C2943" i="1" s="1"/>
  <c r="C2944" i="1" s="1"/>
  <c r="A2935" i="1"/>
  <c r="A2936" i="1" s="1"/>
  <c r="A2937" i="1" s="1"/>
  <c r="A2938" i="1" s="1"/>
  <c r="A2939" i="1" s="1"/>
  <c r="A2940" i="1" s="1"/>
  <c r="A2941" i="1" s="1"/>
  <c r="A2942" i="1" s="1"/>
  <c r="A2943" i="1" s="1"/>
  <c r="D838" i="1"/>
  <c r="E837" i="1"/>
  <c r="E838" i="1" s="1"/>
  <c r="P837" i="1"/>
  <c r="N837" i="1"/>
  <c r="O837" i="1"/>
  <c r="L837" i="1"/>
  <c r="M837" i="1"/>
  <c r="Q838" i="1"/>
  <c r="D839" i="1" l="1"/>
  <c r="C2945" i="1"/>
  <c r="A2944" i="1"/>
  <c r="B2936" i="1"/>
  <c r="B2937" i="1" s="1"/>
  <c r="B2938" i="1" s="1"/>
  <c r="B2939" i="1" s="1"/>
  <c r="B2940" i="1" s="1"/>
  <c r="B2941" i="1" s="1"/>
  <c r="B2942" i="1" s="1"/>
  <c r="B2943" i="1" s="1"/>
  <c r="B2944" i="1" s="1"/>
  <c r="Q839" i="1"/>
  <c r="L838" i="1"/>
  <c r="M838" i="1"/>
  <c r="O838" i="1"/>
  <c r="N838" i="1"/>
  <c r="P838" i="1"/>
  <c r="A2945" i="1" l="1"/>
  <c r="C2946" i="1"/>
  <c r="C2947" i="1" s="1"/>
  <c r="C2948" i="1" s="1"/>
  <c r="C2949" i="1" s="1"/>
  <c r="B2945" i="1"/>
  <c r="B2946" i="1" s="1"/>
  <c r="B2947" i="1" s="1"/>
  <c r="B2948" i="1" s="1"/>
  <c r="D840" i="1"/>
  <c r="E839" i="1"/>
  <c r="E840" i="1" s="1"/>
  <c r="O839" i="1"/>
  <c r="L839" i="1"/>
  <c r="M839" i="1"/>
  <c r="N839" i="1"/>
  <c r="P839" i="1"/>
  <c r="Q840" i="1"/>
  <c r="B2949" i="1" l="1"/>
  <c r="D841" i="1"/>
  <c r="C2950" i="1"/>
  <c r="C2951" i="1" s="1"/>
  <c r="C2952" i="1" s="1"/>
  <c r="C2953" i="1" s="1"/>
  <c r="C2954" i="1" s="1"/>
  <c r="A2946" i="1"/>
  <c r="A2947" i="1" s="1"/>
  <c r="A2948" i="1" s="1"/>
  <c r="A2949" i="1" s="1"/>
  <c r="A2950" i="1" s="1"/>
  <c r="A2951" i="1" s="1"/>
  <c r="A2952" i="1" s="1"/>
  <c r="A2953" i="1" s="1"/>
  <c r="N840" i="1"/>
  <c r="O840" i="1"/>
  <c r="P840" i="1"/>
  <c r="L840" i="1"/>
  <c r="M840" i="1"/>
  <c r="Q841" i="1"/>
  <c r="C2955" i="1" l="1"/>
  <c r="A2954" i="1"/>
  <c r="A2955" i="1" s="1"/>
  <c r="B2950" i="1"/>
  <c r="B2951" i="1" s="1"/>
  <c r="B2952" i="1" s="1"/>
  <c r="B2953" i="1" s="1"/>
  <c r="B2954" i="1" s="1"/>
  <c r="D842" i="1"/>
  <c r="E841" i="1"/>
  <c r="E842" i="1" s="1"/>
  <c r="L841" i="1"/>
  <c r="N841" i="1"/>
  <c r="M841" i="1"/>
  <c r="O841" i="1"/>
  <c r="P841" i="1"/>
  <c r="Q842" i="1"/>
  <c r="D843" i="1" l="1"/>
  <c r="C2956" i="1"/>
  <c r="C2957" i="1" s="1"/>
  <c r="B2955" i="1"/>
  <c r="M842" i="1"/>
  <c r="N842" i="1"/>
  <c r="P842" i="1"/>
  <c r="O842" i="1"/>
  <c r="L842" i="1"/>
  <c r="Q843" i="1"/>
  <c r="B2956" i="1" l="1"/>
  <c r="B2957" i="1" s="1"/>
  <c r="C2958" i="1"/>
  <c r="A2956" i="1"/>
  <c r="A2957" i="1" s="1"/>
  <c r="D844" i="1"/>
  <c r="E843" i="1"/>
  <c r="E844" i="1" s="1"/>
  <c r="Q844" i="1"/>
  <c r="O843" i="1"/>
  <c r="M843" i="1"/>
  <c r="L843" i="1"/>
  <c r="P843" i="1"/>
  <c r="N843" i="1"/>
  <c r="D845" i="1" l="1"/>
  <c r="C2959" i="1"/>
  <c r="A2958" i="1"/>
  <c r="A2959" i="1" s="1"/>
  <c r="B2958" i="1"/>
  <c r="O844" i="1"/>
  <c r="L844" i="1"/>
  <c r="P844" i="1"/>
  <c r="M844" i="1"/>
  <c r="N844" i="1"/>
  <c r="Q845" i="1"/>
  <c r="C2960" i="1" l="1"/>
  <c r="B2959" i="1"/>
  <c r="B2960" i="1" s="1"/>
  <c r="D846" i="1"/>
  <c r="E845" i="1"/>
  <c r="M845" i="1"/>
  <c r="P845" i="1"/>
  <c r="N845" i="1"/>
  <c r="L845" i="1"/>
  <c r="O845" i="1"/>
  <c r="Q846" i="1"/>
  <c r="E846" i="1" l="1"/>
  <c r="D847" i="1"/>
  <c r="C2961" i="1"/>
  <c r="C2962" i="1" s="1"/>
  <c r="C2963" i="1" s="1"/>
  <c r="C2964" i="1" s="1"/>
  <c r="A2960" i="1"/>
  <c r="A2961" i="1" s="1"/>
  <c r="P846" i="1"/>
  <c r="L846" i="1"/>
  <c r="M846" i="1"/>
  <c r="N846" i="1"/>
  <c r="O846" i="1"/>
  <c r="Q847" i="1"/>
  <c r="A2962" i="1" l="1"/>
  <c r="A2963" i="1"/>
  <c r="C2965" i="1"/>
  <c r="A2964" i="1"/>
  <c r="B2961" i="1"/>
  <c r="B2962" i="1" s="1"/>
  <c r="B2963" i="1" s="1"/>
  <c r="B2964" i="1" s="1"/>
  <c r="D848" i="1"/>
  <c r="E847" i="1"/>
  <c r="E848" i="1" s="1"/>
  <c r="P847" i="1"/>
  <c r="N847" i="1"/>
  <c r="M847" i="1"/>
  <c r="O847" i="1"/>
  <c r="L847" i="1"/>
  <c r="Q848" i="1"/>
  <c r="D849" i="1" l="1"/>
  <c r="B2965" i="1"/>
  <c r="C2966" i="1"/>
  <c r="C2967" i="1" s="1"/>
  <c r="C2968" i="1" s="1"/>
  <c r="C2969" i="1" s="1"/>
  <c r="C2970" i="1" s="1"/>
  <c r="C2971" i="1" s="1"/>
  <c r="C2972" i="1" s="1"/>
  <c r="C2973" i="1" s="1"/>
  <c r="C2974" i="1" s="1"/>
  <c r="A2965" i="1"/>
  <c r="A2966" i="1" s="1"/>
  <c r="A2967" i="1" s="1"/>
  <c r="A2968" i="1" s="1"/>
  <c r="Q849" i="1"/>
  <c r="O848" i="1"/>
  <c r="L848" i="1"/>
  <c r="N848" i="1"/>
  <c r="M848" i="1"/>
  <c r="P848" i="1"/>
  <c r="A2969" i="1" l="1"/>
  <c r="A2970" i="1" s="1"/>
  <c r="A2971" i="1" s="1"/>
  <c r="A2972" i="1" s="1"/>
  <c r="A2973" i="1"/>
  <c r="B2966" i="1"/>
  <c r="B2967" i="1" s="1"/>
  <c r="B2968" i="1" s="1"/>
  <c r="B2969" i="1" s="1"/>
  <c r="B2970" i="1" s="1"/>
  <c r="B2971" i="1" s="1"/>
  <c r="B2972" i="1" s="1"/>
  <c r="B2973" i="1" s="1"/>
  <c r="B2974" i="1" s="1"/>
  <c r="C2975" i="1"/>
  <c r="A2974" i="1"/>
  <c r="D850" i="1"/>
  <c r="E849" i="1"/>
  <c r="M849" i="1"/>
  <c r="N849" i="1"/>
  <c r="O849" i="1"/>
  <c r="P849" i="1"/>
  <c r="L849" i="1"/>
  <c r="Q850" i="1"/>
  <c r="E850" i="1" l="1"/>
  <c r="D851" i="1"/>
  <c r="C2976" i="1"/>
  <c r="C2977" i="1" s="1"/>
  <c r="C2978" i="1" s="1"/>
  <c r="C2979" i="1" s="1"/>
  <c r="C2980" i="1" s="1"/>
  <c r="C2981" i="1" s="1"/>
  <c r="C2982" i="1" s="1"/>
  <c r="C2983" i="1" s="1"/>
  <c r="C2984" i="1" s="1"/>
  <c r="A2975" i="1"/>
  <c r="B2975" i="1"/>
  <c r="B2976" i="1" s="1"/>
  <c r="B2977" i="1" s="1"/>
  <c r="B2978" i="1" s="1"/>
  <c r="B2979" i="1" s="1"/>
  <c r="B2980" i="1" s="1"/>
  <c r="B2981" i="1" s="1"/>
  <c r="O850" i="1"/>
  <c r="M850" i="1"/>
  <c r="N850" i="1"/>
  <c r="P850" i="1"/>
  <c r="L850" i="1"/>
  <c r="Q851" i="1"/>
  <c r="A2976" i="1" l="1"/>
  <c r="A2977" i="1" s="1"/>
  <c r="A2978" i="1" s="1"/>
  <c r="A2979" i="1" s="1"/>
  <c r="A2980" i="1" s="1"/>
  <c r="B2982" i="1"/>
  <c r="B2983" i="1" s="1"/>
  <c r="B2984" i="1" s="1"/>
  <c r="A2981" i="1"/>
  <c r="A2982" i="1" s="1"/>
  <c r="A2983" i="1" s="1"/>
  <c r="C2985" i="1"/>
  <c r="A2984" i="1"/>
  <c r="D852" i="1"/>
  <c r="E851" i="1"/>
  <c r="E852" i="1" s="1"/>
  <c r="Q852" i="1"/>
  <c r="N851" i="1"/>
  <c r="O851" i="1"/>
  <c r="M851" i="1"/>
  <c r="P851" i="1"/>
  <c r="L851" i="1"/>
  <c r="A2985" i="1" l="1"/>
  <c r="D853" i="1"/>
  <c r="C2986" i="1"/>
  <c r="C2987" i="1" s="1"/>
  <c r="B2985" i="1"/>
  <c r="B2986" i="1" s="1"/>
  <c r="B2987" i="1" s="1"/>
  <c r="Q853" i="1"/>
  <c r="N852" i="1"/>
  <c r="O852" i="1"/>
  <c r="M852" i="1"/>
  <c r="L852" i="1"/>
  <c r="P852" i="1"/>
  <c r="C2988" i="1" l="1"/>
  <c r="C2989" i="1" s="1"/>
  <c r="C2990" i="1" s="1"/>
  <c r="C2991" i="1" s="1"/>
  <c r="C2992" i="1" s="1"/>
  <c r="C2993" i="1" s="1"/>
  <c r="C2994" i="1" s="1"/>
  <c r="A2986" i="1"/>
  <c r="A2987" i="1" s="1"/>
  <c r="D854" i="1"/>
  <c r="E853" i="1"/>
  <c r="E854" i="1" s="1"/>
  <c r="Q854" i="1"/>
  <c r="L853" i="1"/>
  <c r="M853" i="1"/>
  <c r="N853" i="1"/>
  <c r="O853" i="1"/>
  <c r="P853" i="1"/>
  <c r="A2988" i="1" l="1"/>
  <c r="A2989" i="1" s="1"/>
  <c r="A2990" i="1" s="1"/>
  <c r="A2991" i="1" s="1"/>
  <c r="A2992" i="1" s="1"/>
  <c r="A2993" i="1" s="1"/>
  <c r="D855" i="1"/>
  <c r="C2995" i="1"/>
  <c r="A2994" i="1"/>
  <c r="B2988" i="1"/>
  <c r="B2989" i="1" s="1"/>
  <c r="B2990" i="1" s="1"/>
  <c r="B2991" i="1" s="1"/>
  <c r="B2992" i="1" s="1"/>
  <c r="B2993" i="1" s="1"/>
  <c r="B2994" i="1" s="1"/>
  <c r="Q855" i="1"/>
  <c r="L854" i="1"/>
  <c r="O854" i="1"/>
  <c r="M854" i="1"/>
  <c r="N854" i="1"/>
  <c r="P854" i="1"/>
  <c r="B2995" i="1" l="1"/>
  <c r="C2996" i="1"/>
  <c r="C2997" i="1" s="1"/>
  <c r="A2995" i="1"/>
  <c r="A2996" i="1" s="1"/>
  <c r="D856" i="1"/>
  <c r="E855" i="1"/>
  <c r="E856" i="1" s="1"/>
  <c r="P855" i="1"/>
  <c r="M855" i="1"/>
  <c r="N855" i="1"/>
  <c r="O855" i="1"/>
  <c r="L855" i="1"/>
  <c r="Q856" i="1"/>
  <c r="D857" i="1" l="1"/>
  <c r="A2997" i="1"/>
  <c r="C2998" i="1"/>
  <c r="B2996" i="1"/>
  <c r="B2997" i="1" s="1"/>
  <c r="M856" i="1"/>
  <c r="O856" i="1"/>
  <c r="P856" i="1"/>
  <c r="N856" i="1"/>
  <c r="L856" i="1"/>
  <c r="Q857" i="1"/>
  <c r="A2998" i="1" l="1"/>
  <c r="B2998" i="1"/>
  <c r="C2999" i="1"/>
  <c r="C3000" i="1" s="1"/>
  <c r="D858" i="1"/>
  <c r="E857" i="1"/>
  <c r="E858" i="1" s="1"/>
  <c r="M857" i="1"/>
  <c r="O857" i="1"/>
  <c r="P857" i="1"/>
  <c r="L857" i="1"/>
  <c r="N857" i="1"/>
  <c r="Q858" i="1"/>
  <c r="D859" i="1" l="1"/>
  <c r="C3001" i="1"/>
  <c r="B2999" i="1"/>
  <c r="B3000" i="1" s="1"/>
  <c r="A2999" i="1"/>
  <c r="A3000" i="1" s="1"/>
  <c r="A3001" i="1" s="1"/>
  <c r="M858" i="1"/>
  <c r="N858" i="1"/>
  <c r="L858" i="1"/>
  <c r="P858" i="1"/>
  <c r="O858" i="1"/>
  <c r="Q859" i="1"/>
  <c r="C3002" i="1" l="1"/>
  <c r="C3003" i="1" s="1"/>
  <c r="B3001" i="1"/>
  <c r="B3002" i="1" s="1"/>
  <c r="B3003" i="1" s="1"/>
  <c r="D860" i="1"/>
  <c r="E859" i="1"/>
  <c r="E860" i="1" s="1"/>
  <c r="Q860" i="1"/>
  <c r="M859" i="1"/>
  <c r="P859" i="1"/>
  <c r="L859" i="1"/>
  <c r="N859" i="1"/>
  <c r="O859" i="1"/>
  <c r="D861" i="1" l="1"/>
  <c r="C3004" i="1"/>
  <c r="A3002" i="1"/>
  <c r="A3003" i="1" s="1"/>
  <c r="M860" i="1"/>
  <c r="N860" i="1"/>
  <c r="L860" i="1"/>
  <c r="O860" i="1"/>
  <c r="P860" i="1"/>
  <c r="Q861" i="1"/>
  <c r="A3004" i="1" l="1"/>
  <c r="C3005" i="1"/>
  <c r="B3004" i="1"/>
  <c r="B3005" i="1" s="1"/>
  <c r="D862" i="1"/>
  <c r="E861" i="1"/>
  <c r="E862" i="1" s="1"/>
  <c r="P861" i="1"/>
  <c r="M861" i="1"/>
  <c r="L861" i="1"/>
  <c r="O861" i="1"/>
  <c r="N861" i="1"/>
  <c r="Q862" i="1"/>
  <c r="D863" i="1" l="1"/>
  <c r="C3006" i="1"/>
  <c r="A3005" i="1"/>
  <c r="A3006" i="1" s="1"/>
  <c r="L862" i="1"/>
  <c r="M862" i="1"/>
  <c r="O862" i="1"/>
  <c r="P862" i="1"/>
  <c r="N862" i="1"/>
  <c r="Q863" i="1"/>
  <c r="C3007" i="1" l="1"/>
  <c r="C3008" i="1" s="1"/>
  <c r="C3009" i="1" s="1"/>
  <c r="C3010" i="1" s="1"/>
  <c r="B3006" i="1"/>
  <c r="B3007" i="1" s="1"/>
  <c r="B3008" i="1" s="1"/>
  <c r="B3009" i="1" s="1"/>
  <c r="D864" i="1"/>
  <c r="E863" i="1"/>
  <c r="E864" i="1" s="1"/>
  <c r="M863" i="1"/>
  <c r="N863" i="1"/>
  <c r="P863" i="1"/>
  <c r="O863" i="1"/>
  <c r="L863" i="1"/>
  <c r="Q864" i="1"/>
  <c r="B3010" i="1" l="1"/>
  <c r="D865" i="1"/>
  <c r="C3011" i="1"/>
  <c r="C3012" i="1" s="1"/>
  <c r="C3013" i="1" s="1"/>
  <c r="A3007" i="1"/>
  <c r="A3008" i="1" s="1"/>
  <c r="A3009" i="1" s="1"/>
  <c r="A3010" i="1" s="1"/>
  <c r="A3011" i="1" s="1"/>
  <c r="A3012" i="1" s="1"/>
  <c r="N864" i="1"/>
  <c r="O864" i="1"/>
  <c r="M864" i="1"/>
  <c r="L864" i="1"/>
  <c r="P864" i="1"/>
  <c r="Q865" i="1"/>
  <c r="A3013" i="1" l="1"/>
  <c r="C3014" i="1"/>
  <c r="B3011" i="1"/>
  <c r="B3012" i="1" s="1"/>
  <c r="B3013" i="1" s="1"/>
  <c r="D866" i="1"/>
  <c r="E865" i="1"/>
  <c r="E866" i="1" s="1"/>
  <c r="P865" i="1"/>
  <c r="L865" i="1"/>
  <c r="N865" i="1"/>
  <c r="M865" i="1"/>
  <c r="O865" i="1"/>
  <c r="Q866" i="1"/>
  <c r="B3014" i="1" l="1"/>
  <c r="D867" i="1"/>
  <c r="C3015" i="1"/>
  <c r="A3014" i="1"/>
  <c r="Q867" i="1"/>
  <c r="O866" i="1"/>
  <c r="L866" i="1"/>
  <c r="N866" i="1"/>
  <c r="M866" i="1"/>
  <c r="P866" i="1"/>
  <c r="A3015" i="1" l="1"/>
  <c r="B3015" i="1"/>
  <c r="C3016" i="1"/>
  <c r="C3017" i="1" s="1"/>
  <c r="C3018" i="1" s="1"/>
  <c r="C3019" i="1" s="1"/>
  <c r="C3020" i="1" s="1"/>
  <c r="C3021" i="1" s="1"/>
  <c r="C3022" i="1" s="1"/>
  <c r="D868" i="1"/>
  <c r="E867" i="1"/>
  <c r="E868" i="1" s="1"/>
  <c r="Q868" i="1"/>
  <c r="M867" i="1"/>
  <c r="N867" i="1"/>
  <c r="O867" i="1"/>
  <c r="L867" i="1"/>
  <c r="P867" i="1"/>
  <c r="D869" i="1" l="1"/>
  <c r="C3023" i="1"/>
  <c r="B3016" i="1"/>
  <c r="B3017" i="1" s="1"/>
  <c r="B3018" i="1" s="1"/>
  <c r="B3019" i="1" s="1"/>
  <c r="B3020" i="1" s="1"/>
  <c r="B3021" i="1" s="1"/>
  <c r="B3022" i="1" s="1"/>
  <c r="A3016" i="1"/>
  <c r="A3017" i="1" s="1"/>
  <c r="A3018" i="1" s="1"/>
  <c r="A3019" i="1" s="1"/>
  <c r="A3020" i="1" s="1"/>
  <c r="A3021" i="1" s="1"/>
  <c r="A3022" i="1" s="1"/>
  <c r="Q869" i="1"/>
  <c r="L868" i="1"/>
  <c r="N868" i="1"/>
  <c r="P868" i="1"/>
  <c r="M868" i="1"/>
  <c r="O868" i="1"/>
  <c r="C3024" i="1" l="1"/>
  <c r="B3023" i="1"/>
  <c r="B3024" i="1" s="1"/>
  <c r="A3023" i="1"/>
  <c r="D870" i="1"/>
  <c r="E869" i="1"/>
  <c r="E870" i="1" s="1"/>
  <c r="Q870" i="1"/>
  <c r="P869" i="1"/>
  <c r="N869" i="1"/>
  <c r="L869" i="1"/>
  <c r="M869" i="1"/>
  <c r="O869" i="1"/>
  <c r="D871" i="1" l="1"/>
  <c r="C3025" i="1"/>
  <c r="C3026" i="1" s="1"/>
  <c r="C3027" i="1" s="1"/>
  <c r="C3028" i="1" s="1"/>
  <c r="A3024" i="1"/>
  <c r="A3025" i="1" s="1"/>
  <c r="A3026" i="1" s="1"/>
  <c r="A3027" i="1" s="1"/>
  <c r="N870" i="1"/>
  <c r="M870" i="1"/>
  <c r="O870" i="1"/>
  <c r="L870" i="1"/>
  <c r="P870" i="1"/>
  <c r="Q871" i="1"/>
  <c r="C3029" i="1" l="1"/>
  <c r="C3030" i="1" s="1"/>
  <c r="C3031" i="1" s="1"/>
  <c r="C3032" i="1" s="1"/>
  <c r="C3033" i="1" s="1"/>
  <c r="C3034" i="1" s="1"/>
  <c r="A3028" i="1"/>
  <c r="A3029" i="1" s="1"/>
  <c r="A3030" i="1" s="1"/>
  <c r="A3031" i="1" s="1"/>
  <c r="A3032" i="1" s="1"/>
  <c r="A3033" i="1" s="1"/>
  <c r="B3025" i="1"/>
  <c r="B3026" i="1" s="1"/>
  <c r="B3027" i="1" s="1"/>
  <c r="B3028" i="1" s="1"/>
  <c r="B3029" i="1" s="1"/>
  <c r="B3030" i="1" s="1"/>
  <c r="B3031" i="1" s="1"/>
  <c r="B3032" i="1" s="1"/>
  <c r="B3033" i="1" s="1"/>
  <c r="D872" i="1"/>
  <c r="E871" i="1"/>
  <c r="Q872" i="1"/>
  <c r="O871" i="1"/>
  <c r="N871" i="1"/>
  <c r="L871" i="1"/>
  <c r="P871" i="1"/>
  <c r="M871" i="1"/>
  <c r="E872" i="1" l="1"/>
  <c r="D873" i="1"/>
  <c r="A3034" i="1"/>
  <c r="B3034" i="1"/>
  <c r="C3035" i="1"/>
  <c r="M872" i="1"/>
  <c r="N872" i="1"/>
  <c r="O872" i="1"/>
  <c r="L872" i="1"/>
  <c r="P872" i="1"/>
  <c r="Q873" i="1"/>
  <c r="C3036" i="1" l="1"/>
  <c r="A3035" i="1"/>
  <c r="A3036" i="1" s="1"/>
  <c r="B3035" i="1"/>
  <c r="D874" i="1"/>
  <c r="E873" i="1"/>
  <c r="E874" i="1" s="1"/>
  <c r="Q874" i="1"/>
  <c r="P873" i="1"/>
  <c r="N873" i="1"/>
  <c r="O873" i="1"/>
  <c r="L873" i="1"/>
  <c r="M873" i="1"/>
  <c r="D875" i="1" l="1"/>
  <c r="C3037" i="1"/>
  <c r="C3038" i="1" s="1"/>
  <c r="C3039" i="1" s="1"/>
  <c r="C3040" i="1" s="1"/>
  <c r="B3036" i="1"/>
  <c r="B3037" i="1" s="1"/>
  <c r="B3038" i="1" s="1"/>
  <c r="B3039" i="1" s="1"/>
  <c r="B3040" i="1" s="1"/>
  <c r="P874" i="1"/>
  <c r="L874" i="1"/>
  <c r="M874" i="1"/>
  <c r="N874" i="1"/>
  <c r="O874" i="1"/>
  <c r="Q875" i="1"/>
  <c r="C3041" i="1" l="1"/>
  <c r="A3037" i="1"/>
  <c r="A3038" i="1" s="1"/>
  <c r="A3039" i="1" s="1"/>
  <c r="A3040" i="1" s="1"/>
  <c r="D876" i="1"/>
  <c r="E875" i="1"/>
  <c r="E876" i="1" s="1"/>
  <c r="O875" i="1"/>
  <c r="M875" i="1"/>
  <c r="P875" i="1"/>
  <c r="N875" i="1"/>
  <c r="L875" i="1"/>
  <c r="Q876" i="1"/>
  <c r="D877" i="1" l="1"/>
  <c r="C3042" i="1"/>
  <c r="C3043" i="1" s="1"/>
  <c r="C3044" i="1" s="1"/>
  <c r="A3041" i="1"/>
  <c r="A3042" i="1" s="1"/>
  <c r="A3043" i="1" s="1"/>
  <c r="B3041" i="1"/>
  <c r="B3042" i="1" s="1"/>
  <c r="B3043" i="1" s="1"/>
  <c r="L876" i="1"/>
  <c r="P876" i="1"/>
  <c r="N876" i="1"/>
  <c r="O876" i="1"/>
  <c r="M876" i="1"/>
  <c r="Q877" i="1"/>
  <c r="B3044" i="1" l="1"/>
  <c r="C3045" i="1"/>
  <c r="A3044" i="1"/>
  <c r="D878" i="1"/>
  <c r="E877" i="1"/>
  <c r="E878" i="1" s="1"/>
  <c r="O877" i="1"/>
  <c r="P877" i="1"/>
  <c r="N877" i="1"/>
  <c r="L877" i="1"/>
  <c r="M877" i="1"/>
  <c r="Q878" i="1"/>
  <c r="D879" i="1" l="1"/>
  <c r="B3045" i="1"/>
  <c r="C3046" i="1"/>
  <c r="C3047" i="1" s="1"/>
  <c r="C3048" i="1" s="1"/>
  <c r="C3049" i="1" s="1"/>
  <c r="C3050" i="1" s="1"/>
  <c r="C3051" i="1" s="1"/>
  <c r="C3052" i="1" s="1"/>
  <c r="C3053" i="1" s="1"/>
  <c r="A3045" i="1"/>
  <c r="Q879" i="1"/>
  <c r="P878" i="1"/>
  <c r="N878" i="1"/>
  <c r="M878" i="1"/>
  <c r="O878" i="1"/>
  <c r="L878" i="1"/>
  <c r="A3046" i="1" l="1"/>
  <c r="A3047" i="1" s="1"/>
  <c r="A3048" i="1" s="1"/>
  <c r="B3046" i="1"/>
  <c r="B3047" i="1" s="1"/>
  <c r="B3048" i="1" s="1"/>
  <c r="B3049" i="1" s="1"/>
  <c r="B3050" i="1" s="1"/>
  <c r="B3051" i="1" s="1"/>
  <c r="B3052" i="1" s="1"/>
  <c r="B3053" i="1" s="1"/>
  <c r="A3049" i="1"/>
  <c r="A3050" i="1" s="1"/>
  <c r="A3051" i="1" s="1"/>
  <c r="A3052" i="1" s="1"/>
  <c r="A3053" i="1" s="1"/>
  <c r="C3054" i="1"/>
  <c r="D880" i="1"/>
  <c r="E879" i="1"/>
  <c r="Q880" i="1"/>
  <c r="P879" i="1"/>
  <c r="L879" i="1"/>
  <c r="M879" i="1"/>
  <c r="N879" i="1"/>
  <c r="O879" i="1"/>
  <c r="E880" i="1" l="1"/>
  <c r="D881" i="1"/>
  <c r="A3054" i="1"/>
  <c r="B3054" i="1"/>
  <c r="C3055" i="1"/>
  <c r="P880" i="1"/>
  <c r="N880" i="1"/>
  <c r="O880" i="1"/>
  <c r="L880" i="1"/>
  <c r="M880" i="1"/>
  <c r="Q881" i="1"/>
  <c r="C3056" i="1" l="1"/>
  <c r="C3057" i="1" s="1"/>
  <c r="B3055" i="1"/>
  <c r="B3056" i="1" s="1"/>
  <c r="A3055" i="1"/>
  <c r="A3056" i="1" s="1"/>
  <c r="D882" i="1"/>
  <c r="E881" i="1"/>
  <c r="E882" i="1" s="1"/>
  <c r="Q882" i="1"/>
  <c r="N881" i="1"/>
  <c r="O881" i="1"/>
  <c r="L881" i="1"/>
  <c r="P881" i="1"/>
  <c r="M881" i="1"/>
  <c r="B3057" i="1" l="1"/>
  <c r="D883" i="1"/>
  <c r="C3058" i="1"/>
  <c r="C3059" i="1" s="1"/>
  <c r="C3060" i="1" s="1"/>
  <c r="C3061" i="1" s="1"/>
  <c r="C3062" i="1" s="1"/>
  <c r="C3063" i="1" s="1"/>
  <c r="C3064" i="1" s="1"/>
  <c r="A3057" i="1"/>
  <c r="P882" i="1"/>
  <c r="N882" i="1"/>
  <c r="L882" i="1"/>
  <c r="M882" i="1"/>
  <c r="O882" i="1"/>
  <c r="Q883" i="1"/>
  <c r="A3058" i="1" l="1"/>
  <c r="A3059" i="1" s="1"/>
  <c r="A3060" i="1" s="1"/>
  <c r="A3061" i="1" s="1"/>
  <c r="A3062" i="1" s="1"/>
  <c r="A3063" i="1" s="1"/>
  <c r="C3065" i="1"/>
  <c r="A3064" i="1"/>
  <c r="B3058" i="1"/>
  <c r="B3059" i="1" s="1"/>
  <c r="B3060" i="1" s="1"/>
  <c r="B3061" i="1" s="1"/>
  <c r="B3062" i="1" s="1"/>
  <c r="B3063" i="1" s="1"/>
  <c r="B3064" i="1" s="1"/>
  <c r="D884" i="1"/>
  <c r="E883" i="1"/>
  <c r="E884" i="1" s="1"/>
  <c r="M883" i="1"/>
  <c r="N883" i="1"/>
  <c r="O883" i="1"/>
  <c r="P883" i="1"/>
  <c r="L883" i="1"/>
  <c r="Q884" i="1"/>
  <c r="D885" i="1" l="1"/>
  <c r="B3065" i="1"/>
  <c r="C3066" i="1"/>
  <c r="C3067" i="1" s="1"/>
  <c r="A3065" i="1"/>
  <c r="Q885" i="1"/>
  <c r="L884" i="1"/>
  <c r="P884" i="1"/>
  <c r="M884" i="1"/>
  <c r="O884" i="1"/>
  <c r="N884" i="1"/>
  <c r="A3066" i="1" l="1"/>
  <c r="B3066" i="1"/>
  <c r="B3067" i="1" s="1"/>
  <c r="C3068" i="1"/>
  <c r="A3067" i="1"/>
  <c r="A3068" i="1" s="1"/>
  <c r="D886" i="1"/>
  <c r="E885" i="1"/>
  <c r="E886" i="1" s="1"/>
  <c r="N885" i="1"/>
  <c r="P885" i="1"/>
  <c r="L885" i="1"/>
  <c r="O885" i="1"/>
  <c r="M885" i="1"/>
  <c r="Q886" i="1"/>
  <c r="D887" i="1" l="1"/>
  <c r="C3069" i="1"/>
  <c r="B3068" i="1"/>
  <c r="B3069" i="1" s="1"/>
  <c r="L886" i="1"/>
  <c r="M886" i="1"/>
  <c r="N886" i="1"/>
  <c r="O886" i="1"/>
  <c r="P886" i="1"/>
  <c r="Q887" i="1"/>
  <c r="C3070" i="1" l="1"/>
  <c r="C3071" i="1" s="1"/>
  <c r="C3072" i="1" s="1"/>
  <c r="C3073" i="1" s="1"/>
  <c r="C3074" i="1" s="1"/>
  <c r="A3069" i="1"/>
  <c r="A3070" i="1" s="1"/>
  <c r="A3071" i="1" s="1"/>
  <c r="A3072" i="1" s="1"/>
  <c r="A3073" i="1" s="1"/>
  <c r="D888" i="1"/>
  <c r="E887" i="1"/>
  <c r="E888" i="1" s="1"/>
  <c r="Q888" i="1"/>
  <c r="L887" i="1"/>
  <c r="O887" i="1"/>
  <c r="M887" i="1"/>
  <c r="N887" i="1"/>
  <c r="P887" i="1"/>
  <c r="D889" i="1" l="1"/>
  <c r="C3075" i="1"/>
  <c r="A3074" i="1"/>
  <c r="B3070" i="1"/>
  <c r="B3071" i="1" s="1"/>
  <c r="B3072" i="1" s="1"/>
  <c r="B3073" i="1" s="1"/>
  <c r="B3074" i="1" s="1"/>
  <c r="Q889" i="1"/>
  <c r="P888" i="1"/>
  <c r="M888" i="1"/>
  <c r="L888" i="1"/>
  <c r="N888" i="1"/>
  <c r="O888" i="1"/>
  <c r="B3075" i="1" l="1"/>
  <c r="C3076" i="1"/>
  <c r="C3077" i="1" s="1"/>
  <c r="A3075" i="1"/>
  <c r="A3076" i="1" s="1"/>
  <c r="D890" i="1"/>
  <c r="E889" i="1"/>
  <c r="E890" i="1" s="1"/>
  <c r="Q890" i="1"/>
  <c r="N889" i="1"/>
  <c r="P889" i="1"/>
  <c r="O889" i="1"/>
  <c r="L889" i="1"/>
  <c r="M889" i="1"/>
  <c r="D891" i="1" l="1"/>
  <c r="C3078" i="1"/>
  <c r="A3077" i="1"/>
  <c r="A3078" i="1" s="1"/>
  <c r="B3076" i="1"/>
  <c r="B3077" i="1" s="1"/>
  <c r="L890" i="1"/>
  <c r="O890" i="1"/>
  <c r="P890" i="1"/>
  <c r="M890" i="1"/>
  <c r="N890" i="1"/>
  <c r="Q891" i="1"/>
  <c r="C3079" i="1" l="1"/>
  <c r="C3080" i="1" s="1"/>
  <c r="C3081" i="1" s="1"/>
  <c r="B3078" i="1"/>
  <c r="D892" i="1"/>
  <c r="E891" i="1"/>
  <c r="E892" i="1" s="1"/>
  <c r="O891" i="1"/>
  <c r="M891" i="1"/>
  <c r="N891" i="1"/>
  <c r="L891" i="1"/>
  <c r="P891" i="1"/>
  <c r="Q892" i="1"/>
  <c r="B3079" i="1" l="1"/>
  <c r="B3080" i="1" s="1"/>
  <c r="B3081" i="1" s="1"/>
  <c r="D893" i="1"/>
  <c r="C3082" i="1"/>
  <c r="C3083" i="1" s="1"/>
  <c r="C3084" i="1" s="1"/>
  <c r="A3079" i="1"/>
  <c r="A3080" i="1" s="1"/>
  <c r="A3081" i="1" s="1"/>
  <c r="A3082" i="1" s="1"/>
  <c r="A3083" i="1" s="1"/>
  <c r="O892" i="1"/>
  <c r="N892" i="1"/>
  <c r="L892" i="1"/>
  <c r="M892" i="1"/>
  <c r="P892" i="1"/>
  <c r="Q893" i="1"/>
  <c r="C3085" i="1" l="1"/>
  <c r="A3084" i="1"/>
  <c r="B3082" i="1"/>
  <c r="B3083" i="1" s="1"/>
  <c r="B3084" i="1" s="1"/>
  <c r="D894" i="1"/>
  <c r="E893" i="1"/>
  <c r="E894" i="1" s="1"/>
  <c r="O893" i="1"/>
  <c r="P893" i="1"/>
  <c r="M893" i="1"/>
  <c r="N893" i="1"/>
  <c r="L893" i="1"/>
  <c r="Q894" i="1"/>
  <c r="D895" i="1" l="1"/>
  <c r="B3085" i="1"/>
  <c r="C3086" i="1"/>
  <c r="C3087" i="1" s="1"/>
  <c r="C3088" i="1" s="1"/>
  <c r="C3089" i="1" s="1"/>
  <c r="C3090" i="1" s="1"/>
  <c r="C3091" i="1" s="1"/>
  <c r="C3092" i="1" s="1"/>
  <c r="C3093" i="1" s="1"/>
  <c r="C3094" i="1" s="1"/>
  <c r="A3085" i="1"/>
  <c r="A3086" i="1" s="1"/>
  <c r="A3087" i="1" s="1"/>
  <c r="O894" i="1"/>
  <c r="P894" i="1"/>
  <c r="L894" i="1"/>
  <c r="M894" i="1"/>
  <c r="N894" i="1"/>
  <c r="Q895" i="1"/>
  <c r="A3088" i="1" l="1"/>
  <c r="A3089" i="1" s="1"/>
  <c r="A3090" i="1" s="1"/>
  <c r="A3091" i="1" s="1"/>
  <c r="A3092" i="1" s="1"/>
  <c r="A3093" i="1" s="1"/>
  <c r="B3086" i="1"/>
  <c r="B3087" i="1" s="1"/>
  <c r="B3088" i="1" s="1"/>
  <c r="B3089" i="1" s="1"/>
  <c r="B3090" i="1" s="1"/>
  <c r="B3091" i="1" s="1"/>
  <c r="B3092" i="1" s="1"/>
  <c r="B3093" i="1" s="1"/>
  <c r="B3094" i="1" s="1"/>
  <c r="C3095" i="1"/>
  <c r="A3094" i="1"/>
  <c r="D896" i="1"/>
  <c r="E895" i="1"/>
  <c r="Q896" i="1"/>
  <c r="P895" i="1"/>
  <c r="O895" i="1"/>
  <c r="L895" i="1"/>
  <c r="M895" i="1"/>
  <c r="N895" i="1"/>
  <c r="A3095" i="1" l="1"/>
  <c r="E896" i="1"/>
  <c r="D897" i="1"/>
  <c r="C3096" i="1"/>
  <c r="B3095" i="1"/>
  <c r="L896" i="1"/>
  <c r="M896" i="1"/>
  <c r="O896" i="1"/>
  <c r="P896" i="1"/>
  <c r="N896" i="1"/>
  <c r="Q897" i="1"/>
  <c r="B3096" i="1" l="1"/>
  <c r="C3097" i="1"/>
  <c r="A3096" i="1"/>
  <c r="D898" i="1"/>
  <c r="E897" i="1"/>
  <c r="L897" i="1"/>
  <c r="M897" i="1"/>
  <c r="N897" i="1"/>
  <c r="O897" i="1"/>
  <c r="P897" i="1"/>
  <c r="Q898" i="1"/>
  <c r="E898" i="1" l="1"/>
  <c r="D899" i="1"/>
  <c r="A3097" i="1"/>
  <c r="C3098" i="1"/>
  <c r="C3099" i="1" s="1"/>
  <c r="C3100" i="1" s="1"/>
  <c r="C3101" i="1" s="1"/>
  <c r="B3097" i="1"/>
  <c r="Q899" i="1"/>
  <c r="N898" i="1"/>
  <c r="O898" i="1"/>
  <c r="M898" i="1"/>
  <c r="P898" i="1"/>
  <c r="L898" i="1"/>
  <c r="B3098" i="1" l="1"/>
  <c r="B3099" i="1" s="1"/>
  <c r="B3100" i="1" s="1"/>
  <c r="B3101" i="1" s="1"/>
  <c r="C3102" i="1"/>
  <c r="C3103" i="1" s="1"/>
  <c r="C3104" i="1" s="1"/>
  <c r="A3098" i="1"/>
  <c r="A3099" i="1" s="1"/>
  <c r="A3100" i="1" s="1"/>
  <c r="A3101" i="1" s="1"/>
  <c r="D900" i="1"/>
  <c r="E899" i="1"/>
  <c r="E900" i="1" s="1"/>
  <c r="Q900" i="1"/>
  <c r="P899" i="1"/>
  <c r="L899" i="1"/>
  <c r="M899" i="1"/>
  <c r="N899" i="1"/>
  <c r="O899" i="1"/>
  <c r="A3102" i="1" l="1"/>
  <c r="A3103" i="1" s="1"/>
  <c r="D901" i="1"/>
  <c r="A3104" i="1"/>
  <c r="C3105" i="1"/>
  <c r="B3102" i="1"/>
  <c r="B3103" i="1" s="1"/>
  <c r="B3104" i="1" s="1"/>
  <c r="M900" i="1"/>
  <c r="O900" i="1"/>
  <c r="L900" i="1"/>
  <c r="P900" i="1"/>
  <c r="N900" i="1"/>
  <c r="Q901" i="1"/>
  <c r="B3105" i="1" l="1"/>
  <c r="C3106" i="1"/>
  <c r="C3107" i="1" s="1"/>
  <c r="A3105" i="1"/>
  <c r="A3106" i="1" s="1"/>
  <c r="D902" i="1"/>
  <c r="E901" i="1"/>
  <c r="E902" i="1" s="1"/>
  <c r="Q902" i="1"/>
  <c r="M901" i="1"/>
  <c r="O901" i="1"/>
  <c r="P901" i="1"/>
  <c r="L901" i="1"/>
  <c r="N901" i="1"/>
  <c r="D903" i="1" l="1"/>
  <c r="C3108" i="1"/>
  <c r="A3107" i="1"/>
  <c r="A3108" i="1" s="1"/>
  <c r="B3106" i="1"/>
  <c r="B3107" i="1" s="1"/>
  <c r="N902" i="1"/>
  <c r="O902" i="1"/>
  <c r="L902" i="1"/>
  <c r="M902" i="1"/>
  <c r="P902" i="1"/>
  <c r="Q903" i="1"/>
  <c r="C3109" i="1" l="1"/>
  <c r="C3110" i="1" s="1"/>
  <c r="C3111" i="1" s="1"/>
  <c r="C3112" i="1" s="1"/>
  <c r="C3113" i="1" s="1"/>
  <c r="C3114" i="1" s="1"/>
  <c r="B3108" i="1"/>
  <c r="D904" i="1"/>
  <c r="E903" i="1"/>
  <c r="E904" i="1" s="1"/>
  <c r="Q904" i="1"/>
  <c r="M903" i="1"/>
  <c r="N903" i="1"/>
  <c r="P903" i="1"/>
  <c r="L903" i="1"/>
  <c r="O903" i="1"/>
  <c r="B3109" i="1" l="1"/>
  <c r="B3110" i="1" s="1"/>
  <c r="B3111" i="1" s="1"/>
  <c r="B3112" i="1" s="1"/>
  <c r="B3113" i="1" s="1"/>
  <c r="B3114" i="1" s="1"/>
  <c r="D905" i="1"/>
  <c r="C3115" i="1"/>
  <c r="A3114" i="1"/>
  <c r="A3109" i="1"/>
  <c r="A3110" i="1" s="1"/>
  <c r="A3111" i="1" s="1"/>
  <c r="A3112" i="1" s="1"/>
  <c r="A3113" i="1" s="1"/>
  <c r="Q905" i="1"/>
  <c r="P904" i="1"/>
  <c r="L904" i="1"/>
  <c r="M904" i="1"/>
  <c r="O904" i="1"/>
  <c r="N904" i="1"/>
  <c r="C3116" i="1" l="1"/>
  <c r="A3115" i="1"/>
  <c r="B3115" i="1"/>
  <c r="D906" i="1"/>
  <c r="E905" i="1"/>
  <c r="E906" i="1" s="1"/>
  <c r="L905" i="1"/>
  <c r="M905" i="1"/>
  <c r="N905" i="1"/>
  <c r="P905" i="1"/>
  <c r="O905" i="1"/>
  <c r="Q906" i="1"/>
  <c r="A3116" i="1" l="1"/>
  <c r="D907" i="1"/>
  <c r="C3117" i="1"/>
  <c r="B3116" i="1"/>
  <c r="B3117" i="1" s="1"/>
  <c r="O906" i="1"/>
  <c r="P906" i="1"/>
  <c r="N906" i="1"/>
  <c r="M906" i="1"/>
  <c r="L906" i="1"/>
  <c r="A3117" i="1" l="1"/>
  <c r="C3118" i="1"/>
  <c r="C3119" i="1" s="1"/>
  <c r="C3120" i="1" s="1"/>
  <c r="C3121" i="1" s="1"/>
  <c r="D908" i="1"/>
  <c r="E907" i="1"/>
  <c r="E908" i="1" s="1"/>
  <c r="Q907" i="1"/>
  <c r="N907" i="1"/>
  <c r="O907" i="1"/>
  <c r="P907" i="1"/>
  <c r="M907" i="1"/>
  <c r="L907" i="1"/>
  <c r="D909" i="1" l="1"/>
  <c r="C3122" i="1"/>
  <c r="A3118" i="1"/>
  <c r="A3119" i="1" s="1"/>
  <c r="A3120" i="1" s="1"/>
  <c r="A3121" i="1" s="1"/>
  <c r="B3118" i="1"/>
  <c r="B3119" i="1" s="1"/>
  <c r="B3120" i="1" s="1"/>
  <c r="B3121" i="1" s="1"/>
  <c r="L908" i="1"/>
  <c r="M908" i="1"/>
  <c r="N908" i="1"/>
  <c r="O908" i="1"/>
  <c r="P908" i="1"/>
  <c r="Q908" i="1"/>
  <c r="A3122" i="1" l="1"/>
  <c r="C3123" i="1"/>
  <c r="C3124" i="1" s="1"/>
  <c r="B3122" i="1"/>
  <c r="B3123" i="1" s="1"/>
  <c r="B3124" i="1" s="1"/>
  <c r="D910" i="1"/>
  <c r="E909" i="1"/>
  <c r="E910" i="1" s="1"/>
  <c r="L909" i="1"/>
  <c r="M909" i="1"/>
  <c r="N909" i="1"/>
  <c r="O909" i="1"/>
  <c r="P909" i="1"/>
  <c r="Q909" i="1"/>
  <c r="D911" i="1" l="1"/>
  <c r="C3125" i="1"/>
  <c r="A3124" i="1"/>
  <c r="A3123" i="1"/>
  <c r="L911" i="1"/>
  <c r="M911" i="1"/>
  <c r="N911" i="1"/>
  <c r="O911" i="1"/>
  <c r="P911" i="1"/>
  <c r="Q911" i="1"/>
  <c r="L910" i="1"/>
  <c r="M910" i="1"/>
  <c r="N910" i="1"/>
  <c r="O910" i="1"/>
  <c r="P910" i="1"/>
  <c r="Q910" i="1"/>
  <c r="C3126" i="1" l="1"/>
  <c r="A3125" i="1"/>
  <c r="A3126" i="1" s="1"/>
  <c r="B3125" i="1"/>
  <c r="D912" i="1"/>
  <c r="E911" i="1"/>
  <c r="E912" i="1" s="1"/>
  <c r="L912" i="1"/>
  <c r="M912" i="1"/>
  <c r="N912" i="1"/>
  <c r="O912" i="1"/>
  <c r="P912" i="1"/>
  <c r="Q912" i="1"/>
  <c r="D913" i="1" l="1"/>
  <c r="C3127" i="1"/>
  <c r="B3126" i="1"/>
  <c r="B3127" i="1" s="1"/>
  <c r="L913" i="1"/>
  <c r="M913" i="1"/>
  <c r="N913" i="1"/>
  <c r="O913" i="1"/>
  <c r="P913" i="1"/>
  <c r="Q913" i="1"/>
  <c r="C3128" i="1" l="1"/>
  <c r="C3129" i="1" s="1"/>
  <c r="A3127" i="1"/>
  <c r="A3128" i="1" s="1"/>
  <c r="D914" i="1"/>
  <c r="E913" i="1"/>
  <c r="E914" i="1" s="1"/>
  <c r="L914" i="1"/>
  <c r="M914" i="1"/>
  <c r="N914" i="1"/>
  <c r="O914" i="1"/>
  <c r="P914" i="1"/>
  <c r="Q914" i="1"/>
  <c r="D915" i="1" l="1"/>
  <c r="A3129" i="1"/>
  <c r="C3130" i="1"/>
  <c r="C3131" i="1" s="1"/>
  <c r="B3128" i="1"/>
  <c r="B3129" i="1" s="1"/>
  <c r="B3130" i="1" s="1"/>
  <c r="B3131" i="1" s="1"/>
  <c r="L915" i="1"/>
  <c r="M915" i="1"/>
  <c r="N915" i="1"/>
  <c r="O915" i="1"/>
  <c r="P915" i="1"/>
  <c r="Q915" i="1"/>
  <c r="A3130" i="1" l="1"/>
  <c r="C3132" i="1"/>
  <c r="A3131" i="1"/>
  <c r="A3132" i="1" s="1"/>
  <c r="D916" i="1"/>
  <c r="E915" i="1"/>
  <c r="L916" i="1"/>
  <c r="M916" i="1"/>
  <c r="N916" i="1"/>
  <c r="O916" i="1"/>
  <c r="P916" i="1"/>
  <c r="Q916" i="1"/>
  <c r="E916" i="1" l="1"/>
  <c r="D917" i="1"/>
  <c r="C3133" i="1"/>
  <c r="B3132" i="1"/>
  <c r="L917" i="1"/>
  <c r="M917" i="1"/>
  <c r="N917" i="1"/>
  <c r="O917" i="1"/>
  <c r="P917" i="1"/>
  <c r="Q917" i="1"/>
  <c r="B3133" i="1" l="1"/>
  <c r="C3134" i="1"/>
  <c r="A3133" i="1"/>
  <c r="D918" i="1"/>
  <c r="E917" i="1"/>
  <c r="E918" i="1" s="1"/>
  <c r="L918" i="1"/>
  <c r="M918" i="1"/>
  <c r="N918" i="1"/>
  <c r="O918" i="1"/>
  <c r="P918" i="1"/>
  <c r="Q918" i="1"/>
  <c r="D919" i="1" l="1"/>
  <c r="A3134" i="1"/>
  <c r="C3135" i="1"/>
  <c r="B3134" i="1"/>
  <c r="L919" i="1"/>
  <c r="M919" i="1"/>
  <c r="N919" i="1"/>
  <c r="O919" i="1"/>
  <c r="P919" i="1"/>
  <c r="Q919" i="1"/>
  <c r="B3135" i="1" l="1"/>
  <c r="C3136" i="1"/>
  <c r="C3137" i="1" s="1"/>
  <c r="A3135" i="1"/>
  <c r="D920" i="1"/>
  <c r="E919" i="1"/>
  <c r="L920" i="1"/>
  <c r="M920" i="1"/>
  <c r="N920" i="1"/>
  <c r="O920" i="1"/>
  <c r="P920" i="1"/>
  <c r="Q920" i="1"/>
  <c r="A3136" i="1" l="1"/>
  <c r="E920" i="1"/>
  <c r="D921" i="1"/>
  <c r="C3138" i="1"/>
  <c r="A3137" i="1"/>
  <c r="B3136" i="1"/>
  <c r="B3137" i="1" s="1"/>
  <c r="L921" i="1"/>
  <c r="M921" i="1"/>
  <c r="N921" i="1"/>
  <c r="O921" i="1"/>
  <c r="P921" i="1"/>
  <c r="Q921" i="1"/>
  <c r="A3138" i="1" l="1"/>
  <c r="C3139" i="1"/>
  <c r="C3140" i="1" s="1"/>
  <c r="C3141" i="1" s="1"/>
  <c r="C3142" i="1" s="1"/>
  <c r="C3143" i="1" s="1"/>
  <c r="C3144" i="1" s="1"/>
  <c r="B3138" i="1"/>
  <c r="D922" i="1"/>
  <c r="E921" i="1"/>
  <c r="L922" i="1"/>
  <c r="M922" i="1"/>
  <c r="N922" i="1"/>
  <c r="O922" i="1"/>
  <c r="P922" i="1"/>
  <c r="Q922" i="1"/>
  <c r="E922" i="1" l="1"/>
  <c r="B3139" i="1"/>
  <c r="B3140" i="1" s="1"/>
  <c r="B3141" i="1" s="1"/>
  <c r="B3142" i="1" s="1"/>
  <c r="B3143" i="1" s="1"/>
  <c r="B3144" i="1" s="1"/>
  <c r="D923" i="1"/>
  <c r="C3145" i="1"/>
  <c r="A3144" i="1"/>
  <c r="A3139" i="1"/>
  <c r="A3140" i="1" s="1"/>
  <c r="A3141" i="1" s="1"/>
  <c r="A3142" i="1" s="1"/>
  <c r="A3143" i="1" s="1"/>
  <c r="L923" i="1"/>
  <c r="M923" i="1"/>
  <c r="N923" i="1"/>
  <c r="O923" i="1"/>
  <c r="P923" i="1"/>
  <c r="Q923" i="1"/>
  <c r="C3146" i="1" l="1"/>
  <c r="A3145" i="1"/>
  <c r="A3146" i="1" s="1"/>
  <c r="B3145" i="1"/>
  <c r="D924" i="1"/>
  <c r="E923" i="1"/>
  <c r="E924" i="1" s="1"/>
  <c r="M924" i="1"/>
  <c r="N924" i="1"/>
  <c r="O924" i="1"/>
  <c r="P924" i="1"/>
  <c r="L924" i="1"/>
  <c r="Q924" i="1"/>
  <c r="D925" i="1" l="1"/>
  <c r="C3147" i="1"/>
  <c r="B3146" i="1"/>
  <c r="B3147" i="1" s="1"/>
  <c r="M925" i="1"/>
  <c r="N925" i="1"/>
  <c r="O925" i="1"/>
  <c r="P925" i="1"/>
  <c r="L925" i="1"/>
  <c r="Q925" i="1"/>
  <c r="A3147" i="1" l="1"/>
  <c r="C3148" i="1"/>
  <c r="C3149" i="1" s="1"/>
  <c r="C3150" i="1" s="1"/>
  <c r="C3151" i="1" s="1"/>
  <c r="C3152" i="1" s="1"/>
  <c r="C3153" i="1" s="1"/>
  <c r="C3154" i="1" s="1"/>
  <c r="D926" i="1"/>
  <c r="E925" i="1"/>
  <c r="M926" i="1"/>
  <c r="N926" i="1"/>
  <c r="O926" i="1"/>
  <c r="P926" i="1"/>
  <c r="L926" i="1"/>
  <c r="Q926" i="1"/>
  <c r="E926" i="1" l="1"/>
  <c r="D927" i="1"/>
  <c r="C3155" i="1"/>
  <c r="A3154" i="1"/>
  <c r="A3148" i="1"/>
  <c r="A3149" i="1" s="1"/>
  <c r="A3150" i="1" s="1"/>
  <c r="A3151" i="1" s="1"/>
  <c r="A3152" i="1" s="1"/>
  <c r="A3153" i="1" s="1"/>
  <c r="B3148" i="1"/>
  <c r="B3149" i="1" s="1"/>
  <c r="B3150" i="1" s="1"/>
  <c r="B3151" i="1" s="1"/>
  <c r="B3152" i="1" s="1"/>
  <c r="B3153" i="1" s="1"/>
  <c r="B3154" i="1" s="1"/>
  <c r="M927" i="1"/>
  <c r="N927" i="1"/>
  <c r="O927" i="1"/>
  <c r="P927" i="1"/>
  <c r="L927" i="1"/>
  <c r="Q927" i="1"/>
  <c r="B3155" i="1" l="1"/>
  <c r="C3156" i="1"/>
  <c r="C3157" i="1" s="1"/>
  <c r="A3155" i="1"/>
  <c r="A3156" i="1" s="1"/>
  <c r="D928" i="1"/>
  <c r="E927" i="1"/>
  <c r="E928" i="1" s="1"/>
  <c r="M928" i="1"/>
  <c r="N928" i="1"/>
  <c r="O928" i="1"/>
  <c r="P928" i="1"/>
  <c r="L928" i="1"/>
  <c r="Q928" i="1"/>
  <c r="D929" i="1" l="1"/>
  <c r="C3158" i="1"/>
  <c r="A3157" i="1"/>
  <c r="A3158" i="1" s="1"/>
  <c r="B3156" i="1"/>
  <c r="B3157" i="1" s="1"/>
  <c r="M929" i="1"/>
  <c r="N929" i="1"/>
  <c r="O929" i="1"/>
  <c r="P929" i="1"/>
  <c r="L929" i="1"/>
  <c r="Q929" i="1"/>
  <c r="C3159" i="1" l="1"/>
  <c r="C3160" i="1" s="1"/>
  <c r="C3161" i="1" s="1"/>
  <c r="C3162" i="1" s="1"/>
  <c r="B3158" i="1"/>
  <c r="B3159" i="1" s="1"/>
  <c r="B3160" i="1" s="1"/>
  <c r="D930" i="1"/>
  <c r="E929" i="1"/>
  <c r="M930" i="1"/>
  <c r="N930" i="1"/>
  <c r="O930" i="1"/>
  <c r="P930" i="1"/>
  <c r="L930" i="1"/>
  <c r="Q930" i="1"/>
  <c r="E930" i="1" l="1"/>
  <c r="B3161" i="1"/>
  <c r="B3162" i="1" s="1"/>
  <c r="D931" i="1"/>
  <c r="C3163" i="1"/>
  <c r="C3164" i="1" s="1"/>
  <c r="A3159" i="1"/>
  <c r="A3160" i="1" s="1"/>
  <c r="A3161" i="1" s="1"/>
  <c r="A3162" i="1" s="1"/>
  <c r="A3163" i="1" s="1"/>
  <c r="M931" i="1"/>
  <c r="N931" i="1"/>
  <c r="O931" i="1"/>
  <c r="P931" i="1"/>
  <c r="L931" i="1"/>
  <c r="Q931" i="1"/>
  <c r="A3164" i="1" l="1"/>
  <c r="C3165" i="1"/>
  <c r="B3163" i="1"/>
  <c r="B3164" i="1" s="1"/>
  <c r="B3165" i="1" s="1"/>
  <c r="D932" i="1"/>
  <c r="E931" i="1"/>
  <c r="E932" i="1" s="1"/>
  <c r="M932" i="1"/>
  <c r="N932" i="1"/>
  <c r="O932" i="1"/>
  <c r="P932" i="1"/>
  <c r="L932" i="1"/>
  <c r="Q932" i="1"/>
  <c r="D933" i="1" l="1"/>
  <c r="C3166" i="1"/>
  <c r="A3165" i="1"/>
  <c r="A3166" i="1" s="1"/>
  <c r="M933" i="1"/>
  <c r="N933" i="1"/>
  <c r="O933" i="1"/>
  <c r="P933" i="1"/>
  <c r="L933" i="1"/>
  <c r="Q933" i="1"/>
  <c r="C3167" i="1" l="1"/>
  <c r="B3166" i="1"/>
  <c r="B3167" i="1" s="1"/>
  <c r="D934" i="1"/>
  <c r="E933" i="1"/>
  <c r="E934" i="1" s="1"/>
  <c r="M934" i="1"/>
  <c r="N934" i="1"/>
  <c r="O934" i="1"/>
  <c r="P934" i="1"/>
  <c r="Q934" i="1"/>
  <c r="L934" i="1"/>
  <c r="D935" i="1" l="1"/>
  <c r="C3168" i="1"/>
  <c r="C3169" i="1" s="1"/>
  <c r="A3167" i="1"/>
  <c r="A3168" i="1" s="1"/>
  <c r="M935" i="1"/>
  <c r="N935" i="1"/>
  <c r="O935" i="1"/>
  <c r="P935" i="1"/>
  <c r="L935" i="1"/>
  <c r="Q935" i="1"/>
  <c r="A3169" i="1" l="1"/>
  <c r="C3170" i="1"/>
  <c r="C3171" i="1" s="1"/>
  <c r="B3168" i="1"/>
  <c r="B3169" i="1" s="1"/>
  <c r="B3170" i="1" s="1"/>
  <c r="B3171" i="1" s="1"/>
  <c r="D936" i="1"/>
  <c r="E935" i="1"/>
  <c r="E936" i="1" s="1"/>
  <c r="M936" i="1"/>
  <c r="N936" i="1"/>
  <c r="O936" i="1"/>
  <c r="P936" i="1"/>
  <c r="L936" i="1"/>
  <c r="Q936" i="1"/>
  <c r="D937" i="1" l="1"/>
  <c r="C3172" i="1"/>
  <c r="A3170" i="1"/>
  <c r="A3171" i="1" s="1"/>
  <c r="A3172" i="1" s="1"/>
  <c r="M937" i="1"/>
  <c r="N937" i="1"/>
  <c r="O937" i="1"/>
  <c r="P937" i="1"/>
  <c r="L937" i="1"/>
  <c r="Q937" i="1"/>
  <c r="C3173" i="1" l="1"/>
  <c r="C3174" i="1" s="1"/>
  <c r="B3172" i="1"/>
  <c r="B3173" i="1" s="1"/>
  <c r="D938" i="1"/>
  <c r="E937" i="1"/>
  <c r="M938" i="1"/>
  <c r="N938" i="1"/>
  <c r="O938" i="1"/>
  <c r="P938" i="1"/>
  <c r="L938" i="1"/>
  <c r="Q938" i="1"/>
  <c r="E938" i="1" l="1"/>
  <c r="B3174" i="1"/>
  <c r="D939" i="1"/>
  <c r="C3175" i="1"/>
  <c r="C3176" i="1" s="1"/>
  <c r="C3177" i="1" s="1"/>
  <c r="C3178" i="1" s="1"/>
  <c r="C3179" i="1" s="1"/>
  <c r="C3180" i="1" s="1"/>
  <c r="C3181" i="1" s="1"/>
  <c r="A3174" i="1"/>
  <c r="A3175" i="1" s="1"/>
  <c r="A3176" i="1" s="1"/>
  <c r="A3177" i="1" s="1"/>
  <c r="A3178" i="1" s="1"/>
  <c r="A3179" i="1" s="1"/>
  <c r="A3180" i="1" s="1"/>
  <c r="A3173" i="1"/>
  <c r="M939" i="1"/>
  <c r="N939" i="1"/>
  <c r="O939" i="1"/>
  <c r="P939" i="1"/>
  <c r="L939" i="1"/>
  <c r="Q939" i="1"/>
  <c r="A3181" i="1" l="1"/>
  <c r="C3182" i="1"/>
  <c r="B3175" i="1"/>
  <c r="B3176" i="1" s="1"/>
  <c r="B3177" i="1" s="1"/>
  <c r="B3178" i="1" s="1"/>
  <c r="B3179" i="1" s="1"/>
  <c r="B3180" i="1" s="1"/>
  <c r="B3181" i="1" s="1"/>
  <c r="D940" i="1"/>
  <c r="E939" i="1"/>
  <c r="E940" i="1" s="1"/>
  <c r="M940" i="1"/>
  <c r="N940" i="1"/>
  <c r="O940" i="1"/>
  <c r="P940" i="1"/>
  <c r="L940" i="1"/>
  <c r="Q940" i="1"/>
  <c r="D941" i="1" l="1"/>
  <c r="C3183" i="1"/>
  <c r="C3184" i="1" s="1"/>
  <c r="B3182" i="1"/>
  <c r="A3182" i="1"/>
  <c r="M941" i="1"/>
  <c r="N941" i="1"/>
  <c r="O941" i="1"/>
  <c r="P941" i="1"/>
  <c r="L941" i="1"/>
  <c r="Q941" i="1"/>
  <c r="A3183" i="1" l="1"/>
  <c r="B3183" i="1"/>
  <c r="B3184" i="1"/>
  <c r="C3185" i="1"/>
  <c r="A3184" i="1"/>
  <c r="D942" i="1"/>
  <c r="E941" i="1"/>
  <c r="M942" i="1"/>
  <c r="N942" i="1"/>
  <c r="O942" i="1"/>
  <c r="P942" i="1"/>
  <c r="Q942" i="1"/>
  <c r="L942" i="1"/>
  <c r="E942" i="1" l="1"/>
  <c r="D943" i="1"/>
  <c r="C3186" i="1"/>
  <c r="A3185" i="1"/>
  <c r="B3185" i="1"/>
  <c r="M943" i="1"/>
  <c r="N943" i="1"/>
  <c r="O943" i="1"/>
  <c r="P943" i="1"/>
  <c r="L943" i="1"/>
  <c r="Q943" i="1"/>
  <c r="A3186" i="1" l="1"/>
  <c r="C3187" i="1"/>
  <c r="C3188" i="1" s="1"/>
  <c r="C3189" i="1" s="1"/>
  <c r="C3190" i="1" s="1"/>
  <c r="C3191" i="1" s="1"/>
  <c r="C3192" i="1" s="1"/>
  <c r="C3193" i="1" s="1"/>
  <c r="C3194" i="1" s="1"/>
  <c r="B3186" i="1"/>
  <c r="B3187" i="1" s="1"/>
  <c r="B3188" i="1" s="1"/>
  <c r="B3189" i="1" s="1"/>
  <c r="B3190" i="1" s="1"/>
  <c r="B3191" i="1" s="1"/>
  <c r="D944" i="1"/>
  <c r="E943" i="1"/>
  <c r="M944" i="1"/>
  <c r="N944" i="1"/>
  <c r="O944" i="1"/>
  <c r="P944" i="1"/>
  <c r="L944" i="1"/>
  <c r="Q944" i="1"/>
  <c r="B3192" i="1" l="1"/>
  <c r="B3193" i="1"/>
  <c r="B3194" i="1" s="1"/>
  <c r="E944" i="1"/>
  <c r="D945" i="1"/>
  <c r="A3194" i="1"/>
  <c r="C3195" i="1"/>
  <c r="A3187" i="1"/>
  <c r="A3188" i="1" s="1"/>
  <c r="A3189" i="1" s="1"/>
  <c r="A3190" i="1" s="1"/>
  <c r="A3191" i="1" s="1"/>
  <c r="A3192" i="1" s="1"/>
  <c r="A3193" i="1" s="1"/>
  <c r="M945" i="1"/>
  <c r="N945" i="1"/>
  <c r="O945" i="1"/>
  <c r="P945" i="1"/>
  <c r="L945" i="1"/>
  <c r="Q945" i="1"/>
  <c r="C3196" i="1" l="1"/>
  <c r="A3195" i="1"/>
  <c r="A3196" i="1" s="1"/>
  <c r="B3195" i="1"/>
  <c r="D946" i="1"/>
  <c r="E945" i="1"/>
  <c r="M946" i="1"/>
  <c r="N946" i="1"/>
  <c r="O946" i="1"/>
  <c r="P946" i="1"/>
  <c r="L946" i="1"/>
  <c r="Q946" i="1"/>
  <c r="E946" i="1" l="1"/>
  <c r="D947" i="1"/>
  <c r="C3197" i="1"/>
  <c r="B3196" i="1"/>
  <c r="M947" i="1"/>
  <c r="N947" i="1"/>
  <c r="O947" i="1"/>
  <c r="P947" i="1"/>
  <c r="L947" i="1"/>
  <c r="Q947" i="1"/>
  <c r="B3197" i="1" l="1"/>
  <c r="C3198" i="1"/>
  <c r="C3199" i="1" s="1"/>
  <c r="C3200" i="1" s="1"/>
  <c r="C3201" i="1" s="1"/>
  <c r="C3202" i="1" s="1"/>
  <c r="C3203" i="1" s="1"/>
  <c r="C3204" i="1" s="1"/>
  <c r="A3197" i="1"/>
  <c r="A3198" i="1" s="1"/>
  <c r="A3199" i="1" s="1"/>
  <c r="A3200" i="1" s="1"/>
  <c r="A3201" i="1" s="1"/>
  <c r="A3202" i="1" s="1"/>
  <c r="A3203" i="1" s="1"/>
  <c r="D948" i="1"/>
  <c r="E947" i="1"/>
  <c r="M948" i="1"/>
  <c r="N948" i="1"/>
  <c r="O948" i="1"/>
  <c r="P948" i="1"/>
  <c r="L948" i="1"/>
  <c r="Q948" i="1"/>
  <c r="E948" i="1" l="1"/>
  <c r="B3198" i="1"/>
  <c r="B3199" i="1" s="1"/>
  <c r="B3200" i="1" s="1"/>
  <c r="B3201" i="1" s="1"/>
  <c r="B3202" i="1" s="1"/>
  <c r="B3203" i="1" s="1"/>
  <c r="B3204" i="1" s="1"/>
  <c r="D949" i="1"/>
  <c r="C3205" i="1"/>
  <c r="A3204" i="1"/>
  <c r="M949" i="1"/>
  <c r="N949" i="1"/>
  <c r="O949" i="1"/>
  <c r="P949" i="1"/>
  <c r="L949" i="1"/>
  <c r="Q949" i="1"/>
  <c r="B3205" i="1" l="1"/>
  <c r="C3206" i="1"/>
  <c r="C3207" i="1" s="1"/>
  <c r="C3208" i="1" s="1"/>
  <c r="C3209" i="1" s="1"/>
  <c r="A3205" i="1"/>
  <c r="D950" i="1"/>
  <c r="E949" i="1"/>
  <c r="M950" i="1"/>
  <c r="N950" i="1"/>
  <c r="O950" i="1"/>
  <c r="P950" i="1"/>
  <c r="Q950" i="1"/>
  <c r="L950" i="1"/>
  <c r="E950" i="1" l="1"/>
  <c r="D951" i="1"/>
  <c r="A3206" i="1"/>
  <c r="A3207" i="1" s="1"/>
  <c r="A3208" i="1" s="1"/>
  <c r="A3209" i="1" s="1"/>
  <c r="C3210" i="1"/>
  <c r="B3206" i="1"/>
  <c r="B3207" i="1" s="1"/>
  <c r="B3208" i="1" s="1"/>
  <c r="B3209" i="1" s="1"/>
  <c r="M951" i="1"/>
  <c r="N951" i="1"/>
  <c r="O951" i="1"/>
  <c r="P951" i="1"/>
  <c r="L951" i="1"/>
  <c r="Q951" i="1"/>
  <c r="E951" i="1" l="1"/>
  <c r="C3211" i="1"/>
  <c r="C3212" i="1" s="1"/>
  <c r="C3213" i="1" s="1"/>
  <c r="C3214" i="1" s="1"/>
  <c r="B3210" i="1"/>
  <c r="B3211" i="1" s="1"/>
  <c r="B3212" i="1" s="1"/>
  <c r="B3213" i="1" s="1"/>
  <c r="A3210" i="1"/>
  <c r="A3211" i="1" s="1"/>
  <c r="A3212" i="1" s="1"/>
  <c r="A3213" i="1" s="1"/>
  <c r="D952" i="1"/>
  <c r="M952" i="1"/>
  <c r="N952" i="1"/>
  <c r="O952" i="1"/>
  <c r="P952" i="1"/>
  <c r="L952" i="1"/>
  <c r="Q952" i="1"/>
  <c r="B3214" i="1" l="1"/>
  <c r="D953" i="1"/>
  <c r="E952" i="1"/>
  <c r="E953" i="1" s="1"/>
  <c r="A3214" i="1"/>
  <c r="C3215" i="1"/>
  <c r="C3216" i="1" s="1"/>
  <c r="M953" i="1"/>
  <c r="N953" i="1"/>
  <c r="O953" i="1"/>
  <c r="P953" i="1"/>
  <c r="L953" i="1"/>
  <c r="Q953" i="1"/>
  <c r="C3217" i="1" l="1"/>
  <c r="C3218" i="1" s="1"/>
  <c r="C3219" i="1" s="1"/>
  <c r="C3220" i="1" s="1"/>
  <c r="C3221" i="1" s="1"/>
  <c r="C3222" i="1" s="1"/>
  <c r="C3223" i="1" s="1"/>
  <c r="C3224" i="1" s="1"/>
  <c r="A3215" i="1"/>
  <c r="A3216" i="1" s="1"/>
  <c r="A3217" i="1" s="1"/>
  <c r="B3215" i="1"/>
  <c r="B3216" i="1" s="1"/>
  <c r="B3217" i="1" s="1"/>
  <c r="B3218" i="1" s="1"/>
  <c r="D954" i="1"/>
  <c r="M954" i="1"/>
  <c r="N954" i="1"/>
  <c r="O954" i="1"/>
  <c r="P954" i="1"/>
  <c r="L954" i="1"/>
  <c r="Q954" i="1"/>
  <c r="B3219" i="1" l="1"/>
  <c r="B3220" i="1" s="1"/>
  <c r="B3221" i="1" s="1"/>
  <c r="B3222" i="1" s="1"/>
  <c r="B3223" i="1" s="1"/>
  <c r="B3224" i="1" s="1"/>
  <c r="A3218" i="1"/>
  <c r="A3219" i="1" s="1"/>
  <c r="A3220" i="1" s="1"/>
  <c r="A3221" i="1" s="1"/>
  <c r="A3222" i="1" s="1"/>
  <c r="A3223" i="1" s="1"/>
  <c r="D955" i="1"/>
  <c r="E954" i="1"/>
  <c r="E955" i="1" s="1"/>
  <c r="A3224" i="1"/>
  <c r="C3225" i="1"/>
  <c r="M955" i="1"/>
  <c r="N955" i="1"/>
  <c r="O955" i="1"/>
  <c r="P955" i="1"/>
  <c r="L955" i="1"/>
  <c r="Q955" i="1"/>
  <c r="B3225" i="1" l="1"/>
  <c r="C3226" i="1"/>
  <c r="C3227" i="1" s="1"/>
  <c r="C3228" i="1" s="1"/>
  <c r="C3229" i="1" s="1"/>
  <c r="C3230" i="1" s="1"/>
  <c r="C3231" i="1" s="1"/>
  <c r="C3232" i="1" s="1"/>
  <c r="C3233" i="1" s="1"/>
  <c r="A3225" i="1"/>
  <c r="A3226" i="1" s="1"/>
  <c r="A3227" i="1" s="1"/>
  <c r="D956" i="1"/>
  <c r="M956" i="1"/>
  <c r="N956" i="1"/>
  <c r="O956" i="1"/>
  <c r="P956" i="1"/>
  <c r="L956" i="1"/>
  <c r="Q956" i="1"/>
  <c r="A3228" i="1" l="1"/>
  <c r="A3229" i="1" s="1"/>
  <c r="A3230" i="1" s="1"/>
  <c r="A3231" i="1" s="1"/>
  <c r="A3232" i="1" s="1"/>
  <c r="D957" i="1"/>
  <c r="E956" i="1"/>
  <c r="C3234" i="1"/>
  <c r="A3233" i="1"/>
  <c r="B3226" i="1"/>
  <c r="B3227" i="1" s="1"/>
  <c r="B3228" i="1" s="1"/>
  <c r="B3229" i="1" s="1"/>
  <c r="B3230" i="1" s="1"/>
  <c r="B3231" i="1" s="1"/>
  <c r="B3232" i="1" s="1"/>
  <c r="B3233" i="1" s="1"/>
  <c r="M957" i="1"/>
  <c r="N957" i="1"/>
  <c r="O957" i="1"/>
  <c r="P957" i="1"/>
  <c r="L957" i="1"/>
  <c r="Q957" i="1"/>
  <c r="B3234" i="1" l="1"/>
  <c r="C3235" i="1"/>
  <c r="A3234" i="1"/>
  <c r="E957" i="1"/>
  <c r="D958" i="1"/>
  <c r="M958" i="1"/>
  <c r="N958" i="1"/>
  <c r="O958" i="1"/>
  <c r="P958" i="1"/>
  <c r="Q958" i="1"/>
  <c r="L958" i="1"/>
  <c r="B3235" i="1" l="1"/>
  <c r="D959" i="1"/>
  <c r="E958" i="1"/>
  <c r="C3236" i="1"/>
  <c r="A3235" i="1"/>
  <c r="M959" i="1"/>
  <c r="N959" i="1"/>
  <c r="O959" i="1"/>
  <c r="P959" i="1"/>
  <c r="L959" i="1"/>
  <c r="Q959" i="1"/>
  <c r="A3236" i="1" l="1"/>
  <c r="C3237" i="1"/>
  <c r="C3238" i="1" s="1"/>
  <c r="B3236" i="1"/>
  <c r="B3237" i="1" s="1"/>
  <c r="B3238" i="1" s="1"/>
  <c r="E959" i="1"/>
  <c r="D960" i="1"/>
  <c r="M960" i="1"/>
  <c r="N960" i="1"/>
  <c r="O960" i="1"/>
  <c r="P960" i="1"/>
  <c r="L960" i="1"/>
  <c r="Q960" i="1"/>
  <c r="D961" i="1" l="1"/>
  <c r="E960" i="1"/>
  <c r="C3239" i="1"/>
  <c r="C3240" i="1" s="1"/>
  <c r="C3241" i="1" s="1"/>
  <c r="C3242" i="1" s="1"/>
  <c r="C3243" i="1" s="1"/>
  <c r="C3244" i="1" s="1"/>
  <c r="A3237" i="1"/>
  <c r="A3238" i="1" s="1"/>
  <c r="A3239" i="1" s="1"/>
  <c r="A3240" i="1" s="1"/>
  <c r="A3241" i="1" s="1"/>
  <c r="M961" i="1"/>
  <c r="N961" i="1"/>
  <c r="O961" i="1"/>
  <c r="P961" i="1"/>
  <c r="L961" i="1"/>
  <c r="Q961" i="1"/>
  <c r="A3242" i="1" l="1"/>
  <c r="A3243" i="1"/>
  <c r="C3245" i="1"/>
  <c r="A3244" i="1"/>
  <c r="B3239" i="1"/>
  <c r="B3240" i="1" s="1"/>
  <c r="B3241" i="1" s="1"/>
  <c r="B3242" i="1" s="1"/>
  <c r="B3243" i="1" s="1"/>
  <c r="B3244" i="1" s="1"/>
  <c r="B3245" i="1" s="1"/>
  <c r="E961" i="1"/>
  <c r="D962" i="1"/>
  <c r="M962" i="1"/>
  <c r="N962" i="1"/>
  <c r="O962" i="1"/>
  <c r="P962" i="1"/>
  <c r="L962" i="1"/>
  <c r="Q962" i="1"/>
  <c r="D963" i="1" l="1"/>
  <c r="E962" i="1"/>
  <c r="C3246" i="1"/>
  <c r="A3245" i="1"/>
  <c r="A3246" i="1" s="1"/>
  <c r="M963" i="1"/>
  <c r="N963" i="1"/>
  <c r="O963" i="1"/>
  <c r="P963" i="1"/>
  <c r="L963" i="1"/>
  <c r="Q963" i="1"/>
  <c r="C3247" i="1" l="1"/>
  <c r="C3248" i="1" s="1"/>
  <c r="C3249" i="1" s="1"/>
  <c r="B3246" i="1"/>
  <c r="B3247" i="1" s="1"/>
  <c r="E963" i="1"/>
  <c r="D964" i="1"/>
  <c r="M964" i="1"/>
  <c r="N964" i="1"/>
  <c r="O964" i="1"/>
  <c r="P964" i="1"/>
  <c r="L964" i="1"/>
  <c r="Q964" i="1"/>
  <c r="B3248" i="1" l="1"/>
  <c r="B3249" i="1" s="1"/>
  <c r="A3247" i="1"/>
  <c r="A3248" i="1" s="1"/>
  <c r="A3249" i="1" s="1"/>
  <c r="D965" i="1"/>
  <c r="E964" i="1"/>
  <c r="C3250" i="1"/>
  <c r="C3251" i="1" s="1"/>
  <c r="C3252" i="1" s="1"/>
  <c r="C3253" i="1" s="1"/>
  <c r="C3254" i="1" s="1"/>
  <c r="M965" i="1"/>
  <c r="N965" i="1"/>
  <c r="O965" i="1"/>
  <c r="P965" i="1"/>
  <c r="L965" i="1"/>
  <c r="Q965" i="1"/>
  <c r="A3250" i="1" l="1"/>
  <c r="A3251" i="1" s="1"/>
  <c r="A3252" i="1" s="1"/>
  <c r="A3253" i="1" s="1"/>
  <c r="C3255" i="1"/>
  <c r="A3254" i="1"/>
  <c r="B3250" i="1"/>
  <c r="B3251" i="1" s="1"/>
  <c r="B3252" i="1" s="1"/>
  <c r="B3253" i="1" s="1"/>
  <c r="B3254" i="1" s="1"/>
  <c r="E965" i="1"/>
  <c r="D966" i="1"/>
  <c r="M966" i="1"/>
  <c r="N966" i="1"/>
  <c r="O966" i="1"/>
  <c r="P966" i="1"/>
  <c r="Q966" i="1"/>
  <c r="L966" i="1"/>
  <c r="D967" i="1" l="1"/>
  <c r="E966" i="1"/>
  <c r="E967" i="1" s="1"/>
  <c r="A3255" i="1"/>
  <c r="C3256" i="1"/>
  <c r="C3257" i="1" s="1"/>
  <c r="C3258" i="1" s="1"/>
  <c r="C3259" i="1" s="1"/>
  <c r="C3260" i="1" s="1"/>
  <c r="C3261" i="1" s="1"/>
  <c r="C3262" i="1" s="1"/>
  <c r="C3263" i="1" s="1"/>
  <c r="C3264" i="1" s="1"/>
  <c r="B3255" i="1"/>
  <c r="B3256" i="1" s="1"/>
  <c r="B3257" i="1" s="1"/>
  <c r="B3258" i="1" s="1"/>
  <c r="B3259" i="1" s="1"/>
  <c r="B3260" i="1" s="1"/>
  <c r="B3261" i="1" s="1"/>
  <c r="B3262" i="1" s="1"/>
  <c r="M967" i="1"/>
  <c r="N967" i="1"/>
  <c r="O967" i="1"/>
  <c r="P967" i="1"/>
  <c r="L967" i="1"/>
  <c r="Q967" i="1"/>
  <c r="B3263" i="1" l="1"/>
  <c r="B3264" i="1" s="1"/>
  <c r="C3265" i="1"/>
  <c r="A3264" i="1"/>
  <c r="A3256" i="1"/>
  <c r="A3257" i="1" s="1"/>
  <c r="A3258" i="1" s="1"/>
  <c r="A3259" i="1" s="1"/>
  <c r="A3260" i="1" s="1"/>
  <c r="A3261" i="1" s="1"/>
  <c r="A3262" i="1" s="1"/>
  <c r="A3263" i="1" s="1"/>
  <c r="D968" i="1"/>
  <c r="M968" i="1"/>
  <c r="N968" i="1"/>
  <c r="O968" i="1"/>
  <c r="P968" i="1"/>
  <c r="L968" i="1"/>
  <c r="Q968" i="1"/>
  <c r="D969" i="1" l="1"/>
  <c r="E968" i="1"/>
  <c r="E969" i="1" s="1"/>
  <c r="A3265" i="1"/>
  <c r="C3266" i="1"/>
  <c r="B3265" i="1"/>
  <c r="M969" i="1"/>
  <c r="N969" i="1"/>
  <c r="O969" i="1"/>
  <c r="P969" i="1"/>
  <c r="L969" i="1"/>
  <c r="Q969" i="1"/>
  <c r="A3266" i="1" l="1"/>
  <c r="C3267" i="1"/>
  <c r="B3266" i="1"/>
  <c r="B3267" i="1" s="1"/>
  <c r="D970" i="1"/>
  <c r="M970" i="1"/>
  <c r="N970" i="1"/>
  <c r="O970" i="1"/>
  <c r="P970" i="1"/>
  <c r="L970" i="1"/>
  <c r="Q970" i="1"/>
  <c r="D971" i="1" l="1"/>
  <c r="E970" i="1"/>
  <c r="E971" i="1" s="1"/>
  <c r="C3268" i="1"/>
  <c r="C3269" i="1" s="1"/>
  <c r="C3270" i="1" s="1"/>
  <c r="C3271" i="1" s="1"/>
  <c r="C3272" i="1" s="1"/>
  <c r="C3273" i="1" s="1"/>
  <c r="C3274" i="1" s="1"/>
  <c r="A3267" i="1"/>
  <c r="M971" i="1"/>
  <c r="N971" i="1"/>
  <c r="O971" i="1"/>
  <c r="P971" i="1"/>
  <c r="L971" i="1"/>
  <c r="Q971" i="1"/>
  <c r="A3268" i="1" l="1"/>
  <c r="A3269" i="1" s="1"/>
  <c r="A3270" i="1"/>
  <c r="A3271" i="1" s="1"/>
  <c r="A3272" i="1"/>
  <c r="A3273" i="1" s="1"/>
  <c r="A3274" i="1"/>
  <c r="C3275" i="1"/>
  <c r="B3268" i="1"/>
  <c r="B3269" i="1" s="1"/>
  <c r="B3270" i="1" s="1"/>
  <c r="B3271" i="1" s="1"/>
  <c r="B3272" i="1" s="1"/>
  <c r="B3273" i="1" s="1"/>
  <c r="B3274" i="1" s="1"/>
  <c r="B3275" i="1" s="1"/>
  <c r="D972" i="1"/>
  <c r="M972" i="1"/>
  <c r="N972" i="1"/>
  <c r="O972" i="1"/>
  <c r="P972" i="1"/>
  <c r="L972" i="1"/>
  <c r="Q972" i="1"/>
  <c r="D973" i="1" l="1"/>
  <c r="E972" i="1"/>
  <c r="E973" i="1" s="1"/>
  <c r="C3276" i="1"/>
  <c r="A3275" i="1"/>
  <c r="M973" i="1"/>
  <c r="N973" i="1"/>
  <c r="O973" i="1"/>
  <c r="P973" i="1"/>
  <c r="L973" i="1"/>
  <c r="Q973" i="1"/>
  <c r="A3276" i="1" l="1"/>
  <c r="C3277" i="1"/>
  <c r="C3278" i="1" s="1"/>
  <c r="C3279" i="1" s="1"/>
  <c r="C3280" i="1" s="1"/>
  <c r="B3276" i="1"/>
  <c r="B3277" i="1" s="1"/>
  <c r="B3278" i="1" s="1"/>
  <c r="B3279" i="1" s="1"/>
  <c r="B3280" i="1" s="1"/>
  <c r="D974" i="1"/>
  <c r="M974" i="1"/>
  <c r="N974" i="1"/>
  <c r="O974" i="1"/>
  <c r="P974" i="1"/>
  <c r="Q974" i="1"/>
  <c r="L974" i="1"/>
  <c r="D975" i="1" l="1"/>
  <c r="E974" i="1"/>
  <c r="E975" i="1" s="1"/>
  <c r="C3281" i="1"/>
  <c r="C3282" i="1" s="1"/>
  <c r="C3283" i="1" s="1"/>
  <c r="C3284" i="1" s="1"/>
  <c r="A3277" i="1"/>
  <c r="A3278" i="1" s="1"/>
  <c r="A3279" i="1" s="1"/>
  <c r="A3280" i="1" s="1"/>
  <c r="M975" i="1"/>
  <c r="N975" i="1"/>
  <c r="O975" i="1"/>
  <c r="P975" i="1"/>
  <c r="L975" i="1"/>
  <c r="Q975" i="1"/>
  <c r="A3281" i="1" l="1"/>
  <c r="A3282" i="1" s="1"/>
  <c r="A3283" i="1" s="1"/>
  <c r="C3285" i="1"/>
  <c r="A3284" i="1"/>
  <c r="B3281" i="1"/>
  <c r="B3282" i="1" s="1"/>
  <c r="B3283" i="1" s="1"/>
  <c r="B3284" i="1" s="1"/>
  <c r="D976" i="1"/>
  <c r="M976" i="1"/>
  <c r="N976" i="1"/>
  <c r="O976" i="1"/>
  <c r="P976" i="1"/>
  <c r="L976" i="1"/>
  <c r="Q976" i="1"/>
  <c r="B3285" i="1" l="1"/>
  <c r="D977" i="1"/>
  <c r="E976" i="1"/>
  <c r="E977" i="1" s="1"/>
  <c r="C3286" i="1"/>
  <c r="A3285" i="1"/>
  <c r="M977" i="1"/>
  <c r="N977" i="1"/>
  <c r="O977" i="1"/>
  <c r="P977" i="1"/>
  <c r="L977" i="1"/>
  <c r="Q977" i="1"/>
  <c r="A3286" i="1" l="1"/>
  <c r="C3287" i="1"/>
  <c r="C3288" i="1" s="1"/>
  <c r="B3286" i="1"/>
  <c r="D978" i="1"/>
  <c r="M978" i="1"/>
  <c r="N978" i="1"/>
  <c r="O978" i="1"/>
  <c r="P978" i="1"/>
  <c r="L978" i="1"/>
  <c r="Q978" i="1"/>
  <c r="B3287" i="1" l="1"/>
  <c r="B3288" i="1" s="1"/>
  <c r="D979" i="1"/>
  <c r="E978" i="1"/>
  <c r="E979" i="1" s="1"/>
  <c r="C3289" i="1"/>
  <c r="C3290" i="1" s="1"/>
  <c r="C3291" i="1" s="1"/>
  <c r="C3292" i="1" s="1"/>
  <c r="C3293" i="1" s="1"/>
  <c r="C3294" i="1" s="1"/>
  <c r="A3287" i="1"/>
  <c r="A3288" i="1" s="1"/>
  <c r="A3289" i="1" s="1"/>
  <c r="A3290" i="1" s="1"/>
  <c r="A3291" i="1" s="1"/>
  <c r="A3292" i="1" s="1"/>
  <c r="A3293" i="1" s="1"/>
  <c r="M979" i="1"/>
  <c r="N979" i="1"/>
  <c r="O979" i="1"/>
  <c r="P979" i="1"/>
  <c r="L979" i="1"/>
  <c r="Q979" i="1"/>
  <c r="C3295" i="1" l="1"/>
  <c r="C3296" i="1" s="1"/>
  <c r="C3297" i="1" s="1"/>
  <c r="A3294" i="1"/>
  <c r="A3295" i="1" s="1"/>
  <c r="A3296" i="1" s="1"/>
  <c r="B3289" i="1"/>
  <c r="B3290" i="1" s="1"/>
  <c r="B3291" i="1" s="1"/>
  <c r="B3292" i="1" s="1"/>
  <c r="B3293" i="1" s="1"/>
  <c r="B3294" i="1" s="1"/>
  <c r="B3295" i="1" s="1"/>
  <c r="B3296" i="1" s="1"/>
  <c r="B3297" i="1" s="1"/>
  <c r="D980" i="1"/>
  <c r="M980" i="1"/>
  <c r="N980" i="1"/>
  <c r="O980" i="1"/>
  <c r="P980" i="1"/>
  <c r="L980" i="1"/>
  <c r="Q980" i="1"/>
  <c r="D981" i="1" l="1"/>
  <c r="E980" i="1"/>
  <c r="E981" i="1" s="1"/>
  <c r="C3298" i="1"/>
  <c r="A3297" i="1"/>
  <c r="M981" i="1"/>
  <c r="N981" i="1"/>
  <c r="O981" i="1"/>
  <c r="P981" i="1"/>
  <c r="L981" i="1"/>
  <c r="Q981" i="1"/>
  <c r="A3298" i="1" l="1"/>
  <c r="C3299" i="1"/>
  <c r="B3298" i="1"/>
  <c r="B3299" i="1" s="1"/>
  <c r="D982" i="1"/>
  <c r="M982" i="1"/>
  <c r="N982" i="1"/>
  <c r="O982" i="1"/>
  <c r="P982" i="1"/>
  <c r="Q982" i="1"/>
  <c r="L982" i="1"/>
  <c r="D983" i="1" l="1"/>
  <c r="E982" i="1"/>
  <c r="C3300" i="1"/>
  <c r="C3301" i="1" s="1"/>
  <c r="C3302" i="1" s="1"/>
  <c r="C3303" i="1" s="1"/>
  <c r="C3304" i="1" s="1"/>
  <c r="A3299" i="1"/>
  <c r="A3300" i="1" s="1"/>
  <c r="A3301" i="1" s="1"/>
  <c r="M983" i="1"/>
  <c r="N983" i="1"/>
  <c r="O983" i="1"/>
  <c r="P983" i="1"/>
  <c r="L983" i="1"/>
  <c r="Q983" i="1"/>
  <c r="A3302" i="1" l="1"/>
  <c r="A3303" i="1" s="1"/>
  <c r="E983" i="1"/>
  <c r="C3305" i="1"/>
  <c r="A3304" i="1"/>
  <c r="A3305" i="1" s="1"/>
  <c r="B3300" i="1"/>
  <c r="B3301" i="1" s="1"/>
  <c r="B3302" i="1" s="1"/>
  <c r="B3303" i="1" s="1"/>
  <c r="B3304" i="1" s="1"/>
  <c r="D984" i="1"/>
  <c r="M984" i="1"/>
  <c r="N984" i="1"/>
  <c r="O984" i="1"/>
  <c r="P984" i="1"/>
  <c r="L984" i="1"/>
  <c r="Q984" i="1"/>
  <c r="D985" i="1" l="1"/>
  <c r="E984" i="1"/>
  <c r="E985" i="1" s="1"/>
  <c r="C3306" i="1"/>
  <c r="C3307" i="1" s="1"/>
  <c r="B3305" i="1"/>
  <c r="B3306" i="1" s="1"/>
  <c r="B3307" i="1" s="1"/>
  <c r="M985" i="1"/>
  <c r="N985" i="1"/>
  <c r="O985" i="1"/>
  <c r="P985" i="1"/>
  <c r="L985" i="1"/>
  <c r="Q985" i="1"/>
  <c r="C3308" i="1" l="1"/>
  <c r="C3309" i="1" s="1"/>
  <c r="C3310" i="1" s="1"/>
  <c r="C3311" i="1" s="1"/>
  <c r="C3312" i="1" s="1"/>
  <c r="C3313" i="1" s="1"/>
  <c r="C3314" i="1" s="1"/>
  <c r="A3306" i="1"/>
  <c r="A3307" i="1" s="1"/>
  <c r="A3308" i="1" s="1"/>
  <c r="A3309" i="1" s="1"/>
  <c r="A3310" i="1" s="1"/>
  <c r="D986" i="1"/>
  <c r="M986" i="1"/>
  <c r="N986" i="1"/>
  <c r="O986" i="1"/>
  <c r="P986" i="1"/>
  <c r="L986" i="1"/>
  <c r="Q986" i="1"/>
  <c r="A3311" i="1" l="1"/>
  <c r="A3312" i="1" s="1"/>
  <c r="A3313" i="1" s="1"/>
  <c r="D987" i="1"/>
  <c r="E986" i="1"/>
  <c r="E987" i="1" s="1"/>
  <c r="A3314" i="1"/>
  <c r="C3315" i="1"/>
  <c r="B3308" i="1"/>
  <c r="B3309" i="1" s="1"/>
  <c r="B3310" i="1" s="1"/>
  <c r="B3311" i="1" s="1"/>
  <c r="B3312" i="1" s="1"/>
  <c r="B3313" i="1" s="1"/>
  <c r="B3314" i="1" s="1"/>
  <c r="B3315" i="1" s="1"/>
  <c r="M987" i="1"/>
  <c r="N987" i="1"/>
  <c r="P987" i="1"/>
  <c r="Q987" i="1"/>
  <c r="L987" i="1"/>
  <c r="O987" i="1"/>
  <c r="C3316" i="1" l="1"/>
  <c r="A3315" i="1"/>
  <c r="A3316" i="1" s="1"/>
  <c r="D988" i="1"/>
  <c r="N988" i="1"/>
  <c r="P988" i="1"/>
  <c r="M988" i="1"/>
  <c r="O988" i="1"/>
  <c r="Q988" i="1"/>
  <c r="L988" i="1"/>
  <c r="D989" i="1" l="1"/>
  <c r="E988" i="1"/>
  <c r="E989" i="1" s="1"/>
  <c r="C3317" i="1"/>
  <c r="B3316" i="1"/>
  <c r="N989" i="1"/>
  <c r="P989" i="1"/>
  <c r="M989" i="1"/>
  <c r="O989" i="1"/>
  <c r="Q989" i="1"/>
  <c r="L989" i="1"/>
  <c r="B3317" i="1" l="1"/>
  <c r="C3318" i="1"/>
  <c r="C3319" i="1" s="1"/>
  <c r="C3320" i="1" s="1"/>
  <c r="C3321" i="1" s="1"/>
  <c r="C3322" i="1" s="1"/>
  <c r="C3323" i="1" s="1"/>
  <c r="C3324" i="1" s="1"/>
  <c r="A3317" i="1"/>
  <c r="A3318" i="1" s="1"/>
  <c r="A3319" i="1" s="1"/>
  <c r="A3320" i="1" s="1"/>
  <c r="D990" i="1"/>
  <c r="P990" i="1"/>
  <c r="L990" i="1"/>
  <c r="M990" i="1"/>
  <c r="N990" i="1"/>
  <c r="O990" i="1"/>
  <c r="Q990" i="1"/>
  <c r="A3321" i="1" l="1"/>
  <c r="A3322" i="1" s="1"/>
  <c r="A3323" i="1"/>
  <c r="D991" i="1"/>
  <c r="E990" i="1"/>
  <c r="E991" i="1" s="1"/>
  <c r="C3325" i="1"/>
  <c r="A3324" i="1"/>
  <c r="B3318" i="1"/>
  <c r="B3319" i="1" s="1"/>
  <c r="B3320" i="1" s="1"/>
  <c r="B3321" i="1" s="1"/>
  <c r="B3322" i="1" s="1"/>
  <c r="B3323" i="1" s="1"/>
  <c r="B3324" i="1" s="1"/>
  <c r="Q991" i="1"/>
  <c r="L991" i="1"/>
  <c r="M991" i="1"/>
  <c r="N991" i="1"/>
  <c r="O991" i="1"/>
  <c r="P991" i="1"/>
  <c r="B3325" i="1" l="1"/>
  <c r="C3326" i="1"/>
  <c r="C3327" i="1" s="1"/>
  <c r="C3328" i="1" s="1"/>
  <c r="A3325" i="1"/>
  <c r="A3326" i="1" s="1"/>
  <c r="A3327" i="1" s="1"/>
  <c r="D992" i="1"/>
  <c r="M992" i="1"/>
  <c r="N992" i="1"/>
  <c r="O992" i="1"/>
  <c r="L992" i="1"/>
  <c r="P992" i="1"/>
  <c r="Q992" i="1"/>
  <c r="D993" i="1" l="1"/>
  <c r="E992" i="1"/>
  <c r="A3328" i="1"/>
  <c r="C3329" i="1"/>
  <c r="B3326" i="1"/>
  <c r="B3327" i="1" s="1"/>
  <c r="B3328" i="1" s="1"/>
  <c r="M993" i="1"/>
  <c r="N993" i="1"/>
  <c r="O993" i="1"/>
  <c r="P993" i="1"/>
  <c r="L993" i="1"/>
  <c r="Q993" i="1"/>
  <c r="E993" i="1" l="1"/>
  <c r="A3329" i="1"/>
  <c r="C3330" i="1"/>
  <c r="B3329" i="1"/>
  <c r="B3330" i="1" s="1"/>
  <c r="D994" i="1"/>
  <c r="M994" i="1"/>
  <c r="N994" i="1"/>
  <c r="O994" i="1"/>
  <c r="L994" i="1"/>
  <c r="P994" i="1"/>
  <c r="Q994" i="1"/>
  <c r="D995" i="1" l="1"/>
  <c r="E994" i="1"/>
  <c r="E995" i="1" s="1"/>
  <c r="C3331" i="1"/>
  <c r="C3332" i="1" s="1"/>
  <c r="C3333" i="1" s="1"/>
  <c r="C3334" i="1" s="1"/>
  <c r="A3330" i="1"/>
  <c r="M995" i="1"/>
  <c r="N995" i="1"/>
  <c r="O995" i="1"/>
  <c r="P995" i="1"/>
  <c r="L995" i="1"/>
  <c r="Q995" i="1"/>
  <c r="A3331" i="1" l="1"/>
  <c r="A3332" i="1"/>
  <c r="A3333" i="1"/>
  <c r="A3334" i="1"/>
  <c r="C3335" i="1"/>
  <c r="C3336" i="1" s="1"/>
  <c r="B3331" i="1"/>
  <c r="B3332" i="1" s="1"/>
  <c r="B3333" i="1" s="1"/>
  <c r="B3334" i="1" s="1"/>
  <c r="D996" i="1"/>
  <c r="M996" i="1"/>
  <c r="N996" i="1"/>
  <c r="O996" i="1"/>
  <c r="L996" i="1"/>
  <c r="P996" i="1"/>
  <c r="Q996" i="1"/>
  <c r="B3335" i="1" l="1"/>
  <c r="B3336" i="1" s="1"/>
  <c r="D997" i="1"/>
  <c r="E996" i="1"/>
  <c r="E997" i="1" s="1"/>
  <c r="C3337" i="1"/>
  <c r="A3335" i="1"/>
  <c r="A3336" i="1" s="1"/>
  <c r="A3337" i="1" s="1"/>
  <c r="M997" i="1"/>
  <c r="N997" i="1"/>
  <c r="O997" i="1"/>
  <c r="P997" i="1"/>
  <c r="L997" i="1"/>
  <c r="Q997" i="1"/>
  <c r="C3338" i="1" l="1"/>
  <c r="C3339" i="1" s="1"/>
  <c r="C3340" i="1" s="1"/>
  <c r="C3341" i="1" s="1"/>
  <c r="C3342" i="1" s="1"/>
  <c r="C3343" i="1" s="1"/>
  <c r="B3337" i="1"/>
  <c r="B3338" i="1" s="1"/>
  <c r="B3339" i="1" s="1"/>
  <c r="B3340" i="1" s="1"/>
  <c r="B3341" i="1" s="1"/>
  <c r="D998" i="1"/>
  <c r="M998" i="1"/>
  <c r="N998" i="1"/>
  <c r="O998" i="1"/>
  <c r="L998" i="1"/>
  <c r="P998" i="1"/>
  <c r="Q998" i="1"/>
  <c r="B3342" i="1" l="1"/>
  <c r="B3343" i="1" s="1"/>
  <c r="D999" i="1"/>
  <c r="E998" i="1"/>
  <c r="E999" i="1" s="1"/>
  <c r="C3344" i="1"/>
  <c r="A3338" i="1"/>
  <c r="A3339" i="1" s="1"/>
  <c r="A3340" i="1" s="1"/>
  <c r="A3341" i="1" s="1"/>
  <c r="A3342" i="1" s="1"/>
  <c r="A3343" i="1" s="1"/>
  <c r="M999" i="1"/>
  <c r="N999" i="1"/>
  <c r="O999" i="1"/>
  <c r="P999" i="1"/>
  <c r="L999" i="1"/>
  <c r="Q999" i="1"/>
  <c r="C3345" i="1" l="1"/>
  <c r="A3344" i="1"/>
  <c r="B3344" i="1"/>
  <c r="B3345" i="1" s="1"/>
  <c r="D1000" i="1"/>
  <c r="M1000" i="1"/>
  <c r="N1000" i="1"/>
  <c r="O1000" i="1"/>
  <c r="L1000" i="1"/>
  <c r="P1000" i="1"/>
  <c r="Q1000" i="1"/>
  <c r="D1001" i="1" l="1"/>
  <c r="E1000" i="1"/>
  <c r="E1001" i="1" s="1"/>
  <c r="C3346" i="1"/>
  <c r="A3345" i="1"/>
  <c r="A3346" i="1" s="1"/>
  <c r="M1001" i="1"/>
  <c r="N1001" i="1"/>
  <c r="O1001" i="1"/>
  <c r="P1001" i="1"/>
  <c r="L1001" i="1"/>
  <c r="Q1001" i="1"/>
  <c r="C3347" i="1" l="1"/>
  <c r="C3348" i="1" s="1"/>
  <c r="C3349" i="1" s="1"/>
  <c r="C3350" i="1" s="1"/>
  <c r="C3351" i="1" s="1"/>
  <c r="C3352" i="1" s="1"/>
  <c r="C3353" i="1" s="1"/>
  <c r="B3346" i="1"/>
  <c r="B3347" i="1" s="1"/>
  <c r="B3348" i="1" s="1"/>
  <c r="D1002" i="1"/>
  <c r="M1002" i="1"/>
  <c r="N1002" i="1"/>
  <c r="O1002" i="1"/>
  <c r="L1002" i="1"/>
  <c r="P1002" i="1"/>
  <c r="Q1002" i="1"/>
  <c r="B3349" i="1" l="1"/>
  <c r="B3350" i="1" s="1"/>
  <c r="B3351" i="1" s="1"/>
  <c r="B3352" i="1" s="1"/>
  <c r="B3353" i="1" s="1"/>
  <c r="D1003" i="1"/>
  <c r="E1002" i="1"/>
  <c r="E1003" i="1" s="1"/>
  <c r="C3354" i="1"/>
  <c r="A3347" i="1"/>
  <c r="A3348" i="1" s="1"/>
  <c r="A3349" i="1" s="1"/>
  <c r="A3350" i="1" s="1"/>
  <c r="A3351" i="1" s="1"/>
  <c r="A3352" i="1" s="1"/>
  <c r="A3353" i="1" s="1"/>
  <c r="M1003" i="1"/>
  <c r="N1003" i="1"/>
  <c r="O1003" i="1"/>
  <c r="P1003" i="1"/>
  <c r="L1003" i="1"/>
  <c r="Q1003" i="1"/>
  <c r="A3354" i="1" l="1"/>
  <c r="C3355" i="1"/>
  <c r="B3354" i="1"/>
  <c r="B3355" i="1" s="1"/>
  <c r="D1004" i="1"/>
  <c r="M1004" i="1"/>
  <c r="N1004" i="1"/>
  <c r="O1004" i="1"/>
  <c r="L1004" i="1"/>
  <c r="P1004" i="1"/>
  <c r="Q1004" i="1"/>
  <c r="D1005" i="1" l="1"/>
  <c r="E1004" i="1"/>
  <c r="E1005" i="1" s="1"/>
  <c r="C3356" i="1"/>
  <c r="A3355" i="1"/>
  <c r="M1005" i="1"/>
  <c r="N1005" i="1"/>
  <c r="O1005" i="1"/>
  <c r="P1005" i="1"/>
  <c r="L1005" i="1"/>
  <c r="Q1005" i="1"/>
  <c r="A3356" i="1" l="1"/>
  <c r="C3357" i="1"/>
  <c r="C3358" i="1" s="1"/>
  <c r="C3359" i="1" s="1"/>
  <c r="C3360" i="1" s="1"/>
  <c r="C3361" i="1" s="1"/>
  <c r="C3362" i="1" s="1"/>
  <c r="C3363" i="1" s="1"/>
  <c r="C3364" i="1" s="1"/>
  <c r="B3356" i="1"/>
  <c r="B3357" i="1" s="1"/>
  <c r="B3358" i="1" s="1"/>
  <c r="B3359" i="1" s="1"/>
  <c r="B3360" i="1" s="1"/>
  <c r="B3361" i="1" s="1"/>
  <c r="D1006" i="1"/>
  <c r="M1006" i="1"/>
  <c r="N1006" i="1"/>
  <c r="O1006" i="1"/>
  <c r="L1006" i="1"/>
  <c r="P1006" i="1"/>
  <c r="Q1006" i="1"/>
  <c r="B3362" i="1" l="1"/>
  <c r="B3363" i="1"/>
  <c r="B3364" i="1" s="1"/>
  <c r="D1007" i="1"/>
  <c r="E1006" i="1"/>
  <c r="E1007" i="1" s="1"/>
  <c r="C3365" i="1"/>
  <c r="C3366" i="1" s="1"/>
  <c r="C3367" i="1" s="1"/>
  <c r="C3368" i="1" s="1"/>
  <c r="C3369" i="1" s="1"/>
  <c r="A3364" i="1"/>
  <c r="A3357" i="1"/>
  <c r="A3358" i="1" s="1"/>
  <c r="A3359" i="1" s="1"/>
  <c r="A3360" i="1" s="1"/>
  <c r="A3361" i="1" s="1"/>
  <c r="A3362" i="1" s="1"/>
  <c r="A3363" i="1" s="1"/>
  <c r="M1007" i="1"/>
  <c r="N1007" i="1"/>
  <c r="O1007" i="1"/>
  <c r="P1007" i="1"/>
  <c r="L1007" i="1"/>
  <c r="Q1007" i="1"/>
  <c r="A3365" i="1" l="1"/>
  <c r="A3366" i="1" s="1"/>
  <c r="A3367" i="1" s="1"/>
  <c r="A3368" i="1" s="1"/>
  <c r="C3370" i="1"/>
  <c r="A3369" i="1"/>
  <c r="B3365" i="1"/>
  <c r="B3366" i="1" s="1"/>
  <c r="B3367" i="1" s="1"/>
  <c r="B3368" i="1" s="1"/>
  <c r="B3369" i="1" s="1"/>
  <c r="D1008" i="1"/>
  <c r="M1008" i="1"/>
  <c r="N1008" i="1"/>
  <c r="O1008" i="1"/>
  <c r="L1008" i="1"/>
  <c r="P1008" i="1"/>
  <c r="Q1008" i="1"/>
  <c r="A3370" i="1" l="1"/>
  <c r="D1009" i="1"/>
  <c r="E1008" i="1"/>
  <c r="E1009" i="1" s="1"/>
  <c r="C3371" i="1"/>
  <c r="C3372" i="1" s="1"/>
  <c r="C3373" i="1" s="1"/>
  <c r="C3374" i="1" s="1"/>
  <c r="B3370" i="1"/>
  <c r="B3371" i="1" s="1"/>
  <c r="B3372" i="1" s="1"/>
  <c r="M1009" i="1"/>
  <c r="N1009" i="1"/>
  <c r="O1009" i="1"/>
  <c r="P1009" i="1"/>
  <c r="L1009" i="1"/>
  <c r="Q1009" i="1"/>
  <c r="B3373" i="1" l="1"/>
  <c r="B3374" i="1"/>
  <c r="C3375" i="1"/>
  <c r="C3376" i="1" s="1"/>
  <c r="A3374" i="1"/>
  <c r="A3375" i="1" s="1"/>
  <c r="A3371" i="1"/>
  <c r="A3372" i="1" s="1"/>
  <c r="A3373" i="1" s="1"/>
  <c r="D1010" i="1"/>
  <c r="M1010" i="1"/>
  <c r="N1010" i="1"/>
  <c r="O1010" i="1"/>
  <c r="L1010" i="1"/>
  <c r="P1010" i="1"/>
  <c r="Q1010" i="1"/>
  <c r="D1011" i="1" l="1"/>
  <c r="E1010" i="1"/>
  <c r="E1011" i="1" s="1"/>
  <c r="C3377" i="1"/>
  <c r="A3376" i="1"/>
  <c r="B3375" i="1"/>
  <c r="B3376" i="1" s="1"/>
  <c r="M1011" i="1"/>
  <c r="N1011" i="1"/>
  <c r="O1011" i="1"/>
  <c r="P1011" i="1"/>
  <c r="L1011" i="1"/>
  <c r="Q1011" i="1"/>
  <c r="C3378" i="1" l="1"/>
  <c r="C3379" i="1" s="1"/>
  <c r="C3380" i="1" s="1"/>
  <c r="C3381" i="1" s="1"/>
  <c r="C3382" i="1" s="1"/>
  <c r="C3383" i="1" s="1"/>
  <c r="C3384" i="1" s="1"/>
  <c r="B3377" i="1"/>
  <c r="B3378" i="1" s="1"/>
  <c r="A3377" i="1"/>
  <c r="A3378" i="1" s="1"/>
  <c r="D1012" i="1"/>
  <c r="M1012" i="1"/>
  <c r="N1012" i="1"/>
  <c r="O1012" i="1"/>
  <c r="L1012" i="1"/>
  <c r="P1012" i="1"/>
  <c r="Q1012" i="1"/>
  <c r="A3379" i="1" l="1"/>
  <c r="A3380" i="1" s="1"/>
  <c r="A3381" i="1" s="1"/>
  <c r="A3382" i="1" s="1"/>
  <c r="B3379" i="1"/>
  <c r="B3380" i="1" s="1"/>
  <c r="B3381" i="1" s="1"/>
  <c r="B3382" i="1" s="1"/>
  <c r="A3383" i="1"/>
  <c r="B3383" i="1"/>
  <c r="D1013" i="1"/>
  <c r="E1012" i="1"/>
  <c r="B3384" i="1"/>
  <c r="A3384" i="1"/>
  <c r="C3385" i="1"/>
  <c r="C3386" i="1" s="1"/>
  <c r="C3387" i="1" s="1"/>
  <c r="C3388" i="1" s="1"/>
  <c r="C3389" i="1" s="1"/>
  <c r="C3390" i="1" s="1"/>
  <c r="C3391" i="1" s="1"/>
  <c r="C3392" i="1" s="1"/>
  <c r="M1013" i="1"/>
  <c r="N1013" i="1"/>
  <c r="O1013" i="1"/>
  <c r="P1013" i="1"/>
  <c r="L1013" i="1"/>
  <c r="Q1013" i="1"/>
  <c r="E1013" i="1" l="1"/>
  <c r="C3393" i="1"/>
  <c r="C3394" i="1" s="1"/>
  <c r="A3385" i="1"/>
  <c r="A3386" i="1" s="1"/>
  <c r="A3387" i="1" s="1"/>
  <c r="A3388" i="1" s="1"/>
  <c r="A3389" i="1" s="1"/>
  <c r="A3390" i="1" s="1"/>
  <c r="A3391" i="1" s="1"/>
  <c r="A3392" i="1" s="1"/>
  <c r="A3393" i="1" s="1"/>
  <c r="B3385" i="1"/>
  <c r="B3386" i="1" s="1"/>
  <c r="B3387" i="1" s="1"/>
  <c r="B3388" i="1" s="1"/>
  <c r="B3389" i="1" s="1"/>
  <c r="B3390" i="1" s="1"/>
  <c r="B3391" i="1" s="1"/>
  <c r="B3392" i="1" s="1"/>
  <c r="B3393" i="1" s="1"/>
  <c r="B3394" i="1" s="1"/>
  <c r="D1014" i="1"/>
  <c r="M1014" i="1"/>
  <c r="N1014" i="1"/>
  <c r="O1014" i="1"/>
  <c r="L1014" i="1"/>
  <c r="P1014" i="1"/>
  <c r="Q1014" i="1"/>
  <c r="D1015" i="1" l="1"/>
  <c r="E1014" i="1"/>
  <c r="E1015" i="1" s="1"/>
  <c r="C3395" i="1"/>
  <c r="A3394" i="1"/>
  <c r="M1015" i="1"/>
  <c r="N1015" i="1"/>
  <c r="O1015" i="1"/>
  <c r="P1015" i="1"/>
  <c r="L1015" i="1"/>
  <c r="Q1015" i="1"/>
  <c r="B3395" i="1" l="1"/>
  <c r="A3395" i="1"/>
  <c r="C3396" i="1"/>
  <c r="C3397" i="1" s="1"/>
  <c r="C3398" i="1" s="1"/>
  <c r="C3399" i="1" s="1"/>
  <c r="C3400" i="1" s="1"/>
  <c r="C3401" i="1" s="1"/>
  <c r="C3402" i="1" s="1"/>
  <c r="C3403" i="1" s="1"/>
  <c r="C3404" i="1" s="1"/>
  <c r="D1016" i="1"/>
  <c r="M1016" i="1"/>
  <c r="N1016" i="1"/>
  <c r="O1016" i="1"/>
  <c r="L1016" i="1"/>
  <c r="P1016" i="1"/>
  <c r="Q1016" i="1"/>
  <c r="D1017" i="1" l="1"/>
  <c r="E1016" i="1"/>
  <c r="E1017" i="1" s="1"/>
  <c r="A3404" i="1"/>
  <c r="C3405" i="1"/>
  <c r="A3396" i="1"/>
  <c r="A3397" i="1" s="1"/>
  <c r="A3398" i="1" s="1"/>
  <c r="A3399" i="1" s="1"/>
  <c r="A3400" i="1" s="1"/>
  <c r="A3401" i="1" s="1"/>
  <c r="A3402" i="1" s="1"/>
  <c r="A3403" i="1" s="1"/>
  <c r="B3396" i="1"/>
  <c r="B3397" i="1" s="1"/>
  <c r="B3398" i="1" s="1"/>
  <c r="B3399" i="1" s="1"/>
  <c r="B3400" i="1" s="1"/>
  <c r="B3401" i="1" s="1"/>
  <c r="B3402" i="1" s="1"/>
  <c r="B3403" i="1" s="1"/>
  <c r="B3404" i="1" s="1"/>
  <c r="M1017" i="1"/>
  <c r="N1017" i="1"/>
  <c r="O1017" i="1"/>
  <c r="P1017" i="1"/>
  <c r="Q1017" i="1"/>
  <c r="L1017" i="1"/>
  <c r="C3406" i="1" l="1"/>
  <c r="C3407" i="1" s="1"/>
  <c r="C3408" i="1" s="1"/>
  <c r="C3409" i="1" s="1"/>
  <c r="C3410" i="1" s="1"/>
  <c r="C3411" i="1" s="1"/>
  <c r="C3412" i="1" s="1"/>
  <c r="C3413" i="1" s="1"/>
  <c r="C3414" i="1" s="1"/>
  <c r="B3405" i="1"/>
  <c r="B3406" i="1" s="1"/>
  <c r="B3407" i="1" s="1"/>
  <c r="B3408" i="1" s="1"/>
  <c r="B3409" i="1" s="1"/>
  <c r="B3410" i="1" s="1"/>
  <c r="A3405" i="1"/>
  <c r="A3406" i="1" s="1"/>
  <c r="A3407" i="1" s="1"/>
  <c r="A3408" i="1" s="1"/>
  <c r="A3409" i="1" s="1"/>
  <c r="A3410" i="1" s="1"/>
  <c r="A3411" i="1" s="1"/>
  <c r="A3412" i="1" s="1"/>
  <c r="A3413" i="1" s="1"/>
  <c r="D1018" i="1"/>
  <c r="M1018" i="1"/>
  <c r="N1018" i="1"/>
  <c r="O1018" i="1"/>
  <c r="L1018" i="1"/>
  <c r="P1018" i="1"/>
  <c r="Q1018" i="1"/>
  <c r="B3411" i="1" l="1"/>
  <c r="B3412" i="1" s="1"/>
  <c r="D1019" i="1"/>
  <c r="E1018" i="1"/>
  <c r="E1019" i="1" s="1"/>
  <c r="B3413" i="1"/>
  <c r="B3414" i="1" s="1"/>
  <c r="A3414" i="1"/>
  <c r="C3415" i="1"/>
  <c r="C3416" i="1" s="1"/>
  <c r="M1019" i="1"/>
  <c r="N1019" i="1"/>
  <c r="O1019" i="1"/>
  <c r="P1019" i="1"/>
  <c r="L1019" i="1"/>
  <c r="Q1019" i="1"/>
  <c r="C3417" i="1" l="1"/>
  <c r="A3415" i="1"/>
  <c r="A3416" i="1" s="1"/>
  <c r="B3415" i="1"/>
  <c r="B3416" i="1" s="1"/>
  <c r="D1020" i="1"/>
  <c r="M1020" i="1"/>
  <c r="N1020" i="1"/>
  <c r="O1020" i="1"/>
  <c r="L1020" i="1"/>
  <c r="P1020" i="1"/>
  <c r="Q1020" i="1"/>
  <c r="A3417" i="1" l="1"/>
  <c r="D1021" i="1"/>
  <c r="E1020" i="1"/>
  <c r="E1021" i="1" s="1"/>
  <c r="C3418" i="1"/>
  <c r="B3417" i="1"/>
  <c r="B3418" i="1" s="1"/>
  <c r="M1021" i="1"/>
  <c r="N1021" i="1"/>
  <c r="O1021" i="1"/>
  <c r="P1021" i="1"/>
  <c r="L1021" i="1"/>
  <c r="Q1021" i="1"/>
  <c r="C3419" i="1" l="1"/>
  <c r="C3420" i="1" s="1"/>
  <c r="C3421" i="1" s="1"/>
  <c r="C3422" i="1" s="1"/>
  <c r="C3423" i="1" s="1"/>
  <c r="C3424" i="1" s="1"/>
  <c r="A3418" i="1"/>
  <c r="A3419" i="1" s="1"/>
  <c r="A3420" i="1" s="1"/>
  <c r="A3421" i="1" s="1"/>
  <c r="A3422" i="1" s="1"/>
  <c r="D1022" i="1"/>
  <c r="M1022" i="1"/>
  <c r="N1022" i="1"/>
  <c r="O1022" i="1"/>
  <c r="L1022" i="1"/>
  <c r="P1022" i="1"/>
  <c r="Q1022" i="1"/>
  <c r="A3423" i="1" l="1"/>
  <c r="D1023" i="1"/>
  <c r="E1022" i="1"/>
  <c r="E1023" i="1" s="1"/>
  <c r="A3424" i="1"/>
  <c r="C3425" i="1"/>
  <c r="C3426" i="1" s="1"/>
  <c r="C3427" i="1" s="1"/>
  <c r="C3428" i="1" s="1"/>
  <c r="B3419" i="1"/>
  <c r="B3420" i="1" s="1"/>
  <c r="B3421" i="1" s="1"/>
  <c r="B3422" i="1" s="1"/>
  <c r="B3423" i="1" s="1"/>
  <c r="B3424" i="1" s="1"/>
  <c r="B3425" i="1" s="1"/>
  <c r="B3426" i="1" s="1"/>
  <c r="M1023" i="1"/>
  <c r="N1023" i="1"/>
  <c r="O1023" i="1"/>
  <c r="P1023" i="1"/>
  <c r="L1023" i="1"/>
  <c r="Q1023" i="1"/>
  <c r="B3427" i="1" l="1"/>
  <c r="B3428" i="1" s="1"/>
  <c r="A3425" i="1"/>
  <c r="A3426" i="1" s="1"/>
  <c r="A3427" i="1" s="1"/>
  <c r="A3428" i="1" s="1"/>
  <c r="C3429" i="1"/>
  <c r="D1024" i="1"/>
  <c r="M1024" i="1"/>
  <c r="N1024" i="1"/>
  <c r="O1024" i="1"/>
  <c r="L1024" i="1"/>
  <c r="P1024" i="1"/>
  <c r="Q1024" i="1"/>
  <c r="D1025" i="1" l="1"/>
  <c r="E1024" i="1"/>
  <c r="E1025" i="1" s="1"/>
  <c r="C3430" i="1"/>
  <c r="C3431" i="1" s="1"/>
  <c r="C3432" i="1" s="1"/>
  <c r="C3433" i="1" s="1"/>
  <c r="C3434" i="1" s="1"/>
  <c r="B3429" i="1"/>
  <c r="B3430" i="1" s="1"/>
  <c r="B3431" i="1" s="1"/>
  <c r="A3429" i="1"/>
  <c r="A3430" i="1" s="1"/>
  <c r="A3431" i="1" s="1"/>
  <c r="A3432" i="1" s="1"/>
  <c r="A3433" i="1" s="1"/>
  <c r="M1025" i="1"/>
  <c r="N1025" i="1"/>
  <c r="O1025" i="1"/>
  <c r="P1025" i="1"/>
  <c r="Q1025" i="1"/>
  <c r="L1025" i="1"/>
  <c r="B3432" i="1" l="1"/>
  <c r="B3433" i="1" s="1"/>
  <c r="B3434" i="1" s="1"/>
  <c r="A3434" i="1"/>
  <c r="C3435" i="1"/>
  <c r="D1026" i="1"/>
  <c r="M1026" i="1"/>
  <c r="N1026" i="1"/>
  <c r="O1026" i="1"/>
  <c r="L1026" i="1"/>
  <c r="P1026" i="1"/>
  <c r="Q1026" i="1"/>
  <c r="D1027" i="1" l="1"/>
  <c r="E1026" i="1"/>
  <c r="E1027" i="1" s="1"/>
  <c r="A3435" i="1"/>
  <c r="C3436" i="1"/>
  <c r="B3435" i="1"/>
  <c r="M1027" i="1"/>
  <c r="N1027" i="1"/>
  <c r="O1027" i="1"/>
  <c r="P1027" i="1"/>
  <c r="L1027" i="1"/>
  <c r="Q1027" i="1"/>
  <c r="C3437" i="1" l="1"/>
  <c r="C3438" i="1" s="1"/>
  <c r="C3439" i="1" s="1"/>
  <c r="C3440" i="1" s="1"/>
  <c r="C3441" i="1" s="1"/>
  <c r="C3442" i="1" s="1"/>
  <c r="C3443" i="1" s="1"/>
  <c r="C3444" i="1" s="1"/>
  <c r="B3436" i="1"/>
  <c r="B3437" i="1" s="1"/>
  <c r="B3438" i="1" s="1"/>
  <c r="B3439" i="1" s="1"/>
  <c r="B3440" i="1" s="1"/>
  <c r="B3441" i="1" s="1"/>
  <c r="A3436" i="1"/>
  <c r="A3437" i="1" s="1"/>
  <c r="A3438" i="1" s="1"/>
  <c r="A3439" i="1" s="1"/>
  <c r="A3440" i="1" s="1"/>
  <c r="A3441" i="1" s="1"/>
  <c r="A3442" i="1" s="1"/>
  <c r="A3443" i="1" s="1"/>
  <c r="D1028" i="1"/>
  <c r="M1028" i="1"/>
  <c r="N1028" i="1"/>
  <c r="O1028" i="1"/>
  <c r="L1028" i="1"/>
  <c r="P1028" i="1"/>
  <c r="Q1028" i="1"/>
  <c r="B3442" i="1" l="1"/>
  <c r="D1029" i="1"/>
  <c r="E1028" i="1"/>
  <c r="E1029" i="1" s="1"/>
  <c r="B3443" i="1"/>
  <c r="B3444" i="1" s="1"/>
  <c r="A3444" i="1"/>
  <c r="C3445" i="1"/>
  <c r="C3446" i="1" s="1"/>
  <c r="C3447" i="1" s="1"/>
  <c r="C3448" i="1" s="1"/>
  <c r="C3449" i="1" s="1"/>
  <c r="C3450" i="1" s="1"/>
  <c r="C3451" i="1" s="1"/>
  <c r="C3452" i="1" s="1"/>
  <c r="M1029" i="1"/>
  <c r="N1029" i="1"/>
  <c r="O1029" i="1"/>
  <c r="P1029" i="1"/>
  <c r="L1029" i="1"/>
  <c r="Q1029" i="1"/>
  <c r="C3453" i="1" l="1"/>
  <c r="A3445" i="1"/>
  <c r="A3446" i="1" s="1"/>
  <c r="A3447" i="1" s="1"/>
  <c r="A3448" i="1" s="1"/>
  <c r="A3449" i="1" s="1"/>
  <c r="A3450" i="1" s="1"/>
  <c r="A3451" i="1" s="1"/>
  <c r="A3452" i="1" s="1"/>
  <c r="A3453" i="1" s="1"/>
  <c r="B3445" i="1"/>
  <c r="B3446" i="1" s="1"/>
  <c r="B3447" i="1" s="1"/>
  <c r="B3448" i="1" s="1"/>
  <c r="B3449" i="1" s="1"/>
  <c r="B3450" i="1" s="1"/>
  <c r="B3451" i="1" s="1"/>
  <c r="B3452" i="1" s="1"/>
  <c r="D1030" i="1"/>
  <c r="M1030" i="1"/>
  <c r="N1030" i="1"/>
  <c r="O1030" i="1"/>
  <c r="L1030" i="1"/>
  <c r="P1030" i="1"/>
  <c r="Q1030" i="1"/>
  <c r="D1031" i="1" l="1"/>
  <c r="E1030" i="1"/>
  <c r="E1031" i="1" s="1"/>
  <c r="C3454" i="1"/>
  <c r="B3453" i="1"/>
  <c r="M1031" i="1"/>
  <c r="N1031" i="1"/>
  <c r="O1031" i="1"/>
  <c r="P1031" i="1"/>
  <c r="L1031" i="1"/>
  <c r="Q1031" i="1"/>
  <c r="B3454" i="1" l="1"/>
  <c r="A3454" i="1"/>
  <c r="C3455" i="1"/>
  <c r="C3456" i="1" s="1"/>
  <c r="C3457" i="1" s="1"/>
  <c r="C3458" i="1" s="1"/>
  <c r="C3459" i="1" s="1"/>
  <c r="C3460" i="1" s="1"/>
  <c r="C3461" i="1" s="1"/>
  <c r="C3462" i="1" s="1"/>
  <c r="C3463" i="1" s="1"/>
  <c r="C3464" i="1" s="1"/>
  <c r="D1032" i="1"/>
  <c r="M1032" i="1"/>
  <c r="N1032" i="1"/>
  <c r="O1032" i="1"/>
  <c r="L1032" i="1"/>
  <c r="P1032" i="1"/>
  <c r="Q1032" i="1"/>
  <c r="D1033" i="1" l="1"/>
  <c r="E1032" i="1"/>
  <c r="E1033" i="1" s="1"/>
  <c r="A3464" i="1"/>
  <c r="C3465" i="1"/>
  <c r="A3455" i="1"/>
  <c r="A3456" i="1" s="1"/>
  <c r="A3457" i="1" s="1"/>
  <c r="A3458" i="1" s="1"/>
  <c r="A3459" i="1" s="1"/>
  <c r="A3460" i="1" s="1"/>
  <c r="A3461" i="1" s="1"/>
  <c r="A3462" i="1" s="1"/>
  <c r="A3463" i="1" s="1"/>
  <c r="B3455" i="1"/>
  <c r="B3456" i="1" s="1"/>
  <c r="B3457" i="1" s="1"/>
  <c r="B3458" i="1" s="1"/>
  <c r="B3459" i="1" s="1"/>
  <c r="B3460" i="1" s="1"/>
  <c r="B3461" i="1" s="1"/>
  <c r="B3462" i="1" s="1"/>
  <c r="B3463" i="1" s="1"/>
  <c r="B3464" i="1" s="1"/>
  <c r="M1033" i="1"/>
  <c r="N1033" i="1"/>
  <c r="O1033" i="1"/>
  <c r="P1033" i="1"/>
  <c r="Q1033" i="1"/>
  <c r="L1033" i="1"/>
  <c r="C3466" i="1" l="1"/>
  <c r="C3467" i="1" s="1"/>
  <c r="C3468" i="1" s="1"/>
  <c r="C3469" i="1" s="1"/>
  <c r="C3470" i="1" s="1"/>
  <c r="C3471" i="1" s="1"/>
  <c r="C3472" i="1" s="1"/>
  <c r="C3473" i="1" s="1"/>
  <c r="C3474" i="1" s="1"/>
  <c r="B3465" i="1"/>
  <c r="B3466" i="1" s="1"/>
  <c r="B3467" i="1" s="1"/>
  <c r="B3468" i="1" s="1"/>
  <c r="B3469" i="1" s="1"/>
  <c r="A3465" i="1"/>
  <c r="A3466" i="1" s="1"/>
  <c r="A3467" i="1" s="1"/>
  <c r="A3468" i="1" s="1"/>
  <c r="A3469" i="1" s="1"/>
  <c r="A3470" i="1" s="1"/>
  <c r="A3471" i="1" s="1"/>
  <c r="A3472" i="1" s="1"/>
  <c r="A3473" i="1" s="1"/>
  <c r="D1034" i="1"/>
  <c r="M1034" i="1"/>
  <c r="N1034" i="1"/>
  <c r="O1034" i="1"/>
  <c r="L1034" i="1"/>
  <c r="P1034" i="1"/>
  <c r="Q1034" i="1"/>
  <c r="B3470" i="1" l="1"/>
  <c r="B3471" i="1"/>
  <c r="D1035" i="1"/>
  <c r="E1034" i="1"/>
  <c r="B3472" i="1"/>
  <c r="B3473" i="1" s="1"/>
  <c r="B3474" i="1" s="1"/>
  <c r="C3475" i="1"/>
  <c r="A3474" i="1"/>
  <c r="M1035" i="1"/>
  <c r="N1035" i="1"/>
  <c r="O1035" i="1"/>
  <c r="P1035" i="1"/>
  <c r="L1035" i="1"/>
  <c r="Q1035" i="1"/>
  <c r="E1035" i="1" l="1"/>
  <c r="B3475" i="1"/>
  <c r="C3476" i="1"/>
  <c r="A3475" i="1"/>
  <c r="A3476" i="1" s="1"/>
  <c r="D1036" i="1"/>
  <c r="M1036" i="1"/>
  <c r="N1036" i="1"/>
  <c r="O1036" i="1"/>
  <c r="L1036" i="1"/>
  <c r="P1036" i="1"/>
  <c r="Q1036" i="1"/>
  <c r="D1037" i="1" l="1"/>
  <c r="E1036" i="1"/>
  <c r="C3477" i="1"/>
  <c r="C3478" i="1" s="1"/>
  <c r="C3479" i="1" s="1"/>
  <c r="C3480" i="1" s="1"/>
  <c r="B3476" i="1"/>
  <c r="B3477" i="1" s="1"/>
  <c r="B3478" i="1" s="1"/>
  <c r="M1037" i="1"/>
  <c r="N1037" i="1"/>
  <c r="O1037" i="1"/>
  <c r="P1037" i="1"/>
  <c r="L1037" i="1"/>
  <c r="Q1037" i="1"/>
  <c r="B3479" i="1" l="1"/>
  <c r="E1037" i="1"/>
  <c r="B3480" i="1"/>
  <c r="C3481" i="1"/>
  <c r="C3482" i="1" s="1"/>
  <c r="C3483" i="1" s="1"/>
  <c r="C3484" i="1" s="1"/>
  <c r="A3477" i="1"/>
  <c r="A3478" i="1" s="1"/>
  <c r="A3479" i="1" s="1"/>
  <c r="A3480" i="1" s="1"/>
  <c r="A3481" i="1" s="1"/>
  <c r="A3482" i="1" s="1"/>
  <c r="A3483" i="1" s="1"/>
  <c r="D1038" i="1"/>
  <c r="M1038" i="1"/>
  <c r="N1038" i="1"/>
  <c r="O1038" i="1"/>
  <c r="L1038" i="1"/>
  <c r="P1038" i="1"/>
  <c r="Q1038" i="1"/>
  <c r="D1039" i="1" l="1"/>
  <c r="E1038" i="1"/>
  <c r="E1039" i="1" s="1"/>
  <c r="A3484" i="1"/>
  <c r="C3485" i="1"/>
  <c r="B3481" i="1"/>
  <c r="B3482" i="1" s="1"/>
  <c r="B3483" i="1" s="1"/>
  <c r="B3484" i="1" s="1"/>
  <c r="B3485" i="1" s="1"/>
  <c r="M1039" i="1"/>
  <c r="N1039" i="1"/>
  <c r="O1039" i="1"/>
  <c r="P1039" i="1"/>
  <c r="L1039" i="1"/>
  <c r="Q1039" i="1"/>
  <c r="A3485" i="1" l="1"/>
  <c r="C3486" i="1"/>
  <c r="D1040" i="1"/>
  <c r="M1040" i="1"/>
  <c r="O1040" i="1"/>
  <c r="L1040" i="1"/>
  <c r="N1040" i="1"/>
  <c r="P1040" i="1"/>
  <c r="Q1040" i="1"/>
  <c r="D1041" i="1" l="1"/>
  <c r="E1040" i="1"/>
  <c r="E1041" i="1" s="1"/>
  <c r="C3487" i="1"/>
  <c r="C3488" i="1" s="1"/>
  <c r="B3486" i="1"/>
  <c r="B3487" i="1" s="1"/>
  <c r="B3488" i="1" s="1"/>
  <c r="A3486" i="1"/>
  <c r="A3487" i="1" s="1"/>
  <c r="M1041" i="1"/>
  <c r="O1041" i="1"/>
  <c r="Q1041" i="1"/>
  <c r="L1041" i="1"/>
  <c r="N1041" i="1"/>
  <c r="P1041" i="1"/>
  <c r="C3489" i="1" l="1"/>
  <c r="C3490" i="1" s="1"/>
  <c r="C3491" i="1" s="1"/>
  <c r="C3492" i="1" s="1"/>
  <c r="C3493" i="1" s="1"/>
  <c r="C3494" i="1" s="1"/>
  <c r="A3488" i="1"/>
  <c r="A3489" i="1" s="1"/>
  <c r="A3490" i="1" s="1"/>
  <c r="A3491" i="1" s="1"/>
  <c r="A3492" i="1" s="1"/>
  <c r="A3493" i="1" s="1"/>
  <c r="D1042" i="1"/>
  <c r="M1042" i="1"/>
  <c r="O1042" i="1"/>
  <c r="L1042" i="1"/>
  <c r="Q1042" i="1"/>
  <c r="N1042" i="1"/>
  <c r="P1042" i="1"/>
  <c r="D1043" i="1" l="1"/>
  <c r="E1042" i="1"/>
  <c r="E1043" i="1" s="1"/>
  <c r="A3494" i="1"/>
  <c r="C3495" i="1"/>
  <c r="B3489" i="1"/>
  <c r="B3490" i="1" s="1"/>
  <c r="B3491" i="1" s="1"/>
  <c r="B3492" i="1" s="1"/>
  <c r="B3493" i="1" s="1"/>
  <c r="B3494" i="1" s="1"/>
  <c r="M1043" i="1"/>
  <c r="O1043" i="1"/>
  <c r="N1043" i="1"/>
  <c r="P1043" i="1"/>
  <c r="Q1043" i="1"/>
  <c r="L1043" i="1"/>
  <c r="C3496" i="1" l="1"/>
  <c r="C3497" i="1" s="1"/>
  <c r="C3498" i="1" s="1"/>
  <c r="C3499" i="1" s="1"/>
  <c r="B3495" i="1"/>
  <c r="B3496" i="1" s="1"/>
  <c r="B3497" i="1" s="1"/>
  <c r="A3495" i="1"/>
  <c r="A3496" i="1" s="1"/>
  <c r="A3497" i="1" s="1"/>
  <c r="A3498" i="1" s="1"/>
  <c r="D1044" i="1"/>
  <c r="M1044" i="1"/>
  <c r="O1044" i="1"/>
  <c r="N1044" i="1"/>
  <c r="Q1044" i="1"/>
  <c r="L1044" i="1"/>
  <c r="P1044" i="1"/>
  <c r="B3498" i="1" l="1"/>
  <c r="B3499" i="1" s="1"/>
  <c r="D1045" i="1"/>
  <c r="E1044" i="1"/>
  <c r="E1045" i="1" s="1"/>
  <c r="C3500" i="1"/>
  <c r="C3501" i="1" s="1"/>
  <c r="C3502" i="1" s="1"/>
  <c r="C3503" i="1" s="1"/>
  <c r="C3504" i="1" s="1"/>
  <c r="A3499" i="1"/>
  <c r="M1045" i="1"/>
  <c r="O1045" i="1"/>
  <c r="L1045" i="1"/>
  <c r="Q1045" i="1"/>
  <c r="N1045" i="1"/>
  <c r="P1045" i="1"/>
  <c r="A3500" i="1" l="1"/>
  <c r="A3501" i="1" s="1"/>
  <c r="A3502" i="1" s="1"/>
  <c r="A3503" i="1" s="1"/>
  <c r="C3505" i="1"/>
  <c r="A3504" i="1"/>
  <c r="A3505" i="1" s="1"/>
  <c r="B3500" i="1"/>
  <c r="B3501" i="1" s="1"/>
  <c r="B3502" i="1" s="1"/>
  <c r="B3503" i="1" s="1"/>
  <c r="B3504" i="1" s="1"/>
  <c r="D1046" i="1"/>
  <c r="M1046" i="1"/>
  <c r="O1046" i="1"/>
  <c r="L1046" i="1"/>
  <c r="N1046" i="1"/>
  <c r="P1046" i="1"/>
  <c r="Q1046" i="1"/>
  <c r="D1047" i="1" l="1"/>
  <c r="E1046" i="1"/>
  <c r="E1047" i="1" s="1"/>
  <c r="C3506" i="1"/>
  <c r="C3507" i="1" s="1"/>
  <c r="C3508" i="1" s="1"/>
  <c r="C3509" i="1" s="1"/>
  <c r="C3510" i="1" s="1"/>
  <c r="C3511" i="1" s="1"/>
  <c r="C3512" i="1" s="1"/>
  <c r="B3505" i="1"/>
  <c r="B3506" i="1" s="1"/>
  <c r="B3507" i="1" s="1"/>
  <c r="M1047" i="1"/>
  <c r="O1047" i="1"/>
  <c r="P1047" i="1"/>
  <c r="Q1047" i="1"/>
  <c r="L1047" i="1"/>
  <c r="N1047" i="1"/>
  <c r="B3508" i="1" l="1"/>
  <c r="B3509" i="1" s="1"/>
  <c r="B3510" i="1" s="1"/>
  <c r="B3511" i="1" s="1"/>
  <c r="B3512" i="1" s="1"/>
  <c r="C3513" i="1"/>
  <c r="C3514" i="1" s="1"/>
  <c r="A3506" i="1"/>
  <c r="A3507" i="1" s="1"/>
  <c r="A3508" i="1" s="1"/>
  <c r="A3509" i="1" s="1"/>
  <c r="A3510" i="1" s="1"/>
  <c r="A3511" i="1" s="1"/>
  <c r="A3512" i="1" s="1"/>
  <c r="D1048" i="1"/>
  <c r="M1048" i="1"/>
  <c r="O1048" i="1"/>
  <c r="N1048" i="1"/>
  <c r="L1048" i="1"/>
  <c r="P1048" i="1"/>
  <c r="Q1048" i="1"/>
  <c r="A3513" i="1" l="1"/>
  <c r="D1049" i="1"/>
  <c r="E1048" i="1"/>
  <c r="E1049" i="1" s="1"/>
  <c r="C3515" i="1"/>
  <c r="A3514" i="1"/>
  <c r="B3513" i="1"/>
  <c r="B3514" i="1" s="1"/>
  <c r="L1049" i="1"/>
  <c r="O1049" i="1"/>
  <c r="M1049" i="1"/>
  <c r="N1049" i="1"/>
  <c r="P1049" i="1"/>
  <c r="Q1049" i="1"/>
  <c r="B3515" i="1" l="1"/>
  <c r="C3516" i="1"/>
  <c r="C3517" i="1" s="1"/>
  <c r="C3518" i="1" s="1"/>
  <c r="C3519" i="1" s="1"/>
  <c r="C3520" i="1" s="1"/>
  <c r="C3521" i="1" s="1"/>
  <c r="C3522" i="1" s="1"/>
  <c r="C3523" i="1" s="1"/>
  <c r="C3524" i="1" s="1"/>
  <c r="A3515" i="1"/>
  <c r="A3516" i="1" s="1"/>
  <c r="A3517" i="1" s="1"/>
  <c r="A3518" i="1" s="1"/>
  <c r="A3519" i="1" s="1"/>
  <c r="A3520" i="1" s="1"/>
  <c r="A3521" i="1" s="1"/>
  <c r="A3522" i="1" s="1"/>
  <c r="A3523" i="1" s="1"/>
  <c r="D1050" i="1"/>
  <c r="L1050" i="1"/>
  <c r="O1050" i="1"/>
  <c r="M1050" i="1"/>
  <c r="N1050" i="1"/>
  <c r="P1050" i="1"/>
  <c r="Q1050" i="1"/>
  <c r="D1051" i="1" l="1"/>
  <c r="E1050" i="1"/>
  <c r="E1051" i="1" s="1"/>
  <c r="C3525" i="1"/>
  <c r="A3524" i="1"/>
  <c r="B3516" i="1"/>
  <c r="B3517" i="1" s="1"/>
  <c r="B3518" i="1" s="1"/>
  <c r="B3519" i="1" s="1"/>
  <c r="B3520" i="1" s="1"/>
  <c r="B3521" i="1" s="1"/>
  <c r="B3522" i="1" s="1"/>
  <c r="B3523" i="1" s="1"/>
  <c r="B3524" i="1" s="1"/>
  <c r="L1051" i="1"/>
  <c r="O1051" i="1"/>
  <c r="M1051" i="1"/>
  <c r="P1051" i="1"/>
  <c r="Q1051" i="1"/>
  <c r="N1051" i="1"/>
  <c r="B3525" i="1" l="1"/>
  <c r="C3526" i="1"/>
  <c r="C3527" i="1" s="1"/>
  <c r="C3528" i="1" s="1"/>
  <c r="C3529" i="1" s="1"/>
  <c r="C3530" i="1" s="1"/>
  <c r="C3531" i="1" s="1"/>
  <c r="C3532" i="1" s="1"/>
  <c r="A3525" i="1"/>
  <c r="A3526" i="1" s="1"/>
  <c r="A3527" i="1" s="1"/>
  <c r="A3528" i="1" s="1"/>
  <c r="A3529" i="1" s="1"/>
  <c r="A3530" i="1" s="1"/>
  <c r="A3531" i="1" s="1"/>
  <c r="D1052" i="1"/>
  <c r="L1052" i="1"/>
  <c r="O1052" i="1"/>
  <c r="M1052" i="1"/>
  <c r="N1052" i="1"/>
  <c r="P1052" i="1"/>
  <c r="Q1052" i="1"/>
  <c r="D1053" i="1" l="1"/>
  <c r="E1052" i="1"/>
  <c r="E1053" i="1" s="1"/>
  <c r="C3533" i="1"/>
  <c r="C3534" i="1" s="1"/>
  <c r="A3532" i="1"/>
  <c r="B3526" i="1"/>
  <c r="B3527" i="1" s="1"/>
  <c r="B3528" i="1" s="1"/>
  <c r="B3529" i="1" s="1"/>
  <c r="B3530" i="1" s="1"/>
  <c r="B3531" i="1" s="1"/>
  <c r="B3532" i="1" s="1"/>
  <c r="B3533" i="1" s="1"/>
  <c r="B3534" i="1" s="1"/>
  <c r="L1053" i="1"/>
  <c r="O1053" i="1"/>
  <c r="M1053" i="1"/>
  <c r="N1053" i="1"/>
  <c r="P1053" i="1"/>
  <c r="Q1053" i="1"/>
  <c r="A3533" i="1" l="1"/>
  <c r="A3534" i="1"/>
  <c r="C3535" i="1"/>
  <c r="D1054" i="1"/>
  <c r="L1054" i="1"/>
  <c r="O1054" i="1"/>
  <c r="M1054" i="1"/>
  <c r="N1054" i="1"/>
  <c r="P1054" i="1"/>
  <c r="Q1054" i="1"/>
  <c r="D1055" i="1" l="1"/>
  <c r="E1054" i="1"/>
  <c r="E1055" i="1" s="1"/>
  <c r="B3535" i="1"/>
  <c r="C3536" i="1"/>
  <c r="A3535" i="1"/>
  <c r="L1055" i="1"/>
  <c r="O1055" i="1"/>
  <c r="M1055" i="1"/>
  <c r="P1055" i="1"/>
  <c r="Q1055" i="1"/>
  <c r="N1055" i="1"/>
  <c r="C3537" i="1" l="1"/>
  <c r="A3536" i="1"/>
  <c r="A3537" i="1" s="1"/>
  <c r="B3536" i="1"/>
  <c r="D1056" i="1"/>
  <c r="L1056" i="1"/>
  <c r="O1056" i="1"/>
  <c r="M1056" i="1"/>
  <c r="N1056" i="1"/>
  <c r="P1056" i="1"/>
  <c r="Q1056" i="1"/>
  <c r="D1057" i="1" l="1"/>
  <c r="E1056" i="1"/>
  <c r="E1057" i="1" s="1"/>
  <c r="C3538" i="1"/>
  <c r="C3539" i="1" s="1"/>
  <c r="C3540" i="1" s="1"/>
  <c r="B3537" i="1"/>
  <c r="B3538" i="1" s="1"/>
  <c r="B3539" i="1" s="1"/>
  <c r="L1057" i="1"/>
  <c r="O1057" i="1"/>
  <c r="M1057" i="1"/>
  <c r="N1057" i="1"/>
  <c r="Q1057" i="1"/>
  <c r="P1057" i="1"/>
  <c r="B3540" i="1" l="1"/>
  <c r="C3541" i="1"/>
  <c r="C3542" i="1" s="1"/>
  <c r="C3543" i="1" s="1"/>
  <c r="C3544" i="1" s="1"/>
  <c r="A3538" i="1"/>
  <c r="A3539" i="1" s="1"/>
  <c r="A3540" i="1" s="1"/>
  <c r="A3541" i="1" s="1"/>
  <c r="A3542" i="1" s="1"/>
  <c r="A3543" i="1" s="1"/>
  <c r="D1058" i="1"/>
  <c r="L1058" i="1"/>
  <c r="O1058" i="1"/>
  <c r="M1058" i="1"/>
  <c r="N1058" i="1"/>
  <c r="P1058" i="1"/>
  <c r="Q1058" i="1"/>
  <c r="D1059" i="1" l="1"/>
  <c r="E1058" i="1"/>
  <c r="E1059" i="1" s="1"/>
  <c r="A3544" i="1"/>
  <c r="C3545" i="1"/>
  <c r="B3541" i="1"/>
  <c r="B3542" i="1" s="1"/>
  <c r="B3543" i="1" s="1"/>
  <c r="B3544" i="1" s="1"/>
  <c r="B3545" i="1" s="1"/>
  <c r="L1059" i="1"/>
  <c r="O1059" i="1"/>
  <c r="M1059" i="1"/>
  <c r="N1059" i="1"/>
  <c r="P1059" i="1"/>
  <c r="Q1059" i="1"/>
  <c r="C3546" i="1" l="1"/>
  <c r="A3545" i="1"/>
  <c r="D1060" i="1"/>
  <c r="L1060" i="1"/>
  <c r="O1060" i="1"/>
  <c r="M1060" i="1"/>
  <c r="N1060" i="1"/>
  <c r="P1060" i="1"/>
  <c r="Q1060" i="1"/>
  <c r="A3546" i="1" l="1"/>
  <c r="D1061" i="1"/>
  <c r="E1060" i="1"/>
  <c r="E1061" i="1" s="1"/>
  <c r="C3547" i="1"/>
  <c r="C3548" i="1" s="1"/>
  <c r="B3546" i="1"/>
  <c r="B3547" i="1" s="1"/>
  <c r="B3548" i="1" s="1"/>
  <c r="L1061" i="1"/>
  <c r="O1061" i="1"/>
  <c r="M1061" i="1"/>
  <c r="Q1061" i="1"/>
  <c r="P1061" i="1"/>
  <c r="N1061" i="1"/>
  <c r="C3549" i="1" l="1"/>
  <c r="C3550" i="1" s="1"/>
  <c r="C3551" i="1" s="1"/>
  <c r="C3552" i="1" s="1"/>
  <c r="C3553" i="1" s="1"/>
  <c r="C3554" i="1" s="1"/>
  <c r="A3547" i="1"/>
  <c r="A3548" i="1" s="1"/>
  <c r="A3549" i="1" s="1"/>
  <c r="A3550" i="1" s="1"/>
  <c r="D1062" i="1"/>
  <c r="L1062" i="1"/>
  <c r="O1062" i="1"/>
  <c r="M1062" i="1"/>
  <c r="N1062" i="1"/>
  <c r="P1062" i="1"/>
  <c r="Q1062" i="1"/>
  <c r="A3551" i="1" l="1"/>
  <c r="A3552" i="1" s="1"/>
  <c r="A3553" i="1" s="1"/>
  <c r="D1063" i="1"/>
  <c r="E1062" i="1"/>
  <c r="E1063" i="1" s="1"/>
  <c r="A3554" i="1"/>
  <c r="C3555" i="1"/>
  <c r="B3549" i="1"/>
  <c r="B3550" i="1" s="1"/>
  <c r="B3551" i="1" s="1"/>
  <c r="B3552" i="1" s="1"/>
  <c r="B3553" i="1" s="1"/>
  <c r="B3554" i="1" s="1"/>
  <c r="B3555" i="1" s="1"/>
  <c r="L1063" i="1"/>
  <c r="O1063" i="1"/>
  <c r="M1063" i="1"/>
  <c r="P1063" i="1"/>
  <c r="Q1063" i="1"/>
  <c r="N1063" i="1"/>
  <c r="A3555" i="1" l="1"/>
  <c r="C3556" i="1"/>
  <c r="D1064" i="1"/>
  <c r="L1064" i="1"/>
  <c r="O1064" i="1"/>
  <c r="M1064" i="1"/>
  <c r="N1064" i="1"/>
  <c r="P1064" i="1"/>
  <c r="Q1064" i="1"/>
  <c r="D1065" i="1" l="1"/>
  <c r="E1064" i="1"/>
  <c r="E1065" i="1" s="1"/>
  <c r="B3556" i="1"/>
  <c r="A3556" i="1"/>
  <c r="C3557" i="1"/>
  <c r="C3558" i="1" s="1"/>
  <c r="C3559" i="1" s="1"/>
  <c r="C3560" i="1" s="1"/>
  <c r="C3561" i="1" s="1"/>
  <c r="C3562" i="1" s="1"/>
  <c r="C3563" i="1" s="1"/>
  <c r="C3564" i="1" s="1"/>
  <c r="L1065" i="1"/>
  <c r="O1065" i="1"/>
  <c r="M1065" i="1"/>
  <c r="N1065" i="1"/>
  <c r="Q1065" i="1"/>
  <c r="P1065" i="1"/>
  <c r="A3564" i="1" l="1"/>
  <c r="C3565" i="1"/>
  <c r="A3557" i="1"/>
  <c r="A3558" i="1" s="1"/>
  <c r="A3559" i="1" s="1"/>
  <c r="A3560" i="1" s="1"/>
  <c r="A3561" i="1" s="1"/>
  <c r="A3562" i="1" s="1"/>
  <c r="A3563" i="1" s="1"/>
  <c r="B3557" i="1"/>
  <c r="B3558" i="1" s="1"/>
  <c r="B3559" i="1" s="1"/>
  <c r="B3560" i="1" s="1"/>
  <c r="B3561" i="1" s="1"/>
  <c r="B3562" i="1" s="1"/>
  <c r="B3563" i="1" s="1"/>
  <c r="B3564" i="1" s="1"/>
  <c r="D1066" i="1"/>
  <c r="L1066" i="1"/>
  <c r="O1066" i="1"/>
  <c r="M1066" i="1"/>
  <c r="N1066" i="1"/>
  <c r="P1066" i="1"/>
  <c r="Q1066" i="1"/>
  <c r="D1067" i="1" l="1"/>
  <c r="E1066" i="1"/>
  <c r="E1067" i="1" s="1"/>
  <c r="C3566" i="1"/>
  <c r="B3565" i="1"/>
  <c r="A3565" i="1"/>
  <c r="L1067" i="1"/>
  <c r="O1067" i="1"/>
  <c r="M1067" i="1"/>
  <c r="P1067" i="1"/>
  <c r="N1067" i="1"/>
  <c r="Q1067" i="1"/>
  <c r="B3566" i="1" l="1"/>
  <c r="C3567" i="1"/>
  <c r="C3568" i="1" s="1"/>
  <c r="C3569" i="1" s="1"/>
  <c r="C3570" i="1" s="1"/>
  <c r="C3571" i="1" s="1"/>
  <c r="C3572" i="1" s="1"/>
  <c r="C3573" i="1" s="1"/>
  <c r="C3574" i="1" s="1"/>
  <c r="A3566" i="1"/>
  <c r="A3567" i="1" s="1"/>
  <c r="A3568" i="1" s="1"/>
  <c r="A3569" i="1" s="1"/>
  <c r="D1068" i="1"/>
  <c r="L1068" i="1"/>
  <c r="O1068" i="1"/>
  <c r="M1068" i="1"/>
  <c r="P1068" i="1"/>
  <c r="Q1068" i="1"/>
  <c r="N1068" i="1"/>
  <c r="A3570" i="1" l="1"/>
  <c r="A3571" i="1" s="1"/>
  <c r="A3572" i="1" s="1"/>
  <c r="A3573" i="1"/>
  <c r="D1069" i="1"/>
  <c r="E1068" i="1"/>
  <c r="C3575" i="1"/>
  <c r="A3574" i="1"/>
  <c r="B3567" i="1"/>
  <c r="B3568" i="1" s="1"/>
  <c r="B3569" i="1" s="1"/>
  <c r="B3570" i="1" s="1"/>
  <c r="B3571" i="1" s="1"/>
  <c r="B3572" i="1" s="1"/>
  <c r="B3573" i="1" s="1"/>
  <c r="B3574" i="1" s="1"/>
  <c r="B3575" i="1" s="1"/>
  <c r="L1069" i="1"/>
  <c r="O1069" i="1"/>
  <c r="M1069" i="1"/>
  <c r="N1069" i="1"/>
  <c r="P1069" i="1"/>
  <c r="Q1069" i="1"/>
  <c r="E1069" i="1" l="1"/>
  <c r="A3575" i="1"/>
  <c r="C3576" i="1"/>
  <c r="D1070" i="1"/>
  <c r="L1070" i="1"/>
  <c r="O1070" i="1"/>
  <c r="M1070" i="1"/>
  <c r="P1070" i="1"/>
  <c r="Q1070" i="1"/>
  <c r="N1070" i="1"/>
  <c r="D1071" i="1" l="1"/>
  <c r="E1070" i="1"/>
  <c r="E1071" i="1" s="1"/>
  <c r="A3576" i="1"/>
  <c r="B3576" i="1"/>
  <c r="C3577" i="1"/>
  <c r="L1071" i="1"/>
  <c r="O1071" i="1"/>
  <c r="M1071" i="1"/>
  <c r="P1071" i="1"/>
  <c r="Q1071" i="1"/>
  <c r="N1071" i="1"/>
  <c r="A3577" i="1" l="1"/>
  <c r="C3578" i="1"/>
  <c r="B3577" i="1"/>
  <c r="D1072" i="1"/>
  <c r="L1072" i="1"/>
  <c r="O1072" i="1"/>
  <c r="M1072" i="1"/>
  <c r="P1072" i="1"/>
  <c r="Q1072" i="1"/>
  <c r="N1072" i="1"/>
  <c r="D1073" i="1" l="1"/>
  <c r="E1072" i="1"/>
  <c r="E1073" i="1" s="1"/>
  <c r="C3579" i="1"/>
  <c r="B3578" i="1"/>
  <c r="A3578" i="1"/>
  <c r="L1073" i="1"/>
  <c r="O1073" i="1"/>
  <c r="M1073" i="1"/>
  <c r="N1073" i="1"/>
  <c r="P1073" i="1"/>
  <c r="Q1073" i="1"/>
  <c r="B3579" i="1" l="1"/>
  <c r="C3580" i="1"/>
  <c r="C3581" i="1" s="1"/>
  <c r="C3582" i="1" s="1"/>
  <c r="C3583" i="1" s="1"/>
  <c r="C3584" i="1" s="1"/>
  <c r="A3579" i="1"/>
  <c r="A3580" i="1" s="1"/>
  <c r="A3581" i="1" s="1"/>
  <c r="D1074" i="1"/>
  <c r="L1074" i="1"/>
  <c r="O1074" i="1"/>
  <c r="M1074" i="1"/>
  <c r="P1074" i="1"/>
  <c r="Q1074" i="1"/>
  <c r="N1074" i="1"/>
  <c r="A3582" i="1" l="1"/>
  <c r="A3583" i="1" s="1"/>
  <c r="D1075" i="1"/>
  <c r="E1074" i="1"/>
  <c r="E1075" i="1" s="1"/>
  <c r="A3584" i="1"/>
  <c r="C3585" i="1"/>
  <c r="B3580" i="1"/>
  <c r="B3581" i="1" s="1"/>
  <c r="B3582" i="1" s="1"/>
  <c r="B3583" i="1" s="1"/>
  <c r="B3584" i="1" s="1"/>
  <c r="L1075" i="1"/>
  <c r="O1075" i="1"/>
  <c r="M1075" i="1"/>
  <c r="P1075" i="1"/>
  <c r="N1075" i="1"/>
  <c r="Q1075" i="1"/>
  <c r="A3585" i="1" l="1"/>
  <c r="C3586" i="1"/>
  <c r="B3585" i="1"/>
  <c r="B3586" i="1" s="1"/>
  <c r="D1076" i="1"/>
  <c r="L1076" i="1"/>
  <c r="O1076" i="1"/>
  <c r="M1076" i="1"/>
  <c r="P1076" i="1"/>
  <c r="Q1076" i="1"/>
  <c r="N1076" i="1"/>
  <c r="D1077" i="1" l="1"/>
  <c r="E1076" i="1"/>
  <c r="E1077" i="1" s="1"/>
  <c r="C3587" i="1"/>
  <c r="C3588" i="1" s="1"/>
  <c r="C3589" i="1" s="1"/>
  <c r="C3590" i="1" s="1"/>
  <c r="C3591" i="1" s="1"/>
  <c r="C3592" i="1" s="1"/>
  <c r="A3586" i="1"/>
  <c r="L1077" i="1"/>
  <c r="O1077" i="1"/>
  <c r="M1077" i="1"/>
  <c r="N1077" i="1"/>
  <c r="P1077" i="1"/>
  <c r="Q1077" i="1"/>
  <c r="A3587" i="1" l="1"/>
  <c r="A3588" i="1" s="1"/>
  <c r="A3589" i="1"/>
  <c r="A3590" i="1" s="1"/>
  <c r="A3591" i="1" s="1"/>
  <c r="A3592" i="1" s="1"/>
  <c r="C3593" i="1"/>
  <c r="C3594" i="1" s="1"/>
  <c r="B3587" i="1"/>
  <c r="B3588" i="1" s="1"/>
  <c r="B3589" i="1" s="1"/>
  <c r="B3590" i="1" s="1"/>
  <c r="B3591" i="1" s="1"/>
  <c r="B3592" i="1" s="1"/>
  <c r="B3593" i="1" s="1"/>
  <c r="B3594" i="1" s="1"/>
  <c r="D1078" i="1"/>
  <c r="L1078" i="1"/>
  <c r="O1078" i="1"/>
  <c r="M1078" i="1"/>
  <c r="P1078" i="1"/>
  <c r="Q1078" i="1"/>
  <c r="N1078" i="1"/>
  <c r="A3593" i="1" l="1"/>
  <c r="D1079" i="1"/>
  <c r="E1078" i="1"/>
  <c r="E1079" i="1" s="1"/>
  <c r="A3594" i="1"/>
  <c r="C3595" i="1"/>
  <c r="L1079" i="1"/>
  <c r="O1079" i="1"/>
  <c r="M1079" i="1"/>
  <c r="P1079" i="1"/>
  <c r="Q1079" i="1"/>
  <c r="N1079" i="1"/>
  <c r="B3595" i="1" l="1"/>
  <c r="A3595" i="1"/>
  <c r="C3596" i="1"/>
  <c r="C3597" i="1" s="1"/>
  <c r="C3598" i="1" s="1"/>
  <c r="C3599" i="1" s="1"/>
  <c r="C3600" i="1" s="1"/>
  <c r="C3601" i="1" s="1"/>
  <c r="C3602" i="1" s="1"/>
  <c r="C3603" i="1" s="1"/>
  <c r="C3604" i="1" s="1"/>
  <c r="D1080" i="1"/>
  <c r="L1080" i="1"/>
  <c r="O1080" i="1"/>
  <c r="M1080" i="1"/>
  <c r="P1080" i="1"/>
  <c r="Q1080" i="1"/>
  <c r="N1080" i="1"/>
  <c r="D1081" i="1" l="1"/>
  <c r="E1080" i="1"/>
  <c r="E1081" i="1" s="1"/>
  <c r="A3604" i="1"/>
  <c r="C3605" i="1"/>
  <c r="A3596" i="1"/>
  <c r="A3597" i="1" s="1"/>
  <c r="A3598" i="1" s="1"/>
  <c r="A3599" i="1" s="1"/>
  <c r="A3600" i="1" s="1"/>
  <c r="A3601" i="1" s="1"/>
  <c r="A3602" i="1" s="1"/>
  <c r="A3603" i="1" s="1"/>
  <c r="B3596" i="1"/>
  <c r="B3597" i="1" s="1"/>
  <c r="B3598" i="1" s="1"/>
  <c r="B3599" i="1" s="1"/>
  <c r="B3600" i="1" s="1"/>
  <c r="B3601" i="1" s="1"/>
  <c r="B3602" i="1" s="1"/>
  <c r="B3603" i="1" s="1"/>
  <c r="B3604" i="1" s="1"/>
  <c r="L1081" i="1"/>
  <c r="O1081" i="1"/>
  <c r="M1081" i="1"/>
  <c r="N1081" i="1"/>
  <c r="P1081" i="1"/>
  <c r="Q1081" i="1"/>
  <c r="B3605" i="1" l="1"/>
  <c r="C3606" i="1"/>
  <c r="C3607" i="1" s="1"/>
  <c r="C3608" i="1" s="1"/>
  <c r="C3609" i="1" s="1"/>
  <c r="C3610" i="1" s="1"/>
  <c r="C3611" i="1" s="1"/>
  <c r="C3612" i="1" s="1"/>
  <c r="C3613" i="1" s="1"/>
  <c r="C3614" i="1" s="1"/>
  <c r="A3605" i="1"/>
  <c r="A3606" i="1" s="1"/>
  <c r="A3607" i="1" s="1"/>
  <c r="A3608" i="1" s="1"/>
  <c r="A3609" i="1" s="1"/>
  <c r="A3610" i="1" s="1"/>
  <c r="A3611" i="1" s="1"/>
  <c r="A3612" i="1" s="1"/>
  <c r="D1082" i="1"/>
  <c r="L1082" i="1"/>
  <c r="O1082" i="1"/>
  <c r="M1082" i="1"/>
  <c r="P1082" i="1"/>
  <c r="Q1082" i="1"/>
  <c r="N1082" i="1"/>
  <c r="A3613" i="1" l="1"/>
  <c r="D1083" i="1"/>
  <c r="E1082" i="1"/>
  <c r="E1083" i="1" s="1"/>
  <c r="A3614" i="1"/>
  <c r="C3615" i="1"/>
  <c r="B3606" i="1"/>
  <c r="B3607" i="1" s="1"/>
  <c r="B3608" i="1" s="1"/>
  <c r="B3609" i="1" s="1"/>
  <c r="B3610" i="1" s="1"/>
  <c r="B3611" i="1" s="1"/>
  <c r="B3612" i="1" s="1"/>
  <c r="B3613" i="1" s="1"/>
  <c r="B3614" i="1" s="1"/>
  <c r="L1083" i="1"/>
  <c r="O1083" i="1"/>
  <c r="M1083" i="1"/>
  <c r="P1083" i="1"/>
  <c r="N1083" i="1"/>
  <c r="Q1083" i="1"/>
  <c r="A3615" i="1" l="1"/>
  <c r="B3615" i="1"/>
  <c r="C3616" i="1"/>
  <c r="D1084" i="1"/>
  <c r="L1084" i="1"/>
  <c r="O1084" i="1"/>
  <c r="M1084" i="1"/>
  <c r="P1084" i="1"/>
  <c r="Q1084" i="1"/>
  <c r="N1084" i="1"/>
  <c r="D1085" i="1" l="1"/>
  <c r="E1084" i="1"/>
  <c r="E1085" i="1" s="1"/>
  <c r="A3616" i="1"/>
  <c r="C3617" i="1"/>
  <c r="B3616" i="1"/>
  <c r="L1085" i="1"/>
  <c r="O1085" i="1"/>
  <c r="M1085" i="1"/>
  <c r="N1085" i="1"/>
  <c r="P1085" i="1"/>
  <c r="Q1085" i="1"/>
  <c r="C3618" i="1" l="1"/>
  <c r="C3619" i="1" s="1"/>
  <c r="C3620" i="1" s="1"/>
  <c r="C3621" i="1" s="1"/>
  <c r="C3622" i="1" s="1"/>
  <c r="C3623" i="1" s="1"/>
  <c r="C3624" i="1" s="1"/>
  <c r="A3617" i="1"/>
  <c r="A3618" i="1" s="1"/>
  <c r="A3619" i="1" s="1"/>
  <c r="A3620" i="1" s="1"/>
  <c r="B3617" i="1"/>
  <c r="B3618" i="1" s="1"/>
  <c r="B3619" i="1" s="1"/>
  <c r="B3620" i="1" s="1"/>
  <c r="B3621" i="1" s="1"/>
  <c r="B3622" i="1" s="1"/>
  <c r="B3623" i="1" s="1"/>
  <c r="B3624" i="1" s="1"/>
  <c r="D1086" i="1"/>
  <c r="L1086" i="1"/>
  <c r="O1086" i="1"/>
  <c r="M1086" i="1"/>
  <c r="P1086" i="1"/>
  <c r="Q1086" i="1"/>
  <c r="N1086" i="1"/>
  <c r="A3621" i="1" l="1"/>
  <c r="A3622" i="1" s="1"/>
  <c r="A3623" i="1"/>
  <c r="D1087" i="1"/>
  <c r="E1086" i="1"/>
  <c r="E1087" i="1" s="1"/>
  <c r="C3625" i="1"/>
  <c r="A3624" i="1"/>
  <c r="L1087" i="1"/>
  <c r="O1087" i="1"/>
  <c r="M1087" i="1"/>
  <c r="P1087" i="1"/>
  <c r="Q1087" i="1"/>
  <c r="N1087" i="1"/>
  <c r="A3625" i="1" l="1"/>
  <c r="C3626" i="1"/>
  <c r="B3625" i="1"/>
  <c r="D1088" i="1"/>
  <c r="L1088" i="1"/>
  <c r="O1088" i="1"/>
  <c r="M1088" i="1"/>
  <c r="P1088" i="1"/>
  <c r="Q1088" i="1"/>
  <c r="N1088" i="1"/>
  <c r="D1089" i="1" l="1"/>
  <c r="E1088" i="1"/>
  <c r="E1089" i="1" s="1"/>
  <c r="C3627" i="1"/>
  <c r="C3628" i="1" s="1"/>
  <c r="C3629" i="1" s="1"/>
  <c r="C3630" i="1" s="1"/>
  <c r="C3631" i="1" s="1"/>
  <c r="C3632" i="1" s="1"/>
  <c r="C3633" i="1" s="1"/>
  <c r="C3634" i="1" s="1"/>
  <c r="B3626" i="1"/>
  <c r="B3627" i="1" s="1"/>
  <c r="B3628" i="1" s="1"/>
  <c r="A3626" i="1"/>
  <c r="A3627" i="1" s="1"/>
  <c r="A3628" i="1" s="1"/>
  <c r="A3629" i="1" s="1"/>
  <c r="A3630" i="1" s="1"/>
  <c r="A3631" i="1" s="1"/>
  <c r="L1089" i="1"/>
  <c r="O1089" i="1"/>
  <c r="M1089" i="1"/>
  <c r="N1089" i="1"/>
  <c r="P1089" i="1"/>
  <c r="Q1089" i="1"/>
  <c r="B3629" i="1" l="1"/>
  <c r="A3632" i="1"/>
  <c r="A3633" i="1" s="1"/>
  <c r="B3630" i="1"/>
  <c r="B3631" i="1" s="1"/>
  <c r="B3632" i="1" s="1"/>
  <c r="B3633" i="1" s="1"/>
  <c r="B3634" i="1" s="1"/>
  <c r="C3635" i="1"/>
  <c r="A3634" i="1"/>
  <c r="D1090" i="1"/>
  <c r="L1090" i="1"/>
  <c r="O1090" i="1"/>
  <c r="M1090" i="1"/>
  <c r="P1090" i="1"/>
  <c r="Q1090" i="1"/>
  <c r="N1090" i="1"/>
  <c r="D1091" i="1" l="1"/>
  <c r="E1090" i="1"/>
  <c r="E1091" i="1" s="1"/>
  <c r="C3636" i="1"/>
  <c r="A3635" i="1"/>
  <c r="B3635" i="1"/>
  <c r="L1091" i="1"/>
  <c r="O1091" i="1"/>
  <c r="M1091" i="1"/>
  <c r="P1091" i="1"/>
  <c r="N1091" i="1"/>
  <c r="Q1091" i="1"/>
  <c r="A3636" i="1" l="1"/>
  <c r="C3637" i="1"/>
  <c r="B3636" i="1"/>
  <c r="B3637" i="1" s="1"/>
  <c r="D1092" i="1"/>
  <c r="L1092" i="1"/>
  <c r="O1092" i="1"/>
  <c r="P1092" i="1"/>
  <c r="M1092" i="1"/>
  <c r="N1092" i="1"/>
  <c r="Q1092" i="1"/>
  <c r="D1093" i="1" l="1"/>
  <c r="E1092" i="1"/>
  <c r="E1093" i="1" s="1"/>
  <c r="C3638" i="1"/>
  <c r="C3639" i="1" s="1"/>
  <c r="C3640" i="1" s="1"/>
  <c r="C3641" i="1" s="1"/>
  <c r="C3642" i="1" s="1"/>
  <c r="C3643" i="1" s="1"/>
  <c r="C3644" i="1" s="1"/>
  <c r="A3637" i="1"/>
  <c r="L1093" i="1"/>
  <c r="O1093" i="1"/>
  <c r="M1093" i="1"/>
  <c r="Q1093" i="1"/>
  <c r="P1093" i="1"/>
  <c r="N1093" i="1"/>
  <c r="A3638" i="1" l="1"/>
  <c r="A3639" i="1" s="1"/>
  <c r="A3640" i="1" s="1"/>
  <c r="A3641" i="1" s="1"/>
  <c r="A3642" i="1" s="1"/>
  <c r="A3643" i="1" s="1"/>
  <c r="A3644" i="1"/>
  <c r="C3645" i="1"/>
  <c r="C3646" i="1" s="1"/>
  <c r="C3647" i="1" s="1"/>
  <c r="C3648" i="1" s="1"/>
  <c r="C3649" i="1" s="1"/>
  <c r="C3650" i="1" s="1"/>
  <c r="C3651" i="1" s="1"/>
  <c r="C3652" i="1" s="1"/>
  <c r="C3653" i="1" s="1"/>
  <c r="B3638" i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D1094" i="1"/>
  <c r="L1094" i="1"/>
  <c r="O1094" i="1"/>
  <c r="P1094" i="1"/>
  <c r="M1094" i="1"/>
  <c r="Q1094" i="1"/>
  <c r="N1094" i="1"/>
  <c r="B3653" i="1" l="1"/>
  <c r="D1095" i="1"/>
  <c r="E1094" i="1"/>
  <c r="E1095" i="1" s="1"/>
  <c r="C3654" i="1"/>
  <c r="A3645" i="1"/>
  <c r="A3646" i="1" s="1"/>
  <c r="A3647" i="1" s="1"/>
  <c r="A3648" i="1" s="1"/>
  <c r="A3649" i="1" s="1"/>
  <c r="A3650" i="1" s="1"/>
  <c r="A3651" i="1" s="1"/>
  <c r="A3652" i="1" s="1"/>
  <c r="A3653" i="1" s="1"/>
  <c r="O1095" i="1"/>
  <c r="L1095" i="1"/>
  <c r="M1095" i="1"/>
  <c r="N1095" i="1"/>
  <c r="Q1095" i="1"/>
  <c r="P1095" i="1"/>
  <c r="B3654" i="1" l="1"/>
  <c r="A3654" i="1"/>
  <c r="C3655" i="1"/>
  <c r="D1096" i="1"/>
  <c r="M1096" i="1"/>
  <c r="L1096" i="1"/>
  <c r="O1096" i="1"/>
  <c r="P1096" i="1"/>
  <c r="Q1096" i="1"/>
  <c r="N1096" i="1"/>
  <c r="D1097" i="1" l="1"/>
  <c r="E1096" i="1"/>
  <c r="E1097" i="1" s="1"/>
  <c r="A3655" i="1"/>
  <c r="C3656" i="1"/>
  <c r="B3655" i="1"/>
  <c r="M1097" i="1"/>
  <c r="O1097" i="1"/>
  <c r="Q1097" i="1"/>
  <c r="P1097" i="1"/>
  <c r="L1097" i="1"/>
  <c r="N1097" i="1"/>
  <c r="C3657" i="1" l="1"/>
  <c r="C3658" i="1" s="1"/>
  <c r="C3659" i="1" s="1"/>
  <c r="C3660" i="1" s="1"/>
  <c r="C3661" i="1" s="1"/>
  <c r="C3662" i="1" s="1"/>
  <c r="C3663" i="1" s="1"/>
  <c r="C3664" i="1" s="1"/>
  <c r="B3656" i="1"/>
  <c r="B3657" i="1" s="1"/>
  <c r="A3656" i="1"/>
  <c r="A3657" i="1" s="1"/>
  <c r="A3658" i="1" s="1"/>
  <c r="A3659" i="1" s="1"/>
  <c r="A3660" i="1" s="1"/>
  <c r="A3661" i="1" s="1"/>
  <c r="A3662" i="1" s="1"/>
  <c r="A3663" i="1" s="1"/>
  <c r="D1098" i="1"/>
  <c r="M1098" i="1"/>
  <c r="Q1098" i="1"/>
  <c r="L1098" i="1"/>
  <c r="O1098" i="1"/>
  <c r="P1098" i="1"/>
  <c r="N1098" i="1"/>
  <c r="B3658" i="1" l="1"/>
  <c r="B3659" i="1" s="1"/>
  <c r="B3660" i="1" s="1"/>
  <c r="B3661" i="1"/>
  <c r="B3662" i="1" s="1"/>
  <c r="B3663" i="1"/>
  <c r="D1099" i="1"/>
  <c r="E1098" i="1"/>
  <c r="E1099" i="1" s="1"/>
  <c r="B3664" i="1"/>
  <c r="A3664" i="1"/>
  <c r="C3665" i="1"/>
  <c r="C3666" i="1" s="1"/>
  <c r="C3667" i="1" s="1"/>
  <c r="C3668" i="1" s="1"/>
  <c r="C3669" i="1" s="1"/>
  <c r="C3670" i="1" s="1"/>
  <c r="C3671" i="1" s="1"/>
  <c r="C3672" i="1" s="1"/>
  <c r="C3673" i="1" s="1"/>
  <c r="C3674" i="1" s="1"/>
  <c r="M1099" i="1"/>
  <c r="L1099" i="1"/>
  <c r="N1099" i="1"/>
  <c r="O1099" i="1"/>
  <c r="P1099" i="1"/>
  <c r="Q1099" i="1"/>
  <c r="A3674" i="1" l="1"/>
  <c r="C3675" i="1"/>
  <c r="A3665" i="1"/>
  <c r="A3666" i="1" s="1"/>
  <c r="A3667" i="1" s="1"/>
  <c r="A3668" i="1" s="1"/>
  <c r="A3669" i="1" s="1"/>
  <c r="A3670" i="1" s="1"/>
  <c r="A3671" i="1" s="1"/>
  <c r="A3672" i="1" s="1"/>
  <c r="A3673" i="1" s="1"/>
  <c r="B3665" i="1"/>
  <c r="B3666" i="1" s="1"/>
  <c r="B3667" i="1" s="1"/>
  <c r="B3668" i="1" s="1"/>
  <c r="B3669" i="1" s="1"/>
  <c r="B3670" i="1" s="1"/>
  <c r="B3671" i="1" s="1"/>
  <c r="B3672" i="1" s="1"/>
  <c r="B3673" i="1" s="1"/>
  <c r="B3674" i="1" s="1"/>
  <c r="D1100" i="1"/>
  <c r="M1100" i="1"/>
  <c r="L1100" i="1"/>
  <c r="O1100" i="1"/>
  <c r="P1100" i="1"/>
  <c r="Q1100" i="1"/>
  <c r="N1100" i="1"/>
  <c r="D1101" i="1" l="1"/>
  <c r="E1100" i="1"/>
  <c r="E1101" i="1" s="1"/>
  <c r="C3676" i="1"/>
  <c r="C3677" i="1" s="1"/>
  <c r="C3678" i="1" s="1"/>
  <c r="C3679" i="1" s="1"/>
  <c r="C3680" i="1" s="1"/>
  <c r="C3681" i="1" s="1"/>
  <c r="C3682" i="1" s="1"/>
  <c r="C3683" i="1" s="1"/>
  <c r="C3684" i="1" s="1"/>
  <c r="B3675" i="1"/>
  <c r="B3676" i="1" s="1"/>
  <c r="B3677" i="1" s="1"/>
  <c r="B3678" i="1" s="1"/>
  <c r="A3675" i="1"/>
  <c r="A3676" i="1" s="1"/>
  <c r="A3677" i="1" s="1"/>
  <c r="A3678" i="1" s="1"/>
  <c r="A3679" i="1" s="1"/>
  <c r="A3680" i="1" s="1"/>
  <c r="A3681" i="1" s="1"/>
  <c r="A3682" i="1" s="1"/>
  <c r="M1101" i="1"/>
  <c r="O1101" i="1"/>
  <c r="Q1101" i="1"/>
  <c r="L1101" i="1"/>
  <c r="N1101" i="1"/>
  <c r="P1101" i="1"/>
  <c r="A3683" i="1" l="1"/>
  <c r="B3679" i="1"/>
  <c r="B3680" i="1" s="1"/>
  <c r="B3681" i="1" s="1"/>
  <c r="B3682" i="1" s="1"/>
  <c r="B3683" i="1" s="1"/>
  <c r="B3684" i="1" s="1"/>
  <c r="A3684" i="1"/>
  <c r="C3685" i="1"/>
  <c r="C3686" i="1" s="1"/>
  <c r="C3687" i="1" s="1"/>
  <c r="D1102" i="1"/>
  <c r="M1102" i="1"/>
  <c r="Q1102" i="1"/>
  <c r="L1102" i="1"/>
  <c r="N1102" i="1"/>
  <c r="O1102" i="1"/>
  <c r="P1102" i="1"/>
  <c r="D1103" i="1" l="1"/>
  <c r="E1102" i="1"/>
  <c r="E1103" i="1" s="1"/>
  <c r="C3688" i="1"/>
  <c r="A3685" i="1"/>
  <c r="A3686" i="1" s="1"/>
  <c r="A3687" i="1" s="1"/>
  <c r="A3688" i="1" s="1"/>
  <c r="B3685" i="1"/>
  <c r="B3686" i="1" s="1"/>
  <c r="B3687" i="1" s="1"/>
  <c r="M1103" i="1"/>
  <c r="L1103" i="1"/>
  <c r="N1103" i="1"/>
  <c r="O1103" i="1"/>
  <c r="Q1103" i="1"/>
  <c r="P1103" i="1"/>
  <c r="C3689" i="1" l="1"/>
  <c r="C3690" i="1" s="1"/>
  <c r="C3691" i="1" s="1"/>
  <c r="C3692" i="1" s="1"/>
  <c r="C3693" i="1" s="1"/>
  <c r="C3694" i="1" s="1"/>
  <c r="B3688" i="1"/>
  <c r="B3689" i="1" s="1"/>
  <c r="B3690" i="1" s="1"/>
  <c r="D1104" i="1"/>
  <c r="M1104" i="1"/>
  <c r="L1104" i="1"/>
  <c r="O1104" i="1"/>
  <c r="P1104" i="1"/>
  <c r="Q1104" i="1"/>
  <c r="N1104" i="1"/>
  <c r="B3691" i="1" l="1"/>
  <c r="B3692" i="1"/>
  <c r="B3693" i="1" s="1"/>
  <c r="B3694" i="1" s="1"/>
  <c r="D1105" i="1"/>
  <c r="E1104" i="1"/>
  <c r="C3695" i="1"/>
  <c r="A3694" i="1"/>
  <c r="A3689" i="1"/>
  <c r="A3690" i="1" s="1"/>
  <c r="A3691" i="1" s="1"/>
  <c r="A3692" i="1" s="1"/>
  <c r="A3693" i="1" s="1"/>
  <c r="M1105" i="1"/>
  <c r="O1105" i="1"/>
  <c r="Q1105" i="1"/>
  <c r="P1105" i="1"/>
  <c r="N1105" i="1"/>
  <c r="L1105" i="1"/>
  <c r="E1105" i="1" l="1"/>
  <c r="A3695" i="1"/>
  <c r="C3696" i="1"/>
  <c r="B3695" i="1"/>
  <c r="D1106" i="1"/>
  <c r="M1106" i="1"/>
  <c r="Q1106" i="1"/>
  <c r="L1106" i="1"/>
  <c r="O1106" i="1"/>
  <c r="P1106" i="1"/>
  <c r="N1106" i="1"/>
  <c r="D1107" i="1" l="1"/>
  <c r="E1106" i="1"/>
  <c r="E1107" i="1" s="1"/>
  <c r="C3697" i="1"/>
  <c r="C3698" i="1" s="1"/>
  <c r="C3699" i="1" s="1"/>
  <c r="B3696" i="1"/>
  <c r="B3697" i="1" s="1"/>
  <c r="B3698" i="1" s="1"/>
  <c r="B3699" i="1" s="1"/>
  <c r="A3696" i="1"/>
  <c r="A3697" i="1" s="1"/>
  <c r="A3698" i="1" s="1"/>
  <c r="M1107" i="1"/>
  <c r="L1107" i="1"/>
  <c r="N1107" i="1"/>
  <c r="O1107" i="1"/>
  <c r="P1107" i="1"/>
  <c r="Q1107" i="1"/>
  <c r="C3700" i="1" l="1"/>
  <c r="C3701" i="1" s="1"/>
  <c r="C3702" i="1" s="1"/>
  <c r="C3703" i="1" s="1"/>
  <c r="A3699" i="1"/>
  <c r="A3700" i="1" s="1"/>
  <c r="A3701" i="1" s="1"/>
  <c r="D1108" i="1"/>
  <c r="M1108" i="1"/>
  <c r="L1108" i="1"/>
  <c r="O1108" i="1"/>
  <c r="P1108" i="1"/>
  <c r="Q1108" i="1"/>
  <c r="N1108" i="1"/>
  <c r="A3702" i="1" l="1"/>
  <c r="D1109" i="1"/>
  <c r="E1108" i="1"/>
  <c r="E1109" i="1" s="1"/>
  <c r="A3703" i="1"/>
  <c r="C3704" i="1"/>
  <c r="B3700" i="1"/>
  <c r="B3701" i="1" s="1"/>
  <c r="B3702" i="1" s="1"/>
  <c r="B3703" i="1" s="1"/>
  <c r="B3704" i="1" s="1"/>
  <c r="M1109" i="1"/>
  <c r="O1109" i="1"/>
  <c r="Q1109" i="1"/>
  <c r="L1109" i="1"/>
  <c r="N1109" i="1"/>
  <c r="P1109" i="1"/>
  <c r="A3704" i="1" l="1"/>
  <c r="C3705" i="1"/>
  <c r="D1110" i="1"/>
  <c r="M1110" i="1"/>
  <c r="Q1110" i="1"/>
  <c r="L1110" i="1"/>
  <c r="P1110" i="1"/>
  <c r="N1110" i="1"/>
  <c r="O1110" i="1"/>
  <c r="D1111" i="1" l="1"/>
  <c r="E1110" i="1"/>
  <c r="E1111" i="1" s="1"/>
  <c r="B3705" i="1"/>
  <c r="C3706" i="1"/>
  <c r="C3707" i="1" s="1"/>
  <c r="C3708" i="1" s="1"/>
  <c r="C3709" i="1" s="1"/>
  <c r="C3710" i="1" s="1"/>
  <c r="C3711" i="1" s="1"/>
  <c r="C3712" i="1" s="1"/>
  <c r="C3713" i="1" s="1"/>
  <c r="C3714" i="1" s="1"/>
  <c r="A3705" i="1"/>
  <c r="A3706" i="1" s="1"/>
  <c r="A3707" i="1" s="1"/>
  <c r="A3708" i="1" s="1"/>
  <c r="A3709" i="1" s="1"/>
  <c r="A3710" i="1" s="1"/>
  <c r="A3711" i="1" s="1"/>
  <c r="M1111" i="1"/>
  <c r="L1111" i="1"/>
  <c r="N1111" i="1"/>
  <c r="O1111" i="1"/>
  <c r="Q1111" i="1"/>
  <c r="P1111" i="1"/>
  <c r="A3712" i="1" l="1"/>
  <c r="A3713" i="1" s="1"/>
  <c r="A3714" i="1"/>
  <c r="C3715" i="1"/>
  <c r="B3706" i="1"/>
  <c r="B3707" i="1" s="1"/>
  <c r="B3708" i="1" s="1"/>
  <c r="B3709" i="1" s="1"/>
  <c r="B3710" i="1" s="1"/>
  <c r="B3711" i="1" s="1"/>
  <c r="B3712" i="1" s="1"/>
  <c r="B3713" i="1" s="1"/>
  <c r="B3714" i="1" s="1"/>
  <c r="D1112" i="1"/>
  <c r="M1112" i="1"/>
  <c r="L1112" i="1"/>
  <c r="O1112" i="1"/>
  <c r="P1112" i="1"/>
  <c r="Q1112" i="1"/>
  <c r="N1112" i="1"/>
  <c r="D1113" i="1" l="1"/>
  <c r="E1112" i="1"/>
  <c r="E1113" i="1" s="1"/>
  <c r="C3716" i="1"/>
  <c r="C3717" i="1" s="1"/>
  <c r="B3715" i="1"/>
  <c r="A3715" i="1"/>
  <c r="A3716" i="1" s="1"/>
  <c r="M1113" i="1"/>
  <c r="O1113" i="1"/>
  <c r="Q1113" i="1"/>
  <c r="P1113" i="1"/>
  <c r="L1113" i="1"/>
  <c r="N1113" i="1"/>
  <c r="B3716" i="1" l="1"/>
  <c r="B3717" i="1" s="1"/>
  <c r="C3718" i="1"/>
  <c r="C3719" i="1" s="1"/>
  <c r="A3717" i="1"/>
  <c r="A3718" i="1" s="1"/>
  <c r="D1114" i="1"/>
  <c r="M1114" i="1"/>
  <c r="Q1114" i="1"/>
  <c r="L1114" i="1"/>
  <c r="O1114" i="1"/>
  <c r="P1114" i="1"/>
  <c r="N1114" i="1"/>
  <c r="D1115" i="1" l="1"/>
  <c r="E1114" i="1"/>
  <c r="E1115" i="1" s="1"/>
  <c r="A3719" i="1"/>
  <c r="C3720" i="1"/>
  <c r="C3721" i="1" s="1"/>
  <c r="B3718" i="1"/>
  <c r="B3719" i="1" s="1"/>
  <c r="B3720" i="1" s="1"/>
  <c r="B3721" i="1" s="1"/>
  <c r="M1115" i="1"/>
  <c r="L1115" i="1"/>
  <c r="N1115" i="1"/>
  <c r="O1115" i="1"/>
  <c r="P1115" i="1"/>
  <c r="Q1115" i="1"/>
  <c r="C3722" i="1" l="1"/>
  <c r="C3723" i="1" s="1"/>
  <c r="C3724" i="1" s="1"/>
  <c r="A3720" i="1"/>
  <c r="A3721" i="1" s="1"/>
  <c r="A3722" i="1" s="1"/>
  <c r="A3723" i="1" s="1"/>
  <c r="D1116" i="1"/>
  <c r="M1116" i="1"/>
  <c r="L1116" i="1"/>
  <c r="O1116" i="1"/>
  <c r="P1116" i="1"/>
  <c r="Q1116" i="1"/>
  <c r="N1116" i="1"/>
  <c r="D1117" i="1" l="1"/>
  <c r="E1116" i="1"/>
  <c r="E1117" i="1" s="1"/>
  <c r="C3725" i="1"/>
  <c r="A3724" i="1"/>
  <c r="B3722" i="1"/>
  <c r="B3723" i="1" s="1"/>
  <c r="B3724" i="1" s="1"/>
  <c r="M1117" i="1"/>
  <c r="O1117" i="1"/>
  <c r="Q1117" i="1"/>
  <c r="L1117" i="1"/>
  <c r="N1117" i="1"/>
  <c r="P1117" i="1"/>
  <c r="A3725" i="1" l="1"/>
  <c r="C3726" i="1"/>
  <c r="C3727" i="1" s="1"/>
  <c r="C3728" i="1" s="1"/>
  <c r="C3729" i="1" s="1"/>
  <c r="C3730" i="1" s="1"/>
  <c r="C3731" i="1" s="1"/>
  <c r="B3725" i="1"/>
  <c r="B3726" i="1" s="1"/>
  <c r="B3727" i="1" s="1"/>
  <c r="B3728" i="1" s="1"/>
  <c r="B3729" i="1" s="1"/>
  <c r="B3730" i="1" s="1"/>
  <c r="B3731" i="1" s="1"/>
  <c r="D1118" i="1"/>
  <c r="M1118" i="1"/>
  <c r="Q1118" i="1"/>
  <c r="L1118" i="1"/>
  <c r="N1118" i="1"/>
  <c r="O1118" i="1"/>
  <c r="P1118" i="1"/>
  <c r="D1119" i="1" l="1"/>
  <c r="E1118" i="1"/>
  <c r="E1119" i="1" s="1"/>
  <c r="C3732" i="1"/>
  <c r="C3733" i="1" s="1"/>
  <c r="C3734" i="1" s="1"/>
  <c r="A3726" i="1"/>
  <c r="A3727" i="1" s="1"/>
  <c r="A3728" i="1" s="1"/>
  <c r="A3729" i="1" s="1"/>
  <c r="A3730" i="1" s="1"/>
  <c r="A3731" i="1" s="1"/>
  <c r="M1119" i="1"/>
  <c r="L1119" i="1"/>
  <c r="N1119" i="1"/>
  <c r="O1119" i="1"/>
  <c r="Q1119" i="1"/>
  <c r="P1119" i="1"/>
  <c r="A3732" i="1" l="1"/>
  <c r="A3733" i="1" s="1"/>
  <c r="A3734" i="1"/>
  <c r="C3735" i="1"/>
  <c r="B3732" i="1"/>
  <c r="B3733" i="1" s="1"/>
  <c r="B3734" i="1" s="1"/>
  <c r="B3735" i="1" s="1"/>
  <c r="D1120" i="1"/>
  <c r="M1120" i="1"/>
  <c r="L1120" i="1"/>
  <c r="O1120" i="1"/>
  <c r="P1120" i="1"/>
  <c r="Q1120" i="1"/>
  <c r="N1120" i="1"/>
  <c r="D1121" i="1" l="1"/>
  <c r="E1120" i="1"/>
  <c r="E1121" i="1" s="1"/>
  <c r="A3735" i="1"/>
  <c r="C3736" i="1"/>
  <c r="M1121" i="1"/>
  <c r="O1121" i="1"/>
  <c r="Q1121" i="1"/>
  <c r="P1121" i="1"/>
  <c r="N1121" i="1"/>
  <c r="L1121" i="1"/>
  <c r="C3737" i="1" l="1"/>
  <c r="C3738" i="1" s="1"/>
  <c r="C3739" i="1" s="1"/>
  <c r="C3740" i="1" s="1"/>
  <c r="B3736" i="1"/>
  <c r="B3737" i="1" s="1"/>
  <c r="B3738" i="1" s="1"/>
  <c r="B3739" i="1" s="1"/>
  <c r="B3740" i="1" s="1"/>
  <c r="A3736" i="1"/>
  <c r="A3737" i="1" s="1"/>
  <c r="A3738" i="1" s="1"/>
  <c r="A3739" i="1" s="1"/>
  <c r="D1122" i="1"/>
  <c r="M1122" i="1"/>
  <c r="Q1122" i="1"/>
  <c r="L1122" i="1"/>
  <c r="O1122" i="1"/>
  <c r="P1122" i="1"/>
  <c r="N1122" i="1"/>
  <c r="D1123" i="1" l="1"/>
  <c r="E1122" i="1"/>
  <c r="C3741" i="1"/>
  <c r="C3742" i="1" s="1"/>
  <c r="C3743" i="1" s="1"/>
  <c r="A3740" i="1"/>
  <c r="M1123" i="1"/>
  <c r="L1123" i="1"/>
  <c r="N1123" i="1"/>
  <c r="O1123" i="1"/>
  <c r="P1123" i="1"/>
  <c r="Q1123" i="1"/>
  <c r="E1123" i="1" l="1"/>
  <c r="A3741" i="1"/>
  <c r="A3742" i="1"/>
  <c r="A3743" i="1"/>
  <c r="C3744" i="1"/>
  <c r="B3741" i="1"/>
  <c r="B3742" i="1" s="1"/>
  <c r="B3743" i="1" s="1"/>
  <c r="B3744" i="1" s="1"/>
  <c r="D1124" i="1"/>
  <c r="M1124" i="1"/>
  <c r="L1124" i="1"/>
  <c r="O1124" i="1"/>
  <c r="P1124" i="1"/>
  <c r="Q1124" i="1"/>
  <c r="N1124" i="1"/>
  <c r="D1125" i="1" l="1"/>
  <c r="E1124" i="1"/>
  <c r="E1125" i="1" s="1"/>
  <c r="A3744" i="1"/>
  <c r="C3745" i="1"/>
  <c r="M1125" i="1"/>
  <c r="O1125" i="1"/>
  <c r="Q1125" i="1"/>
  <c r="L1125" i="1"/>
  <c r="N1125" i="1"/>
  <c r="P1125" i="1"/>
  <c r="B3745" i="1" l="1"/>
  <c r="A3745" i="1"/>
  <c r="C3746" i="1"/>
  <c r="C3747" i="1" s="1"/>
  <c r="C3748" i="1" s="1"/>
  <c r="C3749" i="1" s="1"/>
  <c r="C3750" i="1" s="1"/>
  <c r="C3751" i="1" s="1"/>
  <c r="D1126" i="1"/>
  <c r="M1126" i="1"/>
  <c r="Q1126" i="1"/>
  <c r="L1126" i="1"/>
  <c r="P1126" i="1"/>
  <c r="N1126" i="1"/>
  <c r="O1126" i="1"/>
  <c r="D1127" i="1" l="1"/>
  <c r="E1126" i="1"/>
  <c r="E1127" i="1" s="1"/>
  <c r="C3752" i="1"/>
  <c r="A3746" i="1"/>
  <c r="A3747" i="1" s="1"/>
  <c r="A3748" i="1" s="1"/>
  <c r="A3749" i="1" s="1"/>
  <c r="A3750" i="1" s="1"/>
  <c r="A3751" i="1" s="1"/>
  <c r="A3752" i="1" s="1"/>
  <c r="B3746" i="1"/>
  <c r="B3747" i="1" s="1"/>
  <c r="B3748" i="1" s="1"/>
  <c r="B3749" i="1" s="1"/>
  <c r="B3750" i="1" s="1"/>
  <c r="B3751" i="1" s="1"/>
  <c r="M1127" i="1"/>
  <c r="L1127" i="1"/>
  <c r="N1127" i="1"/>
  <c r="O1127" i="1"/>
  <c r="Q1127" i="1"/>
  <c r="P1127" i="1"/>
  <c r="C3753" i="1" l="1"/>
  <c r="B3752" i="1"/>
  <c r="B3753" i="1" s="1"/>
  <c r="D1128" i="1"/>
  <c r="M1128" i="1"/>
  <c r="L1128" i="1"/>
  <c r="O1128" i="1"/>
  <c r="P1128" i="1"/>
  <c r="Q1128" i="1"/>
  <c r="N1128" i="1"/>
  <c r="D1129" i="1" l="1"/>
  <c r="E1128" i="1"/>
  <c r="E1129" i="1" s="1"/>
  <c r="C3754" i="1"/>
  <c r="A3753" i="1"/>
  <c r="M1129" i="1"/>
  <c r="O1129" i="1"/>
  <c r="Q1129" i="1"/>
  <c r="P1129" i="1"/>
  <c r="L1129" i="1"/>
  <c r="N1129" i="1"/>
  <c r="A3754" i="1" l="1"/>
  <c r="C3755" i="1"/>
  <c r="C3756" i="1" s="1"/>
  <c r="C3757" i="1" s="1"/>
  <c r="B3754" i="1"/>
  <c r="B3755" i="1" s="1"/>
  <c r="B3756" i="1" s="1"/>
  <c r="B3757" i="1" s="1"/>
  <c r="D1130" i="1"/>
  <c r="M1130" i="1"/>
  <c r="Q1130" i="1"/>
  <c r="L1130" i="1"/>
  <c r="O1130" i="1"/>
  <c r="P1130" i="1"/>
  <c r="N1130" i="1"/>
  <c r="D1131" i="1" l="1"/>
  <c r="E1130" i="1"/>
  <c r="E1131" i="1" s="1"/>
  <c r="C3758" i="1"/>
  <c r="C3759" i="1" s="1"/>
  <c r="C3760" i="1" s="1"/>
  <c r="C3761" i="1" s="1"/>
  <c r="C3762" i="1" s="1"/>
  <c r="C3763" i="1" s="1"/>
  <c r="C3764" i="1" s="1"/>
  <c r="A3755" i="1"/>
  <c r="A3756" i="1" s="1"/>
  <c r="A3757" i="1" s="1"/>
  <c r="A3758" i="1" s="1"/>
  <c r="A3759" i="1" s="1"/>
  <c r="A3760" i="1" s="1"/>
  <c r="A3761" i="1" s="1"/>
  <c r="A3762" i="1" s="1"/>
  <c r="M1131" i="1"/>
  <c r="L1131" i="1"/>
  <c r="N1131" i="1"/>
  <c r="O1131" i="1"/>
  <c r="Q1131" i="1"/>
  <c r="P1131" i="1"/>
  <c r="A3763" i="1" l="1"/>
  <c r="C3765" i="1"/>
  <c r="A3764" i="1"/>
  <c r="A3765" i="1" s="1"/>
  <c r="B3758" i="1"/>
  <c r="B3759" i="1" s="1"/>
  <c r="B3760" i="1" s="1"/>
  <c r="B3761" i="1" s="1"/>
  <c r="B3762" i="1" s="1"/>
  <c r="B3763" i="1" s="1"/>
  <c r="B3764" i="1" s="1"/>
  <c r="D1132" i="1"/>
  <c r="M1132" i="1"/>
  <c r="L1132" i="1"/>
  <c r="O1132" i="1"/>
  <c r="P1132" i="1"/>
  <c r="Q1132" i="1"/>
  <c r="N1132" i="1"/>
  <c r="D1133" i="1" l="1"/>
  <c r="E1132" i="1"/>
  <c r="E1133" i="1" s="1"/>
  <c r="C3766" i="1"/>
  <c r="C3767" i="1" s="1"/>
  <c r="C3768" i="1" s="1"/>
  <c r="C3769" i="1" s="1"/>
  <c r="C3770" i="1" s="1"/>
  <c r="B3765" i="1"/>
  <c r="B3766" i="1" s="1"/>
  <c r="B3767" i="1" s="1"/>
  <c r="B3768" i="1" s="1"/>
  <c r="M1133" i="1"/>
  <c r="O1133" i="1"/>
  <c r="Q1133" i="1"/>
  <c r="L1133" i="1"/>
  <c r="N1133" i="1"/>
  <c r="P1133" i="1"/>
  <c r="B3769" i="1" l="1"/>
  <c r="B3770" i="1"/>
  <c r="C3771" i="1"/>
  <c r="C3772" i="1" s="1"/>
  <c r="C3773" i="1" s="1"/>
  <c r="C3774" i="1" s="1"/>
  <c r="A3766" i="1"/>
  <c r="A3767" i="1" s="1"/>
  <c r="A3768" i="1" s="1"/>
  <c r="A3769" i="1" s="1"/>
  <c r="A3770" i="1" s="1"/>
  <c r="A3771" i="1" s="1"/>
  <c r="A3772" i="1" s="1"/>
  <c r="A3773" i="1" s="1"/>
  <c r="D1134" i="1"/>
  <c r="M1134" i="1"/>
  <c r="Q1134" i="1"/>
  <c r="L1134" i="1"/>
  <c r="N1134" i="1"/>
  <c r="O1134" i="1"/>
  <c r="P1134" i="1"/>
  <c r="D1135" i="1" l="1"/>
  <c r="E1134" i="1"/>
  <c r="E1135" i="1" s="1"/>
  <c r="A3774" i="1"/>
  <c r="C3775" i="1"/>
  <c r="B3771" i="1"/>
  <c r="B3772" i="1" s="1"/>
  <c r="B3773" i="1" s="1"/>
  <c r="B3774" i="1" s="1"/>
  <c r="B3775" i="1" s="1"/>
  <c r="L1135" i="1"/>
  <c r="M1135" i="1"/>
  <c r="N1135" i="1"/>
  <c r="P1135" i="1"/>
  <c r="Q1135" i="1"/>
  <c r="O1135" i="1"/>
  <c r="C3776" i="1" l="1"/>
  <c r="A3775" i="1"/>
  <c r="A3776" i="1" s="1"/>
  <c r="D1136" i="1"/>
  <c r="M1136" i="1"/>
  <c r="N1136" i="1"/>
  <c r="O1136" i="1"/>
  <c r="L1136" i="1"/>
  <c r="Q1136" i="1"/>
  <c r="P1136" i="1"/>
  <c r="D1137" i="1" l="1"/>
  <c r="E1136" i="1"/>
  <c r="E1137" i="1" s="1"/>
  <c r="C3777" i="1"/>
  <c r="C3778" i="1" s="1"/>
  <c r="C3779" i="1" s="1"/>
  <c r="C3780" i="1" s="1"/>
  <c r="C3781" i="1" s="1"/>
  <c r="C3782" i="1" s="1"/>
  <c r="C3783" i="1" s="1"/>
  <c r="B3776" i="1"/>
  <c r="B3777" i="1" s="1"/>
  <c r="B3778" i="1" s="1"/>
  <c r="B3779" i="1" s="1"/>
  <c r="B3780" i="1" s="1"/>
  <c r="L1137" i="1"/>
  <c r="N1137" i="1"/>
  <c r="O1137" i="1"/>
  <c r="P1137" i="1"/>
  <c r="M1137" i="1"/>
  <c r="Q1137" i="1"/>
  <c r="B3781" i="1" l="1"/>
  <c r="B3782" i="1"/>
  <c r="B3783" i="1" s="1"/>
  <c r="C3784" i="1"/>
  <c r="A3777" i="1"/>
  <c r="A3778" i="1" s="1"/>
  <c r="A3779" i="1" s="1"/>
  <c r="A3780" i="1" s="1"/>
  <c r="A3781" i="1" s="1"/>
  <c r="A3782" i="1" s="1"/>
  <c r="A3783" i="1" s="1"/>
  <c r="D1138" i="1"/>
  <c r="M1138" i="1"/>
  <c r="O1138" i="1"/>
  <c r="P1138" i="1"/>
  <c r="Q1138" i="1"/>
  <c r="L1138" i="1"/>
  <c r="N1138" i="1"/>
  <c r="D1139" i="1" l="1"/>
  <c r="E1138" i="1"/>
  <c r="A3784" i="1"/>
  <c r="C3785" i="1"/>
  <c r="B3784" i="1"/>
  <c r="N1139" i="1"/>
  <c r="P1139" i="1"/>
  <c r="Q1139" i="1"/>
  <c r="O1139" i="1"/>
  <c r="L1139" i="1"/>
  <c r="M1139" i="1"/>
  <c r="E1139" i="1" l="1"/>
  <c r="B3785" i="1"/>
  <c r="A3785" i="1"/>
  <c r="C3786" i="1"/>
  <c r="C3787" i="1" s="1"/>
  <c r="C3788" i="1" s="1"/>
  <c r="C3789" i="1" s="1"/>
  <c r="C3790" i="1" s="1"/>
  <c r="C3791" i="1" s="1"/>
  <c r="C3792" i="1" s="1"/>
  <c r="C3793" i="1" s="1"/>
  <c r="C3794" i="1" s="1"/>
  <c r="D1140" i="1"/>
  <c r="O1140" i="1"/>
  <c r="Q1140" i="1"/>
  <c r="M1140" i="1"/>
  <c r="N1140" i="1"/>
  <c r="P1140" i="1"/>
  <c r="L1140" i="1"/>
  <c r="D1141" i="1" l="1"/>
  <c r="E1140" i="1"/>
  <c r="E1141" i="1" s="1"/>
  <c r="A3794" i="1"/>
  <c r="C3795" i="1"/>
  <c r="A3786" i="1"/>
  <c r="A3787" i="1" s="1"/>
  <c r="A3788" i="1" s="1"/>
  <c r="A3789" i="1" s="1"/>
  <c r="A3790" i="1" s="1"/>
  <c r="A3791" i="1" s="1"/>
  <c r="A3792" i="1" s="1"/>
  <c r="A3793" i="1" s="1"/>
  <c r="B3786" i="1"/>
  <c r="B3787" i="1" s="1"/>
  <c r="B3788" i="1" s="1"/>
  <c r="B3789" i="1" s="1"/>
  <c r="B3790" i="1" s="1"/>
  <c r="B3791" i="1" s="1"/>
  <c r="B3792" i="1" s="1"/>
  <c r="B3793" i="1" s="1"/>
  <c r="B3794" i="1" s="1"/>
  <c r="P1141" i="1"/>
  <c r="L1141" i="1"/>
  <c r="Q1141" i="1"/>
  <c r="O1141" i="1"/>
  <c r="M1141" i="1"/>
  <c r="N1141" i="1"/>
  <c r="C3796" i="1" l="1"/>
  <c r="C3797" i="1" s="1"/>
  <c r="C3798" i="1" s="1"/>
  <c r="C3799" i="1" s="1"/>
  <c r="C3800" i="1" s="1"/>
  <c r="C3801" i="1" s="1"/>
  <c r="C3802" i="1" s="1"/>
  <c r="C3803" i="1" s="1"/>
  <c r="C3804" i="1" s="1"/>
  <c r="B3795" i="1"/>
  <c r="A3795" i="1"/>
  <c r="A3796" i="1" s="1"/>
  <c r="A3797" i="1" s="1"/>
  <c r="A3798" i="1" s="1"/>
  <c r="A3799" i="1" s="1"/>
  <c r="A3800" i="1" s="1"/>
  <c r="A3801" i="1" s="1"/>
  <c r="A3802" i="1" s="1"/>
  <c r="A3803" i="1" s="1"/>
  <c r="D1142" i="1"/>
  <c r="P1142" i="1"/>
  <c r="L1142" i="1"/>
  <c r="N1142" i="1"/>
  <c r="O1142" i="1"/>
  <c r="Q1142" i="1"/>
  <c r="M1142" i="1"/>
  <c r="B3796" i="1" l="1"/>
  <c r="B3797" i="1" s="1"/>
  <c r="B3798" i="1" s="1"/>
  <c r="B3799" i="1" s="1"/>
  <c r="B3800" i="1" s="1"/>
  <c r="B3801" i="1" s="1"/>
  <c r="B3802" i="1" s="1"/>
  <c r="B3803" i="1" s="1"/>
  <c r="B3804" i="1" s="1"/>
  <c r="D1143" i="1"/>
  <c r="E1142" i="1"/>
  <c r="E1143" i="1" s="1"/>
  <c r="A3804" i="1"/>
  <c r="C3805" i="1"/>
  <c r="P1143" i="1"/>
  <c r="L1143" i="1"/>
  <c r="Q1143" i="1"/>
  <c r="M1143" i="1"/>
  <c r="N1143" i="1"/>
  <c r="O1143" i="1"/>
  <c r="C3806" i="1" l="1"/>
  <c r="C3807" i="1" s="1"/>
  <c r="C3808" i="1" s="1"/>
  <c r="C3809" i="1" s="1"/>
  <c r="C3810" i="1" s="1"/>
  <c r="C3811" i="1" s="1"/>
  <c r="C3812" i="1" s="1"/>
  <c r="C3813" i="1" s="1"/>
  <c r="C3814" i="1" s="1"/>
  <c r="A3805" i="1"/>
  <c r="A3806" i="1" s="1"/>
  <c r="A3807" i="1" s="1"/>
  <c r="A3808" i="1" s="1"/>
  <c r="A3809" i="1" s="1"/>
  <c r="B3805" i="1"/>
  <c r="B3806" i="1" s="1"/>
  <c r="B3807" i="1" s="1"/>
  <c r="B3808" i="1" s="1"/>
  <c r="B3809" i="1" s="1"/>
  <c r="B3810" i="1" s="1"/>
  <c r="B3811" i="1" s="1"/>
  <c r="B3812" i="1" s="1"/>
  <c r="B3813" i="1" s="1"/>
  <c r="B3814" i="1" s="1"/>
  <c r="D1144" i="1"/>
  <c r="P1144" i="1"/>
  <c r="L1144" i="1"/>
  <c r="N1144" i="1"/>
  <c r="O1144" i="1"/>
  <c r="Q1144" i="1"/>
  <c r="M1144" i="1"/>
  <c r="A3810" i="1" l="1"/>
  <c r="A3811" i="1"/>
  <c r="A3812" i="1"/>
  <c r="D1145" i="1"/>
  <c r="E1144" i="1"/>
  <c r="A3813" i="1"/>
  <c r="A3814" i="1"/>
  <c r="C3815" i="1"/>
  <c r="P1145" i="1"/>
  <c r="L1145" i="1"/>
  <c r="Q1145" i="1"/>
  <c r="O1145" i="1"/>
  <c r="M1145" i="1"/>
  <c r="N1145" i="1"/>
  <c r="E1145" i="1" l="1"/>
  <c r="B3815" i="1"/>
  <c r="A3815" i="1"/>
  <c r="C3816" i="1"/>
  <c r="C3817" i="1" s="1"/>
  <c r="C3818" i="1" s="1"/>
  <c r="C3819" i="1" s="1"/>
  <c r="C3820" i="1" s="1"/>
  <c r="C3821" i="1" s="1"/>
  <c r="C3822" i="1" s="1"/>
  <c r="C3823" i="1" s="1"/>
  <c r="D1146" i="1"/>
  <c r="P1146" i="1"/>
  <c r="L1146" i="1"/>
  <c r="N1146" i="1"/>
  <c r="O1146" i="1"/>
  <c r="Q1146" i="1"/>
  <c r="M1146" i="1"/>
  <c r="D1147" i="1" l="1"/>
  <c r="E1146" i="1"/>
  <c r="E1147" i="1" s="1"/>
  <c r="C3824" i="1"/>
  <c r="A3816" i="1"/>
  <c r="A3817" i="1" s="1"/>
  <c r="A3818" i="1" s="1"/>
  <c r="A3819" i="1" s="1"/>
  <c r="A3820" i="1" s="1"/>
  <c r="A3821" i="1" s="1"/>
  <c r="A3822" i="1" s="1"/>
  <c r="A3823" i="1" s="1"/>
  <c r="B3816" i="1"/>
  <c r="B3817" i="1" s="1"/>
  <c r="B3818" i="1" s="1"/>
  <c r="B3819" i="1" s="1"/>
  <c r="B3820" i="1" s="1"/>
  <c r="B3821" i="1" s="1"/>
  <c r="B3822" i="1" s="1"/>
  <c r="B3823" i="1" s="1"/>
  <c r="P1147" i="1"/>
  <c r="L1147" i="1"/>
  <c r="Q1147" i="1"/>
  <c r="M1147" i="1"/>
  <c r="N1147" i="1"/>
  <c r="O1147" i="1"/>
  <c r="B3824" i="1" l="1"/>
  <c r="A3824" i="1"/>
  <c r="C3825" i="1"/>
  <c r="D1148" i="1"/>
  <c r="P1148" i="1"/>
  <c r="L1148" i="1"/>
  <c r="N1148" i="1"/>
  <c r="O1148" i="1"/>
  <c r="Q1148" i="1"/>
  <c r="M1148" i="1"/>
  <c r="D1149" i="1" l="1"/>
  <c r="E1148" i="1"/>
  <c r="E1149" i="1" s="1"/>
  <c r="A3825" i="1"/>
  <c r="A3826" i="1" s="1"/>
  <c r="C3826" i="1"/>
  <c r="B3825" i="1"/>
  <c r="P1149" i="1"/>
  <c r="L1149" i="1"/>
  <c r="Q1149" i="1"/>
  <c r="O1149" i="1"/>
  <c r="M1149" i="1"/>
  <c r="N1149" i="1"/>
  <c r="C3827" i="1" l="1"/>
  <c r="C3828" i="1" s="1"/>
  <c r="B3826" i="1"/>
  <c r="D1150" i="1"/>
  <c r="P1150" i="1"/>
  <c r="L1150" i="1"/>
  <c r="N1150" i="1"/>
  <c r="O1150" i="1"/>
  <c r="Q1150" i="1"/>
  <c r="M1150" i="1"/>
  <c r="A3827" i="1" l="1"/>
  <c r="B3827" i="1"/>
  <c r="B3828" i="1" s="1"/>
  <c r="D1151" i="1"/>
  <c r="E1150" i="1"/>
  <c r="C3829" i="1"/>
  <c r="C3830" i="1" s="1"/>
  <c r="C3831" i="1" s="1"/>
  <c r="C3832" i="1" s="1"/>
  <c r="C3833" i="1" s="1"/>
  <c r="C3834" i="1" s="1"/>
  <c r="A3828" i="1"/>
  <c r="P1151" i="1"/>
  <c r="L1151" i="1"/>
  <c r="Q1151" i="1"/>
  <c r="M1151" i="1"/>
  <c r="N1151" i="1"/>
  <c r="O1151" i="1"/>
  <c r="E1151" i="1" l="1"/>
  <c r="A3829" i="1"/>
  <c r="A3830" i="1" s="1"/>
  <c r="A3831" i="1" s="1"/>
  <c r="A3832" i="1" s="1"/>
  <c r="A3833" i="1" s="1"/>
  <c r="C3835" i="1"/>
  <c r="C3836" i="1" s="1"/>
  <c r="C3837" i="1" s="1"/>
  <c r="C3838" i="1" s="1"/>
  <c r="C3839" i="1" s="1"/>
  <c r="C3840" i="1" s="1"/>
  <c r="C3841" i="1" s="1"/>
  <c r="C3842" i="1" s="1"/>
  <c r="C3843" i="1" s="1"/>
  <c r="C3844" i="1" s="1"/>
  <c r="A3834" i="1"/>
  <c r="B3829" i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D1152" i="1"/>
  <c r="P1152" i="1"/>
  <c r="L1152" i="1"/>
  <c r="N1152" i="1"/>
  <c r="O1152" i="1"/>
  <c r="Q1152" i="1"/>
  <c r="M1152" i="1"/>
  <c r="B3844" i="1" l="1"/>
  <c r="A3835" i="1"/>
  <c r="A3836" i="1" s="1"/>
  <c r="A3837" i="1"/>
  <c r="A3838" i="1" s="1"/>
  <c r="A3839" i="1" s="1"/>
  <c r="A3840" i="1" s="1"/>
  <c r="A3841" i="1" s="1"/>
  <c r="D1153" i="1"/>
  <c r="E1152" i="1"/>
  <c r="E1153" i="1" s="1"/>
  <c r="A3842" i="1"/>
  <c r="A3843" i="1" s="1"/>
  <c r="A3844" i="1"/>
  <c r="C3845" i="1"/>
  <c r="P1153" i="1"/>
  <c r="L1153" i="1"/>
  <c r="Q1153" i="1"/>
  <c r="O1153" i="1"/>
  <c r="N1153" i="1"/>
  <c r="M1153" i="1"/>
  <c r="C3846" i="1" l="1"/>
  <c r="C3847" i="1" s="1"/>
  <c r="B3845" i="1"/>
  <c r="B3846" i="1" s="1"/>
  <c r="A3845" i="1"/>
  <c r="A3846" i="1" s="1"/>
  <c r="D1154" i="1"/>
  <c r="P1154" i="1"/>
  <c r="L1154" i="1"/>
  <c r="N1154" i="1"/>
  <c r="O1154" i="1"/>
  <c r="Q1154" i="1"/>
  <c r="M1154" i="1"/>
  <c r="B3847" i="1" l="1"/>
  <c r="D1155" i="1"/>
  <c r="E1154" i="1"/>
  <c r="E1155" i="1" s="1"/>
  <c r="A3847" i="1"/>
  <c r="C3848" i="1"/>
  <c r="C3849" i="1" s="1"/>
  <c r="C3850" i="1" s="1"/>
  <c r="C3851" i="1" s="1"/>
  <c r="C3852" i="1" s="1"/>
  <c r="C3853" i="1" s="1"/>
  <c r="C3854" i="1" s="1"/>
  <c r="P1155" i="1"/>
  <c r="L1155" i="1"/>
  <c r="Q1155" i="1"/>
  <c r="M1155" i="1"/>
  <c r="N1155" i="1"/>
  <c r="O1155" i="1"/>
  <c r="A3854" i="1" l="1"/>
  <c r="C3855" i="1"/>
  <c r="A3848" i="1"/>
  <c r="A3849" i="1" s="1"/>
  <c r="A3850" i="1" s="1"/>
  <c r="A3851" i="1" s="1"/>
  <c r="A3852" i="1" s="1"/>
  <c r="A3853" i="1" s="1"/>
  <c r="B3848" i="1"/>
  <c r="B3849" i="1" s="1"/>
  <c r="B3850" i="1" s="1"/>
  <c r="B3851" i="1" s="1"/>
  <c r="B3852" i="1" s="1"/>
  <c r="B3853" i="1" s="1"/>
  <c r="B3854" i="1" s="1"/>
  <c r="D1156" i="1"/>
  <c r="P1156" i="1"/>
  <c r="L1156" i="1"/>
  <c r="N1156" i="1"/>
  <c r="O1156" i="1"/>
  <c r="Q1156" i="1"/>
  <c r="M1156" i="1"/>
  <c r="D1157" i="1" l="1"/>
  <c r="E1156" i="1"/>
  <c r="A3855" i="1"/>
  <c r="B3855" i="1"/>
  <c r="C3856" i="1"/>
  <c r="C3857" i="1" s="1"/>
  <c r="C3858" i="1" s="1"/>
  <c r="C3859" i="1" s="1"/>
  <c r="C3860" i="1" s="1"/>
  <c r="C3861" i="1" s="1"/>
  <c r="C3862" i="1" s="1"/>
  <c r="C3863" i="1" s="1"/>
  <c r="P1157" i="1"/>
  <c r="L1157" i="1"/>
  <c r="Q1157" i="1"/>
  <c r="O1157" i="1"/>
  <c r="N1157" i="1"/>
  <c r="M1157" i="1"/>
  <c r="E1157" i="1" l="1"/>
  <c r="C3864" i="1"/>
  <c r="B3856" i="1"/>
  <c r="B3857" i="1" s="1"/>
  <c r="B3858" i="1" s="1"/>
  <c r="B3859" i="1" s="1"/>
  <c r="B3860" i="1" s="1"/>
  <c r="B3861" i="1" s="1"/>
  <c r="B3862" i="1" s="1"/>
  <c r="B3863" i="1" s="1"/>
  <c r="A3856" i="1"/>
  <c r="A3857" i="1" s="1"/>
  <c r="A3858" i="1" s="1"/>
  <c r="A3859" i="1" s="1"/>
  <c r="A3860" i="1" s="1"/>
  <c r="A3861" i="1" s="1"/>
  <c r="A3862" i="1" s="1"/>
  <c r="A3863" i="1" s="1"/>
  <c r="D1158" i="1"/>
  <c r="P1158" i="1"/>
  <c r="L1158" i="1"/>
  <c r="N1158" i="1"/>
  <c r="O1158" i="1"/>
  <c r="Q1158" i="1"/>
  <c r="M1158" i="1"/>
  <c r="D1159" i="1" l="1"/>
  <c r="E1158" i="1"/>
  <c r="B3864" i="1"/>
  <c r="A3864" i="1"/>
  <c r="C3865" i="1"/>
  <c r="P1159" i="1"/>
  <c r="L1159" i="1"/>
  <c r="Q1159" i="1"/>
  <c r="M1159" i="1"/>
  <c r="N1159" i="1"/>
  <c r="O1159" i="1"/>
  <c r="E1159" i="1" l="1"/>
  <c r="A3865" i="1"/>
  <c r="C3866" i="1"/>
  <c r="B3865" i="1"/>
  <c r="D1160" i="1"/>
  <c r="P1160" i="1"/>
  <c r="L1160" i="1"/>
  <c r="N1160" i="1"/>
  <c r="O1160" i="1"/>
  <c r="Q1160" i="1"/>
  <c r="M1160" i="1"/>
  <c r="D1161" i="1" l="1"/>
  <c r="E1160" i="1"/>
  <c r="C3867" i="1"/>
  <c r="C3868" i="1" s="1"/>
  <c r="C3869" i="1" s="1"/>
  <c r="C3870" i="1" s="1"/>
  <c r="C3871" i="1" s="1"/>
  <c r="C3872" i="1" s="1"/>
  <c r="C3873" i="1" s="1"/>
  <c r="C3874" i="1" s="1"/>
  <c r="B3866" i="1"/>
  <c r="B3867" i="1" s="1"/>
  <c r="B3868" i="1" s="1"/>
  <c r="A3866" i="1"/>
  <c r="A3867" i="1" s="1"/>
  <c r="A3868" i="1" s="1"/>
  <c r="A3869" i="1" s="1"/>
  <c r="A3870" i="1" s="1"/>
  <c r="A3871" i="1" s="1"/>
  <c r="P1161" i="1"/>
  <c r="L1161" i="1"/>
  <c r="Q1161" i="1"/>
  <c r="O1161" i="1"/>
  <c r="M1161" i="1"/>
  <c r="N1161" i="1"/>
  <c r="A3872" i="1" l="1"/>
  <c r="A3873" i="1" s="1"/>
  <c r="E1161" i="1"/>
  <c r="B3869" i="1"/>
  <c r="B3870" i="1" s="1"/>
  <c r="B3871" i="1" s="1"/>
  <c r="B3872" i="1" s="1"/>
  <c r="B3873" i="1" s="1"/>
  <c r="B3874" i="1" s="1"/>
  <c r="A3874" i="1"/>
  <c r="C3875" i="1"/>
  <c r="C3876" i="1" s="1"/>
  <c r="C3877" i="1" s="1"/>
  <c r="C3878" i="1" s="1"/>
  <c r="C3879" i="1" s="1"/>
  <c r="D1162" i="1"/>
  <c r="P1162" i="1"/>
  <c r="L1162" i="1"/>
  <c r="N1162" i="1"/>
  <c r="O1162" i="1"/>
  <c r="Q1162" i="1"/>
  <c r="M1162" i="1"/>
  <c r="D1163" i="1" l="1"/>
  <c r="E1162" i="1"/>
  <c r="C3880" i="1"/>
  <c r="A3875" i="1"/>
  <c r="A3876" i="1" s="1"/>
  <c r="A3877" i="1" s="1"/>
  <c r="A3878" i="1" s="1"/>
  <c r="A3879" i="1" s="1"/>
  <c r="A3880" i="1" s="1"/>
  <c r="B3875" i="1"/>
  <c r="B3876" i="1" s="1"/>
  <c r="B3877" i="1" s="1"/>
  <c r="B3878" i="1" s="1"/>
  <c r="B3879" i="1" s="1"/>
  <c r="P1163" i="1"/>
  <c r="L1163" i="1"/>
  <c r="Q1163" i="1"/>
  <c r="M1163" i="1"/>
  <c r="N1163" i="1"/>
  <c r="O1163" i="1"/>
  <c r="E1163" i="1" l="1"/>
  <c r="C3881" i="1"/>
  <c r="C3882" i="1" s="1"/>
  <c r="C3883" i="1" s="1"/>
  <c r="C3884" i="1" s="1"/>
  <c r="B3880" i="1"/>
  <c r="B3881" i="1" s="1"/>
  <c r="B3882" i="1" s="1"/>
  <c r="D1164" i="1"/>
  <c r="P1164" i="1"/>
  <c r="L1164" i="1"/>
  <c r="N1164" i="1"/>
  <c r="O1164" i="1"/>
  <c r="Q1164" i="1"/>
  <c r="M1164" i="1"/>
  <c r="B3883" i="1" l="1"/>
  <c r="B3884" i="1" s="1"/>
  <c r="D1165" i="1"/>
  <c r="E1164" i="1"/>
  <c r="A3884" i="1"/>
  <c r="C3885" i="1"/>
  <c r="C3886" i="1" s="1"/>
  <c r="C3887" i="1" s="1"/>
  <c r="C3888" i="1" s="1"/>
  <c r="C3889" i="1" s="1"/>
  <c r="C3890" i="1" s="1"/>
  <c r="C3891" i="1" s="1"/>
  <c r="C3892" i="1" s="1"/>
  <c r="C3893" i="1" s="1"/>
  <c r="C3894" i="1" s="1"/>
  <c r="A3881" i="1"/>
  <c r="A3882" i="1" s="1"/>
  <c r="A3883" i="1" s="1"/>
  <c r="P1165" i="1"/>
  <c r="L1165" i="1"/>
  <c r="Q1165" i="1"/>
  <c r="O1165" i="1"/>
  <c r="N1165" i="1"/>
  <c r="M1165" i="1"/>
  <c r="E1165" i="1" l="1"/>
  <c r="A3894" i="1"/>
  <c r="C3895" i="1"/>
  <c r="A3885" i="1"/>
  <c r="A3886" i="1" s="1"/>
  <c r="A3887" i="1" s="1"/>
  <c r="A3888" i="1" s="1"/>
  <c r="A3889" i="1" s="1"/>
  <c r="A3890" i="1" s="1"/>
  <c r="A3891" i="1" s="1"/>
  <c r="A3892" i="1" s="1"/>
  <c r="A3893" i="1" s="1"/>
  <c r="B3885" i="1"/>
  <c r="B3886" i="1" s="1"/>
  <c r="B3887" i="1" s="1"/>
  <c r="B3888" i="1" s="1"/>
  <c r="B3889" i="1" s="1"/>
  <c r="B3890" i="1" s="1"/>
  <c r="B3891" i="1" s="1"/>
  <c r="B3892" i="1" s="1"/>
  <c r="B3893" i="1" s="1"/>
  <c r="B3894" i="1" s="1"/>
  <c r="D1166" i="1"/>
  <c r="P1166" i="1"/>
  <c r="L1166" i="1"/>
  <c r="N1166" i="1"/>
  <c r="O1166" i="1"/>
  <c r="Q1166" i="1"/>
  <c r="M1166" i="1"/>
  <c r="D1167" i="1" l="1"/>
  <c r="E1166" i="1"/>
  <c r="B3895" i="1"/>
  <c r="A3895" i="1"/>
  <c r="C3896" i="1"/>
  <c r="C3897" i="1" s="1"/>
  <c r="C3898" i="1" s="1"/>
  <c r="C3899" i="1" s="1"/>
  <c r="C3900" i="1" s="1"/>
  <c r="C3901" i="1" s="1"/>
  <c r="C3902" i="1" s="1"/>
  <c r="C3903" i="1" s="1"/>
  <c r="P1167" i="1"/>
  <c r="L1167" i="1"/>
  <c r="Q1167" i="1"/>
  <c r="M1167" i="1"/>
  <c r="N1167" i="1"/>
  <c r="O1167" i="1"/>
  <c r="E1167" i="1" l="1"/>
  <c r="C3904" i="1"/>
  <c r="A3896" i="1"/>
  <c r="A3897" i="1" s="1"/>
  <c r="A3898" i="1" s="1"/>
  <c r="A3899" i="1" s="1"/>
  <c r="A3900" i="1" s="1"/>
  <c r="A3901" i="1" s="1"/>
  <c r="A3902" i="1" s="1"/>
  <c r="A3903" i="1" s="1"/>
  <c r="B3896" i="1"/>
  <c r="B3897" i="1" s="1"/>
  <c r="B3898" i="1" s="1"/>
  <c r="B3899" i="1" s="1"/>
  <c r="B3900" i="1" s="1"/>
  <c r="B3901" i="1" s="1"/>
  <c r="B3902" i="1" s="1"/>
  <c r="B3903" i="1" s="1"/>
  <c r="D1168" i="1"/>
  <c r="P1168" i="1"/>
  <c r="L1168" i="1"/>
  <c r="N1168" i="1"/>
  <c r="O1168" i="1"/>
  <c r="Q1168" i="1"/>
  <c r="M1168" i="1"/>
  <c r="D1169" i="1" l="1"/>
  <c r="E1168" i="1"/>
  <c r="B3904" i="1"/>
  <c r="C3905" i="1"/>
  <c r="A3904" i="1"/>
  <c r="P1169" i="1"/>
  <c r="L1169" i="1"/>
  <c r="Q1169" i="1"/>
  <c r="O1169" i="1"/>
  <c r="N1169" i="1"/>
  <c r="M1169" i="1"/>
  <c r="B3905" i="1" l="1"/>
  <c r="E1169" i="1"/>
  <c r="A3905" i="1"/>
  <c r="C3906" i="1"/>
  <c r="D1170" i="1"/>
  <c r="P1170" i="1"/>
  <c r="L1170" i="1"/>
  <c r="N1170" i="1"/>
  <c r="O1170" i="1"/>
  <c r="Q1170" i="1"/>
  <c r="M1170" i="1"/>
  <c r="D1171" i="1" l="1"/>
  <c r="E1170" i="1"/>
  <c r="C3907" i="1"/>
  <c r="C3908" i="1" s="1"/>
  <c r="B3906" i="1"/>
  <c r="A3906" i="1"/>
  <c r="P1171" i="1"/>
  <c r="L1171" i="1"/>
  <c r="Q1171" i="1"/>
  <c r="M1171" i="1"/>
  <c r="N1171" i="1"/>
  <c r="O1171" i="1"/>
  <c r="A3907" i="1" l="1"/>
  <c r="B3907" i="1"/>
  <c r="B3908" i="1" s="1"/>
  <c r="E1171" i="1"/>
  <c r="C3909" i="1"/>
  <c r="C3910" i="1" s="1"/>
  <c r="C3911" i="1" s="1"/>
  <c r="A3908" i="1"/>
  <c r="D1172" i="1"/>
  <c r="L1172" i="1"/>
  <c r="N1172" i="1"/>
  <c r="O1172" i="1"/>
  <c r="P1172" i="1"/>
  <c r="M1172" i="1"/>
  <c r="Q1172" i="1"/>
  <c r="A3909" i="1" l="1"/>
  <c r="A3910" i="1" s="1"/>
  <c r="D1173" i="1"/>
  <c r="E1172" i="1"/>
  <c r="A3911" i="1"/>
  <c r="C3912" i="1"/>
  <c r="B3909" i="1"/>
  <c r="B3910" i="1" s="1"/>
  <c r="B3911" i="1" s="1"/>
  <c r="L1173" i="1"/>
  <c r="O1173" i="1"/>
  <c r="Q1173" i="1"/>
  <c r="N1173" i="1"/>
  <c r="P1173" i="1"/>
  <c r="M1173" i="1"/>
  <c r="B3912" i="1" l="1"/>
  <c r="E1173" i="1"/>
  <c r="C3913" i="1"/>
  <c r="C3914" i="1" s="1"/>
  <c r="A3912" i="1"/>
  <c r="A3913" i="1" s="1"/>
  <c r="M1174" i="1"/>
  <c r="N1174" i="1"/>
  <c r="O1174" i="1"/>
  <c r="P1174" i="1"/>
  <c r="Q1174" i="1"/>
  <c r="D1176" i="1" l="1"/>
  <c r="E1174" i="1"/>
  <c r="E1175" i="1" s="1"/>
  <c r="A3914" i="1"/>
  <c r="C3915" i="1"/>
  <c r="B3913" i="1"/>
  <c r="B3914" i="1" s="1"/>
  <c r="M1175" i="1"/>
  <c r="N1175" i="1"/>
  <c r="Q1175" i="1"/>
  <c r="O1175" i="1"/>
  <c r="P1175" i="1"/>
  <c r="E1176" i="1" l="1"/>
  <c r="C3916" i="1"/>
  <c r="C3917" i="1" s="1"/>
  <c r="C3918" i="1" s="1"/>
  <c r="C3919" i="1" s="1"/>
  <c r="B3915" i="1"/>
  <c r="B3916" i="1" s="1"/>
  <c r="B3917" i="1" s="1"/>
  <c r="A3915" i="1"/>
  <c r="A3916" i="1" s="1"/>
  <c r="A3917" i="1" s="1"/>
  <c r="D1177" i="1"/>
  <c r="M1176" i="1"/>
  <c r="N1176" i="1"/>
  <c r="O1176" i="1"/>
  <c r="P1176" i="1"/>
  <c r="Q1176" i="1"/>
  <c r="A3918" i="1" l="1"/>
  <c r="B3918" i="1"/>
  <c r="B3919" i="1" s="1"/>
  <c r="D1178" i="1"/>
  <c r="E1177" i="1"/>
  <c r="C3920" i="1"/>
  <c r="C3921" i="1" s="1"/>
  <c r="C3922" i="1" s="1"/>
  <c r="C3923" i="1" s="1"/>
  <c r="C3924" i="1" s="1"/>
  <c r="A3919" i="1"/>
  <c r="A3920" i="1" s="1"/>
  <c r="A3921" i="1" s="1"/>
  <c r="A3922" i="1" s="1"/>
  <c r="A3923" i="1" s="1"/>
  <c r="M1177" i="1"/>
  <c r="N1177" i="1"/>
  <c r="Q1177" i="1"/>
  <c r="O1177" i="1"/>
  <c r="P1177" i="1"/>
  <c r="E1178" i="1" l="1"/>
  <c r="A3924" i="1"/>
  <c r="C3925" i="1"/>
  <c r="C3926" i="1" s="1"/>
  <c r="B3920" i="1"/>
  <c r="B3921" i="1" s="1"/>
  <c r="B3922" i="1" s="1"/>
  <c r="B3923" i="1" s="1"/>
  <c r="B3924" i="1" s="1"/>
  <c r="B3925" i="1" s="1"/>
  <c r="B3926" i="1" s="1"/>
  <c r="D1179" i="1"/>
  <c r="M1178" i="1"/>
  <c r="N1178" i="1"/>
  <c r="O1178" i="1"/>
  <c r="P1178" i="1"/>
  <c r="Q1178" i="1"/>
  <c r="D1180" i="1" l="1"/>
  <c r="E1179" i="1"/>
  <c r="C3927" i="1"/>
  <c r="C3928" i="1" s="1"/>
  <c r="C3929" i="1" s="1"/>
  <c r="C3930" i="1" s="1"/>
  <c r="C3931" i="1" s="1"/>
  <c r="C3932" i="1" s="1"/>
  <c r="C3933" i="1" s="1"/>
  <c r="C3934" i="1" s="1"/>
  <c r="A3925" i="1"/>
  <c r="A3926" i="1" s="1"/>
  <c r="A3927" i="1" s="1"/>
  <c r="A3928" i="1" s="1"/>
  <c r="A3929" i="1" s="1"/>
  <c r="A3930" i="1" s="1"/>
  <c r="A3931" i="1" s="1"/>
  <c r="A3932" i="1" s="1"/>
  <c r="A3933" i="1" s="1"/>
  <c r="M1179" i="1"/>
  <c r="N1179" i="1"/>
  <c r="Q1179" i="1"/>
  <c r="O1179" i="1"/>
  <c r="P1179" i="1"/>
  <c r="E1180" i="1" l="1"/>
  <c r="C3935" i="1"/>
  <c r="A3934" i="1"/>
  <c r="B3927" i="1"/>
  <c r="B3928" i="1" s="1"/>
  <c r="B3929" i="1" s="1"/>
  <c r="B3930" i="1" s="1"/>
  <c r="B3931" i="1" s="1"/>
  <c r="B3932" i="1" s="1"/>
  <c r="B3933" i="1" s="1"/>
  <c r="B3934" i="1" s="1"/>
  <c r="D1181" i="1"/>
  <c r="M1180" i="1"/>
  <c r="N1180" i="1"/>
  <c r="O1180" i="1"/>
  <c r="P1180" i="1"/>
  <c r="Q1180" i="1"/>
  <c r="D1182" i="1" l="1"/>
  <c r="E1181" i="1"/>
  <c r="B3935" i="1"/>
  <c r="A3935" i="1"/>
  <c r="C3936" i="1"/>
  <c r="C3937" i="1" s="1"/>
  <c r="C3938" i="1" s="1"/>
  <c r="C3939" i="1" s="1"/>
  <c r="C3940" i="1" s="1"/>
  <c r="C3941" i="1" s="1"/>
  <c r="C3942" i="1" s="1"/>
  <c r="C3943" i="1" s="1"/>
  <c r="M1181" i="1"/>
  <c r="N1181" i="1"/>
  <c r="Q1181" i="1"/>
  <c r="O1181" i="1"/>
  <c r="P1181" i="1"/>
  <c r="E1182" i="1" l="1"/>
  <c r="C3944" i="1"/>
  <c r="A3936" i="1"/>
  <c r="A3937" i="1" s="1"/>
  <c r="A3938" i="1" s="1"/>
  <c r="A3939" i="1" s="1"/>
  <c r="A3940" i="1" s="1"/>
  <c r="A3941" i="1" s="1"/>
  <c r="A3942" i="1" s="1"/>
  <c r="A3943" i="1" s="1"/>
  <c r="B3936" i="1"/>
  <c r="B3937" i="1" s="1"/>
  <c r="B3938" i="1" s="1"/>
  <c r="B3939" i="1" s="1"/>
  <c r="B3940" i="1" s="1"/>
  <c r="B3941" i="1" s="1"/>
  <c r="B3942" i="1" s="1"/>
  <c r="B3943" i="1" s="1"/>
  <c r="D1183" i="1"/>
  <c r="M1182" i="1"/>
  <c r="N1182" i="1"/>
  <c r="O1182" i="1"/>
  <c r="P1182" i="1"/>
  <c r="Q1182" i="1"/>
  <c r="D1184" i="1" l="1"/>
  <c r="E1183" i="1"/>
  <c r="B3944" i="1"/>
  <c r="C3945" i="1"/>
  <c r="A3944" i="1"/>
  <c r="M1183" i="1"/>
  <c r="N1183" i="1"/>
  <c r="Q1183" i="1"/>
  <c r="O1183" i="1"/>
  <c r="P1183" i="1"/>
  <c r="B3945" i="1" l="1"/>
  <c r="E1184" i="1"/>
  <c r="A3945" i="1"/>
  <c r="C3946" i="1"/>
  <c r="D1185" i="1"/>
  <c r="M1184" i="1"/>
  <c r="N1184" i="1"/>
  <c r="O1184" i="1"/>
  <c r="P1184" i="1"/>
  <c r="Q1184" i="1"/>
  <c r="D1186" i="1" l="1"/>
  <c r="E1185" i="1"/>
  <c r="E1186" i="1" s="1"/>
  <c r="C3947" i="1"/>
  <c r="B3946" i="1"/>
  <c r="B3947" i="1" s="1"/>
  <c r="A3946" i="1"/>
  <c r="M1185" i="1"/>
  <c r="N1185" i="1"/>
  <c r="Q1185" i="1"/>
  <c r="P1185" i="1"/>
  <c r="O1185" i="1"/>
  <c r="C3948" i="1" l="1"/>
  <c r="C3949" i="1" s="1"/>
  <c r="C3950" i="1" s="1"/>
  <c r="C3951" i="1" s="1"/>
  <c r="C3952" i="1" s="1"/>
  <c r="C3953" i="1" s="1"/>
  <c r="C3954" i="1" s="1"/>
  <c r="A3947" i="1"/>
  <c r="A3948" i="1" s="1"/>
  <c r="A3949" i="1" s="1"/>
  <c r="A3950" i="1" s="1"/>
  <c r="A3951" i="1" s="1"/>
  <c r="D1187" i="1"/>
  <c r="M1186" i="1"/>
  <c r="N1186" i="1"/>
  <c r="O1186" i="1"/>
  <c r="P1186" i="1"/>
  <c r="Q1186" i="1"/>
  <c r="A3952" i="1" l="1"/>
  <c r="A3953" i="1" s="1"/>
  <c r="D1188" i="1"/>
  <c r="E1187" i="1"/>
  <c r="A3954" i="1"/>
  <c r="C3955" i="1"/>
  <c r="C3956" i="1" s="1"/>
  <c r="B3948" i="1"/>
  <c r="B3949" i="1" s="1"/>
  <c r="B3950" i="1" s="1"/>
  <c r="B3951" i="1" s="1"/>
  <c r="B3952" i="1" s="1"/>
  <c r="B3953" i="1" s="1"/>
  <c r="B3954" i="1" s="1"/>
  <c r="B3955" i="1" s="1"/>
  <c r="B3956" i="1" s="1"/>
  <c r="M1187" i="1"/>
  <c r="N1187" i="1"/>
  <c r="Q1187" i="1"/>
  <c r="P1187" i="1"/>
  <c r="O1187" i="1"/>
  <c r="E1188" i="1" l="1"/>
  <c r="A3955" i="1"/>
  <c r="C3957" i="1"/>
  <c r="C3958" i="1" s="1"/>
  <c r="C3959" i="1" s="1"/>
  <c r="C3960" i="1" s="1"/>
  <c r="C3961" i="1" s="1"/>
  <c r="C3962" i="1" s="1"/>
  <c r="C3963" i="1" s="1"/>
  <c r="C3964" i="1" s="1"/>
  <c r="A3956" i="1"/>
  <c r="A3957" i="1" s="1"/>
  <c r="A3958" i="1" s="1"/>
  <c r="A3959" i="1" s="1"/>
  <c r="A3960" i="1" s="1"/>
  <c r="D1189" i="1"/>
  <c r="M1188" i="1"/>
  <c r="N1188" i="1"/>
  <c r="O1188" i="1"/>
  <c r="P1188" i="1"/>
  <c r="Q1188" i="1"/>
  <c r="A3961" i="1" l="1"/>
  <c r="A3962" i="1" s="1"/>
  <c r="A3963" i="1"/>
  <c r="D1190" i="1"/>
  <c r="E1189" i="1"/>
  <c r="A3964" i="1"/>
  <c r="C3965" i="1"/>
  <c r="B3957" i="1"/>
  <c r="B3958" i="1" s="1"/>
  <c r="B3959" i="1" s="1"/>
  <c r="B3960" i="1" s="1"/>
  <c r="B3961" i="1" s="1"/>
  <c r="B3962" i="1" s="1"/>
  <c r="B3963" i="1" s="1"/>
  <c r="B3964" i="1" s="1"/>
  <c r="M1189" i="1"/>
  <c r="N1189" i="1"/>
  <c r="Q1189" i="1"/>
  <c r="O1189" i="1"/>
  <c r="P1189" i="1"/>
  <c r="E1190" i="1" l="1"/>
  <c r="C3966" i="1"/>
  <c r="C3967" i="1" s="1"/>
  <c r="C3968" i="1" s="1"/>
  <c r="C3969" i="1" s="1"/>
  <c r="C3970" i="1" s="1"/>
  <c r="C3971" i="1" s="1"/>
  <c r="C3972" i="1" s="1"/>
  <c r="C3973" i="1" s="1"/>
  <c r="C3974" i="1" s="1"/>
  <c r="B3965" i="1"/>
  <c r="A3965" i="1"/>
  <c r="D1191" i="1"/>
  <c r="M1190" i="1"/>
  <c r="N1190" i="1"/>
  <c r="O1190" i="1"/>
  <c r="P1190" i="1"/>
  <c r="Q1190" i="1"/>
  <c r="A3966" i="1" l="1"/>
  <c r="A3967" i="1" s="1"/>
  <c r="A3968" i="1" s="1"/>
  <c r="A3969" i="1" s="1"/>
  <c r="A3970" i="1" s="1"/>
  <c r="A3971" i="1" s="1"/>
  <c r="A3972" i="1" s="1"/>
  <c r="A3973" i="1" s="1"/>
  <c r="B3966" i="1"/>
  <c r="B3967" i="1" s="1"/>
  <c r="B3968" i="1" s="1"/>
  <c r="B3969" i="1" s="1"/>
  <c r="B3970" i="1" s="1"/>
  <c r="B3971" i="1" s="1"/>
  <c r="B3972" i="1" s="1"/>
  <c r="B3973" i="1" s="1"/>
  <c r="B3974" i="1" s="1"/>
  <c r="D1192" i="1"/>
  <c r="E1191" i="1"/>
  <c r="E1192" i="1" s="1"/>
  <c r="C3975" i="1"/>
  <c r="A3974" i="1"/>
  <c r="M1191" i="1"/>
  <c r="N1191" i="1"/>
  <c r="Q1191" i="1"/>
  <c r="O1191" i="1"/>
  <c r="P1191" i="1"/>
  <c r="B3975" i="1" l="1"/>
  <c r="A3975" i="1"/>
  <c r="C3976" i="1"/>
  <c r="D1193" i="1"/>
  <c r="M1192" i="1"/>
  <c r="N1192" i="1"/>
  <c r="O1192" i="1"/>
  <c r="P1192" i="1"/>
  <c r="Q1192" i="1"/>
  <c r="D1194" i="1" l="1"/>
  <c r="E1193" i="1"/>
  <c r="E1194" i="1" s="1"/>
  <c r="C3977" i="1"/>
  <c r="C3978" i="1" s="1"/>
  <c r="C3979" i="1" s="1"/>
  <c r="C3980" i="1" s="1"/>
  <c r="C3981" i="1" s="1"/>
  <c r="C3982" i="1" s="1"/>
  <c r="C3983" i="1" s="1"/>
  <c r="C3984" i="1" s="1"/>
  <c r="B3976" i="1"/>
  <c r="B3977" i="1" s="1"/>
  <c r="B3978" i="1" s="1"/>
  <c r="B3979" i="1" s="1"/>
  <c r="B3980" i="1" s="1"/>
  <c r="B3981" i="1" s="1"/>
  <c r="A3976" i="1"/>
  <c r="A3977" i="1" s="1"/>
  <c r="A3978" i="1" s="1"/>
  <c r="A3979" i="1" s="1"/>
  <c r="M1193" i="1"/>
  <c r="N1193" i="1"/>
  <c r="Q1193" i="1"/>
  <c r="O1193" i="1"/>
  <c r="P1193" i="1"/>
  <c r="A3980" i="1" l="1"/>
  <c r="A3981" i="1"/>
  <c r="A3982" i="1"/>
  <c r="A3983" i="1" s="1"/>
  <c r="B3982" i="1"/>
  <c r="B3983" i="1" s="1"/>
  <c r="B3984" i="1" s="1"/>
  <c r="A3984" i="1"/>
  <c r="C3985" i="1"/>
  <c r="D1195" i="1"/>
  <c r="M1194" i="1"/>
  <c r="N1194" i="1"/>
  <c r="O1194" i="1"/>
  <c r="P1194" i="1"/>
  <c r="Q1194" i="1"/>
  <c r="D1196" i="1" l="1"/>
  <c r="E1195" i="1"/>
  <c r="A3985" i="1"/>
  <c r="C3986" i="1"/>
  <c r="B3985" i="1"/>
  <c r="M1195" i="1"/>
  <c r="N1195" i="1"/>
  <c r="Q1195" i="1"/>
  <c r="P1195" i="1"/>
  <c r="O1195" i="1"/>
  <c r="A3986" i="1" l="1"/>
  <c r="E1196" i="1"/>
  <c r="C3987" i="1"/>
  <c r="C3988" i="1" s="1"/>
  <c r="C3989" i="1" s="1"/>
  <c r="B3986" i="1"/>
  <c r="B3987" i="1" s="1"/>
  <c r="B3988" i="1" s="1"/>
  <c r="B3989" i="1" s="1"/>
  <c r="D1197" i="1"/>
  <c r="M1196" i="1"/>
  <c r="N1196" i="1"/>
  <c r="O1196" i="1"/>
  <c r="P1196" i="1"/>
  <c r="Q1196" i="1"/>
  <c r="A3987" i="1" l="1"/>
  <c r="A3988" i="1" s="1"/>
  <c r="D1198" i="1"/>
  <c r="E1197" i="1"/>
  <c r="C3990" i="1"/>
  <c r="C3991" i="1" s="1"/>
  <c r="C3992" i="1" s="1"/>
  <c r="C3993" i="1" s="1"/>
  <c r="C3994" i="1" s="1"/>
  <c r="A3989" i="1"/>
  <c r="M1197" i="1"/>
  <c r="N1197" i="1"/>
  <c r="Q1197" i="1"/>
  <c r="P1197" i="1"/>
  <c r="O1197" i="1"/>
  <c r="A3990" i="1" l="1"/>
  <c r="A3991" i="1" s="1"/>
  <c r="A3992" i="1"/>
  <c r="A3993" i="1" s="1"/>
  <c r="E1198" i="1"/>
  <c r="A3994" i="1"/>
  <c r="C3995" i="1"/>
  <c r="C3996" i="1" s="1"/>
  <c r="C3997" i="1" s="1"/>
  <c r="B3990" i="1"/>
  <c r="B3991" i="1" s="1"/>
  <c r="B3992" i="1" s="1"/>
  <c r="B3993" i="1" s="1"/>
  <c r="B3994" i="1" s="1"/>
  <c r="B3995" i="1" s="1"/>
  <c r="B3996" i="1" s="1"/>
  <c r="B3997" i="1" s="1"/>
  <c r="D1199" i="1"/>
  <c r="M1198" i="1"/>
  <c r="N1198" i="1"/>
  <c r="O1198" i="1"/>
  <c r="P1198" i="1"/>
  <c r="Q1198" i="1"/>
  <c r="D1200" i="1" l="1"/>
  <c r="E1199" i="1"/>
  <c r="C3998" i="1"/>
  <c r="C3999" i="1" s="1"/>
  <c r="C4000" i="1" s="1"/>
  <c r="C4001" i="1" s="1"/>
  <c r="C4002" i="1" s="1"/>
  <c r="C4003" i="1" s="1"/>
  <c r="C4004" i="1" s="1"/>
  <c r="A3995" i="1"/>
  <c r="A3996" i="1" s="1"/>
  <c r="A3997" i="1" s="1"/>
  <c r="A3998" i="1" s="1"/>
  <c r="A3999" i="1" s="1"/>
  <c r="A4000" i="1" s="1"/>
  <c r="A4001" i="1" s="1"/>
  <c r="A4002" i="1" s="1"/>
  <c r="M1199" i="1"/>
  <c r="N1199" i="1"/>
  <c r="Q1199" i="1"/>
  <c r="O1199" i="1"/>
  <c r="P1199" i="1"/>
  <c r="A4003" i="1" l="1"/>
  <c r="E1200" i="1"/>
  <c r="A4004" i="1"/>
  <c r="C4005" i="1"/>
  <c r="B3998" i="1"/>
  <c r="B3999" i="1" s="1"/>
  <c r="B4000" i="1" s="1"/>
  <c r="B4001" i="1" s="1"/>
  <c r="B4002" i="1" s="1"/>
  <c r="B4003" i="1" s="1"/>
  <c r="B4004" i="1" s="1"/>
  <c r="D1201" i="1"/>
  <c r="M1200" i="1"/>
  <c r="N1200" i="1"/>
  <c r="O1200" i="1"/>
  <c r="P1200" i="1"/>
  <c r="Q1200" i="1"/>
  <c r="D1202" i="1" l="1"/>
  <c r="E1201" i="1"/>
  <c r="C4006" i="1"/>
  <c r="C4007" i="1" s="1"/>
  <c r="B4005" i="1"/>
  <c r="B4006" i="1" s="1"/>
  <c r="B4007" i="1" s="1"/>
  <c r="A4005" i="1"/>
  <c r="A4006" i="1" s="1"/>
  <c r="M1201" i="1"/>
  <c r="N1201" i="1"/>
  <c r="Q1201" i="1"/>
  <c r="P1201" i="1"/>
  <c r="O1201" i="1"/>
  <c r="E1202" i="1" l="1"/>
  <c r="A4007" i="1"/>
  <c r="C4008" i="1"/>
  <c r="C4009" i="1" s="1"/>
  <c r="C4010" i="1" s="1"/>
  <c r="C4011" i="1" s="1"/>
  <c r="C4012" i="1" s="1"/>
  <c r="C4013" i="1" s="1"/>
  <c r="C4014" i="1" s="1"/>
  <c r="D1203" i="1"/>
  <c r="M1202" i="1"/>
  <c r="N1202" i="1"/>
  <c r="O1202" i="1"/>
  <c r="P1202" i="1"/>
  <c r="Q1202" i="1"/>
  <c r="D1204" i="1" l="1"/>
  <c r="E1203" i="1"/>
  <c r="A4014" i="1"/>
  <c r="C4015" i="1"/>
  <c r="A4008" i="1"/>
  <c r="A4009" i="1" s="1"/>
  <c r="A4010" i="1" s="1"/>
  <c r="A4011" i="1" s="1"/>
  <c r="A4012" i="1" s="1"/>
  <c r="A4013" i="1" s="1"/>
  <c r="B4008" i="1"/>
  <c r="B4009" i="1" s="1"/>
  <c r="B4010" i="1" s="1"/>
  <c r="B4011" i="1" s="1"/>
  <c r="B4012" i="1" s="1"/>
  <c r="B4013" i="1" s="1"/>
  <c r="B4014" i="1" s="1"/>
  <c r="M1203" i="1"/>
  <c r="N1203" i="1"/>
  <c r="Q1203" i="1"/>
  <c r="P1203" i="1"/>
  <c r="O1203" i="1"/>
  <c r="E1204" i="1" l="1"/>
  <c r="B4015" i="1"/>
  <c r="A4015" i="1"/>
  <c r="C4016" i="1"/>
  <c r="C4017" i="1" s="1"/>
  <c r="C4018" i="1" s="1"/>
  <c r="C4019" i="1" s="1"/>
  <c r="C4020" i="1" s="1"/>
  <c r="C4021" i="1" s="1"/>
  <c r="C4022" i="1" s="1"/>
  <c r="C4023" i="1" s="1"/>
  <c r="D1205" i="1"/>
  <c r="M1204" i="1"/>
  <c r="N1204" i="1"/>
  <c r="O1204" i="1"/>
  <c r="P1204" i="1"/>
  <c r="Q1204" i="1"/>
  <c r="D1206" i="1" l="1"/>
  <c r="E1205" i="1"/>
  <c r="E1206" i="1" s="1"/>
  <c r="C4024" i="1"/>
  <c r="A4016" i="1"/>
  <c r="A4017" i="1" s="1"/>
  <c r="A4018" i="1" s="1"/>
  <c r="A4019" i="1" s="1"/>
  <c r="A4020" i="1" s="1"/>
  <c r="A4021" i="1" s="1"/>
  <c r="A4022" i="1" s="1"/>
  <c r="A4023" i="1" s="1"/>
  <c r="B4016" i="1"/>
  <c r="B4017" i="1" s="1"/>
  <c r="B4018" i="1" s="1"/>
  <c r="B4019" i="1" s="1"/>
  <c r="B4020" i="1" s="1"/>
  <c r="B4021" i="1" s="1"/>
  <c r="B4022" i="1" s="1"/>
  <c r="B4023" i="1" s="1"/>
  <c r="M1205" i="1"/>
  <c r="N1205" i="1"/>
  <c r="Q1205" i="1"/>
  <c r="O1205" i="1"/>
  <c r="P1205" i="1"/>
  <c r="B4024" i="1" l="1"/>
  <c r="C4025" i="1"/>
  <c r="A4024" i="1"/>
  <c r="D1207" i="1"/>
  <c r="M1206" i="1"/>
  <c r="N1206" i="1"/>
  <c r="O1206" i="1"/>
  <c r="P1206" i="1"/>
  <c r="Q1206" i="1"/>
  <c r="D1208" i="1" l="1"/>
  <c r="E1207" i="1"/>
  <c r="E1208" i="1" s="1"/>
  <c r="A4025" i="1"/>
  <c r="C4026" i="1"/>
  <c r="B4025" i="1"/>
  <c r="M1207" i="1"/>
  <c r="N1207" i="1"/>
  <c r="Q1207" i="1"/>
  <c r="O1207" i="1"/>
  <c r="P1207" i="1"/>
  <c r="A4026" i="1" l="1"/>
  <c r="C4027" i="1"/>
  <c r="C4028" i="1" s="1"/>
  <c r="C4029" i="1" s="1"/>
  <c r="C4030" i="1" s="1"/>
  <c r="C4031" i="1" s="1"/>
  <c r="C4032" i="1" s="1"/>
  <c r="B4026" i="1"/>
  <c r="B4027" i="1" s="1"/>
  <c r="B4028" i="1" s="1"/>
  <c r="B4029" i="1" s="1"/>
  <c r="B4030" i="1" s="1"/>
  <c r="B4031" i="1" s="1"/>
  <c r="D1209" i="1"/>
  <c r="M1208" i="1"/>
  <c r="N1208" i="1"/>
  <c r="O1208" i="1"/>
  <c r="P1208" i="1"/>
  <c r="Q1208" i="1"/>
  <c r="A4027" i="1" l="1"/>
  <c r="A4028" i="1" s="1"/>
  <c r="A4029" i="1" s="1"/>
  <c r="A4030" i="1" s="1"/>
  <c r="A4031" i="1" s="1"/>
  <c r="D1210" i="1"/>
  <c r="E1209" i="1"/>
  <c r="E1210" i="1" s="1"/>
  <c r="B4032" i="1"/>
  <c r="C4033" i="1"/>
  <c r="C4034" i="1" s="1"/>
  <c r="A4032" i="1"/>
  <c r="A4033" i="1" s="1"/>
  <c r="M1209" i="1"/>
  <c r="N1209" i="1"/>
  <c r="Q1209" i="1"/>
  <c r="O1209" i="1"/>
  <c r="P1209" i="1"/>
  <c r="A4034" i="1" l="1"/>
  <c r="C4035" i="1"/>
  <c r="C4036" i="1" s="1"/>
  <c r="C4037" i="1" s="1"/>
  <c r="C4038" i="1" s="1"/>
  <c r="C4039" i="1" s="1"/>
  <c r="B4033" i="1"/>
  <c r="B4034" i="1" s="1"/>
  <c r="B4035" i="1" s="1"/>
  <c r="B4036" i="1" s="1"/>
  <c r="B4037" i="1" s="1"/>
  <c r="B4038" i="1" s="1"/>
  <c r="B4039" i="1" s="1"/>
  <c r="D1211" i="1"/>
  <c r="M1210" i="1"/>
  <c r="N1210" i="1"/>
  <c r="O1210" i="1"/>
  <c r="P1210" i="1"/>
  <c r="Q1210" i="1"/>
  <c r="D1212" i="1" l="1"/>
  <c r="E1211" i="1"/>
  <c r="C4040" i="1"/>
  <c r="A4035" i="1"/>
  <c r="A4036" i="1" s="1"/>
  <c r="A4037" i="1" s="1"/>
  <c r="A4038" i="1" s="1"/>
  <c r="A4039" i="1" s="1"/>
  <c r="A4040" i="1" s="1"/>
  <c r="M1211" i="1"/>
  <c r="N1211" i="1"/>
  <c r="Q1211" i="1"/>
  <c r="O1211" i="1"/>
  <c r="P1211" i="1"/>
  <c r="E1212" i="1" l="1"/>
  <c r="C4041" i="1"/>
  <c r="C4042" i="1" s="1"/>
  <c r="C4043" i="1" s="1"/>
  <c r="B4040" i="1"/>
  <c r="B4041" i="1" s="1"/>
  <c r="B4042" i="1" s="1"/>
  <c r="B4043" i="1" s="1"/>
  <c r="D1213" i="1"/>
  <c r="M1212" i="1"/>
  <c r="N1212" i="1"/>
  <c r="O1212" i="1"/>
  <c r="P1212" i="1"/>
  <c r="Q1212" i="1"/>
  <c r="D1214" i="1" l="1"/>
  <c r="E1213" i="1"/>
  <c r="E1214" i="1" s="1"/>
  <c r="C4044" i="1"/>
  <c r="A4041" i="1"/>
  <c r="A4042" i="1" s="1"/>
  <c r="A4043" i="1" s="1"/>
  <c r="M1213" i="1"/>
  <c r="N1213" i="1"/>
  <c r="Q1213" i="1"/>
  <c r="O1213" i="1"/>
  <c r="P1213" i="1"/>
  <c r="A4044" i="1" l="1"/>
  <c r="C4045" i="1"/>
  <c r="C4046" i="1" s="1"/>
  <c r="B4044" i="1"/>
  <c r="B4045" i="1" s="1"/>
  <c r="B4046" i="1" s="1"/>
  <c r="D1215" i="1"/>
  <c r="M1214" i="1"/>
  <c r="N1214" i="1"/>
  <c r="O1214" i="1"/>
  <c r="P1214" i="1"/>
  <c r="Q1214" i="1"/>
  <c r="D1216" i="1" l="1"/>
  <c r="E1215" i="1"/>
  <c r="C4047" i="1"/>
  <c r="C4048" i="1" s="1"/>
  <c r="C4049" i="1" s="1"/>
  <c r="C4050" i="1" s="1"/>
  <c r="C4051" i="1" s="1"/>
  <c r="C4052" i="1" s="1"/>
  <c r="C4053" i="1" s="1"/>
  <c r="C4054" i="1" s="1"/>
  <c r="A4045" i="1"/>
  <c r="A4046" i="1" s="1"/>
  <c r="A4047" i="1" s="1"/>
  <c r="A4048" i="1" s="1"/>
  <c r="A4049" i="1" s="1"/>
  <c r="A4050" i="1" s="1"/>
  <c r="A4051" i="1" s="1"/>
  <c r="A4052" i="1" s="1"/>
  <c r="M1215" i="1"/>
  <c r="N1215" i="1"/>
  <c r="Q1215" i="1"/>
  <c r="O1215" i="1"/>
  <c r="P1215" i="1"/>
  <c r="E1216" i="1" l="1"/>
  <c r="A4053" i="1"/>
  <c r="C4055" i="1"/>
  <c r="A4054" i="1"/>
  <c r="B4047" i="1"/>
  <c r="B4048" i="1" s="1"/>
  <c r="B4049" i="1" s="1"/>
  <c r="B4050" i="1" s="1"/>
  <c r="B4051" i="1" s="1"/>
  <c r="B4052" i="1" s="1"/>
  <c r="B4053" i="1" s="1"/>
  <c r="B4054" i="1" s="1"/>
  <c r="D1217" i="1"/>
  <c r="M1216" i="1"/>
  <c r="N1216" i="1"/>
  <c r="O1216" i="1"/>
  <c r="P1216" i="1"/>
  <c r="Q1216" i="1"/>
  <c r="D1218" i="1" l="1"/>
  <c r="E1217" i="1"/>
  <c r="E1218" i="1" s="1"/>
  <c r="B4055" i="1"/>
  <c r="A4055" i="1"/>
  <c r="C4056" i="1"/>
  <c r="C4057" i="1" s="1"/>
  <c r="C4058" i="1" s="1"/>
  <c r="C4059" i="1" s="1"/>
  <c r="C4060" i="1" s="1"/>
  <c r="C4061" i="1" s="1"/>
  <c r="C4062" i="1" s="1"/>
  <c r="C4063" i="1" s="1"/>
  <c r="M1217" i="1"/>
  <c r="N1217" i="1"/>
  <c r="P1217" i="1"/>
  <c r="Q1217" i="1"/>
  <c r="O1217" i="1"/>
  <c r="C4064" i="1" l="1"/>
  <c r="A4056" i="1"/>
  <c r="A4057" i="1" s="1"/>
  <c r="A4058" i="1" s="1"/>
  <c r="A4059" i="1" s="1"/>
  <c r="A4060" i="1" s="1"/>
  <c r="A4061" i="1" s="1"/>
  <c r="A4062" i="1" s="1"/>
  <c r="A4063" i="1" s="1"/>
  <c r="B4056" i="1"/>
  <c r="B4057" i="1" s="1"/>
  <c r="B4058" i="1" s="1"/>
  <c r="B4059" i="1" s="1"/>
  <c r="B4060" i="1" s="1"/>
  <c r="B4061" i="1" s="1"/>
  <c r="B4062" i="1" s="1"/>
  <c r="B4063" i="1" s="1"/>
  <c r="D1219" i="1"/>
  <c r="M1218" i="1"/>
  <c r="N1218" i="1"/>
  <c r="O1218" i="1"/>
  <c r="Q1218" i="1"/>
  <c r="P1218" i="1"/>
  <c r="D1220" i="1" l="1"/>
  <c r="E1219" i="1"/>
  <c r="E1220" i="1" s="1"/>
  <c r="B4064" i="1"/>
  <c r="A4064" i="1"/>
  <c r="C4065" i="1"/>
  <c r="M1219" i="1"/>
  <c r="N1219" i="1"/>
  <c r="O1219" i="1"/>
  <c r="P1219" i="1"/>
  <c r="Q1219" i="1"/>
  <c r="A4065" i="1" l="1"/>
  <c r="C4066" i="1"/>
  <c r="B4065" i="1"/>
  <c r="D1221" i="1"/>
  <c r="M1220" i="1"/>
  <c r="P1220" i="1"/>
  <c r="Q1220" i="1"/>
  <c r="N1220" i="1"/>
  <c r="O1220" i="1"/>
  <c r="D1222" i="1" l="1"/>
  <c r="E1221" i="1"/>
  <c r="E1222" i="1" s="1"/>
  <c r="C4067" i="1"/>
  <c r="C4068" i="1" s="1"/>
  <c r="C4069" i="1" s="1"/>
  <c r="C4070" i="1" s="1"/>
  <c r="C4071" i="1" s="1"/>
  <c r="B4066" i="1"/>
  <c r="B4067" i="1" s="1"/>
  <c r="B4068" i="1" s="1"/>
  <c r="B4069" i="1" s="1"/>
  <c r="B4070" i="1" s="1"/>
  <c r="B4071" i="1" s="1"/>
  <c r="A4066" i="1"/>
  <c r="A4067" i="1" s="1"/>
  <c r="A4068" i="1" s="1"/>
  <c r="A4069" i="1" s="1"/>
  <c r="A4070" i="1" s="1"/>
  <c r="M1221" i="1"/>
  <c r="N1221" i="1"/>
  <c r="P1221" i="1"/>
  <c r="O1221" i="1"/>
  <c r="Q1221" i="1"/>
  <c r="A4071" i="1" l="1"/>
  <c r="C4072" i="1"/>
  <c r="C4073" i="1" s="1"/>
  <c r="C4074" i="1" s="1"/>
  <c r="D1223" i="1"/>
  <c r="M1222" i="1"/>
  <c r="N1222" i="1"/>
  <c r="O1222" i="1"/>
  <c r="Q1222" i="1"/>
  <c r="P1222" i="1"/>
  <c r="D1224" i="1" l="1"/>
  <c r="E1223" i="1"/>
  <c r="A4074" i="1"/>
  <c r="C4075" i="1"/>
  <c r="A4072" i="1"/>
  <c r="A4073" i="1" s="1"/>
  <c r="B4072" i="1"/>
  <c r="B4073" i="1" s="1"/>
  <c r="B4074" i="1" s="1"/>
  <c r="M1223" i="1"/>
  <c r="N1223" i="1"/>
  <c r="O1223" i="1"/>
  <c r="P1223" i="1"/>
  <c r="Q1223" i="1"/>
  <c r="E1224" i="1" l="1"/>
  <c r="C4076" i="1"/>
  <c r="C4077" i="1" s="1"/>
  <c r="C4078" i="1" s="1"/>
  <c r="C4079" i="1" s="1"/>
  <c r="B4075" i="1"/>
  <c r="B4076" i="1" s="1"/>
  <c r="B4077" i="1" s="1"/>
  <c r="B4078" i="1" s="1"/>
  <c r="B4079" i="1" s="1"/>
  <c r="A4075" i="1"/>
  <c r="A4076" i="1" s="1"/>
  <c r="A4077" i="1" s="1"/>
  <c r="A4078" i="1" s="1"/>
  <c r="D1225" i="1"/>
  <c r="M1224" i="1"/>
  <c r="N1224" i="1"/>
  <c r="O1224" i="1"/>
  <c r="P1224" i="1"/>
  <c r="Q1224" i="1"/>
  <c r="D1226" i="1" l="1"/>
  <c r="E1225" i="1"/>
  <c r="E1226" i="1" s="1"/>
  <c r="C4080" i="1"/>
  <c r="C4081" i="1" s="1"/>
  <c r="C4082" i="1" s="1"/>
  <c r="C4083" i="1" s="1"/>
  <c r="C4084" i="1" s="1"/>
  <c r="A4079" i="1"/>
  <c r="A4080" i="1" s="1"/>
  <c r="A4081" i="1" s="1"/>
  <c r="A4082" i="1" s="1"/>
  <c r="A4083" i="1" s="1"/>
  <c r="N1225" i="1"/>
  <c r="O1225" i="1"/>
  <c r="P1225" i="1"/>
  <c r="Q1225" i="1"/>
  <c r="M1225" i="1"/>
  <c r="A4084" i="1" l="1"/>
  <c r="C4085" i="1"/>
  <c r="B4080" i="1"/>
  <c r="B4081" i="1" s="1"/>
  <c r="B4082" i="1" s="1"/>
  <c r="B4083" i="1" s="1"/>
  <c r="B4084" i="1" s="1"/>
  <c r="B4085" i="1" s="1"/>
  <c r="D1227" i="1"/>
  <c r="O1226" i="1"/>
  <c r="P1226" i="1"/>
  <c r="Q1226" i="1"/>
  <c r="M1226" i="1"/>
  <c r="N1226" i="1"/>
  <c r="D1228" i="1" l="1"/>
  <c r="E1227" i="1"/>
  <c r="E1228" i="1" s="1"/>
  <c r="C4086" i="1"/>
  <c r="C4087" i="1" s="1"/>
  <c r="C4088" i="1" s="1"/>
  <c r="C4089" i="1" s="1"/>
  <c r="C4090" i="1" s="1"/>
  <c r="C4091" i="1" s="1"/>
  <c r="C4092" i="1" s="1"/>
  <c r="C4093" i="1" s="1"/>
  <c r="C4094" i="1" s="1"/>
  <c r="A4085" i="1"/>
  <c r="A4086" i="1" s="1"/>
  <c r="A4087" i="1" s="1"/>
  <c r="A4088" i="1" s="1"/>
  <c r="A4089" i="1" s="1"/>
  <c r="A4090" i="1" s="1"/>
  <c r="A4091" i="1" s="1"/>
  <c r="A4092" i="1" s="1"/>
  <c r="A4093" i="1" s="1"/>
  <c r="P1227" i="1"/>
  <c r="Q1227" i="1"/>
  <c r="O1227" i="1"/>
  <c r="M1227" i="1"/>
  <c r="N1227" i="1"/>
  <c r="C4095" i="1" l="1"/>
  <c r="A4094" i="1"/>
  <c r="B4086" i="1"/>
  <c r="B4087" i="1" s="1"/>
  <c r="B4088" i="1" s="1"/>
  <c r="B4089" i="1" s="1"/>
  <c r="B4090" i="1" s="1"/>
  <c r="B4091" i="1" s="1"/>
  <c r="B4092" i="1" s="1"/>
  <c r="B4093" i="1" s="1"/>
  <c r="B4094" i="1" s="1"/>
  <c r="D1229" i="1"/>
  <c r="Q1228" i="1"/>
  <c r="M1228" i="1"/>
  <c r="P1228" i="1"/>
  <c r="N1228" i="1"/>
  <c r="O1228" i="1"/>
  <c r="D1230" i="1" l="1"/>
  <c r="E1229" i="1"/>
  <c r="B4095" i="1"/>
  <c r="C4096" i="1"/>
  <c r="C4097" i="1" s="1"/>
  <c r="C4098" i="1" s="1"/>
  <c r="C4099" i="1" s="1"/>
  <c r="C4100" i="1" s="1"/>
  <c r="C4101" i="1" s="1"/>
  <c r="C4102" i="1" s="1"/>
  <c r="C4103" i="1" s="1"/>
  <c r="A4095" i="1"/>
  <c r="M1229" i="1"/>
  <c r="N1229" i="1"/>
  <c r="O1229" i="1"/>
  <c r="P1229" i="1"/>
  <c r="Q1229" i="1"/>
  <c r="A4096" i="1" l="1"/>
  <c r="A4097" i="1" s="1"/>
  <c r="A4098" i="1" s="1"/>
  <c r="A4099" i="1" s="1"/>
  <c r="A4100" i="1" s="1"/>
  <c r="E1230" i="1"/>
  <c r="A4101" i="1"/>
  <c r="A4102" i="1" s="1"/>
  <c r="A4103" i="1" s="1"/>
  <c r="B4096" i="1"/>
  <c r="B4097" i="1" s="1"/>
  <c r="B4098" i="1" s="1"/>
  <c r="B4099" i="1" s="1"/>
  <c r="B4100" i="1" s="1"/>
  <c r="B4101" i="1" s="1"/>
  <c r="B4102" i="1" s="1"/>
  <c r="B4103" i="1" s="1"/>
  <c r="C4104" i="1"/>
  <c r="D1231" i="1"/>
  <c r="M1230" i="1"/>
  <c r="N1230" i="1"/>
  <c r="O1230" i="1"/>
  <c r="Q1230" i="1"/>
  <c r="P1230" i="1"/>
  <c r="D1232" i="1" l="1"/>
  <c r="E1231" i="1"/>
  <c r="E1232" i="1" s="1"/>
  <c r="B4104" i="1"/>
  <c r="A4104" i="1"/>
  <c r="C4105" i="1"/>
  <c r="M1231" i="1"/>
  <c r="N1231" i="1"/>
  <c r="O1231" i="1"/>
  <c r="Q1231" i="1"/>
  <c r="P1231" i="1"/>
  <c r="A4105" i="1" l="1"/>
  <c r="C4106" i="1"/>
  <c r="B4105" i="1"/>
  <c r="D1233" i="1"/>
  <c r="M1232" i="1"/>
  <c r="N1232" i="1"/>
  <c r="O1232" i="1"/>
  <c r="P1232" i="1"/>
  <c r="Q1232" i="1"/>
  <c r="D1234" i="1" l="1"/>
  <c r="E1233" i="1"/>
  <c r="C4107" i="1"/>
  <c r="B4106" i="1"/>
  <c r="B4107" i="1" s="1"/>
  <c r="A4106" i="1"/>
  <c r="M1233" i="1"/>
  <c r="N1233" i="1"/>
  <c r="O1233" i="1"/>
  <c r="P1233" i="1"/>
  <c r="Q1233" i="1"/>
  <c r="E1234" i="1" l="1"/>
  <c r="C4108" i="1"/>
  <c r="C4109" i="1" s="1"/>
  <c r="C4110" i="1" s="1"/>
  <c r="C4111" i="1" s="1"/>
  <c r="C4112" i="1" s="1"/>
  <c r="C4113" i="1" s="1"/>
  <c r="C4114" i="1" s="1"/>
  <c r="A4107" i="1"/>
  <c r="A4108" i="1" s="1"/>
  <c r="A4109" i="1" s="1"/>
  <c r="A4110" i="1" s="1"/>
  <c r="D1235" i="1"/>
  <c r="M1234" i="1"/>
  <c r="N1234" i="1"/>
  <c r="O1234" i="1"/>
  <c r="P1234" i="1"/>
  <c r="Q1234" i="1"/>
  <c r="A4111" i="1" l="1"/>
  <c r="A4112" i="1" s="1"/>
  <c r="A4113" i="1" s="1"/>
  <c r="D1236" i="1"/>
  <c r="E1235" i="1"/>
  <c r="E1236" i="1" s="1"/>
  <c r="C4115" i="1"/>
  <c r="C4116" i="1" s="1"/>
  <c r="A4114" i="1"/>
  <c r="B4108" i="1"/>
  <c r="B4109" i="1" s="1"/>
  <c r="B4110" i="1" s="1"/>
  <c r="B4111" i="1" s="1"/>
  <c r="B4112" i="1" s="1"/>
  <c r="B4113" i="1" s="1"/>
  <c r="B4114" i="1" s="1"/>
  <c r="M1235" i="1"/>
  <c r="N1235" i="1"/>
  <c r="O1235" i="1"/>
  <c r="Q1235" i="1"/>
  <c r="P1235" i="1"/>
  <c r="B4115" i="1" l="1"/>
  <c r="B4116" i="1" s="1"/>
  <c r="A4115" i="1"/>
  <c r="C4117" i="1"/>
  <c r="C4118" i="1" s="1"/>
  <c r="C4119" i="1" s="1"/>
  <c r="C4120" i="1" s="1"/>
  <c r="C4121" i="1" s="1"/>
  <c r="C4122" i="1" s="1"/>
  <c r="C4123" i="1" s="1"/>
  <c r="C4124" i="1" s="1"/>
  <c r="A4116" i="1"/>
  <c r="A4117" i="1" s="1"/>
  <c r="A4118" i="1" s="1"/>
  <c r="D1237" i="1"/>
  <c r="M1236" i="1"/>
  <c r="N1236" i="1"/>
  <c r="O1236" i="1"/>
  <c r="Q1236" i="1"/>
  <c r="P1236" i="1"/>
  <c r="A4119" i="1" l="1"/>
  <c r="A4120" i="1" s="1"/>
  <c r="A4121" i="1" s="1"/>
  <c r="A4122" i="1" s="1"/>
  <c r="A4123" i="1" s="1"/>
  <c r="D1238" i="1"/>
  <c r="E1237" i="1"/>
  <c r="E1238" i="1" s="1"/>
  <c r="A4124" i="1"/>
  <c r="C4125" i="1"/>
  <c r="B4117" i="1"/>
  <c r="B4118" i="1" s="1"/>
  <c r="B4119" i="1" s="1"/>
  <c r="B4120" i="1" s="1"/>
  <c r="B4121" i="1" s="1"/>
  <c r="B4122" i="1" s="1"/>
  <c r="B4123" i="1" s="1"/>
  <c r="B4124" i="1" s="1"/>
  <c r="M1237" i="1"/>
  <c r="N1237" i="1"/>
  <c r="O1237" i="1"/>
  <c r="P1237" i="1"/>
  <c r="Q1237" i="1"/>
  <c r="C4126" i="1" l="1"/>
  <c r="C4127" i="1" s="1"/>
  <c r="C4128" i="1" s="1"/>
  <c r="B4125" i="1"/>
  <c r="B4126" i="1" s="1"/>
  <c r="B4127" i="1" s="1"/>
  <c r="B4128" i="1" s="1"/>
  <c r="A4125" i="1"/>
  <c r="A4126" i="1" s="1"/>
  <c r="A4127" i="1" s="1"/>
  <c r="D1239" i="1"/>
  <c r="M1238" i="1"/>
  <c r="N1238" i="1"/>
  <c r="O1238" i="1"/>
  <c r="Q1238" i="1"/>
  <c r="P1238" i="1"/>
  <c r="D1240" i="1" l="1"/>
  <c r="E1239" i="1"/>
  <c r="E1240" i="1" s="1"/>
  <c r="C4129" i="1"/>
  <c r="C4130" i="1" s="1"/>
  <c r="C4131" i="1" s="1"/>
  <c r="C4132" i="1" s="1"/>
  <c r="C4133" i="1" s="1"/>
  <c r="C4134" i="1" s="1"/>
  <c r="A4128" i="1"/>
  <c r="A4129" i="1" s="1"/>
  <c r="M1239" i="1"/>
  <c r="N1239" i="1"/>
  <c r="O1239" i="1"/>
  <c r="Q1239" i="1"/>
  <c r="P1239" i="1"/>
  <c r="A4130" i="1" l="1"/>
  <c r="A4131" i="1" s="1"/>
  <c r="A4132" i="1" s="1"/>
  <c r="A4133" i="1" s="1"/>
  <c r="A4134" i="1"/>
  <c r="C4135" i="1"/>
  <c r="B4129" i="1"/>
  <c r="B4130" i="1" s="1"/>
  <c r="B4131" i="1" s="1"/>
  <c r="B4132" i="1" s="1"/>
  <c r="B4133" i="1" s="1"/>
  <c r="B4134" i="1" s="1"/>
  <c r="D1241" i="1"/>
  <c r="M1240" i="1"/>
  <c r="N1240" i="1"/>
  <c r="O1240" i="1"/>
  <c r="P1240" i="1"/>
  <c r="Q1240" i="1"/>
  <c r="B4135" i="1" l="1"/>
  <c r="D1242" i="1"/>
  <c r="E1241" i="1"/>
  <c r="E1242" i="1" s="1"/>
  <c r="A4135" i="1"/>
  <c r="C4136" i="1"/>
  <c r="M1241" i="1"/>
  <c r="N1241" i="1"/>
  <c r="O1241" i="1"/>
  <c r="P1241" i="1"/>
  <c r="Q1241" i="1"/>
  <c r="A4136" i="1" l="1"/>
  <c r="C4137" i="1"/>
  <c r="C4138" i="1" s="1"/>
  <c r="C4139" i="1" s="1"/>
  <c r="B4136" i="1"/>
  <c r="B4137" i="1" s="1"/>
  <c r="A4137" i="1"/>
  <c r="A4138" i="1" s="1"/>
  <c r="D1243" i="1"/>
  <c r="M1242" i="1"/>
  <c r="N1242" i="1"/>
  <c r="O1242" i="1"/>
  <c r="P1242" i="1"/>
  <c r="Q1242" i="1"/>
  <c r="B4138" i="1" l="1"/>
  <c r="B4139" i="1" s="1"/>
  <c r="D1244" i="1"/>
  <c r="E1243" i="1"/>
  <c r="E1244" i="1" s="1"/>
  <c r="C4140" i="1"/>
  <c r="C4141" i="1" s="1"/>
  <c r="C4142" i="1" s="1"/>
  <c r="C4143" i="1" s="1"/>
  <c r="C4144" i="1" s="1"/>
  <c r="A4139" i="1"/>
  <c r="M1243" i="1"/>
  <c r="N1243" i="1"/>
  <c r="O1243" i="1"/>
  <c r="P1243" i="1"/>
  <c r="Q1243" i="1"/>
  <c r="A4140" i="1" l="1"/>
  <c r="A4141" i="1" s="1"/>
  <c r="A4142" i="1" s="1"/>
  <c r="A4143" i="1" s="1"/>
  <c r="A4144" i="1"/>
  <c r="C4145" i="1"/>
  <c r="B4140" i="1"/>
  <c r="B4141" i="1" s="1"/>
  <c r="B4142" i="1" s="1"/>
  <c r="B4143" i="1" s="1"/>
  <c r="B4144" i="1" s="1"/>
  <c r="D1245" i="1"/>
  <c r="M1244" i="1"/>
  <c r="N1244" i="1"/>
  <c r="O1244" i="1"/>
  <c r="P1244" i="1"/>
  <c r="Q1244" i="1"/>
  <c r="B4145" i="1" l="1"/>
  <c r="D1246" i="1"/>
  <c r="E1245" i="1"/>
  <c r="A4145" i="1"/>
  <c r="C4146" i="1"/>
  <c r="M1245" i="1"/>
  <c r="N1245" i="1"/>
  <c r="O1245" i="1"/>
  <c r="P1245" i="1"/>
  <c r="Q1245" i="1"/>
  <c r="E1246" i="1" l="1"/>
  <c r="C4147" i="1"/>
  <c r="C4148" i="1" s="1"/>
  <c r="C4149" i="1" s="1"/>
  <c r="B4146" i="1"/>
  <c r="B4147" i="1" s="1"/>
  <c r="B4148" i="1" s="1"/>
  <c r="B4149" i="1" s="1"/>
  <c r="A4146" i="1"/>
  <c r="A4147" i="1" s="1"/>
  <c r="A4148" i="1" s="1"/>
  <c r="D1247" i="1"/>
  <c r="M1246" i="1"/>
  <c r="N1246" i="1"/>
  <c r="O1246" i="1"/>
  <c r="Q1246" i="1"/>
  <c r="P1246" i="1"/>
  <c r="D1248" i="1" l="1"/>
  <c r="E1247" i="1"/>
  <c r="C4150" i="1"/>
  <c r="C4151" i="1" s="1"/>
  <c r="C4152" i="1" s="1"/>
  <c r="C4153" i="1" s="1"/>
  <c r="C4154" i="1" s="1"/>
  <c r="A4149" i="1"/>
  <c r="A4150" i="1" s="1"/>
  <c r="A4151" i="1" s="1"/>
  <c r="A4152" i="1" s="1"/>
  <c r="A4153" i="1" s="1"/>
  <c r="M1247" i="1"/>
  <c r="N1247" i="1"/>
  <c r="O1247" i="1"/>
  <c r="Q1247" i="1"/>
  <c r="P1247" i="1"/>
  <c r="E1248" i="1" l="1"/>
  <c r="A4154" i="1"/>
  <c r="C4155" i="1"/>
  <c r="C4156" i="1" s="1"/>
  <c r="C4157" i="1" s="1"/>
  <c r="B4150" i="1"/>
  <c r="B4151" i="1" s="1"/>
  <c r="B4152" i="1" s="1"/>
  <c r="B4153" i="1" s="1"/>
  <c r="B4154" i="1" s="1"/>
  <c r="B4155" i="1" s="1"/>
  <c r="B4156" i="1" s="1"/>
  <c r="B4157" i="1" s="1"/>
  <c r="D1249" i="1"/>
  <c r="M1248" i="1"/>
  <c r="N1248" i="1"/>
  <c r="O1248" i="1"/>
  <c r="P1248" i="1"/>
  <c r="Q1248" i="1"/>
  <c r="D1250" i="1" l="1"/>
  <c r="E1249" i="1"/>
  <c r="C4158" i="1"/>
  <c r="C4159" i="1" s="1"/>
  <c r="C4160" i="1" s="1"/>
  <c r="C4161" i="1" s="1"/>
  <c r="C4162" i="1" s="1"/>
  <c r="C4163" i="1" s="1"/>
  <c r="C4164" i="1" s="1"/>
  <c r="A4155" i="1"/>
  <c r="A4156" i="1" s="1"/>
  <c r="A4157" i="1" s="1"/>
  <c r="A4158" i="1" s="1"/>
  <c r="A4159" i="1" s="1"/>
  <c r="A4160" i="1" s="1"/>
  <c r="A4161" i="1" s="1"/>
  <c r="A4162" i="1" s="1"/>
  <c r="A4163" i="1" s="1"/>
  <c r="M1249" i="1"/>
  <c r="N1249" i="1"/>
  <c r="O1249" i="1"/>
  <c r="P1249" i="1"/>
  <c r="Q1249" i="1"/>
  <c r="E1250" i="1" l="1"/>
  <c r="A4164" i="1"/>
  <c r="C4165" i="1"/>
  <c r="B4158" i="1"/>
  <c r="B4159" i="1" s="1"/>
  <c r="B4160" i="1" s="1"/>
  <c r="B4161" i="1" s="1"/>
  <c r="B4162" i="1" s="1"/>
  <c r="B4163" i="1" s="1"/>
  <c r="B4164" i="1" s="1"/>
  <c r="D1251" i="1"/>
  <c r="M1250" i="1"/>
  <c r="N1250" i="1"/>
  <c r="O1250" i="1"/>
  <c r="P1250" i="1"/>
  <c r="Q1250" i="1"/>
  <c r="D1252" i="1" l="1"/>
  <c r="E1251" i="1"/>
  <c r="C4166" i="1"/>
  <c r="C4167" i="1" s="1"/>
  <c r="B4165" i="1"/>
  <c r="B4166" i="1" s="1"/>
  <c r="B4167" i="1" s="1"/>
  <c r="A4165" i="1"/>
  <c r="A4166" i="1" s="1"/>
  <c r="M1251" i="1"/>
  <c r="N1251" i="1"/>
  <c r="O1251" i="1"/>
  <c r="Q1251" i="1"/>
  <c r="P1251" i="1"/>
  <c r="E1252" i="1" l="1"/>
  <c r="C4168" i="1"/>
  <c r="C4169" i="1" s="1"/>
  <c r="C4170" i="1" s="1"/>
  <c r="C4171" i="1" s="1"/>
  <c r="C4172" i="1" s="1"/>
  <c r="C4173" i="1" s="1"/>
  <c r="C4174" i="1" s="1"/>
  <c r="A4167" i="1"/>
  <c r="A4168" i="1" s="1"/>
  <c r="A4169" i="1" s="1"/>
  <c r="A4170" i="1" s="1"/>
  <c r="A4171" i="1" s="1"/>
  <c r="D1253" i="1"/>
  <c r="M1252" i="1"/>
  <c r="N1252" i="1"/>
  <c r="O1252" i="1"/>
  <c r="Q1252" i="1"/>
  <c r="P1252" i="1"/>
  <c r="A4172" i="1" l="1"/>
  <c r="A4173" i="1" s="1"/>
  <c r="D1254" i="1"/>
  <c r="E1253" i="1"/>
  <c r="A4174" i="1"/>
  <c r="C4175" i="1"/>
  <c r="B4168" i="1"/>
  <c r="B4169" i="1" s="1"/>
  <c r="B4170" i="1" s="1"/>
  <c r="B4171" i="1" s="1"/>
  <c r="B4172" i="1" s="1"/>
  <c r="B4173" i="1" s="1"/>
  <c r="B4174" i="1" s="1"/>
  <c r="M1253" i="1"/>
  <c r="N1253" i="1"/>
  <c r="O1253" i="1"/>
  <c r="P1253" i="1"/>
  <c r="Q1253" i="1"/>
  <c r="E1254" i="1" l="1"/>
  <c r="A4175" i="1"/>
  <c r="B4175" i="1"/>
  <c r="C4176" i="1"/>
  <c r="C4177" i="1" s="1"/>
  <c r="C4178" i="1" s="1"/>
  <c r="C4179" i="1" s="1"/>
  <c r="C4180" i="1" s="1"/>
  <c r="C4181" i="1" s="1"/>
  <c r="C4182" i="1" s="1"/>
  <c r="C4183" i="1" s="1"/>
  <c r="D1255" i="1"/>
  <c r="M1254" i="1"/>
  <c r="N1254" i="1"/>
  <c r="O1254" i="1"/>
  <c r="Q1254" i="1"/>
  <c r="P1254" i="1"/>
  <c r="D1256" i="1" l="1"/>
  <c r="E1255" i="1"/>
  <c r="E1256" i="1" s="1"/>
  <c r="C4184" i="1"/>
  <c r="B4176" i="1"/>
  <c r="B4177" i="1" s="1"/>
  <c r="B4178" i="1" s="1"/>
  <c r="B4179" i="1" s="1"/>
  <c r="B4180" i="1" s="1"/>
  <c r="B4181" i="1" s="1"/>
  <c r="B4182" i="1" s="1"/>
  <c r="B4183" i="1" s="1"/>
  <c r="A4176" i="1"/>
  <c r="A4177" i="1" s="1"/>
  <c r="A4178" i="1" s="1"/>
  <c r="A4179" i="1" s="1"/>
  <c r="A4180" i="1" s="1"/>
  <c r="A4181" i="1" s="1"/>
  <c r="A4182" i="1" s="1"/>
  <c r="A4183" i="1" s="1"/>
  <c r="M1255" i="1"/>
  <c r="N1255" i="1"/>
  <c r="O1255" i="1"/>
  <c r="Q1255" i="1"/>
  <c r="P1255" i="1"/>
  <c r="B4184" i="1" l="1"/>
  <c r="A4184" i="1"/>
  <c r="C4185" i="1"/>
  <c r="D1257" i="1"/>
  <c r="M1256" i="1"/>
  <c r="N1256" i="1"/>
  <c r="O1256" i="1"/>
  <c r="P1256" i="1"/>
  <c r="Q1256" i="1"/>
  <c r="D1258" i="1" l="1"/>
  <c r="E1257" i="1"/>
  <c r="A4185" i="1"/>
  <c r="C4186" i="1"/>
  <c r="B4185" i="1"/>
  <c r="M1257" i="1"/>
  <c r="N1257" i="1"/>
  <c r="O1257" i="1"/>
  <c r="P1257" i="1"/>
  <c r="Q1257" i="1"/>
  <c r="E1258" i="1" l="1"/>
  <c r="A4186" i="1"/>
  <c r="C4187" i="1"/>
  <c r="C4188" i="1" s="1"/>
  <c r="B4186" i="1"/>
  <c r="B4187" i="1" s="1"/>
  <c r="B4188" i="1" s="1"/>
  <c r="D1259" i="1"/>
  <c r="M1258" i="1"/>
  <c r="N1258" i="1"/>
  <c r="O1258" i="1"/>
  <c r="P1258" i="1"/>
  <c r="Q1258" i="1"/>
  <c r="A4187" i="1" l="1"/>
  <c r="D1260" i="1"/>
  <c r="E1259" i="1"/>
  <c r="E1260" i="1" s="1"/>
  <c r="C4189" i="1"/>
  <c r="C4190" i="1" s="1"/>
  <c r="C4191" i="1" s="1"/>
  <c r="C4192" i="1" s="1"/>
  <c r="C4193" i="1" s="1"/>
  <c r="C4194" i="1" s="1"/>
  <c r="A4188" i="1"/>
  <c r="M1259" i="1"/>
  <c r="N1259" i="1"/>
  <c r="O1259" i="1"/>
  <c r="P1259" i="1"/>
  <c r="Q1259" i="1"/>
  <c r="A4189" i="1" l="1"/>
  <c r="A4190" i="1" s="1"/>
  <c r="A4191" i="1"/>
  <c r="A4192" i="1" s="1"/>
  <c r="A4193" i="1" s="1"/>
  <c r="C4195" i="1"/>
  <c r="C4196" i="1" s="1"/>
  <c r="A4194" i="1"/>
  <c r="A4195" i="1" s="1"/>
  <c r="B4189" i="1"/>
  <c r="B4190" i="1" s="1"/>
  <c r="B4191" i="1" s="1"/>
  <c r="B4192" i="1" s="1"/>
  <c r="B4193" i="1" s="1"/>
  <c r="B4194" i="1" s="1"/>
  <c r="B4195" i="1" s="1"/>
  <c r="B4196" i="1" s="1"/>
  <c r="D1261" i="1"/>
  <c r="M1260" i="1"/>
  <c r="N1260" i="1"/>
  <c r="O1260" i="1"/>
  <c r="P1260" i="1"/>
  <c r="Q1260" i="1"/>
  <c r="D1262" i="1" l="1"/>
  <c r="E1261" i="1"/>
  <c r="C4197" i="1"/>
  <c r="C4198" i="1" s="1"/>
  <c r="C4199" i="1" s="1"/>
  <c r="A4196" i="1"/>
  <c r="A4197" i="1" s="1"/>
  <c r="A4198" i="1" s="1"/>
  <c r="M1261" i="1"/>
  <c r="N1261" i="1"/>
  <c r="O1261" i="1"/>
  <c r="P1261" i="1"/>
  <c r="Q1261" i="1"/>
  <c r="E1262" i="1" l="1"/>
  <c r="A4199" i="1"/>
  <c r="C4200" i="1"/>
  <c r="B4197" i="1"/>
  <c r="B4198" i="1" s="1"/>
  <c r="B4199" i="1" s="1"/>
  <c r="D1263" i="1"/>
  <c r="M1262" i="1"/>
  <c r="N1262" i="1"/>
  <c r="O1262" i="1"/>
  <c r="Q1262" i="1"/>
  <c r="P1262" i="1"/>
  <c r="D1264" i="1" l="1"/>
  <c r="E1263" i="1"/>
  <c r="C4201" i="1"/>
  <c r="C4202" i="1" s="1"/>
  <c r="C4203" i="1" s="1"/>
  <c r="C4204" i="1" s="1"/>
  <c r="B4200" i="1"/>
  <c r="B4201" i="1" s="1"/>
  <c r="B4202" i="1" s="1"/>
  <c r="A4200" i="1"/>
  <c r="A4201" i="1" s="1"/>
  <c r="A4202" i="1" s="1"/>
  <c r="A4203" i="1" s="1"/>
  <c r="M1263" i="1"/>
  <c r="N1263" i="1"/>
  <c r="O1263" i="1"/>
  <c r="Q1263" i="1"/>
  <c r="P1263" i="1"/>
  <c r="B4203" i="1" l="1"/>
  <c r="B4204" i="1" s="1"/>
  <c r="E1264" i="1"/>
  <c r="A4204" i="1"/>
  <c r="C4205" i="1"/>
  <c r="C4206" i="1" s="1"/>
  <c r="C4207" i="1" s="1"/>
  <c r="C4208" i="1" s="1"/>
  <c r="C4209" i="1" s="1"/>
  <c r="C4210" i="1" s="1"/>
  <c r="C4211" i="1" s="1"/>
  <c r="C4212" i="1" s="1"/>
  <c r="C4213" i="1" s="1"/>
  <c r="C4214" i="1" s="1"/>
  <c r="D1265" i="1"/>
  <c r="M1264" i="1"/>
  <c r="N1264" i="1"/>
  <c r="O1264" i="1"/>
  <c r="P1264" i="1"/>
  <c r="Q1264" i="1"/>
  <c r="D1266" i="1" l="1"/>
  <c r="E1265" i="1"/>
  <c r="E1266" i="1" s="1"/>
  <c r="A4214" i="1"/>
  <c r="C4215" i="1"/>
  <c r="A4205" i="1"/>
  <c r="A4206" i="1" s="1"/>
  <c r="A4207" i="1" s="1"/>
  <c r="A4208" i="1" s="1"/>
  <c r="A4209" i="1" s="1"/>
  <c r="A4210" i="1" s="1"/>
  <c r="A4211" i="1" s="1"/>
  <c r="A4212" i="1" s="1"/>
  <c r="A4213" i="1" s="1"/>
  <c r="B4205" i="1"/>
  <c r="B4206" i="1" s="1"/>
  <c r="B4207" i="1" s="1"/>
  <c r="B4208" i="1" s="1"/>
  <c r="B4209" i="1" s="1"/>
  <c r="B4210" i="1" s="1"/>
  <c r="B4211" i="1" s="1"/>
  <c r="B4212" i="1" s="1"/>
  <c r="B4213" i="1" s="1"/>
  <c r="B4214" i="1" s="1"/>
  <c r="M1265" i="1"/>
  <c r="N1265" i="1"/>
  <c r="O1265" i="1"/>
  <c r="P1265" i="1"/>
  <c r="Q1265" i="1"/>
  <c r="B4215" i="1" l="1"/>
  <c r="A4215" i="1"/>
  <c r="C4216" i="1"/>
  <c r="C4217" i="1" s="1"/>
  <c r="C4218" i="1" s="1"/>
  <c r="C4219" i="1" s="1"/>
  <c r="C4220" i="1" s="1"/>
  <c r="C4221" i="1" s="1"/>
  <c r="C4222" i="1" s="1"/>
  <c r="C4223" i="1" s="1"/>
  <c r="D1267" i="1"/>
  <c r="M1266" i="1"/>
  <c r="N1266" i="1"/>
  <c r="O1266" i="1"/>
  <c r="P1266" i="1"/>
  <c r="Q1266" i="1"/>
  <c r="D1268" i="1" l="1"/>
  <c r="E1267" i="1"/>
  <c r="E1268" i="1" s="1"/>
  <c r="C4224" i="1"/>
  <c r="A4216" i="1"/>
  <c r="A4217" i="1" s="1"/>
  <c r="A4218" i="1" s="1"/>
  <c r="A4219" i="1" s="1"/>
  <c r="A4220" i="1" s="1"/>
  <c r="A4221" i="1" s="1"/>
  <c r="A4222" i="1" s="1"/>
  <c r="A4223" i="1" s="1"/>
  <c r="B4216" i="1"/>
  <c r="B4217" i="1" s="1"/>
  <c r="B4218" i="1" s="1"/>
  <c r="B4219" i="1" s="1"/>
  <c r="B4220" i="1" s="1"/>
  <c r="B4221" i="1" s="1"/>
  <c r="B4222" i="1" s="1"/>
  <c r="B4223" i="1" s="1"/>
  <c r="M1267" i="1"/>
  <c r="N1267" i="1"/>
  <c r="O1267" i="1"/>
  <c r="Q1267" i="1"/>
  <c r="P1267" i="1"/>
  <c r="B4224" i="1" l="1"/>
  <c r="A4224" i="1"/>
  <c r="C4225" i="1"/>
  <c r="D1269" i="1"/>
  <c r="M1268" i="1"/>
  <c r="N1268" i="1"/>
  <c r="O1268" i="1"/>
  <c r="Q1268" i="1"/>
  <c r="P1268" i="1"/>
  <c r="D1270" i="1" l="1"/>
  <c r="E1269" i="1"/>
  <c r="E1270" i="1" s="1"/>
  <c r="A4225" i="1"/>
  <c r="C4226" i="1"/>
  <c r="B4225" i="1"/>
  <c r="M1269" i="1"/>
  <c r="N1269" i="1"/>
  <c r="O1269" i="1"/>
  <c r="P1269" i="1"/>
  <c r="Q1269" i="1"/>
  <c r="A4226" i="1" l="1"/>
  <c r="C4227" i="1"/>
  <c r="C4228" i="1" s="1"/>
  <c r="C4229" i="1" s="1"/>
  <c r="C4230" i="1" s="1"/>
  <c r="C4231" i="1" s="1"/>
  <c r="B4226" i="1"/>
  <c r="B4227" i="1" s="1"/>
  <c r="B4228" i="1" s="1"/>
  <c r="B4229" i="1" s="1"/>
  <c r="B4230" i="1" s="1"/>
  <c r="B4231" i="1" s="1"/>
  <c r="A4227" i="1"/>
  <c r="A4228" i="1" s="1"/>
  <c r="A4229" i="1" s="1"/>
  <c r="A4230" i="1" s="1"/>
  <c r="D1271" i="1"/>
  <c r="M1270" i="1"/>
  <c r="N1270" i="1"/>
  <c r="O1270" i="1"/>
  <c r="Q1270" i="1"/>
  <c r="P1270" i="1"/>
  <c r="D1272" i="1" l="1"/>
  <c r="E1271" i="1"/>
  <c r="E1272" i="1" s="1"/>
  <c r="C4232" i="1"/>
  <c r="C4233" i="1" s="1"/>
  <c r="C4234" i="1" s="1"/>
  <c r="A4231" i="1"/>
  <c r="A4232" i="1" s="1"/>
  <c r="A4233" i="1" s="1"/>
  <c r="M1271" i="1"/>
  <c r="N1271" i="1"/>
  <c r="O1271" i="1"/>
  <c r="Q1271" i="1"/>
  <c r="P1271" i="1"/>
  <c r="A4234" i="1" l="1"/>
  <c r="C4235" i="1"/>
  <c r="B4232" i="1"/>
  <c r="B4233" i="1" s="1"/>
  <c r="B4234" i="1" s="1"/>
  <c r="D1273" i="1"/>
  <c r="M1272" i="1"/>
  <c r="N1272" i="1"/>
  <c r="O1272" i="1"/>
  <c r="P1272" i="1"/>
  <c r="Q1272" i="1"/>
  <c r="D1274" i="1" l="1"/>
  <c r="E1273" i="1"/>
  <c r="E1274" i="1" s="1"/>
  <c r="C4236" i="1"/>
  <c r="C4237" i="1" s="1"/>
  <c r="B4235" i="1"/>
  <c r="B4236" i="1" s="1"/>
  <c r="B4237" i="1" s="1"/>
  <c r="A4235" i="1"/>
  <c r="M1273" i="1"/>
  <c r="N1273" i="1"/>
  <c r="O1273" i="1"/>
  <c r="P1273" i="1"/>
  <c r="Q1273" i="1"/>
  <c r="A4236" i="1" l="1"/>
  <c r="C4238" i="1"/>
  <c r="C4239" i="1" s="1"/>
  <c r="C4240" i="1" s="1"/>
  <c r="C4241" i="1" s="1"/>
  <c r="C4242" i="1" s="1"/>
  <c r="C4243" i="1" s="1"/>
  <c r="C4244" i="1" s="1"/>
  <c r="A4237" i="1"/>
  <c r="A4238" i="1" s="1"/>
  <c r="A4239" i="1" s="1"/>
  <c r="A4240" i="1" s="1"/>
  <c r="A4241" i="1" s="1"/>
  <c r="D1275" i="1"/>
  <c r="M1274" i="1"/>
  <c r="N1274" i="1"/>
  <c r="O1274" i="1"/>
  <c r="P1274" i="1"/>
  <c r="Q1274" i="1"/>
  <c r="A4242" i="1" l="1"/>
  <c r="A4243" i="1" s="1"/>
  <c r="D1276" i="1"/>
  <c r="E1275" i="1"/>
  <c r="E1276" i="1" s="1"/>
  <c r="C4245" i="1"/>
  <c r="C4246" i="1" s="1"/>
  <c r="A4244" i="1"/>
  <c r="B4238" i="1"/>
  <c r="B4239" i="1" s="1"/>
  <c r="B4240" i="1" s="1"/>
  <c r="B4241" i="1" s="1"/>
  <c r="B4242" i="1" s="1"/>
  <c r="B4243" i="1" s="1"/>
  <c r="B4244" i="1" s="1"/>
  <c r="B4245" i="1" s="1"/>
  <c r="B4246" i="1" s="1"/>
  <c r="M1275" i="1"/>
  <c r="N1275" i="1"/>
  <c r="O1275" i="1"/>
  <c r="P1275" i="1"/>
  <c r="Q1275" i="1"/>
  <c r="A4245" i="1" l="1"/>
  <c r="C4247" i="1"/>
  <c r="C4248" i="1" s="1"/>
  <c r="C4249" i="1" s="1"/>
  <c r="C4250" i="1" s="1"/>
  <c r="C4251" i="1" s="1"/>
  <c r="C4252" i="1" s="1"/>
  <c r="C4253" i="1" s="1"/>
  <c r="C4254" i="1" s="1"/>
  <c r="A4246" i="1"/>
  <c r="D1277" i="1"/>
  <c r="M1276" i="1"/>
  <c r="N1276" i="1"/>
  <c r="O1276" i="1"/>
  <c r="P1276" i="1"/>
  <c r="Q1276" i="1"/>
  <c r="A4247" i="1" l="1"/>
  <c r="A4248" i="1" s="1"/>
  <c r="A4249" i="1" s="1"/>
  <c r="A4250" i="1" s="1"/>
  <c r="A4251" i="1" s="1"/>
  <c r="A4252" i="1" s="1"/>
  <c r="A4253" i="1" s="1"/>
  <c r="D1278" i="1"/>
  <c r="E1277" i="1"/>
  <c r="E1278" i="1" s="1"/>
  <c r="A4254" i="1"/>
  <c r="C4255" i="1"/>
  <c r="B4247" i="1"/>
  <c r="B4248" i="1" s="1"/>
  <c r="B4249" i="1" s="1"/>
  <c r="B4250" i="1" s="1"/>
  <c r="B4251" i="1" s="1"/>
  <c r="B4252" i="1" s="1"/>
  <c r="B4253" i="1" s="1"/>
  <c r="B4254" i="1" s="1"/>
  <c r="M1277" i="1"/>
  <c r="N1277" i="1"/>
  <c r="O1277" i="1"/>
  <c r="P1277" i="1"/>
  <c r="Q1277" i="1"/>
  <c r="A4255" i="1" l="1"/>
  <c r="B4255" i="1"/>
  <c r="C4256" i="1"/>
  <c r="C4257" i="1" s="1"/>
  <c r="C4258" i="1" s="1"/>
  <c r="D1279" i="1"/>
  <c r="M1278" i="1"/>
  <c r="N1278" i="1"/>
  <c r="O1278" i="1"/>
  <c r="Q1278" i="1"/>
  <c r="P1278" i="1"/>
  <c r="D1280" i="1" l="1"/>
  <c r="E1279" i="1"/>
  <c r="C4259" i="1"/>
  <c r="B4256" i="1"/>
  <c r="B4257" i="1" s="1"/>
  <c r="B4258" i="1" s="1"/>
  <c r="A4256" i="1"/>
  <c r="A4257" i="1" s="1"/>
  <c r="A4258" i="1" s="1"/>
  <c r="A4259" i="1" s="1"/>
  <c r="M1279" i="1"/>
  <c r="N1279" i="1"/>
  <c r="O1279" i="1"/>
  <c r="Q1279" i="1"/>
  <c r="P1279" i="1"/>
  <c r="E1280" i="1" l="1"/>
  <c r="C4260" i="1"/>
  <c r="C4261" i="1" s="1"/>
  <c r="C4262" i="1" s="1"/>
  <c r="C4263" i="1" s="1"/>
  <c r="B4259" i="1"/>
  <c r="B4260" i="1" s="1"/>
  <c r="B4261" i="1" s="1"/>
  <c r="B4262" i="1" s="1"/>
  <c r="B4263" i="1" s="1"/>
  <c r="D1281" i="1"/>
  <c r="M1280" i="1"/>
  <c r="N1280" i="1"/>
  <c r="O1280" i="1"/>
  <c r="P1280" i="1"/>
  <c r="Q1280" i="1"/>
  <c r="D1282" i="1" l="1"/>
  <c r="E1281" i="1"/>
  <c r="E1282" i="1" s="1"/>
  <c r="C4264" i="1"/>
  <c r="A4260" i="1"/>
  <c r="A4261" i="1" s="1"/>
  <c r="A4262" i="1" s="1"/>
  <c r="A4263" i="1" s="1"/>
  <c r="M1281" i="1"/>
  <c r="N1281" i="1"/>
  <c r="O1281" i="1"/>
  <c r="P1281" i="1"/>
  <c r="Q1281" i="1"/>
  <c r="C4265" i="1" l="1"/>
  <c r="A4264" i="1"/>
  <c r="B4264" i="1"/>
  <c r="D1283" i="1"/>
  <c r="M1282" i="1"/>
  <c r="N1282" i="1"/>
  <c r="O1282" i="1"/>
  <c r="P1282" i="1"/>
  <c r="Q1282" i="1"/>
  <c r="D1284" i="1" l="1"/>
  <c r="E1283" i="1"/>
  <c r="E1284" i="1" s="1"/>
  <c r="B4265" i="1"/>
  <c r="A4265" i="1"/>
  <c r="C4266" i="1"/>
  <c r="M1283" i="1"/>
  <c r="N1283" i="1"/>
  <c r="O1283" i="1"/>
  <c r="Q1283" i="1"/>
  <c r="P1283" i="1"/>
  <c r="C4267" i="1" l="1"/>
  <c r="A4266" i="1"/>
  <c r="A4267" i="1" s="1"/>
  <c r="B4266" i="1"/>
  <c r="D1285" i="1"/>
  <c r="M1284" i="1"/>
  <c r="N1284" i="1"/>
  <c r="O1284" i="1"/>
  <c r="Q1284" i="1"/>
  <c r="P1284" i="1"/>
  <c r="D1286" i="1" l="1"/>
  <c r="E1285" i="1"/>
  <c r="E1286" i="1" s="1"/>
  <c r="C4268" i="1"/>
  <c r="C4269" i="1" s="1"/>
  <c r="C4270" i="1" s="1"/>
  <c r="C4271" i="1" s="1"/>
  <c r="C4272" i="1" s="1"/>
  <c r="C4273" i="1" s="1"/>
  <c r="C4274" i="1" s="1"/>
  <c r="B4267" i="1"/>
  <c r="B4268" i="1" s="1"/>
  <c r="B4269" i="1" s="1"/>
  <c r="B4270" i="1" s="1"/>
  <c r="M1285" i="1"/>
  <c r="N1285" i="1"/>
  <c r="O1285" i="1"/>
  <c r="P1285" i="1"/>
  <c r="Q1285" i="1"/>
  <c r="B4271" i="1" l="1"/>
  <c r="B4272" i="1"/>
  <c r="B4273" i="1" s="1"/>
  <c r="B4274" i="1" s="1"/>
  <c r="A4274" i="1"/>
  <c r="C4275" i="1"/>
  <c r="C4276" i="1" s="1"/>
  <c r="C4277" i="1" s="1"/>
  <c r="C4278" i="1" s="1"/>
  <c r="C4279" i="1" s="1"/>
  <c r="A4268" i="1"/>
  <c r="A4269" i="1" s="1"/>
  <c r="A4270" i="1" s="1"/>
  <c r="A4271" i="1" s="1"/>
  <c r="A4272" i="1" s="1"/>
  <c r="A4273" i="1" s="1"/>
  <c r="D1287" i="1"/>
  <c r="M1286" i="1"/>
  <c r="N1286" i="1"/>
  <c r="O1286" i="1"/>
  <c r="Q1286" i="1"/>
  <c r="P1286" i="1"/>
  <c r="D1288" i="1" l="1"/>
  <c r="E1287" i="1"/>
  <c r="E1288" i="1" s="1"/>
  <c r="C4280" i="1"/>
  <c r="A4275" i="1"/>
  <c r="A4276" i="1" s="1"/>
  <c r="A4277" i="1" s="1"/>
  <c r="A4278" i="1" s="1"/>
  <c r="A4279" i="1" s="1"/>
  <c r="A4280" i="1" s="1"/>
  <c r="B4275" i="1"/>
  <c r="B4276" i="1" s="1"/>
  <c r="B4277" i="1" s="1"/>
  <c r="B4278" i="1" s="1"/>
  <c r="B4279" i="1" s="1"/>
  <c r="M1287" i="1"/>
  <c r="N1287" i="1"/>
  <c r="O1287" i="1"/>
  <c r="Q1287" i="1"/>
  <c r="P1287" i="1"/>
  <c r="C4281" i="1" l="1"/>
  <c r="B4280" i="1"/>
  <c r="B4281" i="1" s="1"/>
  <c r="D1289" i="1"/>
  <c r="M1288" i="1"/>
  <c r="N1288" i="1"/>
  <c r="O1288" i="1"/>
  <c r="Q1288" i="1"/>
  <c r="P1288" i="1"/>
  <c r="D1290" i="1" l="1"/>
  <c r="E1289" i="1"/>
  <c r="E1290" i="1" s="1"/>
  <c r="A4281" i="1"/>
  <c r="C4282" i="1"/>
  <c r="C4283" i="1" s="1"/>
  <c r="C4284" i="1" s="1"/>
  <c r="M1289" i="1"/>
  <c r="N1289" i="1"/>
  <c r="O1289" i="1"/>
  <c r="Q1289" i="1"/>
  <c r="P1289" i="1"/>
  <c r="A4284" i="1" l="1"/>
  <c r="C4285" i="1"/>
  <c r="A4282" i="1"/>
  <c r="A4283" i="1" s="1"/>
  <c r="B4282" i="1"/>
  <c r="B4283" i="1" s="1"/>
  <c r="B4284" i="1" s="1"/>
  <c r="D1291" i="1"/>
  <c r="M1290" i="1"/>
  <c r="N1290" i="1"/>
  <c r="O1290" i="1"/>
  <c r="P1290" i="1"/>
  <c r="Q1290" i="1"/>
  <c r="D1292" i="1" l="1"/>
  <c r="E1291" i="1"/>
  <c r="C4286" i="1"/>
  <c r="C4287" i="1" s="1"/>
  <c r="B4285" i="1"/>
  <c r="B4286" i="1" s="1"/>
  <c r="B4287" i="1" s="1"/>
  <c r="A4285" i="1"/>
  <c r="A4286" i="1" s="1"/>
  <c r="M1291" i="1"/>
  <c r="N1291" i="1"/>
  <c r="O1291" i="1"/>
  <c r="Q1291" i="1"/>
  <c r="P1291" i="1"/>
  <c r="E1292" i="1" l="1"/>
  <c r="A4287" i="1"/>
  <c r="C4288" i="1"/>
  <c r="C4289" i="1" s="1"/>
  <c r="C4290" i="1" s="1"/>
  <c r="C4291" i="1" s="1"/>
  <c r="C4292" i="1" s="1"/>
  <c r="C4293" i="1" s="1"/>
  <c r="C4294" i="1" s="1"/>
  <c r="D1293" i="1"/>
  <c r="M1292" i="1"/>
  <c r="N1292" i="1"/>
  <c r="O1292" i="1"/>
  <c r="Q1292" i="1"/>
  <c r="P1292" i="1"/>
  <c r="D1294" i="1" l="1"/>
  <c r="E1293" i="1"/>
  <c r="E1294" i="1" s="1"/>
  <c r="A4294" i="1"/>
  <c r="C4295" i="1"/>
  <c r="A4288" i="1"/>
  <c r="A4289" i="1" s="1"/>
  <c r="A4290" i="1" s="1"/>
  <c r="A4291" i="1" s="1"/>
  <c r="A4292" i="1" s="1"/>
  <c r="A4293" i="1" s="1"/>
  <c r="B4288" i="1"/>
  <c r="B4289" i="1" s="1"/>
  <c r="B4290" i="1" s="1"/>
  <c r="B4291" i="1" s="1"/>
  <c r="B4292" i="1" s="1"/>
  <c r="B4293" i="1" s="1"/>
  <c r="B4294" i="1" s="1"/>
  <c r="M1293" i="1"/>
  <c r="N1293" i="1"/>
  <c r="O1293" i="1"/>
  <c r="Q1293" i="1"/>
  <c r="P1293" i="1"/>
  <c r="B4295" i="1" l="1"/>
  <c r="A4295" i="1"/>
  <c r="C4296" i="1"/>
  <c r="C4297" i="1" s="1"/>
  <c r="D1295" i="1"/>
  <c r="M1294" i="1"/>
  <c r="N1294" i="1"/>
  <c r="O1294" i="1"/>
  <c r="P1294" i="1"/>
  <c r="Q1294" i="1"/>
  <c r="D1296" i="1" l="1"/>
  <c r="E1295" i="1"/>
  <c r="E1296" i="1" s="1"/>
  <c r="C4298" i="1"/>
  <c r="A4296" i="1"/>
  <c r="A4297" i="1" s="1"/>
  <c r="B4296" i="1"/>
  <c r="B4297" i="1" s="1"/>
  <c r="M1295" i="1"/>
  <c r="N1295" i="1"/>
  <c r="O1295" i="1"/>
  <c r="Q1295" i="1"/>
  <c r="P1295" i="1"/>
  <c r="C4299" i="1" l="1"/>
  <c r="C4300" i="1" s="1"/>
  <c r="C4301" i="1" s="1"/>
  <c r="C4302" i="1" s="1"/>
  <c r="C4303" i="1" s="1"/>
  <c r="C4304" i="1" s="1"/>
  <c r="B4298" i="1"/>
  <c r="B4299" i="1" s="1"/>
  <c r="B4300" i="1" s="1"/>
  <c r="A4298" i="1"/>
  <c r="A4299" i="1" s="1"/>
  <c r="A4300" i="1" s="1"/>
  <c r="A4301" i="1" s="1"/>
  <c r="A4302" i="1" s="1"/>
  <c r="A4303" i="1" s="1"/>
  <c r="D1297" i="1"/>
  <c r="M1296" i="1"/>
  <c r="N1296" i="1"/>
  <c r="O1296" i="1"/>
  <c r="Q1296" i="1"/>
  <c r="P1296" i="1"/>
  <c r="B4301" i="1" l="1"/>
  <c r="B4302" i="1" s="1"/>
  <c r="B4303" i="1"/>
  <c r="B4304" i="1" s="1"/>
  <c r="D1298" i="1"/>
  <c r="E1297" i="1"/>
  <c r="E1298" i="1" s="1"/>
  <c r="A4304" i="1"/>
  <c r="C4305" i="1"/>
  <c r="M1297" i="1"/>
  <c r="N1297" i="1"/>
  <c r="O1297" i="1"/>
  <c r="Q1297" i="1"/>
  <c r="P1297" i="1"/>
  <c r="A4305" i="1" l="1"/>
  <c r="C4306" i="1"/>
  <c r="B4305" i="1"/>
  <c r="D1299" i="1"/>
  <c r="M1298" i="1"/>
  <c r="N1298" i="1"/>
  <c r="O1298" i="1"/>
  <c r="P1298" i="1"/>
  <c r="Q1298" i="1"/>
  <c r="D1300" i="1" l="1"/>
  <c r="E1299" i="1"/>
  <c r="E1300" i="1" s="1"/>
  <c r="A4306" i="1"/>
  <c r="B4306" i="1"/>
  <c r="C4307" i="1"/>
  <c r="C4308" i="1" s="1"/>
  <c r="C4309" i="1" s="1"/>
  <c r="C4310" i="1" s="1"/>
  <c r="C4311" i="1" s="1"/>
  <c r="M1299" i="1"/>
  <c r="N1299" i="1"/>
  <c r="O1299" i="1"/>
  <c r="Q1299" i="1"/>
  <c r="P1299" i="1"/>
  <c r="C4312" i="1" l="1"/>
  <c r="C4313" i="1" s="1"/>
  <c r="C4314" i="1" s="1"/>
  <c r="B4307" i="1"/>
  <c r="B4308" i="1" s="1"/>
  <c r="B4309" i="1" s="1"/>
  <c r="B4310" i="1" s="1"/>
  <c r="B4311" i="1" s="1"/>
  <c r="B4312" i="1" s="1"/>
  <c r="B4313" i="1" s="1"/>
  <c r="A4307" i="1"/>
  <c r="A4308" i="1" s="1"/>
  <c r="A4309" i="1" s="1"/>
  <c r="A4310" i="1" s="1"/>
  <c r="A4311" i="1" s="1"/>
  <c r="A4312" i="1" s="1"/>
  <c r="A4313" i="1" s="1"/>
  <c r="D1301" i="1"/>
  <c r="M1300" i="1"/>
  <c r="N1300" i="1"/>
  <c r="O1300" i="1"/>
  <c r="Q1300" i="1"/>
  <c r="P1300" i="1"/>
  <c r="D1302" i="1" l="1"/>
  <c r="E1301" i="1"/>
  <c r="C4315" i="1"/>
  <c r="A4314" i="1"/>
  <c r="B4314" i="1"/>
  <c r="M1301" i="1"/>
  <c r="N1301" i="1"/>
  <c r="O1301" i="1"/>
  <c r="Q1301" i="1"/>
  <c r="P1301" i="1"/>
  <c r="E1302" i="1" l="1"/>
  <c r="C4316" i="1"/>
  <c r="C4317" i="1" s="1"/>
  <c r="C4318" i="1" s="1"/>
  <c r="C4319" i="1" s="1"/>
  <c r="C4320" i="1" s="1"/>
  <c r="C4321" i="1" s="1"/>
  <c r="C4322" i="1" s="1"/>
  <c r="C4323" i="1" s="1"/>
  <c r="C4324" i="1" s="1"/>
  <c r="B4315" i="1"/>
  <c r="B4316" i="1" s="1"/>
  <c r="B4317" i="1" s="1"/>
  <c r="B4318" i="1" s="1"/>
  <c r="B4319" i="1" s="1"/>
  <c r="A4315" i="1"/>
  <c r="A4316" i="1" s="1"/>
  <c r="A4317" i="1" s="1"/>
  <c r="A4318" i="1" s="1"/>
  <c r="A4319" i="1" s="1"/>
  <c r="A4320" i="1" s="1"/>
  <c r="A4321" i="1" s="1"/>
  <c r="A4322" i="1" s="1"/>
  <c r="A4323" i="1" s="1"/>
  <c r="D1303" i="1"/>
  <c r="M1302" i="1"/>
  <c r="N1302" i="1"/>
  <c r="O1302" i="1"/>
  <c r="P1302" i="1"/>
  <c r="Q1302" i="1"/>
  <c r="B4320" i="1" l="1"/>
  <c r="B4321" i="1" s="1"/>
  <c r="B4322" i="1"/>
  <c r="D1304" i="1"/>
  <c r="E1303" i="1"/>
  <c r="E1304" i="1" s="1"/>
  <c r="B4323" i="1"/>
  <c r="B4324" i="1" s="1"/>
  <c r="A4324" i="1"/>
  <c r="C4325" i="1"/>
  <c r="M1303" i="1"/>
  <c r="N1303" i="1"/>
  <c r="O1303" i="1"/>
  <c r="Q1303" i="1"/>
  <c r="P1303" i="1"/>
  <c r="C4326" i="1" l="1"/>
  <c r="C4327" i="1" s="1"/>
  <c r="A4325" i="1"/>
  <c r="A4326" i="1" s="1"/>
  <c r="B4325" i="1"/>
  <c r="B4326" i="1" s="1"/>
  <c r="B4327" i="1" s="1"/>
  <c r="D1305" i="1"/>
  <c r="M1304" i="1"/>
  <c r="N1304" i="1"/>
  <c r="O1304" i="1"/>
  <c r="Q1304" i="1"/>
  <c r="P1304" i="1"/>
  <c r="D1306" i="1" l="1"/>
  <c r="E1305" i="1"/>
  <c r="E1306" i="1" s="1"/>
  <c r="A4327" i="1"/>
  <c r="C4328" i="1"/>
  <c r="N1305" i="1"/>
  <c r="O1305" i="1"/>
  <c r="P1305" i="1"/>
  <c r="Q1305" i="1"/>
  <c r="M1305" i="1"/>
  <c r="A4328" i="1" l="1"/>
  <c r="C4329" i="1"/>
  <c r="C4330" i="1" s="1"/>
  <c r="C4331" i="1" s="1"/>
  <c r="C4332" i="1" s="1"/>
  <c r="C4333" i="1" s="1"/>
  <c r="C4334" i="1" s="1"/>
  <c r="B4328" i="1"/>
  <c r="B4329" i="1" s="1"/>
  <c r="B4330" i="1" s="1"/>
  <c r="B4331" i="1" s="1"/>
  <c r="A4329" i="1"/>
  <c r="A4330" i="1" s="1"/>
  <c r="A4331" i="1" s="1"/>
  <c r="A4332" i="1" s="1"/>
  <c r="A4333" i="1" s="1"/>
  <c r="D1307" i="1"/>
  <c r="N1306" i="1"/>
  <c r="O1306" i="1"/>
  <c r="P1306" i="1"/>
  <c r="M1306" i="1"/>
  <c r="Q1306" i="1"/>
  <c r="B4332" i="1" l="1"/>
  <c r="B4333" i="1" s="1"/>
  <c r="B4334" i="1" s="1"/>
  <c r="D1308" i="1"/>
  <c r="E1307" i="1"/>
  <c r="E1308" i="1" s="1"/>
  <c r="A4334" i="1"/>
  <c r="C4335" i="1"/>
  <c r="N1307" i="1"/>
  <c r="O1307" i="1"/>
  <c r="M1307" i="1"/>
  <c r="P1307" i="1"/>
  <c r="Q1307" i="1"/>
  <c r="A4335" i="1" l="1"/>
  <c r="C4336" i="1"/>
  <c r="B4335" i="1"/>
  <c r="D1309" i="1"/>
  <c r="N1308" i="1"/>
  <c r="O1308" i="1"/>
  <c r="Q1308" i="1"/>
  <c r="P1308" i="1"/>
  <c r="M1308" i="1"/>
  <c r="D1310" i="1" l="1"/>
  <c r="E1309" i="1"/>
  <c r="C4337" i="1"/>
  <c r="C4338" i="1" s="1"/>
  <c r="C4339" i="1" s="1"/>
  <c r="C4340" i="1" s="1"/>
  <c r="C4341" i="1" s="1"/>
  <c r="C4342" i="1" s="1"/>
  <c r="B4336" i="1"/>
  <c r="B4337" i="1" s="1"/>
  <c r="B4338" i="1" s="1"/>
  <c r="B4339" i="1" s="1"/>
  <c r="B4340" i="1" s="1"/>
  <c r="B4341" i="1" s="1"/>
  <c r="A4336" i="1"/>
  <c r="A4337" i="1" s="1"/>
  <c r="A4338" i="1" s="1"/>
  <c r="A4339" i="1" s="1"/>
  <c r="A4340" i="1" s="1"/>
  <c r="N1309" i="1"/>
  <c r="O1309" i="1"/>
  <c r="Q1309" i="1"/>
  <c r="M1309" i="1"/>
  <c r="P1309" i="1"/>
  <c r="B4342" i="1" l="1"/>
  <c r="A4341" i="1"/>
  <c r="E1310" i="1"/>
  <c r="C4343" i="1"/>
  <c r="C4344" i="1" s="1"/>
  <c r="A4342" i="1"/>
  <c r="D1311" i="1"/>
  <c r="N1310" i="1"/>
  <c r="O1310" i="1"/>
  <c r="M1310" i="1"/>
  <c r="P1310" i="1"/>
  <c r="Q1310" i="1"/>
  <c r="A4343" i="1" l="1"/>
  <c r="D1312" i="1"/>
  <c r="E1311" i="1"/>
  <c r="A4344" i="1"/>
  <c r="C4345" i="1"/>
  <c r="B4343" i="1"/>
  <c r="B4344" i="1" s="1"/>
  <c r="B4345" i="1" s="1"/>
  <c r="N1311" i="1"/>
  <c r="O1311" i="1"/>
  <c r="M1311" i="1"/>
  <c r="Q1311" i="1"/>
  <c r="P1311" i="1"/>
  <c r="E1312" i="1" l="1"/>
  <c r="A4345" i="1"/>
  <c r="C4346" i="1"/>
  <c r="D1313" i="1"/>
  <c r="N1312" i="1"/>
  <c r="O1312" i="1"/>
  <c r="M1312" i="1"/>
  <c r="P1312" i="1"/>
  <c r="Q1312" i="1"/>
  <c r="D1314" i="1" l="1"/>
  <c r="E1313" i="1"/>
  <c r="E1314" i="1" s="1"/>
  <c r="B4346" i="1"/>
  <c r="A4346" i="1"/>
  <c r="C4347" i="1"/>
  <c r="C4348" i="1" s="1"/>
  <c r="C4349" i="1" s="1"/>
  <c r="C4350" i="1" s="1"/>
  <c r="C4351" i="1" s="1"/>
  <c r="N1313" i="1"/>
  <c r="O1313" i="1"/>
  <c r="P1313" i="1"/>
  <c r="Q1313" i="1"/>
  <c r="M1313" i="1"/>
  <c r="C4352" i="1" l="1"/>
  <c r="A4347" i="1"/>
  <c r="A4348" i="1" s="1"/>
  <c r="A4349" i="1" s="1"/>
  <c r="A4350" i="1" s="1"/>
  <c r="A4351" i="1" s="1"/>
  <c r="A4352" i="1" s="1"/>
  <c r="B4347" i="1"/>
  <c r="B4348" i="1" s="1"/>
  <c r="B4349" i="1" s="1"/>
  <c r="B4350" i="1" s="1"/>
  <c r="B4351" i="1" s="1"/>
  <c r="D1315" i="1"/>
  <c r="N1314" i="1"/>
  <c r="O1314" i="1"/>
  <c r="P1314" i="1"/>
  <c r="M1314" i="1"/>
  <c r="Q1314" i="1"/>
  <c r="D1316" i="1" l="1"/>
  <c r="E1315" i="1"/>
  <c r="E1316" i="1" s="1"/>
  <c r="C4353" i="1"/>
  <c r="C4354" i="1" s="1"/>
  <c r="B4352" i="1"/>
  <c r="B4353" i="1" s="1"/>
  <c r="B4354" i="1" s="1"/>
  <c r="N1315" i="1"/>
  <c r="O1315" i="1"/>
  <c r="M1315" i="1"/>
  <c r="P1315" i="1"/>
  <c r="Q1315" i="1"/>
  <c r="A4354" i="1" l="1"/>
  <c r="C4355" i="1"/>
  <c r="C4356" i="1" s="1"/>
  <c r="C4357" i="1" s="1"/>
  <c r="C4358" i="1" s="1"/>
  <c r="C4359" i="1" s="1"/>
  <c r="D1317" i="1"/>
  <c r="A4353" i="1"/>
  <c r="N1316" i="1"/>
  <c r="O1316" i="1"/>
  <c r="Q1316" i="1"/>
  <c r="M1316" i="1"/>
  <c r="P1316" i="1"/>
  <c r="D1318" i="1" l="1"/>
  <c r="E1317" i="1"/>
  <c r="C4360" i="1"/>
  <c r="A4355" i="1"/>
  <c r="A4356" i="1" s="1"/>
  <c r="A4357" i="1" s="1"/>
  <c r="A4358" i="1" s="1"/>
  <c r="A4359" i="1" s="1"/>
  <c r="B4355" i="1"/>
  <c r="B4356" i="1" s="1"/>
  <c r="B4357" i="1" s="1"/>
  <c r="B4358" i="1" s="1"/>
  <c r="B4359" i="1" s="1"/>
  <c r="N1317" i="1"/>
  <c r="O1317" i="1"/>
  <c r="Q1317" i="1"/>
  <c r="P1317" i="1"/>
  <c r="M1317" i="1"/>
  <c r="E1318" i="1" l="1"/>
  <c r="C4361" i="1"/>
  <c r="C4362" i="1" s="1"/>
  <c r="C4363" i="1" s="1"/>
  <c r="C4364" i="1" s="1"/>
  <c r="B4360" i="1"/>
  <c r="B4361" i="1" s="1"/>
  <c r="B4362" i="1" s="1"/>
  <c r="B4363" i="1" s="1"/>
  <c r="B4364" i="1" s="1"/>
  <c r="A4360" i="1"/>
  <c r="A4361" i="1" s="1"/>
  <c r="A4362" i="1" s="1"/>
  <c r="A4363" i="1" s="1"/>
  <c r="D1319" i="1"/>
  <c r="N1318" i="1"/>
  <c r="O1318" i="1"/>
  <c r="M1318" i="1"/>
  <c r="P1318" i="1"/>
  <c r="Q1318" i="1"/>
  <c r="D1320" i="1" l="1"/>
  <c r="E1319" i="1"/>
  <c r="A4364" i="1"/>
  <c r="C4365" i="1"/>
  <c r="N1319" i="1"/>
  <c r="O1319" i="1"/>
  <c r="M1319" i="1"/>
  <c r="P1319" i="1"/>
  <c r="Q1319" i="1"/>
  <c r="E1320" i="1" l="1"/>
  <c r="C4366" i="1"/>
  <c r="C4367" i="1" s="1"/>
  <c r="A4365" i="1"/>
  <c r="B4365" i="1"/>
  <c r="D1321" i="1"/>
  <c r="N1320" i="1"/>
  <c r="O1320" i="1"/>
  <c r="M1320" i="1"/>
  <c r="Q1320" i="1"/>
  <c r="P1320" i="1"/>
  <c r="B4366" i="1" l="1"/>
  <c r="B4367" i="1" s="1"/>
  <c r="A4366" i="1"/>
  <c r="D1322" i="1"/>
  <c r="E1321" i="1"/>
  <c r="E1322" i="1" s="1"/>
  <c r="C4368" i="1"/>
  <c r="A4367" i="1"/>
  <c r="N1321" i="1"/>
  <c r="O1321" i="1"/>
  <c r="P1321" i="1"/>
  <c r="Q1321" i="1"/>
  <c r="M1321" i="1"/>
  <c r="A4368" i="1" l="1"/>
  <c r="C4369" i="1"/>
  <c r="B4368" i="1"/>
  <c r="B4369" i="1" s="1"/>
  <c r="D1323" i="1"/>
  <c r="N1322" i="1"/>
  <c r="O1322" i="1"/>
  <c r="P1322" i="1"/>
  <c r="M1322" i="1"/>
  <c r="Q1322" i="1"/>
  <c r="D1324" i="1" l="1"/>
  <c r="E1323" i="1"/>
  <c r="E1324" i="1" s="1"/>
  <c r="A4369" i="1"/>
  <c r="C4370" i="1"/>
  <c r="C4371" i="1" s="1"/>
  <c r="C4372" i="1" s="1"/>
  <c r="C4373" i="1" s="1"/>
  <c r="C4374" i="1" s="1"/>
  <c r="N1323" i="1"/>
  <c r="O1323" i="1"/>
  <c r="M1323" i="1"/>
  <c r="P1323" i="1"/>
  <c r="Q1323" i="1"/>
  <c r="A4374" i="1" l="1"/>
  <c r="C4375" i="1"/>
  <c r="A4370" i="1"/>
  <c r="A4371" i="1" s="1"/>
  <c r="A4372" i="1" s="1"/>
  <c r="A4373" i="1" s="1"/>
  <c r="B4370" i="1"/>
  <c r="B4371" i="1" s="1"/>
  <c r="B4372" i="1" s="1"/>
  <c r="B4373" i="1" s="1"/>
  <c r="B4374" i="1" s="1"/>
  <c r="D1325" i="1"/>
  <c r="N1324" i="1"/>
  <c r="O1324" i="1"/>
  <c r="Q1324" i="1"/>
  <c r="P1324" i="1"/>
  <c r="M1324" i="1"/>
  <c r="D1326" i="1" l="1"/>
  <c r="E1325" i="1"/>
  <c r="E1326" i="1" s="1"/>
  <c r="B4375" i="1"/>
  <c r="C4376" i="1"/>
  <c r="A4375" i="1"/>
  <c r="N1325" i="1"/>
  <c r="O1325" i="1"/>
  <c r="Q1325" i="1"/>
  <c r="M1325" i="1"/>
  <c r="P1325" i="1"/>
  <c r="B4376" i="1" l="1"/>
  <c r="C4377" i="1"/>
  <c r="C4378" i="1" s="1"/>
  <c r="C4379" i="1" s="1"/>
  <c r="C4380" i="1" s="1"/>
  <c r="C4381" i="1" s="1"/>
  <c r="C4382" i="1" s="1"/>
  <c r="C4383" i="1" s="1"/>
  <c r="C4384" i="1" s="1"/>
  <c r="A4376" i="1"/>
  <c r="A4377" i="1" s="1"/>
  <c r="A4378" i="1" s="1"/>
  <c r="A4379" i="1" s="1"/>
  <c r="A4380" i="1" s="1"/>
  <c r="A4381" i="1" s="1"/>
  <c r="B4377" i="1"/>
  <c r="B4378" i="1" s="1"/>
  <c r="B4379" i="1" s="1"/>
  <c r="B4380" i="1" s="1"/>
  <c r="B4381" i="1" s="1"/>
  <c r="D1327" i="1"/>
  <c r="N1326" i="1"/>
  <c r="O1326" i="1"/>
  <c r="M1326" i="1"/>
  <c r="P1326" i="1"/>
  <c r="Q1326" i="1"/>
  <c r="B4382" i="1" l="1"/>
  <c r="B4383" i="1" s="1"/>
  <c r="A4382" i="1"/>
  <c r="A4383" i="1" s="1"/>
  <c r="D1328" i="1"/>
  <c r="E1327" i="1"/>
  <c r="C4385" i="1"/>
  <c r="A4384" i="1"/>
  <c r="B4384" i="1"/>
  <c r="N1327" i="1"/>
  <c r="O1327" i="1"/>
  <c r="M1327" i="1"/>
  <c r="Q1327" i="1"/>
  <c r="P1327" i="1"/>
  <c r="E1328" i="1" l="1"/>
  <c r="B4385" i="1"/>
  <c r="C4386" i="1"/>
  <c r="C4387" i="1" s="1"/>
  <c r="C4388" i="1" s="1"/>
  <c r="A4385" i="1"/>
  <c r="A4386" i="1" s="1"/>
  <c r="A4387" i="1" s="1"/>
  <c r="D1329" i="1"/>
  <c r="N1328" i="1"/>
  <c r="O1328" i="1"/>
  <c r="M1328" i="1"/>
  <c r="P1328" i="1"/>
  <c r="Q1328" i="1"/>
  <c r="D1330" i="1" l="1"/>
  <c r="E1329" i="1"/>
  <c r="E1330" i="1" s="1"/>
  <c r="C4389" i="1"/>
  <c r="C4390" i="1" s="1"/>
  <c r="C4391" i="1" s="1"/>
  <c r="C4392" i="1" s="1"/>
  <c r="C4393" i="1" s="1"/>
  <c r="C4394" i="1" s="1"/>
  <c r="A4388" i="1"/>
  <c r="A4389" i="1" s="1"/>
  <c r="B4386" i="1"/>
  <c r="B4387" i="1" s="1"/>
  <c r="B4388" i="1" s="1"/>
  <c r="B4389" i="1" s="1"/>
  <c r="B4390" i="1" s="1"/>
  <c r="B4391" i="1" s="1"/>
  <c r="B4392" i="1" s="1"/>
  <c r="B4393" i="1" s="1"/>
  <c r="B4394" i="1" s="1"/>
  <c r="N1329" i="1"/>
  <c r="O1329" i="1"/>
  <c r="P1329" i="1"/>
  <c r="Q1329" i="1"/>
  <c r="M1329" i="1"/>
  <c r="A4390" i="1" l="1"/>
  <c r="A4391" i="1" s="1"/>
  <c r="A4392" i="1" s="1"/>
  <c r="A4393" i="1" s="1"/>
  <c r="A4394" i="1"/>
  <c r="C4395" i="1"/>
  <c r="D1331" i="1"/>
  <c r="N1330" i="1"/>
  <c r="O1330" i="1"/>
  <c r="P1330" i="1"/>
  <c r="M1330" i="1"/>
  <c r="Q1330" i="1"/>
  <c r="D1332" i="1" l="1"/>
  <c r="E1331" i="1"/>
  <c r="E1332" i="1" s="1"/>
  <c r="C4396" i="1"/>
  <c r="C4397" i="1" s="1"/>
  <c r="B4395" i="1"/>
  <c r="B4396" i="1" s="1"/>
  <c r="B4397" i="1" s="1"/>
  <c r="A4395" i="1"/>
  <c r="A4396" i="1" s="1"/>
  <c r="N1331" i="1"/>
  <c r="O1331" i="1"/>
  <c r="M1331" i="1"/>
  <c r="P1331" i="1"/>
  <c r="Q1331" i="1"/>
  <c r="C4398" i="1" l="1"/>
  <c r="C4399" i="1" s="1"/>
  <c r="C4400" i="1" s="1"/>
  <c r="C4401" i="1" s="1"/>
  <c r="C4402" i="1" s="1"/>
  <c r="C4403" i="1" s="1"/>
  <c r="C4404" i="1" s="1"/>
  <c r="A4397" i="1"/>
  <c r="A4398" i="1" s="1"/>
  <c r="A4399" i="1" s="1"/>
  <c r="A4400" i="1" s="1"/>
  <c r="D1333" i="1"/>
  <c r="N1332" i="1"/>
  <c r="O1332" i="1"/>
  <c r="Q1332" i="1"/>
  <c r="M1332" i="1"/>
  <c r="P1332" i="1"/>
  <c r="A4401" i="1" l="1"/>
  <c r="A4402" i="1" s="1"/>
  <c r="A4403" i="1" s="1"/>
  <c r="D1334" i="1"/>
  <c r="E1333" i="1"/>
  <c r="E1334" i="1" s="1"/>
  <c r="A4404" i="1"/>
  <c r="C4405" i="1"/>
  <c r="B4398" i="1"/>
  <c r="B4399" i="1" s="1"/>
  <c r="B4400" i="1" s="1"/>
  <c r="B4401" i="1" s="1"/>
  <c r="B4402" i="1" s="1"/>
  <c r="B4403" i="1" s="1"/>
  <c r="B4404" i="1" s="1"/>
  <c r="N1333" i="1"/>
  <c r="O1333" i="1"/>
  <c r="Q1333" i="1"/>
  <c r="P1333" i="1"/>
  <c r="M1333" i="1"/>
  <c r="A4405" i="1" l="1"/>
  <c r="C4406" i="1"/>
  <c r="C4407" i="1" s="1"/>
  <c r="C4408" i="1" s="1"/>
  <c r="B4405" i="1"/>
  <c r="B4406" i="1" s="1"/>
  <c r="B4407" i="1" s="1"/>
  <c r="A4406" i="1"/>
  <c r="A4407" i="1" s="1"/>
  <c r="A4408" i="1" s="1"/>
  <c r="D1335" i="1"/>
  <c r="N1334" i="1"/>
  <c r="O1334" i="1"/>
  <c r="M1334" i="1"/>
  <c r="P1334" i="1"/>
  <c r="Q1334" i="1"/>
  <c r="D1336" i="1" l="1"/>
  <c r="E1335" i="1"/>
  <c r="C4409" i="1"/>
  <c r="C4410" i="1" s="1"/>
  <c r="B4408" i="1"/>
  <c r="B4409" i="1" s="1"/>
  <c r="B4410" i="1" s="1"/>
  <c r="N1335" i="1"/>
  <c r="O1335" i="1"/>
  <c r="M1335" i="1"/>
  <c r="P1335" i="1"/>
  <c r="Q1335" i="1"/>
  <c r="E1336" i="1" l="1"/>
  <c r="C4411" i="1"/>
  <c r="C4412" i="1" s="1"/>
  <c r="C4413" i="1" s="1"/>
  <c r="C4414" i="1" s="1"/>
  <c r="A4409" i="1"/>
  <c r="A4410" i="1" s="1"/>
  <c r="D1337" i="1"/>
  <c r="N1336" i="1"/>
  <c r="O1336" i="1"/>
  <c r="M1336" i="1"/>
  <c r="Q1336" i="1"/>
  <c r="P1336" i="1"/>
  <c r="A4411" i="1" l="1"/>
  <c r="A4412" i="1" s="1"/>
  <c r="A4413" i="1"/>
  <c r="D1338" i="1"/>
  <c r="E1337" i="1"/>
  <c r="E1338" i="1" s="1"/>
  <c r="A4414" i="1"/>
  <c r="C4415" i="1"/>
  <c r="B4411" i="1"/>
  <c r="B4412" i="1" s="1"/>
  <c r="B4413" i="1" s="1"/>
  <c r="B4414" i="1" s="1"/>
  <c r="N1337" i="1"/>
  <c r="O1337" i="1"/>
  <c r="P1337" i="1"/>
  <c r="Q1337" i="1"/>
  <c r="M1337" i="1"/>
  <c r="B4415" i="1" l="1"/>
  <c r="A4415" i="1"/>
  <c r="C4416" i="1"/>
  <c r="D1339" i="1"/>
  <c r="N1338" i="1"/>
  <c r="O1338" i="1"/>
  <c r="P1338" i="1"/>
  <c r="M1338" i="1"/>
  <c r="Q1338" i="1"/>
  <c r="D1340" i="1" l="1"/>
  <c r="E1339" i="1"/>
  <c r="C4417" i="1"/>
  <c r="C4418" i="1" s="1"/>
  <c r="C4419" i="1" s="1"/>
  <c r="C4420" i="1" s="1"/>
  <c r="C4421" i="1" s="1"/>
  <c r="C4422" i="1" s="1"/>
  <c r="B4416" i="1"/>
  <c r="B4417" i="1" s="1"/>
  <c r="B4418" i="1" s="1"/>
  <c r="B4419" i="1" s="1"/>
  <c r="A4416" i="1"/>
  <c r="A4417" i="1" s="1"/>
  <c r="A4418" i="1" s="1"/>
  <c r="A4419" i="1" s="1"/>
  <c r="N1339" i="1"/>
  <c r="O1339" i="1"/>
  <c r="M1339" i="1"/>
  <c r="P1339" i="1"/>
  <c r="Q1339" i="1"/>
  <c r="A4420" i="1" l="1"/>
  <c r="A4421" i="1" s="1"/>
  <c r="E1340" i="1"/>
  <c r="B4420" i="1"/>
  <c r="B4421" i="1" s="1"/>
  <c r="C4423" i="1"/>
  <c r="C4424" i="1" s="1"/>
  <c r="A4422" i="1"/>
  <c r="B4422" i="1"/>
  <c r="B4423" i="1" s="1"/>
  <c r="B4424" i="1" s="1"/>
  <c r="D1341" i="1"/>
  <c r="N1340" i="1"/>
  <c r="O1340" i="1"/>
  <c r="Q1340" i="1"/>
  <c r="P1340" i="1"/>
  <c r="M1340" i="1"/>
  <c r="A4423" i="1" l="1"/>
  <c r="D1342" i="1"/>
  <c r="E1341" i="1"/>
  <c r="E1342" i="1" s="1"/>
  <c r="C4425" i="1"/>
  <c r="A4424" i="1"/>
  <c r="N1341" i="1"/>
  <c r="O1341" i="1"/>
  <c r="Q1341" i="1"/>
  <c r="M1341" i="1"/>
  <c r="P1341" i="1"/>
  <c r="A4425" i="1" l="1"/>
  <c r="B4425" i="1"/>
  <c r="C4426" i="1"/>
  <c r="D1343" i="1"/>
  <c r="N1342" i="1"/>
  <c r="O1342" i="1"/>
  <c r="M1342" i="1"/>
  <c r="P1342" i="1"/>
  <c r="Q1342" i="1"/>
  <c r="D1344" i="1" l="1"/>
  <c r="E1343" i="1"/>
  <c r="E1344" i="1" s="1"/>
  <c r="A4426" i="1"/>
  <c r="C4427" i="1"/>
  <c r="B4426" i="1"/>
  <c r="N1343" i="1"/>
  <c r="O1343" i="1"/>
  <c r="M1343" i="1"/>
  <c r="Q1343" i="1"/>
  <c r="P1343" i="1"/>
  <c r="A4427" i="1" l="1"/>
  <c r="C4428" i="1"/>
  <c r="C4429" i="1" s="1"/>
  <c r="C4430" i="1" s="1"/>
  <c r="C4431" i="1" s="1"/>
  <c r="C4432" i="1" s="1"/>
  <c r="B4427" i="1"/>
  <c r="B4428" i="1" s="1"/>
  <c r="B4429" i="1" s="1"/>
  <c r="B4430" i="1" s="1"/>
  <c r="B4431" i="1" s="1"/>
  <c r="B4432" i="1" s="1"/>
  <c r="A4428" i="1"/>
  <c r="A4429" i="1" s="1"/>
  <c r="A4430" i="1" s="1"/>
  <c r="D1345" i="1"/>
  <c r="N1344" i="1"/>
  <c r="M1344" i="1"/>
  <c r="Q1344" i="1"/>
  <c r="O1344" i="1"/>
  <c r="P1344" i="1"/>
  <c r="A4431" i="1" l="1"/>
  <c r="D1346" i="1"/>
  <c r="E1345" i="1"/>
  <c r="C4433" i="1"/>
  <c r="C4434" i="1" s="1"/>
  <c r="A4432" i="1"/>
  <c r="N1345" i="1"/>
  <c r="M1345" i="1"/>
  <c r="O1345" i="1"/>
  <c r="P1345" i="1"/>
  <c r="Q1345" i="1"/>
  <c r="A4433" i="1" l="1"/>
  <c r="E1346" i="1"/>
  <c r="A4434" i="1"/>
  <c r="C4435" i="1"/>
  <c r="C4436" i="1" s="1"/>
  <c r="B4433" i="1"/>
  <c r="B4434" i="1" s="1"/>
  <c r="B4435" i="1" s="1"/>
  <c r="B4436" i="1" s="1"/>
  <c r="D1347" i="1"/>
  <c r="N1346" i="1"/>
  <c r="P1346" i="1"/>
  <c r="Q1346" i="1"/>
  <c r="O1346" i="1"/>
  <c r="M1346" i="1"/>
  <c r="D1348" i="1" l="1"/>
  <c r="E1347" i="1"/>
  <c r="E1348" i="1" s="1"/>
  <c r="C4437" i="1"/>
  <c r="C4438" i="1" s="1"/>
  <c r="C4439" i="1" s="1"/>
  <c r="A4435" i="1"/>
  <c r="A4436" i="1" s="1"/>
  <c r="A4437" i="1" s="1"/>
  <c r="A4438" i="1" s="1"/>
  <c r="P1347" i="1"/>
  <c r="Q1347" i="1"/>
  <c r="M1347" i="1"/>
  <c r="N1347" i="1"/>
  <c r="O1347" i="1"/>
  <c r="A4439" i="1" l="1"/>
  <c r="C4440" i="1"/>
  <c r="B4437" i="1"/>
  <c r="B4438" i="1" s="1"/>
  <c r="B4439" i="1" s="1"/>
  <c r="D1349" i="1"/>
  <c r="P1348" i="1"/>
  <c r="Q1348" i="1"/>
  <c r="M1348" i="1"/>
  <c r="O1348" i="1"/>
  <c r="N1348" i="1"/>
  <c r="D1350" i="1" l="1"/>
  <c r="E1349" i="1"/>
  <c r="C4441" i="1"/>
  <c r="B4440" i="1"/>
  <c r="B4441" i="1" s="1"/>
  <c r="A4440" i="1"/>
  <c r="P1349" i="1"/>
  <c r="Q1349" i="1"/>
  <c r="M1349" i="1"/>
  <c r="N1349" i="1"/>
  <c r="O1349" i="1"/>
  <c r="E1350" i="1" l="1"/>
  <c r="A4441" i="1"/>
  <c r="C4442" i="1"/>
  <c r="C4443" i="1" s="1"/>
  <c r="C4444" i="1" s="1"/>
  <c r="D1351" i="1"/>
  <c r="P1350" i="1"/>
  <c r="Q1350" i="1"/>
  <c r="M1350" i="1"/>
  <c r="O1350" i="1"/>
  <c r="N1350" i="1"/>
  <c r="D1352" i="1" l="1"/>
  <c r="E1351" i="1"/>
  <c r="A4444" i="1"/>
  <c r="C4445" i="1"/>
  <c r="A4442" i="1"/>
  <c r="A4443" i="1" s="1"/>
  <c r="B4442" i="1"/>
  <c r="B4443" i="1" s="1"/>
  <c r="B4444" i="1" s="1"/>
  <c r="P1351" i="1"/>
  <c r="Q1351" i="1"/>
  <c r="M1351" i="1"/>
  <c r="N1351" i="1"/>
  <c r="O1351" i="1"/>
  <c r="E1352" i="1" l="1"/>
  <c r="C4446" i="1"/>
  <c r="C4447" i="1" s="1"/>
  <c r="B4445" i="1"/>
  <c r="B4446" i="1" s="1"/>
  <c r="B4447" i="1" s="1"/>
  <c r="A4445" i="1"/>
  <c r="A4446" i="1" s="1"/>
  <c r="D1353" i="1"/>
  <c r="P1352" i="1"/>
  <c r="Q1352" i="1"/>
  <c r="M1352" i="1"/>
  <c r="O1352" i="1"/>
  <c r="N1352" i="1"/>
  <c r="D1354" i="1" l="1"/>
  <c r="E1353" i="1"/>
  <c r="A4447" i="1"/>
  <c r="C4448" i="1"/>
  <c r="C4449" i="1" s="1"/>
  <c r="C4450" i="1" s="1"/>
  <c r="C4451" i="1" s="1"/>
  <c r="C4452" i="1" s="1"/>
  <c r="C4453" i="1" s="1"/>
  <c r="C4454" i="1" s="1"/>
  <c r="Q1353" i="1"/>
  <c r="M1353" i="1"/>
  <c r="N1353" i="1"/>
  <c r="O1353" i="1"/>
  <c r="P1353" i="1"/>
  <c r="E1354" i="1" l="1"/>
  <c r="C4455" i="1"/>
  <c r="A4454" i="1"/>
  <c r="A4448" i="1"/>
  <c r="A4449" i="1" s="1"/>
  <c r="A4450" i="1" s="1"/>
  <c r="A4451" i="1" s="1"/>
  <c r="A4452" i="1" s="1"/>
  <c r="A4453" i="1" s="1"/>
  <c r="B4448" i="1"/>
  <c r="B4449" i="1" s="1"/>
  <c r="B4450" i="1" s="1"/>
  <c r="B4451" i="1" s="1"/>
  <c r="B4452" i="1" s="1"/>
  <c r="B4453" i="1" s="1"/>
  <c r="B4454" i="1" s="1"/>
  <c r="D1355" i="1"/>
  <c r="Q1354" i="1"/>
  <c r="M1354" i="1"/>
  <c r="N1354" i="1"/>
  <c r="O1354" i="1"/>
  <c r="P1354" i="1"/>
  <c r="D1356" i="1" l="1"/>
  <c r="E1355" i="1"/>
  <c r="B4455" i="1"/>
  <c r="A4455" i="1"/>
  <c r="C4456" i="1"/>
  <c r="Q1355" i="1"/>
  <c r="M1355" i="1"/>
  <c r="O1355" i="1"/>
  <c r="N1355" i="1"/>
  <c r="P1355" i="1"/>
  <c r="E1356" i="1" l="1"/>
  <c r="C4457" i="1"/>
  <c r="A4456" i="1"/>
  <c r="B4456" i="1"/>
  <c r="D1357" i="1"/>
  <c r="Q1356" i="1"/>
  <c r="M1356" i="1"/>
  <c r="N1356" i="1"/>
  <c r="P1356" i="1"/>
  <c r="O1356" i="1"/>
  <c r="B4457" i="1" l="1"/>
  <c r="D1358" i="1"/>
  <c r="E1357" i="1"/>
  <c r="E1358" i="1" s="1"/>
  <c r="A4457" i="1"/>
  <c r="C4458" i="1"/>
  <c r="M1357" i="1"/>
  <c r="N1357" i="1"/>
  <c r="O1357" i="1"/>
  <c r="Q1357" i="1"/>
  <c r="P1357" i="1"/>
  <c r="A4458" i="1" l="1"/>
  <c r="C4459" i="1"/>
  <c r="C4460" i="1" s="1"/>
  <c r="C4461" i="1" s="1"/>
  <c r="C4462" i="1" s="1"/>
  <c r="C4463" i="1" s="1"/>
  <c r="C4464" i="1" s="1"/>
  <c r="B4458" i="1"/>
  <c r="B4459" i="1" s="1"/>
  <c r="B4460" i="1" s="1"/>
  <c r="D1359" i="1"/>
  <c r="M1358" i="1"/>
  <c r="N1358" i="1"/>
  <c r="O1358" i="1"/>
  <c r="Q1358" i="1"/>
  <c r="P1358" i="1"/>
  <c r="A4459" i="1" l="1"/>
  <c r="A4460" i="1" s="1"/>
  <c r="A4461" i="1"/>
  <c r="A4462" i="1" s="1"/>
  <c r="A4463" i="1" s="1"/>
  <c r="B4461" i="1"/>
  <c r="B4462" i="1" s="1"/>
  <c r="B4463" i="1" s="1"/>
  <c r="B4464" i="1" s="1"/>
  <c r="D1360" i="1"/>
  <c r="E1359" i="1"/>
  <c r="E1360" i="1" s="1"/>
  <c r="A4464" i="1"/>
  <c r="C4465" i="1"/>
  <c r="M1359" i="1"/>
  <c r="N1359" i="1"/>
  <c r="O1359" i="1"/>
  <c r="Q1359" i="1"/>
  <c r="P1359" i="1"/>
  <c r="A4465" i="1" l="1"/>
  <c r="C4466" i="1"/>
  <c r="B4465" i="1"/>
  <c r="D1361" i="1"/>
  <c r="M1360" i="1"/>
  <c r="N1360" i="1"/>
  <c r="O1360" i="1"/>
  <c r="Q1360" i="1"/>
  <c r="P1360" i="1"/>
  <c r="D1362" i="1" l="1"/>
  <c r="E1361" i="1"/>
  <c r="B4466" i="1"/>
  <c r="A4466" i="1"/>
  <c r="C4467" i="1"/>
  <c r="M1361" i="1"/>
  <c r="N1361" i="1"/>
  <c r="O1361" i="1"/>
  <c r="Q1361" i="1"/>
  <c r="P1361" i="1"/>
  <c r="E1362" i="1" l="1"/>
  <c r="C4468" i="1"/>
  <c r="C4469" i="1" s="1"/>
  <c r="B4467" i="1"/>
  <c r="A4467" i="1"/>
  <c r="D1363" i="1"/>
  <c r="M1362" i="1"/>
  <c r="N1362" i="1"/>
  <c r="O1362" i="1"/>
  <c r="Q1362" i="1"/>
  <c r="P1362" i="1"/>
  <c r="A4468" i="1" l="1"/>
  <c r="B4468" i="1"/>
  <c r="B4469" i="1" s="1"/>
  <c r="D1364" i="1"/>
  <c r="E1363" i="1"/>
  <c r="E1364" i="1" s="1"/>
  <c r="C4470" i="1"/>
  <c r="A4469" i="1"/>
  <c r="A4470" i="1" s="1"/>
  <c r="M1363" i="1"/>
  <c r="N1363" i="1"/>
  <c r="O1363" i="1"/>
  <c r="Q1363" i="1"/>
  <c r="P1363" i="1"/>
  <c r="C4471" i="1" l="1"/>
  <c r="C4472" i="1" s="1"/>
  <c r="C4473" i="1" s="1"/>
  <c r="C4474" i="1" s="1"/>
  <c r="B4470" i="1"/>
  <c r="D1365" i="1"/>
  <c r="M1364" i="1"/>
  <c r="N1364" i="1"/>
  <c r="O1364" i="1"/>
  <c r="Q1364" i="1"/>
  <c r="P1364" i="1"/>
  <c r="B4471" i="1" l="1"/>
  <c r="B4472" i="1" s="1"/>
  <c r="B4473" i="1" s="1"/>
  <c r="B4474" i="1" s="1"/>
  <c r="D1366" i="1"/>
  <c r="E1365" i="1"/>
  <c r="A4474" i="1"/>
  <c r="C4475" i="1"/>
  <c r="C4476" i="1" s="1"/>
  <c r="A4471" i="1"/>
  <c r="A4472" i="1" s="1"/>
  <c r="A4473" i="1" s="1"/>
  <c r="M1365" i="1"/>
  <c r="N1365" i="1"/>
  <c r="O1365" i="1"/>
  <c r="Q1365" i="1"/>
  <c r="P1365" i="1"/>
  <c r="E1366" i="1" l="1"/>
  <c r="C4477" i="1"/>
  <c r="C4478" i="1" s="1"/>
  <c r="C4479" i="1" s="1"/>
  <c r="C4480" i="1" s="1"/>
  <c r="C4481" i="1" s="1"/>
  <c r="C4482" i="1" s="1"/>
  <c r="C4483" i="1" s="1"/>
  <c r="C4484" i="1" s="1"/>
  <c r="A4475" i="1"/>
  <c r="A4476" i="1" s="1"/>
  <c r="A4477" i="1" s="1"/>
  <c r="A4478" i="1" s="1"/>
  <c r="B4475" i="1"/>
  <c r="B4476" i="1" s="1"/>
  <c r="B4477" i="1" s="1"/>
  <c r="B4478" i="1" s="1"/>
  <c r="B4479" i="1" s="1"/>
  <c r="B4480" i="1" s="1"/>
  <c r="B4481" i="1" s="1"/>
  <c r="B4482" i="1" s="1"/>
  <c r="D1367" i="1"/>
  <c r="M1366" i="1"/>
  <c r="N1366" i="1"/>
  <c r="O1366" i="1"/>
  <c r="Q1366" i="1"/>
  <c r="P1366" i="1"/>
  <c r="B4483" i="1" l="1"/>
  <c r="B4484" i="1" s="1"/>
  <c r="A4479" i="1"/>
  <c r="A4480" i="1" s="1"/>
  <c r="A4481" i="1" s="1"/>
  <c r="A4482" i="1" s="1"/>
  <c r="A4483" i="1" s="1"/>
  <c r="D1368" i="1"/>
  <c r="E1367" i="1"/>
  <c r="E1368" i="1" s="1"/>
  <c r="A4484" i="1"/>
  <c r="C4485" i="1"/>
  <c r="M1367" i="1"/>
  <c r="N1367" i="1"/>
  <c r="O1367" i="1"/>
  <c r="Q1367" i="1"/>
  <c r="P1367" i="1"/>
  <c r="C4486" i="1" l="1"/>
  <c r="B4485" i="1"/>
  <c r="A4485" i="1"/>
  <c r="D1369" i="1"/>
  <c r="M1368" i="1"/>
  <c r="N1368" i="1"/>
  <c r="O1368" i="1"/>
  <c r="Q1368" i="1"/>
  <c r="P1368" i="1"/>
  <c r="B4486" i="1" l="1"/>
  <c r="D1370" i="1"/>
  <c r="E1369" i="1"/>
  <c r="C4487" i="1"/>
  <c r="C4488" i="1" s="1"/>
  <c r="C4489" i="1" s="1"/>
  <c r="C4490" i="1" s="1"/>
  <c r="C4491" i="1" s="1"/>
  <c r="C4492" i="1" s="1"/>
  <c r="C4493" i="1" s="1"/>
  <c r="C4494" i="1" s="1"/>
  <c r="A4486" i="1"/>
  <c r="M1369" i="1"/>
  <c r="N1369" i="1"/>
  <c r="O1369" i="1"/>
  <c r="Q1369" i="1"/>
  <c r="P1369" i="1"/>
  <c r="A4487" i="1" l="1"/>
  <c r="A4488" i="1" s="1"/>
  <c r="A4489" i="1" s="1"/>
  <c r="A4490" i="1" s="1"/>
  <c r="A4491" i="1" s="1"/>
  <c r="A4492" i="1" s="1"/>
  <c r="E1370" i="1"/>
  <c r="A4493" i="1"/>
  <c r="A4494" i="1"/>
  <c r="C4495" i="1"/>
  <c r="B4487" i="1"/>
  <c r="B4488" i="1" s="1"/>
  <c r="B4489" i="1" s="1"/>
  <c r="B4490" i="1" s="1"/>
  <c r="B4491" i="1" s="1"/>
  <c r="B4492" i="1" s="1"/>
  <c r="B4493" i="1" s="1"/>
  <c r="B4494" i="1" s="1"/>
  <c r="D1371" i="1"/>
  <c r="M1370" i="1"/>
  <c r="N1370" i="1"/>
  <c r="O1370" i="1"/>
  <c r="Q1370" i="1"/>
  <c r="P1370" i="1"/>
  <c r="D1372" i="1" l="1"/>
  <c r="E1371" i="1"/>
  <c r="B4495" i="1"/>
  <c r="C4496" i="1"/>
  <c r="A4495" i="1"/>
  <c r="M1371" i="1"/>
  <c r="N1371" i="1"/>
  <c r="O1371" i="1"/>
  <c r="Q1371" i="1"/>
  <c r="P1371" i="1"/>
  <c r="E1372" i="1" l="1"/>
  <c r="C4497" i="1"/>
  <c r="C4498" i="1" s="1"/>
  <c r="B4496" i="1"/>
  <c r="B4497" i="1" s="1"/>
  <c r="A4496" i="1"/>
  <c r="A4497" i="1" s="1"/>
  <c r="D1373" i="1"/>
  <c r="M1372" i="1"/>
  <c r="N1372" i="1"/>
  <c r="O1372" i="1"/>
  <c r="Q1372" i="1"/>
  <c r="P1372" i="1"/>
  <c r="B4498" i="1" l="1"/>
  <c r="D1374" i="1"/>
  <c r="E1373" i="1"/>
  <c r="E1374" i="1" s="1"/>
  <c r="A4498" i="1"/>
  <c r="C4499" i="1"/>
  <c r="M1373" i="1"/>
  <c r="N1373" i="1"/>
  <c r="O1373" i="1"/>
  <c r="Q1373" i="1"/>
  <c r="P1373" i="1"/>
  <c r="A4499" i="1" l="1"/>
  <c r="C4500" i="1"/>
  <c r="C4501" i="1" s="1"/>
  <c r="C4502" i="1" s="1"/>
  <c r="C4503" i="1" s="1"/>
  <c r="B4499" i="1"/>
  <c r="B4500" i="1" s="1"/>
  <c r="B4501" i="1" s="1"/>
  <c r="B4502" i="1" s="1"/>
  <c r="B4503" i="1" s="1"/>
  <c r="D1375" i="1"/>
  <c r="M1374" i="1"/>
  <c r="N1374" i="1"/>
  <c r="O1374" i="1"/>
  <c r="Q1374" i="1"/>
  <c r="P1374" i="1"/>
  <c r="A4500" i="1" l="1"/>
  <c r="A4501" i="1" s="1"/>
  <c r="A4502" i="1" s="1"/>
  <c r="D1376" i="1"/>
  <c r="E1375" i="1"/>
  <c r="E1376" i="1" s="1"/>
  <c r="C4504" i="1"/>
  <c r="A4503" i="1"/>
  <c r="M1375" i="1"/>
  <c r="N1375" i="1"/>
  <c r="O1375" i="1"/>
  <c r="Q1375" i="1"/>
  <c r="P1375" i="1"/>
  <c r="A4504" i="1" l="1"/>
  <c r="C4505" i="1"/>
  <c r="B4504" i="1"/>
  <c r="B4505" i="1" s="1"/>
  <c r="D1377" i="1"/>
  <c r="M1376" i="1"/>
  <c r="N1376" i="1"/>
  <c r="O1376" i="1"/>
  <c r="Q1376" i="1"/>
  <c r="P1376" i="1"/>
  <c r="D1378" i="1" l="1"/>
  <c r="E1377" i="1"/>
  <c r="A4505" i="1"/>
  <c r="C4506" i="1"/>
  <c r="M1377" i="1"/>
  <c r="N1377" i="1"/>
  <c r="O1377" i="1"/>
  <c r="Q1377" i="1"/>
  <c r="P1377" i="1"/>
  <c r="E1378" i="1" l="1"/>
  <c r="A4506" i="1"/>
  <c r="B4506" i="1"/>
  <c r="C4507" i="1"/>
  <c r="C4508" i="1" s="1"/>
  <c r="C4509" i="1" s="1"/>
  <c r="C4510" i="1" s="1"/>
  <c r="C4511" i="1" s="1"/>
  <c r="D1379" i="1"/>
  <c r="M1378" i="1"/>
  <c r="N1378" i="1"/>
  <c r="O1378" i="1"/>
  <c r="Q1378" i="1"/>
  <c r="P1378" i="1"/>
  <c r="D1380" i="1" l="1"/>
  <c r="E1379" i="1"/>
  <c r="C4512" i="1"/>
  <c r="B4507" i="1"/>
  <c r="B4508" i="1" s="1"/>
  <c r="B4509" i="1" s="1"/>
  <c r="B4510" i="1" s="1"/>
  <c r="B4511" i="1" s="1"/>
  <c r="A4507" i="1"/>
  <c r="A4508" i="1" s="1"/>
  <c r="A4509" i="1" s="1"/>
  <c r="A4510" i="1" s="1"/>
  <c r="A4511" i="1" s="1"/>
  <c r="A4512" i="1" s="1"/>
  <c r="M1379" i="1"/>
  <c r="N1379" i="1"/>
  <c r="O1379" i="1"/>
  <c r="Q1379" i="1"/>
  <c r="P1379" i="1"/>
  <c r="E1380" i="1" l="1"/>
  <c r="C4513" i="1"/>
  <c r="C4514" i="1" s="1"/>
  <c r="B4512" i="1"/>
  <c r="B4513" i="1" s="1"/>
  <c r="D1381" i="1"/>
  <c r="M1380" i="1"/>
  <c r="N1380" i="1"/>
  <c r="O1380" i="1"/>
  <c r="Q1380" i="1"/>
  <c r="P1380" i="1"/>
  <c r="B4514" i="1" l="1"/>
  <c r="D1382" i="1"/>
  <c r="E1381" i="1"/>
  <c r="E1382" i="1" s="1"/>
  <c r="C4515" i="1"/>
  <c r="C4516" i="1" s="1"/>
  <c r="C4517" i="1" s="1"/>
  <c r="C4518" i="1" s="1"/>
  <c r="C4519" i="1" s="1"/>
  <c r="A4514" i="1"/>
  <c r="A4513" i="1"/>
  <c r="M1381" i="1"/>
  <c r="N1381" i="1"/>
  <c r="O1381" i="1"/>
  <c r="Q1381" i="1"/>
  <c r="P1381" i="1"/>
  <c r="A4515" i="1" l="1"/>
  <c r="A4516" i="1" s="1"/>
  <c r="A4517" i="1" s="1"/>
  <c r="A4518" i="1" s="1"/>
  <c r="A4519" i="1" s="1"/>
  <c r="C4520" i="1"/>
  <c r="B4515" i="1"/>
  <c r="B4516" i="1" s="1"/>
  <c r="B4517" i="1" s="1"/>
  <c r="B4518" i="1" s="1"/>
  <c r="B4519" i="1" s="1"/>
  <c r="D1383" i="1"/>
  <c r="M1382" i="1"/>
  <c r="N1382" i="1"/>
  <c r="O1382" i="1"/>
  <c r="Q1382" i="1"/>
  <c r="P1382" i="1"/>
  <c r="D1384" i="1" l="1"/>
  <c r="E1383" i="1"/>
  <c r="C4521" i="1"/>
  <c r="C4522" i="1" s="1"/>
  <c r="C4523" i="1" s="1"/>
  <c r="B4520" i="1"/>
  <c r="B4521" i="1" s="1"/>
  <c r="B4522" i="1" s="1"/>
  <c r="B4523" i="1" s="1"/>
  <c r="A4520" i="1"/>
  <c r="M1383" i="1"/>
  <c r="N1383" i="1"/>
  <c r="O1383" i="1"/>
  <c r="Q1383" i="1"/>
  <c r="P1383" i="1"/>
  <c r="E1384" i="1" l="1"/>
  <c r="A4521" i="1"/>
  <c r="A4522" i="1" s="1"/>
  <c r="C4524" i="1"/>
  <c r="A4523" i="1"/>
  <c r="D1385" i="1"/>
  <c r="M1384" i="1"/>
  <c r="N1384" i="1"/>
  <c r="O1384" i="1"/>
  <c r="Q1384" i="1"/>
  <c r="P1384" i="1"/>
  <c r="D1386" i="1" l="1"/>
  <c r="E1385" i="1"/>
  <c r="A4524" i="1"/>
  <c r="C4525" i="1"/>
  <c r="C4526" i="1" s="1"/>
  <c r="B4524" i="1"/>
  <c r="M1385" i="1"/>
  <c r="N1385" i="1"/>
  <c r="O1385" i="1"/>
  <c r="Q1385" i="1"/>
  <c r="P1385" i="1"/>
  <c r="E1386" i="1" l="1"/>
  <c r="B4525" i="1"/>
  <c r="B4526" i="1" s="1"/>
  <c r="A4525" i="1"/>
  <c r="C4527" i="1"/>
  <c r="A4526" i="1"/>
  <c r="D1387" i="1"/>
  <c r="M1386" i="1"/>
  <c r="N1386" i="1"/>
  <c r="O1386" i="1"/>
  <c r="Q1386" i="1"/>
  <c r="P1386" i="1"/>
  <c r="D1388" i="1" l="1"/>
  <c r="E1387" i="1"/>
  <c r="A4527" i="1"/>
  <c r="C4528" i="1"/>
  <c r="B4527" i="1"/>
  <c r="M1387" i="1"/>
  <c r="N1387" i="1"/>
  <c r="O1387" i="1"/>
  <c r="Q1387" i="1"/>
  <c r="P1387" i="1"/>
  <c r="E1388" i="1" l="1"/>
  <c r="A4528" i="1"/>
  <c r="C4529" i="1"/>
  <c r="B4528" i="1"/>
  <c r="B4529" i="1" s="1"/>
  <c r="D1389" i="1"/>
  <c r="M1388" i="1"/>
  <c r="N1388" i="1"/>
  <c r="O1388" i="1"/>
  <c r="Q1388" i="1"/>
  <c r="P1388" i="1"/>
  <c r="D1390" i="1" l="1"/>
  <c r="E1389" i="1"/>
  <c r="C4530" i="1"/>
  <c r="C4531" i="1" s="1"/>
  <c r="C4532" i="1" s="1"/>
  <c r="C4533" i="1" s="1"/>
  <c r="C4534" i="1" s="1"/>
  <c r="A4529" i="1"/>
  <c r="A4530" i="1" s="1"/>
  <c r="A4531" i="1" s="1"/>
  <c r="A4532" i="1" s="1"/>
  <c r="M1389" i="1"/>
  <c r="N1389" i="1"/>
  <c r="O1389" i="1"/>
  <c r="Q1389" i="1"/>
  <c r="P1389" i="1"/>
  <c r="E1390" i="1" l="1"/>
  <c r="A4533" i="1"/>
  <c r="C4535" i="1"/>
  <c r="A4534" i="1"/>
  <c r="B4530" i="1"/>
  <c r="B4531" i="1" s="1"/>
  <c r="B4532" i="1" s="1"/>
  <c r="B4533" i="1" s="1"/>
  <c r="B4534" i="1" s="1"/>
  <c r="D1391" i="1"/>
  <c r="M1390" i="1"/>
  <c r="N1390" i="1"/>
  <c r="O1390" i="1"/>
  <c r="Q1390" i="1"/>
  <c r="P1390" i="1"/>
  <c r="D1392" i="1" l="1"/>
  <c r="E1391" i="1"/>
  <c r="A4535" i="1"/>
  <c r="B4535" i="1"/>
  <c r="C4536" i="1"/>
  <c r="C4537" i="1" s="1"/>
  <c r="C4538" i="1" s="1"/>
  <c r="C4539" i="1" s="1"/>
  <c r="C4540" i="1" s="1"/>
  <c r="C4541" i="1" s="1"/>
  <c r="C4542" i="1" s="1"/>
  <c r="C4543" i="1" s="1"/>
  <c r="C4544" i="1" s="1"/>
  <c r="M1391" i="1"/>
  <c r="N1391" i="1"/>
  <c r="O1391" i="1"/>
  <c r="Q1391" i="1"/>
  <c r="P1391" i="1"/>
  <c r="E1392" i="1" l="1"/>
  <c r="A4544" i="1"/>
  <c r="C4545" i="1"/>
  <c r="B4536" i="1"/>
  <c r="B4537" i="1" s="1"/>
  <c r="B4538" i="1" s="1"/>
  <c r="B4539" i="1" s="1"/>
  <c r="B4540" i="1" s="1"/>
  <c r="B4541" i="1" s="1"/>
  <c r="B4542" i="1" s="1"/>
  <c r="B4543" i="1" s="1"/>
  <c r="B4544" i="1" s="1"/>
  <c r="A4536" i="1"/>
  <c r="A4537" i="1" s="1"/>
  <c r="A4538" i="1" s="1"/>
  <c r="A4539" i="1" s="1"/>
  <c r="A4540" i="1" s="1"/>
  <c r="A4541" i="1" s="1"/>
  <c r="A4542" i="1" s="1"/>
  <c r="A4543" i="1" s="1"/>
  <c r="D1393" i="1"/>
  <c r="M1392" i="1"/>
  <c r="N1392" i="1"/>
  <c r="O1392" i="1"/>
  <c r="Q1392" i="1"/>
  <c r="P1392" i="1"/>
  <c r="D1394" i="1" l="1"/>
  <c r="E1393" i="1"/>
  <c r="B4545" i="1"/>
  <c r="A4545" i="1"/>
  <c r="C4546" i="1"/>
  <c r="C4547" i="1" s="1"/>
  <c r="C4548" i="1" s="1"/>
  <c r="C4549" i="1" s="1"/>
  <c r="C4550" i="1" s="1"/>
  <c r="C4551" i="1" s="1"/>
  <c r="C4552" i="1" s="1"/>
  <c r="C4553" i="1" s="1"/>
  <c r="M1393" i="1"/>
  <c r="N1393" i="1"/>
  <c r="O1393" i="1"/>
  <c r="Q1393" i="1"/>
  <c r="P1393" i="1"/>
  <c r="E1394" i="1" l="1"/>
  <c r="C4554" i="1"/>
  <c r="A4546" i="1"/>
  <c r="A4547" i="1" s="1"/>
  <c r="A4548" i="1" s="1"/>
  <c r="A4549" i="1" s="1"/>
  <c r="A4550" i="1" s="1"/>
  <c r="A4551" i="1" s="1"/>
  <c r="A4552" i="1" s="1"/>
  <c r="A4553" i="1" s="1"/>
  <c r="B4546" i="1"/>
  <c r="B4547" i="1" s="1"/>
  <c r="B4548" i="1" s="1"/>
  <c r="B4549" i="1" s="1"/>
  <c r="B4550" i="1" s="1"/>
  <c r="B4551" i="1" s="1"/>
  <c r="B4552" i="1" s="1"/>
  <c r="B4553" i="1" s="1"/>
  <c r="D1395" i="1"/>
  <c r="M1394" i="1"/>
  <c r="N1394" i="1"/>
  <c r="O1394" i="1"/>
  <c r="Q1394" i="1"/>
  <c r="P1394" i="1"/>
  <c r="D1396" i="1" l="1"/>
  <c r="E1395" i="1"/>
  <c r="B4554" i="1"/>
  <c r="A4554" i="1"/>
  <c r="C4555" i="1"/>
  <c r="C4556" i="1" s="1"/>
  <c r="C4557" i="1" s="1"/>
  <c r="M1395" i="1"/>
  <c r="N1395" i="1"/>
  <c r="O1395" i="1"/>
  <c r="Q1395" i="1"/>
  <c r="P1395" i="1"/>
  <c r="E1396" i="1" l="1"/>
  <c r="C4558" i="1"/>
  <c r="C4559" i="1" s="1"/>
  <c r="A4555" i="1"/>
  <c r="A4556" i="1" s="1"/>
  <c r="A4557" i="1" s="1"/>
  <c r="A4558" i="1" s="1"/>
  <c r="B4555" i="1"/>
  <c r="B4556" i="1" s="1"/>
  <c r="B4557" i="1" s="1"/>
  <c r="B4558" i="1" s="1"/>
  <c r="B4559" i="1" s="1"/>
  <c r="D1397" i="1"/>
  <c r="M1396" i="1"/>
  <c r="N1396" i="1"/>
  <c r="O1396" i="1"/>
  <c r="Q1396" i="1"/>
  <c r="P1396" i="1"/>
  <c r="D1398" i="1" l="1"/>
  <c r="E1397" i="1"/>
  <c r="A4559" i="1"/>
  <c r="C4560" i="1"/>
  <c r="M1397" i="1"/>
  <c r="N1397" i="1"/>
  <c r="O1397" i="1"/>
  <c r="Q1397" i="1"/>
  <c r="P1397" i="1"/>
  <c r="A4560" i="1" l="1"/>
  <c r="E1398" i="1"/>
  <c r="C4561" i="1"/>
  <c r="C4562" i="1" s="1"/>
  <c r="C4563" i="1" s="1"/>
  <c r="C4564" i="1" s="1"/>
  <c r="B4560" i="1"/>
  <c r="B4561" i="1" s="1"/>
  <c r="B4562" i="1" s="1"/>
  <c r="B4563" i="1" s="1"/>
  <c r="B4564" i="1" s="1"/>
  <c r="D1399" i="1"/>
  <c r="M1398" i="1"/>
  <c r="N1398" i="1"/>
  <c r="O1398" i="1"/>
  <c r="Q1398" i="1"/>
  <c r="P1398" i="1"/>
  <c r="A4561" i="1" l="1"/>
  <c r="A4562" i="1" s="1"/>
  <c r="A4563" i="1" s="1"/>
  <c r="D1400" i="1"/>
  <c r="E1399" i="1"/>
  <c r="E1400" i="1" s="1"/>
  <c r="A4564" i="1"/>
  <c r="C4565" i="1"/>
  <c r="C4566" i="1" s="1"/>
  <c r="C4567" i="1" s="1"/>
  <c r="C4568" i="1" s="1"/>
  <c r="C4569" i="1" s="1"/>
  <c r="C4570" i="1" s="1"/>
  <c r="C4571" i="1" s="1"/>
  <c r="C4572" i="1" s="1"/>
  <c r="C4573" i="1" s="1"/>
  <c r="C4574" i="1" s="1"/>
  <c r="M1399" i="1"/>
  <c r="N1399" i="1"/>
  <c r="O1399" i="1"/>
  <c r="Q1399" i="1"/>
  <c r="P1399" i="1"/>
  <c r="A4574" i="1" l="1"/>
  <c r="C4575" i="1"/>
  <c r="A4565" i="1"/>
  <c r="A4566" i="1" s="1"/>
  <c r="A4567" i="1" s="1"/>
  <c r="A4568" i="1" s="1"/>
  <c r="A4569" i="1" s="1"/>
  <c r="A4570" i="1" s="1"/>
  <c r="A4571" i="1" s="1"/>
  <c r="A4572" i="1" s="1"/>
  <c r="A4573" i="1" s="1"/>
  <c r="B4565" i="1"/>
  <c r="B4566" i="1" s="1"/>
  <c r="B4567" i="1" s="1"/>
  <c r="B4568" i="1" s="1"/>
  <c r="B4569" i="1" s="1"/>
  <c r="B4570" i="1" s="1"/>
  <c r="B4571" i="1" s="1"/>
  <c r="B4572" i="1" s="1"/>
  <c r="B4573" i="1" s="1"/>
  <c r="B4574" i="1" s="1"/>
  <c r="D1401" i="1"/>
  <c r="M1400" i="1"/>
  <c r="N1400" i="1"/>
  <c r="O1400" i="1"/>
  <c r="Q1400" i="1"/>
  <c r="P1400" i="1"/>
  <c r="D1402" i="1" l="1"/>
  <c r="E1401" i="1"/>
  <c r="E1402" i="1" s="1"/>
  <c r="B4575" i="1"/>
  <c r="A4575" i="1"/>
  <c r="C4576" i="1"/>
  <c r="C4577" i="1" s="1"/>
  <c r="C4578" i="1" s="1"/>
  <c r="C4579" i="1" s="1"/>
  <c r="C4580" i="1" s="1"/>
  <c r="C4581" i="1" s="1"/>
  <c r="C4582" i="1" s="1"/>
  <c r="C4583" i="1" s="1"/>
  <c r="C4584" i="1" s="1"/>
  <c r="M1401" i="1"/>
  <c r="N1401" i="1"/>
  <c r="O1401" i="1"/>
  <c r="Q1401" i="1"/>
  <c r="P1401" i="1"/>
  <c r="A4584" i="1" l="1"/>
  <c r="C4585" i="1"/>
  <c r="A4576" i="1"/>
  <c r="A4577" i="1" s="1"/>
  <c r="A4578" i="1" s="1"/>
  <c r="A4579" i="1" s="1"/>
  <c r="A4580" i="1" s="1"/>
  <c r="A4581" i="1" s="1"/>
  <c r="A4582" i="1" s="1"/>
  <c r="A4583" i="1" s="1"/>
  <c r="B4576" i="1"/>
  <c r="B4577" i="1" s="1"/>
  <c r="B4578" i="1" s="1"/>
  <c r="B4579" i="1" s="1"/>
  <c r="B4580" i="1" s="1"/>
  <c r="B4581" i="1" s="1"/>
  <c r="B4582" i="1" s="1"/>
  <c r="B4583" i="1" s="1"/>
  <c r="B4584" i="1" s="1"/>
  <c r="D1403" i="1"/>
  <c r="M1402" i="1"/>
  <c r="N1402" i="1"/>
  <c r="O1402" i="1"/>
  <c r="Q1402" i="1"/>
  <c r="P1402" i="1"/>
  <c r="D1404" i="1" l="1"/>
  <c r="E1403" i="1"/>
  <c r="E1404" i="1" s="1"/>
  <c r="B4585" i="1"/>
  <c r="A4585" i="1"/>
  <c r="C4586" i="1"/>
  <c r="C4587" i="1" s="1"/>
  <c r="C4588" i="1" s="1"/>
  <c r="M1403" i="1"/>
  <c r="N1403" i="1"/>
  <c r="O1403" i="1"/>
  <c r="Q1403" i="1"/>
  <c r="P1403" i="1"/>
  <c r="C4589" i="1" l="1"/>
  <c r="C4590" i="1" s="1"/>
  <c r="C4591" i="1" s="1"/>
  <c r="C4592" i="1" s="1"/>
  <c r="C4593" i="1" s="1"/>
  <c r="C4594" i="1" s="1"/>
  <c r="A4586" i="1"/>
  <c r="A4587" i="1" s="1"/>
  <c r="A4588" i="1" s="1"/>
  <c r="A4589" i="1" s="1"/>
  <c r="B4586" i="1"/>
  <c r="B4587" i="1" s="1"/>
  <c r="B4588" i="1" s="1"/>
  <c r="B4589" i="1" s="1"/>
  <c r="B4590" i="1" s="1"/>
  <c r="B4591" i="1" s="1"/>
  <c r="D1405" i="1"/>
  <c r="M1404" i="1"/>
  <c r="N1404" i="1"/>
  <c r="O1404" i="1"/>
  <c r="Q1404" i="1"/>
  <c r="P1404" i="1"/>
  <c r="A4590" i="1" l="1"/>
  <c r="A4591" i="1" s="1"/>
  <c r="B4592" i="1"/>
  <c r="B4593" i="1" s="1"/>
  <c r="B4594" i="1" s="1"/>
  <c r="A4592" i="1"/>
  <c r="A4593" i="1" s="1"/>
  <c r="D1406" i="1"/>
  <c r="E1405" i="1"/>
  <c r="A4594" i="1"/>
  <c r="C4595" i="1"/>
  <c r="M1405" i="1"/>
  <c r="N1405" i="1"/>
  <c r="O1405" i="1"/>
  <c r="Q1405" i="1"/>
  <c r="P1405" i="1"/>
  <c r="E1406" i="1" l="1"/>
  <c r="C4596" i="1"/>
  <c r="C4597" i="1" s="1"/>
  <c r="C4598" i="1" s="1"/>
  <c r="C4599" i="1" s="1"/>
  <c r="C4600" i="1" s="1"/>
  <c r="C4601" i="1" s="1"/>
  <c r="B4595" i="1"/>
  <c r="B4596" i="1" s="1"/>
  <c r="B4597" i="1" s="1"/>
  <c r="A4595" i="1"/>
  <c r="A4596" i="1" s="1"/>
  <c r="A4597" i="1" s="1"/>
  <c r="A4598" i="1" s="1"/>
  <c r="A4599" i="1" s="1"/>
  <c r="A4600" i="1" s="1"/>
  <c r="D1407" i="1"/>
  <c r="M1406" i="1"/>
  <c r="N1406" i="1"/>
  <c r="O1406" i="1"/>
  <c r="Q1406" i="1"/>
  <c r="P1406" i="1"/>
  <c r="D1408" i="1" l="1"/>
  <c r="E1407" i="1"/>
  <c r="E1408" i="1" s="1"/>
  <c r="B4598" i="1"/>
  <c r="B4599" i="1" s="1"/>
  <c r="B4600" i="1" s="1"/>
  <c r="B4601" i="1" s="1"/>
  <c r="A4601" i="1"/>
  <c r="C4602" i="1"/>
  <c r="C4603" i="1" s="1"/>
  <c r="C4604" i="1" s="1"/>
  <c r="M1407" i="1"/>
  <c r="N1407" i="1"/>
  <c r="O1407" i="1"/>
  <c r="Q1407" i="1"/>
  <c r="P1407" i="1"/>
  <c r="C4605" i="1" l="1"/>
  <c r="A4604" i="1"/>
  <c r="A4605" i="1" s="1"/>
  <c r="A4602" i="1"/>
  <c r="A4603" i="1" s="1"/>
  <c r="B4602" i="1"/>
  <c r="B4603" i="1" s="1"/>
  <c r="B4604" i="1" s="1"/>
  <c r="D1409" i="1"/>
  <c r="M1408" i="1"/>
  <c r="N1408" i="1"/>
  <c r="O1408" i="1"/>
  <c r="Q1408" i="1"/>
  <c r="P1408" i="1"/>
  <c r="D1410" i="1" l="1"/>
  <c r="E1409" i="1"/>
  <c r="C4606" i="1"/>
  <c r="B4605" i="1"/>
  <c r="B4606" i="1" s="1"/>
  <c r="M1409" i="1"/>
  <c r="N1409" i="1"/>
  <c r="O1409" i="1"/>
  <c r="Q1409" i="1"/>
  <c r="P1409" i="1"/>
  <c r="E1410" i="1" l="1"/>
  <c r="C4607" i="1"/>
  <c r="C4608" i="1" s="1"/>
  <c r="C4609" i="1" s="1"/>
  <c r="C4610" i="1" s="1"/>
  <c r="C4611" i="1" s="1"/>
  <c r="C4612" i="1" s="1"/>
  <c r="C4613" i="1" s="1"/>
  <c r="C4614" i="1" s="1"/>
  <c r="A4606" i="1"/>
  <c r="A4607" i="1" s="1"/>
  <c r="A4608" i="1" s="1"/>
  <c r="A4609" i="1" s="1"/>
  <c r="A4610" i="1" s="1"/>
  <c r="A4611" i="1" s="1"/>
  <c r="A4612" i="1" s="1"/>
  <c r="A4613" i="1" s="1"/>
  <c r="D1411" i="1"/>
  <c r="M1410" i="1"/>
  <c r="N1410" i="1"/>
  <c r="O1410" i="1"/>
  <c r="Q1410" i="1"/>
  <c r="P1410" i="1"/>
  <c r="D1412" i="1" l="1"/>
  <c r="E1411" i="1"/>
  <c r="E1412" i="1" s="1"/>
  <c r="A4614" i="1"/>
  <c r="C4615" i="1"/>
  <c r="B4607" i="1"/>
  <c r="B4608" i="1" s="1"/>
  <c r="B4609" i="1" s="1"/>
  <c r="B4610" i="1" s="1"/>
  <c r="B4611" i="1" s="1"/>
  <c r="B4612" i="1" s="1"/>
  <c r="B4613" i="1" s="1"/>
  <c r="B4614" i="1" s="1"/>
  <c r="B4615" i="1" s="1"/>
  <c r="M1411" i="1"/>
  <c r="N1411" i="1"/>
  <c r="O1411" i="1"/>
  <c r="Q1411" i="1"/>
  <c r="P1411" i="1"/>
  <c r="A4615" i="1" l="1"/>
  <c r="C4616" i="1"/>
  <c r="D1413" i="1"/>
  <c r="M1412" i="1"/>
  <c r="N1412" i="1"/>
  <c r="O1412" i="1"/>
  <c r="Q1412" i="1"/>
  <c r="P1412" i="1"/>
  <c r="D1414" i="1" l="1"/>
  <c r="E1413" i="1"/>
  <c r="E1414" i="1" s="1"/>
  <c r="C4617" i="1"/>
  <c r="C4618" i="1" s="1"/>
  <c r="C4619" i="1" s="1"/>
  <c r="C4620" i="1" s="1"/>
  <c r="C4621" i="1" s="1"/>
  <c r="C4622" i="1" s="1"/>
  <c r="C4623" i="1" s="1"/>
  <c r="C4624" i="1" s="1"/>
  <c r="B4616" i="1"/>
  <c r="A4616" i="1"/>
  <c r="A4617" i="1" s="1"/>
  <c r="A4618" i="1" s="1"/>
  <c r="A4619" i="1" s="1"/>
  <c r="M1413" i="1"/>
  <c r="N1413" i="1"/>
  <c r="O1413" i="1"/>
  <c r="Q1413" i="1"/>
  <c r="P1413" i="1"/>
  <c r="B4617" i="1" l="1"/>
  <c r="B4618" i="1" s="1"/>
  <c r="B4619" i="1" s="1"/>
  <c r="B4620" i="1" s="1"/>
  <c r="B4621" i="1" s="1"/>
  <c r="A4620" i="1"/>
  <c r="A4621" i="1" s="1"/>
  <c r="B4622" i="1"/>
  <c r="A4622" i="1"/>
  <c r="A4623" i="1" s="1"/>
  <c r="B4623" i="1"/>
  <c r="B4624" i="1" s="1"/>
  <c r="A4624" i="1"/>
  <c r="C4625" i="1"/>
  <c r="D1415" i="1"/>
  <c r="M1414" i="1"/>
  <c r="N1414" i="1"/>
  <c r="O1414" i="1"/>
  <c r="Q1414" i="1"/>
  <c r="P1414" i="1"/>
  <c r="D1416" i="1" l="1"/>
  <c r="E1415" i="1"/>
  <c r="E1416" i="1" s="1"/>
  <c r="A4625" i="1"/>
  <c r="B4625" i="1"/>
  <c r="C4626" i="1"/>
  <c r="C4627" i="1" s="1"/>
  <c r="C4628" i="1" s="1"/>
  <c r="C4629" i="1" s="1"/>
  <c r="C4630" i="1" s="1"/>
  <c r="C4631" i="1" s="1"/>
  <c r="C4632" i="1" s="1"/>
  <c r="C4633" i="1" s="1"/>
  <c r="C4634" i="1" s="1"/>
  <c r="M1415" i="1"/>
  <c r="N1415" i="1"/>
  <c r="O1415" i="1"/>
  <c r="Q1415" i="1"/>
  <c r="P1415" i="1"/>
  <c r="A4634" i="1" l="1"/>
  <c r="C4635" i="1"/>
  <c r="B4626" i="1"/>
  <c r="B4627" i="1" s="1"/>
  <c r="B4628" i="1" s="1"/>
  <c r="B4629" i="1" s="1"/>
  <c r="B4630" i="1" s="1"/>
  <c r="B4631" i="1" s="1"/>
  <c r="B4632" i="1" s="1"/>
  <c r="B4633" i="1" s="1"/>
  <c r="B4634" i="1" s="1"/>
  <c r="A4626" i="1"/>
  <c r="A4627" i="1" s="1"/>
  <c r="A4628" i="1" s="1"/>
  <c r="A4629" i="1" s="1"/>
  <c r="A4630" i="1" s="1"/>
  <c r="A4631" i="1" s="1"/>
  <c r="A4632" i="1" s="1"/>
  <c r="A4633" i="1" s="1"/>
  <c r="D1417" i="1"/>
  <c r="M1416" i="1"/>
  <c r="N1416" i="1"/>
  <c r="O1416" i="1"/>
  <c r="Q1416" i="1"/>
  <c r="P1416" i="1"/>
  <c r="D1418" i="1" l="1"/>
  <c r="E1417" i="1"/>
  <c r="E1418" i="1" s="1"/>
  <c r="C4636" i="1"/>
  <c r="C4637" i="1" s="1"/>
  <c r="B4635" i="1"/>
  <c r="B4636" i="1" s="1"/>
  <c r="B4637" i="1" s="1"/>
  <c r="A4635" i="1"/>
  <c r="A4636" i="1" s="1"/>
  <c r="M1417" i="1"/>
  <c r="N1417" i="1"/>
  <c r="O1417" i="1"/>
  <c r="Q1417" i="1"/>
  <c r="P1417" i="1"/>
  <c r="C4638" i="1" l="1"/>
  <c r="C4639" i="1" s="1"/>
  <c r="A4637" i="1"/>
  <c r="A4638" i="1" s="1"/>
  <c r="D1419" i="1"/>
  <c r="M1418" i="1"/>
  <c r="N1418" i="1"/>
  <c r="O1418" i="1"/>
  <c r="Q1418" i="1"/>
  <c r="P1418" i="1"/>
  <c r="D1420" i="1" l="1"/>
  <c r="E1419" i="1"/>
  <c r="E1420" i="1" s="1"/>
  <c r="A4639" i="1"/>
  <c r="C4640" i="1"/>
  <c r="C4641" i="1" s="1"/>
  <c r="C4642" i="1" s="1"/>
  <c r="C4643" i="1" s="1"/>
  <c r="C4644" i="1" s="1"/>
  <c r="B4638" i="1"/>
  <c r="B4639" i="1" s="1"/>
  <c r="B4640" i="1" s="1"/>
  <c r="B4641" i="1" s="1"/>
  <c r="B4642" i="1" s="1"/>
  <c r="B4643" i="1" s="1"/>
  <c r="M1419" i="1"/>
  <c r="N1419" i="1"/>
  <c r="O1419" i="1"/>
  <c r="Q1419" i="1"/>
  <c r="P1419" i="1"/>
  <c r="B4644" i="1" l="1"/>
  <c r="A4644" i="1"/>
  <c r="C4645" i="1"/>
  <c r="A4640" i="1"/>
  <c r="A4641" i="1" s="1"/>
  <c r="A4642" i="1" s="1"/>
  <c r="A4643" i="1" s="1"/>
  <c r="D1421" i="1"/>
  <c r="M1420" i="1"/>
  <c r="N1420" i="1"/>
  <c r="O1420" i="1"/>
  <c r="Q1420" i="1"/>
  <c r="P1420" i="1"/>
  <c r="D1422" i="1" l="1"/>
  <c r="E1421" i="1"/>
  <c r="E1422" i="1" s="1"/>
  <c r="C4646" i="1"/>
  <c r="C4647" i="1" s="1"/>
  <c r="B4645" i="1"/>
  <c r="B4646" i="1" s="1"/>
  <c r="B4647" i="1" s="1"/>
  <c r="A4645" i="1"/>
  <c r="A4646" i="1" s="1"/>
  <c r="M1421" i="1"/>
  <c r="N1421" i="1"/>
  <c r="O1421" i="1"/>
  <c r="Q1421" i="1"/>
  <c r="P1421" i="1"/>
  <c r="A4647" i="1" l="1"/>
  <c r="C4648" i="1"/>
  <c r="C4649" i="1" s="1"/>
  <c r="C4650" i="1" s="1"/>
  <c r="D1423" i="1"/>
  <c r="M1422" i="1"/>
  <c r="N1422" i="1"/>
  <c r="O1422" i="1"/>
  <c r="Q1422" i="1"/>
  <c r="P1422" i="1"/>
  <c r="D1424" i="1" l="1"/>
  <c r="E1423" i="1"/>
  <c r="C4651" i="1"/>
  <c r="A4648" i="1"/>
  <c r="A4649" i="1" s="1"/>
  <c r="A4650" i="1" s="1"/>
  <c r="A4651" i="1" s="1"/>
  <c r="B4648" i="1"/>
  <c r="B4649" i="1" s="1"/>
  <c r="B4650" i="1" s="1"/>
  <c r="M1423" i="1"/>
  <c r="N1423" i="1"/>
  <c r="O1423" i="1"/>
  <c r="Q1423" i="1"/>
  <c r="P1423" i="1"/>
  <c r="E1424" i="1" l="1"/>
  <c r="C4652" i="1"/>
  <c r="B4651" i="1"/>
  <c r="D1425" i="1"/>
  <c r="M1424" i="1"/>
  <c r="N1424" i="1"/>
  <c r="O1424" i="1"/>
  <c r="Q1424" i="1"/>
  <c r="P1424" i="1"/>
  <c r="B4652" i="1" l="1"/>
  <c r="D1426" i="1"/>
  <c r="E1425" i="1"/>
  <c r="E1426" i="1" s="1"/>
  <c r="C4653" i="1"/>
  <c r="C4654" i="1" s="1"/>
  <c r="A4652" i="1"/>
  <c r="M1425" i="1"/>
  <c r="N1425" i="1"/>
  <c r="O1425" i="1"/>
  <c r="Q1425" i="1"/>
  <c r="P1425" i="1"/>
  <c r="A4653" i="1" l="1"/>
  <c r="A4654" i="1"/>
  <c r="C4655" i="1"/>
  <c r="B4653" i="1"/>
  <c r="B4654" i="1" s="1"/>
  <c r="B4655" i="1" s="1"/>
  <c r="D1427" i="1"/>
  <c r="M1426" i="1"/>
  <c r="N1426" i="1"/>
  <c r="O1426" i="1"/>
  <c r="Q1426" i="1"/>
  <c r="P1426" i="1"/>
  <c r="D1428" i="1" l="1"/>
  <c r="E1427" i="1"/>
  <c r="E1428" i="1" s="1"/>
  <c r="A4655" i="1"/>
  <c r="C4656" i="1"/>
  <c r="M1427" i="1"/>
  <c r="N1427" i="1"/>
  <c r="O1427" i="1"/>
  <c r="Q1427" i="1"/>
  <c r="P1427" i="1"/>
  <c r="B4656" i="1" l="1"/>
  <c r="A4656" i="1"/>
  <c r="C4657" i="1"/>
  <c r="D1429" i="1"/>
  <c r="M1428" i="1"/>
  <c r="N1428" i="1"/>
  <c r="O1428" i="1"/>
  <c r="Q1428" i="1"/>
  <c r="P1428" i="1"/>
  <c r="D1430" i="1" l="1"/>
  <c r="E1429" i="1"/>
  <c r="A4657" i="1"/>
  <c r="C4658" i="1"/>
  <c r="B4657" i="1"/>
  <c r="M1429" i="1"/>
  <c r="N1429" i="1"/>
  <c r="O1429" i="1"/>
  <c r="Q1429" i="1"/>
  <c r="P1429" i="1"/>
  <c r="E1430" i="1" l="1"/>
  <c r="A4658" i="1"/>
  <c r="C4659" i="1"/>
  <c r="C4660" i="1" s="1"/>
  <c r="C4661" i="1" s="1"/>
  <c r="C4662" i="1" s="1"/>
  <c r="C4663" i="1" s="1"/>
  <c r="B4658" i="1"/>
  <c r="B4659" i="1" s="1"/>
  <c r="B4660" i="1" s="1"/>
  <c r="B4661" i="1" s="1"/>
  <c r="D1431" i="1"/>
  <c r="M1430" i="1"/>
  <c r="N1430" i="1"/>
  <c r="O1430" i="1"/>
  <c r="Q1430" i="1"/>
  <c r="P1430" i="1"/>
  <c r="A4659" i="1" l="1"/>
  <c r="A4660" i="1" s="1"/>
  <c r="A4661" i="1" s="1"/>
  <c r="A4662" i="1"/>
  <c r="B4662" i="1"/>
  <c r="B4663" i="1" s="1"/>
  <c r="D1432" i="1"/>
  <c r="E1431" i="1"/>
  <c r="A4663" i="1"/>
  <c r="C4664" i="1"/>
  <c r="M1431" i="1"/>
  <c r="N1431" i="1"/>
  <c r="O1431" i="1"/>
  <c r="Q1431" i="1"/>
  <c r="P1431" i="1"/>
  <c r="E1432" i="1" l="1"/>
  <c r="A4664" i="1"/>
  <c r="C4665" i="1"/>
  <c r="B4664" i="1"/>
  <c r="D1433" i="1"/>
  <c r="M1432" i="1"/>
  <c r="N1432" i="1"/>
  <c r="O1432" i="1"/>
  <c r="Q1432" i="1"/>
  <c r="P1432" i="1"/>
  <c r="D1434" i="1" l="1"/>
  <c r="E1433" i="1"/>
  <c r="E1434" i="1" s="1"/>
  <c r="A4665" i="1"/>
  <c r="B4665" i="1"/>
  <c r="C4666" i="1"/>
  <c r="C4667" i="1" s="1"/>
  <c r="C4668" i="1" s="1"/>
  <c r="C4669" i="1" s="1"/>
  <c r="C4670" i="1" s="1"/>
  <c r="C4671" i="1" s="1"/>
  <c r="C4672" i="1" s="1"/>
  <c r="M1433" i="1"/>
  <c r="N1433" i="1"/>
  <c r="O1433" i="1"/>
  <c r="Q1433" i="1"/>
  <c r="P1433" i="1"/>
  <c r="C4673" i="1" l="1"/>
  <c r="C4674" i="1" s="1"/>
  <c r="B4666" i="1"/>
  <c r="B4667" i="1" s="1"/>
  <c r="B4668" i="1" s="1"/>
  <c r="B4669" i="1" s="1"/>
  <c r="B4670" i="1" s="1"/>
  <c r="B4671" i="1" s="1"/>
  <c r="B4672" i="1" s="1"/>
  <c r="B4673" i="1" s="1"/>
  <c r="A4666" i="1"/>
  <c r="A4667" i="1" s="1"/>
  <c r="A4668" i="1" s="1"/>
  <c r="A4669" i="1" s="1"/>
  <c r="A4670" i="1" s="1"/>
  <c r="A4671" i="1" s="1"/>
  <c r="A4672" i="1" s="1"/>
  <c r="A4673" i="1" s="1"/>
  <c r="D1435" i="1"/>
  <c r="M1434" i="1"/>
  <c r="N1434" i="1"/>
  <c r="O1434" i="1"/>
  <c r="Q1434" i="1"/>
  <c r="P1434" i="1"/>
  <c r="D1436" i="1" l="1"/>
  <c r="E1435" i="1"/>
  <c r="E1436" i="1" s="1"/>
  <c r="A4674" i="1"/>
  <c r="C4675" i="1"/>
  <c r="B4674" i="1"/>
  <c r="M1435" i="1"/>
  <c r="N1435" i="1"/>
  <c r="O1435" i="1"/>
  <c r="Q1435" i="1"/>
  <c r="P1435" i="1"/>
  <c r="A4675" i="1" l="1"/>
  <c r="C4676" i="1"/>
  <c r="C4677" i="1" s="1"/>
  <c r="C4678" i="1" s="1"/>
  <c r="C4679" i="1" s="1"/>
  <c r="C4680" i="1" s="1"/>
  <c r="C4681" i="1" s="1"/>
  <c r="C4682" i="1" s="1"/>
  <c r="C4683" i="1" s="1"/>
  <c r="C4684" i="1" s="1"/>
  <c r="B4675" i="1"/>
  <c r="B4676" i="1" s="1"/>
  <c r="B4677" i="1" s="1"/>
  <c r="B4678" i="1" s="1"/>
  <c r="B4679" i="1" s="1"/>
  <c r="B4680" i="1" s="1"/>
  <c r="B4681" i="1" s="1"/>
  <c r="B4682" i="1" s="1"/>
  <c r="A4676" i="1"/>
  <c r="A4677" i="1" s="1"/>
  <c r="A4678" i="1" s="1"/>
  <c r="A4679" i="1" s="1"/>
  <c r="A4680" i="1" s="1"/>
  <c r="A4681" i="1" s="1"/>
  <c r="A4682" i="1" s="1"/>
  <c r="A4683" i="1" s="1"/>
  <c r="D1437" i="1"/>
  <c r="M1436" i="1"/>
  <c r="N1436" i="1"/>
  <c r="O1436" i="1"/>
  <c r="Q1436" i="1"/>
  <c r="P1436" i="1"/>
  <c r="D1438" i="1" l="1"/>
  <c r="E1437" i="1"/>
  <c r="E1438" i="1" s="1"/>
  <c r="B4683" i="1"/>
  <c r="B4684" i="1" s="1"/>
  <c r="A4684" i="1"/>
  <c r="C4685" i="1"/>
  <c r="C4686" i="1" s="1"/>
  <c r="M1437" i="1"/>
  <c r="N1437" i="1"/>
  <c r="O1437" i="1"/>
  <c r="Q1437" i="1"/>
  <c r="P1437" i="1"/>
  <c r="C4687" i="1" l="1"/>
  <c r="C4688" i="1" s="1"/>
  <c r="C4689" i="1" s="1"/>
  <c r="C4690" i="1" s="1"/>
  <c r="C4691" i="1" s="1"/>
  <c r="C4692" i="1" s="1"/>
  <c r="C4693" i="1" s="1"/>
  <c r="C4694" i="1" s="1"/>
  <c r="A4685" i="1"/>
  <c r="A4686" i="1" s="1"/>
  <c r="A4687" i="1" s="1"/>
  <c r="A4688" i="1" s="1"/>
  <c r="A4689" i="1" s="1"/>
  <c r="A4690" i="1" s="1"/>
  <c r="A4691" i="1" s="1"/>
  <c r="B4685" i="1"/>
  <c r="B4686" i="1" s="1"/>
  <c r="B4687" i="1" s="1"/>
  <c r="B4688" i="1" s="1"/>
  <c r="B4689" i="1" s="1"/>
  <c r="B4690" i="1" s="1"/>
  <c r="B4691" i="1" s="1"/>
  <c r="B4692" i="1" s="1"/>
  <c r="B4693" i="1" s="1"/>
  <c r="B4694" i="1" s="1"/>
  <c r="D1439" i="1"/>
  <c r="M1438" i="1"/>
  <c r="N1438" i="1"/>
  <c r="O1438" i="1"/>
  <c r="Q1438" i="1"/>
  <c r="P1438" i="1"/>
  <c r="A4692" i="1" l="1"/>
  <c r="A4693" i="1" s="1"/>
  <c r="D1440" i="1"/>
  <c r="E1439" i="1"/>
  <c r="E1440" i="1" s="1"/>
  <c r="A4694" i="1"/>
  <c r="C4695" i="1"/>
  <c r="M1439" i="1"/>
  <c r="N1439" i="1"/>
  <c r="O1439" i="1"/>
  <c r="Q1439" i="1"/>
  <c r="P1439" i="1"/>
  <c r="B4695" i="1" l="1"/>
  <c r="A4695" i="1"/>
  <c r="C4696" i="1"/>
  <c r="C4697" i="1" s="1"/>
  <c r="C4698" i="1" s="1"/>
  <c r="D1441" i="1"/>
  <c r="M1440" i="1"/>
  <c r="N1440" i="1"/>
  <c r="O1440" i="1"/>
  <c r="Q1440" i="1"/>
  <c r="P1440" i="1"/>
  <c r="D1442" i="1" l="1"/>
  <c r="E1441" i="1"/>
  <c r="C4699" i="1"/>
  <c r="A4696" i="1"/>
  <c r="A4697" i="1" s="1"/>
  <c r="A4698" i="1" s="1"/>
  <c r="A4699" i="1" s="1"/>
  <c r="B4696" i="1"/>
  <c r="B4697" i="1" s="1"/>
  <c r="B4698" i="1" s="1"/>
  <c r="M1441" i="1"/>
  <c r="N1441" i="1"/>
  <c r="O1441" i="1"/>
  <c r="Q1441" i="1"/>
  <c r="P1441" i="1"/>
  <c r="E1442" i="1" l="1"/>
  <c r="C4700" i="1"/>
  <c r="C4701" i="1" s="1"/>
  <c r="B4699" i="1"/>
  <c r="B4700" i="1" s="1"/>
  <c r="B4701" i="1" s="1"/>
  <c r="D1443" i="1"/>
  <c r="M1442" i="1"/>
  <c r="N1442" i="1"/>
  <c r="O1442" i="1"/>
  <c r="Q1442" i="1"/>
  <c r="P1442" i="1"/>
  <c r="D1444" i="1" l="1"/>
  <c r="E1443" i="1"/>
  <c r="E1444" i="1" s="1"/>
  <c r="C4702" i="1"/>
  <c r="C4703" i="1" s="1"/>
  <c r="C4704" i="1" s="1"/>
  <c r="A4700" i="1"/>
  <c r="A4701" i="1" s="1"/>
  <c r="A4702" i="1" s="1"/>
  <c r="A4703" i="1" s="1"/>
  <c r="M1443" i="1"/>
  <c r="N1443" i="1"/>
  <c r="O1443" i="1"/>
  <c r="Q1443" i="1"/>
  <c r="P1443" i="1"/>
  <c r="A4704" i="1" l="1"/>
  <c r="C4705" i="1"/>
  <c r="B4702" i="1"/>
  <c r="B4703" i="1" s="1"/>
  <c r="B4704" i="1" s="1"/>
  <c r="B4705" i="1" s="1"/>
  <c r="D1445" i="1"/>
  <c r="M1444" i="1"/>
  <c r="N1444" i="1"/>
  <c r="O1444" i="1"/>
  <c r="Q1444" i="1"/>
  <c r="P1444" i="1"/>
  <c r="D1446" i="1" l="1"/>
  <c r="E1445" i="1"/>
  <c r="A4705" i="1"/>
  <c r="C4706" i="1"/>
  <c r="M1445" i="1"/>
  <c r="N1445" i="1"/>
  <c r="O1445" i="1"/>
  <c r="Q1445" i="1"/>
  <c r="P1445" i="1"/>
  <c r="E1446" i="1" l="1"/>
  <c r="B4706" i="1"/>
  <c r="A4706" i="1"/>
  <c r="C4707" i="1"/>
  <c r="C4708" i="1" s="1"/>
  <c r="C4709" i="1" s="1"/>
  <c r="C4710" i="1" s="1"/>
  <c r="C4711" i="1" s="1"/>
  <c r="C4712" i="1" s="1"/>
  <c r="C4713" i="1" s="1"/>
  <c r="C4714" i="1" s="1"/>
  <c r="D1447" i="1"/>
  <c r="M1446" i="1"/>
  <c r="N1446" i="1"/>
  <c r="O1446" i="1"/>
  <c r="Q1446" i="1"/>
  <c r="P1446" i="1"/>
  <c r="D1448" i="1" l="1"/>
  <c r="E1447" i="1"/>
  <c r="A4714" i="1"/>
  <c r="C4715" i="1"/>
  <c r="A4707" i="1"/>
  <c r="A4708" i="1" s="1"/>
  <c r="A4709" i="1" s="1"/>
  <c r="A4710" i="1" s="1"/>
  <c r="A4711" i="1" s="1"/>
  <c r="A4712" i="1" s="1"/>
  <c r="A4713" i="1" s="1"/>
  <c r="B4707" i="1"/>
  <c r="B4708" i="1" s="1"/>
  <c r="B4709" i="1" s="1"/>
  <c r="B4710" i="1" s="1"/>
  <c r="B4711" i="1" s="1"/>
  <c r="B4712" i="1" s="1"/>
  <c r="B4713" i="1" s="1"/>
  <c r="B4714" i="1" s="1"/>
  <c r="M1447" i="1"/>
  <c r="N1447" i="1"/>
  <c r="O1447" i="1"/>
  <c r="Q1447" i="1"/>
  <c r="P1447" i="1"/>
  <c r="E1448" i="1" l="1"/>
  <c r="A4715" i="1"/>
  <c r="C4716" i="1"/>
  <c r="B4715" i="1"/>
  <c r="B4716" i="1" s="1"/>
  <c r="D1449" i="1"/>
  <c r="M1448" i="1"/>
  <c r="N1448" i="1"/>
  <c r="O1448" i="1"/>
  <c r="Q1448" i="1"/>
  <c r="P1448" i="1"/>
  <c r="D1450" i="1" l="1"/>
  <c r="E1449" i="1"/>
  <c r="E1450" i="1" s="1"/>
  <c r="C4717" i="1"/>
  <c r="A4716" i="1"/>
  <c r="M1449" i="1"/>
  <c r="N1449" i="1"/>
  <c r="O1449" i="1"/>
  <c r="Q1449" i="1"/>
  <c r="P1449" i="1"/>
  <c r="A4717" i="1" l="1"/>
  <c r="C4718" i="1"/>
  <c r="C4719" i="1" s="1"/>
  <c r="C4720" i="1" s="1"/>
  <c r="B4717" i="1"/>
  <c r="B4718" i="1" s="1"/>
  <c r="B4719" i="1" s="1"/>
  <c r="B4720" i="1" s="1"/>
  <c r="D1451" i="1"/>
  <c r="M1450" i="1"/>
  <c r="N1450" i="1"/>
  <c r="O1450" i="1"/>
  <c r="Q1450" i="1"/>
  <c r="P1450" i="1"/>
  <c r="D1452" i="1" l="1"/>
  <c r="E1451" i="1"/>
  <c r="E1452" i="1" s="1"/>
  <c r="C4721" i="1"/>
  <c r="C4722" i="1" s="1"/>
  <c r="C4723" i="1" s="1"/>
  <c r="C4724" i="1" s="1"/>
  <c r="A4718" i="1"/>
  <c r="A4719" i="1" s="1"/>
  <c r="A4720" i="1" s="1"/>
  <c r="A4721" i="1" s="1"/>
  <c r="A4722" i="1" s="1"/>
  <c r="A4723" i="1" s="1"/>
  <c r="M1451" i="1"/>
  <c r="N1451" i="1"/>
  <c r="O1451" i="1"/>
  <c r="Q1451" i="1"/>
  <c r="P1451" i="1"/>
  <c r="A4724" i="1" l="1"/>
  <c r="C4725" i="1"/>
  <c r="B4721" i="1"/>
  <c r="B4722" i="1" s="1"/>
  <c r="B4723" i="1" s="1"/>
  <c r="B4724" i="1" s="1"/>
  <c r="D1453" i="1"/>
  <c r="M1452" i="1"/>
  <c r="N1452" i="1"/>
  <c r="O1452" i="1"/>
  <c r="Q1452" i="1"/>
  <c r="P1452" i="1"/>
  <c r="D1454" i="1" l="1"/>
  <c r="E1453" i="1"/>
  <c r="B4725" i="1"/>
  <c r="C4726" i="1"/>
  <c r="C4727" i="1" s="1"/>
  <c r="A4725" i="1"/>
  <c r="M1453" i="1"/>
  <c r="N1453" i="1"/>
  <c r="O1453" i="1"/>
  <c r="Q1453" i="1"/>
  <c r="P1453" i="1"/>
  <c r="A4726" i="1" l="1"/>
  <c r="E1454" i="1"/>
  <c r="B4726" i="1"/>
  <c r="B4727" i="1" s="1"/>
  <c r="C4728" i="1"/>
  <c r="C4729" i="1" s="1"/>
  <c r="C4730" i="1" s="1"/>
  <c r="C4731" i="1" s="1"/>
  <c r="C4732" i="1" s="1"/>
  <c r="C4733" i="1" s="1"/>
  <c r="C4734" i="1" s="1"/>
  <c r="A4727" i="1"/>
  <c r="D1455" i="1"/>
  <c r="M1454" i="1"/>
  <c r="N1454" i="1"/>
  <c r="O1454" i="1"/>
  <c r="Q1454" i="1"/>
  <c r="P1454" i="1"/>
  <c r="A4728" i="1" l="1"/>
  <c r="A4729" i="1" s="1"/>
  <c r="A4730" i="1" s="1"/>
  <c r="A4731" i="1" s="1"/>
  <c r="A4732" i="1" s="1"/>
  <c r="A4733" i="1" s="1"/>
  <c r="B4728" i="1"/>
  <c r="B4729" i="1" s="1"/>
  <c r="B4730" i="1" s="1"/>
  <c r="B4731" i="1" s="1"/>
  <c r="B4732" i="1" s="1"/>
  <c r="B4733" i="1" s="1"/>
  <c r="B4734" i="1" s="1"/>
  <c r="D1456" i="1"/>
  <c r="E1455" i="1"/>
  <c r="C4735" i="1"/>
  <c r="A4734" i="1"/>
  <c r="M1455" i="1"/>
  <c r="N1455" i="1"/>
  <c r="O1455" i="1"/>
  <c r="Q1455" i="1"/>
  <c r="P1455" i="1"/>
  <c r="E1456" i="1" l="1"/>
  <c r="A4735" i="1"/>
  <c r="C4736" i="1"/>
  <c r="B4735" i="1"/>
  <c r="D1457" i="1"/>
  <c r="M1456" i="1"/>
  <c r="N1456" i="1"/>
  <c r="O1456" i="1"/>
  <c r="Q1456" i="1"/>
  <c r="P1456" i="1"/>
  <c r="D1458" i="1" l="1"/>
  <c r="E1457" i="1"/>
  <c r="C4737" i="1"/>
  <c r="C4738" i="1" s="1"/>
  <c r="B4736" i="1"/>
  <c r="B4737" i="1" s="1"/>
  <c r="B4738" i="1" s="1"/>
  <c r="A4736" i="1"/>
  <c r="A4737" i="1" s="1"/>
  <c r="M1457" i="1"/>
  <c r="N1457" i="1"/>
  <c r="O1457" i="1"/>
  <c r="Q1457" i="1"/>
  <c r="P1457" i="1"/>
  <c r="E1458" i="1" l="1"/>
  <c r="C4739" i="1"/>
  <c r="C4740" i="1" s="1"/>
  <c r="C4741" i="1" s="1"/>
  <c r="C4742" i="1" s="1"/>
  <c r="C4743" i="1" s="1"/>
  <c r="C4744" i="1" s="1"/>
  <c r="A4738" i="1"/>
  <c r="A4739" i="1" s="1"/>
  <c r="A4740" i="1" s="1"/>
  <c r="A4741" i="1" s="1"/>
  <c r="D1459" i="1"/>
  <c r="M1458" i="1"/>
  <c r="N1458" i="1"/>
  <c r="O1458" i="1"/>
  <c r="Q1458" i="1"/>
  <c r="P1458" i="1"/>
  <c r="A4742" i="1" l="1"/>
  <c r="A4743" i="1" s="1"/>
  <c r="D1460" i="1"/>
  <c r="E1459" i="1"/>
  <c r="A4744" i="1"/>
  <c r="C4745" i="1"/>
  <c r="B4739" i="1"/>
  <c r="B4740" i="1" s="1"/>
  <c r="B4741" i="1" s="1"/>
  <c r="B4742" i="1" s="1"/>
  <c r="B4743" i="1" s="1"/>
  <c r="B4744" i="1" s="1"/>
  <c r="B4745" i="1" s="1"/>
  <c r="M1459" i="1"/>
  <c r="N1459" i="1"/>
  <c r="O1459" i="1"/>
  <c r="Q1459" i="1"/>
  <c r="P1459" i="1"/>
  <c r="E1460" i="1" l="1"/>
  <c r="A4745" i="1"/>
  <c r="C4746" i="1"/>
  <c r="D1461" i="1"/>
  <c r="M1460" i="1"/>
  <c r="N1460" i="1"/>
  <c r="O1460" i="1"/>
  <c r="Q1460" i="1"/>
  <c r="P1460" i="1"/>
  <c r="D1462" i="1" l="1"/>
  <c r="E1461" i="1"/>
  <c r="B4746" i="1"/>
  <c r="C4747" i="1"/>
  <c r="C4748" i="1" s="1"/>
  <c r="C4749" i="1" s="1"/>
  <c r="A4746" i="1"/>
  <c r="M1461" i="1"/>
  <c r="N1461" i="1"/>
  <c r="O1461" i="1"/>
  <c r="Q1461" i="1"/>
  <c r="P1461" i="1"/>
  <c r="A4747" i="1" l="1"/>
  <c r="A4748" i="1"/>
  <c r="B4747" i="1"/>
  <c r="B4748" i="1" s="1"/>
  <c r="B4749" i="1" s="1"/>
  <c r="E1462" i="1"/>
  <c r="A4749" i="1"/>
  <c r="C4750" i="1"/>
  <c r="D1463" i="1"/>
  <c r="M1462" i="1"/>
  <c r="N1462" i="1"/>
  <c r="O1462" i="1"/>
  <c r="Q1462" i="1"/>
  <c r="P1462" i="1"/>
  <c r="D1464" i="1" l="1"/>
  <c r="E1463" i="1"/>
  <c r="C4751" i="1"/>
  <c r="C4752" i="1" s="1"/>
  <c r="B4750" i="1"/>
  <c r="B4751" i="1" s="1"/>
  <c r="B4752" i="1" s="1"/>
  <c r="A4750" i="1"/>
  <c r="A4751" i="1" s="1"/>
  <c r="M1463" i="1"/>
  <c r="N1463" i="1"/>
  <c r="O1463" i="1"/>
  <c r="Q1463" i="1"/>
  <c r="P1463" i="1"/>
  <c r="E1464" i="1" l="1"/>
  <c r="C4753" i="1"/>
  <c r="C4754" i="1" s="1"/>
  <c r="A4752" i="1"/>
  <c r="A4753" i="1" s="1"/>
  <c r="D1465" i="1"/>
  <c r="M1464" i="1"/>
  <c r="N1464" i="1"/>
  <c r="O1464" i="1"/>
  <c r="Q1464" i="1"/>
  <c r="P1464" i="1"/>
  <c r="D1466" i="1" l="1"/>
  <c r="E1465" i="1"/>
  <c r="E1466" i="1" s="1"/>
  <c r="A4754" i="1"/>
  <c r="C4755" i="1"/>
  <c r="C4756" i="1" s="1"/>
  <c r="B4753" i="1"/>
  <c r="B4754" i="1" s="1"/>
  <c r="B4755" i="1" s="1"/>
  <c r="B4756" i="1" s="1"/>
  <c r="M1465" i="1"/>
  <c r="N1465" i="1"/>
  <c r="O1465" i="1"/>
  <c r="Q1465" i="1"/>
  <c r="P1465" i="1"/>
  <c r="C4757" i="1" l="1"/>
  <c r="C4758" i="1" s="1"/>
  <c r="C4759" i="1" s="1"/>
  <c r="C4760" i="1" s="1"/>
  <c r="C4761" i="1" s="1"/>
  <c r="C4762" i="1" s="1"/>
  <c r="C4763" i="1" s="1"/>
  <c r="C4764" i="1" s="1"/>
  <c r="A4755" i="1"/>
  <c r="A4756" i="1" s="1"/>
  <c r="D1467" i="1"/>
  <c r="M1466" i="1"/>
  <c r="N1466" i="1"/>
  <c r="O1466" i="1"/>
  <c r="Q1466" i="1"/>
  <c r="P1466" i="1"/>
  <c r="A4757" i="1" l="1"/>
  <c r="A4758" i="1" s="1"/>
  <c r="A4759" i="1" s="1"/>
  <c r="A4760" i="1" s="1"/>
  <c r="A4761" i="1" s="1"/>
  <c r="A4762" i="1" s="1"/>
  <c r="A4763" i="1" s="1"/>
  <c r="D1468" i="1"/>
  <c r="E1467" i="1"/>
  <c r="A4764" i="1"/>
  <c r="C4765" i="1"/>
  <c r="B4757" i="1"/>
  <c r="B4758" i="1" s="1"/>
  <c r="B4759" i="1" s="1"/>
  <c r="B4760" i="1" s="1"/>
  <c r="B4761" i="1" s="1"/>
  <c r="B4762" i="1" s="1"/>
  <c r="B4763" i="1" s="1"/>
  <c r="B4764" i="1" s="1"/>
  <c r="M1467" i="1"/>
  <c r="N1467" i="1"/>
  <c r="O1467" i="1"/>
  <c r="Q1467" i="1"/>
  <c r="P1467" i="1"/>
  <c r="E1468" i="1" l="1"/>
  <c r="B4765" i="1"/>
  <c r="C4766" i="1"/>
  <c r="C4767" i="1" s="1"/>
  <c r="C4768" i="1" s="1"/>
  <c r="C4769" i="1" s="1"/>
  <c r="C4770" i="1" s="1"/>
  <c r="C4771" i="1" s="1"/>
  <c r="C4772" i="1" s="1"/>
  <c r="C4773" i="1" s="1"/>
  <c r="C4774" i="1" s="1"/>
  <c r="A4765" i="1"/>
  <c r="A4766" i="1" s="1"/>
  <c r="A4767" i="1" s="1"/>
  <c r="A4768" i="1" s="1"/>
  <c r="A4769" i="1" s="1"/>
  <c r="A4770" i="1" s="1"/>
  <c r="A4771" i="1" s="1"/>
  <c r="A4772" i="1" s="1"/>
  <c r="D1469" i="1"/>
  <c r="M1468" i="1"/>
  <c r="N1468" i="1"/>
  <c r="O1468" i="1"/>
  <c r="Q1468" i="1"/>
  <c r="P1468" i="1"/>
  <c r="A4773" i="1" l="1"/>
  <c r="D1470" i="1"/>
  <c r="E1469" i="1"/>
  <c r="E1470" i="1" s="1"/>
  <c r="A4774" i="1"/>
  <c r="C4775" i="1"/>
  <c r="B4766" i="1"/>
  <c r="B4767" i="1" s="1"/>
  <c r="B4768" i="1" s="1"/>
  <c r="B4769" i="1" s="1"/>
  <c r="B4770" i="1" s="1"/>
  <c r="B4771" i="1" s="1"/>
  <c r="B4772" i="1" s="1"/>
  <c r="B4773" i="1" s="1"/>
  <c r="B4774" i="1" s="1"/>
  <c r="M1469" i="1"/>
  <c r="N1469" i="1"/>
  <c r="O1469" i="1"/>
  <c r="Q1469" i="1"/>
  <c r="P1469" i="1"/>
  <c r="B4775" i="1" l="1"/>
  <c r="A4775" i="1"/>
  <c r="C4776" i="1"/>
  <c r="C4777" i="1" s="1"/>
  <c r="D1471" i="1"/>
  <c r="M1470" i="1"/>
  <c r="N1470" i="1"/>
  <c r="O1470" i="1"/>
  <c r="Q1470" i="1"/>
  <c r="P1470" i="1"/>
  <c r="D1472" i="1" l="1"/>
  <c r="E1471" i="1"/>
  <c r="C4778" i="1"/>
  <c r="C4779" i="1" s="1"/>
  <c r="C4780" i="1" s="1"/>
  <c r="C4781" i="1" s="1"/>
  <c r="A4776" i="1"/>
  <c r="A4777" i="1" s="1"/>
  <c r="A4778" i="1" s="1"/>
  <c r="A4779" i="1" s="1"/>
  <c r="A4780" i="1" s="1"/>
  <c r="B4776" i="1"/>
  <c r="B4777" i="1" s="1"/>
  <c r="B4778" i="1" s="1"/>
  <c r="B4779" i="1" s="1"/>
  <c r="B4780" i="1" s="1"/>
  <c r="M1471" i="1"/>
  <c r="N1471" i="1"/>
  <c r="O1471" i="1"/>
  <c r="Q1471" i="1"/>
  <c r="P1471" i="1"/>
  <c r="B4781" i="1" l="1"/>
  <c r="E1472" i="1"/>
  <c r="A4781" i="1"/>
  <c r="C4782" i="1"/>
  <c r="D1473" i="1"/>
  <c r="M1472" i="1"/>
  <c r="N1472" i="1"/>
  <c r="O1472" i="1"/>
  <c r="Q1472" i="1"/>
  <c r="P1472" i="1"/>
  <c r="D1474" i="1" l="1"/>
  <c r="E1473" i="1"/>
  <c r="E1474" i="1" s="1"/>
  <c r="C4783" i="1"/>
  <c r="C4784" i="1" s="1"/>
  <c r="B4782" i="1"/>
  <c r="B4783" i="1" s="1"/>
  <c r="B4784" i="1" s="1"/>
  <c r="A4782" i="1"/>
  <c r="A4783" i="1" s="1"/>
  <c r="M1473" i="1"/>
  <c r="N1473" i="1"/>
  <c r="O1473" i="1"/>
  <c r="Q1473" i="1"/>
  <c r="P1473" i="1"/>
  <c r="C4785" i="1" l="1"/>
  <c r="A4784" i="1"/>
  <c r="D1475" i="1"/>
  <c r="M1474" i="1"/>
  <c r="N1474" i="1"/>
  <c r="O1474" i="1"/>
  <c r="Q1474" i="1"/>
  <c r="P1474" i="1"/>
  <c r="D1476" i="1" l="1"/>
  <c r="E1475" i="1"/>
  <c r="E1476" i="1" s="1"/>
  <c r="A4785" i="1"/>
  <c r="C4786" i="1"/>
  <c r="B4785" i="1"/>
  <c r="M1475" i="1"/>
  <c r="N1475" i="1"/>
  <c r="O1475" i="1"/>
  <c r="Q1475" i="1"/>
  <c r="P1475" i="1"/>
  <c r="B4786" i="1" l="1"/>
  <c r="A4786" i="1"/>
  <c r="C4787" i="1"/>
  <c r="C4788" i="1" s="1"/>
  <c r="C4789" i="1" s="1"/>
  <c r="C4790" i="1" s="1"/>
  <c r="C4791" i="1" s="1"/>
  <c r="C4792" i="1" s="1"/>
  <c r="C4793" i="1" s="1"/>
  <c r="C4794" i="1" s="1"/>
  <c r="D1477" i="1"/>
  <c r="M1476" i="1"/>
  <c r="N1476" i="1"/>
  <c r="O1476" i="1"/>
  <c r="Q1476" i="1"/>
  <c r="P1476" i="1"/>
  <c r="A4787" i="1" l="1"/>
  <c r="A4788" i="1" s="1"/>
  <c r="A4789" i="1" s="1"/>
  <c r="A4790" i="1" s="1"/>
  <c r="A4791" i="1" s="1"/>
  <c r="A4792" i="1" s="1"/>
  <c r="A4793" i="1" s="1"/>
  <c r="D1478" i="1"/>
  <c r="E1477" i="1"/>
  <c r="E1478" i="1" s="1"/>
  <c r="C4795" i="1"/>
  <c r="A4794" i="1"/>
  <c r="B4787" i="1"/>
  <c r="B4788" i="1" s="1"/>
  <c r="B4789" i="1" s="1"/>
  <c r="B4790" i="1" s="1"/>
  <c r="B4791" i="1" s="1"/>
  <c r="B4792" i="1" s="1"/>
  <c r="B4793" i="1" s="1"/>
  <c r="B4794" i="1" s="1"/>
  <c r="M1477" i="1"/>
  <c r="N1477" i="1"/>
  <c r="O1477" i="1"/>
  <c r="Q1477" i="1"/>
  <c r="P1477" i="1"/>
  <c r="A4795" i="1" l="1"/>
  <c r="C4796" i="1"/>
  <c r="C4797" i="1" s="1"/>
  <c r="B4795" i="1"/>
  <c r="B4796" i="1" s="1"/>
  <c r="B4797" i="1" s="1"/>
  <c r="D1479" i="1"/>
  <c r="M1478" i="1"/>
  <c r="N1478" i="1"/>
  <c r="O1478" i="1"/>
  <c r="Q1478" i="1"/>
  <c r="P1478" i="1"/>
  <c r="D1480" i="1" l="1"/>
  <c r="E1479" i="1"/>
  <c r="E1480" i="1" s="1"/>
  <c r="C4798" i="1"/>
  <c r="C4799" i="1" s="1"/>
  <c r="C4800" i="1" s="1"/>
  <c r="C4801" i="1" s="1"/>
  <c r="C4802" i="1" s="1"/>
  <c r="C4803" i="1" s="1"/>
  <c r="C4804" i="1" s="1"/>
  <c r="A4796" i="1"/>
  <c r="A4797" i="1" s="1"/>
  <c r="A4798" i="1" s="1"/>
  <c r="A4799" i="1" s="1"/>
  <c r="A4800" i="1" s="1"/>
  <c r="A4801" i="1" s="1"/>
  <c r="A4802" i="1" s="1"/>
  <c r="A4803" i="1" s="1"/>
  <c r="M1479" i="1"/>
  <c r="N1479" i="1"/>
  <c r="O1479" i="1"/>
  <c r="Q1479" i="1"/>
  <c r="P1479" i="1"/>
  <c r="C4805" i="1" l="1"/>
  <c r="A4804" i="1"/>
  <c r="B4798" i="1"/>
  <c r="B4799" i="1" s="1"/>
  <c r="B4800" i="1" s="1"/>
  <c r="B4801" i="1" s="1"/>
  <c r="B4802" i="1" s="1"/>
  <c r="B4803" i="1" s="1"/>
  <c r="B4804" i="1" s="1"/>
  <c r="D1481" i="1"/>
  <c r="M1480" i="1"/>
  <c r="N1480" i="1"/>
  <c r="O1480" i="1"/>
  <c r="Q1480" i="1"/>
  <c r="P1480" i="1"/>
  <c r="D1482" i="1" l="1"/>
  <c r="E1481" i="1"/>
  <c r="B4805" i="1"/>
  <c r="A4805" i="1"/>
  <c r="C4806" i="1"/>
  <c r="C4807" i="1" s="1"/>
  <c r="C4808" i="1" s="1"/>
  <c r="C4809" i="1" s="1"/>
  <c r="C4810" i="1" s="1"/>
  <c r="C4811" i="1" s="1"/>
  <c r="C4812" i="1" s="1"/>
  <c r="C4813" i="1" s="1"/>
  <c r="M1481" i="1"/>
  <c r="N1481" i="1"/>
  <c r="O1481" i="1"/>
  <c r="Q1481" i="1"/>
  <c r="P1481" i="1"/>
  <c r="E1482" i="1" l="1"/>
  <c r="C4814" i="1"/>
  <c r="A4806" i="1"/>
  <c r="A4807" i="1" s="1"/>
  <c r="A4808" i="1" s="1"/>
  <c r="A4809" i="1" s="1"/>
  <c r="A4810" i="1" s="1"/>
  <c r="A4811" i="1" s="1"/>
  <c r="A4812" i="1" s="1"/>
  <c r="A4813" i="1" s="1"/>
  <c r="B4806" i="1"/>
  <c r="B4807" i="1" s="1"/>
  <c r="B4808" i="1" s="1"/>
  <c r="B4809" i="1" s="1"/>
  <c r="B4810" i="1" s="1"/>
  <c r="B4811" i="1" s="1"/>
  <c r="B4812" i="1" s="1"/>
  <c r="B4813" i="1" s="1"/>
  <c r="D1483" i="1"/>
  <c r="M1482" i="1"/>
  <c r="N1482" i="1"/>
  <c r="O1482" i="1"/>
  <c r="Q1482" i="1"/>
  <c r="P1482" i="1"/>
  <c r="D1484" i="1" l="1"/>
  <c r="E1483" i="1"/>
  <c r="E1484" i="1" s="1"/>
  <c r="C4815" i="1"/>
  <c r="A4814" i="1"/>
  <c r="B4814" i="1"/>
  <c r="B4815" i="1" s="1"/>
  <c r="N1483" i="1"/>
  <c r="O1483" i="1"/>
  <c r="P1483" i="1"/>
  <c r="Q1483" i="1"/>
  <c r="M1483" i="1"/>
  <c r="C4816" i="1" l="1"/>
  <c r="A4815" i="1"/>
  <c r="A4816" i="1" s="1"/>
  <c r="D1485" i="1"/>
  <c r="N1484" i="1"/>
  <c r="O1484" i="1"/>
  <c r="P1484" i="1"/>
  <c r="Q1484" i="1"/>
  <c r="M1484" i="1"/>
  <c r="D1486" i="1" l="1"/>
  <c r="E1485" i="1"/>
  <c r="C4817" i="1"/>
  <c r="C4818" i="1" s="1"/>
  <c r="C4819" i="1" s="1"/>
  <c r="C4820" i="1" s="1"/>
  <c r="B4816" i="1"/>
  <c r="B4817" i="1" s="1"/>
  <c r="B4818" i="1" s="1"/>
  <c r="B4819" i="1" s="1"/>
  <c r="B4820" i="1" s="1"/>
  <c r="N1485" i="1"/>
  <c r="O1485" i="1"/>
  <c r="P1485" i="1"/>
  <c r="Q1485" i="1"/>
  <c r="M1485" i="1"/>
  <c r="E1486" i="1" l="1"/>
  <c r="C4821" i="1"/>
  <c r="C4822" i="1" s="1"/>
  <c r="C4823" i="1" s="1"/>
  <c r="C4824" i="1" s="1"/>
  <c r="A4817" i="1"/>
  <c r="A4818" i="1" s="1"/>
  <c r="A4819" i="1" s="1"/>
  <c r="A4820" i="1" s="1"/>
  <c r="A4821" i="1" s="1"/>
  <c r="A4822" i="1" s="1"/>
  <c r="A4823" i="1" s="1"/>
  <c r="D1487" i="1"/>
  <c r="N1486" i="1"/>
  <c r="O1486" i="1"/>
  <c r="P1486" i="1"/>
  <c r="Q1486" i="1"/>
  <c r="M1486" i="1"/>
  <c r="D1488" i="1" l="1"/>
  <c r="E1487" i="1"/>
  <c r="C4825" i="1"/>
  <c r="A4824" i="1"/>
  <c r="B4821" i="1"/>
  <c r="B4822" i="1" s="1"/>
  <c r="B4823" i="1" s="1"/>
  <c r="B4824" i="1" s="1"/>
  <c r="B4825" i="1" s="1"/>
  <c r="N1487" i="1"/>
  <c r="O1487" i="1"/>
  <c r="P1487" i="1"/>
  <c r="Q1487" i="1"/>
  <c r="M1487" i="1"/>
  <c r="E1488" i="1" l="1"/>
  <c r="A4825" i="1"/>
  <c r="C4826" i="1"/>
  <c r="D1489" i="1"/>
  <c r="N1488" i="1"/>
  <c r="O1488" i="1"/>
  <c r="P1488" i="1"/>
  <c r="Q1488" i="1"/>
  <c r="M1488" i="1"/>
  <c r="D1490" i="1" l="1"/>
  <c r="E1489" i="1"/>
  <c r="A4826" i="1"/>
  <c r="B4826" i="1"/>
  <c r="C4827" i="1"/>
  <c r="C4828" i="1" s="1"/>
  <c r="C4829" i="1" s="1"/>
  <c r="N1489" i="1"/>
  <c r="O1489" i="1"/>
  <c r="P1489" i="1"/>
  <c r="Q1489" i="1"/>
  <c r="M1489" i="1"/>
  <c r="E1490" i="1" l="1"/>
  <c r="C4830" i="1"/>
  <c r="B4827" i="1"/>
  <c r="B4828" i="1" s="1"/>
  <c r="B4829" i="1" s="1"/>
  <c r="A4827" i="1"/>
  <c r="A4828" i="1" s="1"/>
  <c r="A4829" i="1" s="1"/>
  <c r="A4830" i="1" s="1"/>
  <c r="D1491" i="1"/>
  <c r="N1490" i="1"/>
  <c r="O1490" i="1"/>
  <c r="P1490" i="1"/>
  <c r="Q1490" i="1"/>
  <c r="M1490" i="1"/>
  <c r="D1492" i="1" l="1"/>
  <c r="E1491" i="1"/>
  <c r="C4831" i="1"/>
  <c r="C4832" i="1" s="1"/>
  <c r="B4830" i="1"/>
  <c r="B4831" i="1" s="1"/>
  <c r="B4832" i="1" s="1"/>
  <c r="N1491" i="1"/>
  <c r="O1491" i="1"/>
  <c r="P1491" i="1"/>
  <c r="Q1491" i="1"/>
  <c r="M1491" i="1"/>
  <c r="E1492" i="1" l="1"/>
  <c r="C4833" i="1"/>
  <c r="C4834" i="1" s="1"/>
  <c r="D1493" i="1"/>
  <c r="A4831" i="1"/>
  <c r="A4832" i="1" s="1"/>
  <c r="A4833" i="1" s="1"/>
  <c r="N1492" i="1"/>
  <c r="O1492" i="1"/>
  <c r="P1492" i="1"/>
  <c r="Q1492" i="1"/>
  <c r="M1492" i="1"/>
  <c r="D1494" i="1" l="1"/>
  <c r="E1493" i="1"/>
  <c r="C4835" i="1"/>
  <c r="C4836" i="1" s="1"/>
  <c r="A4834" i="1"/>
  <c r="B4833" i="1"/>
  <c r="B4834" i="1" s="1"/>
  <c r="B4835" i="1" s="1"/>
  <c r="B4836" i="1" s="1"/>
  <c r="N1493" i="1"/>
  <c r="O1493" i="1"/>
  <c r="P1493" i="1"/>
  <c r="Q1493" i="1"/>
  <c r="M1493" i="1"/>
  <c r="E1494" i="1" l="1"/>
  <c r="A4835" i="1"/>
  <c r="C4837" i="1"/>
  <c r="C4838" i="1" s="1"/>
  <c r="C4839" i="1" s="1"/>
  <c r="C4840" i="1" s="1"/>
  <c r="C4841" i="1" s="1"/>
  <c r="C4842" i="1" s="1"/>
  <c r="C4843" i="1" s="1"/>
  <c r="C4844" i="1" s="1"/>
  <c r="A4836" i="1"/>
  <c r="D1495" i="1"/>
  <c r="N1494" i="1"/>
  <c r="O1494" i="1"/>
  <c r="P1494" i="1"/>
  <c r="Q1494" i="1"/>
  <c r="M1494" i="1"/>
  <c r="A4837" i="1" l="1"/>
  <c r="A4838" i="1" s="1"/>
  <c r="A4839" i="1" s="1"/>
  <c r="A4840" i="1" s="1"/>
  <c r="A4841" i="1" s="1"/>
  <c r="A4842" i="1" s="1"/>
  <c r="A4843" i="1" s="1"/>
  <c r="D1496" i="1"/>
  <c r="E1495" i="1"/>
  <c r="A4844" i="1"/>
  <c r="C4845" i="1"/>
  <c r="B4837" i="1"/>
  <c r="B4838" i="1" s="1"/>
  <c r="B4839" i="1" s="1"/>
  <c r="B4840" i="1" s="1"/>
  <c r="B4841" i="1" s="1"/>
  <c r="B4842" i="1" s="1"/>
  <c r="B4843" i="1" s="1"/>
  <c r="B4844" i="1" s="1"/>
  <c r="N1495" i="1"/>
  <c r="O1495" i="1"/>
  <c r="P1495" i="1"/>
  <c r="Q1495" i="1"/>
  <c r="M1495" i="1"/>
  <c r="E1496" i="1" l="1"/>
  <c r="B4845" i="1"/>
  <c r="A4845" i="1"/>
  <c r="C4846" i="1"/>
  <c r="C4847" i="1" s="1"/>
  <c r="C4848" i="1" s="1"/>
  <c r="C4849" i="1" s="1"/>
  <c r="C4850" i="1" s="1"/>
  <c r="C4851" i="1" s="1"/>
  <c r="C4852" i="1" s="1"/>
  <c r="C4853" i="1" s="1"/>
  <c r="C4854" i="1" s="1"/>
  <c r="D1497" i="1"/>
  <c r="N1496" i="1"/>
  <c r="O1496" i="1"/>
  <c r="P1496" i="1"/>
  <c r="Q1496" i="1"/>
  <c r="M1496" i="1"/>
  <c r="D1498" i="1" l="1"/>
  <c r="E1497" i="1"/>
  <c r="A4854" i="1"/>
  <c r="C4855" i="1"/>
  <c r="A4846" i="1"/>
  <c r="A4847" i="1" s="1"/>
  <c r="A4848" i="1" s="1"/>
  <c r="A4849" i="1" s="1"/>
  <c r="A4850" i="1" s="1"/>
  <c r="A4851" i="1" s="1"/>
  <c r="A4852" i="1" s="1"/>
  <c r="A4853" i="1" s="1"/>
  <c r="B4846" i="1"/>
  <c r="B4847" i="1" s="1"/>
  <c r="B4848" i="1" s="1"/>
  <c r="B4849" i="1" s="1"/>
  <c r="B4850" i="1" s="1"/>
  <c r="B4851" i="1" s="1"/>
  <c r="B4852" i="1" s="1"/>
  <c r="B4853" i="1" s="1"/>
  <c r="B4854" i="1" s="1"/>
  <c r="N1497" i="1"/>
  <c r="O1497" i="1"/>
  <c r="P1497" i="1"/>
  <c r="Q1497" i="1"/>
  <c r="M1497" i="1"/>
  <c r="E1498" i="1" l="1"/>
  <c r="C4856" i="1"/>
  <c r="C4857" i="1" s="1"/>
  <c r="B4855" i="1"/>
  <c r="B4856" i="1" s="1"/>
  <c r="B4857" i="1" s="1"/>
  <c r="A4855" i="1"/>
  <c r="A4856" i="1" s="1"/>
  <c r="D1499" i="1"/>
  <c r="N1498" i="1"/>
  <c r="O1498" i="1"/>
  <c r="P1498" i="1"/>
  <c r="Q1498" i="1"/>
  <c r="M1498" i="1"/>
  <c r="D1500" i="1" l="1"/>
  <c r="E1499" i="1"/>
  <c r="E1500" i="1" s="1"/>
  <c r="C4858" i="1"/>
  <c r="C4859" i="1" s="1"/>
  <c r="C4860" i="1" s="1"/>
  <c r="C4861" i="1" s="1"/>
  <c r="C4862" i="1" s="1"/>
  <c r="C4863" i="1" s="1"/>
  <c r="C4864" i="1" s="1"/>
  <c r="A4857" i="1"/>
  <c r="A4858" i="1" s="1"/>
  <c r="A4859" i="1" s="1"/>
  <c r="A4860" i="1" s="1"/>
  <c r="A4861" i="1" s="1"/>
  <c r="N1499" i="1"/>
  <c r="O1499" i="1"/>
  <c r="P1499" i="1"/>
  <c r="Q1499" i="1"/>
  <c r="M1499" i="1"/>
  <c r="A4862" i="1" l="1"/>
  <c r="A4863" i="1" s="1"/>
  <c r="A4864" i="1"/>
  <c r="C4865" i="1"/>
  <c r="B4858" i="1"/>
  <c r="B4859" i="1" s="1"/>
  <c r="B4860" i="1" s="1"/>
  <c r="B4861" i="1" s="1"/>
  <c r="B4862" i="1" s="1"/>
  <c r="B4863" i="1" s="1"/>
  <c r="B4864" i="1" s="1"/>
  <c r="B4865" i="1" s="1"/>
  <c r="D1501" i="1"/>
  <c r="N1500" i="1"/>
  <c r="O1500" i="1"/>
  <c r="P1500" i="1"/>
  <c r="Q1500" i="1"/>
  <c r="M1500" i="1"/>
  <c r="D1502" i="1" l="1"/>
  <c r="E1501" i="1"/>
  <c r="E1502" i="1" s="1"/>
  <c r="A4865" i="1"/>
  <c r="C4866" i="1"/>
  <c r="N1501" i="1"/>
  <c r="O1501" i="1"/>
  <c r="P1501" i="1"/>
  <c r="Q1501" i="1"/>
  <c r="M1501" i="1"/>
  <c r="B4866" i="1" l="1"/>
  <c r="C4867" i="1"/>
  <c r="C4868" i="1" s="1"/>
  <c r="C4869" i="1" s="1"/>
  <c r="A4866" i="1"/>
  <c r="A4867" i="1" s="1"/>
  <c r="D1503" i="1"/>
  <c r="N1502" i="1"/>
  <c r="O1502" i="1"/>
  <c r="P1502" i="1"/>
  <c r="Q1502" i="1"/>
  <c r="M1502" i="1"/>
  <c r="A4868" i="1" l="1"/>
  <c r="D1504" i="1"/>
  <c r="E1503" i="1"/>
  <c r="E1504" i="1" s="1"/>
  <c r="C4870" i="1"/>
  <c r="A4869" i="1"/>
  <c r="B4867" i="1"/>
  <c r="B4868" i="1" s="1"/>
  <c r="B4869" i="1" s="1"/>
  <c r="N1503" i="1"/>
  <c r="O1503" i="1"/>
  <c r="P1503" i="1"/>
  <c r="Q1503" i="1"/>
  <c r="M1503" i="1"/>
  <c r="A4870" i="1" l="1"/>
  <c r="C4871" i="1"/>
  <c r="C4872" i="1" s="1"/>
  <c r="C4873" i="1" s="1"/>
  <c r="C4874" i="1" s="1"/>
  <c r="B4870" i="1"/>
  <c r="B4871" i="1" s="1"/>
  <c r="B4872" i="1" s="1"/>
  <c r="B4873" i="1" s="1"/>
  <c r="B4874" i="1" s="1"/>
  <c r="D1505" i="1"/>
  <c r="N1504" i="1"/>
  <c r="O1504" i="1"/>
  <c r="P1504" i="1"/>
  <c r="Q1504" i="1"/>
  <c r="M1504" i="1"/>
  <c r="D1506" i="1" l="1"/>
  <c r="E1505" i="1"/>
  <c r="E1506" i="1" s="1"/>
  <c r="A4874" i="1"/>
  <c r="C4875" i="1"/>
  <c r="C4876" i="1" s="1"/>
  <c r="C4877" i="1" s="1"/>
  <c r="C4878" i="1" s="1"/>
  <c r="C4879" i="1" s="1"/>
  <c r="C4880" i="1" s="1"/>
  <c r="C4881" i="1" s="1"/>
  <c r="C4882" i="1" s="1"/>
  <c r="C4883" i="1" s="1"/>
  <c r="A4871" i="1"/>
  <c r="A4872" i="1" s="1"/>
  <c r="A4873" i="1" s="1"/>
  <c r="N1505" i="1"/>
  <c r="O1505" i="1"/>
  <c r="P1505" i="1"/>
  <c r="Q1505" i="1"/>
  <c r="M1505" i="1"/>
  <c r="C4884" i="1" l="1"/>
  <c r="A4875" i="1"/>
  <c r="A4876" i="1" s="1"/>
  <c r="A4877" i="1" s="1"/>
  <c r="A4878" i="1" s="1"/>
  <c r="A4879" i="1" s="1"/>
  <c r="A4880" i="1" s="1"/>
  <c r="A4881" i="1" s="1"/>
  <c r="A4882" i="1" s="1"/>
  <c r="A4883" i="1" s="1"/>
  <c r="B4875" i="1"/>
  <c r="B4876" i="1" s="1"/>
  <c r="B4877" i="1" s="1"/>
  <c r="B4878" i="1" s="1"/>
  <c r="B4879" i="1" s="1"/>
  <c r="B4880" i="1" s="1"/>
  <c r="B4881" i="1" s="1"/>
  <c r="B4882" i="1" s="1"/>
  <c r="B4883" i="1" s="1"/>
  <c r="B4884" i="1" s="1"/>
  <c r="D1507" i="1"/>
  <c r="N1506" i="1"/>
  <c r="O1506" i="1"/>
  <c r="P1506" i="1"/>
  <c r="Q1506" i="1"/>
  <c r="M1506" i="1"/>
  <c r="D1508" i="1" l="1"/>
  <c r="E1507" i="1"/>
  <c r="A4884" i="1"/>
  <c r="C4885" i="1"/>
  <c r="N1507" i="1"/>
  <c r="O1507" i="1"/>
  <c r="P1507" i="1"/>
  <c r="Q1507" i="1"/>
  <c r="M1507" i="1"/>
  <c r="E1508" i="1" l="1"/>
  <c r="B4885" i="1"/>
  <c r="C4886" i="1"/>
  <c r="C4887" i="1" s="1"/>
  <c r="C4888" i="1" s="1"/>
  <c r="C4889" i="1" s="1"/>
  <c r="C4890" i="1" s="1"/>
  <c r="C4891" i="1" s="1"/>
  <c r="C4892" i="1" s="1"/>
  <c r="C4893" i="1" s="1"/>
  <c r="A4885" i="1"/>
  <c r="A4886" i="1" s="1"/>
  <c r="A4887" i="1" s="1"/>
  <c r="A4888" i="1" s="1"/>
  <c r="A4889" i="1" s="1"/>
  <c r="A4890" i="1" s="1"/>
  <c r="A4891" i="1" s="1"/>
  <c r="A4892" i="1" s="1"/>
  <c r="D1509" i="1"/>
  <c r="N1508" i="1"/>
  <c r="O1508" i="1"/>
  <c r="P1508" i="1"/>
  <c r="Q1508" i="1"/>
  <c r="M1508" i="1"/>
  <c r="D1510" i="1" l="1"/>
  <c r="E1509" i="1"/>
  <c r="E1510" i="1" s="1"/>
  <c r="C4894" i="1"/>
  <c r="A4893" i="1"/>
  <c r="B4886" i="1"/>
  <c r="B4887" i="1" s="1"/>
  <c r="B4888" i="1" s="1"/>
  <c r="B4889" i="1" s="1"/>
  <c r="B4890" i="1" s="1"/>
  <c r="B4891" i="1" s="1"/>
  <c r="B4892" i="1" s="1"/>
  <c r="B4893" i="1" s="1"/>
  <c r="N1509" i="1"/>
  <c r="O1509" i="1"/>
  <c r="P1509" i="1"/>
  <c r="Q1509" i="1"/>
  <c r="M1509" i="1"/>
  <c r="A4894" i="1" l="1"/>
  <c r="B4894" i="1"/>
  <c r="C4895" i="1"/>
  <c r="C4896" i="1" s="1"/>
  <c r="C4897" i="1" s="1"/>
  <c r="C4898" i="1" s="1"/>
  <c r="C4899" i="1" s="1"/>
  <c r="C4900" i="1" s="1"/>
  <c r="C4901" i="1" s="1"/>
  <c r="C4902" i="1" s="1"/>
  <c r="C4903" i="1" s="1"/>
  <c r="C4904" i="1" s="1"/>
  <c r="D1511" i="1"/>
  <c r="N1510" i="1"/>
  <c r="O1510" i="1"/>
  <c r="P1510" i="1"/>
  <c r="Q1510" i="1"/>
  <c r="M1510" i="1"/>
  <c r="D1512" i="1" l="1"/>
  <c r="E1511" i="1"/>
  <c r="E1512" i="1" s="1"/>
  <c r="A4904" i="1"/>
  <c r="C4905" i="1"/>
  <c r="B4895" i="1"/>
  <c r="B4896" i="1" s="1"/>
  <c r="B4897" i="1" s="1"/>
  <c r="B4898" i="1" s="1"/>
  <c r="B4899" i="1" s="1"/>
  <c r="B4900" i="1" s="1"/>
  <c r="B4901" i="1" s="1"/>
  <c r="B4902" i="1" s="1"/>
  <c r="B4903" i="1" s="1"/>
  <c r="B4904" i="1" s="1"/>
  <c r="A4895" i="1"/>
  <c r="A4896" i="1" s="1"/>
  <c r="A4897" i="1" s="1"/>
  <c r="A4898" i="1" s="1"/>
  <c r="A4899" i="1" s="1"/>
  <c r="A4900" i="1" s="1"/>
  <c r="A4901" i="1" s="1"/>
  <c r="A4902" i="1" s="1"/>
  <c r="A4903" i="1" s="1"/>
  <c r="N1511" i="1"/>
  <c r="O1511" i="1"/>
  <c r="P1511" i="1"/>
  <c r="Q1511" i="1"/>
  <c r="M1511" i="1"/>
  <c r="B4905" i="1" l="1"/>
  <c r="A4905" i="1"/>
  <c r="C4906" i="1"/>
  <c r="D1513" i="1"/>
  <c r="N1512" i="1"/>
  <c r="O1512" i="1"/>
  <c r="P1512" i="1"/>
  <c r="Q1512" i="1"/>
  <c r="M1512" i="1"/>
  <c r="D1514" i="1" l="1"/>
  <c r="E1513" i="1"/>
  <c r="E1514" i="1" s="1"/>
  <c r="A4906" i="1"/>
  <c r="C4907" i="1"/>
  <c r="B4906" i="1"/>
  <c r="N1513" i="1"/>
  <c r="O1513" i="1"/>
  <c r="P1513" i="1"/>
  <c r="Q1513" i="1"/>
  <c r="M1513" i="1"/>
  <c r="A4907" i="1" l="1"/>
  <c r="C4908" i="1"/>
  <c r="C4909" i="1" s="1"/>
  <c r="B4907" i="1"/>
  <c r="B4908" i="1" s="1"/>
  <c r="B4909" i="1" s="1"/>
  <c r="A4908" i="1"/>
  <c r="D1515" i="1"/>
  <c r="N1514" i="1"/>
  <c r="O1514" i="1"/>
  <c r="P1514" i="1"/>
  <c r="Q1514" i="1"/>
  <c r="M1514" i="1"/>
  <c r="D1516" i="1" l="1"/>
  <c r="E1515" i="1"/>
  <c r="E1516" i="1" s="1"/>
  <c r="C4910" i="1"/>
  <c r="C4911" i="1" s="1"/>
  <c r="A4909" i="1"/>
  <c r="A4910" i="1" s="1"/>
  <c r="N1515" i="1"/>
  <c r="O1515" i="1"/>
  <c r="P1515" i="1"/>
  <c r="Q1515" i="1"/>
  <c r="M1515" i="1"/>
  <c r="C4912" i="1" l="1"/>
  <c r="C4913" i="1" s="1"/>
  <c r="C4914" i="1" s="1"/>
  <c r="A4911" i="1"/>
  <c r="B4910" i="1"/>
  <c r="B4911" i="1" s="1"/>
  <c r="B4912" i="1" s="1"/>
  <c r="B4913" i="1" s="1"/>
  <c r="B4914" i="1" s="1"/>
  <c r="D1517" i="1"/>
  <c r="N1516" i="1"/>
  <c r="O1516" i="1"/>
  <c r="P1516" i="1"/>
  <c r="Q1516" i="1"/>
  <c r="M1516" i="1"/>
  <c r="A4912" i="1" l="1"/>
  <c r="A4913" i="1" s="1"/>
  <c r="D1518" i="1"/>
  <c r="E1517" i="1"/>
  <c r="C4915" i="1"/>
  <c r="A4914" i="1"/>
  <c r="N1517" i="1"/>
  <c r="O1517" i="1"/>
  <c r="P1517" i="1"/>
  <c r="Q1517" i="1"/>
  <c r="M1517" i="1"/>
  <c r="A4915" i="1" l="1"/>
  <c r="E1518" i="1"/>
  <c r="C4916" i="1"/>
  <c r="C4917" i="1" s="1"/>
  <c r="B4915" i="1"/>
  <c r="B4916" i="1" s="1"/>
  <c r="B4917" i="1" s="1"/>
  <c r="D1519" i="1"/>
  <c r="N1518" i="1"/>
  <c r="O1518" i="1"/>
  <c r="P1518" i="1"/>
  <c r="Q1518" i="1"/>
  <c r="M1518" i="1"/>
  <c r="D1520" i="1" l="1"/>
  <c r="E1519" i="1"/>
  <c r="C4918" i="1"/>
  <c r="C4919" i="1" s="1"/>
  <c r="A4916" i="1"/>
  <c r="A4917" i="1" s="1"/>
  <c r="A4918" i="1" s="1"/>
  <c r="N1519" i="1"/>
  <c r="O1519" i="1"/>
  <c r="P1519" i="1"/>
  <c r="Q1519" i="1"/>
  <c r="M1519" i="1"/>
  <c r="E1520" i="1" l="1"/>
  <c r="C4920" i="1"/>
  <c r="C4921" i="1" s="1"/>
  <c r="C4922" i="1" s="1"/>
  <c r="C4923" i="1" s="1"/>
  <c r="C4924" i="1" s="1"/>
  <c r="A4919" i="1"/>
  <c r="A4920" i="1" s="1"/>
  <c r="A4921" i="1" s="1"/>
  <c r="A4922" i="1" s="1"/>
  <c r="A4923" i="1" s="1"/>
  <c r="B4918" i="1"/>
  <c r="B4919" i="1" s="1"/>
  <c r="B4920" i="1" s="1"/>
  <c r="B4921" i="1" s="1"/>
  <c r="B4922" i="1" s="1"/>
  <c r="B4923" i="1" s="1"/>
  <c r="B4924" i="1" s="1"/>
  <c r="D1521" i="1"/>
  <c r="N1520" i="1"/>
  <c r="O1520" i="1"/>
  <c r="P1520" i="1"/>
  <c r="Q1520" i="1"/>
  <c r="M1520" i="1"/>
  <c r="D1522" i="1" l="1"/>
  <c r="E1521" i="1"/>
  <c r="E1522" i="1" s="1"/>
  <c r="C4925" i="1"/>
  <c r="A4924" i="1"/>
  <c r="N1521" i="1"/>
  <c r="O1521" i="1"/>
  <c r="P1521" i="1"/>
  <c r="Q1521" i="1"/>
  <c r="M1521" i="1"/>
  <c r="B4925" i="1" l="1"/>
  <c r="A4925" i="1"/>
  <c r="C4926" i="1"/>
  <c r="C4927" i="1" s="1"/>
  <c r="C4928" i="1" s="1"/>
  <c r="C4929" i="1" s="1"/>
  <c r="C4930" i="1" s="1"/>
  <c r="C4931" i="1" s="1"/>
  <c r="C4932" i="1" s="1"/>
  <c r="D1523" i="1"/>
  <c r="N1522" i="1"/>
  <c r="O1522" i="1"/>
  <c r="P1522" i="1"/>
  <c r="Q1522" i="1"/>
  <c r="M1522" i="1"/>
  <c r="D1524" i="1" l="1"/>
  <c r="E1523" i="1"/>
  <c r="E1524" i="1" s="1"/>
  <c r="C4933" i="1"/>
  <c r="A4926" i="1"/>
  <c r="A4927" i="1" s="1"/>
  <c r="A4928" i="1" s="1"/>
  <c r="A4929" i="1" s="1"/>
  <c r="A4930" i="1" s="1"/>
  <c r="A4931" i="1" s="1"/>
  <c r="A4932" i="1" s="1"/>
  <c r="B4926" i="1"/>
  <c r="B4927" i="1" s="1"/>
  <c r="B4928" i="1" s="1"/>
  <c r="B4929" i="1" s="1"/>
  <c r="B4930" i="1" s="1"/>
  <c r="B4931" i="1" s="1"/>
  <c r="B4932" i="1" s="1"/>
  <c r="B4933" i="1" s="1"/>
  <c r="N1523" i="1"/>
  <c r="O1523" i="1"/>
  <c r="P1523" i="1"/>
  <c r="Q1523" i="1"/>
  <c r="M1523" i="1"/>
  <c r="C4934" i="1" l="1"/>
  <c r="A4933" i="1"/>
  <c r="D1525" i="1"/>
  <c r="N1524" i="1"/>
  <c r="O1524" i="1"/>
  <c r="P1524" i="1"/>
  <c r="Q1524" i="1"/>
  <c r="M1524" i="1"/>
  <c r="D1526" i="1" l="1"/>
  <c r="E1525" i="1"/>
  <c r="E1526" i="1" s="1"/>
  <c r="B4934" i="1"/>
  <c r="C4935" i="1"/>
  <c r="C4936" i="1" s="1"/>
  <c r="C4937" i="1" s="1"/>
  <c r="C4938" i="1" s="1"/>
  <c r="C4939" i="1" s="1"/>
  <c r="C4940" i="1" s="1"/>
  <c r="C4941" i="1" s="1"/>
  <c r="C4942" i="1" s="1"/>
  <c r="C4943" i="1" s="1"/>
  <c r="C4944" i="1" s="1"/>
  <c r="A4934" i="1"/>
  <c r="N1525" i="1"/>
  <c r="O1525" i="1"/>
  <c r="P1525" i="1"/>
  <c r="Q1525" i="1"/>
  <c r="M1525" i="1"/>
  <c r="A4935" i="1" l="1"/>
  <c r="A4936" i="1" s="1"/>
  <c r="A4937" i="1" s="1"/>
  <c r="A4938" i="1" s="1"/>
  <c r="A4939" i="1" s="1"/>
  <c r="A4940" i="1" s="1"/>
  <c r="A4941" i="1" s="1"/>
  <c r="A4942" i="1" s="1"/>
  <c r="A4943" i="1" s="1"/>
  <c r="B4935" i="1"/>
  <c r="B4936" i="1" s="1"/>
  <c r="B4937" i="1" s="1"/>
  <c r="B4938" i="1" s="1"/>
  <c r="B4939" i="1" s="1"/>
  <c r="B4940" i="1" s="1"/>
  <c r="B4941" i="1" s="1"/>
  <c r="B4942" i="1" s="1"/>
  <c r="B4943" i="1" s="1"/>
  <c r="B4944" i="1" s="1"/>
  <c r="A4944" i="1"/>
  <c r="C4945" i="1"/>
  <c r="D1527" i="1"/>
  <c r="N1526" i="1"/>
  <c r="O1526" i="1"/>
  <c r="P1526" i="1"/>
  <c r="Q1526" i="1"/>
  <c r="M1526" i="1"/>
  <c r="D1528" i="1" l="1"/>
  <c r="E1527" i="1"/>
  <c r="B4945" i="1"/>
  <c r="A4945" i="1"/>
  <c r="C4946" i="1"/>
  <c r="N1527" i="1"/>
  <c r="O1527" i="1"/>
  <c r="P1527" i="1"/>
  <c r="Q1527" i="1"/>
  <c r="M1527" i="1"/>
  <c r="E1528" i="1" l="1"/>
  <c r="C4947" i="1"/>
  <c r="A4946" i="1"/>
  <c r="B4946" i="1"/>
  <c r="D1529" i="1"/>
  <c r="N1528" i="1"/>
  <c r="O1528" i="1"/>
  <c r="P1528" i="1"/>
  <c r="Q1528" i="1"/>
  <c r="M1528" i="1"/>
  <c r="D1530" i="1" l="1"/>
  <c r="E1529" i="1"/>
  <c r="E1530" i="1" s="1"/>
  <c r="C4948" i="1"/>
  <c r="C4949" i="1" s="1"/>
  <c r="C4950" i="1" s="1"/>
  <c r="C4951" i="1" s="1"/>
  <c r="C4952" i="1" s="1"/>
  <c r="C4953" i="1" s="1"/>
  <c r="C4954" i="1" s="1"/>
  <c r="B4947" i="1"/>
  <c r="B4948" i="1" s="1"/>
  <c r="B4949" i="1" s="1"/>
  <c r="B4950" i="1" s="1"/>
  <c r="B4951" i="1" s="1"/>
  <c r="A4947" i="1"/>
  <c r="A4948" i="1" s="1"/>
  <c r="A4949" i="1" s="1"/>
  <c r="A4950" i="1" s="1"/>
  <c r="A4951" i="1" s="1"/>
  <c r="N1529" i="1"/>
  <c r="O1529" i="1"/>
  <c r="P1529" i="1"/>
  <c r="Q1529" i="1"/>
  <c r="M1529" i="1"/>
  <c r="A4952" i="1" l="1"/>
  <c r="A4953" i="1"/>
  <c r="B4952" i="1"/>
  <c r="B4953" i="1" s="1"/>
  <c r="B4954" i="1" s="1"/>
  <c r="A4954" i="1"/>
  <c r="C4955" i="1"/>
  <c r="D1531" i="1"/>
  <c r="N1530" i="1"/>
  <c r="O1530" i="1"/>
  <c r="P1530" i="1"/>
  <c r="Q1530" i="1"/>
  <c r="M1530" i="1"/>
  <c r="D1532" i="1" l="1"/>
  <c r="E1531" i="1"/>
  <c r="E1532" i="1" s="1"/>
  <c r="C4956" i="1"/>
  <c r="B4955" i="1"/>
  <c r="B4956" i="1" s="1"/>
  <c r="A4955" i="1"/>
  <c r="N1531" i="1"/>
  <c r="O1531" i="1"/>
  <c r="P1531" i="1"/>
  <c r="Q1531" i="1"/>
  <c r="M1531" i="1"/>
  <c r="C4957" i="1" l="1"/>
  <c r="C4958" i="1" s="1"/>
  <c r="A4956" i="1"/>
  <c r="A4957" i="1" s="1"/>
  <c r="A4958" i="1" s="1"/>
  <c r="D1533" i="1"/>
  <c r="N1532" i="1"/>
  <c r="O1532" i="1"/>
  <c r="P1532" i="1"/>
  <c r="Q1532" i="1"/>
  <c r="M1532" i="1"/>
  <c r="D1534" i="1" l="1"/>
  <c r="E1533" i="1"/>
  <c r="E1534" i="1" s="1"/>
  <c r="C4959" i="1"/>
  <c r="C4960" i="1" s="1"/>
  <c r="C4961" i="1" s="1"/>
  <c r="C4962" i="1" s="1"/>
  <c r="C4963" i="1" s="1"/>
  <c r="C4964" i="1" s="1"/>
  <c r="B4957" i="1"/>
  <c r="B4958" i="1" s="1"/>
  <c r="B4959" i="1" s="1"/>
  <c r="B4960" i="1" s="1"/>
  <c r="B4961" i="1" s="1"/>
  <c r="B4962" i="1" s="1"/>
  <c r="B4963" i="1" s="1"/>
  <c r="N1533" i="1"/>
  <c r="O1533" i="1"/>
  <c r="P1533" i="1"/>
  <c r="Q1533" i="1"/>
  <c r="M1533" i="1"/>
  <c r="B4964" i="1" l="1"/>
  <c r="A4964" i="1"/>
  <c r="C4965" i="1"/>
  <c r="A4959" i="1"/>
  <c r="A4960" i="1" s="1"/>
  <c r="A4961" i="1" s="1"/>
  <c r="A4962" i="1" s="1"/>
  <c r="A4963" i="1" s="1"/>
  <c r="D1535" i="1"/>
  <c r="N1534" i="1"/>
  <c r="O1534" i="1"/>
  <c r="P1534" i="1"/>
  <c r="Q1534" i="1"/>
  <c r="M1534" i="1"/>
  <c r="D1536" i="1" l="1"/>
  <c r="E1535" i="1"/>
  <c r="E1536" i="1" s="1"/>
  <c r="B4965" i="1"/>
  <c r="C4966" i="1"/>
  <c r="A4965" i="1"/>
  <c r="N1535" i="1"/>
  <c r="O1535" i="1"/>
  <c r="P1535" i="1"/>
  <c r="Q1535" i="1"/>
  <c r="M1535" i="1"/>
  <c r="A4966" i="1" l="1"/>
  <c r="C4967" i="1"/>
  <c r="B4966" i="1"/>
  <c r="B4967" i="1" s="1"/>
  <c r="D1537" i="1"/>
  <c r="N1536" i="1"/>
  <c r="O1536" i="1"/>
  <c r="P1536" i="1"/>
  <c r="Q1536" i="1"/>
  <c r="M1536" i="1"/>
  <c r="D1538" i="1" l="1"/>
  <c r="E1537" i="1"/>
  <c r="E1538" i="1" s="1"/>
  <c r="C4968" i="1"/>
  <c r="C4969" i="1" s="1"/>
  <c r="C4970" i="1" s="1"/>
  <c r="C4971" i="1" s="1"/>
  <c r="C4972" i="1" s="1"/>
  <c r="C4973" i="1" s="1"/>
  <c r="C4974" i="1" s="1"/>
  <c r="A4967" i="1"/>
  <c r="A4968" i="1" s="1"/>
  <c r="A4969" i="1" s="1"/>
  <c r="A4970" i="1" s="1"/>
  <c r="A4971" i="1" s="1"/>
  <c r="A4972" i="1" s="1"/>
  <c r="N1537" i="1"/>
  <c r="O1537" i="1"/>
  <c r="P1537" i="1"/>
  <c r="Q1537" i="1"/>
  <c r="M1537" i="1"/>
  <c r="A4973" i="1" l="1"/>
  <c r="C4975" i="1"/>
  <c r="A4974" i="1"/>
  <c r="A4975" i="1" s="1"/>
  <c r="B4968" i="1"/>
  <c r="B4969" i="1" s="1"/>
  <c r="B4970" i="1" s="1"/>
  <c r="B4971" i="1" s="1"/>
  <c r="B4972" i="1" s="1"/>
  <c r="B4973" i="1" s="1"/>
  <c r="B4974" i="1" s="1"/>
  <c r="D1539" i="1"/>
  <c r="N1538" i="1"/>
  <c r="O1538" i="1"/>
  <c r="P1538" i="1"/>
  <c r="Q1538" i="1"/>
  <c r="M1538" i="1"/>
  <c r="D1540" i="1" l="1"/>
  <c r="E1539" i="1"/>
  <c r="E1540" i="1" s="1"/>
  <c r="C4976" i="1"/>
  <c r="C4977" i="1" s="1"/>
  <c r="C4978" i="1" s="1"/>
  <c r="C4979" i="1" s="1"/>
  <c r="C4980" i="1" s="1"/>
  <c r="C4981" i="1" s="1"/>
  <c r="B4975" i="1"/>
  <c r="B4976" i="1" s="1"/>
  <c r="B4977" i="1" s="1"/>
  <c r="B4978" i="1" s="1"/>
  <c r="B4979" i="1" s="1"/>
  <c r="B4980" i="1" s="1"/>
  <c r="B4981" i="1" s="1"/>
  <c r="N1539" i="1"/>
  <c r="O1539" i="1"/>
  <c r="P1539" i="1"/>
  <c r="Q1539" i="1"/>
  <c r="M1539" i="1"/>
  <c r="C4982" i="1" l="1"/>
  <c r="C4983" i="1" s="1"/>
  <c r="C4984" i="1" s="1"/>
  <c r="A4976" i="1"/>
  <c r="A4977" i="1" s="1"/>
  <c r="A4978" i="1" s="1"/>
  <c r="A4979" i="1" s="1"/>
  <c r="A4980" i="1" s="1"/>
  <c r="A4981" i="1" s="1"/>
  <c r="A4982" i="1" s="1"/>
  <c r="A4983" i="1" s="1"/>
  <c r="D1541" i="1"/>
  <c r="N1540" i="1"/>
  <c r="O1540" i="1"/>
  <c r="P1540" i="1"/>
  <c r="Q1540" i="1"/>
  <c r="M1540" i="1"/>
  <c r="D1542" i="1" l="1"/>
  <c r="E1541" i="1"/>
  <c r="E1542" i="1" s="1"/>
  <c r="A4984" i="1"/>
  <c r="C4985" i="1"/>
  <c r="B4982" i="1"/>
  <c r="B4983" i="1" s="1"/>
  <c r="B4984" i="1" s="1"/>
  <c r="N1541" i="1"/>
  <c r="O1541" i="1"/>
  <c r="P1541" i="1"/>
  <c r="Q1541" i="1"/>
  <c r="M1541" i="1"/>
  <c r="B4985" i="1" l="1"/>
  <c r="C4986" i="1"/>
  <c r="A4985" i="1"/>
  <c r="D1543" i="1"/>
  <c r="N1542" i="1"/>
  <c r="O1542" i="1"/>
  <c r="P1542" i="1"/>
  <c r="Q1542" i="1"/>
  <c r="M1542" i="1"/>
  <c r="D1544" i="1" l="1"/>
  <c r="E1543" i="1"/>
  <c r="E1544" i="1" s="1"/>
  <c r="B4986" i="1"/>
  <c r="C4987" i="1"/>
  <c r="A4986" i="1"/>
  <c r="N1543" i="1"/>
  <c r="O1543" i="1"/>
  <c r="P1543" i="1"/>
  <c r="Q1543" i="1"/>
  <c r="M1543" i="1"/>
  <c r="C4988" i="1" l="1"/>
  <c r="C4989" i="1" s="1"/>
  <c r="C4990" i="1" s="1"/>
  <c r="C4991" i="1" s="1"/>
  <c r="C4992" i="1" s="1"/>
  <c r="C4993" i="1" s="1"/>
  <c r="C4994" i="1" s="1"/>
  <c r="B4987" i="1"/>
  <c r="B4988" i="1" s="1"/>
  <c r="B4989" i="1" s="1"/>
  <c r="B4990" i="1" s="1"/>
  <c r="A4987" i="1"/>
  <c r="A4988" i="1" s="1"/>
  <c r="A4989" i="1" s="1"/>
  <c r="A4990" i="1" s="1"/>
  <c r="A4991" i="1" s="1"/>
  <c r="A4992" i="1" s="1"/>
  <c r="A4993" i="1" s="1"/>
  <c r="D1545" i="1"/>
  <c r="N1544" i="1"/>
  <c r="O1544" i="1"/>
  <c r="P1544" i="1"/>
  <c r="Q1544" i="1"/>
  <c r="M1544" i="1"/>
  <c r="B4991" i="1" l="1"/>
  <c r="B4992" i="1"/>
  <c r="B4993" i="1" s="1"/>
  <c r="B4994" i="1" s="1"/>
  <c r="D1546" i="1"/>
  <c r="E1545" i="1"/>
  <c r="C4995" i="1"/>
  <c r="A4994" i="1"/>
  <c r="N1545" i="1"/>
  <c r="O1545" i="1"/>
  <c r="P1545" i="1"/>
  <c r="Q1545" i="1"/>
  <c r="M1545" i="1"/>
  <c r="E1546" i="1" l="1"/>
  <c r="C4996" i="1"/>
  <c r="C4997" i="1" s="1"/>
  <c r="B4995" i="1"/>
  <c r="B4996" i="1" s="1"/>
  <c r="B4997" i="1" s="1"/>
  <c r="A4995" i="1"/>
  <c r="A4996" i="1" s="1"/>
  <c r="D1547" i="1"/>
  <c r="N1546" i="1"/>
  <c r="O1546" i="1"/>
  <c r="P1546" i="1"/>
  <c r="Q1546" i="1"/>
  <c r="M1546" i="1"/>
  <c r="D1548" i="1" l="1"/>
  <c r="E1547" i="1"/>
  <c r="E1548" i="1" s="1"/>
  <c r="C4998" i="1"/>
  <c r="C4999" i="1" s="1"/>
  <c r="C5000" i="1" s="1"/>
  <c r="A4997" i="1"/>
  <c r="A4998" i="1" s="1"/>
  <c r="A4999" i="1" s="1"/>
  <c r="N1547" i="1"/>
  <c r="O1547" i="1"/>
  <c r="P1547" i="1"/>
  <c r="Q1547" i="1"/>
  <c r="M1547" i="1"/>
  <c r="C5001" i="1" l="1"/>
  <c r="C5002" i="1" s="1"/>
  <c r="C5003" i="1" s="1"/>
  <c r="C5004" i="1" s="1"/>
  <c r="A5000" i="1"/>
  <c r="A5001" i="1" s="1"/>
  <c r="A5002" i="1" s="1"/>
  <c r="A5003" i="1" s="1"/>
  <c r="B4998" i="1"/>
  <c r="B4999" i="1" s="1"/>
  <c r="B5000" i="1" s="1"/>
  <c r="B5001" i="1" s="1"/>
  <c r="B5002" i="1" s="1"/>
  <c r="B5003" i="1" s="1"/>
  <c r="B5004" i="1" s="1"/>
  <c r="D1549" i="1"/>
  <c r="N1548" i="1"/>
  <c r="O1548" i="1"/>
  <c r="P1548" i="1"/>
  <c r="Q1548" i="1"/>
  <c r="M1548" i="1"/>
  <c r="D1550" i="1" l="1"/>
  <c r="E1549" i="1"/>
  <c r="A5004" i="1"/>
  <c r="C5005" i="1"/>
  <c r="N1549" i="1"/>
  <c r="O1549" i="1"/>
  <c r="P1549" i="1"/>
  <c r="Q1549" i="1"/>
  <c r="M1549" i="1"/>
  <c r="E1550" i="1" l="1"/>
  <c r="B5005" i="1"/>
  <c r="C5006" i="1"/>
  <c r="A5005" i="1"/>
  <c r="D1551" i="1"/>
  <c r="N1550" i="1"/>
  <c r="O1550" i="1"/>
  <c r="P1550" i="1"/>
  <c r="Q1550" i="1"/>
  <c r="M1550" i="1"/>
  <c r="D1552" i="1" l="1"/>
  <c r="E1551" i="1"/>
  <c r="E1552" i="1" s="1"/>
  <c r="C5007" i="1"/>
  <c r="C5008" i="1" s="1"/>
  <c r="C5009" i="1" s="1"/>
  <c r="C5010" i="1" s="1"/>
  <c r="C5011" i="1" s="1"/>
  <c r="C5012" i="1" s="1"/>
  <c r="C5013" i="1" s="1"/>
  <c r="C5014" i="1" s="1"/>
  <c r="A5006" i="1"/>
  <c r="A5007" i="1" s="1"/>
  <c r="A5008" i="1" s="1"/>
  <c r="A5009" i="1" s="1"/>
  <c r="A5010" i="1" s="1"/>
  <c r="A5011" i="1" s="1"/>
  <c r="B5006" i="1"/>
  <c r="B5007" i="1" s="1"/>
  <c r="B5008" i="1" s="1"/>
  <c r="B5009" i="1" s="1"/>
  <c r="B5010" i="1" s="1"/>
  <c r="N1551" i="1"/>
  <c r="O1551" i="1"/>
  <c r="P1551" i="1"/>
  <c r="Q1551" i="1"/>
  <c r="M1551" i="1"/>
  <c r="B5011" i="1" l="1"/>
  <c r="B5012" i="1"/>
  <c r="B5013" i="1" s="1"/>
  <c r="A5012" i="1"/>
  <c r="A5013" i="1" s="1"/>
  <c r="A5014" i="1"/>
  <c r="B5014" i="1"/>
  <c r="C5015" i="1"/>
  <c r="C5016" i="1" s="1"/>
  <c r="C5017" i="1" s="1"/>
  <c r="C5018" i="1" s="1"/>
  <c r="C5019" i="1" s="1"/>
  <c r="C5020" i="1" s="1"/>
  <c r="C5021" i="1" s="1"/>
  <c r="D1553" i="1"/>
  <c r="N1552" i="1"/>
  <c r="O1552" i="1"/>
  <c r="P1552" i="1"/>
  <c r="Q1552" i="1"/>
  <c r="M1552" i="1"/>
  <c r="D1554" i="1" l="1"/>
  <c r="E1553" i="1"/>
  <c r="C5022" i="1"/>
  <c r="B5015" i="1"/>
  <c r="B5016" i="1" s="1"/>
  <c r="B5017" i="1" s="1"/>
  <c r="B5018" i="1" s="1"/>
  <c r="B5019" i="1" s="1"/>
  <c r="B5020" i="1" s="1"/>
  <c r="B5021" i="1" s="1"/>
  <c r="A5015" i="1"/>
  <c r="A5016" i="1" s="1"/>
  <c r="A5017" i="1" s="1"/>
  <c r="A5018" i="1" s="1"/>
  <c r="A5019" i="1" s="1"/>
  <c r="A5020" i="1" s="1"/>
  <c r="A5021" i="1" s="1"/>
  <c r="N1553" i="1"/>
  <c r="O1553" i="1"/>
  <c r="P1553" i="1"/>
  <c r="Q1553" i="1"/>
  <c r="M1553" i="1"/>
  <c r="E1554" i="1" l="1"/>
  <c r="C5023" i="1"/>
  <c r="C5024" i="1" s="1"/>
  <c r="A5022" i="1"/>
  <c r="A5023" i="1" s="1"/>
  <c r="B5022" i="1"/>
  <c r="B5023" i="1" s="1"/>
  <c r="B5024" i="1" s="1"/>
  <c r="D1555" i="1"/>
  <c r="N1554" i="1"/>
  <c r="O1554" i="1"/>
  <c r="P1554" i="1"/>
  <c r="Q1554" i="1"/>
  <c r="M1554" i="1"/>
  <c r="D1556" i="1" l="1"/>
  <c r="E1555" i="1"/>
  <c r="E1556" i="1" s="1"/>
  <c r="A5024" i="1"/>
  <c r="C5025" i="1"/>
  <c r="N1555" i="1"/>
  <c r="O1555" i="1"/>
  <c r="P1555" i="1"/>
  <c r="Q1555" i="1"/>
  <c r="M1555" i="1"/>
  <c r="C5026" i="1" l="1"/>
  <c r="A5025" i="1"/>
  <c r="B5025" i="1"/>
  <c r="D1557" i="1"/>
  <c r="N1556" i="1"/>
  <c r="O1556" i="1"/>
  <c r="P1556" i="1"/>
  <c r="Q1556" i="1"/>
  <c r="M1556" i="1"/>
  <c r="D1558" i="1" l="1"/>
  <c r="E1557" i="1"/>
  <c r="E1558" i="1" s="1"/>
  <c r="B5026" i="1"/>
  <c r="C5027" i="1"/>
  <c r="A5026" i="1"/>
  <c r="N1557" i="1"/>
  <c r="O1557" i="1"/>
  <c r="P1557" i="1"/>
  <c r="Q1557" i="1"/>
  <c r="M1557" i="1"/>
  <c r="C5028" i="1" l="1"/>
  <c r="C5029" i="1" s="1"/>
  <c r="C5030" i="1" s="1"/>
  <c r="C5031" i="1" s="1"/>
  <c r="C5032" i="1" s="1"/>
  <c r="C5033" i="1" s="1"/>
  <c r="C5034" i="1" s="1"/>
  <c r="B5027" i="1"/>
  <c r="B5028" i="1" s="1"/>
  <c r="B5029" i="1" s="1"/>
  <c r="B5030" i="1" s="1"/>
  <c r="B5031" i="1" s="1"/>
  <c r="B5032" i="1" s="1"/>
  <c r="A5027" i="1"/>
  <c r="A5028" i="1" s="1"/>
  <c r="A5029" i="1" s="1"/>
  <c r="A5030" i="1" s="1"/>
  <c r="A5031" i="1" s="1"/>
  <c r="A5032" i="1" s="1"/>
  <c r="A5033" i="1" s="1"/>
  <c r="D1559" i="1"/>
  <c r="N1558" i="1"/>
  <c r="O1558" i="1"/>
  <c r="P1558" i="1"/>
  <c r="Q1558" i="1"/>
  <c r="M1558" i="1"/>
  <c r="B5033" i="1" l="1"/>
  <c r="B5034" i="1"/>
  <c r="D1560" i="1"/>
  <c r="E1559" i="1"/>
  <c r="E1560" i="1" s="1"/>
  <c r="C5035" i="1"/>
  <c r="C5036" i="1" s="1"/>
  <c r="C5037" i="1" s="1"/>
  <c r="A5034" i="1"/>
  <c r="A5035" i="1" s="1"/>
  <c r="A5036" i="1" s="1"/>
  <c r="N1559" i="1"/>
  <c r="O1559" i="1"/>
  <c r="P1559" i="1"/>
  <c r="Q1559" i="1"/>
  <c r="M1559" i="1"/>
  <c r="A5037" i="1" l="1"/>
  <c r="C5038" i="1"/>
  <c r="B5035" i="1"/>
  <c r="B5036" i="1" s="1"/>
  <c r="B5037" i="1" s="1"/>
  <c r="D1561" i="1"/>
  <c r="N1560" i="1"/>
  <c r="O1560" i="1"/>
  <c r="P1560" i="1"/>
  <c r="Q1560" i="1"/>
  <c r="M1560" i="1"/>
  <c r="D1562" i="1" l="1"/>
  <c r="E1561" i="1"/>
  <c r="E1562" i="1" s="1"/>
  <c r="C5039" i="1"/>
  <c r="C5040" i="1" s="1"/>
  <c r="B5038" i="1"/>
  <c r="B5039" i="1" s="1"/>
  <c r="B5040" i="1" s="1"/>
  <c r="A5038" i="1"/>
  <c r="A5039" i="1" s="1"/>
  <c r="O1561" i="1"/>
  <c r="Q1561" i="1"/>
  <c r="M1561" i="1"/>
  <c r="N1561" i="1"/>
  <c r="P1561" i="1"/>
  <c r="C5041" i="1" l="1"/>
  <c r="C5042" i="1" s="1"/>
  <c r="C5043" i="1" s="1"/>
  <c r="C5044" i="1" s="1"/>
  <c r="A5040" i="1"/>
  <c r="A5041" i="1" s="1"/>
  <c r="A5042" i="1" s="1"/>
  <c r="A5043" i="1" s="1"/>
  <c r="D1563" i="1"/>
  <c r="O1562" i="1"/>
  <c r="Q1562" i="1"/>
  <c r="P1562" i="1"/>
  <c r="M1562" i="1"/>
  <c r="N1562" i="1"/>
  <c r="D1564" i="1" l="1"/>
  <c r="E1563" i="1"/>
  <c r="E1564" i="1" s="1"/>
  <c r="A5044" i="1"/>
  <c r="C5045" i="1"/>
  <c r="B5041" i="1"/>
  <c r="B5042" i="1" s="1"/>
  <c r="B5043" i="1" s="1"/>
  <c r="B5044" i="1" s="1"/>
  <c r="B5045" i="1" s="1"/>
  <c r="O1563" i="1"/>
  <c r="Q1563" i="1"/>
  <c r="M1563" i="1"/>
  <c r="P1563" i="1"/>
  <c r="N1563" i="1"/>
  <c r="A5045" i="1" l="1"/>
  <c r="C5046" i="1"/>
  <c r="D1565" i="1"/>
  <c r="O1564" i="1"/>
  <c r="Q1564" i="1"/>
  <c r="M1564" i="1"/>
  <c r="N1564" i="1"/>
  <c r="P1564" i="1"/>
  <c r="D1566" i="1" l="1"/>
  <c r="E1565" i="1"/>
  <c r="C5047" i="1"/>
  <c r="C5048" i="1" s="1"/>
  <c r="C5049" i="1" s="1"/>
  <c r="C5050" i="1" s="1"/>
  <c r="C5051" i="1" s="1"/>
  <c r="C5052" i="1" s="1"/>
  <c r="C5053" i="1" s="1"/>
  <c r="C5054" i="1" s="1"/>
  <c r="B5046" i="1"/>
  <c r="B5047" i="1" s="1"/>
  <c r="B5048" i="1" s="1"/>
  <c r="B5049" i="1" s="1"/>
  <c r="A5046" i="1"/>
  <c r="O1565" i="1"/>
  <c r="Q1565" i="1"/>
  <c r="M1565" i="1"/>
  <c r="N1565" i="1"/>
  <c r="P1565" i="1"/>
  <c r="B5050" i="1" l="1"/>
  <c r="A5047" i="1"/>
  <c r="A5048" i="1" s="1"/>
  <c r="A5049" i="1" s="1"/>
  <c r="A5050" i="1" s="1"/>
  <c r="A5051" i="1" s="1"/>
  <c r="E1566" i="1"/>
  <c r="A5052" i="1"/>
  <c r="A5053" i="1" s="1"/>
  <c r="B5051" i="1"/>
  <c r="B5052" i="1" s="1"/>
  <c r="B5053" i="1" s="1"/>
  <c r="B5054" i="1" s="1"/>
  <c r="C5055" i="1"/>
  <c r="C5056" i="1" s="1"/>
  <c r="C5057" i="1" s="1"/>
  <c r="C5058" i="1" s="1"/>
  <c r="C5059" i="1" s="1"/>
  <c r="A5054" i="1"/>
  <c r="D1567" i="1"/>
  <c r="O1566" i="1"/>
  <c r="Q1566" i="1"/>
  <c r="M1566" i="1"/>
  <c r="N1566" i="1"/>
  <c r="P1566" i="1"/>
  <c r="A5055" i="1" l="1"/>
  <c r="A5056" i="1" s="1"/>
  <c r="A5057" i="1" s="1"/>
  <c r="A5058" i="1" s="1"/>
  <c r="B5055" i="1"/>
  <c r="B5056" i="1" s="1"/>
  <c r="B5057" i="1" s="1"/>
  <c r="B5058" i="1" s="1"/>
  <c r="B5059" i="1" s="1"/>
  <c r="D1568" i="1"/>
  <c r="E1567" i="1"/>
  <c r="E1568" i="1" s="1"/>
  <c r="C5060" i="1"/>
  <c r="C5061" i="1" s="1"/>
  <c r="A5059" i="1"/>
  <c r="A5060" i="1" s="1"/>
  <c r="B5060" i="1"/>
  <c r="B5061" i="1" s="1"/>
  <c r="O1567" i="1"/>
  <c r="Q1567" i="1"/>
  <c r="N1567" i="1"/>
  <c r="P1567" i="1"/>
  <c r="M1567" i="1"/>
  <c r="C5062" i="1" l="1"/>
  <c r="A5061" i="1"/>
  <c r="A5062" i="1" s="1"/>
  <c r="D1569" i="1"/>
  <c r="O1568" i="1"/>
  <c r="Q1568" i="1"/>
  <c r="N1568" i="1"/>
  <c r="M1568" i="1"/>
  <c r="P1568" i="1"/>
  <c r="D1570" i="1" l="1"/>
  <c r="E1569" i="1"/>
  <c r="E1570" i="1" s="1"/>
  <c r="C5063" i="1"/>
  <c r="C5064" i="1" s="1"/>
  <c r="B5062" i="1"/>
  <c r="B5063" i="1" s="1"/>
  <c r="B5064" i="1" s="1"/>
  <c r="O1569" i="1"/>
  <c r="Q1569" i="1"/>
  <c r="M1569" i="1"/>
  <c r="N1569" i="1"/>
  <c r="P1569" i="1"/>
  <c r="C5065" i="1" l="1"/>
  <c r="A5064" i="1"/>
  <c r="A5063" i="1"/>
  <c r="D1571" i="1"/>
  <c r="E1571" i="1" s="1"/>
  <c r="O1570" i="1"/>
  <c r="Q1570" i="1"/>
  <c r="P1570" i="1"/>
  <c r="M1570" i="1"/>
  <c r="N1570" i="1"/>
  <c r="D1572" i="1" l="1"/>
  <c r="A5065" i="1"/>
  <c r="C5066" i="1"/>
  <c r="B5065" i="1"/>
  <c r="O1571" i="1"/>
  <c r="Q1571" i="1"/>
  <c r="M1571" i="1"/>
  <c r="P1571" i="1"/>
  <c r="N1571" i="1"/>
  <c r="B5066" i="1" l="1"/>
  <c r="C5067" i="1"/>
  <c r="C5068" i="1" s="1"/>
  <c r="C5069" i="1" s="1"/>
  <c r="C5070" i="1" s="1"/>
  <c r="C5071" i="1" s="1"/>
  <c r="C5072" i="1" s="1"/>
  <c r="C5073" i="1" s="1"/>
  <c r="C5074" i="1" s="1"/>
  <c r="A5066" i="1"/>
  <c r="A5067" i="1" s="1"/>
  <c r="A5068" i="1" s="1"/>
  <c r="A5069" i="1" s="1"/>
  <c r="A5070" i="1" s="1"/>
  <c r="A5071" i="1" s="1"/>
  <c r="A5072" i="1" s="1"/>
  <c r="A5073" i="1" s="1"/>
  <c r="D1573" i="1"/>
  <c r="E1572" i="1"/>
  <c r="O1572" i="1"/>
  <c r="Q1572" i="1"/>
  <c r="M1572" i="1"/>
  <c r="N1572" i="1"/>
  <c r="P1572" i="1"/>
  <c r="E1573" i="1" l="1"/>
  <c r="D1574" i="1"/>
  <c r="C5075" i="1"/>
  <c r="A5074" i="1"/>
  <c r="B5067" i="1"/>
  <c r="B5068" i="1" s="1"/>
  <c r="B5069" i="1" s="1"/>
  <c r="B5070" i="1" s="1"/>
  <c r="B5071" i="1" s="1"/>
  <c r="B5072" i="1" s="1"/>
  <c r="B5073" i="1" s="1"/>
  <c r="B5074" i="1" s="1"/>
  <c r="O1573" i="1"/>
  <c r="Q1573" i="1"/>
  <c r="M1573" i="1"/>
  <c r="N1573" i="1"/>
  <c r="P1573" i="1"/>
  <c r="A5075" i="1" l="1"/>
  <c r="C5076" i="1"/>
  <c r="C5077" i="1" s="1"/>
  <c r="C5078" i="1" s="1"/>
  <c r="C5079" i="1" s="1"/>
  <c r="C5080" i="1" s="1"/>
  <c r="C5081" i="1" s="1"/>
  <c r="C5082" i="1" s="1"/>
  <c r="C5083" i="1" s="1"/>
  <c r="C5084" i="1" s="1"/>
  <c r="B5075" i="1"/>
  <c r="B5076" i="1" s="1"/>
  <c r="B5077" i="1" s="1"/>
  <c r="B5078" i="1" s="1"/>
  <c r="B5079" i="1" s="1"/>
  <c r="B5080" i="1" s="1"/>
  <c r="D1575" i="1"/>
  <c r="E1574" i="1"/>
  <c r="O1574" i="1"/>
  <c r="Q1574" i="1"/>
  <c r="M1574" i="1"/>
  <c r="N1574" i="1"/>
  <c r="P1574" i="1"/>
  <c r="B5081" i="1" l="1"/>
  <c r="B5082" i="1" s="1"/>
  <c r="B5083" i="1" s="1"/>
  <c r="B5084" i="1" s="1"/>
  <c r="E1575" i="1"/>
  <c r="D1576" i="1"/>
  <c r="C5085" i="1"/>
  <c r="A5084" i="1"/>
  <c r="A5076" i="1"/>
  <c r="A5077" i="1" s="1"/>
  <c r="A5078" i="1" s="1"/>
  <c r="A5079" i="1" s="1"/>
  <c r="A5080" i="1" s="1"/>
  <c r="A5081" i="1" s="1"/>
  <c r="A5082" i="1" s="1"/>
  <c r="A5083" i="1" s="1"/>
  <c r="O1575" i="1"/>
  <c r="Q1575" i="1"/>
  <c r="N1575" i="1"/>
  <c r="P1575" i="1"/>
  <c r="M1575" i="1"/>
  <c r="A5085" i="1" l="1"/>
  <c r="C5086" i="1"/>
  <c r="B5085" i="1"/>
  <c r="D1577" i="1"/>
  <c r="E1576" i="1"/>
  <c r="O1576" i="1"/>
  <c r="Q1576" i="1"/>
  <c r="N1576" i="1"/>
  <c r="M1576" i="1"/>
  <c r="P1576" i="1"/>
  <c r="E1577" i="1" l="1"/>
  <c r="D1578" i="1"/>
  <c r="C5087" i="1"/>
  <c r="C5088" i="1" s="1"/>
  <c r="B5086" i="1"/>
  <c r="B5087" i="1" s="1"/>
  <c r="B5088" i="1" s="1"/>
  <c r="A5086" i="1"/>
  <c r="A5087" i="1" s="1"/>
  <c r="O1577" i="1"/>
  <c r="Q1577" i="1"/>
  <c r="M1577" i="1"/>
  <c r="N1577" i="1"/>
  <c r="P1577" i="1"/>
  <c r="C5089" i="1" l="1"/>
  <c r="C5090" i="1" s="1"/>
  <c r="C5091" i="1" s="1"/>
  <c r="C5092" i="1" s="1"/>
  <c r="C5093" i="1" s="1"/>
  <c r="C5094" i="1" s="1"/>
  <c r="A5088" i="1"/>
  <c r="D1579" i="1"/>
  <c r="E1578" i="1"/>
  <c r="E1579" i="1" s="1"/>
  <c r="O1578" i="1"/>
  <c r="Q1578" i="1"/>
  <c r="P1578" i="1"/>
  <c r="M1578" i="1"/>
  <c r="N1578" i="1"/>
  <c r="A5089" i="1" l="1"/>
  <c r="A5090" i="1" s="1"/>
  <c r="A5091" i="1"/>
  <c r="A5092" i="1"/>
  <c r="A5093" i="1" s="1"/>
  <c r="D1580" i="1"/>
  <c r="A5094" i="1"/>
  <c r="C5095" i="1"/>
  <c r="B5089" i="1"/>
  <c r="B5090" i="1" s="1"/>
  <c r="B5091" i="1" s="1"/>
  <c r="B5092" i="1" s="1"/>
  <c r="B5093" i="1" s="1"/>
  <c r="B5094" i="1" s="1"/>
  <c r="B5095" i="1" s="1"/>
  <c r="O1579" i="1"/>
  <c r="Q1579" i="1"/>
  <c r="M1579" i="1"/>
  <c r="P1579" i="1"/>
  <c r="N1579" i="1"/>
  <c r="C5096" i="1" l="1"/>
  <c r="C5097" i="1" s="1"/>
  <c r="C5098" i="1" s="1"/>
  <c r="C5099" i="1" s="1"/>
  <c r="C5100" i="1" s="1"/>
  <c r="C5101" i="1" s="1"/>
  <c r="A5095" i="1"/>
  <c r="A5096" i="1" s="1"/>
  <c r="A5097" i="1" s="1"/>
  <c r="A5098" i="1" s="1"/>
  <c r="A5099" i="1" s="1"/>
  <c r="D1581" i="1"/>
  <c r="E1580" i="1"/>
  <c r="E1581" i="1" s="1"/>
  <c r="O1580" i="1"/>
  <c r="Q1580" i="1"/>
  <c r="M1580" i="1"/>
  <c r="N1580" i="1"/>
  <c r="P1580" i="1"/>
  <c r="A5100" i="1" l="1"/>
  <c r="D1582" i="1"/>
  <c r="A5101" i="1"/>
  <c r="C5102" i="1"/>
  <c r="B5096" i="1"/>
  <c r="B5097" i="1" s="1"/>
  <c r="B5098" i="1" s="1"/>
  <c r="B5099" i="1" s="1"/>
  <c r="B5100" i="1" s="1"/>
  <c r="B5101" i="1" s="1"/>
  <c r="O1581" i="1"/>
  <c r="Q1581" i="1"/>
  <c r="M1581" i="1"/>
  <c r="N1581" i="1"/>
  <c r="P1581" i="1"/>
  <c r="A5102" i="1" l="1"/>
  <c r="C5103" i="1"/>
  <c r="C5104" i="1" s="1"/>
  <c r="B5102" i="1"/>
  <c r="B5103" i="1" s="1"/>
  <c r="B5104" i="1" s="1"/>
  <c r="D1583" i="1"/>
  <c r="E1582" i="1"/>
  <c r="O1582" i="1"/>
  <c r="Q1582" i="1"/>
  <c r="M1582" i="1"/>
  <c r="N1582" i="1"/>
  <c r="P1582" i="1"/>
  <c r="A5103" i="1" l="1"/>
  <c r="E1583" i="1"/>
  <c r="D1584" i="1"/>
  <c r="C5105" i="1"/>
  <c r="A5104" i="1"/>
  <c r="O1583" i="1"/>
  <c r="Q1583" i="1"/>
  <c r="N1583" i="1"/>
  <c r="P1583" i="1"/>
  <c r="M1583" i="1"/>
  <c r="C5106" i="1" l="1"/>
  <c r="A5105" i="1"/>
  <c r="B5105" i="1"/>
  <c r="D1585" i="1"/>
  <c r="E1584" i="1"/>
  <c r="O1584" i="1"/>
  <c r="Q1584" i="1"/>
  <c r="N1584" i="1"/>
  <c r="P1584" i="1"/>
  <c r="M1584" i="1"/>
  <c r="E1585" i="1" l="1"/>
  <c r="D1586" i="1"/>
  <c r="B5106" i="1"/>
  <c r="C5107" i="1"/>
  <c r="C5108" i="1" s="1"/>
  <c r="C5109" i="1" s="1"/>
  <c r="C5110" i="1" s="1"/>
  <c r="C5111" i="1" s="1"/>
  <c r="C5112" i="1" s="1"/>
  <c r="C5113" i="1" s="1"/>
  <c r="C5114" i="1" s="1"/>
  <c r="A5106" i="1"/>
  <c r="O1585" i="1"/>
  <c r="Q1585" i="1"/>
  <c r="M1585" i="1"/>
  <c r="N1585" i="1"/>
  <c r="P1585" i="1"/>
  <c r="A5107" i="1" l="1"/>
  <c r="A5108" i="1" s="1"/>
  <c r="A5109" i="1" s="1"/>
  <c r="A5110" i="1" s="1"/>
  <c r="A5111" i="1" s="1"/>
  <c r="A5112" i="1" s="1"/>
  <c r="A5113" i="1" s="1"/>
  <c r="B5107" i="1"/>
  <c r="B5108" i="1" s="1"/>
  <c r="B5109" i="1" s="1"/>
  <c r="B5110" i="1" s="1"/>
  <c r="B5111" i="1" s="1"/>
  <c r="B5112" i="1" s="1"/>
  <c r="B5113" i="1" s="1"/>
  <c r="B5114" i="1" s="1"/>
  <c r="C5115" i="1"/>
  <c r="A5114" i="1"/>
  <c r="A5115" i="1" s="1"/>
  <c r="D1587" i="1"/>
  <c r="E1586" i="1"/>
  <c r="O1586" i="1"/>
  <c r="Q1586" i="1"/>
  <c r="P1586" i="1"/>
  <c r="M1586" i="1"/>
  <c r="N1586" i="1"/>
  <c r="E1587" i="1" l="1"/>
  <c r="D1588" i="1"/>
  <c r="C5116" i="1"/>
  <c r="C5117" i="1" s="1"/>
  <c r="C5118" i="1" s="1"/>
  <c r="C5119" i="1" s="1"/>
  <c r="C5120" i="1" s="1"/>
  <c r="C5121" i="1" s="1"/>
  <c r="C5122" i="1" s="1"/>
  <c r="C5123" i="1" s="1"/>
  <c r="C5124" i="1" s="1"/>
  <c r="B5115" i="1"/>
  <c r="B5116" i="1" s="1"/>
  <c r="B5117" i="1" s="1"/>
  <c r="B5118" i="1" s="1"/>
  <c r="B5119" i="1" s="1"/>
  <c r="B5120" i="1" s="1"/>
  <c r="B5121" i="1" s="1"/>
  <c r="O1587" i="1"/>
  <c r="Q1587" i="1"/>
  <c r="M1587" i="1"/>
  <c r="P1587" i="1"/>
  <c r="N1587" i="1"/>
  <c r="B5122" i="1" l="1"/>
  <c r="B5123" i="1" s="1"/>
  <c r="B5124" i="1"/>
  <c r="A5124" i="1"/>
  <c r="C5125" i="1"/>
  <c r="A5116" i="1"/>
  <c r="A5117" i="1" s="1"/>
  <c r="A5118" i="1" s="1"/>
  <c r="A5119" i="1" s="1"/>
  <c r="A5120" i="1" s="1"/>
  <c r="A5121" i="1" s="1"/>
  <c r="A5122" i="1" s="1"/>
  <c r="A5123" i="1" s="1"/>
  <c r="D1589" i="1"/>
  <c r="E1588" i="1"/>
  <c r="M1588" i="1"/>
  <c r="N1588" i="1"/>
  <c r="O1588" i="1"/>
  <c r="P1588" i="1"/>
  <c r="Q1588" i="1"/>
  <c r="E1589" i="1" l="1"/>
  <c r="D1590" i="1"/>
  <c r="C5126" i="1"/>
  <c r="A5125" i="1"/>
  <c r="A5126" i="1" s="1"/>
  <c r="B5125" i="1"/>
  <c r="N1589" i="1"/>
  <c r="O1589" i="1"/>
  <c r="P1589" i="1"/>
  <c r="Q1589" i="1"/>
  <c r="M1589" i="1"/>
  <c r="C5127" i="1" l="1"/>
  <c r="C5128" i="1" s="1"/>
  <c r="C5129" i="1" s="1"/>
  <c r="C5130" i="1" s="1"/>
  <c r="C5131" i="1" s="1"/>
  <c r="C5132" i="1" s="1"/>
  <c r="C5133" i="1" s="1"/>
  <c r="C5134" i="1" s="1"/>
  <c r="B5126" i="1"/>
  <c r="B5127" i="1" s="1"/>
  <c r="B5128" i="1" s="1"/>
  <c r="D1591" i="1"/>
  <c r="E1590" i="1"/>
  <c r="E1591" i="1" s="1"/>
  <c r="O1590" i="1"/>
  <c r="P1590" i="1"/>
  <c r="Q1590" i="1"/>
  <c r="M1590" i="1"/>
  <c r="N1590" i="1"/>
  <c r="B5129" i="1" l="1"/>
  <c r="B5130" i="1" s="1"/>
  <c r="B5131" i="1" s="1"/>
  <c r="B5132" i="1" s="1"/>
  <c r="B5133" i="1" s="1"/>
  <c r="B5134" i="1" s="1"/>
  <c r="D1592" i="1"/>
  <c r="C5135" i="1"/>
  <c r="C5136" i="1" s="1"/>
  <c r="C5137" i="1" s="1"/>
  <c r="C5138" i="1" s="1"/>
  <c r="C5139" i="1" s="1"/>
  <c r="C5140" i="1" s="1"/>
  <c r="C5141" i="1" s="1"/>
  <c r="C5142" i="1" s="1"/>
  <c r="C5143" i="1" s="1"/>
  <c r="A5134" i="1"/>
  <c r="A5127" i="1"/>
  <c r="A5128" i="1" s="1"/>
  <c r="A5129" i="1" s="1"/>
  <c r="A5130" i="1" s="1"/>
  <c r="A5131" i="1" s="1"/>
  <c r="A5132" i="1" s="1"/>
  <c r="A5133" i="1" s="1"/>
  <c r="P1591" i="1"/>
  <c r="Q1591" i="1"/>
  <c r="M1591" i="1"/>
  <c r="O1591" i="1"/>
  <c r="N1591" i="1"/>
  <c r="A5135" i="1" l="1"/>
  <c r="A5136" i="1" s="1"/>
  <c r="A5137" i="1"/>
  <c r="A5138" i="1" s="1"/>
  <c r="A5139" i="1" s="1"/>
  <c r="A5140" i="1" s="1"/>
  <c r="A5141" i="1" s="1"/>
  <c r="A5142" i="1" s="1"/>
  <c r="A5143" i="1" s="1"/>
  <c r="C5144" i="1"/>
  <c r="B5135" i="1"/>
  <c r="B5136" i="1" s="1"/>
  <c r="B5137" i="1" s="1"/>
  <c r="B5138" i="1" s="1"/>
  <c r="B5139" i="1" s="1"/>
  <c r="B5140" i="1" s="1"/>
  <c r="B5141" i="1" s="1"/>
  <c r="B5142" i="1" s="1"/>
  <c r="B5143" i="1" s="1"/>
  <c r="B5144" i="1" s="1"/>
  <c r="D1593" i="1"/>
  <c r="E1592" i="1"/>
  <c r="E1593" i="1" s="1"/>
  <c r="Q1592" i="1"/>
  <c r="N1592" i="1"/>
  <c r="M1592" i="1"/>
  <c r="O1592" i="1"/>
  <c r="P1592" i="1"/>
  <c r="D1594" i="1" l="1"/>
  <c r="A5144" i="1"/>
  <c r="C5145" i="1"/>
  <c r="M1593" i="1"/>
  <c r="O1593" i="1"/>
  <c r="N1593" i="1"/>
  <c r="P1593" i="1"/>
  <c r="Q1593" i="1"/>
  <c r="C5146" i="1" l="1"/>
  <c r="A5145" i="1"/>
  <c r="B5145" i="1"/>
  <c r="B5146" i="1" s="1"/>
  <c r="D1595" i="1"/>
  <c r="E1594" i="1"/>
  <c r="M1594" i="1"/>
  <c r="N1594" i="1"/>
  <c r="P1594" i="1"/>
  <c r="Q1594" i="1"/>
  <c r="O1594" i="1"/>
  <c r="E1595" i="1" l="1"/>
  <c r="D1596" i="1"/>
  <c r="C5147" i="1"/>
  <c r="A5146" i="1"/>
  <c r="A5147" i="1" s="1"/>
  <c r="M1595" i="1"/>
  <c r="N1595" i="1"/>
  <c r="O1595" i="1"/>
  <c r="Q1595" i="1"/>
  <c r="P1595" i="1"/>
  <c r="C5148" i="1" l="1"/>
  <c r="C5149" i="1" s="1"/>
  <c r="B5147" i="1"/>
  <c r="B5148" i="1" s="1"/>
  <c r="B5149" i="1" s="1"/>
  <c r="D1597" i="1"/>
  <c r="E1596" i="1"/>
  <c r="E1597" i="1" s="1"/>
  <c r="M1596" i="1"/>
  <c r="N1596" i="1"/>
  <c r="O1596" i="1"/>
  <c r="P1596" i="1"/>
  <c r="Q1596" i="1"/>
  <c r="D1598" i="1" l="1"/>
  <c r="C5150" i="1"/>
  <c r="C5151" i="1" s="1"/>
  <c r="C5152" i="1" s="1"/>
  <c r="C5153" i="1" s="1"/>
  <c r="C5154" i="1" s="1"/>
  <c r="A5148" i="1"/>
  <c r="A5149" i="1" s="1"/>
  <c r="A5150" i="1" s="1"/>
  <c r="A5151" i="1" s="1"/>
  <c r="N1597" i="1"/>
  <c r="O1597" i="1"/>
  <c r="P1597" i="1"/>
  <c r="Q1597" i="1"/>
  <c r="M1597" i="1"/>
  <c r="A5152" i="1" l="1"/>
  <c r="A5153" i="1" s="1"/>
  <c r="C5155" i="1"/>
  <c r="A5154" i="1"/>
  <c r="B5150" i="1"/>
  <c r="B5151" i="1" s="1"/>
  <c r="B5152" i="1" s="1"/>
  <c r="B5153" i="1" s="1"/>
  <c r="B5154" i="1" s="1"/>
  <c r="D1599" i="1"/>
  <c r="E1598" i="1"/>
  <c r="O1598" i="1"/>
  <c r="P1598" i="1"/>
  <c r="Q1598" i="1"/>
  <c r="M1598" i="1"/>
  <c r="N1598" i="1"/>
  <c r="A5155" i="1" l="1"/>
  <c r="E1599" i="1"/>
  <c r="D1600" i="1"/>
  <c r="C5156" i="1"/>
  <c r="C5157" i="1" s="1"/>
  <c r="B5155" i="1"/>
  <c r="P1599" i="1"/>
  <c r="Q1599" i="1"/>
  <c r="M1599" i="1"/>
  <c r="N1599" i="1"/>
  <c r="O1599" i="1"/>
  <c r="B5156" i="1" l="1"/>
  <c r="B5157" i="1" s="1"/>
  <c r="A5156" i="1"/>
  <c r="C5158" i="1"/>
  <c r="C5159" i="1" s="1"/>
  <c r="C5160" i="1" s="1"/>
  <c r="C5161" i="1" s="1"/>
  <c r="C5162" i="1" s="1"/>
  <c r="C5163" i="1" s="1"/>
  <c r="C5164" i="1" s="1"/>
  <c r="A5157" i="1"/>
  <c r="A5158" i="1" s="1"/>
  <c r="A5159" i="1" s="1"/>
  <c r="A5160" i="1" s="1"/>
  <c r="A5161" i="1" s="1"/>
  <c r="A5162" i="1" s="1"/>
  <c r="D1601" i="1"/>
  <c r="E1600" i="1"/>
  <c r="Q1600" i="1"/>
  <c r="N1600" i="1"/>
  <c r="O1600" i="1"/>
  <c r="P1600" i="1"/>
  <c r="M1600" i="1"/>
  <c r="E1601" i="1" l="1"/>
  <c r="A5163" i="1"/>
  <c r="D1602" i="1"/>
  <c r="A5164" i="1"/>
  <c r="C5165" i="1"/>
  <c r="B5158" i="1"/>
  <c r="B5159" i="1" s="1"/>
  <c r="B5160" i="1" s="1"/>
  <c r="B5161" i="1" s="1"/>
  <c r="B5162" i="1" s="1"/>
  <c r="B5163" i="1" s="1"/>
  <c r="B5164" i="1" s="1"/>
  <c r="B5165" i="1" s="1"/>
  <c r="O1601" i="1"/>
  <c r="M1601" i="1"/>
  <c r="N1601" i="1"/>
  <c r="P1601" i="1"/>
  <c r="Q1601" i="1"/>
  <c r="C5166" i="1" l="1"/>
  <c r="A5165" i="1"/>
  <c r="D1603" i="1"/>
  <c r="E1602" i="1"/>
  <c r="E1603" i="1" s="1"/>
  <c r="M1602" i="1"/>
  <c r="P1602" i="1"/>
  <c r="Q1602" i="1"/>
  <c r="N1602" i="1"/>
  <c r="O1602" i="1"/>
  <c r="D1604" i="1" l="1"/>
  <c r="C5167" i="1"/>
  <c r="C5168" i="1" s="1"/>
  <c r="C5169" i="1" s="1"/>
  <c r="C5170" i="1" s="1"/>
  <c r="C5171" i="1" s="1"/>
  <c r="C5172" i="1" s="1"/>
  <c r="C5173" i="1" s="1"/>
  <c r="C5174" i="1" s="1"/>
  <c r="B5166" i="1"/>
  <c r="A5166" i="1"/>
  <c r="A5167" i="1" s="1"/>
  <c r="M1603" i="1"/>
  <c r="N1603" i="1"/>
  <c r="Q1603" i="1"/>
  <c r="O1603" i="1"/>
  <c r="P1603" i="1"/>
  <c r="A5168" i="1" l="1"/>
  <c r="A5169" i="1" s="1"/>
  <c r="A5170" i="1" s="1"/>
  <c r="A5171" i="1" s="1"/>
  <c r="A5172" i="1" s="1"/>
  <c r="A5173" i="1" s="1"/>
  <c r="B5167" i="1"/>
  <c r="B5168" i="1" s="1"/>
  <c r="B5169" i="1" s="1"/>
  <c r="B5170" i="1" s="1"/>
  <c r="B5171" i="1" s="1"/>
  <c r="B5172" i="1" s="1"/>
  <c r="B5173" i="1" s="1"/>
  <c r="B5174" i="1" s="1"/>
  <c r="C5175" i="1"/>
  <c r="C5176" i="1" s="1"/>
  <c r="C5177" i="1" s="1"/>
  <c r="C5178" i="1" s="1"/>
  <c r="C5179" i="1" s="1"/>
  <c r="C5180" i="1" s="1"/>
  <c r="C5181" i="1" s="1"/>
  <c r="C5182" i="1" s="1"/>
  <c r="C5183" i="1" s="1"/>
  <c r="C5184" i="1" s="1"/>
  <c r="A5174" i="1"/>
  <c r="D1605" i="1"/>
  <c r="E1604" i="1"/>
  <c r="M1604" i="1"/>
  <c r="N1604" i="1"/>
  <c r="O1604" i="1"/>
  <c r="P1604" i="1"/>
  <c r="Q1604" i="1"/>
  <c r="A5175" i="1" l="1"/>
  <c r="A5176" i="1" s="1"/>
  <c r="A5177" i="1" s="1"/>
  <c r="A5178" i="1" s="1"/>
  <c r="A5179" i="1" s="1"/>
  <c r="A5180" i="1" s="1"/>
  <c r="A5181" i="1" s="1"/>
  <c r="A5182" i="1" s="1"/>
  <c r="A5183" i="1" s="1"/>
  <c r="E1605" i="1"/>
  <c r="D1606" i="1"/>
  <c r="C5185" i="1"/>
  <c r="A5184" i="1"/>
  <c r="B5175" i="1"/>
  <c r="B5176" i="1" s="1"/>
  <c r="B5177" i="1" s="1"/>
  <c r="B5178" i="1" s="1"/>
  <c r="B5179" i="1" s="1"/>
  <c r="B5180" i="1" s="1"/>
  <c r="B5181" i="1" s="1"/>
  <c r="B5182" i="1" s="1"/>
  <c r="B5183" i="1" s="1"/>
  <c r="B5184" i="1" s="1"/>
  <c r="N1605" i="1"/>
  <c r="O1605" i="1"/>
  <c r="P1605" i="1"/>
  <c r="M1605" i="1"/>
  <c r="Q1605" i="1"/>
  <c r="B5185" i="1" l="1"/>
  <c r="C5186" i="1"/>
  <c r="A5185" i="1"/>
  <c r="D1607" i="1"/>
  <c r="E1606" i="1"/>
  <c r="O1606" i="1"/>
  <c r="P1606" i="1"/>
  <c r="Q1606" i="1"/>
  <c r="M1606" i="1"/>
  <c r="N1606" i="1"/>
  <c r="E1607" i="1" l="1"/>
  <c r="D1608" i="1"/>
  <c r="C5187" i="1"/>
  <c r="A5186" i="1"/>
  <c r="A5187" i="1" s="1"/>
  <c r="B5186" i="1"/>
  <c r="P1607" i="1"/>
  <c r="Q1607" i="1"/>
  <c r="M1607" i="1"/>
  <c r="N1607" i="1"/>
  <c r="O1607" i="1"/>
  <c r="C5188" i="1" l="1"/>
  <c r="C5189" i="1" s="1"/>
  <c r="B5187" i="1"/>
  <c r="D1609" i="1"/>
  <c r="E1608" i="1"/>
  <c r="E1609" i="1" s="1"/>
  <c r="Q1608" i="1"/>
  <c r="N1608" i="1"/>
  <c r="M1608" i="1"/>
  <c r="O1608" i="1"/>
  <c r="P1608" i="1"/>
  <c r="B5188" i="1" l="1"/>
  <c r="B5189" i="1" s="1"/>
  <c r="D1610" i="1"/>
  <c r="C5190" i="1"/>
  <c r="C5191" i="1" s="1"/>
  <c r="C5192" i="1" s="1"/>
  <c r="C5193" i="1" s="1"/>
  <c r="C5194" i="1" s="1"/>
  <c r="A5188" i="1"/>
  <c r="A5189" i="1" s="1"/>
  <c r="A5190" i="1" s="1"/>
  <c r="A5191" i="1" s="1"/>
  <c r="A5192" i="1" s="1"/>
  <c r="A5193" i="1" s="1"/>
  <c r="O1609" i="1"/>
  <c r="P1609" i="1"/>
  <c r="Q1609" i="1"/>
  <c r="M1609" i="1"/>
  <c r="N1609" i="1"/>
  <c r="C5195" i="1" l="1"/>
  <c r="A5194" i="1"/>
  <c r="B5190" i="1"/>
  <c r="B5191" i="1" s="1"/>
  <c r="B5192" i="1" s="1"/>
  <c r="B5193" i="1" s="1"/>
  <c r="B5194" i="1" s="1"/>
  <c r="D1611" i="1"/>
  <c r="E1610" i="1"/>
  <c r="M1610" i="1"/>
  <c r="P1610" i="1"/>
  <c r="N1610" i="1"/>
  <c r="O1610" i="1"/>
  <c r="Q1610" i="1"/>
  <c r="A5195" i="1" l="1"/>
  <c r="E1611" i="1"/>
  <c r="D1612" i="1"/>
  <c r="C5196" i="1"/>
  <c r="C5197" i="1" s="1"/>
  <c r="C5198" i="1" s="1"/>
  <c r="C5199" i="1" s="1"/>
  <c r="C5200" i="1" s="1"/>
  <c r="C5201" i="1" s="1"/>
  <c r="C5202" i="1" s="1"/>
  <c r="C5203" i="1" s="1"/>
  <c r="C5204" i="1" s="1"/>
  <c r="B5195" i="1"/>
  <c r="B5196" i="1" s="1"/>
  <c r="B5197" i="1" s="1"/>
  <c r="M1611" i="1"/>
  <c r="P1611" i="1"/>
  <c r="Q1611" i="1"/>
  <c r="O1611" i="1"/>
  <c r="N1611" i="1"/>
  <c r="B5198" i="1" l="1"/>
  <c r="B5199" i="1" s="1"/>
  <c r="B5200" i="1"/>
  <c r="B5201" i="1" s="1"/>
  <c r="B5202" i="1" s="1"/>
  <c r="B5203" i="1" s="1"/>
  <c r="B5204" i="1" s="1"/>
  <c r="C5205" i="1"/>
  <c r="A5204" i="1"/>
  <c r="A5196" i="1"/>
  <c r="A5197" i="1" s="1"/>
  <c r="A5198" i="1" s="1"/>
  <c r="A5199" i="1" s="1"/>
  <c r="A5200" i="1" s="1"/>
  <c r="A5201" i="1" s="1"/>
  <c r="A5202" i="1" s="1"/>
  <c r="A5203" i="1" s="1"/>
  <c r="D1613" i="1"/>
  <c r="E1612" i="1"/>
  <c r="M1612" i="1"/>
  <c r="P1612" i="1"/>
  <c r="N1612" i="1"/>
  <c r="O1612" i="1"/>
  <c r="Q1612" i="1"/>
  <c r="E1613" i="1" l="1"/>
  <c r="D1614" i="1"/>
  <c r="A5205" i="1"/>
  <c r="C5206" i="1"/>
  <c r="B5205" i="1"/>
  <c r="M1613" i="1"/>
  <c r="P1613" i="1"/>
  <c r="Q1613" i="1"/>
  <c r="N1613" i="1"/>
  <c r="O1613" i="1"/>
  <c r="C5207" i="1" l="1"/>
  <c r="C5208" i="1" s="1"/>
  <c r="C5209" i="1" s="1"/>
  <c r="C5210" i="1" s="1"/>
  <c r="C5211" i="1" s="1"/>
  <c r="C5212" i="1" s="1"/>
  <c r="B5206" i="1"/>
  <c r="B5207" i="1" s="1"/>
  <c r="B5208" i="1" s="1"/>
  <c r="B5209" i="1" s="1"/>
  <c r="B5210" i="1" s="1"/>
  <c r="B5211" i="1" s="1"/>
  <c r="A5206" i="1"/>
  <c r="A5207" i="1" s="1"/>
  <c r="A5208" i="1" s="1"/>
  <c r="A5209" i="1" s="1"/>
  <c r="A5210" i="1" s="1"/>
  <c r="A5211" i="1" s="1"/>
  <c r="D1615" i="1"/>
  <c r="E1614" i="1"/>
  <c r="M1614" i="1"/>
  <c r="P1614" i="1"/>
  <c r="N1614" i="1"/>
  <c r="O1614" i="1"/>
  <c r="Q1614" i="1"/>
  <c r="E1615" i="1" l="1"/>
  <c r="D1616" i="1"/>
  <c r="B5212" i="1"/>
  <c r="C5213" i="1"/>
  <c r="A5212" i="1"/>
  <c r="M1615" i="1"/>
  <c r="P1615" i="1"/>
  <c r="Q1615" i="1"/>
  <c r="N1615" i="1"/>
  <c r="O1615" i="1"/>
  <c r="B5213" i="1" l="1"/>
  <c r="A5213" i="1"/>
  <c r="C5214" i="1"/>
  <c r="D1617" i="1"/>
  <c r="E1616" i="1"/>
  <c r="M1616" i="1"/>
  <c r="P1616" i="1"/>
  <c r="N1616" i="1"/>
  <c r="O1616" i="1"/>
  <c r="Q1616" i="1"/>
  <c r="B5214" i="1" l="1"/>
  <c r="E1617" i="1"/>
  <c r="D1618" i="1"/>
  <c r="C5215" i="1"/>
  <c r="A5214" i="1"/>
  <c r="M1617" i="1"/>
  <c r="P1617" i="1"/>
  <c r="Q1617" i="1"/>
  <c r="N1617" i="1"/>
  <c r="O1617" i="1"/>
  <c r="A5215" i="1" l="1"/>
  <c r="C5216" i="1"/>
  <c r="C5217" i="1" s="1"/>
  <c r="C5218" i="1" s="1"/>
  <c r="C5219" i="1" s="1"/>
  <c r="C5220" i="1" s="1"/>
  <c r="C5221" i="1" s="1"/>
  <c r="C5222" i="1" s="1"/>
  <c r="C5223" i="1" s="1"/>
  <c r="C5224" i="1" s="1"/>
  <c r="B5215" i="1"/>
  <c r="B5216" i="1" s="1"/>
  <c r="B5217" i="1" s="1"/>
  <c r="B5218" i="1" s="1"/>
  <c r="B5219" i="1" s="1"/>
  <c r="B5220" i="1" s="1"/>
  <c r="B5221" i="1" s="1"/>
  <c r="B5222" i="1" s="1"/>
  <c r="B5223" i="1" s="1"/>
  <c r="B5224" i="1" s="1"/>
  <c r="D1619" i="1"/>
  <c r="E1618" i="1"/>
  <c r="M1618" i="1"/>
  <c r="P1618" i="1"/>
  <c r="N1618" i="1"/>
  <c r="O1618" i="1"/>
  <c r="Q1618" i="1"/>
  <c r="E1619" i="1" l="1"/>
  <c r="D1620" i="1"/>
  <c r="C5225" i="1"/>
  <c r="A5224" i="1"/>
  <c r="A5216" i="1"/>
  <c r="A5217" i="1" s="1"/>
  <c r="A5218" i="1" s="1"/>
  <c r="A5219" i="1" s="1"/>
  <c r="A5220" i="1" s="1"/>
  <c r="A5221" i="1" s="1"/>
  <c r="A5222" i="1" s="1"/>
  <c r="A5223" i="1" s="1"/>
  <c r="M1619" i="1"/>
  <c r="P1619" i="1"/>
  <c r="Q1619" i="1"/>
  <c r="N1619" i="1"/>
  <c r="O1619" i="1"/>
  <c r="C5226" i="1" l="1"/>
  <c r="A5225" i="1"/>
  <c r="B5225" i="1"/>
  <c r="D1621" i="1"/>
  <c r="E1620" i="1"/>
  <c r="E1621" i="1" s="1"/>
  <c r="M1620" i="1"/>
  <c r="P1620" i="1"/>
  <c r="N1620" i="1"/>
  <c r="O1620" i="1"/>
  <c r="Q1620" i="1"/>
  <c r="D1622" i="1" l="1"/>
  <c r="B5226" i="1"/>
  <c r="A5226" i="1"/>
  <c r="C5227" i="1"/>
  <c r="C5228" i="1" s="1"/>
  <c r="C5229" i="1" s="1"/>
  <c r="M1621" i="1"/>
  <c r="P1621" i="1"/>
  <c r="Q1621" i="1"/>
  <c r="N1621" i="1"/>
  <c r="O1621" i="1"/>
  <c r="C5230" i="1" l="1"/>
  <c r="A5227" i="1"/>
  <c r="A5228" i="1" s="1"/>
  <c r="A5229" i="1" s="1"/>
  <c r="A5230" i="1" s="1"/>
  <c r="B5227" i="1"/>
  <c r="B5228" i="1" s="1"/>
  <c r="B5229" i="1" s="1"/>
  <c r="D1623" i="1"/>
  <c r="E1622" i="1"/>
  <c r="M1622" i="1"/>
  <c r="P1622" i="1"/>
  <c r="N1622" i="1"/>
  <c r="O1622" i="1"/>
  <c r="Q1622" i="1"/>
  <c r="E1623" i="1" l="1"/>
  <c r="D1624" i="1"/>
  <c r="C5231" i="1"/>
  <c r="C5232" i="1" s="1"/>
  <c r="B5230" i="1"/>
  <c r="B5231" i="1" s="1"/>
  <c r="B5232" i="1" s="1"/>
  <c r="M1623" i="1"/>
  <c r="P1623" i="1"/>
  <c r="Q1623" i="1"/>
  <c r="N1623" i="1"/>
  <c r="O1623" i="1"/>
  <c r="C5233" i="1" l="1"/>
  <c r="C5234" i="1" s="1"/>
  <c r="D1625" i="1"/>
  <c r="E1624" i="1"/>
  <c r="E1625" i="1" s="1"/>
  <c r="A5231" i="1"/>
  <c r="A5232" i="1" s="1"/>
  <c r="A5233" i="1" s="1"/>
  <c r="M1624" i="1"/>
  <c r="P1624" i="1"/>
  <c r="N1624" i="1"/>
  <c r="O1624" i="1"/>
  <c r="Q1624" i="1"/>
  <c r="D1626" i="1" l="1"/>
  <c r="C5235" i="1"/>
  <c r="C5236" i="1" s="1"/>
  <c r="C5237" i="1" s="1"/>
  <c r="A5234" i="1"/>
  <c r="B5233" i="1"/>
  <c r="B5234" i="1" s="1"/>
  <c r="B5235" i="1" s="1"/>
  <c r="B5236" i="1" s="1"/>
  <c r="B5237" i="1" s="1"/>
  <c r="M1625" i="1"/>
  <c r="P1625" i="1"/>
  <c r="Q1625" i="1"/>
  <c r="N1625" i="1"/>
  <c r="O1625" i="1"/>
  <c r="A5235" i="1" l="1"/>
  <c r="A5236" i="1" s="1"/>
  <c r="A5237" i="1"/>
  <c r="C5238" i="1"/>
  <c r="D1627" i="1"/>
  <c r="E1626" i="1"/>
  <c r="M1626" i="1"/>
  <c r="P1626" i="1"/>
  <c r="N1626" i="1"/>
  <c r="O1626" i="1"/>
  <c r="Q1626" i="1"/>
  <c r="E1627" i="1" l="1"/>
  <c r="D1628" i="1"/>
  <c r="C5239" i="1"/>
  <c r="C5240" i="1" s="1"/>
  <c r="C5241" i="1" s="1"/>
  <c r="C5242" i="1" s="1"/>
  <c r="B5238" i="1"/>
  <c r="B5239" i="1" s="1"/>
  <c r="B5240" i="1" s="1"/>
  <c r="B5241" i="1" s="1"/>
  <c r="B5242" i="1" s="1"/>
  <c r="A5238" i="1"/>
  <c r="A5239" i="1" s="1"/>
  <c r="A5240" i="1" s="1"/>
  <c r="A5241" i="1" s="1"/>
  <c r="M1627" i="1"/>
  <c r="P1627" i="1"/>
  <c r="Q1627" i="1"/>
  <c r="N1627" i="1"/>
  <c r="O1627" i="1"/>
  <c r="C5243" i="1" l="1"/>
  <c r="C5244" i="1" s="1"/>
  <c r="A5242" i="1"/>
  <c r="A5243" i="1" s="1"/>
  <c r="D1629" i="1"/>
  <c r="E1628" i="1"/>
  <c r="E1629" i="1" s="1"/>
  <c r="M1628" i="1"/>
  <c r="P1628" i="1"/>
  <c r="N1628" i="1"/>
  <c r="O1628" i="1"/>
  <c r="Q1628" i="1"/>
  <c r="D1630" i="1" l="1"/>
  <c r="A5244" i="1"/>
  <c r="C5245" i="1"/>
  <c r="B5243" i="1"/>
  <c r="B5244" i="1" s="1"/>
  <c r="B5245" i="1" s="1"/>
  <c r="M1629" i="1"/>
  <c r="P1629" i="1"/>
  <c r="Q1629" i="1"/>
  <c r="N1629" i="1"/>
  <c r="O1629" i="1"/>
  <c r="A5245" i="1" l="1"/>
  <c r="C5246" i="1"/>
  <c r="D1631" i="1"/>
  <c r="E1630" i="1"/>
  <c r="E1631" i="1" s="1"/>
  <c r="M1630" i="1"/>
  <c r="P1630" i="1"/>
  <c r="N1630" i="1"/>
  <c r="O1630" i="1"/>
  <c r="Q1630" i="1"/>
  <c r="D1632" i="1" l="1"/>
  <c r="C5247" i="1"/>
  <c r="B5246" i="1"/>
  <c r="B5247" i="1" s="1"/>
  <c r="A5246" i="1"/>
  <c r="M1631" i="1"/>
  <c r="P1631" i="1"/>
  <c r="Q1631" i="1"/>
  <c r="N1631" i="1"/>
  <c r="O1631" i="1"/>
  <c r="C5248" i="1" l="1"/>
  <c r="C5249" i="1" s="1"/>
  <c r="C5250" i="1" s="1"/>
  <c r="C5251" i="1" s="1"/>
  <c r="C5252" i="1" s="1"/>
  <c r="C5253" i="1" s="1"/>
  <c r="C5254" i="1" s="1"/>
  <c r="A5247" i="1"/>
  <c r="A5248" i="1" s="1"/>
  <c r="A5249" i="1" s="1"/>
  <c r="D1633" i="1"/>
  <c r="E1632" i="1"/>
  <c r="E1633" i="1" s="1"/>
  <c r="M1632" i="1"/>
  <c r="P1632" i="1"/>
  <c r="N1632" i="1"/>
  <c r="O1632" i="1"/>
  <c r="Q1632" i="1"/>
  <c r="A5250" i="1" l="1"/>
  <c r="A5251" i="1" s="1"/>
  <c r="A5252" i="1" s="1"/>
  <c r="A5253" i="1" s="1"/>
  <c r="D1634" i="1"/>
  <c r="A5254" i="1"/>
  <c r="C5255" i="1"/>
  <c r="B5248" i="1"/>
  <c r="B5249" i="1" s="1"/>
  <c r="B5250" i="1" s="1"/>
  <c r="B5251" i="1" s="1"/>
  <c r="B5252" i="1" s="1"/>
  <c r="B5253" i="1" s="1"/>
  <c r="B5254" i="1" s="1"/>
  <c r="M1633" i="1"/>
  <c r="P1633" i="1"/>
  <c r="Q1633" i="1"/>
  <c r="N1633" i="1"/>
  <c r="O1633" i="1"/>
  <c r="A5255" i="1" l="1"/>
  <c r="C5256" i="1"/>
  <c r="B5255" i="1"/>
  <c r="B5256" i="1" s="1"/>
  <c r="D1635" i="1"/>
  <c r="E1634" i="1"/>
  <c r="M1634" i="1"/>
  <c r="P1634" i="1"/>
  <c r="N1634" i="1"/>
  <c r="O1634" i="1"/>
  <c r="Q1634" i="1"/>
  <c r="E1635" i="1" l="1"/>
  <c r="D1636" i="1"/>
  <c r="C5257" i="1"/>
  <c r="C5258" i="1" s="1"/>
  <c r="C5259" i="1" s="1"/>
  <c r="C5260" i="1" s="1"/>
  <c r="C5261" i="1" s="1"/>
  <c r="C5262" i="1" s="1"/>
  <c r="C5263" i="1" s="1"/>
  <c r="C5264" i="1" s="1"/>
  <c r="A5256" i="1"/>
  <c r="A5257" i="1" s="1"/>
  <c r="A5258" i="1" s="1"/>
  <c r="A5259" i="1" s="1"/>
  <c r="A5260" i="1" s="1"/>
  <c r="M1635" i="1"/>
  <c r="P1635" i="1"/>
  <c r="Q1635" i="1"/>
  <c r="N1635" i="1"/>
  <c r="O1635" i="1"/>
  <c r="A5261" i="1" l="1"/>
  <c r="A5262" i="1" s="1"/>
  <c r="A5263" i="1"/>
  <c r="A5264" i="1"/>
  <c r="C5265" i="1"/>
  <c r="B5257" i="1"/>
  <c r="B5258" i="1" s="1"/>
  <c r="B5259" i="1" s="1"/>
  <c r="B5260" i="1" s="1"/>
  <c r="B5261" i="1" s="1"/>
  <c r="B5262" i="1" s="1"/>
  <c r="B5263" i="1" s="1"/>
  <c r="B5264" i="1" s="1"/>
  <c r="B5265" i="1" s="1"/>
  <c r="D1637" i="1"/>
  <c r="E1636" i="1"/>
  <c r="E1637" i="1" s="1"/>
  <c r="M1636" i="1"/>
  <c r="P1636" i="1"/>
  <c r="N1636" i="1"/>
  <c r="O1636" i="1"/>
  <c r="Q1636" i="1"/>
  <c r="D1638" i="1" l="1"/>
  <c r="C5266" i="1"/>
  <c r="A5265" i="1"/>
  <c r="M1637" i="1"/>
  <c r="P1637" i="1"/>
  <c r="Q1637" i="1"/>
  <c r="N1637" i="1"/>
  <c r="O1637" i="1"/>
  <c r="B5266" i="1" l="1"/>
  <c r="C5267" i="1"/>
  <c r="C5268" i="1" s="1"/>
  <c r="C5269" i="1" s="1"/>
  <c r="A5266" i="1"/>
  <c r="A5267" i="1" s="1"/>
  <c r="A5268" i="1" s="1"/>
  <c r="D1639" i="1"/>
  <c r="E1638" i="1"/>
  <c r="M1638" i="1"/>
  <c r="P1638" i="1"/>
  <c r="N1638" i="1"/>
  <c r="O1638" i="1"/>
  <c r="Q1638" i="1"/>
  <c r="E1639" i="1" l="1"/>
  <c r="D1640" i="1"/>
  <c r="A5269" i="1"/>
  <c r="C5270" i="1"/>
  <c r="B5267" i="1"/>
  <c r="B5268" i="1" s="1"/>
  <c r="B5269" i="1" s="1"/>
  <c r="M1639" i="1"/>
  <c r="P1639" i="1"/>
  <c r="Q1639" i="1"/>
  <c r="N1639" i="1"/>
  <c r="O1639" i="1"/>
  <c r="C5271" i="1" l="1"/>
  <c r="B5270" i="1"/>
  <c r="B5271" i="1" s="1"/>
  <c r="A5270" i="1"/>
  <c r="D1641" i="1"/>
  <c r="E1640" i="1"/>
  <c r="M1640" i="1"/>
  <c r="P1640" i="1"/>
  <c r="N1640" i="1"/>
  <c r="O1640" i="1"/>
  <c r="Q1640" i="1"/>
  <c r="E1641" i="1" l="1"/>
  <c r="D1642" i="1"/>
  <c r="C5272" i="1"/>
  <c r="C5273" i="1" s="1"/>
  <c r="C5274" i="1" s="1"/>
  <c r="A5271" i="1"/>
  <c r="A5272" i="1" s="1"/>
  <c r="A5273" i="1" s="1"/>
  <c r="M1641" i="1"/>
  <c r="P1641" i="1"/>
  <c r="Q1641" i="1"/>
  <c r="N1641" i="1"/>
  <c r="O1641" i="1"/>
  <c r="A5274" i="1" l="1"/>
  <c r="C5275" i="1"/>
  <c r="B5272" i="1"/>
  <c r="B5273" i="1" s="1"/>
  <c r="B5274" i="1" s="1"/>
  <c r="B5275" i="1" s="1"/>
  <c r="D1643" i="1"/>
  <c r="E1642" i="1"/>
  <c r="M1642" i="1"/>
  <c r="P1642" i="1"/>
  <c r="N1642" i="1"/>
  <c r="O1642" i="1"/>
  <c r="Q1642" i="1"/>
  <c r="E1643" i="1" l="1"/>
  <c r="D1644" i="1"/>
  <c r="C5276" i="1"/>
  <c r="C5277" i="1" s="1"/>
  <c r="A5275" i="1"/>
  <c r="A5276" i="1" s="1"/>
  <c r="M1643" i="1"/>
  <c r="P1643" i="1"/>
  <c r="Q1643" i="1"/>
  <c r="N1643" i="1"/>
  <c r="O1643" i="1"/>
  <c r="C5278" i="1" l="1"/>
  <c r="A5277" i="1"/>
  <c r="B5276" i="1"/>
  <c r="B5277" i="1" s="1"/>
  <c r="D1645" i="1"/>
  <c r="E1644" i="1"/>
  <c r="M1644" i="1"/>
  <c r="P1644" i="1"/>
  <c r="N1644" i="1"/>
  <c r="O1644" i="1"/>
  <c r="Q1644" i="1"/>
  <c r="E1645" i="1" l="1"/>
  <c r="D1646" i="1"/>
  <c r="A5278" i="1"/>
  <c r="C5279" i="1"/>
  <c r="C5280" i="1" s="1"/>
  <c r="C5281" i="1" s="1"/>
  <c r="C5282" i="1" s="1"/>
  <c r="B5278" i="1"/>
  <c r="M1645" i="1"/>
  <c r="P1645" i="1"/>
  <c r="Q1645" i="1"/>
  <c r="N1645" i="1"/>
  <c r="O1645" i="1"/>
  <c r="B5279" i="1" l="1"/>
  <c r="B5280" i="1" s="1"/>
  <c r="B5281" i="1" s="1"/>
  <c r="B5282" i="1" s="1"/>
  <c r="C5283" i="1"/>
  <c r="C5284" i="1" s="1"/>
  <c r="A5279" i="1"/>
  <c r="A5280" i="1" s="1"/>
  <c r="A5281" i="1" s="1"/>
  <c r="A5282" i="1" s="1"/>
  <c r="A5283" i="1" s="1"/>
  <c r="D1647" i="1"/>
  <c r="E1646" i="1"/>
  <c r="M1646" i="1"/>
  <c r="P1646" i="1"/>
  <c r="N1646" i="1"/>
  <c r="O1646" i="1"/>
  <c r="Q1646" i="1"/>
  <c r="E1647" i="1" l="1"/>
  <c r="D1648" i="1"/>
  <c r="A5284" i="1"/>
  <c r="C5285" i="1"/>
  <c r="B5283" i="1"/>
  <c r="B5284" i="1" s="1"/>
  <c r="M1647" i="1"/>
  <c r="P1647" i="1"/>
  <c r="Q1647" i="1"/>
  <c r="N1647" i="1"/>
  <c r="O1647" i="1"/>
  <c r="B5285" i="1" l="1"/>
  <c r="C5286" i="1"/>
  <c r="A5285" i="1"/>
  <c r="A5286" i="1" s="1"/>
  <c r="D1649" i="1"/>
  <c r="E1648" i="1"/>
  <c r="M1648" i="1"/>
  <c r="P1648" i="1"/>
  <c r="N1648" i="1"/>
  <c r="O1648" i="1"/>
  <c r="Q1648" i="1"/>
  <c r="E1649" i="1" l="1"/>
  <c r="D1650" i="1"/>
  <c r="C5287" i="1"/>
  <c r="C5288" i="1" s="1"/>
  <c r="C5289" i="1" s="1"/>
  <c r="C5290" i="1" s="1"/>
  <c r="B5286" i="1"/>
  <c r="B5287" i="1" s="1"/>
  <c r="B5288" i="1" s="1"/>
  <c r="B5289" i="1" s="1"/>
  <c r="B5290" i="1" s="1"/>
  <c r="M1649" i="1"/>
  <c r="P1649" i="1"/>
  <c r="Q1649" i="1"/>
  <c r="N1649" i="1"/>
  <c r="O1649" i="1"/>
  <c r="C5291" i="1" l="1"/>
  <c r="A5287" i="1"/>
  <c r="A5288" i="1" s="1"/>
  <c r="A5289" i="1" s="1"/>
  <c r="A5290" i="1" s="1"/>
  <c r="D1651" i="1"/>
  <c r="E1650" i="1"/>
  <c r="M1650" i="1"/>
  <c r="P1650" i="1"/>
  <c r="N1650" i="1"/>
  <c r="O1650" i="1"/>
  <c r="Q1650" i="1"/>
  <c r="E1651" i="1" l="1"/>
  <c r="D1652" i="1"/>
  <c r="A5291" i="1"/>
  <c r="C5292" i="1"/>
  <c r="B5291" i="1"/>
  <c r="M1651" i="1"/>
  <c r="P1651" i="1"/>
  <c r="Q1651" i="1"/>
  <c r="N1651" i="1"/>
  <c r="O1651" i="1"/>
  <c r="A5292" i="1" l="1"/>
  <c r="C5293" i="1"/>
  <c r="C5294" i="1" s="1"/>
  <c r="B5292" i="1"/>
  <c r="B5293" i="1" s="1"/>
  <c r="B5294" i="1" s="1"/>
  <c r="A5293" i="1"/>
  <c r="D1653" i="1"/>
  <c r="E1652" i="1"/>
  <c r="M1652" i="1"/>
  <c r="P1652" i="1"/>
  <c r="N1652" i="1"/>
  <c r="O1652" i="1"/>
  <c r="Q1652" i="1"/>
  <c r="E1653" i="1" l="1"/>
  <c r="D1654" i="1"/>
  <c r="C5295" i="1"/>
  <c r="C5296" i="1" s="1"/>
  <c r="C5297" i="1" s="1"/>
  <c r="C5298" i="1" s="1"/>
  <c r="C5299" i="1" s="1"/>
  <c r="C5300" i="1" s="1"/>
  <c r="C5301" i="1" s="1"/>
  <c r="C5302" i="1" s="1"/>
  <c r="C5303" i="1" s="1"/>
  <c r="C5304" i="1" s="1"/>
  <c r="A5294" i="1"/>
  <c r="A5295" i="1" s="1"/>
  <c r="A5296" i="1" s="1"/>
  <c r="A5297" i="1" s="1"/>
  <c r="A5298" i="1" s="1"/>
  <c r="A5299" i="1" s="1"/>
  <c r="A5300" i="1" s="1"/>
  <c r="A5301" i="1" s="1"/>
  <c r="M1653" i="1"/>
  <c r="P1653" i="1"/>
  <c r="Q1653" i="1"/>
  <c r="N1653" i="1"/>
  <c r="O1653" i="1"/>
  <c r="A5302" i="1" l="1"/>
  <c r="A5303" i="1" s="1"/>
  <c r="C5305" i="1"/>
  <c r="A5304" i="1"/>
  <c r="B5295" i="1"/>
  <c r="B5296" i="1" s="1"/>
  <c r="B5297" i="1" s="1"/>
  <c r="B5298" i="1" s="1"/>
  <c r="B5299" i="1" s="1"/>
  <c r="B5300" i="1" s="1"/>
  <c r="B5301" i="1" s="1"/>
  <c r="B5302" i="1" s="1"/>
  <c r="B5303" i="1" s="1"/>
  <c r="B5304" i="1" s="1"/>
  <c r="D1655" i="1"/>
  <c r="E1654" i="1"/>
  <c r="M1654" i="1"/>
  <c r="P1654" i="1"/>
  <c r="N1654" i="1"/>
  <c r="O1654" i="1"/>
  <c r="Q1654" i="1"/>
  <c r="E1655" i="1" l="1"/>
  <c r="D1656" i="1"/>
  <c r="B5305" i="1"/>
  <c r="A5305" i="1"/>
  <c r="C5306" i="1"/>
  <c r="M1655" i="1"/>
  <c r="P1655" i="1"/>
  <c r="Q1655" i="1"/>
  <c r="N1655" i="1"/>
  <c r="O1655" i="1"/>
  <c r="A5306" i="1" l="1"/>
  <c r="C5307" i="1"/>
  <c r="B5306" i="1"/>
  <c r="D1657" i="1"/>
  <c r="E1656" i="1"/>
  <c r="M1656" i="1"/>
  <c r="P1656" i="1"/>
  <c r="N1656" i="1"/>
  <c r="O1656" i="1"/>
  <c r="Q1656" i="1"/>
  <c r="E1657" i="1" l="1"/>
  <c r="D1658" i="1"/>
  <c r="C5308" i="1"/>
  <c r="C5309" i="1" s="1"/>
  <c r="C5310" i="1" s="1"/>
  <c r="B5307" i="1"/>
  <c r="B5308" i="1" s="1"/>
  <c r="A5307" i="1"/>
  <c r="A5308" i="1" s="1"/>
  <c r="A5309" i="1" s="1"/>
  <c r="M1657" i="1"/>
  <c r="P1657" i="1"/>
  <c r="Q1657" i="1"/>
  <c r="N1657" i="1"/>
  <c r="O1657" i="1"/>
  <c r="B5309" i="1" l="1"/>
  <c r="B5310" i="1" s="1"/>
  <c r="C5311" i="1"/>
  <c r="C5312" i="1" s="1"/>
  <c r="C5313" i="1" s="1"/>
  <c r="C5314" i="1" s="1"/>
  <c r="A5310" i="1"/>
  <c r="A5311" i="1" s="1"/>
  <c r="A5312" i="1" s="1"/>
  <c r="A5313" i="1" s="1"/>
  <c r="D1659" i="1"/>
  <c r="E1658" i="1"/>
  <c r="M1658" i="1"/>
  <c r="P1658" i="1"/>
  <c r="N1658" i="1"/>
  <c r="O1658" i="1"/>
  <c r="Q1658" i="1"/>
  <c r="E1659" i="1" l="1"/>
  <c r="D1660" i="1"/>
  <c r="A5314" i="1"/>
  <c r="C5315" i="1"/>
  <c r="B5311" i="1"/>
  <c r="B5312" i="1" s="1"/>
  <c r="B5313" i="1" s="1"/>
  <c r="B5314" i="1" s="1"/>
  <c r="B5315" i="1" s="1"/>
  <c r="M1659" i="1"/>
  <c r="P1659" i="1"/>
  <c r="Q1659" i="1"/>
  <c r="N1659" i="1"/>
  <c r="O1659" i="1"/>
  <c r="A5315" i="1" l="1"/>
  <c r="C5316" i="1"/>
  <c r="D1661" i="1"/>
  <c r="E1660" i="1"/>
  <c r="E1661" i="1" s="1"/>
  <c r="M1660" i="1"/>
  <c r="P1660" i="1"/>
  <c r="N1660" i="1"/>
  <c r="O1660" i="1"/>
  <c r="Q1660" i="1"/>
  <c r="D1662" i="1" l="1"/>
  <c r="C5317" i="1"/>
  <c r="C5318" i="1" s="1"/>
  <c r="C5319" i="1" s="1"/>
  <c r="C5320" i="1" s="1"/>
  <c r="C5321" i="1" s="1"/>
  <c r="B5316" i="1"/>
  <c r="B5317" i="1" s="1"/>
  <c r="B5318" i="1" s="1"/>
  <c r="B5319" i="1" s="1"/>
  <c r="B5320" i="1" s="1"/>
  <c r="B5321" i="1" s="1"/>
  <c r="A5316" i="1"/>
  <c r="A5317" i="1" s="1"/>
  <c r="A5318" i="1" s="1"/>
  <c r="A5319" i="1" s="1"/>
  <c r="A5320" i="1" s="1"/>
  <c r="M1661" i="1"/>
  <c r="P1661" i="1"/>
  <c r="Q1661" i="1"/>
  <c r="N1661" i="1"/>
  <c r="O1661" i="1"/>
  <c r="C5322" i="1" l="1"/>
  <c r="C5323" i="1" s="1"/>
  <c r="C5324" i="1" s="1"/>
  <c r="A5321" i="1"/>
  <c r="A5322" i="1" s="1"/>
  <c r="A5323" i="1" s="1"/>
  <c r="D1663" i="1"/>
  <c r="E1662" i="1"/>
  <c r="E1663" i="1" s="1"/>
  <c r="M1662" i="1"/>
  <c r="P1662" i="1"/>
  <c r="N1662" i="1"/>
  <c r="O1662" i="1"/>
  <c r="Q1662" i="1"/>
  <c r="D1664" i="1" l="1"/>
  <c r="A5324" i="1"/>
  <c r="C5325" i="1"/>
  <c r="B5322" i="1"/>
  <c r="B5323" i="1" s="1"/>
  <c r="B5324" i="1" s="1"/>
  <c r="B5325" i="1" s="1"/>
  <c r="M1663" i="1"/>
  <c r="P1663" i="1"/>
  <c r="Q1663" i="1"/>
  <c r="N1663" i="1"/>
  <c r="O1663" i="1"/>
  <c r="A5325" i="1" l="1"/>
  <c r="C5326" i="1"/>
  <c r="D1665" i="1"/>
  <c r="E1664" i="1"/>
  <c r="E1665" i="1" s="1"/>
  <c r="M1664" i="1"/>
  <c r="P1664" i="1"/>
  <c r="N1664" i="1"/>
  <c r="O1664" i="1"/>
  <c r="Q1664" i="1"/>
  <c r="D1666" i="1" l="1"/>
  <c r="B5326" i="1"/>
  <c r="C5327" i="1"/>
  <c r="C5328" i="1" s="1"/>
  <c r="C5329" i="1" s="1"/>
  <c r="C5330" i="1" s="1"/>
  <c r="C5331" i="1" s="1"/>
  <c r="C5332" i="1" s="1"/>
  <c r="C5333" i="1" s="1"/>
  <c r="C5334" i="1" s="1"/>
  <c r="A5326" i="1"/>
  <c r="A5327" i="1" s="1"/>
  <c r="A5328" i="1" s="1"/>
  <c r="A5329" i="1" s="1"/>
  <c r="A5330" i="1" s="1"/>
  <c r="A5331" i="1" s="1"/>
  <c r="A5332" i="1" s="1"/>
  <c r="M1665" i="1"/>
  <c r="P1665" i="1"/>
  <c r="Q1665" i="1"/>
  <c r="N1665" i="1"/>
  <c r="O1665" i="1"/>
  <c r="A5333" i="1" l="1"/>
  <c r="B5327" i="1"/>
  <c r="B5328" i="1" s="1"/>
  <c r="B5329" i="1" s="1"/>
  <c r="B5330" i="1" s="1"/>
  <c r="B5331" i="1" s="1"/>
  <c r="B5332" i="1" s="1"/>
  <c r="B5333" i="1" s="1"/>
  <c r="B5334" i="1" s="1"/>
  <c r="C5335" i="1"/>
  <c r="A5334" i="1"/>
  <c r="A5335" i="1" s="1"/>
  <c r="D1667" i="1"/>
  <c r="E1666" i="1"/>
  <c r="M1666" i="1"/>
  <c r="P1666" i="1"/>
  <c r="N1666" i="1"/>
  <c r="O1666" i="1"/>
  <c r="Q1666" i="1"/>
  <c r="E1667" i="1" l="1"/>
  <c r="D1668" i="1"/>
  <c r="C5336" i="1"/>
  <c r="C5337" i="1" s="1"/>
  <c r="C5338" i="1" s="1"/>
  <c r="C5339" i="1" s="1"/>
  <c r="C5340" i="1" s="1"/>
  <c r="C5341" i="1" s="1"/>
  <c r="C5342" i="1" s="1"/>
  <c r="C5343" i="1" s="1"/>
  <c r="C5344" i="1" s="1"/>
  <c r="B5335" i="1"/>
  <c r="B5336" i="1" s="1"/>
  <c r="B5337" i="1" s="1"/>
  <c r="B5338" i="1" s="1"/>
  <c r="B5339" i="1" s="1"/>
  <c r="B5340" i="1" s="1"/>
  <c r="B5341" i="1" s="1"/>
  <c r="B5342" i="1" s="1"/>
  <c r="M1667" i="1"/>
  <c r="P1667" i="1"/>
  <c r="Q1667" i="1"/>
  <c r="N1667" i="1"/>
  <c r="O1667" i="1"/>
  <c r="B5343" i="1" l="1"/>
  <c r="B5344" i="1"/>
  <c r="C5345" i="1"/>
  <c r="A5344" i="1"/>
  <c r="A5336" i="1"/>
  <c r="A5337" i="1" s="1"/>
  <c r="A5338" i="1" s="1"/>
  <c r="A5339" i="1" s="1"/>
  <c r="A5340" i="1" s="1"/>
  <c r="A5341" i="1" s="1"/>
  <c r="A5342" i="1" s="1"/>
  <c r="A5343" i="1" s="1"/>
  <c r="D1669" i="1"/>
  <c r="E1668" i="1"/>
  <c r="M1668" i="1"/>
  <c r="P1668" i="1"/>
  <c r="N1668" i="1"/>
  <c r="O1668" i="1"/>
  <c r="Q1668" i="1"/>
  <c r="E1669" i="1" l="1"/>
  <c r="D1670" i="1"/>
  <c r="A5345" i="1"/>
  <c r="C5346" i="1"/>
  <c r="B5345" i="1"/>
  <c r="M1669" i="1"/>
  <c r="P1669" i="1"/>
  <c r="Q1669" i="1"/>
  <c r="N1669" i="1"/>
  <c r="O1669" i="1"/>
  <c r="B5346" i="1" l="1"/>
  <c r="A5346" i="1"/>
  <c r="C5347" i="1"/>
  <c r="D1671" i="1"/>
  <c r="E1670" i="1"/>
  <c r="M1670" i="1"/>
  <c r="P1670" i="1"/>
  <c r="N1670" i="1"/>
  <c r="O1670" i="1"/>
  <c r="Q1670" i="1"/>
  <c r="E1671" i="1" l="1"/>
  <c r="D1672" i="1"/>
  <c r="A5347" i="1"/>
  <c r="C5348" i="1"/>
  <c r="B5347" i="1"/>
  <c r="M1671" i="1"/>
  <c r="P1671" i="1"/>
  <c r="Q1671" i="1"/>
  <c r="N1671" i="1"/>
  <c r="O1671" i="1"/>
  <c r="A5348" i="1" l="1"/>
  <c r="C5349" i="1"/>
  <c r="B5348" i="1"/>
  <c r="B5349" i="1" s="1"/>
  <c r="D1673" i="1"/>
  <c r="E1672" i="1"/>
  <c r="M1672" i="1"/>
  <c r="P1672" i="1"/>
  <c r="N1672" i="1"/>
  <c r="O1672" i="1"/>
  <c r="Q1672" i="1"/>
  <c r="E1673" i="1" l="1"/>
  <c r="D1674" i="1"/>
  <c r="A5349" i="1"/>
  <c r="C5350" i="1"/>
  <c r="C5351" i="1" s="1"/>
  <c r="C5352" i="1" s="1"/>
  <c r="C5353" i="1" s="1"/>
  <c r="C5354" i="1" s="1"/>
  <c r="M1673" i="1"/>
  <c r="P1673" i="1"/>
  <c r="Q1673" i="1"/>
  <c r="N1673" i="1"/>
  <c r="O1673" i="1"/>
  <c r="A5354" i="1" l="1"/>
  <c r="C5355" i="1"/>
  <c r="A5350" i="1"/>
  <c r="A5351" i="1" s="1"/>
  <c r="A5352" i="1" s="1"/>
  <c r="A5353" i="1" s="1"/>
  <c r="B5350" i="1"/>
  <c r="B5351" i="1" s="1"/>
  <c r="B5352" i="1" s="1"/>
  <c r="B5353" i="1" s="1"/>
  <c r="B5354" i="1" s="1"/>
  <c r="D1675" i="1"/>
  <c r="E1674" i="1"/>
  <c r="E1675" i="1" s="1"/>
  <c r="M1674" i="1"/>
  <c r="P1674" i="1"/>
  <c r="N1674" i="1"/>
  <c r="O1674" i="1"/>
  <c r="Q1674" i="1"/>
  <c r="D1676" i="1" l="1"/>
  <c r="C5356" i="1"/>
  <c r="C5357" i="1" s="1"/>
  <c r="C5358" i="1" s="1"/>
  <c r="C5359" i="1" s="1"/>
  <c r="C5360" i="1" s="1"/>
  <c r="C5361" i="1" s="1"/>
  <c r="C5362" i="1" s="1"/>
  <c r="B5355" i="1"/>
  <c r="B5356" i="1" s="1"/>
  <c r="B5357" i="1" s="1"/>
  <c r="B5358" i="1" s="1"/>
  <c r="B5359" i="1" s="1"/>
  <c r="B5360" i="1" s="1"/>
  <c r="B5361" i="1" s="1"/>
  <c r="A5355" i="1"/>
  <c r="A5356" i="1" s="1"/>
  <c r="A5357" i="1" s="1"/>
  <c r="A5358" i="1" s="1"/>
  <c r="A5359" i="1" s="1"/>
  <c r="A5360" i="1" s="1"/>
  <c r="A5361" i="1" s="1"/>
  <c r="M1675" i="1"/>
  <c r="P1675" i="1"/>
  <c r="Q1675" i="1"/>
  <c r="O1675" i="1"/>
  <c r="N1675" i="1"/>
  <c r="B5362" i="1" l="1"/>
  <c r="A5362" i="1"/>
  <c r="C5363" i="1"/>
  <c r="C5364" i="1" s="1"/>
  <c r="D1677" i="1"/>
  <c r="E1676" i="1"/>
  <c r="M1676" i="1"/>
  <c r="P1676" i="1"/>
  <c r="N1676" i="1"/>
  <c r="O1676" i="1"/>
  <c r="Q1676" i="1"/>
  <c r="E1677" i="1" l="1"/>
  <c r="D1678" i="1"/>
  <c r="C5365" i="1"/>
  <c r="A5364" i="1"/>
  <c r="A5363" i="1"/>
  <c r="B5363" i="1"/>
  <c r="B5364" i="1" s="1"/>
  <c r="M1677" i="1"/>
  <c r="P1677" i="1"/>
  <c r="Q1677" i="1"/>
  <c r="N1677" i="1"/>
  <c r="O1677" i="1"/>
  <c r="C5366" i="1" l="1"/>
  <c r="C5367" i="1" s="1"/>
  <c r="C5368" i="1" s="1"/>
  <c r="C5369" i="1" s="1"/>
  <c r="C5370" i="1" s="1"/>
  <c r="C5371" i="1" s="1"/>
  <c r="C5372" i="1" s="1"/>
  <c r="C5373" i="1" s="1"/>
  <c r="C5374" i="1" s="1"/>
  <c r="A5365" i="1"/>
  <c r="A5366" i="1" s="1"/>
  <c r="A5367" i="1" s="1"/>
  <c r="A5368" i="1" s="1"/>
  <c r="A5369" i="1" s="1"/>
  <c r="B5365" i="1"/>
  <c r="B5366" i="1" s="1"/>
  <c r="B5367" i="1" s="1"/>
  <c r="B5368" i="1" s="1"/>
  <c r="B5369" i="1" s="1"/>
  <c r="B5370" i="1" s="1"/>
  <c r="B5371" i="1" s="1"/>
  <c r="B5372" i="1" s="1"/>
  <c r="B5373" i="1" s="1"/>
  <c r="B5374" i="1" s="1"/>
  <c r="D1679" i="1"/>
  <c r="E1678" i="1"/>
  <c r="M1678" i="1"/>
  <c r="P1678" i="1"/>
  <c r="N1678" i="1"/>
  <c r="O1678" i="1"/>
  <c r="Q1678" i="1"/>
  <c r="A5370" i="1" l="1"/>
  <c r="A5371" i="1" s="1"/>
  <c r="E1679" i="1"/>
  <c r="D1680" i="1"/>
  <c r="A5372" i="1"/>
  <c r="A5373" i="1" s="1"/>
  <c r="A5374" i="1"/>
  <c r="C5375" i="1"/>
  <c r="M1679" i="1"/>
  <c r="P1679" i="1"/>
  <c r="Q1679" i="1"/>
  <c r="N1679" i="1"/>
  <c r="O1679" i="1"/>
  <c r="B5375" i="1" l="1"/>
  <c r="A5375" i="1"/>
  <c r="C5376" i="1"/>
  <c r="C5377" i="1" s="1"/>
  <c r="C5378" i="1" s="1"/>
  <c r="C5379" i="1" s="1"/>
  <c r="C5380" i="1" s="1"/>
  <c r="C5381" i="1" s="1"/>
  <c r="C5382" i="1" s="1"/>
  <c r="C5383" i="1" s="1"/>
  <c r="C5384" i="1" s="1"/>
  <c r="D1681" i="1"/>
  <c r="E1680" i="1"/>
  <c r="M1680" i="1"/>
  <c r="P1680" i="1"/>
  <c r="N1680" i="1"/>
  <c r="O1680" i="1"/>
  <c r="Q1680" i="1"/>
  <c r="E1681" i="1" l="1"/>
  <c r="D1682" i="1"/>
  <c r="A5384" i="1"/>
  <c r="C5385" i="1"/>
  <c r="A5376" i="1"/>
  <c r="A5377" i="1" s="1"/>
  <c r="A5378" i="1" s="1"/>
  <c r="A5379" i="1" s="1"/>
  <c r="A5380" i="1" s="1"/>
  <c r="A5381" i="1" s="1"/>
  <c r="A5382" i="1" s="1"/>
  <c r="A5383" i="1" s="1"/>
  <c r="B5376" i="1"/>
  <c r="B5377" i="1" s="1"/>
  <c r="B5378" i="1" s="1"/>
  <c r="B5379" i="1" s="1"/>
  <c r="B5380" i="1" s="1"/>
  <c r="B5381" i="1" s="1"/>
  <c r="B5382" i="1" s="1"/>
  <c r="B5383" i="1" s="1"/>
  <c r="B5384" i="1" s="1"/>
  <c r="M1681" i="1"/>
  <c r="P1681" i="1"/>
  <c r="Q1681" i="1"/>
  <c r="N1681" i="1"/>
  <c r="O1681" i="1"/>
  <c r="B5385" i="1" l="1"/>
  <c r="A5385" i="1"/>
  <c r="C5386" i="1"/>
  <c r="C5387" i="1" s="1"/>
  <c r="C5388" i="1" s="1"/>
  <c r="C5389" i="1" s="1"/>
  <c r="C5390" i="1" s="1"/>
  <c r="C5391" i="1" s="1"/>
  <c r="C5392" i="1" s="1"/>
  <c r="C5393" i="1" s="1"/>
  <c r="C5394" i="1" s="1"/>
  <c r="D1683" i="1"/>
  <c r="E1682" i="1"/>
  <c r="M1682" i="1"/>
  <c r="P1682" i="1"/>
  <c r="N1682" i="1"/>
  <c r="O1682" i="1"/>
  <c r="Q1682" i="1"/>
  <c r="E1683" i="1" l="1"/>
  <c r="D1684" i="1"/>
  <c r="A5394" i="1"/>
  <c r="C5395" i="1"/>
  <c r="A5386" i="1"/>
  <c r="A5387" i="1" s="1"/>
  <c r="A5388" i="1" s="1"/>
  <c r="A5389" i="1" s="1"/>
  <c r="A5390" i="1" s="1"/>
  <c r="A5391" i="1" s="1"/>
  <c r="A5392" i="1" s="1"/>
  <c r="A5393" i="1" s="1"/>
  <c r="B5386" i="1"/>
  <c r="B5387" i="1" s="1"/>
  <c r="B5388" i="1" s="1"/>
  <c r="B5389" i="1" s="1"/>
  <c r="B5390" i="1" s="1"/>
  <c r="B5391" i="1" s="1"/>
  <c r="B5392" i="1" s="1"/>
  <c r="B5393" i="1" s="1"/>
  <c r="B5394" i="1" s="1"/>
  <c r="M1683" i="1"/>
  <c r="P1683" i="1"/>
  <c r="Q1683" i="1"/>
  <c r="N1683" i="1"/>
  <c r="O1683" i="1"/>
  <c r="B5395" i="1" l="1"/>
  <c r="A5395" i="1"/>
  <c r="C5396" i="1"/>
  <c r="C5397" i="1" s="1"/>
  <c r="C5398" i="1" s="1"/>
  <c r="C5399" i="1" s="1"/>
  <c r="C5400" i="1" s="1"/>
  <c r="C5401" i="1" s="1"/>
  <c r="C5402" i="1" s="1"/>
  <c r="C5403" i="1" s="1"/>
  <c r="D1685" i="1"/>
  <c r="E1684" i="1"/>
  <c r="M1684" i="1"/>
  <c r="P1684" i="1"/>
  <c r="N1684" i="1"/>
  <c r="O1684" i="1"/>
  <c r="Q1684" i="1"/>
  <c r="E1685" i="1" l="1"/>
  <c r="D1686" i="1"/>
  <c r="C5404" i="1"/>
  <c r="A5396" i="1"/>
  <c r="A5397" i="1" s="1"/>
  <c r="A5398" i="1" s="1"/>
  <c r="A5399" i="1" s="1"/>
  <c r="A5400" i="1" s="1"/>
  <c r="A5401" i="1" s="1"/>
  <c r="A5402" i="1" s="1"/>
  <c r="A5403" i="1" s="1"/>
  <c r="B5396" i="1"/>
  <c r="B5397" i="1" s="1"/>
  <c r="B5398" i="1" s="1"/>
  <c r="B5399" i="1" s="1"/>
  <c r="B5400" i="1" s="1"/>
  <c r="B5401" i="1" s="1"/>
  <c r="B5402" i="1" s="1"/>
  <c r="B5403" i="1" s="1"/>
  <c r="M1685" i="1"/>
  <c r="P1685" i="1"/>
  <c r="Q1685" i="1"/>
  <c r="N1685" i="1"/>
  <c r="O1685" i="1"/>
  <c r="B5404" i="1" l="1"/>
  <c r="A5404" i="1"/>
  <c r="C5405" i="1"/>
  <c r="D1687" i="1"/>
  <c r="E1686" i="1"/>
  <c r="M1686" i="1"/>
  <c r="P1686" i="1"/>
  <c r="N1686" i="1"/>
  <c r="O1686" i="1"/>
  <c r="Q1686" i="1"/>
  <c r="E1687" i="1" l="1"/>
  <c r="D1688" i="1"/>
  <c r="A5405" i="1"/>
  <c r="C5406" i="1"/>
  <c r="B5405" i="1"/>
  <c r="M1687" i="1"/>
  <c r="P1687" i="1"/>
  <c r="Q1687" i="1"/>
  <c r="N1687" i="1"/>
  <c r="O1687" i="1"/>
  <c r="A5406" i="1" l="1"/>
  <c r="C5407" i="1"/>
  <c r="B5406" i="1"/>
  <c r="B5407" i="1" s="1"/>
  <c r="D1689" i="1"/>
  <c r="E1688" i="1"/>
  <c r="M1688" i="1"/>
  <c r="N1688" i="1"/>
  <c r="O1688" i="1"/>
  <c r="P1688" i="1"/>
  <c r="Q1688" i="1"/>
  <c r="E1689" i="1" l="1"/>
  <c r="D1690" i="1"/>
  <c r="C5408" i="1"/>
  <c r="C5409" i="1" s="1"/>
  <c r="C5410" i="1" s="1"/>
  <c r="C5411" i="1" s="1"/>
  <c r="C5412" i="1" s="1"/>
  <c r="C5413" i="1" s="1"/>
  <c r="C5414" i="1" s="1"/>
  <c r="A5407" i="1"/>
  <c r="A5408" i="1" s="1"/>
  <c r="A5409" i="1" s="1"/>
  <c r="A5410" i="1" s="1"/>
  <c r="A5411" i="1" s="1"/>
  <c r="A5412" i="1" s="1"/>
  <c r="A5413" i="1" s="1"/>
  <c r="M1689" i="1"/>
  <c r="O1689" i="1"/>
  <c r="P1689" i="1"/>
  <c r="Q1689" i="1"/>
  <c r="N1689" i="1"/>
  <c r="A5414" i="1" l="1"/>
  <c r="C5415" i="1"/>
  <c r="B5408" i="1"/>
  <c r="B5409" i="1" s="1"/>
  <c r="B5410" i="1" s="1"/>
  <c r="B5411" i="1" s="1"/>
  <c r="B5412" i="1" s="1"/>
  <c r="B5413" i="1" s="1"/>
  <c r="B5414" i="1" s="1"/>
  <c r="B5415" i="1" s="1"/>
  <c r="D1691" i="1"/>
  <c r="E1690" i="1"/>
  <c r="M1690" i="1"/>
  <c r="N1690" i="1"/>
  <c r="O1690" i="1"/>
  <c r="P1690" i="1"/>
  <c r="Q1690" i="1"/>
  <c r="E1691" i="1" l="1"/>
  <c r="D1692" i="1"/>
  <c r="A5415" i="1"/>
  <c r="C5416" i="1"/>
  <c r="M1691" i="1"/>
  <c r="N1691" i="1"/>
  <c r="O1691" i="1"/>
  <c r="P1691" i="1"/>
  <c r="Q1691" i="1"/>
  <c r="A5416" i="1" l="1"/>
  <c r="C5417" i="1"/>
  <c r="C5418" i="1" s="1"/>
  <c r="C5419" i="1" s="1"/>
  <c r="C5420" i="1" s="1"/>
  <c r="C5421" i="1" s="1"/>
  <c r="C5422" i="1" s="1"/>
  <c r="C5423" i="1" s="1"/>
  <c r="B5416" i="1"/>
  <c r="B5417" i="1" s="1"/>
  <c r="B5418" i="1" s="1"/>
  <c r="B5419" i="1" s="1"/>
  <c r="B5420" i="1" s="1"/>
  <c r="B5421" i="1" s="1"/>
  <c r="B5422" i="1" s="1"/>
  <c r="A5417" i="1"/>
  <c r="A5418" i="1" s="1"/>
  <c r="A5419" i="1" s="1"/>
  <c r="A5420" i="1" s="1"/>
  <c r="A5421" i="1" s="1"/>
  <c r="A5422" i="1" s="1"/>
  <c r="D1693" i="1"/>
  <c r="E1692" i="1"/>
  <c r="E1693" i="1" s="1"/>
  <c r="M1692" i="1"/>
  <c r="P1692" i="1"/>
  <c r="Q1692" i="1"/>
  <c r="N1692" i="1"/>
  <c r="O1692" i="1"/>
  <c r="D1694" i="1" l="1"/>
  <c r="B5423" i="1"/>
  <c r="A5423" i="1"/>
  <c r="C5424" i="1"/>
  <c r="M1693" i="1"/>
  <c r="N1693" i="1"/>
  <c r="O1693" i="1"/>
  <c r="P1693" i="1"/>
  <c r="Q1693" i="1"/>
  <c r="C5425" i="1" l="1"/>
  <c r="A5424" i="1"/>
  <c r="B5424" i="1"/>
  <c r="D1695" i="1"/>
  <c r="E1694" i="1"/>
  <c r="M1694" i="1"/>
  <c r="N1694" i="1"/>
  <c r="O1694" i="1"/>
  <c r="P1694" i="1"/>
  <c r="Q1694" i="1"/>
  <c r="E1695" i="1" l="1"/>
  <c r="D1696" i="1"/>
  <c r="B5425" i="1"/>
  <c r="C5426" i="1"/>
  <c r="C5427" i="1" s="1"/>
  <c r="C5428" i="1" s="1"/>
  <c r="C5429" i="1" s="1"/>
  <c r="C5430" i="1" s="1"/>
  <c r="C5431" i="1" s="1"/>
  <c r="C5432" i="1" s="1"/>
  <c r="C5433" i="1" s="1"/>
  <c r="C5434" i="1" s="1"/>
  <c r="A5425" i="1"/>
  <c r="M1695" i="1"/>
  <c r="Q1695" i="1"/>
  <c r="N1695" i="1"/>
  <c r="O1695" i="1"/>
  <c r="P1695" i="1"/>
  <c r="A5426" i="1" l="1"/>
  <c r="A5427" i="1" s="1"/>
  <c r="A5428" i="1" s="1"/>
  <c r="A5429" i="1" s="1"/>
  <c r="A5430" i="1" s="1"/>
  <c r="A5431" i="1" s="1"/>
  <c r="A5432" i="1" s="1"/>
  <c r="A5433" i="1" s="1"/>
  <c r="C5435" i="1"/>
  <c r="A5434" i="1"/>
  <c r="A5435" i="1" s="1"/>
  <c r="B5426" i="1"/>
  <c r="B5427" i="1" s="1"/>
  <c r="B5428" i="1" s="1"/>
  <c r="B5429" i="1" s="1"/>
  <c r="B5430" i="1" s="1"/>
  <c r="B5431" i="1" s="1"/>
  <c r="B5432" i="1" s="1"/>
  <c r="B5433" i="1" s="1"/>
  <c r="B5434" i="1" s="1"/>
  <c r="D1697" i="1"/>
  <c r="E1696" i="1"/>
  <c r="E1697" i="1" s="1"/>
  <c r="M1696" i="1"/>
  <c r="N1696" i="1"/>
  <c r="O1696" i="1"/>
  <c r="P1696" i="1"/>
  <c r="Q1696" i="1"/>
  <c r="D1698" i="1" l="1"/>
  <c r="C5436" i="1"/>
  <c r="C5437" i="1" s="1"/>
  <c r="C5438" i="1" s="1"/>
  <c r="C5439" i="1" s="1"/>
  <c r="C5440" i="1" s="1"/>
  <c r="C5441" i="1" s="1"/>
  <c r="C5442" i="1" s="1"/>
  <c r="C5443" i="1" s="1"/>
  <c r="C5444" i="1" s="1"/>
  <c r="B5435" i="1"/>
  <c r="B5436" i="1" s="1"/>
  <c r="B5437" i="1" s="1"/>
  <c r="B5438" i="1" s="1"/>
  <c r="B5439" i="1" s="1"/>
  <c r="B5440" i="1" s="1"/>
  <c r="B5441" i="1" s="1"/>
  <c r="B5442" i="1" s="1"/>
  <c r="B5443" i="1" s="1"/>
  <c r="B5444" i="1" s="1"/>
  <c r="M1697" i="1"/>
  <c r="O1697" i="1"/>
  <c r="P1697" i="1"/>
  <c r="Q1697" i="1"/>
  <c r="N1697" i="1"/>
  <c r="C5445" i="1" l="1"/>
  <c r="A5444" i="1"/>
  <c r="A5445" i="1" s="1"/>
  <c r="A5436" i="1"/>
  <c r="A5437" i="1" s="1"/>
  <c r="A5438" i="1" s="1"/>
  <c r="A5439" i="1" s="1"/>
  <c r="A5440" i="1" s="1"/>
  <c r="A5441" i="1" s="1"/>
  <c r="A5442" i="1" s="1"/>
  <c r="A5443" i="1" s="1"/>
  <c r="D1699" i="1"/>
  <c r="E1698" i="1"/>
  <c r="M1698" i="1"/>
  <c r="N1698" i="1"/>
  <c r="O1698" i="1"/>
  <c r="P1698" i="1"/>
  <c r="Q1698" i="1"/>
  <c r="E1699" i="1" l="1"/>
  <c r="D1700" i="1"/>
  <c r="C5446" i="1"/>
  <c r="C5447" i="1" s="1"/>
  <c r="C5448" i="1" s="1"/>
  <c r="C5449" i="1" s="1"/>
  <c r="C5450" i="1" s="1"/>
  <c r="C5451" i="1" s="1"/>
  <c r="B5445" i="1"/>
  <c r="B5446" i="1" s="1"/>
  <c r="B5447" i="1" s="1"/>
  <c r="B5448" i="1" s="1"/>
  <c r="B5449" i="1" s="1"/>
  <c r="B5450" i="1" s="1"/>
  <c r="B5451" i="1" s="1"/>
  <c r="M1699" i="1"/>
  <c r="N1699" i="1"/>
  <c r="O1699" i="1"/>
  <c r="P1699" i="1"/>
  <c r="Q1699" i="1"/>
  <c r="C5452" i="1" l="1"/>
  <c r="C5453" i="1" s="1"/>
  <c r="C5454" i="1" s="1"/>
  <c r="A5446" i="1"/>
  <c r="A5447" i="1" s="1"/>
  <c r="A5448" i="1" s="1"/>
  <c r="A5449" i="1" s="1"/>
  <c r="A5450" i="1" s="1"/>
  <c r="A5451" i="1" s="1"/>
  <c r="A5452" i="1" s="1"/>
  <c r="A5453" i="1" s="1"/>
  <c r="D1701" i="1"/>
  <c r="E1700" i="1"/>
  <c r="E1701" i="1" s="1"/>
  <c r="M1700" i="1"/>
  <c r="P1700" i="1"/>
  <c r="Q1700" i="1"/>
  <c r="N1700" i="1"/>
  <c r="O1700" i="1"/>
  <c r="D1702" i="1" l="1"/>
  <c r="C5455" i="1"/>
  <c r="A5454" i="1"/>
  <c r="B5452" i="1"/>
  <c r="B5453" i="1" s="1"/>
  <c r="B5454" i="1" s="1"/>
  <c r="P1701" i="1"/>
  <c r="Q1701" i="1"/>
  <c r="M1701" i="1"/>
  <c r="N1701" i="1"/>
  <c r="O1701" i="1"/>
  <c r="B5455" i="1" l="1"/>
  <c r="A5455" i="1"/>
  <c r="C5456" i="1"/>
  <c r="C5457" i="1" s="1"/>
  <c r="C5458" i="1" s="1"/>
  <c r="C5459" i="1" s="1"/>
  <c r="C5460" i="1" s="1"/>
  <c r="C5461" i="1" s="1"/>
  <c r="C5462" i="1" s="1"/>
  <c r="C5463" i="1" s="1"/>
  <c r="D1703" i="1"/>
  <c r="E1702" i="1"/>
  <c r="P1702" i="1"/>
  <c r="Q1702" i="1"/>
  <c r="M1702" i="1"/>
  <c r="N1702" i="1"/>
  <c r="O1702" i="1"/>
  <c r="E1703" i="1" l="1"/>
  <c r="D1704" i="1"/>
  <c r="C5464" i="1"/>
  <c r="A5456" i="1"/>
  <c r="A5457" i="1" s="1"/>
  <c r="A5458" i="1" s="1"/>
  <c r="A5459" i="1" s="1"/>
  <c r="A5460" i="1" s="1"/>
  <c r="A5461" i="1" s="1"/>
  <c r="A5462" i="1" s="1"/>
  <c r="A5463" i="1" s="1"/>
  <c r="B5456" i="1"/>
  <c r="B5457" i="1" s="1"/>
  <c r="B5458" i="1" s="1"/>
  <c r="B5459" i="1" s="1"/>
  <c r="B5460" i="1" s="1"/>
  <c r="B5461" i="1" s="1"/>
  <c r="B5462" i="1" s="1"/>
  <c r="B5463" i="1" s="1"/>
  <c r="P1703" i="1"/>
  <c r="Q1703" i="1"/>
  <c r="M1703" i="1"/>
  <c r="N1703" i="1"/>
  <c r="O1703" i="1"/>
  <c r="A5464" i="1" l="1"/>
  <c r="B5464" i="1"/>
  <c r="C5465" i="1"/>
  <c r="D1705" i="1"/>
  <c r="E1704" i="1"/>
  <c r="P1704" i="1"/>
  <c r="Q1704" i="1"/>
  <c r="M1704" i="1"/>
  <c r="N1704" i="1"/>
  <c r="O1704" i="1"/>
  <c r="E1705" i="1" l="1"/>
  <c r="D1706" i="1"/>
  <c r="C5466" i="1"/>
  <c r="A5465" i="1"/>
  <c r="A5466" i="1" s="1"/>
  <c r="B5465" i="1"/>
  <c r="P1705" i="1"/>
  <c r="Q1705" i="1"/>
  <c r="M1705" i="1"/>
  <c r="N1705" i="1"/>
  <c r="O1705" i="1"/>
  <c r="C5467" i="1" l="1"/>
  <c r="C5468" i="1" s="1"/>
  <c r="B5466" i="1"/>
  <c r="D1707" i="1"/>
  <c r="E1706" i="1"/>
  <c r="E1707" i="1" s="1"/>
  <c r="P1706" i="1"/>
  <c r="Q1706" i="1"/>
  <c r="M1706" i="1"/>
  <c r="N1706" i="1"/>
  <c r="O1706" i="1"/>
  <c r="B5467" i="1" l="1"/>
  <c r="B5468" i="1" s="1"/>
  <c r="D1708" i="1"/>
  <c r="C5469" i="1"/>
  <c r="C5470" i="1" s="1"/>
  <c r="C5471" i="1" s="1"/>
  <c r="C5472" i="1" s="1"/>
  <c r="C5473" i="1" s="1"/>
  <c r="C5474" i="1" s="1"/>
  <c r="A5467" i="1"/>
  <c r="A5468" i="1" s="1"/>
  <c r="A5469" i="1" s="1"/>
  <c r="A5470" i="1" s="1"/>
  <c r="A5471" i="1" s="1"/>
  <c r="A5472" i="1" s="1"/>
  <c r="A5473" i="1" s="1"/>
  <c r="P1707" i="1"/>
  <c r="Q1707" i="1"/>
  <c r="M1707" i="1"/>
  <c r="N1707" i="1"/>
  <c r="O1707" i="1"/>
  <c r="A5474" i="1" l="1"/>
  <c r="C5475" i="1"/>
  <c r="C5476" i="1" s="1"/>
  <c r="B5469" i="1"/>
  <c r="B5470" i="1" s="1"/>
  <c r="B5471" i="1" s="1"/>
  <c r="B5472" i="1" s="1"/>
  <c r="B5473" i="1" s="1"/>
  <c r="B5474" i="1" s="1"/>
  <c r="B5475" i="1" s="1"/>
  <c r="B5476" i="1" s="1"/>
  <c r="D1709" i="1"/>
  <c r="E1708" i="1"/>
  <c r="P1708" i="1"/>
  <c r="Q1708" i="1"/>
  <c r="M1708" i="1"/>
  <c r="N1708" i="1"/>
  <c r="O1708" i="1"/>
  <c r="E1709" i="1" l="1"/>
  <c r="D1710" i="1"/>
  <c r="C5477" i="1"/>
  <c r="C5478" i="1" s="1"/>
  <c r="C5479" i="1" s="1"/>
  <c r="C5480" i="1" s="1"/>
  <c r="C5481" i="1" s="1"/>
  <c r="C5482" i="1" s="1"/>
  <c r="C5483" i="1" s="1"/>
  <c r="C5484" i="1" s="1"/>
  <c r="A5475" i="1"/>
  <c r="A5476" i="1" s="1"/>
  <c r="P1709" i="1"/>
  <c r="Q1709" i="1"/>
  <c r="M1709" i="1"/>
  <c r="N1709" i="1"/>
  <c r="O1709" i="1"/>
  <c r="A5477" i="1" l="1"/>
  <c r="A5478" i="1" s="1"/>
  <c r="A5479" i="1" s="1"/>
  <c r="A5480" i="1" s="1"/>
  <c r="A5481" i="1" s="1"/>
  <c r="A5482" i="1" s="1"/>
  <c r="A5483" i="1" s="1"/>
  <c r="A5484" i="1"/>
  <c r="C5485" i="1"/>
  <c r="B5477" i="1"/>
  <c r="B5478" i="1" s="1"/>
  <c r="B5479" i="1" s="1"/>
  <c r="B5480" i="1" s="1"/>
  <c r="B5481" i="1" s="1"/>
  <c r="B5482" i="1" s="1"/>
  <c r="B5483" i="1" s="1"/>
  <c r="B5484" i="1" s="1"/>
  <c r="D1711" i="1"/>
  <c r="E1710" i="1"/>
  <c r="E1711" i="1" s="1"/>
  <c r="P1710" i="1"/>
  <c r="Q1710" i="1"/>
  <c r="M1710" i="1"/>
  <c r="N1710" i="1"/>
  <c r="O1710" i="1"/>
  <c r="D1712" i="1" l="1"/>
  <c r="C5486" i="1"/>
  <c r="C5487" i="1" s="1"/>
  <c r="C5488" i="1" s="1"/>
  <c r="C5489" i="1" s="1"/>
  <c r="C5490" i="1" s="1"/>
  <c r="C5491" i="1" s="1"/>
  <c r="C5492" i="1" s="1"/>
  <c r="C5493" i="1" s="1"/>
  <c r="C5494" i="1" s="1"/>
  <c r="B5485" i="1"/>
  <c r="B5486" i="1" s="1"/>
  <c r="B548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P1711" i="1"/>
  <c r="Q1711" i="1"/>
  <c r="M1711" i="1"/>
  <c r="N1711" i="1"/>
  <c r="O1711" i="1"/>
  <c r="B5488" i="1" l="1"/>
  <c r="B5489" i="1" s="1"/>
  <c r="B5490" i="1" s="1"/>
  <c r="B5491" i="1" s="1"/>
  <c r="B5492" i="1" s="1"/>
  <c r="B5493" i="1" s="1"/>
  <c r="B5494" i="1" s="1"/>
  <c r="C5495" i="1"/>
  <c r="A5494" i="1"/>
  <c r="D1713" i="1"/>
  <c r="E1712" i="1"/>
  <c r="P1712" i="1"/>
  <c r="Q1712" i="1"/>
  <c r="M1712" i="1"/>
  <c r="N1712" i="1"/>
  <c r="O1712" i="1"/>
  <c r="E1713" i="1" l="1"/>
  <c r="D1714" i="1"/>
  <c r="C5496" i="1"/>
  <c r="A5495" i="1"/>
  <c r="A5496" i="1" s="1"/>
  <c r="B5495" i="1"/>
  <c r="P1713" i="1"/>
  <c r="Q1713" i="1"/>
  <c r="M1713" i="1"/>
  <c r="N1713" i="1"/>
  <c r="O1713" i="1"/>
  <c r="C5497" i="1" l="1"/>
  <c r="B5496" i="1"/>
  <c r="B5497" i="1" s="1"/>
  <c r="D1715" i="1"/>
  <c r="E1714" i="1"/>
  <c r="E1715" i="1" s="1"/>
  <c r="P1714" i="1"/>
  <c r="Q1714" i="1"/>
  <c r="M1714" i="1"/>
  <c r="N1714" i="1"/>
  <c r="O1714" i="1"/>
  <c r="D1716" i="1" l="1"/>
  <c r="C5498" i="1"/>
  <c r="C5499" i="1" s="1"/>
  <c r="C5500" i="1" s="1"/>
  <c r="C5501" i="1" s="1"/>
  <c r="C5502" i="1" s="1"/>
  <c r="C5503" i="1" s="1"/>
  <c r="C5504" i="1" s="1"/>
  <c r="A5497" i="1"/>
  <c r="A5498" i="1" s="1"/>
  <c r="A5499" i="1" s="1"/>
  <c r="A5500" i="1" s="1"/>
  <c r="A5501" i="1" s="1"/>
  <c r="A5502" i="1" s="1"/>
  <c r="A5503" i="1" s="1"/>
  <c r="P1715" i="1"/>
  <c r="Q1715" i="1"/>
  <c r="M1715" i="1"/>
  <c r="N1715" i="1"/>
  <c r="O1715" i="1"/>
  <c r="A5504" i="1" l="1"/>
  <c r="C5505" i="1"/>
  <c r="B5498" i="1"/>
  <c r="B5499" i="1" s="1"/>
  <c r="B5500" i="1" s="1"/>
  <c r="B5501" i="1" s="1"/>
  <c r="B5502" i="1" s="1"/>
  <c r="B5503" i="1" s="1"/>
  <c r="B5504" i="1" s="1"/>
  <c r="B5505" i="1" s="1"/>
  <c r="D1717" i="1"/>
  <c r="E1716" i="1"/>
  <c r="P1716" i="1"/>
  <c r="Q1716" i="1"/>
  <c r="M1716" i="1"/>
  <c r="N1716" i="1"/>
  <c r="O1716" i="1"/>
  <c r="E1717" i="1" l="1"/>
  <c r="D1718" i="1"/>
  <c r="A5505" i="1"/>
  <c r="C5506" i="1"/>
  <c r="P1717" i="1"/>
  <c r="Q1717" i="1"/>
  <c r="M1717" i="1"/>
  <c r="N1717" i="1"/>
  <c r="O1717" i="1"/>
  <c r="A5506" i="1" l="1"/>
  <c r="C5507" i="1"/>
  <c r="C5508" i="1" s="1"/>
  <c r="C5509" i="1" s="1"/>
  <c r="C5510" i="1" s="1"/>
  <c r="B5506" i="1"/>
  <c r="B5507" i="1" s="1"/>
  <c r="B5508" i="1" s="1"/>
  <c r="A5507" i="1"/>
  <c r="A5508" i="1" s="1"/>
  <c r="A5509" i="1" s="1"/>
  <c r="D1719" i="1"/>
  <c r="E1718" i="1"/>
  <c r="E1719" i="1" s="1"/>
  <c r="P1718" i="1"/>
  <c r="Q1718" i="1"/>
  <c r="M1718" i="1"/>
  <c r="O1718" i="1"/>
  <c r="N1718" i="1"/>
  <c r="B5509" i="1" l="1"/>
  <c r="B5510" i="1" s="1"/>
  <c r="D1720" i="1"/>
  <c r="C5511" i="1"/>
  <c r="C5512" i="1" s="1"/>
  <c r="C5513" i="1" s="1"/>
  <c r="C5514" i="1" s="1"/>
  <c r="A5510" i="1"/>
  <c r="A5511" i="1" s="1"/>
  <c r="A5512" i="1" s="1"/>
  <c r="P1719" i="1"/>
  <c r="Q1719" i="1"/>
  <c r="M1719" i="1"/>
  <c r="N1719" i="1"/>
  <c r="O1719" i="1"/>
  <c r="A5513" i="1" l="1"/>
  <c r="A5514" i="1"/>
  <c r="C5515" i="1"/>
  <c r="C5516" i="1" s="1"/>
  <c r="C5517" i="1" s="1"/>
  <c r="B5511" i="1"/>
  <c r="B5512" i="1" s="1"/>
  <c r="B5513" i="1" s="1"/>
  <c r="B5514" i="1" s="1"/>
  <c r="B5515" i="1" s="1"/>
  <c r="B5516" i="1" s="1"/>
  <c r="B5517" i="1" s="1"/>
  <c r="D1721" i="1"/>
  <c r="E1720" i="1"/>
  <c r="E1721" i="1" s="1"/>
  <c r="P1720" i="1"/>
  <c r="Q1720" i="1"/>
  <c r="M1720" i="1"/>
  <c r="N1720" i="1"/>
  <c r="O1720" i="1"/>
  <c r="D1722" i="1" l="1"/>
  <c r="C5518" i="1"/>
  <c r="C5519" i="1" s="1"/>
  <c r="C5520" i="1" s="1"/>
  <c r="C5521" i="1" s="1"/>
  <c r="C5522" i="1" s="1"/>
  <c r="C5523" i="1" s="1"/>
  <c r="C5524" i="1" s="1"/>
  <c r="A5515" i="1"/>
  <c r="A5516" i="1" s="1"/>
  <c r="A5517" i="1" s="1"/>
  <c r="A5518" i="1" s="1"/>
  <c r="A5519" i="1" s="1"/>
  <c r="A5520" i="1" s="1"/>
  <c r="A5521" i="1" s="1"/>
  <c r="A5522" i="1" s="1"/>
  <c r="A5523" i="1" s="1"/>
  <c r="P1721" i="1"/>
  <c r="Q1721" i="1"/>
  <c r="M1721" i="1"/>
  <c r="N1721" i="1"/>
  <c r="O1721" i="1"/>
  <c r="C5525" i="1" l="1"/>
  <c r="A5524" i="1"/>
  <c r="A5525" i="1" s="1"/>
  <c r="B5518" i="1"/>
  <c r="B5519" i="1" s="1"/>
  <c r="B5520" i="1" s="1"/>
  <c r="B5521" i="1" s="1"/>
  <c r="B5522" i="1" s="1"/>
  <c r="B5523" i="1" s="1"/>
  <c r="B5524" i="1" s="1"/>
  <c r="D1723" i="1"/>
  <c r="E1722" i="1"/>
  <c r="P1722" i="1"/>
  <c r="Q1722" i="1"/>
  <c r="M1722" i="1"/>
  <c r="N1722" i="1"/>
  <c r="O1722" i="1"/>
  <c r="E1723" i="1" l="1"/>
  <c r="D1724" i="1"/>
  <c r="C5526" i="1"/>
  <c r="C5527" i="1" s="1"/>
  <c r="B5525" i="1"/>
  <c r="B5526" i="1" s="1"/>
  <c r="B5527" i="1" s="1"/>
  <c r="P1723" i="1"/>
  <c r="Q1723" i="1"/>
  <c r="M1723" i="1"/>
  <c r="N1723" i="1"/>
  <c r="O1723" i="1"/>
  <c r="C5528" i="1" l="1"/>
  <c r="C5529" i="1" s="1"/>
  <c r="C5530" i="1" s="1"/>
  <c r="C5531" i="1" s="1"/>
  <c r="C5532" i="1" s="1"/>
  <c r="C5533" i="1" s="1"/>
  <c r="C5534" i="1" s="1"/>
  <c r="A5526" i="1"/>
  <c r="A5527" i="1" s="1"/>
  <c r="A5528" i="1" s="1"/>
  <c r="A5529" i="1" s="1"/>
  <c r="A5530" i="1" s="1"/>
  <c r="A5531" i="1" s="1"/>
  <c r="A5532" i="1" s="1"/>
  <c r="D1725" i="1"/>
  <c r="E1724" i="1"/>
  <c r="E1725" i="1" s="1"/>
  <c r="P1724" i="1"/>
  <c r="Q1724" i="1"/>
  <c r="M1724" i="1"/>
  <c r="N1724" i="1"/>
  <c r="O1724" i="1"/>
  <c r="A5533" i="1" l="1"/>
  <c r="D1726" i="1"/>
  <c r="C5535" i="1"/>
  <c r="A5534" i="1"/>
  <c r="B5528" i="1"/>
  <c r="B5529" i="1" s="1"/>
  <c r="B5530" i="1" s="1"/>
  <c r="B5531" i="1" s="1"/>
  <c r="B5532" i="1" s="1"/>
  <c r="B5533" i="1" s="1"/>
  <c r="B5534" i="1" s="1"/>
  <c r="P1725" i="1"/>
  <c r="Q1725" i="1"/>
  <c r="M1725" i="1"/>
  <c r="N1725" i="1"/>
  <c r="O1725" i="1"/>
  <c r="B5535" i="1" l="1"/>
  <c r="C5536" i="1"/>
  <c r="C5537" i="1" s="1"/>
  <c r="C5538" i="1" s="1"/>
  <c r="A5535" i="1"/>
  <c r="A5536" i="1" s="1"/>
  <c r="A5537" i="1" s="1"/>
  <c r="D1727" i="1"/>
  <c r="E1726" i="1"/>
  <c r="P1726" i="1"/>
  <c r="Q1726" i="1"/>
  <c r="M1726" i="1"/>
  <c r="N1726" i="1"/>
  <c r="O1726" i="1"/>
  <c r="E1727" i="1" l="1"/>
  <c r="D1728" i="1"/>
  <c r="C5539" i="1"/>
  <c r="C5540" i="1" s="1"/>
  <c r="C5541" i="1" s="1"/>
  <c r="C5542" i="1" s="1"/>
  <c r="C5543" i="1" s="1"/>
  <c r="C5544" i="1" s="1"/>
  <c r="A5538" i="1"/>
  <c r="A5539" i="1" s="1"/>
  <c r="A5540" i="1" s="1"/>
  <c r="A5541" i="1" s="1"/>
  <c r="A5542" i="1" s="1"/>
  <c r="B5536" i="1"/>
  <c r="B5537" i="1" s="1"/>
  <c r="B5538" i="1" s="1"/>
  <c r="B5539" i="1" s="1"/>
  <c r="B5540" i="1" s="1"/>
  <c r="B5541" i="1" s="1"/>
  <c r="B5542" i="1" s="1"/>
  <c r="B5543" i="1" s="1"/>
  <c r="P1727" i="1"/>
  <c r="Q1727" i="1"/>
  <c r="M1727" i="1"/>
  <c r="N1727" i="1"/>
  <c r="O1727" i="1"/>
  <c r="A5543" i="1" l="1"/>
  <c r="A5544" i="1"/>
  <c r="B5544" i="1"/>
  <c r="C5545" i="1"/>
  <c r="D1729" i="1"/>
  <c r="E1728" i="1"/>
  <c r="P1728" i="1"/>
  <c r="Q1728" i="1"/>
  <c r="M1728" i="1"/>
  <c r="N1728" i="1"/>
  <c r="O1728" i="1"/>
  <c r="E1729" i="1" l="1"/>
  <c r="D1730" i="1"/>
  <c r="C5546" i="1"/>
  <c r="A5545" i="1"/>
  <c r="A5546" i="1" s="1"/>
  <c r="B5545" i="1"/>
  <c r="P1729" i="1"/>
  <c r="Q1729" i="1"/>
  <c r="M1729" i="1"/>
  <c r="N1729" i="1"/>
  <c r="O1729" i="1"/>
  <c r="C5547" i="1" l="1"/>
  <c r="C5548" i="1" s="1"/>
  <c r="C5549" i="1" s="1"/>
  <c r="C5550" i="1" s="1"/>
  <c r="C5551" i="1" s="1"/>
  <c r="C5552" i="1" s="1"/>
  <c r="C5553" i="1" s="1"/>
  <c r="C5554" i="1" s="1"/>
  <c r="B5546" i="1"/>
  <c r="B5547" i="1" s="1"/>
  <c r="B5548" i="1" s="1"/>
  <c r="B5549" i="1" s="1"/>
  <c r="B5550" i="1" s="1"/>
  <c r="B5551" i="1" s="1"/>
  <c r="D1731" i="1"/>
  <c r="E1730" i="1"/>
  <c r="E1731" i="1" s="1"/>
  <c r="P1730" i="1"/>
  <c r="Q1730" i="1"/>
  <c r="M1730" i="1"/>
  <c r="N1730" i="1"/>
  <c r="O1730" i="1"/>
  <c r="B5552" i="1" l="1"/>
  <c r="B5553" i="1" s="1"/>
  <c r="B5554" i="1"/>
  <c r="D1732" i="1"/>
  <c r="C5555" i="1"/>
  <c r="C5556" i="1" s="1"/>
  <c r="C5557" i="1" s="1"/>
  <c r="C5558" i="1" s="1"/>
  <c r="C5559" i="1" s="1"/>
  <c r="A5554" i="1"/>
  <c r="A5547" i="1"/>
  <c r="A5548" i="1" s="1"/>
  <c r="A5549" i="1" s="1"/>
  <c r="A5550" i="1" s="1"/>
  <c r="A5551" i="1" s="1"/>
  <c r="A5552" i="1" s="1"/>
  <c r="A5553" i="1" s="1"/>
  <c r="P1731" i="1"/>
  <c r="Q1731" i="1"/>
  <c r="M1731" i="1"/>
  <c r="N1731" i="1"/>
  <c r="O1731" i="1"/>
  <c r="A5555" i="1" l="1"/>
  <c r="A5556" i="1" s="1"/>
  <c r="A5557" i="1" s="1"/>
  <c r="A5558" i="1" s="1"/>
  <c r="C5560" i="1"/>
  <c r="A5559" i="1"/>
  <c r="B5555" i="1"/>
  <c r="B5556" i="1" s="1"/>
  <c r="B5557" i="1" s="1"/>
  <c r="B5558" i="1" s="1"/>
  <c r="B5559" i="1" s="1"/>
  <c r="D1733" i="1"/>
  <c r="E1732" i="1"/>
  <c r="P1732" i="1"/>
  <c r="Q1732" i="1"/>
  <c r="M1732" i="1"/>
  <c r="N1732" i="1"/>
  <c r="O1732" i="1"/>
  <c r="A5560" i="1" l="1"/>
  <c r="E1733" i="1"/>
  <c r="D1734" i="1"/>
  <c r="C5561" i="1"/>
  <c r="B5560" i="1"/>
  <c r="P1733" i="1"/>
  <c r="Q1733" i="1"/>
  <c r="M1733" i="1"/>
  <c r="N1733" i="1"/>
  <c r="O1733" i="1"/>
  <c r="B5561" i="1" l="1"/>
  <c r="C5562" i="1"/>
  <c r="C5563" i="1" s="1"/>
  <c r="C5564" i="1" s="1"/>
  <c r="A5561" i="1"/>
  <c r="A5562" i="1" s="1"/>
  <c r="A5563" i="1" s="1"/>
  <c r="D1735" i="1"/>
  <c r="E1734" i="1"/>
  <c r="P1734" i="1"/>
  <c r="Q1734" i="1"/>
  <c r="M1734" i="1"/>
  <c r="N1734" i="1"/>
  <c r="O1734" i="1"/>
  <c r="E1735" i="1" l="1"/>
  <c r="D1736" i="1"/>
  <c r="A5564" i="1"/>
  <c r="C5565" i="1"/>
  <c r="B5562" i="1"/>
  <c r="B5563" i="1" s="1"/>
  <c r="B5564" i="1" s="1"/>
  <c r="B5565" i="1" s="1"/>
  <c r="P1735" i="1"/>
  <c r="Q1735" i="1"/>
  <c r="M1735" i="1"/>
  <c r="N1735" i="1"/>
  <c r="O1735" i="1"/>
  <c r="C5566" i="1" l="1"/>
  <c r="C5567" i="1" s="1"/>
  <c r="C5568" i="1" s="1"/>
  <c r="C5569" i="1" s="1"/>
  <c r="C5570" i="1" s="1"/>
  <c r="C5571" i="1" s="1"/>
  <c r="C5572" i="1" s="1"/>
  <c r="C5573" i="1" s="1"/>
  <c r="C5574" i="1" s="1"/>
  <c r="A5565" i="1"/>
  <c r="D1737" i="1"/>
  <c r="E1736" i="1"/>
  <c r="E1737" i="1" s="1"/>
  <c r="P1736" i="1"/>
  <c r="Q1736" i="1"/>
  <c r="M1736" i="1"/>
  <c r="N1736" i="1"/>
  <c r="O1736" i="1"/>
  <c r="A5566" i="1" l="1"/>
  <c r="A5567" i="1" s="1"/>
  <c r="A5568" i="1"/>
  <c r="A5569" i="1" s="1"/>
  <c r="A5570" i="1" s="1"/>
  <c r="A5571" i="1" s="1"/>
  <c r="A5572" i="1" s="1"/>
  <c r="A5573" i="1" s="1"/>
  <c r="D1738" i="1"/>
  <c r="C5575" i="1"/>
  <c r="A5574" i="1"/>
  <c r="B5566" i="1"/>
  <c r="B5567" i="1" s="1"/>
  <c r="B5568" i="1" s="1"/>
  <c r="B5569" i="1" s="1"/>
  <c r="B5570" i="1" s="1"/>
  <c r="B5571" i="1" s="1"/>
  <c r="B5572" i="1" s="1"/>
  <c r="B5573" i="1" s="1"/>
  <c r="B5574" i="1" s="1"/>
  <c r="P1737" i="1"/>
  <c r="Q1737" i="1"/>
  <c r="M1737" i="1"/>
  <c r="N1737" i="1"/>
  <c r="O1737" i="1"/>
  <c r="B5575" i="1" l="1"/>
  <c r="C5576" i="1"/>
  <c r="C5577" i="1" s="1"/>
  <c r="C5578" i="1" s="1"/>
  <c r="C5579" i="1" s="1"/>
  <c r="C5580" i="1" s="1"/>
  <c r="C5581" i="1" s="1"/>
  <c r="A5575" i="1"/>
  <c r="A5576" i="1" s="1"/>
  <c r="A5577" i="1" s="1"/>
  <c r="A5578" i="1" s="1"/>
  <c r="A5579" i="1" s="1"/>
  <c r="A5580" i="1" s="1"/>
  <c r="D1739" i="1"/>
  <c r="E1738" i="1"/>
  <c r="P1738" i="1"/>
  <c r="Q1738" i="1"/>
  <c r="M1738" i="1"/>
  <c r="N1738" i="1"/>
  <c r="O1738" i="1"/>
  <c r="E1739" i="1" l="1"/>
  <c r="D1740" i="1"/>
  <c r="C5582" i="1"/>
  <c r="C5583" i="1" s="1"/>
  <c r="A5581" i="1"/>
  <c r="B5576" i="1"/>
  <c r="B5577" i="1" s="1"/>
  <c r="B5578" i="1" s="1"/>
  <c r="B5579" i="1" s="1"/>
  <c r="B5580" i="1" s="1"/>
  <c r="B5581" i="1" s="1"/>
  <c r="B5582" i="1" s="1"/>
  <c r="B5583" i="1" s="1"/>
  <c r="P1739" i="1"/>
  <c r="Q1739" i="1"/>
  <c r="M1739" i="1"/>
  <c r="N1739" i="1"/>
  <c r="O1739" i="1"/>
  <c r="A5582" i="1" l="1"/>
  <c r="C5584" i="1"/>
  <c r="A5583" i="1"/>
  <c r="D1741" i="1"/>
  <c r="E1740" i="1"/>
  <c r="P1740" i="1"/>
  <c r="Q1740" i="1"/>
  <c r="M1740" i="1"/>
  <c r="N1740" i="1"/>
  <c r="O1740" i="1"/>
  <c r="E1741" i="1" l="1"/>
  <c r="D1742" i="1"/>
  <c r="B5584" i="1"/>
  <c r="C5585" i="1"/>
  <c r="A5584" i="1"/>
  <c r="P1741" i="1"/>
  <c r="Q1741" i="1"/>
  <c r="M1741" i="1"/>
  <c r="N1741" i="1"/>
  <c r="O1741" i="1"/>
  <c r="B5585" i="1" l="1"/>
  <c r="C5586" i="1"/>
  <c r="A5585" i="1"/>
  <c r="D1743" i="1"/>
  <c r="E1742" i="1"/>
  <c r="P1742" i="1"/>
  <c r="Q1742" i="1"/>
  <c r="M1742" i="1"/>
  <c r="N1742" i="1"/>
  <c r="O1742" i="1"/>
  <c r="A5586" i="1" l="1"/>
  <c r="E1743" i="1"/>
  <c r="D1744" i="1"/>
  <c r="C5587" i="1"/>
  <c r="C5588" i="1" s="1"/>
  <c r="B5586" i="1"/>
  <c r="B5587" i="1" s="1"/>
  <c r="B5588" i="1" s="1"/>
  <c r="P1743" i="1"/>
  <c r="Q1743" i="1"/>
  <c r="M1743" i="1"/>
  <c r="N1743" i="1"/>
  <c r="O1743" i="1"/>
  <c r="C5589" i="1" l="1"/>
  <c r="C5590" i="1" s="1"/>
  <c r="C5591" i="1" s="1"/>
  <c r="C5592" i="1" s="1"/>
  <c r="C5593" i="1" s="1"/>
  <c r="C5594" i="1" s="1"/>
  <c r="A5587" i="1"/>
  <c r="A5588" i="1" s="1"/>
  <c r="A5589" i="1" s="1"/>
  <c r="A5590" i="1" s="1"/>
  <c r="A5591" i="1" s="1"/>
  <c r="A5592" i="1" s="1"/>
  <c r="A5593" i="1" s="1"/>
  <c r="D1745" i="1"/>
  <c r="E1744" i="1"/>
  <c r="E1745" i="1" s="1"/>
  <c r="P1744" i="1"/>
  <c r="Q1744" i="1"/>
  <c r="M1744" i="1"/>
  <c r="N1744" i="1"/>
  <c r="O1744" i="1"/>
  <c r="D1746" i="1" l="1"/>
  <c r="A5594" i="1"/>
  <c r="C5595" i="1"/>
  <c r="B5589" i="1"/>
  <c r="B5590" i="1" s="1"/>
  <c r="B5591" i="1" s="1"/>
  <c r="B5592" i="1" s="1"/>
  <c r="B5593" i="1" s="1"/>
  <c r="B5594" i="1" s="1"/>
  <c r="P1745" i="1"/>
  <c r="Q1745" i="1"/>
  <c r="M1745" i="1"/>
  <c r="N1745" i="1"/>
  <c r="O1745" i="1"/>
  <c r="A5595" i="1" l="1"/>
  <c r="C5596" i="1"/>
  <c r="C5597" i="1" s="1"/>
  <c r="B5595" i="1"/>
  <c r="B5596" i="1" s="1"/>
  <c r="B5597" i="1" s="1"/>
  <c r="A5596" i="1"/>
  <c r="D1747" i="1"/>
  <c r="E1746" i="1"/>
  <c r="P1746" i="1"/>
  <c r="Q1746" i="1"/>
  <c r="M1746" i="1"/>
  <c r="N1746" i="1"/>
  <c r="O1746" i="1"/>
  <c r="E1747" i="1" l="1"/>
  <c r="D1748" i="1"/>
  <c r="C5598" i="1"/>
  <c r="C5599" i="1" s="1"/>
  <c r="C5600" i="1" s="1"/>
  <c r="C5601" i="1" s="1"/>
  <c r="C5602" i="1" s="1"/>
  <c r="C5603" i="1" s="1"/>
  <c r="C5604" i="1" s="1"/>
  <c r="A5597" i="1"/>
  <c r="A5598" i="1" s="1"/>
  <c r="A5599" i="1" s="1"/>
  <c r="P1747" i="1"/>
  <c r="Q1747" i="1"/>
  <c r="M1747" i="1"/>
  <c r="N1747" i="1"/>
  <c r="O1747" i="1"/>
  <c r="A5600" i="1" l="1"/>
  <c r="A5601" i="1" s="1"/>
  <c r="A5602" i="1" s="1"/>
  <c r="A5603" i="1" s="1"/>
  <c r="C5605" i="1"/>
  <c r="A5604" i="1"/>
  <c r="B5598" i="1"/>
  <c r="B5599" i="1" s="1"/>
  <c r="B5600" i="1" s="1"/>
  <c r="B5601" i="1" s="1"/>
  <c r="B5602" i="1" s="1"/>
  <c r="B5603" i="1" s="1"/>
  <c r="B5604" i="1" s="1"/>
  <c r="D1749" i="1"/>
  <c r="E1748" i="1"/>
  <c r="P1748" i="1"/>
  <c r="Q1748" i="1"/>
  <c r="M1748" i="1"/>
  <c r="N1748" i="1"/>
  <c r="O1748" i="1"/>
  <c r="B5605" i="1" l="1"/>
  <c r="E1749" i="1"/>
  <c r="D1750" i="1"/>
  <c r="C5606" i="1"/>
  <c r="C5607" i="1" s="1"/>
  <c r="C5608" i="1" s="1"/>
  <c r="C5609" i="1" s="1"/>
  <c r="C5610" i="1" s="1"/>
  <c r="C5611" i="1" s="1"/>
  <c r="C5612" i="1" s="1"/>
  <c r="C5613" i="1" s="1"/>
  <c r="C5614" i="1" s="1"/>
  <c r="A5605" i="1"/>
  <c r="P1749" i="1"/>
  <c r="Q1749" i="1"/>
  <c r="M1749" i="1"/>
  <c r="N1749" i="1"/>
  <c r="O1749" i="1"/>
  <c r="A5606" i="1" l="1"/>
  <c r="A5607" i="1" s="1"/>
  <c r="A5608" i="1"/>
  <c r="A5609" i="1" s="1"/>
  <c r="A5610" i="1" s="1"/>
  <c r="A5611" i="1" s="1"/>
  <c r="A5612" i="1" s="1"/>
  <c r="A5613" i="1" s="1"/>
  <c r="C5615" i="1"/>
  <c r="A5614" i="1"/>
  <c r="B5606" i="1"/>
  <c r="B5607" i="1" s="1"/>
  <c r="B5608" i="1" s="1"/>
  <c r="B5609" i="1" s="1"/>
  <c r="B5610" i="1" s="1"/>
  <c r="B5611" i="1" s="1"/>
  <c r="B5612" i="1" s="1"/>
  <c r="B5613" i="1" s="1"/>
  <c r="B5614" i="1" s="1"/>
  <c r="D1751" i="1"/>
  <c r="E1750" i="1"/>
  <c r="P1750" i="1"/>
  <c r="Q1750" i="1"/>
  <c r="M1750" i="1"/>
  <c r="O1750" i="1"/>
  <c r="N1750" i="1"/>
  <c r="E1751" i="1" l="1"/>
  <c r="D1752" i="1"/>
  <c r="C5616" i="1"/>
  <c r="C5617" i="1" s="1"/>
  <c r="C5618" i="1" s="1"/>
  <c r="C5619" i="1" s="1"/>
  <c r="A5615" i="1"/>
  <c r="A5616" i="1" s="1"/>
  <c r="A5617" i="1" s="1"/>
  <c r="A5618" i="1" s="1"/>
  <c r="B5615" i="1"/>
  <c r="B5616" i="1" s="1"/>
  <c r="B5617" i="1" s="1"/>
  <c r="B5618" i="1" s="1"/>
  <c r="P1751" i="1"/>
  <c r="Q1751" i="1"/>
  <c r="M1751" i="1"/>
  <c r="N1751" i="1"/>
  <c r="O1751" i="1"/>
  <c r="C5620" i="1" l="1"/>
  <c r="C5621" i="1" s="1"/>
  <c r="C5622" i="1" s="1"/>
  <c r="C5623" i="1" s="1"/>
  <c r="B5619" i="1"/>
  <c r="B5620" i="1" s="1"/>
  <c r="B5621" i="1" s="1"/>
  <c r="B5622" i="1" s="1"/>
  <c r="A5619" i="1"/>
  <c r="A5620" i="1" s="1"/>
  <c r="A5621" i="1" s="1"/>
  <c r="A5622" i="1" s="1"/>
  <c r="D1753" i="1"/>
  <c r="E1752" i="1"/>
  <c r="P1752" i="1"/>
  <c r="Q1752" i="1"/>
  <c r="M1752" i="1"/>
  <c r="N1752" i="1"/>
  <c r="O1752" i="1"/>
  <c r="B5623" i="1" l="1"/>
  <c r="E1753" i="1"/>
  <c r="D1754" i="1"/>
  <c r="C5624" i="1"/>
  <c r="A5623" i="1"/>
  <c r="P1753" i="1"/>
  <c r="Q1753" i="1"/>
  <c r="M1753" i="1"/>
  <c r="N1753" i="1"/>
  <c r="O1753" i="1"/>
  <c r="B5624" i="1" l="1"/>
  <c r="C5625" i="1"/>
  <c r="A5624" i="1"/>
  <c r="D1755" i="1"/>
  <c r="E1754" i="1"/>
  <c r="P1754" i="1"/>
  <c r="Q1754" i="1"/>
  <c r="M1754" i="1"/>
  <c r="N1754" i="1"/>
  <c r="O1754" i="1"/>
  <c r="E1755" i="1" l="1"/>
  <c r="D1756" i="1"/>
  <c r="C5626" i="1"/>
  <c r="A5625" i="1"/>
  <c r="B5625" i="1"/>
  <c r="P1755" i="1"/>
  <c r="Q1755" i="1"/>
  <c r="M1755" i="1"/>
  <c r="N1755" i="1"/>
  <c r="O1755" i="1"/>
  <c r="A5626" i="1" l="1"/>
  <c r="C5627" i="1"/>
  <c r="B5626" i="1"/>
  <c r="B5627" i="1" s="1"/>
  <c r="D1757" i="1"/>
  <c r="E1756" i="1"/>
  <c r="P1756" i="1"/>
  <c r="Q1756" i="1"/>
  <c r="M1756" i="1"/>
  <c r="N1756" i="1"/>
  <c r="O1756" i="1"/>
  <c r="E1757" i="1" l="1"/>
  <c r="D1758" i="1"/>
  <c r="C5628" i="1"/>
  <c r="C5629" i="1" s="1"/>
  <c r="C5630" i="1" s="1"/>
  <c r="C5631" i="1" s="1"/>
  <c r="C5632" i="1" s="1"/>
  <c r="C5633" i="1" s="1"/>
  <c r="C5634" i="1" s="1"/>
  <c r="A5627" i="1"/>
  <c r="P1757" i="1"/>
  <c r="Q1757" i="1"/>
  <c r="M1757" i="1"/>
  <c r="N1757" i="1"/>
  <c r="O1757" i="1"/>
  <c r="A5628" i="1" l="1"/>
  <c r="A5629" i="1" s="1"/>
  <c r="A5630" i="1" s="1"/>
  <c r="A5631" i="1" s="1"/>
  <c r="A5632" i="1" s="1"/>
  <c r="A5633" i="1" s="1"/>
  <c r="C5635" i="1"/>
  <c r="C5636" i="1" s="1"/>
  <c r="C5637" i="1" s="1"/>
  <c r="C5638" i="1" s="1"/>
  <c r="A5634" i="1"/>
  <c r="A5635" i="1" s="1"/>
  <c r="B5628" i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D1759" i="1"/>
  <c r="E1758" i="1"/>
  <c r="P1758" i="1"/>
  <c r="Q1758" i="1"/>
  <c r="M1758" i="1"/>
  <c r="N1758" i="1"/>
  <c r="O1758" i="1"/>
  <c r="A5636" i="1" l="1"/>
  <c r="A5637" i="1" s="1"/>
  <c r="E1759" i="1"/>
  <c r="D1760" i="1"/>
  <c r="C5639" i="1"/>
  <c r="C5640" i="1" s="1"/>
  <c r="C5641" i="1" s="1"/>
  <c r="C5642" i="1" s="1"/>
  <c r="C5643" i="1" s="1"/>
  <c r="C5644" i="1" s="1"/>
  <c r="A5638" i="1"/>
  <c r="P1759" i="1"/>
  <c r="Q1759" i="1"/>
  <c r="M1759" i="1"/>
  <c r="N1759" i="1"/>
  <c r="O1759" i="1"/>
  <c r="A5639" i="1" l="1"/>
  <c r="A5640" i="1" s="1"/>
  <c r="A5641" i="1" s="1"/>
  <c r="A5642" i="1" s="1"/>
  <c r="A5643" i="1" s="1"/>
  <c r="A5644" i="1"/>
  <c r="C5645" i="1"/>
  <c r="B5639" i="1"/>
  <c r="B5640" i="1" s="1"/>
  <c r="B5641" i="1" s="1"/>
  <c r="B5642" i="1" s="1"/>
  <c r="B5643" i="1" s="1"/>
  <c r="B5644" i="1" s="1"/>
  <c r="D1761" i="1"/>
  <c r="E1760" i="1"/>
  <c r="E1761" i="1" s="1"/>
  <c r="P1760" i="1"/>
  <c r="Q1760" i="1"/>
  <c r="M1760" i="1"/>
  <c r="N1760" i="1"/>
  <c r="O1760" i="1"/>
  <c r="D1762" i="1" l="1"/>
  <c r="C5646" i="1"/>
  <c r="C5647" i="1" s="1"/>
  <c r="C5648" i="1" s="1"/>
  <c r="C5649" i="1" s="1"/>
  <c r="C5650" i="1" s="1"/>
  <c r="C5651" i="1" s="1"/>
  <c r="B5645" i="1"/>
  <c r="B5646" i="1" s="1"/>
  <c r="B5647" i="1" s="1"/>
  <c r="A5645" i="1"/>
  <c r="A5646" i="1" s="1"/>
  <c r="A5647" i="1" s="1"/>
  <c r="A5648" i="1" s="1"/>
  <c r="A5649" i="1" s="1"/>
  <c r="A5650" i="1" s="1"/>
  <c r="P1761" i="1"/>
  <c r="Q1761" i="1"/>
  <c r="M1761" i="1"/>
  <c r="N1761" i="1"/>
  <c r="O1761" i="1"/>
  <c r="B5648" i="1" l="1"/>
  <c r="B5649" i="1" s="1"/>
  <c r="B5650" i="1"/>
  <c r="B5651" i="1" s="1"/>
  <c r="C5652" i="1"/>
  <c r="C5653" i="1" s="1"/>
  <c r="C5654" i="1" s="1"/>
  <c r="A5651" i="1"/>
  <c r="A5652" i="1" s="1"/>
  <c r="D1763" i="1"/>
  <c r="E1762" i="1"/>
  <c r="P1762" i="1"/>
  <c r="Q1762" i="1"/>
  <c r="M1762" i="1"/>
  <c r="N1762" i="1"/>
  <c r="O1762" i="1"/>
  <c r="A5653" i="1" l="1"/>
  <c r="E1763" i="1"/>
  <c r="D1764" i="1"/>
  <c r="C5655" i="1"/>
  <c r="A5654" i="1"/>
  <c r="B5652" i="1"/>
  <c r="B5653" i="1" s="1"/>
  <c r="B5654" i="1" s="1"/>
  <c r="B5655" i="1" s="1"/>
  <c r="P1763" i="1"/>
  <c r="Q1763" i="1"/>
  <c r="M1763" i="1"/>
  <c r="N1763" i="1"/>
  <c r="O1763" i="1"/>
  <c r="C5656" i="1" l="1"/>
  <c r="A5655" i="1"/>
  <c r="A5656" i="1" s="1"/>
  <c r="D1765" i="1"/>
  <c r="E1764" i="1"/>
  <c r="E1765" i="1" s="1"/>
  <c r="P1764" i="1"/>
  <c r="Q1764" i="1"/>
  <c r="M1764" i="1"/>
  <c r="N1764" i="1"/>
  <c r="O1764" i="1"/>
  <c r="D1766" i="1" l="1"/>
  <c r="C5657" i="1"/>
  <c r="C5658" i="1" s="1"/>
  <c r="B5656" i="1"/>
  <c r="B5657" i="1" s="1"/>
  <c r="B5658" i="1" s="1"/>
  <c r="P1765" i="1"/>
  <c r="Q1765" i="1"/>
  <c r="M1765" i="1"/>
  <c r="N1765" i="1"/>
  <c r="O1765" i="1"/>
  <c r="C5659" i="1" l="1"/>
  <c r="C5660" i="1" s="1"/>
  <c r="C5661" i="1" s="1"/>
  <c r="C5662" i="1" s="1"/>
  <c r="C5663" i="1" s="1"/>
  <c r="C5664" i="1" s="1"/>
  <c r="A5657" i="1"/>
  <c r="A5658" i="1" s="1"/>
  <c r="A5659" i="1" s="1"/>
  <c r="A5660" i="1" s="1"/>
  <c r="A5661" i="1" s="1"/>
  <c r="A5662" i="1" s="1"/>
  <c r="D1767" i="1"/>
  <c r="E1766" i="1"/>
  <c r="E1767" i="1" s="1"/>
  <c r="P1766" i="1"/>
  <c r="Q1766" i="1"/>
  <c r="M1766" i="1"/>
  <c r="N1766" i="1"/>
  <c r="O1766" i="1"/>
  <c r="A5663" i="1" l="1"/>
  <c r="D1768" i="1"/>
  <c r="A5664" i="1"/>
  <c r="C5665" i="1"/>
  <c r="B5659" i="1"/>
  <c r="B5660" i="1" s="1"/>
  <c r="B5661" i="1" s="1"/>
  <c r="B5662" i="1" s="1"/>
  <c r="B5663" i="1" s="1"/>
  <c r="B5664" i="1" s="1"/>
  <c r="B5665" i="1" s="1"/>
  <c r="P1767" i="1"/>
  <c r="Q1767" i="1"/>
  <c r="M1767" i="1"/>
  <c r="N1767" i="1"/>
  <c r="O1767" i="1"/>
  <c r="C5666" i="1" l="1"/>
  <c r="A5665" i="1"/>
  <c r="A5666" i="1" s="1"/>
  <c r="D1769" i="1"/>
  <c r="E1768" i="1"/>
  <c r="E1769" i="1" s="1"/>
  <c r="P1768" i="1"/>
  <c r="Q1768" i="1"/>
  <c r="M1768" i="1"/>
  <c r="N1768" i="1"/>
  <c r="O1768" i="1"/>
  <c r="D1770" i="1" l="1"/>
  <c r="C5667" i="1"/>
  <c r="C5668" i="1" s="1"/>
  <c r="C5669" i="1" s="1"/>
  <c r="C5670" i="1" s="1"/>
  <c r="C5671" i="1" s="1"/>
  <c r="C5672" i="1" s="1"/>
  <c r="C5673" i="1" s="1"/>
  <c r="B5666" i="1"/>
  <c r="B5667" i="1" s="1"/>
  <c r="B5668" i="1" s="1"/>
  <c r="B5669" i="1" s="1"/>
  <c r="B5670" i="1" s="1"/>
  <c r="B5671" i="1" s="1"/>
  <c r="B5672" i="1" s="1"/>
  <c r="P1769" i="1"/>
  <c r="Q1769" i="1"/>
  <c r="M1769" i="1"/>
  <c r="N1769" i="1"/>
  <c r="O1769" i="1"/>
  <c r="B5673" i="1" l="1"/>
  <c r="C5674" i="1"/>
  <c r="A5667" i="1"/>
  <c r="A5668" i="1" s="1"/>
  <c r="A5669" i="1" s="1"/>
  <c r="A5670" i="1" s="1"/>
  <c r="A5671" i="1" s="1"/>
  <c r="A5672" i="1" s="1"/>
  <c r="A5673" i="1" s="1"/>
  <c r="D1771" i="1"/>
  <c r="E1770" i="1"/>
  <c r="P1770" i="1"/>
  <c r="Q1770" i="1"/>
  <c r="M1770" i="1"/>
  <c r="N1770" i="1"/>
  <c r="O1770" i="1"/>
  <c r="E1771" i="1" l="1"/>
  <c r="D1772" i="1"/>
  <c r="A5674" i="1"/>
  <c r="C5675" i="1"/>
  <c r="C5676" i="1" s="1"/>
  <c r="C5677" i="1" s="1"/>
  <c r="C5678" i="1" s="1"/>
  <c r="B5674" i="1"/>
  <c r="P1771" i="1"/>
  <c r="Q1771" i="1"/>
  <c r="M1771" i="1"/>
  <c r="N1771" i="1"/>
  <c r="O1771" i="1"/>
  <c r="B5675" i="1" l="1"/>
  <c r="B5676" i="1" s="1"/>
  <c r="B5677" i="1" s="1"/>
  <c r="B5678" i="1" s="1"/>
  <c r="C5679" i="1"/>
  <c r="C5680" i="1" s="1"/>
  <c r="C5681" i="1" s="1"/>
  <c r="C5682" i="1" s="1"/>
  <c r="C5683" i="1" s="1"/>
  <c r="C5684" i="1" s="1"/>
  <c r="A5675" i="1"/>
  <c r="A5676" i="1" s="1"/>
  <c r="A5677" i="1" s="1"/>
  <c r="A5678" i="1" s="1"/>
  <c r="A5679" i="1" s="1"/>
  <c r="A5680" i="1" s="1"/>
  <c r="A5681" i="1" s="1"/>
  <c r="A5682" i="1" s="1"/>
  <c r="A5683" i="1" s="1"/>
  <c r="D1773" i="1"/>
  <c r="E1772" i="1"/>
  <c r="P1772" i="1"/>
  <c r="Q1772" i="1"/>
  <c r="M1772" i="1"/>
  <c r="N1772" i="1"/>
  <c r="O1772" i="1"/>
  <c r="E1773" i="1" l="1"/>
  <c r="D1774" i="1"/>
  <c r="A5684" i="1"/>
  <c r="C5685" i="1"/>
  <c r="B5679" i="1"/>
  <c r="B5680" i="1" s="1"/>
  <c r="B5681" i="1" s="1"/>
  <c r="B5682" i="1" s="1"/>
  <c r="B5683" i="1" s="1"/>
  <c r="B5684" i="1" s="1"/>
  <c r="P1773" i="1"/>
  <c r="Q1773" i="1"/>
  <c r="M1773" i="1"/>
  <c r="N1773" i="1"/>
  <c r="O1773" i="1"/>
  <c r="A5685" i="1" l="1"/>
  <c r="C5686" i="1"/>
  <c r="C5687" i="1" s="1"/>
  <c r="B5685" i="1"/>
  <c r="A5686" i="1"/>
  <c r="D1775" i="1"/>
  <c r="E1774" i="1"/>
  <c r="E1775" i="1" s="1"/>
  <c r="P1774" i="1"/>
  <c r="Q1774" i="1"/>
  <c r="M1774" i="1"/>
  <c r="N1774" i="1"/>
  <c r="O1774" i="1"/>
  <c r="B5686" i="1" l="1"/>
  <c r="B5687" i="1" s="1"/>
  <c r="D1776" i="1"/>
  <c r="C5688" i="1"/>
  <c r="C5689" i="1" s="1"/>
  <c r="C5690" i="1" s="1"/>
  <c r="C5691" i="1" s="1"/>
  <c r="C5692" i="1" s="1"/>
  <c r="C5693" i="1" s="1"/>
  <c r="C5694" i="1" s="1"/>
  <c r="A5687" i="1"/>
  <c r="A5688" i="1" s="1"/>
  <c r="A5689" i="1" s="1"/>
  <c r="P1775" i="1"/>
  <c r="Q1775" i="1"/>
  <c r="M1775" i="1"/>
  <c r="N1775" i="1"/>
  <c r="O1775" i="1"/>
  <c r="A5690" i="1" l="1"/>
  <c r="A5691" i="1" s="1"/>
  <c r="A5692" i="1" s="1"/>
  <c r="A5693" i="1" s="1"/>
  <c r="C5695" i="1"/>
  <c r="A5694" i="1"/>
  <c r="B5688" i="1"/>
  <c r="B5689" i="1" s="1"/>
  <c r="B5690" i="1" s="1"/>
  <c r="B5691" i="1" s="1"/>
  <c r="B5692" i="1" s="1"/>
  <c r="B5693" i="1" s="1"/>
  <c r="B5694" i="1" s="1"/>
  <c r="D1777" i="1"/>
  <c r="E1776" i="1"/>
  <c r="P1776" i="1"/>
  <c r="Q1776" i="1"/>
  <c r="M1776" i="1"/>
  <c r="N1776" i="1"/>
  <c r="O1776" i="1"/>
  <c r="E1777" i="1" l="1"/>
  <c r="D1778" i="1"/>
  <c r="B5695" i="1"/>
  <c r="C5696" i="1"/>
  <c r="C5697" i="1" s="1"/>
  <c r="C5698" i="1" s="1"/>
  <c r="C5699" i="1" s="1"/>
  <c r="C5700" i="1" s="1"/>
  <c r="C5701" i="1" s="1"/>
  <c r="C5702" i="1" s="1"/>
  <c r="C5703" i="1" s="1"/>
  <c r="A5695" i="1"/>
  <c r="P1777" i="1"/>
  <c r="Q1777" i="1"/>
  <c r="M1777" i="1"/>
  <c r="N1777" i="1"/>
  <c r="O1777" i="1"/>
  <c r="A5696" i="1" l="1"/>
  <c r="A5697" i="1" s="1"/>
  <c r="A5698" i="1" s="1"/>
  <c r="A5699" i="1" s="1"/>
  <c r="A5700" i="1" s="1"/>
  <c r="A5701" i="1" s="1"/>
  <c r="A5702" i="1" s="1"/>
  <c r="A5703" i="1" s="1"/>
  <c r="B5696" i="1"/>
  <c r="B5697" i="1" s="1"/>
  <c r="B5698" i="1" s="1"/>
  <c r="B5699" i="1" s="1"/>
  <c r="B5700" i="1" s="1"/>
  <c r="B5701" i="1" s="1"/>
  <c r="B5702" i="1" s="1"/>
  <c r="B5703" i="1" s="1"/>
  <c r="C5704" i="1"/>
  <c r="D1779" i="1"/>
  <c r="E1778" i="1"/>
  <c r="P1778" i="1"/>
  <c r="Q1778" i="1"/>
  <c r="M1778" i="1"/>
  <c r="N1778" i="1"/>
  <c r="O1778" i="1"/>
  <c r="E1779" i="1" l="1"/>
  <c r="D1780" i="1"/>
  <c r="B5704" i="1"/>
  <c r="C5705" i="1"/>
  <c r="A5704" i="1"/>
  <c r="P1779" i="1"/>
  <c r="Q1779" i="1"/>
  <c r="M1779" i="1"/>
  <c r="N1779" i="1"/>
  <c r="O1779" i="1"/>
  <c r="B5705" i="1" l="1"/>
  <c r="A5705" i="1"/>
  <c r="C5706" i="1"/>
  <c r="D1781" i="1"/>
  <c r="E1780" i="1"/>
  <c r="P1780" i="1"/>
  <c r="Q1780" i="1"/>
  <c r="M1780" i="1"/>
  <c r="N1780" i="1"/>
  <c r="O1780" i="1"/>
  <c r="E1781" i="1" l="1"/>
  <c r="D1782" i="1"/>
  <c r="C5707" i="1"/>
  <c r="C5708" i="1" s="1"/>
  <c r="C5709" i="1" s="1"/>
  <c r="C5710" i="1" s="1"/>
  <c r="C5711" i="1" s="1"/>
  <c r="C5712" i="1" s="1"/>
  <c r="C5713" i="1" s="1"/>
  <c r="C5714" i="1" s="1"/>
  <c r="B5706" i="1"/>
  <c r="B5707" i="1" s="1"/>
  <c r="B5708" i="1" s="1"/>
  <c r="B5709" i="1" s="1"/>
  <c r="B5710" i="1" s="1"/>
  <c r="A5706" i="1"/>
  <c r="A5707" i="1" s="1"/>
  <c r="A5708" i="1" s="1"/>
  <c r="A5709" i="1" s="1"/>
  <c r="P1781" i="1"/>
  <c r="Q1781" i="1"/>
  <c r="M1781" i="1"/>
  <c r="N1781" i="1"/>
  <c r="O1781" i="1"/>
  <c r="A5710" i="1" l="1"/>
  <c r="A5711" i="1" s="1"/>
  <c r="A5712" i="1" s="1"/>
  <c r="A5713" i="1" s="1"/>
  <c r="B5711" i="1"/>
  <c r="B5712" i="1" s="1"/>
  <c r="B5713" i="1" s="1"/>
  <c r="B5714" i="1" s="1"/>
  <c r="C5715" i="1"/>
  <c r="C5716" i="1" s="1"/>
  <c r="C5717" i="1" s="1"/>
  <c r="C5718" i="1" s="1"/>
  <c r="C5719" i="1" s="1"/>
  <c r="A5714" i="1"/>
  <c r="D1783" i="1"/>
  <c r="E1782" i="1"/>
  <c r="P1782" i="1"/>
  <c r="Q1782" i="1"/>
  <c r="M1782" i="1"/>
  <c r="O1782" i="1"/>
  <c r="N1782" i="1"/>
  <c r="A5715" i="1" l="1"/>
  <c r="A5716" i="1" s="1"/>
  <c r="A5717" i="1" s="1"/>
  <c r="A5718" i="1" s="1"/>
  <c r="B5715" i="1"/>
  <c r="B5716" i="1" s="1"/>
  <c r="B5717" i="1" s="1"/>
  <c r="B5718" i="1" s="1"/>
  <c r="B5719" i="1" s="1"/>
  <c r="E1783" i="1"/>
  <c r="D1784" i="1"/>
  <c r="C5720" i="1"/>
  <c r="A5719" i="1"/>
  <c r="P1783" i="1"/>
  <c r="Q1783" i="1"/>
  <c r="M1783" i="1"/>
  <c r="N1783" i="1"/>
  <c r="O1783" i="1"/>
  <c r="A5720" i="1" l="1"/>
  <c r="C5721" i="1"/>
  <c r="C5722" i="1" s="1"/>
  <c r="C5723" i="1" s="1"/>
  <c r="C5724" i="1" s="1"/>
  <c r="B5720" i="1"/>
  <c r="B5721" i="1" s="1"/>
  <c r="B5722" i="1" s="1"/>
  <c r="B5723" i="1" s="1"/>
  <c r="B5724" i="1" s="1"/>
  <c r="D1785" i="1"/>
  <c r="E1784" i="1"/>
  <c r="P1784" i="1"/>
  <c r="Q1784" i="1"/>
  <c r="M1784" i="1"/>
  <c r="N1784" i="1"/>
  <c r="O1784" i="1"/>
  <c r="E1785" i="1" l="1"/>
  <c r="D1786" i="1"/>
  <c r="C5725" i="1"/>
  <c r="C5726" i="1" s="1"/>
  <c r="C5727" i="1" s="1"/>
  <c r="C5728" i="1" s="1"/>
  <c r="C5729" i="1" s="1"/>
  <c r="C5730" i="1" s="1"/>
  <c r="C5731" i="1" s="1"/>
  <c r="C5732" i="1" s="1"/>
  <c r="C5733" i="1" s="1"/>
  <c r="A5724" i="1"/>
  <c r="A5725" i="1" s="1"/>
  <c r="A5726" i="1" s="1"/>
  <c r="A5727" i="1" s="1"/>
  <c r="A5728" i="1" s="1"/>
  <c r="A5729" i="1" s="1"/>
  <c r="A5730" i="1" s="1"/>
  <c r="A5731" i="1" s="1"/>
  <c r="A5721" i="1"/>
  <c r="A5722" i="1" s="1"/>
  <c r="A5723" i="1" s="1"/>
  <c r="P1785" i="1"/>
  <c r="Q1785" i="1"/>
  <c r="M1785" i="1"/>
  <c r="N1785" i="1"/>
  <c r="O1785" i="1"/>
  <c r="A5732" i="1" l="1"/>
  <c r="C5734" i="1"/>
  <c r="A5733" i="1"/>
  <c r="B5725" i="1"/>
  <c r="B5726" i="1" s="1"/>
  <c r="B5727" i="1" s="1"/>
  <c r="B5728" i="1" s="1"/>
  <c r="B5729" i="1" s="1"/>
  <c r="B5730" i="1" s="1"/>
  <c r="B5731" i="1" s="1"/>
  <c r="B5732" i="1" s="1"/>
  <c r="B5733" i="1" s="1"/>
  <c r="B5734" i="1" s="1"/>
  <c r="D1787" i="1"/>
  <c r="E1786" i="1"/>
  <c r="P1786" i="1"/>
  <c r="Q1786" i="1"/>
  <c r="M1786" i="1"/>
  <c r="N1786" i="1"/>
  <c r="O1786" i="1"/>
  <c r="E1787" i="1" l="1"/>
  <c r="D1788" i="1"/>
  <c r="C5735" i="1"/>
  <c r="A5734" i="1"/>
  <c r="P1787" i="1"/>
  <c r="Q1787" i="1"/>
  <c r="M1787" i="1"/>
  <c r="N1787" i="1"/>
  <c r="O1787" i="1"/>
  <c r="B5735" i="1" l="1"/>
  <c r="C5736" i="1"/>
  <c r="C5737" i="1" s="1"/>
  <c r="C5738" i="1" s="1"/>
  <c r="C5739" i="1" s="1"/>
  <c r="C5740" i="1" s="1"/>
  <c r="C5741" i="1" s="1"/>
  <c r="C5742" i="1" s="1"/>
  <c r="C5743" i="1" s="1"/>
  <c r="A5735" i="1"/>
  <c r="A5736" i="1" s="1"/>
  <c r="A5737" i="1" s="1"/>
  <c r="A5738" i="1" s="1"/>
  <c r="D1789" i="1"/>
  <c r="E1788" i="1"/>
  <c r="P1788" i="1"/>
  <c r="Q1788" i="1"/>
  <c r="M1788" i="1"/>
  <c r="O1788" i="1"/>
  <c r="N1788" i="1"/>
  <c r="A5739" i="1" l="1"/>
  <c r="A5740" i="1"/>
  <c r="A5741" i="1" s="1"/>
  <c r="A5742" i="1" s="1"/>
  <c r="E1789" i="1"/>
  <c r="D1790" i="1"/>
  <c r="C5744" i="1"/>
  <c r="A5743" i="1"/>
  <c r="B5736" i="1"/>
  <c r="B5737" i="1" s="1"/>
  <c r="B5738" i="1" s="1"/>
  <c r="B5739" i="1" s="1"/>
  <c r="B5740" i="1" s="1"/>
  <c r="B5741" i="1" s="1"/>
  <c r="B5742" i="1" s="1"/>
  <c r="B5743" i="1" s="1"/>
  <c r="P1789" i="1"/>
  <c r="Q1789" i="1"/>
  <c r="M1789" i="1"/>
  <c r="N1789" i="1"/>
  <c r="O1789" i="1"/>
  <c r="B5744" i="1" l="1"/>
  <c r="C5745" i="1"/>
  <c r="A5744" i="1"/>
  <c r="D1791" i="1"/>
  <c r="E1790" i="1"/>
  <c r="P1790" i="1"/>
  <c r="Q1790" i="1"/>
  <c r="M1790" i="1"/>
  <c r="O1790" i="1"/>
  <c r="N1790" i="1"/>
  <c r="E1791" i="1" l="1"/>
  <c r="D1792" i="1"/>
  <c r="A5745" i="1"/>
  <c r="B5745" i="1"/>
  <c r="C5746" i="1"/>
  <c r="C5747" i="1" s="1"/>
  <c r="C5748" i="1" s="1"/>
  <c r="C5749" i="1" s="1"/>
  <c r="C5750" i="1" s="1"/>
  <c r="C5751" i="1" s="1"/>
  <c r="P1791" i="1"/>
  <c r="Q1791" i="1"/>
  <c r="M1791" i="1"/>
  <c r="N1791" i="1"/>
  <c r="O1791" i="1"/>
  <c r="C5752" i="1" l="1"/>
  <c r="B5746" i="1"/>
  <c r="B5747" i="1" s="1"/>
  <c r="B5748" i="1" s="1"/>
  <c r="B5749" i="1" s="1"/>
  <c r="B5750" i="1" s="1"/>
  <c r="B5751" i="1" s="1"/>
  <c r="A5746" i="1"/>
  <c r="A5747" i="1" s="1"/>
  <c r="A5748" i="1" s="1"/>
  <c r="A5749" i="1" s="1"/>
  <c r="A5750" i="1" s="1"/>
  <c r="A5751" i="1" s="1"/>
  <c r="A5752" i="1" s="1"/>
  <c r="D1793" i="1"/>
  <c r="E1792" i="1"/>
  <c r="P1792" i="1"/>
  <c r="Q1792" i="1"/>
  <c r="M1792" i="1"/>
  <c r="N1792" i="1"/>
  <c r="O1792" i="1"/>
  <c r="E1793" i="1" l="1"/>
  <c r="D1794" i="1"/>
  <c r="C5753" i="1"/>
  <c r="B5752" i="1"/>
  <c r="B5753" i="1" s="1"/>
  <c r="P1793" i="1"/>
  <c r="Q1793" i="1"/>
  <c r="M1793" i="1"/>
  <c r="N1793" i="1"/>
  <c r="O1793" i="1"/>
  <c r="C5754" i="1" l="1"/>
  <c r="A5753" i="1"/>
  <c r="D1795" i="1"/>
  <c r="E1794" i="1"/>
  <c r="E1795" i="1" s="1"/>
  <c r="P1794" i="1"/>
  <c r="Q1794" i="1"/>
  <c r="M1794" i="1"/>
  <c r="N1794" i="1"/>
  <c r="O1794" i="1"/>
  <c r="D1796" i="1" l="1"/>
  <c r="A5754" i="1"/>
  <c r="C5755" i="1"/>
  <c r="C5756" i="1" s="1"/>
  <c r="C5757" i="1" s="1"/>
  <c r="C5758" i="1" s="1"/>
  <c r="C5759" i="1" s="1"/>
  <c r="C5760" i="1" s="1"/>
  <c r="C5761" i="1" s="1"/>
  <c r="C5762" i="1" s="1"/>
  <c r="C5763" i="1" s="1"/>
  <c r="C5764" i="1" s="1"/>
  <c r="B5754" i="1"/>
  <c r="B5755" i="1" s="1"/>
  <c r="B5756" i="1" s="1"/>
  <c r="B5757" i="1" s="1"/>
  <c r="B5758" i="1" s="1"/>
  <c r="B5759" i="1" s="1"/>
  <c r="B5760" i="1" s="1"/>
  <c r="B5761" i="1" s="1"/>
  <c r="B5762" i="1" s="1"/>
  <c r="P1795" i="1"/>
  <c r="Q1795" i="1"/>
  <c r="M1795" i="1"/>
  <c r="N1795" i="1"/>
  <c r="O1795" i="1"/>
  <c r="B5763" i="1" l="1"/>
  <c r="B5764" i="1" s="1"/>
  <c r="A5764" i="1"/>
  <c r="C5765" i="1"/>
  <c r="A5755" i="1"/>
  <c r="A5756" i="1" s="1"/>
  <c r="A5757" i="1" s="1"/>
  <c r="A5758" i="1" s="1"/>
  <c r="A5759" i="1" s="1"/>
  <c r="A5760" i="1" s="1"/>
  <c r="A5761" i="1" s="1"/>
  <c r="A5762" i="1" s="1"/>
  <c r="A5763" i="1" s="1"/>
  <c r="D1797" i="1"/>
  <c r="E1796" i="1"/>
  <c r="E1797" i="1" s="1"/>
  <c r="P1796" i="1"/>
  <c r="Q1796" i="1"/>
  <c r="M1796" i="1"/>
  <c r="O1796" i="1"/>
  <c r="N1796" i="1"/>
  <c r="D1798" i="1" l="1"/>
  <c r="C5766" i="1"/>
  <c r="C5767" i="1" s="1"/>
  <c r="C5768" i="1" s="1"/>
  <c r="B5765" i="1"/>
  <c r="B5766" i="1" s="1"/>
  <c r="B5767" i="1" s="1"/>
  <c r="B5768" i="1" s="1"/>
  <c r="A5765" i="1"/>
  <c r="A5766" i="1" s="1"/>
  <c r="A5767" i="1" s="1"/>
  <c r="Q1797" i="1"/>
  <c r="M1797" i="1"/>
  <c r="N1797" i="1"/>
  <c r="O1797" i="1"/>
  <c r="P1797" i="1"/>
  <c r="C5769" i="1" l="1"/>
  <c r="C5770" i="1" s="1"/>
  <c r="C5771" i="1" s="1"/>
  <c r="C5772" i="1" s="1"/>
  <c r="C5773" i="1" s="1"/>
  <c r="C5774" i="1" s="1"/>
  <c r="A5768" i="1"/>
  <c r="A5769" i="1" s="1"/>
  <c r="A5770" i="1" s="1"/>
  <c r="A5771" i="1" s="1"/>
  <c r="A5772" i="1" s="1"/>
  <c r="A5773" i="1" s="1"/>
  <c r="D1799" i="1"/>
  <c r="E1798" i="1"/>
  <c r="E1799" i="1" s="1"/>
  <c r="Q1798" i="1"/>
  <c r="M1798" i="1"/>
  <c r="N1798" i="1"/>
  <c r="O1798" i="1"/>
  <c r="P1798" i="1"/>
  <c r="D1800" i="1" l="1"/>
  <c r="A5774" i="1"/>
  <c r="C5775" i="1"/>
  <c r="B5769" i="1"/>
  <c r="B5770" i="1" s="1"/>
  <c r="B5771" i="1" s="1"/>
  <c r="B5772" i="1" s="1"/>
  <c r="B5773" i="1" s="1"/>
  <c r="B5774" i="1" s="1"/>
  <c r="B5775" i="1" s="1"/>
  <c r="Q1799" i="1"/>
  <c r="M1799" i="1"/>
  <c r="P1799" i="1"/>
  <c r="N1799" i="1"/>
  <c r="O1799" i="1"/>
  <c r="C5776" i="1" l="1"/>
  <c r="A5775" i="1"/>
  <c r="A5776" i="1" s="1"/>
  <c r="D1801" i="1"/>
  <c r="E1800" i="1"/>
  <c r="E1801" i="1" s="1"/>
  <c r="Q1800" i="1"/>
  <c r="M1800" i="1"/>
  <c r="N1800" i="1"/>
  <c r="O1800" i="1"/>
  <c r="P1800" i="1"/>
  <c r="D1802" i="1" l="1"/>
  <c r="C5777" i="1"/>
  <c r="B5776" i="1"/>
  <c r="B5777" i="1" s="1"/>
  <c r="Q1801" i="1"/>
  <c r="M1801" i="1"/>
  <c r="N1801" i="1"/>
  <c r="O1801" i="1"/>
  <c r="P1801" i="1"/>
  <c r="C5778" i="1" l="1"/>
  <c r="C5779" i="1" s="1"/>
  <c r="C5780" i="1" s="1"/>
  <c r="C5781" i="1" s="1"/>
  <c r="C5782" i="1" s="1"/>
  <c r="C5783" i="1" s="1"/>
  <c r="A5777" i="1"/>
  <c r="A5778" i="1" s="1"/>
  <c r="A5779" i="1" s="1"/>
  <c r="A5780" i="1" s="1"/>
  <c r="D1803" i="1"/>
  <c r="E1802" i="1"/>
  <c r="Q1802" i="1"/>
  <c r="M1802" i="1"/>
  <c r="O1802" i="1"/>
  <c r="P1802" i="1"/>
  <c r="N1802" i="1"/>
  <c r="A5781" i="1" l="1"/>
  <c r="A5782" i="1" s="1"/>
  <c r="E1803" i="1"/>
  <c r="D1804" i="1"/>
  <c r="A5783" i="1"/>
  <c r="C5784" i="1"/>
  <c r="B5778" i="1"/>
  <c r="B5779" i="1" s="1"/>
  <c r="B5780" i="1" s="1"/>
  <c r="B5781" i="1" s="1"/>
  <c r="B5782" i="1" s="1"/>
  <c r="B5783" i="1" s="1"/>
  <c r="B5784" i="1" s="1"/>
  <c r="Q1803" i="1"/>
  <c r="M1803" i="1"/>
  <c r="N1803" i="1"/>
  <c r="O1803" i="1"/>
  <c r="P1803" i="1"/>
  <c r="A5784" i="1" l="1"/>
  <c r="C5785" i="1"/>
  <c r="D1805" i="1"/>
  <c r="E1804" i="1"/>
  <c r="E1805" i="1" s="1"/>
  <c r="Q1804" i="1"/>
  <c r="M1804" i="1"/>
  <c r="N1804" i="1"/>
  <c r="O1804" i="1"/>
  <c r="P1804" i="1"/>
  <c r="D1806" i="1" l="1"/>
  <c r="C5786" i="1"/>
  <c r="C5787" i="1" s="1"/>
  <c r="C5788" i="1" s="1"/>
  <c r="C5789" i="1" s="1"/>
  <c r="C5790" i="1" s="1"/>
  <c r="C5791" i="1" s="1"/>
  <c r="C5792" i="1" s="1"/>
  <c r="C5793" i="1" s="1"/>
  <c r="C5794" i="1" s="1"/>
  <c r="A5785" i="1"/>
  <c r="A5786" i="1" s="1"/>
  <c r="A5787" i="1" s="1"/>
  <c r="A5788" i="1" s="1"/>
  <c r="A5789" i="1" s="1"/>
  <c r="B5785" i="1"/>
  <c r="B5786" i="1" s="1"/>
  <c r="B5787" i="1" s="1"/>
  <c r="B5788" i="1" s="1"/>
  <c r="B5789" i="1" s="1"/>
  <c r="B5790" i="1" s="1"/>
  <c r="B5791" i="1" s="1"/>
  <c r="B5792" i="1" s="1"/>
  <c r="B5793" i="1" s="1"/>
  <c r="Q1805" i="1"/>
  <c r="M1805" i="1"/>
  <c r="N1805" i="1"/>
  <c r="O1805" i="1"/>
  <c r="P1805" i="1"/>
  <c r="B5794" i="1" l="1"/>
  <c r="A5790" i="1"/>
  <c r="A5791" i="1" s="1"/>
  <c r="A5792" i="1" s="1"/>
  <c r="A5793" i="1" s="1"/>
  <c r="C5795" i="1"/>
  <c r="A5794" i="1"/>
  <c r="D1807" i="1"/>
  <c r="E1806" i="1"/>
  <c r="Q1806" i="1"/>
  <c r="M1806" i="1"/>
  <c r="N1806" i="1"/>
  <c r="O1806" i="1"/>
  <c r="P1806" i="1"/>
  <c r="E1807" i="1" l="1"/>
  <c r="D1808" i="1"/>
  <c r="C5796" i="1"/>
  <c r="C5797" i="1" s="1"/>
  <c r="C5798" i="1" s="1"/>
  <c r="C5799" i="1" s="1"/>
  <c r="C5800" i="1" s="1"/>
  <c r="C5801" i="1" s="1"/>
  <c r="C5802" i="1" s="1"/>
  <c r="C5803" i="1" s="1"/>
  <c r="C5804" i="1" s="1"/>
  <c r="B5795" i="1"/>
  <c r="B5796" i="1" s="1"/>
  <c r="B5797" i="1" s="1"/>
  <c r="B5798" i="1" s="1"/>
  <c r="B5799" i="1" s="1"/>
  <c r="A5795" i="1"/>
  <c r="Q1807" i="1"/>
  <c r="M1807" i="1"/>
  <c r="P1807" i="1"/>
  <c r="N1807" i="1"/>
  <c r="O1807" i="1"/>
  <c r="B5800" i="1" l="1"/>
  <c r="B5801" i="1" s="1"/>
  <c r="A5796" i="1"/>
  <c r="A5797" i="1" s="1"/>
  <c r="A5798" i="1" s="1"/>
  <c r="A5799" i="1" s="1"/>
  <c r="A5800" i="1" s="1"/>
  <c r="A5801" i="1" s="1"/>
  <c r="A5802" i="1" s="1"/>
  <c r="A5803" i="1" s="1"/>
  <c r="B5802" i="1"/>
  <c r="B5803" i="1" s="1"/>
  <c r="B5804" i="1" s="1"/>
  <c r="C5805" i="1"/>
  <c r="C5806" i="1" s="1"/>
  <c r="C5807" i="1" s="1"/>
  <c r="C5808" i="1" s="1"/>
  <c r="A5804" i="1"/>
  <c r="D1809" i="1"/>
  <c r="E1808" i="1"/>
  <c r="Q1808" i="1"/>
  <c r="M1808" i="1"/>
  <c r="N1808" i="1"/>
  <c r="O1808" i="1"/>
  <c r="P1808" i="1"/>
  <c r="A5805" i="1" l="1"/>
  <c r="A5806" i="1" s="1"/>
  <c r="A5807" i="1" s="1"/>
  <c r="E1809" i="1"/>
  <c r="D1810" i="1"/>
  <c r="C5809" i="1"/>
  <c r="C5810" i="1" s="1"/>
  <c r="C5811" i="1" s="1"/>
  <c r="C5812" i="1" s="1"/>
  <c r="C5813" i="1" s="1"/>
  <c r="C5814" i="1" s="1"/>
  <c r="A5808" i="1"/>
  <c r="A5809" i="1" s="1"/>
  <c r="B5805" i="1"/>
  <c r="B5806" i="1" s="1"/>
  <c r="B5807" i="1" s="1"/>
  <c r="B5808" i="1" s="1"/>
  <c r="B5809" i="1" s="1"/>
  <c r="B5810" i="1" s="1"/>
  <c r="B5811" i="1" s="1"/>
  <c r="B5812" i="1" s="1"/>
  <c r="B5813" i="1" s="1"/>
  <c r="B5814" i="1" s="1"/>
  <c r="Q1809" i="1"/>
  <c r="M1809" i="1"/>
  <c r="N1809" i="1"/>
  <c r="O1809" i="1"/>
  <c r="P1809" i="1"/>
  <c r="A5810" i="1" l="1"/>
  <c r="A5811" i="1" s="1"/>
  <c r="A5812" i="1" s="1"/>
  <c r="A5813" i="1" s="1"/>
  <c r="A5814" i="1"/>
  <c r="C5815" i="1"/>
  <c r="D1811" i="1"/>
  <c r="E1810" i="1"/>
  <c r="Q1810" i="1"/>
  <c r="M1810" i="1"/>
  <c r="O1810" i="1"/>
  <c r="P1810" i="1"/>
  <c r="N1810" i="1"/>
  <c r="E1811" i="1" l="1"/>
  <c r="D1812" i="1"/>
  <c r="B5815" i="1"/>
  <c r="C5816" i="1"/>
  <c r="C5817" i="1" s="1"/>
  <c r="C5818" i="1" s="1"/>
  <c r="C5819" i="1" s="1"/>
  <c r="C5820" i="1" s="1"/>
  <c r="C5821" i="1" s="1"/>
  <c r="C5822" i="1" s="1"/>
  <c r="C5823" i="1" s="1"/>
  <c r="C5824" i="1" s="1"/>
  <c r="A5815" i="1"/>
  <c r="Q1811" i="1"/>
  <c r="M1811" i="1"/>
  <c r="N1811" i="1"/>
  <c r="O1811" i="1"/>
  <c r="P1811" i="1"/>
  <c r="A5816" i="1" l="1"/>
  <c r="A5817" i="1" s="1"/>
  <c r="A5818" i="1"/>
  <c r="A5819" i="1" s="1"/>
  <c r="A5820" i="1" s="1"/>
  <c r="A5821" i="1" s="1"/>
  <c r="A5822" i="1" s="1"/>
  <c r="A5823" i="1" s="1"/>
  <c r="B5816" i="1"/>
  <c r="B5817" i="1" s="1"/>
  <c r="B5818" i="1" s="1"/>
  <c r="B5819" i="1" s="1"/>
  <c r="B5820" i="1" s="1"/>
  <c r="B5821" i="1" s="1"/>
  <c r="B5822" i="1" s="1"/>
  <c r="B5823" i="1" s="1"/>
  <c r="B5824" i="1" s="1"/>
  <c r="A5824" i="1"/>
  <c r="C5825" i="1"/>
  <c r="D1813" i="1"/>
  <c r="E1812" i="1"/>
  <c r="E1813" i="1" s="1"/>
  <c r="Q1812" i="1"/>
  <c r="M1812" i="1"/>
  <c r="N1812" i="1"/>
  <c r="O1812" i="1"/>
  <c r="P1812" i="1"/>
  <c r="D1814" i="1" l="1"/>
  <c r="C5826" i="1"/>
  <c r="C5827" i="1" s="1"/>
  <c r="C5828" i="1" s="1"/>
  <c r="C5829" i="1" s="1"/>
  <c r="C5830" i="1" s="1"/>
  <c r="A5825" i="1"/>
  <c r="A5826" i="1" s="1"/>
  <c r="B5825" i="1"/>
  <c r="B5826" i="1" s="1"/>
  <c r="Q1813" i="1"/>
  <c r="M1813" i="1"/>
  <c r="N1813" i="1"/>
  <c r="O1813" i="1"/>
  <c r="P1813" i="1"/>
  <c r="B5827" i="1" l="1"/>
  <c r="B5828" i="1" s="1"/>
  <c r="B5829" i="1" s="1"/>
  <c r="B5830" i="1" s="1"/>
  <c r="A5827" i="1"/>
  <c r="A5828" i="1" s="1"/>
  <c r="A5829" i="1" s="1"/>
  <c r="C5831" i="1"/>
  <c r="C5832" i="1" s="1"/>
  <c r="C5833" i="1" s="1"/>
  <c r="C5834" i="1" s="1"/>
  <c r="A5830" i="1"/>
  <c r="A5831" i="1" s="1"/>
  <c r="A5832" i="1" s="1"/>
  <c r="A5833" i="1" s="1"/>
  <c r="D1815" i="1"/>
  <c r="E1814" i="1"/>
  <c r="E1815" i="1" s="1"/>
  <c r="Q1814" i="1"/>
  <c r="M1814" i="1"/>
  <c r="N1814" i="1"/>
  <c r="O1814" i="1"/>
  <c r="P1814" i="1"/>
  <c r="D1816" i="1" l="1"/>
  <c r="A5834" i="1"/>
  <c r="C5835" i="1"/>
  <c r="B5831" i="1"/>
  <c r="B5832" i="1" s="1"/>
  <c r="B5833" i="1" s="1"/>
  <c r="B5834" i="1" s="1"/>
  <c r="Q1815" i="1"/>
  <c r="M1815" i="1"/>
  <c r="P1815" i="1"/>
  <c r="N1815" i="1"/>
  <c r="O1815" i="1"/>
  <c r="A5835" i="1" l="1"/>
  <c r="C5836" i="1"/>
  <c r="C5837" i="1" s="1"/>
  <c r="C5838" i="1" s="1"/>
  <c r="C5839" i="1" s="1"/>
  <c r="B5835" i="1"/>
  <c r="B5836" i="1" s="1"/>
  <c r="B5837" i="1" s="1"/>
  <c r="B5838" i="1" s="1"/>
  <c r="B5839" i="1" s="1"/>
  <c r="A5836" i="1"/>
  <c r="A5837" i="1" s="1"/>
  <c r="A5838" i="1" s="1"/>
  <c r="D1817" i="1"/>
  <c r="E1816" i="1"/>
  <c r="Q1816" i="1"/>
  <c r="M1816" i="1"/>
  <c r="N1816" i="1"/>
  <c r="O1816" i="1"/>
  <c r="P1816" i="1"/>
  <c r="E1817" i="1" l="1"/>
  <c r="D1818" i="1"/>
  <c r="C5840" i="1"/>
  <c r="C5841" i="1" s="1"/>
  <c r="C5842" i="1" s="1"/>
  <c r="C5843" i="1" s="1"/>
  <c r="C5844" i="1" s="1"/>
  <c r="A5839" i="1"/>
  <c r="A5840" i="1" s="1"/>
  <c r="A5841" i="1" s="1"/>
  <c r="A5842" i="1" s="1"/>
  <c r="A5843" i="1" s="1"/>
  <c r="Q1817" i="1"/>
  <c r="M1817" i="1"/>
  <c r="N1817" i="1"/>
  <c r="O1817" i="1"/>
  <c r="P1817" i="1"/>
  <c r="A5844" i="1" l="1"/>
  <c r="C5845" i="1"/>
  <c r="B5840" i="1"/>
  <c r="B5841" i="1" s="1"/>
  <c r="B5842" i="1" s="1"/>
  <c r="B5843" i="1" s="1"/>
  <c r="B5844" i="1" s="1"/>
  <c r="B5845" i="1" s="1"/>
  <c r="D1819" i="1"/>
  <c r="E1818" i="1"/>
  <c r="Q1818" i="1"/>
  <c r="M1818" i="1"/>
  <c r="O1818" i="1"/>
  <c r="P1818" i="1"/>
  <c r="N1818" i="1"/>
  <c r="E1819" i="1" l="1"/>
  <c r="D1820" i="1"/>
  <c r="C5846" i="1"/>
  <c r="C5847" i="1" s="1"/>
  <c r="A5845" i="1"/>
  <c r="Q1819" i="1"/>
  <c r="M1819" i="1"/>
  <c r="N1819" i="1"/>
  <c r="O1819" i="1"/>
  <c r="P1819" i="1"/>
  <c r="A5846" i="1" l="1"/>
  <c r="C5848" i="1"/>
  <c r="A5847" i="1"/>
  <c r="B5846" i="1"/>
  <c r="B5847" i="1" s="1"/>
  <c r="D1821" i="1"/>
  <c r="E1820" i="1"/>
  <c r="Q1820" i="1"/>
  <c r="M1820" i="1"/>
  <c r="N1820" i="1"/>
  <c r="O1820" i="1"/>
  <c r="P1820" i="1"/>
  <c r="E1821" i="1" l="1"/>
  <c r="A5848" i="1"/>
  <c r="D1822" i="1"/>
  <c r="C5849" i="1"/>
  <c r="C5850" i="1" s="1"/>
  <c r="C5851" i="1" s="1"/>
  <c r="C5852" i="1" s="1"/>
  <c r="C5853" i="1" s="1"/>
  <c r="B5848" i="1"/>
  <c r="B5849" i="1" s="1"/>
  <c r="B5850" i="1" s="1"/>
  <c r="B5851" i="1" s="1"/>
  <c r="Q1821" i="1"/>
  <c r="M1821" i="1"/>
  <c r="N1821" i="1"/>
  <c r="O1821" i="1"/>
  <c r="P1821" i="1"/>
  <c r="B5852" i="1" l="1"/>
  <c r="B5853" i="1"/>
  <c r="C5854" i="1"/>
  <c r="A5849" i="1"/>
  <c r="A5850" i="1" s="1"/>
  <c r="A5851" i="1" s="1"/>
  <c r="A5852" i="1" s="1"/>
  <c r="A5853" i="1" s="1"/>
  <c r="D1823" i="1"/>
  <c r="E1822" i="1"/>
  <c r="Q1822" i="1"/>
  <c r="M1822" i="1"/>
  <c r="N1822" i="1"/>
  <c r="O1822" i="1"/>
  <c r="P1822" i="1"/>
  <c r="E1823" i="1" l="1"/>
  <c r="D1824" i="1"/>
  <c r="A5854" i="1"/>
  <c r="C5855" i="1"/>
  <c r="B5854" i="1"/>
  <c r="Q1823" i="1"/>
  <c r="M1823" i="1"/>
  <c r="P1823" i="1"/>
  <c r="N1823" i="1"/>
  <c r="O1823" i="1"/>
  <c r="B5855" i="1" l="1"/>
  <c r="C5856" i="1"/>
  <c r="A5855" i="1"/>
  <c r="D1825" i="1"/>
  <c r="E1824" i="1"/>
  <c r="Q1824" i="1"/>
  <c r="M1824" i="1"/>
  <c r="N1824" i="1"/>
  <c r="O1824" i="1"/>
  <c r="P1824" i="1"/>
  <c r="E1825" i="1" l="1"/>
  <c r="D1826" i="1"/>
  <c r="C5857" i="1"/>
  <c r="C5858" i="1" s="1"/>
  <c r="C5859" i="1" s="1"/>
  <c r="C5860" i="1" s="1"/>
  <c r="C5861" i="1" s="1"/>
  <c r="C5862" i="1" s="1"/>
  <c r="C5863" i="1" s="1"/>
  <c r="C5864" i="1" s="1"/>
  <c r="B5856" i="1"/>
  <c r="B5857" i="1" s="1"/>
  <c r="B5858" i="1" s="1"/>
  <c r="B5859" i="1" s="1"/>
  <c r="B5860" i="1" s="1"/>
  <c r="A5856" i="1"/>
  <c r="A5857" i="1" s="1"/>
  <c r="A5858" i="1" s="1"/>
  <c r="A5859" i="1" s="1"/>
  <c r="A5860" i="1" s="1"/>
  <c r="A5861" i="1" s="1"/>
  <c r="Q1825" i="1"/>
  <c r="M1825" i="1"/>
  <c r="N1825" i="1"/>
  <c r="O1825" i="1"/>
  <c r="P1825" i="1"/>
  <c r="A5862" i="1" l="1"/>
  <c r="A5863" i="1"/>
  <c r="B5861" i="1"/>
  <c r="B5862" i="1" s="1"/>
  <c r="B5863" i="1" s="1"/>
  <c r="B5864" i="1" s="1"/>
  <c r="C5865" i="1"/>
  <c r="A5864" i="1"/>
  <c r="D1827" i="1"/>
  <c r="E1826" i="1"/>
  <c r="Q1826" i="1"/>
  <c r="M1826" i="1"/>
  <c r="O1826" i="1"/>
  <c r="P1826" i="1"/>
  <c r="N1826" i="1"/>
  <c r="E1827" i="1" l="1"/>
  <c r="D1828" i="1"/>
  <c r="B5865" i="1"/>
  <c r="C5866" i="1"/>
  <c r="A5865" i="1"/>
  <c r="Q1827" i="1"/>
  <c r="M1827" i="1"/>
  <c r="N1827" i="1"/>
  <c r="O1827" i="1"/>
  <c r="P1827" i="1"/>
  <c r="C5867" i="1" l="1"/>
  <c r="C5868" i="1" s="1"/>
  <c r="C5869" i="1" s="1"/>
  <c r="C5870" i="1" s="1"/>
  <c r="C5871" i="1" s="1"/>
  <c r="C5872" i="1" s="1"/>
  <c r="C5873" i="1" s="1"/>
  <c r="C5874" i="1" s="1"/>
  <c r="A5866" i="1"/>
  <c r="A5867" i="1" s="1"/>
  <c r="B5866" i="1"/>
  <c r="B5867" i="1" s="1"/>
  <c r="B5868" i="1" s="1"/>
  <c r="B5869" i="1" s="1"/>
  <c r="B5870" i="1" s="1"/>
  <c r="B5871" i="1" s="1"/>
  <c r="B5872" i="1" s="1"/>
  <c r="B5873" i="1" s="1"/>
  <c r="B5874" i="1" s="1"/>
  <c r="D1829" i="1"/>
  <c r="E1828" i="1"/>
  <c r="Q1828" i="1"/>
  <c r="M1828" i="1"/>
  <c r="N1828" i="1"/>
  <c r="O1828" i="1"/>
  <c r="P1828" i="1"/>
  <c r="A5868" i="1" l="1"/>
  <c r="A5869" i="1" s="1"/>
  <c r="A5870" i="1" s="1"/>
  <c r="A5871" i="1" s="1"/>
  <c r="A5872" i="1" s="1"/>
  <c r="A5873" i="1" s="1"/>
  <c r="E1829" i="1"/>
  <c r="D1830" i="1"/>
  <c r="C5875" i="1"/>
  <c r="A5874" i="1"/>
  <c r="Q1829" i="1"/>
  <c r="M1829" i="1"/>
  <c r="N1829" i="1"/>
  <c r="O1829" i="1"/>
  <c r="P1829" i="1"/>
  <c r="A5875" i="1" l="1"/>
  <c r="C5876" i="1"/>
  <c r="C5877" i="1" s="1"/>
  <c r="C5878" i="1" s="1"/>
  <c r="C5879" i="1" s="1"/>
  <c r="B5875" i="1"/>
  <c r="B5876" i="1" s="1"/>
  <c r="B5877" i="1" s="1"/>
  <c r="B5878" i="1" s="1"/>
  <c r="B5879" i="1" s="1"/>
  <c r="D1831" i="1"/>
  <c r="E1830" i="1"/>
  <c r="Q1830" i="1"/>
  <c r="M1830" i="1"/>
  <c r="N1830" i="1"/>
  <c r="O1830" i="1"/>
  <c r="P1830" i="1"/>
  <c r="E1831" i="1" l="1"/>
  <c r="D1832" i="1"/>
  <c r="C5880" i="1"/>
  <c r="A5876" i="1"/>
  <c r="A5877" i="1" s="1"/>
  <c r="A5878" i="1" s="1"/>
  <c r="A5879" i="1" s="1"/>
  <c r="A5880" i="1" s="1"/>
  <c r="Q1831" i="1"/>
  <c r="M1831" i="1"/>
  <c r="P1831" i="1"/>
  <c r="N1831" i="1"/>
  <c r="O1831" i="1"/>
  <c r="C5881" i="1" l="1"/>
  <c r="C5882" i="1" s="1"/>
  <c r="C5883" i="1" s="1"/>
  <c r="C5884" i="1" s="1"/>
  <c r="B5880" i="1"/>
  <c r="B5881" i="1" s="1"/>
  <c r="B5882" i="1" s="1"/>
  <c r="B5883" i="1" s="1"/>
  <c r="D1833" i="1"/>
  <c r="E1832" i="1"/>
  <c r="Q1832" i="1"/>
  <c r="M1832" i="1"/>
  <c r="N1832" i="1"/>
  <c r="O1832" i="1"/>
  <c r="P1832" i="1"/>
  <c r="B5884" i="1" l="1"/>
  <c r="E1833" i="1"/>
  <c r="D1834" i="1"/>
  <c r="A5884" i="1"/>
  <c r="C5885" i="1"/>
  <c r="A5881" i="1"/>
  <c r="A5882" i="1" s="1"/>
  <c r="A5883" i="1" s="1"/>
  <c r="Q1833" i="1"/>
  <c r="M1833" i="1"/>
  <c r="N1833" i="1"/>
  <c r="O1833" i="1"/>
  <c r="P1833" i="1"/>
  <c r="C5886" i="1" l="1"/>
  <c r="C5887" i="1" s="1"/>
  <c r="C5888" i="1" s="1"/>
  <c r="B5885" i="1"/>
  <c r="B5886" i="1" s="1"/>
  <c r="B5887" i="1" s="1"/>
  <c r="B5888" i="1" s="1"/>
  <c r="A5885" i="1"/>
  <c r="A5886" i="1" s="1"/>
  <c r="A5887" i="1" s="1"/>
  <c r="D1835" i="1"/>
  <c r="E1834" i="1"/>
  <c r="Q1834" i="1"/>
  <c r="M1834" i="1"/>
  <c r="O1834" i="1"/>
  <c r="P1834" i="1"/>
  <c r="N1834" i="1"/>
  <c r="E1835" i="1" l="1"/>
  <c r="D1836" i="1"/>
  <c r="C5889" i="1"/>
  <c r="C5890" i="1" s="1"/>
  <c r="C5891" i="1" s="1"/>
  <c r="C5892" i="1" s="1"/>
  <c r="C5893" i="1" s="1"/>
  <c r="C5894" i="1" s="1"/>
  <c r="A5888" i="1"/>
  <c r="Q1835" i="1"/>
  <c r="M1835" i="1"/>
  <c r="N1835" i="1"/>
  <c r="O1835" i="1"/>
  <c r="P1835" i="1"/>
  <c r="A5889" i="1" l="1"/>
  <c r="A5890" i="1" s="1"/>
  <c r="A5891" i="1" s="1"/>
  <c r="A5892" i="1" s="1"/>
  <c r="A5893" i="1" s="1"/>
  <c r="C5895" i="1"/>
  <c r="A5894" i="1"/>
  <c r="B5889" i="1"/>
  <c r="B5890" i="1" s="1"/>
  <c r="B5891" i="1" s="1"/>
  <c r="B5892" i="1" s="1"/>
  <c r="B5893" i="1" s="1"/>
  <c r="B5894" i="1" s="1"/>
  <c r="B5895" i="1" s="1"/>
  <c r="D1837" i="1"/>
  <c r="E1836" i="1"/>
  <c r="Q1836" i="1"/>
  <c r="M1836" i="1"/>
  <c r="N1836" i="1"/>
  <c r="O1836" i="1"/>
  <c r="P1836" i="1"/>
  <c r="E1837" i="1" l="1"/>
  <c r="D1838" i="1"/>
  <c r="C5896" i="1"/>
  <c r="A5895" i="1"/>
  <c r="Q1837" i="1"/>
  <c r="M1837" i="1"/>
  <c r="N1837" i="1"/>
  <c r="O1837" i="1"/>
  <c r="P1837" i="1"/>
  <c r="A5896" i="1" l="1"/>
  <c r="C5897" i="1"/>
  <c r="B5896" i="1"/>
  <c r="D1839" i="1"/>
  <c r="E1838" i="1"/>
  <c r="Q1838" i="1"/>
  <c r="M1838" i="1"/>
  <c r="N1838" i="1"/>
  <c r="O1838" i="1"/>
  <c r="P1838" i="1"/>
  <c r="E1839" i="1" l="1"/>
  <c r="B5897" i="1"/>
  <c r="D1840" i="1"/>
  <c r="C5898" i="1"/>
  <c r="C5899" i="1" s="1"/>
  <c r="C5900" i="1" s="1"/>
  <c r="C5901" i="1" s="1"/>
  <c r="C5902" i="1" s="1"/>
  <c r="C5903" i="1" s="1"/>
  <c r="A5897" i="1"/>
  <c r="Q1839" i="1"/>
  <c r="M1839" i="1"/>
  <c r="P1839" i="1"/>
  <c r="N1839" i="1"/>
  <c r="O1839" i="1"/>
  <c r="A5898" i="1" l="1"/>
  <c r="A5899" i="1" s="1"/>
  <c r="A5900" i="1" s="1"/>
  <c r="A5901" i="1" s="1"/>
  <c r="A5902" i="1" s="1"/>
  <c r="A5903" i="1" s="1"/>
  <c r="C5904" i="1"/>
  <c r="B5898" i="1"/>
  <c r="B5899" i="1" s="1"/>
  <c r="B5900" i="1" s="1"/>
  <c r="B5901" i="1" s="1"/>
  <c r="B5902" i="1" s="1"/>
  <c r="B5903" i="1" s="1"/>
  <c r="B5904" i="1" s="1"/>
  <c r="D1841" i="1"/>
  <c r="E1840" i="1"/>
  <c r="Q1840" i="1"/>
  <c r="M1840" i="1"/>
  <c r="N1840" i="1"/>
  <c r="O1840" i="1"/>
  <c r="P1840" i="1"/>
  <c r="E1841" i="1" l="1"/>
  <c r="D1842" i="1"/>
  <c r="C5905" i="1"/>
  <c r="A5904" i="1"/>
  <c r="Q1841" i="1"/>
  <c r="M1841" i="1"/>
  <c r="N1841" i="1"/>
  <c r="O1841" i="1"/>
  <c r="P1841" i="1"/>
  <c r="B5905" i="1" l="1"/>
  <c r="C5906" i="1"/>
  <c r="C5907" i="1" s="1"/>
  <c r="C5908" i="1" s="1"/>
  <c r="C5909" i="1" s="1"/>
  <c r="C5910" i="1" s="1"/>
  <c r="C5911" i="1" s="1"/>
  <c r="A5905" i="1"/>
  <c r="A5906" i="1" s="1"/>
  <c r="D1843" i="1"/>
  <c r="E1842" i="1"/>
  <c r="Q1842" i="1"/>
  <c r="M1842" i="1"/>
  <c r="O1842" i="1"/>
  <c r="P1842" i="1"/>
  <c r="N1842" i="1"/>
  <c r="A5907" i="1" l="1"/>
  <c r="A5908" i="1" s="1"/>
  <c r="A5909" i="1" s="1"/>
  <c r="A5910" i="1" s="1"/>
  <c r="E1843" i="1"/>
  <c r="D1844" i="1"/>
  <c r="A5911" i="1"/>
  <c r="C5912" i="1"/>
  <c r="B5906" i="1"/>
  <c r="B5907" i="1" s="1"/>
  <c r="B5908" i="1" s="1"/>
  <c r="B5909" i="1" s="1"/>
  <c r="B5910" i="1" s="1"/>
  <c r="B5911" i="1" s="1"/>
  <c r="Q1843" i="1"/>
  <c r="M1843" i="1"/>
  <c r="N1843" i="1"/>
  <c r="O1843" i="1"/>
  <c r="P1843" i="1"/>
  <c r="A5912" i="1" l="1"/>
  <c r="C5913" i="1"/>
  <c r="C5914" i="1" s="1"/>
  <c r="B5912" i="1"/>
  <c r="D1845" i="1"/>
  <c r="E1844" i="1"/>
  <c r="Q1844" i="1"/>
  <c r="M1844" i="1"/>
  <c r="N1844" i="1"/>
  <c r="O1844" i="1"/>
  <c r="P1844" i="1"/>
  <c r="A5913" i="1" l="1"/>
  <c r="B5913" i="1"/>
  <c r="B5914" i="1" s="1"/>
  <c r="E1845" i="1"/>
  <c r="D1846" i="1"/>
  <c r="C5915" i="1"/>
  <c r="C5916" i="1" s="1"/>
  <c r="C5917" i="1" s="1"/>
  <c r="C5918" i="1" s="1"/>
  <c r="A5914" i="1"/>
  <c r="A5915" i="1" s="1"/>
  <c r="A5916" i="1" s="1"/>
  <c r="A5917" i="1" s="1"/>
  <c r="Q1845" i="1"/>
  <c r="M1845" i="1"/>
  <c r="N1845" i="1"/>
  <c r="O1845" i="1"/>
  <c r="P1845" i="1"/>
  <c r="C5919" i="1" l="1"/>
  <c r="C5920" i="1" s="1"/>
  <c r="C5921" i="1" s="1"/>
  <c r="C5922" i="1" s="1"/>
  <c r="C5923" i="1" s="1"/>
  <c r="C5924" i="1" s="1"/>
  <c r="A5918" i="1"/>
  <c r="A5919" i="1" s="1"/>
  <c r="B5915" i="1"/>
  <c r="B5916" i="1" s="1"/>
  <c r="B5917" i="1" s="1"/>
  <c r="B5918" i="1" s="1"/>
  <c r="B5919" i="1" s="1"/>
  <c r="B5920" i="1" s="1"/>
  <c r="B5921" i="1" s="1"/>
  <c r="B5922" i="1" s="1"/>
  <c r="B5923" i="1" s="1"/>
  <c r="B5924" i="1" s="1"/>
  <c r="D1847" i="1"/>
  <c r="E1846" i="1"/>
  <c r="Q1846" i="1"/>
  <c r="M1846" i="1"/>
  <c r="N1846" i="1"/>
  <c r="O1846" i="1"/>
  <c r="P1846" i="1"/>
  <c r="A5920" i="1" l="1"/>
  <c r="A5921" i="1" s="1"/>
  <c r="A5922" i="1" s="1"/>
  <c r="A5923" i="1" s="1"/>
  <c r="E1847" i="1"/>
  <c r="D1848" i="1"/>
  <c r="C5925" i="1"/>
  <c r="A5924" i="1"/>
  <c r="Q1847" i="1"/>
  <c r="M1847" i="1"/>
  <c r="O1847" i="1"/>
  <c r="P1847" i="1"/>
  <c r="N1847" i="1"/>
  <c r="C5926" i="1" l="1"/>
  <c r="C5927" i="1" s="1"/>
  <c r="C5928" i="1" s="1"/>
  <c r="C5929" i="1" s="1"/>
  <c r="C5930" i="1" s="1"/>
  <c r="C5931" i="1" s="1"/>
  <c r="C5932" i="1" s="1"/>
  <c r="C5933" i="1" s="1"/>
  <c r="C5934" i="1" s="1"/>
  <c r="B5925" i="1"/>
  <c r="B5926" i="1" s="1"/>
  <c r="B5927" i="1" s="1"/>
  <c r="A5925" i="1"/>
  <c r="A5926" i="1" s="1"/>
  <c r="A5927" i="1" s="1"/>
  <c r="A5928" i="1" s="1"/>
  <c r="A5929" i="1" s="1"/>
  <c r="A5930" i="1" s="1"/>
  <c r="A5931" i="1" s="1"/>
  <c r="A5932" i="1" s="1"/>
  <c r="A5933" i="1" s="1"/>
  <c r="D1849" i="1"/>
  <c r="E1848" i="1"/>
  <c r="Q1848" i="1"/>
  <c r="M1848" i="1"/>
  <c r="N1848" i="1"/>
  <c r="O1848" i="1"/>
  <c r="P1848" i="1"/>
  <c r="B5928" i="1" l="1"/>
  <c r="B5929" i="1" s="1"/>
  <c r="B5930" i="1" s="1"/>
  <c r="E1849" i="1"/>
  <c r="D1850" i="1"/>
  <c r="B5931" i="1"/>
  <c r="B5932" i="1" s="1"/>
  <c r="B5933" i="1" s="1"/>
  <c r="B5934" i="1" s="1"/>
  <c r="A5934" i="1"/>
  <c r="C5935" i="1"/>
  <c r="Q1849" i="1"/>
  <c r="M1849" i="1"/>
  <c r="O1849" i="1"/>
  <c r="P1849" i="1"/>
  <c r="N1849" i="1"/>
  <c r="C5936" i="1" l="1"/>
  <c r="A5935" i="1"/>
  <c r="B5935" i="1"/>
  <c r="D1851" i="1"/>
  <c r="E1850" i="1"/>
  <c r="Q1850" i="1"/>
  <c r="M1850" i="1"/>
  <c r="N1850" i="1"/>
  <c r="O1850" i="1"/>
  <c r="P1850" i="1"/>
  <c r="E1851" i="1" l="1"/>
  <c r="D1852" i="1"/>
  <c r="C5937" i="1"/>
  <c r="C5938" i="1" s="1"/>
  <c r="C5939" i="1" s="1"/>
  <c r="C5940" i="1" s="1"/>
  <c r="C5941" i="1" s="1"/>
  <c r="C5942" i="1" s="1"/>
  <c r="C5943" i="1" s="1"/>
  <c r="B5936" i="1"/>
  <c r="A5936" i="1"/>
  <c r="Q1851" i="1"/>
  <c r="M1851" i="1"/>
  <c r="O1851" i="1"/>
  <c r="P1851" i="1"/>
  <c r="N1851" i="1"/>
  <c r="A5937" i="1" l="1"/>
  <c r="A5938" i="1" s="1"/>
  <c r="A5939" i="1" s="1"/>
  <c r="A5940" i="1" s="1"/>
  <c r="B5937" i="1"/>
  <c r="B5938" i="1" s="1"/>
  <c r="B5939" i="1" s="1"/>
  <c r="B5940" i="1" s="1"/>
  <c r="B5941" i="1" s="1"/>
  <c r="B5942" i="1" s="1"/>
  <c r="B5943" i="1" s="1"/>
  <c r="A5941" i="1"/>
  <c r="A5942" i="1" s="1"/>
  <c r="A5943" i="1" s="1"/>
  <c r="C5944" i="1"/>
  <c r="D1853" i="1"/>
  <c r="E1852" i="1"/>
  <c r="Q1852" i="1"/>
  <c r="M1852" i="1"/>
  <c r="N1852" i="1"/>
  <c r="O1852" i="1"/>
  <c r="P1852" i="1"/>
  <c r="E1853" i="1" l="1"/>
  <c r="D1854" i="1"/>
  <c r="A5944" i="1"/>
  <c r="B5944" i="1"/>
  <c r="C5945" i="1"/>
  <c r="Q1853" i="1"/>
  <c r="M1853" i="1"/>
  <c r="O1853" i="1"/>
  <c r="P1853" i="1"/>
  <c r="N1853" i="1"/>
  <c r="B5945" i="1" l="1"/>
  <c r="C5946" i="1"/>
  <c r="C5947" i="1" s="1"/>
  <c r="C5948" i="1" s="1"/>
  <c r="C5949" i="1" s="1"/>
  <c r="C5950" i="1" s="1"/>
  <c r="C5951" i="1" s="1"/>
  <c r="C5952" i="1" s="1"/>
  <c r="C5953" i="1" s="1"/>
  <c r="C5954" i="1" s="1"/>
  <c r="A5945" i="1"/>
  <c r="A5946" i="1" s="1"/>
  <c r="A5947" i="1" s="1"/>
  <c r="A5948" i="1" s="1"/>
  <c r="A5949" i="1" s="1"/>
  <c r="A5950" i="1" s="1"/>
  <c r="A5951" i="1" s="1"/>
  <c r="D1855" i="1"/>
  <c r="E1854" i="1"/>
  <c r="Q1854" i="1"/>
  <c r="M1854" i="1"/>
  <c r="N1854" i="1"/>
  <c r="O1854" i="1"/>
  <c r="P1854" i="1"/>
  <c r="A5952" i="1" l="1"/>
  <c r="A5953" i="1" s="1"/>
  <c r="E1855" i="1"/>
  <c r="B5946" i="1"/>
  <c r="B5947" i="1" s="1"/>
  <c r="B5948" i="1" s="1"/>
  <c r="B5949" i="1" s="1"/>
  <c r="B5950" i="1" s="1"/>
  <c r="B5951" i="1" s="1"/>
  <c r="D1856" i="1"/>
  <c r="C5955" i="1"/>
  <c r="A5954" i="1"/>
  <c r="B5952" i="1"/>
  <c r="B5953" i="1" s="1"/>
  <c r="B5954" i="1" s="1"/>
  <c r="Q1855" i="1"/>
  <c r="M1855" i="1"/>
  <c r="O1855" i="1"/>
  <c r="P1855" i="1"/>
  <c r="N1855" i="1"/>
  <c r="C5956" i="1" l="1"/>
  <c r="C5957" i="1" s="1"/>
  <c r="C5958" i="1" s="1"/>
  <c r="C5959" i="1" s="1"/>
  <c r="C5960" i="1" s="1"/>
  <c r="C5961" i="1" s="1"/>
  <c r="C5962" i="1" s="1"/>
  <c r="C5963" i="1" s="1"/>
  <c r="C5964" i="1" s="1"/>
  <c r="B5955" i="1"/>
  <c r="A5955" i="1"/>
  <c r="D1857" i="1"/>
  <c r="E1856" i="1"/>
  <c r="Q1856" i="1"/>
  <c r="M1856" i="1"/>
  <c r="N1856" i="1"/>
  <c r="O1856" i="1"/>
  <c r="P1856" i="1"/>
  <c r="A5956" i="1" l="1"/>
  <c r="A5957" i="1" s="1"/>
  <c r="A5958" i="1" s="1"/>
  <c r="A5959" i="1" s="1"/>
  <c r="A5960" i="1" s="1"/>
  <c r="A5961" i="1" s="1"/>
  <c r="A5962" i="1" s="1"/>
  <c r="A5963" i="1" s="1"/>
  <c r="B5956" i="1"/>
  <c r="B5957" i="1" s="1"/>
  <c r="B5958" i="1" s="1"/>
  <c r="B5959" i="1" s="1"/>
  <c r="B5960" i="1" s="1"/>
  <c r="B5961" i="1" s="1"/>
  <c r="B5962" i="1" s="1"/>
  <c r="B5963" i="1" s="1"/>
  <c r="B5964" i="1" s="1"/>
  <c r="E1857" i="1"/>
  <c r="D1858" i="1"/>
  <c r="A5964" i="1"/>
  <c r="C5965" i="1"/>
  <c r="C5966" i="1" s="1"/>
  <c r="C5967" i="1" s="1"/>
  <c r="C5968" i="1" s="1"/>
  <c r="C5969" i="1" s="1"/>
  <c r="C5970" i="1" s="1"/>
  <c r="C5971" i="1" s="1"/>
  <c r="C5972" i="1" s="1"/>
  <c r="C5973" i="1" s="1"/>
  <c r="C5974" i="1" s="1"/>
  <c r="Q1857" i="1"/>
  <c r="M1857" i="1"/>
  <c r="O1857" i="1"/>
  <c r="P1857" i="1"/>
  <c r="N1857" i="1"/>
  <c r="A5974" i="1" l="1"/>
  <c r="C5975" i="1"/>
  <c r="A5965" i="1"/>
  <c r="A5966" i="1" s="1"/>
  <c r="A5967" i="1" s="1"/>
  <c r="A5968" i="1" s="1"/>
  <c r="A5969" i="1" s="1"/>
  <c r="A5970" i="1" s="1"/>
  <c r="A5971" i="1" s="1"/>
  <c r="A5972" i="1" s="1"/>
  <c r="A5973" i="1" s="1"/>
  <c r="B5965" i="1"/>
  <c r="B5966" i="1" s="1"/>
  <c r="B5967" i="1" s="1"/>
  <c r="B5968" i="1" s="1"/>
  <c r="B5969" i="1" s="1"/>
  <c r="B5970" i="1" s="1"/>
  <c r="B5971" i="1" s="1"/>
  <c r="B5972" i="1" s="1"/>
  <c r="B5973" i="1" s="1"/>
  <c r="B5974" i="1" s="1"/>
  <c r="D1859" i="1"/>
  <c r="E1858" i="1"/>
  <c r="Q1858" i="1"/>
  <c r="M1858" i="1"/>
  <c r="N1858" i="1"/>
  <c r="O1858" i="1"/>
  <c r="P1858" i="1"/>
  <c r="E1859" i="1" l="1"/>
  <c r="D1860" i="1"/>
  <c r="B5975" i="1"/>
  <c r="C5976" i="1"/>
  <c r="C5977" i="1" s="1"/>
  <c r="C5978" i="1" s="1"/>
  <c r="C5979" i="1" s="1"/>
  <c r="C5980" i="1" s="1"/>
  <c r="C5981" i="1" s="1"/>
  <c r="C5982" i="1" s="1"/>
  <c r="C5983" i="1" s="1"/>
  <c r="C5984" i="1" s="1"/>
  <c r="A5975" i="1"/>
  <c r="Q1859" i="1"/>
  <c r="M1859" i="1"/>
  <c r="O1859" i="1"/>
  <c r="P1859" i="1"/>
  <c r="N1859" i="1"/>
  <c r="A5976" i="1" l="1"/>
  <c r="A5977" i="1" s="1"/>
  <c r="A5978" i="1" s="1"/>
  <c r="A5979" i="1" s="1"/>
  <c r="A5980" i="1" s="1"/>
  <c r="A5981" i="1" s="1"/>
  <c r="A5982" i="1" s="1"/>
  <c r="A5983" i="1" s="1"/>
  <c r="B5976" i="1"/>
  <c r="B5977" i="1" s="1"/>
  <c r="B5978" i="1" s="1"/>
  <c r="B5979" i="1" s="1"/>
  <c r="B5980" i="1" s="1"/>
  <c r="B5981" i="1" s="1"/>
  <c r="B5982" i="1" s="1"/>
  <c r="B5983" i="1" s="1"/>
  <c r="B5984" i="1" s="1"/>
  <c r="C5985" i="1"/>
  <c r="A5984" i="1"/>
  <c r="D1861" i="1"/>
  <c r="E1860" i="1"/>
  <c r="E1861" i="1" s="1"/>
  <c r="Q1860" i="1"/>
  <c r="M1860" i="1"/>
  <c r="N1860" i="1"/>
  <c r="O1860" i="1"/>
  <c r="P1860" i="1"/>
  <c r="D1862" i="1" l="1"/>
  <c r="B5985" i="1"/>
  <c r="C5986" i="1"/>
  <c r="C5987" i="1" s="1"/>
  <c r="C5988" i="1" s="1"/>
  <c r="C5989" i="1" s="1"/>
  <c r="C5990" i="1" s="1"/>
  <c r="C5991" i="1" s="1"/>
  <c r="C5992" i="1" s="1"/>
  <c r="C5993" i="1" s="1"/>
  <c r="C5994" i="1" s="1"/>
  <c r="A5985" i="1"/>
  <c r="A5986" i="1" s="1"/>
  <c r="A5987" i="1" s="1"/>
  <c r="A5988" i="1" s="1"/>
  <c r="A5989" i="1" s="1"/>
  <c r="A5990" i="1" s="1"/>
  <c r="A5991" i="1" s="1"/>
  <c r="Q1861" i="1"/>
  <c r="M1861" i="1"/>
  <c r="O1861" i="1"/>
  <c r="P1861" i="1"/>
  <c r="N1861" i="1"/>
  <c r="A5992" i="1" l="1"/>
  <c r="A5993" i="1"/>
  <c r="B5986" i="1"/>
  <c r="B5987" i="1" s="1"/>
  <c r="B5988" i="1" s="1"/>
  <c r="B5989" i="1" s="1"/>
  <c r="B5990" i="1" s="1"/>
  <c r="B5991" i="1" s="1"/>
  <c r="B5992" i="1" s="1"/>
  <c r="B5993" i="1" s="1"/>
  <c r="B5994" i="1" s="1"/>
  <c r="C5995" i="1"/>
  <c r="A5994" i="1"/>
  <c r="D1863" i="1"/>
  <c r="E1862" i="1"/>
  <c r="Q1862" i="1"/>
  <c r="M1862" i="1"/>
  <c r="N1862" i="1"/>
  <c r="O1862" i="1"/>
  <c r="P1862" i="1"/>
  <c r="A5995" i="1" l="1"/>
  <c r="E1863" i="1"/>
  <c r="D1864" i="1"/>
  <c r="C5996" i="1"/>
  <c r="C5997" i="1" s="1"/>
  <c r="C5998" i="1" s="1"/>
  <c r="C5999" i="1" s="1"/>
  <c r="C6000" i="1" s="1"/>
  <c r="C6001" i="1" s="1"/>
  <c r="C6002" i="1" s="1"/>
  <c r="C6003" i="1" s="1"/>
  <c r="C6004" i="1" s="1"/>
  <c r="B5995" i="1"/>
  <c r="B5996" i="1" s="1"/>
  <c r="B5997" i="1" s="1"/>
  <c r="Q1863" i="1"/>
  <c r="M1863" i="1"/>
  <c r="O1863" i="1"/>
  <c r="P1863" i="1"/>
  <c r="N1863" i="1"/>
  <c r="B5998" i="1" l="1"/>
  <c r="B5999" i="1" s="1"/>
  <c r="B6000" i="1" s="1"/>
  <c r="B6001" i="1" s="1"/>
  <c r="B6002" i="1" s="1"/>
  <c r="B6003" i="1" s="1"/>
  <c r="B6004" i="1" s="1"/>
  <c r="C6005" i="1"/>
  <c r="C6006" i="1" s="1"/>
  <c r="C6007" i="1" s="1"/>
  <c r="A6004" i="1"/>
  <c r="A5996" i="1"/>
  <c r="A5997" i="1" s="1"/>
  <c r="A5998" i="1" s="1"/>
  <c r="A5999" i="1" s="1"/>
  <c r="A6000" i="1" s="1"/>
  <c r="A6001" i="1" s="1"/>
  <c r="A6002" i="1" s="1"/>
  <c r="A6003" i="1" s="1"/>
  <c r="D1865" i="1"/>
  <c r="E1864" i="1"/>
  <c r="Q1864" i="1"/>
  <c r="M1864" i="1"/>
  <c r="N1864" i="1"/>
  <c r="O1864" i="1"/>
  <c r="P1864" i="1"/>
  <c r="A6005" i="1" l="1"/>
  <c r="A6006" i="1" s="1"/>
  <c r="A6007" i="1" s="1"/>
  <c r="E1865" i="1"/>
  <c r="D1866" i="1"/>
  <c r="C6008" i="1"/>
  <c r="B6005" i="1"/>
  <c r="B6006" i="1" s="1"/>
  <c r="B6007" i="1" s="1"/>
  <c r="Q1865" i="1"/>
  <c r="M1865" i="1"/>
  <c r="O1865" i="1"/>
  <c r="P1865" i="1"/>
  <c r="N1865" i="1"/>
  <c r="A6008" i="1" l="1"/>
  <c r="C6009" i="1"/>
  <c r="C6010" i="1" s="1"/>
  <c r="C6011" i="1" s="1"/>
  <c r="C6012" i="1" s="1"/>
  <c r="C6013" i="1" s="1"/>
  <c r="C6014" i="1" s="1"/>
  <c r="B6008" i="1"/>
  <c r="D1867" i="1"/>
  <c r="E1866" i="1"/>
  <c r="Q1866" i="1"/>
  <c r="M1866" i="1"/>
  <c r="N1866" i="1"/>
  <c r="O1866" i="1"/>
  <c r="P1866" i="1"/>
  <c r="E1867" i="1" l="1"/>
  <c r="B6009" i="1"/>
  <c r="B6010" i="1" s="1"/>
  <c r="B6011" i="1" s="1"/>
  <c r="B6012" i="1" s="1"/>
  <c r="B6013" i="1" s="1"/>
  <c r="B6014" i="1" s="1"/>
  <c r="D1868" i="1"/>
  <c r="C6015" i="1"/>
  <c r="A6014" i="1"/>
  <c r="A6009" i="1"/>
  <c r="A6010" i="1" s="1"/>
  <c r="A6011" i="1" s="1"/>
  <c r="A6012" i="1" s="1"/>
  <c r="A6013" i="1" s="1"/>
  <c r="Q1867" i="1"/>
  <c r="M1867" i="1"/>
  <c r="O1867" i="1"/>
  <c r="P1867" i="1"/>
  <c r="N1867" i="1"/>
  <c r="C6016" i="1" l="1"/>
  <c r="A6015" i="1"/>
  <c r="B6015" i="1"/>
  <c r="D1869" i="1"/>
  <c r="E1868" i="1"/>
  <c r="Q1868" i="1"/>
  <c r="M1868" i="1"/>
  <c r="N1868" i="1"/>
  <c r="O1868" i="1"/>
  <c r="P1868" i="1"/>
  <c r="A6016" i="1" l="1"/>
  <c r="E1869" i="1"/>
  <c r="D1870" i="1"/>
  <c r="C6017" i="1"/>
  <c r="C6018" i="1" s="1"/>
  <c r="C6019" i="1" s="1"/>
  <c r="C6020" i="1" s="1"/>
  <c r="C6021" i="1" s="1"/>
  <c r="C6022" i="1" s="1"/>
  <c r="C6023" i="1" s="1"/>
  <c r="B6016" i="1"/>
  <c r="Q1869" i="1"/>
  <c r="M1869" i="1"/>
  <c r="O1869" i="1"/>
  <c r="P1869" i="1"/>
  <c r="N1869" i="1"/>
  <c r="B6017" i="1" l="1"/>
  <c r="B6018" i="1" s="1"/>
  <c r="B6019" i="1" s="1"/>
  <c r="B6020" i="1" s="1"/>
  <c r="B6021" i="1" s="1"/>
  <c r="B6022" i="1" s="1"/>
  <c r="B6023" i="1" s="1"/>
  <c r="C6024" i="1"/>
  <c r="A6017" i="1"/>
  <c r="A6018" i="1" s="1"/>
  <c r="A6019" i="1" s="1"/>
  <c r="A6020" i="1" s="1"/>
  <c r="A6021" i="1" s="1"/>
  <c r="A6022" i="1" s="1"/>
  <c r="A6023" i="1" s="1"/>
  <c r="D1871" i="1"/>
  <c r="E1870" i="1"/>
  <c r="Q1870" i="1"/>
  <c r="M1870" i="1"/>
  <c r="N1870" i="1"/>
  <c r="O1870" i="1"/>
  <c r="P1870" i="1"/>
  <c r="E1871" i="1" l="1"/>
  <c r="D1872" i="1"/>
  <c r="A6024" i="1"/>
  <c r="C6025" i="1"/>
  <c r="B6024" i="1"/>
  <c r="Q1871" i="1"/>
  <c r="M1871" i="1"/>
  <c r="O1871" i="1"/>
  <c r="P1871" i="1"/>
  <c r="N1871" i="1"/>
  <c r="B6025" i="1" l="1"/>
  <c r="C6026" i="1"/>
  <c r="C6027" i="1" s="1"/>
  <c r="C6028" i="1" s="1"/>
  <c r="C6029" i="1" s="1"/>
  <c r="C6030" i="1" s="1"/>
  <c r="C6031" i="1" s="1"/>
  <c r="C6032" i="1" s="1"/>
  <c r="C6033" i="1" s="1"/>
  <c r="C6034" i="1" s="1"/>
  <c r="A6025" i="1"/>
  <c r="D1873" i="1"/>
  <c r="E1872" i="1"/>
  <c r="Q1872" i="1"/>
  <c r="M1872" i="1"/>
  <c r="N1872" i="1"/>
  <c r="O1872" i="1"/>
  <c r="P1872" i="1"/>
  <c r="A6026" i="1" l="1"/>
  <c r="A6027" i="1" s="1"/>
  <c r="A6028" i="1" s="1"/>
  <c r="A6029" i="1" s="1"/>
  <c r="A6030" i="1" s="1"/>
  <c r="A6031" i="1" s="1"/>
  <c r="A6032" i="1" s="1"/>
  <c r="A6033" i="1" s="1"/>
  <c r="E1873" i="1"/>
  <c r="D1874" i="1"/>
  <c r="C6035" i="1"/>
  <c r="A6034" i="1"/>
  <c r="B6026" i="1"/>
  <c r="B6027" i="1" s="1"/>
  <c r="B6028" i="1" s="1"/>
  <c r="B6029" i="1" s="1"/>
  <c r="B6030" i="1" s="1"/>
  <c r="B6031" i="1" s="1"/>
  <c r="B6032" i="1" s="1"/>
  <c r="B6033" i="1" s="1"/>
  <c r="B6034" i="1" s="1"/>
  <c r="Q1873" i="1"/>
  <c r="M1873" i="1"/>
  <c r="O1873" i="1"/>
  <c r="P1873" i="1"/>
  <c r="N1873" i="1"/>
  <c r="A6035" i="1" l="1"/>
  <c r="C6036" i="1"/>
  <c r="C6037" i="1" s="1"/>
  <c r="C6038" i="1" s="1"/>
  <c r="C6039" i="1" s="1"/>
  <c r="B6035" i="1"/>
  <c r="B6036" i="1" s="1"/>
  <c r="B6037" i="1" s="1"/>
  <c r="B6038" i="1" s="1"/>
  <c r="B6039" i="1" s="1"/>
  <c r="D1875" i="1"/>
  <c r="E1874" i="1"/>
  <c r="Q1874" i="1"/>
  <c r="M1874" i="1"/>
  <c r="N1874" i="1"/>
  <c r="O1874" i="1"/>
  <c r="P1874" i="1"/>
  <c r="E1875" i="1" l="1"/>
  <c r="D1876" i="1"/>
  <c r="C6040" i="1"/>
  <c r="C6041" i="1" s="1"/>
  <c r="C6042" i="1" s="1"/>
  <c r="C6043" i="1" s="1"/>
  <c r="C6044" i="1" s="1"/>
  <c r="A6036" i="1"/>
  <c r="A6037" i="1" s="1"/>
  <c r="A6038" i="1" s="1"/>
  <c r="A6039" i="1" s="1"/>
  <c r="A6040" i="1" s="1"/>
  <c r="A6041" i="1" s="1"/>
  <c r="A6042" i="1" s="1"/>
  <c r="A6043" i="1" s="1"/>
  <c r="Q1875" i="1"/>
  <c r="M1875" i="1"/>
  <c r="O1875" i="1"/>
  <c r="P1875" i="1"/>
  <c r="N1875" i="1"/>
  <c r="A6044" i="1" l="1"/>
  <c r="C6045" i="1"/>
  <c r="B6040" i="1"/>
  <c r="B6041" i="1" s="1"/>
  <c r="B6042" i="1" s="1"/>
  <c r="B6043" i="1" s="1"/>
  <c r="B6044" i="1" s="1"/>
  <c r="D1877" i="1"/>
  <c r="E1876" i="1"/>
  <c r="Q1876" i="1"/>
  <c r="M1876" i="1"/>
  <c r="N1876" i="1"/>
  <c r="O1876" i="1"/>
  <c r="P1876" i="1"/>
  <c r="E1877" i="1" l="1"/>
  <c r="D1878" i="1"/>
  <c r="C6046" i="1"/>
  <c r="C6047" i="1" s="1"/>
  <c r="C6048" i="1" s="1"/>
  <c r="C6049" i="1" s="1"/>
  <c r="C6050" i="1" s="1"/>
  <c r="C6051" i="1" s="1"/>
  <c r="C6052" i="1" s="1"/>
  <c r="C6053" i="1" s="1"/>
  <c r="C6054" i="1" s="1"/>
  <c r="B6045" i="1"/>
  <c r="B6046" i="1" s="1"/>
  <c r="B6047" i="1" s="1"/>
  <c r="B6048" i="1" s="1"/>
  <c r="B6049" i="1" s="1"/>
  <c r="B6050" i="1" s="1"/>
  <c r="B6051" i="1" s="1"/>
  <c r="B6052" i="1" s="1"/>
  <c r="A6045" i="1"/>
  <c r="A6046" i="1" s="1"/>
  <c r="A6047" i="1" s="1"/>
  <c r="A6048" i="1" s="1"/>
  <c r="A6049" i="1" s="1"/>
  <c r="A6050" i="1" s="1"/>
  <c r="A6051" i="1" s="1"/>
  <c r="Q1877" i="1"/>
  <c r="M1877" i="1"/>
  <c r="O1877" i="1"/>
  <c r="P1877" i="1"/>
  <c r="N1877" i="1"/>
  <c r="A6052" i="1" l="1"/>
  <c r="A6053" i="1" s="1"/>
  <c r="B6053" i="1"/>
  <c r="B6054" i="1"/>
  <c r="C6055" i="1"/>
  <c r="A6054" i="1"/>
  <c r="D1879" i="1"/>
  <c r="E1878" i="1"/>
  <c r="Q1878" i="1"/>
  <c r="M1878" i="1"/>
  <c r="N1878" i="1"/>
  <c r="O1878" i="1"/>
  <c r="P1878" i="1"/>
  <c r="E1879" i="1" l="1"/>
  <c r="D1880" i="1"/>
  <c r="C6056" i="1"/>
  <c r="A6055" i="1"/>
  <c r="A6056" i="1" s="1"/>
  <c r="B6055" i="1"/>
  <c r="Q1879" i="1"/>
  <c r="M1879" i="1"/>
  <c r="O1879" i="1"/>
  <c r="P1879" i="1"/>
  <c r="N1879" i="1"/>
  <c r="C6057" i="1" l="1"/>
  <c r="C6058" i="1" s="1"/>
  <c r="C6059" i="1" s="1"/>
  <c r="C6060" i="1" s="1"/>
  <c r="C6061" i="1" s="1"/>
  <c r="C6062" i="1" s="1"/>
  <c r="C6063" i="1" s="1"/>
  <c r="B6056" i="1"/>
  <c r="D1881" i="1"/>
  <c r="E1880" i="1"/>
  <c r="Q1880" i="1"/>
  <c r="M1880" i="1"/>
  <c r="N1880" i="1"/>
  <c r="O1880" i="1"/>
  <c r="P1880" i="1"/>
  <c r="E1881" i="1" l="1"/>
  <c r="B6057" i="1"/>
  <c r="B6058" i="1" s="1"/>
  <c r="B6059" i="1" s="1"/>
  <c r="B6060" i="1" s="1"/>
  <c r="B6061" i="1" s="1"/>
  <c r="B6062" i="1" s="1"/>
  <c r="B6063" i="1" s="1"/>
  <c r="D1882" i="1"/>
  <c r="C6064" i="1"/>
  <c r="A6057" i="1"/>
  <c r="A6058" i="1" s="1"/>
  <c r="A6059" i="1" s="1"/>
  <c r="A6060" i="1" s="1"/>
  <c r="A6061" i="1" s="1"/>
  <c r="A6062" i="1" s="1"/>
  <c r="A6063" i="1" s="1"/>
  <c r="Q1881" i="1"/>
  <c r="M1881" i="1"/>
  <c r="O1881" i="1"/>
  <c r="P1881" i="1"/>
  <c r="N1881" i="1"/>
  <c r="A6064" i="1" l="1"/>
  <c r="C6065" i="1"/>
  <c r="B6064" i="1"/>
  <c r="D1883" i="1"/>
  <c r="E1882" i="1"/>
  <c r="Q1882" i="1"/>
  <c r="M1882" i="1"/>
  <c r="N1882" i="1"/>
  <c r="O1882" i="1"/>
  <c r="P1882" i="1"/>
  <c r="E1883" i="1" l="1"/>
  <c r="D1884" i="1"/>
  <c r="B6065" i="1"/>
  <c r="C6066" i="1"/>
  <c r="C6067" i="1" s="1"/>
  <c r="C6068" i="1" s="1"/>
  <c r="C6069" i="1" s="1"/>
  <c r="C6070" i="1" s="1"/>
  <c r="C6071" i="1" s="1"/>
  <c r="A6065" i="1"/>
  <c r="Q1883" i="1"/>
  <c r="M1883" i="1"/>
  <c r="O1883" i="1"/>
  <c r="P1883" i="1"/>
  <c r="N1883" i="1"/>
  <c r="A6066" i="1" l="1"/>
  <c r="A6067" i="1" s="1"/>
  <c r="A6068" i="1" s="1"/>
  <c r="A6069" i="1" s="1"/>
  <c r="A6070" i="1" s="1"/>
  <c r="B6066" i="1"/>
  <c r="B6067" i="1" s="1"/>
  <c r="B6068" i="1" s="1"/>
  <c r="B6069" i="1" s="1"/>
  <c r="B6070" i="1" s="1"/>
  <c r="B6071" i="1" s="1"/>
  <c r="C6072" i="1"/>
  <c r="A6071" i="1"/>
  <c r="D1885" i="1"/>
  <c r="E1884" i="1"/>
  <c r="Q1884" i="1"/>
  <c r="M1884" i="1"/>
  <c r="N1884" i="1"/>
  <c r="O1884" i="1"/>
  <c r="P1884" i="1"/>
  <c r="A6072" i="1" l="1"/>
  <c r="E1885" i="1"/>
  <c r="D1886" i="1"/>
  <c r="C6073" i="1"/>
  <c r="C6074" i="1" s="1"/>
  <c r="B6072" i="1"/>
  <c r="Q1885" i="1"/>
  <c r="M1885" i="1"/>
  <c r="O1885" i="1"/>
  <c r="P1885" i="1"/>
  <c r="N1885" i="1"/>
  <c r="B6073" i="1" l="1"/>
  <c r="B6074" i="1" s="1"/>
  <c r="C6075" i="1"/>
  <c r="C6076" i="1" s="1"/>
  <c r="C6077" i="1" s="1"/>
  <c r="C6078" i="1" s="1"/>
  <c r="C6079" i="1" s="1"/>
  <c r="A6074" i="1"/>
  <c r="A6073" i="1"/>
  <c r="D1887" i="1"/>
  <c r="E1886" i="1"/>
  <c r="Q1886" i="1"/>
  <c r="M1886" i="1"/>
  <c r="N1886" i="1"/>
  <c r="O1886" i="1"/>
  <c r="P1886" i="1"/>
  <c r="A6075" i="1" l="1"/>
  <c r="A6076" i="1" s="1"/>
  <c r="A6077" i="1" s="1"/>
  <c r="A6078" i="1" s="1"/>
  <c r="A6079" i="1" s="1"/>
  <c r="E1887" i="1"/>
  <c r="D1888" i="1"/>
  <c r="C6080" i="1"/>
  <c r="C6081" i="1" s="1"/>
  <c r="C6082" i="1" s="1"/>
  <c r="C6083" i="1" s="1"/>
  <c r="C6084" i="1" s="1"/>
  <c r="B6075" i="1"/>
  <c r="B6076" i="1" s="1"/>
  <c r="B6077" i="1" s="1"/>
  <c r="B6078" i="1" s="1"/>
  <c r="B6079" i="1" s="1"/>
  <c r="B6080" i="1" s="1"/>
  <c r="B6081" i="1" s="1"/>
  <c r="B6082" i="1" s="1"/>
  <c r="B6083" i="1" s="1"/>
  <c r="Q1887" i="1"/>
  <c r="M1887" i="1"/>
  <c r="O1887" i="1"/>
  <c r="P1887" i="1"/>
  <c r="N1887" i="1"/>
  <c r="B6084" i="1" l="1"/>
  <c r="A6080" i="1"/>
  <c r="A6081" i="1" s="1"/>
  <c r="A6082" i="1" s="1"/>
  <c r="A6083" i="1" s="1"/>
  <c r="C6085" i="1"/>
  <c r="A6084" i="1"/>
  <c r="D1889" i="1"/>
  <c r="E1888" i="1"/>
  <c r="Q1888" i="1"/>
  <c r="M1888" i="1"/>
  <c r="N1888" i="1"/>
  <c r="O1888" i="1"/>
  <c r="P1888" i="1"/>
  <c r="A6085" i="1" l="1"/>
  <c r="E1889" i="1"/>
  <c r="D1890" i="1"/>
  <c r="C6086" i="1"/>
  <c r="C6087" i="1" s="1"/>
  <c r="C6088" i="1" s="1"/>
  <c r="B6085" i="1"/>
  <c r="Q1889" i="1"/>
  <c r="M1889" i="1"/>
  <c r="O1889" i="1"/>
  <c r="P1889" i="1"/>
  <c r="N1889" i="1"/>
  <c r="B6086" i="1" l="1"/>
  <c r="B6087" i="1" s="1"/>
  <c r="B6088" i="1" s="1"/>
  <c r="C6089" i="1"/>
  <c r="C6090" i="1" s="1"/>
  <c r="C6091" i="1" s="1"/>
  <c r="C6092" i="1" s="1"/>
  <c r="C6093" i="1" s="1"/>
  <c r="C6094" i="1" s="1"/>
  <c r="A6086" i="1"/>
  <c r="A6087" i="1" s="1"/>
  <c r="A6088" i="1" s="1"/>
  <c r="D1891" i="1"/>
  <c r="E1890" i="1"/>
  <c r="Q1890" i="1"/>
  <c r="M1890" i="1"/>
  <c r="N1890" i="1"/>
  <c r="O1890" i="1"/>
  <c r="P1890" i="1"/>
  <c r="A6089" i="1" l="1"/>
  <c r="A6090" i="1" s="1"/>
  <c r="A6091" i="1" s="1"/>
  <c r="A6092" i="1" s="1"/>
  <c r="A6093" i="1" s="1"/>
  <c r="E1891" i="1"/>
  <c r="D1892" i="1"/>
  <c r="A6094" i="1"/>
  <c r="C6095" i="1"/>
  <c r="B6089" i="1"/>
  <c r="B6090" i="1" s="1"/>
  <c r="B6091" i="1" s="1"/>
  <c r="B6092" i="1" s="1"/>
  <c r="B6093" i="1" s="1"/>
  <c r="B6094" i="1" s="1"/>
  <c r="B6095" i="1" s="1"/>
  <c r="Q1891" i="1"/>
  <c r="M1891" i="1"/>
  <c r="N1891" i="1"/>
  <c r="O1891" i="1"/>
  <c r="P1891" i="1"/>
  <c r="A6095" i="1" l="1"/>
  <c r="C6096" i="1"/>
  <c r="D1893" i="1"/>
  <c r="E1892" i="1"/>
  <c r="E1893" i="1" s="1"/>
  <c r="Q1892" i="1"/>
  <c r="M1892" i="1"/>
  <c r="P1892" i="1"/>
  <c r="N1892" i="1"/>
  <c r="O1892" i="1"/>
  <c r="D1894" i="1" l="1"/>
  <c r="C6097" i="1"/>
  <c r="C6098" i="1" s="1"/>
  <c r="C6099" i="1" s="1"/>
  <c r="C6100" i="1" s="1"/>
  <c r="C6101" i="1" s="1"/>
  <c r="C6102" i="1" s="1"/>
  <c r="C6103" i="1" s="1"/>
  <c r="B6096" i="1"/>
  <c r="A6096" i="1"/>
  <c r="Q1893" i="1"/>
  <c r="M1893" i="1"/>
  <c r="N1893" i="1"/>
  <c r="O1893" i="1"/>
  <c r="P1893" i="1"/>
  <c r="A6097" i="1" l="1"/>
  <c r="A6098" i="1" s="1"/>
  <c r="A6099" i="1" s="1"/>
  <c r="A6100" i="1" s="1"/>
  <c r="A6101" i="1" s="1"/>
  <c r="A6102" i="1" s="1"/>
  <c r="B6097" i="1"/>
  <c r="B6098" i="1" s="1"/>
  <c r="B6099" i="1" s="1"/>
  <c r="B6100" i="1" s="1"/>
  <c r="B6101" i="1" s="1"/>
  <c r="B6102" i="1" s="1"/>
  <c r="B6103" i="1" s="1"/>
  <c r="C6104" i="1"/>
  <c r="A6103" i="1"/>
  <c r="D1895" i="1"/>
  <c r="E1894" i="1"/>
  <c r="Q1894" i="1"/>
  <c r="M1894" i="1"/>
  <c r="N1894" i="1"/>
  <c r="O1894" i="1"/>
  <c r="P1894" i="1"/>
  <c r="E1895" i="1" l="1"/>
  <c r="D1896" i="1"/>
  <c r="B6104" i="1"/>
  <c r="C6105" i="1"/>
  <c r="A6104" i="1"/>
  <c r="Q1895" i="1"/>
  <c r="M1895" i="1"/>
  <c r="N1895" i="1"/>
  <c r="O1895" i="1"/>
  <c r="P1895" i="1"/>
  <c r="B6105" i="1" l="1"/>
  <c r="C6106" i="1"/>
  <c r="A6105" i="1"/>
  <c r="D1897" i="1"/>
  <c r="E1896" i="1"/>
  <c r="Q1896" i="1"/>
  <c r="M1896" i="1"/>
  <c r="N1896" i="1"/>
  <c r="O1896" i="1"/>
  <c r="P1896" i="1"/>
  <c r="A6106" i="1" l="1"/>
  <c r="E1897" i="1"/>
  <c r="D1898" i="1"/>
  <c r="C6107" i="1"/>
  <c r="B6106" i="1"/>
  <c r="B6107" i="1" s="1"/>
  <c r="Q1897" i="1"/>
  <c r="M1897" i="1"/>
  <c r="O1897" i="1"/>
  <c r="P1897" i="1"/>
  <c r="N1897" i="1"/>
  <c r="C6108" i="1" l="1"/>
  <c r="C6109" i="1" s="1"/>
  <c r="C6110" i="1" s="1"/>
  <c r="C6111" i="1" s="1"/>
  <c r="C6112" i="1" s="1"/>
  <c r="C6113" i="1" s="1"/>
  <c r="C6114" i="1" s="1"/>
  <c r="A6107" i="1"/>
  <c r="D1899" i="1"/>
  <c r="E1898" i="1"/>
  <c r="Q1898" i="1"/>
  <c r="M1898" i="1"/>
  <c r="N1898" i="1"/>
  <c r="O1898" i="1"/>
  <c r="P1898" i="1"/>
  <c r="A6108" i="1" l="1"/>
  <c r="A6109" i="1" s="1"/>
  <c r="A6110" i="1" s="1"/>
  <c r="A6111" i="1" s="1"/>
  <c r="A6112" i="1" s="1"/>
  <c r="A6113" i="1" s="1"/>
  <c r="E1899" i="1"/>
  <c r="D1900" i="1"/>
  <c r="C6115" i="1"/>
  <c r="C6116" i="1" s="1"/>
  <c r="C6117" i="1" s="1"/>
  <c r="A6114" i="1"/>
  <c r="B6108" i="1"/>
  <c r="B6109" i="1" s="1"/>
  <c r="B6110" i="1" s="1"/>
  <c r="B6111" i="1" s="1"/>
  <c r="B6112" i="1" s="1"/>
  <c r="B6113" i="1" s="1"/>
  <c r="B6114" i="1" s="1"/>
  <c r="B6115" i="1" s="1"/>
  <c r="B6116" i="1" s="1"/>
  <c r="B6117" i="1" s="1"/>
  <c r="Q1899" i="1"/>
  <c r="M1899" i="1"/>
  <c r="N1899" i="1"/>
  <c r="O1899" i="1"/>
  <c r="P1899" i="1"/>
  <c r="A6115" i="1" l="1"/>
  <c r="A6116" i="1" s="1"/>
  <c r="C6118" i="1"/>
  <c r="C6119" i="1" s="1"/>
  <c r="C6120" i="1" s="1"/>
  <c r="C6121" i="1" s="1"/>
  <c r="C6122" i="1" s="1"/>
  <c r="C6123" i="1" s="1"/>
  <c r="C6124" i="1" s="1"/>
  <c r="A6117" i="1"/>
  <c r="A6118" i="1" s="1"/>
  <c r="D1901" i="1"/>
  <c r="E1900" i="1"/>
  <c r="Q1900" i="1"/>
  <c r="M1900" i="1"/>
  <c r="P1900" i="1"/>
  <c r="N1900" i="1"/>
  <c r="O1900" i="1"/>
  <c r="A6119" i="1" l="1"/>
  <c r="A6120" i="1" s="1"/>
  <c r="A6121" i="1" s="1"/>
  <c r="E1901" i="1"/>
  <c r="A6122" i="1"/>
  <c r="A6123" i="1" s="1"/>
  <c r="D1902" i="1"/>
  <c r="A6124" i="1"/>
  <c r="C6125" i="1"/>
  <c r="B6118" i="1"/>
  <c r="B6119" i="1" s="1"/>
  <c r="B6120" i="1" s="1"/>
  <c r="B6121" i="1" s="1"/>
  <c r="B6122" i="1" s="1"/>
  <c r="B6123" i="1" s="1"/>
  <c r="B6124" i="1" s="1"/>
  <c r="Q1901" i="1"/>
  <c r="M1901" i="1"/>
  <c r="N1901" i="1"/>
  <c r="O1901" i="1"/>
  <c r="P1901" i="1"/>
  <c r="A6125" i="1" l="1"/>
  <c r="C6126" i="1"/>
  <c r="C6127" i="1" s="1"/>
  <c r="C6128" i="1" s="1"/>
  <c r="B6125" i="1"/>
  <c r="D1903" i="1"/>
  <c r="E1902" i="1"/>
  <c r="E1903" i="1" s="1"/>
  <c r="Q1902" i="1"/>
  <c r="M1902" i="1"/>
  <c r="N1902" i="1"/>
  <c r="O1902" i="1"/>
  <c r="P1902" i="1"/>
  <c r="A6126" i="1" l="1"/>
  <c r="A6127" i="1" s="1"/>
  <c r="B6126" i="1"/>
  <c r="B6127" i="1" s="1"/>
  <c r="B6128" i="1" s="1"/>
  <c r="D1904" i="1"/>
  <c r="C6129" i="1"/>
  <c r="C6130" i="1" s="1"/>
  <c r="C6131" i="1" s="1"/>
  <c r="C6132" i="1" s="1"/>
  <c r="C6133" i="1" s="1"/>
  <c r="C6134" i="1" s="1"/>
  <c r="A6128" i="1"/>
  <c r="Q1903" i="1"/>
  <c r="M1903" i="1"/>
  <c r="N1903" i="1"/>
  <c r="O1903" i="1"/>
  <c r="P1903" i="1"/>
  <c r="A6129" i="1" l="1"/>
  <c r="A6130" i="1" s="1"/>
  <c r="A6131" i="1" s="1"/>
  <c r="A6132" i="1"/>
  <c r="A6133" i="1" s="1"/>
  <c r="A6134" i="1"/>
  <c r="C6135" i="1"/>
  <c r="B6129" i="1"/>
  <c r="B6130" i="1" s="1"/>
  <c r="B6131" i="1" s="1"/>
  <c r="B6132" i="1" s="1"/>
  <c r="B6133" i="1" s="1"/>
  <c r="B6134" i="1" s="1"/>
  <c r="D1905" i="1"/>
  <c r="E1904" i="1"/>
  <c r="Q1904" i="1"/>
  <c r="M1904" i="1"/>
  <c r="N1904" i="1"/>
  <c r="O1904" i="1"/>
  <c r="P1904" i="1"/>
  <c r="B6135" i="1" l="1"/>
  <c r="E1905" i="1"/>
  <c r="D1906" i="1"/>
  <c r="C6136" i="1"/>
  <c r="A6135" i="1"/>
  <c r="A6136" i="1" s="1"/>
  <c r="Q1905" i="1"/>
  <c r="M1905" i="1"/>
  <c r="O1905" i="1"/>
  <c r="P1905" i="1"/>
  <c r="N1905" i="1"/>
  <c r="C6137" i="1" l="1"/>
  <c r="C6138" i="1" s="1"/>
  <c r="C6139" i="1" s="1"/>
  <c r="C6140" i="1" s="1"/>
  <c r="C6141" i="1" s="1"/>
  <c r="C6142" i="1" s="1"/>
  <c r="C6143" i="1" s="1"/>
  <c r="C6144" i="1" s="1"/>
  <c r="B6136" i="1"/>
  <c r="D1907" i="1"/>
  <c r="E1906" i="1"/>
  <c r="Q1906" i="1"/>
  <c r="M1906" i="1"/>
  <c r="N1906" i="1"/>
  <c r="O1906" i="1"/>
  <c r="P1906" i="1"/>
  <c r="E1907" i="1" l="1"/>
  <c r="B6137" i="1"/>
  <c r="B6138" i="1" s="1"/>
  <c r="B6139" i="1" s="1"/>
  <c r="B6140" i="1" s="1"/>
  <c r="B6141" i="1" s="1"/>
  <c r="B6142" i="1" s="1"/>
  <c r="B6143" i="1" s="1"/>
  <c r="B6144" i="1" s="1"/>
  <c r="D1908" i="1"/>
  <c r="C6145" i="1"/>
  <c r="A6144" i="1"/>
  <c r="A6137" i="1"/>
  <c r="A6138" i="1" s="1"/>
  <c r="A6139" i="1" s="1"/>
  <c r="A6140" i="1" s="1"/>
  <c r="A6141" i="1" s="1"/>
  <c r="A6142" i="1" s="1"/>
  <c r="A6143" i="1" s="1"/>
  <c r="Q1907" i="1"/>
  <c r="M1907" i="1"/>
  <c r="N1907" i="1"/>
  <c r="O1907" i="1"/>
  <c r="P1907" i="1"/>
  <c r="A6145" i="1" l="1"/>
  <c r="C6146" i="1"/>
  <c r="B6145" i="1"/>
  <c r="D1909" i="1"/>
  <c r="E1908" i="1"/>
  <c r="Q1908" i="1"/>
  <c r="M1908" i="1"/>
  <c r="P1908" i="1"/>
  <c r="N1908" i="1"/>
  <c r="O1908" i="1"/>
  <c r="E1909" i="1" l="1"/>
  <c r="D1910" i="1"/>
  <c r="C6147" i="1"/>
  <c r="C6148" i="1" s="1"/>
  <c r="C6149" i="1" s="1"/>
  <c r="C6150" i="1" s="1"/>
  <c r="C6151" i="1" s="1"/>
  <c r="C6152" i="1" s="1"/>
  <c r="C6153" i="1" s="1"/>
  <c r="C6154" i="1" s="1"/>
  <c r="B6146" i="1"/>
  <c r="A6146" i="1"/>
  <c r="A6147" i="1" s="1"/>
  <c r="A6148" i="1" s="1"/>
  <c r="A6149" i="1" s="1"/>
  <c r="Q1909" i="1"/>
  <c r="M1909" i="1"/>
  <c r="N1909" i="1"/>
  <c r="O1909" i="1"/>
  <c r="P1909" i="1"/>
  <c r="B6147" i="1" l="1"/>
  <c r="B6148" i="1" s="1"/>
  <c r="A6150" i="1"/>
  <c r="A6151" i="1"/>
  <c r="A6152" i="1" s="1"/>
  <c r="A6153" i="1" s="1"/>
  <c r="B6149" i="1"/>
  <c r="B6150" i="1" s="1"/>
  <c r="B6151" i="1" s="1"/>
  <c r="B6152" i="1" s="1"/>
  <c r="B6153" i="1" s="1"/>
  <c r="B6154" i="1" s="1"/>
  <c r="C6155" i="1"/>
  <c r="C6156" i="1" s="1"/>
  <c r="C6157" i="1" s="1"/>
  <c r="C6158" i="1" s="1"/>
  <c r="C6159" i="1" s="1"/>
  <c r="A6154" i="1"/>
  <c r="D1911" i="1"/>
  <c r="E1910" i="1"/>
  <c r="E1911" i="1" s="1"/>
  <c r="Q1910" i="1"/>
  <c r="M1910" i="1"/>
  <c r="N1910" i="1"/>
  <c r="O1910" i="1"/>
  <c r="P1910" i="1"/>
  <c r="A6155" i="1" l="1"/>
  <c r="A6156" i="1" s="1"/>
  <c r="A6157" i="1" s="1"/>
  <c r="A6158" i="1" s="1"/>
  <c r="B6155" i="1"/>
  <c r="B6156" i="1" s="1"/>
  <c r="B6157" i="1" s="1"/>
  <c r="B6158" i="1" s="1"/>
  <c r="B6159" i="1" s="1"/>
  <c r="D1912" i="1"/>
  <c r="C6160" i="1"/>
  <c r="C6161" i="1" s="1"/>
  <c r="C6162" i="1" s="1"/>
  <c r="C6163" i="1" s="1"/>
  <c r="C6164" i="1" s="1"/>
  <c r="A6159" i="1"/>
  <c r="Q1911" i="1"/>
  <c r="M1911" i="1"/>
  <c r="N1911" i="1"/>
  <c r="O1911" i="1"/>
  <c r="P1911" i="1"/>
  <c r="B6160" i="1" l="1"/>
  <c r="B6161" i="1" s="1"/>
  <c r="B6162" i="1" s="1"/>
  <c r="B6163" i="1" s="1"/>
  <c r="B6164" i="1" s="1"/>
  <c r="A6160" i="1"/>
  <c r="A6161" i="1" s="1"/>
  <c r="A6162" i="1" s="1"/>
  <c r="A6163" i="1" s="1"/>
  <c r="A6164" i="1"/>
  <c r="C6165" i="1"/>
  <c r="D1913" i="1"/>
  <c r="E1912" i="1"/>
  <c r="Q1912" i="1"/>
  <c r="M1912" i="1"/>
  <c r="N1912" i="1"/>
  <c r="O1912" i="1"/>
  <c r="P1912" i="1"/>
  <c r="E1913" i="1" l="1"/>
  <c r="D1914" i="1"/>
  <c r="C6166" i="1"/>
  <c r="C6167" i="1" s="1"/>
  <c r="B6165" i="1"/>
  <c r="A6165" i="1"/>
  <c r="Q1913" i="1"/>
  <c r="M1913" i="1"/>
  <c r="O1913" i="1"/>
  <c r="P1913" i="1"/>
  <c r="N1913" i="1"/>
  <c r="A6166" i="1" l="1"/>
  <c r="B6166" i="1"/>
  <c r="B6167" i="1" s="1"/>
  <c r="A6167" i="1"/>
  <c r="C6168" i="1"/>
  <c r="C6169" i="1" s="1"/>
  <c r="C6170" i="1" s="1"/>
  <c r="C6171" i="1" s="1"/>
  <c r="C6172" i="1" s="1"/>
  <c r="C6173" i="1" s="1"/>
  <c r="C6174" i="1" s="1"/>
  <c r="D1915" i="1"/>
  <c r="E1914" i="1"/>
  <c r="E1915" i="1" s="1"/>
  <c r="Q1914" i="1"/>
  <c r="M1914" i="1"/>
  <c r="N1914" i="1"/>
  <c r="O1914" i="1"/>
  <c r="P1914" i="1"/>
  <c r="D1916" i="1" l="1"/>
  <c r="C6175" i="1"/>
  <c r="A6174" i="1"/>
  <c r="A6168" i="1"/>
  <c r="A6169" i="1" s="1"/>
  <c r="A6170" i="1" s="1"/>
  <c r="A6171" i="1" s="1"/>
  <c r="A6172" i="1" s="1"/>
  <c r="A6173" i="1" s="1"/>
  <c r="B6168" i="1"/>
  <c r="B6169" i="1" s="1"/>
  <c r="B6170" i="1" s="1"/>
  <c r="B6171" i="1" s="1"/>
  <c r="B6172" i="1" s="1"/>
  <c r="B6173" i="1" s="1"/>
  <c r="B6174" i="1" s="1"/>
  <c r="Q1915" i="1"/>
  <c r="M1915" i="1"/>
  <c r="N1915" i="1"/>
  <c r="O1915" i="1"/>
  <c r="P1915" i="1"/>
  <c r="B6175" i="1" l="1"/>
  <c r="C6176" i="1"/>
  <c r="C6177" i="1" s="1"/>
  <c r="C6178" i="1" s="1"/>
  <c r="C6179" i="1" s="1"/>
  <c r="A6175" i="1"/>
  <c r="D1917" i="1"/>
  <c r="E1916" i="1"/>
  <c r="Q1916" i="1"/>
  <c r="M1916" i="1"/>
  <c r="P1916" i="1"/>
  <c r="N1916" i="1"/>
  <c r="O1916" i="1"/>
  <c r="E1917" i="1" l="1"/>
  <c r="A6176" i="1"/>
  <c r="A6177" i="1" s="1"/>
  <c r="A6178" i="1" s="1"/>
  <c r="D1918" i="1"/>
  <c r="C6180" i="1"/>
  <c r="C6181" i="1" s="1"/>
  <c r="C6182" i="1" s="1"/>
  <c r="C6183" i="1" s="1"/>
  <c r="A6179" i="1"/>
  <c r="B6176" i="1"/>
  <c r="B6177" i="1" s="1"/>
  <c r="B6178" i="1" s="1"/>
  <c r="B6179" i="1" s="1"/>
  <c r="B6180" i="1" s="1"/>
  <c r="B6181" i="1" s="1"/>
  <c r="B6182" i="1" s="1"/>
  <c r="B6183" i="1" s="1"/>
  <c r="Q1917" i="1"/>
  <c r="M1917" i="1"/>
  <c r="N1917" i="1"/>
  <c r="O1917" i="1"/>
  <c r="P1917" i="1"/>
  <c r="A6180" i="1" l="1"/>
  <c r="A6181" i="1" s="1"/>
  <c r="A6182" i="1" s="1"/>
  <c r="A6183" i="1" s="1"/>
  <c r="C6184" i="1"/>
  <c r="D1919" i="1"/>
  <c r="E1918" i="1"/>
  <c r="Q1918" i="1"/>
  <c r="M1918" i="1"/>
  <c r="N1918" i="1"/>
  <c r="O1918" i="1"/>
  <c r="P1918" i="1"/>
  <c r="E1919" i="1" l="1"/>
  <c r="D1920" i="1"/>
  <c r="B6184" i="1"/>
  <c r="C6185" i="1"/>
  <c r="A6184" i="1"/>
  <c r="Q1919" i="1"/>
  <c r="M1919" i="1"/>
  <c r="N1919" i="1"/>
  <c r="O1919" i="1"/>
  <c r="P1919" i="1"/>
  <c r="C6186" i="1" l="1"/>
  <c r="A6185" i="1"/>
  <c r="A6186" i="1" s="1"/>
  <c r="B6185" i="1"/>
  <c r="D1921" i="1"/>
  <c r="E1920" i="1"/>
  <c r="Q1920" i="1"/>
  <c r="M1920" i="1"/>
  <c r="N1920" i="1"/>
  <c r="O1920" i="1"/>
  <c r="P1920" i="1"/>
  <c r="E1921" i="1" l="1"/>
  <c r="D1922" i="1"/>
  <c r="C6187" i="1"/>
  <c r="C6188" i="1" s="1"/>
  <c r="C6189" i="1" s="1"/>
  <c r="C6190" i="1" s="1"/>
  <c r="C6191" i="1" s="1"/>
  <c r="C6192" i="1" s="1"/>
  <c r="C6193" i="1" s="1"/>
  <c r="C6194" i="1" s="1"/>
  <c r="B6186" i="1"/>
  <c r="Q1921" i="1"/>
  <c r="M1921" i="1"/>
  <c r="O1921" i="1"/>
  <c r="P1921" i="1"/>
  <c r="N1921" i="1"/>
  <c r="B6187" i="1" l="1"/>
  <c r="B6188" i="1" s="1"/>
  <c r="B6189" i="1" s="1"/>
  <c r="B6190" i="1" s="1"/>
  <c r="B6191" i="1" s="1"/>
  <c r="B6192" i="1" s="1"/>
  <c r="B6193" i="1" s="1"/>
  <c r="B6194" i="1" s="1"/>
  <c r="C6195" i="1"/>
  <c r="C6196" i="1" s="1"/>
  <c r="C6197" i="1" s="1"/>
  <c r="C6198" i="1" s="1"/>
  <c r="A6194" i="1"/>
  <c r="A6195" i="1" s="1"/>
  <c r="A6196" i="1" s="1"/>
  <c r="A6197" i="1" s="1"/>
  <c r="A6187" i="1"/>
  <c r="A6188" i="1" s="1"/>
  <c r="A6189" i="1" s="1"/>
  <c r="A6190" i="1" s="1"/>
  <c r="A6191" i="1" s="1"/>
  <c r="A6192" i="1" s="1"/>
  <c r="A6193" i="1" s="1"/>
  <c r="D1923" i="1"/>
  <c r="E1922" i="1"/>
  <c r="Q1922" i="1"/>
  <c r="M1922" i="1"/>
  <c r="N1922" i="1"/>
  <c r="O1922" i="1"/>
  <c r="P1922" i="1"/>
  <c r="E1923" i="1" l="1"/>
  <c r="D1924" i="1"/>
  <c r="C6199" i="1"/>
  <c r="A6198" i="1"/>
  <c r="B6195" i="1"/>
  <c r="B6196" i="1" s="1"/>
  <c r="B6197" i="1" s="1"/>
  <c r="B6198" i="1" s="1"/>
  <c r="B6199" i="1" s="1"/>
  <c r="Q1923" i="1"/>
  <c r="M1923" i="1"/>
  <c r="N1923" i="1"/>
  <c r="O1923" i="1"/>
  <c r="P1923" i="1"/>
  <c r="A6199" i="1" l="1"/>
  <c r="C6200" i="1"/>
  <c r="D1925" i="1"/>
  <c r="E1924" i="1"/>
  <c r="Q1924" i="1"/>
  <c r="M1924" i="1"/>
  <c r="P1924" i="1"/>
  <c r="N1924" i="1"/>
  <c r="O1924" i="1"/>
  <c r="E1925" i="1" l="1"/>
  <c r="D1926" i="1"/>
  <c r="C6201" i="1"/>
  <c r="C6202" i="1" s="1"/>
  <c r="B6200" i="1"/>
  <c r="A6200" i="1"/>
  <c r="Q1925" i="1"/>
  <c r="M1925" i="1"/>
  <c r="N1925" i="1"/>
  <c r="O1925" i="1"/>
  <c r="P1925" i="1"/>
  <c r="A6201" i="1" l="1"/>
  <c r="A6202" i="1" s="1"/>
  <c r="B6201" i="1"/>
  <c r="B6202" i="1" s="1"/>
  <c r="C6203" i="1"/>
  <c r="C6204" i="1" s="1"/>
  <c r="D1927" i="1"/>
  <c r="E1926" i="1"/>
  <c r="Q1926" i="1"/>
  <c r="M1926" i="1"/>
  <c r="N1926" i="1"/>
  <c r="O1926" i="1"/>
  <c r="P1926" i="1"/>
  <c r="E1927" i="1" l="1"/>
  <c r="A6203" i="1"/>
  <c r="D1928" i="1"/>
  <c r="C6205" i="1"/>
  <c r="C6206" i="1" s="1"/>
  <c r="C6207" i="1" s="1"/>
  <c r="C6208" i="1" s="1"/>
  <c r="C6209" i="1" s="1"/>
  <c r="C6210" i="1" s="1"/>
  <c r="C6211" i="1" s="1"/>
  <c r="C6212" i="1" s="1"/>
  <c r="C6213" i="1" s="1"/>
  <c r="C6214" i="1" s="1"/>
  <c r="A6204" i="1"/>
  <c r="B6203" i="1"/>
  <c r="B6204" i="1" s="1"/>
  <c r="B6205" i="1" s="1"/>
  <c r="B6206" i="1" s="1"/>
  <c r="B6207" i="1" s="1"/>
  <c r="B6208" i="1" s="1"/>
  <c r="B6209" i="1" s="1"/>
  <c r="B6210" i="1" s="1"/>
  <c r="Q1927" i="1"/>
  <c r="M1927" i="1"/>
  <c r="N1927" i="1"/>
  <c r="O1927" i="1"/>
  <c r="P1927" i="1"/>
  <c r="B6211" i="1" l="1"/>
  <c r="B6212" i="1"/>
  <c r="B6213" i="1"/>
  <c r="B6214" i="1" s="1"/>
  <c r="A6205" i="1"/>
  <c r="A6206" i="1" s="1"/>
  <c r="A6207" i="1" s="1"/>
  <c r="A6208" i="1" s="1"/>
  <c r="A6209" i="1" s="1"/>
  <c r="A6210" i="1" s="1"/>
  <c r="A6211" i="1" s="1"/>
  <c r="A6212" i="1" s="1"/>
  <c r="A6213" i="1" s="1"/>
  <c r="C6215" i="1"/>
  <c r="A6214" i="1"/>
  <c r="D1929" i="1"/>
  <c r="E1928" i="1"/>
  <c r="Q1928" i="1"/>
  <c r="M1928" i="1"/>
  <c r="N1928" i="1"/>
  <c r="O1928" i="1"/>
  <c r="P1928" i="1"/>
  <c r="E1929" i="1" l="1"/>
  <c r="D1930" i="1"/>
  <c r="B6215" i="1"/>
  <c r="C6216" i="1"/>
  <c r="C6217" i="1" s="1"/>
  <c r="C6218" i="1" s="1"/>
  <c r="C6219" i="1" s="1"/>
  <c r="C6220" i="1" s="1"/>
  <c r="A6215" i="1"/>
  <c r="A6216" i="1" s="1"/>
  <c r="A6217" i="1" s="1"/>
  <c r="A6218" i="1" s="1"/>
  <c r="A6219" i="1" s="1"/>
  <c r="Q1929" i="1"/>
  <c r="M1929" i="1"/>
  <c r="O1929" i="1"/>
  <c r="P1929" i="1"/>
  <c r="N1929" i="1"/>
  <c r="B6216" i="1" l="1"/>
  <c r="B6217" i="1" s="1"/>
  <c r="B6218" i="1" s="1"/>
  <c r="B6219" i="1" s="1"/>
  <c r="B6220" i="1" s="1"/>
  <c r="C6221" i="1"/>
  <c r="C6222" i="1" s="1"/>
  <c r="C6223" i="1" s="1"/>
  <c r="A6220" i="1"/>
  <c r="D1931" i="1"/>
  <c r="E1930" i="1"/>
  <c r="Q1930" i="1"/>
  <c r="M1930" i="1"/>
  <c r="N1930" i="1"/>
  <c r="O1930" i="1"/>
  <c r="P1930" i="1"/>
  <c r="A6221" i="1" l="1"/>
  <c r="A6222" i="1" s="1"/>
  <c r="B6221" i="1"/>
  <c r="B6222" i="1" s="1"/>
  <c r="B6223" i="1" s="1"/>
  <c r="E1931" i="1"/>
  <c r="D1932" i="1"/>
  <c r="A6223" i="1"/>
  <c r="C6224" i="1"/>
  <c r="Q1931" i="1"/>
  <c r="M1931" i="1"/>
  <c r="N1931" i="1"/>
  <c r="O1931" i="1"/>
  <c r="P1931" i="1"/>
  <c r="B6224" i="1" l="1"/>
  <c r="C6225" i="1"/>
  <c r="A6224" i="1"/>
  <c r="D1933" i="1"/>
  <c r="E1932" i="1"/>
  <c r="Q1932" i="1"/>
  <c r="M1932" i="1"/>
  <c r="P1932" i="1"/>
  <c r="N1932" i="1"/>
  <c r="O1932" i="1"/>
  <c r="E1933" i="1" l="1"/>
  <c r="D1934" i="1"/>
  <c r="C6226" i="1"/>
  <c r="A6225" i="1"/>
  <c r="A6226" i="1" s="1"/>
  <c r="B6225" i="1"/>
  <c r="Q1933" i="1"/>
  <c r="M1933" i="1"/>
  <c r="N1933" i="1"/>
  <c r="O1933" i="1"/>
  <c r="P1933" i="1"/>
  <c r="C6227" i="1" l="1"/>
  <c r="C6228" i="1" s="1"/>
  <c r="C6229" i="1" s="1"/>
  <c r="C6230" i="1" s="1"/>
  <c r="C6231" i="1" s="1"/>
  <c r="B6226" i="1"/>
  <c r="D1935" i="1"/>
  <c r="E1934" i="1"/>
  <c r="Q1934" i="1"/>
  <c r="M1934" i="1"/>
  <c r="N1934" i="1"/>
  <c r="O1934" i="1"/>
  <c r="P1934" i="1"/>
  <c r="E1935" i="1" l="1"/>
  <c r="B6227" i="1"/>
  <c r="B6228" i="1" s="1"/>
  <c r="B6229" i="1" s="1"/>
  <c r="B6230" i="1" s="1"/>
  <c r="B6231" i="1" s="1"/>
  <c r="D1936" i="1"/>
  <c r="C6232" i="1"/>
  <c r="C6233" i="1" s="1"/>
  <c r="C6234" i="1" s="1"/>
  <c r="A6227" i="1"/>
  <c r="A6228" i="1" s="1"/>
  <c r="A6229" i="1" s="1"/>
  <c r="A6230" i="1" s="1"/>
  <c r="A6231" i="1" s="1"/>
  <c r="A6232" i="1" s="1"/>
  <c r="A6233" i="1" s="1"/>
  <c r="Q1935" i="1"/>
  <c r="M1935" i="1"/>
  <c r="N1935" i="1"/>
  <c r="O1935" i="1"/>
  <c r="P1935" i="1"/>
  <c r="C6235" i="1" l="1"/>
  <c r="A6234" i="1"/>
  <c r="B6232" i="1"/>
  <c r="B6233" i="1" s="1"/>
  <c r="B6234" i="1" s="1"/>
  <c r="D1937" i="1"/>
  <c r="E1936" i="1"/>
  <c r="Q1936" i="1"/>
  <c r="M1936" i="1"/>
  <c r="N1936" i="1"/>
  <c r="O1936" i="1"/>
  <c r="P1936" i="1"/>
  <c r="A6235" i="1" l="1"/>
  <c r="E1937" i="1"/>
  <c r="D1938" i="1"/>
  <c r="C6236" i="1"/>
  <c r="C6237" i="1" s="1"/>
  <c r="C6238" i="1" s="1"/>
  <c r="C6239" i="1" s="1"/>
  <c r="C6240" i="1" s="1"/>
  <c r="C6241" i="1" s="1"/>
  <c r="C6242" i="1" s="1"/>
  <c r="C6243" i="1" s="1"/>
  <c r="C6244" i="1" s="1"/>
  <c r="B6235" i="1"/>
  <c r="Q1937" i="1"/>
  <c r="M1937" i="1"/>
  <c r="O1937" i="1"/>
  <c r="P1937" i="1"/>
  <c r="N1937" i="1"/>
  <c r="B6236" i="1" l="1"/>
  <c r="B6237" i="1" s="1"/>
  <c r="B6238" i="1" s="1"/>
  <c r="B6239" i="1" s="1"/>
  <c r="B6240" i="1" s="1"/>
  <c r="B6241" i="1" s="1"/>
  <c r="B6242" i="1" s="1"/>
  <c r="B6243" i="1" s="1"/>
  <c r="B6244" i="1" s="1"/>
  <c r="A6244" i="1"/>
  <c r="C6245" i="1"/>
  <c r="C6246" i="1" s="1"/>
  <c r="C6247" i="1" s="1"/>
  <c r="A6236" i="1"/>
  <c r="A6237" i="1" s="1"/>
  <c r="A6238" i="1" s="1"/>
  <c r="A6239" i="1" s="1"/>
  <c r="A6240" i="1" s="1"/>
  <c r="A6241" i="1" s="1"/>
  <c r="A6242" i="1" s="1"/>
  <c r="A6243" i="1" s="1"/>
  <c r="D1939" i="1"/>
  <c r="E1938" i="1"/>
  <c r="Q1938" i="1"/>
  <c r="M1938" i="1"/>
  <c r="N1938" i="1"/>
  <c r="O1938" i="1"/>
  <c r="P1938" i="1"/>
  <c r="E1939" i="1" l="1"/>
  <c r="D1940" i="1"/>
  <c r="C6248" i="1"/>
  <c r="C6249" i="1" s="1"/>
  <c r="C6250" i="1" s="1"/>
  <c r="C6251" i="1" s="1"/>
  <c r="C6252" i="1" s="1"/>
  <c r="C6253" i="1" s="1"/>
  <c r="C6254" i="1" s="1"/>
  <c r="A6245" i="1"/>
  <c r="A6246" i="1" s="1"/>
  <c r="A6247" i="1" s="1"/>
  <c r="A6248" i="1" s="1"/>
  <c r="A6249" i="1" s="1"/>
  <c r="A6250" i="1" s="1"/>
  <c r="A6251" i="1" s="1"/>
  <c r="A6252" i="1" s="1"/>
  <c r="A6253" i="1" s="1"/>
  <c r="B6245" i="1"/>
  <c r="B6246" i="1" s="1"/>
  <c r="B6247" i="1" s="1"/>
  <c r="B6248" i="1" s="1"/>
  <c r="B6249" i="1" s="1"/>
  <c r="B6250" i="1" s="1"/>
  <c r="B6251" i="1" s="1"/>
  <c r="B6252" i="1" s="1"/>
  <c r="B6253" i="1" s="1"/>
  <c r="B6254" i="1" s="1"/>
  <c r="Q1939" i="1"/>
  <c r="M1939" i="1"/>
  <c r="N1939" i="1"/>
  <c r="O1939" i="1"/>
  <c r="P1939" i="1"/>
  <c r="A6254" i="1" l="1"/>
  <c r="C6255" i="1"/>
  <c r="D1941" i="1"/>
  <c r="E1940" i="1"/>
  <c r="E1941" i="1" s="1"/>
  <c r="Q1940" i="1"/>
  <c r="M1940" i="1"/>
  <c r="P1940" i="1"/>
  <c r="N1940" i="1"/>
  <c r="O1940" i="1"/>
  <c r="D1942" i="1" l="1"/>
  <c r="B6255" i="1"/>
  <c r="C6256" i="1"/>
  <c r="C6257" i="1" s="1"/>
  <c r="C6258" i="1" s="1"/>
  <c r="C6259" i="1" s="1"/>
  <c r="A6255" i="1"/>
  <c r="A6256" i="1" s="1"/>
  <c r="A6257" i="1" s="1"/>
  <c r="A6258" i="1" s="1"/>
  <c r="Q1941" i="1"/>
  <c r="M1941" i="1"/>
  <c r="N1941" i="1"/>
  <c r="O1941" i="1"/>
  <c r="P1941" i="1"/>
  <c r="B6256" i="1" l="1"/>
  <c r="B6257" i="1" s="1"/>
  <c r="B6258" i="1" s="1"/>
  <c r="B6259" i="1" s="1"/>
  <c r="C6260" i="1"/>
  <c r="C6261" i="1" s="1"/>
  <c r="C6262" i="1" s="1"/>
  <c r="C6263" i="1" s="1"/>
  <c r="A6259" i="1"/>
  <c r="A6260" i="1" s="1"/>
  <c r="A6261" i="1" s="1"/>
  <c r="A6262" i="1" s="1"/>
  <c r="D1943" i="1"/>
  <c r="E1942" i="1"/>
  <c r="Q1942" i="1"/>
  <c r="M1942" i="1"/>
  <c r="N1942" i="1"/>
  <c r="O1942" i="1"/>
  <c r="P1942" i="1"/>
  <c r="B6260" i="1" l="1"/>
  <c r="B6261" i="1" s="1"/>
  <c r="B6262" i="1" s="1"/>
  <c r="B6263" i="1" s="1"/>
  <c r="E1943" i="1"/>
  <c r="D1944" i="1"/>
  <c r="C6264" i="1"/>
  <c r="A6263" i="1"/>
  <c r="Q1943" i="1"/>
  <c r="M1943" i="1"/>
  <c r="N1943" i="1"/>
  <c r="O1943" i="1"/>
  <c r="P1943" i="1"/>
  <c r="B6264" i="1" l="1"/>
  <c r="C6265" i="1"/>
  <c r="A6264" i="1"/>
  <c r="D1945" i="1"/>
  <c r="E1944" i="1"/>
  <c r="Q1944" i="1"/>
  <c r="M1944" i="1"/>
  <c r="N1944" i="1"/>
  <c r="P1944" i="1"/>
  <c r="O1944" i="1"/>
  <c r="E1945" i="1" l="1"/>
  <c r="D1946" i="1"/>
  <c r="A6265" i="1"/>
  <c r="C6266" i="1"/>
  <c r="B6265" i="1"/>
  <c r="Q1945" i="1"/>
  <c r="M1945" i="1"/>
  <c r="O1945" i="1"/>
  <c r="P1945" i="1"/>
  <c r="N1945" i="1"/>
  <c r="A6266" i="1" l="1"/>
  <c r="C6267" i="1"/>
  <c r="C6268" i="1" s="1"/>
  <c r="C6269" i="1" s="1"/>
  <c r="C6270" i="1" s="1"/>
  <c r="C6271" i="1" s="1"/>
  <c r="C6272" i="1" s="1"/>
  <c r="C6273" i="1" s="1"/>
  <c r="C6274" i="1" s="1"/>
  <c r="B6266" i="1"/>
  <c r="B6267" i="1" s="1"/>
  <c r="B6268" i="1" s="1"/>
  <c r="B6269" i="1" s="1"/>
  <c r="B6270" i="1" s="1"/>
  <c r="B6271" i="1" s="1"/>
  <c r="B6272" i="1" s="1"/>
  <c r="B6273" i="1" s="1"/>
  <c r="A6267" i="1"/>
  <c r="A6268" i="1" s="1"/>
  <c r="A6269" i="1" s="1"/>
  <c r="A6270" i="1" s="1"/>
  <c r="A6271" i="1" s="1"/>
  <c r="A6272" i="1" s="1"/>
  <c r="A6273" i="1" s="1"/>
  <c r="D1947" i="1"/>
  <c r="E1946" i="1"/>
  <c r="Q1946" i="1"/>
  <c r="M1946" i="1"/>
  <c r="N1946" i="1"/>
  <c r="O1946" i="1"/>
  <c r="P1946" i="1"/>
  <c r="E1947" i="1" l="1"/>
  <c r="D1948" i="1"/>
  <c r="B6274" i="1"/>
  <c r="C6275" i="1"/>
  <c r="C6276" i="1" s="1"/>
  <c r="C6277" i="1" s="1"/>
  <c r="C6278" i="1" s="1"/>
  <c r="A6274" i="1"/>
  <c r="Q1947" i="1"/>
  <c r="M1947" i="1"/>
  <c r="N1947" i="1"/>
  <c r="O1947" i="1"/>
  <c r="P1947" i="1"/>
  <c r="A6275" i="1" l="1"/>
  <c r="A6276" i="1" s="1"/>
  <c r="A6277" i="1" s="1"/>
  <c r="B6275" i="1"/>
  <c r="B6276" i="1" s="1"/>
  <c r="B6277" i="1" s="1"/>
  <c r="B6278" i="1" s="1"/>
  <c r="C6279" i="1"/>
  <c r="C6280" i="1" s="1"/>
  <c r="C6281" i="1" s="1"/>
  <c r="C6282" i="1" s="1"/>
  <c r="C6283" i="1" s="1"/>
  <c r="C6284" i="1" s="1"/>
  <c r="A6278" i="1"/>
  <c r="A6279" i="1" s="1"/>
  <c r="A6280" i="1" s="1"/>
  <c r="A6281" i="1" s="1"/>
  <c r="A6282" i="1" s="1"/>
  <c r="A6283" i="1" s="1"/>
  <c r="D1949" i="1"/>
  <c r="E1948" i="1"/>
  <c r="Q1948" i="1"/>
  <c r="M1948" i="1"/>
  <c r="P1948" i="1"/>
  <c r="N1948" i="1"/>
  <c r="O1948" i="1"/>
  <c r="B6279" i="1" l="1"/>
  <c r="B6280" i="1" s="1"/>
  <c r="B6281" i="1" s="1"/>
  <c r="B6282" i="1" s="1"/>
  <c r="B6283" i="1" s="1"/>
  <c r="B6284" i="1" s="1"/>
  <c r="E1949" i="1"/>
  <c r="D1950" i="1"/>
  <c r="A6284" i="1"/>
  <c r="C6285" i="1"/>
  <c r="Q1949" i="1"/>
  <c r="M1949" i="1"/>
  <c r="O1949" i="1"/>
  <c r="P1949" i="1"/>
  <c r="N1949" i="1"/>
  <c r="A6285" i="1" l="1"/>
  <c r="C6286" i="1"/>
  <c r="C6287" i="1" s="1"/>
  <c r="B6285" i="1"/>
  <c r="B6286" i="1" s="1"/>
  <c r="B6287" i="1" s="1"/>
  <c r="A6286" i="1"/>
  <c r="D1951" i="1"/>
  <c r="E1950" i="1"/>
  <c r="E1951" i="1" s="1"/>
  <c r="Q1950" i="1"/>
  <c r="M1950" i="1"/>
  <c r="N1950" i="1"/>
  <c r="O1950" i="1"/>
  <c r="P1950" i="1"/>
  <c r="D1952" i="1" l="1"/>
  <c r="C6288" i="1"/>
  <c r="C6289" i="1" s="1"/>
  <c r="C6290" i="1" s="1"/>
  <c r="C6291" i="1" s="1"/>
  <c r="C6292" i="1" s="1"/>
  <c r="C6293" i="1" s="1"/>
  <c r="C6294" i="1" s="1"/>
  <c r="A6287" i="1"/>
  <c r="A6288" i="1" s="1"/>
  <c r="A6289" i="1" s="1"/>
  <c r="A6290" i="1" s="1"/>
  <c r="A6291" i="1" s="1"/>
  <c r="A6292" i="1" s="1"/>
  <c r="A6293" i="1" s="1"/>
  <c r="Q1951" i="1"/>
  <c r="M1951" i="1"/>
  <c r="N1951" i="1"/>
  <c r="O1951" i="1"/>
  <c r="P1951" i="1"/>
  <c r="A6294" i="1" l="1"/>
  <c r="C6295" i="1"/>
  <c r="B6288" i="1"/>
  <c r="B6289" i="1" s="1"/>
  <c r="B6290" i="1" s="1"/>
  <c r="B6291" i="1" s="1"/>
  <c r="B6292" i="1" s="1"/>
  <c r="B6293" i="1" s="1"/>
  <c r="B6294" i="1" s="1"/>
  <c r="D1953" i="1"/>
  <c r="E1952" i="1"/>
  <c r="Q1952" i="1"/>
  <c r="M1952" i="1"/>
  <c r="N1952" i="1"/>
  <c r="P1952" i="1"/>
  <c r="O1952" i="1"/>
  <c r="B6295" i="1" l="1"/>
  <c r="E1953" i="1"/>
  <c r="D1954" i="1"/>
  <c r="C6296" i="1"/>
  <c r="A6295" i="1"/>
  <c r="A6296" i="1" s="1"/>
  <c r="Q1953" i="1"/>
  <c r="M1953" i="1"/>
  <c r="O1953" i="1"/>
  <c r="P1953" i="1"/>
  <c r="N1953" i="1"/>
  <c r="C6297" i="1" l="1"/>
  <c r="C6298" i="1" s="1"/>
  <c r="C6299" i="1" s="1"/>
  <c r="C6300" i="1" s="1"/>
  <c r="C6301" i="1" s="1"/>
  <c r="C6302" i="1" s="1"/>
  <c r="C6303" i="1" s="1"/>
  <c r="C6304" i="1" s="1"/>
  <c r="B6296" i="1"/>
  <c r="B6297" i="1" s="1"/>
  <c r="B6298" i="1" s="1"/>
  <c r="B6299" i="1" s="1"/>
  <c r="B6300" i="1" s="1"/>
  <c r="B6301" i="1" s="1"/>
  <c r="D1955" i="1"/>
  <c r="E1954" i="1"/>
  <c r="E1955" i="1" s="1"/>
  <c r="Q1954" i="1"/>
  <c r="M1954" i="1"/>
  <c r="N1954" i="1"/>
  <c r="O1954" i="1"/>
  <c r="P1954" i="1"/>
  <c r="B6302" i="1" l="1"/>
  <c r="B6303" i="1"/>
  <c r="B6304" i="1" s="1"/>
  <c r="D1956" i="1"/>
  <c r="C6305" i="1"/>
  <c r="A6304" i="1"/>
  <c r="A6297" i="1"/>
  <c r="A6298" i="1" s="1"/>
  <c r="A6299" i="1" s="1"/>
  <c r="A6300" i="1" s="1"/>
  <c r="A6301" i="1" s="1"/>
  <c r="A6302" i="1" s="1"/>
  <c r="A6303" i="1" s="1"/>
  <c r="Q1955" i="1"/>
  <c r="M1955" i="1"/>
  <c r="N1955" i="1"/>
  <c r="O1955" i="1"/>
  <c r="P1955" i="1"/>
  <c r="C6306" i="1" l="1"/>
  <c r="A6305" i="1"/>
  <c r="B6305" i="1"/>
  <c r="D1957" i="1"/>
  <c r="E1956" i="1"/>
  <c r="Q1956" i="1"/>
  <c r="M1956" i="1"/>
  <c r="P1956" i="1"/>
  <c r="N1956" i="1"/>
  <c r="O1956" i="1"/>
  <c r="A6306" i="1" l="1"/>
  <c r="E1957" i="1"/>
  <c r="D1958" i="1"/>
  <c r="C6307" i="1"/>
  <c r="C6308" i="1" s="1"/>
  <c r="C6309" i="1" s="1"/>
  <c r="C6310" i="1" s="1"/>
  <c r="C6311" i="1" s="1"/>
  <c r="C6312" i="1" s="1"/>
  <c r="C6313" i="1" s="1"/>
  <c r="B6306" i="1"/>
  <c r="Q1957" i="1"/>
  <c r="M1957" i="1"/>
  <c r="O1957" i="1"/>
  <c r="P1957" i="1"/>
  <c r="N1957" i="1"/>
  <c r="B6307" i="1" l="1"/>
  <c r="B6308" i="1" s="1"/>
  <c r="B6309" i="1" s="1"/>
  <c r="B6310" i="1" s="1"/>
  <c r="B6311" i="1" s="1"/>
  <c r="B6312" i="1" s="1"/>
  <c r="B6313" i="1" s="1"/>
  <c r="C6314" i="1"/>
  <c r="A6307" i="1"/>
  <c r="A6308" i="1" s="1"/>
  <c r="A6309" i="1" s="1"/>
  <c r="A6310" i="1" s="1"/>
  <c r="A6311" i="1" s="1"/>
  <c r="A6312" i="1" s="1"/>
  <c r="A6313" i="1" s="1"/>
  <c r="D1959" i="1"/>
  <c r="E1958" i="1"/>
  <c r="Q1958" i="1"/>
  <c r="M1958" i="1"/>
  <c r="N1958" i="1"/>
  <c r="O1958" i="1"/>
  <c r="P1958" i="1"/>
  <c r="E1959" i="1" l="1"/>
  <c r="D1960" i="1"/>
  <c r="A6314" i="1"/>
  <c r="C6315" i="1"/>
  <c r="C6316" i="1" s="1"/>
  <c r="C6317" i="1" s="1"/>
  <c r="C6318" i="1" s="1"/>
  <c r="C6319" i="1" s="1"/>
  <c r="C6320" i="1" s="1"/>
  <c r="C6321" i="1" s="1"/>
  <c r="C6322" i="1" s="1"/>
  <c r="C6323" i="1" s="1"/>
  <c r="C6324" i="1" s="1"/>
  <c r="B6314" i="1"/>
  <c r="Q1959" i="1"/>
  <c r="M1959" i="1"/>
  <c r="N1959" i="1"/>
  <c r="P1959" i="1"/>
  <c r="O1959" i="1"/>
  <c r="B6315" i="1" l="1"/>
  <c r="B6316" i="1" s="1"/>
  <c r="B6317" i="1" s="1"/>
  <c r="B6318" i="1" s="1"/>
  <c r="B6319" i="1" s="1"/>
  <c r="B6320" i="1" s="1"/>
  <c r="B6321" i="1" s="1"/>
  <c r="B6322" i="1" s="1"/>
  <c r="B6323" i="1" s="1"/>
  <c r="B6324" i="1" s="1"/>
  <c r="A6315" i="1"/>
  <c r="A6316" i="1" s="1"/>
  <c r="A6317" i="1" s="1"/>
  <c r="A6318" i="1" s="1"/>
  <c r="A6319" i="1" s="1"/>
  <c r="A6320" i="1" s="1"/>
  <c r="A6321" i="1" s="1"/>
  <c r="A6322" i="1" s="1"/>
  <c r="A6323" i="1" s="1"/>
  <c r="C6325" i="1"/>
  <c r="A6324" i="1"/>
  <c r="A6325" i="1" s="1"/>
  <c r="D1961" i="1"/>
  <c r="E1960" i="1"/>
  <c r="Q1960" i="1"/>
  <c r="M1960" i="1"/>
  <c r="N1960" i="1"/>
  <c r="P1960" i="1"/>
  <c r="O1960" i="1"/>
  <c r="E1961" i="1" l="1"/>
  <c r="D1962" i="1"/>
  <c r="C6326" i="1"/>
  <c r="C6327" i="1" s="1"/>
  <c r="B6325" i="1"/>
  <c r="B6326" i="1" s="1"/>
  <c r="Q1961" i="1"/>
  <c r="M1961" i="1"/>
  <c r="O1961" i="1"/>
  <c r="P1961" i="1"/>
  <c r="N1961" i="1"/>
  <c r="B6327" i="1" l="1"/>
  <c r="C6328" i="1"/>
  <c r="C6329" i="1" s="1"/>
  <c r="C6330" i="1" s="1"/>
  <c r="C6331" i="1" s="1"/>
  <c r="C6332" i="1" s="1"/>
  <c r="A6326" i="1"/>
  <c r="A6327" i="1" s="1"/>
  <c r="D1963" i="1"/>
  <c r="E1962" i="1"/>
  <c r="Q1962" i="1"/>
  <c r="M1962" i="1"/>
  <c r="N1962" i="1"/>
  <c r="O1962" i="1"/>
  <c r="P1962" i="1"/>
  <c r="E1963" i="1" l="1"/>
  <c r="A6328" i="1"/>
  <c r="A6329" i="1" s="1"/>
  <c r="A6330" i="1" s="1"/>
  <c r="A6331" i="1" s="1"/>
  <c r="A6332" i="1" s="1"/>
  <c r="D1964" i="1"/>
  <c r="C6333" i="1"/>
  <c r="C6334" i="1" s="1"/>
  <c r="B6328" i="1"/>
  <c r="B6329" i="1" s="1"/>
  <c r="B6330" i="1" s="1"/>
  <c r="B6331" i="1" s="1"/>
  <c r="B6332" i="1" s="1"/>
  <c r="Q1963" i="1"/>
  <c r="M1963" i="1"/>
  <c r="N1963" i="1"/>
  <c r="O1963" i="1"/>
  <c r="P1963" i="1"/>
  <c r="B6333" i="1" l="1"/>
  <c r="B6334" i="1" s="1"/>
  <c r="A6333" i="1"/>
  <c r="A6334" i="1"/>
  <c r="C6335" i="1"/>
  <c r="D1965" i="1"/>
  <c r="E1964" i="1"/>
  <c r="Q1964" i="1"/>
  <c r="M1964" i="1"/>
  <c r="P1964" i="1"/>
  <c r="N1964" i="1"/>
  <c r="O1964" i="1"/>
  <c r="E1965" i="1" l="1"/>
  <c r="D1966" i="1"/>
  <c r="A6335" i="1"/>
  <c r="B6335" i="1"/>
  <c r="C6336" i="1"/>
  <c r="C6337" i="1" s="1"/>
  <c r="C6338" i="1" s="1"/>
  <c r="C6339" i="1" s="1"/>
  <c r="C6340" i="1" s="1"/>
  <c r="Q1965" i="1"/>
  <c r="M1965" i="1"/>
  <c r="O1965" i="1"/>
  <c r="P1965" i="1"/>
  <c r="N1965" i="1"/>
  <c r="C6341" i="1" l="1"/>
  <c r="C6342" i="1" s="1"/>
  <c r="C6343" i="1" s="1"/>
  <c r="B6336" i="1"/>
  <c r="B6337" i="1" s="1"/>
  <c r="B6338" i="1" s="1"/>
  <c r="B6339" i="1" s="1"/>
  <c r="B6340" i="1" s="1"/>
  <c r="A6336" i="1"/>
  <c r="A6337" i="1" s="1"/>
  <c r="A6338" i="1" s="1"/>
  <c r="A6339" i="1" s="1"/>
  <c r="A6340" i="1" s="1"/>
  <c r="D1967" i="1"/>
  <c r="E1966" i="1"/>
  <c r="Q1966" i="1"/>
  <c r="M1966" i="1"/>
  <c r="N1966" i="1"/>
  <c r="O1966" i="1"/>
  <c r="P1966" i="1"/>
  <c r="E1967" i="1" l="1"/>
  <c r="A6341" i="1"/>
  <c r="A6342" i="1" s="1"/>
  <c r="A6343" i="1" s="1"/>
  <c r="B6341" i="1"/>
  <c r="B6342" i="1" s="1"/>
  <c r="B6343" i="1" s="1"/>
  <c r="D1968" i="1"/>
  <c r="C6344" i="1"/>
  <c r="Q1967" i="1"/>
  <c r="M1967" i="1"/>
  <c r="N1967" i="1"/>
  <c r="O1967" i="1"/>
  <c r="P1967" i="1"/>
  <c r="B6344" i="1" l="1"/>
  <c r="C6345" i="1"/>
  <c r="A6344" i="1"/>
  <c r="D1969" i="1"/>
  <c r="E1968" i="1"/>
  <c r="Q1968" i="1"/>
  <c r="M1968" i="1"/>
  <c r="N1968" i="1"/>
  <c r="P1968" i="1"/>
  <c r="O1968" i="1"/>
  <c r="E1969" i="1" l="1"/>
  <c r="D1970" i="1"/>
  <c r="C6346" i="1"/>
  <c r="A6345" i="1"/>
  <c r="B6345" i="1"/>
  <c r="Q1969" i="1"/>
  <c r="M1969" i="1"/>
  <c r="O1969" i="1"/>
  <c r="P1969" i="1"/>
  <c r="N1969" i="1"/>
  <c r="C6347" i="1" l="1"/>
  <c r="C6348" i="1" s="1"/>
  <c r="C6349" i="1" s="1"/>
  <c r="C6350" i="1" s="1"/>
  <c r="C6351" i="1" s="1"/>
  <c r="C6352" i="1" s="1"/>
  <c r="C6353" i="1" s="1"/>
  <c r="C6354" i="1" s="1"/>
  <c r="A6346" i="1"/>
  <c r="B6346" i="1"/>
  <c r="D1971" i="1"/>
  <c r="E1970" i="1"/>
  <c r="Q1970" i="1"/>
  <c r="M1970" i="1"/>
  <c r="N1970" i="1"/>
  <c r="O1970" i="1"/>
  <c r="P1970" i="1"/>
  <c r="E1971" i="1" l="1"/>
  <c r="B6347" i="1"/>
  <c r="B6348" i="1" s="1"/>
  <c r="B6349" i="1" s="1"/>
  <c r="B6350" i="1" s="1"/>
  <c r="B6351" i="1" s="1"/>
  <c r="B6352" i="1" s="1"/>
  <c r="B6353" i="1" s="1"/>
  <c r="B6354" i="1" s="1"/>
  <c r="A6347" i="1"/>
  <c r="A6348" i="1" s="1"/>
  <c r="A6349" i="1" s="1"/>
  <c r="A6350" i="1" s="1"/>
  <c r="A6351" i="1" s="1"/>
  <c r="A6352" i="1" s="1"/>
  <c r="A6353" i="1" s="1"/>
  <c r="D1972" i="1"/>
  <c r="C6355" i="1"/>
  <c r="C6356" i="1" s="1"/>
  <c r="C6357" i="1" s="1"/>
  <c r="C6358" i="1" s="1"/>
  <c r="C6359" i="1" s="1"/>
  <c r="A6354" i="1"/>
  <c r="Q1971" i="1"/>
  <c r="M1971" i="1"/>
  <c r="N1971" i="1"/>
  <c r="O1971" i="1"/>
  <c r="P1971" i="1"/>
  <c r="A6355" i="1" l="1"/>
  <c r="A6356" i="1" s="1"/>
  <c r="A6357" i="1" s="1"/>
  <c r="A6358" i="1" s="1"/>
  <c r="A6359" i="1" s="1"/>
  <c r="C6360" i="1"/>
  <c r="B6355" i="1"/>
  <c r="B6356" i="1" s="1"/>
  <c r="B6357" i="1" s="1"/>
  <c r="B6358" i="1" s="1"/>
  <c r="B6359" i="1" s="1"/>
  <c r="D1973" i="1"/>
  <c r="E1972" i="1"/>
  <c r="Q1972" i="1"/>
  <c r="M1972" i="1"/>
  <c r="P1972" i="1"/>
  <c r="O1972" i="1"/>
  <c r="N1972" i="1"/>
  <c r="E1973" i="1" l="1"/>
  <c r="A6360" i="1"/>
  <c r="D1974" i="1"/>
  <c r="C6361" i="1"/>
  <c r="C6362" i="1" s="1"/>
  <c r="C6363" i="1" s="1"/>
  <c r="C6364" i="1" s="1"/>
  <c r="B6360" i="1"/>
  <c r="B6361" i="1" s="1"/>
  <c r="Q1973" i="1"/>
  <c r="M1973" i="1"/>
  <c r="O1973" i="1"/>
  <c r="P1973" i="1"/>
  <c r="N1973" i="1"/>
  <c r="B6362" i="1" l="1"/>
  <c r="B6363" i="1"/>
  <c r="B6364" i="1" s="1"/>
  <c r="C6365" i="1"/>
  <c r="C6366" i="1" s="1"/>
  <c r="C6367" i="1" s="1"/>
  <c r="C6368" i="1" s="1"/>
  <c r="A6364" i="1"/>
  <c r="A6361" i="1"/>
  <c r="A6362" i="1" s="1"/>
  <c r="A6363" i="1" s="1"/>
  <c r="D1975" i="1"/>
  <c r="E1974" i="1"/>
  <c r="Q1974" i="1"/>
  <c r="M1974" i="1"/>
  <c r="N1974" i="1"/>
  <c r="O1974" i="1"/>
  <c r="P1974" i="1"/>
  <c r="A6365" i="1" l="1"/>
  <c r="A6366" i="1" s="1"/>
  <c r="A6367" i="1" s="1"/>
  <c r="E1975" i="1"/>
  <c r="D1976" i="1"/>
  <c r="C6369" i="1"/>
  <c r="C6370" i="1" s="1"/>
  <c r="C6371" i="1" s="1"/>
  <c r="C6372" i="1" s="1"/>
  <c r="C6373" i="1" s="1"/>
  <c r="C6374" i="1" s="1"/>
  <c r="A6368" i="1"/>
  <c r="A6369" i="1" s="1"/>
  <c r="B6365" i="1"/>
  <c r="B6366" i="1" s="1"/>
  <c r="B6367" i="1" s="1"/>
  <c r="B6368" i="1" s="1"/>
  <c r="B6369" i="1" s="1"/>
  <c r="B6370" i="1" s="1"/>
  <c r="B6371" i="1" s="1"/>
  <c r="B6372" i="1" s="1"/>
  <c r="Q1975" i="1"/>
  <c r="M1975" i="1"/>
  <c r="N1975" i="1"/>
  <c r="O1975" i="1"/>
  <c r="P1975" i="1"/>
  <c r="A6370" i="1" l="1"/>
  <c r="A6371" i="1" s="1"/>
  <c r="B6373" i="1"/>
  <c r="B6374" i="1" s="1"/>
  <c r="A6372" i="1"/>
  <c r="A6373" i="1" s="1"/>
  <c r="A6374" i="1"/>
  <c r="C6375" i="1"/>
  <c r="D1977" i="1"/>
  <c r="E1976" i="1"/>
  <c r="Q1976" i="1"/>
  <c r="M1976" i="1"/>
  <c r="N1976" i="1"/>
  <c r="P1976" i="1"/>
  <c r="O1976" i="1"/>
  <c r="E1977" i="1" l="1"/>
  <c r="D1978" i="1"/>
  <c r="B6375" i="1"/>
  <c r="C6376" i="1"/>
  <c r="C6377" i="1" s="1"/>
  <c r="C6378" i="1" s="1"/>
  <c r="C6379" i="1" s="1"/>
  <c r="C6380" i="1" s="1"/>
  <c r="A6375" i="1"/>
  <c r="A6376" i="1" s="1"/>
  <c r="A6377" i="1" s="1"/>
  <c r="A6378" i="1" s="1"/>
  <c r="A6379" i="1" s="1"/>
  <c r="Q1977" i="1"/>
  <c r="M1977" i="1"/>
  <c r="O1977" i="1"/>
  <c r="P1977" i="1"/>
  <c r="N1977" i="1"/>
  <c r="B6376" i="1" l="1"/>
  <c r="B6377" i="1" s="1"/>
  <c r="B6378" i="1" s="1"/>
  <c r="B6379" i="1" s="1"/>
  <c r="B6380" i="1" s="1"/>
  <c r="C6381" i="1"/>
  <c r="C6382" i="1" s="1"/>
  <c r="C6383" i="1" s="1"/>
  <c r="A6380" i="1"/>
  <c r="A6381" i="1" s="1"/>
  <c r="A6382" i="1" s="1"/>
  <c r="B6381" i="1"/>
  <c r="B6382" i="1" s="1"/>
  <c r="B6383" i="1" s="1"/>
  <c r="D1979" i="1"/>
  <c r="E1978" i="1"/>
  <c r="E1979" i="1" s="1"/>
  <c r="Q1978" i="1"/>
  <c r="M1978" i="1"/>
  <c r="N1978" i="1"/>
  <c r="O1978" i="1"/>
  <c r="P1978" i="1"/>
  <c r="D1980" i="1" l="1"/>
  <c r="C6384" i="1"/>
  <c r="A6383" i="1"/>
  <c r="Q1979" i="1"/>
  <c r="M1979" i="1"/>
  <c r="N1979" i="1"/>
  <c r="O1979" i="1"/>
  <c r="P1979" i="1"/>
  <c r="B6384" i="1" l="1"/>
  <c r="C6385" i="1"/>
  <c r="A6384" i="1"/>
  <c r="D1981" i="1"/>
  <c r="E1980" i="1"/>
  <c r="Q1980" i="1"/>
  <c r="M1980" i="1"/>
  <c r="P1980" i="1"/>
  <c r="N1980" i="1"/>
  <c r="O1980" i="1"/>
  <c r="E1981" i="1" l="1"/>
  <c r="D1982" i="1"/>
  <c r="A6385" i="1"/>
  <c r="C6386" i="1"/>
  <c r="B6385" i="1"/>
  <c r="Q1981" i="1"/>
  <c r="M1981" i="1"/>
  <c r="O1981" i="1"/>
  <c r="P1981" i="1"/>
  <c r="N1981" i="1"/>
  <c r="A6386" i="1" l="1"/>
  <c r="C6387" i="1"/>
  <c r="C6388" i="1" s="1"/>
  <c r="C6389" i="1" s="1"/>
  <c r="C6390" i="1" s="1"/>
  <c r="C6391" i="1" s="1"/>
  <c r="B6386" i="1"/>
  <c r="B6387" i="1" s="1"/>
  <c r="B6388" i="1" s="1"/>
  <c r="B6389" i="1" s="1"/>
  <c r="B6390" i="1" s="1"/>
  <c r="B6391" i="1" s="1"/>
  <c r="A6387" i="1"/>
  <c r="A6388" i="1" s="1"/>
  <c r="A6389" i="1" s="1"/>
  <c r="A6390" i="1" s="1"/>
  <c r="D1983" i="1"/>
  <c r="E1982" i="1"/>
  <c r="E1983" i="1" s="1"/>
  <c r="Q1982" i="1"/>
  <c r="M1982" i="1"/>
  <c r="N1982" i="1"/>
  <c r="O1982" i="1"/>
  <c r="P1982" i="1"/>
  <c r="D1984" i="1" l="1"/>
  <c r="C6392" i="1"/>
  <c r="C6393" i="1" s="1"/>
  <c r="C6394" i="1" s="1"/>
  <c r="A6391" i="1"/>
  <c r="A6392" i="1" s="1"/>
  <c r="Q1983" i="1"/>
  <c r="M1983" i="1"/>
  <c r="N1983" i="1"/>
  <c r="O1983" i="1"/>
  <c r="P1983" i="1"/>
  <c r="A6393" i="1" l="1"/>
  <c r="C6395" i="1"/>
  <c r="A6394" i="1"/>
  <c r="A6395" i="1" s="1"/>
  <c r="B6392" i="1"/>
  <c r="B6393" i="1" s="1"/>
  <c r="B6394" i="1" s="1"/>
  <c r="D1985" i="1"/>
  <c r="E1984" i="1"/>
  <c r="Q1984" i="1"/>
  <c r="M1984" i="1"/>
  <c r="N1984" i="1"/>
  <c r="P1984" i="1"/>
  <c r="O1984" i="1"/>
  <c r="E1985" i="1" l="1"/>
  <c r="D1986" i="1"/>
  <c r="C6396" i="1"/>
  <c r="C6397" i="1" s="1"/>
  <c r="C6398" i="1" s="1"/>
  <c r="C6399" i="1" s="1"/>
  <c r="C6400" i="1" s="1"/>
  <c r="C6401" i="1" s="1"/>
  <c r="C6402" i="1" s="1"/>
  <c r="C6403" i="1" s="1"/>
  <c r="B6395" i="1"/>
  <c r="B6396" i="1" s="1"/>
  <c r="B6397" i="1" s="1"/>
  <c r="B6398" i="1" s="1"/>
  <c r="B6399" i="1" s="1"/>
  <c r="B6400" i="1" s="1"/>
  <c r="B6401" i="1" s="1"/>
  <c r="B6402" i="1" s="1"/>
  <c r="Q1985" i="1"/>
  <c r="M1985" i="1"/>
  <c r="O1985" i="1"/>
  <c r="P1985" i="1"/>
  <c r="N1985" i="1"/>
  <c r="B6403" i="1" l="1"/>
  <c r="C6404" i="1"/>
  <c r="A6396" i="1"/>
  <c r="A6397" i="1" s="1"/>
  <c r="A6398" i="1" s="1"/>
  <c r="A6399" i="1" s="1"/>
  <c r="A6400" i="1" s="1"/>
  <c r="A6401" i="1" s="1"/>
  <c r="A6402" i="1" s="1"/>
  <c r="A6403" i="1" s="1"/>
  <c r="D1987" i="1"/>
  <c r="E1986" i="1"/>
  <c r="Q1986" i="1"/>
  <c r="M1986" i="1"/>
  <c r="N1986" i="1"/>
  <c r="O1986" i="1"/>
  <c r="P1986" i="1"/>
  <c r="E1987" i="1" l="1"/>
  <c r="D1988" i="1"/>
  <c r="A6404" i="1"/>
  <c r="C6405" i="1"/>
  <c r="C6406" i="1" s="1"/>
  <c r="C6407" i="1" s="1"/>
  <c r="C6408" i="1" s="1"/>
  <c r="C6409" i="1" s="1"/>
  <c r="C6410" i="1" s="1"/>
  <c r="C6411" i="1" s="1"/>
  <c r="C6412" i="1" s="1"/>
  <c r="C6413" i="1" s="1"/>
  <c r="C6414" i="1" s="1"/>
  <c r="B6404" i="1"/>
  <c r="Q1987" i="1"/>
  <c r="M1987" i="1"/>
  <c r="N1987" i="1"/>
  <c r="O1987" i="1"/>
  <c r="P1987" i="1"/>
  <c r="B6405" i="1" l="1"/>
  <c r="B6406" i="1" s="1"/>
  <c r="B6407" i="1" s="1"/>
  <c r="B6408" i="1" s="1"/>
  <c r="B6409" i="1" s="1"/>
  <c r="B6410" i="1" s="1"/>
  <c r="B6411" i="1" s="1"/>
  <c r="B6412" i="1" s="1"/>
  <c r="B6413" i="1" s="1"/>
  <c r="B6414" i="1" s="1"/>
  <c r="A6405" i="1"/>
  <c r="A6406" i="1" s="1"/>
  <c r="A6407" i="1" s="1"/>
  <c r="A6408" i="1" s="1"/>
  <c r="A6409" i="1" s="1"/>
  <c r="A6410" i="1" s="1"/>
  <c r="A6411" i="1" s="1"/>
  <c r="A6412" i="1" s="1"/>
  <c r="A6413" i="1" s="1"/>
  <c r="A6414" i="1"/>
  <c r="C6415" i="1"/>
  <c r="D1989" i="1"/>
  <c r="E1988" i="1"/>
  <c r="Q1988" i="1"/>
  <c r="M1988" i="1"/>
  <c r="P1988" i="1"/>
  <c r="N1988" i="1"/>
  <c r="O1988" i="1"/>
  <c r="E1989" i="1" l="1"/>
  <c r="D1990" i="1"/>
  <c r="B6415" i="1"/>
  <c r="C6416" i="1"/>
  <c r="A6415" i="1"/>
  <c r="Q1989" i="1"/>
  <c r="M1989" i="1"/>
  <c r="O1989" i="1"/>
  <c r="P1989" i="1"/>
  <c r="N1989" i="1"/>
  <c r="C6417" i="1" l="1"/>
  <c r="C6418" i="1" s="1"/>
  <c r="C6419" i="1" s="1"/>
  <c r="C6420" i="1" s="1"/>
  <c r="C6421" i="1" s="1"/>
  <c r="C6422" i="1" s="1"/>
  <c r="C6423" i="1" s="1"/>
  <c r="C6424" i="1" s="1"/>
  <c r="A6416" i="1"/>
  <c r="B6416" i="1"/>
  <c r="D1991" i="1"/>
  <c r="E1990" i="1"/>
  <c r="Q1990" i="1"/>
  <c r="M1990" i="1"/>
  <c r="N1990" i="1"/>
  <c r="O1990" i="1"/>
  <c r="P1990" i="1"/>
  <c r="B6417" i="1" l="1"/>
  <c r="B6418" i="1" s="1"/>
  <c r="B6419" i="1" s="1"/>
  <c r="B6420" i="1" s="1"/>
  <c r="B6421" i="1" s="1"/>
  <c r="B6422" i="1" s="1"/>
  <c r="B6423" i="1" s="1"/>
  <c r="B6424" i="1" s="1"/>
  <c r="A6417" i="1"/>
  <c r="A6418" i="1" s="1"/>
  <c r="A6419" i="1" s="1"/>
  <c r="A6420" i="1"/>
  <c r="A6421" i="1" s="1"/>
  <c r="A6422" i="1" s="1"/>
  <c r="E1991" i="1"/>
  <c r="D1992" i="1"/>
  <c r="A6423" i="1"/>
  <c r="A6424" i="1"/>
  <c r="C6425" i="1"/>
  <c r="Q1991" i="1"/>
  <c r="M1991" i="1"/>
  <c r="N1991" i="1"/>
  <c r="O1991" i="1"/>
  <c r="P1991" i="1"/>
  <c r="B6425" i="1" l="1"/>
  <c r="C6426" i="1"/>
  <c r="A6425" i="1"/>
  <c r="D1993" i="1"/>
  <c r="E1992" i="1"/>
  <c r="Q1992" i="1"/>
  <c r="M1992" i="1"/>
  <c r="N1992" i="1"/>
  <c r="P1992" i="1"/>
  <c r="O1992" i="1"/>
  <c r="A6426" i="1" l="1"/>
  <c r="E1993" i="1"/>
  <c r="D1994" i="1"/>
  <c r="C6427" i="1"/>
  <c r="C6428" i="1" s="1"/>
  <c r="B6426" i="1"/>
  <c r="B6427" i="1" s="1"/>
  <c r="B6428" i="1" s="1"/>
  <c r="Q1993" i="1"/>
  <c r="M1993" i="1"/>
  <c r="O1993" i="1"/>
  <c r="P1993" i="1"/>
  <c r="N1993" i="1"/>
  <c r="C6429" i="1" l="1"/>
  <c r="C6430" i="1" s="1"/>
  <c r="C6431" i="1" s="1"/>
  <c r="C6432" i="1" s="1"/>
  <c r="C6433" i="1" s="1"/>
  <c r="C6434" i="1" s="1"/>
  <c r="A6427" i="1"/>
  <c r="A6428" i="1" s="1"/>
  <c r="D1995" i="1"/>
  <c r="E1994" i="1"/>
  <c r="E1995" i="1" s="1"/>
  <c r="Q1994" i="1"/>
  <c r="M1994" i="1"/>
  <c r="N1994" i="1"/>
  <c r="O1994" i="1"/>
  <c r="P1994" i="1"/>
  <c r="A6429" i="1" l="1"/>
  <c r="A6430" i="1" s="1"/>
  <c r="A6431" i="1" s="1"/>
  <c r="A6432" i="1" s="1"/>
  <c r="A6433" i="1" s="1"/>
  <c r="D1996" i="1"/>
  <c r="C6435" i="1"/>
  <c r="C6436" i="1" s="1"/>
  <c r="A6434" i="1"/>
  <c r="B6429" i="1"/>
  <c r="B6430" i="1" s="1"/>
  <c r="B6431" i="1" s="1"/>
  <c r="B6432" i="1" s="1"/>
  <c r="B6433" i="1" s="1"/>
  <c r="B6434" i="1" s="1"/>
  <c r="B6435" i="1" s="1"/>
  <c r="B6436" i="1" s="1"/>
  <c r="Q1995" i="1"/>
  <c r="M1995" i="1"/>
  <c r="N1995" i="1"/>
  <c r="O1995" i="1"/>
  <c r="P1995" i="1"/>
  <c r="A6435" i="1" l="1"/>
  <c r="A6436" i="1" s="1"/>
  <c r="C6437" i="1"/>
  <c r="C6438" i="1" s="1"/>
  <c r="C6439" i="1" s="1"/>
  <c r="C6440" i="1" s="1"/>
  <c r="C6441" i="1" s="1"/>
  <c r="C6442" i="1" s="1"/>
  <c r="C6443" i="1" s="1"/>
  <c r="C6444" i="1" s="1"/>
  <c r="D1997" i="1"/>
  <c r="E1996" i="1"/>
  <c r="E1997" i="1" s="1"/>
  <c r="Q1996" i="1"/>
  <c r="M1996" i="1"/>
  <c r="P1996" i="1"/>
  <c r="N1996" i="1"/>
  <c r="O1996" i="1"/>
  <c r="A6437" i="1" l="1"/>
  <c r="A6438" i="1" s="1"/>
  <c r="A6439" i="1" s="1"/>
  <c r="A6440" i="1" s="1"/>
  <c r="A6441" i="1" s="1"/>
  <c r="A6442" i="1" s="1"/>
  <c r="A6443" i="1" s="1"/>
  <c r="D1998" i="1"/>
  <c r="A6444" i="1"/>
  <c r="C6445" i="1"/>
  <c r="B6437" i="1"/>
  <c r="B6438" i="1" s="1"/>
  <c r="B6439" i="1" s="1"/>
  <c r="B6440" i="1" s="1"/>
  <c r="B6441" i="1" s="1"/>
  <c r="B6442" i="1" s="1"/>
  <c r="B6443" i="1" s="1"/>
  <c r="B6444" i="1" s="1"/>
  <c r="Q1997" i="1"/>
  <c r="M1997" i="1"/>
  <c r="O1997" i="1"/>
  <c r="P1997" i="1"/>
  <c r="N1997" i="1"/>
  <c r="A6445" i="1" l="1"/>
  <c r="C6446" i="1"/>
  <c r="C6447" i="1" s="1"/>
  <c r="B6445" i="1"/>
  <c r="B6446" i="1" s="1"/>
  <c r="B6447" i="1" s="1"/>
  <c r="A6446" i="1"/>
  <c r="D1999" i="1"/>
  <c r="E1998" i="1"/>
  <c r="Q1998" i="1"/>
  <c r="M1998" i="1"/>
  <c r="N1998" i="1"/>
  <c r="O1998" i="1"/>
  <c r="P1998" i="1"/>
  <c r="E1999" i="1" l="1"/>
  <c r="D2000" i="1"/>
  <c r="C6448" i="1"/>
  <c r="C6449" i="1" s="1"/>
  <c r="C6450" i="1" s="1"/>
  <c r="C6451" i="1" s="1"/>
  <c r="C6452" i="1" s="1"/>
  <c r="C6453" i="1" s="1"/>
  <c r="C6454" i="1" s="1"/>
  <c r="A6447" i="1"/>
  <c r="A6448" i="1" s="1"/>
  <c r="A6449" i="1" s="1"/>
  <c r="A6450" i="1" s="1"/>
  <c r="A6451" i="1" s="1"/>
  <c r="A6452" i="1" s="1"/>
  <c r="A6453" i="1" s="1"/>
  <c r="Q1999" i="1"/>
  <c r="M1999" i="1"/>
  <c r="N1999" i="1"/>
  <c r="O1999" i="1"/>
  <c r="P1999" i="1"/>
  <c r="C6455" i="1" l="1"/>
  <c r="A6454" i="1"/>
  <c r="B6448" i="1"/>
  <c r="B6449" i="1" s="1"/>
  <c r="B6450" i="1" s="1"/>
  <c r="B6451" i="1" s="1"/>
  <c r="B6452" i="1" s="1"/>
  <c r="B6453" i="1" s="1"/>
  <c r="B6454" i="1" s="1"/>
  <c r="B6455" i="1" s="1"/>
  <c r="D2001" i="1"/>
  <c r="E2000" i="1"/>
  <c r="Q2000" i="1"/>
  <c r="M2000" i="1"/>
  <c r="N2000" i="1"/>
  <c r="P2000" i="1"/>
  <c r="O2000" i="1"/>
  <c r="E2001" i="1" l="1"/>
  <c r="D2002" i="1"/>
  <c r="C6456" i="1"/>
  <c r="A6455" i="1"/>
  <c r="A6456" i="1" s="1"/>
  <c r="Q2001" i="1"/>
  <c r="M2001" i="1"/>
  <c r="O2001" i="1"/>
  <c r="P2001" i="1"/>
  <c r="N2001" i="1"/>
  <c r="C6457" i="1" l="1"/>
  <c r="C6458" i="1" s="1"/>
  <c r="C6459" i="1" s="1"/>
  <c r="C6460" i="1" s="1"/>
  <c r="C6461" i="1" s="1"/>
  <c r="C6462" i="1" s="1"/>
  <c r="C6463" i="1" s="1"/>
  <c r="C6464" i="1" s="1"/>
  <c r="B6456" i="1"/>
  <c r="B6457" i="1" s="1"/>
  <c r="B6458" i="1" s="1"/>
  <c r="B6459" i="1" s="1"/>
  <c r="B6460" i="1" s="1"/>
  <c r="B6461" i="1" s="1"/>
  <c r="D2003" i="1"/>
  <c r="E2002" i="1"/>
  <c r="E2003" i="1" s="1"/>
  <c r="Q2002" i="1"/>
  <c r="M2002" i="1"/>
  <c r="N2002" i="1"/>
  <c r="O2002" i="1"/>
  <c r="P2002" i="1"/>
  <c r="B6462" i="1" l="1"/>
  <c r="B6463" i="1" s="1"/>
  <c r="B6464" i="1" s="1"/>
  <c r="D2004" i="1"/>
  <c r="C6465" i="1"/>
  <c r="A6464" i="1"/>
  <c r="A6457" i="1"/>
  <c r="A6458" i="1" s="1"/>
  <c r="A6459" i="1" s="1"/>
  <c r="A6460" i="1" s="1"/>
  <c r="A6461" i="1" s="1"/>
  <c r="A6462" i="1" s="1"/>
  <c r="A6463" i="1" s="1"/>
  <c r="Q2003" i="1"/>
  <c r="M2003" i="1"/>
  <c r="N2003" i="1"/>
  <c r="O2003" i="1"/>
  <c r="P2003" i="1"/>
  <c r="A6465" i="1" l="1"/>
  <c r="C6466" i="1"/>
  <c r="B6465" i="1"/>
  <c r="D2005" i="1"/>
  <c r="E2004" i="1"/>
  <c r="Q2004" i="1"/>
  <c r="M2004" i="1"/>
  <c r="P2004" i="1"/>
  <c r="N2004" i="1"/>
  <c r="O2004" i="1"/>
  <c r="E2005" i="1" l="1"/>
  <c r="D2006" i="1"/>
  <c r="C6467" i="1"/>
  <c r="C6468" i="1" s="1"/>
  <c r="C6469" i="1" s="1"/>
  <c r="C6470" i="1" s="1"/>
  <c r="C6471" i="1" s="1"/>
  <c r="C6472" i="1" s="1"/>
  <c r="C6473" i="1" s="1"/>
  <c r="C6474" i="1" s="1"/>
  <c r="B6466" i="1"/>
  <c r="B6467" i="1" s="1"/>
  <c r="B6468" i="1" s="1"/>
  <c r="B6469" i="1" s="1"/>
  <c r="B6470" i="1" s="1"/>
  <c r="A6466" i="1"/>
  <c r="A6467" i="1" s="1"/>
  <c r="A6468" i="1" s="1"/>
  <c r="A6469" i="1" s="1"/>
  <c r="A6470" i="1" s="1"/>
  <c r="A6471" i="1" s="1"/>
  <c r="A6472" i="1" s="1"/>
  <c r="A6473" i="1" s="1"/>
  <c r="Q2005" i="1"/>
  <c r="M2005" i="1"/>
  <c r="O2005" i="1"/>
  <c r="P2005" i="1"/>
  <c r="N2005" i="1"/>
  <c r="B6471" i="1" l="1"/>
  <c r="B6472" i="1" s="1"/>
  <c r="B6473" i="1" s="1"/>
  <c r="B6474" i="1" s="1"/>
  <c r="C6475" i="1"/>
  <c r="C6476" i="1" s="1"/>
  <c r="C6477" i="1" s="1"/>
  <c r="C6478" i="1" s="1"/>
  <c r="C6479" i="1" s="1"/>
  <c r="C6480" i="1" s="1"/>
  <c r="C6481" i="1" s="1"/>
  <c r="C6482" i="1" s="1"/>
  <c r="C6483" i="1" s="1"/>
  <c r="C6484" i="1" s="1"/>
  <c r="A6474" i="1"/>
  <c r="A6475" i="1" s="1"/>
  <c r="A6476" i="1" s="1"/>
  <c r="A6477" i="1" s="1"/>
  <c r="A6478" i="1" s="1"/>
  <c r="A6479" i="1" s="1"/>
  <c r="A6480" i="1" s="1"/>
  <c r="A6481" i="1" s="1"/>
  <c r="A6482" i="1" s="1"/>
  <c r="A6483" i="1" s="1"/>
  <c r="D2007" i="1"/>
  <c r="E2006" i="1"/>
  <c r="Q2006" i="1"/>
  <c r="M2006" i="1"/>
  <c r="N2006" i="1"/>
  <c r="O2006" i="1"/>
  <c r="P2006" i="1"/>
  <c r="E2007" i="1" l="1"/>
  <c r="D2008" i="1"/>
  <c r="C6485" i="1"/>
  <c r="A6484" i="1"/>
  <c r="A6485" i="1" s="1"/>
  <c r="B6475" i="1"/>
  <c r="B6476" i="1" s="1"/>
  <c r="B6477" i="1" s="1"/>
  <c r="B6478" i="1" s="1"/>
  <c r="B6479" i="1" s="1"/>
  <c r="B6480" i="1" s="1"/>
  <c r="B6481" i="1" s="1"/>
  <c r="B6482" i="1" s="1"/>
  <c r="B6483" i="1" s="1"/>
  <c r="B6484" i="1" s="1"/>
  <c r="Q2007" i="1"/>
  <c r="M2007" i="1"/>
  <c r="N2007" i="1"/>
  <c r="O2007" i="1"/>
  <c r="P2007" i="1"/>
  <c r="C6486" i="1" l="1"/>
  <c r="C6487" i="1" s="1"/>
  <c r="B6485" i="1"/>
  <c r="D2009" i="1"/>
  <c r="E2008" i="1"/>
  <c r="Q2008" i="1"/>
  <c r="M2008" i="1"/>
  <c r="N2008" i="1"/>
  <c r="P2008" i="1"/>
  <c r="O2008" i="1"/>
  <c r="B6486" i="1" l="1"/>
  <c r="B6487" i="1" s="1"/>
  <c r="E2009" i="1"/>
  <c r="D2010" i="1"/>
  <c r="C6488" i="1"/>
  <c r="C6489" i="1" s="1"/>
  <c r="C6490" i="1" s="1"/>
  <c r="C6491" i="1" s="1"/>
  <c r="C6492" i="1" s="1"/>
  <c r="A6486" i="1"/>
  <c r="A6487" i="1" s="1"/>
  <c r="A6488" i="1" s="1"/>
  <c r="Q2009" i="1"/>
  <c r="M2009" i="1"/>
  <c r="O2009" i="1"/>
  <c r="P2009" i="1"/>
  <c r="N2009" i="1"/>
  <c r="A6489" i="1" l="1"/>
  <c r="A6490" i="1" s="1"/>
  <c r="A6491" i="1" s="1"/>
  <c r="C6493" i="1"/>
  <c r="C6494" i="1" s="1"/>
  <c r="A6492" i="1"/>
  <c r="A6493" i="1" s="1"/>
  <c r="B6488" i="1"/>
  <c r="B6489" i="1" s="1"/>
  <c r="B6490" i="1" s="1"/>
  <c r="B6491" i="1" s="1"/>
  <c r="B6492" i="1" s="1"/>
  <c r="B6493" i="1" s="1"/>
  <c r="B6494" i="1" s="1"/>
  <c r="D2011" i="1"/>
  <c r="E2010" i="1"/>
  <c r="Q2010" i="1"/>
  <c r="M2010" i="1"/>
  <c r="N2010" i="1"/>
  <c r="O2010" i="1"/>
  <c r="P2010" i="1"/>
  <c r="E2011" i="1" l="1"/>
  <c r="D2012" i="1"/>
  <c r="A6494" i="1"/>
  <c r="C6495" i="1"/>
  <c r="Q2011" i="1"/>
  <c r="M2011" i="1"/>
  <c r="N2011" i="1"/>
  <c r="O2011" i="1"/>
  <c r="P2011" i="1"/>
  <c r="B6495" i="1" l="1"/>
  <c r="C6496" i="1"/>
  <c r="C6497" i="1" s="1"/>
  <c r="C6498" i="1" s="1"/>
  <c r="C6499" i="1" s="1"/>
  <c r="C6500" i="1" s="1"/>
  <c r="A6495" i="1"/>
  <c r="D2013" i="1"/>
  <c r="E2012" i="1"/>
  <c r="Q2012" i="1"/>
  <c r="M2012" i="1"/>
  <c r="P2012" i="1"/>
  <c r="N2012" i="1"/>
  <c r="O2012" i="1"/>
  <c r="A6496" i="1" l="1"/>
  <c r="A6497" i="1" s="1"/>
  <c r="A6498" i="1" s="1"/>
  <c r="A6499" i="1" s="1"/>
  <c r="E2013" i="1"/>
  <c r="D2014" i="1"/>
  <c r="C6501" i="1"/>
  <c r="C6502" i="1" s="1"/>
  <c r="C6503" i="1" s="1"/>
  <c r="A6500" i="1"/>
  <c r="B6496" i="1"/>
  <c r="B6497" i="1" s="1"/>
  <c r="B6498" i="1" s="1"/>
  <c r="B6499" i="1" s="1"/>
  <c r="B6500" i="1" s="1"/>
  <c r="B6501" i="1" s="1"/>
  <c r="B6502" i="1" s="1"/>
  <c r="B6503" i="1" s="1"/>
  <c r="Q2013" i="1"/>
  <c r="M2013" i="1"/>
  <c r="O2013" i="1"/>
  <c r="P2013" i="1"/>
  <c r="N2013" i="1"/>
  <c r="A6501" i="1" l="1"/>
  <c r="A6502" i="1" s="1"/>
  <c r="C6504" i="1"/>
  <c r="A6503" i="1"/>
  <c r="D2015" i="1"/>
  <c r="E2014" i="1"/>
  <c r="Q2014" i="1"/>
  <c r="M2014" i="1"/>
  <c r="N2014" i="1"/>
  <c r="P2014" i="1"/>
  <c r="O2014" i="1"/>
  <c r="E2015" i="1" l="1"/>
  <c r="D2016" i="1"/>
  <c r="B6504" i="1"/>
  <c r="C6505" i="1"/>
  <c r="A6504" i="1"/>
  <c r="Q2015" i="1"/>
  <c r="M2015" i="1"/>
  <c r="N2015" i="1"/>
  <c r="O2015" i="1"/>
  <c r="P2015" i="1"/>
  <c r="B6505" i="1" l="1"/>
  <c r="C6506" i="1"/>
  <c r="A6505" i="1"/>
  <c r="A6506" i="1" s="1"/>
  <c r="D2017" i="1"/>
  <c r="E2016" i="1"/>
  <c r="Q2016" i="1"/>
  <c r="M2016" i="1"/>
  <c r="N2016" i="1"/>
  <c r="P2016" i="1"/>
  <c r="O2016" i="1"/>
  <c r="E2017" i="1" l="1"/>
  <c r="D2018" i="1"/>
  <c r="C6507" i="1"/>
  <c r="C6508" i="1" s="1"/>
  <c r="C6509" i="1" s="1"/>
  <c r="C6510" i="1" s="1"/>
  <c r="C6511" i="1" s="1"/>
  <c r="C6512" i="1" s="1"/>
  <c r="C6513" i="1" s="1"/>
  <c r="C6514" i="1" s="1"/>
  <c r="B6506" i="1"/>
  <c r="B6507" i="1" s="1"/>
  <c r="B6508" i="1" s="1"/>
  <c r="B6509" i="1" s="1"/>
  <c r="B6510" i="1" s="1"/>
  <c r="B6511" i="1" s="1"/>
  <c r="B6512" i="1" s="1"/>
  <c r="B6513" i="1" s="1"/>
  <c r="B6514" i="1" s="1"/>
  <c r="Q2017" i="1"/>
  <c r="M2017" i="1"/>
  <c r="O2017" i="1"/>
  <c r="N2017" i="1"/>
  <c r="P2017" i="1"/>
  <c r="C6515" i="1" l="1"/>
  <c r="C6516" i="1" s="1"/>
  <c r="C6517" i="1" s="1"/>
  <c r="C6518" i="1" s="1"/>
  <c r="C6519" i="1" s="1"/>
  <c r="A6514" i="1"/>
  <c r="A6515" i="1" s="1"/>
  <c r="A6516" i="1" s="1"/>
  <c r="A6517" i="1" s="1"/>
  <c r="A6518" i="1" s="1"/>
  <c r="A6507" i="1"/>
  <c r="A6508" i="1" s="1"/>
  <c r="A6509" i="1" s="1"/>
  <c r="A6510" i="1" s="1"/>
  <c r="A6511" i="1" s="1"/>
  <c r="A6512" i="1" s="1"/>
  <c r="A6513" i="1" s="1"/>
  <c r="D2019" i="1"/>
  <c r="E2018" i="1"/>
  <c r="Q2018" i="1"/>
  <c r="M2018" i="1"/>
  <c r="N2018" i="1"/>
  <c r="O2018" i="1"/>
  <c r="P2018" i="1"/>
  <c r="E2019" i="1" l="1"/>
  <c r="D2020" i="1"/>
  <c r="C6520" i="1"/>
  <c r="A6519" i="1"/>
  <c r="A6520" i="1" s="1"/>
  <c r="B6515" i="1"/>
  <c r="B6516" i="1" s="1"/>
  <c r="B6517" i="1" s="1"/>
  <c r="B6518" i="1" s="1"/>
  <c r="B6519" i="1" s="1"/>
  <c r="Q2019" i="1"/>
  <c r="M2019" i="1"/>
  <c r="O2019" i="1"/>
  <c r="N2019" i="1"/>
  <c r="P2019" i="1"/>
  <c r="C6521" i="1" l="1"/>
  <c r="C6522" i="1" s="1"/>
  <c r="C6523" i="1" s="1"/>
  <c r="C6524" i="1" s="1"/>
  <c r="B6520" i="1"/>
  <c r="B6521" i="1" s="1"/>
  <c r="B6522" i="1" s="1"/>
  <c r="B6523" i="1" s="1"/>
  <c r="B6524" i="1" s="1"/>
  <c r="D2021" i="1"/>
  <c r="E2020" i="1"/>
  <c r="E2021" i="1" s="1"/>
  <c r="Q2020" i="1"/>
  <c r="M2020" i="1"/>
  <c r="P2020" i="1"/>
  <c r="N2020" i="1"/>
  <c r="O2020" i="1"/>
  <c r="D2022" i="1" l="1"/>
  <c r="C6525" i="1"/>
  <c r="C6526" i="1" s="1"/>
  <c r="C6527" i="1" s="1"/>
  <c r="C6528" i="1" s="1"/>
  <c r="C6529" i="1" s="1"/>
  <c r="A6524" i="1"/>
  <c r="A6525" i="1" s="1"/>
  <c r="A6526" i="1" s="1"/>
  <c r="A6527" i="1" s="1"/>
  <c r="A6528" i="1" s="1"/>
  <c r="A6521" i="1"/>
  <c r="A6522" i="1" s="1"/>
  <c r="A6523" i="1" s="1"/>
  <c r="Q2021" i="1"/>
  <c r="M2021" i="1"/>
  <c r="O2021" i="1"/>
  <c r="P2021" i="1"/>
  <c r="N2021" i="1"/>
  <c r="C6530" i="1" l="1"/>
  <c r="C6531" i="1" s="1"/>
  <c r="C6532" i="1" s="1"/>
  <c r="C6533" i="1" s="1"/>
  <c r="C6534" i="1" s="1"/>
  <c r="A6529" i="1"/>
  <c r="A6530" i="1" s="1"/>
  <c r="B6525" i="1"/>
  <c r="B6526" i="1" s="1"/>
  <c r="B6527" i="1" s="1"/>
  <c r="B6528" i="1" s="1"/>
  <c r="B6529" i="1" s="1"/>
  <c r="B6530" i="1" s="1"/>
  <c r="B6531" i="1" s="1"/>
  <c r="B6532" i="1" s="1"/>
  <c r="B6533" i="1" s="1"/>
  <c r="B6534" i="1" s="1"/>
  <c r="D2023" i="1"/>
  <c r="E2022" i="1"/>
  <c r="Q2022" i="1"/>
  <c r="M2022" i="1"/>
  <c r="N2022" i="1"/>
  <c r="P2022" i="1"/>
  <c r="O2022" i="1"/>
  <c r="A6531" i="1" l="1"/>
  <c r="A6532" i="1" s="1"/>
  <c r="E2023" i="1"/>
  <c r="D2024" i="1"/>
  <c r="A6533" i="1"/>
  <c r="A6534" i="1"/>
  <c r="C6535" i="1"/>
  <c r="Q2023" i="1"/>
  <c r="M2023" i="1"/>
  <c r="N2023" i="1"/>
  <c r="O2023" i="1"/>
  <c r="P2023" i="1"/>
  <c r="B6535" i="1" l="1"/>
  <c r="C6536" i="1"/>
  <c r="C6537" i="1" s="1"/>
  <c r="C6538" i="1" s="1"/>
  <c r="C6539" i="1" s="1"/>
  <c r="C6540" i="1" s="1"/>
  <c r="A6535" i="1"/>
  <c r="A6536" i="1" s="1"/>
  <c r="A6537" i="1" s="1"/>
  <c r="A6538" i="1" s="1"/>
  <c r="A6539" i="1" s="1"/>
  <c r="D2025" i="1"/>
  <c r="E2024" i="1"/>
  <c r="Q2024" i="1"/>
  <c r="M2024" i="1"/>
  <c r="N2024" i="1"/>
  <c r="P2024" i="1"/>
  <c r="O2024" i="1"/>
  <c r="E2025" i="1" l="1"/>
  <c r="D2026" i="1"/>
  <c r="C6541" i="1"/>
  <c r="C6542" i="1" s="1"/>
  <c r="C6543" i="1" s="1"/>
  <c r="A6540" i="1"/>
  <c r="A6541" i="1" s="1"/>
  <c r="A6542" i="1" s="1"/>
  <c r="B6536" i="1"/>
  <c r="B6537" i="1" s="1"/>
  <c r="B6538" i="1" s="1"/>
  <c r="B6539" i="1" s="1"/>
  <c r="B6540" i="1" s="1"/>
  <c r="B6541" i="1" s="1"/>
  <c r="B6542" i="1" s="1"/>
  <c r="B6543" i="1" s="1"/>
  <c r="Q2025" i="1"/>
  <c r="M2025" i="1"/>
  <c r="O2025" i="1"/>
  <c r="N2025" i="1"/>
  <c r="P2025" i="1"/>
  <c r="A6543" i="1" l="1"/>
  <c r="C6544" i="1"/>
  <c r="D2027" i="1"/>
  <c r="E2026" i="1"/>
  <c r="E2027" i="1" s="1"/>
  <c r="Q2026" i="1"/>
  <c r="M2026" i="1"/>
  <c r="N2026" i="1"/>
  <c r="O2026" i="1"/>
  <c r="P2026" i="1"/>
  <c r="D2028" i="1" l="1"/>
  <c r="A6544" i="1"/>
  <c r="C6545" i="1"/>
  <c r="B6544" i="1"/>
  <c r="B6545" i="1" s="1"/>
  <c r="Q2027" i="1"/>
  <c r="M2027" i="1"/>
  <c r="O2027" i="1"/>
  <c r="P2027" i="1"/>
  <c r="N2027" i="1"/>
  <c r="C6546" i="1" l="1"/>
  <c r="A6545" i="1"/>
  <c r="A6546" i="1" s="1"/>
  <c r="D2029" i="1"/>
  <c r="E2028" i="1"/>
  <c r="E2029" i="1" s="1"/>
  <c r="Q2028" i="1"/>
  <c r="M2028" i="1"/>
  <c r="P2028" i="1"/>
  <c r="N2028" i="1"/>
  <c r="O2028" i="1"/>
  <c r="D2030" i="1" l="1"/>
  <c r="C6547" i="1"/>
  <c r="C6548" i="1" s="1"/>
  <c r="C6549" i="1" s="1"/>
  <c r="C6550" i="1" s="1"/>
  <c r="C6551" i="1" s="1"/>
  <c r="B6546" i="1"/>
  <c r="B6547" i="1" s="1"/>
  <c r="B6548" i="1" s="1"/>
  <c r="Q2029" i="1"/>
  <c r="M2029" i="1"/>
  <c r="O2029" i="1"/>
  <c r="P2029" i="1"/>
  <c r="N2029" i="1"/>
  <c r="B6549" i="1" l="1"/>
  <c r="B6550" i="1" s="1"/>
  <c r="B6551" i="1" s="1"/>
  <c r="C6552" i="1"/>
  <c r="C6553" i="1" s="1"/>
  <c r="C6554" i="1" s="1"/>
  <c r="A6547" i="1"/>
  <c r="A6548" i="1" s="1"/>
  <c r="A6549" i="1" s="1"/>
  <c r="A6550" i="1" s="1"/>
  <c r="A6551" i="1" s="1"/>
  <c r="A6552" i="1" s="1"/>
  <c r="A6553" i="1" s="1"/>
  <c r="D2031" i="1"/>
  <c r="E2030" i="1"/>
  <c r="Q2030" i="1"/>
  <c r="M2030" i="1"/>
  <c r="N2030" i="1"/>
  <c r="P2030" i="1"/>
  <c r="O2030" i="1"/>
  <c r="E2031" i="1" l="1"/>
  <c r="D2032" i="1"/>
  <c r="C6555" i="1"/>
  <c r="A6554" i="1"/>
  <c r="B6552" i="1"/>
  <c r="B6553" i="1" s="1"/>
  <c r="B6554" i="1" s="1"/>
  <c r="Q2031" i="1"/>
  <c r="M2031" i="1"/>
  <c r="N2031" i="1"/>
  <c r="O2031" i="1"/>
  <c r="P2031" i="1"/>
  <c r="B6555" i="1" l="1"/>
  <c r="C6556" i="1"/>
  <c r="A6555" i="1"/>
  <c r="D2033" i="1"/>
  <c r="E2032" i="1"/>
  <c r="Q2032" i="1"/>
  <c r="M2032" i="1"/>
  <c r="N2032" i="1"/>
  <c r="P2032" i="1"/>
  <c r="O2032" i="1"/>
  <c r="E2033" i="1" l="1"/>
  <c r="D2034" i="1"/>
  <c r="C6557" i="1"/>
  <c r="A6556" i="1"/>
  <c r="A6557" i="1" s="1"/>
  <c r="B6556" i="1"/>
  <c r="Q2033" i="1"/>
  <c r="M2033" i="1"/>
  <c r="O2033" i="1"/>
  <c r="N2033" i="1"/>
  <c r="P2033" i="1"/>
  <c r="C6558" i="1" l="1"/>
  <c r="C6559" i="1" s="1"/>
  <c r="C6560" i="1" s="1"/>
  <c r="C6561" i="1" s="1"/>
  <c r="C6562" i="1" s="1"/>
  <c r="C6563" i="1" s="1"/>
  <c r="B6557" i="1"/>
  <c r="B6558" i="1" s="1"/>
  <c r="B6559" i="1" s="1"/>
  <c r="B6560" i="1" s="1"/>
  <c r="B6561" i="1" s="1"/>
  <c r="B6562" i="1" s="1"/>
  <c r="D2035" i="1"/>
  <c r="E2034" i="1"/>
  <c r="E2035" i="1" s="1"/>
  <c r="Q2034" i="1"/>
  <c r="M2034" i="1"/>
  <c r="N2034" i="1"/>
  <c r="O2034" i="1"/>
  <c r="P2034" i="1"/>
  <c r="B6563" i="1" l="1"/>
  <c r="D2036" i="1"/>
  <c r="C6564" i="1"/>
  <c r="A6558" i="1"/>
  <c r="A6559" i="1" s="1"/>
  <c r="A6560" i="1" s="1"/>
  <c r="A6561" i="1" s="1"/>
  <c r="A6562" i="1" s="1"/>
  <c r="A6563" i="1" s="1"/>
  <c r="Q2035" i="1"/>
  <c r="M2035" i="1"/>
  <c r="O2035" i="1"/>
  <c r="N2035" i="1"/>
  <c r="P2035" i="1"/>
  <c r="A6564" i="1" l="1"/>
  <c r="C6565" i="1"/>
  <c r="C6566" i="1" s="1"/>
  <c r="B6564" i="1"/>
  <c r="B6565" i="1" s="1"/>
  <c r="B6566" i="1" s="1"/>
  <c r="D2037" i="1"/>
  <c r="E2036" i="1"/>
  <c r="Q2036" i="1"/>
  <c r="M2036" i="1"/>
  <c r="P2036" i="1"/>
  <c r="N2036" i="1"/>
  <c r="O2036" i="1"/>
  <c r="E2037" i="1" l="1"/>
  <c r="D2038" i="1"/>
  <c r="C6567" i="1"/>
  <c r="C6568" i="1" s="1"/>
  <c r="C6569" i="1" s="1"/>
  <c r="C6570" i="1" s="1"/>
  <c r="C6571" i="1" s="1"/>
  <c r="C6572" i="1" s="1"/>
  <c r="C6573" i="1" s="1"/>
  <c r="C6574" i="1" s="1"/>
  <c r="A6565" i="1"/>
  <c r="A6566" i="1" s="1"/>
  <c r="A6567" i="1" s="1"/>
  <c r="A6568" i="1" s="1"/>
  <c r="A6569" i="1" s="1"/>
  <c r="A6570" i="1" s="1"/>
  <c r="A6571" i="1" s="1"/>
  <c r="A6572" i="1" s="1"/>
  <c r="A6573" i="1" s="1"/>
  <c r="Q2037" i="1"/>
  <c r="M2037" i="1"/>
  <c r="O2037" i="1"/>
  <c r="P2037" i="1"/>
  <c r="N2037" i="1"/>
  <c r="C6575" i="1" l="1"/>
  <c r="A6574" i="1"/>
  <c r="B6567" i="1"/>
  <c r="B6568" i="1" s="1"/>
  <c r="B6569" i="1" s="1"/>
  <c r="B6570" i="1" s="1"/>
  <c r="B6571" i="1" s="1"/>
  <c r="B6572" i="1" s="1"/>
  <c r="B6573" i="1" s="1"/>
  <c r="B6574" i="1" s="1"/>
  <c r="D2039" i="1"/>
  <c r="E2038" i="1"/>
  <c r="Q2038" i="1"/>
  <c r="M2038" i="1"/>
  <c r="N2038" i="1"/>
  <c r="P2038" i="1"/>
  <c r="O2038" i="1"/>
  <c r="E2039" i="1" l="1"/>
  <c r="D2040" i="1"/>
  <c r="B6575" i="1"/>
  <c r="C6576" i="1"/>
  <c r="C6577" i="1" s="1"/>
  <c r="C6578" i="1" s="1"/>
  <c r="C6579" i="1" s="1"/>
  <c r="C6580" i="1" s="1"/>
  <c r="C6581" i="1" s="1"/>
  <c r="A6575" i="1"/>
  <c r="Q2039" i="1"/>
  <c r="M2039" i="1"/>
  <c r="N2039" i="1"/>
  <c r="O2039" i="1"/>
  <c r="P2039" i="1"/>
  <c r="A6576" i="1" l="1"/>
  <c r="A6577" i="1" s="1"/>
  <c r="A6578" i="1" s="1"/>
  <c r="A6579" i="1" s="1"/>
  <c r="A6580" i="1" s="1"/>
  <c r="C6582" i="1"/>
  <c r="C6583" i="1" s="1"/>
  <c r="C6584" i="1" s="1"/>
  <c r="A6581" i="1"/>
  <c r="A6582" i="1" s="1"/>
  <c r="A6583" i="1" s="1"/>
  <c r="B6576" i="1"/>
  <c r="B6577" i="1" s="1"/>
  <c r="B6578" i="1" s="1"/>
  <c r="B6579" i="1" s="1"/>
  <c r="B6580" i="1" s="1"/>
  <c r="B6581" i="1" s="1"/>
  <c r="B6582" i="1" s="1"/>
  <c r="B6583" i="1" s="1"/>
  <c r="B6584" i="1" s="1"/>
  <c r="D2041" i="1"/>
  <c r="E2040" i="1"/>
  <c r="Q2040" i="1"/>
  <c r="M2040" i="1"/>
  <c r="N2040" i="1"/>
  <c r="P2040" i="1"/>
  <c r="O2040" i="1"/>
  <c r="E2041" i="1" l="1"/>
  <c r="D2042" i="1"/>
  <c r="C6585" i="1"/>
  <c r="A6584" i="1"/>
  <c r="Q2041" i="1"/>
  <c r="M2041" i="1"/>
  <c r="O2041" i="1"/>
  <c r="N2041" i="1"/>
  <c r="P2041" i="1"/>
  <c r="A6585" i="1" l="1"/>
  <c r="B6585" i="1"/>
  <c r="C6586" i="1"/>
  <c r="C6587" i="1" s="1"/>
  <c r="C6588" i="1" s="1"/>
  <c r="C6589" i="1" s="1"/>
  <c r="C6590" i="1" s="1"/>
  <c r="C6591" i="1" s="1"/>
  <c r="C6592" i="1" s="1"/>
  <c r="C6593" i="1" s="1"/>
  <c r="C6594" i="1" s="1"/>
  <c r="D2043" i="1"/>
  <c r="E2042" i="1"/>
  <c r="Q2042" i="1"/>
  <c r="M2042" i="1"/>
  <c r="N2042" i="1"/>
  <c r="O2042" i="1"/>
  <c r="P2042" i="1"/>
  <c r="E2043" i="1" l="1"/>
  <c r="D2044" i="1"/>
  <c r="C6595" i="1"/>
  <c r="A6594" i="1"/>
  <c r="B6586" i="1"/>
  <c r="B6587" i="1" s="1"/>
  <c r="B6588" i="1" s="1"/>
  <c r="B6589" i="1" s="1"/>
  <c r="B6590" i="1" s="1"/>
  <c r="B6591" i="1" s="1"/>
  <c r="B6592" i="1" s="1"/>
  <c r="B6593" i="1" s="1"/>
  <c r="B6594" i="1" s="1"/>
  <c r="A6586" i="1"/>
  <c r="A6587" i="1" s="1"/>
  <c r="A6588" i="1" s="1"/>
  <c r="A6589" i="1" s="1"/>
  <c r="A6590" i="1" s="1"/>
  <c r="A6591" i="1" s="1"/>
  <c r="A6592" i="1" s="1"/>
  <c r="A6593" i="1" s="1"/>
  <c r="Q2043" i="1"/>
  <c r="M2043" i="1"/>
  <c r="O2043" i="1"/>
  <c r="P2043" i="1"/>
  <c r="N2043" i="1"/>
  <c r="A6595" i="1" l="1"/>
  <c r="B6595" i="1"/>
  <c r="C6596" i="1"/>
  <c r="D2045" i="1"/>
  <c r="E2044" i="1"/>
  <c r="Q2044" i="1"/>
  <c r="M2044" i="1"/>
  <c r="P2044" i="1"/>
  <c r="N2044" i="1"/>
  <c r="O2044" i="1"/>
  <c r="E2045" i="1" l="1"/>
  <c r="D2046" i="1"/>
  <c r="A6596" i="1"/>
  <c r="C6597" i="1"/>
  <c r="B6596" i="1"/>
  <c r="Q2045" i="1"/>
  <c r="M2045" i="1"/>
  <c r="O2045" i="1"/>
  <c r="P2045" i="1"/>
  <c r="N2045" i="1"/>
  <c r="C6598" i="1" l="1"/>
  <c r="C6599" i="1" s="1"/>
  <c r="C6600" i="1" s="1"/>
  <c r="C6601" i="1" s="1"/>
  <c r="C6602" i="1" s="1"/>
  <c r="C6603" i="1" s="1"/>
  <c r="C6604" i="1" s="1"/>
  <c r="A6597" i="1"/>
  <c r="B6597" i="1"/>
  <c r="D2047" i="1"/>
  <c r="E2046" i="1"/>
  <c r="Q2046" i="1"/>
  <c r="M2046" i="1"/>
  <c r="N2046" i="1"/>
  <c r="P2046" i="1"/>
  <c r="O2046" i="1"/>
  <c r="B6598" i="1" l="1"/>
  <c r="B6599" i="1" s="1"/>
  <c r="B6600" i="1" s="1"/>
  <c r="B6601" i="1" s="1"/>
  <c r="B6602" i="1" s="1"/>
  <c r="B6603" i="1" s="1"/>
  <c r="B6604" i="1" s="1"/>
  <c r="A6598" i="1"/>
  <c r="A6599" i="1" s="1"/>
  <c r="A6600" i="1" s="1"/>
  <c r="A6601" i="1" s="1"/>
  <c r="A6602" i="1" s="1"/>
  <c r="A6603" i="1" s="1"/>
  <c r="E2047" i="1"/>
  <c r="D2048" i="1"/>
  <c r="C6605" i="1"/>
  <c r="A6604" i="1"/>
  <c r="Q2047" i="1"/>
  <c r="M2047" i="1"/>
  <c r="N2047" i="1"/>
  <c r="O2047" i="1"/>
  <c r="P2047" i="1"/>
  <c r="A6605" i="1" l="1"/>
  <c r="C6606" i="1"/>
  <c r="C6607" i="1" s="1"/>
  <c r="C6608" i="1" s="1"/>
  <c r="C6609" i="1" s="1"/>
  <c r="C6610" i="1" s="1"/>
  <c r="C6611" i="1" s="1"/>
  <c r="C6612" i="1" s="1"/>
  <c r="C6613" i="1" s="1"/>
  <c r="C6614" i="1" s="1"/>
  <c r="B6605" i="1"/>
  <c r="B6606" i="1" s="1"/>
  <c r="B6607" i="1" s="1"/>
  <c r="B6608" i="1" s="1"/>
  <c r="B6609" i="1" s="1"/>
  <c r="B6610" i="1" s="1"/>
  <c r="B6611" i="1" s="1"/>
  <c r="B6612" i="1" s="1"/>
  <c r="D2049" i="1"/>
  <c r="E2048" i="1"/>
  <c r="Q2048" i="1"/>
  <c r="M2048" i="1"/>
  <c r="N2048" i="1"/>
  <c r="P2048" i="1"/>
  <c r="O2048" i="1"/>
  <c r="B6613" i="1" l="1"/>
  <c r="B6614" i="1" s="1"/>
  <c r="E2049" i="1"/>
  <c r="D2050" i="1"/>
  <c r="C6615" i="1"/>
  <c r="A6614" i="1"/>
  <c r="A6606" i="1"/>
  <c r="A6607" i="1" s="1"/>
  <c r="A6608" i="1" s="1"/>
  <c r="A6609" i="1" s="1"/>
  <c r="A6610" i="1" s="1"/>
  <c r="A6611" i="1" s="1"/>
  <c r="A6612" i="1" s="1"/>
  <c r="A6613" i="1" s="1"/>
  <c r="Q2049" i="1"/>
  <c r="M2049" i="1"/>
  <c r="O2049" i="1"/>
  <c r="N2049" i="1"/>
  <c r="P2049" i="1"/>
  <c r="C6616" i="1" l="1"/>
  <c r="A6615" i="1"/>
  <c r="B6615" i="1"/>
  <c r="D2051" i="1"/>
  <c r="E2050" i="1"/>
  <c r="Q2050" i="1"/>
  <c r="M2050" i="1"/>
  <c r="N2050" i="1"/>
  <c r="O2050" i="1"/>
  <c r="P2050" i="1"/>
  <c r="E2051" i="1" l="1"/>
  <c r="A6616" i="1"/>
  <c r="D2052" i="1"/>
  <c r="C6617" i="1"/>
  <c r="C6618" i="1" s="1"/>
  <c r="C6619" i="1" s="1"/>
  <c r="C6620" i="1" s="1"/>
  <c r="C6621" i="1" s="1"/>
  <c r="C6622" i="1" s="1"/>
  <c r="C6623" i="1" s="1"/>
  <c r="C6624" i="1" s="1"/>
  <c r="B6616" i="1"/>
  <c r="B6617" i="1" s="1"/>
  <c r="B6618" i="1" s="1"/>
  <c r="Q2051" i="1"/>
  <c r="M2051" i="1"/>
  <c r="O2051" i="1"/>
  <c r="N2051" i="1"/>
  <c r="P2051" i="1"/>
  <c r="B6619" i="1" l="1"/>
  <c r="B6620" i="1" s="1"/>
  <c r="B6621" i="1" s="1"/>
  <c r="B6622" i="1"/>
  <c r="B6623" i="1" s="1"/>
  <c r="B6624" i="1"/>
  <c r="C6625" i="1"/>
  <c r="A6624" i="1"/>
  <c r="A6617" i="1"/>
  <c r="A6618" i="1" s="1"/>
  <c r="A6619" i="1" s="1"/>
  <c r="A6620" i="1" s="1"/>
  <c r="A6621" i="1" s="1"/>
  <c r="A6622" i="1" s="1"/>
  <c r="A6623" i="1" s="1"/>
  <c r="D2053" i="1"/>
  <c r="E2052" i="1"/>
  <c r="Q2052" i="1"/>
  <c r="M2052" i="1"/>
  <c r="P2052" i="1"/>
  <c r="N2052" i="1"/>
  <c r="O2052" i="1"/>
  <c r="E2053" i="1" l="1"/>
  <c r="D2054" i="1"/>
  <c r="C6626" i="1"/>
  <c r="A6625" i="1"/>
  <c r="A6626" i="1" s="1"/>
  <c r="B6625" i="1"/>
  <c r="Q2053" i="1"/>
  <c r="M2053" i="1"/>
  <c r="O2053" i="1"/>
  <c r="P2053" i="1"/>
  <c r="N2053" i="1"/>
  <c r="C6627" i="1" l="1"/>
  <c r="C6628" i="1" s="1"/>
  <c r="C6629" i="1" s="1"/>
  <c r="C6630" i="1" s="1"/>
  <c r="C6631" i="1" s="1"/>
  <c r="C6632" i="1" s="1"/>
  <c r="C6633" i="1" s="1"/>
  <c r="C6634" i="1" s="1"/>
  <c r="B6626" i="1"/>
  <c r="B6627" i="1" s="1"/>
  <c r="B6628" i="1" s="1"/>
  <c r="B6629" i="1" s="1"/>
  <c r="B6630" i="1" s="1"/>
  <c r="B6631" i="1" s="1"/>
  <c r="D2055" i="1"/>
  <c r="E2054" i="1"/>
  <c r="Q2054" i="1"/>
  <c r="M2054" i="1"/>
  <c r="N2054" i="1"/>
  <c r="P2054" i="1"/>
  <c r="O2054" i="1"/>
  <c r="B6632" i="1" l="1"/>
  <c r="B6633" i="1" s="1"/>
  <c r="B6634" i="1" s="1"/>
  <c r="E2055" i="1"/>
  <c r="D2056" i="1"/>
  <c r="C6635" i="1"/>
  <c r="A6634" i="1"/>
  <c r="A6627" i="1"/>
  <c r="A6628" i="1" s="1"/>
  <c r="A6629" i="1" s="1"/>
  <c r="A6630" i="1" s="1"/>
  <c r="A6631" i="1" s="1"/>
  <c r="A6632" i="1" s="1"/>
  <c r="A6633" i="1" s="1"/>
  <c r="Q2055" i="1"/>
  <c r="M2055" i="1"/>
  <c r="N2055" i="1"/>
  <c r="O2055" i="1"/>
  <c r="P2055" i="1"/>
  <c r="C6636" i="1" l="1"/>
  <c r="A6635" i="1"/>
  <c r="B6635" i="1"/>
  <c r="D2057" i="1"/>
  <c r="E2056" i="1"/>
  <c r="Q2056" i="1"/>
  <c r="M2056" i="1"/>
  <c r="N2056" i="1"/>
  <c r="P2056" i="1"/>
  <c r="O2056" i="1"/>
  <c r="E2057" i="1" l="1"/>
  <c r="D2058" i="1"/>
  <c r="B6636" i="1"/>
  <c r="C6637" i="1"/>
  <c r="C6638" i="1" s="1"/>
  <c r="C6639" i="1" s="1"/>
  <c r="C6640" i="1" s="1"/>
  <c r="C6641" i="1" s="1"/>
  <c r="C6642" i="1" s="1"/>
  <c r="C6643" i="1" s="1"/>
  <c r="C6644" i="1" s="1"/>
  <c r="A6636" i="1"/>
  <c r="A6637" i="1" s="1"/>
  <c r="A6638" i="1" s="1"/>
  <c r="A6639" i="1" s="1"/>
  <c r="Q2057" i="1"/>
  <c r="M2057" i="1"/>
  <c r="O2057" i="1"/>
  <c r="N2057" i="1"/>
  <c r="P2057" i="1"/>
  <c r="B6637" i="1" l="1"/>
  <c r="B6638" i="1" s="1"/>
  <c r="B6639" i="1" s="1"/>
  <c r="B6640" i="1" s="1"/>
  <c r="B6641" i="1" s="1"/>
  <c r="B6642" i="1" s="1"/>
  <c r="B6643" i="1" s="1"/>
  <c r="B6644" i="1" s="1"/>
  <c r="A6640" i="1"/>
  <c r="A6641" i="1" s="1"/>
  <c r="A6642" i="1" s="1"/>
  <c r="A6643" i="1" s="1"/>
  <c r="A6644" i="1"/>
  <c r="C6645" i="1"/>
  <c r="D2059" i="1"/>
  <c r="E2058" i="1"/>
  <c r="Q2058" i="1"/>
  <c r="M2058" i="1"/>
  <c r="N2058" i="1"/>
  <c r="O2058" i="1"/>
  <c r="P2058" i="1"/>
  <c r="E2059" i="1" l="1"/>
  <c r="D2060" i="1"/>
  <c r="B6645" i="1"/>
  <c r="A6645" i="1"/>
  <c r="C6646" i="1"/>
  <c r="C6647" i="1" s="1"/>
  <c r="C6648" i="1" s="1"/>
  <c r="C6649" i="1" s="1"/>
  <c r="C6650" i="1" s="1"/>
  <c r="Q2059" i="1"/>
  <c r="M2059" i="1"/>
  <c r="O2059" i="1"/>
  <c r="P2059" i="1"/>
  <c r="N2059" i="1"/>
  <c r="C6651" i="1" l="1"/>
  <c r="C6652" i="1" s="1"/>
  <c r="C6653" i="1" s="1"/>
  <c r="C6654" i="1" s="1"/>
  <c r="A6646" i="1"/>
  <c r="A6647" i="1" s="1"/>
  <c r="A6648" i="1" s="1"/>
  <c r="A6649" i="1" s="1"/>
  <c r="A6650" i="1" s="1"/>
  <c r="A6651" i="1" s="1"/>
  <c r="A6652" i="1" s="1"/>
  <c r="A6653" i="1" s="1"/>
  <c r="B6646" i="1"/>
  <c r="B6647" i="1" s="1"/>
  <c r="B6648" i="1" s="1"/>
  <c r="B6649" i="1" s="1"/>
  <c r="B6650" i="1" s="1"/>
  <c r="B6651" i="1" s="1"/>
  <c r="B6652" i="1" s="1"/>
  <c r="B6653" i="1" s="1"/>
  <c r="B6654" i="1" s="1"/>
  <c r="D2061" i="1"/>
  <c r="E2060" i="1"/>
  <c r="Q2060" i="1"/>
  <c r="M2060" i="1"/>
  <c r="P2060" i="1"/>
  <c r="N2060" i="1"/>
  <c r="O2060" i="1"/>
  <c r="E2061" i="1" l="1"/>
  <c r="D2062" i="1"/>
  <c r="A6654" i="1"/>
  <c r="C6655" i="1"/>
  <c r="Q2061" i="1"/>
  <c r="M2061" i="1"/>
  <c r="O2061" i="1"/>
  <c r="P2061" i="1"/>
  <c r="N2061" i="1"/>
  <c r="C6656" i="1" l="1"/>
  <c r="C6657" i="1" s="1"/>
  <c r="C6658" i="1" s="1"/>
  <c r="C6659" i="1" s="1"/>
  <c r="C6660" i="1" s="1"/>
  <c r="C6661" i="1" s="1"/>
  <c r="C6662" i="1" s="1"/>
  <c r="C6663" i="1" s="1"/>
  <c r="C6664" i="1" s="1"/>
  <c r="B6655" i="1"/>
  <c r="B6656" i="1" s="1"/>
  <c r="B6657" i="1" s="1"/>
  <c r="A6655" i="1"/>
  <c r="A6656" i="1" s="1"/>
  <c r="A6657" i="1" s="1"/>
  <c r="A6658" i="1" s="1"/>
  <c r="A6659" i="1" s="1"/>
  <c r="A6660" i="1" s="1"/>
  <c r="A6661" i="1" s="1"/>
  <c r="A6662" i="1" s="1"/>
  <c r="A6663" i="1" s="1"/>
  <c r="D2063" i="1"/>
  <c r="E2062" i="1"/>
  <c r="Q2062" i="1"/>
  <c r="M2062" i="1"/>
  <c r="N2062" i="1"/>
  <c r="P2062" i="1"/>
  <c r="O2062" i="1"/>
  <c r="B6658" i="1" l="1"/>
  <c r="B6659" i="1" s="1"/>
  <c r="B6660" i="1"/>
  <c r="E2063" i="1"/>
  <c r="B6661" i="1"/>
  <c r="D2064" i="1"/>
  <c r="B6662" i="1"/>
  <c r="B6663" i="1" s="1"/>
  <c r="B6664" i="1" s="1"/>
  <c r="C6665" i="1"/>
  <c r="C6666" i="1" s="1"/>
  <c r="C6667" i="1" s="1"/>
  <c r="C6668" i="1" s="1"/>
  <c r="C6669" i="1" s="1"/>
  <c r="C6670" i="1" s="1"/>
  <c r="C6671" i="1" s="1"/>
  <c r="C6672" i="1" s="1"/>
  <c r="C6673" i="1" s="1"/>
  <c r="C6674" i="1" s="1"/>
  <c r="A6664" i="1"/>
  <c r="A6665" i="1" s="1"/>
  <c r="A6666" i="1" s="1"/>
  <c r="A6667" i="1" s="1"/>
  <c r="A6668" i="1" s="1"/>
  <c r="A6669" i="1" s="1"/>
  <c r="A6670" i="1" s="1"/>
  <c r="A6671" i="1" s="1"/>
  <c r="A6672" i="1" s="1"/>
  <c r="A6673" i="1" s="1"/>
  <c r="P2063" i="1"/>
  <c r="M2063" i="1"/>
  <c r="N2063" i="1"/>
  <c r="O2063" i="1"/>
  <c r="Q2063" i="1"/>
  <c r="B6665" i="1" l="1"/>
  <c r="B6666" i="1" s="1"/>
  <c r="B6667" i="1" s="1"/>
  <c r="B6668" i="1" s="1"/>
  <c r="B6669" i="1" s="1"/>
  <c r="B6670" i="1" s="1"/>
  <c r="B6671" i="1" s="1"/>
  <c r="B6672" i="1" s="1"/>
  <c r="B6673" i="1" s="1"/>
  <c r="B6674" i="1" s="1"/>
  <c r="C6675" i="1"/>
  <c r="A6674" i="1"/>
  <c r="D2065" i="1"/>
  <c r="E2064" i="1"/>
  <c r="Q2064" i="1"/>
  <c r="M2064" i="1"/>
  <c r="N2064" i="1"/>
  <c r="O2064" i="1"/>
  <c r="P2064" i="1"/>
  <c r="E2065" i="1" l="1"/>
  <c r="D2066" i="1"/>
  <c r="A6675" i="1"/>
  <c r="C6676" i="1"/>
  <c r="C6677" i="1" s="1"/>
  <c r="C6678" i="1" s="1"/>
  <c r="C6679" i="1" s="1"/>
  <c r="C6680" i="1" s="1"/>
  <c r="C6681" i="1" s="1"/>
  <c r="C6682" i="1" s="1"/>
  <c r="C6683" i="1" s="1"/>
  <c r="B6675" i="1"/>
  <c r="N2065" i="1"/>
  <c r="O2065" i="1"/>
  <c r="M2065" i="1"/>
  <c r="P2065" i="1"/>
  <c r="Q2065" i="1"/>
  <c r="B6676" i="1" l="1"/>
  <c r="B6677" i="1" s="1"/>
  <c r="B6678" i="1" s="1"/>
  <c r="B6679" i="1" s="1"/>
  <c r="B6680" i="1" s="1"/>
  <c r="B6681" i="1" s="1"/>
  <c r="B6682" i="1" s="1"/>
  <c r="B6683" i="1" s="1"/>
  <c r="B6684" i="1" s="1"/>
  <c r="C6684" i="1"/>
  <c r="A6676" i="1"/>
  <c r="A6677" i="1" s="1"/>
  <c r="A6678" i="1" s="1"/>
  <c r="A6679" i="1" s="1"/>
  <c r="A6680" i="1" s="1"/>
  <c r="A6681" i="1" s="1"/>
  <c r="A6682" i="1" s="1"/>
  <c r="A6683" i="1" s="1"/>
  <c r="D2067" i="1"/>
  <c r="E2066" i="1"/>
  <c r="M2066" i="1"/>
  <c r="O2066" i="1"/>
  <c r="P2066" i="1"/>
  <c r="N2066" i="1"/>
  <c r="Q2066" i="1"/>
  <c r="E2067" i="1" l="1"/>
  <c r="D2068" i="1"/>
  <c r="C6685" i="1"/>
  <c r="A6684" i="1"/>
  <c r="B6685" i="1"/>
  <c r="N2067" i="1"/>
  <c r="P2067" i="1"/>
  <c r="Q2067" i="1"/>
  <c r="O2067" i="1"/>
  <c r="M2067" i="1"/>
  <c r="C6686" i="1" l="1"/>
  <c r="A6685" i="1"/>
  <c r="A6686" i="1" s="1"/>
  <c r="D2069" i="1"/>
  <c r="E2068" i="1"/>
  <c r="M2068" i="1"/>
  <c r="O2068" i="1"/>
  <c r="Q2068" i="1"/>
  <c r="N2068" i="1"/>
  <c r="P2068" i="1"/>
  <c r="E2069" i="1" l="1"/>
  <c r="D2070" i="1"/>
  <c r="C6687" i="1"/>
  <c r="C6688" i="1" s="1"/>
  <c r="C6689" i="1" s="1"/>
  <c r="C6690" i="1" s="1"/>
  <c r="C6691" i="1" s="1"/>
  <c r="C6692" i="1" s="1"/>
  <c r="C6693" i="1" s="1"/>
  <c r="C6694" i="1" s="1"/>
  <c r="B6686" i="1"/>
  <c r="B6687" i="1" s="1"/>
  <c r="B6688" i="1" s="1"/>
  <c r="B6689" i="1" s="1"/>
  <c r="B6690" i="1" s="1"/>
  <c r="B6691" i="1" s="1"/>
  <c r="B6692" i="1" s="1"/>
  <c r="N2069" i="1"/>
  <c r="P2069" i="1"/>
  <c r="Q2069" i="1"/>
  <c r="M2069" i="1"/>
  <c r="O2069" i="1"/>
  <c r="B6693" i="1" l="1"/>
  <c r="B6694" i="1"/>
  <c r="C6695" i="1"/>
  <c r="C6696" i="1" s="1"/>
  <c r="C6697" i="1" s="1"/>
  <c r="C6698" i="1" s="1"/>
  <c r="C6699" i="1" s="1"/>
  <c r="A6694" i="1"/>
  <c r="A6695" i="1" s="1"/>
  <c r="A6696" i="1" s="1"/>
  <c r="A6697" i="1" s="1"/>
  <c r="A6698" i="1" s="1"/>
  <c r="A6687" i="1"/>
  <c r="A6688" i="1" s="1"/>
  <c r="A6689" i="1" s="1"/>
  <c r="A6690" i="1" s="1"/>
  <c r="A6691" i="1" s="1"/>
  <c r="A6692" i="1" s="1"/>
  <c r="A6693" i="1" s="1"/>
  <c r="D2071" i="1"/>
  <c r="E2070" i="1"/>
  <c r="O2070" i="1"/>
  <c r="Q2070" i="1"/>
  <c r="M2070" i="1"/>
  <c r="N2070" i="1"/>
  <c r="P2070" i="1"/>
  <c r="E2071" i="1" l="1"/>
  <c r="D2072" i="1"/>
  <c r="C6700" i="1"/>
  <c r="C6701" i="1" s="1"/>
  <c r="C6702" i="1" s="1"/>
  <c r="C6703" i="1" s="1"/>
  <c r="C6704" i="1" s="1"/>
  <c r="A6699" i="1"/>
  <c r="A6700" i="1" s="1"/>
  <c r="A6701" i="1" s="1"/>
  <c r="A6702" i="1" s="1"/>
  <c r="A6703" i="1" s="1"/>
  <c r="B6695" i="1"/>
  <c r="B6696" i="1" s="1"/>
  <c r="B6697" i="1" s="1"/>
  <c r="B6698" i="1" s="1"/>
  <c r="B6699" i="1" s="1"/>
  <c r="B6700" i="1" s="1"/>
  <c r="B6701" i="1" s="1"/>
  <c r="B6702" i="1" s="1"/>
  <c r="B6703" i="1" s="1"/>
  <c r="B6704" i="1" s="1"/>
  <c r="P2071" i="1"/>
  <c r="O2071" i="1"/>
  <c r="Q2071" i="1"/>
  <c r="M2071" i="1"/>
  <c r="N2071" i="1"/>
  <c r="A6704" i="1" l="1"/>
  <c r="C6705" i="1"/>
  <c r="D2073" i="1"/>
  <c r="E2072" i="1"/>
  <c r="E2073" i="1" s="1"/>
  <c r="Q2072" i="1"/>
  <c r="M2072" i="1"/>
  <c r="N2072" i="1"/>
  <c r="O2072" i="1"/>
  <c r="P2072" i="1"/>
  <c r="D2074" i="1" l="1"/>
  <c r="C6706" i="1"/>
  <c r="C6707" i="1" s="1"/>
  <c r="C6708" i="1" s="1"/>
  <c r="C6709" i="1" s="1"/>
  <c r="C6710" i="1" s="1"/>
  <c r="C6711" i="1" s="1"/>
  <c r="C6712" i="1" s="1"/>
  <c r="C6713" i="1" s="1"/>
  <c r="C6714" i="1" s="1"/>
  <c r="B6705" i="1"/>
  <c r="B6706" i="1" s="1"/>
  <c r="B6707" i="1" s="1"/>
  <c r="B6708" i="1" s="1"/>
  <c r="B6709" i="1" s="1"/>
  <c r="B6710" i="1" s="1"/>
  <c r="B6711" i="1" s="1"/>
  <c r="A6705" i="1"/>
  <c r="A6706" i="1" s="1"/>
  <c r="A6707" i="1" s="1"/>
  <c r="A6708" i="1" s="1"/>
  <c r="A6709" i="1" s="1"/>
  <c r="A6710" i="1" s="1"/>
  <c r="A6711" i="1" s="1"/>
  <c r="A6712" i="1" s="1"/>
  <c r="A6713" i="1" s="1"/>
  <c r="N2073" i="1"/>
  <c r="O2073" i="1"/>
  <c r="P2073" i="1"/>
  <c r="Q2073" i="1"/>
  <c r="M2073" i="1"/>
  <c r="B6712" i="1" l="1"/>
  <c r="B6713" i="1" s="1"/>
  <c r="B6714" i="1" s="1"/>
  <c r="A6714" i="1"/>
  <c r="C6715" i="1"/>
  <c r="D2075" i="1"/>
  <c r="E2074" i="1"/>
  <c r="M2074" i="1"/>
  <c r="O2074" i="1"/>
  <c r="N2074" i="1"/>
  <c r="P2074" i="1"/>
  <c r="Q2074" i="1"/>
  <c r="E2075" i="1" l="1"/>
  <c r="D2076" i="1"/>
  <c r="C6716" i="1"/>
  <c r="C6717" i="1" s="1"/>
  <c r="C6718" i="1" s="1"/>
  <c r="C6719" i="1" s="1"/>
  <c r="C6720" i="1" s="1"/>
  <c r="C6721" i="1" s="1"/>
  <c r="C6722" i="1" s="1"/>
  <c r="C6723" i="1" s="1"/>
  <c r="C6724" i="1" s="1"/>
  <c r="A6715" i="1"/>
  <c r="A6716" i="1" s="1"/>
  <c r="A6717" i="1" s="1"/>
  <c r="A6718" i="1" s="1"/>
  <c r="A6719" i="1" s="1"/>
  <c r="A6720" i="1" s="1"/>
  <c r="A6721" i="1" s="1"/>
  <c r="A6722" i="1" s="1"/>
  <c r="A6723" i="1" s="1"/>
  <c r="B6715" i="1"/>
  <c r="B6716" i="1" s="1"/>
  <c r="B6717" i="1" s="1"/>
  <c r="B6718" i="1" s="1"/>
  <c r="N2075" i="1"/>
  <c r="P2075" i="1"/>
  <c r="M2075" i="1"/>
  <c r="O2075" i="1"/>
  <c r="Q2075" i="1"/>
  <c r="B6719" i="1" l="1"/>
  <c r="B6720" i="1" s="1"/>
  <c r="B6721" i="1" s="1"/>
  <c r="B6722" i="1"/>
  <c r="B6723" i="1" s="1"/>
  <c r="B6724" i="1" s="1"/>
  <c r="C6725" i="1"/>
  <c r="A6724" i="1"/>
  <c r="D2077" i="1"/>
  <c r="E2076" i="1"/>
  <c r="M2076" i="1"/>
  <c r="O2076" i="1"/>
  <c r="Q2076" i="1"/>
  <c r="N2076" i="1"/>
  <c r="P2076" i="1"/>
  <c r="E2077" i="1" l="1"/>
  <c r="D2078" i="1"/>
  <c r="B6725" i="1"/>
  <c r="C6726" i="1"/>
  <c r="C6727" i="1" s="1"/>
  <c r="C6728" i="1" s="1"/>
  <c r="C6729" i="1" s="1"/>
  <c r="C6730" i="1" s="1"/>
  <c r="C6731" i="1" s="1"/>
  <c r="C6732" i="1" s="1"/>
  <c r="C6733" i="1" s="1"/>
  <c r="C6734" i="1" s="1"/>
  <c r="A6725" i="1"/>
  <c r="N2077" i="1"/>
  <c r="P2077" i="1"/>
  <c r="M2077" i="1"/>
  <c r="O2077" i="1"/>
  <c r="Q2077" i="1"/>
  <c r="A6726" i="1" l="1"/>
  <c r="A6727" i="1" s="1"/>
  <c r="A6728" i="1" s="1"/>
  <c r="A6729" i="1" s="1"/>
  <c r="A6730" i="1" s="1"/>
  <c r="A6731" i="1" s="1"/>
  <c r="A6732" i="1" s="1"/>
  <c r="A6733" i="1" s="1"/>
  <c r="B6726" i="1"/>
  <c r="B6727" i="1" s="1"/>
  <c r="B6728" i="1" s="1"/>
  <c r="B6729" i="1" s="1"/>
  <c r="B6730" i="1" s="1"/>
  <c r="B6731" i="1" s="1"/>
  <c r="B6732" i="1" s="1"/>
  <c r="B6733" i="1" s="1"/>
  <c r="B6734" i="1" s="1"/>
  <c r="C6735" i="1"/>
  <c r="A6734" i="1"/>
  <c r="D2079" i="1"/>
  <c r="E2078" i="1"/>
  <c r="E2079" i="1" s="1"/>
  <c r="O2078" i="1"/>
  <c r="Q2078" i="1"/>
  <c r="M2078" i="1"/>
  <c r="N2078" i="1"/>
  <c r="P2078" i="1"/>
  <c r="D2080" i="1" l="1"/>
  <c r="C6736" i="1"/>
  <c r="C6737" i="1" s="1"/>
  <c r="C6738" i="1" s="1"/>
  <c r="C6739" i="1" s="1"/>
  <c r="C6740" i="1" s="1"/>
  <c r="C6741" i="1" s="1"/>
  <c r="C6742" i="1" s="1"/>
  <c r="C6743" i="1" s="1"/>
  <c r="C6744" i="1" s="1"/>
  <c r="B6735" i="1"/>
  <c r="B6736" i="1" s="1"/>
  <c r="B6737" i="1" s="1"/>
  <c r="B6738" i="1" s="1"/>
  <c r="B6739" i="1" s="1"/>
  <c r="B6740" i="1" s="1"/>
  <c r="A6735" i="1"/>
  <c r="A6736" i="1" s="1"/>
  <c r="A6737" i="1" s="1"/>
  <c r="A6738" i="1" s="1"/>
  <c r="A6739" i="1" s="1"/>
  <c r="A6740" i="1" s="1"/>
  <c r="A6741" i="1" s="1"/>
  <c r="A6742" i="1" s="1"/>
  <c r="A6743" i="1" s="1"/>
  <c r="P2079" i="1"/>
  <c r="M2079" i="1"/>
  <c r="N2079" i="1"/>
  <c r="O2079" i="1"/>
  <c r="Q2079" i="1"/>
  <c r="B6741" i="1" l="1"/>
  <c r="B6742" i="1" s="1"/>
  <c r="B6743" i="1" s="1"/>
  <c r="B6744" i="1" s="1"/>
  <c r="C6745" i="1"/>
  <c r="C6746" i="1" s="1"/>
  <c r="C6747" i="1" s="1"/>
  <c r="C6748" i="1" s="1"/>
  <c r="C6749" i="1" s="1"/>
  <c r="C6750" i="1" s="1"/>
  <c r="C6751" i="1" s="1"/>
  <c r="C6752" i="1" s="1"/>
  <c r="A6744" i="1"/>
  <c r="A6745" i="1" s="1"/>
  <c r="A6746" i="1" s="1"/>
  <c r="D2081" i="1"/>
  <c r="E2080" i="1"/>
  <c r="Q2080" i="1"/>
  <c r="M2080" i="1"/>
  <c r="P2080" i="1"/>
  <c r="N2080" i="1"/>
  <c r="O2080" i="1"/>
  <c r="A6747" i="1" l="1"/>
  <c r="A6748" i="1" s="1"/>
  <c r="A6749" i="1" s="1"/>
  <c r="A6750" i="1" s="1"/>
  <c r="A6751" i="1" s="1"/>
  <c r="E2081" i="1"/>
  <c r="D2082" i="1"/>
  <c r="C6753" i="1"/>
  <c r="C6754" i="1" s="1"/>
  <c r="A6752" i="1"/>
  <c r="B6745" i="1"/>
  <c r="B6746" i="1" s="1"/>
  <c r="B6747" i="1" s="1"/>
  <c r="B6748" i="1" s="1"/>
  <c r="B6749" i="1" s="1"/>
  <c r="B6750" i="1" s="1"/>
  <c r="B6751" i="1" s="1"/>
  <c r="B6752" i="1" s="1"/>
  <c r="B6753" i="1" s="1"/>
  <c r="B6754" i="1" s="1"/>
  <c r="N2081" i="1"/>
  <c r="M2081" i="1"/>
  <c r="O2081" i="1"/>
  <c r="P2081" i="1"/>
  <c r="Q2081" i="1"/>
  <c r="A6753" i="1" l="1"/>
  <c r="A6754" i="1"/>
  <c r="C6755" i="1"/>
  <c r="D2083" i="1"/>
  <c r="E2082" i="1"/>
  <c r="M2082" i="1"/>
  <c r="O2082" i="1"/>
  <c r="P2082" i="1"/>
  <c r="Q2082" i="1"/>
  <c r="N2082" i="1"/>
  <c r="E2083" i="1" l="1"/>
  <c r="D2084" i="1"/>
  <c r="C6756" i="1"/>
  <c r="C6757" i="1" s="1"/>
  <c r="B6755" i="1"/>
  <c r="B6756" i="1" s="1"/>
  <c r="B6757" i="1" s="1"/>
  <c r="A6755" i="1"/>
  <c r="A6756" i="1" s="1"/>
  <c r="N2083" i="1"/>
  <c r="P2083" i="1"/>
  <c r="M2083" i="1"/>
  <c r="O2083" i="1"/>
  <c r="Q2083" i="1"/>
  <c r="C6758" i="1" l="1"/>
  <c r="C6759" i="1" s="1"/>
  <c r="C6760" i="1" s="1"/>
  <c r="C6761" i="1" s="1"/>
  <c r="C6762" i="1" s="1"/>
  <c r="C6763" i="1" s="1"/>
  <c r="C6764" i="1" s="1"/>
  <c r="A6757" i="1"/>
  <c r="A6758" i="1" s="1"/>
  <c r="A6759" i="1" s="1"/>
  <c r="A6760" i="1" s="1"/>
  <c r="D2085" i="1"/>
  <c r="E2084" i="1"/>
  <c r="E2085" i="1" s="1"/>
  <c r="M2084" i="1"/>
  <c r="O2084" i="1"/>
  <c r="Q2084" i="1"/>
  <c r="N2084" i="1"/>
  <c r="P2084" i="1"/>
  <c r="A6761" i="1" l="1"/>
  <c r="A6762" i="1"/>
  <c r="A6763" i="1" s="1"/>
  <c r="D2086" i="1"/>
  <c r="A6764" i="1"/>
  <c r="C6765" i="1"/>
  <c r="B6758" i="1"/>
  <c r="B6759" i="1" s="1"/>
  <c r="B6760" i="1" s="1"/>
  <c r="B6761" i="1" s="1"/>
  <c r="B6762" i="1" s="1"/>
  <c r="B6763" i="1" s="1"/>
  <c r="B6764" i="1" s="1"/>
  <c r="B6765" i="1" s="1"/>
  <c r="N2085" i="1"/>
  <c r="P2085" i="1"/>
  <c r="M2085" i="1"/>
  <c r="O2085" i="1"/>
  <c r="Q2085" i="1"/>
  <c r="C6766" i="1" l="1"/>
  <c r="A6765" i="1"/>
  <c r="A6766" i="1" s="1"/>
  <c r="D2087" i="1"/>
  <c r="E2086" i="1"/>
  <c r="E2087" i="1" s="1"/>
  <c r="O2086" i="1"/>
  <c r="Q2086" i="1"/>
  <c r="M2086" i="1"/>
  <c r="N2086" i="1"/>
  <c r="P2086" i="1"/>
  <c r="D2088" i="1" l="1"/>
  <c r="C6767" i="1"/>
  <c r="C6768" i="1" s="1"/>
  <c r="C6769" i="1" s="1"/>
  <c r="C6770" i="1" s="1"/>
  <c r="C6771" i="1" s="1"/>
  <c r="C6772" i="1" s="1"/>
  <c r="C6773" i="1" s="1"/>
  <c r="C6774" i="1" s="1"/>
  <c r="B6766" i="1"/>
  <c r="B6767" i="1" s="1"/>
  <c r="B6768" i="1" s="1"/>
  <c r="B6769" i="1" s="1"/>
  <c r="B6770" i="1" s="1"/>
  <c r="B6771" i="1" s="1"/>
  <c r="B6772" i="1" s="1"/>
  <c r="P2087" i="1"/>
  <c r="M2087" i="1"/>
  <c r="N2087" i="1"/>
  <c r="O2087" i="1"/>
  <c r="Q2087" i="1"/>
  <c r="B6773" i="1" l="1"/>
  <c r="B6774" i="1" s="1"/>
  <c r="C6775" i="1"/>
  <c r="C6776" i="1" s="1"/>
  <c r="C6777" i="1" s="1"/>
  <c r="C6778" i="1" s="1"/>
  <c r="C6779" i="1" s="1"/>
  <c r="A6774" i="1"/>
  <c r="A6767" i="1"/>
  <c r="A6768" i="1" s="1"/>
  <c r="A6769" i="1" s="1"/>
  <c r="A6770" i="1" s="1"/>
  <c r="A6771" i="1" s="1"/>
  <c r="A6772" i="1" s="1"/>
  <c r="A6773" i="1" s="1"/>
  <c r="D2089" i="1"/>
  <c r="E2088" i="1"/>
  <c r="Q2088" i="1"/>
  <c r="M2088" i="1"/>
  <c r="N2088" i="1"/>
  <c r="O2088" i="1"/>
  <c r="P2088" i="1"/>
  <c r="A6775" i="1" l="1"/>
  <c r="A6776" i="1" s="1"/>
  <c r="A6777" i="1" s="1"/>
  <c r="A6778" i="1" s="1"/>
  <c r="E2089" i="1"/>
  <c r="D2090" i="1"/>
  <c r="C6780" i="1"/>
  <c r="C6781" i="1" s="1"/>
  <c r="C6782" i="1" s="1"/>
  <c r="C6783" i="1" s="1"/>
  <c r="C6784" i="1" s="1"/>
  <c r="A6779" i="1"/>
  <c r="B6775" i="1"/>
  <c r="B6776" i="1" s="1"/>
  <c r="B6777" i="1" s="1"/>
  <c r="B6778" i="1" s="1"/>
  <c r="B6779" i="1" s="1"/>
  <c r="N2089" i="1"/>
  <c r="Q2089" i="1"/>
  <c r="M2089" i="1"/>
  <c r="O2089" i="1"/>
  <c r="P2089" i="1"/>
  <c r="B6780" i="1" l="1"/>
  <c r="B6781" i="1" s="1"/>
  <c r="B6782" i="1" s="1"/>
  <c r="B6783" i="1" s="1"/>
  <c r="B6784" i="1" s="1"/>
  <c r="A6780" i="1"/>
  <c r="A6781" i="1" s="1"/>
  <c r="A6782" i="1" s="1"/>
  <c r="A6783" i="1" s="1"/>
  <c r="A6784" i="1"/>
  <c r="C6785" i="1"/>
  <c r="D2091" i="1"/>
  <c r="E2090" i="1"/>
  <c r="M2090" i="1"/>
  <c r="O2090" i="1"/>
  <c r="N2090" i="1"/>
  <c r="P2090" i="1"/>
  <c r="Q2090" i="1"/>
  <c r="E2091" i="1" l="1"/>
  <c r="D2092" i="1"/>
  <c r="C6786" i="1"/>
  <c r="C6787" i="1" s="1"/>
  <c r="C6788" i="1" s="1"/>
  <c r="B6785" i="1"/>
  <c r="B6786" i="1" s="1"/>
  <c r="B6787" i="1" s="1"/>
  <c r="B6788" i="1" s="1"/>
  <c r="A6785" i="1"/>
  <c r="A6786" i="1" s="1"/>
  <c r="A6787" i="1" s="1"/>
  <c r="N2091" i="1"/>
  <c r="P2091" i="1"/>
  <c r="Q2091" i="1"/>
  <c r="M2091" i="1"/>
  <c r="O2091" i="1"/>
  <c r="C6789" i="1" l="1"/>
  <c r="C6790" i="1" s="1"/>
  <c r="C6791" i="1" s="1"/>
  <c r="C6792" i="1" s="1"/>
  <c r="C6793" i="1" s="1"/>
  <c r="C6794" i="1" s="1"/>
  <c r="A6788" i="1"/>
  <c r="A6789" i="1" s="1"/>
  <c r="A6790" i="1" s="1"/>
  <c r="A6791" i="1" s="1"/>
  <c r="A6792" i="1" s="1"/>
  <c r="D2093" i="1"/>
  <c r="E2092" i="1"/>
  <c r="E2093" i="1" s="1"/>
  <c r="M2092" i="1"/>
  <c r="O2092" i="1"/>
  <c r="Q2092" i="1"/>
  <c r="N2092" i="1"/>
  <c r="P2092" i="1"/>
  <c r="A6793" i="1" l="1"/>
  <c r="D2094" i="1"/>
  <c r="A6794" i="1"/>
  <c r="C6795" i="1"/>
  <c r="C6796" i="1" s="1"/>
  <c r="C6797" i="1" s="1"/>
  <c r="C6798" i="1" s="1"/>
  <c r="C6799" i="1" s="1"/>
  <c r="C6800" i="1" s="1"/>
  <c r="B6789" i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N2093" i="1"/>
  <c r="P2093" i="1"/>
  <c r="O2093" i="1"/>
  <c r="Q2093" i="1"/>
  <c r="M2093" i="1"/>
  <c r="A6795" i="1" l="1"/>
  <c r="A6796" i="1" s="1"/>
  <c r="A6797" i="1" s="1"/>
  <c r="A6798" i="1" s="1"/>
  <c r="A6799" i="1" s="1"/>
  <c r="C6801" i="1"/>
  <c r="C6802" i="1" s="1"/>
  <c r="C6803" i="1" s="1"/>
  <c r="C6804" i="1" s="1"/>
  <c r="A6800" i="1"/>
  <c r="A6801" i="1" s="1"/>
  <c r="D2095" i="1"/>
  <c r="E2094" i="1"/>
  <c r="N2094" i="1"/>
  <c r="P2094" i="1"/>
  <c r="M2094" i="1"/>
  <c r="O2094" i="1"/>
  <c r="Q2094" i="1"/>
  <c r="A6802" i="1" l="1"/>
  <c r="A6803" i="1" s="1"/>
  <c r="E2095" i="1"/>
  <c r="D2096" i="1"/>
  <c r="C6805" i="1"/>
  <c r="A6804" i="1"/>
  <c r="B6801" i="1"/>
  <c r="B6802" i="1" s="1"/>
  <c r="B6803" i="1" s="1"/>
  <c r="B6804" i="1" s="1"/>
  <c r="N2095" i="1"/>
  <c r="P2095" i="1"/>
  <c r="M2095" i="1"/>
  <c r="O2095" i="1"/>
  <c r="Q2095" i="1"/>
  <c r="B6805" i="1" l="1"/>
  <c r="C6806" i="1"/>
  <c r="C6807" i="1" s="1"/>
  <c r="C6808" i="1" s="1"/>
  <c r="C6809" i="1" s="1"/>
  <c r="C6810" i="1" s="1"/>
  <c r="A6805" i="1"/>
  <c r="A6806" i="1" s="1"/>
  <c r="D2097" i="1"/>
  <c r="E2096" i="1"/>
  <c r="N2096" i="1"/>
  <c r="P2096" i="1"/>
  <c r="Q2096" i="1"/>
  <c r="M2096" i="1"/>
  <c r="O2096" i="1"/>
  <c r="A6807" i="1" l="1"/>
  <c r="A6808" i="1" s="1"/>
  <c r="A6809" i="1" s="1"/>
  <c r="E2097" i="1"/>
  <c r="D2098" i="1"/>
  <c r="C6811" i="1"/>
  <c r="C6812" i="1" s="1"/>
  <c r="C6813" i="1" s="1"/>
  <c r="C6814" i="1" s="1"/>
  <c r="A6810" i="1"/>
  <c r="A6811" i="1" s="1"/>
  <c r="B6806" i="1"/>
  <c r="B6807" i="1" s="1"/>
  <c r="B6808" i="1" s="1"/>
  <c r="B6809" i="1" s="1"/>
  <c r="B6810" i="1" s="1"/>
  <c r="B6811" i="1" s="1"/>
  <c r="B6812" i="1" s="1"/>
  <c r="B6813" i="1" s="1"/>
  <c r="B6814" i="1" s="1"/>
  <c r="N2097" i="1"/>
  <c r="P2097" i="1"/>
  <c r="M2097" i="1"/>
  <c r="O2097" i="1"/>
  <c r="Q2097" i="1"/>
  <c r="A6812" i="1" l="1"/>
  <c r="A6813" i="1" s="1"/>
  <c r="A6814" i="1"/>
  <c r="C6815" i="1"/>
  <c r="D2099" i="1"/>
  <c r="E2098" i="1"/>
  <c r="N2098" i="1"/>
  <c r="P2098" i="1"/>
  <c r="M2098" i="1"/>
  <c r="O2098" i="1"/>
  <c r="Q2098" i="1"/>
  <c r="E2099" i="1" l="1"/>
  <c r="D2100" i="1"/>
  <c r="C6816" i="1"/>
  <c r="B6815" i="1"/>
  <c r="B6816" i="1" s="1"/>
  <c r="A6815" i="1"/>
  <c r="N2099" i="1"/>
  <c r="P2099" i="1"/>
  <c r="M2099" i="1"/>
  <c r="O2099" i="1"/>
  <c r="Q2099" i="1"/>
  <c r="C6817" i="1" l="1"/>
  <c r="C6818" i="1" s="1"/>
  <c r="C6819" i="1" s="1"/>
  <c r="C6820" i="1" s="1"/>
  <c r="C6821" i="1" s="1"/>
  <c r="C6822" i="1" s="1"/>
  <c r="C6823" i="1" s="1"/>
  <c r="C6824" i="1" s="1"/>
  <c r="A6816" i="1"/>
  <c r="A6817" i="1" s="1"/>
  <c r="A6818" i="1" s="1"/>
  <c r="A6819" i="1" s="1"/>
  <c r="D2101" i="1"/>
  <c r="E2100" i="1"/>
  <c r="E2101" i="1" s="1"/>
  <c r="N2100" i="1"/>
  <c r="P2100" i="1"/>
  <c r="M2100" i="1"/>
  <c r="O2100" i="1"/>
  <c r="Q2100" i="1"/>
  <c r="A6820" i="1" l="1"/>
  <c r="A6821" i="1" s="1"/>
  <c r="A6822" i="1" s="1"/>
  <c r="A6823" i="1" s="1"/>
  <c r="D2102" i="1"/>
  <c r="A6824" i="1"/>
  <c r="C6825" i="1"/>
  <c r="C6826" i="1" s="1"/>
  <c r="C6827" i="1" s="1"/>
  <c r="C6828" i="1" s="1"/>
  <c r="C6829" i="1" s="1"/>
  <c r="C6830" i="1" s="1"/>
  <c r="C6831" i="1" s="1"/>
  <c r="C6832" i="1" s="1"/>
  <c r="C6833" i="1" s="1"/>
  <c r="C6834" i="1" s="1"/>
  <c r="B6817" i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N2101" i="1"/>
  <c r="P2101" i="1"/>
  <c r="O2101" i="1"/>
  <c r="Q2101" i="1"/>
  <c r="M2101" i="1"/>
  <c r="A6825" i="1" l="1"/>
  <c r="A6826" i="1" s="1"/>
  <c r="A6827" i="1" s="1"/>
  <c r="A6828" i="1" s="1"/>
  <c r="A6829" i="1" s="1"/>
  <c r="A6830" i="1" s="1"/>
  <c r="A6831" i="1" s="1"/>
  <c r="A6832" i="1" s="1"/>
  <c r="A6833" i="1" s="1"/>
  <c r="A6834" i="1"/>
  <c r="C6835" i="1"/>
  <c r="D2103" i="1"/>
  <c r="E2102" i="1"/>
  <c r="N2102" i="1"/>
  <c r="P2102" i="1"/>
  <c r="M2102" i="1"/>
  <c r="O2102" i="1"/>
  <c r="Q2102" i="1"/>
  <c r="E2103" i="1" l="1"/>
  <c r="D2104" i="1"/>
  <c r="C6836" i="1"/>
  <c r="C6837" i="1" s="1"/>
  <c r="C6838" i="1" s="1"/>
  <c r="C6839" i="1" s="1"/>
  <c r="C6840" i="1" s="1"/>
  <c r="C6841" i="1" s="1"/>
  <c r="C6842" i="1" s="1"/>
  <c r="B6835" i="1"/>
  <c r="B6836" i="1" s="1"/>
  <c r="B6837" i="1" s="1"/>
  <c r="B6838" i="1" s="1"/>
  <c r="A6835" i="1"/>
  <c r="A6836" i="1" s="1"/>
  <c r="A6837" i="1" s="1"/>
  <c r="A6838" i="1" s="1"/>
  <c r="A6839" i="1" s="1"/>
  <c r="A6840" i="1" s="1"/>
  <c r="A6841" i="1" s="1"/>
  <c r="N2103" i="1"/>
  <c r="P2103" i="1"/>
  <c r="M2103" i="1"/>
  <c r="O2103" i="1"/>
  <c r="Q2103" i="1"/>
  <c r="B6839" i="1" l="1"/>
  <c r="B6840" i="1" s="1"/>
  <c r="B6841" i="1" s="1"/>
  <c r="B6842" i="1" s="1"/>
  <c r="C6843" i="1"/>
  <c r="C6844" i="1" s="1"/>
  <c r="A6842" i="1"/>
  <c r="A6843" i="1" s="1"/>
  <c r="D2105" i="1"/>
  <c r="E2104" i="1"/>
  <c r="N2104" i="1"/>
  <c r="P2104" i="1"/>
  <c r="Q2104" i="1"/>
  <c r="M2104" i="1"/>
  <c r="O2104" i="1"/>
  <c r="E2105" i="1" l="1"/>
  <c r="B6843" i="1"/>
  <c r="B6844" i="1" s="1"/>
  <c r="D2106" i="1"/>
  <c r="C6845" i="1"/>
  <c r="B6845" i="1" s="1"/>
  <c r="A6844" i="1"/>
  <c r="N2105" i="1"/>
  <c r="P2105" i="1"/>
  <c r="M2105" i="1"/>
  <c r="O2105" i="1"/>
  <c r="Q2105" i="1"/>
  <c r="A6845" i="1" l="1"/>
  <c r="C6846" i="1"/>
  <c r="D2107" i="1"/>
  <c r="E2106" i="1"/>
  <c r="E2107" i="1" s="1"/>
  <c r="N2106" i="1"/>
  <c r="P2106" i="1"/>
  <c r="M2106" i="1"/>
  <c r="O2106" i="1"/>
  <c r="Q2106" i="1"/>
  <c r="D2108" i="1" l="1"/>
  <c r="C6847" i="1"/>
  <c r="C6848" i="1" s="1"/>
  <c r="C6849" i="1" s="1"/>
  <c r="C6850" i="1" s="1"/>
  <c r="C6851" i="1" s="1"/>
  <c r="C6852" i="1" s="1"/>
  <c r="C6853" i="1" s="1"/>
  <c r="C6854" i="1" s="1"/>
  <c r="B6846" i="1"/>
  <c r="B6847" i="1" s="1"/>
  <c r="B6848" i="1" s="1"/>
  <c r="B6849" i="1" s="1"/>
  <c r="B6850" i="1" s="1"/>
  <c r="B6851" i="1" s="1"/>
  <c r="A6846" i="1"/>
  <c r="A6847" i="1" s="1"/>
  <c r="A6848" i="1" s="1"/>
  <c r="A6849" i="1" s="1"/>
  <c r="A6850" i="1" s="1"/>
  <c r="A6851" i="1" s="1"/>
  <c r="A6852" i="1" s="1"/>
  <c r="A6853" i="1" s="1"/>
  <c r="N2107" i="1"/>
  <c r="P2107" i="1"/>
  <c r="M2107" i="1"/>
  <c r="O2107" i="1"/>
  <c r="Q2107" i="1"/>
  <c r="B6852" i="1" l="1"/>
  <c r="B6853" i="1" s="1"/>
  <c r="B6854" i="1" s="1"/>
  <c r="C6855" i="1"/>
  <c r="C6856" i="1" s="1"/>
  <c r="C6857" i="1" s="1"/>
  <c r="C6858" i="1" s="1"/>
  <c r="A6854" i="1"/>
  <c r="A6855" i="1" s="1"/>
  <c r="D2109" i="1"/>
  <c r="E2108" i="1"/>
  <c r="N2108" i="1"/>
  <c r="P2108" i="1"/>
  <c r="M2108" i="1"/>
  <c r="O2108" i="1"/>
  <c r="Q2108" i="1"/>
  <c r="A6856" i="1" l="1"/>
  <c r="A6857" i="1" s="1"/>
  <c r="E2109" i="1"/>
  <c r="D2110" i="1"/>
  <c r="C6859" i="1"/>
  <c r="C6860" i="1" s="1"/>
  <c r="C6861" i="1" s="1"/>
  <c r="C6862" i="1" s="1"/>
  <c r="C6863" i="1" s="1"/>
  <c r="C6864" i="1" s="1"/>
  <c r="A6858" i="1"/>
  <c r="B6855" i="1"/>
  <c r="B6856" i="1" s="1"/>
  <c r="B6857" i="1" s="1"/>
  <c r="B6858" i="1" s="1"/>
  <c r="B6859" i="1" s="1"/>
  <c r="B6860" i="1" s="1"/>
  <c r="B6861" i="1" s="1"/>
  <c r="B6862" i="1" s="1"/>
  <c r="B6863" i="1" s="1"/>
  <c r="B6864" i="1" s="1"/>
  <c r="N2109" i="1"/>
  <c r="P2109" i="1"/>
  <c r="O2109" i="1"/>
  <c r="Q2109" i="1"/>
  <c r="M2109" i="1"/>
  <c r="A6859" i="1" l="1"/>
  <c r="A6860" i="1" s="1"/>
  <c r="A6861" i="1" s="1"/>
  <c r="A6862" i="1"/>
  <c r="A6863" i="1"/>
  <c r="A6864" i="1"/>
  <c r="C6865" i="1"/>
  <c r="D2111" i="1"/>
  <c r="E2110" i="1"/>
  <c r="N2110" i="1"/>
  <c r="P2110" i="1"/>
  <c r="M2110" i="1"/>
  <c r="O2110" i="1"/>
  <c r="Q2110" i="1"/>
  <c r="E2111" i="1" l="1"/>
  <c r="D2112" i="1"/>
  <c r="B6865" i="1"/>
  <c r="C6866" i="1"/>
  <c r="A6865" i="1"/>
  <c r="N2111" i="1"/>
  <c r="P2111" i="1"/>
  <c r="M2111" i="1"/>
  <c r="O2111" i="1"/>
  <c r="Q2111" i="1"/>
  <c r="B6866" i="1" l="1"/>
  <c r="C6867" i="1"/>
  <c r="A6866" i="1"/>
  <c r="A6867" i="1" s="1"/>
  <c r="D2113" i="1"/>
  <c r="E2112" i="1"/>
  <c r="N2112" i="1"/>
  <c r="P2112" i="1"/>
  <c r="Q2112" i="1"/>
  <c r="M2112" i="1"/>
  <c r="O2112" i="1"/>
  <c r="E2113" i="1" l="1"/>
  <c r="D2114" i="1"/>
  <c r="C6868" i="1"/>
  <c r="C6869" i="1" s="1"/>
  <c r="C6870" i="1" s="1"/>
  <c r="C6871" i="1" s="1"/>
  <c r="C6872" i="1" s="1"/>
  <c r="C6873" i="1" s="1"/>
  <c r="C6874" i="1" s="1"/>
  <c r="B6867" i="1"/>
  <c r="B6868" i="1" s="1"/>
  <c r="B6869" i="1" s="1"/>
  <c r="B6870" i="1" s="1"/>
  <c r="B6871" i="1" s="1"/>
  <c r="N2113" i="1"/>
  <c r="P2113" i="1"/>
  <c r="M2113" i="1"/>
  <c r="O2113" i="1"/>
  <c r="Q2113" i="1"/>
  <c r="B6872" i="1" l="1"/>
  <c r="B6873" i="1" s="1"/>
  <c r="B6874" i="1" s="1"/>
  <c r="C6875" i="1"/>
  <c r="C6876" i="1" s="1"/>
  <c r="C6877" i="1" s="1"/>
  <c r="C6878" i="1" s="1"/>
  <c r="C6879" i="1" s="1"/>
  <c r="C6880" i="1" s="1"/>
  <c r="C6881" i="1" s="1"/>
  <c r="C6882" i="1" s="1"/>
  <c r="C6883" i="1" s="1"/>
  <c r="C6884" i="1" s="1"/>
  <c r="A6874" i="1"/>
  <c r="A6875" i="1" s="1"/>
  <c r="A6868" i="1"/>
  <c r="A6869" i="1" s="1"/>
  <c r="A6870" i="1" s="1"/>
  <c r="A6871" i="1" s="1"/>
  <c r="A6872" i="1" s="1"/>
  <c r="A6873" i="1" s="1"/>
  <c r="D2115" i="1"/>
  <c r="E2114" i="1"/>
  <c r="N2114" i="1"/>
  <c r="P2114" i="1"/>
  <c r="M2114" i="1"/>
  <c r="O2114" i="1"/>
  <c r="Q2114" i="1"/>
  <c r="A6876" i="1" l="1"/>
  <c r="A6877" i="1" s="1"/>
  <c r="A6878" i="1" s="1"/>
  <c r="A6879" i="1" s="1"/>
  <c r="A6880" i="1" s="1"/>
  <c r="A6881" i="1" s="1"/>
  <c r="A6882" i="1" s="1"/>
  <c r="A6883" i="1" s="1"/>
  <c r="E2115" i="1"/>
  <c r="D2116" i="1"/>
  <c r="C6885" i="1"/>
  <c r="A6884" i="1"/>
  <c r="B6875" i="1"/>
  <c r="B6876" i="1" s="1"/>
  <c r="B6877" i="1" s="1"/>
  <c r="B6878" i="1" s="1"/>
  <c r="B6879" i="1" s="1"/>
  <c r="B6880" i="1" s="1"/>
  <c r="B6881" i="1" s="1"/>
  <c r="B6882" i="1" s="1"/>
  <c r="B6883" i="1" s="1"/>
  <c r="B6884" i="1" s="1"/>
  <c r="N2115" i="1"/>
  <c r="P2115" i="1"/>
  <c r="M2115" i="1"/>
  <c r="O2115" i="1"/>
  <c r="Q2115" i="1"/>
  <c r="B6885" i="1" l="1"/>
  <c r="C6886" i="1"/>
  <c r="C6887" i="1" s="1"/>
  <c r="C6888" i="1" s="1"/>
  <c r="C6889" i="1" s="1"/>
  <c r="C6890" i="1" s="1"/>
  <c r="A6885" i="1"/>
  <c r="A6886" i="1" s="1"/>
  <c r="A6887" i="1" s="1"/>
  <c r="A6888" i="1" s="1"/>
  <c r="D2117" i="1"/>
  <c r="E2116" i="1"/>
  <c r="N2116" i="1"/>
  <c r="P2116" i="1"/>
  <c r="M2116" i="1"/>
  <c r="O2116" i="1"/>
  <c r="Q2116" i="1"/>
  <c r="A6889" i="1" l="1"/>
  <c r="E2117" i="1"/>
  <c r="D2118" i="1"/>
  <c r="C6891" i="1"/>
  <c r="C6892" i="1" s="1"/>
  <c r="C6893" i="1" s="1"/>
  <c r="C6894" i="1" s="1"/>
  <c r="A6890" i="1"/>
  <c r="B6886" i="1"/>
  <c r="B6887" i="1" s="1"/>
  <c r="B6888" i="1" s="1"/>
  <c r="B6889" i="1" s="1"/>
  <c r="B6890" i="1" s="1"/>
  <c r="B6891" i="1" s="1"/>
  <c r="B6892" i="1" s="1"/>
  <c r="B6893" i="1" s="1"/>
  <c r="B6894" i="1" s="1"/>
  <c r="N2117" i="1"/>
  <c r="P2117" i="1"/>
  <c r="O2117" i="1"/>
  <c r="Q2117" i="1"/>
  <c r="M2117" i="1"/>
  <c r="A6891" i="1" l="1"/>
  <c r="A6892" i="1" s="1"/>
  <c r="A6893" i="1" s="1"/>
  <c r="C6895" i="1"/>
  <c r="A6894" i="1"/>
  <c r="D2119" i="1"/>
  <c r="E2118" i="1"/>
  <c r="N2118" i="1"/>
  <c r="P2118" i="1"/>
  <c r="M2118" i="1"/>
  <c r="O2118" i="1"/>
  <c r="Q2118" i="1"/>
  <c r="E2119" i="1" l="1"/>
  <c r="D2120" i="1"/>
  <c r="C6896" i="1"/>
  <c r="C6897" i="1" s="1"/>
  <c r="C6898" i="1" s="1"/>
  <c r="C6899" i="1" s="1"/>
  <c r="C6900" i="1" s="1"/>
  <c r="C6901" i="1" s="1"/>
  <c r="C6902" i="1" s="1"/>
  <c r="C6903" i="1" s="1"/>
  <c r="C6904" i="1" s="1"/>
  <c r="B6895" i="1"/>
  <c r="B6896" i="1" s="1"/>
  <c r="B6897" i="1" s="1"/>
  <c r="B6898" i="1" s="1"/>
  <c r="B6899" i="1" s="1"/>
  <c r="B6900" i="1" s="1"/>
  <c r="B6901" i="1" s="1"/>
  <c r="A6895" i="1"/>
  <c r="A6896" i="1" s="1"/>
  <c r="A6897" i="1" s="1"/>
  <c r="A6898" i="1" s="1"/>
  <c r="A6899" i="1" s="1"/>
  <c r="A6900" i="1" s="1"/>
  <c r="A6901" i="1" s="1"/>
  <c r="N2119" i="1"/>
  <c r="P2119" i="1"/>
  <c r="M2119" i="1"/>
  <c r="O2119" i="1"/>
  <c r="Q2119" i="1"/>
  <c r="A6902" i="1" l="1"/>
  <c r="A6903" i="1" s="1"/>
  <c r="B6902" i="1"/>
  <c r="B6903" i="1" s="1"/>
  <c r="B6904" i="1" s="1"/>
  <c r="A6904" i="1"/>
  <c r="C6905" i="1"/>
  <c r="D2121" i="1"/>
  <c r="E2120" i="1"/>
  <c r="N2120" i="1"/>
  <c r="P2120" i="1"/>
  <c r="Q2120" i="1"/>
  <c r="M2120" i="1"/>
  <c r="O2120" i="1"/>
  <c r="E2121" i="1" l="1"/>
  <c r="D2122" i="1"/>
  <c r="A6905" i="1"/>
  <c r="C6906" i="1"/>
  <c r="B6905" i="1"/>
  <c r="N2121" i="1"/>
  <c r="P2121" i="1"/>
  <c r="M2121" i="1"/>
  <c r="O2121" i="1"/>
  <c r="Q2121" i="1"/>
  <c r="B6906" i="1" l="1"/>
  <c r="C6907" i="1"/>
  <c r="C6908" i="1" s="1"/>
  <c r="C6909" i="1" s="1"/>
  <c r="C6910" i="1" s="1"/>
  <c r="C6911" i="1" s="1"/>
  <c r="C6912" i="1" s="1"/>
  <c r="C6913" i="1" s="1"/>
  <c r="C6914" i="1" s="1"/>
  <c r="A6906" i="1"/>
  <c r="A6907" i="1" s="1"/>
  <c r="A6908" i="1" s="1"/>
  <c r="D2123" i="1"/>
  <c r="E2122" i="1"/>
  <c r="N2122" i="1"/>
  <c r="P2122" i="1"/>
  <c r="M2122" i="1"/>
  <c r="O2122" i="1"/>
  <c r="Q2122" i="1"/>
  <c r="A6909" i="1" l="1"/>
  <c r="A6910" i="1" s="1"/>
  <c r="A6911" i="1" s="1"/>
  <c r="A6912" i="1" s="1"/>
  <c r="A6913" i="1" s="1"/>
  <c r="E2123" i="1"/>
  <c r="D2124" i="1"/>
  <c r="C6915" i="1"/>
  <c r="A6914" i="1"/>
  <c r="B6907" i="1"/>
  <c r="B6908" i="1" s="1"/>
  <c r="B6909" i="1" s="1"/>
  <c r="B6910" i="1" s="1"/>
  <c r="B6911" i="1" s="1"/>
  <c r="B6912" i="1" s="1"/>
  <c r="B6913" i="1" s="1"/>
  <c r="B6914" i="1" s="1"/>
  <c r="N2123" i="1"/>
  <c r="P2123" i="1"/>
  <c r="M2123" i="1"/>
  <c r="O2123" i="1"/>
  <c r="Q2123" i="1"/>
  <c r="C6916" i="1" l="1"/>
  <c r="C6917" i="1" s="1"/>
  <c r="C6918" i="1" s="1"/>
  <c r="C6919" i="1" s="1"/>
  <c r="C6920" i="1" s="1"/>
  <c r="C6921" i="1" s="1"/>
  <c r="C6922" i="1" s="1"/>
  <c r="C6923" i="1" s="1"/>
  <c r="C6924" i="1" s="1"/>
  <c r="B6915" i="1"/>
  <c r="B6916" i="1" s="1"/>
  <c r="B6917" i="1" s="1"/>
  <c r="B6918" i="1" s="1"/>
  <c r="B6919" i="1" s="1"/>
  <c r="B6920" i="1" s="1"/>
  <c r="A6915" i="1"/>
  <c r="A6916" i="1" s="1"/>
  <c r="A6917" i="1" s="1"/>
  <c r="A6918" i="1" s="1"/>
  <c r="A6919" i="1" s="1"/>
  <c r="A6920" i="1" s="1"/>
  <c r="A6921" i="1" s="1"/>
  <c r="A6922" i="1" s="1"/>
  <c r="A6923" i="1" s="1"/>
  <c r="D2125" i="1"/>
  <c r="E2124" i="1"/>
  <c r="N2124" i="1"/>
  <c r="P2124" i="1"/>
  <c r="M2124" i="1"/>
  <c r="O2124" i="1"/>
  <c r="Q2124" i="1"/>
  <c r="B6921" i="1" l="1"/>
  <c r="E2125" i="1"/>
  <c r="D2126" i="1"/>
  <c r="B6922" i="1"/>
  <c r="B6923" i="1" s="1"/>
  <c r="B6924" i="1" s="1"/>
  <c r="C6925" i="1"/>
  <c r="A6924" i="1"/>
  <c r="N2125" i="1"/>
  <c r="P2125" i="1"/>
  <c r="O2125" i="1"/>
  <c r="Q2125" i="1"/>
  <c r="M2125" i="1"/>
  <c r="B6925" i="1" l="1"/>
  <c r="C6926" i="1"/>
  <c r="A6925" i="1"/>
  <c r="A6926" i="1" s="1"/>
  <c r="D2127" i="1"/>
  <c r="E2126" i="1"/>
  <c r="N2126" i="1"/>
  <c r="P2126" i="1"/>
  <c r="M2126" i="1"/>
  <c r="O2126" i="1"/>
  <c r="Q2126" i="1"/>
  <c r="E2127" i="1" l="1"/>
  <c r="D2128" i="1"/>
  <c r="C6927" i="1"/>
  <c r="C6928" i="1" s="1"/>
  <c r="C6929" i="1" s="1"/>
  <c r="C6930" i="1" s="1"/>
  <c r="C6931" i="1" s="1"/>
  <c r="C6932" i="1" s="1"/>
  <c r="C6933" i="1" s="1"/>
  <c r="C6934" i="1" s="1"/>
  <c r="B6926" i="1"/>
  <c r="B6927" i="1" s="1"/>
  <c r="B6928" i="1" s="1"/>
  <c r="B6929" i="1" s="1"/>
  <c r="B6930" i="1" s="1"/>
  <c r="B6931" i="1" s="1"/>
  <c r="B6932" i="1" s="1"/>
  <c r="N2127" i="1"/>
  <c r="P2127" i="1"/>
  <c r="M2127" i="1"/>
  <c r="O2127" i="1"/>
  <c r="Q2127" i="1"/>
  <c r="B6933" i="1" l="1"/>
  <c r="B6934" i="1" s="1"/>
  <c r="C6935" i="1"/>
  <c r="C6936" i="1" s="1"/>
  <c r="C6937" i="1" s="1"/>
  <c r="C6938" i="1" s="1"/>
  <c r="C6939" i="1" s="1"/>
  <c r="A6934" i="1"/>
  <c r="A6927" i="1"/>
  <c r="A6928" i="1" s="1"/>
  <c r="A6929" i="1" s="1"/>
  <c r="A6930" i="1" s="1"/>
  <c r="A6931" i="1" s="1"/>
  <c r="A6932" i="1" s="1"/>
  <c r="A6933" i="1" s="1"/>
  <c r="D2129" i="1"/>
  <c r="E2128" i="1"/>
  <c r="N2128" i="1"/>
  <c r="P2128" i="1"/>
  <c r="Q2128" i="1"/>
  <c r="M2128" i="1"/>
  <c r="O2128" i="1"/>
  <c r="A6935" i="1" l="1"/>
  <c r="A6936" i="1" s="1"/>
  <c r="A6937" i="1" s="1"/>
  <c r="A6938" i="1" s="1"/>
  <c r="E2129" i="1"/>
  <c r="D2130" i="1"/>
  <c r="C6940" i="1"/>
  <c r="C6941" i="1" s="1"/>
  <c r="C6942" i="1" s="1"/>
  <c r="C6943" i="1" s="1"/>
  <c r="C6944" i="1" s="1"/>
  <c r="A6939" i="1"/>
  <c r="B6935" i="1"/>
  <c r="B6936" i="1" s="1"/>
  <c r="B6937" i="1" s="1"/>
  <c r="B6938" i="1" s="1"/>
  <c r="B6939" i="1" s="1"/>
  <c r="B6940" i="1" s="1"/>
  <c r="B6941" i="1" s="1"/>
  <c r="B6942" i="1" s="1"/>
  <c r="B6943" i="1" s="1"/>
  <c r="B6944" i="1" s="1"/>
  <c r="N2129" i="1"/>
  <c r="P2129" i="1"/>
  <c r="M2129" i="1"/>
  <c r="O2129" i="1"/>
  <c r="Q2129" i="1"/>
  <c r="A6940" i="1" l="1"/>
  <c r="A6941" i="1"/>
  <c r="A6942" i="1" s="1"/>
  <c r="A6943" i="1" s="1"/>
  <c r="A6944" i="1"/>
  <c r="C6945" i="1"/>
  <c r="D2131" i="1"/>
  <c r="E2130" i="1"/>
  <c r="N2130" i="1"/>
  <c r="P2130" i="1"/>
  <c r="M2130" i="1"/>
  <c r="O2130" i="1"/>
  <c r="Q2130" i="1"/>
  <c r="E2131" i="1" l="1"/>
  <c r="D2132" i="1"/>
  <c r="B6945" i="1"/>
  <c r="C6946" i="1"/>
  <c r="A6945" i="1"/>
  <c r="N2131" i="1"/>
  <c r="P2131" i="1"/>
  <c r="M2131" i="1"/>
  <c r="O2131" i="1"/>
  <c r="Q2131" i="1"/>
  <c r="B6946" i="1" l="1"/>
  <c r="A6946" i="1"/>
  <c r="C6947" i="1"/>
  <c r="D2133" i="1"/>
  <c r="E2132" i="1"/>
  <c r="N2132" i="1"/>
  <c r="P2132" i="1"/>
  <c r="M2132" i="1"/>
  <c r="O2132" i="1"/>
  <c r="Q2132" i="1"/>
  <c r="E2133" i="1" l="1"/>
  <c r="D2134" i="1"/>
  <c r="C6948" i="1"/>
  <c r="C6949" i="1" s="1"/>
  <c r="C6950" i="1" s="1"/>
  <c r="C6951" i="1" s="1"/>
  <c r="C6952" i="1" s="1"/>
  <c r="C6953" i="1" s="1"/>
  <c r="C6954" i="1" s="1"/>
  <c r="B6947" i="1"/>
  <c r="A6947" i="1"/>
  <c r="A6948" i="1" s="1"/>
  <c r="A6949" i="1" s="1"/>
  <c r="A6950" i="1" s="1"/>
  <c r="A6951" i="1" s="1"/>
  <c r="N2133" i="1"/>
  <c r="P2133" i="1"/>
  <c r="O2133" i="1"/>
  <c r="Q2133" i="1"/>
  <c r="M2133" i="1"/>
  <c r="A6952" i="1" l="1"/>
  <c r="B6948" i="1"/>
  <c r="B6949" i="1" s="1"/>
  <c r="B6950" i="1" s="1"/>
  <c r="B6951" i="1" s="1"/>
  <c r="B6952" i="1" s="1"/>
  <c r="B6953" i="1" s="1"/>
  <c r="B6954" i="1" s="1"/>
  <c r="A6953" i="1"/>
  <c r="C6955" i="1"/>
  <c r="C6956" i="1" s="1"/>
  <c r="C6957" i="1" s="1"/>
  <c r="C6958" i="1" s="1"/>
  <c r="C6959" i="1" s="1"/>
  <c r="A6954" i="1"/>
  <c r="D2135" i="1"/>
  <c r="E2134" i="1"/>
  <c r="N2134" i="1"/>
  <c r="P2134" i="1"/>
  <c r="M2134" i="1"/>
  <c r="O2134" i="1"/>
  <c r="Q2134" i="1"/>
  <c r="A6955" i="1" l="1"/>
  <c r="A6956" i="1" s="1"/>
  <c r="A6957" i="1" s="1"/>
  <c r="A6958" i="1" s="1"/>
  <c r="E2135" i="1"/>
  <c r="D2136" i="1"/>
  <c r="C6960" i="1"/>
  <c r="C6961" i="1" s="1"/>
  <c r="C6962" i="1" s="1"/>
  <c r="C6963" i="1" s="1"/>
  <c r="C6964" i="1" s="1"/>
  <c r="A6959" i="1"/>
  <c r="B6955" i="1"/>
  <c r="B6956" i="1" s="1"/>
  <c r="B6957" i="1" s="1"/>
  <c r="B6958" i="1" s="1"/>
  <c r="B6959" i="1" s="1"/>
  <c r="B6960" i="1" s="1"/>
  <c r="B6961" i="1" s="1"/>
  <c r="B6962" i="1" s="1"/>
  <c r="B6963" i="1" s="1"/>
  <c r="B6964" i="1" s="1"/>
  <c r="N2135" i="1"/>
  <c r="P2135" i="1"/>
  <c r="M2135" i="1"/>
  <c r="O2135" i="1"/>
  <c r="Q2135" i="1"/>
  <c r="A6960" i="1" l="1"/>
  <c r="A6961" i="1" s="1"/>
  <c r="A6962" i="1" s="1"/>
  <c r="A6963" i="1"/>
  <c r="A6964" i="1"/>
  <c r="C6965" i="1"/>
  <c r="D2137" i="1"/>
  <c r="E2136" i="1"/>
  <c r="N2136" i="1"/>
  <c r="P2136" i="1"/>
  <c r="Q2136" i="1"/>
  <c r="M2136" i="1"/>
  <c r="O2136" i="1"/>
  <c r="E2137" i="1" l="1"/>
  <c r="D2138" i="1"/>
  <c r="B6965" i="1"/>
  <c r="C6966" i="1"/>
  <c r="C6967" i="1" s="1"/>
  <c r="C6968" i="1" s="1"/>
  <c r="C6969" i="1" s="1"/>
  <c r="A6965" i="1"/>
  <c r="N2137" i="1"/>
  <c r="P2137" i="1"/>
  <c r="M2137" i="1"/>
  <c r="O2137" i="1"/>
  <c r="Q2137" i="1"/>
  <c r="A6966" i="1" l="1"/>
  <c r="A6967" i="1" s="1"/>
  <c r="A6968" i="1" s="1"/>
  <c r="B6966" i="1"/>
  <c r="B6967" i="1" s="1"/>
  <c r="B6968" i="1" s="1"/>
  <c r="B6969" i="1" s="1"/>
  <c r="C6970" i="1"/>
  <c r="C6971" i="1" s="1"/>
  <c r="C6972" i="1" s="1"/>
  <c r="C6973" i="1" s="1"/>
  <c r="C6974" i="1" s="1"/>
  <c r="A6969" i="1"/>
  <c r="A6970" i="1" s="1"/>
  <c r="A6971" i="1" s="1"/>
  <c r="A6972" i="1" s="1"/>
  <c r="A6973" i="1" s="1"/>
  <c r="D2139" i="1"/>
  <c r="E2138" i="1"/>
  <c r="E2139" i="1" s="1"/>
  <c r="N2138" i="1"/>
  <c r="P2138" i="1"/>
  <c r="M2138" i="1"/>
  <c r="O2138" i="1"/>
  <c r="Q2138" i="1"/>
  <c r="B6970" i="1" l="1"/>
  <c r="B6971" i="1" s="1"/>
  <c r="B6972" i="1" s="1"/>
  <c r="B6973" i="1" s="1"/>
  <c r="B6974" i="1" s="1"/>
  <c r="D2140" i="1"/>
  <c r="A6974" i="1"/>
  <c r="C6975" i="1"/>
  <c r="N2139" i="1"/>
  <c r="P2139" i="1"/>
  <c r="M2139" i="1"/>
  <c r="O2139" i="1"/>
  <c r="Q2139" i="1"/>
  <c r="A6975" i="1" l="1"/>
  <c r="C6976" i="1"/>
  <c r="C6977" i="1" s="1"/>
  <c r="C6978" i="1" s="1"/>
  <c r="C6979" i="1" s="1"/>
  <c r="B6975" i="1"/>
  <c r="B6976" i="1" s="1"/>
  <c r="B6977" i="1" s="1"/>
  <c r="A6976" i="1"/>
  <c r="A6977" i="1" s="1"/>
  <c r="A6978" i="1" s="1"/>
  <c r="D2141" i="1"/>
  <c r="E2140" i="1"/>
  <c r="E2141" i="1" s="1"/>
  <c r="N2140" i="1"/>
  <c r="P2140" i="1"/>
  <c r="M2140" i="1"/>
  <c r="O2140" i="1"/>
  <c r="Q2140" i="1"/>
  <c r="B6978" i="1" l="1"/>
  <c r="B6979" i="1" s="1"/>
  <c r="D2142" i="1"/>
  <c r="C6980" i="1"/>
  <c r="C6981" i="1" s="1"/>
  <c r="C6982" i="1" s="1"/>
  <c r="C6983" i="1" s="1"/>
  <c r="C6984" i="1" s="1"/>
  <c r="A6979" i="1"/>
  <c r="A6980" i="1" s="1"/>
  <c r="A6981" i="1" s="1"/>
  <c r="N2141" i="1"/>
  <c r="P2141" i="1"/>
  <c r="O2141" i="1"/>
  <c r="Q2141" i="1"/>
  <c r="M2141" i="1"/>
  <c r="A6982" i="1" l="1"/>
  <c r="A6983" i="1" s="1"/>
  <c r="A6984" i="1"/>
  <c r="C6985" i="1"/>
  <c r="B6980" i="1"/>
  <c r="B6981" i="1" s="1"/>
  <c r="B6982" i="1" s="1"/>
  <c r="B6983" i="1" s="1"/>
  <c r="B6984" i="1" s="1"/>
  <c r="B6985" i="1" s="1"/>
  <c r="D2143" i="1"/>
  <c r="E2142" i="1"/>
  <c r="N2142" i="1"/>
  <c r="P2142" i="1"/>
  <c r="M2142" i="1"/>
  <c r="O2142" i="1"/>
  <c r="Q2142" i="1"/>
  <c r="E2143" i="1" l="1"/>
  <c r="D2144" i="1"/>
  <c r="C6986" i="1"/>
  <c r="A6985" i="1"/>
  <c r="N2143" i="1"/>
  <c r="P2143" i="1"/>
  <c r="M2143" i="1"/>
  <c r="O2143" i="1"/>
  <c r="Q2143" i="1"/>
  <c r="C6987" i="1" l="1"/>
  <c r="C6988" i="1" s="1"/>
  <c r="C6989" i="1" s="1"/>
  <c r="C6990" i="1" s="1"/>
  <c r="C6991" i="1" s="1"/>
  <c r="A6986" i="1"/>
  <c r="A6987" i="1" s="1"/>
  <c r="A6988" i="1" s="1"/>
  <c r="A6989" i="1" s="1"/>
  <c r="B6986" i="1"/>
  <c r="B6987" i="1" s="1"/>
  <c r="B6988" i="1" s="1"/>
  <c r="B6989" i="1" s="1"/>
  <c r="B6990" i="1" s="1"/>
  <c r="B6991" i="1" s="1"/>
  <c r="D2145" i="1"/>
  <c r="E2144" i="1"/>
  <c r="N2144" i="1"/>
  <c r="P2144" i="1"/>
  <c r="Q2144" i="1"/>
  <c r="M2144" i="1"/>
  <c r="O2144" i="1"/>
  <c r="A6990" i="1" l="1"/>
  <c r="E2145" i="1"/>
  <c r="D2146" i="1"/>
  <c r="C6992" i="1"/>
  <c r="C6993" i="1" s="1"/>
  <c r="C6994" i="1" s="1"/>
  <c r="A6991" i="1"/>
  <c r="N2145" i="1"/>
  <c r="P2145" i="1"/>
  <c r="M2145" i="1"/>
  <c r="O2145" i="1"/>
  <c r="Q2145" i="1"/>
  <c r="A6992" i="1" l="1"/>
  <c r="A6993" i="1" s="1"/>
  <c r="A6994" i="1"/>
  <c r="C6995" i="1"/>
  <c r="B6992" i="1"/>
  <c r="B6993" i="1" s="1"/>
  <c r="B6994" i="1" s="1"/>
  <c r="D2147" i="1"/>
  <c r="E2146" i="1"/>
  <c r="N2146" i="1"/>
  <c r="P2146" i="1"/>
  <c r="M2146" i="1"/>
  <c r="O2146" i="1"/>
  <c r="Q2146" i="1"/>
  <c r="E2147" i="1" l="1"/>
  <c r="D2148" i="1"/>
  <c r="C6996" i="1"/>
  <c r="C6997" i="1" s="1"/>
  <c r="B6995" i="1"/>
  <c r="B6996" i="1" s="1"/>
  <c r="B6997" i="1" s="1"/>
  <c r="A6995" i="1"/>
  <c r="A6996" i="1" s="1"/>
  <c r="N2147" i="1"/>
  <c r="P2147" i="1"/>
  <c r="M2147" i="1"/>
  <c r="O2147" i="1"/>
  <c r="Q2147" i="1"/>
  <c r="C6998" i="1" l="1"/>
  <c r="C6999" i="1" s="1"/>
  <c r="C7000" i="1" s="1"/>
  <c r="C7001" i="1" s="1"/>
  <c r="C7002" i="1" s="1"/>
  <c r="C7003" i="1" s="1"/>
  <c r="C7004" i="1" s="1"/>
  <c r="A6997" i="1"/>
  <c r="A6998" i="1" s="1"/>
  <c r="A6999" i="1" s="1"/>
  <c r="A7000" i="1" s="1"/>
  <c r="A7001" i="1" s="1"/>
  <c r="D2149" i="1"/>
  <c r="E2148" i="1"/>
  <c r="E2149" i="1" s="1"/>
  <c r="N2148" i="1"/>
  <c r="P2148" i="1"/>
  <c r="M2148" i="1"/>
  <c r="O2148" i="1"/>
  <c r="Q2148" i="1"/>
  <c r="A7002" i="1" l="1"/>
  <c r="A7003" i="1" s="1"/>
  <c r="D2150" i="1"/>
  <c r="A7004" i="1"/>
  <c r="C7005" i="1"/>
  <c r="B6998" i="1"/>
  <c r="B6999" i="1" s="1"/>
  <c r="B7000" i="1" s="1"/>
  <c r="B7001" i="1" s="1"/>
  <c r="B7002" i="1" s="1"/>
  <c r="B7003" i="1" s="1"/>
  <c r="B7004" i="1" s="1"/>
  <c r="B7005" i="1" s="1"/>
  <c r="N2149" i="1"/>
  <c r="P2149" i="1"/>
  <c r="O2149" i="1"/>
  <c r="Q2149" i="1"/>
  <c r="M2149" i="1"/>
  <c r="C7006" i="1" l="1"/>
  <c r="A7005" i="1"/>
  <c r="A7006" i="1" s="1"/>
  <c r="D2151" i="1"/>
  <c r="E2150" i="1"/>
  <c r="N2150" i="1"/>
  <c r="P2150" i="1"/>
  <c r="M2150" i="1"/>
  <c r="O2150" i="1"/>
  <c r="Q2150" i="1"/>
  <c r="E2151" i="1" l="1"/>
  <c r="D2152" i="1"/>
  <c r="C7007" i="1"/>
  <c r="C7008" i="1" s="1"/>
  <c r="C7009" i="1" s="1"/>
  <c r="C7010" i="1" s="1"/>
  <c r="C7011" i="1" s="1"/>
  <c r="C7012" i="1" s="1"/>
  <c r="C7013" i="1" s="1"/>
  <c r="C7014" i="1" s="1"/>
  <c r="B7006" i="1"/>
  <c r="N2151" i="1"/>
  <c r="P2151" i="1"/>
  <c r="M2151" i="1"/>
  <c r="O2151" i="1"/>
  <c r="Q2151" i="1"/>
  <c r="B7007" i="1" l="1"/>
  <c r="B7008" i="1" s="1"/>
  <c r="B7009" i="1" s="1"/>
  <c r="B7010" i="1" s="1"/>
  <c r="B7011" i="1" s="1"/>
  <c r="B7012" i="1" s="1"/>
  <c r="B7013" i="1" s="1"/>
  <c r="B7014" i="1" s="1"/>
  <c r="C7015" i="1"/>
  <c r="C7016" i="1" s="1"/>
  <c r="C7017" i="1" s="1"/>
  <c r="C7018" i="1" s="1"/>
  <c r="C7019" i="1" s="1"/>
  <c r="A7014" i="1"/>
  <c r="A7015" i="1" s="1"/>
  <c r="A7007" i="1"/>
  <c r="A7008" i="1" s="1"/>
  <c r="A7009" i="1" s="1"/>
  <c r="A7010" i="1" s="1"/>
  <c r="A7011" i="1" s="1"/>
  <c r="A7012" i="1" s="1"/>
  <c r="A7013" i="1" s="1"/>
  <c r="D2153" i="1"/>
  <c r="E2152" i="1"/>
  <c r="N2152" i="1"/>
  <c r="P2152" i="1"/>
  <c r="Q2152" i="1"/>
  <c r="M2152" i="1"/>
  <c r="O2152" i="1"/>
  <c r="A7016" i="1" l="1"/>
  <c r="A7017" i="1" s="1"/>
  <c r="A7018" i="1" s="1"/>
  <c r="E2153" i="1"/>
  <c r="D2154" i="1"/>
  <c r="C7020" i="1"/>
  <c r="C7021" i="1" s="1"/>
  <c r="C7022" i="1" s="1"/>
  <c r="C7023" i="1" s="1"/>
  <c r="C7024" i="1" s="1"/>
  <c r="A7019" i="1"/>
  <c r="B7015" i="1"/>
  <c r="B7016" i="1" s="1"/>
  <c r="B7017" i="1" s="1"/>
  <c r="B7018" i="1" s="1"/>
  <c r="B7019" i="1" s="1"/>
  <c r="B7020" i="1" s="1"/>
  <c r="B7021" i="1" s="1"/>
  <c r="B7022" i="1" s="1"/>
  <c r="B7023" i="1" s="1"/>
  <c r="N2153" i="1"/>
  <c r="P2153" i="1"/>
  <c r="M2153" i="1"/>
  <c r="O2153" i="1"/>
  <c r="Q2153" i="1"/>
  <c r="A7020" i="1" l="1"/>
  <c r="A7021" i="1" s="1"/>
  <c r="A7022" i="1" s="1"/>
  <c r="A7023" i="1" s="1"/>
  <c r="B7024" i="1"/>
  <c r="A7024" i="1"/>
  <c r="C7025" i="1"/>
  <c r="D2155" i="1"/>
  <c r="E2154" i="1"/>
  <c r="N2154" i="1"/>
  <c r="P2154" i="1"/>
  <c r="M2154" i="1"/>
  <c r="O2154" i="1"/>
  <c r="Q2154" i="1"/>
  <c r="E2155" i="1" l="1"/>
  <c r="D2156" i="1"/>
  <c r="B7025" i="1"/>
  <c r="C7026" i="1"/>
  <c r="A7025" i="1"/>
  <c r="N2155" i="1"/>
  <c r="P2155" i="1"/>
  <c r="Q2155" i="1"/>
  <c r="M2155" i="1"/>
  <c r="O2155" i="1"/>
  <c r="B7026" i="1" l="1"/>
  <c r="C7027" i="1"/>
  <c r="A7026" i="1"/>
  <c r="A7027" i="1" s="1"/>
  <c r="D2157" i="1"/>
  <c r="E2156" i="1"/>
  <c r="N2156" i="1"/>
  <c r="P2156" i="1"/>
  <c r="M2156" i="1"/>
  <c r="O2156" i="1"/>
  <c r="Q2156" i="1"/>
  <c r="E2157" i="1" l="1"/>
  <c r="D2158" i="1"/>
  <c r="C7028" i="1"/>
  <c r="C7029" i="1" s="1"/>
  <c r="C7030" i="1" s="1"/>
  <c r="C7031" i="1" s="1"/>
  <c r="C7032" i="1" s="1"/>
  <c r="C7033" i="1" s="1"/>
  <c r="C7034" i="1" s="1"/>
  <c r="B7027" i="1"/>
  <c r="N2157" i="1"/>
  <c r="P2157" i="1"/>
  <c r="O2157" i="1"/>
  <c r="Q2157" i="1"/>
  <c r="M2157" i="1"/>
  <c r="B7028" i="1" l="1"/>
  <c r="B7029" i="1" s="1"/>
  <c r="B7030" i="1" s="1"/>
  <c r="B7031" i="1" s="1"/>
  <c r="B7032" i="1" s="1"/>
  <c r="B7033" i="1" s="1"/>
  <c r="B7034" i="1" s="1"/>
  <c r="C7035" i="1"/>
  <c r="C7036" i="1" s="1"/>
  <c r="C7037" i="1" s="1"/>
  <c r="C7038" i="1" s="1"/>
  <c r="C7039" i="1" s="1"/>
  <c r="C7040" i="1" s="1"/>
  <c r="A7034" i="1"/>
  <c r="A7035" i="1" s="1"/>
  <c r="A7036" i="1" s="1"/>
  <c r="A7037" i="1" s="1"/>
  <c r="A7028" i="1"/>
  <c r="A7029" i="1" s="1"/>
  <c r="A7030" i="1" s="1"/>
  <c r="A7031" i="1" s="1"/>
  <c r="A7032" i="1" s="1"/>
  <c r="A7033" i="1" s="1"/>
  <c r="D2159" i="1"/>
  <c r="E2158" i="1"/>
  <c r="N2158" i="1"/>
  <c r="P2158" i="1"/>
  <c r="M2158" i="1"/>
  <c r="O2158" i="1"/>
  <c r="Q2158" i="1"/>
  <c r="A7038" i="1" l="1"/>
  <c r="A7039" i="1" s="1"/>
  <c r="E2159" i="1"/>
  <c r="D2160" i="1"/>
  <c r="C7041" i="1"/>
  <c r="C7042" i="1" s="1"/>
  <c r="C7043" i="1" s="1"/>
  <c r="C7044" i="1" s="1"/>
  <c r="A7040" i="1"/>
  <c r="A7041" i="1" s="1"/>
  <c r="A7042" i="1" s="1"/>
  <c r="B7035" i="1"/>
  <c r="B7036" i="1" s="1"/>
  <c r="B7037" i="1" s="1"/>
  <c r="B7038" i="1" s="1"/>
  <c r="B7039" i="1" s="1"/>
  <c r="B7040" i="1" s="1"/>
  <c r="B7041" i="1" s="1"/>
  <c r="B7042" i="1" s="1"/>
  <c r="B7043" i="1" s="1"/>
  <c r="B7044" i="1" s="1"/>
  <c r="N2159" i="1"/>
  <c r="P2159" i="1"/>
  <c r="M2159" i="1"/>
  <c r="O2159" i="1"/>
  <c r="Q2159" i="1"/>
  <c r="A7043" i="1" l="1"/>
  <c r="A7044" i="1"/>
  <c r="C7045" i="1"/>
  <c r="D2161" i="1"/>
  <c r="E2160" i="1"/>
  <c r="N2160" i="1"/>
  <c r="P2160" i="1"/>
  <c r="Q2160" i="1"/>
  <c r="M2160" i="1"/>
  <c r="O2160" i="1"/>
  <c r="E2161" i="1" l="1"/>
  <c r="D2162" i="1"/>
  <c r="B7045" i="1"/>
  <c r="C7046" i="1"/>
  <c r="C7047" i="1" s="1"/>
  <c r="C7048" i="1" s="1"/>
  <c r="C7049" i="1" s="1"/>
  <c r="C7050" i="1" s="1"/>
  <c r="C7051" i="1" s="1"/>
  <c r="A7045" i="1"/>
  <c r="N2161" i="1"/>
  <c r="P2161" i="1"/>
  <c r="M2161" i="1"/>
  <c r="O2161" i="1"/>
  <c r="Q2161" i="1"/>
  <c r="A7046" i="1" l="1"/>
  <c r="A7047" i="1" s="1"/>
  <c r="A7048" i="1" s="1"/>
  <c r="A7049" i="1" s="1"/>
  <c r="A7050" i="1" s="1"/>
  <c r="B7046" i="1"/>
  <c r="B7047" i="1" s="1"/>
  <c r="B7048" i="1" s="1"/>
  <c r="B7049" i="1" s="1"/>
  <c r="B7050" i="1" s="1"/>
  <c r="B7051" i="1" s="1"/>
  <c r="C7052" i="1"/>
  <c r="C7053" i="1" s="1"/>
  <c r="C7054" i="1" s="1"/>
  <c r="A7051" i="1"/>
  <c r="A7052" i="1" s="1"/>
  <c r="A7053" i="1" s="1"/>
  <c r="D2163" i="1"/>
  <c r="E2162" i="1"/>
  <c r="E2163" i="1" s="1"/>
  <c r="N2162" i="1"/>
  <c r="P2162" i="1"/>
  <c r="M2162" i="1"/>
  <c r="O2162" i="1"/>
  <c r="Q2162" i="1"/>
  <c r="B7052" i="1" l="1"/>
  <c r="B7053" i="1" s="1"/>
  <c r="B7054" i="1" s="1"/>
  <c r="D2164" i="1"/>
  <c r="C7055" i="1"/>
  <c r="A7054" i="1"/>
  <c r="N2163" i="1"/>
  <c r="P2163" i="1"/>
  <c r="Q2163" i="1"/>
  <c r="M2163" i="1"/>
  <c r="O2163" i="1"/>
  <c r="A7055" i="1" l="1"/>
  <c r="C7056" i="1"/>
  <c r="B7055" i="1"/>
  <c r="B7056" i="1" s="1"/>
  <c r="D2165" i="1"/>
  <c r="E2164" i="1"/>
  <c r="N2164" i="1"/>
  <c r="P2164" i="1"/>
  <c r="M2164" i="1"/>
  <c r="Q2164" i="1"/>
  <c r="O2164" i="1"/>
  <c r="E2165" i="1" l="1"/>
  <c r="D2166" i="1"/>
  <c r="C7057" i="1"/>
  <c r="C7058" i="1" s="1"/>
  <c r="C7059" i="1" s="1"/>
  <c r="C7060" i="1" s="1"/>
  <c r="C7061" i="1" s="1"/>
  <c r="C7062" i="1" s="1"/>
  <c r="C7063" i="1" s="1"/>
  <c r="C7064" i="1" s="1"/>
  <c r="A7056" i="1"/>
  <c r="A7057" i="1" s="1"/>
  <c r="A7058" i="1" s="1"/>
  <c r="A7059" i="1" s="1"/>
  <c r="A7060" i="1" s="1"/>
  <c r="A7061" i="1" s="1"/>
  <c r="A7062" i="1" s="1"/>
  <c r="A7063" i="1" s="1"/>
  <c r="N2165" i="1"/>
  <c r="P2165" i="1"/>
  <c r="O2165" i="1"/>
  <c r="Q2165" i="1"/>
  <c r="M2165" i="1"/>
  <c r="A7064" i="1" l="1"/>
  <c r="C7065" i="1"/>
  <c r="B7057" i="1"/>
  <c r="B7058" i="1" s="1"/>
  <c r="B7059" i="1" s="1"/>
  <c r="B7060" i="1" s="1"/>
  <c r="B7061" i="1" s="1"/>
  <c r="B7062" i="1" s="1"/>
  <c r="B7063" i="1" s="1"/>
  <c r="B7064" i="1" s="1"/>
  <c r="B7065" i="1" s="1"/>
  <c r="D2167" i="1"/>
  <c r="E2166" i="1"/>
  <c r="N2166" i="1"/>
  <c r="P2166" i="1"/>
  <c r="M2166" i="1"/>
  <c r="O2166" i="1"/>
  <c r="Q2166" i="1"/>
  <c r="E2167" i="1" l="1"/>
  <c r="D2168" i="1"/>
  <c r="C7066" i="1"/>
  <c r="A7065" i="1"/>
  <c r="N2167" i="1"/>
  <c r="P2167" i="1"/>
  <c r="M2167" i="1"/>
  <c r="O2167" i="1"/>
  <c r="Q2167" i="1"/>
  <c r="B7066" i="1" l="1"/>
  <c r="C7067" i="1"/>
  <c r="C7068" i="1" s="1"/>
  <c r="C7069" i="1" s="1"/>
  <c r="C7070" i="1" s="1"/>
  <c r="C7071" i="1" s="1"/>
  <c r="C7072" i="1" s="1"/>
  <c r="C7073" i="1" s="1"/>
  <c r="C7074" i="1" s="1"/>
  <c r="A7066" i="1"/>
  <c r="A7067" i="1" s="1"/>
  <c r="D2169" i="1"/>
  <c r="E2168" i="1"/>
  <c r="N2168" i="1"/>
  <c r="P2168" i="1"/>
  <c r="Q2168" i="1"/>
  <c r="M2168" i="1"/>
  <c r="O2168" i="1"/>
  <c r="A7068" i="1" l="1"/>
  <c r="A7069" i="1" s="1"/>
  <c r="A7070" i="1" s="1"/>
  <c r="A7071" i="1" s="1"/>
  <c r="A7072" i="1" s="1"/>
  <c r="A7073" i="1" s="1"/>
  <c r="E2169" i="1"/>
  <c r="D2170" i="1"/>
  <c r="C7075" i="1"/>
  <c r="A7074" i="1"/>
  <c r="B7067" i="1"/>
  <c r="B7068" i="1" s="1"/>
  <c r="B7069" i="1" s="1"/>
  <c r="B7070" i="1" s="1"/>
  <c r="B7071" i="1" s="1"/>
  <c r="B7072" i="1" s="1"/>
  <c r="B7073" i="1" s="1"/>
  <c r="B7074" i="1" s="1"/>
  <c r="N2169" i="1"/>
  <c r="P2169" i="1"/>
  <c r="O2169" i="1"/>
  <c r="M2169" i="1"/>
  <c r="Q2169" i="1"/>
  <c r="A7075" i="1" l="1"/>
  <c r="C7076" i="1"/>
  <c r="C7077" i="1" s="1"/>
  <c r="C7078" i="1" s="1"/>
  <c r="C7079" i="1" s="1"/>
  <c r="C7080" i="1" s="1"/>
  <c r="B7075" i="1"/>
  <c r="B7076" i="1" s="1"/>
  <c r="D2171" i="1"/>
  <c r="E2170" i="1"/>
  <c r="N2170" i="1"/>
  <c r="P2170" i="1"/>
  <c r="M2170" i="1"/>
  <c r="O2170" i="1"/>
  <c r="Q2170" i="1"/>
  <c r="B7077" i="1" l="1"/>
  <c r="B7078" i="1" s="1"/>
  <c r="B7079" i="1" s="1"/>
  <c r="B7080" i="1" s="1"/>
  <c r="E2171" i="1"/>
  <c r="D2172" i="1"/>
  <c r="C7081" i="1"/>
  <c r="C7082" i="1" s="1"/>
  <c r="C7083" i="1" s="1"/>
  <c r="C7084" i="1" s="1"/>
  <c r="A7076" i="1"/>
  <c r="A7077" i="1" s="1"/>
  <c r="A7078" i="1" s="1"/>
  <c r="A7079" i="1" s="1"/>
  <c r="A7080" i="1" s="1"/>
  <c r="A7081" i="1" s="1"/>
  <c r="A7082" i="1" s="1"/>
  <c r="A7083" i="1" s="1"/>
  <c r="N2171" i="1"/>
  <c r="P2171" i="1"/>
  <c r="M2171" i="1"/>
  <c r="O2171" i="1"/>
  <c r="Q2171" i="1"/>
  <c r="C7085" i="1" l="1"/>
  <c r="A7084" i="1"/>
  <c r="B7081" i="1"/>
  <c r="B7082" i="1" s="1"/>
  <c r="B7083" i="1" s="1"/>
  <c r="B7084" i="1" s="1"/>
  <c r="B7085" i="1" s="1"/>
  <c r="D2173" i="1"/>
  <c r="E2172" i="1"/>
  <c r="N2172" i="1"/>
  <c r="P2172" i="1"/>
  <c r="M2172" i="1"/>
  <c r="Q2172" i="1"/>
  <c r="O2172" i="1"/>
  <c r="E2173" i="1" l="1"/>
  <c r="D2174" i="1"/>
  <c r="A7085" i="1"/>
  <c r="N2173" i="1"/>
  <c r="P2173" i="1"/>
  <c r="O2173" i="1"/>
  <c r="Q2173" i="1"/>
  <c r="M2173" i="1"/>
  <c r="D2175" i="1" l="1"/>
  <c r="E2174" i="1"/>
  <c r="N2174" i="1"/>
  <c r="P2174" i="1"/>
  <c r="M2174" i="1"/>
  <c r="O2174" i="1"/>
  <c r="Q2174" i="1"/>
  <c r="E2175" i="1" l="1"/>
  <c r="D2176" i="1"/>
  <c r="N2175" i="1"/>
  <c r="P2175" i="1"/>
  <c r="M2175" i="1"/>
  <c r="O2175" i="1"/>
  <c r="Q2175" i="1"/>
  <c r="D2177" i="1" l="1"/>
  <c r="E2176" i="1"/>
  <c r="N2176" i="1"/>
  <c r="P2176" i="1"/>
  <c r="Q2176" i="1"/>
  <c r="O2176" i="1"/>
  <c r="M2176" i="1"/>
  <c r="E2177" i="1" l="1"/>
  <c r="D2178" i="1"/>
  <c r="N2177" i="1"/>
  <c r="P2177" i="1"/>
  <c r="O2177" i="1"/>
  <c r="M2177" i="1"/>
  <c r="Q2177" i="1"/>
  <c r="D2179" i="1" l="1"/>
  <c r="E2178" i="1"/>
  <c r="E2179" i="1" s="1"/>
  <c r="N2178" i="1"/>
  <c r="P2178" i="1"/>
  <c r="M2178" i="1"/>
  <c r="O2178" i="1"/>
  <c r="Q2178" i="1"/>
  <c r="D2180" i="1" l="1"/>
  <c r="N2179" i="1"/>
  <c r="P2179" i="1"/>
  <c r="Q2179" i="1"/>
  <c r="M2179" i="1"/>
  <c r="O2179" i="1"/>
  <c r="D2181" i="1" l="1"/>
  <c r="E2180" i="1"/>
  <c r="E2181" i="1" s="1"/>
  <c r="N2180" i="1"/>
  <c r="P2180" i="1"/>
  <c r="M2180" i="1"/>
  <c r="Q2180" i="1"/>
  <c r="O2180" i="1"/>
  <c r="D2182" i="1" l="1"/>
  <c r="N2181" i="1"/>
  <c r="P2181" i="1"/>
  <c r="O2181" i="1"/>
  <c r="Q2181" i="1"/>
  <c r="M2181" i="1"/>
  <c r="D2183" i="1" l="1"/>
  <c r="E2182" i="1"/>
  <c r="E2183" i="1" s="1"/>
  <c r="N2182" i="1"/>
  <c r="P2182" i="1"/>
  <c r="M2182" i="1"/>
  <c r="O2182" i="1"/>
  <c r="Q2182" i="1"/>
  <c r="D2184" i="1" l="1"/>
  <c r="N2183" i="1"/>
  <c r="P2183" i="1"/>
  <c r="M2183" i="1"/>
  <c r="O2183" i="1"/>
  <c r="Q2183" i="1"/>
  <c r="D2185" i="1" l="1"/>
  <c r="E2184" i="1"/>
  <c r="E2185" i="1" s="1"/>
  <c r="N2184" i="1"/>
  <c r="P2184" i="1"/>
  <c r="Q2184" i="1"/>
  <c r="M2184" i="1"/>
  <c r="O2184" i="1"/>
  <c r="D2186" i="1" l="1"/>
  <c r="N2185" i="1"/>
  <c r="P2185" i="1"/>
  <c r="O2185" i="1"/>
  <c r="M2185" i="1"/>
  <c r="Q2185" i="1"/>
  <c r="D2187" i="1" l="1"/>
  <c r="E2186" i="1"/>
  <c r="E2187" i="1" s="1"/>
  <c r="N2186" i="1"/>
  <c r="P2186" i="1"/>
  <c r="M2186" i="1"/>
  <c r="O2186" i="1"/>
  <c r="Q2186" i="1"/>
  <c r="D2188" i="1" l="1"/>
  <c r="N2187" i="1"/>
  <c r="P2187" i="1"/>
  <c r="M2187" i="1"/>
  <c r="O2187" i="1"/>
  <c r="Q2187" i="1"/>
  <c r="D2189" i="1" l="1"/>
  <c r="E2188" i="1"/>
  <c r="E2189" i="1" s="1"/>
  <c r="N2188" i="1"/>
  <c r="P2188" i="1"/>
  <c r="M2188" i="1"/>
  <c r="Q2188" i="1"/>
  <c r="O2188" i="1"/>
  <c r="D2190" i="1" l="1"/>
  <c r="N2189" i="1"/>
  <c r="P2189" i="1"/>
  <c r="O2189" i="1"/>
  <c r="Q2189" i="1"/>
  <c r="M2189" i="1"/>
  <c r="D2191" i="1" l="1"/>
  <c r="E2190" i="1"/>
  <c r="E2191" i="1" s="1"/>
  <c r="N2190" i="1"/>
  <c r="P2190" i="1"/>
  <c r="M2190" i="1"/>
  <c r="O2190" i="1"/>
  <c r="Q2190" i="1"/>
  <c r="D2192" i="1" l="1"/>
  <c r="M2191" i="1"/>
  <c r="N2191" i="1"/>
  <c r="P2191" i="1"/>
  <c r="O2191" i="1"/>
  <c r="Q2191" i="1"/>
  <c r="D2193" i="1" l="1"/>
  <c r="E2192" i="1"/>
  <c r="M2192" i="1"/>
  <c r="N2192" i="1"/>
  <c r="O2192" i="1"/>
  <c r="Q2192" i="1"/>
  <c r="P2192" i="1"/>
  <c r="E2193" i="1" l="1"/>
  <c r="D2194" i="1"/>
  <c r="N2193" i="1"/>
  <c r="O2193" i="1"/>
  <c r="P2193" i="1"/>
  <c r="M2193" i="1"/>
  <c r="Q2193" i="1"/>
  <c r="D2195" i="1" l="1"/>
  <c r="E2194" i="1"/>
  <c r="E2195" i="1" s="1"/>
  <c r="O2194" i="1"/>
  <c r="P2194" i="1"/>
  <c r="Q2194" i="1"/>
  <c r="N2194" i="1"/>
  <c r="M2194" i="1"/>
  <c r="D2196" i="1" l="1"/>
  <c r="P2195" i="1"/>
  <c r="Q2195" i="1"/>
  <c r="M2195" i="1"/>
  <c r="N2195" i="1"/>
  <c r="O2195" i="1"/>
  <c r="D2197" i="1" l="1"/>
  <c r="E2196" i="1"/>
  <c r="Q2196" i="1"/>
  <c r="M2196" i="1"/>
  <c r="P2196" i="1"/>
  <c r="N2196" i="1"/>
  <c r="O2196" i="1"/>
  <c r="E2197" i="1" l="1"/>
  <c r="D2198" i="1"/>
  <c r="N2197" i="1"/>
  <c r="M2197" i="1"/>
  <c r="O2197" i="1"/>
  <c r="P2197" i="1"/>
  <c r="Q2197" i="1"/>
  <c r="D2199" i="1" l="1"/>
  <c r="E2198" i="1"/>
  <c r="M2198" i="1"/>
  <c r="O2198" i="1"/>
  <c r="N2198" i="1"/>
  <c r="P2198" i="1"/>
  <c r="Q2198" i="1"/>
  <c r="E2199" i="1" l="1"/>
  <c r="D2200" i="1"/>
  <c r="M2199" i="1"/>
  <c r="N2199" i="1"/>
  <c r="P2199" i="1"/>
  <c r="O2199" i="1"/>
  <c r="Q2199" i="1"/>
  <c r="D2201" i="1" l="1"/>
  <c r="E2200" i="1"/>
  <c r="E2201" i="1" s="1"/>
  <c r="M2200" i="1"/>
  <c r="N2200" i="1"/>
  <c r="O2200" i="1"/>
  <c r="Q2200" i="1"/>
  <c r="P2200" i="1"/>
  <c r="D2202" i="1" l="1"/>
  <c r="N2201" i="1"/>
  <c r="O2201" i="1"/>
  <c r="P2201" i="1"/>
  <c r="M2201" i="1"/>
  <c r="Q2201" i="1"/>
  <c r="D2203" i="1" l="1"/>
  <c r="E2202" i="1"/>
  <c r="O2202" i="1"/>
  <c r="P2202" i="1"/>
  <c r="Q2202" i="1"/>
  <c r="M2202" i="1"/>
  <c r="N2202" i="1"/>
  <c r="E2203" i="1" l="1"/>
  <c r="D2204" i="1"/>
  <c r="P2203" i="1"/>
  <c r="Q2203" i="1"/>
  <c r="O2203" i="1"/>
  <c r="M2203" i="1"/>
  <c r="N2203" i="1"/>
  <c r="D2205" i="1" l="1"/>
  <c r="E2204" i="1"/>
  <c r="E2205" i="1" s="1"/>
  <c r="Q2204" i="1"/>
  <c r="M2204" i="1"/>
  <c r="N2204" i="1"/>
  <c r="O2204" i="1"/>
  <c r="P2204" i="1"/>
  <c r="D2206" i="1" l="1"/>
  <c r="N2205" i="1"/>
  <c r="Q2205" i="1"/>
  <c r="M2205" i="1"/>
  <c r="O2205" i="1"/>
  <c r="P2205" i="1"/>
  <c r="D2207" i="1" l="1"/>
  <c r="E2206" i="1"/>
  <c r="M2206" i="1"/>
  <c r="O2206" i="1"/>
  <c r="N2206" i="1"/>
  <c r="P2206" i="1"/>
  <c r="Q2206" i="1"/>
  <c r="E2207" i="1" l="1"/>
  <c r="D2208" i="1"/>
  <c r="M2207" i="1"/>
  <c r="N2207" i="1"/>
  <c r="P2207" i="1"/>
  <c r="O2207" i="1"/>
  <c r="Q2207" i="1"/>
  <c r="D2209" i="1" l="1"/>
  <c r="E2208" i="1"/>
  <c r="M2208" i="1"/>
  <c r="N2208" i="1"/>
  <c r="O2208" i="1"/>
  <c r="Q2208" i="1"/>
  <c r="P2208" i="1"/>
  <c r="E2209" i="1" l="1"/>
  <c r="D2210" i="1"/>
  <c r="N2209" i="1"/>
  <c r="O2209" i="1"/>
  <c r="P2209" i="1"/>
  <c r="M2209" i="1"/>
  <c r="Q2209" i="1"/>
  <c r="D2211" i="1" l="1"/>
  <c r="E2210" i="1"/>
  <c r="E2211" i="1" s="1"/>
  <c r="O2210" i="1"/>
  <c r="P2210" i="1"/>
  <c r="Q2210" i="1"/>
  <c r="N2210" i="1"/>
  <c r="M2210" i="1"/>
  <c r="D2212" i="1" l="1"/>
  <c r="P2211" i="1"/>
  <c r="Q2211" i="1"/>
  <c r="M2211" i="1"/>
  <c r="N2211" i="1"/>
  <c r="O2211" i="1"/>
  <c r="D2213" i="1" l="1"/>
  <c r="E2212" i="1"/>
  <c r="Q2212" i="1"/>
  <c r="M2212" i="1"/>
  <c r="P2212" i="1"/>
  <c r="N2212" i="1"/>
  <c r="O2212" i="1"/>
  <c r="E2213" i="1" l="1"/>
  <c r="D2214" i="1"/>
  <c r="N2213" i="1"/>
  <c r="M2213" i="1"/>
  <c r="O2213" i="1"/>
  <c r="P2213" i="1"/>
  <c r="Q2213" i="1"/>
  <c r="D2215" i="1" l="1"/>
  <c r="E2214" i="1"/>
  <c r="E2215" i="1" s="1"/>
  <c r="M2214" i="1"/>
  <c r="O2214" i="1"/>
  <c r="N2214" i="1"/>
  <c r="P2214" i="1"/>
  <c r="Q2214" i="1"/>
  <c r="D2216" i="1" l="1"/>
  <c r="M2215" i="1"/>
  <c r="N2215" i="1"/>
  <c r="P2215" i="1"/>
  <c r="O2215" i="1"/>
  <c r="Q2215" i="1"/>
  <c r="D2217" i="1" l="1"/>
  <c r="E2216" i="1"/>
  <c r="E2217" i="1" s="1"/>
  <c r="M2216" i="1"/>
  <c r="N2216" i="1"/>
  <c r="O2216" i="1"/>
  <c r="Q2216" i="1"/>
  <c r="P2216" i="1"/>
  <c r="D2218" i="1" l="1"/>
  <c r="M2217" i="1"/>
  <c r="N2217" i="1"/>
  <c r="O2217" i="1"/>
  <c r="Q2217" i="1"/>
  <c r="P2217" i="1"/>
  <c r="D2219" i="1" l="1"/>
  <c r="E2218" i="1"/>
  <c r="M2218" i="1"/>
  <c r="N2218" i="1"/>
  <c r="O2218" i="1"/>
  <c r="Q2218" i="1"/>
  <c r="P2218" i="1"/>
  <c r="E2219" i="1" l="1"/>
  <c r="D2220" i="1"/>
  <c r="M2219" i="1"/>
  <c r="N2219" i="1"/>
  <c r="O2219" i="1"/>
  <c r="Q2219" i="1"/>
  <c r="P2219" i="1"/>
  <c r="D2221" i="1" l="1"/>
  <c r="E2220" i="1"/>
  <c r="M2220" i="1"/>
  <c r="N2220" i="1"/>
  <c r="O2220" i="1"/>
  <c r="Q2220" i="1"/>
  <c r="P2220" i="1"/>
  <c r="E2221" i="1" l="1"/>
  <c r="D2222" i="1"/>
  <c r="M2221" i="1"/>
  <c r="N2221" i="1"/>
  <c r="O2221" i="1"/>
  <c r="Q2221" i="1"/>
  <c r="P2221" i="1"/>
  <c r="D2223" i="1" l="1"/>
  <c r="E2222" i="1"/>
  <c r="E2223" i="1" s="1"/>
  <c r="M2222" i="1"/>
  <c r="N2222" i="1"/>
  <c r="O2222" i="1"/>
  <c r="Q2222" i="1"/>
  <c r="P2222" i="1"/>
  <c r="D2224" i="1" l="1"/>
  <c r="E2224" i="1" s="1"/>
  <c r="M2223" i="1"/>
  <c r="N2223" i="1"/>
  <c r="O2223" i="1"/>
  <c r="Q2223" i="1"/>
  <c r="P2223" i="1"/>
  <c r="D2225" i="1" l="1"/>
  <c r="E2225" i="1" s="1"/>
  <c r="M2224" i="1"/>
  <c r="N2224" i="1"/>
  <c r="O2224" i="1"/>
  <c r="Q2224" i="1"/>
  <c r="P2224" i="1"/>
  <c r="D2226" i="1" l="1"/>
  <c r="M2225" i="1"/>
  <c r="N2225" i="1"/>
  <c r="O2225" i="1"/>
  <c r="Q2225" i="1"/>
  <c r="P2225" i="1"/>
  <c r="D2227" i="1" l="1"/>
  <c r="E2226" i="1"/>
  <c r="M2226" i="1"/>
  <c r="N2226" i="1"/>
  <c r="O2226" i="1"/>
  <c r="Q2226" i="1"/>
  <c r="P2226" i="1"/>
  <c r="E2227" i="1" l="1"/>
  <c r="D2228" i="1"/>
  <c r="M2227" i="1"/>
  <c r="N2227" i="1"/>
  <c r="O2227" i="1"/>
  <c r="Q2227" i="1"/>
  <c r="P2227" i="1"/>
  <c r="D2229" i="1" l="1"/>
  <c r="E2228" i="1"/>
  <c r="E2229" i="1" s="1"/>
  <c r="M2228" i="1"/>
  <c r="N2228" i="1"/>
  <c r="O2228" i="1"/>
  <c r="Q2228" i="1"/>
  <c r="P2228" i="1"/>
  <c r="D2230" i="1" l="1"/>
  <c r="M2229" i="1"/>
  <c r="N2229" i="1"/>
  <c r="O2229" i="1"/>
  <c r="Q2229" i="1"/>
  <c r="P2229" i="1"/>
  <c r="D2231" i="1" l="1"/>
  <c r="E2230" i="1"/>
  <c r="E2231" i="1" s="1"/>
  <c r="M2230" i="1"/>
  <c r="N2230" i="1"/>
  <c r="O2230" i="1"/>
  <c r="Q2230" i="1"/>
  <c r="P2230" i="1"/>
  <c r="D2232" i="1" l="1"/>
  <c r="M2231" i="1"/>
  <c r="N2231" i="1"/>
  <c r="O2231" i="1"/>
  <c r="Q2231" i="1"/>
  <c r="P2231" i="1"/>
  <c r="D2233" i="1" l="1"/>
  <c r="E2232" i="1"/>
  <c r="E2233" i="1" s="1"/>
  <c r="M2232" i="1"/>
  <c r="N2232" i="1"/>
  <c r="O2232" i="1"/>
  <c r="Q2232" i="1"/>
  <c r="P2232" i="1"/>
  <c r="D2234" i="1" l="1"/>
  <c r="M2233" i="1"/>
  <c r="N2233" i="1"/>
  <c r="O2233" i="1"/>
  <c r="Q2233" i="1"/>
  <c r="P2233" i="1"/>
  <c r="D2235" i="1" l="1"/>
  <c r="E2234" i="1"/>
  <c r="M2234" i="1"/>
  <c r="N2234" i="1"/>
  <c r="O2234" i="1"/>
  <c r="Q2234" i="1"/>
  <c r="P2234" i="1"/>
  <c r="E2235" i="1" l="1"/>
  <c r="D2236" i="1"/>
  <c r="M2235" i="1"/>
  <c r="N2235" i="1"/>
  <c r="O2235" i="1"/>
  <c r="Q2235" i="1"/>
  <c r="P2235" i="1"/>
  <c r="D2237" i="1" l="1"/>
  <c r="E2236" i="1"/>
  <c r="E2237" i="1" s="1"/>
  <c r="M2236" i="1"/>
  <c r="N2236" i="1"/>
  <c r="O2236" i="1"/>
  <c r="Q2236" i="1"/>
  <c r="P2236" i="1"/>
  <c r="D2238" i="1" l="1"/>
  <c r="M2237" i="1"/>
  <c r="N2237" i="1"/>
  <c r="O2237" i="1"/>
  <c r="Q2237" i="1"/>
  <c r="P2237" i="1"/>
  <c r="D2239" i="1" l="1"/>
  <c r="E2238" i="1"/>
  <c r="E2239" i="1" s="1"/>
  <c r="M2238" i="1"/>
  <c r="N2238" i="1"/>
  <c r="O2238" i="1"/>
  <c r="Q2238" i="1"/>
  <c r="P2238" i="1"/>
  <c r="D2240" i="1" l="1"/>
  <c r="M2239" i="1"/>
  <c r="N2239" i="1"/>
  <c r="O2239" i="1"/>
  <c r="Q2239" i="1"/>
  <c r="P2239" i="1"/>
  <c r="D2241" i="1" l="1"/>
  <c r="E2240" i="1"/>
  <c r="E2241" i="1" s="1"/>
  <c r="M2240" i="1"/>
  <c r="N2240" i="1"/>
  <c r="O2240" i="1"/>
  <c r="Q2240" i="1"/>
  <c r="P2240" i="1"/>
  <c r="D2242" i="1" l="1"/>
  <c r="M2241" i="1"/>
  <c r="N2241" i="1"/>
  <c r="O2241" i="1"/>
  <c r="Q2241" i="1"/>
  <c r="P2241" i="1"/>
  <c r="D2243" i="1" l="1"/>
  <c r="E2242" i="1"/>
  <c r="E2243" i="1" s="1"/>
  <c r="M2242" i="1"/>
  <c r="N2242" i="1"/>
  <c r="O2242" i="1"/>
  <c r="Q2242" i="1"/>
  <c r="P2242" i="1"/>
  <c r="D2244" i="1" l="1"/>
  <c r="M2243" i="1"/>
  <c r="N2243" i="1"/>
  <c r="O2243" i="1"/>
  <c r="Q2243" i="1"/>
  <c r="P2243" i="1"/>
  <c r="D2245" i="1" l="1"/>
  <c r="E2244" i="1"/>
  <c r="E2245" i="1" s="1"/>
  <c r="M2244" i="1"/>
  <c r="N2244" i="1"/>
  <c r="O2244" i="1"/>
  <c r="Q2244" i="1"/>
  <c r="P2244" i="1"/>
  <c r="D2246" i="1" l="1"/>
  <c r="M2245" i="1"/>
  <c r="N2245" i="1"/>
  <c r="O2245" i="1"/>
  <c r="Q2245" i="1"/>
  <c r="P2245" i="1"/>
  <c r="D2247" i="1" l="1"/>
  <c r="E2246" i="1"/>
  <c r="E2247" i="1" s="1"/>
  <c r="M2246" i="1"/>
  <c r="N2246" i="1"/>
  <c r="O2246" i="1"/>
  <c r="Q2246" i="1"/>
  <c r="P2246" i="1"/>
  <c r="D2248" i="1" l="1"/>
  <c r="M2247" i="1"/>
  <c r="N2247" i="1"/>
  <c r="O2247" i="1"/>
  <c r="Q2247" i="1"/>
  <c r="P2247" i="1"/>
  <c r="D2249" i="1" l="1"/>
  <c r="E2248" i="1"/>
  <c r="E2249" i="1" s="1"/>
  <c r="M2248" i="1"/>
  <c r="N2248" i="1"/>
  <c r="O2248" i="1"/>
  <c r="Q2248" i="1"/>
  <c r="P2248" i="1"/>
  <c r="D2250" i="1" l="1"/>
  <c r="M2249" i="1"/>
  <c r="N2249" i="1"/>
  <c r="O2249" i="1"/>
  <c r="Q2249" i="1"/>
  <c r="P2249" i="1"/>
  <c r="D2251" i="1" l="1"/>
  <c r="E2250" i="1"/>
  <c r="M2250" i="1"/>
  <c r="N2250" i="1"/>
  <c r="O2250" i="1"/>
  <c r="Q2250" i="1"/>
  <c r="P2250" i="1"/>
  <c r="E2251" i="1" l="1"/>
  <c r="D2252" i="1"/>
  <c r="M2251" i="1"/>
  <c r="N2251" i="1"/>
  <c r="O2251" i="1"/>
  <c r="Q2251" i="1"/>
  <c r="P2251" i="1"/>
  <c r="D2253" i="1" l="1"/>
  <c r="E2252" i="1"/>
  <c r="E2253" i="1" s="1"/>
  <c r="M2252" i="1"/>
  <c r="N2252" i="1"/>
  <c r="O2252" i="1"/>
  <c r="Q2252" i="1"/>
  <c r="P2252" i="1"/>
  <c r="D2254" i="1" l="1"/>
  <c r="M2253" i="1"/>
  <c r="N2253" i="1"/>
  <c r="O2253" i="1"/>
  <c r="Q2253" i="1"/>
  <c r="P2253" i="1"/>
  <c r="D2255" i="1" l="1"/>
  <c r="E2254" i="1"/>
  <c r="E2255" i="1" s="1"/>
  <c r="M2254" i="1"/>
  <c r="N2254" i="1"/>
  <c r="O2254" i="1"/>
  <c r="Q2254" i="1"/>
  <c r="P2254" i="1"/>
  <c r="D2256" i="1" l="1"/>
  <c r="M2255" i="1"/>
  <c r="N2255" i="1"/>
  <c r="O2255" i="1"/>
  <c r="Q2255" i="1"/>
  <c r="P2255" i="1"/>
  <c r="D2257" i="1" l="1"/>
  <c r="E2256" i="1"/>
  <c r="M2256" i="1"/>
  <c r="N2256" i="1"/>
  <c r="O2256" i="1"/>
  <c r="Q2256" i="1"/>
  <c r="P2256" i="1"/>
  <c r="E2257" i="1" l="1"/>
  <c r="D2258" i="1"/>
  <c r="M2257" i="1"/>
  <c r="N2257" i="1"/>
  <c r="O2257" i="1"/>
  <c r="Q2257" i="1"/>
  <c r="P2257" i="1"/>
  <c r="D2259" i="1" l="1"/>
  <c r="E2258" i="1"/>
  <c r="E2259" i="1" s="1"/>
  <c r="M2258" i="1"/>
  <c r="N2258" i="1"/>
  <c r="O2258" i="1"/>
  <c r="Q2258" i="1"/>
  <c r="P2258" i="1"/>
  <c r="D2260" i="1" l="1"/>
  <c r="M2259" i="1"/>
  <c r="N2259" i="1"/>
  <c r="O2259" i="1"/>
  <c r="Q2259" i="1"/>
  <c r="P2259" i="1"/>
  <c r="D2261" i="1" l="1"/>
  <c r="E2260" i="1"/>
  <c r="E2261" i="1" s="1"/>
  <c r="M2260" i="1"/>
  <c r="N2260" i="1"/>
  <c r="O2260" i="1"/>
  <c r="Q2260" i="1"/>
  <c r="P2260" i="1"/>
  <c r="D2262" i="1" l="1"/>
  <c r="M2261" i="1"/>
  <c r="N2261" i="1"/>
  <c r="O2261" i="1"/>
  <c r="Q2261" i="1"/>
  <c r="P2261" i="1"/>
  <c r="D2263" i="1" l="1"/>
  <c r="E2262" i="1"/>
  <c r="E2263" i="1" s="1"/>
  <c r="M2262" i="1"/>
  <c r="N2262" i="1"/>
  <c r="O2262" i="1"/>
  <c r="Q2262" i="1"/>
  <c r="P2262" i="1"/>
  <c r="D2264" i="1" l="1"/>
  <c r="M2263" i="1"/>
  <c r="N2263" i="1"/>
  <c r="O2263" i="1"/>
  <c r="Q2263" i="1"/>
  <c r="P2263" i="1"/>
  <c r="D2265" i="1" l="1"/>
  <c r="E2264" i="1"/>
  <c r="M2264" i="1"/>
  <c r="N2264" i="1"/>
  <c r="O2264" i="1"/>
  <c r="Q2264" i="1"/>
  <c r="P2264" i="1"/>
  <c r="E2265" i="1" l="1"/>
  <c r="D2266" i="1"/>
  <c r="M2265" i="1"/>
  <c r="N2265" i="1"/>
  <c r="O2265" i="1"/>
  <c r="Q2265" i="1"/>
  <c r="P2265" i="1"/>
  <c r="D2267" i="1" l="1"/>
  <c r="E2266" i="1"/>
  <c r="M2266" i="1"/>
  <c r="N2266" i="1"/>
  <c r="O2266" i="1"/>
  <c r="Q2266" i="1"/>
  <c r="P2266" i="1"/>
  <c r="E2267" i="1" l="1"/>
  <c r="D2268" i="1"/>
  <c r="M2267" i="1"/>
  <c r="N2267" i="1"/>
  <c r="O2267" i="1"/>
  <c r="Q2267" i="1"/>
  <c r="P2267" i="1"/>
  <c r="D2269" i="1" l="1"/>
  <c r="E2268" i="1"/>
  <c r="E2269" i="1" s="1"/>
  <c r="M2268" i="1"/>
  <c r="N2268" i="1"/>
  <c r="O2268" i="1"/>
  <c r="Q2268" i="1"/>
  <c r="P2268" i="1"/>
  <c r="D2270" i="1" l="1"/>
  <c r="M2269" i="1"/>
  <c r="N2269" i="1"/>
  <c r="O2269" i="1"/>
  <c r="Q2269" i="1"/>
  <c r="P2269" i="1"/>
  <c r="D2271" i="1" l="1"/>
  <c r="E2270" i="1"/>
  <c r="M2270" i="1"/>
  <c r="N2270" i="1"/>
  <c r="O2270" i="1"/>
  <c r="Q2270" i="1"/>
  <c r="P2270" i="1"/>
  <c r="E2271" i="1" l="1"/>
  <c r="D2272" i="1"/>
  <c r="M2271" i="1"/>
  <c r="N2271" i="1"/>
  <c r="O2271" i="1"/>
  <c r="Q2271" i="1"/>
  <c r="P2271" i="1"/>
  <c r="D2273" i="1" l="1"/>
  <c r="E2272" i="1"/>
  <c r="M2272" i="1"/>
  <c r="N2272" i="1"/>
  <c r="O2272" i="1"/>
  <c r="Q2272" i="1"/>
  <c r="P2272" i="1"/>
  <c r="E2273" i="1" l="1"/>
  <c r="D2274" i="1"/>
  <c r="M2273" i="1"/>
  <c r="N2273" i="1"/>
  <c r="O2273" i="1"/>
  <c r="Q2273" i="1"/>
  <c r="P2273" i="1"/>
  <c r="D2275" i="1" l="1"/>
  <c r="E2274" i="1"/>
  <c r="M2274" i="1"/>
  <c r="N2274" i="1"/>
  <c r="O2274" i="1"/>
  <c r="Q2274" i="1"/>
  <c r="P2274" i="1"/>
  <c r="E2275" i="1" l="1"/>
  <c r="D2276" i="1"/>
  <c r="M2275" i="1"/>
  <c r="N2275" i="1"/>
  <c r="O2275" i="1"/>
  <c r="Q2275" i="1"/>
  <c r="P2275" i="1"/>
  <c r="D2277" i="1" l="1"/>
  <c r="E2276" i="1"/>
  <c r="M2276" i="1"/>
  <c r="N2276" i="1"/>
  <c r="O2276" i="1"/>
  <c r="Q2276" i="1"/>
  <c r="P2276" i="1"/>
  <c r="E2277" i="1" l="1"/>
  <c r="D2278" i="1"/>
  <c r="M2277" i="1"/>
  <c r="N2277" i="1"/>
  <c r="O2277" i="1"/>
  <c r="Q2277" i="1"/>
  <c r="P2277" i="1"/>
  <c r="D2279" i="1" l="1"/>
  <c r="E2278" i="1"/>
  <c r="E2279" i="1" s="1"/>
  <c r="M2278" i="1"/>
  <c r="N2278" i="1"/>
  <c r="O2278" i="1"/>
  <c r="Q2278" i="1"/>
  <c r="P2278" i="1"/>
  <c r="D2280" i="1" l="1"/>
  <c r="M2279" i="1"/>
  <c r="N2279" i="1"/>
  <c r="O2279" i="1"/>
  <c r="Q2279" i="1"/>
  <c r="P2279" i="1"/>
  <c r="D2281" i="1" l="1"/>
  <c r="E2280" i="1"/>
  <c r="M2280" i="1"/>
  <c r="N2280" i="1"/>
  <c r="O2280" i="1"/>
  <c r="Q2280" i="1"/>
  <c r="P2280" i="1"/>
  <c r="E2281" i="1" l="1"/>
  <c r="D2282" i="1"/>
  <c r="M2281" i="1"/>
  <c r="N2281" i="1"/>
  <c r="O2281" i="1"/>
  <c r="Q2281" i="1"/>
  <c r="P2281" i="1"/>
  <c r="D2283" i="1" l="1"/>
  <c r="E2282" i="1"/>
  <c r="M2282" i="1"/>
  <c r="N2282" i="1"/>
  <c r="O2282" i="1"/>
  <c r="Q2282" i="1"/>
  <c r="P2282" i="1"/>
  <c r="E2283" i="1" l="1"/>
  <c r="D2284" i="1"/>
  <c r="M2283" i="1"/>
  <c r="N2283" i="1"/>
  <c r="O2283" i="1"/>
  <c r="Q2283" i="1"/>
  <c r="P2283" i="1"/>
  <c r="D2285" i="1" l="1"/>
  <c r="E2284" i="1"/>
  <c r="M2284" i="1"/>
  <c r="N2284" i="1"/>
  <c r="O2284" i="1"/>
  <c r="Q2284" i="1"/>
  <c r="P2284" i="1"/>
  <c r="E2285" i="1" l="1"/>
  <c r="D2286" i="1"/>
  <c r="M2285" i="1"/>
  <c r="N2285" i="1"/>
  <c r="O2285" i="1"/>
  <c r="Q2285" i="1"/>
  <c r="P2285" i="1"/>
  <c r="D2287" i="1" l="1"/>
  <c r="E2286" i="1"/>
  <c r="E2287" i="1" s="1"/>
  <c r="M2286" i="1"/>
  <c r="N2286" i="1"/>
  <c r="O2286" i="1"/>
  <c r="Q2286" i="1"/>
  <c r="P2286" i="1"/>
  <c r="D2288" i="1" l="1"/>
  <c r="M2287" i="1"/>
  <c r="N2287" i="1"/>
  <c r="O2287" i="1"/>
  <c r="Q2287" i="1"/>
  <c r="P2287" i="1"/>
  <c r="D2289" i="1" l="1"/>
  <c r="E2288" i="1"/>
  <c r="E2289" i="1" s="1"/>
  <c r="M2288" i="1"/>
  <c r="N2288" i="1"/>
  <c r="O2288" i="1"/>
  <c r="Q2288" i="1"/>
  <c r="P2288" i="1"/>
  <c r="D2290" i="1" l="1"/>
  <c r="M2289" i="1"/>
  <c r="N2289" i="1"/>
  <c r="O2289" i="1"/>
  <c r="Q2289" i="1"/>
  <c r="P2289" i="1"/>
  <c r="D2291" i="1" l="1"/>
  <c r="E2290" i="1"/>
  <c r="M2290" i="1"/>
  <c r="N2290" i="1"/>
  <c r="O2290" i="1"/>
  <c r="Q2290" i="1"/>
  <c r="P2290" i="1"/>
  <c r="E2291" i="1" l="1"/>
  <c r="D2292" i="1"/>
  <c r="M2291" i="1"/>
  <c r="N2291" i="1"/>
  <c r="O2291" i="1"/>
  <c r="Q2291" i="1"/>
  <c r="P2291" i="1"/>
  <c r="D2293" i="1" l="1"/>
  <c r="E2292" i="1"/>
  <c r="E2293" i="1" s="1"/>
  <c r="M2292" i="1"/>
  <c r="N2292" i="1"/>
  <c r="O2292" i="1"/>
  <c r="Q2292" i="1"/>
  <c r="P2292" i="1"/>
  <c r="D2294" i="1" l="1"/>
  <c r="M2293" i="1"/>
  <c r="N2293" i="1"/>
  <c r="O2293" i="1"/>
  <c r="Q2293" i="1"/>
  <c r="P2293" i="1"/>
  <c r="D2295" i="1" l="1"/>
  <c r="E2294" i="1"/>
  <c r="M2294" i="1"/>
  <c r="N2294" i="1"/>
  <c r="O2294" i="1"/>
  <c r="Q2294" i="1"/>
  <c r="P2294" i="1"/>
  <c r="E2295" i="1" l="1"/>
  <c r="D2296" i="1"/>
  <c r="M2295" i="1"/>
  <c r="N2295" i="1"/>
  <c r="O2295" i="1"/>
  <c r="Q2295" i="1"/>
  <c r="P2295" i="1"/>
  <c r="D2297" i="1" l="1"/>
  <c r="E2296" i="1"/>
  <c r="M2296" i="1"/>
  <c r="N2296" i="1"/>
  <c r="O2296" i="1"/>
  <c r="Q2296" i="1"/>
  <c r="P2296" i="1"/>
  <c r="E2297" i="1" l="1"/>
  <c r="D2298" i="1"/>
  <c r="M2297" i="1"/>
  <c r="N2297" i="1"/>
  <c r="O2297" i="1"/>
  <c r="Q2297" i="1"/>
  <c r="P2297" i="1"/>
  <c r="D2299" i="1" l="1"/>
  <c r="E2298" i="1"/>
  <c r="E2299" i="1" s="1"/>
  <c r="N2298" i="1"/>
  <c r="O2298" i="1"/>
  <c r="Q2298" i="1"/>
  <c r="P2298" i="1"/>
  <c r="M2298" i="1"/>
  <c r="D2300" i="1" l="1"/>
  <c r="N2299" i="1"/>
  <c r="O2299" i="1"/>
  <c r="Q2299" i="1"/>
  <c r="M2299" i="1"/>
  <c r="P2299" i="1"/>
  <c r="D2301" i="1" l="1"/>
  <c r="E2300" i="1"/>
  <c r="E2301" i="1" s="1"/>
  <c r="N2300" i="1"/>
  <c r="O2300" i="1"/>
  <c r="Q2300" i="1"/>
  <c r="P2300" i="1"/>
  <c r="M2300" i="1"/>
  <c r="D2302" i="1" l="1"/>
  <c r="N2301" i="1"/>
  <c r="O2301" i="1"/>
  <c r="Q2301" i="1"/>
  <c r="M2301" i="1"/>
  <c r="P2301" i="1"/>
  <c r="D2303" i="1" l="1"/>
  <c r="E2302" i="1"/>
  <c r="N2302" i="1"/>
  <c r="O2302" i="1"/>
  <c r="Q2302" i="1"/>
  <c r="M2302" i="1"/>
  <c r="P2302" i="1"/>
  <c r="E2303" i="1" l="1"/>
  <c r="D2304" i="1"/>
  <c r="N2303" i="1"/>
  <c r="O2303" i="1"/>
  <c r="Q2303" i="1"/>
  <c r="M2303" i="1"/>
  <c r="P2303" i="1"/>
  <c r="D2305" i="1" l="1"/>
  <c r="E2304" i="1"/>
  <c r="E2305" i="1" s="1"/>
  <c r="N2304" i="1"/>
  <c r="O2304" i="1"/>
  <c r="Q2304" i="1"/>
  <c r="M2304" i="1"/>
  <c r="P2304" i="1"/>
  <c r="D2306" i="1" l="1"/>
  <c r="N2305" i="1"/>
  <c r="O2305" i="1"/>
  <c r="Q2305" i="1"/>
  <c r="M2305" i="1"/>
  <c r="P2305" i="1"/>
  <c r="D2307" i="1" l="1"/>
  <c r="E2306" i="1"/>
  <c r="E2307" i="1" s="1"/>
  <c r="N2306" i="1"/>
  <c r="O2306" i="1"/>
  <c r="Q2306" i="1"/>
  <c r="P2306" i="1"/>
  <c r="M2306" i="1"/>
  <c r="D2308" i="1" l="1"/>
  <c r="N2307" i="1"/>
  <c r="O2307" i="1"/>
  <c r="Q2307" i="1"/>
  <c r="M2307" i="1"/>
  <c r="P2307" i="1"/>
  <c r="D2309" i="1" l="1"/>
  <c r="E2308" i="1"/>
  <c r="N2308" i="1"/>
  <c r="O2308" i="1"/>
  <c r="Q2308" i="1"/>
  <c r="P2308" i="1"/>
  <c r="M2308" i="1"/>
  <c r="E2309" i="1" l="1"/>
  <c r="D2310" i="1"/>
  <c r="N2309" i="1"/>
  <c r="O2309" i="1"/>
  <c r="Q2309" i="1"/>
  <c r="M2309" i="1"/>
  <c r="P2309" i="1"/>
  <c r="D2311" i="1" l="1"/>
  <c r="E2310" i="1"/>
  <c r="E2311" i="1" s="1"/>
  <c r="N2310" i="1"/>
  <c r="O2310" i="1"/>
  <c r="Q2310" i="1"/>
  <c r="M2310" i="1"/>
  <c r="P2310" i="1"/>
  <c r="D2312" i="1" l="1"/>
  <c r="N2311" i="1"/>
  <c r="O2311" i="1"/>
  <c r="Q2311" i="1"/>
  <c r="M2311" i="1"/>
  <c r="P2311" i="1"/>
  <c r="D2313" i="1" l="1"/>
  <c r="E2312" i="1"/>
  <c r="E2313" i="1" s="1"/>
  <c r="N2312" i="1"/>
  <c r="O2312" i="1"/>
  <c r="Q2312" i="1"/>
  <c r="M2312" i="1"/>
  <c r="P2312" i="1"/>
  <c r="D2314" i="1" l="1"/>
  <c r="N2313" i="1"/>
  <c r="O2313" i="1"/>
  <c r="Q2313" i="1"/>
  <c r="M2313" i="1"/>
  <c r="P2313" i="1"/>
  <c r="D2315" i="1" l="1"/>
  <c r="E2314" i="1"/>
  <c r="N2314" i="1"/>
  <c r="O2314" i="1"/>
  <c r="Q2314" i="1"/>
  <c r="P2314" i="1"/>
  <c r="M2314" i="1"/>
  <c r="E2315" i="1" l="1"/>
  <c r="D2316" i="1"/>
  <c r="N2315" i="1"/>
  <c r="O2315" i="1"/>
  <c r="Q2315" i="1"/>
  <c r="M2315" i="1"/>
  <c r="P2315" i="1"/>
  <c r="D2317" i="1" l="1"/>
  <c r="E2316" i="1"/>
  <c r="E2317" i="1" s="1"/>
  <c r="N2316" i="1"/>
  <c r="O2316" i="1"/>
  <c r="Q2316" i="1"/>
  <c r="P2316" i="1"/>
  <c r="M2316" i="1"/>
  <c r="D2318" i="1" l="1"/>
  <c r="N2317" i="1"/>
  <c r="O2317" i="1"/>
  <c r="Q2317" i="1"/>
  <c r="M2317" i="1"/>
  <c r="P2317" i="1"/>
  <c r="D2319" i="1" l="1"/>
  <c r="E2318" i="1"/>
  <c r="N2318" i="1"/>
  <c r="O2318" i="1"/>
  <c r="Q2318" i="1"/>
  <c r="M2318" i="1"/>
  <c r="P2318" i="1"/>
  <c r="E2319" i="1" l="1"/>
  <c r="D2320" i="1"/>
  <c r="N2319" i="1"/>
  <c r="O2319" i="1"/>
  <c r="Q2319" i="1"/>
  <c r="M2319" i="1"/>
  <c r="P2319" i="1"/>
  <c r="D2321" i="1" l="1"/>
  <c r="E2320" i="1"/>
  <c r="E2321" i="1" s="1"/>
  <c r="N2320" i="1"/>
  <c r="O2320" i="1"/>
  <c r="Q2320" i="1"/>
  <c r="M2320" i="1"/>
  <c r="P2320" i="1"/>
  <c r="D2322" i="1" l="1"/>
  <c r="N2321" i="1"/>
  <c r="O2321" i="1"/>
  <c r="Q2321" i="1"/>
  <c r="M2321" i="1"/>
  <c r="P2321" i="1"/>
  <c r="D2323" i="1" l="1"/>
  <c r="E2322" i="1"/>
  <c r="E2323" i="1" s="1"/>
  <c r="N2322" i="1"/>
  <c r="O2322" i="1"/>
  <c r="Q2322" i="1"/>
  <c r="P2322" i="1"/>
  <c r="M2322" i="1"/>
  <c r="D2324" i="1" l="1"/>
  <c r="N2323" i="1"/>
  <c r="O2323" i="1"/>
  <c r="Q2323" i="1"/>
  <c r="M2323" i="1"/>
  <c r="P2323" i="1"/>
  <c r="D2325" i="1" l="1"/>
  <c r="E2324" i="1"/>
  <c r="N2324" i="1"/>
  <c r="O2324" i="1"/>
  <c r="Q2324" i="1"/>
  <c r="P2324" i="1"/>
  <c r="M2324" i="1"/>
  <c r="E2325" i="1" l="1"/>
  <c r="D2326" i="1"/>
  <c r="N2325" i="1"/>
  <c r="O2325" i="1"/>
  <c r="Q2325" i="1"/>
  <c r="M2325" i="1"/>
  <c r="P2325" i="1"/>
  <c r="D2327" i="1" l="1"/>
  <c r="E2326" i="1"/>
  <c r="N2326" i="1"/>
  <c r="Q2326" i="1"/>
  <c r="M2326" i="1"/>
  <c r="O2326" i="1"/>
  <c r="P2326" i="1"/>
  <c r="E2327" i="1" l="1"/>
  <c r="D2328" i="1"/>
  <c r="N2327" i="1"/>
  <c r="Q2327" i="1"/>
  <c r="O2327" i="1"/>
  <c r="P2327" i="1"/>
  <c r="M2327" i="1"/>
  <c r="D2329" i="1" l="1"/>
  <c r="E2328" i="1"/>
  <c r="N2328" i="1"/>
  <c r="Q2328" i="1"/>
  <c r="O2328" i="1"/>
  <c r="M2328" i="1"/>
  <c r="P2328" i="1"/>
  <c r="E2329" i="1" l="1"/>
  <c r="D2330" i="1"/>
  <c r="N2329" i="1"/>
  <c r="Q2329" i="1"/>
  <c r="M2329" i="1"/>
  <c r="O2329" i="1"/>
  <c r="P2329" i="1"/>
  <c r="D2331" i="1" l="1"/>
  <c r="E2330" i="1"/>
  <c r="N2330" i="1"/>
  <c r="Q2330" i="1"/>
  <c r="M2330" i="1"/>
  <c r="O2330" i="1"/>
  <c r="P2330" i="1"/>
  <c r="E2331" i="1" l="1"/>
  <c r="D2332" i="1"/>
  <c r="N2331" i="1"/>
  <c r="Q2331" i="1"/>
  <c r="O2331" i="1"/>
  <c r="P2331" i="1"/>
  <c r="M2331" i="1"/>
  <c r="D2333" i="1" l="1"/>
  <c r="E2332" i="1"/>
  <c r="N2332" i="1"/>
  <c r="Q2332" i="1"/>
  <c r="O2332" i="1"/>
  <c r="M2332" i="1"/>
  <c r="P2332" i="1"/>
  <c r="E2333" i="1" l="1"/>
  <c r="D2334" i="1"/>
  <c r="N2333" i="1"/>
  <c r="Q2333" i="1"/>
  <c r="M2333" i="1"/>
  <c r="O2333" i="1"/>
  <c r="P2333" i="1"/>
  <c r="D2335" i="1" l="1"/>
  <c r="E2334" i="1"/>
  <c r="N2334" i="1"/>
  <c r="Q2334" i="1"/>
  <c r="M2334" i="1"/>
  <c r="O2334" i="1"/>
  <c r="P2334" i="1"/>
  <c r="E2335" i="1" l="1"/>
  <c r="D2336" i="1"/>
  <c r="N2335" i="1"/>
  <c r="Q2335" i="1"/>
  <c r="O2335" i="1"/>
  <c r="P2335" i="1"/>
  <c r="M2335" i="1"/>
  <c r="D2337" i="1" l="1"/>
  <c r="E2336" i="1"/>
  <c r="N2336" i="1"/>
  <c r="Q2336" i="1"/>
  <c r="O2336" i="1"/>
  <c r="M2336" i="1"/>
  <c r="P2336" i="1"/>
  <c r="E2337" i="1" l="1"/>
  <c r="D2338" i="1"/>
  <c r="N2337" i="1"/>
  <c r="Q2337" i="1"/>
  <c r="M2337" i="1"/>
  <c r="O2337" i="1"/>
  <c r="P2337" i="1"/>
  <c r="D2339" i="1" l="1"/>
  <c r="E2338" i="1"/>
  <c r="E2339" i="1" s="1"/>
  <c r="N2338" i="1"/>
  <c r="Q2338" i="1"/>
  <c r="M2338" i="1"/>
  <c r="O2338" i="1"/>
  <c r="P2338" i="1"/>
  <c r="D2340" i="1" l="1"/>
  <c r="N2339" i="1"/>
  <c r="Q2339" i="1"/>
  <c r="O2339" i="1"/>
  <c r="P2339" i="1"/>
  <c r="M2339" i="1"/>
  <c r="D2341" i="1" l="1"/>
  <c r="E2340" i="1"/>
  <c r="E2341" i="1" s="1"/>
  <c r="N2340" i="1"/>
  <c r="Q2340" i="1"/>
  <c r="O2340" i="1"/>
  <c r="M2340" i="1"/>
  <c r="P2340" i="1"/>
  <c r="D2342" i="1" l="1"/>
  <c r="N2341" i="1"/>
  <c r="Q2341" i="1"/>
  <c r="M2341" i="1"/>
  <c r="O2341" i="1"/>
  <c r="P2341" i="1"/>
  <c r="D2343" i="1" l="1"/>
  <c r="E2342" i="1"/>
  <c r="E2343" i="1" s="1"/>
  <c r="N2342" i="1"/>
  <c r="Q2342" i="1"/>
  <c r="M2342" i="1"/>
  <c r="O2342" i="1"/>
  <c r="P2342" i="1"/>
  <c r="D2344" i="1" l="1"/>
  <c r="N2343" i="1"/>
  <c r="Q2343" i="1"/>
  <c r="O2343" i="1"/>
  <c r="P2343" i="1"/>
  <c r="M2343" i="1"/>
  <c r="D2345" i="1" l="1"/>
  <c r="E2344" i="1"/>
  <c r="N2344" i="1"/>
  <c r="Q2344" i="1"/>
  <c r="O2344" i="1"/>
  <c r="M2344" i="1"/>
  <c r="P2344" i="1"/>
  <c r="E2345" i="1" l="1"/>
  <c r="D2346" i="1"/>
  <c r="N2345" i="1"/>
  <c r="Q2345" i="1"/>
  <c r="M2345" i="1"/>
  <c r="O2345" i="1"/>
  <c r="P2345" i="1"/>
  <c r="D2347" i="1" l="1"/>
  <c r="E2346" i="1"/>
  <c r="N2346" i="1"/>
  <c r="Q2346" i="1"/>
  <c r="M2346" i="1"/>
  <c r="O2346" i="1"/>
  <c r="P2346" i="1"/>
  <c r="E2347" i="1" l="1"/>
  <c r="D2348" i="1"/>
  <c r="N2347" i="1"/>
  <c r="Q2347" i="1"/>
  <c r="O2347" i="1"/>
  <c r="P2347" i="1"/>
  <c r="M2347" i="1"/>
  <c r="D2349" i="1" l="1"/>
  <c r="E2348" i="1"/>
  <c r="N2348" i="1"/>
  <c r="Q2348" i="1"/>
  <c r="O2348" i="1"/>
  <c r="M2348" i="1"/>
  <c r="P2348" i="1"/>
  <c r="E2349" i="1" l="1"/>
  <c r="D2350" i="1"/>
  <c r="N2349" i="1"/>
  <c r="Q2349" i="1"/>
  <c r="M2349" i="1"/>
  <c r="O2349" i="1"/>
  <c r="P2349" i="1"/>
  <c r="D2351" i="1" l="1"/>
  <c r="E2350" i="1"/>
  <c r="N2350" i="1"/>
  <c r="Q2350" i="1"/>
  <c r="M2350" i="1"/>
  <c r="O2350" i="1"/>
  <c r="P2350" i="1"/>
  <c r="E2351" i="1" l="1"/>
  <c r="D2352" i="1"/>
  <c r="N2351" i="1"/>
  <c r="Q2351" i="1"/>
  <c r="O2351" i="1"/>
  <c r="P2351" i="1"/>
  <c r="M2351" i="1"/>
  <c r="D2353" i="1" l="1"/>
  <c r="E2352" i="1"/>
  <c r="E2353" i="1" s="1"/>
  <c r="N2352" i="1"/>
  <c r="Q2352" i="1"/>
  <c r="O2352" i="1"/>
  <c r="M2352" i="1"/>
  <c r="P2352" i="1"/>
  <c r="D2354" i="1" l="1"/>
  <c r="N2353" i="1"/>
  <c r="Q2353" i="1"/>
  <c r="M2353" i="1"/>
  <c r="O2353" i="1"/>
  <c r="P2353" i="1"/>
  <c r="D2355" i="1" l="1"/>
  <c r="E2354" i="1"/>
  <c r="E2355" i="1" s="1"/>
  <c r="N2354" i="1"/>
  <c r="Q2354" i="1"/>
  <c r="M2354" i="1"/>
  <c r="O2354" i="1"/>
  <c r="P2354" i="1"/>
  <c r="D2356" i="1" l="1"/>
  <c r="N2355" i="1"/>
  <c r="Q2355" i="1"/>
  <c r="O2355" i="1"/>
  <c r="P2355" i="1"/>
  <c r="M2355" i="1"/>
  <c r="D2357" i="1" l="1"/>
  <c r="E2356" i="1"/>
  <c r="E2357" i="1" s="1"/>
  <c r="N2356" i="1"/>
  <c r="Q2356" i="1"/>
  <c r="O2356" i="1"/>
  <c r="M2356" i="1"/>
  <c r="P2356" i="1"/>
  <c r="D2358" i="1" l="1"/>
  <c r="N2357" i="1"/>
  <c r="Q2357" i="1"/>
  <c r="M2357" i="1"/>
  <c r="O2357" i="1"/>
  <c r="P2357" i="1"/>
  <c r="D2359" i="1" l="1"/>
  <c r="E2358" i="1"/>
  <c r="E2359" i="1" s="1"/>
  <c r="N2358" i="1"/>
  <c r="Q2358" i="1"/>
  <c r="M2358" i="1"/>
  <c r="O2358" i="1"/>
  <c r="P2358" i="1"/>
  <c r="D2360" i="1" l="1"/>
  <c r="E2360" i="1" s="1"/>
  <c r="N2359" i="1"/>
  <c r="Q2359" i="1"/>
  <c r="O2359" i="1"/>
  <c r="P2359" i="1"/>
  <c r="M2359" i="1"/>
  <c r="D2361" i="1" l="1"/>
  <c r="N2360" i="1"/>
  <c r="Q2360" i="1"/>
  <c r="O2360" i="1"/>
  <c r="P2360" i="1"/>
  <c r="M2360" i="1"/>
  <c r="D2362" i="1" l="1"/>
  <c r="E2361" i="1"/>
  <c r="E2362" i="1" s="1"/>
  <c r="N2361" i="1"/>
  <c r="Q2361" i="1"/>
  <c r="M2361" i="1"/>
  <c r="O2361" i="1"/>
  <c r="P2361" i="1"/>
  <c r="D2363" i="1" l="1"/>
  <c r="N2362" i="1"/>
  <c r="Q2362" i="1"/>
  <c r="M2362" i="1"/>
  <c r="O2362" i="1"/>
  <c r="P2362" i="1"/>
  <c r="D2364" i="1" l="1"/>
  <c r="E2363" i="1"/>
  <c r="E2364" i="1" s="1"/>
  <c r="N2363" i="1"/>
  <c r="Q2363" i="1"/>
  <c r="O2363" i="1"/>
  <c r="P2363" i="1"/>
  <c r="M2363" i="1"/>
  <c r="D2365" i="1" l="1"/>
  <c r="N2364" i="1"/>
  <c r="Q2364" i="1"/>
  <c r="O2364" i="1"/>
  <c r="M2364" i="1"/>
  <c r="P2364" i="1"/>
  <c r="D2366" i="1" l="1"/>
  <c r="E2365" i="1"/>
  <c r="N2365" i="1"/>
  <c r="Q2365" i="1"/>
  <c r="M2365" i="1"/>
  <c r="O2365" i="1"/>
  <c r="P2365" i="1"/>
  <c r="E2366" i="1" l="1"/>
  <c r="D2367" i="1"/>
  <c r="N2366" i="1"/>
  <c r="Q2366" i="1"/>
  <c r="M2366" i="1"/>
  <c r="O2366" i="1"/>
  <c r="P2366" i="1"/>
  <c r="D2368" i="1" l="1"/>
  <c r="E2367" i="1"/>
  <c r="E2368" i="1" s="1"/>
  <c r="N2367" i="1"/>
  <c r="Q2367" i="1"/>
  <c r="O2367" i="1"/>
  <c r="P2367" i="1"/>
  <c r="M2367" i="1"/>
  <c r="D2369" i="1" l="1"/>
  <c r="N2368" i="1"/>
  <c r="Q2368" i="1"/>
  <c r="O2368" i="1"/>
  <c r="M2368" i="1"/>
  <c r="P2368" i="1"/>
  <c r="D2370" i="1" l="1"/>
  <c r="E2369" i="1"/>
  <c r="N2369" i="1"/>
  <c r="Q2369" i="1"/>
  <c r="M2369" i="1"/>
  <c r="O2369" i="1"/>
  <c r="P2369" i="1"/>
  <c r="E2370" i="1" l="1"/>
  <c r="D2371" i="1"/>
  <c r="N2370" i="1"/>
  <c r="Q2370" i="1"/>
  <c r="M2370" i="1"/>
  <c r="O2370" i="1"/>
  <c r="P2370" i="1"/>
  <c r="D2372" i="1" l="1"/>
  <c r="E2371" i="1"/>
  <c r="E2372" i="1" s="1"/>
  <c r="N2371" i="1"/>
  <c r="Q2371" i="1"/>
  <c r="O2371" i="1"/>
  <c r="P2371" i="1"/>
  <c r="M2371" i="1"/>
  <c r="D2373" i="1" l="1"/>
  <c r="N2372" i="1"/>
  <c r="Q2372" i="1"/>
  <c r="O2372" i="1"/>
  <c r="M2372" i="1"/>
  <c r="P2372" i="1"/>
  <c r="D2374" i="1" l="1"/>
  <c r="E2373" i="1"/>
  <c r="N2373" i="1"/>
  <c r="Q2373" i="1"/>
  <c r="M2373" i="1"/>
  <c r="O2373" i="1"/>
  <c r="P2373" i="1"/>
  <c r="E2374" i="1" l="1"/>
  <c r="D2375" i="1"/>
  <c r="N2374" i="1"/>
  <c r="Q2374" i="1"/>
  <c r="M2374" i="1"/>
  <c r="O2374" i="1"/>
  <c r="P2374" i="1"/>
  <c r="D2376" i="1" l="1"/>
  <c r="E2375" i="1"/>
  <c r="E2376" i="1" s="1"/>
  <c r="N2375" i="1"/>
  <c r="Q2375" i="1"/>
  <c r="O2375" i="1"/>
  <c r="P2375" i="1"/>
  <c r="M2375" i="1"/>
  <c r="D2377" i="1" l="1"/>
  <c r="N2376" i="1"/>
  <c r="Q2376" i="1"/>
  <c r="O2376" i="1"/>
  <c r="M2376" i="1"/>
  <c r="P2376" i="1"/>
  <c r="D2378" i="1" l="1"/>
  <c r="E2377" i="1"/>
  <c r="E2378" i="1" s="1"/>
  <c r="N2377" i="1"/>
  <c r="Q2377" i="1"/>
  <c r="M2377" i="1"/>
  <c r="O2377" i="1"/>
  <c r="P2377" i="1"/>
  <c r="D2379" i="1" l="1"/>
  <c r="N2378" i="1"/>
  <c r="Q2378" i="1"/>
  <c r="M2378" i="1"/>
  <c r="O2378" i="1"/>
  <c r="P2378" i="1"/>
  <c r="D2380" i="1" l="1"/>
  <c r="E2379" i="1"/>
  <c r="E2380" i="1" s="1"/>
  <c r="N2379" i="1"/>
  <c r="Q2379" i="1"/>
  <c r="O2379" i="1"/>
  <c r="P2379" i="1"/>
  <c r="M2379" i="1"/>
  <c r="D2381" i="1" l="1"/>
  <c r="N2380" i="1"/>
  <c r="Q2380" i="1"/>
  <c r="O2380" i="1"/>
  <c r="M2380" i="1"/>
  <c r="P2380" i="1"/>
  <c r="D2382" i="1" l="1"/>
  <c r="E2381" i="1"/>
  <c r="E2382" i="1" s="1"/>
  <c r="N2381" i="1"/>
  <c r="Q2381" i="1"/>
  <c r="M2381" i="1"/>
  <c r="O2381" i="1"/>
  <c r="P2381" i="1"/>
  <c r="D2383" i="1" l="1"/>
  <c r="N2382" i="1"/>
  <c r="Q2382" i="1"/>
  <c r="M2382" i="1"/>
  <c r="O2382" i="1"/>
  <c r="P2382" i="1"/>
  <c r="D2384" i="1" l="1"/>
  <c r="E2383" i="1"/>
  <c r="E2384" i="1" s="1"/>
  <c r="N2383" i="1"/>
  <c r="Q2383" i="1"/>
  <c r="O2383" i="1"/>
  <c r="P2383" i="1"/>
  <c r="M2383" i="1"/>
  <c r="D2385" i="1" l="1"/>
  <c r="N2384" i="1"/>
  <c r="Q2384" i="1"/>
  <c r="O2384" i="1"/>
  <c r="M2384" i="1"/>
  <c r="P2384" i="1"/>
  <c r="D2386" i="1" l="1"/>
  <c r="E2385" i="1"/>
  <c r="E2386" i="1" s="1"/>
  <c r="N2385" i="1"/>
  <c r="Q2385" i="1"/>
  <c r="M2385" i="1"/>
  <c r="O2385" i="1"/>
  <c r="P2385" i="1"/>
  <c r="D2387" i="1" l="1"/>
  <c r="N2386" i="1"/>
  <c r="Q2386" i="1"/>
  <c r="M2386" i="1"/>
  <c r="O2386" i="1"/>
  <c r="P2386" i="1"/>
  <c r="D2388" i="1" l="1"/>
  <c r="E2387" i="1"/>
  <c r="N2387" i="1"/>
  <c r="Q2387" i="1"/>
  <c r="O2387" i="1"/>
  <c r="P2387" i="1"/>
  <c r="M2387" i="1"/>
  <c r="E2388" i="1" l="1"/>
  <c r="D2389" i="1"/>
  <c r="N2388" i="1"/>
  <c r="Q2388" i="1"/>
  <c r="M2388" i="1"/>
  <c r="O2388" i="1"/>
  <c r="P2388" i="1"/>
  <c r="D2390" i="1" l="1"/>
  <c r="E2389" i="1"/>
  <c r="E2390" i="1" s="1"/>
  <c r="N2389" i="1"/>
  <c r="Q2389" i="1"/>
  <c r="M2389" i="1"/>
  <c r="O2389" i="1"/>
  <c r="P2389" i="1"/>
  <c r="D2391" i="1" l="1"/>
  <c r="N2390" i="1"/>
  <c r="Q2390" i="1"/>
  <c r="M2390" i="1"/>
  <c r="O2390" i="1"/>
  <c r="P2390" i="1"/>
  <c r="D2392" i="1" l="1"/>
  <c r="E2391" i="1"/>
  <c r="N2391" i="1"/>
  <c r="Q2391" i="1"/>
  <c r="O2391" i="1"/>
  <c r="P2391" i="1"/>
  <c r="M2391" i="1"/>
  <c r="E2392" i="1" l="1"/>
  <c r="D2393" i="1"/>
  <c r="N2392" i="1"/>
  <c r="Q2392" i="1"/>
  <c r="M2392" i="1"/>
  <c r="O2392" i="1"/>
  <c r="P2392" i="1"/>
  <c r="D2394" i="1" l="1"/>
  <c r="E2393" i="1"/>
  <c r="E2394" i="1" s="1"/>
  <c r="N2393" i="1"/>
  <c r="Q2393" i="1"/>
  <c r="M2393" i="1"/>
  <c r="O2393" i="1"/>
  <c r="P2393" i="1"/>
  <c r="D2395" i="1" l="1"/>
  <c r="N2394" i="1"/>
  <c r="Q2394" i="1"/>
  <c r="M2394" i="1"/>
  <c r="O2394" i="1"/>
  <c r="P2394" i="1"/>
  <c r="D2396" i="1" l="1"/>
  <c r="E2395" i="1"/>
  <c r="E2396" i="1" s="1"/>
  <c r="N2395" i="1"/>
  <c r="Q2395" i="1"/>
  <c r="O2395" i="1"/>
  <c r="P2395" i="1"/>
  <c r="M2395" i="1"/>
  <c r="D2397" i="1" l="1"/>
  <c r="N2396" i="1"/>
  <c r="Q2396" i="1"/>
  <c r="M2396" i="1"/>
  <c r="O2396" i="1"/>
  <c r="P2396" i="1"/>
  <c r="D2398" i="1" l="1"/>
  <c r="E2397" i="1"/>
  <c r="E2398" i="1" s="1"/>
  <c r="N2397" i="1"/>
  <c r="Q2397" i="1"/>
  <c r="M2397" i="1"/>
  <c r="O2397" i="1"/>
  <c r="P2397" i="1"/>
  <c r="D2399" i="1" l="1"/>
  <c r="N2398" i="1"/>
  <c r="Q2398" i="1"/>
  <c r="M2398" i="1"/>
  <c r="O2398" i="1"/>
  <c r="P2398" i="1"/>
  <c r="D2400" i="1" l="1"/>
  <c r="E2399" i="1"/>
  <c r="E2400" i="1" s="1"/>
  <c r="N2399" i="1"/>
  <c r="Q2399" i="1"/>
  <c r="O2399" i="1"/>
  <c r="P2399" i="1"/>
  <c r="M2399" i="1"/>
  <c r="D2401" i="1" l="1"/>
  <c r="N2400" i="1"/>
  <c r="Q2400" i="1"/>
  <c r="M2400" i="1"/>
  <c r="O2400" i="1"/>
  <c r="P2400" i="1"/>
  <c r="D2402" i="1" l="1"/>
  <c r="E2401" i="1"/>
  <c r="E2402" i="1" s="1"/>
  <c r="N2401" i="1"/>
  <c r="Q2401" i="1"/>
  <c r="M2401" i="1"/>
  <c r="O2401" i="1"/>
  <c r="P2401" i="1"/>
  <c r="D2403" i="1" l="1"/>
  <c r="N2402" i="1"/>
  <c r="Q2402" i="1"/>
  <c r="M2402" i="1"/>
  <c r="O2402" i="1"/>
  <c r="P2402" i="1"/>
  <c r="D2404" i="1" l="1"/>
  <c r="E2403" i="1"/>
  <c r="E2404" i="1" s="1"/>
  <c r="N2403" i="1"/>
  <c r="Q2403" i="1"/>
  <c r="O2403" i="1"/>
  <c r="P2403" i="1"/>
  <c r="M2403" i="1"/>
  <c r="D2405" i="1" l="1"/>
  <c r="N2404" i="1"/>
  <c r="Q2404" i="1"/>
  <c r="M2404" i="1"/>
  <c r="O2404" i="1"/>
  <c r="P2404" i="1"/>
  <c r="D2406" i="1" l="1"/>
  <c r="E2405" i="1"/>
  <c r="E2406" i="1" s="1"/>
  <c r="N2405" i="1"/>
  <c r="M2405" i="1"/>
  <c r="O2405" i="1"/>
  <c r="Q2405" i="1"/>
  <c r="P2405" i="1"/>
  <c r="D2407" i="1" l="1"/>
  <c r="M2406" i="1"/>
  <c r="N2406" i="1"/>
  <c r="O2406" i="1"/>
  <c r="P2406" i="1"/>
  <c r="Q2406" i="1"/>
  <c r="D2408" i="1" l="1"/>
  <c r="E2407" i="1"/>
  <c r="E2408" i="1" s="1"/>
  <c r="M2407" i="1"/>
  <c r="N2407" i="1"/>
  <c r="O2407" i="1"/>
  <c r="P2407" i="1"/>
  <c r="Q2407" i="1"/>
  <c r="D2409" i="1" l="1"/>
  <c r="M2408" i="1"/>
  <c r="N2408" i="1"/>
  <c r="O2408" i="1"/>
  <c r="P2408" i="1"/>
  <c r="Q2408" i="1"/>
  <c r="D2410" i="1" l="1"/>
  <c r="E2409" i="1"/>
  <c r="M2409" i="1"/>
  <c r="N2409" i="1"/>
  <c r="O2409" i="1"/>
  <c r="P2409" i="1"/>
  <c r="Q2409" i="1"/>
  <c r="E2410" i="1" l="1"/>
  <c r="D2411" i="1"/>
  <c r="M2410" i="1"/>
  <c r="N2410" i="1"/>
  <c r="O2410" i="1"/>
  <c r="Q2410" i="1"/>
  <c r="P2410" i="1"/>
  <c r="D2412" i="1" l="1"/>
  <c r="E2411" i="1"/>
  <c r="E2412" i="1" s="1"/>
  <c r="M2411" i="1"/>
  <c r="N2411" i="1"/>
  <c r="O2411" i="1"/>
  <c r="P2411" i="1"/>
  <c r="Q2411" i="1"/>
  <c r="D2413" i="1" l="1"/>
  <c r="M2412" i="1"/>
  <c r="N2412" i="1"/>
  <c r="O2412" i="1"/>
  <c r="P2412" i="1"/>
  <c r="Q2412" i="1"/>
  <c r="D2414" i="1" l="1"/>
  <c r="E2413" i="1"/>
  <c r="M2413" i="1"/>
  <c r="N2413" i="1"/>
  <c r="O2413" i="1"/>
  <c r="Q2413" i="1"/>
  <c r="P2413" i="1"/>
  <c r="E2414" i="1" l="1"/>
  <c r="D2415" i="1"/>
  <c r="M2414" i="1"/>
  <c r="N2414" i="1"/>
  <c r="O2414" i="1"/>
  <c r="P2414" i="1"/>
  <c r="Q2414" i="1"/>
  <c r="D2416" i="1" l="1"/>
  <c r="E2415" i="1"/>
  <c r="E2416" i="1" s="1"/>
  <c r="M2415" i="1"/>
  <c r="N2415" i="1"/>
  <c r="O2415" i="1"/>
  <c r="P2415" i="1"/>
  <c r="Q2415" i="1"/>
  <c r="D2417" i="1" l="1"/>
  <c r="M2416" i="1"/>
  <c r="N2416" i="1"/>
  <c r="O2416" i="1"/>
  <c r="P2416" i="1"/>
  <c r="Q2416" i="1"/>
  <c r="D2418" i="1" l="1"/>
  <c r="E2417" i="1"/>
  <c r="M2417" i="1"/>
  <c r="N2417" i="1"/>
  <c r="O2417" i="1"/>
  <c r="P2417" i="1"/>
  <c r="Q2417" i="1"/>
  <c r="E2418" i="1" l="1"/>
  <c r="D2419" i="1"/>
  <c r="M2418" i="1"/>
  <c r="N2418" i="1"/>
  <c r="O2418" i="1"/>
  <c r="P2418" i="1"/>
  <c r="Q2418" i="1"/>
  <c r="D2420" i="1" l="1"/>
  <c r="E2419" i="1"/>
  <c r="E2420" i="1" s="1"/>
  <c r="M2419" i="1"/>
  <c r="N2419" i="1"/>
  <c r="O2419" i="1"/>
  <c r="P2419" i="1"/>
  <c r="Q2419" i="1"/>
  <c r="D2421" i="1" l="1"/>
  <c r="M2420" i="1"/>
  <c r="N2420" i="1"/>
  <c r="O2420" i="1"/>
  <c r="P2420" i="1"/>
  <c r="Q2420" i="1"/>
  <c r="D2422" i="1" l="1"/>
  <c r="E2421" i="1"/>
  <c r="M2421" i="1"/>
  <c r="N2421" i="1"/>
  <c r="O2421" i="1"/>
  <c r="Q2421" i="1"/>
  <c r="P2421" i="1"/>
  <c r="E2422" i="1" l="1"/>
  <c r="D2423" i="1"/>
  <c r="M2422" i="1"/>
  <c r="N2422" i="1"/>
  <c r="O2422" i="1"/>
  <c r="P2422" i="1"/>
  <c r="Q2422" i="1"/>
  <c r="D2424" i="1" l="1"/>
  <c r="E2423" i="1"/>
  <c r="M2423" i="1"/>
  <c r="N2423" i="1"/>
  <c r="O2423" i="1"/>
  <c r="P2423" i="1"/>
  <c r="Q2423" i="1"/>
  <c r="E2424" i="1" l="1"/>
  <c r="D2425" i="1"/>
  <c r="M2424" i="1"/>
  <c r="N2424" i="1"/>
  <c r="O2424" i="1"/>
  <c r="P2424" i="1"/>
  <c r="Q2424" i="1"/>
  <c r="D2426" i="1" l="1"/>
  <c r="E2425" i="1"/>
  <c r="M2425" i="1"/>
  <c r="N2425" i="1"/>
  <c r="O2425" i="1"/>
  <c r="P2425" i="1"/>
  <c r="Q2425" i="1"/>
  <c r="E2426" i="1" l="1"/>
  <c r="D2427" i="1"/>
  <c r="M2426" i="1"/>
  <c r="N2426" i="1"/>
  <c r="O2426" i="1"/>
  <c r="P2426" i="1"/>
  <c r="Q2426" i="1"/>
  <c r="D2428" i="1" l="1"/>
  <c r="E2427" i="1"/>
  <c r="M2427" i="1"/>
  <c r="N2427" i="1"/>
  <c r="O2427" i="1"/>
  <c r="P2427" i="1"/>
  <c r="Q2427" i="1"/>
  <c r="E2428" i="1" l="1"/>
  <c r="D2429" i="1"/>
  <c r="M2428" i="1"/>
  <c r="N2428" i="1"/>
  <c r="O2428" i="1"/>
  <c r="P2428" i="1"/>
  <c r="Q2428" i="1"/>
  <c r="D2430" i="1" l="1"/>
  <c r="E2429" i="1"/>
  <c r="M2429" i="1"/>
  <c r="N2429" i="1"/>
  <c r="O2429" i="1"/>
  <c r="Q2429" i="1"/>
  <c r="P2429" i="1"/>
  <c r="E2430" i="1" l="1"/>
  <c r="D2431" i="1"/>
  <c r="M2430" i="1"/>
  <c r="N2430" i="1"/>
  <c r="O2430" i="1"/>
  <c r="P2430" i="1"/>
  <c r="Q2430" i="1"/>
  <c r="D2432" i="1" l="1"/>
  <c r="E2431" i="1"/>
  <c r="E2432" i="1" s="1"/>
  <c r="M2431" i="1"/>
  <c r="N2431" i="1"/>
  <c r="O2431" i="1"/>
  <c r="P2431" i="1"/>
  <c r="Q2431" i="1"/>
  <c r="D2433" i="1" l="1"/>
  <c r="M2432" i="1"/>
  <c r="N2432" i="1"/>
  <c r="O2432" i="1"/>
  <c r="P2432" i="1"/>
  <c r="Q2432" i="1"/>
  <c r="D2434" i="1" l="1"/>
  <c r="E2433" i="1"/>
  <c r="E2434" i="1" s="1"/>
  <c r="M2433" i="1"/>
  <c r="N2433" i="1"/>
  <c r="O2433" i="1"/>
  <c r="P2433" i="1"/>
  <c r="Q2433" i="1"/>
  <c r="D2435" i="1" l="1"/>
  <c r="M2434" i="1"/>
  <c r="N2434" i="1"/>
  <c r="O2434" i="1"/>
  <c r="P2434" i="1"/>
  <c r="Q2434" i="1"/>
  <c r="D2436" i="1" l="1"/>
  <c r="E2435" i="1"/>
  <c r="E2436" i="1" s="1"/>
  <c r="M2435" i="1"/>
  <c r="N2435" i="1"/>
  <c r="O2435" i="1"/>
  <c r="P2435" i="1"/>
  <c r="Q2435" i="1"/>
  <c r="D2437" i="1" l="1"/>
  <c r="M2436" i="1"/>
  <c r="N2436" i="1"/>
  <c r="O2436" i="1"/>
  <c r="P2436" i="1"/>
  <c r="Q2436" i="1"/>
  <c r="D2438" i="1" l="1"/>
  <c r="E2437" i="1"/>
  <c r="M2437" i="1"/>
  <c r="N2437" i="1"/>
  <c r="O2437" i="1"/>
  <c r="Q2437" i="1"/>
  <c r="P2437" i="1"/>
  <c r="E2438" i="1" l="1"/>
  <c r="D2439" i="1"/>
  <c r="M2438" i="1"/>
  <c r="N2438" i="1"/>
  <c r="O2438" i="1"/>
  <c r="P2438" i="1"/>
  <c r="Q2438" i="1"/>
  <c r="D2440" i="1" l="1"/>
  <c r="E2439" i="1"/>
  <c r="M2439" i="1"/>
  <c r="N2439" i="1"/>
  <c r="O2439" i="1"/>
  <c r="P2439" i="1"/>
  <c r="Q2439" i="1"/>
  <c r="E2440" i="1" l="1"/>
  <c r="D2441" i="1"/>
  <c r="M2440" i="1"/>
  <c r="N2440" i="1"/>
  <c r="O2440" i="1"/>
  <c r="P2440" i="1"/>
  <c r="Q2440" i="1"/>
  <c r="D2442" i="1" l="1"/>
  <c r="E2441" i="1"/>
  <c r="E2442" i="1" s="1"/>
  <c r="M2441" i="1"/>
  <c r="N2441" i="1"/>
  <c r="O2441" i="1"/>
  <c r="P2441" i="1"/>
  <c r="Q2441" i="1"/>
  <c r="D2443" i="1" l="1"/>
  <c r="M2442" i="1"/>
  <c r="N2442" i="1"/>
  <c r="O2442" i="1"/>
  <c r="Q2442" i="1"/>
  <c r="P2442" i="1"/>
  <c r="D2444" i="1" l="1"/>
  <c r="E2443" i="1"/>
  <c r="E2444" i="1" s="1"/>
  <c r="M2443" i="1"/>
  <c r="N2443" i="1"/>
  <c r="O2443" i="1"/>
  <c r="P2443" i="1"/>
  <c r="Q2443" i="1"/>
  <c r="D2445" i="1" l="1"/>
  <c r="M2444" i="1"/>
  <c r="N2444" i="1"/>
  <c r="O2444" i="1"/>
  <c r="P2444" i="1"/>
  <c r="Q2444" i="1"/>
  <c r="D2446" i="1" l="1"/>
  <c r="E2445" i="1"/>
  <c r="E2446" i="1" s="1"/>
  <c r="M2445" i="1"/>
  <c r="N2445" i="1"/>
  <c r="O2445" i="1"/>
  <c r="Q2445" i="1"/>
  <c r="P2445" i="1"/>
  <c r="D2447" i="1" l="1"/>
  <c r="M2446" i="1"/>
  <c r="N2446" i="1"/>
  <c r="O2446" i="1"/>
  <c r="P2446" i="1"/>
  <c r="Q2446" i="1"/>
  <c r="D2448" i="1" l="1"/>
  <c r="E2447" i="1"/>
  <c r="E2448" i="1" s="1"/>
  <c r="M2447" i="1"/>
  <c r="N2447" i="1"/>
  <c r="O2447" i="1"/>
  <c r="P2447" i="1"/>
  <c r="Q2447" i="1"/>
  <c r="D2449" i="1" l="1"/>
  <c r="M2448" i="1"/>
  <c r="N2448" i="1"/>
  <c r="O2448" i="1"/>
  <c r="P2448" i="1"/>
  <c r="Q2448" i="1"/>
  <c r="D2450" i="1" l="1"/>
  <c r="E2449" i="1"/>
  <c r="M2449" i="1"/>
  <c r="N2449" i="1"/>
  <c r="O2449" i="1"/>
  <c r="P2449" i="1"/>
  <c r="Q2449" i="1"/>
  <c r="E2450" i="1" l="1"/>
  <c r="D2451" i="1"/>
  <c r="E2451" i="1" s="1"/>
  <c r="M2450" i="1"/>
  <c r="N2450" i="1"/>
  <c r="O2450" i="1"/>
  <c r="P2450" i="1"/>
  <c r="Q2450" i="1"/>
  <c r="D2452" i="1" l="1"/>
  <c r="E2452" i="1" s="1"/>
  <c r="M2451" i="1"/>
  <c r="N2451" i="1"/>
  <c r="O2451" i="1"/>
  <c r="P2451" i="1"/>
  <c r="Q2451" i="1"/>
  <c r="D2453" i="1" l="1"/>
  <c r="M2452" i="1"/>
  <c r="N2452" i="1"/>
  <c r="O2452" i="1"/>
  <c r="P2452" i="1"/>
  <c r="Q2452" i="1"/>
  <c r="D2454" i="1" l="1"/>
  <c r="E2453" i="1"/>
  <c r="M2453" i="1"/>
  <c r="N2453" i="1"/>
  <c r="O2453" i="1"/>
  <c r="Q2453" i="1"/>
  <c r="P2453" i="1"/>
  <c r="E2454" i="1" l="1"/>
  <c r="D2455" i="1"/>
  <c r="M2454" i="1"/>
  <c r="N2454" i="1"/>
  <c r="O2454" i="1"/>
  <c r="P2454" i="1"/>
  <c r="Q2454" i="1"/>
  <c r="D2456" i="1" l="1"/>
  <c r="E2455" i="1"/>
  <c r="E2456" i="1" s="1"/>
  <c r="M2455" i="1"/>
  <c r="N2455" i="1"/>
  <c r="O2455" i="1"/>
  <c r="P2455" i="1"/>
  <c r="Q2455" i="1"/>
  <c r="D2457" i="1" l="1"/>
  <c r="M2456" i="1"/>
  <c r="N2456" i="1"/>
  <c r="O2456" i="1"/>
  <c r="P2456" i="1"/>
  <c r="Q2456" i="1"/>
  <c r="D2458" i="1" l="1"/>
  <c r="E2457" i="1"/>
  <c r="E2458" i="1" s="1"/>
  <c r="M2457" i="1"/>
  <c r="N2457" i="1"/>
  <c r="O2457" i="1"/>
  <c r="P2457" i="1"/>
  <c r="Q2457" i="1"/>
  <c r="D2459" i="1" l="1"/>
  <c r="M2458" i="1"/>
  <c r="N2458" i="1"/>
  <c r="O2458" i="1"/>
  <c r="P2458" i="1"/>
  <c r="Q2458" i="1"/>
  <c r="D2460" i="1" l="1"/>
  <c r="E2459" i="1"/>
  <c r="E2460" i="1" s="1"/>
  <c r="M2459" i="1"/>
  <c r="N2459" i="1"/>
  <c r="O2459" i="1"/>
  <c r="P2459" i="1"/>
  <c r="Q2459" i="1"/>
  <c r="D2461" i="1" l="1"/>
  <c r="M2460" i="1"/>
  <c r="N2460" i="1"/>
  <c r="O2460" i="1"/>
  <c r="P2460" i="1"/>
  <c r="Q2460" i="1"/>
  <c r="D2462" i="1" l="1"/>
  <c r="E2461" i="1"/>
  <c r="M2461" i="1"/>
  <c r="N2461" i="1"/>
  <c r="O2461" i="1"/>
  <c r="Q2461" i="1"/>
  <c r="P2461" i="1"/>
  <c r="E2462" i="1" l="1"/>
  <c r="D2463" i="1"/>
  <c r="M2462" i="1"/>
  <c r="N2462" i="1"/>
  <c r="O2462" i="1"/>
  <c r="P2462" i="1"/>
  <c r="Q2462" i="1"/>
  <c r="D2464" i="1" l="1"/>
  <c r="E2463" i="1"/>
  <c r="E2464" i="1" s="1"/>
  <c r="M2463" i="1"/>
  <c r="N2463" i="1"/>
  <c r="O2463" i="1"/>
  <c r="P2463" i="1"/>
  <c r="Q2463" i="1"/>
  <c r="D2465" i="1" l="1"/>
  <c r="M2464" i="1"/>
  <c r="N2464" i="1"/>
  <c r="O2464" i="1"/>
  <c r="P2464" i="1"/>
  <c r="Q2464" i="1"/>
  <c r="D2466" i="1" l="1"/>
  <c r="E2465" i="1"/>
  <c r="E2466" i="1" s="1"/>
  <c r="M2465" i="1"/>
  <c r="N2465" i="1"/>
  <c r="O2465" i="1"/>
  <c r="P2465" i="1"/>
  <c r="Q2465" i="1"/>
  <c r="D2467" i="1" l="1"/>
  <c r="M2466" i="1"/>
  <c r="N2466" i="1"/>
  <c r="O2466" i="1"/>
  <c r="P2466" i="1"/>
  <c r="Q2466" i="1"/>
  <c r="D2468" i="1" l="1"/>
  <c r="E2467" i="1"/>
  <c r="M2467" i="1"/>
  <c r="N2467" i="1"/>
  <c r="O2467" i="1"/>
  <c r="P2467" i="1"/>
  <c r="Q2467" i="1"/>
  <c r="E2468" i="1" l="1"/>
  <c r="D2469" i="1"/>
  <c r="M2468" i="1"/>
  <c r="N2468" i="1"/>
  <c r="O2468" i="1"/>
  <c r="P2468" i="1"/>
  <c r="Q2468" i="1"/>
  <c r="D2470" i="1" l="1"/>
  <c r="E2469" i="1"/>
  <c r="M2469" i="1"/>
  <c r="N2469" i="1"/>
  <c r="O2469" i="1"/>
  <c r="Q2469" i="1"/>
  <c r="P2469" i="1"/>
  <c r="E2470" i="1" l="1"/>
  <c r="D2471" i="1"/>
  <c r="M2470" i="1"/>
  <c r="N2470" i="1"/>
  <c r="O2470" i="1"/>
  <c r="P2470" i="1"/>
  <c r="Q2470" i="1"/>
  <c r="D2472" i="1" l="1"/>
  <c r="E2471" i="1"/>
  <c r="M2471" i="1"/>
  <c r="N2471" i="1"/>
  <c r="O2471" i="1"/>
  <c r="P2471" i="1"/>
  <c r="Q2471" i="1"/>
  <c r="E2472" i="1" l="1"/>
  <c r="D2473" i="1"/>
  <c r="M2472" i="1"/>
  <c r="N2472" i="1"/>
  <c r="O2472" i="1"/>
  <c r="P2472" i="1"/>
  <c r="Q2472" i="1"/>
  <c r="D2474" i="1" l="1"/>
  <c r="E2473" i="1"/>
  <c r="E2474" i="1" s="1"/>
  <c r="M2473" i="1"/>
  <c r="N2473" i="1"/>
  <c r="O2473" i="1"/>
  <c r="P2473" i="1"/>
  <c r="Q2473" i="1"/>
  <c r="D2475" i="1" l="1"/>
  <c r="M2474" i="1"/>
  <c r="N2474" i="1"/>
  <c r="O2474" i="1"/>
  <c r="Q2474" i="1"/>
  <c r="P2474" i="1"/>
  <c r="D2476" i="1" l="1"/>
  <c r="E2475" i="1"/>
  <c r="E2476" i="1" s="1"/>
  <c r="M2475" i="1"/>
  <c r="N2475" i="1"/>
  <c r="O2475" i="1"/>
  <c r="P2475" i="1"/>
  <c r="Q2475" i="1"/>
  <c r="D2477" i="1" l="1"/>
  <c r="M2476" i="1"/>
  <c r="N2476" i="1"/>
  <c r="O2476" i="1"/>
  <c r="P2476" i="1"/>
  <c r="Q2476" i="1"/>
  <c r="D2478" i="1" l="1"/>
  <c r="E2477" i="1"/>
  <c r="M2477" i="1"/>
  <c r="N2477" i="1"/>
  <c r="O2477" i="1"/>
  <c r="Q2477" i="1"/>
  <c r="P2477" i="1"/>
  <c r="E2478" i="1" l="1"/>
  <c r="D2479" i="1"/>
  <c r="M2478" i="1"/>
  <c r="N2478" i="1"/>
  <c r="O2478" i="1"/>
  <c r="P2478" i="1"/>
  <c r="Q2478" i="1"/>
  <c r="D2480" i="1" l="1"/>
  <c r="E2479" i="1"/>
  <c r="E2480" i="1" s="1"/>
  <c r="M2479" i="1"/>
  <c r="N2479" i="1"/>
  <c r="O2479" i="1"/>
  <c r="P2479" i="1"/>
  <c r="Q2479" i="1"/>
  <c r="D2481" i="1" l="1"/>
  <c r="M2480" i="1"/>
  <c r="N2480" i="1"/>
  <c r="O2480" i="1"/>
  <c r="P2480" i="1"/>
  <c r="Q2480" i="1"/>
  <c r="D2482" i="1" l="1"/>
  <c r="E2481" i="1"/>
  <c r="M2481" i="1"/>
  <c r="N2481" i="1"/>
  <c r="O2481" i="1"/>
  <c r="P2481" i="1"/>
  <c r="Q2481" i="1"/>
  <c r="E2482" i="1" l="1"/>
  <c r="D2483" i="1"/>
  <c r="M2482" i="1"/>
  <c r="N2482" i="1"/>
  <c r="O2482" i="1"/>
  <c r="P2482" i="1"/>
  <c r="Q2482" i="1"/>
  <c r="D2484" i="1" l="1"/>
  <c r="E2483" i="1"/>
  <c r="E2484" i="1" s="1"/>
  <c r="M2483" i="1"/>
  <c r="N2483" i="1"/>
  <c r="O2483" i="1"/>
  <c r="P2483" i="1"/>
  <c r="Q2483" i="1"/>
  <c r="D2485" i="1" l="1"/>
  <c r="M2484" i="1"/>
  <c r="N2484" i="1"/>
  <c r="O2484" i="1"/>
  <c r="P2484" i="1"/>
  <c r="Q2484" i="1"/>
  <c r="D2486" i="1" l="1"/>
  <c r="E2485" i="1"/>
  <c r="M2485" i="1"/>
  <c r="N2485" i="1"/>
  <c r="O2485" i="1"/>
  <c r="Q2485" i="1"/>
  <c r="P2485" i="1"/>
  <c r="E2486" i="1" l="1"/>
  <c r="D2487" i="1"/>
  <c r="M2486" i="1"/>
  <c r="N2486" i="1"/>
  <c r="O2486" i="1"/>
  <c r="P2486" i="1"/>
  <c r="Q2486" i="1"/>
  <c r="D2488" i="1" l="1"/>
  <c r="E2487" i="1"/>
  <c r="E2488" i="1" s="1"/>
  <c r="M2487" i="1"/>
  <c r="N2487" i="1"/>
  <c r="O2487" i="1"/>
  <c r="P2487" i="1"/>
  <c r="Q2487" i="1"/>
  <c r="D2489" i="1" l="1"/>
  <c r="M2488" i="1"/>
  <c r="N2488" i="1"/>
  <c r="O2488" i="1"/>
  <c r="P2488" i="1"/>
  <c r="Q2488" i="1"/>
  <c r="D2490" i="1" l="1"/>
  <c r="E2489" i="1"/>
  <c r="E2490" i="1" s="1"/>
  <c r="M2489" i="1"/>
  <c r="N2489" i="1"/>
  <c r="O2489" i="1"/>
  <c r="P2489" i="1"/>
  <c r="Q2489" i="1"/>
  <c r="D2491" i="1" l="1"/>
  <c r="M2490" i="1"/>
  <c r="N2490" i="1"/>
  <c r="O2490" i="1"/>
  <c r="P2490" i="1"/>
  <c r="Q2490" i="1"/>
  <c r="D2492" i="1" l="1"/>
  <c r="E2491" i="1"/>
  <c r="E2492" i="1" s="1"/>
  <c r="M2491" i="1"/>
  <c r="N2491" i="1"/>
  <c r="O2491" i="1"/>
  <c r="P2491" i="1"/>
  <c r="Q2491" i="1"/>
  <c r="D2493" i="1" l="1"/>
  <c r="M2492" i="1"/>
  <c r="N2492" i="1"/>
  <c r="O2492" i="1"/>
  <c r="P2492" i="1"/>
  <c r="Q2492" i="1"/>
  <c r="D2494" i="1" l="1"/>
  <c r="E2493" i="1"/>
  <c r="M2493" i="1"/>
  <c r="N2493" i="1"/>
  <c r="O2493" i="1"/>
  <c r="Q2493" i="1"/>
  <c r="P2493" i="1"/>
  <c r="E2494" i="1" l="1"/>
  <c r="D2495" i="1"/>
  <c r="M2494" i="1"/>
  <c r="N2494" i="1"/>
  <c r="O2494" i="1"/>
  <c r="P2494" i="1"/>
  <c r="Q2494" i="1"/>
  <c r="D2496" i="1" l="1"/>
  <c r="E2495" i="1"/>
  <c r="E2496" i="1" s="1"/>
  <c r="M2495" i="1"/>
  <c r="N2495" i="1"/>
  <c r="O2495" i="1"/>
  <c r="P2495" i="1"/>
  <c r="Q2495" i="1"/>
  <c r="D2497" i="1" l="1"/>
  <c r="M2496" i="1"/>
  <c r="N2496" i="1"/>
  <c r="O2496" i="1"/>
  <c r="P2496" i="1"/>
  <c r="Q2496" i="1"/>
  <c r="D2498" i="1" l="1"/>
  <c r="E2497" i="1"/>
  <c r="E2498" i="1" s="1"/>
  <c r="M2497" i="1"/>
  <c r="N2497" i="1"/>
  <c r="O2497" i="1"/>
  <c r="P2497" i="1"/>
  <c r="Q2497" i="1"/>
  <c r="D2499" i="1" l="1"/>
  <c r="M2498" i="1"/>
  <c r="N2498" i="1"/>
  <c r="O2498" i="1"/>
  <c r="P2498" i="1"/>
  <c r="Q2498" i="1"/>
  <c r="D2500" i="1" l="1"/>
  <c r="E2499" i="1"/>
  <c r="M2499" i="1"/>
  <c r="N2499" i="1"/>
  <c r="O2499" i="1"/>
  <c r="P2499" i="1"/>
  <c r="Q2499" i="1"/>
  <c r="E2500" i="1" l="1"/>
  <c r="D2501" i="1"/>
  <c r="M2500" i="1"/>
  <c r="N2500" i="1"/>
  <c r="O2500" i="1"/>
  <c r="P2500" i="1"/>
  <c r="Q2500" i="1"/>
  <c r="D2502" i="1" l="1"/>
  <c r="E2501" i="1"/>
  <c r="E2502" i="1" s="1"/>
  <c r="M2501" i="1"/>
  <c r="N2501" i="1"/>
  <c r="O2501" i="1"/>
  <c r="Q2501" i="1"/>
  <c r="P2501" i="1"/>
  <c r="D2503" i="1" l="1"/>
  <c r="M2502" i="1"/>
  <c r="N2502" i="1"/>
  <c r="O2502" i="1"/>
  <c r="P2502" i="1"/>
  <c r="Q2502" i="1"/>
  <c r="D2504" i="1" l="1"/>
  <c r="E2503" i="1"/>
  <c r="E2504" i="1" s="1"/>
  <c r="M2503" i="1"/>
  <c r="N2503" i="1"/>
  <c r="O2503" i="1"/>
  <c r="P2503" i="1"/>
  <c r="Q2503" i="1"/>
  <c r="D2505" i="1" l="1"/>
  <c r="M2504" i="1"/>
  <c r="N2504" i="1"/>
  <c r="O2504" i="1"/>
  <c r="P2504" i="1"/>
  <c r="Q2504" i="1"/>
  <c r="D2506" i="1" l="1"/>
  <c r="E2505" i="1"/>
  <c r="M2505" i="1"/>
  <c r="N2505" i="1"/>
  <c r="O2505" i="1"/>
  <c r="P2505" i="1"/>
  <c r="Q2505" i="1"/>
  <c r="E2506" i="1" l="1"/>
  <c r="D2507" i="1"/>
  <c r="M2506" i="1"/>
  <c r="N2506" i="1"/>
  <c r="O2506" i="1"/>
  <c r="Q2506" i="1"/>
  <c r="P2506" i="1"/>
  <c r="D2508" i="1" l="1"/>
  <c r="E2507" i="1"/>
  <c r="M2507" i="1"/>
  <c r="N2507" i="1"/>
  <c r="O2507" i="1"/>
  <c r="P2507" i="1"/>
  <c r="Q2507" i="1"/>
  <c r="E2508" i="1" l="1"/>
  <c r="D2509" i="1"/>
  <c r="M2508" i="1"/>
  <c r="N2508" i="1"/>
  <c r="O2508" i="1"/>
  <c r="P2508" i="1"/>
  <c r="Q2508" i="1"/>
  <c r="D2510" i="1" l="1"/>
  <c r="E2509" i="1"/>
  <c r="M2509" i="1"/>
  <c r="N2509" i="1"/>
  <c r="O2509" i="1"/>
  <c r="Q2509" i="1"/>
  <c r="P2509" i="1"/>
  <c r="E2510" i="1" l="1"/>
  <c r="D2511" i="1"/>
  <c r="M2510" i="1"/>
  <c r="N2510" i="1"/>
  <c r="O2510" i="1"/>
  <c r="P2510" i="1"/>
  <c r="Q2510" i="1"/>
  <c r="D2512" i="1" l="1"/>
  <c r="E2511" i="1"/>
  <c r="M2511" i="1"/>
  <c r="N2511" i="1"/>
  <c r="O2511" i="1"/>
  <c r="P2511" i="1"/>
  <c r="Q2511" i="1"/>
  <c r="E2512" i="1" l="1"/>
  <c r="D2513" i="1"/>
  <c r="M2512" i="1"/>
  <c r="N2512" i="1"/>
  <c r="O2512" i="1"/>
  <c r="P2512" i="1"/>
  <c r="Q2512" i="1"/>
  <c r="D2514" i="1" l="1"/>
  <c r="E2513" i="1"/>
  <c r="E2514" i="1" s="1"/>
  <c r="M2513" i="1"/>
  <c r="N2513" i="1"/>
  <c r="O2513" i="1"/>
  <c r="P2513" i="1"/>
  <c r="Q2513" i="1"/>
  <c r="D2515" i="1" l="1"/>
  <c r="M2514" i="1"/>
  <c r="N2514" i="1"/>
  <c r="O2514" i="1"/>
  <c r="Q2514" i="1"/>
  <c r="P2514" i="1"/>
  <c r="D2516" i="1" l="1"/>
  <c r="E2515" i="1"/>
  <c r="E2516" i="1" s="1"/>
  <c r="M2515" i="1"/>
  <c r="N2515" i="1"/>
  <c r="O2515" i="1"/>
  <c r="P2515" i="1"/>
  <c r="Q2515" i="1"/>
  <c r="D2517" i="1" l="1"/>
  <c r="M2516" i="1"/>
  <c r="N2516" i="1"/>
  <c r="O2516" i="1"/>
  <c r="Q2516" i="1"/>
  <c r="P2516" i="1"/>
  <c r="D2518" i="1" l="1"/>
  <c r="E2517" i="1"/>
  <c r="E2518" i="1" s="1"/>
  <c r="M2517" i="1"/>
  <c r="N2517" i="1"/>
  <c r="O2517" i="1"/>
  <c r="P2517" i="1"/>
  <c r="Q2517" i="1"/>
  <c r="D2519" i="1" l="1"/>
  <c r="M2518" i="1"/>
  <c r="N2518" i="1"/>
  <c r="O2518" i="1"/>
  <c r="Q2518" i="1"/>
  <c r="P2518" i="1"/>
  <c r="D2520" i="1" l="1"/>
  <c r="E2519" i="1"/>
  <c r="E2520" i="1" s="1"/>
  <c r="M2519" i="1"/>
  <c r="N2519" i="1"/>
  <c r="O2519" i="1"/>
  <c r="P2519" i="1"/>
  <c r="Q2519" i="1"/>
  <c r="D2521" i="1" l="1"/>
  <c r="M2520" i="1"/>
  <c r="N2520" i="1"/>
  <c r="O2520" i="1"/>
  <c r="Q2520" i="1"/>
  <c r="P2520" i="1"/>
  <c r="D2522" i="1" l="1"/>
  <c r="E2521" i="1"/>
  <c r="M2521" i="1"/>
  <c r="N2521" i="1"/>
  <c r="O2521" i="1"/>
  <c r="P2521" i="1"/>
  <c r="Q2521" i="1"/>
  <c r="E2522" i="1" l="1"/>
  <c r="D2523" i="1"/>
  <c r="M2522" i="1"/>
  <c r="N2522" i="1"/>
  <c r="O2522" i="1"/>
  <c r="Q2522" i="1"/>
  <c r="P2522" i="1"/>
  <c r="D2524" i="1" l="1"/>
  <c r="E2523" i="1"/>
  <c r="M2523" i="1"/>
  <c r="N2523" i="1"/>
  <c r="O2523" i="1"/>
  <c r="P2523" i="1"/>
  <c r="Q2523" i="1"/>
  <c r="E2524" i="1" l="1"/>
  <c r="D2525" i="1"/>
  <c r="M2524" i="1"/>
  <c r="N2524" i="1"/>
  <c r="O2524" i="1"/>
  <c r="Q2524" i="1"/>
  <c r="P2524" i="1"/>
  <c r="D2526" i="1" l="1"/>
  <c r="E2525" i="1"/>
  <c r="M2525" i="1"/>
  <c r="N2525" i="1"/>
  <c r="O2525" i="1"/>
  <c r="P2525" i="1"/>
  <c r="Q2525" i="1"/>
  <c r="E2526" i="1" l="1"/>
  <c r="D2527" i="1"/>
  <c r="M2526" i="1"/>
  <c r="N2526" i="1"/>
  <c r="O2526" i="1"/>
  <c r="Q2526" i="1"/>
  <c r="P2526" i="1"/>
  <c r="D2528" i="1" l="1"/>
  <c r="E2527" i="1"/>
  <c r="E2528" i="1" s="1"/>
  <c r="M2527" i="1"/>
  <c r="N2527" i="1"/>
  <c r="O2527" i="1"/>
  <c r="P2527" i="1"/>
  <c r="Q2527" i="1"/>
  <c r="D2529" i="1" l="1"/>
  <c r="M2528" i="1"/>
  <c r="N2528" i="1"/>
  <c r="O2528" i="1"/>
  <c r="Q2528" i="1"/>
  <c r="P2528" i="1"/>
  <c r="D2530" i="1" l="1"/>
  <c r="E2529" i="1"/>
  <c r="M2529" i="1"/>
  <c r="N2529" i="1"/>
  <c r="O2529" i="1"/>
  <c r="P2529" i="1"/>
  <c r="Q2529" i="1"/>
  <c r="E2530" i="1" l="1"/>
  <c r="D2531" i="1"/>
  <c r="M2530" i="1"/>
  <c r="N2530" i="1"/>
  <c r="O2530" i="1"/>
  <c r="Q2530" i="1"/>
  <c r="P2530" i="1"/>
  <c r="D2532" i="1" l="1"/>
  <c r="E2531" i="1"/>
  <c r="E2532" i="1" s="1"/>
  <c r="M2531" i="1"/>
  <c r="N2531" i="1"/>
  <c r="O2531" i="1"/>
  <c r="P2531" i="1"/>
  <c r="Q2531" i="1"/>
  <c r="D2533" i="1" l="1"/>
  <c r="M2532" i="1"/>
  <c r="N2532" i="1"/>
  <c r="O2532" i="1"/>
  <c r="Q2532" i="1"/>
  <c r="P2532" i="1"/>
  <c r="D2534" i="1" l="1"/>
  <c r="E2533" i="1"/>
  <c r="E2534" i="1" s="1"/>
  <c r="M2533" i="1"/>
  <c r="N2533" i="1"/>
  <c r="O2533" i="1"/>
  <c r="P2533" i="1"/>
  <c r="Q2533" i="1"/>
  <c r="D2535" i="1" l="1"/>
  <c r="M2534" i="1"/>
  <c r="N2534" i="1"/>
  <c r="O2534" i="1"/>
  <c r="Q2534" i="1"/>
  <c r="P2534" i="1"/>
  <c r="D2536" i="1" l="1"/>
  <c r="E2535" i="1"/>
  <c r="E2536" i="1" s="1"/>
  <c r="M2535" i="1"/>
  <c r="N2535" i="1"/>
  <c r="O2535" i="1"/>
  <c r="P2535" i="1"/>
  <c r="Q2535" i="1"/>
  <c r="D2537" i="1" l="1"/>
  <c r="N2536" i="1"/>
  <c r="O2536" i="1"/>
  <c r="P2536" i="1"/>
  <c r="Q2536" i="1"/>
  <c r="M2536" i="1"/>
  <c r="D2538" i="1" l="1"/>
  <c r="E2537" i="1"/>
  <c r="E2538" i="1" s="1"/>
  <c r="N2537" i="1"/>
  <c r="O2537" i="1"/>
  <c r="M2537" i="1"/>
  <c r="P2537" i="1"/>
  <c r="Q2537" i="1"/>
  <c r="D2539" i="1" l="1"/>
  <c r="N2538" i="1"/>
  <c r="O2538" i="1"/>
  <c r="M2538" i="1"/>
  <c r="P2538" i="1"/>
  <c r="Q2538" i="1"/>
  <c r="D2540" i="1" l="1"/>
  <c r="E2539" i="1"/>
  <c r="E2540" i="1" s="1"/>
  <c r="N2539" i="1"/>
  <c r="O2539" i="1"/>
  <c r="Q2539" i="1"/>
  <c r="P2539" i="1"/>
  <c r="M2539" i="1"/>
  <c r="D2541" i="1" l="1"/>
  <c r="N2540" i="1"/>
  <c r="O2540" i="1"/>
  <c r="M2540" i="1"/>
  <c r="P2540" i="1"/>
  <c r="Q2540" i="1"/>
  <c r="D2542" i="1" l="1"/>
  <c r="E2541" i="1"/>
  <c r="E2542" i="1" s="1"/>
  <c r="N2541" i="1"/>
  <c r="O2541" i="1"/>
  <c r="M2541" i="1"/>
  <c r="P2541" i="1"/>
  <c r="Q2541" i="1"/>
  <c r="D2543" i="1" l="1"/>
  <c r="N2542" i="1"/>
  <c r="O2542" i="1"/>
  <c r="M2542" i="1"/>
  <c r="P2542" i="1"/>
  <c r="Q2542" i="1"/>
  <c r="D2544" i="1" l="1"/>
  <c r="E2543" i="1"/>
  <c r="E2544" i="1" s="1"/>
  <c r="N2543" i="1"/>
  <c r="O2543" i="1"/>
  <c r="M2543" i="1"/>
  <c r="P2543" i="1"/>
  <c r="Q2543" i="1"/>
  <c r="D2545" i="1" l="1"/>
  <c r="N2544" i="1"/>
  <c r="O2544" i="1"/>
  <c r="P2544" i="1"/>
  <c r="Q2544" i="1"/>
  <c r="M2544" i="1"/>
  <c r="D2546" i="1" l="1"/>
  <c r="E2545" i="1"/>
  <c r="E2546" i="1" s="1"/>
  <c r="N2545" i="1"/>
  <c r="O2545" i="1"/>
  <c r="M2545" i="1"/>
  <c r="P2545" i="1"/>
  <c r="Q2545" i="1"/>
  <c r="D2547" i="1" l="1"/>
  <c r="N2546" i="1"/>
  <c r="O2546" i="1"/>
  <c r="M2546" i="1"/>
  <c r="P2546" i="1"/>
  <c r="Q2546" i="1"/>
  <c r="D2548" i="1" l="1"/>
  <c r="E2547" i="1"/>
  <c r="E2548" i="1" s="1"/>
  <c r="N2547" i="1"/>
  <c r="O2547" i="1"/>
  <c r="Q2547" i="1"/>
  <c r="M2547" i="1"/>
  <c r="P2547" i="1"/>
  <c r="D2549" i="1" l="1"/>
  <c r="N2548" i="1"/>
  <c r="O2548" i="1"/>
  <c r="M2548" i="1"/>
  <c r="P2548" i="1"/>
  <c r="Q2548" i="1"/>
  <c r="D2550" i="1" l="1"/>
  <c r="E2549" i="1"/>
  <c r="N2549" i="1"/>
  <c r="O2549" i="1"/>
  <c r="M2549" i="1"/>
  <c r="P2549" i="1"/>
  <c r="Q2549" i="1"/>
  <c r="E2550" i="1" l="1"/>
  <c r="D2551" i="1"/>
  <c r="N2550" i="1"/>
  <c r="O2550" i="1"/>
  <c r="M2550" i="1"/>
  <c r="P2550" i="1"/>
  <c r="Q2550" i="1"/>
  <c r="D2552" i="1" l="1"/>
  <c r="E2551" i="1"/>
  <c r="E2552" i="1" s="1"/>
  <c r="N2551" i="1"/>
  <c r="O2551" i="1"/>
  <c r="M2551" i="1"/>
  <c r="P2551" i="1"/>
  <c r="Q2551" i="1"/>
  <c r="D2553" i="1" l="1"/>
  <c r="N2552" i="1"/>
  <c r="O2552" i="1"/>
  <c r="P2552" i="1"/>
  <c r="Q2552" i="1"/>
  <c r="M2552" i="1"/>
  <c r="D2554" i="1" l="1"/>
  <c r="E2553" i="1"/>
  <c r="E2554" i="1" s="1"/>
  <c r="N2553" i="1"/>
  <c r="O2553" i="1"/>
  <c r="P2553" i="1"/>
  <c r="M2553" i="1"/>
  <c r="Q2553" i="1"/>
  <c r="D2555" i="1" l="1"/>
  <c r="N2554" i="1"/>
  <c r="O2554" i="1"/>
  <c r="M2554" i="1"/>
  <c r="P2554" i="1"/>
  <c r="Q2554" i="1"/>
  <c r="D2556" i="1" l="1"/>
  <c r="E2555" i="1"/>
  <c r="N2555" i="1"/>
  <c r="O2555" i="1"/>
  <c r="Q2555" i="1"/>
  <c r="M2555" i="1"/>
  <c r="P2555" i="1"/>
  <c r="E2556" i="1" l="1"/>
  <c r="D2557" i="1"/>
  <c r="N2556" i="1"/>
  <c r="O2556" i="1"/>
  <c r="M2556" i="1"/>
  <c r="Q2556" i="1"/>
  <c r="P2556" i="1"/>
  <c r="D2558" i="1" l="1"/>
  <c r="E2557" i="1"/>
  <c r="E2558" i="1" s="1"/>
  <c r="N2557" i="1"/>
  <c r="O2557" i="1"/>
  <c r="P2557" i="1"/>
  <c r="Q2557" i="1"/>
  <c r="M2557" i="1"/>
  <c r="D2559" i="1" l="1"/>
  <c r="N2558" i="1"/>
  <c r="O2558" i="1"/>
  <c r="M2558" i="1"/>
  <c r="P2558" i="1"/>
  <c r="Q2558" i="1"/>
  <c r="D2560" i="1" l="1"/>
  <c r="E2559" i="1"/>
  <c r="N2559" i="1"/>
  <c r="O2559" i="1"/>
  <c r="M2559" i="1"/>
  <c r="P2559" i="1"/>
  <c r="Q2559" i="1"/>
  <c r="E2560" i="1" l="1"/>
  <c r="D2561" i="1"/>
  <c r="N2560" i="1"/>
  <c r="O2560" i="1"/>
  <c r="Q2560" i="1"/>
  <c r="M2560" i="1"/>
  <c r="P2560" i="1"/>
  <c r="D2562" i="1" l="1"/>
  <c r="E2561" i="1"/>
  <c r="E2562" i="1" s="1"/>
  <c r="N2561" i="1"/>
  <c r="O2561" i="1"/>
  <c r="P2561" i="1"/>
  <c r="M2561" i="1"/>
  <c r="Q2561" i="1"/>
  <c r="D2563" i="1" l="1"/>
  <c r="N2562" i="1"/>
  <c r="O2562" i="1"/>
  <c r="M2562" i="1"/>
  <c r="P2562" i="1"/>
  <c r="Q2562" i="1"/>
  <c r="D2564" i="1" l="1"/>
  <c r="E2563" i="1"/>
  <c r="E2564" i="1" s="1"/>
  <c r="N2563" i="1"/>
  <c r="O2563" i="1"/>
  <c r="M2563" i="1"/>
  <c r="P2563" i="1"/>
  <c r="Q2563" i="1"/>
  <c r="D2565" i="1" l="1"/>
  <c r="N2564" i="1"/>
  <c r="O2564" i="1"/>
  <c r="Q2564" i="1"/>
  <c r="M2564" i="1"/>
  <c r="P2564" i="1"/>
  <c r="D2566" i="1" l="1"/>
  <c r="E2565" i="1"/>
  <c r="N2565" i="1"/>
  <c r="O2565" i="1"/>
  <c r="P2565" i="1"/>
  <c r="Q2565" i="1"/>
  <c r="M2565" i="1"/>
  <c r="E2566" i="1" l="1"/>
  <c r="D2567" i="1"/>
  <c r="N2566" i="1"/>
  <c r="O2566" i="1"/>
  <c r="M2566" i="1"/>
  <c r="P2566" i="1"/>
  <c r="Q2566" i="1"/>
  <c r="D2568" i="1" l="1"/>
  <c r="E2567" i="1"/>
  <c r="E2568" i="1" s="1"/>
  <c r="N2567" i="1"/>
  <c r="O2567" i="1"/>
  <c r="M2567" i="1"/>
  <c r="P2567" i="1"/>
  <c r="Q2567" i="1"/>
  <c r="D2569" i="1" l="1"/>
  <c r="N2568" i="1"/>
  <c r="O2568" i="1"/>
  <c r="Q2568" i="1"/>
  <c r="M2568" i="1"/>
  <c r="P2568" i="1"/>
  <c r="D2570" i="1" l="1"/>
  <c r="E2569" i="1"/>
  <c r="E2570" i="1" s="1"/>
  <c r="N2569" i="1"/>
  <c r="O2569" i="1"/>
  <c r="P2569" i="1"/>
  <c r="M2569" i="1"/>
  <c r="Q2569" i="1"/>
  <c r="D2571" i="1" l="1"/>
  <c r="N2570" i="1"/>
  <c r="O2570" i="1"/>
  <c r="M2570" i="1"/>
  <c r="P2570" i="1"/>
  <c r="Q2570" i="1"/>
  <c r="D2572" i="1" l="1"/>
  <c r="E2571" i="1"/>
  <c r="E2572" i="1" s="1"/>
  <c r="N2571" i="1"/>
  <c r="O2571" i="1"/>
  <c r="M2571" i="1"/>
  <c r="P2571" i="1"/>
  <c r="Q2571" i="1"/>
  <c r="D2573" i="1" l="1"/>
  <c r="N2572" i="1"/>
  <c r="O2572" i="1"/>
  <c r="Q2572" i="1"/>
  <c r="P2572" i="1"/>
  <c r="M2572" i="1"/>
  <c r="D2574" i="1" l="1"/>
  <c r="E2573" i="1"/>
  <c r="E2574" i="1" s="1"/>
  <c r="N2573" i="1"/>
  <c r="O2573" i="1"/>
  <c r="P2573" i="1"/>
  <c r="Q2573" i="1"/>
  <c r="M2573" i="1"/>
  <c r="D2575" i="1" l="1"/>
  <c r="N2574" i="1"/>
  <c r="O2574" i="1"/>
  <c r="M2574" i="1"/>
  <c r="P2574" i="1"/>
  <c r="Q2574" i="1"/>
  <c r="D2576" i="1" l="1"/>
  <c r="E2575" i="1"/>
  <c r="N2575" i="1"/>
  <c r="O2575" i="1"/>
  <c r="M2575" i="1"/>
  <c r="P2575" i="1"/>
  <c r="Q2575" i="1"/>
  <c r="E2576" i="1" l="1"/>
  <c r="D2577" i="1"/>
  <c r="N2576" i="1"/>
  <c r="O2576" i="1"/>
  <c r="Q2576" i="1"/>
  <c r="M2576" i="1"/>
  <c r="P2576" i="1"/>
  <c r="D2578" i="1" l="1"/>
  <c r="E2577" i="1"/>
  <c r="E2578" i="1" s="1"/>
  <c r="N2577" i="1"/>
  <c r="O2577" i="1"/>
  <c r="P2577" i="1"/>
  <c r="Q2577" i="1"/>
  <c r="M2577" i="1"/>
  <c r="D2579" i="1" l="1"/>
  <c r="N2578" i="1"/>
  <c r="O2578" i="1"/>
  <c r="M2578" i="1"/>
  <c r="P2578" i="1"/>
  <c r="Q2578" i="1"/>
  <c r="D2580" i="1" l="1"/>
  <c r="E2579" i="1"/>
  <c r="E2580" i="1" s="1"/>
  <c r="N2579" i="1"/>
  <c r="O2579" i="1"/>
  <c r="M2579" i="1"/>
  <c r="P2579" i="1"/>
  <c r="Q2579" i="1"/>
  <c r="D2581" i="1" l="1"/>
  <c r="O2580" i="1"/>
  <c r="P2580" i="1"/>
  <c r="M2580" i="1"/>
  <c r="N2580" i="1"/>
  <c r="Q2580" i="1"/>
  <c r="D2582" i="1" l="1"/>
  <c r="E2581" i="1"/>
  <c r="E2582" i="1" s="1"/>
  <c r="O2581" i="1"/>
  <c r="M2581" i="1"/>
  <c r="N2581" i="1"/>
  <c r="P2581" i="1"/>
  <c r="Q2581" i="1"/>
  <c r="D2583" i="1" l="1"/>
  <c r="N2582" i="1"/>
  <c r="O2582" i="1"/>
  <c r="M2582" i="1"/>
  <c r="P2582" i="1"/>
  <c r="Q2582" i="1"/>
  <c r="D2584" i="1" l="1"/>
  <c r="E2583" i="1"/>
  <c r="E2584" i="1" s="1"/>
  <c r="N2583" i="1"/>
  <c r="O2583" i="1"/>
  <c r="Q2583" i="1"/>
  <c r="M2583" i="1"/>
  <c r="P2583" i="1"/>
  <c r="D2585" i="1" l="1"/>
  <c r="N2584" i="1"/>
  <c r="O2584" i="1"/>
  <c r="M2584" i="1"/>
  <c r="P2584" i="1"/>
  <c r="Q2584" i="1"/>
  <c r="D2586" i="1" l="1"/>
  <c r="E2585" i="1"/>
  <c r="E2586" i="1" s="1"/>
  <c r="N2585" i="1"/>
  <c r="O2585" i="1"/>
  <c r="M2585" i="1"/>
  <c r="P2585" i="1"/>
  <c r="Q2585" i="1"/>
  <c r="D2587" i="1" l="1"/>
  <c r="N2586" i="1"/>
  <c r="O2586" i="1"/>
  <c r="M2586" i="1"/>
  <c r="P2586" i="1"/>
  <c r="Q2586" i="1"/>
  <c r="D2588" i="1" l="1"/>
  <c r="E2587" i="1"/>
  <c r="E2588" i="1" s="1"/>
  <c r="N2587" i="1"/>
  <c r="O2587" i="1"/>
  <c r="M2587" i="1"/>
  <c r="P2587" i="1"/>
  <c r="Q2587" i="1"/>
  <c r="D2589" i="1" l="1"/>
  <c r="N2588" i="1"/>
  <c r="O2588" i="1"/>
  <c r="P2588" i="1"/>
  <c r="Q2588" i="1"/>
  <c r="M2588" i="1"/>
  <c r="D2590" i="1" l="1"/>
  <c r="E2589" i="1"/>
  <c r="E2590" i="1" s="1"/>
  <c r="N2589" i="1"/>
  <c r="O2589" i="1"/>
  <c r="M2589" i="1"/>
  <c r="P2589" i="1"/>
  <c r="Q2589" i="1"/>
  <c r="D2591" i="1" l="1"/>
  <c r="N2590" i="1"/>
  <c r="O2590" i="1"/>
  <c r="M2590" i="1"/>
  <c r="P2590" i="1"/>
  <c r="Q2590" i="1"/>
  <c r="D2592" i="1" l="1"/>
  <c r="E2591" i="1"/>
  <c r="E2592" i="1" s="1"/>
  <c r="N2591" i="1"/>
  <c r="O2591" i="1"/>
  <c r="Q2591" i="1"/>
  <c r="M2591" i="1"/>
  <c r="P2591" i="1"/>
  <c r="D2593" i="1" l="1"/>
  <c r="N2592" i="1"/>
  <c r="O2592" i="1"/>
  <c r="M2592" i="1"/>
  <c r="P2592" i="1"/>
  <c r="Q2592" i="1"/>
  <c r="D2594" i="1" l="1"/>
  <c r="E2593" i="1"/>
  <c r="N2593" i="1"/>
  <c r="O2593" i="1"/>
  <c r="M2593" i="1"/>
  <c r="P2593" i="1"/>
  <c r="Q2593" i="1"/>
  <c r="E2594" i="1" l="1"/>
  <c r="D2595" i="1"/>
  <c r="N2594" i="1"/>
  <c r="O2594" i="1"/>
  <c r="M2594" i="1"/>
  <c r="P2594" i="1"/>
  <c r="Q2594" i="1"/>
  <c r="D2596" i="1" l="1"/>
  <c r="E2595" i="1"/>
  <c r="N2595" i="1"/>
  <c r="O2595" i="1"/>
  <c r="M2595" i="1"/>
  <c r="P2595" i="1"/>
  <c r="Q2595" i="1"/>
  <c r="E2596" i="1" l="1"/>
  <c r="D2597" i="1"/>
  <c r="N2596" i="1"/>
  <c r="O2596" i="1"/>
  <c r="P2596" i="1"/>
  <c r="Q2596" i="1"/>
  <c r="M2596" i="1"/>
  <c r="D2598" i="1" l="1"/>
  <c r="E2597" i="1"/>
  <c r="N2597" i="1"/>
  <c r="O2597" i="1"/>
  <c r="M2597" i="1"/>
  <c r="P2597" i="1"/>
  <c r="Q2597" i="1"/>
  <c r="E2598" i="1" l="1"/>
  <c r="D2599" i="1"/>
  <c r="N2598" i="1"/>
  <c r="O2598" i="1"/>
  <c r="M2598" i="1"/>
  <c r="P2598" i="1"/>
  <c r="Q2598" i="1"/>
  <c r="D2600" i="1" l="1"/>
  <c r="E2599" i="1"/>
  <c r="N2599" i="1"/>
  <c r="O2599" i="1"/>
  <c r="Q2599" i="1"/>
  <c r="M2599" i="1"/>
  <c r="P2599" i="1"/>
  <c r="E2600" i="1" l="1"/>
  <c r="D2601" i="1"/>
  <c r="N2600" i="1"/>
  <c r="O2600" i="1"/>
  <c r="M2600" i="1"/>
  <c r="P2600" i="1"/>
  <c r="Q2600" i="1"/>
  <c r="D2602" i="1" l="1"/>
  <c r="E2601" i="1"/>
  <c r="N2601" i="1"/>
  <c r="O2601" i="1"/>
  <c r="M2601" i="1"/>
  <c r="P2601" i="1"/>
  <c r="Q2601" i="1"/>
  <c r="E2602" i="1" l="1"/>
  <c r="D2603" i="1"/>
  <c r="N2602" i="1"/>
  <c r="O2602" i="1"/>
  <c r="M2602" i="1"/>
  <c r="P2602" i="1"/>
  <c r="Q2602" i="1"/>
  <c r="D2604" i="1" l="1"/>
  <c r="E2603" i="1"/>
  <c r="E2604" i="1" s="1"/>
  <c r="N2603" i="1"/>
  <c r="O2603" i="1"/>
  <c r="M2603" i="1"/>
  <c r="P2603" i="1"/>
  <c r="Q2603" i="1"/>
  <c r="D2605" i="1" l="1"/>
  <c r="N2604" i="1"/>
  <c r="O2604" i="1"/>
  <c r="P2604" i="1"/>
  <c r="Q2604" i="1"/>
  <c r="M2604" i="1"/>
  <c r="D2606" i="1" l="1"/>
  <c r="E2605" i="1"/>
  <c r="E2606" i="1" s="1"/>
  <c r="N2605" i="1"/>
  <c r="O2605" i="1"/>
  <c r="M2605" i="1"/>
  <c r="P2605" i="1"/>
  <c r="Q2605" i="1"/>
  <c r="D2607" i="1" l="1"/>
  <c r="N2606" i="1"/>
  <c r="O2606" i="1"/>
  <c r="M2606" i="1"/>
  <c r="P2606" i="1"/>
  <c r="Q2606" i="1"/>
  <c r="D2608" i="1" l="1"/>
  <c r="E2607" i="1"/>
  <c r="E2608" i="1" s="1"/>
  <c r="N2607" i="1"/>
  <c r="O2607" i="1"/>
  <c r="Q2607" i="1"/>
  <c r="M2607" i="1"/>
  <c r="P2607" i="1"/>
  <c r="D2609" i="1" l="1"/>
  <c r="N2608" i="1"/>
  <c r="O2608" i="1"/>
  <c r="M2608" i="1"/>
  <c r="P2608" i="1"/>
  <c r="Q2608" i="1"/>
  <c r="D2610" i="1" l="1"/>
  <c r="E2609" i="1"/>
  <c r="N2609" i="1"/>
  <c r="O2609" i="1"/>
  <c r="M2609" i="1"/>
  <c r="P2609" i="1"/>
  <c r="Q2609" i="1"/>
  <c r="E2610" i="1" l="1"/>
  <c r="D2611" i="1"/>
  <c r="N2610" i="1"/>
  <c r="O2610" i="1"/>
  <c r="M2610" i="1"/>
  <c r="P2610" i="1"/>
  <c r="Q2610" i="1"/>
  <c r="D2612" i="1" l="1"/>
  <c r="E2611" i="1"/>
  <c r="E2612" i="1" s="1"/>
  <c r="N2611" i="1"/>
  <c r="O2611" i="1"/>
  <c r="M2611" i="1"/>
  <c r="P2611" i="1"/>
  <c r="Q2611" i="1"/>
  <c r="D2613" i="1" l="1"/>
  <c r="N2612" i="1"/>
  <c r="O2612" i="1"/>
  <c r="P2612" i="1"/>
  <c r="Q2612" i="1"/>
  <c r="M2612" i="1"/>
  <c r="D2614" i="1" l="1"/>
  <c r="E2613" i="1"/>
  <c r="N2613" i="1"/>
  <c r="Q2613" i="1"/>
  <c r="M2613" i="1"/>
  <c r="O2613" i="1"/>
  <c r="P2613" i="1"/>
  <c r="E2614" i="1" l="1"/>
  <c r="D2615" i="1"/>
  <c r="N2614" i="1"/>
  <c r="M2614" i="1"/>
  <c r="O2614" i="1"/>
  <c r="P2614" i="1"/>
  <c r="Q2614" i="1"/>
  <c r="D2616" i="1" l="1"/>
  <c r="E2615" i="1"/>
  <c r="E2616" i="1" s="1"/>
  <c r="N2615" i="1"/>
  <c r="M2615" i="1"/>
  <c r="O2615" i="1"/>
  <c r="P2615" i="1"/>
  <c r="Q2615" i="1"/>
  <c r="D2617" i="1" l="1"/>
  <c r="N2616" i="1"/>
  <c r="O2616" i="1"/>
  <c r="P2616" i="1"/>
  <c r="Q2616" i="1"/>
  <c r="M2616" i="1"/>
  <c r="D2618" i="1" l="1"/>
  <c r="E2617" i="1"/>
  <c r="E2618" i="1" s="1"/>
  <c r="N2617" i="1"/>
  <c r="Q2617" i="1"/>
  <c r="M2617" i="1"/>
  <c r="O2617" i="1"/>
  <c r="P2617" i="1"/>
  <c r="D2619" i="1" l="1"/>
  <c r="N2618" i="1"/>
  <c r="M2618" i="1"/>
  <c r="O2618" i="1"/>
  <c r="P2618" i="1"/>
  <c r="Q2618" i="1"/>
  <c r="D2620" i="1" l="1"/>
  <c r="E2619" i="1"/>
  <c r="E2620" i="1" s="1"/>
  <c r="N2619" i="1"/>
  <c r="M2619" i="1"/>
  <c r="O2619" i="1"/>
  <c r="P2619" i="1"/>
  <c r="Q2619" i="1"/>
  <c r="D2621" i="1" l="1"/>
  <c r="N2620" i="1"/>
  <c r="O2620" i="1"/>
  <c r="P2620" i="1"/>
  <c r="Q2620" i="1"/>
  <c r="M2620" i="1"/>
  <c r="D2622" i="1" l="1"/>
  <c r="E2621" i="1"/>
  <c r="E2622" i="1" s="1"/>
  <c r="N2621" i="1"/>
  <c r="Q2621" i="1"/>
  <c r="M2621" i="1"/>
  <c r="O2621" i="1"/>
  <c r="P2621" i="1"/>
  <c r="D2623" i="1" l="1"/>
  <c r="N2622" i="1"/>
  <c r="M2622" i="1"/>
  <c r="O2622" i="1"/>
  <c r="P2622" i="1"/>
  <c r="Q2622" i="1"/>
  <c r="D2624" i="1" l="1"/>
  <c r="E2623" i="1"/>
  <c r="E2624" i="1" s="1"/>
  <c r="N2623" i="1"/>
  <c r="M2623" i="1"/>
  <c r="O2623" i="1"/>
  <c r="P2623" i="1"/>
  <c r="Q2623" i="1"/>
  <c r="D2625" i="1" l="1"/>
  <c r="N2624" i="1"/>
  <c r="O2624" i="1"/>
  <c r="P2624" i="1"/>
  <c r="Q2624" i="1"/>
  <c r="M2624" i="1"/>
  <c r="D2626" i="1" l="1"/>
  <c r="E2625" i="1"/>
  <c r="E2626" i="1" s="1"/>
  <c r="N2625" i="1"/>
  <c r="Q2625" i="1"/>
  <c r="M2625" i="1"/>
  <c r="O2625" i="1"/>
  <c r="P2625" i="1"/>
  <c r="D2627" i="1" l="1"/>
  <c r="N2626" i="1"/>
  <c r="M2626" i="1"/>
  <c r="O2626" i="1"/>
  <c r="P2626" i="1"/>
  <c r="Q2626" i="1"/>
  <c r="D2628" i="1" l="1"/>
  <c r="E2627" i="1"/>
  <c r="E2628" i="1" s="1"/>
  <c r="N2627" i="1"/>
  <c r="M2627" i="1"/>
  <c r="O2627" i="1"/>
  <c r="P2627" i="1"/>
  <c r="Q2627" i="1"/>
  <c r="D2629" i="1" l="1"/>
  <c r="N2628" i="1"/>
  <c r="O2628" i="1"/>
  <c r="P2628" i="1"/>
  <c r="Q2628" i="1"/>
  <c r="M2628" i="1"/>
  <c r="D2630" i="1" l="1"/>
  <c r="E2629" i="1"/>
  <c r="E2630" i="1" s="1"/>
  <c r="N2629" i="1"/>
  <c r="Q2629" i="1"/>
  <c r="M2629" i="1"/>
  <c r="O2629" i="1"/>
  <c r="P2629" i="1"/>
  <c r="D2631" i="1" l="1"/>
  <c r="N2630" i="1"/>
  <c r="M2630" i="1"/>
  <c r="O2630" i="1"/>
  <c r="P2630" i="1"/>
  <c r="Q2630" i="1"/>
  <c r="D2632" i="1" l="1"/>
  <c r="E2631" i="1"/>
  <c r="E2632" i="1" s="1"/>
  <c r="N2631" i="1"/>
  <c r="M2631" i="1"/>
  <c r="O2631" i="1"/>
  <c r="P2631" i="1"/>
  <c r="Q2631" i="1"/>
  <c r="D2633" i="1" l="1"/>
  <c r="N2632" i="1"/>
  <c r="O2632" i="1"/>
  <c r="P2632" i="1"/>
  <c r="Q2632" i="1"/>
  <c r="M2632" i="1"/>
  <c r="D2634" i="1" l="1"/>
  <c r="E2633" i="1"/>
  <c r="O2633" i="1"/>
  <c r="P2633" i="1"/>
  <c r="Q2633" i="1"/>
  <c r="M2633" i="1"/>
  <c r="N2633" i="1"/>
  <c r="E2634" i="1" l="1"/>
  <c r="D2635" i="1"/>
  <c r="P2634" i="1"/>
  <c r="Q2634" i="1"/>
  <c r="M2634" i="1"/>
  <c r="N2634" i="1"/>
  <c r="O2634" i="1"/>
  <c r="D2636" i="1" l="1"/>
  <c r="E2635" i="1"/>
  <c r="E2636" i="1" s="1"/>
  <c r="Q2635" i="1"/>
  <c r="M2635" i="1"/>
  <c r="N2635" i="1"/>
  <c r="O2635" i="1"/>
  <c r="P2635" i="1"/>
  <c r="D2637" i="1" l="1"/>
  <c r="M2636" i="1"/>
  <c r="N2636" i="1"/>
  <c r="O2636" i="1"/>
  <c r="P2636" i="1"/>
  <c r="Q2636" i="1"/>
  <c r="D2638" i="1" l="1"/>
  <c r="E2637" i="1"/>
  <c r="M2637" i="1"/>
  <c r="N2637" i="1"/>
  <c r="O2637" i="1"/>
  <c r="P2637" i="1"/>
  <c r="Q2637" i="1"/>
  <c r="E2638" i="1" l="1"/>
  <c r="D2639" i="1"/>
  <c r="M2638" i="1"/>
  <c r="N2638" i="1"/>
  <c r="O2638" i="1"/>
  <c r="P2638" i="1"/>
  <c r="Q2638" i="1"/>
  <c r="D2640" i="1" l="1"/>
  <c r="E2639" i="1"/>
  <c r="M2639" i="1"/>
  <c r="N2639" i="1"/>
  <c r="O2639" i="1"/>
  <c r="P2639" i="1"/>
  <c r="Q2639" i="1"/>
  <c r="E2640" i="1" l="1"/>
  <c r="D2641" i="1"/>
  <c r="M2640" i="1"/>
  <c r="N2640" i="1"/>
  <c r="O2640" i="1"/>
  <c r="P2640" i="1"/>
  <c r="Q2640" i="1"/>
  <c r="D2642" i="1" l="1"/>
  <c r="E2641" i="1"/>
  <c r="E2642" i="1" s="1"/>
  <c r="M2641" i="1"/>
  <c r="N2641" i="1"/>
  <c r="O2641" i="1"/>
  <c r="P2641" i="1"/>
  <c r="Q2641" i="1"/>
  <c r="D2643" i="1" l="1"/>
  <c r="M2642" i="1"/>
  <c r="N2642" i="1"/>
  <c r="O2642" i="1"/>
  <c r="P2642" i="1"/>
  <c r="Q2642" i="1"/>
  <c r="D2644" i="1" l="1"/>
  <c r="E2643" i="1"/>
  <c r="E2644" i="1" s="1"/>
  <c r="M2643" i="1"/>
  <c r="N2643" i="1"/>
  <c r="O2643" i="1"/>
  <c r="P2643" i="1"/>
  <c r="Q2643" i="1"/>
  <c r="D2645" i="1" l="1"/>
  <c r="M2644" i="1"/>
  <c r="N2644" i="1"/>
  <c r="O2644" i="1"/>
  <c r="P2644" i="1"/>
  <c r="Q2644" i="1"/>
  <c r="D2646" i="1" l="1"/>
  <c r="E2645" i="1"/>
  <c r="E2646" i="1" s="1"/>
  <c r="M2645" i="1"/>
  <c r="N2645" i="1"/>
  <c r="O2645" i="1"/>
  <c r="P2645" i="1"/>
  <c r="Q2645" i="1"/>
  <c r="D2647" i="1" l="1"/>
  <c r="M2646" i="1"/>
  <c r="N2646" i="1"/>
  <c r="O2646" i="1"/>
  <c r="P2646" i="1"/>
  <c r="Q2646" i="1"/>
  <c r="D2648" i="1" l="1"/>
  <c r="E2647" i="1"/>
  <c r="M2647" i="1"/>
  <c r="N2647" i="1"/>
  <c r="O2647" i="1"/>
  <c r="P2647" i="1"/>
  <c r="Q2647" i="1"/>
  <c r="E2648" i="1" l="1"/>
  <c r="D2649" i="1"/>
  <c r="M2648" i="1"/>
  <c r="N2648" i="1"/>
  <c r="O2648" i="1"/>
  <c r="P2648" i="1"/>
  <c r="Q2648" i="1"/>
  <c r="D2650" i="1" l="1"/>
  <c r="E2649" i="1"/>
  <c r="E2650" i="1" s="1"/>
  <c r="M2649" i="1"/>
  <c r="N2649" i="1"/>
  <c r="O2649" i="1"/>
  <c r="P2649" i="1"/>
  <c r="Q2649" i="1"/>
  <c r="D2651" i="1" l="1"/>
  <c r="M2650" i="1"/>
  <c r="N2650" i="1"/>
  <c r="O2650" i="1"/>
  <c r="P2650" i="1"/>
  <c r="Q2650" i="1"/>
  <c r="D2652" i="1" l="1"/>
  <c r="E2651" i="1"/>
  <c r="E2652" i="1" s="1"/>
  <c r="M2651" i="1"/>
  <c r="N2651" i="1"/>
  <c r="O2651" i="1"/>
  <c r="P2651" i="1"/>
  <c r="Q2651" i="1"/>
  <c r="D2653" i="1" l="1"/>
  <c r="M2652" i="1"/>
  <c r="N2652" i="1"/>
  <c r="O2652" i="1"/>
  <c r="P2652" i="1"/>
  <c r="Q2652" i="1"/>
  <c r="D2654" i="1" l="1"/>
  <c r="E2653" i="1"/>
  <c r="E2654" i="1" s="1"/>
  <c r="M2653" i="1"/>
  <c r="N2653" i="1"/>
  <c r="O2653" i="1"/>
  <c r="P2653" i="1"/>
  <c r="Q2653" i="1"/>
  <c r="D2655" i="1" l="1"/>
  <c r="M2654" i="1"/>
  <c r="N2654" i="1"/>
  <c r="O2654" i="1"/>
  <c r="P2654" i="1"/>
  <c r="Q2654" i="1"/>
  <c r="D2656" i="1" l="1"/>
  <c r="E2655" i="1"/>
  <c r="M2655" i="1"/>
  <c r="N2655" i="1"/>
  <c r="O2655" i="1"/>
  <c r="P2655" i="1"/>
  <c r="Q2655" i="1"/>
  <c r="E2656" i="1" l="1"/>
  <c r="D2657" i="1"/>
  <c r="M2656" i="1"/>
  <c r="N2656" i="1"/>
  <c r="O2656" i="1"/>
  <c r="P2656" i="1"/>
  <c r="Q2656" i="1"/>
  <c r="D2658" i="1" l="1"/>
  <c r="E2657" i="1"/>
  <c r="M2657" i="1"/>
  <c r="N2657" i="1"/>
  <c r="O2657" i="1"/>
  <c r="P2657" i="1"/>
  <c r="Q2657" i="1"/>
  <c r="E2658" i="1" l="1"/>
  <c r="D2659" i="1"/>
  <c r="M2658" i="1"/>
  <c r="N2658" i="1"/>
  <c r="O2658" i="1"/>
  <c r="P2658" i="1"/>
  <c r="Q2658" i="1"/>
  <c r="D2660" i="1" l="1"/>
  <c r="E2659" i="1"/>
  <c r="M2659" i="1"/>
  <c r="N2659" i="1"/>
  <c r="O2659" i="1"/>
  <c r="P2659" i="1"/>
  <c r="Q2659" i="1"/>
  <c r="E2660" i="1" l="1"/>
  <c r="D2661" i="1"/>
  <c r="M2660" i="1"/>
  <c r="N2660" i="1"/>
  <c r="O2660" i="1"/>
  <c r="P2660" i="1"/>
  <c r="Q2660" i="1"/>
  <c r="D2662" i="1" l="1"/>
  <c r="E2661" i="1"/>
  <c r="E2662" i="1" s="1"/>
  <c r="M2661" i="1"/>
  <c r="N2661" i="1"/>
  <c r="O2661" i="1"/>
  <c r="P2661" i="1"/>
  <c r="Q2661" i="1"/>
  <c r="D2663" i="1" l="1"/>
  <c r="M2662" i="1"/>
  <c r="N2662" i="1"/>
  <c r="O2662" i="1"/>
  <c r="P2662" i="1"/>
  <c r="Q2662" i="1"/>
  <c r="D2664" i="1" l="1"/>
  <c r="E2663" i="1"/>
  <c r="E2664" i="1" s="1"/>
  <c r="M2663" i="1"/>
  <c r="N2663" i="1"/>
  <c r="O2663" i="1"/>
  <c r="P2663" i="1"/>
  <c r="Q2663" i="1"/>
  <c r="D2665" i="1" l="1"/>
  <c r="M2664" i="1"/>
  <c r="N2664" i="1"/>
  <c r="O2664" i="1"/>
  <c r="P2664" i="1"/>
  <c r="Q2664" i="1"/>
  <c r="D2666" i="1" l="1"/>
  <c r="E2665" i="1"/>
  <c r="E2666" i="1" s="1"/>
  <c r="M2665" i="1"/>
  <c r="N2665" i="1"/>
  <c r="O2665" i="1"/>
  <c r="P2665" i="1"/>
  <c r="Q2665" i="1"/>
  <c r="D2667" i="1" l="1"/>
  <c r="M2666" i="1"/>
  <c r="N2666" i="1"/>
  <c r="O2666" i="1"/>
  <c r="P2666" i="1"/>
  <c r="Q2666" i="1"/>
  <c r="D2668" i="1" l="1"/>
  <c r="E2667" i="1"/>
  <c r="E2668" i="1" s="1"/>
  <c r="M2667" i="1"/>
  <c r="N2667" i="1"/>
  <c r="O2667" i="1"/>
  <c r="P2667" i="1"/>
  <c r="Q2667" i="1"/>
  <c r="D2669" i="1" l="1"/>
  <c r="M2668" i="1"/>
  <c r="N2668" i="1"/>
  <c r="O2668" i="1"/>
  <c r="P2668" i="1"/>
  <c r="Q2668" i="1"/>
  <c r="D2670" i="1" l="1"/>
  <c r="E2669" i="1"/>
  <c r="E2670" i="1" s="1"/>
  <c r="M2669" i="1"/>
  <c r="N2669" i="1"/>
  <c r="O2669" i="1"/>
  <c r="P2669" i="1"/>
  <c r="Q2669" i="1"/>
  <c r="D2671" i="1" l="1"/>
  <c r="M2670" i="1"/>
  <c r="N2670" i="1"/>
  <c r="O2670" i="1"/>
  <c r="P2670" i="1"/>
  <c r="Q2670" i="1"/>
  <c r="D2672" i="1" l="1"/>
  <c r="E2671" i="1"/>
  <c r="M2671" i="1"/>
  <c r="N2671" i="1"/>
  <c r="O2671" i="1"/>
  <c r="P2671" i="1"/>
  <c r="Q2671" i="1"/>
  <c r="E2672" i="1" l="1"/>
  <c r="D2673" i="1"/>
  <c r="M2672" i="1"/>
  <c r="N2672" i="1"/>
  <c r="O2672" i="1"/>
  <c r="P2672" i="1"/>
  <c r="Q2672" i="1"/>
  <c r="D2674" i="1" l="1"/>
  <c r="E2673" i="1"/>
  <c r="M2673" i="1"/>
  <c r="N2673" i="1"/>
  <c r="O2673" i="1"/>
  <c r="P2673" i="1"/>
  <c r="Q2673" i="1"/>
  <c r="E2674" i="1" l="1"/>
  <c r="D2675" i="1"/>
  <c r="M2674" i="1"/>
  <c r="N2674" i="1"/>
  <c r="O2674" i="1"/>
  <c r="P2674" i="1"/>
  <c r="Q2674" i="1"/>
  <c r="D2676" i="1" l="1"/>
  <c r="E2675" i="1"/>
  <c r="E2676" i="1" s="1"/>
  <c r="M2675" i="1"/>
  <c r="N2675" i="1"/>
  <c r="O2675" i="1"/>
  <c r="P2675" i="1"/>
  <c r="Q2675" i="1"/>
  <c r="D2677" i="1" l="1"/>
  <c r="M2676" i="1"/>
  <c r="N2676" i="1"/>
  <c r="O2676" i="1"/>
  <c r="P2676" i="1"/>
  <c r="Q2676" i="1"/>
  <c r="D2678" i="1" l="1"/>
  <c r="E2677" i="1"/>
  <c r="M2677" i="1"/>
  <c r="N2677" i="1"/>
  <c r="O2677" i="1"/>
  <c r="P2677" i="1"/>
  <c r="Q2677" i="1"/>
  <c r="E2678" i="1" l="1"/>
  <c r="D2679" i="1"/>
  <c r="M2678" i="1"/>
  <c r="N2678" i="1"/>
  <c r="O2678" i="1"/>
  <c r="P2678" i="1"/>
  <c r="Q2678" i="1"/>
  <c r="D2680" i="1" l="1"/>
  <c r="E2679" i="1"/>
  <c r="E2680" i="1" s="1"/>
  <c r="M2679" i="1"/>
  <c r="N2679" i="1"/>
  <c r="O2679" i="1"/>
  <c r="P2679" i="1"/>
  <c r="Q2679" i="1"/>
  <c r="D2681" i="1" l="1"/>
  <c r="M2680" i="1"/>
  <c r="N2680" i="1"/>
  <c r="O2680" i="1"/>
  <c r="P2680" i="1"/>
  <c r="Q2680" i="1"/>
  <c r="D2682" i="1" l="1"/>
  <c r="E2681" i="1"/>
  <c r="E2682" i="1" s="1"/>
  <c r="M2681" i="1"/>
  <c r="N2681" i="1"/>
  <c r="O2681" i="1"/>
  <c r="P2681" i="1"/>
  <c r="Q2681" i="1"/>
  <c r="D2683" i="1" l="1"/>
  <c r="M2682" i="1"/>
  <c r="N2682" i="1"/>
  <c r="O2682" i="1"/>
  <c r="P2682" i="1"/>
  <c r="Q2682" i="1"/>
  <c r="D2684" i="1" l="1"/>
  <c r="E2683" i="1"/>
  <c r="E2684" i="1" s="1"/>
  <c r="M2683" i="1"/>
  <c r="N2683" i="1"/>
  <c r="O2683" i="1"/>
  <c r="P2683" i="1"/>
  <c r="Q2683" i="1"/>
  <c r="D2685" i="1" l="1"/>
  <c r="M2684" i="1"/>
  <c r="N2684" i="1"/>
  <c r="O2684" i="1"/>
  <c r="P2684" i="1"/>
  <c r="Q2684" i="1"/>
  <c r="D2686" i="1" l="1"/>
  <c r="E2685" i="1"/>
  <c r="M2685" i="1"/>
  <c r="N2685" i="1"/>
  <c r="O2685" i="1"/>
  <c r="P2685" i="1"/>
  <c r="Q2685" i="1"/>
  <c r="E2686" i="1" l="1"/>
  <c r="D2687" i="1"/>
  <c r="M2686" i="1"/>
  <c r="N2686" i="1"/>
  <c r="O2686" i="1"/>
  <c r="P2686" i="1"/>
  <c r="Q2686" i="1"/>
  <c r="D2688" i="1" l="1"/>
  <c r="E2687" i="1"/>
  <c r="M2687" i="1"/>
  <c r="N2687" i="1"/>
  <c r="O2687" i="1"/>
  <c r="P2687" i="1"/>
  <c r="Q2687" i="1"/>
  <c r="D2689" i="1" l="1"/>
  <c r="E2688" i="1"/>
  <c r="M2688" i="1"/>
  <c r="N2688" i="1"/>
  <c r="O2688" i="1"/>
  <c r="P2688" i="1"/>
  <c r="Q2688" i="1"/>
  <c r="E2689" i="1" l="1"/>
  <c r="D2690" i="1"/>
  <c r="M2689" i="1"/>
  <c r="N2689" i="1"/>
  <c r="O2689" i="1"/>
  <c r="P2689" i="1"/>
  <c r="Q2689" i="1"/>
  <c r="D2691" i="1" l="1"/>
  <c r="E2690" i="1"/>
  <c r="E2691" i="1" s="1"/>
  <c r="M2690" i="1"/>
  <c r="N2690" i="1"/>
  <c r="O2690" i="1"/>
  <c r="P2690" i="1"/>
  <c r="Q2690" i="1"/>
  <c r="D2692" i="1" l="1"/>
  <c r="M2691" i="1"/>
  <c r="N2691" i="1"/>
  <c r="O2691" i="1"/>
  <c r="P2691" i="1"/>
  <c r="Q2691" i="1"/>
  <c r="D2693" i="1" l="1"/>
  <c r="E2692" i="1"/>
  <c r="M2692" i="1"/>
  <c r="N2692" i="1"/>
  <c r="O2692" i="1"/>
  <c r="P2692" i="1"/>
  <c r="Q2692" i="1"/>
  <c r="E2693" i="1" l="1"/>
  <c r="D2694" i="1"/>
  <c r="M2693" i="1"/>
  <c r="N2693" i="1"/>
  <c r="O2693" i="1"/>
  <c r="P2693" i="1"/>
  <c r="Q2693" i="1"/>
  <c r="D2695" i="1" l="1"/>
  <c r="E2694" i="1"/>
  <c r="M2694" i="1"/>
  <c r="N2694" i="1"/>
  <c r="O2694" i="1"/>
  <c r="P2694" i="1"/>
  <c r="Q2694" i="1"/>
  <c r="E2695" i="1" l="1"/>
  <c r="D2696" i="1"/>
  <c r="M2695" i="1"/>
  <c r="N2695" i="1"/>
  <c r="O2695" i="1"/>
  <c r="P2695" i="1"/>
  <c r="Q2695" i="1"/>
  <c r="D2697" i="1" l="1"/>
  <c r="E2696" i="1"/>
  <c r="M2696" i="1"/>
  <c r="N2696" i="1"/>
  <c r="O2696" i="1"/>
  <c r="P2696" i="1"/>
  <c r="Q2696" i="1"/>
  <c r="E2697" i="1" l="1"/>
  <c r="D2698" i="1"/>
  <c r="M2697" i="1"/>
  <c r="N2697" i="1"/>
  <c r="O2697" i="1"/>
  <c r="P2697" i="1"/>
  <c r="Q2697" i="1"/>
  <c r="D2699" i="1" l="1"/>
  <c r="E2698" i="1"/>
  <c r="E2699" i="1" s="1"/>
  <c r="M2698" i="1"/>
  <c r="N2698" i="1"/>
  <c r="O2698" i="1"/>
  <c r="P2698" i="1"/>
  <c r="Q2698" i="1"/>
  <c r="D2700" i="1" l="1"/>
  <c r="M2699" i="1"/>
  <c r="N2699" i="1"/>
  <c r="O2699" i="1"/>
  <c r="P2699" i="1"/>
  <c r="Q2699" i="1"/>
  <c r="D2701" i="1" l="1"/>
  <c r="E2700" i="1"/>
  <c r="E2701" i="1" s="1"/>
  <c r="M2700" i="1"/>
  <c r="N2700" i="1"/>
  <c r="O2700" i="1"/>
  <c r="P2700" i="1"/>
  <c r="Q2700" i="1"/>
  <c r="D2702" i="1" l="1"/>
  <c r="M2701" i="1"/>
  <c r="N2701" i="1"/>
  <c r="O2701" i="1"/>
  <c r="P2701" i="1"/>
  <c r="Q2701" i="1"/>
  <c r="D2703" i="1" l="1"/>
  <c r="E2702" i="1"/>
  <c r="E2703" i="1" s="1"/>
  <c r="M2702" i="1"/>
  <c r="N2702" i="1"/>
  <c r="O2702" i="1"/>
  <c r="P2702" i="1"/>
  <c r="Q2702" i="1"/>
  <c r="D2704" i="1" l="1"/>
  <c r="M2703" i="1"/>
  <c r="N2703" i="1"/>
  <c r="O2703" i="1"/>
  <c r="P2703" i="1"/>
  <c r="Q2703" i="1"/>
  <c r="D2705" i="1" l="1"/>
  <c r="E2704" i="1"/>
  <c r="M2704" i="1"/>
  <c r="N2704" i="1"/>
  <c r="O2704" i="1"/>
  <c r="P2704" i="1"/>
  <c r="Q2704" i="1"/>
  <c r="E2705" i="1" l="1"/>
  <c r="D2706" i="1"/>
  <c r="M2705" i="1"/>
  <c r="N2705" i="1"/>
  <c r="O2705" i="1"/>
  <c r="P2705" i="1"/>
  <c r="Q2705" i="1"/>
  <c r="D2707" i="1" l="1"/>
  <c r="E2706" i="1"/>
  <c r="M2706" i="1"/>
  <c r="N2706" i="1"/>
  <c r="O2706" i="1"/>
  <c r="P2706" i="1"/>
  <c r="Q2706" i="1"/>
  <c r="E2707" i="1" l="1"/>
  <c r="D2708" i="1"/>
  <c r="M2707" i="1"/>
  <c r="N2707" i="1"/>
  <c r="O2707" i="1"/>
  <c r="P2707" i="1"/>
  <c r="Q2707" i="1"/>
  <c r="D2709" i="1" l="1"/>
  <c r="E2708" i="1"/>
  <c r="M2708" i="1"/>
  <c r="N2708" i="1"/>
  <c r="O2708" i="1"/>
  <c r="P2708" i="1"/>
  <c r="Q2708" i="1"/>
  <c r="E2709" i="1" l="1"/>
  <c r="D2710" i="1"/>
  <c r="M2709" i="1"/>
  <c r="N2709" i="1"/>
  <c r="O2709" i="1"/>
  <c r="P2709" i="1"/>
  <c r="Q2709" i="1"/>
  <c r="D2711" i="1" l="1"/>
  <c r="E2710" i="1"/>
  <c r="E2711" i="1" s="1"/>
  <c r="M2710" i="1"/>
  <c r="N2710" i="1"/>
  <c r="O2710" i="1"/>
  <c r="P2710" i="1"/>
  <c r="Q2710" i="1"/>
  <c r="D2712" i="1" l="1"/>
  <c r="M2711" i="1"/>
  <c r="N2711" i="1"/>
  <c r="O2711" i="1"/>
  <c r="P2711" i="1"/>
  <c r="Q2711" i="1"/>
  <c r="D2713" i="1" l="1"/>
  <c r="E2712" i="1"/>
  <c r="E2713" i="1" s="1"/>
  <c r="M2712" i="1"/>
  <c r="N2712" i="1"/>
  <c r="O2712" i="1"/>
  <c r="P2712" i="1"/>
  <c r="Q2712" i="1"/>
  <c r="D2714" i="1" l="1"/>
  <c r="M2713" i="1"/>
  <c r="N2713" i="1"/>
  <c r="O2713" i="1"/>
  <c r="P2713" i="1"/>
  <c r="Q2713" i="1"/>
  <c r="D2715" i="1" l="1"/>
  <c r="E2714" i="1"/>
  <c r="E2715" i="1" s="1"/>
  <c r="M2714" i="1"/>
  <c r="N2714" i="1"/>
  <c r="O2714" i="1"/>
  <c r="P2714" i="1"/>
  <c r="Q2714" i="1"/>
  <c r="D2716" i="1" l="1"/>
  <c r="M2715" i="1"/>
  <c r="N2715" i="1"/>
  <c r="O2715" i="1"/>
  <c r="P2715" i="1"/>
  <c r="Q2715" i="1"/>
  <c r="D2717" i="1" l="1"/>
  <c r="E2716" i="1"/>
  <c r="M2716" i="1"/>
  <c r="N2716" i="1"/>
  <c r="O2716" i="1"/>
  <c r="P2716" i="1"/>
  <c r="Q2716" i="1"/>
  <c r="E2717" i="1" l="1"/>
  <c r="D2718" i="1"/>
  <c r="M2717" i="1"/>
  <c r="N2717" i="1"/>
  <c r="O2717" i="1"/>
  <c r="P2717" i="1"/>
  <c r="Q2717" i="1"/>
  <c r="D2719" i="1" l="1"/>
  <c r="E2718" i="1"/>
  <c r="M2718" i="1"/>
  <c r="N2718" i="1"/>
  <c r="O2718" i="1"/>
  <c r="P2718" i="1"/>
  <c r="Q2718" i="1"/>
  <c r="E2719" i="1" l="1"/>
  <c r="D2720" i="1"/>
  <c r="M2719" i="1"/>
  <c r="N2719" i="1"/>
  <c r="O2719" i="1"/>
  <c r="P2719" i="1"/>
  <c r="Q2719" i="1"/>
  <c r="D2721" i="1" l="1"/>
  <c r="E2720" i="1"/>
  <c r="E2721" i="1" s="1"/>
  <c r="M2720" i="1"/>
  <c r="N2720" i="1"/>
  <c r="O2720" i="1"/>
  <c r="P2720" i="1"/>
  <c r="Q2720" i="1"/>
  <c r="D2722" i="1" l="1"/>
  <c r="M2721" i="1"/>
  <c r="N2721" i="1"/>
  <c r="O2721" i="1"/>
  <c r="P2721" i="1"/>
  <c r="Q2721" i="1"/>
  <c r="D2723" i="1" l="1"/>
  <c r="E2722" i="1"/>
  <c r="E2723" i="1" s="1"/>
  <c r="M2722" i="1"/>
  <c r="N2722" i="1"/>
  <c r="O2722" i="1"/>
  <c r="P2722" i="1"/>
  <c r="Q2722" i="1"/>
  <c r="D2724" i="1" l="1"/>
  <c r="M2723" i="1"/>
  <c r="N2723" i="1"/>
  <c r="O2723" i="1"/>
  <c r="P2723" i="1"/>
  <c r="Q2723" i="1"/>
  <c r="D2725" i="1" l="1"/>
  <c r="E2724" i="1"/>
  <c r="M2724" i="1"/>
  <c r="N2724" i="1"/>
  <c r="O2724" i="1"/>
  <c r="P2724" i="1"/>
  <c r="Q2724" i="1"/>
  <c r="E2725" i="1" l="1"/>
  <c r="D2726" i="1"/>
  <c r="M2725" i="1"/>
  <c r="N2725" i="1"/>
  <c r="O2725" i="1"/>
  <c r="P2725" i="1"/>
  <c r="Q2725" i="1"/>
  <c r="D2727" i="1" l="1"/>
  <c r="E2726" i="1"/>
  <c r="E2727" i="1" s="1"/>
  <c r="M2726" i="1"/>
  <c r="N2726" i="1"/>
  <c r="O2726" i="1"/>
  <c r="P2726" i="1"/>
  <c r="Q2726" i="1"/>
  <c r="D2728" i="1" l="1"/>
  <c r="M2727" i="1"/>
  <c r="N2727" i="1"/>
  <c r="O2727" i="1"/>
  <c r="P2727" i="1"/>
  <c r="Q2727" i="1"/>
  <c r="D2729" i="1" l="1"/>
  <c r="E2728" i="1"/>
  <c r="M2728" i="1"/>
  <c r="N2728" i="1"/>
  <c r="O2728" i="1"/>
  <c r="P2728" i="1"/>
  <c r="Q2728" i="1"/>
  <c r="E2729" i="1" l="1"/>
  <c r="D2730" i="1"/>
  <c r="M2729" i="1"/>
  <c r="N2729" i="1"/>
  <c r="O2729" i="1"/>
  <c r="P2729" i="1"/>
  <c r="Q2729" i="1"/>
  <c r="D2731" i="1" l="1"/>
  <c r="E2730" i="1"/>
  <c r="E2731" i="1" s="1"/>
  <c r="M2730" i="1"/>
  <c r="N2730" i="1"/>
  <c r="O2730" i="1"/>
  <c r="P2730" i="1"/>
  <c r="Q2730" i="1"/>
  <c r="D2732" i="1" l="1"/>
  <c r="M2731" i="1"/>
  <c r="N2731" i="1"/>
  <c r="O2731" i="1"/>
  <c r="P2731" i="1"/>
  <c r="Q2731" i="1"/>
  <c r="D2733" i="1" l="1"/>
  <c r="E2732" i="1"/>
  <c r="E2733" i="1" s="1"/>
  <c r="M2732" i="1"/>
  <c r="N2732" i="1"/>
  <c r="O2732" i="1"/>
  <c r="P2732" i="1"/>
  <c r="Q2732" i="1"/>
  <c r="D2734" i="1" l="1"/>
  <c r="M2733" i="1"/>
  <c r="N2733" i="1"/>
  <c r="O2733" i="1"/>
  <c r="P2733" i="1"/>
  <c r="Q2733" i="1"/>
  <c r="D2735" i="1" l="1"/>
  <c r="E2734" i="1"/>
  <c r="M2734" i="1"/>
  <c r="N2734" i="1"/>
  <c r="O2734" i="1"/>
  <c r="P2734" i="1"/>
  <c r="Q2734" i="1"/>
  <c r="E2735" i="1" l="1"/>
  <c r="D2736" i="1"/>
  <c r="M2735" i="1"/>
  <c r="N2735" i="1"/>
  <c r="O2735" i="1"/>
  <c r="P2735" i="1"/>
  <c r="Q2735" i="1"/>
  <c r="D2737" i="1" l="1"/>
  <c r="E2736" i="1"/>
  <c r="E2737" i="1" s="1"/>
  <c r="M2736" i="1"/>
  <c r="N2736" i="1"/>
  <c r="O2736" i="1"/>
  <c r="P2736" i="1"/>
  <c r="Q2736" i="1"/>
  <c r="D2738" i="1" l="1"/>
  <c r="M2737" i="1"/>
  <c r="N2737" i="1"/>
  <c r="O2737" i="1"/>
  <c r="P2737" i="1"/>
  <c r="Q2737" i="1"/>
  <c r="D2739" i="1" l="1"/>
  <c r="E2738" i="1"/>
  <c r="E2739" i="1" s="1"/>
  <c r="M2738" i="1"/>
  <c r="N2738" i="1"/>
  <c r="O2738" i="1"/>
  <c r="P2738" i="1"/>
  <c r="Q2738" i="1"/>
  <c r="D2740" i="1" l="1"/>
  <c r="M2739" i="1"/>
  <c r="N2739" i="1"/>
  <c r="O2739" i="1"/>
  <c r="P2739" i="1"/>
  <c r="Q2739" i="1"/>
  <c r="D2741" i="1" l="1"/>
  <c r="E2740" i="1"/>
  <c r="M2740" i="1"/>
  <c r="N2740" i="1"/>
  <c r="O2740" i="1"/>
  <c r="P2740" i="1"/>
  <c r="Q2740" i="1"/>
  <c r="E2741" i="1" l="1"/>
  <c r="D2742" i="1"/>
  <c r="M2741" i="1"/>
  <c r="N2741" i="1"/>
  <c r="O2741" i="1"/>
  <c r="P2741" i="1"/>
  <c r="Q2741" i="1"/>
  <c r="D2743" i="1" l="1"/>
  <c r="E2742" i="1"/>
  <c r="E2743" i="1" s="1"/>
  <c r="M2742" i="1"/>
  <c r="N2742" i="1"/>
  <c r="O2742" i="1"/>
  <c r="P2742" i="1"/>
  <c r="Q2742" i="1"/>
  <c r="D2744" i="1" l="1"/>
  <c r="M2743" i="1"/>
  <c r="N2743" i="1"/>
  <c r="O2743" i="1"/>
  <c r="P2743" i="1"/>
  <c r="Q2743" i="1"/>
  <c r="D2745" i="1" l="1"/>
  <c r="E2744" i="1"/>
  <c r="E2745" i="1" s="1"/>
  <c r="M2744" i="1"/>
  <c r="N2744" i="1"/>
  <c r="O2744" i="1"/>
  <c r="P2744" i="1"/>
  <c r="Q2744" i="1"/>
  <c r="D2746" i="1" l="1"/>
  <c r="M2745" i="1"/>
  <c r="N2745" i="1"/>
  <c r="O2745" i="1"/>
  <c r="P2745" i="1"/>
  <c r="Q2745" i="1"/>
  <c r="D2747" i="1" l="1"/>
  <c r="E2746" i="1"/>
  <c r="E2747" i="1" s="1"/>
  <c r="M2746" i="1"/>
  <c r="N2746" i="1"/>
  <c r="O2746" i="1"/>
  <c r="P2746" i="1"/>
  <c r="Q2746" i="1"/>
  <c r="D2748" i="1" l="1"/>
  <c r="M2747" i="1"/>
  <c r="N2747" i="1"/>
  <c r="O2747" i="1"/>
  <c r="P2747" i="1"/>
  <c r="Q2747" i="1"/>
  <c r="D2749" i="1" l="1"/>
  <c r="E2748" i="1"/>
  <c r="E2749" i="1" s="1"/>
  <c r="M2748" i="1"/>
  <c r="N2748" i="1"/>
  <c r="O2748" i="1"/>
  <c r="P2748" i="1"/>
  <c r="Q2748" i="1"/>
  <c r="D2750" i="1" l="1"/>
  <c r="M2749" i="1"/>
  <c r="N2749" i="1"/>
  <c r="O2749" i="1"/>
  <c r="P2749" i="1"/>
  <c r="Q2749" i="1"/>
  <c r="D2751" i="1" l="1"/>
  <c r="E2750" i="1"/>
  <c r="E2751" i="1" s="1"/>
  <c r="M2750" i="1"/>
  <c r="N2750" i="1"/>
  <c r="O2750" i="1"/>
  <c r="P2750" i="1"/>
  <c r="Q2750" i="1"/>
  <c r="D2752" i="1" l="1"/>
  <c r="M2751" i="1"/>
  <c r="N2751" i="1"/>
  <c r="O2751" i="1"/>
  <c r="P2751" i="1"/>
  <c r="Q2751" i="1"/>
  <c r="D2753" i="1" l="1"/>
  <c r="E2752" i="1"/>
  <c r="M2752" i="1"/>
  <c r="N2752" i="1"/>
  <c r="O2752" i="1"/>
  <c r="P2752" i="1"/>
  <c r="Q2752" i="1"/>
  <c r="E2753" i="1" l="1"/>
  <c r="D2754" i="1"/>
  <c r="M2753" i="1"/>
  <c r="N2753" i="1"/>
  <c r="O2753" i="1"/>
  <c r="P2753" i="1"/>
  <c r="Q2753" i="1"/>
  <c r="D2755" i="1" l="1"/>
  <c r="E2754" i="1"/>
  <c r="M2754" i="1"/>
  <c r="N2754" i="1"/>
  <c r="O2754" i="1"/>
  <c r="P2754" i="1"/>
  <c r="Q2754" i="1"/>
  <c r="E2755" i="1" l="1"/>
  <c r="D2756" i="1"/>
  <c r="M2755" i="1"/>
  <c r="N2755" i="1"/>
  <c r="O2755" i="1"/>
  <c r="P2755" i="1"/>
  <c r="Q2755" i="1"/>
  <c r="D2757" i="1" l="1"/>
  <c r="E2756" i="1"/>
  <c r="E2757" i="1" s="1"/>
  <c r="M2756" i="1"/>
  <c r="N2756" i="1"/>
  <c r="O2756" i="1"/>
  <c r="P2756" i="1"/>
  <c r="Q2756" i="1"/>
  <c r="D2758" i="1" l="1"/>
  <c r="M2757" i="1"/>
  <c r="N2757" i="1"/>
  <c r="O2757" i="1"/>
  <c r="P2757" i="1"/>
  <c r="Q2757" i="1"/>
  <c r="D2759" i="1" l="1"/>
  <c r="E2758" i="1"/>
  <c r="M2758" i="1"/>
  <c r="N2758" i="1"/>
  <c r="O2758" i="1"/>
  <c r="P2758" i="1"/>
  <c r="Q2758" i="1"/>
  <c r="E2759" i="1" l="1"/>
  <c r="D2760" i="1"/>
  <c r="M2759" i="1"/>
  <c r="N2759" i="1"/>
  <c r="O2759" i="1"/>
  <c r="P2759" i="1"/>
  <c r="Q2759" i="1"/>
  <c r="D2761" i="1" l="1"/>
  <c r="E2760" i="1"/>
  <c r="E2761" i="1" s="1"/>
  <c r="M2760" i="1"/>
  <c r="N2760" i="1"/>
  <c r="O2760" i="1"/>
  <c r="P2760" i="1"/>
  <c r="Q2760" i="1"/>
  <c r="D2762" i="1" l="1"/>
  <c r="M2761" i="1"/>
  <c r="N2761" i="1"/>
  <c r="O2761" i="1"/>
  <c r="P2761" i="1"/>
  <c r="Q2761" i="1"/>
  <c r="D2763" i="1" l="1"/>
  <c r="E2762" i="1"/>
  <c r="M2762" i="1"/>
  <c r="N2762" i="1"/>
  <c r="O2762" i="1"/>
  <c r="P2762" i="1"/>
  <c r="Q2762" i="1"/>
  <c r="E2763" i="1" l="1"/>
  <c r="D2764" i="1"/>
  <c r="M2763" i="1"/>
  <c r="N2763" i="1"/>
  <c r="O2763" i="1"/>
  <c r="P2763" i="1"/>
  <c r="Q2763" i="1"/>
  <c r="D2765" i="1" l="1"/>
  <c r="E2764" i="1"/>
  <c r="E2765" i="1" s="1"/>
  <c r="M2764" i="1"/>
  <c r="N2764" i="1"/>
  <c r="O2764" i="1"/>
  <c r="P2764" i="1"/>
  <c r="Q2764" i="1"/>
  <c r="D2766" i="1" l="1"/>
  <c r="M2765" i="1"/>
  <c r="N2765" i="1"/>
  <c r="O2765" i="1"/>
  <c r="P2765" i="1"/>
  <c r="Q2765" i="1"/>
  <c r="D2767" i="1" l="1"/>
  <c r="E2766" i="1"/>
  <c r="E2767" i="1" s="1"/>
  <c r="M2766" i="1"/>
  <c r="N2766" i="1"/>
  <c r="O2766" i="1"/>
  <c r="P2766" i="1"/>
  <c r="Q2766" i="1"/>
  <c r="D2768" i="1" l="1"/>
  <c r="M2767" i="1"/>
  <c r="N2767" i="1"/>
  <c r="O2767" i="1"/>
  <c r="P2767" i="1"/>
  <c r="Q2767" i="1"/>
  <c r="D2769" i="1" l="1"/>
  <c r="E2768" i="1"/>
  <c r="E2769" i="1" s="1"/>
  <c r="M2768" i="1"/>
  <c r="N2768" i="1"/>
  <c r="O2768" i="1"/>
  <c r="P2768" i="1"/>
  <c r="Q2768" i="1"/>
  <c r="D2770" i="1" l="1"/>
  <c r="M2769" i="1"/>
  <c r="N2769" i="1"/>
  <c r="O2769" i="1"/>
  <c r="P2769" i="1"/>
  <c r="Q2769" i="1"/>
  <c r="D2771" i="1" l="1"/>
  <c r="E2770" i="1"/>
  <c r="E2771" i="1" s="1"/>
  <c r="M2770" i="1"/>
  <c r="N2770" i="1"/>
  <c r="O2770" i="1"/>
  <c r="P2770" i="1"/>
  <c r="Q2770" i="1"/>
  <c r="D2772" i="1" l="1"/>
  <c r="M2771" i="1"/>
  <c r="N2771" i="1"/>
  <c r="O2771" i="1"/>
  <c r="P2771" i="1"/>
  <c r="Q2771" i="1"/>
  <c r="D2773" i="1" l="1"/>
  <c r="E2772" i="1"/>
  <c r="E2773" i="1" s="1"/>
  <c r="M2772" i="1"/>
  <c r="N2772" i="1"/>
  <c r="O2772" i="1"/>
  <c r="P2772" i="1"/>
  <c r="Q2772" i="1"/>
  <c r="D2774" i="1" l="1"/>
  <c r="M2773" i="1"/>
  <c r="N2773" i="1"/>
  <c r="O2773" i="1"/>
  <c r="P2773" i="1"/>
  <c r="Q2773" i="1"/>
  <c r="D2775" i="1" l="1"/>
  <c r="E2774" i="1"/>
  <c r="E2775" i="1" s="1"/>
  <c r="M2774" i="1"/>
  <c r="N2774" i="1"/>
  <c r="O2774" i="1"/>
  <c r="P2774" i="1"/>
  <c r="Q2774" i="1"/>
  <c r="D2776" i="1" l="1"/>
  <c r="M2775" i="1"/>
  <c r="N2775" i="1"/>
  <c r="O2775" i="1"/>
  <c r="P2775" i="1"/>
  <c r="Q2775" i="1"/>
  <c r="D2777" i="1" l="1"/>
  <c r="E2776" i="1"/>
  <c r="M2776" i="1"/>
  <c r="N2776" i="1"/>
  <c r="O2776" i="1"/>
  <c r="P2776" i="1"/>
  <c r="Q2776" i="1"/>
  <c r="E2777" i="1" l="1"/>
  <c r="D2778" i="1"/>
  <c r="M2777" i="1"/>
  <c r="N2777" i="1"/>
  <c r="O2777" i="1"/>
  <c r="P2777" i="1"/>
  <c r="Q2777" i="1"/>
  <c r="D2779" i="1" l="1"/>
  <c r="E2778" i="1"/>
  <c r="E2779" i="1" s="1"/>
  <c r="M2778" i="1"/>
  <c r="N2778" i="1"/>
  <c r="O2778" i="1"/>
  <c r="P2778" i="1"/>
  <c r="Q2778" i="1"/>
  <c r="D2780" i="1" l="1"/>
  <c r="M2779" i="1"/>
  <c r="N2779" i="1"/>
  <c r="O2779" i="1"/>
  <c r="P2779" i="1"/>
  <c r="Q2779" i="1"/>
  <c r="D2781" i="1" l="1"/>
  <c r="E2780" i="1"/>
  <c r="E2781" i="1" s="1"/>
  <c r="M2780" i="1"/>
  <c r="N2780" i="1"/>
  <c r="O2780" i="1"/>
  <c r="P2780" i="1"/>
  <c r="Q2780" i="1"/>
  <c r="D2782" i="1" l="1"/>
  <c r="M2781" i="1"/>
  <c r="N2781" i="1"/>
  <c r="O2781" i="1"/>
  <c r="P2781" i="1"/>
  <c r="Q2781" i="1"/>
  <c r="D2783" i="1" l="1"/>
  <c r="E2782" i="1"/>
  <c r="E2783" i="1" s="1"/>
  <c r="M2782" i="1"/>
  <c r="N2782" i="1"/>
  <c r="O2782" i="1"/>
  <c r="P2782" i="1"/>
  <c r="Q2782" i="1"/>
  <c r="D2784" i="1" l="1"/>
  <c r="M2783" i="1"/>
  <c r="N2783" i="1"/>
  <c r="O2783" i="1"/>
  <c r="P2783" i="1"/>
  <c r="Q2783" i="1"/>
  <c r="D2785" i="1" l="1"/>
  <c r="E2784" i="1"/>
  <c r="E2785" i="1" s="1"/>
  <c r="M2784" i="1"/>
  <c r="N2784" i="1"/>
  <c r="O2784" i="1"/>
  <c r="P2784" i="1"/>
  <c r="Q2784" i="1"/>
  <c r="D2786" i="1" l="1"/>
  <c r="M2785" i="1"/>
  <c r="N2785" i="1"/>
  <c r="O2785" i="1"/>
  <c r="P2785" i="1"/>
  <c r="Q2785" i="1"/>
  <c r="D2787" i="1" l="1"/>
  <c r="E2786" i="1"/>
  <c r="E2787" i="1" s="1"/>
  <c r="M2786" i="1"/>
  <c r="N2786" i="1"/>
  <c r="O2786" i="1"/>
  <c r="P2786" i="1"/>
  <c r="Q2786" i="1"/>
  <c r="D2788" i="1" l="1"/>
  <c r="M2787" i="1"/>
  <c r="N2787" i="1"/>
  <c r="O2787" i="1"/>
  <c r="P2787" i="1"/>
  <c r="Q2787" i="1"/>
  <c r="D2789" i="1" l="1"/>
  <c r="E2788" i="1"/>
  <c r="E2789" i="1" s="1"/>
  <c r="M2788" i="1"/>
  <c r="N2788" i="1"/>
  <c r="O2788" i="1"/>
  <c r="P2788" i="1"/>
  <c r="Q2788" i="1"/>
  <c r="D2790" i="1" l="1"/>
  <c r="M2789" i="1"/>
  <c r="N2789" i="1"/>
  <c r="O2789" i="1"/>
  <c r="P2789" i="1"/>
  <c r="Q2789" i="1"/>
  <c r="D2791" i="1" l="1"/>
  <c r="E2790" i="1"/>
  <c r="E2791" i="1" s="1"/>
  <c r="M2790" i="1"/>
  <c r="N2790" i="1"/>
  <c r="O2790" i="1"/>
  <c r="P2790" i="1"/>
  <c r="Q2790" i="1"/>
  <c r="D2792" i="1" l="1"/>
  <c r="M2791" i="1"/>
  <c r="N2791" i="1"/>
  <c r="O2791" i="1"/>
  <c r="P2791" i="1"/>
  <c r="Q2791" i="1"/>
  <c r="D2793" i="1" l="1"/>
  <c r="E2792" i="1"/>
  <c r="E2793" i="1" s="1"/>
  <c r="M2792" i="1"/>
  <c r="N2792" i="1"/>
  <c r="O2792" i="1"/>
  <c r="P2792" i="1"/>
  <c r="Q2792" i="1"/>
  <c r="D2794" i="1" l="1"/>
  <c r="M2793" i="1"/>
  <c r="N2793" i="1"/>
  <c r="O2793" i="1"/>
  <c r="P2793" i="1"/>
  <c r="Q2793" i="1"/>
  <c r="D2795" i="1" l="1"/>
  <c r="E2794" i="1"/>
  <c r="E2795" i="1" s="1"/>
  <c r="M2794" i="1"/>
  <c r="N2794" i="1"/>
  <c r="O2794" i="1"/>
  <c r="P2794" i="1"/>
  <c r="Q2794" i="1"/>
  <c r="D2796" i="1" l="1"/>
  <c r="M2795" i="1"/>
  <c r="N2795" i="1"/>
  <c r="O2795" i="1"/>
  <c r="P2795" i="1"/>
  <c r="Q2795" i="1"/>
  <c r="D2797" i="1" l="1"/>
  <c r="E2796" i="1"/>
  <c r="E2797" i="1" s="1"/>
  <c r="M2796" i="1"/>
  <c r="N2796" i="1"/>
  <c r="O2796" i="1"/>
  <c r="P2796" i="1"/>
  <c r="Q2796" i="1"/>
  <c r="D2798" i="1" l="1"/>
  <c r="M2797" i="1"/>
  <c r="N2797" i="1"/>
  <c r="O2797" i="1"/>
  <c r="P2797" i="1"/>
  <c r="Q2797" i="1"/>
  <c r="D2799" i="1" l="1"/>
  <c r="E2798" i="1"/>
  <c r="E2799" i="1" s="1"/>
  <c r="M2798" i="1"/>
  <c r="N2798" i="1"/>
  <c r="O2798" i="1"/>
  <c r="P2798" i="1"/>
  <c r="Q2798" i="1"/>
  <c r="D2800" i="1" l="1"/>
  <c r="M2799" i="1"/>
  <c r="N2799" i="1"/>
  <c r="O2799" i="1"/>
  <c r="P2799" i="1"/>
  <c r="Q2799" i="1"/>
  <c r="D2801" i="1" l="1"/>
  <c r="E2800" i="1"/>
  <c r="M2800" i="1"/>
  <c r="N2800" i="1"/>
  <c r="O2800" i="1"/>
  <c r="P2800" i="1"/>
  <c r="Q2800" i="1"/>
  <c r="E2801" i="1" l="1"/>
  <c r="D2802" i="1"/>
  <c r="M2801" i="1"/>
  <c r="N2801" i="1"/>
  <c r="O2801" i="1"/>
  <c r="P2801" i="1"/>
  <c r="Q2801" i="1"/>
  <c r="D2803" i="1" l="1"/>
  <c r="E2802" i="1"/>
  <c r="E2803" i="1" s="1"/>
  <c r="M2802" i="1"/>
  <c r="N2802" i="1"/>
  <c r="O2802" i="1"/>
  <c r="P2802" i="1"/>
  <c r="Q2802" i="1"/>
  <c r="D2804" i="1" l="1"/>
  <c r="M2803" i="1"/>
  <c r="N2803" i="1"/>
  <c r="O2803" i="1"/>
  <c r="P2803" i="1"/>
  <c r="Q2803" i="1"/>
  <c r="D2805" i="1" l="1"/>
  <c r="E2804" i="1"/>
  <c r="E2805" i="1" s="1"/>
  <c r="M2804" i="1"/>
  <c r="N2804" i="1"/>
  <c r="O2804" i="1"/>
  <c r="P2804" i="1"/>
  <c r="Q2804" i="1"/>
  <c r="D2806" i="1" l="1"/>
  <c r="M2805" i="1"/>
  <c r="N2805" i="1"/>
  <c r="O2805" i="1"/>
  <c r="P2805" i="1"/>
  <c r="Q2805" i="1"/>
  <c r="D2807" i="1" l="1"/>
  <c r="E2806" i="1"/>
  <c r="E2807" i="1" s="1"/>
  <c r="M2806" i="1"/>
  <c r="N2806" i="1"/>
  <c r="O2806" i="1"/>
  <c r="P2806" i="1"/>
  <c r="Q2806" i="1"/>
  <c r="D2808" i="1" l="1"/>
  <c r="M2807" i="1"/>
  <c r="N2807" i="1"/>
  <c r="O2807" i="1"/>
  <c r="P2807" i="1"/>
  <c r="Q2807" i="1"/>
  <c r="D2809" i="1" l="1"/>
  <c r="E2808" i="1"/>
  <c r="E2809" i="1" s="1"/>
  <c r="M2808" i="1"/>
  <c r="N2808" i="1"/>
  <c r="O2808" i="1"/>
  <c r="P2808" i="1"/>
  <c r="Q2808" i="1"/>
  <c r="D2810" i="1" l="1"/>
  <c r="M2809" i="1"/>
  <c r="N2809" i="1"/>
  <c r="O2809" i="1"/>
  <c r="P2809" i="1"/>
  <c r="Q2809" i="1"/>
  <c r="D2811" i="1" l="1"/>
  <c r="E2810" i="1"/>
  <c r="E2811" i="1" s="1"/>
  <c r="M2810" i="1"/>
  <c r="N2810" i="1"/>
  <c r="O2810" i="1"/>
  <c r="P2810" i="1"/>
  <c r="Q2810" i="1"/>
  <c r="D2812" i="1" l="1"/>
  <c r="M2811" i="1"/>
  <c r="N2811" i="1"/>
  <c r="O2811" i="1"/>
  <c r="P2811" i="1"/>
  <c r="Q2811" i="1"/>
  <c r="D2813" i="1" l="1"/>
  <c r="E2812" i="1"/>
  <c r="E2813" i="1" s="1"/>
  <c r="M2812" i="1"/>
  <c r="N2812" i="1"/>
  <c r="O2812" i="1"/>
  <c r="P2812" i="1"/>
  <c r="Q2812" i="1"/>
  <c r="D2814" i="1" l="1"/>
  <c r="M2813" i="1"/>
  <c r="N2813" i="1"/>
  <c r="O2813" i="1"/>
  <c r="P2813" i="1"/>
  <c r="Q2813" i="1"/>
  <c r="D2815" i="1" l="1"/>
  <c r="E2814" i="1"/>
  <c r="M2814" i="1"/>
  <c r="N2814" i="1"/>
  <c r="O2814" i="1"/>
  <c r="P2814" i="1"/>
  <c r="Q2814" i="1"/>
  <c r="E2815" i="1" l="1"/>
  <c r="D2816" i="1"/>
  <c r="M2815" i="1"/>
  <c r="N2815" i="1"/>
  <c r="O2815" i="1"/>
  <c r="P2815" i="1"/>
  <c r="Q2815" i="1"/>
  <c r="D2817" i="1" l="1"/>
  <c r="E2816" i="1"/>
  <c r="E2817" i="1" s="1"/>
  <c r="M2816" i="1"/>
  <c r="N2816" i="1"/>
  <c r="O2816" i="1"/>
  <c r="P2816" i="1"/>
  <c r="Q2816" i="1"/>
  <c r="D2818" i="1" l="1"/>
  <c r="M2817" i="1"/>
  <c r="N2817" i="1"/>
  <c r="O2817" i="1"/>
  <c r="P2817" i="1"/>
  <c r="Q2817" i="1"/>
  <c r="D2819" i="1" l="1"/>
  <c r="E2818" i="1"/>
  <c r="E2819" i="1" s="1"/>
  <c r="M2818" i="1"/>
  <c r="N2818" i="1"/>
  <c r="O2818" i="1"/>
  <c r="P2818" i="1"/>
  <c r="Q2818" i="1"/>
  <c r="D2820" i="1" l="1"/>
  <c r="M2819" i="1"/>
  <c r="N2819" i="1"/>
  <c r="O2819" i="1"/>
  <c r="P2819" i="1"/>
  <c r="Q2819" i="1"/>
  <c r="D2821" i="1" l="1"/>
  <c r="E2820" i="1"/>
  <c r="E2821" i="1" s="1"/>
  <c r="M2820" i="1"/>
  <c r="N2820" i="1"/>
  <c r="O2820" i="1"/>
  <c r="P2820" i="1"/>
  <c r="Q2820" i="1"/>
  <c r="D2822" i="1" l="1"/>
  <c r="M2821" i="1"/>
  <c r="N2821" i="1"/>
  <c r="O2821" i="1"/>
  <c r="P2821" i="1"/>
  <c r="Q2821" i="1"/>
  <c r="D2823" i="1" l="1"/>
  <c r="E2822" i="1"/>
  <c r="E2823" i="1" s="1"/>
  <c r="M2822" i="1"/>
  <c r="N2822" i="1"/>
  <c r="O2822" i="1"/>
  <c r="P2822" i="1"/>
  <c r="Q2822" i="1"/>
  <c r="D2824" i="1" l="1"/>
  <c r="M2823" i="1"/>
  <c r="N2823" i="1"/>
  <c r="O2823" i="1"/>
  <c r="P2823" i="1"/>
  <c r="Q2823" i="1"/>
  <c r="D2825" i="1" l="1"/>
  <c r="E2824" i="1"/>
  <c r="E2825" i="1" s="1"/>
  <c r="M2824" i="1"/>
  <c r="N2824" i="1"/>
  <c r="O2824" i="1"/>
  <c r="P2824" i="1"/>
  <c r="Q2824" i="1"/>
  <c r="D2826" i="1" l="1"/>
  <c r="M2825" i="1"/>
  <c r="N2825" i="1"/>
  <c r="O2825" i="1"/>
  <c r="P2825" i="1"/>
  <c r="Q2825" i="1"/>
  <c r="D2827" i="1" l="1"/>
  <c r="E2826" i="1"/>
  <c r="M2826" i="1"/>
  <c r="N2826" i="1"/>
  <c r="O2826" i="1"/>
  <c r="P2826" i="1"/>
  <c r="Q2826" i="1"/>
  <c r="E2827" i="1" l="1"/>
  <c r="D2828" i="1"/>
  <c r="M2827" i="1"/>
  <c r="N2827" i="1"/>
  <c r="O2827" i="1"/>
  <c r="P2827" i="1"/>
  <c r="Q2827" i="1"/>
  <c r="D2829" i="1" l="1"/>
  <c r="E2828" i="1"/>
  <c r="M2828" i="1"/>
  <c r="N2828" i="1"/>
  <c r="O2828" i="1"/>
  <c r="P2828" i="1"/>
  <c r="Q2828" i="1"/>
  <c r="E2829" i="1" l="1"/>
  <c r="D2830" i="1"/>
  <c r="M2829" i="1"/>
  <c r="N2829" i="1"/>
  <c r="O2829" i="1"/>
  <c r="P2829" i="1"/>
  <c r="Q2829" i="1"/>
  <c r="D2831" i="1" l="1"/>
  <c r="E2830" i="1"/>
  <c r="E2831" i="1" s="1"/>
  <c r="M2830" i="1"/>
  <c r="N2830" i="1"/>
  <c r="O2830" i="1"/>
  <c r="P2830" i="1"/>
  <c r="Q2830" i="1"/>
  <c r="D2832" i="1" l="1"/>
  <c r="M2831" i="1"/>
  <c r="N2831" i="1"/>
  <c r="O2831" i="1"/>
  <c r="P2831" i="1"/>
  <c r="Q2831" i="1"/>
  <c r="D2833" i="1" l="1"/>
  <c r="E2832" i="1"/>
  <c r="E2833" i="1" s="1"/>
  <c r="M2832" i="1"/>
  <c r="N2832" i="1"/>
  <c r="O2832" i="1"/>
  <c r="P2832" i="1"/>
  <c r="Q2832" i="1"/>
  <c r="D2834" i="1" l="1"/>
  <c r="M2833" i="1"/>
  <c r="N2833" i="1"/>
  <c r="O2833" i="1"/>
  <c r="P2833" i="1"/>
  <c r="Q2833" i="1"/>
  <c r="D2835" i="1" l="1"/>
  <c r="E2834" i="1"/>
  <c r="M2834" i="1"/>
  <c r="N2834" i="1"/>
  <c r="O2834" i="1"/>
  <c r="P2834" i="1"/>
  <c r="Q2834" i="1"/>
  <c r="E2835" i="1" l="1"/>
  <c r="D2836" i="1"/>
  <c r="M2835" i="1"/>
  <c r="N2835" i="1"/>
  <c r="O2835" i="1"/>
  <c r="P2835" i="1"/>
  <c r="Q2835" i="1"/>
  <c r="D2837" i="1" l="1"/>
  <c r="E2836" i="1"/>
  <c r="E2837" i="1" s="1"/>
  <c r="M2836" i="1"/>
  <c r="N2836" i="1"/>
  <c r="O2836" i="1"/>
  <c r="P2836" i="1"/>
  <c r="Q2836" i="1"/>
  <c r="D2838" i="1" l="1"/>
  <c r="M2837" i="1"/>
  <c r="N2837" i="1"/>
  <c r="O2837" i="1"/>
  <c r="P2837" i="1"/>
  <c r="Q2837" i="1"/>
  <c r="D2839" i="1" l="1"/>
  <c r="E2838" i="1"/>
  <c r="E2839" i="1" s="1"/>
  <c r="M2838" i="1"/>
  <c r="N2838" i="1"/>
  <c r="O2838" i="1"/>
  <c r="P2838" i="1"/>
  <c r="Q2838" i="1"/>
  <c r="D2840" i="1" l="1"/>
  <c r="M2839" i="1"/>
  <c r="N2839" i="1"/>
  <c r="O2839" i="1"/>
  <c r="P2839" i="1"/>
  <c r="Q2839" i="1"/>
  <c r="D2841" i="1" l="1"/>
  <c r="E2840" i="1"/>
  <c r="E2841" i="1" s="1"/>
  <c r="M2840" i="1"/>
  <c r="N2840" i="1"/>
  <c r="O2840" i="1"/>
  <c r="P2840" i="1"/>
  <c r="Q2840" i="1"/>
  <c r="D2842" i="1" l="1"/>
  <c r="M2841" i="1"/>
  <c r="N2841" i="1"/>
  <c r="O2841" i="1"/>
  <c r="P2841" i="1"/>
  <c r="Q2841" i="1"/>
  <c r="D2843" i="1" l="1"/>
  <c r="E2842" i="1"/>
  <c r="E2843" i="1" s="1"/>
  <c r="M2842" i="1"/>
  <c r="N2842" i="1"/>
  <c r="O2842" i="1"/>
  <c r="P2842" i="1"/>
  <c r="Q2842" i="1"/>
  <c r="D2844" i="1" l="1"/>
  <c r="M2843" i="1"/>
  <c r="N2843" i="1"/>
  <c r="O2843" i="1"/>
  <c r="P2843" i="1"/>
  <c r="Q2843" i="1"/>
  <c r="D2845" i="1" l="1"/>
  <c r="E2844" i="1"/>
  <c r="M2844" i="1"/>
  <c r="N2844" i="1"/>
  <c r="O2844" i="1"/>
  <c r="P2844" i="1"/>
  <c r="Q2844" i="1"/>
  <c r="E2845" i="1" l="1"/>
  <c r="D2846" i="1"/>
  <c r="M2845" i="1"/>
  <c r="N2845" i="1"/>
  <c r="O2845" i="1"/>
  <c r="P2845" i="1"/>
  <c r="Q2845" i="1"/>
  <c r="D2847" i="1" l="1"/>
  <c r="E2846" i="1"/>
  <c r="E2847" i="1" s="1"/>
  <c r="M2846" i="1"/>
  <c r="N2846" i="1"/>
  <c r="O2846" i="1"/>
  <c r="P2846" i="1"/>
  <c r="Q2846" i="1"/>
  <c r="D2848" i="1" l="1"/>
  <c r="M2847" i="1"/>
  <c r="N2847" i="1"/>
  <c r="O2847" i="1"/>
  <c r="P2847" i="1"/>
  <c r="Q2847" i="1"/>
  <c r="D2849" i="1" l="1"/>
  <c r="E2848" i="1"/>
  <c r="M2848" i="1"/>
  <c r="N2848" i="1"/>
  <c r="O2848" i="1"/>
  <c r="P2848" i="1"/>
  <c r="Q2848" i="1"/>
  <c r="E2849" i="1" l="1"/>
  <c r="D2850" i="1"/>
  <c r="M2849" i="1"/>
  <c r="N2849" i="1"/>
  <c r="O2849" i="1"/>
  <c r="P2849" i="1"/>
  <c r="Q2849" i="1"/>
  <c r="D2851" i="1" l="1"/>
  <c r="E2850" i="1"/>
  <c r="E2851" i="1" s="1"/>
  <c r="M2850" i="1"/>
  <c r="N2850" i="1"/>
  <c r="O2850" i="1"/>
  <c r="P2850" i="1"/>
  <c r="Q2850" i="1"/>
  <c r="D2852" i="1" l="1"/>
  <c r="M2851" i="1"/>
  <c r="N2851" i="1"/>
  <c r="O2851" i="1"/>
  <c r="P2851" i="1"/>
  <c r="Q2851" i="1"/>
  <c r="D2853" i="1" l="1"/>
  <c r="E2852" i="1"/>
  <c r="E2853" i="1" s="1"/>
  <c r="M2852" i="1"/>
  <c r="N2852" i="1"/>
  <c r="O2852" i="1"/>
  <c r="P2852" i="1"/>
  <c r="Q2852" i="1"/>
  <c r="D2854" i="1" l="1"/>
  <c r="M2853" i="1"/>
  <c r="N2853" i="1"/>
  <c r="O2853" i="1"/>
  <c r="P2853" i="1"/>
  <c r="Q2853" i="1"/>
  <c r="D2855" i="1" l="1"/>
  <c r="E2854" i="1"/>
  <c r="E2855" i="1" s="1"/>
  <c r="M2854" i="1"/>
  <c r="N2854" i="1"/>
  <c r="O2854" i="1"/>
  <c r="P2854" i="1"/>
  <c r="Q2854" i="1"/>
  <c r="D2856" i="1" l="1"/>
  <c r="M2855" i="1"/>
  <c r="N2855" i="1"/>
  <c r="O2855" i="1"/>
  <c r="P2855" i="1"/>
  <c r="Q2855" i="1"/>
  <c r="D2857" i="1" l="1"/>
  <c r="E2856" i="1"/>
  <c r="E2857" i="1" s="1"/>
  <c r="M2856" i="1"/>
  <c r="N2856" i="1"/>
  <c r="O2856" i="1"/>
  <c r="P2856" i="1"/>
  <c r="Q2856" i="1"/>
  <c r="D2858" i="1" l="1"/>
  <c r="M2857" i="1"/>
  <c r="N2857" i="1"/>
  <c r="O2857" i="1"/>
  <c r="P2857" i="1"/>
  <c r="Q2857" i="1"/>
  <c r="D2859" i="1" l="1"/>
  <c r="E2858" i="1"/>
  <c r="M2858" i="1"/>
  <c r="N2858" i="1"/>
  <c r="O2858" i="1"/>
  <c r="P2858" i="1"/>
  <c r="Q2858" i="1"/>
  <c r="E2859" i="1" l="1"/>
  <c r="D2860" i="1"/>
  <c r="M2859" i="1"/>
  <c r="N2859" i="1"/>
  <c r="O2859" i="1"/>
  <c r="P2859" i="1"/>
  <c r="Q2859" i="1"/>
  <c r="D2861" i="1" l="1"/>
  <c r="E2860" i="1"/>
  <c r="M2860" i="1"/>
  <c r="N2860" i="1"/>
  <c r="O2860" i="1"/>
  <c r="P2860" i="1"/>
  <c r="Q2860" i="1"/>
  <c r="E2861" i="1" l="1"/>
  <c r="D2862" i="1"/>
  <c r="M2861" i="1"/>
  <c r="N2861" i="1"/>
  <c r="O2861" i="1"/>
  <c r="P2861" i="1"/>
  <c r="Q2861" i="1"/>
  <c r="D2863" i="1" l="1"/>
  <c r="E2862" i="1"/>
  <c r="E2863" i="1" s="1"/>
  <c r="M2862" i="1"/>
  <c r="N2862" i="1"/>
  <c r="O2862" i="1"/>
  <c r="P2862" i="1"/>
  <c r="Q2862" i="1"/>
  <c r="D2864" i="1" l="1"/>
  <c r="M2863" i="1"/>
  <c r="N2863" i="1"/>
  <c r="O2863" i="1"/>
  <c r="P2863" i="1"/>
  <c r="Q2863" i="1"/>
  <c r="D2865" i="1" l="1"/>
  <c r="E2864" i="1"/>
  <c r="E2865" i="1" s="1"/>
  <c r="M2864" i="1"/>
  <c r="N2864" i="1"/>
  <c r="O2864" i="1"/>
  <c r="P2864" i="1"/>
  <c r="Q2864" i="1"/>
  <c r="D2866" i="1" l="1"/>
  <c r="M2865" i="1"/>
  <c r="N2865" i="1"/>
  <c r="O2865" i="1"/>
  <c r="P2865" i="1"/>
  <c r="Q2865" i="1"/>
  <c r="D2867" i="1" l="1"/>
  <c r="E2866" i="1"/>
  <c r="E2867" i="1" s="1"/>
  <c r="M2866" i="1"/>
  <c r="N2866" i="1"/>
  <c r="O2866" i="1"/>
  <c r="P2866" i="1"/>
  <c r="Q2866" i="1"/>
  <c r="D2868" i="1" l="1"/>
  <c r="M2867" i="1"/>
  <c r="N2867" i="1"/>
  <c r="O2867" i="1"/>
  <c r="P2867" i="1"/>
  <c r="Q2867" i="1"/>
  <c r="D2869" i="1" l="1"/>
  <c r="E2868" i="1"/>
  <c r="E2869" i="1" s="1"/>
  <c r="M2868" i="1"/>
  <c r="N2868" i="1"/>
  <c r="O2868" i="1"/>
  <c r="P2868" i="1"/>
  <c r="Q2868" i="1"/>
  <c r="D2870" i="1" l="1"/>
  <c r="M2869" i="1"/>
  <c r="N2869" i="1"/>
  <c r="O2869" i="1"/>
  <c r="P2869" i="1"/>
  <c r="Q2869" i="1"/>
  <c r="D2871" i="1" l="1"/>
  <c r="E2870" i="1"/>
  <c r="M2870" i="1"/>
  <c r="N2870" i="1"/>
  <c r="O2870" i="1"/>
  <c r="P2870" i="1"/>
  <c r="Q2870" i="1"/>
  <c r="E2871" i="1" l="1"/>
  <c r="D2872" i="1"/>
  <c r="M2871" i="1"/>
  <c r="N2871" i="1"/>
  <c r="O2871" i="1"/>
  <c r="P2871" i="1"/>
  <c r="Q2871" i="1"/>
  <c r="D2873" i="1" l="1"/>
  <c r="E2872" i="1"/>
  <c r="M2872" i="1"/>
  <c r="N2872" i="1"/>
  <c r="O2872" i="1"/>
  <c r="P2872" i="1"/>
  <c r="Q2872" i="1"/>
  <c r="E2873" i="1" l="1"/>
  <c r="D2874" i="1"/>
  <c r="M2873" i="1"/>
  <c r="N2873" i="1"/>
  <c r="O2873" i="1"/>
  <c r="P2873" i="1"/>
  <c r="Q2873" i="1"/>
  <c r="D2875" i="1" l="1"/>
  <c r="E2874" i="1"/>
  <c r="M2874" i="1"/>
  <c r="N2874" i="1"/>
  <c r="O2874" i="1"/>
  <c r="P2874" i="1"/>
  <c r="Q2874" i="1"/>
  <c r="E2875" i="1" l="1"/>
  <c r="D2876" i="1"/>
  <c r="M2875" i="1"/>
  <c r="N2875" i="1"/>
  <c r="O2875" i="1"/>
  <c r="P2875" i="1"/>
  <c r="Q2875" i="1"/>
  <c r="D2877" i="1" l="1"/>
  <c r="E2876" i="1"/>
  <c r="M2876" i="1"/>
  <c r="N2876" i="1"/>
  <c r="O2876" i="1"/>
  <c r="P2876" i="1"/>
  <c r="Q2876" i="1"/>
  <c r="E2877" i="1" l="1"/>
  <c r="D2878" i="1"/>
  <c r="M2877" i="1"/>
  <c r="N2877" i="1"/>
  <c r="O2877" i="1"/>
  <c r="P2877" i="1"/>
  <c r="Q2877" i="1"/>
  <c r="D2879" i="1" l="1"/>
  <c r="E2878" i="1"/>
  <c r="E2879" i="1" s="1"/>
  <c r="M2878" i="1"/>
  <c r="N2878" i="1"/>
  <c r="O2878" i="1"/>
  <c r="P2878" i="1"/>
  <c r="Q2878" i="1"/>
  <c r="D2880" i="1" l="1"/>
  <c r="M2879" i="1"/>
  <c r="N2879" i="1"/>
  <c r="O2879" i="1"/>
  <c r="P2879" i="1"/>
  <c r="Q2879" i="1"/>
  <c r="D2881" i="1" l="1"/>
  <c r="E2880" i="1"/>
  <c r="M2880" i="1"/>
  <c r="N2880" i="1"/>
  <c r="O2880" i="1"/>
  <c r="P2880" i="1"/>
  <c r="Q2880" i="1"/>
  <c r="E2881" i="1" l="1"/>
  <c r="D2882" i="1"/>
  <c r="M2881" i="1"/>
  <c r="N2881" i="1"/>
  <c r="O2881" i="1"/>
  <c r="P2881" i="1"/>
  <c r="Q2881" i="1"/>
  <c r="D2883" i="1" l="1"/>
  <c r="E2882" i="1"/>
  <c r="M2882" i="1"/>
  <c r="N2882" i="1"/>
  <c r="O2882" i="1"/>
  <c r="P2882" i="1"/>
  <c r="Q2882" i="1"/>
  <c r="E2883" i="1" l="1"/>
  <c r="D2884" i="1"/>
  <c r="M2883" i="1"/>
  <c r="N2883" i="1"/>
  <c r="O2883" i="1"/>
  <c r="P2883" i="1"/>
  <c r="Q2883" i="1"/>
  <c r="D2885" i="1" l="1"/>
  <c r="E2884" i="1"/>
  <c r="M2884" i="1"/>
  <c r="N2884" i="1"/>
  <c r="O2884" i="1"/>
  <c r="P2884" i="1"/>
  <c r="Q2884" i="1"/>
  <c r="E2885" i="1" l="1"/>
  <c r="D2886" i="1"/>
  <c r="M2885" i="1"/>
  <c r="N2885" i="1"/>
  <c r="O2885" i="1"/>
  <c r="P2885" i="1"/>
  <c r="Q2885" i="1"/>
  <c r="D2887" i="1" l="1"/>
  <c r="E2886" i="1"/>
  <c r="M2886" i="1"/>
  <c r="N2886" i="1"/>
  <c r="O2886" i="1"/>
  <c r="P2886" i="1"/>
  <c r="Q2886" i="1"/>
  <c r="E2887" i="1" l="1"/>
  <c r="D2888" i="1"/>
  <c r="M2887" i="1"/>
  <c r="N2887" i="1"/>
  <c r="O2887" i="1"/>
  <c r="P2887" i="1"/>
  <c r="Q2887" i="1"/>
  <c r="D2889" i="1" l="1"/>
  <c r="E2888" i="1"/>
  <c r="M2888" i="1"/>
  <c r="N2888" i="1"/>
  <c r="O2888" i="1"/>
  <c r="P2888" i="1"/>
  <c r="Q2888" i="1"/>
  <c r="E2889" i="1" l="1"/>
  <c r="D2890" i="1"/>
  <c r="M2889" i="1"/>
  <c r="N2889" i="1"/>
  <c r="O2889" i="1"/>
  <c r="P2889" i="1"/>
  <c r="Q2889" i="1"/>
  <c r="D2891" i="1" l="1"/>
  <c r="E2890" i="1"/>
  <c r="E2891" i="1" s="1"/>
  <c r="M2890" i="1"/>
  <c r="N2890" i="1"/>
  <c r="O2890" i="1"/>
  <c r="P2890" i="1"/>
  <c r="Q2890" i="1"/>
  <c r="D2892" i="1" l="1"/>
  <c r="M2891" i="1"/>
  <c r="N2891" i="1"/>
  <c r="O2891" i="1"/>
  <c r="P2891" i="1"/>
  <c r="Q2891" i="1"/>
  <c r="D2893" i="1" l="1"/>
  <c r="E2892" i="1"/>
  <c r="M2892" i="1"/>
  <c r="N2892" i="1"/>
  <c r="O2892" i="1"/>
  <c r="P2892" i="1"/>
  <c r="Q2892" i="1"/>
  <c r="E2893" i="1" l="1"/>
  <c r="D2894" i="1"/>
  <c r="M2893" i="1"/>
  <c r="N2893" i="1"/>
  <c r="O2893" i="1"/>
  <c r="P2893" i="1"/>
  <c r="Q2893" i="1"/>
  <c r="D2895" i="1" l="1"/>
  <c r="E2894" i="1"/>
  <c r="M2894" i="1"/>
  <c r="N2894" i="1"/>
  <c r="O2894" i="1"/>
  <c r="P2894" i="1"/>
  <c r="Q2894" i="1"/>
  <c r="E2895" i="1" l="1"/>
  <c r="D2896" i="1"/>
  <c r="M2895" i="1"/>
  <c r="N2895" i="1"/>
  <c r="O2895" i="1"/>
  <c r="P2895" i="1"/>
  <c r="Q2895" i="1"/>
  <c r="D2897" i="1" l="1"/>
  <c r="E2896" i="1"/>
  <c r="M2896" i="1"/>
  <c r="N2896" i="1"/>
  <c r="O2896" i="1"/>
  <c r="P2896" i="1"/>
  <c r="Q2896" i="1"/>
  <c r="E2897" i="1" l="1"/>
  <c r="D2898" i="1"/>
  <c r="M2897" i="1"/>
  <c r="N2897" i="1"/>
  <c r="O2897" i="1"/>
  <c r="P2897" i="1"/>
  <c r="Q2897" i="1"/>
  <c r="D2899" i="1" l="1"/>
  <c r="E2898" i="1"/>
  <c r="M2898" i="1"/>
  <c r="N2898" i="1"/>
  <c r="O2898" i="1"/>
  <c r="P2898" i="1"/>
  <c r="Q2898" i="1"/>
  <c r="E2899" i="1" l="1"/>
  <c r="D2900" i="1"/>
  <c r="M2899" i="1"/>
  <c r="N2899" i="1"/>
  <c r="O2899" i="1"/>
  <c r="P2899" i="1"/>
  <c r="Q2899" i="1"/>
  <c r="D2901" i="1" l="1"/>
  <c r="E2900" i="1"/>
  <c r="M2900" i="1"/>
  <c r="N2900" i="1"/>
  <c r="O2900" i="1"/>
  <c r="P2900" i="1"/>
  <c r="Q2900" i="1"/>
  <c r="E2901" i="1" l="1"/>
  <c r="D2902" i="1"/>
  <c r="M2901" i="1"/>
  <c r="N2901" i="1"/>
  <c r="O2901" i="1"/>
  <c r="P2901" i="1"/>
  <c r="Q2901" i="1"/>
  <c r="D2903" i="1" l="1"/>
  <c r="E2902" i="1"/>
  <c r="M2902" i="1"/>
  <c r="N2902" i="1"/>
  <c r="O2902" i="1"/>
  <c r="P2902" i="1"/>
  <c r="Q2902" i="1"/>
  <c r="E2903" i="1" l="1"/>
  <c r="D2904" i="1"/>
  <c r="M2903" i="1"/>
  <c r="N2903" i="1"/>
  <c r="O2903" i="1"/>
  <c r="P2903" i="1"/>
  <c r="Q2903" i="1"/>
  <c r="D2905" i="1" l="1"/>
  <c r="E2904" i="1"/>
  <c r="M2904" i="1"/>
  <c r="N2904" i="1"/>
  <c r="O2904" i="1"/>
  <c r="P2904" i="1"/>
  <c r="Q2904" i="1"/>
  <c r="E2905" i="1" l="1"/>
  <c r="D2906" i="1"/>
  <c r="P2905" i="1"/>
  <c r="Q2905" i="1"/>
  <c r="M2905" i="1"/>
  <c r="N2905" i="1"/>
  <c r="O2905" i="1"/>
  <c r="D2907" i="1" l="1"/>
  <c r="E2906" i="1"/>
  <c r="P2906" i="1"/>
  <c r="Q2906" i="1"/>
  <c r="M2906" i="1"/>
  <c r="O2906" i="1"/>
  <c r="N2906" i="1"/>
  <c r="E2907" i="1" l="1"/>
  <c r="D2908" i="1"/>
  <c r="P2907" i="1"/>
  <c r="Q2907" i="1"/>
  <c r="M2907" i="1"/>
  <c r="N2907" i="1"/>
  <c r="O2907" i="1"/>
  <c r="D2909" i="1" l="1"/>
  <c r="E2908" i="1"/>
  <c r="P2908" i="1"/>
  <c r="Q2908" i="1"/>
  <c r="M2908" i="1"/>
  <c r="N2908" i="1"/>
  <c r="O2908" i="1"/>
  <c r="E2909" i="1" l="1"/>
  <c r="D2910" i="1"/>
  <c r="P2909" i="1"/>
  <c r="Q2909" i="1"/>
  <c r="M2909" i="1"/>
  <c r="N2909" i="1"/>
  <c r="O2909" i="1"/>
  <c r="D2911" i="1" l="1"/>
  <c r="E2910" i="1"/>
  <c r="P2910" i="1"/>
  <c r="Q2910" i="1"/>
  <c r="M2910" i="1"/>
  <c r="O2910" i="1"/>
  <c r="N2910" i="1"/>
  <c r="E2911" i="1" l="1"/>
  <c r="D2912" i="1"/>
  <c r="P2911" i="1"/>
  <c r="Q2911" i="1"/>
  <c r="M2911" i="1"/>
  <c r="N2911" i="1"/>
  <c r="O2911" i="1"/>
  <c r="D2913" i="1" l="1"/>
  <c r="E2912" i="1"/>
  <c r="P2912" i="1"/>
  <c r="Q2912" i="1"/>
  <c r="M2912" i="1"/>
  <c r="N2912" i="1"/>
  <c r="O2912" i="1"/>
  <c r="E2913" i="1" l="1"/>
  <c r="D2914" i="1"/>
  <c r="P2913" i="1"/>
  <c r="Q2913" i="1"/>
  <c r="M2913" i="1"/>
  <c r="N2913" i="1"/>
  <c r="O2913" i="1"/>
  <c r="D2915" i="1" l="1"/>
  <c r="E2914" i="1"/>
  <c r="P2914" i="1"/>
  <c r="Q2914" i="1"/>
  <c r="M2914" i="1"/>
  <c r="O2914" i="1"/>
  <c r="N2914" i="1"/>
  <c r="E2915" i="1" l="1"/>
  <c r="D2916" i="1"/>
  <c r="P2915" i="1"/>
  <c r="Q2915" i="1"/>
  <c r="M2915" i="1"/>
  <c r="N2915" i="1"/>
  <c r="O2915" i="1"/>
  <c r="D2917" i="1" l="1"/>
  <c r="E2916" i="1"/>
  <c r="P2916" i="1"/>
  <c r="Q2916" i="1"/>
  <c r="M2916" i="1"/>
  <c r="N2916" i="1"/>
  <c r="O2916" i="1"/>
  <c r="E2917" i="1" l="1"/>
  <c r="D2918" i="1"/>
  <c r="P2917" i="1"/>
  <c r="Q2917" i="1"/>
  <c r="M2917" i="1"/>
  <c r="N2917" i="1"/>
  <c r="O2917" i="1"/>
  <c r="D2919" i="1" l="1"/>
  <c r="E2918" i="1"/>
  <c r="P2918" i="1"/>
  <c r="Q2918" i="1"/>
  <c r="M2918" i="1"/>
  <c r="O2918" i="1"/>
  <c r="N2918" i="1"/>
  <c r="E2919" i="1" l="1"/>
  <c r="D2920" i="1"/>
  <c r="P2919" i="1"/>
  <c r="Q2919" i="1"/>
  <c r="M2919" i="1"/>
  <c r="N2919" i="1"/>
  <c r="O2919" i="1"/>
  <c r="D2921" i="1" l="1"/>
  <c r="E2920" i="1"/>
  <c r="P2920" i="1"/>
  <c r="Q2920" i="1"/>
  <c r="M2920" i="1"/>
  <c r="N2920" i="1"/>
  <c r="O2920" i="1"/>
  <c r="E2921" i="1" l="1"/>
  <c r="D2922" i="1"/>
  <c r="P2921" i="1"/>
  <c r="Q2921" i="1"/>
  <c r="M2921" i="1"/>
  <c r="N2921" i="1"/>
  <c r="O2921" i="1"/>
  <c r="D2923" i="1" l="1"/>
  <c r="E2922" i="1"/>
  <c r="P2922" i="1"/>
  <c r="Q2922" i="1"/>
  <c r="M2922" i="1"/>
  <c r="O2922" i="1"/>
  <c r="N2922" i="1"/>
  <c r="E2923" i="1" l="1"/>
  <c r="D2924" i="1"/>
  <c r="P2923" i="1"/>
  <c r="Q2923" i="1"/>
  <c r="M2923" i="1"/>
  <c r="N2923" i="1"/>
  <c r="O2923" i="1"/>
  <c r="D2925" i="1" l="1"/>
  <c r="E2924" i="1"/>
  <c r="P2924" i="1"/>
  <c r="Q2924" i="1"/>
  <c r="M2924" i="1"/>
  <c r="N2924" i="1"/>
  <c r="O2924" i="1"/>
  <c r="E2925" i="1" l="1"/>
  <c r="D2926" i="1"/>
  <c r="P2925" i="1"/>
  <c r="Q2925" i="1"/>
  <c r="M2925" i="1"/>
  <c r="N2925" i="1"/>
  <c r="O2925" i="1"/>
  <c r="D2927" i="1" l="1"/>
  <c r="E2926" i="1"/>
  <c r="E2927" i="1" s="1"/>
  <c r="P2926" i="1"/>
  <c r="Q2926" i="1"/>
  <c r="M2926" i="1"/>
  <c r="O2926" i="1"/>
  <c r="N2926" i="1"/>
  <c r="D2928" i="1" l="1"/>
  <c r="P2927" i="1"/>
  <c r="Q2927" i="1"/>
  <c r="M2927" i="1"/>
  <c r="N2927" i="1"/>
  <c r="O2927" i="1"/>
  <c r="D2929" i="1" l="1"/>
  <c r="E2928" i="1"/>
  <c r="P2928" i="1"/>
  <c r="Q2928" i="1"/>
  <c r="M2928" i="1"/>
  <c r="N2928" i="1"/>
  <c r="O2928" i="1"/>
  <c r="E2929" i="1" l="1"/>
  <c r="D2930" i="1"/>
  <c r="P2929" i="1"/>
  <c r="Q2929" i="1"/>
  <c r="M2929" i="1"/>
  <c r="N2929" i="1"/>
  <c r="O2929" i="1"/>
  <c r="D2931" i="1" l="1"/>
  <c r="E2930" i="1"/>
  <c r="E2931" i="1" s="1"/>
  <c r="P2930" i="1"/>
  <c r="Q2930" i="1"/>
  <c r="M2930" i="1"/>
  <c r="O2930" i="1"/>
  <c r="N2930" i="1"/>
  <c r="D2932" i="1" l="1"/>
  <c r="P2931" i="1"/>
  <c r="Q2931" i="1"/>
  <c r="M2931" i="1"/>
  <c r="N2931" i="1"/>
  <c r="O2931" i="1"/>
  <c r="D2933" i="1" l="1"/>
  <c r="E2932" i="1"/>
  <c r="E2933" i="1" s="1"/>
  <c r="P2932" i="1"/>
  <c r="Q2932" i="1"/>
  <c r="M2932" i="1"/>
  <c r="N2932" i="1"/>
  <c r="O2932" i="1"/>
  <c r="D2934" i="1" l="1"/>
  <c r="P2933" i="1"/>
  <c r="Q2933" i="1"/>
  <c r="M2933" i="1"/>
  <c r="N2933" i="1"/>
  <c r="O2933" i="1"/>
  <c r="D2935" i="1" l="1"/>
  <c r="E2934" i="1"/>
  <c r="E2935" i="1" s="1"/>
  <c r="P2934" i="1"/>
  <c r="Q2934" i="1"/>
  <c r="M2934" i="1"/>
  <c r="O2934" i="1"/>
  <c r="N2934" i="1"/>
  <c r="D2936" i="1" l="1"/>
  <c r="P2935" i="1"/>
  <c r="Q2935" i="1"/>
  <c r="M2935" i="1"/>
  <c r="N2935" i="1"/>
  <c r="O2935" i="1"/>
  <c r="D2937" i="1" l="1"/>
  <c r="E2936" i="1"/>
  <c r="E2937" i="1" s="1"/>
  <c r="P2936" i="1"/>
  <c r="Q2936" i="1"/>
  <c r="M2936" i="1"/>
  <c r="N2936" i="1"/>
  <c r="O2936" i="1"/>
  <c r="D2938" i="1" l="1"/>
  <c r="P2937" i="1"/>
  <c r="Q2937" i="1"/>
  <c r="M2937" i="1"/>
  <c r="N2937" i="1"/>
  <c r="O2937" i="1"/>
  <c r="D2939" i="1" l="1"/>
  <c r="E2938" i="1"/>
  <c r="E2939" i="1" s="1"/>
  <c r="P2938" i="1"/>
  <c r="Q2938" i="1"/>
  <c r="M2938" i="1"/>
  <c r="O2938" i="1"/>
  <c r="N2938" i="1"/>
  <c r="D2940" i="1" l="1"/>
  <c r="P2939" i="1"/>
  <c r="Q2939" i="1"/>
  <c r="M2939" i="1"/>
  <c r="N2939" i="1"/>
  <c r="O2939" i="1"/>
  <c r="D2941" i="1" l="1"/>
  <c r="E2940" i="1"/>
  <c r="E2941" i="1" s="1"/>
  <c r="P2940" i="1"/>
  <c r="Q2940" i="1"/>
  <c r="M2940" i="1"/>
  <c r="N2940" i="1"/>
  <c r="O2940" i="1"/>
  <c r="D2942" i="1" l="1"/>
  <c r="P2941" i="1"/>
  <c r="Q2941" i="1"/>
  <c r="M2941" i="1"/>
  <c r="N2941" i="1"/>
  <c r="O2941" i="1"/>
  <c r="D2943" i="1" l="1"/>
  <c r="E2942" i="1"/>
  <c r="E2943" i="1" s="1"/>
  <c r="P2942" i="1"/>
  <c r="Q2942" i="1"/>
  <c r="M2942" i="1"/>
  <c r="O2942" i="1"/>
  <c r="N2942" i="1"/>
  <c r="D2944" i="1" l="1"/>
  <c r="P2943" i="1"/>
  <c r="Q2943" i="1"/>
  <c r="M2943" i="1"/>
  <c r="N2943" i="1"/>
  <c r="O2943" i="1"/>
  <c r="D2945" i="1" l="1"/>
  <c r="E2944" i="1"/>
  <c r="E2945" i="1" s="1"/>
  <c r="P2944" i="1"/>
  <c r="Q2944" i="1"/>
  <c r="M2944" i="1"/>
  <c r="N2944" i="1"/>
  <c r="O2944" i="1"/>
  <c r="D2946" i="1" l="1"/>
  <c r="P2945" i="1"/>
  <c r="Q2945" i="1"/>
  <c r="M2945" i="1"/>
  <c r="N2945" i="1"/>
  <c r="O2945" i="1"/>
  <c r="D2947" i="1" l="1"/>
  <c r="E2946" i="1"/>
  <c r="E2947" i="1" s="1"/>
  <c r="P2946" i="1"/>
  <c r="Q2946" i="1"/>
  <c r="M2946" i="1"/>
  <c r="O2946" i="1"/>
  <c r="N2946" i="1"/>
  <c r="D2948" i="1" l="1"/>
  <c r="P2947" i="1"/>
  <c r="Q2947" i="1"/>
  <c r="M2947" i="1"/>
  <c r="N2947" i="1"/>
  <c r="O2947" i="1"/>
  <c r="D2949" i="1" l="1"/>
  <c r="E2948" i="1"/>
  <c r="P2948" i="1"/>
  <c r="Q2948" i="1"/>
  <c r="M2948" i="1"/>
  <c r="N2948" i="1"/>
  <c r="O2948" i="1"/>
  <c r="E2949" i="1" l="1"/>
  <c r="D2950" i="1"/>
  <c r="P2949" i="1"/>
  <c r="Q2949" i="1"/>
  <c r="M2949" i="1"/>
  <c r="N2949" i="1"/>
  <c r="O2949" i="1"/>
  <c r="D2951" i="1" l="1"/>
  <c r="E2950" i="1"/>
  <c r="E2951" i="1" s="1"/>
  <c r="P2950" i="1"/>
  <c r="Q2950" i="1"/>
  <c r="M2950" i="1"/>
  <c r="O2950" i="1"/>
  <c r="N2950" i="1"/>
  <c r="D2952" i="1" l="1"/>
  <c r="P2951" i="1"/>
  <c r="Q2951" i="1"/>
  <c r="M2951" i="1"/>
  <c r="N2951" i="1"/>
  <c r="O2951" i="1"/>
  <c r="D2953" i="1" l="1"/>
  <c r="E2952" i="1"/>
  <c r="E2953" i="1" s="1"/>
  <c r="P2952" i="1"/>
  <c r="Q2952" i="1"/>
  <c r="M2952" i="1"/>
  <c r="N2952" i="1"/>
  <c r="O2952" i="1"/>
  <c r="D2954" i="1" l="1"/>
  <c r="P2953" i="1"/>
  <c r="Q2953" i="1"/>
  <c r="M2953" i="1"/>
  <c r="N2953" i="1"/>
  <c r="O2953" i="1"/>
  <c r="D2955" i="1" l="1"/>
  <c r="E2954" i="1"/>
  <c r="E2955" i="1" s="1"/>
  <c r="P2954" i="1"/>
  <c r="Q2954" i="1"/>
  <c r="M2954" i="1"/>
  <c r="O2954" i="1"/>
  <c r="N2954" i="1"/>
  <c r="D2956" i="1" l="1"/>
  <c r="P2955" i="1"/>
  <c r="Q2955" i="1"/>
  <c r="M2955" i="1"/>
  <c r="N2955" i="1"/>
  <c r="O2955" i="1"/>
  <c r="D2957" i="1" l="1"/>
  <c r="E2956" i="1"/>
  <c r="E2957" i="1" s="1"/>
  <c r="P2956" i="1"/>
  <c r="Q2956" i="1"/>
  <c r="M2956" i="1"/>
  <c r="N2956" i="1"/>
  <c r="O2956" i="1"/>
  <c r="D2958" i="1" l="1"/>
  <c r="P2957" i="1"/>
  <c r="Q2957" i="1"/>
  <c r="M2957" i="1"/>
  <c r="N2957" i="1"/>
  <c r="O2957" i="1"/>
  <c r="D2959" i="1" l="1"/>
  <c r="E2958" i="1"/>
  <c r="P2958" i="1"/>
  <c r="Q2958" i="1"/>
  <c r="M2958" i="1"/>
  <c r="O2958" i="1"/>
  <c r="N2958" i="1"/>
  <c r="E2959" i="1" l="1"/>
  <c r="D2960" i="1"/>
  <c r="P2959" i="1"/>
  <c r="Q2959" i="1"/>
  <c r="M2959" i="1"/>
  <c r="N2959" i="1"/>
  <c r="O2959" i="1"/>
  <c r="D2961" i="1" l="1"/>
  <c r="E2960" i="1"/>
  <c r="E2961" i="1" s="1"/>
  <c r="P2960" i="1"/>
  <c r="Q2960" i="1"/>
  <c r="M2960" i="1"/>
  <c r="N2960" i="1"/>
  <c r="O2960" i="1"/>
  <c r="D2962" i="1" l="1"/>
  <c r="P2961" i="1"/>
  <c r="Q2961" i="1"/>
  <c r="M2961" i="1"/>
  <c r="N2961" i="1"/>
  <c r="O2961" i="1"/>
  <c r="D2963" i="1" l="1"/>
  <c r="E2962" i="1"/>
  <c r="E2963" i="1" s="1"/>
  <c r="P2962" i="1"/>
  <c r="Q2962" i="1"/>
  <c r="M2962" i="1"/>
  <c r="O2962" i="1"/>
  <c r="N2962" i="1"/>
  <c r="D2964" i="1" l="1"/>
  <c r="P2963" i="1"/>
  <c r="Q2963" i="1"/>
  <c r="M2963" i="1"/>
  <c r="N2963" i="1"/>
  <c r="O2963" i="1"/>
  <c r="D2965" i="1" l="1"/>
  <c r="E2964" i="1"/>
  <c r="P2964" i="1"/>
  <c r="Q2964" i="1"/>
  <c r="M2964" i="1"/>
  <c r="N2964" i="1"/>
  <c r="O2964" i="1"/>
  <c r="E2965" i="1" l="1"/>
  <c r="D2966" i="1"/>
  <c r="P2965" i="1"/>
  <c r="Q2965" i="1"/>
  <c r="M2965" i="1"/>
  <c r="N2965" i="1"/>
  <c r="O2965" i="1"/>
  <c r="D2967" i="1" l="1"/>
  <c r="E2966" i="1"/>
  <c r="E2967" i="1" s="1"/>
  <c r="P2966" i="1"/>
  <c r="Q2966" i="1"/>
  <c r="M2966" i="1"/>
  <c r="O2966" i="1"/>
  <c r="N2966" i="1"/>
  <c r="D2968" i="1" l="1"/>
  <c r="P2967" i="1"/>
  <c r="Q2967" i="1"/>
  <c r="M2967" i="1"/>
  <c r="N2967" i="1"/>
  <c r="O2967" i="1"/>
  <c r="D2969" i="1" l="1"/>
  <c r="E2968" i="1"/>
  <c r="E2969" i="1" s="1"/>
  <c r="P2968" i="1"/>
  <c r="Q2968" i="1"/>
  <c r="M2968" i="1"/>
  <c r="N2968" i="1"/>
  <c r="O2968" i="1"/>
  <c r="D2970" i="1" l="1"/>
  <c r="P2969" i="1"/>
  <c r="Q2969" i="1"/>
  <c r="M2969" i="1"/>
  <c r="N2969" i="1"/>
  <c r="O2969" i="1"/>
  <c r="D2971" i="1" l="1"/>
  <c r="E2970" i="1"/>
  <c r="E2971" i="1" s="1"/>
  <c r="P2970" i="1"/>
  <c r="Q2970" i="1"/>
  <c r="M2970" i="1"/>
  <c r="O2970" i="1"/>
  <c r="N2970" i="1"/>
  <c r="D2972" i="1" l="1"/>
  <c r="P2971" i="1"/>
  <c r="Q2971" i="1"/>
  <c r="M2971" i="1"/>
  <c r="N2971" i="1"/>
  <c r="O2971" i="1"/>
  <c r="D2973" i="1" l="1"/>
  <c r="E2972" i="1"/>
  <c r="E2973" i="1" s="1"/>
  <c r="P2972" i="1"/>
  <c r="Q2972" i="1"/>
  <c r="M2972" i="1"/>
  <c r="N2972" i="1"/>
  <c r="O2972" i="1"/>
  <c r="D2974" i="1" l="1"/>
  <c r="P2973" i="1"/>
  <c r="Q2973" i="1"/>
  <c r="M2973" i="1"/>
  <c r="N2973" i="1"/>
  <c r="O2973" i="1"/>
  <c r="D2975" i="1" l="1"/>
  <c r="E2974" i="1"/>
  <c r="E2975" i="1" s="1"/>
  <c r="P2974" i="1"/>
  <c r="Q2974" i="1"/>
  <c r="M2974" i="1"/>
  <c r="O2974" i="1"/>
  <c r="N2974" i="1"/>
  <c r="D2976" i="1" l="1"/>
  <c r="P2975" i="1"/>
  <c r="Q2975" i="1"/>
  <c r="M2975" i="1"/>
  <c r="N2975" i="1"/>
  <c r="O2975" i="1"/>
  <c r="D2977" i="1" l="1"/>
  <c r="E2976" i="1"/>
  <c r="E2977" i="1" s="1"/>
  <c r="P2976" i="1"/>
  <c r="Q2976" i="1"/>
  <c r="M2976" i="1"/>
  <c r="N2976" i="1"/>
  <c r="O2976" i="1"/>
  <c r="D2978" i="1" l="1"/>
  <c r="P2977" i="1"/>
  <c r="Q2977" i="1"/>
  <c r="M2977" i="1"/>
  <c r="N2977" i="1"/>
  <c r="O2977" i="1"/>
  <c r="D2979" i="1" l="1"/>
  <c r="E2978" i="1"/>
  <c r="E2979" i="1" s="1"/>
  <c r="P2978" i="1"/>
  <c r="Q2978" i="1"/>
  <c r="M2978" i="1"/>
  <c r="O2978" i="1"/>
  <c r="N2978" i="1"/>
  <c r="D2980" i="1" l="1"/>
  <c r="P2979" i="1"/>
  <c r="Q2979" i="1"/>
  <c r="M2979" i="1"/>
  <c r="N2979" i="1"/>
  <c r="O2979" i="1"/>
  <c r="D2981" i="1" l="1"/>
  <c r="E2980" i="1"/>
  <c r="P2980" i="1"/>
  <c r="Q2980" i="1"/>
  <c r="M2980" i="1"/>
  <c r="N2980" i="1"/>
  <c r="O2980" i="1"/>
  <c r="E2981" i="1" l="1"/>
  <c r="D2982" i="1"/>
  <c r="P2981" i="1"/>
  <c r="Q2981" i="1"/>
  <c r="M2981" i="1"/>
  <c r="N2981" i="1"/>
  <c r="O2981" i="1"/>
  <c r="D2983" i="1" l="1"/>
  <c r="E2982" i="1"/>
  <c r="E2983" i="1" s="1"/>
  <c r="P2982" i="1"/>
  <c r="Q2982" i="1"/>
  <c r="M2982" i="1"/>
  <c r="O2982" i="1"/>
  <c r="N2982" i="1"/>
  <c r="D2984" i="1" l="1"/>
  <c r="P2983" i="1"/>
  <c r="Q2983" i="1"/>
  <c r="M2983" i="1"/>
  <c r="N2983" i="1"/>
  <c r="O2983" i="1"/>
  <c r="D2985" i="1" l="1"/>
  <c r="E2984" i="1"/>
  <c r="E2985" i="1" s="1"/>
  <c r="P2984" i="1"/>
  <c r="Q2984" i="1"/>
  <c r="M2984" i="1"/>
  <c r="N2984" i="1"/>
  <c r="O2984" i="1"/>
  <c r="D2986" i="1" l="1"/>
  <c r="P2985" i="1"/>
  <c r="Q2985" i="1"/>
  <c r="M2985" i="1"/>
  <c r="N2985" i="1"/>
  <c r="O2985" i="1"/>
  <c r="D2987" i="1" l="1"/>
  <c r="E2986" i="1"/>
  <c r="E2987" i="1" s="1"/>
  <c r="P2986" i="1"/>
  <c r="Q2986" i="1"/>
  <c r="M2986" i="1"/>
  <c r="O2986" i="1"/>
  <c r="N2986" i="1"/>
  <c r="D2988" i="1" l="1"/>
  <c r="P2987" i="1"/>
  <c r="Q2987" i="1"/>
  <c r="M2987" i="1"/>
  <c r="N2987" i="1"/>
  <c r="O2987" i="1"/>
  <c r="D2989" i="1" l="1"/>
  <c r="E2988" i="1"/>
  <c r="P2988" i="1"/>
  <c r="Q2988" i="1"/>
  <c r="M2988" i="1"/>
  <c r="N2988" i="1"/>
  <c r="O2988" i="1"/>
  <c r="E2989" i="1" l="1"/>
  <c r="D2990" i="1"/>
  <c r="P2989" i="1"/>
  <c r="Q2989" i="1"/>
  <c r="M2989" i="1"/>
  <c r="N2989" i="1"/>
  <c r="O2989" i="1"/>
  <c r="D2991" i="1" l="1"/>
  <c r="E2990" i="1"/>
  <c r="E2991" i="1" s="1"/>
  <c r="P2990" i="1"/>
  <c r="Q2990" i="1"/>
  <c r="M2990" i="1"/>
  <c r="O2990" i="1"/>
  <c r="N2990" i="1"/>
  <c r="D2992" i="1" l="1"/>
  <c r="P2991" i="1"/>
  <c r="Q2991" i="1"/>
  <c r="M2991" i="1"/>
  <c r="N2991" i="1"/>
  <c r="O2991" i="1"/>
  <c r="D2993" i="1" l="1"/>
  <c r="E2992" i="1"/>
  <c r="E2993" i="1" s="1"/>
  <c r="P2992" i="1"/>
  <c r="Q2992" i="1"/>
  <c r="M2992" i="1"/>
  <c r="N2992" i="1"/>
  <c r="O2992" i="1"/>
  <c r="D2994" i="1" l="1"/>
  <c r="P2993" i="1"/>
  <c r="Q2993" i="1"/>
  <c r="M2993" i="1"/>
  <c r="N2993" i="1"/>
  <c r="O2993" i="1"/>
  <c r="D2995" i="1" l="1"/>
  <c r="E2994" i="1"/>
  <c r="E2995" i="1" s="1"/>
  <c r="P2994" i="1"/>
  <c r="Q2994" i="1"/>
  <c r="M2994" i="1"/>
  <c r="O2994" i="1"/>
  <c r="N2994" i="1"/>
  <c r="D2996" i="1" l="1"/>
  <c r="P2995" i="1"/>
  <c r="Q2995" i="1"/>
  <c r="M2995" i="1"/>
  <c r="N2995" i="1"/>
  <c r="O2995" i="1"/>
  <c r="D2997" i="1" l="1"/>
  <c r="E2996" i="1"/>
  <c r="E2997" i="1" s="1"/>
  <c r="P2996" i="1"/>
  <c r="Q2996" i="1"/>
  <c r="M2996" i="1"/>
  <c r="N2996" i="1"/>
  <c r="O2996" i="1"/>
  <c r="D2998" i="1" l="1"/>
  <c r="P2997" i="1"/>
  <c r="Q2997" i="1"/>
  <c r="M2997" i="1"/>
  <c r="N2997" i="1"/>
  <c r="O2997" i="1"/>
  <c r="D2999" i="1" l="1"/>
  <c r="E2998" i="1"/>
  <c r="P2998" i="1"/>
  <c r="Q2998" i="1"/>
  <c r="M2998" i="1"/>
  <c r="O2998" i="1"/>
  <c r="N2998" i="1"/>
  <c r="E2999" i="1" l="1"/>
  <c r="D3000" i="1"/>
  <c r="P2999" i="1"/>
  <c r="Q2999" i="1"/>
  <c r="M2999" i="1"/>
  <c r="N2999" i="1"/>
  <c r="O2999" i="1"/>
  <c r="D3001" i="1" l="1"/>
  <c r="E3000" i="1"/>
  <c r="P3000" i="1"/>
  <c r="Q3000" i="1"/>
  <c r="M3000" i="1"/>
  <c r="N3000" i="1"/>
  <c r="O3000" i="1"/>
  <c r="E3001" i="1" l="1"/>
  <c r="D3002" i="1"/>
  <c r="P3001" i="1"/>
  <c r="Q3001" i="1"/>
  <c r="M3001" i="1"/>
  <c r="N3001" i="1"/>
  <c r="O3001" i="1"/>
  <c r="D3003" i="1" l="1"/>
  <c r="E3002" i="1"/>
  <c r="P3002" i="1"/>
  <c r="Q3002" i="1"/>
  <c r="M3002" i="1"/>
  <c r="O3002" i="1"/>
  <c r="N3002" i="1"/>
  <c r="E3003" i="1" l="1"/>
  <c r="D3004" i="1"/>
  <c r="P3003" i="1"/>
  <c r="Q3003" i="1"/>
  <c r="M3003" i="1"/>
  <c r="N3003" i="1"/>
  <c r="O3003" i="1"/>
  <c r="D3005" i="1" l="1"/>
  <c r="E3004" i="1"/>
  <c r="E3005" i="1" s="1"/>
  <c r="P3004" i="1"/>
  <c r="Q3004" i="1"/>
  <c r="M3004" i="1"/>
  <c r="N3004" i="1"/>
  <c r="O3004" i="1"/>
  <c r="D3006" i="1" l="1"/>
  <c r="P3005" i="1"/>
  <c r="Q3005" i="1"/>
  <c r="M3005" i="1"/>
  <c r="N3005" i="1"/>
  <c r="O3005" i="1"/>
  <c r="D3007" i="1" l="1"/>
  <c r="E3006" i="1"/>
  <c r="E3007" i="1" s="1"/>
  <c r="P3006" i="1"/>
  <c r="Q3006" i="1"/>
  <c r="M3006" i="1"/>
  <c r="O3006" i="1"/>
  <c r="N3006" i="1"/>
  <c r="D3008" i="1" l="1"/>
  <c r="P3007" i="1"/>
  <c r="Q3007" i="1"/>
  <c r="M3007" i="1"/>
  <c r="N3007" i="1"/>
  <c r="O3007" i="1"/>
  <c r="D3009" i="1" l="1"/>
  <c r="E3008" i="1"/>
  <c r="P3008" i="1"/>
  <c r="Q3008" i="1"/>
  <c r="M3008" i="1"/>
  <c r="N3008" i="1"/>
  <c r="O3008" i="1"/>
  <c r="E3009" i="1" l="1"/>
  <c r="D3010" i="1"/>
  <c r="P3009" i="1"/>
  <c r="Q3009" i="1"/>
  <c r="M3009" i="1"/>
  <c r="N3009" i="1"/>
  <c r="O3009" i="1"/>
  <c r="D3011" i="1" l="1"/>
  <c r="E3010" i="1"/>
  <c r="E3011" i="1" s="1"/>
  <c r="P3010" i="1"/>
  <c r="Q3010" i="1"/>
  <c r="M3010" i="1"/>
  <c r="O3010" i="1"/>
  <c r="N3010" i="1"/>
  <c r="D3012" i="1" l="1"/>
  <c r="P3011" i="1"/>
  <c r="Q3011" i="1"/>
  <c r="M3011" i="1"/>
  <c r="N3011" i="1"/>
  <c r="O3011" i="1"/>
  <c r="D3013" i="1" l="1"/>
  <c r="E3012" i="1"/>
  <c r="P3012" i="1"/>
  <c r="Q3012" i="1"/>
  <c r="M3012" i="1"/>
  <c r="N3012" i="1"/>
  <c r="O3012" i="1"/>
  <c r="E3013" i="1" l="1"/>
  <c r="D3014" i="1"/>
  <c r="P3013" i="1"/>
  <c r="Q3013" i="1"/>
  <c r="M3013" i="1"/>
  <c r="N3013" i="1"/>
  <c r="O3013" i="1"/>
  <c r="D3015" i="1" l="1"/>
  <c r="E3014" i="1"/>
  <c r="E3015" i="1" s="1"/>
  <c r="P3014" i="1"/>
  <c r="Q3014" i="1"/>
  <c r="M3014" i="1"/>
  <c r="O3014" i="1"/>
  <c r="N3014" i="1"/>
  <c r="D3016" i="1" l="1"/>
  <c r="P3015" i="1"/>
  <c r="Q3015" i="1"/>
  <c r="M3015" i="1"/>
  <c r="N3015" i="1"/>
  <c r="O3015" i="1"/>
  <c r="D3017" i="1" l="1"/>
  <c r="E3016" i="1"/>
  <c r="P3016" i="1"/>
  <c r="Q3016" i="1"/>
  <c r="M3016" i="1"/>
  <c r="N3016" i="1"/>
  <c r="O3016" i="1"/>
  <c r="E3017" i="1" l="1"/>
  <c r="D3018" i="1"/>
  <c r="P3017" i="1"/>
  <c r="Q3017" i="1"/>
  <c r="M3017" i="1"/>
  <c r="N3017" i="1"/>
  <c r="O3017" i="1"/>
  <c r="D3019" i="1" l="1"/>
  <c r="E3018" i="1"/>
  <c r="P3018" i="1"/>
  <c r="Q3018" i="1"/>
  <c r="M3018" i="1"/>
  <c r="O3018" i="1"/>
  <c r="N3018" i="1"/>
  <c r="E3019" i="1" l="1"/>
  <c r="D3020" i="1"/>
  <c r="P3019" i="1"/>
  <c r="Q3019" i="1"/>
  <c r="M3019" i="1"/>
  <c r="N3019" i="1"/>
  <c r="O3019" i="1"/>
  <c r="D3021" i="1" l="1"/>
  <c r="E3020" i="1"/>
  <c r="P3020" i="1"/>
  <c r="Q3020" i="1"/>
  <c r="M3020" i="1"/>
  <c r="N3020" i="1"/>
  <c r="O3020" i="1"/>
  <c r="E3021" i="1" l="1"/>
  <c r="D3022" i="1"/>
  <c r="P3021" i="1"/>
  <c r="Q3021" i="1"/>
  <c r="M3021" i="1"/>
  <c r="N3021" i="1"/>
  <c r="O3021" i="1"/>
  <c r="D3023" i="1" l="1"/>
  <c r="E3022" i="1"/>
  <c r="P3022" i="1"/>
  <c r="Q3022" i="1"/>
  <c r="M3022" i="1"/>
  <c r="O3022" i="1"/>
  <c r="N3022" i="1"/>
  <c r="E3023" i="1" l="1"/>
  <c r="D3024" i="1"/>
  <c r="P3023" i="1"/>
  <c r="Q3023" i="1"/>
  <c r="M3023" i="1"/>
  <c r="N3023" i="1"/>
  <c r="O3023" i="1"/>
  <c r="D3025" i="1" l="1"/>
  <c r="E3024" i="1"/>
  <c r="P3024" i="1"/>
  <c r="Q3024" i="1"/>
  <c r="M3024" i="1"/>
  <c r="N3024" i="1"/>
  <c r="O3024" i="1"/>
  <c r="E3025" i="1" l="1"/>
  <c r="D3026" i="1"/>
  <c r="P3025" i="1"/>
  <c r="Q3025" i="1"/>
  <c r="M3025" i="1"/>
  <c r="N3025" i="1"/>
  <c r="O3025" i="1"/>
  <c r="D3027" i="1" l="1"/>
  <c r="E3026" i="1"/>
  <c r="P3026" i="1"/>
  <c r="Q3026" i="1"/>
  <c r="M3026" i="1"/>
  <c r="O3026" i="1"/>
  <c r="N3026" i="1"/>
  <c r="E3027" i="1" l="1"/>
  <c r="D3028" i="1"/>
  <c r="P3027" i="1"/>
  <c r="Q3027" i="1"/>
  <c r="M3027" i="1"/>
  <c r="N3027" i="1"/>
  <c r="O3027" i="1"/>
  <c r="D3029" i="1" l="1"/>
  <c r="E3028" i="1"/>
  <c r="P3028" i="1"/>
  <c r="Q3028" i="1"/>
  <c r="M3028" i="1"/>
  <c r="N3028" i="1"/>
  <c r="O3028" i="1"/>
  <c r="E3029" i="1" l="1"/>
  <c r="D3030" i="1"/>
  <c r="P3029" i="1"/>
  <c r="Q3029" i="1"/>
  <c r="M3029" i="1"/>
  <c r="N3029" i="1"/>
  <c r="O3029" i="1"/>
  <c r="D3031" i="1" l="1"/>
  <c r="E3030" i="1"/>
  <c r="P3030" i="1"/>
  <c r="Q3030" i="1"/>
  <c r="M3030" i="1"/>
  <c r="O3030" i="1"/>
  <c r="N3030" i="1"/>
  <c r="E3031" i="1" l="1"/>
  <c r="D3032" i="1"/>
  <c r="P3031" i="1"/>
  <c r="Q3031" i="1"/>
  <c r="M3031" i="1"/>
  <c r="N3031" i="1"/>
  <c r="O3031" i="1"/>
  <c r="D3033" i="1" l="1"/>
  <c r="E3032" i="1"/>
  <c r="E3033" i="1" s="1"/>
  <c r="P3032" i="1"/>
  <c r="Q3032" i="1"/>
  <c r="M3032" i="1"/>
  <c r="N3032" i="1"/>
  <c r="O3032" i="1"/>
  <c r="D3034" i="1" l="1"/>
  <c r="P3033" i="1"/>
  <c r="Q3033" i="1"/>
  <c r="M3033" i="1"/>
  <c r="N3033" i="1"/>
  <c r="O3033" i="1"/>
  <c r="D3035" i="1" l="1"/>
  <c r="E3034" i="1"/>
  <c r="P3034" i="1"/>
  <c r="Q3034" i="1"/>
  <c r="M3034" i="1"/>
  <c r="O3034" i="1"/>
  <c r="N3034" i="1"/>
  <c r="E3035" i="1" l="1"/>
  <c r="D3036" i="1"/>
  <c r="P3035" i="1"/>
  <c r="Q3035" i="1"/>
  <c r="M3035" i="1"/>
  <c r="N3035" i="1"/>
  <c r="O3035" i="1"/>
  <c r="D3037" i="1" l="1"/>
  <c r="E3036" i="1"/>
  <c r="E3037" i="1" s="1"/>
  <c r="P3036" i="1"/>
  <c r="Q3036" i="1"/>
  <c r="M3036" i="1"/>
  <c r="N3036" i="1"/>
  <c r="O3036" i="1"/>
  <c r="D3038" i="1" l="1"/>
  <c r="P3037" i="1"/>
  <c r="Q3037" i="1"/>
  <c r="M3037" i="1"/>
  <c r="N3037" i="1"/>
  <c r="O3037" i="1"/>
  <c r="D3039" i="1" l="1"/>
  <c r="E3038" i="1"/>
  <c r="P3038" i="1"/>
  <c r="Q3038" i="1"/>
  <c r="M3038" i="1"/>
  <c r="O3038" i="1"/>
  <c r="N3038" i="1"/>
  <c r="E3039" i="1" l="1"/>
  <c r="D3040" i="1"/>
  <c r="P3039" i="1"/>
  <c r="Q3039" i="1"/>
  <c r="M3039" i="1"/>
  <c r="N3039" i="1"/>
  <c r="O3039" i="1"/>
  <c r="D3041" i="1" l="1"/>
  <c r="E3040" i="1"/>
  <c r="E3041" i="1" s="1"/>
  <c r="P3040" i="1"/>
  <c r="Q3040" i="1"/>
  <c r="M3040" i="1"/>
  <c r="N3040" i="1"/>
  <c r="O3040" i="1"/>
  <c r="D3042" i="1" l="1"/>
  <c r="P3041" i="1"/>
  <c r="Q3041" i="1"/>
  <c r="M3041" i="1"/>
  <c r="N3041" i="1"/>
  <c r="O3041" i="1"/>
  <c r="D3043" i="1" l="1"/>
  <c r="E3042" i="1"/>
  <c r="E3043" i="1" s="1"/>
  <c r="P3042" i="1"/>
  <c r="Q3042" i="1"/>
  <c r="M3042" i="1"/>
  <c r="O3042" i="1"/>
  <c r="N3042" i="1"/>
  <c r="D3044" i="1" l="1"/>
  <c r="P3043" i="1"/>
  <c r="Q3043" i="1"/>
  <c r="M3043" i="1"/>
  <c r="N3043" i="1"/>
  <c r="O3043" i="1"/>
  <c r="D3045" i="1" l="1"/>
  <c r="E3044" i="1"/>
  <c r="E3045" i="1" s="1"/>
  <c r="P3044" i="1"/>
  <c r="Q3044" i="1"/>
  <c r="M3044" i="1"/>
  <c r="N3044" i="1"/>
  <c r="O3044" i="1"/>
  <c r="D3046" i="1" l="1"/>
  <c r="P3045" i="1"/>
  <c r="Q3045" i="1"/>
  <c r="M3045" i="1"/>
  <c r="N3045" i="1"/>
  <c r="O3045" i="1"/>
  <c r="D3047" i="1" l="1"/>
  <c r="E3046" i="1"/>
  <c r="P3046" i="1"/>
  <c r="Q3046" i="1"/>
  <c r="M3046" i="1"/>
  <c r="O3046" i="1"/>
  <c r="N3046" i="1"/>
  <c r="E3047" i="1" l="1"/>
  <c r="D3048" i="1"/>
  <c r="P3047" i="1"/>
  <c r="Q3047" i="1"/>
  <c r="M3047" i="1"/>
  <c r="N3047" i="1"/>
  <c r="O3047" i="1"/>
  <c r="D3049" i="1" l="1"/>
  <c r="E3048" i="1"/>
  <c r="E3049" i="1" s="1"/>
  <c r="P3048" i="1"/>
  <c r="Q3048" i="1"/>
  <c r="M3048" i="1"/>
  <c r="N3048" i="1"/>
  <c r="O3048" i="1"/>
  <c r="D3050" i="1" l="1"/>
  <c r="P3049" i="1"/>
  <c r="Q3049" i="1"/>
  <c r="M3049" i="1"/>
  <c r="N3049" i="1"/>
  <c r="O3049" i="1"/>
  <c r="D3051" i="1" l="1"/>
  <c r="E3050" i="1"/>
  <c r="E3051" i="1" s="1"/>
  <c r="P3050" i="1"/>
  <c r="Q3050" i="1"/>
  <c r="M3050" i="1"/>
  <c r="O3050" i="1"/>
  <c r="N3050" i="1"/>
  <c r="D3052" i="1" l="1"/>
  <c r="P3051" i="1"/>
  <c r="Q3051" i="1"/>
  <c r="M3051" i="1"/>
  <c r="N3051" i="1"/>
  <c r="O3051" i="1"/>
  <c r="D3053" i="1" l="1"/>
  <c r="E3052" i="1"/>
  <c r="E3053" i="1" s="1"/>
  <c r="P3052" i="1"/>
  <c r="Q3052" i="1"/>
  <c r="M3052" i="1"/>
  <c r="N3052" i="1"/>
  <c r="O3052" i="1"/>
  <c r="D3054" i="1" l="1"/>
  <c r="P3053" i="1"/>
  <c r="Q3053" i="1"/>
  <c r="M3053" i="1"/>
  <c r="N3053" i="1"/>
  <c r="O3053" i="1"/>
  <c r="D3055" i="1" l="1"/>
  <c r="E3054" i="1"/>
  <c r="E3055" i="1" s="1"/>
  <c r="P3054" i="1"/>
  <c r="Q3054" i="1"/>
  <c r="M3054" i="1"/>
  <c r="O3054" i="1"/>
  <c r="N3054" i="1"/>
  <c r="D3056" i="1" l="1"/>
  <c r="P3055" i="1"/>
  <c r="Q3055" i="1"/>
  <c r="M3055" i="1"/>
  <c r="N3055" i="1"/>
  <c r="O3055" i="1"/>
  <c r="D3057" i="1" l="1"/>
  <c r="E3056" i="1"/>
  <c r="P3056" i="1"/>
  <c r="Q3056" i="1"/>
  <c r="M3056" i="1"/>
  <c r="N3056" i="1"/>
  <c r="O3056" i="1"/>
  <c r="E3057" i="1" l="1"/>
  <c r="D3058" i="1"/>
  <c r="P3057" i="1"/>
  <c r="Q3057" i="1"/>
  <c r="M3057" i="1"/>
  <c r="N3057" i="1"/>
  <c r="O3057" i="1"/>
  <c r="D3059" i="1" l="1"/>
  <c r="E3058" i="1"/>
  <c r="P3058" i="1"/>
  <c r="Q3058" i="1"/>
  <c r="M3058" i="1"/>
  <c r="O3058" i="1"/>
  <c r="N3058" i="1"/>
  <c r="E3059" i="1" l="1"/>
  <c r="D3060" i="1"/>
  <c r="P3059" i="1"/>
  <c r="Q3059" i="1"/>
  <c r="M3059" i="1"/>
  <c r="N3059" i="1"/>
  <c r="O3059" i="1"/>
  <c r="D3061" i="1" l="1"/>
  <c r="E3060" i="1"/>
  <c r="P3060" i="1"/>
  <c r="Q3060" i="1"/>
  <c r="M3060" i="1"/>
  <c r="N3060" i="1"/>
  <c r="O3060" i="1"/>
  <c r="E3061" i="1" l="1"/>
  <c r="D3062" i="1"/>
  <c r="P3061" i="1"/>
  <c r="Q3061" i="1"/>
  <c r="M3061" i="1"/>
  <c r="N3061" i="1"/>
  <c r="O3061" i="1"/>
  <c r="D3063" i="1" l="1"/>
  <c r="E3062" i="1"/>
  <c r="P3062" i="1"/>
  <c r="Q3062" i="1"/>
  <c r="M3062" i="1"/>
  <c r="O3062" i="1"/>
  <c r="N3062" i="1"/>
  <c r="E3063" i="1" l="1"/>
  <c r="D3064" i="1"/>
  <c r="P3063" i="1"/>
  <c r="Q3063" i="1"/>
  <c r="M3063" i="1"/>
  <c r="N3063" i="1"/>
  <c r="O3063" i="1"/>
  <c r="D3065" i="1" l="1"/>
  <c r="E3064" i="1"/>
  <c r="P3064" i="1"/>
  <c r="Q3064" i="1"/>
  <c r="M3064" i="1"/>
  <c r="N3064" i="1"/>
  <c r="O3064" i="1"/>
  <c r="E3065" i="1" l="1"/>
  <c r="D3066" i="1"/>
  <c r="P3065" i="1"/>
  <c r="Q3065" i="1"/>
  <c r="M3065" i="1"/>
  <c r="N3065" i="1"/>
  <c r="O3065" i="1"/>
  <c r="D3067" i="1" l="1"/>
  <c r="E3066" i="1"/>
  <c r="E3067" i="1" s="1"/>
  <c r="P3066" i="1"/>
  <c r="Q3066" i="1"/>
  <c r="M3066" i="1"/>
  <c r="O3066" i="1"/>
  <c r="N3066" i="1"/>
  <c r="D3068" i="1" l="1"/>
  <c r="P3067" i="1"/>
  <c r="Q3067" i="1"/>
  <c r="M3067" i="1"/>
  <c r="N3067" i="1"/>
  <c r="O3067" i="1"/>
  <c r="D3069" i="1" l="1"/>
  <c r="E3068" i="1"/>
  <c r="P3068" i="1"/>
  <c r="Q3068" i="1"/>
  <c r="M3068" i="1"/>
  <c r="N3068" i="1"/>
  <c r="O3068" i="1"/>
  <c r="E3069" i="1" l="1"/>
  <c r="D3070" i="1"/>
  <c r="P3069" i="1"/>
  <c r="Q3069" i="1"/>
  <c r="M3069" i="1"/>
  <c r="N3069" i="1"/>
  <c r="O3069" i="1"/>
  <c r="D3071" i="1" l="1"/>
  <c r="E3070" i="1"/>
  <c r="P3070" i="1"/>
  <c r="Q3070" i="1"/>
  <c r="M3070" i="1"/>
  <c r="O3070" i="1"/>
  <c r="N3070" i="1"/>
  <c r="E3071" i="1" l="1"/>
  <c r="D3072" i="1"/>
  <c r="P3071" i="1"/>
  <c r="Q3071" i="1"/>
  <c r="M3071" i="1"/>
  <c r="N3071" i="1"/>
  <c r="O3071" i="1"/>
  <c r="D3073" i="1" l="1"/>
  <c r="E3072" i="1"/>
  <c r="P3072" i="1"/>
  <c r="Q3072" i="1"/>
  <c r="M3072" i="1"/>
  <c r="N3072" i="1"/>
  <c r="O3072" i="1"/>
  <c r="E3073" i="1" l="1"/>
  <c r="D3074" i="1"/>
  <c r="P3073" i="1"/>
  <c r="Q3073" i="1"/>
  <c r="M3073" i="1"/>
  <c r="N3073" i="1"/>
  <c r="O3073" i="1"/>
  <c r="D3075" i="1" l="1"/>
  <c r="E3074" i="1"/>
  <c r="P3074" i="1"/>
  <c r="Q3074" i="1"/>
  <c r="M3074" i="1"/>
  <c r="O3074" i="1"/>
  <c r="N3074" i="1"/>
  <c r="E3075" i="1" l="1"/>
  <c r="D3076" i="1"/>
  <c r="P3075" i="1"/>
  <c r="Q3075" i="1"/>
  <c r="M3075" i="1"/>
  <c r="N3075" i="1"/>
  <c r="O3075" i="1"/>
  <c r="D3077" i="1" l="1"/>
  <c r="E3076" i="1"/>
  <c r="P3076" i="1"/>
  <c r="Q3076" i="1"/>
  <c r="M3076" i="1"/>
  <c r="N3076" i="1"/>
  <c r="O3076" i="1"/>
  <c r="E3077" i="1" l="1"/>
  <c r="D3078" i="1"/>
  <c r="P3077" i="1"/>
  <c r="Q3077" i="1"/>
  <c r="M3077" i="1"/>
  <c r="N3077" i="1"/>
  <c r="O3077" i="1"/>
  <c r="D3079" i="1" l="1"/>
  <c r="E3078" i="1"/>
  <c r="P3078" i="1"/>
  <c r="Q3078" i="1"/>
  <c r="M3078" i="1"/>
  <c r="O3078" i="1"/>
  <c r="N3078" i="1"/>
  <c r="E3079" i="1" l="1"/>
  <c r="D3080" i="1"/>
  <c r="P3079" i="1"/>
  <c r="Q3079" i="1"/>
  <c r="M3079" i="1"/>
  <c r="N3079" i="1"/>
  <c r="O3079" i="1"/>
  <c r="D3081" i="1" l="1"/>
  <c r="E3080" i="1"/>
  <c r="P3080" i="1"/>
  <c r="Q3080" i="1"/>
  <c r="M3080" i="1"/>
  <c r="N3080" i="1"/>
  <c r="O3080" i="1"/>
  <c r="E3081" i="1" l="1"/>
  <c r="D3082" i="1"/>
  <c r="P3081" i="1"/>
  <c r="Q3081" i="1"/>
  <c r="M3081" i="1"/>
  <c r="N3081" i="1"/>
  <c r="O3081" i="1"/>
  <c r="D3083" i="1" l="1"/>
  <c r="E3082" i="1"/>
  <c r="E3083" i="1" s="1"/>
  <c r="P3082" i="1"/>
  <c r="Q3082" i="1"/>
  <c r="M3082" i="1"/>
  <c r="O3082" i="1"/>
  <c r="N3082" i="1"/>
  <c r="D3084" i="1" l="1"/>
  <c r="P3083" i="1"/>
  <c r="Q3083" i="1"/>
  <c r="M3083" i="1"/>
  <c r="N3083" i="1"/>
  <c r="O3083" i="1"/>
  <c r="D3085" i="1" l="1"/>
  <c r="E3084" i="1"/>
  <c r="P3084" i="1"/>
  <c r="Q3084" i="1"/>
  <c r="M3084" i="1"/>
  <c r="N3084" i="1"/>
  <c r="O3084" i="1"/>
  <c r="E3085" i="1" l="1"/>
  <c r="D3086" i="1"/>
  <c r="P3085" i="1"/>
  <c r="Q3085" i="1"/>
  <c r="M3085" i="1"/>
  <c r="N3085" i="1"/>
  <c r="O3085" i="1"/>
  <c r="D3087" i="1" l="1"/>
  <c r="E3086" i="1"/>
  <c r="P3086" i="1"/>
  <c r="Q3086" i="1"/>
  <c r="M3086" i="1"/>
  <c r="O3086" i="1"/>
  <c r="N3086" i="1"/>
  <c r="E3087" i="1" l="1"/>
  <c r="D3088" i="1"/>
  <c r="P3087" i="1"/>
  <c r="Q3087" i="1"/>
  <c r="M3087" i="1"/>
  <c r="N3087" i="1"/>
  <c r="O3087" i="1"/>
  <c r="D3089" i="1" l="1"/>
  <c r="E3088" i="1"/>
  <c r="P3088" i="1"/>
  <c r="Q3088" i="1"/>
  <c r="M3088" i="1"/>
  <c r="N3088" i="1"/>
  <c r="O3088" i="1"/>
  <c r="E3089" i="1" l="1"/>
  <c r="D3090" i="1"/>
  <c r="P3089" i="1"/>
  <c r="Q3089" i="1"/>
  <c r="M3089" i="1"/>
  <c r="N3089" i="1"/>
  <c r="O3089" i="1"/>
  <c r="D3091" i="1" l="1"/>
  <c r="E3090" i="1"/>
  <c r="P3090" i="1"/>
  <c r="Q3090" i="1"/>
  <c r="M3090" i="1"/>
  <c r="O3090" i="1"/>
  <c r="N3090" i="1"/>
  <c r="E3091" i="1" l="1"/>
  <c r="D3092" i="1"/>
  <c r="P3091" i="1"/>
  <c r="Q3091" i="1"/>
  <c r="M3091" i="1"/>
  <c r="N3091" i="1"/>
  <c r="O3091" i="1"/>
  <c r="D3093" i="1" l="1"/>
  <c r="E3092" i="1"/>
  <c r="P3092" i="1"/>
  <c r="Q3092" i="1"/>
  <c r="M3092" i="1"/>
  <c r="N3092" i="1"/>
  <c r="O3092" i="1"/>
  <c r="E3093" i="1" l="1"/>
  <c r="D3094" i="1"/>
  <c r="P3093" i="1"/>
  <c r="Q3093" i="1"/>
  <c r="M3093" i="1"/>
  <c r="N3093" i="1"/>
  <c r="O3093" i="1"/>
  <c r="D3095" i="1" l="1"/>
  <c r="E3094" i="1"/>
  <c r="P3094" i="1"/>
  <c r="Q3094" i="1"/>
  <c r="M3094" i="1"/>
  <c r="O3094" i="1"/>
  <c r="N3094" i="1"/>
  <c r="E3095" i="1" l="1"/>
  <c r="D3096" i="1"/>
  <c r="P3095" i="1"/>
  <c r="Q3095" i="1"/>
  <c r="M3095" i="1"/>
  <c r="N3095" i="1"/>
  <c r="O3095" i="1"/>
  <c r="D3097" i="1" l="1"/>
  <c r="E3096" i="1"/>
  <c r="P3096" i="1"/>
  <c r="Q3096" i="1"/>
  <c r="M3096" i="1"/>
  <c r="N3096" i="1"/>
  <c r="O3096" i="1"/>
  <c r="E3097" i="1" l="1"/>
  <c r="D3098" i="1"/>
  <c r="P3097" i="1"/>
  <c r="Q3097" i="1"/>
  <c r="M3097" i="1"/>
  <c r="N3097" i="1"/>
  <c r="O3097" i="1"/>
  <c r="D3099" i="1" l="1"/>
  <c r="E3098" i="1"/>
  <c r="P3098" i="1"/>
  <c r="Q3098" i="1"/>
  <c r="M3098" i="1"/>
  <c r="O3098" i="1"/>
  <c r="N3098" i="1"/>
  <c r="E3099" i="1" l="1"/>
  <c r="D3100" i="1"/>
  <c r="P3099" i="1"/>
  <c r="Q3099" i="1"/>
  <c r="M3099" i="1"/>
  <c r="N3099" i="1"/>
  <c r="O3099" i="1"/>
  <c r="D3101" i="1" l="1"/>
  <c r="E3100" i="1"/>
  <c r="P3100" i="1"/>
  <c r="Q3100" i="1"/>
  <c r="M3100" i="1"/>
  <c r="N3100" i="1"/>
  <c r="O3100" i="1"/>
  <c r="E3101" i="1" l="1"/>
  <c r="D3102" i="1"/>
  <c r="P3101" i="1"/>
  <c r="Q3101" i="1"/>
  <c r="M3101" i="1"/>
  <c r="N3101" i="1"/>
  <c r="O3101" i="1"/>
  <c r="D3103" i="1" l="1"/>
  <c r="E3102" i="1"/>
  <c r="P3102" i="1"/>
  <c r="Q3102" i="1"/>
  <c r="M3102" i="1"/>
  <c r="O3102" i="1"/>
  <c r="N3102" i="1"/>
  <c r="E3103" i="1" l="1"/>
  <c r="D3104" i="1"/>
  <c r="P3103" i="1"/>
  <c r="Q3103" i="1"/>
  <c r="M3103" i="1"/>
  <c r="N3103" i="1"/>
  <c r="O3103" i="1"/>
  <c r="D3105" i="1" l="1"/>
  <c r="E3104" i="1"/>
  <c r="P3104" i="1"/>
  <c r="Q3104" i="1"/>
  <c r="M3104" i="1"/>
  <c r="N3104" i="1"/>
  <c r="O3104" i="1"/>
  <c r="E3105" i="1" l="1"/>
  <c r="D3106" i="1"/>
  <c r="P3105" i="1"/>
  <c r="Q3105" i="1"/>
  <c r="M3105" i="1"/>
  <c r="N3105" i="1"/>
  <c r="O3105" i="1"/>
  <c r="D3107" i="1" l="1"/>
  <c r="E3106" i="1"/>
  <c r="E3107" i="1" s="1"/>
  <c r="P3106" i="1"/>
  <c r="Q3106" i="1"/>
  <c r="M3106" i="1"/>
  <c r="O3106" i="1"/>
  <c r="N3106" i="1"/>
  <c r="D3108" i="1" l="1"/>
  <c r="P3107" i="1"/>
  <c r="Q3107" i="1"/>
  <c r="M3107" i="1"/>
  <c r="N3107" i="1"/>
  <c r="O3107" i="1"/>
  <c r="D3109" i="1" l="1"/>
  <c r="E3108" i="1"/>
  <c r="P3108" i="1"/>
  <c r="Q3108" i="1"/>
  <c r="M3108" i="1"/>
  <c r="N3108" i="1"/>
  <c r="O3108" i="1"/>
  <c r="E3109" i="1" l="1"/>
  <c r="D3110" i="1"/>
  <c r="P3109" i="1"/>
  <c r="Q3109" i="1"/>
  <c r="M3109" i="1"/>
  <c r="N3109" i="1"/>
  <c r="O3109" i="1"/>
  <c r="D3111" i="1" l="1"/>
  <c r="E3110" i="1"/>
  <c r="P3110" i="1"/>
  <c r="Q3110" i="1"/>
  <c r="M3110" i="1"/>
  <c r="O3110" i="1"/>
  <c r="N3110" i="1"/>
  <c r="E3111" i="1" l="1"/>
  <c r="D3112" i="1"/>
  <c r="P3111" i="1"/>
  <c r="Q3111" i="1"/>
  <c r="M3111" i="1"/>
  <c r="N3111" i="1"/>
  <c r="O3111" i="1"/>
  <c r="D3113" i="1" l="1"/>
  <c r="E3112" i="1"/>
  <c r="E3113" i="1" s="1"/>
  <c r="P3112" i="1"/>
  <c r="Q3112" i="1"/>
  <c r="M3112" i="1"/>
  <c r="N3112" i="1"/>
  <c r="O3112" i="1"/>
  <c r="D3114" i="1" l="1"/>
  <c r="P3113" i="1"/>
  <c r="Q3113" i="1"/>
  <c r="M3113" i="1"/>
  <c r="N3113" i="1"/>
  <c r="O3113" i="1"/>
  <c r="D3115" i="1" l="1"/>
  <c r="E3114" i="1"/>
  <c r="P3114" i="1"/>
  <c r="Q3114" i="1"/>
  <c r="M3114" i="1"/>
  <c r="O3114" i="1"/>
  <c r="N3114" i="1"/>
  <c r="E3115" i="1" l="1"/>
  <c r="D3116" i="1"/>
  <c r="P3115" i="1"/>
  <c r="Q3115" i="1"/>
  <c r="M3115" i="1"/>
  <c r="N3115" i="1"/>
  <c r="O3115" i="1"/>
  <c r="D3117" i="1" l="1"/>
  <c r="E3116" i="1"/>
  <c r="P3116" i="1"/>
  <c r="Q3116" i="1"/>
  <c r="M3116" i="1"/>
  <c r="N3116" i="1"/>
  <c r="O3116" i="1"/>
  <c r="E3117" i="1" l="1"/>
  <c r="D3118" i="1"/>
  <c r="P3117" i="1"/>
  <c r="Q3117" i="1"/>
  <c r="M3117" i="1"/>
  <c r="N3117" i="1"/>
  <c r="O3117" i="1"/>
  <c r="D3119" i="1" l="1"/>
  <c r="E3118" i="1"/>
  <c r="E3119" i="1" s="1"/>
  <c r="P3118" i="1"/>
  <c r="Q3118" i="1"/>
  <c r="M3118" i="1"/>
  <c r="O3118" i="1"/>
  <c r="N3118" i="1"/>
  <c r="D3120" i="1" l="1"/>
  <c r="P3119" i="1"/>
  <c r="Q3119" i="1"/>
  <c r="M3119" i="1"/>
  <c r="N3119" i="1"/>
  <c r="O3119" i="1"/>
  <c r="D3121" i="1" l="1"/>
  <c r="E3120" i="1"/>
  <c r="E3121" i="1" s="1"/>
  <c r="P3120" i="1"/>
  <c r="Q3120" i="1"/>
  <c r="M3120" i="1"/>
  <c r="N3120" i="1"/>
  <c r="O3120" i="1"/>
  <c r="D3122" i="1" l="1"/>
  <c r="P3121" i="1"/>
  <c r="Q3121" i="1"/>
  <c r="M3121" i="1"/>
  <c r="N3121" i="1"/>
  <c r="O3121" i="1"/>
  <c r="D3123" i="1" l="1"/>
  <c r="E3122" i="1"/>
  <c r="P3122" i="1"/>
  <c r="Q3122" i="1"/>
  <c r="M3122" i="1"/>
  <c r="O3122" i="1"/>
  <c r="N3122" i="1"/>
  <c r="E3123" i="1" l="1"/>
  <c r="D3124" i="1"/>
  <c r="M3124" i="1"/>
  <c r="O3124" i="1"/>
  <c r="P3124" i="1"/>
  <c r="N3124" i="1"/>
  <c r="Q3124" i="1"/>
  <c r="P3123" i="1"/>
  <c r="Q3123" i="1"/>
  <c r="M3123" i="1"/>
  <c r="N3123" i="1"/>
  <c r="O3123" i="1"/>
  <c r="D3125" i="1" l="1"/>
  <c r="E3124" i="1"/>
  <c r="E3125" i="1" s="1"/>
  <c r="O3125" i="1"/>
  <c r="Q3125" i="1"/>
  <c r="M3125" i="1"/>
  <c r="N3125" i="1"/>
  <c r="P3125" i="1"/>
  <c r="D3126" i="1" l="1"/>
  <c r="N3126" i="1"/>
  <c r="O3126" i="1"/>
  <c r="Q3126" i="1"/>
  <c r="M3126" i="1"/>
  <c r="P3126" i="1"/>
  <c r="D3127" i="1" l="1"/>
  <c r="E3126" i="1"/>
  <c r="E3127" i="1" s="1"/>
  <c r="O3127" i="1"/>
  <c r="P3127" i="1"/>
  <c r="M3127" i="1"/>
  <c r="Q3127" i="1"/>
  <c r="N3127" i="1"/>
  <c r="D3128" i="1" l="1"/>
  <c r="M3128" i="1"/>
  <c r="P3128" i="1"/>
  <c r="N3128" i="1"/>
  <c r="Q3128" i="1"/>
  <c r="O3128" i="1"/>
  <c r="D3129" i="1" l="1"/>
  <c r="E3128" i="1"/>
  <c r="M3129" i="1"/>
  <c r="Q3129" i="1"/>
  <c r="O3129" i="1"/>
  <c r="N3129" i="1"/>
  <c r="P3129" i="1"/>
  <c r="E3129" i="1" l="1"/>
  <c r="D3130" i="1"/>
  <c r="N3130" i="1"/>
  <c r="O3130" i="1"/>
  <c r="P3130" i="1"/>
  <c r="M3130" i="1"/>
  <c r="Q3130" i="1"/>
  <c r="D3131" i="1" l="1"/>
  <c r="E3130" i="1"/>
  <c r="E3131" i="1" s="1"/>
  <c r="O3131" i="1"/>
  <c r="N3131" i="1"/>
  <c r="P3131" i="1"/>
  <c r="Q3131" i="1"/>
  <c r="M3131" i="1"/>
  <c r="D3132" i="1" l="1"/>
  <c r="M3132" i="1"/>
  <c r="N3132" i="1"/>
  <c r="P3132" i="1"/>
  <c r="Q3132" i="1"/>
  <c r="O3132" i="1"/>
  <c r="D3133" i="1" l="1"/>
  <c r="E3132" i="1"/>
  <c r="M3133" i="1"/>
  <c r="O3133" i="1"/>
  <c r="Q3133" i="1"/>
  <c r="N3133" i="1"/>
  <c r="P3133" i="1"/>
  <c r="E3133" i="1" l="1"/>
  <c r="D3134" i="1"/>
  <c r="Q3134" i="1"/>
  <c r="O3134" i="1"/>
  <c r="P3134" i="1"/>
  <c r="M3134" i="1"/>
  <c r="N3134" i="1"/>
  <c r="D3135" i="1" l="1"/>
  <c r="E3134" i="1"/>
  <c r="O3135" i="1"/>
  <c r="P3135" i="1"/>
  <c r="M3135" i="1"/>
  <c r="Q3135" i="1"/>
  <c r="N3135" i="1"/>
  <c r="E3135" i="1" l="1"/>
  <c r="D3136" i="1"/>
  <c r="M3136" i="1"/>
  <c r="O3136" i="1"/>
  <c r="N3136" i="1"/>
  <c r="P3136" i="1"/>
  <c r="Q3136" i="1"/>
  <c r="D3137" i="1" l="1"/>
  <c r="E3136" i="1"/>
  <c r="O3137" i="1"/>
  <c r="N3137" i="1"/>
  <c r="P3137" i="1"/>
  <c r="M3137" i="1"/>
  <c r="Q3137" i="1"/>
  <c r="D3138" i="1" l="1"/>
  <c r="E3137" i="1"/>
  <c r="O3138" i="1"/>
  <c r="Q3138" i="1"/>
  <c r="P3138" i="1"/>
  <c r="M3138" i="1"/>
  <c r="N3138" i="1"/>
  <c r="E3138" i="1" l="1"/>
  <c r="D3139" i="1"/>
  <c r="M3139" i="1"/>
  <c r="N3139" i="1"/>
  <c r="O3139" i="1"/>
  <c r="Q3139" i="1"/>
  <c r="P3139" i="1"/>
  <c r="D3140" i="1" l="1"/>
  <c r="E3139" i="1"/>
  <c r="P3140" i="1"/>
  <c r="Q3140" i="1"/>
  <c r="M3140" i="1"/>
  <c r="O3140" i="1"/>
  <c r="N3140" i="1"/>
  <c r="E3140" i="1" l="1"/>
  <c r="D3141" i="1"/>
  <c r="N3141" i="1"/>
  <c r="P3141" i="1"/>
  <c r="M3141" i="1"/>
  <c r="O3141" i="1"/>
  <c r="Q3141" i="1"/>
  <c r="D3142" i="1" l="1"/>
  <c r="E3141" i="1"/>
  <c r="O3142" i="1"/>
  <c r="Q3142" i="1"/>
  <c r="M3142" i="1"/>
  <c r="N3142" i="1"/>
  <c r="P3142" i="1"/>
  <c r="E3142" i="1" l="1"/>
  <c r="D3143" i="1"/>
  <c r="N3143" i="1"/>
  <c r="O3143" i="1"/>
  <c r="P3143" i="1"/>
  <c r="Q3143" i="1"/>
  <c r="M3143" i="1"/>
  <c r="D3144" i="1" l="1"/>
  <c r="E3143" i="1"/>
  <c r="E3144" i="1" s="1"/>
  <c r="P3144" i="1"/>
  <c r="Q3144" i="1"/>
  <c r="M3144" i="1"/>
  <c r="O3144" i="1"/>
  <c r="N3144" i="1"/>
  <c r="D3145" i="1" l="1"/>
  <c r="M3145" i="1"/>
  <c r="Q3145" i="1"/>
  <c r="N3145" i="1"/>
  <c r="O3145" i="1"/>
  <c r="P3145" i="1"/>
  <c r="D3146" i="1" l="1"/>
  <c r="E3145" i="1"/>
  <c r="E3146" i="1" s="1"/>
  <c r="M3146" i="1"/>
  <c r="N3146" i="1"/>
  <c r="O3146" i="1"/>
  <c r="Q3146" i="1"/>
  <c r="P3146" i="1"/>
  <c r="D3147" i="1" l="1"/>
  <c r="P3147" i="1"/>
  <c r="M3147" i="1"/>
  <c r="Q3147" i="1"/>
  <c r="O3147" i="1"/>
  <c r="N3147" i="1"/>
  <c r="D3148" i="1" l="1"/>
  <c r="E3147" i="1"/>
  <c r="E3148" i="1" s="1"/>
  <c r="Q3148" i="1"/>
  <c r="M3148" i="1"/>
  <c r="N3148" i="1"/>
  <c r="O3148" i="1"/>
  <c r="P3148" i="1"/>
  <c r="D3149" i="1" l="1"/>
  <c r="O3149" i="1"/>
  <c r="P3149" i="1"/>
  <c r="Q3149" i="1"/>
  <c r="M3149" i="1"/>
  <c r="N3149" i="1"/>
  <c r="D3150" i="1" l="1"/>
  <c r="E3149" i="1"/>
  <c r="M3150" i="1"/>
  <c r="N3150" i="1"/>
  <c r="O3150" i="1"/>
  <c r="Q3150" i="1"/>
  <c r="P3150" i="1"/>
  <c r="E3150" i="1" l="1"/>
  <c r="D3151" i="1"/>
  <c r="Q3151" i="1"/>
  <c r="N3151" i="1"/>
  <c r="O3151" i="1"/>
  <c r="P3151" i="1"/>
  <c r="M3151" i="1"/>
  <c r="D3152" i="1" l="1"/>
  <c r="E3151" i="1"/>
  <c r="E3152" i="1" s="1"/>
  <c r="Q3152" i="1"/>
  <c r="O3152" i="1"/>
  <c r="M3152" i="1"/>
  <c r="P3152" i="1"/>
  <c r="N3152" i="1"/>
  <c r="D3153" i="1" l="1"/>
  <c r="O3153" i="1"/>
  <c r="P3153" i="1"/>
  <c r="N3153" i="1"/>
  <c r="Q3153" i="1"/>
  <c r="M3153" i="1"/>
  <c r="D3154" i="1" l="1"/>
  <c r="E3153" i="1"/>
  <c r="E3154" i="1" s="1"/>
  <c r="M3154" i="1"/>
  <c r="N3154" i="1"/>
  <c r="O3154" i="1"/>
  <c r="Q3154" i="1"/>
  <c r="P3154" i="1"/>
  <c r="D3155" i="1" l="1"/>
  <c r="P3155" i="1"/>
  <c r="M3155" i="1"/>
  <c r="O3155" i="1"/>
  <c r="Q3155" i="1"/>
  <c r="N3155" i="1"/>
  <c r="D3156" i="1" l="1"/>
  <c r="E3155" i="1"/>
  <c r="Q3156" i="1"/>
  <c r="M3156" i="1"/>
  <c r="N3156" i="1"/>
  <c r="O3156" i="1"/>
  <c r="P3156" i="1"/>
  <c r="E3156" i="1" l="1"/>
  <c r="D3157" i="1"/>
  <c r="M3157" i="1"/>
  <c r="N3157" i="1"/>
  <c r="O3157" i="1"/>
  <c r="Q3157" i="1"/>
  <c r="P3157" i="1"/>
  <c r="D3158" i="1" l="1"/>
  <c r="E3157" i="1"/>
  <c r="E3158" i="1" s="1"/>
  <c r="N3158" i="1"/>
  <c r="O3158" i="1"/>
  <c r="Q3158" i="1"/>
  <c r="P3158" i="1"/>
  <c r="M3158" i="1"/>
  <c r="D3159" i="1" l="1"/>
  <c r="M3159" i="1"/>
  <c r="Q3159" i="1"/>
  <c r="N3159" i="1"/>
  <c r="O3159" i="1"/>
  <c r="P3159" i="1"/>
  <c r="D3160" i="1" l="1"/>
  <c r="E3159" i="1"/>
  <c r="E3160" i="1" s="1"/>
  <c r="M3160" i="1"/>
  <c r="N3160" i="1"/>
  <c r="Q3160" i="1"/>
  <c r="O3160" i="1"/>
  <c r="P3160" i="1"/>
  <c r="D3161" i="1" l="1"/>
  <c r="M3161" i="1"/>
  <c r="N3161" i="1"/>
  <c r="P3161" i="1"/>
  <c r="Q3161" i="1"/>
  <c r="O3161" i="1"/>
  <c r="D3162" i="1" l="1"/>
  <c r="E3161" i="1"/>
  <c r="E3162" i="1" s="1"/>
  <c r="N3162" i="1"/>
  <c r="P3162" i="1"/>
  <c r="Q3162" i="1"/>
  <c r="O3162" i="1"/>
  <c r="M3162" i="1"/>
  <c r="D3163" i="1" l="1"/>
  <c r="N3163" i="1"/>
  <c r="M3163" i="1"/>
  <c r="O3163" i="1"/>
  <c r="Q3163" i="1"/>
  <c r="P3163" i="1"/>
  <c r="D3164" i="1" l="1"/>
  <c r="E3163" i="1"/>
  <c r="E3164" i="1" s="1"/>
  <c r="P3164" i="1"/>
  <c r="Q3164" i="1"/>
  <c r="M3164" i="1"/>
  <c r="N3164" i="1"/>
  <c r="O3164" i="1"/>
  <c r="D3165" i="1" l="1"/>
  <c r="P3165" i="1"/>
  <c r="Q3165" i="1"/>
  <c r="M3165" i="1"/>
  <c r="N3165" i="1"/>
  <c r="O3165" i="1"/>
  <c r="D3166" i="1" l="1"/>
  <c r="E3165" i="1"/>
  <c r="E3166" i="1" s="1"/>
  <c r="N3166" i="1"/>
  <c r="Q3166" i="1"/>
  <c r="O3166" i="1"/>
  <c r="P3166" i="1"/>
  <c r="M3166" i="1"/>
  <c r="D3167" i="1" l="1"/>
  <c r="Q3167" i="1"/>
  <c r="N3167" i="1"/>
  <c r="P3167" i="1"/>
  <c r="M3167" i="1"/>
  <c r="O3167" i="1"/>
  <c r="D3168" i="1" l="1"/>
  <c r="E3167" i="1"/>
  <c r="E3168" i="1" s="1"/>
  <c r="M3168" i="1"/>
  <c r="N3168" i="1"/>
  <c r="O3168" i="1"/>
  <c r="Q3168" i="1"/>
  <c r="P3168" i="1"/>
  <c r="D3169" i="1" l="1"/>
  <c r="M3169" i="1"/>
  <c r="N3169" i="1"/>
  <c r="O3169" i="1"/>
  <c r="P3169" i="1"/>
  <c r="Q3169" i="1"/>
  <c r="D3170" i="1" l="1"/>
  <c r="E3169" i="1"/>
  <c r="E3170" i="1" s="1"/>
  <c r="N3170" i="1"/>
  <c r="O3170" i="1"/>
  <c r="P3170" i="1"/>
  <c r="Q3170" i="1"/>
  <c r="M3170" i="1"/>
  <c r="D3171" i="1" l="1"/>
  <c r="Q3171" i="1"/>
  <c r="M3171" i="1"/>
  <c r="N3171" i="1"/>
  <c r="O3171" i="1"/>
  <c r="P3171" i="1"/>
  <c r="D3172" i="1" l="1"/>
  <c r="E3171" i="1"/>
  <c r="E3172" i="1" s="1"/>
  <c r="N3172" i="1"/>
  <c r="O3172" i="1"/>
  <c r="M3172" i="1"/>
  <c r="P3172" i="1"/>
  <c r="Q3172" i="1"/>
  <c r="D3173" i="1" l="1"/>
  <c r="N3173" i="1"/>
  <c r="P3173" i="1"/>
  <c r="Q3173" i="1"/>
  <c r="O3173" i="1"/>
  <c r="M3173" i="1"/>
  <c r="D3174" i="1" l="1"/>
  <c r="E3173" i="1"/>
  <c r="E3174" i="1" s="1"/>
  <c r="M3174" i="1"/>
  <c r="O3174" i="1"/>
  <c r="Q3174" i="1"/>
  <c r="N3174" i="1"/>
  <c r="P3174" i="1"/>
  <c r="D3175" i="1" l="1"/>
  <c r="M3175" i="1"/>
  <c r="N3175" i="1"/>
  <c r="O3175" i="1"/>
  <c r="Q3175" i="1"/>
  <c r="P3175" i="1"/>
  <c r="D3176" i="1" l="1"/>
  <c r="E3175" i="1"/>
  <c r="O3176" i="1"/>
  <c r="P3176" i="1"/>
  <c r="Q3176" i="1"/>
  <c r="M3176" i="1"/>
  <c r="N3176" i="1"/>
  <c r="E3176" i="1" l="1"/>
  <c r="D3177" i="1"/>
  <c r="P3177" i="1"/>
  <c r="Q3177" i="1"/>
  <c r="M3177" i="1"/>
  <c r="O3177" i="1"/>
  <c r="N3177" i="1"/>
  <c r="D3178" i="1" l="1"/>
  <c r="E3177" i="1"/>
  <c r="M3178" i="1"/>
  <c r="Q3178" i="1"/>
  <c r="O3178" i="1"/>
  <c r="N3178" i="1"/>
  <c r="P3178" i="1"/>
  <c r="E3178" i="1" l="1"/>
  <c r="D3179" i="1"/>
  <c r="M3179" i="1"/>
  <c r="P3179" i="1"/>
  <c r="O3179" i="1"/>
  <c r="Q3179" i="1"/>
  <c r="N3179" i="1"/>
  <c r="D3180" i="1" l="1"/>
  <c r="E3179" i="1"/>
  <c r="P3180" i="1"/>
  <c r="M3180" i="1"/>
  <c r="O3180" i="1"/>
  <c r="Q3180" i="1"/>
  <c r="N3180" i="1"/>
  <c r="E3180" i="1" l="1"/>
  <c r="D3181" i="1"/>
  <c r="O3181" i="1"/>
  <c r="N3181" i="1"/>
  <c r="P3181" i="1"/>
  <c r="M3181" i="1"/>
  <c r="Q3181" i="1"/>
  <c r="D3182" i="1" l="1"/>
  <c r="E3181" i="1"/>
  <c r="E3182" i="1" s="1"/>
  <c r="M3182" i="1"/>
  <c r="O3182" i="1"/>
  <c r="Q3182" i="1"/>
  <c r="N3182" i="1"/>
  <c r="P3182" i="1"/>
  <c r="D3183" i="1" l="1"/>
  <c r="M3183" i="1"/>
  <c r="O3183" i="1"/>
  <c r="P3183" i="1"/>
  <c r="Q3183" i="1"/>
  <c r="N3183" i="1"/>
  <c r="D3184" i="1" l="1"/>
  <c r="E3183" i="1"/>
  <c r="E3184" i="1" s="1"/>
  <c r="P3184" i="1"/>
  <c r="O3184" i="1"/>
  <c r="Q3184" i="1"/>
  <c r="M3184" i="1"/>
  <c r="N3184" i="1"/>
  <c r="D3185" i="1" l="1"/>
  <c r="N3185" i="1"/>
  <c r="P3185" i="1"/>
  <c r="M3185" i="1"/>
  <c r="O3185" i="1"/>
  <c r="Q3185" i="1"/>
  <c r="D3186" i="1" l="1"/>
  <c r="E3185" i="1"/>
  <c r="E3186" i="1" s="1"/>
  <c r="O3186" i="1"/>
  <c r="P3186" i="1"/>
  <c r="Q3186" i="1"/>
  <c r="N3186" i="1"/>
  <c r="M3186" i="1"/>
  <c r="D3187" i="1" l="1"/>
  <c r="P3187" i="1"/>
  <c r="Q3187" i="1"/>
  <c r="M3187" i="1"/>
  <c r="O3187" i="1"/>
  <c r="N3187" i="1"/>
  <c r="D3188" i="1" l="1"/>
  <c r="E3187" i="1"/>
  <c r="E3188" i="1" s="1"/>
  <c r="P3188" i="1"/>
  <c r="O3188" i="1"/>
  <c r="Q3188" i="1"/>
  <c r="M3188" i="1"/>
  <c r="N3188" i="1"/>
  <c r="D3189" i="1" l="1"/>
  <c r="M3189" i="1"/>
  <c r="N3189" i="1"/>
  <c r="P3189" i="1"/>
  <c r="O3189" i="1"/>
  <c r="Q3189" i="1"/>
  <c r="D3190" i="1" l="1"/>
  <c r="E3189" i="1"/>
  <c r="E3190" i="1" s="1"/>
  <c r="M3190" i="1"/>
  <c r="P3190" i="1"/>
  <c r="N3190" i="1"/>
  <c r="O3190" i="1"/>
  <c r="Q3190" i="1"/>
  <c r="D3191" i="1" l="1"/>
  <c r="M3191" i="1"/>
  <c r="O3191" i="1"/>
  <c r="P3191" i="1"/>
  <c r="Q3191" i="1"/>
  <c r="N3191" i="1"/>
  <c r="D3192" i="1" l="1"/>
  <c r="E3191" i="1"/>
  <c r="E3192" i="1" s="1"/>
  <c r="P3192" i="1"/>
  <c r="M3192" i="1"/>
  <c r="N3192" i="1"/>
  <c r="O3192" i="1"/>
  <c r="Q3192" i="1"/>
  <c r="D3193" i="1" l="1"/>
  <c r="Q3193" i="1"/>
  <c r="N3193" i="1"/>
  <c r="P3193" i="1"/>
  <c r="M3193" i="1"/>
  <c r="O3193" i="1"/>
  <c r="D3194" i="1" l="1"/>
  <c r="E3193" i="1"/>
  <c r="O3194" i="1"/>
  <c r="Q3194" i="1"/>
  <c r="M3194" i="1"/>
  <c r="N3194" i="1"/>
  <c r="P3194" i="1"/>
  <c r="E3194" i="1" l="1"/>
  <c r="D3195" i="1"/>
  <c r="P3195" i="1"/>
  <c r="N3195" i="1"/>
  <c r="O3195" i="1"/>
  <c r="Q3195" i="1"/>
  <c r="M3195" i="1"/>
  <c r="D3196" i="1" l="1"/>
  <c r="E3195" i="1"/>
  <c r="E3196" i="1" s="1"/>
  <c r="M3196" i="1"/>
  <c r="N3196" i="1"/>
  <c r="O3196" i="1"/>
  <c r="Q3196" i="1"/>
  <c r="P3196" i="1"/>
  <c r="D3197" i="1" l="1"/>
  <c r="N3197" i="1"/>
  <c r="P3197" i="1"/>
  <c r="M3197" i="1"/>
  <c r="O3197" i="1"/>
  <c r="Q3197" i="1"/>
  <c r="D3198" i="1" l="1"/>
  <c r="E3197" i="1"/>
  <c r="E3198" i="1" s="1"/>
  <c r="O3198" i="1"/>
  <c r="Q3198" i="1"/>
  <c r="M3198" i="1"/>
  <c r="N3198" i="1"/>
  <c r="P3198" i="1"/>
  <c r="D3199" i="1" l="1"/>
  <c r="M3199" i="1"/>
  <c r="N3199" i="1"/>
  <c r="O3199" i="1"/>
  <c r="P3199" i="1"/>
  <c r="Q3199" i="1"/>
  <c r="D3200" i="1" l="1"/>
  <c r="E3199" i="1"/>
  <c r="E3200" i="1" s="1"/>
  <c r="N3200" i="1"/>
  <c r="O3200" i="1"/>
  <c r="M3200" i="1"/>
  <c r="P3200" i="1"/>
  <c r="Q3200" i="1"/>
  <c r="D3201" i="1" l="1"/>
  <c r="M3201" i="1"/>
  <c r="Q3201" i="1"/>
  <c r="N3201" i="1"/>
  <c r="O3201" i="1"/>
  <c r="P3201" i="1"/>
  <c r="D3202" i="1" l="1"/>
  <c r="E3201" i="1"/>
  <c r="E3202" i="1" s="1"/>
  <c r="M3202" i="1"/>
  <c r="N3202" i="1"/>
  <c r="O3202" i="1"/>
  <c r="P3202" i="1"/>
  <c r="Q3202" i="1"/>
  <c r="D3203" i="1" l="1"/>
  <c r="M3203" i="1"/>
  <c r="N3203" i="1"/>
  <c r="O3203" i="1"/>
  <c r="P3203" i="1"/>
  <c r="Q3203" i="1"/>
  <c r="D3204" i="1" l="1"/>
  <c r="E3203" i="1"/>
  <c r="E3204" i="1" s="1"/>
  <c r="N3204" i="1"/>
  <c r="M3204" i="1"/>
  <c r="O3204" i="1"/>
  <c r="P3204" i="1"/>
  <c r="Q3204" i="1"/>
  <c r="D3205" i="1" l="1"/>
  <c r="M3205" i="1"/>
  <c r="Q3205" i="1"/>
  <c r="N3205" i="1"/>
  <c r="O3205" i="1"/>
  <c r="P3205" i="1"/>
  <c r="D3206" i="1" l="1"/>
  <c r="E3205" i="1"/>
  <c r="O3206" i="1"/>
  <c r="P3206" i="1"/>
  <c r="Q3206" i="1"/>
  <c r="M3206" i="1"/>
  <c r="N3206" i="1"/>
  <c r="E3206" i="1" l="1"/>
  <c r="D3207" i="1"/>
  <c r="O3207" i="1"/>
  <c r="P3207" i="1"/>
  <c r="Q3207" i="1"/>
  <c r="M3207" i="1"/>
  <c r="N3207" i="1"/>
  <c r="D3208" i="1" l="1"/>
  <c r="E3207" i="1"/>
  <c r="E3208" i="1" s="1"/>
  <c r="N3208" i="1"/>
  <c r="O3208" i="1"/>
  <c r="P3208" i="1"/>
  <c r="Q3208" i="1"/>
  <c r="M3208" i="1"/>
  <c r="D3209" i="1" l="1"/>
  <c r="M3209" i="1"/>
  <c r="Q3209" i="1"/>
  <c r="O3209" i="1"/>
  <c r="N3209" i="1"/>
  <c r="P3209" i="1"/>
  <c r="D3210" i="1" l="1"/>
  <c r="E3209" i="1"/>
  <c r="E3210" i="1" s="1"/>
  <c r="M3210" i="1"/>
  <c r="N3210" i="1"/>
  <c r="O3210" i="1"/>
  <c r="P3210" i="1"/>
  <c r="Q3210" i="1"/>
  <c r="D3211" i="1" l="1"/>
  <c r="M3211" i="1"/>
  <c r="N3211" i="1"/>
  <c r="O3211" i="1"/>
  <c r="P3211" i="1"/>
  <c r="Q3211" i="1"/>
  <c r="D3212" i="1" l="1"/>
  <c r="E3211" i="1"/>
  <c r="E3212" i="1" s="1"/>
  <c r="N3212" i="1"/>
  <c r="O3212" i="1"/>
  <c r="P3212" i="1"/>
  <c r="Q3212" i="1"/>
  <c r="M3212" i="1"/>
  <c r="D3213" i="1" l="1"/>
  <c r="N3213" i="1"/>
  <c r="O3213" i="1"/>
  <c r="P3213" i="1"/>
  <c r="M3213" i="1"/>
  <c r="Q3213" i="1"/>
  <c r="D3214" i="1" l="1"/>
  <c r="E3213" i="1"/>
  <c r="M3214" i="1"/>
  <c r="N3214" i="1"/>
  <c r="O3214" i="1"/>
  <c r="P3214" i="1"/>
  <c r="Q3214" i="1"/>
  <c r="E3214" i="1" l="1"/>
  <c r="D3215" i="1"/>
  <c r="Q3215" i="1"/>
  <c r="M3215" i="1"/>
  <c r="N3215" i="1"/>
  <c r="O3215" i="1"/>
  <c r="P3215" i="1"/>
  <c r="D3216" i="1" l="1"/>
  <c r="E3215" i="1"/>
  <c r="N3216" i="1"/>
  <c r="Q3216" i="1"/>
  <c r="O3216" i="1"/>
  <c r="P3216" i="1"/>
  <c r="M3216" i="1"/>
  <c r="E3216" i="1" l="1"/>
  <c r="D3217" i="1"/>
  <c r="Q3217" i="1"/>
  <c r="M3217" i="1"/>
  <c r="N3217" i="1"/>
  <c r="O3217" i="1"/>
  <c r="P3217" i="1"/>
  <c r="D3218" i="1" l="1"/>
  <c r="E3217" i="1"/>
  <c r="E3218" i="1" s="1"/>
  <c r="N3218" i="1"/>
  <c r="Q3218" i="1"/>
  <c r="O3218" i="1"/>
  <c r="M3218" i="1"/>
  <c r="P3218" i="1"/>
  <c r="D3219" i="1" l="1"/>
  <c r="N3219" i="1"/>
  <c r="O3219" i="1"/>
  <c r="P3219" i="1"/>
  <c r="Q3219" i="1"/>
  <c r="M3219" i="1"/>
  <c r="D3220" i="1" l="1"/>
  <c r="E3219" i="1"/>
  <c r="N3220" i="1"/>
  <c r="O3220" i="1"/>
  <c r="P3220" i="1"/>
  <c r="Q3220" i="1"/>
  <c r="M3220" i="1"/>
  <c r="E3220" i="1" l="1"/>
  <c r="D3221" i="1"/>
  <c r="P3221" i="1"/>
  <c r="M3221" i="1"/>
  <c r="Q3221" i="1"/>
  <c r="N3221" i="1"/>
  <c r="O3221" i="1"/>
  <c r="D3222" i="1" l="1"/>
  <c r="E3221" i="1"/>
  <c r="E3222" i="1" s="1"/>
  <c r="M3222" i="1"/>
  <c r="N3222" i="1"/>
  <c r="O3222" i="1"/>
  <c r="P3222" i="1"/>
  <c r="Q3222" i="1"/>
  <c r="D3223" i="1" l="1"/>
  <c r="M3223" i="1"/>
  <c r="N3223" i="1"/>
  <c r="O3223" i="1"/>
  <c r="P3223" i="1"/>
  <c r="Q3223" i="1"/>
  <c r="D3224" i="1" l="1"/>
  <c r="E3223" i="1"/>
  <c r="E3224" i="1" s="1"/>
  <c r="N3224" i="1"/>
  <c r="M3224" i="1"/>
  <c r="O3224" i="1"/>
  <c r="P3224" i="1"/>
  <c r="Q3224" i="1"/>
  <c r="D3225" i="1" l="1"/>
  <c r="N3225" i="1"/>
  <c r="O3225" i="1"/>
  <c r="P3225" i="1"/>
  <c r="Q3225" i="1"/>
  <c r="M3225" i="1"/>
  <c r="D3226" i="1" l="1"/>
  <c r="E3225" i="1"/>
  <c r="E3226" i="1" s="1"/>
  <c r="O3226" i="1"/>
  <c r="N3226" i="1"/>
  <c r="P3226" i="1"/>
  <c r="Q3226" i="1"/>
  <c r="M3226" i="1"/>
  <c r="D3227" i="1" l="1"/>
  <c r="Q3227" i="1"/>
  <c r="M3227" i="1"/>
  <c r="N3227" i="1"/>
  <c r="P3227" i="1"/>
  <c r="O3227" i="1"/>
  <c r="D3228" i="1" l="1"/>
  <c r="E3227" i="1"/>
  <c r="E3228" i="1" s="1"/>
  <c r="M3228" i="1"/>
  <c r="O3228" i="1"/>
  <c r="P3228" i="1"/>
  <c r="Q3228" i="1"/>
  <c r="N3228" i="1"/>
  <c r="D3229" i="1" l="1"/>
  <c r="M3229" i="1"/>
  <c r="P3229" i="1"/>
  <c r="N3229" i="1"/>
  <c r="Q3229" i="1"/>
  <c r="O3229" i="1"/>
  <c r="D3230" i="1" l="1"/>
  <c r="E3229" i="1"/>
  <c r="E3230" i="1" s="1"/>
  <c r="M3230" i="1"/>
  <c r="P3230" i="1"/>
  <c r="N3230" i="1"/>
  <c r="O3230" i="1"/>
  <c r="Q3230" i="1"/>
  <c r="D3231" i="1" l="1"/>
  <c r="P3231" i="1"/>
  <c r="N3231" i="1"/>
  <c r="O3231" i="1"/>
  <c r="Q3231" i="1"/>
  <c r="M3231" i="1"/>
  <c r="D3232" i="1" l="1"/>
  <c r="E3231" i="1"/>
  <c r="E3232" i="1" s="1"/>
  <c r="Q3232" i="1"/>
  <c r="N3232" i="1"/>
  <c r="M3232" i="1"/>
  <c r="O3232" i="1"/>
  <c r="P3232" i="1"/>
  <c r="D3233" i="1" l="1"/>
  <c r="N3233" i="1"/>
  <c r="P3233" i="1"/>
  <c r="M3233" i="1"/>
  <c r="O3233" i="1"/>
  <c r="Q3233" i="1"/>
  <c r="D3234" i="1" l="1"/>
  <c r="E3233" i="1"/>
  <c r="E3234" i="1" s="1"/>
  <c r="Q3234" i="1"/>
  <c r="M3234" i="1"/>
  <c r="N3234" i="1"/>
  <c r="P3234" i="1"/>
  <c r="O3234" i="1"/>
  <c r="D3235" i="1" l="1"/>
  <c r="M3235" i="1"/>
  <c r="N3235" i="1"/>
  <c r="O3235" i="1"/>
  <c r="P3235" i="1"/>
  <c r="Q3235" i="1"/>
  <c r="D3236" i="1" l="1"/>
  <c r="E3235" i="1"/>
  <c r="E3236" i="1" s="1"/>
  <c r="M3236" i="1"/>
  <c r="O3236" i="1"/>
  <c r="P3236" i="1"/>
  <c r="Q3236" i="1"/>
  <c r="N3236" i="1"/>
  <c r="D3237" i="1" l="1"/>
  <c r="O3237" i="1"/>
  <c r="Q3237" i="1"/>
  <c r="M3237" i="1"/>
  <c r="P3237" i="1"/>
  <c r="N3237" i="1"/>
  <c r="D3238" i="1" l="1"/>
  <c r="E3237" i="1"/>
  <c r="E3238" i="1" s="1"/>
  <c r="M3238" i="1"/>
  <c r="N3238" i="1"/>
  <c r="O3238" i="1"/>
  <c r="P3238" i="1"/>
  <c r="Q3238" i="1"/>
  <c r="D3239" i="1" l="1"/>
  <c r="M3239" i="1"/>
  <c r="N3239" i="1"/>
  <c r="O3239" i="1"/>
  <c r="P3239" i="1"/>
  <c r="Q3239" i="1"/>
  <c r="D3240" i="1" l="1"/>
  <c r="E3239" i="1"/>
  <c r="E3240" i="1" s="1"/>
  <c r="M3240" i="1"/>
  <c r="O3240" i="1"/>
  <c r="Q3240" i="1"/>
  <c r="P3240" i="1"/>
  <c r="N3240" i="1"/>
  <c r="D3241" i="1" l="1"/>
  <c r="N3241" i="1"/>
  <c r="Q3241" i="1"/>
  <c r="M3241" i="1"/>
  <c r="P3241" i="1"/>
  <c r="O3241" i="1"/>
  <c r="D3242" i="1" l="1"/>
  <c r="E3241" i="1"/>
  <c r="E3242" i="1" s="1"/>
  <c r="M3242" i="1"/>
  <c r="N3242" i="1"/>
  <c r="O3242" i="1"/>
  <c r="Q3242" i="1"/>
  <c r="P3242" i="1"/>
  <c r="D3243" i="1" l="1"/>
  <c r="M3243" i="1"/>
  <c r="O3243" i="1"/>
  <c r="Q3243" i="1"/>
  <c r="N3243" i="1"/>
  <c r="P3243" i="1"/>
  <c r="D3244" i="1" l="1"/>
  <c r="E3243" i="1"/>
  <c r="E3244" i="1" s="1"/>
  <c r="M3244" i="1"/>
  <c r="P3244" i="1"/>
  <c r="O3244" i="1"/>
  <c r="N3244" i="1"/>
  <c r="Q3244" i="1"/>
  <c r="D3245" i="1" l="1"/>
  <c r="Q3245" i="1"/>
  <c r="O3245" i="1"/>
  <c r="M3245" i="1"/>
  <c r="P3245" i="1"/>
  <c r="N3245" i="1"/>
  <c r="D3246" i="1" l="1"/>
  <c r="E3245" i="1"/>
  <c r="E3246" i="1" s="1"/>
  <c r="P3246" i="1"/>
  <c r="Q3246" i="1"/>
  <c r="O3246" i="1"/>
  <c r="N3246" i="1"/>
  <c r="M3246" i="1"/>
  <c r="D3247" i="1" l="1"/>
  <c r="M3247" i="1"/>
  <c r="O3247" i="1"/>
  <c r="N3247" i="1"/>
  <c r="P3247" i="1"/>
  <c r="Q3247" i="1"/>
  <c r="D3248" i="1" l="1"/>
  <c r="E3247" i="1"/>
  <c r="E3248" i="1" s="1"/>
  <c r="P3248" i="1"/>
  <c r="M3248" i="1"/>
  <c r="O3248" i="1"/>
  <c r="Q3248" i="1"/>
  <c r="N3248" i="1"/>
  <c r="D3249" i="1" l="1"/>
  <c r="O3249" i="1"/>
  <c r="Q3249" i="1"/>
  <c r="M3249" i="1"/>
  <c r="P3249" i="1"/>
  <c r="N3249" i="1"/>
  <c r="D3250" i="1" l="1"/>
  <c r="E3249" i="1"/>
  <c r="M3250" i="1"/>
  <c r="N3250" i="1"/>
  <c r="O3250" i="1"/>
  <c r="P3250" i="1"/>
  <c r="Q3250" i="1"/>
  <c r="E3250" i="1" l="1"/>
  <c r="D3251" i="1"/>
  <c r="M3251" i="1"/>
  <c r="O3251" i="1"/>
  <c r="P3251" i="1"/>
  <c r="Q3251" i="1"/>
  <c r="N3251" i="1"/>
  <c r="D3252" i="1" l="1"/>
  <c r="E3251" i="1"/>
  <c r="E3252" i="1" s="1"/>
  <c r="P3252" i="1"/>
  <c r="N3252" i="1"/>
  <c r="M3252" i="1"/>
  <c r="O3252" i="1"/>
  <c r="Q3252" i="1"/>
  <c r="D3253" i="1" l="1"/>
  <c r="Q3253" i="1"/>
  <c r="M3253" i="1"/>
  <c r="O3253" i="1"/>
  <c r="N3253" i="1"/>
  <c r="P3253" i="1"/>
  <c r="D3254" i="1" l="1"/>
  <c r="E3253" i="1"/>
  <c r="E3254" i="1" s="1"/>
  <c r="O3254" i="1"/>
  <c r="Q3254" i="1"/>
  <c r="M3254" i="1"/>
  <c r="N3254" i="1"/>
  <c r="P3254" i="1"/>
  <c r="D3255" i="1" l="1"/>
  <c r="O3255" i="1"/>
  <c r="P3255" i="1"/>
  <c r="Q3255" i="1"/>
  <c r="M3255" i="1"/>
  <c r="N3255" i="1"/>
  <c r="D3256" i="1" l="1"/>
  <c r="E3255" i="1"/>
  <c r="E3256" i="1" s="1"/>
  <c r="P3256" i="1"/>
  <c r="N3256" i="1"/>
  <c r="M3256" i="1"/>
  <c r="O3256" i="1"/>
  <c r="Q3256" i="1"/>
  <c r="D3257" i="1" l="1"/>
  <c r="M3257" i="1"/>
  <c r="O3257" i="1"/>
  <c r="P3257" i="1"/>
  <c r="Q3257" i="1"/>
  <c r="N3257" i="1"/>
  <c r="D3258" i="1" l="1"/>
  <c r="E3257" i="1"/>
  <c r="E3258" i="1" s="1"/>
  <c r="M3258" i="1"/>
  <c r="N3258" i="1"/>
  <c r="O3258" i="1"/>
  <c r="Q3258" i="1"/>
  <c r="P3258" i="1"/>
  <c r="D3259" i="1" l="1"/>
  <c r="M3259" i="1"/>
  <c r="P3259" i="1"/>
  <c r="Q3259" i="1"/>
  <c r="O3259" i="1"/>
  <c r="N3259" i="1"/>
  <c r="D3260" i="1" l="1"/>
  <c r="E3259" i="1"/>
  <c r="P3260" i="1"/>
  <c r="M3260" i="1"/>
  <c r="O3260" i="1"/>
  <c r="Q3260" i="1"/>
  <c r="N3260" i="1"/>
  <c r="E3260" i="1" l="1"/>
  <c r="D3261" i="1"/>
  <c r="N3261" i="1"/>
  <c r="P3261" i="1"/>
  <c r="M3261" i="1"/>
  <c r="O3261" i="1"/>
  <c r="Q3261" i="1"/>
  <c r="D3262" i="1" l="1"/>
  <c r="E3261" i="1"/>
  <c r="Q3262" i="1"/>
  <c r="P3262" i="1"/>
  <c r="M3262" i="1"/>
  <c r="N3262" i="1"/>
  <c r="O3262" i="1"/>
  <c r="E3262" i="1" l="1"/>
  <c r="D3263" i="1"/>
  <c r="Q3263" i="1"/>
  <c r="M3263" i="1"/>
  <c r="O3263" i="1"/>
  <c r="P3263" i="1"/>
  <c r="N3263" i="1"/>
  <c r="D3264" i="1" l="1"/>
  <c r="E3263" i="1"/>
  <c r="E3264" i="1" s="1"/>
  <c r="P3264" i="1"/>
  <c r="Q3264" i="1"/>
  <c r="M3264" i="1"/>
  <c r="O3264" i="1"/>
  <c r="N3264" i="1"/>
  <c r="D3265" i="1" l="1"/>
  <c r="O3265" i="1"/>
  <c r="P3265" i="1"/>
  <c r="M3265" i="1"/>
  <c r="Q3265" i="1"/>
  <c r="N3265" i="1"/>
  <c r="D3266" i="1" l="1"/>
  <c r="E3265" i="1"/>
  <c r="E3266" i="1" s="1"/>
  <c r="N3266" i="1"/>
  <c r="Q3266" i="1"/>
  <c r="M3266" i="1"/>
  <c r="O3266" i="1"/>
  <c r="P3266" i="1"/>
  <c r="D3267" i="1" l="1"/>
  <c r="M3267" i="1"/>
  <c r="N3267" i="1"/>
  <c r="P3267" i="1"/>
  <c r="O3267" i="1"/>
  <c r="Q3267" i="1"/>
  <c r="D3268" i="1" l="1"/>
  <c r="E3267" i="1"/>
  <c r="E3268" i="1" s="1"/>
  <c r="P3268" i="1"/>
  <c r="N3268" i="1"/>
  <c r="O3268" i="1"/>
  <c r="Q3268" i="1"/>
  <c r="M3268" i="1"/>
  <c r="D3269" i="1" l="1"/>
  <c r="M3269" i="1"/>
  <c r="Q3269" i="1"/>
  <c r="N3269" i="1"/>
  <c r="P3269" i="1"/>
  <c r="O3269" i="1"/>
  <c r="D3270" i="1" l="1"/>
  <c r="E3269" i="1"/>
  <c r="E3270" i="1" s="1"/>
  <c r="M3270" i="1"/>
  <c r="O3270" i="1"/>
  <c r="Q3270" i="1"/>
  <c r="N3270" i="1"/>
  <c r="P3270" i="1"/>
  <c r="D3271" i="1" l="1"/>
  <c r="O3271" i="1"/>
  <c r="P3271" i="1"/>
  <c r="N3271" i="1"/>
  <c r="Q3271" i="1"/>
  <c r="M3271" i="1"/>
  <c r="D3272" i="1" l="1"/>
  <c r="E3271" i="1"/>
  <c r="E3272" i="1" s="1"/>
  <c r="P3272" i="1"/>
  <c r="M3272" i="1"/>
  <c r="O3272" i="1"/>
  <c r="Q3272" i="1"/>
  <c r="N3272" i="1"/>
  <c r="D3273" i="1" l="1"/>
  <c r="N3273" i="1"/>
  <c r="P3273" i="1"/>
  <c r="M3273" i="1"/>
  <c r="O3273" i="1"/>
  <c r="Q3273" i="1"/>
  <c r="D3274" i="1" l="1"/>
  <c r="E3273" i="1"/>
  <c r="E3274" i="1" s="1"/>
  <c r="Q3274" i="1"/>
  <c r="M3274" i="1"/>
  <c r="N3274" i="1"/>
  <c r="O3274" i="1"/>
  <c r="P3274" i="1"/>
  <c r="D3275" i="1" l="1"/>
  <c r="N3275" i="1"/>
  <c r="P3275" i="1"/>
  <c r="M3275" i="1"/>
  <c r="O3275" i="1"/>
  <c r="Q3275" i="1"/>
  <c r="D3276" i="1" l="1"/>
  <c r="E3275" i="1"/>
  <c r="E3276" i="1" s="1"/>
  <c r="M3276" i="1"/>
  <c r="N3276" i="1"/>
  <c r="O3276" i="1"/>
  <c r="P3276" i="1"/>
  <c r="Q3276" i="1"/>
  <c r="D3277" i="1" l="1"/>
  <c r="N3277" i="1"/>
  <c r="P3277" i="1"/>
  <c r="O3277" i="1"/>
  <c r="Q3277" i="1"/>
  <c r="M3277" i="1"/>
  <c r="D3278" i="1" l="1"/>
  <c r="E3277" i="1"/>
  <c r="E3278" i="1" s="1"/>
  <c r="N3278" i="1"/>
  <c r="O3278" i="1"/>
  <c r="P3278" i="1"/>
  <c r="Q3278" i="1"/>
  <c r="M3278" i="1"/>
  <c r="D3279" i="1" l="1"/>
  <c r="N3279" i="1"/>
  <c r="P3279" i="1"/>
  <c r="Q3279" i="1"/>
  <c r="M3279" i="1"/>
  <c r="O3279" i="1"/>
  <c r="D3280" i="1" l="1"/>
  <c r="E3279" i="1"/>
  <c r="P3280" i="1"/>
  <c r="M3280" i="1"/>
  <c r="N3280" i="1"/>
  <c r="O3280" i="1"/>
  <c r="Q3280" i="1"/>
  <c r="E3280" i="1" l="1"/>
  <c r="D3281" i="1"/>
  <c r="O3281" i="1"/>
  <c r="N3281" i="1"/>
  <c r="M3281" i="1"/>
  <c r="P3281" i="1"/>
  <c r="Q3281" i="1"/>
  <c r="D3282" i="1" l="1"/>
  <c r="E3281" i="1"/>
  <c r="E3282" i="1" s="1"/>
  <c r="O3282" i="1"/>
  <c r="Q3282" i="1"/>
  <c r="M3282" i="1"/>
  <c r="P3282" i="1"/>
  <c r="N3282" i="1"/>
  <c r="D3283" i="1" l="1"/>
  <c r="M3283" i="1"/>
  <c r="N3283" i="1"/>
  <c r="O3283" i="1"/>
  <c r="Q3283" i="1"/>
  <c r="P3283" i="1"/>
  <c r="D3284" i="1" l="1"/>
  <c r="E3283" i="1"/>
  <c r="E3284" i="1" s="1"/>
  <c r="O3284" i="1"/>
  <c r="P3284" i="1"/>
  <c r="N3284" i="1"/>
  <c r="M3284" i="1"/>
  <c r="Q3284" i="1"/>
  <c r="D3285" i="1" l="1"/>
  <c r="P3285" i="1"/>
  <c r="M3285" i="1"/>
  <c r="Q3285" i="1"/>
  <c r="N3285" i="1"/>
  <c r="O3285" i="1"/>
  <c r="D3286" i="1" l="1"/>
  <c r="E3285" i="1"/>
  <c r="E3286" i="1" s="1"/>
  <c r="M3286" i="1"/>
  <c r="O3286" i="1"/>
  <c r="Q3286" i="1"/>
  <c r="N3286" i="1"/>
  <c r="P3286" i="1"/>
  <c r="D3287" i="1" l="1"/>
  <c r="M3287" i="1"/>
  <c r="N3287" i="1"/>
  <c r="O3287" i="1"/>
  <c r="Q3287" i="1"/>
  <c r="P3287" i="1"/>
  <c r="D3288" i="1" l="1"/>
  <c r="E3287" i="1"/>
  <c r="O3288" i="1"/>
  <c r="P3288" i="1"/>
  <c r="Q3288" i="1"/>
  <c r="M3288" i="1"/>
  <c r="N3288" i="1"/>
  <c r="E3288" i="1" l="1"/>
  <c r="D3289" i="1"/>
  <c r="P3289" i="1"/>
  <c r="Q3289" i="1"/>
  <c r="M3289" i="1"/>
  <c r="O3289" i="1"/>
  <c r="N3289" i="1"/>
  <c r="D3290" i="1" l="1"/>
  <c r="E3289" i="1"/>
  <c r="E3290" i="1" s="1"/>
  <c r="M3290" i="1"/>
  <c r="O3290" i="1"/>
  <c r="Q3290" i="1"/>
  <c r="N3290" i="1"/>
  <c r="P3290" i="1"/>
  <c r="D3291" i="1" l="1"/>
  <c r="M3291" i="1"/>
  <c r="N3291" i="1"/>
  <c r="Q3291" i="1"/>
  <c r="O3291" i="1"/>
  <c r="P3291" i="1"/>
  <c r="D3292" i="1" l="1"/>
  <c r="E3291" i="1"/>
  <c r="E3292" i="1" s="1"/>
  <c r="O3292" i="1"/>
  <c r="N3292" i="1"/>
  <c r="P3292" i="1"/>
  <c r="M3292" i="1"/>
  <c r="Q3292" i="1"/>
  <c r="D3293" i="1" l="1"/>
  <c r="P3293" i="1"/>
  <c r="Q3293" i="1"/>
  <c r="M3293" i="1"/>
  <c r="O3293" i="1"/>
  <c r="N3293" i="1"/>
  <c r="D3294" i="1" l="1"/>
  <c r="E3293" i="1"/>
  <c r="E3294" i="1" s="1"/>
  <c r="N3294" i="1"/>
  <c r="P3294" i="1"/>
  <c r="Q3294" i="1"/>
  <c r="M3294" i="1"/>
  <c r="O3294" i="1"/>
  <c r="D3295" i="1" l="1"/>
  <c r="Q3295" i="1"/>
  <c r="M3295" i="1"/>
  <c r="O3295" i="1"/>
  <c r="P3295" i="1"/>
  <c r="N3295" i="1"/>
  <c r="D3296" i="1" l="1"/>
  <c r="E3295" i="1"/>
  <c r="E3296" i="1" s="1"/>
  <c r="P3296" i="1"/>
  <c r="N3296" i="1"/>
  <c r="Q3296" i="1"/>
  <c r="M3296" i="1"/>
  <c r="O3296" i="1"/>
  <c r="D3297" i="1" l="1"/>
  <c r="O3297" i="1"/>
  <c r="Q3297" i="1"/>
  <c r="M3297" i="1"/>
  <c r="P3297" i="1"/>
  <c r="N3297" i="1"/>
  <c r="D3298" i="1" l="1"/>
  <c r="E3297" i="1"/>
  <c r="E3298" i="1" s="1"/>
  <c r="N3298" i="1"/>
  <c r="O3298" i="1"/>
  <c r="Q3298" i="1"/>
  <c r="M3298" i="1"/>
  <c r="P3298" i="1"/>
  <c r="D3299" i="1" l="1"/>
  <c r="M3299" i="1"/>
  <c r="O3299" i="1"/>
  <c r="P3299" i="1"/>
  <c r="N3299" i="1"/>
  <c r="Q3299" i="1"/>
  <c r="D3300" i="1" l="1"/>
  <c r="E3299" i="1"/>
  <c r="E3300" i="1" s="1"/>
  <c r="P3300" i="1"/>
  <c r="M3300" i="1"/>
  <c r="O3300" i="1"/>
  <c r="Q3300" i="1"/>
  <c r="N3300" i="1"/>
  <c r="D3301" i="1" l="1"/>
  <c r="M3301" i="1"/>
  <c r="O3301" i="1"/>
  <c r="Q3301" i="1"/>
  <c r="P3301" i="1"/>
  <c r="N3301" i="1"/>
  <c r="D3302" i="1" l="1"/>
  <c r="E3301" i="1"/>
  <c r="E3302" i="1" s="1"/>
  <c r="M3302" i="1"/>
  <c r="N3302" i="1"/>
  <c r="O3302" i="1"/>
  <c r="Q3302" i="1"/>
  <c r="P3302" i="1"/>
  <c r="D3303" i="1" l="1"/>
  <c r="M3303" i="1"/>
  <c r="O3303" i="1"/>
  <c r="P3303" i="1"/>
  <c r="Q3303" i="1"/>
  <c r="N3303" i="1"/>
  <c r="D3304" i="1" l="1"/>
  <c r="E3303" i="1"/>
  <c r="E3304" i="1" s="1"/>
  <c r="P3304" i="1"/>
  <c r="M3304" i="1"/>
  <c r="O3304" i="1"/>
  <c r="Q3304" i="1"/>
  <c r="N3304" i="1"/>
  <c r="D3305" i="1" l="1"/>
  <c r="N3305" i="1"/>
  <c r="P3305" i="1"/>
  <c r="O3305" i="1"/>
  <c r="M3305" i="1"/>
  <c r="Q3305" i="1"/>
  <c r="D3306" i="1" l="1"/>
  <c r="E3305" i="1"/>
  <c r="E3306" i="1" s="1"/>
  <c r="P3306" i="1"/>
  <c r="Q3306" i="1"/>
  <c r="M3306" i="1"/>
  <c r="N3306" i="1"/>
  <c r="O3306" i="1"/>
  <c r="D3307" i="1" l="1"/>
  <c r="P3307" i="1"/>
  <c r="Q3307" i="1"/>
  <c r="M3307" i="1"/>
  <c r="O3307" i="1"/>
  <c r="N3307" i="1"/>
  <c r="D3308" i="1" l="1"/>
  <c r="E3307" i="1"/>
  <c r="E3308" i="1" s="1"/>
  <c r="P3308" i="1"/>
  <c r="O3308" i="1"/>
  <c r="Q3308" i="1"/>
  <c r="M3308" i="1"/>
  <c r="N3308" i="1"/>
  <c r="D3309" i="1" l="1"/>
  <c r="M3309" i="1"/>
  <c r="P3309" i="1"/>
  <c r="O3309" i="1"/>
  <c r="Q3309" i="1"/>
  <c r="N3309" i="1"/>
  <c r="D3310" i="1" l="1"/>
  <c r="E3309" i="1"/>
  <c r="E3310" i="1" s="1"/>
  <c r="N3310" i="1"/>
  <c r="O3310" i="1"/>
  <c r="Q3310" i="1"/>
  <c r="M3310" i="1"/>
  <c r="P3310" i="1"/>
  <c r="D3311" i="1" l="1"/>
  <c r="M3311" i="1"/>
  <c r="N3311" i="1"/>
  <c r="P3311" i="1"/>
  <c r="Q3311" i="1"/>
  <c r="O3311" i="1"/>
  <c r="D3312" i="1" l="1"/>
  <c r="E3311" i="1"/>
  <c r="P3312" i="1"/>
  <c r="O3312" i="1"/>
  <c r="Q3312" i="1"/>
  <c r="M3312" i="1"/>
  <c r="N3312" i="1"/>
  <c r="E3312" i="1" l="1"/>
  <c r="D3313" i="1"/>
  <c r="M3313" i="1"/>
  <c r="O3313" i="1"/>
  <c r="Q3313" i="1"/>
  <c r="N3313" i="1"/>
  <c r="P3313" i="1"/>
  <c r="D3314" i="1" l="1"/>
  <c r="E3313" i="1"/>
  <c r="M3314" i="1"/>
  <c r="N3314" i="1"/>
  <c r="O3314" i="1"/>
  <c r="Q3314" i="1"/>
  <c r="P3314" i="1"/>
  <c r="E3314" i="1" l="1"/>
  <c r="D3315" i="1"/>
  <c r="N3315" i="1"/>
  <c r="M3315" i="1"/>
  <c r="O3315" i="1"/>
  <c r="P3315" i="1"/>
  <c r="Q3315" i="1"/>
  <c r="D3316" i="1" l="1"/>
  <c r="E3315" i="1"/>
  <c r="E3316" i="1" s="1"/>
  <c r="P3316" i="1"/>
  <c r="N3316" i="1"/>
  <c r="M3316" i="1"/>
  <c r="O3316" i="1"/>
  <c r="Q3316" i="1"/>
  <c r="D3317" i="1" l="1"/>
  <c r="O3317" i="1"/>
  <c r="N3317" i="1"/>
  <c r="Q3317" i="1"/>
  <c r="P3317" i="1"/>
  <c r="M3317" i="1"/>
  <c r="D3318" i="1" l="1"/>
  <c r="E3317" i="1"/>
  <c r="Q3318" i="1"/>
  <c r="M3318" i="1"/>
  <c r="N3318" i="1"/>
  <c r="O3318" i="1"/>
  <c r="P3318" i="1"/>
  <c r="E3318" i="1" l="1"/>
  <c r="D3319" i="1"/>
  <c r="P3319" i="1"/>
  <c r="M3319" i="1"/>
  <c r="O3319" i="1"/>
  <c r="Q3319" i="1"/>
  <c r="N3319" i="1"/>
  <c r="D3320" i="1" l="1"/>
  <c r="E3319" i="1"/>
  <c r="E3320" i="1" s="1"/>
  <c r="P3320" i="1"/>
  <c r="O3320" i="1"/>
  <c r="N3320" i="1"/>
  <c r="M3320" i="1"/>
  <c r="Q3320" i="1"/>
  <c r="D3321" i="1" l="1"/>
  <c r="M3321" i="1"/>
  <c r="Q3321" i="1"/>
  <c r="P3321" i="1"/>
  <c r="O3321" i="1"/>
  <c r="N3321" i="1"/>
  <c r="D3322" i="1" l="1"/>
  <c r="E3321" i="1"/>
  <c r="E3322" i="1" s="1"/>
  <c r="M3322" i="1"/>
  <c r="O3322" i="1"/>
  <c r="Q3322" i="1"/>
  <c r="N3322" i="1"/>
  <c r="P3322" i="1"/>
  <c r="D3323" i="1" l="1"/>
  <c r="N3323" i="1"/>
  <c r="O3323" i="1"/>
  <c r="P3323" i="1"/>
  <c r="Q3323" i="1"/>
  <c r="M3323" i="1"/>
  <c r="D3324" i="1" l="1"/>
  <c r="E3323" i="1"/>
  <c r="E3324" i="1" s="1"/>
  <c r="P3324" i="1"/>
  <c r="N3324" i="1"/>
  <c r="M3324" i="1"/>
  <c r="O3324" i="1"/>
  <c r="Q3324" i="1"/>
  <c r="D3325" i="1" l="1"/>
  <c r="M3325" i="1"/>
  <c r="O3325" i="1"/>
  <c r="Q3325" i="1"/>
  <c r="N3325" i="1"/>
  <c r="P3325" i="1"/>
  <c r="D3326" i="1" l="1"/>
  <c r="E3325" i="1"/>
  <c r="E3326" i="1" s="1"/>
  <c r="M3326" i="1"/>
  <c r="N3326" i="1"/>
  <c r="O3326" i="1"/>
  <c r="Q3326" i="1"/>
  <c r="P3326" i="1"/>
  <c r="D3327" i="1" l="1"/>
  <c r="M3327" i="1"/>
  <c r="O3327" i="1"/>
  <c r="P3327" i="1"/>
  <c r="Q3327" i="1"/>
  <c r="N3327" i="1"/>
  <c r="D3328" i="1" l="1"/>
  <c r="E3327" i="1"/>
  <c r="E3328" i="1" s="1"/>
  <c r="P3328" i="1"/>
  <c r="M3328" i="1"/>
  <c r="O3328" i="1"/>
  <c r="Q3328" i="1"/>
  <c r="N3328" i="1"/>
  <c r="D3329" i="1" l="1"/>
  <c r="Q3329" i="1"/>
  <c r="M3329" i="1"/>
  <c r="O3329" i="1"/>
  <c r="N3329" i="1"/>
  <c r="P3329" i="1"/>
  <c r="D3330" i="1" l="1"/>
  <c r="E3329" i="1"/>
  <c r="E3330" i="1" s="1"/>
  <c r="O3330" i="1"/>
  <c r="M3330" i="1"/>
  <c r="N3330" i="1"/>
  <c r="Q3330" i="1"/>
  <c r="P3330" i="1"/>
  <c r="D3331" i="1" l="1"/>
  <c r="O3331" i="1"/>
  <c r="Q3331" i="1"/>
  <c r="P3331" i="1"/>
  <c r="M3331" i="1"/>
  <c r="N3331" i="1"/>
  <c r="D3332" i="1" l="1"/>
  <c r="E3331" i="1"/>
  <c r="E3332" i="1" s="1"/>
  <c r="P3332" i="1"/>
  <c r="M3332" i="1"/>
  <c r="Q3332" i="1"/>
  <c r="O3332" i="1"/>
  <c r="N3332" i="1"/>
  <c r="D3333" i="1" l="1"/>
  <c r="O3333" i="1"/>
  <c r="Q3333" i="1"/>
  <c r="M3333" i="1"/>
  <c r="P3333" i="1"/>
  <c r="N3333" i="1"/>
  <c r="D3334" i="1" l="1"/>
  <c r="E3333" i="1"/>
  <c r="E3334" i="1" s="1"/>
  <c r="N3334" i="1"/>
  <c r="O3334" i="1"/>
  <c r="Q3334" i="1"/>
  <c r="M3334" i="1"/>
  <c r="P3334" i="1"/>
  <c r="D3335" i="1" l="1"/>
  <c r="M3335" i="1"/>
  <c r="O3335" i="1"/>
  <c r="P3335" i="1"/>
  <c r="Q3335" i="1"/>
  <c r="N3335" i="1"/>
  <c r="D3336" i="1" l="1"/>
  <c r="E3335" i="1"/>
  <c r="E3336" i="1" s="1"/>
  <c r="P3336" i="1"/>
  <c r="N3336" i="1"/>
  <c r="M3336" i="1"/>
  <c r="O3336" i="1"/>
  <c r="Q3336" i="1"/>
  <c r="D3337" i="1" l="1"/>
  <c r="N3337" i="1"/>
  <c r="P3337" i="1"/>
  <c r="O3337" i="1"/>
  <c r="M3337" i="1"/>
  <c r="Q3337" i="1"/>
  <c r="D3338" i="1" l="1"/>
  <c r="E3337" i="1"/>
  <c r="O3338" i="1"/>
  <c r="P3338" i="1"/>
  <c r="Q3338" i="1"/>
  <c r="M3338" i="1"/>
  <c r="N3338" i="1"/>
  <c r="E3338" i="1" l="1"/>
  <c r="D3339" i="1"/>
  <c r="Q3339" i="1"/>
  <c r="M3339" i="1"/>
  <c r="P3339" i="1"/>
  <c r="O3339" i="1"/>
  <c r="N3339" i="1"/>
  <c r="D3340" i="1" l="1"/>
  <c r="E3339" i="1"/>
  <c r="N3340" i="1"/>
  <c r="Q3340" i="1"/>
  <c r="M3340" i="1"/>
  <c r="O3340" i="1"/>
  <c r="P3340" i="1"/>
  <c r="E3340" i="1" l="1"/>
  <c r="D3341" i="1"/>
  <c r="M3341" i="1"/>
  <c r="O3341" i="1"/>
  <c r="P3341" i="1"/>
  <c r="Q3341" i="1"/>
  <c r="N3341" i="1"/>
  <c r="D3342" i="1" l="1"/>
  <c r="E3341" i="1"/>
  <c r="M3342" i="1"/>
  <c r="N3342" i="1"/>
  <c r="O3342" i="1"/>
  <c r="Q3342" i="1"/>
  <c r="P3342" i="1"/>
  <c r="E3342" i="1" l="1"/>
  <c r="D3343" i="1"/>
  <c r="Q3343" i="1"/>
  <c r="O3343" i="1"/>
  <c r="P3343" i="1"/>
  <c r="M3343" i="1"/>
  <c r="N3343" i="1"/>
  <c r="D3344" i="1" l="1"/>
  <c r="E3343" i="1"/>
  <c r="N3344" i="1"/>
  <c r="O3344" i="1"/>
  <c r="Q3344" i="1"/>
  <c r="M3344" i="1"/>
  <c r="P3344" i="1"/>
  <c r="E3344" i="1" l="1"/>
  <c r="D3345" i="1"/>
  <c r="M3345" i="1"/>
  <c r="O3345" i="1"/>
  <c r="P3345" i="1"/>
  <c r="Q3345" i="1"/>
  <c r="N3345" i="1"/>
  <c r="D3346" i="1" l="1"/>
  <c r="E3345" i="1"/>
  <c r="O3346" i="1"/>
  <c r="M3346" i="1"/>
  <c r="N3346" i="1"/>
  <c r="Q3346" i="1"/>
  <c r="P3346" i="1"/>
  <c r="E3346" i="1" l="1"/>
  <c r="D3347" i="1"/>
  <c r="N3347" i="1"/>
  <c r="O3347" i="1"/>
  <c r="P3347" i="1"/>
  <c r="Q3347" i="1"/>
  <c r="M3347" i="1"/>
  <c r="D3348" i="1" l="1"/>
  <c r="E3347" i="1"/>
  <c r="O3348" i="1"/>
  <c r="P3348" i="1"/>
  <c r="Q3348" i="1"/>
  <c r="M3348" i="1"/>
  <c r="N3348" i="1"/>
  <c r="E3348" i="1" l="1"/>
  <c r="D3349" i="1"/>
  <c r="Q3349" i="1"/>
  <c r="M3349" i="1"/>
  <c r="N3349" i="1"/>
  <c r="P3349" i="1"/>
  <c r="O3349" i="1"/>
  <c r="D3350" i="1" l="1"/>
  <c r="E3349" i="1"/>
  <c r="E3350" i="1" s="1"/>
  <c r="M3350" i="1"/>
  <c r="N3350" i="1"/>
  <c r="P3350" i="1"/>
  <c r="O3350" i="1"/>
  <c r="Q3350" i="1"/>
  <c r="D3351" i="1" l="1"/>
  <c r="P3351" i="1"/>
  <c r="Q3351" i="1"/>
  <c r="M3351" i="1"/>
  <c r="N3351" i="1"/>
  <c r="O3351" i="1"/>
  <c r="D3352" i="1" l="1"/>
  <c r="E3351" i="1"/>
  <c r="E3352" i="1" s="1"/>
  <c r="O3352" i="1"/>
  <c r="P3352" i="1"/>
  <c r="N3352" i="1"/>
  <c r="Q3352" i="1"/>
  <c r="M3352" i="1"/>
  <c r="D3353" i="1" l="1"/>
  <c r="Q3353" i="1"/>
  <c r="P3353" i="1"/>
  <c r="M3353" i="1"/>
  <c r="N3353" i="1"/>
  <c r="O3353" i="1"/>
  <c r="D3354" i="1" l="1"/>
  <c r="E3353" i="1"/>
  <c r="M3354" i="1"/>
  <c r="P3354" i="1"/>
  <c r="Q3354" i="1"/>
  <c r="N3354" i="1"/>
  <c r="O3354" i="1"/>
  <c r="E3354" i="1" l="1"/>
  <c r="D3355" i="1"/>
  <c r="Q3355" i="1"/>
  <c r="O3355" i="1"/>
  <c r="M3355" i="1"/>
  <c r="N3355" i="1"/>
  <c r="P3355" i="1"/>
  <c r="D3356" i="1" l="1"/>
  <c r="E3355" i="1"/>
  <c r="N3356" i="1"/>
  <c r="M3356" i="1"/>
  <c r="O3356" i="1"/>
  <c r="P3356" i="1"/>
  <c r="Q3356" i="1"/>
  <c r="E3356" i="1" l="1"/>
  <c r="D3357" i="1"/>
  <c r="M3357" i="1"/>
  <c r="N3357" i="1"/>
  <c r="O3357" i="1"/>
  <c r="P3357" i="1"/>
  <c r="Q3357" i="1"/>
  <c r="D3358" i="1" l="1"/>
  <c r="E3357" i="1"/>
  <c r="E3358" i="1" s="1"/>
  <c r="M3358" i="1"/>
  <c r="N3358" i="1"/>
  <c r="O3358" i="1"/>
  <c r="P3358" i="1"/>
  <c r="Q3358" i="1"/>
  <c r="D3359" i="1" l="1"/>
  <c r="P3359" i="1"/>
  <c r="O3359" i="1"/>
  <c r="Q3359" i="1"/>
  <c r="N3359" i="1"/>
  <c r="M3359" i="1"/>
  <c r="D3360" i="1" l="1"/>
  <c r="E3359" i="1"/>
  <c r="E3360" i="1" s="1"/>
  <c r="M3360" i="1"/>
  <c r="N3360" i="1"/>
  <c r="O3360" i="1"/>
  <c r="P3360" i="1"/>
  <c r="Q3360" i="1"/>
  <c r="D3361" i="1" l="1"/>
  <c r="O3361" i="1"/>
  <c r="N3361" i="1"/>
  <c r="P3361" i="1"/>
  <c r="Q3361" i="1"/>
  <c r="M3361" i="1"/>
  <c r="D3362" i="1" l="1"/>
  <c r="E3361" i="1"/>
  <c r="M3362" i="1"/>
  <c r="O3362" i="1"/>
  <c r="N3362" i="1"/>
  <c r="P3362" i="1"/>
  <c r="Q3362" i="1"/>
  <c r="E3362" i="1" l="1"/>
  <c r="D3363" i="1"/>
  <c r="Q3363" i="1"/>
  <c r="P3363" i="1"/>
  <c r="M3363" i="1"/>
  <c r="N3363" i="1"/>
  <c r="O3363" i="1"/>
  <c r="D3364" i="1" l="1"/>
  <c r="E3363" i="1"/>
  <c r="M3364" i="1"/>
  <c r="N3364" i="1"/>
  <c r="O3364" i="1"/>
  <c r="P3364" i="1"/>
  <c r="Q3364" i="1"/>
  <c r="E3364" i="1" l="1"/>
  <c r="D3365" i="1"/>
  <c r="O3365" i="1"/>
  <c r="P3365" i="1"/>
  <c r="Q3365" i="1"/>
  <c r="M3365" i="1"/>
  <c r="N3365" i="1"/>
  <c r="D3366" i="1" l="1"/>
  <c r="E3365" i="1"/>
  <c r="E3366" i="1" s="1"/>
  <c r="P3366" i="1"/>
  <c r="O3366" i="1"/>
  <c r="Q3366" i="1"/>
  <c r="N3366" i="1"/>
  <c r="M3366" i="1"/>
  <c r="D3367" i="1" l="1"/>
  <c r="P3367" i="1"/>
  <c r="Q3367" i="1"/>
  <c r="M3367" i="1"/>
  <c r="N3367" i="1"/>
  <c r="O3367" i="1"/>
  <c r="D3368" i="1" l="1"/>
  <c r="E3367" i="1"/>
  <c r="E3368" i="1" s="1"/>
  <c r="M3368" i="1"/>
  <c r="P3368" i="1"/>
  <c r="N3368" i="1"/>
  <c r="O3368" i="1"/>
  <c r="Q3368" i="1"/>
  <c r="D3369" i="1" l="1"/>
  <c r="M3369" i="1"/>
  <c r="N3369" i="1"/>
  <c r="O3369" i="1"/>
  <c r="P3369" i="1"/>
  <c r="Q3369" i="1"/>
  <c r="D3370" i="1" l="1"/>
  <c r="E3369" i="1"/>
  <c r="M3370" i="1"/>
  <c r="N3370" i="1"/>
  <c r="O3370" i="1"/>
  <c r="Q3370" i="1"/>
  <c r="P3370" i="1"/>
  <c r="E3370" i="1" l="1"/>
  <c r="D3371" i="1"/>
  <c r="M3371" i="1"/>
  <c r="N3371" i="1"/>
  <c r="O3371" i="1"/>
  <c r="Q3371" i="1"/>
  <c r="P3371" i="1"/>
  <c r="D3372" i="1" l="1"/>
  <c r="E3371" i="1"/>
  <c r="M3372" i="1"/>
  <c r="O3372" i="1"/>
  <c r="P3372" i="1"/>
  <c r="Q3372" i="1"/>
  <c r="N3372" i="1"/>
  <c r="E3372" i="1" l="1"/>
  <c r="D3373" i="1"/>
  <c r="Q3373" i="1"/>
  <c r="P3373" i="1"/>
  <c r="N3373" i="1"/>
  <c r="O3373" i="1"/>
  <c r="M3373" i="1"/>
  <c r="D3374" i="1" l="1"/>
  <c r="E3373" i="1"/>
  <c r="M3374" i="1"/>
  <c r="N3374" i="1"/>
  <c r="O3374" i="1"/>
  <c r="P3374" i="1"/>
  <c r="Q3374" i="1"/>
  <c r="E3374" i="1" l="1"/>
  <c r="D3375" i="1"/>
  <c r="P3375" i="1"/>
  <c r="Q3375" i="1"/>
  <c r="M3375" i="1"/>
  <c r="N3375" i="1"/>
  <c r="O3375" i="1"/>
  <c r="D3376" i="1" l="1"/>
  <c r="E3375" i="1"/>
  <c r="E3376" i="1" s="1"/>
  <c r="M3376" i="1"/>
  <c r="N3376" i="1"/>
  <c r="Q3376" i="1"/>
  <c r="O3376" i="1"/>
  <c r="P3376" i="1"/>
  <c r="D3377" i="1" l="1"/>
  <c r="P3377" i="1"/>
  <c r="M3377" i="1"/>
  <c r="O3377" i="1"/>
  <c r="N3377" i="1"/>
  <c r="Q3377" i="1"/>
  <c r="D3378" i="1" l="1"/>
  <c r="E3377" i="1"/>
  <c r="M3378" i="1"/>
  <c r="O3378" i="1"/>
  <c r="Q3378" i="1"/>
  <c r="N3378" i="1"/>
  <c r="P3378" i="1"/>
  <c r="E3378" i="1" l="1"/>
  <c r="D3379" i="1"/>
  <c r="M3379" i="1"/>
  <c r="N3379" i="1"/>
  <c r="O3379" i="1"/>
  <c r="Q3379" i="1"/>
  <c r="P3379" i="1"/>
  <c r="D3380" i="1" l="1"/>
  <c r="E3379" i="1"/>
  <c r="O3380" i="1"/>
  <c r="M3380" i="1"/>
  <c r="P3380" i="1"/>
  <c r="Q3380" i="1"/>
  <c r="N3380" i="1"/>
  <c r="E3380" i="1" l="1"/>
  <c r="D3381" i="1"/>
  <c r="P3381" i="1"/>
  <c r="M3381" i="1"/>
  <c r="N3381" i="1"/>
  <c r="O3381" i="1"/>
  <c r="Q3381" i="1"/>
  <c r="D3382" i="1" l="1"/>
  <c r="E3381" i="1"/>
  <c r="M3382" i="1"/>
  <c r="N3382" i="1"/>
  <c r="P3382" i="1"/>
  <c r="O3382" i="1"/>
  <c r="Q3382" i="1"/>
  <c r="E3382" i="1" l="1"/>
  <c r="D3383" i="1"/>
  <c r="M3383" i="1"/>
  <c r="N3383" i="1"/>
  <c r="O3383" i="1"/>
  <c r="P3383" i="1"/>
  <c r="Q3383" i="1"/>
  <c r="D3384" i="1" l="1"/>
  <c r="E3383" i="1"/>
  <c r="N3384" i="1"/>
  <c r="M3384" i="1"/>
  <c r="O3384" i="1"/>
  <c r="P3384" i="1"/>
  <c r="Q3384" i="1"/>
  <c r="E3384" i="1" l="1"/>
  <c r="D3385" i="1"/>
  <c r="Q3385" i="1"/>
  <c r="M3385" i="1"/>
  <c r="O3385" i="1"/>
  <c r="N3385" i="1"/>
  <c r="P3385" i="1"/>
  <c r="D3386" i="1" l="1"/>
  <c r="E3385" i="1"/>
  <c r="Q3386" i="1"/>
  <c r="O3386" i="1"/>
  <c r="P3386" i="1"/>
  <c r="M3386" i="1"/>
  <c r="N3386" i="1"/>
  <c r="E3386" i="1" l="1"/>
  <c r="D3387" i="1"/>
  <c r="M3387" i="1"/>
  <c r="O3387" i="1"/>
  <c r="N3387" i="1"/>
  <c r="P3387" i="1"/>
  <c r="Q3387" i="1"/>
  <c r="D3388" i="1" l="1"/>
  <c r="E3387" i="1"/>
  <c r="P3388" i="1"/>
  <c r="M3388" i="1"/>
  <c r="N3388" i="1"/>
  <c r="O3388" i="1"/>
  <c r="Q3388" i="1"/>
  <c r="E3388" i="1" l="1"/>
  <c r="D3389" i="1"/>
  <c r="P3389" i="1"/>
  <c r="M3389" i="1"/>
  <c r="O3389" i="1"/>
  <c r="Q3389" i="1"/>
  <c r="N3389" i="1"/>
  <c r="D3390" i="1" l="1"/>
  <c r="E3389" i="1"/>
  <c r="M3390" i="1"/>
  <c r="Q3390" i="1"/>
  <c r="N3390" i="1"/>
  <c r="O3390" i="1"/>
  <c r="P3390" i="1"/>
  <c r="E3390" i="1" l="1"/>
  <c r="D3391" i="1"/>
  <c r="Q3391" i="1"/>
  <c r="N3391" i="1"/>
  <c r="M3391" i="1"/>
  <c r="O3391" i="1"/>
  <c r="P3391" i="1"/>
  <c r="D3392" i="1" l="1"/>
  <c r="E3391" i="1"/>
  <c r="E3392" i="1" s="1"/>
  <c r="P3392" i="1"/>
  <c r="O3392" i="1"/>
  <c r="M3392" i="1"/>
  <c r="Q3392" i="1"/>
  <c r="N3392" i="1"/>
  <c r="D3393" i="1" l="1"/>
  <c r="Q3393" i="1"/>
  <c r="M3393" i="1"/>
  <c r="O3393" i="1"/>
  <c r="P3393" i="1"/>
  <c r="N3393" i="1"/>
  <c r="D3394" i="1" l="1"/>
  <c r="E3393" i="1"/>
  <c r="O3394" i="1"/>
  <c r="Q3394" i="1"/>
  <c r="M3394" i="1"/>
  <c r="N3394" i="1"/>
  <c r="P3394" i="1"/>
  <c r="E3394" i="1" l="1"/>
  <c r="D3395" i="1"/>
  <c r="O3395" i="1"/>
  <c r="P3395" i="1"/>
  <c r="Q3395" i="1"/>
  <c r="M3395" i="1"/>
  <c r="N3395" i="1"/>
  <c r="D3396" i="1" l="1"/>
  <c r="E3395" i="1"/>
  <c r="P3396" i="1"/>
  <c r="M3396" i="1"/>
  <c r="Q3396" i="1"/>
  <c r="O3396" i="1"/>
  <c r="N3396" i="1"/>
  <c r="E3396" i="1" l="1"/>
  <c r="D3397" i="1"/>
  <c r="Q3397" i="1"/>
  <c r="P3397" i="1"/>
  <c r="M3397" i="1"/>
  <c r="O3397" i="1"/>
  <c r="N3397" i="1"/>
  <c r="D3398" i="1" l="1"/>
  <c r="E3397" i="1"/>
  <c r="M3398" i="1"/>
  <c r="N3398" i="1"/>
  <c r="O3398" i="1"/>
  <c r="Q3398" i="1"/>
  <c r="P3398" i="1"/>
  <c r="E3398" i="1" l="1"/>
  <c r="D3399" i="1"/>
  <c r="N3399" i="1"/>
  <c r="M3399" i="1"/>
  <c r="O3399" i="1"/>
  <c r="P3399" i="1"/>
  <c r="Q3399" i="1"/>
  <c r="D3400" i="1" l="1"/>
  <c r="E3399" i="1"/>
  <c r="P3400" i="1"/>
  <c r="M3400" i="1"/>
  <c r="N3400" i="1"/>
  <c r="O3400" i="1"/>
  <c r="Q3400" i="1"/>
  <c r="E3400" i="1" l="1"/>
  <c r="D3401" i="1"/>
  <c r="N3401" i="1"/>
  <c r="P3401" i="1"/>
  <c r="M3401" i="1"/>
  <c r="O3401" i="1"/>
  <c r="Q3401" i="1"/>
  <c r="D3402" i="1" l="1"/>
  <c r="E3401" i="1"/>
  <c r="Q3402" i="1"/>
  <c r="P3402" i="1"/>
  <c r="O3402" i="1"/>
  <c r="N3402" i="1"/>
  <c r="M3402" i="1"/>
  <c r="E3402" i="1" l="1"/>
  <c r="D3403" i="1"/>
  <c r="Q3403" i="1"/>
  <c r="M3403" i="1"/>
  <c r="O3403" i="1"/>
  <c r="N3403" i="1"/>
  <c r="P3403" i="1"/>
  <c r="D3404" i="1" l="1"/>
  <c r="E3403" i="1"/>
  <c r="P3404" i="1"/>
  <c r="Q3404" i="1"/>
  <c r="M3404" i="1"/>
  <c r="O3404" i="1"/>
  <c r="N3404" i="1"/>
  <c r="E3404" i="1" l="1"/>
  <c r="D3405" i="1"/>
  <c r="O3405" i="1"/>
  <c r="Q3405" i="1"/>
  <c r="N3405" i="1"/>
  <c r="M3405" i="1"/>
  <c r="P3405" i="1"/>
  <c r="D3406" i="1" l="1"/>
  <c r="E3405" i="1"/>
  <c r="N3406" i="1"/>
  <c r="P3406" i="1"/>
  <c r="O3406" i="1"/>
  <c r="Q3406" i="1"/>
  <c r="M3406" i="1"/>
  <c r="E3406" i="1" l="1"/>
  <c r="D3407" i="1"/>
  <c r="M3407" i="1"/>
  <c r="O3407" i="1"/>
  <c r="P3407" i="1"/>
  <c r="Q3407" i="1"/>
  <c r="N3407" i="1"/>
  <c r="D3408" i="1" l="1"/>
  <c r="E3407" i="1"/>
  <c r="P3408" i="1"/>
  <c r="M3408" i="1"/>
  <c r="O3408" i="1"/>
  <c r="N3408" i="1"/>
  <c r="Q3408" i="1"/>
  <c r="E3408" i="1" l="1"/>
  <c r="D3409" i="1"/>
  <c r="P3409" i="1"/>
  <c r="M3409" i="1"/>
  <c r="O3409" i="1"/>
  <c r="Q3409" i="1"/>
  <c r="N3409" i="1"/>
  <c r="D3410" i="1" l="1"/>
  <c r="E3409" i="1"/>
  <c r="M3410" i="1"/>
  <c r="N3410" i="1"/>
  <c r="O3410" i="1"/>
  <c r="Q3410" i="1"/>
  <c r="P3410" i="1"/>
  <c r="E3410" i="1" l="1"/>
  <c r="D3411" i="1"/>
  <c r="N3411" i="1"/>
  <c r="M3411" i="1"/>
  <c r="O3411" i="1"/>
  <c r="P3411" i="1"/>
  <c r="Q3411" i="1"/>
  <c r="D3412" i="1" l="1"/>
  <c r="E3411" i="1"/>
  <c r="P3412" i="1"/>
  <c r="M3412" i="1"/>
  <c r="N3412" i="1"/>
  <c r="O3412" i="1"/>
  <c r="Q3412" i="1"/>
  <c r="E3412" i="1" l="1"/>
  <c r="D3413" i="1"/>
  <c r="N3413" i="1"/>
  <c r="P3413" i="1"/>
  <c r="M3413" i="1"/>
  <c r="O3413" i="1"/>
  <c r="Q3413" i="1"/>
  <c r="D3414" i="1" l="1"/>
  <c r="E3413" i="1"/>
  <c r="O3414" i="1"/>
  <c r="P3414" i="1"/>
  <c r="N3414" i="1"/>
  <c r="Q3414" i="1"/>
  <c r="M3414" i="1"/>
  <c r="E3414" i="1" l="1"/>
  <c r="D3415" i="1"/>
  <c r="P3415" i="1"/>
  <c r="N3415" i="1"/>
  <c r="Q3415" i="1"/>
  <c r="M3415" i="1"/>
  <c r="O3415" i="1"/>
  <c r="D3416" i="1" l="1"/>
  <c r="E3415" i="1"/>
  <c r="O3416" i="1"/>
  <c r="Q3416" i="1"/>
  <c r="M3416" i="1"/>
  <c r="P3416" i="1"/>
  <c r="N3416" i="1"/>
  <c r="E3416" i="1" l="1"/>
  <c r="D3417" i="1"/>
  <c r="M3417" i="1"/>
  <c r="O3417" i="1"/>
  <c r="Q3417" i="1"/>
  <c r="N3417" i="1"/>
  <c r="P3417" i="1"/>
  <c r="D3418" i="1" l="1"/>
  <c r="E3417" i="1"/>
  <c r="N3418" i="1"/>
  <c r="O3418" i="1"/>
  <c r="M3418" i="1"/>
  <c r="Q3418" i="1"/>
  <c r="P3418" i="1"/>
  <c r="E3418" i="1" l="1"/>
  <c r="D3419" i="1"/>
  <c r="M3419" i="1"/>
  <c r="O3419" i="1"/>
  <c r="P3419" i="1"/>
  <c r="Q3419" i="1"/>
  <c r="N3419" i="1"/>
  <c r="D3420" i="1" l="1"/>
  <c r="E3419" i="1"/>
  <c r="O3420" i="1"/>
  <c r="Q3420" i="1"/>
  <c r="N3420" i="1"/>
  <c r="P3420" i="1"/>
  <c r="M3420" i="1"/>
  <c r="E3420" i="1" l="1"/>
  <c r="D3421" i="1"/>
  <c r="P3421" i="1"/>
  <c r="M3421" i="1"/>
  <c r="O3421" i="1"/>
  <c r="Q3421" i="1"/>
  <c r="N3421" i="1"/>
  <c r="D3422" i="1" l="1"/>
  <c r="E3421" i="1"/>
  <c r="M3422" i="1"/>
  <c r="O3422" i="1"/>
  <c r="N3422" i="1"/>
  <c r="Q3422" i="1"/>
  <c r="P3422" i="1"/>
  <c r="E3422" i="1" l="1"/>
  <c r="D3423" i="1"/>
  <c r="M3423" i="1"/>
  <c r="O3423" i="1"/>
  <c r="N3423" i="1"/>
  <c r="P3423" i="1"/>
  <c r="Q3423" i="1"/>
  <c r="D3424" i="1" l="1"/>
  <c r="E3423" i="1"/>
  <c r="M3424" i="1"/>
  <c r="O3424" i="1"/>
  <c r="Q3424" i="1"/>
  <c r="N3424" i="1"/>
  <c r="P3424" i="1"/>
  <c r="E3424" i="1" l="1"/>
  <c r="D3425" i="1"/>
  <c r="Q3425" i="1"/>
  <c r="M3425" i="1"/>
  <c r="O3425" i="1"/>
  <c r="P3425" i="1"/>
  <c r="N3425" i="1"/>
  <c r="D3426" i="1" l="1"/>
  <c r="E3425" i="1"/>
  <c r="O3426" i="1"/>
  <c r="Q3426" i="1"/>
  <c r="M3426" i="1"/>
  <c r="N3426" i="1"/>
  <c r="P3426" i="1"/>
  <c r="E3426" i="1" l="1"/>
  <c r="D3427" i="1"/>
  <c r="O3427" i="1"/>
  <c r="P3427" i="1"/>
  <c r="Q3427" i="1"/>
  <c r="M3427" i="1"/>
  <c r="N3427" i="1"/>
  <c r="D3428" i="1" l="1"/>
  <c r="E3427" i="1"/>
  <c r="P3428" i="1"/>
  <c r="M3428" i="1"/>
  <c r="Q3428" i="1"/>
  <c r="N3428" i="1"/>
  <c r="O3428" i="1"/>
  <c r="E3428" i="1" l="1"/>
  <c r="D3429" i="1"/>
  <c r="M3429" i="1"/>
  <c r="O3429" i="1"/>
  <c r="Q3429" i="1"/>
  <c r="P3429" i="1"/>
  <c r="N3429" i="1"/>
  <c r="D3430" i="1" l="1"/>
  <c r="E3429" i="1"/>
  <c r="M3430" i="1"/>
  <c r="Q3430" i="1"/>
  <c r="N3430" i="1"/>
  <c r="O3430" i="1"/>
  <c r="P3430" i="1"/>
  <c r="E3430" i="1" l="1"/>
  <c r="D3431" i="1"/>
  <c r="M3431" i="1"/>
  <c r="Q3431" i="1"/>
  <c r="O3431" i="1"/>
  <c r="N3431" i="1"/>
  <c r="P3431" i="1"/>
  <c r="D3432" i="1" l="1"/>
  <c r="E3431" i="1"/>
  <c r="P3432" i="1"/>
  <c r="M3432" i="1"/>
  <c r="O3432" i="1"/>
  <c r="Q3432" i="1"/>
  <c r="N3432" i="1"/>
  <c r="E3432" i="1" l="1"/>
  <c r="D3433" i="1"/>
  <c r="P3433" i="1"/>
  <c r="M3433" i="1"/>
  <c r="O3433" i="1"/>
  <c r="N3433" i="1"/>
  <c r="Q3433" i="1"/>
  <c r="D3434" i="1" l="1"/>
  <c r="E3433" i="1"/>
  <c r="N3434" i="1"/>
  <c r="P3434" i="1"/>
  <c r="M3434" i="1"/>
  <c r="O3434" i="1"/>
  <c r="Q3434" i="1"/>
  <c r="E3434" i="1" l="1"/>
  <c r="D3435" i="1"/>
  <c r="Q3435" i="1"/>
  <c r="M3435" i="1"/>
  <c r="O3435" i="1"/>
  <c r="N3435" i="1"/>
  <c r="P3435" i="1"/>
  <c r="D3436" i="1" l="1"/>
  <c r="E3435" i="1"/>
  <c r="P3436" i="1"/>
  <c r="Q3436" i="1"/>
  <c r="O3436" i="1"/>
  <c r="M3436" i="1"/>
  <c r="N3436" i="1"/>
  <c r="E3436" i="1" l="1"/>
  <c r="D3437" i="1"/>
  <c r="O3437" i="1"/>
  <c r="Q3437" i="1"/>
  <c r="M3437" i="1"/>
  <c r="P3437" i="1"/>
  <c r="N3437" i="1"/>
  <c r="D3438" i="1" l="1"/>
  <c r="E3437" i="1"/>
  <c r="N3438" i="1"/>
  <c r="O3438" i="1"/>
  <c r="Q3438" i="1"/>
  <c r="M3438" i="1"/>
  <c r="P3438" i="1"/>
  <c r="E3438" i="1" l="1"/>
  <c r="D3439" i="1"/>
  <c r="M3439" i="1"/>
  <c r="O3439" i="1"/>
  <c r="P3439" i="1"/>
  <c r="N3439" i="1"/>
  <c r="Q3439" i="1"/>
  <c r="D3440" i="1" l="1"/>
  <c r="E3439" i="1"/>
  <c r="P3440" i="1"/>
  <c r="Q3440" i="1"/>
  <c r="M3440" i="1"/>
  <c r="O3440" i="1"/>
  <c r="N3440" i="1"/>
  <c r="E3440" i="1" l="1"/>
  <c r="D3441" i="1"/>
  <c r="M3441" i="1"/>
  <c r="P3441" i="1"/>
  <c r="N3441" i="1"/>
  <c r="O3441" i="1"/>
  <c r="Q3441" i="1"/>
  <c r="D3442" i="1" l="1"/>
  <c r="E3441" i="1"/>
  <c r="N3442" i="1"/>
  <c r="M3442" i="1"/>
  <c r="O3442" i="1"/>
  <c r="Q3442" i="1"/>
  <c r="P3442" i="1"/>
  <c r="E3442" i="1" l="1"/>
  <c r="D3443" i="1"/>
  <c r="Q3443" i="1"/>
  <c r="M3443" i="1"/>
  <c r="N3443" i="1"/>
  <c r="O3443" i="1"/>
  <c r="P3443" i="1"/>
  <c r="D3444" i="1" l="1"/>
  <c r="E3443" i="1"/>
  <c r="N3444" i="1"/>
  <c r="O3444" i="1"/>
  <c r="Q3444" i="1"/>
  <c r="M3444" i="1"/>
  <c r="P3444" i="1"/>
  <c r="E3444" i="1" l="1"/>
  <c r="D3445" i="1"/>
  <c r="O3445" i="1"/>
  <c r="Q3445" i="1"/>
  <c r="P3445" i="1"/>
  <c r="N3445" i="1"/>
  <c r="M3445" i="1"/>
  <c r="D3446" i="1" l="1"/>
  <c r="E3445" i="1"/>
  <c r="O3446" i="1"/>
  <c r="M3446" i="1"/>
  <c r="N3446" i="1"/>
  <c r="Q3446" i="1"/>
  <c r="P3446" i="1"/>
  <c r="E3446" i="1" l="1"/>
  <c r="D3447" i="1"/>
  <c r="P3447" i="1"/>
  <c r="Q3447" i="1"/>
  <c r="M3447" i="1"/>
  <c r="O3447" i="1"/>
  <c r="N3447" i="1"/>
  <c r="D3448" i="1" l="1"/>
  <c r="E3447" i="1"/>
  <c r="N3448" i="1"/>
  <c r="P3448" i="1"/>
  <c r="Q3448" i="1"/>
  <c r="M3448" i="1"/>
  <c r="O3448" i="1"/>
  <c r="E3448" i="1" l="1"/>
  <c r="D3449" i="1"/>
  <c r="Q3449" i="1"/>
  <c r="M3449" i="1"/>
  <c r="N3449" i="1"/>
  <c r="O3449" i="1"/>
  <c r="P3449" i="1"/>
  <c r="D3450" i="1" l="1"/>
  <c r="E3449" i="1"/>
  <c r="M3450" i="1"/>
  <c r="Q3450" i="1"/>
  <c r="O3450" i="1"/>
  <c r="P3450" i="1"/>
  <c r="N3450" i="1"/>
  <c r="E3450" i="1" l="1"/>
  <c r="D3451" i="1"/>
  <c r="M3451" i="1"/>
  <c r="P3451" i="1"/>
  <c r="N3451" i="1"/>
  <c r="Q3451" i="1"/>
  <c r="O3451" i="1"/>
  <c r="D3452" i="1" l="1"/>
  <c r="E3451" i="1"/>
  <c r="M3452" i="1"/>
  <c r="N3452" i="1"/>
  <c r="O3452" i="1"/>
  <c r="P3452" i="1"/>
  <c r="Q3452" i="1"/>
  <c r="E3452" i="1" l="1"/>
  <c r="D3453" i="1"/>
  <c r="M3453" i="1"/>
  <c r="N3453" i="1"/>
  <c r="O3453" i="1"/>
  <c r="P3453" i="1"/>
  <c r="Q3453" i="1"/>
  <c r="D3454" i="1" l="1"/>
  <c r="E3453" i="1"/>
  <c r="M3454" i="1"/>
  <c r="O3454" i="1"/>
  <c r="P3454" i="1"/>
  <c r="Q3454" i="1"/>
  <c r="N3454" i="1"/>
  <c r="E3454" i="1" l="1"/>
  <c r="D3455" i="1"/>
  <c r="N3455" i="1"/>
  <c r="P3455" i="1"/>
  <c r="M3455" i="1"/>
  <c r="O3455" i="1"/>
  <c r="Q3455" i="1"/>
  <c r="D3456" i="1" l="1"/>
  <c r="E3455" i="1"/>
  <c r="M3456" i="1"/>
  <c r="N3456" i="1"/>
  <c r="P3456" i="1"/>
  <c r="O3456" i="1"/>
  <c r="Q3456" i="1"/>
  <c r="E3456" i="1" l="1"/>
  <c r="D3457" i="1"/>
  <c r="N3457" i="1"/>
  <c r="O3457" i="1"/>
  <c r="P3457" i="1"/>
  <c r="M3457" i="1"/>
  <c r="Q3457" i="1"/>
  <c r="D3458" i="1" l="1"/>
  <c r="E3457" i="1"/>
  <c r="M3458" i="1"/>
  <c r="O3458" i="1"/>
  <c r="P3458" i="1"/>
  <c r="Q3458" i="1"/>
  <c r="N3458" i="1"/>
  <c r="E3458" i="1" l="1"/>
  <c r="D3459" i="1"/>
  <c r="M3459" i="1"/>
  <c r="N3459" i="1"/>
  <c r="O3459" i="1"/>
  <c r="P3459" i="1"/>
  <c r="Q3459" i="1"/>
  <c r="D3460" i="1" l="1"/>
  <c r="E3459" i="1"/>
  <c r="M3460" i="1"/>
  <c r="N3460" i="1"/>
  <c r="O3460" i="1"/>
  <c r="P3460" i="1"/>
  <c r="Q3460" i="1"/>
  <c r="E3460" i="1" l="1"/>
  <c r="D3461" i="1"/>
  <c r="M3461" i="1"/>
  <c r="N3461" i="1"/>
  <c r="O3461" i="1"/>
  <c r="P3461" i="1"/>
  <c r="Q3461" i="1"/>
  <c r="D3462" i="1" l="1"/>
  <c r="E3461" i="1"/>
  <c r="P3462" i="1"/>
  <c r="N3462" i="1"/>
  <c r="Q3462" i="1"/>
  <c r="M3462" i="1"/>
  <c r="O3462" i="1"/>
  <c r="E3462" i="1" l="1"/>
  <c r="D3463" i="1"/>
  <c r="M3463" i="1"/>
  <c r="N3463" i="1"/>
  <c r="P3463" i="1"/>
  <c r="O3463" i="1"/>
  <c r="Q3463" i="1"/>
  <c r="D3464" i="1" l="1"/>
  <c r="E3463" i="1"/>
  <c r="M3464" i="1"/>
  <c r="N3464" i="1"/>
  <c r="P3464" i="1"/>
  <c r="O3464" i="1"/>
  <c r="Q3464" i="1"/>
  <c r="E3464" i="1" l="1"/>
  <c r="D3465" i="1"/>
  <c r="M3465" i="1"/>
  <c r="Q3465" i="1"/>
  <c r="O3465" i="1"/>
  <c r="N3465" i="1"/>
  <c r="P3465" i="1"/>
  <c r="D3466" i="1" l="1"/>
  <c r="E3465" i="1"/>
  <c r="P3466" i="1"/>
  <c r="Q3466" i="1"/>
  <c r="M3466" i="1"/>
  <c r="N3466" i="1"/>
  <c r="O3466" i="1"/>
  <c r="E3466" i="1" l="1"/>
  <c r="D3467" i="1"/>
  <c r="P3467" i="1"/>
  <c r="Q3467" i="1"/>
  <c r="M3467" i="1"/>
  <c r="N3467" i="1"/>
  <c r="O3467" i="1"/>
  <c r="D3468" i="1" l="1"/>
  <c r="E3467" i="1"/>
  <c r="N3468" i="1"/>
  <c r="P3468" i="1"/>
  <c r="Q3468" i="1"/>
  <c r="O3468" i="1"/>
  <c r="M3468" i="1"/>
  <c r="E3468" i="1" l="1"/>
  <c r="D3469" i="1"/>
  <c r="Q3469" i="1"/>
  <c r="N3469" i="1"/>
  <c r="O3469" i="1"/>
  <c r="M3469" i="1"/>
  <c r="P3469" i="1"/>
  <c r="D3470" i="1" l="1"/>
  <c r="E3469" i="1"/>
  <c r="M3470" i="1"/>
  <c r="N3470" i="1"/>
  <c r="O3470" i="1"/>
  <c r="Q3470" i="1"/>
  <c r="P3470" i="1"/>
  <c r="E3470" i="1" l="1"/>
  <c r="D3471" i="1"/>
  <c r="M3471" i="1"/>
  <c r="N3471" i="1"/>
  <c r="O3471" i="1"/>
  <c r="P3471" i="1"/>
  <c r="Q3471" i="1"/>
  <c r="D3472" i="1" l="1"/>
  <c r="E3471" i="1"/>
  <c r="N3472" i="1"/>
  <c r="O3472" i="1"/>
  <c r="P3472" i="1"/>
  <c r="Q3472" i="1"/>
  <c r="M3472" i="1"/>
  <c r="E3472" i="1" l="1"/>
  <c r="D3473" i="1"/>
  <c r="M3473" i="1"/>
  <c r="Q3473" i="1"/>
  <c r="N3473" i="1"/>
  <c r="O3473" i="1"/>
  <c r="P3473" i="1"/>
  <c r="D3474" i="1" l="1"/>
  <c r="E3473" i="1"/>
  <c r="M3474" i="1"/>
  <c r="N3474" i="1"/>
  <c r="O3474" i="1"/>
  <c r="P3474" i="1"/>
  <c r="Q3474" i="1"/>
  <c r="E3474" i="1" l="1"/>
  <c r="D3475" i="1"/>
  <c r="M3475" i="1"/>
  <c r="N3475" i="1"/>
  <c r="O3475" i="1"/>
  <c r="P3475" i="1"/>
  <c r="Q3475" i="1"/>
  <c r="D3476" i="1" l="1"/>
  <c r="E3475" i="1"/>
  <c r="N3476" i="1"/>
  <c r="O3476" i="1"/>
  <c r="P3476" i="1"/>
  <c r="M3476" i="1"/>
  <c r="Q3476" i="1"/>
  <c r="E3476" i="1" l="1"/>
  <c r="D3477" i="1"/>
  <c r="M3477" i="1"/>
  <c r="Q3477" i="1"/>
  <c r="N3477" i="1"/>
  <c r="O3477" i="1"/>
  <c r="P3477" i="1"/>
  <c r="D3478" i="1" l="1"/>
  <c r="E3477" i="1"/>
  <c r="O3478" i="1"/>
  <c r="Q3478" i="1"/>
  <c r="M3478" i="1"/>
  <c r="N3478" i="1"/>
  <c r="P3478" i="1"/>
  <c r="E3478" i="1" l="1"/>
  <c r="D3479" i="1"/>
  <c r="O3479" i="1"/>
  <c r="P3479" i="1"/>
  <c r="Q3479" i="1"/>
  <c r="M3479" i="1"/>
  <c r="N3479" i="1"/>
  <c r="D3480" i="1" l="1"/>
  <c r="E3479" i="1"/>
  <c r="N3480" i="1"/>
  <c r="O3480" i="1"/>
  <c r="P3480" i="1"/>
  <c r="Q3480" i="1"/>
  <c r="M3480" i="1"/>
  <c r="E3480" i="1" l="1"/>
  <c r="D3481" i="1"/>
  <c r="M3481" i="1"/>
  <c r="Q3481" i="1"/>
  <c r="N3481" i="1"/>
  <c r="O3481" i="1"/>
  <c r="P3481" i="1"/>
  <c r="E3481" i="1" l="1"/>
  <c r="D3482" i="1"/>
  <c r="M3482" i="1"/>
  <c r="N3482" i="1"/>
  <c r="O3482" i="1"/>
  <c r="P3482" i="1"/>
  <c r="Q3482" i="1"/>
  <c r="E3482" i="1" l="1"/>
  <c r="D3483" i="1"/>
  <c r="M3483" i="1"/>
  <c r="N3483" i="1"/>
  <c r="O3483" i="1"/>
  <c r="P3483" i="1"/>
  <c r="Q3483" i="1"/>
  <c r="D3484" i="1" l="1"/>
  <c r="E3483" i="1"/>
  <c r="N3484" i="1"/>
  <c r="O3484" i="1"/>
  <c r="P3484" i="1"/>
  <c r="Q3484" i="1"/>
  <c r="M3484" i="1"/>
  <c r="E3484" i="1" l="1"/>
  <c r="D3485" i="1"/>
  <c r="N3485" i="1"/>
  <c r="O3485" i="1"/>
  <c r="P3485" i="1"/>
  <c r="M3485" i="1"/>
  <c r="Q3485" i="1"/>
  <c r="D3486" i="1" l="1"/>
  <c r="E3485" i="1"/>
  <c r="M3486" i="1"/>
  <c r="N3486" i="1"/>
  <c r="O3486" i="1"/>
  <c r="P3486" i="1"/>
  <c r="Q3486" i="1"/>
  <c r="E3486" i="1" l="1"/>
  <c r="D3487" i="1"/>
  <c r="Q3487" i="1"/>
  <c r="M3487" i="1"/>
  <c r="N3487" i="1"/>
  <c r="O3487" i="1"/>
  <c r="P3487" i="1"/>
  <c r="D3488" i="1" l="1"/>
  <c r="E3487" i="1"/>
  <c r="N3488" i="1"/>
  <c r="Q3488" i="1"/>
  <c r="O3488" i="1"/>
  <c r="P3488" i="1"/>
  <c r="M3488" i="1"/>
  <c r="E3488" i="1" l="1"/>
  <c r="D3489" i="1"/>
  <c r="M3489" i="1"/>
  <c r="N3489" i="1"/>
  <c r="O3489" i="1"/>
  <c r="P3489" i="1"/>
  <c r="Q3489" i="1"/>
  <c r="D3490" i="1" l="1"/>
  <c r="E3489" i="1"/>
  <c r="O3490" i="1"/>
  <c r="Q3490" i="1"/>
  <c r="N3490" i="1"/>
  <c r="M3490" i="1"/>
  <c r="P3490" i="1"/>
  <c r="E3490" i="1" l="1"/>
  <c r="D3491" i="1"/>
  <c r="M3491" i="1"/>
  <c r="N3491" i="1"/>
  <c r="O3491" i="1"/>
  <c r="P3491" i="1"/>
  <c r="Q3491" i="1"/>
  <c r="D3492" i="1" l="1"/>
  <c r="E3491" i="1"/>
  <c r="P3492" i="1"/>
  <c r="M3492" i="1"/>
  <c r="N3492" i="1"/>
  <c r="O3492" i="1"/>
  <c r="Q3492" i="1"/>
  <c r="E3492" i="1" l="1"/>
  <c r="D3493" i="1"/>
  <c r="M3493" i="1"/>
  <c r="N3493" i="1"/>
  <c r="O3493" i="1"/>
  <c r="P3493" i="1"/>
  <c r="Q3493" i="1"/>
  <c r="D3494" i="1" l="1"/>
  <c r="E3493" i="1"/>
  <c r="M3494" i="1"/>
  <c r="N3494" i="1"/>
  <c r="O3494" i="1"/>
  <c r="P3494" i="1"/>
  <c r="Q3494" i="1"/>
  <c r="E3494" i="1" l="1"/>
  <c r="D3495" i="1"/>
  <c r="M3495" i="1"/>
  <c r="N3495" i="1"/>
  <c r="O3495" i="1"/>
  <c r="P3495" i="1"/>
  <c r="Q3495" i="1"/>
  <c r="D3496" i="1" l="1"/>
  <c r="E3495" i="1"/>
  <c r="Q3496" i="1"/>
  <c r="M3496" i="1"/>
  <c r="N3496" i="1"/>
  <c r="O3496" i="1"/>
  <c r="P3496" i="1"/>
  <c r="E3496" i="1" l="1"/>
  <c r="D3497" i="1"/>
  <c r="M3497" i="1"/>
  <c r="N3497" i="1"/>
  <c r="P3497" i="1"/>
  <c r="O3497" i="1"/>
  <c r="Q3497" i="1"/>
  <c r="D3498" i="1" l="1"/>
  <c r="E3497" i="1"/>
  <c r="M3498" i="1"/>
  <c r="N3498" i="1"/>
  <c r="O3498" i="1"/>
  <c r="P3498" i="1"/>
  <c r="Q3498" i="1"/>
  <c r="E3498" i="1" l="1"/>
  <c r="D3499" i="1"/>
  <c r="M3499" i="1"/>
  <c r="N3499" i="1"/>
  <c r="O3499" i="1"/>
  <c r="P3499" i="1"/>
  <c r="Q3499" i="1"/>
  <c r="D3500" i="1" l="1"/>
  <c r="E3499" i="1"/>
  <c r="M3500" i="1"/>
  <c r="N3500" i="1"/>
  <c r="O3500" i="1"/>
  <c r="P3500" i="1"/>
  <c r="Q3500" i="1"/>
  <c r="E3500" i="1" l="1"/>
  <c r="D3501" i="1"/>
  <c r="Q3501" i="1"/>
  <c r="M3501" i="1"/>
  <c r="N3501" i="1"/>
  <c r="O3501" i="1"/>
  <c r="P3501" i="1"/>
  <c r="D3502" i="1" l="1"/>
  <c r="E3501" i="1"/>
  <c r="M3502" i="1"/>
  <c r="N3502" i="1"/>
  <c r="O3502" i="1"/>
  <c r="P3502" i="1"/>
  <c r="Q3502" i="1"/>
  <c r="E3502" i="1" l="1"/>
  <c r="D3503" i="1"/>
  <c r="M3503" i="1"/>
  <c r="N3503" i="1"/>
  <c r="O3503" i="1"/>
  <c r="P3503" i="1"/>
  <c r="Q3503" i="1"/>
  <c r="D3504" i="1" l="1"/>
  <c r="E3503" i="1"/>
  <c r="M3504" i="1"/>
  <c r="N3504" i="1"/>
  <c r="O3504" i="1"/>
  <c r="P3504" i="1"/>
  <c r="Q3504" i="1"/>
  <c r="E3504" i="1" l="1"/>
  <c r="D3505" i="1"/>
  <c r="Q3505" i="1"/>
  <c r="M3505" i="1"/>
  <c r="N3505" i="1"/>
  <c r="O3505" i="1"/>
  <c r="P3505" i="1"/>
  <c r="D3506" i="1" l="1"/>
  <c r="E3505" i="1"/>
  <c r="M3506" i="1"/>
  <c r="N3506" i="1"/>
  <c r="O3506" i="1"/>
  <c r="P3506" i="1"/>
  <c r="Q3506" i="1"/>
  <c r="E3506" i="1" l="1"/>
  <c r="D3507" i="1"/>
  <c r="M3507" i="1"/>
  <c r="N3507" i="1"/>
  <c r="O3507" i="1"/>
  <c r="P3507" i="1"/>
  <c r="Q3507" i="1"/>
  <c r="D3508" i="1" l="1"/>
  <c r="E3507" i="1"/>
  <c r="Q3508" i="1"/>
  <c r="N3508" i="1"/>
  <c r="P3508" i="1"/>
  <c r="M3508" i="1"/>
  <c r="O3508" i="1"/>
  <c r="E3508" i="1" l="1"/>
  <c r="D3509" i="1"/>
  <c r="O3509" i="1"/>
  <c r="M3509" i="1"/>
  <c r="N3509" i="1"/>
  <c r="P3509" i="1"/>
  <c r="Q3509" i="1"/>
  <c r="D3510" i="1" l="1"/>
  <c r="E3509" i="1"/>
  <c r="M3510" i="1"/>
  <c r="N3510" i="1"/>
  <c r="O3510" i="1"/>
  <c r="P3510" i="1"/>
  <c r="Q3510" i="1"/>
  <c r="E3510" i="1" l="1"/>
  <c r="D3511" i="1"/>
  <c r="M3511" i="1"/>
  <c r="N3511" i="1"/>
  <c r="O3511" i="1"/>
  <c r="P3511" i="1"/>
  <c r="Q3511" i="1"/>
  <c r="D3512" i="1" l="1"/>
  <c r="E3511" i="1"/>
  <c r="E3512" i="1" s="1"/>
  <c r="M3512" i="1"/>
  <c r="N3512" i="1"/>
  <c r="O3512" i="1"/>
  <c r="P3512" i="1"/>
  <c r="Q3512" i="1"/>
  <c r="D3513" i="1" l="1"/>
  <c r="Q3513" i="1"/>
  <c r="M3513" i="1"/>
  <c r="N3513" i="1"/>
  <c r="O3513" i="1"/>
  <c r="P3513" i="1"/>
  <c r="D3514" i="1" l="1"/>
  <c r="E3513" i="1"/>
  <c r="M3514" i="1"/>
  <c r="N3514" i="1"/>
  <c r="O3514" i="1"/>
  <c r="P3514" i="1"/>
  <c r="Q3514" i="1"/>
  <c r="E3514" i="1" l="1"/>
  <c r="D3515" i="1"/>
  <c r="M3515" i="1"/>
  <c r="N3515" i="1"/>
  <c r="O3515" i="1"/>
  <c r="P3515" i="1"/>
  <c r="Q3515" i="1"/>
  <c r="D3516" i="1" l="1"/>
  <c r="E3515" i="1"/>
  <c r="Q3516" i="1"/>
  <c r="M3516" i="1"/>
  <c r="N3516" i="1"/>
  <c r="O3516" i="1"/>
  <c r="P3516" i="1"/>
  <c r="E3516" i="1" l="1"/>
  <c r="D3517" i="1"/>
  <c r="M3517" i="1"/>
  <c r="N3517" i="1"/>
  <c r="O3517" i="1"/>
  <c r="P3517" i="1"/>
  <c r="Q3517" i="1"/>
  <c r="D3518" i="1" l="1"/>
  <c r="E3517" i="1"/>
  <c r="M3518" i="1"/>
  <c r="N3518" i="1"/>
  <c r="O3518" i="1"/>
  <c r="P3518" i="1"/>
  <c r="Q3518" i="1"/>
  <c r="E3518" i="1" l="1"/>
  <c r="D3519" i="1"/>
  <c r="M3519" i="1"/>
  <c r="N3519" i="1"/>
  <c r="O3519" i="1"/>
  <c r="P3519" i="1"/>
  <c r="Q3519" i="1"/>
  <c r="D3520" i="1" l="1"/>
  <c r="E3519" i="1"/>
  <c r="Q3520" i="1"/>
  <c r="N3520" i="1"/>
  <c r="M3520" i="1"/>
  <c r="O3520" i="1"/>
  <c r="P3520" i="1"/>
  <c r="E3520" i="1" l="1"/>
  <c r="D3521" i="1"/>
  <c r="M3521" i="1"/>
  <c r="N3521" i="1"/>
  <c r="O3521" i="1"/>
  <c r="P3521" i="1"/>
  <c r="Q3521" i="1"/>
  <c r="D3522" i="1" l="1"/>
  <c r="E3521" i="1"/>
  <c r="M3522" i="1"/>
  <c r="N3522" i="1"/>
  <c r="O3522" i="1"/>
  <c r="P3522" i="1"/>
  <c r="Q3522" i="1"/>
  <c r="E3522" i="1" l="1"/>
  <c r="D3523" i="1"/>
  <c r="M3523" i="1"/>
  <c r="N3523" i="1"/>
  <c r="O3523" i="1"/>
  <c r="P3523" i="1"/>
  <c r="Q3523" i="1"/>
  <c r="D3524" i="1" l="1"/>
  <c r="E3523" i="1"/>
  <c r="Q3524" i="1"/>
  <c r="M3524" i="1"/>
  <c r="N3524" i="1"/>
  <c r="O3524" i="1"/>
  <c r="P3524" i="1"/>
  <c r="E3524" i="1" l="1"/>
  <c r="D3525" i="1"/>
  <c r="M3525" i="1"/>
  <c r="N3525" i="1"/>
  <c r="O3525" i="1"/>
  <c r="P3525" i="1"/>
  <c r="Q3525" i="1"/>
  <c r="D3526" i="1" l="1"/>
  <c r="E3525" i="1"/>
  <c r="M3526" i="1"/>
  <c r="N3526" i="1"/>
  <c r="O3526" i="1"/>
  <c r="P3526" i="1"/>
  <c r="Q3526" i="1"/>
  <c r="E3526" i="1" l="1"/>
  <c r="D3527" i="1"/>
  <c r="M3527" i="1"/>
  <c r="N3527" i="1"/>
  <c r="O3527" i="1"/>
  <c r="P3527" i="1"/>
  <c r="Q3527" i="1"/>
  <c r="D3528" i="1" l="1"/>
  <c r="E3527" i="1"/>
  <c r="Q3528" i="1"/>
  <c r="P3528" i="1"/>
  <c r="M3528" i="1"/>
  <c r="N3528" i="1"/>
  <c r="O3528" i="1"/>
  <c r="E3528" i="1" l="1"/>
  <c r="D3529" i="1"/>
  <c r="M3529" i="1"/>
  <c r="N3529" i="1"/>
  <c r="O3529" i="1"/>
  <c r="P3529" i="1"/>
  <c r="Q3529" i="1"/>
  <c r="D3530" i="1" l="1"/>
  <c r="E3529" i="1"/>
  <c r="M3530" i="1"/>
  <c r="N3530" i="1"/>
  <c r="O3530" i="1"/>
  <c r="P3530" i="1"/>
  <c r="Q3530" i="1"/>
  <c r="E3530" i="1" l="1"/>
  <c r="D3531" i="1"/>
  <c r="N3531" i="1"/>
  <c r="O3531" i="1"/>
  <c r="Q3531" i="1"/>
  <c r="P3531" i="1"/>
  <c r="M3531" i="1"/>
  <c r="D3532" i="1" l="1"/>
  <c r="E3531" i="1"/>
  <c r="M3532" i="1"/>
  <c r="N3532" i="1"/>
  <c r="O3532" i="1"/>
  <c r="P3532" i="1"/>
  <c r="Q3532" i="1"/>
  <c r="E3532" i="1" l="1"/>
  <c r="D3533" i="1"/>
  <c r="P3533" i="1"/>
  <c r="O3533" i="1"/>
  <c r="Q3533" i="1"/>
  <c r="M3533" i="1"/>
  <c r="N3533" i="1"/>
  <c r="D3534" i="1" l="1"/>
  <c r="E3533" i="1"/>
  <c r="N3534" i="1"/>
  <c r="Q3534" i="1"/>
  <c r="M3534" i="1"/>
  <c r="O3534" i="1"/>
  <c r="P3534" i="1"/>
  <c r="E3534" i="1" l="1"/>
  <c r="D3535" i="1"/>
  <c r="N3535" i="1"/>
  <c r="O3535" i="1"/>
  <c r="Q3535" i="1"/>
  <c r="P3535" i="1"/>
  <c r="M3535" i="1"/>
  <c r="D3536" i="1" l="1"/>
  <c r="E3535" i="1"/>
  <c r="N3536" i="1"/>
  <c r="O3536" i="1"/>
  <c r="P3536" i="1"/>
  <c r="Q3536" i="1"/>
  <c r="M3536" i="1"/>
  <c r="E3536" i="1" l="1"/>
  <c r="D3537" i="1"/>
  <c r="N3537" i="1"/>
  <c r="P3537" i="1"/>
  <c r="Q3537" i="1"/>
  <c r="M3537" i="1"/>
  <c r="O3537" i="1"/>
  <c r="D3538" i="1" l="1"/>
  <c r="E3537" i="1"/>
  <c r="M3538" i="1"/>
  <c r="O3538" i="1"/>
  <c r="N3538" i="1"/>
  <c r="P3538" i="1"/>
  <c r="Q3538" i="1"/>
  <c r="E3538" i="1" l="1"/>
  <c r="D3539" i="1"/>
  <c r="N3539" i="1"/>
  <c r="O3539" i="1"/>
  <c r="Q3539" i="1"/>
  <c r="P3539" i="1"/>
  <c r="M3539" i="1"/>
  <c r="D3540" i="1" l="1"/>
  <c r="E3539" i="1"/>
  <c r="N3540" i="1"/>
  <c r="O3540" i="1"/>
  <c r="P3540" i="1"/>
  <c r="Q3540" i="1"/>
  <c r="M3540" i="1"/>
  <c r="E3540" i="1" l="1"/>
  <c r="D3541" i="1"/>
  <c r="M3541" i="1"/>
  <c r="N3541" i="1"/>
  <c r="O3541" i="1"/>
  <c r="P3541" i="1"/>
  <c r="Q3541" i="1"/>
  <c r="D3542" i="1" l="1"/>
  <c r="E3541" i="1"/>
  <c r="M3542" i="1"/>
  <c r="O3542" i="1"/>
  <c r="N3542" i="1"/>
  <c r="P3542" i="1"/>
  <c r="Q3542" i="1"/>
  <c r="E3542" i="1" l="1"/>
  <c r="D3543" i="1"/>
  <c r="N3543" i="1"/>
  <c r="O3543" i="1"/>
  <c r="Q3543" i="1"/>
  <c r="P3543" i="1"/>
  <c r="M3543" i="1"/>
  <c r="D3544" i="1" l="1"/>
  <c r="E3543" i="1"/>
  <c r="M3544" i="1"/>
  <c r="N3544" i="1"/>
  <c r="O3544" i="1"/>
  <c r="P3544" i="1"/>
  <c r="Q3544" i="1"/>
  <c r="E3544" i="1" l="1"/>
  <c r="D3545" i="1"/>
  <c r="O3545" i="1"/>
  <c r="P3545" i="1"/>
  <c r="Q3545" i="1"/>
  <c r="M3545" i="1"/>
  <c r="N3545" i="1"/>
  <c r="D3546" i="1" l="1"/>
  <c r="E3545" i="1"/>
  <c r="M3546" i="1"/>
  <c r="O3546" i="1"/>
  <c r="Q3546" i="1"/>
  <c r="N3546" i="1"/>
  <c r="P3546" i="1"/>
  <c r="E3546" i="1" l="1"/>
  <c r="D3547" i="1"/>
  <c r="O3547" i="1"/>
  <c r="N3547" i="1"/>
  <c r="Q3547" i="1"/>
  <c r="M3547" i="1"/>
  <c r="P3547" i="1"/>
  <c r="D3548" i="1" l="1"/>
  <c r="E3547" i="1"/>
  <c r="N3548" i="1"/>
  <c r="O3548" i="1"/>
  <c r="P3548" i="1"/>
  <c r="Q3548" i="1"/>
  <c r="M3548" i="1"/>
  <c r="E3548" i="1" l="1"/>
  <c r="D3549" i="1"/>
  <c r="O3549" i="1"/>
  <c r="Q3549" i="1"/>
  <c r="N3549" i="1"/>
  <c r="P3549" i="1"/>
  <c r="M3549" i="1"/>
  <c r="D3550" i="1" l="1"/>
  <c r="E3549" i="1"/>
  <c r="M3550" i="1"/>
  <c r="O3550" i="1"/>
  <c r="N3550" i="1"/>
  <c r="P3550" i="1"/>
  <c r="Q3550" i="1"/>
  <c r="E3550" i="1" l="1"/>
  <c r="D3551" i="1"/>
  <c r="N3551" i="1"/>
  <c r="O3551" i="1"/>
  <c r="Q3551" i="1"/>
  <c r="P3551" i="1"/>
  <c r="M3551" i="1"/>
  <c r="D3552" i="1" l="1"/>
  <c r="E3551" i="1"/>
  <c r="N3552" i="1"/>
  <c r="O3552" i="1"/>
  <c r="P3552" i="1"/>
  <c r="Q3552" i="1"/>
  <c r="M3552" i="1"/>
  <c r="E3552" i="1" l="1"/>
  <c r="D3553" i="1"/>
  <c r="P3553" i="1"/>
  <c r="Q3553" i="1"/>
  <c r="M3553" i="1"/>
  <c r="N3553" i="1"/>
  <c r="O3553" i="1"/>
  <c r="D3554" i="1" l="1"/>
  <c r="E3553" i="1"/>
  <c r="Q3554" i="1"/>
  <c r="M3554" i="1"/>
  <c r="O3554" i="1"/>
  <c r="N3554" i="1"/>
  <c r="P3554" i="1"/>
  <c r="E3554" i="1" l="1"/>
  <c r="D3555" i="1"/>
  <c r="O3555" i="1"/>
  <c r="Q3555" i="1"/>
  <c r="N3555" i="1"/>
  <c r="P3555" i="1"/>
  <c r="M3555" i="1"/>
  <c r="D3556" i="1" l="1"/>
  <c r="E3555" i="1"/>
  <c r="M3556" i="1"/>
  <c r="N3556" i="1"/>
  <c r="P3556" i="1"/>
  <c r="O3556" i="1"/>
  <c r="Q3556" i="1"/>
  <c r="E3556" i="1" l="1"/>
  <c r="D3557" i="1"/>
  <c r="P3557" i="1"/>
  <c r="Q3557" i="1"/>
  <c r="N3557" i="1"/>
  <c r="O3557" i="1"/>
  <c r="M3557" i="1"/>
  <c r="D3558" i="1" l="1"/>
  <c r="E3557" i="1"/>
  <c r="M3558" i="1"/>
  <c r="N3558" i="1"/>
  <c r="O3558" i="1"/>
  <c r="P3558" i="1"/>
  <c r="Q3558" i="1"/>
  <c r="E3558" i="1" l="1"/>
  <c r="D3559" i="1"/>
  <c r="M3559" i="1"/>
  <c r="O3559" i="1"/>
  <c r="N3559" i="1"/>
  <c r="P3559" i="1"/>
  <c r="Q3559" i="1"/>
  <c r="D3560" i="1" l="1"/>
  <c r="E3559" i="1"/>
  <c r="Q3560" i="1"/>
  <c r="M3560" i="1"/>
  <c r="N3560" i="1"/>
  <c r="O3560" i="1"/>
  <c r="P3560" i="1"/>
  <c r="E3560" i="1" l="1"/>
  <c r="D3561" i="1"/>
  <c r="M3561" i="1"/>
  <c r="N3561" i="1"/>
  <c r="O3561" i="1"/>
  <c r="P3561" i="1"/>
  <c r="Q3561" i="1"/>
  <c r="D3562" i="1" l="1"/>
  <c r="E3561" i="1"/>
  <c r="M3562" i="1"/>
  <c r="N3562" i="1"/>
  <c r="O3562" i="1"/>
  <c r="P3562" i="1"/>
  <c r="Q3562" i="1"/>
  <c r="E3562" i="1" l="1"/>
  <c r="D3563" i="1"/>
  <c r="Q3563" i="1"/>
  <c r="N3563" i="1"/>
  <c r="M3563" i="1"/>
  <c r="O3563" i="1"/>
  <c r="P3563" i="1"/>
  <c r="D3564" i="1" l="1"/>
  <c r="E3563" i="1"/>
  <c r="M3564" i="1"/>
  <c r="N3564" i="1"/>
  <c r="P3564" i="1"/>
  <c r="O3564" i="1"/>
  <c r="Q3564" i="1"/>
  <c r="E3564" i="1" l="1"/>
  <c r="D3565" i="1"/>
  <c r="M3565" i="1"/>
  <c r="N3565" i="1"/>
  <c r="O3565" i="1"/>
  <c r="P3565" i="1"/>
  <c r="Q3565" i="1"/>
  <c r="D3566" i="1" l="1"/>
  <c r="E3565" i="1"/>
  <c r="M3566" i="1"/>
  <c r="N3566" i="1"/>
  <c r="O3566" i="1"/>
  <c r="P3566" i="1"/>
  <c r="Q3566" i="1"/>
  <c r="E3566" i="1" l="1"/>
  <c r="D3567" i="1"/>
  <c r="Q3567" i="1"/>
  <c r="N3567" i="1"/>
  <c r="M3567" i="1"/>
  <c r="O3567" i="1"/>
  <c r="P3567" i="1"/>
  <c r="D3568" i="1" l="1"/>
  <c r="E3567" i="1"/>
  <c r="M3568" i="1"/>
  <c r="N3568" i="1"/>
  <c r="O3568" i="1"/>
  <c r="P3568" i="1"/>
  <c r="Q3568" i="1"/>
  <c r="E3568" i="1" l="1"/>
  <c r="D3569" i="1"/>
  <c r="M3569" i="1"/>
  <c r="N3569" i="1"/>
  <c r="O3569" i="1"/>
  <c r="P3569" i="1"/>
  <c r="Q3569" i="1"/>
  <c r="D3570" i="1" l="1"/>
  <c r="E3569" i="1"/>
  <c r="M3570" i="1"/>
  <c r="N3570" i="1"/>
  <c r="O3570" i="1"/>
  <c r="P3570" i="1"/>
  <c r="Q3570" i="1"/>
  <c r="E3570" i="1" l="1"/>
  <c r="D3571" i="1"/>
  <c r="Q3571" i="1"/>
  <c r="M3571" i="1"/>
  <c r="N3571" i="1"/>
  <c r="O3571" i="1"/>
  <c r="P3571" i="1"/>
  <c r="D3572" i="1" l="1"/>
  <c r="E3571" i="1"/>
  <c r="M3572" i="1"/>
  <c r="N3572" i="1"/>
  <c r="O3572" i="1"/>
  <c r="P3572" i="1"/>
  <c r="Q3572" i="1"/>
  <c r="E3572" i="1" l="1"/>
  <c r="D3573" i="1"/>
  <c r="M3573" i="1"/>
  <c r="N3573" i="1"/>
  <c r="O3573" i="1"/>
  <c r="P3573" i="1"/>
  <c r="Q3573" i="1"/>
  <c r="D3574" i="1" l="1"/>
  <c r="E3573" i="1"/>
  <c r="M3574" i="1"/>
  <c r="N3574" i="1"/>
  <c r="O3574" i="1"/>
  <c r="P3574" i="1"/>
  <c r="Q3574" i="1"/>
  <c r="E3574" i="1" l="1"/>
  <c r="D3575" i="1"/>
  <c r="Q3575" i="1"/>
  <c r="M3575" i="1"/>
  <c r="N3575" i="1"/>
  <c r="O3575" i="1"/>
  <c r="P3575" i="1"/>
  <c r="D3576" i="1" l="1"/>
  <c r="E3575" i="1"/>
  <c r="M3576" i="1"/>
  <c r="N3576" i="1"/>
  <c r="O3576" i="1"/>
  <c r="P3576" i="1"/>
  <c r="Q3576" i="1"/>
  <c r="E3576" i="1" l="1"/>
  <c r="D3577" i="1"/>
  <c r="M3577" i="1"/>
  <c r="N3577" i="1"/>
  <c r="O3577" i="1"/>
  <c r="P3577" i="1"/>
  <c r="Q3577" i="1"/>
  <c r="D3578" i="1" l="1"/>
  <c r="E3577" i="1"/>
  <c r="M3578" i="1"/>
  <c r="N3578" i="1"/>
  <c r="O3578" i="1"/>
  <c r="P3578" i="1"/>
  <c r="Q3578" i="1"/>
  <c r="E3578" i="1" l="1"/>
  <c r="D3579" i="1"/>
  <c r="Q3579" i="1"/>
  <c r="M3579" i="1"/>
  <c r="N3579" i="1"/>
  <c r="O3579" i="1"/>
  <c r="P3579" i="1"/>
  <c r="D3580" i="1" l="1"/>
  <c r="E3579" i="1"/>
  <c r="M3580" i="1"/>
  <c r="N3580" i="1"/>
  <c r="O3580" i="1"/>
  <c r="P3580" i="1"/>
  <c r="Q3580" i="1"/>
  <c r="E3580" i="1" l="1"/>
  <c r="D3581" i="1"/>
  <c r="M3581" i="1"/>
  <c r="N3581" i="1"/>
  <c r="O3581" i="1"/>
  <c r="P3581" i="1"/>
  <c r="Q3581" i="1"/>
  <c r="D3582" i="1" l="1"/>
  <c r="E3581" i="1"/>
  <c r="E3582" i="1" s="1"/>
  <c r="M3582" i="1"/>
  <c r="N3582" i="1"/>
  <c r="O3582" i="1"/>
  <c r="P3582" i="1"/>
  <c r="Q3582" i="1"/>
  <c r="D3583" i="1" l="1"/>
  <c r="Q3583" i="1"/>
  <c r="N3583" i="1"/>
  <c r="M3583" i="1"/>
  <c r="O3583" i="1"/>
  <c r="P3583" i="1"/>
  <c r="D3584" i="1" l="1"/>
  <c r="E3583" i="1"/>
  <c r="E3584" i="1" s="1"/>
  <c r="M3584" i="1"/>
  <c r="N3584" i="1"/>
  <c r="O3584" i="1"/>
  <c r="P3584" i="1"/>
  <c r="Q3584" i="1"/>
  <c r="D3585" i="1" l="1"/>
  <c r="N3585" i="1"/>
  <c r="M3585" i="1"/>
  <c r="O3585" i="1"/>
  <c r="Q3585" i="1"/>
  <c r="P3585" i="1"/>
  <c r="D3586" i="1" l="1"/>
  <c r="E3585" i="1"/>
  <c r="E3586" i="1" s="1"/>
  <c r="M3586" i="1"/>
  <c r="N3586" i="1"/>
  <c r="O3586" i="1"/>
  <c r="P3586" i="1"/>
  <c r="Q3586" i="1"/>
  <c r="D3587" i="1" l="1"/>
  <c r="M3587" i="1"/>
  <c r="O3587" i="1"/>
  <c r="P3587" i="1"/>
  <c r="N3587" i="1"/>
  <c r="Q3587" i="1"/>
  <c r="D3588" i="1" l="1"/>
  <c r="E3587" i="1"/>
  <c r="E3588" i="1" s="1"/>
  <c r="Q3588" i="1"/>
  <c r="M3588" i="1"/>
  <c r="N3588" i="1"/>
  <c r="O3588" i="1"/>
  <c r="P3588" i="1"/>
  <c r="D3589" i="1" l="1"/>
  <c r="M3589" i="1"/>
  <c r="N3589" i="1"/>
  <c r="O3589" i="1"/>
  <c r="P3589" i="1"/>
  <c r="Q3589" i="1"/>
  <c r="D3590" i="1" l="1"/>
  <c r="E3589" i="1"/>
  <c r="M3590" i="1"/>
  <c r="N3590" i="1"/>
  <c r="O3590" i="1"/>
  <c r="P3590" i="1"/>
  <c r="Q3590" i="1"/>
  <c r="E3590" i="1" l="1"/>
  <c r="D3591" i="1"/>
  <c r="M3591" i="1"/>
  <c r="N3591" i="1"/>
  <c r="O3591" i="1"/>
  <c r="P3591" i="1"/>
  <c r="Q3591" i="1"/>
  <c r="D3592" i="1" l="1"/>
  <c r="E3591" i="1"/>
  <c r="Q3592" i="1"/>
  <c r="M3592" i="1"/>
  <c r="N3592" i="1"/>
  <c r="O3592" i="1"/>
  <c r="P3592" i="1"/>
  <c r="E3592" i="1" l="1"/>
  <c r="D3593" i="1"/>
  <c r="M3593" i="1"/>
  <c r="N3593" i="1"/>
  <c r="O3593" i="1"/>
  <c r="P3593" i="1"/>
  <c r="Q3593" i="1"/>
  <c r="D3594" i="1" l="1"/>
  <c r="E3593" i="1"/>
  <c r="M3594" i="1"/>
  <c r="N3594" i="1"/>
  <c r="O3594" i="1"/>
  <c r="P3594" i="1"/>
  <c r="Q3594" i="1"/>
  <c r="E3594" i="1" l="1"/>
  <c r="D3595" i="1"/>
  <c r="Q3595" i="1"/>
  <c r="M3595" i="1"/>
  <c r="N3595" i="1"/>
  <c r="O3595" i="1"/>
  <c r="P3595" i="1"/>
  <c r="D3596" i="1" l="1"/>
  <c r="E3595" i="1"/>
  <c r="M3596" i="1"/>
  <c r="N3596" i="1"/>
  <c r="P3596" i="1"/>
  <c r="O3596" i="1"/>
  <c r="Q3596" i="1"/>
  <c r="E3596" i="1" l="1"/>
  <c r="D3597" i="1"/>
  <c r="M3597" i="1"/>
  <c r="N3597" i="1"/>
  <c r="O3597" i="1"/>
  <c r="P3597" i="1"/>
  <c r="Q3597" i="1"/>
  <c r="D3598" i="1" l="1"/>
  <c r="E3597" i="1"/>
  <c r="M3598" i="1"/>
  <c r="N3598" i="1"/>
  <c r="O3598" i="1"/>
  <c r="P3598" i="1"/>
  <c r="Q3598" i="1"/>
  <c r="E3598" i="1" l="1"/>
  <c r="D3599" i="1"/>
  <c r="Q3599" i="1"/>
  <c r="M3599" i="1"/>
  <c r="N3599" i="1"/>
  <c r="O3599" i="1"/>
  <c r="P3599" i="1"/>
  <c r="D3600" i="1" l="1"/>
  <c r="E3599" i="1"/>
  <c r="M3600" i="1"/>
  <c r="N3600" i="1"/>
  <c r="O3600" i="1"/>
  <c r="P3600" i="1"/>
  <c r="Q3600" i="1"/>
  <c r="E3600" i="1" l="1"/>
  <c r="D3601" i="1"/>
  <c r="M3601" i="1"/>
  <c r="N3601" i="1"/>
  <c r="O3601" i="1"/>
  <c r="P3601" i="1"/>
  <c r="Q3601" i="1"/>
  <c r="D3602" i="1" l="1"/>
  <c r="E3601" i="1"/>
  <c r="E3602" i="1" s="1"/>
  <c r="M3602" i="1"/>
  <c r="N3602" i="1"/>
  <c r="O3602" i="1"/>
  <c r="P3602" i="1"/>
  <c r="Q3602" i="1"/>
  <c r="D3603" i="1" l="1"/>
  <c r="Q3603" i="1"/>
  <c r="M3603" i="1"/>
  <c r="N3603" i="1"/>
  <c r="O3603" i="1"/>
  <c r="P3603" i="1"/>
  <c r="D3604" i="1" l="1"/>
  <c r="E3603" i="1"/>
  <c r="E3604" i="1" s="1"/>
  <c r="M3604" i="1"/>
  <c r="N3604" i="1"/>
  <c r="P3604" i="1"/>
  <c r="O3604" i="1"/>
  <c r="Q3604" i="1"/>
  <c r="D3605" i="1" l="1"/>
  <c r="M3605" i="1"/>
  <c r="N3605" i="1"/>
  <c r="O3605" i="1"/>
  <c r="P3605" i="1"/>
  <c r="Q3605" i="1"/>
  <c r="D3606" i="1" l="1"/>
  <c r="E3605" i="1"/>
  <c r="M3606" i="1"/>
  <c r="N3606" i="1"/>
  <c r="O3606" i="1"/>
  <c r="P3606" i="1"/>
  <c r="Q3606" i="1"/>
  <c r="E3606" i="1" l="1"/>
  <c r="D3607" i="1"/>
  <c r="Q3607" i="1"/>
  <c r="M3607" i="1"/>
  <c r="N3607" i="1"/>
  <c r="O3607" i="1"/>
  <c r="P3607" i="1"/>
  <c r="D3608" i="1" l="1"/>
  <c r="E3607" i="1"/>
  <c r="E3608" i="1" s="1"/>
  <c r="M3608" i="1"/>
  <c r="N3608" i="1"/>
  <c r="O3608" i="1"/>
  <c r="P3608" i="1"/>
  <c r="Q3608" i="1"/>
  <c r="D3609" i="1" l="1"/>
  <c r="M3609" i="1"/>
  <c r="N3609" i="1"/>
  <c r="O3609" i="1"/>
  <c r="P3609" i="1"/>
  <c r="Q3609" i="1"/>
  <c r="D3610" i="1" l="1"/>
  <c r="E3609" i="1"/>
  <c r="M3610" i="1"/>
  <c r="N3610" i="1"/>
  <c r="O3610" i="1"/>
  <c r="P3610" i="1"/>
  <c r="Q3610" i="1"/>
  <c r="E3610" i="1" l="1"/>
  <c r="D3611" i="1"/>
  <c r="Q3611" i="1"/>
  <c r="N3611" i="1"/>
  <c r="M3611" i="1"/>
  <c r="O3611" i="1"/>
  <c r="P3611" i="1"/>
  <c r="D3612" i="1" l="1"/>
  <c r="E3611" i="1"/>
  <c r="E3612" i="1" s="1"/>
  <c r="M3612" i="1"/>
  <c r="N3612" i="1"/>
  <c r="P3612" i="1"/>
  <c r="O3612" i="1"/>
  <c r="Q3612" i="1"/>
  <c r="D3613" i="1" l="1"/>
  <c r="M3613" i="1"/>
  <c r="N3613" i="1"/>
  <c r="O3613" i="1"/>
  <c r="P3613" i="1"/>
  <c r="Q3613" i="1"/>
  <c r="D3614" i="1" l="1"/>
  <c r="E3613" i="1"/>
  <c r="E3614" i="1" s="1"/>
  <c r="M3614" i="1"/>
  <c r="N3614" i="1"/>
  <c r="O3614" i="1"/>
  <c r="P3614" i="1"/>
  <c r="Q3614" i="1"/>
  <c r="D3615" i="1" l="1"/>
  <c r="Q3615" i="1"/>
  <c r="M3615" i="1"/>
  <c r="N3615" i="1"/>
  <c r="O3615" i="1"/>
  <c r="P3615" i="1"/>
  <c r="D3616" i="1" l="1"/>
  <c r="E3615" i="1"/>
  <c r="M3616" i="1"/>
  <c r="N3616" i="1"/>
  <c r="O3616" i="1"/>
  <c r="P3616" i="1"/>
  <c r="Q3616" i="1"/>
  <c r="E3616" i="1" l="1"/>
  <c r="D3617" i="1"/>
  <c r="M3617" i="1"/>
  <c r="N3617" i="1"/>
  <c r="O3617" i="1"/>
  <c r="P3617" i="1"/>
  <c r="Q3617" i="1"/>
  <c r="D3618" i="1" l="1"/>
  <c r="E3617" i="1"/>
  <c r="E3618" i="1" s="1"/>
  <c r="M3618" i="1"/>
  <c r="N3618" i="1"/>
  <c r="O3618" i="1"/>
  <c r="P3618" i="1"/>
  <c r="Q3618" i="1"/>
  <c r="D3619" i="1" l="1"/>
  <c r="M3619" i="1"/>
  <c r="O3619" i="1"/>
  <c r="N3619" i="1"/>
  <c r="P3619" i="1"/>
  <c r="Q3619" i="1"/>
  <c r="D3620" i="1" l="1"/>
  <c r="E3619" i="1"/>
  <c r="E3620" i="1" s="1"/>
  <c r="Q3620" i="1"/>
  <c r="M3620" i="1"/>
  <c r="N3620" i="1"/>
  <c r="O3620" i="1"/>
  <c r="P3620" i="1"/>
  <c r="D3621" i="1" l="1"/>
  <c r="M3621" i="1"/>
  <c r="N3621" i="1"/>
  <c r="O3621" i="1"/>
  <c r="P3621" i="1"/>
  <c r="Q3621" i="1"/>
  <c r="D3622" i="1" l="1"/>
  <c r="E3621" i="1"/>
  <c r="E3622" i="1" s="1"/>
  <c r="M3622" i="1"/>
  <c r="N3622" i="1"/>
  <c r="O3622" i="1"/>
  <c r="P3622" i="1"/>
  <c r="Q3622" i="1"/>
  <c r="D3623" i="1" l="1"/>
  <c r="M3623" i="1"/>
  <c r="N3623" i="1"/>
  <c r="O3623" i="1"/>
  <c r="P3623" i="1"/>
  <c r="Q3623" i="1"/>
  <c r="D3624" i="1" l="1"/>
  <c r="E3623" i="1"/>
  <c r="Q3624" i="1"/>
  <c r="M3624" i="1"/>
  <c r="N3624" i="1"/>
  <c r="O3624" i="1"/>
  <c r="P3624" i="1"/>
  <c r="E3624" i="1" l="1"/>
  <c r="D3625" i="1"/>
  <c r="M3625" i="1"/>
  <c r="N3625" i="1"/>
  <c r="O3625" i="1"/>
  <c r="P3625" i="1"/>
  <c r="Q3625" i="1"/>
  <c r="D3626" i="1" l="1"/>
  <c r="E3625" i="1"/>
  <c r="E3626" i="1" s="1"/>
  <c r="M3626" i="1"/>
  <c r="N3626" i="1"/>
  <c r="O3626" i="1"/>
  <c r="P3626" i="1"/>
  <c r="Q3626" i="1"/>
  <c r="D3627" i="1" l="1"/>
  <c r="Q3627" i="1"/>
  <c r="M3627" i="1"/>
  <c r="N3627" i="1"/>
  <c r="O3627" i="1"/>
  <c r="P3627" i="1"/>
  <c r="D3628" i="1" l="1"/>
  <c r="E3627" i="1"/>
  <c r="M3628" i="1"/>
  <c r="N3628" i="1"/>
  <c r="P3628" i="1"/>
  <c r="O3628" i="1"/>
  <c r="Q3628" i="1"/>
  <c r="E3628" i="1" l="1"/>
  <c r="D3629" i="1"/>
  <c r="M3629" i="1"/>
  <c r="N3629" i="1"/>
  <c r="O3629" i="1"/>
  <c r="P3629" i="1"/>
  <c r="Q3629" i="1"/>
  <c r="D3630" i="1" l="1"/>
  <c r="E3629" i="1"/>
  <c r="E3630" i="1" s="1"/>
  <c r="M3630" i="1"/>
  <c r="N3630" i="1"/>
  <c r="O3630" i="1"/>
  <c r="P3630" i="1"/>
  <c r="Q3630" i="1"/>
  <c r="D3631" i="1" l="1"/>
  <c r="Q3631" i="1"/>
  <c r="M3631" i="1"/>
  <c r="N3631" i="1"/>
  <c r="O3631" i="1"/>
  <c r="P3631" i="1"/>
  <c r="D3632" i="1" l="1"/>
  <c r="E3631" i="1"/>
  <c r="E3632" i="1" s="1"/>
  <c r="M3632" i="1"/>
  <c r="N3632" i="1"/>
  <c r="O3632" i="1"/>
  <c r="P3632" i="1"/>
  <c r="Q3632" i="1"/>
  <c r="D3633" i="1" l="1"/>
  <c r="M3633" i="1"/>
  <c r="N3633" i="1"/>
  <c r="O3633" i="1"/>
  <c r="P3633" i="1"/>
  <c r="Q3633" i="1"/>
  <c r="D3634" i="1" l="1"/>
  <c r="E3633" i="1"/>
  <c r="E3634" i="1" s="1"/>
  <c r="M3634" i="1"/>
  <c r="N3634" i="1"/>
  <c r="O3634" i="1"/>
  <c r="P3634" i="1"/>
  <c r="Q3634" i="1"/>
  <c r="D3635" i="1" l="1"/>
  <c r="M3635" i="1"/>
  <c r="N3635" i="1"/>
  <c r="O3635" i="1"/>
  <c r="P3635" i="1"/>
  <c r="Q3635" i="1"/>
  <c r="D3636" i="1" l="1"/>
  <c r="E3635" i="1"/>
  <c r="E3636" i="1" s="1"/>
  <c r="M3636" i="1"/>
  <c r="N3636" i="1"/>
  <c r="O3636" i="1"/>
  <c r="P3636" i="1"/>
  <c r="Q3636" i="1"/>
  <c r="D3637" i="1" l="1"/>
  <c r="N3637" i="1"/>
  <c r="O3637" i="1"/>
  <c r="Q3637" i="1"/>
  <c r="P3637" i="1"/>
  <c r="M3637" i="1"/>
  <c r="D3638" i="1" l="1"/>
  <c r="E3637" i="1"/>
  <c r="E3638" i="1" s="1"/>
  <c r="P3638" i="1"/>
  <c r="Q3638" i="1"/>
  <c r="N3638" i="1"/>
  <c r="M3638" i="1"/>
  <c r="O3638" i="1"/>
  <c r="D3639" i="1" l="1"/>
  <c r="M3639" i="1"/>
  <c r="N3639" i="1"/>
  <c r="O3639" i="1"/>
  <c r="P3639" i="1"/>
  <c r="Q3639" i="1"/>
  <c r="D3640" i="1" l="1"/>
  <c r="E3639" i="1"/>
  <c r="E3640" i="1" s="1"/>
  <c r="N3640" i="1"/>
  <c r="O3640" i="1"/>
  <c r="P3640" i="1"/>
  <c r="Q3640" i="1"/>
  <c r="M3640" i="1"/>
  <c r="D3641" i="1" l="1"/>
  <c r="Q3641" i="1"/>
  <c r="M3641" i="1"/>
  <c r="N3641" i="1"/>
  <c r="O3641" i="1"/>
  <c r="P3641" i="1"/>
  <c r="D3642" i="1" l="1"/>
  <c r="E3641" i="1"/>
  <c r="M3642" i="1"/>
  <c r="N3642" i="1"/>
  <c r="O3642" i="1"/>
  <c r="P3642" i="1"/>
  <c r="Q3642" i="1"/>
  <c r="E3642" i="1" l="1"/>
  <c r="D3643" i="1"/>
  <c r="M3643" i="1"/>
  <c r="N3643" i="1"/>
  <c r="O3643" i="1"/>
  <c r="P3643" i="1"/>
  <c r="Q3643" i="1"/>
  <c r="D3644" i="1" l="1"/>
  <c r="E3643" i="1"/>
  <c r="E3644" i="1" s="1"/>
  <c r="N3644" i="1"/>
  <c r="O3644" i="1"/>
  <c r="P3644" i="1"/>
  <c r="Q3644" i="1"/>
  <c r="M3644" i="1"/>
  <c r="D3645" i="1" l="1"/>
  <c r="M3645" i="1"/>
  <c r="N3645" i="1"/>
  <c r="O3645" i="1"/>
  <c r="P3645" i="1"/>
  <c r="Q3645" i="1"/>
  <c r="D3646" i="1" l="1"/>
  <c r="E3645" i="1"/>
  <c r="E3646" i="1" s="1"/>
  <c r="M3646" i="1"/>
  <c r="N3646" i="1"/>
  <c r="O3646" i="1"/>
  <c r="P3646" i="1"/>
  <c r="Q3646" i="1"/>
  <c r="D3647" i="1" l="1"/>
  <c r="O3647" i="1"/>
  <c r="P3647" i="1"/>
  <c r="Q3647" i="1"/>
  <c r="M3647" i="1"/>
  <c r="N3647" i="1"/>
  <c r="D3648" i="1" l="1"/>
  <c r="E3647" i="1"/>
  <c r="E3648" i="1" s="1"/>
  <c r="N3648" i="1"/>
  <c r="O3648" i="1"/>
  <c r="P3648" i="1"/>
  <c r="Q3648" i="1"/>
  <c r="M3648" i="1"/>
  <c r="D3649" i="1" l="1"/>
  <c r="M3649" i="1"/>
  <c r="N3649" i="1"/>
  <c r="O3649" i="1"/>
  <c r="P3649" i="1"/>
  <c r="Q3649" i="1"/>
  <c r="D3650" i="1" l="1"/>
  <c r="E3649" i="1"/>
  <c r="M3650" i="1"/>
  <c r="N3650" i="1"/>
  <c r="O3650" i="1"/>
  <c r="P3650" i="1"/>
  <c r="Q3650" i="1"/>
  <c r="E3650" i="1" l="1"/>
  <c r="D3651" i="1"/>
  <c r="M3651" i="1"/>
  <c r="N3651" i="1"/>
  <c r="O3651" i="1"/>
  <c r="P3651" i="1"/>
  <c r="Q3651" i="1"/>
  <c r="D3652" i="1" l="1"/>
  <c r="E3651" i="1"/>
  <c r="E3652" i="1" s="1"/>
  <c r="N3652" i="1"/>
  <c r="Q3652" i="1"/>
  <c r="O3652" i="1"/>
  <c r="P3652" i="1"/>
  <c r="M3652" i="1"/>
  <c r="D3653" i="1" l="1"/>
  <c r="M3653" i="1"/>
  <c r="N3653" i="1"/>
  <c r="Q3653" i="1"/>
  <c r="O3653" i="1"/>
  <c r="P3653" i="1"/>
  <c r="D3654" i="1" l="1"/>
  <c r="E3653" i="1"/>
  <c r="E3654" i="1" s="1"/>
  <c r="M3654" i="1"/>
  <c r="Q3654" i="1"/>
  <c r="N3654" i="1"/>
  <c r="O3654" i="1"/>
  <c r="P3654" i="1"/>
  <c r="D3655" i="1" l="1"/>
  <c r="M3655" i="1"/>
  <c r="N3655" i="1"/>
  <c r="O3655" i="1"/>
  <c r="P3655" i="1"/>
  <c r="Q3655" i="1"/>
  <c r="D3656" i="1" l="1"/>
  <c r="E3655" i="1"/>
  <c r="E3656" i="1" s="1"/>
  <c r="P3656" i="1"/>
  <c r="Q3656" i="1"/>
  <c r="O3656" i="1"/>
  <c r="M3656" i="1"/>
  <c r="N3656" i="1"/>
  <c r="D3657" i="1" l="1"/>
  <c r="M3657" i="1"/>
  <c r="N3657" i="1"/>
  <c r="O3657" i="1"/>
  <c r="Q3657" i="1"/>
  <c r="P3657" i="1"/>
  <c r="D3658" i="1" l="1"/>
  <c r="E3657" i="1"/>
  <c r="E3658" i="1" s="1"/>
  <c r="Q3658" i="1"/>
  <c r="M3658" i="1"/>
  <c r="N3658" i="1"/>
  <c r="O3658" i="1"/>
  <c r="P3658" i="1"/>
  <c r="D3659" i="1" l="1"/>
  <c r="M3659" i="1"/>
  <c r="N3659" i="1"/>
  <c r="P3659" i="1"/>
  <c r="O3659" i="1"/>
  <c r="Q3659" i="1"/>
  <c r="D3660" i="1" l="1"/>
  <c r="E3659" i="1"/>
  <c r="N3660" i="1"/>
  <c r="O3660" i="1"/>
  <c r="P3660" i="1"/>
  <c r="M3660" i="1"/>
  <c r="Q3660" i="1"/>
  <c r="E3660" i="1" l="1"/>
  <c r="D3661" i="1"/>
  <c r="M3661" i="1"/>
  <c r="Q3661" i="1"/>
  <c r="N3661" i="1"/>
  <c r="O3661" i="1"/>
  <c r="P3661" i="1"/>
  <c r="D3662" i="1" l="1"/>
  <c r="E3661" i="1"/>
  <c r="E3662" i="1" s="1"/>
  <c r="M3662" i="1"/>
  <c r="P3662" i="1"/>
  <c r="N3662" i="1"/>
  <c r="O3662" i="1"/>
  <c r="Q3662" i="1"/>
  <c r="D3663" i="1" l="1"/>
  <c r="M3663" i="1"/>
  <c r="N3663" i="1"/>
  <c r="O3663" i="1"/>
  <c r="P3663" i="1"/>
  <c r="Q3663" i="1"/>
  <c r="D3664" i="1" l="1"/>
  <c r="E3663" i="1"/>
  <c r="N3664" i="1"/>
  <c r="O3664" i="1"/>
  <c r="P3664" i="1"/>
  <c r="Q3664" i="1"/>
  <c r="M3664" i="1"/>
  <c r="E3664" i="1" l="1"/>
  <c r="D3665" i="1"/>
  <c r="P3665" i="1"/>
  <c r="Q3665" i="1"/>
  <c r="M3665" i="1"/>
  <c r="N3665" i="1"/>
  <c r="O3665" i="1"/>
  <c r="D3666" i="1" l="1"/>
  <c r="E3665" i="1"/>
  <c r="P3666" i="1"/>
  <c r="M3666" i="1"/>
  <c r="N3666" i="1"/>
  <c r="Q3666" i="1"/>
  <c r="O3666" i="1"/>
  <c r="E3666" i="1" l="1"/>
  <c r="D3667" i="1"/>
  <c r="M3667" i="1"/>
  <c r="N3667" i="1"/>
  <c r="O3667" i="1"/>
  <c r="Q3667" i="1"/>
  <c r="P3667" i="1"/>
  <c r="D3668" i="1" l="1"/>
  <c r="E3667" i="1"/>
  <c r="N3668" i="1"/>
  <c r="Q3668" i="1"/>
  <c r="M3668" i="1"/>
  <c r="O3668" i="1"/>
  <c r="P3668" i="1"/>
  <c r="E3668" i="1" l="1"/>
  <c r="D3669" i="1"/>
  <c r="Q3669" i="1"/>
  <c r="M3669" i="1"/>
  <c r="P3669" i="1"/>
  <c r="N3669" i="1"/>
  <c r="O3669" i="1"/>
  <c r="D3670" i="1" l="1"/>
  <c r="E3669" i="1"/>
  <c r="E3670" i="1" s="1"/>
  <c r="M3670" i="1"/>
  <c r="N3670" i="1"/>
  <c r="Q3670" i="1"/>
  <c r="O3670" i="1"/>
  <c r="P3670" i="1"/>
  <c r="D3671" i="1" l="1"/>
  <c r="M3671" i="1"/>
  <c r="N3671" i="1"/>
  <c r="O3671" i="1"/>
  <c r="P3671" i="1"/>
  <c r="Q3671" i="1"/>
  <c r="D3672" i="1" l="1"/>
  <c r="E3671" i="1"/>
  <c r="E3672" i="1" s="1"/>
  <c r="N3672" i="1"/>
  <c r="P3672" i="1"/>
  <c r="O3672" i="1"/>
  <c r="Q3672" i="1"/>
  <c r="M3672" i="1"/>
  <c r="D3673" i="1" l="1"/>
  <c r="N3673" i="1"/>
  <c r="O3673" i="1"/>
  <c r="P3673" i="1"/>
  <c r="Q3673" i="1"/>
  <c r="M3673" i="1"/>
  <c r="D3674" i="1" l="1"/>
  <c r="E3673" i="1"/>
  <c r="E3674" i="1" s="1"/>
  <c r="P3674" i="1"/>
  <c r="Q3674" i="1"/>
  <c r="N3674" i="1"/>
  <c r="M3674" i="1"/>
  <c r="O3674" i="1"/>
  <c r="D3675" i="1" l="1"/>
  <c r="M3675" i="1"/>
  <c r="N3675" i="1"/>
  <c r="O3675" i="1"/>
  <c r="P3675" i="1"/>
  <c r="Q3675" i="1"/>
  <c r="D3676" i="1" l="1"/>
  <c r="E3675" i="1"/>
  <c r="E3676" i="1" s="1"/>
  <c r="N3676" i="1"/>
  <c r="O3676" i="1"/>
  <c r="Q3676" i="1"/>
  <c r="P3676" i="1"/>
  <c r="M3676" i="1"/>
  <c r="D3677" i="1" l="1"/>
  <c r="M3677" i="1"/>
  <c r="N3677" i="1"/>
  <c r="O3677" i="1"/>
  <c r="P3677" i="1"/>
  <c r="Q3677" i="1"/>
  <c r="D3678" i="1" l="1"/>
  <c r="E3677" i="1"/>
  <c r="N3678" i="1"/>
  <c r="O3678" i="1"/>
  <c r="M3678" i="1"/>
  <c r="P3678" i="1"/>
  <c r="Q3678" i="1"/>
  <c r="E3678" i="1" l="1"/>
  <c r="D3679" i="1"/>
  <c r="M3679" i="1"/>
  <c r="N3679" i="1"/>
  <c r="O3679" i="1"/>
  <c r="P3679" i="1"/>
  <c r="Q3679" i="1"/>
  <c r="D3680" i="1" l="1"/>
  <c r="E3679" i="1"/>
  <c r="E3680" i="1" s="1"/>
  <c r="N3680" i="1"/>
  <c r="O3680" i="1"/>
  <c r="P3680" i="1"/>
  <c r="Q3680" i="1"/>
  <c r="M3680" i="1"/>
  <c r="D3681" i="1" l="1"/>
  <c r="M3681" i="1"/>
  <c r="N3681" i="1"/>
  <c r="O3681" i="1"/>
  <c r="P3681" i="1"/>
  <c r="Q3681" i="1"/>
  <c r="D3682" i="1" l="1"/>
  <c r="E3681" i="1"/>
  <c r="E3682" i="1" s="1"/>
  <c r="M3682" i="1"/>
  <c r="N3682" i="1"/>
  <c r="O3682" i="1"/>
  <c r="P3682" i="1"/>
  <c r="Q3682" i="1"/>
  <c r="D3683" i="1" l="1"/>
  <c r="M3683" i="1"/>
  <c r="N3683" i="1"/>
  <c r="O3683" i="1"/>
  <c r="P3683" i="1"/>
  <c r="Q3683" i="1"/>
  <c r="D3684" i="1" l="1"/>
  <c r="E3683" i="1"/>
  <c r="E3684" i="1" s="1"/>
  <c r="N3684" i="1"/>
  <c r="O3684" i="1"/>
  <c r="M3684" i="1"/>
  <c r="P3684" i="1"/>
  <c r="Q3684" i="1"/>
  <c r="D3685" i="1" l="1"/>
  <c r="M3685" i="1"/>
  <c r="Q3685" i="1"/>
  <c r="N3685" i="1"/>
  <c r="O3685" i="1"/>
  <c r="P3685" i="1"/>
  <c r="D3686" i="1" l="1"/>
  <c r="E3685" i="1"/>
  <c r="E3686" i="1" s="1"/>
  <c r="M3686" i="1"/>
  <c r="N3686" i="1"/>
  <c r="O3686" i="1"/>
  <c r="Q3686" i="1"/>
  <c r="P3686" i="1"/>
  <c r="D3687" i="1" l="1"/>
  <c r="M3687" i="1"/>
  <c r="N3687" i="1"/>
  <c r="O3687" i="1"/>
  <c r="P3687" i="1"/>
  <c r="Q3687" i="1"/>
  <c r="D3688" i="1" l="1"/>
  <c r="E3687" i="1"/>
  <c r="N3688" i="1"/>
  <c r="O3688" i="1"/>
  <c r="P3688" i="1"/>
  <c r="Q3688" i="1"/>
  <c r="M3688" i="1"/>
  <c r="E3688" i="1" l="1"/>
  <c r="D3689" i="1"/>
  <c r="M3689" i="1"/>
  <c r="Q3689" i="1"/>
  <c r="N3689" i="1"/>
  <c r="O3689" i="1"/>
  <c r="P3689" i="1"/>
  <c r="D3690" i="1" l="1"/>
  <c r="E3689" i="1"/>
  <c r="E3690" i="1" s="1"/>
  <c r="Q3690" i="1"/>
  <c r="N3690" i="1"/>
  <c r="O3690" i="1"/>
  <c r="P3690" i="1"/>
  <c r="M3690" i="1"/>
  <c r="D3691" i="1" l="1"/>
  <c r="M3691" i="1"/>
  <c r="N3691" i="1"/>
  <c r="O3691" i="1"/>
  <c r="P3691" i="1"/>
  <c r="Q3691" i="1"/>
  <c r="D3692" i="1" l="1"/>
  <c r="E3691" i="1"/>
  <c r="E3692" i="1" s="1"/>
  <c r="N3692" i="1"/>
  <c r="O3692" i="1"/>
  <c r="P3692" i="1"/>
  <c r="Q3692" i="1"/>
  <c r="M3692" i="1"/>
  <c r="D3693" i="1" l="1"/>
  <c r="M3693" i="1"/>
  <c r="O3693" i="1"/>
  <c r="P3693" i="1"/>
  <c r="N3693" i="1"/>
  <c r="Q3693" i="1"/>
  <c r="D3694" i="1" l="1"/>
  <c r="E3693" i="1"/>
  <c r="E3694" i="1" s="1"/>
  <c r="M3694" i="1"/>
  <c r="N3694" i="1"/>
  <c r="O3694" i="1"/>
  <c r="P3694" i="1"/>
  <c r="Q3694" i="1"/>
  <c r="D3695" i="1" l="1"/>
  <c r="M3695" i="1"/>
  <c r="N3695" i="1"/>
  <c r="O3695" i="1"/>
  <c r="P3695" i="1"/>
  <c r="Q3695" i="1"/>
  <c r="D3696" i="1" l="1"/>
  <c r="E3695" i="1"/>
  <c r="N3696" i="1"/>
  <c r="O3696" i="1"/>
  <c r="P3696" i="1"/>
  <c r="Q3696" i="1"/>
  <c r="M3696" i="1"/>
  <c r="E3696" i="1" l="1"/>
  <c r="D3697" i="1"/>
  <c r="M3697" i="1"/>
  <c r="N3697" i="1"/>
  <c r="O3697" i="1"/>
  <c r="P3697" i="1"/>
  <c r="Q3697" i="1"/>
  <c r="D3698" i="1" l="1"/>
  <c r="E3697" i="1"/>
  <c r="M3698" i="1"/>
  <c r="N3698" i="1"/>
  <c r="O3698" i="1"/>
  <c r="P3698" i="1"/>
  <c r="Q3698" i="1"/>
  <c r="E3698" i="1" l="1"/>
  <c r="D3699" i="1"/>
  <c r="M3699" i="1"/>
  <c r="N3699" i="1"/>
  <c r="O3699" i="1"/>
  <c r="P3699" i="1"/>
  <c r="Q3699" i="1"/>
  <c r="D3700" i="1" l="1"/>
  <c r="E3699" i="1"/>
  <c r="N3700" i="1"/>
  <c r="O3700" i="1"/>
  <c r="P3700" i="1"/>
  <c r="Q3700" i="1"/>
  <c r="M3700" i="1"/>
  <c r="E3700" i="1" l="1"/>
  <c r="D3701" i="1"/>
  <c r="M3701" i="1"/>
  <c r="O3701" i="1"/>
  <c r="N3701" i="1"/>
  <c r="P3701" i="1"/>
  <c r="Q3701" i="1"/>
  <c r="D3702" i="1" l="1"/>
  <c r="E3701" i="1"/>
  <c r="M3702" i="1"/>
  <c r="N3702" i="1"/>
  <c r="O3702" i="1"/>
  <c r="P3702" i="1"/>
  <c r="Q3702" i="1"/>
  <c r="E3702" i="1" l="1"/>
  <c r="D3703" i="1"/>
  <c r="M3703" i="1"/>
  <c r="N3703" i="1"/>
  <c r="O3703" i="1"/>
  <c r="P3703" i="1"/>
  <c r="Q3703" i="1"/>
  <c r="D3704" i="1" l="1"/>
  <c r="E3703" i="1"/>
  <c r="E3704" i="1" s="1"/>
  <c r="N3704" i="1"/>
  <c r="O3704" i="1"/>
  <c r="P3704" i="1"/>
  <c r="Q3704" i="1"/>
  <c r="M3704" i="1"/>
  <c r="D3705" i="1" l="1"/>
  <c r="M3705" i="1"/>
  <c r="N3705" i="1"/>
  <c r="O3705" i="1"/>
  <c r="P3705" i="1"/>
  <c r="Q3705" i="1"/>
  <c r="D3706" i="1" l="1"/>
  <c r="E3705" i="1"/>
  <c r="E3706" i="1" s="1"/>
  <c r="M3706" i="1"/>
  <c r="N3706" i="1"/>
  <c r="O3706" i="1"/>
  <c r="P3706" i="1"/>
  <c r="Q3706" i="1"/>
  <c r="D3707" i="1" l="1"/>
  <c r="M3707" i="1"/>
  <c r="N3707" i="1"/>
  <c r="O3707" i="1"/>
  <c r="P3707" i="1"/>
  <c r="Q3707" i="1"/>
  <c r="D3708" i="1" l="1"/>
  <c r="E3707" i="1"/>
  <c r="E3708" i="1" s="1"/>
  <c r="N3708" i="1"/>
  <c r="O3708" i="1"/>
  <c r="P3708" i="1"/>
  <c r="Q3708" i="1"/>
  <c r="M3708" i="1"/>
  <c r="D3709" i="1" l="1"/>
  <c r="M3709" i="1"/>
  <c r="O3709" i="1"/>
  <c r="N3709" i="1"/>
  <c r="P3709" i="1"/>
  <c r="Q3709" i="1"/>
  <c r="D3710" i="1" l="1"/>
  <c r="E3709" i="1"/>
  <c r="E3710" i="1" s="1"/>
  <c r="M3710" i="1"/>
  <c r="N3710" i="1"/>
  <c r="O3710" i="1"/>
  <c r="P3710" i="1"/>
  <c r="Q3710" i="1"/>
  <c r="D3711" i="1" l="1"/>
  <c r="M3711" i="1"/>
  <c r="N3711" i="1"/>
  <c r="O3711" i="1"/>
  <c r="P3711" i="1"/>
  <c r="Q3711" i="1"/>
  <c r="D3712" i="1" l="1"/>
  <c r="E3711" i="1"/>
  <c r="E3712" i="1" s="1"/>
  <c r="N3712" i="1"/>
  <c r="O3712" i="1"/>
  <c r="P3712" i="1"/>
  <c r="Q3712" i="1"/>
  <c r="M3712" i="1"/>
  <c r="D3713" i="1" l="1"/>
  <c r="M3713" i="1"/>
  <c r="N3713" i="1"/>
  <c r="O3713" i="1"/>
  <c r="P3713" i="1"/>
  <c r="Q3713" i="1"/>
  <c r="D3714" i="1" l="1"/>
  <c r="E3713" i="1"/>
  <c r="E3714" i="1" s="1"/>
  <c r="M3714" i="1"/>
  <c r="N3714" i="1"/>
  <c r="O3714" i="1"/>
  <c r="P3714" i="1"/>
  <c r="Q3714" i="1"/>
  <c r="D3715" i="1" l="1"/>
  <c r="M3715" i="1"/>
  <c r="N3715" i="1"/>
  <c r="O3715" i="1"/>
  <c r="P3715" i="1"/>
  <c r="Q3715" i="1"/>
  <c r="D3716" i="1" l="1"/>
  <c r="E3715" i="1"/>
  <c r="N3716" i="1"/>
  <c r="O3716" i="1"/>
  <c r="P3716" i="1"/>
  <c r="Q3716" i="1"/>
  <c r="M3716" i="1"/>
  <c r="E3716" i="1" l="1"/>
  <c r="D3717" i="1"/>
  <c r="M3717" i="1"/>
  <c r="O3717" i="1"/>
  <c r="N3717" i="1"/>
  <c r="P3717" i="1"/>
  <c r="Q3717" i="1"/>
  <c r="D3718" i="1" l="1"/>
  <c r="E3717" i="1"/>
  <c r="E3718" i="1" s="1"/>
  <c r="M3718" i="1"/>
  <c r="N3718" i="1"/>
  <c r="O3718" i="1"/>
  <c r="P3718" i="1"/>
  <c r="Q3718" i="1"/>
  <c r="D3719" i="1" l="1"/>
  <c r="M3719" i="1"/>
  <c r="N3719" i="1"/>
  <c r="O3719" i="1"/>
  <c r="P3719" i="1"/>
  <c r="Q3719" i="1"/>
  <c r="D3720" i="1" l="1"/>
  <c r="E3719" i="1"/>
  <c r="N3720" i="1"/>
  <c r="O3720" i="1"/>
  <c r="P3720" i="1"/>
  <c r="Q3720" i="1"/>
  <c r="M3720" i="1"/>
  <c r="E3720" i="1" l="1"/>
  <c r="D3721" i="1"/>
  <c r="M3721" i="1"/>
  <c r="N3721" i="1"/>
  <c r="O3721" i="1"/>
  <c r="P3721" i="1"/>
  <c r="Q3721" i="1"/>
  <c r="D3722" i="1" l="1"/>
  <c r="E3721" i="1"/>
  <c r="E3722" i="1" s="1"/>
  <c r="M3722" i="1"/>
  <c r="N3722" i="1"/>
  <c r="O3722" i="1"/>
  <c r="P3722" i="1"/>
  <c r="Q3722" i="1"/>
  <c r="D3723" i="1" l="1"/>
  <c r="M3723" i="1"/>
  <c r="N3723" i="1"/>
  <c r="O3723" i="1"/>
  <c r="P3723" i="1"/>
  <c r="Q3723" i="1"/>
  <c r="D3724" i="1" l="1"/>
  <c r="E3723" i="1"/>
  <c r="N3724" i="1"/>
  <c r="O3724" i="1"/>
  <c r="P3724" i="1"/>
  <c r="Q3724" i="1"/>
  <c r="M3724" i="1"/>
  <c r="E3724" i="1" l="1"/>
  <c r="D3725" i="1"/>
  <c r="M3725" i="1"/>
  <c r="N3725" i="1"/>
  <c r="O3725" i="1"/>
  <c r="P3725" i="1"/>
  <c r="Q3725" i="1"/>
  <c r="D3726" i="1" l="1"/>
  <c r="E3725" i="1"/>
  <c r="E3726" i="1" s="1"/>
  <c r="M3726" i="1"/>
  <c r="N3726" i="1"/>
  <c r="O3726" i="1"/>
  <c r="P3726" i="1"/>
  <c r="Q3726" i="1"/>
  <c r="D3727" i="1" l="1"/>
  <c r="M3727" i="1"/>
  <c r="N3727" i="1"/>
  <c r="O3727" i="1"/>
  <c r="P3727" i="1"/>
  <c r="Q3727" i="1"/>
  <c r="D3728" i="1" l="1"/>
  <c r="E3727" i="1"/>
  <c r="N3728" i="1"/>
  <c r="O3728" i="1"/>
  <c r="P3728" i="1"/>
  <c r="Q3728" i="1"/>
  <c r="M3728" i="1"/>
  <c r="E3728" i="1" l="1"/>
  <c r="D3729" i="1"/>
  <c r="M3729" i="1"/>
  <c r="N3729" i="1"/>
  <c r="O3729" i="1"/>
  <c r="P3729" i="1"/>
  <c r="Q3729" i="1"/>
  <c r="D3730" i="1" l="1"/>
  <c r="E3729" i="1"/>
  <c r="E3730" i="1" s="1"/>
  <c r="M3730" i="1"/>
  <c r="N3730" i="1"/>
  <c r="O3730" i="1"/>
  <c r="P3730" i="1"/>
  <c r="Q3730" i="1"/>
  <c r="D3731" i="1" l="1"/>
  <c r="M3731" i="1"/>
  <c r="N3731" i="1"/>
  <c r="O3731" i="1"/>
  <c r="P3731" i="1"/>
  <c r="Q3731" i="1"/>
  <c r="D3732" i="1" l="1"/>
  <c r="E3731" i="1"/>
  <c r="N3732" i="1"/>
  <c r="O3732" i="1"/>
  <c r="P3732" i="1"/>
  <c r="Q3732" i="1"/>
  <c r="M3732" i="1"/>
  <c r="E3732" i="1" l="1"/>
  <c r="D3733" i="1"/>
  <c r="M3733" i="1"/>
  <c r="O3733" i="1"/>
  <c r="N3733" i="1"/>
  <c r="P3733" i="1"/>
  <c r="Q3733" i="1"/>
  <c r="D3734" i="1" l="1"/>
  <c r="E3733" i="1"/>
  <c r="E3734" i="1" s="1"/>
  <c r="N3734" i="1"/>
  <c r="M3734" i="1"/>
  <c r="O3734" i="1"/>
  <c r="P3734" i="1"/>
  <c r="Q3734" i="1"/>
  <c r="D3735" i="1" l="1"/>
  <c r="M3735" i="1"/>
  <c r="N3735" i="1"/>
  <c r="O3735" i="1"/>
  <c r="P3735" i="1"/>
  <c r="Q3735" i="1"/>
  <c r="D3736" i="1" l="1"/>
  <c r="E3735" i="1"/>
  <c r="E3736" i="1" s="1"/>
  <c r="N3736" i="1"/>
  <c r="O3736" i="1"/>
  <c r="P3736" i="1"/>
  <c r="Q3736" i="1"/>
  <c r="M3736" i="1"/>
  <c r="D3737" i="1" l="1"/>
  <c r="M3737" i="1"/>
  <c r="N3737" i="1"/>
  <c r="O3737" i="1"/>
  <c r="P3737" i="1"/>
  <c r="Q3737" i="1"/>
  <c r="D3738" i="1" l="1"/>
  <c r="E3737" i="1"/>
  <c r="E3738" i="1" s="1"/>
  <c r="M3738" i="1"/>
  <c r="N3738" i="1"/>
  <c r="O3738" i="1"/>
  <c r="P3738" i="1"/>
  <c r="Q3738" i="1"/>
  <c r="D3739" i="1" l="1"/>
  <c r="M3739" i="1"/>
  <c r="N3739" i="1"/>
  <c r="O3739" i="1"/>
  <c r="P3739" i="1"/>
  <c r="Q3739" i="1"/>
  <c r="D3740" i="1" l="1"/>
  <c r="E3739" i="1"/>
  <c r="E3740" i="1" s="1"/>
  <c r="N3740" i="1"/>
  <c r="O3740" i="1"/>
  <c r="P3740" i="1"/>
  <c r="Q3740" i="1"/>
  <c r="M3740" i="1"/>
  <c r="D3741" i="1" l="1"/>
  <c r="M3741" i="1"/>
  <c r="N3741" i="1"/>
  <c r="O3741" i="1"/>
  <c r="P3741" i="1"/>
  <c r="Q3741" i="1"/>
  <c r="D3742" i="1" l="1"/>
  <c r="E3741" i="1"/>
  <c r="E3742" i="1" s="1"/>
  <c r="M3742" i="1"/>
  <c r="N3742" i="1"/>
  <c r="O3742" i="1"/>
  <c r="P3742" i="1"/>
  <c r="Q3742" i="1"/>
  <c r="D3743" i="1" l="1"/>
  <c r="M3743" i="1"/>
  <c r="N3743" i="1"/>
  <c r="O3743" i="1"/>
  <c r="P3743" i="1"/>
  <c r="Q3743" i="1"/>
  <c r="D3744" i="1" l="1"/>
  <c r="E3743" i="1"/>
  <c r="E3744" i="1" s="1"/>
  <c r="N3744" i="1"/>
  <c r="O3744" i="1"/>
  <c r="P3744" i="1"/>
  <c r="Q3744" i="1"/>
  <c r="M3744" i="1"/>
  <c r="D3745" i="1" l="1"/>
  <c r="M3745" i="1"/>
  <c r="N3745" i="1"/>
  <c r="O3745" i="1"/>
  <c r="P3745" i="1"/>
  <c r="Q3745" i="1"/>
  <c r="D3746" i="1" l="1"/>
  <c r="E3745" i="1"/>
  <c r="E3746" i="1" s="1"/>
  <c r="M3746" i="1"/>
  <c r="N3746" i="1"/>
  <c r="O3746" i="1"/>
  <c r="P3746" i="1"/>
  <c r="Q3746" i="1"/>
  <c r="D3747" i="1" l="1"/>
  <c r="M3747" i="1"/>
  <c r="N3747" i="1"/>
  <c r="O3747" i="1"/>
  <c r="P3747" i="1"/>
  <c r="Q3747" i="1"/>
  <c r="D3748" i="1" l="1"/>
  <c r="E3747" i="1"/>
  <c r="N3748" i="1"/>
  <c r="O3748" i="1"/>
  <c r="P3748" i="1"/>
  <c r="Q3748" i="1"/>
  <c r="M3748" i="1"/>
  <c r="E3748" i="1" l="1"/>
  <c r="D3749" i="1"/>
  <c r="M3749" i="1"/>
  <c r="N3749" i="1"/>
  <c r="O3749" i="1"/>
  <c r="P3749" i="1"/>
  <c r="Q3749" i="1"/>
  <c r="D3750" i="1" l="1"/>
  <c r="E3749" i="1"/>
  <c r="E3750" i="1" s="1"/>
  <c r="M3750" i="1"/>
  <c r="N3750" i="1"/>
  <c r="O3750" i="1"/>
  <c r="P3750" i="1"/>
  <c r="Q3750" i="1"/>
  <c r="D3751" i="1" l="1"/>
  <c r="M3751" i="1"/>
  <c r="N3751" i="1"/>
  <c r="O3751" i="1"/>
  <c r="P3751" i="1"/>
  <c r="Q3751" i="1"/>
  <c r="D3752" i="1" l="1"/>
  <c r="E3751" i="1"/>
  <c r="E3752" i="1" s="1"/>
  <c r="N3752" i="1"/>
  <c r="O3752" i="1"/>
  <c r="P3752" i="1"/>
  <c r="Q3752" i="1"/>
  <c r="M3752" i="1"/>
  <c r="D3753" i="1" l="1"/>
  <c r="M3753" i="1"/>
  <c r="O3753" i="1"/>
  <c r="N3753" i="1"/>
  <c r="P3753" i="1"/>
  <c r="Q3753" i="1"/>
  <c r="D3754" i="1" l="1"/>
  <c r="E3753" i="1"/>
  <c r="E3754" i="1" s="1"/>
  <c r="M3754" i="1"/>
  <c r="N3754" i="1"/>
  <c r="O3754" i="1"/>
  <c r="P3754" i="1"/>
  <c r="Q3754" i="1"/>
  <c r="D3755" i="1" l="1"/>
  <c r="M3755" i="1"/>
  <c r="N3755" i="1"/>
  <c r="O3755" i="1"/>
  <c r="P3755" i="1"/>
  <c r="Q3755" i="1"/>
  <c r="D3756" i="1" l="1"/>
  <c r="E3755" i="1"/>
  <c r="E3756" i="1" s="1"/>
  <c r="N3756" i="1"/>
  <c r="O3756" i="1"/>
  <c r="P3756" i="1"/>
  <c r="Q3756" i="1"/>
  <c r="M3756" i="1"/>
  <c r="D3757" i="1" l="1"/>
  <c r="M3757" i="1"/>
  <c r="N3757" i="1"/>
  <c r="O3757" i="1"/>
  <c r="P3757" i="1"/>
  <c r="Q3757" i="1"/>
  <c r="D3758" i="1" l="1"/>
  <c r="E3757" i="1"/>
  <c r="E3758" i="1" s="1"/>
  <c r="M3758" i="1"/>
  <c r="N3758" i="1"/>
  <c r="O3758" i="1"/>
  <c r="P3758" i="1"/>
  <c r="Q3758" i="1"/>
  <c r="D3759" i="1" l="1"/>
  <c r="M3759" i="1"/>
  <c r="N3759" i="1"/>
  <c r="O3759" i="1"/>
  <c r="P3759" i="1"/>
  <c r="Q3759" i="1"/>
  <c r="D3760" i="1" l="1"/>
  <c r="E3759" i="1"/>
  <c r="E3760" i="1" s="1"/>
  <c r="N3760" i="1"/>
  <c r="O3760" i="1"/>
  <c r="P3760" i="1"/>
  <c r="Q3760" i="1"/>
  <c r="M3760" i="1"/>
  <c r="D3761" i="1" l="1"/>
  <c r="M3761" i="1"/>
  <c r="N3761" i="1"/>
  <c r="O3761" i="1"/>
  <c r="P3761" i="1"/>
  <c r="Q3761" i="1"/>
  <c r="D3762" i="1" l="1"/>
  <c r="E3761" i="1"/>
  <c r="E3762" i="1" s="1"/>
  <c r="M3762" i="1"/>
  <c r="N3762" i="1"/>
  <c r="O3762" i="1"/>
  <c r="P3762" i="1"/>
  <c r="Q3762" i="1"/>
  <c r="D3763" i="1" l="1"/>
  <c r="M3763" i="1"/>
  <c r="N3763" i="1"/>
  <c r="O3763" i="1"/>
  <c r="P3763" i="1"/>
  <c r="Q3763" i="1"/>
  <c r="D3764" i="1" l="1"/>
  <c r="E3763" i="1"/>
  <c r="E3764" i="1" s="1"/>
  <c r="N3764" i="1"/>
  <c r="O3764" i="1"/>
  <c r="P3764" i="1"/>
  <c r="Q3764" i="1"/>
  <c r="M3764" i="1"/>
  <c r="D3765" i="1" l="1"/>
  <c r="M3765" i="1"/>
  <c r="O3765" i="1"/>
  <c r="N3765" i="1"/>
  <c r="P3765" i="1"/>
  <c r="Q3765" i="1"/>
  <c r="D3766" i="1" l="1"/>
  <c r="E3765" i="1"/>
  <c r="M3766" i="1"/>
  <c r="N3766" i="1"/>
  <c r="O3766" i="1"/>
  <c r="P3766" i="1"/>
  <c r="Q3766" i="1"/>
  <c r="E3766" i="1" l="1"/>
  <c r="D3767" i="1"/>
  <c r="M3767" i="1"/>
  <c r="N3767" i="1"/>
  <c r="O3767" i="1"/>
  <c r="P3767" i="1"/>
  <c r="Q3767" i="1"/>
  <c r="D3768" i="1" l="1"/>
  <c r="E3767" i="1"/>
  <c r="N3768" i="1"/>
  <c r="O3768" i="1"/>
  <c r="P3768" i="1"/>
  <c r="Q3768" i="1"/>
  <c r="M3768" i="1"/>
  <c r="E3768" i="1" l="1"/>
  <c r="D3769" i="1"/>
  <c r="M3769" i="1"/>
  <c r="N3769" i="1"/>
  <c r="O3769" i="1"/>
  <c r="P3769" i="1"/>
  <c r="Q3769" i="1"/>
  <c r="D3770" i="1" l="1"/>
  <c r="E3769" i="1"/>
  <c r="E3770" i="1" s="1"/>
  <c r="M3770" i="1"/>
  <c r="N3770" i="1"/>
  <c r="O3770" i="1"/>
  <c r="P3770" i="1"/>
  <c r="Q3770" i="1"/>
  <c r="D3771" i="1" l="1"/>
  <c r="M3771" i="1"/>
  <c r="N3771" i="1"/>
  <c r="O3771" i="1"/>
  <c r="P3771" i="1"/>
  <c r="Q3771" i="1"/>
  <c r="D3772" i="1" l="1"/>
  <c r="E3771" i="1"/>
  <c r="E3772" i="1" s="1"/>
  <c r="N3772" i="1"/>
  <c r="O3772" i="1"/>
  <c r="P3772" i="1"/>
  <c r="Q3772" i="1"/>
  <c r="M3772" i="1"/>
  <c r="D3773" i="1" l="1"/>
  <c r="M3773" i="1"/>
  <c r="O3773" i="1"/>
  <c r="N3773" i="1"/>
  <c r="P3773" i="1"/>
  <c r="Q3773" i="1"/>
  <c r="D3774" i="1" l="1"/>
  <c r="E3773" i="1"/>
  <c r="E3774" i="1" s="1"/>
  <c r="M3774" i="1"/>
  <c r="N3774" i="1"/>
  <c r="O3774" i="1"/>
  <c r="P3774" i="1"/>
  <c r="Q3774" i="1"/>
  <c r="D3775" i="1" l="1"/>
  <c r="M3775" i="1"/>
  <c r="N3775" i="1"/>
  <c r="O3775" i="1"/>
  <c r="P3775" i="1"/>
  <c r="Q3775" i="1"/>
  <c r="D3776" i="1" l="1"/>
  <c r="E3775" i="1"/>
  <c r="E3776" i="1" s="1"/>
  <c r="N3776" i="1"/>
  <c r="O3776" i="1"/>
  <c r="P3776" i="1"/>
  <c r="Q3776" i="1"/>
  <c r="M3776" i="1"/>
  <c r="D3777" i="1" l="1"/>
  <c r="M3777" i="1"/>
  <c r="N3777" i="1"/>
  <c r="O3777" i="1"/>
  <c r="P3777" i="1"/>
  <c r="Q3777" i="1"/>
  <c r="D3778" i="1" l="1"/>
  <c r="E3777" i="1"/>
  <c r="M3778" i="1"/>
  <c r="N3778" i="1"/>
  <c r="O3778" i="1"/>
  <c r="P3778" i="1"/>
  <c r="Q3778" i="1"/>
  <c r="E3778" i="1" l="1"/>
  <c r="D3779" i="1"/>
  <c r="M3779" i="1"/>
  <c r="N3779" i="1"/>
  <c r="O3779" i="1"/>
  <c r="P3779" i="1"/>
  <c r="Q3779" i="1"/>
  <c r="D3780" i="1" l="1"/>
  <c r="E3779" i="1"/>
  <c r="N3780" i="1"/>
  <c r="O3780" i="1"/>
  <c r="P3780" i="1"/>
  <c r="Q3780" i="1"/>
  <c r="M3780" i="1"/>
  <c r="E3780" i="1" l="1"/>
  <c r="D3781" i="1"/>
  <c r="M3781" i="1"/>
  <c r="N3781" i="1"/>
  <c r="O3781" i="1"/>
  <c r="P3781" i="1"/>
  <c r="Q3781" i="1"/>
  <c r="D3782" i="1" l="1"/>
  <c r="E3781" i="1"/>
  <c r="E3782" i="1" s="1"/>
  <c r="M3782" i="1"/>
  <c r="N3782" i="1"/>
  <c r="O3782" i="1"/>
  <c r="P3782" i="1"/>
  <c r="Q3782" i="1"/>
  <c r="D3783" i="1" l="1"/>
  <c r="M3783" i="1"/>
  <c r="N3783" i="1"/>
  <c r="O3783" i="1"/>
  <c r="P3783" i="1"/>
  <c r="Q3783" i="1"/>
  <c r="D3784" i="1" l="1"/>
  <c r="E3783" i="1"/>
  <c r="E3784" i="1" s="1"/>
  <c r="N3784" i="1"/>
  <c r="O3784" i="1"/>
  <c r="P3784" i="1"/>
  <c r="Q3784" i="1"/>
  <c r="M3784" i="1"/>
  <c r="D3785" i="1" l="1"/>
  <c r="M3785" i="1"/>
  <c r="O3785" i="1"/>
  <c r="N3785" i="1"/>
  <c r="P3785" i="1"/>
  <c r="Q3785" i="1"/>
  <c r="D3786" i="1" l="1"/>
  <c r="E3785" i="1"/>
  <c r="E3786" i="1" s="1"/>
  <c r="M3786" i="1"/>
  <c r="N3786" i="1"/>
  <c r="O3786" i="1"/>
  <c r="P3786" i="1"/>
  <c r="Q3786" i="1"/>
  <c r="D3787" i="1" l="1"/>
  <c r="M3787" i="1"/>
  <c r="N3787" i="1"/>
  <c r="O3787" i="1"/>
  <c r="P3787" i="1"/>
  <c r="Q3787" i="1"/>
  <c r="D3788" i="1" l="1"/>
  <c r="E3787" i="1"/>
  <c r="N3788" i="1"/>
  <c r="O3788" i="1"/>
  <c r="P3788" i="1"/>
  <c r="Q3788" i="1"/>
  <c r="M3788" i="1"/>
  <c r="E3788" i="1" l="1"/>
  <c r="D3789" i="1"/>
  <c r="M3789" i="1"/>
  <c r="N3789" i="1"/>
  <c r="O3789" i="1"/>
  <c r="P3789" i="1"/>
  <c r="Q3789" i="1"/>
  <c r="D3790" i="1" l="1"/>
  <c r="E3789" i="1"/>
  <c r="E3790" i="1" s="1"/>
  <c r="M3790" i="1"/>
  <c r="N3790" i="1"/>
  <c r="O3790" i="1"/>
  <c r="P3790" i="1"/>
  <c r="Q3790" i="1"/>
  <c r="D3791" i="1" l="1"/>
  <c r="M3791" i="1"/>
  <c r="N3791" i="1"/>
  <c r="O3791" i="1"/>
  <c r="P3791" i="1"/>
  <c r="Q3791" i="1"/>
  <c r="D3792" i="1" l="1"/>
  <c r="E3791" i="1"/>
  <c r="E3792" i="1" s="1"/>
  <c r="N3792" i="1"/>
  <c r="O3792" i="1"/>
  <c r="P3792" i="1"/>
  <c r="Q3792" i="1"/>
  <c r="M3792" i="1"/>
  <c r="D3793" i="1" l="1"/>
  <c r="M3793" i="1"/>
  <c r="O3793" i="1"/>
  <c r="N3793" i="1"/>
  <c r="P3793" i="1"/>
  <c r="Q3793" i="1"/>
  <c r="D3794" i="1" l="1"/>
  <c r="E3793" i="1"/>
  <c r="E3794" i="1" s="1"/>
  <c r="M3794" i="1"/>
  <c r="N3794" i="1"/>
  <c r="O3794" i="1"/>
  <c r="P3794" i="1"/>
  <c r="Q3794" i="1"/>
  <c r="D3795" i="1" l="1"/>
  <c r="M3795" i="1"/>
  <c r="N3795" i="1"/>
  <c r="O3795" i="1"/>
  <c r="P3795" i="1"/>
  <c r="Q3795" i="1"/>
  <c r="D3796" i="1" l="1"/>
  <c r="E3795" i="1"/>
  <c r="N3796" i="1"/>
  <c r="O3796" i="1"/>
  <c r="P3796" i="1"/>
  <c r="Q3796" i="1"/>
  <c r="M3796" i="1"/>
  <c r="E3796" i="1" l="1"/>
  <c r="D3797" i="1"/>
  <c r="M3797" i="1"/>
  <c r="N3797" i="1"/>
  <c r="O3797" i="1"/>
  <c r="P3797" i="1"/>
  <c r="Q3797" i="1"/>
  <c r="D3798" i="1" l="1"/>
  <c r="E3797" i="1"/>
  <c r="E3798" i="1" s="1"/>
  <c r="M3798" i="1"/>
  <c r="N3798" i="1"/>
  <c r="O3798" i="1"/>
  <c r="P3798" i="1"/>
  <c r="Q3798" i="1"/>
  <c r="D3799" i="1" l="1"/>
  <c r="M3799" i="1"/>
  <c r="N3799" i="1"/>
  <c r="O3799" i="1"/>
  <c r="P3799" i="1"/>
  <c r="Q3799" i="1"/>
  <c r="D3800" i="1" l="1"/>
  <c r="E3799" i="1"/>
  <c r="E3800" i="1" s="1"/>
  <c r="N3800" i="1"/>
  <c r="O3800" i="1"/>
  <c r="P3800" i="1"/>
  <c r="Q3800" i="1"/>
  <c r="M3800" i="1"/>
  <c r="D3801" i="1" l="1"/>
  <c r="M3801" i="1"/>
  <c r="O3801" i="1"/>
  <c r="N3801" i="1"/>
  <c r="P3801" i="1"/>
  <c r="Q3801" i="1"/>
  <c r="D3802" i="1" l="1"/>
  <c r="E3801" i="1"/>
  <c r="M3802" i="1"/>
  <c r="N3802" i="1"/>
  <c r="O3802" i="1"/>
  <c r="P3802" i="1"/>
  <c r="Q3802" i="1"/>
  <c r="E3802" i="1" l="1"/>
  <c r="D3803" i="1"/>
  <c r="M3803" i="1"/>
  <c r="N3803" i="1"/>
  <c r="O3803" i="1"/>
  <c r="P3803" i="1"/>
  <c r="Q3803" i="1"/>
  <c r="D3804" i="1" l="1"/>
  <c r="E3803" i="1"/>
  <c r="E3804" i="1" s="1"/>
  <c r="N3804" i="1"/>
  <c r="O3804" i="1"/>
  <c r="P3804" i="1"/>
  <c r="Q3804" i="1"/>
  <c r="M3804" i="1"/>
  <c r="D3805" i="1" l="1"/>
  <c r="M3805" i="1"/>
  <c r="N3805" i="1"/>
  <c r="O3805" i="1"/>
  <c r="P3805" i="1"/>
  <c r="Q3805" i="1"/>
  <c r="D3806" i="1" l="1"/>
  <c r="E3805" i="1"/>
  <c r="E3806" i="1" s="1"/>
  <c r="P3806" i="1"/>
  <c r="Q3806" i="1"/>
  <c r="M3806" i="1"/>
  <c r="N3806" i="1"/>
  <c r="O3806" i="1"/>
  <c r="D3807" i="1" l="1"/>
  <c r="M3807" i="1"/>
  <c r="N3807" i="1"/>
  <c r="O3807" i="1"/>
  <c r="P3807" i="1"/>
  <c r="Q3807" i="1"/>
  <c r="D3808" i="1" l="1"/>
  <c r="E3807" i="1"/>
  <c r="E3808" i="1" s="1"/>
  <c r="Q3808" i="1"/>
  <c r="M3808" i="1"/>
  <c r="N3808" i="1"/>
  <c r="O3808" i="1"/>
  <c r="P3808" i="1"/>
  <c r="D3809" i="1" l="1"/>
  <c r="M3809" i="1"/>
  <c r="N3809" i="1"/>
  <c r="P3809" i="1"/>
  <c r="O3809" i="1"/>
  <c r="Q3809" i="1"/>
  <c r="D3810" i="1" l="1"/>
  <c r="E3809" i="1"/>
  <c r="E3810" i="1" s="1"/>
  <c r="M3810" i="1"/>
  <c r="N3810" i="1"/>
  <c r="O3810" i="1"/>
  <c r="P3810" i="1"/>
  <c r="Q3810" i="1"/>
  <c r="D3811" i="1" l="1"/>
  <c r="M3811" i="1"/>
  <c r="N3811" i="1"/>
  <c r="O3811" i="1"/>
  <c r="P3811" i="1"/>
  <c r="Q3811" i="1"/>
  <c r="D3812" i="1" l="1"/>
  <c r="E3811" i="1"/>
  <c r="E3812" i="1" s="1"/>
  <c r="Q3812" i="1"/>
  <c r="M3812" i="1"/>
  <c r="N3812" i="1"/>
  <c r="O3812" i="1"/>
  <c r="P3812" i="1"/>
  <c r="D3813" i="1" l="1"/>
  <c r="M3813" i="1"/>
  <c r="N3813" i="1"/>
  <c r="P3813" i="1"/>
  <c r="O3813" i="1"/>
  <c r="Q3813" i="1"/>
  <c r="D3814" i="1" l="1"/>
  <c r="E3813" i="1"/>
  <c r="E3814" i="1" s="1"/>
  <c r="M3814" i="1"/>
  <c r="N3814" i="1"/>
  <c r="O3814" i="1"/>
  <c r="P3814" i="1"/>
  <c r="Q3814" i="1"/>
  <c r="D3815" i="1" l="1"/>
  <c r="M3815" i="1"/>
  <c r="N3815" i="1"/>
  <c r="O3815" i="1"/>
  <c r="P3815" i="1"/>
  <c r="Q3815" i="1"/>
  <c r="D3816" i="1" l="1"/>
  <c r="E3815" i="1"/>
  <c r="E3816" i="1" s="1"/>
  <c r="Q3816" i="1"/>
  <c r="M3816" i="1"/>
  <c r="N3816" i="1"/>
  <c r="O3816" i="1"/>
  <c r="P3816" i="1"/>
  <c r="D3817" i="1" l="1"/>
  <c r="M3817" i="1"/>
  <c r="N3817" i="1"/>
  <c r="O3817" i="1"/>
  <c r="P3817" i="1"/>
  <c r="Q3817" i="1"/>
  <c r="D3818" i="1" l="1"/>
  <c r="E3817" i="1"/>
  <c r="E3818" i="1" s="1"/>
  <c r="M3818" i="1"/>
  <c r="N3818" i="1"/>
  <c r="O3818" i="1"/>
  <c r="P3818" i="1"/>
  <c r="Q3818" i="1"/>
  <c r="D3819" i="1" l="1"/>
  <c r="E3819" i="1" s="1"/>
  <c r="M3819" i="1"/>
  <c r="N3819" i="1"/>
  <c r="O3819" i="1"/>
  <c r="P3819" i="1"/>
  <c r="Q3819" i="1"/>
  <c r="D3820" i="1" l="1"/>
  <c r="E3820" i="1" s="1"/>
  <c r="Q3820" i="1"/>
  <c r="M3820" i="1"/>
  <c r="N3820" i="1"/>
  <c r="O3820" i="1"/>
  <c r="P3820" i="1"/>
  <c r="D3821" i="1" l="1"/>
  <c r="M3821" i="1"/>
  <c r="N3821" i="1"/>
  <c r="P3821" i="1"/>
  <c r="O3821" i="1"/>
  <c r="Q3821" i="1"/>
  <c r="D3822" i="1" l="1"/>
  <c r="E3821" i="1"/>
  <c r="E3822" i="1" s="1"/>
  <c r="M3822" i="1"/>
  <c r="N3822" i="1"/>
  <c r="O3822" i="1"/>
  <c r="P3822" i="1"/>
  <c r="Q3822" i="1"/>
  <c r="D3823" i="1" l="1"/>
  <c r="M3823" i="1"/>
  <c r="N3823" i="1"/>
  <c r="O3823" i="1"/>
  <c r="P3823" i="1"/>
  <c r="Q3823" i="1"/>
  <c r="D3824" i="1" l="1"/>
  <c r="E3823" i="1"/>
  <c r="E3824" i="1" s="1"/>
  <c r="M3824" i="1"/>
  <c r="N3824" i="1"/>
  <c r="O3824" i="1"/>
  <c r="P3824" i="1"/>
  <c r="Q3824" i="1"/>
  <c r="D3825" i="1" l="1"/>
  <c r="E3825" i="1" s="1"/>
  <c r="Q3825" i="1"/>
  <c r="M3825" i="1"/>
  <c r="N3825" i="1"/>
  <c r="O3825" i="1"/>
  <c r="P3825" i="1"/>
  <c r="D3826" i="1" l="1"/>
  <c r="M3826" i="1"/>
  <c r="N3826" i="1"/>
  <c r="O3826" i="1"/>
  <c r="P3826" i="1"/>
  <c r="Q3826" i="1"/>
  <c r="D3827" i="1" l="1"/>
  <c r="E3826" i="1"/>
  <c r="E3827" i="1" s="1"/>
  <c r="M3827" i="1"/>
  <c r="N3827" i="1"/>
  <c r="O3827" i="1"/>
  <c r="P3827" i="1"/>
  <c r="Q3827" i="1"/>
  <c r="D3828" i="1" l="1"/>
  <c r="M3828" i="1"/>
  <c r="N3828" i="1"/>
  <c r="O3828" i="1"/>
  <c r="P3828" i="1"/>
  <c r="Q3828" i="1"/>
  <c r="D3829" i="1" l="1"/>
  <c r="E3828" i="1"/>
  <c r="Q3829" i="1"/>
  <c r="M3829" i="1"/>
  <c r="N3829" i="1"/>
  <c r="O3829" i="1"/>
  <c r="P3829" i="1"/>
  <c r="E3829" i="1" l="1"/>
  <c r="D3830" i="1"/>
  <c r="M3830" i="1"/>
  <c r="N3830" i="1"/>
  <c r="O3830" i="1"/>
  <c r="P3830" i="1"/>
  <c r="Q3830" i="1"/>
  <c r="D3831" i="1" l="1"/>
  <c r="E3830" i="1"/>
  <c r="E3831" i="1" s="1"/>
  <c r="M3831" i="1"/>
  <c r="N3831" i="1"/>
  <c r="O3831" i="1"/>
  <c r="P3831" i="1"/>
  <c r="Q3831" i="1"/>
  <c r="D3832" i="1" l="1"/>
  <c r="Q3832" i="1"/>
  <c r="M3832" i="1"/>
  <c r="N3832" i="1"/>
  <c r="O3832" i="1"/>
  <c r="P3832" i="1"/>
  <c r="D3833" i="1" l="1"/>
  <c r="E3832" i="1"/>
  <c r="M3833" i="1"/>
  <c r="N3833" i="1"/>
  <c r="O3833" i="1"/>
  <c r="P3833" i="1"/>
  <c r="Q3833" i="1"/>
  <c r="E3833" i="1" l="1"/>
  <c r="D3834" i="1"/>
  <c r="M3834" i="1"/>
  <c r="N3834" i="1"/>
  <c r="O3834" i="1"/>
  <c r="P3834" i="1"/>
  <c r="Q3834" i="1"/>
  <c r="D3835" i="1" l="1"/>
  <c r="E3834" i="1"/>
  <c r="E3835" i="1" s="1"/>
  <c r="M3835" i="1"/>
  <c r="N3835" i="1"/>
  <c r="O3835" i="1"/>
  <c r="P3835" i="1"/>
  <c r="Q3835" i="1"/>
  <c r="D3836" i="1" l="1"/>
  <c r="Q3836" i="1"/>
  <c r="N3836" i="1"/>
  <c r="M3836" i="1"/>
  <c r="O3836" i="1"/>
  <c r="P3836" i="1"/>
  <c r="D3837" i="1" l="1"/>
  <c r="E3836" i="1"/>
  <c r="E3837" i="1" s="1"/>
  <c r="M3837" i="1"/>
  <c r="N3837" i="1"/>
  <c r="O3837" i="1"/>
  <c r="P3837" i="1"/>
  <c r="Q3837" i="1"/>
  <c r="D3838" i="1" l="1"/>
  <c r="M3838" i="1"/>
  <c r="N3838" i="1"/>
  <c r="O3838" i="1"/>
  <c r="P3838" i="1"/>
  <c r="Q3838" i="1"/>
  <c r="D3839" i="1" l="1"/>
  <c r="E3838" i="1"/>
  <c r="E3839" i="1" s="1"/>
  <c r="M3839" i="1"/>
  <c r="N3839" i="1"/>
  <c r="O3839" i="1"/>
  <c r="P3839" i="1"/>
  <c r="Q3839" i="1"/>
  <c r="D3840" i="1" l="1"/>
  <c r="Q3840" i="1"/>
  <c r="M3840" i="1"/>
  <c r="N3840" i="1"/>
  <c r="O3840" i="1"/>
  <c r="P3840" i="1"/>
  <c r="D3841" i="1" l="1"/>
  <c r="E3840" i="1"/>
  <c r="M3841" i="1"/>
  <c r="N3841" i="1"/>
  <c r="O3841" i="1"/>
  <c r="P3841" i="1"/>
  <c r="Q3841" i="1"/>
  <c r="E3841" i="1" l="1"/>
  <c r="D3842" i="1"/>
  <c r="M3842" i="1"/>
  <c r="N3842" i="1"/>
  <c r="O3842" i="1"/>
  <c r="P3842" i="1"/>
  <c r="Q3842" i="1"/>
  <c r="D3843" i="1" l="1"/>
  <c r="E3842" i="1"/>
  <c r="M3843" i="1"/>
  <c r="N3843" i="1"/>
  <c r="O3843" i="1"/>
  <c r="P3843" i="1"/>
  <c r="Q3843" i="1"/>
  <c r="E3843" i="1" l="1"/>
  <c r="D3844" i="1"/>
  <c r="Q3844" i="1"/>
  <c r="M3844" i="1"/>
  <c r="N3844" i="1"/>
  <c r="O3844" i="1"/>
  <c r="P3844" i="1"/>
  <c r="D3845" i="1" l="1"/>
  <c r="E3844" i="1"/>
  <c r="E3845" i="1" s="1"/>
  <c r="M3845" i="1"/>
  <c r="N3845" i="1"/>
  <c r="O3845" i="1"/>
  <c r="P3845" i="1"/>
  <c r="Q3845" i="1"/>
  <c r="D3846" i="1" l="1"/>
  <c r="M3846" i="1"/>
  <c r="N3846" i="1"/>
  <c r="O3846" i="1"/>
  <c r="P3846" i="1"/>
  <c r="Q3846" i="1"/>
  <c r="D3847" i="1" l="1"/>
  <c r="E3846" i="1"/>
  <c r="E3847" i="1" s="1"/>
  <c r="M3847" i="1"/>
  <c r="N3847" i="1"/>
  <c r="O3847" i="1"/>
  <c r="P3847" i="1"/>
  <c r="Q3847" i="1"/>
  <c r="D3848" i="1" l="1"/>
  <c r="M3848" i="1"/>
  <c r="N3848" i="1"/>
  <c r="O3848" i="1"/>
  <c r="P3848" i="1"/>
  <c r="Q3848" i="1"/>
  <c r="D3849" i="1" l="1"/>
  <c r="E3848" i="1"/>
  <c r="E3849" i="1" s="1"/>
  <c r="M3849" i="1"/>
  <c r="N3849" i="1"/>
  <c r="O3849" i="1"/>
  <c r="P3849" i="1"/>
  <c r="Q3849" i="1"/>
  <c r="D3850" i="1" l="1"/>
  <c r="M3850" i="1"/>
  <c r="N3850" i="1"/>
  <c r="O3850" i="1"/>
  <c r="P3850" i="1"/>
  <c r="Q3850" i="1"/>
  <c r="D3851" i="1" l="1"/>
  <c r="E3850" i="1"/>
  <c r="E3851" i="1" s="1"/>
  <c r="M3851" i="1"/>
  <c r="N3851" i="1"/>
  <c r="O3851" i="1"/>
  <c r="P3851" i="1"/>
  <c r="Q3851" i="1"/>
  <c r="D3852" i="1" l="1"/>
  <c r="Q3852" i="1"/>
  <c r="M3852" i="1"/>
  <c r="N3852" i="1"/>
  <c r="O3852" i="1"/>
  <c r="P3852" i="1"/>
  <c r="D3853" i="1" l="1"/>
  <c r="E3852" i="1"/>
  <c r="M3853" i="1"/>
  <c r="N3853" i="1"/>
  <c r="O3853" i="1"/>
  <c r="P3853" i="1"/>
  <c r="Q3853" i="1"/>
  <c r="E3853" i="1" l="1"/>
  <c r="D3854" i="1"/>
  <c r="M3854" i="1"/>
  <c r="N3854" i="1"/>
  <c r="O3854" i="1"/>
  <c r="P3854" i="1"/>
  <c r="Q3854" i="1"/>
  <c r="D3855" i="1" l="1"/>
  <c r="E3854" i="1"/>
  <c r="E3855" i="1" s="1"/>
  <c r="M3855" i="1"/>
  <c r="N3855" i="1"/>
  <c r="O3855" i="1"/>
  <c r="P3855" i="1"/>
  <c r="Q3855" i="1"/>
  <c r="D3856" i="1" l="1"/>
  <c r="M3856" i="1"/>
  <c r="N3856" i="1"/>
  <c r="O3856" i="1"/>
  <c r="P3856" i="1"/>
  <c r="Q3856" i="1"/>
  <c r="D3857" i="1" l="1"/>
  <c r="E3856" i="1"/>
  <c r="E3857" i="1" s="1"/>
  <c r="Q3857" i="1"/>
  <c r="M3857" i="1"/>
  <c r="N3857" i="1"/>
  <c r="O3857" i="1"/>
  <c r="P3857" i="1"/>
  <c r="D3858" i="1" l="1"/>
  <c r="M3858" i="1"/>
  <c r="N3858" i="1"/>
  <c r="O3858" i="1"/>
  <c r="P3858" i="1"/>
  <c r="Q3858" i="1"/>
  <c r="D3859" i="1" l="1"/>
  <c r="E3858" i="1"/>
  <c r="M3859" i="1"/>
  <c r="N3859" i="1"/>
  <c r="O3859" i="1"/>
  <c r="P3859" i="1"/>
  <c r="Q3859" i="1"/>
  <c r="E3859" i="1" l="1"/>
  <c r="D3860" i="1"/>
  <c r="M3860" i="1"/>
  <c r="N3860" i="1"/>
  <c r="O3860" i="1"/>
  <c r="P3860" i="1"/>
  <c r="Q3860" i="1"/>
  <c r="D3861" i="1" l="1"/>
  <c r="E3860" i="1"/>
  <c r="E3861" i="1" s="1"/>
  <c r="O3861" i="1"/>
  <c r="P3861" i="1"/>
  <c r="Q3861" i="1"/>
  <c r="M3861" i="1"/>
  <c r="N3861" i="1"/>
  <c r="D3862" i="1" l="1"/>
  <c r="N3862" i="1"/>
  <c r="O3862" i="1"/>
  <c r="P3862" i="1"/>
  <c r="Q3862" i="1"/>
  <c r="M3862" i="1"/>
  <c r="D3863" i="1" l="1"/>
  <c r="E3862" i="1"/>
  <c r="E3863" i="1" s="1"/>
  <c r="M3863" i="1"/>
  <c r="N3863" i="1"/>
  <c r="O3863" i="1"/>
  <c r="P3863" i="1"/>
  <c r="Q3863" i="1"/>
  <c r="D3864" i="1" l="1"/>
  <c r="Q3864" i="1"/>
  <c r="M3864" i="1"/>
  <c r="N3864" i="1"/>
  <c r="O3864" i="1"/>
  <c r="P3864" i="1"/>
  <c r="D3865" i="1" l="1"/>
  <c r="E3864" i="1"/>
  <c r="M3865" i="1"/>
  <c r="N3865" i="1"/>
  <c r="Q3865" i="1"/>
  <c r="O3865" i="1"/>
  <c r="P3865" i="1"/>
  <c r="E3865" i="1" l="1"/>
  <c r="D3866" i="1"/>
  <c r="M3866" i="1"/>
  <c r="N3866" i="1"/>
  <c r="O3866" i="1"/>
  <c r="P3866" i="1"/>
  <c r="Q3866" i="1"/>
  <c r="D3867" i="1" l="1"/>
  <c r="E3866" i="1"/>
  <c r="M3867" i="1"/>
  <c r="N3867" i="1"/>
  <c r="O3867" i="1"/>
  <c r="P3867" i="1"/>
  <c r="Q3867" i="1"/>
  <c r="E3867" i="1" l="1"/>
  <c r="D3868" i="1"/>
  <c r="Q3868" i="1"/>
  <c r="M3868" i="1"/>
  <c r="N3868" i="1"/>
  <c r="O3868" i="1"/>
  <c r="P3868" i="1"/>
  <c r="D3869" i="1" l="1"/>
  <c r="E3868" i="1"/>
  <c r="E3869" i="1" s="1"/>
  <c r="M3869" i="1"/>
  <c r="N3869" i="1"/>
  <c r="O3869" i="1"/>
  <c r="P3869" i="1"/>
  <c r="Q3869" i="1"/>
  <c r="D3870" i="1" l="1"/>
  <c r="M3870" i="1"/>
  <c r="N3870" i="1"/>
  <c r="O3870" i="1"/>
  <c r="P3870" i="1"/>
  <c r="Q3870" i="1"/>
  <c r="D3871" i="1" l="1"/>
  <c r="E3870" i="1"/>
  <c r="E3871" i="1" s="1"/>
  <c r="M3871" i="1"/>
  <c r="N3871" i="1"/>
  <c r="O3871" i="1"/>
  <c r="P3871" i="1"/>
  <c r="Q3871" i="1"/>
  <c r="D3872" i="1" l="1"/>
  <c r="Q3872" i="1"/>
  <c r="M3872" i="1"/>
  <c r="N3872" i="1"/>
  <c r="O3872" i="1"/>
  <c r="P3872" i="1"/>
  <c r="D3873" i="1" l="1"/>
  <c r="E3872" i="1"/>
  <c r="M3873" i="1"/>
  <c r="N3873" i="1"/>
  <c r="Q3873" i="1"/>
  <c r="O3873" i="1"/>
  <c r="P3873" i="1"/>
  <c r="E3873" i="1" l="1"/>
  <c r="D3874" i="1"/>
  <c r="M3874" i="1"/>
  <c r="N3874" i="1"/>
  <c r="O3874" i="1"/>
  <c r="Q3874" i="1"/>
  <c r="P3874" i="1"/>
  <c r="D3875" i="1" l="1"/>
  <c r="E3874" i="1"/>
  <c r="M3875" i="1"/>
  <c r="N3875" i="1"/>
  <c r="O3875" i="1"/>
  <c r="P3875" i="1"/>
  <c r="Q3875" i="1"/>
  <c r="E3875" i="1" l="1"/>
  <c r="D3876" i="1"/>
  <c r="Q3876" i="1"/>
  <c r="M3876" i="1"/>
  <c r="O3876" i="1"/>
  <c r="P3876" i="1"/>
  <c r="N3876" i="1"/>
  <c r="D3877" i="1" l="1"/>
  <c r="E3876" i="1"/>
  <c r="M3877" i="1"/>
  <c r="N3877" i="1"/>
  <c r="O3877" i="1"/>
  <c r="P3877" i="1"/>
  <c r="Q3877" i="1"/>
  <c r="E3877" i="1" l="1"/>
  <c r="D3878" i="1"/>
  <c r="M3878" i="1"/>
  <c r="N3878" i="1"/>
  <c r="O3878" i="1"/>
  <c r="P3878" i="1"/>
  <c r="Q3878" i="1"/>
  <c r="D3879" i="1" l="1"/>
  <c r="E3878" i="1"/>
  <c r="E3879" i="1" s="1"/>
  <c r="M3879" i="1"/>
  <c r="N3879" i="1"/>
  <c r="O3879" i="1"/>
  <c r="P3879" i="1"/>
  <c r="Q3879" i="1"/>
  <c r="D3880" i="1" l="1"/>
  <c r="Q3880" i="1"/>
  <c r="M3880" i="1"/>
  <c r="N3880" i="1"/>
  <c r="O3880" i="1"/>
  <c r="P3880" i="1"/>
  <c r="D3881" i="1" l="1"/>
  <c r="E3880" i="1"/>
  <c r="E3881" i="1" s="1"/>
  <c r="M3881" i="1"/>
  <c r="N3881" i="1"/>
  <c r="O3881" i="1"/>
  <c r="P3881" i="1"/>
  <c r="Q3881" i="1"/>
  <c r="D3882" i="1" l="1"/>
  <c r="Q3882" i="1"/>
  <c r="M3882" i="1"/>
  <c r="N3882" i="1"/>
  <c r="O3882" i="1"/>
  <c r="P3882" i="1"/>
  <c r="D3883" i="1" l="1"/>
  <c r="E3882" i="1"/>
  <c r="E3883" i="1" s="1"/>
  <c r="M3883" i="1"/>
  <c r="N3883" i="1"/>
  <c r="O3883" i="1"/>
  <c r="P3883" i="1"/>
  <c r="Q3883" i="1"/>
  <c r="D3884" i="1" l="1"/>
  <c r="O3884" i="1"/>
  <c r="P3884" i="1"/>
  <c r="Q3884" i="1"/>
  <c r="M3884" i="1"/>
  <c r="N3884" i="1"/>
  <c r="D3885" i="1" l="1"/>
  <c r="E3884" i="1"/>
  <c r="M3885" i="1"/>
  <c r="N3885" i="1"/>
  <c r="O3885" i="1"/>
  <c r="P3885" i="1"/>
  <c r="Q3885" i="1"/>
  <c r="E3885" i="1" l="1"/>
  <c r="D3886" i="1"/>
  <c r="M3886" i="1"/>
  <c r="N3886" i="1"/>
  <c r="O3886" i="1"/>
  <c r="P3886" i="1"/>
  <c r="Q3886" i="1"/>
  <c r="D3887" i="1" l="1"/>
  <c r="E3886" i="1"/>
  <c r="E3887" i="1" s="1"/>
  <c r="M3887" i="1"/>
  <c r="N3887" i="1"/>
  <c r="O3887" i="1"/>
  <c r="P3887" i="1"/>
  <c r="Q3887" i="1"/>
  <c r="D3888" i="1" l="1"/>
  <c r="O3888" i="1"/>
  <c r="P3888" i="1"/>
  <c r="Q3888" i="1"/>
  <c r="M3888" i="1"/>
  <c r="N3888" i="1"/>
  <c r="D3889" i="1" l="1"/>
  <c r="E3888" i="1"/>
  <c r="E3889" i="1" s="1"/>
  <c r="M3889" i="1"/>
  <c r="N3889" i="1"/>
  <c r="O3889" i="1"/>
  <c r="P3889" i="1"/>
  <c r="Q3889" i="1"/>
  <c r="D3890" i="1" l="1"/>
  <c r="M3890" i="1"/>
  <c r="N3890" i="1"/>
  <c r="O3890" i="1"/>
  <c r="P3890" i="1"/>
  <c r="Q3890" i="1"/>
  <c r="D3891" i="1" l="1"/>
  <c r="E3890" i="1"/>
  <c r="E3891" i="1" s="1"/>
  <c r="N3891" i="1"/>
  <c r="O3891" i="1"/>
  <c r="P3891" i="1"/>
  <c r="Q3891" i="1"/>
  <c r="M3891" i="1"/>
  <c r="D3892" i="1" l="1"/>
  <c r="M3892" i="1"/>
  <c r="O3892" i="1"/>
  <c r="Q3892" i="1"/>
  <c r="P3892" i="1"/>
  <c r="N3892" i="1"/>
  <c r="D3893" i="1" l="1"/>
  <c r="E3892" i="1"/>
  <c r="E3893" i="1" s="1"/>
  <c r="Q3893" i="1"/>
  <c r="M3893" i="1"/>
  <c r="N3893" i="1"/>
  <c r="P3893" i="1"/>
  <c r="O3893" i="1"/>
  <c r="D3894" i="1" l="1"/>
  <c r="Q3894" i="1"/>
  <c r="M3894" i="1"/>
  <c r="N3894" i="1"/>
  <c r="O3894" i="1"/>
  <c r="P3894" i="1"/>
  <c r="D3895" i="1" l="1"/>
  <c r="E3894" i="1"/>
  <c r="M3895" i="1"/>
  <c r="O3895" i="1"/>
  <c r="P3895" i="1"/>
  <c r="Q3895" i="1"/>
  <c r="N3895" i="1"/>
  <c r="E3895" i="1" l="1"/>
  <c r="D3896" i="1"/>
  <c r="M3896" i="1"/>
  <c r="O3896" i="1"/>
  <c r="Q3896" i="1"/>
  <c r="P3896" i="1"/>
  <c r="N3896" i="1"/>
  <c r="D3897" i="1" l="1"/>
  <c r="E3896" i="1"/>
  <c r="E3897" i="1" s="1"/>
  <c r="M3897" i="1"/>
  <c r="N3897" i="1"/>
  <c r="P3897" i="1"/>
  <c r="O3897" i="1"/>
  <c r="Q3897" i="1"/>
  <c r="D3898" i="1" l="1"/>
  <c r="Q3898" i="1"/>
  <c r="M3898" i="1"/>
  <c r="N3898" i="1"/>
  <c r="O3898" i="1"/>
  <c r="P3898" i="1"/>
  <c r="D3899" i="1" l="1"/>
  <c r="E3898" i="1"/>
  <c r="E3899" i="1" s="1"/>
  <c r="M3899" i="1"/>
  <c r="O3899" i="1"/>
  <c r="P3899" i="1"/>
  <c r="Q3899" i="1"/>
  <c r="N3899" i="1"/>
  <c r="D3900" i="1" l="1"/>
  <c r="N3900" i="1"/>
  <c r="P3900" i="1"/>
  <c r="M3900" i="1"/>
  <c r="O3900" i="1"/>
  <c r="Q3900" i="1"/>
  <c r="D3901" i="1" l="1"/>
  <c r="E3900" i="1"/>
  <c r="M3901" i="1"/>
  <c r="N3901" i="1"/>
  <c r="P3901" i="1"/>
  <c r="O3901" i="1"/>
  <c r="Q3901" i="1"/>
  <c r="E3901" i="1" l="1"/>
  <c r="D3902" i="1"/>
  <c r="Q3902" i="1"/>
  <c r="M3902" i="1"/>
  <c r="N3902" i="1"/>
  <c r="O3902" i="1"/>
  <c r="P3902" i="1"/>
  <c r="D3903" i="1" l="1"/>
  <c r="E3902" i="1"/>
  <c r="E3903" i="1" s="1"/>
  <c r="O3903" i="1"/>
  <c r="P3903" i="1"/>
  <c r="Q3903" i="1"/>
  <c r="N3903" i="1"/>
  <c r="M3903" i="1"/>
  <c r="D3904" i="1" l="1"/>
  <c r="M3904" i="1"/>
  <c r="O3904" i="1"/>
  <c r="Q3904" i="1"/>
  <c r="N3904" i="1"/>
  <c r="P3904" i="1"/>
  <c r="D3905" i="1" l="1"/>
  <c r="E3904" i="1"/>
  <c r="M3905" i="1"/>
  <c r="N3905" i="1"/>
  <c r="O3905" i="1"/>
  <c r="P3905" i="1"/>
  <c r="Q3905" i="1"/>
  <c r="E3905" i="1" l="1"/>
  <c r="D3906" i="1"/>
  <c r="Q3906" i="1"/>
  <c r="M3906" i="1"/>
  <c r="N3906" i="1"/>
  <c r="O3906" i="1"/>
  <c r="P3906" i="1"/>
  <c r="D3907" i="1" l="1"/>
  <c r="E3906" i="1"/>
  <c r="M3907" i="1"/>
  <c r="N3907" i="1"/>
  <c r="O3907" i="1"/>
  <c r="P3907" i="1"/>
  <c r="Q3907" i="1"/>
  <c r="E3907" i="1" l="1"/>
  <c r="D3908" i="1"/>
  <c r="M3908" i="1"/>
  <c r="N3908" i="1"/>
  <c r="O3908" i="1"/>
  <c r="P3908" i="1"/>
  <c r="Q3908" i="1"/>
  <c r="D3909" i="1" l="1"/>
  <c r="E3908" i="1"/>
  <c r="M3909" i="1"/>
  <c r="N3909" i="1"/>
  <c r="O3909" i="1"/>
  <c r="P3909" i="1"/>
  <c r="Q3909" i="1"/>
  <c r="E3909" i="1" l="1"/>
  <c r="D3910" i="1"/>
  <c r="Q3910" i="1"/>
  <c r="M3910" i="1"/>
  <c r="N3910" i="1"/>
  <c r="O3910" i="1"/>
  <c r="P3910" i="1"/>
  <c r="D3911" i="1" l="1"/>
  <c r="E3910" i="1"/>
  <c r="E3911" i="1" s="1"/>
  <c r="M3911" i="1"/>
  <c r="N3911" i="1"/>
  <c r="O3911" i="1"/>
  <c r="P3911" i="1"/>
  <c r="Q3911" i="1"/>
  <c r="D3912" i="1" l="1"/>
  <c r="M3912" i="1"/>
  <c r="N3912" i="1"/>
  <c r="O3912" i="1"/>
  <c r="P3912" i="1"/>
  <c r="Q3912" i="1"/>
  <c r="D3913" i="1" l="1"/>
  <c r="E3912" i="1"/>
  <c r="E3913" i="1" s="1"/>
  <c r="M3913" i="1"/>
  <c r="N3913" i="1"/>
  <c r="O3913" i="1"/>
  <c r="P3913" i="1"/>
  <c r="Q3913" i="1"/>
  <c r="D3914" i="1" l="1"/>
  <c r="Q3914" i="1"/>
  <c r="M3914" i="1"/>
  <c r="N3914" i="1"/>
  <c r="O3914" i="1"/>
  <c r="P3914" i="1"/>
  <c r="D3915" i="1" l="1"/>
  <c r="E3914" i="1"/>
  <c r="E3915" i="1" s="1"/>
  <c r="M3915" i="1"/>
  <c r="N3915" i="1"/>
  <c r="P3915" i="1"/>
  <c r="O3915" i="1"/>
  <c r="Q3915" i="1"/>
  <c r="D3916" i="1" l="1"/>
  <c r="M3916" i="1"/>
  <c r="N3916" i="1"/>
  <c r="O3916" i="1"/>
  <c r="P3916" i="1"/>
  <c r="Q3916" i="1"/>
  <c r="D3917" i="1" l="1"/>
  <c r="E3916" i="1"/>
  <c r="M3917" i="1"/>
  <c r="N3917" i="1"/>
  <c r="O3917" i="1"/>
  <c r="Q3917" i="1"/>
  <c r="P3917" i="1"/>
  <c r="E3917" i="1" l="1"/>
  <c r="D3918" i="1"/>
  <c r="M3918" i="1"/>
  <c r="N3918" i="1"/>
  <c r="O3918" i="1"/>
  <c r="P3918" i="1"/>
  <c r="Q3918" i="1"/>
  <c r="D3919" i="1" l="1"/>
  <c r="E3918" i="1"/>
  <c r="E3919" i="1" s="1"/>
  <c r="Q3919" i="1"/>
  <c r="M3919" i="1"/>
  <c r="N3919" i="1"/>
  <c r="O3919" i="1"/>
  <c r="P3919" i="1"/>
  <c r="D3920" i="1" l="1"/>
  <c r="M3920" i="1"/>
  <c r="N3920" i="1"/>
  <c r="O3920" i="1"/>
  <c r="P3920" i="1"/>
  <c r="Q3920" i="1"/>
  <c r="D3921" i="1" l="1"/>
  <c r="E3920" i="1"/>
  <c r="M3921" i="1"/>
  <c r="N3921" i="1"/>
  <c r="O3921" i="1"/>
  <c r="P3921" i="1"/>
  <c r="Q3921" i="1"/>
  <c r="E3921" i="1" l="1"/>
  <c r="D3922" i="1"/>
  <c r="M3922" i="1"/>
  <c r="O3922" i="1"/>
  <c r="P3922" i="1"/>
  <c r="N3922" i="1"/>
  <c r="Q3922" i="1"/>
  <c r="D3923" i="1" l="1"/>
  <c r="E3922" i="1"/>
  <c r="E3923" i="1" s="1"/>
  <c r="Q3923" i="1"/>
  <c r="M3923" i="1"/>
  <c r="N3923" i="1"/>
  <c r="O3923" i="1"/>
  <c r="P3923" i="1"/>
  <c r="D3924" i="1" l="1"/>
  <c r="M3924" i="1"/>
  <c r="N3924" i="1"/>
  <c r="O3924" i="1"/>
  <c r="P3924" i="1"/>
  <c r="Q3924" i="1"/>
  <c r="D3925" i="1" l="1"/>
  <c r="E3924" i="1"/>
  <c r="M3925" i="1"/>
  <c r="N3925" i="1"/>
  <c r="O3925" i="1"/>
  <c r="P3925" i="1"/>
  <c r="Q3925" i="1"/>
  <c r="E3925" i="1" l="1"/>
  <c r="D3926" i="1"/>
  <c r="Q3926" i="1"/>
  <c r="M3926" i="1"/>
  <c r="N3926" i="1"/>
  <c r="O3926" i="1"/>
  <c r="P3926" i="1"/>
  <c r="D3927" i="1" l="1"/>
  <c r="E3926" i="1"/>
  <c r="E3927" i="1" s="1"/>
  <c r="M3927" i="1"/>
  <c r="N3927" i="1"/>
  <c r="O3927" i="1"/>
  <c r="P3927" i="1"/>
  <c r="Q3927" i="1"/>
  <c r="D3928" i="1" l="1"/>
  <c r="M3928" i="1"/>
  <c r="N3928" i="1"/>
  <c r="O3928" i="1"/>
  <c r="P3928" i="1"/>
  <c r="Q3928" i="1"/>
  <c r="D3929" i="1" l="1"/>
  <c r="E3928" i="1"/>
  <c r="E3929" i="1" s="1"/>
  <c r="M3929" i="1"/>
  <c r="N3929" i="1"/>
  <c r="O3929" i="1"/>
  <c r="P3929" i="1"/>
  <c r="Q3929" i="1"/>
  <c r="D3930" i="1" l="1"/>
  <c r="Q3930" i="1"/>
  <c r="M3930" i="1"/>
  <c r="N3930" i="1"/>
  <c r="O3930" i="1"/>
  <c r="P3930" i="1"/>
  <c r="D3931" i="1" l="1"/>
  <c r="E3930" i="1"/>
  <c r="M3931" i="1"/>
  <c r="N3931" i="1"/>
  <c r="O3931" i="1"/>
  <c r="P3931" i="1"/>
  <c r="Q3931" i="1"/>
  <c r="E3931" i="1" l="1"/>
  <c r="D3932" i="1"/>
  <c r="M3932" i="1"/>
  <c r="N3932" i="1"/>
  <c r="O3932" i="1"/>
  <c r="P3932" i="1"/>
  <c r="Q3932" i="1"/>
  <c r="D3933" i="1" l="1"/>
  <c r="E3932" i="1"/>
  <c r="M3933" i="1"/>
  <c r="N3933" i="1"/>
  <c r="O3933" i="1"/>
  <c r="P3933" i="1"/>
  <c r="Q3933" i="1"/>
  <c r="E3933" i="1" l="1"/>
  <c r="D3934" i="1"/>
  <c r="E3934" i="1" s="1"/>
  <c r="Q3934" i="1"/>
  <c r="M3934" i="1"/>
  <c r="N3934" i="1"/>
  <c r="O3934" i="1"/>
  <c r="P3934" i="1"/>
  <c r="D3935" i="1" l="1"/>
  <c r="E3935" i="1" s="1"/>
  <c r="M3935" i="1"/>
  <c r="N3935" i="1"/>
  <c r="O3935" i="1"/>
  <c r="P3935" i="1"/>
  <c r="Q3935" i="1"/>
  <c r="D3936" i="1" l="1"/>
  <c r="M3936" i="1"/>
  <c r="N3936" i="1"/>
  <c r="O3936" i="1"/>
  <c r="P3936" i="1"/>
  <c r="Q3936" i="1"/>
  <c r="D3937" i="1" l="1"/>
  <c r="E3936" i="1"/>
  <c r="M3937" i="1"/>
  <c r="N3937" i="1"/>
  <c r="O3937" i="1"/>
  <c r="P3937" i="1"/>
  <c r="Q3937" i="1"/>
  <c r="E3937" i="1" l="1"/>
  <c r="D3938" i="1"/>
  <c r="Q3938" i="1"/>
  <c r="M3938" i="1"/>
  <c r="N3938" i="1"/>
  <c r="O3938" i="1"/>
  <c r="P3938" i="1"/>
  <c r="D3939" i="1" l="1"/>
  <c r="E3938" i="1"/>
  <c r="M3939" i="1"/>
  <c r="N3939" i="1"/>
  <c r="O3939" i="1"/>
  <c r="P3939" i="1"/>
  <c r="Q3939" i="1"/>
  <c r="E3939" i="1" l="1"/>
  <c r="D3940" i="1"/>
  <c r="M3940" i="1"/>
  <c r="N3940" i="1"/>
  <c r="O3940" i="1"/>
  <c r="P3940" i="1"/>
  <c r="Q3940" i="1"/>
  <c r="D3941" i="1" l="1"/>
  <c r="E3940" i="1"/>
  <c r="E3941" i="1" s="1"/>
  <c r="M3941" i="1"/>
  <c r="N3941" i="1"/>
  <c r="O3941" i="1"/>
  <c r="P3941" i="1"/>
  <c r="Q3941" i="1"/>
  <c r="D3942" i="1" l="1"/>
  <c r="Q3942" i="1"/>
  <c r="M3942" i="1"/>
  <c r="N3942" i="1"/>
  <c r="O3942" i="1"/>
  <c r="P3942" i="1"/>
  <c r="D3943" i="1" l="1"/>
  <c r="E3942" i="1"/>
  <c r="E3943" i="1" s="1"/>
  <c r="M3943" i="1"/>
  <c r="N3943" i="1"/>
  <c r="O3943" i="1"/>
  <c r="P3943" i="1"/>
  <c r="Q3943" i="1"/>
  <c r="D3944" i="1" l="1"/>
  <c r="M3944" i="1"/>
  <c r="N3944" i="1"/>
  <c r="O3944" i="1"/>
  <c r="P3944" i="1"/>
  <c r="Q3944" i="1"/>
  <c r="D3945" i="1" l="1"/>
  <c r="E3944" i="1"/>
  <c r="M3945" i="1"/>
  <c r="N3945" i="1"/>
  <c r="O3945" i="1"/>
  <c r="P3945" i="1"/>
  <c r="Q3945" i="1"/>
  <c r="E3945" i="1" l="1"/>
  <c r="D3946" i="1"/>
  <c r="Q3946" i="1"/>
  <c r="N3946" i="1"/>
  <c r="M3946" i="1"/>
  <c r="O3946" i="1"/>
  <c r="P3946" i="1"/>
  <c r="D3947" i="1" l="1"/>
  <c r="E3946" i="1"/>
  <c r="M3947" i="1"/>
  <c r="N3947" i="1"/>
  <c r="O3947" i="1"/>
  <c r="P3947" i="1"/>
  <c r="Q3947" i="1"/>
  <c r="E3947" i="1" l="1"/>
  <c r="D3948" i="1"/>
  <c r="M3948" i="1"/>
  <c r="N3948" i="1"/>
  <c r="O3948" i="1"/>
  <c r="P3948" i="1"/>
  <c r="Q3948" i="1"/>
  <c r="D3949" i="1" l="1"/>
  <c r="E3948" i="1"/>
  <c r="E3949" i="1" s="1"/>
  <c r="M3949" i="1"/>
  <c r="N3949" i="1"/>
  <c r="O3949" i="1"/>
  <c r="P3949" i="1"/>
  <c r="Q3949" i="1"/>
  <c r="D3950" i="1" l="1"/>
  <c r="M3950" i="1"/>
  <c r="N3950" i="1"/>
  <c r="O3950" i="1"/>
  <c r="P3950" i="1"/>
  <c r="Q3950" i="1"/>
  <c r="D3951" i="1" l="1"/>
  <c r="E3950" i="1"/>
  <c r="E3951" i="1" s="1"/>
  <c r="Q3951" i="1"/>
  <c r="M3951" i="1"/>
  <c r="N3951" i="1"/>
  <c r="O3951" i="1"/>
  <c r="P3951" i="1"/>
  <c r="D3952" i="1" l="1"/>
  <c r="M3952" i="1"/>
  <c r="N3952" i="1"/>
  <c r="O3952" i="1"/>
  <c r="P3952" i="1"/>
  <c r="Q3952" i="1"/>
  <c r="D3953" i="1" l="1"/>
  <c r="E3952" i="1"/>
  <c r="E3953" i="1" s="1"/>
  <c r="M3953" i="1"/>
  <c r="N3953" i="1"/>
  <c r="O3953" i="1"/>
  <c r="P3953" i="1"/>
  <c r="Q3953" i="1"/>
  <c r="D3954" i="1" l="1"/>
  <c r="M3954" i="1"/>
  <c r="N3954" i="1"/>
  <c r="O3954" i="1"/>
  <c r="P3954" i="1"/>
  <c r="Q3954" i="1"/>
  <c r="D3955" i="1" l="1"/>
  <c r="E3954" i="1"/>
  <c r="Q3955" i="1"/>
  <c r="M3955" i="1"/>
  <c r="N3955" i="1"/>
  <c r="O3955" i="1"/>
  <c r="P3955" i="1"/>
  <c r="E3955" i="1" l="1"/>
  <c r="D3956" i="1"/>
  <c r="M3956" i="1"/>
  <c r="N3956" i="1"/>
  <c r="O3956" i="1"/>
  <c r="P3956" i="1"/>
  <c r="Q3956" i="1"/>
  <c r="D3957" i="1" l="1"/>
  <c r="E3956" i="1"/>
  <c r="M3957" i="1"/>
  <c r="N3957" i="1"/>
  <c r="O3957" i="1"/>
  <c r="Q3957" i="1"/>
  <c r="P3957" i="1"/>
  <c r="E3957" i="1" l="1"/>
  <c r="D3958" i="1"/>
  <c r="Q3958" i="1"/>
  <c r="M3958" i="1"/>
  <c r="N3958" i="1"/>
  <c r="O3958" i="1"/>
  <c r="P3958" i="1"/>
  <c r="D3959" i="1" l="1"/>
  <c r="E3958" i="1"/>
  <c r="M3959" i="1"/>
  <c r="N3959" i="1"/>
  <c r="O3959" i="1"/>
  <c r="P3959" i="1"/>
  <c r="Q3959" i="1"/>
  <c r="E3959" i="1" l="1"/>
  <c r="D3960" i="1"/>
  <c r="M3960" i="1"/>
  <c r="N3960" i="1"/>
  <c r="O3960" i="1"/>
  <c r="P3960" i="1"/>
  <c r="Q3960" i="1"/>
  <c r="D3961" i="1" l="1"/>
  <c r="E3960" i="1"/>
  <c r="M3961" i="1"/>
  <c r="N3961" i="1"/>
  <c r="O3961" i="1"/>
  <c r="P3961" i="1"/>
  <c r="Q3961" i="1"/>
  <c r="E3961" i="1" l="1"/>
  <c r="D3962" i="1"/>
  <c r="Q3962" i="1"/>
  <c r="M3962" i="1"/>
  <c r="N3962" i="1"/>
  <c r="O3962" i="1"/>
  <c r="P3962" i="1"/>
  <c r="D3963" i="1" l="1"/>
  <c r="E3962" i="1"/>
  <c r="E3963" i="1" s="1"/>
  <c r="M3963" i="1"/>
  <c r="N3963" i="1"/>
  <c r="O3963" i="1"/>
  <c r="P3963" i="1"/>
  <c r="Q3963" i="1"/>
  <c r="D3964" i="1" l="1"/>
  <c r="M3964" i="1"/>
  <c r="N3964" i="1"/>
  <c r="O3964" i="1"/>
  <c r="P3964" i="1"/>
  <c r="Q3964" i="1"/>
  <c r="D3965" i="1" l="1"/>
  <c r="E3964" i="1"/>
  <c r="M3965" i="1"/>
  <c r="N3965" i="1"/>
  <c r="O3965" i="1"/>
  <c r="P3965" i="1"/>
  <c r="Q3965" i="1"/>
  <c r="E3965" i="1" l="1"/>
  <c r="D3966" i="1"/>
  <c r="Q3966" i="1"/>
  <c r="M3966" i="1"/>
  <c r="N3966" i="1"/>
  <c r="O3966" i="1"/>
  <c r="P3966" i="1"/>
  <c r="D3967" i="1" l="1"/>
  <c r="E3966" i="1"/>
  <c r="M3967" i="1"/>
  <c r="N3967" i="1"/>
  <c r="O3967" i="1"/>
  <c r="P3967" i="1"/>
  <c r="Q3967" i="1"/>
  <c r="E3967" i="1" l="1"/>
  <c r="D3968" i="1"/>
  <c r="M3968" i="1"/>
  <c r="N3968" i="1"/>
  <c r="O3968" i="1"/>
  <c r="P3968" i="1"/>
  <c r="Q3968" i="1"/>
  <c r="D3969" i="1" l="1"/>
  <c r="E3968" i="1"/>
  <c r="M3969" i="1"/>
  <c r="N3969" i="1"/>
  <c r="O3969" i="1"/>
  <c r="P3969" i="1"/>
  <c r="Q3969" i="1"/>
  <c r="E3969" i="1" l="1"/>
  <c r="D3970" i="1"/>
  <c r="Q3970" i="1"/>
  <c r="M3970" i="1"/>
  <c r="N3970" i="1"/>
  <c r="O3970" i="1"/>
  <c r="P3970" i="1"/>
  <c r="D3971" i="1" l="1"/>
  <c r="E3970" i="1"/>
  <c r="M3971" i="1"/>
  <c r="N3971" i="1"/>
  <c r="O3971" i="1"/>
  <c r="P3971" i="1"/>
  <c r="Q3971" i="1"/>
  <c r="E3971" i="1" l="1"/>
  <c r="D3972" i="1"/>
  <c r="M3972" i="1"/>
  <c r="N3972" i="1"/>
  <c r="O3972" i="1"/>
  <c r="P3972" i="1"/>
  <c r="Q3972" i="1"/>
  <c r="D3973" i="1" l="1"/>
  <c r="E3972" i="1"/>
  <c r="M3973" i="1"/>
  <c r="N3973" i="1"/>
  <c r="O3973" i="1"/>
  <c r="P3973" i="1"/>
  <c r="Q3973" i="1"/>
  <c r="E3973" i="1" l="1"/>
  <c r="D3974" i="1"/>
  <c r="Q3974" i="1"/>
  <c r="P3974" i="1"/>
  <c r="M3974" i="1"/>
  <c r="N3974" i="1"/>
  <c r="O3974" i="1"/>
  <c r="D3975" i="1" l="1"/>
  <c r="E3974" i="1"/>
  <c r="M3975" i="1"/>
  <c r="N3975" i="1"/>
  <c r="Q3975" i="1"/>
  <c r="O3975" i="1"/>
  <c r="P3975" i="1"/>
  <c r="E3975" i="1" l="1"/>
  <c r="D3976" i="1"/>
  <c r="M3976" i="1"/>
  <c r="N3976" i="1"/>
  <c r="O3976" i="1"/>
  <c r="P3976" i="1"/>
  <c r="Q3976" i="1"/>
  <c r="D3977" i="1" l="1"/>
  <c r="E3976" i="1"/>
  <c r="M3977" i="1"/>
  <c r="N3977" i="1"/>
  <c r="O3977" i="1"/>
  <c r="P3977" i="1"/>
  <c r="Q3977" i="1"/>
  <c r="E3977" i="1" l="1"/>
  <c r="D3978" i="1"/>
  <c r="Q3978" i="1"/>
  <c r="N3978" i="1"/>
  <c r="M3978" i="1"/>
  <c r="O3978" i="1"/>
  <c r="P3978" i="1"/>
  <c r="D3979" i="1" l="1"/>
  <c r="E3978" i="1"/>
  <c r="M3979" i="1"/>
  <c r="N3979" i="1"/>
  <c r="O3979" i="1"/>
  <c r="P3979" i="1"/>
  <c r="Q3979" i="1"/>
  <c r="E3979" i="1" l="1"/>
  <c r="D3980" i="1"/>
  <c r="M3980" i="1"/>
  <c r="N3980" i="1"/>
  <c r="O3980" i="1"/>
  <c r="P3980" i="1"/>
  <c r="Q3980" i="1"/>
  <c r="D3981" i="1" l="1"/>
  <c r="E3980" i="1"/>
  <c r="M3981" i="1"/>
  <c r="N3981" i="1"/>
  <c r="O3981" i="1"/>
  <c r="P3981" i="1"/>
  <c r="Q3981" i="1"/>
  <c r="E3981" i="1" l="1"/>
  <c r="D3982" i="1"/>
  <c r="M3982" i="1"/>
  <c r="O3982" i="1"/>
  <c r="N3982" i="1"/>
  <c r="P3982" i="1"/>
  <c r="Q3982" i="1"/>
  <c r="D3983" i="1" l="1"/>
  <c r="E3982" i="1"/>
  <c r="M3983" i="1"/>
  <c r="N3983" i="1"/>
  <c r="O3983" i="1"/>
  <c r="P3983" i="1"/>
  <c r="Q3983" i="1"/>
  <c r="E3983" i="1" l="1"/>
  <c r="D3984" i="1"/>
  <c r="M3984" i="1"/>
  <c r="N3984" i="1"/>
  <c r="O3984" i="1"/>
  <c r="P3984" i="1"/>
  <c r="Q3984" i="1"/>
  <c r="D3985" i="1" l="1"/>
  <c r="E3984" i="1"/>
  <c r="M3985" i="1"/>
  <c r="N3985" i="1"/>
  <c r="O3985" i="1"/>
  <c r="P3985" i="1"/>
  <c r="Q3985" i="1"/>
  <c r="E3985" i="1" l="1"/>
  <c r="D3986" i="1"/>
  <c r="M3986" i="1"/>
  <c r="N3986" i="1"/>
  <c r="O3986" i="1"/>
  <c r="P3986" i="1"/>
  <c r="Q3986" i="1"/>
  <c r="D3987" i="1" l="1"/>
  <c r="E3986" i="1"/>
  <c r="Q3987" i="1"/>
  <c r="M3987" i="1"/>
  <c r="N3987" i="1"/>
  <c r="O3987" i="1"/>
  <c r="P3987" i="1"/>
  <c r="E3987" i="1" l="1"/>
  <c r="D3988" i="1"/>
  <c r="M3988" i="1"/>
  <c r="N3988" i="1"/>
  <c r="O3988" i="1"/>
  <c r="P3988" i="1"/>
  <c r="Q3988" i="1"/>
  <c r="D3989" i="1" l="1"/>
  <c r="E3988" i="1"/>
  <c r="M3989" i="1"/>
  <c r="N3989" i="1"/>
  <c r="O3989" i="1"/>
  <c r="P3989" i="1"/>
  <c r="Q3989" i="1"/>
  <c r="E3989" i="1" l="1"/>
  <c r="D3990" i="1"/>
  <c r="Q3990" i="1"/>
  <c r="M3990" i="1"/>
  <c r="N3990" i="1"/>
  <c r="O3990" i="1"/>
  <c r="P3990" i="1"/>
  <c r="D3991" i="1" l="1"/>
  <c r="E3990" i="1"/>
  <c r="M3991" i="1"/>
  <c r="N3991" i="1"/>
  <c r="O3991" i="1"/>
  <c r="P3991" i="1"/>
  <c r="Q3991" i="1"/>
  <c r="E3991" i="1" l="1"/>
  <c r="D3992" i="1"/>
  <c r="M3992" i="1"/>
  <c r="N3992" i="1"/>
  <c r="O3992" i="1"/>
  <c r="P3992" i="1"/>
  <c r="Q3992" i="1"/>
  <c r="D3993" i="1" l="1"/>
  <c r="E3992" i="1"/>
  <c r="M3993" i="1"/>
  <c r="N3993" i="1"/>
  <c r="O3993" i="1"/>
  <c r="P3993" i="1"/>
  <c r="Q3993" i="1"/>
  <c r="E3993" i="1" l="1"/>
  <c r="D3994" i="1"/>
  <c r="Q3994" i="1"/>
  <c r="M3994" i="1"/>
  <c r="N3994" i="1"/>
  <c r="O3994" i="1"/>
  <c r="P3994" i="1"/>
  <c r="D3995" i="1" l="1"/>
  <c r="E3994" i="1"/>
  <c r="M3995" i="1"/>
  <c r="N3995" i="1"/>
  <c r="O3995" i="1"/>
  <c r="P3995" i="1"/>
  <c r="Q3995" i="1"/>
  <c r="E3995" i="1" l="1"/>
  <c r="D3996" i="1"/>
  <c r="M3996" i="1"/>
  <c r="N3996" i="1"/>
  <c r="O3996" i="1"/>
  <c r="P3996" i="1"/>
  <c r="Q3996" i="1"/>
  <c r="D3997" i="1" l="1"/>
  <c r="E3996" i="1"/>
  <c r="M3997" i="1"/>
  <c r="N3997" i="1"/>
  <c r="O3997" i="1"/>
  <c r="P3997" i="1"/>
  <c r="Q3997" i="1"/>
  <c r="E3997" i="1" l="1"/>
  <c r="D3998" i="1"/>
  <c r="Q3998" i="1"/>
  <c r="M3998" i="1"/>
  <c r="N3998" i="1"/>
  <c r="O3998" i="1"/>
  <c r="P3998" i="1"/>
  <c r="D3999" i="1" l="1"/>
  <c r="E3998" i="1"/>
  <c r="M3999" i="1"/>
  <c r="N3999" i="1"/>
  <c r="O3999" i="1"/>
  <c r="P3999" i="1"/>
  <c r="Q3999" i="1"/>
  <c r="E3999" i="1" l="1"/>
  <c r="D4000" i="1"/>
  <c r="N4000" i="1"/>
  <c r="M4000" i="1"/>
  <c r="O4000" i="1"/>
  <c r="P4000" i="1"/>
  <c r="Q4000" i="1"/>
  <c r="D4001" i="1" l="1"/>
  <c r="E4000" i="1"/>
  <c r="M4001" i="1"/>
  <c r="N4001" i="1"/>
  <c r="O4001" i="1"/>
  <c r="P4001" i="1"/>
  <c r="Q4001" i="1"/>
  <c r="E4001" i="1" l="1"/>
  <c r="D4002" i="1"/>
  <c r="Q4002" i="1"/>
  <c r="M4002" i="1"/>
  <c r="N4002" i="1"/>
  <c r="O4002" i="1"/>
  <c r="P4002" i="1"/>
  <c r="D4003" i="1" l="1"/>
  <c r="E4002" i="1"/>
  <c r="M4003" i="1"/>
  <c r="N4003" i="1"/>
  <c r="O4003" i="1"/>
  <c r="P4003" i="1"/>
  <c r="Q4003" i="1"/>
  <c r="E4003" i="1" l="1"/>
  <c r="D4004" i="1"/>
  <c r="M4004" i="1"/>
  <c r="N4004" i="1"/>
  <c r="O4004" i="1"/>
  <c r="P4004" i="1"/>
  <c r="Q4004" i="1"/>
  <c r="D4005" i="1" l="1"/>
  <c r="E4004" i="1"/>
  <c r="E4005" i="1" s="1"/>
  <c r="M4005" i="1"/>
  <c r="N4005" i="1"/>
  <c r="O4005" i="1"/>
  <c r="P4005" i="1"/>
  <c r="Q4005" i="1"/>
  <c r="D4006" i="1" l="1"/>
  <c r="Q4006" i="1"/>
  <c r="M4006" i="1"/>
  <c r="N4006" i="1"/>
  <c r="O4006" i="1"/>
  <c r="P4006" i="1"/>
  <c r="D4007" i="1" l="1"/>
  <c r="E4006" i="1"/>
  <c r="M4007" i="1"/>
  <c r="N4007" i="1"/>
  <c r="O4007" i="1"/>
  <c r="P4007" i="1"/>
  <c r="Q4007" i="1"/>
  <c r="E4007" i="1" l="1"/>
  <c r="D4008" i="1"/>
  <c r="Q4008" i="1"/>
  <c r="M4008" i="1"/>
  <c r="O4008" i="1"/>
  <c r="N4008" i="1"/>
  <c r="P4008" i="1"/>
  <c r="D4009" i="1" l="1"/>
  <c r="E4008" i="1"/>
  <c r="M4009" i="1"/>
  <c r="N4009" i="1"/>
  <c r="O4009" i="1"/>
  <c r="P4009" i="1"/>
  <c r="Q4009" i="1"/>
  <c r="E4009" i="1" l="1"/>
  <c r="D4010" i="1"/>
  <c r="Q4010" i="1"/>
  <c r="M4010" i="1"/>
  <c r="N4010" i="1"/>
  <c r="O4010" i="1"/>
  <c r="P4010" i="1"/>
  <c r="D4011" i="1" l="1"/>
  <c r="E4010" i="1"/>
  <c r="M4011" i="1"/>
  <c r="N4011" i="1"/>
  <c r="O4011" i="1"/>
  <c r="P4011" i="1"/>
  <c r="Q4011" i="1"/>
  <c r="E4011" i="1" l="1"/>
  <c r="D4012" i="1"/>
  <c r="M4012" i="1"/>
  <c r="N4012" i="1"/>
  <c r="O4012" i="1"/>
  <c r="P4012" i="1"/>
  <c r="Q4012" i="1"/>
  <c r="D4013" i="1" l="1"/>
  <c r="E4012" i="1"/>
  <c r="M4013" i="1"/>
  <c r="N4013" i="1"/>
  <c r="O4013" i="1"/>
  <c r="P4013" i="1"/>
  <c r="Q4013" i="1"/>
  <c r="E4013" i="1" l="1"/>
  <c r="D4014" i="1"/>
  <c r="M4014" i="1"/>
  <c r="N4014" i="1"/>
  <c r="P4014" i="1"/>
  <c r="O4014" i="1"/>
  <c r="Q4014" i="1"/>
  <c r="D4015" i="1" l="1"/>
  <c r="E4014" i="1"/>
  <c r="Q4015" i="1"/>
  <c r="M4015" i="1"/>
  <c r="N4015" i="1"/>
  <c r="O4015" i="1"/>
  <c r="P4015" i="1"/>
  <c r="E4015" i="1" l="1"/>
  <c r="D4016" i="1"/>
  <c r="M4016" i="1"/>
  <c r="N4016" i="1"/>
  <c r="O4016" i="1"/>
  <c r="P4016" i="1"/>
  <c r="Q4016" i="1"/>
  <c r="D4017" i="1" l="1"/>
  <c r="E4016" i="1"/>
  <c r="M4017" i="1"/>
  <c r="N4017" i="1"/>
  <c r="O4017" i="1"/>
  <c r="P4017" i="1"/>
  <c r="Q4017" i="1"/>
  <c r="E4017" i="1" l="1"/>
  <c r="D4018" i="1"/>
  <c r="M4018" i="1"/>
  <c r="O4018" i="1"/>
  <c r="N4018" i="1"/>
  <c r="P4018" i="1"/>
  <c r="Q4018" i="1"/>
  <c r="D4019" i="1" l="1"/>
  <c r="E4018" i="1"/>
  <c r="Q4019" i="1"/>
  <c r="M4019" i="1"/>
  <c r="N4019" i="1"/>
  <c r="O4019" i="1"/>
  <c r="P4019" i="1"/>
  <c r="E4019" i="1" l="1"/>
  <c r="D4020" i="1"/>
  <c r="M4020" i="1"/>
  <c r="N4020" i="1"/>
  <c r="O4020" i="1"/>
  <c r="P4020" i="1"/>
  <c r="Q4020" i="1"/>
  <c r="D4021" i="1" l="1"/>
  <c r="E4020" i="1"/>
  <c r="M4021" i="1"/>
  <c r="N4021" i="1"/>
  <c r="O4021" i="1"/>
  <c r="P4021" i="1"/>
  <c r="Q4021" i="1"/>
  <c r="E4021" i="1" l="1"/>
  <c r="D4022" i="1"/>
  <c r="Q4022" i="1"/>
  <c r="M4022" i="1"/>
  <c r="N4022" i="1"/>
  <c r="O4022" i="1"/>
  <c r="P4022" i="1"/>
  <c r="D4023" i="1" l="1"/>
  <c r="E4022" i="1"/>
  <c r="M4023" i="1"/>
  <c r="N4023" i="1"/>
  <c r="O4023" i="1"/>
  <c r="P4023" i="1"/>
  <c r="Q4023" i="1"/>
  <c r="E4023" i="1" l="1"/>
  <c r="D4024" i="1"/>
  <c r="M4024" i="1"/>
  <c r="N4024" i="1"/>
  <c r="O4024" i="1"/>
  <c r="P4024" i="1"/>
  <c r="Q4024" i="1"/>
  <c r="D4025" i="1" l="1"/>
  <c r="E4024" i="1"/>
  <c r="E4025" i="1" s="1"/>
  <c r="M4025" i="1"/>
  <c r="N4025" i="1"/>
  <c r="O4025" i="1"/>
  <c r="P4025" i="1"/>
  <c r="Q4025" i="1"/>
  <c r="D4026" i="1" l="1"/>
  <c r="Q4026" i="1"/>
  <c r="M4026" i="1"/>
  <c r="N4026" i="1"/>
  <c r="O4026" i="1"/>
  <c r="P4026" i="1"/>
  <c r="D4027" i="1" l="1"/>
  <c r="E4026" i="1"/>
  <c r="M4027" i="1"/>
  <c r="N4027" i="1"/>
  <c r="O4027" i="1"/>
  <c r="P4027" i="1"/>
  <c r="Q4027" i="1"/>
  <c r="E4027" i="1" l="1"/>
  <c r="D4028" i="1"/>
  <c r="M4028" i="1"/>
  <c r="N4028" i="1"/>
  <c r="O4028" i="1"/>
  <c r="P4028" i="1"/>
  <c r="Q4028" i="1"/>
  <c r="D4029" i="1" l="1"/>
  <c r="E4028" i="1"/>
  <c r="M4029" i="1"/>
  <c r="N4029" i="1"/>
  <c r="O4029" i="1"/>
  <c r="P4029" i="1"/>
  <c r="Q4029" i="1"/>
  <c r="E4029" i="1" l="1"/>
  <c r="D4030" i="1"/>
  <c r="Q4030" i="1"/>
  <c r="M4030" i="1"/>
  <c r="N4030" i="1"/>
  <c r="O4030" i="1"/>
  <c r="P4030" i="1"/>
  <c r="D4031" i="1" l="1"/>
  <c r="E4030" i="1"/>
  <c r="M4031" i="1"/>
  <c r="N4031" i="1"/>
  <c r="O4031" i="1"/>
  <c r="P4031" i="1"/>
  <c r="Q4031" i="1"/>
  <c r="E4031" i="1" l="1"/>
  <c r="D4032" i="1"/>
  <c r="M4032" i="1"/>
  <c r="N4032" i="1"/>
  <c r="O4032" i="1"/>
  <c r="P4032" i="1"/>
  <c r="Q4032" i="1"/>
  <c r="D4033" i="1" l="1"/>
  <c r="E4032" i="1"/>
  <c r="M4033" i="1"/>
  <c r="N4033" i="1"/>
  <c r="O4033" i="1"/>
  <c r="P4033" i="1"/>
  <c r="Q4033" i="1"/>
  <c r="E4033" i="1" l="1"/>
  <c r="D4034" i="1"/>
  <c r="Q4034" i="1"/>
  <c r="M4034" i="1"/>
  <c r="N4034" i="1"/>
  <c r="O4034" i="1"/>
  <c r="P4034" i="1"/>
  <c r="D4035" i="1" l="1"/>
  <c r="E4034" i="1"/>
  <c r="M4035" i="1"/>
  <c r="N4035" i="1"/>
  <c r="O4035" i="1"/>
  <c r="P4035" i="1"/>
  <c r="Q4035" i="1"/>
  <c r="E4035" i="1" l="1"/>
  <c r="D4036" i="1"/>
  <c r="M4036" i="1"/>
  <c r="N4036" i="1"/>
  <c r="O4036" i="1"/>
  <c r="P4036" i="1"/>
  <c r="Q4036" i="1"/>
  <c r="D4037" i="1" l="1"/>
  <c r="E4036" i="1"/>
  <c r="M4037" i="1"/>
  <c r="N4037" i="1"/>
  <c r="O4037" i="1"/>
  <c r="P4037" i="1"/>
  <c r="Q4037" i="1"/>
  <c r="E4037" i="1" l="1"/>
  <c r="D4038" i="1"/>
  <c r="Q4038" i="1"/>
  <c r="M4038" i="1"/>
  <c r="N4038" i="1"/>
  <c r="O4038" i="1"/>
  <c r="P4038" i="1"/>
  <c r="D4039" i="1" l="1"/>
  <c r="E4038" i="1"/>
  <c r="M4039" i="1"/>
  <c r="N4039" i="1"/>
  <c r="O4039" i="1"/>
  <c r="P4039" i="1"/>
  <c r="Q4039" i="1"/>
  <c r="E4039" i="1" l="1"/>
  <c r="D4040" i="1"/>
  <c r="M4040" i="1"/>
  <c r="N4040" i="1"/>
  <c r="O4040" i="1"/>
  <c r="P4040" i="1"/>
  <c r="Q4040" i="1"/>
  <c r="D4041" i="1" l="1"/>
  <c r="E4040" i="1"/>
  <c r="M4041" i="1"/>
  <c r="N4041" i="1"/>
  <c r="O4041" i="1"/>
  <c r="P4041" i="1"/>
  <c r="Q4041" i="1"/>
  <c r="E4041" i="1" l="1"/>
  <c r="D4042" i="1"/>
  <c r="Q4042" i="1"/>
  <c r="M4042" i="1"/>
  <c r="N4042" i="1"/>
  <c r="O4042" i="1"/>
  <c r="P4042" i="1"/>
  <c r="D4043" i="1" l="1"/>
  <c r="E4042" i="1"/>
  <c r="M4043" i="1"/>
  <c r="N4043" i="1"/>
  <c r="O4043" i="1"/>
  <c r="P4043" i="1"/>
  <c r="Q4043" i="1"/>
  <c r="E4043" i="1" l="1"/>
  <c r="D4044" i="1"/>
  <c r="M4044" i="1"/>
  <c r="N4044" i="1"/>
  <c r="O4044" i="1"/>
  <c r="P4044" i="1"/>
  <c r="Q4044" i="1"/>
  <c r="D4045" i="1" l="1"/>
  <c r="E4044" i="1"/>
  <c r="M4045" i="1"/>
  <c r="N4045" i="1"/>
  <c r="O4045" i="1"/>
  <c r="P4045" i="1"/>
  <c r="Q4045" i="1"/>
  <c r="E4045" i="1" l="1"/>
  <c r="D4046" i="1"/>
  <c r="M4046" i="1"/>
  <c r="N4046" i="1"/>
  <c r="O4046" i="1"/>
  <c r="P4046" i="1"/>
  <c r="Q4046" i="1"/>
  <c r="D4047" i="1" l="1"/>
  <c r="E4046" i="1"/>
  <c r="Q4047" i="1"/>
  <c r="M4047" i="1"/>
  <c r="N4047" i="1"/>
  <c r="O4047" i="1"/>
  <c r="P4047" i="1"/>
  <c r="E4047" i="1" l="1"/>
  <c r="D4048" i="1"/>
  <c r="M4048" i="1"/>
  <c r="N4048" i="1"/>
  <c r="O4048" i="1"/>
  <c r="P4048" i="1"/>
  <c r="Q4048" i="1"/>
  <c r="D4049" i="1" l="1"/>
  <c r="E4048" i="1"/>
  <c r="M4049" i="1"/>
  <c r="N4049" i="1"/>
  <c r="Q4049" i="1"/>
  <c r="O4049" i="1"/>
  <c r="P4049" i="1"/>
  <c r="E4049" i="1" l="1"/>
  <c r="D4050" i="1"/>
  <c r="M4050" i="1"/>
  <c r="N4050" i="1"/>
  <c r="O4050" i="1"/>
  <c r="P4050" i="1"/>
  <c r="Q4050" i="1"/>
  <c r="D4051" i="1" l="1"/>
  <c r="E4050" i="1"/>
  <c r="O4051" i="1"/>
  <c r="P4051" i="1"/>
  <c r="Q4051" i="1"/>
  <c r="M4051" i="1"/>
  <c r="N4051" i="1"/>
  <c r="E4051" i="1" l="1"/>
  <c r="D4052" i="1"/>
  <c r="M4052" i="1"/>
  <c r="N4052" i="1"/>
  <c r="O4052" i="1"/>
  <c r="P4052" i="1"/>
  <c r="Q4052" i="1"/>
  <c r="D4053" i="1" l="1"/>
  <c r="E4052" i="1"/>
  <c r="M4053" i="1"/>
  <c r="N4053" i="1"/>
  <c r="O4053" i="1"/>
  <c r="P4053" i="1"/>
  <c r="Q4053" i="1"/>
  <c r="E4053" i="1" l="1"/>
  <c r="D4054" i="1"/>
  <c r="Q4054" i="1"/>
  <c r="M4054" i="1"/>
  <c r="N4054" i="1"/>
  <c r="O4054" i="1"/>
  <c r="P4054" i="1"/>
  <c r="D4055" i="1" l="1"/>
  <c r="E4054" i="1"/>
  <c r="M4055" i="1"/>
  <c r="N4055" i="1"/>
  <c r="O4055" i="1"/>
  <c r="P4055" i="1"/>
  <c r="Q4055" i="1"/>
  <c r="E4055" i="1" l="1"/>
  <c r="D4056" i="1"/>
  <c r="M4056" i="1"/>
  <c r="N4056" i="1"/>
  <c r="O4056" i="1"/>
  <c r="P4056" i="1"/>
  <c r="Q4056" i="1"/>
  <c r="D4057" i="1" l="1"/>
  <c r="E4056" i="1"/>
  <c r="M4057" i="1"/>
  <c r="N4057" i="1"/>
  <c r="O4057" i="1"/>
  <c r="P4057" i="1"/>
  <c r="Q4057" i="1"/>
  <c r="E4057" i="1" l="1"/>
  <c r="D4058" i="1"/>
  <c r="Q4058" i="1"/>
  <c r="N4058" i="1"/>
  <c r="M4058" i="1"/>
  <c r="O4058" i="1"/>
  <c r="P4058" i="1"/>
  <c r="D4059" i="1" l="1"/>
  <c r="E4058" i="1"/>
  <c r="M4059" i="1"/>
  <c r="N4059" i="1"/>
  <c r="P4059" i="1"/>
  <c r="O4059" i="1"/>
  <c r="Q4059" i="1"/>
  <c r="E4059" i="1" l="1"/>
  <c r="D4060" i="1"/>
  <c r="M4060" i="1"/>
  <c r="N4060" i="1"/>
  <c r="O4060" i="1"/>
  <c r="P4060" i="1"/>
  <c r="Q4060" i="1"/>
  <c r="D4061" i="1" l="1"/>
  <c r="E4060" i="1"/>
  <c r="E4061" i="1" s="1"/>
  <c r="M4061" i="1"/>
  <c r="N4061" i="1"/>
  <c r="O4061" i="1"/>
  <c r="P4061" i="1"/>
  <c r="Q4061" i="1"/>
  <c r="D4062" i="1" l="1"/>
  <c r="Q4062" i="1"/>
  <c r="M4062" i="1"/>
  <c r="N4062" i="1"/>
  <c r="O4062" i="1"/>
  <c r="P4062" i="1"/>
  <c r="D4063" i="1" l="1"/>
  <c r="E4062" i="1"/>
  <c r="E4063" i="1" s="1"/>
  <c r="M4063" i="1"/>
  <c r="N4063" i="1"/>
  <c r="O4063" i="1"/>
  <c r="P4063" i="1"/>
  <c r="Q4063" i="1"/>
  <c r="D4064" i="1" l="1"/>
  <c r="M4064" i="1"/>
  <c r="N4064" i="1"/>
  <c r="O4064" i="1"/>
  <c r="P4064" i="1"/>
  <c r="Q4064" i="1"/>
  <c r="D4065" i="1" l="1"/>
  <c r="E4064" i="1"/>
  <c r="E4065" i="1" s="1"/>
  <c r="M4065" i="1"/>
  <c r="N4065" i="1"/>
  <c r="O4065" i="1"/>
  <c r="P4065" i="1"/>
  <c r="Q4065" i="1"/>
  <c r="D4066" i="1" l="1"/>
  <c r="Q4066" i="1"/>
  <c r="M4066" i="1"/>
  <c r="N4066" i="1"/>
  <c r="O4066" i="1"/>
  <c r="P4066" i="1"/>
  <c r="D4067" i="1" l="1"/>
  <c r="E4066" i="1"/>
  <c r="M4067" i="1"/>
  <c r="N4067" i="1"/>
  <c r="P4067" i="1"/>
  <c r="O4067" i="1"/>
  <c r="Q4067" i="1"/>
  <c r="E4067" i="1" l="1"/>
  <c r="D4068" i="1"/>
  <c r="M4068" i="1"/>
  <c r="N4068" i="1"/>
  <c r="O4068" i="1"/>
  <c r="P4068" i="1"/>
  <c r="Q4068" i="1"/>
  <c r="D4069" i="1" l="1"/>
  <c r="E4068" i="1"/>
  <c r="M4069" i="1"/>
  <c r="N4069" i="1"/>
  <c r="O4069" i="1"/>
  <c r="P4069" i="1"/>
  <c r="Q4069" i="1"/>
  <c r="E4069" i="1" l="1"/>
  <c r="D4070" i="1"/>
  <c r="Q4070" i="1"/>
  <c r="M4070" i="1"/>
  <c r="N4070" i="1"/>
  <c r="O4070" i="1"/>
  <c r="P4070" i="1"/>
  <c r="D4071" i="1" l="1"/>
  <c r="E4070" i="1"/>
  <c r="M4071" i="1"/>
  <c r="N4071" i="1"/>
  <c r="O4071" i="1"/>
  <c r="P4071" i="1"/>
  <c r="Q4071" i="1"/>
  <c r="E4071" i="1" l="1"/>
  <c r="D4072" i="1"/>
  <c r="M4072" i="1"/>
  <c r="N4072" i="1"/>
  <c r="O4072" i="1"/>
  <c r="P4072" i="1"/>
  <c r="Q4072" i="1"/>
  <c r="D4073" i="1" l="1"/>
  <c r="E4072" i="1"/>
  <c r="M4073" i="1"/>
  <c r="N4073" i="1"/>
  <c r="O4073" i="1"/>
  <c r="P4073" i="1"/>
  <c r="Q4073" i="1"/>
  <c r="E4073" i="1" l="1"/>
  <c r="D4074" i="1"/>
  <c r="Q4074" i="1"/>
  <c r="M4074" i="1"/>
  <c r="N4074" i="1"/>
  <c r="O4074" i="1"/>
  <c r="P4074" i="1"/>
  <c r="D4075" i="1" l="1"/>
  <c r="E4074" i="1"/>
  <c r="E4075" i="1" s="1"/>
  <c r="M4075" i="1"/>
  <c r="N4075" i="1"/>
  <c r="O4075" i="1"/>
  <c r="P4075" i="1"/>
  <c r="Q4075" i="1"/>
  <c r="D4076" i="1" l="1"/>
  <c r="M4076" i="1"/>
  <c r="N4076" i="1"/>
  <c r="O4076" i="1"/>
  <c r="P4076" i="1"/>
  <c r="Q4076" i="1"/>
  <c r="D4077" i="1" l="1"/>
  <c r="E4076" i="1"/>
  <c r="M4077" i="1"/>
  <c r="N4077" i="1"/>
  <c r="O4077" i="1"/>
  <c r="P4077" i="1"/>
  <c r="Q4077" i="1"/>
  <c r="E4077" i="1" l="1"/>
  <c r="D4078" i="1"/>
  <c r="M4078" i="1"/>
  <c r="N4078" i="1"/>
  <c r="O4078" i="1"/>
  <c r="P4078" i="1"/>
  <c r="Q4078" i="1"/>
  <c r="D4079" i="1" l="1"/>
  <c r="E4078" i="1"/>
  <c r="Q4079" i="1"/>
  <c r="M4079" i="1"/>
  <c r="N4079" i="1"/>
  <c r="O4079" i="1"/>
  <c r="P4079" i="1"/>
  <c r="E4079" i="1" l="1"/>
  <c r="D4080" i="1"/>
  <c r="M4080" i="1"/>
  <c r="N4080" i="1"/>
  <c r="O4080" i="1"/>
  <c r="P4080" i="1"/>
  <c r="Q4080" i="1"/>
  <c r="D4081" i="1" l="1"/>
  <c r="E4080" i="1"/>
  <c r="M4081" i="1"/>
  <c r="N4081" i="1"/>
  <c r="O4081" i="1"/>
  <c r="P4081" i="1"/>
  <c r="Q4081" i="1"/>
  <c r="E4081" i="1" l="1"/>
  <c r="D4082" i="1"/>
  <c r="M4082" i="1"/>
  <c r="N4082" i="1"/>
  <c r="O4082" i="1"/>
  <c r="P4082" i="1"/>
  <c r="Q4082" i="1"/>
  <c r="D4083" i="1" l="1"/>
  <c r="E4082" i="1"/>
  <c r="N4083" i="1"/>
  <c r="P4083" i="1"/>
  <c r="M4083" i="1"/>
  <c r="O4083" i="1"/>
  <c r="Q4083" i="1"/>
  <c r="E4083" i="1" l="1"/>
  <c r="D4084" i="1"/>
  <c r="M4084" i="1"/>
  <c r="O4084" i="1"/>
  <c r="P4084" i="1"/>
  <c r="N4084" i="1"/>
  <c r="Q4084" i="1"/>
  <c r="D4085" i="1" l="1"/>
  <c r="E4084" i="1"/>
  <c r="Q4085" i="1"/>
  <c r="P4085" i="1"/>
  <c r="N4085" i="1"/>
  <c r="O4085" i="1"/>
  <c r="M4085" i="1"/>
  <c r="E4085" i="1" l="1"/>
  <c r="D4086" i="1"/>
  <c r="P4086" i="1"/>
  <c r="M4086" i="1"/>
  <c r="N4086" i="1"/>
  <c r="Q4086" i="1"/>
  <c r="O4086" i="1"/>
  <c r="D4087" i="1" l="1"/>
  <c r="E4086" i="1"/>
  <c r="M4087" i="1"/>
  <c r="N4087" i="1"/>
  <c r="O4087" i="1"/>
  <c r="P4087" i="1"/>
  <c r="Q4087" i="1"/>
  <c r="E4087" i="1" l="1"/>
  <c r="D4088" i="1"/>
  <c r="M4088" i="1"/>
  <c r="N4088" i="1"/>
  <c r="O4088" i="1"/>
  <c r="P4088" i="1"/>
  <c r="Q4088" i="1"/>
  <c r="D4089" i="1" l="1"/>
  <c r="E4088" i="1"/>
  <c r="Q4089" i="1"/>
  <c r="M4089" i="1"/>
  <c r="N4089" i="1"/>
  <c r="O4089" i="1"/>
  <c r="P4089" i="1"/>
  <c r="E4089" i="1" l="1"/>
  <c r="D4090" i="1"/>
  <c r="M4090" i="1"/>
  <c r="N4090" i="1"/>
  <c r="O4090" i="1"/>
  <c r="P4090" i="1"/>
  <c r="Q4090" i="1"/>
  <c r="D4091" i="1" l="1"/>
  <c r="E4090" i="1"/>
  <c r="M4091" i="1"/>
  <c r="N4091" i="1"/>
  <c r="O4091" i="1"/>
  <c r="P4091" i="1"/>
  <c r="Q4091" i="1"/>
  <c r="E4091" i="1" l="1"/>
  <c r="D4092" i="1"/>
  <c r="M4092" i="1"/>
  <c r="N4092" i="1"/>
  <c r="O4092" i="1"/>
  <c r="P4092" i="1"/>
  <c r="Q4092" i="1"/>
  <c r="D4093" i="1" l="1"/>
  <c r="E4092" i="1"/>
  <c r="M4093" i="1"/>
  <c r="N4093" i="1"/>
  <c r="O4093" i="1"/>
  <c r="P4093" i="1"/>
  <c r="Q4093" i="1"/>
  <c r="E4093" i="1" l="1"/>
  <c r="D4094" i="1"/>
  <c r="Q4094" i="1"/>
  <c r="P4094" i="1"/>
  <c r="M4094" i="1"/>
  <c r="N4094" i="1"/>
  <c r="O4094" i="1"/>
  <c r="D4095" i="1" l="1"/>
  <c r="E4094" i="1"/>
  <c r="E4095" i="1" s="1"/>
  <c r="M4095" i="1"/>
  <c r="N4095" i="1"/>
  <c r="P4095" i="1"/>
  <c r="O4095" i="1"/>
  <c r="Q4095" i="1"/>
  <c r="D4096" i="1" l="1"/>
  <c r="N4096" i="1"/>
  <c r="O4096" i="1"/>
  <c r="M4096" i="1"/>
  <c r="P4096" i="1"/>
  <c r="Q4096" i="1"/>
  <c r="D4097" i="1" l="1"/>
  <c r="E4096" i="1"/>
  <c r="M4097" i="1"/>
  <c r="N4097" i="1"/>
  <c r="O4097" i="1"/>
  <c r="P4097" i="1"/>
  <c r="Q4097" i="1"/>
  <c r="E4097" i="1" l="1"/>
  <c r="D4098" i="1"/>
  <c r="Q4098" i="1"/>
  <c r="M4098" i="1"/>
  <c r="P4098" i="1"/>
  <c r="N4098" i="1"/>
  <c r="O4098" i="1"/>
  <c r="D4099" i="1" l="1"/>
  <c r="E4098" i="1"/>
  <c r="M4099" i="1"/>
  <c r="N4099" i="1"/>
  <c r="O4099" i="1"/>
  <c r="P4099" i="1"/>
  <c r="Q4099" i="1"/>
  <c r="E4099" i="1" l="1"/>
  <c r="D4100" i="1"/>
  <c r="M4100" i="1"/>
  <c r="N4100" i="1"/>
  <c r="O4100" i="1"/>
  <c r="P4100" i="1"/>
  <c r="Q4100" i="1"/>
  <c r="D4101" i="1" l="1"/>
  <c r="E4100" i="1"/>
  <c r="E4101" i="1" s="1"/>
  <c r="Q4101" i="1"/>
  <c r="M4101" i="1"/>
  <c r="N4101" i="1"/>
  <c r="O4101" i="1"/>
  <c r="P4101" i="1"/>
  <c r="D4102" i="1" l="1"/>
  <c r="M4102" i="1"/>
  <c r="N4102" i="1"/>
  <c r="O4102" i="1"/>
  <c r="P4102" i="1"/>
  <c r="Q4102" i="1"/>
  <c r="D4103" i="1" l="1"/>
  <c r="E4102" i="1"/>
  <c r="M4103" i="1"/>
  <c r="N4103" i="1"/>
  <c r="O4103" i="1"/>
  <c r="P4103" i="1"/>
  <c r="Q4103" i="1"/>
  <c r="E4103" i="1" l="1"/>
  <c r="D4104" i="1"/>
  <c r="M4104" i="1"/>
  <c r="N4104" i="1"/>
  <c r="O4104" i="1"/>
  <c r="P4104" i="1"/>
  <c r="Q4104" i="1"/>
  <c r="D4105" i="1" l="1"/>
  <c r="E4104" i="1"/>
  <c r="E4105" i="1" s="1"/>
  <c r="Q4105" i="1"/>
  <c r="M4105" i="1"/>
  <c r="N4105" i="1"/>
  <c r="O4105" i="1"/>
  <c r="P4105" i="1"/>
  <c r="D4106" i="1" l="1"/>
  <c r="M4106" i="1"/>
  <c r="P4106" i="1"/>
  <c r="N4106" i="1"/>
  <c r="O4106" i="1"/>
  <c r="Q4106" i="1"/>
  <c r="D4107" i="1" l="1"/>
  <c r="E4106" i="1"/>
  <c r="E4107" i="1" s="1"/>
  <c r="M4107" i="1"/>
  <c r="N4107" i="1"/>
  <c r="O4107" i="1"/>
  <c r="P4107" i="1"/>
  <c r="Q4107" i="1"/>
  <c r="D4108" i="1" l="1"/>
  <c r="M4108" i="1"/>
  <c r="N4108" i="1"/>
  <c r="O4108" i="1"/>
  <c r="P4108" i="1"/>
  <c r="Q4108" i="1"/>
  <c r="D4109" i="1" l="1"/>
  <c r="E4108" i="1"/>
  <c r="E4109" i="1" s="1"/>
  <c r="Q4109" i="1"/>
  <c r="M4109" i="1"/>
  <c r="N4109" i="1"/>
  <c r="O4109" i="1"/>
  <c r="P4109" i="1"/>
  <c r="D4110" i="1" l="1"/>
  <c r="M4110" i="1"/>
  <c r="N4110" i="1"/>
  <c r="O4110" i="1"/>
  <c r="P4110" i="1"/>
  <c r="Q4110" i="1"/>
  <c r="D4111" i="1" l="1"/>
  <c r="E4110" i="1"/>
  <c r="M4111" i="1"/>
  <c r="N4111" i="1"/>
  <c r="O4111" i="1"/>
  <c r="P4111" i="1"/>
  <c r="Q4111" i="1"/>
  <c r="E4111" i="1" l="1"/>
  <c r="D4112" i="1"/>
  <c r="M4112" i="1"/>
  <c r="N4112" i="1"/>
  <c r="O4112" i="1"/>
  <c r="P4112" i="1"/>
  <c r="Q4112" i="1"/>
  <c r="D4113" i="1" l="1"/>
  <c r="E4112" i="1"/>
  <c r="Q4113" i="1"/>
  <c r="N4113" i="1"/>
  <c r="M4113" i="1"/>
  <c r="O4113" i="1"/>
  <c r="P4113" i="1"/>
  <c r="E4113" i="1" l="1"/>
  <c r="D4114" i="1"/>
  <c r="M4114" i="1"/>
  <c r="N4114" i="1"/>
  <c r="O4114" i="1"/>
  <c r="P4114" i="1"/>
  <c r="Q4114" i="1"/>
  <c r="D4115" i="1" l="1"/>
  <c r="E4114" i="1"/>
  <c r="M4115" i="1"/>
  <c r="N4115" i="1"/>
  <c r="O4115" i="1"/>
  <c r="P4115" i="1"/>
  <c r="Q4115" i="1"/>
  <c r="E4115" i="1" l="1"/>
  <c r="D4116" i="1"/>
  <c r="M4116" i="1"/>
  <c r="N4116" i="1"/>
  <c r="O4116" i="1"/>
  <c r="P4116" i="1"/>
  <c r="Q4116" i="1"/>
  <c r="D4117" i="1" l="1"/>
  <c r="E4116" i="1"/>
  <c r="Q4117" i="1"/>
  <c r="M4117" i="1"/>
  <c r="N4117" i="1"/>
  <c r="O4117" i="1"/>
  <c r="P4117" i="1"/>
  <c r="E4117" i="1" l="1"/>
  <c r="D4118" i="1"/>
  <c r="M4118" i="1"/>
  <c r="N4118" i="1"/>
  <c r="O4118" i="1"/>
  <c r="P4118" i="1"/>
  <c r="Q4118" i="1"/>
  <c r="D4119" i="1" l="1"/>
  <c r="E4118" i="1"/>
  <c r="M4119" i="1"/>
  <c r="N4119" i="1"/>
  <c r="O4119" i="1"/>
  <c r="P4119" i="1"/>
  <c r="Q4119" i="1"/>
  <c r="E4119" i="1" l="1"/>
  <c r="D4120" i="1"/>
  <c r="M4120" i="1"/>
  <c r="N4120" i="1"/>
  <c r="O4120" i="1"/>
  <c r="P4120" i="1"/>
  <c r="Q4120" i="1"/>
  <c r="D4121" i="1" l="1"/>
  <c r="E4120" i="1"/>
  <c r="Q4121" i="1"/>
  <c r="M4121" i="1"/>
  <c r="N4121" i="1"/>
  <c r="O4121" i="1"/>
  <c r="P4121" i="1"/>
  <c r="E4121" i="1" l="1"/>
  <c r="D4122" i="1"/>
  <c r="M4122" i="1"/>
  <c r="N4122" i="1"/>
  <c r="Q4122" i="1"/>
  <c r="O4122" i="1"/>
  <c r="P4122" i="1"/>
  <c r="D4123" i="1" l="1"/>
  <c r="E4122" i="1"/>
  <c r="M4123" i="1"/>
  <c r="N4123" i="1"/>
  <c r="O4123" i="1"/>
  <c r="P4123" i="1"/>
  <c r="Q4123" i="1"/>
  <c r="E4123" i="1" l="1"/>
  <c r="D4124" i="1"/>
  <c r="M4124" i="1"/>
  <c r="N4124" i="1"/>
  <c r="O4124" i="1"/>
  <c r="Q4124" i="1"/>
  <c r="P4124" i="1"/>
  <c r="D4125" i="1" l="1"/>
  <c r="E4124" i="1"/>
  <c r="M4125" i="1"/>
  <c r="N4125" i="1"/>
  <c r="O4125" i="1"/>
  <c r="P4125" i="1"/>
  <c r="Q4125" i="1"/>
  <c r="E4125" i="1" l="1"/>
  <c r="D4126" i="1"/>
  <c r="Q4126" i="1"/>
  <c r="M4126" i="1"/>
  <c r="N4126" i="1"/>
  <c r="O4126" i="1"/>
  <c r="P4126" i="1"/>
  <c r="D4127" i="1" l="1"/>
  <c r="E4126" i="1"/>
  <c r="M4127" i="1"/>
  <c r="N4127" i="1"/>
  <c r="O4127" i="1"/>
  <c r="P4127" i="1"/>
  <c r="Q4127" i="1"/>
  <c r="E4127" i="1" l="1"/>
  <c r="D4128" i="1"/>
  <c r="M4128" i="1"/>
  <c r="N4128" i="1"/>
  <c r="O4128" i="1"/>
  <c r="P4128" i="1"/>
  <c r="Q4128" i="1"/>
  <c r="D4129" i="1" l="1"/>
  <c r="E4128" i="1"/>
  <c r="M4129" i="1"/>
  <c r="N4129" i="1"/>
  <c r="O4129" i="1"/>
  <c r="P4129" i="1"/>
  <c r="Q4129" i="1"/>
  <c r="E4129" i="1" l="1"/>
  <c r="D4130" i="1"/>
  <c r="Q4130" i="1"/>
  <c r="P4130" i="1"/>
  <c r="M4130" i="1"/>
  <c r="N4130" i="1"/>
  <c r="O4130" i="1"/>
  <c r="D4131" i="1" l="1"/>
  <c r="E4130" i="1"/>
  <c r="E4131" i="1" s="1"/>
  <c r="M4131" i="1"/>
  <c r="N4131" i="1"/>
  <c r="O4131" i="1"/>
  <c r="P4131" i="1"/>
  <c r="Q4131" i="1"/>
  <c r="D4132" i="1" l="1"/>
  <c r="M4132" i="1"/>
  <c r="N4132" i="1"/>
  <c r="O4132" i="1"/>
  <c r="P4132" i="1"/>
  <c r="Q4132" i="1"/>
  <c r="D4133" i="1" l="1"/>
  <c r="E4132" i="1"/>
  <c r="Q4133" i="1"/>
  <c r="P4133" i="1"/>
  <c r="M4133" i="1"/>
  <c r="N4133" i="1"/>
  <c r="O4133" i="1"/>
  <c r="E4133" i="1" l="1"/>
  <c r="D4134" i="1"/>
  <c r="M4134" i="1"/>
  <c r="N4134" i="1"/>
  <c r="O4134" i="1"/>
  <c r="P4134" i="1"/>
  <c r="Q4134" i="1"/>
  <c r="D4135" i="1" l="1"/>
  <c r="E4134" i="1"/>
  <c r="M4135" i="1"/>
  <c r="N4135" i="1"/>
  <c r="O4135" i="1"/>
  <c r="P4135" i="1"/>
  <c r="Q4135" i="1"/>
  <c r="E4135" i="1" l="1"/>
  <c r="D4136" i="1"/>
  <c r="M4136" i="1"/>
  <c r="N4136" i="1"/>
  <c r="O4136" i="1"/>
  <c r="P4136" i="1"/>
  <c r="Q4136" i="1"/>
  <c r="D4137" i="1" l="1"/>
  <c r="E4136" i="1"/>
  <c r="Q4137" i="1"/>
  <c r="P4137" i="1"/>
  <c r="M4137" i="1"/>
  <c r="N4137" i="1"/>
  <c r="O4137" i="1"/>
  <c r="E4137" i="1" l="1"/>
  <c r="D4138" i="1"/>
  <c r="M4138" i="1"/>
  <c r="N4138" i="1"/>
  <c r="O4138" i="1"/>
  <c r="P4138" i="1"/>
  <c r="Q4138" i="1"/>
  <c r="D4139" i="1" l="1"/>
  <c r="E4138" i="1"/>
  <c r="E4139" i="1" s="1"/>
  <c r="M4139" i="1"/>
  <c r="N4139" i="1"/>
  <c r="O4139" i="1"/>
  <c r="P4139" i="1"/>
  <c r="Q4139" i="1"/>
  <c r="D4140" i="1" l="1"/>
  <c r="M4140" i="1"/>
  <c r="N4140" i="1"/>
  <c r="O4140" i="1"/>
  <c r="P4140" i="1"/>
  <c r="Q4140" i="1"/>
  <c r="D4141" i="1" l="1"/>
  <c r="E4140" i="1"/>
  <c r="E4141" i="1" s="1"/>
  <c r="Q4141" i="1"/>
  <c r="M4141" i="1"/>
  <c r="P4141" i="1"/>
  <c r="N4141" i="1"/>
  <c r="O4141" i="1"/>
  <c r="D4142" i="1" l="1"/>
  <c r="M4142" i="1"/>
  <c r="N4142" i="1"/>
  <c r="O4142" i="1"/>
  <c r="P4142" i="1"/>
  <c r="Q4142" i="1"/>
  <c r="D4143" i="1" l="1"/>
  <c r="E4142" i="1"/>
  <c r="E4143" i="1" s="1"/>
  <c r="M4143" i="1"/>
  <c r="N4143" i="1"/>
  <c r="O4143" i="1"/>
  <c r="P4143" i="1"/>
  <c r="Q4143" i="1"/>
  <c r="D4144" i="1" l="1"/>
  <c r="M4144" i="1"/>
  <c r="N4144" i="1"/>
  <c r="O4144" i="1"/>
  <c r="P4144" i="1"/>
  <c r="Q4144" i="1"/>
  <c r="D4145" i="1" l="1"/>
  <c r="E4144" i="1"/>
  <c r="Q4145" i="1"/>
  <c r="P4145" i="1"/>
  <c r="M4145" i="1"/>
  <c r="N4145" i="1"/>
  <c r="O4145" i="1"/>
  <c r="E4145" i="1" l="1"/>
  <c r="D4146" i="1"/>
  <c r="M4146" i="1"/>
  <c r="N4146" i="1"/>
  <c r="O4146" i="1"/>
  <c r="P4146" i="1"/>
  <c r="Q4146" i="1"/>
  <c r="D4147" i="1" l="1"/>
  <c r="E4146" i="1"/>
  <c r="E4147" i="1" s="1"/>
  <c r="M4147" i="1"/>
  <c r="N4147" i="1"/>
  <c r="O4147" i="1"/>
  <c r="P4147" i="1"/>
  <c r="Q4147" i="1"/>
  <c r="D4148" i="1" l="1"/>
  <c r="M4148" i="1"/>
  <c r="N4148" i="1"/>
  <c r="O4148" i="1"/>
  <c r="P4148" i="1"/>
  <c r="Q4148" i="1"/>
  <c r="D4149" i="1" l="1"/>
  <c r="E4148" i="1"/>
  <c r="Q4149" i="1"/>
  <c r="M4149" i="1"/>
  <c r="N4149" i="1"/>
  <c r="O4149" i="1"/>
  <c r="P4149" i="1"/>
  <c r="E4149" i="1" l="1"/>
  <c r="D4150" i="1"/>
  <c r="M4150" i="1"/>
  <c r="N4150" i="1"/>
  <c r="O4150" i="1"/>
  <c r="P4150" i="1"/>
  <c r="Q4150" i="1"/>
  <c r="D4151" i="1" l="1"/>
  <c r="E4150" i="1"/>
  <c r="E4151" i="1" s="1"/>
  <c r="M4151" i="1"/>
  <c r="N4151" i="1"/>
  <c r="O4151" i="1"/>
  <c r="P4151" i="1"/>
  <c r="Q4151" i="1"/>
  <c r="D4152" i="1" l="1"/>
  <c r="M4152" i="1"/>
  <c r="N4152" i="1"/>
  <c r="O4152" i="1"/>
  <c r="P4152" i="1"/>
  <c r="Q4152" i="1"/>
  <c r="D4153" i="1" l="1"/>
  <c r="E4152" i="1"/>
  <c r="E4153" i="1" s="1"/>
  <c r="Q4153" i="1"/>
  <c r="M4153" i="1"/>
  <c r="N4153" i="1"/>
  <c r="O4153" i="1"/>
  <c r="P4153" i="1"/>
  <c r="D4154" i="1" l="1"/>
  <c r="M4154" i="1"/>
  <c r="N4154" i="1"/>
  <c r="O4154" i="1"/>
  <c r="P4154" i="1"/>
  <c r="Q4154" i="1"/>
  <c r="D4155" i="1" l="1"/>
  <c r="E4154" i="1"/>
  <c r="M4155" i="1"/>
  <c r="N4155" i="1"/>
  <c r="O4155" i="1"/>
  <c r="P4155" i="1"/>
  <c r="Q4155" i="1"/>
  <c r="E4155" i="1" l="1"/>
  <c r="D4156" i="1"/>
  <c r="M4156" i="1"/>
  <c r="N4156" i="1"/>
  <c r="O4156" i="1"/>
  <c r="P4156" i="1"/>
  <c r="Q4156" i="1"/>
  <c r="D4157" i="1" l="1"/>
  <c r="E4156" i="1"/>
  <c r="E4157" i="1" s="1"/>
  <c r="M4157" i="1"/>
  <c r="N4157" i="1"/>
  <c r="O4157" i="1"/>
  <c r="P4157" i="1"/>
  <c r="Q4157" i="1"/>
  <c r="D4158" i="1" l="1"/>
  <c r="Q4158" i="1"/>
  <c r="M4158" i="1"/>
  <c r="N4158" i="1"/>
  <c r="O4158" i="1"/>
  <c r="P4158" i="1"/>
  <c r="D4159" i="1" l="1"/>
  <c r="E4158" i="1"/>
  <c r="E4159" i="1" s="1"/>
  <c r="M4159" i="1"/>
  <c r="N4159" i="1"/>
  <c r="O4159" i="1"/>
  <c r="P4159" i="1"/>
  <c r="Q4159" i="1"/>
  <c r="D4160" i="1" l="1"/>
  <c r="M4160" i="1"/>
  <c r="N4160" i="1"/>
  <c r="O4160" i="1"/>
  <c r="P4160" i="1"/>
  <c r="Q4160" i="1"/>
  <c r="D4161" i="1" l="1"/>
  <c r="E4160" i="1"/>
  <c r="M4161" i="1"/>
  <c r="N4161" i="1"/>
  <c r="O4161" i="1"/>
  <c r="P4161" i="1"/>
  <c r="Q4161" i="1"/>
  <c r="E4161" i="1" l="1"/>
  <c r="D4162" i="1"/>
  <c r="Q4162" i="1"/>
  <c r="M4162" i="1"/>
  <c r="N4162" i="1"/>
  <c r="O4162" i="1"/>
  <c r="P4162" i="1"/>
  <c r="D4163" i="1" l="1"/>
  <c r="E4162" i="1"/>
  <c r="E4163" i="1" s="1"/>
  <c r="M4163" i="1"/>
  <c r="N4163" i="1"/>
  <c r="O4163" i="1"/>
  <c r="P4163" i="1"/>
  <c r="Q4163" i="1"/>
  <c r="D4164" i="1" l="1"/>
  <c r="M4164" i="1"/>
  <c r="N4164" i="1"/>
  <c r="O4164" i="1"/>
  <c r="P4164" i="1"/>
  <c r="Q4164" i="1"/>
  <c r="D4165" i="1" l="1"/>
  <c r="E4164" i="1"/>
  <c r="Q4165" i="1"/>
  <c r="M4165" i="1"/>
  <c r="N4165" i="1"/>
  <c r="O4165" i="1"/>
  <c r="P4165" i="1"/>
  <c r="E4165" i="1" l="1"/>
  <c r="D4166" i="1"/>
  <c r="M4166" i="1"/>
  <c r="N4166" i="1"/>
  <c r="O4166" i="1"/>
  <c r="P4166" i="1"/>
  <c r="Q4166" i="1"/>
  <c r="D4167" i="1" l="1"/>
  <c r="E4166" i="1"/>
  <c r="E4167" i="1" s="1"/>
  <c r="M4167" i="1"/>
  <c r="N4167" i="1"/>
  <c r="O4167" i="1"/>
  <c r="P4167" i="1"/>
  <c r="Q4167" i="1"/>
  <c r="D4168" i="1" l="1"/>
  <c r="M4168" i="1"/>
  <c r="N4168" i="1"/>
  <c r="O4168" i="1"/>
  <c r="P4168" i="1"/>
  <c r="Q4168" i="1"/>
  <c r="D4169" i="1" l="1"/>
  <c r="E4168" i="1"/>
  <c r="Q4169" i="1"/>
  <c r="M4169" i="1"/>
  <c r="N4169" i="1"/>
  <c r="O4169" i="1"/>
  <c r="P4169" i="1"/>
  <c r="E4169" i="1" l="1"/>
  <c r="D4170" i="1"/>
  <c r="M4170" i="1"/>
  <c r="N4170" i="1"/>
  <c r="O4170" i="1"/>
  <c r="P4170" i="1"/>
  <c r="Q4170" i="1"/>
  <c r="D4171" i="1" l="1"/>
  <c r="E4170" i="1"/>
  <c r="P4171" i="1"/>
  <c r="Q4171" i="1"/>
  <c r="M4171" i="1"/>
  <c r="N4171" i="1"/>
  <c r="O4171" i="1"/>
  <c r="E4171" i="1" l="1"/>
  <c r="D4172" i="1"/>
  <c r="M4172" i="1"/>
  <c r="N4172" i="1"/>
  <c r="O4172" i="1"/>
  <c r="P4172" i="1"/>
  <c r="Q4172" i="1"/>
  <c r="D4173" i="1" l="1"/>
  <c r="E4172" i="1"/>
  <c r="E4173" i="1" s="1"/>
  <c r="Q4173" i="1"/>
  <c r="M4173" i="1"/>
  <c r="N4173" i="1"/>
  <c r="O4173" i="1"/>
  <c r="P4173" i="1"/>
  <c r="D4174" i="1" l="1"/>
  <c r="M4174" i="1"/>
  <c r="N4174" i="1"/>
  <c r="O4174" i="1"/>
  <c r="P4174" i="1"/>
  <c r="Q4174" i="1"/>
  <c r="D4175" i="1" l="1"/>
  <c r="E4174" i="1"/>
  <c r="E4175" i="1" s="1"/>
  <c r="M4175" i="1"/>
  <c r="N4175" i="1"/>
  <c r="O4175" i="1"/>
  <c r="P4175" i="1"/>
  <c r="Q4175" i="1"/>
  <c r="D4176" i="1" l="1"/>
  <c r="N4176" i="1"/>
  <c r="M4176" i="1"/>
  <c r="O4176" i="1"/>
  <c r="P4176" i="1"/>
  <c r="Q4176" i="1"/>
  <c r="D4177" i="1" l="1"/>
  <c r="E4176" i="1"/>
  <c r="Q4177" i="1"/>
  <c r="M4177" i="1"/>
  <c r="N4177" i="1"/>
  <c r="O4177" i="1"/>
  <c r="P4177" i="1"/>
  <c r="E4177" i="1" l="1"/>
  <c r="D4178" i="1"/>
  <c r="M4178" i="1"/>
  <c r="N4178" i="1"/>
  <c r="O4178" i="1"/>
  <c r="P4178" i="1"/>
  <c r="Q4178" i="1"/>
  <c r="D4179" i="1" l="1"/>
  <c r="E4178" i="1"/>
  <c r="E4179" i="1" s="1"/>
  <c r="M4179" i="1"/>
  <c r="N4179" i="1"/>
  <c r="O4179" i="1"/>
  <c r="P4179" i="1"/>
  <c r="Q4179" i="1"/>
  <c r="D4180" i="1" l="1"/>
  <c r="M4180" i="1"/>
  <c r="N4180" i="1"/>
  <c r="O4180" i="1"/>
  <c r="P4180" i="1"/>
  <c r="Q4180" i="1"/>
  <c r="D4181" i="1" l="1"/>
  <c r="E4180" i="1"/>
  <c r="E4181" i="1" s="1"/>
  <c r="Q4181" i="1"/>
  <c r="M4181" i="1"/>
  <c r="N4181" i="1"/>
  <c r="O4181" i="1"/>
  <c r="P4181" i="1"/>
  <c r="D4182" i="1" l="1"/>
  <c r="M4182" i="1"/>
  <c r="N4182" i="1"/>
  <c r="O4182" i="1"/>
  <c r="P4182" i="1"/>
  <c r="Q4182" i="1"/>
  <c r="D4183" i="1" l="1"/>
  <c r="E4182" i="1"/>
  <c r="E4183" i="1" s="1"/>
  <c r="M4183" i="1"/>
  <c r="N4183" i="1"/>
  <c r="O4183" i="1"/>
  <c r="P4183" i="1"/>
  <c r="Q4183" i="1"/>
  <c r="D4184" i="1" l="1"/>
  <c r="M4184" i="1"/>
  <c r="N4184" i="1"/>
  <c r="O4184" i="1"/>
  <c r="P4184" i="1"/>
  <c r="Q4184" i="1"/>
  <c r="D4185" i="1" l="1"/>
  <c r="E4184" i="1"/>
  <c r="E4185" i="1" s="1"/>
  <c r="Q4185" i="1"/>
  <c r="M4185" i="1"/>
  <c r="N4185" i="1"/>
  <c r="O4185" i="1"/>
  <c r="P4185" i="1"/>
  <c r="D4186" i="1" l="1"/>
  <c r="M4186" i="1"/>
  <c r="N4186" i="1"/>
  <c r="O4186" i="1"/>
  <c r="P4186" i="1"/>
  <c r="Q4186" i="1"/>
  <c r="D4187" i="1" l="1"/>
  <c r="E4186" i="1"/>
  <c r="E4187" i="1" s="1"/>
  <c r="M4187" i="1"/>
  <c r="N4187" i="1"/>
  <c r="O4187" i="1"/>
  <c r="P4187" i="1"/>
  <c r="Q4187" i="1"/>
  <c r="D4188" i="1" l="1"/>
  <c r="M4188" i="1"/>
  <c r="N4188" i="1"/>
  <c r="O4188" i="1"/>
  <c r="P4188" i="1"/>
  <c r="Q4188" i="1"/>
  <c r="D4189" i="1" l="1"/>
  <c r="E4188" i="1"/>
  <c r="M4189" i="1"/>
  <c r="N4189" i="1"/>
  <c r="O4189" i="1"/>
  <c r="P4189" i="1"/>
  <c r="Q4189" i="1"/>
  <c r="E4189" i="1" l="1"/>
  <c r="D4190" i="1"/>
  <c r="Q4190" i="1"/>
  <c r="M4190" i="1"/>
  <c r="N4190" i="1"/>
  <c r="O4190" i="1"/>
  <c r="P4190" i="1"/>
  <c r="D4191" i="1" l="1"/>
  <c r="E4190" i="1"/>
  <c r="E4191" i="1" s="1"/>
  <c r="M4191" i="1"/>
  <c r="N4191" i="1"/>
  <c r="O4191" i="1"/>
  <c r="P4191" i="1"/>
  <c r="Q4191" i="1"/>
  <c r="D4192" i="1" l="1"/>
  <c r="M4192" i="1"/>
  <c r="N4192" i="1"/>
  <c r="O4192" i="1"/>
  <c r="P4192" i="1"/>
  <c r="Q4192" i="1"/>
  <c r="D4193" i="1" l="1"/>
  <c r="E4192" i="1"/>
  <c r="M4193" i="1"/>
  <c r="N4193" i="1"/>
  <c r="O4193" i="1"/>
  <c r="P4193" i="1"/>
  <c r="Q4193" i="1"/>
  <c r="E4193" i="1" l="1"/>
  <c r="D4194" i="1"/>
  <c r="Q4194" i="1"/>
  <c r="M4194" i="1"/>
  <c r="N4194" i="1"/>
  <c r="O4194" i="1"/>
  <c r="P4194" i="1"/>
  <c r="D4195" i="1" l="1"/>
  <c r="E4194" i="1"/>
  <c r="E4195" i="1" s="1"/>
  <c r="M4195" i="1"/>
  <c r="N4195" i="1"/>
  <c r="O4195" i="1"/>
  <c r="P4195" i="1"/>
  <c r="Q4195" i="1"/>
  <c r="D4196" i="1" l="1"/>
  <c r="M4196" i="1"/>
  <c r="N4196" i="1"/>
  <c r="O4196" i="1"/>
  <c r="P4196" i="1"/>
  <c r="Q4196" i="1"/>
  <c r="D4197" i="1" l="1"/>
  <c r="E4196" i="1"/>
  <c r="M4197" i="1"/>
  <c r="N4197" i="1"/>
  <c r="O4197" i="1"/>
  <c r="P4197" i="1"/>
  <c r="Q4197" i="1"/>
  <c r="E4197" i="1" l="1"/>
  <c r="D4198" i="1"/>
  <c r="M4198" i="1"/>
  <c r="N4198" i="1"/>
  <c r="O4198" i="1"/>
  <c r="P4198" i="1"/>
  <c r="Q4198" i="1"/>
  <c r="D4199" i="1" l="1"/>
  <c r="E4198" i="1"/>
  <c r="M4199" i="1"/>
  <c r="N4199" i="1"/>
  <c r="O4199" i="1"/>
  <c r="P4199" i="1"/>
  <c r="Q4199" i="1"/>
  <c r="E4199" i="1" l="1"/>
  <c r="D4200" i="1"/>
  <c r="M4200" i="1"/>
  <c r="N4200" i="1"/>
  <c r="O4200" i="1"/>
  <c r="P4200" i="1"/>
  <c r="Q4200" i="1"/>
  <c r="D4201" i="1" l="1"/>
  <c r="E4200" i="1"/>
  <c r="Q4201" i="1"/>
  <c r="M4201" i="1"/>
  <c r="N4201" i="1"/>
  <c r="O4201" i="1"/>
  <c r="P4201" i="1"/>
  <c r="E4201" i="1" l="1"/>
  <c r="D4202" i="1"/>
  <c r="M4202" i="1"/>
  <c r="N4202" i="1"/>
  <c r="O4202" i="1"/>
  <c r="P4202" i="1"/>
  <c r="Q4202" i="1"/>
  <c r="D4203" i="1" l="1"/>
  <c r="E4202" i="1"/>
  <c r="E4203" i="1" s="1"/>
  <c r="M4203" i="1"/>
  <c r="N4203" i="1"/>
  <c r="O4203" i="1"/>
  <c r="P4203" i="1"/>
  <c r="Q4203" i="1"/>
  <c r="D4204" i="1" l="1"/>
  <c r="M4204" i="1"/>
  <c r="N4204" i="1"/>
  <c r="O4204" i="1"/>
  <c r="P4204" i="1"/>
  <c r="Q4204" i="1"/>
  <c r="D4205" i="1" l="1"/>
  <c r="E4204" i="1"/>
  <c r="Q4205" i="1"/>
  <c r="M4205" i="1"/>
  <c r="N4205" i="1"/>
  <c r="O4205" i="1"/>
  <c r="P4205" i="1"/>
  <c r="E4205" i="1" l="1"/>
  <c r="D4206" i="1"/>
  <c r="M4206" i="1"/>
  <c r="N4206" i="1"/>
  <c r="O4206" i="1"/>
  <c r="P4206" i="1"/>
  <c r="Q4206" i="1"/>
  <c r="D4207" i="1" l="1"/>
  <c r="E4206" i="1"/>
  <c r="E4207" i="1" s="1"/>
  <c r="M4207" i="1"/>
  <c r="N4207" i="1"/>
  <c r="O4207" i="1"/>
  <c r="P4207" i="1"/>
  <c r="Q4207" i="1"/>
  <c r="D4208" i="1" l="1"/>
  <c r="M4208" i="1"/>
  <c r="N4208" i="1"/>
  <c r="O4208" i="1"/>
  <c r="P4208" i="1"/>
  <c r="Q4208" i="1"/>
  <c r="D4209" i="1" l="1"/>
  <c r="E4208" i="1"/>
  <c r="Q4209" i="1"/>
  <c r="M4209" i="1"/>
  <c r="N4209" i="1"/>
  <c r="O4209" i="1"/>
  <c r="P4209" i="1"/>
  <c r="E4209" i="1" l="1"/>
  <c r="D4210" i="1"/>
  <c r="M4210" i="1"/>
  <c r="N4210" i="1"/>
  <c r="O4210" i="1"/>
  <c r="P4210" i="1"/>
  <c r="Q4210" i="1"/>
  <c r="D4211" i="1" l="1"/>
  <c r="E4210" i="1"/>
  <c r="E4211" i="1" s="1"/>
  <c r="M4211" i="1"/>
  <c r="N4211" i="1"/>
  <c r="O4211" i="1"/>
  <c r="P4211" i="1"/>
  <c r="Q4211" i="1"/>
  <c r="D4212" i="1" l="1"/>
  <c r="M4212" i="1"/>
  <c r="N4212" i="1"/>
  <c r="O4212" i="1"/>
  <c r="P4212" i="1"/>
  <c r="Q4212" i="1"/>
  <c r="D4213" i="1" l="1"/>
  <c r="E4212" i="1"/>
  <c r="E4213" i="1" s="1"/>
  <c r="Q4213" i="1"/>
  <c r="M4213" i="1"/>
  <c r="N4213" i="1"/>
  <c r="O4213" i="1"/>
  <c r="P4213" i="1"/>
  <c r="D4214" i="1" l="1"/>
  <c r="M4214" i="1"/>
  <c r="N4214" i="1"/>
  <c r="O4214" i="1"/>
  <c r="P4214" i="1"/>
  <c r="Q4214" i="1"/>
  <c r="D4215" i="1" l="1"/>
  <c r="E4214" i="1"/>
  <c r="E4215" i="1" s="1"/>
  <c r="M4215" i="1"/>
  <c r="N4215" i="1"/>
  <c r="O4215" i="1"/>
  <c r="P4215" i="1"/>
  <c r="Q4215" i="1"/>
  <c r="D4216" i="1" l="1"/>
  <c r="M4216" i="1"/>
  <c r="N4216" i="1"/>
  <c r="O4216" i="1"/>
  <c r="P4216" i="1"/>
  <c r="Q4216" i="1"/>
  <c r="D4217" i="1" l="1"/>
  <c r="E4216" i="1"/>
  <c r="Q4217" i="1"/>
  <c r="M4217" i="1"/>
  <c r="N4217" i="1"/>
  <c r="O4217" i="1"/>
  <c r="P4217" i="1"/>
  <c r="E4217" i="1" l="1"/>
  <c r="D4218" i="1"/>
  <c r="M4218" i="1"/>
  <c r="N4218" i="1"/>
  <c r="O4218" i="1"/>
  <c r="P4218" i="1"/>
  <c r="Q4218" i="1"/>
  <c r="D4219" i="1" l="1"/>
  <c r="E4218" i="1"/>
  <c r="E4219" i="1" s="1"/>
  <c r="M4219" i="1"/>
  <c r="N4219" i="1"/>
  <c r="O4219" i="1"/>
  <c r="P4219" i="1"/>
  <c r="Q4219" i="1"/>
  <c r="D4220" i="1" l="1"/>
  <c r="M4220" i="1"/>
  <c r="N4220" i="1"/>
  <c r="O4220" i="1"/>
  <c r="P4220" i="1"/>
  <c r="Q4220" i="1"/>
  <c r="D4221" i="1" l="1"/>
  <c r="E4220" i="1"/>
  <c r="E4221" i="1" s="1"/>
  <c r="M4221" i="1"/>
  <c r="N4221" i="1"/>
  <c r="O4221" i="1"/>
  <c r="P4221" i="1"/>
  <c r="Q4221" i="1"/>
  <c r="D4222" i="1" l="1"/>
  <c r="Q4222" i="1"/>
  <c r="M4222" i="1"/>
  <c r="N4222" i="1"/>
  <c r="O4222" i="1"/>
  <c r="P4222" i="1"/>
  <c r="D4223" i="1" l="1"/>
  <c r="E4222" i="1"/>
  <c r="M4223" i="1"/>
  <c r="N4223" i="1"/>
  <c r="O4223" i="1"/>
  <c r="P4223" i="1"/>
  <c r="Q4223" i="1"/>
  <c r="E4223" i="1" l="1"/>
  <c r="D4224" i="1"/>
  <c r="M4224" i="1"/>
  <c r="N4224" i="1"/>
  <c r="O4224" i="1"/>
  <c r="P4224" i="1"/>
  <c r="Q4224" i="1"/>
  <c r="D4225" i="1" l="1"/>
  <c r="E4224" i="1"/>
  <c r="E4225" i="1" s="1"/>
  <c r="M4225" i="1"/>
  <c r="N4225" i="1"/>
  <c r="O4225" i="1"/>
  <c r="P4225" i="1"/>
  <c r="Q4225" i="1"/>
  <c r="D4226" i="1" l="1"/>
  <c r="Q4226" i="1"/>
  <c r="M4226" i="1"/>
  <c r="N4226" i="1"/>
  <c r="O4226" i="1"/>
  <c r="P4226" i="1"/>
  <c r="D4227" i="1" l="1"/>
  <c r="E4226" i="1"/>
  <c r="E4227" i="1" s="1"/>
  <c r="M4227" i="1"/>
  <c r="N4227" i="1"/>
  <c r="O4227" i="1"/>
  <c r="P4227" i="1"/>
  <c r="Q4227" i="1"/>
  <c r="D4228" i="1" l="1"/>
  <c r="M4228" i="1"/>
  <c r="N4228" i="1"/>
  <c r="O4228" i="1"/>
  <c r="P4228" i="1"/>
  <c r="Q4228" i="1"/>
  <c r="D4229" i="1" l="1"/>
  <c r="E4228" i="1"/>
  <c r="E4229" i="1" s="1"/>
  <c r="Q4229" i="1"/>
  <c r="M4229" i="1"/>
  <c r="N4229" i="1"/>
  <c r="O4229" i="1"/>
  <c r="P4229" i="1"/>
  <c r="D4230" i="1" l="1"/>
  <c r="M4230" i="1"/>
  <c r="N4230" i="1"/>
  <c r="O4230" i="1"/>
  <c r="P4230" i="1"/>
  <c r="Q4230" i="1"/>
  <c r="D4231" i="1" l="1"/>
  <c r="E4230" i="1"/>
  <c r="E4231" i="1" s="1"/>
  <c r="M4231" i="1"/>
  <c r="N4231" i="1"/>
  <c r="O4231" i="1"/>
  <c r="P4231" i="1"/>
  <c r="Q4231" i="1"/>
  <c r="D4232" i="1" l="1"/>
  <c r="M4232" i="1"/>
  <c r="N4232" i="1"/>
  <c r="O4232" i="1"/>
  <c r="P4232" i="1"/>
  <c r="Q4232" i="1"/>
  <c r="D4233" i="1" l="1"/>
  <c r="E4232" i="1"/>
  <c r="E4233" i="1" s="1"/>
  <c r="Q4233" i="1"/>
  <c r="M4233" i="1"/>
  <c r="N4233" i="1"/>
  <c r="O4233" i="1"/>
  <c r="P4233" i="1"/>
  <c r="D4234" i="1" l="1"/>
  <c r="M4234" i="1"/>
  <c r="N4234" i="1"/>
  <c r="O4234" i="1"/>
  <c r="P4234" i="1"/>
  <c r="Q4234" i="1"/>
  <c r="D4235" i="1" l="1"/>
  <c r="E4234" i="1"/>
  <c r="M4235" i="1"/>
  <c r="N4235" i="1"/>
  <c r="O4235" i="1"/>
  <c r="P4235" i="1"/>
  <c r="Q4235" i="1"/>
  <c r="E4235" i="1" l="1"/>
  <c r="D4236" i="1"/>
  <c r="M4236" i="1"/>
  <c r="N4236" i="1"/>
  <c r="O4236" i="1"/>
  <c r="P4236" i="1"/>
  <c r="Q4236" i="1"/>
  <c r="D4237" i="1" l="1"/>
  <c r="E4236" i="1"/>
  <c r="Q4237" i="1"/>
  <c r="M4237" i="1"/>
  <c r="N4237" i="1"/>
  <c r="O4237" i="1"/>
  <c r="P4237" i="1"/>
  <c r="E4237" i="1" l="1"/>
  <c r="D4238" i="1"/>
  <c r="M4238" i="1"/>
  <c r="N4238" i="1"/>
  <c r="O4238" i="1"/>
  <c r="P4238" i="1"/>
  <c r="Q4238" i="1"/>
  <c r="D4239" i="1" l="1"/>
  <c r="E4238" i="1"/>
  <c r="E4239" i="1" s="1"/>
  <c r="M4239" i="1"/>
  <c r="N4239" i="1"/>
  <c r="O4239" i="1"/>
  <c r="P4239" i="1"/>
  <c r="Q4239" i="1"/>
  <c r="D4240" i="1" l="1"/>
  <c r="M4240" i="1"/>
  <c r="N4240" i="1"/>
  <c r="O4240" i="1"/>
  <c r="P4240" i="1"/>
  <c r="Q4240" i="1"/>
  <c r="D4241" i="1" l="1"/>
  <c r="E4240" i="1"/>
  <c r="E4241" i="1" s="1"/>
  <c r="Q4241" i="1"/>
  <c r="M4241" i="1"/>
  <c r="N4241" i="1"/>
  <c r="O4241" i="1"/>
  <c r="P4241" i="1"/>
  <c r="D4242" i="1" l="1"/>
  <c r="M4242" i="1"/>
  <c r="N4242" i="1"/>
  <c r="O4242" i="1"/>
  <c r="P4242" i="1"/>
  <c r="Q4242" i="1"/>
  <c r="D4243" i="1" l="1"/>
  <c r="E4242" i="1"/>
  <c r="M4243" i="1"/>
  <c r="Q4243" i="1"/>
  <c r="N4243" i="1"/>
  <c r="O4243" i="1"/>
  <c r="P4243" i="1"/>
  <c r="E4243" i="1" l="1"/>
  <c r="D4244" i="1"/>
  <c r="M4244" i="1"/>
  <c r="N4244" i="1"/>
  <c r="O4244" i="1"/>
  <c r="P4244" i="1"/>
  <c r="Q4244" i="1"/>
  <c r="D4245" i="1" l="1"/>
  <c r="E4244" i="1"/>
  <c r="Q4245" i="1"/>
  <c r="M4245" i="1"/>
  <c r="N4245" i="1"/>
  <c r="O4245" i="1"/>
  <c r="P4245" i="1"/>
  <c r="E4245" i="1" l="1"/>
  <c r="D4246" i="1"/>
  <c r="M4246" i="1"/>
  <c r="N4246" i="1"/>
  <c r="O4246" i="1"/>
  <c r="P4246" i="1"/>
  <c r="Q4246" i="1"/>
  <c r="D4247" i="1" l="1"/>
  <c r="E4246" i="1"/>
  <c r="E4247" i="1" s="1"/>
  <c r="M4247" i="1"/>
  <c r="N4247" i="1"/>
  <c r="O4247" i="1"/>
  <c r="P4247" i="1"/>
  <c r="Q4247" i="1"/>
  <c r="D4248" i="1" l="1"/>
  <c r="M4248" i="1"/>
  <c r="N4248" i="1"/>
  <c r="O4248" i="1"/>
  <c r="P4248" i="1"/>
  <c r="Q4248" i="1"/>
  <c r="D4249" i="1" l="1"/>
  <c r="E4248" i="1"/>
  <c r="P4249" i="1"/>
  <c r="M4249" i="1"/>
  <c r="N4249" i="1"/>
  <c r="O4249" i="1"/>
  <c r="Q4249" i="1"/>
  <c r="E4249" i="1" l="1"/>
  <c r="D4250" i="1"/>
  <c r="M4250" i="1"/>
  <c r="N4250" i="1"/>
  <c r="O4250" i="1"/>
  <c r="P4250" i="1"/>
  <c r="Q4250" i="1"/>
  <c r="D4251" i="1" l="1"/>
  <c r="E4250" i="1"/>
  <c r="Q4251" i="1"/>
  <c r="M4251" i="1"/>
  <c r="N4251" i="1"/>
  <c r="O4251" i="1"/>
  <c r="P4251" i="1"/>
  <c r="E4251" i="1" l="1"/>
  <c r="D4252" i="1"/>
  <c r="Q4252" i="1"/>
  <c r="O4252" i="1"/>
  <c r="M4252" i="1"/>
  <c r="N4252" i="1"/>
  <c r="P4252" i="1"/>
  <c r="D4253" i="1" l="1"/>
  <c r="E4252" i="1"/>
  <c r="M4253" i="1"/>
  <c r="N4253" i="1"/>
  <c r="O4253" i="1"/>
  <c r="P4253" i="1"/>
  <c r="Q4253" i="1"/>
  <c r="E4253" i="1" l="1"/>
  <c r="D4254" i="1"/>
  <c r="M4254" i="1"/>
  <c r="N4254" i="1"/>
  <c r="O4254" i="1"/>
  <c r="P4254" i="1"/>
  <c r="Q4254" i="1"/>
  <c r="D4255" i="1" l="1"/>
  <c r="E4254" i="1"/>
  <c r="M4255" i="1"/>
  <c r="N4255" i="1"/>
  <c r="O4255" i="1"/>
  <c r="P4255" i="1"/>
  <c r="Q4255" i="1"/>
  <c r="E4255" i="1" l="1"/>
  <c r="D4256" i="1"/>
  <c r="N4256" i="1"/>
  <c r="O4256" i="1"/>
  <c r="P4256" i="1"/>
  <c r="Q4256" i="1"/>
  <c r="M4256" i="1"/>
  <c r="D4257" i="1" l="1"/>
  <c r="E4256" i="1"/>
  <c r="E4257" i="1" s="1"/>
  <c r="M4257" i="1"/>
  <c r="N4257" i="1"/>
  <c r="O4257" i="1"/>
  <c r="P4257" i="1"/>
  <c r="Q4257" i="1"/>
  <c r="D4258" i="1" l="1"/>
  <c r="M4258" i="1"/>
  <c r="N4258" i="1"/>
  <c r="O4258" i="1"/>
  <c r="P4258" i="1"/>
  <c r="Q4258" i="1"/>
  <c r="D4259" i="1" l="1"/>
  <c r="E4258" i="1"/>
  <c r="M4259" i="1"/>
  <c r="N4259" i="1"/>
  <c r="O4259" i="1"/>
  <c r="P4259" i="1"/>
  <c r="Q4259" i="1"/>
  <c r="E4259" i="1" l="1"/>
  <c r="D4260" i="1"/>
  <c r="N4260" i="1"/>
  <c r="O4260" i="1"/>
  <c r="P4260" i="1"/>
  <c r="Q4260" i="1"/>
  <c r="M4260" i="1"/>
  <c r="D4261" i="1" l="1"/>
  <c r="E4260" i="1"/>
  <c r="M4261" i="1"/>
  <c r="N4261" i="1"/>
  <c r="O4261" i="1"/>
  <c r="P4261" i="1"/>
  <c r="Q4261" i="1"/>
  <c r="E4261" i="1" l="1"/>
  <c r="D4262" i="1"/>
  <c r="M4262" i="1"/>
  <c r="N4262" i="1"/>
  <c r="O4262" i="1"/>
  <c r="P4262" i="1"/>
  <c r="Q4262" i="1"/>
  <c r="D4263" i="1" l="1"/>
  <c r="E4262" i="1"/>
  <c r="M4263" i="1"/>
  <c r="N4263" i="1"/>
  <c r="O4263" i="1"/>
  <c r="P4263" i="1"/>
  <c r="Q4263" i="1"/>
  <c r="E4263" i="1" l="1"/>
  <c r="D4264" i="1"/>
  <c r="N4264" i="1"/>
  <c r="O4264" i="1"/>
  <c r="P4264" i="1"/>
  <c r="Q4264" i="1"/>
  <c r="M4264" i="1"/>
  <c r="D4265" i="1" l="1"/>
  <c r="E4264" i="1"/>
  <c r="E4265" i="1" s="1"/>
  <c r="M4265" i="1"/>
  <c r="Q4265" i="1"/>
  <c r="N4265" i="1"/>
  <c r="O4265" i="1"/>
  <c r="P4265" i="1"/>
  <c r="D4266" i="1" l="1"/>
  <c r="M4266" i="1"/>
  <c r="N4266" i="1"/>
  <c r="O4266" i="1"/>
  <c r="P4266" i="1"/>
  <c r="Q4266" i="1"/>
  <c r="D4267" i="1" l="1"/>
  <c r="E4266" i="1"/>
  <c r="E4267" i="1" s="1"/>
  <c r="M4267" i="1"/>
  <c r="N4267" i="1"/>
  <c r="O4267" i="1"/>
  <c r="P4267" i="1"/>
  <c r="Q4267" i="1"/>
  <c r="D4268" i="1" l="1"/>
  <c r="N4268" i="1"/>
  <c r="O4268" i="1"/>
  <c r="P4268" i="1"/>
  <c r="Q4268" i="1"/>
  <c r="M4268" i="1"/>
  <c r="D4269" i="1" l="1"/>
  <c r="E4268" i="1"/>
  <c r="E4269" i="1" s="1"/>
  <c r="M4269" i="1"/>
  <c r="N4269" i="1"/>
  <c r="O4269" i="1"/>
  <c r="P4269" i="1"/>
  <c r="Q4269" i="1"/>
  <c r="D4270" i="1" l="1"/>
  <c r="M4270" i="1"/>
  <c r="N4270" i="1"/>
  <c r="O4270" i="1"/>
  <c r="P4270" i="1"/>
  <c r="Q4270" i="1"/>
  <c r="D4271" i="1" l="1"/>
  <c r="E4270" i="1"/>
  <c r="M4271" i="1"/>
  <c r="N4271" i="1"/>
  <c r="O4271" i="1"/>
  <c r="P4271" i="1"/>
  <c r="Q4271" i="1"/>
  <c r="E4271" i="1" l="1"/>
  <c r="D4272" i="1"/>
  <c r="N4272" i="1"/>
  <c r="O4272" i="1"/>
  <c r="P4272" i="1"/>
  <c r="Q4272" i="1"/>
  <c r="M4272" i="1"/>
  <c r="D4273" i="1" l="1"/>
  <c r="E4272" i="1"/>
  <c r="E4273" i="1" s="1"/>
  <c r="M4273" i="1"/>
  <c r="N4273" i="1"/>
  <c r="O4273" i="1"/>
  <c r="P4273" i="1"/>
  <c r="Q4273" i="1"/>
  <c r="D4274" i="1" l="1"/>
  <c r="M4274" i="1"/>
  <c r="N4274" i="1"/>
  <c r="Q4274" i="1"/>
  <c r="O4274" i="1"/>
  <c r="P4274" i="1"/>
  <c r="D4275" i="1" l="1"/>
  <c r="E4274" i="1"/>
  <c r="E4275" i="1" s="1"/>
  <c r="M4275" i="1"/>
  <c r="N4275" i="1"/>
  <c r="O4275" i="1"/>
  <c r="P4275" i="1"/>
  <c r="Q4275" i="1"/>
  <c r="D4276" i="1" l="1"/>
  <c r="N4276" i="1"/>
  <c r="O4276" i="1"/>
  <c r="P4276" i="1"/>
  <c r="Q4276" i="1"/>
  <c r="M4276" i="1"/>
  <c r="D4277" i="1" l="1"/>
  <c r="E4276" i="1"/>
  <c r="E4277" i="1" s="1"/>
  <c r="M4277" i="1"/>
  <c r="Q4277" i="1"/>
  <c r="N4277" i="1"/>
  <c r="O4277" i="1"/>
  <c r="P4277" i="1"/>
  <c r="D4278" i="1" l="1"/>
  <c r="M4278" i="1"/>
  <c r="N4278" i="1"/>
  <c r="O4278" i="1"/>
  <c r="Q4278" i="1"/>
  <c r="P4278" i="1"/>
  <c r="D4279" i="1" l="1"/>
  <c r="E4278" i="1"/>
  <c r="E4279" i="1" s="1"/>
  <c r="M4279" i="1"/>
  <c r="N4279" i="1"/>
  <c r="O4279" i="1"/>
  <c r="P4279" i="1"/>
  <c r="Q4279" i="1"/>
  <c r="D4280" i="1" l="1"/>
  <c r="N4280" i="1"/>
  <c r="O4280" i="1"/>
  <c r="P4280" i="1"/>
  <c r="Q4280" i="1"/>
  <c r="M4280" i="1"/>
  <c r="D4281" i="1" l="1"/>
  <c r="E4280" i="1"/>
  <c r="E4281" i="1" s="1"/>
  <c r="M4281" i="1"/>
  <c r="N4281" i="1"/>
  <c r="O4281" i="1"/>
  <c r="P4281" i="1"/>
  <c r="Q4281" i="1"/>
  <c r="D4282" i="1" l="1"/>
  <c r="M4282" i="1"/>
  <c r="N4282" i="1"/>
  <c r="O4282" i="1"/>
  <c r="P4282" i="1"/>
  <c r="Q4282" i="1"/>
  <c r="D4283" i="1" l="1"/>
  <c r="E4282" i="1"/>
  <c r="E4283" i="1" s="1"/>
  <c r="M4283" i="1"/>
  <c r="N4283" i="1"/>
  <c r="O4283" i="1"/>
  <c r="P4283" i="1"/>
  <c r="Q4283" i="1"/>
  <c r="D4284" i="1" l="1"/>
  <c r="E4284" i="1" s="1"/>
  <c r="N4284" i="1"/>
  <c r="O4284" i="1"/>
  <c r="P4284" i="1"/>
  <c r="Q4284" i="1"/>
  <c r="M4284" i="1"/>
  <c r="D4285" i="1" l="1"/>
  <c r="M4285" i="1"/>
  <c r="N4285" i="1"/>
  <c r="O4285" i="1"/>
  <c r="P4285" i="1"/>
  <c r="Q4285" i="1"/>
  <c r="D4286" i="1" l="1"/>
  <c r="E4285" i="1"/>
  <c r="E4286" i="1" s="1"/>
  <c r="M4286" i="1"/>
  <c r="N4286" i="1"/>
  <c r="O4286" i="1"/>
  <c r="P4286" i="1"/>
  <c r="Q4286" i="1"/>
  <c r="D4287" i="1" l="1"/>
  <c r="M4287" i="1"/>
  <c r="N4287" i="1"/>
  <c r="O4287" i="1"/>
  <c r="P4287" i="1"/>
  <c r="Q4287" i="1"/>
  <c r="D4288" i="1" l="1"/>
  <c r="E4287" i="1"/>
  <c r="E4288" i="1" s="1"/>
  <c r="N4288" i="1"/>
  <c r="O4288" i="1"/>
  <c r="P4288" i="1"/>
  <c r="Q4288" i="1"/>
  <c r="M4288" i="1"/>
  <c r="D4289" i="1" l="1"/>
  <c r="M4289" i="1"/>
  <c r="N4289" i="1"/>
  <c r="O4289" i="1"/>
  <c r="P4289" i="1"/>
  <c r="Q4289" i="1"/>
  <c r="D4290" i="1" l="1"/>
  <c r="E4289" i="1"/>
  <c r="E4290" i="1" s="1"/>
  <c r="M4290" i="1"/>
  <c r="N4290" i="1"/>
  <c r="O4290" i="1"/>
  <c r="P4290" i="1"/>
  <c r="Q4290" i="1"/>
  <c r="D4291" i="1" l="1"/>
  <c r="M4291" i="1"/>
  <c r="N4291" i="1"/>
  <c r="O4291" i="1"/>
  <c r="P4291" i="1"/>
  <c r="Q4291" i="1"/>
  <c r="D4292" i="1" l="1"/>
  <c r="E4291" i="1"/>
  <c r="E4292" i="1" s="1"/>
  <c r="N4292" i="1"/>
  <c r="O4292" i="1"/>
  <c r="P4292" i="1"/>
  <c r="Q4292" i="1"/>
  <c r="M4292" i="1"/>
  <c r="D4293" i="1" l="1"/>
  <c r="M4293" i="1"/>
  <c r="N4293" i="1"/>
  <c r="O4293" i="1"/>
  <c r="P4293" i="1"/>
  <c r="Q4293" i="1"/>
  <c r="D4294" i="1" l="1"/>
  <c r="E4293" i="1"/>
  <c r="M4294" i="1"/>
  <c r="N4294" i="1"/>
  <c r="O4294" i="1"/>
  <c r="P4294" i="1"/>
  <c r="Q4294" i="1"/>
  <c r="E4294" i="1" l="1"/>
  <c r="D4295" i="1"/>
  <c r="M4295" i="1"/>
  <c r="N4295" i="1"/>
  <c r="O4295" i="1"/>
  <c r="P4295" i="1"/>
  <c r="Q4295" i="1"/>
  <c r="D4296" i="1" l="1"/>
  <c r="E4295" i="1"/>
  <c r="E4296" i="1" s="1"/>
  <c r="N4296" i="1"/>
  <c r="O4296" i="1"/>
  <c r="P4296" i="1"/>
  <c r="Q4296" i="1"/>
  <c r="M4296" i="1"/>
  <c r="D4297" i="1" l="1"/>
  <c r="M4297" i="1"/>
  <c r="N4297" i="1"/>
  <c r="O4297" i="1"/>
  <c r="P4297" i="1"/>
  <c r="Q4297" i="1"/>
  <c r="D4298" i="1" l="1"/>
  <c r="E4297" i="1"/>
  <c r="M4298" i="1"/>
  <c r="N4298" i="1"/>
  <c r="O4298" i="1"/>
  <c r="P4298" i="1"/>
  <c r="Q4298" i="1"/>
  <c r="E4298" i="1" l="1"/>
  <c r="D4299" i="1"/>
  <c r="M4299" i="1"/>
  <c r="N4299" i="1"/>
  <c r="O4299" i="1"/>
  <c r="P4299" i="1"/>
  <c r="Q4299" i="1"/>
  <c r="D4300" i="1" l="1"/>
  <c r="E4299" i="1"/>
  <c r="E4300" i="1" s="1"/>
  <c r="N4300" i="1"/>
  <c r="O4300" i="1"/>
  <c r="P4300" i="1"/>
  <c r="Q4300" i="1"/>
  <c r="M4300" i="1"/>
  <c r="D4301" i="1" l="1"/>
  <c r="M4301" i="1"/>
  <c r="N4301" i="1"/>
  <c r="O4301" i="1"/>
  <c r="P4301" i="1"/>
  <c r="Q4301" i="1"/>
  <c r="D4302" i="1" l="1"/>
  <c r="E4301" i="1"/>
  <c r="E4302" i="1" s="1"/>
  <c r="M4302" i="1"/>
  <c r="N4302" i="1"/>
  <c r="O4302" i="1"/>
  <c r="P4302" i="1"/>
  <c r="Q4302" i="1"/>
  <c r="D4303" i="1" l="1"/>
  <c r="M4303" i="1"/>
  <c r="N4303" i="1"/>
  <c r="O4303" i="1"/>
  <c r="P4303" i="1"/>
  <c r="Q4303" i="1"/>
  <c r="D4304" i="1" l="1"/>
  <c r="E4303" i="1"/>
  <c r="E4304" i="1" s="1"/>
  <c r="N4304" i="1"/>
  <c r="O4304" i="1"/>
  <c r="P4304" i="1"/>
  <c r="Q4304" i="1"/>
  <c r="M4304" i="1"/>
  <c r="D4305" i="1" l="1"/>
  <c r="M4305" i="1"/>
  <c r="N4305" i="1"/>
  <c r="O4305" i="1"/>
  <c r="P4305" i="1"/>
  <c r="Q4305" i="1"/>
  <c r="D4306" i="1" l="1"/>
  <c r="E4305" i="1"/>
  <c r="E4306" i="1" s="1"/>
  <c r="M4306" i="1"/>
  <c r="N4306" i="1"/>
  <c r="O4306" i="1"/>
  <c r="P4306" i="1"/>
  <c r="Q4306" i="1"/>
  <c r="D4307" i="1" l="1"/>
  <c r="N4307" i="1"/>
  <c r="O4307" i="1"/>
  <c r="P4307" i="1"/>
  <c r="Q4307" i="1"/>
  <c r="M4307" i="1"/>
  <c r="D4308" i="1" l="1"/>
  <c r="E4307" i="1"/>
  <c r="E4308" i="1" s="1"/>
  <c r="N4308" i="1"/>
  <c r="M4308" i="1"/>
  <c r="O4308" i="1"/>
  <c r="P4308" i="1"/>
  <c r="Q4308" i="1"/>
  <c r="D4309" i="1" l="1"/>
  <c r="M4309" i="1"/>
  <c r="Q4309" i="1"/>
  <c r="N4309" i="1"/>
  <c r="O4309" i="1"/>
  <c r="P4309" i="1"/>
  <c r="D4310" i="1" l="1"/>
  <c r="E4309" i="1"/>
  <c r="E4310" i="1" s="1"/>
  <c r="M4310" i="1"/>
  <c r="N4310" i="1"/>
  <c r="O4310" i="1"/>
  <c r="P4310" i="1"/>
  <c r="Q4310" i="1"/>
  <c r="D4311" i="1" l="1"/>
  <c r="M4311" i="1"/>
  <c r="N4311" i="1"/>
  <c r="O4311" i="1"/>
  <c r="P4311" i="1"/>
  <c r="Q4311" i="1"/>
  <c r="D4312" i="1" l="1"/>
  <c r="E4311" i="1"/>
  <c r="N4312" i="1"/>
  <c r="O4312" i="1"/>
  <c r="P4312" i="1"/>
  <c r="Q4312" i="1"/>
  <c r="M4312" i="1"/>
  <c r="E4312" i="1" l="1"/>
  <c r="D4313" i="1"/>
  <c r="Q4313" i="1"/>
  <c r="M4313" i="1"/>
  <c r="N4313" i="1"/>
  <c r="O4313" i="1"/>
  <c r="P4313" i="1"/>
  <c r="D4314" i="1" l="1"/>
  <c r="E4313" i="1"/>
  <c r="E4314" i="1" s="1"/>
  <c r="M4314" i="1"/>
  <c r="N4314" i="1"/>
  <c r="O4314" i="1"/>
  <c r="P4314" i="1"/>
  <c r="Q4314" i="1"/>
  <c r="D4315" i="1" l="1"/>
  <c r="M4315" i="1"/>
  <c r="N4315" i="1"/>
  <c r="O4315" i="1"/>
  <c r="P4315" i="1"/>
  <c r="Q4315" i="1"/>
  <c r="D4316" i="1" l="1"/>
  <c r="E4315" i="1"/>
  <c r="N4316" i="1"/>
  <c r="O4316" i="1"/>
  <c r="M4316" i="1"/>
  <c r="P4316" i="1"/>
  <c r="Q4316" i="1"/>
  <c r="E4316" i="1" l="1"/>
  <c r="D4317" i="1"/>
  <c r="Q4317" i="1"/>
  <c r="M4317" i="1"/>
  <c r="N4317" i="1"/>
  <c r="O4317" i="1"/>
  <c r="P4317" i="1"/>
  <c r="D4318" i="1" l="1"/>
  <c r="E4317" i="1"/>
  <c r="E4318" i="1" s="1"/>
  <c r="M4318" i="1"/>
  <c r="N4318" i="1"/>
  <c r="O4318" i="1"/>
  <c r="P4318" i="1"/>
  <c r="Q4318" i="1"/>
  <c r="D4319" i="1" l="1"/>
  <c r="M4319" i="1"/>
  <c r="N4319" i="1"/>
  <c r="O4319" i="1"/>
  <c r="P4319" i="1"/>
  <c r="Q4319" i="1"/>
  <c r="D4320" i="1" l="1"/>
  <c r="E4319" i="1"/>
  <c r="E4320" i="1" s="1"/>
  <c r="N4320" i="1"/>
  <c r="O4320" i="1"/>
  <c r="P4320" i="1"/>
  <c r="Q4320" i="1"/>
  <c r="M4320" i="1"/>
  <c r="D4321" i="1" l="1"/>
  <c r="P4321" i="1"/>
  <c r="Q4321" i="1"/>
  <c r="M4321" i="1"/>
  <c r="N4321" i="1"/>
  <c r="O4321" i="1"/>
  <c r="D4322" i="1" l="1"/>
  <c r="E4321" i="1"/>
  <c r="E4322" i="1" s="1"/>
  <c r="M4322" i="1"/>
  <c r="N4322" i="1"/>
  <c r="O4322" i="1"/>
  <c r="P4322" i="1"/>
  <c r="Q4322" i="1"/>
  <c r="D4323" i="1" l="1"/>
  <c r="M4323" i="1"/>
  <c r="N4323" i="1"/>
  <c r="O4323" i="1"/>
  <c r="P4323" i="1"/>
  <c r="Q4323" i="1"/>
  <c r="D4324" i="1" l="1"/>
  <c r="E4323" i="1"/>
  <c r="E4324" i="1" s="1"/>
  <c r="N4324" i="1"/>
  <c r="O4324" i="1"/>
  <c r="P4324" i="1"/>
  <c r="Q4324" i="1"/>
  <c r="M4324" i="1"/>
  <c r="D4325" i="1" l="1"/>
  <c r="M4325" i="1"/>
  <c r="N4325" i="1"/>
  <c r="O4325" i="1"/>
  <c r="P4325" i="1"/>
  <c r="Q4325" i="1"/>
  <c r="D4326" i="1" l="1"/>
  <c r="E4325" i="1"/>
  <c r="E4326" i="1" s="1"/>
  <c r="M4326" i="1"/>
  <c r="N4326" i="1"/>
  <c r="O4326" i="1"/>
  <c r="P4326" i="1"/>
  <c r="Q4326" i="1"/>
  <c r="D4327" i="1" l="1"/>
  <c r="M4327" i="1"/>
  <c r="N4327" i="1"/>
  <c r="O4327" i="1"/>
  <c r="P4327" i="1"/>
  <c r="Q4327" i="1"/>
  <c r="D4328" i="1" l="1"/>
  <c r="E4327" i="1"/>
  <c r="E4328" i="1" s="1"/>
  <c r="N4328" i="1"/>
  <c r="O4328" i="1"/>
  <c r="P4328" i="1"/>
  <c r="Q4328" i="1"/>
  <c r="M4328" i="1"/>
  <c r="D4329" i="1" l="1"/>
  <c r="M4329" i="1"/>
  <c r="N4329" i="1"/>
  <c r="O4329" i="1"/>
  <c r="P4329" i="1"/>
  <c r="Q4329" i="1"/>
  <c r="D4330" i="1" l="1"/>
  <c r="E4329" i="1"/>
  <c r="E4330" i="1" s="1"/>
  <c r="Q4330" i="1"/>
  <c r="M4330" i="1"/>
  <c r="N4330" i="1"/>
  <c r="O4330" i="1"/>
  <c r="P4330" i="1"/>
  <c r="D4331" i="1" l="1"/>
  <c r="M4331" i="1"/>
  <c r="N4331" i="1"/>
  <c r="O4331" i="1"/>
  <c r="P4331" i="1"/>
  <c r="Q4331" i="1"/>
  <c r="D4332" i="1" l="1"/>
  <c r="E4331" i="1"/>
  <c r="E4332" i="1" s="1"/>
  <c r="N4332" i="1"/>
  <c r="O4332" i="1"/>
  <c r="P4332" i="1"/>
  <c r="Q4332" i="1"/>
  <c r="M4332" i="1"/>
  <c r="D4333" i="1" l="1"/>
  <c r="M4333" i="1"/>
  <c r="N4333" i="1"/>
  <c r="O4333" i="1"/>
  <c r="P4333" i="1"/>
  <c r="Q4333" i="1"/>
  <c r="D4334" i="1" l="1"/>
  <c r="E4333" i="1"/>
  <c r="E4334" i="1" s="1"/>
  <c r="M4334" i="1"/>
  <c r="N4334" i="1"/>
  <c r="O4334" i="1"/>
  <c r="P4334" i="1"/>
  <c r="Q4334" i="1"/>
  <c r="D4335" i="1" l="1"/>
  <c r="M4335" i="1"/>
  <c r="N4335" i="1"/>
  <c r="O4335" i="1"/>
  <c r="P4335" i="1"/>
  <c r="Q4335" i="1"/>
  <c r="D4336" i="1" l="1"/>
  <c r="E4335" i="1"/>
  <c r="E4336" i="1" s="1"/>
  <c r="N4336" i="1"/>
  <c r="O4336" i="1"/>
  <c r="P4336" i="1"/>
  <c r="Q4336" i="1"/>
  <c r="M4336" i="1"/>
  <c r="D4337" i="1" l="1"/>
  <c r="M4337" i="1"/>
  <c r="N4337" i="1"/>
  <c r="O4337" i="1"/>
  <c r="P4337" i="1"/>
  <c r="Q4337" i="1"/>
  <c r="D4338" i="1" l="1"/>
  <c r="E4337" i="1"/>
  <c r="E4338" i="1" s="1"/>
  <c r="M4338" i="1"/>
  <c r="N4338" i="1"/>
  <c r="O4338" i="1"/>
  <c r="P4338" i="1"/>
  <c r="Q4338" i="1"/>
  <c r="D4339" i="1" l="1"/>
  <c r="M4339" i="1"/>
  <c r="N4339" i="1"/>
  <c r="O4339" i="1"/>
  <c r="P4339" i="1"/>
  <c r="Q4339" i="1"/>
  <c r="D4340" i="1" l="1"/>
  <c r="E4339" i="1"/>
  <c r="N4340" i="1"/>
  <c r="O4340" i="1"/>
  <c r="P4340" i="1"/>
  <c r="Q4340" i="1"/>
  <c r="M4340" i="1"/>
  <c r="E4340" i="1" l="1"/>
  <c r="D4341" i="1"/>
  <c r="M4341" i="1"/>
  <c r="N4341" i="1"/>
  <c r="O4341" i="1"/>
  <c r="P4341" i="1"/>
  <c r="Q4341" i="1"/>
  <c r="D4342" i="1" l="1"/>
  <c r="E4341" i="1"/>
  <c r="E4342" i="1" s="1"/>
  <c r="M4342" i="1"/>
  <c r="N4342" i="1"/>
  <c r="O4342" i="1"/>
  <c r="P4342" i="1"/>
  <c r="Q4342" i="1"/>
  <c r="D4343" i="1" l="1"/>
  <c r="M4343" i="1"/>
  <c r="N4343" i="1"/>
  <c r="O4343" i="1"/>
  <c r="P4343" i="1"/>
  <c r="Q4343" i="1"/>
  <c r="D4344" i="1" l="1"/>
  <c r="E4343" i="1"/>
  <c r="E4344" i="1" s="1"/>
  <c r="N4344" i="1"/>
  <c r="O4344" i="1"/>
  <c r="P4344" i="1"/>
  <c r="Q4344" i="1"/>
  <c r="M4344" i="1"/>
  <c r="D4345" i="1" l="1"/>
  <c r="M4345" i="1"/>
  <c r="O4345" i="1"/>
  <c r="N4345" i="1"/>
  <c r="P4345" i="1"/>
  <c r="Q4345" i="1"/>
  <c r="D4346" i="1" l="1"/>
  <c r="E4345" i="1"/>
  <c r="E4346" i="1" s="1"/>
  <c r="M4346" i="1"/>
  <c r="N4346" i="1"/>
  <c r="O4346" i="1"/>
  <c r="P4346" i="1"/>
  <c r="Q4346" i="1"/>
  <c r="D4347" i="1" l="1"/>
  <c r="M4347" i="1"/>
  <c r="N4347" i="1"/>
  <c r="O4347" i="1"/>
  <c r="P4347" i="1"/>
  <c r="Q4347" i="1"/>
  <c r="D4348" i="1" l="1"/>
  <c r="E4347" i="1"/>
  <c r="E4348" i="1" s="1"/>
  <c r="N4348" i="1"/>
  <c r="O4348" i="1"/>
  <c r="P4348" i="1"/>
  <c r="Q4348" i="1"/>
  <c r="M4348" i="1"/>
  <c r="D4349" i="1" l="1"/>
  <c r="M4349" i="1"/>
  <c r="N4349" i="1"/>
  <c r="O4349" i="1"/>
  <c r="P4349" i="1"/>
  <c r="Q4349" i="1"/>
  <c r="D4350" i="1" l="1"/>
  <c r="E4349" i="1"/>
  <c r="E4350" i="1" s="1"/>
  <c r="M4350" i="1"/>
  <c r="N4350" i="1"/>
  <c r="O4350" i="1"/>
  <c r="P4350" i="1"/>
  <c r="Q4350" i="1"/>
  <c r="D4351" i="1" l="1"/>
  <c r="M4351" i="1"/>
  <c r="N4351" i="1"/>
  <c r="O4351" i="1"/>
  <c r="P4351" i="1"/>
  <c r="Q4351" i="1"/>
  <c r="D4352" i="1" l="1"/>
  <c r="E4351" i="1"/>
  <c r="E4352" i="1" s="1"/>
  <c r="N4352" i="1"/>
  <c r="O4352" i="1"/>
  <c r="P4352" i="1"/>
  <c r="Q4352" i="1"/>
  <c r="M4352" i="1"/>
  <c r="D4353" i="1" l="1"/>
  <c r="M4353" i="1"/>
  <c r="N4353" i="1"/>
  <c r="O4353" i="1"/>
  <c r="P4353" i="1"/>
  <c r="Q4353" i="1"/>
  <c r="D4354" i="1" l="1"/>
  <c r="E4353" i="1"/>
  <c r="M4354" i="1"/>
  <c r="N4354" i="1"/>
  <c r="O4354" i="1"/>
  <c r="P4354" i="1"/>
  <c r="Q4354" i="1"/>
  <c r="E4354" i="1" l="1"/>
  <c r="D4355" i="1"/>
  <c r="M4355" i="1"/>
  <c r="N4355" i="1"/>
  <c r="O4355" i="1"/>
  <c r="P4355" i="1"/>
  <c r="Q4355" i="1"/>
  <c r="D4356" i="1" l="1"/>
  <c r="E4355" i="1"/>
  <c r="E4356" i="1" s="1"/>
  <c r="N4356" i="1"/>
  <c r="O4356" i="1"/>
  <c r="P4356" i="1"/>
  <c r="Q4356" i="1"/>
  <c r="M4356" i="1"/>
  <c r="D4357" i="1" l="1"/>
  <c r="M4357" i="1"/>
  <c r="N4357" i="1"/>
  <c r="O4357" i="1"/>
  <c r="P4357" i="1"/>
  <c r="Q4357" i="1"/>
  <c r="D4358" i="1" l="1"/>
  <c r="E4357" i="1"/>
  <c r="E4358" i="1" s="1"/>
  <c r="M4358" i="1"/>
  <c r="N4358" i="1"/>
  <c r="O4358" i="1"/>
  <c r="P4358" i="1"/>
  <c r="Q4358" i="1"/>
  <c r="D4359" i="1" l="1"/>
  <c r="M4359" i="1"/>
  <c r="N4359" i="1"/>
  <c r="O4359" i="1"/>
  <c r="P4359" i="1"/>
  <c r="Q4359" i="1"/>
  <c r="D4360" i="1" l="1"/>
  <c r="E4359" i="1"/>
  <c r="N4360" i="1"/>
  <c r="O4360" i="1"/>
  <c r="P4360" i="1"/>
  <c r="Q4360" i="1"/>
  <c r="M4360" i="1"/>
  <c r="E4360" i="1" l="1"/>
  <c r="D4361" i="1"/>
  <c r="M4361" i="1"/>
  <c r="N4361" i="1"/>
  <c r="O4361" i="1"/>
  <c r="P4361" i="1"/>
  <c r="Q4361" i="1"/>
  <c r="D4362" i="1" l="1"/>
  <c r="E4361" i="1"/>
  <c r="M4362" i="1"/>
  <c r="N4362" i="1"/>
  <c r="O4362" i="1"/>
  <c r="P4362" i="1"/>
  <c r="Q4362" i="1"/>
  <c r="E4362" i="1" l="1"/>
  <c r="D4363" i="1"/>
  <c r="M4363" i="1"/>
  <c r="N4363" i="1"/>
  <c r="O4363" i="1"/>
  <c r="P4363" i="1"/>
  <c r="Q4363" i="1"/>
  <c r="D4364" i="1" l="1"/>
  <c r="E4363" i="1"/>
  <c r="N4364" i="1"/>
  <c r="O4364" i="1"/>
  <c r="P4364" i="1"/>
  <c r="Q4364" i="1"/>
  <c r="M4364" i="1"/>
  <c r="E4364" i="1" l="1"/>
  <c r="D4365" i="1"/>
  <c r="M4365" i="1"/>
  <c r="N4365" i="1"/>
  <c r="O4365" i="1"/>
  <c r="P4365" i="1"/>
  <c r="Q4365" i="1"/>
  <c r="D4366" i="1" l="1"/>
  <c r="E4365" i="1"/>
  <c r="E4366" i="1" s="1"/>
  <c r="M4366" i="1"/>
  <c r="N4366" i="1"/>
  <c r="O4366" i="1"/>
  <c r="P4366" i="1"/>
  <c r="Q4366" i="1"/>
  <c r="D4367" i="1" l="1"/>
  <c r="N4367" i="1"/>
  <c r="O4367" i="1"/>
  <c r="P4367" i="1"/>
  <c r="M4367" i="1"/>
  <c r="Q4367" i="1"/>
  <c r="D4368" i="1" l="1"/>
  <c r="E4367" i="1"/>
  <c r="E4368" i="1" s="1"/>
  <c r="N4368" i="1"/>
  <c r="O4368" i="1"/>
  <c r="P4368" i="1"/>
  <c r="Q4368" i="1"/>
  <c r="M4368" i="1"/>
  <c r="D4369" i="1" l="1"/>
  <c r="Q4369" i="1"/>
  <c r="M4369" i="1"/>
  <c r="N4369" i="1"/>
  <c r="O4369" i="1"/>
  <c r="P4369" i="1"/>
  <c r="D4370" i="1" l="1"/>
  <c r="E4369" i="1"/>
  <c r="E4370" i="1" s="1"/>
  <c r="M4370" i="1"/>
  <c r="N4370" i="1"/>
  <c r="O4370" i="1"/>
  <c r="Q4370" i="1"/>
  <c r="P4370" i="1"/>
  <c r="D4371" i="1" l="1"/>
  <c r="M4371" i="1"/>
  <c r="N4371" i="1"/>
  <c r="O4371" i="1"/>
  <c r="P4371" i="1"/>
  <c r="Q4371" i="1"/>
  <c r="D4372" i="1" l="1"/>
  <c r="E4371" i="1"/>
  <c r="N4372" i="1"/>
  <c r="O4372" i="1"/>
  <c r="P4372" i="1"/>
  <c r="Q4372" i="1"/>
  <c r="M4372" i="1"/>
  <c r="E4372" i="1" l="1"/>
  <c r="D4373" i="1"/>
  <c r="M4373" i="1"/>
  <c r="N4373" i="1"/>
  <c r="O4373" i="1"/>
  <c r="P4373" i="1"/>
  <c r="Q4373" i="1"/>
  <c r="D4374" i="1" l="1"/>
  <c r="E4373" i="1"/>
  <c r="E4374" i="1" s="1"/>
  <c r="M4374" i="1"/>
  <c r="N4374" i="1"/>
  <c r="O4374" i="1"/>
  <c r="P4374" i="1"/>
  <c r="Q4374" i="1"/>
  <c r="D4375" i="1" l="1"/>
  <c r="M4375" i="1"/>
  <c r="N4375" i="1"/>
  <c r="O4375" i="1"/>
  <c r="P4375" i="1"/>
  <c r="Q4375" i="1"/>
  <c r="D4376" i="1" l="1"/>
  <c r="E4375" i="1"/>
  <c r="N4376" i="1"/>
  <c r="O4376" i="1"/>
  <c r="P4376" i="1"/>
  <c r="Q4376" i="1"/>
  <c r="M4376" i="1"/>
  <c r="E4376" i="1" l="1"/>
  <c r="D4377" i="1"/>
  <c r="M4377" i="1"/>
  <c r="N4377" i="1"/>
  <c r="O4377" i="1"/>
  <c r="P4377" i="1"/>
  <c r="Q4377" i="1"/>
  <c r="D4378" i="1" l="1"/>
  <c r="E4377" i="1"/>
  <c r="E4378" i="1" s="1"/>
  <c r="M4378" i="1"/>
  <c r="N4378" i="1"/>
  <c r="O4378" i="1"/>
  <c r="P4378" i="1"/>
  <c r="Q4378" i="1"/>
  <c r="D4379" i="1" l="1"/>
  <c r="M4379" i="1"/>
  <c r="N4379" i="1"/>
  <c r="O4379" i="1"/>
  <c r="P4379" i="1"/>
  <c r="Q4379" i="1"/>
  <c r="D4380" i="1" l="1"/>
  <c r="E4379" i="1"/>
  <c r="E4380" i="1" s="1"/>
  <c r="N4380" i="1"/>
  <c r="O4380" i="1"/>
  <c r="P4380" i="1"/>
  <c r="Q4380" i="1"/>
  <c r="M4380" i="1"/>
  <c r="D4381" i="1" l="1"/>
  <c r="M4381" i="1"/>
  <c r="N4381" i="1"/>
  <c r="O4381" i="1"/>
  <c r="P4381" i="1"/>
  <c r="Q4381" i="1"/>
  <c r="D4382" i="1" l="1"/>
  <c r="E4381" i="1"/>
  <c r="E4382" i="1" s="1"/>
  <c r="M4382" i="1"/>
  <c r="N4382" i="1"/>
  <c r="O4382" i="1"/>
  <c r="Q4382" i="1"/>
  <c r="P4382" i="1"/>
  <c r="D4383" i="1" l="1"/>
  <c r="O4383" i="1"/>
  <c r="P4383" i="1"/>
  <c r="M4383" i="1"/>
  <c r="Q4383" i="1"/>
  <c r="N4383" i="1"/>
  <c r="D4384" i="1" l="1"/>
  <c r="E4383" i="1"/>
  <c r="E4384" i="1" s="1"/>
  <c r="P4384" i="1"/>
  <c r="Q4384" i="1"/>
  <c r="M4384" i="1"/>
  <c r="O4384" i="1"/>
  <c r="N4384" i="1"/>
  <c r="D4385" i="1" l="1"/>
  <c r="M4385" i="1"/>
  <c r="O4385" i="1"/>
  <c r="Q4385" i="1"/>
  <c r="N4385" i="1"/>
  <c r="P4385" i="1"/>
  <c r="D4386" i="1" l="1"/>
  <c r="E4385" i="1"/>
  <c r="E4386" i="1" s="1"/>
  <c r="M4386" i="1"/>
  <c r="N4386" i="1"/>
  <c r="O4386" i="1"/>
  <c r="Q4386" i="1"/>
  <c r="P4386" i="1"/>
  <c r="D4387" i="1" l="1"/>
  <c r="O4387" i="1"/>
  <c r="P4387" i="1"/>
  <c r="M4387" i="1"/>
  <c r="Q4387" i="1"/>
  <c r="N4387" i="1"/>
  <c r="D4388" i="1" l="1"/>
  <c r="E4387" i="1"/>
  <c r="E4388" i="1" s="1"/>
  <c r="P4388" i="1"/>
  <c r="Q4388" i="1"/>
  <c r="M4388" i="1"/>
  <c r="O4388" i="1"/>
  <c r="N4388" i="1"/>
  <c r="D4389" i="1" l="1"/>
  <c r="M4389" i="1"/>
  <c r="O4389" i="1"/>
  <c r="Q4389" i="1"/>
  <c r="N4389" i="1"/>
  <c r="P4389" i="1"/>
  <c r="D4390" i="1" l="1"/>
  <c r="E4389" i="1"/>
  <c r="E4390" i="1" s="1"/>
  <c r="M4390" i="1"/>
  <c r="N4390" i="1"/>
  <c r="O4390" i="1"/>
  <c r="Q4390" i="1"/>
  <c r="P4390" i="1"/>
  <c r="D4391" i="1" l="1"/>
  <c r="O4391" i="1"/>
  <c r="P4391" i="1"/>
  <c r="M4391" i="1"/>
  <c r="Q4391" i="1"/>
  <c r="N4391" i="1"/>
  <c r="D4392" i="1" l="1"/>
  <c r="E4391" i="1"/>
  <c r="E4392" i="1" s="1"/>
  <c r="P4392" i="1"/>
  <c r="Q4392" i="1"/>
  <c r="M4392" i="1"/>
  <c r="O4392" i="1"/>
  <c r="N4392" i="1"/>
  <c r="D4393" i="1" l="1"/>
  <c r="M4393" i="1"/>
  <c r="O4393" i="1"/>
  <c r="Q4393" i="1"/>
  <c r="N4393" i="1"/>
  <c r="P4393" i="1"/>
  <c r="D4394" i="1" l="1"/>
  <c r="E4393" i="1"/>
  <c r="E4394" i="1" s="1"/>
  <c r="M4394" i="1"/>
  <c r="N4394" i="1"/>
  <c r="O4394" i="1"/>
  <c r="Q4394" i="1"/>
  <c r="P4394" i="1"/>
  <c r="D4395" i="1" l="1"/>
  <c r="O4395" i="1"/>
  <c r="P4395" i="1"/>
  <c r="M4395" i="1"/>
  <c r="Q4395" i="1"/>
  <c r="N4395" i="1"/>
  <c r="D4396" i="1" l="1"/>
  <c r="E4395" i="1"/>
  <c r="E4396" i="1" s="1"/>
  <c r="P4396" i="1"/>
  <c r="Q4396" i="1"/>
  <c r="M4396" i="1"/>
  <c r="O4396" i="1"/>
  <c r="N4396" i="1"/>
  <c r="D4397" i="1" l="1"/>
  <c r="M4397" i="1"/>
  <c r="O4397" i="1"/>
  <c r="Q4397" i="1"/>
  <c r="N4397" i="1"/>
  <c r="P4397" i="1"/>
  <c r="D4398" i="1" l="1"/>
  <c r="E4397" i="1"/>
  <c r="E4398" i="1" s="1"/>
  <c r="M4398" i="1"/>
  <c r="N4398" i="1"/>
  <c r="O4398" i="1"/>
  <c r="Q4398" i="1"/>
  <c r="P4398" i="1"/>
  <c r="D4399" i="1" l="1"/>
  <c r="O4399" i="1"/>
  <c r="P4399" i="1"/>
  <c r="M4399" i="1"/>
  <c r="Q4399" i="1"/>
  <c r="N4399" i="1"/>
  <c r="D4400" i="1" l="1"/>
  <c r="E4399" i="1"/>
  <c r="E4400" i="1" s="1"/>
  <c r="P4400" i="1"/>
  <c r="Q4400" i="1"/>
  <c r="M4400" i="1"/>
  <c r="O4400" i="1"/>
  <c r="N4400" i="1"/>
  <c r="D4401" i="1" l="1"/>
  <c r="O4401" i="1"/>
  <c r="Q4401" i="1"/>
  <c r="M4401" i="1"/>
  <c r="N4401" i="1"/>
  <c r="P4401" i="1"/>
  <c r="D4402" i="1" l="1"/>
  <c r="E4401" i="1"/>
  <c r="E4402" i="1" s="1"/>
  <c r="N4402" i="1"/>
  <c r="M4402" i="1"/>
  <c r="O4402" i="1"/>
  <c r="Q4402" i="1"/>
  <c r="P4402" i="1"/>
  <c r="D4403" i="1" l="1"/>
  <c r="O4403" i="1"/>
  <c r="P4403" i="1"/>
  <c r="M4403" i="1"/>
  <c r="Q4403" i="1"/>
  <c r="N4403" i="1"/>
  <c r="D4404" i="1" l="1"/>
  <c r="E4403" i="1"/>
  <c r="E4404" i="1" s="1"/>
  <c r="P4404" i="1"/>
  <c r="Q4404" i="1"/>
  <c r="O4404" i="1"/>
  <c r="M4404" i="1"/>
  <c r="N4404" i="1"/>
  <c r="D4405" i="1" l="1"/>
  <c r="M4405" i="1"/>
  <c r="O4405" i="1"/>
  <c r="Q4405" i="1"/>
  <c r="N4405" i="1"/>
  <c r="P4405" i="1"/>
  <c r="D4406" i="1" l="1"/>
  <c r="E4405" i="1"/>
  <c r="M4406" i="1"/>
  <c r="N4406" i="1"/>
  <c r="O4406" i="1"/>
  <c r="Q4406" i="1"/>
  <c r="P4406" i="1"/>
  <c r="E4406" i="1" l="1"/>
  <c r="D4407" i="1"/>
  <c r="O4407" i="1"/>
  <c r="P4407" i="1"/>
  <c r="Q4407" i="1"/>
  <c r="M4407" i="1"/>
  <c r="N4407" i="1"/>
  <c r="D4408" i="1" l="1"/>
  <c r="E4407" i="1"/>
  <c r="E4408" i="1" s="1"/>
  <c r="P4408" i="1"/>
  <c r="Q4408" i="1"/>
  <c r="M4408" i="1"/>
  <c r="O4408" i="1"/>
  <c r="N4408" i="1"/>
  <c r="D4409" i="1" l="1"/>
  <c r="M4409" i="1"/>
  <c r="O4409" i="1"/>
  <c r="Q4409" i="1"/>
  <c r="N4409" i="1"/>
  <c r="P4409" i="1"/>
  <c r="D4410" i="1" l="1"/>
  <c r="E4409" i="1"/>
  <c r="E4410" i="1" s="1"/>
  <c r="N4410" i="1"/>
  <c r="O4410" i="1"/>
  <c r="Q4410" i="1"/>
  <c r="P4410" i="1"/>
  <c r="M4410" i="1"/>
  <c r="D4411" i="1" l="1"/>
  <c r="N4411" i="1"/>
  <c r="Q4411" i="1"/>
  <c r="O4411" i="1"/>
  <c r="P4411" i="1"/>
  <c r="M4411" i="1"/>
  <c r="D4412" i="1" l="1"/>
  <c r="E4411" i="1"/>
  <c r="E4412" i="1" s="1"/>
  <c r="M4412" i="1"/>
  <c r="N4412" i="1"/>
  <c r="O4412" i="1"/>
  <c r="P4412" i="1"/>
  <c r="Q4412" i="1"/>
  <c r="D4413" i="1" l="1"/>
  <c r="M4413" i="1"/>
  <c r="O4413" i="1"/>
  <c r="P4413" i="1"/>
  <c r="Q4413" i="1"/>
  <c r="N4413" i="1"/>
  <c r="D4414" i="1" l="1"/>
  <c r="E4413" i="1"/>
  <c r="E4414" i="1" s="1"/>
  <c r="Q4414" i="1"/>
  <c r="P4414" i="1"/>
  <c r="M4414" i="1"/>
  <c r="N4414" i="1"/>
  <c r="O4414" i="1"/>
  <c r="D4415" i="1" l="1"/>
  <c r="O4415" i="1"/>
  <c r="P4415" i="1"/>
  <c r="M4415" i="1"/>
  <c r="N4415" i="1"/>
  <c r="Q4415" i="1"/>
  <c r="D4416" i="1" l="1"/>
  <c r="E4415" i="1"/>
  <c r="E4416" i="1" s="1"/>
  <c r="Q4416" i="1"/>
  <c r="O4416" i="1"/>
  <c r="P4416" i="1"/>
  <c r="M4416" i="1"/>
  <c r="N4416" i="1"/>
  <c r="D4417" i="1" l="1"/>
  <c r="Q4417" i="1"/>
  <c r="M4417" i="1"/>
  <c r="N4417" i="1"/>
  <c r="O4417" i="1"/>
  <c r="P4417" i="1"/>
  <c r="D4418" i="1" l="1"/>
  <c r="E4417" i="1"/>
  <c r="E4418" i="1" s="1"/>
  <c r="Q4418" i="1"/>
  <c r="M4418" i="1"/>
  <c r="N4418" i="1"/>
  <c r="O4418" i="1"/>
  <c r="P4418" i="1"/>
  <c r="D4419" i="1" l="1"/>
  <c r="O4419" i="1"/>
  <c r="P4419" i="1"/>
  <c r="Q4419" i="1"/>
  <c r="M4419" i="1"/>
  <c r="N4419" i="1"/>
  <c r="D4420" i="1" l="1"/>
  <c r="E4419" i="1"/>
  <c r="E4420" i="1" s="1"/>
  <c r="N4420" i="1"/>
  <c r="O4420" i="1"/>
  <c r="P4420" i="1"/>
  <c r="Q4420" i="1"/>
  <c r="M4420" i="1"/>
  <c r="D4421" i="1" l="1"/>
  <c r="M4421" i="1"/>
  <c r="N4421" i="1"/>
  <c r="O4421" i="1"/>
  <c r="P4421" i="1"/>
  <c r="Q4421" i="1"/>
  <c r="D4422" i="1" l="1"/>
  <c r="E4421" i="1"/>
  <c r="E4422" i="1" s="1"/>
  <c r="O4422" i="1"/>
  <c r="P4422" i="1"/>
  <c r="Q4422" i="1"/>
  <c r="M4422" i="1"/>
  <c r="N4422" i="1"/>
  <c r="D4423" i="1" l="1"/>
  <c r="M4423" i="1"/>
  <c r="N4423" i="1"/>
  <c r="O4423" i="1"/>
  <c r="P4423" i="1"/>
  <c r="Q4423" i="1"/>
  <c r="D4424" i="1" l="1"/>
  <c r="E4423" i="1"/>
  <c r="E4424" i="1" s="1"/>
  <c r="M4424" i="1"/>
  <c r="N4424" i="1"/>
  <c r="O4424" i="1"/>
  <c r="P4424" i="1"/>
  <c r="Q4424" i="1"/>
  <c r="D4425" i="1" l="1"/>
  <c r="Q4425" i="1"/>
  <c r="M4425" i="1"/>
  <c r="N4425" i="1"/>
  <c r="O4425" i="1"/>
  <c r="P4425" i="1"/>
  <c r="D4426" i="1" l="1"/>
  <c r="E4425" i="1"/>
  <c r="E4426" i="1" s="1"/>
  <c r="M4426" i="1"/>
  <c r="N4426" i="1"/>
  <c r="O4426" i="1"/>
  <c r="P4426" i="1"/>
  <c r="Q4426" i="1"/>
  <c r="D4427" i="1" l="1"/>
  <c r="M4427" i="1"/>
  <c r="N4427" i="1"/>
  <c r="O4427" i="1"/>
  <c r="P4427" i="1"/>
  <c r="Q4427" i="1"/>
  <c r="D4428" i="1" l="1"/>
  <c r="E4427" i="1"/>
  <c r="M4428" i="1"/>
  <c r="N4428" i="1"/>
  <c r="O4428" i="1"/>
  <c r="P4428" i="1"/>
  <c r="Q4428" i="1"/>
  <c r="E4428" i="1" l="1"/>
  <c r="D4429" i="1"/>
  <c r="Q4429" i="1"/>
  <c r="M4429" i="1"/>
  <c r="N4429" i="1"/>
  <c r="O4429" i="1"/>
  <c r="P4429" i="1"/>
  <c r="D4430" i="1" l="1"/>
  <c r="E4429" i="1"/>
  <c r="E4430" i="1" s="1"/>
  <c r="M4430" i="1"/>
  <c r="N4430" i="1"/>
  <c r="O4430" i="1"/>
  <c r="P4430" i="1"/>
  <c r="Q4430" i="1"/>
  <c r="D4431" i="1" l="1"/>
  <c r="M4431" i="1"/>
  <c r="N4431" i="1"/>
  <c r="O4431" i="1"/>
  <c r="P4431" i="1"/>
  <c r="Q4431" i="1"/>
  <c r="D4432" i="1" l="1"/>
  <c r="E4431" i="1"/>
  <c r="M4432" i="1"/>
  <c r="N4432" i="1"/>
  <c r="O4432" i="1"/>
  <c r="P4432" i="1"/>
  <c r="Q4432" i="1"/>
  <c r="E4432" i="1" l="1"/>
  <c r="D4433" i="1"/>
  <c r="Q4433" i="1"/>
  <c r="M4433" i="1"/>
  <c r="N4433" i="1"/>
  <c r="O4433" i="1"/>
  <c r="P4433" i="1"/>
  <c r="D4434" i="1" l="1"/>
  <c r="E4433" i="1"/>
  <c r="M4434" i="1"/>
  <c r="N4434" i="1"/>
  <c r="O4434" i="1"/>
  <c r="P4434" i="1"/>
  <c r="Q4434" i="1"/>
  <c r="E4434" i="1" l="1"/>
  <c r="D4435" i="1"/>
  <c r="M4435" i="1"/>
  <c r="N4435" i="1"/>
  <c r="O4435" i="1"/>
  <c r="P4435" i="1"/>
  <c r="Q4435" i="1"/>
  <c r="D4436" i="1" l="1"/>
  <c r="E4435" i="1"/>
  <c r="M4436" i="1"/>
  <c r="N4436" i="1"/>
  <c r="O4436" i="1"/>
  <c r="P4436" i="1"/>
  <c r="Q4436" i="1"/>
  <c r="E4436" i="1" l="1"/>
  <c r="D4437" i="1"/>
  <c r="M4437" i="1"/>
  <c r="N4437" i="1"/>
  <c r="O4437" i="1"/>
  <c r="P4437" i="1"/>
  <c r="Q4437" i="1"/>
  <c r="D4438" i="1" l="1"/>
  <c r="E4437" i="1"/>
  <c r="Q4438" i="1"/>
  <c r="M4438" i="1"/>
  <c r="N4438" i="1"/>
  <c r="O4438" i="1"/>
  <c r="P4438" i="1"/>
  <c r="E4438" i="1" l="1"/>
  <c r="D4439" i="1"/>
  <c r="M4439" i="1"/>
  <c r="N4439" i="1"/>
  <c r="O4439" i="1"/>
  <c r="P4439" i="1"/>
  <c r="Q4439" i="1"/>
  <c r="D4440" i="1" l="1"/>
  <c r="E4439" i="1"/>
  <c r="M4440" i="1"/>
  <c r="N4440" i="1"/>
  <c r="O4440" i="1"/>
  <c r="P4440" i="1"/>
  <c r="Q4440" i="1"/>
  <c r="E4440" i="1" l="1"/>
  <c r="D4441" i="1"/>
  <c r="M4441" i="1"/>
  <c r="N4441" i="1"/>
  <c r="O4441" i="1"/>
  <c r="P4441" i="1"/>
  <c r="Q4441" i="1"/>
  <c r="D4442" i="1" l="1"/>
  <c r="E4441" i="1"/>
  <c r="M4442" i="1"/>
  <c r="N4442" i="1"/>
  <c r="O4442" i="1"/>
  <c r="P4442" i="1"/>
  <c r="Q4442" i="1"/>
  <c r="E4442" i="1" l="1"/>
  <c r="D4443" i="1"/>
  <c r="M4443" i="1"/>
  <c r="N4443" i="1"/>
  <c r="O4443" i="1"/>
  <c r="P4443" i="1"/>
  <c r="Q4443" i="1"/>
  <c r="D4444" i="1" l="1"/>
  <c r="E4443" i="1"/>
  <c r="M4444" i="1"/>
  <c r="N4444" i="1"/>
  <c r="O4444" i="1"/>
  <c r="P4444" i="1"/>
  <c r="Q4444" i="1"/>
  <c r="E4444" i="1" l="1"/>
  <c r="D4445" i="1"/>
  <c r="Q4445" i="1"/>
  <c r="M4445" i="1"/>
  <c r="N4445" i="1"/>
  <c r="O4445" i="1"/>
  <c r="P4445" i="1"/>
  <c r="D4446" i="1" l="1"/>
  <c r="E4445" i="1"/>
  <c r="M4446" i="1"/>
  <c r="N4446" i="1"/>
  <c r="O4446" i="1"/>
  <c r="P4446" i="1"/>
  <c r="Q4446" i="1"/>
  <c r="E4446" i="1" l="1"/>
  <c r="D4447" i="1"/>
  <c r="M4447" i="1"/>
  <c r="N4447" i="1"/>
  <c r="O4447" i="1"/>
  <c r="P4447" i="1"/>
  <c r="Q4447" i="1"/>
  <c r="D4448" i="1" l="1"/>
  <c r="E4447" i="1"/>
  <c r="M4448" i="1"/>
  <c r="N4448" i="1"/>
  <c r="O4448" i="1"/>
  <c r="P4448" i="1"/>
  <c r="Q4448" i="1"/>
  <c r="E4448" i="1" l="1"/>
  <c r="D4449" i="1"/>
  <c r="Q4449" i="1"/>
  <c r="M4449" i="1"/>
  <c r="N4449" i="1"/>
  <c r="O4449" i="1"/>
  <c r="P4449" i="1"/>
  <c r="D4450" i="1" l="1"/>
  <c r="E4449" i="1"/>
  <c r="E4450" i="1" s="1"/>
  <c r="M4450" i="1"/>
  <c r="N4450" i="1"/>
  <c r="O4450" i="1"/>
  <c r="P4450" i="1"/>
  <c r="Q4450" i="1"/>
  <c r="D4451" i="1" l="1"/>
  <c r="M4451" i="1"/>
  <c r="N4451" i="1"/>
  <c r="O4451" i="1"/>
  <c r="P4451" i="1"/>
  <c r="Q4451" i="1"/>
  <c r="D4452" i="1" l="1"/>
  <c r="E4451" i="1"/>
  <c r="M4452" i="1"/>
  <c r="N4452" i="1"/>
  <c r="O4452" i="1"/>
  <c r="P4452" i="1"/>
  <c r="Q4452" i="1"/>
  <c r="E4452" i="1" l="1"/>
  <c r="D4453" i="1"/>
  <c r="Q4453" i="1"/>
  <c r="M4453" i="1"/>
  <c r="N4453" i="1"/>
  <c r="O4453" i="1"/>
  <c r="P4453" i="1"/>
  <c r="D4454" i="1" l="1"/>
  <c r="E4453" i="1"/>
  <c r="M4454" i="1"/>
  <c r="N4454" i="1"/>
  <c r="O4454" i="1"/>
  <c r="P4454" i="1"/>
  <c r="Q4454" i="1"/>
  <c r="E4454" i="1" l="1"/>
  <c r="D4455" i="1"/>
  <c r="M4455" i="1"/>
  <c r="N4455" i="1"/>
  <c r="O4455" i="1"/>
  <c r="P4455" i="1"/>
  <c r="Q4455" i="1"/>
  <c r="D4456" i="1" l="1"/>
  <c r="E4455" i="1"/>
  <c r="M4456" i="1"/>
  <c r="N4456" i="1"/>
  <c r="O4456" i="1"/>
  <c r="P4456" i="1"/>
  <c r="Q4456" i="1"/>
  <c r="E4456" i="1" l="1"/>
  <c r="D4457" i="1"/>
  <c r="Q4457" i="1"/>
  <c r="M4457" i="1"/>
  <c r="N4457" i="1"/>
  <c r="O4457" i="1"/>
  <c r="P4457" i="1"/>
  <c r="D4458" i="1" l="1"/>
  <c r="E4457" i="1"/>
  <c r="M4458" i="1"/>
  <c r="N4458" i="1"/>
  <c r="O4458" i="1"/>
  <c r="P4458" i="1"/>
  <c r="Q4458" i="1"/>
  <c r="E4458" i="1" l="1"/>
  <c r="D4459" i="1"/>
  <c r="M4459" i="1"/>
  <c r="N4459" i="1"/>
  <c r="O4459" i="1"/>
  <c r="P4459" i="1"/>
  <c r="Q4459" i="1"/>
  <c r="D4460" i="1" l="1"/>
  <c r="E4459" i="1"/>
  <c r="M4460" i="1"/>
  <c r="N4460" i="1"/>
  <c r="O4460" i="1"/>
  <c r="P4460" i="1"/>
  <c r="Q4460" i="1"/>
  <c r="E4460" i="1" l="1"/>
  <c r="D4461" i="1"/>
  <c r="Q4461" i="1"/>
  <c r="M4461" i="1"/>
  <c r="N4461" i="1"/>
  <c r="O4461" i="1"/>
  <c r="P4461" i="1"/>
  <c r="D4462" i="1" l="1"/>
  <c r="E4461" i="1"/>
  <c r="M4462" i="1"/>
  <c r="N4462" i="1"/>
  <c r="O4462" i="1"/>
  <c r="P4462" i="1"/>
  <c r="Q4462" i="1"/>
  <c r="E4462" i="1" l="1"/>
  <c r="D4463" i="1"/>
  <c r="M4463" i="1"/>
  <c r="N4463" i="1"/>
  <c r="O4463" i="1"/>
  <c r="P4463" i="1"/>
  <c r="Q4463" i="1"/>
  <c r="D4464" i="1" l="1"/>
  <c r="E4463" i="1"/>
  <c r="M4464" i="1"/>
  <c r="N4464" i="1"/>
  <c r="O4464" i="1"/>
  <c r="P4464" i="1"/>
  <c r="Q4464" i="1"/>
  <c r="E4464" i="1" l="1"/>
  <c r="D4465" i="1"/>
  <c r="Q4465" i="1"/>
  <c r="M4465" i="1"/>
  <c r="N4465" i="1"/>
  <c r="O4465" i="1"/>
  <c r="P4465" i="1"/>
  <c r="D4466" i="1" l="1"/>
  <c r="E4465" i="1"/>
  <c r="M4466" i="1"/>
  <c r="N4466" i="1"/>
  <c r="O4466" i="1"/>
  <c r="P4466" i="1"/>
  <c r="Q4466" i="1"/>
  <c r="E4466" i="1" l="1"/>
  <c r="D4467" i="1"/>
  <c r="M4467" i="1"/>
  <c r="N4467" i="1"/>
  <c r="O4467" i="1"/>
  <c r="P4467" i="1"/>
  <c r="Q4467" i="1"/>
  <c r="D4468" i="1" l="1"/>
  <c r="E4467" i="1"/>
  <c r="M4468" i="1"/>
  <c r="N4468" i="1"/>
  <c r="O4468" i="1"/>
  <c r="P4468" i="1"/>
  <c r="Q4468" i="1"/>
  <c r="E4468" i="1" l="1"/>
  <c r="D4469" i="1"/>
  <c r="M4469" i="1"/>
  <c r="N4469" i="1"/>
  <c r="O4469" i="1"/>
  <c r="P4469" i="1"/>
  <c r="Q4469" i="1"/>
  <c r="D4470" i="1" l="1"/>
  <c r="E4469" i="1"/>
  <c r="Q4470" i="1"/>
  <c r="M4470" i="1"/>
  <c r="N4470" i="1"/>
  <c r="O4470" i="1"/>
  <c r="P4470" i="1"/>
  <c r="E4470" i="1" l="1"/>
  <c r="D4471" i="1"/>
  <c r="M4471" i="1"/>
  <c r="N4471" i="1"/>
  <c r="O4471" i="1"/>
  <c r="P4471" i="1"/>
  <c r="Q4471" i="1"/>
  <c r="D4472" i="1" l="1"/>
  <c r="E4471" i="1"/>
  <c r="M4472" i="1"/>
  <c r="N4472" i="1"/>
  <c r="O4472" i="1"/>
  <c r="P4472" i="1"/>
  <c r="Q4472" i="1"/>
  <c r="E4472" i="1" l="1"/>
  <c r="D4473" i="1"/>
  <c r="M4473" i="1"/>
  <c r="N4473" i="1"/>
  <c r="O4473" i="1"/>
  <c r="P4473" i="1"/>
  <c r="Q4473" i="1"/>
  <c r="D4474" i="1" l="1"/>
  <c r="E4473" i="1"/>
  <c r="O4474" i="1"/>
  <c r="P4474" i="1"/>
  <c r="Q4474" i="1"/>
  <c r="M4474" i="1"/>
  <c r="N4474" i="1"/>
  <c r="E4474" i="1" l="1"/>
  <c r="D4475" i="1"/>
  <c r="M4475" i="1"/>
  <c r="N4475" i="1"/>
  <c r="O4475" i="1"/>
  <c r="P4475" i="1"/>
  <c r="Q4475" i="1"/>
  <c r="D4476" i="1" l="1"/>
  <c r="E4475" i="1"/>
  <c r="E4476" i="1" s="1"/>
  <c r="M4476" i="1"/>
  <c r="N4476" i="1"/>
  <c r="O4476" i="1"/>
  <c r="P4476" i="1"/>
  <c r="Q4476" i="1"/>
  <c r="D4477" i="1" l="1"/>
  <c r="Q4477" i="1"/>
  <c r="M4477" i="1"/>
  <c r="N4477" i="1"/>
  <c r="O4477" i="1"/>
  <c r="P4477" i="1"/>
  <c r="D4478" i="1" l="1"/>
  <c r="E4477" i="1"/>
  <c r="M4478" i="1"/>
  <c r="N4478" i="1"/>
  <c r="O4478" i="1"/>
  <c r="P4478" i="1"/>
  <c r="Q4478" i="1"/>
  <c r="E4478" i="1" l="1"/>
  <c r="D4479" i="1"/>
  <c r="M4479" i="1"/>
  <c r="N4479" i="1"/>
  <c r="O4479" i="1"/>
  <c r="P4479" i="1"/>
  <c r="Q4479" i="1"/>
  <c r="D4480" i="1" l="1"/>
  <c r="E4479" i="1"/>
  <c r="M4480" i="1"/>
  <c r="N4480" i="1"/>
  <c r="O4480" i="1"/>
  <c r="P4480" i="1"/>
  <c r="Q4480" i="1"/>
  <c r="E4480" i="1" l="1"/>
  <c r="D4481" i="1"/>
  <c r="Q4481" i="1"/>
  <c r="N4481" i="1"/>
  <c r="M4481" i="1"/>
  <c r="O4481" i="1"/>
  <c r="P4481" i="1"/>
  <c r="D4482" i="1" l="1"/>
  <c r="E4481" i="1"/>
  <c r="M4482" i="1"/>
  <c r="N4482" i="1"/>
  <c r="O4482" i="1"/>
  <c r="P4482" i="1"/>
  <c r="Q4482" i="1"/>
  <c r="E4482" i="1" l="1"/>
  <c r="D4483" i="1"/>
  <c r="M4483" i="1"/>
  <c r="N4483" i="1"/>
  <c r="O4483" i="1"/>
  <c r="P4483" i="1"/>
  <c r="Q4483" i="1"/>
  <c r="D4484" i="1" l="1"/>
  <c r="E4483" i="1"/>
  <c r="E4484" i="1" s="1"/>
  <c r="M4484" i="1"/>
  <c r="N4484" i="1"/>
  <c r="O4484" i="1"/>
  <c r="P4484" i="1"/>
  <c r="Q4484" i="1"/>
  <c r="D4485" i="1" l="1"/>
  <c r="Q4485" i="1"/>
  <c r="M4485" i="1"/>
  <c r="N4485" i="1"/>
  <c r="O4485" i="1"/>
  <c r="P4485" i="1"/>
  <c r="D4486" i="1" l="1"/>
  <c r="E4485" i="1"/>
  <c r="M4486" i="1"/>
  <c r="N4486" i="1"/>
  <c r="O4486" i="1"/>
  <c r="P4486" i="1"/>
  <c r="Q4486" i="1"/>
  <c r="E4486" i="1" l="1"/>
  <c r="D4487" i="1"/>
  <c r="M4487" i="1"/>
  <c r="N4487" i="1"/>
  <c r="O4487" i="1"/>
  <c r="P4487" i="1"/>
  <c r="Q4487" i="1"/>
  <c r="D4488" i="1" l="1"/>
  <c r="E4487" i="1"/>
  <c r="E4488" i="1" s="1"/>
  <c r="M4488" i="1"/>
  <c r="N4488" i="1"/>
  <c r="O4488" i="1"/>
  <c r="P4488" i="1"/>
  <c r="Q4488" i="1"/>
  <c r="D4489" i="1" l="1"/>
  <c r="Q4489" i="1"/>
  <c r="M4489" i="1"/>
  <c r="N4489" i="1"/>
  <c r="O4489" i="1"/>
  <c r="P4489" i="1"/>
  <c r="D4490" i="1" l="1"/>
  <c r="E4489" i="1"/>
  <c r="M4490" i="1"/>
  <c r="N4490" i="1"/>
  <c r="O4490" i="1"/>
  <c r="P4490" i="1"/>
  <c r="Q4490" i="1"/>
  <c r="E4490" i="1" l="1"/>
  <c r="D4491" i="1"/>
  <c r="M4491" i="1"/>
  <c r="N4491" i="1"/>
  <c r="O4491" i="1"/>
  <c r="P4491" i="1"/>
  <c r="Q4491" i="1"/>
  <c r="D4492" i="1" l="1"/>
  <c r="E4491" i="1"/>
  <c r="M4492" i="1"/>
  <c r="N4492" i="1"/>
  <c r="O4492" i="1"/>
  <c r="P4492" i="1"/>
  <c r="Q4492" i="1"/>
  <c r="E4492" i="1" l="1"/>
  <c r="D4493" i="1"/>
  <c r="Q4493" i="1"/>
  <c r="M4493" i="1"/>
  <c r="N4493" i="1"/>
  <c r="O4493" i="1"/>
  <c r="P4493" i="1"/>
  <c r="D4494" i="1" l="1"/>
  <c r="E4493" i="1"/>
  <c r="E4494" i="1" s="1"/>
  <c r="M4494" i="1"/>
  <c r="N4494" i="1"/>
  <c r="O4494" i="1"/>
  <c r="P4494" i="1"/>
  <c r="Q4494" i="1"/>
  <c r="D4495" i="1" l="1"/>
  <c r="M4495" i="1"/>
  <c r="N4495" i="1"/>
  <c r="O4495" i="1"/>
  <c r="P4495" i="1"/>
  <c r="Q4495" i="1"/>
  <c r="D4496" i="1" l="1"/>
  <c r="E4495" i="1"/>
  <c r="E4496" i="1" s="1"/>
  <c r="M4496" i="1"/>
  <c r="N4496" i="1"/>
  <c r="O4496" i="1"/>
  <c r="P4496" i="1"/>
  <c r="Q4496" i="1"/>
  <c r="D4497" i="1" l="1"/>
  <c r="Q4497" i="1"/>
  <c r="M4497" i="1"/>
  <c r="N4497" i="1"/>
  <c r="O4497" i="1"/>
  <c r="P4497" i="1"/>
  <c r="D4498" i="1" l="1"/>
  <c r="E4497" i="1"/>
  <c r="E4498" i="1" s="1"/>
  <c r="M4498" i="1"/>
  <c r="N4498" i="1"/>
  <c r="P4498" i="1"/>
  <c r="O4498" i="1"/>
  <c r="Q4498" i="1"/>
  <c r="D4499" i="1" l="1"/>
  <c r="M4499" i="1"/>
  <c r="N4499" i="1"/>
  <c r="O4499" i="1"/>
  <c r="P4499" i="1"/>
  <c r="Q4499" i="1"/>
  <c r="D4500" i="1" l="1"/>
  <c r="E4499" i="1"/>
  <c r="E4500" i="1" s="1"/>
  <c r="M4500" i="1"/>
  <c r="N4500" i="1"/>
  <c r="O4500" i="1"/>
  <c r="P4500" i="1"/>
  <c r="Q4500" i="1"/>
  <c r="D4501" i="1" l="1"/>
  <c r="M4501" i="1"/>
  <c r="N4501" i="1"/>
  <c r="O4501" i="1"/>
  <c r="P4501" i="1"/>
  <c r="Q4501" i="1"/>
  <c r="D4502" i="1" l="1"/>
  <c r="E4501" i="1"/>
  <c r="E4502" i="1" s="1"/>
  <c r="Q4502" i="1"/>
  <c r="M4502" i="1"/>
  <c r="N4502" i="1"/>
  <c r="O4502" i="1"/>
  <c r="P4502" i="1"/>
  <c r="D4503" i="1" l="1"/>
  <c r="M4503" i="1"/>
  <c r="N4503" i="1"/>
  <c r="O4503" i="1"/>
  <c r="P4503" i="1"/>
  <c r="Q4503" i="1"/>
  <c r="D4504" i="1" l="1"/>
  <c r="E4503" i="1"/>
  <c r="E4504" i="1" s="1"/>
  <c r="M4504" i="1"/>
  <c r="N4504" i="1"/>
  <c r="O4504" i="1"/>
  <c r="P4504" i="1"/>
  <c r="Q4504" i="1"/>
  <c r="D4505" i="1" l="1"/>
  <c r="M4505" i="1"/>
  <c r="N4505" i="1"/>
  <c r="O4505" i="1"/>
  <c r="P4505" i="1"/>
  <c r="Q4505" i="1"/>
  <c r="D4506" i="1" l="1"/>
  <c r="E4505" i="1"/>
  <c r="Q4506" i="1"/>
  <c r="M4506" i="1"/>
  <c r="N4506" i="1"/>
  <c r="O4506" i="1"/>
  <c r="P4506" i="1"/>
  <c r="E4506" i="1" l="1"/>
  <c r="D4507" i="1"/>
  <c r="M4507" i="1"/>
  <c r="Q4507" i="1"/>
  <c r="N4507" i="1"/>
  <c r="O4507" i="1"/>
  <c r="P4507" i="1"/>
  <c r="D4508" i="1" l="1"/>
  <c r="E4507" i="1"/>
  <c r="E4508" i="1" s="1"/>
  <c r="M4508" i="1"/>
  <c r="N4508" i="1"/>
  <c r="O4508" i="1"/>
  <c r="P4508" i="1"/>
  <c r="Q4508" i="1"/>
  <c r="D4509" i="1" l="1"/>
  <c r="Q4509" i="1"/>
  <c r="O4509" i="1"/>
  <c r="M4509" i="1"/>
  <c r="N4509" i="1"/>
  <c r="P4509" i="1"/>
  <c r="D4510" i="1" l="1"/>
  <c r="E4509" i="1"/>
  <c r="E4510" i="1" s="1"/>
  <c r="M4510" i="1"/>
  <c r="N4510" i="1"/>
  <c r="O4510" i="1"/>
  <c r="P4510" i="1"/>
  <c r="Q4510" i="1"/>
  <c r="D4511" i="1" l="1"/>
  <c r="M4511" i="1"/>
  <c r="N4511" i="1"/>
  <c r="O4511" i="1"/>
  <c r="P4511" i="1"/>
  <c r="Q4511" i="1"/>
  <c r="D4512" i="1" l="1"/>
  <c r="E4511" i="1"/>
  <c r="E4512" i="1" s="1"/>
  <c r="N4512" i="1"/>
  <c r="O4512" i="1"/>
  <c r="P4512" i="1"/>
  <c r="Q4512" i="1"/>
  <c r="M4512" i="1"/>
  <c r="D4513" i="1" l="1"/>
  <c r="M4513" i="1"/>
  <c r="O4513" i="1"/>
  <c r="Q4513" i="1"/>
  <c r="N4513" i="1"/>
  <c r="P4513" i="1"/>
  <c r="D4514" i="1" l="1"/>
  <c r="E4513" i="1"/>
  <c r="E4514" i="1" s="1"/>
  <c r="M4514" i="1"/>
  <c r="N4514" i="1"/>
  <c r="P4514" i="1"/>
  <c r="O4514" i="1"/>
  <c r="Q4514" i="1"/>
  <c r="D4515" i="1" l="1"/>
  <c r="O4515" i="1"/>
  <c r="P4515" i="1"/>
  <c r="Q4515" i="1"/>
  <c r="M4515" i="1"/>
  <c r="N4515" i="1"/>
  <c r="D4516" i="1" l="1"/>
  <c r="E4515" i="1"/>
  <c r="E4516" i="1" s="1"/>
  <c r="M4516" i="1"/>
  <c r="O4516" i="1"/>
  <c r="P4516" i="1"/>
  <c r="Q4516" i="1"/>
  <c r="N4516" i="1"/>
  <c r="D4517" i="1" l="1"/>
  <c r="M4517" i="1"/>
  <c r="O4517" i="1"/>
  <c r="Q4517" i="1"/>
  <c r="N4517" i="1"/>
  <c r="P4517" i="1"/>
  <c r="D4518" i="1" l="1"/>
  <c r="E4517" i="1"/>
  <c r="E4518" i="1" s="1"/>
  <c r="M4518" i="1"/>
  <c r="N4518" i="1"/>
  <c r="P4518" i="1"/>
  <c r="O4518" i="1"/>
  <c r="Q4518" i="1"/>
  <c r="D4519" i="1" l="1"/>
  <c r="Q4519" i="1"/>
  <c r="M4519" i="1"/>
  <c r="N4519" i="1"/>
  <c r="O4519" i="1"/>
  <c r="P4519" i="1"/>
  <c r="D4520" i="1" l="1"/>
  <c r="E4519" i="1"/>
  <c r="E4520" i="1" s="1"/>
  <c r="M4520" i="1"/>
  <c r="O4520" i="1"/>
  <c r="Q4520" i="1"/>
  <c r="N4520" i="1"/>
  <c r="P4520" i="1"/>
  <c r="D4521" i="1" l="1"/>
  <c r="N4521" i="1"/>
  <c r="P4521" i="1"/>
  <c r="M4521" i="1"/>
  <c r="O4521" i="1"/>
  <c r="Q4521" i="1"/>
  <c r="D4522" i="1" l="1"/>
  <c r="E4521" i="1"/>
  <c r="E4522" i="1" s="1"/>
  <c r="N4522" i="1"/>
  <c r="P4522" i="1"/>
  <c r="O4522" i="1"/>
  <c r="Q4522" i="1"/>
  <c r="M4522" i="1"/>
  <c r="D4523" i="1" l="1"/>
  <c r="M4523" i="1"/>
  <c r="O4523" i="1"/>
  <c r="N4523" i="1"/>
  <c r="P4523" i="1"/>
  <c r="Q4523" i="1"/>
  <c r="D4524" i="1" l="1"/>
  <c r="E4523" i="1"/>
  <c r="E4524" i="1" s="1"/>
  <c r="M4524" i="1"/>
  <c r="O4524" i="1"/>
  <c r="Q4524" i="1"/>
  <c r="N4524" i="1"/>
  <c r="P4524" i="1"/>
  <c r="D4525" i="1" l="1"/>
  <c r="P4525" i="1"/>
  <c r="O4525" i="1"/>
  <c r="Q4525" i="1"/>
  <c r="M4525" i="1"/>
  <c r="N4525" i="1"/>
  <c r="D4526" i="1" l="1"/>
  <c r="E4525" i="1"/>
  <c r="E4526" i="1" s="1"/>
  <c r="M4526" i="1"/>
  <c r="P4526" i="1"/>
  <c r="N4526" i="1"/>
  <c r="O4526" i="1"/>
  <c r="Q4526" i="1"/>
  <c r="D4527" i="1" l="1"/>
  <c r="Q4527" i="1"/>
  <c r="N4527" i="1"/>
  <c r="M4527" i="1"/>
  <c r="O4527" i="1"/>
  <c r="P4527" i="1"/>
  <c r="D4528" i="1" l="1"/>
  <c r="E4527" i="1"/>
  <c r="E4528" i="1" s="1"/>
  <c r="P4528" i="1"/>
  <c r="M4528" i="1"/>
  <c r="O4528" i="1"/>
  <c r="Q4528" i="1"/>
  <c r="N4528" i="1"/>
  <c r="D4529" i="1" l="1"/>
  <c r="N4529" i="1"/>
  <c r="P4529" i="1"/>
  <c r="O4529" i="1"/>
  <c r="Q4529" i="1"/>
  <c r="M4529" i="1"/>
  <c r="D4530" i="1" l="1"/>
  <c r="E4529" i="1"/>
  <c r="M4530" i="1"/>
  <c r="N4530" i="1"/>
  <c r="O4530" i="1"/>
  <c r="P4530" i="1"/>
  <c r="Q4530" i="1"/>
  <c r="E4530" i="1" l="1"/>
  <c r="D4531" i="1"/>
  <c r="N4531" i="1"/>
  <c r="P4531" i="1"/>
  <c r="Q4531" i="1"/>
  <c r="M4531" i="1"/>
  <c r="O4531" i="1"/>
  <c r="D4532" i="1" l="1"/>
  <c r="E4531" i="1"/>
  <c r="E4532" i="1" s="1"/>
  <c r="N4532" i="1"/>
  <c r="P4532" i="1"/>
  <c r="M4532" i="1"/>
  <c r="O4532" i="1"/>
  <c r="Q4532" i="1"/>
  <c r="D4533" i="1" l="1"/>
  <c r="M4533" i="1"/>
  <c r="N4533" i="1"/>
  <c r="P4533" i="1"/>
  <c r="O4533" i="1"/>
  <c r="Q4533" i="1"/>
  <c r="D4534" i="1" l="1"/>
  <c r="E4533" i="1"/>
  <c r="E4534" i="1" s="1"/>
  <c r="Q4534" i="1"/>
  <c r="M4534" i="1"/>
  <c r="N4534" i="1"/>
  <c r="O4534" i="1"/>
  <c r="P4534" i="1"/>
  <c r="D4535" i="1" l="1"/>
  <c r="M4535" i="1"/>
  <c r="O4535" i="1"/>
  <c r="N4535" i="1"/>
  <c r="P4535" i="1"/>
  <c r="Q4535" i="1"/>
  <c r="D4536" i="1" l="1"/>
  <c r="E4535" i="1"/>
  <c r="E4536" i="1" s="1"/>
  <c r="N4536" i="1"/>
  <c r="P4536" i="1"/>
  <c r="M4536" i="1"/>
  <c r="O4536" i="1"/>
  <c r="Q4536" i="1"/>
  <c r="D4537" i="1" l="1"/>
  <c r="M4537" i="1"/>
  <c r="N4537" i="1"/>
  <c r="O4537" i="1"/>
  <c r="Q4537" i="1"/>
  <c r="P4537" i="1"/>
  <c r="D4538" i="1" l="1"/>
  <c r="E4537" i="1"/>
  <c r="E4538" i="1" s="1"/>
  <c r="M4538" i="1"/>
  <c r="O4538" i="1"/>
  <c r="P4538" i="1"/>
  <c r="N4538" i="1"/>
  <c r="Q4538" i="1"/>
  <c r="D4539" i="1" l="1"/>
  <c r="P4539" i="1"/>
  <c r="Q4539" i="1"/>
  <c r="M4539" i="1"/>
  <c r="O4539" i="1"/>
  <c r="N4539" i="1"/>
  <c r="D4540" i="1" l="1"/>
  <c r="E4539" i="1"/>
  <c r="E4540" i="1" s="1"/>
  <c r="N4540" i="1"/>
  <c r="P4540" i="1"/>
  <c r="M4540" i="1"/>
  <c r="O4540" i="1"/>
  <c r="Q4540" i="1"/>
  <c r="D4541" i="1" l="1"/>
  <c r="M4541" i="1"/>
  <c r="N4541" i="1"/>
  <c r="P4541" i="1"/>
  <c r="O4541" i="1"/>
  <c r="Q4541" i="1"/>
  <c r="D4542" i="1" l="1"/>
  <c r="E4541" i="1"/>
  <c r="M4542" i="1"/>
  <c r="N4542" i="1"/>
  <c r="O4542" i="1"/>
  <c r="P4542" i="1"/>
  <c r="Q4542" i="1"/>
  <c r="E4542" i="1" l="1"/>
  <c r="D4543" i="1"/>
  <c r="N4543" i="1"/>
  <c r="P4543" i="1"/>
  <c r="Q4543" i="1"/>
  <c r="M4543" i="1"/>
  <c r="O4543" i="1"/>
  <c r="D4544" i="1" l="1"/>
  <c r="E4543" i="1"/>
  <c r="E4544" i="1" s="1"/>
  <c r="M4544" i="1"/>
  <c r="O4544" i="1"/>
  <c r="Q4544" i="1"/>
  <c r="N4544" i="1"/>
  <c r="P4544" i="1"/>
  <c r="D4545" i="1" l="1"/>
  <c r="P4545" i="1"/>
  <c r="O4545" i="1"/>
  <c r="Q4545" i="1"/>
  <c r="M4545" i="1"/>
  <c r="N4545" i="1"/>
  <c r="D4546" i="1" l="1"/>
  <c r="E4545" i="1"/>
  <c r="E4546" i="1" s="1"/>
  <c r="Q4546" i="1"/>
  <c r="M4546" i="1"/>
  <c r="N4546" i="1"/>
  <c r="O4546" i="1"/>
  <c r="P4546" i="1"/>
  <c r="D4547" i="1" l="1"/>
  <c r="N4547" i="1"/>
  <c r="P4547" i="1"/>
  <c r="M4547" i="1"/>
  <c r="O4547" i="1"/>
  <c r="Q4547" i="1"/>
  <c r="D4548" i="1" l="1"/>
  <c r="E4547" i="1"/>
  <c r="E4548" i="1" s="1"/>
  <c r="N4548" i="1"/>
  <c r="M4548" i="1"/>
  <c r="O4548" i="1"/>
  <c r="Q4548" i="1"/>
  <c r="P4548" i="1"/>
  <c r="D4549" i="1" l="1"/>
  <c r="P4549" i="1"/>
  <c r="M4549" i="1"/>
  <c r="O4549" i="1"/>
  <c r="Q4549" i="1"/>
  <c r="N4549" i="1"/>
  <c r="D4550" i="1" l="1"/>
  <c r="E4549" i="1"/>
  <c r="E4550" i="1" s="1"/>
  <c r="M4550" i="1"/>
  <c r="N4550" i="1"/>
  <c r="O4550" i="1"/>
  <c r="P4550" i="1"/>
  <c r="Q4550" i="1"/>
  <c r="D4551" i="1" l="1"/>
  <c r="N4551" i="1"/>
  <c r="P4551" i="1"/>
  <c r="Q4551" i="1"/>
  <c r="M4551" i="1"/>
  <c r="O4551" i="1"/>
  <c r="D4552" i="1" l="1"/>
  <c r="E4551" i="1"/>
  <c r="E4552" i="1" s="1"/>
  <c r="N4552" i="1"/>
  <c r="P4552" i="1"/>
  <c r="M4552" i="1"/>
  <c r="O4552" i="1"/>
  <c r="Q4552" i="1"/>
  <c r="D4553" i="1" l="1"/>
  <c r="M4553" i="1"/>
  <c r="N4553" i="1"/>
  <c r="P4553" i="1"/>
  <c r="O4553" i="1"/>
  <c r="Q4553" i="1"/>
  <c r="D4554" i="1" l="1"/>
  <c r="E4553" i="1"/>
  <c r="E4554" i="1" s="1"/>
  <c r="M4554" i="1"/>
  <c r="N4554" i="1"/>
  <c r="O4554" i="1"/>
  <c r="P4554" i="1"/>
  <c r="Q4554" i="1"/>
  <c r="D4555" i="1" l="1"/>
  <c r="M4555" i="1"/>
  <c r="O4555" i="1"/>
  <c r="N4555" i="1"/>
  <c r="P4555" i="1"/>
  <c r="Q4555" i="1"/>
  <c r="D4556" i="1" l="1"/>
  <c r="E4555" i="1"/>
  <c r="E4556" i="1" s="1"/>
  <c r="M4556" i="1"/>
  <c r="O4556" i="1"/>
  <c r="Q4556" i="1"/>
  <c r="N4556" i="1"/>
  <c r="P4556" i="1"/>
  <c r="D4557" i="1" l="1"/>
  <c r="O4557" i="1"/>
  <c r="Q4557" i="1"/>
  <c r="M4557" i="1"/>
  <c r="N4557" i="1"/>
  <c r="P4557" i="1"/>
  <c r="D4558" i="1" l="1"/>
  <c r="E4557" i="1"/>
  <c r="E4558" i="1" s="1"/>
  <c r="N4558" i="1"/>
  <c r="O4558" i="1"/>
  <c r="Q4558" i="1"/>
  <c r="M4558" i="1"/>
  <c r="P4558" i="1"/>
  <c r="D4559" i="1" l="1"/>
  <c r="Q4559" i="1"/>
  <c r="N4559" i="1"/>
  <c r="M4559" i="1"/>
  <c r="O4559" i="1"/>
  <c r="P4559" i="1"/>
  <c r="D4560" i="1" l="1"/>
  <c r="E4559" i="1"/>
  <c r="E4560" i="1" s="1"/>
  <c r="P4560" i="1"/>
  <c r="M4560" i="1"/>
  <c r="O4560" i="1"/>
  <c r="Q4560" i="1"/>
  <c r="N4560" i="1"/>
  <c r="D4561" i="1" l="1"/>
  <c r="N4561" i="1"/>
  <c r="P4561" i="1"/>
  <c r="O4561" i="1"/>
  <c r="Q4561" i="1"/>
  <c r="M4561" i="1"/>
  <c r="D4562" i="1" l="1"/>
  <c r="E4561" i="1"/>
  <c r="E4562" i="1" s="1"/>
  <c r="M4562" i="1"/>
  <c r="N4562" i="1"/>
  <c r="O4562" i="1"/>
  <c r="P4562" i="1"/>
  <c r="Q4562" i="1"/>
  <c r="D4563" i="1" l="1"/>
  <c r="N4563" i="1"/>
  <c r="P4563" i="1"/>
  <c r="Q4563" i="1"/>
  <c r="M4563" i="1"/>
  <c r="O4563" i="1"/>
  <c r="D4564" i="1" l="1"/>
  <c r="E4563" i="1"/>
  <c r="E4564" i="1" s="1"/>
  <c r="N4564" i="1"/>
  <c r="P4564" i="1"/>
  <c r="M4564" i="1"/>
  <c r="O4564" i="1"/>
  <c r="Q4564" i="1"/>
  <c r="D4565" i="1" l="1"/>
  <c r="M4565" i="1"/>
  <c r="N4565" i="1"/>
  <c r="P4565" i="1"/>
  <c r="O4565" i="1"/>
  <c r="Q4565" i="1"/>
  <c r="D4566" i="1" l="1"/>
  <c r="E4565" i="1"/>
  <c r="E4566" i="1" s="1"/>
  <c r="Q4566" i="1"/>
  <c r="M4566" i="1"/>
  <c r="N4566" i="1"/>
  <c r="O4566" i="1"/>
  <c r="P4566" i="1"/>
  <c r="D4567" i="1" l="1"/>
  <c r="M4567" i="1"/>
  <c r="O4567" i="1"/>
  <c r="N4567" i="1"/>
  <c r="P4567" i="1"/>
  <c r="Q4567" i="1"/>
  <c r="D4568" i="1" l="1"/>
  <c r="E4567" i="1"/>
  <c r="E4568" i="1" s="1"/>
  <c r="O4568" i="1"/>
  <c r="P4568" i="1"/>
  <c r="N4568" i="1"/>
  <c r="Q4568" i="1"/>
  <c r="M4568" i="1"/>
  <c r="D4569" i="1" l="1"/>
  <c r="N4569" i="1"/>
  <c r="P4569" i="1"/>
  <c r="Q4569" i="1"/>
  <c r="M4569" i="1"/>
  <c r="O4569" i="1"/>
  <c r="D4570" i="1" l="1"/>
  <c r="E4569" i="1"/>
  <c r="E4570" i="1" s="1"/>
  <c r="P4570" i="1"/>
  <c r="Q4570" i="1"/>
  <c r="M4570" i="1"/>
  <c r="N4570" i="1"/>
  <c r="O4570" i="1"/>
  <c r="D4571" i="1" l="1"/>
  <c r="O4571" i="1"/>
  <c r="P4571" i="1"/>
  <c r="Q4571" i="1"/>
  <c r="M4571" i="1"/>
  <c r="N4571" i="1"/>
  <c r="D4572" i="1" l="1"/>
  <c r="E4571" i="1"/>
  <c r="N4572" i="1"/>
  <c r="O4572" i="1"/>
  <c r="P4572" i="1"/>
  <c r="M4572" i="1"/>
  <c r="Q4572" i="1"/>
  <c r="E4572" i="1" l="1"/>
  <c r="D4573" i="1"/>
  <c r="O4573" i="1"/>
  <c r="M4573" i="1"/>
  <c r="N4573" i="1"/>
  <c r="P4573" i="1"/>
  <c r="Q4573" i="1"/>
  <c r="D4574" i="1" l="1"/>
  <c r="E4573" i="1"/>
  <c r="E4574" i="1" s="1"/>
  <c r="O4574" i="1"/>
  <c r="Q4574" i="1"/>
  <c r="M4574" i="1"/>
  <c r="P4574" i="1"/>
  <c r="N4574" i="1"/>
  <c r="D4575" i="1" l="1"/>
  <c r="P4575" i="1"/>
  <c r="Q4575" i="1"/>
  <c r="O4575" i="1"/>
  <c r="M4575" i="1"/>
  <c r="N4575" i="1"/>
  <c r="D4576" i="1" l="1"/>
  <c r="E4575" i="1"/>
  <c r="E4576" i="1" s="1"/>
  <c r="P4576" i="1"/>
  <c r="M4576" i="1"/>
  <c r="Q4576" i="1"/>
  <c r="N4576" i="1"/>
  <c r="O4576" i="1"/>
  <c r="D4577" i="1" l="1"/>
  <c r="O4577" i="1"/>
  <c r="Q4577" i="1"/>
  <c r="M4577" i="1"/>
  <c r="N4577" i="1"/>
  <c r="P4577" i="1"/>
  <c r="D4578" i="1" l="1"/>
  <c r="E4577" i="1"/>
  <c r="N4578" i="1"/>
  <c r="O4578" i="1"/>
  <c r="P4578" i="1"/>
  <c r="Q4578" i="1"/>
  <c r="M4578" i="1"/>
  <c r="E4578" i="1" l="1"/>
  <c r="D4579" i="1"/>
  <c r="M4579" i="1"/>
  <c r="N4579" i="1"/>
  <c r="O4579" i="1"/>
  <c r="P4579" i="1"/>
  <c r="Q4579" i="1"/>
  <c r="D4580" i="1" l="1"/>
  <c r="E4579" i="1"/>
  <c r="M4580" i="1"/>
  <c r="N4580" i="1"/>
  <c r="O4580" i="1"/>
  <c r="P4580" i="1"/>
  <c r="Q4580" i="1"/>
  <c r="E4580" i="1" l="1"/>
  <c r="D4581" i="1"/>
  <c r="Q4581" i="1"/>
  <c r="M4581" i="1"/>
  <c r="N4581" i="1"/>
  <c r="O4581" i="1"/>
  <c r="P4581" i="1"/>
  <c r="D4582" i="1" l="1"/>
  <c r="E4581" i="1"/>
  <c r="M4582" i="1"/>
  <c r="N4582" i="1"/>
  <c r="O4582" i="1"/>
  <c r="P4582" i="1"/>
  <c r="Q4582" i="1"/>
  <c r="E4582" i="1" l="1"/>
  <c r="D4583" i="1"/>
  <c r="M4583" i="1"/>
  <c r="N4583" i="1"/>
  <c r="O4583" i="1"/>
  <c r="P4583" i="1"/>
  <c r="Q4583" i="1"/>
  <c r="D4584" i="1" l="1"/>
  <c r="E4583" i="1"/>
  <c r="E4584" i="1" s="1"/>
  <c r="M4584" i="1"/>
  <c r="N4584" i="1"/>
  <c r="O4584" i="1"/>
  <c r="P4584" i="1"/>
  <c r="Q4584" i="1"/>
  <c r="D4585" i="1" l="1"/>
  <c r="Q4585" i="1"/>
  <c r="M4585" i="1"/>
  <c r="N4585" i="1"/>
  <c r="O4585" i="1"/>
  <c r="P4585" i="1"/>
  <c r="D4586" i="1" l="1"/>
  <c r="E4585" i="1"/>
  <c r="E4586" i="1" s="1"/>
  <c r="M4586" i="1"/>
  <c r="N4586" i="1"/>
  <c r="O4586" i="1"/>
  <c r="P4586" i="1"/>
  <c r="Q4586" i="1"/>
  <c r="D4587" i="1" l="1"/>
  <c r="M4587" i="1"/>
  <c r="N4587" i="1"/>
  <c r="O4587" i="1"/>
  <c r="P4587" i="1"/>
  <c r="Q4587" i="1"/>
  <c r="D4588" i="1" l="1"/>
  <c r="E4587" i="1"/>
  <c r="E4588" i="1" s="1"/>
  <c r="M4588" i="1"/>
  <c r="N4588" i="1"/>
  <c r="O4588" i="1"/>
  <c r="P4588" i="1"/>
  <c r="Q4588" i="1"/>
  <c r="D4589" i="1" l="1"/>
  <c r="M4589" i="1"/>
  <c r="N4589" i="1"/>
  <c r="O4589" i="1"/>
  <c r="P4589" i="1"/>
  <c r="Q4589" i="1"/>
  <c r="D4590" i="1" l="1"/>
  <c r="E4589" i="1"/>
  <c r="Q4590" i="1"/>
  <c r="M4590" i="1"/>
  <c r="N4590" i="1"/>
  <c r="O4590" i="1"/>
  <c r="P4590" i="1"/>
  <c r="E4590" i="1" l="1"/>
  <c r="D4591" i="1"/>
  <c r="M4591" i="1"/>
  <c r="N4591" i="1"/>
  <c r="O4591" i="1"/>
  <c r="P4591" i="1"/>
  <c r="Q4591" i="1"/>
  <c r="D4592" i="1" l="1"/>
  <c r="E4591" i="1"/>
  <c r="E4592" i="1" s="1"/>
  <c r="M4592" i="1"/>
  <c r="N4592" i="1"/>
  <c r="O4592" i="1"/>
  <c r="P4592" i="1"/>
  <c r="Q4592" i="1"/>
  <c r="D4593" i="1" l="1"/>
  <c r="M4593" i="1"/>
  <c r="N4593" i="1"/>
  <c r="O4593" i="1"/>
  <c r="P4593" i="1"/>
  <c r="Q4593" i="1"/>
  <c r="D4594" i="1" l="1"/>
  <c r="E4593" i="1"/>
  <c r="E4594" i="1" s="1"/>
  <c r="M4594" i="1"/>
  <c r="N4594" i="1"/>
  <c r="O4594" i="1"/>
  <c r="P4594" i="1"/>
  <c r="Q4594" i="1"/>
  <c r="D4595" i="1" l="1"/>
  <c r="M4595" i="1"/>
  <c r="N4595" i="1"/>
  <c r="O4595" i="1"/>
  <c r="P4595" i="1"/>
  <c r="Q4595" i="1"/>
  <c r="D4596" i="1" l="1"/>
  <c r="E4595" i="1"/>
  <c r="E4596" i="1" s="1"/>
  <c r="M4596" i="1"/>
  <c r="N4596" i="1"/>
  <c r="O4596" i="1"/>
  <c r="P4596" i="1"/>
  <c r="Q4596" i="1"/>
  <c r="D4597" i="1" l="1"/>
  <c r="Q4597" i="1"/>
  <c r="M4597" i="1"/>
  <c r="N4597" i="1"/>
  <c r="O4597" i="1"/>
  <c r="P4597" i="1"/>
  <c r="D4598" i="1" l="1"/>
  <c r="E4597" i="1"/>
  <c r="E4598" i="1" s="1"/>
  <c r="M4598" i="1"/>
  <c r="N4598" i="1"/>
  <c r="O4598" i="1"/>
  <c r="P4598" i="1"/>
  <c r="Q4598" i="1"/>
  <c r="D4599" i="1" l="1"/>
  <c r="M4599" i="1"/>
  <c r="N4599" i="1"/>
  <c r="O4599" i="1"/>
  <c r="P4599" i="1"/>
  <c r="Q4599" i="1"/>
  <c r="D4600" i="1" l="1"/>
  <c r="E4599" i="1"/>
  <c r="E4600" i="1" s="1"/>
  <c r="M4600" i="1"/>
  <c r="N4600" i="1"/>
  <c r="O4600" i="1"/>
  <c r="P4600" i="1"/>
  <c r="Q4600" i="1"/>
  <c r="D4601" i="1" l="1"/>
  <c r="Q4601" i="1"/>
  <c r="M4601" i="1"/>
  <c r="N4601" i="1"/>
  <c r="O4601" i="1"/>
  <c r="P4601" i="1"/>
  <c r="D4602" i="1" l="1"/>
  <c r="E4601" i="1"/>
  <c r="E4602" i="1" s="1"/>
  <c r="M4602" i="1"/>
  <c r="N4602" i="1"/>
  <c r="O4602" i="1"/>
  <c r="P4602" i="1"/>
  <c r="Q4602" i="1"/>
  <c r="D4603" i="1" l="1"/>
  <c r="M4603" i="1"/>
  <c r="N4603" i="1"/>
  <c r="O4603" i="1"/>
  <c r="P4603" i="1"/>
  <c r="Q4603" i="1"/>
  <c r="D4604" i="1" l="1"/>
  <c r="E4603" i="1"/>
  <c r="E4604" i="1" s="1"/>
  <c r="M4604" i="1"/>
  <c r="N4604" i="1"/>
  <c r="O4604" i="1"/>
  <c r="P4604" i="1"/>
  <c r="Q4604" i="1"/>
  <c r="D4605" i="1" l="1"/>
  <c r="Q4605" i="1"/>
  <c r="M4605" i="1"/>
  <c r="N4605" i="1"/>
  <c r="O4605" i="1"/>
  <c r="P4605" i="1"/>
  <c r="D4606" i="1" l="1"/>
  <c r="E4605" i="1"/>
  <c r="E4606" i="1" s="1"/>
  <c r="M4606" i="1"/>
  <c r="N4606" i="1"/>
  <c r="O4606" i="1"/>
  <c r="P4606" i="1"/>
  <c r="Q4606" i="1"/>
  <c r="D4607" i="1" l="1"/>
  <c r="M4607" i="1"/>
  <c r="N4607" i="1"/>
  <c r="O4607" i="1"/>
  <c r="P4607" i="1"/>
  <c r="Q4607" i="1"/>
  <c r="D4608" i="1" l="1"/>
  <c r="E4607" i="1"/>
  <c r="M4608" i="1"/>
  <c r="N4608" i="1"/>
  <c r="O4608" i="1"/>
  <c r="P4608" i="1"/>
  <c r="Q4608" i="1"/>
  <c r="E4608" i="1" l="1"/>
  <c r="D4609" i="1"/>
  <c r="Q4609" i="1"/>
  <c r="M4609" i="1"/>
  <c r="N4609" i="1"/>
  <c r="O4609" i="1"/>
  <c r="P4609" i="1"/>
  <c r="D4610" i="1" l="1"/>
  <c r="E4609" i="1"/>
  <c r="Q4610" i="1"/>
  <c r="M4610" i="1"/>
  <c r="N4610" i="1"/>
  <c r="O4610" i="1"/>
  <c r="P4610" i="1"/>
  <c r="E4610" i="1" l="1"/>
  <c r="D4611" i="1"/>
  <c r="M4611" i="1"/>
  <c r="N4611" i="1"/>
  <c r="O4611" i="1"/>
  <c r="P4611" i="1"/>
  <c r="Q4611" i="1"/>
  <c r="D4612" i="1" l="1"/>
  <c r="E4611" i="1"/>
  <c r="E4612" i="1" s="1"/>
  <c r="M4612" i="1"/>
  <c r="N4612" i="1"/>
  <c r="O4612" i="1"/>
  <c r="P4612" i="1"/>
  <c r="Q4612" i="1"/>
  <c r="D4613" i="1" l="1"/>
  <c r="Q4613" i="1"/>
  <c r="M4613" i="1"/>
  <c r="N4613" i="1"/>
  <c r="O4613" i="1"/>
  <c r="P4613" i="1"/>
  <c r="D4614" i="1" l="1"/>
  <c r="E4613" i="1"/>
  <c r="M4614" i="1"/>
  <c r="N4614" i="1"/>
  <c r="O4614" i="1"/>
  <c r="P4614" i="1"/>
  <c r="Q4614" i="1"/>
  <c r="E4614" i="1" l="1"/>
  <c r="D4615" i="1"/>
  <c r="M4615" i="1"/>
  <c r="N4615" i="1"/>
  <c r="O4615" i="1"/>
  <c r="P4615" i="1"/>
  <c r="Q4615" i="1"/>
  <c r="D4616" i="1" l="1"/>
  <c r="E4615" i="1"/>
  <c r="M4616" i="1"/>
  <c r="N4616" i="1"/>
  <c r="O4616" i="1"/>
  <c r="P4616" i="1"/>
  <c r="Q4616" i="1"/>
  <c r="E4616" i="1" l="1"/>
  <c r="D4617" i="1"/>
  <c r="Q4617" i="1"/>
  <c r="M4617" i="1"/>
  <c r="N4617" i="1"/>
  <c r="O4617" i="1"/>
  <c r="P4617" i="1"/>
  <c r="D4618" i="1" l="1"/>
  <c r="E4617" i="1"/>
  <c r="E4618" i="1" s="1"/>
  <c r="M4618" i="1"/>
  <c r="N4618" i="1"/>
  <c r="O4618" i="1"/>
  <c r="P4618" i="1"/>
  <c r="Q4618" i="1"/>
  <c r="D4619" i="1" l="1"/>
  <c r="M4619" i="1"/>
  <c r="N4619" i="1"/>
  <c r="O4619" i="1"/>
  <c r="P4619" i="1"/>
  <c r="Q4619" i="1"/>
  <c r="D4620" i="1" l="1"/>
  <c r="E4619" i="1"/>
  <c r="M4620" i="1"/>
  <c r="N4620" i="1"/>
  <c r="O4620" i="1"/>
  <c r="P4620" i="1"/>
  <c r="Q4620" i="1"/>
  <c r="E4620" i="1" l="1"/>
  <c r="D4621" i="1"/>
  <c r="M4621" i="1"/>
  <c r="N4621" i="1"/>
  <c r="O4621" i="1"/>
  <c r="P4621" i="1"/>
  <c r="Q4621" i="1"/>
  <c r="D4622" i="1" l="1"/>
  <c r="E4621" i="1"/>
  <c r="Q4622" i="1"/>
  <c r="M4622" i="1"/>
  <c r="N4622" i="1"/>
  <c r="O4622" i="1"/>
  <c r="P4622" i="1"/>
  <c r="E4622" i="1" l="1"/>
  <c r="D4623" i="1"/>
  <c r="M4623" i="1"/>
  <c r="N4623" i="1"/>
  <c r="O4623" i="1"/>
  <c r="P4623" i="1"/>
  <c r="Q4623" i="1"/>
  <c r="D4624" i="1" l="1"/>
  <c r="E4623" i="1"/>
  <c r="E4624" i="1" s="1"/>
  <c r="M4624" i="1"/>
  <c r="N4624" i="1"/>
  <c r="O4624" i="1"/>
  <c r="P4624" i="1"/>
  <c r="Q4624" i="1"/>
  <c r="D4625" i="1" l="1"/>
  <c r="M4625" i="1"/>
  <c r="N4625" i="1"/>
  <c r="O4625" i="1"/>
  <c r="P4625" i="1"/>
  <c r="Q4625" i="1"/>
  <c r="D4626" i="1" l="1"/>
  <c r="E4625" i="1"/>
  <c r="Q4626" i="1"/>
  <c r="M4626" i="1"/>
  <c r="N4626" i="1"/>
  <c r="O4626" i="1"/>
  <c r="P4626" i="1"/>
  <c r="E4626" i="1" l="1"/>
  <c r="D4627" i="1"/>
  <c r="M4627" i="1"/>
  <c r="N4627" i="1"/>
  <c r="O4627" i="1"/>
  <c r="P4627" i="1"/>
  <c r="Q4627" i="1"/>
  <c r="D4628" i="1" l="1"/>
  <c r="E4627" i="1"/>
  <c r="M4628" i="1"/>
  <c r="N4628" i="1"/>
  <c r="O4628" i="1"/>
  <c r="P4628" i="1"/>
  <c r="Q4628" i="1"/>
  <c r="E4628" i="1" l="1"/>
  <c r="D4629" i="1"/>
  <c r="Q4629" i="1"/>
  <c r="M4629" i="1"/>
  <c r="N4629" i="1"/>
  <c r="O4629" i="1"/>
  <c r="P4629" i="1"/>
  <c r="D4630" i="1" l="1"/>
  <c r="E4629" i="1"/>
  <c r="M4630" i="1"/>
  <c r="N4630" i="1"/>
  <c r="O4630" i="1"/>
  <c r="P4630" i="1"/>
  <c r="Q4630" i="1"/>
  <c r="E4630" i="1" l="1"/>
  <c r="D4631" i="1"/>
  <c r="M4631" i="1"/>
  <c r="N4631" i="1"/>
  <c r="O4631" i="1"/>
  <c r="P4631" i="1"/>
  <c r="Q4631" i="1"/>
  <c r="D4632" i="1" l="1"/>
  <c r="E4631" i="1"/>
  <c r="E4632" i="1" s="1"/>
  <c r="M4632" i="1"/>
  <c r="N4632" i="1"/>
  <c r="O4632" i="1"/>
  <c r="P4632" i="1"/>
  <c r="Q4632" i="1"/>
  <c r="D4633" i="1" l="1"/>
  <c r="Q4633" i="1"/>
  <c r="M4633" i="1"/>
  <c r="N4633" i="1"/>
  <c r="O4633" i="1"/>
  <c r="P4633" i="1"/>
  <c r="D4634" i="1" l="1"/>
  <c r="E4633" i="1"/>
  <c r="E4634" i="1" s="1"/>
  <c r="M4634" i="1"/>
  <c r="N4634" i="1"/>
  <c r="O4634" i="1"/>
  <c r="P4634" i="1"/>
  <c r="Q4634" i="1"/>
  <c r="D4635" i="1" l="1"/>
  <c r="M4635" i="1"/>
  <c r="N4635" i="1"/>
  <c r="O4635" i="1"/>
  <c r="P4635" i="1"/>
  <c r="Q4635" i="1"/>
  <c r="D4636" i="1" l="1"/>
  <c r="E4635" i="1"/>
  <c r="E4636" i="1" s="1"/>
  <c r="M4636" i="1"/>
  <c r="N4636" i="1"/>
  <c r="O4636" i="1"/>
  <c r="P4636" i="1"/>
  <c r="Q4636" i="1"/>
  <c r="D4637" i="1" l="1"/>
  <c r="Q4637" i="1"/>
  <c r="M4637" i="1"/>
  <c r="N4637" i="1"/>
  <c r="O4637" i="1"/>
  <c r="P4637" i="1"/>
  <c r="D4638" i="1" l="1"/>
  <c r="E4637" i="1"/>
  <c r="E4638" i="1" s="1"/>
  <c r="M4638" i="1"/>
  <c r="N4638" i="1"/>
  <c r="O4638" i="1"/>
  <c r="P4638" i="1"/>
  <c r="Q4638" i="1"/>
  <c r="D4639" i="1" l="1"/>
  <c r="M4639" i="1"/>
  <c r="N4639" i="1"/>
  <c r="O4639" i="1"/>
  <c r="P4639" i="1"/>
  <c r="Q4639" i="1"/>
  <c r="D4640" i="1" l="1"/>
  <c r="E4639" i="1"/>
  <c r="E4640" i="1" s="1"/>
  <c r="M4640" i="1"/>
  <c r="N4640" i="1"/>
  <c r="O4640" i="1"/>
  <c r="P4640" i="1"/>
  <c r="Q4640" i="1"/>
  <c r="D4641" i="1" l="1"/>
  <c r="E4641" i="1" s="1"/>
  <c r="Q4641" i="1"/>
  <c r="M4641" i="1"/>
  <c r="N4641" i="1"/>
  <c r="O4641" i="1"/>
  <c r="P4641" i="1"/>
  <c r="D4642" i="1" l="1"/>
  <c r="M4642" i="1"/>
  <c r="N4642" i="1"/>
  <c r="O4642" i="1"/>
  <c r="P4642" i="1"/>
  <c r="Q4642" i="1"/>
  <c r="D4643" i="1" l="1"/>
  <c r="E4642" i="1"/>
  <c r="M4643" i="1"/>
  <c r="N4643" i="1"/>
  <c r="O4643" i="1"/>
  <c r="P4643" i="1"/>
  <c r="Q4643" i="1"/>
  <c r="D4644" i="1" l="1"/>
  <c r="E4643" i="1"/>
  <c r="E4644" i="1" s="1"/>
  <c r="M4644" i="1"/>
  <c r="N4644" i="1"/>
  <c r="O4644" i="1"/>
  <c r="P4644" i="1"/>
  <c r="Q4644" i="1"/>
  <c r="D4645" i="1" l="1"/>
  <c r="Q4645" i="1"/>
  <c r="M4645" i="1"/>
  <c r="N4645" i="1"/>
  <c r="O4645" i="1"/>
  <c r="P4645" i="1"/>
  <c r="D4646" i="1" l="1"/>
  <c r="E4645" i="1"/>
  <c r="E4646" i="1" s="1"/>
  <c r="M4646" i="1"/>
  <c r="N4646" i="1"/>
  <c r="O4646" i="1"/>
  <c r="P4646" i="1"/>
  <c r="Q4646" i="1"/>
  <c r="D4647" i="1" l="1"/>
  <c r="M4647" i="1"/>
  <c r="N4647" i="1"/>
  <c r="O4647" i="1"/>
  <c r="P4647" i="1"/>
  <c r="Q4647" i="1"/>
  <c r="D4648" i="1" l="1"/>
  <c r="E4647" i="1"/>
  <c r="E4648" i="1" s="1"/>
  <c r="M4648" i="1"/>
  <c r="N4648" i="1"/>
  <c r="O4648" i="1"/>
  <c r="P4648" i="1"/>
  <c r="Q4648" i="1"/>
  <c r="D4649" i="1" l="1"/>
  <c r="Q4649" i="1"/>
  <c r="M4649" i="1"/>
  <c r="N4649" i="1"/>
  <c r="O4649" i="1"/>
  <c r="P4649" i="1"/>
  <c r="D4650" i="1" l="1"/>
  <c r="E4649" i="1"/>
  <c r="M4650" i="1"/>
  <c r="N4650" i="1"/>
  <c r="O4650" i="1"/>
  <c r="P4650" i="1"/>
  <c r="Q4650" i="1"/>
  <c r="E4650" i="1" l="1"/>
  <c r="D4651" i="1"/>
  <c r="M4651" i="1"/>
  <c r="N4651" i="1"/>
  <c r="O4651" i="1"/>
  <c r="P4651" i="1"/>
  <c r="Q4651" i="1"/>
  <c r="D4652" i="1" l="1"/>
  <c r="E4651" i="1"/>
  <c r="M4652" i="1"/>
  <c r="N4652" i="1"/>
  <c r="O4652" i="1"/>
  <c r="P4652" i="1"/>
  <c r="Q4652" i="1"/>
  <c r="E4652" i="1" l="1"/>
  <c r="D4653" i="1"/>
  <c r="M4653" i="1"/>
  <c r="N4653" i="1"/>
  <c r="O4653" i="1"/>
  <c r="P4653" i="1"/>
  <c r="Q4653" i="1"/>
  <c r="D4654" i="1" l="1"/>
  <c r="E4653" i="1"/>
  <c r="Q4654" i="1"/>
  <c r="M4654" i="1"/>
  <c r="N4654" i="1"/>
  <c r="O4654" i="1"/>
  <c r="P4654" i="1"/>
  <c r="E4654" i="1" l="1"/>
  <c r="D4655" i="1"/>
  <c r="M4655" i="1"/>
  <c r="N4655" i="1"/>
  <c r="O4655" i="1"/>
  <c r="P4655" i="1"/>
  <c r="Q4655" i="1"/>
  <c r="D4656" i="1" l="1"/>
  <c r="E4655" i="1"/>
  <c r="E4656" i="1" s="1"/>
  <c r="M4656" i="1"/>
  <c r="N4656" i="1"/>
  <c r="O4656" i="1"/>
  <c r="P4656" i="1"/>
  <c r="Q4656" i="1"/>
  <c r="D4657" i="1" l="1"/>
  <c r="M4657" i="1"/>
  <c r="N4657" i="1"/>
  <c r="O4657" i="1"/>
  <c r="P4657" i="1"/>
  <c r="Q4657" i="1"/>
  <c r="D4658" i="1" l="1"/>
  <c r="E4657" i="1"/>
  <c r="E4658" i="1" s="1"/>
  <c r="Q4658" i="1"/>
  <c r="M4658" i="1"/>
  <c r="N4658" i="1"/>
  <c r="O4658" i="1"/>
  <c r="P4658" i="1"/>
  <c r="D4659" i="1" l="1"/>
  <c r="E4659" i="1" s="1"/>
  <c r="M4659" i="1"/>
  <c r="N4659" i="1"/>
  <c r="O4659" i="1"/>
  <c r="P4659" i="1"/>
  <c r="Q4659" i="1"/>
  <c r="D4660" i="1" l="1"/>
  <c r="M4660" i="1"/>
  <c r="N4660" i="1"/>
  <c r="O4660" i="1"/>
  <c r="P4660" i="1"/>
  <c r="Q4660" i="1"/>
  <c r="D4661" i="1" l="1"/>
  <c r="E4660" i="1"/>
  <c r="Q4661" i="1"/>
  <c r="M4661" i="1"/>
  <c r="N4661" i="1"/>
  <c r="O4661" i="1"/>
  <c r="P4661" i="1"/>
  <c r="E4661" i="1" l="1"/>
  <c r="D4662" i="1"/>
  <c r="M4662" i="1"/>
  <c r="N4662" i="1"/>
  <c r="O4662" i="1"/>
  <c r="P4662" i="1"/>
  <c r="Q4662" i="1"/>
  <c r="D4663" i="1" l="1"/>
  <c r="E4662" i="1"/>
  <c r="M4663" i="1"/>
  <c r="N4663" i="1"/>
  <c r="O4663" i="1"/>
  <c r="P4663" i="1"/>
  <c r="Q4663" i="1"/>
  <c r="D4664" i="1" l="1"/>
  <c r="E4663" i="1"/>
  <c r="M4664" i="1"/>
  <c r="N4664" i="1"/>
  <c r="O4664" i="1"/>
  <c r="P4664" i="1"/>
  <c r="Q4664" i="1"/>
  <c r="E4664" i="1" l="1"/>
  <c r="D4665" i="1"/>
  <c r="Q4665" i="1"/>
  <c r="M4665" i="1"/>
  <c r="N4665" i="1"/>
  <c r="O4665" i="1"/>
  <c r="P4665" i="1"/>
  <c r="E4665" i="1" l="1"/>
  <c r="D4666" i="1"/>
  <c r="E4666" i="1" s="1"/>
  <c r="M4666" i="1"/>
  <c r="N4666" i="1"/>
  <c r="O4666" i="1"/>
  <c r="P4666" i="1"/>
  <c r="Q4666" i="1"/>
  <c r="D4667" i="1" l="1"/>
  <c r="E4667" i="1" s="1"/>
  <c r="M4667" i="1"/>
  <c r="N4667" i="1"/>
  <c r="O4667" i="1"/>
  <c r="P4667" i="1"/>
  <c r="Q4667" i="1"/>
  <c r="D4668" i="1" l="1"/>
  <c r="M4668" i="1"/>
  <c r="N4668" i="1"/>
  <c r="O4668" i="1"/>
  <c r="P4668" i="1"/>
  <c r="Q4668" i="1"/>
  <c r="D4669" i="1" l="1"/>
  <c r="E4668" i="1"/>
  <c r="Q4669" i="1"/>
  <c r="M4669" i="1"/>
  <c r="N4669" i="1"/>
  <c r="O4669" i="1"/>
  <c r="P4669" i="1"/>
  <c r="E4669" i="1" l="1"/>
  <c r="D4670" i="1"/>
  <c r="M4670" i="1"/>
  <c r="N4670" i="1"/>
  <c r="P4670" i="1"/>
  <c r="O4670" i="1"/>
  <c r="Q4670" i="1"/>
  <c r="E4670" i="1" l="1"/>
  <c r="D4671" i="1"/>
  <c r="E4671" i="1" s="1"/>
  <c r="M4671" i="1"/>
  <c r="N4671" i="1"/>
  <c r="O4671" i="1"/>
  <c r="P4671" i="1"/>
  <c r="Q4671" i="1"/>
  <c r="D4672" i="1" l="1"/>
  <c r="M4672" i="1"/>
  <c r="N4672" i="1"/>
  <c r="O4672" i="1"/>
  <c r="P4672" i="1"/>
  <c r="Q4672" i="1"/>
  <c r="D4673" i="1" l="1"/>
  <c r="E4672" i="1"/>
  <c r="Q4673" i="1"/>
  <c r="M4673" i="1"/>
  <c r="N4673" i="1"/>
  <c r="O4673" i="1"/>
  <c r="P4673" i="1"/>
  <c r="D4674" i="1" l="1"/>
  <c r="E4673" i="1"/>
  <c r="M4674" i="1"/>
  <c r="N4674" i="1"/>
  <c r="O4674" i="1"/>
  <c r="P4674" i="1"/>
  <c r="Q4674" i="1"/>
  <c r="E4674" i="1" l="1"/>
  <c r="D4675" i="1"/>
  <c r="M4675" i="1"/>
  <c r="N4675" i="1"/>
  <c r="O4675" i="1"/>
  <c r="P4675" i="1"/>
  <c r="Q4675" i="1"/>
  <c r="E4675" i="1" l="1"/>
  <c r="D4676" i="1"/>
  <c r="E4676" i="1" s="1"/>
  <c r="M4676" i="1"/>
  <c r="N4676" i="1"/>
  <c r="O4676" i="1"/>
  <c r="P4676" i="1"/>
  <c r="Q4676" i="1"/>
  <c r="D4677" i="1" l="1"/>
  <c r="Q4677" i="1"/>
  <c r="M4677" i="1"/>
  <c r="N4677" i="1"/>
  <c r="O4677" i="1"/>
  <c r="P4677" i="1"/>
  <c r="D4678" i="1" l="1"/>
  <c r="E4677" i="1"/>
  <c r="M4678" i="1"/>
  <c r="N4678" i="1"/>
  <c r="P4678" i="1"/>
  <c r="O4678" i="1"/>
  <c r="Q4678" i="1"/>
  <c r="D4679" i="1" l="1"/>
  <c r="E4678" i="1"/>
  <c r="E4679" i="1" s="1"/>
  <c r="M4679" i="1"/>
  <c r="N4679" i="1"/>
  <c r="O4679" i="1"/>
  <c r="P4679" i="1"/>
  <c r="Q4679" i="1"/>
  <c r="D4680" i="1" l="1"/>
  <c r="M4680" i="1"/>
  <c r="N4680" i="1"/>
  <c r="O4680" i="1"/>
  <c r="P4680" i="1"/>
  <c r="Q4680" i="1"/>
  <c r="D4681" i="1" l="1"/>
  <c r="E4680" i="1"/>
  <c r="E4681" i="1" s="1"/>
  <c r="Q4681" i="1"/>
  <c r="M4681" i="1"/>
  <c r="N4681" i="1"/>
  <c r="O4681" i="1"/>
  <c r="P4681" i="1"/>
  <c r="D4682" i="1" l="1"/>
  <c r="M4682" i="1"/>
  <c r="N4682" i="1"/>
  <c r="O4682" i="1"/>
  <c r="P4682" i="1"/>
  <c r="Q4682" i="1"/>
  <c r="D4683" i="1" l="1"/>
  <c r="E4682" i="1"/>
  <c r="M4683" i="1"/>
  <c r="N4683" i="1"/>
  <c r="O4683" i="1"/>
  <c r="P4683" i="1"/>
  <c r="Q4683" i="1"/>
  <c r="D4684" i="1" l="1"/>
  <c r="E4683" i="1"/>
  <c r="M4684" i="1"/>
  <c r="N4684" i="1"/>
  <c r="O4684" i="1"/>
  <c r="P4684" i="1"/>
  <c r="Q4684" i="1"/>
  <c r="D4685" i="1" l="1"/>
  <c r="E4684" i="1"/>
  <c r="M4685" i="1"/>
  <c r="N4685" i="1"/>
  <c r="O4685" i="1"/>
  <c r="P4685" i="1"/>
  <c r="Q4685" i="1"/>
  <c r="E4685" i="1" l="1"/>
  <c r="D4686" i="1"/>
  <c r="Q4686" i="1"/>
  <c r="M4686" i="1"/>
  <c r="N4686" i="1"/>
  <c r="O4686" i="1"/>
  <c r="P4686" i="1"/>
  <c r="E4686" i="1" l="1"/>
  <c r="D4687" i="1"/>
  <c r="M4687" i="1"/>
  <c r="N4687" i="1"/>
  <c r="O4687" i="1"/>
  <c r="P4687" i="1"/>
  <c r="Q4687" i="1"/>
  <c r="D4688" i="1" l="1"/>
  <c r="E4687" i="1"/>
  <c r="M4688" i="1"/>
  <c r="N4688" i="1"/>
  <c r="O4688" i="1"/>
  <c r="P4688" i="1"/>
  <c r="Q4688" i="1"/>
  <c r="E4688" i="1" l="1"/>
  <c r="D4689" i="1"/>
  <c r="M4689" i="1"/>
  <c r="N4689" i="1"/>
  <c r="O4689" i="1"/>
  <c r="P4689" i="1"/>
  <c r="Q4689" i="1"/>
  <c r="D4690" i="1" l="1"/>
  <c r="E4689" i="1"/>
  <c r="E4690" i="1" s="1"/>
  <c r="Q4690" i="1"/>
  <c r="M4690" i="1"/>
  <c r="N4690" i="1"/>
  <c r="O4690" i="1"/>
  <c r="P4690" i="1"/>
  <c r="D4691" i="1" l="1"/>
  <c r="M4691" i="1"/>
  <c r="N4691" i="1"/>
  <c r="O4691" i="1"/>
  <c r="P4691" i="1"/>
  <c r="Q4691" i="1"/>
  <c r="D4692" i="1" l="1"/>
  <c r="E4691" i="1"/>
  <c r="M4692" i="1"/>
  <c r="N4692" i="1"/>
  <c r="O4692" i="1"/>
  <c r="P4692" i="1"/>
  <c r="Q4692" i="1"/>
  <c r="E4692" i="1" l="1"/>
  <c r="D4693" i="1"/>
  <c r="Q4693" i="1"/>
  <c r="M4693" i="1"/>
  <c r="N4693" i="1"/>
  <c r="O4693" i="1"/>
  <c r="P4693" i="1"/>
  <c r="D4694" i="1" l="1"/>
  <c r="E4693" i="1"/>
  <c r="M4694" i="1"/>
  <c r="N4694" i="1"/>
  <c r="O4694" i="1"/>
  <c r="P4694" i="1"/>
  <c r="Q4694" i="1"/>
  <c r="E4694" i="1" l="1"/>
  <c r="D4695" i="1"/>
  <c r="M4695" i="1"/>
  <c r="N4695" i="1"/>
  <c r="O4695" i="1"/>
  <c r="P4695" i="1"/>
  <c r="Q4695" i="1"/>
  <c r="D4696" i="1" l="1"/>
  <c r="E4695" i="1"/>
  <c r="E4696" i="1" s="1"/>
  <c r="M4696" i="1"/>
  <c r="N4696" i="1"/>
  <c r="O4696" i="1"/>
  <c r="P4696" i="1"/>
  <c r="Q4696" i="1"/>
  <c r="D4697" i="1" l="1"/>
  <c r="E4697" i="1" s="1"/>
  <c r="Q4697" i="1"/>
  <c r="N4697" i="1"/>
  <c r="M4697" i="1"/>
  <c r="O4697" i="1"/>
  <c r="P4697" i="1"/>
  <c r="D4698" i="1" l="1"/>
  <c r="M4698" i="1"/>
  <c r="N4698" i="1"/>
  <c r="O4698" i="1"/>
  <c r="P4698" i="1"/>
  <c r="Q4698" i="1"/>
  <c r="D4699" i="1" l="1"/>
  <c r="E4698" i="1"/>
  <c r="M4699" i="1"/>
  <c r="N4699" i="1"/>
  <c r="O4699" i="1"/>
  <c r="P4699" i="1"/>
  <c r="Q4699" i="1"/>
  <c r="D4700" i="1" l="1"/>
  <c r="E4699" i="1"/>
  <c r="E4700" i="1" s="1"/>
  <c r="M4700" i="1"/>
  <c r="N4700" i="1"/>
  <c r="O4700" i="1"/>
  <c r="P4700" i="1"/>
  <c r="Q4700" i="1"/>
  <c r="D4701" i="1" l="1"/>
  <c r="E4701" i="1" s="1"/>
  <c r="Q4701" i="1"/>
  <c r="M4701" i="1"/>
  <c r="N4701" i="1"/>
  <c r="O4701" i="1"/>
  <c r="P4701" i="1"/>
  <c r="D4702" i="1" l="1"/>
  <c r="E4702" i="1" s="1"/>
  <c r="M4702" i="1"/>
  <c r="N4702" i="1"/>
  <c r="O4702" i="1"/>
  <c r="P4702" i="1"/>
  <c r="Q4702" i="1"/>
  <c r="D4703" i="1" l="1"/>
  <c r="M4703" i="1"/>
  <c r="N4703" i="1"/>
  <c r="O4703" i="1"/>
  <c r="P4703" i="1"/>
  <c r="Q4703" i="1"/>
  <c r="D4704" i="1" l="1"/>
  <c r="E4703" i="1"/>
  <c r="E4704" i="1" s="1"/>
  <c r="M4704" i="1"/>
  <c r="N4704" i="1"/>
  <c r="O4704" i="1"/>
  <c r="P4704" i="1"/>
  <c r="Q4704" i="1"/>
  <c r="D4705" i="1" l="1"/>
  <c r="E4705" i="1" s="1"/>
  <c r="Q4705" i="1"/>
  <c r="M4705" i="1"/>
  <c r="N4705" i="1"/>
  <c r="O4705" i="1"/>
  <c r="P4705" i="1"/>
  <c r="D4706" i="1" l="1"/>
  <c r="E4706" i="1" s="1"/>
  <c r="M4706" i="1"/>
  <c r="N4706" i="1"/>
  <c r="O4706" i="1"/>
  <c r="P4706" i="1"/>
  <c r="Q4706" i="1"/>
  <c r="D4707" i="1" l="1"/>
  <c r="E4707" i="1" s="1"/>
  <c r="M4707" i="1"/>
  <c r="N4707" i="1"/>
  <c r="O4707" i="1"/>
  <c r="P4707" i="1"/>
  <c r="Q4707" i="1"/>
  <c r="D4708" i="1" l="1"/>
  <c r="E4708" i="1" s="1"/>
  <c r="M4708" i="1"/>
  <c r="N4708" i="1"/>
  <c r="O4708" i="1"/>
  <c r="P4708" i="1"/>
  <c r="Q4708" i="1"/>
  <c r="D4709" i="1" l="1"/>
  <c r="Q4709" i="1"/>
  <c r="M4709" i="1"/>
  <c r="N4709" i="1"/>
  <c r="O4709" i="1"/>
  <c r="P4709" i="1"/>
  <c r="D4710" i="1" l="1"/>
  <c r="E4709" i="1"/>
  <c r="M4710" i="1"/>
  <c r="N4710" i="1"/>
  <c r="O4710" i="1"/>
  <c r="P4710" i="1"/>
  <c r="Q4710" i="1"/>
  <c r="E4710" i="1" l="1"/>
  <c r="D4711" i="1"/>
  <c r="M4711" i="1"/>
  <c r="N4711" i="1"/>
  <c r="O4711" i="1"/>
  <c r="P4711" i="1"/>
  <c r="Q4711" i="1"/>
  <c r="E4711" i="1" l="1"/>
  <c r="D4712" i="1"/>
  <c r="E4712" i="1" s="1"/>
  <c r="M4712" i="1"/>
  <c r="N4712" i="1"/>
  <c r="P4712" i="1"/>
  <c r="Q4712" i="1"/>
  <c r="O4712" i="1"/>
  <c r="D4713" i="1" l="1"/>
  <c r="E4713" i="1" s="1"/>
  <c r="Q4713" i="1"/>
  <c r="M4713" i="1"/>
  <c r="N4713" i="1"/>
  <c r="O4713" i="1"/>
  <c r="P4713" i="1"/>
  <c r="D4714" i="1" l="1"/>
  <c r="M4714" i="1"/>
  <c r="N4714" i="1"/>
  <c r="O4714" i="1"/>
  <c r="P4714" i="1"/>
  <c r="Q4714" i="1"/>
  <c r="D4715" i="1" l="1"/>
  <c r="E4714" i="1"/>
  <c r="N4715" i="1"/>
  <c r="O4715" i="1"/>
  <c r="M4715" i="1"/>
  <c r="P4715" i="1"/>
  <c r="Q4715" i="1"/>
  <c r="E4715" i="1" l="1"/>
  <c r="D4716" i="1"/>
  <c r="M4716" i="1"/>
  <c r="O4716" i="1"/>
  <c r="P4716" i="1"/>
  <c r="Q4716" i="1"/>
  <c r="N4716" i="1"/>
  <c r="E4716" i="1" l="1"/>
  <c r="D4717" i="1"/>
  <c r="E4717" i="1" s="1"/>
  <c r="Q4717" i="1"/>
  <c r="P4717" i="1"/>
  <c r="M4717" i="1"/>
  <c r="N4717" i="1"/>
  <c r="O4717" i="1"/>
  <c r="D4718" i="1" l="1"/>
  <c r="N4718" i="1"/>
  <c r="O4718" i="1"/>
  <c r="P4718" i="1"/>
  <c r="Q4718" i="1"/>
  <c r="M4718" i="1"/>
  <c r="D4719" i="1" l="1"/>
  <c r="E4718" i="1"/>
  <c r="E4719" i="1" s="1"/>
  <c r="P4719" i="1"/>
  <c r="Q4719" i="1"/>
  <c r="M4719" i="1"/>
  <c r="N4719" i="1"/>
  <c r="O4719" i="1"/>
  <c r="D4720" i="1" l="1"/>
  <c r="M4720" i="1"/>
  <c r="N4720" i="1"/>
  <c r="O4720" i="1"/>
  <c r="P4720" i="1"/>
  <c r="Q4720" i="1"/>
  <c r="D4721" i="1" l="1"/>
  <c r="E4720" i="1"/>
  <c r="Q4721" i="1"/>
  <c r="M4721" i="1"/>
  <c r="N4721" i="1"/>
  <c r="O4721" i="1"/>
  <c r="P4721" i="1"/>
  <c r="D4722" i="1" l="1"/>
  <c r="E4721" i="1"/>
  <c r="M4722" i="1"/>
  <c r="N4722" i="1"/>
  <c r="O4722" i="1"/>
  <c r="P4722" i="1"/>
  <c r="Q4722" i="1"/>
  <c r="E4722" i="1" l="1"/>
  <c r="D4723" i="1"/>
  <c r="M4723" i="1"/>
  <c r="N4723" i="1"/>
  <c r="O4723" i="1"/>
  <c r="P4723" i="1"/>
  <c r="Q4723" i="1"/>
  <c r="E4723" i="1" l="1"/>
  <c r="D4724" i="1"/>
  <c r="E4724" i="1" s="1"/>
  <c r="M4724" i="1"/>
  <c r="N4724" i="1"/>
  <c r="O4724" i="1"/>
  <c r="P4724" i="1"/>
  <c r="Q4724" i="1"/>
  <c r="D4725" i="1" l="1"/>
  <c r="E4725" i="1" s="1"/>
  <c r="Q4725" i="1"/>
  <c r="M4725" i="1"/>
  <c r="N4725" i="1"/>
  <c r="O4725" i="1"/>
  <c r="P4725" i="1"/>
  <c r="D4726" i="1" l="1"/>
  <c r="M4726" i="1"/>
  <c r="N4726" i="1"/>
  <c r="P4726" i="1"/>
  <c r="O4726" i="1"/>
  <c r="Q4726" i="1"/>
  <c r="D4727" i="1" l="1"/>
  <c r="E4726" i="1"/>
  <c r="E4727" i="1" s="1"/>
  <c r="M4727" i="1"/>
  <c r="N4727" i="1"/>
  <c r="O4727" i="1"/>
  <c r="P4727" i="1"/>
  <c r="Q4727" i="1"/>
  <c r="D4728" i="1" l="1"/>
  <c r="E4728" i="1" s="1"/>
  <c r="M4728" i="1"/>
  <c r="N4728" i="1"/>
  <c r="O4728" i="1"/>
  <c r="P4728" i="1"/>
  <c r="Q4728" i="1"/>
  <c r="D4729" i="1" l="1"/>
  <c r="E4729" i="1" s="1"/>
  <c r="Q4729" i="1"/>
  <c r="M4729" i="1"/>
  <c r="N4729" i="1"/>
  <c r="O4729" i="1"/>
  <c r="P4729" i="1"/>
  <c r="D4730" i="1" l="1"/>
  <c r="M4730" i="1"/>
  <c r="N4730" i="1"/>
  <c r="O4730" i="1"/>
  <c r="P4730" i="1"/>
  <c r="Q4730" i="1"/>
  <c r="D4731" i="1" l="1"/>
  <c r="E4730" i="1"/>
  <c r="M4731" i="1"/>
  <c r="N4731" i="1"/>
  <c r="O4731" i="1"/>
  <c r="P4731" i="1"/>
  <c r="Q4731" i="1"/>
  <c r="D4732" i="1" l="1"/>
  <c r="E4731" i="1"/>
  <c r="E4732" i="1" s="1"/>
  <c r="M4732" i="1"/>
  <c r="N4732" i="1"/>
  <c r="O4732" i="1"/>
  <c r="P4732" i="1"/>
  <c r="Q4732" i="1"/>
  <c r="D4733" i="1" l="1"/>
  <c r="Q4733" i="1"/>
  <c r="M4733" i="1"/>
  <c r="N4733" i="1"/>
  <c r="O4733" i="1"/>
  <c r="P4733" i="1"/>
  <c r="D4734" i="1" l="1"/>
  <c r="E4733" i="1"/>
  <c r="E4734" i="1" s="1"/>
  <c r="M4734" i="1"/>
  <c r="N4734" i="1"/>
  <c r="O4734" i="1"/>
  <c r="P4734" i="1"/>
  <c r="Q4734" i="1"/>
  <c r="D4735" i="1" l="1"/>
  <c r="M4735" i="1"/>
  <c r="N4735" i="1"/>
  <c r="O4735" i="1"/>
  <c r="P4735" i="1"/>
  <c r="Q4735" i="1"/>
  <c r="D4736" i="1" l="1"/>
  <c r="E4735" i="1"/>
  <c r="M4736" i="1"/>
  <c r="N4736" i="1"/>
  <c r="O4736" i="1"/>
  <c r="P4736" i="1"/>
  <c r="Q4736" i="1"/>
  <c r="E4736" i="1" l="1"/>
  <c r="D4737" i="1"/>
  <c r="Q4737" i="1"/>
  <c r="M4737" i="1"/>
  <c r="N4737" i="1"/>
  <c r="O4737" i="1"/>
  <c r="P4737" i="1"/>
  <c r="D4738" i="1" l="1"/>
  <c r="E4737" i="1"/>
  <c r="M4738" i="1"/>
  <c r="N4738" i="1"/>
  <c r="O4738" i="1"/>
  <c r="P4738" i="1"/>
  <c r="Q4738" i="1"/>
  <c r="E4738" i="1" l="1"/>
  <c r="D4739" i="1"/>
  <c r="M4739" i="1"/>
  <c r="N4739" i="1"/>
  <c r="O4739" i="1"/>
  <c r="P4739" i="1"/>
  <c r="Q4739" i="1"/>
  <c r="D4740" i="1" l="1"/>
  <c r="E4739" i="1"/>
  <c r="E4740" i="1" s="1"/>
  <c r="M4740" i="1"/>
  <c r="N4740" i="1"/>
  <c r="O4740" i="1"/>
  <c r="P4740" i="1"/>
  <c r="Q4740" i="1"/>
  <c r="D4741" i="1" l="1"/>
  <c r="Q4741" i="1"/>
  <c r="M4741" i="1"/>
  <c r="N4741" i="1"/>
  <c r="O4741" i="1"/>
  <c r="P4741" i="1"/>
  <c r="D4742" i="1" l="1"/>
  <c r="E4741" i="1"/>
  <c r="M4742" i="1"/>
  <c r="N4742" i="1"/>
  <c r="P4742" i="1"/>
  <c r="O4742" i="1"/>
  <c r="Q4742" i="1"/>
  <c r="E4742" i="1" l="1"/>
  <c r="D4743" i="1"/>
  <c r="M4743" i="1"/>
  <c r="N4743" i="1"/>
  <c r="O4743" i="1"/>
  <c r="P4743" i="1"/>
  <c r="Q4743" i="1"/>
  <c r="D4744" i="1" l="1"/>
  <c r="E4743" i="1"/>
  <c r="E4744" i="1" s="1"/>
  <c r="M4744" i="1"/>
  <c r="N4744" i="1"/>
  <c r="O4744" i="1"/>
  <c r="P4744" i="1"/>
  <c r="Q4744" i="1"/>
  <c r="D4745" i="1" l="1"/>
  <c r="M4745" i="1"/>
  <c r="N4745" i="1"/>
  <c r="O4745" i="1"/>
  <c r="P4745" i="1"/>
  <c r="Q4745" i="1"/>
  <c r="D4746" i="1" l="1"/>
  <c r="E4745" i="1"/>
  <c r="E4746" i="1" s="1"/>
  <c r="Q4746" i="1"/>
  <c r="M4746" i="1"/>
  <c r="N4746" i="1"/>
  <c r="O4746" i="1"/>
  <c r="P4746" i="1"/>
  <c r="D4747" i="1" l="1"/>
  <c r="M4747" i="1"/>
  <c r="N4747" i="1"/>
  <c r="O4747" i="1"/>
  <c r="P4747" i="1"/>
  <c r="Q4747" i="1"/>
  <c r="D4748" i="1" l="1"/>
  <c r="E4747" i="1"/>
  <c r="M4748" i="1"/>
  <c r="N4748" i="1"/>
  <c r="O4748" i="1"/>
  <c r="P4748" i="1"/>
  <c r="Q4748" i="1"/>
  <c r="E4748" i="1" l="1"/>
  <c r="D4749" i="1"/>
  <c r="M4749" i="1"/>
  <c r="N4749" i="1"/>
  <c r="O4749" i="1"/>
  <c r="P4749" i="1"/>
  <c r="Q4749" i="1"/>
  <c r="D4750" i="1" l="1"/>
  <c r="E4749" i="1"/>
  <c r="E4750" i="1" s="1"/>
  <c r="Q4750" i="1"/>
  <c r="M4750" i="1"/>
  <c r="N4750" i="1"/>
  <c r="O4750" i="1"/>
  <c r="P4750" i="1"/>
  <c r="D4751" i="1" l="1"/>
  <c r="M4751" i="1"/>
  <c r="N4751" i="1"/>
  <c r="O4751" i="1"/>
  <c r="P4751" i="1"/>
  <c r="Q4751" i="1"/>
  <c r="D4752" i="1" l="1"/>
  <c r="E4751" i="1"/>
  <c r="E4752" i="1" s="1"/>
  <c r="M4752" i="1"/>
  <c r="N4752" i="1"/>
  <c r="O4752" i="1"/>
  <c r="P4752" i="1"/>
  <c r="Q4752" i="1"/>
  <c r="D4753" i="1" l="1"/>
  <c r="Q4753" i="1"/>
  <c r="M4753" i="1"/>
  <c r="N4753" i="1"/>
  <c r="O4753" i="1"/>
  <c r="P4753" i="1"/>
  <c r="D4754" i="1" l="1"/>
  <c r="E4753" i="1"/>
  <c r="E4754" i="1" s="1"/>
  <c r="M4754" i="1"/>
  <c r="N4754" i="1"/>
  <c r="O4754" i="1"/>
  <c r="P4754" i="1"/>
  <c r="Q4754" i="1"/>
  <c r="D4755" i="1" l="1"/>
  <c r="M4755" i="1"/>
  <c r="N4755" i="1"/>
  <c r="O4755" i="1"/>
  <c r="P4755" i="1"/>
  <c r="Q4755" i="1"/>
  <c r="D4756" i="1" l="1"/>
  <c r="E4755" i="1"/>
  <c r="M4756" i="1"/>
  <c r="N4756" i="1"/>
  <c r="O4756" i="1"/>
  <c r="P4756" i="1"/>
  <c r="Q4756" i="1"/>
  <c r="E4756" i="1" l="1"/>
  <c r="D4757" i="1"/>
  <c r="Q4757" i="1"/>
  <c r="M4757" i="1"/>
  <c r="N4757" i="1"/>
  <c r="O4757" i="1"/>
  <c r="P4757" i="1"/>
  <c r="D4758" i="1" l="1"/>
  <c r="E4757" i="1"/>
  <c r="E4758" i="1" s="1"/>
  <c r="M4758" i="1"/>
  <c r="N4758" i="1"/>
  <c r="O4758" i="1"/>
  <c r="P4758" i="1"/>
  <c r="Q4758" i="1"/>
  <c r="D4759" i="1" l="1"/>
  <c r="M4759" i="1"/>
  <c r="N4759" i="1"/>
  <c r="O4759" i="1"/>
  <c r="P4759" i="1"/>
  <c r="Q4759" i="1"/>
  <c r="D4760" i="1" l="1"/>
  <c r="E4759" i="1"/>
  <c r="E4760" i="1" s="1"/>
  <c r="M4760" i="1"/>
  <c r="N4760" i="1"/>
  <c r="O4760" i="1"/>
  <c r="P4760" i="1"/>
  <c r="Q4760" i="1"/>
  <c r="D4761" i="1" l="1"/>
  <c r="Q4761" i="1"/>
  <c r="M4761" i="1"/>
  <c r="N4761" i="1"/>
  <c r="O4761" i="1"/>
  <c r="P4761" i="1"/>
  <c r="D4762" i="1" l="1"/>
  <c r="E4761" i="1"/>
  <c r="E4762" i="1" s="1"/>
  <c r="M4762" i="1"/>
  <c r="N4762" i="1"/>
  <c r="O4762" i="1"/>
  <c r="P4762" i="1"/>
  <c r="Q4762" i="1"/>
  <c r="D4763" i="1" l="1"/>
  <c r="M4763" i="1"/>
  <c r="N4763" i="1"/>
  <c r="O4763" i="1"/>
  <c r="P4763" i="1"/>
  <c r="Q4763" i="1"/>
  <c r="D4764" i="1" l="1"/>
  <c r="E4763" i="1"/>
  <c r="E4764" i="1" s="1"/>
  <c r="M4764" i="1"/>
  <c r="N4764" i="1"/>
  <c r="O4764" i="1"/>
  <c r="P4764" i="1"/>
  <c r="Q4764" i="1"/>
  <c r="D4765" i="1" l="1"/>
  <c r="Q4765" i="1"/>
  <c r="M4765" i="1"/>
  <c r="N4765" i="1"/>
  <c r="O4765" i="1"/>
  <c r="P4765" i="1"/>
  <c r="D4766" i="1" l="1"/>
  <c r="E4765" i="1"/>
  <c r="E4766" i="1" s="1"/>
  <c r="M4766" i="1"/>
  <c r="N4766" i="1"/>
  <c r="O4766" i="1"/>
  <c r="P4766" i="1"/>
  <c r="Q4766" i="1"/>
  <c r="D4767" i="1" l="1"/>
  <c r="M4767" i="1"/>
  <c r="N4767" i="1"/>
  <c r="O4767" i="1"/>
  <c r="P4767" i="1"/>
  <c r="Q4767" i="1"/>
  <c r="D4768" i="1" l="1"/>
  <c r="E4767" i="1"/>
  <c r="E4768" i="1" s="1"/>
  <c r="M4768" i="1"/>
  <c r="N4768" i="1"/>
  <c r="O4768" i="1"/>
  <c r="P4768" i="1"/>
  <c r="Q4768" i="1"/>
  <c r="D4769" i="1" l="1"/>
  <c r="Q4769" i="1"/>
  <c r="O4769" i="1"/>
  <c r="P4769" i="1"/>
  <c r="M4769" i="1"/>
  <c r="N4769" i="1"/>
  <c r="D4770" i="1" l="1"/>
  <c r="E4769" i="1"/>
  <c r="M4770" i="1"/>
  <c r="N4770" i="1"/>
  <c r="O4770" i="1"/>
  <c r="P4770" i="1"/>
  <c r="Q4770" i="1"/>
  <c r="E4770" i="1" l="1"/>
  <c r="D4771" i="1"/>
  <c r="M4771" i="1"/>
  <c r="N4771" i="1"/>
  <c r="O4771" i="1"/>
  <c r="P4771" i="1"/>
  <c r="Q4771" i="1"/>
  <c r="D4772" i="1" l="1"/>
  <c r="E4771" i="1"/>
  <c r="E4772" i="1" s="1"/>
  <c r="M4772" i="1"/>
  <c r="N4772" i="1"/>
  <c r="O4772" i="1"/>
  <c r="P4772" i="1"/>
  <c r="Q4772" i="1"/>
  <c r="D4773" i="1" l="1"/>
  <c r="Q4773" i="1"/>
  <c r="M4773" i="1"/>
  <c r="N4773" i="1"/>
  <c r="O4773" i="1"/>
  <c r="P4773" i="1"/>
  <c r="D4774" i="1" l="1"/>
  <c r="E4773" i="1"/>
  <c r="E4774" i="1" s="1"/>
  <c r="M4774" i="1"/>
  <c r="N4774" i="1"/>
  <c r="O4774" i="1"/>
  <c r="P4774" i="1"/>
  <c r="Q4774" i="1"/>
  <c r="D4775" i="1" l="1"/>
  <c r="M4775" i="1"/>
  <c r="N4775" i="1"/>
  <c r="O4775" i="1"/>
  <c r="P4775" i="1"/>
  <c r="Q4775" i="1"/>
  <c r="D4776" i="1" l="1"/>
  <c r="E4775" i="1"/>
  <c r="M4776" i="1"/>
  <c r="N4776" i="1"/>
  <c r="O4776" i="1"/>
  <c r="P4776" i="1"/>
  <c r="Q4776" i="1"/>
  <c r="E4776" i="1" l="1"/>
  <c r="D4777" i="1"/>
  <c r="M4777" i="1"/>
  <c r="N4777" i="1"/>
  <c r="O4777" i="1"/>
  <c r="P4777" i="1"/>
  <c r="Q4777" i="1"/>
  <c r="D4778" i="1" l="1"/>
  <c r="E4777" i="1"/>
  <c r="E4778" i="1" s="1"/>
  <c r="Q4778" i="1"/>
  <c r="M4778" i="1"/>
  <c r="N4778" i="1"/>
  <c r="O4778" i="1"/>
  <c r="P4778" i="1"/>
  <c r="D4779" i="1" l="1"/>
  <c r="M4779" i="1"/>
  <c r="N4779" i="1"/>
  <c r="O4779" i="1"/>
  <c r="P4779" i="1"/>
  <c r="Q4779" i="1"/>
  <c r="D4780" i="1" l="1"/>
  <c r="E4779" i="1"/>
  <c r="E4780" i="1" s="1"/>
  <c r="M4780" i="1"/>
  <c r="N4780" i="1"/>
  <c r="O4780" i="1"/>
  <c r="P4780" i="1"/>
  <c r="Q4780" i="1"/>
  <c r="D4781" i="1" l="1"/>
  <c r="M4781" i="1"/>
  <c r="N4781" i="1"/>
  <c r="O4781" i="1"/>
  <c r="P4781" i="1"/>
  <c r="Q4781" i="1"/>
  <c r="D4782" i="1" l="1"/>
  <c r="E4781" i="1"/>
  <c r="Q4782" i="1"/>
  <c r="M4782" i="1"/>
  <c r="N4782" i="1"/>
  <c r="O4782" i="1"/>
  <c r="P4782" i="1"/>
  <c r="E4782" i="1" l="1"/>
  <c r="D4783" i="1"/>
  <c r="M4783" i="1"/>
  <c r="N4783" i="1"/>
  <c r="O4783" i="1"/>
  <c r="P4783" i="1"/>
  <c r="Q4783" i="1"/>
  <c r="D4784" i="1" l="1"/>
  <c r="E4783" i="1"/>
  <c r="E4784" i="1" s="1"/>
  <c r="M4784" i="1"/>
  <c r="N4784" i="1"/>
  <c r="O4784" i="1"/>
  <c r="P4784" i="1"/>
  <c r="Q4784" i="1"/>
  <c r="D4785" i="1" l="1"/>
  <c r="Q4785" i="1"/>
  <c r="M4785" i="1"/>
  <c r="N4785" i="1"/>
  <c r="O4785" i="1"/>
  <c r="P4785" i="1"/>
  <c r="D4786" i="1" l="1"/>
  <c r="E4785" i="1"/>
  <c r="E4786" i="1" s="1"/>
  <c r="Q4786" i="1"/>
  <c r="M4786" i="1"/>
  <c r="N4786" i="1"/>
  <c r="O4786" i="1"/>
  <c r="P4786" i="1"/>
  <c r="D4787" i="1" l="1"/>
  <c r="M4787" i="1"/>
  <c r="N4787" i="1"/>
  <c r="O4787" i="1"/>
  <c r="P4787" i="1"/>
  <c r="Q4787" i="1"/>
  <c r="D4788" i="1" l="1"/>
  <c r="E4787" i="1"/>
  <c r="M4788" i="1"/>
  <c r="N4788" i="1"/>
  <c r="O4788" i="1"/>
  <c r="P4788" i="1"/>
  <c r="Q4788" i="1"/>
  <c r="E4788" i="1" l="1"/>
  <c r="D4789" i="1"/>
  <c r="Q4789" i="1"/>
  <c r="M4789" i="1"/>
  <c r="N4789" i="1"/>
  <c r="O4789" i="1"/>
  <c r="P4789" i="1"/>
  <c r="D4790" i="1" l="1"/>
  <c r="E4789" i="1"/>
  <c r="E4790" i="1" s="1"/>
  <c r="M4790" i="1"/>
  <c r="N4790" i="1"/>
  <c r="O4790" i="1"/>
  <c r="P4790" i="1"/>
  <c r="Q4790" i="1"/>
  <c r="D4791" i="1" l="1"/>
  <c r="M4791" i="1"/>
  <c r="N4791" i="1"/>
  <c r="O4791" i="1"/>
  <c r="P4791" i="1"/>
  <c r="Q4791" i="1"/>
  <c r="D4792" i="1" l="1"/>
  <c r="E4791" i="1"/>
  <c r="E4792" i="1" s="1"/>
  <c r="M4792" i="1"/>
  <c r="N4792" i="1"/>
  <c r="O4792" i="1"/>
  <c r="P4792" i="1"/>
  <c r="Q4792" i="1"/>
  <c r="D4793" i="1" l="1"/>
  <c r="Q4793" i="1"/>
  <c r="M4793" i="1"/>
  <c r="N4793" i="1"/>
  <c r="O4793" i="1"/>
  <c r="P4793" i="1"/>
  <c r="D4794" i="1" l="1"/>
  <c r="E4793" i="1"/>
  <c r="E4794" i="1" s="1"/>
  <c r="M4794" i="1"/>
  <c r="N4794" i="1"/>
  <c r="O4794" i="1"/>
  <c r="P4794" i="1"/>
  <c r="Q4794" i="1"/>
  <c r="D4795" i="1" l="1"/>
  <c r="M4795" i="1"/>
  <c r="N4795" i="1"/>
  <c r="O4795" i="1"/>
  <c r="P4795" i="1"/>
  <c r="Q4795" i="1"/>
  <c r="D4796" i="1" l="1"/>
  <c r="E4795" i="1"/>
  <c r="E4796" i="1" s="1"/>
  <c r="M4796" i="1"/>
  <c r="N4796" i="1"/>
  <c r="O4796" i="1"/>
  <c r="P4796" i="1"/>
  <c r="Q4796" i="1"/>
  <c r="D4797" i="1" l="1"/>
  <c r="Q4797" i="1"/>
  <c r="M4797" i="1"/>
  <c r="N4797" i="1"/>
  <c r="O4797" i="1"/>
  <c r="P4797" i="1"/>
  <c r="D4798" i="1" l="1"/>
  <c r="E4797" i="1"/>
  <c r="E4798" i="1" s="1"/>
  <c r="M4798" i="1"/>
  <c r="N4798" i="1"/>
  <c r="O4798" i="1"/>
  <c r="P4798" i="1"/>
  <c r="Q4798" i="1"/>
  <c r="D4799" i="1" l="1"/>
  <c r="M4799" i="1"/>
  <c r="N4799" i="1"/>
  <c r="O4799" i="1"/>
  <c r="P4799" i="1"/>
  <c r="Q4799" i="1"/>
  <c r="D4800" i="1" l="1"/>
  <c r="E4799" i="1"/>
  <c r="E4800" i="1" s="1"/>
  <c r="M4800" i="1"/>
  <c r="N4800" i="1"/>
  <c r="O4800" i="1"/>
  <c r="P4800" i="1"/>
  <c r="Q4800" i="1"/>
  <c r="D4801" i="1" l="1"/>
  <c r="Q4801" i="1"/>
  <c r="M4801" i="1"/>
  <c r="N4801" i="1"/>
  <c r="O4801" i="1"/>
  <c r="P4801" i="1"/>
  <c r="D4802" i="1" l="1"/>
  <c r="E4801" i="1"/>
  <c r="M4802" i="1"/>
  <c r="N4802" i="1"/>
  <c r="O4802" i="1"/>
  <c r="P4802" i="1"/>
  <c r="Q4802" i="1"/>
  <c r="E4802" i="1" l="1"/>
  <c r="D4803" i="1"/>
  <c r="M4803" i="1"/>
  <c r="N4803" i="1"/>
  <c r="O4803" i="1"/>
  <c r="P4803" i="1"/>
  <c r="Q4803" i="1"/>
  <c r="D4804" i="1" l="1"/>
  <c r="E4803" i="1"/>
  <c r="E4804" i="1" s="1"/>
  <c r="M4804" i="1"/>
  <c r="N4804" i="1"/>
  <c r="O4804" i="1"/>
  <c r="P4804" i="1"/>
  <c r="Q4804" i="1"/>
  <c r="D4805" i="1" l="1"/>
  <c r="Q4805" i="1"/>
  <c r="M4805" i="1"/>
  <c r="N4805" i="1"/>
  <c r="O4805" i="1"/>
  <c r="P4805" i="1"/>
  <c r="D4806" i="1" l="1"/>
  <c r="E4805" i="1"/>
  <c r="E4806" i="1" s="1"/>
  <c r="M4806" i="1"/>
  <c r="N4806" i="1"/>
  <c r="O4806" i="1"/>
  <c r="P4806" i="1"/>
  <c r="Q4806" i="1"/>
  <c r="D4807" i="1" l="1"/>
  <c r="M4807" i="1"/>
  <c r="N4807" i="1"/>
  <c r="O4807" i="1"/>
  <c r="P4807" i="1"/>
  <c r="Q4807" i="1"/>
  <c r="D4808" i="1" l="1"/>
  <c r="E4807" i="1"/>
  <c r="E4808" i="1" s="1"/>
  <c r="M4808" i="1"/>
  <c r="N4808" i="1"/>
  <c r="O4808" i="1"/>
  <c r="P4808" i="1"/>
  <c r="Q4808" i="1"/>
  <c r="D4809" i="1" l="1"/>
  <c r="M4809" i="1"/>
  <c r="N4809" i="1"/>
  <c r="O4809" i="1"/>
  <c r="P4809" i="1"/>
  <c r="Q4809" i="1"/>
  <c r="D4810" i="1" l="1"/>
  <c r="E4809" i="1"/>
  <c r="E4810" i="1" s="1"/>
  <c r="Q4810" i="1"/>
  <c r="M4810" i="1"/>
  <c r="N4810" i="1"/>
  <c r="O4810" i="1"/>
  <c r="P4810" i="1"/>
  <c r="D4811" i="1" l="1"/>
  <c r="M4811" i="1"/>
  <c r="N4811" i="1"/>
  <c r="O4811" i="1"/>
  <c r="P4811" i="1"/>
  <c r="Q4811" i="1"/>
  <c r="D4812" i="1" l="1"/>
  <c r="E4811" i="1"/>
  <c r="E4812" i="1" s="1"/>
  <c r="M4812" i="1"/>
  <c r="N4812" i="1"/>
  <c r="O4812" i="1"/>
  <c r="P4812" i="1"/>
  <c r="Q4812" i="1"/>
  <c r="D4813" i="1" l="1"/>
  <c r="M4813" i="1"/>
  <c r="N4813" i="1"/>
  <c r="O4813" i="1"/>
  <c r="P4813" i="1"/>
  <c r="Q4813" i="1"/>
  <c r="D4814" i="1" l="1"/>
  <c r="E4813" i="1"/>
  <c r="E4814" i="1" s="1"/>
  <c r="M4814" i="1"/>
  <c r="N4814" i="1"/>
  <c r="O4814" i="1"/>
  <c r="P4814" i="1"/>
  <c r="Q4814" i="1"/>
  <c r="D4815" i="1" l="1"/>
  <c r="M4815" i="1"/>
  <c r="N4815" i="1"/>
  <c r="O4815" i="1"/>
  <c r="P4815" i="1"/>
  <c r="Q4815" i="1"/>
  <c r="D4816" i="1" l="1"/>
  <c r="E4815" i="1"/>
  <c r="M4816" i="1"/>
  <c r="N4816" i="1"/>
  <c r="O4816" i="1"/>
  <c r="P4816" i="1"/>
  <c r="Q4816" i="1"/>
  <c r="E4816" i="1" l="1"/>
  <c r="D4817" i="1"/>
  <c r="Q4817" i="1"/>
  <c r="M4817" i="1"/>
  <c r="N4817" i="1"/>
  <c r="O4817" i="1"/>
  <c r="P4817" i="1"/>
  <c r="D4818" i="1" l="1"/>
  <c r="E4817" i="1"/>
  <c r="E4818" i="1" s="1"/>
  <c r="M4818" i="1"/>
  <c r="N4818" i="1"/>
  <c r="O4818" i="1"/>
  <c r="P4818" i="1"/>
  <c r="Q4818" i="1"/>
  <c r="D4819" i="1" l="1"/>
  <c r="M4819" i="1"/>
  <c r="N4819" i="1"/>
  <c r="O4819" i="1"/>
  <c r="P4819" i="1"/>
  <c r="Q4819" i="1"/>
  <c r="D4820" i="1" l="1"/>
  <c r="E4819" i="1"/>
  <c r="M4820" i="1"/>
  <c r="N4820" i="1"/>
  <c r="O4820" i="1"/>
  <c r="P4820" i="1"/>
  <c r="Q4820" i="1"/>
  <c r="E4820" i="1" l="1"/>
  <c r="D4821" i="1"/>
  <c r="Q4821" i="1"/>
  <c r="M4821" i="1"/>
  <c r="N4821" i="1"/>
  <c r="O4821" i="1"/>
  <c r="P4821" i="1"/>
  <c r="D4822" i="1" l="1"/>
  <c r="E4821" i="1"/>
  <c r="E4822" i="1" s="1"/>
  <c r="M4822" i="1"/>
  <c r="N4822" i="1"/>
  <c r="O4822" i="1"/>
  <c r="P4822" i="1"/>
  <c r="Q4822" i="1"/>
  <c r="D4823" i="1" l="1"/>
  <c r="M4823" i="1"/>
  <c r="N4823" i="1"/>
  <c r="O4823" i="1"/>
  <c r="P4823" i="1"/>
  <c r="Q4823" i="1"/>
  <c r="D4824" i="1" l="1"/>
  <c r="E4823" i="1"/>
  <c r="E4824" i="1" s="1"/>
  <c r="P4824" i="1"/>
  <c r="Q4824" i="1"/>
  <c r="M4824" i="1"/>
  <c r="N4824" i="1"/>
  <c r="O4824" i="1"/>
  <c r="D4825" i="1" l="1"/>
  <c r="M4825" i="1"/>
  <c r="O4825" i="1"/>
  <c r="Q4825" i="1"/>
  <c r="N4825" i="1"/>
  <c r="P4825" i="1"/>
  <c r="D4826" i="1" l="1"/>
  <c r="E4825" i="1"/>
  <c r="E4826" i="1" s="1"/>
  <c r="M4826" i="1"/>
  <c r="P4826" i="1"/>
  <c r="N4826" i="1"/>
  <c r="O4826" i="1"/>
  <c r="Q4826" i="1"/>
  <c r="D4827" i="1" l="1"/>
  <c r="O4827" i="1"/>
  <c r="P4827" i="1"/>
  <c r="Q4827" i="1"/>
  <c r="M4827" i="1"/>
  <c r="N4827" i="1"/>
  <c r="D4828" i="1" l="1"/>
  <c r="E4827" i="1"/>
  <c r="E4828" i="1" s="1"/>
  <c r="M4828" i="1"/>
  <c r="O4828" i="1"/>
  <c r="P4828" i="1"/>
  <c r="Q4828" i="1"/>
  <c r="N4828" i="1"/>
  <c r="D4829" i="1" l="1"/>
  <c r="M4829" i="1"/>
  <c r="O4829" i="1"/>
  <c r="Q4829" i="1"/>
  <c r="P4829" i="1"/>
  <c r="N4829" i="1"/>
  <c r="D4830" i="1" l="1"/>
  <c r="E4829" i="1"/>
  <c r="E4830" i="1" s="1"/>
  <c r="M4830" i="1"/>
  <c r="N4830" i="1"/>
  <c r="P4830" i="1"/>
  <c r="O4830" i="1"/>
  <c r="Q4830" i="1"/>
  <c r="D4831" i="1" l="1"/>
  <c r="Q4831" i="1"/>
  <c r="M4831" i="1"/>
  <c r="N4831" i="1"/>
  <c r="O4831" i="1"/>
  <c r="P4831" i="1"/>
  <c r="D4832" i="1" l="1"/>
  <c r="E4831" i="1"/>
  <c r="E4832" i="1" s="1"/>
  <c r="M4832" i="1"/>
  <c r="O4832" i="1"/>
  <c r="P4832" i="1"/>
  <c r="Q4832" i="1"/>
  <c r="N4832" i="1"/>
  <c r="D4833" i="1" l="1"/>
  <c r="N4833" i="1"/>
  <c r="P4833" i="1"/>
  <c r="M4833" i="1"/>
  <c r="O4833" i="1"/>
  <c r="Q4833" i="1"/>
  <c r="D4834" i="1" l="1"/>
  <c r="E4833" i="1"/>
  <c r="E4834" i="1" s="1"/>
  <c r="M4834" i="1"/>
  <c r="N4834" i="1"/>
  <c r="P4834" i="1"/>
  <c r="O4834" i="1"/>
  <c r="Q4834" i="1"/>
  <c r="D4835" i="1" l="1"/>
  <c r="Q4835" i="1"/>
  <c r="M4835" i="1"/>
  <c r="N4835" i="1"/>
  <c r="O4835" i="1"/>
  <c r="P4835" i="1"/>
  <c r="D4836" i="1" l="1"/>
  <c r="E4835" i="1"/>
  <c r="Q4836" i="1"/>
  <c r="N4836" i="1"/>
  <c r="M4836" i="1"/>
  <c r="O4836" i="1"/>
  <c r="P4836" i="1"/>
  <c r="E4836" i="1" l="1"/>
  <c r="D4837" i="1"/>
  <c r="M4837" i="1"/>
  <c r="O4837" i="1"/>
  <c r="Q4837" i="1"/>
  <c r="N4837" i="1"/>
  <c r="P4837" i="1"/>
  <c r="D4838" i="1" l="1"/>
  <c r="E4837" i="1"/>
  <c r="E4838" i="1" s="1"/>
  <c r="Q4838" i="1"/>
  <c r="M4838" i="1"/>
  <c r="N4838" i="1"/>
  <c r="P4838" i="1"/>
  <c r="O4838" i="1"/>
  <c r="D4839" i="1" l="1"/>
  <c r="O4839" i="1"/>
  <c r="P4839" i="1"/>
  <c r="Q4839" i="1"/>
  <c r="N4839" i="1"/>
  <c r="M4839" i="1"/>
  <c r="D4840" i="1" l="1"/>
  <c r="E4839" i="1"/>
  <c r="E4840" i="1" s="1"/>
  <c r="M4840" i="1"/>
  <c r="O4840" i="1"/>
  <c r="P4840" i="1"/>
  <c r="Q4840" i="1"/>
  <c r="N4840" i="1"/>
  <c r="D4841" i="1" l="1"/>
  <c r="M4841" i="1"/>
  <c r="O4841" i="1"/>
  <c r="Q4841" i="1"/>
  <c r="N4841" i="1"/>
  <c r="P4841" i="1"/>
  <c r="D4842" i="1" l="1"/>
  <c r="E4841" i="1"/>
  <c r="E4842" i="1" s="1"/>
  <c r="M4842" i="1"/>
  <c r="N4842" i="1"/>
  <c r="P4842" i="1"/>
  <c r="O4842" i="1"/>
  <c r="Q4842" i="1"/>
  <c r="D4843" i="1" l="1"/>
  <c r="Q4843" i="1"/>
  <c r="M4843" i="1"/>
  <c r="N4843" i="1"/>
  <c r="O4843" i="1"/>
  <c r="P4843" i="1"/>
  <c r="D4844" i="1" l="1"/>
  <c r="E4843" i="1"/>
  <c r="E4844" i="1" s="1"/>
  <c r="M4844" i="1"/>
  <c r="O4844" i="1"/>
  <c r="P4844" i="1"/>
  <c r="Q4844" i="1"/>
  <c r="N4844" i="1"/>
  <c r="D4845" i="1" l="1"/>
  <c r="M4845" i="1"/>
  <c r="O4845" i="1"/>
  <c r="Q4845" i="1"/>
  <c r="N4845" i="1"/>
  <c r="P4845" i="1"/>
  <c r="D4846" i="1" l="1"/>
  <c r="E4845" i="1"/>
  <c r="E4846" i="1" s="1"/>
  <c r="M4846" i="1"/>
  <c r="N4846" i="1"/>
  <c r="P4846" i="1"/>
  <c r="O4846" i="1"/>
  <c r="Q4846" i="1"/>
  <c r="D4847" i="1" l="1"/>
  <c r="Q4847" i="1"/>
  <c r="M4847" i="1"/>
  <c r="O4847" i="1"/>
  <c r="N4847" i="1"/>
  <c r="P4847" i="1"/>
  <c r="D4848" i="1" l="1"/>
  <c r="E4847" i="1"/>
  <c r="E4848" i="1" s="1"/>
  <c r="N4848" i="1"/>
  <c r="P4848" i="1"/>
  <c r="M4848" i="1"/>
  <c r="O4848" i="1"/>
  <c r="Q4848" i="1"/>
  <c r="D4849" i="1" l="1"/>
  <c r="O4849" i="1"/>
  <c r="Q4849" i="1"/>
  <c r="M4849" i="1"/>
  <c r="N4849" i="1"/>
  <c r="P4849" i="1"/>
  <c r="D4850" i="1" l="1"/>
  <c r="E4849" i="1"/>
  <c r="E4850" i="1" s="1"/>
  <c r="M4850" i="1"/>
  <c r="P4850" i="1"/>
  <c r="N4850" i="1"/>
  <c r="O4850" i="1"/>
  <c r="Q4850" i="1"/>
  <c r="D4851" i="1" l="1"/>
  <c r="Q4851" i="1"/>
  <c r="N4851" i="1"/>
  <c r="M4851" i="1"/>
  <c r="O4851" i="1"/>
  <c r="P4851" i="1"/>
  <c r="D4852" i="1" l="1"/>
  <c r="E4851" i="1"/>
  <c r="E4852" i="1" s="1"/>
  <c r="P4852" i="1"/>
  <c r="M4852" i="1"/>
  <c r="O4852" i="1"/>
  <c r="Q4852" i="1"/>
  <c r="N4852" i="1"/>
  <c r="D4853" i="1" l="1"/>
  <c r="N4853" i="1"/>
  <c r="P4853" i="1"/>
  <c r="O4853" i="1"/>
  <c r="Q4853" i="1"/>
  <c r="M4853" i="1"/>
  <c r="D4854" i="1" l="1"/>
  <c r="E4853" i="1"/>
  <c r="E4854" i="1" s="1"/>
  <c r="M4854" i="1"/>
  <c r="N4854" i="1"/>
  <c r="O4854" i="1"/>
  <c r="P4854" i="1"/>
  <c r="Q4854" i="1"/>
  <c r="D4855" i="1" l="1"/>
  <c r="N4855" i="1"/>
  <c r="P4855" i="1"/>
  <c r="Q4855" i="1"/>
  <c r="M4855" i="1"/>
  <c r="O4855" i="1"/>
  <c r="D4856" i="1" l="1"/>
  <c r="E4855" i="1"/>
  <c r="E4856" i="1" s="1"/>
  <c r="N4856" i="1"/>
  <c r="P4856" i="1"/>
  <c r="M4856" i="1"/>
  <c r="O4856" i="1"/>
  <c r="Q4856" i="1"/>
  <c r="D4857" i="1" l="1"/>
  <c r="M4857" i="1"/>
  <c r="N4857" i="1"/>
  <c r="P4857" i="1"/>
  <c r="O4857" i="1"/>
  <c r="Q4857" i="1"/>
  <c r="D4858" i="1" l="1"/>
  <c r="E4857" i="1"/>
  <c r="Q4858" i="1"/>
  <c r="M4858" i="1"/>
  <c r="N4858" i="1"/>
  <c r="O4858" i="1"/>
  <c r="P4858" i="1"/>
  <c r="E4858" i="1" l="1"/>
  <c r="D4859" i="1"/>
  <c r="M4859" i="1"/>
  <c r="O4859" i="1"/>
  <c r="N4859" i="1"/>
  <c r="P4859" i="1"/>
  <c r="Q4859" i="1"/>
  <c r="D4860" i="1" l="1"/>
  <c r="E4859" i="1"/>
  <c r="E4860" i="1" s="1"/>
  <c r="N4860" i="1"/>
  <c r="P4860" i="1"/>
  <c r="M4860" i="1"/>
  <c r="O4860" i="1"/>
  <c r="Q4860" i="1"/>
  <c r="D4861" i="1" l="1"/>
  <c r="M4861" i="1"/>
  <c r="N4861" i="1"/>
  <c r="O4861" i="1"/>
  <c r="Q4861" i="1"/>
  <c r="P4861" i="1"/>
  <c r="D4862" i="1" l="1"/>
  <c r="E4861" i="1"/>
  <c r="E4862" i="1" s="1"/>
  <c r="M4862" i="1"/>
  <c r="O4862" i="1"/>
  <c r="P4862" i="1"/>
  <c r="N4862" i="1"/>
  <c r="Q4862" i="1"/>
  <c r="D4863" i="1" l="1"/>
  <c r="P4863" i="1"/>
  <c r="Q4863" i="1"/>
  <c r="M4863" i="1"/>
  <c r="O4863" i="1"/>
  <c r="N4863" i="1"/>
  <c r="D4864" i="1" l="1"/>
  <c r="E4863" i="1"/>
  <c r="E4864" i="1" s="1"/>
  <c r="N4864" i="1"/>
  <c r="P4864" i="1"/>
  <c r="M4864" i="1"/>
  <c r="O4864" i="1"/>
  <c r="Q4864" i="1"/>
  <c r="D4865" i="1" l="1"/>
  <c r="M4865" i="1"/>
  <c r="N4865" i="1"/>
  <c r="P4865" i="1"/>
  <c r="O4865" i="1"/>
  <c r="Q4865" i="1"/>
  <c r="D4866" i="1" l="1"/>
  <c r="E4865" i="1"/>
  <c r="E4866" i="1" s="1"/>
  <c r="M4866" i="1"/>
  <c r="N4866" i="1"/>
  <c r="O4866" i="1"/>
  <c r="P4866" i="1"/>
  <c r="Q4866" i="1"/>
  <c r="D4867" i="1" l="1"/>
  <c r="N4867" i="1"/>
  <c r="P4867" i="1"/>
  <c r="Q4867" i="1"/>
  <c r="M4867" i="1"/>
  <c r="O4867" i="1"/>
  <c r="D4868" i="1" l="1"/>
  <c r="E4867" i="1"/>
  <c r="E4868" i="1" s="1"/>
  <c r="M4868" i="1"/>
  <c r="O4868" i="1"/>
  <c r="Q4868" i="1"/>
  <c r="N4868" i="1"/>
  <c r="P4868" i="1"/>
  <c r="D4869" i="1" l="1"/>
  <c r="O4869" i="1"/>
  <c r="Q4869" i="1"/>
  <c r="M4869" i="1"/>
  <c r="N4869" i="1"/>
  <c r="P4869" i="1"/>
  <c r="D4870" i="1" l="1"/>
  <c r="E4869" i="1"/>
  <c r="E4870" i="1" s="1"/>
  <c r="Q4870" i="1"/>
  <c r="M4870" i="1"/>
  <c r="N4870" i="1"/>
  <c r="O4870" i="1"/>
  <c r="P4870" i="1"/>
  <c r="D4871" i="1" l="1"/>
  <c r="O4871" i="1"/>
  <c r="Q4871" i="1"/>
  <c r="N4871" i="1"/>
  <c r="P4871" i="1"/>
  <c r="M4871" i="1"/>
  <c r="D4872" i="1" l="1"/>
  <c r="E4871" i="1"/>
  <c r="N4872" i="1"/>
  <c r="M4872" i="1"/>
  <c r="O4872" i="1"/>
  <c r="Q4872" i="1"/>
  <c r="P4872" i="1"/>
  <c r="E4872" i="1" l="1"/>
  <c r="D4873" i="1"/>
  <c r="P4873" i="1"/>
  <c r="M4873" i="1"/>
  <c r="O4873" i="1"/>
  <c r="Q4873" i="1"/>
  <c r="N4873" i="1"/>
  <c r="D4874" i="1" l="1"/>
  <c r="E4873" i="1"/>
  <c r="E4874" i="1" s="1"/>
  <c r="M4874" i="1"/>
  <c r="N4874" i="1"/>
  <c r="O4874" i="1"/>
  <c r="P4874" i="1"/>
  <c r="Q4874" i="1"/>
  <c r="D4875" i="1" l="1"/>
  <c r="N4875" i="1"/>
  <c r="P4875" i="1"/>
  <c r="Q4875" i="1"/>
  <c r="M4875" i="1"/>
  <c r="O4875" i="1"/>
  <c r="D4876" i="1" l="1"/>
  <c r="E4875" i="1"/>
  <c r="E4876" i="1" s="1"/>
  <c r="N4876" i="1"/>
  <c r="P4876" i="1"/>
  <c r="M4876" i="1"/>
  <c r="O4876" i="1"/>
  <c r="Q4876" i="1"/>
  <c r="D4877" i="1" l="1"/>
  <c r="N4877" i="1"/>
  <c r="P4877" i="1"/>
  <c r="Q4877" i="1"/>
  <c r="O4877" i="1"/>
  <c r="M4877" i="1"/>
  <c r="D4878" i="1" l="1"/>
  <c r="E4877" i="1"/>
  <c r="E4878" i="1" s="1"/>
  <c r="Q4878" i="1"/>
  <c r="M4878" i="1"/>
  <c r="N4878" i="1"/>
  <c r="O4878" i="1"/>
  <c r="P4878" i="1"/>
  <c r="D4879" i="1" l="1"/>
  <c r="N4879" i="1"/>
  <c r="P4879" i="1"/>
  <c r="Q4879" i="1"/>
  <c r="M4879" i="1"/>
  <c r="O4879" i="1"/>
  <c r="D4880" i="1" l="1"/>
  <c r="E4879" i="1"/>
  <c r="E4880" i="1" s="1"/>
  <c r="N4880" i="1"/>
  <c r="O4880" i="1"/>
  <c r="P4880" i="1"/>
  <c r="M4880" i="1"/>
  <c r="Q4880" i="1"/>
  <c r="D4881" i="1" l="1"/>
  <c r="O4881" i="1"/>
  <c r="M4881" i="1"/>
  <c r="N4881" i="1"/>
  <c r="P4881" i="1"/>
  <c r="Q4881" i="1"/>
  <c r="D4882" i="1" l="1"/>
  <c r="E4881" i="1"/>
  <c r="E4882" i="1" s="1"/>
  <c r="O4882" i="1"/>
  <c r="P4882" i="1"/>
  <c r="N4882" i="1"/>
  <c r="Q4882" i="1"/>
  <c r="M4882" i="1"/>
  <c r="D4883" i="1" l="1"/>
  <c r="N4883" i="1"/>
  <c r="P4883" i="1"/>
  <c r="Q4883" i="1"/>
  <c r="O4883" i="1"/>
  <c r="M4883" i="1"/>
  <c r="D4884" i="1" l="1"/>
  <c r="E4883" i="1"/>
  <c r="E4884" i="1" s="1"/>
  <c r="P4884" i="1"/>
  <c r="M4884" i="1"/>
  <c r="Q4884" i="1"/>
  <c r="N4884" i="1"/>
  <c r="O4884" i="1"/>
  <c r="D4885" i="1" l="1"/>
  <c r="O4885" i="1"/>
  <c r="P4885" i="1"/>
  <c r="Q4885" i="1"/>
  <c r="M4885" i="1"/>
  <c r="N4885" i="1"/>
  <c r="D4886" i="1" l="1"/>
  <c r="E4885" i="1"/>
  <c r="E4886" i="1" s="1"/>
  <c r="Q4886" i="1"/>
  <c r="M4886" i="1"/>
  <c r="N4886" i="1"/>
  <c r="O4886" i="1"/>
  <c r="P4886" i="1"/>
  <c r="D4887" i="1" l="1"/>
  <c r="Q4887" i="1"/>
  <c r="M4887" i="1"/>
  <c r="N4887" i="1"/>
  <c r="O4887" i="1"/>
  <c r="P4887" i="1"/>
  <c r="D4888" i="1" l="1"/>
  <c r="E4887" i="1"/>
  <c r="E4888" i="1" s="1"/>
  <c r="M4888" i="1"/>
  <c r="N4888" i="1"/>
  <c r="O4888" i="1"/>
  <c r="P4888" i="1"/>
  <c r="Q4888" i="1"/>
  <c r="D4889" i="1" l="1"/>
  <c r="M4889" i="1"/>
  <c r="N4889" i="1"/>
  <c r="O4889" i="1"/>
  <c r="P4889" i="1"/>
  <c r="Q4889" i="1"/>
  <c r="D4890" i="1" l="1"/>
  <c r="E4889" i="1"/>
  <c r="E4890" i="1" s="1"/>
  <c r="Q4890" i="1"/>
  <c r="M4890" i="1"/>
  <c r="N4890" i="1"/>
  <c r="O4890" i="1"/>
  <c r="P4890" i="1"/>
  <c r="D4891" i="1" l="1"/>
  <c r="M4891" i="1"/>
  <c r="N4891" i="1"/>
  <c r="O4891" i="1"/>
  <c r="P4891" i="1"/>
  <c r="Q4891" i="1"/>
  <c r="D4892" i="1" l="1"/>
  <c r="E4891" i="1"/>
  <c r="E4892" i="1" s="1"/>
  <c r="M4892" i="1"/>
  <c r="N4892" i="1"/>
  <c r="O4892" i="1"/>
  <c r="P4892" i="1"/>
  <c r="Q4892" i="1"/>
  <c r="D4893" i="1" l="1"/>
  <c r="M4893" i="1"/>
  <c r="N4893" i="1"/>
  <c r="O4893" i="1"/>
  <c r="P4893" i="1"/>
  <c r="Q4893" i="1"/>
  <c r="D4894" i="1" l="1"/>
  <c r="E4893" i="1"/>
  <c r="E4894" i="1" s="1"/>
  <c r="Q4894" i="1"/>
  <c r="P4894" i="1"/>
  <c r="O4894" i="1"/>
  <c r="M4894" i="1"/>
  <c r="N4894" i="1"/>
  <c r="D4895" i="1" l="1"/>
  <c r="M4895" i="1"/>
  <c r="N4895" i="1"/>
  <c r="O4895" i="1"/>
  <c r="P4895" i="1"/>
  <c r="Q4895" i="1"/>
  <c r="D4896" i="1" l="1"/>
  <c r="E4895" i="1"/>
  <c r="E4896" i="1" s="1"/>
  <c r="M4896" i="1"/>
  <c r="N4896" i="1"/>
  <c r="O4896" i="1"/>
  <c r="P4896" i="1"/>
  <c r="Q4896" i="1"/>
  <c r="D4897" i="1" l="1"/>
  <c r="Q4897" i="1"/>
  <c r="M4897" i="1"/>
  <c r="N4897" i="1"/>
  <c r="O4897" i="1"/>
  <c r="P4897" i="1"/>
  <c r="D4898" i="1" l="1"/>
  <c r="E4897" i="1"/>
  <c r="E4898" i="1" s="1"/>
  <c r="M4898" i="1"/>
  <c r="N4898" i="1"/>
  <c r="O4898" i="1"/>
  <c r="P4898" i="1"/>
  <c r="Q4898" i="1"/>
  <c r="D4899" i="1" l="1"/>
  <c r="M4899" i="1"/>
  <c r="N4899" i="1"/>
  <c r="O4899" i="1"/>
  <c r="P4899" i="1"/>
  <c r="Q4899" i="1"/>
  <c r="D4900" i="1" l="1"/>
  <c r="E4899" i="1"/>
  <c r="E4900" i="1" s="1"/>
  <c r="M4900" i="1"/>
  <c r="N4900" i="1"/>
  <c r="O4900" i="1"/>
  <c r="P4900" i="1"/>
  <c r="Q4900" i="1"/>
  <c r="D4901" i="1" l="1"/>
  <c r="Q4901" i="1"/>
  <c r="M4901" i="1"/>
  <c r="N4901" i="1"/>
  <c r="O4901" i="1"/>
  <c r="P4901" i="1"/>
  <c r="D4902" i="1" l="1"/>
  <c r="E4901" i="1"/>
  <c r="E4902" i="1" s="1"/>
  <c r="M4902" i="1"/>
  <c r="N4902" i="1"/>
  <c r="O4902" i="1"/>
  <c r="P4902" i="1"/>
  <c r="Q4902" i="1"/>
  <c r="D4903" i="1" l="1"/>
  <c r="M4903" i="1"/>
  <c r="N4903" i="1"/>
  <c r="O4903" i="1"/>
  <c r="P4903" i="1"/>
  <c r="Q4903" i="1"/>
  <c r="D4904" i="1" l="1"/>
  <c r="E4903" i="1"/>
  <c r="E4904" i="1" s="1"/>
  <c r="M4904" i="1"/>
  <c r="N4904" i="1"/>
  <c r="O4904" i="1"/>
  <c r="P4904" i="1"/>
  <c r="Q4904" i="1"/>
  <c r="D4905" i="1" l="1"/>
  <c r="Q4905" i="1"/>
  <c r="M4905" i="1"/>
  <c r="N4905" i="1"/>
  <c r="O4905" i="1"/>
  <c r="P4905" i="1"/>
  <c r="D4906" i="1" l="1"/>
  <c r="E4905" i="1"/>
  <c r="E4906" i="1" s="1"/>
  <c r="M4906" i="1"/>
  <c r="N4906" i="1"/>
  <c r="O4906" i="1"/>
  <c r="P4906" i="1"/>
  <c r="Q4906" i="1"/>
  <c r="D4907" i="1" l="1"/>
  <c r="M4907" i="1"/>
  <c r="N4907" i="1"/>
  <c r="O4907" i="1"/>
  <c r="P4907" i="1"/>
  <c r="Q4907" i="1"/>
  <c r="D4908" i="1" l="1"/>
  <c r="E4907" i="1"/>
  <c r="M4908" i="1"/>
  <c r="N4908" i="1"/>
  <c r="O4908" i="1"/>
  <c r="P4908" i="1"/>
  <c r="Q4908" i="1"/>
  <c r="E4908" i="1" l="1"/>
  <c r="D4909" i="1"/>
  <c r="Q4909" i="1"/>
  <c r="M4909" i="1"/>
  <c r="N4909" i="1"/>
  <c r="O4909" i="1"/>
  <c r="P4909" i="1"/>
  <c r="D4910" i="1" l="1"/>
  <c r="E4909" i="1"/>
  <c r="E4910" i="1" s="1"/>
  <c r="Q4910" i="1"/>
  <c r="M4910" i="1"/>
  <c r="N4910" i="1"/>
  <c r="O4910" i="1"/>
  <c r="P4910" i="1"/>
  <c r="D4911" i="1" l="1"/>
  <c r="M4911" i="1"/>
  <c r="N4911" i="1"/>
  <c r="O4911" i="1"/>
  <c r="P4911" i="1"/>
  <c r="Q4911" i="1"/>
  <c r="D4912" i="1" l="1"/>
  <c r="E4911" i="1"/>
  <c r="E4912" i="1" s="1"/>
  <c r="M4912" i="1"/>
  <c r="N4912" i="1"/>
  <c r="O4912" i="1"/>
  <c r="P4912" i="1"/>
  <c r="Q4912" i="1"/>
  <c r="D4913" i="1" l="1"/>
  <c r="O4913" i="1"/>
  <c r="P4913" i="1"/>
  <c r="Q4913" i="1"/>
  <c r="M4913" i="1"/>
  <c r="N4913" i="1"/>
  <c r="D4914" i="1" l="1"/>
  <c r="E4913" i="1"/>
  <c r="E4914" i="1" s="1"/>
  <c r="M4914" i="1"/>
  <c r="N4914" i="1"/>
  <c r="O4914" i="1"/>
  <c r="P4914" i="1"/>
  <c r="Q4914" i="1"/>
  <c r="D4915" i="1" l="1"/>
  <c r="M4915" i="1"/>
  <c r="N4915" i="1"/>
  <c r="O4915" i="1"/>
  <c r="P4915" i="1"/>
  <c r="Q4915" i="1"/>
  <c r="D4916" i="1" l="1"/>
  <c r="E4915" i="1"/>
  <c r="E4916" i="1" s="1"/>
  <c r="M4916" i="1"/>
  <c r="N4916" i="1"/>
  <c r="O4916" i="1"/>
  <c r="P4916" i="1"/>
  <c r="Q4916" i="1"/>
  <c r="D4917" i="1" l="1"/>
  <c r="Q4917" i="1"/>
  <c r="M4917" i="1"/>
  <c r="N4917" i="1"/>
  <c r="O4917" i="1"/>
  <c r="P4917" i="1"/>
  <c r="D4918" i="1" l="1"/>
  <c r="E4917" i="1"/>
  <c r="E4918" i="1" s="1"/>
  <c r="M4918" i="1"/>
  <c r="N4918" i="1"/>
  <c r="O4918" i="1"/>
  <c r="P4918" i="1"/>
  <c r="Q4918" i="1"/>
  <c r="D4919" i="1" l="1"/>
  <c r="M4919" i="1"/>
  <c r="N4919" i="1"/>
  <c r="O4919" i="1"/>
  <c r="P4919" i="1"/>
  <c r="Q4919" i="1"/>
  <c r="D4920" i="1" l="1"/>
  <c r="E4919" i="1"/>
  <c r="E4920" i="1" s="1"/>
  <c r="M4920" i="1"/>
  <c r="N4920" i="1"/>
  <c r="O4920" i="1"/>
  <c r="P4920" i="1"/>
  <c r="Q4920" i="1"/>
  <c r="D4921" i="1" l="1"/>
  <c r="M4921" i="1"/>
  <c r="N4921" i="1"/>
  <c r="O4921" i="1"/>
  <c r="P4921" i="1"/>
  <c r="Q4921" i="1"/>
  <c r="D4922" i="1" l="1"/>
  <c r="E4921" i="1"/>
  <c r="E4922" i="1" s="1"/>
  <c r="Q4922" i="1"/>
  <c r="M4922" i="1"/>
  <c r="N4922" i="1"/>
  <c r="O4922" i="1"/>
  <c r="P4922" i="1"/>
  <c r="D4923" i="1" l="1"/>
  <c r="M4923" i="1"/>
  <c r="N4923" i="1"/>
  <c r="O4923" i="1"/>
  <c r="P4923" i="1"/>
  <c r="Q4923" i="1"/>
  <c r="D4924" i="1" l="1"/>
  <c r="E4923" i="1"/>
  <c r="E4924" i="1" s="1"/>
  <c r="M4924" i="1"/>
  <c r="N4924" i="1"/>
  <c r="O4924" i="1"/>
  <c r="P4924" i="1"/>
  <c r="Q4924" i="1"/>
  <c r="D4925" i="1" l="1"/>
  <c r="M4925" i="1"/>
  <c r="N4925" i="1"/>
  <c r="O4925" i="1"/>
  <c r="P4925" i="1"/>
  <c r="Q4925" i="1"/>
  <c r="D4926" i="1" l="1"/>
  <c r="E4925" i="1"/>
  <c r="E4926" i="1" s="1"/>
  <c r="Q4926" i="1"/>
  <c r="M4926" i="1"/>
  <c r="N4926" i="1"/>
  <c r="O4926" i="1"/>
  <c r="P4926" i="1"/>
  <c r="D4927" i="1" l="1"/>
  <c r="M4927" i="1"/>
  <c r="N4927" i="1"/>
  <c r="O4927" i="1"/>
  <c r="P4927" i="1"/>
  <c r="Q4927" i="1"/>
  <c r="D4928" i="1" l="1"/>
  <c r="E4927" i="1"/>
  <c r="E4928" i="1" s="1"/>
  <c r="M4928" i="1"/>
  <c r="N4928" i="1"/>
  <c r="O4928" i="1"/>
  <c r="P4928" i="1"/>
  <c r="Q4928" i="1"/>
  <c r="D4929" i="1" l="1"/>
  <c r="Q4929" i="1"/>
  <c r="M4929" i="1"/>
  <c r="N4929" i="1"/>
  <c r="O4929" i="1"/>
  <c r="P4929" i="1"/>
  <c r="D4930" i="1" l="1"/>
  <c r="E4929" i="1"/>
  <c r="M4930" i="1"/>
  <c r="N4930" i="1"/>
  <c r="O4930" i="1"/>
  <c r="P4930" i="1"/>
  <c r="Q4930" i="1"/>
  <c r="E4930" i="1" l="1"/>
  <c r="D4931" i="1"/>
  <c r="M4931" i="1"/>
  <c r="N4931" i="1"/>
  <c r="O4931" i="1"/>
  <c r="P4931" i="1"/>
  <c r="Q4931" i="1"/>
  <c r="D4932" i="1" l="1"/>
  <c r="E4931" i="1"/>
  <c r="E4932" i="1" s="1"/>
  <c r="M4932" i="1"/>
  <c r="N4932" i="1"/>
  <c r="O4932" i="1"/>
  <c r="P4932" i="1"/>
  <c r="Q4932" i="1"/>
  <c r="D4933" i="1" l="1"/>
  <c r="Q4933" i="1"/>
  <c r="M4933" i="1"/>
  <c r="N4933" i="1"/>
  <c r="O4933" i="1"/>
  <c r="P4933" i="1"/>
  <c r="D4934" i="1" l="1"/>
  <c r="E4933" i="1"/>
  <c r="E4934" i="1" s="1"/>
  <c r="M4934" i="1"/>
  <c r="N4934" i="1"/>
  <c r="O4934" i="1"/>
  <c r="P4934" i="1"/>
  <c r="Q4934" i="1"/>
  <c r="D4935" i="1" l="1"/>
  <c r="M4935" i="1"/>
  <c r="N4935" i="1"/>
  <c r="O4935" i="1"/>
  <c r="P4935" i="1"/>
  <c r="Q4935" i="1"/>
  <c r="D4936" i="1" l="1"/>
  <c r="E4935" i="1"/>
  <c r="E4936" i="1" s="1"/>
  <c r="M4936" i="1"/>
  <c r="N4936" i="1"/>
  <c r="O4936" i="1"/>
  <c r="P4936" i="1"/>
  <c r="Q4936" i="1"/>
  <c r="D4937" i="1" l="1"/>
  <c r="Q4937" i="1"/>
  <c r="M4937" i="1"/>
  <c r="N4937" i="1"/>
  <c r="O4937" i="1"/>
  <c r="P4937" i="1"/>
  <c r="D4938" i="1" l="1"/>
  <c r="E4937" i="1"/>
  <c r="E4938" i="1" s="1"/>
  <c r="M4938" i="1"/>
  <c r="N4938" i="1"/>
  <c r="O4938" i="1"/>
  <c r="P4938" i="1"/>
  <c r="Q4938" i="1"/>
  <c r="D4939" i="1" l="1"/>
  <c r="M4939" i="1"/>
  <c r="N4939" i="1"/>
  <c r="O4939" i="1"/>
  <c r="P4939" i="1"/>
  <c r="Q4939" i="1"/>
  <c r="D4940" i="1" l="1"/>
  <c r="E4939" i="1"/>
  <c r="E4940" i="1" s="1"/>
  <c r="M4940" i="1"/>
  <c r="N4940" i="1"/>
  <c r="O4940" i="1"/>
  <c r="P4940" i="1"/>
  <c r="Q4940" i="1"/>
  <c r="D4941" i="1" l="1"/>
  <c r="Q4941" i="1"/>
  <c r="M4941" i="1"/>
  <c r="N4941" i="1"/>
  <c r="O4941" i="1"/>
  <c r="P4941" i="1"/>
  <c r="D4942" i="1" l="1"/>
  <c r="E4941" i="1"/>
  <c r="M4942" i="1"/>
  <c r="N4942" i="1"/>
  <c r="O4942" i="1"/>
  <c r="P4942" i="1"/>
  <c r="Q4942" i="1"/>
  <c r="E4942" i="1" l="1"/>
  <c r="D4943" i="1"/>
  <c r="M4943" i="1"/>
  <c r="N4943" i="1"/>
  <c r="O4943" i="1"/>
  <c r="P4943" i="1"/>
  <c r="Q4943" i="1"/>
  <c r="D4944" i="1" l="1"/>
  <c r="E4943" i="1"/>
  <c r="E4944" i="1" s="1"/>
  <c r="M4944" i="1"/>
  <c r="N4944" i="1"/>
  <c r="O4944" i="1"/>
  <c r="P4944" i="1"/>
  <c r="Q4944" i="1"/>
  <c r="D4945" i="1" l="1"/>
  <c r="Q4945" i="1"/>
  <c r="M4945" i="1"/>
  <c r="N4945" i="1"/>
  <c r="O4945" i="1"/>
  <c r="P4945" i="1"/>
  <c r="D4946" i="1" l="1"/>
  <c r="E4945" i="1"/>
  <c r="E4946" i="1" s="1"/>
  <c r="M4946" i="1"/>
  <c r="N4946" i="1"/>
  <c r="O4946" i="1"/>
  <c r="P4946" i="1"/>
  <c r="Q4946" i="1"/>
  <c r="D4947" i="1" l="1"/>
  <c r="M4947" i="1"/>
  <c r="N4947" i="1"/>
  <c r="O4947" i="1"/>
  <c r="P4947" i="1"/>
  <c r="Q4947" i="1"/>
  <c r="D4948" i="1" l="1"/>
  <c r="E4947" i="1"/>
  <c r="M4948" i="1"/>
  <c r="N4948" i="1"/>
  <c r="O4948" i="1"/>
  <c r="P4948" i="1"/>
  <c r="Q4948" i="1"/>
  <c r="E4948" i="1" l="1"/>
  <c r="D4949" i="1"/>
  <c r="Q4949" i="1"/>
  <c r="M4949" i="1"/>
  <c r="N4949" i="1"/>
  <c r="O4949" i="1"/>
  <c r="P4949" i="1"/>
  <c r="D4950" i="1" l="1"/>
  <c r="E4949" i="1"/>
  <c r="M4950" i="1"/>
  <c r="N4950" i="1"/>
  <c r="O4950" i="1"/>
  <c r="P4950" i="1"/>
  <c r="Q4950" i="1"/>
  <c r="E4950" i="1" l="1"/>
  <c r="D4951" i="1"/>
  <c r="M4951" i="1"/>
  <c r="N4951" i="1"/>
  <c r="O4951" i="1"/>
  <c r="P4951" i="1"/>
  <c r="Q4951" i="1"/>
  <c r="D4952" i="1" l="1"/>
  <c r="E4951" i="1"/>
  <c r="M4952" i="1"/>
  <c r="N4952" i="1"/>
  <c r="O4952" i="1"/>
  <c r="P4952" i="1"/>
  <c r="Q4952" i="1"/>
  <c r="E4952" i="1" l="1"/>
  <c r="D4953" i="1"/>
  <c r="M4953" i="1"/>
  <c r="N4953" i="1"/>
  <c r="O4953" i="1"/>
  <c r="P4953" i="1"/>
  <c r="Q4953" i="1"/>
  <c r="D4954" i="1" l="1"/>
  <c r="E4953" i="1"/>
  <c r="E4954" i="1" s="1"/>
  <c r="M4954" i="1"/>
  <c r="N4954" i="1"/>
  <c r="O4954" i="1"/>
  <c r="P4954" i="1"/>
  <c r="Q4954" i="1"/>
  <c r="D4955" i="1" l="1"/>
  <c r="M4955" i="1"/>
  <c r="N4955" i="1"/>
  <c r="O4955" i="1"/>
  <c r="P4955" i="1"/>
  <c r="Q4955" i="1"/>
  <c r="D4956" i="1" l="1"/>
  <c r="E4955" i="1"/>
  <c r="E4956" i="1" s="1"/>
  <c r="M4956" i="1"/>
  <c r="N4956" i="1"/>
  <c r="O4956" i="1"/>
  <c r="P4956" i="1"/>
  <c r="Q4956" i="1"/>
  <c r="D4957" i="1" l="1"/>
  <c r="M4957" i="1"/>
  <c r="N4957" i="1"/>
  <c r="O4957" i="1"/>
  <c r="P4957" i="1"/>
  <c r="Q4957" i="1"/>
  <c r="D4958" i="1" l="1"/>
  <c r="E4957" i="1"/>
  <c r="Q4958" i="1"/>
  <c r="M4958" i="1"/>
  <c r="N4958" i="1"/>
  <c r="O4958" i="1"/>
  <c r="P4958" i="1"/>
  <c r="E4958" i="1" l="1"/>
  <c r="D4959" i="1"/>
  <c r="M4959" i="1"/>
  <c r="N4959" i="1"/>
  <c r="O4959" i="1"/>
  <c r="P4959" i="1"/>
  <c r="Q4959" i="1"/>
  <c r="D4960" i="1" l="1"/>
  <c r="E4959" i="1"/>
  <c r="M4960" i="1"/>
  <c r="N4960" i="1"/>
  <c r="O4960" i="1"/>
  <c r="P4960" i="1"/>
  <c r="Q4960" i="1"/>
  <c r="E4960" i="1" l="1"/>
  <c r="D4961" i="1"/>
  <c r="Q4961" i="1"/>
  <c r="M4961" i="1"/>
  <c r="N4961" i="1"/>
  <c r="O4961" i="1"/>
  <c r="P4961" i="1"/>
  <c r="D4962" i="1" l="1"/>
  <c r="E4961" i="1"/>
  <c r="E4962" i="1" s="1"/>
  <c r="M4962" i="1"/>
  <c r="N4962" i="1"/>
  <c r="O4962" i="1"/>
  <c r="P4962" i="1"/>
  <c r="Q4962" i="1"/>
  <c r="D4963" i="1" l="1"/>
  <c r="M4963" i="1"/>
  <c r="N4963" i="1"/>
  <c r="O4963" i="1"/>
  <c r="P4963" i="1"/>
  <c r="Q4963" i="1"/>
  <c r="D4964" i="1" l="1"/>
  <c r="E4963" i="1"/>
  <c r="E4964" i="1" s="1"/>
  <c r="M4964" i="1"/>
  <c r="N4964" i="1"/>
  <c r="O4964" i="1"/>
  <c r="P4964" i="1"/>
  <c r="Q4964" i="1"/>
  <c r="D4965" i="1" l="1"/>
  <c r="Q4965" i="1"/>
  <c r="M4965" i="1"/>
  <c r="N4965" i="1"/>
  <c r="O4965" i="1"/>
  <c r="P4965" i="1"/>
  <c r="D4966" i="1" l="1"/>
  <c r="E4965" i="1"/>
  <c r="M4966" i="1"/>
  <c r="N4966" i="1"/>
  <c r="O4966" i="1"/>
  <c r="P4966" i="1"/>
  <c r="Q4966" i="1"/>
  <c r="E4966" i="1" l="1"/>
  <c r="D4967" i="1"/>
  <c r="M4967" i="1"/>
  <c r="N4967" i="1"/>
  <c r="O4967" i="1"/>
  <c r="P4967" i="1"/>
  <c r="Q4967" i="1"/>
  <c r="D4968" i="1" l="1"/>
  <c r="E4967" i="1"/>
  <c r="E4968" i="1" s="1"/>
  <c r="M4968" i="1"/>
  <c r="N4968" i="1"/>
  <c r="O4968" i="1"/>
  <c r="P4968" i="1"/>
  <c r="Q4968" i="1"/>
  <c r="D4969" i="1" l="1"/>
  <c r="Q4969" i="1"/>
  <c r="M4969" i="1"/>
  <c r="N4969" i="1"/>
  <c r="O4969" i="1"/>
  <c r="P4969" i="1"/>
  <c r="D4970" i="1" l="1"/>
  <c r="E4969" i="1"/>
  <c r="E4970" i="1" s="1"/>
  <c r="M4970" i="1"/>
  <c r="N4970" i="1"/>
  <c r="P4970" i="1"/>
  <c r="O4970" i="1"/>
  <c r="Q4970" i="1"/>
  <c r="D4971" i="1" l="1"/>
  <c r="M4971" i="1"/>
  <c r="N4971" i="1"/>
  <c r="O4971" i="1"/>
  <c r="P4971" i="1"/>
  <c r="Q4971" i="1"/>
  <c r="D4972" i="1" l="1"/>
  <c r="E4971" i="1"/>
  <c r="M4972" i="1"/>
  <c r="N4972" i="1"/>
  <c r="O4972" i="1"/>
  <c r="P4972" i="1"/>
  <c r="Q4972" i="1"/>
  <c r="E4972" i="1" l="1"/>
  <c r="D4973" i="1"/>
  <c r="Q4973" i="1"/>
  <c r="M4973" i="1"/>
  <c r="N4973" i="1"/>
  <c r="O4973" i="1"/>
  <c r="P4973" i="1"/>
  <c r="D4974" i="1" l="1"/>
  <c r="E4973" i="1"/>
  <c r="E4974" i="1" s="1"/>
  <c r="M4974" i="1"/>
  <c r="N4974" i="1"/>
  <c r="O4974" i="1"/>
  <c r="P4974" i="1"/>
  <c r="Q4974" i="1"/>
  <c r="D4975" i="1" l="1"/>
  <c r="M4975" i="1"/>
  <c r="N4975" i="1"/>
  <c r="O4975" i="1"/>
  <c r="P4975" i="1"/>
  <c r="Q4975" i="1"/>
  <c r="D4976" i="1" l="1"/>
  <c r="E4975" i="1"/>
  <c r="M4976" i="1"/>
  <c r="N4976" i="1"/>
  <c r="O4976" i="1"/>
  <c r="P4976" i="1"/>
  <c r="Q4976" i="1"/>
  <c r="E4976" i="1" l="1"/>
  <c r="D4977" i="1"/>
  <c r="Q4977" i="1"/>
  <c r="M4977" i="1"/>
  <c r="N4977" i="1"/>
  <c r="O4977" i="1"/>
  <c r="P4977" i="1"/>
  <c r="D4978" i="1" l="1"/>
  <c r="E4977" i="1"/>
  <c r="E4978" i="1" s="1"/>
  <c r="M4978" i="1"/>
  <c r="N4978" i="1"/>
  <c r="O4978" i="1"/>
  <c r="P4978" i="1"/>
  <c r="Q4978" i="1"/>
  <c r="D4979" i="1" l="1"/>
  <c r="M4979" i="1"/>
  <c r="N4979" i="1"/>
  <c r="O4979" i="1"/>
  <c r="P4979" i="1"/>
  <c r="Q4979" i="1"/>
  <c r="D4980" i="1" l="1"/>
  <c r="E4979" i="1"/>
  <c r="E4980" i="1" s="1"/>
  <c r="M4980" i="1"/>
  <c r="N4980" i="1"/>
  <c r="O4980" i="1"/>
  <c r="P4980" i="1"/>
  <c r="Q4980" i="1"/>
  <c r="D4981" i="1" l="1"/>
  <c r="Q4981" i="1"/>
  <c r="M4981" i="1"/>
  <c r="N4981" i="1"/>
  <c r="O4981" i="1"/>
  <c r="P4981" i="1"/>
  <c r="D4982" i="1" l="1"/>
  <c r="E4981" i="1"/>
  <c r="E4982" i="1" s="1"/>
  <c r="M4982" i="1"/>
  <c r="N4982" i="1"/>
  <c r="O4982" i="1"/>
  <c r="P4982" i="1"/>
  <c r="Q4982" i="1"/>
  <c r="D4983" i="1" l="1"/>
  <c r="M4983" i="1"/>
  <c r="N4983" i="1"/>
  <c r="O4983" i="1"/>
  <c r="P4983" i="1"/>
  <c r="Q4983" i="1"/>
  <c r="D4984" i="1" l="1"/>
  <c r="E4983" i="1"/>
  <c r="E4984" i="1" s="1"/>
  <c r="M4984" i="1"/>
  <c r="N4984" i="1"/>
  <c r="O4984" i="1"/>
  <c r="P4984" i="1"/>
  <c r="Q4984" i="1"/>
  <c r="D4985" i="1" l="1"/>
  <c r="M4985" i="1"/>
  <c r="N4985" i="1"/>
  <c r="O4985" i="1"/>
  <c r="P4985" i="1"/>
  <c r="Q4985" i="1"/>
  <c r="D4986" i="1" l="1"/>
  <c r="E4985" i="1"/>
  <c r="E4986" i="1" s="1"/>
  <c r="Q4986" i="1"/>
  <c r="M4986" i="1"/>
  <c r="N4986" i="1"/>
  <c r="O4986" i="1"/>
  <c r="P4986" i="1"/>
  <c r="D4987" i="1" l="1"/>
  <c r="M4987" i="1"/>
  <c r="N4987" i="1"/>
  <c r="O4987" i="1"/>
  <c r="P4987" i="1"/>
  <c r="Q4987" i="1"/>
  <c r="D4988" i="1" l="1"/>
  <c r="E4987" i="1"/>
  <c r="M4988" i="1"/>
  <c r="N4988" i="1"/>
  <c r="O4988" i="1"/>
  <c r="P4988" i="1"/>
  <c r="Q4988" i="1"/>
  <c r="E4988" i="1" l="1"/>
  <c r="D4989" i="1"/>
  <c r="M4989" i="1"/>
  <c r="N4989" i="1"/>
  <c r="O4989" i="1"/>
  <c r="P4989" i="1"/>
  <c r="Q4989" i="1"/>
  <c r="D4990" i="1" l="1"/>
  <c r="E4989" i="1"/>
  <c r="E4990" i="1" s="1"/>
  <c r="Q4990" i="1"/>
  <c r="M4990" i="1"/>
  <c r="N4990" i="1"/>
  <c r="O4990" i="1"/>
  <c r="P4990" i="1"/>
  <c r="D4991" i="1" l="1"/>
  <c r="M4991" i="1"/>
  <c r="N4991" i="1"/>
  <c r="O4991" i="1"/>
  <c r="P4991" i="1"/>
  <c r="Q4991" i="1"/>
  <c r="D4992" i="1" l="1"/>
  <c r="E4991" i="1"/>
  <c r="E4992" i="1" s="1"/>
  <c r="M4992" i="1"/>
  <c r="N4992" i="1"/>
  <c r="O4992" i="1"/>
  <c r="P4992" i="1"/>
  <c r="Q4992" i="1"/>
  <c r="D4993" i="1" l="1"/>
  <c r="Q4993" i="1"/>
  <c r="M4993" i="1"/>
  <c r="N4993" i="1"/>
  <c r="O4993" i="1"/>
  <c r="P4993" i="1"/>
  <c r="D4994" i="1" l="1"/>
  <c r="E4993" i="1"/>
  <c r="E4994" i="1" s="1"/>
  <c r="M4994" i="1"/>
  <c r="N4994" i="1"/>
  <c r="O4994" i="1"/>
  <c r="P4994" i="1"/>
  <c r="Q4994" i="1"/>
  <c r="D4995" i="1" l="1"/>
  <c r="M4995" i="1"/>
  <c r="N4995" i="1"/>
  <c r="O4995" i="1"/>
  <c r="P4995" i="1"/>
  <c r="Q4995" i="1"/>
  <c r="D4996" i="1" l="1"/>
  <c r="E4995" i="1"/>
  <c r="E4996" i="1" s="1"/>
  <c r="M4996" i="1"/>
  <c r="N4996" i="1"/>
  <c r="O4996" i="1"/>
  <c r="P4996" i="1"/>
  <c r="Q4996" i="1"/>
  <c r="D4997" i="1" l="1"/>
  <c r="Q4997" i="1"/>
  <c r="M4997" i="1"/>
  <c r="N4997" i="1"/>
  <c r="O4997" i="1"/>
  <c r="P4997" i="1"/>
  <c r="D4998" i="1" l="1"/>
  <c r="E4997" i="1"/>
  <c r="M4998" i="1"/>
  <c r="N4998" i="1"/>
  <c r="O4998" i="1"/>
  <c r="P4998" i="1"/>
  <c r="Q4998" i="1"/>
  <c r="E4998" i="1" l="1"/>
  <c r="D4999" i="1"/>
  <c r="M4999" i="1"/>
  <c r="N4999" i="1"/>
  <c r="O4999" i="1"/>
  <c r="P4999" i="1"/>
  <c r="Q4999" i="1"/>
  <c r="D5000" i="1" l="1"/>
  <c r="E4999" i="1"/>
  <c r="E5000" i="1" s="1"/>
  <c r="M5000" i="1"/>
  <c r="N5000" i="1"/>
  <c r="O5000" i="1"/>
  <c r="P5000" i="1"/>
  <c r="Q5000" i="1"/>
  <c r="D5001" i="1" l="1"/>
  <c r="Q5001" i="1"/>
  <c r="M5001" i="1"/>
  <c r="N5001" i="1"/>
  <c r="O5001" i="1"/>
  <c r="P5001" i="1"/>
  <c r="D5002" i="1" l="1"/>
  <c r="E5001" i="1"/>
  <c r="E5002" i="1" s="1"/>
  <c r="M5002" i="1"/>
  <c r="N5002" i="1"/>
  <c r="O5002" i="1"/>
  <c r="P5002" i="1"/>
  <c r="Q5002" i="1"/>
  <c r="D5003" i="1" l="1"/>
  <c r="M5003" i="1"/>
  <c r="N5003" i="1"/>
  <c r="O5003" i="1"/>
  <c r="P5003" i="1"/>
  <c r="Q5003" i="1"/>
  <c r="D5004" i="1" l="1"/>
  <c r="E5003" i="1"/>
  <c r="E5004" i="1" s="1"/>
  <c r="M5004" i="1"/>
  <c r="N5004" i="1"/>
  <c r="O5004" i="1"/>
  <c r="P5004" i="1"/>
  <c r="Q5004" i="1"/>
  <c r="D5005" i="1" l="1"/>
  <c r="Q5005" i="1"/>
  <c r="M5005" i="1"/>
  <c r="N5005" i="1"/>
  <c r="O5005" i="1"/>
  <c r="P5005" i="1"/>
  <c r="D5006" i="1" l="1"/>
  <c r="E5005" i="1"/>
  <c r="E5006" i="1" s="1"/>
  <c r="M5006" i="1"/>
  <c r="N5006" i="1"/>
  <c r="O5006" i="1"/>
  <c r="P5006" i="1"/>
  <c r="Q5006" i="1"/>
  <c r="D5007" i="1" l="1"/>
  <c r="M5007" i="1"/>
  <c r="N5007" i="1"/>
  <c r="O5007" i="1"/>
  <c r="P5007" i="1"/>
  <c r="Q5007" i="1"/>
  <c r="D5008" i="1" l="1"/>
  <c r="E5007" i="1"/>
  <c r="E5008" i="1" s="1"/>
  <c r="M5008" i="1"/>
  <c r="N5008" i="1"/>
  <c r="O5008" i="1"/>
  <c r="P5008" i="1"/>
  <c r="Q5008" i="1"/>
  <c r="D5009" i="1" l="1"/>
  <c r="Q5009" i="1"/>
  <c r="N5009" i="1"/>
  <c r="M5009" i="1"/>
  <c r="O5009" i="1"/>
  <c r="P5009" i="1"/>
  <c r="D5010" i="1" l="1"/>
  <c r="E5009" i="1"/>
  <c r="E5010" i="1" s="1"/>
  <c r="M5010" i="1"/>
  <c r="N5010" i="1"/>
  <c r="O5010" i="1"/>
  <c r="P5010" i="1"/>
  <c r="Q5010" i="1"/>
  <c r="D5011" i="1" l="1"/>
  <c r="M5011" i="1"/>
  <c r="N5011" i="1"/>
  <c r="O5011" i="1"/>
  <c r="P5011" i="1"/>
  <c r="Q5011" i="1"/>
  <c r="D5012" i="1" l="1"/>
  <c r="E5011" i="1"/>
  <c r="E5012" i="1" s="1"/>
  <c r="M5012" i="1"/>
  <c r="N5012" i="1"/>
  <c r="O5012" i="1"/>
  <c r="P5012" i="1"/>
  <c r="Q5012" i="1"/>
  <c r="D5013" i="1" l="1"/>
  <c r="Q5013" i="1"/>
  <c r="M5013" i="1"/>
  <c r="N5013" i="1"/>
  <c r="O5013" i="1"/>
  <c r="P5013" i="1"/>
  <c r="D5014" i="1" l="1"/>
  <c r="E5013" i="1"/>
  <c r="E5014" i="1" s="1"/>
  <c r="M5014" i="1"/>
  <c r="N5014" i="1"/>
  <c r="O5014" i="1"/>
  <c r="P5014" i="1"/>
  <c r="Q5014" i="1"/>
  <c r="D5015" i="1" l="1"/>
  <c r="M5015" i="1"/>
  <c r="N5015" i="1"/>
  <c r="O5015" i="1"/>
  <c r="P5015" i="1"/>
  <c r="Q5015" i="1"/>
  <c r="D5016" i="1" l="1"/>
  <c r="E5015" i="1"/>
  <c r="E5016" i="1" s="1"/>
  <c r="M5016" i="1"/>
  <c r="N5016" i="1"/>
  <c r="O5016" i="1"/>
  <c r="P5016" i="1"/>
  <c r="Q5016" i="1"/>
  <c r="D5017" i="1" l="1"/>
  <c r="M5017" i="1"/>
  <c r="N5017" i="1"/>
  <c r="O5017" i="1"/>
  <c r="P5017" i="1"/>
  <c r="Q5017" i="1"/>
  <c r="D5018" i="1" l="1"/>
  <c r="E5017" i="1"/>
  <c r="Q5018" i="1"/>
  <c r="M5018" i="1"/>
  <c r="N5018" i="1"/>
  <c r="O5018" i="1"/>
  <c r="P5018" i="1"/>
  <c r="E5018" i="1" l="1"/>
  <c r="D5019" i="1"/>
  <c r="M5019" i="1"/>
  <c r="N5019" i="1"/>
  <c r="O5019" i="1"/>
  <c r="P5019" i="1"/>
  <c r="Q5019" i="1"/>
  <c r="D5020" i="1" l="1"/>
  <c r="E5019" i="1"/>
  <c r="E5020" i="1" s="1"/>
  <c r="M5020" i="1"/>
  <c r="N5020" i="1"/>
  <c r="O5020" i="1"/>
  <c r="P5020" i="1"/>
  <c r="Q5020" i="1"/>
  <c r="D5021" i="1" l="1"/>
  <c r="M5021" i="1"/>
  <c r="O5021" i="1"/>
  <c r="P5021" i="1"/>
  <c r="Q5021" i="1"/>
  <c r="N5021" i="1"/>
  <c r="D5022" i="1" l="1"/>
  <c r="E5021" i="1"/>
  <c r="M5022" i="1"/>
  <c r="N5022" i="1"/>
  <c r="P5022" i="1"/>
  <c r="O5022" i="1"/>
  <c r="Q5022" i="1"/>
  <c r="E5022" i="1" l="1"/>
  <c r="D5023" i="1"/>
  <c r="M5023" i="1"/>
  <c r="N5023" i="1"/>
  <c r="O5023" i="1"/>
  <c r="P5023" i="1"/>
  <c r="Q5023" i="1"/>
  <c r="D5024" i="1" l="1"/>
  <c r="E5023" i="1"/>
  <c r="E5024" i="1" s="1"/>
  <c r="P5024" i="1"/>
  <c r="Q5024" i="1"/>
  <c r="O5024" i="1"/>
  <c r="M5024" i="1"/>
  <c r="N5024" i="1"/>
  <c r="D5025" i="1" l="1"/>
  <c r="M5025" i="1"/>
  <c r="O5025" i="1"/>
  <c r="P5025" i="1"/>
  <c r="Q5025" i="1"/>
  <c r="N5025" i="1"/>
  <c r="D5026" i="1" l="1"/>
  <c r="E5025" i="1"/>
  <c r="E5026" i="1" s="1"/>
  <c r="M5026" i="1"/>
  <c r="N5026" i="1"/>
  <c r="P5026" i="1"/>
  <c r="O5026" i="1"/>
  <c r="Q5026" i="1"/>
  <c r="D5027" i="1" l="1"/>
  <c r="M5027" i="1"/>
  <c r="N5027" i="1"/>
  <c r="O5027" i="1"/>
  <c r="P5027" i="1"/>
  <c r="Q5027" i="1"/>
  <c r="D5028" i="1" l="1"/>
  <c r="E5027" i="1"/>
  <c r="M5028" i="1"/>
  <c r="N5028" i="1"/>
  <c r="P5028" i="1"/>
  <c r="Q5028" i="1"/>
  <c r="O5028" i="1"/>
  <c r="E5028" i="1" l="1"/>
  <c r="D5029" i="1"/>
  <c r="N5029" i="1"/>
  <c r="O5029" i="1"/>
  <c r="P5029" i="1"/>
  <c r="Q5029" i="1"/>
  <c r="M5029" i="1"/>
  <c r="D5030" i="1" l="1"/>
  <c r="E5029" i="1"/>
  <c r="E5030" i="1" s="1"/>
  <c r="N5030" i="1"/>
  <c r="P5030" i="1"/>
  <c r="Q5030" i="1"/>
  <c r="O5030" i="1"/>
  <c r="M5030" i="1"/>
  <c r="D5031" i="1" l="1"/>
  <c r="N5031" i="1"/>
  <c r="O5031" i="1"/>
  <c r="M5031" i="1"/>
  <c r="P5031" i="1"/>
  <c r="Q5031" i="1"/>
  <c r="D5032" i="1" l="1"/>
  <c r="E5031" i="1"/>
  <c r="E5032" i="1" s="1"/>
  <c r="Q5032" i="1"/>
  <c r="M5032" i="1"/>
  <c r="P5032" i="1"/>
  <c r="N5032" i="1"/>
  <c r="O5032" i="1"/>
  <c r="D5033" i="1" l="1"/>
  <c r="Q5033" i="1"/>
  <c r="M5033" i="1"/>
  <c r="N5033" i="1"/>
  <c r="O5033" i="1"/>
  <c r="P5033" i="1"/>
  <c r="D5034" i="1" l="1"/>
  <c r="E5033" i="1"/>
  <c r="M5034" i="1"/>
  <c r="N5034" i="1"/>
  <c r="O5034" i="1"/>
  <c r="P5034" i="1"/>
  <c r="Q5034" i="1"/>
  <c r="E5034" i="1" l="1"/>
  <c r="D5035" i="1"/>
  <c r="N5035" i="1"/>
  <c r="O5035" i="1"/>
  <c r="P5035" i="1"/>
  <c r="Q5035" i="1"/>
  <c r="M5035" i="1"/>
  <c r="D5036" i="1" l="1"/>
  <c r="E5035" i="1"/>
  <c r="E5036" i="1" s="1"/>
  <c r="M5036" i="1"/>
  <c r="N5036" i="1"/>
  <c r="O5036" i="1"/>
  <c r="P5036" i="1"/>
  <c r="Q5036" i="1"/>
  <c r="D5037" i="1" l="1"/>
  <c r="M5037" i="1"/>
  <c r="N5037" i="1"/>
  <c r="O5037" i="1"/>
  <c r="P5037" i="1"/>
  <c r="Q5037" i="1"/>
  <c r="D5038" i="1" l="1"/>
  <c r="E5037" i="1"/>
  <c r="E5038" i="1" s="1"/>
  <c r="M5038" i="1"/>
  <c r="N5038" i="1"/>
  <c r="O5038" i="1"/>
  <c r="P5038" i="1"/>
  <c r="Q5038" i="1"/>
  <c r="D5039" i="1" l="1"/>
  <c r="N5039" i="1"/>
  <c r="O5039" i="1"/>
  <c r="P5039" i="1"/>
  <c r="Q5039" i="1"/>
  <c r="M5039" i="1"/>
  <c r="D5040" i="1" l="1"/>
  <c r="E5039" i="1"/>
  <c r="E5040" i="1" s="1"/>
  <c r="M5040" i="1"/>
  <c r="N5040" i="1"/>
  <c r="O5040" i="1"/>
  <c r="P5040" i="1"/>
  <c r="Q5040" i="1"/>
  <c r="D5041" i="1" l="1"/>
  <c r="M5041" i="1"/>
  <c r="N5041" i="1"/>
  <c r="O5041" i="1"/>
  <c r="P5041" i="1"/>
  <c r="Q5041" i="1"/>
  <c r="D5042" i="1" l="1"/>
  <c r="E5041" i="1"/>
  <c r="E5042" i="1" s="1"/>
  <c r="M5042" i="1"/>
  <c r="N5042" i="1"/>
  <c r="O5042" i="1"/>
  <c r="P5042" i="1"/>
  <c r="Q5042" i="1"/>
  <c r="D5043" i="1" l="1"/>
  <c r="N5043" i="1"/>
  <c r="O5043" i="1"/>
  <c r="P5043" i="1"/>
  <c r="Q5043" i="1"/>
  <c r="M5043" i="1"/>
  <c r="D5044" i="1" l="1"/>
  <c r="E5043" i="1"/>
  <c r="E5044" i="1" s="1"/>
  <c r="M5044" i="1"/>
  <c r="N5044" i="1"/>
  <c r="O5044" i="1"/>
  <c r="P5044" i="1"/>
  <c r="Q5044" i="1"/>
  <c r="D5045" i="1" l="1"/>
  <c r="M5045" i="1"/>
  <c r="N5045" i="1"/>
  <c r="O5045" i="1"/>
  <c r="P5045" i="1"/>
  <c r="Q5045" i="1"/>
  <c r="D5046" i="1" l="1"/>
  <c r="E5045" i="1"/>
  <c r="M5046" i="1"/>
  <c r="N5046" i="1"/>
  <c r="O5046" i="1"/>
  <c r="P5046" i="1"/>
  <c r="Q5046" i="1"/>
  <c r="E5046" i="1" l="1"/>
  <c r="D5047" i="1"/>
  <c r="N5047" i="1"/>
  <c r="O5047" i="1"/>
  <c r="P5047" i="1"/>
  <c r="Q5047" i="1"/>
  <c r="M5047" i="1"/>
  <c r="D5048" i="1" l="1"/>
  <c r="E5047" i="1"/>
  <c r="E5048" i="1" s="1"/>
  <c r="M5048" i="1"/>
  <c r="N5048" i="1"/>
  <c r="O5048" i="1"/>
  <c r="P5048" i="1"/>
  <c r="Q5048" i="1"/>
  <c r="D5049" i="1" l="1"/>
  <c r="M5049" i="1"/>
  <c r="N5049" i="1"/>
  <c r="O5049" i="1"/>
  <c r="P5049" i="1"/>
  <c r="Q5049" i="1"/>
  <c r="D5050" i="1" l="1"/>
  <c r="E5049" i="1"/>
  <c r="E5050" i="1" s="1"/>
  <c r="M5050" i="1"/>
  <c r="N5050" i="1"/>
  <c r="O5050" i="1"/>
  <c r="P5050" i="1"/>
  <c r="Q5050" i="1"/>
  <c r="D5051" i="1" l="1"/>
  <c r="N5051" i="1"/>
  <c r="O5051" i="1"/>
  <c r="P5051" i="1"/>
  <c r="Q5051" i="1"/>
  <c r="M5051" i="1"/>
  <c r="D5052" i="1" l="1"/>
  <c r="E5051" i="1"/>
  <c r="E5052" i="1" s="1"/>
  <c r="M5052" i="1"/>
  <c r="N5052" i="1"/>
  <c r="O5052" i="1"/>
  <c r="P5052" i="1"/>
  <c r="Q5052" i="1"/>
  <c r="D5053" i="1" l="1"/>
  <c r="M5053" i="1"/>
  <c r="N5053" i="1"/>
  <c r="O5053" i="1"/>
  <c r="P5053" i="1"/>
  <c r="Q5053" i="1"/>
  <c r="D5054" i="1" l="1"/>
  <c r="E5053" i="1"/>
  <c r="E5054" i="1" s="1"/>
  <c r="M5054" i="1"/>
  <c r="N5054" i="1"/>
  <c r="O5054" i="1"/>
  <c r="P5054" i="1"/>
  <c r="Q5054" i="1"/>
  <c r="D5055" i="1" l="1"/>
  <c r="N5055" i="1"/>
  <c r="O5055" i="1"/>
  <c r="P5055" i="1"/>
  <c r="Q5055" i="1"/>
  <c r="M5055" i="1"/>
  <c r="D5056" i="1" l="1"/>
  <c r="E5055" i="1"/>
  <c r="E5056" i="1" s="1"/>
  <c r="M5056" i="1"/>
  <c r="N5056" i="1"/>
  <c r="O5056" i="1"/>
  <c r="P5056" i="1"/>
  <c r="Q5056" i="1"/>
  <c r="D5057" i="1" l="1"/>
  <c r="M5057" i="1"/>
  <c r="N5057" i="1"/>
  <c r="O5057" i="1"/>
  <c r="P5057" i="1"/>
  <c r="Q5057" i="1"/>
  <c r="D5058" i="1" l="1"/>
  <c r="E5057" i="1"/>
  <c r="M5058" i="1"/>
  <c r="N5058" i="1"/>
  <c r="O5058" i="1"/>
  <c r="P5058" i="1"/>
  <c r="Q5058" i="1"/>
  <c r="E5058" i="1" l="1"/>
  <c r="D5059" i="1"/>
  <c r="N5059" i="1"/>
  <c r="O5059" i="1"/>
  <c r="P5059" i="1"/>
  <c r="Q5059" i="1"/>
  <c r="M5059" i="1"/>
  <c r="D5060" i="1" l="1"/>
  <c r="E5059" i="1"/>
  <c r="M5060" i="1"/>
  <c r="N5060" i="1"/>
  <c r="O5060" i="1"/>
  <c r="P5060" i="1"/>
  <c r="Q5060" i="1"/>
  <c r="E5060" i="1" l="1"/>
  <c r="D5061" i="1"/>
  <c r="M5061" i="1"/>
  <c r="N5061" i="1"/>
  <c r="O5061" i="1"/>
  <c r="P5061" i="1"/>
  <c r="Q5061" i="1"/>
  <c r="D5062" i="1" l="1"/>
  <c r="E5061" i="1"/>
  <c r="E5062" i="1" s="1"/>
  <c r="M5062" i="1"/>
  <c r="N5062" i="1"/>
  <c r="O5062" i="1"/>
  <c r="P5062" i="1"/>
  <c r="Q5062" i="1"/>
  <c r="D5063" i="1" l="1"/>
  <c r="N5063" i="1"/>
  <c r="O5063" i="1"/>
  <c r="P5063" i="1"/>
  <c r="Q5063" i="1"/>
  <c r="M5063" i="1"/>
  <c r="D5064" i="1" l="1"/>
  <c r="E5063" i="1"/>
  <c r="E5064" i="1" s="1"/>
  <c r="M5064" i="1"/>
  <c r="N5064" i="1"/>
  <c r="O5064" i="1"/>
  <c r="P5064" i="1"/>
  <c r="Q5064" i="1"/>
  <c r="D5065" i="1" l="1"/>
  <c r="M5065" i="1"/>
  <c r="N5065" i="1"/>
  <c r="O5065" i="1"/>
  <c r="P5065" i="1"/>
  <c r="Q5065" i="1"/>
  <c r="D5066" i="1" l="1"/>
  <c r="E5065" i="1"/>
  <c r="M5066" i="1"/>
  <c r="N5066" i="1"/>
  <c r="O5066" i="1"/>
  <c r="P5066" i="1"/>
  <c r="Q5066" i="1"/>
  <c r="E5066" i="1" l="1"/>
  <c r="D5067" i="1"/>
  <c r="N5067" i="1"/>
  <c r="O5067" i="1"/>
  <c r="P5067" i="1"/>
  <c r="Q5067" i="1"/>
  <c r="M5067" i="1"/>
  <c r="D5068" i="1" l="1"/>
  <c r="E5067" i="1"/>
  <c r="M5068" i="1"/>
  <c r="N5068" i="1"/>
  <c r="O5068" i="1"/>
  <c r="P5068" i="1"/>
  <c r="Q5068" i="1"/>
  <c r="E5068" i="1" l="1"/>
  <c r="D5069" i="1"/>
  <c r="M5069" i="1"/>
  <c r="N5069" i="1"/>
  <c r="O5069" i="1"/>
  <c r="P5069" i="1"/>
  <c r="Q5069" i="1"/>
  <c r="D5070" i="1" l="1"/>
  <c r="E5069" i="1"/>
  <c r="E5070" i="1" s="1"/>
  <c r="M5070" i="1"/>
  <c r="N5070" i="1"/>
  <c r="O5070" i="1"/>
  <c r="P5070" i="1"/>
  <c r="Q5070" i="1"/>
  <c r="D5071" i="1" l="1"/>
  <c r="N5071" i="1"/>
  <c r="O5071" i="1"/>
  <c r="P5071" i="1"/>
  <c r="Q5071" i="1"/>
  <c r="M5071" i="1"/>
  <c r="D5072" i="1" l="1"/>
  <c r="E5071" i="1"/>
  <c r="M5072" i="1"/>
  <c r="N5072" i="1"/>
  <c r="O5072" i="1"/>
  <c r="P5072" i="1"/>
  <c r="Q5072" i="1"/>
  <c r="E5072" i="1" l="1"/>
  <c r="D5073" i="1"/>
  <c r="M5073" i="1"/>
  <c r="N5073" i="1"/>
  <c r="O5073" i="1"/>
  <c r="P5073" i="1"/>
  <c r="Q5073" i="1"/>
  <c r="D5074" i="1" l="1"/>
  <c r="E5073" i="1"/>
  <c r="E5074" i="1" s="1"/>
  <c r="M5074" i="1"/>
  <c r="N5074" i="1"/>
  <c r="O5074" i="1"/>
  <c r="P5074" i="1"/>
  <c r="Q5074" i="1"/>
  <c r="D5075" i="1" l="1"/>
  <c r="N5075" i="1"/>
  <c r="O5075" i="1"/>
  <c r="P5075" i="1"/>
  <c r="Q5075" i="1"/>
  <c r="M5075" i="1"/>
  <c r="D5076" i="1" l="1"/>
  <c r="E5075" i="1"/>
  <c r="M5076" i="1"/>
  <c r="N5076" i="1"/>
  <c r="O5076" i="1"/>
  <c r="P5076" i="1"/>
  <c r="Q5076" i="1"/>
  <c r="E5076" i="1" l="1"/>
  <c r="D5077" i="1"/>
  <c r="M5077" i="1"/>
  <c r="N5077" i="1"/>
  <c r="O5077" i="1"/>
  <c r="P5077" i="1"/>
  <c r="Q5077" i="1"/>
  <c r="D5078" i="1" l="1"/>
  <c r="E5077" i="1"/>
  <c r="M5078" i="1"/>
  <c r="N5078" i="1"/>
  <c r="O5078" i="1"/>
  <c r="P5078" i="1"/>
  <c r="Q5078" i="1"/>
  <c r="E5078" i="1" l="1"/>
  <c r="D5079" i="1"/>
  <c r="N5079" i="1"/>
  <c r="O5079" i="1"/>
  <c r="P5079" i="1"/>
  <c r="Q5079" i="1"/>
  <c r="M5079" i="1"/>
  <c r="D5080" i="1" l="1"/>
  <c r="E5079" i="1"/>
  <c r="E5080" i="1" s="1"/>
  <c r="M5080" i="1"/>
  <c r="N5080" i="1"/>
  <c r="O5080" i="1"/>
  <c r="P5080" i="1"/>
  <c r="Q5080" i="1"/>
  <c r="D5081" i="1" l="1"/>
  <c r="M5081" i="1"/>
  <c r="N5081" i="1"/>
  <c r="O5081" i="1"/>
  <c r="P5081" i="1"/>
  <c r="Q5081" i="1"/>
  <c r="D5082" i="1" l="1"/>
  <c r="E5081" i="1"/>
  <c r="E5082" i="1" s="1"/>
  <c r="M5082" i="1"/>
  <c r="N5082" i="1"/>
  <c r="O5082" i="1"/>
  <c r="P5082" i="1"/>
  <c r="Q5082" i="1"/>
  <c r="D5083" i="1" l="1"/>
  <c r="N5083" i="1"/>
  <c r="O5083" i="1"/>
  <c r="P5083" i="1"/>
  <c r="Q5083" i="1"/>
  <c r="M5083" i="1"/>
  <c r="D5084" i="1" l="1"/>
  <c r="E5083" i="1"/>
  <c r="E5084" i="1" s="1"/>
  <c r="M5084" i="1"/>
  <c r="N5084" i="1"/>
  <c r="O5084" i="1"/>
  <c r="P5084" i="1"/>
  <c r="Q5084" i="1"/>
  <c r="D5085" i="1" l="1"/>
  <c r="M5085" i="1"/>
  <c r="N5085" i="1"/>
  <c r="O5085" i="1"/>
  <c r="P5085" i="1"/>
  <c r="Q5085" i="1"/>
  <c r="D5086" i="1" l="1"/>
  <c r="E5085" i="1"/>
  <c r="E5086" i="1" s="1"/>
  <c r="M5086" i="1"/>
  <c r="N5086" i="1"/>
  <c r="O5086" i="1"/>
  <c r="P5086" i="1"/>
  <c r="Q5086" i="1"/>
  <c r="D5087" i="1" l="1"/>
  <c r="N5087" i="1"/>
  <c r="O5087" i="1"/>
  <c r="P5087" i="1"/>
  <c r="Q5087" i="1"/>
  <c r="M5087" i="1"/>
  <c r="D5088" i="1" l="1"/>
  <c r="E5087" i="1"/>
  <c r="E5088" i="1" s="1"/>
  <c r="M5088" i="1"/>
  <c r="N5088" i="1"/>
  <c r="O5088" i="1"/>
  <c r="P5088" i="1"/>
  <c r="Q5088" i="1"/>
  <c r="D5089" i="1" l="1"/>
  <c r="M5089" i="1"/>
  <c r="N5089" i="1"/>
  <c r="O5089" i="1"/>
  <c r="P5089" i="1"/>
  <c r="Q5089" i="1"/>
  <c r="D5090" i="1" l="1"/>
  <c r="E5089" i="1"/>
  <c r="E5090" i="1" s="1"/>
  <c r="M5090" i="1"/>
  <c r="N5090" i="1"/>
  <c r="O5090" i="1"/>
  <c r="P5090" i="1"/>
  <c r="Q5090" i="1"/>
  <c r="D5091" i="1" l="1"/>
  <c r="N5091" i="1"/>
  <c r="O5091" i="1"/>
  <c r="P5091" i="1"/>
  <c r="Q5091" i="1"/>
  <c r="M5091" i="1"/>
  <c r="D5092" i="1" l="1"/>
  <c r="E5091" i="1"/>
  <c r="E5092" i="1" s="1"/>
  <c r="M5092" i="1"/>
  <c r="N5092" i="1"/>
  <c r="O5092" i="1"/>
  <c r="P5092" i="1"/>
  <c r="Q5092" i="1"/>
  <c r="D5093" i="1" l="1"/>
  <c r="M5093" i="1"/>
  <c r="N5093" i="1"/>
  <c r="O5093" i="1"/>
  <c r="P5093" i="1"/>
  <c r="Q5093" i="1"/>
  <c r="D5094" i="1" l="1"/>
  <c r="E5093" i="1"/>
  <c r="M5094" i="1"/>
  <c r="N5094" i="1"/>
  <c r="O5094" i="1"/>
  <c r="P5094" i="1"/>
  <c r="Q5094" i="1"/>
  <c r="E5094" i="1" l="1"/>
  <c r="D5095" i="1"/>
  <c r="N5095" i="1"/>
  <c r="O5095" i="1"/>
  <c r="P5095" i="1"/>
  <c r="Q5095" i="1"/>
  <c r="M5095" i="1"/>
  <c r="D5096" i="1" l="1"/>
  <c r="E5095" i="1"/>
  <c r="E5096" i="1" s="1"/>
  <c r="M5096" i="1"/>
  <c r="N5096" i="1"/>
  <c r="O5096" i="1"/>
  <c r="P5096" i="1"/>
  <c r="Q5096" i="1"/>
  <c r="D5097" i="1" l="1"/>
  <c r="M5097" i="1"/>
  <c r="N5097" i="1"/>
  <c r="O5097" i="1"/>
  <c r="P5097" i="1"/>
  <c r="Q5097" i="1"/>
  <c r="D5098" i="1" l="1"/>
  <c r="E5097" i="1"/>
  <c r="E5098" i="1" s="1"/>
  <c r="M5098" i="1"/>
  <c r="N5098" i="1"/>
  <c r="O5098" i="1"/>
  <c r="P5098" i="1"/>
  <c r="Q5098" i="1"/>
  <c r="D5099" i="1" l="1"/>
  <c r="N5099" i="1"/>
  <c r="O5099" i="1"/>
  <c r="P5099" i="1"/>
  <c r="Q5099" i="1"/>
  <c r="M5099" i="1"/>
  <c r="D5100" i="1" l="1"/>
  <c r="E5099" i="1"/>
  <c r="E5100" i="1" s="1"/>
  <c r="M5100" i="1"/>
  <c r="N5100" i="1"/>
  <c r="O5100" i="1"/>
  <c r="P5100" i="1"/>
  <c r="Q5100" i="1"/>
  <c r="D5101" i="1" l="1"/>
  <c r="M5101" i="1"/>
  <c r="N5101" i="1"/>
  <c r="O5101" i="1"/>
  <c r="P5101" i="1"/>
  <c r="Q5101" i="1"/>
  <c r="D5102" i="1" l="1"/>
  <c r="E5101" i="1"/>
  <c r="M5102" i="1"/>
  <c r="N5102" i="1"/>
  <c r="O5102" i="1"/>
  <c r="P5102" i="1"/>
  <c r="Q5102" i="1"/>
  <c r="E5102" i="1" l="1"/>
  <c r="D5103" i="1"/>
  <c r="N5103" i="1"/>
  <c r="O5103" i="1"/>
  <c r="P5103" i="1"/>
  <c r="Q5103" i="1"/>
  <c r="M5103" i="1"/>
  <c r="D5104" i="1" l="1"/>
  <c r="E5103" i="1"/>
  <c r="E5104" i="1" s="1"/>
  <c r="M5104" i="1"/>
  <c r="N5104" i="1"/>
  <c r="O5104" i="1"/>
  <c r="P5104" i="1"/>
  <c r="Q5104" i="1"/>
  <c r="D5105" i="1" l="1"/>
  <c r="M5105" i="1"/>
  <c r="N5105" i="1"/>
  <c r="O5105" i="1"/>
  <c r="P5105" i="1"/>
  <c r="Q5105" i="1"/>
  <c r="D5106" i="1" l="1"/>
  <c r="E5105" i="1"/>
  <c r="M5106" i="1"/>
  <c r="N5106" i="1"/>
  <c r="O5106" i="1"/>
  <c r="P5106" i="1"/>
  <c r="Q5106" i="1"/>
  <c r="E5106" i="1" l="1"/>
  <c r="D5107" i="1"/>
  <c r="N5107" i="1"/>
  <c r="O5107" i="1"/>
  <c r="P5107" i="1"/>
  <c r="Q5107" i="1"/>
  <c r="M5107" i="1"/>
  <c r="D5108" i="1" l="1"/>
  <c r="E5107" i="1"/>
  <c r="E5108" i="1" s="1"/>
  <c r="M5108" i="1"/>
  <c r="N5108" i="1"/>
  <c r="O5108" i="1"/>
  <c r="P5108" i="1"/>
  <c r="Q5108" i="1"/>
  <c r="D5109" i="1" l="1"/>
  <c r="M5109" i="1"/>
  <c r="N5109" i="1"/>
  <c r="O5109" i="1"/>
  <c r="P5109" i="1"/>
  <c r="Q5109" i="1"/>
  <c r="D5110" i="1" l="1"/>
  <c r="E5109" i="1"/>
  <c r="M5110" i="1"/>
  <c r="N5110" i="1"/>
  <c r="O5110" i="1"/>
  <c r="P5110" i="1"/>
  <c r="Q5110" i="1"/>
  <c r="E5110" i="1" l="1"/>
  <c r="D5111" i="1"/>
  <c r="N5111" i="1"/>
  <c r="O5111" i="1"/>
  <c r="P5111" i="1"/>
  <c r="Q5111" i="1"/>
  <c r="M5111" i="1"/>
  <c r="D5112" i="1" l="1"/>
  <c r="E5111" i="1"/>
  <c r="Q5112" i="1"/>
  <c r="M5112" i="1"/>
  <c r="N5112" i="1"/>
  <c r="O5112" i="1"/>
  <c r="P5112" i="1"/>
  <c r="E5112" i="1" l="1"/>
  <c r="D5113" i="1"/>
  <c r="M5113" i="1"/>
  <c r="N5113" i="1"/>
  <c r="O5113" i="1"/>
  <c r="P5113" i="1"/>
  <c r="Q5113" i="1"/>
  <c r="D5114" i="1" l="1"/>
  <c r="E5113" i="1"/>
  <c r="E5114" i="1" s="1"/>
  <c r="M5114" i="1"/>
  <c r="N5114" i="1"/>
  <c r="O5114" i="1"/>
  <c r="P5114" i="1"/>
  <c r="Q5114" i="1"/>
  <c r="D5115" i="1" l="1"/>
  <c r="N5115" i="1"/>
  <c r="O5115" i="1"/>
  <c r="P5115" i="1"/>
  <c r="Q5115" i="1"/>
  <c r="M5115" i="1"/>
  <c r="D5116" i="1" l="1"/>
  <c r="E5115" i="1"/>
  <c r="M5116" i="1"/>
  <c r="N5116" i="1"/>
  <c r="O5116" i="1"/>
  <c r="P5116" i="1"/>
  <c r="Q5116" i="1"/>
  <c r="E5116" i="1" l="1"/>
  <c r="D5117" i="1"/>
  <c r="M5117" i="1"/>
  <c r="N5117" i="1"/>
  <c r="O5117" i="1"/>
  <c r="P5117" i="1"/>
  <c r="Q5117" i="1"/>
  <c r="D5118" i="1" l="1"/>
  <c r="E5117" i="1"/>
  <c r="E5118" i="1" s="1"/>
  <c r="M5118" i="1"/>
  <c r="N5118" i="1"/>
  <c r="O5118" i="1"/>
  <c r="P5118" i="1"/>
  <c r="Q5118" i="1"/>
  <c r="D5119" i="1" l="1"/>
  <c r="N5119" i="1"/>
  <c r="O5119" i="1"/>
  <c r="P5119" i="1"/>
  <c r="Q5119" i="1"/>
  <c r="M5119" i="1"/>
  <c r="D5120" i="1" l="1"/>
  <c r="E5119" i="1"/>
  <c r="M5120" i="1"/>
  <c r="N5120" i="1"/>
  <c r="O5120" i="1"/>
  <c r="P5120" i="1"/>
  <c r="Q5120" i="1"/>
  <c r="E5120" i="1" l="1"/>
  <c r="D5121" i="1"/>
  <c r="M5121" i="1"/>
  <c r="N5121" i="1"/>
  <c r="O5121" i="1"/>
  <c r="P5121" i="1"/>
  <c r="Q5121" i="1"/>
  <c r="D5122" i="1" l="1"/>
  <c r="E5121" i="1"/>
  <c r="M5122" i="1"/>
  <c r="N5122" i="1"/>
  <c r="O5122" i="1"/>
  <c r="P5122" i="1"/>
  <c r="Q5122" i="1"/>
  <c r="E5122" i="1" l="1"/>
  <c r="D5123" i="1"/>
  <c r="N5123" i="1"/>
  <c r="O5123" i="1"/>
  <c r="P5123" i="1"/>
  <c r="Q5123" i="1"/>
  <c r="M5123" i="1"/>
  <c r="D5124" i="1" l="1"/>
  <c r="E5123" i="1"/>
  <c r="M5124" i="1"/>
  <c r="N5124" i="1"/>
  <c r="O5124" i="1"/>
  <c r="P5124" i="1"/>
  <c r="Q5124" i="1"/>
  <c r="E5124" i="1" l="1"/>
  <c r="D5125" i="1"/>
  <c r="M5125" i="1"/>
  <c r="N5125" i="1"/>
  <c r="O5125" i="1"/>
  <c r="P5125" i="1"/>
  <c r="Q5125" i="1"/>
  <c r="D5126" i="1" l="1"/>
  <c r="E5125" i="1"/>
  <c r="M5126" i="1"/>
  <c r="N5126" i="1"/>
  <c r="O5126" i="1"/>
  <c r="P5126" i="1"/>
  <c r="Q5126" i="1"/>
  <c r="E5126" i="1" l="1"/>
  <c r="D5127" i="1"/>
  <c r="N5127" i="1"/>
  <c r="O5127" i="1"/>
  <c r="P5127" i="1"/>
  <c r="Q5127" i="1"/>
  <c r="M5127" i="1"/>
  <c r="D5128" i="1" l="1"/>
  <c r="E5127" i="1"/>
  <c r="E5128" i="1" s="1"/>
  <c r="M5128" i="1"/>
  <c r="N5128" i="1"/>
  <c r="O5128" i="1"/>
  <c r="P5128" i="1"/>
  <c r="Q5128" i="1"/>
  <c r="D5129" i="1" l="1"/>
  <c r="M5129" i="1"/>
  <c r="N5129" i="1"/>
  <c r="O5129" i="1"/>
  <c r="P5129" i="1"/>
  <c r="Q5129" i="1"/>
  <c r="D5130" i="1" l="1"/>
  <c r="E5129" i="1"/>
  <c r="E5130" i="1" s="1"/>
  <c r="M5130" i="1"/>
  <c r="N5130" i="1"/>
  <c r="O5130" i="1"/>
  <c r="P5130" i="1"/>
  <c r="Q5130" i="1"/>
  <c r="D5131" i="1" l="1"/>
  <c r="N5131" i="1"/>
  <c r="O5131" i="1"/>
  <c r="P5131" i="1"/>
  <c r="Q5131" i="1"/>
  <c r="M5131" i="1"/>
  <c r="D5132" i="1" l="1"/>
  <c r="E5131" i="1"/>
  <c r="E5132" i="1" s="1"/>
  <c r="M5132" i="1"/>
  <c r="N5132" i="1"/>
  <c r="O5132" i="1"/>
  <c r="P5132" i="1"/>
  <c r="Q5132" i="1"/>
  <c r="D5133" i="1" l="1"/>
  <c r="M5133" i="1"/>
  <c r="N5133" i="1"/>
  <c r="O5133" i="1"/>
  <c r="P5133" i="1"/>
  <c r="Q5133" i="1"/>
  <c r="D5134" i="1" l="1"/>
  <c r="E5133" i="1"/>
  <c r="E5134" i="1" s="1"/>
  <c r="M5134" i="1"/>
  <c r="N5134" i="1"/>
  <c r="O5134" i="1"/>
  <c r="P5134" i="1"/>
  <c r="Q5134" i="1"/>
  <c r="D5135" i="1" l="1"/>
  <c r="N5135" i="1"/>
  <c r="O5135" i="1"/>
  <c r="P5135" i="1"/>
  <c r="Q5135" i="1"/>
  <c r="M5135" i="1"/>
  <c r="D5136" i="1" l="1"/>
  <c r="E5135" i="1"/>
  <c r="E5136" i="1" s="1"/>
  <c r="M5136" i="1"/>
  <c r="N5136" i="1"/>
  <c r="O5136" i="1"/>
  <c r="P5136" i="1"/>
  <c r="Q5136" i="1"/>
  <c r="D5137" i="1" l="1"/>
  <c r="M5137" i="1"/>
  <c r="N5137" i="1"/>
  <c r="O5137" i="1"/>
  <c r="P5137" i="1"/>
  <c r="Q5137" i="1"/>
  <c r="D5138" i="1" l="1"/>
  <c r="E5137" i="1"/>
  <c r="M5138" i="1"/>
  <c r="N5138" i="1"/>
  <c r="O5138" i="1"/>
  <c r="P5138" i="1"/>
  <c r="Q5138" i="1"/>
  <c r="E5138" i="1" l="1"/>
  <c r="D5139" i="1"/>
  <c r="N5139" i="1"/>
  <c r="O5139" i="1"/>
  <c r="P5139" i="1"/>
  <c r="Q5139" i="1"/>
  <c r="M5139" i="1"/>
  <c r="D5140" i="1" l="1"/>
  <c r="E5139" i="1"/>
  <c r="M5140" i="1"/>
  <c r="N5140" i="1"/>
  <c r="O5140" i="1"/>
  <c r="P5140" i="1"/>
  <c r="Q5140" i="1"/>
  <c r="E5140" i="1" l="1"/>
  <c r="D5141" i="1"/>
  <c r="M5141" i="1"/>
  <c r="N5141" i="1"/>
  <c r="O5141" i="1"/>
  <c r="P5141" i="1"/>
  <c r="Q5141" i="1"/>
  <c r="D5142" i="1" l="1"/>
  <c r="E5141" i="1"/>
  <c r="E5142" i="1" s="1"/>
  <c r="M5142" i="1"/>
  <c r="N5142" i="1"/>
  <c r="O5142" i="1"/>
  <c r="P5142" i="1"/>
  <c r="Q5142" i="1"/>
  <c r="D5143" i="1" l="1"/>
  <c r="N5143" i="1"/>
  <c r="O5143" i="1"/>
  <c r="P5143" i="1"/>
  <c r="Q5143" i="1"/>
  <c r="M5143" i="1"/>
  <c r="D5144" i="1" l="1"/>
  <c r="E5143" i="1"/>
  <c r="E5144" i="1" s="1"/>
  <c r="M5144" i="1"/>
  <c r="N5144" i="1"/>
  <c r="O5144" i="1"/>
  <c r="P5144" i="1"/>
  <c r="Q5144" i="1"/>
  <c r="D5145" i="1" l="1"/>
  <c r="M5145" i="1"/>
  <c r="N5145" i="1"/>
  <c r="O5145" i="1"/>
  <c r="P5145" i="1"/>
  <c r="Q5145" i="1"/>
  <c r="D5146" i="1" l="1"/>
  <c r="E5145" i="1"/>
  <c r="E5146" i="1" s="1"/>
  <c r="M5146" i="1"/>
  <c r="N5146" i="1"/>
  <c r="O5146" i="1"/>
  <c r="P5146" i="1"/>
  <c r="Q5146" i="1"/>
  <c r="D5147" i="1" l="1"/>
  <c r="N5147" i="1"/>
  <c r="O5147" i="1"/>
  <c r="P5147" i="1"/>
  <c r="Q5147" i="1"/>
  <c r="M5147" i="1"/>
  <c r="D5148" i="1" l="1"/>
  <c r="E5147" i="1"/>
  <c r="M5148" i="1"/>
  <c r="N5148" i="1"/>
  <c r="O5148" i="1"/>
  <c r="P5148" i="1"/>
  <c r="Q5148" i="1"/>
  <c r="E5148" i="1" l="1"/>
  <c r="D5149" i="1"/>
  <c r="M5149" i="1"/>
  <c r="N5149" i="1"/>
  <c r="O5149" i="1"/>
  <c r="P5149" i="1"/>
  <c r="Q5149" i="1"/>
  <c r="D5150" i="1" l="1"/>
  <c r="E5149" i="1"/>
  <c r="E5150" i="1" s="1"/>
  <c r="M5150" i="1"/>
  <c r="N5150" i="1"/>
  <c r="O5150" i="1"/>
  <c r="P5150" i="1"/>
  <c r="Q5150" i="1"/>
  <c r="D5151" i="1" l="1"/>
  <c r="N5151" i="1"/>
  <c r="O5151" i="1"/>
  <c r="P5151" i="1"/>
  <c r="Q5151" i="1"/>
  <c r="M5151" i="1"/>
  <c r="D5152" i="1" l="1"/>
  <c r="E5151" i="1"/>
  <c r="M5152" i="1"/>
  <c r="N5152" i="1"/>
  <c r="O5152" i="1"/>
  <c r="P5152" i="1"/>
  <c r="Q5152" i="1"/>
  <c r="E5152" i="1" l="1"/>
  <c r="D5153" i="1"/>
  <c r="M5153" i="1"/>
  <c r="N5153" i="1"/>
  <c r="O5153" i="1"/>
  <c r="P5153" i="1"/>
  <c r="Q5153" i="1"/>
  <c r="D5154" i="1" l="1"/>
  <c r="E5153" i="1"/>
  <c r="E5154" i="1" s="1"/>
  <c r="M5154" i="1"/>
  <c r="N5154" i="1"/>
  <c r="O5154" i="1"/>
  <c r="P5154" i="1"/>
  <c r="Q5154" i="1"/>
  <c r="D5155" i="1" l="1"/>
  <c r="N5155" i="1"/>
  <c r="O5155" i="1"/>
  <c r="M5155" i="1"/>
  <c r="P5155" i="1"/>
  <c r="Q5155" i="1"/>
  <c r="D5156" i="1" l="1"/>
  <c r="E5155" i="1"/>
  <c r="E5156" i="1" s="1"/>
  <c r="M5156" i="1"/>
  <c r="N5156" i="1"/>
  <c r="O5156" i="1"/>
  <c r="Q5156" i="1"/>
  <c r="P5156" i="1"/>
  <c r="D5157" i="1" l="1"/>
  <c r="M5157" i="1"/>
  <c r="N5157" i="1"/>
  <c r="O5157" i="1"/>
  <c r="Q5157" i="1"/>
  <c r="P5157" i="1"/>
  <c r="D5158" i="1" l="1"/>
  <c r="E5157" i="1"/>
  <c r="E5158" i="1" s="1"/>
  <c r="M5158" i="1"/>
  <c r="N5158" i="1"/>
  <c r="O5158" i="1"/>
  <c r="P5158" i="1"/>
  <c r="Q5158" i="1"/>
  <c r="D5159" i="1" l="1"/>
  <c r="N5159" i="1"/>
  <c r="O5159" i="1"/>
  <c r="P5159" i="1"/>
  <c r="Q5159" i="1"/>
  <c r="M5159" i="1"/>
  <c r="D5160" i="1" l="1"/>
  <c r="E5159" i="1"/>
  <c r="E5160" i="1" s="1"/>
  <c r="M5160" i="1"/>
  <c r="N5160" i="1"/>
  <c r="O5160" i="1"/>
  <c r="P5160" i="1"/>
  <c r="Q5160" i="1"/>
  <c r="D5161" i="1" l="1"/>
  <c r="M5161" i="1"/>
  <c r="N5161" i="1"/>
  <c r="O5161" i="1"/>
  <c r="P5161" i="1"/>
  <c r="Q5161" i="1"/>
  <c r="D5162" i="1" l="1"/>
  <c r="E5161" i="1"/>
  <c r="E5162" i="1" s="1"/>
  <c r="M5162" i="1"/>
  <c r="N5162" i="1"/>
  <c r="O5162" i="1"/>
  <c r="P5162" i="1"/>
  <c r="Q5162" i="1"/>
  <c r="D5163" i="1" l="1"/>
  <c r="N5163" i="1"/>
  <c r="O5163" i="1"/>
  <c r="P5163" i="1"/>
  <c r="Q5163" i="1"/>
  <c r="M5163" i="1"/>
  <c r="D5164" i="1" l="1"/>
  <c r="E5163" i="1"/>
  <c r="E5164" i="1" s="1"/>
  <c r="M5164" i="1"/>
  <c r="N5164" i="1"/>
  <c r="O5164" i="1"/>
  <c r="P5164" i="1"/>
  <c r="Q5164" i="1"/>
  <c r="D5165" i="1" l="1"/>
  <c r="M5165" i="1"/>
  <c r="N5165" i="1"/>
  <c r="O5165" i="1"/>
  <c r="P5165" i="1"/>
  <c r="Q5165" i="1"/>
  <c r="D5166" i="1" l="1"/>
  <c r="E5165" i="1"/>
  <c r="E5166" i="1" s="1"/>
  <c r="M5166" i="1"/>
  <c r="N5166" i="1"/>
  <c r="O5166" i="1"/>
  <c r="P5166" i="1"/>
  <c r="Q5166" i="1"/>
  <c r="D5167" i="1" l="1"/>
  <c r="N5167" i="1"/>
  <c r="O5167" i="1"/>
  <c r="P5167" i="1"/>
  <c r="Q5167" i="1"/>
  <c r="M5167" i="1"/>
  <c r="D5168" i="1" l="1"/>
  <c r="E5167" i="1"/>
  <c r="E5168" i="1" s="1"/>
  <c r="M5168" i="1"/>
  <c r="N5168" i="1"/>
  <c r="O5168" i="1"/>
  <c r="P5168" i="1"/>
  <c r="Q5168" i="1"/>
  <c r="D5169" i="1" l="1"/>
  <c r="M5169" i="1"/>
  <c r="N5169" i="1"/>
  <c r="O5169" i="1"/>
  <c r="P5169" i="1"/>
  <c r="Q5169" i="1"/>
  <c r="D5170" i="1" l="1"/>
  <c r="E5169" i="1"/>
  <c r="E5170" i="1" s="1"/>
  <c r="M5170" i="1"/>
  <c r="N5170" i="1"/>
  <c r="O5170" i="1"/>
  <c r="P5170" i="1"/>
  <c r="Q5170" i="1"/>
  <c r="D5171" i="1" l="1"/>
  <c r="N5171" i="1"/>
  <c r="O5171" i="1"/>
  <c r="P5171" i="1"/>
  <c r="Q5171" i="1"/>
  <c r="M5171" i="1"/>
  <c r="D5172" i="1" l="1"/>
  <c r="E5171" i="1"/>
  <c r="E5172" i="1" s="1"/>
  <c r="M5172" i="1"/>
  <c r="N5172" i="1"/>
  <c r="O5172" i="1"/>
  <c r="P5172" i="1"/>
  <c r="Q5172" i="1"/>
  <c r="D5173" i="1" l="1"/>
  <c r="M5173" i="1"/>
  <c r="N5173" i="1"/>
  <c r="O5173" i="1"/>
  <c r="P5173" i="1"/>
  <c r="Q5173" i="1"/>
  <c r="D5174" i="1" l="1"/>
  <c r="E5173" i="1"/>
  <c r="E5174" i="1" s="1"/>
  <c r="M5174" i="1"/>
  <c r="N5174" i="1"/>
  <c r="O5174" i="1"/>
  <c r="P5174" i="1"/>
  <c r="Q5174" i="1"/>
  <c r="D5175" i="1" l="1"/>
  <c r="N5175" i="1"/>
  <c r="O5175" i="1"/>
  <c r="P5175" i="1"/>
  <c r="Q5175" i="1"/>
  <c r="M5175" i="1"/>
  <c r="D5176" i="1" l="1"/>
  <c r="E5175" i="1"/>
  <c r="E5176" i="1" s="1"/>
  <c r="M5176" i="1"/>
  <c r="N5176" i="1"/>
  <c r="O5176" i="1"/>
  <c r="P5176" i="1"/>
  <c r="Q5176" i="1"/>
  <c r="D5177" i="1" l="1"/>
  <c r="M5177" i="1"/>
  <c r="N5177" i="1"/>
  <c r="O5177" i="1"/>
  <c r="P5177" i="1"/>
  <c r="Q5177" i="1"/>
  <c r="D5178" i="1" l="1"/>
  <c r="E5177" i="1"/>
  <c r="E5178" i="1" s="1"/>
  <c r="M5178" i="1"/>
  <c r="N5178" i="1"/>
  <c r="O5178" i="1"/>
  <c r="P5178" i="1"/>
  <c r="Q5178" i="1"/>
  <c r="D5179" i="1" l="1"/>
  <c r="N5179" i="1"/>
  <c r="O5179" i="1"/>
  <c r="P5179" i="1"/>
  <c r="Q5179" i="1"/>
  <c r="M5179" i="1"/>
  <c r="D5180" i="1" l="1"/>
  <c r="E5179" i="1"/>
  <c r="E5180" i="1" s="1"/>
  <c r="M5180" i="1"/>
  <c r="N5180" i="1"/>
  <c r="O5180" i="1"/>
  <c r="P5180" i="1"/>
  <c r="Q5180" i="1"/>
  <c r="D5181" i="1" l="1"/>
  <c r="M5181" i="1"/>
  <c r="N5181" i="1"/>
  <c r="O5181" i="1"/>
  <c r="P5181" i="1"/>
  <c r="Q5181" i="1"/>
  <c r="D5182" i="1" l="1"/>
  <c r="E5181" i="1"/>
  <c r="E5182" i="1" s="1"/>
  <c r="M5182" i="1"/>
  <c r="N5182" i="1"/>
  <c r="O5182" i="1"/>
  <c r="P5182" i="1"/>
  <c r="Q5182" i="1"/>
  <c r="D5183" i="1" l="1"/>
  <c r="N5183" i="1"/>
  <c r="O5183" i="1"/>
  <c r="P5183" i="1"/>
  <c r="Q5183" i="1"/>
  <c r="M5183" i="1"/>
  <c r="D5184" i="1" l="1"/>
  <c r="E5183" i="1"/>
  <c r="M5184" i="1"/>
  <c r="N5184" i="1"/>
  <c r="O5184" i="1"/>
  <c r="P5184" i="1"/>
  <c r="Q5184" i="1"/>
  <c r="E5184" i="1" l="1"/>
  <c r="D5185" i="1"/>
  <c r="M5185" i="1"/>
  <c r="P5185" i="1"/>
  <c r="Q5185" i="1"/>
  <c r="N5185" i="1"/>
  <c r="O5185" i="1"/>
  <c r="D5186" i="1" l="1"/>
  <c r="E5185" i="1"/>
  <c r="E5186" i="1" s="1"/>
  <c r="M5186" i="1"/>
  <c r="N5186" i="1"/>
  <c r="O5186" i="1"/>
  <c r="P5186" i="1"/>
  <c r="Q5186" i="1"/>
  <c r="D5187" i="1" l="1"/>
  <c r="N5187" i="1"/>
  <c r="O5187" i="1"/>
  <c r="P5187" i="1"/>
  <c r="Q5187" i="1"/>
  <c r="M5187" i="1"/>
  <c r="D5188" i="1" l="1"/>
  <c r="E5187" i="1"/>
  <c r="E5188" i="1" s="1"/>
  <c r="M5188" i="1"/>
  <c r="N5188" i="1"/>
  <c r="O5188" i="1"/>
  <c r="P5188" i="1"/>
  <c r="Q5188" i="1"/>
  <c r="D5189" i="1" l="1"/>
  <c r="M5189" i="1"/>
  <c r="N5189" i="1"/>
  <c r="O5189" i="1"/>
  <c r="P5189" i="1"/>
  <c r="Q5189" i="1"/>
  <c r="D5190" i="1" l="1"/>
  <c r="E5189" i="1"/>
  <c r="M5190" i="1"/>
  <c r="N5190" i="1"/>
  <c r="O5190" i="1"/>
  <c r="P5190" i="1"/>
  <c r="Q5190" i="1"/>
  <c r="E5190" i="1" l="1"/>
  <c r="D5191" i="1"/>
  <c r="N5191" i="1"/>
  <c r="O5191" i="1"/>
  <c r="P5191" i="1"/>
  <c r="Q5191" i="1"/>
  <c r="M5191" i="1"/>
  <c r="D5192" i="1" l="1"/>
  <c r="E5191" i="1"/>
  <c r="E5192" i="1" s="1"/>
  <c r="M5192" i="1"/>
  <c r="N5192" i="1"/>
  <c r="O5192" i="1"/>
  <c r="P5192" i="1"/>
  <c r="Q5192" i="1"/>
  <c r="D5193" i="1" l="1"/>
  <c r="M5193" i="1"/>
  <c r="N5193" i="1"/>
  <c r="O5193" i="1"/>
  <c r="P5193" i="1"/>
  <c r="Q5193" i="1"/>
  <c r="D5194" i="1" l="1"/>
  <c r="E5193" i="1"/>
  <c r="E5194" i="1" s="1"/>
  <c r="M5194" i="1"/>
  <c r="N5194" i="1"/>
  <c r="O5194" i="1"/>
  <c r="P5194" i="1"/>
  <c r="Q5194" i="1"/>
  <c r="D5195" i="1" l="1"/>
  <c r="N5195" i="1"/>
  <c r="O5195" i="1"/>
  <c r="P5195" i="1"/>
  <c r="Q5195" i="1"/>
  <c r="M5195" i="1"/>
  <c r="D5196" i="1" l="1"/>
  <c r="E5195" i="1"/>
  <c r="E5196" i="1" s="1"/>
  <c r="M5196" i="1"/>
  <c r="N5196" i="1"/>
  <c r="O5196" i="1"/>
  <c r="P5196" i="1"/>
  <c r="Q5196" i="1"/>
  <c r="D5197" i="1" l="1"/>
  <c r="M5197" i="1"/>
  <c r="N5197" i="1"/>
  <c r="O5197" i="1"/>
  <c r="P5197" i="1"/>
  <c r="Q5197" i="1"/>
  <c r="D5198" i="1" l="1"/>
  <c r="E5197" i="1"/>
  <c r="M5198" i="1"/>
  <c r="N5198" i="1"/>
  <c r="O5198" i="1"/>
  <c r="P5198" i="1"/>
  <c r="Q5198" i="1"/>
  <c r="E5198" i="1" l="1"/>
  <c r="D5199" i="1"/>
  <c r="N5199" i="1"/>
  <c r="O5199" i="1"/>
  <c r="P5199" i="1"/>
  <c r="Q5199" i="1"/>
  <c r="M5199" i="1"/>
  <c r="D5200" i="1" l="1"/>
  <c r="E5199" i="1"/>
  <c r="M5200" i="1"/>
  <c r="N5200" i="1"/>
  <c r="O5200" i="1"/>
  <c r="P5200" i="1"/>
  <c r="Q5200" i="1"/>
  <c r="E5200" i="1" l="1"/>
  <c r="D5201" i="1"/>
  <c r="M5201" i="1"/>
  <c r="N5201" i="1"/>
  <c r="O5201" i="1"/>
  <c r="P5201" i="1"/>
  <c r="Q5201" i="1"/>
  <c r="D5202" i="1" l="1"/>
  <c r="E5201" i="1"/>
  <c r="E5202" i="1" s="1"/>
  <c r="M5202" i="1"/>
  <c r="N5202" i="1"/>
  <c r="O5202" i="1"/>
  <c r="P5202" i="1"/>
  <c r="Q5202" i="1"/>
  <c r="D5203" i="1" l="1"/>
  <c r="N5203" i="1"/>
  <c r="O5203" i="1"/>
  <c r="P5203" i="1"/>
  <c r="Q5203" i="1"/>
  <c r="M5203" i="1"/>
  <c r="D5204" i="1" l="1"/>
  <c r="E5203" i="1"/>
  <c r="E5204" i="1" s="1"/>
  <c r="M5204" i="1"/>
  <c r="N5204" i="1"/>
  <c r="O5204" i="1"/>
  <c r="P5204" i="1"/>
  <c r="Q5204" i="1"/>
  <c r="D5205" i="1" l="1"/>
  <c r="M5205" i="1"/>
  <c r="N5205" i="1"/>
  <c r="O5205" i="1"/>
  <c r="P5205" i="1"/>
  <c r="Q5205" i="1"/>
  <c r="D5206" i="1" l="1"/>
  <c r="E5205" i="1"/>
  <c r="E5206" i="1" s="1"/>
  <c r="M5206" i="1"/>
  <c r="N5206" i="1"/>
  <c r="O5206" i="1"/>
  <c r="P5206" i="1"/>
  <c r="Q5206" i="1"/>
  <c r="D5207" i="1" l="1"/>
  <c r="N5207" i="1"/>
  <c r="O5207" i="1"/>
  <c r="P5207" i="1"/>
  <c r="Q5207" i="1"/>
  <c r="M5207" i="1"/>
  <c r="D5208" i="1" l="1"/>
  <c r="E5207" i="1"/>
  <c r="E5208" i="1" s="1"/>
  <c r="M5208" i="1"/>
  <c r="N5208" i="1"/>
  <c r="O5208" i="1"/>
  <c r="P5208" i="1"/>
  <c r="Q5208" i="1"/>
  <c r="D5209" i="1" l="1"/>
  <c r="M5209" i="1"/>
  <c r="N5209" i="1"/>
  <c r="O5209" i="1"/>
  <c r="P5209" i="1"/>
  <c r="Q5209" i="1"/>
  <c r="D5210" i="1" l="1"/>
  <c r="E5209" i="1"/>
  <c r="E5210" i="1" s="1"/>
  <c r="M5210" i="1"/>
  <c r="N5210" i="1"/>
  <c r="O5210" i="1"/>
  <c r="P5210" i="1"/>
  <c r="Q5210" i="1"/>
  <c r="D5211" i="1" l="1"/>
  <c r="N5211" i="1"/>
  <c r="O5211" i="1"/>
  <c r="P5211" i="1"/>
  <c r="Q5211" i="1"/>
  <c r="M5211" i="1"/>
  <c r="D5212" i="1" l="1"/>
  <c r="E5211" i="1"/>
  <c r="E5212" i="1" s="1"/>
  <c r="M5212" i="1"/>
  <c r="O5212" i="1"/>
  <c r="N5212" i="1"/>
  <c r="P5212" i="1"/>
  <c r="Q5212" i="1"/>
  <c r="D5213" i="1" l="1"/>
  <c r="M5213" i="1"/>
  <c r="N5213" i="1"/>
  <c r="O5213" i="1"/>
  <c r="P5213" i="1"/>
  <c r="Q5213" i="1"/>
  <c r="D5214" i="1" l="1"/>
  <c r="E5213" i="1"/>
  <c r="E5214" i="1" s="1"/>
  <c r="M5214" i="1"/>
  <c r="N5214" i="1"/>
  <c r="O5214" i="1"/>
  <c r="P5214" i="1"/>
  <c r="Q5214" i="1"/>
  <c r="D5215" i="1" l="1"/>
  <c r="N5215" i="1"/>
  <c r="O5215" i="1"/>
  <c r="P5215" i="1"/>
  <c r="Q5215" i="1"/>
  <c r="M5215" i="1"/>
  <c r="D5216" i="1" l="1"/>
  <c r="E5215" i="1"/>
  <c r="M5216" i="1"/>
  <c r="N5216" i="1"/>
  <c r="O5216" i="1"/>
  <c r="P5216" i="1"/>
  <c r="Q5216" i="1"/>
  <c r="E5216" i="1" l="1"/>
  <c r="D5217" i="1"/>
  <c r="M5217" i="1"/>
  <c r="N5217" i="1"/>
  <c r="O5217" i="1"/>
  <c r="P5217" i="1"/>
  <c r="Q5217" i="1"/>
  <c r="D5218" i="1" l="1"/>
  <c r="E5217" i="1"/>
  <c r="E5218" i="1" s="1"/>
  <c r="M5218" i="1"/>
  <c r="N5218" i="1"/>
  <c r="O5218" i="1"/>
  <c r="P5218" i="1"/>
  <c r="Q5218" i="1"/>
  <c r="D5219" i="1" l="1"/>
  <c r="N5219" i="1"/>
  <c r="O5219" i="1"/>
  <c r="P5219" i="1"/>
  <c r="Q5219" i="1"/>
  <c r="M5219" i="1"/>
  <c r="D5220" i="1" l="1"/>
  <c r="E5219" i="1"/>
  <c r="E5220" i="1" s="1"/>
  <c r="M5220" i="1"/>
  <c r="N5220" i="1"/>
  <c r="O5220" i="1"/>
  <c r="P5220" i="1"/>
  <c r="Q5220" i="1"/>
  <c r="D5221" i="1" l="1"/>
  <c r="M5221" i="1"/>
  <c r="N5221" i="1"/>
  <c r="O5221" i="1"/>
  <c r="P5221" i="1"/>
  <c r="Q5221" i="1"/>
  <c r="D5222" i="1" l="1"/>
  <c r="E5221" i="1"/>
  <c r="E5222" i="1" s="1"/>
  <c r="M5222" i="1"/>
  <c r="N5222" i="1"/>
  <c r="O5222" i="1"/>
  <c r="P5222" i="1"/>
  <c r="Q5222" i="1"/>
  <c r="D5223" i="1" l="1"/>
  <c r="N5223" i="1"/>
  <c r="O5223" i="1"/>
  <c r="P5223" i="1"/>
  <c r="Q5223" i="1"/>
  <c r="M5223" i="1"/>
  <c r="D5224" i="1" l="1"/>
  <c r="E5223" i="1"/>
  <c r="M5224" i="1"/>
  <c r="N5224" i="1"/>
  <c r="O5224" i="1"/>
  <c r="P5224" i="1"/>
  <c r="Q5224" i="1"/>
  <c r="E5224" i="1" l="1"/>
  <c r="D5225" i="1"/>
  <c r="M5225" i="1"/>
  <c r="N5225" i="1"/>
  <c r="O5225" i="1"/>
  <c r="P5225" i="1"/>
  <c r="Q5225" i="1"/>
  <c r="D5226" i="1" l="1"/>
  <c r="E5225" i="1"/>
  <c r="E5226" i="1" s="1"/>
  <c r="M5226" i="1"/>
  <c r="N5226" i="1"/>
  <c r="O5226" i="1"/>
  <c r="P5226" i="1"/>
  <c r="Q5226" i="1"/>
  <c r="D5227" i="1" l="1"/>
  <c r="N5227" i="1"/>
  <c r="O5227" i="1"/>
  <c r="P5227" i="1"/>
  <c r="Q5227" i="1"/>
  <c r="M5227" i="1"/>
  <c r="D5228" i="1" l="1"/>
  <c r="E5227" i="1"/>
  <c r="E5228" i="1" s="1"/>
  <c r="M5228" i="1"/>
  <c r="N5228" i="1"/>
  <c r="O5228" i="1"/>
  <c r="P5228" i="1"/>
  <c r="Q5228" i="1"/>
  <c r="D5229" i="1" l="1"/>
  <c r="M5229" i="1"/>
  <c r="N5229" i="1"/>
  <c r="O5229" i="1"/>
  <c r="P5229" i="1"/>
  <c r="Q5229" i="1"/>
  <c r="D5230" i="1" l="1"/>
  <c r="E5229" i="1"/>
  <c r="E5230" i="1" s="1"/>
  <c r="M5230" i="1"/>
  <c r="N5230" i="1"/>
  <c r="O5230" i="1"/>
  <c r="P5230" i="1"/>
  <c r="Q5230" i="1"/>
  <c r="D5231" i="1" l="1"/>
  <c r="N5231" i="1"/>
  <c r="O5231" i="1"/>
  <c r="P5231" i="1"/>
  <c r="Q5231" i="1"/>
  <c r="M5231" i="1"/>
  <c r="D5232" i="1" l="1"/>
  <c r="E5231" i="1"/>
  <c r="E5232" i="1" s="1"/>
  <c r="M5232" i="1"/>
  <c r="N5232" i="1"/>
  <c r="O5232" i="1"/>
  <c r="P5232" i="1"/>
  <c r="Q5232" i="1"/>
  <c r="D5233" i="1" l="1"/>
  <c r="M5233" i="1"/>
  <c r="N5233" i="1"/>
  <c r="O5233" i="1"/>
  <c r="P5233" i="1"/>
  <c r="Q5233" i="1"/>
  <c r="D5234" i="1" l="1"/>
  <c r="E5233" i="1"/>
  <c r="E5234" i="1" s="1"/>
  <c r="M5234" i="1"/>
  <c r="N5234" i="1"/>
  <c r="O5234" i="1"/>
  <c r="P5234" i="1"/>
  <c r="Q5234" i="1"/>
  <c r="D5235" i="1" l="1"/>
  <c r="N5235" i="1"/>
  <c r="O5235" i="1"/>
  <c r="P5235" i="1"/>
  <c r="Q5235" i="1"/>
  <c r="M5235" i="1"/>
  <c r="D5236" i="1" l="1"/>
  <c r="E5235" i="1"/>
  <c r="Q5236" i="1"/>
  <c r="M5236" i="1"/>
  <c r="N5236" i="1"/>
  <c r="O5236" i="1"/>
  <c r="P5236" i="1"/>
  <c r="E5236" i="1" l="1"/>
  <c r="D5237" i="1"/>
  <c r="M5237" i="1"/>
  <c r="N5237" i="1"/>
  <c r="O5237" i="1"/>
  <c r="P5237" i="1"/>
  <c r="Q5237" i="1"/>
  <c r="D5238" i="1" l="1"/>
  <c r="E5237" i="1"/>
  <c r="E5238" i="1" s="1"/>
  <c r="M5238" i="1"/>
  <c r="N5238" i="1"/>
  <c r="O5238" i="1"/>
  <c r="P5238" i="1"/>
  <c r="Q5238" i="1"/>
  <c r="D5239" i="1" l="1"/>
  <c r="N5239" i="1"/>
  <c r="O5239" i="1"/>
  <c r="P5239" i="1"/>
  <c r="Q5239" i="1"/>
  <c r="M5239" i="1"/>
  <c r="D5240" i="1" l="1"/>
  <c r="E5239" i="1"/>
  <c r="M5240" i="1"/>
  <c r="N5240" i="1"/>
  <c r="O5240" i="1"/>
  <c r="P5240" i="1"/>
  <c r="Q5240" i="1"/>
  <c r="E5240" i="1" l="1"/>
  <c r="D5241" i="1"/>
  <c r="M5241" i="1"/>
  <c r="N5241" i="1"/>
  <c r="O5241" i="1"/>
  <c r="P5241" i="1"/>
  <c r="Q5241" i="1"/>
  <c r="D5242" i="1" l="1"/>
  <c r="E5241" i="1"/>
  <c r="E5242" i="1" s="1"/>
  <c r="M5242" i="1"/>
  <c r="N5242" i="1"/>
  <c r="O5242" i="1"/>
  <c r="P5242" i="1"/>
  <c r="Q5242" i="1"/>
  <c r="D5243" i="1" l="1"/>
  <c r="N5243" i="1"/>
  <c r="O5243" i="1"/>
  <c r="P5243" i="1"/>
  <c r="Q5243" i="1"/>
  <c r="M5243" i="1"/>
  <c r="D5244" i="1" l="1"/>
  <c r="E5243" i="1"/>
  <c r="E5244" i="1" s="1"/>
  <c r="M5244" i="1"/>
  <c r="N5244" i="1"/>
  <c r="O5244" i="1"/>
  <c r="P5244" i="1"/>
  <c r="Q5244" i="1"/>
  <c r="D5245" i="1" l="1"/>
  <c r="M5245" i="1"/>
  <c r="N5245" i="1"/>
  <c r="O5245" i="1"/>
  <c r="P5245" i="1"/>
  <c r="Q5245" i="1"/>
  <c r="D5246" i="1" l="1"/>
  <c r="E5245" i="1"/>
  <c r="E5246" i="1" s="1"/>
  <c r="M5246" i="1"/>
  <c r="N5246" i="1"/>
  <c r="O5246" i="1"/>
  <c r="P5246" i="1"/>
  <c r="Q5246" i="1"/>
  <c r="D5247" i="1" l="1"/>
  <c r="N5247" i="1"/>
  <c r="O5247" i="1"/>
  <c r="P5247" i="1"/>
  <c r="Q5247" i="1"/>
  <c r="M5247" i="1"/>
  <c r="D5248" i="1" l="1"/>
  <c r="E5247" i="1"/>
  <c r="E5248" i="1" s="1"/>
  <c r="M5248" i="1"/>
  <c r="N5248" i="1"/>
  <c r="O5248" i="1"/>
  <c r="P5248" i="1"/>
  <c r="Q5248" i="1"/>
  <c r="D5249" i="1" l="1"/>
  <c r="M5249" i="1"/>
  <c r="N5249" i="1"/>
  <c r="O5249" i="1"/>
  <c r="P5249" i="1"/>
  <c r="Q5249" i="1"/>
  <c r="D5250" i="1" l="1"/>
  <c r="E5249" i="1"/>
  <c r="E5250" i="1" s="1"/>
  <c r="M5250" i="1"/>
  <c r="N5250" i="1"/>
  <c r="O5250" i="1"/>
  <c r="P5250" i="1"/>
  <c r="Q5250" i="1"/>
  <c r="D5251" i="1" l="1"/>
  <c r="N5251" i="1"/>
  <c r="O5251" i="1"/>
  <c r="P5251" i="1"/>
  <c r="Q5251" i="1"/>
  <c r="M5251" i="1"/>
  <c r="D5252" i="1" l="1"/>
  <c r="E5251" i="1"/>
  <c r="E5252" i="1" s="1"/>
  <c r="M5252" i="1"/>
  <c r="N5252" i="1"/>
  <c r="O5252" i="1"/>
  <c r="P5252" i="1"/>
  <c r="Q5252" i="1"/>
  <c r="D5253" i="1" l="1"/>
  <c r="M5253" i="1"/>
  <c r="N5253" i="1"/>
  <c r="O5253" i="1"/>
  <c r="P5253" i="1"/>
  <c r="Q5253" i="1"/>
  <c r="D5254" i="1" l="1"/>
  <c r="E5253" i="1"/>
  <c r="E5254" i="1" s="1"/>
  <c r="M5254" i="1"/>
  <c r="N5254" i="1"/>
  <c r="O5254" i="1"/>
  <c r="P5254" i="1"/>
  <c r="Q5254" i="1"/>
  <c r="D5255" i="1" l="1"/>
  <c r="N5255" i="1"/>
  <c r="O5255" i="1"/>
  <c r="P5255" i="1"/>
  <c r="Q5255" i="1"/>
  <c r="M5255" i="1"/>
  <c r="D5256" i="1" l="1"/>
  <c r="E5255" i="1"/>
  <c r="E5256" i="1" s="1"/>
  <c r="M5256" i="1"/>
  <c r="N5256" i="1"/>
  <c r="O5256" i="1"/>
  <c r="P5256" i="1"/>
  <c r="Q5256" i="1"/>
  <c r="D5257" i="1" l="1"/>
  <c r="M5257" i="1"/>
  <c r="N5257" i="1"/>
  <c r="O5257" i="1"/>
  <c r="P5257" i="1"/>
  <c r="Q5257" i="1"/>
  <c r="D5258" i="1" l="1"/>
  <c r="E5257" i="1"/>
  <c r="E5258" i="1" s="1"/>
  <c r="M5258" i="1"/>
  <c r="N5258" i="1"/>
  <c r="O5258" i="1"/>
  <c r="P5258" i="1"/>
  <c r="Q5258" i="1"/>
  <c r="D5259" i="1" l="1"/>
  <c r="N5259" i="1"/>
  <c r="O5259" i="1"/>
  <c r="P5259" i="1"/>
  <c r="Q5259" i="1"/>
  <c r="M5259" i="1"/>
  <c r="D5260" i="1" l="1"/>
  <c r="E5259" i="1"/>
  <c r="E5260" i="1" s="1"/>
  <c r="M5260" i="1"/>
  <c r="N5260" i="1"/>
  <c r="O5260" i="1"/>
  <c r="P5260" i="1"/>
  <c r="Q5260" i="1"/>
  <c r="D5261" i="1" l="1"/>
  <c r="M5261" i="1"/>
  <c r="N5261" i="1"/>
  <c r="O5261" i="1"/>
  <c r="P5261" i="1"/>
  <c r="Q5261" i="1"/>
  <c r="D5262" i="1" l="1"/>
  <c r="E5261" i="1"/>
  <c r="E5262" i="1" s="1"/>
  <c r="M5262" i="1"/>
  <c r="N5262" i="1"/>
  <c r="O5262" i="1"/>
  <c r="P5262" i="1"/>
  <c r="Q5262" i="1"/>
  <c r="D5263" i="1" l="1"/>
  <c r="N5263" i="1"/>
  <c r="O5263" i="1"/>
  <c r="P5263" i="1"/>
  <c r="Q5263" i="1"/>
  <c r="M5263" i="1"/>
  <c r="D5264" i="1" l="1"/>
  <c r="E5263" i="1"/>
  <c r="E5264" i="1" s="1"/>
  <c r="M5264" i="1"/>
  <c r="N5264" i="1"/>
  <c r="O5264" i="1"/>
  <c r="P5264" i="1"/>
  <c r="Q5264" i="1"/>
  <c r="D5265" i="1" l="1"/>
  <c r="M5265" i="1"/>
  <c r="N5265" i="1"/>
  <c r="O5265" i="1"/>
  <c r="P5265" i="1"/>
  <c r="Q5265" i="1"/>
  <c r="D5266" i="1" l="1"/>
  <c r="E5265" i="1"/>
  <c r="M5266" i="1"/>
  <c r="N5266" i="1"/>
  <c r="O5266" i="1"/>
  <c r="P5266" i="1"/>
  <c r="Q5266" i="1"/>
  <c r="E5266" i="1" l="1"/>
  <c r="D5267" i="1"/>
  <c r="N5267" i="1"/>
  <c r="O5267" i="1"/>
  <c r="P5267" i="1"/>
  <c r="Q5267" i="1"/>
  <c r="M5267" i="1"/>
  <c r="D5268" i="1" l="1"/>
  <c r="E5267" i="1"/>
  <c r="E5268" i="1" s="1"/>
  <c r="M5268" i="1"/>
  <c r="N5268" i="1"/>
  <c r="O5268" i="1"/>
  <c r="P5268" i="1"/>
  <c r="Q5268" i="1"/>
  <c r="D5269" i="1" l="1"/>
  <c r="M5269" i="1"/>
  <c r="N5269" i="1"/>
  <c r="O5269" i="1"/>
  <c r="P5269" i="1"/>
  <c r="Q5269" i="1"/>
  <c r="D5270" i="1" l="1"/>
  <c r="E5269" i="1"/>
  <c r="M5270" i="1"/>
  <c r="N5270" i="1"/>
  <c r="O5270" i="1"/>
  <c r="P5270" i="1"/>
  <c r="Q5270" i="1"/>
  <c r="E5270" i="1" l="1"/>
  <c r="D5271" i="1"/>
  <c r="N5271" i="1"/>
  <c r="O5271" i="1"/>
  <c r="P5271" i="1"/>
  <c r="Q5271" i="1"/>
  <c r="M5271" i="1"/>
  <c r="D5272" i="1" l="1"/>
  <c r="E5271" i="1"/>
  <c r="E5272" i="1" s="1"/>
  <c r="M5272" i="1"/>
  <c r="N5272" i="1"/>
  <c r="O5272" i="1"/>
  <c r="P5272" i="1"/>
  <c r="Q5272" i="1"/>
  <c r="D5273" i="1" l="1"/>
  <c r="M5273" i="1"/>
  <c r="N5273" i="1"/>
  <c r="O5273" i="1"/>
  <c r="P5273" i="1"/>
  <c r="Q5273" i="1"/>
  <c r="D5274" i="1" l="1"/>
  <c r="E5273" i="1"/>
  <c r="E5274" i="1" s="1"/>
  <c r="M5274" i="1"/>
  <c r="N5274" i="1"/>
  <c r="O5274" i="1"/>
  <c r="P5274" i="1"/>
  <c r="Q5274" i="1"/>
  <c r="D5275" i="1" l="1"/>
  <c r="N5275" i="1"/>
  <c r="O5275" i="1"/>
  <c r="P5275" i="1"/>
  <c r="Q5275" i="1"/>
  <c r="M5275" i="1"/>
  <c r="D5276" i="1" l="1"/>
  <c r="E5275" i="1"/>
  <c r="M5276" i="1"/>
  <c r="N5276" i="1"/>
  <c r="O5276" i="1"/>
  <c r="Q5276" i="1"/>
  <c r="P5276" i="1"/>
  <c r="E5276" i="1" l="1"/>
  <c r="D5277" i="1"/>
  <c r="P5277" i="1"/>
  <c r="Q5277" i="1"/>
  <c r="M5277" i="1"/>
  <c r="N5277" i="1"/>
  <c r="O5277" i="1"/>
  <c r="D5278" i="1" l="1"/>
  <c r="E5277" i="1"/>
  <c r="E5278" i="1" s="1"/>
  <c r="M5278" i="1"/>
  <c r="N5278" i="1"/>
  <c r="O5278" i="1"/>
  <c r="P5278" i="1"/>
  <c r="Q5278" i="1"/>
  <c r="D5279" i="1" l="1"/>
  <c r="N5279" i="1"/>
  <c r="O5279" i="1"/>
  <c r="P5279" i="1"/>
  <c r="Q5279" i="1"/>
  <c r="M5279" i="1"/>
  <c r="D5280" i="1" l="1"/>
  <c r="E5279" i="1"/>
  <c r="E5280" i="1" s="1"/>
  <c r="M5280" i="1"/>
  <c r="N5280" i="1"/>
  <c r="O5280" i="1"/>
  <c r="P5280" i="1"/>
  <c r="Q5280" i="1"/>
  <c r="D5281" i="1" l="1"/>
  <c r="M5281" i="1"/>
  <c r="N5281" i="1"/>
  <c r="O5281" i="1"/>
  <c r="P5281" i="1"/>
  <c r="Q5281" i="1"/>
  <c r="D5282" i="1" l="1"/>
  <c r="E5281" i="1"/>
  <c r="E5282" i="1" s="1"/>
  <c r="M5282" i="1"/>
  <c r="N5282" i="1"/>
  <c r="O5282" i="1"/>
  <c r="P5282" i="1"/>
  <c r="Q5282" i="1"/>
  <c r="D5283" i="1" l="1"/>
  <c r="N5283" i="1"/>
  <c r="O5283" i="1"/>
  <c r="P5283" i="1"/>
  <c r="Q5283" i="1"/>
  <c r="M5283" i="1"/>
  <c r="D5284" i="1" l="1"/>
  <c r="E5283" i="1"/>
  <c r="M5284" i="1"/>
  <c r="N5284" i="1"/>
  <c r="O5284" i="1"/>
  <c r="P5284" i="1"/>
  <c r="Q5284" i="1"/>
  <c r="E5284" i="1" l="1"/>
  <c r="D5285" i="1"/>
  <c r="M5285" i="1"/>
  <c r="N5285" i="1"/>
  <c r="O5285" i="1"/>
  <c r="P5285" i="1"/>
  <c r="Q5285" i="1"/>
  <c r="D5286" i="1" l="1"/>
  <c r="E5285" i="1"/>
  <c r="E5286" i="1" s="1"/>
  <c r="M5286" i="1"/>
  <c r="N5286" i="1"/>
  <c r="O5286" i="1"/>
  <c r="P5286" i="1"/>
  <c r="Q5286" i="1"/>
  <c r="D5287" i="1" l="1"/>
  <c r="N5287" i="1"/>
  <c r="O5287" i="1"/>
  <c r="P5287" i="1"/>
  <c r="Q5287" i="1"/>
  <c r="M5287" i="1"/>
  <c r="D5288" i="1" l="1"/>
  <c r="E5287" i="1"/>
  <c r="E5288" i="1" s="1"/>
  <c r="M5288" i="1"/>
  <c r="N5288" i="1"/>
  <c r="O5288" i="1"/>
  <c r="P5288" i="1"/>
  <c r="Q5288" i="1"/>
  <c r="D5289" i="1" l="1"/>
  <c r="M5289" i="1"/>
  <c r="N5289" i="1"/>
  <c r="O5289" i="1"/>
  <c r="P5289" i="1"/>
  <c r="Q5289" i="1"/>
  <c r="D5290" i="1" l="1"/>
  <c r="E5289" i="1"/>
  <c r="E5290" i="1" s="1"/>
  <c r="M5290" i="1"/>
  <c r="N5290" i="1"/>
  <c r="O5290" i="1"/>
  <c r="P5290" i="1"/>
  <c r="Q5290" i="1"/>
  <c r="D5291" i="1" l="1"/>
  <c r="N5291" i="1"/>
  <c r="O5291" i="1"/>
  <c r="P5291" i="1"/>
  <c r="Q5291" i="1"/>
  <c r="M5291" i="1"/>
  <c r="D5292" i="1" l="1"/>
  <c r="E5291" i="1"/>
  <c r="E5292" i="1" s="1"/>
  <c r="M5292" i="1"/>
  <c r="N5292" i="1"/>
  <c r="O5292" i="1"/>
  <c r="P5292" i="1"/>
  <c r="Q5292" i="1"/>
  <c r="D5293" i="1" l="1"/>
  <c r="M5293" i="1"/>
  <c r="N5293" i="1"/>
  <c r="O5293" i="1"/>
  <c r="P5293" i="1"/>
  <c r="Q5293" i="1"/>
  <c r="D5294" i="1" l="1"/>
  <c r="E5293" i="1"/>
  <c r="E5294" i="1" s="1"/>
  <c r="M5294" i="1"/>
  <c r="N5294" i="1"/>
  <c r="O5294" i="1"/>
  <c r="P5294" i="1"/>
  <c r="Q5294" i="1"/>
  <c r="D5295" i="1" l="1"/>
  <c r="E5295" i="1" s="1"/>
  <c r="N5295" i="1"/>
  <c r="O5295" i="1"/>
  <c r="P5295" i="1"/>
  <c r="Q5295" i="1"/>
  <c r="M5295" i="1"/>
  <c r="D5296" i="1" l="1"/>
  <c r="E5296" i="1" s="1"/>
  <c r="M5296" i="1"/>
  <c r="N5296" i="1"/>
  <c r="O5296" i="1"/>
  <c r="P5296" i="1"/>
  <c r="Q5296" i="1"/>
  <c r="D5297" i="1" l="1"/>
  <c r="M5297" i="1"/>
  <c r="N5297" i="1"/>
  <c r="O5297" i="1"/>
  <c r="P5297" i="1"/>
  <c r="Q5297" i="1"/>
  <c r="D5298" i="1" l="1"/>
  <c r="E5297" i="1"/>
  <c r="E5298" i="1" s="1"/>
  <c r="M5298" i="1"/>
  <c r="N5298" i="1"/>
  <c r="O5298" i="1"/>
  <c r="P5298" i="1"/>
  <c r="Q5298" i="1"/>
  <c r="D5299" i="1" l="1"/>
  <c r="N5299" i="1"/>
  <c r="O5299" i="1"/>
  <c r="P5299" i="1"/>
  <c r="Q5299" i="1"/>
  <c r="M5299" i="1"/>
  <c r="D5300" i="1" l="1"/>
  <c r="E5299" i="1"/>
  <c r="E5300" i="1" s="1"/>
  <c r="M5300" i="1"/>
  <c r="N5300" i="1"/>
  <c r="O5300" i="1"/>
  <c r="P5300" i="1"/>
  <c r="Q5300" i="1"/>
  <c r="D5301" i="1" l="1"/>
  <c r="M5301" i="1"/>
  <c r="N5301" i="1"/>
  <c r="O5301" i="1"/>
  <c r="P5301" i="1"/>
  <c r="Q5301" i="1"/>
  <c r="D5302" i="1" l="1"/>
  <c r="E5301" i="1"/>
  <c r="E5302" i="1" s="1"/>
  <c r="M5302" i="1"/>
  <c r="N5302" i="1"/>
  <c r="O5302" i="1"/>
  <c r="P5302" i="1"/>
  <c r="Q5302" i="1"/>
  <c r="D5303" i="1" l="1"/>
  <c r="N5303" i="1"/>
  <c r="O5303" i="1"/>
  <c r="P5303" i="1"/>
  <c r="Q5303" i="1"/>
  <c r="M5303" i="1"/>
  <c r="D5304" i="1" l="1"/>
  <c r="E5303" i="1"/>
  <c r="E5304" i="1" s="1"/>
  <c r="M5304" i="1"/>
  <c r="N5304" i="1"/>
  <c r="O5304" i="1"/>
  <c r="P5304" i="1"/>
  <c r="Q5304" i="1"/>
  <c r="D5305" i="1" l="1"/>
  <c r="M5305" i="1"/>
  <c r="N5305" i="1"/>
  <c r="O5305" i="1"/>
  <c r="P5305" i="1"/>
  <c r="Q5305" i="1"/>
  <c r="D5306" i="1" l="1"/>
  <c r="E5305" i="1"/>
  <c r="M5306" i="1"/>
  <c r="N5306" i="1"/>
  <c r="O5306" i="1"/>
  <c r="P5306" i="1"/>
  <c r="Q5306" i="1"/>
  <c r="E5306" i="1" l="1"/>
  <c r="D5307" i="1"/>
  <c r="N5307" i="1"/>
  <c r="O5307" i="1"/>
  <c r="P5307" i="1"/>
  <c r="Q5307" i="1"/>
  <c r="M5307" i="1"/>
  <c r="D5308" i="1" l="1"/>
  <c r="E5307" i="1"/>
  <c r="M5308" i="1"/>
  <c r="N5308" i="1"/>
  <c r="O5308" i="1"/>
  <c r="P5308" i="1"/>
  <c r="Q5308" i="1"/>
  <c r="E5308" i="1" l="1"/>
  <c r="D5309" i="1"/>
  <c r="M5309" i="1"/>
  <c r="N5309" i="1"/>
  <c r="O5309" i="1"/>
  <c r="P5309" i="1"/>
  <c r="Q5309" i="1"/>
  <c r="D5310" i="1" l="1"/>
  <c r="E5309" i="1"/>
  <c r="E5310" i="1" s="1"/>
  <c r="M5310" i="1"/>
  <c r="N5310" i="1"/>
  <c r="O5310" i="1"/>
  <c r="P5310" i="1"/>
  <c r="Q5310" i="1"/>
  <c r="D5311" i="1" l="1"/>
  <c r="N5311" i="1"/>
  <c r="O5311" i="1"/>
  <c r="P5311" i="1"/>
  <c r="Q5311" i="1"/>
  <c r="M5311" i="1"/>
  <c r="D5312" i="1" l="1"/>
  <c r="E5311" i="1"/>
  <c r="E5312" i="1" s="1"/>
  <c r="M5312" i="1"/>
  <c r="N5312" i="1"/>
  <c r="O5312" i="1"/>
  <c r="P5312" i="1"/>
  <c r="Q5312" i="1"/>
  <c r="D5313" i="1" l="1"/>
  <c r="M5313" i="1"/>
  <c r="N5313" i="1"/>
  <c r="O5313" i="1"/>
  <c r="P5313" i="1"/>
  <c r="Q5313" i="1"/>
  <c r="D5314" i="1" l="1"/>
  <c r="E5313" i="1"/>
  <c r="E5314" i="1" s="1"/>
  <c r="M5314" i="1"/>
  <c r="N5314" i="1"/>
  <c r="O5314" i="1"/>
  <c r="P5314" i="1"/>
  <c r="Q5314" i="1"/>
  <c r="D5315" i="1" l="1"/>
  <c r="N5315" i="1"/>
  <c r="O5315" i="1"/>
  <c r="P5315" i="1"/>
  <c r="Q5315" i="1"/>
  <c r="M5315" i="1"/>
  <c r="D5316" i="1" l="1"/>
  <c r="E5315" i="1"/>
  <c r="M5316" i="1"/>
  <c r="N5316" i="1"/>
  <c r="O5316" i="1"/>
  <c r="P5316" i="1"/>
  <c r="Q5316" i="1"/>
  <c r="E5316" i="1" l="1"/>
  <c r="D5317" i="1"/>
  <c r="M5317" i="1"/>
  <c r="N5317" i="1"/>
  <c r="O5317" i="1"/>
  <c r="P5317" i="1"/>
  <c r="Q5317" i="1"/>
  <c r="D5318" i="1" l="1"/>
  <c r="E5317" i="1"/>
  <c r="E5318" i="1" s="1"/>
  <c r="M5318" i="1"/>
  <c r="N5318" i="1"/>
  <c r="O5318" i="1"/>
  <c r="P5318" i="1"/>
  <c r="Q5318" i="1"/>
  <c r="D5319" i="1" l="1"/>
  <c r="N5319" i="1"/>
  <c r="O5319" i="1"/>
  <c r="P5319" i="1"/>
  <c r="Q5319" i="1"/>
  <c r="M5319" i="1"/>
  <c r="D5320" i="1" l="1"/>
  <c r="E5319" i="1"/>
  <c r="E5320" i="1" s="1"/>
  <c r="M5320" i="1"/>
  <c r="N5320" i="1"/>
  <c r="O5320" i="1"/>
  <c r="P5320" i="1"/>
  <c r="Q5320" i="1"/>
  <c r="D5321" i="1" l="1"/>
  <c r="M5321" i="1"/>
  <c r="N5321" i="1"/>
  <c r="O5321" i="1"/>
  <c r="P5321" i="1"/>
  <c r="Q5321" i="1"/>
  <c r="D5322" i="1" l="1"/>
  <c r="E5321" i="1"/>
  <c r="E5322" i="1" s="1"/>
  <c r="M5322" i="1"/>
  <c r="N5322" i="1"/>
  <c r="O5322" i="1"/>
  <c r="P5322" i="1"/>
  <c r="Q5322" i="1"/>
  <c r="D5323" i="1" l="1"/>
  <c r="N5323" i="1"/>
  <c r="O5323" i="1"/>
  <c r="P5323" i="1"/>
  <c r="Q5323" i="1"/>
  <c r="M5323" i="1"/>
  <c r="D5324" i="1" l="1"/>
  <c r="E5323" i="1"/>
  <c r="E5324" i="1" s="1"/>
  <c r="M5324" i="1"/>
  <c r="O5324" i="1"/>
  <c r="N5324" i="1"/>
  <c r="P5324" i="1"/>
  <c r="Q5324" i="1"/>
  <c r="D5325" i="1" l="1"/>
  <c r="M5325" i="1"/>
  <c r="N5325" i="1"/>
  <c r="O5325" i="1"/>
  <c r="P5325" i="1"/>
  <c r="Q5325" i="1"/>
  <c r="D5326" i="1" l="1"/>
  <c r="E5325" i="1"/>
  <c r="E5326" i="1" s="1"/>
  <c r="M5326" i="1"/>
  <c r="N5326" i="1"/>
  <c r="O5326" i="1"/>
  <c r="P5326" i="1"/>
  <c r="Q5326" i="1"/>
  <c r="D5327" i="1" l="1"/>
  <c r="N5327" i="1"/>
  <c r="O5327" i="1"/>
  <c r="P5327" i="1"/>
  <c r="Q5327" i="1"/>
  <c r="M5327" i="1"/>
  <c r="D5328" i="1" l="1"/>
  <c r="E5327" i="1"/>
  <c r="E5328" i="1" s="1"/>
  <c r="M5328" i="1"/>
  <c r="N5328" i="1"/>
  <c r="O5328" i="1"/>
  <c r="P5328" i="1"/>
  <c r="Q5328" i="1"/>
  <c r="D5329" i="1" l="1"/>
  <c r="M5329" i="1"/>
  <c r="N5329" i="1"/>
  <c r="O5329" i="1"/>
  <c r="P5329" i="1"/>
  <c r="Q5329" i="1"/>
  <c r="D5330" i="1" l="1"/>
  <c r="E5329" i="1"/>
  <c r="E5330" i="1" s="1"/>
  <c r="M5330" i="1"/>
  <c r="N5330" i="1"/>
  <c r="O5330" i="1"/>
  <c r="P5330" i="1"/>
  <c r="Q5330" i="1"/>
  <c r="D5331" i="1" l="1"/>
  <c r="N5331" i="1"/>
  <c r="O5331" i="1"/>
  <c r="P5331" i="1"/>
  <c r="Q5331" i="1"/>
  <c r="M5331" i="1"/>
  <c r="D5332" i="1" l="1"/>
  <c r="E5331" i="1"/>
  <c r="E5332" i="1" s="1"/>
  <c r="M5332" i="1"/>
  <c r="N5332" i="1"/>
  <c r="O5332" i="1"/>
  <c r="P5332" i="1"/>
  <c r="Q5332" i="1"/>
  <c r="D5333" i="1" l="1"/>
  <c r="M5333" i="1"/>
  <c r="P5333" i="1"/>
  <c r="Q5333" i="1"/>
  <c r="N5333" i="1"/>
  <c r="O5333" i="1"/>
  <c r="D5334" i="1" l="1"/>
  <c r="E5333" i="1"/>
  <c r="M5334" i="1"/>
  <c r="N5334" i="1"/>
  <c r="O5334" i="1"/>
  <c r="P5334" i="1"/>
  <c r="Q5334" i="1"/>
  <c r="E5334" i="1" l="1"/>
  <c r="D5335" i="1"/>
  <c r="N5335" i="1"/>
  <c r="O5335" i="1"/>
  <c r="P5335" i="1"/>
  <c r="Q5335" i="1"/>
  <c r="M5335" i="1"/>
  <c r="D5336" i="1" l="1"/>
  <c r="E5335" i="1"/>
  <c r="E5336" i="1" s="1"/>
  <c r="M5336" i="1"/>
  <c r="N5336" i="1"/>
  <c r="O5336" i="1"/>
  <c r="P5336" i="1"/>
  <c r="Q5336" i="1"/>
  <c r="D5337" i="1" l="1"/>
  <c r="M5337" i="1"/>
  <c r="N5337" i="1"/>
  <c r="O5337" i="1"/>
  <c r="P5337" i="1"/>
  <c r="Q5337" i="1"/>
  <c r="D5338" i="1" l="1"/>
  <c r="E5337" i="1"/>
  <c r="E5338" i="1" s="1"/>
  <c r="M5338" i="1"/>
  <c r="N5338" i="1"/>
  <c r="O5338" i="1"/>
  <c r="P5338" i="1"/>
  <c r="Q5338" i="1"/>
  <c r="D5339" i="1" l="1"/>
  <c r="N5339" i="1"/>
  <c r="O5339" i="1"/>
  <c r="P5339" i="1"/>
  <c r="Q5339" i="1"/>
  <c r="M5339" i="1"/>
  <c r="D5340" i="1" l="1"/>
  <c r="E5339" i="1"/>
  <c r="E5340" i="1" s="1"/>
  <c r="M5340" i="1"/>
  <c r="N5340" i="1"/>
  <c r="O5340" i="1"/>
  <c r="P5340" i="1"/>
  <c r="Q5340" i="1"/>
  <c r="D5341" i="1" l="1"/>
  <c r="M5341" i="1"/>
  <c r="N5341" i="1"/>
  <c r="O5341" i="1"/>
  <c r="P5341" i="1"/>
  <c r="Q5341" i="1"/>
  <c r="D5342" i="1" l="1"/>
  <c r="E5341" i="1"/>
  <c r="E5342" i="1" s="1"/>
  <c r="M5342" i="1"/>
  <c r="N5342" i="1"/>
  <c r="O5342" i="1"/>
  <c r="P5342" i="1"/>
  <c r="Q5342" i="1"/>
  <c r="D5343" i="1" l="1"/>
  <c r="N5343" i="1"/>
  <c r="O5343" i="1"/>
  <c r="P5343" i="1"/>
  <c r="Q5343" i="1"/>
  <c r="M5343" i="1"/>
  <c r="D5344" i="1" l="1"/>
  <c r="E5343" i="1"/>
  <c r="M5344" i="1"/>
  <c r="N5344" i="1"/>
  <c r="O5344" i="1"/>
  <c r="P5344" i="1"/>
  <c r="Q5344" i="1"/>
  <c r="E5344" i="1" l="1"/>
  <c r="D5345" i="1"/>
  <c r="M5345" i="1"/>
  <c r="N5345" i="1"/>
  <c r="O5345" i="1"/>
  <c r="P5345" i="1"/>
  <c r="Q5345" i="1"/>
  <c r="D5346" i="1" l="1"/>
  <c r="E5345" i="1"/>
  <c r="E5346" i="1" s="1"/>
  <c r="M5346" i="1"/>
  <c r="N5346" i="1"/>
  <c r="O5346" i="1"/>
  <c r="P5346" i="1"/>
  <c r="Q5346" i="1"/>
  <c r="D5347" i="1" l="1"/>
  <c r="N5347" i="1"/>
  <c r="O5347" i="1"/>
  <c r="P5347" i="1"/>
  <c r="Q5347" i="1"/>
  <c r="M5347" i="1"/>
  <c r="D5348" i="1" l="1"/>
  <c r="E5347" i="1"/>
  <c r="E5348" i="1" s="1"/>
  <c r="M5348" i="1"/>
  <c r="N5348" i="1"/>
  <c r="O5348" i="1"/>
  <c r="P5348" i="1"/>
  <c r="Q5348" i="1"/>
  <c r="D5349" i="1" l="1"/>
  <c r="M5349" i="1"/>
  <c r="N5349" i="1"/>
  <c r="O5349" i="1"/>
  <c r="P5349" i="1"/>
  <c r="Q5349" i="1"/>
  <c r="D5350" i="1" l="1"/>
  <c r="E5349" i="1"/>
  <c r="E5350" i="1" s="1"/>
  <c r="M5350" i="1"/>
  <c r="N5350" i="1"/>
  <c r="O5350" i="1"/>
  <c r="P5350" i="1"/>
  <c r="Q5350" i="1"/>
  <c r="D5351" i="1" l="1"/>
  <c r="N5351" i="1"/>
  <c r="O5351" i="1"/>
  <c r="P5351" i="1"/>
  <c r="Q5351" i="1"/>
  <c r="M5351" i="1"/>
  <c r="D5352" i="1" l="1"/>
  <c r="E5351" i="1"/>
  <c r="M5352" i="1"/>
  <c r="N5352" i="1"/>
  <c r="O5352" i="1"/>
  <c r="P5352" i="1"/>
  <c r="Q5352" i="1"/>
  <c r="E5352" i="1" l="1"/>
  <c r="D5353" i="1"/>
  <c r="M5353" i="1"/>
  <c r="N5353" i="1"/>
  <c r="O5353" i="1"/>
  <c r="P5353" i="1"/>
  <c r="Q5353" i="1"/>
  <c r="D5354" i="1" l="1"/>
  <c r="E5353" i="1"/>
  <c r="E5354" i="1" s="1"/>
  <c r="M5354" i="1"/>
  <c r="N5354" i="1"/>
  <c r="O5354" i="1"/>
  <c r="P5354" i="1"/>
  <c r="Q5354" i="1"/>
  <c r="D5355" i="1" l="1"/>
  <c r="N5355" i="1"/>
  <c r="O5355" i="1"/>
  <c r="P5355" i="1"/>
  <c r="Q5355" i="1"/>
  <c r="M5355" i="1"/>
  <c r="D5356" i="1" l="1"/>
  <c r="E5355" i="1"/>
  <c r="M5356" i="1"/>
  <c r="N5356" i="1"/>
  <c r="O5356" i="1"/>
  <c r="P5356" i="1"/>
  <c r="Q5356" i="1"/>
  <c r="E5356" i="1" l="1"/>
  <c r="D5357" i="1"/>
  <c r="M5357" i="1"/>
  <c r="N5357" i="1"/>
  <c r="O5357" i="1"/>
  <c r="P5357" i="1"/>
  <c r="Q5357" i="1"/>
  <c r="D5358" i="1" l="1"/>
  <c r="E5357" i="1"/>
  <c r="M5358" i="1"/>
  <c r="N5358" i="1"/>
  <c r="O5358" i="1"/>
  <c r="P5358" i="1"/>
  <c r="Q5358" i="1"/>
  <c r="E5358" i="1" l="1"/>
  <c r="D5359" i="1"/>
  <c r="N5359" i="1"/>
  <c r="O5359" i="1"/>
  <c r="P5359" i="1"/>
  <c r="Q5359" i="1"/>
  <c r="M5359" i="1"/>
  <c r="D5360" i="1" l="1"/>
  <c r="E5359" i="1"/>
  <c r="M5360" i="1"/>
  <c r="N5360" i="1"/>
  <c r="O5360" i="1"/>
  <c r="P5360" i="1"/>
  <c r="Q5360" i="1"/>
  <c r="E5360" i="1" l="1"/>
  <c r="D5361" i="1"/>
  <c r="M5361" i="1"/>
  <c r="N5361" i="1"/>
  <c r="O5361" i="1"/>
  <c r="P5361" i="1"/>
  <c r="Q5361" i="1"/>
  <c r="D5362" i="1" l="1"/>
  <c r="E5361" i="1"/>
  <c r="M5362" i="1"/>
  <c r="N5362" i="1"/>
  <c r="O5362" i="1"/>
  <c r="P5362" i="1"/>
  <c r="Q5362" i="1"/>
  <c r="E5362" i="1" l="1"/>
  <c r="D5363" i="1"/>
  <c r="N5363" i="1"/>
  <c r="O5363" i="1"/>
  <c r="P5363" i="1"/>
  <c r="Q5363" i="1"/>
  <c r="M5363" i="1"/>
  <c r="D5364" i="1" l="1"/>
  <c r="E5363" i="1"/>
  <c r="E5364" i="1" s="1"/>
  <c r="M5364" i="1"/>
  <c r="N5364" i="1"/>
  <c r="O5364" i="1"/>
  <c r="P5364" i="1"/>
  <c r="Q5364" i="1"/>
  <c r="D5365" i="1" l="1"/>
  <c r="M5365" i="1"/>
  <c r="N5365" i="1"/>
  <c r="O5365" i="1"/>
  <c r="P5365" i="1"/>
  <c r="Q5365" i="1"/>
  <c r="D5366" i="1" l="1"/>
  <c r="E5365" i="1"/>
  <c r="E5366" i="1" s="1"/>
  <c r="M5366" i="1"/>
  <c r="N5366" i="1"/>
  <c r="O5366" i="1"/>
  <c r="P5366" i="1"/>
  <c r="Q5366" i="1"/>
  <c r="D5367" i="1" l="1"/>
  <c r="N5367" i="1"/>
  <c r="O5367" i="1"/>
  <c r="P5367" i="1"/>
  <c r="Q5367" i="1"/>
  <c r="M5367" i="1"/>
  <c r="D5368" i="1" l="1"/>
  <c r="E5367" i="1"/>
  <c r="M5368" i="1"/>
  <c r="N5368" i="1"/>
  <c r="O5368" i="1"/>
  <c r="P5368" i="1"/>
  <c r="Q5368" i="1"/>
  <c r="E5368" i="1" l="1"/>
  <c r="D5369" i="1"/>
  <c r="M5369" i="1"/>
  <c r="N5369" i="1"/>
  <c r="O5369" i="1"/>
  <c r="P5369" i="1"/>
  <c r="Q5369" i="1"/>
  <c r="D5370" i="1" l="1"/>
  <c r="E5369" i="1"/>
  <c r="M5370" i="1"/>
  <c r="N5370" i="1"/>
  <c r="O5370" i="1"/>
  <c r="P5370" i="1"/>
  <c r="Q5370" i="1"/>
  <c r="E5370" i="1" l="1"/>
  <c r="D5371" i="1"/>
  <c r="N5371" i="1"/>
  <c r="O5371" i="1"/>
  <c r="P5371" i="1"/>
  <c r="Q5371" i="1"/>
  <c r="M5371" i="1"/>
  <c r="D5372" i="1" l="1"/>
  <c r="E5371" i="1"/>
  <c r="E5372" i="1" s="1"/>
  <c r="M5372" i="1"/>
  <c r="N5372" i="1"/>
  <c r="O5372" i="1"/>
  <c r="P5372" i="1"/>
  <c r="Q5372" i="1"/>
  <c r="D5373" i="1" l="1"/>
  <c r="M5373" i="1"/>
  <c r="N5373" i="1"/>
  <c r="O5373" i="1"/>
  <c r="P5373" i="1"/>
  <c r="Q5373" i="1"/>
  <c r="D5374" i="1" l="1"/>
  <c r="E5373" i="1"/>
  <c r="M5374" i="1"/>
  <c r="N5374" i="1"/>
  <c r="O5374" i="1"/>
  <c r="P5374" i="1"/>
  <c r="Q5374" i="1"/>
  <c r="E5374" i="1" l="1"/>
  <c r="D5375" i="1"/>
  <c r="N5375" i="1"/>
  <c r="O5375" i="1"/>
  <c r="P5375" i="1"/>
  <c r="Q5375" i="1"/>
  <c r="M5375" i="1"/>
  <c r="D5376" i="1" l="1"/>
  <c r="E5375" i="1"/>
  <c r="E5376" i="1" s="1"/>
  <c r="M5376" i="1"/>
  <c r="N5376" i="1"/>
  <c r="O5376" i="1"/>
  <c r="P5376" i="1"/>
  <c r="Q5376" i="1"/>
  <c r="D5377" i="1" l="1"/>
  <c r="M5377" i="1"/>
  <c r="N5377" i="1"/>
  <c r="O5377" i="1"/>
  <c r="P5377" i="1"/>
  <c r="Q5377" i="1"/>
  <c r="D5378" i="1" l="1"/>
  <c r="E5377" i="1"/>
  <c r="M5378" i="1"/>
  <c r="N5378" i="1"/>
  <c r="O5378" i="1"/>
  <c r="P5378" i="1"/>
  <c r="Q5378" i="1"/>
  <c r="E5378" i="1" l="1"/>
  <c r="D5379" i="1"/>
  <c r="N5379" i="1"/>
  <c r="O5379" i="1"/>
  <c r="P5379" i="1"/>
  <c r="Q5379" i="1"/>
  <c r="M5379" i="1"/>
  <c r="D5380" i="1" l="1"/>
  <c r="E5379" i="1"/>
  <c r="E5380" i="1" s="1"/>
  <c r="M5380" i="1"/>
  <c r="N5380" i="1"/>
  <c r="O5380" i="1"/>
  <c r="P5380" i="1"/>
  <c r="Q5380" i="1"/>
  <c r="D5381" i="1" l="1"/>
  <c r="M5381" i="1"/>
  <c r="N5381" i="1"/>
  <c r="O5381" i="1"/>
  <c r="P5381" i="1"/>
  <c r="Q5381" i="1"/>
  <c r="D5382" i="1" l="1"/>
  <c r="E5381" i="1"/>
  <c r="E5382" i="1" s="1"/>
  <c r="M5382" i="1"/>
  <c r="N5382" i="1"/>
  <c r="O5382" i="1"/>
  <c r="P5382" i="1"/>
  <c r="Q5382" i="1"/>
  <c r="D5383" i="1" l="1"/>
  <c r="N5383" i="1"/>
  <c r="O5383" i="1"/>
  <c r="P5383" i="1"/>
  <c r="Q5383" i="1"/>
  <c r="M5383" i="1"/>
  <c r="D5384" i="1" l="1"/>
  <c r="E5383" i="1"/>
  <c r="E5384" i="1" s="1"/>
  <c r="Q5384" i="1"/>
  <c r="M5384" i="1"/>
  <c r="O5384" i="1"/>
  <c r="N5384" i="1"/>
  <c r="P5384" i="1"/>
  <c r="D5385" i="1" l="1"/>
  <c r="P5385" i="1"/>
  <c r="M5385" i="1"/>
  <c r="N5385" i="1"/>
  <c r="Q5385" i="1"/>
  <c r="O5385" i="1"/>
  <c r="D5386" i="1" l="1"/>
  <c r="E5385" i="1"/>
  <c r="E5386" i="1" s="1"/>
  <c r="M5386" i="1"/>
  <c r="N5386" i="1"/>
  <c r="O5386" i="1"/>
  <c r="P5386" i="1"/>
  <c r="Q5386" i="1"/>
  <c r="D5387" i="1" l="1"/>
  <c r="N5387" i="1"/>
  <c r="M5387" i="1"/>
  <c r="O5387" i="1"/>
  <c r="P5387" i="1"/>
  <c r="Q5387" i="1"/>
  <c r="D5388" i="1" l="1"/>
  <c r="E5387" i="1"/>
  <c r="Q5388" i="1"/>
  <c r="M5388" i="1"/>
  <c r="N5388" i="1"/>
  <c r="P5388" i="1"/>
  <c r="O5388" i="1"/>
  <c r="E5388" i="1" l="1"/>
  <c r="D5389" i="1"/>
  <c r="M5389" i="1"/>
  <c r="N5389" i="1"/>
  <c r="O5389" i="1"/>
  <c r="P5389" i="1"/>
  <c r="Q5389" i="1"/>
  <c r="D5390" i="1" l="1"/>
  <c r="E5389" i="1"/>
  <c r="E5390" i="1" s="1"/>
  <c r="M5390" i="1"/>
  <c r="N5390" i="1"/>
  <c r="O5390" i="1"/>
  <c r="P5390" i="1"/>
  <c r="Q5390" i="1"/>
  <c r="D5391" i="1" l="1"/>
  <c r="N5391" i="1"/>
  <c r="O5391" i="1"/>
  <c r="P5391" i="1"/>
  <c r="Q5391" i="1"/>
  <c r="M5391" i="1"/>
  <c r="D5392" i="1" l="1"/>
  <c r="E5391" i="1"/>
  <c r="M5392" i="1"/>
  <c r="N5392" i="1"/>
  <c r="O5392" i="1"/>
  <c r="P5392" i="1"/>
  <c r="Q5392" i="1"/>
  <c r="E5392" i="1" l="1"/>
  <c r="D5393" i="1"/>
  <c r="M5393" i="1"/>
  <c r="N5393" i="1"/>
  <c r="O5393" i="1"/>
  <c r="P5393" i="1"/>
  <c r="Q5393" i="1"/>
  <c r="D5394" i="1" l="1"/>
  <c r="E5393" i="1"/>
  <c r="E5394" i="1" s="1"/>
  <c r="N5394" i="1"/>
  <c r="O5394" i="1"/>
  <c r="P5394" i="1"/>
  <c r="Q5394" i="1"/>
  <c r="M5394" i="1"/>
  <c r="D5395" i="1" l="1"/>
  <c r="M5395" i="1"/>
  <c r="N5395" i="1"/>
  <c r="O5395" i="1"/>
  <c r="P5395" i="1"/>
  <c r="Q5395" i="1"/>
  <c r="D5396" i="1" l="1"/>
  <c r="E5395" i="1"/>
  <c r="E5396" i="1" s="1"/>
  <c r="M5396" i="1"/>
  <c r="N5396" i="1"/>
  <c r="O5396" i="1"/>
  <c r="P5396" i="1"/>
  <c r="Q5396" i="1"/>
  <c r="D5397" i="1" l="1"/>
  <c r="M5397" i="1"/>
  <c r="N5397" i="1"/>
  <c r="O5397" i="1"/>
  <c r="P5397" i="1"/>
  <c r="Q5397" i="1"/>
  <c r="D5398" i="1" l="1"/>
  <c r="E5397" i="1"/>
  <c r="N5398" i="1"/>
  <c r="O5398" i="1"/>
  <c r="P5398" i="1"/>
  <c r="Q5398" i="1"/>
  <c r="M5398" i="1"/>
  <c r="E5398" i="1" l="1"/>
  <c r="D5399" i="1"/>
  <c r="M5399" i="1"/>
  <c r="N5399" i="1"/>
  <c r="O5399" i="1"/>
  <c r="P5399" i="1"/>
  <c r="Q5399" i="1"/>
  <c r="D5400" i="1" l="1"/>
  <c r="E5399" i="1"/>
  <c r="M5400" i="1"/>
  <c r="N5400" i="1"/>
  <c r="O5400" i="1"/>
  <c r="P5400" i="1"/>
  <c r="Q5400" i="1"/>
  <c r="E5400" i="1" l="1"/>
  <c r="D5401" i="1"/>
  <c r="M5401" i="1"/>
  <c r="N5401" i="1"/>
  <c r="O5401" i="1"/>
  <c r="P5401" i="1"/>
  <c r="Q5401" i="1"/>
  <c r="D5402" i="1" l="1"/>
  <c r="E5401" i="1"/>
  <c r="E5402" i="1" s="1"/>
  <c r="N5402" i="1"/>
  <c r="O5402" i="1"/>
  <c r="P5402" i="1"/>
  <c r="Q5402" i="1"/>
  <c r="M5402" i="1"/>
  <c r="D5403" i="1" l="1"/>
  <c r="M5403" i="1"/>
  <c r="N5403" i="1"/>
  <c r="O5403" i="1"/>
  <c r="P5403" i="1"/>
  <c r="Q5403" i="1"/>
  <c r="D5404" i="1" l="1"/>
  <c r="E5403" i="1"/>
  <c r="E5404" i="1" s="1"/>
  <c r="M5404" i="1"/>
  <c r="N5404" i="1"/>
  <c r="O5404" i="1"/>
  <c r="P5404" i="1"/>
  <c r="Q5404" i="1"/>
  <c r="D5405" i="1" l="1"/>
  <c r="M5405" i="1"/>
  <c r="N5405" i="1"/>
  <c r="O5405" i="1"/>
  <c r="P5405" i="1"/>
  <c r="Q5405" i="1"/>
  <c r="D5406" i="1" l="1"/>
  <c r="E5405" i="1"/>
  <c r="E5406" i="1" s="1"/>
  <c r="N5406" i="1"/>
  <c r="O5406" i="1"/>
  <c r="P5406" i="1"/>
  <c r="Q5406" i="1"/>
  <c r="M5406" i="1"/>
  <c r="D5407" i="1" l="1"/>
  <c r="M5407" i="1"/>
  <c r="N5407" i="1"/>
  <c r="O5407" i="1"/>
  <c r="P5407" i="1"/>
  <c r="Q5407" i="1"/>
  <c r="D5408" i="1" l="1"/>
  <c r="E5407" i="1"/>
  <c r="E5408" i="1" s="1"/>
  <c r="M5408" i="1"/>
  <c r="N5408" i="1"/>
  <c r="O5408" i="1"/>
  <c r="P5408" i="1"/>
  <c r="Q5408" i="1"/>
  <c r="D5409" i="1" l="1"/>
  <c r="M5409" i="1"/>
  <c r="N5409" i="1"/>
  <c r="O5409" i="1"/>
  <c r="P5409" i="1"/>
  <c r="Q5409" i="1"/>
  <c r="D5410" i="1" l="1"/>
  <c r="E5409" i="1"/>
  <c r="N5410" i="1"/>
  <c r="O5410" i="1"/>
  <c r="P5410" i="1"/>
  <c r="Q5410" i="1"/>
  <c r="M5410" i="1"/>
  <c r="E5410" i="1" l="1"/>
  <c r="D5411" i="1"/>
  <c r="M5411" i="1"/>
  <c r="N5411" i="1"/>
  <c r="O5411" i="1"/>
  <c r="P5411" i="1"/>
  <c r="Q5411" i="1"/>
  <c r="D5412" i="1" l="1"/>
  <c r="E5411" i="1"/>
  <c r="E5412" i="1" s="1"/>
  <c r="M5412" i="1"/>
  <c r="N5412" i="1"/>
  <c r="O5412" i="1"/>
  <c r="P5412" i="1"/>
  <c r="Q5412" i="1"/>
  <c r="D5413" i="1" l="1"/>
  <c r="M5413" i="1"/>
  <c r="N5413" i="1"/>
  <c r="O5413" i="1"/>
  <c r="P5413" i="1"/>
  <c r="Q5413" i="1"/>
  <c r="D5414" i="1" l="1"/>
  <c r="E5413" i="1"/>
  <c r="E5414" i="1" s="1"/>
  <c r="N5414" i="1"/>
  <c r="O5414" i="1"/>
  <c r="P5414" i="1"/>
  <c r="Q5414" i="1"/>
  <c r="M5414" i="1"/>
  <c r="D5415" i="1" l="1"/>
  <c r="M5415" i="1"/>
  <c r="N5415" i="1"/>
  <c r="O5415" i="1"/>
  <c r="P5415" i="1"/>
  <c r="Q5415" i="1"/>
  <c r="D5416" i="1" l="1"/>
  <c r="E5415" i="1"/>
  <c r="E5416" i="1" s="1"/>
  <c r="M5416" i="1"/>
  <c r="N5416" i="1"/>
  <c r="O5416" i="1"/>
  <c r="P5416" i="1"/>
  <c r="Q5416" i="1"/>
  <c r="D5417" i="1" l="1"/>
  <c r="M5417" i="1"/>
  <c r="N5417" i="1"/>
  <c r="O5417" i="1"/>
  <c r="P5417" i="1"/>
  <c r="Q5417" i="1"/>
  <c r="D5418" i="1" l="1"/>
  <c r="E5417" i="1"/>
  <c r="E5418" i="1" s="1"/>
  <c r="N5418" i="1"/>
  <c r="O5418" i="1"/>
  <c r="P5418" i="1"/>
  <c r="Q5418" i="1"/>
  <c r="M5418" i="1"/>
  <c r="D5419" i="1" l="1"/>
  <c r="M5419" i="1"/>
  <c r="N5419" i="1"/>
  <c r="O5419" i="1"/>
  <c r="P5419" i="1"/>
  <c r="Q5419" i="1"/>
  <c r="D5420" i="1" l="1"/>
  <c r="E5419" i="1"/>
  <c r="M5420" i="1"/>
  <c r="N5420" i="1"/>
  <c r="O5420" i="1"/>
  <c r="P5420" i="1"/>
  <c r="Q5420" i="1"/>
  <c r="E5420" i="1" l="1"/>
  <c r="D5421" i="1"/>
  <c r="M5421" i="1"/>
  <c r="N5421" i="1"/>
  <c r="O5421" i="1"/>
  <c r="P5421" i="1"/>
  <c r="Q5421" i="1"/>
  <c r="D5422" i="1" l="1"/>
  <c r="E5421" i="1"/>
  <c r="N5422" i="1"/>
  <c r="O5422" i="1"/>
  <c r="P5422" i="1"/>
  <c r="Q5422" i="1"/>
  <c r="M5422" i="1"/>
  <c r="E5422" i="1" l="1"/>
  <c r="D5423" i="1"/>
  <c r="M5423" i="1"/>
  <c r="N5423" i="1"/>
  <c r="O5423" i="1"/>
  <c r="P5423" i="1"/>
  <c r="Q5423" i="1"/>
  <c r="D5424" i="1" l="1"/>
  <c r="E5423" i="1"/>
  <c r="E5424" i="1" s="1"/>
  <c r="Q5424" i="1"/>
  <c r="M5424" i="1"/>
  <c r="N5424" i="1"/>
  <c r="O5424" i="1"/>
  <c r="P5424" i="1"/>
  <c r="D5425" i="1" l="1"/>
  <c r="M5425" i="1"/>
  <c r="N5425" i="1"/>
  <c r="O5425" i="1"/>
  <c r="P5425" i="1"/>
  <c r="Q5425" i="1"/>
  <c r="D5426" i="1" l="1"/>
  <c r="E5425" i="1"/>
  <c r="E5426" i="1" s="1"/>
  <c r="N5426" i="1"/>
  <c r="O5426" i="1"/>
  <c r="P5426" i="1"/>
  <c r="Q5426" i="1"/>
  <c r="M5426" i="1"/>
  <c r="D5427" i="1" l="1"/>
  <c r="M5427" i="1"/>
  <c r="N5427" i="1"/>
  <c r="O5427" i="1"/>
  <c r="P5427" i="1"/>
  <c r="Q5427" i="1"/>
  <c r="D5428" i="1" l="1"/>
  <c r="E5427" i="1"/>
  <c r="E5428" i="1" s="1"/>
  <c r="M5428" i="1"/>
  <c r="N5428" i="1"/>
  <c r="O5428" i="1"/>
  <c r="P5428" i="1"/>
  <c r="Q5428" i="1"/>
  <c r="D5429" i="1" l="1"/>
  <c r="M5429" i="1"/>
  <c r="N5429" i="1"/>
  <c r="O5429" i="1"/>
  <c r="P5429" i="1"/>
  <c r="Q5429" i="1"/>
  <c r="D5430" i="1" l="1"/>
  <c r="E5429" i="1"/>
  <c r="E5430" i="1" s="1"/>
  <c r="N5430" i="1"/>
  <c r="O5430" i="1"/>
  <c r="P5430" i="1"/>
  <c r="Q5430" i="1"/>
  <c r="M5430" i="1"/>
  <c r="D5431" i="1" l="1"/>
  <c r="M5431" i="1"/>
  <c r="N5431" i="1"/>
  <c r="O5431" i="1"/>
  <c r="P5431" i="1"/>
  <c r="Q5431" i="1"/>
  <c r="D5432" i="1" l="1"/>
  <c r="E5431" i="1"/>
  <c r="E5432" i="1" s="1"/>
  <c r="M5432" i="1"/>
  <c r="N5432" i="1"/>
  <c r="O5432" i="1"/>
  <c r="P5432" i="1"/>
  <c r="Q5432" i="1"/>
  <c r="D5433" i="1" l="1"/>
  <c r="M5433" i="1"/>
  <c r="N5433" i="1"/>
  <c r="O5433" i="1"/>
  <c r="P5433" i="1"/>
  <c r="Q5433" i="1"/>
  <c r="D5434" i="1" l="1"/>
  <c r="E5433" i="1"/>
  <c r="E5434" i="1" s="1"/>
  <c r="N5434" i="1"/>
  <c r="O5434" i="1"/>
  <c r="P5434" i="1"/>
  <c r="Q5434" i="1"/>
  <c r="M5434" i="1"/>
  <c r="D5435" i="1" l="1"/>
  <c r="M5435" i="1"/>
  <c r="N5435" i="1"/>
  <c r="O5435" i="1"/>
  <c r="P5435" i="1"/>
  <c r="Q5435" i="1"/>
  <c r="D5436" i="1" l="1"/>
  <c r="E5435" i="1"/>
  <c r="E5436" i="1" s="1"/>
  <c r="M5436" i="1"/>
  <c r="N5436" i="1"/>
  <c r="O5436" i="1"/>
  <c r="P5436" i="1"/>
  <c r="Q5436" i="1"/>
  <c r="D5437" i="1" l="1"/>
  <c r="M5437" i="1"/>
  <c r="N5437" i="1"/>
  <c r="O5437" i="1"/>
  <c r="P5437" i="1"/>
  <c r="Q5437" i="1"/>
  <c r="D5438" i="1" l="1"/>
  <c r="E5437" i="1"/>
  <c r="E5438" i="1" s="1"/>
  <c r="N5438" i="1"/>
  <c r="O5438" i="1"/>
  <c r="P5438" i="1"/>
  <c r="Q5438" i="1"/>
  <c r="M5438" i="1"/>
  <c r="D5439" i="1" l="1"/>
  <c r="M5439" i="1"/>
  <c r="N5439" i="1"/>
  <c r="O5439" i="1"/>
  <c r="P5439" i="1"/>
  <c r="Q5439" i="1"/>
  <c r="D5440" i="1" l="1"/>
  <c r="E5439" i="1"/>
  <c r="M5440" i="1"/>
  <c r="N5440" i="1"/>
  <c r="O5440" i="1"/>
  <c r="P5440" i="1"/>
  <c r="Q5440" i="1"/>
  <c r="E5440" i="1" l="1"/>
  <c r="D5441" i="1"/>
  <c r="M5441" i="1"/>
  <c r="N5441" i="1"/>
  <c r="O5441" i="1"/>
  <c r="P5441" i="1"/>
  <c r="Q5441" i="1"/>
  <c r="D5442" i="1" l="1"/>
  <c r="E5441" i="1"/>
  <c r="E5442" i="1" s="1"/>
  <c r="N5442" i="1"/>
  <c r="O5442" i="1"/>
  <c r="P5442" i="1"/>
  <c r="Q5442" i="1"/>
  <c r="M5442" i="1"/>
  <c r="D5443" i="1" l="1"/>
  <c r="M5443" i="1"/>
  <c r="O5443" i="1"/>
  <c r="N5443" i="1"/>
  <c r="P5443" i="1"/>
  <c r="Q5443" i="1"/>
  <c r="D5444" i="1" l="1"/>
  <c r="E5443" i="1"/>
  <c r="E5444" i="1" s="1"/>
  <c r="M5444" i="1"/>
  <c r="N5444" i="1"/>
  <c r="O5444" i="1"/>
  <c r="P5444" i="1"/>
  <c r="Q5444" i="1"/>
  <c r="D5445" i="1" l="1"/>
  <c r="M5445" i="1"/>
  <c r="N5445" i="1"/>
  <c r="O5445" i="1"/>
  <c r="P5445" i="1"/>
  <c r="Q5445" i="1"/>
  <c r="D5446" i="1" l="1"/>
  <c r="E5445" i="1"/>
  <c r="E5446" i="1" s="1"/>
  <c r="N5446" i="1"/>
  <c r="O5446" i="1"/>
  <c r="P5446" i="1"/>
  <c r="Q5446" i="1"/>
  <c r="M5446" i="1"/>
  <c r="D5447" i="1" l="1"/>
  <c r="M5447" i="1"/>
  <c r="N5447" i="1"/>
  <c r="O5447" i="1"/>
  <c r="P5447" i="1"/>
  <c r="Q5447" i="1"/>
  <c r="D5448" i="1" l="1"/>
  <c r="E5447" i="1"/>
  <c r="M5448" i="1"/>
  <c r="N5448" i="1"/>
  <c r="O5448" i="1"/>
  <c r="P5448" i="1"/>
  <c r="Q5448" i="1"/>
  <c r="E5448" i="1" l="1"/>
  <c r="D5449" i="1"/>
  <c r="M5449" i="1"/>
  <c r="N5449" i="1"/>
  <c r="O5449" i="1"/>
  <c r="P5449" i="1"/>
  <c r="Q5449" i="1"/>
  <c r="D5450" i="1" l="1"/>
  <c r="E5449" i="1"/>
  <c r="N5450" i="1"/>
  <c r="O5450" i="1"/>
  <c r="P5450" i="1"/>
  <c r="Q5450" i="1"/>
  <c r="M5450" i="1"/>
  <c r="E5450" i="1" l="1"/>
  <c r="D5451" i="1"/>
  <c r="M5451" i="1"/>
  <c r="O5451" i="1"/>
  <c r="N5451" i="1"/>
  <c r="P5451" i="1"/>
  <c r="Q5451" i="1"/>
  <c r="D5452" i="1" l="1"/>
  <c r="E5451" i="1"/>
  <c r="M5452" i="1"/>
  <c r="N5452" i="1"/>
  <c r="O5452" i="1"/>
  <c r="P5452" i="1"/>
  <c r="Q5452" i="1"/>
  <c r="E5452" i="1" l="1"/>
  <c r="D5453" i="1"/>
  <c r="M5453" i="1"/>
  <c r="N5453" i="1"/>
  <c r="O5453" i="1"/>
  <c r="P5453" i="1"/>
  <c r="Q5453" i="1"/>
  <c r="D5454" i="1" l="1"/>
  <c r="E5453" i="1"/>
  <c r="E5454" i="1" s="1"/>
  <c r="N5454" i="1"/>
  <c r="O5454" i="1"/>
  <c r="P5454" i="1"/>
  <c r="Q5454" i="1"/>
  <c r="M5454" i="1"/>
  <c r="D5455" i="1" l="1"/>
  <c r="M5455" i="1"/>
  <c r="N5455" i="1"/>
  <c r="O5455" i="1"/>
  <c r="P5455" i="1"/>
  <c r="Q5455" i="1"/>
  <c r="D5456" i="1" l="1"/>
  <c r="E5455" i="1"/>
  <c r="M5456" i="1"/>
  <c r="N5456" i="1"/>
  <c r="O5456" i="1"/>
  <c r="P5456" i="1"/>
  <c r="Q5456" i="1"/>
  <c r="E5456" i="1" l="1"/>
  <c r="D5457" i="1"/>
  <c r="M5457" i="1"/>
  <c r="N5457" i="1"/>
  <c r="O5457" i="1"/>
  <c r="P5457" i="1"/>
  <c r="Q5457" i="1"/>
  <c r="D5458" i="1" l="1"/>
  <c r="E5457" i="1"/>
  <c r="N5458" i="1"/>
  <c r="O5458" i="1"/>
  <c r="P5458" i="1"/>
  <c r="Q5458" i="1"/>
  <c r="M5458" i="1"/>
  <c r="E5458" i="1" l="1"/>
  <c r="D5459" i="1"/>
  <c r="M5459" i="1"/>
  <c r="N5459" i="1"/>
  <c r="O5459" i="1"/>
  <c r="P5459" i="1"/>
  <c r="Q5459" i="1"/>
  <c r="D5460" i="1" l="1"/>
  <c r="E5459" i="1"/>
  <c r="M5460" i="1"/>
  <c r="N5460" i="1"/>
  <c r="O5460" i="1"/>
  <c r="P5460" i="1"/>
  <c r="Q5460" i="1"/>
  <c r="E5460" i="1" l="1"/>
  <c r="D5461" i="1"/>
  <c r="M5461" i="1"/>
  <c r="N5461" i="1"/>
  <c r="O5461" i="1"/>
  <c r="P5461" i="1"/>
  <c r="Q5461" i="1"/>
  <c r="D5462" i="1" l="1"/>
  <c r="E5461" i="1"/>
  <c r="E5462" i="1" s="1"/>
  <c r="N5462" i="1"/>
  <c r="O5462" i="1"/>
  <c r="P5462" i="1"/>
  <c r="Q5462" i="1"/>
  <c r="M5462" i="1"/>
  <c r="D5463" i="1" l="1"/>
  <c r="M5463" i="1"/>
  <c r="N5463" i="1"/>
  <c r="O5463" i="1"/>
  <c r="P5463" i="1"/>
  <c r="Q5463" i="1"/>
  <c r="D5464" i="1" l="1"/>
  <c r="E5463" i="1"/>
  <c r="E5464" i="1" s="1"/>
  <c r="M5464" i="1"/>
  <c r="N5464" i="1"/>
  <c r="O5464" i="1"/>
  <c r="P5464" i="1"/>
  <c r="Q5464" i="1"/>
  <c r="D5465" i="1" l="1"/>
  <c r="M5465" i="1"/>
  <c r="N5465" i="1"/>
  <c r="O5465" i="1"/>
  <c r="P5465" i="1"/>
  <c r="Q5465" i="1"/>
  <c r="D5466" i="1" l="1"/>
  <c r="E5465" i="1"/>
  <c r="E5466" i="1" s="1"/>
  <c r="N5466" i="1"/>
  <c r="O5466" i="1"/>
  <c r="P5466" i="1"/>
  <c r="Q5466" i="1"/>
  <c r="M5466" i="1"/>
  <c r="D5467" i="1" l="1"/>
  <c r="M5467" i="1"/>
  <c r="N5467" i="1"/>
  <c r="O5467" i="1"/>
  <c r="P5467" i="1"/>
  <c r="Q5467" i="1"/>
  <c r="D5468" i="1" l="1"/>
  <c r="E5467" i="1"/>
  <c r="E5468" i="1" s="1"/>
  <c r="M5468" i="1"/>
  <c r="N5468" i="1"/>
  <c r="O5468" i="1"/>
  <c r="P5468" i="1"/>
  <c r="Q5468" i="1"/>
  <c r="D5469" i="1" l="1"/>
  <c r="M5469" i="1"/>
  <c r="N5469" i="1"/>
  <c r="O5469" i="1"/>
  <c r="P5469" i="1"/>
  <c r="Q5469" i="1"/>
  <c r="D5470" i="1" l="1"/>
  <c r="E5469" i="1"/>
  <c r="E5470" i="1" s="1"/>
  <c r="N5470" i="1"/>
  <c r="O5470" i="1"/>
  <c r="P5470" i="1"/>
  <c r="Q5470" i="1"/>
  <c r="M5470" i="1"/>
  <c r="D5471" i="1" l="1"/>
  <c r="M5471" i="1"/>
  <c r="N5471" i="1"/>
  <c r="O5471" i="1"/>
  <c r="P5471" i="1"/>
  <c r="Q5471" i="1"/>
  <c r="D5472" i="1" l="1"/>
  <c r="E5471" i="1"/>
  <c r="E5472" i="1" s="1"/>
  <c r="M5472" i="1"/>
  <c r="N5472" i="1"/>
  <c r="O5472" i="1"/>
  <c r="P5472" i="1"/>
  <c r="Q5472" i="1"/>
  <c r="D5473" i="1" l="1"/>
  <c r="M5473" i="1"/>
  <c r="N5473" i="1"/>
  <c r="O5473" i="1"/>
  <c r="P5473" i="1"/>
  <c r="Q5473" i="1"/>
  <c r="D5474" i="1" l="1"/>
  <c r="E5473" i="1"/>
  <c r="E5474" i="1" s="1"/>
  <c r="N5474" i="1"/>
  <c r="O5474" i="1"/>
  <c r="P5474" i="1"/>
  <c r="Q5474" i="1"/>
  <c r="M5474" i="1"/>
  <c r="D5475" i="1" l="1"/>
  <c r="M5475" i="1"/>
  <c r="N5475" i="1"/>
  <c r="O5475" i="1"/>
  <c r="P5475" i="1"/>
  <c r="Q5475" i="1"/>
  <c r="D5476" i="1" l="1"/>
  <c r="E5475" i="1"/>
  <c r="E5476" i="1" s="1"/>
  <c r="M5476" i="1"/>
  <c r="N5476" i="1"/>
  <c r="O5476" i="1"/>
  <c r="P5476" i="1"/>
  <c r="Q5476" i="1"/>
  <c r="D5477" i="1" l="1"/>
  <c r="M5477" i="1"/>
  <c r="N5477" i="1"/>
  <c r="O5477" i="1"/>
  <c r="P5477" i="1"/>
  <c r="Q5477" i="1"/>
  <c r="D5478" i="1" l="1"/>
  <c r="E5477" i="1"/>
  <c r="E5478" i="1" s="1"/>
  <c r="N5478" i="1"/>
  <c r="O5478" i="1"/>
  <c r="P5478" i="1"/>
  <c r="Q5478" i="1"/>
  <c r="M5478" i="1"/>
  <c r="D5479" i="1" l="1"/>
  <c r="M5479" i="1"/>
  <c r="N5479" i="1"/>
  <c r="O5479" i="1"/>
  <c r="P5479" i="1"/>
  <c r="Q5479" i="1"/>
  <c r="D5480" i="1" l="1"/>
  <c r="E5479" i="1"/>
  <c r="E5480" i="1" s="1"/>
  <c r="M5480" i="1"/>
  <c r="N5480" i="1"/>
  <c r="O5480" i="1"/>
  <c r="P5480" i="1"/>
  <c r="Q5480" i="1"/>
  <c r="D5481" i="1" l="1"/>
  <c r="M5481" i="1"/>
  <c r="N5481" i="1"/>
  <c r="O5481" i="1"/>
  <c r="P5481" i="1"/>
  <c r="Q5481" i="1"/>
  <c r="D5482" i="1" l="1"/>
  <c r="E5481" i="1"/>
  <c r="E5482" i="1" s="1"/>
  <c r="N5482" i="1"/>
  <c r="O5482" i="1"/>
  <c r="P5482" i="1"/>
  <c r="Q5482" i="1"/>
  <c r="M5482" i="1"/>
  <c r="D5483" i="1" l="1"/>
  <c r="M5483" i="1"/>
  <c r="N5483" i="1"/>
  <c r="O5483" i="1"/>
  <c r="P5483" i="1"/>
  <c r="Q5483" i="1"/>
  <c r="D5484" i="1" l="1"/>
  <c r="E5483" i="1"/>
  <c r="E5484" i="1" s="1"/>
  <c r="M5484" i="1"/>
  <c r="N5484" i="1"/>
  <c r="O5484" i="1"/>
  <c r="P5484" i="1"/>
  <c r="Q5484" i="1"/>
  <c r="D5485" i="1" l="1"/>
  <c r="M5485" i="1"/>
  <c r="N5485" i="1"/>
  <c r="O5485" i="1"/>
  <c r="P5485" i="1"/>
  <c r="Q5485" i="1"/>
  <c r="D5486" i="1" l="1"/>
  <c r="E5485" i="1"/>
  <c r="E5486" i="1" s="1"/>
  <c r="N5486" i="1"/>
  <c r="O5486" i="1"/>
  <c r="P5486" i="1"/>
  <c r="Q5486" i="1"/>
  <c r="M5486" i="1"/>
  <c r="D5487" i="1" l="1"/>
  <c r="M5487" i="1"/>
  <c r="N5487" i="1"/>
  <c r="O5487" i="1"/>
  <c r="P5487" i="1"/>
  <c r="Q5487" i="1"/>
  <c r="D5488" i="1" l="1"/>
  <c r="E5487" i="1"/>
  <c r="E5488" i="1" s="1"/>
  <c r="M5488" i="1"/>
  <c r="N5488" i="1"/>
  <c r="O5488" i="1"/>
  <c r="P5488" i="1"/>
  <c r="Q5488" i="1"/>
  <c r="D5489" i="1" l="1"/>
  <c r="M5489" i="1"/>
  <c r="N5489" i="1"/>
  <c r="O5489" i="1"/>
  <c r="P5489" i="1"/>
  <c r="Q5489" i="1"/>
  <c r="D5490" i="1" l="1"/>
  <c r="E5489" i="1"/>
  <c r="E5490" i="1" s="1"/>
  <c r="N5490" i="1"/>
  <c r="O5490" i="1"/>
  <c r="P5490" i="1"/>
  <c r="Q5490" i="1"/>
  <c r="M5490" i="1"/>
  <c r="D5491" i="1" l="1"/>
  <c r="M5491" i="1"/>
  <c r="N5491" i="1"/>
  <c r="O5491" i="1"/>
  <c r="P5491" i="1"/>
  <c r="Q5491" i="1"/>
  <c r="D5492" i="1" l="1"/>
  <c r="E5491" i="1"/>
  <c r="E5492" i="1" s="1"/>
  <c r="M5492" i="1"/>
  <c r="N5492" i="1"/>
  <c r="O5492" i="1"/>
  <c r="P5492" i="1"/>
  <c r="Q5492" i="1"/>
  <c r="D5493" i="1" l="1"/>
  <c r="M5493" i="1"/>
  <c r="N5493" i="1"/>
  <c r="O5493" i="1"/>
  <c r="P5493" i="1"/>
  <c r="Q5493" i="1"/>
  <c r="D5494" i="1" l="1"/>
  <c r="E5493" i="1"/>
  <c r="E5494" i="1" s="1"/>
  <c r="N5494" i="1"/>
  <c r="O5494" i="1"/>
  <c r="P5494" i="1"/>
  <c r="Q5494" i="1"/>
  <c r="M5494" i="1"/>
  <c r="D5495" i="1" l="1"/>
  <c r="M5495" i="1"/>
  <c r="N5495" i="1"/>
  <c r="O5495" i="1"/>
  <c r="P5495" i="1"/>
  <c r="Q5495" i="1"/>
  <c r="D5496" i="1" l="1"/>
  <c r="E5495" i="1"/>
  <c r="E5496" i="1" s="1"/>
  <c r="M5496" i="1"/>
  <c r="N5496" i="1"/>
  <c r="O5496" i="1"/>
  <c r="P5496" i="1"/>
  <c r="Q5496" i="1"/>
  <c r="D5497" i="1" l="1"/>
  <c r="M5497" i="1"/>
  <c r="N5497" i="1"/>
  <c r="O5497" i="1"/>
  <c r="P5497" i="1"/>
  <c r="Q5497" i="1"/>
  <c r="D5498" i="1" l="1"/>
  <c r="E5497" i="1"/>
  <c r="E5498" i="1" s="1"/>
  <c r="N5498" i="1"/>
  <c r="O5498" i="1"/>
  <c r="P5498" i="1"/>
  <c r="Q5498" i="1"/>
  <c r="M5498" i="1"/>
  <c r="D5499" i="1" l="1"/>
  <c r="M5499" i="1"/>
  <c r="N5499" i="1"/>
  <c r="O5499" i="1"/>
  <c r="P5499" i="1"/>
  <c r="Q5499" i="1"/>
  <c r="D5500" i="1" l="1"/>
  <c r="E5499" i="1"/>
  <c r="E5500" i="1" s="1"/>
  <c r="M5500" i="1"/>
  <c r="N5500" i="1"/>
  <c r="O5500" i="1"/>
  <c r="P5500" i="1"/>
  <c r="Q5500" i="1"/>
  <c r="D5501" i="1" l="1"/>
  <c r="M5501" i="1"/>
  <c r="N5501" i="1"/>
  <c r="O5501" i="1"/>
  <c r="P5501" i="1"/>
  <c r="Q5501" i="1"/>
  <c r="D5502" i="1" l="1"/>
  <c r="E5501" i="1"/>
  <c r="E5502" i="1" s="1"/>
  <c r="N5502" i="1"/>
  <c r="O5502" i="1"/>
  <c r="P5502" i="1"/>
  <c r="Q5502" i="1"/>
  <c r="M5502" i="1"/>
  <c r="D5503" i="1" l="1"/>
  <c r="M5503" i="1"/>
  <c r="N5503" i="1"/>
  <c r="O5503" i="1"/>
  <c r="P5503" i="1"/>
  <c r="Q5503" i="1"/>
  <c r="D5504" i="1" l="1"/>
  <c r="E5503" i="1"/>
  <c r="E5504" i="1" s="1"/>
  <c r="M5504" i="1"/>
  <c r="N5504" i="1"/>
  <c r="O5504" i="1"/>
  <c r="P5504" i="1"/>
  <c r="Q5504" i="1"/>
  <c r="D5505" i="1" l="1"/>
  <c r="M5505" i="1"/>
  <c r="N5505" i="1"/>
  <c r="O5505" i="1"/>
  <c r="P5505" i="1"/>
  <c r="Q5505" i="1"/>
  <c r="D5506" i="1" l="1"/>
  <c r="E5505" i="1"/>
  <c r="E5506" i="1" s="1"/>
  <c r="N5506" i="1"/>
  <c r="O5506" i="1"/>
  <c r="P5506" i="1"/>
  <c r="Q5506" i="1"/>
  <c r="M5506" i="1"/>
  <c r="D5507" i="1" l="1"/>
  <c r="M5507" i="1"/>
  <c r="N5507" i="1"/>
  <c r="O5507" i="1"/>
  <c r="P5507" i="1"/>
  <c r="Q5507" i="1"/>
  <c r="D5508" i="1" l="1"/>
  <c r="E5507" i="1"/>
  <c r="E5508" i="1" s="1"/>
  <c r="M5508" i="1"/>
  <c r="N5508" i="1"/>
  <c r="O5508" i="1"/>
  <c r="P5508" i="1"/>
  <c r="Q5508" i="1"/>
  <c r="D5509" i="1" l="1"/>
  <c r="M5509" i="1"/>
  <c r="N5509" i="1"/>
  <c r="O5509" i="1"/>
  <c r="P5509" i="1"/>
  <c r="Q5509" i="1"/>
  <c r="D5510" i="1" l="1"/>
  <c r="E5509" i="1"/>
  <c r="E5510" i="1" s="1"/>
  <c r="N5510" i="1"/>
  <c r="O5510" i="1"/>
  <c r="P5510" i="1"/>
  <c r="Q5510" i="1"/>
  <c r="M5510" i="1"/>
  <c r="D5511" i="1" l="1"/>
  <c r="M5511" i="1"/>
  <c r="N5511" i="1"/>
  <c r="O5511" i="1"/>
  <c r="P5511" i="1"/>
  <c r="Q5511" i="1"/>
  <c r="D5512" i="1" l="1"/>
  <c r="E5511" i="1"/>
  <c r="E5512" i="1" s="1"/>
  <c r="M5512" i="1"/>
  <c r="N5512" i="1"/>
  <c r="O5512" i="1"/>
  <c r="P5512" i="1"/>
  <c r="Q5512" i="1"/>
  <c r="D5513" i="1" l="1"/>
  <c r="M5513" i="1"/>
  <c r="N5513" i="1"/>
  <c r="O5513" i="1"/>
  <c r="P5513" i="1"/>
  <c r="Q5513" i="1"/>
  <c r="D5514" i="1" l="1"/>
  <c r="E5513" i="1"/>
  <c r="E5514" i="1" s="1"/>
  <c r="N5514" i="1"/>
  <c r="O5514" i="1"/>
  <c r="P5514" i="1"/>
  <c r="Q5514" i="1"/>
  <c r="M5514" i="1"/>
  <c r="D5515" i="1" l="1"/>
  <c r="M5515" i="1"/>
  <c r="N5515" i="1"/>
  <c r="O5515" i="1"/>
  <c r="P5515" i="1"/>
  <c r="Q5515" i="1"/>
  <c r="D5516" i="1" l="1"/>
  <c r="E5515" i="1"/>
  <c r="E5516" i="1" s="1"/>
  <c r="M5516" i="1"/>
  <c r="N5516" i="1"/>
  <c r="O5516" i="1"/>
  <c r="P5516" i="1"/>
  <c r="Q5516" i="1"/>
  <c r="D5517" i="1" l="1"/>
  <c r="M5517" i="1"/>
  <c r="N5517" i="1"/>
  <c r="O5517" i="1"/>
  <c r="P5517" i="1"/>
  <c r="Q5517" i="1"/>
  <c r="D5518" i="1" l="1"/>
  <c r="E5517" i="1"/>
  <c r="E5518" i="1" s="1"/>
  <c r="N5518" i="1"/>
  <c r="O5518" i="1"/>
  <c r="M5518" i="1"/>
  <c r="P5518" i="1"/>
  <c r="Q5518" i="1"/>
  <c r="D5519" i="1" l="1"/>
  <c r="Q5519" i="1"/>
  <c r="M5519" i="1"/>
  <c r="N5519" i="1"/>
  <c r="O5519" i="1"/>
  <c r="P5519" i="1"/>
  <c r="D5520" i="1" l="1"/>
  <c r="E5519" i="1"/>
  <c r="E5520" i="1" s="1"/>
  <c r="M5520" i="1"/>
  <c r="N5520" i="1"/>
  <c r="O5520" i="1"/>
  <c r="P5520" i="1"/>
  <c r="Q5520" i="1"/>
  <c r="D5521" i="1" l="1"/>
  <c r="M5521" i="1"/>
  <c r="N5521" i="1"/>
  <c r="O5521" i="1"/>
  <c r="P5521" i="1"/>
  <c r="Q5521" i="1"/>
  <c r="D5522" i="1" l="1"/>
  <c r="E5521" i="1"/>
  <c r="N5522" i="1"/>
  <c r="O5522" i="1"/>
  <c r="P5522" i="1"/>
  <c r="Q5522" i="1"/>
  <c r="M5522" i="1"/>
  <c r="E5522" i="1" l="1"/>
  <c r="D5523" i="1"/>
  <c r="Q5523" i="1"/>
  <c r="M5523" i="1"/>
  <c r="N5523" i="1"/>
  <c r="O5523" i="1"/>
  <c r="P5523" i="1"/>
  <c r="D5524" i="1" l="1"/>
  <c r="E5523" i="1"/>
  <c r="M5524" i="1"/>
  <c r="N5524" i="1"/>
  <c r="O5524" i="1"/>
  <c r="P5524" i="1"/>
  <c r="Q5524" i="1"/>
  <c r="E5524" i="1" l="1"/>
  <c r="D5525" i="1"/>
  <c r="M5525" i="1"/>
  <c r="N5525" i="1"/>
  <c r="O5525" i="1"/>
  <c r="P5525" i="1"/>
  <c r="Q5525" i="1"/>
  <c r="D5526" i="1" l="1"/>
  <c r="E5525" i="1"/>
  <c r="N5526" i="1"/>
  <c r="O5526" i="1"/>
  <c r="P5526" i="1"/>
  <c r="Q5526" i="1"/>
  <c r="M5526" i="1"/>
  <c r="E5526" i="1" l="1"/>
  <c r="D5527" i="1"/>
  <c r="M5527" i="1"/>
  <c r="N5527" i="1"/>
  <c r="O5527" i="1"/>
  <c r="P5527" i="1"/>
  <c r="Q5527" i="1"/>
  <c r="D5528" i="1" l="1"/>
  <c r="E5527" i="1"/>
  <c r="M5528" i="1"/>
  <c r="N5528" i="1"/>
  <c r="O5528" i="1"/>
  <c r="P5528" i="1"/>
  <c r="Q5528" i="1"/>
  <c r="E5528" i="1" l="1"/>
  <c r="D5529" i="1"/>
  <c r="M5529" i="1"/>
  <c r="N5529" i="1"/>
  <c r="O5529" i="1"/>
  <c r="P5529" i="1"/>
  <c r="Q5529" i="1"/>
  <c r="D5530" i="1" l="1"/>
  <c r="E5529" i="1"/>
  <c r="N5530" i="1"/>
  <c r="O5530" i="1"/>
  <c r="P5530" i="1"/>
  <c r="Q5530" i="1"/>
  <c r="M5530" i="1"/>
  <c r="E5530" i="1" l="1"/>
  <c r="D5531" i="1"/>
  <c r="M5531" i="1"/>
  <c r="N5531" i="1"/>
  <c r="O5531" i="1"/>
  <c r="P5531" i="1"/>
  <c r="Q5531" i="1"/>
  <c r="D5532" i="1" l="1"/>
  <c r="E5531" i="1"/>
  <c r="M5532" i="1"/>
  <c r="N5532" i="1"/>
  <c r="O5532" i="1"/>
  <c r="P5532" i="1"/>
  <c r="Q5532" i="1"/>
  <c r="E5532" i="1" l="1"/>
  <c r="D5533" i="1"/>
  <c r="M5533" i="1"/>
  <c r="N5533" i="1"/>
  <c r="O5533" i="1"/>
  <c r="P5533" i="1"/>
  <c r="Q5533" i="1"/>
  <c r="D5534" i="1" l="1"/>
  <c r="E5533" i="1"/>
  <c r="N5534" i="1"/>
  <c r="O5534" i="1"/>
  <c r="P5534" i="1"/>
  <c r="Q5534" i="1"/>
  <c r="M5534" i="1"/>
  <c r="E5534" i="1" l="1"/>
  <c r="D5535" i="1"/>
  <c r="M5535" i="1"/>
  <c r="N5535" i="1"/>
  <c r="O5535" i="1"/>
  <c r="P5535" i="1"/>
  <c r="Q5535" i="1"/>
  <c r="D5536" i="1" l="1"/>
  <c r="E5535" i="1"/>
  <c r="M5536" i="1"/>
  <c r="N5536" i="1"/>
  <c r="O5536" i="1"/>
  <c r="P5536" i="1"/>
  <c r="Q5536" i="1"/>
  <c r="E5536" i="1" l="1"/>
  <c r="D5537" i="1"/>
  <c r="M5537" i="1"/>
  <c r="N5537" i="1"/>
  <c r="O5537" i="1"/>
  <c r="P5537" i="1"/>
  <c r="Q5537" i="1"/>
  <c r="D5538" i="1" l="1"/>
  <c r="E5537" i="1"/>
  <c r="N5538" i="1"/>
  <c r="O5538" i="1"/>
  <c r="P5538" i="1"/>
  <c r="Q5538" i="1"/>
  <c r="M5538" i="1"/>
  <c r="E5538" i="1" l="1"/>
  <c r="D5539" i="1"/>
  <c r="M5539" i="1"/>
  <c r="N5539" i="1"/>
  <c r="O5539" i="1"/>
  <c r="P5539" i="1"/>
  <c r="Q5539" i="1"/>
  <c r="D5540" i="1" l="1"/>
  <c r="E5539" i="1"/>
  <c r="M5540" i="1"/>
  <c r="N5540" i="1"/>
  <c r="O5540" i="1"/>
  <c r="P5540" i="1"/>
  <c r="Q5540" i="1"/>
  <c r="E5540" i="1" l="1"/>
  <c r="D5541" i="1"/>
  <c r="M5541" i="1"/>
  <c r="N5541" i="1"/>
  <c r="O5541" i="1"/>
  <c r="P5541" i="1"/>
  <c r="Q5541" i="1"/>
  <c r="D5542" i="1" l="1"/>
  <c r="E5541" i="1"/>
  <c r="N5542" i="1"/>
  <c r="O5542" i="1"/>
  <c r="P5542" i="1"/>
  <c r="Q5542" i="1"/>
  <c r="M5542" i="1"/>
  <c r="E5542" i="1" l="1"/>
  <c r="D5543" i="1"/>
  <c r="M5543" i="1"/>
  <c r="N5543" i="1"/>
  <c r="O5543" i="1"/>
  <c r="P5543" i="1"/>
  <c r="Q5543" i="1"/>
  <c r="D5544" i="1" l="1"/>
  <c r="E5543" i="1"/>
  <c r="E5544" i="1" s="1"/>
  <c r="M5544" i="1"/>
  <c r="N5544" i="1"/>
  <c r="O5544" i="1"/>
  <c r="P5544" i="1"/>
  <c r="Q5544" i="1"/>
  <c r="D5545" i="1" l="1"/>
  <c r="M5545" i="1"/>
  <c r="N5545" i="1"/>
  <c r="O5545" i="1"/>
  <c r="P5545" i="1"/>
  <c r="Q5545" i="1"/>
  <c r="D5546" i="1" l="1"/>
  <c r="E5545" i="1"/>
  <c r="N5546" i="1"/>
  <c r="O5546" i="1"/>
  <c r="P5546" i="1"/>
  <c r="Q5546" i="1"/>
  <c r="M5546" i="1"/>
  <c r="E5546" i="1" l="1"/>
  <c r="D5547" i="1"/>
  <c r="M5547" i="1"/>
  <c r="N5547" i="1"/>
  <c r="O5547" i="1"/>
  <c r="P5547" i="1"/>
  <c r="Q5547" i="1"/>
  <c r="D5548" i="1" l="1"/>
  <c r="E5547" i="1"/>
  <c r="M5548" i="1"/>
  <c r="N5548" i="1"/>
  <c r="O5548" i="1"/>
  <c r="P5548" i="1"/>
  <c r="Q5548" i="1"/>
  <c r="E5548" i="1" l="1"/>
  <c r="D5549" i="1"/>
  <c r="M5549" i="1"/>
  <c r="N5549" i="1"/>
  <c r="O5549" i="1"/>
  <c r="P5549" i="1"/>
  <c r="Q5549" i="1"/>
  <c r="D5550" i="1" l="1"/>
  <c r="E5549" i="1"/>
  <c r="N5550" i="1"/>
  <c r="O5550" i="1"/>
  <c r="P5550" i="1"/>
  <c r="Q5550" i="1"/>
  <c r="M5550" i="1"/>
  <c r="E5550" i="1" l="1"/>
  <c r="D5551" i="1"/>
  <c r="M5551" i="1"/>
  <c r="N5551" i="1"/>
  <c r="O5551" i="1"/>
  <c r="P5551" i="1"/>
  <c r="Q5551" i="1"/>
  <c r="D5552" i="1" l="1"/>
  <c r="E5551" i="1"/>
  <c r="M5552" i="1"/>
  <c r="N5552" i="1"/>
  <c r="O5552" i="1"/>
  <c r="P5552" i="1"/>
  <c r="Q5552" i="1"/>
  <c r="E5552" i="1" l="1"/>
  <c r="D5553" i="1"/>
  <c r="M5553" i="1"/>
  <c r="N5553" i="1"/>
  <c r="O5553" i="1"/>
  <c r="P5553" i="1"/>
  <c r="Q5553" i="1"/>
  <c r="D5554" i="1" l="1"/>
  <c r="E5553" i="1"/>
  <c r="N5554" i="1"/>
  <c r="O5554" i="1"/>
  <c r="P5554" i="1"/>
  <c r="Q5554" i="1"/>
  <c r="M5554" i="1"/>
  <c r="E5554" i="1" l="1"/>
  <c r="D5555" i="1"/>
  <c r="M5555" i="1"/>
  <c r="N5555" i="1"/>
  <c r="O5555" i="1"/>
  <c r="P5555" i="1"/>
  <c r="Q5555" i="1"/>
  <c r="D5556" i="1" l="1"/>
  <c r="E5555" i="1"/>
  <c r="M5556" i="1"/>
  <c r="N5556" i="1"/>
  <c r="O5556" i="1"/>
  <c r="P5556" i="1"/>
  <c r="Q5556" i="1"/>
  <c r="E5556" i="1" l="1"/>
  <c r="D5557" i="1"/>
  <c r="M5557" i="1"/>
  <c r="N5557" i="1"/>
  <c r="O5557" i="1"/>
  <c r="P5557" i="1"/>
  <c r="Q5557" i="1"/>
  <c r="D5558" i="1" l="1"/>
  <c r="E5557" i="1"/>
  <c r="N5558" i="1"/>
  <c r="O5558" i="1"/>
  <c r="P5558" i="1"/>
  <c r="Q5558" i="1"/>
  <c r="M5558" i="1"/>
  <c r="E5558" i="1" l="1"/>
  <c r="D5559" i="1"/>
  <c r="M5559" i="1"/>
  <c r="N5559" i="1"/>
  <c r="O5559" i="1"/>
  <c r="P5559" i="1"/>
  <c r="Q5559" i="1"/>
  <c r="D5560" i="1" l="1"/>
  <c r="E5559" i="1"/>
  <c r="M5560" i="1"/>
  <c r="N5560" i="1"/>
  <c r="O5560" i="1"/>
  <c r="P5560" i="1"/>
  <c r="Q5560" i="1"/>
  <c r="E5560" i="1" l="1"/>
  <c r="D5561" i="1"/>
  <c r="M5561" i="1"/>
  <c r="N5561" i="1"/>
  <c r="O5561" i="1"/>
  <c r="P5561" i="1"/>
  <c r="Q5561" i="1"/>
  <c r="D5562" i="1" l="1"/>
  <c r="E5561" i="1"/>
  <c r="N5562" i="1"/>
  <c r="O5562" i="1"/>
  <c r="P5562" i="1"/>
  <c r="Q5562" i="1"/>
  <c r="M5562" i="1"/>
  <c r="E5562" i="1" l="1"/>
  <c r="D5563" i="1"/>
  <c r="M5563" i="1"/>
  <c r="N5563" i="1"/>
  <c r="O5563" i="1"/>
  <c r="P5563" i="1"/>
  <c r="Q5563" i="1"/>
  <c r="D5564" i="1" l="1"/>
  <c r="E5563" i="1"/>
  <c r="E5564" i="1" s="1"/>
  <c r="M5564" i="1"/>
  <c r="N5564" i="1"/>
  <c r="O5564" i="1"/>
  <c r="P5564" i="1"/>
  <c r="Q5564" i="1"/>
  <c r="D5565" i="1" l="1"/>
  <c r="E5565" i="1" s="1"/>
  <c r="M5565" i="1"/>
  <c r="N5565" i="1"/>
  <c r="O5565" i="1"/>
  <c r="P5565" i="1"/>
  <c r="Q5565" i="1"/>
  <c r="D5566" i="1" l="1"/>
  <c r="E5566" i="1" s="1"/>
  <c r="N5566" i="1"/>
  <c r="O5566" i="1"/>
  <c r="P5566" i="1"/>
  <c r="Q5566" i="1"/>
  <c r="M5566" i="1"/>
  <c r="D5567" i="1" l="1"/>
  <c r="E5567" i="1" s="1"/>
  <c r="M5567" i="1"/>
  <c r="N5567" i="1"/>
  <c r="O5567" i="1"/>
  <c r="P5567" i="1"/>
  <c r="Q5567" i="1"/>
  <c r="D5568" i="1" l="1"/>
  <c r="E5568" i="1" s="1"/>
  <c r="M5568" i="1"/>
  <c r="N5568" i="1"/>
  <c r="O5568" i="1"/>
  <c r="P5568" i="1"/>
  <c r="Q5568" i="1"/>
  <c r="D5569" i="1" l="1"/>
  <c r="E5569" i="1" s="1"/>
  <c r="M5569" i="1"/>
  <c r="N5569" i="1"/>
  <c r="O5569" i="1"/>
  <c r="P5569" i="1"/>
  <c r="Q5569" i="1"/>
  <c r="D5570" i="1" l="1"/>
  <c r="E5570" i="1" s="1"/>
  <c r="N5570" i="1"/>
  <c r="O5570" i="1"/>
  <c r="P5570" i="1"/>
  <c r="Q5570" i="1"/>
  <c r="M5570" i="1"/>
  <c r="D5571" i="1" l="1"/>
  <c r="E5571" i="1" s="1"/>
  <c r="M5571" i="1"/>
  <c r="N5571" i="1"/>
  <c r="O5571" i="1"/>
  <c r="P5571" i="1"/>
  <c r="Q5571" i="1"/>
  <c r="D5572" i="1" l="1"/>
  <c r="E5572" i="1" s="1"/>
  <c r="M5572" i="1"/>
  <c r="N5572" i="1"/>
  <c r="O5572" i="1"/>
  <c r="P5572" i="1"/>
  <c r="Q5572" i="1"/>
  <c r="D5573" i="1" l="1"/>
  <c r="E5573" i="1" s="1"/>
  <c r="M5573" i="1"/>
  <c r="N5573" i="1"/>
  <c r="O5573" i="1"/>
  <c r="P5573" i="1"/>
  <c r="Q5573" i="1"/>
  <c r="D5574" i="1" l="1"/>
  <c r="E5574" i="1" s="1"/>
  <c r="N5574" i="1"/>
  <c r="O5574" i="1"/>
  <c r="P5574" i="1"/>
  <c r="Q5574" i="1"/>
  <c r="M5574" i="1"/>
  <c r="D5575" i="1" l="1"/>
  <c r="E5575" i="1" s="1"/>
  <c r="M5575" i="1"/>
  <c r="N5575" i="1"/>
  <c r="O5575" i="1"/>
  <c r="P5575" i="1"/>
  <c r="Q5575" i="1"/>
  <c r="D5576" i="1" l="1"/>
  <c r="E5576" i="1" s="1"/>
  <c r="M5576" i="1"/>
  <c r="N5576" i="1"/>
  <c r="O5576" i="1"/>
  <c r="P5576" i="1"/>
  <c r="Q5576" i="1"/>
  <c r="D5577" i="1" l="1"/>
  <c r="E5577" i="1" s="1"/>
  <c r="M5577" i="1"/>
  <c r="N5577" i="1"/>
  <c r="O5577" i="1"/>
  <c r="P5577" i="1"/>
  <c r="Q5577" i="1"/>
  <c r="D5578" i="1" l="1"/>
  <c r="E5578" i="1" s="1"/>
  <c r="N5578" i="1"/>
  <c r="O5578" i="1"/>
  <c r="P5578" i="1"/>
  <c r="Q5578" i="1"/>
  <c r="M5578" i="1"/>
  <c r="D5579" i="1" l="1"/>
  <c r="E5579" i="1" s="1"/>
  <c r="M5579" i="1"/>
  <c r="N5579" i="1"/>
  <c r="O5579" i="1"/>
  <c r="P5579" i="1"/>
  <c r="Q5579" i="1"/>
  <c r="D5580" i="1" l="1"/>
  <c r="E5580" i="1" s="1"/>
  <c r="M5580" i="1"/>
  <c r="N5580" i="1"/>
  <c r="O5580" i="1"/>
  <c r="P5580" i="1"/>
  <c r="Q5580" i="1"/>
  <c r="D5581" i="1" l="1"/>
  <c r="E5581" i="1" s="1"/>
  <c r="M5581" i="1"/>
  <c r="N5581" i="1"/>
  <c r="O5581" i="1"/>
  <c r="P5581" i="1"/>
  <c r="Q5581" i="1"/>
  <c r="D5582" i="1" l="1"/>
  <c r="E5582" i="1" s="1"/>
  <c r="N5582" i="1"/>
  <c r="O5582" i="1"/>
  <c r="P5582" i="1"/>
  <c r="Q5582" i="1"/>
  <c r="M5582" i="1"/>
  <c r="D5583" i="1" l="1"/>
  <c r="E5583" i="1" s="1"/>
  <c r="M5583" i="1"/>
  <c r="N5583" i="1"/>
  <c r="O5583" i="1"/>
  <c r="P5583" i="1"/>
  <c r="Q5583" i="1"/>
  <c r="D5584" i="1" l="1"/>
  <c r="E5584" i="1" s="1"/>
  <c r="M5584" i="1"/>
  <c r="N5584" i="1"/>
  <c r="O5584" i="1"/>
  <c r="P5584" i="1"/>
  <c r="Q5584" i="1"/>
  <c r="D5585" i="1" l="1"/>
  <c r="E5585" i="1" s="1"/>
  <c r="M5585" i="1"/>
  <c r="N5585" i="1"/>
  <c r="O5585" i="1"/>
  <c r="P5585" i="1"/>
  <c r="Q5585" i="1"/>
  <c r="D5586" i="1" l="1"/>
  <c r="E5586" i="1" s="1"/>
  <c r="N5586" i="1"/>
  <c r="O5586" i="1"/>
  <c r="P5586" i="1"/>
  <c r="Q5586" i="1"/>
  <c r="M5586" i="1"/>
  <c r="D5587" i="1" l="1"/>
  <c r="E5587" i="1" s="1"/>
  <c r="M5587" i="1"/>
  <c r="N5587" i="1"/>
  <c r="O5587" i="1"/>
  <c r="P5587" i="1"/>
  <c r="Q5587" i="1"/>
  <c r="D5588" i="1" l="1"/>
  <c r="E5588" i="1" s="1"/>
  <c r="M5588" i="1"/>
  <c r="N5588" i="1"/>
  <c r="O5588" i="1"/>
  <c r="P5588" i="1"/>
  <c r="Q5588" i="1"/>
  <c r="D5589" i="1" l="1"/>
  <c r="E5589" i="1" s="1"/>
  <c r="M5589" i="1"/>
  <c r="N5589" i="1"/>
  <c r="O5589" i="1"/>
  <c r="P5589" i="1"/>
  <c r="Q5589" i="1"/>
  <c r="D5590" i="1" l="1"/>
  <c r="E5590" i="1" s="1"/>
  <c r="N5590" i="1"/>
  <c r="O5590" i="1"/>
  <c r="P5590" i="1"/>
  <c r="Q5590" i="1"/>
  <c r="M5590" i="1"/>
  <c r="D5591" i="1" l="1"/>
  <c r="E5591" i="1" s="1"/>
  <c r="M5591" i="1"/>
  <c r="N5591" i="1"/>
  <c r="O5591" i="1"/>
  <c r="P5591" i="1"/>
  <c r="Q5591" i="1"/>
  <c r="D5592" i="1" l="1"/>
  <c r="E5592" i="1" s="1"/>
  <c r="M5592" i="1"/>
  <c r="N5592" i="1"/>
  <c r="O5592" i="1"/>
  <c r="P5592" i="1"/>
  <c r="Q5592" i="1"/>
  <c r="D5593" i="1" l="1"/>
  <c r="E5593" i="1" s="1"/>
  <c r="M5593" i="1"/>
  <c r="N5593" i="1"/>
  <c r="O5593" i="1"/>
  <c r="P5593" i="1"/>
  <c r="Q5593" i="1"/>
  <c r="D5594" i="1" l="1"/>
  <c r="E5594" i="1" s="1"/>
  <c r="N5594" i="1"/>
  <c r="O5594" i="1"/>
  <c r="P5594" i="1"/>
  <c r="Q5594" i="1"/>
  <c r="M5594" i="1"/>
  <c r="D5595" i="1" l="1"/>
  <c r="E5595" i="1" s="1"/>
  <c r="M5595" i="1"/>
  <c r="N5595" i="1"/>
  <c r="O5595" i="1"/>
  <c r="P5595" i="1"/>
  <c r="Q5595" i="1"/>
  <c r="D5596" i="1" l="1"/>
  <c r="E5596" i="1" s="1"/>
  <c r="M5596" i="1"/>
  <c r="N5596" i="1"/>
  <c r="O5596" i="1"/>
  <c r="P5596" i="1"/>
  <c r="Q5596" i="1"/>
  <c r="D5597" i="1" l="1"/>
  <c r="E5597" i="1" s="1"/>
  <c r="M5597" i="1"/>
  <c r="N5597" i="1"/>
  <c r="O5597" i="1"/>
  <c r="P5597" i="1"/>
  <c r="Q5597" i="1"/>
  <c r="D5598" i="1" l="1"/>
  <c r="E5598" i="1" s="1"/>
  <c r="N5598" i="1"/>
  <c r="O5598" i="1"/>
  <c r="P5598" i="1"/>
  <c r="Q5598" i="1"/>
  <c r="M5598" i="1"/>
  <c r="D5599" i="1" l="1"/>
  <c r="E5599" i="1" s="1"/>
  <c r="M5599" i="1"/>
  <c r="N5599" i="1"/>
  <c r="O5599" i="1"/>
  <c r="P5599" i="1"/>
  <c r="Q5599" i="1"/>
  <c r="D5600" i="1" l="1"/>
  <c r="E5600" i="1" s="1"/>
  <c r="M5600" i="1"/>
  <c r="N5600" i="1"/>
  <c r="O5600" i="1"/>
  <c r="P5600" i="1"/>
  <c r="Q5600" i="1"/>
  <c r="D5601" i="1" l="1"/>
  <c r="E5601" i="1" s="1"/>
  <c r="M5601" i="1"/>
  <c r="N5601" i="1"/>
  <c r="O5601" i="1"/>
  <c r="P5601" i="1"/>
  <c r="Q5601" i="1"/>
  <c r="D5602" i="1" l="1"/>
  <c r="E5602" i="1" s="1"/>
  <c r="N5602" i="1"/>
  <c r="O5602" i="1"/>
  <c r="P5602" i="1"/>
  <c r="Q5602" i="1"/>
  <c r="M5602" i="1"/>
  <c r="D5603" i="1" l="1"/>
  <c r="E5603" i="1" s="1"/>
  <c r="M5603" i="1"/>
  <c r="N5603" i="1"/>
  <c r="O5603" i="1"/>
  <c r="P5603" i="1"/>
  <c r="Q5603" i="1"/>
  <c r="D5604" i="1" l="1"/>
  <c r="E5604" i="1" s="1"/>
  <c r="M5604" i="1"/>
  <c r="N5604" i="1"/>
  <c r="O5604" i="1"/>
  <c r="P5604" i="1"/>
  <c r="Q5604" i="1"/>
  <c r="D5605" i="1" l="1"/>
  <c r="E5605" i="1" s="1"/>
  <c r="M5605" i="1"/>
  <c r="N5605" i="1"/>
  <c r="O5605" i="1"/>
  <c r="P5605" i="1"/>
  <c r="Q5605" i="1"/>
  <c r="D5606" i="1" l="1"/>
  <c r="E5606" i="1" s="1"/>
  <c r="N5606" i="1"/>
  <c r="O5606" i="1"/>
  <c r="P5606" i="1"/>
  <c r="Q5606" i="1"/>
  <c r="M5606" i="1"/>
  <c r="D5607" i="1" l="1"/>
  <c r="E5607" i="1" s="1"/>
  <c r="M5607" i="1"/>
  <c r="N5607" i="1"/>
  <c r="O5607" i="1"/>
  <c r="P5607" i="1"/>
  <c r="Q5607" i="1"/>
  <c r="D5608" i="1" l="1"/>
  <c r="E5608" i="1" s="1"/>
  <c r="M5608" i="1"/>
  <c r="N5608" i="1"/>
  <c r="O5608" i="1"/>
  <c r="P5608" i="1"/>
  <c r="Q5608" i="1"/>
  <c r="D5609" i="1" l="1"/>
  <c r="E5609" i="1" s="1"/>
  <c r="M5609" i="1"/>
  <c r="N5609" i="1"/>
  <c r="O5609" i="1"/>
  <c r="P5609" i="1"/>
  <c r="Q5609" i="1"/>
  <c r="D5610" i="1" l="1"/>
  <c r="E5610" i="1" s="1"/>
  <c r="N5610" i="1"/>
  <c r="O5610" i="1"/>
  <c r="P5610" i="1"/>
  <c r="Q5610" i="1"/>
  <c r="M5610" i="1"/>
  <c r="D5611" i="1" l="1"/>
  <c r="E5611" i="1" s="1"/>
  <c r="M5611" i="1"/>
  <c r="N5611" i="1"/>
  <c r="O5611" i="1"/>
  <c r="P5611" i="1"/>
  <c r="Q5611" i="1"/>
  <c r="D5612" i="1" l="1"/>
  <c r="E5612" i="1" s="1"/>
  <c r="M5612" i="1"/>
  <c r="N5612" i="1"/>
  <c r="O5612" i="1"/>
  <c r="P5612" i="1"/>
  <c r="Q5612" i="1"/>
  <c r="D5613" i="1" l="1"/>
  <c r="E5613" i="1" s="1"/>
  <c r="M5613" i="1"/>
  <c r="N5613" i="1"/>
  <c r="O5613" i="1"/>
  <c r="P5613" i="1"/>
  <c r="Q5613" i="1"/>
  <c r="D5614" i="1" l="1"/>
  <c r="E5614" i="1" s="1"/>
  <c r="N5614" i="1"/>
  <c r="O5614" i="1"/>
  <c r="P5614" i="1"/>
  <c r="Q5614" i="1"/>
  <c r="M5614" i="1"/>
  <c r="D5615" i="1" l="1"/>
  <c r="E5615" i="1" s="1"/>
  <c r="M5615" i="1"/>
  <c r="N5615" i="1"/>
  <c r="O5615" i="1"/>
  <c r="P5615" i="1"/>
  <c r="Q5615" i="1"/>
  <c r="D5616" i="1" l="1"/>
  <c r="E5616" i="1" s="1"/>
  <c r="M5616" i="1"/>
  <c r="N5616" i="1"/>
  <c r="O5616" i="1"/>
  <c r="P5616" i="1"/>
  <c r="Q5616" i="1"/>
  <c r="D5617" i="1" l="1"/>
  <c r="E5617" i="1" s="1"/>
  <c r="M5617" i="1"/>
  <c r="N5617" i="1"/>
  <c r="O5617" i="1"/>
  <c r="P5617" i="1"/>
  <c r="Q5617" i="1"/>
  <c r="D5618" i="1" l="1"/>
  <c r="E5618" i="1" s="1"/>
  <c r="N5618" i="1"/>
  <c r="O5618" i="1"/>
  <c r="P5618" i="1"/>
  <c r="Q5618" i="1"/>
  <c r="M5618" i="1"/>
  <c r="D5619" i="1" l="1"/>
  <c r="E5619" i="1" s="1"/>
  <c r="M5619" i="1"/>
  <c r="N5619" i="1"/>
  <c r="O5619" i="1"/>
  <c r="P5619" i="1"/>
  <c r="Q5619" i="1"/>
  <c r="D5620" i="1" l="1"/>
  <c r="E5620" i="1" s="1"/>
  <c r="M5620" i="1"/>
  <c r="N5620" i="1"/>
  <c r="O5620" i="1"/>
  <c r="P5620" i="1"/>
  <c r="Q5620" i="1"/>
  <c r="D5621" i="1" l="1"/>
  <c r="E5621" i="1" s="1"/>
  <c r="M5621" i="1"/>
  <c r="N5621" i="1"/>
  <c r="O5621" i="1"/>
  <c r="P5621" i="1"/>
  <c r="Q5621" i="1"/>
  <c r="D5622" i="1" l="1"/>
  <c r="E5622" i="1" s="1"/>
  <c r="N5622" i="1"/>
  <c r="O5622" i="1"/>
  <c r="P5622" i="1"/>
  <c r="Q5622" i="1"/>
  <c r="M5622" i="1"/>
  <c r="D5623" i="1" l="1"/>
  <c r="E5623" i="1" s="1"/>
  <c r="M5623" i="1"/>
  <c r="N5623" i="1"/>
  <c r="O5623" i="1"/>
  <c r="P5623" i="1"/>
  <c r="Q5623" i="1"/>
  <c r="D5624" i="1" l="1"/>
  <c r="E5624" i="1" s="1"/>
  <c r="M5624" i="1"/>
  <c r="N5624" i="1"/>
  <c r="O5624" i="1"/>
  <c r="P5624" i="1"/>
  <c r="Q5624" i="1"/>
  <c r="D5625" i="1" l="1"/>
  <c r="E5625" i="1" s="1"/>
  <c r="M5625" i="1"/>
  <c r="N5625" i="1"/>
  <c r="O5625" i="1"/>
  <c r="P5625" i="1"/>
  <c r="Q5625" i="1"/>
  <c r="D5626" i="1" l="1"/>
  <c r="E5626" i="1" s="1"/>
  <c r="N5626" i="1"/>
  <c r="O5626" i="1"/>
  <c r="P5626" i="1"/>
  <c r="Q5626" i="1"/>
  <c r="M5626" i="1"/>
  <c r="D5627" i="1" l="1"/>
  <c r="E5627" i="1" s="1"/>
  <c r="M5627" i="1"/>
  <c r="N5627" i="1"/>
  <c r="O5627" i="1"/>
  <c r="P5627" i="1"/>
  <c r="Q5627" i="1"/>
  <c r="D5628" i="1" l="1"/>
  <c r="E5628" i="1" s="1"/>
  <c r="M5628" i="1"/>
  <c r="N5628" i="1"/>
  <c r="O5628" i="1"/>
  <c r="P5628" i="1"/>
  <c r="Q5628" i="1"/>
  <c r="D5629" i="1" l="1"/>
  <c r="E5629" i="1" s="1"/>
  <c r="M5629" i="1"/>
  <c r="N5629" i="1"/>
  <c r="O5629" i="1"/>
  <c r="P5629" i="1"/>
  <c r="Q5629" i="1"/>
  <c r="D5630" i="1" l="1"/>
  <c r="E5630" i="1" s="1"/>
  <c r="N5630" i="1"/>
  <c r="O5630" i="1"/>
  <c r="P5630" i="1"/>
  <c r="Q5630" i="1"/>
  <c r="M5630" i="1"/>
  <c r="D5631" i="1" l="1"/>
  <c r="E5631" i="1" s="1"/>
  <c r="M5631" i="1"/>
  <c r="O5631" i="1"/>
  <c r="N5631" i="1"/>
  <c r="P5631" i="1"/>
  <c r="Q5631" i="1"/>
  <c r="D5632" i="1" l="1"/>
  <c r="E5632" i="1" s="1"/>
  <c r="M5632" i="1"/>
  <c r="N5632" i="1"/>
  <c r="O5632" i="1"/>
  <c r="P5632" i="1"/>
  <c r="Q5632" i="1"/>
  <c r="D5633" i="1" l="1"/>
  <c r="E5633" i="1" s="1"/>
  <c r="M5633" i="1"/>
  <c r="N5633" i="1"/>
  <c r="O5633" i="1"/>
  <c r="P5633" i="1"/>
  <c r="Q5633" i="1"/>
  <c r="D5634" i="1" l="1"/>
  <c r="E5634" i="1" s="1"/>
  <c r="N5634" i="1"/>
  <c r="O5634" i="1"/>
  <c r="P5634" i="1"/>
  <c r="Q5634" i="1"/>
  <c r="M5634" i="1"/>
  <c r="D5635" i="1" l="1"/>
  <c r="E5635" i="1" s="1"/>
  <c r="M5635" i="1"/>
  <c r="N5635" i="1"/>
  <c r="O5635" i="1"/>
  <c r="P5635" i="1"/>
  <c r="Q5635" i="1"/>
  <c r="D5636" i="1" l="1"/>
  <c r="E5636" i="1" s="1"/>
  <c r="M5636" i="1"/>
  <c r="N5636" i="1"/>
  <c r="O5636" i="1"/>
  <c r="P5636" i="1"/>
  <c r="Q5636" i="1"/>
  <c r="D5637" i="1" l="1"/>
  <c r="E5637" i="1" s="1"/>
  <c r="M5637" i="1"/>
  <c r="N5637" i="1"/>
  <c r="O5637" i="1"/>
  <c r="P5637" i="1"/>
  <c r="Q5637" i="1"/>
  <c r="D5638" i="1" l="1"/>
  <c r="E5638" i="1" s="1"/>
  <c r="N5638" i="1"/>
  <c r="O5638" i="1"/>
  <c r="P5638" i="1"/>
  <c r="Q5638" i="1"/>
  <c r="M5638" i="1"/>
  <c r="D5639" i="1" l="1"/>
  <c r="E5639" i="1" s="1"/>
  <c r="M5639" i="1"/>
  <c r="N5639" i="1"/>
  <c r="O5639" i="1"/>
  <c r="P5639" i="1"/>
  <c r="Q5639" i="1"/>
  <c r="D5640" i="1" l="1"/>
  <c r="E5640" i="1" s="1"/>
  <c r="M5640" i="1"/>
  <c r="N5640" i="1"/>
  <c r="O5640" i="1"/>
  <c r="P5640" i="1"/>
  <c r="Q5640" i="1"/>
  <c r="D5641" i="1" l="1"/>
  <c r="E5641" i="1" s="1"/>
  <c r="M5641" i="1"/>
  <c r="N5641" i="1"/>
  <c r="O5641" i="1"/>
  <c r="P5641" i="1"/>
  <c r="Q5641" i="1"/>
  <c r="D5642" i="1" l="1"/>
  <c r="E5642" i="1" s="1"/>
  <c r="N5642" i="1"/>
  <c r="O5642" i="1"/>
  <c r="P5642" i="1"/>
  <c r="Q5642" i="1"/>
  <c r="M5642" i="1"/>
  <c r="D5643" i="1" l="1"/>
  <c r="E5643" i="1" s="1"/>
  <c r="M5643" i="1"/>
  <c r="N5643" i="1"/>
  <c r="O5643" i="1"/>
  <c r="P5643" i="1"/>
  <c r="Q5643" i="1"/>
  <c r="D5644" i="1" l="1"/>
  <c r="E5644" i="1" s="1"/>
  <c r="M5644" i="1"/>
  <c r="N5644" i="1"/>
  <c r="O5644" i="1"/>
  <c r="P5644" i="1"/>
  <c r="Q5644" i="1"/>
  <c r="D5645" i="1" l="1"/>
  <c r="E5645" i="1" s="1"/>
  <c r="M5645" i="1"/>
  <c r="N5645" i="1"/>
  <c r="O5645" i="1"/>
  <c r="P5645" i="1"/>
  <c r="Q5645" i="1"/>
  <c r="D5646" i="1" l="1"/>
  <c r="E5646" i="1" s="1"/>
  <c r="N5646" i="1"/>
  <c r="O5646" i="1"/>
  <c r="P5646" i="1"/>
  <c r="Q5646" i="1"/>
  <c r="M5646" i="1"/>
  <c r="D5647" i="1" l="1"/>
  <c r="E5647" i="1" s="1"/>
  <c r="M5647" i="1"/>
  <c r="N5647" i="1"/>
  <c r="O5647" i="1"/>
  <c r="P5647" i="1"/>
  <c r="Q5647" i="1"/>
  <c r="D5648" i="1" l="1"/>
  <c r="E5648" i="1" s="1"/>
  <c r="M5648" i="1"/>
  <c r="N5648" i="1"/>
  <c r="O5648" i="1"/>
  <c r="P5648" i="1"/>
  <c r="Q5648" i="1"/>
  <c r="D5649" i="1" l="1"/>
  <c r="E5649" i="1" s="1"/>
  <c r="M5649" i="1"/>
  <c r="N5649" i="1"/>
  <c r="O5649" i="1"/>
  <c r="P5649" i="1"/>
  <c r="Q5649" i="1"/>
  <c r="D5650" i="1" l="1"/>
  <c r="E5650" i="1" s="1"/>
  <c r="N5650" i="1"/>
  <c r="O5650" i="1"/>
  <c r="P5650" i="1"/>
  <c r="Q5650" i="1"/>
  <c r="M5650" i="1"/>
  <c r="D5651" i="1" l="1"/>
  <c r="E5651" i="1" s="1"/>
  <c r="M5651" i="1"/>
  <c r="N5651" i="1"/>
  <c r="O5651" i="1"/>
  <c r="P5651" i="1"/>
  <c r="Q5651" i="1"/>
  <c r="D5652" i="1" l="1"/>
  <c r="E5652" i="1" s="1"/>
  <c r="M5652" i="1"/>
  <c r="N5652" i="1"/>
  <c r="O5652" i="1"/>
  <c r="P5652" i="1"/>
  <c r="Q5652" i="1"/>
  <c r="D5653" i="1" l="1"/>
  <c r="E5653" i="1" s="1"/>
  <c r="M5653" i="1"/>
  <c r="N5653" i="1"/>
  <c r="O5653" i="1"/>
  <c r="P5653" i="1"/>
  <c r="Q5653" i="1"/>
  <c r="D5654" i="1" l="1"/>
  <c r="E5654" i="1" s="1"/>
  <c r="N5654" i="1"/>
  <c r="O5654" i="1"/>
  <c r="P5654" i="1"/>
  <c r="Q5654" i="1"/>
  <c r="M5654" i="1"/>
  <c r="D5655" i="1" l="1"/>
  <c r="E5655" i="1" s="1"/>
  <c r="M5655" i="1"/>
  <c r="N5655" i="1"/>
  <c r="O5655" i="1"/>
  <c r="P5655" i="1"/>
  <c r="Q5655" i="1"/>
  <c r="D5656" i="1" l="1"/>
  <c r="E5656" i="1" s="1"/>
  <c r="M5656" i="1"/>
  <c r="N5656" i="1"/>
  <c r="O5656" i="1"/>
  <c r="P5656" i="1"/>
  <c r="Q5656" i="1"/>
  <c r="D5657" i="1" l="1"/>
  <c r="E5657" i="1" s="1"/>
  <c r="M5657" i="1"/>
  <c r="N5657" i="1"/>
  <c r="O5657" i="1"/>
  <c r="P5657" i="1"/>
  <c r="Q5657" i="1"/>
  <c r="D5658" i="1" l="1"/>
  <c r="E5658" i="1" s="1"/>
  <c r="N5658" i="1"/>
  <c r="O5658" i="1"/>
  <c r="P5658" i="1"/>
  <c r="Q5658" i="1"/>
  <c r="M5658" i="1"/>
  <c r="D5659" i="1" l="1"/>
  <c r="E5659" i="1" s="1"/>
  <c r="M5659" i="1"/>
  <c r="Q5659" i="1"/>
  <c r="N5659" i="1"/>
  <c r="O5659" i="1"/>
  <c r="P5659" i="1"/>
  <c r="D5660" i="1" l="1"/>
  <c r="E5660" i="1" s="1"/>
  <c r="M5660" i="1"/>
  <c r="N5660" i="1"/>
  <c r="O5660" i="1"/>
  <c r="Q5660" i="1"/>
  <c r="P5660" i="1"/>
  <c r="D5661" i="1" l="1"/>
  <c r="E5661" i="1" s="1"/>
  <c r="M5661" i="1"/>
  <c r="N5661" i="1"/>
  <c r="O5661" i="1"/>
  <c r="P5661" i="1"/>
  <c r="Q5661" i="1"/>
  <c r="D5662" i="1" l="1"/>
  <c r="E5662" i="1" s="1"/>
  <c r="N5662" i="1"/>
  <c r="O5662" i="1"/>
  <c r="P5662" i="1"/>
  <c r="Q5662" i="1"/>
  <c r="M5662" i="1"/>
  <c r="D5663" i="1" l="1"/>
  <c r="E5663" i="1" s="1"/>
  <c r="M5663" i="1"/>
  <c r="N5663" i="1"/>
  <c r="O5663" i="1"/>
  <c r="P5663" i="1"/>
  <c r="Q5663" i="1"/>
  <c r="D5664" i="1" l="1"/>
  <c r="E5664" i="1" s="1"/>
  <c r="M5664" i="1"/>
  <c r="N5664" i="1"/>
  <c r="O5664" i="1"/>
  <c r="P5664" i="1"/>
  <c r="Q5664" i="1"/>
  <c r="D5665" i="1" l="1"/>
  <c r="E5665" i="1" s="1"/>
  <c r="M5665" i="1"/>
  <c r="N5665" i="1"/>
  <c r="O5665" i="1"/>
  <c r="P5665" i="1"/>
  <c r="Q5665" i="1"/>
  <c r="D5666" i="1" l="1"/>
  <c r="E5666" i="1" s="1"/>
  <c r="N5666" i="1"/>
  <c r="O5666" i="1"/>
  <c r="P5666" i="1"/>
  <c r="Q5666" i="1"/>
  <c r="M5666" i="1"/>
  <c r="D5667" i="1" l="1"/>
  <c r="E5667" i="1" s="1"/>
  <c r="M5667" i="1"/>
  <c r="N5667" i="1"/>
  <c r="O5667" i="1"/>
  <c r="P5667" i="1"/>
  <c r="Q5667" i="1"/>
  <c r="D5668" i="1" l="1"/>
  <c r="E5668" i="1" s="1"/>
  <c r="M5668" i="1"/>
  <c r="N5668" i="1"/>
  <c r="O5668" i="1"/>
  <c r="P5668" i="1"/>
  <c r="Q5668" i="1"/>
  <c r="D5669" i="1" l="1"/>
  <c r="E5669" i="1" s="1"/>
  <c r="M5669" i="1"/>
  <c r="N5669" i="1"/>
  <c r="O5669" i="1"/>
  <c r="P5669" i="1"/>
  <c r="Q5669" i="1"/>
  <c r="D5670" i="1" l="1"/>
  <c r="E5670" i="1" s="1"/>
  <c r="N5670" i="1"/>
  <c r="O5670" i="1"/>
  <c r="P5670" i="1"/>
  <c r="Q5670" i="1"/>
  <c r="M5670" i="1"/>
  <c r="D5671" i="1" l="1"/>
  <c r="E5671" i="1" s="1"/>
  <c r="M5671" i="1"/>
  <c r="N5671" i="1"/>
  <c r="O5671" i="1"/>
  <c r="P5671" i="1"/>
  <c r="Q5671" i="1"/>
  <c r="D5672" i="1" l="1"/>
  <c r="E5672" i="1" s="1"/>
  <c r="M5672" i="1"/>
  <c r="N5672" i="1"/>
  <c r="O5672" i="1"/>
  <c r="P5672" i="1"/>
  <c r="Q5672" i="1"/>
  <c r="D5673" i="1" l="1"/>
  <c r="E5673" i="1" s="1"/>
  <c r="M5673" i="1"/>
  <c r="N5673" i="1"/>
  <c r="O5673" i="1"/>
  <c r="P5673" i="1"/>
  <c r="Q5673" i="1"/>
  <c r="D5674" i="1" l="1"/>
  <c r="E5674" i="1" s="1"/>
  <c r="N5674" i="1"/>
  <c r="O5674" i="1"/>
  <c r="P5674" i="1"/>
  <c r="Q5674" i="1"/>
  <c r="M5674" i="1"/>
  <c r="D5675" i="1" l="1"/>
  <c r="E5675" i="1" s="1"/>
  <c r="M5675" i="1"/>
  <c r="N5675" i="1"/>
  <c r="O5675" i="1"/>
  <c r="P5675" i="1"/>
  <c r="Q5675" i="1"/>
  <c r="D5676" i="1" l="1"/>
  <c r="E5676" i="1" s="1"/>
  <c r="M5676" i="1"/>
  <c r="N5676" i="1"/>
  <c r="O5676" i="1"/>
  <c r="P5676" i="1"/>
  <c r="Q5676" i="1"/>
  <c r="D5677" i="1" l="1"/>
  <c r="E5677" i="1" s="1"/>
  <c r="M5677" i="1"/>
  <c r="N5677" i="1"/>
  <c r="O5677" i="1"/>
  <c r="P5677" i="1"/>
  <c r="Q5677" i="1"/>
  <c r="D5678" i="1" l="1"/>
  <c r="E5678" i="1" s="1"/>
  <c r="N5678" i="1"/>
  <c r="O5678" i="1"/>
  <c r="P5678" i="1"/>
  <c r="Q5678" i="1"/>
  <c r="M5678" i="1"/>
  <c r="D5679" i="1" l="1"/>
  <c r="E5679" i="1" s="1"/>
  <c r="M5679" i="1"/>
  <c r="N5679" i="1"/>
  <c r="O5679" i="1"/>
  <c r="P5679" i="1"/>
  <c r="Q5679" i="1"/>
  <c r="D5680" i="1" l="1"/>
  <c r="E5680" i="1" s="1"/>
  <c r="M5680" i="1"/>
  <c r="N5680" i="1"/>
  <c r="O5680" i="1"/>
  <c r="P5680" i="1"/>
  <c r="Q5680" i="1"/>
  <c r="D5681" i="1" l="1"/>
  <c r="E5681" i="1" s="1"/>
  <c r="M5681" i="1"/>
  <c r="N5681" i="1"/>
  <c r="O5681" i="1"/>
  <c r="P5681" i="1"/>
  <c r="Q5681" i="1"/>
  <c r="D5682" i="1" l="1"/>
  <c r="E5682" i="1" s="1"/>
  <c r="N5682" i="1"/>
  <c r="O5682" i="1"/>
  <c r="P5682" i="1"/>
  <c r="Q5682" i="1"/>
  <c r="M5682" i="1"/>
  <c r="D5683" i="1" l="1"/>
  <c r="E5683" i="1" s="1"/>
  <c r="M5683" i="1"/>
  <c r="N5683" i="1"/>
  <c r="O5683" i="1"/>
  <c r="P5683" i="1"/>
  <c r="Q5683" i="1"/>
  <c r="D5684" i="1" l="1"/>
  <c r="E5684" i="1" s="1"/>
  <c r="M5684" i="1"/>
  <c r="N5684" i="1"/>
  <c r="O5684" i="1"/>
  <c r="P5684" i="1"/>
  <c r="Q5684" i="1"/>
  <c r="D5685" i="1" l="1"/>
  <c r="E5685" i="1" s="1"/>
  <c r="M5685" i="1"/>
  <c r="N5685" i="1"/>
  <c r="O5685" i="1"/>
  <c r="P5685" i="1"/>
  <c r="Q5685" i="1"/>
  <c r="D5686" i="1" l="1"/>
  <c r="E5686" i="1" s="1"/>
  <c r="N5686" i="1"/>
  <c r="O5686" i="1"/>
  <c r="P5686" i="1"/>
  <c r="Q5686" i="1"/>
  <c r="M5686" i="1"/>
  <c r="D5687" i="1" l="1"/>
  <c r="E5687" i="1" s="1"/>
  <c r="M5687" i="1"/>
  <c r="N5687" i="1"/>
  <c r="O5687" i="1"/>
  <c r="P5687" i="1"/>
  <c r="Q5687" i="1"/>
  <c r="D5688" i="1" l="1"/>
  <c r="E5688" i="1" s="1"/>
  <c r="M5688" i="1"/>
  <c r="N5688" i="1"/>
  <c r="O5688" i="1"/>
  <c r="P5688" i="1"/>
  <c r="Q5688" i="1"/>
  <c r="D5689" i="1" l="1"/>
  <c r="E5689" i="1" s="1"/>
  <c r="M5689" i="1"/>
  <c r="N5689" i="1"/>
  <c r="O5689" i="1"/>
  <c r="P5689" i="1"/>
  <c r="Q5689" i="1"/>
  <c r="D5690" i="1" l="1"/>
  <c r="E5690" i="1" s="1"/>
  <c r="N5690" i="1"/>
  <c r="O5690" i="1"/>
  <c r="P5690" i="1"/>
  <c r="Q5690" i="1"/>
  <c r="M5690" i="1"/>
  <c r="D5691" i="1" l="1"/>
  <c r="E5691" i="1" s="1"/>
  <c r="M5691" i="1"/>
  <c r="N5691" i="1"/>
  <c r="O5691" i="1"/>
  <c r="P5691" i="1"/>
  <c r="Q5691" i="1"/>
  <c r="D5692" i="1" l="1"/>
  <c r="E5692" i="1" s="1"/>
  <c r="M5692" i="1"/>
  <c r="N5692" i="1"/>
  <c r="O5692" i="1"/>
  <c r="P5692" i="1"/>
  <c r="Q5692" i="1"/>
  <c r="D5693" i="1" l="1"/>
  <c r="E5693" i="1" s="1"/>
  <c r="M5693" i="1"/>
  <c r="N5693" i="1"/>
  <c r="O5693" i="1"/>
  <c r="P5693" i="1"/>
  <c r="Q5693" i="1"/>
  <c r="D5694" i="1" l="1"/>
  <c r="E5694" i="1" s="1"/>
  <c r="N5694" i="1"/>
  <c r="O5694" i="1"/>
  <c r="P5694" i="1"/>
  <c r="Q5694" i="1"/>
  <c r="M5694" i="1"/>
  <c r="D5695" i="1" l="1"/>
  <c r="E5695" i="1" s="1"/>
  <c r="M5695" i="1"/>
  <c r="N5695" i="1"/>
  <c r="O5695" i="1"/>
  <c r="P5695" i="1"/>
  <c r="Q5695" i="1"/>
  <c r="D5696" i="1" l="1"/>
  <c r="E5696" i="1" s="1"/>
  <c r="M5696" i="1"/>
  <c r="N5696" i="1"/>
  <c r="O5696" i="1"/>
  <c r="P5696" i="1"/>
  <c r="Q5696" i="1"/>
  <c r="D5697" i="1" l="1"/>
  <c r="E5697" i="1" s="1"/>
  <c r="M5697" i="1"/>
  <c r="N5697" i="1"/>
  <c r="O5697" i="1"/>
  <c r="P5697" i="1"/>
  <c r="Q5697" i="1"/>
  <c r="D5698" i="1" l="1"/>
  <c r="E5698" i="1" s="1"/>
  <c r="N5698" i="1"/>
  <c r="O5698" i="1"/>
  <c r="P5698" i="1"/>
  <c r="Q5698" i="1"/>
  <c r="M5698" i="1"/>
  <c r="D5699" i="1" l="1"/>
  <c r="E5699" i="1" s="1"/>
  <c r="M5699" i="1"/>
  <c r="N5699" i="1"/>
  <c r="O5699" i="1"/>
  <c r="P5699" i="1"/>
  <c r="Q5699" i="1"/>
  <c r="D5700" i="1" l="1"/>
  <c r="E5700" i="1" s="1"/>
  <c r="M5700" i="1"/>
  <c r="N5700" i="1"/>
  <c r="O5700" i="1"/>
  <c r="P5700" i="1"/>
  <c r="Q5700" i="1"/>
  <c r="D5701" i="1" l="1"/>
  <c r="E5701" i="1" s="1"/>
  <c r="M5701" i="1"/>
  <c r="N5701" i="1"/>
  <c r="O5701" i="1"/>
  <c r="P5701" i="1"/>
  <c r="Q5701" i="1"/>
  <c r="D5702" i="1" l="1"/>
  <c r="E5702" i="1" s="1"/>
  <c r="N5702" i="1"/>
  <c r="O5702" i="1"/>
  <c r="P5702" i="1"/>
  <c r="Q5702" i="1"/>
  <c r="M5702" i="1"/>
  <c r="D5703" i="1" l="1"/>
  <c r="E5703" i="1" s="1"/>
  <c r="M5703" i="1"/>
  <c r="N5703" i="1"/>
  <c r="O5703" i="1"/>
  <c r="P5703" i="1"/>
  <c r="Q5703" i="1"/>
  <c r="D5704" i="1" l="1"/>
  <c r="E5704" i="1" s="1"/>
  <c r="M5704" i="1"/>
  <c r="N5704" i="1"/>
  <c r="O5704" i="1"/>
  <c r="P5704" i="1"/>
  <c r="Q5704" i="1"/>
  <c r="D5705" i="1" l="1"/>
  <c r="E5705" i="1" s="1"/>
  <c r="M5705" i="1"/>
  <c r="N5705" i="1"/>
  <c r="O5705" i="1"/>
  <c r="P5705" i="1"/>
  <c r="Q5705" i="1"/>
  <c r="D5706" i="1" l="1"/>
  <c r="E5706" i="1" s="1"/>
  <c r="N5706" i="1"/>
  <c r="O5706" i="1"/>
  <c r="P5706" i="1"/>
  <c r="Q5706" i="1"/>
  <c r="M5706" i="1"/>
  <c r="D5707" i="1" l="1"/>
  <c r="E5707" i="1" s="1"/>
  <c r="M5707" i="1"/>
  <c r="N5707" i="1"/>
  <c r="O5707" i="1"/>
  <c r="P5707" i="1"/>
  <c r="Q5707" i="1"/>
  <c r="D5708" i="1" l="1"/>
  <c r="E5708" i="1" s="1"/>
  <c r="M5708" i="1"/>
  <c r="N5708" i="1"/>
  <c r="O5708" i="1"/>
  <c r="P5708" i="1"/>
  <c r="Q5708" i="1"/>
  <c r="D5709" i="1" l="1"/>
  <c r="E5709" i="1" s="1"/>
  <c r="M5709" i="1"/>
  <c r="N5709" i="1"/>
  <c r="O5709" i="1"/>
  <c r="P5709" i="1"/>
  <c r="Q5709" i="1"/>
  <c r="D5710" i="1" l="1"/>
  <c r="E5710" i="1" s="1"/>
  <c r="N5710" i="1"/>
  <c r="O5710" i="1"/>
  <c r="P5710" i="1"/>
  <c r="Q5710" i="1"/>
  <c r="M5710" i="1"/>
  <c r="D5711" i="1" l="1"/>
  <c r="E5711" i="1" s="1"/>
  <c r="M5711" i="1"/>
  <c r="N5711" i="1"/>
  <c r="O5711" i="1"/>
  <c r="P5711" i="1"/>
  <c r="Q5711" i="1"/>
  <c r="D5712" i="1" l="1"/>
  <c r="E5712" i="1" s="1"/>
  <c r="M5712" i="1"/>
  <c r="N5712" i="1"/>
  <c r="O5712" i="1"/>
  <c r="P5712" i="1"/>
  <c r="Q5712" i="1"/>
  <c r="D5713" i="1" l="1"/>
  <c r="E5713" i="1" s="1"/>
  <c r="M5713" i="1"/>
  <c r="N5713" i="1"/>
  <c r="O5713" i="1"/>
  <c r="P5713" i="1"/>
  <c r="Q5713" i="1"/>
  <c r="D5714" i="1" l="1"/>
  <c r="E5714" i="1" s="1"/>
  <c r="N5714" i="1"/>
  <c r="O5714" i="1"/>
  <c r="P5714" i="1"/>
  <c r="Q5714" i="1"/>
  <c r="M5714" i="1"/>
  <c r="D5715" i="1" l="1"/>
  <c r="E5715" i="1" s="1"/>
  <c r="M5715" i="1"/>
  <c r="N5715" i="1"/>
  <c r="O5715" i="1"/>
  <c r="P5715" i="1"/>
  <c r="Q5715" i="1"/>
  <c r="D5716" i="1" l="1"/>
  <c r="E5716" i="1" s="1"/>
  <c r="M5716" i="1"/>
  <c r="N5716" i="1"/>
  <c r="O5716" i="1"/>
  <c r="P5716" i="1"/>
  <c r="Q5716" i="1"/>
  <c r="D5717" i="1" l="1"/>
  <c r="E5717" i="1" s="1"/>
  <c r="M5717" i="1"/>
  <c r="N5717" i="1"/>
  <c r="O5717" i="1"/>
  <c r="P5717" i="1"/>
  <c r="Q5717" i="1"/>
  <c r="D5718" i="1" l="1"/>
  <c r="E5718" i="1" s="1"/>
  <c r="N5718" i="1"/>
  <c r="O5718" i="1"/>
  <c r="P5718" i="1"/>
  <c r="Q5718" i="1"/>
  <c r="M5718" i="1"/>
  <c r="D5719" i="1" l="1"/>
  <c r="E5719" i="1" s="1"/>
  <c r="M5719" i="1"/>
  <c r="N5719" i="1"/>
  <c r="O5719" i="1"/>
  <c r="P5719" i="1"/>
  <c r="Q5719" i="1"/>
  <c r="D5720" i="1" l="1"/>
  <c r="E5720" i="1" s="1"/>
  <c r="M5720" i="1"/>
  <c r="N5720" i="1"/>
  <c r="O5720" i="1"/>
  <c r="P5720" i="1"/>
  <c r="Q5720" i="1"/>
  <c r="D5721" i="1" l="1"/>
  <c r="E5721" i="1" s="1"/>
  <c r="M5721" i="1"/>
  <c r="N5721" i="1"/>
  <c r="O5721" i="1"/>
  <c r="P5721" i="1"/>
  <c r="Q5721" i="1"/>
  <c r="D5722" i="1" l="1"/>
  <c r="E5722" i="1" s="1"/>
  <c r="N5722" i="1"/>
  <c r="O5722" i="1"/>
  <c r="P5722" i="1"/>
  <c r="Q5722" i="1"/>
  <c r="M5722" i="1"/>
  <c r="D5723" i="1" l="1"/>
  <c r="E5723" i="1" s="1"/>
  <c r="M5723" i="1"/>
  <c r="N5723" i="1"/>
  <c r="O5723" i="1"/>
  <c r="P5723" i="1"/>
  <c r="Q5723" i="1"/>
  <c r="D5724" i="1" l="1"/>
  <c r="E5724" i="1" s="1"/>
  <c r="M5724" i="1"/>
  <c r="N5724" i="1"/>
  <c r="O5724" i="1"/>
  <c r="P5724" i="1"/>
  <c r="Q5724" i="1"/>
  <c r="D5725" i="1" l="1"/>
  <c r="E5725" i="1" s="1"/>
  <c r="M5725" i="1"/>
  <c r="N5725" i="1"/>
  <c r="O5725" i="1"/>
  <c r="P5725" i="1"/>
  <c r="Q5725" i="1"/>
  <c r="D5726" i="1" l="1"/>
  <c r="E5726" i="1" s="1"/>
  <c r="N5726" i="1"/>
  <c r="O5726" i="1"/>
  <c r="P5726" i="1"/>
  <c r="Q5726" i="1"/>
  <c r="M5726" i="1"/>
  <c r="D5727" i="1" l="1"/>
  <c r="E5727" i="1" s="1"/>
  <c r="M5727" i="1"/>
  <c r="O5727" i="1"/>
  <c r="N5727" i="1"/>
  <c r="P5727" i="1"/>
  <c r="Q5727" i="1"/>
  <c r="D5728" i="1" l="1"/>
  <c r="E5728" i="1" s="1"/>
  <c r="M5728" i="1"/>
  <c r="N5728" i="1"/>
  <c r="O5728" i="1"/>
  <c r="P5728" i="1"/>
  <c r="Q5728" i="1"/>
  <c r="D5729" i="1" l="1"/>
  <c r="E5729" i="1" s="1"/>
  <c r="M5729" i="1"/>
  <c r="N5729" i="1"/>
  <c r="O5729" i="1"/>
  <c r="P5729" i="1"/>
  <c r="Q5729" i="1"/>
  <c r="D5730" i="1" l="1"/>
  <c r="E5730" i="1" s="1"/>
  <c r="N5730" i="1"/>
  <c r="O5730" i="1"/>
  <c r="P5730" i="1"/>
  <c r="Q5730" i="1"/>
  <c r="M5730" i="1"/>
  <c r="D5731" i="1" l="1"/>
  <c r="E5731" i="1" s="1"/>
  <c r="M5731" i="1"/>
  <c r="N5731" i="1"/>
  <c r="O5731" i="1"/>
  <c r="P5731" i="1"/>
  <c r="Q5731" i="1"/>
  <c r="D5732" i="1" l="1"/>
  <c r="E5732" i="1" s="1"/>
  <c r="M5732" i="1"/>
  <c r="N5732" i="1"/>
  <c r="O5732" i="1"/>
  <c r="P5732" i="1"/>
  <c r="Q5732" i="1"/>
  <c r="D5733" i="1" l="1"/>
  <c r="E5733" i="1" s="1"/>
  <c r="M5733" i="1"/>
  <c r="N5733" i="1"/>
  <c r="O5733" i="1"/>
  <c r="P5733" i="1"/>
  <c r="Q5733" i="1"/>
  <c r="D5734" i="1" l="1"/>
  <c r="E5734" i="1" s="1"/>
  <c r="N5734" i="1"/>
  <c r="O5734" i="1"/>
  <c r="P5734" i="1"/>
  <c r="Q5734" i="1"/>
  <c r="M5734" i="1"/>
  <c r="D5735" i="1" l="1"/>
  <c r="E5735" i="1" s="1"/>
  <c r="O5735" i="1"/>
  <c r="P5735" i="1"/>
  <c r="Q5735" i="1"/>
  <c r="M5735" i="1"/>
  <c r="N5735" i="1"/>
  <c r="D5736" i="1" l="1"/>
  <c r="E5736" i="1" s="1"/>
  <c r="Q5736" i="1"/>
  <c r="M5736" i="1"/>
  <c r="N5736" i="1"/>
  <c r="O5736" i="1"/>
  <c r="P5736" i="1"/>
  <c r="D5737" i="1" l="1"/>
  <c r="E5737" i="1" s="1"/>
  <c r="M5737" i="1"/>
  <c r="N5737" i="1"/>
  <c r="O5737" i="1"/>
  <c r="P5737" i="1"/>
  <c r="Q5737" i="1"/>
  <c r="D5738" i="1" l="1"/>
  <c r="E5738" i="1" s="1"/>
  <c r="M5738" i="1"/>
  <c r="N5738" i="1"/>
  <c r="O5738" i="1"/>
  <c r="P5738" i="1"/>
  <c r="Q5738" i="1"/>
  <c r="D5739" i="1" l="1"/>
  <c r="E5739" i="1" s="1"/>
  <c r="M5739" i="1"/>
  <c r="N5739" i="1"/>
  <c r="O5739" i="1"/>
  <c r="P5739" i="1"/>
  <c r="Q5739" i="1"/>
  <c r="D5740" i="1" l="1"/>
  <c r="E5740" i="1" s="1"/>
  <c r="Q5740" i="1"/>
  <c r="M5740" i="1"/>
  <c r="N5740" i="1"/>
  <c r="O5740" i="1"/>
  <c r="P5740" i="1"/>
  <c r="D5741" i="1" l="1"/>
  <c r="E5741" i="1" s="1"/>
  <c r="M5741" i="1"/>
  <c r="N5741" i="1"/>
  <c r="O5741" i="1"/>
  <c r="P5741" i="1"/>
  <c r="Q5741" i="1"/>
  <c r="D5742" i="1" l="1"/>
  <c r="E5742" i="1" s="1"/>
  <c r="M5742" i="1"/>
  <c r="N5742" i="1"/>
  <c r="O5742" i="1"/>
  <c r="P5742" i="1"/>
  <c r="Q5742" i="1"/>
  <c r="D5743" i="1" l="1"/>
  <c r="E5743" i="1" s="1"/>
  <c r="M5743" i="1"/>
  <c r="N5743" i="1"/>
  <c r="O5743" i="1"/>
  <c r="P5743" i="1"/>
  <c r="Q5743" i="1"/>
  <c r="D5744" i="1" l="1"/>
  <c r="E5744" i="1" s="1"/>
  <c r="M5744" i="1"/>
  <c r="N5744" i="1"/>
  <c r="O5744" i="1"/>
  <c r="P5744" i="1"/>
  <c r="Q5744" i="1"/>
  <c r="D5745" i="1" l="1"/>
  <c r="E5745" i="1" s="1"/>
  <c r="Q5745" i="1"/>
  <c r="M5745" i="1"/>
  <c r="N5745" i="1"/>
  <c r="O5745" i="1"/>
  <c r="P5745" i="1"/>
  <c r="D5746" i="1" l="1"/>
  <c r="E5746" i="1" s="1"/>
  <c r="M5746" i="1"/>
  <c r="N5746" i="1"/>
  <c r="O5746" i="1"/>
  <c r="P5746" i="1"/>
  <c r="Q5746" i="1"/>
  <c r="D5747" i="1" l="1"/>
  <c r="E5747" i="1" s="1"/>
  <c r="M5747" i="1"/>
  <c r="N5747" i="1"/>
  <c r="O5747" i="1"/>
  <c r="P5747" i="1"/>
  <c r="Q5747" i="1"/>
  <c r="D5748" i="1" l="1"/>
  <c r="E5748" i="1" s="1"/>
  <c r="M5748" i="1"/>
  <c r="N5748" i="1"/>
  <c r="O5748" i="1"/>
  <c r="P5748" i="1"/>
  <c r="Q5748" i="1"/>
  <c r="D5749" i="1" l="1"/>
  <c r="E5749" i="1" s="1"/>
  <c r="Q5749" i="1"/>
  <c r="M5749" i="1"/>
  <c r="N5749" i="1"/>
  <c r="O5749" i="1"/>
  <c r="P5749" i="1"/>
  <c r="D5750" i="1" l="1"/>
  <c r="E5750" i="1" s="1"/>
  <c r="M5750" i="1"/>
  <c r="N5750" i="1"/>
  <c r="O5750" i="1"/>
  <c r="P5750" i="1"/>
  <c r="Q5750" i="1"/>
  <c r="D5751" i="1" l="1"/>
  <c r="E5751" i="1" s="1"/>
  <c r="M5751" i="1"/>
  <c r="N5751" i="1"/>
  <c r="O5751" i="1"/>
  <c r="P5751" i="1"/>
  <c r="Q5751" i="1"/>
  <c r="D5752" i="1" l="1"/>
  <c r="E5752" i="1" s="1"/>
  <c r="Q5752" i="1"/>
  <c r="M5752" i="1"/>
  <c r="N5752" i="1"/>
  <c r="O5752" i="1"/>
  <c r="P5752" i="1"/>
  <c r="D5753" i="1" l="1"/>
  <c r="E5753" i="1" s="1"/>
  <c r="M5753" i="1"/>
  <c r="N5753" i="1"/>
  <c r="O5753" i="1"/>
  <c r="P5753" i="1"/>
  <c r="Q5753" i="1"/>
  <c r="D5754" i="1" l="1"/>
  <c r="E5754" i="1" s="1"/>
  <c r="M5754" i="1"/>
  <c r="N5754" i="1"/>
  <c r="O5754" i="1"/>
  <c r="P5754" i="1"/>
  <c r="Q5754" i="1"/>
  <c r="D5755" i="1" l="1"/>
  <c r="E5755" i="1" s="1"/>
  <c r="M5755" i="1"/>
  <c r="N5755" i="1"/>
  <c r="O5755" i="1"/>
  <c r="P5755" i="1"/>
  <c r="Q5755" i="1"/>
  <c r="D5756" i="1" l="1"/>
  <c r="E5756" i="1" s="1"/>
  <c r="Q5756" i="1"/>
  <c r="M5756" i="1"/>
  <c r="N5756" i="1"/>
  <c r="O5756" i="1"/>
  <c r="P5756" i="1"/>
  <c r="D5757" i="1" l="1"/>
  <c r="E5757" i="1" s="1"/>
  <c r="M5757" i="1"/>
  <c r="N5757" i="1"/>
  <c r="O5757" i="1"/>
  <c r="P5757" i="1"/>
  <c r="Q5757" i="1"/>
  <c r="D5758" i="1" l="1"/>
  <c r="E5758" i="1" s="1"/>
  <c r="M5758" i="1"/>
  <c r="N5758" i="1"/>
  <c r="O5758" i="1"/>
  <c r="P5758" i="1"/>
  <c r="Q5758" i="1"/>
  <c r="D5759" i="1" l="1"/>
  <c r="E5759" i="1" s="1"/>
  <c r="M5759" i="1"/>
  <c r="N5759" i="1"/>
  <c r="O5759" i="1"/>
  <c r="P5759" i="1"/>
  <c r="Q5759" i="1"/>
  <c r="D5760" i="1" l="1"/>
  <c r="E5760" i="1" s="1"/>
  <c r="Q5760" i="1"/>
  <c r="M5760" i="1"/>
  <c r="N5760" i="1"/>
  <c r="O5760" i="1"/>
  <c r="P5760" i="1"/>
  <c r="D5761" i="1" l="1"/>
  <c r="E5761" i="1" s="1"/>
  <c r="M5761" i="1"/>
  <c r="N5761" i="1"/>
  <c r="O5761" i="1"/>
  <c r="P5761" i="1"/>
  <c r="Q5761" i="1"/>
  <c r="D5762" i="1" l="1"/>
  <c r="E5762" i="1" s="1"/>
  <c r="M5762" i="1"/>
  <c r="N5762" i="1"/>
  <c r="O5762" i="1"/>
  <c r="P5762" i="1"/>
  <c r="Q5762" i="1"/>
  <c r="D5763" i="1" l="1"/>
  <c r="E5763" i="1" s="1"/>
  <c r="M5763" i="1"/>
  <c r="N5763" i="1"/>
  <c r="O5763" i="1"/>
  <c r="P5763" i="1"/>
  <c r="Q5763" i="1"/>
  <c r="D5764" i="1" l="1"/>
  <c r="E5764" i="1" s="1"/>
  <c r="Q5764" i="1"/>
  <c r="M5764" i="1"/>
  <c r="N5764" i="1"/>
  <c r="O5764" i="1"/>
  <c r="P5764" i="1"/>
  <c r="D5765" i="1" l="1"/>
  <c r="E5765" i="1" s="1"/>
  <c r="M5765" i="1"/>
  <c r="N5765" i="1"/>
  <c r="O5765" i="1"/>
  <c r="P5765" i="1"/>
  <c r="Q5765" i="1"/>
  <c r="D5766" i="1" l="1"/>
  <c r="E5766" i="1" s="1"/>
  <c r="M5766" i="1"/>
  <c r="N5766" i="1"/>
  <c r="O5766" i="1"/>
  <c r="P5766" i="1"/>
  <c r="Q5766" i="1"/>
  <c r="D5767" i="1" l="1"/>
  <c r="E5767" i="1" s="1"/>
  <c r="M5767" i="1"/>
  <c r="N5767" i="1"/>
  <c r="O5767" i="1"/>
  <c r="P5767" i="1"/>
  <c r="Q5767" i="1"/>
  <c r="D5768" i="1" l="1"/>
  <c r="E5768" i="1" s="1"/>
  <c r="Q5768" i="1"/>
  <c r="M5768" i="1"/>
  <c r="N5768" i="1"/>
  <c r="O5768" i="1"/>
  <c r="P5768" i="1"/>
  <c r="D5769" i="1" l="1"/>
  <c r="E5769" i="1" s="1"/>
  <c r="M5769" i="1"/>
  <c r="N5769" i="1"/>
  <c r="O5769" i="1"/>
  <c r="P5769" i="1"/>
  <c r="Q5769" i="1"/>
  <c r="D5770" i="1" l="1"/>
  <c r="E5770" i="1" s="1"/>
  <c r="M5770" i="1"/>
  <c r="N5770" i="1"/>
  <c r="O5770" i="1"/>
  <c r="P5770" i="1"/>
  <c r="Q5770" i="1"/>
  <c r="D5771" i="1" l="1"/>
  <c r="E5771" i="1" s="1"/>
  <c r="M5771" i="1"/>
  <c r="N5771" i="1"/>
  <c r="O5771" i="1"/>
  <c r="P5771" i="1"/>
  <c r="Q5771" i="1"/>
  <c r="D5772" i="1" l="1"/>
  <c r="E5772" i="1" s="1"/>
  <c r="Q5772" i="1"/>
  <c r="M5772" i="1"/>
  <c r="N5772" i="1"/>
  <c r="O5772" i="1"/>
  <c r="P5772" i="1"/>
  <c r="D5773" i="1" l="1"/>
  <c r="E5773" i="1" s="1"/>
  <c r="M5773" i="1"/>
  <c r="N5773" i="1"/>
  <c r="O5773" i="1"/>
  <c r="P5773" i="1"/>
  <c r="Q5773" i="1"/>
  <c r="D5774" i="1" l="1"/>
  <c r="E5774" i="1" s="1"/>
  <c r="M5774" i="1"/>
  <c r="N5774" i="1"/>
  <c r="O5774" i="1"/>
  <c r="P5774" i="1"/>
  <c r="Q5774" i="1"/>
  <c r="D5775" i="1" l="1"/>
  <c r="E5775" i="1" s="1"/>
  <c r="M5775" i="1"/>
  <c r="N5775" i="1"/>
  <c r="O5775" i="1"/>
  <c r="P5775" i="1"/>
  <c r="Q5775" i="1"/>
  <c r="D5776" i="1" l="1"/>
  <c r="E5776" i="1" s="1"/>
  <c r="M5776" i="1"/>
  <c r="N5776" i="1"/>
  <c r="O5776" i="1"/>
  <c r="P5776" i="1"/>
  <c r="Q5776" i="1"/>
  <c r="D5777" i="1" l="1"/>
  <c r="E5777" i="1" s="1"/>
  <c r="Q5777" i="1"/>
  <c r="M5777" i="1"/>
  <c r="N5777" i="1"/>
  <c r="O5777" i="1"/>
  <c r="P5777" i="1"/>
  <c r="D5778" i="1" l="1"/>
  <c r="E5778" i="1" s="1"/>
  <c r="M5778" i="1"/>
  <c r="N5778" i="1"/>
  <c r="O5778" i="1"/>
  <c r="P5778" i="1"/>
  <c r="Q5778" i="1"/>
  <c r="D5779" i="1" l="1"/>
  <c r="E5779" i="1" s="1"/>
  <c r="M5779" i="1"/>
  <c r="N5779" i="1"/>
  <c r="O5779" i="1"/>
  <c r="P5779" i="1"/>
  <c r="Q5779" i="1"/>
  <c r="D5780" i="1" l="1"/>
  <c r="E5780" i="1" s="1"/>
  <c r="M5780" i="1"/>
  <c r="N5780" i="1"/>
  <c r="O5780" i="1"/>
  <c r="Q5780" i="1"/>
  <c r="P5780" i="1"/>
  <c r="D5781" i="1" l="1"/>
  <c r="E5781" i="1" s="1"/>
  <c r="O5781" i="1"/>
  <c r="P5781" i="1"/>
  <c r="Q5781" i="1"/>
  <c r="N5781" i="1"/>
  <c r="M5781" i="1"/>
  <c r="D5782" i="1" l="1"/>
  <c r="E5782" i="1" s="1"/>
  <c r="P5782" i="1"/>
  <c r="Q5782" i="1"/>
  <c r="N5782" i="1"/>
  <c r="O5782" i="1"/>
  <c r="M5782" i="1"/>
  <c r="D5783" i="1" l="1"/>
  <c r="E5783" i="1" s="1"/>
  <c r="M5783" i="1"/>
  <c r="N5783" i="1"/>
  <c r="O5783" i="1"/>
  <c r="P5783" i="1"/>
  <c r="Q5783" i="1"/>
  <c r="D5784" i="1" l="1"/>
  <c r="E5784" i="1" s="1"/>
  <c r="Q5784" i="1"/>
  <c r="M5784" i="1"/>
  <c r="N5784" i="1"/>
  <c r="O5784" i="1"/>
  <c r="P5784" i="1"/>
  <c r="D5785" i="1" l="1"/>
  <c r="E5785" i="1" s="1"/>
  <c r="M5785" i="1"/>
  <c r="N5785" i="1"/>
  <c r="O5785" i="1"/>
  <c r="P5785" i="1"/>
  <c r="Q5785" i="1"/>
  <c r="D5786" i="1" l="1"/>
  <c r="E5786" i="1" s="1"/>
  <c r="M5786" i="1"/>
  <c r="N5786" i="1"/>
  <c r="O5786" i="1"/>
  <c r="P5786" i="1"/>
  <c r="Q5786" i="1"/>
  <c r="D5787" i="1" l="1"/>
  <c r="E5787" i="1" s="1"/>
  <c r="M5787" i="1"/>
  <c r="N5787" i="1"/>
  <c r="O5787" i="1"/>
  <c r="P5787" i="1"/>
  <c r="Q5787" i="1"/>
  <c r="D5788" i="1" l="1"/>
  <c r="E5788" i="1" s="1"/>
  <c r="Q5788" i="1"/>
  <c r="M5788" i="1"/>
  <c r="N5788" i="1"/>
  <c r="O5788" i="1"/>
  <c r="P5788" i="1"/>
  <c r="D5789" i="1" l="1"/>
  <c r="E5789" i="1" s="1"/>
  <c r="M5789" i="1"/>
  <c r="N5789" i="1"/>
  <c r="O5789" i="1"/>
  <c r="P5789" i="1"/>
  <c r="Q5789" i="1"/>
  <c r="D5790" i="1" l="1"/>
  <c r="E5790" i="1" s="1"/>
  <c r="M5790" i="1"/>
  <c r="N5790" i="1"/>
  <c r="O5790" i="1"/>
  <c r="P5790" i="1"/>
  <c r="Q5790" i="1"/>
  <c r="D5791" i="1" l="1"/>
  <c r="E5791" i="1" s="1"/>
  <c r="M5791" i="1"/>
  <c r="N5791" i="1"/>
  <c r="O5791" i="1"/>
  <c r="P5791" i="1"/>
  <c r="Q5791" i="1"/>
  <c r="D5792" i="1" l="1"/>
  <c r="E5792" i="1" s="1"/>
  <c r="Q5792" i="1"/>
  <c r="N5792" i="1"/>
  <c r="O5792" i="1"/>
  <c r="M5792" i="1"/>
  <c r="P5792" i="1"/>
  <c r="D5793" i="1" l="1"/>
  <c r="E5793" i="1" s="1"/>
  <c r="M5793" i="1"/>
  <c r="N5793" i="1"/>
  <c r="O5793" i="1"/>
  <c r="P5793" i="1"/>
  <c r="Q5793" i="1"/>
  <c r="D5794" i="1" l="1"/>
  <c r="E5794" i="1" s="1"/>
  <c r="M5794" i="1"/>
  <c r="N5794" i="1"/>
  <c r="O5794" i="1"/>
  <c r="P5794" i="1"/>
  <c r="Q5794" i="1"/>
  <c r="D5795" i="1" l="1"/>
  <c r="E5795" i="1" s="1"/>
  <c r="M5795" i="1"/>
  <c r="N5795" i="1"/>
  <c r="O5795" i="1"/>
  <c r="P5795" i="1"/>
  <c r="Q5795" i="1"/>
  <c r="D5796" i="1" l="1"/>
  <c r="E5796" i="1" s="1"/>
  <c r="Q5796" i="1"/>
  <c r="M5796" i="1"/>
  <c r="N5796" i="1"/>
  <c r="O5796" i="1"/>
  <c r="P5796" i="1"/>
  <c r="D5797" i="1" l="1"/>
  <c r="E5797" i="1" s="1"/>
  <c r="M5797" i="1"/>
  <c r="N5797" i="1"/>
  <c r="O5797" i="1"/>
  <c r="P5797" i="1"/>
  <c r="Q5797" i="1"/>
  <c r="D5798" i="1" l="1"/>
  <c r="E5798" i="1" s="1"/>
  <c r="M5798" i="1"/>
  <c r="N5798" i="1"/>
  <c r="O5798" i="1"/>
  <c r="P5798" i="1"/>
  <c r="Q5798" i="1"/>
  <c r="D5799" i="1" l="1"/>
  <c r="E5799" i="1" s="1"/>
  <c r="M5799" i="1"/>
  <c r="N5799" i="1"/>
  <c r="O5799" i="1"/>
  <c r="P5799" i="1"/>
  <c r="Q5799" i="1"/>
  <c r="D5800" i="1" l="1"/>
  <c r="E5800" i="1" s="1"/>
  <c r="Q5800" i="1"/>
  <c r="M5800" i="1"/>
  <c r="N5800" i="1"/>
  <c r="O5800" i="1"/>
  <c r="P5800" i="1"/>
  <c r="D5801" i="1" l="1"/>
  <c r="E5801" i="1" s="1"/>
  <c r="M5801" i="1"/>
  <c r="N5801" i="1"/>
  <c r="O5801" i="1"/>
  <c r="P5801" i="1"/>
  <c r="Q5801" i="1"/>
  <c r="D5802" i="1" l="1"/>
  <c r="E5802" i="1" s="1"/>
  <c r="M5802" i="1"/>
  <c r="N5802" i="1"/>
  <c r="O5802" i="1"/>
  <c r="P5802" i="1"/>
  <c r="Q5802" i="1"/>
  <c r="D5803" i="1" l="1"/>
  <c r="E5803" i="1" s="1"/>
  <c r="M5803" i="1"/>
  <c r="N5803" i="1"/>
  <c r="O5803" i="1"/>
  <c r="P5803" i="1"/>
  <c r="Q5803" i="1"/>
  <c r="D5804" i="1" l="1"/>
  <c r="E5804" i="1" s="1"/>
  <c r="Q5804" i="1"/>
  <c r="M5804" i="1"/>
  <c r="N5804" i="1"/>
  <c r="O5804" i="1"/>
  <c r="P5804" i="1"/>
  <c r="D5805" i="1" l="1"/>
  <c r="E5805" i="1" s="1"/>
  <c r="M5805" i="1"/>
  <c r="N5805" i="1"/>
  <c r="O5805" i="1"/>
  <c r="P5805" i="1"/>
  <c r="Q5805" i="1"/>
  <c r="D5806" i="1" l="1"/>
  <c r="E5806" i="1" s="1"/>
  <c r="M5806" i="1"/>
  <c r="N5806" i="1"/>
  <c r="O5806" i="1"/>
  <c r="P5806" i="1"/>
  <c r="Q5806" i="1"/>
  <c r="D5807" i="1" l="1"/>
  <c r="E5807" i="1" s="1"/>
  <c r="M5807" i="1"/>
  <c r="N5807" i="1"/>
  <c r="O5807" i="1"/>
  <c r="P5807" i="1"/>
  <c r="Q5807" i="1"/>
  <c r="D5808" i="1" l="1"/>
  <c r="E5808" i="1" s="1"/>
  <c r="M5808" i="1"/>
  <c r="N5808" i="1"/>
  <c r="O5808" i="1"/>
  <c r="P5808" i="1"/>
  <c r="Q5808" i="1"/>
  <c r="D5809" i="1" l="1"/>
  <c r="E5809" i="1" s="1"/>
  <c r="Q5809" i="1"/>
  <c r="M5809" i="1"/>
  <c r="N5809" i="1"/>
  <c r="O5809" i="1"/>
  <c r="P5809" i="1"/>
  <c r="D5810" i="1" l="1"/>
  <c r="E5810" i="1" s="1"/>
  <c r="M5810" i="1"/>
  <c r="N5810" i="1"/>
  <c r="O5810" i="1"/>
  <c r="P5810" i="1"/>
  <c r="Q5810" i="1"/>
  <c r="D5811" i="1" l="1"/>
  <c r="E5811" i="1" s="1"/>
  <c r="M5811" i="1"/>
  <c r="N5811" i="1"/>
  <c r="O5811" i="1"/>
  <c r="P5811" i="1"/>
  <c r="Q5811" i="1"/>
  <c r="D5812" i="1" l="1"/>
  <c r="E5812" i="1" s="1"/>
  <c r="M5812" i="1"/>
  <c r="N5812" i="1"/>
  <c r="O5812" i="1"/>
  <c r="P5812" i="1"/>
  <c r="Q5812" i="1"/>
  <c r="D5813" i="1" l="1"/>
  <c r="E5813" i="1" s="1"/>
  <c r="M5813" i="1"/>
  <c r="N5813" i="1"/>
  <c r="O5813" i="1"/>
  <c r="P5813" i="1"/>
  <c r="Q5813" i="1"/>
  <c r="D5814" i="1" l="1"/>
  <c r="E5814" i="1" s="1"/>
  <c r="M5814" i="1"/>
  <c r="N5814" i="1"/>
  <c r="O5814" i="1"/>
  <c r="P5814" i="1"/>
  <c r="Q5814" i="1"/>
  <c r="D5815" i="1" l="1"/>
  <c r="E5815" i="1" s="1"/>
  <c r="M5815" i="1"/>
  <c r="N5815" i="1"/>
  <c r="O5815" i="1"/>
  <c r="P5815" i="1"/>
  <c r="Q5815" i="1"/>
  <c r="D5816" i="1" l="1"/>
  <c r="E5816" i="1" s="1"/>
  <c r="Q5816" i="1"/>
  <c r="M5816" i="1"/>
  <c r="N5816" i="1"/>
  <c r="O5816" i="1"/>
  <c r="P5816" i="1"/>
  <c r="D5817" i="1" l="1"/>
  <c r="E5817" i="1" s="1"/>
  <c r="M5817" i="1"/>
  <c r="N5817" i="1"/>
  <c r="O5817" i="1"/>
  <c r="P5817" i="1"/>
  <c r="Q5817" i="1"/>
  <c r="D5818" i="1" l="1"/>
  <c r="E5818" i="1" s="1"/>
  <c r="M5818" i="1"/>
  <c r="N5818" i="1"/>
  <c r="O5818" i="1"/>
  <c r="P5818" i="1"/>
  <c r="Q5818" i="1"/>
  <c r="D5819" i="1" l="1"/>
  <c r="E5819" i="1" s="1"/>
  <c r="M5819" i="1"/>
  <c r="N5819" i="1"/>
  <c r="O5819" i="1"/>
  <c r="P5819" i="1"/>
  <c r="Q5819" i="1"/>
  <c r="D5820" i="1" l="1"/>
  <c r="E5820" i="1" s="1"/>
  <c r="Q5820" i="1"/>
  <c r="M5820" i="1"/>
  <c r="N5820" i="1"/>
  <c r="O5820" i="1"/>
  <c r="P5820" i="1"/>
  <c r="D5821" i="1" l="1"/>
  <c r="E5821" i="1" s="1"/>
  <c r="M5821" i="1"/>
  <c r="N5821" i="1"/>
  <c r="O5821" i="1"/>
  <c r="P5821" i="1"/>
  <c r="Q5821" i="1"/>
  <c r="D5822" i="1" l="1"/>
  <c r="E5822" i="1" s="1"/>
  <c r="M5822" i="1"/>
  <c r="N5822" i="1"/>
  <c r="O5822" i="1"/>
  <c r="P5822" i="1"/>
  <c r="Q5822" i="1"/>
  <c r="D5823" i="1" l="1"/>
  <c r="E5823" i="1" s="1"/>
  <c r="M5823" i="1"/>
  <c r="N5823" i="1"/>
  <c r="O5823" i="1"/>
  <c r="P5823" i="1"/>
  <c r="Q5823" i="1"/>
  <c r="D5824" i="1" l="1"/>
  <c r="E5824" i="1" s="1"/>
  <c r="Q5824" i="1"/>
  <c r="M5824" i="1"/>
  <c r="N5824" i="1"/>
  <c r="O5824" i="1"/>
  <c r="P5824" i="1"/>
  <c r="D5825" i="1" l="1"/>
  <c r="E5825" i="1" s="1"/>
  <c r="M5825" i="1"/>
  <c r="N5825" i="1"/>
  <c r="O5825" i="1"/>
  <c r="P5825" i="1"/>
  <c r="Q5825" i="1"/>
  <c r="D5826" i="1" l="1"/>
  <c r="E5826" i="1" s="1"/>
  <c r="M5826" i="1"/>
  <c r="N5826" i="1"/>
  <c r="O5826" i="1"/>
  <c r="P5826" i="1"/>
  <c r="Q5826" i="1"/>
  <c r="D5827" i="1" l="1"/>
  <c r="E5827" i="1" s="1"/>
  <c r="M5827" i="1"/>
  <c r="N5827" i="1"/>
  <c r="O5827" i="1"/>
  <c r="P5827" i="1"/>
  <c r="Q5827" i="1"/>
  <c r="D5828" i="1" l="1"/>
  <c r="E5828" i="1" s="1"/>
  <c r="Q5828" i="1"/>
  <c r="M5828" i="1"/>
  <c r="N5828" i="1"/>
  <c r="O5828" i="1"/>
  <c r="P5828" i="1"/>
  <c r="D5829" i="1" l="1"/>
  <c r="E5829" i="1" s="1"/>
  <c r="M5829" i="1"/>
  <c r="N5829" i="1"/>
  <c r="O5829" i="1"/>
  <c r="P5829" i="1"/>
  <c r="Q5829" i="1"/>
  <c r="D5830" i="1" l="1"/>
  <c r="E5830" i="1" s="1"/>
  <c r="M5830" i="1"/>
  <c r="N5830" i="1"/>
  <c r="O5830" i="1"/>
  <c r="P5830" i="1"/>
  <c r="Q5830" i="1"/>
  <c r="D5831" i="1" l="1"/>
  <c r="E5831" i="1" s="1"/>
  <c r="M5831" i="1"/>
  <c r="N5831" i="1"/>
  <c r="O5831" i="1"/>
  <c r="P5831" i="1"/>
  <c r="Q5831" i="1"/>
  <c r="D5832" i="1" l="1"/>
  <c r="E5832" i="1" s="1"/>
  <c r="Q5832" i="1"/>
  <c r="M5832" i="1"/>
  <c r="N5832" i="1"/>
  <c r="O5832" i="1"/>
  <c r="P5832" i="1"/>
  <c r="D5833" i="1" l="1"/>
  <c r="E5833" i="1" s="1"/>
  <c r="M5833" i="1"/>
  <c r="N5833" i="1"/>
  <c r="O5833" i="1"/>
  <c r="P5833" i="1"/>
  <c r="Q5833" i="1"/>
  <c r="D5834" i="1" l="1"/>
  <c r="E5834" i="1" s="1"/>
  <c r="M5834" i="1"/>
  <c r="N5834" i="1"/>
  <c r="O5834" i="1"/>
  <c r="P5834" i="1"/>
  <c r="Q5834" i="1"/>
  <c r="D5835" i="1" l="1"/>
  <c r="E5835" i="1" s="1"/>
  <c r="M5835" i="1"/>
  <c r="N5835" i="1"/>
  <c r="O5835" i="1"/>
  <c r="P5835" i="1"/>
  <c r="Q5835" i="1"/>
  <c r="D5836" i="1" l="1"/>
  <c r="E5836" i="1" s="1"/>
  <c r="Q5836" i="1"/>
  <c r="M5836" i="1"/>
  <c r="N5836" i="1"/>
  <c r="O5836" i="1"/>
  <c r="P5836" i="1"/>
  <c r="D5837" i="1" l="1"/>
  <c r="E5837" i="1" s="1"/>
  <c r="M5837" i="1"/>
  <c r="N5837" i="1"/>
  <c r="O5837" i="1"/>
  <c r="P5837" i="1"/>
  <c r="Q5837" i="1"/>
  <c r="D5838" i="1" l="1"/>
  <c r="E5838" i="1" s="1"/>
  <c r="M5838" i="1"/>
  <c r="N5838" i="1"/>
  <c r="O5838" i="1"/>
  <c r="P5838" i="1"/>
  <c r="Q5838" i="1"/>
  <c r="D5839" i="1" l="1"/>
  <c r="E5839" i="1" s="1"/>
  <c r="M5839" i="1"/>
  <c r="N5839" i="1"/>
  <c r="O5839" i="1"/>
  <c r="P5839" i="1"/>
  <c r="Q5839" i="1"/>
  <c r="D5840" i="1" l="1"/>
  <c r="E5840" i="1" s="1"/>
  <c r="M5840" i="1"/>
  <c r="N5840" i="1"/>
  <c r="O5840" i="1"/>
  <c r="P5840" i="1"/>
  <c r="Q5840" i="1"/>
  <c r="D5841" i="1" l="1"/>
  <c r="E5841" i="1" s="1"/>
  <c r="Q5841" i="1"/>
  <c r="M5841" i="1"/>
  <c r="N5841" i="1"/>
  <c r="O5841" i="1"/>
  <c r="P5841" i="1"/>
  <c r="D5842" i="1" l="1"/>
  <c r="E5842" i="1" s="1"/>
  <c r="M5842" i="1"/>
  <c r="N5842" i="1"/>
  <c r="O5842" i="1"/>
  <c r="P5842" i="1"/>
  <c r="Q5842" i="1"/>
  <c r="D5843" i="1" l="1"/>
  <c r="E5843" i="1" s="1"/>
  <c r="M5843" i="1"/>
  <c r="N5843" i="1"/>
  <c r="O5843" i="1"/>
  <c r="P5843" i="1"/>
  <c r="Q5843" i="1"/>
  <c r="D5844" i="1" l="1"/>
  <c r="E5844" i="1" s="1"/>
  <c r="M5844" i="1"/>
  <c r="N5844" i="1"/>
  <c r="O5844" i="1"/>
  <c r="P5844" i="1"/>
  <c r="Q5844" i="1"/>
  <c r="D5845" i="1" l="1"/>
  <c r="E5845" i="1" s="1"/>
  <c r="Q5845" i="1"/>
  <c r="M5845" i="1"/>
  <c r="N5845" i="1"/>
  <c r="O5845" i="1"/>
  <c r="P5845" i="1"/>
  <c r="D5846" i="1" l="1"/>
  <c r="E5846" i="1" s="1"/>
  <c r="M5846" i="1"/>
  <c r="N5846" i="1"/>
  <c r="O5846" i="1"/>
  <c r="P5846" i="1"/>
  <c r="Q5846" i="1"/>
  <c r="D5847" i="1" l="1"/>
  <c r="E5847" i="1" s="1"/>
  <c r="M5847" i="1"/>
  <c r="N5847" i="1"/>
  <c r="O5847" i="1"/>
  <c r="P5847" i="1"/>
  <c r="Q5847" i="1"/>
  <c r="D5848" i="1" l="1"/>
  <c r="E5848" i="1" s="1"/>
  <c r="Q5848" i="1"/>
  <c r="M5848" i="1"/>
  <c r="N5848" i="1"/>
  <c r="O5848" i="1"/>
  <c r="P5848" i="1"/>
  <c r="D5849" i="1" l="1"/>
  <c r="E5849" i="1" s="1"/>
  <c r="M5849" i="1"/>
  <c r="N5849" i="1"/>
  <c r="O5849" i="1"/>
  <c r="P5849" i="1"/>
  <c r="Q5849" i="1"/>
  <c r="D5850" i="1" l="1"/>
  <c r="E5850" i="1" s="1"/>
  <c r="M5850" i="1"/>
  <c r="N5850" i="1"/>
  <c r="O5850" i="1"/>
  <c r="P5850" i="1"/>
  <c r="Q5850" i="1"/>
  <c r="D5851" i="1" l="1"/>
  <c r="E5851" i="1" s="1"/>
  <c r="M5851" i="1"/>
  <c r="N5851" i="1"/>
  <c r="O5851" i="1"/>
  <c r="P5851" i="1"/>
  <c r="Q5851" i="1"/>
  <c r="D5852" i="1" l="1"/>
  <c r="E5852" i="1" s="1"/>
  <c r="Q5852" i="1"/>
  <c r="M5852" i="1"/>
  <c r="N5852" i="1"/>
  <c r="O5852" i="1"/>
  <c r="P5852" i="1"/>
  <c r="D5853" i="1" l="1"/>
  <c r="E5853" i="1" s="1"/>
  <c r="M5853" i="1"/>
  <c r="N5853" i="1"/>
  <c r="O5853" i="1"/>
  <c r="P5853" i="1"/>
  <c r="Q5853" i="1"/>
  <c r="D5854" i="1" l="1"/>
  <c r="E5854" i="1" s="1"/>
  <c r="M5854" i="1"/>
  <c r="N5854" i="1"/>
  <c r="O5854" i="1"/>
  <c r="P5854" i="1"/>
  <c r="Q5854" i="1"/>
  <c r="D5855" i="1" l="1"/>
  <c r="E5855" i="1" s="1"/>
  <c r="M5855" i="1"/>
  <c r="N5855" i="1"/>
  <c r="O5855" i="1"/>
  <c r="P5855" i="1"/>
  <c r="Q5855" i="1"/>
  <c r="D5856" i="1" l="1"/>
  <c r="E5856" i="1" s="1"/>
  <c r="Q5856" i="1"/>
  <c r="M5856" i="1"/>
  <c r="N5856" i="1"/>
  <c r="O5856" i="1"/>
  <c r="P5856" i="1"/>
  <c r="D5857" i="1" l="1"/>
  <c r="E5857" i="1" s="1"/>
  <c r="M5857" i="1"/>
  <c r="N5857" i="1"/>
  <c r="O5857" i="1"/>
  <c r="P5857" i="1"/>
  <c r="Q5857" i="1"/>
  <c r="D5858" i="1" l="1"/>
  <c r="E5858" i="1" s="1"/>
  <c r="M5858" i="1"/>
  <c r="N5858" i="1"/>
  <c r="O5858" i="1"/>
  <c r="P5858" i="1"/>
  <c r="Q5858" i="1"/>
  <c r="D5859" i="1" l="1"/>
  <c r="E5859" i="1" s="1"/>
  <c r="M5859" i="1"/>
  <c r="N5859" i="1"/>
  <c r="O5859" i="1"/>
  <c r="P5859" i="1"/>
  <c r="Q5859" i="1"/>
  <c r="D5860" i="1" l="1"/>
  <c r="E5860" i="1" s="1"/>
  <c r="Q5860" i="1"/>
  <c r="M5860" i="1"/>
  <c r="N5860" i="1"/>
  <c r="O5860" i="1"/>
  <c r="P5860" i="1"/>
  <c r="D5861" i="1" l="1"/>
  <c r="E5861" i="1" s="1"/>
  <c r="M5861" i="1"/>
  <c r="N5861" i="1"/>
  <c r="O5861" i="1"/>
  <c r="P5861" i="1"/>
  <c r="Q5861" i="1"/>
  <c r="D5862" i="1" l="1"/>
  <c r="E5862" i="1" s="1"/>
  <c r="M5862" i="1"/>
  <c r="N5862" i="1"/>
  <c r="O5862" i="1"/>
  <c r="P5862" i="1"/>
  <c r="Q5862" i="1"/>
  <c r="D5863" i="1" l="1"/>
  <c r="E5863" i="1" s="1"/>
  <c r="M5863" i="1"/>
  <c r="N5863" i="1"/>
  <c r="O5863" i="1"/>
  <c r="P5863" i="1"/>
  <c r="Q5863" i="1"/>
  <c r="D5864" i="1" l="1"/>
  <c r="E5864" i="1" s="1"/>
  <c r="Q5864" i="1"/>
  <c r="M5864" i="1"/>
  <c r="N5864" i="1"/>
  <c r="O5864" i="1"/>
  <c r="P5864" i="1"/>
  <c r="D5865" i="1" l="1"/>
  <c r="E5865" i="1" s="1"/>
  <c r="M5865" i="1"/>
  <c r="N5865" i="1"/>
  <c r="O5865" i="1"/>
  <c r="P5865" i="1"/>
  <c r="Q5865" i="1"/>
  <c r="D5866" i="1" l="1"/>
  <c r="E5866" i="1" s="1"/>
  <c r="M5866" i="1"/>
  <c r="N5866" i="1"/>
  <c r="O5866" i="1"/>
  <c r="P5866" i="1"/>
  <c r="Q5866" i="1"/>
  <c r="D5867" i="1" l="1"/>
  <c r="E5867" i="1" s="1"/>
  <c r="M5867" i="1"/>
  <c r="N5867" i="1"/>
  <c r="O5867" i="1"/>
  <c r="P5867" i="1"/>
  <c r="Q5867" i="1"/>
  <c r="D5868" i="1" l="1"/>
  <c r="E5868" i="1" s="1"/>
  <c r="Q5868" i="1"/>
  <c r="M5868" i="1"/>
  <c r="N5868" i="1"/>
  <c r="O5868" i="1"/>
  <c r="P5868" i="1"/>
  <c r="D5869" i="1" l="1"/>
  <c r="E5869" i="1" s="1"/>
  <c r="M5869" i="1"/>
  <c r="N5869" i="1"/>
  <c r="O5869" i="1"/>
  <c r="P5869" i="1"/>
  <c r="Q5869" i="1"/>
  <c r="D5870" i="1" l="1"/>
  <c r="E5870" i="1" s="1"/>
  <c r="M5870" i="1"/>
  <c r="N5870" i="1"/>
  <c r="O5870" i="1"/>
  <c r="P5870" i="1"/>
  <c r="Q5870" i="1"/>
  <c r="D5871" i="1" l="1"/>
  <c r="E5871" i="1" s="1"/>
  <c r="M5871" i="1"/>
  <c r="N5871" i="1"/>
  <c r="O5871" i="1"/>
  <c r="P5871" i="1"/>
  <c r="Q5871" i="1"/>
  <c r="D5872" i="1" l="1"/>
  <c r="E5872" i="1" s="1"/>
  <c r="M5872" i="1"/>
  <c r="N5872" i="1"/>
  <c r="O5872" i="1"/>
  <c r="P5872" i="1"/>
  <c r="Q5872" i="1"/>
  <c r="D5873" i="1" l="1"/>
  <c r="E5873" i="1" s="1"/>
  <c r="Q5873" i="1"/>
  <c r="M5873" i="1"/>
  <c r="N5873" i="1"/>
  <c r="O5873" i="1"/>
  <c r="P5873" i="1"/>
  <c r="D5874" i="1" l="1"/>
  <c r="E5874" i="1" s="1"/>
  <c r="M5874" i="1"/>
  <c r="N5874" i="1"/>
  <c r="O5874" i="1"/>
  <c r="P5874" i="1"/>
  <c r="Q5874" i="1"/>
  <c r="D5875" i="1" l="1"/>
  <c r="E5875" i="1" s="1"/>
  <c r="M5875" i="1"/>
  <c r="N5875" i="1"/>
  <c r="O5875" i="1"/>
  <c r="P5875" i="1"/>
  <c r="Q5875" i="1"/>
  <c r="D5876" i="1" l="1"/>
  <c r="E5876" i="1" s="1"/>
  <c r="M5876" i="1"/>
  <c r="N5876" i="1"/>
  <c r="O5876" i="1"/>
  <c r="P5876" i="1"/>
  <c r="Q5876" i="1"/>
  <c r="D5877" i="1" l="1"/>
  <c r="E5877" i="1" s="1"/>
  <c r="Q5877" i="1"/>
  <c r="M5877" i="1"/>
  <c r="N5877" i="1"/>
  <c r="O5877" i="1"/>
  <c r="P5877" i="1"/>
  <c r="D5878" i="1" l="1"/>
  <c r="E5878" i="1" s="1"/>
  <c r="M5878" i="1"/>
  <c r="N5878" i="1"/>
  <c r="O5878" i="1"/>
  <c r="P5878" i="1"/>
  <c r="Q5878" i="1"/>
  <c r="D5879" i="1" l="1"/>
  <c r="E5879" i="1" s="1"/>
  <c r="M5879" i="1"/>
  <c r="N5879" i="1"/>
  <c r="O5879" i="1"/>
  <c r="P5879" i="1"/>
  <c r="Q5879" i="1"/>
  <c r="D5880" i="1" l="1"/>
  <c r="E5880" i="1" s="1"/>
  <c r="Q5880" i="1"/>
  <c r="M5880" i="1"/>
  <c r="N5880" i="1"/>
  <c r="O5880" i="1"/>
  <c r="P5880" i="1"/>
  <c r="D5881" i="1" l="1"/>
  <c r="E5881" i="1" s="1"/>
  <c r="M5881" i="1"/>
  <c r="N5881" i="1"/>
  <c r="O5881" i="1"/>
  <c r="P5881" i="1"/>
  <c r="Q5881" i="1"/>
  <c r="D5882" i="1" l="1"/>
  <c r="E5882" i="1" s="1"/>
  <c r="M5882" i="1"/>
  <c r="N5882" i="1"/>
  <c r="O5882" i="1"/>
  <c r="P5882" i="1"/>
  <c r="Q5882" i="1"/>
  <c r="D5883" i="1" l="1"/>
  <c r="E5883" i="1" s="1"/>
  <c r="M5883" i="1"/>
  <c r="N5883" i="1"/>
  <c r="O5883" i="1"/>
  <c r="P5883" i="1"/>
  <c r="Q5883" i="1"/>
  <c r="D5884" i="1" l="1"/>
  <c r="E5884" i="1" s="1"/>
  <c r="Q5884" i="1"/>
  <c r="M5884" i="1"/>
  <c r="N5884" i="1"/>
  <c r="O5884" i="1"/>
  <c r="P5884" i="1"/>
  <c r="D5885" i="1" l="1"/>
  <c r="E5885" i="1" s="1"/>
  <c r="M5885" i="1"/>
  <c r="N5885" i="1"/>
  <c r="O5885" i="1"/>
  <c r="P5885" i="1"/>
  <c r="Q5885" i="1"/>
  <c r="D5886" i="1" l="1"/>
  <c r="E5886" i="1" s="1"/>
  <c r="M5886" i="1"/>
  <c r="N5886" i="1"/>
  <c r="O5886" i="1"/>
  <c r="P5886" i="1"/>
  <c r="Q5886" i="1"/>
  <c r="D5887" i="1" l="1"/>
  <c r="E5887" i="1" s="1"/>
  <c r="M5887" i="1"/>
  <c r="N5887" i="1"/>
  <c r="O5887" i="1"/>
  <c r="P5887" i="1"/>
  <c r="Q5887" i="1"/>
  <c r="D5888" i="1" l="1"/>
  <c r="E5888" i="1" s="1"/>
  <c r="Q5888" i="1"/>
  <c r="M5888" i="1"/>
  <c r="N5888" i="1"/>
  <c r="O5888" i="1"/>
  <c r="P5888" i="1"/>
  <c r="D5889" i="1" l="1"/>
  <c r="E5889" i="1" s="1"/>
  <c r="M5889" i="1"/>
  <c r="N5889" i="1"/>
  <c r="O5889" i="1"/>
  <c r="P5889" i="1"/>
  <c r="Q5889" i="1"/>
  <c r="D5890" i="1" l="1"/>
  <c r="E5890" i="1" s="1"/>
  <c r="M5890" i="1"/>
  <c r="N5890" i="1"/>
  <c r="O5890" i="1"/>
  <c r="P5890" i="1"/>
  <c r="Q5890" i="1"/>
  <c r="D5891" i="1" l="1"/>
  <c r="E5891" i="1" s="1"/>
  <c r="M5891" i="1"/>
  <c r="N5891" i="1"/>
  <c r="O5891" i="1"/>
  <c r="P5891" i="1"/>
  <c r="Q5891" i="1"/>
  <c r="D5892" i="1" l="1"/>
  <c r="E5892" i="1" s="1"/>
  <c r="Q5892" i="1"/>
  <c r="M5892" i="1"/>
  <c r="N5892" i="1"/>
  <c r="O5892" i="1"/>
  <c r="P5892" i="1"/>
  <c r="D5893" i="1" l="1"/>
  <c r="E5893" i="1" s="1"/>
  <c r="M5893" i="1"/>
  <c r="N5893" i="1"/>
  <c r="O5893" i="1"/>
  <c r="P5893" i="1"/>
  <c r="Q5893" i="1"/>
  <c r="D5894" i="1" l="1"/>
  <c r="E5894" i="1" s="1"/>
  <c r="M5894" i="1"/>
  <c r="N5894" i="1"/>
  <c r="O5894" i="1"/>
  <c r="P5894" i="1"/>
  <c r="Q5894" i="1"/>
  <c r="D5895" i="1" l="1"/>
  <c r="E5895" i="1" s="1"/>
  <c r="M5895" i="1"/>
  <c r="N5895" i="1"/>
  <c r="O5895" i="1"/>
  <c r="P5895" i="1"/>
  <c r="Q5895" i="1"/>
  <c r="D5896" i="1" l="1"/>
  <c r="E5896" i="1" s="1"/>
  <c r="Q5896" i="1"/>
  <c r="M5896" i="1"/>
  <c r="N5896" i="1"/>
  <c r="O5896" i="1"/>
  <c r="P5896" i="1"/>
  <c r="D5897" i="1" l="1"/>
  <c r="E5897" i="1" s="1"/>
  <c r="M5897" i="1"/>
  <c r="N5897" i="1"/>
  <c r="O5897" i="1"/>
  <c r="P5897" i="1"/>
  <c r="Q5897" i="1"/>
  <c r="D5898" i="1" l="1"/>
  <c r="E5898" i="1" s="1"/>
  <c r="M5898" i="1"/>
  <c r="N5898" i="1"/>
  <c r="O5898" i="1"/>
  <c r="P5898" i="1"/>
  <c r="Q5898" i="1"/>
  <c r="D5899" i="1" l="1"/>
  <c r="E5899" i="1" s="1"/>
  <c r="M5899" i="1"/>
  <c r="N5899" i="1"/>
  <c r="O5899" i="1"/>
  <c r="P5899" i="1"/>
  <c r="Q5899" i="1"/>
  <c r="D5900" i="1" l="1"/>
  <c r="E5900" i="1" s="1"/>
  <c r="Q5900" i="1"/>
  <c r="M5900" i="1"/>
  <c r="N5900" i="1"/>
  <c r="O5900" i="1"/>
  <c r="P5900" i="1"/>
  <c r="D5901" i="1" l="1"/>
  <c r="E5901" i="1" s="1"/>
  <c r="M5901" i="1"/>
  <c r="N5901" i="1"/>
  <c r="O5901" i="1"/>
  <c r="P5901" i="1"/>
  <c r="Q5901" i="1"/>
  <c r="D5902" i="1" l="1"/>
  <c r="E5902" i="1" s="1"/>
  <c r="M5902" i="1"/>
  <c r="N5902" i="1"/>
  <c r="O5902" i="1"/>
  <c r="P5902" i="1"/>
  <c r="Q5902" i="1"/>
  <c r="D5903" i="1" l="1"/>
  <c r="E5903" i="1" s="1"/>
  <c r="M5903" i="1"/>
  <c r="N5903" i="1"/>
  <c r="O5903" i="1"/>
  <c r="P5903" i="1"/>
  <c r="Q5903" i="1"/>
  <c r="D5904" i="1" l="1"/>
  <c r="E5904" i="1" s="1"/>
  <c r="M5904" i="1"/>
  <c r="N5904" i="1"/>
  <c r="O5904" i="1"/>
  <c r="P5904" i="1"/>
  <c r="Q5904" i="1"/>
  <c r="D5905" i="1" l="1"/>
  <c r="E5905" i="1" s="1"/>
  <c r="Q5905" i="1"/>
  <c r="M5905" i="1"/>
  <c r="N5905" i="1"/>
  <c r="O5905" i="1"/>
  <c r="P5905" i="1"/>
  <c r="D5906" i="1" l="1"/>
  <c r="E5906" i="1" s="1"/>
  <c r="M5906" i="1"/>
  <c r="N5906" i="1"/>
  <c r="O5906" i="1"/>
  <c r="P5906" i="1"/>
  <c r="Q5906" i="1"/>
  <c r="D5907" i="1" l="1"/>
  <c r="E5907" i="1" s="1"/>
  <c r="M5907" i="1"/>
  <c r="N5907" i="1"/>
  <c r="O5907" i="1"/>
  <c r="P5907" i="1"/>
  <c r="Q5907" i="1"/>
  <c r="D5908" i="1" l="1"/>
  <c r="E5908" i="1" s="1"/>
  <c r="M5908" i="1"/>
  <c r="N5908" i="1"/>
  <c r="O5908" i="1"/>
  <c r="P5908" i="1"/>
  <c r="Q5908" i="1"/>
  <c r="D5909" i="1" l="1"/>
  <c r="E5909" i="1" s="1"/>
  <c r="Q5909" i="1"/>
  <c r="M5909" i="1"/>
  <c r="N5909" i="1"/>
  <c r="O5909" i="1"/>
  <c r="P5909" i="1"/>
  <c r="D5910" i="1" l="1"/>
  <c r="E5910" i="1" s="1"/>
  <c r="M5910" i="1"/>
  <c r="N5910" i="1"/>
  <c r="O5910" i="1"/>
  <c r="P5910" i="1"/>
  <c r="Q5910" i="1"/>
  <c r="D5911" i="1" l="1"/>
  <c r="E5911" i="1" s="1"/>
  <c r="M5911" i="1"/>
  <c r="N5911" i="1"/>
  <c r="O5911" i="1"/>
  <c r="Q5911" i="1"/>
  <c r="P5911" i="1"/>
  <c r="D5912" i="1" l="1"/>
  <c r="E5912" i="1" s="1"/>
  <c r="Q5912" i="1"/>
  <c r="N5912" i="1"/>
  <c r="M5912" i="1"/>
  <c r="O5912" i="1"/>
  <c r="P5912" i="1"/>
  <c r="D5913" i="1" l="1"/>
  <c r="E5913" i="1" s="1"/>
  <c r="M5913" i="1"/>
  <c r="N5913" i="1"/>
  <c r="O5913" i="1"/>
  <c r="P5913" i="1"/>
  <c r="Q5913" i="1"/>
  <c r="D5914" i="1" l="1"/>
  <c r="E5914" i="1" s="1"/>
  <c r="M5914" i="1"/>
  <c r="N5914" i="1"/>
  <c r="O5914" i="1"/>
  <c r="P5914" i="1"/>
  <c r="Q5914" i="1"/>
  <c r="D5915" i="1" l="1"/>
  <c r="E5915" i="1" s="1"/>
  <c r="M5915" i="1"/>
  <c r="N5915" i="1"/>
  <c r="O5915" i="1"/>
  <c r="P5915" i="1"/>
  <c r="Q5915" i="1"/>
  <c r="D5916" i="1" l="1"/>
  <c r="E5916" i="1" s="1"/>
  <c r="Q5916" i="1"/>
  <c r="M5916" i="1"/>
  <c r="N5916" i="1"/>
  <c r="O5916" i="1"/>
  <c r="P5916" i="1"/>
  <c r="D5917" i="1" l="1"/>
  <c r="E5917" i="1" s="1"/>
  <c r="M5917" i="1"/>
  <c r="N5917" i="1"/>
  <c r="O5917" i="1"/>
  <c r="P5917" i="1"/>
  <c r="Q5917" i="1"/>
  <c r="D5918" i="1" l="1"/>
  <c r="E5918" i="1" s="1"/>
  <c r="M5918" i="1"/>
  <c r="N5918" i="1"/>
  <c r="O5918" i="1"/>
  <c r="P5918" i="1"/>
  <c r="Q5918" i="1"/>
  <c r="D5919" i="1" l="1"/>
  <c r="E5919" i="1" s="1"/>
  <c r="M5919" i="1"/>
  <c r="N5919" i="1"/>
  <c r="O5919" i="1"/>
  <c r="P5919" i="1"/>
  <c r="Q5919" i="1"/>
  <c r="D5920" i="1" l="1"/>
  <c r="E5920" i="1" s="1"/>
  <c r="Q5920" i="1"/>
  <c r="M5920" i="1"/>
  <c r="N5920" i="1"/>
  <c r="O5920" i="1"/>
  <c r="P5920" i="1"/>
  <c r="D5921" i="1" l="1"/>
  <c r="E5921" i="1" s="1"/>
  <c r="M5921" i="1"/>
  <c r="N5921" i="1"/>
  <c r="P5921" i="1"/>
  <c r="O5921" i="1"/>
  <c r="Q5921" i="1"/>
  <c r="D5922" i="1" l="1"/>
  <c r="E5922" i="1" s="1"/>
  <c r="M5922" i="1"/>
  <c r="N5922" i="1"/>
  <c r="O5922" i="1"/>
  <c r="P5922" i="1"/>
  <c r="Q5922" i="1"/>
  <c r="D5923" i="1" l="1"/>
  <c r="E5923" i="1" s="1"/>
  <c r="M5923" i="1"/>
  <c r="N5923" i="1"/>
  <c r="O5923" i="1"/>
  <c r="P5923" i="1"/>
  <c r="Q5923" i="1"/>
  <c r="D5924" i="1" l="1"/>
  <c r="E5924" i="1" s="1"/>
  <c r="Q5924" i="1"/>
  <c r="M5924" i="1"/>
  <c r="N5924" i="1"/>
  <c r="O5924" i="1"/>
  <c r="P5924" i="1"/>
  <c r="D5925" i="1" l="1"/>
  <c r="E5925" i="1" s="1"/>
  <c r="M5925" i="1"/>
  <c r="N5925" i="1"/>
  <c r="O5925" i="1"/>
  <c r="P5925" i="1"/>
  <c r="Q5925" i="1"/>
  <c r="D5926" i="1" l="1"/>
  <c r="E5926" i="1" s="1"/>
  <c r="M5926" i="1"/>
  <c r="N5926" i="1"/>
  <c r="O5926" i="1"/>
  <c r="P5926" i="1"/>
  <c r="Q5926" i="1"/>
  <c r="D5927" i="1" l="1"/>
  <c r="E5927" i="1" s="1"/>
  <c r="M5927" i="1"/>
  <c r="N5927" i="1"/>
  <c r="O5927" i="1"/>
  <c r="P5927" i="1"/>
  <c r="Q5927" i="1"/>
  <c r="D5928" i="1" l="1"/>
  <c r="E5928" i="1" s="1"/>
  <c r="Q5928" i="1"/>
  <c r="M5928" i="1"/>
  <c r="N5928" i="1"/>
  <c r="O5928" i="1"/>
  <c r="P5928" i="1"/>
  <c r="D5929" i="1" l="1"/>
  <c r="E5929" i="1" s="1"/>
  <c r="M5929" i="1"/>
  <c r="N5929" i="1"/>
  <c r="O5929" i="1"/>
  <c r="P5929" i="1"/>
  <c r="Q5929" i="1"/>
  <c r="D5930" i="1" l="1"/>
  <c r="E5930" i="1" s="1"/>
  <c r="M5930" i="1"/>
  <c r="N5930" i="1"/>
  <c r="O5930" i="1"/>
  <c r="P5930" i="1"/>
  <c r="Q5930" i="1"/>
  <c r="D5931" i="1" l="1"/>
  <c r="E5931" i="1" s="1"/>
  <c r="M5931" i="1"/>
  <c r="N5931" i="1"/>
  <c r="O5931" i="1"/>
  <c r="P5931" i="1"/>
  <c r="Q5931" i="1"/>
  <c r="D5932" i="1" l="1"/>
  <c r="E5932" i="1" s="1"/>
  <c r="Q5932" i="1"/>
  <c r="M5932" i="1"/>
  <c r="P5932" i="1"/>
  <c r="N5932" i="1"/>
  <c r="O5932" i="1"/>
  <c r="D5933" i="1" l="1"/>
  <c r="E5933" i="1" s="1"/>
  <c r="M5933" i="1"/>
  <c r="N5933" i="1"/>
  <c r="O5933" i="1"/>
  <c r="P5933" i="1"/>
  <c r="Q5933" i="1"/>
  <c r="D5934" i="1" l="1"/>
  <c r="E5934" i="1" s="1"/>
  <c r="M5934" i="1"/>
  <c r="N5934" i="1"/>
  <c r="O5934" i="1"/>
  <c r="P5934" i="1"/>
  <c r="Q5934" i="1"/>
  <c r="D5935" i="1" l="1"/>
  <c r="E5935" i="1" s="1"/>
  <c r="M5935" i="1"/>
  <c r="N5935" i="1"/>
  <c r="O5935" i="1"/>
  <c r="P5935" i="1"/>
  <c r="Q5935" i="1"/>
  <c r="D5936" i="1" l="1"/>
  <c r="E5936" i="1" s="1"/>
  <c r="M5936" i="1"/>
  <c r="N5936" i="1"/>
  <c r="O5936" i="1"/>
  <c r="P5936" i="1"/>
  <c r="Q5936" i="1"/>
  <c r="D5937" i="1" l="1"/>
  <c r="E5937" i="1" s="1"/>
  <c r="Q5937" i="1"/>
  <c r="M5937" i="1"/>
  <c r="N5937" i="1"/>
  <c r="O5937" i="1"/>
  <c r="P5937" i="1"/>
  <c r="D5938" i="1" l="1"/>
  <c r="E5938" i="1" s="1"/>
  <c r="M5938" i="1"/>
  <c r="N5938" i="1"/>
  <c r="O5938" i="1"/>
  <c r="P5938" i="1"/>
  <c r="Q5938" i="1"/>
  <c r="D5939" i="1" l="1"/>
  <c r="E5939" i="1" s="1"/>
  <c r="M5939" i="1"/>
  <c r="N5939" i="1"/>
  <c r="O5939" i="1"/>
  <c r="P5939" i="1"/>
  <c r="Q5939" i="1"/>
  <c r="D5940" i="1" l="1"/>
  <c r="E5940" i="1" s="1"/>
  <c r="M5940" i="1"/>
  <c r="N5940" i="1"/>
  <c r="O5940" i="1"/>
  <c r="P5940" i="1"/>
  <c r="Q5940" i="1"/>
  <c r="D5941" i="1" l="1"/>
  <c r="E5941" i="1" s="1"/>
  <c r="Q5941" i="1"/>
  <c r="M5941" i="1"/>
  <c r="N5941" i="1"/>
  <c r="O5941" i="1"/>
  <c r="P5941" i="1"/>
  <c r="D5942" i="1" l="1"/>
  <c r="E5942" i="1" s="1"/>
  <c r="M5942" i="1"/>
  <c r="N5942" i="1"/>
  <c r="O5942" i="1"/>
  <c r="P5942" i="1"/>
  <c r="Q5942" i="1"/>
  <c r="D5943" i="1" l="1"/>
  <c r="E5943" i="1" s="1"/>
  <c r="M5943" i="1"/>
  <c r="N5943" i="1"/>
  <c r="O5943" i="1"/>
  <c r="P5943" i="1"/>
  <c r="Q5943" i="1"/>
  <c r="D5944" i="1" l="1"/>
  <c r="E5944" i="1" s="1"/>
  <c r="Q5944" i="1"/>
  <c r="M5944" i="1"/>
  <c r="N5944" i="1"/>
  <c r="O5944" i="1"/>
  <c r="P5944" i="1"/>
  <c r="D5945" i="1" l="1"/>
  <c r="E5945" i="1" s="1"/>
  <c r="M5945" i="1"/>
  <c r="N5945" i="1"/>
  <c r="O5945" i="1"/>
  <c r="P5945" i="1"/>
  <c r="Q5945" i="1"/>
  <c r="D5946" i="1" l="1"/>
  <c r="E5946" i="1" s="1"/>
  <c r="M5946" i="1"/>
  <c r="N5946" i="1"/>
  <c r="O5946" i="1"/>
  <c r="P5946" i="1"/>
  <c r="Q5946" i="1"/>
  <c r="D5947" i="1" l="1"/>
  <c r="E5947" i="1" s="1"/>
  <c r="M5947" i="1"/>
  <c r="N5947" i="1"/>
  <c r="O5947" i="1"/>
  <c r="P5947" i="1"/>
  <c r="Q5947" i="1"/>
  <c r="D5948" i="1" l="1"/>
  <c r="E5948" i="1" s="1"/>
  <c r="Q5948" i="1"/>
  <c r="M5948" i="1"/>
  <c r="N5948" i="1"/>
  <c r="O5948" i="1"/>
  <c r="P5948" i="1"/>
  <c r="D5949" i="1" l="1"/>
  <c r="E5949" i="1" s="1"/>
  <c r="M5949" i="1"/>
  <c r="N5949" i="1"/>
  <c r="O5949" i="1"/>
  <c r="P5949" i="1"/>
  <c r="Q5949" i="1"/>
  <c r="D5950" i="1" l="1"/>
  <c r="E5950" i="1" s="1"/>
  <c r="M5950" i="1"/>
  <c r="N5950" i="1"/>
  <c r="O5950" i="1"/>
  <c r="P5950" i="1"/>
  <c r="Q5950" i="1"/>
  <c r="D5951" i="1" l="1"/>
  <c r="E5951" i="1" s="1"/>
  <c r="M5951" i="1"/>
  <c r="N5951" i="1"/>
  <c r="O5951" i="1"/>
  <c r="P5951" i="1"/>
  <c r="Q5951" i="1"/>
  <c r="D5952" i="1" l="1"/>
  <c r="E5952" i="1" s="1"/>
  <c r="Q5952" i="1"/>
  <c r="N5952" i="1"/>
  <c r="M5952" i="1"/>
  <c r="O5952" i="1"/>
  <c r="P5952" i="1"/>
  <c r="D5953" i="1" l="1"/>
  <c r="E5953" i="1" s="1"/>
  <c r="M5953" i="1"/>
  <c r="N5953" i="1"/>
  <c r="O5953" i="1"/>
  <c r="P5953" i="1"/>
  <c r="Q5953" i="1"/>
  <c r="D5954" i="1" l="1"/>
  <c r="E5954" i="1" s="1"/>
  <c r="M5954" i="1"/>
  <c r="N5954" i="1"/>
  <c r="O5954" i="1"/>
  <c r="P5954" i="1"/>
  <c r="Q5954" i="1"/>
  <c r="D5955" i="1" l="1"/>
  <c r="E5955" i="1" s="1"/>
  <c r="M5955" i="1"/>
  <c r="N5955" i="1"/>
  <c r="O5955" i="1"/>
  <c r="P5955" i="1"/>
  <c r="Q5955" i="1"/>
  <c r="D5956" i="1" l="1"/>
  <c r="E5956" i="1" s="1"/>
  <c r="Q5956" i="1"/>
  <c r="M5956" i="1"/>
  <c r="N5956" i="1"/>
  <c r="O5956" i="1"/>
  <c r="P5956" i="1"/>
  <c r="D5957" i="1" l="1"/>
  <c r="E5957" i="1" s="1"/>
  <c r="M5957" i="1"/>
  <c r="N5957" i="1"/>
  <c r="O5957" i="1"/>
  <c r="P5957" i="1"/>
  <c r="Q5957" i="1"/>
  <c r="D5958" i="1" l="1"/>
  <c r="E5958" i="1" s="1"/>
  <c r="M5958" i="1"/>
  <c r="N5958" i="1"/>
  <c r="O5958" i="1"/>
  <c r="P5958" i="1"/>
  <c r="Q5958" i="1"/>
  <c r="D5959" i="1" l="1"/>
  <c r="E5959" i="1" s="1"/>
  <c r="M5959" i="1"/>
  <c r="N5959" i="1"/>
  <c r="O5959" i="1"/>
  <c r="P5959" i="1"/>
  <c r="Q5959" i="1"/>
  <c r="D5960" i="1" l="1"/>
  <c r="E5960" i="1" s="1"/>
  <c r="Q5960" i="1"/>
  <c r="M5960" i="1"/>
  <c r="N5960" i="1"/>
  <c r="O5960" i="1"/>
  <c r="P5960" i="1"/>
  <c r="D5961" i="1" l="1"/>
  <c r="E5961" i="1" s="1"/>
  <c r="M5961" i="1"/>
  <c r="N5961" i="1"/>
  <c r="O5961" i="1"/>
  <c r="P5961" i="1"/>
  <c r="Q5961" i="1"/>
  <c r="D5962" i="1" l="1"/>
  <c r="E5962" i="1" s="1"/>
  <c r="M5962" i="1"/>
  <c r="N5962" i="1"/>
  <c r="O5962" i="1"/>
  <c r="P5962" i="1"/>
  <c r="Q5962" i="1"/>
  <c r="D5963" i="1" l="1"/>
  <c r="E5963" i="1" s="1"/>
  <c r="M5963" i="1"/>
  <c r="N5963" i="1"/>
  <c r="O5963" i="1"/>
  <c r="P5963" i="1"/>
  <c r="Q5963" i="1"/>
  <c r="D5964" i="1" l="1"/>
  <c r="E5964" i="1" s="1"/>
  <c r="Q5964" i="1"/>
  <c r="M5964" i="1"/>
  <c r="N5964" i="1"/>
  <c r="O5964" i="1"/>
  <c r="P5964" i="1"/>
  <c r="D5965" i="1" l="1"/>
  <c r="E5965" i="1" s="1"/>
  <c r="M5965" i="1"/>
  <c r="N5965" i="1"/>
  <c r="O5965" i="1"/>
  <c r="P5965" i="1"/>
  <c r="Q5965" i="1"/>
  <c r="D5966" i="1" l="1"/>
  <c r="E5966" i="1" s="1"/>
  <c r="M5966" i="1"/>
  <c r="N5966" i="1"/>
  <c r="O5966" i="1"/>
  <c r="P5966" i="1"/>
  <c r="Q5966" i="1"/>
  <c r="D5967" i="1" l="1"/>
  <c r="E5967" i="1" s="1"/>
  <c r="M5967" i="1"/>
  <c r="N5967" i="1"/>
  <c r="O5967" i="1"/>
  <c r="P5967" i="1"/>
  <c r="Q5967" i="1"/>
  <c r="D5968" i="1" l="1"/>
  <c r="E5968" i="1" s="1"/>
  <c r="M5968" i="1"/>
  <c r="N5968" i="1"/>
  <c r="O5968" i="1"/>
  <c r="P5968" i="1"/>
  <c r="Q5968" i="1"/>
  <c r="D5969" i="1" l="1"/>
  <c r="E5969" i="1" s="1"/>
  <c r="Q5969" i="1"/>
  <c r="M5969" i="1"/>
  <c r="N5969" i="1"/>
  <c r="O5969" i="1"/>
  <c r="P5969" i="1"/>
  <c r="D5970" i="1" l="1"/>
  <c r="E5970" i="1" s="1"/>
  <c r="M5970" i="1"/>
  <c r="N5970" i="1"/>
  <c r="O5970" i="1"/>
  <c r="P5970" i="1"/>
  <c r="Q5970" i="1"/>
  <c r="D5971" i="1" l="1"/>
  <c r="E5971" i="1" s="1"/>
  <c r="M5971" i="1"/>
  <c r="N5971" i="1"/>
  <c r="O5971" i="1"/>
  <c r="P5971" i="1"/>
  <c r="Q5971" i="1"/>
  <c r="D5972" i="1" l="1"/>
  <c r="E5972" i="1" s="1"/>
  <c r="M5972" i="1"/>
  <c r="N5972" i="1"/>
  <c r="O5972" i="1"/>
  <c r="P5972" i="1"/>
  <c r="Q5972" i="1"/>
  <c r="D5973" i="1" l="1"/>
  <c r="E5973" i="1" s="1"/>
  <c r="M5973" i="1"/>
  <c r="N5973" i="1"/>
  <c r="P5973" i="1"/>
  <c r="O5973" i="1"/>
  <c r="Q5973" i="1"/>
  <c r="D5974" i="1" l="1"/>
  <c r="E5974" i="1" s="1"/>
  <c r="M5974" i="1"/>
  <c r="N5974" i="1"/>
  <c r="O5974" i="1"/>
  <c r="P5974" i="1"/>
  <c r="Q5974" i="1"/>
  <c r="D5975" i="1" l="1"/>
  <c r="E5975" i="1" s="1"/>
  <c r="M5975" i="1"/>
  <c r="N5975" i="1"/>
  <c r="O5975" i="1"/>
  <c r="P5975" i="1"/>
  <c r="Q5975" i="1"/>
  <c r="D5976" i="1" l="1"/>
  <c r="E5976" i="1" s="1"/>
  <c r="Q5976" i="1"/>
  <c r="M5976" i="1"/>
  <c r="N5976" i="1"/>
  <c r="O5976" i="1"/>
  <c r="P5976" i="1"/>
  <c r="D5977" i="1" l="1"/>
  <c r="E5977" i="1" s="1"/>
  <c r="M5977" i="1"/>
  <c r="N5977" i="1"/>
  <c r="O5977" i="1"/>
  <c r="P5977" i="1"/>
  <c r="Q5977" i="1"/>
  <c r="D5978" i="1" l="1"/>
  <c r="E5978" i="1" s="1"/>
  <c r="M5978" i="1"/>
  <c r="N5978" i="1"/>
  <c r="O5978" i="1"/>
  <c r="P5978" i="1"/>
  <c r="Q5978" i="1"/>
  <c r="D5979" i="1" l="1"/>
  <c r="E5979" i="1" s="1"/>
  <c r="M5979" i="1"/>
  <c r="N5979" i="1"/>
  <c r="O5979" i="1"/>
  <c r="P5979" i="1"/>
  <c r="Q5979" i="1"/>
  <c r="D5980" i="1" l="1"/>
  <c r="E5980" i="1" s="1"/>
  <c r="Q5980" i="1"/>
  <c r="M5980" i="1"/>
  <c r="N5980" i="1"/>
  <c r="O5980" i="1"/>
  <c r="P5980" i="1"/>
  <c r="D5981" i="1" l="1"/>
  <c r="E5981" i="1" s="1"/>
  <c r="M5981" i="1"/>
  <c r="N5981" i="1"/>
  <c r="O5981" i="1"/>
  <c r="P5981" i="1"/>
  <c r="Q5981" i="1"/>
  <c r="D5982" i="1" l="1"/>
  <c r="E5982" i="1" s="1"/>
  <c r="M5982" i="1"/>
  <c r="N5982" i="1"/>
  <c r="O5982" i="1"/>
  <c r="P5982" i="1"/>
  <c r="Q5982" i="1"/>
  <c r="D5983" i="1" l="1"/>
  <c r="E5983" i="1" s="1"/>
  <c r="M5983" i="1"/>
  <c r="N5983" i="1"/>
  <c r="O5983" i="1"/>
  <c r="P5983" i="1"/>
  <c r="Q5983" i="1"/>
  <c r="D5984" i="1" l="1"/>
  <c r="E5984" i="1" s="1"/>
  <c r="Q5984" i="1"/>
  <c r="M5984" i="1"/>
  <c r="N5984" i="1"/>
  <c r="O5984" i="1"/>
  <c r="P5984" i="1"/>
  <c r="D5985" i="1" l="1"/>
  <c r="E5985" i="1" s="1"/>
  <c r="M5985" i="1"/>
  <c r="N5985" i="1"/>
  <c r="O5985" i="1"/>
  <c r="P5985" i="1"/>
  <c r="Q5985" i="1"/>
  <c r="D5986" i="1" l="1"/>
  <c r="E5986" i="1" s="1"/>
  <c r="M5986" i="1"/>
  <c r="N5986" i="1"/>
  <c r="O5986" i="1"/>
  <c r="P5986" i="1"/>
  <c r="Q5986" i="1"/>
  <c r="D5987" i="1" l="1"/>
  <c r="E5987" i="1" s="1"/>
  <c r="M5987" i="1"/>
  <c r="N5987" i="1"/>
  <c r="O5987" i="1"/>
  <c r="P5987" i="1"/>
  <c r="Q5987" i="1"/>
  <c r="D5988" i="1" l="1"/>
  <c r="E5988" i="1" s="1"/>
  <c r="Q5988" i="1"/>
  <c r="M5988" i="1"/>
  <c r="N5988" i="1"/>
  <c r="O5988" i="1"/>
  <c r="P5988" i="1"/>
  <c r="D5989" i="1" l="1"/>
  <c r="E5989" i="1" s="1"/>
  <c r="M5989" i="1"/>
  <c r="N5989" i="1"/>
  <c r="O5989" i="1"/>
  <c r="P5989" i="1"/>
  <c r="Q5989" i="1"/>
  <c r="D5990" i="1" l="1"/>
  <c r="E5990" i="1" s="1"/>
  <c r="M5990" i="1"/>
  <c r="N5990" i="1"/>
  <c r="O5990" i="1"/>
  <c r="P5990" i="1"/>
  <c r="Q5990" i="1"/>
  <c r="D5991" i="1" l="1"/>
  <c r="E5991" i="1" s="1"/>
  <c r="M5991" i="1"/>
  <c r="N5991" i="1"/>
  <c r="O5991" i="1"/>
  <c r="P5991" i="1"/>
  <c r="Q5991" i="1"/>
  <c r="D5992" i="1" l="1"/>
  <c r="E5992" i="1" s="1"/>
  <c r="Q5992" i="1"/>
  <c r="M5992" i="1"/>
  <c r="N5992" i="1"/>
  <c r="O5992" i="1"/>
  <c r="P5992" i="1"/>
  <c r="D5993" i="1" l="1"/>
  <c r="E5993" i="1" s="1"/>
  <c r="M5993" i="1"/>
  <c r="N5993" i="1"/>
  <c r="O5993" i="1"/>
  <c r="P5993" i="1"/>
  <c r="Q5993" i="1"/>
  <c r="D5994" i="1" l="1"/>
  <c r="E5994" i="1" s="1"/>
  <c r="M5994" i="1"/>
  <c r="N5994" i="1"/>
  <c r="O5994" i="1"/>
  <c r="P5994" i="1"/>
  <c r="Q5994" i="1"/>
  <c r="D5995" i="1" l="1"/>
  <c r="E5995" i="1" s="1"/>
  <c r="M5995" i="1"/>
  <c r="N5995" i="1"/>
  <c r="O5995" i="1"/>
  <c r="P5995" i="1"/>
  <c r="Q5995" i="1"/>
  <c r="D5996" i="1" l="1"/>
  <c r="E5996" i="1" s="1"/>
  <c r="Q5996" i="1"/>
  <c r="M5996" i="1"/>
  <c r="N5996" i="1"/>
  <c r="O5996" i="1"/>
  <c r="P5996" i="1"/>
  <c r="D5997" i="1" l="1"/>
  <c r="E5997" i="1" s="1"/>
  <c r="M5997" i="1"/>
  <c r="N5997" i="1"/>
  <c r="O5997" i="1"/>
  <c r="P5997" i="1"/>
  <c r="Q5997" i="1"/>
  <c r="D5998" i="1" l="1"/>
  <c r="E5998" i="1" s="1"/>
  <c r="M5998" i="1"/>
  <c r="N5998" i="1"/>
  <c r="O5998" i="1"/>
  <c r="P5998" i="1"/>
  <c r="Q5998" i="1"/>
  <c r="D5999" i="1" l="1"/>
  <c r="E5999" i="1" s="1"/>
  <c r="M5999" i="1"/>
  <c r="N5999" i="1"/>
  <c r="O5999" i="1"/>
  <c r="P5999" i="1"/>
  <c r="Q5999" i="1"/>
  <c r="D6000" i="1" l="1"/>
  <c r="E6000" i="1" s="1"/>
  <c r="M6000" i="1"/>
  <c r="N6000" i="1"/>
  <c r="O6000" i="1"/>
  <c r="P6000" i="1"/>
  <c r="Q6000" i="1"/>
  <c r="D6001" i="1" l="1"/>
  <c r="E6001" i="1" s="1"/>
  <c r="O6001" i="1"/>
  <c r="P6001" i="1"/>
  <c r="Q6001" i="1"/>
  <c r="M6001" i="1"/>
  <c r="N6001" i="1"/>
  <c r="D6002" i="1" l="1"/>
  <c r="E6002" i="1" s="1"/>
  <c r="N6002" i="1"/>
  <c r="O6002" i="1"/>
  <c r="P6002" i="1"/>
  <c r="Q6002" i="1"/>
  <c r="M6002" i="1"/>
  <c r="D6003" i="1" l="1"/>
  <c r="E6003" i="1" s="1"/>
  <c r="M6003" i="1"/>
  <c r="N6003" i="1"/>
  <c r="O6003" i="1"/>
  <c r="P6003" i="1"/>
  <c r="Q6003" i="1"/>
  <c r="D6004" i="1" l="1"/>
  <c r="E6004" i="1" s="1"/>
  <c r="M6004" i="1"/>
  <c r="N6004" i="1"/>
  <c r="O6004" i="1"/>
  <c r="P6004" i="1"/>
  <c r="Q6004" i="1"/>
  <c r="D6005" i="1" l="1"/>
  <c r="E6005" i="1" s="1"/>
  <c r="Q6005" i="1"/>
  <c r="M6005" i="1"/>
  <c r="N6005" i="1"/>
  <c r="O6005" i="1"/>
  <c r="P6005" i="1"/>
  <c r="D6006" i="1" l="1"/>
  <c r="E6006" i="1" s="1"/>
  <c r="M6006" i="1"/>
  <c r="N6006" i="1"/>
  <c r="O6006" i="1"/>
  <c r="P6006" i="1"/>
  <c r="Q6006" i="1"/>
  <c r="D6007" i="1" l="1"/>
  <c r="E6007" i="1" s="1"/>
  <c r="M6007" i="1"/>
  <c r="N6007" i="1"/>
  <c r="O6007" i="1"/>
  <c r="P6007" i="1"/>
  <c r="Q6007" i="1"/>
  <c r="D6008" i="1" l="1"/>
  <c r="E6008" i="1" s="1"/>
  <c r="Q6008" i="1"/>
  <c r="M6008" i="1"/>
  <c r="N6008" i="1"/>
  <c r="O6008" i="1"/>
  <c r="P6008" i="1"/>
  <c r="D6009" i="1" l="1"/>
  <c r="E6009" i="1" s="1"/>
  <c r="M6009" i="1"/>
  <c r="N6009" i="1"/>
  <c r="O6009" i="1"/>
  <c r="P6009" i="1"/>
  <c r="Q6009" i="1"/>
  <c r="D6010" i="1" l="1"/>
  <c r="E6010" i="1" s="1"/>
  <c r="M6010" i="1"/>
  <c r="N6010" i="1"/>
  <c r="O6010" i="1"/>
  <c r="P6010" i="1"/>
  <c r="Q6010" i="1"/>
  <c r="D6011" i="1" l="1"/>
  <c r="E6011" i="1" s="1"/>
  <c r="M6011" i="1"/>
  <c r="N6011" i="1"/>
  <c r="O6011" i="1"/>
  <c r="P6011" i="1"/>
  <c r="Q6011" i="1"/>
  <c r="D6012" i="1" l="1"/>
  <c r="E6012" i="1" s="1"/>
  <c r="Q6012" i="1"/>
  <c r="M6012" i="1"/>
  <c r="N6012" i="1"/>
  <c r="O6012" i="1"/>
  <c r="P6012" i="1"/>
  <c r="D6013" i="1" l="1"/>
  <c r="E6013" i="1" s="1"/>
  <c r="M6013" i="1"/>
  <c r="N6013" i="1"/>
  <c r="O6013" i="1"/>
  <c r="P6013" i="1"/>
  <c r="Q6013" i="1"/>
  <c r="D6014" i="1" l="1"/>
  <c r="E6014" i="1" s="1"/>
  <c r="M6014" i="1"/>
  <c r="N6014" i="1"/>
  <c r="O6014" i="1"/>
  <c r="P6014" i="1"/>
  <c r="Q6014" i="1"/>
  <c r="D6015" i="1" l="1"/>
  <c r="E6015" i="1" s="1"/>
  <c r="M6015" i="1"/>
  <c r="N6015" i="1"/>
  <c r="O6015" i="1"/>
  <c r="P6015" i="1"/>
  <c r="Q6015" i="1"/>
  <c r="D6016" i="1" l="1"/>
  <c r="E6016" i="1" s="1"/>
  <c r="Q6016" i="1"/>
  <c r="M6016" i="1"/>
  <c r="N6016" i="1"/>
  <c r="O6016" i="1"/>
  <c r="P6016" i="1"/>
  <c r="D6017" i="1" l="1"/>
  <c r="E6017" i="1" s="1"/>
  <c r="M6017" i="1"/>
  <c r="N6017" i="1"/>
  <c r="O6017" i="1"/>
  <c r="P6017" i="1"/>
  <c r="Q6017" i="1"/>
  <c r="D6018" i="1" l="1"/>
  <c r="E6018" i="1" s="1"/>
  <c r="M6018" i="1"/>
  <c r="N6018" i="1"/>
  <c r="O6018" i="1"/>
  <c r="P6018" i="1"/>
  <c r="Q6018" i="1"/>
  <c r="D6019" i="1" l="1"/>
  <c r="E6019" i="1" s="1"/>
  <c r="M6019" i="1"/>
  <c r="N6019" i="1"/>
  <c r="O6019" i="1"/>
  <c r="P6019" i="1"/>
  <c r="Q6019" i="1"/>
  <c r="D6020" i="1" l="1"/>
  <c r="E6020" i="1" s="1"/>
  <c r="Q6020" i="1"/>
  <c r="M6020" i="1"/>
  <c r="N6020" i="1"/>
  <c r="O6020" i="1"/>
  <c r="P6020" i="1"/>
  <c r="D6021" i="1" l="1"/>
  <c r="E6021" i="1" s="1"/>
  <c r="M6021" i="1"/>
  <c r="N6021" i="1"/>
  <c r="O6021" i="1"/>
  <c r="P6021" i="1"/>
  <c r="Q6021" i="1"/>
  <c r="D6022" i="1" l="1"/>
  <c r="E6022" i="1" s="1"/>
  <c r="M6022" i="1"/>
  <c r="N6022" i="1"/>
  <c r="O6022" i="1"/>
  <c r="P6022" i="1"/>
  <c r="Q6022" i="1"/>
  <c r="D6023" i="1" l="1"/>
  <c r="E6023" i="1" s="1"/>
  <c r="M6023" i="1"/>
  <c r="N6023" i="1"/>
  <c r="O6023" i="1"/>
  <c r="P6023" i="1"/>
  <c r="Q6023" i="1"/>
  <c r="D6024" i="1" l="1"/>
  <c r="E6024" i="1" s="1"/>
  <c r="Q6024" i="1"/>
  <c r="M6024" i="1"/>
  <c r="N6024" i="1"/>
  <c r="O6024" i="1"/>
  <c r="P6024" i="1"/>
  <c r="D6025" i="1" l="1"/>
  <c r="E6025" i="1" s="1"/>
  <c r="M6025" i="1"/>
  <c r="N6025" i="1"/>
  <c r="O6025" i="1"/>
  <c r="P6025" i="1"/>
  <c r="Q6025" i="1"/>
  <c r="D6026" i="1" l="1"/>
  <c r="E6026" i="1" s="1"/>
  <c r="M6026" i="1"/>
  <c r="N6026" i="1"/>
  <c r="O6026" i="1"/>
  <c r="P6026" i="1"/>
  <c r="Q6026" i="1"/>
  <c r="D6027" i="1" l="1"/>
  <c r="E6027" i="1" s="1"/>
  <c r="M6027" i="1"/>
  <c r="N6027" i="1"/>
  <c r="O6027" i="1"/>
  <c r="P6027" i="1"/>
  <c r="Q6027" i="1"/>
  <c r="D6028" i="1" l="1"/>
  <c r="E6028" i="1" s="1"/>
  <c r="Q6028" i="1"/>
  <c r="M6028" i="1"/>
  <c r="N6028" i="1"/>
  <c r="O6028" i="1"/>
  <c r="P6028" i="1"/>
  <c r="D6029" i="1" l="1"/>
  <c r="E6029" i="1" s="1"/>
  <c r="M6029" i="1"/>
  <c r="N6029" i="1"/>
  <c r="O6029" i="1"/>
  <c r="P6029" i="1"/>
  <c r="Q6029" i="1"/>
  <c r="D6030" i="1" l="1"/>
  <c r="E6030" i="1" s="1"/>
  <c r="M6030" i="1"/>
  <c r="N6030" i="1"/>
  <c r="O6030" i="1"/>
  <c r="P6030" i="1"/>
  <c r="Q6030" i="1"/>
  <c r="D6031" i="1" l="1"/>
  <c r="E6031" i="1" s="1"/>
  <c r="M6031" i="1"/>
  <c r="N6031" i="1"/>
  <c r="O6031" i="1"/>
  <c r="P6031" i="1"/>
  <c r="Q6031" i="1"/>
  <c r="D6032" i="1" l="1"/>
  <c r="E6032" i="1" s="1"/>
  <c r="M6032" i="1"/>
  <c r="N6032" i="1"/>
  <c r="O6032" i="1"/>
  <c r="P6032" i="1"/>
  <c r="Q6032" i="1"/>
  <c r="D6033" i="1" l="1"/>
  <c r="E6033" i="1" s="1"/>
  <c r="O6033" i="1"/>
  <c r="P6033" i="1"/>
  <c r="Q6033" i="1"/>
  <c r="M6033" i="1"/>
  <c r="N6033" i="1"/>
  <c r="D6034" i="1" l="1"/>
  <c r="E6034" i="1" s="1"/>
  <c r="M6034" i="1"/>
  <c r="N6034" i="1"/>
  <c r="O6034" i="1"/>
  <c r="P6034" i="1"/>
  <c r="Q6034" i="1"/>
  <c r="D6035" i="1" l="1"/>
  <c r="E6035" i="1" s="1"/>
  <c r="M6035" i="1"/>
  <c r="N6035" i="1"/>
  <c r="O6035" i="1"/>
  <c r="P6035" i="1"/>
  <c r="Q6035" i="1"/>
  <c r="D6036" i="1" l="1"/>
  <c r="E6036" i="1" s="1"/>
  <c r="M6036" i="1"/>
  <c r="N6036" i="1"/>
  <c r="O6036" i="1"/>
  <c r="P6036" i="1"/>
  <c r="Q6036" i="1"/>
  <c r="D6037" i="1" l="1"/>
  <c r="E6037" i="1" s="1"/>
  <c r="Q6037" i="1"/>
  <c r="M6037" i="1"/>
  <c r="N6037" i="1"/>
  <c r="O6037" i="1"/>
  <c r="P6037" i="1"/>
  <c r="D6038" i="1" l="1"/>
  <c r="E6038" i="1" s="1"/>
  <c r="M6038" i="1"/>
  <c r="N6038" i="1"/>
  <c r="O6038" i="1"/>
  <c r="P6038" i="1"/>
  <c r="Q6038" i="1"/>
  <c r="D6039" i="1" l="1"/>
  <c r="E6039" i="1" s="1"/>
  <c r="M6039" i="1"/>
  <c r="N6039" i="1"/>
  <c r="Q6039" i="1"/>
  <c r="O6039" i="1"/>
  <c r="P6039" i="1"/>
  <c r="D6040" i="1" l="1"/>
  <c r="E6040" i="1" s="1"/>
  <c r="Q6040" i="1"/>
  <c r="N6040" i="1"/>
  <c r="P6040" i="1"/>
  <c r="M6040" i="1"/>
  <c r="O6040" i="1"/>
  <c r="D6041" i="1" l="1"/>
  <c r="E6041" i="1" s="1"/>
  <c r="M6041" i="1"/>
  <c r="N6041" i="1"/>
  <c r="O6041" i="1"/>
  <c r="P6041" i="1"/>
  <c r="Q6041" i="1"/>
  <c r="D6042" i="1" l="1"/>
  <c r="E6042" i="1" s="1"/>
  <c r="M6042" i="1"/>
  <c r="N6042" i="1"/>
  <c r="P6042" i="1"/>
  <c r="O6042" i="1"/>
  <c r="Q6042" i="1"/>
  <c r="D6043" i="1" l="1"/>
  <c r="E6043" i="1" s="1"/>
  <c r="M6043" i="1"/>
  <c r="N6043" i="1"/>
  <c r="O6043" i="1"/>
  <c r="P6043" i="1"/>
  <c r="Q6043" i="1"/>
  <c r="D6044" i="1" l="1"/>
  <c r="E6044" i="1" s="1"/>
  <c r="Q6044" i="1"/>
  <c r="O6044" i="1"/>
  <c r="P6044" i="1"/>
  <c r="M6044" i="1"/>
  <c r="N6044" i="1"/>
  <c r="D6045" i="1" l="1"/>
  <c r="E6045" i="1" s="1"/>
  <c r="M6045" i="1"/>
  <c r="N6045" i="1"/>
  <c r="O6045" i="1"/>
  <c r="P6045" i="1"/>
  <c r="Q6045" i="1"/>
  <c r="D6046" i="1" l="1"/>
  <c r="E6046" i="1" s="1"/>
  <c r="M6046" i="1"/>
  <c r="N6046" i="1"/>
  <c r="O6046" i="1"/>
  <c r="P6046" i="1"/>
  <c r="Q6046" i="1"/>
  <c r="D6047" i="1" l="1"/>
  <c r="E6047" i="1" s="1"/>
  <c r="M6047" i="1"/>
  <c r="N6047" i="1"/>
  <c r="O6047" i="1"/>
  <c r="P6047" i="1"/>
  <c r="Q6047" i="1"/>
  <c r="D6048" i="1" l="1"/>
  <c r="E6048" i="1" s="1"/>
  <c r="Q6048" i="1"/>
  <c r="M6048" i="1"/>
  <c r="N6048" i="1"/>
  <c r="O6048" i="1"/>
  <c r="P6048" i="1"/>
  <c r="D6049" i="1" l="1"/>
  <c r="E6049" i="1" s="1"/>
  <c r="M6049" i="1"/>
  <c r="N6049" i="1"/>
  <c r="O6049" i="1"/>
  <c r="P6049" i="1"/>
  <c r="Q6049" i="1"/>
  <c r="D6050" i="1" l="1"/>
  <c r="E6050" i="1" s="1"/>
  <c r="M6050" i="1"/>
  <c r="N6050" i="1"/>
  <c r="O6050" i="1"/>
  <c r="P6050" i="1"/>
  <c r="Q6050" i="1"/>
  <c r="D6051" i="1" l="1"/>
  <c r="E6051" i="1" s="1"/>
  <c r="M6051" i="1"/>
  <c r="N6051" i="1"/>
  <c r="O6051" i="1"/>
  <c r="P6051" i="1"/>
  <c r="Q6051" i="1"/>
  <c r="D6052" i="1" l="1"/>
  <c r="E6052" i="1" s="1"/>
  <c r="Q6052" i="1"/>
  <c r="M6052" i="1"/>
  <c r="N6052" i="1"/>
  <c r="O6052" i="1"/>
  <c r="P6052" i="1"/>
  <c r="D6053" i="1" l="1"/>
  <c r="E6053" i="1" s="1"/>
  <c r="M6053" i="1"/>
  <c r="N6053" i="1"/>
  <c r="O6053" i="1"/>
  <c r="P6053" i="1"/>
  <c r="Q6053" i="1"/>
  <c r="D6054" i="1" l="1"/>
  <c r="E6054" i="1" s="1"/>
  <c r="M6054" i="1"/>
  <c r="N6054" i="1"/>
  <c r="O6054" i="1"/>
  <c r="P6054" i="1"/>
  <c r="Q6054" i="1"/>
  <c r="D6055" i="1" l="1"/>
  <c r="E6055" i="1" s="1"/>
  <c r="M6055" i="1"/>
  <c r="N6055" i="1"/>
  <c r="O6055" i="1"/>
  <c r="P6055" i="1"/>
  <c r="Q6055" i="1"/>
  <c r="D6056" i="1" l="1"/>
  <c r="E6056" i="1" s="1"/>
  <c r="Q6056" i="1"/>
  <c r="M6056" i="1"/>
  <c r="N6056" i="1"/>
  <c r="O6056" i="1"/>
  <c r="P6056" i="1"/>
  <c r="D6057" i="1" l="1"/>
  <c r="E6057" i="1" s="1"/>
  <c r="M6057" i="1"/>
  <c r="N6057" i="1"/>
  <c r="O6057" i="1"/>
  <c r="P6057" i="1"/>
  <c r="Q6057" i="1"/>
  <c r="D6058" i="1" l="1"/>
  <c r="E6058" i="1" s="1"/>
  <c r="M6058" i="1"/>
  <c r="N6058" i="1"/>
  <c r="O6058" i="1"/>
  <c r="P6058" i="1"/>
  <c r="Q6058" i="1"/>
  <c r="D6059" i="1" l="1"/>
  <c r="E6059" i="1" s="1"/>
  <c r="M6059" i="1"/>
  <c r="N6059" i="1"/>
  <c r="O6059" i="1"/>
  <c r="P6059" i="1"/>
  <c r="Q6059" i="1"/>
  <c r="D6060" i="1" l="1"/>
  <c r="E6060" i="1" s="1"/>
  <c r="Q6060" i="1"/>
  <c r="M6060" i="1"/>
  <c r="N6060" i="1"/>
  <c r="O6060" i="1"/>
  <c r="P6060" i="1"/>
  <c r="D6061" i="1" l="1"/>
  <c r="E6061" i="1" s="1"/>
  <c r="M6061" i="1"/>
  <c r="N6061" i="1"/>
  <c r="O6061" i="1"/>
  <c r="P6061" i="1"/>
  <c r="Q6061" i="1"/>
  <c r="D6062" i="1" l="1"/>
  <c r="E6062" i="1" s="1"/>
  <c r="M6062" i="1"/>
  <c r="N6062" i="1"/>
  <c r="O6062" i="1"/>
  <c r="P6062" i="1"/>
  <c r="Q6062" i="1"/>
  <c r="D6063" i="1" l="1"/>
  <c r="E6063" i="1" s="1"/>
  <c r="M6063" i="1"/>
  <c r="N6063" i="1"/>
  <c r="O6063" i="1"/>
  <c r="P6063" i="1"/>
  <c r="Q6063" i="1"/>
  <c r="D6064" i="1" l="1"/>
  <c r="E6064" i="1" s="1"/>
  <c r="M6064" i="1"/>
  <c r="N6064" i="1"/>
  <c r="O6064" i="1"/>
  <c r="P6064" i="1"/>
  <c r="Q6064" i="1"/>
  <c r="D6065" i="1" l="1"/>
  <c r="E6065" i="1" s="1"/>
  <c r="Q6065" i="1"/>
  <c r="M6065" i="1"/>
  <c r="N6065" i="1"/>
  <c r="O6065" i="1"/>
  <c r="P6065" i="1"/>
  <c r="D6066" i="1" l="1"/>
  <c r="E6066" i="1" s="1"/>
  <c r="M6066" i="1"/>
  <c r="N6066" i="1"/>
  <c r="O6066" i="1"/>
  <c r="P6066" i="1"/>
  <c r="Q6066" i="1"/>
  <c r="D6067" i="1" l="1"/>
  <c r="E6067" i="1" s="1"/>
  <c r="M6067" i="1"/>
  <c r="N6067" i="1"/>
  <c r="O6067" i="1"/>
  <c r="P6067" i="1"/>
  <c r="Q6067" i="1"/>
  <c r="D6068" i="1" l="1"/>
  <c r="E6068" i="1" s="1"/>
  <c r="M6068" i="1"/>
  <c r="N6068" i="1"/>
  <c r="O6068" i="1"/>
  <c r="P6068" i="1"/>
  <c r="Q6068" i="1"/>
  <c r="D6069" i="1" l="1"/>
  <c r="E6069" i="1" s="1"/>
  <c r="Q6069" i="1"/>
  <c r="M6069" i="1"/>
  <c r="N6069" i="1"/>
  <c r="O6069" i="1"/>
  <c r="P6069" i="1"/>
  <c r="D6070" i="1" l="1"/>
  <c r="E6070" i="1" s="1"/>
  <c r="M6070" i="1"/>
  <c r="N6070" i="1"/>
  <c r="O6070" i="1"/>
  <c r="P6070" i="1"/>
  <c r="Q6070" i="1"/>
  <c r="D6071" i="1" l="1"/>
  <c r="E6071" i="1" s="1"/>
  <c r="M6071" i="1"/>
  <c r="N6071" i="1"/>
  <c r="O6071" i="1"/>
  <c r="P6071" i="1"/>
  <c r="Q6071" i="1"/>
  <c r="D6072" i="1" l="1"/>
  <c r="E6072" i="1" s="1"/>
  <c r="Q6072" i="1"/>
  <c r="M6072" i="1"/>
  <c r="N6072" i="1"/>
  <c r="O6072" i="1"/>
  <c r="P6072" i="1"/>
  <c r="D6073" i="1" l="1"/>
  <c r="E6073" i="1" s="1"/>
  <c r="M6073" i="1"/>
  <c r="N6073" i="1"/>
  <c r="O6073" i="1"/>
  <c r="P6073" i="1"/>
  <c r="Q6073" i="1"/>
  <c r="D6074" i="1" l="1"/>
  <c r="E6074" i="1" s="1"/>
  <c r="M6074" i="1"/>
  <c r="N6074" i="1"/>
  <c r="O6074" i="1"/>
  <c r="P6074" i="1"/>
  <c r="Q6074" i="1"/>
  <c r="D6075" i="1" l="1"/>
  <c r="E6075" i="1" s="1"/>
  <c r="N6075" i="1"/>
  <c r="P6075" i="1"/>
  <c r="Q6075" i="1"/>
  <c r="M6075" i="1"/>
  <c r="O6075" i="1"/>
  <c r="D6076" i="1" l="1"/>
  <c r="E6076" i="1" s="1"/>
  <c r="O6076" i="1"/>
  <c r="P6076" i="1"/>
  <c r="Q6076" i="1"/>
  <c r="M6076" i="1"/>
  <c r="N6076" i="1"/>
  <c r="D6077" i="1" l="1"/>
  <c r="E6077" i="1" s="1"/>
  <c r="P6077" i="1"/>
  <c r="Q6077" i="1"/>
  <c r="M6077" i="1"/>
  <c r="N6077" i="1"/>
  <c r="O6077" i="1"/>
  <c r="D6078" i="1" l="1"/>
  <c r="E6078" i="1" s="1"/>
  <c r="M6078" i="1"/>
  <c r="N6078" i="1"/>
  <c r="O6078" i="1"/>
  <c r="P6078" i="1"/>
  <c r="Q6078" i="1"/>
  <c r="D6079" i="1" l="1"/>
  <c r="E6079" i="1" s="1"/>
  <c r="Q6079" i="1"/>
  <c r="M6079" i="1"/>
  <c r="N6079" i="1"/>
  <c r="O6079" i="1"/>
  <c r="P6079" i="1"/>
  <c r="D6080" i="1" l="1"/>
  <c r="E6080" i="1" s="1"/>
  <c r="M6080" i="1"/>
  <c r="N6080" i="1"/>
  <c r="O6080" i="1"/>
  <c r="P6080" i="1"/>
  <c r="Q6080" i="1"/>
  <c r="D6081" i="1" l="1"/>
  <c r="E6081" i="1" s="1"/>
  <c r="M6081" i="1"/>
  <c r="N6081" i="1"/>
  <c r="O6081" i="1"/>
  <c r="P6081" i="1"/>
  <c r="Q6081" i="1"/>
  <c r="D6082" i="1" l="1"/>
  <c r="E6082" i="1" s="1"/>
  <c r="M6082" i="1"/>
  <c r="N6082" i="1"/>
  <c r="O6082" i="1"/>
  <c r="P6082" i="1"/>
  <c r="Q6082" i="1"/>
  <c r="D6083" i="1" l="1"/>
  <c r="E6083" i="1" s="1"/>
  <c r="Q6083" i="1"/>
  <c r="M6083" i="1"/>
  <c r="N6083" i="1"/>
  <c r="O6083" i="1"/>
  <c r="P6083" i="1"/>
  <c r="D6084" i="1" l="1"/>
  <c r="E6084" i="1" s="1"/>
  <c r="M6084" i="1"/>
  <c r="N6084" i="1"/>
  <c r="O6084" i="1"/>
  <c r="P6084" i="1"/>
  <c r="Q6084" i="1"/>
  <c r="D6085" i="1" l="1"/>
  <c r="E6085" i="1" s="1"/>
  <c r="M6085" i="1"/>
  <c r="N6085" i="1"/>
  <c r="O6085" i="1"/>
  <c r="P6085" i="1"/>
  <c r="Q6085" i="1"/>
  <c r="D6086" i="1" l="1"/>
  <c r="E6086" i="1" s="1"/>
  <c r="M6086" i="1"/>
  <c r="N6086" i="1"/>
  <c r="O6086" i="1"/>
  <c r="P6086" i="1"/>
  <c r="Q6086" i="1"/>
  <c r="D6087" i="1" l="1"/>
  <c r="E6087" i="1" s="1"/>
  <c r="Q6087" i="1"/>
  <c r="M6087" i="1"/>
  <c r="N6087" i="1"/>
  <c r="O6087" i="1"/>
  <c r="P6087" i="1"/>
  <c r="D6088" i="1" l="1"/>
  <c r="E6088" i="1" s="1"/>
  <c r="M6088" i="1"/>
  <c r="N6088" i="1"/>
  <c r="O6088" i="1"/>
  <c r="P6088" i="1"/>
  <c r="Q6088" i="1"/>
  <c r="D6089" i="1" l="1"/>
  <c r="E6089" i="1" s="1"/>
  <c r="M6089" i="1"/>
  <c r="N6089" i="1"/>
  <c r="O6089" i="1"/>
  <c r="P6089" i="1"/>
  <c r="Q6089" i="1"/>
  <c r="D6090" i="1" l="1"/>
  <c r="E6090" i="1" s="1"/>
  <c r="M6090" i="1"/>
  <c r="N6090" i="1"/>
  <c r="O6090" i="1"/>
  <c r="P6090" i="1"/>
  <c r="Q6090" i="1"/>
  <c r="D6091" i="1" l="1"/>
  <c r="E6091" i="1" s="1"/>
  <c r="Q6091" i="1"/>
  <c r="M6091" i="1"/>
  <c r="N6091" i="1"/>
  <c r="O6091" i="1"/>
  <c r="P6091" i="1"/>
  <c r="D6092" i="1" l="1"/>
  <c r="E6092" i="1" s="1"/>
  <c r="M6092" i="1"/>
  <c r="N6092" i="1"/>
  <c r="O6092" i="1"/>
  <c r="P6092" i="1"/>
  <c r="Q6092" i="1"/>
  <c r="D6093" i="1" l="1"/>
  <c r="E6093" i="1" s="1"/>
  <c r="M6093" i="1"/>
  <c r="N6093" i="1"/>
  <c r="O6093" i="1"/>
  <c r="P6093" i="1"/>
  <c r="Q6093" i="1"/>
  <c r="D6094" i="1" l="1"/>
  <c r="E6094" i="1" s="1"/>
  <c r="M6094" i="1"/>
  <c r="N6094" i="1"/>
  <c r="O6094" i="1"/>
  <c r="P6094" i="1"/>
  <c r="Q6094" i="1"/>
  <c r="D6095" i="1" l="1"/>
  <c r="E6095" i="1" s="1"/>
  <c r="Q6095" i="1"/>
  <c r="M6095" i="1"/>
  <c r="N6095" i="1"/>
  <c r="O6095" i="1"/>
  <c r="P6095" i="1"/>
  <c r="D6096" i="1" l="1"/>
  <c r="E6096" i="1" s="1"/>
  <c r="M6096" i="1"/>
  <c r="N6096" i="1"/>
  <c r="O6096" i="1"/>
  <c r="P6096" i="1"/>
  <c r="Q6096" i="1"/>
  <c r="D6097" i="1" l="1"/>
  <c r="E6097" i="1" s="1"/>
  <c r="M6097" i="1"/>
  <c r="N6097" i="1"/>
  <c r="O6097" i="1"/>
  <c r="P6097" i="1"/>
  <c r="Q6097" i="1"/>
  <c r="D6098" i="1" l="1"/>
  <c r="E6098" i="1" s="1"/>
  <c r="M6098" i="1"/>
  <c r="N6098" i="1"/>
  <c r="O6098" i="1"/>
  <c r="P6098" i="1"/>
  <c r="Q6098" i="1"/>
  <c r="D6099" i="1" l="1"/>
  <c r="E6099" i="1" s="1"/>
  <c r="Q6099" i="1"/>
  <c r="M6099" i="1"/>
  <c r="N6099" i="1"/>
  <c r="O6099" i="1"/>
  <c r="P6099" i="1"/>
  <c r="D6100" i="1" l="1"/>
  <c r="E6100" i="1" s="1"/>
  <c r="M6100" i="1"/>
  <c r="N6100" i="1"/>
  <c r="O6100" i="1"/>
  <c r="P6100" i="1"/>
  <c r="Q6100" i="1"/>
  <c r="D6101" i="1" l="1"/>
  <c r="E6101" i="1" s="1"/>
  <c r="M6101" i="1"/>
  <c r="N6101" i="1"/>
  <c r="O6101" i="1"/>
  <c r="P6101" i="1"/>
  <c r="Q6101" i="1"/>
  <c r="D6102" i="1" l="1"/>
  <c r="E6102" i="1" s="1"/>
  <c r="M6102" i="1"/>
  <c r="N6102" i="1"/>
  <c r="O6102" i="1"/>
  <c r="P6102" i="1"/>
  <c r="Q6102" i="1"/>
  <c r="D6103" i="1" l="1"/>
  <c r="E6103" i="1" s="1"/>
  <c r="M6103" i="1"/>
  <c r="N6103" i="1"/>
  <c r="O6103" i="1"/>
  <c r="P6103" i="1"/>
  <c r="Q6103" i="1"/>
  <c r="D6104" i="1" l="1"/>
  <c r="E6104" i="1" s="1"/>
  <c r="M6104" i="1"/>
  <c r="N6104" i="1"/>
  <c r="O6104" i="1"/>
  <c r="P6104" i="1"/>
  <c r="Q6104" i="1"/>
  <c r="D6105" i="1" l="1"/>
  <c r="E6105" i="1" s="1"/>
  <c r="M6105" i="1"/>
  <c r="N6105" i="1"/>
  <c r="O6105" i="1"/>
  <c r="P6105" i="1"/>
  <c r="Q6105" i="1"/>
  <c r="D6106" i="1" l="1"/>
  <c r="E6106" i="1" s="1"/>
  <c r="M6106" i="1"/>
  <c r="N6106" i="1"/>
  <c r="O6106" i="1"/>
  <c r="P6106" i="1"/>
  <c r="Q6106" i="1"/>
  <c r="D6107" i="1" l="1"/>
  <c r="E6107" i="1" s="1"/>
  <c r="M6107" i="1"/>
  <c r="N6107" i="1"/>
  <c r="O6107" i="1"/>
  <c r="P6107" i="1"/>
  <c r="Q6107" i="1"/>
  <c r="D6108" i="1" l="1"/>
  <c r="E6108" i="1" s="1"/>
  <c r="Q6108" i="1"/>
  <c r="M6108" i="1"/>
  <c r="N6108" i="1"/>
  <c r="O6108" i="1"/>
  <c r="P6108" i="1"/>
  <c r="D6109" i="1" l="1"/>
  <c r="E6109" i="1" s="1"/>
  <c r="M6109" i="1"/>
  <c r="N6109" i="1"/>
  <c r="O6109" i="1"/>
  <c r="P6109" i="1"/>
  <c r="Q6109" i="1"/>
  <c r="D6110" i="1" l="1"/>
  <c r="E6110" i="1" s="1"/>
  <c r="M6110" i="1"/>
  <c r="N6110" i="1"/>
  <c r="O6110" i="1"/>
  <c r="P6110" i="1"/>
  <c r="Q6110" i="1"/>
  <c r="D6111" i="1" l="1"/>
  <c r="E6111" i="1" s="1"/>
  <c r="Q6111" i="1"/>
  <c r="M6111" i="1"/>
  <c r="N6111" i="1"/>
  <c r="O6111" i="1"/>
  <c r="P6111" i="1"/>
  <c r="D6112" i="1" l="1"/>
  <c r="E6112" i="1" s="1"/>
  <c r="M6112" i="1"/>
  <c r="N6112" i="1"/>
  <c r="O6112" i="1"/>
  <c r="P6112" i="1"/>
  <c r="Q6112" i="1"/>
  <c r="D6113" i="1" l="1"/>
  <c r="E6113" i="1" s="1"/>
  <c r="M6113" i="1"/>
  <c r="N6113" i="1"/>
  <c r="O6113" i="1"/>
  <c r="P6113" i="1"/>
  <c r="Q6113" i="1"/>
  <c r="D6114" i="1" l="1"/>
  <c r="E6114" i="1" s="1"/>
  <c r="M6114" i="1"/>
  <c r="N6114" i="1"/>
  <c r="O6114" i="1"/>
  <c r="P6114" i="1"/>
  <c r="Q6114" i="1"/>
  <c r="D6115" i="1" l="1"/>
  <c r="E6115" i="1" s="1"/>
  <c r="Q6115" i="1"/>
  <c r="M6115" i="1"/>
  <c r="N6115" i="1"/>
  <c r="O6115" i="1"/>
  <c r="P6115" i="1"/>
  <c r="D6116" i="1" l="1"/>
  <c r="E6116" i="1" s="1"/>
  <c r="M6116" i="1"/>
  <c r="N6116" i="1"/>
  <c r="O6116" i="1"/>
  <c r="P6116" i="1"/>
  <c r="Q6116" i="1"/>
  <c r="D6117" i="1" l="1"/>
  <c r="E6117" i="1" s="1"/>
  <c r="M6117" i="1"/>
  <c r="N6117" i="1"/>
  <c r="O6117" i="1"/>
  <c r="P6117" i="1"/>
  <c r="Q6117" i="1"/>
  <c r="D6118" i="1" l="1"/>
  <c r="E6118" i="1" s="1"/>
  <c r="M6118" i="1"/>
  <c r="N6118" i="1"/>
  <c r="O6118" i="1"/>
  <c r="P6118" i="1"/>
  <c r="Q6118" i="1"/>
  <c r="D6119" i="1" l="1"/>
  <c r="E6119" i="1" s="1"/>
  <c r="Q6119" i="1"/>
  <c r="M6119" i="1"/>
  <c r="N6119" i="1"/>
  <c r="O6119" i="1"/>
  <c r="P6119" i="1"/>
  <c r="D6120" i="1" l="1"/>
  <c r="E6120" i="1" s="1"/>
  <c r="M6120" i="1"/>
  <c r="N6120" i="1"/>
  <c r="O6120" i="1"/>
  <c r="P6120" i="1"/>
  <c r="Q6120" i="1"/>
  <c r="D6121" i="1" l="1"/>
  <c r="E6121" i="1" s="1"/>
  <c r="M6121" i="1"/>
  <c r="N6121" i="1"/>
  <c r="O6121" i="1"/>
  <c r="P6121" i="1"/>
  <c r="Q6121" i="1"/>
  <c r="D6122" i="1" l="1"/>
  <c r="E6122" i="1" s="1"/>
  <c r="M6122" i="1"/>
  <c r="N6122" i="1"/>
  <c r="O6122" i="1"/>
  <c r="P6122" i="1"/>
  <c r="Q6122" i="1"/>
  <c r="D6123" i="1" l="1"/>
  <c r="E6123" i="1" s="1"/>
  <c r="Q6123" i="1"/>
  <c r="M6123" i="1"/>
  <c r="N6123" i="1"/>
  <c r="O6123" i="1"/>
  <c r="P6123" i="1"/>
  <c r="D6124" i="1" l="1"/>
  <c r="E6124" i="1" s="1"/>
  <c r="M6124" i="1"/>
  <c r="N6124" i="1"/>
  <c r="O6124" i="1"/>
  <c r="P6124" i="1"/>
  <c r="Q6124" i="1"/>
  <c r="D6125" i="1" l="1"/>
  <c r="E6125" i="1" s="1"/>
  <c r="M6125" i="1"/>
  <c r="N6125" i="1"/>
  <c r="O6125" i="1"/>
  <c r="P6125" i="1"/>
  <c r="Q6125" i="1"/>
  <c r="D6126" i="1" l="1"/>
  <c r="E6126" i="1" s="1"/>
  <c r="M6126" i="1"/>
  <c r="N6126" i="1"/>
  <c r="O6126" i="1"/>
  <c r="P6126" i="1"/>
  <c r="Q6126" i="1"/>
  <c r="D6127" i="1" l="1"/>
  <c r="E6127" i="1" s="1"/>
  <c r="Q6127" i="1"/>
  <c r="M6127" i="1"/>
  <c r="N6127" i="1"/>
  <c r="O6127" i="1"/>
  <c r="P6127" i="1"/>
  <c r="D6128" i="1" l="1"/>
  <c r="E6128" i="1" s="1"/>
  <c r="M6128" i="1"/>
  <c r="N6128" i="1"/>
  <c r="O6128" i="1"/>
  <c r="P6128" i="1"/>
  <c r="Q6128" i="1"/>
  <c r="D6129" i="1" l="1"/>
  <c r="E6129" i="1" s="1"/>
  <c r="M6129" i="1"/>
  <c r="N6129" i="1"/>
  <c r="O6129" i="1"/>
  <c r="P6129" i="1"/>
  <c r="Q6129" i="1"/>
  <c r="D6130" i="1" l="1"/>
  <c r="E6130" i="1" s="1"/>
  <c r="M6130" i="1"/>
  <c r="N6130" i="1"/>
  <c r="O6130" i="1"/>
  <c r="P6130" i="1"/>
  <c r="Q6130" i="1"/>
  <c r="D6131" i="1" l="1"/>
  <c r="E6131" i="1" s="1"/>
  <c r="Q6131" i="1"/>
  <c r="M6131" i="1"/>
  <c r="N6131" i="1"/>
  <c r="O6131" i="1"/>
  <c r="P6131" i="1"/>
  <c r="D6132" i="1" l="1"/>
  <c r="E6132" i="1" s="1"/>
  <c r="M6132" i="1"/>
  <c r="N6132" i="1"/>
  <c r="O6132" i="1"/>
  <c r="P6132" i="1"/>
  <c r="Q6132" i="1"/>
  <c r="D6133" i="1" l="1"/>
  <c r="E6133" i="1" s="1"/>
  <c r="M6133" i="1"/>
  <c r="N6133" i="1"/>
  <c r="O6133" i="1"/>
  <c r="P6133" i="1"/>
  <c r="Q6133" i="1"/>
  <c r="D6134" i="1" l="1"/>
  <c r="E6134" i="1" s="1"/>
  <c r="M6134" i="1"/>
  <c r="N6134" i="1"/>
  <c r="O6134" i="1"/>
  <c r="P6134" i="1"/>
  <c r="Q6134" i="1"/>
  <c r="D6135" i="1" l="1"/>
  <c r="E6135" i="1" s="1"/>
  <c r="M6135" i="1"/>
  <c r="N6135" i="1"/>
  <c r="O6135" i="1"/>
  <c r="P6135" i="1"/>
  <c r="Q6135" i="1"/>
  <c r="D6136" i="1" l="1"/>
  <c r="E6136" i="1" s="1"/>
  <c r="Q6136" i="1"/>
  <c r="M6136" i="1"/>
  <c r="N6136" i="1"/>
  <c r="O6136" i="1"/>
  <c r="P6136" i="1"/>
  <c r="D6137" i="1" l="1"/>
  <c r="E6137" i="1" s="1"/>
  <c r="M6137" i="1"/>
  <c r="N6137" i="1"/>
  <c r="O6137" i="1"/>
  <c r="P6137" i="1"/>
  <c r="Q6137" i="1"/>
  <c r="D6138" i="1" l="1"/>
  <c r="E6138" i="1" s="1"/>
  <c r="M6138" i="1"/>
  <c r="N6138" i="1"/>
  <c r="O6138" i="1"/>
  <c r="P6138" i="1"/>
  <c r="Q6138" i="1"/>
  <c r="D6139" i="1" l="1"/>
  <c r="E6139" i="1" s="1"/>
  <c r="M6139" i="1"/>
  <c r="N6139" i="1"/>
  <c r="O6139" i="1"/>
  <c r="P6139" i="1"/>
  <c r="Q6139" i="1"/>
  <c r="D6140" i="1" l="1"/>
  <c r="E6140" i="1" s="1"/>
  <c r="Q6140" i="1"/>
  <c r="M6140" i="1"/>
  <c r="N6140" i="1"/>
  <c r="O6140" i="1"/>
  <c r="P6140" i="1"/>
  <c r="D6141" i="1" l="1"/>
  <c r="E6141" i="1" s="1"/>
  <c r="M6141" i="1"/>
  <c r="N6141" i="1"/>
  <c r="O6141" i="1"/>
  <c r="P6141" i="1"/>
  <c r="Q6141" i="1"/>
  <c r="D6142" i="1" l="1"/>
  <c r="E6142" i="1" s="1"/>
  <c r="M6142" i="1"/>
  <c r="N6142" i="1"/>
  <c r="O6142" i="1"/>
  <c r="P6142" i="1"/>
  <c r="Q6142" i="1"/>
  <c r="D6143" i="1" l="1"/>
  <c r="E6143" i="1" s="1"/>
  <c r="Q6143" i="1"/>
  <c r="M6143" i="1"/>
  <c r="N6143" i="1"/>
  <c r="O6143" i="1"/>
  <c r="P6143" i="1"/>
  <c r="D6144" i="1" l="1"/>
  <c r="E6144" i="1" s="1"/>
  <c r="M6144" i="1"/>
  <c r="N6144" i="1"/>
  <c r="O6144" i="1"/>
  <c r="P6144" i="1"/>
  <c r="Q6144" i="1"/>
  <c r="D6145" i="1" l="1"/>
  <c r="E6145" i="1" s="1"/>
  <c r="M6145" i="1"/>
  <c r="N6145" i="1"/>
  <c r="O6145" i="1"/>
  <c r="P6145" i="1"/>
  <c r="Q6145" i="1"/>
  <c r="D6146" i="1" l="1"/>
  <c r="E6146" i="1" s="1"/>
  <c r="M6146" i="1"/>
  <c r="N6146" i="1"/>
  <c r="O6146" i="1"/>
  <c r="P6146" i="1"/>
  <c r="Q6146" i="1"/>
  <c r="D6147" i="1" l="1"/>
  <c r="E6147" i="1" s="1"/>
  <c r="Q6147" i="1"/>
  <c r="M6147" i="1"/>
  <c r="N6147" i="1"/>
  <c r="O6147" i="1"/>
  <c r="P6147" i="1"/>
  <c r="D6148" i="1" l="1"/>
  <c r="E6148" i="1" s="1"/>
  <c r="M6148" i="1"/>
  <c r="N6148" i="1"/>
  <c r="O6148" i="1"/>
  <c r="P6148" i="1"/>
  <c r="Q6148" i="1"/>
  <c r="D6149" i="1" l="1"/>
  <c r="E6149" i="1" s="1"/>
  <c r="M6149" i="1"/>
  <c r="N6149" i="1"/>
  <c r="O6149" i="1"/>
  <c r="P6149" i="1"/>
  <c r="Q6149" i="1"/>
  <c r="D6150" i="1" l="1"/>
  <c r="E6150" i="1" s="1"/>
  <c r="M6150" i="1"/>
  <c r="N6150" i="1"/>
  <c r="O6150" i="1"/>
  <c r="P6150" i="1"/>
  <c r="Q6150" i="1"/>
  <c r="D6151" i="1" l="1"/>
  <c r="E6151" i="1" s="1"/>
  <c r="Q6151" i="1"/>
  <c r="M6151" i="1"/>
  <c r="N6151" i="1"/>
  <c r="O6151" i="1"/>
  <c r="P6151" i="1"/>
  <c r="D6152" i="1" l="1"/>
  <c r="E6152" i="1" s="1"/>
  <c r="M6152" i="1"/>
  <c r="N6152" i="1"/>
  <c r="P6152" i="1"/>
  <c r="O6152" i="1"/>
  <c r="Q6152" i="1"/>
  <c r="D6153" i="1" l="1"/>
  <c r="E6153" i="1" s="1"/>
  <c r="M6153" i="1"/>
  <c r="N6153" i="1"/>
  <c r="O6153" i="1"/>
  <c r="P6153" i="1"/>
  <c r="Q6153" i="1"/>
  <c r="D6154" i="1" l="1"/>
  <c r="E6154" i="1" s="1"/>
  <c r="M6154" i="1"/>
  <c r="N6154" i="1"/>
  <c r="O6154" i="1"/>
  <c r="P6154" i="1"/>
  <c r="Q6154" i="1"/>
  <c r="D6155" i="1" l="1"/>
  <c r="E6155" i="1" s="1"/>
  <c r="Q6155" i="1"/>
  <c r="M6155" i="1"/>
  <c r="N6155" i="1"/>
  <c r="O6155" i="1"/>
  <c r="P6155" i="1"/>
  <c r="D6156" i="1" l="1"/>
  <c r="E6156" i="1" s="1"/>
  <c r="M6156" i="1"/>
  <c r="N6156" i="1"/>
  <c r="O6156" i="1"/>
  <c r="P6156" i="1"/>
  <c r="Q6156" i="1"/>
  <c r="D6157" i="1" l="1"/>
  <c r="E6157" i="1" s="1"/>
  <c r="M6157" i="1"/>
  <c r="N6157" i="1"/>
  <c r="O6157" i="1"/>
  <c r="P6157" i="1"/>
  <c r="Q6157" i="1"/>
  <c r="D6158" i="1" l="1"/>
  <c r="E6158" i="1" s="1"/>
  <c r="M6158" i="1"/>
  <c r="N6158" i="1"/>
  <c r="O6158" i="1"/>
  <c r="P6158" i="1"/>
  <c r="Q6158" i="1"/>
  <c r="D6159" i="1" l="1"/>
  <c r="E6159" i="1" s="1"/>
  <c r="Q6159" i="1"/>
  <c r="M6159" i="1"/>
  <c r="N6159" i="1"/>
  <c r="O6159" i="1"/>
  <c r="P6159" i="1"/>
  <c r="D6160" i="1" l="1"/>
  <c r="E6160" i="1" s="1"/>
  <c r="M6160" i="1"/>
  <c r="N6160" i="1"/>
  <c r="O6160" i="1"/>
  <c r="P6160" i="1"/>
  <c r="Q6160" i="1"/>
  <c r="D6161" i="1" l="1"/>
  <c r="E6161" i="1" s="1"/>
  <c r="M6161" i="1"/>
  <c r="N6161" i="1"/>
  <c r="O6161" i="1"/>
  <c r="P6161" i="1"/>
  <c r="Q6161" i="1"/>
  <c r="D6162" i="1" l="1"/>
  <c r="E6162" i="1" s="1"/>
  <c r="M6162" i="1"/>
  <c r="N6162" i="1"/>
  <c r="O6162" i="1"/>
  <c r="P6162" i="1"/>
  <c r="Q6162" i="1"/>
  <c r="D6163" i="1" l="1"/>
  <c r="E6163" i="1" s="1"/>
  <c r="Q6163" i="1"/>
  <c r="M6163" i="1"/>
  <c r="N6163" i="1"/>
  <c r="O6163" i="1"/>
  <c r="P6163" i="1"/>
  <c r="D6164" i="1" l="1"/>
  <c r="E6164" i="1" s="1"/>
  <c r="M6164" i="1"/>
  <c r="N6164" i="1"/>
  <c r="O6164" i="1"/>
  <c r="P6164" i="1"/>
  <c r="Q6164" i="1"/>
  <c r="D6165" i="1" l="1"/>
  <c r="E6165" i="1" s="1"/>
  <c r="M6165" i="1"/>
  <c r="N6165" i="1"/>
  <c r="O6165" i="1"/>
  <c r="P6165" i="1"/>
  <c r="Q6165" i="1"/>
  <c r="D6166" i="1" l="1"/>
  <c r="E6166" i="1" s="1"/>
  <c r="M6166" i="1"/>
  <c r="N6166" i="1"/>
  <c r="O6166" i="1"/>
  <c r="P6166" i="1"/>
  <c r="Q6166" i="1"/>
  <c r="D6167" i="1" l="1"/>
  <c r="E6167" i="1" s="1"/>
  <c r="M6167" i="1"/>
  <c r="N6167" i="1"/>
  <c r="O6167" i="1"/>
  <c r="P6167" i="1"/>
  <c r="Q6167" i="1"/>
  <c r="D6168" i="1" l="1"/>
  <c r="E6168" i="1" s="1"/>
  <c r="Q6168" i="1"/>
  <c r="M6168" i="1"/>
  <c r="N6168" i="1"/>
  <c r="O6168" i="1"/>
  <c r="P6168" i="1"/>
  <c r="D6169" i="1" l="1"/>
  <c r="E6169" i="1" s="1"/>
  <c r="M6169" i="1"/>
  <c r="N6169" i="1"/>
  <c r="O6169" i="1"/>
  <c r="P6169" i="1"/>
  <c r="Q6169" i="1"/>
  <c r="D6170" i="1" l="1"/>
  <c r="E6170" i="1" s="1"/>
  <c r="M6170" i="1"/>
  <c r="N6170" i="1"/>
  <c r="O6170" i="1"/>
  <c r="P6170" i="1"/>
  <c r="Q6170" i="1"/>
  <c r="D6171" i="1" l="1"/>
  <c r="E6171" i="1" s="1"/>
  <c r="M6171" i="1"/>
  <c r="N6171" i="1"/>
  <c r="Q6171" i="1"/>
  <c r="O6171" i="1"/>
  <c r="P6171" i="1"/>
  <c r="D6172" i="1" l="1"/>
  <c r="E6172" i="1" s="1"/>
  <c r="M6172" i="1"/>
  <c r="N6172" i="1"/>
  <c r="O6172" i="1"/>
  <c r="P6172" i="1"/>
  <c r="Q6172" i="1"/>
  <c r="D6173" i="1" l="1"/>
  <c r="E6173" i="1" s="1"/>
  <c r="M6173" i="1"/>
  <c r="N6173" i="1"/>
  <c r="O6173" i="1"/>
  <c r="P6173" i="1"/>
  <c r="Q6173" i="1"/>
  <c r="D6174" i="1" l="1"/>
  <c r="E6174" i="1" s="1"/>
  <c r="M6174" i="1"/>
  <c r="N6174" i="1"/>
  <c r="O6174" i="1"/>
  <c r="P6174" i="1"/>
  <c r="Q6174" i="1"/>
  <c r="D6175" i="1" l="1"/>
  <c r="E6175" i="1" s="1"/>
  <c r="Q6175" i="1"/>
  <c r="M6175" i="1"/>
  <c r="N6175" i="1"/>
  <c r="O6175" i="1"/>
  <c r="P6175" i="1"/>
  <c r="D6176" i="1" l="1"/>
  <c r="E6176" i="1" s="1"/>
  <c r="M6176" i="1"/>
  <c r="N6176" i="1"/>
  <c r="O6176" i="1"/>
  <c r="P6176" i="1"/>
  <c r="Q6176" i="1"/>
  <c r="D6177" i="1" l="1"/>
  <c r="E6177" i="1" s="1"/>
  <c r="M6177" i="1"/>
  <c r="N6177" i="1"/>
  <c r="O6177" i="1"/>
  <c r="P6177" i="1"/>
  <c r="Q6177" i="1"/>
  <c r="D6178" i="1" l="1"/>
  <c r="E6178" i="1" s="1"/>
  <c r="M6178" i="1"/>
  <c r="N6178" i="1"/>
  <c r="O6178" i="1"/>
  <c r="P6178" i="1"/>
  <c r="Q6178" i="1"/>
  <c r="D6179" i="1" l="1"/>
  <c r="E6179" i="1" s="1"/>
  <c r="Q6179" i="1"/>
  <c r="M6179" i="1"/>
  <c r="N6179" i="1"/>
  <c r="O6179" i="1"/>
  <c r="P6179" i="1"/>
  <c r="D6180" i="1" l="1"/>
  <c r="E6180" i="1" s="1"/>
  <c r="M6180" i="1"/>
  <c r="N6180" i="1"/>
  <c r="O6180" i="1"/>
  <c r="P6180" i="1"/>
  <c r="Q6180" i="1"/>
  <c r="D6181" i="1" l="1"/>
  <c r="E6181" i="1" s="1"/>
  <c r="M6181" i="1"/>
  <c r="N6181" i="1"/>
  <c r="O6181" i="1"/>
  <c r="P6181" i="1"/>
  <c r="Q6181" i="1"/>
  <c r="D6182" i="1" l="1"/>
  <c r="E6182" i="1" s="1"/>
  <c r="M6182" i="1"/>
  <c r="N6182" i="1"/>
  <c r="O6182" i="1"/>
  <c r="P6182" i="1"/>
  <c r="Q6182" i="1"/>
  <c r="D6183" i="1" l="1"/>
  <c r="E6183" i="1" s="1"/>
  <c r="Q6183" i="1"/>
  <c r="M6183" i="1"/>
  <c r="N6183" i="1"/>
  <c r="O6183" i="1"/>
  <c r="P6183" i="1"/>
  <c r="D6184" i="1" l="1"/>
  <c r="E6184" i="1" s="1"/>
  <c r="M6184" i="1"/>
  <c r="N6184" i="1"/>
  <c r="O6184" i="1"/>
  <c r="P6184" i="1"/>
  <c r="Q6184" i="1"/>
  <c r="D6185" i="1" l="1"/>
  <c r="E6185" i="1" s="1"/>
  <c r="M6185" i="1"/>
  <c r="N6185" i="1"/>
  <c r="O6185" i="1"/>
  <c r="P6185" i="1"/>
  <c r="Q6185" i="1"/>
  <c r="D6186" i="1" l="1"/>
  <c r="E6186" i="1" s="1"/>
  <c r="M6186" i="1"/>
  <c r="N6186" i="1"/>
  <c r="O6186" i="1"/>
  <c r="P6186" i="1"/>
  <c r="Q6186" i="1"/>
  <c r="D6187" i="1" l="1"/>
  <c r="E6187" i="1" s="1"/>
  <c r="Q6187" i="1"/>
  <c r="M6187" i="1"/>
  <c r="N6187" i="1"/>
  <c r="O6187" i="1"/>
  <c r="P6187" i="1"/>
  <c r="D6188" i="1" l="1"/>
  <c r="E6188" i="1" s="1"/>
  <c r="M6188" i="1"/>
  <c r="N6188" i="1"/>
  <c r="O6188" i="1"/>
  <c r="P6188" i="1"/>
  <c r="Q6188" i="1"/>
  <c r="D6189" i="1" l="1"/>
  <c r="E6189" i="1" s="1"/>
  <c r="M6189" i="1"/>
  <c r="N6189" i="1"/>
  <c r="O6189" i="1"/>
  <c r="P6189" i="1"/>
  <c r="Q6189" i="1"/>
  <c r="D6190" i="1" l="1"/>
  <c r="E6190" i="1" s="1"/>
  <c r="M6190" i="1"/>
  <c r="N6190" i="1"/>
  <c r="O6190" i="1"/>
  <c r="P6190" i="1"/>
  <c r="Q6190" i="1"/>
  <c r="D6191" i="1" l="1"/>
  <c r="E6191" i="1" s="1"/>
  <c r="Q6191" i="1"/>
  <c r="M6191" i="1"/>
  <c r="N6191" i="1"/>
  <c r="O6191" i="1"/>
  <c r="P6191" i="1"/>
  <c r="D6192" i="1" l="1"/>
  <c r="E6192" i="1" s="1"/>
  <c r="M6192" i="1"/>
  <c r="N6192" i="1"/>
  <c r="O6192" i="1"/>
  <c r="P6192" i="1"/>
  <c r="Q6192" i="1"/>
  <c r="D6193" i="1" l="1"/>
  <c r="E6193" i="1" s="1"/>
  <c r="M6193" i="1"/>
  <c r="N6193" i="1"/>
  <c r="O6193" i="1"/>
  <c r="P6193" i="1"/>
  <c r="Q6193" i="1"/>
  <c r="D6194" i="1" l="1"/>
  <c r="E6194" i="1" s="1"/>
  <c r="M6194" i="1"/>
  <c r="N6194" i="1"/>
  <c r="O6194" i="1"/>
  <c r="P6194" i="1"/>
  <c r="Q6194" i="1"/>
  <c r="D6195" i="1" l="1"/>
  <c r="E6195" i="1" s="1"/>
  <c r="Q6195" i="1"/>
  <c r="M6195" i="1"/>
  <c r="N6195" i="1"/>
  <c r="O6195" i="1"/>
  <c r="P6195" i="1"/>
  <c r="D6196" i="1" l="1"/>
  <c r="E6196" i="1" s="1"/>
  <c r="M6196" i="1"/>
  <c r="N6196" i="1"/>
  <c r="O6196" i="1"/>
  <c r="P6196" i="1"/>
  <c r="Q6196" i="1"/>
  <c r="D6197" i="1" l="1"/>
  <c r="E6197" i="1" s="1"/>
  <c r="M6197" i="1"/>
  <c r="N6197" i="1"/>
  <c r="O6197" i="1"/>
  <c r="P6197" i="1"/>
  <c r="Q6197" i="1"/>
  <c r="D6198" i="1" l="1"/>
  <c r="E6198" i="1" s="1"/>
  <c r="M6198" i="1"/>
  <c r="N6198" i="1"/>
  <c r="O6198" i="1"/>
  <c r="P6198" i="1"/>
  <c r="Q6198" i="1"/>
  <c r="D6199" i="1" l="1"/>
  <c r="E6199" i="1" s="1"/>
  <c r="M6199" i="1"/>
  <c r="N6199" i="1"/>
  <c r="O6199" i="1"/>
  <c r="P6199" i="1"/>
  <c r="Q6199" i="1"/>
  <c r="D6200" i="1" l="1"/>
  <c r="E6200" i="1" s="1"/>
  <c r="Q6200" i="1"/>
  <c r="M6200" i="1"/>
  <c r="N6200" i="1"/>
  <c r="O6200" i="1"/>
  <c r="P6200" i="1"/>
  <c r="D6201" i="1" l="1"/>
  <c r="E6201" i="1" s="1"/>
  <c r="M6201" i="1"/>
  <c r="N6201" i="1"/>
  <c r="O6201" i="1"/>
  <c r="P6201" i="1"/>
  <c r="Q6201" i="1"/>
  <c r="D6202" i="1" l="1"/>
  <c r="E6202" i="1" s="1"/>
  <c r="M6202" i="1"/>
  <c r="N6202" i="1"/>
  <c r="O6202" i="1"/>
  <c r="P6202" i="1"/>
  <c r="Q6202" i="1"/>
  <c r="D6203" i="1" l="1"/>
  <c r="E6203" i="1" s="1"/>
  <c r="M6203" i="1"/>
  <c r="N6203" i="1"/>
  <c r="O6203" i="1"/>
  <c r="P6203" i="1"/>
  <c r="Q6203" i="1"/>
  <c r="D6204" i="1" l="1"/>
  <c r="E6204" i="1" s="1"/>
  <c r="M6204" i="1"/>
  <c r="N6204" i="1"/>
  <c r="O6204" i="1"/>
  <c r="P6204" i="1"/>
  <c r="Q6204" i="1"/>
  <c r="D6205" i="1" l="1"/>
  <c r="E6205" i="1" s="1"/>
  <c r="M6205" i="1"/>
  <c r="N6205" i="1"/>
  <c r="O6205" i="1"/>
  <c r="P6205" i="1"/>
  <c r="Q6205" i="1"/>
  <c r="D6206" i="1" l="1"/>
  <c r="E6206" i="1" s="1"/>
  <c r="M6206" i="1"/>
  <c r="N6206" i="1"/>
  <c r="O6206" i="1"/>
  <c r="P6206" i="1"/>
  <c r="Q6206" i="1"/>
  <c r="D6207" i="1" l="1"/>
  <c r="E6207" i="1" s="1"/>
  <c r="Q6207" i="1"/>
  <c r="N6207" i="1"/>
  <c r="M6207" i="1"/>
  <c r="P6207" i="1"/>
  <c r="O6207" i="1"/>
  <c r="D6208" i="1" l="1"/>
  <c r="E6208" i="1" s="1"/>
  <c r="M6208" i="1"/>
  <c r="N6208" i="1"/>
  <c r="O6208" i="1"/>
  <c r="P6208" i="1"/>
  <c r="Q6208" i="1"/>
  <c r="D6209" i="1" l="1"/>
  <c r="E6209" i="1" s="1"/>
  <c r="M6209" i="1"/>
  <c r="N6209" i="1"/>
  <c r="O6209" i="1"/>
  <c r="P6209" i="1"/>
  <c r="Q6209" i="1"/>
  <c r="D6210" i="1" l="1"/>
  <c r="E6210" i="1" s="1"/>
  <c r="M6210" i="1"/>
  <c r="N6210" i="1"/>
  <c r="O6210" i="1"/>
  <c r="P6210" i="1"/>
  <c r="Q6210" i="1"/>
  <c r="D6211" i="1" l="1"/>
  <c r="E6211" i="1" s="1"/>
  <c r="Q6211" i="1"/>
  <c r="M6211" i="1"/>
  <c r="N6211" i="1"/>
  <c r="O6211" i="1"/>
  <c r="P6211" i="1"/>
  <c r="D6212" i="1" l="1"/>
  <c r="E6212" i="1" s="1"/>
  <c r="M6212" i="1"/>
  <c r="N6212" i="1"/>
  <c r="O6212" i="1"/>
  <c r="P6212" i="1"/>
  <c r="Q6212" i="1"/>
  <c r="D6213" i="1" l="1"/>
  <c r="E6213" i="1" s="1"/>
  <c r="M6213" i="1"/>
  <c r="N6213" i="1"/>
  <c r="O6213" i="1"/>
  <c r="P6213" i="1"/>
  <c r="Q6213" i="1"/>
  <c r="D6214" i="1" l="1"/>
  <c r="E6214" i="1" s="1"/>
  <c r="M6214" i="1"/>
  <c r="N6214" i="1"/>
  <c r="O6214" i="1"/>
  <c r="P6214" i="1"/>
  <c r="Q6214" i="1"/>
  <c r="D6215" i="1" l="1"/>
  <c r="E6215" i="1" s="1"/>
  <c r="Q6215" i="1"/>
  <c r="M6215" i="1"/>
  <c r="N6215" i="1"/>
  <c r="O6215" i="1"/>
  <c r="P6215" i="1"/>
  <c r="D6216" i="1" l="1"/>
  <c r="E6216" i="1" s="1"/>
  <c r="M6216" i="1"/>
  <c r="N6216" i="1"/>
  <c r="O6216" i="1"/>
  <c r="P6216" i="1"/>
  <c r="Q6216" i="1"/>
  <c r="D6217" i="1" l="1"/>
  <c r="E6217" i="1" s="1"/>
  <c r="M6217" i="1"/>
  <c r="N6217" i="1"/>
  <c r="O6217" i="1"/>
  <c r="P6217" i="1"/>
  <c r="Q6217" i="1"/>
  <c r="D6218" i="1" l="1"/>
  <c r="E6218" i="1" s="1"/>
  <c r="M6218" i="1"/>
  <c r="N6218" i="1"/>
  <c r="O6218" i="1"/>
  <c r="P6218" i="1"/>
  <c r="Q6218" i="1"/>
  <c r="D6219" i="1" l="1"/>
  <c r="E6219" i="1" s="1"/>
  <c r="Q6219" i="1"/>
  <c r="N6219" i="1"/>
  <c r="M6219" i="1"/>
  <c r="O6219" i="1"/>
  <c r="P6219" i="1"/>
  <c r="D6220" i="1" l="1"/>
  <c r="E6220" i="1" s="1"/>
  <c r="M6220" i="1"/>
  <c r="N6220" i="1"/>
  <c r="O6220" i="1"/>
  <c r="P6220" i="1"/>
  <c r="Q6220" i="1"/>
  <c r="D6221" i="1" l="1"/>
  <c r="E6221" i="1" s="1"/>
  <c r="M6221" i="1"/>
  <c r="N6221" i="1"/>
  <c r="O6221" i="1"/>
  <c r="P6221" i="1"/>
  <c r="Q6221" i="1"/>
  <c r="D6222" i="1" l="1"/>
  <c r="E6222" i="1" s="1"/>
  <c r="M6222" i="1"/>
  <c r="N6222" i="1"/>
  <c r="O6222" i="1"/>
  <c r="P6222" i="1"/>
  <c r="Q6222" i="1"/>
  <c r="D6223" i="1" l="1"/>
  <c r="E6223" i="1" s="1"/>
  <c r="Q6223" i="1"/>
  <c r="M6223" i="1"/>
  <c r="N6223" i="1"/>
  <c r="O6223" i="1"/>
  <c r="P6223" i="1"/>
  <c r="D6224" i="1" l="1"/>
  <c r="E6224" i="1" s="1"/>
  <c r="M6224" i="1"/>
  <c r="N6224" i="1"/>
  <c r="O6224" i="1"/>
  <c r="P6224" i="1"/>
  <c r="Q6224" i="1"/>
  <c r="D6225" i="1" l="1"/>
  <c r="E6225" i="1" s="1"/>
  <c r="M6225" i="1"/>
  <c r="N6225" i="1"/>
  <c r="O6225" i="1"/>
  <c r="P6225" i="1"/>
  <c r="Q6225" i="1"/>
  <c r="D6226" i="1" l="1"/>
  <c r="E6226" i="1" s="1"/>
  <c r="M6226" i="1"/>
  <c r="N6226" i="1"/>
  <c r="O6226" i="1"/>
  <c r="P6226" i="1"/>
  <c r="Q6226" i="1"/>
  <c r="D6227" i="1" l="1"/>
  <c r="E6227" i="1" s="1"/>
  <c r="Q6227" i="1"/>
  <c r="M6227" i="1"/>
  <c r="N6227" i="1"/>
  <c r="O6227" i="1"/>
  <c r="P6227" i="1"/>
  <c r="D6228" i="1" l="1"/>
  <c r="E6228" i="1" s="1"/>
  <c r="M6228" i="1"/>
  <c r="N6228" i="1"/>
  <c r="O6228" i="1"/>
  <c r="P6228" i="1"/>
  <c r="Q6228" i="1"/>
  <c r="D6229" i="1" l="1"/>
  <c r="E6229" i="1" s="1"/>
  <c r="M6229" i="1"/>
  <c r="N6229" i="1"/>
  <c r="O6229" i="1"/>
  <c r="P6229" i="1"/>
  <c r="Q6229" i="1"/>
  <c r="D6230" i="1" l="1"/>
  <c r="E6230" i="1" s="1"/>
  <c r="M6230" i="1"/>
  <c r="N6230" i="1"/>
  <c r="O6230" i="1"/>
  <c r="P6230" i="1"/>
  <c r="Q6230" i="1"/>
  <c r="D6231" i="1" l="1"/>
  <c r="E6231" i="1" s="1"/>
  <c r="M6231" i="1"/>
  <c r="N6231" i="1"/>
  <c r="O6231" i="1"/>
  <c r="P6231" i="1"/>
  <c r="Q6231" i="1"/>
  <c r="D6232" i="1" l="1"/>
  <c r="E6232" i="1" s="1"/>
  <c r="M6232" i="1"/>
  <c r="N6232" i="1"/>
  <c r="O6232" i="1"/>
  <c r="P6232" i="1"/>
  <c r="Q6232" i="1"/>
  <c r="D6233" i="1" l="1"/>
  <c r="E6233" i="1" s="1"/>
  <c r="M6233" i="1"/>
  <c r="N6233" i="1"/>
  <c r="O6233" i="1"/>
  <c r="P6233" i="1"/>
  <c r="Q6233" i="1"/>
  <c r="D6234" i="1" l="1"/>
  <c r="E6234" i="1" s="1"/>
  <c r="M6234" i="1"/>
  <c r="N6234" i="1"/>
  <c r="O6234" i="1"/>
  <c r="P6234" i="1"/>
  <c r="Q6234" i="1"/>
  <c r="D6235" i="1" l="1"/>
  <c r="E6235" i="1" s="1"/>
  <c r="M6235" i="1"/>
  <c r="N6235" i="1"/>
  <c r="O6235" i="1"/>
  <c r="P6235" i="1"/>
  <c r="Q6235" i="1"/>
  <c r="D6236" i="1" l="1"/>
  <c r="E6236" i="1" s="1"/>
  <c r="Q6236" i="1"/>
  <c r="M6236" i="1"/>
  <c r="N6236" i="1"/>
  <c r="O6236" i="1"/>
  <c r="P6236" i="1"/>
  <c r="D6237" i="1" l="1"/>
  <c r="E6237" i="1" s="1"/>
  <c r="M6237" i="1"/>
  <c r="N6237" i="1"/>
  <c r="O6237" i="1"/>
  <c r="P6237" i="1"/>
  <c r="Q6237" i="1"/>
  <c r="D6238" i="1" l="1"/>
  <c r="E6238" i="1" s="1"/>
  <c r="M6238" i="1"/>
  <c r="N6238" i="1"/>
  <c r="O6238" i="1"/>
  <c r="P6238" i="1"/>
  <c r="Q6238" i="1"/>
  <c r="D6239" i="1" l="1"/>
  <c r="E6239" i="1" s="1"/>
  <c r="Q6239" i="1"/>
  <c r="M6239" i="1"/>
  <c r="N6239" i="1"/>
  <c r="O6239" i="1"/>
  <c r="P6239" i="1"/>
  <c r="D6240" i="1" l="1"/>
  <c r="E6240" i="1" s="1"/>
  <c r="M6240" i="1"/>
  <c r="N6240" i="1"/>
  <c r="O6240" i="1"/>
  <c r="P6240" i="1"/>
  <c r="Q6240" i="1"/>
  <c r="D6241" i="1" l="1"/>
  <c r="E6241" i="1" s="1"/>
  <c r="M6241" i="1"/>
  <c r="N6241" i="1"/>
  <c r="O6241" i="1"/>
  <c r="P6241" i="1"/>
  <c r="Q6241" i="1"/>
  <c r="D6242" i="1" l="1"/>
  <c r="E6242" i="1" s="1"/>
  <c r="M6242" i="1"/>
  <c r="N6242" i="1"/>
  <c r="O6242" i="1"/>
  <c r="P6242" i="1"/>
  <c r="Q6242" i="1"/>
  <c r="D6243" i="1" l="1"/>
  <c r="E6243" i="1" s="1"/>
  <c r="Q6243" i="1"/>
  <c r="M6243" i="1"/>
  <c r="N6243" i="1"/>
  <c r="O6243" i="1"/>
  <c r="P6243" i="1"/>
  <c r="D6244" i="1" l="1"/>
  <c r="E6244" i="1" s="1"/>
  <c r="M6244" i="1"/>
  <c r="N6244" i="1"/>
  <c r="O6244" i="1"/>
  <c r="P6244" i="1"/>
  <c r="Q6244" i="1"/>
  <c r="D6245" i="1" l="1"/>
  <c r="E6245" i="1" s="1"/>
  <c r="M6245" i="1"/>
  <c r="N6245" i="1"/>
  <c r="O6245" i="1"/>
  <c r="P6245" i="1"/>
  <c r="Q6245" i="1"/>
  <c r="D6246" i="1" l="1"/>
  <c r="E6246" i="1" s="1"/>
  <c r="M6246" i="1"/>
  <c r="N6246" i="1"/>
  <c r="O6246" i="1"/>
  <c r="P6246" i="1"/>
  <c r="Q6246" i="1"/>
  <c r="D6247" i="1" l="1"/>
  <c r="E6247" i="1" s="1"/>
  <c r="Q6247" i="1"/>
  <c r="M6247" i="1"/>
  <c r="N6247" i="1"/>
  <c r="O6247" i="1"/>
  <c r="P6247" i="1"/>
  <c r="D6248" i="1" l="1"/>
  <c r="E6248" i="1" s="1"/>
  <c r="M6248" i="1"/>
  <c r="N6248" i="1"/>
  <c r="O6248" i="1"/>
  <c r="P6248" i="1"/>
  <c r="Q6248" i="1"/>
  <c r="D6249" i="1" l="1"/>
  <c r="E6249" i="1" s="1"/>
  <c r="M6249" i="1"/>
  <c r="N6249" i="1"/>
  <c r="O6249" i="1"/>
  <c r="P6249" i="1"/>
  <c r="Q6249" i="1"/>
  <c r="D6250" i="1" l="1"/>
  <c r="E6250" i="1" s="1"/>
  <c r="M6250" i="1"/>
  <c r="N6250" i="1"/>
  <c r="O6250" i="1"/>
  <c r="P6250" i="1"/>
  <c r="Q6250" i="1"/>
  <c r="D6251" i="1" l="1"/>
  <c r="E6251" i="1" s="1"/>
  <c r="Q6251" i="1"/>
  <c r="M6251" i="1"/>
  <c r="N6251" i="1"/>
  <c r="O6251" i="1"/>
  <c r="P6251" i="1"/>
  <c r="D6252" i="1" l="1"/>
  <c r="E6252" i="1" s="1"/>
  <c r="M6252" i="1"/>
  <c r="N6252" i="1"/>
  <c r="O6252" i="1"/>
  <c r="P6252" i="1"/>
  <c r="Q6252" i="1"/>
  <c r="D6253" i="1" l="1"/>
  <c r="E6253" i="1" s="1"/>
  <c r="M6253" i="1"/>
  <c r="N6253" i="1"/>
  <c r="O6253" i="1"/>
  <c r="P6253" i="1"/>
  <c r="Q6253" i="1"/>
  <c r="D6254" i="1" l="1"/>
  <c r="E6254" i="1" s="1"/>
  <c r="M6254" i="1"/>
  <c r="N6254" i="1"/>
  <c r="O6254" i="1"/>
  <c r="P6254" i="1"/>
  <c r="Q6254" i="1"/>
  <c r="D6255" i="1" l="1"/>
  <c r="E6255" i="1" s="1"/>
  <c r="Q6255" i="1"/>
  <c r="M6255" i="1"/>
  <c r="N6255" i="1"/>
  <c r="O6255" i="1"/>
  <c r="P6255" i="1"/>
  <c r="D6256" i="1" l="1"/>
  <c r="E6256" i="1" s="1"/>
  <c r="M6256" i="1"/>
  <c r="N6256" i="1"/>
  <c r="O6256" i="1"/>
  <c r="P6256" i="1"/>
  <c r="Q6256" i="1"/>
  <c r="D6257" i="1" l="1"/>
  <c r="E6257" i="1" s="1"/>
  <c r="M6257" i="1"/>
  <c r="N6257" i="1"/>
  <c r="O6257" i="1"/>
  <c r="P6257" i="1"/>
  <c r="Q6257" i="1"/>
  <c r="D6258" i="1" l="1"/>
  <c r="E6258" i="1" s="1"/>
  <c r="M6258" i="1"/>
  <c r="N6258" i="1"/>
  <c r="O6258" i="1"/>
  <c r="P6258" i="1"/>
  <c r="Q6258" i="1"/>
  <c r="D6259" i="1" l="1"/>
  <c r="E6259" i="1" s="1"/>
  <c r="Q6259" i="1"/>
  <c r="M6259" i="1"/>
  <c r="N6259" i="1"/>
  <c r="O6259" i="1"/>
  <c r="P6259" i="1"/>
  <c r="D6260" i="1" l="1"/>
  <c r="E6260" i="1" s="1"/>
  <c r="M6260" i="1"/>
  <c r="N6260" i="1"/>
  <c r="O6260" i="1"/>
  <c r="P6260" i="1"/>
  <c r="Q6260" i="1"/>
  <c r="D6261" i="1" l="1"/>
  <c r="E6261" i="1" s="1"/>
  <c r="M6261" i="1"/>
  <c r="N6261" i="1"/>
  <c r="O6261" i="1"/>
  <c r="P6261" i="1"/>
  <c r="Q6261" i="1"/>
  <c r="D6262" i="1" l="1"/>
  <c r="E6262" i="1" s="1"/>
  <c r="M6262" i="1"/>
  <c r="N6262" i="1"/>
  <c r="O6262" i="1"/>
  <c r="P6262" i="1"/>
  <c r="Q6262" i="1"/>
  <c r="D6263" i="1" l="1"/>
  <c r="E6263" i="1" s="1"/>
  <c r="M6263" i="1"/>
  <c r="N6263" i="1"/>
  <c r="O6263" i="1"/>
  <c r="P6263" i="1"/>
  <c r="Q6263" i="1"/>
  <c r="D6264" i="1" l="1"/>
  <c r="E6264" i="1" s="1"/>
  <c r="M6264" i="1"/>
  <c r="N6264" i="1"/>
  <c r="O6264" i="1"/>
  <c r="P6264" i="1"/>
  <c r="Q6264" i="1"/>
  <c r="D6265" i="1" l="1"/>
  <c r="E6265" i="1" s="1"/>
  <c r="M6265" i="1"/>
  <c r="N6265" i="1"/>
  <c r="O6265" i="1"/>
  <c r="P6265" i="1"/>
  <c r="Q6265" i="1"/>
  <c r="D6266" i="1" l="1"/>
  <c r="E6266" i="1" s="1"/>
  <c r="M6266" i="1"/>
  <c r="N6266" i="1"/>
  <c r="O6266" i="1"/>
  <c r="P6266" i="1"/>
  <c r="Q6266" i="1"/>
  <c r="D6267" i="1" l="1"/>
  <c r="E6267" i="1" s="1"/>
  <c r="M6267" i="1"/>
  <c r="N6267" i="1"/>
  <c r="O6267" i="1"/>
  <c r="P6267" i="1"/>
  <c r="Q6267" i="1"/>
  <c r="D6268" i="1" l="1"/>
  <c r="E6268" i="1" s="1"/>
  <c r="Q6268" i="1"/>
  <c r="M6268" i="1"/>
  <c r="N6268" i="1"/>
  <c r="O6268" i="1"/>
  <c r="P6268" i="1"/>
  <c r="D6269" i="1" l="1"/>
  <c r="E6269" i="1" s="1"/>
  <c r="M6269" i="1"/>
  <c r="N6269" i="1"/>
  <c r="O6269" i="1"/>
  <c r="P6269" i="1"/>
  <c r="Q6269" i="1"/>
  <c r="D6270" i="1" l="1"/>
  <c r="E6270" i="1" s="1"/>
  <c r="M6270" i="1"/>
  <c r="N6270" i="1"/>
  <c r="O6270" i="1"/>
  <c r="P6270" i="1"/>
  <c r="Q6270" i="1"/>
  <c r="D6271" i="1" l="1"/>
  <c r="E6271" i="1" s="1"/>
  <c r="Q6271" i="1"/>
  <c r="M6271" i="1"/>
  <c r="N6271" i="1"/>
  <c r="O6271" i="1"/>
  <c r="P6271" i="1"/>
  <c r="D6272" i="1" l="1"/>
  <c r="E6272" i="1" s="1"/>
  <c r="M6272" i="1"/>
  <c r="N6272" i="1"/>
  <c r="O6272" i="1"/>
  <c r="P6272" i="1"/>
  <c r="Q6272" i="1"/>
  <c r="D6273" i="1" l="1"/>
  <c r="E6273" i="1" s="1"/>
  <c r="M6273" i="1"/>
  <c r="N6273" i="1"/>
  <c r="O6273" i="1"/>
  <c r="P6273" i="1"/>
  <c r="Q6273" i="1"/>
  <c r="D6274" i="1" l="1"/>
  <c r="E6274" i="1" s="1"/>
  <c r="M6274" i="1"/>
  <c r="N6274" i="1"/>
  <c r="O6274" i="1"/>
  <c r="P6274" i="1"/>
  <c r="Q6274" i="1"/>
  <c r="D6275" i="1" l="1"/>
  <c r="E6275" i="1" s="1"/>
  <c r="Q6275" i="1"/>
  <c r="M6275" i="1"/>
  <c r="N6275" i="1"/>
  <c r="O6275" i="1"/>
  <c r="P6275" i="1"/>
  <c r="D6276" i="1" l="1"/>
  <c r="E6276" i="1" s="1"/>
  <c r="M6276" i="1"/>
  <c r="N6276" i="1"/>
  <c r="O6276" i="1"/>
  <c r="P6276" i="1"/>
  <c r="Q6276" i="1"/>
  <c r="D6277" i="1" l="1"/>
  <c r="E6277" i="1" s="1"/>
  <c r="M6277" i="1"/>
  <c r="N6277" i="1"/>
  <c r="O6277" i="1"/>
  <c r="P6277" i="1"/>
  <c r="Q6277" i="1"/>
  <c r="D6278" i="1" l="1"/>
  <c r="E6278" i="1" s="1"/>
  <c r="M6278" i="1"/>
  <c r="N6278" i="1"/>
  <c r="O6278" i="1"/>
  <c r="P6278" i="1"/>
  <c r="Q6278" i="1"/>
  <c r="D6279" i="1" l="1"/>
  <c r="E6279" i="1" s="1"/>
  <c r="Q6279" i="1"/>
  <c r="M6279" i="1"/>
  <c r="N6279" i="1"/>
  <c r="O6279" i="1"/>
  <c r="P6279" i="1"/>
  <c r="D6280" i="1" l="1"/>
  <c r="E6280" i="1" s="1"/>
  <c r="M6280" i="1"/>
  <c r="N6280" i="1"/>
  <c r="P6280" i="1"/>
  <c r="O6280" i="1"/>
  <c r="Q6280" i="1"/>
  <c r="D6281" i="1" l="1"/>
  <c r="E6281" i="1" s="1"/>
  <c r="M6281" i="1"/>
  <c r="N6281" i="1"/>
  <c r="O6281" i="1"/>
  <c r="P6281" i="1"/>
  <c r="Q6281" i="1"/>
  <c r="D6282" i="1" l="1"/>
  <c r="E6282" i="1" s="1"/>
  <c r="M6282" i="1"/>
  <c r="N6282" i="1"/>
  <c r="O6282" i="1"/>
  <c r="P6282" i="1"/>
  <c r="Q6282" i="1"/>
  <c r="D6283" i="1" l="1"/>
  <c r="E6283" i="1" s="1"/>
  <c r="Q6283" i="1"/>
  <c r="M6283" i="1"/>
  <c r="N6283" i="1"/>
  <c r="O6283" i="1"/>
  <c r="P6283" i="1"/>
  <c r="D6284" i="1" l="1"/>
  <c r="E6284" i="1" s="1"/>
  <c r="M6284" i="1"/>
  <c r="N6284" i="1"/>
  <c r="O6284" i="1"/>
  <c r="P6284" i="1"/>
  <c r="Q6284" i="1"/>
  <c r="D6285" i="1" l="1"/>
  <c r="E6285" i="1" s="1"/>
  <c r="M6285" i="1"/>
  <c r="N6285" i="1"/>
  <c r="O6285" i="1"/>
  <c r="P6285" i="1"/>
  <c r="Q6285" i="1"/>
  <c r="D6286" i="1" l="1"/>
  <c r="E6286" i="1" s="1"/>
  <c r="M6286" i="1"/>
  <c r="N6286" i="1"/>
  <c r="O6286" i="1"/>
  <c r="P6286" i="1"/>
  <c r="Q6286" i="1"/>
  <c r="D6287" i="1" l="1"/>
  <c r="E6287" i="1" s="1"/>
  <c r="Q6287" i="1"/>
  <c r="O6287" i="1"/>
  <c r="M6287" i="1"/>
  <c r="N6287" i="1"/>
  <c r="P6287" i="1"/>
  <c r="D6288" i="1" l="1"/>
  <c r="E6288" i="1" s="1"/>
  <c r="M6288" i="1"/>
  <c r="N6288" i="1"/>
  <c r="O6288" i="1"/>
  <c r="P6288" i="1"/>
  <c r="Q6288" i="1"/>
  <c r="D6289" i="1" l="1"/>
  <c r="E6289" i="1" s="1"/>
  <c r="M6289" i="1"/>
  <c r="N6289" i="1"/>
  <c r="O6289" i="1"/>
  <c r="P6289" i="1"/>
  <c r="Q6289" i="1"/>
  <c r="D6290" i="1" l="1"/>
  <c r="E6290" i="1" s="1"/>
  <c r="M6290" i="1"/>
  <c r="N6290" i="1"/>
  <c r="O6290" i="1"/>
  <c r="P6290" i="1"/>
  <c r="Q6290" i="1"/>
  <c r="D6291" i="1" l="1"/>
  <c r="E6291" i="1" s="1"/>
  <c r="Q6291" i="1"/>
  <c r="N6291" i="1"/>
  <c r="M6291" i="1"/>
  <c r="O6291" i="1"/>
  <c r="P6291" i="1"/>
  <c r="D6292" i="1" l="1"/>
  <c r="E6292" i="1" s="1"/>
  <c r="M6292" i="1"/>
  <c r="N6292" i="1"/>
  <c r="O6292" i="1"/>
  <c r="P6292" i="1"/>
  <c r="Q6292" i="1"/>
  <c r="D6293" i="1" l="1"/>
  <c r="E6293" i="1" s="1"/>
  <c r="M6293" i="1"/>
  <c r="N6293" i="1"/>
  <c r="O6293" i="1"/>
  <c r="P6293" i="1"/>
  <c r="Q6293" i="1"/>
  <c r="D6294" i="1" l="1"/>
  <c r="E6294" i="1" s="1"/>
  <c r="M6294" i="1"/>
  <c r="N6294" i="1"/>
  <c r="O6294" i="1"/>
  <c r="P6294" i="1"/>
  <c r="Q6294" i="1"/>
  <c r="D6295" i="1" l="1"/>
  <c r="E6295" i="1" s="1"/>
  <c r="M6295" i="1"/>
  <c r="N6295" i="1"/>
  <c r="O6295" i="1"/>
  <c r="P6295" i="1"/>
  <c r="Q6295" i="1"/>
  <c r="D6296" i="1" l="1"/>
  <c r="E6296" i="1" s="1"/>
  <c r="Q6296" i="1"/>
  <c r="M6296" i="1"/>
  <c r="N6296" i="1"/>
  <c r="O6296" i="1"/>
  <c r="P6296" i="1"/>
  <c r="D6297" i="1" l="1"/>
  <c r="E6297" i="1" s="1"/>
  <c r="M6297" i="1"/>
  <c r="N6297" i="1"/>
  <c r="O6297" i="1"/>
  <c r="P6297" i="1"/>
  <c r="Q6297" i="1"/>
  <c r="D6298" i="1" l="1"/>
  <c r="E6298" i="1" s="1"/>
  <c r="M6298" i="1"/>
  <c r="N6298" i="1"/>
  <c r="O6298" i="1"/>
  <c r="P6298" i="1"/>
  <c r="Q6298" i="1"/>
  <c r="D6299" i="1" l="1"/>
  <c r="E6299" i="1" s="1"/>
  <c r="M6299" i="1"/>
  <c r="N6299" i="1"/>
  <c r="O6299" i="1"/>
  <c r="P6299" i="1"/>
  <c r="Q6299" i="1"/>
  <c r="D6300" i="1" l="1"/>
  <c r="E6300" i="1" s="1"/>
  <c r="Q6300" i="1"/>
  <c r="M6300" i="1"/>
  <c r="N6300" i="1"/>
  <c r="O6300" i="1"/>
  <c r="P6300" i="1"/>
  <c r="D6301" i="1" l="1"/>
  <c r="E6301" i="1" s="1"/>
  <c r="P6301" i="1"/>
  <c r="Q6301" i="1"/>
  <c r="M6301" i="1"/>
  <c r="N6301" i="1"/>
  <c r="O6301" i="1"/>
  <c r="D6302" i="1" l="1"/>
  <c r="E6302" i="1" s="1"/>
  <c r="P6302" i="1"/>
  <c r="M6302" i="1"/>
  <c r="Q6302" i="1"/>
  <c r="N6302" i="1"/>
  <c r="O6302" i="1"/>
  <c r="D6303" i="1" l="1"/>
  <c r="E6303" i="1" s="1"/>
  <c r="M6303" i="1"/>
  <c r="N6303" i="1"/>
  <c r="O6303" i="1"/>
  <c r="P6303" i="1"/>
  <c r="Q6303" i="1"/>
  <c r="D6304" i="1" l="1"/>
  <c r="E6304" i="1" s="1"/>
  <c r="O6304" i="1"/>
  <c r="P6304" i="1"/>
  <c r="N6304" i="1"/>
  <c r="Q6304" i="1"/>
  <c r="M6304" i="1"/>
  <c r="D6305" i="1" l="1"/>
  <c r="E6305" i="1" s="1"/>
  <c r="P6305" i="1"/>
  <c r="N6305" i="1"/>
  <c r="O6305" i="1"/>
  <c r="Q6305" i="1"/>
  <c r="M6305" i="1"/>
  <c r="D6306" i="1" l="1"/>
  <c r="E6306" i="1" s="1"/>
  <c r="P6306" i="1"/>
  <c r="M6306" i="1"/>
  <c r="N6306" i="1"/>
  <c r="O6306" i="1"/>
  <c r="Q6306" i="1"/>
  <c r="D6307" i="1" l="1"/>
  <c r="E6307" i="1" s="1"/>
  <c r="N6307" i="1"/>
  <c r="O6307" i="1"/>
  <c r="P6307" i="1"/>
  <c r="M6307" i="1"/>
  <c r="Q6307" i="1"/>
  <c r="D6308" i="1" l="1"/>
  <c r="E6308" i="1" s="1"/>
  <c r="O6308" i="1"/>
  <c r="P6308" i="1"/>
  <c r="Q6308" i="1"/>
  <c r="N6308" i="1"/>
  <c r="M6308" i="1"/>
  <c r="D6309" i="1" l="1"/>
  <c r="E6309" i="1" s="1"/>
  <c r="O6309" i="1"/>
  <c r="Q6309" i="1"/>
  <c r="M6309" i="1"/>
  <c r="N6309" i="1"/>
  <c r="P6309" i="1"/>
  <c r="D6310" i="1" l="1"/>
  <c r="E6310" i="1" s="1"/>
  <c r="P6310" i="1"/>
  <c r="O6310" i="1"/>
  <c r="Q6310" i="1"/>
  <c r="M6310" i="1"/>
  <c r="N6310" i="1"/>
  <c r="D6311" i="1" l="1"/>
  <c r="E6311" i="1" s="1"/>
  <c r="M6311" i="1"/>
  <c r="N6311" i="1"/>
  <c r="O6311" i="1"/>
  <c r="Q6311" i="1"/>
  <c r="P6311" i="1"/>
  <c r="D6312" i="1" l="1"/>
  <c r="E6312" i="1" s="1"/>
  <c r="P6312" i="1"/>
  <c r="N6312" i="1"/>
  <c r="O6312" i="1"/>
  <c r="M6312" i="1"/>
  <c r="Q6312" i="1"/>
  <c r="D6313" i="1" l="1"/>
  <c r="E6313" i="1" s="1"/>
  <c r="O6313" i="1"/>
  <c r="Q6313" i="1"/>
  <c r="N6313" i="1"/>
  <c r="P6313" i="1"/>
  <c r="M6313" i="1"/>
  <c r="D6314" i="1" l="1"/>
  <c r="E6314" i="1" s="1"/>
  <c r="Q6314" i="1"/>
  <c r="M6314" i="1"/>
  <c r="N6314" i="1"/>
  <c r="O6314" i="1"/>
  <c r="P6314" i="1"/>
  <c r="D6315" i="1" l="1"/>
  <c r="E6315" i="1" s="1"/>
  <c r="M6315" i="1"/>
  <c r="O6315" i="1"/>
  <c r="N6315" i="1"/>
  <c r="P6315" i="1"/>
  <c r="Q6315" i="1"/>
  <c r="D6316" i="1" l="1"/>
  <c r="E6316" i="1" s="1"/>
  <c r="O6316" i="1"/>
  <c r="P6316" i="1"/>
  <c r="M6316" i="1"/>
  <c r="N6316" i="1"/>
  <c r="Q6316" i="1"/>
  <c r="D6317" i="1" l="1"/>
  <c r="E6317" i="1" s="1"/>
  <c r="O6317" i="1"/>
  <c r="Q6317" i="1"/>
  <c r="M6317" i="1"/>
  <c r="N6317" i="1"/>
  <c r="P6317" i="1"/>
  <c r="D6318" i="1" l="1"/>
  <c r="E6318" i="1" s="1"/>
  <c r="P6318" i="1"/>
  <c r="Q6318" i="1"/>
  <c r="N6318" i="1"/>
  <c r="O6318" i="1"/>
  <c r="M6318" i="1"/>
  <c r="D6319" i="1" l="1"/>
  <c r="E6319" i="1" s="1"/>
  <c r="M6319" i="1"/>
  <c r="N6319" i="1"/>
  <c r="P6319" i="1"/>
  <c r="O6319" i="1"/>
  <c r="Q6319" i="1"/>
  <c r="D6320" i="1" l="1"/>
  <c r="E6320" i="1" s="1"/>
  <c r="O6320" i="1"/>
  <c r="P6320" i="1"/>
  <c r="Q6320" i="1"/>
  <c r="M6320" i="1"/>
  <c r="N6320" i="1"/>
  <c r="D6321" i="1" l="1"/>
  <c r="E6321" i="1" s="1"/>
  <c r="P6321" i="1"/>
  <c r="Q6321" i="1"/>
  <c r="O6321" i="1"/>
  <c r="M6321" i="1"/>
  <c r="N6321" i="1"/>
  <c r="D6322" i="1" l="1"/>
  <c r="E6322" i="1" s="1"/>
  <c r="P6322" i="1"/>
  <c r="Q6322" i="1"/>
  <c r="O6322" i="1"/>
  <c r="M6322" i="1"/>
  <c r="N6322" i="1"/>
  <c r="D6323" i="1" l="1"/>
  <c r="E6323" i="1" s="1"/>
  <c r="N6323" i="1"/>
  <c r="O6323" i="1"/>
  <c r="P6323" i="1"/>
  <c r="Q6323" i="1"/>
  <c r="M6323" i="1"/>
  <c r="D6324" i="1" l="1"/>
  <c r="E6324" i="1" s="1"/>
  <c r="Q6324" i="1"/>
  <c r="M6324" i="1"/>
  <c r="N6324" i="1"/>
  <c r="O6324" i="1"/>
  <c r="P6324" i="1"/>
  <c r="D6325" i="1" l="1"/>
  <c r="E6325" i="1" s="1"/>
  <c r="O6325" i="1"/>
  <c r="P6325" i="1"/>
  <c r="Q6325" i="1"/>
  <c r="M6325" i="1"/>
  <c r="N6325" i="1"/>
  <c r="D6326" i="1" l="1"/>
  <c r="E6326" i="1" s="1"/>
  <c r="P6326" i="1"/>
  <c r="M6326" i="1"/>
  <c r="N6326" i="1"/>
  <c r="O6326" i="1"/>
  <c r="Q6326" i="1"/>
  <c r="D6327" i="1" l="1"/>
  <c r="E6327" i="1" s="1"/>
  <c r="Q6327" i="1"/>
  <c r="P6327" i="1"/>
  <c r="M6327" i="1"/>
  <c r="N6327" i="1"/>
  <c r="O6327" i="1"/>
  <c r="D6328" i="1" l="1"/>
  <c r="E6328" i="1" s="1"/>
  <c r="M6328" i="1"/>
  <c r="Q6328" i="1"/>
  <c r="N6328" i="1"/>
  <c r="O6328" i="1"/>
  <c r="P6328" i="1"/>
  <c r="D6329" i="1" l="1"/>
  <c r="E6329" i="1" s="1"/>
  <c r="O6329" i="1"/>
  <c r="P6329" i="1"/>
  <c r="M6329" i="1"/>
  <c r="Q6329" i="1"/>
  <c r="N6329" i="1"/>
  <c r="D6330" i="1" l="1"/>
  <c r="E6330" i="1" s="1"/>
  <c r="Q6330" i="1"/>
  <c r="M6330" i="1"/>
  <c r="N6330" i="1"/>
  <c r="O6330" i="1"/>
  <c r="P6330" i="1"/>
  <c r="D6331" i="1" l="1"/>
  <c r="E6331" i="1" s="1"/>
  <c r="P6331" i="1"/>
  <c r="Q6331" i="1"/>
  <c r="M6331" i="1"/>
  <c r="N6331" i="1"/>
  <c r="O6331" i="1"/>
  <c r="D6332" i="1" l="1"/>
  <c r="E6332" i="1" s="1"/>
  <c r="M6332" i="1"/>
  <c r="N6332" i="1"/>
  <c r="O6332" i="1"/>
  <c r="P6332" i="1"/>
  <c r="Q6332" i="1"/>
  <c r="D6333" i="1" l="1"/>
  <c r="E6333" i="1" s="1"/>
  <c r="O6333" i="1"/>
  <c r="P6333" i="1"/>
  <c r="M6333" i="1"/>
  <c r="N6333" i="1"/>
  <c r="Q6333" i="1"/>
  <c r="D6334" i="1" l="1"/>
  <c r="E6334" i="1" s="1"/>
  <c r="P6334" i="1"/>
  <c r="M6334" i="1"/>
  <c r="N6334" i="1"/>
  <c r="O6334" i="1"/>
  <c r="Q6334" i="1"/>
  <c r="D6335" i="1" l="1"/>
  <c r="E6335" i="1" s="1"/>
  <c r="M6335" i="1"/>
  <c r="N6335" i="1"/>
  <c r="O6335" i="1"/>
  <c r="P6335" i="1"/>
  <c r="Q6335" i="1"/>
  <c r="D6336" i="1" l="1"/>
  <c r="E6336" i="1" s="1"/>
  <c r="M6336" i="1"/>
  <c r="N6336" i="1"/>
  <c r="O6336" i="1"/>
  <c r="P6336" i="1"/>
  <c r="Q6336" i="1"/>
  <c r="D6337" i="1" l="1"/>
  <c r="E6337" i="1" s="1"/>
  <c r="O6337" i="1"/>
  <c r="P6337" i="1"/>
  <c r="N6337" i="1"/>
  <c r="M6337" i="1"/>
  <c r="Q6337" i="1"/>
  <c r="D6338" i="1" l="1"/>
  <c r="E6338" i="1" s="1"/>
  <c r="P6338" i="1"/>
  <c r="Q6338" i="1"/>
  <c r="M6338" i="1"/>
  <c r="N6338" i="1"/>
  <c r="O6338" i="1"/>
  <c r="D6339" i="1" l="1"/>
  <c r="E6339" i="1" s="1"/>
  <c r="P6339" i="1"/>
  <c r="M6339" i="1"/>
  <c r="N6339" i="1"/>
  <c r="Q6339" i="1"/>
  <c r="O6339" i="1"/>
  <c r="D6340" i="1" l="1"/>
  <c r="E6340" i="1" s="1"/>
  <c r="O6340" i="1"/>
  <c r="P6340" i="1"/>
  <c r="Q6340" i="1"/>
  <c r="M6340" i="1"/>
  <c r="N6340" i="1"/>
  <c r="D6341" i="1" l="1"/>
  <c r="E6341" i="1" s="1"/>
  <c r="O6341" i="1"/>
  <c r="M6341" i="1"/>
  <c r="P6341" i="1"/>
  <c r="Q6341" i="1"/>
  <c r="N6341" i="1"/>
  <c r="D6342" i="1" l="1"/>
  <c r="E6342" i="1" s="1"/>
  <c r="P6342" i="1"/>
  <c r="Q6342" i="1"/>
  <c r="N6342" i="1"/>
  <c r="M6342" i="1"/>
  <c r="O6342" i="1"/>
  <c r="D6343" i="1" l="1"/>
  <c r="E6343" i="1" s="1"/>
  <c r="N6343" i="1"/>
  <c r="O6343" i="1"/>
  <c r="P6343" i="1"/>
  <c r="M6343" i="1"/>
  <c r="Q6343" i="1"/>
  <c r="D6344" i="1" l="1"/>
  <c r="E6344" i="1" s="1"/>
  <c r="Q6344" i="1"/>
  <c r="M6344" i="1"/>
  <c r="N6344" i="1"/>
  <c r="O6344" i="1"/>
  <c r="P6344" i="1"/>
  <c r="D6345" i="1" l="1"/>
  <c r="E6345" i="1" s="1"/>
  <c r="O6345" i="1"/>
  <c r="P6345" i="1"/>
  <c r="N6345" i="1"/>
  <c r="Q6345" i="1"/>
  <c r="M6345" i="1"/>
  <c r="D6346" i="1" l="1"/>
  <c r="E6346" i="1" s="1"/>
  <c r="P6346" i="1"/>
  <c r="M6346" i="1"/>
  <c r="N6346" i="1"/>
  <c r="O6346" i="1"/>
  <c r="Q6346" i="1"/>
  <c r="D6347" i="1" l="1"/>
  <c r="E6347" i="1" s="1"/>
  <c r="P6347" i="1"/>
  <c r="M6347" i="1"/>
  <c r="N6347" i="1"/>
  <c r="Q6347" i="1"/>
  <c r="O6347" i="1"/>
  <c r="D6348" i="1" l="1"/>
  <c r="E6348" i="1" s="1"/>
  <c r="O6348" i="1"/>
  <c r="M6348" i="1"/>
  <c r="P6348" i="1"/>
  <c r="Q6348" i="1"/>
  <c r="N6348" i="1"/>
  <c r="D6349" i="1" l="1"/>
  <c r="E6349" i="1" s="1"/>
  <c r="O6349" i="1"/>
  <c r="P6349" i="1"/>
  <c r="M6349" i="1"/>
  <c r="Q6349" i="1"/>
  <c r="N6349" i="1"/>
  <c r="D6350" i="1" l="1"/>
  <c r="E6350" i="1" s="1"/>
  <c r="P6350" i="1"/>
  <c r="M6350" i="1"/>
  <c r="N6350" i="1"/>
  <c r="O6350" i="1"/>
  <c r="Q6350" i="1"/>
  <c r="D6351" i="1" l="1"/>
  <c r="E6351" i="1" s="1"/>
  <c r="N6351" i="1"/>
  <c r="Q6351" i="1"/>
  <c r="M6351" i="1"/>
  <c r="O6351" i="1"/>
  <c r="P6351" i="1"/>
  <c r="D6352" i="1" l="1"/>
  <c r="E6352" i="1" s="1"/>
  <c r="P6352" i="1"/>
  <c r="Q6352" i="1"/>
  <c r="M6352" i="1"/>
  <c r="N6352" i="1"/>
  <c r="O6352" i="1"/>
  <c r="D6353" i="1" l="1"/>
  <c r="E6353" i="1" s="1"/>
  <c r="O6353" i="1"/>
  <c r="P6353" i="1"/>
  <c r="Q6353" i="1"/>
  <c r="M6353" i="1"/>
  <c r="N6353" i="1"/>
  <c r="D6354" i="1" l="1"/>
  <c r="E6354" i="1" s="1"/>
  <c r="P6354" i="1"/>
  <c r="M6354" i="1"/>
  <c r="N6354" i="1"/>
  <c r="O6354" i="1"/>
  <c r="Q6354" i="1"/>
  <c r="D6355" i="1" l="1"/>
  <c r="E6355" i="1" s="1"/>
  <c r="M6355" i="1"/>
  <c r="N6355" i="1"/>
  <c r="O6355" i="1"/>
  <c r="P6355" i="1"/>
  <c r="Q6355" i="1"/>
  <c r="D6356" i="1" l="1"/>
  <c r="E6356" i="1" s="1"/>
  <c r="P6356" i="1"/>
  <c r="N6356" i="1"/>
  <c r="O6356" i="1"/>
  <c r="Q6356" i="1"/>
  <c r="M6356" i="1"/>
  <c r="D6357" i="1" l="1"/>
  <c r="E6357" i="1" s="1"/>
  <c r="O6357" i="1"/>
  <c r="M6357" i="1"/>
  <c r="N6357" i="1"/>
  <c r="P6357" i="1"/>
  <c r="Q6357" i="1"/>
  <c r="D6358" i="1" l="1"/>
  <c r="E6358" i="1" s="1"/>
  <c r="P6358" i="1"/>
  <c r="M6358" i="1"/>
  <c r="N6358" i="1"/>
  <c r="O6358" i="1"/>
  <c r="Q6358" i="1"/>
  <c r="D6359" i="1" l="1"/>
  <c r="E6359" i="1" s="1"/>
  <c r="P6359" i="1"/>
  <c r="Q6359" i="1"/>
  <c r="M6359" i="1"/>
  <c r="N6359" i="1"/>
  <c r="O6359" i="1"/>
  <c r="D6360" i="1" l="1"/>
  <c r="E6360" i="1" s="1"/>
  <c r="N6360" i="1"/>
  <c r="O6360" i="1"/>
  <c r="P6360" i="1"/>
  <c r="Q6360" i="1"/>
  <c r="M6360" i="1"/>
  <c r="D6361" i="1" l="1"/>
  <c r="E6361" i="1" s="1"/>
  <c r="P6361" i="1"/>
  <c r="Q6361" i="1"/>
  <c r="M6361" i="1"/>
  <c r="N6361" i="1"/>
  <c r="O6361" i="1"/>
  <c r="D6362" i="1" l="1"/>
  <c r="E6362" i="1" s="1"/>
  <c r="P6362" i="1"/>
  <c r="Q6362" i="1"/>
  <c r="M6362" i="1"/>
  <c r="N6362" i="1"/>
  <c r="O6362" i="1"/>
  <c r="D6363" i="1" l="1"/>
  <c r="E6363" i="1" s="1"/>
  <c r="P6363" i="1"/>
  <c r="N6363" i="1"/>
  <c r="Q6363" i="1"/>
  <c r="M6363" i="1"/>
  <c r="O6363" i="1"/>
  <c r="D6364" i="1" l="1"/>
  <c r="E6364" i="1" s="1"/>
  <c r="O6364" i="1"/>
  <c r="P6364" i="1"/>
  <c r="M6364" i="1"/>
  <c r="N6364" i="1"/>
  <c r="Q6364" i="1"/>
  <c r="D6365" i="1" l="1"/>
  <c r="E6365" i="1" s="1"/>
  <c r="O6365" i="1"/>
  <c r="Q6365" i="1"/>
  <c r="M6365" i="1"/>
  <c r="N6365" i="1"/>
  <c r="P6365" i="1"/>
  <c r="D6366" i="1" l="1"/>
  <c r="E6366" i="1" s="1"/>
  <c r="P6366" i="1"/>
  <c r="M6366" i="1"/>
  <c r="N6366" i="1"/>
  <c r="O6366" i="1"/>
  <c r="Q6366" i="1"/>
  <c r="D6367" i="1" l="1"/>
  <c r="E6367" i="1" s="1"/>
  <c r="N6367" i="1"/>
  <c r="M6367" i="1"/>
  <c r="O6367" i="1"/>
  <c r="Q6367" i="1"/>
  <c r="P6367" i="1"/>
  <c r="D6368" i="1" l="1"/>
  <c r="E6368" i="1" s="1"/>
  <c r="Q6368" i="1"/>
  <c r="P6368" i="1"/>
  <c r="M6368" i="1"/>
  <c r="N6368" i="1"/>
  <c r="O6368" i="1"/>
  <c r="D6369" i="1" l="1"/>
  <c r="E6369" i="1" s="1"/>
  <c r="M6369" i="1"/>
  <c r="N6369" i="1"/>
  <c r="O6369" i="1"/>
  <c r="P6369" i="1"/>
  <c r="Q6369" i="1"/>
  <c r="D6370" i="1" l="1"/>
  <c r="E6370" i="1" s="1"/>
  <c r="Q6370" i="1"/>
  <c r="M6370" i="1"/>
  <c r="N6370" i="1"/>
  <c r="O6370" i="1"/>
  <c r="P6370" i="1"/>
  <c r="D6371" i="1" l="1"/>
  <c r="E6371" i="1" s="1"/>
  <c r="M6371" i="1"/>
  <c r="N6371" i="1"/>
  <c r="O6371" i="1"/>
  <c r="P6371" i="1"/>
  <c r="Q6371" i="1"/>
  <c r="D6372" i="1" l="1"/>
  <c r="E6372" i="1" s="1"/>
  <c r="O6372" i="1"/>
  <c r="P6372" i="1"/>
  <c r="Q6372" i="1"/>
  <c r="M6372" i="1"/>
  <c r="N6372" i="1"/>
  <c r="D6373" i="1" l="1"/>
  <c r="E6373" i="1" s="1"/>
  <c r="O6373" i="1"/>
  <c r="P6373" i="1"/>
  <c r="Q6373" i="1"/>
  <c r="M6373" i="1"/>
  <c r="N6373" i="1"/>
  <c r="D6374" i="1" l="1"/>
  <c r="E6374" i="1" s="1"/>
  <c r="P6374" i="1"/>
  <c r="Q6374" i="1"/>
  <c r="M6374" i="1"/>
  <c r="O6374" i="1"/>
  <c r="N6374" i="1"/>
  <c r="D6375" i="1" l="1"/>
  <c r="E6375" i="1" s="1"/>
  <c r="N6375" i="1"/>
  <c r="M6375" i="1"/>
  <c r="Q6375" i="1"/>
  <c r="O6375" i="1"/>
  <c r="P6375" i="1"/>
  <c r="D6376" i="1" l="1"/>
  <c r="E6376" i="1" s="1"/>
  <c r="M6376" i="1"/>
  <c r="O6376" i="1"/>
  <c r="P6376" i="1"/>
  <c r="N6376" i="1"/>
  <c r="Q6376" i="1"/>
  <c r="D6377" i="1" l="1"/>
  <c r="E6377" i="1" s="1"/>
  <c r="O6377" i="1"/>
  <c r="Q6377" i="1"/>
  <c r="M6377" i="1"/>
  <c r="N6377" i="1"/>
  <c r="P6377" i="1"/>
  <c r="D6378" i="1" l="1"/>
  <c r="E6378" i="1" s="1"/>
  <c r="P6378" i="1"/>
  <c r="Q6378" i="1"/>
  <c r="M6378" i="1"/>
  <c r="N6378" i="1"/>
  <c r="O6378" i="1"/>
  <c r="D6379" i="1" l="1"/>
  <c r="E6379" i="1" s="1"/>
  <c r="M6379" i="1"/>
  <c r="N6379" i="1"/>
  <c r="P6379" i="1"/>
  <c r="O6379" i="1"/>
  <c r="Q6379" i="1"/>
  <c r="D6380" i="1" l="1"/>
  <c r="E6380" i="1" s="1"/>
  <c r="O6380" i="1"/>
  <c r="P6380" i="1"/>
  <c r="M6380" i="1"/>
  <c r="N6380" i="1"/>
  <c r="Q6380" i="1"/>
  <c r="D6381" i="1" l="1"/>
  <c r="E6381" i="1" s="1"/>
  <c r="P6381" i="1"/>
  <c r="Q6381" i="1"/>
  <c r="M6381" i="1"/>
  <c r="N6381" i="1"/>
  <c r="O6381" i="1"/>
  <c r="D6382" i="1" l="1"/>
  <c r="E6382" i="1" s="1"/>
  <c r="P6382" i="1"/>
  <c r="M6382" i="1"/>
  <c r="N6382" i="1"/>
  <c r="O6382" i="1"/>
  <c r="Q6382" i="1"/>
  <c r="D6383" i="1" l="1"/>
  <c r="E6383" i="1" s="1"/>
  <c r="M6383" i="1"/>
  <c r="N6383" i="1"/>
  <c r="O6383" i="1"/>
  <c r="P6383" i="1"/>
  <c r="Q6383" i="1"/>
  <c r="D6384" i="1" l="1"/>
  <c r="E6384" i="1" s="1"/>
  <c r="Q6384" i="1"/>
  <c r="M6384" i="1"/>
  <c r="N6384" i="1"/>
  <c r="O6384" i="1"/>
  <c r="P6384" i="1"/>
  <c r="D6385" i="1" l="1"/>
  <c r="E6385" i="1" s="1"/>
  <c r="O6385" i="1"/>
  <c r="M6385" i="1"/>
  <c r="N6385" i="1"/>
  <c r="P6385" i="1"/>
  <c r="Q6385" i="1"/>
  <c r="D6386" i="1" l="1"/>
  <c r="E6386" i="1" s="1"/>
  <c r="P6386" i="1"/>
  <c r="M6386" i="1"/>
  <c r="N6386" i="1"/>
  <c r="O6386" i="1"/>
  <c r="Q6386" i="1"/>
  <c r="D6387" i="1" l="1"/>
  <c r="E6387" i="1" s="1"/>
  <c r="M6387" i="1"/>
  <c r="N6387" i="1"/>
  <c r="O6387" i="1"/>
  <c r="P6387" i="1"/>
  <c r="Q6387" i="1"/>
  <c r="D6388" i="1" l="1"/>
  <c r="E6388" i="1" s="1"/>
  <c r="P6388" i="1"/>
  <c r="Q6388" i="1"/>
  <c r="M6388" i="1"/>
  <c r="N6388" i="1"/>
  <c r="O6388" i="1"/>
  <c r="D6389" i="1" l="1"/>
  <c r="E6389" i="1" s="1"/>
  <c r="Q6389" i="1"/>
  <c r="O6389" i="1"/>
  <c r="P6389" i="1"/>
  <c r="M6389" i="1"/>
  <c r="N6389" i="1"/>
  <c r="D6390" i="1" l="1"/>
  <c r="E6390" i="1" s="1"/>
  <c r="Q6390" i="1"/>
  <c r="P6390" i="1"/>
  <c r="M6390" i="1"/>
  <c r="N6390" i="1"/>
  <c r="O6390" i="1"/>
  <c r="D6391" i="1" l="1"/>
  <c r="E6391" i="1" s="1"/>
  <c r="P6391" i="1"/>
  <c r="N6391" i="1"/>
  <c r="Q6391" i="1"/>
  <c r="O6391" i="1"/>
  <c r="M6391" i="1"/>
  <c r="D6392" i="1" l="1"/>
  <c r="E6392" i="1" s="1"/>
  <c r="M6392" i="1"/>
  <c r="P6392" i="1"/>
  <c r="Q6392" i="1"/>
  <c r="N6392" i="1"/>
  <c r="O6392" i="1"/>
  <c r="D6393" i="1" l="1"/>
  <c r="E6393" i="1" s="1"/>
  <c r="O6393" i="1"/>
  <c r="M6393" i="1"/>
  <c r="N6393" i="1"/>
  <c r="P6393" i="1"/>
  <c r="Q6393" i="1"/>
  <c r="D6394" i="1" l="1"/>
  <c r="E6394" i="1" s="1"/>
  <c r="P6394" i="1"/>
  <c r="M6394" i="1"/>
  <c r="N6394" i="1"/>
  <c r="O6394" i="1"/>
  <c r="Q6394" i="1"/>
  <c r="D6395" i="1" l="1"/>
  <c r="E6395" i="1" s="1"/>
  <c r="P6395" i="1"/>
  <c r="Q6395" i="1"/>
  <c r="O6395" i="1"/>
  <c r="M6395" i="1"/>
  <c r="N6395" i="1"/>
  <c r="D6396" i="1" l="1"/>
  <c r="E6396" i="1" s="1"/>
  <c r="M6396" i="1"/>
  <c r="P6396" i="1"/>
  <c r="Q6396" i="1"/>
  <c r="N6396" i="1"/>
  <c r="O6396" i="1"/>
  <c r="D6397" i="1" l="1"/>
  <c r="E6397" i="1" s="1"/>
  <c r="O6397" i="1"/>
  <c r="Q6397" i="1"/>
  <c r="M6397" i="1"/>
  <c r="N6397" i="1"/>
  <c r="P6397" i="1"/>
  <c r="D6398" i="1" l="1"/>
  <c r="E6398" i="1" s="1"/>
  <c r="P6398" i="1"/>
  <c r="Q6398" i="1"/>
  <c r="M6398" i="1"/>
  <c r="N6398" i="1"/>
  <c r="O6398" i="1"/>
  <c r="D6399" i="1" l="1"/>
  <c r="E6399" i="1" s="1"/>
  <c r="M6399" i="1"/>
  <c r="N6399" i="1"/>
  <c r="Q6399" i="1"/>
  <c r="O6399" i="1"/>
  <c r="P6399" i="1"/>
  <c r="D6400" i="1" l="1"/>
  <c r="E6400" i="1" s="1"/>
  <c r="O6400" i="1"/>
  <c r="P6400" i="1"/>
  <c r="Q6400" i="1"/>
  <c r="M6400" i="1"/>
  <c r="N6400" i="1"/>
  <c r="D6401" i="1" l="1"/>
  <c r="E6401" i="1" s="1"/>
  <c r="P6401" i="1"/>
  <c r="Q6401" i="1"/>
  <c r="M6401" i="1"/>
  <c r="N6401" i="1"/>
  <c r="O6401" i="1"/>
  <c r="D6402" i="1" l="1"/>
  <c r="E6402" i="1" s="1"/>
  <c r="P6402" i="1"/>
  <c r="M6402" i="1"/>
  <c r="N6402" i="1"/>
  <c r="O6402" i="1"/>
  <c r="Q6402" i="1"/>
  <c r="D6403" i="1" l="1"/>
  <c r="E6403" i="1" s="1"/>
  <c r="P6403" i="1"/>
  <c r="M6403" i="1"/>
  <c r="N6403" i="1"/>
  <c r="O6403" i="1"/>
  <c r="Q6403" i="1"/>
  <c r="D6404" i="1" l="1"/>
  <c r="E6404" i="1" s="1"/>
  <c r="Q6404" i="1"/>
  <c r="N6404" i="1"/>
  <c r="O6404" i="1"/>
  <c r="M6404" i="1"/>
  <c r="P6404" i="1"/>
  <c r="D6405" i="1" l="1"/>
  <c r="E6405" i="1" s="1"/>
  <c r="N6405" i="1"/>
  <c r="P6405" i="1"/>
  <c r="Q6405" i="1"/>
  <c r="M6405" i="1"/>
  <c r="O6405" i="1"/>
  <c r="D6406" i="1" l="1"/>
  <c r="E6406" i="1" s="1"/>
  <c r="P6406" i="1"/>
  <c r="Q6406" i="1"/>
  <c r="N6406" i="1"/>
  <c r="M6406" i="1"/>
  <c r="O6406" i="1"/>
  <c r="D6407" i="1" l="1"/>
  <c r="E6407" i="1" s="1"/>
  <c r="M6407" i="1"/>
  <c r="O6407" i="1"/>
  <c r="Q6407" i="1"/>
  <c r="P6407" i="1"/>
  <c r="N6407" i="1"/>
  <c r="D6408" i="1" l="1"/>
  <c r="E6408" i="1" s="1"/>
  <c r="O6408" i="1"/>
  <c r="Q6408" i="1"/>
  <c r="M6408" i="1"/>
  <c r="N6408" i="1"/>
  <c r="P6408" i="1"/>
  <c r="D6409" i="1" l="1"/>
  <c r="E6409" i="1" s="1"/>
  <c r="N6409" i="1"/>
  <c r="O6409" i="1"/>
  <c r="Q6409" i="1"/>
  <c r="P6409" i="1"/>
  <c r="M6409" i="1"/>
  <c r="D6410" i="1" l="1"/>
  <c r="E6410" i="1" s="1"/>
  <c r="M6410" i="1"/>
  <c r="Q6410" i="1"/>
  <c r="O6410" i="1"/>
  <c r="P6410" i="1"/>
  <c r="N6410" i="1"/>
  <c r="D6411" i="1" l="1"/>
  <c r="E6411" i="1" s="1"/>
  <c r="P6411" i="1"/>
  <c r="Q6411" i="1"/>
  <c r="M6411" i="1"/>
  <c r="N6411" i="1"/>
  <c r="O6411" i="1"/>
  <c r="D6412" i="1" l="1"/>
  <c r="E6412" i="1" s="1"/>
  <c r="O6412" i="1"/>
  <c r="M6412" i="1"/>
  <c r="N6412" i="1"/>
  <c r="P6412" i="1"/>
  <c r="Q6412" i="1"/>
  <c r="D6413" i="1" l="1"/>
  <c r="E6413" i="1" s="1"/>
  <c r="M6413" i="1"/>
  <c r="P6413" i="1"/>
  <c r="Q6413" i="1"/>
  <c r="N6413" i="1"/>
  <c r="O6413" i="1"/>
  <c r="D6414" i="1" l="1"/>
  <c r="E6414" i="1" s="1"/>
  <c r="M6414" i="1"/>
  <c r="N6414" i="1"/>
  <c r="P6414" i="1"/>
  <c r="O6414" i="1"/>
  <c r="Q6414" i="1"/>
  <c r="D6415" i="1" l="1"/>
  <c r="E6415" i="1" s="1"/>
  <c r="M6415" i="1"/>
  <c r="N6415" i="1"/>
  <c r="O6415" i="1"/>
  <c r="P6415" i="1"/>
  <c r="Q6415" i="1"/>
  <c r="D6416" i="1" l="1"/>
  <c r="E6416" i="1" s="1"/>
  <c r="Q6416" i="1"/>
  <c r="M6416" i="1"/>
  <c r="P6416" i="1"/>
  <c r="N6416" i="1"/>
  <c r="O6416" i="1"/>
  <c r="D6417" i="1" l="1"/>
  <c r="E6417" i="1" s="1"/>
  <c r="N6417" i="1"/>
  <c r="P6417" i="1"/>
  <c r="Q6417" i="1"/>
  <c r="O6417" i="1"/>
  <c r="M6417" i="1"/>
  <c r="D6418" i="1" l="1"/>
  <c r="E6418" i="1" s="1"/>
  <c r="N6418" i="1"/>
  <c r="O6418" i="1"/>
  <c r="P6418" i="1"/>
  <c r="Q6418" i="1"/>
  <c r="M6418" i="1"/>
  <c r="D6419" i="1" l="1"/>
  <c r="E6419" i="1" s="1"/>
  <c r="P6419" i="1"/>
  <c r="Q6419" i="1"/>
  <c r="M6419" i="1"/>
  <c r="N6419" i="1"/>
  <c r="O6419" i="1"/>
  <c r="D6420" i="1" l="1"/>
  <c r="E6420" i="1" s="1"/>
  <c r="Q6420" i="1"/>
  <c r="N6420" i="1"/>
  <c r="P6420" i="1"/>
  <c r="O6420" i="1"/>
  <c r="M6420" i="1"/>
  <c r="D6421" i="1" l="1"/>
  <c r="E6421" i="1" s="1"/>
  <c r="N6421" i="1"/>
  <c r="O6421" i="1"/>
  <c r="P6421" i="1"/>
  <c r="M6421" i="1"/>
  <c r="Q6421" i="1"/>
  <c r="D6422" i="1" l="1"/>
  <c r="E6422" i="1" s="1"/>
  <c r="N6422" i="1"/>
  <c r="O6422" i="1"/>
  <c r="P6422" i="1"/>
  <c r="Q6422" i="1"/>
  <c r="M6422" i="1"/>
  <c r="D6423" i="1" l="1"/>
  <c r="E6423" i="1" s="1"/>
  <c r="P6423" i="1"/>
  <c r="Q6423" i="1"/>
  <c r="M6423" i="1"/>
  <c r="N6423" i="1"/>
  <c r="O6423" i="1"/>
  <c r="D6424" i="1" l="1"/>
  <c r="E6424" i="1" s="1"/>
  <c r="Q6424" i="1"/>
  <c r="M6424" i="1"/>
  <c r="N6424" i="1"/>
  <c r="O6424" i="1"/>
  <c r="P6424" i="1"/>
  <c r="D6425" i="1" l="1"/>
  <c r="E6425" i="1" s="1"/>
  <c r="Q6425" i="1"/>
  <c r="M6425" i="1"/>
  <c r="N6425" i="1"/>
  <c r="O6425" i="1"/>
  <c r="P6425" i="1"/>
  <c r="D6426" i="1" l="1"/>
  <c r="E6426" i="1" s="1"/>
  <c r="N6426" i="1"/>
  <c r="Q6426" i="1"/>
  <c r="M6426" i="1"/>
  <c r="O6426" i="1"/>
  <c r="P6426" i="1"/>
  <c r="D6427" i="1" l="1"/>
  <c r="E6427" i="1" s="1"/>
  <c r="P6427" i="1"/>
  <c r="Q6427" i="1"/>
  <c r="M6427" i="1"/>
  <c r="N6427" i="1"/>
  <c r="O6427" i="1"/>
  <c r="D6428" i="1" l="1"/>
  <c r="E6428" i="1" s="1"/>
  <c r="Q6428" i="1"/>
  <c r="M6428" i="1"/>
  <c r="N6428" i="1"/>
  <c r="O6428" i="1"/>
  <c r="P6428" i="1"/>
  <c r="D6429" i="1" l="1"/>
  <c r="E6429" i="1" s="1"/>
  <c r="N6429" i="1"/>
  <c r="O6429" i="1"/>
  <c r="P6429" i="1"/>
  <c r="Q6429" i="1"/>
  <c r="M6429" i="1"/>
  <c r="D6430" i="1" l="1"/>
  <c r="E6430" i="1" s="1"/>
  <c r="O6430" i="1"/>
  <c r="P6430" i="1"/>
  <c r="Q6430" i="1"/>
  <c r="M6430" i="1"/>
  <c r="N6430" i="1"/>
  <c r="D6431" i="1" l="1"/>
  <c r="E6431" i="1" s="1"/>
  <c r="M6431" i="1"/>
  <c r="N6431" i="1"/>
  <c r="O6431" i="1"/>
  <c r="P6431" i="1"/>
  <c r="Q6431" i="1"/>
  <c r="D6432" i="1" l="1"/>
  <c r="E6432" i="1" s="1"/>
  <c r="Q6432" i="1"/>
  <c r="M6432" i="1"/>
  <c r="N6432" i="1"/>
  <c r="O6432" i="1"/>
  <c r="P6432" i="1"/>
  <c r="D6433" i="1" l="1"/>
  <c r="E6433" i="1" s="1"/>
  <c r="P6433" i="1"/>
  <c r="Q6433" i="1"/>
  <c r="M6433" i="1"/>
  <c r="N6433" i="1"/>
  <c r="O6433" i="1"/>
  <c r="D6434" i="1" l="1"/>
  <c r="E6434" i="1" s="1"/>
  <c r="N6434" i="1"/>
  <c r="P6434" i="1"/>
  <c r="Q6434" i="1"/>
  <c r="O6434" i="1"/>
  <c r="M6434" i="1"/>
  <c r="D6435" i="1" l="1"/>
  <c r="E6435" i="1" s="1"/>
  <c r="P6435" i="1"/>
  <c r="Q6435" i="1"/>
  <c r="O6435" i="1"/>
  <c r="M6435" i="1"/>
  <c r="N6435" i="1"/>
  <c r="D6436" i="1" l="1"/>
  <c r="E6436" i="1" s="1"/>
  <c r="Q6436" i="1"/>
  <c r="M6436" i="1"/>
  <c r="N6436" i="1"/>
  <c r="O6436" i="1"/>
  <c r="P6436" i="1"/>
  <c r="D6437" i="1" l="1"/>
  <c r="E6437" i="1" s="1"/>
  <c r="N6437" i="1"/>
  <c r="Q6437" i="1"/>
  <c r="O6437" i="1"/>
  <c r="P6437" i="1"/>
  <c r="M6437" i="1"/>
  <c r="D6438" i="1" l="1"/>
  <c r="E6438" i="1" s="1"/>
  <c r="N6438" i="1"/>
  <c r="O6438" i="1"/>
  <c r="P6438" i="1"/>
  <c r="Q6438" i="1"/>
  <c r="M6438" i="1"/>
  <c r="D6439" i="1" l="1"/>
  <c r="E6439" i="1" s="1"/>
  <c r="P6439" i="1"/>
  <c r="Q6439" i="1"/>
  <c r="M6439" i="1"/>
  <c r="N6439" i="1"/>
  <c r="O6439" i="1"/>
  <c r="D6440" i="1" l="1"/>
  <c r="E6440" i="1" s="1"/>
  <c r="Q6440" i="1"/>
  <c r="M6440" i="1"/>
  <c r="N6440" i="1"/>
  <c r="O6440" i="1"/>
  <c r="P6440" i="1"/>
  <c r="D6441" i="1" l="1"/>
  <c r="E6441" i="1" s="1"/>
  <c r="N6441" i="1"/>
  <c r="O6441" i="1"/>
  <c r="P6441" i="1"/>
  <c r="Q6441" i="1"/>
  <c r="M6441" i="1"/>
  <c r="D6442" i="1" l="1"/>
  <c r="E6442" i="1" s="1"/>
  <c r="N6442" i="1"/>
  <c r="P6442" i="1"/>
  <c r="Q6442" i="1"/>
  <c r="M6442" i="1"/>
  <c r="O6442" i="1"/>
  <c r="D6443" i="1" l="1"/>
  <c r="E6443" i="1" s="1"/>
  <c r="P6443" i="1"/>
  <c r="Q6443" i="1"/>
  <c r="M6443" i="1"/>
  <c r="N6443" i="1"/>
  <c r="O6443" i="1"/>
  <c r="D6444" i="1" l="1"/>
  <c r="E6444" i="1" s="1"/>
  <c r="Q6444" i="1"/>
  <c r="M6444" i="1"/>
  <c r="N6444" i="1"/>
  <c r="O6444" i="1"/>
  <c r="P6444" i="1"/>
  <c r="D6445" i="1" l="1"/>
  <c r="E6445" i="1" s="1"/>
  <c r="O6445" i="1"/>
  <c r="P6445" i="1"/>
  <c r="Q6445" i="1"/>
  <c r="M6445" i="1"/>
  <c r="N6445" i="1"/>
  <c r="D6446" i="1" l="1"/>
  <c r="E6446" i="1" s="1"/>
  <c r="N6446" i="1"/>
  <c r="P6446" i="1"/>
  <c r="Q6446" i="1"/>
  <c r="M6446" i="1"/>
  <c r="O6446" i="1"/>
  <c r="D6447" i="1" l="1"/>
  <c r="E6447" i="1" s="1"/>
  <c r="P6447" i="1"/>
  <c r="Q6447" i="1"/>
  <c r="N6447" i="1"/>
  <c r="O6447" i="1"/>
  <c r="M6447" i="1"/>
  <c r="D6448" i="1" l="1"/>
  <c r="E6448" i="1" s="1"/>
  <c r="Q6448" i="1"/>
  <c r="M6448" i="1"/>
  <c r="N6448" i="1"/>
  <c r="O6448" i="1"/>
  <c r="P6448" i="1"/>
  <c r="D6449" i="1" l="1"/>
  <c r="E6449" i="1" s="1"/>
  <c r="N6449" i="1"/>
  <c r="O6449" i="1"/>
  <c r="P6449" i="1"/>
  <c r="Q6449" i="1"/>
  <c r="M6449" i="1"/>
  <c r="D6450" i="1" l="1"/>
  <c r="E6450" i="1" s="1"/>
  <c r="N6450" i="1"/>
  <c r="O6450" i="1"/>
  <c r="P6450" i="1"/>
  <c r="Q6450" i="1"/>
  <c r="M6450" i="1"/>
  <c r="D6451" i="1" l="1"/>
  <c r="E6451" i="1" s="1"/>
  <c r="P6451" i="1"/>
  <c r="Q6451" i="1"/>
  <c r="M6451" i="1"/>
  <c r="N6451" i="1"/>
  <c r="O6451" i="1"/>
  <c r="D6452" i="1" l="1"/>
  <c r="E6452" i="1" s="1"/>
  <c r="Q6452" i="1"/>
  <c r="M6452" i="1"/>
  <c r="N6452" i="1"/>
  <c r="O6452" i="1"/>
  <c r="P6452" i="1"/>
  <c r="D6453" i="1" l="1"/>
  <c r="E6453" i="1" s="1"/>
  <c r="N6453" i="1"/>
  <c r="O6453" i="1"/>
  <c r="P6453" i="1"/>
  <c r="Q6453" i="1"/>
  <c r="M6453" i="1"/>
  <c r="D6454" i="1" l="1"/>
  <c r="E6454" i="1" s="1"/>
  <c r="N6454" i="1"/>
  <c r="Q6454" i="1"/>
  <c r="M6454" i="1"/>
  <c r="O6454" i="1"/>
  <c r="P6454" i="1"/>
  <c r="D6455" i="1" l="1"/>
  <c r="E6455" i="1" s="1"/>
  <c r="P6455" i="1"/>
  <c r="Q6455" i="1"/>
  <c r="O6455" i="1"/>
  <c r="M6455" i="1"/>
  <c r="N6455" i="1"/>
  <c r="D6456" i="1" l="1"/>
  <c r="E6456" i="1" s="1"/>
  <c r="Q6456" i="1"/>
  <c r="M6456" i="1"/>
  <c r="N6456" i="1"/>
  <c r="O6456" i="1"/>
  <c r="P6456" i="1"/>
  <c r="D6457" i="1" l="1"/>
  <c r="E6457" i="1" s="1"/>
  <c r="O6457" i="1"/>
  <c r="N6457" i="1"/>
  <c r="P6457" i="1"/>
  <c r="M6457" i="1"/>
  <c r="Q6457" i="1"/>
  <c r="D6458" i="1" l="1"/>
  <c r="E6458" i="1" s="1"/>
  <c r="N6458" i="1"/>
  <c r="Q6458" i="1"/>
  <c r="P6458" i="1"/>
  <c r="M6458" i="1"/>
  <c r="O6458" i="1"/>
  <c r="D6459" i="1" l="1"/>
  <c r="E6459" i="1" s="1"/>
  <c r="P6459" i="1"/>
  <c r="Q6459" i="1"/>
  <c r="M6459" i="1"/>
  <c r="N6459" i="1"/>
  <c r="O6459" i="1"/>
  <c r="D6460" i="1" l="1"/>
  <c r="E6460" i="1" s="1"/>
  <c r="Q6460" i="1"/>
  <c r="M6460" i="1"/>
  <c r="N6460" i="1"/>
  <c r="O6460" i="1"/>
  <c r="P6460" i="1"/>
  <c r="D6461" i="1" l="1"/>
  <c r="E6461" i="1" s="1"/>
  <c r="M6461" i="1"/>
  <c r="N6461" i="1"/>
  <c r="O6461" i="1"/>
  <c r="P6461" i="1"/>
  <c r="Q6461" i="1"/>
  <c r="D6462" i="1" l="1"/>
  <c r="E6462" i="1" s="1"/>
  <c r="N6462" i="1"/>
  <c r="O6462" i="1"/>
  <c r="P6462" i="1"/>
  <c r="Q6462" i="1"/>
  <c r="M6462" i="1"/>
  <c r="D6463" i="1" l="1"/>
  <c r="E6463" i="1" s="1"/>
  <c r="P6463" i="1"/>
  <c r="Q6463" i="1"/>
  <c r="M6463" i="1"/>
  <c r="N6463" i="1"/>
  <c r="O6463" i="1"/>
  <c r="D6464" i="1" l="1"/>
  <c r="E6464" i="1" s="1"/>
  <c r="Q6464" i="1"/>
  <c r="M6464" i="1"/>
  <c r="N6464" i="1"/>
  <c r="O6464" i="1"/>
  <c r="P6464" i="1"/>
  <c r="D6465" i="1" l="1"/>
  <c r="E6465" i="1" s="1"/>
  <c r="P6465" i="1"/>
  <c r="Q6465" i="1"/>
  <c r="M6465" i="1"/>
  <c r="N6465" i="1"/>
  <c r="O6465" i="1"/>
  <c r="D6466" i="1" l="1"/>
  <c r="E6466" i="1" s="1"/>
  <c r="N6466" i="1"/>
  <c r="Q6466" i="1"/>
  <c r="M6466" i="1"/>
  <c r="O6466" i="1"/>
  <c r="P6466" i="1"/>
  <c r="D6467" i="1" l="1"/>
  <c r="E6467" i="1" s="1"/>
  <c r="P6467" i="1"/>
  <c r="M6467" i="1"/>
  <c r="N6467" i="1"/>
  <c r="O6467" i="1"/>
  <c r="Q6467" i="1"/>
  <c r="D6468" i="1" l="1"/>
  <c r="E6468" i="1" s="1"/>
  <c r="Q6468" i="1"/>
  <c r="M6468" i="1"/>
  <c r="N6468" i="1"/>
  <c r="O6468" i="1"/>
  <c r="P6468" i="1"/>
  <c r="D6469" i="1" l="1"/>
  <c r="E6469" i="1" s="1"/>
  <c r="N6469" i="1"/>
  <c r="O6469" i="1"/>
  <c r="P6469" i="1"/>
  <c r="Q6469" i="1"/>
  <c r="M6469" i="1"/>
  <c r="D6470" i="1" l="1"/>
  <c r="E6470" i="1" s="1"/>
  <c r="O6470" i="1"/>
  <c r="P6470" i="1"/>
  <c r="Q6470" i="1"/>
  <c r="M6470" i="1"/>
  <c r="N6470" i="1"/>
  <c r="D6471" i="1" l="1"/>
  <c r="E6471" i="1" s="1"/>
  <c r="P6471" i="1"/>
  <c r="M6471" i="1"/>
  <c r="N6471" i="1"/>
  <c r="O6471" i="1"/>
  <c r="Q6471" i="1"/>
  <c r="D6472" i="1" l="1"/>
  <c r="E6472" i="1" s="1"/>
  <c r="Q6472" i="1"/>
  <c r="M6472" i="1"/>
  <c r="N6472" i="1"/>
  <c r="O6472" i="1"/>
  <c r="P6472" i="1"/>
  <c r="D6473" i="1" l="1"/>
  <c r="E6473" i="1" s="1"/>
  <c r="O6473" i="1"/>
  <c r="P6473" i="1"/>
  <c r="Q6473" i="1"/>
  <c r="M6473" i="1"/>
  <c r="N6473" i="1"/>
  <c r="D6474" i="1" l="1"/>
  <c r="E6474" i="1" s="1"/>
  <c r="N6474" i="1"/>
  <c r="P6474" i="1"/>
  <c r="Q6474" i="1"/>
  <c r="M6474" i="1"/>
  <c r="O6474" i="1"/>
  <c r="D6475" i="1" l="1"/>
  <c r="E6475" i="1" s="1"/>
  <c r="P6475" i="1"/>
  <c r="Q6475" i="1"/>
  <c r="M6475" i="1"/>
  <c r="N6475" i="1"/>
  <c r="O6475" i="1"/>
  <c r="D6476" i="1" l="1"/>
  <c r="E6476" i="1" s="1"/>
  <c r="Q6476" i="1"/>
  <c r="M6476" i="1"/>
  <c r="N6476" i="1"/>
  <c r="O6476" i="1"/>
  <c r="P6476" i="1"/>
  <c r="D6477" i="1" l="1"/>
  <c r="E6477" i="1" s="1"/>
  <c r="P6477" i="1"/>
  <c r="Q6477" i="1"/>
  <c r="O6477" i="1"/>
  <c r="M6477" i="1"/>
  <c r="N6477" i="1"/>
  <c r="D6478" i="1" l="1"/>
  <c r="E6478" i="1" s="1"/>
  <c r="N6478" i="1"/>
  <c r="O6478" i="1"/>
  <c r="P6478" i="1"/>
  <c r="Q6478" i="1"/>
  <c r="M6478" i="1"/>
  <c r="D6479" i="1" l="1"/>
  <c r="E6479" i="1" s="1"/>
  <c r="P6479" i="1"/>
  <c r="Q6479" i="1"/>
  <c r="M6479" i="1"/>
  <c r="N6479" i="1"/>
  <c r="O6479" i="1"/>
  <c r="D6480" i="1" l="1"/>
  <c r="E6480" i="1" s="1"/>
  <c r="Q6480" i="1"/>
  <c r="M6480" i="1"/>
  <c r="N6480" i="1"/>
  <c r="O6480" i="1"/>
  <c r="P6480" i="1"/>
  <c r="D6481" i="1" l="1"/>
  <c r="E6481" i="1" s="1"/>
  <c r="N6481" i="1"/>
  <c r="O6481" i="1"/>
  <c r="P6481" i="1"/>
  <c r="Q6481" i="1"/>
  <c r="M6481" i="1"/>
  <c r="D6482" i="1" l="1"/>
  <c r="E6482" i="1" s="1"/>
  <c r="N6482" i="1"/>
  <c r="Q6482" i="1"/>
  <c r="M6482" i="1"/>
  <c r="O6482" i="1"/>
  <c r="P6482" i="1"/>
  <c r="D6483" i="1" l="1"/>
  <c r="E6483" i="1" s="1"/>
  <c r="P6483" i="1"/>
  <c r="Q6483" i="1"/>
  <c r="N6483" i="1"/>
  <c r="O6483" i="1"/>
  <c r="M6483" i="1"/>
  <c r="D6484" i="1" l="1"/>
  <c r="E6484" i="1" s="1"/>
  <c r="Q6484" i="1"/>
  <c r="P6484" i="1"/>
  <c r="M6484" i="1"/>
  <c r="N6484" i="1"/>
  <c r="O6484" i="1"/>
  <c r="D6485" i="1" l="1"/>
  <c r="E6485" i="1" s="1"/>
  <c r="N6485" i="1"/>
  <c r="O6485" i="1"/>
  <c r="P6485" i="1"/>
  <c r="Q6485" i="1"/>
  <c r="M6485" i="1"/>
  <c r="D6486" i="1" l="1"/>
  <c r="E6486" i="1" s="1"/>
  <c r="N6486" i="1"/>
  <c r="O6486" i="1"/>
  <c r="P6486" i="1"/>
  <c r="Q6486" i="1"/>
  <c r="M6486" i="1"/>
  <c r="D6487" i="1" l="1"/>
  <c r="E6487" i="1" s="1"/>
  <c r="Q6487" i="1"/>
  <c r="M6487" i="1"/>
  <c r="N6487" i="1"/>
  <c r="O6487" i="1"/>
  <c r="P6487" i="1"/>
  <c r="D6488" i="1" l="1"/>
  <c r="E6488" i="1" s="1"/>
  <c r="Q6488" i="1"/>
  <c r="M6488" i="1"/>
  <c r="N6488" i="1"/>
  <c r="O6488" i="1"/>
  <c r="P6488" i="1"/>
  <c r="D6489" i="1" l="1"/>
  <c r="E6489" i="1" s="1"/>
  <c r="N6489" i="1"/>
  <c r="O6489" i="1"/>
  <c r="P6489" i="1"/>
  <c r="Q6489" i="1"/>
  <c r="M6489" i="1"/>
  <c r="D6490" i="1" l="1"/>
  <c r="E6490" i="1" s="1"/>
  <c r="N6490" i="1"/>
  <c r="O6490" i="1"/>
  <c r="P6490" i="1"/>
  <c r="Q6490" i="1"/>
  <c r="M6490" i="1"/>
  <c r="D6491" i="1" l="1"/>
  <c r="E6491" i="1" s="1"/>
  <c r="Q6491" i="1"/>
  <c r="M6491" i="1"/>
  <c r="N6491" i="1"/>
  <c r="O6491" i="1"/>
  <c r="P6491" i="1"/>
  <c r="D6492" i="1" l="1"/>
  <c r="E6492" i="1" s="1"/>
  <c r="Q6492" i="1"/>
  <c r="M6492" i="1"/>
  <c r="N6492" i="1"/>
  <c r="O6492" i="1"/>
  <c r="P6492" i="1"/>
  <c r="D6493" i="1" l="1"/>
  <c r="E6493" i="1" s="1"/>
  <c r="O6493" i="1"/>
  <c r="P6493" i="1"/>
  <c r="Q6493" i="1"/>
  <c r="M6493" i="1"/>
  <c r="N6493" i="1"/>
  <c r="D6494" i="1" l="1"/>
  <c r="E6494" i="1" s="1"/>
  <c r="N6494" i="1"/>
  <c r="Q6494" i="1"/>
  <c r="M6494" i="1"/>
  <c r="O6494" i="1"/>
  <c r="P6494" i="1"/>
  <c r="D6495" i="1" l="1"/>
  <c r="E6495" i="1" s="1"/>
  <c r="P6495" i="1"/>
  <c r="Q6495" i="1"/>
  <c r="O6495" i="1"/>
  <c r="M6495" i="1"/>
  <c r="N6495" i="1"/>
  <c r="D6496" i="1" l="1"/>
  <c r="E6496" i="1" s="1"/>
  <c r="Q6496" i="1"/>
  <c r="M6496" i="1"/>
  <c r="N6496" i="1"/>
  <c r="O6496" i="1"/>
  <c r="P6496" i="1"/>
  <c r="D6497" i="1" l="1"/>
  <c r="E6497" i="1" s="1"/>
  <c r="Q6497" i="1"/>
  <c r="M6497" i="1"/>
  <c r="N6497" i="1"/>
  <c r="O6497" i="1"/>
  <c r="P6497" i="1"/>
  <c r="D6498" i="1" l="1"/>
  <c r="E6498" i="1" s="1"/>
  <c r="N6498" i="1"/>
  <c r="O6498" i="1"/>
  <c r="P6498" i="1"/>
  <c r="Q6498" i="1"/>
  <c r="M6498" i="1"/>
  <c r="D6499" i="1" l="1"/>
  <c r="E6499" i="1" s="1"/>
  <c r="Q6499" i="1"/>
  <c r="P6499" i="1"/>
  <c r="M6499" i="1"/>
  <c r="N6499" i="1"/>
  <c r="O6499" i="1"/>
  <c r="D6500" i="1" l="1"/>
  <c r="E6500" i="1" s="1"/>
  <c r="Q6500" i="1"/>
  <c r="M6500" i="1"/>
  <c r="N6500" i="1"/>
  <c r="O6500" i="1"/>
  <c r="P6500" i="1"/>
  <c r="D6501" i="1" l="1"/>
  <c r="E6501" i="1" s="1"/>
  <c r="Q6501" i="1"/>
  <c r="M6501" i="1"/>
  <c r="N6501" i="1"/>
  <c r="O6501" i="1"/>
  <c r="P6501" i="1"/>
  <c r="D6502" i="1" l="1"/>
  <c r="E6502" i="1" s="1"/>
  <c r="N6502" i="1"/>
  <c r="P6502" i="1"/>
  <c r="Q6502" i="1"/>
  <c r="O6502" i="1"/>
  <c r="M6502" i="1"/>
  <c r="D6503" i="1" l="1"/>
  <c r="E6503" i="1" s="1"/>
  <c r="P6503" i="1"/>
  <c r="Q6503" i="1"/>
  <c r="N6503" i="1"/>
  <c r="M6503" i="1"/>
  <c r="O6503" i="1"/>
  <c r="D6504" i="1" l="1"/>
  <c r="E6504" i="1" s="1"/>
  <c r="Q6504" i="1"/>
  <c r="M6504" i="1"/>
  <c r="N6504" i="1"/>
  <c r="O6504" i="1"/>
  <c r="P6504" i="1"/>
  <c r="D6505" i="1" l="1"/>
  <c r="E6505" i="1" s="1"/>
  <c r="N6505" i="1"/>
  <c r="Q6505" i="1"/>
  <c r="O6505" i="1"/>
  <c r="P6505" i="1"/>
  <c r="M6505" i="1"/>
  <c r="D6506" i="1" l="1"/>
  <c r="E6506" i="1" s="1"/>
  <c r="N6506" i="1"/>
  <c r="O6506" i="1"/>
  <c r="Q6506" i="1"/>
  <c r="P6506" i="1"/>
  <c r="M6506" i="1"/>
  <c r="D6507" i="1" l="1"/>
  <c r="E6507" i="1" s="1"/>
  <c r="P6507" i="1"/>
  <c r="Q6507" i="1"/>
  <c r="M6507" i="1"/>
  <c r="N6507" i="1"/>
  <c r="O6507" i="1"/>
  <c r="D6508" i="1" l="1"/>
  <c r="E6508" i="1" s="1"/>
  <c r="Q6508" i="1"/>
  <c r="M6508" i="1"/>
  <c r="N6508" i="1"/>
  <c r="O6508" i="1"/>
  <c r="P6508" i="1"/>
  <c r="D6509" i="1" l="1"/>
  <c r="E6509" i="1" s="1"/>
  <c r="Q6509" i="1"/>
  <c r="N6509" i="1"/>
  <c r="M6509" i="1"/>
  <c r="O6509" i="1"/>
  <c r="P6509" i="1"/>
  <c r="D6510" i="1" l="1"/>
  <c r="E6510" i="1" s="1"/>
  <c r="N6510" i="1"/>
  <c r="O6510" i="1"/>
  <c r="P6510" i="1"/>
  <c r="Q6510" i="1"/>
  <c r="M6510" i="1"/>
  <c r="D6511" i="1" l="1"/>
  <c r="E6511" i="1" s="1"/>
  <c r="P6511" i="1"/>
  <c r="N6511" i="1"/>
  <c r="O6511" i="1"/>
  <c r="Q6511" i="1"/>
  <c r="M6511" i="1"/>
  <c r="D6512" i="1" l="1"/>
  <c r="E6512" i="1" s="1"/>
  <c r="Q6512" i="1"/>
  <c r="M6512" i="1"/>
  <c r="N6512" i="1"/>
  <c r="O6512" i="1"/>
  <c r="P6512" i="1"/>
  <c r="D6513" i="1" l="1"/>
  <c r="E6513" i="1" s="1"/>
  <c r="N6513" i="1"/>
  <c r="O6513" i="1"/>
  <c r="P6513" i="1"/>
  <c r="Q6513" i="1"/>
  <c r="M6513" i="1"/>
  <c r="D6514" i="1" l="1"/>
  <c r="E6514" i="1" s="1"/>
  <c r="N6514" i="1"/>
  <c r="Q6514" i="1"/>
  <c r="M6514" i="1"/>
  <c r="O6514" i="1"/>
  <c r="P6514" i="1"/>
  <c r="D6515" i="1" l="1"/>
  <c r="E6515" i="1" s="1"/>
  <c r="P6515" i="1"/>
  <c r="Q6515" i="1"/>
  <c r="N6515" i="1"/>
  <c r="O6515" i="1"/>
  <c r="M6515" i="1"/>
  <c r="D6516" i="1" l="1"/>
  <c r="E6516" i="1" s="1"/>
  <c r="Q6516" i="1"/>
  <c r="P6516" i="1"/>
  <c r="O6516" i="1"/>
  <c r="M6516" i="1"/>
  <c r="N6516" i="1"/>
  <c r="D6517" i="1" l="1"/>
  <c r="E6517" i="1" s="1"/>
  <c r="Q6517" i="1"/>
  <c r="M6517" i="1"/>
  <c r="N6517" i="1"/>
  <c r="O6517" i="1"/>
  <c r="P6517" i="1"/>
  <c r="D6518" i="1" l="1"/>
  <c r="E6518" i="1" s="1"/>
  <c r="N6518" i="1"/>
  <c r="M6518" i="1"/>
  <c r="O6518" i="1"/>
  <c r="P6518" i="1"/>
  <c r="Q6518" i="1"/>
  <c r="D6519" i="1" l="1"/>
  <c r="E6519" i="1" s="1"/>
  <c r="P6519" i="1"/>
  <c r="M6519" i="1"/>
  <c r="N6519" i="1"/>
  <c r="O6519" i="1"/>
  <c r="Q6519" i="1"/>
  <c r="D6520" i="1" l="1"/>
  <c r="E6520" i="1" s="1"/>
  <c r="M6520" i="1"/>
  <c r="N6520" i="1"/>
  <c r="O6520" i="1"/>
  <c r="P6520" i="1"/>
  <c r="Q6520" i="1"/>
  <c r="D6521" i="1" l="1"/>
  <c r="E6521" i="1" s="1"/>
  <c r="N6521" i="1"/>
  <c r="O6521" i="1"/>
  <c r="P6521" i="1"/>
  <c r="Q6521" i="1"/>
  <c r="M6521" i="1"/>
  <c r="D6522" i="1" l="1"/>
  <c r="E6522" i="1" s="1"/>
  <c r="N6522" i="1"/>
  <c r="P6522" i="1"/>
  <c r="Q6522" i="1"/>
  <c r="M6522" i="1"/>
  <c r="O6522" i="1"/>
  <c r="D6523" i="1" l="1"/>
  <c r="E6523" i="1" s="1"/>
  <c r="P6523" i="1"/>
  <c r="Q6523" i="1"/>
  <c r="M6523" i="1"/>
  <c r="N6523" i="1"/>
  <c r="O6523" i="1"/>
  <c r="D6524" i="1" l="1"/>
  <c r="E6524" i="1" s="1"/>
  <c r="Q6524" i="1"/>
  <c r="O6524" i="1"/>
  <c r="P6524" i="1"/>
  <c r="M6524" i="1"/>
  <c r="N6524" i="1"/>
  <c r="D6525" i="1" l="1"/>
  <c r="E6525" i="1" s="1"/>
  <c r="O6525" i="1"/>
  <c r="P6525" i="1"/>
  <c r="Q6525" i="1"/>
  <c r="N6525" i="1"/>
  <c r="M6525" i="1"/>
  <c r="D6526" i="1" l="1"/>
  <c r="E6526" i="1" s="1"/>
  <c r="N6526" i="1"/>
  <c r="P6526" i="1"/>
  <c r="Q6526" i="1"/>
  <c r="M6526" i="1"/>
  <c r="O6526" i="1"/>
  <c r="D6527" i="1" l="1"/>
  <c r="E6527" i="1" s="1"/>
  <c r="P6527" i="1"/>
  <c r="Q6527" i="1"/>
  <c r="M6527" i="1"/>
  <c r="N6527" i="1"/>
  <c r="O6527" i="1"/>
  <c r="D6528" i="1" l="1"/>
  <c r="E6528" i="1" s="1"/>
  <c r="Q6528" i="1"/>
  <c r="M6528" i="1"/>
  <c r="N6528" i="1"/>
  <c r="O6528" i="1"/>
  <c r="P6528" i="1"/>
  <c r="D6529" i="1" l="1"/>
  <c r="E6529" i="1" s="1"/>
  <c r="N6529" i="1"/>
  <c r="O6529" i="1"/>
  <c r="P6529" i="1"/>
  <c r="Q6529" i="1"/>
  <c r="M6529" i="1"/>
  <c r="D6530" i="1" l="1"/>
  <c r="E6530" i="1" s="1"/>
  <c r="N6530" i="1"/>
  <c r="O6530" i="1"/>
  <c r="M6530" i="1"/>
  <c r="P6530" i="1"/>
  <c r="Q6530" i="1"/>
  <c r="D6531" i="1" l="1"/>
  <c r="E6531" i="1" s="1"/>
  <c r="Q6531" i="1"/>
  <c r="M6531" i="1"/>
  <c r="N6531" i="1"/>
  <c r="O6531" i="1"/>
  <c r="P6531" i="1"/>
  <c r="D6532" i="1" l="1"/>
  <c r="E6532" i="1" s="1"/>
  <c r="Q6532" i="1"/>
  <c r="M6532" i="1"/>
  <c r="P6532" i="1"/>
  <c r="N6532" i="1"/>
  <c r="O6532" i="1"/>
  <c r="D6533" i="1" l="1"/>
  <c r="E6533" i="1" s="1"/>
  <c r="N6533" i="1"/>
  <c r="O6533" i="1"/>
  <c r="M6533" i="1"/>
  <c r="P6533" i="1"/>
  <c r="Q6533" i="1"/>
  <c r="D6534" i="1" l="1"/>
  <c r="E6534" i="1" s="1"/>
  <c r="N6534" i="1"/>
  <c r="O6534" i="1"/>
  <c r="P6534" i="1"/>
  <c r="Q6534" i="1"/>
  <c r="M6534" i="1"/>
  <c r="D6535" i="1" l="1"/>
  <c r="E6535" i="1" s="1"/>
  <c r="P6535" i="1"/>
  <c r="Q6535" i="1"/>
  <c r="M6535" i="1"/>
  <c r="N6535" i="1"/>
  <c r="O6535" i="1"/>
  <c r="D6536" i="1" l="1"/>
  <c r="E6536" i="1" s="1"/>
  <c r="Q6536" i="1"/>
  <c r="M6536" i="1"/>
  <c r="P6536" i="1"/>
  <c r="N6536" i="1"/>
  <c r="O6536" i="1"/>
  <c r="D6537" i="1" l="1"/>
  <c r="E6537" i="1" s="1"/>
  <c r="N6537" i="1"/>
  <c r="M6537" i="1"/>
  <c r="O6537" i="1"/>
  <c r="P6537" i="1"/>
  <c r="Q6537" i="1"/>
  <c r="D6538" i="1" l="1"/>
  <c r="E6538" i="1" s="1"/>
  <c r="N6538" i="1"/>
  <c r="O6538" i="1"/>
  <c r="P6538" i="1"/>
  <c r="Q6538" i="1"/>
  <c r="M6538" i="1"/>
  <c r="D6539" i="1" l="1"/>
  <c r="E6539" i="1" s="1"/>
  <c r="P6539" i="1"/>
  <c r="Q6539" i="1"/>
  <c r="M6539" i="1"/>
  <c r="N6539" i="1"/>
  <c r="O6539" i="1"/>
  <c r="D6540" i="1" l="1"/>
  <c r="E6540" i="1" s="1"/>
  <c r="Q6540" i="1"/>
  <c r="M6540" i="1"/>
  <c r="N6540" i="1"/>
  <c r="O6540" i="1"/>
  <c r="P6540" i="1"/>
  <c r="D6541" i="1" l="1"/>
  <c r="E6541" i="1" s="1"/>
  <c r="N6541" i="1"/>
  <c r="O6541" i="1"/>
  <c r="M6541" i="1"/>
  <c r="P6541" i="1"/>
  <c r="Q6541" i="1"/>
  <c r="D6542" i="1" l="1"/>
  <c r="E6542" i="1" s="1"/>
  <c r="N6542" i="1"/>
  <c r="O6542" i="1"/>
  <c r="P6542" i="1"/>
  <c r="Q6542" i="1"/>
  <c r="M6542" i="1"/>
  <c r="D6543" i="1" l="1"/>
  <c r="E6543" i="1" s="1"/>
  <c r="Q6543" i="1"/>
  <c r="P6543" i="1"/>
  <c r="M6543" i="1"/>
  <c r="N6543" i="1"/>
  <c r="O6543" i="1"/>
  <c r="D6544" i="1" l="1"/>
  <c r="E6544" i="1" s="1"/>
  <c r="Q6544" i="1"/>
  <c r="M6544" i="1"/>
  <c r="N6544" i="1"/>
  <c r="O6544" i="1"/>
  <c r="P6544" i="1"/>
  <c r="D6545" i="1" l="1"/>
  <c r="E6545" i="1" s="1"/>
  <c r="O6545" i="1"/>
  <c r="M6545" i="1"/>
  <c r="N6545" i="1"/>
  <c r="P6545" i="1"/>
  <c r="Q6545" i="1"/>
  <c r="D6546" i="1" l="1"/>
  <c r="E6546" i="1" s="1"/>
  <c r="N6546" i="1"/>
  <c r="O6546" i="1"/>
  <c r="M6546" i="1"/>
  <c r="P6546" i="1"/>
  <c r="Q6546" i="1"/>
  <c r="D6547" i="1" l="1"/>
  <c r="E6547" i="1" s="1"/>
  <c r="Q6547" i="1"/>
  <c r="P6547" i="1"/>
  <c r="M6547" i="1"/>
  <c r="N6547" i="1"/>
  <c r="O6547" i="1"/>
  <c r="D6548" i="1" l="1"/>
  <c r="E6548" i="1" s="1"/>
  <c r="Q6548" i="1"/>
  <c r="M6548" i="1"/>
  <c r="N6548" i="1"/>
  <c r="O6548" i="1"/>
  <c r="P6548" i="1"/>
  <c r="D6549" i="1" l="1"/>
  <c r="E6549" i="1" s="1"/>
  <c r="O6549" i="1"/>
  <c r="P6549" i="1"/>
  <c r="N6549" i="1"/>
  <c r="Q6549" i="1"/>
  <c r="M6549" i="1"/>
  <c r="D6550" i="1" l="1"/>
  <c r="E6550" i="1" s="1"/>
  <c r="O6550" i="1"/>
  <c r="Q6550" i="1"/>
  <c r="P6550" i="1"/>
  <c r="M6550" i="1"/>
  <c r="N6550" i="1"/>
  <c r="D6551" i="1" l="1"/>
  <c r="E6551" i="1" s="1"/>
  <c r="Q6551" i="1"/>
  <c r="N6551" i="1"/>
  <c r="O6551" i="1"/>
  <c r="P6551" i="1"/>
  <c r="M6551" i="1"/>
  <c r="D6552" i="1" l="1"/>
  <c r="E6552" i="1" s="1"/>
  <c r="Q6552" i="1"/>
  <c r="M6552" i="1"/>
  <c r="P6552" i="1"/>
  <c r="N6552" i="1"/>
  <c r="O6552" i="1"/>
  <c r="D6553" i="1" l="1"/>
  <c r="E6553" i="1" s="1"/>
  <c r="O6553" i="1"/>
  <c r="N6553" i="1"/>
  <c r="P6553" i="1"/>
  <c r="Q6553" i="1"/>
  <c r="M6553" i="1"/>
  <c r="D6554" i="1" l="1"/>
  <c r="E6554" i="1" s="1"/>
  <c r="N6554" i="1"/>
  <c r="O6554" i="1"/>
  <c r="Q6554" i="1"/>
  <c r="M6554" i="1"/>
  <c r="P6554" i="1"/>
  <c r="D6555" i="1" l="1"/>
  <c r="E6555" i="1" s="1"/>
  <c r="P6555" i="1"/>
  <c r="M6555" i="1"/>
  <c r="N6555" i="1"/>
  <c r="O6555" i="1"/>
  <c r="Q6555" i="1"/>
  <c r="D6556" i="1" l="1"/>
  <c r="E6556" i="1" s="1"/>
  <c r="Q6556" i="1"/>
  <c r="M6556" i="1"/>
  <c r="N6556" i="1"/>
  <c r="O6556" i="1"/>
  <c r="P6556" i="1"/>
  <c r="D6557" i="1" l="1"/>
  <c r="E6557" i="1" s="1"/>
  <c r="N6557" i="1"/>
  <c r="O6557" i="1"/>
  <c r="P6557" i="1"/>
  <c r="Q6557" i="1"/>
  <c r="M6557" i="1"/>
  <c r="D6558" i="1" l="1"/>
  <c r="E6558" i="1" s="1"/>
  <c r="N6558" i="1"/>
  <c r="P6558" i="1"/>
  <c r="O6558" i="1"/>
  <c r="Q6558" i="1"/>
  <c r="M6558" i="1"/>
  <c r="D6559" i="1" l="1"/>
  <c r="E6559" i="1" s="1"/>
  <c r="P6559" i="1"/>
  <c r="Q6559" i="1"/>
  <c r="M6559" i="1"/>
  <c r="N6559" i="1"/>
  <c r="O6559" i="1"/>
  <c r="D6560" i="1" l="1"/>
  <c r="E6560" i="1" s="1"/>
  <c r="M6560" i="1"/>
  <c r="Q6560" i="1"/>
  <c r="N6560" i="1"/>
  <c r="O6560" i="1"/>
  <c r="P6560" i="1"/>
  <c r="D6561" i="1" l="1"/>
  <c r="E6561" i="1" s="1"/>
  <c r="O6561" i="1"/>
  <c r="P6561" i="1"/>
  <c r="Q6561" i="1"/>
  <c r="M6561" i="1"/>
  <c r="N6561" i="1"/>
  <c r="D6562" i="1" l="1"/>
  <c r="E6562" i="1" s="1"/>
  <c r="N6562" i="1"/>
  <c r="O6562" i="1"/>
  <c r="P6562" i="1"/>
  <c r="Q6562" i="1"/>
  <c r="M6562" i="1"/>
  <c r="D6563" i="1" l="1"/>
  <c r="E6563" i="1" s="1"/>
  <c r="Q6563" i="1"/>
  <c r="N6563" i="1"/>
  <c r="M6563" i="1"/>
  <c r="O6563" i="1"/>
  <c r="P6563" i="1"/>
  <c r="D6564" i="1" l="1"/>
  <c r="E6564" i="1" s="1"/>
  <c r="Q6564" i="1"/>
  <c r="M6564" i="1"/>
  <c r="N6564" i="1"/>
  <c r="O6564" i="1"/>
  <c r="P6564" i="1"/>
  <c r="D6565" i="1" l="1"/>
  <c r="E6565" i="1" s="1"/>
  <c r="P6565" i="1"/>
  <c r="Q6565" i="1"/>
  <c r="M6565" i="1"/>
  <c r="N6565" i="1"/>
  <c r="O6565" i="1"/>
  <c r="D6566" i="1" l="1"/>
  <c r="E6566" i="1" s="1"/>
  <c r="N6566" i="1"/>
  <c r="Q6566" i="1"/>
  <c r="M6566" i="1"/>
  <c r="O6566" i="1"/>
  <c r="P6566" i="1"/>
  <c r="D6567" i="1" l="1"/>
  <c r="E6567" i="1" s="1"/>
  <c r="P6567" i="1"/>
  <c r="Q6567" i="1"/>
  <c r="M6567" i="1"/>
  <c r="O6567" i="1"/>
  <c r="N6567" i="1"/>
  <c r="D6568" i="1" l="1"/>
  <c r="E6568" i="1" s="1"/>
  <c r="Q6568" i="1"/>
  <c r="M6568" i="1"/>
  <c r="N6568" i="1"/>
  <c r="O6568" i="1"/>
  <c r="P6568" i="1"/>
  <c r="D6569" i="1" l="1"/>
  <c r="E6569" i="1" s="1"/>
  <c r="N6569" i="1"/>
  <c r="O6569" i="1"/>
  <c r="P6569" i="1"/>
  <c r="Q6569" i="1"/>
  <c r="M6569" i="1"/>
  <c r="D6570" i="1" l="1"/>
  <c r="E6570" i="1" s="1"/>
  <c r="N6570" i="1"/>
  <c r="O6570" i="1"/>
  <c r="M6570" i="1"/>
  <c r="P6570" i="1"/>
  <c r="Q6570" i="1"/>
  <c r="D6571" i="1" l="1"/>
  <c r="E6571" i="1" s="1"/>
  <c r="P6571" i="1"/>
  <c r="O6571" i="1"/>
  <c r="Q6571" i="1"/>
  <c r="M6571" i="1"/>
  <c r="N6571" i="1"/>
  <c r="D6572" i="1" l="1"/>
  <c r="E6572" i="1" s="1"/>
  <c r="Q6572" i="1"/>
  <c r="M6572" i="1"/>
  <c r="N6572" i="1"/>
  <c r="O6572" i="1"/>
  <c r="P6572" i="1"/>
  <c r="D6573" i="1" l="1"/>
  <c r="E6573" i="1" s="1"/>
  <c r="O6573" i="1"/>
  <c r="P6573" i="1"/>
  <c r="Q6573" i="1"/>
  <c r="M6573" i="1"/>
  <c r="N6573" i="1"/>
  <c r="D6574" i="1" l="1"/>
  <c r="E6574" i="1" s="1"/>
  <c r="N6574" i="1"/>
  <c r="P6574" i="1"/>
  <c r="Q6574" i="1"/>
  <c r="M6574" i="1"/>
  <c r="O6574" i="1"/>
  <c r="D6575" i="1" l="1"/>
  <c r="E6575" i="1" s="1"/>
  <c r="P6575" i="1"/>
  <c r="Q6575" i="1"/>
  <c r="M6575" i="1"/>
  <c r="N6575" i="1"/>
  <c r="O6575" i="1"/>
  <c r="D6576" i="1" l="1"/>
  <c r="E6576" i="1" s="1"/>
  <c r="Q6576" i="1"/>
  <c r="O6576" i="1"/>
  <c r="P6576" i="1"/>
  <c r="M6576" i="1"/>
  <c r="N6576" i="1"/>
  <c r="D6577" i="1" l="1"/>
  <c r="E6577" i="1" s="1"/>
  <c r="N6577" i="1"/>
  <c r="O6577" i="1"/>
  <c r="P6577" i="1"/>
  <c r="Q6577" i="1"/>
  <c r="M6577" i="1"/>
  <c r="D6578" i="1" l="1"/>
  <c r="E6578" i="1" s="1"/>
  <c r="N6578" i="1"/>
  <c r="M6578" i="1"/>
  <c r="O6578" i="1"/>
  <c r="P6578" i="1"/>
  <c r="Q6578" i="1"/>
  <c r="D6579" i="1" l="1"/>
  <c r="E6579" i="1" s="1"/>
  <c r="P6579" i="1"/>
  <c r="M6579" i="1"/>
  <c r="N6579" i="1"/>
  <c r="O6579" i="1"/>
  <c r="Q6579" i="1"/>
  <c r="D6580" i="1" l="1"/>
  <c r="E6580" i="1" s="1"/>
  <c r="Q6580" i="1"/>
  <c r="O6580" i="1"/>
  <c r="P6580" i="1"/>
  <c r="N6580" i="1"/>
  <c r="M6580" i="1"/>
  <c r="D6581" i="1" l="1"/>
  <c r="E6581" i="1" s="1"/>
  <c r="N6581" i="1"/>
  <c r="O6581" i="1"/>
  <c r="P6581" i="1"/>
  <c r="Q6581" i="1"/>
  <c r="M6581" i="1"/>
  <c r="D6582" i="1" l="1"/>
  <c r="E6582" i="1" s="1"/>
  <c r="N6582" i="1"/>
  <c r="P6582" i="1"/>
  <c r="Q6582" i="1"/>
  <c r="M6582" i="1"/>
  <c r="O6582" i="1"/>
  <c r="D6583" i="1" l="1"/>
  <c r="E6583" i="1" s="1"/>
  <c r="P6583" i="1"/>
  <c r="Q6583" i="1"/>
  <c r="M6583" i="1"/>
  <c r="N6583" i="1"/>
  <c r="O6583" i="1"/>
  <c r="D6584" i="1" l="1"/>
  <c r="E6584" i="1" s="1"/>
  <c r="Q6584" i="1"/>
  <c r="M6584" i="1"/>
  <c r="N6584" i="1"/>
  <c r="O6584" i="1"/>
  <c r="P6584" i="1"/>
  <c r="D6585" i="1" l="1"/>
  <c r="E6585" i="1" s="1"/>
  <c r="P6585" i="1"/>
  <c r="Q6585" i="1"/>
  <c r="M6585" i="1"/>
  <c r="N6585" i="1"/>
  <c r="O6585" i="1"/>
  <c r="D6586" i="1" l="1"/>
  <c r="E6586" i="1" s="1"/>
  <c r="N6586" i="1"/>
  <c r="Q6586" i="1"/>
  <c r="P6586" i="1"/>
  <c r="M6586" i="1"/>
  <c r="O6586" i="1"/>
  <c r="D6587" i="1" l="1"/>
  <c r="E6587" i="1" s="1"/>
  <c r="Q6587" i="1"/>
  <c r="M6587" i="1"/>
  <c r="N6587" i="1"/>
  <c r="O6587" i="1"/>
  <c r="P6587" i="1"/>
  <c r="D6588" i="1" l="1"/>
  <c r="E6588" i="1" s="1"/>
  <c r="Q6588" i="1"/>
  <c r="M6588" i="1"/>
  <c r="N6588" i="1"/>
  <c r="O6588" i="1"/>
  <c r="P6588" i="1"/>
  <c r="D6589" i="1" l="1"/>
  <c r="E6589" i="1" s="1"/>
  <c r="N6589" i="1"/>
  <c r="O6589" i="1"/>
  <c r="P6589" i="1"/>
  <c r="Q6589" i="1"/>
  <c r="M6589" i="1"/>
  <c r="D6590" i="1" l="1"/>
  <c r="E6590" i="1" s="1"/>
  <c r="O6590" i="1"/>
  <c r="P6590" i="1"/>
  <c r="Q6590" i="1"/>
  <c r="M6590" i="1"/>
  <c r="N6590" i="1"/>
  <c r="D6591" i="1" l="1"/>
  <c r="E6591" i="1" s="1"/>
  <c r="P6591" i="1"/>
  <c r="Q6591" i="1"/>
  <c r="M6591" i="1"/>
  <c r="O6591" i="1"/>
  <c r="N6591" i="1"/>
  <c r="D6592" i="1" l="1"/>
  <c r="E6592" i="1" s="1"/>
  <c r="Q6592" i="1"/>
  <c r="N6592" i="1"/>
  <c r="M6592" i="1"/>
  <c r="O6592" i="1"/>
  <c r="P6592" i="1"/>
  <c r="D6593" i="1" l="1"/>
  <c r="E6593" i="1" s="1"/>
  <c r="N6593" i="1"/>
  <c r="O6593" i="1"/>
  <c r="M6593" i="1"/>
  <c r="P6593" i="1"/>
  <c r="Q6593" i="1"/>
  <c r="D6594" i="1" l="1"/>
  <c r="E6594" i="1" s="1"/>
  <c r="O6594" i="1"/>
  <c r="P6594" i="1"/>
  <c r="Q6594" i="1"/>
  <c r="N6594" i="1"/>
  <c r="M6594" i="1"/>
  <c r="D6595" i="1" l="1"/>
  <c r="E6595" i="1" s="1"/>
  <c r="P6595" i="1"/>
  <c r="N6595" i="1"/>
  <c r="Q6595" i="1"/>
  <c r="M6595" i="1"/>
  <c r="O6595" i="1"/>
  <c r="D6596" i="1" l="1"/>
  <c r="E6596" i="1" s="1"/>
  <c r="M6596" i="1"/>
  <c r="Q6596" i="1"/>
  <c r="N6596" i="1"/>
  <c r="O6596" i="1"/>
  <c r="P6596" i="1"/>
  <c r="D6597" i="1" l="1"/>
  <c r="E6597" i="1" s="1"/>
  <c r="Q6597" i="1"/>
  <c r="M6597" i="1"/>
  <c r="N6597" i="1"/>
  <c r="O6597" i="1"/>
  <c r="P6597" i="1"/>
  <c r="D6598" i="1" l="1"/>
  <c r="E6598" i="1" s="1"/>
  <c r="N6598" i="1"/>
  <c r="O6598" i="1"/>
  <c r="P6598" i="1"/>
  <c r="Q6598" i="1"/>
  <c r="M6598" i="1"/>
  <c r="D6599" i="1" l="1"/>
  <c r="E6599" i="1" s="1"/>
  <c r="N6599" i="1"/>
  <c r="M6599" i="1"/>
  <c r="O6599" i="1"/>
  <c r="P6599" i="1"/>
  <c r="Q6599" i="1"/>
  <c r="D6600" i="1" l="1"/>
  <c r="E6600" i="1" s="1"/>
  <c r="Q6600" i="1"/>
  <c r="P6600" i="1"/>
  <c r="M6600" i="1"/>
  <c r="N6600" i="1"/>
  <c r="O6600" i="1"/>
  <c r="D6601" i="1" l="1"/>
  <c r="E6601" i="1" s="1"/>
  <c r="N6601" i="1"/>
  <c r="O6601" i="1"/>
  <c r="P6601" i="1"/>
  <c r="Q6601" i="1"/>
  <c r="M6601" i="1"/>
  <c r="D6602" i="1" l="1"/>
  <c r="E6602" i="1" s="1"/>
  <c r="O6602" i="1"/>
  <c r="P6602" i="1"/>
  <c r="N6602" i="1"/>
  <c r="Q6602" i="1"/>
  <c r="M6602" i="1"/>
  <c r="D6603" i="1" l="1"/>
  <c r="E6603" i="1" s="1"/>
  <c r="P6603" i="1"/>
  <c r="M6603" i="1"/>
  <c r="Q6603" i="1"/>
  <c r="N6603" i="1"/>
  <c r="O6603" i="1"/>
  <c r="D6604" i="1" l="1"/>
  <c r="E6604" i="1" s="1"/>
  <c r="Q6604" i="1"/>
  <c r="P6604" i="1"/>
  <c r="M6604" i="1"/>
  <c r="N6604" i="1"/>
  <c r="O6604" i="1"/>
  <c r="D6605" i="1" l="1"/>
  <c r="E6605" i="1" s="1"/>
  <c r="O6605" i="1"/>
  <c r="P6605" i="1"/>
  <c r="Q6605" i="1"/>
  <c r="M6605" i="1"/>
  <c r="N6605" i="1"/>
  <c r="D6606" i="1" l="1"/>
  <c r="E6606" i="1" s="1"/>
  <c r="N6606" i="1"/>
  <c r="O6606" i="1"/>
  <c r="P6606" i="1"/>
  <c r="M6606" i="1"/>
  <c r="Q6606" i="1"/>
  <c r="D6607" i="1" l="1"/>
  <c r="E6607" i="1" s="1"/>
  <c r="P6607" i="1"/>
  <c r="Q6607" i="1"/>
  <c r="N6607" i="1"/>
  <c r="M6607" i="1"/>
  <c r="O6607" i="1"/>
  <c r="D6608" i="1" l="1"/>
  <c r="E6608" i="1" s="1"/>
  <c r="Q6608" i="1"/>
  <c r="M6608" i="1"/>
  <c r="N6608" i="1"/>
  <c r="O6608" i="1"/>
  <c r="P6608" i="1"/>
  <c r="D6609" i="1" l="1"/>
  <c r="E6609" i="1" s="1"/>
  <c r="N6609" i="1"/>
  <c r="O6609" i="1"/>
  <c r="P6609" i="1"/>
  <c r="Q6609" i="1"/>
  <c r="M6609" i="1"/>
  <c r="D6610" i="1" l="1"/>
  <c r="E6610" i="1" s="1"/>
  <c r="N6610" i="1"/>
  <c r="O6610" i="1"/>
  <c r="M6610" i="1"/>
  <c r="P6610" i="1"/>
  <c r="Q6610" i="1"/>
  <c r="D6611" i="1" l="1"/>
  <c r="E6611" i="1" s="1"/>
  <c r="P6611" i="1"/>
  <c r="N6611" i="1"/>
  <c r="Q6611" i="1"/>
  <c r="M6611" i="1"/>
  <c r="O6611" i="1"/>
  <c r="D6612" i="1" l="1"/>
  <c r="E6612" i="1" s="1"/>
  <c r="Q6612" i="1"/>
  <c r="P6612" i="1"/>
  <c r="M6612" i="1"/>
  <c r="N6612" i="1"/>
  <c r="O6612" i="1"/>
  <c r="D6613" i="1" l="1"/>
  <c r="E6613" i="1" s="1"/>
  <c r="O6613" i="1"/>
  <c r="P6613" i="1"/>
  <c r="Q6613" i="1"/>
  <c r="M6613" i="1"/>
  <c r="N6613" i="1"/>
  <c r="D6614" i="1" l="1"/>
  <c r="E6614" i="1" s="1"/>
  <c r="N6614" i="1"/>
  <c r="O6614" i="1"/>
  <c r="M6614" i="1"/>
  <c r="P6614" i="1"/>
  <c r="Q6614" i="1"/>
  <c r="D6615" i="1" l="1"/>
  <c r="E6615" i="1" s="1"/>
  <c r="P6615" i="1"/>
  <c r="Q6615" i="1"/>
  <c r="M6615" i="1"/>
  <c r="N6615" i="1"/>
  <c r="O6615" i="1"/>
  <c r="D6616" i="1" l="1"/>
  <c r="E6616" i="1" s="1"/>
  <c r="Q6616" i="1"/>
  <c r="N6616" i="1"/>
  <c r="O6616" i="1"/>
  <c r="P6616" i="1"/>
  <c r="M6616" i="1"/>
  <c r="D6617" i="1" l="1"/>
  <c r="E6617" i="1" s="1"/>
  <c r="Q6617" i="1"/>
  <c r="N6617" i="1"/>
  <c r="O6617" i="1"/>
  <c r="M6617" i="1"/>
  <c r="P6617" i="1"/>
  <c r="D6618" i="1" l="1"/>
  <c r="E6618" i="1" s="1"/>
  <c r="N6618" i="1"/>
  <c r="O6618" i="1"/>
  <c r="P6618" i="1"/>
  <c r="Q6618" i="1"/>
  <c r="M6618" i="1"/>
  <c r="D6619" i="1" l="1"/>
  <c r="E6619" i="1" s="1"/>
  <c r="P6619" i="1"/>
  <c r="O6619" i="1"/>
  <c r="Q6619" i="1"/>
  <c r="M6619" i="1"/>
  <c r="N6619" i="1"/>
  <c r="D6620" i="1" l="1"/>
  <c r="E6620" i="1" s="1"/>
  <c r="M6620" i="1"/>
  <c r="N6620" i="1"/>
  <c r="O6620" i="1"/>
  <c r="P6620" i="1"/>
  <c r="Q6620" i="1"/>
  <c r="D6621" i="1" l="1"/>
  <c r="E6621" i="1" s="1"/>
  <c r="P6621" i="1"/>
  <c r="Q6621" i="1"/>
  <c r="M6621" i="1"/>
  <c r="N6621" i="1"/>
  <c r="O6621" i="1"/>
  <c r="D6622" i="1" l="1"/>
  <c r="E6622" i="1" s="1"/>
  <c r="O6622" i="1"/>
  <c r="P6622" i="1"/>
  <c r="Q6622" i="1"/>
  <c r="M6622" i="1"/>
  <c r="N6622" i="1"/>
  <c r="D6623" i="1" l="1"/>
  <c r="E6623" i="1" s="1"/>
  <c r="P6623" i="1"/>
  <c r="Q6623" i="1"/>
  <c r="M6623" i="1"/>
  <c r="N6623" i="1"/>
  <c r="O6623" i="1"/>
  <c r="D6624" i="1" l="1"/>
  <c r="E6624" i="1" s="1"/>
  <c r="Q6624" i="1"/>
  <c r="M6624" i="1"/>
  <c r="N6624" i="1"/>
  <c r="O6624" i="1"/>
  <c r="P6624" i="1"/>
  <c r="D6625" i="1" l="1"/>
  <c r="E6625" i="1" s="1"/>
  <c r="N6625" i="1"/>
  <c r="O6625" i="1"/>
  <c r="P6625" i="1"/>
  <c r="Q6625" i="1"/>
  <c r="M6625" i="1"/>
  <c r="D6626" i="1" l="1"/>
  <c r="E6626" i="1" s="1"/>
  <c r="N6626" i="1"/>
  <c r="O6626" i="1"/>
  <c r="M6626" i="1"/>
  <c r="P6626" i="1"/>
  <c r="Q6626" i="1"/>
  <c r="D6627" i="1" l="1"/>
  <c r="E6627" i="1" s="1"/>
  <c r="P6627" i="1"/>
  <c r="Q6627" i="1"/>
  <c r="N6627" i="1"/>
  <c r="M6627" i="1"/>
  <c r="O6627" i="1"/>
  <c r="D6628" i="1" l="1"/>
  <c r="E6628" i="1" s="1"/>
  <c r="Q6628" i="1"/>
  <c r="M6628" i="1"/>
  <c r="N6628" i="1"/>
  <c r="O6628" i="1"/>
  <c r="P6628" i="1"/>
  <c r="D6629" i="1" l="1"/>
  <c r="E6629" i="1" s="1"/>
  <c r="N6629" i="1"/>
  <c r="O6629" i="1"/>
  <c r="P6629" i="1"/>
  <c r="Q6629" i="1"/>
  <c r="M6629" i="1"/>
  <c r="D6630" i="1" l="1"/>
  <c r="E6630" i="1" s="1"/>
  <c r="N6630" i="1"/>
  <c r="O6630" i="1"/>
  <c r="P6630" i="1"/>
  <c r="Q6630" i="1"/>
  <c r="M6630" i="1"/>
  <c r="D6631" i="1" l="1"/>
  <c r="E6631" i="1" s="1"/>
  <c r="P6631" i="1"/>
  <c r="Q6631" i="1"/>
  <c r="M6631" i="1"/>
  <c r="O6631" i="1"/>
  <c r="N6631" i="1"/>
  <c r="D6632" i="1" l="1"/>
  <c r="E6632" i="1" s="1"/>
  <c r="Q6632" i="1"/>
  <c r="O6632" i="1"/>
  <c r="M6632" i="1"/>
  <c r="N6632" i="1"/>
  <c r="P6632" i="1"/>
  <c r="D6633" i="1" l="1"/>
  <c r="E6633" i="1" s="1"/>
  <c r="P6633" i="1"/>
  <c r="Q6633" i="1"/>
  <c r="O6633" i="1"/>
  <c r="M6633" i="1"/>
  <c r="N6633" i="1"/>
  <c r="D6634" i="1" l="1"/>
  <c r="E6634" i="1" s="1"/>
  <c r="N6634" i="1"/>
  <c r="Q6634" i="1"/>
  <c r="O6634" i="1"/>
  <c r="P6634" i="1"/>
  <c r="M6634" i="1"/>
  <c r="D6635" i="1" l="1"/>
  <c r="E6635" i="1" s="1"/>
  <c r="Q6635" i="1"/>
  <c r="N6635" i="1"/>
  <c r="O6635" i="1"/>
  <c r="P6635" i="1"/>
  <c r="M6635" i="1"/>
  <c r="D6636" i="1" l="1"/>
  <c r="E6636" i="1" s="1"/>
  <c r="Q6636" i="1"/>
  <c r="M6636" i="1"/>
  <c r="N6636" i="1"/>
  <c r="O6636" i="1"/>
  <c r="P6636" i="1"/>
  <c r="D6637" i="1" l="1"/>
  <c r="E6637" i="1" s="1"/>
  <c r="N6637" i="1"/>
  <c r="O6637" i="1"/>
  <c r="P6637" i="1"/>
  <c r="Q6637" i="1"/>
  <c r="M6637" i="1"/>
  <c r="D6638" i="1" l="1"/>
  <c r="E6638" i="1" s="1"/>
  <c r="O6638" i="1"/>
  <c r="P6638" i="1"/>
  <c r="Q6638" i="1"/>
  <c r="N6638" i="1"/>
  <c r="M6638" i="1"/>
  <c r="D6639" i="1" l="1"/>
  <c r="E6639" i="1" s="1"/>
  <c r="P6639" i="1"/>
  <c r="Q6639" i="1"/>
  <c r="O6639" i="1"/>
  <c r="M6639" i="1"/>
  <c r="N6639" i="1"/>
  <c r="D6640" i="1" l="1"/>
  <c r="E6640" i="1" s="1"/>
  <c r="M6640" i="1"/>
  <c r="N6640" i="1"/>
  <c r="O6640" i="1"/>
  <c r="P6640" i="1"/>
  <c r="Q6640" i="1"/>
  <c r="D6641" i="1" l="1"/>
  <c r="E6641" i="1" s="1"/>
  <c r="O6641" i="1"/>
  <c r="M6641" i="1"/>
  <c r="N6641" i="1"/>
  <c r="P6641" i="1"/>
  <c r="Q6641" i="1"/>
  <c r="D6642" i="1" l="1"/>
  <c r="E6642" i="1" s="1"/>
  <c r="O6642" i="1"/>
  <c r="Q6642" i="1"/>
  <c r="N6642" i="1"/>
  <c r="P6642" i="1"/>
  <c r="M6642" i="1"/>
  <c r="D6643" i="1" l="1"/>
  <c r="E6643" i="1" s="1"/>
  <c r="P6643" i="1"/>
  <c r="Q6643" i="1"/>
  <c r="M6643" i="1"/>
  <c r="N6643" i="1"/>
  <c r="O6643" i="1"/>
  <c r="D6644" i="1" l="1"/>
  <c r="E6644" i="1" s="1"/>
  <c r="Q6644" i="1"/>
  <c r="P6644" i="1"/>
  <c r="O6644" i="1"/>
  <c r="M6644" i="1"/>
  <c r="N6644" i="1"/>
  <c r="D6645" i="1" l="1"/>
  <c r="E6645" i="1" s="1"/>
  <c r="Q6645" i="1"/>
  <c r="N6645" i="1"/>
  <c r="O6645" i="1"/>
  <c r="M6645" i="1"/>
  <c r="P6645" i="1"/>
  <c r="D6646" i="1" l="1"/>
  <c r="E6646" i="1" s="1"/>
  <c r="N6646" i="1"/>
  <c r="Q6646" i="1"/>
  <c r="M6646" i="1"/>
  <c r="O6646" i="1"/>
  <c r="P6646" i="1"/>
  <c r="D6647" i="1" l="1"/>
  <c r="E6647" i="1" s="1"/>
  <c r="P6647" i="1"/>
  <c r="Q6647" i="1"/>
  <c r="M6647" i="1"/>
  <c r="N6647" i="1"/>
  <c r="O6647" i="1"/>
  <c r="D6648" i="1" l="1"/>
  <c r="E6648" i="1" s="1"/>
  <c r="Q6648" i="1"/>
  <c r="M6648" i="1"/>
  <c r="N6648" i="1"/>
  <c r="O6648" i="1"/>
  <c r="P6648" i="1"/>
  <c r="D6649" i="1" l="1"/>
  <c r="E6649" i="1" s="1"/>
  <c r="N6649" i="1"/>
  <c r="O6649" i="1"/>
  <c r="P6649" i="1"/>
  <c r="Q6649" i="1"/>
  <c r="M6649" i="1"/>
  <c r="D6650" i="1" l="1"/>
  <c r="E6650" i="1" s="1"/>
  <c r="O6650" i="1"/>
  <c r="P6650" i="1"/>
  <c r="Q6650" i="1"/>
  <c r="M6650" i="1"/>
  <c r="N6650" i="1"/>
  <c r="D6651" i="1" l="1"/>
  <c r="E6651" i="1" s="1"/>
  <c r="P6651" i="1"/>
  <c r="Q6651" i="1"/>
  <c r="O6651" i="1"/>
  <c r="N6651" i="1"/>
  <c r="M6651" i="1"/>
  <c r="D6652" i="1" l="1"/>
  <c r="E6652" i="1" s="1"/>
  <c r="Q6652" i="1"/>
  <c r="M6652" i="1"/>
  <c r="N6652" i="1"/>
  <c r="P6652" i="1"/>
  <c r="O6652" i="1"/>
  <c r="D6653" i="1" l="1"/>
  <c r="E6653" i="1" s="1"/>
  <c r="O6653" i="1"/>
  <c r="P6653" i="1"/>
  <c r="Q6653" i="1"/>
  <c r="M6653" i="1"/>
  <c r="N6653" i="1"/>
  <c r="D6654" i="1" l="1"/>
  <c r="E6654" i="1" s="1"/>
  <c r="N6654" i="1"/>
  <c r="Q6654" i="1"/>
  <c r="P6654" i="1"/>
  <c r="M6654" i="1"/>
  <c r="O6654" i="1"/>
  <c r="D6655" i="1" l="1"/>
  <c r="E6655" i="1" s="1"/>
  <c r="P6655" i="1"/>
  <c r="O6655" i="1"/>
  <c r="Q6655" i="1"/>
  <c r="M6655" i="1"/>
  <c r="N6655" i="1"/>
  <c r="D6656" i="1" l="1"/>
  <c r="E6656" i="1" s="1"/>
  <c r="Q6656" i="1"/>
  <c r="M6656" i="1"/>
  <c r="N6656" i="1"/>
  <c r="O6656" i="1"/>
  <c r="P6656" i="1"/>
  <c r="D6657" i="1" l="1"/>
  <c r="E6657" i="1" s="1"/>
  <c r="N6657" i="1"/>
  <c r="P6657" i="1"/>
  <c r="Q6657" i="1"/>
  <c r="O6657" i="1"/>
  <c r="M6657" i="1"/>
  <c r="D6658" i="1" l="1"/>
  <c r="E6658" i="1" s="1"/>
  <c r="N6658" i="1"/>
  <c r="O6658" i="1"/>
  <c r="Q6658" i="1"/>
  <c r="P6658" i="1"/>
  <c r="M6658" i="1"/>
  <c r="D6659" i="1" l="1"/>
  <c r="E6659" i="1" s="1"/>
  <c r="Q6659" i="1"/>
  <c r="M6659" i="1"/>
  <c r="N6659" i="1"/>
  <c r="O6659" i="1"/>
  <c r="P6659" i="1"/>
  <c r="D6660" i="1" l="1"/>
  <c r="E6660" i="1" s="1"/>
  <c r="Q6660" i="1"/>
  <c r="M6660" i="1"/>
  <c r="N6660" i="1"/>
  <c r="P6660" i="1"/>
  <c r="O6660" i="1"/>
  <c r="D6661" i="1" l="1"/>
  <c r="E6661" i="1" s="1"/>
  <c r="N6661" i="1"/>
  <c r="O6661" i="1"/>
  <c r="P6661" i="1"/>
  <c r="Q6661" i="1"/>
  <c r="M6661" i="1"/>
  <c r="D6662" i="1" l="1"/>
  <c r="E6662" i="1" s="1"/>
  <c r="O6662" i="1"/>
  <c r="M6662" i="1"/>
  <c r="N6662" i="1"/>
  <c r="P6662" i="1"/>
  <c r="Q6662" i="1"/>
  <c r="D6663" i="1" l="1"/>
  <c r="E6663" i="1" s="1"/>
  <c r="P6663" i="1"/>
  <c r="O6663" i="1"/>
  <c r="Q6663" i="1"/>
  <c r="M6663" i="1"/>
  <c r="N6663" i="1"/>
  <c r="D6664" i="1" l="1"/>
  <c r="E6664" i="1" s="1"/>
  <c r="Q6664" i="1"/>
  <c r="M6664" i="1"/>
  <c r="P6664" i="1"/>
  <c r="N6664" i="1"/>
  <c r="O6664" i="1"/>
  <c r="D6665" i="1" l="1"/>
  <c r="E6665" i="1" s="1"/>
  <c r="N6665" i="1"/>
  <c r="O6665" i="1"/>
  <c r="M6665" i="1"/>
  <c r="P6665" i="1"/>
  <c r="Q6665" i="1"/>
  <c r="D6666" i="1" l="1"/>
  <c r="E6666" i="1" s="1"/>
  <c r="N6666" i="1"/>
  <c r="O6666" i="1"/>
  <c r="P6666" i="1"/>
  <c r="M6666" i="1"/>
  <c r="Q6666" i="1"/>
  <c r="D6667" i="1" l="1"/>
  <c r="E6667" i="1" s="1"/>
  <c r="P6667" i="1"/>
  <c r="Q6667" i="1"/>
  <c r="M6667" i="1"/>
  <c r="N6667" i="1"/>
  <c r="O6667" i="1"/>
  <c r="D6668" i="1" l="1"/>
  <c r="E6668" i="1" s="1"/>
  <c r="Q6668" i="1"/>
  <c r="M6668" i="1"/>
  <c r="N6668" i="1"/>
  <c r="P6668" i="1"/>
  <c r="O6668" i="1"/>
  <c r="D6669" i="1" l="1"/>
  <c r="E6669" i="1" s="1"/>
  <c r="N6669" i="1"/>
  <c r="O6669" i="1"/>
  <c r="P6669" i="1"/>
  <c r="Q6669" i="1"/>
  <c r="M6669" i="1"/>
  <c r="D6670" i="1" l="1"/>
  <c r="E6670" i="1" s="1"/>
  <c r="O6670" i="1"/>
  <c r="M6670" i="1"/>
  <c r="P6670" i="1"/>
  <c r="Q6670" i="1"/>
  <c r="N6670" i="1"/>
  <c r="D6671" i="1" l="1"/>
  <c r="E6671" i="1" s="1"/>
  <c r="P6671" i="1"/>
  <c r="Q6671" i="1"/>
  <c r="O6671" i="1"/>
  <c r="M6671" i="1"/>
  <c r="N6671" i="1"/>
  <c r="D6672" i="1" l="1"/>
  <c r="E6672" i="1" s="1"/>
  <c r="Q6672" i="1"/>
  <c r="M6672" i="1"/>
  <c r="N6672" i="1"/>
  <c r="O6672" i="1"/>
  <c r="P6672" i="1"/>
  <c r="D6673" i="1" l="1"/>
  <c r="E6673" i="1" s="1"/>
  <c r="P6673" i="1"/>
  <c r="Q6673" i="1"/>
  <c r="M6673" i="1"/>
  <c r="N6673" i="1"/>
  <c r="O6673" i="1"/>
  <c r="D6674" i="1" l="1"/>
  <c r="E6674" i="1" s="1"/>
  <c r="N6674" i="1"/>
  <c r="O6674" i="1"/>
  <c r="M6674" i="1"/>
  <c r="P6674" i="1"/>
  <c r="Q6674" i="1"/>
  <c r="D6675" i="1" l="1"/>
  <c r="E6675" i="1" s="1"/>
  <c r="P6675" i="1"/>
  <c r="Q6675" i="1"/>
  <c r="N6675" i="1"/>
  <c r="M6675" i="1"/>
  <c r="O6675" i="1"/>
  <c r="D6676" i="1" l="1"/>
  <c r="E6676" i="1" s="1"/>
  <c r="Q6676" i="1"/>
  <c r="M6676" i="1"/>
  <c r="N6676" i="1"/>
  <c r="O6676" i="1"/>
  <c r="P6676" i="1"/>
  <c r="D6677" i="1" l="1"/>
  <c r="E6677" i="1" s="1"/>
  <c r="N6677" i="1"/>
  <c r="O6677" i="1"/>
  <c r="P6677" i="1"/>
  <c r="Q6677" i="1"/>
  <c r="M6677" i="1"/>
  <c r="D6678" i="1" l="1"/>
  <c r="E6678" i="1" s="1"/>
  <c r="N6678" i="1"/>
  <c r="Q6678" i="1"/>
  <c r="P6678" i="1"/>
  <c r="M6678" i="1"/>
  <c r="O6678" i="1"/>
  <c r="D6679" i="1" l="1"/>
  <c r="E6679" i="1" s="1"/>
  <c r="P6679" i="1"/>
  <c r="Q6679" i="1"/>
  <c r="O6679" i="1"/>
  <c r="M6679" i="1"/>
  <c r="N6679" i="1"/>
  <c r="D6680" i="1" l="1"/>
  <c r="E6680" i="1" s="1"/>
  <c r="M6680" i="1"/>
  <c r="Q6680" i="1"/>
  <c r="N6680" i="1"/>
  <c r="O6680" i="1"/>
  <c r="P6680" i="1"/>
  <c r="D6681" i="1" l="1"/>
  <c r="E6681" i="1" s="1"/>
  <c r="N6681" i="1"/>
  <c r="P6681" i="1"/>
  <c r="Q6681" i="1"/>
  <c r="O6681" i="1"/>
  <c r="M6681" i="1"/>
  <c r="D6682" i="1" l="1"/>
  <c r="E6682" i="1" s="1"/>
  <c r="N6682" i="1"/>
  <c r="O6682" i="1"/>
  <c r="Q6682" i="1"/>
  <c r="M6682" i="1"/>
  <c r="P6682" i="1"/>
  <c r="D6683" i="1" l="1"/>
  <c r="E6683" i="1" s="1"/>
  <c r="P6683" i="1"/>
  <c r="M6683" i="1"/>
  <c r="N6683" i="1"/>
  <c r="O6683" i="1"/>
  <c r="Q6683" i="1"/>
  <c r="D6684" i="1" l="1"/>
  <c r="E6684" i="1" s="1"/>
  <c r="Q6684" i="1"/>
  <c r="M6684" i="1"/>
  <c r="N6684" i="1"/>
  <c r="O6684" i="1"/>
  <c r="P6684" i="1"/>
  <c r="D6685" i="1" l="1"/>
  <c r="E6685" i="1" s="1"/>
  <c r="N6685" i="1"/>
  <c r="O6685" i="1"/>
  <c r="P6685" i="1"/>
  <c r="Q6685" i="1"/>
  <c r="M6685" i="1"/>
  <c r="D6686" i="1" l="1"/>
  <c r="E6686" i="1" s="1"/>
  <c r="N6686" i="1"/>
  <c r="O6686" i="1"/>
  <c r="P6686" i="1"/>
  <c r="Q6686" i="1"/>
  <c r="M6686" i="1"/>
  <c r="D6687" i="1" l="1"/>
  <c r="E6687" i="1" s="1"/>
  <c r="P6687" i="1"/>
  <c r="Q6687" i="1"/>
  <c r="M6687" i="1"/>
  <c r="N6687" i="1"/>
  <c r="O6687" i="1"/>
  <c r="D6688" i="1" l="1"/>
  <c r="E6688" i="1" s="1"/>
  <c r="M6688" i="1"/>
  <c r="Q6688" i="1"/>
  <c r="N6688" i="1"/>
  <c r="O6688" i="1"/>
  <c r="P6688" i="1"/>
  <c r="D6689" i="1" l="1"/>
  <c r="E6689" i="1" s="1"/>
  <c r="M6689" i="1"/>
  <c r="N6689" i="1"/>
  <c r="O6689" i="1"/>
  <c r="Q6689" i="1"/>
  <c r="P6689" i="1"/>
  <c r="D6690" i="1" l="1"/>
  <c r="E6690" i="1" s="1"/>
  <c r="N6690" i="1"/>
  <c r="O6690" i="1"/>
  <c r="Q6690" i="1"/>
  <c r="M6690" i="1"/>
  <c r="P6690" i="1"/>
  <c r="D6691" i="1" l="1"/>
  <c r="E6691" i="1" s="1"/>
  <c r="Q6691" i="1"/>
  <c r="M6691" i="1"/>
  <c r="N6691" i="1"/>
  <c r="O6691" i="1"/>
  <c r="P6691" i="1"/>
  <c r="D6692" i="1" l="1"/>
  <c r="E6692" i="1" s="1"/>
  <c r="Q6692" i="1"/>
  <c r="M6692" i="1"/>
  <c r="N6692" i="1"/>
  <c r="O6692" i="1"/>
  <c r="P6692" i="1"/>
  <c r="D6693" i="1" l="1"/>
  <c r="E6693" i="1" s="1"/>
  <c r="O6693" i="1"/>
  <c r="P6693" i="1"/>
  <c r="Q6693" i="1"/>
  <c r="M6693" i="1"/>
  <c r="N6693" i="1"/>
  <c r="D6694" i="1" l="1"/>
  <c r="E6694" i="1" s="1"/>
  <c r="N6694" i="1"/>
  <c r="O6694" i="1"/>
  <c r="M6694" i="1"/>
  <c r="P6694" i="1"/>
  <c r="Q6694" i="1"/>
  <c r="D6695" i="1" l="1"/>
  <c r="E6695" i="1" s="1"/>
  <c r="P6695" i="1"/>
  <c r="Q6695" i="1"/>
  <c r="M6695" i="1"/>
  <c r="O6695" i="1"/>
  <c r="N6695" i="1"/>
  <c r="D6696" i="1" l="1"/>
  <c r="E6696" i="1" s="1"/>
  <c r="M6696" i="1"/>
  <c r="Q6696" i="1"/>
  <c r="N6696" i="1"/>
  <c r="O6696" i="1"/>
  <c r="P6696" i="1"/>
  <c r="D6697" i="1" l="1"/>
  <c r="E6697" i="1" s="1"/>
  <c r="O6697" i="1"/>
  <c r="P6697" i="1"/>
  <c r="N6697" i="1"/>
  <c r="Q6697" i="1"/>
  <c r="M6697" i="1"/>
  <c r="D6698" i="1" l="1"/>
  <c r="E6698" i="1" s="1"/>
  <c r="N6698" i="1"/>
  <c r="P6698" i="1"/>
  <c r="O6698" i="1"/>
  <c r="Q6698" i="1"/>
  <c r="M6698" i="1"/>
  <c r="D6699" i="1" l="1"/>
  <c r="E6699" i="1" s="1"/>
  <c r="M6699" i="1"/>
  <c r="P6699" i="1"/>
  <c r="Q6699" i="1"/>
  <c r="N6699" i="1"/>
  <c r="O6699" i="1"/>
  <c r="D6700" i="1" l="1"/>
  <c r="E6700" i="1" s="1"/>
  <c r="O6700" i="1"/>
  <c r="M6700" i="1"/>
  <c r="N6700" i="1"/>
  <c r="P6700" i="1"/>
  <c r="Q6700" i="1"/>
  <c r="D6701" i="1" l="1"/>
  <c r="E6701" i="1" s="1"/>
  <c r="M6701" i="1"/>
  <c r="O6701" i="1"/>
  <c r="N6701" i="1"/>
  <c r="P6701" i="1"/>
  <c r="Q6701" i="1"/>
  <c r="D6702" i="1" l="1"/>
  <c r="E6702" i="1" s="1"/>
  <c r="Q6702" i="1"/>
  <c r="P6702" i="1"/>
  <c r="N6702" i="1"/>
  <c r="M6702" i="1"/>
  <c r="O6702" i="1"/>
  <c r="D6703" i="1" l="1"/>
  <c r="E6703" i="1" s="1"/>
  <c r="M6703" i="1"/>
  <c r="Q6703" i="1"/>
  <c r="N6703" i="1"/>
  <c r="O6703" i="1"/>
  <c r="P6703" i="1"/>
  <c r="D6704" i="1" l="1"/>
  <c r="E6704" i="1" s="1"/>
  <c r="M6704" i="1"/>
  <c r="O6704" i="1"/>
  <c r="N6704" i="1"/>
  <c r="P6704" i="1"/>
  <c r="Q6704" i="1"/>
  <c r="D6705" i="1" l="1"/>
  <c r="E6705" i="1" s="1"/>
  <c r="Q6705" i="1"/>
  <c r="M6705" i="1"/>
  <c r="N6705" i="1"/>
  <c r="P6705" i="1"/>
  <c r="O6705" i="1"/>
  <c r="D6706" i="1" l="1"/>
  <c r="E6706" i="1" s="1"/>
  <c r="O6706" i="1"/>
  <c r="Q6706" i="1"/>
  <c r="M6706" i="1"/>
  <c r="P6706" i="1"/>
  <c r="N6706" i="1"/>
  <c r="D6707" i="1" l="1"/>
  <c r="E6707" i="1" s="1"/>
  <c r="M6707" i="1"/>
  <c r="Q6707" i="1"/>
  <c r="O6707" i="1"/>
  <c r="N6707" i="1"/>
  <c r="P6707" i="1"/>
  <c r="D6708" i="1" l="1"/>
  <c r="E6708" i="1" s="1"/>
  <c r="M6708" i="1"/>
  <c r="N6708" i="1"/>
  <c r="P6708" i="1"/>
  <c r="Q6708" i="1"/>
  <c r="O6708" i="1"/>
  <c r="D6709" i="1" l="1"/>
  <c r="E6709" i="1" s="1"/>
  <c r="N6709" i="1"/>
  <c r="P6709" i="1"/>
  <c r="M6709" i="1"/>
  <c r="O6709" i="1"/>
  <c r="Q6709" i="1"/>
  <c r="D6710" i="1" l="1"/>
  <c r="E6710" i="1" s="1"/>
  <c r="O6710" i="1"/>
  <c r="Q6710" i="1"/>
  <c r="P6710" i="1"/>
  <c r="M6710" i="1"/>
  <c r="N6710" i="1"/>
  <c r="D6711" i="1" l="1"/>
  <c r="E6711" i="1" s="1"/>
  <c r="P6711" i="1"/>
  <c r="M6711" i="1"/>
  <c r="Q6711" i="1"/>
  <c r="N6711" i="1"/>
  <c r="O6711" i="1"/>
  <c r="D6712" i="1" l="1"/>
  <c r="E6712" i="1" s="1"/>
  <c r="M6712" i="1"/>
  <c r="O6712" i="1"/>
  <c r="Q6712" i="1"/>
  <c r="N6712" i="1"/>
  <c r="P6712" i="1"/>
  <c r="D6713" i="1" l="1"/>
  <c r="E6713" i="1" s="1"/>
  <c r="Q6713" i="1"/>
  <c r="N6713" i="1"/>
  <c r="P6713" i="1"/>
  <c r="M6713" i="1"/>
  <c r="O6713" i="1"/>
  <c r="D6714" i="1" l="1"/>
  <c r="E6714" i="1" s="1"/>
  <c r="O6714" i="1"/>
  <c r="P6714" i="1"/>
  <c r="N6714" i="1"/>
  <c r="M6714" i="1"/>
  <c r="Q6714" i="1"/>
  <c r="D6715" i="1" l="1"/>
  <c r="E6715" i="1" s="1"/>
  <c r="M6715" i="1"/>
  <c r="Q6715" i="1"/>
  <c r="N6715" i="1"/>
  <c r="O6715" i="1"/>
  <c r="P6715" i="1"/>
  <c r="D6716" i="1" l="1"/>
  <c r="E6716" i="1" s="1"/>
  <c r="M6716" i="1"/>
  <c r="O6716" i="1"/>
  <c r="P6716" i="1"/>
  <c r="Q6716" i="1"/>
  <c r="N6716" i="1"/>
  <c r="D6717" i="1" l="1"/>
  <c r="E6717" i="1" s="1"/>
  <c r="O6717" i="1"/>
  <c r="N6717" i="1"/>
  <c r="P6717" i="1"/>
  <c r="M6717" i="1"/>
  <c r="Q6717" i="1"/>
  <c r="D6718" i="1" l="1"/>
  <c r="E6718" i="1" s="1"/>
  <c r="O6718" i="1"/>
  <c r="N6718" i="1"/>
  <c r="P6718" i="1"/>
  <c r="M6718" i="1"/>
  <c r="Q6718" i="1"/>
  <c r="D6719" i="1" l="1"/>
  <c r="E6719" i="1" s="1"/>
  <c r="O6719" i="1"/>
  <c r="Q6719" i="1"/>
  <c r="M6719" i="1"/>
  <c r="N6719" i="1"/>
  <c r="P6719" i="1"/>
  <c r="D6720" i="1" l="1"/>
  <c r="E6720" i="1" s="1"/>
  <c r="O6720" i="1"/>
  <c r="P6720" i="1"/>
  <c r="Q6720" i="1"/>
  <c r="M6720" i="1"/>
  <c r="N6720" i="1"/>
  <c r="D6721" i="1" l="1"/>
  <c r="E6721" i="1" s="1"/>
  <c r="Q6721" i="1"/>
  <c r="O6721" i="1"/>
  <c r="N6721" i="1"/>
  <c r="P6721" i="1"/>
  <c r="M6721" i="1"/>
  <c r="D6722" i="1" l="1"/>
  <c r="E6722" i="1" s="1"/>
  <c r="Q6722" i="1"/>
  <c r="P6722" i="1"/>
  <c r="N6722" i="1"/>
  <c r="M6722" i="1"/>
  <c r="O6722" i="1"/>
  <c r="D6723" i="1" l="1"/>
  <c r="E6723" i="1" s="1"/>
  <c r="O6723" i="1"/>
  <c r="Q6723" i="1"/>
  <c r="M6723" i="1"/>
  <c r="N6723" i="1"/>
  <c r="P6723" i="1"/>
  <c r="D6724" i="1" l="1"/>
  <c r="E6724" i="1" s="1"/>
  <c r="O6724" i="1"/>
  <c r="N6724" i="1"/>
  <c r="P6724" i="1"/>
  <c r="M6724" i="1"/>
  <c r="Q6724" i="1"/>
  <c r="D6725" i="1" l="1"/>
  <c r="E6725" i="1" s="1"/>
  <c r="O6725" i="1"/>
  <c r="P6725" i="1"/>
  <c r="M6725" i="1"/>
  <c r="N6725" i="1"/>
  <c r="Q6725" i="1"/>
  <c r="D6726" i="1" l="1"/>
  <c r="E6726" i="1" s="1"/>
  <c r="P6726" i="1"/>
  <c r="Q6726" i="1"/>
  <c r="N6726" i="1"/>
  <c r="O6726" i="1"/>
  <c r="M6726" i="1"/>
  <c r="D6727" i="1" l="1"/>
  <c r="E6727" i="1" s="1"/>
  <c r="Q6727" i="1"/>
  <c r="N6727" i="1"/>
  <c r="M6727" i="1"/>
  <c r="O6727" i="1"/>
  <c r="P6727" i="1"/>
  <c r="D6728" i="1" l="1"/>
  <c r="E6728" i="1" s="1"/>
  <c r="M6728" i="1"/>
  <c r="O6728" i="1"/>
  <c r="Q6728" i="1"/>
  <c r="N6728" i="1"/>
  <c r="P6728" i="1"/>
  <c r="D6729" i="1" l="1"/>
  <c r="E6729" i="1" s="1"/>
  <c r="M6729" i="1"/>
  <c r="N6729" i="1"/>
  <c r="O6729" i="1"/>
  <c r="P6729" i="1"/>
  <c r="Q6729" i="1"/>
  <c r="D6730" i="1" l="1"/>
  <c r="E6730" i="1" s="1"/>
  <c r="N6730" i="1"/>
  <c r="M6730" i="1"/>
  <c r="P6730" i="1"/>
  <c r="O6730" i="1"/>
  <c r="Q6730" i="1"/>
  <c r="D6731" i="1" l="1"/>
  <c r="E6731" i="1" s="1"/>
  <c r="M6731" i="1"/>
  <c r="N6731" i="1"/>
  <c r="P6731" i="1"/>
  <c r="O6731" i="1"/>
  <c r="Q6731" i="1"/>
  <c r="D6732" i="1" l="1"/>
  <c r="E6732" i="1" s="1"/>
  <c r="O6732" i="1"/>
  <c r="M6732" i="1"/>
  <c r="N6732" i="1"/>
  <c r="P6732" i="1"/>
  <c r="Q6732" i="1"/>
  <c r="D6733" i="1" l="1"/>
  <c r="E6733" i="1" s="1"/>
  <c r="P6733" i="1"/>
  <c r="Q6733" i="1"/>
  <c r="M6733" i="1"/>
  <c r="N6733" i="1"/>
  <c r="O6733" i="1"/>
  <c r="D6734" i="1" l="1"/>
  <c r="E6734" i="1" s="1"/>
  <c r="P6734" i="1"/>
  <c r="Q6734" i="1"/>
  <c r="N6734" i="1"/>
  <c r="M6734" i="1"/>
  <c r="O6734" i="1"/>
  <c r="D6735" i="1" l="1"/>
  <c r="E6735" i="1" s="1"/>
  <c r="O6735" i="1"/>
  <c r="Q6735" i="1"/>
  <c r="N6735" i="1"/>
  <c r="P6735" i="1"/>
  <c r="M6735" i="1"/>
  <c r="D6736" i="1" l="1"/>
  <c r="E6736" i="1" s="1"/>
  <c r="O6736" i="1"/>
  <c r="Q6736" i="1"/>
  <c r="N6736" i="1"/>
  <c r="P6736" i="1"/>
  <c r="M6736" i="1"/>
  <c r="D6737" i="1" l="1"/>
  <c r="E6737" i="1" s="1"/>
  <c r="O6737" i="1"/>
  <c r="P6737" i="1"/>
  <c r="M6737" i="1"/>
  <c r="N6737" i="1"/>
  <c r="Q6737" i="1"/>
  <c r="D6738" i="1" l="1"/>
  <c r="E6738" i="1" s="1"/>
  <c r="P6738" i="1"/>
  <c r="Q6738" i="1"/>
  <c r="N6738" i="1"/>
  <c r="M6738" i="1"/>
  <c r="O6738" i="1"/>
  <c r="D6739" i="1" l="1"/>
  <c r="E6739" i="1" s="1"/>
  <c r="Q6739" i="1"/>
  <c r="N6739" i="1"/>
  <c r="O6739" i="1"/>
  <c r="P6739" i="1"/>
  <c r="M6739" i="1"/>
  <c r="D6740" i="1" l="1"/>
  <c r="E6740" i="1" s="1"/>
  <c r="O6740" i="1"/>
  <c r="N6740" i="1"/>
  <c r="P6740" i="1"/>
  <c r="Q6740" i="1"/>
  <c r="M6740" i="1"/>
  <c r="D6741" i="1" l="1"/>
  <c r="E6741" i="1" s="1"/>
  <c r="M6741" i="1"/>
  <c r="N6741" i="1"/>
  <c r="Q6741" i="1"/>
  <c r="P6741" i="1"/>
  <c r="O6741" i="1"/>
  <c r="D6742" i="1" l="1"/>
  <c r="E6742" i="1" s="1"/>
  <c r="M6742" i="1"/>
  <c r="Q6742" i="1"/>
  <c r="P6742" i="1"/>
  <c r="N6742" i="1"/>
  <c r="O6742" i="1"/>
  <c r="D6743" i="1" l="1"/>
  <c r="E6743" i="1" s="1"/>
  <c r="N6743" i="1"/>
  <c r="Q6743" i="1"/>
  <c r="P6743" i="1"/>
  <c r="M6743" i="1"/>
  <c r="O6743" i="1"/>
  <c r="D6744" i="1" l="1"/>
  <c r="E6744" i="1" s="1"/>
  <c r="Q6744" i="1"/>
  <c r="N6744" i="1"/>
  <c r="P6744" i="1"/>
  <c r="M6744" i="1"/>
  <c r="O6744" i="1"/>
  <c r="D6745" i="1" l="1"/>
  <c r="E6745" i="1" s="1"/>
  <c r="O6745" i="1"/>
  <c r="Q6745" i="1"/>
  <c r="N6745" i="1"/>
  <c r="M6745" i="1"/>
  <c r="P6745" i="1"/>
  <c r="D6746" i="1" l="1"/>
  <c r="E6746" i="1" s="1"/>
  <c r="P6746" i="1"/>
  <c r="Q6746" i="1"/>
  <c r="M6746" i="1"/>
  <c r="N6746" i="1"/>
  <c r="O6746" i="1"/>
  <c r="D6747" i="1" l="1"/>
  <c r="E6747" i="1" s="1"/>
  <c r="Q6747" i="1"/>
  <c r="O6747" i="1"/>
  <c r="N6747" i="1"/>
  <c r="P6747" i="1"/>
  <c r="M6747" i="1"/>
  <c r="D6748" i="1" l="1"/>
  <c r="E6748" i="1" s="1"/>
  <c r="M6748" i="1"/>
  <c r="O6748" i="1"/>
  <c r="Q6748" i="1"/>
  <c r="N6748" i="1"/>
  <c r="P6748" i="1"/>
  <c r="D6749" i="1" l="1"/>
  <c r="E6749" i="1" s="1"/>
  <c r="M6749" i="1"/>
  <c r="N6749" i="1"/>
  <c r="O6749" i="1"/>
  <c r="Q6749" i="1"/>
  <c r="P6749" i="1"/>
  <c r="D6750" i="1" l="1"/>
  <c r="E6750" i="1" s="1"/>
  <c r="O6750" i="1"/>
  <c r="Q6750" i="1"/>
  <c r="P6750" i="1"/>
  <c r="N6750" i="1"/>
  <c r="M6750" i="1"/>
  <c r="D6751" i="1" l="1"/>
  <c r="E6751" i="1" s="1"/>
  <c r="O6751" i="1"/>
  <c r="M6751" i="1"/>
  <c r="N6751" i="1"/>
  <c r="P6751" i="1"/>
  <c r="Q6751" i="1"/>
  <c r="D6752" i="1" l="1"/>
  <c r="E6752" i="1" s="1"/>
  <c r="N6752" i="1"/>
  <c r="O6752" i="1"/>
  <c r="M6752" i="1"/>
  <c r="P6752" i="1"/>
  <c r="Q6752" i="1"/>
  <c r="D6753" i="1" l="1"/>
  <c r="E6753" i="1" s="1"/>
  <c r="P6753" i="1"/>
  <c r="Q6753" i="1"/>
  <c r="N6753" i="1"/>
  <c r="M6753" i="1"/>
  <c r="O6753" i="1"/>
  <c r="D6754" i="1" l="1"/>
  <c r="E6754" i="1" s="1"/>
  <c r="Q6754" i="1"/>
  <c r="O6754" i="1"/>
  <c r="P6754" i="1"/>
  <c r="N6754" i="1"/>
  <c r="M6754" i="1"/>
  <c r="D6755" i="1" l="1"/>
  <c r="E6755" i="1" s="1"/>
  <c r="N6755" i="1"/>
  <c r="O6755" i="1"/>
  <c r="P6755" i="1"/>
  <c r="Q6755" i="1"/>
  <c r="M6755" i="1"/>
  <c r="D6756" i="1" l="1"/>
  <c r="E6756" i="1" s="1"/>
  <c r="N6756" i="1"/>
  <c r="O6756" i="1"/>
  <c r="M6756" i="1"/>
  <c r="P6756" i="1"/>
  <c r="Q6756" i="1"/>
  <c r="D6757" i="1" l="1"/>
  <c r="E6757" i="1" s="1"/>
  <c r="P6757" i="1"/>
  <c r="Q6757" i="1"/>
  <c r="M6757" i="1"/>
  <c r="N6757" i="1"/>
  <c r="O6757" i="1"/>
  <c r="D6758" i="1" l="1"/>
  <c r="E6758" i="1" s="1"/>
  <c r="Q6758" i="1"/>
  <c r="N6758" i="1"/>
  <c r="P6758" i="1"/>
  <c r="O6758" i="1"/>
  <c r="M6758" i="1"/>
  <c r="D6759" i="1" l="1"/>
  <c r="E6759" i="1" s="1"/>
  <c r="N6759" i="1"/>
  <c r="O6759" i="1"/>
  <c r="P6759" i="1"/>
  <c r="Q6759" i="1"/>
  <c r="M6759" i="1"/>
  <c r="D6760" i="1" l="1"/>
  <c r="E6760" i="1" s="1"/>
  <c r="O6760" i="1"/>
  <c r="P6760" i="1"/>
  <c r="Q6760" i="1"/>
  <c r="M6760" i="1"/>
  <c r="N6760" i="1"/>
  <c r="D6761" i="1" l="1"/>
  <c r="E6761" i="1" s="1"/>
  <c r="P6761" i="1"/>
  <c r="Q6761" i="1"/>
  <c r="O6761" i="1"/>
  <c r="M6761" i="1"/>
  <c r="N6761" i="1"/>
  <c r="D6762" i="1" l="1"/>
  <c r="E6762" i="1" s="1"/>
  <c r="Q6762" i="1"/>
  <c r="O6762" i="1"/>
  <c r="N6762" i="1"/>
  <c r="M6762" i="1"/>
  <c r="P6762" i="1"/>
  <c r="D6763" i="1" l="1"/>
  <c r="E6763" i="1" s="1"/>
  <c r="N6763" i="1"/>
  <c r="O6763" i="1"/>
  <c r="P6763" i="1"/>
  <c r="Q6763" i="1"/>
  <c r="M6763" i="1"/>
  <c r="D6764" i="1" l="1"/>
  <c r="E6764" i="1" s="1"/>
  <c r="N6764" i="1"/>
  <c r="P6764" i="1"/>
  <c r="Q6764" i="1"/>
  <c r="M6764" i="1"/>
  <c r="O6764" i="1"/>
  <c r="D6765" i="1" l="1"/>
  <c r="E6765" i="1" s="1"/>
  <c r="P6765" i="1"/>
  <c r="O6765" i="1"/>
  <c r="Q6765" i="1"/>
  <c r="M6765" i="1"/>
  <c r="N6765" i="1"/>
  <c r="D6766" i="1" l="1"/>
  <c r="E6766" i="1" s="1"/>
  <c r="Q6766" i="1"/>
  <c r="M6766" i="1"/>
  <c r="N6766" i="1"/>
  <c r="O6766" i="1"/>
  <c r="P6766" i="1"/>
  <c r="D6767" i="1" l="1"/>
  <c r="E6767" i="1" s="1"/>
  <c r="N6767" i="1"/>
  <c r="O6767" i="1"/>
  <c r="P6767" i="1"/>
  <c r="Q6767" i="1"/>
  <c r="M6767" i="1"/>
  <c r="D6768" i="1" l="1"/>
  <c r="E6768" i="1" s="1"/>
  <c r="P6768" i="1"/>
  <c r="Q6768" i="1"/>
  <c r="M6768" i="1"/>
  <c r="N6768" i="1"/>
  <c r="O6768" i="1"/>
  <c r="D6769" i="1" l="1"/>
  <c r="E6769" i="1" s="1"/>
  <c r="P6769" i="1"/>
  <c r="N6769" i="1"/>
  <c r="O6769" i="1"/>
  <c r="Q6769" i="1"/>
  <c r="M6769" i="1"/>
  <c r="D6770" i="1" l="1"/>
  <c r="E6770" i="1" s="1"/>
  <c r="M6770" i="1"/>
  <c r="N6770" i="1"/>
  <c r="O6770" i="1"/>
  <c r="P6770" i="1"/>
  <c r="Q6770" i="1"/>
  <c r="D6771" i="1" l="1"/>
  <c r="E6771" i="1" s="1"/>
  <c r="N6771" i="1"/>
  <c r="O6771" i="1"/>
  <c r="P6771" i="1"/>
  <c r="Q6771" i="1"/>
  <c r="M6771" i="1"/>
  <c r="D6772" i="1" l="1"/>
  <c r="E6772" i="1" s="1"/>
  <c r="N6772" i="1"/>
  <c r="O6772" i="1"/>
  <c r="P6772" i="1"/>
  <c r="M6772" i="1"/>
  <c r="Q6772" i="1"/>
  <c r="D6773" i="1" l="1"/>
  <c r="E6773" i="1" s="1"/>
  <c r="P6773" i="1"/>
  <c r="Q6773" i="1"/>
  <c r="N6773" i="1"/>
  <c r="M6773" i="1"/>
  <c r="O6773" i="1"/>
  <c r="D6774" i="1" l="1"/>
  <c r="E6774" i="1" s="1"/>
  <c r="Q6774" i="1"/>
  <c r="N6774" i="1"/>
  <c r="P6774" i="1"/>
  <c r="M6774" i="1"/>
  <c r="O6774" i="1"/>
  <c r="D6775" i="1" l="1"/>
  <c r="E6775" i="1" s="1"/>
  <c r="O6775" i="1"/>
  <c r="Q6775" i="1"/>
  <c r="N6775" i="1"/>
  <c r="M6775" i="1"/>
  <c r="P6775" i="1"/>
  <c r="D6776" i="1" l="1"/>
  <c r="E6776" i="1" s="1"/>
  <c r="N6776" i="1"/>
  <c r="P6776" i="1"/>
  <c r="Q6776" i="1"/>
  <c r="M6776" i="1"/>
  <c r="O6776" i="1"/>
  <c r="D6777" i="1" l="1"/>
  <c r="E6777" i="1" s="1"/>
  <c r="P6777" i="1"/>
  <c r="Q6777" i="1"/>
  <c r="M6777" i="1"/>
  <c r="O6777" i="1"/>
  <c r="N6777" i="1"/>
  <c r="D6778" i="1" l="1"/>
  <c r="E6778" i="1" s="1"/>
  <c r="Q6778" i="1"/>
  <c r="M6778" i="1"/>
  <c r="N6778" i="1"/>
  <c r="O6778" i="1"/>
  <c r="P6778" i="1"/>
  <c r="D6779" i="1" l="1"/>
  <c r="E6779" i="1" s="1"/>
  <c r="N6779" i="1"/>
  <c r="O6779" i="1"/>
  <c r="P6779" i="1"/>
  <c r="Q6779" i="1"/>
  <c r="M6779" i="1"/>
  <c r="D6780" i="1" l="1"/>
  <c r="E6780" i="1" s="1"/>
  <c r="N6780" i="1"/>
  <c r="P6780" i="1"/>
  <c r="M6780" i="1"/>
  <c r="O6780" i="1"/>
  <c r="Q6780" i="1"/>
  <c r="D6781" i="1" l="1"/>
  <c r="E6781" i="1" s="1"/>
  <c r="P6781" i="1"/>
  <c r="O6781" i="1"/>
  <c r="Q6781" i="1"/>
  <c r="M6781" i="1"/>
  <c r="N6781" i="1"/>
  <c r="D6782" i="1" l="1"/>
  <c r="E6782" i="1" s="1"/>
  <c r="Q6782" i="1"/>
  <c r="M6782" i="1"/>
  <c r="N6782" i="1"/>
  <c r="O6782" i="1"/>
  <c r="P6782" i="1"/>
  <c r="D6783" i="1" l="1"/>
  <c r="E6783" i="1" s="1"/>
  <c r="N6783" i="1"/>
  <c r="O6783" i="1"/>
  <c r="P6783" i="1"/>
  <c r="M6783" i="1"/>
  <c r="Q6783" i="1"/>
  <c r="D6784" i="1" l="1"/>
  <c r="E6784" i="1" s="1"/>
  <c r="N6784" i="1"/>
  <c r="O6784" i="1"/>
  <c r="P6784" i="1"/>
  <c r="Q6784" i="1"/>
  <c r="M6784" i="1"/>
  <c r="D6785" i="1" l="1"/>
  <c r="E6785" i="1" s="1"/>
  <c r="P6785" i="1"/>
  <c r="Q6785" i="1"/>
  <c r="N6785" i="1"/>
  <c r="O6785" i="1"/>
  <c r="M6785" i="1"/>
  <c r="D6786" i="1" l="1"/>
  <c r="E6786" i="1" s="1"/>
  <c r="Q6786" i="1"/>
  <c r="O6786" i="1"/>
  <c r="P6786" i="1"/>
  <c r="M6786" i="1"/>
  <c r="N6786" i="1"/>
  <c r="D6787" i="1" l="1"/>
  <c r="E6787" i="1" s="1"/>
  <c r="N6787" i="1"/>
  <c r="O6787" i="1"/>
  <c r="P6787" i="1"/>
  <c r="Q6787" i="1"/>
  <c r="M6787" i="1"/>
  <c r="D6788" i="1" l="1"/>
  <c r="E6788" i="1" s="1"/>
  <c r="N6788" i="1"/>
  <c r="O6788" i="1"/>
  <c r="P6788" i="1"/>
  <c r="Q6788" i="1"/>
  <c r="M6788" i="1"/>
  <c r="D6789" i="1" l="1"/>
  <c r="E6789" i="1" s="1"/>
  <c r="P6789" i="1"/>
  <c r="Q6789" i="1"/>
  <c r="N6789" i="1"/>
  <c r="M6789" i="1"/>
  <c r="O6789" i="1"/>
  <c r="D6790" i="1" l="1"/>
  <c r="E6790" i="1" s="1"/>
  <c r="Q6790" i="1"/>
  <c r="N6790" i="1"/>
  <c r="O6790" i="1"/>
  <c r="M6790" i="1"/>
  <c r="P6790" i="1"/>
  <c r="D6791" i="1" l="1"/>
  <c r="E6791" i="1" s="1"/>
  <c r="N6791" i="1"/>
  <c r="O6791" i="1"/>
  <c r="P6791" i="1"/>
  <c r="Q6791" i="1"/>
  <c r="M6791" i="1"/>
  <c r="D6792" i="1" l="1"/>
  <c r="E6792" i="1" s="1"/>
  <c r="N6792" i="1"/>
  <c r="P6792" i="1"/>
  <c r="Q6792" i="1"/>
  <c r="M6792" i="1"/>
  <c r="O6792" i="1"/>
  <c r="D6793" i="1" l="1"/>
  <c r="E6793" i="1" s="1"/>
  <c r="P6793" i="1"/>
  <c r="Q6793" i="1"/>
  <c r="M6793" i="1"/>
  <c r="O6793" i="1"/>
  <c r="N6793" i="1"/>
  <c r="D6794" i="1" l="1"/>
  <c r="E6794" i="1" s="1"/>
  <c r="Q6794" i="1"/>
  <c r="N6794" i="1"/>
  <c r="O6794" i="1"/>
  <c r="M6794" i="1"/>
  <c r="P6794" i="1"/>
  <c r="D6795" i="1" l="1"/>
  <c r="E6795" i="1" s="1"/>
  <c r="N6795" i="1"/>
  <c r="O6795" i="1"/>
  <c r="P6795" i="1"/>
  <c r="Q6795" i="1"/>
  <c r="M6795" i="1"/>
  <c r="D6796" i="1" l="1"/>
  <c r="E6796" i="1" s="1"/>
  <c r="N6796" i="1"/>
  <c r="P6796" i="1"/>
  <c r="Q6796" i="1"/>
  <c r="M6796" i="1"/>
  <c r="O6796" i="1"/>
  <c r="D6797" i="1" l="1"/>
  <c r="E6797" i="1" s="1"/>
  <c r="P6797" i="1"/>
  <c r="Q6797" i="1"/>
  <c r="M6797" i="1"/>
  <c r="N6797" i="1"/>
  <c r="O6797" i="1"/>
  <c r="D6798" i="1" l="1"/>
  <c r="E6798" i="1" s="1"/>
  <c r="O6798" i="1"/>
  <c r="M6798" i="1"/>
  <c r="P6798" i="1"/>
  <c r="Q6798" i="1"/>
  <c r="N6798" i="1"/>
  <c r="D6799" i="1" l="1"/>
  <c r="E6799" i="1" s="1"/>
  <c r="N6799" i="1"/>
  <c r="O6799" i="1"/>
  <c r="P6799" i="1"/>
  <c r="Q6799" i="1"/>
  <c r="M6799" i="1"/>
  <c r="D6800" i="1" l="1"/>
  <c r="E6800" i="1" s="1"/>
  <c r="O6800" i="1"/>
  <c r="P6800" i="1"/>
  <c r="Q6800" i="1"/>
  <c r="M6800" i="1"/>
  <c r="N6800" i="1"/>
  <c r="D6801" i="1" l="1"/>
  <c r="E6801" i="1" s="1"/>
  <c r="P6801" i="1"/>
  <c r="N6801" i="1"/>
  <c r="M6801" i="1"/>
  <c r="O6801" i="1"/>
  <c r="Q6801" i="1"/>
  <c r="D6802" i="1" l="1"/>
  <c r="E6802" i="1" s="1"/>
  <c r="M6802" i="1"/>
  <c r="N6802" i="1"/>
  <c r="Q6802" i="1"/>
  <c r="O6802" i="1"/>
  <c r="P6802" i="1"/>
  <c r="D6803" i="1" l="1"/>
  <c r="E6803" i="1" s="1"/>
  <c r="N6803" i="1"/>
  <c r="O6803" i="1"/>
  <c r="P6803" i="1"/>
  <c r="Q6803" i="1"/>
  <c r="M6803" i="1"/>
  <c r="D6804" i="1" l="1"/>
  <c r="E6804" i="1" s="1"/>
  <c r="N6804" i="1"/>
  <c r="M6804" i="1"/>
  <c r="O6804" i="1"/>
  <c r="P6804" i="1"/>
  <c r="Q6804" i="1"/>
  <c r="D6805" i="1" l="1"/>
  <c r="E6805" i="1" s="1"/>
  <c r="P6805" i="1"/>
  <c r="Q6805" i="1"/>
  <c r="O6805" i="1"/>
  <c r="N6805" i="1"/>
  <c r="M6805" i="1"/>
  <c r="D6806" i="1" l="1"/>
  <c r="E6806" i="1" s="1"/>
  <c r="Q6806" i="1"/>
  <c r="O6806" i="1"/>
  <c r="N6806" i="1"/>
  <c r="P6806" i="1"/>
  <c r="M6806" i="1"/>
  <c r="D6807" i="1" l="1"/>
  <c r="E6807" i="1" s="1"/>
  <c r="N6807" i="1"/>
  <c r="O6807" i="1"/>
  <c r="P6807" i="1"/>
  <c r="Q6807" i="1"/>
  <c r="M6807" i="1"/>
  <c r="D6808" i="1" l="1"/>
  <c r="E6808" i="1" s="1"/>
  <c r="O6808" i="1"/>
  <c r="P6808" i="1"/>
  <c r="Q6808" i="1"/>
  <c r="M6808" i="1"/>
  <c r="N6808" i="1"/>
  <c r="D6809" i="1" l="1"/>
  <c r="E6809" i="1" s="1"/>
  <c r="P6809" i="1"/>
  <c r="Q6809" i="1"/>
  <c r="O6809" i="1"/>
  <c r="M6809" i="1"/>
  <c r="N6809" i="1"/>
  <c r="D6810" i="1" l="1"/>
  <c r="E6810" i="1" s="1"/>
  <c r="Q6810" i="1"/>
  <c r="P6810" i="1"/>
  <c r="O6810" i="1"/>
  <c r="M6810" i="1"/>
  <c r="N6810" i="1"/>
  <c r="D6811" i="1" l="1"/>
  <c r="E6811" i="1" s="1"/>
  <c r="N6811" i="1"/>
  <c r="O6811" i="1"/>
  <c r="P6811" i="1"/>
  <c r="Q6811" i="1"/>
  <c r="M6811" i="1"/>
  <c r="D6812" i="1" l="1"/>
  <c r="E6812" i="1" s="1"/>
  <c r="N6812" i="1"/>
  <c r="P6812" i="1"/>
  <c r="Q6812" i="1"/>
  <c r="M6812" i="1"/>
  <c r="O6812" i="1"/>
  <c r="D6813" i="1" l="1"/>
  <c r="E6813" i="1" s="1"/>
  <c r="P6813" i="1"/>
  <c r="Q6813" i="1"/>
  <c r="N6813" i="1"/>
  <c r="O6813" i="1"/>
  <c r="M6813" i="1"/>
  <c r="D6814" i="1" l="1"/>
  <c r="E6814" i="1" s="1"/>
  <c r="Q6814" i="1"/>
  <c r="O6814" i="1"/>
  <c r="M6814" i="1"/>
  <c r="N6814" i="1"/>
  <c r="P6814" i="1"/>
  <c r="D6815" i="1" l="1"/>
  <c r="E6815" i="1" s="1"/>
  <c r="N6815" i="1"/>
  <c r="O6815" i="1"/>
  <c r="Q6815" i="1"/>
  <c r="M6815" i="1"/>
  <c r="P6815" i="1"/>
  <c r="D6816" i="1" l="1"/>
  <c r="E6816" i="1" s="1"/>
  <c r="N6816" i="1"/>
  <c r="M6816" i="1"/>
  <c r="O6816" i="1"/>
  <c r="Q6816" i="1"/>
  <c r="P6816" i="1"/>
  <c r="D6817" i="1" l="1"/>
  <c r="E6817" i="1" s="1"/>
  <c r="P6817" i="1"/>
  <c r="Q6817" i="1"/>
  <c r="M6817" i="1"/>
  <c r="O6817" i="1"/>
  <c r="N6817" i="1"/>
  <c r="D6818" i="1" l="1"/>
  <c r="E6818" i="1" s="1"/>
  <c r="N6818" i="1"/>
  <c r="O6818" i="1"/>
  <c r="P6818" i="1"/>
  <c r="Q6818" i="1"/>
  <c r="M6818" i="1"/>
  <c r="D6819" i="1" l="1"/>
  <c r="E6819" i="1" s="1"/>
  <c r="N6819" i="1"/>
  <c r="O6819" i="1"/>
  <c r="P6819" i="1"/>
  <c r="Q6819" i="1"/>
  <c r="M6819" i="1"/>
  <c r="D6820" i="1" l="1"/>
  <c r="E6820" i="1" s="1"/>
  <c r="O6820" i="1"/>
  <c r="P6820" i="1"/>
  <c r="Q6820" i="1"/>
  <c r="M6820" i="1"/>
  <c r="N6820" i="1"/>
  <c r="D6821" i="1" l="1"/>
  <c r="E6821" i="1" s="1"/>
  <c r="Q6821" i="1"/>
  <c r="M6821" i="1"/>
  <c r="N6821" i="1"/>
  <c r="O6821" i="1"/>
  <c r="P6821" i="1"/>
  <c r="D6822" i="1" l="1"/>
  <c r="E6822" i="1" s="1"/>
  <c r="Q6822" i="1"/>
  <c r="M6822" i="1"/>
  <c r="N6822" i="1"/>
  <c r="O6822" i="1"/>
  <c r="P6822" i="1"/>
  <c r="D6823" i="1" l="1"/>
  <c r="E6823" i="1" s="1"/>
  <c r="M6823" i="1"/>
  <c r="N6823" i="1"/>
  <c r="O6823" i="1"/>
  <c r="P6823" i="1"/>
  <c r="Q6823" i="1"/>
  <c r="D6824" i="1" l="1"/>
  <c r="E6824" i="1" s="1"/>
  <c r="N6824" i="1"/>
  <c r="Q6824" i="1"/>
  <c r="M6824" i="1"/>
  <c r="O6824" i="1"/>
  <c r="P6824" i="1"/>
  <c r="D6825" i="1" l="1"/>
  <c r="E6825" i="1" s="1"/>
  <c r="P6825" i="1"/>
  <c r="M6825" i="1"/>
  <c r="N6825" i="1"/>
  <c r="O6825" i="1"/>
  <c r="Q6825" i="1"/>
  <c r="D6826" i="1" l="1"/>
  <c r="E6826" i="1" s="1"/>
  <c r="Q6826" i="1"/>
  <c r="M6826" i="1"/>
  <c r="N6826" i="1"/>
  <c r="O6826" i="1"/>
  <c r="P6826" i="1"/>
  <c r="D6827" i="1" l="1"/>
  <c r="E6827" i="1" s="1"/>
  <c r="N6827" i="1"/>
  <c r="O6827" i="1"/>
  <c r="P6827" i="1"/>
  <c r="Q6827" i="1"/>
  <c r="M6827" i="1"/>
  <c r="D6828" i="1" l="1"/>
  <c r="E6828" i="1" s="1"/>
  <c r="N6828" i="1"/>
  <c r="O6828" i="1"/>
  <c r="P6828" i="1"/>
  <c r="Q6828" i="1"/>
  <c r="M6828" i="1"/>
  <c r="D6829" i="1" l="1"/>
  <c r="E6829" i="1" s="1"/>
  <c r="Q6829" i="1"/>
  <c r="M6829" i="1"/>
  <c r="N6829" i="1"/>
  <c r="O6829" i="1"/>
  <c r="P6829" i="1"/>
  <c r="D6830" i="1" l="1"/>
  <c r="E6830" i="1" s="1"/>
  <c r="M6830" i="1"/>
  <c r="N6830" i="1"/>
  <c r="O6830" i="1"/>
  <c r="P6830" i="1"/>
  <c r="Q6830" i="1"/>
  <c r="D6831" i="1" l="1"/>
  <c r="E6831" i="1" s="1"/>
  <c r="N6831" i="1"/>
  <c r="O6831" i="1"/>
  <c r="M6831" i="1"/>
  <c r="P6831" i="1"/>
  <c r="Q6831" i="1"/>
  <c r="D6832" i="1" l="1"/>
  <c r="E6832" i="1" s="1"/>
  <c r="N6832" i="1"/>
  <c r="Q6832" i="1"/>
  <c r="M6832" i="1"/>
  <c r="O6832" i="1"/>
  <c r="P6832" i="1"/>
  <c r="D6833" i="1" l="1"/>
  <c r="E6833" i="1" s="1"/>
  <c r="P6833" i="1"/>
  <c r="M6833" i="1"/>
  <c r="N6833" i="1"/>
  <c r="O6833" i="1"/>
  <c r="Q6833" i="1"/>
  <c r="D6834" i="1" l="1"/>
  <c r="E6834" i="1" s="1"/>
  <c r="Q6834" i="1"/>
  <c r="M6834" i="1"/>
  <c r="N6834" i="1"/>
  <c r="O6834" i="1"/>
  <c r="P6834" i="1"/>
  <c r="D6835" i="1" l="1"/>
  <c r="E6835" i="1" s="1"/>
  <c r="N6835" i="1"/>
  <c r="O6835" i="1"/>
  <c r="P6835" i="1"/>
  <c r="Q6835" i="1"/>
  <c r="M6835" i="1"/>
  <c r="D6836" i="1" l="1"/>
  <c r="E6836" i="1" s="1"/>
  <c r="N6836" i="1"/>
  <c r="Q6836" i="1"/>
  <c r="M6836" i="1"/>
  <c r="O6836" i="1"/>
  <c r="P6836" i="1"/>
  <c r="D6837" i="1" l="1"/>
  <c r="E6837" i="1" s="1"/>
  <c r="P6837" i="1"/>
  <c r="M6837" i="1"/>
  <c r="N6837" i="1"/>
  <c r="O6837" i="1"/>
  <c r="Q6837" i="1"/>
  <c r="D6838" i="1" l="1"/>
  <c r="E6838" i="1" s="1"/>
  <c r="Q6838" i="1"/>
  <c r="M6838" i="1"/>
  <c r="N6838" i="1"/>
  <c r="O6838" i="1"/>
  <c r="P6838" i="1"/>
  <c r="D6839" i="1" l="1"/>
  <c r="E6839" i="1" s="1"/>
  <c r="N6839" i="1"/>
  <c r="Q6839" i="1"/>
  <c r="M6839" i="1"/>
  <c r="O6839" i="1"/>
  <c r="P6839" i="1"/>
  <c r="D6840" i="1" l="1"/>
  <c r="E6840" i="1" s="1"/>
  <c r="O6840" i="1"/>
  <c r="P6840" i="1"/>
  <c r="Q6840" i="1"/>
  <c r="M6840" i="1"/>
  <c r="N6840" i="1"/>
  <c r="D6841" i="1" l="1"/>
  <c r="E6841" i="1" s="1"/>
  <c r="Q6841" i="1"/>
  <c r="M6841" i="1"/>
  <c r="N6841" i="1"/>
  <c r="O6841" i="1"/>
  <c r="P6841" i="1"/>
  <c r="D6842" i="1" l="1"/>
  <c r="E6842" i="1" s="1"/>
  <c r="Q6842" i="1"/>
  <c r="M6842" i="1"/>
  <c r="N6842" i="1"/>
  <c r="O6842" i="1"/>
  <c r="P6842" i="1"/>
  <c r="D6843" i="1" l="1"/>
  <c r="E6843" i="1" s="1"/>
  <c r="O6843" i="1"/>
  <c r="N6843" i="1"/>
  <c r="P6843" i="1"/>
  <c r="Q6843" i="1"/>
  <c r="M6843" i="1"/>
  <c r="D6844" i="1" l="1"/>
  <c r="E6844" i="1" s="1"/>
  <c r="O6844" i="1"/>
  <c r="N6844" i="1"/>
  <c r="P6844" i="1"/>
  <c r="Q6844" i="1"/>
  <c r="M6844" i="1"/>
  <c r="D6845" i="1" l="1"/>
  <c r="E6845" i="1" s="1"/>
  <c r="P6845" i="1"/>
  <c r="M6845" i="1"/>
  <c r="Q6845" i="1"/>
  <c r="N6845" i="1"/>
  <c r="O6845" i="1"/>
  <c r="D6846" i="1" l="1"/>
  <c r="E6846" i="1" s="1"/>
  <c r="Q6846" i="1"/>
  <c r="O6846" i="1"/>
  <c r="M6846" i="1"/>
  <c r="N6846" i="1"/>
  <c r="P6846" i="1"/>
  <c r="D6847" i="1" l="1"/>
  <c r="E6847" i="1" s="1"/>
  <c r="O6847" i="1"/>
  <c r="P6847" i="1"/>
  <c r="N6847" i="1"/>
  <c r="M6847" i="1"/>
  <c r="Q6847" i="1"/>
  <c r="D6848" i="1" l="1"/>
  <c r="E6848" i="1" s="1"/>
  <c r="N6848" i="1"/>
  <c r="O6848" i="1"/>
  <c r="P6848" i="1"/>
  <c r="Q6848" i="1"/>
  <c r="M6848" i="1"/>
  <c r="D6849" i="1" l="1"/>
  <c r="E6849" i="1" s="1"/>
  <c r="P6849" i="1"/>
  <c r="Q6849" i="1"/>
  <c r="N6849" i="1"/>
  <c r="O6849" i="1"/>
  <c r="M6849" i="1"/>
  <c r="D6850" i="1" l="1"/>
  <c r="E6850" i="1" s="1"/>
  <c r="M6850" i="1"/>
  <c r="N6850" i="1"/>
  <c r="O6850" i="1"/>
  <c r="P6850" i="1"/>
  <c r="Q6850" i="1"/>
  <c r="D6851" i="1" l="1"/>
  <c r="E6851" i="1" s="1"/>
  <c r="N6851" i="1"/>
  <c r="O6851" i="1"/>
  <c r="P6851" i="1"/>
  <c r="Q6851" i="1"/>
  <c r="M6851" i="1"/>
  <c r="D6852" i="1" l="1"/>
  <c r="E6852" i="1" s="1"/>
  <c r="N6852" i="1"/>
  <c r="O6852" i="1"/>
  <c r="M6852" i="1"/>
  <c r="Q6852" i="1"/>
  <c r="P6852" i="1"/>
  <c r="D6853" i="1" l="1"/>
  <c r="E6853" i="1" s="1"/>
  <c r="Q6853" i="1"/>
  <c r="M6853" i="1"/>
  <c r="N6853" i="1"/>
  <c r="O6853" i="1"/>
  <c r="P6853" i="1"/>
  <c r="D6854" i="1" l="1"/>
  <c r="E6854" i="1" s="1"/>
  <c r="Q6854" i="1"/>
  <c r="M6854" i="1"/>
  <c r="N6854" i="1"/>
  <c r="O6854" i="1"/>
  <c r="P6854" i="1"/>
  <c r="D6855" i="1" l="1"/>
  <c r="E6855" i="1" s="1"/>
  <c r="O6855" i="1"/>
  <c r="M6855" i="1"/>
  <c r="N6855" i="1"/>
  <c r="P6855" i="1"/>
  <c r="Q6855" i="1"/>
  <c r="D6856" i="1" l="1"/>
  <c r="E6856" i="1" s="1"/>
  <c r="N6856" i="1"/>
  <c r="Q6856" i="1"/>
  <c r="M6856" i="1"/>
  <c r="O6856" i="1"/>
  <c r="P6856" i="1"/>
  <c r="D6857" i="1" l="1"/>
  <c r="E6857" i="1" s="1"/>
  <c r="P6857" i="1"/>
  <c r="Q6857" i="1"/>
  <c r="N6857" i="1"/>
  <c r="M6857" i="1"/>
  <c r="O6857" i="1"/>
  <c r="D6858" i="1" l="1"/>
  <c r="E6858" i="1" s="1"/>
  <c r="Q6858" i="1"/>
  <c r="M6858" i="1"/>
  <c r="N6858" i="1"/>
  <c r="O6858" i="1"/>
  <c r="P6858" i="1"/>
  <c r="D6859" i="1" l="1"/>
  <c r="E6859" i="1" s="1"/>
  <c r="N6859" i="1"/>
  <c r="O6859" i="1"/>
  <c r="P6859" i="1"/>
  <c r="Q6859" i="1"/>
  <c r="M6859" i="1"/>
  <c r="D6860" i="1" l="1"/>
  <c r="E6860" i="1" s="1"/>
  <c r="O6860" i="1"/>
  <c r="P6860" i="1"/>
  <c r="Q6860" i="1"/>
  <c r="M6860" i="1"/>
  <c r="N6860" i="1"/>
  <c r="D6861" i="1" l="1"/>
  <c r="E6861" i="1" s="1"/>
  <c r="M6861" i="1"/>
  <c r="N6861" i="1"/>
  <c r="O6861" i="1"/>
  <c r="P6861" i="1"/>
  <c r="Q6861" i="1"/>
  <c r="D6862" i="1" l="1"/>
  <c r="E6862" i="1" s="1"/>
  <c r="Q6862" i="1"/>
  <c r="M6862" i="1"/>
  <c r="N6862" i="1"/>
  <c r="O6862" i="1"/>
  <c r="P6862" i="1"/>
  <c r="D6863" i="1" l="1"/>
  <c r="E6863" i="1" s="1"/>
  <c r="O6863" i="1"/>
  <c r="N6863" i="1"/>
  <c r="P6863" i="1"/>
  <c r="Q6863" i="1"/>
  <c r="M6863" i="1"/>
  <c r="D6864" i="1" l="1"/>
  <c r="E6864" i="1" s="1"/>
  <c r="N6864" i="1"/>
  <c r="Q6864" i="1"/>
  <c r="M6864" i="1"/>
  <c r="O6864" i="1"/>
  <c r="P6864" i="1"/>
  <c r="D6865" i="1" l="1"/>
  <c r="E6865" i="1" s="1"/>
  <c r="P6865" i="1"/>
  <c r="Q6865" i="1"/>
  <c r="M6865" i="1"/>
  <c r="N6865" i="1"/>
  <c r="O6865" i="1"/>
  <c r="D6866" i="1" l="1"/>
  <c r="E6866" i="1" s="1"/>
  <c r="Q6866" i="1"/>
  <c r="M6866" i="1"/>
  <c r="N6866" i="1"/>
  <c r="O6866" i="1"/>
  <c r="P6866" i="1"/>
  <c r="D6867" i="1" l="1"/>
  <c r="E6867" i="1" s="1"/>
  <c r="N6867" i="1"/>
  <c r="O6867" i="1"/>
  <c r="M6867" i="1"/>
  <c r="P6867" i="1"/>
  <c r="Q6867" i="1"/>
  <c r="D6868" i="1" l="1"/>
  <c r="E6868" i="1" s="1"/>
  <c r="Q6868" i="1"/>
  <c r="M6868" i="1"/>
  <c r="N6868" i="1"/>
  <c r="O6868" i="1"/>
  <c r="P6868" i="1"/>
  <c r="D6869" i="1" l="1"/>
  <c r="E6869" i="1" s="1"/>
  <c r="P6869" i="1"/>
  <c r="M6869" i="1"/>
  <c r="N6869" i="1"/>
  <c r="O6869" i="1"/>
  <c r="Q6869" i="1"/>
  <c r="D6870" i="1" l="1"/>
  <c r="E6870" i="1" s="1"/>
  <c r="Q6870" i="1"/>
  <c r="M6870" i="1"/>
  <c r="N6870" i="1"/>
  <c r="O6870" i="1"/>
  <c r="P6870" i="1"/>
  <c r="D6871" i="1" l="1"/>
  <c r="E6871" i="1" s="1"/>
  <c r="N6871" i="1"/>
  <c r="O6871" i="1"/>
  <c r="P6871" i="1"/>
  <c r="Q6871" i="1"/>
  <c r="M6871" i="1"/>
  <c r="D6872" i="1" l="1"/>
  <c r="E6872" i="1" s="1"/>
  <c r="N6872" i="1"/>
  <c r="P6872" i="1"/>
  <c r="Q6872" i="1"/>
  <c r="M6872" i="1"/>
  <c r="O6872" i="1"/>
  <c r="D6873" i="1" l="1"/>
  <c r="E6873" i="1" s="1"/>
  <c r="P6873" i="1"/>
  <c r="M6873" i="1"/>
  <c r="N6873" i="1"/>
  <c r="O6873" i="1"/>
  <c r="Q6873" i="1"/>
  <c r="D6874" i="1" l="1"/>
  <c r="E6874" i="1" s="1"/>
  <c r="Q6874" i="1"/>
  <c r="M6874" i="1"/>
  <c r="N6874" i="1"/>
  <c r="O6874" i="1"/>
  <c r="P6874" i="1"/>
  <c r="D6875" i="1" l="1"/>
  <c r="E6875" i="1" s="1"/>
  <c r="O6875" i="1"/>
  <c r="M6875" i="1"/>
  <c r="N6875" i="1"/>
  <c r="P6875" i="1"/>
  <c r="Q6875" i="1"/>
  <c r="D6876" i="1" l="1"/>
  <c r="E6876" i="1" s="1"/>
  <c r="N6876" i="1"/>
  <c r="P6876" i="1"/>
  <c r="Q6876" i="1"/>
  <c r="O6876" i="1"/>
  <c r="M6876" i="1"/>
  <c r="D6877" i="1" l="1"/>
  <c r="E6877" i="1" s="1"/>
  <c r="P6877" i="1"/>
  <c r="N6877" i="1"/>
  <c r="Q6877" i="1"/>
  <c r="O6877" i="1"/>
  <c r="M6877" i="1"/>
  <c r="D6878" i="1" l="1"/>
  <c r="E6878" i="1" s="1"/>
  <c r="M6878" i="1"/>
  <c r="N6878" i="1"/>
  <c r="O6878" i="1"/>
  <c r="P6878" i="1"/>
  <c r="Q6878" i="1"/>
  <c r="D6879" i="1" l="1"/>
  <c r="E6879" i="1" s="1"/>
  <c r="N6879" i="1"/>
  <c r="O6879" i="1"/>
  <c r="M6879" i="1"/>
  <c r="P6879" i="1"/>
  <c r="Q6879" i="1"/>
  <c r="D6880" i="1" l="1"/>
  <c r="E6880" i="1" s="1"/>
  <c r="N6880" i="1"/>
  <c r="O6880" i="1"/>
  <c r="P6880" i="1"/>
  <c r="Q6880" i="1"/>
  <c r="M6880" i="1"/>
  <c r="D6881" i="1" l="1"/>
  <c r="E6881" i="1" s="1"/>
  <c r="P6881" i="1"/>
  <c r="Q6881" i="1"/>
  <c r="M6881" i="1"/>
  <c r="N6881" i="1"/>
  <c r="O6881" i="1"/>
  <c r="D6882" i="1" l="1"/>
  <c r="E6882" i="1" s="1"/>
  <c r="Q6882" i="1"/>
  <c r="M6882" i="1"/>
  <c r="N6882" i="1"/>
  <c r="O6882" i="1"/>
  <c r="P6882" i="1"/>
  <c r="D6883" i="1" l="1"/>
  <c r="E6883" i="1" s="1"/>
  <c r="O6883" i="1"/>
  <c r="M6883" i="1"/>
  <c r="N6883" i="1"/>
  <c r="P6883" i="1"/>
  <c r="Q6883" i="1"/>
  <c r="D6884" i="1" l="1"/>
  <c r="E6884" i="1" s="1"/>
  <c r="N6884" i="1"/>
  <c r="M6884" i="1"/>
  <c r="O6884" i="1"/>
  <c r="P6884" i="1"/>
  <c r="Q6884" i="1"/>
  <c r="D6885" i="1" l="1"/>
  <c r="E6885" i="1" s="1"/>
  <c r="P6885" i="1"/>
  <c r="M6885" i="1"/>
  <c r="N6885" i="1"/>
  <c r="O6885" i="1"/>
  <c r="Q6885" i="1"/>
  <c r="D6886" i="1" l="1"/>
  <c r="E6886" i="1" s="1"/>
  <c r="Q6886" i="1"/>
  <c r="M6886" i="1"/>
  <c r="N6886" i="1"/>
  <c r="O6886" i="1"/>
  <c r="P6886" i="1"/>
  <c r="D6887" i="1" l="1"/>
  <c r="E6887" i="1" s="1"/>
  <c r="N6887" i="1"/>
  <c r="O6887" i="1"/>
  <c r="M6887" i="1"/>
  <c r="P6887" i="1"/>
  <c r="Q6887" i="1"/>
  <c r="D6888" i="1" l="1"/>
  <c r="E6888" i="1" s="1"/>
  <c r="N6888" i="1"/>
  <c r="O6888" i="1"/>
  <c r="P6888" i="1"/>
  <c r="Q6888" i="1"/>
  <c r="M6888" i="1"/>
  <c r="D6889" i="1" l="1"/>
  <c r="E6889" i="1" s="1"/>
  <c r="M6889" i="1"/>
  <c r="N6889" i="1"/>
  <c r="O6889" i="1"/>
  <c r="P6889" i="1"/>
  <c r="Q6889" i="1"/>
  <c r="D6890" i="1" l="1"/>
  <c r="E6890" i="1" s="1"/>
  <c r="M6890" i="1"/>
  <c r="N6890" i="1"/>
  <c r="O6890" i="1"/>
  <c r="P6890" i="1"/>
  <c r="Q6890" i="1"/>
  <c r="D6891" i="1" l="1"/>
  <c r="E6891" i="1" s="1"/>
  <c r="N6891" i="1"/>
  <c r="O6891" i="1"/>
  <c r="M6891" i="1"/>
  <c r="P6891" i="1"/>
  <c r="Q6891" i="1"/>
  <c r="D6892" i="1" l="1"/>
  <c r="E6892" i="1" s="1"/>
  <c r="N6892" i="1"/>
  <c r="P6892" i="1"/>
  <c r="Q6892" i="1"/>
  <c r="M6892" i="1"/>
  <c r="O6892" i="1"/>
  <c r="D6893" i="1" l="1"/>
  <c r="E6893" i="1" s="1"/>
  <c r="P6893" i="1"/>
  <c r="M6893" i="1"/>
  <c r="N6893" i="1"/>
  <c r="O6893" i="1"/>
  <c r="Q6893" i="1"/>
  <c r="D6894" i="1" l="1"/>
  <c r="E6894" i="1" s="1"/>
  <c r="Q6894" i="1"/>
  <c r="M6894" i="1"/>
  <c r="N6894" i="1"/>
  <c r="O6894" i="1"/>
  <c r="P6894" i="1"/>
  <c r="D6895" i="1" l="1"/>
  <c r="E6895" i="1" s="1"/>
  <c r="N6895" i="1"/>
  <c r="O6895" i="1"/>
  <c r="P6895" i="1"/>
  <c r="Q6895" i="1"/>
  <c r="M6895" i="1"/>
  <c r="D6896" i="1" l="1"/>
  <c r="E6896" i="1" s="1"/>
  <c r="N6896" i="1"/>
  <c r="P6896" i="1"/>
  <c r="Q6896" i="1"/>
  <c r="M6896" i="1"/>
  <c r="O6896" i="1"/>
  <c r="D6897" i="1" l="1"/>
  <c r="E6897" i="1" s="1"/>
  <c r="P6897" i="1"/>
  <c r="Q6897" i="1"/>
  <c r="M6897" i="1"/>
  <c r="N6897" i="1"/>
  <c r="O6897" i="1"/>
  <c r="D6898" i="1" l="1"/>
  <c r="E6898" i="1" s="1"/>
  <c r="Q6898" i="1"/>
  <c r="N6898" i="1"/>
  <c r="P6898" i="1"/>
  <c r="M6898" i="1"/>
  <c r="O6898" i="1"/>
  <c r="D6899" i="1" l="1"/>
  <c r="E6899" i="1" s="1"/>
  <c r="N6899" i="1"/>
  <c r="O6899" i="1"/>
  <c r="P6899" i="1"/>
  <c r="Q6899" i="1"/>
  <c r="M6899" i="1"/>
  <c r="D6900" i="1" l="1"/>
  <c r="E6900" i="1" s="1"/>
  <c r="O6900" i="1"/>
  <c r="P6900" i="1"/>
  <c r="Q6900" i="1"/>
  <c r="M6900" i="1"/>
  <c r="N6900" i="1"/>
  <c r="D6901" i="1" l="1"/>
  <c r="E6901" i="1" s="1"/>
  <c r="Q6901" i="1"/>
  <c r="M6901" i="1"/>
  <c r="N6901" i="1"/>
  <c r="O6901" i="1"/>
  <c r="P6901" i="1"/>
  <c r="D6902" i="1" l="1"/>
  <c r="E6902" i="1" s="1"/>
  <c r="Q6902" i="1"/>
  <c r="M6902" i="1"/>
  <c r="N6902" i="1"/>
  <c r="O6902" i="1"/>
  <c r="P6902" i="1"/>
  <c r="D6903" i="1" l="1"/>
  <c r="E6903" i="1" s="1"/>
  <c r="N6903" i="1"/>
  <c r="O6903" i="1"/>
  <c r="P6903" i="1"/>
  <c r="Q6903" i="1"/>
  <c r="M6903" i="1"/>
  <c r="D6904" i="1" l="1"/>
  <c r="E6904" i="1" s="1"/>
  <c r="N6904" i="1"/>
  <c r="Q6904" i="1"/>
  <c r="M6904" i="1"/>
  <c r="O6904" i="1"/>
  <c r="P6904" i="1"/>
  <c r="D6905" i="1" l="1"/>
  <c r="E6905" i="1" s="1"/>
  <c r="P6905" i="1"/>
  <c r="Q6905" i="1"/>
  <c r="M6905" i="1"/>
  <c r="N6905" i="1"/>
  <c r="O6905" i="1"/>
  <c r="D6906" i="1" l="1"/>
  <c r="E6906" i="1" s="1"/>
  <c r="Q6906" i="1"/>
  <c r="N6906" i="1"/>
  <c r="O6906" i="1"/>
  <c r="P6906" i="1"/>
  <c r="M6906" i="1"/>
  <c r="D6907" i="1" l="1"/>
  <c r="E6907" i="1" s="1"/>
  <c r="N6907" i="1"/>
  <c r="O6907" i="1"/>
  <c r="P6907" i="1"/>
  <c r="Q6907" i="1"/>
  <c r="M6907" i="1"/>
  <c r="D6908" i="1" l="1"/>
  <c r="E6908" i="1" s="1"/>
  <c r="N6908" i="1"/>
  <c r="O6908" i="1"/>
  <c r="P6908" i="1"/>
  <c r="Q6908" i="1"/>
  <c r="M6908" i="1"/>
  <c r="D6909" i="1" l="1"/>
  <c r="E6909" i="1" s="1"/>
  <c r="P6909" i="1"/>
  <c r="M6909" i="1"/>
  <c r="N6909" i="1"/>
  <c r="O6909" i="1"/>
  <c r="Q6909" i="1"/>
  <c r="D6910" i="1" l="1"/>
  <c r="E6910" i="1" s="1"/>
  <c r="Q6910" i="1"/>
  <c r="M6910" i="1"/>
  <c r="N6910" i="1"/>
  <c r="O6910" i="1"/>
  <c r="P6910" i="1"/>
  <c r="D6911" i="1" l="1"/>
  <c r="E6911" i="1" s="1"/>
  <c r="N6911" i="1"/>
  <c r="O6911" i="1"/>
  <c r="M6911" i="1"/>
  <c r="P6911" i="1"/>
  <c r="Q6911" i="1"/>
  <c r="D6912" i="1" l="1"/>
  <c r="E6912" i="1" s="1"/>
  <c r="N6912" i="1"/>
  <c r="Q6912" i="1"/>
  <c r="M6912" i="1"/>
  <c r="O6912" i="1"/>
  <c r="P6912" i="1"/>
  <c r="D6913" i="1" l="1"/>
  <c r="E6913" i="1" s="1"/>
  <c r="P6913" i="1"/>
  <c r="Q6913" i="1"/>
  <c r="M6913" i="1"/>
  <c r="N6913" i="1"/>
  <c r="O6913" i="1"/>
  <c r="D6914" i="1" l="1"/>
  <c r="E6914" i="1" s="1"/>
  <c r="Q6914" i="1"/>
  <c r="M6914" i="1"/>
  <c r="N6914" i="1"/>
  <c r="O6914" i="1"/>
  <c r="P6914" i="1"/>
  <c r="D6915" i="1" l="1"/>
  <c r="E6915" i="1" s="1"/>
  <c r="N6915" i="1"/>
  <c r="O6915" i="1"/>
  <c r="M6915" i="1"/>
  <c r="P6915" i="1"/>
  <c r="Q6915" i="1"/>
  <c r="D6916" i="1" l="1"/>
  <c r="E6916" i="1" s="1"/>
  <c r="N6916" i="1"/>
  <c r="Q6916" i="1"/>
  <c r="M6916" i="1"/>
  <c r="O6916" i="1"/>
  <c r="P6916" i="1"/>
  <c r="D6917" i="1" l="1"/>
  <c r="E6917" i="1" s="1"/>
  <c r="P6917" i="1"/>
  <c r="M6917" i="1"/>
  <c r="N6917" i="1"/>
  <c r="O6917" i="1"/>
  <c r="Q6917" i="1"/>
  <c r="D6918" i="1" l="1"/>
  <c r="E6918" i="1" s="1"/>
  <c r="Q6918" i="1"/>
  <c r="M6918" i="1"/>
  <c r="N6918" i="1"/>
  <c r="O6918" i="1"/>
  <c r="P6918" i="1"/>
  <c r="D6919" i="1" l="1"/>
  <c r="E6919" i="1" s="1"/>
  <c r="N6919" i="1"/>
  <c r="O6919" i="1"/>
  <c r="M6919" i="1"/>
  <c r="P6919" i="1"/>
  <c r="Q6919" i="1"/>
  <c r="D6920" i="1" l="1"/>
  <c r="E6920" i="1" s="1"/>
  <c r="O6920" i="1"/>
  <c r="P6920" i="1"/>
  <c r="Q6920" i="1"/>
  <c r="M6920" i="1"/>
  <c r="N6920" i="1"/>
  <c r="D6921" i="1" l="1"/>
  <c r="E6921" i="1" s="1"/>
  <c r="Q6921" i="1"/>
  <c r="M6921" i="1"/>
  <c r="N6921" i="1"/>
  <c r="O6921" i="1"/>
  <c r="P6921" i="1"/>
  <c r="D6922" i="1" l="1"/>
  <c r="E6922" i="1" s="1"/>
  <c r="Q6922" i="1"/>
  <c r="M6922" i="1"/>
  <c r="N6922" i="1"/>
  <c r="O6922" i="1"/>
  <c r="P6922" i="1"/>
  <c r="D6923" i="1" l="1"/>
  <c r="E6923" i="1" s="1"/>
  <c r="O6923" i="1"/>
  <c r="N6923" i="1"/>
  <c r="P6923" i="1"/>
  <c r="Q6923" i="1"/>
  <c r="M6923" i="1"/>
  <c r="D6924" i="1" l="1"/>
  <c r="E6924" i="1" s="1"/>
  <c r="N6924" i="1"/>
  <c r="Q6924" i="1"/>
  <c r="M6924" i="1"/>
  <c r="O6924" i="1"/>
  <c r="P6924" i="1"/>
  <c r="D6925" i="1" l="1"/>
  <c r="E6925" i="1" s="1"/>
  <c r="P6925" i="1"/>
  <c r="M6925" i="1"/>
  <c r="N6925" i="1"/>
  <c r="O6925" i="1"/>
  <c r="Q6925" i="1"/>
  <c r="D6926" i="1" l="1"/>
  <c r="E6926" i="1" s="1"/>
  <c r="Q6926" i="1"/>
  <c r="M6926" i="1"/>
  <c r="N6926" i="1"/>
  <c r="O6926" i="1"/>
  <c r="P6926" i="1"/>
  <c r="D6927" i="1" l="1"/>
  <c r="E6927" i="1" s="1"/>
  <c r="N6927" i="1"/>
  <c r="O6927" i="1"/>
  <c r="M6927" i="1"/>
  <c r="P6927" i="1"/>
  <c r="Q6927" i="1"/>
  <c r="D6928" i="1" l="1"/>
  <c r="E6928" i="1" s="1"/>
  <c r="Q6928" i="1"/>
  <c r="N6928" i="1"/>
  <c r="M6928" i="1"/>
  <c r="O6928" i="1"/>
  <c r="P6928" i="1"/>
  <c r="D6929" i="1" l="1"/>
  <c r="E6929" i="1" s="1"/>
  <c r="P6929" i="1"/>
  <c r="Q6929" i="1"/>
  <c r="M6929" i="1"/>
  <c r="N6929" i="1"/>
  <c r="O6929" i="1"/>
  <c r="D6930" i="1" l="1"/>
  <c r="E6930" i="1" s="1"/>
  <c r="M6930" i="1"/>
  <c r="N6930" i="1"/>
  <c r="O6930" i="1"/>
  <c r="P6930" i="1"/>
  <c r="Q6930" i="1"/>
  <c r="D6931" i="1" l="1"/>
  <c r="E6931" i="1" s="1"/>
  <c r="N6931" i="1"/>
  <c r="O6931" i="1"/>
  <c r="M6931" i="1"/>
  <c r="P6931" i="1"/>
  <c r="Q6931" i="1"/>
  <c r="D6932" i="1" l="1"/>
  <c r="E6932" i="1" s="1"/>
  <c r="N6932" i="1"/>
  <c r="P6932" i="1"/>
  <c r="Q6932" i="1"/>
  <c r="M6932" i="1"/>
  <c r="O6932" i="1"/>
  <c r="D6933" i="1" l="1"/>
  <c r="E6933" i="1" s="1"/>
  <c r="P6933" i="1"/>
  <c r="M6933" i="1"/>
  <c r="N6933" i="1"/>
  <c r="O6933" i="1"/>
  <c r="Q6933" i="1"/>
  <c r="D6934" i="1" l="1"/>
  <c r="E6934" i="1" s="1"/>
  <c r="Q6934" i="1"/>
  <c r="N6934" i="1"/>
  <c r="O6934" i="1"/>
  <c r="P6934" i="1"/>
  <c r="M6934" i="1"/>
  <c r="D6935" i="1" l="1"/>
  <c r="E6935" i="1" s="1"/>
  <c r="N6935" i="1"/>
  <c r="O6935" i="1"/>
  <c r="M6935" i="1"/>
  <c r="P6935" i="1"/>
  <c r="Q6935" i="1"/>
  <c r="D6936" i="1" l="1"/>
  <c r="E6936" i="1" s="1"/>
  <c r="N6936" i="1"/>
  <c r="M6936" i="1"/>
  <c r="O6936" i="1"/>
  <c r="P6936" i="1"/>
  <c r="Q6936" i="1"/>
  <c r="D6937" i="1" l="1"/>
  <c r="E6937" i="1" s="1"/>
  <c r="P6937" i="1"/>
  <c r="M6937" i="1"/>
  <c r="N6937" i="1"/>
  <c r="O6937" i="1"/>
  <c r="Q6937" i="1"/>
  <c r="D6938" i="1" l="1"/>
  <c r="E6938" i="1" s="1"/>
  <c r="Q6938" i="1"/>
  <c r="M6938" i="1"/>
  <c r="N6938" i="1"/>
  <c r="O6938" i="1"/>
  <c r="P6938" i="1"/>
  <c r="D6939" i="1" l="1"/>
  <c r="E6939" i="1" s="1"/>
  <c r="N6939" i="1"/>
  <c r="O6939" i="1"/>
  <c r="M6939" i="1"/>
  <c r="P6939" i="1"/>
  <c r="Q6939" i="1"/>
  <c r="D6940" i="1" l="1"/>
  <c r="E6940" i="1" s="1"/>
  <c r="O6940" i="1"/>
  <c r="P6940" i="1"/>
  <c r="Q6940" i="1"/>
  <c r="M6940" i="1"/>
  <c r="N6940" i="1"/>
  <c r="D6941" i="1" l="1"/>
  <c r="E6941" i="1" s="1"/>
  <c r="Q6941" i="1"/>
  <c r="M6941" i="1"/>
  <c r="N6941" i="1"/>
  <c r="O6941" i="1"/>
  <c r="P6941" i="1"/>
  <c r="D6942" i="1" l="1"/>
  <c r="E6942" i="1" s="1"/>
  <c r="Q6942" i="1"/>
  <c r="M6942" i="1"/>
  <c r="N6942" i="1"/>
  <c r="O6942" i="1"/>
  <c r="P6942" i="1"/>
  <c r="D6943" i="1" l="1"/>
  <c r="E6943" i="1" s="1"/>
  <c r="O6943" i="1"/>
  <c r="M6943" i="1"/>
  <c r="N6943" i="1"/>
  <c r="P6943" i="1"/>
  <c r="Q6943" i="1"/>
  <c r="D6944" i="1" l="1"/>
  <c r="E6944" i="1" s="1"/>
  <c r="N6944" i="1"/>
  <c r="M6944" i="1"/>
  <c r="O6944" i="1"/>
  <c r="P6944" i="1"/>
  <c r="Q6944" i="1"/>
  <c r="D6945" i="1" l="1"/>
  <c r="E6945" i="1" s="1"/>
  <c r="P6945" i="1"/>
  <c r="M6945" i="1"/>
  <c r="N6945" i="1"/>
  <c r="O6945" i="1"/>
  <c r="Q6945" i="1"/>
  <c r="D6946" i="1" l="1"/>
  <c r="E6946" i="1" s="1"/>
  <c r="Q6946" i="1"/>
  <c r="M6946" i="1"/>
  <c r="N6946" i="1"/>
  <c r="O6946" i="1"/>
  <c r="P6946" i="1"/>
  <c r="D6947" i="1" l="1"/>
  <c r="E6947" i="1" s="1"/>
  <c r="N6947" i="1"/>
  <c r="O6947" i="1"/>
  <c r="M6947" i="1"/>
  <c r="P6947" i="1"/>
  <c r="Q6947" i="1"/>
  <c r="D6948" i="1" l="1"/>
  <c r="E6948" i="1" s="1"/>
  <c r="N6948" i="1"/>
  <c r="O6948" i="1"/>
  <c r="P6948" i="1"/>
  <c r="Q6948" i="1"/>
  <c r="M6948" i="1"/>
  <c r="D6949" i="1" l="1"/>
  <c r="E6949" i="1" s="1"/>
  <c r="Q6949" i="1"/>
  <c r="M6949" i="1"/>
  <c r="N6949" i="1"/>
  <c r="O6949" i="1"/>
  <c r="P6949" i="1"/>
  <c r="D6950" i="1" l="1"/>
  <c r="E6950" i="1" s="1"/>
  <c r="M6950" i="1"/>
  <c r="N6950" i="1"/>
  <c r="O6950" i="1"/>
  <c r="P6950" i="1"/>
  <c r="Q6950" i="1"/>
  <c r="D6951" i="1" l="1"/>
  <c r="E6951" i="1" s="1"/>
  <c r="N6951" i="1"/>
  <c r="O6951" i="1"/>
  <c r="P6951" i="1"/>
  <c r="Q6951" i="1"/>
  <c r="M6951" i="1"/>
  <c r="D6952" i="1" l="1"/>
  <c r="E6952" i="1" s="1"/>
  <c r="N6952" i="1"/>
  <c r="P6952" i="1"/>
  <c r="Q6952" i="1"/>
  <c r="M6952" i="1"/>
  <c r="O6952" i="1"/>
  <c r="D6953" i="1" l="1"/>
  <c r="E6953" i="1" s="1"/>
  <c r="P6953" i="1"/>
  <c r="Q6953" i="1"/>
  <c r="M6953" i="1"/>
  <c r="N6953" i="1"/>
  <c r="O6953" i="1"/>
  <c r="D6954" i="1" l="1"/>
  <c r="E6954" i="1" s="1"/>
  <c r="Q6954" i="1"/>
  <c r="M6954" i="1"/>
  <c r="N6954" i="1"/>
  <c r="O6954" i="1"/>
  <c r="P6954" i="1"/>
  <c r="D6955" i="1" l="1"/>
  <c r="E6955" i="1" s="1"/>
  <c r="N6955" i="1"/>
  <c r="O6955" i="1"/>
  <c r="M6955" i="1"/>
  <c r="P6955" i="1"/>
  <c r="Q6955" i="1"/>
  <c r="D6956" i="1" l="1"/>
  <c r="E6956" i="1" s="1"/>
  <c r="N6956" i="1"/>
  <c r="Q6956" i="1"/>
  <c r="M6956" i="1"/>
  <c r="O6956" i="1"/>
  <c r="P6956" i="1"/>
  <c r="D6957" i="1" l="1"/>
  <c r="E6957" i="1" s="1"/>
  <c r="P6957" i="1"/>
  <c r="Q6957" i="1"/>
  <c r="N6957" i="1"/>
  <c r="M6957" i="1"/>
  <c r="O6957" i="1"/>
  <c r="D6958" i="1" l="1"/>
  <c r="E6958" i="1" s="1"/>
  <c r="Q6958" i="1"/>
  <c r="M6958" i="1"/>
  <c r="N6958" i="1"/>
  <c r="O6958" i="1"/>
  <c r="P6958" i="1"/>
  <c r="D6959" i="1" l="1"/>
  <c r="E6959" i="1" s="1"/>
  <c r="N6959" i="1"/>
  <c r="O6959" i="1"/>
  <c r="M6959" i="1"/>
  <c r="P6959" i="1"/>
  <c r="Q6959" i="1"/>
  <c r="D6960" i="1" l="1"/>
  <c r="E6960" i="1" s="1"/>
  <c r="N6960" i="1"/>
  <c r="Q6960" i="1"/>
  <c r="M6960" i="1"/>
  <c r="O6960" i="1"/>
  <c r="P6960" i="1"/>
  <c r="D6961" i="1" l="1"/>
  <c r="E6961" i="1" s="1"/>
  <c r="P6961" i="1"/>
  <c r="Q6961" i="1"/>
  <c r="M6961" i="1"/>
  <c r="N6961" i="1"/>
  <c r="O6961" i="1"/>
  <c r="D6962" i="1" l="1"/>
  <c r="E6962" i="1" s="1"/>
  <c r="Q6962" i="1"/>
  <c r="M6962" i="1"/>
  <c r="N6962" i="1"/>
  <c r="O6962" i="1"/>
  <c r="P6962" i="1"/>
  <c r="D6963" i="1" l="1"/>
  <c r="E6963" i="1" s="1"/>
  <c r="O6963" i="1"/>
  <c r="M6963" i="1"/>
  <c r="N6963" i="1"/>
  <c r="P6963" i="1"/>
  <c r="Q6963" i="1"/>
  <c r="D6964" i="1" l="1"/>
  <c r="E6964" i="1" s="1"/>
  <c r="N6964" i="1"/>
  <c r="M6964" i="1"/>
  <c r="O6964" i="1"/>
  <c r="P6964" i="1"/>
  <c r="Q6964" i="1"/>
  <c r="D6965" i="1" l="1"/>
  <c r="E6965" i="1" s="1"/>
  <c r="P6965" i="1"/>
  <c r="M6965" i="1"/>
  <c r="N6965" i="1"/>
  <c r="O6965" i="1"/>
  <c r="Q6965" i="1"/>
  <c r="D6966" i="1" l="1"/>
  <c r="E6966" i="1" s="1"/>
  <c r="Q6966" i="1"/>
  <c r="M6966" i="1"/>
  <c r="N6966" i="1"/>
  <c r="O6966" i="1"/>
  <c r="P6966" i="1"/>
  <c r="D6967" i="1" l="1"/>
  <c r="E6967" i="1" s="1"/>
  <c r="N6967" i="1"/>
  <c r="O6967" i="1"/>
  <c r="P6967" i="1"/>
  <c r="Q6967" i="1"/>
  <c r="M6967" i="1"/>
  <c r="D6968" i="1" l="1"/>
  <c r="E6968" i="1" s="1"/>
  <c r="N6968" i="1"/>
  <c r="O6968" i="1"/>
  <c r="P6968" i="1"/>
  <c r="Q6968" i="1"/>
  <c r="M6968" i="1"/>
  <c r="D6969" i="1" l="1"/>
  <c r="E6969" i="1" s="1"/>
  <c r="P6969" i="1"/>
  <c r="Q6969" i="1"/>
  <c r="M6969" i="1"/>
  <c r="N6969" i="1"/>
  <c r="O6969" i="1"/>
  <c r="D6970" i="1" l="1"/>
  <c r="E6970" i="1" s="1"/>
  <c r="Q6970" i="1"/>
  <c r="M6970" i="1"/>
  <c r="N6970" i="1"/>
  <c r="O6970" i="1"/>
  <c r="P6970" i="1"/>
  <c r="D6971" i="1" l="1"/>
  <c r="E6971" i="1" s="1"/>
  <c r="N6971" i="1"/>
  <c r="O6971" i="1"/>
  <c r="P6971" i="1"/>
  <c r="Q6971" i="1"/>
  <c r="M6971" i="1"/>
  <c r="D6972" i="1" l="1"/>
  <c r="E6972" i="1" s="1"/>
  <c r="N6972" i="1"/>
  <c r="Q6972" i="1"/>
  <c r="M6972" i="1"/>
  <c r="O6972" i="1"/>
  <c r="P6972" i="1"/>
  <c r="D6973" i="1" l="1"/>
  <c r="E6973" i="1" s="1"/>
  <c r="P6973" i="1"/>
  <c r="O6973" i="1"/>
  <c r="N6973" i="1"/>
  <c r="Q6973" i="1"/>
  <c r="M6973" i="1"/>
  <c r="D6974" i="1" l="1"/>
  <c r="E6974" i="1" s="1"/>
  <c r="Q6974" i="1"/>
  <c r="M6974" i="1"/>
  <c r="O6974" i="1"/>
  <c r="P6974" i="1"/>
  <c r="N6974" i="1"/>
  <c r="D6975" i="1" l="1"/>
  <c r="E6975" i="1" s="1"/>
  <c r="N6975" i="1"/>
  <c r="O6975" i="1"/>
  <c r="M6975" i="1"/>
  <c r="P6975" i="1"/>
  <c r="Q6975" i="1"/>
  <c r="D6976" i="1" l="1"/>
  <c r="E6976" i="1" s="1"/>
  <c r="N6976" i="1"/>
  <c r="P6976" i="1"/>
  <c r="Q6976" i="1"/>
  <c r="M6976" i="1"/>
  <c r="O6976" i="1"/>
  <c r="D6977" i="1" l="1"/>
  <c r="E6977" i="1" s="1"/>
  <c r="P6977" i="1"/>
  <c r="O6977" i="1"/>
  <c r="Q6977" i="1"/>
  <c r="M6977" i="1"/>
  <c r="N6977" i="1"/>
  <c r="D6978" i="1" l="1"/>
  <c r="E6978" i="1" s="1"/>
  <c r="Q6978" i="1"/>
  <c r="P6978" i="1"/>
  <c r="M6978" i="1"/>
  <c r="N6978" i="1"/>
  <c r="O6978" i="1"/>
  <c r="D6979" i="1" l="1"/>
  <c r="E6979" i="1" s="1"/>
  <c r="N6979" i="1"/>
  <c r="O6979" i="1"/>
  <c r="M6979" i="1"/>
  <c r="P6979" i="1"/>
  <c r="Q6979" i="1"/>
  <c r="D6980" i="1" l="1"/>
  <c r="E6980" i="1" s="1"/>
  <c r="N6980" i="1"/>
  <c r="P6980" i="1"/>
  <c r="Q6980" i="1"/>
  <c r="M6980" i="1"/>
  <c r="O6980" i="1"/>
  <c r="D6981" i="1" l="1"/>
  <c r="E6981" i="1" s="1"/>
  <c r="O6981" i="1"/>
  <c r="P6981" i="1"/>
  <c r="Q6981" i="1"/>
  <c r="M6981" i="1"/>
  <c r="N6981" i="1"/>
  <c r="D6982" i="1" l="1"/>
  <c r="E6982" i="1" s="1"/>
  <c r="Q6982" i="1"/>
  <c r="M6982" i="1"/>
  <c r="N6982" i="1"/>
  <c r="O6982" i="1"/>
  <c r="P6982" i="1"/>
  <c r="D6983" i="1" l="1"/>
  <c r="E6983" i="1" s="1"/>
  <c r="N6983" i="1"/>
  <c r="O6983" i="1"/>
  <c r="P6983" i="1"/>
  <c r="Q6983" i="1"/>
  <c r="M6983" i="1"/>
  <c r="D6984" i="1" l="1"/>
  <c r="E6984" i="1" s="1"/>
  <c r="N6984" i="1"/>
  <c r="O6984" i="1"/>
  <c r="P6984" i="1"/>
  <c r="Q6984" i="1"/>
  <c r="M6984" i="1"/>
  <c r="D6985" i="1" l="1"/>
  <c r="E6985" i="1" s="1"/>
  <c r="P6985" i="1"/>
  <c r="M6985" i="1"/>
  <c r="N6985" i="1"/>
  <c r="O6985" i="1"/>
  <c r="Q6985" i="1"/>
  <c r="D6986" i="1" l="1"/>
  <c r="E6986" i="1" s="1"/>
  <c r="Q6986" i="1"/>
  <c r="O6986" i="1"/>
  <c r="M6986" i="1"/>
  <c r="N6986" i="1"/>
  <c r="P6986" i="1"/>
  <c r="D6987" i="1" l="1"/>
  <c r="E6987" i="1" s="1"/>
  <c r="N6987" i="1"/>
  <c r="O6987" i="1"/>
  <c r="Q6987" i="1"/>
  <c r="P6987" i="1"/>
  <c r="M6987" i="1"/>
  <c r="D6988" i="1" l="1"/>
  <c r="E6988" i="1" s="1"/>
  <c r="N6988" i="1"/>
  <c r="P6988" i="1"/>
  <c r="O6988" i="1"/>
  <c r="Q6988" i="1"/>
  <c r="M6988" i="1"/>
  <c r="D6989" i="1" l="1"/>
  <c r="E6989" i="1" s="1"/>
  <c r="P6989" i="1"/>
  <c r="Q6989" i="1"/>
  <c r="O6989" i="1"/>
  <c r="M6989" i="1"/>
  <c r="N6989" i="1"/>
  <c r="D6990" i="1" l="1"/>
  <c r="E6990" i="1" s="1"/>
  <c r="Q6990" i="1"/>
  <c r="N6990" i="1"/>
  <c r="P6990" i="1"/>
  <c r="M6990" i="1"/>
  <c r="O6990" i="1"/>
  <c r="D6991" i="1" l="1"/>
  <c r="E6991" i="1" s="1"/>
  <c r="N6991" i="1"/>
  <c r="M6991" i="1"/>
  <c r="O6991" i="1"/>
  <c r="Q6991" i="1"/>
  <c r="P6991" i="1"/>
  <c r="D6992" i="1" l="1"/>
  <c r="E6992" i="1" s="1"/>
  <c r="O6992" i="1"/>
  <c r="P6992" i="1"/>
  <c r="Q6992" i="1"/>
  <c r="M6992" i="1"/>
  <c r="N6992" i="1"/>
  <c r="D6993" i="1" l="1"/>
  <c r="E6993" i="1" s="1"/>
  <c r="P6993" i="1"/>
  <c r="M6993" i="1"/>
  <c r="N6993" i="1"/>
  <c r="O6993" i="1"/>
  <c r="Q6993" i="1"/>
  <c r="D6994" i="1" l="1"/>
  <c r="E6994" i="1" s="1"/>
  <c r="M6994" i="1"/>
  <c r="O6994" i="1"/>
  <c r="N6994" i="1"/>
  <c r="P6994" i="1"/>
  <c r="Q6994" i="1"/>
  <c r="D6995" i="1" l="1"/>
  <c r="E6995" i="1" s="1"/>
  <c r="O6995" i="1"/>
  <c r="M6995" i="1"/>
  <c r="N6995" i="1"/>
  <c r="P6995" i="1"/>
  <c r="Q6995" i="1"/>
  <c r="D6996" i="1" l="1"/>
  <c r="E6996" i="1" s="1"/>
  <c r="O6996" i="1"/>
  <c r="P6996" i="1"/>
  <c r="Q6996" i="1"/>
  <c r="N6996" i="1"/>
  <c r="M6996" i="1"/>
  <c r="D6997" i="1" l="1"/>
  <c r="E6997" i="1" s="1"/>
  <c r="P6997" i="1"/>
  <c r="Q6997" i="1"/>
  <c r="N6997" i="1"/>
  <c r="M6997" i="1"/>
  <c r="O6997" i="1"/>
  <c r="D6998" i="1" l="1"/>
  <c r="E6998" i="1" s="1"/>
  <c r="Q6998" i="1"/>
  <c r="O6998" i="1"/>
  <c r="P6998" i="1"/>
  <c r="M6998" i="1"/>
  <c r="N6998" i="1"/>
  <c r="D6999" i="1" l="1"/>
  <c r="E6999" i="1" s="1"/>
  <c r="N6999" i="1"/>
  <c r="O6999" i="1"/>
  <c r="Q6999" i="1"/>
  <c r="P6999" i="1"/>
  <c r="M6999" i="1"/>
  <c r="D7000" i="1" l="1"/>
  <c r="E7000" i="1" s="1"/>
  <c r="O7000" i="1"/>
  <c r="N7000" i="1"/>
  <c r="P7000" i="1"/>
  <c r="Q7000" i="1"/>
  <c r="M7000" i="1"/>
  <c r="D7001" i="1" l="1"/>
  <c r="E7001" i="1" s="1"/>
  <c r="Q7001" i="1"/>
  <c r="M7001" i="1"/>
  <c r="N7001" i="1"/>
  <c r="O7001" i="1"/>
  <c r="P7001" i="1"/>
  <c r="D7002" i="1" l="1"/>
  <c r="E7002" i="1" s="1"/>
  <c r="Q7002" i="1"/>
  <c r="M7002" i="1"/>
  <c r="N7002" i="1"/>
  <c r="O7002" i="1"/>
  <c r="P7002" i="1"/>
  <c r="D7003" i="1" l="1"/>
  <c r="E7003" i="1" s="1"/>
  <c r="N7003" i="1"/>
  <c r="O7003" i="1"/>
  <c r="P7003" i="1"/>
  <c r="Q7003" i="1"/>
  <c r="M7003" i="1"/>
  <c r="D7004" i="1" l="1"/>
  <c r="E7004" i="1" s="1"/>
  <c r="O7004" i="1"/>
  <c r="P7004" i="1"/>
  <c r="Q7004" i="1"/>
  <c r="N7004" i="1"/>
  <c r="M7004" i="1"/>
  <c r="D7005" i="1" l="1"/>
  <c r="E7005" i="1" s="1"/>
  <c r="P7005" i="1"/>
  <c r="M7005" i="1"/>
  <c r="N7005" i="1"/>
  <c r="O7005" i="1"/>
  <c r="Q7005" i="1"/>
  <c r="D7006" i="1" l="1"/>
  <c r="E7006" i="1" s="1"/>
  <c r="Q7006" i="1"/>
  <c r="M7006" i="1"/>
  <c r="O7006" i="1"/>
  <c r="P7006" i="1"/>
  <c r="N7006" i="1"/>
  <c r="D7007" i="1" l="1"/>
  <c r="E7007" i="1" s="1"/>
  <c r="N7007" i="1"/>
  <c r="O7007" i="1"/>
  <c r="P7007" i="1"/>
  <c r="Q7007" i="1"/>
  <c r="M7007" i="1"/>
  <c r="D7008" i="1" l="1"/>
  <c r="E7008" i="1" s="1"/>
  <c r="O7008" i="1"/>
  <c r="P7008" i="1"/>
  <c r="N7008" i="1"/>
  <c r="Q7008" i="1"/>
  <c r="M7008" i="1"/>
  <c r="D7009" i="1" l="1"/>
  <c r="E7009" i="1" s="1"/>
  <c r="Q7009" i="1"/>
  <c r="M7009" i="1"/>
  <c r="N7009" i="1"/>
  <c r="O7009" i="1"/>
  <c r="P7009" i="1"/>
  <c r="D7010" i="1" l="1"/>
  <c r="E7010" i="1" s="1"/>
  <c r="M7010" i="1"/>
  <c r="N7010" i="1"/>
  <c r="P7010" i="1"/>
  <c r="Q7010" i="1"/>
  <c r="O7010" i="1"/>
  <c r="D7011" i="1" l="1"/>
  <c r="E7011" i="1" s="1"/>
  <c r="N7011" i="1"/>
  <c r="O7011" i="1"/>
  <c r="P7011" i="1"/>
  <c r="Q7011" i="1"/>
  <c r="M7011" i="1"/>
  <c r="D7012" i="1" l="1"/>
  <c r="E7012" i="1" s="1"/>
  <c r="O7012" i="1"/>
  <c r="P7012" i="1"/>
  <c r="Q7012" i="1"/>
  <c r="N7012" i="1"/>
  <c r="M7012" i="1"/>
  <c r="D7013" i="1" l="1"/>
  <c r="E7013" i="1" s="1"/>
  <c r="M7013" i="1"/>
  <c r="N7013" i="1"/>
  <c r="O7013" i="1"/>
  <c r="P7013" i="1"/>
  <c r="Q7013" i="1"/>
  <c r="D7014" i="1" l="1"/>
  <c r="E7014" i="1" s="1"/>
  <c r="Q7014" i="1"/>
  <c r="N7014" i="1"/>
  <c r="O7014" i="1"/>
  <c r="M7014" i="1"/>
  <c r="P7014" i="1"/>
  <c r="D7015" i="1" l="1"/>
  <c r="E7015" i="1" s="1"/>
  <c r="N7015" i="1"/>
  <c r="M7015" i="1"/>
  <c r="O7015" i="1"/>
  <c r="P7015" i="1"/>
  <c r="Q7015" i="1"/>
  <c r="D7016" i="1" l="1"/>
  <c r="E7016" i="1" s="1"/>
  <c r="N7016" i="1"/>
  <c r="O7016" i="1"/>
  <c r="M7016" i="1"/>
  <c r="P7016" i="1"/>
  <c r="Q7016" i="1"/>
  <c r="D7017" i="1" l="1"/>
  <c r="E7017" i="1" s="1"/>
  <c r="P7017" i="1"/>
  <c r="Q7017" i="1"/>
  <c r="M7017" i="1"/>
  <c r="N7017" i="1"/>
  <c r="O7017" i="1"/>
  <c r="D7018" i="1" l="1"/>
  <c r="E7018" i="1" s="1"/>
  <c r="Q7018" i="1"/>
  <c r="O7018" i="1"/>
  <c r="M7018" i="1"/>
  <c r="N7018" i="1"/>
  <c r="P7018" i="1"/>
  <c r="D7019" i="1" l="1"/>
  <c r="E7019" i="1" s="1"/>
  <c r="Q7019" i="1"/>
  <c r="P7019" i="1"/>
  <c r="M7019" i="1"/>
  <c r="N7019" i="1"/>
  <c r="O7019" i="1"/>
  <c r="D7020" i="1" l="1"/>
  <c r="E7020" i="1" s="1"/>
  <c r="O7020" i="1"/>
  <c r="P7020" i="1"/>
  <c r="Q7020" i="1"/>
  <c r="N7020" i="1"/>
  <c r="M7020" i="1"/>
  <c r="D7021" i="1" l="1"/>
  <c r="E7021" i="1" s="1"/>
  <c r="Q7021" i="1"/>
  <c r="M7021" i="1"/>
  <c r="N7021" i="1"/>
  <c r="O7021" i="1"/>
  <c r="P7021" i="1"/>
  <c r="D7022" i="1" l="1"/>
  <c r="E7022" i="1" s="1"/>
  <c r="Q7022" i="1"/>
  <c r="N7022" i="1"/>
  <c r="P7022" i="1"/>
  <c r="M7022" i="1"/>
  <c r="O7022" i="1"/>
  <c r="D7023" i="1" l="1"/>
  <c r="E7023" i="1" s="1"/>
  <c r="O7023" i="1"/>
  <c r="M7023" i="1"/>
  <c r="N7023" i="1"/>
  <c r="P7023" i="1"/>
  <c r="Q7023" i="1"/>
  <c r="D7024" i="1" l="1"/>
  <c r="E7024" i="1" s="1"/>
  <c r="O7024" i="1"/>
  <c r="P7024" i="1"/>
  <c r="Q7024" i="1"/>
  <c r="N7024" i="1"/>
  <c r="M7024" i="1"/>
  <c r="D7025" i="1" l="1"/>
  <c r="E7025" i="1" s="1"/>
  <c r="P7025" i="1"/>
  <c r="Q7025" i="1"/>
  <c r="M7025" i="1"/>
  <c r="N7025" i="1"/>
  <c r="O7025" i="1"/>
  <c r="D7026" i="1" l="1"/>
  <c r="E7026" i="1" s="1"/>
  <c r="Q7026" i="1"/>
  <c r="N7026" i="1"/>
  <c r="O7026" i="1"/>
  <c r="M7026" i="1"/>
  <c r="P7026" i="1"/>
  <c r="D7027" i="1" l="1"/>
  <c r="E7027" i="1" s="1"/>
  <c r="Q7027" i="1"/>
  <c r="M7027" i="1"/>
  <c r="P7027" i="1"/>
  <c r="N7027" i="1"/>
  <c r="O7027" i="1"/>
  <c r="D7028" i="1" l="1"/>
  <c r="E7028" i="1" s="1"/>
  <c r="O7028" i="1"/>
  <c r="P7028" i="1"/>
  <c r="Q7028" i="1"/>
  <c r="N7028" i="1"/>
  <c r="M7028" i="1"/>
  <c r="D7029" i="1" l="1"/>
  <c r="E7029" i="1" s="1"/>
  <c r="P7029" i="1"/>
  <c r="Q7029" i="1"/>
  <c r="M7029" i="1"/>
  <c r="N7029" i="1"/>
  <c r="O7029" i="1"/>
  <c r="D7030" i="1" l="1"/>
  <c r="E7030" i="1" s="1"/>
  <c r="O7030" i="1"/>
  <c r="N7030" i="1"/>
  <c r="P7030" i="1"/>
  <c r="Q7030" i="1"/>
  <c r="M7030" i="1"/>
  <c r="D7031" i="1" l="1"/>
  <c r="E7031" i="1" s="1"/>
  <c r="N7031" i="1"/>
  <c r="M7031" i="1"/>
  <c r="O7031" i="1"/>
  <c r="Q7031" i="1"/>
  <c r="P7031" i="1"/>
  <c r="D7032" i="1" l="1"/>
  <c r="E7032" i="1" s="1"/>
  <c r="O7032" i="1"/>
  <c r="P7032" i="1"/>
  <c r="N7032" i="1"/>
  <c r="Q7032" i="1"/>
  <c r="M7032" i="1"/>
  <c r="D7033" i="1" l="1"/>
  <c r="E7033" i="1" s="1"/>
  <c r="P7033" i="1"/>
  <c r="M7033" i="1"/>
  <c r="N7033" i="1"/>
  <c r="O7033" i="1"/>
  <c r="Q7033" i="1"/>
  <c r="D7034" i="1" l="1"/>
  <c r="E7034" i="1" s="1"/>
  <c r="Q7034" i="1"/>
  <c r="O7034" i="1"/>
  <c r="M7034" i="1"/>
  <c r="P7034" i="1"/>
  <c r="N7034" i="1"/>
  <c r="D7035" i="1" l="1"/>
  <c r="E7035" i="1" s="1"/>
  <c r="N7035" i="1"/>
  <c r="O7035" i="1"/>
  <c r="P7035" i="1"/>
  <c r="Q7035" i="1"/>
  <c r="M7035" i="1"/>
  <c r="D7036" i="1" l="1"/>
  <c r="E7036" i="1" s="1"/>
  <c r="O7036" i="1"/>
  <c r="Q7036" i="1"/>
  <c r="P7036" i="1"/>
  <c r="N7036" i="1"/>
  <c r="M7036" i="1"/>
  <c r="D7037" i="1" l="1"/>
  <c r="E7037" i="1" s="1"/>
  <c r="P7037" i="1"/>
  <c r="Q7037" i="1"/>
  <c r="M7037" i="1"/>
  <c r="N7037" i="1"/>
  <c r="O7037" i="1"/>
  <c r="D7038" i="1" l="1"/>
  <c r="E7038" i="1" s="1"/>
  <c r="Q7038" i="1"/>
  <c r="M7038" i="1"/>
  <c r="O7038" i="1"/>
  <c r="P7038" i="1"/>
  <c r="N7038" i="1"/>
  <c r="D7039" i="1" l="1"/>
  <c r="E7039" i="1" s="1"/>
  <c r="N7039" i="1"/>
  <c r="O7039" i="1"/>
  <c r="P7039" i="1"/>
  <c r="Q7039" i="1"/>
  <c r="M7039" i="1"/>
  <c r="D7040" i="1" l="1"/>
  <c r="E7040" i="1" s="1"/>
  <c r="O7040" i="1"/>
  <c r="P7040" i="1"/>
  <c r="Q7040" i="1"/>
  <c r="N7040" i="1"/>
  <c r="M7040" i="1"/>
  <c r="D7041" i="1" l="1"/>
  <c r="E7041" i="1" s="1"/>
  <c r="Q7041" i="1"/>
  <c r="M7041" i="1"/>
  <c r="N7041" i="1"/>
  <c r="O7041" i="1"/>
  <c r="P7041" i="1"/>
  <c r="D7042" i="1" l="1"/>
  <c r="E7042" i="1" s="1"/>
  <c r="Q7042" i="1"/>
  <c r="O7042" i="1"/>
  <c r="P7042" i="1"/>
  <c r="M7042" i="1"/>
  <c r="N7042" i="1"/>
  <c r="D7043" i="1" l="1"/>
  <c r="E7043" i="1" s="1"/>
  <c r="N7043" i="1"/>
  <c r="P7043" i="1"/>
  <c r="O7043" i="1"/>
  <c r="Q7043" i="1"/>
  <c r="M7043" i="1"/>
  <c r="D7044" i="1" l="1"/>
  <c r="E7044" i="1" s="1"/>
  <c r="O7044" i="1"/>
  <c r="P7044" i="1"/>
  <c r="Q7044" i="1"/>
  <c r="N7044" i="1"/>
  <c r="M7044" i="1"/>
  <c r="D7045" i="1" l="1"/>
  <c r="E7045" i="1" s="1"/>
  <c r="P7045" i="1"/>
  <c r="Q7045" i="1"/>
  <c r="O7045" i="1"/>
  <c r="M7045" i="1"/>
  <c r="N7045" i="1"/>
  <c r="D7046" i="1" l="1"/>
  <c r="E7046" i="1" s="1"/>
  <c r="Q7046" i="1"/>
  <c r="N7046" i="1"/>
  <c r="P7046" i="1"/>
  <c r="O7046" i="1"/>
  <c r="M7046" i="1"/>
  <c r="D7047" i="1" l="1"/>
  <c r="E7047" i="1" s="1"/>
  <c r="N7047" i="1"/>
  <c r="Q7047" i="1"/>
  <c r="O7047" i="1"/>
  <c r="M7047" i="1"/>
  <c r="P7047" i="1"/>
  <c r="D7048" i="1" l="1"/>
  <c r="E7048" i="1" s="1"/>
  <c r="O7048" i="1"/>
  <c r="M7048" i="1"/>
  <c r="N7048" i="1"/>
  <c r="Q7048" i="1"/>
  <c r="P7048" i="1"/>
  <c r="D7049" i="1" l="1"/>
  <c r="E7049" i="1" s="1"/>
  <c r="P7049" i="1"/>
  <c r="Q7049" i="1"/>
  <c r="M7049" i="1"/>
  <c r="N7049" i="1"/>
  <c r="O7049" i="1"/>
  <c r="D7050" i="1" l="1"/>
  <c r="E7050" i="1" s="1"/>
  <c r="Q7050" i="1"/>
  <c r="M7050" i="1"/>
  <c r="N7050" i="1"/>
  <c r="O7050" i="1"/>
  <c r="P7050" i="1"/>
  <c r="D7051" i="1" l="1"/>
  <c r="E7051" i="1" s="1"/>
  <c r="N7051" i="1"/>
  <c r="O7051" i="1"/>
  <c r="Q7051" i="1"/>
  <c r="M7051" i="1"/>
  <c r="P7051" i="1"/>
  <c r="D7052" i="1" l="1"/>
  <c r="E7052" i="1" s="1"/>
  <c r="O7052" i="1"/>
  <c r="Q7052" i="1"/>
  <c r="M7052" i="1"/>
  <c r="N7052" i="1"/>
  <c r="P7052" i="1"/>
  <c r="D7053" i="1" l="1"/>
  <c r="E7053" i="1" s="1"/>
  <c r="P7053" i="1"/>
  <c r="O7053" i="1"/>
  <c r="Q7053" i="1"/>
  <c r="M7053" i="1"/>
  <c r="N7053" i="1"/>
  <c r="D7054" i="1" l="1"/>
  <c r="E7054" i="1" s="1"/>
  <c r="Q7054" i="1"/>
  <c r="M7054" i="1"/>
  <c r="N7054" i="1"/>
  <c r="O7054" i="1"/>
  <c r="P7054" i="1"/>
  <c r="D7055" i="1" l="1"/>
  <c r="E7055" i="1" s="1"/>
  <c r="N7055" i="1"/>
  <c r="M7055" i="1"/>
  <c r="O7055" i="1"/>
  <c r="Q7055" i="1"/>
  <c r="P7055" i="1"/>
  <c r="D7056" i="1" l="1"/>
  <c r="E7056" i="1" s="1"/>
  <c r="O7056" i="1"/>
  <c r="M7056" i="1"/>
  <c r="N7056" i="1"/>
  <c r="P7056" i="1"/>
  <c r="Q7056" i="1"/>
  <c r="D7057" i="1" l="1"/>
  <c r="E7057" i="1" s="1"/>
  <c r="P7057" i="1"/>
  <c r="O7057" i="1"/>
  <c r="Q7057" i="1"/>
  <c r="M7057" i="1"/>
  <c r="N7057" i="1"/>
  <c r="D7058" i="1" l="1"/>
  <c r="E7058" i="1" s="1"/>
  <c r="Q7058" i="1"/>
  <c r="M7058" i="1"/>
  <c r="N7058" i="1"/>
  <c r="O7058" i="1"/>
  <c r="P7058" i="1"/>
  <c r="D7059" i="1" l="1"/>
  <c r="E7059" i="1" s="1"/>
  <c r="N7059" i="1"/>
  <c r="Q7059" i="1"/>
  <c r="O7059" i="1"/>
  <c r="M7059" i="1"/>
  <c r="P7059" i="1"/>
  <c r="D7060" i="1" l="1"/>
  <c r="E7060" i="1" s="1"/>
  <c r="N7060" i="1"/>
  <c r="P7060" i="1"/>
  <c r="Q7060" i="1"/>
  <c r="M7060" i="1"/>
  <c r="O7060" i="1"/>
  <c r="D7061" i="1" l="1"/>
  <c r="E7061" i="1" s="1"/>
  <c r="P7061" i="1"/>
  <c r="O7061" i="1"/>
  <c r="M7061" i="1"/>
  <c r="N7061" i="1"/>
  <c r="Q7061" i="1"/>
  <c r="D7062" i="1" l="1"/>
  <c r="E7062" i="1" s="1"/>
  <c r="Q7062" i="1"/>
  <c r="M7062" i="1"/>
  <c r="N7062" i="1"/>
  <c r="O7062" i="1"/>
  <c r="P7062" i="1"/>
  <c r="D7063" i="1" l="1"/>
  <c r="E7063" i="1" s="1"/>
  <c r="N7063" i="1"/>
  <c r="O7063" i="1"/>
  <c r="Q7063" i="1"/>
  <c r="P7063" i="1"/>
  <c r="M7063" i="1"/>
  <c r="D7064" i="1" l="1"/>
  <c r="E7064" i="1" s="1"/>
  <c r="O7064" i="1"/>
  <c r="M7064" i="1"/>
  <c r="N7064" i="1"/>
  <c r="P7064" i="1"/>
  <c r="Q7064" i="1"/>
  <c r="D7065" i="1" l="1"/>
  <c r="E7065" i="1" s="1"/>
  <c r="P7065" i="1"/>
  <c r="Q7065" i="1"/>
  <c r="N7065" i="1"/>
  <c r="M7065" i="1"/>
  <c r="O7065" i="1"/>
  <c r="D7066" i="1" l="1"/>
  <c r="E7066" i="1" s="1"/>
  <c r="Q7066" i="1"/>
  <c r="O7066" i="1"/>
  <c r="M7066" i="1"/>
  <c r="N7066" i="1"/>
  <c r="P7066" i="1"/>
  <c r="D7067" i="1" l="1"/>
  <c r="E7067" i="1" s="1"/>
  <c r="N7067" i="1"/>
  <c r="Q7067" i="1"/>
  <c r="M7067" i="1"/>
  <c r="O7067" i="1"/>
  <c r="P7067" i="1"/>
  <c r="D7068" i="1" l="1"/>
  <c r="E7068" i="1" s="1"/>
  <c r="O7068" i="1"/>
  <c r="P7068" i="1"/>
  <c r="M7068" i="1"/>
  <c r="N7068" i="1"/>
  <c r="Q7068" i="1"/>
  <c r="D7069" i="1" l="1"/>
  <c r="E7069" i="1" s="1"/>
  <c r="P7069" i="1"/>
  <c r="Q7069" i="1"/>
  <c r="N7069" i="1"/>
  <c r="M7069" i="1"/>
  <c r="O7069" i="1"/>
  <c r="D7070" i="1" l="1"/>
  <c r="E7070" i="1" s="1"/>
  <c r="Q7070" i="1"/>
  <c r="M7070" i="1"/>
  <c r="O7070" i="1"/>
  <c r="N7070" i="1"/>
  <c r="P7070" i="1"/>
  <c r="D7071" i="1" l="1"/>
  <c r="E7071" i="1" s="1"/>
  <c r="O7071" i="1"/>
  <c r="Q7071" i="1"/>
  <c r="N7071" i="1"/>
  <c r="P7071" i="1"/>
  <c r="M7071" i="1"/>
  <c r="D7072" i="1" l="1"/>
  <c r="E7072" i="1" s="1"/>
  <c r="O7072" i="1"/>
  <c r="N7072" i="1"/>
  <c r="P7072" i="1"/>
  <c r="Q7072" i="1"/>
  <c r="M7072" i="1"/>
  <c r="D7073" i="1" l="1"/>
  <c r="E7073" i="1" s="1"/>
  <c r="Q7073" i="1"/>
  <c r="M7073" i="1"/>
  <c r="N7073" i="1"/>
  <c r="O7073" i="1"/>
  <c r="P7073" i="1"/>
  <c r="D7074" i="1" l="1"/>
  <c r="E7074" i="1" s="1"/>
  <c r="Q7074" i="1"/>
  <c r="M7074" i="1"/>
  <c r="N7074" i="1"/>
  <c r="O7074" i="1"/>
  <c r="P7074" i="1"/>
  <c r="D7075" i="1" l="1"/>
  <c r="E7075" i="1" s="1"/>
  <c r="N7075" i="1"/>
  <c r="O7075" i="1"/>
  <c r="P7075" i="1"/>
  <c r="M7075" i="1"/>
  <c r="Q7075" i="1"/>
  <c r="D7076" i="1" l="1"/>
  <c r="E7076" i="1" s="1"/>
  <c r="M7076" i="1"/>
  <c r="N7076" i="1"/>
  <c r="P7076" i="1"/>
  <c r="Q7076" i="1"/>
  <c r="O7076" i="1"/>
  <c r="D7077" i="1" l="1"/>
  <c r="E7077" i="1" s="1"/>
  <c r="P7077" i="1"/>
  <c r="M7077" i="1"/>
  <c r="O7077" i="1"/>
  <c r="N7077" i="1"/>
  <c r="Q7077" i="1"/>
  <c r="D7078" i="1" l="1"/>
  <c r="E7078" i="1" s="1"/>
  <c r="Q7078" i="1"/>
  <c r="N7078" i="1"/>
  <c r="P7078" i="1"/>
  <c r="O7078" i="1"/>
  <c r="M7078" i="1"/>
  <c r="D7079" i="1" l="1"/>
  <c r="E7079" i="1" s="1"/>
  <c r="M7079" i="1"/>
  <c r="N7079" i="1"/>
  <c r="O7079" i="1"/>
  <c r="P7079" i="1"/>
  <c r="Q7079" i="1"/>
  <c r="D7080" i="1" l="1"/>
  <c r="E7080" i="1" s="1"/>
  <c r="N7080" i="1"/>
  <c r="O7080" i="1"/>
  <c r="P7080" i="1"/>
  <c r="Q7080" i="1"/>
  <c r="M7080" i="1"/>
  <c r="D7081" i="1" l="1"/>
  <c r="E7081" i="1" s="1"/>
  <c r="O7081" i="1"/>
  <c r="Q7081" i="1"/>
  <c r="P7081" i="1"/>
  <c r="M7081" i="1"/>
  <c r="N7081" i="1"/>
  <c r="D7082" i="1" l="1"/>
  <c r="E7082" i="1" s="1"/>
  <c r="Q7082" i="1"/>
  <c r="M7082" i="1"/>
  <c r="N7082" i="1"/>
  <c r="O7082" i="1"/>
  <c r="P7082" i="1"/>
  <c r="D7083" i="1" l="1"/>
  <c r="E7083" i="1" s="1"/>
  <c r="N7083" i="1"/>
  <c r="O7083" i="1"/>
  <c r="P7083" i="1"/>
  <c r="Q7083" i="1"/>
  <c r="M7083" i="1"/>
  <c r="D7084" i="1" l="1"/>
  <c r="E7084" i="1" s="1"/>
  <c r="N7084" i="1"/>
  <c r="M7084" i="1"/>
  <c r="P7084" i="1"/>
  <c r="Q7084" i="1"/>
  <c r="O7084" i="1"/>
  <c r="D7085" i="1" l="1"/>
  <c r="M7085" i="1"/>
  <c r="Q7085" i="1"/>
  <c r="N7085" i="1"/>
  <c r="O7085" i="1"/>
  <c r="P7085" i="1"/>
  <c r="E7085" i="1" l="1"/>
</calcChain>
</file>

<file path=xl/comments1.xml><?xml version="1.0" encoding="utf-8"?>
<comments xmlns="http://schemas.openxmlformats.org/spreadsheetml/2006/main">
  <authors>
    <author>pranom</author>
  </authors>
  <commentList>
    <comment ref="BL6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43,432 บาท
กยส. 330 บาท</t>
        </r>
      </text>
    </comment>
    <comment ref="BN6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ปกสค. 38,365
เงินบังคับคดี 9,847 บาท</t>
        </r>
      </text>
    </comment>
    <comment ref="BL7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15,454 บาท
กยส. 300 บาท</t>
        </r>
      </text>
    </comment>
    <comment ref="BN7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12,723 บาท
เงินบังคับคดี 1,800 บาท</t>
        </r>
      </text>
    </comment>
  </commentList>
</comments>
</file>

<file path=xl/sharedStrings.xml><?xml version="1.0" encoding="utf-8"?>
<sst xmlns="http://schemas.openxmlformats.org/spreadsheetml/2006/main" count="406" uniqueCount="299">
  <si>
    <t>Job</t>
  </si>
  <si>
    <t>เดือน</t>
  </si>
  <si>
    <t>1-15 Jan 21</t>
  </si>
  <si>
    <t>Total</t>
  </si>
  <si>
    <t>16-31 Jan 21</t>
  </si>
  <si>
    <t>1-31 Jan 2021</t>
  </si>
  <si>
    <t>1-15 Feb 21</t>
  </si>
  <si>
    <t>16-28 Feb 21</t>
  </si>
  <si>
    <t>1-28 Feb 21</t>
  </si>
  <si>
    <t>1-15 Mar 2021</t>
  </si>
  <si>
    <t>16-31 Mar 21</t>
  </si>
  <si>
    <t>1-31 Mar 21</t>
  </si>
  <si>
    <t>1-15 April 21</t>
  </si>
  <si>
    <t>16-30 April 21</t>
  </si>
  <si>
    <t>1-30 April 21</t>
  </si>
  <si>
    <t>16-31 Oct 19</t>
  </si>
  <si>
    <t>ประกันสังคม</t>
  </si>
  <si>
    <t>1-15 Nov 19</t>
  </si>
  <si>
    <t>16-30 Nov 19</t>
  </si>
  <si>
    <t>1-15 Dec 19</t>
  </si>
  <si>
    <t>16-31 Dec 19</t>
  </si>
  <si>
    <t>1-15 Jan 20</t>
  </si>
  <si>
    <t>16-31 Jan 20</t>
  </si>
  <si>
    <t>1-15 Feb 20</t>
  </si>
  <si>
    <t>16-29 Feb 20</t>
  </si>
  <si>
    <t>1-15 Mar 20</t>
  </si>
  <si>
    <t>16-31 Mar 20</t>
  </si>
  <si>
    <t>1-15 Apr 20</t>
  </si>
  <si>
    <t>16-30 Apr 20</t>
  </si>
  <si>
    <t>1-15 May 20</t>
  </si>
  <si>
    <t>16-31 May 20</t>
  </si>
  <si>
    <t>1-15 Jun 20</t>
  </si>
  <si>
    <t>16-30 Jun 20</t>
  </si>
  <si>
    <t>1-15 July 20</t>
  </si>
  <si>
    <t>16-31 July 20</t>
  </si>
  <si>
    <t>1-15 Aug 20</t>
  </si>
  <si>
    <t>16-31 Aug 20</t>
  </si>
  <si>
    <t>1-15 Sep 20</t>
  </si>
  <si>
    <t>16-30 Sep 20</t>
  </si>
  <si>
    <t>1-15 Oct 20</t>
  </si>
  <si>
    <t>16-31 Oct 20</t>
  </si>
  <si>
    <t>1-15 Nov 20</t>
  </si>
  <si>
    <t>16-30 Nov 20</t>
  </si>
  <si>
    <t>1-15 Dec 20</t>
  </si>
  <si>
    <t>16-31 Dec 20</t>
  </si>
  <si>
    <t>ค่าแรง</t>
  </si>
  <si>
    <t>ค่าล่วงเวลา</t>
  </si>
  <si>
    <t>ค่าที่พัก</t>
  </si>
  <si>
    <t>ค่าตอบแทน</t>
  </si>
  <si>
    <t>จำนวนพนักงาน</t>
  </si>
  <si>
    <t>Total Oct 19</t>
  </si>
  <si>
    <t>Total Nov 19</t>
  </si>
  <si>
    <t>Total Dec 19</t>
  </si>
  <si>
    <t>Total Jan 20</t>
  </si>
  <si>
    <t>Total Feb 20</t>
  </si>
  <si>
    <t>Total Mar 20</t>
  </si>
  <si>
    <t>Total Apr 20</t>
  </si>
  <si>
    <t>Total May</t>
  </si>
  <si>
    <t>Total June</t>
  </si>
  <si>
    <t>Total July</t>
  </si>
  <si>
    <t>Total August</t>
  </si>
  <si>
    <t>KPN</t>
  </si>
  <si>
    <t>J19-1228</t>
  </si>
  <si>
    <t>MOCD 192</t>
  </si>
  <si>
    <t>J19-0192</t>
  </si>
  <si>
    <t>TTCL</t>
  </si>
  <si>
    <t>J19-0169</t>
  </si>
  <si>
    <t>SITE Ansell</t>
  </si>
  <si>
    <t>J19-1055</t>
  </si>
  <si>
    <t xml:space="preserve">New Main Gate, Firefighting &amp; Security, Driver Off </t>
  </si>
  <si>
    <t>J20-0462</t>
  </si>
  <si>
    <t xml:space="preserve">HD2IPC_work Package Phase 2,3 Project  </t>
  </si>
  <si>
    <t>J20-0721</t>
  </si>
  <si>
    <t xml:space="preserve">Install Instrument &amp; Electrical </t>
  </si>
  <si>
    <t>J20-0851</t>
  </si>
  <si>
    <t>The MRT Orange Line (East Section)Station 17</t>
  </si>
  <si>
    <t>J20-0864 OR 17</t>
  </si>
  <si>
    <t>The MRT Orange Line (East Section)Station 18</t>
  </si>
  <si>
    <t>J20-0864 OR 18</t>
  </si>
  <si>
    <t>FIT-2020KZ1</t>
  </si>
  <si>
    <t>J20-0962</t>
  </si>
  <si>
    <t>พีทีที โกลบอล เคมิคอล</t>
  </si>
  <si>
    <t>J20-0953</t>
  </si>
  <si>
    <t xml:space="preserve">TOPAZ DIPPING MACHINE LIGHTING &amp; POWER PLUG </t>
  </si>
  <si>
    <t>J20-1297</t>
  </si>
  <si>
    <t>ไทยโพลิเอททีลีน</t>
  </si>
  <si>
    <t>J20-0303</t>
  </si>
  <si>
    <t xml:space="preserve">Ansell </t>
  </si>
  <si>
    <t>J20-1378</t>
  </si>
  <si>
    <t>UAW เลย J19-1228</t>
  </si>
  <si>
    <t>J19-1288</t>
  </si>
  <si>
    <t>New Charge</t>
  </si>
  <si>
    <t>J19-0966</t>
  </si>
  <si>
    <t>DBN 1196</t>
  </si>
  <si>
    <t>J19-1196</t>
  </si>
  <si>
    <t>ORP</t>
  </si>
  <si>
    <t>J19-0792</t>
  </si>
  <si>
    <t>บัวใหญ่</t>
  </si>
  <si>
    <t>J18-1395</t>
  </si>
  <si>
    <t>UAWสระบุรี</t>
  </si>
  <si>
    <t>J19-0784</t>
  </si>
  <si>
    <t>EO</t>
  </si>
  <si>
    <t>J19-1342</t>
  </si>
  <si>
    <t>IRPC</t>
  </si>
  <si>
    <t>J18-1067</t>
  </si>
  <si>
    <t>INSTALLATION LEVEL WITH SOUNDER</t>
  </si>
  <si>
    <t>J18-1076</t>
  </si>
  <si>
    <t>HMC</t>
  </si>
  <si>
    <t>J19-0567</t>
  </si>
  <si>
    <t>Covestro</t>
  </si>
  <si>
    <t>J19-0762</t>
  </si>
  <si>
    <t>Phenol</t>
  </si>
  <si>
    <t>J19-1426</t>
  </si>
  <si>
    <t>อำนาจเจริญ</t>
  </si>
  <si>
    <t>J19-0085</t>
  </si>
  <si>
    <t>UAW (1) 16-31JAN 2020 (สังคม)</t>
  </si>
  <si>
    <t>นตและอ้อย 1-31 JAN 2020 (นศ.)</t>
  </si>
  <si>
    <t>J19-0853</t>
  </si>
  <si>
    <t>Covestro 1-29 FEB 2020 (นศ.)</t>
  </si>
  <si>
    <t>SITEไบโอฟูเอล</t>
  </si>
  <si>
    <t>J19-1491</t>
  </si>
  <si>
    <t>SITEนต.สิงห์บุรี</t>
  </si>
  <si>
    <t>J19-1330</t>
  </si>
  <si>
    <t>SITE Office</t>
  </si>
  <si>
    <t>J20-0004</t>
  </si>
  <si>
    <t>TMMA Installation Work</t>
  </si>
  <si>
    <t>J19-1304</t>
  </si>
  <si>
    <t>Installation Flow Exaust Steam To Process (ครบุรี)</t>
  </si>
  <si>
    <t>J20-0103</t>
  </si>
  <si>
    <t>Cable pulling work at GC7</t>
  </si>
  <si>
    <t>J19-1268</t>
  </si>
  <si>
    <t>Smart Factory Project BRAND'S Suntory (Thailand)</t>
  </si>
  <si>
    <t>J19-1187</t>
  </si>
  <si>
    <t>ONLINE MONITORING PROJECT</t>
  </si>
  <si>
    <t>J19-1306</t>
  </si>
  <si>
    <t>Utility Improvement New Equipment for GC13(bor16)</t>
  </si>
  <si>
    <t>J19-0915</t>
  </si>
  <si>
    <t>Installation Temporary JB &amp; Gas detector ( 10sets</t>
  </si>
  <si>
    <t>J19-0838</t>
  </si>
  <si>
    <t xml:space="preserve">Project ORU </t>
  </si>
  <si>
    <t>J19-0615</t>
  </si>
  <si>
    <t>Instrument Shut Down PM.Calibration and Verify</t>
  </si>
  <si>
    <t>J20-0318</t>
  </si>
  <si>
    <t>Fiber Optic Cable Installation Work</t>
  </si>
  <si>
    <t>J20-0122</t>
  </si>
  <si>
    <t>Project GC7</t>
  </si>
  <si>
    <t>J20-0231</t>
  </si>
  <si>
    <t>ETP T5527 Observation Basin  &amp; New Treated efflue</t>
  </si>
  <si>
    <t>J19-1151</t>
  </si>
  <si>
    <t>INSTALL INSTRUMENT &amp; ELECTRICAL I-19-135 ROC_MOCD2</t>
  </si>
  <si>
    <t>J20-0420</t>
  </si>
  <si>
    <t>INSTALLATION VIBRATION FOE SENSOR(PATHUMTHANI)</t>
  </si>
  <si>
    <t>J19-0827</t>
  </si>
  <si>
    <t xml:space="preserve">ติดตั้งเครื่องมือวัดความเป็นกรด-ด่าง และปรับปรุง </t>
  </si>
  <si>
    <t>J20-0123</t>
  </si>
  <si>
    <t xml:space="preserve">Automatic Anti-Foam feeding Phase A,B (MBF) </t>
  </si>
  <si>
    <t>J20-0202</t>
  </si>
  <si>
    <t>PROJECT: VSD BELT CONVEYOR</t>
  </si>
  <si>
    <t>J20-0415</t>
  </si>
  <si>
    <t xml:space="preserve">Heat Exchangers (2E-6203) and refrigerator </t>
  </si>
  <si>
    <t>J20-0032</t>
  </si>
  <si>
    <t>11 KV SWGR and PCM Room</t>
  </si>
  <si>
    <t>J20-0582</t>
  </si>
  <si>
    <t>Instrument Installation For Heat Source and Belt Dryer</t>
  </si>
  <si>
    <t>J20-0407</t>
  </si>
  <si>
    <t>INSTALLATIONS VIBRATION SENSOR @SCG</t>
  </si>
  <si>
    <t>J20-0370</t>
  </si>
  <si>
    <t>INSTALLATION VIBRATION (P&amp;A)</t>
  </si>
  <si>
    <t>J20-0156</t>
  </si>
  <si>
    <t>INSTALLATION VIBRATION FOR SENSOR(SAMUTPRAKARN)</t>
  </si>
  <si>
    <t xml:space="preserve"> J19-0828</t>
  </si>
  <si>
    <t xml:space="preserve">งานติดตั้งระบบไฟฟ้าโครงการปุ๋ยอัดเม็ด </t>
  </si>
  <si>
    <t>J20-0589</t>
  </si>
  <si>
    <t xml:space="preserve">Gas Detector Installation work (Additional) BST </t>
  </si>
  <si>
    <t>J19-1276</t>
  </si>
  <si>
    <t xml:space="preserve">Synchronization system control for ODC AN2 Project </t>
  </si>
  <si>
    <t>J20-0232</t>
  </si>
  <si>
    <t xml:space="preserve">บางกอกอินดัสเทรียลแก๊ส </t>
  </si>
  <si>
    <t>J20-0369</t>
  </si>
  <si>
    <t xml:space="preserve">SIAM TAKUMA (Myanmar) </t>
  </si>
  <si>
    <t>J19-0688</t>
  </si>
  <si>
    <t>งานติดตั้ง Flow transmeter water plant Size10",12" (ภูหลวง)</t>
  </si>
  <si>
    <t>J20-0199</t>
  </si>
  <si>
    <t>ระบบลากสายสัญญาณ ระบท่อวนSeed</t>
  </si>
  <si>
    <t>J20-0728</t>
  </si>
  <si>
    <t>ไทยโพลีอิททีลีน</t>
  </si>
  <si>
    <t>J20-0733</t>
  </si>
  <si>
    <t>AS1-2 Install Temp Controller</t>
  </si>
  <si>
    <t>J20-0739</t>
  </si>
  <si>
    <t>INSTALL INSTRUMENT &amp; ELECTRICAL FOR M2 SKID</t>
  </si>
  <si>
    <t>J20-0752</t>
  </si>
  <si>
    <t>เอ็นเอส-สยามยูไนเต็ทสตีล</t>
  </si>
  <si>
    <t>J20-0493</t>
  </si>
  <si>
    <t>Modify Panel Dryer 5</t>
  </si>
  <si>
    <t>J20-0856</t>
  </si>
  <si>
    <t>งานติดตั้ง Pressure Transducer ท่อดับเพลิง</t>
  </si>
  <si>
    <t>J20-0740</t>
  </si>
  <si>
    <t xml:space="preserve">The MRT Orange Line (East Section)Station 17&amp;18 </t>
  </si>
  <si>
    <t>J20-0864</t>
  </si>
  <si>
    <t xml:space="preserve">งานระบบ Lightning System </t>
  </si>
  <si>
    <t>J20-0890</t>
  </si>
  <si>
    <t>Replace And Install paging system v2 (TPC)</t>
  </si>
  <si>
    <t>J20-0896</t>
  </si>
  <si>
    <t>Alignment 11kV (บัวใหญ่ไบโอพาวเวอร์)</t>
  </si>
  <si>
    <t>J20-0936</t>
  </si>
  <si>
    <t>งานจ้างเหมาระบบ Instrument 2020</t>
  </si>
  <si>
    <t>J20-0872</t>
  </si>
  <si>
    <t xml:space="preserve">Control System Prevencetive Maiantatance &amp; Field </t>
  </si>
  <si>
    <t>J20-0633</t>
  </si>
  <si>
    <t>NEW ONLINE ANALYZER AT-9204 REVAMP PROJECT</t>
  </si>
  <si>
    <t>J20-0640</t>
  </si>
  <si>
    <t>โครงการติดตั้งเครื่อง TOC</t>
  </si>
  <si>
    <t>J19-1101</t>
  </si>
  <si>
    <t>งานเดินสายสัญญาณ on/off Valve Control รางA</t>
  </si>
  <si>
    <t>J19-0931</t>
  </si>
  <si>
    <t xml:space="preserve"> Offline Vibration Sensors for Unsafety Inspection</t>
  </si>
  <si>
    <t>J19-1155</t>
  </si>
  <si>
    <t>S::CAN Waste water online monitoring system</t>
  </si>
  <si>
    <t>J19-1021</t>
  </si>
  <si>
    <t>OFF GAS OPTIMIZATION PROJECT FOR HDPE1</t>
  </si>
  <si>
    <t>J18-1547</t>
  </si>
  <si>
    <t xml:space="preserve">น้ำตาลมิตรกาฬสินธุ์ </t>
  </si>
  <si>
    <t>J20-0861</t>
  </si>
  <si>
    <t>มิตรผลไบโอ-เพาเวอร์(ภูหลวง)</t>
  </si>
  <si>
    <t>J20-0773</t>
  </si>
  <si>
    <t>รวมเกษตรกรอุตสาหกรรม</t>
  </si>
  <si>
    <t>J20-0745</t>
  </si>
  <si>
    <t>Installation Work (TMMA)</t>
  </si>
  <si>
    <t>J20-0509</t>
  </si>
  <si>
    <t>J20-0891</t>
  </si>
  <si>
    <t>น้ำตาลทิพย์กำแพงเพชร</t>
  </si>
  <si>
    <t>J20-0467</t>
  </si>
  <si>
    <t>1 (ONE) COMPLETE SET OF WATER IN NMP ONLINE ไออาร์พีซี</t>
  </si>
  <si>
    <t>J20-0981</t>
  </si>
  <si>
    <t xml:space="preserve">Grounding system modification work at GC8 </t>
  </si>
  <si>
    <t>J20-1085</t>
  </si>
  <si>
    <t>BST ( Gas Detector additional )</t>
  </si>
  <si>
    <t>J20-1112</t>
  </si>
  <si>
    <t>ไนโตรเคมีอุตสาหกรรม</t>
  </si>
  <si>
    <t>J20-0858</t>
  </si>
  <si>
    <t>แอร์ ลิควิด</t>
  </si>
  <si>
    <t>J20-0751</t>
  </si>
  <si>
    <t>เรียล โซลูพลัส</t>
  </si>
  <si>
    <t>J20-0897</t>
  </si>
  <si>
    <t>Storage Tanks and Associated Facilities (ORP)</t>
  </si>
  <si>
    <t>J20-0948</t>
  </si>
  <si>
    <t>J20-0397</t>
  </si>
  <si>
    <t>พีทีที โกลบอล เคมิคอล (GC7 Area)</t>
  </si>
  <si>
    <t>J20-1072</t>
  </si>
  <si>
    <t>บริษัท แอนเซลล์ (ประเทศไทย) จำกัด</t>
  </si>
  <si>
    <t>J20-1175</t>
  </si>
  <si>
    <t>Project: AS1 Control Panel No.5</t>
  </si>
  <si>
    <t>J20-0920</t>
  </si>
  <si>
    <t>J20-1205</t>
  </si>
  <si>
    <t>J21-0040</t>
  </si>
  <si>
    <t>E&amp;I work for Increase Dilution Steam from HP Steam</t>
  </si>
  <si>
    <t>J21-0094</t>
  </si>
  <si>
    <t xml:space="preserve">Demolish Exiting dust monitor &amp; Install new dust </t>
  </si>
  <si>
    <t>J20-1079</t>
  </si>
  <si>
    <t>HDPE Pilot plant modification Project</t>
  </si>
  <si>
    <t>J21-0211</t>
  </si>
  <si>
    <t>โครงการติดตั้งระบบ Automatic antifoam feeding KS</t>
  </si>
  <si>
    <t>J20-1374</t>
  </si>
  <si>
    <t>Project : Ansell LKB Topaz Line 4</t>
  </si>
  <si>
    <t>J20-1148</t>
  </si>
  <si>
    <t>NEW PLANT LOADING (LS PLANT)</t>
  </si>
  <si>
    <t>J21-0189</t>
  </si>
  <si>
    <t>TOPAZ DIPPING MACHINE LIGHTING AND POWER PLUG</t>
  </si>
  <si>
    <t xml:space="preserve"> J21-0041</t>
  </si>
  <si>
    <t>งานแก้ไขสัญญาณรบกวน TS vibration sensor (Old) @SCG (GC 7)</t>
  </si>
  <si>
    <t>J21-0230</t>
  </si>
  <si>
    <t xml:space="preserve">Topaz New Transformer-4 3500 KVA And New MDB-4 </t>
  </si>
  <si>
    <t>J20-1348</t>
  </si>
  <si>
    <t xml:space="preserve"> Ansell_UT113_Install new water meter 4 unit</t>
  </si>
  <si>
    <t>J20-1367</t>
  </si>
  <si>
    <t>INSTRUMENT INSTALLATION WORK  (ไนโตรเคมีอุตสาหกรรม)</t>
  </si>
  <si>
    <t>J21-0270</t>
  </si>
  <si>
    <t xml:space="preserve">THE MRT PINK  &amp; YELLOW </t>
  </si>
  <si>
    <t>งานติดตั้งรางกัลวาไนซ์ Tray 200 x 100 mm.</t>
  </si>
  <si>
    <t>J21-0273</t>
  </si>
  <si>
    <t>แถว</t>
  </si>
  <si>
    <t>เพิ่มคอลัม</t>
  </si>
  <si>
    <t>วันที่</t>
  </si>
  <si>
    <t>Job name</t>
  </si>
  <si>
    <t>1-15 May 21</t>
  </si>
  <si>
    <t>16-31 May 21</t>
  </si>
  <si>
    <t>1-31 May 21</t>
  </si>
  <si>
    <t>VINY Thai</t>
  </si>
  <si>
    <t>J21-0345</t>
  </si>
  <si>
    <t>J21-0224 PK25</t>
  </si>
  <si>
    <t>Field Instrument Installation SPP 24MW</t>
  </si>
  <si>
    <t>J21-0333</t>
  </si>
  <si>
    <t xml:space="preserve">Electrical and Control System for Cooling Tower </t>
  </si>
  <si>
    <t>J20-0356</t>
  </si>
  <si>
    <t>E-6203 install IE&amp;EE work  Project (TMMA)</t>
  </si>
  <si>
    <t>J21-0285</t>
  </si>
  <si>
    <t>week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</si>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</sst>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3" fontId="2" fillId="0" borderId="0" xfId="1" applyFont="1" applyBorder="1" applyAlignment="1">
      <alignment horizontal="center" vertical="center"/>
    </xf>
    <xf numFmtId="43" fontId="0" fillId="0" borderId="0" xfId="1" applyFont="1"/>
    <xf numFmtId="43" fontId="0" fillId="0" borderId="0" xfId="1" applyFont="1" applyFill="1"/>
    <xf numFmtId="0" fontId="2" fillId="0" borderId="0" xfId="0" applyFont="1" applyAlignment="1">
      <alignment vertical="center"/>
    </xf>
    <xf numFmtId="43" fontId="2" fillId="0" borderId="7" xfId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15" fontId="2" fillId="0" borderId="7" xfId="0" applyNumberFormat="1" applyFont="1" applyBorder="1" applyAlignment="1">
      <alignment horizontal="center" vertical="center"/>
    </xf>
    <xf numFmtId="43" fontId="2" fillId="0" borderId="7" xfId="1" applyFont="1" applyBorder="1" applyAlignment="1">
      <alignment horizontal="center"/>
    </xf>
    <xf numFmtId="43" fontId="2" fillId="0" borderId="7" xfId="1" applyFont="1" applyFill="1" applyBorder="1" applyAlignment="1">
      <alignment horizontal="center" vertical="center"/>
    </xf>
    <xf numFmtId="43" fontId="2" fillId="0" borderId="7" xfId="0" applyNumberFormat="1" applyFont="1" applyBorder="1" applyAlignment="1">
      <alignment horizontal="center"/>
    </xf>
    <xf numFmtId="43" fontId="2" fillId="0" borderId="7" xfId="0" applyNumberFormat="1" applyFont="1" applyBorder="1"/>
    <xf numFmtId="43" fontId="2" fillId="0" borderId="10" xfId="1" applyFont="1" applyFill="1" applyBorder="1" applyAlignment="1">
      <alignment horizontal="center" vertical="center"/>
    </xf>
    <xf numFmtId="43" fontId="3" fillId="0" borderId="7" xfId="1" applyFont="1" applyFill="1" applyBorder="1" applyAlignment="1">
      <alignment horizontal="center" vertical="center"/>
    </xf>
    <xf numFmtId="43" fontId="4" fillId="0" borderId="0" xfId="1" applyFont="1"/>
    <xf numFmtId="0" fontId="4" fillId="0" borderId="0" xfId="0" applyFont="1"/>
    <xf numFmtId="0" fontId="0" fillId="0" borderId="7" xfId="0" applyBorder="1"/>
    <xf numFmtId="0" fontId="0" fillId="0" borderId="7" xfId="0" applyBorder="1" applyAlignment="1">
      <alignment horizontal="center"/>
    </xf>
    <xf numFmtId="43" fontId="0" fillId="0" borderId="7" xfId="1" applyFont="1" applyBorder="1" applyAlignment="1">
      <alignment horizontal="center"/>
    </xf>
    <xf numFmtId="43" fontId="0" fillId="0" borderId="7" xfId="1" applyFont="1" applyBorder="1"/>
    <xf numFmtId="43" fontId="0" fillId="0" borderId="7" xfId="1" applyFont="1" applyFill="1" applyBorder="1"/>
    <xf numFmtId="43" fontId="0" fillId="0" borderId="7" xfId="0" applyNumberFormat="1" applyBorder="1"/>
    <xf numFmtId="43" fontId="4" fillId="0" borderId="7" xfId="1" applyFont="1" applyBorder="1"/>
    <xf numFmtId="0" fontId="4" fillId="0" borderId="7" xfId="0" applyFont="1" applyBorder="1"/>
    <xf numFmtId="43" fontId="0" fillId="2" borderId="7" xfId="1" applyFont="1" applyFill="1" applyBorder="1" applyAlignment="1">
      <alignment horizontal="center"/>
    </xf>
    <xf numFmtId="43" fontId="0" fillId="0" borderId="7" xfId="1" applyFont="1" applyFill="1" applyBorder="1" applyAlignment="1">
      <alignment horizontal="center"/>
    </xf>
    <xf numFmtId="43" fontId="0" fillId="0" borderId="7" xfId="0" applyNumberFormat="1" applyBorder="1" applyAlignment="1">
      <alignment horizontal="center"/>
    </xf>
    <xf numFmtId="43" fontId="0" fillId="2" borderId="7" xfId="1" applyFont="1" applyFill="1" applyBorder="1"/>
    <xf numFmtId="43" fontId="0" fillId="3" borderId="7" xfId="1" applyFont="1" applyFill="1" applyBorder="1"/>
    <xf numFmtId="43" fontId="0" fillId="4" borderId="7" xfId="1" applyFont="1" applyFill="1" applyBorder="1"/>
    <xf numFmtId="43" fontId="4" fillId="0" borderId="7" xfId="1" applyFont="1" applyFill="1" applyBorder="1"/>
    <xf numFmtId="43" fontId="5" fillId="0" borderId="11" xfId="1" applyFont="1" applyFill="1" applyBorder="1" applyAlignment="1">
      <alignment horizontal="center"/>
    </xf>
    <xf numFmtId="43" fontId="5" fillId="0" borderId="3" xfId="1" applyFont="1" applyFill="1" applyBorder="1" applyAlignment="1">
      <alignment horizontal="center"/>
    </xf>
    <xf numFmtId="43" fontId="4" fillId="0" borderId="7" xfId="0" applyNumberFormat="1" applyFont="1" applyBorder="1"/>
    <xf numFmtId="43" fontId="0" fillId="2" borderId="7" xfId="0" applyNumberFormat="1" applyFill="1" applyBorder="1"/>
    <xf numFmtId="43" fontId="5" fillId="0" borderId="3" xfId="1" applyFont="1" applyFill="1" applyBorder="1" applyAlignment="1">
      <alignment vertical="top"/>
    </xf>
    <xf numFmtId="43" fontId="0" fillId="4" borderId="7" xfId="0" applyNumberFormat="1" applyFill="1" applyBorder="1"/>
    <xf numFmtId="0" fontId="0" fillId="4" borderId="7" xfId="0" applyFill="1" applyBorder="1"/>
    <xf numFmtId="0" fontId="0" fillId="4" borderId="7" xfId="0" applyFill="1" applyBorder="1" applyAlignment="1">
      <alignment horizontal="center"/>
    </xf>
    <xf numFmtId="43" fontId="5" fillId="0" borderId="11" xfId="1" applyFont="1" applyFill="1" applyBorder="1"/>
    <xf numFmtId="43" fontId="5" fillId="0" borderId="3" xfId="1" applyFont="1" applyFill="1" applyBorder="1"/>
    <xf numFmtId="0" fontId="0" fillId="2" borderId="7" xfId="0" applyFill="1" applyBorder="1"/>
    <xf numFmtId="0" fontId="0" fillId="2" borderId="7" xfId="0" applyFill="1" applyBorder="1" applyAlignment="1">
      <alignment horizontal="center"/>
    </xf>
    <xf numFmtId="43" fontId="5" fillId="0" borderId="11" xfId="1" applyFont="1" applyFill="1" applyBorder="1" applyAlignment="1">
      <alignment vertical="top" wrapText="1" readingOrder="1"/>
    </xf>
    <xf numFmtId="43" fontId="5" fillId="0" borderId="7" xfId="1" applyFont="1" applyFill="1" applyBorder="1"/>
    <xf numFmtId="43" fontId="5" fillId="0" borderId="11" xfId="1" applyFont="1" applyFill="1" applyBorder="1" applyAlignment="1">
      <alignment vertical="top"/>
    </xf>
    <xf numFmtId="0" fontId="0" fillId="0" borderId="3" xfId="0" applyBorder="1" applyAlignment="1">
      <alignment horizontal="center"/>
    </xf>
    <xf numFmtId="0" fontId="0" fillId="0" borderId="11" xfId="0" applyBorder="1"/>
    <xf numFmtId="43" fontId="4" fillId="0" borderId="11" xfId="1" applyFont="1" applyFill="1" applyBorder="1"/>
    <xf numFmtId="0" fontId="0" fillId="0" borderId="10" xfId="0" applyBorder="1"/>
    <xf numFmtId="43" fontId="4" fillId="0" borderId="10" xfId="1" applyFont="1" applyFill="1" applyBorder="1"/>
    <xf numFmtId="43" fontId="0" fillId="0" borderId="0" xfId="1" applyFont="1" applyAlignment="1">
      <alignment horizontal="center"/>
    </xf>
    <xf numFmtId="0" fontId="0" fillId="0" borderId="11" xfId="0" applyBorder="1" applyAlignment="1">
      <alignment horizontal="center"/>
    </xf>
    <xf numFmtId="43" fontId="0" fillId="0" borderId="11" xfId="1" applyFont="1" applyBorder="1" applyAlignment="1">
      <alignment horizontal="center"/>
    </xf>
    <xf numFmtId="43" fontId="0" fillId="0" borderId="11" xfId="1" applyFont="1" applyFill="1" applyBorder="1"/>
    <xf numFmtId="43" fontId="0" fillId="0" borderId="11" xfId="0" applyNumberFormat="1" applyBorder="1"/>
    <xf numFmtId="43" fontId="0" fillId="0" borderId="0" xfId="0" applyNumberFormat="1"/>
    <xf numFmtId="43" fontId="0" fillId="0" borderId="11" xfId="1" applyFont="1" applyBorder="1"/>
    <xf numFmtId="0" fontId="0" fillId="0" borderId="0" xfId="0" applyAlignment="1">
      <alignment horizontal="center"/>
    </xf>
    <xf numFmtId="43" fontId="0" fillId="2" borderId="0" xfId="0" applyNumberFormat="1" applyFill="1"/>
    <xf numFmtId="43" fontId="0" fillId="2" borderId="0" xfId="1" applyFont="1" applyFill="1"/>
    <xf numFmtId="0" fontId="0" fillId="0" borderId="0" xfId="0" applyBorder="1" applyAlignment="1">
      <alignment horizontal="center"/>
    </xf>
    <xf numFmtId="0" fontId="0" fillId="4" borderId="0" xfId="0" applyFill="1"/>
    <xf numFmtId="2" fontId="0" fillId="0" borderId="0" xfId="0" applyNumberFormat="1"/>
    <xf numFmtId="2" fontId="0" fillId="0" borderId="0" xfId="1" applyNumberFormat="1" applyFont="1"/>
    <xf numFmtId="2" fontId="0" fillId="0" borderId="0" xfId="1" applyNumberFormat="1" applyFont="1" applyFill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1" applyNumberFormat="1" applyFont="1"/>
    <xf numFmtId="1" fontId="0" fillId="0" borderId="0" xfId="1" applyNumberFormat="1" applyFont="1" applyFill="1"/>
    <xf numFmtId="2" fontId="2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7" xfId="1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/>
    </xf>
    <xf numFmtId="2" fontId="2" fillId="0" borderId="7" xfId="1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43" fontId="2" fillId="0" borderId="1" xfId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43" fontId="2" fillId="0" borderId="2" xfId="1" applyFont="1" applyFill="1" applyBorder="1" applyAlignment="1">
      <alignment horizontal="center" vertical="center"/>
    </xf>
    <xf numFmtId="43" fontId="2" fillId="0" borderId="6" xfId="1" applyFont="1" applyFill="1" applyBorder="1" applyAlignment="1">
      <alignment horizontal="center" vertical="center"/>
    </xf>
    <xf numFmtId="43" fontId="2" fillId="0" borderId="6" xfId="1" applyFont="1" applyBorder="1" applyAlignment="1">
      <alignment horizontal="center"/>
    </xf>
    <xf numFmtId="43" fontId="3" fillId="0" borderId="6" xfId="1" applyFont="1" applyBorder="1" applyAlignment="1">
      <alignment horizontal="center"/>
    </xf>
    <xf numFmtId="43" fontId="0" fillId="0" borderId="4" xfId="1" applyFont="1" applyBorder="1"/>
    <xf numFmtId="43" fontId="3" fillId="0" borderId="11" xfId="1" applyFont="1" applyFill="1" applyBorder="1" applyAlignment="1">
      <alignment horizontal="center" vertical="center"/>
    </xf>
    <xf numFmtId="43" fontId="0" fillId="0" borderId="4" xfId="1" applyFont="1" applyFill="1" applyBorder="1"/>
    <xf numFmtId="0" fontId="0" fillId="5" borderId="7" xfId="0" applyFill="1" applyBorder="1"/>
    <xf numFmtId="0" fontId="0" fillId="5" borderId="7" xfId="0" applyFill="1" applyBorder="1" applyAlignment="1">
      <alignment horizontal="center"/>
    </xf>
    <xf numFmtId="43" fontId="4" fillId="2" borderId="7" xfId="1" applyFont="1" applyFill="1" applyBorder="1"/>
    <xf numFmtId="43" fontId="2" fillId="0" borderId="8" xfId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43" fontId="3" fillId="0" borderId="7" xfId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3" fontId="2" fillId="0" borderId="8" xfId="1" applyFont="1" applyFill="1" applyBorder="1" applyAlignment="1">
      <alignment horizontal="center" vertical="center"/>
    </xf>
    <xf numFmtId="43" fontId="2" fillId="0" borderId="1" xfId="1" applyFont="1" applyFill="1" applyBorder="1" applyAlignment="1">
      <alignment horizontal="center" vertical="center"/>
    </xf>
    <xf numFmtId="43" fontId="2" fillId="0" borderId="9" xfId="1" applyFont="1" applyFill="1" applyBorder="1" applyAlignment="1">
      <alignment horizontal="center" vertical="center"/>
    </xf>
    <xf numFmtId="43" fontId="2" fillId="0" borderId="3" xfId="1" applyFont="1" applyFill="1" applyBorder="1" applyAlignment="1">
      <alignment horizontal="center" vertical="center"/>
    </xf>
    <xf numFmtId="43" fontId="2" fillId="0" borderId="4" xfId="1" applyFont="1" applyFill="1" applyBorder="1" applyAlignment="1">
      <alignment horizontal="center" vertical="center"/>
    </xf>
    <xf numFmtId="43" fontId="2" fillId="0" borderId="5" xfId="1" applyFont="1" applyFill="1" applyBorder="1" applyAlignment="1">
      <alignment horizontal="center" vertical="center"/>
    </xf>
    <xf numFmtId="43" fontId="2" fillId="0" borderId="6" xfId="1" applyFont="1" applyFill="1" applyBorder="1" applyAlignment="1">
      <alignment horizontal="center" vertical="center"/>
    </xf>
    <xf numFmtId="43" fontId="2" fillId="0" borderId="7" xfId="1" applyFont="1" applyBorder="1" applyAlignment="1">
      <alignment horizontal="center" vertical="center"/>
    </xf>
    <xf numFmtId="43" fontId="2" fillId="0" borderId="4" xfId="1" applyFont="1" applyBorder="1" applyAlignment="1">
      <alignment horizontal="center"/>
    </xf>
    <xf numFmtId="43" fontId="2" fillId="0" borderId="5" xfId="1" applyFont="1" applyBorder="1" applyAlignment="1">
      <alignment horizontal="center"/>
    </xf>
    <xf numFmtId="43" fontId="2" fillId="0" borderId="6" xfId="1" applyFont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6" xfId="1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F673"/>
  <sheetViews>
    <sheetView topLeftCell="C2" workbookViewId="0">
      <selection activeCell="CB40" sqref="CB40"/>
    </sheetView>
  </sheetViews>
  <sheetFormatPr defaultRowHeight="15" x14ac:dyDescent="0.25"/>
  <cols>
    <col min="1" max="2" width="9.140625" hidden="1" customWidth="1"/>
    <col min="3" max="3" width="56.28515625" bestFit="1" customWidth="1"/>
    <col min="4" max="4" width="14.85546875" style="61" bestFit="1" customWidth="1"/>
    <col min="5" max="5" width="13.5703125" style="54" hidden="1" customWidth="1"/>
    <col min="6" max="7" width="14.42578125" style="54" hidden="1" customWidth="1"/>
    <col min="8" max="9" width="12.85546875" style="54" hidden="1" customWidth="1"/>
    <col min="10" max="11" width="14" style="54" hidden="1" customWidth="1"/>
    <col min="12" max="12" width="13.85546875" style="54" hidden="1" customWidth="1"/>
    <col min="13" max="14" width="12.7109375" style="54" hidden="1" customWidth="1"/>
    <col min="15" max="15" width="13.7109375" style="54" hidden="1" customWidth="1"/>
    <col min="16" max="16" width="14.42578125" style="54" hidden="1" customWidth="1"/>
    <col min="17" max="17" width="13.85546875" style="61" hidden="1" customWidth="1"/>
    <col min="18" max="20" width="13.85546875" hidden="1" customWidth="1"/>
    <col min="21" max="21" width="14.42578125" hidden="1" customWidth="1"/>
    <col min="22" max="28" width="13.85546875" hidden="1" customWidth="1"/>
    <col min="29" max="29" width="14.42578125" hidden="1" customWidth="1"/>
    <col min="30" max="30" width="13.85546875" hidden="1" customWidth="1"/>
    <col min="31" max="31" width="14.42578125" hidden="1" customWidth="1"/>
    <col min="32" max="33" width="13.85546875" hidden="1" customWidth="1"/>
    <col min="34" max="34" width="14.42578125" hidden="1" customWidth="1"/>
    <col min="35" max="35" width="15.140625" hidden="1" customWidth="1"/>
    <col min="36" max="36" width="14.42578125" hidden="1" customWidth="1"/>
    <col min="37" max="38" width="13.85546875" hidden="1" customWidth="1"/>
    <col min="39" max="39" width="14.42578125" hidden="1" customWidth="1"/>
    <col min="40" max="40" width="13.85546875" hidden="1" customWidth="1"/>
    <col min="41" max="41" width="14.42578125" hidden="1" customWidth="1"/>
    <col min="42" max="43" width="13.85546875" hidden="1" customWidth="1"/>
    <col min="44" max="44" width="14.42578125" hidden="1" customWidth="1"/>
    <col min="45" max="45" width="13.85546875" hidden="1" customWidth="1"/>
    <col min="46" max="46" width="14.42578125" hidden="1" customWidth="1"/>
    <col min="47" max="47" width="13.85546875" hidden="1" customWidth="1"/>
    <col min="48" max="48" width="15.140625" hidden="1" customWidth="1"/>
    <col min="49" max="49" width="14.42578125" hidden="1" customWidth="1"/>
    <col min="50" max="50" width="13.85546875" hidden="1" customWidth="1"/>
    <col min="51" max="51" width="14.42578125" hidden="1" customWidth="1"/>
    <col min="52" max="53" width="15.140625" hidden="1" customWidth="1"/>
    <col min="54" max="54" width="14.42578125" hidden="1" customWidth="1"/>
    <col min="55" max="55" width="13.85546875" hidden="1" customWidth="1"/>
    <col min="56" max="56" width="14.42578125" hidden="1" customWidth="1"/>
    <col min="57" max="57" width="15.140625" hidden="1" customWidth="1"/>
    <col min="58" max="58" width="15.140625" style="4" hidden="1" customWidth="1"/>
    <col min="59" max="59" width="14.42578125" style="4" hidden="1" customWidth="1"/>
    <col min="60" max="60" width="13.85546875" hidden="1" customWidth="1"/>
    <col min="61" max="61" width="14.42578125" hidden="1" customWidth="1"/>
    <col min="62" max="62" width="13.85546875" hidden="1" customWidth="1"/>
    <col min="63" max="63" width="13.85546875" style="4" hidden="1" customWidth="1"/>
    <col min="64" max="64" width="14.42578125" style="4" hidden="1" customWidth="1"/>
    <col min="65" max="67" width="15.140625" hidden="1" customWidth="1"/>
    <col min="68" max="68" width="14.7109375" hidden="1" customWidth="1"/>
    <col min="69" max="69" width="14.5703125" hidden="1" customWidth="1"/>
    <col min="70" max="71" width="15.140625" hidden="1" customWidth="1"/>
    <col min="72" max="72" width="14.7109375" hidden="1" customWidth="1"/>
    <col min="73" max="73" width="14.7109375" style="4" hidden="1" customWidth="1"/>
    <col min="74" max="74" width="14.140625" style="5" hidden="1" customWidth="1"/>
    <col min="75" max="75" width="14.28515625" hidden="1" customWidth="1"/>
    <col min="76" max="77" width="13.28515625" style="4" bestFit="1" customWidth="1"/>
    <col min="78" max="78" width="11.5703125" style="4" bestFit="1" customWidth="1"/>
    <col min="79" max="79" width="13.7109375" style="4" bestFit="1" customWidth="1"/>
    <col min="80" max="80" width="17.42578125" style="4" bestFit="1" customWidth="1"/>
    <col min="81" max="81" width="17.42578125" style="4" customWidth="1"/>
    <col min="82" max="84" width="13.28515625" style="4" bestFit="1" customWidth="1"/>
    <col min="85" max="85" width="11.5703125" style="4" bestFit="1" customWidth="1"/>
    <col min="86" max="86" width="13.7109375" style="4" bestFit="1" customWidth="1"/>
    <col min="87" max="87" width="17.42578125" style="4" bestFit="1" customWidth="1"/>
    <col min="88" max="88" width="17.42578125" style="4" customWidth="1"/>
    <col min="89" max="89" width="13.28515625" style="4" bestFit="1" customWidth="1"/>
    <col min="90" max="90" width="13.28515625" bestFit="1" customWidth="1"/>
    <col min="91" max="92" width="13.28515625" style="4" bestFit="1" customWidth="1"/>
    <col min="93" max="93" width="11.5703125" style="4" bestFit="1" customWidth="1"/>
    <col min="94" max="94" width="13.7109375" style="4" bestFit="1" customWidth="1"/>
    <col min="95" max="95" width="17.42578125" style="4" bestFit="1" customWidth="1"/>
    <col min="96" max="96" width="17.42578125" style="4" customWidth="1"/>
    <col min="97" max="97" width="13.28515625" bestFit="1" customWidth="1"/>
    <col min="98" max="99" width="13.28515625" style="17" bestFit="1" customWidth="1"/>
    <col min="100" max="100" width="11.5703125" style="17" bestFit="1" customWidth="1"/>
    <col min="101" max="101" width="13.7109375" style="17" bestFit="1" customWidth="1"/>
    <col min="102" max="102" width="17.42578125" style="17" bestFit="1" customWidth="1"/>
    <col min="103" max="103" width="17.42578125" style="17" customWidth="1"/>
    <col min="104" max="104" width="13.28515625" style="17" bestFit="1" customWidth="1"/>
    <col min="105" max="105" width="13.28515625" style="18" bestFit="1" customWidth="1"/>
    <col min="106" max="107" width="13.28515625" style="4" bestFit="1" customWidth="1"/>
    <col min="108" max="108" width="11.5703125" style="4" bestFit="1" customWidth="1"/>
    <col min="109" max="109" width="13.7109375" style="4" bestFit="1" customWidth="1"/>
    <col min="110" max="110" width="17.42578125" style="4" bestFit="1" customWidth="1"/>
    <col min="111" max="111" width="17.42578125" style="4" customWidth="1"/>
    <col min="112" max="112" width="13.28515625" bestFit="1" customWidth="1"/>
    <col min="113" max="114" width="13.28515625" style="4" bestFit="1" customWidth="1"/>
    <col min="115" max="115" width="11.5703125" style="4" bestFit="1" customWidth="1"/>
    <col min="116" max="116" width="13.7109375" style="4" bestFit="1" customWidth="1"/>
    <col min="117" max="117" width="17.42578125" style="4" bestFit="1" customWidth="1"/>
    <col min="118" max="118" width="17.42578125" style="4" customWidth="1"/>
    <col min="119" max="122" width="13.28515625" style="4" bestFit="1" customWidth="1"/>
    <col min="123" max="123" width="11.5703125" style="4" bestFit="1" customWidth="1"/>
    <col min="124" max="124" width="13.7109375" style="4" bestFit="1" customWidth="1"/>
    <col min="125" max="125" width="17.42578125" style="4" bestFit="1" customWidth="1"/>
    <col min="126" max="126" width="17.42578125" style="4" customWidth="1"/>
    <col min="127" max="129" width="13.28515625" style="4" bestFit="1" customWidth="1"/>
    <col min="130" max="130" width="10.5703125" style="4" bestFit="1" customWidth="1"/>
    <col min="131" max="131" width="13.7109375" style="4" bestFit="1" customWidth="1"/>
    <col min="132" max="132" width="17.42578125" style="4" bestFit="1" customWidth="1"/>
    <col min="133" max="133" width="17.42578125" style="4" customWidth="1"/>
    <col min="134" max="134" width="20.85546875" style="4" customWidth="1"/>
    <col min="135" max="135" width="13.42578125" style="4" bestFit="1" customWidth="1"/>
    <col min="136" max="137" width="13.28515625" bestFit="1" customWidth="1"/>
    <col min="138" max="138" width="11.5703125" bestFit="1" customWidth="1"/>
    <col min="139" max="139" width="13.7109375" bestFit="1" customWidth="1"/>
    <col min="140" max="140" width="17.42578125" bestFit="1" customWidth="1"/>
    <col min="141" max="141" width="17.42578125" customWidth="1"/>
    <col min="142" max="142" width="13.28515625" bestFit="1" customWidth="1"/>
    <col min="143" max="143" width="18.5703125" customWidth="1"/>
    <col min="144" max="144" width="13.28515625" bestFit="1" customWidth="1"/>
    <col min="150" max="150" width="11.42578125" bestFit="1" customWidth="1"/>
  </cols>
  <sheetData>
    <row r="1" spans="1:370" s="69" customFormat="1" hidden="1" x14ac:dyDescent="0.25">
      <c r="D1" s="70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0"/>
      <c r="BF1" s="72"/>
      <c r="BG1" s="72"/>
      <c r="BK1" s="72"/>
      <c r="BL1" s="72"/>
      <c r="BU1" s="72"/>
      <c r="BV1" s="73"/>
      <c r="BX1" s="72">
        <v>1</v>
      </c>
      <c r="BY1" s="72">
        <f t="shared" ref="BY1" si="0">IF(BY4&lt;&gt;0,BX1+1,IF(OR(AND(BY4=0,BY2="Total"),AND(BY4=0,BY2&lt;&gt;0)),BX1,""))</f>
        <v>2</v>
      </c>
      <c r="BZ1" s="72">
        <f t="shared" ref="BZ1" si="1">IF(BZ4&lt;&gt;0,BY1+1,IF(OR(AND(BZ4=0,BZ2="Total"),AND(BZ4=0,BZ2&lt;&gt;0)),BY1,""))</f>
        <v>3</v>
      </c>
      <c r="CA1" s="72">
        <f t="shared" ref="CA1" si="2">IF(CA4&lt;&gt;0,BZ1+1,IF(OR(AND(CA4=0,CA2="Total"),AND(CA4=0,CA2&lt;&gt;0)),BZ1,""))</f>
        <v>4</v>
      </c>
      <c r="CB1" s="72">
        <f t="shared" ref="CB1" si="3">IF(CB4&lt;&gt;0,CA1+1,IF(OR(AND(CB4=0,CB2="Total"),AND(CB4=0,CB2&lt;&gt;0)),CA1,""))</f>
        <v>5</v>
      </c>
      <c r="CC1" s="72">
        <f t="shared" ref="CC1" si="4">IF(CC4&lt;&gt;0,CB1+1,IF(OR(AND(CC4=0,CC2="Total"),AND(CC4=0,CC2&lt;&gt;0)),CB1,""))</f>
        <v>6</v>
      </c>
      <c r="CD1" s="72">
        <f t="shared" ref="CD1" si="5">IF(CD4&lt;&gt;0,CC1+1,IF(OR(AND(CD4=0,CD2="Total"),AND(CD4=0,CD2&lt;&gt;0)),CC1,""))</f>
        <v>6</v>
      </c>
      <c r="CE1" s="72">
        <f t="shared" ref="CE1" si="6">IF(CE4&lt;&gt;0,CD1+1,IF(OR(AND(CE4=0,CE2="Total"),AND(CE4=0,CE2&lt;&gt;0)),CD1,""))</f>
        <v>7</v>
      </c>
      <c r="CF1" s="72">
        <f t="shared" ref="CF1" si="7">IF(CF4&lt;&gt;0,CE1+1,IF(OR(AND(CF4=0,CF2="Total"),AND(CF4=0,CF2&lt;&gt;0)),CE1,""))</f>
        <v>8</v>
      </c>
      <c r="CG1" s="72">
        <f t="shared" ref="CG1" si="8">IF(CG4&lt;&gt;0,CF1+1,IF(OR(AND(CG4=0,CG2="Total"),AND(CG4=0,CG2&lt;&gt;0)),CF1,""))</f>
        <v>9</v>
      </c>
      <c r="CH1" s="72">
        <f t="shared" ref="CH1" si="9">IF(CH4&lt;&gt;0,CG1+1,IF(OR(AND(CH4=0,CH2="Total"),AND(CH4=0,CH2&lt;&gt;0)),CG1,""))</f>
        <v>10</v>
      </c>
      <c r="CI1" s="72">
        <f t="shared" ref="CI1" si="10">IF(CI4&lt;&gt;0,CH1+1,IF(OR(AND(CI4=0,CI2="Total"),AND(CI4=0,CI2&lt;&gt;0)),CH1,""))</f>
        <v>11</v>
      </c>
      <c r="CJ1" s="72">
        <f t="shared" ref="CJ1" si="11">IF(CJ4&lt;&gt;0,CI1+1,IF(OR(AND(CJ4=0,CJ2="Total"),AND(CJ4=0,CJ2&lt;&gt;0)),CI1,""))</f>
        <v>12</v>
      </c>
      <c r="CK1" s="72">
        <f t="shared" ref="CK1" si="12">IF(CK4&lt;&gt;0,CJ1+1,IF(OR(AND(CK4=0,CK2="Total"),AND(CK4=0,CK2&lt;&gt;0)),CJ1,""))</f>
        <v>12</v>
      </c>
      <c r="CL1" s="72">
        <f t="shared" ref="CL1" si="13">IF(CL4&lt;&gt;0,CK1+1,IF(OR(AND(CL4=0,CL2="Total"),AND(CL4=0,CL2&lt;&gt;0)),CK1,""))</f>
        <v>12</v>
      </c>
      <c r="CM1" s="72">
        <f t="shared" ref="CM1" si="14">IF(CM4&lt;&gt;0,CL1+1,IF(OR(AND(CM4=0,CM2="Total"),AND(CM4=0,CM2&lt;&gt;0)),CL1,""))</f>
        <v>13</v>
      </c>
      <c r="CN1" s="72">
        <f t="shared" ref="CN1" si="15">IF(CN4&lt;&gt;0,CM1+1,IF(OR(AND(CN4=0,CN2="Total"),AND(CN4=0,CN2&lt;&gt;0)),CM1,""))</f>
        <v>14</v>
      </c>
      <c r="CO1" s="72">
        <f t="shared" ref="CO1" si="16">IF(CO4&lt;&gt;0,CN1+1,IF(OR(AND(CO4=0,CO2="Total"),AND(CO4=0,CO2&lt;&gt;0)),CN1,""))</f>
        <v>15</v>
      </c>
      <c r="CP1" s="72">
        <f t="shared" ref="CP1" si="17">IF(CP4&lt;&gt;0,CO1+1,IF(OR(AND(CP4=0,CP2="Total"),AND(CP4=0,CP2&lt;&gt;0)),CO1,""))</f>
        <v>16</v>
      </c>
      <c r="CQ1" s="72">
        <f t="shared" ref="CQ1" si="18">IF(CQ4&lt;&gt;0,CP1+1,IF(OR(AND(CQ4=0,CQ2="Total"),AND(CQ4=0,CQ2&lt;&gt;0)),CP1,""))</f>
        <v>17</v>
      </c>
      <c r="CR1" s="72">
        <f t="shared" ref="CR1" si="19">IF(CR4&lt;&gt;0,CQ1+1,IF(OR(AND(CR4=0,CR2="Total"),AND(CR4=0,CR2&lt;&gt;0)),CQ1,""))</f>
        <v>18</v>
      </c>
      <c r="CS1" s="72">
        <f t="shared" ref="CS1" si="20">IF(CS4&lt;&gt;0,CR1+1,IF(OR(AND(CS4=0,CS2="Total"),AND(CS4=0,CS2&lt;&gt;0)),CR1,""))</f>
        <v>18</v>
      </c>
      <c r="CT1" s="72">
        <f t="shared" ref="CT1" si="21">IF(CT4&lt;&gt;0,CS1+1,IF(OR(AND(CT4=0,CT2="Total"),AND(CT4=0,CT2&lt;&gt;0)),CS1,""))</f>
        <v>19</v>
      </c>
      <c r="CU1" s="72">
        <f t="shared" ref="CU1" si="22">IF(CU4&lt;&gt;0,CT1+1,IF(OR(AND(CU4=0,CU2="Total"),AND(CU4=0,CU2&lt;&gt;0)),CT1,""))</f>
        <v>20</v>
      </c>
      <c r="CV1" s="72">
        <f t="shared" ref="CV1" si="23">IF(CV4&lt;&gt;0,CU1+1,IF(OR(AND(CV4=0,CV2="Total"),AND(CV4=0,CV2&lt;&gt;0)),CU1,""))</f>
        <v>21</v>
      </c>
      <c r="CW1" s="72">
        <f t="shared" ref="CW1" si="24">IF(CW4&lt;&gt;0,CV1+1,IF(OR(AND(CW4=0,CW2="Total"),AND(CW4=0,CW2&lt;&gt;0)),CV1,""))</f>
        <v>22</v>
      </c>
      <c r="CX1" s="72">
        <f t="shared" ref="CX1" si="25">IF(CX4&lt;&gt;0,CW1+1,IF(OR(AND(CX4=0,CX2="Total"),AND(CX4=0,CX2&lt;&gt;0)),CW1,""))</f>
        <v>23</v>
      </c>
      <c r="CY1" s="72">
        <f t="shared" ref="CY1" si="26">IF(CY4&lt;&gt;0,CX1+1,IF(OR(AND(CY4=0,CY2="Total"),AND(CY4=0,CY2&lt;&gt;0)),CX1,""))</f>
        <v>24</v>
      </c>
      <c r="CZ1" s="72">
        <f t="shared" ref="CZ1" si="27">IF(CZ4&lt;&gt;0,CY1+1,IF(OR(AND(CZ4=0,CZ2="Total"),AND(CZ4=0,CZ2&lt;&gt;0)),CY1,""))</f>
        <v>24</v>
      </c>
      <c r="DA1" s="72">
        <f t="shared" ref="DA1" si="28">IF(DA4&lt;&gt;0,CZ1+1,IF(OR(AND(DA4=0,DA2="Total"),AND(DA4=0,DA2&lt;&gt;0)),CZ1,""))</f>
        <v>24</v>
      </c>
      <c r="DB1" s="72">
        <f t="shared" ref="DB1" si="29">IF(DB4&lt;&gt;0,DA1+1,IF(OR(AND(DB4=0,DB2="Total"),AND(DB4=0,DB2&lt;&gt;0)),DA1,""))</f>
        <v>25</v>
      </c>
      <c r="DC1" s="72">
        <f t="shared" ref="DC1" si="30">IF(DC4&lt;&gt;0,DB1+1,IF(OR(AND(DC4=0,DC2="Total"),AND(DC4=0,DC2&lt;&gt;0)),DB1,""))</f>
        <v>26</v>
      </c>
      <c r="DD1" s="72">
        <f t="shared" ref="DD1" si="31">IF(DD4&lt;&gt;0,DC1+1,IF(OR(AND(DD4=0,DD2="Total"),AND(DD4=0,DD2&lt;&gt;0)),DC1,""))</f>
        <v>27</v>
      </c>
      <c r="DE1" s="72">
        <f t="shared" ref="DE1" si="32">IF(DE4&lt;&gt;0,DD1+1,IF(OR(AND(DE4=0,DE2="Total"),AND(DE4=0,DE2&lt;&gt;0)),DD1,""))</f>
        <v>28</v>
      </c>
      <c r="DF1" s="72">
        <f t="shared" ref="DF1" si="33">IF(DF4&lt;&gt;0,DE1+1,IF(OR(AND(DF4=0,DF2="Total"),AND(DF4=0,DF2&lt;&gt;0)),DE1,""))</f>
        <v>29</v>
      </c>
      <c r="DG1" s="72">
        <f t="shared" ref="DG1" si="34">IF(DG4&lt;&gt;0,DF1+1,IF(OR(AND(DG4=0,DG2="Total"),AND(DG4=0,DG2&lt;&gt;0)),DF1,""))</f>
        <v>30</v>
      </c>
      <c r="DH1" s="72">
        <f t="shared" ref="DH1" si="35">IF(DH4&lt;&gt;0,DG1+1,IF(OR(AND(DH4=0,DH2="Total"),AND(DH4=0,DH2&lt;&gt;0)),DG1,""))</f>
        <v>30</v>
      </c>
      <c r="DI1" s="72">
        <f t="shared" ref="DI1" si="36">IF(DI4&lt;&gt;0,DH1+1,IF(OR(AND(DI4=0,DI2="Total"),AND(DI4=0,DI2&lt;&gt;0)),DH1,""))</f>
        <v>31</v>
      </c>
      <c r="DJ1" s="72">
        <f t="shared" ref="DJ1" si="37">IF(DJ4&lt;&gt;0,DI1+1,IF(OR(AND(DJ4=0,DJ2="Total"),AND(DJ4=0,DJ2&lt;&gt;0)),DI1,""))</f>
        <v>32</v>
      </c>
      <c r="DK1" s="72">
        <f t="shared" ref="DK1" si="38">IF(DK4&lt;&gt;0,DJ1+1,IF(OR(AND(DK4=0,DK2="Total"),AND(DK4=0,DK2&lt;&gt;0)),DJ1,""))</f>
        <v>33</v>
      </c>
      <c r="DL1" s="72">
        <f t="shared" ref="DL1" si="39">IF(DL4&lt;&gt;0,DK1+1,IF(OR(AND(DL4=0,DL2="Total"),AND(DL4=0,DL2&lt;&gt;0)),DK1,""))</f>
        <v>34</v>
      </c>
      <c r="DM1" s="72">
        <f t="shared" ref="DM1" si="40">IF(DM4&lt;&gt;0,DL1+1,IF(OR(AND(DM4=0,DM2="Total"),AND(DM4=0,DM2&lt;&gt;0)),DL1,""))</f>
        <v>35</v>
      </c>
      <c r="DN1" s="72">
        <f t="shared" ref="DN1" si="41">IF(DN4&lt;&gt;0,DM1+1,IF(OR(AND(DN4=0,DN2="Total"),AND(DN4=0,DN2&lt;&gt;0)),DM1,""))</f>
        <v>36</v>
      </c>
      <c r="DO1" s="72">
        <f t="shared" ref="DO1" si="42">IF(DO4&lt;&gt;0,DN1+1,IF(OR(AND(DO4=0,DO2="Total"),AND(DO4=0,DO2&lt;&gt;0)),DN1,""))</f>
        <v>36</v>
      </c>
      <c r="DP1" s="72">
        <f t="shared" ref="DP1" si="43">IF(DP4&lt;&gt;0,DO1+1,IF(OR(AND(DP4=0,DP2="Total"),AND(DP4=0,DP2&lt;&gt;0)),DO1,""))</f>
        <v>36</v>
      </c>
      <c r="DQ1" s="72">
        <f t="shared" ref="DQ1" si="44">IF(DQ4&lt;&gt;0,DP1+1,IF(OR(AND(DQ4=0,DQ2="Total"),AND(DQ4=0,DQ2&lt;&gt;0)),DP1,""))</f>
        <v>37</v>
      </c>
      <c r="DR1" s="72">
        <f t="shared" ref="DR1" si="45">IF(DR4&lt;&gt;0,DQ1+1,IF(OR(AND(DR4=0,DR2="Total"),AND(DR4=0,DR2&lt;&gt;0)),DQ1,""))</f>
        <v>38</v>
      </c>
      <c r="DS1" s="72">
        <f t="shared" ref="DS1" si="46">IF(DS4&lt;&gt;0,DR1+1,IF(OR(AND(DS4=0,DS2="Total"),AND(DS4=0,DS2&lt;&gt;0)),DR1,""))</f>
        <v>39</v>
      </c>
      <c r="DT1" s="72">
        <f t="shared" ref="DT1" si="47">IF(DT4&lt;&gt;0,DS1+1,IF(OR(AND(DT4=0,DT2="Total"),AND(DT4=0,DT2&lt;&gt;0)),DS1,""))</f>
        <v>40</v>
      </c>
      <c r="DU1" s="72">
        <f t="shared" ref="DU1" si="48">IF(DU4&lt;&gt;0,DT1+1,IF(OR(AND(DU4=0,DU2="Total"),AND(DU4=0,DU2&lt;&gt;0)),DT1,""))</f>
        <v>41</v>
      </c>
      <c r="DV1" s="72">
        <f t="shared" ref="DV1" si="49">IF(DV4&lt;&gt;0,DU1+1,IF(OR(AND(DV4=0,DV2="Total"),AND(DV4=0,DV2&lt;&gt;0)),DU1,""))</f>
        <v>42</v>
      </c>
      <c r="DW1" s="72">
        <f t="shared" ref="DW1" si="50">IF(DW4&lt;&gt;0,DV1+1,IF(OR(AND(DW4=0,DW2="Total"),AND(DW4=0,DW2&lt;&gt;0)),DV1,""))</f>
        <v>42</v>
      </c>
      <c r="DX1" s="72">
        <f t="shared" ref="DX1" si="51">IF(DX4&lt;&gt;0,DW1+1,IF(OR(AND(DX4=0,DX2="Total"),AND(DX4=0,DX2&lt;&gt;0)),DW1,""))</f>
        <v>43</v>
      </c>
      <c r="DY1" s="72">
        <f t="shared" ref="DY1" si="52">IF(DY4&lt;&gt;0,DX1+1,IF(OR(AND(DY4=0,DY2="Total"),AND(DY4=0,DY2&lt;&gt;0)),DX1,""))</f>
        <v>44</v>
      </c>
      <c r="DZ1" s="72">
        <f t="shared" ref="DZ1" si="53">IF(DZ4&lt;&gt;0,DY1+1,IF(OR(AND(DZ4=0,DZ2="Total"),AND(DZ4=0,DZ2&lt;&gt;0)),DY1,""))</f>
        <v>45</v>
      </c>
      <c r="EA1" s="72">
        <f t="shared" ref="EA1" si="54">IF(EA4&lt;&gt;0,DZ1+1,IF(OR(AND(EA4=0,EA2="Total"),AND(EA4=0,EA2&lt;&gt;0)),DZ1,""))</f>
        <v>46</v>
      </c>
      <c r="EB1" s="72">
        <f t="shared" ref="EB1" si="55">IF(EB4&lt;&gt;0,EA1+1,IF(OR(AND(EB4=0,EB2="Total"),AND(EB4=0,EB2&lt;&gt;0)),EA1,""))</f>
        <v>47</v>
      </c>
      <c r="EC1" s="72">
        <f t="shared" ref="EC1" si="56">IF(EC4&lt;&gt;0,EB1+1,IF(OR(AND(EC4=0,EC2="Total"),AND(EC4=0,EC2&lt;&gt;0)),EB1,""))</f>
        <v>48</v>
      </c>
      <c r="ED1" s="72">
        <f t="shared" ref="ED1" si="57">IF(ED4&lt;&gt;0,EC1+1,IF(OR(AND(ED4=0,ED2="Total"),AND(ED4=0,ED2&lt;&gt;0)),EC1,""))</f>
        <v>48</v>
      </c>
      <c r="EE1" s="72">
        <f t="shared" ref="EE1" si="58">IF(EE4&lt;&gt;0,ED1+1,IF(OR(AND(EE4=0,EE2="Total"),AND(EE4=0,EE2&lt;&gt;0)),ED1,""))</f>
        <v>48</v>
      </c>
      <c r="EF1" s="72">
        <f t="shared" ref="EF1" si="59">IF(EF4&lt;&gt;0,EE1+1,IF(OR(AND(EF4=0,EF2="Total"),AND(EF4=0,EF2&lt;&gt;0)),EE1,""))</f>
        <v>49</v>
      </c>
      <c r="EG1" s="72">
        <f t="shared" ref="EG1" si="60">IF(EG4&lt;&gt;0,EF1+1,IF(OR(AND(EG4=0,EG2="Total"),AND(EG4=0,EG2&lt;&gt;0)),EF1,""))</f>
        <v>50</v>
      </c>
      <c r="EH1" s="72">
        <f t="shared" ref="EH1" si="61">IF(EH4&lt;&gt;0,EG1+1,IF(OR(AND(EH4=0,EH2="Total"),AND(EH4=0,EH2&lt;&gt;0)),EG1,""))</f>
        <v>51</v>
      </c>
      <c r="EI1" s="72">
        <f t="shared" ref="EI1" si="62">IF(EI4&lt;&gt;0,EH1+1,IF(OR(AND(EI4=0,EI2="Total"),AND(EI4=0,EI2&lt;&gt;0)),EH1,""))</f>
        <v>52</v>
      </c>
      <c r="EJ1" s="72">
        <f t="shared" ref="EJ1" si="63">IF(EJ4&lt;&gt;0,EI1+1,IF(OR(AND(EJ4=0,EJ2="Total"),AND(EJ4=0,EJ2&lt;&gt;0)),EI1,""))</f>
        <v>53</v>
      </c>
      <c r="EK1" s="72">
        <f t="shared" ref="EK1" si="64">IF(EK4&lt;&gt;0,EJ1+1,IF(OR(AND(EK4=0,EK2="Total"),AND(EK4=0,EK2&lt;&gt;0)),EJ1,""))</f>
        <v>54</v>
      </c>
      <c r="EL1" s="72">
        <f t="shared" ref="EL1" si="65">IF(EL4&lt;&gt;0,EK1+1,IF(OR(AND(EL4=0,EL2="Total"),AND(EL4=0,EL2&lt;&gt;0)),EK1,""))</f>
        <v>54</v>
      </c>
      <c r="EM1" s="72">
        <f t="shared" ref="EM1" si="66">IF(EM4&lt;&gt;0,EL1+1,IF(OR(AND(EM4=0,EM2="Total"),AND(EM4=0,EM2&lt;&gt;0)),EL1,""))</f>
        <v>55</v>
      </c>
      <c r="EN1" s="72">
        <f t="shared" ref="EN1" si="67">IF(EN4&lt;&gt;0,EM1+1,IF(OR(AND(EN4=0,EN2="Total"),AND(EN4=0,EN2&lt;&gt;0)),EM1,""))</f>
        <v>56</v>
      </c>
      <c r="EO1" s="72">
        <f t="shared" ref="EO1" si="68">IF(EO4&lt;&gt;0,EN1+1,IF(OR(AND(EO4=0,EO2="Total"),AND(EO4=0,EO2&lt;&gt;0)),EN1,""))</f>
        <v>57</v>
      </c>
      <c r="EP1" s="72">
        <f t="shared" ref="EP1" si="69">IF(EP4&lt;&gt;0,EO1+1,IF(OR(AND(EP4=0,EP2="Total"),AND(EP4=0,EP2&lt;&gt;0)),EO1,""))</f>
        <v>58</v>
      </c>
      <c r="EQ1" s="72">
        <f t="shared" ref="EQ1" si="70">IF(EQ4&lt;&gt;0,EP1+1,IF(OR(AND(EQ4=0,EQ2="Total"),AND(EQ4=0,EQ2&lt;&gt;0)),EP1,""))</f>
        <v>59</v>
      </c>
      <c r="ER1" s="72">
        <f t="shared" ref="ER1" si="71">IF(ER4&lt;&gt;0,EQ1+1,IF(OR(AND(ER4=0,ER2="Total"),AND(ER4=0,ER2&lt;&gt;0)),EQ1,""))</f>
        <v>60</v>
      </c>
      <c r="ES1" s="72">
        <f t="shared" ref="ES1" si="72">IF(ES4&lt;&gt;0,ER1+1,IF(OR(AND(ES4=0,ES2="Total"),AND(ES4=0,ES2&lt;&gt;0)),ER1,""))</f>
        <v>60</v>
      </c>
      <c r="ET1" s="72">
        <f t="shared" ref="ET1" si="73">IF(ET4&lt;&gt;0,ES1+1,IF(OR(AND(ET4=0,ET2="Total"),AND(ET4=0,ET2&lt;&gt;0)),ES1,""))</f>
        <v>60</v>
      </c>
      <c r="EU1" s="72" t="str">
        <f t="shared" ref="EU1" si="74">IF(EU4&lt;&gt;0,ET1+1,IF(OR(AND(EU4=0,EU2="Total"),AND(EU4=0,EU2&lt;&gt;0)),ET1,""))</f>
        <v/>
      </c>
      <c r="EV1" s="72" t="str">
        <f t="shared" ref="EV1" si="75">IF(EV4&lt;&gt;0,EU1+1,IF(OR(AND(EV4=0,EV2="Total"),AND(EV4=0,EV2&lt;&gt;0)),EU1,""))</f>
        <v/>
      </c>
      <c r="EW1" s="72" t="str">
        <f t="shared" ref="EW1" si="76">IF(EW4&lt;&gt;0,EV1+1,IF(OR(AND(EW4=0,EW2="Total"),AND(EW4=0,EW2&lt;&gt;0)),EV1,""))</f>
        <v/>
      </c>
      <c r="EX1" s="72" t="str">
        <f t="shared" ref="EX1" si="77">IF(EX4&lt;&gt;0,EW1+1,IF(OR(AND(EX4=0,EX2="Total"),AND(EX4=0,EX2&lt;&gt;0)),EW1,""))</f>
        <v/>
      </c>
      <c r="EY1" s="72" t="str">
        <f t="shared" ref="EY1" si="78">IF(EY4&lt;&gt;0,EX1+1,IF(OR(AND(EY4=0,EY2="Total"),AND(EY4=0,EY2&lt;&gt;0)),EX1,""))</f>
        <v/>
      </c>
      <c r="EZ1" s="72" t="str">
        <f t="shared" ref="EZ1" si="79">IF(EZ4&lt;&gt;0,EY1+1,IF(OR(AND(EZ4=0,EZ2="Total"),AND(EZ4=0,EZ2&lt;&gt;0)),EY1,""))</f>
        <v/>
      </c>
      <c r="FA1" s="72" t="str">
        <f t="shared" ref="FA1" si="80">IF(FA4&lt;&gt;0,EZ1+1,IF(OR(AND(FA4=0,FA2="Total"),AND(FA4=0,FA2&lt;&gt;0)),EZ1,""))</f>
        <v/>
      </c>
      <c r="FB1" s="72" t="str">
        <f t="shared" ref="FB1" si="81">IF(FB4&lt;&gt;0,FA1+1,IF(OR(AND(FB4=0,FB2="Total"),AND(FB4=0,FB2&lt;&gt;0)),FA1,""))</f>
        <v/>
      </c>
      <c r="FC1" s="72" t="str">
        <f t="shared" ref="FC1" si="82">IF(FC4&lt;&gt;0,FB1+1,IF(OR(AND(FC4=0,FC2="Total"),AND(FC4=0,FC2&lt;&gt;0)),FB1,""))</f>
        <v/>
      </c>
      <c r="FD1" s="72" t="str">
        <f t="shared" ref="FD1" si="83">IF(FD4&lt;&gt;0,FC1+1,IF(OR(AND(FD4=0,FD2="Total"),AND(FD4=0,FD2&lt;&gt;0)),FC1,""))</f>
        <v/>
      </c>
      <c r="FE1" s="72" t="str">
        <f t="shared" ref="FE1" si="84">IF(FE4&lt;&gt;0,FD1+1,IF(OR(AND(FE4=0,FE2="Total"),AND(FE4=0,FE2&lt;&gt;0)),FD1,""))</f>
        <v/>
      </c>
      <c r="FF1" s="72" t="str">
        <f t="shared" ref="FF1" si="85">IF(FF4&lt;&gt;0,FE1+1,IF(OR(AND(FF4=0,FF2="Total"),AND(FF4=0,FF2&lt;&gt;0)),FE1,""))</f>
        <v/>
      </c>
      <c r="FG1" s="72" t="str">
        <f t="shared" ref="FG1" si="86">IF(FG4&lt;&gt;0,FF1+1,IF(OR(AND(FG4=0,FG2="Total"),AND(FG4=0,FG2&lt;&gt;0)),FF1,""))</f>
        <v/>
      </c>
      <c r="FH1" s="72" t="str">
        <f t="shared" ref="FH1" si="87">IF(FH4&lt;&gt;0,FG1+1,IF(OR(AND(FH4=0,FH2="Total"),AND(FH4=0,FH2&lt;&gt;0)),FG1,""))</f>
        <v/>
      </c>
      <c r="FI1" s="72" t="str">
        <f t="shared" ref="FI1" si="88">IF(FI4&lt;&gt;0,FH1+1,IF(OR(AND(FI4=0,FI2="Total"),AND(FI4=0,FI2&lt;&gt;0)),FH1,""))</f>
        <v/>
      </c>
      <c r="FJ1" s="72" t="str">
        <f t="shared" ref="FJ1" si="89">IF(FJ4&lt;&gt;0,FI1+1,IF(OR(AND(FJ4=0,FJ2="Total"),AND(FJ4=0,FJ2&lt;&gt;0)),FI1,""))</f>
        <v/>
      </c>
      <c r="FK1" s="72" t="str">
        <f t="shared" ref="FK1" si="90">IF(FK4&lt;&gt;0,FJ1+1,IF(OR(AND(FK4=0,FK2="Total"),AND(FK4=0,FK2&lt;&gt;0)),FJ1,""))</f>
        <v/>
      </c>
      <c r="FL1" s="72" t="str">
        <f t="shared" ref="FL1" si="91">IF(FL4&lt;&gt;0,FK1+1,IF(OR(AND(FL4=0,FL2="Total"),AND(FL4=0,FL2&lt;&gt;0)),FK1,""))</f>
        <v/>
      </c>
      <c r="FM1" s="72" t="str">
        <f t="shared" ref="FM1" si="92">IF(FM4&lt;&gt;0,FL1+1,IF(OR(AND(FM4=0,FM2="Total"),AND(FM4=0,FM2&lt;&gt;0)),FL1,""))</f>
        <v/>
      </c>
      <c r="FN1" s="72" t="str">
        <f t="shared" ref="FN1" si="93">IF(FN4&lt;&gt;0,FM1+1,IF(OR(AND(FN4=0,FN2="Total"),AND(FN4=0,FN2&lt;&gt;0)),FM1,""))</f>
        <v/>
      </c>
      <c r="FO1" s="72" t="str">
        <f t="shared" ref="FO1" si="94">IF(FO4&lt;&gt;0,FN1+1,IF(OR(AND(FO4=0,FO2="Total"),AND(FO4=0,FO2&lt;&gt;0)),FN1,""))</f>
        <v/>
      </c>
      <c r="FP1" s="72" t="str">
        <f t="shared" ref="FP1" si="95">IF(FP4&lt;&gt;0,FO1+1,IF(OR(AND(FP4=0,FP2="Total"),AND(FP4=0,FP2&lt;&gt;0)),FO1,""))</f>
        <v/>
      </c>
      <c r="FQ1" s="72" t="str">
        <f t="shared" ref="FQ1" si="96">IF(FQ4&lt;&gt;0,FP1+1,IF(OR(AND(FQ4=0,FQ2="Total"),AND(FQ4=0,FQ2&lt;&gt;0)),FP1,""))</f>
        <v/>
      </c>
      <c r="FR1" s="72" t="str">
        <f t="shared" ref="FR1" si="97">IF(FR4&lt;&gt;0,FQ1+1,IF(OR(AND(FR4=0,FR2="Total"),AND(FR4=0,FR2&lt;&gt;0)),FQ1,""))</f>
        <v/>
      </c>
      <c r="FS1" s="72" t="str">
        <f t="shared" ref="FS1" si="98">IF(FS4&lt;&gt;0,FR1+1,IF(OR(AND(FS4=0,FS2="Total"),AND(FS4=0,FS2&lt;&gt;0)),FR1,""))</f>
        <v/>
      </c>
      <c r="FT1" s="72" t="str">
        <f t="shared" ref="FT1" si="99">IF(FT4&lt;&gt;0,FS1+1,IF(OR(AND(FT4=0,FT2="Total"),AND(FT4=0,FT2&lt;&gt;0)),FS1,""))</f>
        <v/>
      </c>
      <c r="FU1" s="72" t="str">
        <f t="shared" ref="FU1" si="100">IF(FU4&lt;&gt;0,FT1+1,IF(OR(AND(FU4=0,FU2="Total"),AND(FU4=0,FU2&lt;&gt;0)),FT1,""))</f>
        <v/>
      </c>
      <c r="FV1" s="72" t="str">
        <f t="shared" ref="FV1" si="101">IF(FV4&lt;&gt;0,FU1+1,IF(OR(AND(FV4=0,FV2="Total"),AND(FV4=0,FV2&lt;&gt;0)),FU1,""))</f>
        <v/>
      </c>
      <c r="FW1" s="72" t="str">
        <f t="shared" ref="FW1" si="102">IF(FW4&lt;&gt;0,FV1+1,IF(OR(AND(FW4=0,FW2="Total"),AND(FW4=0,FW2&lt;&gt;0)),FV1,""))</f>
        <v/>
      </c>
      <c r="FX1" s="72" t="str">
        <f t="shared" ref="FX1" si="103">IF(FX4&lt;&gt;0,FW1+1,IF(OR(AND(FX4=0,FX2="Total"),AND(FX4=0,FX2&lt;&gt;0)),FW1,""))</f>
        <v/>
      </c>
      <c r="FY1" s="72" t="str">
        <f t="shared" ref="FY1" si="104">IF(FY4&lt;&gt;0,FX1+1,IF(OR(AND(FY4=0,FY2="Total"),AND(FY4=0,FY2&lt;&gt;0)),FX1,""))</f>
        <v/>
      </c>
      <c r="FZ1" s="72" t="str">
        <f t="shared" ref="FZ1" si="105">IF(FZ4&lt;&gt;0,FY1+1,IF(OR(AND(FZ4=0,FZ2="Total"),AND(FZ4=0,FZ2&lt;&gt;0)),FY1,""))</f>
        <v/>
      </c>
      <c r="GA1" s="72" t="str">
        <f t="shared" ref="GA1" si="106">IF(GA4&lt;&gt;0,FZ1+1,IF(OR(AND(GA4=0,GA2="Total"),AND(GA4=0,GA2&lt;&gt;0)),FZ1,""))</f>
        <v/>
      </c>
      <c r="GB1" s="72" t="str">
        <f t="shared" ref="GB1" si="107">IF(GB4&lt;&gt;0,GA1+1,IF(OR(AND(GB4=0,GB2="Total"),AND(GB4=0,GB2&lt;&gt;0)),GA1,""))</f>
        <v/>
      </c>
      <c r="GC1" s="72" t="str">
        <f t="shared" ref="GC1" si="108">IF(GC4&lt;&gt;0,GB1+1,IF(OR(AND(GC4=0,GC2="Total"),AND(GC4=0,GC2&lt;&gt;0)),GB1,""))</f>
        <v/>
      </c>
      <c r="GD1" s="72" t="str">
        <f t="shared" ref="GD1" si="109">IF(GD4&lt;&gt;0,GC1+1,IF(OR(AND(GD4=0,GD2="Total"),AND(GD4=0,GD2&lt;&gt;0)),GC1,""))</f>
        <v/>
      </c>
      <c r="GE1" s="72" t="str">
        <f t="shared" ref="GE1" si="110">IF(GE4&lt;&gt;0,GD1+1,IF(OR(AND(GE4=0,GE2="Total"),AND(GE4=0,GE2&lt;&gt;0)),GD1,""))</f>
        <v/>
      </c>
      <c r="GF1" s="72" t="str">
        <f t="shared" ref="GF1" si="111">IF(GF4&lt;&gt;0,GE1+1,IF(OR(AND(GF4=0,GF2="Total"),AND(GF4=0,GF2&lt;&gt;0)),GE1,""))</f>
        <v/>
      </c>
      <c r="GG1" s="72" t="str">
        <f t="shared" ref="GG1" si="112">IF(GG4&lt;&gt;0,GF1+1,IF(OR(AND(GG4=0,GG2="Total"),AND(GG4=0,GG2&lt;&gt;0)),GF1,""))</f>
        <v/>
      </c>
      <c r="GH1" s="72" t="str">
        <f t="shared" ref="GH1" si="113">IF(GH4&lt;&gt;0,GG1+1,IF(OR(AND(GH4=0,GH2="Total"),AND(GH4=0,GH2&lt;&gt;0)),GG1,""))</f>
        <v/>
      </c>
      <c r="GI1" s="72" t="str">
        <f t="shared" ref="GI1" si="114">IF(GI4&lt;&gt;0,GH1+1,IF(OR(AND(GI4=0,GI2="Total"),AND(GI4=0,GI2&lt;&gt;0)),GH1,""))</f>
        <v/>
      </c>
      <c r="GJ1" s="72" t="str">
        <f t="shared" ref="GJ1" si="115">IF(GJ4&lt;&gt;0,GI1+1,IF(OR(AND(GJ4=0,GJ2="Total"),AND(GJ4=0,GJ2&lt;&gt;0)),GI1,""))</f>
        <v/>
      </c>
      <c r="GK1" s="72" t="str">
        <f t="shared" ref="GK1" si="116">IF(GK4&lt;&gt;0,GJ1+1,IF(OR(AND(GK4=0,GK2="Total"),AND(GK4=0,GK2&lt;&gt;0)),GJ1,""))</f>
        <v/>
      </c>
      <c r="GL1" s="72" t="str">
        <f t="shared" ref="GL1" si="117">IF(GL4&lt;&gt;0,GK1+1,IF(OR(AND(GL4=0,GL2="Total"),AND(GL4=0,GL2&lt;&gt;0)),GK1,""))</f>
        <v/>
      </c>
      <c r="GM1" s="72" t="str">
        <f t="shared" ref="GM1" si="118">IF(GM4&lt;&gt;0,GL1+1,IF(OR(AND(GM4=0,GM2="Total"),AND(GM4=0,GM2&lt;&gt;0)),GL1,""))</f>
        <v/>
      </c>
      <c r="GN1" s="72" t="str">
        <f t="shared" ref="GN1" si="119">IF(GN4&lt;&gt;0,GM1+1,IF(OR(AND(GN4=0,GN2="Total"),AND(GN4=0,GN2&lt;&gt;0)),GM1,""))</f>
        <v/>
      </c>
      <c r="GO1" s="72" t="str">
        <f t="shared" ref="GO1" si="120">IF(GO4&lt;&gt;0,GN1+1,IF(OR(AND(GO4=0,GO2="Total"),AND(GO4=0,GO2&lt;&gt;0)),GN1,""))</f>
        <v/>
      </c>
      <c r="GP1" s="72" t="str">
        <f t="shared" ref="GP1" si="121">IF(GP4&lt;&gt;0,GO1+1,IF(OR(AND(GP4=0,GP2="Total"),AND(GP4=0,GP2&lt;&gt;0)),GO1,""))</f>
        <v/>
      </c>
      <c r="GQ1" s="72" t="str">
        <f t="shared" ref="GQ1" si="122">IF(GQ4&lt;&gt;0,GP1+1,IF(OR(AND(GQ4=0,GQ2="Total"),AND(GQ4=0,GQ2&lt;&gt;0)),GP1,""))</f>
        <v/>
      </c>
      <c r="GR1" s="72" t="str">
        <f t="shared" ref="GR1" si="123">IF(GR4&lt;&gt;0,GQ1+1,IF(OR(AND(GR4=0,GR2="Total"),AND(GR4=0,GR2&lt;&gt;0)),GQ1,""))</f>
        <v/>
      </c>
      <c r="GS1" s="72" t="str">
        <f t="shared" ref="GS1" si="124">IF(GS4&lt;&gt;0,GR1+1,IF(OR(AND(GS4=0,GS2="Total"),AND(GS4=0,GS2&lt;&gt;0)),GR1,""))</f>
        <v/>
      </c>
      <c r="GT1" s="72" t="str">
        <f t="shared" ref="GT1" si="125">IF(GT4&lt;&gt;0,GS1+1,IF(OR(AND(GT4=0,GT2="Total"),AND(GT4=0,GT2&lt;&gt;0)),GS1,""))</f>
        <v/>
      </c>
      <c r="GU1" s="72" t="str">
        <f t="shared" ref="GU1" si="126">IF(GU4&lt;&gt;0,GT1+1,IF(OR(AND(GU4=0,GU2="Total"),AND(GU4=0,GU2&lt;&gt;0)),GT1,""))</f>
        <v/>
      </c>
      <c r="GV1" s="72" t="str">
        <f t="shared" ref="GV1" si="127">IF(GV4&lt;&gt;0,GU1+1,IF(OR(AND(GV4=0,GV2="Total"),AND(GV4=0,GV2&lt;&gt;0)),GU1,""))</f>
        <v/>
      </c>
      <c r="GW1" s="72" t="str">
        <f t="shared" ref="GW1" si="128">IF(GW4&lt;&gt;0,GV1+1,IF(OR(AND(GW4=0,GW2="Total"),AND(GW4=0,GW2&lt;&gt;0)),GV1,""))</f>
        <v/>
      </c>
      <c r="GX1" s="72" t="str">
        <f t="shared" ref="GX1" si="129">IF(GX4&lt;&gt;0,GW1+1,IF(OR(AND(GX4=0,GX2="Total"),AND(GX4=0,GX2&lt;&gt;0)),GW1,""))</f>
        <v/>
      </c>
      <c r="GY1" s="72" t="str">
        <f t="shared" ref="GY1" si="130">IF(GY4&lt;&gt;0,GX1+1,IF(OR(AND(GY4=0,GY2="Total"),AND(GY4=0,GY2&lt;&gt;0)),GX1,""))</f>
        <v/>
      </c>
      <c r="GZ1" s="72" t="str">
        <f t="shared" ref="GZ1" si="131">IF(GZ4&lt;&gt;0,GY1+1,IF(OR(AND(GZ4=0,GZ2="Total"),AND(GZ4=0,GZ2&lt;&gt;0)),GY1,""))</f>
        <v/>
      </c>
      <c r="HA1" s="72" t="str">
        <f t="shared" ref="HA1" si="132">IF(HA4&lt;&gt;0,GZ1+1,IF(OR(AND(HA4=0,HA2="Total"),AND(HA4=0,HA2&lt;&gt;0)),GZ1,""))</f>
        <v/>
      </c>
      <c r="HB1" s="72" t="str">
        <f t="shared" ref="HB1" si="133">IF(HB4&lt;&gt;0,HA1+1,IF(OR(AND(HB4=0,HB2="Total"),AND(HB4=0,HB2&lt;&gt;0)),HA1,""))</f>
        <v/>
      </c>
      <c r="HC1" s="72" t="str">
        <f t="shared" ref="HC1" si="134">IF(HC4&lt;&gt;0,HB1+1,IF(OR(AND(HC4=0,HC2="Total"),AND(HC4=0,HC2&lt;&gt;0)),HB1,""))</f>
        <v/>
      </c>
      <c r="HD1" s="72" t="str">
        <f t="shared" ref="HD1" si="135">IF(HD4&lt;&gt;0,HC1+1,IF(OR(AND(HD4=0,HD2="Total"),AND(HD4=0,HD2&lt;&gt;0)),HC1,""))</f>
        <v/>
      </c>
      <c r="HE1" s="72" t="str">
        <f t="shared" ref="HE1" si="136">IF(HE4&lt;&gt;0,HD1+1,IF(OR(AND(HE4=0,HE2="Total"),AND(HE4=0,HE2&lt;&gt;0)),HD1,""))</f>
        <v/>
      </c>
      <c r="HF1" s="72" t="str">
        <f t="shared" ref="HF1" si="137">IF(HF4&lt;&gt;0,HE1+1,IF(OR(AND(HF4=0,HF2="Total"),AND(HF4=0,HF2&lt;&gt;0)),HE1,""))</f>
        <v/>
      </c>
      <c r="HG1" s="72" t="str">
        <f t="shared" ref="HG1" si="138">IF(HG4&lt;&gt;0,HF1+1,IF(OR(AND(HG4=0,HG2="Total"),AND(HG4=0,HG2&lt;&gt;0)),HF1,""))</f>
        <v/>
      </c>
      <c r="HH1" s="72" t="str">
        <f t="shared" ref="HH1" si="139">IF(HH4&lt;&gt;0,HG1+1,IF(OR(AND(HH4=0,HH2="Total"),AND(HH4=0,HH2&lt;&gt;0)),HG1,""))</f>
        <v/>
      </c>
      <c r="HI1" s="72" t="str">
        <f t="shared" ref="HI1" si="140">IF(HI4&lt;&gt;0,HH1+1,IF(OR(AND(HI4=0,HI2="Total"),AND(HI4=0,HI2&lt;&gt;0)),HH1,""))</f>
        <v/>
      </c>
      <c r="HJ1" s="72" t="str">
        <f t="shared" ref="HJ1" si="141">IF(HJ4&lt;&gt;0,HI1+1,IF(OR(AND(HJ4=0,HJ2="Total"),AND(HJ4=0,HJ2&lt;&gt;0)),HI1,""))</f>
        <v/>
      </c>
      <c r="HK1" s="72" t="str">
        <f t="shared" ref="HK1" si="142">IF(HK4&lt;&gt;0,HJ1+1,IF(OR(AND(HK4=0,HK2="Total"),AND(HK4=0,HK2&lt;&gt;0)),HJ1,""))</f>
        <v/>
      </c>
      <c r="HL1" s="72" t="str">
        <f t="shared" ref="HL1" si="143">IF(HL4&lt;&gt;0,HK1+1,IF(OR(AND(HL4=0,HL2="Total"),AND(HL4=0,HL2&lt;&gt;0)),HK1,""))</f>
        <v/>
      </c>
      <c r="HM1" s="72" t="str">
        <f t="shared" ref="HM1" si="144">IF(HM4&lt;&gt;0,HL1+1,IF(OR(AND(HM4=0,HM2="Total"),AND(HM4=0,HM2&lt;&gt;0)),HL1,""))</f>
        <v/>
      </c>
      <c r="HN1" s="72" t="str">
        <f t="shared" ref="HN1" si="145">IF(HN4&lt;&gt;0,HM1+1,IF(OR(AND(HN4=0,HN2="Total"),AND(HN4=0,HN2&lt;&gt;0)),HM1,""))</f>
        <v/>
      </c>
      <c r="HO1" s="72" t="str">
        <f t="shared" ref="HO1" si="146">IF(HO4&lt;&gt;0,HN1+1,IF(OR(AND(HO4=0,HO2="Total"),AND(HO4=0,HO2&lt;&gt;0)),HN1,""))</f>
        <v/>
      </c>
      <c r="HP1" s="72" t="str">
        <f t="shared" ref="HP1" si="147">IF(HP4&lt;&gt;0,HO1+1,IF(OR(AND(HP4=0,HP2="Total"),AND(HP4=0,HP2&lt;&gt;0)),HO1,""))</f>
        <v/>
      </c>
      <c r="HQ1" s="72" t="str">
        <f t="shared" ref="HQ1" si="148">IF(HQ4&lt;&gt;0,HP1+1,IF(OR(AND(HQ4=0,HQ2="Total"),AND(HQ4=0,HQ2&lt;&gt;0)),HP1,""))</f>
        <v/>
      </c>
      <c r="HR1" s="72" t="str">
        <f t="shared" ref="HR1" si="149">IF(HR4&lt;&gt;0,HQ1+1,IF(OR(AND(HR4=0,HR2="Total"),AND(HR4=0,HR2&lt;&gt;0)),HQ1,""))</f>
        <v/>
      </c>
      <c r="HS1" s="72" t="str">
        <f t="shared" ref="HS1" si="150">IF(HS4&lt;&gt;0,HR1+1,IF(OR(AND(HS4=0,HS2="Total"),AND(HS4=0,HS2&lt;&gt;0)),HR1,""))</f>
        <v/>
      </c>
      <c r="HT1" s="72" t="str">
        <f t="shared" ref="HT1" si="151">IF(HT4&lt;&gt;0,HS1+1,IF(OR(AND(HT4=0,HT2="Total"),AND(HT4=0,HT2&lt;&gt;0)),HS1,""))</f>
        <v/>
      </c>
      <c r="HU1" s="72" t="str">
        <f t="shared" ref="HU1" si="152">IF(HU4&lt;&gt;0,HT1+1,IF(OR(AND(HU4=0,HU2="Total"),AND(HU4=0,HU2&lt;&gt;0)),HT1,""))</f>
        <v/>
      </c>
      <c r="HV1" s="72" t="str">
        <f t="shared" ref="HV1" si="153">IF(HV4&lt;&gt;0,HU1+1,IF(OR(AND(HV4=0,HV2="Total"),AND(HV4=0,HV2&lt;&gt;0)),HU1,""))</f>
        <v/>
      </c>
      <c r="HW1" s="72" t="str">
        <f t="shared" ref="HW1" si="154">IF(HW4&lt;&gt;0,HV1+1,IF(OR(AND(HW4=0,HW2="Total"),AND(HW4=0,HW2&lt;&gt;0)),HV1,""))</f>
        <v/>
      </c>
      <c r="HX1" s="72" t="str">
        <f t="shared" ref="HX1" si="155">IF(HX4&lt;&gt;0,HW1+1,IF(OR(AND(HX4=0,HX2="Total"),AND(HX4=0,HX2&lt;&gt;0)),HW1,""))</f>
        <v/>
      </c>
      <c r="HY1" s="72" t="str">
        <f t="shared" ref="HY1" si="156">IF(HY4&lt;&gt;0,HX1+1,IF(OR(AND(HY4=0,HY2="Total"),AND(HY4=0,HY2&lt;&gt;0)),HX1,""))</f>
        <v/>
      </c>
      <c r="HZ1" s="72" t="str">
        <f t="shared" ref="HZ1" si="157">IF(HZ4&lt;&gt;0,HY1+1,IF(OR(AND(HZ4=0,HZ2="Total"),AND(HZ4=0,HZ2&lt;&gt;0)),HY1,""))</f>
        <v/>
      </c>
      <c r="IA1" s="72" t="str">
        <f t="shared" ref="IA1" si="158">IF(IA4&lt;&gt;0,HZ1+1,IF(OR(AND(IA4=0,IA2="Total"),AND(IA4=0,IA2&lt;&gt;0)),HZ1,""))</f>
        <v/>
      </c>
      <c r="IB1" s="72" t="str">
        <f t="shared" ref="IB1" si="159">IF(IB4&lt;&gt;0,IA1+1,IF(OR(AND(IB4=0,IB2="Total"),AND(IB4=0,IB2&lt;&gt;0)),IA1,""))</f>
        <v/>
      </c>
      <c r="IC1" s="72" t="str">
        <f t="shared" ref="IC1" si="160">IF(IC4&lt;&gt;0,IB1+1,IF(OR(AND(IC4=0,IC2="Total"),AND(IC4=0,IC2&lt;&gt;0)),IB1,""))</f>
        <v/>
      </c>
      <c r="ID1" s="72" t="str">
        <f t="shared" ref="ID1" si="161">IF(ID4&lt;&gt;0,IC1+1,IF(OR(AND(ID4=0,ID2="Total"),AND(ID4=0,ID2&lt;&gt;0)),IC1,""))</f>
        <v/>
      </c>
      <c r="IE1" s="72" t="str">
        <f t="shared" ref="IE1" si="162">IF(IE4&lt;&gt;0,ID1+1,IF(OR(AND(IE4=0,IE2="Total"),AND(IE4=0,IE2&lt;&gt;0)),ID1,""))</f>
        <v/>
      </c>
      <c r="IF1" s="72" t="str">
        <f t="shared" ref="IF1" si="163">IF(IF4&lt;&gt;0,IE1+1,IF(OR(AND(IF4=0,IF2="Total"),AND(IF4=0,IF2&lt;&gt;0)),IE1,""))</f>
        <v/>
      </c>
      <c r="IG1" s="72" t="str">
        <f t="shared" ref="IG1" si="164">IF(IG4&lt;&gt;0,IF1+1,IF(OR(AND(IG4=0,IG2="Total"),AND(IG4=0,IG2&lt;&gt;0)),IF1,""))</f>
        <v/>
      </c>
      <c r="IH1" s="72" t="str">
        <f t="shared" ref="IH1" si="165">IF(IH4&lt;&gt;0,IG1+1,IF(OR(AND(IH4=0,IH2="Total"),AND(IH4=0,IH2&lt;&gt;0)),IG1,""))</f>
        <v/>
      </c>
      <c r="II1" s="72" t="str">
        <f t="shared" ref="II1" si="166">IF(II4&lt;&gt;0,IH1+1,IF(OR(AND(II4=0,II2="Total"),AND(II4=0,II2&lt;&gt;0)),IH1,""))</f>
        <v/>
      </c>
      <c r="IJ1" s="72" t="str">
        <f t="shared" ref="IJ1" si="167">IF(IJ4&lt;&gt;0,II1+1,IF(OR(AND(IJ4=0,IJ2="Total"),AND(IJ4=0,IJ2&lt;&gt;0)),II1,""))</f>
        <v/>
      </c>
      <c r="IK1" s="72" t="str">
        <f t="shared" ref="IK1" si="168">IF(IK4&lt;&gt;0,IJ1+1,IF(OR(AND(IK4=0,IK2="Total"),AND(IK4=0,IK2&lt;&gt;0)),IJ1,""))</f>
        <v/>
      </c>
      <c r="IL1" s="72" t="str">
        <f t="shared" ref="IL1" si="169">IF(IL4&lt;&gt;0,IK1+1,IF(OR(AND(IL4=0,IL2="Total"),AND(IL4=0,IL2&lt;&gt;0)),IK1,""))</f>
        <v/>
      </c>
      <c r="IM1" s="72" t="str">
        <f t="shared" ref="IM1" si="170">IF(IM4&lt;&gt;0,IL1+1,IF(OR(AND(IM4=0,IM2="Total"),AND(IM4=0,IM2&lt;&gt;0)),IL1,""))</f>
        <v/>
      </c>
      <c r="IN1" s="72" t="str">
        <f t="shared" ref="IN1" si="171">IF(IN4&lt;&gt;0,IM1+1,IF(OR(AND(IN4=0,IN2="Total"),AND(IN4=0,IN2&lt;&gt;0)),IM1,""))</f>
        <v/>
      </c>
      <c r="IO1" s="72" t="str">
        <f t="shared" ref="IO1" si="172">IF(IO4&lt;&gt;0,IN1+1,IF(OR(AND(IO4=0,IO2="Total"),AND(IO4=0,IO2&lt;&gt;0)),IN1,""))</f>
        <v/>
      </c>
      <c r="IP1" s="72" t="str">
        <f t="shared" ref="IP1" si="173">IF(IP4&lt;&gt;0,IO1+1,IF(OR(AND(IP4=0,IP2="Total"),AND(IP4=0,IP2&lt;&gt;0)),IO1,""))</f>
        <v/>
      </c>
      <c r="IQ1" s="72" t="str">
        <f t="shared" ref="IQ1" si="174">IF(IQ4&lt;&gt;0,IP1+1,IF(OR(AND(IQ4=0,IQ2="Total"),AND(IQ4=0,IQ2&lt;&gt;0)),IP1,""))</f>
        <v/>
      </c>
      <c r="IR1" s="72" t="str">
        <f t="shared" ref="IR1" si="175">IF(IR4&lt;&gt;0,IQ1+1,IF(OR(AND(IR4=0,IR2="Total"),AND(IR4=0,IR2&lt;&gt;0)),IQ1,""))</f>
        <v/>
      </c>
      <c r="IS1" s="72" t="str">
        <f t="shared" ref="IS1" si="176">IF(IS4&lt;&gt;0,IR1+1,IF(OR(AND(IS4=0,IS2="Total"),AND(IS4=0,IS2&lt;&gt;0)),IR1,""))</f>
        <v/>
      </c>
      <c r="IT1" s="72" t="str">
        <f t="shared" ref="IT1" si="177">IF(IT4&lt;&gt;0,IS1+1,IF(OR(AND(IT4=0,IT2="Total"),AND(IT4=0,IT2&lt;&gt;0)),IS1,""))</f>
        <v/>
      </c>
      <c r="IU1" s="72" t="str">
        <f t="shared" ref="IU1" si="178">IF(IU4&lt;&gt;0,IT1+1,IF(OR(AND(IU4=0,IU2="Total"),AND(IU4=0,IU2&lt;&gt;0)),IT1,""))</f>
        <v/>
      </c>
      <c r="IV1" s="72" t="str">
        <f t="shared" ref="IV1" si="179">IF(IV4&lt;&gt;0,IU1+1,IF(OR(AND(IV4=0,IV2="Total"),AND(IV4=0,IV2&lt;&gt;0)),IU1,""))</f>
        <v/>
      </c>
      <c r="IW1" s="72" t="str">
        <f t="shared" ref="IW1" si="180">IF(IW4&lt;&gt;0,IV1+1,IF(OR(AND(IW4=0,IW2="Total"),AND(IW4=0,IW2&lt;&gt;0)),IV1,""))</f>
        <v/>
      </c>
      <c r="IX1" s="72" t="str">
        <f t="shared" ref="IX1" si="181">IF(IX4&lt;&gt;0,IW1+1,IF(OR(AND(IX4=0,IX2="Total"),AND(IX4=0,IX2&lt;&gt;0)),IW1,""))</f>
        <v/>
      </c>
      <c r="IY1" s="72" t="str">
        <f t="shared" ref="IY1" si="182">IF(IY4&lt;&gt;0,IX1+1,IF(OR(AND(IY4=0,IY2="Total"),AND(IY4=0,IY2&lt;&gt;0)),IX1,""))</f>
        <v/>
      </c>
      <c r="IZ1" s="72" t="str">
        <f t="shared" ref="IZ1" si="183">IF(IZ4&lt;&gt;0,IY1+1,IF(OR(AND(IZ4=0,IZ2="Total"),AND(IZ4=0,IZ2&lt;&gt;0)),IY1,""))</f>
        <v/>
      </c>
      <c r="JA1" s="72" t="str">
        <f t="shared" ref="JA1" si="184">IF(JA4&lt;&gt;0,IZ1+1,IF(OR(AND(JA4=0,JA2="Total"),AND(JA4=0,JA2&lt;&gt;0)),IZ1,""))</f>
        <v/>
      </c>
      <c r="JB1" s="72" t="str">
        <f t="shared" ref="JB1" si="185">IF(JB4&lt;&gt;0,JA1+1,IF(OR(AND(JB4=0,JB2="Total"),AND(JB4=0,JB2&lt;&gt;0)),JA1,""))</f>
        <v/>
      </c>
      <c r="JC1" s="72" t="str">
        <f t="shared" ref="JC1" si="186">IF(JC4&lt;&gt;0,JB1+1,IF(OR(AND(JC4=0,JC2="Total"),AND(JC4=0,JC2&lt;&gt;0)),JB1,""))</f>
        <v/>
      </c>
      <c r="JD1" s="72" t="str">
        <f t="shared" ref="JD1" si="187">IF(JD4&lt;&gt;0,JC1+1,IF(OR(AND(JD4=0,JD2="Total"),AND(JD4=0,JD2&lt;&gt;0)),JC1,""))</f>
        <v/>
      </c>
      <c r="JE1" s="72" t="str">
        <f t="shared" ref="JE1" si="188">IF(JE4&lt;&gt;0,JD1+1,IF(OR(AND(JE4=0,JE2="Total"),AND(JE4=0,JE2&lt;&gt;0)),JD1,""))</f>
        <v/>
      </c>
      <c r="JF1" s="72" t="str">
        <f t="shared" ref="JF1" si="189">IF(JF4&lt;&gt;0,JE1+1,IF(OR(AND(JF4=0,JF2="Total"),AND(JF4=0,JF2&lt;&gt;0)),JE1,""))</f>
        <v/>
      </c>
      <c r="JG1" s="72" t="str">
        <f t="shared" ref="JG1" si="190">IF(JG4&lt;&gt;0,JF1+1,IF(OR(AND(JG4=0,JG2="Total"),AND(JG4=0,JG2&lt;&gt;0)),JF1,""))</f>
        <v/>
      </c>
      <c r="JH1" s="72" t="str">
        <f t="shared" ref="JH1" si="191">IF(JH4&lt;&gt;0,JG1+1,IF(OR(AND(JH4=0,JH2="Total"),AND(JH4=0,JH2&lt;&gt;0)),JG1,""))</f>
        <v/>
      </c>
      <c r="JI1" s="72" t="str">
        <f t="shared" ref="JI1" si="192">IF(JI4&lt;&gt;0,JH1+1,IF(OR(AND(JI4=0,JI2="Total"),AND(JI4=0,JI2&lt;&gt;0)),JH1,""))</f>
        <v/>
      </c>
      <c r="JJ1" s="72" t="str">
        <f t="shared" ref="JJ1" si="193">IF(JJ4&lt;&gt;0,JI1+1,IF(OR(AND(JJ4=0,JJ2="Total"),AND(JJ4=0,JJ2&lt;&gt;0)),JI1,""))</f>
        <v/>
      </c>
      <c r="JK1" s="72" t="str">
        <f t="shared" ref="JK1" si="194">IF(JK4&lt;&gt;0,JJ1+1,IF(OR(AND(JK4=0,JK2="Total"),AND(JK4=0,JK2&lt;&gt;0)),JJ1,""))</f>
        <v/>
      </c>
      <c r="JL1" s="72" t="str">
        <f t="shared" ref="JL1" si="195">IF(JL4&lt;&gt;0,JK1+1,IF(OR(AND(JL4=0,JL2="Total"),AND(JL4=0,JL2&lt;&gt;0)),JK1,""))</f>
        <v/>
      </c>
      <c r="JM1" s="72" t="str">
        <f t="shared" ref="JM1" si="196">IF(JM4&lt;&gt;0,JL1+1,IF(OR(AND(JM4=0,JM2="Total"),AND(JM4=0,JM2&lt;&gt;0)),JL1,""))</f>
        <v/>
      </c>
      <c r="JN1" s="72" t="str">
        <f t="shared" ref="JN1" si="197">IF(JN4&lt;&gt;0,JM1+1,IF(OR(AND(JN4=0,JN2="Total"),AND(JN4=0,JN2&lt;&gt;0)),JM1,""))</f>
        <v/>
      </c>
      <c r="JO1" s="72" t="str">
        <f t="shared" ref="JO1" si="198">IF(JO4&lt;&gt;0,JN1+1,IF(OR(AND(JO4=0,JO2="Total"),AND(JO4=0,JO2&lt;&gt;0)),JN1,""))</f>
        <v/>
      </c>
      <c r="JP1" s="72" t="str">
        <f t="shared" ref="JP1" si="199">IF(JP4&lt;&gt;0,JO1+1,IF(OR(AND(JP4=0,JP2="Total"),AND(JP4=0,JP2&lt;&gt;0)),JO1,""))</f>
        <v/>
      </c>
      <c r="JQ1" s="72" t="str">
        <f t="shared" ref="JQ1" si="200">IF(JQ4&lt;&gt;0,JP1+1,IF(OR(AND(JQ4=0,JQ2="Total"),AND(JQ4=0,JQ2&lt;&gt;0)),JP1,""))</f>
        <v/>
      </c>
      <c r="JR1" s="72" t="str">
        <f t="shared" ref="JR1" si="201">IF(JR4&lt;&gt;0,JQ1+1,IF(OR(AND(JR4=0,JR2="Total"),AND(JR4=0,JR2&lt;&gt;0)),JQ1,""))</f>
        <v/>
      </c>
      <c r="JS1" s="72" t="str">
        <f t="shared" ref="JS1" si="202">IF(JS4&lt;&gt;0,JR1+1,IF(OR(AND(JS4=0,JS2="Total"),AND(JS4=0,JS2&lt;&gt;0)),JR1,""))</f>
        <v/>
      </c>
      <c r="JT1" s="72" t="str">
        <f t="shared" ref="JT1" si="203">IF(JT4&lt;&gt;0,JS1+1,IF(OR(AND(JT4=0,JT2="Total"),AND(JT4=0,JT2&lt;&gt;0)),JS1,""))</f>
        <v/>
      </c>
      <c r="JU1" s="72" t="str">
        <f t="shared" ref="JU1" si="204">IF(JU4&lt;&gt;0,JT1+1,IF(OR(AND(JU4=0,JU2="Total"),AND(JU4=0,JU2&lt;&gt;0)),JT1,""))</f>
        <v/>
      </c>
      <c r="JV1" s="72" t="str">
        <f t="shared" ref="JV1" si="205">IF(JV4&lt;&gt;0,JU1+1,IF(OR(AND(JV4=0,JV2="Total"),AND(JV4=0,JV2&lt;&gt;0)),JU1,""))</f>
        <v/>
      </c>
      <c r="JW1" s="72" t="str">
        <f t="shared" ref="JW1" si="206">IF(JW4&lt;&gt;0,JV1+1,IF(OR(AND(JW4=0,JW2="Total"),AND(JW4=0,JW2&lt;&gt;0)),JV1,""))</f>
        <v/>
      </c>
      <c r="JX1" s="72" t="str">
        <f t="shared" ref="JX1" si="207">IF(JX4&lt;&gt;0,JW1+1,IF(OR(AND(JX4=0,JX2="Total"),AND(JX4=0,JX2&lt;&gt;0)),JW1,""))</f>
        <v/>
      </c>
      <c r="JY1" s="72" t="str">
        <f t="shared" ref="JY1" si="208">IF(JY4&lt;&gt;0,JX1+1,IF(OR(AND(JY4=0,JY2="Total"),AND(JY4=0,JY2&lt;&gt;0)),JX1,""))</f>
        <v/>
      </c>
      <c r="JZ1" s="72" t="str">
        <f t="shared" ref="JZ1" si="209">IF(JZ4&lt;&gt;0,JY1+1,IF(OR(AND(JZ4=0,JZ2="Total"),AND(JZ4=0,JZ2&lt;&gt;0)),JY1,""))</f>
        <v/>
      </c>
      <c r="KA1" s="72" t="str">
        <f t="shared" ref="KA1" si="210">IF(KA4&lt;&gt;0,JZ1+1,IF(OR(AND(KA4=0,KA2="Total"),AND(KA4=0,KA2&lt;&gt;0)),JZ1,""))</f>
        <v/>
      </c>
      <c r="KB1" s="72" t="str">
        <f t="shared" ref="KB1" si="211">IF(KB4&lt;&gt;0,KA1+1,IF(OR(AND(KB4=0,KB2="Total"),AND(KB4=0,KB2&lt;&gt;0)),KA1,""))</f>
        <v/>
      </c>
      <c r="KC1" s="72" t="str">
        <f t="shared" ref="KC1" si="212">IF(KC4&lt;&gt;0,KB1+1,IF(OR(AND(KC4=0,KC2="Total"),AND(KC4=0,KC2&lt;&gt;0)),KB1,""))</f>
        <v/>
      </c>
      <c r="KD1" s="72" t="str">
        <f t="shared" ref="KD1" si="213">IF(KD4&lt;&gt;0,KC1+1,IF(OR(AND(KD4=0,KD2="Total"),AND(KD4=0,KD2&lt;&gt;0)),KC1,""))</f>
        <v/>
      </c>
      <c r="KE1" s="72" t="str">
        <f t="shared" ref="KE1" si="214">IF(KE4&lt;&gt;0,KD1+1,IF(OR(AND(KE4=0,KE2="Total"),AND(KE4=0,KE2&lt;&gt;0)),KD1,""))</f>
        <v/>
      </c>
      <c r="KF1" s="72" t="str">
        <f t="shared" ref="KF1" si="215">IF(KF4&lt;&gt;0,KE1+1,IF(OR(AND(KF4=0,KF2="Total"),AND(KF4=0,KF2&lt;&gt;0)),KE1,""))</f>
        <v/>
      </c>
      <c r="KG1" s="72" t="str">
        <f t="shared" ref="KG1" si="216">IF(KG4&lt;&gt;0,KF1+1,IF(OR(AND(KG4=0,KG2="Total"),AND(KG4=0,KG2&lt;&gt;0)),KF1,""))</f>
        <v/>
      </c>
      <c r="KH1" s="72" t="str">
        <f t="shared" ref="KH1" si="217">IF(KH4&lt;&gt;0,KG1+1,IF(OR(AND(KH4=0,KH2="Total"),AND(KH4=0,KH2&lt;&gt;0)),KG1,""))</f>
        <v/>
      </c>
      <c r="KI1" s="72" t="str">
        <f t="shared" ref="KI1" si="218">IF(KI4&lt;&gt;0,KH1+1,IF(OR(AND(KI4=0,KI2="Total"),AND(KI4=0,KI2&lt;&gt;0)),KH1,""))</f>
        <v/>
      </c>
      <c r="KJ1" s="72" t="str">
        <f t="shared" ref="KJ1" si="219">IF(KJ4&lt;&gt;0,KI1+1,IF(OR(AND(KJ4=0,KJ2="Total"),AND(KJ4=0,KJ2&lt;&gt;0)),KI1,""))</f>
        <v/>
      </c>
      <c r="KK1" s="72" t="str">
        <f t="shared" ref="KK1" si="220">IF(KK4&lt;&gt;0,KJ1+1,IF(OR(AND(KK4=0,KK2="Total"),AND(KK4=0,KK2&lt;&gt;0)),KJ1,""))</f>
        <v/>
      </c>
      <c r="KL1" s="72" t="str">
        <f t="shared" ref="KL1" si="221">IF(KL4&lt;&gt;0,KK1+1,IF(OR(AND(KL4=0,KL2="Total"),AND(KL4=0,KL2&lt;&gt;0)),KK1,""))</f>
        <v/>
      </c>
      <c r="KM1" s="72" t="str">
        <f t="shared" ref="KM1" si="222">IF(KM4&lt;&gt;0,KL1+1,IF(OR(AND(KM4=0,KM2="Total"),AND(KM4=0,KM2&lt;&gt;0)),KL1,""))</f>
        <v/>
      </c>
      <c r="KN1" s="72" t="str">
        <f t="shared" ref="KN1" si="223">IF(KN4&lt;&gt;0,KM1+1,IF(OR(AND(KN4=0,KN2="Total"),AND(KN4=0,KN2&lt;&gt;0)),KM1,""))</f>
        <v/>
      </c>
      <c r="KO1" s="72" t="str">
        <f t="shared" ref="KO1" si="224">IF(KO4&lt;&gt;0,KN1+1,IF(OR(AND(KO4=0,KO2="Total"),AND(KO4=0,KO2&lt;&gt;0)),KN1,""))</f>
        <v/>
      </c>
      <c r="KP1" s="72" t="str">
        <f t="shared" ref="KP1" si="225">IF(KP4&lt;&gt;0,KO1+1,IF(OR(AND(KP4=0,KP2="Total"),AND(KP4=0,KP2&lt;&gt;0)),KO1,""))</f>
        <v/>
      </c>
      <c r="KQ1" s="72" t="str">
        <f t="shared" ref="KQ1" si="226">IF(KQ4&lt;&gt;0,KP1+1,IF(OR(AND(KQ4=0,KQ2="Total"),AND(KQ4=0,KQ2&lt;&gt;0)),KP1,""))</f>
        <v/>
      </c>
      <c r="KR1" s="72" t="str">
        <f t="shared" ref="KR1" si="227">IF(KR4&lt;&gt;0,KQ1+1,IF(OR(AND(KR4=0,KR2="Total"),AND(KR4=0,KR2&lt;&gt;0)),KQ1,""))</f>
        <v/>
      </c>
      <c r="KS1" s="72" t="str">
        <f t="shared" ref="KS1" si="228">IF(KS4&lt;&gt;0,KR1+1,IF(OR(AND(KS4=0,KS2="Total"),AND(KS4=0,KS2&lt;&gt;0)),KR1,""))</f>
        <v/>
      </c>
      <c r="KT1" s="72" t="str">
        <f t="shared" ref="KT1" si="229">IF(KT4&lt;&gt;0,KS1+1,IF(OR(AND(KT4=0,KT2="Total"),AND(KT4=0,KT2&lt;&gt;0)),KS1,""))</f>
        <v/>
      </c>
      <c r="KU1" s="72" t="str">
        <f t="shared" ref="KU1" si="230">IF(KU4&lt;&gt;0,KT1+1,IF(OR(AND(KU4=0,KU2="Total"),AND(KU4=0,KU2&lt;&gt;0)),KT1,""))</f>
        <v/>
      </c>
      <c r="KV1" s="72" t="str">
        <f t="shared" ref="KV1" si="231">IF(KV4&lt;&gt;0,KU1+1,IF(OR(AND(KV4=0,KV2="Total"),AND(KV4=0,KV2&lt;&gt;0)),KU1,""))</f>
        <v/>
      </c>
      <c r="KW1" s="72" t="str">
        <f t="shared" ref="KW1" si="232">IF(KW4&lt;&gt;0,KV1+1,IF(OR(AND(KW4=0,KW2="Total"),AND(KW4=0,KW2&lt;&gt;0)),KV1,""))</f>
        <v/>
      </c>
      <c r="KX1" s="72" t="str">
        <f t="shared" ref="KX1" si="233">IF(KX4&lt;&gt;0,KW1+1,IF(OR(AND(KX4=0,KX2="Total"),AND(KX4=0,KX2&lt;&gt;0)),KW1,""))</f>
        <v/>
      </c>
      <c r="KY1" s="72" t="str">
        <f t="shared" ref="KY1" si="234">IF(KY4&lt;&gt;0,KX1+1,IF(OR(AND(KY4=0,KY2="Total"),AND(KY4=0,KY2&lt;&gt;0)),KX1,""))</f>
        <v/>
      </c>
      <c r="KZ1" s="72" t="str">
        <f t="shared" ref="KZ1" si="235">IF(KZ4&lt;&gt;0,KY1+1,IF(OR(AND(KZ4=0,KZ2="Total"),AND(KZ4=0,KZ2&lt;&gt;0)),KY1,""))</f>
        <v/>
      </c>
      <c r="LA1" s="72" t="str">
        <f t="shared" ref="LA1" si="236">IF(LA4&lt;&gt;0,KZ1+1,IF(OR(AND(LA4=0,LA2="Total"),AND(LA4=0,LA2&lt;&gt;0)),KZ1,""))</f>
        <v/>
      </c>
      <c r="LB1" s="72" t="str">
        <f t="shared" ref="LB1" si="237">IF(LB4&lt;&gt;0,LA1+1,IF(OR(AND(LB4=0,LB2="Total"),AND(LB4=0,LB2&lt;&gt;0)),LA1,""))</f>
        <v/>
      </c>
      <c r="LC1" s="72" t="str">
        <f t="shared" ref="LC1" si="238">IF(LC4&lt;&gt;0,LB1+1,IF(OR(AND(LC4=0,LC2="Total"),AND(LC4=0,LC2&lt;&gt;0)),LB1,""))</f>
        <v/>
      </c>
      <c r="LD1" s="72" t="str">
        <f t="shared" ref="LD1" si="239">IF(LD4&lt;&gt;0,LC1+1,IF(OR(AND(LD4=0,LD2="Total"),AND(LD4=0,LD2&lt;&gt;0)),LC1,""))</f>
        <v/>
      </c>
      <c r="LE1" s="72" t="str">
        <f t="shared" ref="LE1" si="240">IF(LE4&lt;&gt;0,LD1+1,IF(OR(AND(LE4=0,LE2="Total"),AND(LE4=0,LE2&lt;&gt;0)),LD1,""))</f>
        <v/>
      </c>
      <c r="LF1" s="72" t="str">
        <f t="shared" ref="LF1" si="241">IF(LF4&lt;&gt;0,LE1+1,IF(OR(AND(LF4=0,LF2="Total"),AND(LF4=0,LF2&lt;&gt;0)),LE1,""))</f>
        <v/>
      </c>
      <c r="LG1" s="72" t="str">
        <f t="shared" ref="LG1" si="242">IF(LG4&lt;&gt;0,LF1+1,IF(OR(AND(LG4=0,LG2="Total"),AND(LG4=0,LG2&lt;&gt;0)),LF1,""))</f>
        <v/>
      </c>
      <c r="LH1" s="72" t="str">
        <f t="shared" ref="LH1" si="243">IF(LH4&lt;&gt;0,LG1+1,IF(OR(AND(LH4=0,LH2="Total"),AND(LH4=0,LH2&lt;&gt;0)),LG1,""))</f>
        <v/>
      </c>
      <c r="LI1" s="72" t="str">
        <f t="shared" ref="LI1" si="244">IF(LI4&lt;&gt;0,LH1+1,IF(OR(AND(LI4=0,LI2="Total"),AND(LI4=0,LI2&lt;&gt;0)),LH1,""))</f>
        <v/>
      </c>
      <c r="LJ1" s="72" t="str">
        <f t="shared" ref="LJ1" si="245">IF(LJ4&lt;&gt;0,LI1+1,IF(OR(AND(LJ4=0,LJ2="Total"),AND(LJ4=0,LJ2&lt;&gt;0)),LI1,""))</f>
        <v/>
      </c>
      <c r="LK1" s="72" t="str">
        <f t="shared" ref="LK1" si="246">IF(LK4&lt;&gt;0,LJ1+1,IF(OR(AND(LK4=0,LK2="Total"),AND(LK4=0,LK2&lt;&gt;0)),LJ1,""))</f>
        <v/>
      </c>
      <c r="LL1" s="72" t="str">
        <f t="shared" ref="LL1" si="247">IF(LL4&lt;&gt;0,LK1+1,IF(OR(AND(LL4=0,LL2="Total"),AND(LL4=0,LL2&lt;&gt;0)),LK1,""))</f>
        <v/>
      </c>
      <c r="LM1" s="72" t="str">
        <f t="shared" ref="LM1" si="248">IF(LM4&lt;&gt;0,LL1+1,IF(OR(AND(LM4=0,LM2="Total"),AND(LM4=0,LM2&lt;&gt;0)),LL1,""))</f>
        <v/>
      </c>
      <c r="LN1" s="72" t="str">
        <f t="shared" ref="LN1" si="249">IF(LN4&lt;&gt;0,LM1+1,IF(OR(AND(LN4=0,LN2="Total"),AND(LN4=0,LN2&lt;&gt;0)),LM1,""))</f>
        <v/>
      </c>
      <c r="LO1" s="72" t="str">
        <f t="shared" ref="LO1" si="250">IF(LO4&lt;&gt;0,LN1+1,IF(OR(AND(LO4=0,LO2="Total"),AND(LO4=0,LO2&lt;&gt;0)),LN1,""))</f>
        <v/>
      </c>
      <c r="LP1" s="72" t="str">
        <f t="shared" ref="LP1" si="251">IF(LP4&lt;&gt;0,LO1+1,IF(OR(AND(LP4=0,LP2="Total"),AND(LP4=0,LP2&lt;&gt;0)),LO1,""))</f>
        <v/>
      </c>
      <c r="LQ1" s="72" t="str">
        <f t="shared" ref="LQ1" si="252">IF(LQ4&lt;&gt;0,LP1+1,IF(OR(AND(LQ4=0,LQ2="Total"),AND(LQ4=0,LQ2&lt;&gt;0)),LP1,""))</f>
        <v/>
      </c>
      <c r="LR1" s="72" t="str">
        <f t="shared" ref="LR1" si="253">IF(LR4&lt;&gt;0,LQ1+1,IF(OR(AND(LR4=0,LR2="Total"),AND(LR4=0,LR2&lt;&gt;0)),LQ1,""))</f>
        <v/>
      </c>
      <c r="LS1" s="72" t="str">
        <f t="shared" ref="LS1" si="254">IF(LS4&lt;&gt;0,LR1+1,IF(OR(AND(LS4=0,LS2="Total"),AND(LS4=0,LS2&lt;&gt;0)),LR1,""))</f>
        <v/>
      </c>
      <c r="LT1" s="72" t="str">
        <f t="shared" ref="LT1" si="255">IF(LT4&lt;&gt;0,LS1+1,IF(OR(AND(LT4=0,LT2="Total"),AND(LT4=0,LT2&lt;&gt;0)),LS1,""))</f>
        <v/>
      </c>
      <c r="LU1" s="72" t="str">
        <f t="shared" ref="LU1" si="256">IF(LU4&lt;&gt;0,LT1+1,IF(OR(AND(LU4=0,LU2="Total"),AND(LU4=0,LU2&lt;&gt;0)),LT1,""))</f>
        <v/>
      </c>
      <c r="LV1" s="72" t="str">
        <f t="shared" ref="LV1" si="257">IF(LV4&lt;&gt;0,LU1+1,IF(OR(AND(LV4=0,LV2="Total"),AND(LV4=0,LV2&lt;&gt;0)),LU1,""))</f>
        <v/>
      </c>
      <c r="LW1" s="72" t="str">
        <f t="shared" ref="LW1" si="258">IF(LW4&lt;&gt;0,LV1+1,IF(OR(AND(LW4=0,LW2="Total"),AND(LW4=0,LW2&lt;&gt;0)),LV1,""))</f>
        <v/>
      </c>
      <c r="LX1" s="72" t="str">
        <f t="shared" ref="LX1" si="259">IF(LX4&lt;&gt;0,LW1+1,IF(OR(AND(LX4=0,LX2="Total"),AND(LX4=0,LX2&lt;&gt;0)),LW1,""))</f>
        <v/>
      </c>
      <c r="LY1" s="72" t="str">
        <f t="shared" ref="LY1" si="260">IF(LY4&lt;&gt;0,LX1+1,IF(OR(AND(LY4=0,LY2="Total"),AND(LY4=0,LY2&lt;&gt;0)),LX1,""))</f>
        <v/>
      </c>
      <c r="LZ1" s="72" t="str">
        <f t="shared" ref="LZ1" si="261">IF(LZ4&lt;&gt;0,LY1+1,IF(OR(AND(LZ4=0,LZ2="Total"),AND(LZ4=0,LZ2&lt;&gt;0)),LY1,""))</f>
        <v/>
      </c>
      <c r="MA1" s="72" t="str">
        <f t="shared" ref="MA1" si="262">IF(MA4&lt;&gt;0,LZ1+1,IF(OR(AND(MA4=0,MA2="Total"),AND(MA4=0,MA2&lt;&gt;0)),LZ1,""))</f>
        <v/>
      </c>
      <c r="MB1" s="72" t="str">
        <f t="shared" ref="MB1" si="263">IF(MB4&lt;&gt;0,MA1+1,IF(OR(AND(MB4=0,MB2="Total"),AND(MB4=0,MB2&lt;&gt;0)),MA1,""))</f>
        <v/>
      </c>
      <c r="MC1" s="72" t="str">
        <f t="shared" ref="MC1" si="264">IF(MC4&lt;&gt;0,MB1+1,IF(OR(AND(MC4=0,MC2="Total"),AND(MC4=0,MC2&lt;&gt;0)),MB1,""))</f>
        <v/>
      </c>
      <c r="MD1" s="72" t="str">
        <f t="shared" ref="MD1" si="265">IF(MD4&lt;&gt;0,MC1+1,IF(OR(AND(MD4=0,MD2="Total"),AND(MD4=0,MD2&lt;&gt;0)),MC1,""))</f>
        <v/>
      </c>
      <c r="ME1" s="72" t="str">
        <f t="shared" ref="ME1" si="266">IF(ME4&lt;&gt;0,MD1+1,IF(OR(AND(ME4=0,ME2="Total"),AND(ME4=0,ME2&lt;&gt;0)),MD1,""))</f>
        <v/>
      </c>
      <c r="MF1" s="72" t="str">
        <f t="shared" ref="MF1" si="267">IF(MF4&lt;&gt;0,ME1+1,IF(OR(AND(MF4=0,MF2="Total"),AND(MF4=0,MF2&lt;&gt;0)),ME1,""))</f>
        <v/>
      </c>
      <c r="MG1" s="72" t="str">
        <f t="shared" ref="MG1" si="268">IF(MG4&lt;&gt;0,MF1+1,IF(OR(AND(MG4=0,MG2="Total"),AND(MG4=0,MG2&lt;&gt;0)),MF1,""))</f>
        <v/>
      </c>
      <c r="MH1" s="72" t="str">
        <f t="shared" ref="MH1" si="269">IF(MH4&lt;&gt;0,MG1+1,IF(OR(AND(MH4=0,MH2="Total"),AND(MH4=0,MH2&lt;&gt;0)),MG1,""))</f>
        <v/>
      </c>
      <c r="MI1" s="72" t="str">
        <f t="shared" ref="MI1" si="270">IF(MI4&lt;&gt;0,MH1+1,IF(OR(AND(MI4=0,MI2="Total"),AND(MI4=0,MI2&lt;&gt;0)),MH1,""))</f>
        <v/>
      </c>
      <c r="MJ1" s="72" t="str">
        <f t="shared" ref="MJ1" si="271">IF(MJ4&lt;&gt;0,MI1+1,IF(OR(AND(MJ4=0,MJ2="Total"),AND(MJ4=0,MJ2&lt;&gt;0)),MI1,""))</f>
        <v/>
      </c>
      <c r="MK1" s="72" t="str">
        <f t="shared" ref="MK1" si="272">IF(MK4&lt;&gt;0,MJ1+1,IF(OR(AND(MK4=0,MK2="Total"),AND(MK4=0,MK2&lt;&gt;0)),MJ1,""))</f>
        <v/>
      </c>
      <c r="ML1" s="72" t="str">
        <f t="shared" ref="ML1" si="273">IF(ML4&lt;&gt;0,MK1+1,IF(OR(AND(ML4=0,ML2="Total"),AND(ML4=0,ML2&lt;&gt;0)),MK1,""))</f>
        <v/>
      </c>
      <c r="MM1" s="72" t="str">
        <f t="shared" ref="MM1" si="274">IF(MM4&lt;&gt;0,ML1+1,IF(OR(AND(MM4=0,MM2="Total"),AND(MM4=0,MM2&lt;&gt;0)),ML1,""))</f>
        <v/>
      </c>
      <c r="MN1" s="72" t="str">
        <f t="shared" ref="MN1" si="275">IF(MN4&lt;&gt;0,MM1+1,IF(OR(AND(MN4=0,MN2="Total"),AND(MN4=0,MN2&lt;&gt;0)),MM1,""))</f>
        <v/>
      </c>
      <c r="MO1" s="72" t="str">
        <f t="shared" ref="MO1" si="276">IF(MO4&lt;&gt;0,MN1+1,IF(OR(AND(MO4=0,MO2="Total"),AND(MO4=0,MO2&lt;&gt;0)),MN1,""))</f>
        <v/>
      </c>
      <c r="MP1" s="72" t="str">
        <f t="shared" ref="MP1" si="277">IF(MP4&lt;&gt;0,MO1+1,IF(OR(AND(MP4=0,MP2="Total"),AND(MP4=0,MP2&lt;&gt;0)),MO1,""))</f>
        <v/>
      </c>
      <c r="MQ1" s="72" t="str">
        <f t="shared" ref="MQ1" si="278">IF(MQ4&lt;&gt;0,MP1+1,IF(OR(AND(MQ4=0,MQ2="Total"),AND(MQ4=0,MQ2&lt;&gt;0)),MP1,""))</f>
        <v/>
      </c>
      <c r="MR1" s="72" t="str">
        <f t="shared" ref="MR1" si="279">IF(MR4&lt;&gt;0,MQ1+1,IF(OR(AND(MR4=0,MR2="Total"),AND(MR4=0,MR2&lt;&gt;0)),MQ1,""))</f>
        <v/>
      </c>
      <c r="MS1" s="72" t="str">
        <f t="shared" ref="MS1" si="280">IF(MS4&lt;&gt;0,MR1+1,IF(OR(AND(MS4=0,MS2="Total"),AND(MS4=0,MS2&lt;&gt;0)),MR1,""))</f>
        <v/>
      </c>
      <c r="MT1" s="72" t="str">
        <f t="shared" ref="MT1" si="281">IF(MT4&lt;&gt;0,MS1+1,IF(OR(AND(MT4=0,MT2="Total"),AND(MT4=0,MT2&lt;&gt;0)),MS1,""))</f>
        <v/>
      </c>
      <c r="MU1" s="72" t="str">
        <f t="shared" ref="MU1" si="282">IF(MU4&lt;&gt;0,MT1+1,IF(OR(AND(MU4=0,MU2="Total"),AND(MU4=0,MU2&lt;&gt;0)),MT1,""))</f>
        <v/>
      </c>
      <c r="MV1" s="72" t="str">
        <f t="shared" ref="MV1" si="283">IF(MV4&lt;&gt;0,MU1+1,IF(OR(AND(MV4=0,MV2="Total"),AND(MV4=0,MV2&lt;&gt;0)),MU1,""))</f>
        <v/>
      </c>
      <c r="MW1" s="72" t="str">
        <f t="shared" ref="MW1" si="284">IF(MW4&lt;&gt;0,MV1+1,IF(OR(AND(MW4=0,MW2="Total"),AND(MW4=0,MW2&lt;&gt;0)),MV1,""))</f>
        <v/>
      </c>
      <c r="MX1" s="72" t="str">
        <f t="shared" ref="MX1" si="285">IF(MX4&lt;&gt;0,MW1+1,IF(OR(AND(MX4=0,MX2="Total"),AND(MX4=0,MX2&lt;&gt;0)),MW1,""))</f>
        <v/>
      </c>
      <c r="MY1" s="72" t="str">
        <f t="shared" ref="MY1" si="286">IF(MY4&lt;&gt;0,MX1+1,IF(OR(AND(MY4=0,MY2="Total"),AND(MY4=0,MY2&lt;&gt;0)),MX1,""))</f>
        <v/>
      </c>
      <c r="MZ1" s="72" t="str">
        <f t="shared" ref="MZ1" si="287">IF(MZ4&lt;&gt;0,MY1+1,IF(OR(AND(MZ4=0,MZ2="Total"),AND(MZ4=0,MZ2&lt;&gt;0)),MY1,""))</f>
        <v/>
      </c>
      <c r="NA1" s="72" t="str">
        <f t="shared" ref="NA1" si="288">IF(NA4&lt;&gt;0,MZ1+1,IF(OR(AND(NA4=0,NA2="Total"),AND(NA4=0,NA2&lt;&gt;0)),MZ1,""))</f>
        <v/>
      </c>
      <c r="NB1" s="72" t="str">
        <f t="shared" ref="NB1" si="289">IF(NB4&lt;&gt;0,NA1+1,IF(OR(AND(NB4=0,NB2="Total"),AND(NB4=0,NB2&lt;&gt;0)),NA1,""))</f>
        <v/>
      </c>
      <c r="NC1" s="72" t="str">
        <f t="shared" ref="NC1" si="290">IF(NC4&lt;&gt;0,NB1+1,IF(OR(AND(NC4=0,NC2="Total"),AND(NC4=0,NC2&lt;&gt;0)),NB1,""))</f>
        <v/>
      </c>
      <c r="ND1" s="72" t="str">
        <f t="shared" ref="ND1" si="291">IF(ND4&lt;&gt;0,NC1+1,IF(OR(AND(ND4=0,ND2="Total"),AND(ND4=0,ND2&lt;&gt;0)),NC1,""))</f>
        <v/>
      </c>
      <c r="NE1" s="72" t="str">
        <f t="shared" ref="NE1" si="292">IF(NE4&lt;&gt;0,ND1+1,IF(OR(AND(NE4=0,NE2="Total"),AND(NE4=0,NE2&lt;&gt;0)),ND1,""))</f>
        <v/>
      </c>
      <c r="NF1" s="72" t="str">
        <f t="shared" ref="NF1" si="293">IF(NF4&lt;&gt;0,NE1+1,IF(OR(AND(NF4=0,NF2="Total"),AND(NF4=0,NF2&lt;&gt;0)),NE1,""))</f>
        <v/>
      </c>
    </row>
    <row r="2" spans="1:370" ht="20.25" customHeight="1" x14ac:dyDescent="0.25">
      <c r="C2" s="1" t="s">
        <v>0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101" t="s">
        <v>1</v>
      </c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"/>
      <c r="AF2" s="1"/>
      <c r="BX2" s="102" t="s">
        <v>2</v>
      </c>
      <c r="BY2" s="103"/>
      <c r="BZ2" s="103"/>
      <c r="CA2" s="103"/>
      <c r="CB2" s="104"/>
      <c r="CC2" s="86"/>
      <c r="CD2" s="105" t="s">
        <v>3</v>
      </c>
      <c r="CE2" s="106" t="s">
        <v>4</v>
      </c>
      <c r="CF2" s="107"/>
      <c r="CG2" s="107"/>
      <c r="CH2" s="107"/>
      <c r="CI2" s="108"/>
      <c r="CJ2" s="87"/>
      <c r="CK2" s="109" t="s">
        <v>3</v>
      </c>
      <c r="CL2" s="1" t="s">
        <v>5</v>
      </c>
      <c r="CM2" s="110" t="s">
        <v>6</v>
      </c>
      <c r="CN2" s="111"/>
      <c r="CO2" s="111"/>
      <c r="CP2" s="111"/>
      <c r="CQ2" s="112"/>
      <c r="CR2" s="88"/>
      <c r="CS2" s="109" t="s">
        <v>3</v>
      </c>
      <c r="CT2" s="113" t="s">
        <v>7</v>
      </c>
      <c r="CU2" s="114"/>
      <c r="CV2" s="114"/>
      <c r="CW2" s="114"/>
      <c r="CX2" s="115"/>
      <c r="CY2" s="89"/>
      <c r="CZ2" s="99" t="s">
        <v>3</v>
      </c>
      <c r="DA2" s="116" t="s">
        <v>8</v>
      </c>
      <c r="DB2" s="96" t="s">
        <v>9</v>
      </c>
      <c r="DC2" s="97"/>
      <c r="DD2" s="97"/>
      <c r="DE2" s="97"/>
      <c r="DF2" s="98"/>
      <c r="DG2" s="85"/>
      <c r="DH2" s="99" t="s">
        <v>3</v>
      </c>
      <c r="DI2" s="96" t="s">
        <v>10</v>
      </c>
      <c r="DJ2" s="97"/>
      <c r="DK2" s="97"/>
      <c r="DL2" s="97"/>
      <c r="DM2" s="83"/>
      <c r="DN2" s="84"/>
      <c r="DO2" s="99" t="s">
        <v>3</v>
      </c>
      <c r="DP2" s="99" t="s">
        <v>11</v>
      </c>
      <c r="DQ2" s="96" t="s">
        <v>12</v>
      </c>
      <c r="DR2" s="97"/>
      <c r="DS2" s="97"/>
      <c r="DT2" s="97"/>
      <c r="DU2" s="98"/>
      <c r="DV2" s="85"/>
      <c r="DW2" s="99" t="s">
        <v>3</v>
      </c>
      <c r="DX2" s="96" t="s">
        <v>13</v>
      </c>
      <c r="DY2" s="97"/>
      <c r="DZ2" s="97"/>
      <c r="EA2" s="97"/>
      <c r="EB2" s="98"/>
      <c r="EC2" s="85"/>
      <c r="ED2" s="99" t="s">
        <v>3</v>
      </c>
      <c r="EE2" s="99" t="s">
        <v>14</v>
      </c>
      <c r="EF2" s="96" t="s">
        <v>284</v>
      </c>
      <c r="EG2" s="97"/>
      <c r="EH2" s="97"/>
      <c r="EI2" s="97"/>
      <c r="EJ2" s="98"/>
      <c r="EK2" s="85"/>
      <c r="EL2" s="99" t="s">
        <v>3</v>
      </c>
      <c r="EM2" s="96" t="s">
        <v>285</v>
      </c>
      <c r="EN2" s="97"/>
      <c r="EO2" s="97"/>
      <c r="EP2" s="97"/>
      <c r="EQ2" s="98"/>
      <c r="ER2" s="85"/>
      <c r="ES2" s="99" t="s">
        <v>3</v>
      </c>
      <c r="ET2" s="100" t="s">
        <v>286</v>
      </c>
    </row>
    <row r="3" spans="1:370" x14ac:dyDescent="0.25">
      <c r="C3" s="6"/>
      <c r="D3" s="2"/>
      <c r="E3" s="7" t="s">
        <v>15</v>
      </c>
      <c r="F3" s="7" t="s">
        <v>16</v>
      </c>
      <c r="G3" s="7"/>
      <c r="H3" s="7" t="s">
        <v>17</v>
      </c>
      <c r="I3" s="7" t="s">
        <v>16</v>
      </c>
      <c r="J3" s="7" t="s">
        <v>18</v>
      </c>
      <c r="K3" s="7" t="s">
        <v>16</v>
      </c>
      <c r="L3" s="7"/>
      <c r="M3" s="7" t="s">
        <v>19</v>
      </c>
      <c r="N3" s="7" t="s">
        <v>16</v>
      </c>
      <c r="O3" s="7" t="s">
        <v>20</v>
      </c>
      <c r="P3" s="7" t="s">
        <v>16</v>
      </c>
      <c r="Q3" s="8"/>
      <c r="R3" s="9" t="s">
        <v>21</v>
      </c>
      <c r="S3" s="7" t="s">
        <v>16</v>
      </c>
      <c r="T3" s="9" t="s">
        <v>22</v>
      </c>
      <c r="U3" s="7" t="s">
        <v>16</v>
      </c>
      <c r="V3" s="9"/>
      <c r="W3" s="9" t="s">
        <v>23</v>
      </c>
      <c r="X3" s="7" t="s">
        <v>16</v>
      </c>
      <c r="Y3" s="9" t="s">
        <v>24</v>
      </c>
      <c r="Z3" s="7" t="s">
        <v>16</v>
      </c>
      <c r="AA3" s="9"/>
      <c r="AB3" s="9" t="s">
        <v>25</v>
      </c>
      <c r="AC3" s="7" t="s">
        <v>16</v>
      </c>
      <c r="AD3" s="9" t="s">
        <v>26</v>
      </c>
      <c r="AE3" s="7" t="s">
        <v>16</v>
      </c>
      <c r="AF3" s="9"/>
      <c r="AG3" s="9" t="s">
        <v>27</v>
      </c>
      <c r="AH3" s="7" t="s">
        <v>16</v>
      </c>
      <c r="AI3" s="9" t="s">
        <v>28</v>
      </c>
      <c r="AJ3" s="7" t="s">
        <v>16</v>
      </c>
      <c r="AK3" s="7"/>
      <c r="AL3" s="9" t="s">
        <v>29</v>
      </c>
      <c r="AM3" s="7" t="s">
        <v>16</v>
      </c>
      <c r="AN3" s="9" t="s">
        <v>30</v>
      </c>
      <c r="AO3" s="7" t="s">
        <v>16</v>
      </c>
      <c r="AP3" s="1"/>
      <c r="AQ3" s="1" t="s">
        <v>31</v>
      </c>
      <c r="AR3" s="7" t="s">
        <v>16</v>
      </c>
      <c r="AS3" s="1" t="s">
        <v>32</v>
      </c>
      <c r="AT3" s="7" t="s">
        <v>16</v>
      </c>
      <c r="AU3" s="1"/>
      <c r="AV3" s="10" t="s">
        <v>33</v>
      </c>
      <c r="AW3" s="7" t="s">
        <v>16</v>
      </c>
      <c r="AX3" s="10" t="s">
        <v>34</v>
      </c>
      <c r="AY3" s="7" t="s">
        <v>16</v>
      </c>
      <c r="AZ3" s="1"/>
      <c r="BA3" s="9" t="s">
        <v>35</v>
      </c>
      <c r="BB3" s="7" t="s">
        <v>16</v>
      </c>
      <c r="BC3" s="9" t="s">
        <v>36</v>
      </c>
      <c r="BD3" s="7" t="s">
        <v>16</v>
      </c>
      <c r="BF3" s="11" t="s">
        <v>37</v>
      </c>
      <c r="BG3" s="7" t="s">
        <v>16</v>
      </c>
      <c r="BH3" s="9" t="s">
        <v>38</v>
      </c>
      <c r="BI3" s="7" t="s">
        <v>16</v>
      </c>
      <c r="BJ3" s="7" t="s">
        <v>3</v>
      </c>
      <c r="BK3" s="7" t="s">
        <v>39</v>
      </c>
      <c r="BL3" s="7" t="s">
        <v>16</v>
      </c>
      <c r="BM3" s="12" t="s">
        <v>40</v>
      </c>
      <c r="BN3" s="7" t="s">
        <v>16</v>
      </c>
      <c r="BO3" s="13" t="s">
        <v>3</v>
      </c>
      <c r="BP3" s="14" t="s">
        <v>41</v>
      </c>
      <c r="BQ3" s="7" t="s">
        <v>16</v>
      </c>
      <c r="BR3" s="7" t="s">
        <v>42</v>
      </c>
      <c r="BS3" s="7" t="s">
        <v>16</v>
      </c>
      <c r="BT3" s="7" t="s">
        <v>3</v>
      </c>
      <c r="BU3" s="12" t="s">
        <v>43</v>
      </c>
      <c r="BV3" s="12" t="s">
        <v>44</v>
      </c>
      <c r="BW3" s="7" t="s">
        <v>3</v>
      </c>
      <c r="BX3" s="12" t="s">
        <v>45</v>
      </c>
      <c r="BY3" s="12" t="s">
        <v>46</v>
      </c>
      <c r="BZ3" s="12" t="s">
        <v>47</v>
      </c>
      <c r="CA3" s="12" t="s">
        <v>48</v>
      </c>
      <c r="CB3" s="12" t="s">
        <v>16</v>
      </c>
      <c r="CC3" s="12" t="s">
        <v>49</v>
      </c>
      <c r="CD3" s="105"/>
      <c r="CE3" s="15" t="s">
        <v>45</v>
      </c>
      <c r="CF3" s="15" t="s">
        <v>46</v>
      </c>
      <c r="CG3" s="15" t="s">
        <v>47</v>
      </c>
      <c r="CH3" s="12" t="s">
        <v>48</v>
      </c>
      <c r="CI3" s="12" t="s">
        <v>16</v>
      </c>
      <c r="CJ3" s="12" t="s">
        <v>49</v>
      </c>
      <c r="CK3" s="109"/>
      <c r="CM3" s="12" t="s">
        <v>45</v>
      </c>
      <c r="CN3" s="12" t="s">
        <v>46</v>
      </c>
      <c r="CO3" s="12" t="s">
        <v>47</v>
      </c>
      <c r="CP3" s="12" t="s">
        <v>48</v>
      </c>
      <c r="CQ3" s="12" t="s">
        <v>16</v>
      </c>
      <c r="CR3" s="12" t="s">
        <v>49</v>
      </c>
      <c r="CS3" s="109"/>
      <c r="CT3" s="16" t="s">
        <v>45</v>
      </c>
      <c r="CU3" s="16" t="s">
        <v>46</v>
      </c>
      <c r="CV3" s="16" t="s">
        <v>47</v>
      </c>
      <c r="CW3" s="16" t="s">
        <v>48</v>
      </c>
      <c r="CX3" s="12" t="s">
        <v>16</v>
      </c>
      <c r="CY3" s="12" t="s">
        <v>49</v>
      </c>
      <c r="CZ3" s="99"/>
      <c r="DA3" s="116"/>
      <c r="DB3" s="16" t="s">
        <v>45</v>
      </c>
      <c r="DC3" s="16" t="s">
        <v>46</v>
      </c>
      <c r="DD3" s="16" t="s">
        <v>47</v>
      </c>
      <c r="DE3" s="16" t="s">
        <v>48</v>
      </c>
      <c r="DF3" s="12" t="s">
        <v>16</v>
      </c>
      <c r="DG3" s="12" t="s">
        <v>49</v>
      </c>
      <c r="DH3" s="99"/>
      <c r="DI3" s="16" t="s">
        <v>45</v>
      </c>
      <c r="DJ3" s="16" t="s">
        <v>46</v>
      </c>
      <c r="DK3" s="16" t="s">
        <v>47</v>
      </c>
      <c r="DL3" s="16" t="s">
        <v>48</v>
      </c>
      <c r="DM3" s="16" t="s">
        <v>16</v>
      </c>
      <c r="DN3" s="16" t="s">
        <v>49</v>
      </c>
      <c r="DO3" s="99"/>
      <c r="DP3" s="99"/>
      <c r="DQ3" s="16" t="s">
        <v>45</v>
      </c>
      <c r="DR3" s="16" t="s">
        <v>46</v>
      </c>
      <c r="DS3" s="16" t="s">
        <v>47</v>
      </c>
      <c r="DT3" s="16" t="s">
        <v>48</v>
      </c>
      <c r="DU3" s="16" t="s">
        <v>16</v>
      </c>
      <c r="DV3" s="16" t="s">
        <v>49</v>
      </c>
      <c r="DW3" s="99"/>
      <c r="DX3" s="16" t="s">
        <v>45</v>
      </c>
      <c r="DY3" s="16" t="s">
        <v>46</v>
      </c>
      <c r="DZ3" s="16" t="s">
        <v>47</v>
      </c>
      <c r="EA3" s="16" t="s">
        <v>48</v>
      </c>
      <c r="EB3" s="16" t="s">
        <v>16</v>
      </c>
      <c r="EC3" s="16" t="s">
        <v>49</v>
      </c>
      <c r="ED3" s="99"/>
      <c r="EE3" s="99"/>
      <c r="EF3" s="91" t="s">
        <v>45</v>
      </c>
      <c r="EG3" s="91" t="s">
        <v>46</v>
      </c>
      <c r="EH3" s="91" t="s">
        <v>47</v>
      </c>
      <c r="EI3" s="91" t="s">
        <v>48</v>
      </c>
      <c r="EJ3" s="91" t="s">
        <v>16</v>
      </c>
      <c r="EK3" s="91" t="s">
        <v>49</v>
      </c>
      <c r="EL3" s="99"/>
      <c r="EM3" s="91" t="s">
        <v>45</v>
      </c>
      <c r="EN3" s="91" t="s">
        <v>46</v>
      </c>
      <c r="EO3" s="91" t="s">
        <v>47</v>
      </c>
      <c r="EP3" s="91" t="s">
        <v>48</v>
      </c>
      <c r="EQ3" s="91" t="s">
        <v>16</v>
      </c>
      <c r="ER3" s="91" t="s">
        <v>49</v>
      </c>
      <c r="ES3" s="99"/>
      <c r="ET3" s="100"/>
    </row>
    <row r="4" spans="1:370" s="66" customFormat="1" hidden="1" x14ac:dyDescent="0.25">
      <c r="C4" s="74"/>
      <c r="D4" s="75"/>
      <c r="E4" s="76"/>
      <c r="F4" s="76"/>
      <c r="G4" s="76" t="s">
        <v>50</v>
      </c>
      <c r="H4" s="76"/>
      <c r="I4" s="76"/>
      <c r="J4" s="76"/>
      <c r="K4" s="76"/>
      <c r="L4" s="76" t="s">
        <v>51</v>
      </c>
      <c r="M4" s="76"/>
      <c r="N4" s="76"/>
      <c r="O4" s="76"/>
      <c r="P4" s="76"/>
      <c r="Q4" s="77" t="s">
        <v>52</v>
      </c>
      <c r="R4" s="77">
        <v>43850</v>
      </c>
      <c r="S4" s="77"/>
      <c r="T4" s="77">
        <v>43866</v>
      </c>
      <c r="U4" s="77"/>
      <c r="V4" s="78" t="s">
        <v>53</v>
      </c>
      <c r="W4" s="77">
        <v>43880</v>
      </c>
      <c r="X4" s="77"/>
      <c r="Y4" s="77">
        <v>43894</v>
      </c>
      <c r="Z4" s="77"/>
      <c r="AA4" s="78" t="s">
        <v>54</v>
      </c>
      <c r="AB4" s="77">
        <v>43909</v>
      </c>
      <c r="AC4" s="77"/>
      <c r="AD4" s="77">
        <v>43923</v>
      </c>
      <c r="AE4" s="77"/>
      <c r="AF4" s="78" t="s">
        <v>55</v>
      </c>
      <c r="AG4" s="77">
        <v>43936</v>
      </c>
      <c r="AH4" s="77"/>
      <c r="AI4" s="77">
        <v>43954</v>
      </c>
      <c r="AJ4" s="77"/>
      <c r="AK4" s="76" t="s">
        <v>56</v>
      </c>
      <c r="AL4" s="77">
        <v>43969</v>
      </c>
      <c r="AM4" s="77"/>
      <c r="AN4" s="77">
        <v>43982</v>
      </c>
      <c r="AO4" s="77"/>
      <c r="AP4" s="77" t="s">
        <v>57</v>
      </c>
      <c r="AQ4" s="77">
        <v>44000</v>
      </c>
      <c r="AR4" s="77"/>
      <c r="AS4" s="77">
        <v>44012</v>
      </c>
      <c r="AT4" s="77"/>
      <c r="AU4" s="77" t="s">
        <v>58</v>
      </c>
      <c r="AV4" s="77">
        <v>44028</v>
      </c>
      <c r="AW4" s="77"/>
      <c r="AX4" s="77">
        <v>44043</v>
      </c>
      <c r="AY4" s="77"/>
      <c r="AZ4" s="77" t="s">
        <v>59</v>
      </c>
      <c r="BA4" s="77">
        <v>44059</v>
      </c>
      <c r="BB4" s="77"/>
      <c r="BC4" s="77">
        <v>44074</v>
      </c>
      <c r="BD4" s="77"/>
      <c r="BE4" s="78" t="s">
        <v>60</v>
      </c>
      <c r="BF4" s="79"/>
      <c r="BG4" s="79"/>
      <c r="BH4" s="78"/>
      <c r="BI4" s="78"/>
      <c r="BJ4" s="78"/>
      <c r="BK4" s="79"/>
      <c r="BL4" s="79"/>
      <c r="BM4" s="78"/>
      <c r="BN4" s="78"/>
      <c r="BO4" s="78"/>
      <c r="BP4" s="78"/>
      <c r="BQ4" s="78"/>
      <c r="BR4" s="78"/>
      <c r="BS4" s="78"/>
      <c r="BT4" s="78"/>
      <c r="BU4" s="67"/>
      <c r="BV4" s="68"/>
      <c r="BX4" s="67">
        <f>IF(AND(BX2&lt;&gt;"Total",BX3&lt;&gt;0),1,0)</f>
        <v>1</v>
      </c>
      <c r="BY4" s="67">
        <f t="shared" ref="BY4:EJ4" si="294">IF(AND(BY2&lt;&gt;"Total",BY3&lt;&gt;0),1,0)</f>
        <v>1</v>
      </c>
      <c r="BZ4" s="67">
        <f t="shared" si="294"/>
        <v>1</v>
      </c>
      <c r="CA4" s="67">
        <f t="shared" si="294"/>
        <v>1</v>
      </c>
      <c r="CB4" s="67">
        <f t="shared" si="294"/>
        <v>1</v>
      </c>
      <c r="CC4" s="67">
        <f t="shared" si="294"/>
        <v>1</v>
      </c>
      <c r="CD4" s="67">
        <f t="shared" si="294"/>
        <v>0</v>
      </c>
      <c r="CE4" s="67">
        <f t="shared" si="294"/>
        <v>1</v>
      </c>
      <c r="CF4" s="67">
        <f t="shared" si="294"/>
        <v>1</v>
      </c>
      <c r="CG4" s="67">
        <f t="shared" si="294"/>
        <v>1</v>
      </c>
      <c r="CH4" s="67">
        <f t="shared" si="294"/>
        <v>1</v>
      </c>
      <c r="CI4" s="67">
        <f t="shared" si="294"/>
        <v>1</v>
      </c>
      <c r="CJ4" s="67">
        <f t="shared" si="294"/>
        <v>1</v>
      </c>
      <c r="CK4" s="67">
        <f t="shared" si="294"/>
        <v>0</v>
      </c>
      <c r="CL4" s="67">
        <f t="shared" si="294"/>
        <v>0</v>
      </c>
      <c r="CM4" s="67">
        <f t="shared" si="294"/>
        <v>1</v>
      </c>
      <c r="CN4" s="67">
        <f t="shared" si="294"/>
        <v>1</v>
      </c>
      <c r="CO4" s="67">
        <f t="shared" si="294"/>
        <v>1</v>
      </c>
      <c r="CP4" s="67">
        <f t="shared" si="294"/>
        <v>1</v>
      </c>
      <c r="CQ4" s="67">
        <f t="shared" si="294"/>
        <v>1</v>
      </c>
      <c r="CR4" s="67">
        <f t="shared" si="294"/>
        <v>1</v>
      </c>
      <c r="CS4" s="67">
        <f t="shared" si="294"/>
        <v>0</v>
      </c>
      <c r="CT4" s="67">
        <f t="shared" si="294"/>
        <v>1</v>
      </c>
      <c r="CU4" s="67">
        <f t="shared" si="294"/>
        <v>1</v>
      </c>
      <c r="CV4" s="67">
        <f t="shared" si="294"/>
        <v>1</v>
      </c>
      <c r="CW4" s="67">
        <f t="shared" si="294"/>
        <v>1</v>
      </c>
      <c r="CX4" s="67">
        <f t="shared" si="294"/>
        <v>1</v>
      </c>
      <c r="CY4" s="67">
        <f t="shared" si="294"/>
        <v>1</v>
      </c>
      <c r="CZ4" s="67">
        <f t="shared" si="294"/>
        <v>0</v>
      </c>
      <c r="DA4" s="67">
        <f t="shared" si="294"/>
        <v>0</v>
      </c>
      <c r="DB4" s="67">
        <f t="shared" si="294"/>
        <v>1</v>
      </c>
      <c r="DC4" s="67">
        <f t="shared" si="294"/>
        <v>1</v>
      </c>
      <c r="DD4" s="67">
        <f t="shared" si="294"/>
        <v>1</v>
      </c>
      <c r="DE4" s="67">
        <f t="shared" si="294"/>
        <v>1</v>
      </c>
      <c r="DF4" s="67">
        <f t="shared" si="294"/>
        <v>1</v>
      </c>
      <c r="DG4" s="67">
        <f t="shared" si="294"/>
        <v>1</v>
      </c>
      <c r="DH4" s="67">
        <f t="shared" si="294"/>
        <v>0</v>
      </c>
      <c r="DI4" s="67">
        <f t="shared" si="294"/>
        <v>1</v>
      </c>
      <c r="DJ4" s="67">
        <f t="shared" si="294"/>
        <v>1</v>
      </c>
      <c r="DK4" s="67">
        <f t="shared" si="294"/>
        <v>1</v>
      </c>
      <c r="DL4" s="67">
        <f t="shared" si="294"/>
        <v>1</v>
      </c>
      <c r="DM4" s="67">
        <f t="shared" si="294"/>
        <v>1</v>
      </c>
      <c r="DN4" s="67">
        <f t="shared" si="294"/>
        <v>1</v>
      </c>
      <c r="DO4" s="67">
        <f t="shared" si="294"/>
        <v>0</v>
      </c>
      <c r="DP4" s="67">
        <f t="shared" si="294"/>
        <v>0</v>
      </c>
      <c r="DQ4" s="67">
        <f t="shared" si="294"/>
        <v>1</v>
      </c>
      <c r="DR4" s="67">
        <f t="shared" si="294"/>
        <v>1</v>
      </c>
      <c r="DS4" s="67">
        <f t="shared" si="294"/>
        <v>1</v>
      </c>
      <c r="DT4" s="67">
        <f t="shared" si="294"/>
        <v>1</v>
      </c>
      <c r="DU4" s="67">
        <f t="shared" si="294"/>
        <v>1</v>
      </c>
      <c r="DV4" s="67">
        <f t="shared" si="294"/>
        <v>1</v>
      </c>
      <c r="DW4" s="67">
        <f t="shared" si="294"/>
        <v>0</v>
      </c>
      <c r="DX4" s="67">
        <f t="shared" si="294"/>
        <v>1</v>
      </c>
      <c r="DY4" s="67">
        <f t="shared" si="294"/>
        <v>1</v>
      </c>
      <c r="DZ4" s="67">
        <f t="shared" si="294"/>
        <v>1</v>
      </c>
      <c r="EA4" s="67">
        <f t="shared" si="294"/>
        <v>1</v>
      </c>
      <c r="EB4" s="67">
        <f t="shared" si="294"/>
        <v>1</v>
      </c>
      <c r="EC4" s="67">
        <f t="shared" si="294"/>
        <v>1</v>
      </c>
      <c r="ED4" s="67">
        <f t="shared" si="294"/>
        <v>0</v>
      </c>
      <c r="EE4" s="67">
        <f t="shared" si="294"/>
        <v>0</v>
      </c>
      <c r="EF4" s="67">
        <f t="shared" si="294"/>
        <v>1</v>
      </c>
      <c r="EG4" s="67">
        <f t="shared" si="294"/>
        <v>1</v>
      </c>
      <c r="EH4" s="67">
        <f t="shared" si="294"/>
        <v>1</v>
      </c>
      <c r="EI4" s="67">
        <f t="shared" si="294"/>
        <v>1</v>
      </c>
      <c r="EJ4" s="67">
        <f t="shared" si="294"/>
        <v>1</v>
      </c>
      <c r="EK4" s="67">
        <f t="shared" ref="EK4:GV4" si="295">IF(AND(EK2&lt;&gt;"Total",EK3&lt;&gt;0),1,0)</f>
        <v>1</v>
      </c>
      <c r="EL4" s="67">
        <f t="shared" si="295"/>
        <v>0</v>
      </c>
      <c r="EM4" s="67">
        <f t="shared" si="295"/>
        <v>1</v>
      </c>
      <c r="EN4" s="67">
        <f t="shared" si="295"/>
        <v>1</v>
      </c>
      <c r="EO4" s="67">
        <f t="shared" si="295"/>
        <v>1</v>
      </c>
      <c r="EP4" s="67">
        <f t="shared" si="295"/>
        <v>1</v>
      </c>
      <c r="EQ4" s="67">
        <f t="shared" si="295"/>
        <v>1</v>
      </c>
      <c r="ER4" s="67">
        <f t="shared" si="295"/>
        <v>1</v>
      </c>
      <c r="ES4" s="67">
        <f t="shared" si="295"/>
        <v>0</v>
      </c>
      <c r="ET4" s="67">
        <f t="shared" si="295"/>
        <v>0</v>
      </c>
      <c r="EU4" s="67">
        <f t="shared" si="295"/>
        <v>0</v>
      </c>
      <c r="EV4" s="67">
        <f t="shared" si="295"/>
        <v>0</v>
      </c>
      <c r="EW4" s="67">
        <f t="shared" si="295"/>
        <v>0</v>
      </c>
      <c r="EX4" s="67">
        <f t="shared" si="295"/>
        <v>0</v>
      </c>
      <c r="EY4" s="67">
        <f t="shared" si="295"/>
        <v>0</v>
      </c>
      <c r="EZ4" s="67">
        <f t="shared" si="295"/>
        <v>0</v>
      </c>
      <c r="FA4" s="67">
        <f t="shared" si="295"/>
        <v>0</v>
      </c>
      <c r="FB4" s="67">
        <f t="shared" si="295"/>
        <v>0</v>
      </c>
      <c r="FC4" s="67">
        <f t="shared" si="295"/>
        <v>0</v>
      </c>
      <c r="FD4" s="67">
        <f t="shared" si="295"/>
        <v>0</v>
      </c>
      <c r="FE4" s="67">
        <f t="shared" si="295"/>
        <v>0</v>
      </c>
      <c r="FF4" s="67">
        <f t="shared" si="295"/>
        <v>0</v>
      </c>
      <c r="FG4" s="67">
        <f t="shared" si="295"/>
        <v>0</v>
      </c>
      <c r="FH4" s="67">
        <f t="shared" si="295"/>
        <v>0</v>
      </c>
      <c r="FI4" s="67">
        <f t="shared" si="295"/>
        <v>0</v>
      </c>
      <c r="FJ4" s="67">
        <f t="shared" si="295"/>
        <v>0</v>
      </c>
      <c r="FK4" s="67">
        <f t="shared" si="295"/>
        <v>0</v>
      </c>
      <c r="FL4" s="67">
        <f t="shared" si="295"/>
        <v>0</v>
      </c>
      <c r="FM4" s="67">
        <f t="shared" si="295"/>
        <v>0</v>
      </c>
      <c r="FN4" s="67">
        <f t="shared" si="295"/>
        <v>0</v>
      </c>
      <c r="FO4" s="67">
        <f t="shared" si="295"/>
        <v>0</v>
      </c>
      <c r="FP4" s="67">
        <f t="shared" si="295"/>
        <v>0</v>
      </c>
      <c r="FQ4" s="67">
        <f t="shared" si="295"/>
        <v>0</v>
      </c>
      <c r="FR4" s="67">
        <f t="shared" si="295"/>
        <v>0</v>
      </c>
      <c r="FS4" s="67">
        <f t="shared" si="295"/>
        <v>0</v>
      </c>
      <c r="FT4" s="67">
        <f t="shared" si="295"/>
        <v>0</v>
      </c>
      <c r="FU4" s="67">
        <f t="shared" si="295"/>
        <v>0</v>
      </c>
      <c r="FV4" s="67">
        <f t="shared" si="295"/>
        <v>0</v>
      </c>
      <c r="FW4" s="67">
        <f t="shared" si="295"/>
        <v>0</v>
      </c>
      <c r="FX4" s="67">
        <f t="shared" si="295"/>
        <v>0</v>
      </c>
      <c r="FY4" s="67">
        <f t="shared" si="295"/>
        <v>0</v>
      </c>
      <c r="FZ4" s="67">
        <f t="shared" si="295"/>
        <v>0</v>
      </c>
      <c r="GA4" s="67">
        <f t="shared" si="295"/>
        <v>0</v>
      </c>
      <c r="GB4" s="67">
        <f t="shared" si="295"/>
        <v>0</v>
      </c>
      <c r="GC4" s="67">
        <f t="shared" si="295"/>
        <v>0</v>
      </c>
      <c r="GD4" s="67">
        <f t="shared" si="295"/>
        <v>0</v>
      </c>
      <c r="GE4" s="67">
        <f t="shared" si="295"/>
        <v>0</v>
      </c>
      <c r="GF4" s="67">
        <f t="shared" si="295"/>
        <v>0</v>
      </c>
      <c r="GG4" s="67">
        <f t="shared" si="295"/>
        <v>0</v>
      </c>
      <c r="GH4" s="67">
        <f t="shared" si="295"/>
        <v>0</v>
      </c>
      <c r="GI4" s="67">
        <f t="shared" si="295"/>
        <v>0</v>
      </c>
      <c r="GJ4" s="67">
        <f t="shared" si="295"/>
        <v>0</v>
      </c>
      <c r="GK4" s="67">
        <f t="shared" si="295"/>
        <v>0</v>
      </c>
      <c r="GL4" s="67">
        <f t="shared" si="295"/>
        <v>0</v>
      </c>
      <c r="GM4" s="67">
        <f t="shared" si="295"/>
        <v>0</v>
      </c>
      <c r="GN4" s="67">
        <f t="shared" si="295"/>
        <v>0</v>
      </c>
      <c r="GO4" s="67">
        <f t="shared" si="295"/>
        <v>0</v>
      </c>
      <c r="GP4" s="67">
        <f t="shared" si="295"/>
        <v>0</v>
      </c>
      <c r="GQ4" s="67">
        <f t="shared" si="295"/>
        <v>0</v>
      </c>
      <c r="GR4" s="67">
        <f t="shared" si="295"/>
        <v>0</v>
      </c>
      <c r="GS4" s="67">
        <f t="shared" si="295"/>
        <v>0</v>
      </c>
      <c r="GT4" s="67">
        <f t="shared" si="295"/>
        <v>0</v>
      </c>
      <c r="GU4" s="67">
        <f t="shared" si="295"/>
        <v>0</v>
      </c>
      <c r="GV4" s="67">
        <f t="shared" si="295"/>
        <v>0</v>
      </c>
      <c r="GW4" s="67">
        <f t="shared" ref="GW4:JH4" si="296">IF(AND(GW2&lt;&gt;"Total",GW3&lt;&gt;0),1,0)</f>
        <v>0</v>
      </c>
      <c r="GX4" s="67">
        <f t="shared" si="296"/>
        <v>0</v>
      </c>
      <c r="GY4" s="67">
        <f t="shared" si="296"/>
        <v>0</v>
      </c>
      <c r="GZ4" s="67">
        <f t="shared" si="296"/>
        <v>0</v>
      </c>
      <c r="HA4" s="67">
        <f t="shared" si="296"/>
        <v>0</v>
      </c>
      <c r="HB4" s="67">
        <f t="shared" si="296"/>
        <v>0</v>
      </c>
      <c r="HC4" s="67">
        <f t="shared" si="296"/>
        <v>0</v>
      </c>
      <c r="HD4" s="67">
        <f t="shared" si="296"/>
        <v>0</v>
      </c>
      <c r="HE4" s="67">
        <f t="shared" si="296"/>
        <v>0</v>
      </c>
      <c r="HF4" s="67">
        <f t="shared" si="296"/>
        <v>0</v>
      </c>
      <c r="HG4" s="67">
        <f t="shared" si="296"/>
        <v>0</v>
      </c>
      <c r="HH4" s="67">
        <f t="shared" si="296"/>
        <v>0</v>
      </c>
      <c r="HI4" s="67">
        <f t="shared" si="296"/>
        <v>0</v>
      </c>
      <c r="HJ4" s="67">
        <f t="shared" si="296"/>
        <v>0</v>
      </c>
      <c r="HK4" s="67">
        <f t="shared" si="296"/>
        <v>0</v>
      </c>
      <c r="HL4" s="67">
        <f t="shared" si="296"/>
        <v>0</v>
      </c>
      <c r="HM4" s="67">
        <f t="shared" si="296"/>
        <v>0</v>
      </c>
      <c r="HN4" s="67">
        <f t="shared" si="296"/>
        <v>0</v>
      </c>
      <c r="HO4" s="67">
        <f t="shared" si="296"/>
        <v>0</v>
      </c>
      <c r="HP4" s="67">
        <f t="shared" si="296"/>
        <v>0</v>
      </c>
      <c r="HQ4" s="67">
        <f t="shared" si="296"/>
        <v>0</v>
      </c>
      <c r="HR4" s="67">
        <f t="shared" si="296"/>
        <v>0</v>
      </c>
      <c r="HS4" s="67">
        <f t="shared" si="296"/>
        <v>0</v>
      </c>
      <c r="HT4" s="67">
        <f t="shared" si="296"/>
        <v>0</v>
      </c>
      <c r="HU4" s="67">
        <f t="shared" si="296"/>
        <v>0</v>
      </c>
      <c r="HV4" s="67">
        <f t="shared" si="296"/>
        <v>0</v>
      </c>
      <c r="HW4" s="67">
        <f t="shared" si="296"/>
        <v>0</v>
      </c>
      <c r="HX4" s="67">
        <f t="shared" si="296"/>
        <v>0</v>
      </c>
      <c r="HY4" s="67">
        <f t="shared" si="296"/>
        <v>0</v>
      </c>
      <c r="HZ4" s="67">
        <f t="shared" si="296"/>
        <v>0</v>
      </c>
      <c r="IA4" s="67">
        <f t="shared" si="296"/>
        <v>0</v>
      </c>
      <c r="IB4" s="67">
        <f t="shared" si="296"/>
        <v>0</v>
      </c>
      <c r="IC4" s="67">
        <f t="shared" si="296"/>
        <v>0</v>
      </c>
      <c r="ID4" s="67">
        <f t="shared" si="296"/>
        <v>0</v>
      </c>
      <c r="IE4" s="67">
        <f t="shared" si="296"/>
        <v>0</v>
      </c>
      <c r="IF4" s="67">
        <f t="shared" si="296"/>
        <v>0</v>
      </c>
      <c r="IG4" s="67">
        <f t="shared" si="296"/>
        <v>0</v>
      </c>
      <c r="IH4" s="67">
        <f t="shared" si="296"/>
        <v>0</v>
      </c>
      <c r="II4" s="67">
        <f t="shared" si="296"/>
        <v>0</v>
      </c>
      <c r="IJ4" s="67">
        <f t="shared" si="296"/>
        <v>0</v>
      </c>
      <c r="IK4" s="67">
        <f t="shared" si="296"/>
        <v>0</v>
      </c>
      <c r="IL4" s="67">
        <f t="shared" si="296"/>
        <v>0</v>
      </c>
      <c r="IM4" s="67">
        <f t="shared" si="296"/>
        <v>0</v>
      </c>
      <c r="IN4" s="67">
        <f t="shared" si="296"/>
        <v>0</v>
      </c>
      <c r="IO4" s="67">
        <f t="shared" si="296"/>
        <v>0</v>
      </c>
      <c r="IP4" s="67">
        <f t="shared" si="296"/>
        <v>0</v>
      </c>
      <c r="IQ4" s="67">
        <f t="shared" si="296"/>
        <v>0</v>
      </c>
      <c r="IR4" s="67">
        <f t="shared" si="296"/>
        <v>0</v>
      </c>
      <c r="IS4" s="67">
        <f t="shared" si="296"/>
        <v>0</v>
      </c>
      <c r="IT4" s="67">
        <f t="shared" si="296"/>
        <v>0</v>
      </c>
      <c r="IU4" s="67">
        <f t="shared" si="296"/>
        <v>0</v>
      </c>
      <c r="IV4" s="67">
        <f t="shared" si="296"/>
        <v>0</v>
      </c>
      <c r="IW4" s="67">
        <f t="shared" si="296"/>
        <v>0</v>
      </c>
      <c r="IX4" s="67">
        <f t="shared" si="296"/>
        <v>0</v>
      </c>
      <c r="IY4" s="67">
        <f t="shared" si="296"/>
        <v>0</v>
      </c>
      <c r="IZ4" s="67">
        <f t="shared" si="296"/>
        <v>0</v>
      </c>
      <c r="JA4" s="67">
        <f t="shared" si="296"/>
        <v>0</v>
      </c>
      <c r="JB4" s="67">
        <f t="shared" si="296"/>
        <v>0</v>
      </c>
      <c r="JC4" s="67">
        <f t="shared" si="296"/>
        <v>0</v>
      </c>
      <c r="JD4" s="67">
        <f t="shared" si="296"/>
        <v>0</v>
      </c>
      <c r="JE4" s="67">
        <f t="shared" si="296"/>
        <v>0</v>
      </c>
      <c r="JF4" s="67">
        <f t="shared" si="296"/>
        <v>0</v>
      </c>
      <c r="JG4" s="67">
        <f t="shared" si="296"/>
        <v>0</v>
      </c>
      <c r="JH4" s="67">
        <f t="shared" si="296"/>
        <v>0</v>
      </c>
      <c r="JI4" s="67">
        <f t="shared" ref="JI4:LT4" si="297">IF(AND(JI2&lt;&gt;"Total",JI3&lt;&gt;0),1,0)</f>
        <v>0</v>
      </c>
      <c r="JJ4" s="67">
        <f t="shared" si="297"/>
        <v>0</v>
      </c>
      <c r="JK4" s="67">
        <f t="shared" si="297"/>
        <v>0</v>
      </c>
      <c r="JL4" s="67">
        <f t="shared" si="297"/>
        <v>0</v>
      </c>
      <c r="JM4" s="67">
        <f t="shared" si="297"/>
        <v>0</v>
      </c>
      <c r="JN4" s="67">
        <f t="shared" si="297"/>
        <v>0</v>
      </c>
      <c r="JO4" s="67">
        <f t="shared" si="297"/>
        <v>0</v>
      </c>
      <c r="JP4" s="67">
        <f t="shared" si="297"/>
        <v>0</v>
      </c>
      <c r="JQ4" s="67">
        <f t="shared" si="297"/>
        <v>0</v>
      </c>
      <c r="JR4" s="67">
        <f t="shared" si="297"/>
        <v>0</v>
      </c>
      <c r="JS4" s="67">
        <f t="shared" si="297"/>
        <v>0</v>
      </c>
      <c r="JT4" s="67">
        <f t="shared" si="297"/>
        <v>0</v>
      </c>
      <c r="JU4" s="67">
        <f t="shared" si="297"/>
        <v>0</v>
      </c>
      <c r="JV4" s="67">
        <f t="shared" si="297"/>
        <v>0</v>
      </c>
      <c r="JW4" s="67">
        <f t="shared" si="297"/>
        <v>0</v>
      </c>
      <c r="JX4" s="67">
        <f t="shared" si="297"/>
        <v>0</v>
      </c>
      <c r="JY4" s="67">
        <f t="shared" si="297"/>
        <v>0</v>
      </c>
      <c r="JZ4" s="67">
        <f t="shared" si="297"/>
        <v>0</v>
      </c>
      <c r="KA4" s="67">
        <f t="shared" si="297"/>
        <v>0</v>
      </c>
      <c r="KB4" s="67">
        <f t="shared" si="297"/>
        <v>0</v>
      </c>
      <c r="KC4" s="67">
        <f t="shared" si="297"/>
        <v>0</v>
      </c>
      <c r="KD4" s="67">
        <f t="shared" si="297"/>
        <v>0</v>
      </c>
      <c r="KE4" s="67">
        <f t="shared" si="297"/>
        <v>0</v>
      </c>
      <c r="KF4" s="67">
        <f t="shared" si="297"/>
        <v>0</v>
      </c>
      <c r="KG4" s="67">
        <f t="shared" si="297"/>
        <v>0</v>
      </c>
      <c r="KH4" s="67">
        <f t="shared" si="297"/>
        <v>0</v>
      </c>
      <c r="KI4" s="67">
        <f t="shared" si="297"/>
        <v>0</v>
      </c>
      <c r="KJ4" s="67">
        <f t="shared" si="297"/>
        <v>0</v>
      </c>
      <c r="KK4" s="67">
        <f t="shared" si="297"/>
        <v>0</v>
      </c>
      <c r="KL4" s="67">
        <f t="shared" si="297"/>
        <v>0</v>
      </c>
      <c r="KM4" s="67">
        <f t="shared" si="297"/>
        <v>0</v>
      </c>
      <c r="KN4" s="67">
        <f t="shared" si="297"/>
        <v>0</v>
      </c>
      <c r="KO4" s="67">
        <f t="shared" si="297"/>
        <v>0</v>
      </c>
      <c r="KP4" s="67">
        <f t="shared" si="297"/>
        <v>0</v>
      </c>
      <c r="KQ4" s="67">
        <f t="shared" si="297"/>
        <v>0</v>
      </c>
      <c r="KR4" s="67">
        <f t="shared" si="297"/>
        <v>0</v>
      </c>
      <c r="KS4" s="67">
        <f t="shared" si="297"/>
        <v>0</v>
      </c>
      <c r="KT4" s="67">
        <f t="shared" si="297"/>
        <v>0</v>
      </c>
      <c r="KU4" s="67">
        <f t="shared" si="297"/>
        <v>0</v>
      </c>
      <c r="KV4" s="67">
        <f t="shared" si="297"/>
        <v>0</v>
      </c>
      <c r="KW4" s="67">
        <f t="shared" si="297"/>
        <v>0</v>
      </c>
      <c r="KX4" s="67">
        <f t="shared" si="297"/>
        <v>0</v>
      </c>
      <c r="KY4" s="67">
        <f t="shared" si="297"/>
        <v>0</v>
      </c>
      <c r="KZ4" s="67">
        <f t="shared" si="297"/>
        <v>0</v>
      </c>
      <c r="LA4" s="67">
        <f t="shared" si="297"/>
        <v>0</v>
      </c>
      <c r="LB4" s="67">
        <f t="shared" si="297"/>
        <v>0</v>
      </c>
      <c r="LC4" s="67">
        <f t="shared" si="297"/>
        <v>0</v>
      </c>
      <c r="LD4" s="67">
        <f t="shared" si="297"/>
        <v>0</v>
      </c>
      <c r="LE4" s="67">
        <f t="shared" si="297"/>
        <v>0</v>
      </c>
      <c r="LF4" s="67">
        <f t="shared" si="297"/>
        <v>0</v>
      </c>
      <c r="LG4" s="67">
        <f t="shared" si="297"/>
        <v>0</v>
      </c>
      <c r="LH4" s="67">
        <f t="shared" si="297"/>
        <v>0</v>
      </c>
      <c r="LI4" s="67">
        <f t="shared" si="297"/>
        <v>0</v>
      </c>
      <c r="LJ4" s="67">
        <f t="shared" si="297"/>
        <v>0</v>
      </c>
      <c r="LK4" s="67">
        <f t="shared" si="297"/>
        <v>0</v>
      </c>
      <c r="LL4" s="67">
        <f t="shared" si="297"/>
        <v>0</v>
      </c>
      <c r="LM4" s="67">
        <f t="shared" si="297"/>
        <v>0</v>
      </c>
      <c r="LN4" s="67">
        <f t="shared" si="297"/>
        <v>0</v>
      </c>
      <c r="LO4" s="67">
        <f t="shared" si="297"/>
        <v>0</v>
      </c>
      <c r="LP4" s="67">
        <f t="shared" si="297"/>
        <v>0</v>
      </c>
      <c r="LQ4" s="67">
        <f t="shared" si="297"/>
        <v>0</v>
      </c>
      <c r="LR4" s="67">
        <f t="shared" si="297"/>
        <v>0</v>
      </c>
      <c r="LS4" s="67">
        <f t="shared" si="297"/>
        <v>0</v>
      </c>
      <c r="LT4" s="67">
        <f t="shared" si="297"/>
        <v>0</v>
      </c>
      <c r="LU4" s="67">
        <f t="shared" ref="LU4:NF4" si="298">IF(AND(LU2&lt;&gt;"Total",LU3&lt;&gt;0),1,0)</f>
        <v>0</v>
      </c>
      <c r="LV4" s="67">
        <f t="shared" si="298"/>
        <v>0</v>
      </c>
      <c r="LW4" s="67">
        <f t="shared" si="298"/>
        <v>0</v>
      </c>
      <c r="LX4" s="67">
        <f t="shared" si="298"/>
        <v>0</v>
      </c>
      <c r="LY4" s="67">
        <f t="shared" si="298"/>
        <v>0</v>
      </c>
      <c r="LZ4" s="67">
        <f t="shared" si="298"/>
        <v>0</v>
      </c>
      <c r="MA4" s="67">
        <f t="shared" si="298"/>
        <v>0</v>
      </c>
      <c r="MB4" s="67">
        <f t="shared" si="298"/>
        <v>0</v>
      </c>
      <c r="MC4" s="67">
        <f t="shared" si="298"/>
        <v>0</v>
      </c>
      <c r="MD4" s="67">
        <f t="shared" si="298"/>
        <v>0</v>
      </c>
      <c r="ME4" s="67">
        <f t="shared" si="298"/>
        <v>0</v>
      </c>
      <c r="MF4" s="67">
        <f t="shared" si="298"/>
        <v>0</v>
      </c>
      <c r="MG4" s="67">
        <f t="shared" si="298"/>
        <v>0</v>
      </c>
      <c r="MH4" s="67">
        <f t="shared" si="298"/>
        <v>0</v>
      </c>
      <c r="MI4" s="67">
        <f t="shared" si="298"/>
        <v>0</v>
      </c>
      <c r="MJ4" s="67">
        <f t="shared" si="298"/>
        <v>0</v>
      </c>
      <c r="MK4" s="67">
        <f t="shared" si="298"/>
        <v>0</v>
      </c>
      <c r="ML4" s="67">
        <f t="shared" si="298"/>
        <v>0</v>
      </c>
      <c r="MM4" s="67">
        <f t="shared" si="298"/>
        <v>0</v>
      </c>
      <c r="MN4" s="67">
        <f t="shared" si="298"/>
        <v>0</v>
      </c>
      <c r="MO4" s="67">
        <f t="shared" si="298"/>
        <v>0</v>
      </c>
      <c r="MP4" s="67">
        <f t="shared" si="298"/>
        <v>0</v>
      </c>
      <c r="MQ4" s="67">
        <f t="shared" si="298"/>
        <v>0</v>
      </c>
      <c r="MR4" s="67">
        <f t="shared" si="298"/>
        <v>0</v>
      </c>
      <c r="MS4" s="67">
        <f t="shared" si="298"/>
        <v>0</v>
      </c>
      <c r="MT4" s="67">
        <f t="shared" si="298"/>
        <v>0</v>
      </c>
      <c r="MU4" s="67">
        <f t="shared" si="298"/>
        <v>0</v>
      </c>
      <c r="MV4" s="67">
        <f t="shared" si="298"/>
        <v>0</v>
      </c>
      <c r="MW4" s="67">
        <f t="shared" si="298"/>
        <v>0</v>
      </c>
      <c r="MX4" s="67">
        <f t="shared" si="298"/>
        <v>0</v>
      </c>
      <c r="MY4" s="67">
        <f t="shared" si="298"/>
        <v>0</v>
      </c>
      <c r="MZ4" s="67">
        <f t="shared" si="298"/>
        <v>0</v>
      </c>
      <c r="NA4" s="67">
        <f t="shared" si="298"/>
        <v>0</v>
      </c>
      <c r="NB4" s="67">
        <f t="shared" si="298"/>
        <v>0</v>
      </c>
      <c r="NC4" s="67">
        <f t="shared" si="298"/>
        <v>0</v>
      </c>
      <c r="ND4" s="67">
        <f t="shared" si="298"/>
        <v>0</v>
      </c>
      <c r="NE4" s="67">
        <f t="shared" si="298"/>
        <v>0</v>
      </c>
      <c r="NF4" s="67">
        <f t="shared" si="298"/>
        <v>0</v>
      </c>
    </row>
    <row r="5" spans="1:370" x14ac:dyDescent="0.25">
      <c r="A5">
        <v>1</v>
      </c>
      <c r="B5" t="str">
        <f>TRIM(D5)</f>
        <v>J19-1228</v>
      </c>
      <c r="C5" s="19" t="s">
        <v>61</v>
      </c>
      <c r="D5" s="20" t="s">
        <v>62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0"/>
      <c r="R5" s="21">
        <v>69598</v>
      </c>
      <c r="S5" s="22"/>
      <c r="T5" s="23">
        <v>87886</v>
      </c>
      <c r="U5" s="22"/>
      <c r="V5" s="22"/>
      <c r="W5" s="22">
        <v>77520</v>
      </c>
      <c r="X5" s="22"/>
      <c r="Y5" s="22">
        <v>45590</v>
      </c>
      <c r="Z5" s="22"/>
      <c r="AA5" s="22"/>
      <c r="AB5" s="22"/>
      <c r="AC5" s="22"/>
      <c r="AD5" s="23">
        <v>23632</v>
      </c>
      <c r="AE5" s="23"/>
      <c r="AF5" s="23"/>
      <c r="AG5" s="23">
        <v>11068</v>
      </c>
      <c r="AH5" s="23"/>
      <c r="AI5" s="23"/>
      <c r="AJ5" s="23"/>
      <c r="AK5" s="23"/>
      <c r="AL5" s="23"/>
      <c r="AM5" s="23"/>
      <c r="AN5" s="23"/>
      <c r="AO5" s="23"/>
      <c r="AP5" s="23">
        <f>AL5+AN5</f>
        <v>0</v>
      </c>
      <c r="AQ5" s="23"/>
      <c r="AR5" s="23"/>
      <c r="AS5" s="23"/>
      <c r="AT5" s="23"/>
      <c r="AU5" s="23">
        <f>AQ5+AS5</f>
        <v>0</v>
      </c>
      <c r="AV5" s="23">
        <v>111099</v>
      </c>
      <c r="AW5" s="23"/>
      <c r="AX5" s="23"/>
      <c r="AY5" s="23"/>
      <c r="AZ5" s="23">
        <f>AV5+AX5</f>
        <v>111099</v>
      </c>
      <c r="BA5" s="23"/>
      <c r="BB5" s="23"/>
      <c r="BC5" s="23"/>
      <c r="BD5" s="23"/>
      <c r="BE5" s="24">
        <f>SUM(BA5:BC5)</f>
        <v>0</v>
      </c>
      <c r="BF5" s="22"/>
      <c r="BG5" s="22"/>
      <c r="BH5" s="24"/>
      <c r="BI5" s="24"/>
      <c r="BJ5" s="24"/>
      <c r="BK5" s="22"/>
      <c r="BL5" s="22"/>
      <c r="BM5" s="24"/>
      <c r="BN5" s="24"/>
      <c r="BO5" s="24"/>
      <c r="BP5" s="24"/>
      <c r="BQ5" s="24"/>
      <c r="BR5" s="24"/>
      <c r="BS5" s="24"/>
      <c r="BT5" s="24">
        <f t="shared" ref="BT5:BT20" si="299">SUM(BP5+BQ5+BR5+BS5)</f>
        <v>0</v>
      </c>
      <c r="BU5" s="22"/>
      <c r="BV5" s="23"/>
      <c r="BW5" s="24">
        <f t="shared" ref="BW5:BW23" si="300">SUM(BS5+BT5+BU5+BV5)</f>
        <v>0</v>
      </c>
      <c r="BX5" s="23"/>
      <c r="BY5" s="23"/>
      <c r="BZ5" s="23"/>
      <c r="CA5" s="23">
        <v>20900</v>
      </c>
      <c r="CB5" s="23"/>
      <c r="CC5" s="23"/>
      <c r="CD5" s="23">
        <f>BX5+BY5+BZ5+CA5</f>
        <v>20900</v>
      </c>
      <c r="CE5" s="23"/>
      <c r="CF5" s="23"/>
      <c r="CG5" s="23"/>
      <c r="CH5" s="23"/>
      <c r="CI5" s="23"/>
      <c r="CJ5" s="23"/>
      <c r="CK5" s="23">
        <f>SUM(CE5:CH5)</f>
        <v>0</v>
      </c>
      <c r="CL5" s="24">
        <f>CD5+CK5</f>
        <v>20900</v>
      </c>
      <c r="CM5" s="33"/>
      <c r="CN5" s="33"/>
      <c r="CO5" s="33"/>
      <c r="CP5" s="33"/>
      <c r="CQ5" s="33"/>
      <c r="CR5" s="33"/>
      <c r="CS5" s="33">
        <f>SUM(CM5:CP5)</f>
        <v>0</v>
      </c>
      <c r="CT5" s="33"/>
      <c r="CU5" s="33"/>
      <c r="CV5" s="33"/>
      <c r="CW5" s="33"/>
      <c r="CX5" s="33"/>
      <c r="CY5" s="33"/>
      <c r="CZ5" s="33">
        <f>SUM(CT5:CW5)</f>
        <v>0</v>
      </c>
      <c r="DA5" s="26"/>
      <c r="DB5" s="23"/>
      <c r="DC5" s="23"/>
      <c r="DD5" s="23"/>
      <c r="DE5" s="23"/>
      <c r="DF5" s="23"/>
      <c r="DG5" s="23"/>
      <c r="DH5" s="19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>
        <f>SUM(DQ5:DT5)</f>
        <v>0</v>
      </c>
      <c r="DX5" s="23"/>
      <c r="DY5" s="23"/>
      <c r="DZ5" s="23"/>
      <c r="EA5" s="23"/>
      <c r="EB5" s="23"/>
      <c r="EC5" s="23"/>
      <c r="ED5" s="23">
        <f>SUM(DX5:EA5)</f>
        <v>0</v>
      </c>
      <c r="EE5" s="23">
        <f>DW5+ED5</f>
        <v>0</v>
      </c>
      <c r="EF5" s="23"/>
      <c r="EG5" s="23"/>
      <c r="EH5" s="23"/>
      <c r="EI5" s="23"/>
      <c r="EJ5" s="23"/>
      <c r="EK5" s="19"/>
      <c r="EL5" s="24">
        <f t="shared" ref="EL5:EL16" si="301">SUM(EF5:EI5)</f>
        <v>0</v>
      </c>
      <c r="EM5" s="19"/>
      <c r="EN5" s="19"/>
      <c r="EO5" s="19"/>
      <c r="EP5" s="19"/>
      <c r="EQ5" s="19"/>
      <c r="ER5" s="19"/>
      <c r="ES5" s="19"/>
      <c r="ET5" s="19"/>
    </row>
    <row r="6" spans="1:370" x14ac:dyDescent="0.25">
      <c r="A6">
        <f>IF(B6&lt;&gt;"",A5+1,"")</f>
        <v>2</v>
      </c>
      <c r="B6" t="str">
        <f t="shared" ref="B6:B69" si="302">TRIM(D6)</f>
        <v>J19-0192</v>
      </c>
      <c r="C6" s="19" t="s">
        <v>63</v>
      </c>
      <c r="D6" s="20" t="s">
        <v>64</v>
      </c>
      <c r="E6" s="27">
        <v>128637</v>
      </c>
      <c r="F6" s="27">
        <v>4438</v>
      </c>
      <c r="G6" s="28">
        <f>E6+F6</f>
        <v>133075</v>
      </c>
      <c r="H6" s="27">
        <f>311192+50955</f>
        <v>362147</v>
      </c>
      <c r="I6" s="27">
        <v>8735</v>
      </c>
      <c r="J6" s="27">
        <f>32950+1136+577853</f>
        <v>611939</v>
      </c>
      <c r="K6" s="27">
        <v>18481</v>
      </c>
      <c r="L6" s="28">
        <f>SUM(H6:K6)</f>
        <v>1001302</v>
      </c>
      <c r="M6" s="27">
        <f>561810+1908</f>
        <v>563718</v>
      </c>
      <c r="N6" s="27">
        <v>22570</v>
      </c>
      <c r="O6" s="27">
        <f>557781+14300</f>
        <v>572081</v>
      </c>
      <c r="P6" s="27">
        <v>24278</v>
      </c>
      <c r="Q6" s="29">
        <f>SUM(M6:P6)</f>
        <v>1182647</v>
      </c>
      <c r="R6" s="27">
        <v>839247</v>
      </c>
      <c r="S6" s="30">
        <v>30635</v>
      </c>
      <c r="T6" s="23">
        <v>1481187</v>
      </c>
      <c r="U6" s="30">
        <v>43753</v>
      </c>
      <c r="V6" s="30">
        <f>SUM(R6:U6)</f>
        <v>2394822</v>
      </c>
      <c r="W6" s="31">
        <v>1726122</v>
      </c>
      <c r="X6" s="30">
        <v>58331</v>
      </c>
      <c r="Y6" s="30">
        <f>1709989+9000</f>
        <v>1718989</v>
      </c>
      <c r="Z6" s="30">
        <v>52996</v>
      </c>
      <c r="AA6" s="30">
        <f>SUM(W6:Z6)</f>
        <v>3556438</v>
      </c>
      <c r="AB6" s="30">
        <v>1901616</v>
      </c>
      <c r="AC6" s="30">
        <v>70194</v>
      </c>
      <c r="AD6" s="30">
        <v>2377997</v>
      </c>
      <c r="AE6" s="30">
        <v>71778</v>
      </c>
      <c r="AF6" s="30">
        <f>SUM(AB6:AE6)</f>
        <v>4421585</v>
      </c>
      <c r="AG6" s="30">
        <f>2250+32575+2467878+10885</f>
        <v>2513588</v>
      </c>
      <c r="AH6" s="30">
        <f>(18037+84)*4</f>
        <v>72484</v>
      </c>
      <c r="AI6" s="30">
        <f>2556696+54070+42849+11178</f>
        <v>2664793</v>
      </c>
      <c r="AJ6" s="30">
        <f>(16664+62)*4</f>
        <v>66904</v>
      </c>
      <c r="AK6" s="30">
        <f>SUM(AG6:AJ6)</f>
        <v>5317769</v>
      </c>
      <c r="AL6" s="30">
        <f>6939+58650+5520+2640034</f>
        <v>2711143</v>
      </c>
      <c r="AM6" s="32">
        <v>20025</v>
      </c>
      <c r="AN6" s="30">
        <f>1026+4400+27850+2744399</f>
        <v>2777675</v>
      </c>
      <c r="AO6" s="32">
        <v>15224</v>
      </c>
      <c r="AP6" s="23">
        <f>SUM(AL6:AO6)</f>
        <v>5524067</v>
      </c>
      <c r="AQ6" s="30">
        <f>5084+115200+3005991+30885</f>
        <v>3157160</v>
      </c>
      <c r="AR6" s="32">
        <v>95130</v>
      </c>
      <c r="AS6" s="30">
        <f>2849768+82000</f>
        <v>2931768</v>
      </c>
      <c r="AT6" s="32">
        <v>86631</v>
      </c>
      <c r="AU6" s="23">
        <f>SUM(AQ6:AT6)</f>
        <v>6270689</v>
      </c>
      <c r="AV6" s="30">
        <f>27300+11200+2841456</f>
        <v>2879956</v>
      </c>
      <c r="AW6" s="32">
        <v>106263</v>
      </c>
      <c r="AX6" s="30">
        <f>145790+3036396</f>
        <v>3182186</v>
      </c>
      <c r="AY6" s="32">
        <v>95313</v>
      </c>
      <c r="AZ6" s="23">
        <f>SUM(AV6:AY6)</f>
        <v>6263718</v>
      </c>
      <c r="BA6" s="30">
        <f>16493+984+3131755</f>
        <v>3149232</v>
      </c>
      <c r="BB6" s="32">
        <v>107282</v>
      </c>
      <c r="BC6" s="30">
        <f>12550+1800+3303802+366180</f>
        <v>3684332</v>
      </c>
      <c r="BD6" s="32">
        <v>93274</v>
      </c>
      <c r="BE6" s="24">
        <f>SUM(BA6:BD6)</f>
        <v>7034120</v>
      </c>
      <c r="BF6" s="30">
        <f>392700+10450+2965815</f>
        <v>3368965</v>
      </c>
      <c r="BG6" s="22"/>
      <c r="BH6" s="24">
        <f>166500+9900+3185621+242590</f>
        <v>3604611</v>
      </c>
      <c r="BI6" s="24"/>
      <c r="BJ6" s="24">
        <f>BF6+BH6</f>
        <v>6973576</v>
      </c>
      <c r="BK6" s="22">
        <f>3878540+10359+32800</f>
        <v>3921699</v>
      </c>
      <c r="BL6" s="22">
        <v>43432</v>
      </c>
      <c r="BM6" s="24">
        <f>3260756+680+19500+57150</f>
        <v>3338086</v>
      </c>
      <c r="BN6" s="24">
        <v>38365</v>
      </c>
      <c r="BO6" s="24"/>
      <c r="BP6" s="24">
        <f>89489+2770831</f>
        <v>2860320</v>
      </c>
      <c r="BQ6" s="24">
        <f>1140+40040</f>
        <v>41180</v>
      </c>
      <c r="BR6" s="24">
        <f>80940+2650891</f>
        <v>2731831</v>
      </c>
      <c r="BS6" s="24">
        <f>1120+34777</f>
        <v>35897</v>
      </c>
      <c r="BT6" s="24">
        <f t="shared" si="299"/>
        <v>5669228</v>
      </c>
      <c r="BU6" s="22">
        <f>51142+736+1957623+287450+185250+479090+24000+254850</f>
        <v>3240141</v>
      </c>
      <c r="BV6" s="23">
        <f>164130+750890+1536220</f>
        <v>2451240</v>
      </c>
      <c r="BW6" s="24">
        <f t="shared" si="300"/>
        <v>11396506</v>
      </c>
      <c r="BX6" s="23">
        <v>905471</v>
      </c>
      <c r="BY6" s="23">
        <v>103549</v>
      </c>
      <c r="BZ6" s="23">
        <v>8700</v>
      </c>
      <c r="CA6" s="23">
        <f>424480+7200</f>
        <v>431680</v>
      </c>
      <c r="CB6" s="23">
        <v>27270</v>
      </c>
      <c r="CC6" s="23">
        <v>136</v>
      </c>
      <c r="CD6" s="23">
        <f>BX6+BY6+BZ6+CA6</f>
        <v>1449400</v>
      </c>
      <c r="CE6" s="23">
        <v>709006</v>
      </c>
      <c r="CF6" s="23">
        <v>260902</v>
      </c>
      <c r="CG6" s="23">
        <v>10100</v>
      </c>
      <c r="CH6" s="23">
        <f>275150+9000</f>
        <v>284150</v>
      </c>
      <c r="CI6" s="23">
        <v>19148</v>
      </c>
      <c r="CJ6" s="23">
        <v>108</v>
      </c>
      <c r="CK6" s="23">
        <f>SUM(CE6:CJ6)</f>
        <v>1283414</v>
      </c>
      <c r="CL6" s="24">
        <f t="shared" ref="CL6:CL23" si="303">CD6+CK6</f>
        <v>2732814</v>
      </c>
      <c r="CM6" s="33">
        <v>374002</v>
      </c>
      <c r="CN6" s="33">
        <v>48339</v>
      </c>
      <c r="CO6" s="33">
        <v>7350</v>
      </c>
      <c r="CP6" s="33">
        <v>3600</v>
      </c>
      <c r="CQ6" s="33">
        <v>2134</v>
      </c>
      <c r="CR6" s="33">
        <v>82</v>
      </c>
      <c r="CS6" s="33">
        <f>SUM(CM6:CR6)</f>
        <v>435507</v>
      </c>
      <c r="CT6" s="34">
        <f>369033+4163</f>
        <v>373196</v>
      </c>
      <c r="CU6" s="35">
        <v>69263</v>
      </c>
      <c r="CV6" s="35">
        <v>7500</v>
      </c>
      <c r="CW6" s="35">
        <v>811450</v>
      </c>
      <c r="CX6" s="35">
        <v>1758</v>
      </c>
      <c r="CY6" s="35">
        <v>76</v>
      </c>
      <c r="CZ6" s="33">
        <f>SUM(CT6:CY6)</f>
        <v>1263243</v>
      </c>
      <c r="DA6" s="36">
        <f>CS6+CZ6</f>
        <v>1698750</v>
      </c>
      <c r="DB6" s="23">
        <v>209141</v>
      </c>
      <c r="DC6" s="23">
        <v>5488</v>
      </c>
      <c r="DD6" s="23">
        <v>5000</v>
      </c>
      <c r="DE6" s="23">
        <v>18900</v>
      </c>
      <c r="DF6" s="23">
        <v>1049</v>
      </c>
      <c r="DG6" s="23">
        <v>31</v>
      </c>
      <c r="DH6" s="24">
        <f>DB6+DC6+DD6+DE6</f>
        <v>238529</v>
      </c>
      <c r="DI6" s="23">
        <v>204254</v>
      </c>
      <c r="DJ6" s="23"/>
      <c r="DK6" s="23">
        <v>5900</v>
      </c>
      <c r="DL6" s="23"/>
      <c r="DM6" s="23">
        <v>801</v>
      </c>
      <c r="DN6" s="23">
        <v>27</v>
      </c>
      <c r="DO6" s="23">
        <f>DI6+DJ6+DK6+DL6</f>
        <v>210154</v>
      </c>
      <c r="DP6" s="23">
        <f>DH6+DO6</f>
        <v>448683</v>
      </c>
      <c r="DQ6" s="23">
        <v>31460</v>
      </c>
      <c r="DR6" s="23"/>
      <c r="DS6" s="23"/>
      <c r="DT6" s="23"/>
      <c r="DU6" s="23">
        <v>1575</v>
      </c>
      <c r="DV6" s="23">
        <v>4</v>
      </c>
      <c r="DW6" s="23">
        <f>SUM(DQ6:DT6)</f>
        <v>31460</v>
      </c>
      <c r="DX6" s="23"/>
      <c r="DY6" s="23"/>
      <c r="DZ6" s="23"/>
      <c r="EA6" s="23"/>
      <c r="EB6" s="23"/>
      <c r="EC6" s="23"/>
      <c r="ED6" s="23">
        <f t="shared" ref="ED6:ED74" si="304">SUM(DX6:EA6)</f>
        <v>0</v>
      </c>
      <c r="EE6" s="92">
        <f t="shared" ref="EE6:EE74" si="305">DW6+ED6</f>
        <v>31460</v>
      </c>
      <c r="EF6" s="23"/>
      <c r="EG6" s="23"/>
      <c r="EH6" s="23"/>
      <c r="EI6" s="23"/>
      <c r="EJ6" s="23"/>
      <c r="EK6" s="19"/>
      <c r="EL6" s="24">
        <f t="shared" si="301"/>
        <v>0</v>
      </c>
      <c r="EM6" s="19"/>
      <c r="EN6" s="19"/>
      <c r="EO6" s="19"/>
      <c r="EP6" s="19"/>
      <c r="EQ6" s="19"/>
      <c r="ER6" s="19"/>
      <c r="ES6" s="19"/>
      <c r="ET6" s="19"/>
    </row>
    <row r="7" spans="1:370" x14ac:dyDescent="0.25">
      <c r="A7">
        <f t="shared" ref="A7:A70" si="306">IF(B7&lt;&gt;"",A6+1,"")</f>
        <v>3</v>
      </c>
      <c r="B7" t="str">
        <f t="shared" si="302"/>
        <v>J19-0169</v>
      </c>
      <c r="C7" s="19" t="s">
        <v>65</v>
      </c>
      <c r="D7" s="20" t="s">
        <v>66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0"/>
      <c r="R7" s="21">
        <v>848179</v>
      </c>
      <c r="S7" s="22"/>
      <c r="T7" s="23">
        <f>1068934+2570+471070</f>
        <v>1542574</v>
      </c>
      <c r="U7" s="22"/>
      <c r="V7" s="22"/>
      <c r="W7" s="22">
        <v>1164027</v>
      </c>
      <c r="X7" s="22"/>
      <c r="Y7" s="22">
        <v>922202</v>
      </c>
      <c r="Z7" s="22"/>
      <c r="AA7" s="22"/>
      <c r="AB7" s="22">
        <v>1178783</v>
      </c>
      <c r="AC7" s="22"/>
      <c r="AD7" s="23">
        <v>1002955</v>
      </c>
      <c r="AE7" s="23"/>
      <c r="AF7" s="23"/>
      <c r="AG7" s="22">
        <v>682633</v>
      </c>
      <c r="AH7" s="22"/>
      <c r="AI7" s="23">
        <v>709715</v>
      </c>
      <c r="AJ7" s="23"/>
      <c r="AK7" s="23"/>
      <c r="AL7" s="23">
        <f>726980+1200</f>
        <v>728180</v>
      </c>
      <c r="AM7" s="23"/>
      <c r="AN7" s="32">
        <f>5087+648895+105000</f>
        <v>758982</v>
      </c>
      <c r="AO7" s="32"/>
      <c r="AP7" s="23">
        <f>AL7+AN7</f>
        <v>1487162</v>
      </c>
      <c r="AQ7" s="32">
        <f>652576+4410+39000</f>
        <v>695986</v>
      </c>
      <c r="AR7" s="32"/>
      <c r="AS7" s="23">
        <v>646849</v>
      </c>
      <c r="AT7" s="23"/>
      <c r="AU7" s="23">
        <f>AQ7+AS7</f>
        <v>1342835</v>
      </c>
      <c r="AV7" s="23">
        <f>787920+155100</f>
        <v>943020</v>
      </c>
      <c r="AW7" s="23"/>
      <c r="AX7" s="23">
        <f>123000+909900+9898</f>
        <v>1042798</v>
      </c>
      <c r="AY7" s="23"/>
      <c r="AZ7" s="23">
        <f>AV7+AX7</f>
        <v>1985818</v>
      </c>
      <c r="BA7" s="23">
        <f>1068893+22400</f>
        <v>1091293</v>
      </c>
      <c r="BB7" s="23"/>
      <c r="BC7" s="23">
        <f>137700+1067711</f>
        <v>1205411</v>
      </c>
      <c r="BD7" s="23"/>
      <c r="BE7" s="24">
        <f>SUM(BA7:BC7)</f>
        <v>2296704</v>
      </c>
      <c r="BF7" s="24">
        <v>993014</v>
      </c>
      <c r="BG7" s="22"/>
      <c r="BH7" s="37">
        <f>22400+1128835</f>
        <v>1151235</v>
      </c>
      <c r="BI7" s="24"/>
      <c r="BJ7" s="24">
        <f>BF7+BH7</f>
        <v>2144249</v>
      </c>
      <c r="BK7" s="22">
        <f>1049791+7025</f>
        <v>1056816</v>
      </c>
      <c r="BL7" s="22">
        <v>15454</v>
      </c>
      <c r="BM7" s="24">
        <f>7175+1039494+765+353850</f>
        <v>1401284</v>
      </c>
      <c r="BN7" s="24">
        <v>12723</v>
      </c>
      <c r="BO7" s="24"/>
      <c r="BP7" s="24">
        <f>24635+684144+11625</f>
        <v>720404</v>
      </c>
      <c r="BQ7" s="24">
        <f>384+10143</f>
        <v>10527</v>
      </c>
      <c r="BR7" s="24">
        <f>9900+27836+781972</f>
        <v>819708</v>
      </c>
      <c r="BS7" s="24">
        <f>416+9484</f>
        <v>9900</v>
      </c>
      <c r="BT7" s="24">
        <f t="shared" si="299"/>
        <v>1560539</v>
      </c>
      <c r="BU7" s="22">
        <f>806842+429300</f>
        <v>1236142</v>
      </c>
      <c r="BV7" s="23">
        <f>109330+611845</f>
        <v>721175</v>
      </c>
      <c r="BW7" s="24">
        <f t="shared" si="300"/>
        <v>3527756</v>
      </c>
      <c r="BX7" s="23">
        <v>358057</v>
      </c>
      <c r="BY7" s="23">
        <v>108705</v>
      </c>
      <c r="BZ7" s="23">
        <v>7100</v>
      </c>
      <c r="CA7" s="23"/>
      <c r="CB7" s="23">
        <v>10744</v>
      </c>
      <c r="CC7" s="23">
        <v>51</v>
      </c>
      <c r="CD7" s="23">
        <f>BX7+BY7+BZ7+CA7</f>
        <v>473862</v>
      </c>
      <c r="CE7" s="23">
        <v>380447</v>
      </c>
      <c r="CF7" s="23">
        <v>18856</v>
      </c>
      <c r="CG7" s="23">
        <v>9300</v>
      </c>
      <c r="CH7" s="23">
        <f>10800+226870</f>
        <v>237670</v>
      </c>
      <c r="CI7" s="23">
        <v>9521</v>
      </c>
      <c r="CJ7" s="23">
        <v>51</v>
      </c>
      <c r="CK7" s="23">
        <f>SUM(CE7:CJ7)</f>
        <v>655845</v>
      </c>
      <c r="CL7" s="24">
        <f t="shared" si="303"/>
        <v>1129707</v>
      </c>
      <c r="CM7" s="38">
        <f>22650+115992</f>
        <v>138642</v>
      </c>
      <c r="CN7" s="35">
        <f>206+10760</f>
        <v>10966</v>
      </c>
      <c r="CO7" s="35">
        <f>1350+5450</f>
        <v>6800</v>
      </c>
      <c r="CP7" s="33">
        <v>90900</v>
      </c>
      <c r="CQ7" s="33">
        <v>580</v>
      </c>
      <c r="CR7" s="33">
        <v>15</v>
      </c>
      <c r="CS7" s="33">
        <f t="shared" ref="CS7:CS74" si="307">SUM(CM7:CP7)</f>
        <v>247308</v>
      </c>
      <c r="CT7" s="33">
        <v>63904</v>
      </c>
      <c r="CU7" s="33">
        <v>1148</v>
      </c>
      <c r="CV7" s="33">
        <v>3650</v>
      </c>
      <c r="CW7" s="33">
        <v>65100</v>
      </c>
      <c r="CX7" s="33">
        <v>284</v>
      </c>
      <c r="CY7" s="33">
        <v>10</v>
      </c>
      <c r="CZ7" s="33">
        <f>SUM(CT7:CY7)</f>
        <v>134096</v>
      </c>
      <c r="DA7" s="36">
        <f t="shared" ref="DA7:DA75" si="308">CS7+CZ7</f>
        <v>381404</v>
      </c>
      <c r="DB7" s="23">
        <v>46180</v>
      </c>
      <c r="DC7" s="23"/>
      <c r="DD7" s="23">
        <v>3750</v>
      </c>
      <c r="DE7" s="23"/>
      <c r="DF7" s="23">
        <v>232</v>
      </c>
      <c r="DG7" s="23">
        <v>6</v>
      </c>
      <c r="DH7" s="24">
        <f t="shared" ref="DH7:DH75" si="309">DB7+DC7+DD7+DE7</f>
        <v>49930</v>
      </c>
      <c r="DI7" s="23">
        <v>49700</v>
      </c>
      <c r="DJ7" s="23">
        <v>94</v>
      </c>
      <c r="DK7" s="23"/>
      <c r="DL7" s="23">
        <v>57900</v>
      </c>
      <c r="DM7" s="23">
        <v>188</v>
      </c>
      <c r="DN7" s="23">
        <v>6</v>
      </c>
      <c r="DO7" s="23">
        <f t="shared" ref="DO7:DO75" si="310">DI7+DJ7+DK7+DL7</f>
        <v>107694</v>
      </c>
      <c r="DP7" s="23">
        <f t="shared" ref="DP7:DP75" si="311">DH7+DO7</f>
        <v>157624</v>
      </c>
      <c r="DQ7" s="23"/>
      <c r="DR7" s="23"/>
      <c r="DS7" s="23"/>
      <c r="DT7" s="23"/>
      <c r="DU7" s="23"/>
      <c r="DV7" s="23"/>
      <c r="DW7" s="23">
        <f t="shared" ref="DW7:DW27" si="312">SUM(DQ7:DT7)</f>
        <v>0</v>
      </c>
      <c r="DX7" s="23"/>
      <c r="DY7" s="23"/>
      <c r="DZ7" s="23"/>
      <c r="EA7" s="23"/>
      <c r="EB7" s="23"/>
      <c r="EC7" s="23"/>
      <c r="ED7" s="23">
        <f t="shared" si="304"/>
        <v>0</v>
      </c>
      <c r="EE7" s="92">
        <f t="shared" si="305"/>
        <v>0</v>
      </c>
      <c r="EF7" s="23"/>
      <c r="EG7" s="23"/>
      <c r="EH7" s="23"/>
      <c r="EI7" s="23"/>
      <c r="EJ7" s="23"/>
      <c r="EK7" s="19"/>
      <c r="EL7" s="24">
        <f t="shared" si="301"/>
        <v>0</v>
      </c>
      <c r="EM7" s="19"/>
      <c r="EN7" s="19"/>
      <c r="EO7" s="19"/>
      <c r="EP7" s="19"/>
      <c r="EQ7" s="19"/>
      <c r="ER7" s="19"/>
      <c r="ES7" s="19"/>
      <c r="ET7" s="19"/>
    </row>
    <row r="8" spans="1:370" x14ac:dyDescent="0.25">
      <c r="A8">
        <f t="shared" si="306"/>
        <v>4</v>
      </c>
      <c r="B8" t="str">
        <f t="shared" si="302"/>
        <v>J19-1055</v>
      </c>
      <c r="C8" s="19" t="s">
        <v>67</v>
      </c>
      <c r="D8" s="20" t="s">
        <v>68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0"/>
      <c r="R8" s="21"/>
      <c r="S8" s="19"/>
      <c r="T8" s="22"/>
      <c r="U8" s="22"/>
      <c r="V8" s="22"/>
      <c r="W8" s="22"/>
      <c r="X8" s="22"/>
      <c r="Y8" s="22"/>
      <c r="Z8" s="22"/>
      <c r="AA8" s="22"/>
      <c r="AB8" s="22">
        <v>85635</v>
      </c>
      <c r="AC8" s="22"/>
      <c r="AD8" s="22">
        <v>51367</v>
      </c>
      <c r="AE8" s="22"/>
      <c r="AF8" s="22"/>
      <c r="AG8" s="22">
        <v>112650</v>
      </c>
      <c r="AH8" s="22"/>
      <c r="AI8" s="22">
        <v>120552</v>
      </c>
      <c r="AJ8" s="22"/>
      <c r="AK8" s="22"/>
      <c r="AL8" s="22">
        <v>125665</v>
      </c>
      <c r="AM8" s="22"/>
      <c r="AN8" s="32">
        <f>100362+28002</f>
        <v>128364</v>
      </c>
      <c r="AO8" s="32"/>
      <c r="AP8" s="23">
        <f>AL8+AN8</f>
        <v>254029</v>
      </c>
      <c r="AQ8" s="32">
        <f>69021</f>
        <v>69021</v>
      </c>
      <c r="AR8" s="32"/>
      <c r="AS8" s="23">
        <f>4500+31250+82295</f>
        <v>118045</v>
      </c>
      <c r="AT8" s="23"/>
      <c r="AU8" s="23">
        <f>AQ8+AS8</f>
        <v>187066</v>
      </c>
      <c r="AV8" s="23">
        <v>182567</v>
      </c>
      <c r="AW8" s="23"/>
      <c r="AX8" s="23">
        <f>184168+38400</f>
        <v>222568</v>
      </c>
      <c r="AY8" s="23"/>
      <c r="AZ8" s="23">
        <f>AV8+AX8</f>
        <v>405135</v>
      </c>
      <c r="BA8" s="23">
        <f>132192+1800+112800</f>
        <v>246792</v>
      </c>
      <c r="BB8" s="23"/>
      <c r="BC8" s="23">
        <f>28000+21578+134677</f>
        <v>184255</v>
      </c>
      <c r="BD8" s="23"/>
      <c r="BE8" s="24">
        <f>SUM(BA8:BC8)</f>
        <v>431047</v>
      </c>
      <c r="BF8" s="24">
        <f>151264+16400+17333+13066</f>
        <v>198063</v>
      </c>
      <c r="BG8" s="22"/>
      <c r="BH8" s="24">
        <f>155985+113640+1986</f>
        <v>271611</v>
      </c>
      <c r="BI8" s="24"/>
      <c r="BJ8" s="24">
        <f>BF8+BH8</f>
        <v>469674</v>
      </c>
      <c r="BK8" s="22">
        <f>147469+99728</f>
        <v>247197</v>
      </c>
      <c r="BL8" s="22">
        <v>1690</v>
      </c>
      <c r="BM8" s="24">
        <f>150093+11986</f>
        <v>162079</v>
      </c>
      <c r="BN8" s="24">
        <v>1323</v>
      </c>
      <c r="BO8" s="24"/>
      <c r="BP8" s="24">
        <v>103257</v>
      </c>
      <c r="BQ8" s="24">
        <v>1808</v>
      </c>
      <c r="BR8" s="24">
        <f>122858+8488</f>
        <v>131346</v>
      </c>
      <c r="BS8" s="24">
        <v>1444</v>
      </c>
      <c r="BT8" s="24">
        <f t="shared" si="299"/>
        <v>237855</v>
      </c>
      <c r="BU8" s="22">
        <f>5250+382777</f>
        <v>388027</v>
      </c>
      <c r="BV8" s="23">
        <f>12584+365796</f>
        <v>378380</v>
      </c>
      <c r="BW8" s="24">
        <f t="shared" si="300"/>
        <v>1005706</v>
      </c>
      <c r="BX8" s="23">
        <v>189210</v>
      </c>
      <c r="BY8" s="23">
        <v>81636</v>
      </c>
      <c r="BZ8" s="23">
        <v>14335</v>
      </c>
      <c r="CA8" s="23">
        <v>46600</v>
      </c>
      <c r="CB8" s="23">
        <v>7173</v>
      </c>
      <c r="CC8" s="23">
        <v>30</v>
      </c>
      <c r="CD8" s="23">
        <f>BX8+BY8+BZ8+CA8</f>
        <v>331781</v>
      </c>
      <c r="CE8" s="23">
        <v>204005</v>
      </c>
      <c r="CF8" s="23">
        <v>96636</v>
      </c>
      <c r="CG8" s="23">
        <v>16027</v>
      </c>
      <c r="CH8" s="23"/>
      <c r="CI8" s="23">
        <v>4988</v>
      </c>
      <c r="CJ8" s="23">
        <v>31</v>
      </c>
      <c r="CK8" s="23">
        <f>SUM(CE8:CJ8)</f>
        <v>321687</v>
      </c>
      <c r="CL8" s="24">
        <f t="shared" si="303"/>
        <v>653468</v>
      </c>
      <c r="CM8" s="33">
        <v>153245</v>
      </c>
      <c r="CN8" s="33">
        <v>37202</v>
      </c>
      <c r="CO8" s="33">
        <v>16262</v>
      </c>
      <c r="CP8" s="33"/>
      <c r="CQ8" s="33">
        <v>1255</v>
      </c>
      <c r="CR8" s="33">
        <v>33</v>
      </c>
      <c r="CS8" s="33">
        <f>SUM(CM8:CR8)</f>
        <v>207997</v>
      </c>
      <c r="CT8" s="33"/>
      <c r="CU8" s="33"/>
      <c r="CV8" s="33"/>
      <c r="CW8" s="33"/>
      <c r="CX8" s="33"/>
      <c r="CY8" s="33"/>
      <c r="CZ8" s="33">
        <f t="shared" ref="CZ8:CZ74" si="313">SUM(CT8:CW8)</f>
        <v>0</v>
      </c>
      <c r="DA8" s="36">
        <f t="shared" si="308"/>
        <v>207997</v>
      </c>
      <c r="DB8" s="23"/>
      <c r="DC8" s="23"/>
      <c r="DD8" s="23"/>
      <c r="DE8" s="23">
        <f>25500+15400</f>
        <v>40900</v>
      </c>
      <c r="DF8" s="23"/>
      <c r="DG8" s="23"/>
      <c r="DH8" s="24">
        <f t="shared" si="309"/>
        <v>40900</v>
      </c>
      <c r="DI8" s="23"/>
      <c r="DJ8" s="23"/>
      <c r="DK8" s="23"/>
      <c r="DL8" s="23"/>
      <c r="DM8" s="23"/>
      <c r="DN8" s="23"/>
      <c r="DO8" s="23">
        <f t="shared" si="310"/>
        <v>0</v>
      </c>
      <c r="DP8" s="23">
        <f t="shared" si="311"/>
        <v>40900</v>
      </c>
      <c r="DQ8" s="23"/>
      <c r="DR8" s="23"/>
      <c r="DS8" s="23"/>
      <c r="DT8" s="23"/>
      <c r="DU8" s="23"/>
      <c r="DV8" s="23"/>
      <c r="DW8" s="23">
        <f t="shared" si="312"/>
        <v>0</v>
      </c>
      <c r="DX8" s="23"/>
      <c r="DY8" s="23"/>
      <c r="DZ8" s="23"/>
      <c r="EA8" s="23"/>
      <c r="EB8" s="23"/>
      <c r="EC8" s="23"/>
      <c r="ED8" s="23">
        <f t="shared" si="304"/>
        <v>0</v>
      </c>
      <c r="EE8" s="92">
        <f t="shared" si="305"/>
        <v>0</v>
      </c>
      <c r="EF8" s="23"/>
      <c r="EG8" s="23"/>
      <c r="EH8" s="23"/>
      <c r="EI8" s="23"/>
      <c r="EJ8" s="23"/>
      <c r="EK8" s="19"/>
      <c r="EL8" s="24">
        <f t="shared" si="301"/>
        <v>0</v>
      </c>
      <c r="EM8" s="19"/>
      <c r="EN8" s="19"/>
      <c r="EO8" s="19"/>
      <c r="EP8" s="19"/>
      <c r="EQ8" s="19"/>
      <c r="ER8" s="19"/>
      <c r="ES8" s="19"/>
      <c r="ET8" s="19"/>
    </row>
    <row r="9" spans="1:370" x14ac:dyDescent="0.25">
      <c r="A9">
        <f t="shared" si="306"/>
        <v>5</v>
      </c>
      <c r="B9" t="str">
        <f t="shared" si="302"/>
        <v>J20-1378</v>
      </c>
      <c r="C9" s="19" t="s">
        <v>87</v>
      </c>
      <c r="D9" s="20" t="s">
        <v>88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0"/>
      <c r="R9" s="19"/>
      <c r="S9" s="19"/>
      <c r="T9" s="22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24">
        <f>AG80+AI80</f>
        <v>0</v>
      </c>
      <c r="AH9" s="19"/>
      <c r="AI9" s="19"/>
      <c r="AJ9" s="19"/>
      <c r="AK9" s="19"/>
      <c r="AL9" s="24">
        <f>AL80+AN80</f>
        <v>0</v>
      </c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24">
        <f>BA80+BC80</f>
        <v>0</v>
      </c>
      <c r="BB9" s="19"/>
      <c r="BC9" s="19"/>
      <c r="BD9" s="19"/>
      <c r="BE9" s="19"/>
      <c r="BF9" s="22"/>
      <c r="BG9" s="22"/>
      <c r="BH9" s="19"/>
      <c r="BI9" s="19"/>
      <c r="BJ9" s="19"/>
      <c r="BK9" s="22"/>
      <c r="BL9" s="22"/>
      <c r="BM9" s="19"/>
      <c r="BN9" s="19"/>
      <c r="BO9" s="19"/>
      <c r="BP9" s="19"/>
      <c r="BQ9" s="19"/>
      <c r="BR9" s="19"/>
      <c r="BS9" s="19"/>
      <c r="BT9" s="19"/>
      <c r="BU9" s="22"/>
      <c r="BV9" s="23"/>
      <c r="BW9" s="19"/>
      <c r="BX9" s="23"/>
      <c r="BY9" s="23"/>
      <c r="BZ9" s="23"/>
      <c r="CA9" s="23"/>
      <c r="CB9" s="23"/>
      <c r="CC9" s="23"/>
      <c r="CD9" s="23">
        <f>BX9+BY9+BZ9+CA9</f>
        <v>0</v>
      </c>
      <c r="CE9" s="23">
        <v>1760</v>
      </c>
      <c r="CF9" s="23">
        <v>1650</v>
      </c>
      <c r="CG9" s="23"/>
      <c r="CH9" s="23"/>
      <c r="CI9" s="23"/>
      <c r="CJ9" s="23"/>
      <c r="CK9" s="23">
        <f>SUM(CE9:CH9)</f>
        <v>3410</v>
      </c>
      <c r="CL9" s="24">
        <f>CD9+CK9</f>
        <v>3410</v>
      </c>
      <c r="CM9" s="33"/>
      <c r="CN9" s="33"/>
      <c r="CO9" s="33"/>
      <c r="CP9" s="33"/>
      <c r="CQ9" s="33"/>
      <c r="CR9" s="33"/>
      <c r="CS9" s="33">
        <f t="shared" ref="CS9:CS14" si="314">SUM(CM9:CP9)</f>
        <v>0</v>
      </c>
      <c r="CT9" s="33"/>
      <c r="CU9" s="33"/>
      <c r="CV9" s="33"/>
      <c r="CW9" s="33"/>
      <c r="CX9" s="33"/>
      <c r="CY9" s="33"/>
      <c r="CZ9" s="33">
        <f>SUM(CT9:CW9)</f>
        <v>0</v>
      </c>
      <c r="DA9" s="36">
        <f t="shared" si="308"/>
        <v>0</v>
      </c>
      <c r="DB9" s="23"/>
      <c r="DC9" s="23"/>
      <c r="DD9" s="23"/>
      <c r="DE9" s="23"/>
      <c r="DF9" s="23"/>
      <c r="DG9" s="23"/>
      <c r="DH9" s="24">
        <f t="shared" si="309"/>
        <v>0</v>
      </c>
      <c r="DI9" s="23"/>
      <c r="DJ9" s="23"/>
      <c r="DK9" s="23"/>
      <c r="DL9" s="23"/>
      <c r="DM9" s="23"/>
      <c r="DN9" s="23"/>
      <c r="DO9" s="23">
        <f t="shared" si="310"/>
        <v>0</v>
      </c>
      <c r="DP9" s="23">
        <f t="shared" si="311"/>
        <v>0</v>
      </c>
      <c r="DQ9" s="23"/>
      <c r="DR9" s="23"/>
      <c r="DS9" s="23"/>
      <c r="DT9" s="23"/>
      <c r="DU9" s="23"/>
      <c r="DV9" s="23"/>
      <c r="DW9" s="23">
        <f t="shared" ref="DW9:DW14" si="315">SUM(DQ9:DT9)</f>
        <v>0</v>
      </c>
      <c r="DX9" s="23"/>
      <c r="DY9" s="23"/>
      <c r="DZ9" s="23"/>
      <c r="EA9" s="23"/>
      <c r="EB9" s="23"/>
      <c r="EC9" s="23"/>
      <c r="ED9" s="23">
        <f t="shared" si="304"/>
        <v>0</v>
      </c>
      <c r="EE9" s="92">
        <f t="shared" si="305"/>
        <v>0</v>
      </c>
      <c r="EF9" s="23"/>
      <c r="EG9" s="23"/>
      <c r="EH9" s="23"/>
      <c r="EI9" s="23"/>
      <c r="EJ9" s="23"/>
      <c r="EK9" s="19"/>
      <c r="EL9" s="24">
        <f t="shared" si="301"/>
        <v>0</v>
      </c>
      <c r="EM9" s="19"/>
      <c r="EN9" s="19"/>
      <c r="EO9" s="19"/>
      <c r="EP9" s="19"/>
      <c r="EQ9" s="19"/>
      <c r="ER9" s="19"/>
      <c r="ES9" s="19"/>
      <c r="ET9" s="19"/>
    </row>
    <row r="10" spans="1:370" x14ac:dyDescent="0.25">
      <c r="A10">
        <f t="shared" si="306"/>
        <v>6</v>
      </c>
      <c r="B10" t="str">
        <f t="shared" si="302"/>
        <v>J20-1148</v>
      </c>
      <c r="C10" s="19" t="s">
        <v>263</v>
      </c>
      <c r="D10" s="20" t="s">
        <v>264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0"/>
      <c r="R10" s="19"/>
      <c r="S10" s="19"/>
      <c r="T10" s="22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24"/>
      <c r="AH10" s="19"/>
      <c r="AI10" s="19"/>
      <c r="AJ10" s="19"/>
      <c r="AK10" s="19"/>
      <c r="AL10" s="24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24"/>
      <c r="BB10" s="19"/>
      <c r="BC10" s="19"/>
      <c r="BD10" s="19"/>
      <c r="BE10" s="19"/>
      <c r="BF10" s="22"/>
      <c r="BG10" s="22"/>
      <c r="BH10" s="19"/>
      <c r="BI10" s="19"/>
      <c r="BJ10" s="19"/>
      <c r="BK10" s="22"/>
      <c r="BL10" s="22"/>
      <c r="BM10" s="19"/>
      <c r="BN10" s="19"/>
      <c r="BO10" s="19"/>
      <c r="BP10" s="19"/>
      <c r="BQ10" s="19"/>
      <c r="BR10" s="19"/>
      <c r="BS10" s="19"/>
      <c r="BT10" s="19"/>
      <c r="BU10" s="22"/>
      <c r="BV10" s="23"/>
      <c r="BW10" s="19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4"/>
      <c r="CM10" s="33"/>
      <c r="CN10" s="33"/>
      <c r="CO10" s="33"/>
      <c r="CP10" s="33"/>
      <c r="CQ10" s="33"/>
      <c r="CR10" s="33"/>
      <c r="CS10" s="33">
        <f t="shared" si="314"/>
        <v>0</v>
      </c>
      <c r="CT10" s="33">
        <v>110340</v>
      </c>
      <c r="CU10" s="33"/>
      <c r="CV10" s="33">
        <v>13959</v>
      </c>
      <c r="CW10" s="33"/>
      <c r="CX10" s="33">
        <v>865</v>
      </c>
      <c r="CY10" s="33">
        <v>33</v>
      </c>
      <c r="CZ10" s="33">
        <f>SUM(CT10:CW10)</f>
        <v>124299</v>
      </c>
      <c r="DA10" s="36">
        <f t="shared" si="308"/>
        <v>124299</v>
      </c>
      <c r="DB10" s="23">
        <v>146340</v>
      </c>
      <c r="DC10" s="23">
        <v>27975</v>
      </c>
      <c r="DD10" s="23">
        <v>16027</v>
      </c>
      <c r="DE10" s="23"/>
      <c r="DF10" s="23">
        <v>1056</v>
      </c>
      <c r="DG10" s="23">
        <v>27</v>
      </c>
      <c r="DH10" s="24">
        <f t="shared" si="309"/>
        <v>190342</v>
      </c>
      <c r="DI10" s="23">
        <v>104770</v>
      </c>
      <c r="DJ10" s="23">
        <v>34700</v>
      </c>
      <c r="DK10" s="23">
        <v>17484</v>
      </c>
      <c r="DL10" s="23"/>
      <c r="DM10" s="23">
        <v>803</v>
      </c>
      <c r="DN10" s="23">
        <v>27</v>
      </c>
      <c r="DO10" s="23">
        <f t="shared" si="310"/>
        <v>156954</v>
      </c>
      <c r="DP10" s="23">
        <f t="shared" si="311"/>
        <v>347296</v>
      </c>
      <c r="DQ10" s="23">
        <v>43120</v>
      </c>
      <c r="DR10" s="23">
        <v>11072</v>
      </c>
      <c r="DS10" s="23"/>
      <c r="DT10" s="23"/>
      <c r="DU10" s="23">
        <v>9829</v>
      </c>
      <c r="DV10" s="23">
        <v>27</v>
      </c>
      <c r="DW10" s="23">
        <f t="shared" si="315"/>
        <v>54192</v>
      </c>
      <c r="DX10" s="23">
        <v>103765</v>
      </c>
      <c r="DY10" s="23">
        <v>27644</v>
      </c>
      <c r="DZ10" s="23">
        <v>17719</v>
      </c>
      <c r="EA10" s="23"/>
      <c r="EB10" s="23">
        <v>9001</v>
      </c>
      <c r="EC10" s="23">
        <v>31</v>
      </c>
      <c r="ED10" s="23">
        <f t="shared" si="304"/>
        <v>149128</v>
      </c>
      <c r="EE10" s="92">
        <f t="shared" si="305"/>
        <v>203320</v>
      </c>
      <c r="EF10" s="23">
        <v>105780</v>
      </c>
      <c r="EG10" s="23">
        <v>26951</v>
      </c>
      <c r="EH10" s="23">
        <v>18142</v>
      </c>
      <c r="EI10" s="23">
        <v>0</v>
      </c>
      <c r="EJ10" s="23">
        <v>11951</v>
      </c>
      <c r="EK10" s="19">
        <v>33</v>
      </c>
      <c r="EL10" s="24">
        <f t="shared" si="301"/>
        <v>150873</v>
      </c>
      <c r="EM10" s="19"/>
      <c r="EN10" s="19"/>
      <c r="EO10" s="19"/>
      <c r="EP10" s="19"/>
      <c r="EQ10" s="19"/>
      <c r="ER10" s="19"/>
      <c r="ES10" s="19"/>
      <c r="ET10" s="19"/>
    </row>
    <row r="11" spans="1:370" x14ac:dyDescent="0.25">
      <c r="A11">
        <f t="shared" si="306"/>
        <v>7</v>
      </c>
      <c r="B11" t="str">
        <f t="shared" si="302"/>
        <v>J20-1205</v>
      </c>
      <c r="C11" s="19" t="s">
        <v>87</v>
      </c>
      <c r="D11" s="20" t="s">
        <v>253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0"/>
      <c r="R11" s="19"/>
      <c r="S11" s="19"/>
      <c r="T11" s="22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  <c r="AH11" s="19"/>
      <c r="AI11" s="19"/>
      <c r="AJ11" s="19"/>
      <c r="AK11" s="19"/>
      <c r="AL11" s="24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24"/>
      <c r="BB11" s="19"/>
      <c r="BC11" s="19"/>
      <c r="BD11" s="19"/>
      <c r="BE11" s="19"/>
      <c r="BF11" s="22"/>
      <c r="BG11" s="22"/>
      <c r="BH11" s="19"/>
      <c r="BI11" s="19"/>
      <c r="BJ11" s="19"/>
      <c r="BK11" s="22"/>
      <c r="BL11" s="22"/>
      <c r="BM11" s="19"/>
      <c r="BN11" s="19"/>
      <c r="BO11" s="19"/>
      <c r="BP11" s="19"/>
      <c r="BQ11" s="19"/>
      <c r="BR11" s="19"/>
      <c r="BS11" s="19"/>
      <c r="BT11" s="19"/>
      <c r="BU11" s="22"/>
      <c r="BV11" s="23"/>
      <c r="BW11" s="19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4"/>
      <c r="CM11" s="33">
        <v>20250</v>
      </c>
      <c r="CN11" s="33">
        <v>10036</v>
      </c>
      <c r="CO11" s="33"/>
      <c r="CP11" s="33"/>
      <c r="CQ11" s="33"/>
      <c r="CR11" s="33"/>
      <c r="CS11" s="33">
        <f t="shared" si="314"/>
        <v>30286</v>
      </c>
      <c r="CT11" s="33"/>
      <c r="CU11" s="33"/>
      <c r="CV11" s="33"/>
      <c r="CW11" s="33"/>
      <c r="CX11" s="33"/>
      <c r="CY11" s="33"/>
      <c r="CZ11" s="33">
        <f>SUM(CT11:CW11)</f>
        <v>0</v>
      </c>
      <c r="DA11" s="36">
        <f t="shared" si="308"/>
        <v>30286</v>
      </c>
      <c r="DB11" s="23"/>
      <c r="DC11" s="23"/>
      <c r="DD11" s="23"/>
      <c r="DE11" s="23"/>
      <c r="DF11" s="23"/>
      <c r="DG11" s="23"/>
      <c r="DH11" s="24">
        <f t="shared" si="309"/>
        <v>0</v>
      </c>
      <c r="DI11" s="23"/>
      <c r="DJ11" s="23"/>
      <c r="DK11" s="23"/>
      <c r="DL11" s="23"/>
      <c r="DM11" s="23"/>
      <c r="DN11" s="23"/>
      <c r="DO11" s="23">
        <f t="shared" si="310"/>
        <v>0</v>
      </c>
      <c r="DP11" s="23">
        <f t="shared" si="311"/>
        <v>0</v>
      </c>
      <c r="DQ11" s="23"/>
      <c r="DR11" s="23"/>
      <c r="DS11" s="23"/>
      <c r="DT11" s="23"/>
      <c r="DU11" s="23"/>
      <c r="DV11" s="23"/>
      <c r="DW11" s="23">
        <f t="shared" si="315"/>
        <v>0</v>
      </c>
      <c r="DX11" s="23"/>
      <c r="DY11" s="23"/>
      <c r="DZ11" s="23"/>
      <c r="EA11" s="23"/>
      <c r="EB11" s="23"/>
      <c r="EC11" s="23"/>
      <c r="ED11" s="23">
        <f t="shared" si="304"/>
        <v>0</v>
      </c>
      <c r="EE11" s="92">
        <f t="shared" si="305"/>
        <v>0</v>
      </c>
      <c r="EF11" s="23"/>
      <c r="EG11" s="23"/>
      <c r="EH11" s="23"/>
      <c r="EI11" s="23"/>
      <c r="EJ11" s="23"/>
      <c r="EK11" s="19"/>
      <c r="EL11" s="24">
        <f t="shared" si="301"/>
        <v>0</v>
      </c>
      <c r="EM11" s="19"/>
      <c r="EN11" s="19"/>
      <c r="EO11" s="19"/>
      <c r="EP11" s="19"/>
      <c r="EQ11" s="19"/>
      <c r="ER11" s="19"/>
      <c r="ES11" s="19"/>
      <c r="ET11" s="19"/>
    </row>
    <row r="12" spans="1:370" x14ac:dyDescent="0.25">
      <c r="A12">
        <f t="shared" si="306"/>
        <v>8</v>
      </c>
      <c r="B12" t="str">
        <f t="shared" si="302"/>
        <v>J20-1348</v>
      </c>
      <c r="C12" s="19" t="s">
        <v>271</v>
      </c>
      <c r="D12" s="20" t="s">
        <v>272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0"/>
      <c r="R12" s="19"/>
      <c r="S12" s="19"/>
      <c r="T12" s="22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  <c r="AH12" s="19"/>
      <c r="AI12" s="19"/>
      <c r="AJ12" s="19"/>
      <c r="AK12" s="19"/>
      <c r="AL12" s="24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24"/>
      <c r="BB12" s="19"/>
      <c r="BC12" s="19"/>
      <c r="BD12" s="19"/>
      <c r="BE12" s="19"/>
      <c r="BF12" s="22"/>
      <c r="BG12" s="22"/>
      <c r="BH12" s="19"/>
      <c r="BI12" s="19"/>
      <c r="BJ12" s="19"/>
      <c r="BK12" s="22"/>
      <c r="BL12" s="22"/>
      <c r="BM12" s="19"/>
      <c r="BN12" s="19"/>
      <c r="BO12" s="19"/>
      <c r="BP12" s="19"/>
      <c r="BQ12" s="19"/>
      <c r="BR12" s="19"/>
      <c r="BS12" s="19"/>
      <c r="BT12" s="19"/>
      <c r="BU12" s="22"/>
      <c r="BV12" s="23"/>
      <c r="BW12" s="19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4"/>
      <c r="CM12" s="33"/>
      <c r="CN12" s="33"/>
      <c r="CO12" s="33"/>
      <c r="CP12" s="33"/>
      <c r="CQ12" s="33"/>
      <c r="CR12" s="33"/>
      <c r="CS12" s="33">
        <f t="shared" si="314"/>
        <v>0</v>
      </c>
      <c r="CT12" s="33"/>
      <c r="CU12" s="33"/>
      <c r="CV12" s="33"/>
      <c r="CW12" s="33"/>
      <c r="CX12" s="33"/>
      <c r="CY12" s="33"/>
      <c r="CZ12" s="33"/>
      <c r="DA12" s="36">
        <f t="shared" si="308"/>
        <v>0</v>
      </c>
      <c r="DB12" s="23"/>
      <c r="DC12" s="23"/>
      <c r="DD12" s="23"/>
      <c r="DE12" s="23"/>
      <c r="DF12" s="23"/>
      <c r="DG12" s="23"/>
      <c r="DH12" s="24">
        <f t="shared" si="309"/>
        <v>0</v>
      </c>
      <c r="DI12" s="23">
        <v>50820</v>
      </c>
      <c r="DJ12" s="23">
        <v>17705</v>
      </c>
      <c r="DK12" s="23"/>
      <c r="DL12" s="23"/>
      <c r="DM12" s="23"/>
      <c r="DN12" s="23"/>
      <c r="DO12" s="23">
        <f t="shared" si="310"/>
        <v>68525</v>
      </c>
      <c r="DP12" s="23">
        <f t="shared" si="311"/>
        <v>68525</v>
      </c>
      <c r="DQ12" s="23">
        <v>65922</v>
      </c>
      <c r="DR12" s="23">
        <v>58705</v>
      </c>
      <c r="DS12" s="23">
        <v>13489</v>
      </c>
      <c r="DT12" s="23"/>
      <c r="DU12" s="23"/>
      <c r="DV12" s="23"/>
      <c r="DW12" s="23">
        <f t="shared" si="315"/>
        <v>138116</v>
      </c>
      <c r="DX12" s="23"/>
      <c r="DY12" s="23"/>
      <c r="DZ12" s="23"/>
      <c r="EA12" s="23"/>
      <c r="EB12" s="23"/>
      <c r="EC12" s="23"/>
      <c r="ED12" s="23">
        <f t="shared" si="304"/>
        <v>0</v>
      </c>
      <c r="EE12" s="92">
        <f t="shared" si="305"/>
        <v>138116</v>
      </c>
      <c r="EF12" s="23"/>
      <c r="EG12" s="23"/>
      <c r="EH12" s="23"/>
      <c r="EI12" s="23"/>
      <c r="EJ12" s="23"/>
      <c r="EK12" s="19"/>
      <c r="EL12" s="24">
        <f t="shared" si="301"/>
        <v>0</v>
      </c>
      <c r="EM12" s="19"/>
      <c r="EN12" s="19"/>
      <c r="EO12" s="19"/>
      <c r="EP12" s="19"/>
      <c r="EQ12" s="19"/>
      <c r="ER12" s="19"/>
      <c r="ES12" s="19"/>
      <c r="ET12" s="19"/>
    </row>
    <row r="13" spans="1:370" x14ac:dyDescent="0.25">
      <c r="A13">
        <f t="shared" si="306"/>
        <v>9</v>
      </c>
      <c r="B13" t="str">
        <f t="shared" si="302"/>
        <v>J21-0040</v>
      </c>
      <c r="C13" s="19" t="s">
        <v>87</v>
      </c>
      <c r="D13" s="20" t="s">
        <v>254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0"/>
      <c r="R13" s="19"/>
      <c r="S13" s="19"/>
      <c r="T13" s="22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24"/>
      <c r="AH13" s="19"/>
      <c r="AI13" s="19"/>
      <c r="AJ13" s="19"/>
      <c r="AK13" s="19"/>
      <c r="AL13" s="24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24"/>
      <c r="BB13" s="19"/>
      <c r="BC13" s="19"/>
      <c r="BD13" s="19"/>
      <c r="BE13" s="19"/>
      <c r="BF13" s="22"/>
      <c r="BG13" s="22"/>
      <c r="BH13" s="19"/>
      <c r="BI13" s="19"/>
      <c r="BJ13" s="19"/>
      <c r="BK13" s="22"/>
      <c r="BL13" s="22"/>
      <c r="BM13" s="19"/>
      <c r="BN13" s="19"/>
      <c r="BO13" s="19"/>
      <c r="BP13" s="19"/>
      <c r="BQ13" s="19"/>
      <c r="BR13" s="19"/>
      <c r="BS13" s="19"/>
      <c r="BT13" s="19"/>
      <c r="BU13" s="22"/>
      <c r="BV13" s="23"/>
      <c r="BW13" s="19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4"/>
      <c r="CM13" s="33">
        <v>34520</v>
      </c>
      <c r="CN13" s="33">
        <v>3485</v>
      </c>
      <c r="CO13" s="33"/>
      <c r="CP13" s="33"/>
      <c r="CQ13" s="33"/>
      <c r="CR13" s="33"/>
      <c r="CS13" s="33">
        <f t="shared" si="314"/>
        <v>38005</v>
      </c>
      <c r="CT13" s="34">
        <f>11700+55800</f>
        <v>67500</v>
      </c>
      <c r="CU13" s="33"/>
      <c r="CV13" s="33"/>
      <c r="CW13" s="33"/>
      <c r="CX13" s="33"/>
      <c r="CY13" s="33"/>
      <c r="CZ13" s="33">
        <f>SUM(CT13:CW13)</f>
        <v>67500</v>
      </c>
      <c r="DA13" s="36">
        <f t="shared" si="308"/>
        <v>105505</v>
      </c>
      <c r="DB13" s="23">
        <v>15810</v>
      </c>
      <c r="DC13" s="23"/>
      <c r="DD13" s="23"/>
      <c r="DE13" s="23"/>
      <c r="DF13" s="23"/>
      <c r="DG13" s="23"/>
      <c r="DH13" s="24">
        <f t="shared" si="309"/>
        <v>15810</v>
      </c>
      <c r="DI13" s="23"/>
      <c r="DJ13" s="23"/>
      <c r="DK13" s="23"/>
      <c r="DL13" s="23"/>
      <c r="DM13" s="23"/>
      <c r="DN13" s="23"/>
      <c r="DO13" s="23">
        <f t="shared" si="310"/>
        <v>0</v>
      </c>
      <c r="DP13" s="23">
        <f t="shared" si="311"/>
        <v>15810</v>
      </c>
      <c r="DQ13" s="23">
        <v>56090</v>
      </c>
      <c r="DR13" s="23">
        <v>29392</v>
      </c>
      <c r="DS13" s="23"/>
      <c r="DT13" s="23"/>
      <c r="DU13" s="23"/>
      <c r="DV13" s="23"/>
      <c r="DW13" s="23">
        <f t="shared" si="315"/>
        <v>85482</v>
      </c>
      <c r="DX13" s="23">
        <v>55730</v>
      </c>
      <c r="DY13" s="23">
        <v>15356</v>
      </c>
      <c r="DZ13" s="23"/>
      <c r="EA13" s="23"/>
      <c r="EB13" s="23"/>
      <c r="EC13" s="23"/>
      <c r="ED13" s="23">
        <f t="shared" si="304"/>
        <v>71086</v>
      </c>
      <c r="EE13" s="92">
        <f t="shared" si="305"/>
        <v>156568</v>
      </c>
      <c r="EF13" s="23">
        <v>61562</v>
      </c>
      <c r="EG13" s="23">
        <v>15798</v>
      </c>
      <c r="EH13" s="23">
        <v>0</v>
      </c>
      <c r="EI13" s="23">
        <v>0</v>
      </c>
      <c r="EJ13" s="23"/>
      <c r="EK13" s="19">
        <v>0</v>
      </c>
      <c r="EL13" s="24">
        <f t="shared" si="301"/>
        <v>77360</v>
      </c>
      <c r="EM13" s="19"/>
      <c r="EN13" s="19"/>
      <c r="EO13" s="19"/>
      <c r="EP13" s="19"/>
      <c r="EQ13" s="19"/>
      <c r="ER13" s="19"/>
      <c r="ES13" s="19"/>
      <c r="ET13" s="19"/>
    </row>
    <row r="14" spans="1:370" x14ac:dyDescent="0.25">
      <c r="A14">
        <f t="shared" si="306"/>
        <v>10</v>
      </c>
      <c r="B14" t="str">
        <f t="shared" si="302"/>
        <v>J21-0041</v>
      </c>
      <c r="C14" s="19" t="s">
        <v>267</v>
      </c>
      <c r="D14" s="20" t="s">
        <v>268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0"/>
      <c r="R14" s="19"/>
      <c r="S14" s="19"/>
      <c r="T14" s="22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  <c r="AH14" s="19"/>
      <c r="AI14" s="19"/>
      <c r="AJ14" s="19"/>
      <c r="AK14" s="19"/>
      <c r="AL14" s="24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24"/>
      <c r="BB14" s="19"/>
      <c r="BC14" s="19"/>
      <c r="BD14" s="19"/>
      <c r="BE14" s="19"/>
      <c r="BF14" s="22"/>
      <c r="BG14" s="22"/>
      <c r="BH14" s="19"/>
      <c r="BI14" s="19"/>
      <c r="BJ14" s="19"/>
      <c r="BK14" s="22"/>
      <c r="BL14" s="22"/>
      <c r="BM14" s="19"/>
      <c r="BN14" s="19"/>
      <c r="BO14" s="19"/>
      <c r="BP14" s="19"/>
      <c r="BQ14" s="19"/>
      <c r="BR14" s="19"/>
      <c r="BS14" s="19"/>
      <c r="BT14" s="19"/>
      <c r="BU14" s="22"/>
      <c r="BV14" s="23"/>
      <c r="BW14" s="19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4"/>
      <c r="CM14" s="33"/>
      <c r="CN14" s="33"/>
      <c r="CO14" s="33"/>
      <c r="CP14" s="33"/>
      <c r="CQ14" s="33"/>
      <c r="CR14" s="33"/>
      <c r="CS14" s="33">
        <f t="shared" si="314"/>
        <v>0</v>
      </c>
      <c r="CT14" s="33"/>
      <c r="CU14" s="33"/>
      <c r="CV14" s="33"/>
      <c r="CW14" s="33"/>
      <c r="CX14" s="33"/>
      <c r="CY14" s="33"/>
      <c r="CZ14" s="33"/>
      <c r="DA14" s="36">
        <f t="shared" si="308"/>
        <v>0</v>
      </c>
      <c r="DB14" s="23">
        <v>25410</v>
      </c>
      <c r="DC14" s="23">
        <v>8174</v>
      </c>
      <c r="DD14" s="23"/>
      <c r="DE14" s="23"/>
      <c r="DF14" s="23"/>
      <c r="DG14" s="23"/>
      <c r="DH14" s="24">
        <f t="shared" si="309"/>
        <v>33584</v>
      </c>
      <c r="DI14" s="23">
        <v>70271</v>
      </c>
      <c r="DJ14" s="23">
        <v>24139</v>
      </c>
      <c r="DK14" s="23"/>
      <c r="DL14" s="23"/>
      <c r="DM14" s="23"/>
      <c r="DN14" s="23"/>
      <c r="DO14" s="23">
        <f t="shared" si="310"/>
        <v>94410</v>
      </c>
      <c r="DP14" s="23">
        <f t="shared" si="311"/>
        <v>127994</v>
      </c>
      <c r="DQ14" s="23">
        <v>31360</v>
      </c>
      <c r="DR14" s="23">
        <v>7855</v>
      </c>
      <c r="DS14" s="23"/>
      <c r="DT14" s="23"/>
      <c r="DU14" s="23"/>
      <c r="DV14" s="23"/>
      <c r="DW14" s="23">
        <f t="shared" si="315"/>
        <v>39215</v>
      </c>
      <c r="DX14" s="23">
        <v>74350</v>
      </c>
      <c r="DY14" s="23">
        <v>20615</v>
      </c>
      <c r="DZ14" s="23"/>
      <c r="EA14" s="23"/>
      <c r="EB14" s="23"/>
      <c r="EC14" s="23"/>
      <c r="ED14" s="23">
        <f t="shared" si="304"/>
        <v>94965</v>
      </c>
      <c r="EE14" s="92">
        <f t="shared" si="305"/>
        <v>134180</v>
      </c>
      <c r="EF14" s="23">
        <f>32840+71550</f>
        <v>104390</v>
      </c>
      <c r="EG14" s="23">
        <f>10236+18625</f>
        <v>28861</v>
      </c>
      <c r="EH14" s="23">
        <v>2491</v>
      </c>
      <c r="EI14" s="23">
        <v>0</v>
      </c>
      <c r="EJ14" s="23">
        <v>0</v>
      </c>
      <c r="EK14" s="19">
        <v>0</v>
      </c>
      <c r="EL14" s="24">
        <f t="shared" si="301"/>
        <v>135742</v>
      </c>
      <c r="EM14" s="19"/>
      <c r="EN14" s="19"/>
      <c r="EO14" s="19"/>
      <c r="EP14" s="19"/>
      <c r="EQ14" s="19"/>
      <c r="ER14" s="19"/>
      <c r="ES14" s="19"/>
      <c r="ET14" s="19"/>
    </row>
    <row r="15" spans="1:370" x14ac:dyDescent="0.25">
      <c r="A15">
        <f t="shared" si="306"/>
        <v>11</v>
      </c>
      <c r="B15" t="str">
        <f t="shared" si="302"/>
        <v>J20-0462</v>
      </c>
      <c r="C15" s="19" t="s">
        <v>69</v>
      </c>
      <c r="D15" s="20" t="s">
        <v>70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0"/>
      <c r="R15" s="21"/>
      <c r="S15" s="19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3"/>
      <c r="AJ15" s="23"/>
      <c r="AK15" s="23"/>
      <c r="AL15" s="23"/>
      <c r="AM15" s="23"/>
      <c r="AN15" s="23"/>
      <c r="AO15" s="23"/>
      <c r="AP15" s="23"/>
      <c r="AQ15" s="32">
        <v>156867</v>
      </c>
      <c r="AR15" s="32"/>
      <c r="AS15" s="23">
        <v>169262</v>
      </c>
      <c r="AT15" s="23"/>
      <c r="AU15" s="23">
        <f>AQ15+AS15</f>
        <v>326129</v>
      </c>
      <c r="AV15" s="23">
        <v>260110</v>
      </c>
      <c r="AW15" s="23"/>
      <c r="AX15" s="23">
        <v>385134</v>
      </c>
      <c r="AY15" s="23"/>
      <c r="AZ15" s="23">
        <f>AV15+AX15</f>
        <v>645244</v>
      </c>
      <c r="BA15" s="23">
        <v>424355</v>
      </c>
      <c r="BB15" s="23"/>
      <c r="BC15" s="23">
        <v>478900</v>
      </c>
      <c r="BD15" s="23"/>
      <c r="BE15" s="24">
        <f>SUM(BA15:BC15)</f>
        <v>903255</v>
      </c>
      <c r="BF15" s="22">
        <v>457854</v>
      </c>
      <c r="BG15" s="22"/>
      <c r="BH15" s="37">
        <v>400107</v>
      </c>
      <c r="BI15" s="24"/>
      <c r="BJ15" s="24">
        <f>BF15+BH15</f>
        <v>857961</v>
      </c>
      <c r="BK15" s="22">
        <v>468882</v>
      </c>
      <c r="BL15" s="22">
        <v>6051</v>
      </c>
      <c r="BM15" s="24">
        <v>459250</v>
      </c>
      <c r="BN15" s="24">
        <v>5136</v>
      </c>
      <c r="BO15" s="24"/>
      <c r="BP15" s="24">
        <f>9900+530775</f>
        <v>540675</v>
      </c>
      <c r="BQ15" s="24">
        <v>5675</v>
      </c>
      <c r="BR15" s="24">
        <f>58906+483954</f>
        <v>542860</v>
      </c>
      <c r="BS15" s="24">
        <v>4824</v>
      </c>
      <c r="BT15" s="24">
        <f t="shared" si="299"/>
        <v>1094034</v>
      </c>
      <c r="BU15" s="22">
        <v>577013</v>
      </c>
      <c r="BV15" s="23">
        <f>67440+583302+32030</f>
        <v>682772</v>
      </c>
      <c r="BW15" s="24">
        <f t="shared" si="300"/>
        <v>2358643</v>
      </c>
      <c r="BX15" s="23">
        <f>264421+3750</f>
        <v>268171</v>
      </c>
      <c r="BY15" s="23">
        <f>145511+3882+945</f>
        <v>150338</v>
      </c>
      <c r="BZ15" s="23"/>
      <c r="CA15" s="23"/>
      <c r="CB15" s="23">
        <v>7938</v>
      </c>
      <c r="CC15" s="23">
        <v>44</v>
      </c>
      <c r="CD15" s="23">
        <f t="shared" ref="CD15:CD78" si="316">BX15+BY15+BZ15+CA15</f>
        <v>418509</v>
      </c>
      <c r="CE15" s="28">
        <f>269314+44650</f>
        <v>313964</v>
      </c>
      <c r="CF15" s="28">
        <f>228787+16414</f>
        <v>245201</v>
      </c>
      <c r="CG15" s="23"/>
      <c r="CH15" s="23">
        <v>13200</v>
      </c>
      <c r="CI15" s="23">
        <v>7174</v>
      </c>
      <c r="CJ15" s="23">
        <v>39</v>
      </c>
      <c r="CK15" s="23">
        <f t="shared" ref="CK15:CK33" si="317">SUM(CE15:CH15)</f>
        <v>572365</v>
      </c>
      <c r="CL15" s="24">
        <f t="shared" si="303"/>
        <v>990874</v>
      </c>
      <c r="CM15" s="33">
        <v>252840</v>
      </c>
      <c r="CN15" s="33">
        <f>75785+608</f>
        <v>76393</v>
      </c>
      <c r="CO15" s="33"/>
      <c r="CP15" s="33"/>
      <c r="CQ15" s="33">
        <v>1266</v>
      </c>
      <c r="CR15" s="33">
        <v>37</v>
      </c>
      <c r="CS15" s="33">
        <f t="shared" si="307"/>
        <v>329233</v>
      </c>
      <c r="CT15" s="33">
        <v>142350</v>
      </c>
      <c r="CU15" s="33">
        <v>20181</v>
      </c>
      <c r="CV15" s="33"/>
      <c r="CW15" s="33">
        <f>278440+53730</f>
        <v>332170</v>
      </c>
      <c r="CX15" s="33">
        <v>643</v>
      </c>
      <c r="CY15" s="33">
        <v>37</v>
      </c>
      <c r="CZ15" s="33">
        <f t="shared" si="313"/>
        <v>494701</v>
      </c>
      <c r="DA15" s="36">
        <f t="shared" si="308"/>
        <v>823934</v>
      </c>
      <c r="DB15" s="23">
        <v>82400</v>
      </c>
      <c r="DC15" s="23">
        <v>1422</v>
      </c>
      <c r="DD15" s="23"/>
      <c r="DE15" s="23">
        <v>24900</v>
      </c>
      <c r="DF15" s="23">
        <v>412</v>
      </c>
      <c r="DG15" s="23">
        <v>10</v>
      </c>
      <c r="DH15" s="24">
        <f t="shared" si="309"/>
        <v>108722</v>
      </c>
      <c r="DI15" s="23">
        <v>76517</v>
      </c>
      <c r="DJ15" s="23">
        <v>1365</v>
      </c>
      <c r="DK15" s="23">
        <f>4000+2000</f>
        <v>6000</v>
      </c>
      <c r="DL15" s="23"/>
      <c r="DM15" s="23">
        <v>289</v>
      </c>
      <c r="DN15" s="23">
        <v>9</v>
      </c>
      <c r="DO15" s="23">
        <f t="shared" si="310"/>
        <v>83882</v>
      </c>
      <c r="DP15" s="23">
        <f t="shared" si="311"/>
        <v>192604</v>
      </c>
      <c r="DQ15" s="23">
        <v>33997</v>
      </c>
      <c r="DR15" s="23">
        <v>473</v>
      </c>
      <c r="DS15" s="23"/>
      <c r="DT15" s="23">
        <v>169500</v>
      </c>
      <c r="DU15" s="23">
        <v>2760</v>
      </c>
      <c r="DV15" s="23">
        <v>9</v>
      </c>
      <c r="DW15" s="23">
        <f t="shared" si="312"/>
        <v>203970</v>
      </c>
      <c r="DX15" s="23"/>
      <c r="DY15" s="23"/>
      <c r="DZ15" s="23"/>
      <c r="EA15" s="23"/>
      <c r="EB15" s="23"/>
      <c r="EC15" s="23"/>
      <c r="ED15" s="23">
        <f t="shared" si="304"/>
        <v>0</v>
      </c>
      <c r="EE15" s="92">
        <f t="shared" si="305"/>
        <v>203970</v>
      </c>
      <c r="EF15" s="23"/>
      <c r="EG15" s="23"/>
      <c r="EH15" s="23"/>
      <c r="EI15" s="23"/>
      <c r="EJ15" s="23"/>
      <c r="EK15" s="19"/>
      <c r="EL15" s="24">
        <f t="shared" si="301"/>
        <v>0</v>
      </c>
      <c r="EM15" s="19"/>
      <c r="EN15" s="19"/>
      <c r="EO15" s="19"/>
      <c r="EP15" s="19"/>
      <c r="EQ15" s="19"/>
      <c r="ER15" s="19"/>
      <c r="ES15" s="19"/>
      <c r="ET15" s="19"/>
    </row>
    <row r="16" spans="1:370" x14ac:dyDescent="0.25">
      <c r="A16">
        <f t="shared" si="306"/>
        <v>12</v>
      </c>
      <c r="B16" t="str">
        <f t="shared" si="302"/>
        <v>J20-0721</v>
      </c>
      <c r="C16" s="19" t="s">
        <v>71</v>
      </c>
      <c r="D16" s="20" t="s">
        <v>72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0"/>
      <c r="R16" s="21"/>
      <c r="S16" s="19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19"/>
      <c r="AH16" s="19"/>
      <c r="AI16" s="19"/>
      <c r="AJ16" s="19"/>
      <c r="AK16" s="19"/>
      <c r="AL16" s="19"/>
      <c r="AM16" s="19"/>
      <c r="AN16" s="19"/>
      <c r="AO16" s="19"/>
      <c r="AP16" s="23">
        <f>AL16+AN16</f>
        <v>0</v>
      </c>
      <c r="AQ16" s="23"/>
      <c r="AR16" s="23"/>
      <c r="AS16" s="23"/>
      <c r="AT16" s="23"/>
      <c r="AU16" s="23">
        <f>AQ16+AS16</f>
        <v>0</v>
      </c>
      <c r="AV16" s="23"/>
      <c r="AW16" s="23"/>
      <c r="AX16" s="23">
        <f>62146+6763+71655+125045</f>
        <v>265609</v>
      </c>
      <c r="AY16" s="23">
        <f>376+1946</f>
        <v>2322</v>
      </c>
      <c r="AZ16" s="23">
        <f>AX16+AY16</f>
        <v>267931</v>
      </c>
      <c r="BA16" s="23">
        <f>57630+140852+98124</f>
        <v>296606</v>
      </c>
      <c r="BB16" s="23">
        <v>6689</v>
      </c>
      <c r="BC16" s="23">
        <f>169209+108783+463810+34601+31070</f>
        <v>807473</v>
      </c>
      <c r="BD16" s="23">
        <v>14812</v>
      </c>
      <c r="BE16" s="39">
        <f>BA16+BB16+BC16+BD16</f>
        <v>1125580</v>
      </c>
      <c r="BF16" s="24">
        <f>117454+47185+526047+68007+39765</f>
        <v>798458</v>
      </c>
      <c r="BG16" s="22">
        <v>6788</v>
      </c>
      <c r="BH16" s="24">
        <f>119783+647206+22461+38703+67461</f>
        <v>895614</v>
      </c>
      <c r="BI16" s="24">
        <v>8529</v>
      </c>
      <c r="BJ16" s="39">
        <f>BF16+BG16+BH16+BI16</f>
        <v>1709389</v>
      </c>
      <c r="BK16" s="22">
        <f>40428+832468+92406+7757</f>
        <v>973059</v>
      </c>
      <c r="BL16" s="22">
        <f>484+9777+1923</f>
        <v>12184</v>
      </c>
      <c r="BM16" s="24">
        <f>18905+122478+953727</f>
        <v>1095110</v>
      </c>
      <c r="BN16" s="24">
        <f>195+1637+8963</f>
        <v>10795</v>
      </c>
      <c r="BO16" s="39">
        <f>BK16+BL16+BM16+BN16</f>
        <v>2091148</v>
      </c>
      <c r="BP16" s="24">
        <f>163671+24943+1320205+3520+43052</f>
        <v>1555391</v>
      </c>
      <c r="BQ16" s="24">
        <f>1611+217+11485</f>
        <v>13313</v>
      </c>
      <c r="BR16" s="24">
        <f>168940+28641+1356101</f>
        <v>1553682</v>
      </c>
      <c r="BS16" s="24">
        <f>1494+246+9953</f>
        <v>11693</v>
      </c>
      <c r="BT16" s="24">
        <f t="shared" si="299"/>
        <v>3134079</v>
      </c>
      <c r="BU16" s="22">
        <f>886324+118620+23224+3932+37289+47641</f>
        <v>1117030</v>
      </c>
      <c r="BV16" s="23">
        <f>12259+53937+138960+499524</f>
        <v>704680</v>
      </c>
      <c r="BW16" s="24">
        <f t="shared" si="300"/>
        <v>4967482</v>
      </c>
      <c r="BX16" s="23">
        <v>279480</v>
      </c>
      <c r="BY16" s="23"/>
      <c r="BZ16" s="23"/>
      <c r="CA16" s="23"/>
      <c r="CB16" s="23">
        <v>8380</v>
      </c>
      <c r="CC16" s="23">
        <v>54</v>
      </c>
      <c r="CD16" s="23">
        <f t="shared" si="316"/>
        <v>279480</v>
      </c>
      <c r="CE16" s="23">
        <v>263103</v>
      </c>
      <c r="CF16" s="28">
        <v>32839</v>
      </c>
      <c r="CG16" s="23"/>
      <c r="CH16" s="23">
        <f>34290+32330</f>
        <v>66620</v>
      </c>
      <c r="CI16" s="23">
        <v>6228</v>
      </c>
      <c r="CJ16" s="23">
        <v>53</v>
      </c>
      <c r="CK16" s="23">
        <f t="shared" si="317"/>
        <v>362562</v>
      </c>
      <c r="CL16" s="24">
        <f t="shared" si="303"/>
        <v>642042</v>
      </c>
      <c r="CM16" s="33">
        <v>180028</v>
      </c>
      <c r="CN16" s="33">
        <v>79091</v>
      </c>
      <c r="CO16" s="33"/>
      <c r="CP16" s="33">
        <v>44630</v>
      </c>
      <c r="CQ16" s="33">
        <v>910</v>
      </c>
      <c r="CR16" s="33">
        <v>29</v>
      </c>
      <c r="CS16" s="33">
        <f>SUM(CM16:CR16)</f>
        <v>304688</v>
      </c>
      <c r="CT16" s="34">
        <f>3560+155005</f>
        <v>158565</v>
      </c>
      <c r="CU16" s="35">
        <f>500+36835</f>
        <v>37335</v>
      </c>
      <c r="CV16" s="33"/>
      <c r="CW16" s="35">
        <v>320180</v>
      </c>
      <c r="CX16" s="35">
        <v>519</v>
      </c>
      <c r="CY16" s="35">
        <v>21</v>
      </c>
      <c r="CZ16" s="33">
        <f t="shared" si="313"/>
        <v>516080</v>
      </c>
      <c r="DA16" s="36">
        <f t="shared" si="308"/>
        <v>820768</v>
      </c>
      <c r="DB16" s="23"/>
      <c r="DC16" s="23"/>
      <c r="DD16" s="23"/>
      <c r="DE16" s="23"/>
      <c r="DF16" s="23"/>
      <c r="DG16" s="23"/>
      <c r="DH16" s="24">
        <f t="shared" si="309"/>
        <v>0</v>
      </c>
      <c r="DI16" s="23"/>
      <c r="DJ16" s="23"/>
      <c r="DK16" s="23"/>
      <c r="DL16" s="23"/>
      <c r="DM16" s="23"/>
      <c r="DN16" s="23"/>
      <c r="DO16" s="23">
        <f t="shared" si="310"/>
        <v>0</v>
      </c>
      <c r="DP16" s="23">
        <f t="shared" si="311"/>
        <v>0</v>
      </c>
      <c r="DQ16" s="23"/>
      <c r="DR16" s="23"/>
      <c r="DS16" s="23"/>
      <c r="DT16" s="23"/>
      <c r="DU16" s="23"/>
      <c r="DV16" s="23"/>
      <c r="DW16" s="23">
        <f t="shared" si="312"/>
        <v>0</v>
      </c>
      <c r="DX16" s="23"/>
      <c r="DY16" s="23"/>
      <c r="DZ16" s="23"/>
      <c r="EA16" s="23"/>
      <c r="EB16" s="23"/>
      <c r="EC16" s="23"/>
      <c r="ED16" s="23">
        <f t="shared" si="304"/>
        <v>0</v>
      </c>
      <c r="EE16" s="92">
        <f t="shared" si="305"/>
        <v>0</v>
      </c>
      <c r="EF16" s="23"/>
      <c r="EG16" s="23"/>
      <c r="EH16" s="23"/>
      <c r="EI16" s="23"/>
      <c r="EJ16" s="23"/>
      <c r="EK16" s="19"/>
      <c r="EL16" s="24">
        <f t="shared" si="301"/>
        <v>0</v>
      </c>
      <c r="EM16" s="19"/>
      <c r="EN16" s="19"/>
      <c r="EO16" s="19"/>
      <c r="EP16" s="19"/>
      <c r="EQ16" s="19"/>
      <c r="ER16" s="19"/>
      <c r="ES16" s="19"/>
      <c r="ET16" s="19"/>
    </row>
    <row r="17" spans="1:150" x14ac:dyDescent="0.25">
      <c r="A17">
        <f t="shared" si="306"/>
        <v>13</v>
      </c>
      <c r="B17" t="str">
        <f t="shared" si="302"/>
        <v>J20-0851</v>
      </c>
      <c r="C17" s="19" t="s">
        <v>73</v>
      </c>
      <c r="D17" s="20" t="s">
        <v>74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0"/>
      <c r="R17" s="21"/>
      <c r="S17" s="19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19"/>
      <c r="AH17" s="19"/>
      <c r="AI17" s="19"/>
      <c r="AJ17" s="19"/>
      <c r="AK17" s="19"/>
      <c r="AL17" s="19"/>
      <c r="AM17" s="19"/>
      <c r="AN17" s="19"/>
      <c r="AO17" s="19"/>
      <c r="AP17" s="23">
        <f>AL17+AN17</f>
        <v>0</v>
      </c>
      <c r="AQ17" s="23"/>
      <c r="AR17" s="23"/>
      <c r="AS17" s="23"/>
      <c r="AT17" s="23"/>
      <c r="AU17" s="23">
        <f>AQ17+AS17</f>
        <v>0</v>
      </c>
      <c r="AV17" s="23"/>
      <c r="AW17" s="23"/>
      <c r="AX17" s="23"/>
      <c r="AY17" s="23"/>
      <c r="AZ17" s="23"/>
      <c r="BA17" s="23"/>
      <c r="BB17" s="23"/>
      <c r="BC17" s="23">
        <f>3750+450</f>
        <v>4200</v>
      </c>
      <c r="BD17" s="23"/>
      <c r="BE17" s="24">
        <f>SUM(BA17:BC17)</f>
        <v>4200</v>
      </c>
      <c r="BF17" s="24">
        <f>17781+8994</f>
        <v>26775</v>
      </c>
      <c r="BG17" s="22"/>
      <c r="BH17" s="24">
        <v>9920</v>
      </c>
      <c r="BI17" s="24"/>
      <c r="BJ17" s="24">
        <f>BF17+BH17</f>
        <v>36695</v>
      </c>
      <c r="BK17" s="22">
        <f>76929+39589</f>
        <v>116518</v>
      </c>
      <c r="BL17" s="22">
        <f>1527+906</f>
        <v>2433</v>
      </c>
      <c r="BM17" s="23">
        <f>26194+81627+4650</f>
        <v>112471</v>
      </c>
      <c r="BN17" s="22">
        <f>591+1243</f>
        <v>1834</v>
      </c>
      <c r="BO17" s="22"/>
      <c r="BP17" s="22">
        <f>73851+46153</f>
        <v>120004</v>
      </c>
      <c r="BQ17" s="22">
        <f>936+819</f>
        <v>1755</v>
      </c>
      <c r="BR17" s="22">
        <f>6751+53926</f>
        <v>60677</v>
      </c>
      <c r="BS17" s="22">
        <v>819</v>
      </c>
      <c r="BT17" s="24">
        <f t="shared" si="299"/>
        <v>183255</v>
      </c>
      <c r="BU17" s="22">
        <f>54900+32205+68673</f>
        <v>155778</v>
      </c>
      <c r="BV17" s="23">
        <f>22880+48496+7764</f>
        <v>79140</v>
      </c>
      <c r="BW17" s="24">
        <f t="shared" si="300"/>
        <v>418992</v>
      </c>
      <c r="BX17" s="23">
        <v>1800</v>
      </c>
      <c r="BY17" s="23"/>
      <c r="BZ17" s="23"/>
      <c r="CA17" s="23"/>
      <c r="CB17" s="23">
        <v>54</v>
      </c>
      <c r="CC17" s="23">
        <v>1</v>
      </c>
      <c r="CD17" s="23">
        <f t="shared" si="316"/>
        <v>1800</v>
      </c>
      <c r="CE17" s="28">
        <v>4500</v>
      </c>
      <c r="CF17" s="23"/>
      <c r="CG17" s="23"/>
      <c r="CH17" s="23"/>
      <c r="CI17" s="23"/>
      <c r="CJ17" s="23"/>
      <c r="CK17" s="23">
        <f t="shared" si="317"/>
        <v>4500</v>
      </c>
      <c r="CL17" s="24">
        <f t="shared" si="303"/>
        <v>6300</v>
      </c>
      <c r="CM17" s="33">
        <v>51756</v>
      </c>
      <c r="CN17" s="33">
        <v>231</v>
      </c>
      <c r="CO17" s="33"/>
      <c r="CP17" s="33"/>
      <c r="CQ17" s="33"/>
      <c r="CR17" s="33"/>
      <c r="CS17" s="33">
        <f t="shared" si="307"/>
        <v>51987</v>
      </c>
      <c r="CT17" s="34">
        <v>38096</v>
      </c>
      <c r="CU17" s="33"/>
      <c r="CV17" s="33"/>
      <c r="CW17" s="33"/>
      <c r="CX17" s="33">
        <v>180</v>
      </c>
      <c r="CY17" s="33">
        <v>6</v>
      </c>
      <c r="CZ17" s="33">
        <f t="shared" si="313"/>
        <v>38096</v>
      </c>
      <c r="DA17" s="36">
        <f t="shared" si="308"/>
        <v>90083</v>
      </c>
      <c r="DB17" s="23">
        <f>42240+45700</f>
        <v>87940</v>
      </c>
      <c r="DC17" s="23"/>
      <c r="DD17" s="23"/>
      <c r="DE17" s="23"/>
      <c r="DF17" s="23">
        <v>252</v>
      </c>
      <c r="DG17" s="23">
        <v>6</v>
      </c>
      <c r="DH17" s="24">
        <f t="shared" si="309"/>
        <v>87940</v>
      </c>
      <c r="DI17" s="23">
        <v>72308</v>
      </c>
      <c r="DJ17" s="23">
        <v>529</v>
      </c>
      <c r="DK17" s="23"/>
      <c r="DL17" s="23"/>
      <c r="DM17" s="23">
        <v>176</v>
      </c>
      <c r="DN17" s="23">
        <v>6</v>
      </c>
      <c r="DO17" s="23">
        <f t="shared" si="310"/>
        <v>72837</v>
      </c>
      <c r="DP17" s="23">
        <f t="shared" si="311"/>
        <v>160777</v>
      </c>
      <c r="DQ17" s="23">
        <f>5250+25790</f>
        <v>31040</v>
      </c>
      <c r="DR17" s="23">
        <v>11525</v>
      </c>
      <c r="DS17" s="23"/>
      <c r="DT17" s="23">
        <v>56250</v>
      </c>
      <c r="DU17" s="23">
        <v>2210</v>
      </c>
      <c r="DV17" s="23">
        <v>6</v>
      </c>
      <c r="DW17" s="23">
        <f t="shared" si="312"/>
        <v>98815</v>
      </c>
      <c r="DX17" s="23">
        <f>25830+4950</f>
        <v>30780</v>
      </c>
      <c r="DY17" s="23">
        <v>13765</v>
      </c>
      <c r="DZ17" s="23"/>
      <c r="EA17" s="23"/>
      <c r="EB17" s="23">
        <v>707</v>
      </c>
      <c r="EC17" s="23"/>
      <c r="ED17" s="23">
        <f t="shared" si="304"/>
        <v>44545</v>
      </c>
      <c r="EE17" s="92">
        <f t="shared" si="305"/>
        <v>143360</v>
      </c>
      <c r="EF17" s="23">
        <v>18330</v>
      </c>
      <c r="EG17" s="23">
        <v>12581</v>
      </c>
      <c r="EH17" s="23">
        <v>0</v>
      </c>
      <c r="EI17" s="23">
        <v>0</v>
      </c>
      <c r="EJ17" s="23">
        <v>0</v>
      </c>
      <c r="EK17" s="19">
        <v>0</v>
      </c>
      <c r="EL17" s="24">
        <f>SUM(EF17:EK17)</f>
        <v>30911</v>
      </c>
      <c r="EM17" s="19"/>
      <c r="EN17" s="19"/>
      <c r="EO17" s="19"/>
      <c r="EP17" s="19"/>
      <c r="EQ17" s="19"/>
      <c r="ER17" s="19"/>
      <c r="ES17" s="19"/>
      <c r="ET17" s="19"/>
    </row>
    <row r="18" spans="1:150" x14ac:dyDescent="0.25">
      <c r="A18">
        <f t="shared" si="306"/>
        <v>14</v>
      </c>
      <c r="B18" t="str">
        <f t="shared" si="302"/>
        <v>J20-0864 OR 17</v>
      </c>
      <c r="C18" s="40" t="s">
        <v>75</v>
      </c>
      <c r="D18" s="41" t="s">
        <v>76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0"/>
      <c r="R18" s="21"/>
      <c r="S18" s="19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19"/>
      <c r="AH18" s="19"/>
      <c r="AI18" s="19"/>
      <c r="AJ18" s="19"/>
      <c r="AK18" s="19"/>
      <c r="AL18" s="19"/>
      <c r="AM18" s="19"/>
      <c r="AN18" s="19"/>
      <c r="AO18" s="19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19"/>
      <c r="BF18" s="22"/>
      <c r="BG18" s="22"/>
      <c r="BH18" s="22"/>
      <c r="BI18" s="19"/>
      <c r="BJ18" s="24"/>
      <c r="BK18" s="22">
        <v>114578</v>
      </c>
      <c r="BL18" s="22">
        <v>3061</v>
      </c>
      <c r="BM18" s="23">
        <f>107152+33950</f>
        <v>141102</v>
      </c>
      <c r="BN18" s="22">
        <f>1605+300</f>
        <v>1905</v>
      </c>
      <c r="BO18" s="22"/>
      <c r="BP18" s="22">
        <v>256309</v>
      </c>
      <c r="BQ18" s="22">
        <v>3854</v>
      </c>
      <c r="BR18" s="22">
        <f>323669+30181</f>
        <v>353850</v>
      </c>
      <c r="BS18" s="22">
        <f>3600+300</f>
        <v>3900</v>
      </c>
      <c r="BT18" s="24">
        <f t="shared" si="299"/>
        <v>617913</v>
      </c>
      <c r="BU18" s="22">
        <v>355213</v>
      </c>
      <c r="BV18" s="23">
        <f>330003+36088</f>
        <v>366091</v>
      </c>
      <c r="BW18" s="24">
        <f t="shared" si="300"/>
        <v>1343117</v>
      </c>
      <c r="BX18" s="23">
        <v>241350</v>
      </c>
      <c r="BY18" s="23">
        <v>94725</v>
      </c>
      <c r="BZ18" s="23">
        <v>29680</v>
      </c>
      <c r="CA18" s="23"/>
      <c r="CB18" s="23">
        <v>7248</v>
      </c>
      <c r="CC18" s="23">
        <v>40</v>
      </c>
      <c r="CD18" s="23">
        <f t="shared" si="316"/>
        <v>365755</v>
      </c>
      <c r="CE18" s="23">
        <f>27000+305150</f>
        <v>332150</v>
      </c>
      <c r="CF18" s="28">
        <f>11531+216674</f>
        <v>228205</v>
      </c>
      <c r="CG18" s="23">
        <f>2000+44100</f>
        <v>46100</v>
      </c>
      <c r="CH18" s="23"/>
      <c r="CI18" s="23">
        <f>7519+450</f>
        <v>7969</v>
      </c>
      <c r="CJ18" s="23">
        <v>40</v>
      </c>
      <c r="CK18" s="23">
        <f t="shared" si="317"/>
        <v>606455</v>
      </c>
      <c r="CL18" s="24">
        <f t="shared" si="303"/>
        <v>972210</v>
      </c>
      <c r="CM18" s="33">
        <v>314057</v>
      </c>
      <c r="CN18" s="33">
        <v>167369</v>
      </c>
      <c r="CO18" s="33">
        <v>42490</v>
      </c>
      <c r="CP18" s="33"/>
      <c r="CQ18" s="33">
        <v>1690</v>
      </c>
      <c r="CR18" s="33">
        <v>50</v>
      </c>
      <c r="CS18" s="33">
        <f>SUM(CM18:CR18)</f>
        <v>525656</v>
      </c>
      <c r="CT18" s="42">
        <f>331917+27000</f>
        <v>358917</v>
      </c>
      <c r="CU18" s="43">
        <f>195153+12881</f>
        <v>208034</v>
      </c>
      <c r="CV18" s="43">
        <f>45080+2000</f>
        <v>47080</v>
      </c>
      <c r="CW18" s="33"/>
      <c r="CX18" s="33">
        <f>1290+75</f>
        <v>1365</v>
      </c>
      <c r="CY18" s="33">
        <v>52</v>
      </c>
      <c r="CZ18" s="33">
        <f t="shared" si="313"/>
        <v>614031</v>
      </c>
      <c r="DA18" s="36">
        <f t="shared" si="308"/>
        <v>1139687</v>
      </c>
      <c r="DB18" s="23">
        <v>392128</v>
      </c>
      <c r="DC18" s="23">
        <v>251809</v>
      </c>
      <c r="DD18" s="23">
        <v>54810</v>
      </c>
      <c r="DE18" s="23">
        <v>17600</v>
      </c>
      <c r="DF18" s="23">
        <v>1971</v>
      </c>
      <c r="DG18" s="23">
        <v>61</v>
      </c>
      <c r="DH18" s="24">
        <f t="shared" si="309"/>
        <v>716347</v>
      </c>
      <c r="DI18" s="23">
        <f>486869+24300</f>
        <v>511169</v>
      </c>
      <c r="DJ18" s="23">
        <f>225315+10800</f>
        <v>236115</v>
      </c>
      <c r="DK18" s="23">
        <f>67760</f>
        <v>67760</v>
      </c>
      <c r="DL18" s="23"/>
      <c r="DM18" s="23">
        <f>1991+75</f>
        <v>2066</v>
      </c>
      <c r="DN18" s="23">
        <v>63</v>
      </c>
      <c r="DO18" s="23">
        <f t="shared" si="310"/>
        <v>815044</v>
      </c>
      <c r="DP18" s="23">
        <f t="shared" si="311"/>
        <v>1531391</v>
      </c>
      <c r="DQ18" s="23">
        <v>451768</v>
      </c>
      <c r="DR18" s="23">
        <v>69756</v>
      </c>
      <c r="DS18" s="23">
        <v>62370</v>
      </c>
      <c r="DT18" s="23"/>
      <c r="DU18" s="23">
        <v>22539</v>
      </c>
      <c r="DV18" s="23">
        <v>63</v>
      </c>
      <c r="DW18" s="23">
        <f t="shared" si="312"/>
        <v>583894</v>
      </c>
      <c r="DX18" s="23">
        <f>413698+27000</f>
        <v>440698</v>
      </c>
      <c r="DY18" s="23">
        <f>73504+3881</f>
        <v>77385</v>
      </c>
      <c r="DZ18" s="23">
        <f>52360+2000</f>
        <v>54360</v>
      </c>
      <c r="EA18" s="23"/>
      <c r="EB18" s="23">
        <f>17598+750</f>
        <v>18348</v>
      </c>
      <c r="EC18" s="23">
        <v>66</v>
      </c>
      <c r="ED18" s="23">
        <f t="shared" si="304"/>
        <v>572443</v>
      </c>
      <c r="EE18" s="92">
        <f t="shared" si="305"/>
        <v>1156337</v>
      </c>
      <c r="EF18" s="23">
        <v>474645</v>
      </c>
      <c r="EG18" s="23">
        <v>94625</v>
      </c>
      <c r="EH18" s="23">
        <v>66220</v>
      </c>
      <c r="EI18" s="23">
        <v>0</v>
      </c>
      <c r="EJ18" s="23">
        <v>23745</v>
      </c>
      <c r="EK18" s="19">
        <v>66</v>
      </c>
      <c r="EL18" s="24">
        <f>SUM(EF18:EI18)</f>
        <v>635490</v>
      </c>
      <c r="EM18" s="19"/>
      <c r="EN18" s="19"/>
      <c r="EO18" s="19"/>
      <c r="EP18" s="19"/>
      <c r="EQ18" s="19"/>
      <c r="ER18" s="19"/>
      <c r="ES18" s="19"/>
      <c r="ET18" s="19"/>
    </row>
    <row r="19" spans="1:150" x14ac:dyDescent="0.25">
      <c r="A19">
        <f t="shared" si="306"/>
        <v>15</v>
      </c>
      <c r="B19" t="str">
        <f t="shared" si="302"/>
        <v>J20-0864 OR 18</v>
      </c>
      <c r="C19" s="44" t="s">
        <v>77</v>
      </c>
      <c r="D19" s="45" t="s">
        <v>78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0"/>
      <c r="R19" s="21"/>
      <c r="S19" s="19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19"/>
      <c r="AH19" s="19"/>
      <c r="AI19" s="19"/>
      <c r="AJ19" s="19"/>
      <c r="AK19" s="19"/>
      <c r="AL19" s="19"/>
      <c r="AM19" s="19"/>
      <c r="AN19" s="19"/>
      <c r="AO19" s="19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19"/>
      <c r="BF19" s="22"/>
      <c r="BG19" s="22"/>
      <c r="BH19" s="22"/>
      <c r="BI19" s="19"/>
      <c r="BJ19" s="24"/>
      <c r="BK19" s="22">
        <v>29800</v>
      </c>
      <c r="BL19" s="22"/>
      <c r="BM19" s="23">
        <v>264892</v>
      </c>
      <c r="BN19" s="22">
        <v>2824</v>
      </c>
      <c r="BO19" s="22"/>
      <c r="BP19" s="22">
        <v>156097</v>
      </c>
      <c r="BQ19" s="22">
        <v>2272</v>
      </c>
      <c r="BR19" s="22">
        <v>340711</v>
      </c>
      <c r="BS19" s="22">
        <v>3770</v>
      </c>
      <c r="BT19" s="24">
        <f t="shared" si="299"/>
        <v>502850</v>
      </c>
      <c r="BU19" s="22">
        <v>390388</v>
      </c>
      <c r="BV19" s="23">
        <f>464610+5460</f>
        <v>470070</v>
      </c>
      <c r="BW19" s="24">
        <f t="shared" si="300"/>
        <v>1367078</v>
      </c>
      <c r="BX19" s="23">
        <v>269772</v>
      </c>
      <c r="BY19" s="23">
        <v>133194</v>
      </c>
      <c r="BZ19" s="23">
        <f>45150+4410</f>
        <v>49560</v>
      </c>
      <c r="CA19" s="23"/>
      <c r="CB19" s="23">
        <v>10655</v>
      </c>
      <c r="CC19" s="23">
        <v>55</v>
      </c>
      <c r="CD19" s="23">
        <f t="shared" si="316"/>
        <v>452526</v>
      </c>
      <c r="CE19" s="23">
        <v>352962</v>
      </c>
      <c r="CF19" s="28">
        <v>159188</v>
      </c>
      <c r="CG19" s="28">
        <f>67760+5180</f>
        <v>72940</v>
      </c>
      <c r="CH19" s="23"/>
      <c r="CI19" s="23">
        <v>11408</v>
      </c>
      <c r="CJ19" s="23">
        <v>66</v>
      </c>
      <c r="CK19" s="23">
        <f t="shared" si="317"/>
        <v>585090</v>
      </c>
      <c r="CL19" s="24">
        <f t="shared" si="303"/>
        <v>1037616</v>
      </c>
      <c r="CM19" s="33">
        <v>366948</v>
      </c>
      <c r="CN19" s="33">
        <v>193859</v>
      </c>
      <c r="CO19" s="33">
        <v>66430</v>
      </c>
      <c r="CP19" s="33"/>
      <c r="CQ19" s="33">
        <v>2126</v>
      </c>
      <c r="CR19" s="33">
        <v>63</v>
      </c>
      <c r="CS19" s="33">
        <f>SUM(CM19:CR19)</f>
        <v>629426</v>
      </c>
      <c r="CT19" s="46">
        <f>339502+14340</f>
        <v>353842</v>
      </c>
      <c r="CU19" s="43">
        <f>160282+6725</f>
        <v>167007</v>
      </c>
      <c r="CV19" s="47">
        <f>53900+4550</f>
        <v>58450</v>
      </c>
      <c r="CW19" s="33"/>
      <c r="CX19" s="33">
        <v>1571</v>
      </c>
      <c r="CY19" s="33">
        <v>62</v>
      </c>
      <c r="CZ19" s="33">
        <f t="shared" si="313"/>
        <v>579299</v>
      </c>
      <c r="DA19" s="36">
        <f t="shared" si="308"/>
        <v>1208725</v>
      </c>
      <c r="DB19" s="23">
        <v>497342</v>
      </c>
      <c r="DC19" s="23">
        <v>247439</v>
      </c>
      <c r="DD19" s="23">
        <v>71120</v>
      </c>
      <c r="DE19" s="23"/>
      <c r="DF19" s="23">
        <v>2553</v>
      </c>
      <c r="DG19" s="23">
        <v>75</v>
      </c>
      <c r="DH19" s="24">
        <f t="shared" si="309"/>
        <v>815901</v>
      </c>
      <c r="DI19" s="23">
        <v>595069</v>
      </c>
      <c r="DJ19" s="23">
        <v>210166</v>
      </c>
      <c r="DK19" s="23">
        <v>82600</v>
      </c>
      <c r="DL19" s="23"/>
      <c r="DM19" s="23">
        <v>2328</v>
      </c>
      <c r="DN19" s="23">
        <v>78</v>
      </c>
      <c r="DO19" s="23">
        <f t="shared" si="310"/>
        <v>887835</v>
      </c>
      <c r="DP19" s="23">
        <f t="shared" si="311"/>
        <v>1703736</v>
      </c>
      <c r="DQ19" s="23">
        <v>628796</v>
      </c>
      <c r="DR19" s="23">
        <v>57443</v>
      </c>
      <c r="DS19" s="23">
        <v>81410</v>
      </c>
      <c r="DT19" s="23">
        <v>16500</v>
      </c>
      <c r="DU19" s="23">
        <v>30938</v>
      </c>
      <c r="DV19" s="23">
        <v>82</v>
      </c>
      <c r="DW19" s="23">
        <f t="shared" si="312"/>
        <v>784149</v>
      </c>
      <c r="DX19" s="23">
        <f>512953+2330</f>
        <v>515283</v>
      </c>
      <c r="DY19" s="23">
        <v>79396</v>
      </c>
      <c r="DZ19" s="23">
        <f>76370+420</f>
        <v>76790</v>
      </c>
      <c r="EA19" s="23"/>
      <c r="EB19" s="23">
        <v>19911</v>
      </c>
      <c r="EC19" s="23">
        <v>82</v>
      </c>
      <c r="ED19" s="23">
        <f t="shared" si="304"/>
        <v>671469</v>
      </c>
      <c r="EE19" s="92">
        <f t="shared" si="305"/>
        <v>1455618</v>
      </c>
      <c r="EF19" s="23">
        <v>553087</v>
      </c>
      <c r="EG19" s="23">
        <v>72407</v>
      </c>
      <c r="EH19" s="23">
        <v>79520</v>
      </c>
      <c r="EI19" s="23">
        <v>0</v>
      </c>
      <c r="EJ19" s="23">
        <v>29031</v>
      </c>
      <c r="EK19" s="19">
        <v>82</v>
      </c>
      <c r="EL19" s="24">
        <f>SUM(EF19:EK19)</f>
        <v>734127</v>
      </c>
      <c r="EM19" s="19"/>
      <c r="EN19" s="19"/>
      <c r="EO19" s="19"/>
      <c r="EP19" s="19"/>
      <c r="EQ19" s="19"/>
      <c r="ER19" s="19"/>
      <c r="ES19" s="19"/>
      <c r="ET19" s="19"/>
    </row>
    <row r="20" spans="1:150" x14ac:dyDescent="0.25">
      <c r="A20">
        <f t="shared" si="306"/>
        <v>16</v>
      </c>
      <c r="B20" t="str">
        <f t="shared" si="302"/>
        <v>J20-0962</v>
      </c>
      <c r="C20" s="19" t="s">
        <v>79</v>
      </c>
      <c r="D20" s="20" t="s">
        <v>80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0"/>
      <c r="R20" s="19"/>
      <c r="S20" s="19"/>
      <c r="T20" s="22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>
        <f>AG82+AI82</f>
        <v>0</v>
      </c>
      <c r="AH20" s="19"/>
      <c r="AI20" s="19"/>
      <c r="AJ20" s="19"/>
      <c r="AK20" s="19"/>
      <c r="AL20" s="24">
        <f>AL82+AN82</f>
        <v>0</v>
      </c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24">
        <f>BA82+BC82</f>
        <v>0</v>
      </c>
      <c r="BB20" s="19"/>
      <c r="BC20" s="19"/>
      <c r="BD20" s="19"/>
      <c r="BE20" s="19"/>
      <c r="BF20" s="22"/>
      <c r="BG20" s="22"/>
      <c r="BH20" s="19"/>
      <c r="BI20" s="19"/>
      <c r="BJ20" s="24"/>
      <c r="BK20" s="22">
        <v>30500</v>
      </c>
      <c r="BL20" s="22">
        <v>649</v>
      </c>
      <c r="BM20" s="23">
        <v>137108</v>
      </c>
      <c r="BN20" s="22">
        <v>2482</v>
      </c>
      <c r="BO20" s="22"/>
      <c r="BP20" s="22">
        <v>149167</v>
      </c>
      <c r="BQ20" s="22">
        <v>2207</v>
      </c>
      <c r="BR20" s="22">
        <f>736+144809</f>
        <v>145545</v>
      </c>
      <c r="BS20" s="22">
        <v>1666</v>
      </c>
      <c r="BT20" s="24">
        <f t="shared" si="299"/>
        <v>298585</v>
      </c>
      <c r="BU20" s="22">
        <v>73460</v>
      </c>
      <c r="BV20" s="23">
        <v>64239</v>
      </c>
      <c r="BW20" s="24">
        <f t="shared" si="300"/>
        <v>437950</v>
      </c>
      <c r="BX20" s="23">
        <v>4800</v>
      </c>
      <c r="BY20" s="23"/>
      <c r="BZ20" s="23"/>
      <c r="CA20" s="23"/>
      <c r="CB20" s="23">
        <v>144</v>
      </c>
      <c r="CC20" s="23">
        <v>1</v>
      </c>
      <c r="CD20" s="23">
        <f t="shared" si="316"/>
        <v>4800</v>
      </c>
      <c r="CE20" s="23"/>
      <c r="CF20" s="23"/>
      <c r="CG20" s="23"/>
      <c r="CH20" s="23"/>
      <c r="CI20" s="23"/>
      <c r="CJ20" s="23"/>
      <c r="CK20" s="23">
        <f t="shared" si="317"/>
        <v>0</v>
      </c>
      <c r="CL20" s="24">
        <f t="shared" si="303"/>
        <v>4800</v>
      </c>
      <c r="CM20" s="33"/>
      <c r="CN20" s="33"/>
      <c r="CO20" s="33"/>
      <c r="CP20" s="33"/>
      <c r="CQ20" s="33"/>
      <c r="CR20" s="33"/>
      <c r="CS20" s="33">
        <f t="shared" si="307"/>
        <v>0</v>
      </c>
      <c r="CT20" s="33"/>
      <c r="CU20" s="33"/>
      <c r="CV20" s="33"/>
      <c r="CW20" s="33"/>
      <c r="CX20" s="33"/>
      <c r="CY20" s="33"/>
      <c r="CZ20" s="33">
        <f t="shared" si="313"/>
        <v>0</v>
      </c>
      <c r="DA20" s="36">
        <f t="shared" si="308"/>
        <v>0</v>
      </c>
      <c r="DB20" s="23"/>
      <c r="DC20" s="23"/>
      <c r="DD20" s="23"/>
      <c r="DE20" s="23"/>
      <c r="DF20" s="23"/>
      <c r="DG20" s="23"/>
      <c r="DH20" s="24">
        <f t="shared" si="309"/>
        <v>0</v>
      </c>
      <c r="DI20" s="23">
        <v>60798</v>
      </c>
      <c r="DJ20" s="23">
        <v>4878</v>
      </c>
      <c r="DK20" s="23"/>
      <c r="DL20" s="23">
        <v>4800</v>
      </c>
      <c r="DM20" s="23"/>
      <c r="DN20" s="23"/>
      <c r="DO20" s="23">
        <f t="shared" si="310"/>
        <v>70476</v>
      </c>
      <c r="DP20" s="23">
        <f t="shared" si="311"/>
        <v>70476</v>
      </c>
      <c r="DQ20" s="23">
        <v>78532</v>
      </c>
      <c r="DR20" s="23">
        <v>13688</v>
      </c>
      <c r="DS20" s="23"/>
      <c r="DT20" s="23"/>
      <c r="DU20" s="23"/>
      <c r="DV20" s="23"/>
      <c r="DW20" s="23">
        <f t="shared" si="312"/>
        <v>92220</v>
      </c>
      <c r="DX20" s="23"/>
      <c r="DY20" s="23"/>
      <c r="DZ20" s="23"/>
      <c r="EA20" s="23"/>
      <c r="EB20" s="23"/>
      <c r="EC20" s="23"/>
      <c r="ED20" s="23">
        <f t="shared" si="304"/>
        <v>0</v>
      </c>
      <c r="EE20" s="92">
        <f t="shared" si="305"/>
        <v>92220</v>
      </c>
      <c r="EF20" s="23"/>
      <c r="EG20" s="23"/>
      <c r="EH20" s="23"/>
      <c r="EI20" s="23"/>
      <c r="EJ20" s="23"/>
      <c r="EK20" s="19"/>
      <c r="EL20" s="24">
        <f t="shared" ref="EL20:EL72" si="318">SUM(EF20:EI20)</f>
        <v>0</v>
      </c>
      <c r="EM20" s="19"/>
      <c r="EN20" s="19"/>
      <c r="EO20" s="19"/>
      <c r="EP20" s="19"/>
      <c r="EQ20" s="19"/>
      <c r="ER20" s="19"/>
      <c r="ES20" s="19"/>
      <c r="ET20" s="19"/>
    </row>
    <row r="21" spans="1:150" x14ac:dyDescent="0.25">
      <c r="A21">
        <f t="shared" si="306"/>
        <v>17</v>
      </c>
      <c r="B21" t="str">
        <f t="shared" si="302"/>
        <v>J20-0953</v>
      </c>
      <c r="C21" s="19" t="s">
        <v>81</v>
      </c>
      <c r="D21" s="20" t="s">
        <v>82</v>
      </c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0"/>
      <c r="R21" s="19"/>
      <c r="S21" s="19"/>
      <c r="T21" s="22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24">
        <f>AG85+AI85</f>
        <v>0</v>
      </c>
      <c r="AH21" s="19"/>
      <c r="AI21" s="19"/>
      <c r="AJ21" s="19"/>
      <c r="AK21" s="19"/>
      <c r="AL21" s="24">
        <f>AL85+AN85</f>
        <v>0</v>
      </c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24">
        <f>BA85+BC85</f>
        <v>0</v>
      </c>
      <c r="BB21" s="19"/>
      <c r="BC21" s="19"/>
      <c r="BD21" s="19"/>
      <c r="BE21" s="19"/>
      <c r="BF21" s="22"/>
      <c r="BG21" s="22"/>
      <c r="BH21" s="19"/>
      <c r="BI21" s="19"/>
      <c r="BJ21" s="19"/>
      <c r="BK21" s="22"/>
      <c r="BL21" s="22"/>
      <c r="BM21" s="19"/>
      <c r="BN21" s="19"/>
      <c r="BO21" s="19"/>
      <c r="BP21" s="19"/>
      <c r="BQ21" s="19"/>
      <c r="BR21" s="19"/>
      <c r="BS21" s="19"/>
      <c r="BT21" s="19"/>
      <c r="BU21" s="22">
        <f>30776+6490</f>
        <v>37266</v>
      </c>
      <c r="BV21" s="23">
        <v>72998</v>
      </c>
      <c r="BW21" s="24">
        <f t="shared" si="300"/>
        <v>110264</v>
      </c>
      <c r="BX21" s="23">
        <v>64235</v>
      </c>
      <c r="BY21" s="23">
        <v>8654</v>
      </c>
      <c r="BZ21" s="23"/>
      <c r="CA21" s="23"/>
      <c r="CB21" s="23">
        <v>1928</v>
      </c>
      <c r="CC21" s="23">
        <v>8</v>
      </c>
      <c r="CD21" s="23">
        <f t="shared" si="316"/>
        <v>72889</v>
      </c>
      <c r="CE21" s="23">
        <v>62597</v>
      </c>
      <c r="CF21" s="23">
        <v>3624</v>
      </c>
      <c r="CG21" s="23"/>
      <c r="CH21" s="23"/>
      <c r="CI21" s="23">
        <v>1230</v>
      </c>
      <c r="CJ21" s="23">
        <v>7</v>
      </c>
      <c r="CK21" s="23">
        <f t="shared" si="317"/>
        <v>66221</v>
      </c>
      <c r="CL21" s="24">
        <f t="shared" si="303"/>
        <v>139110</v>
      </c>
      <c r="CM21" s="33"/>
      <c r="CN21" s="33"/>
      <c r="CO21" s="33"/>
      <c r="CP21" s="33"/>
      <c r="CQ21" s="33"/>
      <c r="CR21" s="33"/>
      <c r="CS21" s="33">
        <f t="shared" si="307"/>
        <v>0</v>
      </c>
      <c r="CT21" s="33"/>
      <c r="CU21" s="33"/>
      <c r="CV21" s="33"/>
      <c r="CW21" s="33"/>
      <c r="CX21" s="33"/>
      <c r="CY21" s="33"/>
      <c r="CZ21" s="33">
        <f t="shared" si="313"/>
        <v>0</v>
      </c>
      <c r="DA21" s="36">
        <f t="shared" si="308"/>
        <v>0</v>
      </c>
      <c r="DB21" s="23"/>
      <c r="DC21" s="23"/>
      <c r="DD21" s="23"/>
      <c r="DE21" s="23"/>
      <c r="DF21" s="23"/>
      <c r="DG21" s="23"/>
      <c r="DH21" s="24">
        <f t="shared" si="309"/>
        <v>0</v>
      </c>
      <c r="DI21" s="23"/>
      <c r="DJ21" s="23"/>
      <c r="DK21" s="23"/>
      <c r="DL21" s="23"/>
      <c r="DM21" s="23"/>
      <c r="DN21" s="23"/>
      <c r="DO21" s="23">
        <f t="shared" si="310"/>
        <v>0</v>
      </c>
      <c r="DP21" s="23">
        <f t="shared" si="311"/>
        <v>0</v>
      </c>
      <c r="DQ21" s="23"/>
      <c r="DR21" s="23"/>
      <c r="DS21" s="23"/>
      <c r="DT21" s="23"/>
      <c r="DU21" s="23"/>
      <c r="DV21" s="23"/>
      <c r="DW21" s="23">
        <f t="shared" si="312"/>
        <v>0</v>
      </c>
      <c r="DX21" s="23"/>
      <c r="DY21" s="23"/>
      <c r="DZ21" s="23"/>
      <c r="EA21" s="23"/>
      <c r="EB21" s="23"/>
      <c r="EC21" s="23"/>
      <c r="ED21" s="23">
        <f t="shared" si="304"/>
        <v>0</v>
      </c>
      <c r="EE21" s="92">
        <f t="shared" si="305"/>
        <v>0</v>
      </c>
      <c r="EF21" s="23"/>
      <c r="EG21" s="23"/>
      <c r="EH21" s="23"/>
      <c r="EI21" s="23"/>
      <c r="EJ21" s="23"/>
      <c r="EK21" s="19"/>
      <c r="EL21" s="24">
        <f t="shared" si="318"/>
        <v>0</v>
      </c>
      <c r="EM21" s="19"/>
      <c r="EN21" s="19"/>
      <c r="EO21" s="19"/>
      <c r="EP21" s="19"/>
      <c r="EQ21" s="19"/>
      <c r="ER21" s="19"/>
      <c r="ES21" s="19"/>
      <c r="ET21" s="19"/>
    </row>
    <row r="22" spans="1:150" x14ac:dyDescent="0.25">
      <c r="A22">
        <f t="shared" si="306"/>
        <v>18</v>
      </c>
      <c r="B22" t="str">
        <f t="shared" si="302"/>
        <v>J20-1297</v>
      </c>
      <c r="C22" s="19" t="s">
        <v>83</v>
      </c>
      <c r="D22" s="20" t="s">
        <v>84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0"/>
      <c r="R22" s="19"/>
      <c r="S22" s="19"/>
      <c r="T22" s="22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24"/>
      <c r="AH22" s="19"/>
      <c r="AI22" s="19"/>
      <c r="AJ22" s="19"/>
      <c r="AK22" s="19"/>
      <c r="AL22" s="24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24"/>
      <c r="BB22" s="19"/>
      <c r="BC22" s="19"/>
      <c r="BD22" s="19"/>
      <c r="BE22" s="19"/>
      <c r="BF22" s="22"/>
      <c r="BG22" s="22"/>
      <c r="BH22" s="19"/>
      <c r="BI22" s="19"/>
      <c r="BJ22" s="19"/>
      <c r="BK22" s="22"/>
      <c r="BL22" s="22"/>
      <c r="BM22" s="19"/>
      <c r="BN22" s="19"/>
      <c r="BO22" s="19"/>
      <c r="BP22" s="19"/>
      <c r="BQ22" s="19"/>
      <c r="BR22" s="19"/>
      <c r="BS22" s="19"/>
      <c r="BT22" s="19"/>
      <c r="BU22" s="22"/>
      <c r="BV22" s="23">
        <f>77611+101983</f>
        <v>179594</v>
      </c>
      <c r="BW22" s="24">
        <f t="shared" si="300"/>
        <v>179594</v>
      </c>
      <c r="BX22" s="23">
        <f>82750+52930</f>
        <v>135680</v>
      </c>
      <c r="BY22" s="23">
        <f>35941+23863</f>
        <v>59804</v>
      </c>
      <c r="BZ22" s="23"/>
      <c r="CA22" s="23"/>
      <c r="CB22" s="23"/>
      <c r="CC22" s="23"/>
      <c r="CD22" s="23">
        <f t="shared" si="316"/>
        <v>195484</v>
      </c>
      <c r="CE22" s="28">
        <f>77944+39680</f>
        <v>117624</v>
      </c>
      <c r="CF22" s="28">
        <f>33523+17238</f>
        <v>50761</v>
      </c>
      <c r="CG22" s="23"/>
      <c r="CH22" s="23"/>
      <c r="CI22" s="23"/>
      <c r="CJ22" s="23"/>
      <c r="CK22" s="23">
        <f t="shared" si="317"/>
        <v>168385</v>
      </c>
      <c r="CL22" s="24">
        <f t="shared" si="303"/>
        <v>363869</v>
      </c>
      <c r="CM22" s="38">
        <f>57150+42390</f>
        <v>99540</v>
      </c>
      <c r="CN22" s="35">
        <f>14292+11633</f>
        <v>25925</v>
      </c>
      <c r="CO22" s="33"/>
      <c r="CP22" s="33"/>
      <c r="CQ22" s="33"/>
      <c r="CR22" s="33"/>
      <c r="CS22" s="33">
        <f t="shared" si="307"/>
        <v>125465</v>
      </c>
      <c r="CT22" s="48">
        <f>15750+6050</f>
        <v>21800</v>
      </c>
      <c r="CU22" s="33"/>
      <c r="CV22" s="33"/>
      <c r="CW22" s="33"/>
      <c r="CX22" s="33"/>
      <c r="CY22" s="33"/>
      <c r="CZ22" s="33">
        <f t="shared" si="313"/>
        <v>21800</v>
      </c>
      <c r="DA22" s="36">
        <f t="shared" si="308"/>
        <v>147265</v>
      </c>
      <c r="DB22" s="23">
        <v>14000</v>
      </c>
      <c r="DC22" s="23"/>
      <c r="DD22" s="23"/>
      <c r="DE22" s="23"/>
      <c r="DF22" s="23"/>
      <c r="DG22" s="23"/>
      <c r="DH22" s="24">
        <f t="shared" si="309"/>
        <v>14000</v>
      </c>
      <c r="DI22" s="23"/>
      <c r="DJ22" s="23"/>
      <c r="DK22" s="23"/>
      <c r="DL22" s="23"/>
      <c r="DM22" s="23"/>
      <c r="DN22" s="23"/>
      <c r="DO22" s="23">
        <f t="shared" si="310"/>
        <v>0</v>
      </c>
      <c r="DP22" s="23">
        <f t="shared" si="311"/>
        <v>14000</v>
      </c>
      <c r="DQ22" s="23"/>
      <c r="DR22" s="23"/>
      <c r="DS22" s="23"/>
      <c r="DT22" s="23"/>
      <c r="DU22" s="23"/>
      <c r="DV22" s="23"/>
      <c r="DW22" s="23">
        <f t="shared" si="312"/>
        <v>0</v>
      </c>
      <c r="DX22" s="23"/>
      <c r="DY22" s="23"/>
      <c r="DZ22" s="23"/>
      <c r="EA22" s="23"/>
      <c r="EB22" s="23"/>
      <c r="EC22" s="23"/>
      <c r="ED22" s="23">
        <f t="shared" si="304"/>
        <v>0</v>
      </c>
      <c r="EE22" s="92">
        <f t="shared" si="305"/>
        <v>0</v>
      </c>
      <c r="EF22" s="23"/>
      <c r="EG22" s="23"/>
      <c r="EH22" s="23"/>
      <c r="EI22" s="23"/>
      <c r="EJ22" s="23"/>
      <c r="EK22" s="19"/>
      <c r="EL22" s="24">
        <f t="shared" si="318"/>
        <v>0</v>
      </c>
      <c r="EM22" s="19"/>
      <c r="EN22" s="19"/>
      <c r="EO22" s="19"/>
      <c r="EP22" s="19"/>
      <c r="EQ22" s="19"/>
      <c r="ER22" s="19"/>
      <c r="ES22" s="19"/>
      <c r="ET22" s="19"/>
    </row>
    <row r="23" spans="1:150" x14ac:dyDescent="0.25">
      <c r="A23">
        <f t="shared" si="306"/>
        <v>19</v>
      </c>
      <c r="B23" t="str">
        <f t="shared" si="302"/>
        <v>J20-0303</v>
      </c>
      <c r="C23" s="19" t="s">
        <v>85</v>
      </c>
      <c r="D23" s="20" t="s">
        <v>86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0"/>
      <c r="R23" s="19"/>
      <c r="S23" s="19"/>
      <c r="T23" s="22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24"/>
      <c r="AH23" s="19"/>
      <c r="AI23" s="19"/>
      <c r="AJ23" s="19"/>
      <c r="AK23" s="19"/>
      <c r="AL23" s="24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24"/>
      <c r="BB23" s="19"/>
      <c r="BC23" s="19"/>
      <c r="BD23" s="19"/>
      <c r="BE23" s="19"/>
      <c r="BF23" s="22"/>
      <c r="BG23" s="22"/>
      <c r="BH23" s="19"/>
      <c r="BI23" s="19"/>
      <c r="BJ23" s="19"/>
      <c r="BK23" s="22"/>
      <c r="BL23" s="22"/>
      <c r="BM23" s="23"/>
      <c r="BN23" s="22"/>
      <c r="BO23" s="22"/>
      <c r="BP23" s="22"/>
      <c r="BQ23" s="22"/>
      <c r="BR23" s="22">
        <f>25672+880</f>
        <v>26552</v>
      </c>
      <c r="BS23" s="22"/>
      <c r="BT23" s="24">
        <f>SUM(BP23+BQ23+BR23+BS23)</f>
        <v>26552</v>
      </c>
      <c r="BU23" s="22">
        <v>4990</v>
      </c>
      <c r="BV23" s="23"/>
      <c r="BW23" s="24">
        <f t="shared" si="300"/>
        <v>31542</v>
      </c>
      <c r="BX23" s="23"/>
      <c r="BY23" s="23"/>
      <c r="BZ23" s="23"/>
      <c r="CA23" s="23"/>
      <c r="CB23" s="23"/>
      <c r="CC23" s="23"/>
      <c r="CD23" s="23">
        <f t="shared" si="316"/>
        <v>0</v>
      </c>
      <c r="CE23" s="23">
        <v>5200</v>
      </c>
      <c r="CF23" s="23"/>
      <c r="CG23" s="23"/>
      <c r="CH23" s="23"/>
      <c r="CI23" s="23"/>
      <c r="CJ23" s="23"/>
      <c r="CK23" s="23">
        <f t="shared" si="317"/>
        <v>5200</v>
      </c>
      <c r="CL23" s="24">
        <f t="shared" si="303"/>
        <v>5200</v>
      </c>
      <c r="CM23" s="33"/>
      <c r="CN23" s="33"/>
      <c r="CO23" s="33"/>
      <c r="CP23" s="33"/>
      <c r="CQ23" s="33"/>
      <c r="CR23" s="33"/>
      <c r="CS23" s="33">
        <f t="shared" si="307"/>
        <v>0</v>
      </c>
      <c r="CT23" s="33"/>
      <c r="CU23" s="33"/>
      <c r="CV23" s="33"/>
      <c r="CW23" s="33"/>
      <c r="CX23" s="33"/>
      <c r="CY23" s="33"/>
      <c r="CZ23" s="33">
        <f t="shared" si="313"/>
        <v>0</v>
      </c>
      <c r="DA23" s="36">
        <f t="shared" si="308"/>
        <v>0</v>
      </c>
      <c r="DB23" s="23"/>
      <c r="DC23" s="23"/>
      <c r="DD23" s="23"/>
      <c r="DE23" s="23"/>
      <c r="DF23" s="23"/>
      <c r="DG23" s="23"/>
      <c r="DH23" s="24">
        <f t="shared" si="309"/>
        <v>0</v>
      </c>
      <c r="DI23" s="23"/>
      <c r="DJ23" s="23"/>
      <c r="DK23" s="23"/>
      <c r="DL23" s="23"/>
      <c r="DM23" s="23"/>
      <c r="DN23" s="23"/>
      <c r="DO23" s="23">
        <f t="shared" si="310"/>
        <v>0</v>
      </c>
      <c r="DP23" s="23">
        <f t="shared" si="311"/>
        <v>0</v>
      </c>
      <c r="DQ23" s="23"/>
      <c r="DR23" s="23"/>
      <c r="DS23" s="23"/>
      <c r="DT23" s="23"/>
      <c r="DU23" s="23"/>
      <c r="DV23" s="23"/>
      <c r="DW23" s="23">
        <f t="shared" si="312"/>
        <v>0</v>
      </c>
      <c r="DX23" s="23"/>
      <c r="DY23" s="23"/>
      <c r="DZ23" s="23"/>
      <c r="EA23" s="23"/>
      <c r="EB23" s="23"/>
      <c r="EC23" s="23"/>
      <c r="ED23" s="23">
        <f t="shared" si="304"/>
        <v>0</v>
      </c>
      <c r="EE23" s="92">
        <f t="shared" si="305"/>
        <v>0</v>
      </c>
      <c r="EF23" s="23"/>
      <c r="EG23" s="23"/>
      <c r="EH23" s="23"/>
      <c r="EI23" s="23"/>
      <c r="EJ23" s="23"/>
      <c r="EK23" s="19"/>
      <c r="EL23" s="24">
        <f t="shared" si="318"/>
        <v>0</v>
      </c>
      <c r="EM23" s="19"/>
      <c r="EN23" s="19"/>
      <c r="EO23" s="19"/>
      <c r="EP23" s="19"/>
      <c r="EQ23" s="19"/>
      <c r="ER23" s="19"/>
      <c r="ES23" s="19"/>
      <c r="ET23" s="19"/>
    </row>
    <row r="24" spans="1:150" x14ac:dyDescent="0.25">
      <c r="A24">
        <f t="shared" si="306"/>
        <v>20</v>
      </c>
      <c r="B24" t="str">
        <f t="shared" si="302"/>
        <v>J19-1288</v>
      </c>
      <c r="C24" s="19" t="s">
        <v>89</v>
      </c>
      <c r="D24" s="20" t="s">
        <v>90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0"/>
      <c r="R24" s="21">
        <f>51944+111700</f>
        <v>163644</v>
      </c>
      <c r="S24" s="22"/>
      <c r="T24" s="23">
        <v>132100</v>
      </c>
      <c r="U24" s="22"/>
      <c r="V24" s="22"/>
      <c r="W24" s="22">
        <v>132487</v>
      </c>
      <c r="X24" s="22"/>
      <c r="Y24" s="22">
        <v>115350</v>
      </c>
      <c r="Z24" s="22"/>
      <c r="AA24" s="22"/>
      <c r="AB24" s="22">
        <v>144624</v>
      </c>
      <c r="AC24" s="22"/>
      <c r="AD24" s="23">
        <v>191082</v>
      </c>
      <c r="AE24" s="23"/>
      <c r="AF24" s="23"/>
      <c r="AG24" s="23"/>
      <c r="AH24" s="23"/>
      <c r="AI24" s="23">
        <v>184282</v>
      </c>
      <c r="AJ24" s="23"/>
      <c r="AK24" s="23"/>
      <c r="AL24" s="23">
        <v>155038</v>
      </c>
      <c r="AM24" s="23"/>
      <c r="AN24" s="32">
        <f>134148+21000+27314</f>
        <v>182462</v>
      </c>
      <c r="AO24" s="32"/>
      <c r="AP24" s="23">
        <f>AL24+AN24</f>
        <v>337500</v>
      </c>
      <c r="AQ24" s="32">
        <f>144319</f>
        <v>144319</v>
      </c>
      <c r="AR24" s="32"/>
      <c r="AS24" s="32">
        <f>27000+135308</f>
        <v>162308</v>
      </c>
      <c r="AT24" s="32"/>
      <c r="AU24" s="23">
        <f>AQ24+AS24</f>
        <v>306627</v>
      </c>
      <c r="AV24" s="23"/>
      <c r="AW24" s="23"/>
      <c r="AX24" s="23">
        <f>13500+113707+27000</f>
        <v>154207</v>
      </c>
      <c r="AY24" s="23"/>
      <c r="AZ24" s="23">
        <f>AV24+AX24</f>
        <v>154207</v>
      </c>
      <c r="BA24" s="23">
        <f>100303+115900+52200+11700</f>
        <v>280103</v>
      </c>
      <c r="BB24" s="23"/>
      <c r="BC24" s="23">
        <f>27000+102061</f>
        <v>129061</v>
      </c>
      <c r="BD24" s="23"/>
      <c r="BE24" s="24">
        <f>SUM(BA24:BC24)</f>
        <v>409164</v>
      </c>
      <c r="BF24" s="24">
        <f>69757+123850</f>
        <v>193607</v>
      </c>
      <c r="BG24" s="22"/>
      <c r="BH24" s="37">
        <v>11166</v>
      </c>
      <c r="BI24" s="24"/>
      <c r="BJ24" s="24">
        <f>BF24+BH24</f>
        <v>204773</v>
      </c>
      <c r="BK24" s="22">
        <v>20501</v>
      </c>
      <c r="BL24" s="22"/>
      <c r="BM24" s="24">
        <v>7940</v>
      </c>
      <c r="BN24" s="24"/>
      <c r="BO24" s="24"/>
      <c r="BP24" s="24">
        <v>5130</v>
      </c>
      <c r="BQ24" s="24"/>
      <c r="BR24" s="24">
        <v>10330</v>
      </c>
      <c r="BS24" s="24"/>
      <c r="BT24" s="24">
        <f>SUM(BP24+BQ24+BR24+BS24)</f>
        <v>15460</v>
      </c>
      <c r="BU24" s="22">
        <v>41490</v>
      </c>
      <c r="BV24" s="23"/>
      <c r="BW24" s="24">
        <f>SUM(BS24+BT24+BU24+BV24)</f>
        <v>56950</v>
      </c>
      <c r="BX24" s="23"/>
      <c r="BY24" s="23"/>
      <c r="BZ24" s="23"/>
      <c r="CA24" s="23"/>
      <c r="CB24" s="23"/>
      <c r="CC24" s="23"/>
      <c r="CD24" s="23">
        <f t="shared" si="316"/>
        <v>0</v>
      </c>
      <c r="CE24" s="23"/>
      <c r="CF24" s="23"/>
      <c r="CG24" s="23"/>
      <c r="CH24" s="23"/>
      <c r="CI24" s="23"/>
      <c r="CJ24" s="23"/>
      <c r="CK24" s="23">
        <f t="shared" si="317"/>
        <v>0</v>
      </c>
      <c r="CL24" s="19"/>
      <c r="CM24" s="33"/>
      <c r="CN24" s="33"/>
      <c r="CO24" s="33"/>
      <c r="CP24" s="33"/>
      <c r="CQ24" s="33"/>
      <c r="CR24" s="33"/>
      <c r="CS24" s="33">
        <f t="shared" si="307"/>
        <v>0</v>
      </c>
      <c r="CT24" s="33"/>
      <c r="CU24" s="33"/>
      <c r="CV24" s="33"/>
      <c r="CW24" s="33"/>
      <c r="CX24" s="33"/>
      <c r="CY24" s="33"/>
      <c r="CZ24" s="33">
        <f t="shared" si="313"/>
        <v>0</v>
      </c>
      <c r="DA24" s="36">
        <f t="shared" si="308"/>
        <v>0</v>
      </c>
      <c r="DB24" s="23"/>
      <c r="DC24" s="23"/>
      <c r="DD24" s="23"/>
      <c r="DE24" s="23"/>
      <c r="DF24" s="23"/>
      <c r="DG24" s="23"/>
      <c r="DH24" s="24">
        <f t="shared" si="309"/>
        <v>0</v>
      </c>
      <c r="DI24" s="23"/>
      <c r="DJ24" s="23"/>
      <c r="DK24" s="23"/>
      <c r="DL24" s="23"/>
      <c r="DM24" s="23"/>
      <c r="DN24" s="23"/>
      <c r="DO24" s="23">
        <f t="shared" si="310"/>
        <v>0</v>
      </c>
      <c r="DP24" s="23">
        <f t="shared" si="311"/>
        <v>0</v>
      </c>
      <c r="DQ24" s="23"/>
      <c r="DR24" s="23"/>
      <c r="DS24" s="23"/>
      <c r="DT24" s="23"/>
      <c r="DU24" s="23"/>
      <c r="DV24" s="23"/>
      <c r="DW24" s="23">
        <f t="shared" si="312"/>
        <v>0</v>
      </c>
      <c r="DX24" s="23"/>
      <c r="DY24" s="23"/>
      <c r="DZ24" s="23"/>
      <c r="EA24" s="23"/>
      <c r="EB24" s="23"/>
      <c r="EC24" s="23"/>
      <c r="ED24" s="23">
        <f t="shared" si="304"/>
        <v>0</v>
      </c>
      <c r="EE24" s="92">
        <f t="shared" si="305"/>
        <v>0</v>
      </c>
      <c r="EF24" s="23"/>
      <c r="EG24" s="23"/>
      <c r="EH24" s="23"/>
      <c r="EI24" s="23"/>
      <c r="EJ24" s="23"/>
      <c r="EK24" s="19"/>
      <c r="EL24" s="24">
        <f t="shared" si="318"/>
        <v>0</v>
      </c>
      <c r="EM24" s="19"/>
      <c r="EN24" s="19"/>
      <c r="EO24" s="19"/>
      <c r="EP24" s="19"/>
      <c r="EQ24" s="19"/>
      <c r="ER24" s="19"/>
      <c r="ES24" s="19"/>
      <c r="ET24" s="19"/>
    </row>
    <row r="25" spans="1:150" x14ac:dyDescent="0.25">
      <c r="A25">
        <f t="shared" si="306"/>
        <v>21</v>
      </c>
      <c r="B25" t="str">
        <f t="shared" si="302"/>
        <v>J19-0966</v>
      </c>
      <c r="C25" s="19" t="s">
        <v>91</v>
      </c>
      <c r="D25" s="20" t="s">
        <v>92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0"/>
      <c r="R25" s="21">
        <f>98341+25737</f>
        <v>124078</v>
      </c>
      <c r="S25" s="22"/>
      <c r="T25" s="23">
        <f>176250+131054</f>
        <v>307304</v>
      </c>
      <c r="U25" s="22"/>
      <c r="V25" s="22"/>
      <c r="W25" s="22">
        <v>123783</v>
      </c>
      <c r="X25" s="22"/>
      <c r="Y25" s="22">
        <v>68387</v>
      </c>
      <c r="Z25" s="22"/>
      <c r="AA25" s="22"/>
      <c r="AB25" s="22">
        <v>53265</v>
      </c>
      <c r="AC25" s="22"/>
      <c r="AD25" s="23">
        <v>70710</v>
      </c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>
        <f t="shared" ref="AP25:AP89" si="319">AL25+AN25</f>
        <v>0</v>
      </c>
      <c r="AQ25" s="23"/>
      <c r="AR25" s="23"/>
      <c r="AS25" s="23"/>
      <c r="AT25" s="23"/>
      <c r="AU25" s="23">
        <f t="shared" ref="AU25:AU89" si="320">AQ25+AS25</f>
        <v>0</v>
      </c>
      <c r="AV25" s="23"/>
      <c r="AW25" s="23"/>
      <c r="AX25" s="23"/>
      <c r="AY25" s="23"/>
      <c r="AZ25" s="23">
        <f t="shared" ref="AZ25:AZ71" si="321">AV25+AX25</f>
        <v>0</v>
      </c>
      <c r="BA25" s="23"/>
      <c r="BB25" s="23"/>
      <c r="BC25" s="23"/>
      <c r="BD25" s="23"/>
      <c r="BE25" s="24">
        <f t="shared" ref="BE25:BE78" si="322">SUM(BA25:BC25)</f>
        <v>0</v>
      </c>
      <c r="BF25" s="22"/>
      <c r="BG25" s="22"/>
      <c r="BH25" s="24"/>
      <c r="BI25" s="24"/>
      <c r="BJ25" s="24"/>
      <c r="BK25" s="22"/>
      <c r="BL25" s="22"/>
      <c r="BM25" s="24"/>
      <c r="BN25" s="24"/>
      <c r="BO25" s="24"/>
      <c r="BP25" s="24"/>
      <c r="BQ25" s="24"/>
      <c r="BR25" s="24"/>
      <c r="BS25" s="24"/>
      <c r="BT25" s="24">
        <f t="shared" ref="BT25:BT88" si="323">SUM(BP25+BQ25+BR25+BS25)</f>
        <v>0</v>
      </c>
      <c r="BU25" s="22"/>
      <c r="BV25" s="23"/>
      <c r="BW25" s="24">
        <f t="shared" ref="BW25:BW88" si="324">SUM(BS25+BT25+BU25+BV25)</f>
        <v>0</v>
      </c>
      <c r="BX25" s="23"/>
      <c r="BY25" s="23"/>
      <c r="BZ25" s="23"/>
      <c r="CA25" s="23"/>
      <c r="CB25" s="23"/>
      <c r="CC25" s="23"/>
      <c r="CD25" s="23">
        <f t="shared" si="316"/>
        <v>0</v>
      </c>
      <c r="CE25" s="23"/>
      <c r="CF25" s="23"/>
      <c r="CG25" s="23"/>
      <c r="CH25" s="23"/>
      <c r="CI25" s="23"/>
      <c r="CJ25" s="23"/>
      <c r="CK25" s="23">
        <f t="shared" si="317"/>
        <v>0</v>
      </c>
      <c r="CL25" s="19"/>
      <c r="CM25" s="33"/>
      <c r="CN25" s="33"/>
      <c r="CO25" s="33"/>
      <c r="CP25" s="33"/>
      <c r="CQ25" s="33"/>
      <c r="CR25" s="33"/>
      <c r="CS25" s="33">
        <f t="shared" si="307"/>
        <v>0</v>
      </c>
      <c r="CT25" s="33"/>
      <c r="CU25" s="33"/>
      <c r="CV25" s="33"/>
      <c r="CW25" s="33"/>
      <c r="CX25" s="33"/>
      <c r="CY25" s="33"/>
      <c r="CZ25" s="33">
        <f t="shared" si="313"/>
        <v>0</v>
      </c>
      <c r="DA25" s="36">
        <f t="shared" si="308"/>
        <v>0</v>
      </c>
      <c r="DB25" s="23"/>
      <c r="DC25" s="23"/>
      <c r="DD25" s="23"/>
      <c r="DE25" s="23"/>
      <c r="DF25" s="23"/>
      <c r="DG25" s="23"/>
      <c r="DH25" s="24">
        <f t="shared" si="309"/>
        <v>0</v>
      </c>
      <c r="DI25" s="23"/>
      <c r="DJ25" s="23"/>
      <c r="DK25" s="23"/>
      <c r="DL25" s="23"/>
      <c r="DM25" s="23"/>
      <c r="DN25" s="23"/>
      <c r="DO25" s="23">
        <f t="shared" si="310"/>
        <v>0</v>
      </c>
      <c r="DP25" s="23">
        <f t="shared" si="311"/>
        <v>0</v>
      </c>
      <c r="DQ25" s="23"/>
      <c r="DR25" s="23"/>
      <c r="DS25" s="23"/>
      <c r="DT25" s="23"/>
      <c r="DU25" s="23"/>
      <c r="DV25" s="23"/>
      <c r="DW25" s="23">
        <f t="shared" si="312"/>
        <v>0</v>
      </c>
      <c r="DX25" s="23"/>
      <c r="DY25" s="23"/>
      <c r="DZ25" s="23"/>
      <c r="EA25" s="23"/>
      <c r="EB25" s="23"/>
      <c r="EC25" s="23"/>
      <c r="ED25" s="23">
        <f t="shared" si="304"/>
        <v>0</v>
      </c>
      <c r="EE25" s="92">
        <f t="shared" si="305"/>
        <v>0</v>
      </c>
      <c r="EF25" s="23"/>
      <c r="EG25" s="23"/>
      <c r="EH25" s="23"/>
      <c r="EI25" s="23"/>
      <c r="EJ25" s="23"/>
      <c r="EK25" s="19"/>
      <c r="EL25" s="24">
        <f t="shared" si="318"/>
        <v>0</v>
      </c>
      <c r="EM25" s="19"/>
      <c r="EN25" s="19"/>
      <c r="EO25" s="19"/>
      <c r="EP25" s="19"/>
      <c r="EQ25" s="19"/>
      <c r="ER25" s="19"/>
      <c r="ES25" s="19"/>
      <c r="ET25" s="19"/>
    </row>
    <row r="26" spans="1:150" x14ac:dyDescent="0.25">
      <c r="A26">
        <f t="shared" si="306"/>
        <v>22</v>
      </c>
      <c r="B26" t="str">
        <f t="shared" si="302"/>
        <v>J19-1196</v>
      </c>
      <c r="C26" s="19" t="s">
        <v>93</v>
      </c>
      <c r="D26" s="20" t="s">
        <v>94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0"/>
      <c r="R26" s="21">
        <f>19235+161057+2800</f>
        <v>183092</v>
      </c>
      <c r="S26" s="22"/>
      <c r="T26" s="23">
        <f>5720+99562</f>
        <v>105282</v>
      </c>
      <c r="U26" s="22"/>
      <c r="V26" s="22"/>
      <c r="W26" s="22">
        <v>237031</v>
      </c>
      <c r="X26" s="22"/>
      <c r="Y26" s="22">
        <v>193200</v>
      </c>
      <c r="Z26" s="22"/>
      <c r="AA26" s="22"/>
      <c r="AB26" s="22">
        <v>166949</v>
      </c>
      <c r="AC26" s="22"/>
      <c r="AD26" s="23">
        <v>328353</v>
      </c>
      <c r="AE26" s="23"/>
      <c r="AF26" s="23"/>
      <c r="AG26" s="23">
        <v>215250</v>
      </c>
      <c r="AH26" s="23"/>
      <c r="AI26" s="23">
        <v>22750</v>
      </c>
      <c r="AJ26" s="23"/>
      <c r="AK26" s="23"/>
      <c r="AL26" s="23">
        <v>58360</v>
      </c>
      <c r="AM26" s="23"/>
      <c r="AN26" s="32">
        <v>85043</v>
      </c>
      <c r="AO26" s="32"/>
      <c r="AP26" s="23">
        <f t="shared" si="319"/>
        <v>143403</v>
      </c>
      <c r="AQ26" s="32">
        <f>8954+101831</f>
        <v>110785</v>
      </c>
      <c r="AR26" s="32"/>
      <c r="AS26" s="23">
        <f>126325+14796</f>
        <v>141121</v>
      </c>
      <c r="AT26" s="23"/>
      <c r="AU26" s="23">
        <f t="shared" si="320"/>
        <v>251906</v>
      </c>
      <c r="AV26" s="23">
        <f>8121+149782</f>
        <v>157903</v>
      </c>
      <c r="AW26" s="23"/>
      <c r="AX26" s="23">
        <v>149609</v>
      </c>
      <c r="AY26" s="23"/>
      <c r="AZ26" s="23">
        <f t="shared" si="321"/>
        <v>307512</v>
      </c>
      <c r="BA26" s="23">
        <f>17930+135129</f>
        <v>153059</v>
      </c>
      <c r="BB26" s="23"/>
      <c r="BC26" s="23">
        <f>128340+27850</f>
        <v>156190</v>
      </c>
      <c r="BD26" s="23"/>
      <c r="BE26" s="24">
        <f t="shared" si="322"/>
        <v>309249</v>
      </c>
      <c r="BF26" s="24">
        <f>133256+20051</f>
        <v>153307</v>
      </c>
      <c r="BG26" s="22"/>
      <c r="BH26" s="24">
        <f>30908+133798+2337+680</f>
        <v>167723</v>
      </c>
      <c r="BI26" s="24"/>
      <c r="BJ26" s="24">
        <f t="shared" ref="BJ26:BJ85" si="325">BF26+BH26</f>
        <v>321030</v>
      </c>
      <c r="BK26" s="22">
        <f>800+2400+146042+37430+12420+46429</f>
        <v>245521</v>
      </c>
      <c r="BL26" s="22">
        <f>542+2313</f>
        <v>2855</v>
      </c>
      <c r="BM26" s="24">
        <f>173754+45820+32868+49243+11569</f>
        <v>313254</v>
      </c>
      <c r="BN26" s="24">
        <f>1807+358</f>
        <v>2165</v>
      </c>
      <c r="BO26" s="24"/>
      <c r="BP26" s="24">
        <f>20680+4100+36043+76196+6380</f>
        <v>143399</v>
      </c>
      <c r="BQ26" s="24">
        <f>518+1804</f>
        <v>2322</v>
      </c>
      <c r="BR26" s="24">
        <f>69618+90880+20000+5531</f>
        <v>186029</v>
      </c>
      <c r="BS26" s="24">
        <f>1134+382</f>
        <v>1516</v>
      </c>
      <c r="BT26" s="24">
        <f t="shared" si="323"/>
        <v>333266</v>
      </c>
      <c r="BU26" s="22"/>
      <c r="BV26" s="23"/>
      <c r="BW26" s="24">
        <f t="shared" si="324"/>
        <v>334782</v>
      </c>
      <c r="BX26" s="23"/>
      <c r="BY26" s="23"/>
      <c r="BZ26" s="23"/>
      <c r="CA26" s="23"/>
      <c r="CB26" s="23"/>
      <c r="CC26" s="23"/>
      <c r="CD26" s="23">
        <f t="shared" si="316"/>
        <v>0</v>
      </c>
      <c r="CE26" s="23"/>
      <c r="CF26" s="23"/>
      <c r="CG26" s="23"/>
      <c r="CH26" s="23"/>
      <c r="CI26" s="23"/>
      <c r="CJ26" s="23"/>
      <c r="CK26" s="23">
        <f t="shared" si="317"/>
        <v>0</v>
      </c>
      <c r="CL26" s="19"/>
      <c r="CM26" s="33"/>
      <c r="CN26" s="33"/>
      <c r="CO26" s="33"/>
      <c r="CP26" s="33"/>
      <c r="CQ26" s="33"/>
      <c r="CR26" s="33"/>
      <c r="CS26" s="33">
        <f t="shared" si="307"/>
        <v>0</v>
      </c>
      <c r="CT26" s="33"/>
      <c r="CU26" s="33"/>
      <c r="CV26" s="33"/>
      <c r="CW26" s="33"/>
      <c r="CX26" s="33"/>
      <c r="CY26" s="33"/>
      <c r="CZ26" s="33">
        <f t="shared" si="313"/>
        <v>0</v>
      </c>
      <c r="DA26" s="36">
        <f t="shared" si="308"/>
        <v>0</v>
      </c>
      <c r="DB26" s="23"/>
      <c r="DC26" s="23"/>
      <c r="DD26" s="23"/>
      <c r="DE26" s="23"/>
      <c r="DF26" s="23"/>
      <c r="DG26" s="23"/>
      <c r="DH26" s="24">
        <f t="shared" si="309"/>
        <v>0</v>
      </c>
      <c r="DI26" s="23"/>
      <c r="DJ26" s="23"/>
      <c r="DK26" s="23"/>
      <c r="DL26" s="23"/>
      <c r="DM26" s="23"/>
      <c r="DN26" s="23"/>
      <c r="DO26" s="23">
        <f t="shared" si="310"/>
        <v>0</v>
      </c>
      <c r="DP26" s="23">
        <f t="shared" si="311"/>
        <v>0</v>
      </c>
      <c r="DQ26" s="23"/>
      <c r="DR26" s="23"/>
      <c r="DS26" s="23"/>
      <c r="DT26" s="23"/>
      <c r="DU26" s="23"/>
      <c r="DV26" s="23"/>
      <c r="DW26" s="23">
        <f t="shared" si="312"/>
        <v>0</v>
      </c>
      <c r="DX26" s="23"/>
      <c r="DY26" s="23"/>
      <c r="DZ26" s="23"/>
      <c r="EA26" s="23"/>
      <c r="EB26" s="23"/>
      <c r="EC26" s="23"/>
      <c r="ED26" s="23">
        <f t="shared" si="304"/>
        <v>0</v>
      </c>
      <c r="EE26" s="92">
        <f t="shared" si="305"/>
        <v>0</v>
      </c>
      <c r="EF26" s="23"/>
      <c r="EG26" s="23"/>
      <c r="EH26" s="23"/>
      <c r="EI26" s="23"/>
      <c r="EJ26" s="23"/>
      <c r="EK26" s="19"/>
      <c r="EL26" s="24">
        <f t="shared" si="318"/>
        <v>0</v>
      </c>
      <c r="EM26" s="19"/>
      <c r="EN26" s="19"/>
      <c r="EO26" s="19"/>
      <c r="EP26" s="19"/>
      <c r="EQ26" s="19"/>
      <c r="ER26" s="19"/>
      <c r="ES26" s="19"/>
      <c r="ET26" s="19"/>
    </row>
    <row r="27" spans="1:150" x14ac:dyDescent="0.25">
      <c r="A27">
        <f t="shared" si="306"/>
        <v>23</v>
      </c>
      <c r="B27" t="str">
        <f t="shared" si="302"/>
        <v>J19-0792</v>
      </c>
      <c r="C27" s="19" t="s">
        <v>95</v>
      </c>
      <c r="D27" s="20" t="s">
        <v>96</v>
      </c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0"/>
      <c r="R27" s="21">
        <f>260290+6469+45588</f>
        <v>312347</v>
      </c>
      <c r="S27" s="22"/>
      <c r="T27" s="23">
        <f>91275+396933+45303</f>
        <v>533511</v>
      </c>
      <c r="U27" s="22"/>
      <c r="V27" s="22"/>
      <c r="W27" s="22">
        <v>284339</v>
      </c>
      <c r="X27" s="22"/>
      <c r="Y27" s="22">
        <v>240584</v>
      </c>
      <c r="Z27" s="22"/>
      <c r="AA27" s="22"/>
      <c r="AB27" s="22">
        <v>234438</v>
      </c>
      <c r="AC27" s="22"/>
      <c r="AD27" s="23">
        <v>390901</v>
      </c>
      <c r="AE27" s="23"/>
      <c r="AF27" s="23"/>
      <c r="AG27" s="23">
        <v>244006</v>
      </c>
      <c r="AH27" s="23"/>
      <c r="AI27" s="23">
        <v>237421</v>
      </c>
      <c r="AJ27" s="23"/>
      <c r="AK27" s="23"/>
      <c r="AL27" s="23">
        <v>224893</v>
      </c>
      <c r="AM27" s="23"/>
      <c r="AN27" s="32">
        <f>263080+181130</f>
        <v>444210</v>
      </c>
      <c r="AO27" s="32"/>
      <c r="AP27" s="23">
        <f t="shared" si="319"/>
        <v>669103</v>
      </c>
      <c r="AQ27" s="23"/>
      <c r="AR27" s="23"/>
      <c r="AS27" s="23"/>
      <c r="AT27" s="23"/>
      <c r="AU27" s="23">
        <f t="shared" si="320"/>
        <v>0</v>
      </c>
      <c r="AV27" s="23"/>
      <c r="AW27" s="23"/>
      <c r="AX27" s="23"/>
      <c r="AY27" s="23"/>
      <c r="AZ27" s="23">
        <f t="shared" si="321"/>
        <v>0</v>
      </c>
      <c r="BA27" s="23"/>
      <c r="BB27" s="23"/>
      <c r="BC27" s="23"/>
      <c r="BD27" s="23"/>
      <c r="BE27" s="24">
        <f t="shared" si="322"/>
        <v>0</v>
      </c>
      <c r="BF27" s="22"/>
      <c r="BG27" s="22"/>
      <c r="BH27" s="24"/>
      <c r="BI27" s="24"/>
      <c r="BJ27" s="24"/>
      <c r="BK27" s="22"/>
      <c r="BL27" s="22"/>
      <c r="BM27" s="24"/>
      <c r="BN27" s="24"/>
      <c r="BO27" s="24"/>
      <c r="BP27" s="24"/>
      <c r="BQ27" s="24"/>
      <c r="BR27" s="24"/>
      <c r="BS27" s="24"/>
      <c r="BT27" s="24">
        <f t="shared" si="323"/>
        <v>0</v>
      </c>
      <c r="BU27" s="22"/>
      <c r="BV27" s="23"/>
      <c r="BW27" s="24">
        <f t="shared" si="324"/>
        <v>0</v>
      </c>
      <c r="BX27" s="23"/>
      <c r="BY27" s="23"/>
      <c r="BZ27" s="23"/>
      <c r="CA27" s="23"/>
      <c r="CB27" s="23"/>
      <c r="CC27" s="23"/>
      <c r="CD27" s="23">
        <f t="shared" si="316"/>
        <v>0</v>
      </c>
      <c r="CE27" s="23"/>
      <c r="CF27" s="23"/>
      <c r="CG27" s="23"/>
      <c r="CH27" s="23"/>
      <c r="CI27" s="23"/>
      <c r="CJ27" s="23"/>
      <c r="CK27" s="23">
        <f t="shared" si="317"/>
        <v>0</v>
      </c>
      <c r="CL27" s="19"/>
      <c r="CM27" s="33"/>
      <c r="CN27" s="33"/>
      <c r="CO27" s="33"/>
      <c r="CP27" s="33"/>
      <c r="CQ27" s="33"/>
      <c r="CR27" s="33"/>
      <c r="CS27" s="33">
        <f t="shared" si="307"/>
        <v>0</v>
      </c>
      <c r="CT27" s="33"/>
      <c r="CU27" s="33"/>
      <c r="CV27" s="33"/>
      <c r="CW27" s="33"/>
      <c r="CX27" s="33"/>
      <c r="CY27" s="33"/>
      <c r="CZ27" s="33">
        <f t="shared" si="313"/>
        <v>0</v>
      </c>
      <c r="DA27" s="36">
        <f t="shared" si="308"/>
        <v>0</v>
      </c>
      <c r="DB27" s="23"/>
      <c r="DC27" s="23"/>
      <c r="DD27" s="23"/>
      <c r="DE27" s="23"/>
      <c r="DF27" s="23"/>
      <c r="DG27" s="23"/>
      <c r="DH27" s="24">
        <f t="shared" si="309"/>
        <v>0</v>
      </c>
      <c r="DI27" s="23"/>
      <c r="DJ27" s="23"/>
      <c r="DK27" s="23"/>
      <c r="DL27" s="23"/>
      <c r="DM27" s="23"/>
      <c r="DN27" s="23"/>
      <c r="DO27" s="23">
        <f t="shared" si="310"/>
        <v>0</v>
      </c>
      <c r="DP27" s="23">
        <f t="shared" si="311"/>
        <v>0</v>
      </c>
      <c r="DQ27" s="23"/>
      <c r="DR27" s="23"/>
      <c r="DS27" s="23"/>
      <c r="DT27" s="23"/>
      <c r="DU27" s="23"/>
      <c r="DV27" s="23"/>
      <c r="DW27" s="23">
        <f t="shared" si="312"/>
        <v>0</v>
      </c>
      <c r="DX27" s="23"/>
      <c r="DY27" s="23"/>
      <c r="DZ27" s="23"/>
      <c r="EA27" s="23"/>
      <c r="EB27" s="23"/>
      <c r="EC27" s="23"/>
      <c r="ED27" s="23">
        <f t="shared" si="304"/>
        <v>0</v>
      </c>
      <c r="EE27" s="92">
        <f t="shared" si="305"/>
        <v>0</v>
      </c>
      <c r="EF27" s="23"/>
      <c r="EG27" s="23"/>
      <c r="EH27" s="23"/>
      <c r="EI27" s="23"/>
      <c r="EJ27" s="23"/>
      <c r="EK27" s="19"/>
      <c r="EL27" s="24">
        <f t="shared" si="318"/>
        <v>0</v>
      </c>
      <c r="EM27" s="19"/>
      <c r="EN27" s="19"/>
      <c r="EO27" s="19"/>
      <c r="EP27" s="19"/>
      <c r="EQ27" s="19"/>
      <c r="ER27" s="19"/>
      <c r="ES27" s="19"/>
      <c r="ET27" s="19"/>
    </row>
    <row r="28" spans="1:150" x14ac:dyDescent="0.25">
      <c r="A28">
        <f t="shared" si="306"/>
        <v>24</v>
      </c>
      <c r="B28" t="str">
        <f t="shared" si="302"/>
        <v>J18-1395</v>
      </c>
      <c r="C28" s="19" t="s">
        <v>97</v>
      </c>
      <c r="D28" s="20" t="s">
        <v>98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0"/>
      <c r="R28" s="21">
        <f>132455+93213+48200</f>
        <v>273868</v>
      </c>
      <c r="S28" s="22"/>
      <c r="T28" s="23">
        <f>117561+1150</f>
        <v>118711</v>
      </c>
      <c r="U28" s="22"/>
      <c r="V28" s="22"/>
      <c r="W28" s="22">
        <v>110368</v>
      </c>
      <c r="X28" s="22"/>
      <c r="Y28" s="22">
        <v>132927</v>
      </c>
      <c r="Z28" s="22"/>
      <c r="AA28" s="22"/>
      <c r="AB28" s="22">
        <v>74926</v>
      </c>
      <c r="AC28" s="22"/>
      <c r="AD28" s="23">
        <v>68370</v>
      </c>
      <c r="AE28" s="23"/>
      <c r="AF28" s="23"/>
      <c r="AG28" s="23">
        <v>63630</v>
      </c>
      <c r="AH28" s="23"/>
      <c r="AI28" s="23">
        <v>64340</v>
      </c>
      <c r="AJ28" s="23"/>
      <c r="AK28" s="23"/>
      <c r="AL28" s="23">
        <v>65150</v>
      </c>
      <c r="AM28" s="23"/>
      <c r="AN28" s="32">
        <f>64190+21300</f>
        <v>85490</v>
      </c>
      <c r="AO28" s="32"/>
      <c r="AP28" s="23">
        <f t="shared" si="319"/>
        <v>150640</v>
      </c>
      <c r="AQ28" s="32">
        <v>50260</v>
      </c>
      <c r="AR28" s="32"/>
      <c r="AS28" s="23">
        <v>22530</v>
      </c>
      <c r="AT28" s="23"/>
      <c r="AU28" s="23">
        <f t="shared" si="320"/>
        <v>72790</v>
      </c>
      <c r="AV28" s="23">
        <f>14400+12800</f>
        <v>27200</v>
      </c>
      <c r="AW28" s="23"/>
      <c r="AX28" s="23"/>
      <c r="AY28" s="23"/>
      <c r="AZ28" s="23">
        <f t="shared" si="321"/>
        <v>27200</v>
      </c>
      <c r="BA28" s="23"/>
      <c r="BB28" s="23"/>
      <c r="BC28" s="23"/>
      <c r="BD28" s="23"/>
      <c r="BE28" s="24">
        <f t="shared" si="322"/>
        <v>0</v>
      </c>
      <c r="BF28" s="22"/>
      <c r="BG28" s="22"/>
      <c r="BH28" s="24"/>
      <c r="BI28" s="24"/>
      <c r="BJ28" s="24"/>
      <c r="BK28" s="22"/>
      <c r="BL28" s="22"/>
      <c r="BM28" s="24"/>
      <c r="BN28" s="24"/>
      <c r="BO28" s="24"/>
      <c r="BP28" s="24"/>
      <c r="BQ28" s="24"/>
      <c r="BR28" s="24"/>
      <c r="BS28" s="24"/>
      <c r="BT28" s="24">
        <f t="shared" si="323"/>
        <v>0</v>
      </c>
      <c r="BU28" s="22"/>
      <c r="BV28" s="23"/>
      <c r="BW28" s="24">
        <f t="shared" si="324"/>
        <v>0</v>
      </c>
      <c r="BX28" s="23"/>
      <c r="BY28" s="23"/>
      <c r="BZ28" s="23"/>
      <c r="CA28" s="23"/>
      <c r="CB28" s="23"/>
      <c r="CC28" s="23"/>
      <c r="CD28" s="23">
        <f t="shared" si="316"/>
        <v>0</v>
      </c>
      <c r="CE28" s="23"/>
      <c r="CF28" s="23"/>
      <c r="CG28" s="23"/>
      <c r="CH28" s="23"/>
      <c r="CI28" s="23"/>
      <c r="CJ28" s="23"/>
      <c r="CK28" s="23">
        <f t="shared" si="317"/>
        <v>0</v>
      </c>
      <c r="CL28" s="19"/>
      <c r="CM28" s="33"/>
      <c r="CN28" s="33"/>
      <c r="CO28" s="33"/>
      <c r="CP28" s="33"/>
      <c r="CQ28" s="33"/>
      <c r="CR28" s="33"/>
      <c r="CS28" s="33">
        <f t="shared" si="307"/>
        <v>0</v>
      </c>
      <c r="CT28" s="33"/>
      <c r="CU28" s="33"/>
      <c r="CV28" s="33"/>
      <c r="CW28" s="33"/>
      <c r="CX28" s="33"/>
      <c r="CY28" s="33"/>
      <c r="CZ28" s="33">
        <f t="shared" si="313"/>
        <v>0</v>
      </c>
      <c r="DA28" s="36">
        <f t="shared" si="308"/>
        <v>0</v>
      </c>
      <c r="DB28" s="23"/>
      <c r="DC28" s="23"/>
      <c r="DD28" s="23"/>
      <c r="DE28" s="23"/>
      <c r="DF28" s="23"/>
      <c r="DG28" s="23"/>
      <c r="DH28" s="24">
        <f t="shared" si="309"/>
        <v>0</v>
      </c>
      <c r="DI28" s="23"/>
      <c r="DJ28" s="23"/>
      <c r="DK28" s="23"/>
      <c r="DL28" s="23"/>
      <c r="DM28" s="23"/>
      <c r="DN28" s="23"/>
      <c r="DO28" s="23">
        <f t="shared" si="310"/>
        <v>0</v>
      </c>
      <c r="DP28" s="23">
        <f t="shared" si="311"/>
        <v>0</v>
      </c>
      <c r="DQ28" s="23"/>
      <c r="DR28" s="23"/>
      <c r="DS28" s="23"/>
      <c r="DT28" s="23"/>
      <c r="DU28" s="23"/>
      <c r="DV28" s="23"/>
      <c r="DW28" s="23">
        <f t="shared" ref="DW28:DW74" si="326">SUM(DQ28:DT28)</f>
        <v>0</v>
      </c>
      <c r="DX28" s="23"/>
      <c r="DY28" s="23"/>
      <c r="DZ28" s="23"/>
      <c r="EA28" s="23"/>
      <c r="EB28" s="23"/>
      <c r="EC28" s="23"/>
      <c r="ED28" s="23">
        <f t="shared" si="304"/>
        <v>0</v>
      </c>
      <c r="EE28" s="92">
        <f t="shared" si="305"/>
        <v>0</v>
      </c>
      <c r="EF28" s="23"/>
      <c r="EG28" s="23"/>
      <c r="EH28" s="23"/>
      <c r="EI28" s="23"/>
      <c r="EJ28" s="23"/>
      <c r="EK28" s="19"/>
      <c r="EL28" s="24">
        <f t="shared" si="318"/>
        <v>0</v>
      </c>
      <c r="EM28" s="19"/>
      <c r="EN28" s="19"/>
      <c r="EO28" s="19"/>
      <c r="EP28" s="19"/>
      <c r="EQ28" s="19"/>
      <c r="ER28" s="19"/>
      <c r="ES28" s="19"/>
      <c r="ET28" s="19"/>
    </row>
    <row r="29" spans="1:150" x14ac:dyDescent="0.25">
      <c r="A29">
        <f t="shared" si="306"/>
        <v>25</v>
      </c>
      <c r="B29" t="str">
        <f t="shared" si="302"/>
        <v>J19-0784</v>
      </c>
      <c r="C29" s="19" t="s">
        <v>99</v>
      </c>
      <c r="D29" s="20" t="s">
        <v>100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0"/>
      <c r="R29" s="21">
        <f>286517+80250</f>
        <v>366767</v>
      </c>
      <c r="S29" s="22"/>
      <c r="T29" s="23">
        <f>9100+27000+83895</f>
        <v>119995</v>
      </c>
      <c r="U29" s="22"/>
      <c r="V29" s="22"/>
      <c r="W29" s="22">
        <v>99330</v>
      </c>
      <c r="X29" s="22"/>
      <c r="Y29" s="22">
        <v>104256</v>
      </c>
      <c r="Z29" s="22"/>
      <c r="AA29" s="22"/>
      <c r="AB29" s="22"/>
      <c r="AC29" s="22"/>
      <c r="AD29" s="23">
        <v>23762</v>
      </c>
      <c r="AE29" s="23"/>
      <c r="AF29" s="23"/>
      <c r="AG29" s="23"/>
      <c r="AH29" s="23"/>
      <c r="AI29" s="23">
        <v>16219</v>
      </c>
      <c r="AJ29" s="23"/>
      <c r="AK29" s="23"/>
      <c r="AL29" s="23"/>
      <c r="AM29" s="23"/>
      <c r="AN29" s="23"/>
      <c r="AO29" s="23"/>
      <c r="AP29" s="23">
        <f t="shared" si="319"/>
        <v>0</v>
      </c>
      <c r="AQ29" s="23"/>
      <c r="AR29" s="23"/>
      <c r="AS29" s="23"/>
      <c r="AT29" s="23"/>
      <c r="AU29" s="23">
        <f t="shared" si="320"/>
        <v>0</v>
      </c>
      <c r="AV29" s="23"/>
      <c r="AW29" s="23"/>
      <c r="AX29" s="23">
        <v>9000</v>
      </c>
      <c r="AY29" s="23"/>
      <c r="AZ29" s="23">
        <f t="shared" si="321"/>
        <v>9000</v>
      </c>
      <c r="BA29" s="23"/>
      <c r="BB29" s="23"/>
      <c r="BC29" s="23"/>
      <c r="BD29" s="23"/>
      <c r="BE29" s="24">
        <f t="shared" si="322"/>
        <v>0</v>
      </c>
      <c r="BF29" s="24">
        <v>8200</v>
      </c>
      <c r="BG29" s="22"/>
      <c r="BH29" s="24"/>
      <c r="BI29" s="24"/>
      <c r="BJ29" s="24">
        <f t="shared" si="325"/>
        <v>8200</v>
      </c>
      <c r="BK29" s="22"/>
      <c r="BL29" s="22"/>
      <c r="BM29" s="24"/>
      <c r="BN29" s="24"/>
      <c r="BO29" s="24"/>
      <c r="BP29" s="24">
        <v>6600</v>
      </c>
      <c r="BQ29" s="24"/>
      <c r="BR29" s="24"/>
      <c r="BS29" s="24"/>
      <c r="BT29" s="24">
        <f t="shared" si="323"/>
        <v>6600</v>
      </c>
      <c r="BU29" s="22"/>
      <c r="BV29" s="23"/>
      <c r="BW29" s="24">
        <f t="shared" si="324"/>
        <v>6600</v>
      </c>
      <c r="BX29" s="23"/>
      <c r="BY29" s="23"/>
      <c r="BZ29" s="23"/>
      <c r="CA29" s="23"/>
      <c r="CB29" s="23"/>
      <c r="CC29" s="23"/>
      <c r="CD29" s="23">
        <f t="shared" si="316"/>
        <v>0</v>
      </c>
      <c r="CE29" s="23"/>
      <c r="CF29" s="23"/>
      <c r="CG29" s="23"/>
      <c r="CH29" s="23"/>
      <c r="CI29" s="23"/>
      <c r="CJ29" s="23"/>
      <c r="CK29" s="23">
        <f t="shared" si="317"/>
        <v>0</v>
      </c>
      <c r="CL29" s="19"/>
      <c r="CM29" s="33"/>
      <c r="CN29" s="33"/>
      <c r="CO29" s="33"/>
      <c r="CP29" s="33"/>
      <c r="CQ29" s="33"/>
      <c r="CR29" s="33"/>
      <c r="CS29" s="33">
        <f t="shared" si="307"/>
        <v>0</v>
      </c>
      <c r="CT29" s="33"/>
      <c r="CU29" s="33"/>
      <c r="CV29" s="33"/>
      <c r="CW29" s="33"/>
      <c r="CX29" s="33"/>
      <c r="CY29" s="33"/>
      <c r="CZ29" s="33">
        <f t="shared" si="313"/>
        <v>0</v>
      </c>
      <c r="DA29" s="36">
        <f t="shared" si="308"/>
        <v>0</v>
      </c>
      <c r="DB29" s="23"/>
      <c r="DC29" s="23"/>
      <c r="DD29" s="23"/>
      <c r="DE29" s="23"/>
      <c r="DF29" s="23"/>
      <c r="DG29" s="23"/>
      <c r="DH29" s="24">
        <f t="shared" si="309"/>
        <v>0</v>
      </c>
      <c r="DI29" s="23"/>
      <c r="DJ29" s="23"/>
      <c r="DK29" s="23"/>
      <c r="DL29" s="23"/>
      <c r="DM29" s="23"/>
      <c r="DN29" s="23"/>
      <c r="DO29" s="23">
        <f t="shared" si="310"/>
        <v>0</v>
      </c>
      <c r="DP29" s="23">
        <f t="shared" si="311"/>
        <v>0</v>
      </c>
      <c r="DQ29" s="23"/>
      <c r="DR29" s="23"/>
      <c r="DS29" s="23"/>
      <c r="DT29" s="23"/>
      <c r="DU29" s="23"/>
      <c r="DV29" s="23"/>
      <c r="DW29" s="23">
        <f t="shared" si="326"/>
        <v>0</v>
      </c>
      <c r="DX29" s="23"/>
      <c r="DY29" s="23"/>
      <c r="DZ29" s="23"/>
      <c r="EA29" s="23"/>
      <c r="EB29" s="23"/>
      <c r="EC29" s="23"/>
      <c r="ED29" s="23">
        <f t="shared" si="304"/>
        <v>0</v>
      </c>
      <c r="EE29" s="92">
        <f t="shared" si="305"/>
        <v>0</v>
      </c>
      <c r="EF29" s="23"/>
      <c r="EG29" s="23"/>
      <c r="EH29" s="23"/>
      <c r="EI29" s="23"/>
      <c r="EJ29" s="23"/>
      <c r="EK29" s="19"/>
      <c r="EL29" s="24">
        <f t="shared" si="318"/>
        <v>0</v>
      </c>
      <c r="EM29" s="19"/>
      <c r="EN29" s="19"/>
      <c r="EO29" s="19"/>
      <c r="EP29" s="19"/>
      <c r="EQ29" s="19"/>
      <c r="ER29" s="19"/>
      <c r="ES29" s="19"/>
      <c r="ET29" s="19"/>
    </row>
    <row r="30" spans="1:150" x14ac:dyDescent="0.25">
      <c r="A30">
        <f t="shared" si="306"/>
        <v>26</v>
      </c>
      <c r="B30" t="str">
        <f t="shared" si="302"/>
        <v>J19-1342</v>
      </c>
      <c r="C30" s="19" t="s">
        <v>101</v>
      </c>
      <c r="D30" s="20" t="s">
        <v>102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0"/>
      <c r="R30" s="21">
        <f>69480+64120</f>
        <v>133600</v>
      </c>
      <c r="S30" s="22"/>
      <c r="T30" s="23">
        <v>205808</v>
      </c>
      <c r="U30" s="22"/>
      <c r="V30" s="22"/>
      <c r="W30" s="22">
        <v>191078</v>
      </c>
      <c r="X30" s="22"/>
      <c r="Y30" s="22">
        <v>193177</v>
      </c>
      <c r="Z30" s="22"/>
      <c r="AA30" s="22"/>
      <c r="AB30" s="22">
        <v>179612</v>
      </c>
      <c r="AC30" s="22"/>
      <c r="AD30" s="23">
        <v>249462</v>
      </c>
      <c r="AE30" s="23"/>
      <c r="AF30" s="23"/>
      <c r="AG30" s="23">
        <v>132128</v>
      </c>
      <c r="AH30" s="23"/>
      <c r="AI30" s="23">
        <v>167168</v>
      </c>
      <c r="AJ30" s="23"/>
      <c r="AK30" s="23"/>
      <c r="AL30" s="23">
        <v>56161</v>
      </c>
      <c r="AM30" s="23"/>
      <c r="AN30" s="32">
        <v>16200</v>
      </c>
      <c r="AO30" s="32"/>
      <c r="AP30" s="23">
        <f t="shared" si="319"/>
        <v>72361</v>
      </c>
      <c r="AQ30" s="32">
        <v>8400</v>
      </c>
      <c r="AR30" s="32"/>
      <c r="AS30" s="23">
        <v>9100</v>
      </c>
      <c r="AT30" s="23"/>
      <c r="AU30" s="23">
        <f t="shared" si="320"/>
        <v>17500</v>
      </c>
      <c r="AV30" s="23">
        <v>9100</v>
      </c>
      <c r="AW30" s="23"/>
      <c r="AX30" s="23">
        <v>9100</v>
      </c>
      <c r="AY30" s="23"/>
      <c r="AZ30" s="23">
        <f t="shared" si="321"/>
        <v>18200</v>
      </c>
      <c r="BA30" s="23">
        <v>9100</v>
      </c>
      <c r="BB30" s="23"/>
      <c r="BC30" s="23"/>
      <c r="BD30" s="23"/>
      <c r="BE30" s="24">
        <f t="shared" si="322"/>
        <v>9100</v>
      </c>
      <c r="BF30" s="24">
        <v>9376</v>
      </c>
      <c r="BG30" s="22"/>
      <c r="BH30" s="24">
        <f>127500+12927</f>
        <v>140427</v>
      </c>
      <c r="BI30" s="24"/>
      <c r="BJ30" s="24">
        <f t="shared" si="325"/>
        <v>149803</v>
      </c>
      <c r="BK30" s="22">
        <f>27310+10148</f>
        <v>37458</v>
      </c>
      <c r="BL30" s="22"/>
      <c r="BM30" s="24"/>
      <c r="BN30" s="24"/>
      <c r="BO30" s="24"/>
      <c r="BP30" s="24">
        <v>1093</v>
      </c>
      <c r="BQ30" s="24"/>
      <c r="BR30" s="24">
        <v>831</v>
      </c>
      <c r="BS30" s="24"/>
      <c r="BT30" s="24">
        <f t="shared" si="323"/>
        <v>1924</v>
      </c>
      <c r="BU30" s="22"/>
      <c r="BV30" s="23"/>
      <c r="BW30" s="24">
        <f t="shared" si="324"/>
        <v>1924</v>
      </c>
      <c r="BX30" s="23"/>
      <c r="BY30" s="23"/>
      <c r="BZ30" s="23"/>
      <c r="CA30" s="23"/>
      <c r="CB30" s="23"/>
      <c r="CC30" s="23"/>
      <c r="CD30" s="23">
        <f t="shared" si="316"/>
        <v>0</v>
      </c>
      <c r="CE30" s="23"/>
      <c r="CF30" s="23"/>
      <c r="CG30" s="23"/>
      <c r="CH30" s="23"/>
      <c r="CI30" s="23"/>
      <c r="CJ30" s="23"/>
      <c r="CK30" s="23">
        <f t="shared" si="317"/>
        <v>0</v>
      </c>
      <c r="CL30" s="19"/>
      <c r="CM30" s="33"/>
      <c r="CN30" s="33"/>
      <c r="CO30" s="33"/>
      <c r="CP30" s="33"/>
      <c r="CQ30" s="33"/>
      <c r="CR30" s="33"/>
      <c r="CS30" s="33">
        <f t="shared" si="307"/>
        <v>0</v>
      </c>
      <c r="CT30" s="33"/>
      <c r="CU30" s="33"/>
      <c r="CV30" s="33"/>
      <c r="CW30" s="33"/>
      <c r="CX30" s="33"/>
      <c r="CY30" s="33"/>
      <c r="CZ30" s="33">
        <f t="shared" si="313"/>
        <v>0</v>
      </c>
      <c r="DA30" s="36">
        <f t="shared" si="308"/>
        <v>0</v>
      </c>
      <c r="DB30" s="23"/>
      <c r="DC30" s="23"/>
      <c r="DD30" s="23"/>
      <c r="DE30" s="23"/>
      <c r="DF30" s="23"/>
      <c r="DG30" s="23"/>
      <c r="DH30" s="24">
        <f t="shared" si="309"/>
        <v>0</v>
      </c>
      <c r="DI30" s="23"/>
      <c r="DJ30" s="23"/>
      <c r="DK30" s="23"/>
      <c r="DL30" s="23"/>
      <c r="DM30" s="23"/>
      <c r="DN30" s="23"/>
      <c r="DO30" s="23">
        <f t="shared" si="310"/>
        <v>0</v>
      </c>
      <c r="DP30" s="23">
        <f t="shared" si="311"/>
        <v>0</v>
      </c>
      <c r="DQ30" s="23"/>
      <c r="DR30" s="23"/>
      <c r="DS30" s="23"/>
      <c r="DT30" s="23"/>
      <c r="DU30" s="23"/>
      <c r="DV30" s="23"/>
      <c r="DW30" s="23">
        <f t="shared" si="326"/>
        <v>0</v>
      </c>
      <c r="DX30" s="23"/>
      <c r="DY30" s="23"/>
      <c r="DZ30" s="23"/>
      <c r="EA30" s="23"/>
      <c r="EB30" s="23"/>
      <c r="EC30" s="23"/>
      <c r="ED30" s="23">
        <f t="shared" si="304"/>
        <v>0</v>
      </c>
      <c r="EE30" s="92">
        <f t="shared" si="305"/>
        <v>0</v>
      </c>
      <c r="EF30" s="23"/>
      <c r="EG30" s="23"/>
      <c r="EH30" s="23"/>
      <c r="EI30" s="23"/>
      <c r="EJ30" s="23"/>
      <c r="EK30" s="19"/>
      <c r="EL30" s="24">
        <f t="shared" si="318"/>
        <v>0</v>
      </c>
      <c r="EM30" s="19"/>
      <c r="EN30" s="19"/>
      <c r="EO30" s="19"/>
      <c r="EP30" s="19"/>
      <c r="EQ30" s="19"/>
      <c r="ER30" s="19"/>
      <c r="ES30" s="19"/>
      <c r="ET30" s="19"/>
    </row>
    <row r="31" spans="1:150" x14ac:dyDescent="0.25">
      <c r="A31">
        <f t="shared" si="306"/>
        <v>27</v>
      </c>
      <c r="B31" t="str">
        <f t="shared" si="302"/>
        <v>J18-1067</v>
      </c>
      <c r="C31" s="19" t="s">
        <v>103</v>
      </c>
      <c r="D31" s="20" t="s">
        <v>104</v>
      </c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0"/>
      <c r="R31" s="21"/>
      <c r="S31" s="22"/>
      <c r="T31" s="22"/>
      <c r="U31" s="22"/>
      <c r="V31" s="22"/>
      <c r="W31" s="22">
        <v>60042</v>
      </c>
      <c r="X31" s="22"/>
      <c r="Y31" s="22">
        <v>50278</v>
      </c>
      <c r="Z31" s="22"/>
      <c r="AA31" s="22"/>
      <c r="AB31" s="22">
        <v>64941</v>
      </c>
      <c r="AC31" s="22"/>
      <c r="AD31" s="23"/>
      <c r="AE31" s="23"/>
      <c r="AF31" s="23"/>
      <c r="AG31" s="23">
        <v>122200</v>
      </c>
      <c r="AH31" s="23"/>
      <c r="AI31" s="23"/>
      <c r="AJ31" s="23"/>
      <c r="AK31" s="23"/>
      <c r="AL31" s="23"/>
      <c r="AM31" s="23"/>
      <c r="AN31" s="23"/>
      <c r="AO31" s="23"/>
      <c r="AP31" s="23">
        <f t="shared" si="319"/>
        <v>0</v>
      </c>
      <c r="AQ31" s="23"/>
      <c r="AR31" s="23"/>
      <c r="AS31" s="23"/>
      <c r="AT31" s="23"/>
      <c r="AU31" s="23">
        <f t="shared" si="320"/>
        <v>0</v>
      </c>
      <c r="AV31" s="23"/>
      <c r="AW31" s="23"/>
      <c r="AX31" s="23"/>
      <c r="AY31" s="23"/>
      <c r="AZ31" s="23">
        <f t="shared" si="321"/>
        <v>0</v>
      </c>
      <c r="BA31" s="23">
        <v>6300</v>
      </c>
      <c r="BB31" s="23"/>
      <c r="BC31" s="23"/>
      <c r="BD31" s="23"/>
      <c r="BE31" s="24">
        <f t="shared" si="322"/>
        <v>6300</v>
      </c>
      <c r="BF31" s="22"/>
      <c r="BG31" s="22"/>
      <c r="BH31" s="24"/>
      <c r="BI31" s="24"/>
      <c r="BJ31" s="24"/>
      <c r="BK31" s="22"/>
      <c r="BL31" s="22"/>
      <c r="BM31" s="24"/>
      <c r="BN31" s="24"/>
      <c r="BO31" s="24"/>
      <c r="BP31" s="24"/>
      <c r="BQ31" s="24"/>
      <c r="BR31" s="24"/>
      <c r="BS31" s="24"/>
      <c r="BT31" s="24">
        <f t="shared" si="323"/>
        <v>0</v>
      </c>
      <c r="BU31" s="22">
        <v>3750</v>
      </c>
      <c r="BV31" s="23"/>
      <c r="BW31" s="24">
        <f t="shared" si="324"/>
        <v>3750</v>
      </c>
      <c r="BX31" s="23"/>
      <c r="BY31" s="23"/>
      <c r="BZ31" s="23"/>
      <c r="CA31" s="23"/>
      <c r="CB31" s="23"/>
      <c r="CC31" s="23"/>
      <c r="CD31" s="23">
        <f t="shared" si="316"/>
        <v>0</v>
      </c>
      <c r="CE31" s="23"/>
      <c r="CF31" s="23"/>
      <c r="CG31" s="23"/>
      <c r="CH31" s="23"/>
      <c r="CI31" s="23"/>
      <c r="CJ31" s="23"/>
      <c r="CK31" s="23">
        <f t="shared" si="317"/>
        <v>0</v>
      </c>
      <c r="CL31" s="19"/>
      <c r="CM31" s="33"/>
      <c r="CN31" s="33"/>
      <c r="CO31" s="33"/>
      <c r="CP31" s="33"/>
      <c r="CQ31" s="33"/>
      <c r="CR31" s="33"/>
      <c r="CS31" s="33">
        <f t="shared" si="307"/>
        <v>0</v>
      </c>
      <c r="CT31" s="33"/>
      <c r="CU31" s="33"/>
      <c r="CV31" s="33"/>
      <c r="CW31" s="33"/>
      <c r="CX31" s="33"/>
      <c r="CY31" s="33"/>
      <c r="CZ31" s="33">
        <f t="shared" si="313"/>
        <v>0</v>
      </c>
      <c r="DA31" s="36">
        <f t="shared" si="308"/>
        <v>0</v>
      </c>
      <c r="DB31" s="23"/>
      <c r="DC31" s="23"/>
      <c r="DD31" s="23"/>
      <c r="DE31" s="23"/>
      <c r="DF31" s="23"/>
      <c r="DG31" s="23"/>
      <c r="DH31" s="24">
        <f t="shared" si="309"/>
        <v>0</v>
      </c>
      <c r="DI31" s="23"/>
      <c r="DJ31" s="23"/>
      <c r="DK31" s="23"/>
      <c r="DL31" s="23"/>
      <c r="DM31" s="23"/>
      <c r="DN31" s="23"/>
      <c r="DO31" s="23">
        <f t="shared" si="310"/>
        <v>0</v>
      </c>
      <c r="DP31" s="23">
        <f t="shared" si="311"/>
        <v>0</v>
      </c>
      <c r="DQ31" s="23"/>
      <c r="DR31" s="23"/>
      <c r="DS31" s="23"/>
      <c r="DT31" s="23">
        <v>56250</v>
      </c>
      <c r="DU31" s="23"/>
      <c r="DV31" s="23"/>
      <c r="DW31" s="23">
        <f t="shared" si="326"/>
        <v>56250</v>
      </c>
      <c r="DX31" s="23"/>
      <c r="DY31" s="23"/>
      <c r="DZ31" s="23"/>
      <c r="EA31" s="23"/>
      <c r="EB31" s="23"/>
      <c r="EC31" s="23"/>
      <c r="ED31" s="23">
        <f t="shared" si="304"/>
        <v>0</v>
      </c>
      <c r="EE31" s="92">
        <f t="shared" si="305"/>
        <v>56250</v>
      </c>
      <c r="EF31" s="23"/>
      <c r="EG31" s="23"/>
      <c r="EH31" s="23"/>
      <c r="EI31" s="23"/>
      <c r="EJ31" s="23"/>
      <c r="EK31" s="19"/>
      <c r="EL31" s="24">
        <f t="shared" si="318"/>
        <v>0</v>
      </c>
      <c r="EM31" s="19"/>
      <c r="EN31" s="19"/>
      <c r="EO31" s="19"/>
      <c r="EP31" s="19"/>
      <c r="EQ31" s="19"/>
      <c r="ER31" s="19"/>
      <c r="ES31" s="19"/>
      <c r="ET31" s="19"/>
    </row>
    <row r="32" spans="1:150" x14ac:dyDescent="0.25">
      <c r="A32">
        <f t="shared" si="306"/>
        <v>28</v>
      </c>
      <c r="B32" t="str">
        <f t="shared" si="302"/>
        <v>J18-1076</v>
      </c>
      <c r="C32" s="19" t="s">
        <v>105</v>
      </c>
      <c r="D32" s="20" t="s">
        <v>106</v>
      </c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0"/>
      <c r="R32" s="28">
        <v>18900</v>
      </c>
      <c r="S32" s="22"/>
      <c r="T32" s="23">
        <v>21222</v>
      </c>
      <c r="U32" s="22"/>
      <c r="V32" s="22"/>
      <c r="W32" s="22"/>
      <c r="X32" s="22"/>
      <c r="Y32" s="22"/>
      <c r="Z32" s="22"/>
      <c r="AA32" s="22"/>
      <c r="AB32" s="22"/>
      <c r="AC32" s="22"/>
      <c r="AD32" s="23">
        <v>7660</v>
      </c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>
        <f t="shared" si="319"/>
        <v>0</v>
      </c>
      <c r="AQ32" s="23"/>
      <c r="AR32" s="23"/>
      <c r="AS32" s="23"/>
      <c r="AT32" s="23"/>
      <c r="AU32" s="23">
        <f t="shared" si="320"/>
        <v>0</v>
      </c>
      <c r="AV32" s="23"/>
      <c r="AW32" s="23"/>
      <c r="AX32" s="23"/>
      <c r="AY32" s="23"/>
      <c r="AZ32" s="23">
        <f t="shared" si="321"/>
        <v>0</v>
      </c>
      <c r="BA32" s="23"/>
      <c r="BB32" s="23"/>
      <c r="BC32" s="23"/>
      <c r="BD32" s="23"/>
      <c r="BE32" s="24">
        <f t="shared" si="322"/>
        <v>0</v>
      </c>
      <c r="BF32" s="22"/>
      <c r="BG32" s="22"/>
      <c r="BH32" s="24"/>
      <c r="BI32" s="24"/>
      <c r="BJ32" s="24"/>
      <c r="BK32" s="22"/>
      <c r="BL32" s="22"/>
      <c r="BM32" s="24"/>
      <c r="BN32" s="24"/>
      <c r="BO32" s="24"/>
      <c r="BP32" s="24"/>
      <c r="BQ32" s="24"/>
      <c r="BR32" s="24"/>
      <c r="BS32" s="24"/>
      <c r="BT32" s="24">
        <f t="shared" si="323"/>
        <v>0</v>
      </c>
      <c r="BU32" s="22"/>
      <c r="BV32" s="23"/>
      <c r="BW32" s="24">
        <f t="shared" si="324"/>
        <v>0</v>
      </c>
      <c r="BX32" s="23"/>
      <c r="BY32" s="23"/>
      <c r="BZ32" s="23"/>
      <c r="CA32" s="23"/>
      <c r="CB32" s="23"/>
      <c r="CC32" s="23"/>
      <c r="CD32" s="23">
        <f t="shared" si="316"/>
        <v>0</v>
      </c>
      <c r="CE32" s="23"/>
      <c r="CF32" s="23"/>
      <c r="CG32" s="23"/>
      <c r="CH32" s="23"/>
      <c r="CI32" s="23"/>
      <c r="CJ32" s="23"/>
      <c r="CK32" s="23">
        <f t="shared" si="317"/>
        <v>0</v>
      </c>
      <c r="CL32" s="19"/>
      <c r="CM32" s="33"/>
      <c r="CN32" s="33"/>
      <c r="CO32" s="33"/>
      <c r="CP32" s="33"/>
      <c r="CQ32" s="33"/>
      <c r="CR32" s="33"/>
      <c r="CS32" s="33">
        <f t="shared" si="307"/>
        <v>0</v>
      </c>
      <c r="CT32" s="33"/>
      <c r="CU32" s="33"/>
      <c r="CV32" s="33"/>
      <c r="CW32" s="33"/>
      <c r="CX32" s="33"/>
      <c r="CY32" s="33"/>
      <c r="CZ32" s="33">
        <f t="shared" si="313"/>
        <v>0</v>
      </c>
      <c r="DA32" s="36">
        <f t="shared" si="308"/>
        <v>0</v>
      </c>
      <c r="DB32" s="23"/>
      <c r="DC32" s="23"/>
      <c r="DD32" s="23"/>
      <c r="DE32" s="23"/>
      <c r="DF32" s="23"/>
      <c r="DG32" s="23"/>
      <c r="DH32" s="24">
        <f t="shared" si="309"/>
        <v>0</v>
      </c>
      <c r="DI32" s="23"/>
      <c r="DJ32" s="23"/>
      <c r="DK32" s="23"/>
      <c r="DL32" s="23"/>
      <c r="DM32" s="23"/>
      <c r="DN32" s="23"/>
      <c r="DO32" s="23">
        <f t="shared" si="310"/>
        <v>0</v>
      </c>
      <c r="DP32" s="23">
        <f t="shared" si="311"/>
        <v>0</v>
      </c>
      <c r="DQ32" s="23"/>
      <c r="DR32" s="23"/>
      <c r="DS32" s="23"/>
      <c r="DT32" s="23"/>
      <c r="DU32" s="23"/>
      <c r="DV32" s="23"/>
      <c r="DW32" s="23">
        <f t="shared" si="326"/>
        <v>0</v>
      </c>
      <c r="DX32" s="23"/>
      <c r="DY32" s="23"/>
      <c r="DZ32" s="23"/>
      <c r="EA32" s="23"/>
      <c r="EB32" s="23"/>
      <c r="EC32" s="23"/>
      <c r="ED32" s="23">
        <f t="shared" si="304"/>
        <v>0</v>
      </c>
      <c r="EE32" s="92">
        <f t="shared" si="305"/>
        <v>0</v>
      </c>
      <c r="EF32" s="23"/>
      <c r="EG32" s="23"/>
      <c r="EH32" s="23"/>
      <c r="EI32" s="23"/>
      <c r="EJ32" s="23"/>
      <c r="EK32" s="19"/>
      <c r="EL32" s="24">
        <f t="shared" si="318"/>
        <v>0</v>
      </c>
      <c r="EM32" s="19"/>
      <c r="EN32" s="19"/>
      <c r="EO32" s="19"/>
      <c r="EP32" s="19"/>
      <c r="EQ32" s="19"/>
      <c r="ER32" s="19"/>
      <c r="ES32" s="19"/>
      <c r="ET32" s="19"/>
    </row>
    <row r="33" spans="1:150" x14ac:dyDescent="0.25">
      <c r="A33">
        <f t="shared" si="306"/>
        <v>29</v>
      </c>
      <c r="B33" t="str">
        <f t="shared" si="302"/>
        <v>J19-0567</v>
      </c>
      <c r="C33" s="19" t="s">
        <v>107</v>
      </c>
      <c r="D33" s="49" t="s">
        <v>108</v>
      </c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0"/>
      <c r="R33" s="28">
        <v>152058</v>
      </c>
      <c r="S33" s="4"/>
      <c r="T33" s="23">
        <f>144420+831</f>
        <v>145251</v>
      </c>
      <c r="U33" s="22"/>
      <c r="V33" s="22"/>
      <c r="W33" s="22">
        <v>234767</v>
      </c>
      <c r="X33" s="22"/>
      <c r="Y33" s="22">
        <v>216448</v>
      </c>
      <c r="Z33" s="22"/>
      <c r="AA33" s="22"/>
      <c r="AB33" s="22">
        <v>192300</v>
      </c>
      <c r="AC33" s="22"/>
      <c r="AD33" s="23">
        <v>281770</v>
      </c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>
        <f t="shared" si="319"/>
        <v>0</v>
      </c>
      <c r="AQ33" s="23"/>
      <c r="AR33" s="23"/>
      <c r="AS33" s="23"/>
      <c r="AT33" s="23"/>
      <c r="AU33" s="23">
        <f t="shared" si="320"/>
        <v>0</v>
      </c>
      <c r="AV33" s="23"/>
      <c r="AW33" s="23"/>
      <c r="AX33" s="23"/>
      <c r="AY33" s="23"/>
      <c r="AZ33" s="23">
        <f t="shared" si="321"/>
        <v>0</v>
      </c>
      <c r="BA33" s="23"/>
      <c r="BB33" s="23"/>
      <c r="BC33" s="23"/>
      <c r="BD33" s="23"/>
      <c r="BE33" s="24">
        <f t="shared" si="322"/>
        <v>0</v>
      </c>
      <c r="BF33" s="22"/>
      <c r="BG33" s="22"/>
      <c r="BH33" s="24"/>
      <c r="BI33" s="24"/>
      <c r="BJ33" s="24"/>
      <c r="BK33" s="22"/>
      <c r="BL33" s="22"/>
      <c r="BM33" s="24"/>
      <c r="BN33" s="24"/>
      <c r="BO33" s="24"/>
      <c r="BP33" s="24"/>
      <c r="BQ33" s="24"/>
      <c r="BR33" s="24"/>
      <c r="BS33" s="24"/>
      <c r="BT33" s="24">
        <f t="shared" si="323"/>
        <v>0</v>
      </c>
      <c r="BU33" s="22"/>
      <c r="BV33" s="23"/>
      <c r="BW33" s="24">
        <f t="shared" si="324"/>
        <v>0</v>
      </c>
      <c r="BX33" s="23"/>
      <c r="BY33" s="23"/>
      <c r="BZ33" s="23"/>
      <c r="CA33" s="23"/>
      <c r="CB33" s="23"/>
      <c r="CC33" s="23"/>
      <c r="CD33" s="23">
        <f t="shared" si="316"/>
        <v>0</v>
      </c>
      <c r="CE33" s="23"/>
      <c r="CF33" s="23"/>
      <c r="CG33" s="23"/>
      <c r="CH33" s="23"/>
      <c r="CI33" s="23"/>
      <c r="CJ33" s="23"/>
      <c r="CK33" s="23">
        <f t="shared" si="317"/>
        <v>0</v>
      </c>
      <c r="CL33" s="19"/>
      <c r="CM33" s="33"/>
      <c r="CN33" s="33"/>
      <c r="CO33" s="33"/>
      <c r="CP33" s="33"/>
      <c r="CQ33" s="33"/>
      <c r="CR33" s="33"/>
      <c r="CS33" s="33">
        <f t="shared" si="307"/>
        <v>0</v>
      </c>
      <c r="CT33" s="33"/>
      <c r="CU33" s="33"/>
      <c r="CV33" s="33"/>
      <c r="CW33" s="33"/>
      <c r="CX33" s="33"/>
      <c r="CY33" s="33"/>
      <c r="CZ33" s="33">
        <f t="shared" si="313"/>
        <v>0</v>
      </c>
      <c r="DA33" s="36">
        <f t="shared" si="308"/>
        <v>0</v>
      </c>
      <c r="DB33" s="23"/>
      <c r="DC33" s="23"/>
      <c r="DD33" s="23"/>
      <c r="DE33" s="23"/>
      <c r="DF33" s="23"/>
      <c r="DG33" s="23"/>
      <c r="DH33" s="24">
        <f t="shared" si="309"/>
        <v>0</v>
      </c>
      <c r="DI33" s="23"/>
      <c r="DJ33" s="23"/>
      <c r="DK33" s="23"/>
      <c r="DL33" s="23"/>
      <c r="DM33" s="23"/>
      <c r="DN33" s="23"/>
      <c r="DO33" s="23">
        <f t="shared" si="310"/>
        <v>0</v>
      </c>
      <c r="DP33" s="23">
        <f t="shared" si="311"/>
        <v>0</v>
      </c>
      <c r="DQ33" s="23"/>
      <c r="DR33" s="23"/>
      <c r="DS33" s="23"/>
      <c r="DT33" s="23"/>
      <c r="DU33" s="23"/>
      <c r="DV33" s="23"/>
      <c r="DW33" s="23">
        <f t="shared" si="326"/>
        <v>0</v>
      </c>
      <c r="DX33" s="23"/>
      <c r="DY33" s="23"/>
      <c r="DZ33" s="23"/>
      <c r="EA33" s="23"/>
      <c r="EB33" s="23"/>
      <c r="EC33" s="23"/>
      <c r="ED33" s="23">
        <f t="shared" si="304"/>
        <v>0</v>
      </c>
      <c r="EE33" s="92">
        <f t="shared" si="305"/>
        <v>0</v>
      </c>
      <c r="EF33" s="23"/>
      <c r="EG33" s="23"/>
      <c r="EH33" s="23"/>
      <c r="EI33" s="23"/>
      <c r="EJ33" s="23"/>
      <c r="EK33" s="19"/>
      <c r="EL33" s="24">
        <f t="shared" si="318"/>
        <v>0</v>
      </c>
      <c r="EM33" s="19"/>
      <c r="EN33" s="19"/>
      <c r="EO33" s="19"/>
      <c r="EP33" s="19"/>
      <c r="EQ33" s="19"/>
      <c r="ER33" s="19"/>
      <c r="ES33" s="19"/>
      <c r="ET33" s="19"/>
    </row>
    <row r="34" spans="1:150" x14ac:dyDescent="0.25">
      <c r="A34">
        <f t="shared" si="306"/>
        <v>30</v>
      </c>
      <c r="B34" t="str">
        <f t="shared" si="302"/>
        <v>J19-0762</v>
      </c>
      <c r="C34" s="19" t="s">
        <v>109</v>
      </c>
      <c r="D34" s="20" t="s">
        <v>110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0"/>
      <c r="R34" s="21">
        <v>18363</v>
      </c>
      <c r="S34" s="22"/>
      <c r="T34" s="23">
        <v>21500</v>
      </c>
      <c r="U34" s="22"/>
      <c r="V34" s="22"/>
      <c r="W34" s="22">
        <v>19150</v>
      </c>
      <c r="X34" s="22"/>
      <c r="Y34" s="22">
        <v>20075</v>
      </c>
      <c r="Z34" s="22"/>
      <c r="AA34" s="22"/>
      <c r="AB34" s="22">
        <v>18637</v>
      </c>
      <c r="AC34" s="22"/>
      <c r="AD34" s="23">
        <v>15000</v>
      </c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>
        <f t="shared" si="319"/>
        <v>0</v>
      </c>
      <c r="AQ34" s="23"/>
      <c r="AR34" s="23"/>
      <c r="AS34" s="23"/>
      <c r="AT34" s="23"/>
      <c r="AU34" s="23">
        <f t="shared" si="320"/>
        <v>0</v>
      </c>
      <c r="AV34" s="23"/>
      <c r="AW34" s="23"/>
      <c r="AX34" s="23"/>
      <c r="AY34" s="23"/>
      <c r="AZ34" s="23">
        <f t="shared" si="321"/>
        <v>0</v>
      </c>
      <c r="BA34" s="23"/>
      <c r="BB34" s="23"/>
      <c r="BC34" s="23"/>
      <c r="BD34" s="23"/>
      <c r="BE34" s="24">
        <f t="shared" si="322"/>
        <v>0</v>
      </c>
      <c r="BF34" s="22"/>
      <c r="BG34" s="22"/>
      <c r="BH34" s="24"/>
      <c r="BI34" s="24"/>
      <c r="BJ34" s="24"/>
      <c r="BK34" s="22"/>
      <c r="BL34" s="22"/>
      <c r="BM34" s="24"/>
      <c r="BN34" s="24"/>
      <c r="BO34" s="24"/>
      <c r="BP34" s="24"/>
      <c r="BQ34" s="24"/>
      <c r="BR34" s="24"/>
      <c r="BS34" s="24"/>
      <c r="BT34" s="24">
        <f t="shared" si="323"/>
        <v>0</v>
      </c>
      <c r="BU34" s="22"/>
      <c r="BV34" s="23"/>
      <c r="BW34" s="24">
        <f t="shared" si="324"/>
        <v>0</v>
      </c>
      <c r="BX34" s="23"/>
      <c r="BY34" s="23"/>
      <c r="BZ34" s="23"/>
      <c r="CA34" s="23"/>
      <c r="CB34" s="23"/>
      <c r="CC34" s="23"/>
      <c r="CD34" s="23">
        <f t="shared" si="316"/>
        <v>0</v>
      </c>
      <c r="CE34" s="23"/>
      <c r="CF34" s="23"/>
      <c r="CG34" s="23"/>
      <c r="CH34" s="23"/>
      <c r="CI34" s="23"/>
      <c r="CJ34" s="23"/>
      <c r="CK34" s="23"/>
      <c r="CL34" s="19"/>
      <c r="CM34" s="33"/>
      <c r="CN34" s="33"/>
      <c r="CO34" s="33"/>
      <c r="CP34" s="33"/>
      <c r="CQ34" s="33"/>
      <c r="CR34" s="33"/>
      <c r="CS34" s="33">
        <f t="shared" si="307"/>
        <v>0</v>
      </c>
      <c r="CT34" s="33"/>
      <c r="CU34" s="33"/>
      <c r="CV34" s="33"/>
      <c r="CW34" s="33"/>
      <c r="CX34" s="33"/>
      <c r="CY34" s="33"/>
      <c r="CZ34" s="33">
        <f t="shared" si="313"/>
        <v>0</v>
      </c>
      <c r="DA34" s="36">
        <f t="shared" si="308"/>
        <v>0</v>
      </c>
      <c r="DB34" s="23"/>
      <c r="DC34" s="23"/>
      <c r="DD34" s="23"/>
      <c r="DE34" s="23"/>
      <c r="DF34" s="23"/>
      <c r="DG34" s="23"/>
      <c r="DH34" s="24">
        <f t="shared" si="309"/>
        <v>0</v>
      </c>
      <c r="DI34" s="23"/>
      <c r="DJ34" s="23"/>
      <c r="DK34" s="23"/>
      <c r="DL34" s="23"/>
      <c r="DM34" s="23"/>
      <c r="DN34" s="23"/>
      <c r="DO34" s="23">
        <f t="shared" si="310"/>
        <v>0</v>
      </c>
      <c r="DP34" s="23">
        <f t="shared" si="311"/>
        <v>0</v>
      </c>
      <c r="DQ34" s="23"/>
      <c r="DR34" s="23"/>
      <c r="DS34" s="23"/>
      <c r="DT34" s="23"/>
      <c r="DU34" s="23"/>
      <c r="DV34" s="23"/>
      <c r="DW34" s="23">
        <f t="shared" si="326"/>
        <v>0</v>
      </c>
      <c r="DX34" s="23"/>
      <c r="DY34" s="23"/>
      <c r="DZ34" s="23"/>
      <c r="EA34" s="23"/>
      <c r="EB34" s="23"/>
      <c r="EC34" s="23"/>
      <c r="ED34" s="23">
        <f t="shared" si="304"/>
        <v>0</v>
      </c>
      <c r="EE34" s="92">
        <f t="shared" si="305"/>
        <v>0</v>
      </c>
      <c r="EF34" s="23"/>
      <c r="EG34" s="23"/>
      <c r="EH34" s="23"/>
      <c r="EI34" s="23"/>
      <c r="EJ34" s="23"/>
      <c r="EK34" s="19"/>
      <c r="EL34" s="24">
        <f t="shared" si="318"/>
        <v>0</v>
      </c>
      <c r="EM34" s="19"/>
      <c r="EN34" s="19"/>
      <c r="EO34" s="19"/>
      <c r="EP34" s="19"/>
      <c r="EQ34" s="19"/>
      <c r="ER34" s="19"/>
      <c r="ES34" s="19"/>
      <c r="ET34" s="19"/>
    </row>
    <row r="35" spans="1:150" x14ac:dyDescent="0.25">
      <c r="A35">
        <f t="shared" si="306"/>
        <v>31</v>
      </c>
      <c r="B35" t="str">
        <f t="shared" si="302"/>
        <v>J19-1426</v>
      </c>
      <c r="C35" s="19" t="s">
        <v>111</v>
      </c>
      <c r="D35" s="20" t="s">
        <v>112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0"/>
      <c r="R35" s="21">
        <v>15850</v>
      </c>
      <c r="S35" s="22"/>
      <c r="T35" s="23">
        <f>2517+1650</f>
        <v>4167</v>
      </c>
      <c r="U35" s="22"/>
      <c r="V35" s="22"/>
      <c r="W35" s="22">
        <v>96069</v>
      </c>
      <c r="X35" s="22"/>
      <c r="Y35" s="22">
        <v>89650</v>
      </c>
      <c r="Z35" s="22"/>
      <c r="AA35" s="22"/>
      <c r="AB35" s="22">
        <v>85219</v>
      </c>
      <c r="AC35" s="22"/>
      <c r="AD35" s="23">
        <v>140578</v>
      </c>
      <c r="AE35" s="23"/>
      <c r="AF35" s="23"/>
      <c r="AG35" s="23"/>
      <c r="AH35" s="23"/>
      <c r="AI35" s="23"/>
      <c r="AJ35" s="23"/>
      <c r="AK35" s="23"/>
      <c r="AL35" s="23"/>
      <c r="AM35" s="23"/>
      <c r="AN35" s="32">
        <v>4634</v>
      </c>
      <c r="AO35" s="32"/>
      <c r="AP35" s="23">
        <f t="shared" si="319"/>
        <v>4634</v>
      </c>
      <c r="AQ35" s="23"/>
      <c r="AR35" s="23"/>
      <c r="AS35" s="23"/>
      <c r="AT35" s="23"/>
      <c r="AU35" s="23">
        <f t="shared" si="320"/>
        <v>0</v>
      </c>
      <c r="AV35" s="23"/>
      <c r="AW35" s="23"/>
      <c r="AX35" s="23"/>
      <c r="AY35" s="23"/>
      <c r="AZ35" s="23">
        <f t="shared" si="321"/>
        <v>0</v>
      </c>
      <c r="BA35" s="23"/>
      <c r="BB35" s="23"/>
      <c r="BC35" s="23"/>
      <c r="BD35" s="23"/>
      <c r="BE35" s="24">
        <f t="shared" si="322"/>
        <v>0</v>
      </c>
      <c r="BF35" s="22"/>
      <c r="BG35" s="22"/>
      <c r="BH35" s="24"/>
      <c r="BI35" s="24"/>
      <c r="BJ35" s="24"/>
      <c r="BK35" s="22"/>
      <c r="BL35" s="22"/>
      <c r="BM35" s="24"/>
      <c r="BN35" s="24"/>
      <c r="BO35" s="24"/>
      <c r="BP35" s="24"/>
      <c r="BQ35" s="24"/>
      <c r="BR35" s="24"/>
      <c r="BS35" s="24"/>
      <c r="BT35" s="24">
        <f t="shared" si="323"/>
        <v>0</v>
      </c>
      <c r="BU35" s="22"/>
      <c r="BV35" s="23"/>
      <c r="BW35" s="24">
        <f t="shared" si="324"/>
        <v>0</v>
      </c>
      <c r="BX35" s="23"/>
      <c r="BY35" s="23"/>
      <c r="BZ35" s="23"/>
      <c r="CA35" s="23"/>
      <c r="CB35" s="23"/>
      <c r="CC35" s="23"/>
      <c r="CD35" s="23">
        <f t="shared" si="316"/>
        <v>0</v>
      </c>
      <c r="CE35" s="23"/>
      <c r="CF35" s="23"/>
      <c r="CG35" s="23"/>
      <c r="CH35" s="23"/>
      <c r="CI35" s="23"/>
      <c r="CJ35" s="23"/>
      <c r="CK35" s="23"/>
      <c r="CL35" s="19"/>
      <c r="CM35" s="33"/>
      <c r="CN35" s="33"/>
      <c r="CO35" s="33"/>
      <c r="CP35" s="33"/>
      <c r="CQ35" s="33"/>
      <c r="CR35" s="33"/>
      <c r="CS35" s="33">
        <f t="shared" si="307"/>
        <v>0</v>
      </c>
      <c r="CT35" s="33"/>
      <c r="CU35" s="33"/>
      <c r="CV35" s="33"/>
      <c r="CW35" s="33"/>
      <c r="CX35" s="33"/>
      <c r="CY35" s="33"/>
      <c r="CZ35" s="33">
        <f t="shared" si="313"/>
        <v>0</v>
      </c>
      <c r="DA35" s="36">
        <f t="shared" si="308"/>
        <v>0</v>
      </c>
      <c r="DB35" s="23"/>
      <c r="DC35" s="23"/>
      <c r="DD35" s="23"/>
      <c r="DE35" s="23"/>
      <c r="DF35" s="23"/>
      <c r="DG35" s="23"/>
      <c r="DH35" s="24">
        <f t="shared" si="309"/>
        <v>0</v>
      </c>
      <c r="DI35" s="23"/>
      <c r="DJ35" s="23"/>
      <c r="DK35" s="23"/>
      <c r="DL35" s="23"/>
      <c r="DM35" s="23"/>
      <c r="DN35" s="23"/>
      <c r="DO35" s="23">
        <f t="shared" si="310"/>
        <v>0</v>
      </c>
      <c r="DP35" s="23">
        <f t="shared" si="311"/>
        <v>0</v>
      </c>
      <c r="DQ35" s="23"/>
      <c r="DR35" s="23"/>
      <c r="DS35" s="23"/>
      <c r="DT35" s="23"/>
      <c r="DU35" s="23"/>
      <c r="DV35" s="23"/>
      <c r="DW35" s="23">
        <f t="shared" si="326"/>
        <v>0</v>
      </c>
      <c r="DX35" s="23"/>
      <c r="DY35" s="23"/>
      <c r="DZ35" s="23"/>
      <c r="EA35" s="23"/>
      <c r="EB35" s="23"/>
      <c r="EC35" s="23"/>
      <c r="ED35" s="23">
        <f t="shared" si="304"/>
        <v>0</v>
      </c>
      <c r="EE35" s="92">
        <f t="shared" si="305"/>
        <v>0</v>
      </c>
      <c r="EF35" s="23"/>
      <c r="EG35" s="23"/>
      <c r="EH35" s="23"/>
      <c r="EI35" s="23"/>
      <c r="EJ35" s="23"/>
      <c r="EK35" s="19"/>
      <c r="EL35" s="24">
        <f t="shared" si="318"/>
        <v>0</v>
      </c>
      <c r="EM35" s="19"/>
      <c r="EN35" s="19"/>
      <c r="EO35" s="19"/>
      <c r="EP35" s="19"/>
      <c r="EQ35" s="19"/>
      <c r="ER35" s="19"/>
      <c r="ES35" s="19"/>
      <c r="ET35" s="19"/>
    </row>
    <row r="36" spans="1:150" x14ac:dyDescent="0.25">
      <c r="A36">
        <f t="shared" si="306"/>
        <v>32</v>
      </c>
      <c r="B36" t="str">
        <f t="shared" si="302"/>
        <v>J19-0085</v>
      </c>
      <c r="C36" s="19" t="s">
        <v>113</v>
      </c>
      <c r="D36" s="20" t="s">
        <v>114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0"/>
      <c r="R36" s="21">
        <v>5760</v>
      </c>
      <c r="S36" s="19"/>
      <c r="T36" s="23">
        <v>20340</v>
      </c>
      <c r="U36" s="22"/>
      <c r="V36" s="22"/>
      <c r="W36" s="22">
        <v>41320</v>
      </c>
      <c r="X36" s="22"/>
      <c r="Y36" s="22"/>
      <c r="Z36" s="22"/>
      <c r="AA36" s="22"/>
      <c r="AB36" s="22"/>
      <c r="AC36" s="22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>
        <f t="shared" si="319"/>
        <v>0</v>
      </c>
      <c r="AQ36" s="23"/>
      <c r="AR36" s="23"/>
      <c r="AS36" s="23"/>
      <c r="AT36" s="23"/>
      <c r="AU36" s="23">
        <f t="shared" si="320"/>
        <v>0</v>
      </c>
      <c r="AV36" s="23"/>
      <c r="AW36" s="23"/>
      <c r="AX36" s="23"/>
      <c r="AY36" s="23"/>
      <c r="AZ36" s="23">
        <f t="shared" si="321"/>
        <v>0</v>
      </c>
      <c r="BA36" s="23"/>
      <c r="BB36" s="23"/>
      <c r="BC36" s="23"/>
      <c r="BD36" s="23"/>
      <c r="BE36" s="24">
        <f t="shared" si="322"/>
        <v>0</v>
      </c>
      <c r="BF36" s="22"/>
      <c r="BG36" s="22"/>
      <c r="BH36" s="24"/>
      <c r="BI36" s="24"/>
      <c r="BJ36" s="24"/>
      <c r="BK36" s="22"/>
      <c r="BL36" s="22"/>
      <c r="BM36" s="24"/>
      <c r="BN36" s="24"/>
      <c r="BO36" s="24"/>
      <c r="BP36" s="24"/>
      <c r="BQ36" s="24"/>
      <c r="BR36" s="24"/>
      <c r="BS36" s="24"/>
      <c r="BT36" s="24">
        <f t="shared" si="323"/>
        <v>0</v>
      </c>
      <c r="BU36" s="22">
        <f>9800+13210+50250</f>
        <v>73260</v>
      </c>
      <c r="BV36" s="23"/>
      <c r="BW36" s="24">
        <f t="shared" si="324"/>
        <v>73260</v>
      </c>
      <c r="BX36" s="23"/>
      <c r="BY36" s="23"/>
      <c r="BZ36" s="23"/>
      <c r="CA36" s="23"/>
      <c r="CB36" s="23"/>
      <c r="CC36" s="23"/>
      <c r="CD36" s="23">
        <f t="shared" si="316"/>
        <v>0</v>
      </c>
      <c r="CE36" s="23"/>
      <c r="CF36" s="23"/>
      <c r="CG36" s="23"/>
      <c r="CH36" s="23"/>
      <c r="CI36" s="23"/>
      <c r="CJ36" s="23"/>
      <c r="CK36" s="23"/>
      <c r="CL36" s="19"/>
      <c r="CM36" s="33"/>
      <c r="CN36" s="33"/>
      <c r="CO36" s="33"/>
      <c r="CP36" s="33"/>
      <c r="CQ36" s="33"/>
      <c r="CR36" s="33"/>
      <c r="CS36" s="33">
        <f t="shared" si="307"/>
        <v>0</v>
      </c>
      <c r="CT36" s="33"/>
      <c r="CU36" s="33"/>
      <c r="CV36" s="33"/>
      <c r="CW36" s="33"/>
      <c r="CX36" s="33"/>
      <c r="CY36" s="33"/>
      <c r="CZ36" s="33">
        <f t="shared" si="313"/>
        <v>0</v>
      </c>
      <c r="DA36" s="36">
        <f t="shared" si="308"/>
        <v>0</v>
      </c>
      <c r="DB36" s="23"/>
      <c r="DC36" s="23"/>
      <c r="DD36" s="23"/>
      <c r="DE36" s="23"/>
      <c r="DF36" s="23"/>
      <c r="DG36" s="23"/>
      <c r="DH36" s="24">
        <f t="shared" si="309"/>
        <v>0</v>
      </c>
      <c r="DI36" s="23"/>
      <c r="DJ36" s="23"/>
      <c r="DK36" s="23"/>
      <c r="DL36" s="23"/>
      <c r="DM36" s="23"/>
      <c r="DN36" s="23"/>
      <c r="DO36" s="23">
        <f t="shared" si="310"/>
        <v>0</v>
      </c>
      <c r="DP36" s="23">
        <f t="shared" si="311"/>
        <v>0</v>
      </c>
      <c r="DQ36" s="23"/>
      <c r="DR36" s="23"/>
      <c r="DS36" s="23"/>
      <c r="DT36" s="23"/>
      <c r="DU36" s="23"/>
      <c r="DV36" s="23"/>
      <c r="DW36" s="23">
        <f t="shared" si="326"/>
        <v>0</v>
      </c>
      <c r="DX36" s="23"/>
      <c r="DY36" s="23"/>
      <c r="DZ36" s="23"/>
      <c r="EA36" s="23"/>
      <c r="EB36" s="23"/>
      <c r="EC36" s="23"/>
      <c r="ED36" s="23">
        <f t="shared" si="304"/>
        <v>0</v>
      </c>
      <c r="EE36" s="92">
        <f t="shared" si="305"/>
        <v>0</v>
      </c>
      <c r="EF36" s="23"/>
      <c r="EG36" s="23"/>
      <c r="EH36" s="23"/>
      <c r="EI36" s="23"/>
      <c r="EJ36" s="23"/>
      <c r="EK36" s="19"/>
      <c r="EL36" s="24">
        <f t="shared" si="318"/>
        <v>0</v>
      </c>
      <c r="EM36" s="19"/>
      <c r="EN36" s="19"/>
      <c r="EO36" s="19"/>
      <c r="EP36" s="19"/>
      <c r="EQ36" s="19"/>
      <c r="ER36" s="19"/>
      <c r="ES36" s="19"/>
      <c r="ET36" s="19"/>
    </row>
    <row r="37" spans="1:150" x14ac:dyDescent="0.25">
      <c r="A37">
        <f t="shared" si="306"/>
        <v>33</v>
      </c>
      <c r="B37" t="str">
        <f t="shared" si="302"/>
        <v>J19-0784</v>
      </c>
      <c r="C37" s="19" t="s">
        <v>115</v>
      </c>
      <c r="D37" s="20" t="s">
        <v>100</v>
      </c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0"/>
      <c r="R37" s="21"/>
      <c r="S37" s="19"/>
      <c r="T37" s="22"/>
      <c r="U37" s="22"/>
      <c r="V37" s="22"/>
      <c r="W37" s="22"/>
      <c r="X37" s="22"/>
      <c r="Y37" s="22">
        <v>27000</v>
      </c>
      <c r="Z37" s="22"/>
      <c r="AA37" s="22"/>
      <c r="AB37" s="22"/>
      <c r="AC37" s="22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>
        <f t="shared" si="319"/>
        <v>0</v>
      </c>
      <c r="AQ37" s="23"/>
      <c r="AR37" s="23"/>
      <c r="AS37" s="23"/>
      <c r="AT37" s="23"/>
      <c r="AU37" s="23">
        <f t="shared" si="320"/>
        <v>0</v>
      </c>
      <c r="AV37" s="23"/>
      <c r="AW37" s="23"/>
      <c r="AX37" s="23"/>
      <c r="AY37" s="23"/>
      <c r="AZ37" s="23">
        <f t="shared" si="321"/>
        <v>0</v>
      </c>
      <c r="BA37" s="23"/>
      <c r="BB37" s="23"/>
      <c r="BC37" s="23"/>
      <c r="BD37" s="23"/>
      <c r="BE37" s="24">
        <f t="shared" si="322"/>
        <v>0</v>
      </c>
      <c r="BF37" s="22"/>
      <c r="BG37" s="22"/>
      <c r="BH37" s="24"/>
      <c r="BI37" s="24"/>
      <c r="BJ37" s="24"/>
      <c r="BK37" s="22"/>
      <c r="BL37" s="22"/>
      <c r="BM37" s="24"/>
      <c r="BN37" s="24"/>
      <c r="BO37" s="24"/>
      <c r="BP37" s="24"/>
      <c r="BQ37" s="24"/>
      <c r="BR37" s="24"/>
      <c r="BS37" s="24"/>
      <c r="BT37" s="24">
        <f t="shared" si="323"/>
        <v>0</v>
      </c>
      <c r="BU37" s="22"/>
      <c r="BV37" s="23"/>
      <c r="BW37" s="24">
        <f t="shared" si="324"/>
        <v>0</v>
      </c>
      <c r="BX37" s="23"/>
      <c r="BY37" s="23"/>
      <c r="BZ37" s="23"/>
      <c r="CA37" s="23"/>
      <c r="CB37" s="23"/>
      <c r="CC37" s="23"/>
      <c r="CD37" s="23">
        <f t="shared" si="316"/>
        <v>0</v>
      </c>
      <c r="CE37" s="23"/>
      <c r="CF37" s="23"/>
      <c r="CG37" s="23"/>
      <c r="CH37" s="23"/>
      <c r="CI37" s="23"/>
      <c r="CJ37" s="23"/>
      <c r="CK37" s="23"/>
      <c r="CL37" s="19"/>
      <c r="CM37" s="33"/>
      <c r="CN37" s="33"/>
      <c r="CO37" s="33"/>
      <c r="CP37" s="33"/>
      <c r="CQ37" s="33"/>
      <c r="CR37" s="33"/>
      <c r="CS37" s="33">
        <f t="shared" si="307"/>
        <v>0</v>
      </c>
      <c r="CT37" s="33"/>
      <c r="CU37" s="33"/>
      <c r="CV37" s="33"/>
      <c r="CW37" s="33"/>
      <c r="CX37" s="33"/>
      <c r="CY37" s="33"/>
      <c r="CZ37" s="33">
        <f t="shared" si="313"/>
        <v>0</v>
      </c>
      <c r="DA37" s="36">
        <f t="shared" si="308"/>
        <v>0</v>
      </c>
      <c r="DB37" s="23"/>
      <c r="DC37" s="23"/>
      <c r="DD37" s="23"/>
      <c r="DE37" s="23"/>
      <c r="DF37" s="23"/>
      <c r="DG37" s="23"/>
      <c r="DH37" s="24">
        <f t="shared" si="309"/>
        <v>0</v>
      </c>
      <c r="DI37" s="23"/>
      <c r="DJ37" s="23"/>
      <c r="DK37" s="23"/>
      <c r="DL37" s="23"/>
      <c r="DM37" s="23"/>
      <c r="DN37" s="23"/>
      <c r="DO37" s="23">
        <f t="shared" si="310"/>
        <v>0</v>
      </c>
      <c r="DP37" s="23">
        <f t="shared" si="311"/>
        <v>0</v>
      </c>
      <c r="DQ37" s="23"/>
      <c r="DR37" s="23"/>
      <c r="DS37" s="23"/>
      <c r="DT37" s="23"/>
      <c r="DU37" s="23"/>
      <c r="DV37" s="23"/>
      <c r="DW37" s="23">
        <f t="shared" si="326"/>
        <v>0</v>
      </c>
      <c r="DX37" s="23"/>
      <c r="DY37" s="23"/>
      <c r="DZ37" s="23"/>
      <c r="EA37" s="23"/>
      <c r="EB37" s="23"/>
      <c r="EC37" s="23"/>
      <c r="ED37" s="23">
        <f t="shared" si="304"/>
        <v>0</v>
      </c>
      <c r="EE37" s="92">
        <f t="shared" si="305"/>
        <v>0</v>
      </c>
      <c r="EF37" s="23"/>
      <c r="EG37" s="23"/>
      <c r="EH37" s="23"/>
      <c r="EI37" s="23"/>
      <c r="EJ37" s="23"/>
      <c r="EK37" s="19"/>
      <c r="EL37" s="24">
        <f t="shared" si="318"/>
        <v>0</v>
      </c>
      <c r="EM37" s="19"/>
      <c r="EN37" s="19"/>
      <c r="EO37" s="19"/>
      <c r="EP37" s="19"/>
      <c r="EQ37" s="19"/>
      <c r="ER37" s="19"/>
      <c r="ES37" s="19"/>
      <c r="ET37" s="19"/>
    </row>
    <row r="38" spans="1:150" x14ac:dyDescent="0.25">
      <c r="A38">
        <f t="shared" si="306"/>
        <v>34</v>
      </c>
      <c r="B38" t="str">
        <f t="shared" si="302"/>
        <v>J19-0853</v>
      </c>
      <c r="C38" s="19" t="s">
        <v>116</v>
      </c>
      <c r="D38" s="20" t="s">
        <v>117</v>
      </c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0"/>
      <c r="R38" s="21"/>
      <c r="S38" s="19"/>
      <c r="T38" s="23">
        <v>22069</v>
      </c>
      <c r="U38" s="22"/>
      <c r="V38" s="22"/>
      <c r="W38" s="22"/>
      <c r="X38" s="22"/>
      <c r="Y38" s="22"/>
      <c r="Z38" s="22"/>
      <c r="AA38" s="22"/>
      <c r="AB38" s="22"/>
      <c r="AC38" s="22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>
        <f t="shared" si="319"/>
        <v>0</v>
      </c>
      <c r="AQ38" s="23"/>
      <c r="AR38" s="23"/>
      <c r="AS38" s="23"/>
      <c r="AT38" s="23"/>
      <c r="AU38" s="23">
        <f t="shared" si="320"/>
        <v>0</v>
      </c>
      <c r="AV38" s="23"/>
      <c r="AW38" s="23"/>
      <c r="AX38" s="23"/>
      <c r="AY38" s="23"/>
      <c r="AZ38" s="23">
        <f t="shared" si="321"/>
        <v>0</v>
      </c>
      <c r="BA38" s="23"/>
      <c r="BB38" s="23"/>
      <c r="BC38" s="23"/>
      <c r="BD38" s="23"/>
      <c r="BE38" s="24">
        <f t="shared" si="322"/>
        <v>0</v>
      </c>
      <c r="BF38" s="22"/>
      <c r="BG38" s="22"/>
      <c r="BH38" s="24"/>
      <c r="BI38" s="24"/>
      <c r="BJ38" s="24"/>
      <c r="BK38" s="22"/>
      <c r="BL38" s="22"/>
      <c r="BM38" s="24"/>
      <c r="BN38" s="24"/>
      <c r="BO38" s="24"/>
      <c r="BP38" s="24"/>
      <c r="BQ38" s="24"/>
      <c r="BR38" s="24"/>
      <c r="BS38" s="24"/>
      <c r="BT38" s="24">
        <f t="shared" si="323"/>
        <v>0</v>
      </c>
      <c r="BU38" s="22"/>
      <c r="BV38" s="23"/>
      <c r="BW38" s="24">
        <f t="shared" si="324"/>
        <v>0</v>
      </c>
      <c r="BX38" s="23"/>
      <c r="BY38" s="23"/>
      <c r="BZ38" s="23"/>
      <c r="CA38" s="23"/>
      <c r="CB38" s="23"/>
      <c r="CC38" s="23"/>
      <c r="CD38" s="23">
        <f t="shared" si="316"/>
        <v>0</v>
      </c>
      <c r="CE38" s="23"/>
      <c r="CF38" s="23"/>
      <c r="CG38" s="23"/>
      <c r="CH38" s="23"/>
      <c r="CI38" s="23"/>
      <c r="CJ38" s="23"/>
      <c r="CK38" s="23"/>
      <c r="CL38" s="19"/>
      <c r="CM38" s="33"/>
      <c r="CN38" s="33"/>
      <c r="CO38" s="33"/>
      <c r="CP38" s="33"/>
      <c r="CQ38" s="33"/>
      <c r="CR38" s="33"/>
      <c r="CS38" s="33">
        <f t="shared" si="307"/>
        <v>0</v>
      </c>
      <c r="CT38" s="33"/>
      <c r="CU38" s="33"/>
      <c r="CV38" s="33"/>
      <c r="CW38" s="33"/>
      <c r="CX38" s="33"/>
      <c r="CY38" s="33"/>
      <c r="CZ38" s="33">
        <f t="shared" si="313"/>
        <v>0</v>
      </c>
      <c r="DA38" s="36">
        <f t="shared" si="308"/>
        <v>0</v>
      </c>
      <c r="DB38" s="23"/>
      <c r="DC38" s="23"/>
      <c r="DD38" s="23"/>
      <c r="DE38" s="23"/>
      <c r="DF38" s="23"/>
      <c r="DG38" s="23"/>
      <c r="DH38" s="24">
        <f t="shared" si="309"/>
        <v>0</v>
      </c>
      <c r="DI38" s="23"/>
      <c r="DJ38" s="23"/>
      <c r="DK38" s="23"/>
      <c r="DL38" s="23"/>
      <c r="DM38" s="23"/>
      <c r="DN38" s="23"/>
      <c r="DO38" s="23">
        <f t="shared" si="310"/>
        <v>0</v>
      </c>
      <c r="DP38" s="23">
        <f t="shared" si="311"/>
        <v>0</v>
      </c>
      <c r="DQ38" s="23"/>
      <c r="DR38" s="23"/>
      <c r="DS38" s="23"/>
      <c r="DT38" s="23"/>
      <c r="DU38" s="23"/>
      <c r="DV38" s="23"/>
      <c r="DW38" s="23">
        <f t="shared" si="326"/>
        <v>0</v>
      </c>
      <c r="DX38" s="23"/>
      <c r="DY38" s="23"/>
      <c r="DZ38" s="23"/>
      <c r="EA38" s="23"/>
      <c r="EB38" s="23"/>
      <c r="EC38" s="23"/>
      <c r="ED38" s="23">
        <f t="shared" si="304"/>
        <v>0</v>
      </c>
      <c r="EE38" s="92">
        <f t="shared" si="305"/>
        <v>0</v>
      </c>
      <c r="EF38" s="23"/>
      <c r="EG38" s="23"/>
      <c r="EH38" s="23"/>
      <c r="EI38" s="23"/>
      <c r="EJ38" s="23"/>
      <c r="EK38" s="19"/>
      <c r="EL38" s="24">
        <f t="shared" si="318"/>
        <v>0</v>
      </c>
      <c r="EM38" s="19"/>
      <c r="EN38" s="19"/>
      <c r="EO38" s="19"/>
      <c r="EP38" s="19"/>
      <c r="EQ38" s="19"/>
      <c r="ER38" s="19"/>
      <c r="ES38" s="19"/>
      <c r="ET38" s="19"/>
    </row>
    <row r="39" spans="1:150" x14ac:dyDescent="0.25">
      <c r="A39">
        <f t="shared" si="306"/>
        <v>35</v>
      </c>
      <c r="B39" t="str">
        <f t="shared" si="302"/>
        <v>J19-0762</v>
      </c>
      <c r="C39" s="19" t="s">
        <v>118</v>
      </c>
      <c r="D39" s="20" t="s">
        <v>110</v>
      </c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0"/>
      <c r="R39" s="21"/>
      <c r="S39" s="19"/>
      <c r="T39" s="22"/>
      <c r="U39" s="22"/>
      <c r="V39" s="22"/>
      <c r="W39" s="22"/>
      <c r="X39" s="22"/>
      <c r="Y39" s="22">
        <v>17077</v>
      </c>
      <c r="Z39" s="22"/>
      <c r="AA39" s="22"/>
      <c r="AB39" s="22"/>
      <c r="AC39" s="22"/>
      <c r="AD39" s="23">
        <v>19125</v>
      </c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>
        <f t="shared" si="319"/>
        <v>0</v>
      </c>
      <c r="AQ39" s="23"/>
      <c r="AR39" s="23"/>
      <c r="AS39" s="23"/>
      <c r="AT39" s="23"/>
      <c r="AU39" s="23">
        <f t="shared" si="320"/>
        <v>0</v>
      </c>
      <c r="AV39" s="23"/>
      <c r="AW39" s="23"/>
      <c r="AX39" s="23"/>
      <c r="AY39" s="23"/>
      <c r="AZ39" s="23">
        <f t="shared" si="321"/>
        <v>0</v>
      </c>
      <c r="BA39" s="23">
        <v>13600</v>
      </c>
      <c r="BB39" s="23"/>
      <c r="BC39" s="23"/>
      <c r="BD39" s="23"/>
      <c r="BE39" s="24">
        <f t="shared" si="322"/>
        <v>13600</v>
      </c>
      <c r="BF39" s="22"/>
      <c r="BG39" s="22"/>
      <c r="BH39" s="24"/>
      <c r="BI39" s="24"/>
      <c r="BJ39" s="24"/>
      <c r="BK39" s="22"/>
      <c r="BL39" s="22"/>
      <c r="BM39" s="24"/>
      <c r="BN39" s="24"/>
      <c r="BO39" s="24"/>
      <c r="BP39" s="24"/>
      <c r="BQ39" s="24"/>
      <c r="BR39" s="24"/>
      <c r="BS39" s="24"/>
      <c r="BT39" s="24">
        <f t="shared" si="323"/>
        <v>0</v>
      </c>
      <c r="BU39" s="22"/>
      <c r="BV39" s="23"/>
      <c r="BW39" s="24">
        <f t="shared" si="324"/>
        <v>0</v>
      </c>
      <c r="BX39" s="23"/>
      <c r="BY39" s="23"/>
      <c r="BZ39" s="23"/>
      <c r="CA39" s="23"/>
      <c r="CB39" s="23"/>
      <c r="CC39" s="23"/>
      <c r="CD39" s="23">
        <f t="shared" si="316"/>
        <v>0</v>
      </c>
      <c r="CE39" s="23"/>
      <c r="CF39" s="23"/>
      <c r="CG39" s="23"/>
      <c r="CH39" s="23"/>
      <c r="CI39" s="23"/>
      <c r="CJ39" s="23"/>
      <c r="CK39" s="23"/>
      <c r="CL39" s="19"/>
      <c r="CM39" s="33"/>
      <c r="CN39" s="33"/>
      <c r="CO39" s="33"/>
      <c r="CP39" s="33"/>
      <c r="CQ39" s="33"/>
      <c r="CR39" s="33"/>
      <c r="CS39" s="33">
        <f t="shared" si="307"/>
        <v>0</v>
      </c>
      <c r="CT39" s="33"/>
      <c r="CU39" s="33"/>
      <c r="CV39" s="33"/>
      <c r="CW39" s="33"/>
      <c r="CX39" s="33"/>
      <c r="CY39" s="33"/>
      <c r="CZ39" s="33">
        <f t="shared" si="313"/>
        <v>0</v>
      </c>
      <c r="DA39" s="36">
        <f t="shared" si="308"/>
        <v>0</v>
      </c>
      <c r="DB39" s="23"/>
      <c r="DC39" s="23"/>
      <c r="DD39" s="23"/>
      <c r="DE39" s="23"/>
      <c r="DF39" s="23"/>
      <c r="DG39" s="23"/>
      <c r="DH39" s="24">
        <f t="shared" si="309"/>
        <v>0</v>
      </c>
      <c r="DI39" s="23"/>
      <c r="DJ39" s="23"/>
      <c r="DK39" s="23"/>
      <c r="DL39" s="23"/>
      <c r="DM39" s="23"/>
      <c r="DN39" s="23"/>
      <c r="DO39" s="23">
        <f t="shared" si="310"/>
        <v>0</v>
      </c>
      <c r="DP39" s="23">
        <f t="shared" si="311"/>
        <v>0</v>
      </c>
      <c r="DQ39" s="23"/>
      <c r="DR39" s="23"/>
      <c r="DS39" s="23"/>
      <c r="DT39" s="23"/>
      <c r="DU39" s="23"/>
      <c r="DV39" s="23"/>
      <c r="DW39" s="23">
        <f t="shared" si="326"/>
        <v>0</v>
      </c>
      <c r="DX39" s="23"/>
      <c r="DY39" s="23"/>
      <c r="DZ39" s="23"/>
      <c r="EA39" s="23"/>
      <c r="EB39" s="23"/>
      <c r="EC39" s="23"/>
      <c r="ED39" s="23">
        <f t="shared" si="304"/>
        <v>0</v>
      </c>
      <c r="EE39" s="92">
        <f t="shared" si="305"/>
        <v>0</v>
      </c>
      <c r="EF39" s="23"/>
      <c r="EG39" s="23"/>
      <c r="EH39" s="23"/>
      <c r="EI39" s="23"/>
      <c r="EJ39" s="23"/>
      <c r="EK39" s="19"/>
      <c r="EL39" s="24">
        <f t="shared" si="318"/>
        <v>0</v>
      </c>
      <c r="EM39" s="19"/>
      <c r="EN39" s="19"/>
      <c r="EO39" s="19"/>
      <c r="EP39" s="19"/>
      <c r="EQ39" s="19"/>
      <c r="ER39" s="19"/>
      <c r="ES39" s="19"/>
      <c r="ET39" s="19"/>
    </row>
    <row r="40" spans="1:150" x14ac:dyDescent="0.25">
      <c r="A40">
        <f t="shared" si="306"/>
        <v>36</v>
      </c>
      <c r="B40" t="str">
        <f t="shared" si="302"/>
        <v>J19-1491</v>
      </c>
      <c r="C40" s="19" t="s">
        <v>119</v>
      </c>
      <c r="D40" s="20" t="s">
        <v>120</v>
      </c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0"/>
      <c r="R40" s="21"/>
      <c r="S40" s="19"/>
      <c r="T40" s="22"/>
      <c r="U40" s="22"/>
      <c r="V40" s="22"/>
      <c r="W40" s="22"/>
      <c r="X40" s="22"/>
      <c r="Y40" s="22">
        <v>40591</v>
      </c>
      <c r="Z40" s="22"/>
      <c r="AA40" s="22"/>
      <c r="AB40" s="22">
        <v>51523</v>
      </c>
      <c r="AC40" s="22"/>
      <c r="AD40" s="23">
        <v>68503</v>
      </c>
      <c r="AE40" s="23"/>
      <c r="AF40" s="23"/>
      <c r="AG40" s="23">
        <v>46790</v>
      </c>
      <c r="AH40" s="23"/>
      <c r="AI40" s="23">
        <v>47960</v>
      </c>
      <c r="AJ40" s="23"/>
      <c r="AK40" s="23"/>
      <c r="AL40" s="23"/>
      <c r="AM40" s="23"/>
      <c r="AN40" s="23"/>
      <c r="AO40" s="23"/>
      <c r="AP40" s="23">
        <f t="shared" si="319"/>
        <v>0</v>
      </c>
      <c r="AQ40" s="23"/>
      <c r="AR40" s="23"/>
      <c r="AS40" s="23"/>
      <c r="AT40" s="23"/>
      <c r="AU40" s="23">
        <f t="shared" si="320"/>
        <v>0</v>
      </c>
      <c r="AV40" s="23"/>
      <c r="AW40" s="23"/>
      <c r="AX40" s="23"/>
      <c r="AY40" s="23"/>
      <c r="AZ40" s="23">
        <f t="shared" si="321"/>
        <v>0</v>
      </c>
      <c r="BA40" s="23"/>
      <c r="BB40" s="23"/>
      <c r="BC40" s="23"/>
      <c r="BD40" s="23"/>
      <c r="BE40" s="24">
        <f t="shared" si="322"/>
        <v>0</v>
      </c>
      <c r="BF40" s="22"/>
      <c r="BG40" s="22"/>
      <c r="BH40" s="24"/>
      <c r="BI40" s="24"/>
      <c r="BJ40" s="24"/>
      <c r="BK40" s="22"/>
      <c r="BL40" s="22"/>
      <c r="BM40" s="24"/>
      <c r="BN40" s="24"/>
      <c r="BO40" s="24"/>
      <c r="BP40" s="24"/>
      <c r="BQ40" s="24"/>
      <c r="BR40" s="24"/>
      <c r="BS40" s="24"/>
      <c r="BT40" s="24">
        <f t="shared" si="323"/>
        <v>0</v>
      </c>
      <c r="BU40" s="22"/>
      <c r="BV40" s="23"/>
      <c r="BW40" s="24">
        <f t="shared" si="324"/>
        <v>0</v>
      </c>
      <c r="BX40" s="23"/>
      <c r="BY40" s="23"/>
      <c r="BZ40" s="23"/>
      <c r="CA40" s="23"/>
      <c r="CB40" s="23"/>
      <c r="CC40" s="23"/>
      <c r="CD40" s="23">
        <f t="shared" si="316"/>
        <v>0</v>
      </c>
      <c r="CE40" s="23"/>
      <c r="CF40" s="23"/>
      <c r="CG40" s="23"/>
      <c r="CH40" s="23"/>
      <c r="CI40" s="23"/>
      <c r="CJ40" s="23"/>
      <c r="CK40" s="23"/>
      <c r="CL40" s="19"/>
      <c r="CM40" s="33"/>
      <c r="CN40" s="33"/>
      <c r="CO40" s="33"/>
      <c r="CP40" s="33"/>
      <c r="CQ40" s="33"/>
      <c r="CR40" s="33"/>
      <c r="CS40" s="33">
        <f t="shared" si="307"/>
        <v>0</v>
      </c>
      <c r="CT40" s="33"/>
      <c r="CU40" s="33"/>
      <c r="CV40" s="33"/>
      <c r="CW40" s="33"/>
      <c r="CX40" s="33"/>
      <c r="CY40" s="33"/>
      <c r="CZ40" s="33">
        <f t="shared" si="313"/>
        <v>0</v>
      </c>
      <c r="DA40" s="36">
        <f t="shared" si="308"/>
        <v>0</v>
      </c>
      <c r="DB40" s="23"/>
      <c r="DC40" s="23"/>
      <c r="DD40" s="23"/>
      <c r="DE40" s="23"/>
      <c r="DF40" s="23"/>
      <c r="DG40" s="23"/>
      <c r="DH40" s="24">
        <f t="shared" si="309"/>
        <v>0</v>
      </c>
      <c r="DI40" s="23"/>
      <c r="DJ40" s="23"/>
      <c r="DK40" s="23"/>
      <c r="DL40" s="23"/>
      <c r="DM40" s="23"/>
      <c r="DN40" s="23"/>
      <c r="DO40" s="23">
        <f t="shared" si="310"/>
        <v>0</v>
      </c>
      <c r="DP40" s="23">
        <f t="shared" si="311"/>
        <v>0</v>
      </c>
      <c r="DQ40" s="23"/>
      <c r="DR40" s="23"/>
      <c r="DS40" s="23"/>
      <c r="DT40" s="23"/>
      <c r="DU40" s="23"/>
      <c r="DV40" s="23"/>
      <c r="DW40" s="23">
        <f t="shared" si="326"/>
        <v>0</v>
      </c>
      <c r="DX40" s="23"/>
      <c r="DY40" s="23"/>
      <c r="DZ40" s="23"/>
      <c r="EA40" s="23"/>
      <c r="EB40" s="23"/>
      <c r="EC40" s="23"/>
      <c r="ED40" s="23">
        <f t="shared" si="304"/>
        <v>0</v>
      </c>
      <c r="EE40" s="92">
        <f t="shared" si="305"/>
        <v>0</v>
      </c>
      <c r="EF40" s="23"/>
      <c r="EG40" s="23"/>
      <c r="EH40" s="23"/>
      <c r="EI40" s="23"/>
      <c r="EJ40" s="23"/>
      <c r="EK40" s="19"/>
      <c r="EL40" s="24">
        <f t="shared" si="318"/>
        <v>0</v>
      </c>
      <c r="EM40" s="19"/>
      <c r="EN40" s="19"/>
      <c r="EO40" s="19"/>
      <c r="EP40" s="19"/>
      <c r="EQ40" s="19"/>
      <c r="ER40" s="19"/>
      <c r="ES40" s="19"/>
      <c r="ET40" s="19"/>
    </row>
    <row r="41" spans="1:150" x14ac:dyDescent="0.25">
      <c r="A41">
        <f t="shared" si="306"/>
        <v>37</v>
      </c>
      <c r="B41" t="str">
        <f t="shared" si="302"/>
        <v>J19-1330</v>
      </c>
      <c r="C41" s="19" t="s">
        <v>121</v>
      </c>
      <c r="D41" s="20" t="s">
        <v>122</v>
      </c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0"/>
      <c r="R41" s="21"/>
      <c r="S41" s="19"/>
      <c r="T41" s="23">
        <v>14644</v>
      </c>
      <c r="U41" s="22"/>
      <c r="V41" s="22"/>
      <c r="W41" s="22"/>
      <c r="X41" s="22"/>
      <c r="Y41" s="22"/>
      <c r="Z41" s="22"/>
      <c r="AA41" s="22"/>
      <c r="AB41" s="22">
        <v>19413</v>
      </c>
      <c r="AC41" s="22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>
        <f t="shared" si="319"/>
        <v>0</v>
      </c>
      <c r="AQ41" s="23"/>
      <c r="AR41" s="23"/>
      <c r="AS41" s="23"/>
      <c r="AT41" s="23"/>
      <c r="AU41" s="23">
        <f t="shared" si="320"/>
        <v>0</v>
      </c>
      <c r="AV41" s="23"/>
      <c r="AW41" s="23"/>
      <c r="AX41" s="23"/>
      <c r="AY41" s="23"/>
      <c r="AZ41" s="23">
        <f t="shared" si="321"/>
        <v>0</v>
      </c>
      <c r="BA41" s="23"/>
      <c r="BB41" s="23"/>
      <c r="BC41" s="23"/>
      <c r="BD41" s="23"/>
      <c r="BE41" s="24">
        <f t="shared" si="322"/>
        <v>0</v>
      </c>
      <c r="BF41" s="22"/>
      <c r="BG41" s="22"/>
      <c r="BH41" s="24"/>
      <c r="BI41" s="24"/>
      <c r="BJ41" s="24"/>
      <c r="BK41" s="22"/>
      <c r="BL41" s="22"/>
      <c r="BM41" s="24"/>
      <c r="BN41" s="24"/>
      <c r="BO41" s="24"/>
      <c r="BP41" s="24"/>
      <c r="BQ41" s="24"/>
      <c r="BR41" s="24"/>
      <c r="BS41" s="24"/>
      <c r="BT41" s="24">
        <f t="shared" si="323"/>
        <v>0</v>
      </c>
      <c r="BU41" s="22"/>
      <c r="BV41" s="23"/>
      <c r="BW41" s="24">
        <f t="shared" si="324"/>
        <v>0</v>
      </c>
      <c r="BX41" s="23"/>
      <c r="BY41" s="23"/>
      <c r="BZ41" s="23"/>
      <c r="CA41" s="23"/>
      <c r="CB41" s="23"/>
      <c r="CC41" s="23"/>
      <c r="CD41" s="23">
        <f t="shared" si="316"/>
        <v>0</v>
      </c>
      <c r="CE41" s="23"/>
      <c r="CF41" s="23"/>
      <c r="CG41" s="23"/>
      <c r="CH41" s="23"/>
      <c r="CI41" s="23"/>
      <c r="CJ41" s="23"/>
      <c r="CK41" s="23"/>
      <c r="CL41" s="19"/>
      <c r="CM41" s="33"/>
      <c r="CN41" s="33"/>
      <c r="CO41" s="33"/>
      <c r="CP41" s="33"/>
      <c r="CQ41" s="33"/>
      <c r="CR41" s="33"/>
      <c r="CS41" s="33">
        <f t="shared" si="307"/>
        <v>0</v>
      </c>
      <c r="CT41" s="33"/>
      <c r="CU41" s="33"/>
      <c r="CV41" s="33"/>
      <c r="CW41" s="33"/>
      <c r="CX41" s="33"/>
      <c r="CY41" s="33"/>
      <c r="CZ41" s="33">
        <f t="shared" si="313"/>
        <v>0</v>
      </c>
      <c r="DA41" s="36">
        <f t="shared" si="308"/>
        <v>0</v>
      </c>
      <c r="DB41" s="23"/>
      <c r="DC41" s="23"/>
      <c r="DD41" s="23"/>
      <c r="DE41" s="23"/>
      <c r="DF41" s="23"/>
      <c r="DG41" s="23"/>
      <c r="DH41" s="24">
        <f t="shared" si="309"/>
        <v>0</v>
      </c>
      <c r="DI41" s="23"/>
      <c r="DJ41" s="23"/>
      <c r="DK41" s="23"/>
      <c r="DL41" s="23"/>
      <c r="DM41" s="23"/>
      <c r="DN41" s="23"/>
      <c r="DO41" s="23">
        <f t="shared" si="310"/>
        <v>0</v>
      </c>
      <c r="DP41" s="23">
        <f t="shared" si="311"/>
        <v>0</v>
      </c>
      <c r="DQ41" s="23"/>
      <c r="DR41" s="23"/>
      <c r="DS41" s="23"/>
      <c r="DT41" s="23"/>
      <c r="DU41" s="23"/>
      <c r="DV41" s="23"/>
      <c r="DW41" s="23">
        <f t="shared" si="326"/>
        <v>0</v>
      </c>
      <c r="DX41" s="23"/>
      <c r="DY41" s="23"/>
      <c r="DZ41" s="23"/>
      <c r="EA41" s="23"/>
      <c r="EB41" s="23"/>
      <c r="EC41" s="23"/>
      <c r="ED41" s="23">
        <f t="shared" si="304"/>
        <v>0</v>
      </c>
      <c r="EE41" s="92">
        <f t="shared" si="305"/>
        <v>0</v>
      </c>
      <c r="EF41" s="23"/>
      <c r="EG41" s="23"/>
      <c r="EH41" s="23"/>
      <c r="EI41" s="23"/>
      <c r="EJ41" s="23"/>
      <c r="EK41" s="19"/>
      <c r="EL41" s="24">
        <f t="shared" si="318"/>
        <v>0</v>
      </c>
      <c r="EM41" s="19"/>
      <c r="EN41" s="19"/>
      <c r="EO41" s="19"/>
      <c r="EP41" s="19"/>
      <c r="EQ41" s="19"/>
      <c r="ER41" s="19"/>
      <c r="ES41" s="19"/>
      <c r="ET41" s="19"/>
    </row>
    <row r="42" spans="1:150" x14ac:dyDescent="0.25">
      <c r="A42">
        <f t="shared" si="306"/>
        <v>38</v>
      </c>
      <c r="B42" t="str">
        <f t="shared" si="302"/>
        <v>J20-0004</v>
      </c>
      <c r="C42" s="19" t="s">
        <v>123</v>
      </c>
      <c r="D42" s="20" t="s">
        <v>124</v>
      </c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0"/>
      <c r="R42" s="21"/>
      <c r="S42" s="19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3">
        <v>12909</v>
      </c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>
        <f t="shared" si="319"/>
        <v>0</v>
      </c>
      <c r="AQ42" s="23"/>
      <c r="AR42" s="23"/>
      <c r="AS42" s="23"/>
      <c r="AT42" s="23"/>
      <c r="AU42" s="23">
        <f t="shared" si="320"/>
        <v>0</v>
      </c>
      <c r="AV42" s="23"/>
      <c r="AW42" s="23"/>
      <c r="AX42" s="23"/>
      <c r="AY42" s="23"/>
      <c r="AZ42" s="23">
        <f t="shared" si="321"/>
        <v>0</v>
      </c>
      <c r="BA42" s="23"/>
      <c r="BB42" s="23"/>
      <c r="BC42" s="23"/>
      <c r="BD42" s="23"/>
      <c r="BE42" s="24">
        <f t="shared" si="322"/>
        <v>0</v>
      </c>
      <c r="BF42" s="22"/>
      <c r="BG42" s="22"/>
      <c r="BH42" s="24"/>
      <c r="BI42" s="24"/>
      <c r="BJ42" s="24"/>
      <c r="BK42" s="22"/>
      <c r="BL42" s="22"/>
      <c r="BM42" s="24"/>
      <c r="BN42" s="24"/>
      <c r="BO42" s="24"/>
      <c r="BP42" s="24"/>
      <c r="BQ42" s="24"/>
      <c r="BR42" s="24"/>
      <c r="BS42" s="24"/>
      <c r="BT42" s="24">
        <f t="shared" si="323"/>
        <v>0</v>
      </c>
      <c r="BU42" s="22"/>
      <c r="BV42" s="23"/>
      <c r="BW42" s="24">
        <f t="shared" si="324"/>
        <v>0</v>
      </c>
      <c r="BX42" s="23"/>
      <c r="BY42" s="23"/>
      <c r="BZ42" s="23"/>
      <c r="CA42" s="23"/>
      <c r="CB42" s="23"/>
      <c r="CC42" s="23"/>
      <c r="CD42" s="23">
        <f t="shared" si="316"/>
        <v>0</v>
      </c>
      <c r="CE42" s="23"/>
      <c r="CF42" s="23"/>
      <c r="CG42" s="23"/>
      <c r="CH42" s="23"/>
      <c r="CI42" s="23"/>
      <c r="CJ42" s="23"/>
      <c r="CK42" s="23"/>
      <c r="CL42" s="19"/>
      <c r="CM42" s="33"/>
      <c r="CN42" s="33"/>
      <c r="CO42" s="33"/>
      <c r="CP42" s="33"/>
      <c r="CQ42" s="33"/>
      <c r="CR42" s="33"/>
      <c r="CS42" s="33">
        <f t="shared" si="307"/>
        <v>0</v>
      </c>
      <c r="CT42" s="33"/>
      <c r="CU42" s="33"/>
      <c r="CV42" s="33"/>
      <c r="CW42" s="33"/>
      <c r="CX42" s="33"/>
      <c r="CY42" s="33"/>
      <c r="CZ42" s="33">
        <f t="shared" si="313"/>
        <v>0</v>
      </c>
      <c r="DA42" s="36">
        <f t="shared" si="308"/>
        <v>0</v>
      </c>
      <c r="DB42" s="23"/>
      <c r="DC42" s="23"/>
      <c r="DD42" s="23"/>
      <c r="DE42" s="23"/>
      <c r="DF42" s="23"/>
      <c r="DG42" s="23"/>
      <c r="DH42" s="24">
        <f t="shared" si="309"/>
        <v>0</v>
      </c>
      <c r="DI42" s="23"/>
      <c r="DJ42" s="23"/>
      <c r="DK42" s="23"/>
      <c r="DL42" s="23"/>
      <c r="DM42" s="23"/>
      <c r="DN42" s="23"/>
      <c r="DO42" s="23">
        <f t="shared" si="310"/>
        <v>0</v>
      </c>
      <c r="DP42" s="23">
        <f t="shared" si="311"/>
        <v>0</v>
      </c>
      <c r="DQ42" s="23"/>
      <c r="DR42" s="23"/>
      <c r="DS42" s="23"/>
      <c r="DT42" s="23"/>
      <c r="DU42" s="23"/>
      <c r="DV42" s="23"/>
      <c r="DW42" s="23">
        <f t="shared" si="326"/>
        <v>0</v>
      </c>
      <c r="DX42" s="23"/>
      <c r="DY42" s="23"/>
      <c r="DZ42" s="23"/>
      <c r="EA42" s="23"/>
      <c r="EB42" s="23"/>
      <c r="EC42" s="23"/>
      <c r="ED42" s="23">
        <f t="shared" si="304"/>
        <v>0</v>
      </c>
      <c r="EE42" s="92">
        <f t="shared" si="305"/>
        <v>0</v>
      </c>
      <c r="EF42" s="23"/>
      <c r="EG42" s="23"/>
      <c r="EH42" s="23"/>
      <c r="EI42" s="23"/>
      <c r="EJ42" s="23"/>
      <c r="EK42" s="19"/>
      <c r="EL42" s="24">
        <f t="shared" si="318"/>
        <v>0</v>
      </c>
      <c r="EM42" s="19"/>
      <c r="EN42" s="19"/>
      <c r="EO42" s="19"/>
      <c r="EP42" s="19"/>
      <c r="EQ42" s="19"/>
      <c r="ER42" s="19"/>
      <c r="ES42" s="19"/>
      <c r="ET42" s="19"/>
    </row>
    <row r="43" spans="1:150" x14ac:dyDescent="0.25">
      <c r="A43">
        <f t="shared" si="306"/>
        <v>39</v>
      </c>
      <c r="B43" t="str">
        <f t="shared" si="302"/>
        <v>J19-1304</v>
      </c>
      <c r="C43" s="19" t="s">
        <v>125</v>
      </c>
      <c r="D43" s="20" t="s">
        <v>126</v>
      </c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0"/>
      <c r="R43" s="21"/>
      <c r="S43" s="19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3">
        <v>71300</v>
      </c>
      <c r="AE43" s="23"/>
      <c r="AF43" s="23"/>
      <c r="AG43" s="23">
        <v>3550</v>
      </c>
      <c r="AH43" s="23"/>
      <c r="AI43" s="23"/>
      <c r="AJ43" s="23"/>
      <c r="AK43" s="23"/>
      <c r="AL43" s="23">
        <v>18610</v>
      </c>
      <c r="AM43" s="23"/>
      <c r="AN43" s="23"/>
      <c r="AO43" s="23"/>
      <c r="AP43" s="23">
        <f t="shared" si="319"/>
        <v>18610</v>
      </c>
      <c r="AQ43" s="23"/>
      <c r="AR43" s="23"/>
      <c r="AS43" s="23"/>
      <c r="AT43" s="23"/>
      <c r="AU43" s="23">
        <f t="shared" si="320"/>
        <v>0</v>
      </c>
      <c r="AV43" s="23"/>
      <c r="AW43" s="23"/>
      <c r="AX43" s="23"/>
      <c r="AY43" s="23"/>
      <c r="AZ43" s="23">
        <f t="shared" si="321"/>
        <v>0</v>
      </c>
      <c r="BA43" s="23"/>
      <c r="BB43" s="23"/>
      <c r="BC43" s="23"/>
      <c r="BD43" s="23"/>
      <c r="BE43" s="24">
        <f t="shared" si="322"/>
        <v>0</v>
      </c>
      <c r="BF43" s="22"/>
      <c r="BG43" s="22"/>
      <c r="BH43" s="24"/>
      <c r="BI43" s="24"/>
      <c r="BJ43" s="24"/>
      <c r="BK43" s="22"/>
      <c r="BL43" s="22"/>
      <c r="BM43" s="24"/>
      <c r="BN43" s="24"/>
      <c r="BO43" s="24"/>
      <c r="BP43" s="24"/>
      <c r="BQ43" s="24"/>
      <c r="BR43" s="24"/>
      <c r="BS43" s="24"/>
      <c r="BT43" s="24">
        <f t="shared" si="323"/>
        <v>0</v>
      </c>
      <c r="BU43" s="22"/>
      <c r="BV43" s="23"/>
      <c r="BW43" s="24">
        <f>SUM(BS43+BT43+BU43+BV43)</f>
        <v>0</v>
      </c>
      <c r="BX43" s="23"/>
      <c r="BY43" s="23"/>
      <c r="BZ43" s="23"/>
      <c r="CA43" s="23"/>
      <c r="CB43" s="23"/>
      <c r="CC43" s="23"/>
      <c r="CD43" s="23">
        <f t="shared" si="316"/>
        <v>0</v>
      </c>
      <c r="CE43" s="23"/>
      <c r="CF43" s="23"/>
      <c r="CG43" s="23"/>
      <c r="CH43" s="23"/>
      <c r="CI43" s="23"/>
      <c r="CJ43" s="23"/>
      <c r="CK43" s="23"/>
      <c r="CL43" s="19"/>
      <c r="CM43" s="33"/>
      <c r="CN43" s="33"/>
      <c r="CO43" s="33"/>
      <c r="CP43" s="33"/>
      <c r="CQ43" s="33"/>
      <c r="CR43" s="33"/>
      <c r="CS43" s="33">
        <f t="shared" si="307"/>
        <v>0</v>
      </c>
      <c r="CT43" s="33"/>
      <c r="CU43" s="33"/>
      <c r="CV43" s="33"/>
      <c r="CW43" s="33"/>
      <c r="CX43" s="33"/>
      <c r="CY43" s="33"/>
      <c r="CZ43" s="33">
        <f t="shared" si="313"/>
        <v>0</v>
      </c>
      <c r="DA43" s="36">
        <f t="shared" si="308"/>
        <v>0</v>
      </c>
      <c r="DB43" s="23"/>
      <c r="DC43" s="23"/>
      <c r="DD43" s="23"/>
      <c r="DE43" s="23"/>
      <c r="DF43" s="23"/>
      <c r="DG43" s="23"/>
      <c r="DH43" s="24">
        <f t="shared" si="309"/>
        <v>0</v>
      </c>
      <c r="DI43" s="23"/>
      <c r="DJ43" s="23"/>
      <c r="DK43" s="23"/>
      <c r="DL43" s="23"/>
      <c r="DM43" s="23"/>
      <c r="DN43" s="23"/>
      <c r="DO43" s="23">
        <f t="shared" si="310"/>
        <v>0</v>
      </c>
      <c r="DP43" s="23">
        <f t="shared" si="311"/>
        <v>0</v>
      </c>
      <c r="DQ43" s="23"/>
      <c r="DR43" s="23"/>
      <c r="DS43" s="23"/>
      <c r="DT43" s="23"/>
      <c r="DU43" s="23"/>
      <c r="DV43" s="23"/>
      <c r="DW43" s="23">
        <f t="shared" si="326"/>
        <v>0</v>
      </c>
      <c r="DX43" s="23"/>
      <c r="DY43" s="23"/>
      <c r="DZ43" s="23"/>
      <c r="EA43" s="23"/>
      <c r="EB43" s="23"/>
      <c r="EC43" s="23"/>
      <c r="ED43" s="23">
        <f t="shared" si="304"/>
        <v>0</v>
      </c>
      <c r="EE43" s="92">
        <f t="shared" si="305"/>
        <v>0</v>
      </c>
      <c r="EF43" s="23"/>
      <c r="EG43" s="23"/>
      <c r="EH43" s="23"/>
      <c r="EI43" s="23"/>
      <c r="EJ43" s="23"/>
      <c r="EK43" s="19"/>
      <c r="EL43" s="24">
        <f t="shared" si="318"/>
        <v>0</v>
      </c>
      <c r="EM43" s="19"/>
      <c r="EN43" s="19"/>
      <c r="EO43" s="19"/>
      <c r="EP43" s="19"/>
      <c r="EQ43" s="19"/>
      <c r="ER43" s="19"/>
      <c r="ES43" s="19"/>
      <c r="ET43" s="19"/>
    </row>
    <row r="44" spans="1:150" x14ac:dyDescent="0.25">
      <c r="A44">
        <f t="shared" si="306"/>
        <v>40</v>
      </c>
      <c r="B44" t="str">
        <f t="shared" si="302"/>
        <v>J20-0103</v>
      </c>
      <c r="C44" s="19" t="s">
        <v>127</v>
      </c>
      <c r="D44" s="20" t="s">
        <v>128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0"/>
      <c r="R44" s="21"/>
      <c r="S44" s="19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3">
        <v>18048</v>
      </c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>
        <f t="shared" si="319"/>
        <v>0</v>
      </c>
      <c r="AQ44" s="23"/>
      <c r="AR44" s="23"/>
      <c r="AS44" s="23"/>
      <c r="AT44" s="23"/>
      <c r="AU44" s="23">
        <f t="shared" si="320"/>
        <v>0</v>
      </c>
      <c r="AV44" s="23"/>
      <c r="AW44" s="23"/>
      <c r="AX44" s="23"/>
      <c r="AY44" s="23"/>
      <c r="AZ44" s="23">
        <f t="shared" si="321"/>
        <v>0</v>
      </c>
      <c r="BA44" s="23"/>
      <c r="BB44" s="23"/>
      <c r="BC44" s="23"/>
      <c r="BD44" s="23"/>
      <c r="BE44" s="24">
        <f t="shared" si="322"/>
        <v>0</v>
      </c>
      <c r="BF44" s="22"/>
      <c r="BG44" s="22"/>
      <c r="BH44" s="24"/>
      <c r="BI44" s="24"/>
      <c r="BJ44" s="24"/>
      <c r="BK44" s="22"/>
      <c r="BL44" s="22"/>
      <c r="BM44" s="24"/>
      <c r="BN44" s="24"/>
      <c r="BO44" s="24"/>
      <c r="BP44" s="24"/>
      <c r="BQ44" s="24"/>
      <c r="BR44" s="24"/>
      <c r="BS44" s="24"/>
      <c r="BT44" s="24">
        <f t="shared" si="323"/>
        <v>0</v>
      </c>
      <c r="BU44" s="22"/>
      <c r="BV44" s="23"/>
      <c r="BW44" s="24">
        <f t="shared" si="324"/>
        <v>0</v>
      </c>
      <c r="BX44" s="23"/>
      <c r="BY44" s="23"/>
      <c r="BZ44" s="23"/>
      <c r="CA44" s="23"/>
      <c r="CB44" s="23"/>
      <c r="CC44" s="23"/>
      <c r="CD44" s="23">
        <f t="shared" si="316"/>
        <v>0</v>
      </c>
      <c r="CE44" s="23"/>
      <c r="CF44" s="23"/>
      <c r="CG44" s="23"/>
      <c r="CH44" s="23"/>
      <c r="CI44" s="23"/>
      <c r="CJ44" s="23"/>
      <c r="CK44" s="23"/>
      <c r="CL44" s="19"/>
      <c r="CM44" s="33"/>
      <c r="CN44" s="33"/>
      <c r="CO44" s="33"/>
      <c r="CP44" s="33"/>
      <c r="CQ44" s="33"/>
      <c r="CR44" s="33"/>
      <c r="CS44" s="33">
        <f t="shared" si="307"/>
        <v>0</v>
      </c>
      <c r="CT44" s="33"/>
      <c r="CU44" s="33"/>
      <c r="CV44" s="33"/>
      <c r="CW44" s="33"/>
      <c r="CX44" s="33"/>
      <c r="CY44" s="33"/>
      <c r="CZ44" s="33">
        <f t="shared" si="313"/>
        <v>0</v>
      </c>
      <c r="DA44" s="36">
        <f t="shared" si="308"/>
        <v>0</v>
      </c>
      <c r="DB44" s="23"/>
      <c r="DC44" s="23"/>
      <c r="DD44" s="23"/>
      <c r="DE44" s="23"/>
      <c r="DF44" s="23"/>
      <c r="DG44" s="23"/>
      <c r="DH44" s="24">
        <f t="shared" si="309"/>
        <v>0</v>
      </c>
      <c r="DI44" s="23"/>
      <c r="DJ44" s="23"/>
      <c r="DK44" s="23"/>
      <c r="DL44" s="23"/>
      <c r="DM44" s="23"/>
      <c r="DN44" s="23"/>
      <c r="DO44" s="23">
        <f t="shared" si="310"/>
        <v>0</v>
      </c>
      <c r="DP44" s="23">
        <f t="shared" si="311"/>
        <v>0</v>
      </c>
      <c r="DQ44" s="23"/>
      <c r="DR44" s="23"/>
      <c r="DS44" s="23"/>
      <c r="DT44" s="23"/>
      <c r="DU44" s="23"/>
      <c r="DV44" s="23"/>
      <c r="DW44" s="23">
        <f t="shared" si="326"/>
        <v>0</v>
      </c>
      <c r="DX44" s="23"/>
      <c r="DY44" s="23"/>
      <c r="DZ44" s="23"/>
      <c r="EA44" s="23"/>
      <c r="EB44" s="23"/>
      <c r="EC44" s="23"/>
      <c r="ED44" s="23">
        <f t="shared" si="304"/>
        <v>0</v>
      </c>
      <c r="EE44" s="92">
        <f t="shared" si="305"/>
        <v>0</v>
      </c>
      <c r="EF44" s="23"/>
      <c r="EG44" s="23"/>
      <c r="EH44" s="23"/>
      <c r="EI44" s="23"/>
      <c r="EJ44" s="23"/>
      <c r="EK44" s="19"/>
      <c r="EL44" s="24">
        <f t="shared" si="318"/>
        <v>0</v>
      </c>
      <c r="EM44" s="19"/>
      <c r="EN44" s="19"/>
      <c r="EO44" s="19"/>
      <c r="EP44" s="19"/>
      <c r="EQ44" s="19"/>
      <c r="ER44" s="19"/>
      <c r="ES44" s="19"/>
      <c r="ET44" s="19"/>
    </row>
    <row r="45" spans="1:150" x14ac:dyDescent="0.25">
      <c r="A45">
        <f t="shared" si="306"/>
        <v>41</v>
      </c>
      <c r="B45" t="str">
        <f t="shared" si="302"/>
        <v>J19-1268</v>
      </c>
      <c r="C45" s="19" t="s">
        <v>129</v>
      </c>
      <c r="D45" s="20" t="s">
        <v>130</v>
      </c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0"/>
      <c r="R45" s="21"/>
      <c r="S45" s="19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3">
        <v>4038</v>
      </c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>
        <f t="shared" si="319"/>
        <v>0</v>
      </c>
      <c r="AQ45" s="23"/>
      <c r="AR45" s="23"/>
      <c r="AS45" s="23"/>
      <c r="AT45" s="23"/>
      <c r="AU45" s="23">
        <f t="shared" si="320"/>
        <v>0</v>
      </c>
      <c r="AV45" s="23"/>
      <c r="AW45" s="23"/>
      <c r="AX45" s="23"/>
      <c r="AY45" s="23"/>
      <c r="AZ45" s="23">
        <f t="shared" si="321"/>
        <v>0</v>
      </c>
      <c r="BA45" s="23"/>
      <c r="BB45" s="23"/>
      <c r="BC45" s="23"/>
      <c r="BD45" s="23"/>
      <c r="BE45" s="24">
        <f t="shared" si="322"/>
        <v>0</v>
      </c>
      <c r="BF45" s="22"/>
      <c r="BG45" s="22"/>
      <c r="BH45" s="24"/>
      <c r="BI45" s="24"/>
      <c r="BJ45" s="24"/>
      <c r="BK45" s="22"/>
      <c r="BL45" s="22"/>
      <c r="BM45" s="24"/>
      <c r="BN45" s="24"/>
      <c r="BO45" s="24"/>
      <c r="BP45" s="24"/>
      <c r="BQ45" s="24"/>
      <c r="BR45" s="24"/>
      <c r="BS45" s="24"/>
      <c r="BT45" s="24">
        <f t="shared" si="323"/>
        <v>0</v>
      </c>
      <c r="BU45" s="22"/>
      <c r="BV45" s="23"/>
      <c r="BW45" s="24">
        <f t="shared" si="324"/>
        <v>0</v>
      </c>
      <c r="BX45" s="23"/>
      <c r="BY45" s="23"/>
      <c r="BZ45" s="23"/>
      <c r="CA45" s="23"/>
      <c r="CB45" s="23"/>
      <c r="CC45" s="23"/>
      <c r="CD45" s="23">
        <f t="shared" si="316"/>
        <v>0</v>
      </c>
      <c r="CE45" s="23"/>
      <c r="CF45" s="23"/>
      <c r="CG45" s="23"/>
      <c r="CH45" s="23"/>
      <c r="CI45" s="23"/>
      <c r="CJ45" s="23"/>
      <c r="CK45" s="23"/>
      <c r="CL45" s="19"/>
      <c r="CM45" s="33"/>
      <c r="CN45" s="33"/>
      <c r="CO45" s="33"/>
      <c r="CP45" s="33"/>
      <c r="CQ45" s="33"/>
      <c r="CR45" s="33"/>
      <c r="CS45" s="33">
        <f t="shared" si="307"/>
        <v>0</v>
      </c>
      <c r="CT45" s="33"/>
      <c r="CU45" s="33"/>
      <c r="CV45" s="33"/>
      <c r="CW45" s="33"/>
      <c r="CX45" s="33"/>
      <c r="CY45" s="33"/>
      <c r="CZ45" s="33">
        <f t="shared" si="313"/>
        <v>0</v>
      </c>
      <c r="DA45" s="36">
        <f t="shared" si="308"/>
        <v>0</v>
      </c>
      <c r="DB45" s="23"/>
      <c r="DC45" s="23"/>
      <c r="DD45" s="23"/>
      <c r="DE45" s="23"/>
      <c r="DF45" s="23"/>
      <c r="DG45" s="23"/>
      <c r="DH45" s="24">
        <f t="shared" si="309"/>
        <v>0</v>
      </c>
      <c r="DI45" s="23"/>
      <c r="DJ45" s="23"/>
      <c r="DK45" s="23"/>
      <c r="DL45" s="23"/>
      <c r="DM45" s="23"/>
      <c r="DN45" s="23"/>
      <c r="DO45" s="23">
        <f t="shared" si="310"/>
        <v>0</v>
      </c>
      <c r="DP45" s="23">
        <f t="shared" si="311"/>
        <v>0</v>
      </c>
      <c r="DQ45" s="23"/>
      <c r="DR45" s="23"/>
      <c r="DS45" s="23"/>
      <c r="DT45" s="23"/>
      <c r="DU45" s="23"/>
      <c r="DV45" s="23"/>
      <c r="DW45" s="23">
        <f t="shared" si="326"/>
        <v>0</v>
      </c>
      <c r="DX45" s="23"/>
      <c r="DY45" s="23"/>
      <c r="DZ45" s="23"/>
      <c r="EA45" s="23"/>
      <c r="EB45" s="23"/>
      <c r="EC45" s="23"/>
      <c r="ED45" s="23">
        <f t="shared" si="304"/>
        <v>0</v>
      </c>
      <c r="EE45" s="92">
        <f t="shared" si="305"/>
        <v>0</v>
      </c>
      <c r="EF45" s="23"/>
      <c r="EG45" s="23"/>
      <c r="EH45" s="23"/>
      <c r="EI45" s="23"/>
      <c r="EJ45" s="23"/>
      <c r="EK45" s="19"/>
      <c r="EL45" s="24">
        <f t="shared" si="318"/>
        <v>0</v>
      </c>
      <c r="EM45" s="19"/>
      <c r="EN45" s="19"/>
      <c r="EO45" s="19"/>
      <c r="EP45" s="19"/>
      <c r="EQ45" s="19"/>
      <c r="ER45" s="19"/>
      <c r="ES45" s="19"/>
      <c r="ET45" s="19"/>
    </row>
    <row r="46" spans="1:150" x14ac:dyDescent="0.25">
      <c r="A46">
        <f t="shared" si="306"/>
        <v>42</v>
      </c>
      <c r="B46" t="str">
        <f t="shared" si="302"/>
        <v>J19-1187</v>
      </c>
      <c r="C46" s="19" t="s">
        <v>131</v>
      </c>
      <c r="D46" s="20" t="s">
        <v>132</v>
      </c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0"/>
      <c r="R46" s="21"/>
      <c r="S46" s="19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3">
        <v>3479</v>
      </c>
      <c r="AE46" s="23"/>
      <c r="AF46" s="23"/>
      <c r="AG46" s="23"/>
      <c r="AH46" s="23"/>
      <c r="AI46" s="23">
        <v>1230</v>
      </c>
      <c r="AJ46" s="23"/>
      <c r="AK46" s="23"/>
      <c r="AL46" s="23"/>
      <c r="AM46" s="23"/>
      <c r="AN46" s="32">
        <v>20078</v>
      </c>
      <c r="AO46" s="32"/>
      <c r="AP46" s="23">
        <f t="shared" si="319"/>
        <v>20078</v>
      </c>
      <c r="AQ46" s="32">
        <f>1691+1875</f>
        <v>3566</v>
      </c>
      <c r="AR46" s="32"/>
      <c r="AS46" s="23">
        <v>2537</v>
      </c>
      <c r="AT46" s="23"/>
      <c r="AU46" s="23">
        <f t="shared" si="320"/>
        <v>6103</v>
      </c>
      <c r="AV46" s="23">
        <v>3737</v>
      </c>
      <c r="AW46" s="23"/>
      <c r="AX46" s="23"/>
      <c r="AY46" s="23"/>
      <c r="AZ46" s="23">
        <f t="shared" si="321"/>
        <v>3737</v>
      </c>
      <c r="BA46" s="23"/>
      <c r="BB46" s="23"/>
      <c r="BC46" s="23"/>
      <c r="BD46" s="23"/>
      <c r="BE46" s="24">
        <f t="shared" si="322"/>
        <v>0</v>
      </c>
      <c r="BF46" s="22"/>
      <c r="BG46" s="22"/>
      <c r="BH46" s="24"/>
      <c r="BI46" s="24"/>
      <c r="BJ46" s="24"/>
      <c r="BK46" s="22"/>
      <c r="BL46" s="22"/>
      <c r="BM46" s="24"/>
      <c r="BN46" s="24"/>
      <c r="BO46" s="24"/>
      <c r="BP46" s="24"/>
      <c r="BQ46" s="24"/>
      <c r="BR46" s="24"/>
      <c r="BS46" s="24"/>
      <c r="BT46" s="24">
        <f t="shared" si="323"/>
        <v>0</v>
      </c>
      <c r="BU46" s="22"/>
      <c r="BV46" s="23"/>
      <c r="BW46" s="24">
        <f t="shared" si="324"/>
        <v>0</v>
      </c>
      <c r="BX46" s="23"/>
      <c r="BY46" s="23"/>
      <c r="BZ46" s="23"/>
      <c r="CA46" s="23"/>
      <c r="CB46" s="23"/>
      <c r="CC46" s="23"/>
      <c r="CD46" s="23">
        <f t="shared" si="316"/>
        <v>0</v>
      </c>
      <c r="CE46" s="23"/>
      <c r="CF46" s="23"/>
      <c r="CG46" s="23"/>
      <c r="CH46" s="23"/>
      <c r="CI46" s="23"/>
      <c r="CJ46" s="23"/>
      <c r="CK46" s="23"/>
      <c r="CL46" s="19"/>
      <c r="CM46" s="33"/>
      <c r="CN46" s="33"/>
      <c r="CO46" s="33"/>
      <c r="CP46" s="33"/>
      <c r="CQ46" s="33"/>
      <c r="CR46" s="33"/>
      <c r="CS46" s="33">
        <f t="shared" si="307"/>
        <v>0</v>
      </c>
      <c r="CT46" s="33"/>
      <c r="CU46" s="33"/>
      <c r="CV46" s="33"/>
      <c r="CW46" s="33"/>
      <c r="CX46" s="33"/>
      <c r="CY46" s="33"/>
      <c r="CZ46" s="33">
        <f t="shared" si="313"/>
        <v>0</v>
      </c>
      <c r="DA46" s="36">
        <f t="shared" si="308"/>
        <v>0</v>
      </c>
      <c r="DB46" s="23"/>
      <c r="DC46" s="23"/>
      <c r="DD46" s="23"/>
      <c r="DE46" s="23"/>
      <c r="DF46" s="23"/>
      <c r="DG46" s="23"/>
      <c r="DH46" s="24">
        <f t="shared" si="309"/>
        <v>0</v>
      </c>
      <c r="DI46" s="23"/>
      <c r="DJ46" s="23"/>
      <c r="DK46" s="23"/>
      <c r="DL46" s="23"/>
      <c r="DM46" s="23"/>
      <c r="DN46" s="23"/>
      <c r="DO46" s="23">
        <f t="shared" si="310"/>
        <v>0</v>
      </c>
      <c r="DP46" s="23">
        <f t="shared" si="311"/>
        <v>0</v>
      </c>
      <c r="DQ46" s="23"/>
      <c r="DR46" s="23"/>
      <c r="DS46" s="23"/>
      <c r="DT46" s="23"/>
      <c r="DU46" s="23"/>
      <c r="DV46" s="23"/>
      <c r="DW46" s="23">
        <f t="shared" si="326"/>
        <v>0</v>
      </c>
      <c r="DX46" s="23"/>
      <c r="DY46" s="23"/>
      <c r="DZ46" s="23"/>
      <c r="EA46" s="23"/>
      <c r="EB46" s="23"/>
      <c r="EC46" s="23"/>
      <c r="ED46" s="23">
        <f t="shared" si="304"/>
        <v>0</v>
      </c>
      <c r="EE46" s="92">
        <f t="shared" si="305"/>
        <v>0</v>
      </c>
      <c r="EF46" s="23"/>
      <c r="EG46" s="23"/>
      <c r="EH46" s="23"/>
      <c r="EI46" s="23"/>
      <c r="EJ46" s="23"/>
      <c r="EK46" s="19"/>
      <c r="EL46" s="24">
        <f t="shared" si="318"/>
        <v>0</v>
      </c>
      <c r="EM46" s="19"/>
      <c r="EN46" s="19"/>
      <c r="EO46" s="19"/>
      <c r="EP46" s="19"/>
      <c r="EQ46" s="19"/>
      <c r="ER46" s="19"/>
      <c r="ES46" s="19"/>
      <c r="ET46" s="19"/>
    </row>
    <row r="47" spans="1:150" x14ac:dyDescent="0.25">
      <c r="A47">
        <f t="shared" si="306"/>
        <v>43</v>
      </c>
      <c r="B47" t="str">
        <f t="shared" si="302"/>
        <v>J19-1306</v>
      </c>
      <c r="C47" s="19" t="s">
        <v>133</v>
      </c>
      <c r="D47" s="20" t="s">
        <v>134</v>
      </c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0"/>
      <c r="R47" s="21"/>
      <c r="S47" s="19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3">
        <v>13500</v>
      </c>
      <c r="AE47" s="23"/>
      <c r="AF47" s="23"/>
      <c r="AG47" s="23">
        <v>4500</v>
      </c>
      <c r="AH47" s="23"/>
      <c r="AI47" s="23">
        <v>33470</v>
      </c>
      <c r="AJ47" s="23"/>
      <c r="AK47" s="23"/>
      <c r="AL47" s="23"/>
      <c r="AM47" s="23"/>
      <c r="AN47" s="23"/>
      <c r="AO47" s="23"/>
      <c r="AP47" s="23">
        <f t="shared" si="319"/>
        <v>0</v>
      </c>
      <c r="AQ47" s="23"/>
      <c r="AR47" s="23"/>
      <c r="AS47" s="23"/>
      <c r="AT47" s="23"/>
      <c r="AU47" s="23">
        <f t="shared" si="320"/>
        <v>0</v>
      </c>
      <c r="AV47" s="23"/>
      <c r="AW47" s="23"/>
      <c r="AX47" s="23"/>
      <c r="AY47" s="23"/>
      <c r="AZ47" s="23">
        <f t="shared" si="321"/>
        <v>0</v>
      </c>
      <c r="BA47" s="23"/>
      <c r="BB47" s="23"/>
      <c r="BC47" s="23"/>
      <c r="BD47" s="23"/>
      <c r="BE47" s="24">
        <f t="shared" si="322"/>
        <v>0</v>
      </c>
      <c r="BF47" s="22"/>
      <c r="BG47" s="22"/>
      <c r="BH47" s="24"/>
      <c r="BI47" s="24"/>
      <c r="BJ47" s="24"/>
      <c r="BK47" s="22"/>
      <c r="BL47" s="22"/>
      <c r="BM47" s="24"/>
      <c r="BN47" s="24"/>
      <c r="BO47" s="24"/>
      <c r="BP47" s="24"/>
      <c r="BQ47" s="24"/>
      <c r="BR47" s="24"/>
      <c r="BS47" s="24"/>
      <c r="BT47" s="24">
        <f t="shared" si="323"/>
        <v>0</v>
      </c>
      <c r="BU47" s="22"/>
      <c r="BV47" s="23"/>
      <c r="BW47" s="24">
        <f t="shared" si="324"/>
        <v>0</v>
      </c>
      <c r="BX47" s="23"/>
      <c r="BY47" s="23"/>
      <c r="BZ47" s="23"/>
      <c r="CA47" s="23"/>
      <c r="CB47" s="23"/>
      <c r="CC47" s="23"/>
      <c r="CD47" s="23">
        <f t="shared" si="316"/>
        <v>0</v>
      </c>
      <c r="CE47" s="23"/>
      <c r="CF47" s="23"/>
      <c r="CG47" s="23"/>
      <c r="CH47" s="23"/>
      <c r="CI47" s="23"/>
      <c r="CJ47" s="23"/>
      <c r="CK47" s="23"/>
      <c r="CL47" s="19"/>
      <c r="CM47" s="33"/>
      <c r="CN47" s="33"/>
      <c r="CO47" s="33"/>
      <c r="CP47" s="33"/>
      <c r="CQ47" s="33"/>
      <c r="CR47" s="33"/>
      <c r="CS47" s="33">
        <f t="shared" si="307"/>
        <v>0</v>
      </c>
      <c r="CT47" s="33"/>
      <c r="CU47" s="33"/>
      <c r="CV47" s="33"/>
      <c r="CW47" s="33"/>
      <c r="CX47" s="33"/>
      <c r="CY47" s="33"/>
      <c r="CZ47" s="33">
        <f t="shared" si="313"/>
        <v>0</v>
      </c>
      <c r="DA47" s="36">
        <f t="shared" si="308"/>
        <v>0</v>
      </c>
      <c r="DB47" s="23"/>
      <c r="DC47" s="23"/>
      <c r="DD47" s="23"/>
      <c r="DE47" s="23"/>
      <c r="DF47" s="23"/>
      <c r="DG47" s="23"/>
      <c r="DH47" s="24">
        <f t="shared" si="309"/>
        <v>0</v>
      </c>
      <c r="DI47" s="23"/>
      <c r="DJ47" s="23"/>
      <c r="DK47" s="23"/>
      <c r="DL47" s="23"/>
      <c r="DM47" s="23"/>
      <c r="DN47" s="23"/>
      <c r="DO47" s="23">
        <f t="shared" si="310"/>
        <v>0</v>
      </c>
      <c r="DP47" s="23">
        <f t="shared" si="311"/>
        <v>0</v>
      </c>
      <c r="DQ47" s="23"/>
      <c r="DR47" s="23"/>
      <c r="DS47" s="23"/>
      <c r="DT47" s="23"/>
      <c r="DU47" s="23"/>
      <c r="DV47" s="23"/>
      <c r="DW47" s="23">
        <f t="shared" si="326"/>
        <v>0</v>
      </c>
      <c r="DX47" s="23"/>
      <c r="DY47" s="23"/>
      <c r="DZ47" s="23"/>
      <c r="EA47" s="23"/>
      <c r="EB47" s="23"/>
      <c r="EC47" s="23"/>
      <c r="ED47" s="23">
        <f t="shared" si="304"/>
        <v>0</v>
      </c>
      <c r="EE47" s="92">
        <f t="shared" si="305"/>
        <v>0</v>
      </c>
      <c r="EF47" s="23"/>
      <c r="EG47" s="23"/>
      <c r="EH47" s="23"/>
      <c r="EI47" s="23"/>
      <c r="EJ47" s="23"/>
      <c r="EK47" s="19"/>
      <c r="EL47" s="24">
        <f t="shared" si="318"/>
        <v>0</v>
      </c>
      <c r="EM47" s="19"/>
      <c r="EN47" s="19"/>
      <c r="EO47" s="19"/>
      <c r="EP47" s="19"/>
      <c r="EQ47" s="19"/>
      <c r="ER47" s="19"/>
      <c r="ES47" s="19"/>
      <c r="ET47" s="19"/>
    </row>
    <row r="48" spans="1:150" x14ac:dyDescent="0.25">
      <c r="A48">
        <f t="shared" si="306"/>
        <v>44</v>
      </c>
      <c r="B48" t="str">
        <f t="shared" si="302"/>
        <v>J19-0915</v>
      </c>
      <c r="C48" s="19" t="s">
        <v>135</v>
      </c>
      <c r="D48" s="20" t="s">
        <v>136</v>
      </c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0"/>
      <c r="R48" s="21"/>
      <c r="S48" s="19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3">
        <v>57720</v>
      </c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>
        <f t="shared" si="319"/>
        <v>0</v>
      </c>
      <c r="AQ48" s="23"/>
      <c r="AR48" s="23"/>
      <c r="AS48" s="23"/>
      <c r="AT48" s="23"/>
      <c r="AU48" s="23">
        <f t="shared" si="320"/>
        <v>0</v>
      </c>
      <c r="AV48" s="23"/>
      <c r="AW48" s="23"/>
      <c r="AX48" s="23"/>
      <c r="AY48" s="23"/>
      <c r="AZ48" s="23">
        <f t="shared" si="321"/>
        <v>0</v>
      </c>
      <c r="BA48" s="23"/>
      <c r="BB48" s="23"/>
      <c r="BC48" s="23"/>
      <c r="BD48" s="23"/>
      <c r="BE48" s="24">
        <f t="shared" si="322"/>
        <v>0</v>
      </c>
      <c r="BF48" s="22"/>
      <c r="BG48" s="22"/>
      <c r="BH48" s="24"/>
      <c r="BI48" s="24"/>
      <c r="BJ48" s="24"/>
      <c r="BK48" s="22"/>
      <c r="BL48" s="22"/>
      <c r="BM48" s="24"/>
      <c r="BN48" s="24"/>
      <c r="BO48" s="24"/>
      <c r="BP48" s="24"/>
      <c r="BQ48" s="24"/>
      <c r="BR48" s="24"/>
      <c r="BS48" s="24"/>
      <c r="BT48" s="24">
        <f t="shared" si="323"/>
        <v>0</v>
      </c>
      <c r="BU48" s="22"/>
      <c r="BV48" s="23"/>
      <c r="BW48" s="24">
        <f t="shared" si="324"/>
        <v>0</v>
      </c>
      <c r="BX48" s="23"/>
      <c r="BY48" s="23"/>
      <c r="BZ48" s="23"/>
      <c r="CA48" s="23"/>
      <c r="CB48" s="23"/>
      <c r="CC48" s="23"/>
      <c r="CD48" s="23">
        <f t="shared" si="316"/>
        <v>0</v>
      </c>
      <c r="CE48" s="23"/>
      <c r="CF48" s="23"/>
      <c r="CG48" s="23"/>
      <c r="CH48" s="23"/>
      <c r="CI48" s="23"/>
      <c r="CJ48" s="23"/>
      <c r="CK48" s="23"/>
      <c r="CL48" s="19"/>
      <c r="CM48" s="33"/>
      <c r="CN48" s="33"/>
      <c r="CO48" s="33"/>
      <c r="CP48" s="33"/>
      <c r="CQ48" s="33"/>
      <c r="CR48" s="33"/>
      <c r="CS48" s="33">
        <f t="shared" si="307"/>
        <v>0</v>
      </c>
      <c r="CT48" s="33"/>
      <c r="CU48" s="33"/>
      <c r="CV48" s="33"/>
      <c r="CW48" s="33"/>
      <c r="CX48" s="33"/>
      <c r="CY48" s="33"/>
      <c r="CZ48" s="33">
        <f t="shared" si="313"/>
        <v>0</v>
      </c>
      <c r="DA48" s="36">
        <f t="shared" si="308"/>
        <v>0</v>
      </c>
      <c r="DB48" s="23"/>
      <c r="DC48" s="23"/>
      <c r="DD48" s="23"/>
      <c r="DE48" s="23"/>
      <c r="DF48" s="23"/>
      <c r="DG48" s="23"/>
      <c r="DH48" s="24">
        <f t="shared" si="309"/>
        <v>0</v>
      </c>
      <c r="DI48" s="23"/>
      <c r="DJ48" s="23"/>
      <c r="DK48" s="23"/>
      <c r="DL48" s="23"/>
      <c r="DM48" s="23"/>
      <c r="DN48" s="23"/>
      <c r="DO48" s="23">
        <f t="shared" si="310"/>
        <v>0</v>
      </c>
      <c r="DP48" s="23">
        <f t="shared" si="311"/>
        <v>0</v>
      </c>
      <c r="DQ48" s="23"/>
      <c r="DR48" s="23"/>
      <c r="DS48" s="23"/>
      <c r="DT48" s="23"/>
      <c r="DU48" s="23"/>
      <c r="DV48" s="23"/>
      <c r="DW48" s="23">
        <f t="shared" si="326"/>
        <v>0</v>
      </c>
      <c r="DX48" s="23"/>
      <c r="DY48" s="23"/>
      <c r="DZ48" s="23"/>
      <c r="EA48" s="23"/>
      <c r="EB48" s="23"/>
      <c r="EC48" s="23"/>
      <c r="ED48" s="23">
        <f t="shared" si="304"/>
        <v>0</v>
      </c>
      <c r="EE48" s="92">
        <f t="shared" si="305"/>
        <v>0</v>
      </c>
      <c r="EF48" s="23"/>
      <c r="EG48" s="23"/>
      <c r="EH48" s="23"/>
      <c r="EI48" s="23"/>
      <c r="EJ48" s="23"/>
      <c r="EK48" s="19"/>
      <c r="EL48" s="24">
        <f t="shared" si="318"/>
        <v>0</v>
      </c>
      <c r="EM48" s="19"/>
      <c r="EN48" s="19"/>
      <c r="EO48" s="19"/>
      <c r="EP48" s="19"/>
      <c r="EQ48" s="19"/>
      <c r="ER48" s="19"/>
      <c r="ES48" s="19"/>
      <c r="ET48" s="19"/>
    </row>
    <row r="49" spans="1:150" x14ac:dyDescent="0.25">
      <c r="A49">
        <f t="shared" si="306"/>
        <v>45</v>
      </c>
      <c r="B49" t="str">
        <f t="shared" si="302"/>
        <v>J19-0838</v>
      </c>
      <c r="C49" s="19" t="s">
        <v>137</v>
      </c>
      <c r="D49" s="20" t="s">
        <v>138</v>
      </c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0"/>
      <c r="R49" s="21"/>
      <c r="S49" s="19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3">
        <v>3120</v>
      </c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>
        <f t="shared" si="319"/>
        <v>0</v>
      </c>
      <c r="AQ49" s="23"/>
      <c r="AR49" s="23"/>
      <c r="AS49" s="23"/>
      <c r="AT49" s="23"/>
      <c r="AU49" s="23">
        <f t="shared" si="320"/>
        <v>0</v>
      </c>
      <c r="AV49" s="23"/>
      <c r="AW49" s="23"/>
      <c r="AX49" s="23"/>
      <c r="AY49" s="23"/>
      <c r="AZ49" s="23">
        <f t="shared" si="321"/>
        <v>0</v>
      </c>
      <c r="BA49" s="23"/>
      <c r="BB49" s="23"/>
      <c r="BC49" s="23"/>
      <c r="BD49" s="23"/>
      <c r="BE49" s="24">
        <f t="shared" si="322"/>
        <v>0</v>
      </c>
      <c r="BF49" s="22"/>
      <c r="BG49" s="22"/>
      <c r="BH49" s="24"/>
      <c r="BI49" s="24"/>
      <c r="BJ49" s="24"/>
      <c r="BK49" s="22"/>
      <c r="BL49" s="22"/>
      <c r="BM49" s="24"/>
      <c r="BN49" s="24"/>
      <c r="BO49" s="24"/>
      <c r="BP49" s="24"/>
      <c r="BQ49" s="24"/>
      <c r="BR49" s="24"/>
      <c r="BS49" s="24"/>
      <c r="BT49" s="24">
        <f t="shared" si="323"/>
        <v>0</v>
      </c>
      <c r="BU49" s="22"/>
      <c r="BV49" s="23"/>
      <c r="BW49" s="24">
        <f t="shared" si="324"/>
        <v>0</v>
      </c>
      <c r="BX49" s="23"/>
      <c r="BY49" s="23"/>
      <c r="BZ49" s="23"/>
      <c r="CA49" s="23"/>
      <c r="CB49" s="23"/>
      <c r="CC49" s="23"/>
      <c r="CD49" s="23">
        <f t="shared" si="316"/>
        <v>0</v>
      </c>
      <c r="CE49" s="23"/>
      <c r="CF49" s="23"/>
      <c r="CG49" s="23"/>
      <c r="CH49" s="23"/>
      <c r="CI49" s="23"/>
      <c r="CJ49" s="23"/>
      <c r="CK49" s="23"/>
      <c r="CL49" s="19"/>
      <c r="CM49" s="33"/>
      <c r="CN49" s="33"/>
      <c r="CO49" s="33"/>
      <c r="CP49" s="33"/>
      <c r="CQ49" s="33"/>
      <c r="CR49" s="33"/>
      <c r="CS49" s="33">
        <f t="shared" si="307"/>
        <v>0</v>
      </c>
      <c r="CT49" s="33"/>
      <c r="CU49" s="33"/>
      <c r="CV49" s="33"/>
      <c r="CW49" s="33"/>
      <c r="CX49" s="33"/>
      <c r="CY49" s="33"/>
      <c r="CZ49" s="33">
        <f t="shared" si="313"/>
        <v>0</v>
      </c>
      <c r="DA49" s="36">
        <f t="shared" si="308"/>
        <v>0</v>
      </c>
      <c r="DB49" s="23"/>
      <c r="DC49" s="23"/>
      <c r="DD49" s="23"/>
      <c r="DE49" s="23"/>
      <c r="DF49" s="23"/>
      <c r="DG49" s="23"/>
      <c r="DH49" s="24">
        <f t="shared" si="309"/>
        <v>0</v>
      </c>
      <c r="DI49" s="23"/>
      <c r="DJ49" s="23"/>
      <c r="DK49" s="23"/>
      <c r="DL49" s="23"/>
      <c r="DM49" s="23"/>
      <c r="DN49" s="23"/>
      <c r="DO49" s="23">
        <f t="shared" si="310"/>
        <v>0</v>
      </c>
      <c r="DP49" s="23">
        <f t="shared" si="311"/>
        <v>0</v>
      </c>
      <c r="DQ49" s="23"/>
      <c r="DR49" s="23"/>
      <c r="DS49" s="23"/>
      <c r="DT49" s="23"/>
      <c r="DU49" s="23"/>
      <c r="DV49" s="23"/>
      <c r="DW49" s="23">
        <f t="shared" si="326"/>
        <v>0</v>
      </c>
      <c r="DX49" s="23"/>
      <c r="DY49" s="23"/>
      <c r="DZ49" s="23"/>
      <c r="EA49" s="23"/>
      <c r="EB49" s="23"/>
      <c r="EC49" s="23"/>
      <c r="ED49" s="23">
        <f t="shared" si="304"/>
        <v>0</v>
      </c>
      <c r="EE49" s="92">
        <f t="shared" si="305"/>
        <v>0</v>
      </c>
      <c r="EF49" s="23"/>
      <c r="EG49" s="23"/>
      <c r="EH49" s="23"/>
      <c r="EI49" s="23"/>
      <c r="EJ49" s="23"/>
      <c r="EK49" s="19"/>
      <c r="EL49" s="24">
        <f t="shared" si="318"/>
        <v>0</v>
      </c>
      <c r="EM49" s="19"/>
      <c r="EN49" s="19"/>
      <c r="EO49" s="19"/>
      <c r="EP49" s="19"/>
      <c r="EQ49" s="19"/>
      <c r="ER49" s="19"/>
      <c r="ES49" s="19"/>
      <c r="ET49" s="19"/>
    </row>
    <row r="50" spans="1:150" x14ac:dyDescent="0.25">
      <c r="A50">
        <f t="shared" si="306"/>
        <v>46</v>
      </c>
      <c r="B50" t="str">
        <f t="shared" si="302"/>
        <v>J19-0615</v>
      </c>
      <c r="C50" s="19" t="s">
        <v>139</v>
      </c>
      <c r="D50" s="20" t="s">
        <v>140</v>
      </c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0"/>
      <c r="R50" s="21"/>
      <c r="S50" s="19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3">
        <v>11700</v>
      </c>
      <c r="AE50" s="23"/>
      <c r="AF50" s="23"/>
      <c r="AG50" s="23">
        <v>2200</v>
      </c>
      <c r="AH50" s="23"/>
      <c r="AI50" s="23"/>
      <c r="AJ50" s="23"/>
      <c r="AK50" s="23"/>
      <c r="AL50" s="23"/>
      <c r="AM50" s="23"/>
      <c r="AN50" s="23"/>
      <c r="AO50" s="23"/>
      <c r="AP50" s="23">
        <f t="shared" si="319"/>
        <v>0</v>
      </c>
      <c r="AQ50" s="23"/>
      <c r="AR50" s="23"/>
      <c r="AS50" s="23"/>
      <c r="AT50" s="23"/>
      <c r="AU50" s="23">
        <f t="shared" si="320"/>
        <v>0</v>
      </c>
      <c r="AV50" s="23"/>
      <c r="AW50" s="23"/>
      <c r="AX50" s="23"/>
      <c r="AY50" s="23"/>
      <c r="AZ50" s="23">
        <f t="shared" si="321"/>
        <v>0</v>
      </c>
      <c r="BA50" s="23"/>
      <c r="BB50" s="23"/>
      <c r="BC50" s="23"/>
      <c r="BD50" s="23"/>
      <c r="BE50" s="24">
        <f t="shared" si="322"/>
        <v>0</v>
      </c>
      <c r="BF50" s="22"/>
      <c r="BG50" s="22"/>
      <c r="BH50" s="24"/>
      <c r="BI50" s="24"/>
      <c r="BJ50" s="24"/>
      <c r="BK50" s="22"/>
      <c r="BL50" s="22"/>
      <c r="BM50" s="24"/>
      <c r="BN50" s="24"/>
      <c r="BO50" s="24"/>
      <c r="BP50" s="24"/>
      <c r="BQ50" s="24"/>
      <c r="BR50" s="24"/>
      <c r="BS50" s="24"/>
      <c r="BT50" s="24">
        <f t="shared" si="323"/>
        <v>0</v>
      </c>
      <c r="BU50" s="22"/>
      <c r="BV50" s="23"/>
      <c r="BW50" s="24">
        <f t="shared" si="324"/>
        <v>0</v>
      </c>
      <c r="BX50" s="23"/>
      <c r="BY50" s="23"/>
      <c r="BZ50" s="23"/>
      <c r="CA50" s="23"/>
      <c r="CB50" s="23"/>
      <c r="CC50" s="23"/>
      <c r="CD50" s="23">
        <f t="shared" si="316"/>
        <v>0</v>
      </c>
      <c r="CE50" s="23"/>
      <c r="CF50" s="23"/>
      <c r="CG50" s="23"/>
      <c r="CH50" s="23"/>
      <c r="CI50" s="23"/>
      <c r="CJ50" s="23"/>
      <c r="CK50" s="23"/>
      <c r="CL50" s="19"/>
      <c r="CM50" s="33"/>
      <c r="CN50" s="33"/>
      <c r="CO50" s="33"/>
      <c r="CP50" s="33"/>
      <c r="CQ50" s="33"/>
      <c r="CR50" s="33"/>
      <c r="CS50" s="33">
        <f t="shared" si="307"/>
        <v>0</v>
      </c>
      <c r="CT50" s="33"/>
      <c r="CU50" s="33"/>
      <c r="CV50" s="33"/>
      <c r="CW50" s="33"/>
      <c r="CX50" s="33"/>
      <c r="CY50" s="33"/>
      <c r="CZ50" s="33">
        <f t="shared" si="313"/>
        <v>0</v>
      </c>
      <c r="DA50" s="36">
        <f t="shared" si="308"/>
        <v>0</v>
      </c>
      <c r="DB50" s="23"/>
      <c r="DC50" s="23"/>
      <c r="DD50" s="23"/>
      <c r="DE50" s="23"/>
      <c r="DF50" s="23"/>
      <c r="DG50" s="23"/>
      <c r="DH50" s="24">
        <f t="shared" si="309"/>
        <v>0</v>
      </c>
      <c r="DI50" s="23"/>
      <c r="DJ50" s="23"/>
      <c r="DK50" s="23"/>
      <c r="DL50" s="23"/>
      <c r="DM50" s="23"/>
      <c r="DN50" s="23"/>
      <c r="DO50" s="23">
        <f t="shared" si="310"/>
        <v>0</v>
      </c>
      <c r="DP50" s="23">
        <f t="shared" si="311"/>
        <v>0</v>
      </c>
      <c r="DQ50" s="23"/>
      <c r="DR50" s="23"/>
      <c r="DS50" s="23"/>
      <c r="DT50" s="23"/>
      <c r="DU50" s="23"/>
      <c r="DV50" s="23"/>
      <c r="DW50" s="23">
        <f t="shared" si="326"/>
        <v>0</v>
      </c>
      <c r="DX50" s="23"/>
      <c r="DY50" s="23"/>
      <c r="DZ50" s="23"/>
      <c r="EA50" s="23"/>
      <c r="EB50" s="23"/>
      <c r="EC50" s="23"/>
      <c r="ED50" s="23">
        <f t="shared" si="304"/>
        <v>0</v>
      </c>
      <c r="EE50" s="92">
        <f t="shared" si="305"/>
        <v>0</v>
      </c>
      <c r="EF50" s="23"/>
      <c r="EG50" s="23"/>
      <c r="EH50" s="23"/>
      <c r="EI50" s="23"/>
      <c r="EJ50" s="23"/>
      <c r="EK50" s="19"/>
      <c r="EL50" s="24">
        <f t="shared" si="318"/>
        <v>0</v>
      </c>
      <c r="EM50" s="19"/>
      <c r="EN50" s="19"/>
      <c r="EO50" s="19"/>
      <c r="EP50" s="19"/>
      <c r="EQ50" s="19"/>
      <c r="ER50" s="19"/>
      <c r="ES50" s="19"/>
      <c r="ET50" s="19"/>
    </row>
    <row r="51" spans="1:150" x14ac:dyDescent="0.25">
      <c r="A51">
        <f t="shared" si="306"/>
        <v>47</v>
      </c>
      <c r="B51" t="str">
        <f t="shared" si="302"/>
        <v>J20-0318</v>
      </c>
      <c r="C51" s="19" t="s">
        <v>141</v>
      </c>
      <c r="D51" s="20" t="s">
        <v>142</v>
      </c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0"/>
      <c r="R51" s="21"/>
      <c r="S51" s="19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3"/>
      <c r="AE51" s="23"/>
      <c r="AF51" s="23"/>
      <c r="AG51" s="23">
        <v>29728</v>
      </c>
      <c r="AH51" s="23"/>
      <c r="AI51" s="23"/>
      <c r="AJ51" s="23"/>
      <c r="AK51" s="23"/>
      <c r="AL51" s="23"/>
      <c r="AM51" s="23"/>
      <c r="AN51" s="23"/>
      <c r="AO51" s="23"/>
      <c r="AP51" s="23">
        <f t="shared" si="319"/>
        <v>0</v>
      </c>
      <c r="AQ51" s="23"/>
      <c r="AR51" s="23"/>
      <c r="AS51" s="23"/>
      <c r="AT51" s="23"/>
      <c r="AU51" s="23">
        <f t="shared" si="320"/>
        <v>0</v>
      </c>
      <c r="AV51" s="23"/>
      <c r="AW51" s="23"/>
      <c r="AX51" s="23"/>
      <c r="AY51" s="23"/>
      <c r="AZ51" s="23">
        <f t="shared" si="321"/>
        <v>0</v>
      </c>
      <c r="BA51" s="23"/>
      <c r="BB51" s="23"/>
      <c r="BC51" s="23"/>
      <c r="BD51" s="23"/>
      <c r="BE51" s="24">
        <f t="shared" si="322"/>
        <v>0</v>
      </c>
      <c r="BF51" s="22"/>
      <c r="BG51" s="22"/>
      <c r="BH51" s="24"/>
      <c r="BI51" s="24"/>
      <c r="BJ51" s="24"/>
      <c r="BK51" s="22"/>
      <c r="BL51" s="22"/>
      <c r="BM51" s="24"/>
      <c r="BN51" s="24"/>
      <c r="BO51" s="24"/>
      <c r="BP51" s="24"/>
      <c r="BQ51" s="24"/>
      <c r="BR51" s="24"/>
      <c r="BS51" s="24"/>
      <c r="BT51" s="24">
        <f t="shared" si="323"/>
        <v>0</v>
      </c>
      <c r="BU51" s="22"/>
      <c r="BV51" s="23"/>
      <c r="BW51" s="24">
        <f t="shared" si="324"/>
        <v>0</v>
      </c>
      <c r="BX51" s="23"/>
      <c r="BY51" s="23"/>
      <c r="BZ51" s="23"/>
      <c r="CA51" s="23"/>
      <c r="CB51" s="23"/>
      <c r="CC51" s="23"/>
      <c r="CD51" s="23">
        <f t="shared" si="316"/>
        <v>0</v>
      </c>
      <c r="CE51" s="23"/>
      <c r="CF51" s="23"/>
      <c r="CG51" s="23"/>
      <c r="CH51" s="23"/>
      <c r="CI51" s="23"/>
      <c r="CJ51" s="23"/>
      <c r="CK51" s="23"/>
      <c r="CL51" s="19"/>
      <c r="CM51" s="33"/>
      <c r="CN51" s="33"/>
      <c r="CO51" s="33"/>
      <c r="CP51" s="33"/>
      <c r="CQ51" s="33"/>
      <c r="CR51" s="33"/>
      <c r="CS51" s="33">
        <f t="shared" si="307"/>
        <v>0</v>
      </c>
      <c r="CT51" s="33"/>
      <c r="CU51" s="33"/>
      <c r="CV51" s="33"/>
      <c r="CW51" s="33"/>
      <c r="CX51" s="33"/>
      <c r="CY51" s="33"/>
      <c r="CZ51" s="33">
        <f t="shared" si="313"/>
        <v>0</v>
      </c>
      <c r="DA51" s="36">
        <f t="shared" si="308"/>
        <v>0</v>
      </c>
      <c r="DB51" s="23"/>
      <c r="DC51" s="23"/>
      <c r="DD51" s="23"/>
      <c r="DE51" s="23"/>
      <c r="DF51" s="23"/>
      <c r="DG51" s="23"/>
      <c r="DH51" s="24">
        <f t="shared" si="309"/>
        <v>0</v>
      </c>
      <c r="DI51" s="23"/>
      <c r="DJ51" s="23"/>
      <c r="DK51" s="23"/>
      <c r="DL51" s="23"/>
      <c r="DM51" s="23"/>
      <c r="DN51" s="23"/>
      <c r="DO51" s="23">
        <f t="shared" si="310"/>
        <v>0</v>
      </c>
      <c r="DP51" s="23">
        <f t="shared" si="311"/>
        <v>0</v>
      </c>
      <c r="DQ51" s="23"/>
      <c r="DR51" s="23"/>
      <c r="DS51" s="23"/>
      <c r="DT51" s="23"/>
      <c r="DU51" s="23"/>
      <c r="DV51" s="23"/>
      <c r="DW51" s="23">
        <f t="shared" si="326"/>
        <v>0</v>
      </c>
      <c r="DX51" s="23"/>
      <c r="DY51" s="23"/>
      <c r="DZ51" s="23"/>
      <c r="EA51" s="23"/>
      <c r="EB51" s="23"/>
      <c r="EC51" s="23"/>
      <c r="ED51" s="23">
        <f t="shared" si="304"/>
        <v>0</v>
      </c>
      <c r="EE51" s="92">
        <f t="shared" si="305"/>
        <v>0</v>
      </c>
      <c r="EF51" s="23"/>
      <c r="EG51" s="23"/>
      <c r="EH51" s="23"/>
      <c r="EI51" s="23"/>
      <c r="EJ51" s="23"/>
      <c r="EK51" s="19"/>
      <c r="EL51" s="24">
        <f t="shared" si="318"/>
        <v>0</v>
      </c>
      <c r="EM51" s="19"/>
      <c r="EN51" s="19"/>
      <c r="EO51" s="19"/>
      <c r="EP51" s="19"/>
      <c r="EQ51" s="19"/>
      <c r="ER51" s="19"/>
      <c r="ES51" s="19"/>
      <c r="ET51" s="19"/>
    </row>
    <row r="52" spans="1:150" x14ac:dyDescent="0.25">
      <c r="A52">
        <f t="shared" si="306"/>
        <v>48</v>
      </c>
      <c r="B52" t="str">
        <f t="shared" si="302"/>
        <v>J20-0122</v>
      </c>
      <c r="C52" s="19" t="s">
        <v>143</v>
      </c>
      <c r="D52" s="20" t="s">
        <v>144</v>
      </c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0"/>
      <c r="R52" s="21"/>
      <c r="S52" s="19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3"/>
      <c r="AE52" s="23"/>
      <c r="AF52" s="23"/>
      <c r="AG52" s="23">
        <v>8548</v>
      </c>
      <c r="AH52" s="23"/>
      <c r="AI52" s="23"/>
      <c r="AJ52" s="23"/>
      <c r="AK52" s="23"/>
      <c r="AL52" s="23"/>
      <c r="AM52" s="23"/>
      <c r="AN52" s="23"/>
      <c r="AO52" s="23"/>
      <c r="AP52" s="23">
        <f t="shared" si="319"/>
        <v>0</v>
      </c>
      <c r="AQ52" s="23"/>
      <c r="AR52" s="23"/>
      <c r="AS52" s="23"/>
      <c r="AT52" s="23"/>
      <c r="AU52" s="23">
        <f t="shared" si="320"/>
        <v>0</v>
      </c>
      <c r="AV52" s="23"/>
      <c r="AW52" s="23"/>
      <c r="AX52" s="23"/>
      <c r="AY52" s="23"/>
      <c r="AZ52" s="23">
        <f t="shared" si="321"/>
        <v>0</v>
      </c>
      <c r="BA52" s="23"/>
      <c r="BB52" s="23"/>
      <c r="BC52" s="23"/>
      <c r="BD52" s="23"/>
      <c r="BE52" s="24">
        <f t="shared" si="322"/>
        <v>0</v>
      </c>
      <c r="BF52" s="22"/>
      <c r="BG52" s="22"/>
      <c r="BH52" s="24"/>
      <c r="BI52" s="24"/>
      <c r="BJ52" s="24"/>
      <c r="BK52" s="22"/>
      <c r="BL52" s="22"/>
      <c r="BM52" s="24"/>
      <c r="BN52" s="24"/>
      <c r="BO52" s="24"/>
      <c r="BP52" s="24"/>
      <c r="BQ52" s="24"/>
      <c r="BR52" s="24"/>
      <c r="BS52" s="24"/>
      <c r="BT52" s="24">
        <f t="shared" si="323"/>
        <v>0</v>
      </c>
      <c r="BU52" s="22"/>
      <c r="BV52" s="23"/>
      <c r="BW52" s="24">
        <f t="shared" si="324"/>
        <v>0</v>
      </c>
      <c r="BX52" s="23"/>
      <c r="BY52" s="23"/>
      <c r="BZ52" s="23"/>
      <c r="CA52" s="23"/>
      <c r="CB52" s="23"/>
      <c r="CC52" s="23"/>
      <c r="CD52" s="23">
        <f t="shared" si="316"/>
        <v>0</v>
      </c>
      <c r="CE52" s="23"/>
      <c r="CF52" s="23"/>
      <c r="CG52" s="23"/>
      <c r="CH52" s="23"/>
      <c r="CI52" s="23"/>
      <c r="CJ52" s="23"/>
      <c r="CK52" s="23"/>
      <c r="CL52" s="19"/>
      <c r="CM52" s="33"/>
      <c r="CN52" s="33"/>
      <c r="CO52" s="33"/>
      <c r="CP52" s="33"/>
      <c r="CQ52" s="33"/>
      <c r="CR52" s="33"/>
      <c r="CS52" s="33">
        <f t="shared" si="307"/>
        <v>0</v>
      </c>
      <c r="CT52" s="33"/>
      <c r="CU52" s="33"/>
      <c r="CV52" s="33"/>
      <c r="CW52" s="33"/>
      <c r="CX52" s="33"/>
      <c r="CY52" s="33"/>
      <c r="CZ52" s="33">
        <f t="shared" si="313"/>
        <v>0</v>
      </c>
      <c r="DA52" s="36">
        <f t="shared" si="308"/>
        <v>0</v>
      </c>
      <c r="DB52" s="23"/>
      <c r="DC52" s="23"/>
      <c r="DD52" s="23"/>
      <c r="DE52" s="23"/>
      <c r="DF52" s="23"/>
      <c r="DG52" s="23"/>
      <c r="DH52" s="24">
        <f t="shared" si="309"/>
        <v>0</v>
      </c>
      <c r="DI52" s="23"/>
      <c r="DJ52" s="23"/>
      <c r="DK52" s="23"/>
      <c r="DL52" s="23"/>
      <c r="DM52" s="23"/>
      <c r="DN52" s="23"/>
      <c r="DO52" s="23">
        <f t="shared" si="310"/>
        <v>0</v>
      </c>
      <c r="DP52" s="23">
        <f t="shared" si="311"/>
        <v>0</v>
      </c>
      <c r="DQ52" s="23"/>
      <c r="DR52" s="23"/>
      <c r="DS52" s="23"/>
      <c r="DT52" s="23"/>
      <c r="DU52" s="23"/>
      <c r="DV52" s="23"/>
      <c r="DW52" s="23">
        <f t="shared" si="326"/>
        <v>0</v>
      </c>
      <c r="DX52" s="23"/>
      <c r="DY52" s="23"/>
      <c r="DZ52" s="23"/>
      <c r="EA52" s="23"/>
      <c r="EB52" s="23"/>
      <c r="EC52" s="23"/>
      <c r="ED52" s="23">
        <f t="shared" si="304"/>
        <v>0</v>
      </c>
      <c r="EE52" s="92">
        <f t="shared" si="305"/>
        <v>0</v>
      </c>
      <c r="EF52" s="23"/>
      <c r="EG52" s="23"/>
      <c r="EH52" s="23"/>
      <c r="EI52" s="23"/>
      <c r="EJ52" s="23"/>
      <c r="EK52" s="19"/>
      <c r="EL52" s="24">
        <f t="shared" si="318"/>
        <v>0</v>
      </c>
      <c r="EM52" s="19"/>
      <c r="EN52" s="19"/>
      <c r="EO52" s="19"/>
      <c r="EP52" s="19"/>
      <c r="EQ52" s="19"/>
      <c r="ER52" s="19"/>
      <c r="ES52" s="19"/>
      <c r="ET52" s="19"/>
    </row>
    <row r="53" spans="1:150" x14ac:dyDescent="0.25">
      <c r="A53">
        <f t="shared" si="306"/>
        <v>49</v>
      </c>
      <c r="B53" t="str">
        <f t="shared" si="302"/>
        <v>J20-0231</v>
      </c>
      <c r="C53" s="19" t="s">
        <v>145</v>
      </c>
      <c r="D53" s="20" t="s">
        <v>146</v>
      </c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0"/>
      <c r="R53" s="21"/>
      <c r="S53" s="19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3"/>
      <c r="AE53" s="23"/>
      <c r="AF53" s="23"/>
      <c r="AG53" s="23">
        <v>13050</v>
      </c>
      <c r="AH53" s="23"/>
      <c r="AI53" s="23">
        <v>19666</v>
      </c>
      <c r="AJ53" s="23"/>
      <c r="AK53" s="23"/>
      <c r="AL53" s="23">
        <v>16620</v>
      </c>
      <c r="AM53" s="23"/>
      <c r="AN53" s="32">
        <f>11320+20307</f>
        <v>31627</v>
      </c>
      <c r="AO53" s="32"/>
      <c r="AP53" s="23">
        <f t="shared" si="319"/>
        <v>48247</v>
      </c>
      <c r="AQ53" s="32">
        <v>22151</v>
      </c>
      <c r="AR53" s="32"/>
      <c r="AS53" s="23">
        <v>16501</v>
      </c>
      <c r="AT53" s="23"/>
      <c r="AU53" s="23">
        <f t="shared" si="320"/>
        <v>38652</v>
      </c>
      <c r="AV53" s="23">
        <v>38489</v>
      </c>
      <c r="AW53" s="23"/>
      <c r="AX53" s="23">
        <v>27650</v>
      </c>
      <c r="AY53" s="23"/>
      <c r="AZ53" s="23">
        <f t="shared" si="321"/>
        <v>66139</v>
      </c>
      <c r="BA53" s="23"/>
      <c r="BB53" s="23"/>
      <c r="BC53" s="23"/>
      <c r="BD53" s="23"/>
      <c r="BE53" s="24">
        <f t="shared" si="322"/>
        <v>0</v>
      </c>
      <c r="BF53" s="24">
        <v>12908</v>
      </c>
      <c r="BG53" s="22"/>
      <c r="BH53" s="24"/>
      <c r="BI53" s="24"/>
      <c r="BJ53" s="24">
        <f t="shared" si="325"/>
        <v>12908</v>
      </c>
      <c r="BK53" s="22"/>
      <c r="BL53" s="22"/>
      <c r="BM53" s="24">
        <v>1313</v>
      </c>
      <c r="BN53" s="24"/>
      <c r="BO53" s="24"/>
      <c r="BP53" s="24"/>
      <c r="BQ53" s="24"/>
      <c r="BR53" s="24">
        <v>58600</v>
      </c>
      <c r="BS53" s="24"/>
      <c r="BT53" s="24">
        <f t="shared" si="323"/>
        <v>58600</v>
      </c>
      <c r="BU53" s="22"/>
      <c r="BV53" s="23"/>
      <c r="BW53" s="24">
        <f t="shared" si="324"/>
        <v>58600</v>
      </c>
      <c r="BX53" s="23"/>
      <c r="BY53" s="23"/>
      <c r="BZ53" s="23"/>
      <c r="CA53" s="23"/>
      <c r="CB53" s="23"/>
      <c r="CC53" s="23"/>
      <c r="CD53" s="23">
        <f t="shared" si="316"/>
        <v>0</v>
      </c>
      <c r="CE53" s="23"/>
      <c r="CF53" s="23"/>
      <c r="CG53" s="23"/>
      <c r="CH53" s="23"/>
      <c r="CI53" s="23"/>
      <c r="CJ53" s="23"/>
      <c r="CK53" s="23"/>
      <c r="CL53" s="19"/>
      <c r="CM53" s="33"/>
      <c r="CN53" s="33"/>
      <c r="CO53" s="33"/>
      <c r="CP53" s="33"/>
      <c r="CQ53" s="33"/>
      <c r="CR53" s="33"/>
      <c r="CS53" s="33">
        <f t="shared" si="307"/>
        <v>0</v>
      </c>
      <c r="CT53" s="33"/>
      <c r="CU53" s="33"/>
      <c r="CV53" s="33"/>
      <c r="CW53" s="33"/>
      <c r="CX53" s="33"/>
      <c r="CY53" s="33"/>
      <c r="CZ53" s="33">
        <f t="shared" si="313"/>
        <v>0</v>
      </c>
      <c r="DA53" s="36">
        <f t="shared" si="308"/>
        <v>0</v>
      </c>
      <c r="DB53" s="23"/>
      <c r="DC53" s="23"/>
      <c r="DD53" s="23"/>
      <c r="DE53" s="23"/>
      <c r="DF53" s="23"/>
      <c r="DG53" s="23"/>
      <c r="DH53" s="24">
        <f t="shared" si="309"/>
        <v>0</v>
      </c>
      <c r="DI53" s="23"/>
      <c r="DJ53" s="23"/>
      <c r="DK53" s="23"/>
      <c r="DL53" s="23"/>
      <c r="DM53" s="23"/>
      <c r="DN53" s="23"/>
      <c r="DO53" s="23">
        <f t="shared" si="310"/>
        <v>0</v>
      </c>
      <c r="DP53" s="23">
        <f t="shared" si="311"/>
        <v>0</v>
      </c>
      <c r="DQ53" s="23"/>
      <c r="DR53" s="23"/>
      <c r="DS53" s="23"/>
      <c r="DT53" s="23"/>
      <c r="DU53" s="23"/>
      <c r="DV53" s="23"/>
      <c r="DW53" s="23">
        <f t="shared" si="326"/>
        <v>0</v>
      </c>
      <c r="DX53" s="23"/>
      <c r="DY53" s="23"/>
      <c r="DZ53" s="23"/>
      <c r="EA53" s="23"/>
      <c r="EB53" s="23"/>
      <c r="EC53" s="23"/>
      <c r="ED53" s="23">
        <f t="shared" si="304"/>
        <v>0</v>
      </c>
      <c r="EE53" s="92">
        <f t="shared" si="305"/>
        <v>0</v>
      </c>
      <c r="EF53" s="23"/>
      <c r="EG53" s="23"/>
      <c r="EH53" s="23"/>
      <c r="EI53" s="23"/>
      <c r="EJ53" s="23"/>
      <c r="EK53" s="19"/>
      <c r="EL53" s="24">
        <f t="shared" si="318"/>
        <v>0</v>
      </c>
      <c r="EM53" s="19"/>
      <c r="EN53" s="19"/>
      <c r="EO53" s="19"/>
      <c r="EP53" s="19"/>
      <c r="EQ53" s="19"/>
      <c r="ER53" s="19"/>
      <c r="ES53" s="19"/>
      <c r="ET53" s="19"/>
    </row>
    <row r="54" spans="1:150" x14ac:dyDescent="0.25">
      <c r="A54">
        <f t="shared" si="306"/>
        <v>50</v>
      </c>
      <c r="B54" t="str">
        <f t="shared" si="302"/>
        <v>J19-1151</v>
      </c>
      <c r="C54" s="19" t="s">
        <v>147</v>
      </c>
      <c r="D54" s="20" t="s">
        <v>148</v>
      </c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0"/>
      <c r="R54" s="21"/>
      <c r="S54" s="19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3"/>
      <c r="AE54" s="23"/>
      <c r="AF54" s="23"/>
      <c r="AG54" s="23">
        <v>11150</v>
      </c>
      <c r="AH54" s="23"/>
      <c r="AI54" s="23">
        <v>14190</v>
      </c>
      <c r="AJ54" s="23"/>
      <c r="AK54" s="23"/>
      <c r="AL54" s="23">
        <v>24380</v>
      </c>
      <c r="AM54" s="23"/>
      <c r="AN54" s="23"/>
      <c r="AO54" s="23"/>
      <c r="AP54" s="23">
        <f t="shared" si="319"/>
        <v>24380</v>
      </c>
      <c r="AQ54" s="23"/>
      <c r="AR54" s="23"/>
      <c r="AS54" s="23">
        <v>11860</v>
      </c>
      <c r="AT54" s="23"/>
      <c r="AU54" s="23">
        <f t="shared" si="320"/>
        <v>11860</v>
      </c>
      <c r="AV54" s="23"/>
      <c r="AW54" s="23"/>
      <c r="AX54" s="23"/>
      <c r="AY54" s="23"/>
      <c r="AZ54" s="23">
        <f t="shared" si="321"/>
        <v>0</v>
      </c>
      <c r="BA54" s="23">
        <v>8165</v>
      </c>
      <c r="BB54" s="23"/>
      <c r="BC54" s="23"/>
      <c r="BD54" s="23"/>
      <c r="BE54" s="24">
        <f t="shared" si="322"/>
        <v>8165</v>
      </c>
      <c r="BF54" s="22"/>
      <c r="BG54" s="22"/>
      <c r="BH54" s="24"/>
      <c r="BI54" s="24"/>
      <c r="BJ54" s="24"/>
      <c r="BK54" s="22"/>
      <c r="BL54" s="22"/>
      <c r="BM54" s="24"/>
      <c r="BN54" s="24"/>
      <c r="BO54" s="24"/>
      <c r="BP54" s="24"/>
      <c r="BQ54" s="24"/>
      <c r="BR54" s="24"/>
      <c r="BS54" s="24"/>
      <c r="BT54" s="24">
        <f t="shared" si="323"/>
        <v>0</v>
      </c>
      <c r="BU54" s="22"/>
      <c r="BV54" s="23"/>
      <c r="BW54" s="24">
        <f t="shared" si="324"/>
        <v>0</v>
      </c>
      <c r="BX54" s="23"/>
      <c r="BY54" s="23"/>
      <c r="BZ54" s="23"/>
      <c r="CA54" s="23"/>
      <c r="CB54" s="23"/>
      <c r="CC54" s="23"/>
      <c r="CD54" s="23">
        <f t="shared" si="316"/>
        <v>0</v>
      </c>
      <c r="CE54" s="23"/>
      <c r="CF54" s="23"/>
      <c r="CG54" s="23"/>
      <c r="CH54" s="23"/>
      <c r="CI54" s="23"/>
      <c r="CJ54" s="23"/>
      <c r="CK54" s="23"/>
      <c r="CL54" s="19"/>
      <c r="CM54" s="33"/>
      <c r="CN54" s="33"/>
      <c r="CO54" s="33"/>
      <c r="CP54" s="33"/>
      <c r="CQ54" s="33"/>
      <c r="CR54" s="33"/>
      <c r="CS54" s="33">
        <f t="shared" si="307"/>
        <v>0</v>
      </c>
      <c r="CT54" s="33"/>
      <c r="CU54" s="33"/>
      <c r="CV54" s="33"/>
      <c r="CW54" s="33"/>
      <c r="CX54" s="33"/>
      <c r="CY54" s="33"/>
      <c r="CZ54" s="33">
        <f t="shared" si="313"/>
        <v>0</v>
      </c>
      <c r="DA54" s="36">
        <f t="shared" si="308"/>
        <v>0</v>
      </c>
      <c r="DB54" s="23"/>
      <c r="DC54" s="23"/>
      <c r="DD54" s="23"/>
      <c r="DE54" s="23"/>
      <c r="DF54" s="23"/>
      <c r="DG54" s="23"/>
      <c r="DH54" s="24">
        <f t="shared" si="309"/>
        <v>0</v>
      </c>
      <c r="DI54" s="23"/>
      <c r="DJ54" s="23"/>
      <c r="DK54" s="23"/>
      <c r="DL54" s="23"/>
      <c r="DM54" s="23"/>
      <c r="DN54" s="23"/>
      <c r="DO54" s="23">
        <f t="shared" si="310"/>
        <v>0</v>
      </c>
      <c r="DP54" s="23">
        <f t="shared" si="311"/>
        <v>0</v>
      </c>
      <c r="DQ54" s="23"/>
      <c r="DR54" s="23"/>
      <c r="DS54" s="23"/>
      <c r="DT54" s="23"/>
      <c r="DU54" s="23"/>
      <c r="DV54" s="23"/>
      <c r="DW54" s="23">
        <f t="shared" si="326"/>
        <v>0</v>
      </c>
      <c r="DX54" s="23"/>
      <c r="DY54" s="23"/>
      <c r="DZ54" s="23"/>
      <c r="EA54" s="23"/>
      <c r="EB54" s="23"/>
      <c r="EC54" s="23"/>
      <c r="ED54" s="23">
        <f t="shared" si="304"/>
        <v>0</v>
      </c>
      <c r="EE54" s="92">
        <f t="shared" si="305"/>
        <v>0</v>
      </c>
      <c r="EF54" s="23"/>
      <c r="EG54" s="23"/>
      <c r="EH54" s="23"/>
      <c r="EI54" s="23"/>
      <c r="EJ54" s="23"/>
      <c r="EK54" s="19"/>
      <c r="EL54" s="24">
        <f t="shared" si="318"/>
        <v>0</v>
      </c>
      <c r="EM54" s="19"/>
      <c r="EN54" s="19"/>
      <c r="EO54" s="19"/>
      <c r="EP54" s="19"/>
      <c r="EQ54" s="19"/>
      <c r="ER54" s="19"/>
      <c r="ES54" s="19"/>
      <c r="ET54" s="19"/>
    </row>
    <row r="55" spans="1:150" x14ac:dyDescent="0.25">
      <c r="A55">
        <f t="shared" si="306"/>
        <v>51</v>
      </c>
      <c r="B55" t="str">
        <f t="shared" si="302"/>
        <v>J20-0420</v>
      </c>
      <c r="C55" s="19" t="s">
        <v>149</v>
      </c>
      <c r="D55" s="20" t="s">
        <v>150</v>
      </c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0"/>
      <c r="R55" s="21"/>
      <c r="S55" s="19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3">
        <v>2575</v>
      </c>
      <c r="AJ55" s="23"/>
      <c r="AK55" s="23"/>
      <c r="AL55" s="23">
        <f>65039+8250</f>
        <v>73289</v>
      </c>
      <c r="AM55" s="23"/>
      <c r="AN55" s="32">
        <f>63016+130286+2112</f>
        <v>195414</v>
      </c>
      <c r="AO55" s="32"/>
      <c r="AP55" s="23">
        <f t="shared" si="319"/>
        <v>268703</v>
      </c>
      <c r="AQ55" s="32">
        <f>71340+120596</f>
        <v>191936</v>
      </c>
      <c r="AR55" s="32"/>
      <c r="AS55" s="23">
        <f>57863+106629</f>
        <v>164492</v>
      </c>
      <c r="AT55" s="23"/>
      <c r="AU55" s="23">
        <f t="shared" si="320"/>
        <v>356428</v>
      </c>
      <c r="AV55" s="23">
        <f>54202+83867</f>
        <v>138069</v>
      </c>
      <c r="AW55" s="23"/>
      <c r="AX55" s="23">
        <f>23850+39140</f>
        <v>62990</v>
      </c>
      <c r="AY55" s="23"/>
      <c r="AZ55" s="23">
        <f t="shared" si="321"/>
        <v>201059</v>
      </c>
      <c r="BA55" s="23"/>
      <c r="BB55" s="23"/>
      <c r="BC55" s="23"/>
      <c r="BD55" s="23"/>
      <c r="BE55" s="24">
        <f t="shared" si="322"/>
        <v>0</v>
      </c>
      <c r="BF55" s="24">
        <f>15038+65825</f>
        <v>80863</v>
      </c>
      <c r="BG55" s="22"/>
      <c r="BH55" s="24">
        <f>3277+60817+12942</f>
        <v>77036</v>
      </c>
      <c r="BI55" s="24"/>
      <c r="BJ55" s="24">
        <f t="shared" si="325"/>
        <v>157899</v>
      </c>
      <c r="BK55" s="22">
        <v>15200</v>
      </c>
      <c r="BL55" s="22"/>
      <c r="BM55" s="24">
        <v>26800</v>
      </c>
      <c r="BN55" s="24"/>
      <c r="BO55" s="24"/>
      <c r="BP55" s="24"/>
      <c r="BQ55" s="24"/>
      <c r="BR55" s="24"/>
      <c r="BS55" s="24"/>
      <c r="BT55" s="24">
        <f t="shared" si="323"/>
        <v>0</v>
      </c>
      <c r="BU55" s="22">
        <v>11999</v>
      </c>
      <c r="BV55" s="23">
        <v>3975</v>
      </c>
      <c r="BW55" s="24">
        <f t="shared" si="324"/>
        <v>15974</v>
      </c>
      <c r="BX55" s="23"/>
      <c r="BY55" s="23"/>
      <c r="BZ55" s="23"/>
      <c r="CA55" s="23"/>
      <c r="CB55" s="23"/>
      <c r="CC55" s="23"/>
      <c r="CD55" s="23">
        <f t="shared" si="316"/>
        <v>0</v>
      </c>
      <c r="CE55" s="23"/>
      <c r="CF55" s="23"/>
      <c r="CG55" s="23"/>
      <c r="CH55" s="23"/>
      <c r="CI55" s="23"/>
      <c r="CJ55" s="23"/>
      <c r="CK55" s="23"/>
      <c r="CL55" s="19"/>
      <c r="CM55" s="33"/>
      <c r="CN55" s="33"/>
      <c r="CO55" s="33"/>
      <c r="CP55" s="33"/>
      <c r="CQ55" s="33"/>
      <c r="CR55" s="33"/>
      <c r="CS55" s="33">
        <f t="shared" si="307"/>
        <v>0</v>
      </c>
      <c r="CT55" s="33"/>
      <c r="CU55" s="33"/>
      <c r="CV55" s="33"/>
      <c r="CW55" s="33"/>
      <c r="CX55" s="33"/>
      <c r="CY55" s="33"/>
      <c r="CZ55" s="33">
        <f t="shared" si="313"/>
        <v>0</v>
      </c>
      <c r="DA55" s="36">
        <f t="shared" si="308"/>
        <v>0</v>
      </c>
      <c r="DB55" s="23"/>
      <c r="DC55" s="23"/>
      <c r="DD55" s="23"/>
      <c r="DE55" s="23"/>
      <c r="DF55" s="23"/>
      <c r="DG55" s="23"/>
      <c r="DH55" s="24">
        <f t="shared" si="309"/>
        <v>0</v>
      </c>
      <c r="DI55" s="23"/>
      <c r="DJ55" s="23"/>
      <c r="DK55" s="23"/>
      <c r="DL55" s="23"/>
      <c r="DM55" s="23"/>
      <c r="DN55" s="23"/>
      <c r="DO55" s="23">
        <f t="shared" si="310"/>
        <v>0</v>
      </c>
      <c r="DP55" s="23">
        <f t="shared" si="311"/>
        <v>0</v>
      </c>
      <c r="DQ55" s="23"/>
      <c r="DR55" s="23"/>
      <c r="DS55" s="23"/>
      <c r="DT55" s="23"/>
      <c r="DU55" s="23"/>
      <c r="DV55" s="23"/>
      <c r="DW55" s="23">
        <f t="shared" si="326"/>
        <v>0</v>
      </c>
      <c r="DX55" s="23"/>
      <c r="DY55" s="23"/>
      <c r="DZ55" s="23"/>
      <c r="EA55" s="23"/>
      <c r="EB55" s="23"/>
      <c r="EC55" s="23"/>
      <c r="ED55" s="23">
        <f t="shared" si="304"/>
        <v>0</v>
      </c>
      <c r="EE55" s="92">
        <f t="shared" si="305"/>
        <v>0</v>
      </c>
      <c r="EF55" s="23"/>
      <c r="EG55" s="23"/>
      <c r="EH55" s="23"/>
      <c r="EI55" s="23"/>
      <c r="EJ55" s="23"/>
      <c r="EK55" s="19"/>
      <c r="EL55" s="24">
        <f t="shared" si="318"/>
        <v>0</v>
      </c>
      <c r="EM55" s="19"/>
      <c r="EN55" s="19"/>
      <c r="EO55" s="19"/>
      <c r="EP55" s="19"/>
      <c r="EQ55" s="19"/>
      <c r="ER55" s="19"/>
      <c r="ES55" s="19"/>
      <c r="ET55" s="19"/>
    </row>
    <row r="56" spans="1:150" x14ac:dyDescent="0.25">
      <c r="A56">
        <f t="shared" si="306"/>
        <v>52</v>
      </c>
      <c r="B56" t="str">
        <f t="shared" si="302"/>
        <v>J19-0827</v>
      </c>
      <c r="C56" s="19" t="s">
        <v>151</v>
      </c>
      <c r="D56" s="20" t="s">
        <v>152</v>
      </c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0"/>
      <c r="R56" s="21"/>
      <c r="S56" s="19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3">
        <v>6652</v>
      </c>
      <c r="AJ56" s="23"/>
      <c r="AK56" s="23"/>
      <c r="AL56" s="23"/>
      <c r="AM56" s="23"/>
      <c r="AN56" s="32">
        <v>8873</v>
      </c>
      <c r="AO56" s="32"/>
      <c r="AP56" s="23">
        <f t="shared" si="319"/>
        <v>8873</v>
      </c>
      <c r="AQ56" s="23"/>
      <c r="AR56" s="23"/>
      <c r="AS56" s="23"/>
      <c r="AT56" s="23"/>
      <c r="AU56" s="23">
        <f t="shared" si="320"/>
        <v>0</v>
      </c>
      <c r="AV56" s="23"/>
      <c r="AW56" s="23"/>
      <c r="AX56" s="23"/>
      <c r="AY56" s="23"/>
      <c r="AZ56" s="23">
        <f t="shared" si="321"/>
        <v>0</v>
      </c>
      <c r="BA56" s="23"/>
      <c r="BB56" s="23"/>
      <c r="BC56" s="23"/>
      <c r="BD56" s="23"/>
      <c r="BE56" s="24">
        <f t="shared" si="322"/>
        <v>0</v>
      </c>
      <c r="BF56" s="22"/>
      <c r="BG56" s="22"/>
      <c r="BH56" s="24"/>
      <c r="BI56" s="24"/>
      <c r="BJ56" s="24"/>
      <c r="BK56" s="22"/>
      <c r="BL56" s="22"/>
      <c r="BM56" s="24"/>
      <c r="BN56" s="24"/>
      <c r="BO56" s="24"/>
      <c r="BP56" s="24"/>
      <c r="BQ56" s="24"/>
      <c r="BR56" s="24"/>
      <c r="BS56" s="24"/>
      <c r="BT56" s="24">
        <f t="shared" si="323"/>
        <v>0</v>
      </c>
      <c r="BU56" s="22"/>
      <c r="BV56" s="23"/>
      <c r="BW56" s="24">
        <f t="shared" si="324"/>
        <v>0</v>
      </c>
      <c r="BX56" s="23"/>
      <c r="BY56" s="23"/>
      <c r="BZ56" s="23"/>
      <c r="CA56" s="23"/>
      <c r="CB56" s="23"/>
      <c r="CC56" s="23"/>
      <c r="CD56" s="23">
        <f t="shared" si="316"/>
        <v>0</v>
      </c>
      <c r="CE56" s="23"/>
      <c r="CF56" s="23"/>
      <c r="CG56" s="23"/>
      <c r="CH56" s="23"/>
      <c r="CI56" s="23"/>
      <c r="CJ56" s="23"/>
      <c r="CK56" s="23"/>
      <c r="CL56" s="19"/>
      <c r="CM56" s="33"/>
      <c r="CN56" s="33"/>
      <c r="CO56" s="33"/>
      <c r="CP56" s="33"/>
      <c r="CQ56" s="33"/>
      <c r="CR56" s="33"/>
      <c r="CS56" s="33">
        <f t="shared" si="307"/>
        <v>0</v>
      </c>
      <c r="CT56" s="33"/>
      <c r="CU56" s="33"/>
      <c r="CV56" s="33"/>
      <c r="CW56" s="33"/>
      <c r="CX56" s="33"/>
      <c r="CY56" s="33"/>
      <c r="CZ56" s="33">
        <f t="shared" si="313"/>
        <v>0</v>
      </c>
      <c r="DA56" s="36">
        <f t="shared" si="308"/>
        <v>0</v>
      </c>
      <c r="DB56" s="23"/>
      <c r="DC56" s="23"/>
      <c r="DD56" s="23"/>
      <c r="DE56" s="23"/>
      <c r="DF56" s="23"/>
      <c r="DG56" s="23"/>
      <c r="DH56" s="24">
        <f t="shared" si="309"/>
        <v>0</v>
      </c>
      <c r="DI56" s="23"/>
      <c r="DJ56" s="23"/>
      <c r="DK56" s="23"/>
      <c r="DL56" s="23"/>
      <c r="DM56" s="23"/>
      <c r="DN56" s="23"/>
      <c r="DO56" s="23">
        <f t="shared" si="310"/>
        <v>0</v>
      </c>
      <c r="DP56" s="23">
        <f t="shared" si="311"/>
        <v>0</v>
      </c>
      <c r="DQ56" s="23"/>
      <c r="DR56" s="23"/>
      <c r="DS56" s="23"/>
      <c r="DT56" s="23"/>
      <c r="DU56" s="23"/>
      <c r="DV56" s="23"/>
      <c r="DW56" s="23">
        <f t="shared" si="326"/>
        <v>0</v>
      </c>
      <c r="DX56" s="23"/>
      <c r="DY56" s="23"/>
      <c r="DZ56" s="23"/>
      <c r="EA56" s="23"/>
      <c r="EB56" s="23"/>
      <c r="EC56" s="23"/>
      <c r="ED56" s="23">
        <f t="shared" si="304"/>
        <v>0</v>
      </c>
      <c r="EE56" s="92">
        <f t="shared" si="305"/>
        <v>0</v>
      </c>
      <c r="EF56" s="23"/>
      <c r="EG56" s="23"/>
      <c r="EH56" s="23"/>
      <c r="EI56" s="23"/>
      <c r="EJ56" s="23"/>
      <c r="EK56" s="19"/>
      <c r="EL56" s="24">
        <f t="shared" si="318"/>
        <v>0</v>
      </c>
      <c r="EM56" s="19"/>
      <c r="EN56" s="19"/>
      <c r="EO56" s="19"/>
      <c r="EP56" s="19"/>
      <c r="EQ56" s="19"/>
      <c r="ER56" s="19"/>
      <c r="ES56" s="19"/>
      <c r="ET56" s="19"/>
    </row>
    <row r="57" spans="1:150" x14ac:dyDescent="0.25">
      <c r="A57">
        <f t="shared" si="306"/>
        <v>53</v>
      </c>
      <c r="B57" t="str">
        <f t="shared" si="302"/>
        <v>J20-0123</v>
      </c>
      <c r="C57" s="19" t="s">
        <v>153</v>
      </c>
      <c r="D57" s="20" t="s">
        <v>154</v>
      </c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0"/>
      <c r="R57" s="21"/>
      <c r="S57" s="19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3"/>
      <c r="AJ57" s="23"/>
      <c r="AK57" s="23"/>
      <c r="AL57" s="23">
        <v>4164</v>
      </c>
      <c r="AM57" s="23"/>
      <c r="AN57" s="32">
        <v>13634</v>
      </c>
      <c r="AO57" s="32"/>
      <c r="AP57" s="23">
        <f t="shared" si="319"/>
        <v>17798</v>
      </c>
      <c r="AQ57" s="32">
        <v>12499</v>
      </c>
      <c r="AR57" s="32"/>
      <c r="AS57" s="23">
        <v>5332</v>
      </c>
      <c r="AT57" s="23"/>
      <c r="AU57" s="23">
        <f t="shared" si="320"/>
        <v>17831</v>
      </c>
      <c r="AV57" s="23"/>
      <c r="AW57" s="23"/>
      <c r="AX57" s="23"/>
      <c r="AY57" s="23"/>
      <c r="AZ57" s="23">
        <f t="shared" si="321"/>
        <v>0</v>
      </c>
      <c r="BA57" s="23"/>
      <c r="BB57" s="23"/>
      <c r="BC57" s="23">
        <v>1650</v>
      </c>
      <c r="BD57" s="23"/>
      <c r="BE57" s="24">
        <f t="shared" si="322"/>
        <v>1650</v>
      </c>
      <c r="BF57" s="22"/>
      <c r="BG57" s="22"/>
      <c r="BH57" s="24"/>
      <c r="BI57" s="24"/>
      <c r="BJ57" s="24"/>
      <c r="BK57" s="22"/>
      <c r="BL57" s="22"/>
      <c r="BM57" s="24"/>
      <c r="BN57" s="24"/>
      <c r="BO57" s="24"/>
      <c r="BP57" s="24"/>
      <c r="BQ57" s="24"/>
      <c r="BR57" s="24"/>
      <c r="BS57" s="24"/>
      <c r="BT57" s="24">
        <f t="shared" si="323"/>
        <v>0</v>
      </c>
      <c r="BU57" s="22"/>
      <c r="BV57" s="23"/>
      <c r="BW57" s="24">
        <f>SUM(BS57+BT57+BU57+BV57)</f>
        <v>0</v>
      </c>
      <c r="BX57" s="23"/>
      <c r="BY57" s="23"/>
      <c r="BZ57" s="23"/>
      <c r="CA57" s="23"/>
      <c r="CB57" s="23"/>
      <c r="CC57" s="23"/>
      <c r="CD57" s="23">
        <f t="shared" si="316"/>
        <v>0</v>
      </c>
      <c r="CE57" s="23"/>
      <c r="CF57" s="23"/>
      <c r="CG57" s="23"/>
      <c r="CH57" s="23"/>
      <c r="CI57" s="23"/>
      <c r="CJ57" s="23"/>
      <c r="CK57" s="23"/>
      <c r="CL57" s="19"/>
      <c r="CM57" s="33"/>
      <c r="CN57" s="33"/>
      <c r="CO57" s="33"/>
      <c r="CP57" s="33"/>
      <c r="CQ57" s="33"/>
      <c r="CR57" s="33"/>
      <c r="CS57" s="33">
        <f t="shared" si="307"/>
        <v>0</v>
      </c>
      <c r="CT57" s="33"/>
      <c r="CU57" s="33"/>
      <c r="CV57" s="33"/>
      <c r="CW57" s="33"/>
      <c r="CX57" s="33"/>
      <c r="CY57" s="33"/>
      <c r="CZ57" s="33">
        <f t="shared" si="313"/>
        <v>0</v>
      </c>
      <c r="DA57" s="36">
        <f t="shared" si="308"/>
        <v>0</v>
      </c>
      <c r="DB57" s="23"/>
      <c r="DC57" s="23"/>
      <c r="DD57" s="23"/>
      <c r="DE57" s="23"/>
      <c r="DF57" s="23"/>
      <c r="DG57" s="23"/>
      <c r="DH57" s="24">
        <f t="shared" si="309"/>
        <v>0</v>
      </c>
      <c r="DI57" s="23"/>
      <c r="DJ57" s="23"/>
      <c r="DK57" s="23"/>
      <c r="DL57" s="23"/>
      <c r="DM57" s="23"/>
      <c r="DN57" s="23"/>
      <c r="DO57" s="23">
        <f t="shared" si="310"/>
        <v>0</v>
      </c>
      <c r="DP57" s="23">
        <f t="shared" si="311"/>
        <v>0</v>
      </c>
      <c r="DQ57" s="23"/>
      <c r="DR57" s="23"/>
      <c r="DS57" s="23"/>
      <c r="DT57" s="23"/>
      <c r="DU57" s="23"/>
      <c r="DV57" s="23"/>
      <c r="DW57" s="23">
        <f t="shared" si="326"/>
        <v>0</v>
      </c>
      <c r="DX57" s="23"/>
      <c r="DY57" s="23"/>
      <c r="DZ57" s="23"/>
      <c r="EA57" s="23"/>
      <c r="EB57" s="23"/>
      <c r="EC57" s="23"/>
      <c r="ED57" s="23">
        <f t="shared" si="304"/>
        <v>0</v>
      </c>
      <c r="EE57" s="92">
        <f t="shared" si="305"/>
        <v>0</v>
      </c>
      <c r="EF57" s="23"/>
      <c r="EG57" s="23"/>
      <c r="EH57" s="23"/>
      <c r="EI57" s="23"/>
      <c r="EJ57" s="23"/>
      <c r="EK57" s="19"/>
      <c r="EL57" s="24">
        <f t="shared" si="318"/>
        <v>0</v>
      </c>
      <c r="EM57" s="19"/>
      <c r="EN57" s="19"/>
      <c r="EO57" s="19"/>
      <c r="EP57" s="19"/>
      <c r="EQ57" s="19"/>
      <c r="ER57" s="19"/>
      <c r="ES57" s="19"/>
      <c r="ET57" s="19"/>
    </row>
    <row r="58" spans="1:150" x14ac:dyDescent="0.25">
      <c r="A58">
        <f t="shared" si="306"/>
        <v>54</v>
      </c>
      <c r="B58" t="str">
        <f t="shared" si="302"/>
        <v>J20-0202</v>
      </c>
      <c r="C58" s="19" t="s">
        <v>155</v>
      </c>
      <c r="D58" s="20" t="s">
        <v>156</v>
      </c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0"/>
      <c r="R58" s="21"/>
      <c r="S58" s="19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3"/>
      <c r="AJ58" s="23"/>
      <c r="AK58" s="23"/>
      <c r="AL58" s="23">
        <v>40470</v>
      </c>
      <c r="AM58" s="23"/>
      <c r="AN58" s="32">
        <v>55150</v>
      </c>
      <c r="AO58" s="32"/>
      <c r="AP58" s="23">
        <f t="shared" si="319"/>
        <v>95620</v>
      </c>
      <c r="AQ58" s="23"/>
      <c r="AR58" s="23"/>
      <c r="AS58" s="23"/>
      <c r="AT58" s="23"/>
      <c r="AU58" s="23">
        <f t="shared" si="320"/>
        <v>0</v>
      </c>
      <c r="AV58" s="23"/>
      <c r="AW58" s="23"/>
      <c r="AX58" s="23"/>
      <c r="AY58" s="23"/>
      <c r="AZ58" s="23">
        <f t="shared" si="321"/>
        <v>0</v>
      </c>
      <c r="BA58" s="23"/>
      <c r="BB58" s="23"/>
      <c r="BC58" s="23"/>
      <c r="BD58" s="23"/>
      <c r="BE58" s="24">
        <f t="shared" si="322"/>
        <v>0</v>
      </c>
      <c r="BF58" s="22"/>
      <c r="BG58" s="22"/>
      <c r="BH58" s="24"/>
      <c r="BI58" s="24"/>
      <c r="BJ58" s="24"/>
      <c r="BK58" s="22"/>
      <c r="BL58" s="22"/>
      <c r="BM58" s="24"/>
      <c r="BN58" s="24"/>
      <c r="BO58" s="24"/>
      <c r="BP58" s="24"/>
      <c r="BQ58" s="24"/>
      <c r="BR58" s="24"/>
      <c r="BS58" s="24"/>
      <c r="BT58" s="24">
        <f t="shared" si="323"/>
        <v>0</v>
      </c>
      <c r="BU58" s="22"/>
      <c r="BV58" s="23"/>
      <c r="BW58" s="24">
        <f t="shared" si="324"/>
        <v>0</v>
      </c>
      <c r="BX58" s="23"/>
      <c r="BY58" s="23"/>
      <c r="BZ58" s="23"/>
      <c r="CA58" s="23"/>
      <c r="CB58" s="23"/>
      <c r="CC58" s="23"/>
      <c r="CD58" s="23">
        <f t="shared" si="316"/>
        <v>0</v>
      </c>
      <c r="CE58" s="23"/>
      <c r="CF58" s="23"/>
      <c r="CG58" s="23"/>
      <c r="CH58" s="23"/>
      <c r="CI58" s="23"/>
      <c r="CJ58" s="23"/>
      <c r="CK58" s="23"/>
      <c r="CL58" s="50"/>
      <c r="CM58" s="33"/>
      <c r="CN58" s="33"/>
      <c r="CO58" s="33"/>
      <c r="CP58" s="33"/>
      <c r="CQ58" s="51"/>
      <c r="CR58" s="51"/>
      <c r="CS58" s="51">
        <f t="shared" si="307"/>
        <v>0</v>
      </c>
      <c r="CT58" s="33"/>
      <c r="CU58" s="33"/>
      <c r="CV58" s="33"/>
      <c r="CW58" s="33"/>
      <c r="CX58" s="33"/>
      <c r="CY58" s="33"/>
      <c r="CZ58" s="33">
        <f t="shared" si="313"/>
        <v>0</v>
      </c>
      <c r="DA58" s="36">
        <f t="shared" si="308"/>
        <v>0</v>
      </c>
      <c r="DB58" s="23"/>
      <c r="DC58" s="23"/>
      <c r="DD58" s="23"/>
      <c r="DE58" s="23"/>
      <c r="DF58" s="23"/>
      <c r="DG58" s="23"/>
      <c r="DH58" s="24">
        <f t="shared" si="309"/>
        <v>0</v>
      </c>
      <c r="DI58" s="23"/>
      <c r="DJ58" s="23"/>
      <c r="DK58" s="23"/>
      <c r="DL58" s="23"/>
      <c r="DM58" s="23"/>
      <c r="DN58" s="23"/>
      <c r="DO58" s="23">
        <f t="shared" si="310"/>
        <v>0</v>
      </c>
      <c r="DP58" s="23">
        <f t="shared" si="311"/>
        <v>0</v>
      </c>
      <c r="DQ58" s="23"/>
      <c r="DR58" s="23"/>
      <c r="DS58" s="23"/>
      <c r="DT58" s="23"/>
      <c r="DU58" s="23"/>
      <c r="DV58" s="23"/>
      <c r="DW58" s="23">
        <f t="shared" si="326"/>
        <v>0</v>
      </c>
      <c r="DX58" s="23"/>
      <c r="DY58" s="23"/>
      <c r="DZ58" s="23"/>
      <c r="EA58" s="23"/>
      <c r="EB58" s="23"/>
      <c r="EC58" s="23"/>
      <c r="ED58" s="23">
        <f t="shared" si="304"/>
        <v>0</v>
      </c>
      <c r="EE58" s="92">
        <f t="shared" si="305"/>
        <v>0</v>
      </c>
      <c r="EF58" s="23"/>
      <c r="EG58" s="23"/>
      <c r="EH58" s="23"/>
      <c r="EI58" s="23"/>
      <c r="EJ58" s="23"/>
      <c r="EK58" s="19"/>
      <c r="EL58" s="24">
        <f t="shared" si="318"/>
        <v>0</v>
      </c>
      <c r="EM58" s="19"/>
      <c r="EN58" s="19"/>
      <c r="EO58" s="19"/>
      <c r="EP58" s="19"/>
      <c r="EQ58" s="19"/>
      <c r="ER58" s="19"/>
      <c r="ES58" s="19"/>
      <c r="ET58" s="19"/>
    </row>
    <row r="59" spans="1:150" x14ac:dyDescent="0.25">
      <c r="A59">
        <f t="shared" si="306"/>
        <v>55</v>
      </c>
      <c r="B59" t="str">
        <f t="shared" si="302"/>
        <v>J20-0415</v>
      </c>
      <c r="C59" s="19" t="s">
        <v>157</v>
      </c>
      <c r="D59" s="20" t="s">
        <v>158</v>
      </c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0"/>
      <c r="R59" s="21"/>
      <c r="S59" s="19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3"/>
      <c r="AJ59" s="23"/>
      <c r="AK59" s="23"/>
      <c r="AL59" s="23"/>
      <c r="AM59" s="23"/>
      <c r="AN59" s="32">
        <v>18436</v>
      </c>
      <c r="AO59" s="32"/>
      <c r="AP59" s="23">
        <f t="shared" si="319"/>
        <v>18436</v>
      </c>
      <c r="AQ59" s="32">
        <v>6534</v>
      </c>
      <c r="AR59" s="32"/>
      <c r="AS59" s="23"/>
      <c r="AT59" s="23"/>
      <c r="AU59" s="23">
        <f t="shared" si="320"/>
        <v>6534</v>
      </c>
      <c r="AV59" s="23"/>
      <c r="AW59" s="23"/>
      <c r="AX59" s="23"/>
      <c r="AY59" s="23"/>
      <c r="AZ59" s="23">
        <f t="shared" si="321"/>
        <v>0</v>
      </c>
      <c r="BA59" s="23"/>
      <c r="BB59" s="23"/>
      <c r="BC59" s="23"/>
      <c r="BD59" s="23"/>
      <c r="BE59" s="24">
        <f t="shared" si="322"/>
        <v>0</v>
      </c>
      <c r="BF59" s="22"/>
      <c r="BG59" s="22"/>
      <c r="BH59" s="24"/>
      <c r="BI59" s="24"/>
      <c r="BJ59" s="24"/>
      <c r="BK59" s="22"/>
      <c r="BL59" s="22"/>
      <c r="BM59" s="24"/>
      <c r="BN59" s="24"/>
      <c r="BO59" s="24"/>
      <c r="BP59" s="24"/>
      <c r="BQ59" s="24"/>
      <c r="BR59" s="24"/>
      <c r="BS59" s="24"/>
      <c r="BT59" s="24">
        <f t="shared" si="323"/>
        <v>0</v>
      </c>
      <c r="BU59" s="22"/>
      <c r="BV59" s="23"/>
      <c r="BW59" s="24">
        <f t="shared" si="324"/>
        <v>0</v>
      </c>
      <c r="BX59" s="23"/>
      <c r="BY59" s="23"/>
      <c r="BZ59" s="23"/>
      <c r="CA59" s="23"/>
      <c r="CB59" s="23"/>
      <c r="CC59" s="23"/>
      <c r="CD59" s="23">
        <f t="shared" si="316"/>
        <v>0</v>
      </c>
      <c r="CE59" s="23"/>
      <c r="CF59" s="23"/>
      <c r="CG59" s="23"/>
      <c r="CH59" s="23"/>
      <c r="CI59" s="23"/>
      <c r="CJ59" s="23"/>
      <c r="CK59" s="23"/>
      <c r="CL59" s="19"/>
      <c r="CM59" s="33"/>
      <c r="CN59" s="33"/>
      <c r="CO59" s="33"/>
      <c r="CP59" s="33"/>
      <c r="CQ59" s="33"/>
      <c r="CR59" s="33"/>
      <c r="CS59" s="33">
        <f t="shared" si="307"/>
        <v>0</v>
      </c>
      <c r="CT59" s="33"/>
      <c r="CU59" s="33"/>
      <c r="CV59" s="33"/>
      <c r="CW59" s="33"/>
      <c r="CX59" s="33"/>
      <c r="CY59" s="33"/>
      <c r="CZ59" s="33">
        <f t="shared" si="313"/>
        <v>0</v>
      </c>
      <c r="DA59" s="36">
        <f t="shared" si="308"/>
        <v>0</v>
      </c>
      <c r="DB59" s="23"/>
      <c r="DC59" s="23"/>
      <c r="DD59" s="23"/>
      <c r="DE59" s="23"/>
      <c r="DF59" s="23"/>
      <c r="DG59" s="23"/>
      <c r="DH59" s="24">
        <f t="shared" si="309"/>
        <v>0</v>
      </c>
      <c r="DI59" s="23"/>
      <c r="DJ59" s="23"/>
      <c r="DK59" s="23"/>
      <c r="DL59" s="23"/>
      <c r="DM59" s="23"/>
      <c r="DN59" s="23"/>
      <c r="DO59" s="23">
        <f t="shared" si="310"/>
        <v>0</v>
      </c>
      <c r="DP59" s="23">
        <f t="shared" si="311"/>
        <v>0</v>
      </c>
      <c r="DQ59" s="23"/>
      <c r="DR59" s="23"/>
      <c r="DS59" s="23"/>
      <c r="DT59" s="23"/>
      <c r="DU59" s="23"/>
      <c r="DV59" s="23"/>
      <c r="DW59" s="23">
        <f t="shared" si="326"/>
        <v>0</v>
      </c>
      <c r="DX59" s="23"/>
      <c r="DY59" s="23"/>
      <c r="DZ59" s="23"/>
      <c r="EA59" s="23"/>
      <c r="EB59" s="23"/>
      <c r="EC59" s="23"/>
      <c r="ED59" s="23">
        <f t="shared" si="304"/>
        <v>0</v>
      </c>
      <c r="EE59" s="92">
        <f t="shared" si="305"/>
        <v>0</v>
      </c>
      <c r="EF59" s="23"/>
      <c r="EG59" s="23"/>
      <c r="EH59" s="23"/>
      <c r="EI59" s="23"/>
      <c r="EJ59" s="23"/>
      <c r="EK59" s="19"/>
      <c r="EL59" s="24">
        <f t="shared" si="318"/>
        <v>0</v>
      </c>
      <c r="EM59" s="19"/>
      <c r="EN59" s="19"/>
      <c r="EO59" s="19"/>
      <c r="EP59" s="19"/>
      <c r="EQ59" s="19"/>
      <c r="ER59" s="19"/>
      <c r="ES59" s="19"/>
      <c r="ET59" s="19"/>
    </row>
    <row r="60" spans="1:150" x14ac:dyDescent="0.25">
      <c r="A60">
        <f t="shared" si="306"/>
        <v>56</v>
      </c>
      <c r="B60" t="str">
        <f t="shared" si="302"/>
        <v>J20-0032</v>
      </c>
      <c r="C60" s="19" t="s">
        <v>159</v>
      </c>
      <c r="D60" s="20" t="s">
        <v>160</v>
      </c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0"/>
      <c r="R60" s="21"/>
      <c r="S60" s="19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3"/>
      <c r="AJ60" s="23"/>
      <c r="AK60" s="23"/>
      <c r="AL60" s="23"/>
      <c r="AM60" s="23"/>
      <c r="AN60" s="32">
        <v>54054</v>
      </c>
      <c r="AO60" s="32"/>
      <c r="AP60" s="23">
        <f t="shared" si="319"/>
        <v>54054</v>
      </c>
      <c r="AQ60" s="32">
        <f>7139+44403</f>
        <v>51542</v>
      </c>
      <c r="AR60" s="32"/>
      <c r="AS60" s="23">
        <v>18545</v>
      </c>
      <c r="AT60" s="23"/>
      <c r="AU60" s="23">
        <f t="shared" si="320"/>
        <v>70087</v>
      </c>
      <c r="AV60" s="23">
        <v>4170</v>
      </c>
      <c r="AW60" s="23"/>
      <c r="AX60" s="23">
        <v>5940</v>
      </c>
      <c r="AY60" s="23"/>
      <c r="AZ60" s="23">
        <f t="shared" si="321"/>
        <v>10110</v>
      </c>
      <c r="BA60" s="23">
        <v>8740</v>
      </c>
      <c r="BB60" s="23"/>
      <c r="BC60" s="23"/>
      <c r="BD60" s="23"/>
      <c r="BE60" s="24">
        <f t="shared" si="322"/>
        <v>8740</v>
      </c>
      <c r="BF60" s="22"/>
      <c r="BG60" s="22"/>
      <c r="BH60" s="24"/>
      <c r="BI60" s="24"/>
      <c r="BJ60" s="24"/>
      <c r="BK60" s="22"/>
      <c r="BL60" s="22"/>
      <c r="BM60" s="24"/>
      <c r="BN60" s="24"/>
      <c r="BO60" s="24"/>
      <c r="BP60" s="24"/>
      <c r="BQ60" s="24"/>
      <c r="BR60" s="24"/>
      <c r="BS60" s="24"/>
      <c r="BT60" s="24">
        <f t="shared" si="323"/>
        <v>0</v>
      </c>
      <c r="BU60" s="22"/>
      <c r="BV60" s="23"/>
      <c r="BW60" s="24">
        <f t="shared" si="324"/>
        <v>0</v>
      </c>
      <c r="BX60" s="23"/>
      <c r="BY60" s="23"/>
      <c r="BZ60" s="23"/>
      <c r="CA60" s="23"/>
      <c r="CB60" s="23"/>
      <c r="CC60" s="23"/>
      <c r="CD60" s="23">
        <f t="shared" si="316"/>
        <v>0</v>
      </c>
      <c r="CE60" s="23"/>
      <c r="CF60" s="23"/>
      <c r="CG60" s="23"/>
      <c r="CH60" s="23"/>
      <c r="CI60" s="23"/>
      <c r="CJ60" s="23"/>
      <c r="CK60" s="23"/>
      <c r="CL60" s="19"/>
      <c r="CM60" s="33"/>
      <c r="CN60" s="33"/>
      <c r="CO60" s="33"/>
      <c r="CP60" s="33"/>
      <c r="CQ60" s="33"/>
      <c r="CR60" s="33"/>
      <c r="CS60" s="33">
        <f t="shared" si="307"/>
        <v>0</v>
      </c>
      <c r="CT60" s="33"/>
      <c r="CU60" s="33"/>
      <c r="CV60" s="33"/>
      <c r="CW60" s="33"/>
      <c r="CX60" s="33"/>
      <c r="CY60" s="33"/>
      <c r="CZ60" s="33">
        <f t="shared" si="313"/>
        <v>0</v>
      </c>
      <c r="DA60" s="36">
        <f t="shared" si="308"/>
        <v>0</v>
      </c>
      <c r="DB60" s="23"/>
      <c r="DC60" s="23"/>
      <c r="DD60" s="23"/>
      <c r="DE60" s="23"/>
      <c r="DF60" s="23"/>
      <c r="DG60" s="23"/>
      <c r="DH60" s="24">
        <f t="shared" si="309"/>
        <v>0</v>
      </c>
      <c r="DI60" s="23"/>
      <c r="DJ60" s="23"/>
      <c r="DK60" s="23"/>
      <c r="DL60" s="23"/>
      <c r="DM60" s="23"/>
      <c r="DN60" s="23"/>
      <c r="DO60" s="23">
        <f t="shared" si="310"/>
        <v>0</v>
      </c>
      <c r="DP60" s="23">
        <f t="shared" si="311"/>
        <v>0</v>
      </c>
      <c r="DQ60" s="23"/>
      <c r="DR60" s="23"/>
      <c r="DS60" s="23"/>
      <c r="DT60" s="23"/>
      <c r="DU60" s="23"/>
      <c r="DV60" s="23"/>
      <c r="DW60" s="23">
        <f t="shared" si="326"/>
        <v>0</v>
      </c>
      <c r="DX60" s="23"/>
      <c r="DY60" s="23"/>
      <c r="DZ60" s="23"/>
      <c r="EA60" s="23"/>
      <c r="EB60" s="23"/>
      <c r="EC60" s="23"/>
      <c r="ED60" s="23">
        <f t="shared" si="304"/>
        <v>0</v>
      </c>
      <c r="EE60" s="92">
        <f t="shared" si="305"/>
        <v>0</v>
      </c>
      <c r="EF60" s="23"/>
      <c r="EG60" s="23"/>
      <c r="EH60" s="23"/>
      <c r="EI60" s="23"/>
      <c r="EJ60" s="23"/>
      <c r="EK60" s="19"/>
      <c r="EL60" s="24">
        <f t="shared" si="318"/>
        <v>0</v>
      </c>
      <c r="EM60" s="19"/>
      <c r="EN60" s="19"/>
      <c r="EO60" s="19"/>
      <c r="EP60" s="19"/>
      <c r="EQ60" s="19"/>
      <c r="ER60" s="19"/>
      <c r="ES60" s="19"/>
      <c r="ET60" s="19"/>
    </row>
    <row r="61" spans="1:150" x14ac:dyDescent="0.25">
      <c r="A61">
        <f t="shared" si="306"/>
        <v>57</v>
      </c>
      <c r="B61" t="str">
        <f t="shared" si="302"/>
        <v>J20-0582</v>
      </c>
      <c r="C61" s="19" t="s">
        <v>161</v>
      </c>
      <c r="D61" s="20" t="s">
        <v>162</v>
      </c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0"/>
      <c r="R61" s="21"/>
      <c r="S61" s="19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3"/>
      <c r="AJ61" s="23"/>
      <c r="AK61" s="23"/>
      <c r="AL61" s="23"/>
      <c r="AM61" s="23"/>
      <c r="AN61" s="32">
        <v>4965</v>
      </c>
      <c r="AO61" s="32"/>
      <c r="AP61" s="23">
        <f t="shared" si="319"/>
        <v>4965</v>
      </c>
      <c r="AQ61" s="23"/>
      <c r="AR61" s="23"/>
      <c r="AS61" s="23"/>
      <c r="AT61" s="23"/>
      <c r="AU61" s="23">
        <f t="shared" si="320"/>
        <v>0</v>
      </c>
      <c r="AV61" s="23"/>
      <c r="AW61" s="23"/>
      <c r="AX61" s="23"/>
      <c r="AY61" s="23"/>
      <c r="AZ61" s="23">
        <f t="shared" si="321"/>
        <v>0</v>
      </c>
      <c r="BA61" s="23">
        <v>16750</v>
      </c>
      <c r="BB61" s="23"/>
      <c r="BC61" s="23"/>
      <c r="BD61" s="23"/>
      <c r="BE61" s="24">
        <f t="shared" si="322"/>
        <v>16750</v>
      </c>
      <c r="BF61" s="22"/>
      <c r="BG61" s="22"/>
      <c r="BH61" s="24"/>
      <c r="BI61" s="24"/>
      <c r="BJ61" s="24"/>
      <c r="BK61" s="22"/>
      <c r="BL61" s="22"/>
      <c r="BM61" s="24"/>
      <c r="BN61" s="24"/>
      <c r="BO61" s="24"/>
      <c r="BP61" s="24"/>
      <c r="BQ61" s="24"/>
      <c r="BR61" s="24"/>
      <c r="BS61" s="24"/>
      <c r="BT61" s="24">
        <f t="shared" si="323"/>
        <v>0</v>
      </c>
      <c r="BU61" s="22"/>
      <c r="BV61" s="23"/>
      <c r="BW61" s="24">
        <f>SUM(BS61+BT61+BU61+BV61)</f>
        <v>0</v>
      </c>
      <c r="BX61" s="23"/>
      <c r="BY61" s="23"/>
      <c r="BZ61" s="23"/>
      <c r="CA61" s="23"/>
      <c r="CB61" s="23"/>
      <c r="CC61" s="23"/>
      <c r="CD61" s="23">
        <f t="shared" si="316"/>
        <v>0</v>
      </c>
      <c r="CE61" s="23"/>
      <c r="CF61" s="23"/>
      <c r="CG61" s="23"/>
      <c r="CH61" s="23"/>
      <c r="CI61" s="23"/>
      <c r="CJ61" s="23"/>
      <c r="CK61" s="23"/>
      <c r="CL61" s="19"/>
      <c r="CM61" s="33"/>
      <c r="CN61" s="33"/>
      <c r="CO61" s="33"/>
      <c r="CP61" s="33"/>
      <c r="CQ61" s="33"/>
      <c r="CR61" s="33"/>
      <c r="CS61" s="33">
        <f t="shared" si="307"/>
        <v>0</v>
      </c>
      <c r="CT61" s="33"/>
      <c r="CU61" s="33"/>
      <c r="CV61" s="33"/>
      <c r="CW61" s="33"/>
      <c r="CX61" s="33"/>
      <c r="CY61" s="33"/>
      <c r="CZ61" s="33">
        <f t="shared" si="313"/>
        <v>0</v>
      </c>
      <c r="DA61" s="36">
        <f t="shared" si="308"/>
        <v>0</v>
      </c>
      <c r="DB61" s="23"/>
      <c r="DC61" s="23"/>
      <c r="DD61" s="23"/>
      <c r="DE61" s="23"/>
      <c r="DF61" s="23"/>
      <c r="DG61" s="23"/>
      <c r="DH61" s="24">
        <f t="shared" si="309"/>
        <v>0</v>
      </c>
      <c r="DI61" s="23"/>
      <c r="DJ61" s="23"/>
      <c r="DK61" s="23"/>
      <c r="DL61" s="23"/>
      <c r="DM61" s="23"/>
      <c r="DN61" s="23"/>
      <c r="DO61" s="23">
        <f t="shared" si="310"/>
        <v>0</v>
      </c>
      <c r="DP61" s="23">
        <f t="shared" si="311"/>
        <v>0</v>
      </c>
      <c r="DQ61" s="23"/>
      <c r="DR61" s="23"/>
      <c r="DS61" s="23"/>
      <c r="DT61" s="23"/>
      <c r="DU61" s="23"/>
      <c r="DV61" s="23"/>
      <c r="DW61" s="23">
        <f t="shared" si="326"/>
        <v>0</v>
      </c>
      <c r="DX61" s="23"/>
      <c r="DY61" s="23"/>
      <c r="DZ61" s="23"/>
      <c r="EA61" s="23"/>
      <c r="EB61" s="23"/>
      <c r="EC61" s="23"/>
      <c r="ED61" s="23">
        <f t="shared" si="304"/>
        <v>0</v>
      </c>
      <c r="EE61" s="92">
        <f t="shared" si="305"/>
        <v>0</v>
      </c>
      <c r="EF61" s="23"/>
      <c r="EG61" s="23"/>
      <c r="EH61" s="23"/>
      <c r="EI61" s="23"/>
      <c r="EJ61" s="23"/>
      <c r="EK61" s="19"/>
      <c r="EL61" s="24">
        <f t="shared" si="318"/>
        <v>0</v>
      </c>
      <c r="EM61" s="19"/>
      <c r="EN61" s="19"/>
      <c r="EO61" s="19"/>
      <c r="EP61" s="19"/>
      <c r="EQ61" s="19"/>
      <c r="ER61" s="19"/>
      <c r="ES61" s="19"/>
      <c r="ET61" s="19"/>
    </row>
    <row r="62" spans="1:150" x14ac:dyDescent="0.25">
      <c r="A62">
        <f t="shared" si="306"/>
        <v>58</v>
      </c>
      <c r="B62" t="str">
        <f t="shared" si="302"/>
        <v>J20-0407</v>
      </c>
      <c r="C62" s="19" t="s">
        <v>163</v>
      </c>
      <c r="D62" s="20" t="s">
        <v>164</v>
      </c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0"/>
      <c r="R62" s="21"/>
      <c r="S62" s="19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3"/>
      <c r="AJ62" s="23"/>
      <c r="AK62" s="23"/>
      <c r="AL62" s="23"/>
      <c r="AM62" s="23"/>
      <c r="AN62" s="23"/>
      <c r="AO62" s="23"/>
      <c r="AP62" s="23"/>
      <c r="AQ62" s="32">
        <v>45390</v>
      </c>
      <c r="AR62" s="32"/>
      <c r="AS62" s="23">
        <f>54710+6000</f>
        <v>60710</v>
      </c>
      <c r="AT62" s="23"/>
      <c r="AU62" s="23">
        <f t="shared" si="320"/>
        <v>106100</v>
      </c>
      <c r="AV62" s="23">
        <v>59787</v>
      </c>
      <c r="AW62" s="23"/>
      <c r="AX62" s="23">
        <v>77562</v>
      </c>
      <c r="AY62" s="23"/>
      <c r="AZ62" s="23">
        <f t="shared" si="321"/>
        <v>137349</v>
      </c>
      <c r="BA62" s="23">
        <v>17850</v>
      </c>
      <c r="BB62" s="23"/>
      <c r="BC62" s="23">
        <f>12800+30700</f>
        <v>43500</v>
      </c>
      <c r="BD62" s="23"/>
      <c r="BE62" s="24">
        <f t="shared" si="322"/>
        <v>61350</v>
      </c>
      <c r="BF62" s="22">
        <v>40700</v>
      </c>
      <c r="BG62" s="22"/>
      <c r="BH62" s="37">
        <v>42750</v>
      </c>
      <c r="BI62" s="24"/>
      <c r="BJ62" s="24">
        <f t="shared" si="325"/>
        <v>83450</v>
      </c>
      <c r="BK62" s="22"/>
      <c r="BL62" s="22"/>
      <c r="BM62" s="24"/>
      <c r="BN62" s="24"/>
      <c r="BO62" s="24"/>
      <c r="BP62" s="24"/>
      <c r="BQ62" s="24"/>
      <c r="BR62" s="24"/>
      <c r="BS62" s="24"/>
      <c r="BT62" s="24">
        <f t="shared" si="323"/>
        <v>0</v>
      </c>
      <c r="BU62" s="22"/>
      <c r="BV62" s="23"/>
      <c r="BW62" s="24">
        <f t="shared" si="324"/>
        <v>0</v>
      </c>
      <c r="BX62" s="23"/>
      <c r="BY62" s="23"/>
      <c r="BZ62" s="23"/>
      <c r="CA62" s="23"/>
      <c r="CB62" s="23"/>
      <c r="CC62" s="23"/>
      <c r="CD62" s="23">
        <f t="shared" si="316"/>
        <v>0</v>
      </c>
      <c r="CE62" s="23"/>
      <c r="CF62" s="23"/>
      <c r="CG62" s="23"/>
      <c r="CH62" s="23"/>
      <c r="CI62" s="23"/>
      <c r="CJ62" s="23"/>
      <c r="CK62" s="23"/>
      <c r="CL62" s="19"/>
      <c r="CM62" s="33"/>
      <c r="CN62" s="33"/>
      <c r="CO62" s="33"/>
      <c r="CP62" s="33"/>
      <c r="CQ62" s="33"/>
      <c r="CR62" s="33"/>
      <c r="CS62" s="33">
        <f t="shared" si="307"/>
        <v>0</v>
      </c>
      <c r="CT62" s="33"/>
      <c r="CU62" s="33"/>
      <c r="CV62" s="33"/>
      <c r="CW62" s="33"/>
      <c r="CX62" s="33"/>
      <c r="CY62" s="33"/>
      <c r="CZ62" s="33">
        <f t="shared" si="313"/>
        <v>0</v>
      </c>
      <c r="DA62" s="36">
        <f t="shared" si="308"/>
        <v>0</v>
      </c>
      <c r="DB62" s="23"/>
      <c r="DC62" s="23"/>
      <c r="DD62" s="23"/>
      <c r="DE62" s="23"/>
      <c r="DF62" s="23"/>
      <c r="DG62" s="23"/>
      <c r="DH62" s="24">
        <f t="shared" si="309"/>
        <v>0</v>
      </c>
      <c r="DI62" s="23"/>
      <c r="DJ62" s="23"/>
      <c r="DK62" s="23"/>
      <c r="DL62" s="23"/>
      <c r="DM62" s="23"/>
      <c r="DN62" s="23"/>
      <c r="DO62" s="23">
        <f t="shared" si="310"/>
        <v>0</v>
      </c>
      <c r="DP62" s="23">
        <f t="shared" si="311"/>
        <v>0</v>
      </c>
      <c r="DQ62" s="23"/>
      <c r="DR62" s="23"/>
      <c r="DS62" s="23"/>
      <c r="DT62" s="23"/>
      <c r="DU62" s="23"/>
      <c r="DV62" s="23"/>
      <c r="DW62" s="23">
        <f t="shared" si="326"/>
        <v>0</v>
      </c>
      <c r="DX62" s="23"/>
      <c r="DY62" s="23"/>
      <c r="DZ62" s="23"/>
      <c r="EA62" s="23"/>
      <c r="EB62" s="23"/>
      <c r="EC62" s="23"/>
      <c r="ED62" s="23">
        <f t="shared" si="304"/>
        <v>0</v>
      </c>
      <c r="EE62" s="92">
        <f t="shared" si="305"/>
        <v>0</v>
      </c>
      <c r="EF62" s="23"/>
      <c r="EG62" s="23"/>
      <c r="EH62" s="23"/>
      <c r="EI62" s="23"/>
      <c r="EJ62" s="23"/>
      <c r="EK62" s="19"/>
      <c r="EL62" s="24">
        <f t="shared" si="318"/>
        <v>0</v>
      </c>
      <c r="EM62" s="19"/>
      <c r="EN62" s="19"/>
      <c r="EO62" s="19"/>
      <c r="EP62" s="19"/>
      <c r="EQ62" s="19"/>
      <c r="ER62" s="19"/>
      <c r="ES62" s="19"/>
      <c r="ET62" s="19"/>
    </row>
    <row r="63" spans="1:150" x14ac:dyDescent="0.25">
      <c r="A63">
        <f t="shared" si="306"/>
        <v>59</v>
      </c>
      <c r="B63" t="str">
        <f t="shared" si="302"/>
        <v>J20-0370</v>
      </c>
      <c r="C63" s="19" t="s">
        <v>165</v>
      </c>
      <c r="D63" s="20" t="s">
        <v>166</v>
      </c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0"/>
      <c r="R63" s="21"/>
      <c r="S63" s="19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3"/>
      <c r="AJ63" s="23"/>
      <c r="AK63" s="23"/>
      <c r="AL63" s="23"/>
      <c r="AM63" s="23"/>
      <c r="AN63" s="23"/>
      <c r="AO63" s="23"/>
      <c r="AP63" s="23">
        <f t="shared" si="319"/>
        <v>0</v>
      </c>
      <c r="AQ63" s="32">
        <v>28610</v>
      </c>
      <c r="AR63" s="32"/>
      <c r="AS63" s="23">
        <f>9570+22160</f>
        <v>31730</v>
      </c>
      <c r="AT63" s="23"/>
      <c r="AU63" s="23">
        <f t="shared" si="320"/>
        <v>60340</v>
      </c>
      <c r="AV63" s="23">
        <v>34820</v>
      </c>
      <c r="AW63" s="23"/>
      <c r="AX63" s="23">
        <f>6090+36810</f>
        <v>42900</v>
      </c>
      <c r="AY63" s="23"/>
      <c r="AZ63" s="23">
        <f t="shared" si="321"/>
        <v>77720</v>
      </c>
      <c r="BA63" s="23">
        <f>7793+11700</f>
        <v>19493</v>
      </c>
      <c r="BB63" s="23"/>
      <c r="BC63" s="23"/>
      <c r="BD63" s="23"/>
      <c r="BE63" s="24">
        <f t="shared" si="322"/>
        <v>19493</v>
      </c>
      <c r="BF63" s="22">
        <f>5483+6694</f>
        <v>12177</v>
      </c>
      <c r="BG63" s="22"/>
      <c r="BH63" s="24"/>
      <c r="BI63" s="24"/>
      <c r="BJ63" s="24">
        <f t="shared" si="325"/>
        <v>12177</v>
      </c>
      <c r="BK63" s="22"/>
      <c r="BL63" s="22"/>
      <c r="BM63" s="24"/>
      <c r="BN63" s="24"/>
      <c r="BO63" s="24"/>
      <c r="BP63" s="24">
        <v>13680</v>
      </c>
      <c r="BQ63" s="24"/>
      <c r="BR63" s="24">
        <v>2340</v>
      </c>
      <c r="BS63" s="24"/>
      <c r="BT63" s="24">
        <f t="shared" si="323"/>
        <v>16020</v>
      </c>
      <c r="BU63" s="22"/>
      <c r="BV63" s="23"/>
      <c r="BW63" s="24">
        <f t="shared" si="324"/>
        <v>16020</v>
      </c>
      <c r="BX63" s="23"/>
      <c r="BY63" s="23"/>
      <c r="BZ63" s="23"/>
      <c r="CA63" s="23"/>
      <c r="CB63" s="23"/>
      <c r="CC63" s="23"/>
      <c r="CD63" s="23">
        <f t="shared" si="316"/>
        <v>0</v>
      </c>
      <c r="CE63" s="23"/>
      <c r="CF63" s="23"/>
      <c r="CG63" s="23"/>
      <c r="CH63" s="23"/>
      <c r="CI63" s="23"/>
      <c r="CJ63" s="23"/>
      <c r="CK63" s="23"/>
      <c r="CL63" s="19"/>
      <c r="CM63" s="33"/>
      <c r="CN63" s="33"/>
      <c r="CO63" s="33"/>
      <c r="CP63" s="33"/>
      <c r="CQ63" s="33"/>
      <c r="CR63" s="33"/>
      <c r="CS63" s="33">
        <f t="shared" si="307"/>
        <v>0</v>
      </c>
      <c r="CT63" s="33"/>
      <c r="CU63" s="33"/>
      <c r="CV63" s="33"/>
      <c r="CW63" s="33"/>
      <c r="CX63" s="33"/>
      <c r="CY63" s="33"/>
      <c r="CZ63" s="33">
        <f t="shared" si="313"/>
        <v>0</v>
      </c>
      <c r="DA63" s="36">
        <f t="shared" si="308"/>
        <v>0</v>
      </c>
      <c r="DB63" s="23"/>
      <c r="DC63" s="23"/>
      <c r="DD63" s="23"/>
      <c r="DE63" s="23"/>
      <c r="DF63" s="23"/>
      <c r="DG63" s="23"/>
      <c r="DH63" s="24">
        <f t="shared" si="309"/>
        <v>0</v>
      </c>
      <c r="DI63" s="23"/>
      <c r="DJ63" s="23"/>
      <c r="DK63" s="23"/>
      <c r="DL63" s="23"/>
      <c r="DM63" s="23"/>
      <c r="DN63" s="23"/>
      <c r="DO63" s="23">
        <f t="shared" si="310"/>
        <v>0</v>
      </c>
      <c r="DP63" s="23">
        <f t="shared" si="311"/>
        <v>0</v>
      </c>
      <c r="DQ63" s="23"/>
      <c r="DR63" s="23"/>
      <c r="DS63" s="23"/>
      <c r="DT63" s="23"/>
      <c r="DU63" s="23"/>
      <c r="DV63" s="23"/>
      <c r="DW63" s="23">
        <f t="shared" si="326"/>
        <v>0</v>
      </c>
      <c r="DX63" s="23"/>
      <c r="DY63" s="23"/>
      <c r="DZ63" s="23"/>
      <c r="EA63" s="23"/>
      <c r="EB63" s="23"/>
      <c r="EC63" s="23"/>
      <c r="ED63" s="23">
        <f t="shared" si="304"/>
        <v>0</v>
      </c>
      <c r="EE63" s="92">
        <f t="shared" si="305"/>
        <v>0</v>
      </c>
      <c r="EF63" s="23"/>
      <c r="EG63" s="23"/>
      <c r="EH63" s="23"/>
      <c r="EI63" s="23"/>
      <c r="EJ63" s="23"/>
      <c r="EK63" s="19"/>
      <c r="EL63" s="24">
        <f t="shared" si="318"/>
        <v>0</v>
      </c>
      <c r="EM63" s="19"/>
      <c r="EN63" s="19"/>
      <c r="EO63" s="19"/>
      <c r="EP63" s="19"/>
      <c r="EQ63" s="19"/>
      <c r="ER63" s="19"/>
      <c r="ES63" s="19"/>
      <c r="ET63" s="19"/>
    </row>
    <row r="64" spans="1:150" x14ac:dyDescent="0.25">
      <c r="A64">
        <f t="shared" si="306"/>
        <v>60</v>
      </c>
      <c r="B64" t="str">
        <f t="shared" si="302"/>
        <v>J20-0156</v>
      </c>
      <c r="C64" s="19" t="s">
        <v>167</v>
      </c>
      <c r="D64" s="20" t="s">
        <v>168</v>
      </c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0"/>
      <c r="R64" s="21"/>
      <c r="S64" s="19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3"/>
      <c r="AJ64" s="23"/>
      <c r="AK64" s="23"/>
      <c r="AL64" s="23"/>
      <c r="AM64" s="23"/>
      <c r="AN64" s="23"/>
      <c r="AO64" s="23"/>
      <c r="AP64" s="23"/>
      <c r="AQ64" s="32">
        <v>58128</v>
      </c>
      <c r="AR64" s="32"/>
      <c r="AS64" s="23">
        <f>72626+15000</f>
        <v>87626</v>
      </c>
      <c r="AT64" s="23"/>
      <c r="AU64" s="23">
        <f t="shared" si="320"/>
        <v>145754</v>
      </c>
      <c r="AV64" s="23">
        <v>6700</v>
      </c>
      <c r="AW64" s="23"/>
      <c r="AX64" s="23"/>
      <c r="AY64" s="23"/>
      <c r="AZ64" s="23">
        <f t="shared" si="321"/>
        <v>6700</v>
      </c>
      <c r="BA64" s="23"/>
      <c r="BB64" s="23"/>
      <c r="BC64" s="23">
        <v>24517</v>
      </c>
      <c r="BD64" s="23"/>
      <c r="BE64" s="24">
        <f t="shared" si="322"/>
        <v>24517</v>
      </c>
      <c r="BF64" s="24">
        <f>37393+13100</f>
        <v>50493</v>
      </c>
      <c r="BG64" s="22"/>
      <c r="BH64" s="24"/>
      <c r="BI64" s="24"/>
      <c r="BJ64" s="24">
        <f t="shared" si="325"/>
        <v>50493</v>
      </c>
      <c r="BK64" s="22"/>
      <c r="BL64" s="22"/>
      <c r="BM64" s="24"/>
      <c r="BN64" s="24"/>
      <c r="BO64" s="24"/>
      <c r="BP64" s="24"/>
      <c r="BQ64" s="24"/>
      <c r="BR64" s="24"/>
      <c r="BS64" s="24"/>
      <c r="BT64" s="24">
        <f t="shared" si="323"/>
        <v>0</v>
      </c>
      <c r="BU64" s="22"/>
      <c r="BV64" s="23"/>
      <c r="BW64" s="24">
        <f t="shared" si="324"/>
        <v>0</v>
      </c>
      <c r="BX64" s="23"/>
      <c r="BY64" s="23"/>
      <c r="BZ64" s="23"/>
      <c r="CA64" s="23"/>
      <c r="CB64" s="23"/>
      <c r="CC64" s="23"/>
      <c r="CD64" s="23">
        <f t="shared" si="316"/>
        <v>0</v>
      </c>
      <c r="CE64" s="23"/>
      <c r="CF64" s="23"/>
      <c r="CG64" s="23"/>
      <c r="CH64" s="23"/>
      <c r="CI64" s="23"/>
      <c r="CJ64" s="23"/>
      <c r="CK64" s="23"/>
      <c r="CL64" s="19"/>
      <c r="CM64" s="33"/>
      <c r="CN64" s="33"/>
      <c r="CO64" s="33"/>
      <c r="CP64" s="33"/>
      <c r="CQ64" s="33"/>
      <c r="CR64" s="33"/>
      <c r="CS64" s="33">
        <f t="shared" si="307"/>
        <v>0</v>
      </c>
      <c r="CT64" s="33"/>
      <c r="CU64" s="33"/>
      <c r="CV64" s="33"/>
      <c r="CW64" s="33"/>
      <c r="CX64" s="33"/>
      <c r="CY64" s="33"/>
      <c r="CZ64" s="33">
        <f t="shared" si="313"/>
        <v>0</v>
      </c>
      <c r="DA64" s="36">
        <f t="shared" si="308"/>
        <v>0</v>
      </c>
      <c r="DB64" s="23"/>
      <c r="DC64" s="23"/>
      <c r="DD64" s="23"/>
      <c r="DE64" s="23"/>
      <c r="DF64" s="23"/>
      <c r="DG64" s="23"/>
      <c r="DH64" s="24">
        <f t="shared" si="309"/>
        <v>0</v>
      </c>
      <c r="DI64" s="23"/>
      <c r="DJ64" s="23"/>
      <c r="DK64" s="23"/>
      <c r="DL64" s="23"/>
      <c r="DM64" s="23"/>
      <c r="DN64" s="23"/>
      <c r="DO64" s="23">
        <f t="shared" si="310"/>
        <v>0</v>
      </c>
      <c r="DP64" s="23">
        <f t="shared" si="311"/>
        <v>0</v>
      </c>
      <c r="DQ64" s="23"/>
      <c r="DR64" s="23"/>
      <c r="DS64" s="23"/>
      <c r="DT64" s="23"/>
      <c r="DU64" s="23"/>
      <c r="DV64" s="23"/>
      <c r="DW64" s="23">
        <f t="shared" si="326"/>
        <v>0</v>
      </c>
      <c r="DX64" s="23"/>
      <c r="DY64" s="23"/>
      <c r="DZ64" s="23"/>
      <c r="EA64" s="23"/>
      <c r="EB64" s="23"/>
      <c r="EC64" s="23"/>
      <c r="ED64" s="23">
        <f t="shared" si="304"/>
        <v>0</v>
      </c>
      <c r="EE64" s="92">
        <f t="shared" si="305"/>
        <v>0</v>
      </c>
      <c r="EF64" s="23"/>
      <c r="EG64" s="23"/>
      <c r="EH64" s="23"/>
      <c r="EI64" s="23"/>
      <c r="EJ64" s="23"/>
      <c r="EK64" s="19"/>
      <c r="EL64" s="24">
        <f t="shared" si="318"/>
        <v>0</v>
      </c>
      <c r="EM64" s="19"/>
      <c r="EN64" s="19"/>
      <c r="EO64" s="19"/>
      <c r="EP64" s="19"/>
      <c r="EQ64" s="19"/>
      <c r="ER64" s="19"/>
      <c r="ES64" s="19"/>
      <c r="ET64" s="19"/>
    </row>
    <row r="65" spans="1:150" x14ac:dyDescent="0.25">
      <c r="A65">
        <f t="shared" si="306"/>
        <v>61</v>
      </c>
      <c r="B65" t="str">
        <f t="shared" si="302"/>
        <v>J19-0828</v>
      </c>
      <c r="C65" s="19" t="s">
        <v>169</v>
      </c>
      <c r="D65" s="20" t="s">
        <v>170</v>
      </c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0"/>
      <c r="R65" s="21"/>
      <c r="S65" s="19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3"/>
      <c r="AJ65" s="23"/>
      <c r="AK65" s="23"/>
      <c r="AL65" s="23"/>
      <c r="AM65" s="23"/>
      <c r="AN65" s="23"/>
      <c r="AO65" s="23"/>
      <c r="AP65" s="23"/>
      <c r="AQ65" s="32">
        <v>5938</v>
      </c>
      <c r="AR65" s="32"/>
      <c r="AS65" s="23"/>
      <c r="AT65" s="23"/>
      <c r="AU65" s="23">
        <f t="shared" si="320"/>
        <v>5938</v>
      </c>
      <c r="AV65" s="23"/>
      <c r="AW65" s="23"/>
      <c r="AX65" s="23"/>
      <c r="AY65" s="23"/>
      <c r="AZ65" s="23">
        <f t="shared" si="321"/>
        <v>0</v>
      </c>
      <c r="BA65" s="23"/>
      <c r="BB65" s="23"/>
      <c r="BC65" s="23"/>
      <c r="BD65" s="23"/>
      <c r="BE65" s="24">
        <f t="shared" si="322"/>
        <v>0</v>
      </c>
      <c r="BF65" s="22"/>
      <c r="BG65" s="22"/>
      <c r="BH65" s="24"/>
      <c r="BI65" s="24"/>
      <c r="BJ65" s="24"/>
      <c r="BK65" s="22"/>
      <c r="BL65" s="22"/>
      <c r="BM65" s="24"/>
      <c r="BN65" s="24"/>
      <c r="BO65" s="24"/>
      <c r="BP65" s="24"/>
      <c r="BQ65" s="24"/>
      <c r="BR65" s="24"/>
      <c r="BS65" s="24"/>
      <c r="BT65" s="24">
        <f t="shared" si="323"/>
        <v>0</v>
      </c>
      <c r="BU65" s="22"/>
      <c r="BV65" s="23"/>
      <c r="BW65" s="24">
        <f t="shared" si="324"/>
        <v>0</v>
      </c>
      <c r="BX65" s="23"/>
      <c r="BY65" s="23"/>
      <c r="BZ65" s="23"/>
      <c r="CA65" s="23"/>
      <c r="CB65" s="23"/>
      <c r="CC65" s="23"/>
      <c r="CD65" s="23">
        <f t="shared" si="316"/>
        <v>0</v>
      </c>
      <c r="CE65" s="23"/>
      <c r="CF65" s="23"/>
      <c r="CG65" s="23"/>
      <c r="CH65" s="23"/>
      <c r="CI65" s="23"/>
      <c r="CJ65" s="23"/>
      <c r="CK65" s="23"/>
      <c r="CL65" s="19"/>
      <c r="CM65" s="33"/>
      <c r="CN65" s="33"/>
      <c r="CO65" s="33"/>
      <c r="CP65" s="33"/>
      <c r="CQ65" s="33"/>
      <c r="CR65" s="33"/>
      <c r="CS65" s="33">
        <f t="shared" si="307"/>
        <v>0</v>
      </c>
      <c r="CT65" s="33"/>
      <c r="CU65" s="33"/>
      <c r="CV65" s="33"/>
      <c r="CW65" s="33"/>
      <c r="CX65" s="33"/>
      <c r="CY65" s="33"/>
      <c r="CZ65" s="33">
        <f t="shared" si="313"/>
        <v>0</v>
      </c>
      <c r="DA65" s="36">
        <f t="shared" si="308"/>
        <v>0</v>
      </c>
      <c r="DB65" s="23"/>
      <c r="DC65" s="23"/>
      <c r="DD65" s="23"/>
      <c r="DE65" s="23"/>
      <c r="DF65" s="23"/>
      <c r="DG65" s="23"/>
      <c r="DH65" s="24">
        <f t="shared" si="309"/>
        <v>0</v>
      </c>
      <c r="DI65" s="23"/>
      <c r="DJ65" s="23"/>
      <c r="DK65" s="23"/>
      <c r="DL65" s="23"/>
      <c r="DM65" s="23"/>
      <c r="DN65" s="23"/>
      <c r="DO65" s="23">
        <f t="shared" si="310"/>
        <v>0</v>
      </c>
      <c r="DP65" s="23">
        <f t="shared" si="311"/>
        <v>0</v>
      </c>
      <c r="DQ65" s="23"/>
      <c r="DR65" s="23"/>
      <c r="DS65" s="23"/>
      <c r="DT65" s="23"/>
      <c r="DU65" s="23"/>
      <c r="DV65" s="23"/>
      <c r="DW65" s="23">
        <f t="shared" si="326"/>
        <v>0</v>
      </c>
      <c r="DX65" s="23"/>
      <c r="DY65" s="23"/>
      <c r="DZ65" s="23"/>
      <c r="EA65" s="23"/>
      <c r="EB65" s="23"/>
      <c r="EC65" s="23"/>
      <c r="ED65" s="23">
        <f t="shared" si="304"/>
        <v>0</v>
      </c>
      <c r="EE65" s="92">
        <f t="shared" si="305"/>
        <v>0</v>
      </c>
      <c r="EF65" s="23"/>
      <c r="EG65" s="23"/>
      <c r="EH65" s="23"/>
      <c r="EI65" s="23"/>
      <c r="EJ65" s="23"/>
      <c r="EK65" s="19"/>
      <c r="EL65" s="24">
        <f t="shared" si="318"/>
        <v>0</v>
      </c>
      <c r="EM65" s="19"/>
      <c r="EN65" s="19"/>
      <c r="EO65" s="19"/>
      <c r="EP65" s="19"/>
      <c r="EQ65" s="19"/>
      <c r="ER65" s="19"/>
      <c r="ES65" s="19"/>
      <c r="ET65" s="19"/>
    </row>
    <row r="66" spans="1:150" x14ac:dyDescent="0.25">
      <c r="A66">
        <f t="shared" si="306"/>
        <v>62</v>
      </c>
      <c r="B66" t="str">
        <f t="shared" si="302"/>
        <v>J20-0589</v>
      </c>
      <c r="C66" s="19" t="s">
        <v>171</v>
      </c>
      <c r="D66" s="20" t="s">
        <v>172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0"/>
      <c r="R66" s="21"/>
      <c r="S66" s="19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3"/>
      <c r="AJ66" s="23"/>
      <c r="AK66" s="23"/>
      <c r="AL66" s="23"/>
      <c r="AM66" s="23"/>
      <c r="AN66" s="23"/>
      <c r="AO66" s="23"/>
      <c r="AP66" s="23">
        <f t="shared" si="319"/>
        <v>0</v>
      </c>
      <c r="AQ66" s="32">
        <v>7700</v>
      </c>
      <c r="AR66" s="32"/>
      <c r="AS66" s="23"/>
      <c r="AT66" s="23"/>
      <c r="AU66" s="23">
        <f t="shared" si="320"/>
        <v>7700</v>
      </c>
      <c r="AV66" s="23">
        <v>28669</v>
      </c>
      <c r="AW66" s="23"/>
      <c r="AX66" s="23">
        <v>26800</v>
      </c>
      <c r="AY66" s="23"/>
      <c r="AZ66" s="23">
        <f t="shared" si="321"/>
        <v>55469</v>
      </c>
      <c r="BA66" s="23"/>
      <c r="BB66" s="23"/>
      <c r="BC66" s="23"/>
      <c r="BD66" s="23"/>
      <c r="BE66" s="24">
        <f t="shared" si="322"/>
        <v>0</v>
      </c>
      <c r="BF66" s="22"/>
      <c r="BG66" s="22"/>
      <c r="BH66" s="24"/>
      <c r="BI66" s="24"/>
      <c r="BJ66" s="24"/>
      <c r="BK66" s="22"/>
      <c r="BL66" s="22"/>
      <c r="BM66" s="24"/>
      <c r="BN66" s="24"/>
      <c r="BO66" s="24"/>
      <c r="BP66" s="24"/>
      <c r="BQ66" s="24"/>
      <c r="BR66" s="24"/>
      <c r="BS66" s="24"/>
      <c r="BT66" s="24">
        <f t="shared" si="323"/>
        <v>0</v>
      </c>
      <c r="BU66" s="22"/>
      <c r="BV66" s="23"/>
      <c r="BW66" s="24">
        <f t="shared" si="324"/>
        <v>0</v>
      </c>
      <c r="BX66" s="23"/>
      <c r="BY66" s="23"/>
      <c r="BZ66" s="23"/>
      <c r="CA66" s="23"/>
      <c r="CB66" s="23"/>
      <c r="CC66" s="23"/>
      <c r="CD66" s="23">
        <f t="shared" si="316"/>
        <v>0</v>
      </c>
      <c r="CE66" s="23"/>
      <c r="CF66" s="23"/>
      <c r="CG66" s="23"/>
      <c r="CH66" s="23"/>
      <c r="CI66" s="23"/>
      <c r="CJ66" s="23"/>
      <c r="CK66" s="23"/>
      <c r="CL66" s="19"/>
      <c r="CM66" s="33"/>
      <c r="CN66" s="33"/>
      <c r="CO66" s="33"/>
      <c r="CP66" s="33"/>
      <c r="CQ66" s="33"/>
      <c r="CR66" s="33"/>
      <c r="CS66" s="33">
        <f t="shared" si="307"/>
        <v>0</v>
      </c>
      <c r="CT66" s="33"/>
      <c r="CU66" s="33"/>
      <c r="CV66" s="33"/>
      <c r="CW66" s="33"/>
      <c r="CX66" s="33"/>
      <c r="CY66" s="33"/>
      <c r="CZ66" s="33">
        <f t="shared" si="313"/>
        <v>0</v>
      </c>
      <c r="DA66" s="36">
        <f t="shared" si="308"/>
        <v>0</v>
      </c>
      <c r="DB66" s="23"/>
      <c r="DC66" s="23"/>
      <c r="DD66" s="23"/>
      <c r="DE66" s="23"/>
      <c r="DF66" s="23"/>
      <c r="DG66" s="23"/>
      <c r="DH66" s="24">
        <f t="shared" si="309"/>
        <v>0</v>
      </c>
      <c r="DI66" s="23"/>
      <c r="DJ66" s="23"/>
      <c r="DK66" s="23"/>
      <c r="DL66" s="23"/>
      <c r="DM66" s="23"/>
      <c r="DN66" s="23"/>
      <c r="DO66" s="23">
        <f t="shared" si="310"/>
        <v>0</v>
      </c>
      <c r="DP66" s="23">
        <f t="shared" si="311"/>
        <v>0</v>
      </c>
      <c r="DQ66" s="23"/>
      <c r="DR66" s="23"/>
      <c r="DS66" s="23"/>
      <c r="DT66" s="23"/>
      <c r="DU66" s="23"/>
      <c r="DV66" s="23"/>
      <c r="DW66" s="23">
        <f t="shared" si="326"/>
        <v>0</v>
      </c>
      <c r="DX66" s="23"/>
      <c r="DY66" s="23"/>
      <c r="DZ66" s="23"/>
      <c r="EA66" s="23"/>
      <c r="EB66" s="23"/>
      <c r="EC66" s="23"/>
      <c r="ED66" s="23">
        <f t="shared" si="304"/>
        <v>0</v>
      </c>
      <c r="EE66" s="92">
        <f t="shared" si="305"/>
        <v>0</v>
      </c>
      <c r="EF66" s="23"/>
      <c r="EG66" s="23"/>
      <c r="EH66" s="23"/>
      <c r="EI66" s="23"/>
      <c r="EJ66" s="23"/>
      <c r="EK66" s="19"/>
      <c r="EL66" s="24">
        <f t="shared" si="318"/>
        <v>0</v>
      </c>
      <c r="EM66" s="19"/>
      <c r="EN66" s="19"/>
      <c r="EO66" s="19"/>
      <c r="EP66" s="19"/>
      <c r="EQ66" s="19"/>
      <c r="ER66" s="19"/>
      <c r="ES66" s="19"/>
      <c r="ET66" s="19"/>
    </row>
    <row r="67" spans="1:150" x14ac:dyDescent="0.25">
      <c r="A67">
        <f t="shared" si="306"/>
        <v>63</v>
      </c>
      <c r="B67" t="str">
        <f t="shared" si="302"/>
        <v>J19-1276</v>
      </c>
      <c r="C67" s="19" t="s">
        <v>173</v>
      </c>
      <c r="D67" s="20" t="s">
        <v>174</v>
      </c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0"/>
      <c r="R67" s="21"/>
      <c r="S67" s="19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3"/>
      <c r="AJ67" s="23"/>
      <c r="AK67" s="23"/>
      <c r="AL67" s="23"/>
      <c r="AM67" s="23"/>
      <c r="AN67" s="23"/>
      <c r="AO67" s="23"/>
      <c r="AP67" s="23">
        <f t="shared" si="319"/>
        <v>0</v>
      </c>
      <c r="AQ67" s="23"/>
      <c r="AR67" s="23"/>
      <c r="AS67" s="23">
        <f>1500+1500</f>
        <v>3000</v>
      </c>
      <c r="AT67" s="23"/>
      <c r="AU67" s="23">
        <f t="shared" si="320"/>
        <v>3000</v>
      </c>
      <c r="AV67" s="23"/>
      <c r="AW67" s="23"/>
      <c r="AX67" s="23"/>
      <c r="AY67" s="23"/>
      <c r="AZ67" s="23">
        <f t="shared" si="321"/>
        <v>0</v>
      </c>
      <c r="BA67" s="23"/>
      <c r="BB67" s="23"/>
      <c r="BC67" s="23"/>
      <c r="BD67" s="23"/>
      <c r="BE67" s="24">
        <f t="shared" si="322"/>
        <v>0</v>
      </c>
      <c r="BF67" s="22"/>
      <c r="BG67" s="22"/>
      <c r="BH67" s="24"/>
      <c r="BI67" s="24"/>
      <c r="BJ67" s="24"/>
      <c r="BK67" s="22"/>
      <c r="BL67" s="22"/>
      <c r="BM67" s="24"/>
      <c r="BN67" s="24"/>
      <c r="BO67" s="24"/>
      <c r="BP67" s="24"/>
      <c r="BQ67" s="24"/>
      <c r="BR67" s="24"/>
      <c r="BS67" s="24"/>
      <c r="BT67" s="24">
        <f t="shared" si="323"/>
        <v>0</v>
      </c>
      <c r="BU67" s="22"/>
      <c r="BV67" s="23"/>
      <c r="BW67" s="24">
        <f t="shared" si="324"/>
        <v>0</v>
      </c>
      <c r="BX67" s="23"/>
      <c r="BY67" s="23"/>
      <c r="BZ67" s="23"/>
      <c r="CA67" s="23"/>
      <c r="CB67" s="23"/>
      <c r="CC67" s="23"/>
      <c r="CD67" s="23">
        <f t="shared" si="316"/>
        <v>0</v>
      </c>
      <c r="CE67" s="23"/>
      <c r="CF67" s="23"/>
      <c r="CG67" s="23"/>
      <c r="CH67" s="23"/>
      <c r="CI67" s="23"/>
      <c r="CJ67" s="23"/>
      <c r="CK67" s="23"/>
      <c r="CL67" s="19"/>
      <c r="CM67" s="33"/>
      <c r="CN67" s="33"/>
      <c r="CO67" s="33"/>
      <c r="CP67" s="33"/>
      <c r="CQ67" s="33"/>
      <c r="CR67" s="33"/>
      <c r="CS67" s="33">
        <f t="shared" si="307"/>
        <v>0</v>
      </c>
      <c r="CT67" s="33"/>
      <c r="CU67" s="33"/>
      <c r="CV67" s="33"/>
      <c r="CW67" s="33"/>
      <c r="CX67" s="33"/>
      <c r="CY67" s="33"/>
      <c r="CZ67" s="33">
        <f t="shared" si="313"/>
        <v>0</v>
      </c>
      <c r="DA67" s="36">
        <f t="shared" si="308"/>
        <v>0</v>
      </c>
      <c r="DB67" s="23"/>
      <c r="DC67" s="23"/>
      <c r="DD67" s="23"/>
      <c r="DE67" s="23"/>
      <c r="DF67" s="23"/>
      <c r="DG67" s="23"/>
      <c r="DH67" s="24">
        <f t="shared" si="309"/>
        <v>0</v>
      </c>
      <c r="DI67" s="23"/>
      <c r="DJ67" s="23"/>
      <c r="DK67" s="23"/>
      <c r="DL67" s="23"/>
      <c r="DM67" s="23"/>
      <c r="DN67" s="23"/>
      <c r="DO67" s="23">
        <f t="shared" si="310"/>
        <v>0</v>
      </c>
      <c r="DP67" s="23">
        <f t="shared" si="311"/>
        <v>0</v>
      </c>
      <c r="DQ67" s="23"/>
      <c r="DR67" s="23"/>
      <c r="DS67" s="23"/>
      <c r="DT67" s="23"/>
      <c r="DU67" s="23"/>
      <c r="DV67" s="23"/>
      <c r="DW67" s="23">
        <f t="shared" si="326"/>
        <v>0</v>
      </c>
      <c r="DX67" s="23"/>
      <c r="DY67" s="23"/>
      <c r="DZ67" s="23"/>
      <c r="EA67" s="23"/>
      <c r="EB67" s="23"/>
      <c r="EC67" s="23"/>
      <c r="ED67" s="23">
        <f t="shared" si="304"/>
        <v>0</v>
      </c>
      <c r="EE67" s="92">
        <f t="shared" si="305"/>
        <v>0</v>
      </c>
      <c r="EF67" s="23"/>
      <c r="EG67" s="23"/>
      <c r="EH67" s="23"/>
      <c r="EI67" s="23"/>
      <c r="EJ67" s="23"/>
      <c r="EK67" s="19"/>
      <c r="EL67" s="24">
        <f t="shared" si="318"/>
        <v>0</v>
      </c>
      <c r="EM67" s="19"/>
      <c r="EN67" s="19"/>
      <c r="EO67" s="19"/>
      <c r="EP67" s="19"/>
      <c r="EQ67" s="19"/>
      <c r="ER67" s="19"/>
      <c r="ES67" s="19"/>
      <c r="ET67" s="19"/>
    </row>
    <row r="68" spans="1:150" x14ac:dyDescent="0.25">
      <c r="A68">
        <f t="shared" si="306"/>
        <v>64</v>
      </c>
      <c r="B68" t="str">
        <f t="shared" si="302"/>
        <v>J20-0232</v>
      </c>
      <c r="C68" s="19" t="s">
        <v>175</v>
      </c>
      <c r="D68" s="20" t="s">
        <v>176</v>
      </c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0"/>
      <c r="R68" s="21"/>
      <c r="S68" s="19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3"/>
      <c r="AJ68" s="23"/>
      <c r="AK68" s="23"/>
      <c r="AL68" s="23"/>
      <c r="AM68" s="23"/>
      <c r="AN68" s="23"/>
      <c r="AO68" s="23"/>
      <c r="AP68" s="23">
        <f t="shared" si="319"/>
        <v>0</v>
      </c>
      <c r="AQ68" s="23"/>
      <c r="AR68" s="23"/>
      <c r="AS68" s="23">
        <v>16210</v>
      </c>
      <c r="AT68" s="23"/>
      <c r="AU68" s="23">
        <f t="shared" si="320"/>
        <v>16210</v>
      </c>
      <c r="AV68" s="23">
        <v>60778</v>
      </c>
      <c r="AW68" s="23"/>
      <c r="AX68" s="23">
        <v>21080</v>
      </c>
      <c r="AY68" s="23"/>
      <c r="AZ68" s="23">
        <f t="shared" si="321"/>
        <v>81858</v>
      </c>
      <c r="BA68" s="23"/>
      <c r="BB68" s="23"/>
      <c r="BC68" s="23"/>
      <c r="BD68" s="23"/>
      <c r="BE68" s="24">
        <f t="shared" si="322"/>
        <v>0</v>
      </c>
      <c r="BF68" s="22"/>
      <c r="BG68" s="22"/>
      <c r="BH68" s="24"/>
      <c r="BI68" s="24"/>
      <c r="BJ68" s="24"/>
      <c r="BK68" s="22"/>
      <c r="BL68" s="22"/>
      <c r="BM68" s="24"/>
      <c r="BN68" s="24"/>
      <c r="BO68" s="24"/>
      <c r="BP68" s="24"/>
      <c r="BQ68" s="24"/>
      <c r="BR68" s="24"/>
      <c r="BS68" s="24"/>
      <c r="BT68" s="24">
        <f t="shared" si="323"/>
        <v>0</v>
      </c>
      <c r="BU68" s="22"/>
      <c r="BV68" s="23"/>
      <c r="BW68" s="24">
        <f t="shared" si="324"/>
        <v>0</v>
      </c>
      <c r="BX68" s="23"/>
      <c r="BY68" s="23"/>
      <c r="BZ68" s="23"/>
      <c r="CA68" s="23"/>
      <c r="CB68" s="23"/>
      <c r="CC68" s="23"/>
      <c r="CD68" s="23">
        <f t="shared" si="316"/>
        <v>0</v>
      </c>
      <c r="CE68" s="23"/>
      <c r="CF68" s="23"/>
      <c r="CG68" s="23"/>
      <c r="CH68" s="23"/>
      <c r="CI68" s="23"/>
      <c r="CJ68" s="23"/>
      <c r="CK68" s="23"/>
      <c r="CL68" s="19"/>
      <c r="CM68" s="33"/>
      <c r="CN68" s="33"/>
      <c r="CO68" s="33"/>
      <c r="CP68" s="33"/>
      <c r="CQ68" s="33"/>
      <c r="CR68" s="33"/>
      <c r="CS68" s="33">
        <f t="shared" si="307"/>
        <v>0</v>
      </c>
      <c r="CT68" s="33"/>
      <c r="CU68" s="33"/>
      <c r="CV68" s="33"/>
      <c r="CW68" s="33"/>
      <c r="CX68" s="33"/>
      <c r="CY68" s="33"/>
      <c r="CZ68" s="33">
        <f t="shared" si="313"/>
        <v>0</v>
      </c>
      <c r="DA68" s="36">
        <f t="shared" si="308"/>
        <v>0</v>
      </c>
      <c r="DB68" s="23"/>
      <c r="DC68" s="23"/>
      <c r="DD68" s="23"/>
      <c r="DE68" s="23"/>
      <c r="DF68" s="23"/>
      <c r="DG68" s="23"/>
      <c r="DH68" s="24">
        <f t="shared" si="309"/>
        <v>0</v>
      </c>
      <c r="DI68" s="23"/>
      <c r="DJ68" s="23"/>
      <c r="DK68" s="23"/>
      <c r="DL68" s="23"/>
      <c r="DM68" s="23"/>
      <c r="DN68" s="23"/>
      <c r="DO68" s="23">
        <f t="shared" si="310"/>
        <v>0</v>
      </c>
      <c r="DP68" s="23">
        <f t="shared" si="311"/>
        <v>0</v>
      </c>
      <c r="DQ68" s="23"/>
      <c r="DR68" s="23"/>
      <c r="DS68" s="23"/>
      <c r="DT68" s="23"/>
      <c r="DU68" s="23"/>
      <c r="DV68" s="23"/>
      <c r="DW68" s="23">
        <f t="shared" si="326"/>
        <v>0</v>
      </c>
      <c r="DX68" s="23"/>
      <c r="DY68" s="23"/>
      <c r="DZ68" s="23"/>
      <c r="EA68" s="23"/>
      <c r="EB68" s="23"/>
      <c r="EC68" s="23"/>
      <c r="ED68" s="23">
        <f t="shared" si="304"/>
        <v>0</v>
      </c>
      <c r="EE68" s="92">
        <f t="shared" si="305"/>
        <v>0</v>
      </c>
      <c r="EF68" s="23"/>
      <c r="EG68" s="23"/>
      <c r="EH68" s="23"/>
      <c r="EI68" s="23"/>
      <c r="EJ68" s="23"/>
      <c r="EK68" s="19"/>
      <c r="EL68" s="24">
        <f t="shared" si="318"/>
        <v>0</v>
      </c>
      <c r="EM68" s="19"/>
      <c r="EN68" s="19"/>
      <c r="EO68" s="19"/>
      <c r="EP68" s="19"/>
      <c r="EQ68" s="19"/>
      <c r="ER68" s="19"/>
      <c r="ES68" s="19"/>
      <c r="ET68" s="19"/>
    </row>
    <row r="69" spans="1:150" x14ac:dyDescent="0.25">
      <c r="A69">
        <f t="shared" si="306"/>
        <v>65</v>
      </c>
      <c r="B69" t="str">
        <f t="shared" si="302"/>
        <v>J20-0369</v>
      </c>
      <c r="C69" s="19" t="s">
        <v>177</v>
      </c>
      <c r="D69" s="20" t="s">
        <v>178</v>
      </c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0"/>
      <c r="R69" s="21"/>
      <c r="S69" s="19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3"/>
      <c r="AJ69" s="23"/>
      <c r="AK69" s="23"/>
      <c r="AL69" s="23"/>
      <c r="AM69" s="23"/>
      <c r="AN69" s="23"/>
      <c r="AO69" s="23"/>
      <c r="AP69" s="23">
        <f t="shared" si="319"/>
        <v>0</v>
      </c>
      <c r="AQ69" s="23"/>
      <c r="AR69" s="23"/>
      <c r="AS69" s="23">
        <v>2055</v>
      </c>
      <c r="AT69" s="23"/>
      <c r="AU69" s="23">
        <f t="shared" si="320"/>
        <v>2055</v>
      </c>
      <c r="AV69" s="23"/>
      <c r="AW69" s="23"/>
      <c r="AX69" s="23"/>
      <c r="AY69" s="23"/>
      <c r="AZ69" s="23">
        <f t="shared" si="321"/>
        <v>0</v>
      </c>
      <c r="BA69" s="23"/>
      <c r="BB69" s="23"/>
      <c r="BC69" s="23"/>
      <c r="BD69" s="23"/>
      <c r="BE69" s="24">
        <f t="shared" si="322"/>
        <v>0</v>
      </c>
      <c r="BF69" s="22"/>
      <c r="BG69" s="22"/>
      <c r="BH69" s="24"/>
      <c r="BI69" s="24"/>
      <c r="BJ69" s="24"/>
      <c r="BK69" s="22"/>
      <c r="BL69" s="22"/>
      <c r="BM69" s="24"/>
      <c r="BN69" s="24"/>
      <c r="BO69" s="24"/>
      <c r="BP69" s="24"/>
      <c r="BQ69" s="24"/>
      <c r="BR69" s="24"/>
      <c r="BS69" s="24"/>
      <c r="BT69" s="24">
        <f t="shared" si="323"/>
        <v>0</v>
      </c>
      <c r="BU69" s="22"/>
      <c r="BV69" s="23"/>
      <c r="BW69" s="24">
        <f t="shared" si="324"/>
        <v>0</v>
      </c>
      <c r="BX69" s="23"/>
      <c r="BY69" s="23"/>
      <c r="BZ69" s="23"/>
      <c r="CA69" s="23"/>
      <c r="CB69" s="23"/>
      <c r="CC69" s="23"/>
      <c r="CD69" s="23">
        <f t="shared" si="316"/>
        <v>0</v>
      </c>
      <c r="CE69" s="23"/>
      <c r="CF69" s="23"/>
      <c r="CG69" s="23"/>
      <c r="CH69" s="23"/>
      <c r="CI69" s="23"/>
      <c r="CJ69" s="23"/>
      <c r="CK69" s="23"/>
      <c r="CL69" s="19"/>
      <c r="CM69" s="33"/>
      <c r="CN69" s="33"/>
      <c r="CO69" s="33"/>
      <c r="CP69" s="33"/>
      <c r="CQ69" s="33"/>
      <c r="CR69" s="33"/>
      <c r="CS69" s="33">
        <f t="shared" si="307"/>
        <v>0</v>
      </c>
      <c r="CT69" s="33"/>
      <c r="CU69" s="33"/>
      <c r="CV69" s="33"/>
      <c r="CW69" s="33"/>
      <c r="CX69" s="33"/>
      <c r="CY69" s="33"/>
      <c r="CZ69" s="33">
        <f t="shared" si="313"/>
        <v>0</v>
      </c>
      <c r="DA69" s="36">
        <f t="shared" si="308"/>
        <v>0</v>
      </c>
      <c r="DB69" s="23"/>
      <c r="DC69" s="23"/>
      <c r="DD69" s="23"/>
      <c r="DE69" s="23"/>
      <c r="DF69" s="23"/>
      <c r="DG69" s="23"/>
      <c r="DH69" s="24">
        <f t="shared" si="309"/>
        <v>0</v>
      </c>
      <c r="DI69" s="23"/>
      <c r="DJ69" s="23"/>
      <c r="DK69" s="23"/>
      <c r="DL69" s="23"/>
      <c r="DM69" s="23"/>
      <c r="DN69" s="23"/>
      <c r="DO69" s="23">
        <f t="shared" si="310"/>
        <v>0</v>
      </c>
      <c r="DP69" s="23">
        <f t="shared" si="311"/>
        <v>0</v>
      </c>
      <c r="DQ69" s="23"/>
      <c r="DR69" s="23"/>
      <c r="DS69" s="23"/>
      <c r="DT69" s="23"/>
      <c r="DU69" s="23"/>
      <c r="DV69" s="23"/>
      <c r="DW69" s="23">
        <f t="shared" si="326"/>
        <v>0</v>
      </c>
      <c r="DX69" s="23"/>
      <c r="DY69" s="23"/>
      <c r="DZ69" s="23"/>
      <c r="EA69" s="23"/>
      <c r="EB69" s="23"/>
      <c r="EC69" s="23"/>
      <c r="ED69" s="23">
        <f t="shared" si="304"/>
        <v>0</v>
      </c>
      <c r="EE69" s="92">
        <f t="shared" si="305"/>
        <v>0</v>
      </c>
      <c r="EF69" s="23"/>
      <c r="EG69" s="23"/>
      <c r="EH69" s="23"/>
      <c r="EI69" s="23"/>
      <c r="EJ69" s="23"/>
      <c r="EK69" s="19"/>
      <c r="EL69" s="24">
        <f t="shared" si="318"/>
        <v>0</v>
      </c>
      <c r="EM69" s="19"/>
      <c r="EN69" s="19"/>
      <c r="EO69" s="19"/>
      <c r="EP69" s="19"/>
      <c r="EQ69" s="19"/>
      <c r="ER69" s="19"/>
      <c r="ES69" s="19"/>
      <c r="ET69" s="19"/>
    </row>
    <row r="70" spans="1:150" x14ac:dyDescent="0.25">
      <c r="A70">
        <f t="shared" si="306"/>
        <v>66</v>
      </c>
      <c r="B70" t="str">
        <f t="shared" ref="B70:B122" si="327">TRIM(D70)</f>
        <v>J19-0688</v>
      </c>
      <c r="C70" s="19" t="s">
        <v>179</v>
      </c>
      <c r="D70" s="20" t="s">
        <v>180</v>
      </c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0"/>
      <c r="R70" s="21"/>
      <c r="S70" s="19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19"/>
      <c r="AH70" s="19"/>
      <c r="AI70" s="19"/>
      <c r="AJ70" s="19"/>
      <c r="AK70" s="19"/>
      <c r="AL70" s="19"/>
      <c r="AM70" s="19"/>
      <c r="AN70" s="19"/>
      <c r="AO70" s="19"/>
      <c r="AP70" s="23">
        <f t="shared" si="319"/>
        <v>0</v>
      </c>
      <c r="AQ70" s="23"/>
      <c r="AR70" s="23"/>
      <c r="AS70" s="23">
        <v>24081</v>
      </c>
      <c r="AT70" s="23"/>
      <c r="AU70" s="23">
        <f t="shared" si="320"/>
        <v>24081</v>
      </c>
      <c r="AV70" s="23"/>
      <c r="AW70" s="23"/>
      <c r="AX70" s="23">
        <v>19685</v>
      </c>
      <c r="AY70" s="23"/>
      <c r="AZ70" s="23">
        <f t="shared" si="321"/>
        <v>19685</v>
      </c>
      <c r="BA70" s="23"/>
      <c r="BB70" s="23"/>
      <c r="BC70" s="23"/>
      <c r="BD70" s="23"/>
      <c r="BE70" s="24">
        <f t="shared" si="322"/>
        <v>0</v>
      </c>
      <c r="BF70" s="22"/>
      <c r="BG70" s="22"/>
      <c r="BH70" s="24"/>
      <c r="BI70" s="24"/>
      <c r="BJ70" s="24"/>
      <c r="BK70" s="22"/>
      <c r="BL70" s="22"/>
      <c r="BM70" s="24"/>
      <c r="BN70" s="24"/>
      <c r="BO70" s="24"/>
      <c r="BP70" s="24"/>
      <c r="BQ70" s="24"/>
      <c r="BR70" s="24"/>
      <c r="BS70" s="24"/>
      <c r="BT70" s="24">
        <f t="shared" si="323"/>
        <v>0</v>
      </c>
      <c r="BU70" s="22"/>
      <c r="BV70" s="23"/>
      <c r="BW70" s="24">
        <f t="shared" si="324"/>
        <v>0</v>
      </c>
      <c r="BX70" s="23"/>
      <c r="BY70" s="23"/>
      <c r="BZ70" s="23"/>
      <c r="CA70" s="23"/>
      <c r="CB70" s="23"/>
      <c r="CC70" s="23"/>
      <c r="CD70" s="23">
        <f t="shared" si="316"/>
        <v>0</v>
      </c>
      <c r="CE70" s="23"/>
      <c r="CF70" s="23"/>
      <c r="CG70" s="23"/>
      <c r="CH70" s="23"/>
      <c r="CI70" s="23"/>
      <c r="CJ70" s="23"/>
      <c r="CK70" s="23"/>
      <c r="CL70" s="19"/>
      <c r="CM70" s="33"/>
      <c r="CN70" s="33"/>
      <c r="CO70" s="33"/>
      <c r="CP70" s="33"/>
      <c r="CQ70" s="33"/>
      <c r="CR70" s="33"/>
      <c r="CS70" s="33">
        <f t="shared" si="307"/>
        <v>0</v>
      </c>
      <c r="CT70" s="33"/>
      <c r="CU70" s="33"/>
      <c r="CV70" s="33"/>
      <c r="CW70" s="33"/>
      <c r="CX70" s="33"/>
      <c r="CY70" s="33"/>
      <c r="CZ70" s="33">
        <f t="shared" si="313"/>
        <v>0</v>
      </c>
      <c r="DA70" s="36">
        <f t="shared" si="308"/>
        <v>0</v>
      </c>
      <c r="DB70" s="23"/>
      <c r="DC70" s="23"/>
      <c r="DD70" s="23"/>
      <c r="DE70" s="23"/>
      <c r="DF70" s="23"/>
      <c r="DG70" s="23"/>
      <c r="DH70" s="24">
        <f t="shared" si="309"/>
        <v>0</v>
      </c>
      <c r="DI70" s="23"/>
      <c r="DJ70" s="23"/>
      <c r="DK70" s="23"/>
      <c r="DL70" s="23"/>
      <c r="DM70" s="23"/>
      <c r="DN70" s="23"/>
      <c r="DO70" s="23">
        <f t="shared" si="310"/>
        <v>0</v>
      </c>
      <c r="DP70" s="23">
        <f t="shared" si="311"/>
        <v>0</v>
      </c>
      <c r="DQ70" s="23"/>
      <c r="DR70" s="23"/>
      <c r="DS70" s="23"/>
      <c r="DT70" s="23"/>
      <c r="DU70" s="23"/>
      <c r="DV70" s="23"/>
      <c r="DW70" s="23">
        <f t="shared" si="326"/>
        <v>0</v>
      </c>
      <c r="DX70" s="23"/>
      <c r="DY70" s="23"/>
      <c r="DZ70" s="23"/>
      <c r="EA70" s="23"/>
      <c r="EB70" s="23"/>
      <c r="EC70" s="23"/>
      <c r="ED70" s="23">
        <f t="shared" si="304"/>
        <v>0</v>
      </c>
      <c r="EE70" s="92">
        <f t="shared" si="305"/>
        <v>0</v>
      </c>
      <c r="EF70" s="23"/>
      <c r="EG70" s="23"/>
      <c r="EH70" s="23"/>
      <c r="EI70" s="23"/>
      <c r="EJ70" s="23"/>
      <c r="EK70" s="19"/>
      <c r="EL70" s="24">
        <f t="shared" si="318"/>
        <v>0</v>
      </c>
      <c r="EM70" s="19"/>
      <c r="EN70" s="19"/>
      <c r="EO70" s="19"/>
      <c r="EP70" s="19"/>
      <c r="EQ70" s="19"/>
      <c r="ER70" s="19"/>
      <c r="ES70" s="19"/>
      <c r="ET70" s="19"/>
    </row>
    <row r="71" spans="1:150" x14ac:dyDescent="0.25">
      <c r="A71">
        <f t="shared" ref="A71:A134" si="328">IF(B71&lt;&gt;"",A70+1,"")</f>
        <v>67</v>
      </c>
      <c r="B71" t="str">
        <f t="shared" si="327"/>
        <v>J20-0199</v>
      </c>
      <c r="C71" s="19" t="s">
        <v>181</v>
      </c>
      <c r="D71" s="20" t="s">
        <v>182</v>
      </c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0"/>
      <c r="R71" s="21"/>
      <c r="S71" s="19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3"/>
      <c r="AJ71" s="23"/>
      <c r="AK71" s="23"/>
      <c r="AL71" s="23"/>
      <c r="AM71" s="23"/>
      <c r="AN71" s="23"/>
      <c r="AO71" s="23"/>
      <c r="AP71" s="23">
        <f t="shared" si="319"/>
        <v>0</v>
      </c>
      <c r="AQ71" s="23"/>
      <c r="AR71" s="23"/>
      <c r="AS71" s="23"/>
      <c r="AT71" s="23"/>
      <c r="AU71" s="23">
        <f t="shared" si="320"/>
        <v>0</v>
      </c>
      <c r="AV71" s="23"/>
      <c r="AW71" s="23"/>
      <c r="AX71" s="23">
        <v>5760</v>
      </c>
      <c r="AY71" s="23"/>
      <c r="AZ71" s="23">
        <f t="shared" si="321"/>
        <v>5760</v>
      </c>
      <c r="BA71" s="23">
        <v>37960</v>
      </c>
      <c r="BB71" s="23"/>
      <c r="BC71" s="23">
        <v>53730</v>
      </c>
      <c r="BD71" s="23"/>
      <c r="BE71" s="24">
        <f t="shared" si="322"/>
        <v>91690</v>
      </c>
      <c r="BF71" s="22">
        <v>39030</v>
      </c>
      <c r="BG71" s="22"/>
      <c r="BH71" s="24"/>
      <c r="BI71" s="24"/>
      <c r="BJ71" s="24">
        <f t="shared" si="325"/>
        <v>39030</v>
      </c>
      <c r="BK71" s="22"/>
      <c r="BL71" s="22"/>
      <c r="BM71" s="24"/>
      <c r="BN71" s="24"/>
      <c r="BO71" s="24"/>
      <c r="BP71" s="24"/>
      <c r="BQ71" s="24"/>
      <c r="BR71" s="24"/>
      <c r="BS71" s="24"/>
      <c r="BT71" s="24">
        <f t="shared" si="323"/>
        <v>0</v>
      </c>
      <c r="BU71" s="22"/>
      <c r="BV71" s="23"/>
      <c r="BW71" s="24">
        <f t="shared" si="324"/>
        <v>0</v>
      </c>
      <c r="BX71" s="23"/>
      <c r="BY71" s="23"/>
      <c r="BZ71" s="23"/>
      <c r="CA71" s="23"/>
      <c r="CB71" s="23"/>
      <c r="CC71" s="23"/>
      <c r="CD71" s="23">
        <f t="shared" si="316"/>
        <v>0</v>
      </c>
      <c r="CE71" s="23"/>
      <c r="CF71" s="23"/>
      <c r="CG71" s="23"/>
      <c r="CH71" s="23"/>
      <c r="CI71" s="23"/>
      <c r="CJ71" s="23"/>
      <c r="CK71" s="23"/>
      <c r="CL71" s="19"/>
      <c r="CM71" s="33"/>
      <c r="CN71" s="33"/>
      <c r="CO71" s="33"/>
      <c r="CP71" s="33"/>
      <c r="CQ71" s="33"/>
      <c r="CR71" s="33"/>
      <c r="CS71" s="33">
        <f t="shared" si="307"/>
        <v>0</v>
      </c>
      <c r="CT71" s="33"/>
      <c r="CU71" s="33"/>
      <c r="CV71" s="33"/>
      <c r="CW71" s="33"/>
      <c r="CX71" s="33"/>
      <c r="CY71" s="33"/>
      <c r="CZ71" s="33">
        <f t="shared" si="313"/>
        <v>0</v>
      </c>
      <c r="DA71" s="36">
        <f t="shared" si="308"/>
        <v>0</v>
      </c>
      <c r="DB71" s="23"/>
      <c r="DC71" s="23"/>
      <c r="DD71" s="23"/>
      <c r="DE71" s="23"/>
      <c r="DF71" s="23"/>
      <c r="DG71" s="23"/>
      <c r="DH71" s="24">
        <f t="shared" si="309"/>
        <v>0</v>
      </c>
      <c r="DI71" s="23"/>
      <c r="DJ71" s="23"/>
      <c r="DK71" s="23"/>
      <c r="DL71" s="23"/>
      <c r="DM71" s="23"/>
      <c r="DN71" s="23"/>
      <c r="DO71" s="23">
        <f t="shared" si="310"/>
        <v>0</v>
      </c>
      <c r="DP71" s="23">
        <f t="shared" si="311"/>
        <v>0</v>
      </c>
      <c r="DQ71" s="23"/>
      <c r="DR71" s="23"/>
      <c r="DS71" s="23"/>
      <c r="DT71" s="23"/>
      <c r="DU71" s="23"/>
      <c r="DV71" s="23"/>
      <c r="DW71" s="23">
        <f t="shared" si="326"/>
        <v>0</v>
      </c>
      <c r="DX71" s="23"/>
      <c r="DY71" s="23"/>
      <c r="DZ71" s="23"/>
      <c r="EA71" s="23"/>
      <c r="EB71" s="23"/>
      <c r="EC71" s="23"/>
      <c r="ED71" s="23">
        <f t="shared" si="304"/>
        <v>0</v>
      </c>
      <c r="EE71" s="92">
        <f t="shared" si="305"/>
        <v>0</v>
      </c>
      <c r="EF71" s="23"/>
      <c r="EG71" s="23"/>
      <c r="EH71" s="23"/>
      <c r="EI71" s="23"/>
      <c r="EJ71" s="23"/>
      <c r="EK71" s="19"/>
      <c r="EL71" s="24">
        <f t="shared" si="318"/>
        <v>0</v>
      </c>
      <c r="EM71" s="19"/>
      <c r="EN71" s="19"/>
      <c r="EO71" s="19"/>
      <c r="EP71" s="19"/>
      <c r="EQ71" s="19"/>
      <c r="ER71" s="19"/>
      <c r="ES71" s="19"/>
      <c r="ET71" s="19"/>
    </row>
    <row r="72" spans="1:150" x14ac:dyDescent="0.25">
      <c r="A72">
        <f t="shared" si="328"/>
        <v>68</v>
      </c>
      <c r="B72" t="str">
        <f t="shared" si="327"/>
        <v>J20-0728</v>
      </c>
      <c r="C72" s="19" t="s">
        <v>183</v>
      </c>
      <c r="D72" s="20" t="s">
        <v>184</v>
      </c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0"/>
      <c r="R72" s="21"/>
      <c r="S72" s="19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19"/>
      <c r="AH72" s="19"/>
      <c r="AI72" s="19"/>
      <c r="AJ72" s="19"/>
      <c r="AK72" s="19"/>
      <c r="AL72" s="19"/>
      <c r="AM72" s="19"/>
      <c r="AN72" s="19"/>
      <c r="AO72" s="19"/>
      <c r="AP72" s="23">
        <f t="shared" si="319"/>
        <v>0</v>
      </c>
      <c r="AQ72" s="23"/>
      <c r="AR72" s="23"/>
      <c r="AS72" s="23"/>
      <c r="AT72" s="23"/>
      <c r="AU72" s="23">
        <f t="shared" si="320"/>
        <v>0</v>
      </c>
      <c r="AV72" s="23"/>
      <c r="AW72" s="23"/>
      <c r="AX72" s="23"/>
      <c r="AY72" s="23"/>
      <c r="AZ72" s="23"/>
      <c r="BA72" s="23">
        <f>7200+12750</f>
        <v>19950</v>
      </c>
      <c r="BB72" s="23"/>
      <c r="BC72" s="23"/>
      <c r="BD72" s="23"/>
      <c r="BE72" s="24">
        <f t="shared" si="322"/>
        <v>19950</v>
      </c>
      <c r="BF72" s="22"/>
      <c r="BG72" s="22"/>
      <c r="BH72" s="24"/>
      <c r="BI72" s="24"/>
      <c r="BJ72" s="24"/>
      <c r="BK72" s="22"/>
      <c r="BL72" s="22"/>
      <c r="BM72" s="24"/>
      <c r="BN72" s="24"/>
      <c r="BO72" s="24"/>
      <c r="BP72" s="24"/>
      <c r="BQ72" s="24"/>
      <c r="BR72" s="24"/>
      <c r="BS72" s="24"/>
      <c r="BT72" s="24">
        <f t="shared" si="323"/>
        <v>0</v>
      </c>
      <c r="BU72" s="22">
        <f>4950+1800</f>
        <v>6750</v>
      </c>
      <c r="BV72" s="23"/>
      <c r="BW72" s="24">
        <f t="shared" si="324"/>
        <v>6750</v>
      </c>
      <c r="BX72" s="23"/>
      <c r="BY72" s="23"/>
      <c r="BZ72" s="23"/>
      <c r="CA72" s="23"/>
      <c r="CB72" s="23"/>
      <c r="CC72" s="23"/>
      <c r="CD72" s="23">
        <f t="shared" si="316"/>
        <v>0</v>
      </c>
      <c r="CE72" s="23"/>
      <c r="CF72" s="23"/>
      <c r="CG72" s="23"/>
      <c r="CH72" s="23"/>
      <c r="CI72" s="23"/>
      <c r="CJ72" s="23"/>
      <c r="CK72" s="23"/>
      <c r="CL72" s="19"/>
      <c r="CM72" s="33"/>
      <c r="CN72" s="33"/>
      <c r="CO72" s="33"/>
      <c r="CP72" s="33"/>
      <c r="CQ72" s="33"/>
      <c r="CR72" s="33"/>
      <c r="CS72" s="33">
        <f t="shared" si="307"/>
        <v>0</v>
      </c>
      <c r="CT72" s="33"/>
      <c r="CU72" s="33"/>
      <c r="CV72" s="33"/>
      <c r="CW72" s="33"/>
      <c r="CX72" s="33"/>
      <c r="CY72" s="33"/>
      <c r="CZ72" s="33">
        <f t="shared" si="313"/>
        <v>0</v>
      </c>
      <c r="DA72" s="36">
        <f t="shared" si="308"/>
        <v>0</v>
      </c>
      <c r="DB72" s="23"/>
      <c r="DC72" s="23"/>
      <c r="DD72" s="23"/>
      <c r="DE72" s="23"/>
      <c r="DF72" s="23"/>
      <c r="DG72" s="23"/>
      <c r="DH72" s="24">
        <f t="shared" si="309"/>
        <v>0</v>
      </c>
      <c r="DI72" s="23"/>
      <c r="DJ72" s="23"/>
      <c r="DK72" s="23"/>
      <c r="DL72" s="23"/>
      <c r="DM72" s="23"/>
      <c r="DN72" s="23"/>
      <c r="DO72" s="23">
        <f t="shared" si="310"/>
        <v>0</v>
      </c>
      <c r="DP72" s="23">
        <f t="shared" si="311"/>
        <v>0</v>
      </c>
      <c r="DQ72" s="23"/>
      <c r="DR72" s="23"/>
      <c r="DS72" s="23"/>
      <c r="DT72" s="23"/>
      <c r="DU72" s="23"/>
      <c r="DV72" s="23"/>
      <c r="DW72" s="23">
        <f t="shared" si="326"/>
        <v>0</v>
      </c>
      <c r="DX72" s="23"/>
      <c r="DY72" s="23"/>
      <c r="DZ72" s="23"/>
      <c r="EA72" s="23"/>
      <c r="EB72" s="23"/>
      <c r="EC72" s="23"/>
      <c r="ED72" s="23">
        <f t="shared" si="304"/>
        <v>0</v>
      </c>
      <c r="EE72" s="92">
        <f t="shared" si="305"/>
        <v>0</v>
      </c>
      <c r="EF72" s="23"/>
      <c r="EG72" s="23"/>
      <c r="EH72" s="23"/>
      <c r="EI72" s="23"/>
      <c r="EJ72" s="23"/>
      <c r="EK72" s="19"/>
      <c r="EL72" s="24">
        <f t="shared" si="318"/>
        <v>0</v>
      </c>
      <c r="EM72" s="19"/>
      <c r="EN72" s="19"/>
      <c r="EO72" s="19"/>
      <c r="EP72" s="19"/>
      <c r="EQ72" s="19"/>
      <c r="ER72" s="19"/>
      <c r="ES72" s="19"/>
      <c r="ET72" s="19"/>
    </row>
    <row r="73" spans="1:150" x14ac:dyDescent="0.25">
      <c r="A73">
        <f t="shared" si="328"/>
        <v>69</v>
      </c>
      <c r="B73" t="str">
        <f t="shared" si="327"/>
        <v>J20-0733</v>
      </c>
      <c r="C73" s="19" t="s">
        <v>185</v>
      </c>
      <c r="D73" s="20" t="s">
        <v>186</v>
      </c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0"/>
      <c r="R73" s="21"/>
      <c r="S73" s="19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19"/>
      <c r="AH73" s="19"/>
      <c r="AI73" s="19"/>
      <c r="AJ73" s="19"/>
      <c r="AK73" s="19"/>
      <c r="AL73" s="19"/>
      <c r="AM73" s="19"/>
      <c r="AN73" s="19"/>
      <c r="AO73" s="19"/>
      <c r="AP73" s="23">
        <f t="shared" si="319"/>
        <v>0</v>
      </c>
      <c r="AQ73" s="23"/>
      <c r="AR73" s="23"/>
      <c r="AS73" s="23"/>
      <c r="AT73" s="23"/>
      <c r="AU73" s="23">
        <f t="shared" si="320"/>
        <v>0</v>
      </c>
      <c r="AV73" s="23"/>
      <c r="AW73" s="23"/>
      <c r="AX73" s="23"/>
      <c r="AY73" s="23"/>
      <c r="AZ73" s="23"/>
      <c r="BA73" s="23">
        <f>24760+70520</f>
        <v>95280</v>
      </c>
      <c r="BB73" s="23"/>
      <c r="BC73" s="23">
        <v>58920</v>
      </c>
      <c r="BD73" s="23"/>
      <c r="BE73" s="24">
        <f t="shared" si="322"/>
        <v>154200</v>
      </c>
      <c r="BF73" s="22"/>
      <c r="BG73" s="22"/>
      <c r="BH73" s="24">
        <f>3000+4280</f>
        <v>7280</v>
      </c>
      <c r="BI73" s="24"/>
      <c r="BJ73" s="24">
        <f t="shared" si="325"/>
        <v>7280</v>
      </c>
      <c r="BK73" s="22"/>
      <c r="BL73" s="22"/>
      <c r="BM73" s="24"/>
      <c r="BN73" s="24"/>
      <c r="BO73" s="24"/>
      <c r="BP73" s="24"/>
      <c r="BQ73" s="24"/>
      <c r="BR73" s="24"/>
      <c r="BS73" s="24"/>
      <c r="BT73" s="24">
        <f t="shared" si="323"/>
        <v>0</v>
      </c>
      <c r="BU73" s="22"/>
      <c r="BV73" s="23"/>
      <c r="BW73" s="24">
        <f t="shared" si="324"/>
        <v>0</v>
      </c>
      <c r="BX73" s="23"/>
      <c r="BY73" s="23"/>
      <c r="BZ73" s="23"/>
      <c r="CA73" s="23"/>
      <c r="CB73" s="23"/>
      <c r="CC73" s="23"/>
      <c r="CD73" s="23">
        <f t="shared" si="316"/>
        <v>0</v>
      </c>
      <c r="CE73" s="23"/>
      <c r="CF73" s="23"/>
      <c r="CG73" s="23"/>
      <c r="CH73" s="23"/>
      <c r="CI73" s="23"/>
      <c r="CJ73" s="23"/>
      <c r="CK73" s="23"/>
      <c r="CL73" s="19"/>
      <c r="CM73" s="33">
        <v>205520</v>
      </c>
      <c r="CN73" s="33"/>
      <c r="CO73" s="33"/>
      <c r="CP73" s="33"/>
      <c r="CQ73" s="33">
        <v>1023</v>
      </c>
      <c r="CR73" s="33">
        <v>26</v>
      </c>
      <c r="CS73" s="33">
        <f t="shared" si="307"/>
        <v>205520</v>
      </c>
      <c r="CT73" s="33"/>
      <c r="CU73" s="33"/>
      <c r="CV73" s="33"/>
      <c r="CW73" s="33"/>
      <c r="CX73" s="33"/>
      <c r="CY73" s="33"/>
      <c r="CZ73" s="33">
        <f t="shared" si="313"/>
        <v>0</v>
      </c>
      <c r="DA73" s="36">
        <f t="shared" si="308"/>
        <v>205520</v>
      </c>
      <c r="DB73" s="23"/>
      <c r="DC73" s="23"/>
      <c r="DD73" s="23"/>
      <c r="DE73" s="23"/>
      <c r="DF73" s="23"/>
      <c r="DG73" s="23"/>
      <c r="DH73" s="24">
        <f t="shared" si="309"/>
        <v>0</v>
      </c>
      <c r="DI73" s="23"/>
      <c r="DJ73" s="23"/>
      <c r="DK73" s="23"/>
      <c r="DL73" s="23"/>
      <c r="DM73" s="23"/>
      <c r="DN73" s="23"/>
      <c r="DO73" s="23">
        <f t="shared" si="310"/>
        <v>0</v>
      </c>
      <c r="DP73" s="23">
        <f t="shared" si="311"/>
        <v>0</v>
      </c>
      <c r="DQ73" s="23">
        <v>63110</v>
      </c>
      <c r="DR73" s="23"/>
      <c r="DS73" s="23"/>
      <c r="DT73" s="23"/>
      <c r="DU73" s="23"/>
      <c r="DV73" s="23">
        <v>7</v>
      </c>
      <c r="DW73" s="23">
        <f t="shared" si="326"/>
        <v>63110</v>
      </c>
      <c r="DX73" s="23"/>
      <c r="DY73" s="23"/>
      <c r="DZ73" s="23"/>
      <c r="EA73" s="23"/>
      <c r="EB73" s="23"/>
      <c r="EC73" s="23"/>
      <c r="ED73" s="23">
        <f t="shared" si="304"/>
        <v>0</v>
      </c>
      <c r="EE73" s="92">
        <f t="shared" si="305"/>
        <v>63110</v>
      </c>
      <c r="EF73" s="23">
        <v>48500</v>
      </c>
      <c r="EG73" s="23">
        <v>0</v>
      </c>
      <c r="EH73" s="23">
        <v>0</v>
      </c>
      <c r="EI73" s="23">
        <v>0</v>
      </c>
      <c r="EJ73" s="23">
        <v>2425</v>
      </c>
      <c r="EK73" s="19">
        <v>9</v>
      </c>
      <c r="EL73" s="24">
        <f>SUM(EF73:EK73)</f>
        <v>50934</v>
      </c>
      <c r="EM73" s="19"/>
      <c r="EN73" s="19"/>
      <c r="EO73" s="19"/>
      <c r="EP73" s="19"/>
      <c r="EQ73" s="19"/>
      <c r="ER73" s="19"/>
      <c r="ES73" s="19"/>
      <c r="ET73" s="19"/>
    </row>
    <row r="74" spans="1:150" x14ac:dyDescent="0.25">
      <c r="A74">
        <f t="shared" si="328"/>
        <v>70</v>
      </c>
      <c r="B74" t="str">
        <f t="shared" si="327"/>
        <v>J20-0739</v>
      </c>
      <c r="C74" s="19" t="s">
        <v>187</v>
      </c>
      <c r="D74" s="20" t="s">
        <v>188</v>
      </c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0"/>
      <c r="R74" s="21"/>
      <c r="S74" s="19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19"/>
      <c r="AH74" s="19"/>
      <c r="AI74" s="19"/>
      <c r="AJ74" s="19"/>
      <c r="AK74" s="19"/>
      <c r="AL74" s="19"/>
      <c r="AM74" s="19"/>
      <c r="AN74" s="19"/>
      <c r="AO74" s="19"/>
      <c r="AP74" s="23">
        <f t="shared" si="319"/>
        <v>0</v>
      </c>
      <c r="AQ74" s="23"/>
      <c r="AR74" s="23"/>
      <c r="AS74" s="23"/>
      <c r="AT74" s="23"/>
      <c r="AU74" s="23">
        <f t="shared" si="320"/>
        <v>0</v>
      </c>
      <c r="AV74" s="23"/>
      <c r="AW74" s="23"/>
      <c r="AX74" s="23"/>
      <c r="AY74" s="23"/>
      <c r="AZ74" s="23"/>
      <c r="BA74" s="23">
        <v>3081</v>
      </c>
      <c r="BB74" s="23"/>
      <c r="BC74" s="23"/>
      <c r="BD74" s="23"/>
      <c r="BE74" s="24">
        <f t="shared" si="322"/>
        <v>3081</v>
      </c>
      <c r="BF74" s="22"/>
      <c r="BG74" s="22"/>
      <c r="BH74" s="24"/>
      <c r="BI74" s="24"/>
      <c r="BJ74" s="24"/>
      <c r="BK74" s="22"/>
      <c r="BL74" s="22"/>
      <c r="BM74" s="24"/>
      <c r="BN74" s="24"/>
      <c r="BO74" s="24"/>
      <c r="BP74" s="24"/>
      <c r="BQ74" s="24"/>
      <c r="BR74" s="24"/>
      <c r="BS74" s="24"/>
      <c r="BT74" s="24">
        <f t="shared" si="323"/>
        <v>0</v>
      </c>
      <c r="BU74" s="22"/>
      <c r="BV74" s="23"/>
      <c r="BW74" s="24">
        <f t="shared" si="324"/>
        <v>0</v>
      </c>
      <c r="BX74" s="23"/>
      <c r="BY74" s="23"/>
      <c r="BZ74" s="23"/>
      <c r="CA74" s="23"/>
      <c r="CB74" s="23"/>
      <c r="CC74" s="23"/>
      <c r="CD74" s="23">
        <f t="shared" si="316"/>
        <v>0</v>
      </c>
      <c r="CE74" s="23"/>
      <c r="CF74" s="23"/>
      <c r="CG74" s="23"/>
      <c r="CH74" s="23"/>
      <c r="CI74" s="23"/>
      <c r="CJ74" s="23"/>
      <c r="CK74" s="23"/>
      <c r="CL74" s="52"/>
      <c r="CM74" s="33"/>
      <c r="CN74" s="33"/>
      <c r="CO74" s="33"/>
      <c r="CP74" s="33"/>
      <c r="CQ74" s="53"/>
      <c r="CR74" s="53"/>
      <c r="CS74" s="53">
        <f t="shared" si="307"/>
        <v>0</v>
      </c>
      <c r="CT74" s="33"/>
      <c r="CU74" s="33"/>
      <c r="CV74" s="33"/>
      <c r="CW74" s="33"/>
      <c r="CX74" s="33"/>
      <c r="CY74" s="33"/>
      <c r="CZ74" s="33">
        <f t="shared" si="313"/>
        <v>0</v>
      </c>
      <c r="DA74" s="36">
        <f t="shared" si="308"/>
        <v>0</v>
      </c>
      <c r="DB74" s="23"/>
      <c r="DC74" s="23"/>
      <c r="DD74" s="23"/>
      <c r="DE74" s="23"/>
      <c r="DF74" s="23"/>
      <c r="DG74" s="23"/>
      <c r="DH74" s="24">
        <f t="shared" si="309"/>
        <v>0</v>
      </c>
      <c r="DI74" s="23"/>
      <c r="DJ74" s="23"/>
      <c r="DK74" s="23"/>
      <c r="DL74" s="23"/>
      <c r="DM74" s="23"/>
      <c r="DN74" s="23"/>
      <c r="DO74" s="23">
        <f t="shared" si="310"/>
        <v>0</v>
      </c>
      <c r="DP74" s="23">
        <f t="shared" si="311"/>
        <v>0</v>
      </c>
      <c r="DQ74" s="23"/>
      <c r="DR74" s="23"/>
      <c r="DS74" s="23"/>
      <c r="DT74" s="23"/>
      <c r="DU74" s="23"/>
      <c r="DV74" s="23"/>
      <c r="DW74" s="23">
        <f t="shared" si="326"/>
        <v>0</v>
      </c>
      <c r="DX74" s="23"/>
      <c r="DY74" s="23"/>
      <c r="DZ74" s="23"/>
      <c r="EA74" s="23"/>
      <c r="EB74" s="23"/>
      <c r="EC74" s="23"/>
      <c r="ED74" s="23">
        <f t="shared" si="304"/>
        <v>0</v>
      </c>
      <c r="EE74" s="92">
        <f t="shared" si="305"/>
        <v>0</v>
      </c>
      <c r="EF74" s="23"/>
      <c r="EG74" s="23"/>
      <c r="EH74" s="23"/>
      <c r="EI74" s="23"/>
      <c r="EJ74" s="23"/>
      <c r="EK74" s="19"/>
      <c r="EL74" s="24">
        <f t="shared" ref="EL74:EL121" si="329">SUM(EF74:EI74)</f>
        <v>0</v>
      </c>
      <c r="EM74" s="19"/>
      <c r="EN74" s="19"/>
      <c r="EO74" s="19"/>
      <c r="EP74" s="19"/>
      <c r="EQ74" s="19"/>
      <c r="ER74" s="19"/>
      <c r="ES74" s="19"/>
      <c r="ET74" s="19"/>
    </row>
    <row r="75" spans="1:150" x14ac:dyDescent="0.25">
      <c r="A75">
        <f t="shared" si="328"/>
        <v>71</v>
      </c>
      <c r="B75" t="str">
        <f t="shared" si="327"/>
        <v>J20-0752</v>
      </c>
      <c r="C75" s="19" t="s">
        <v>189</v>
      </c>
      <c r="D75" s="20" t="s">
        <v>190</v>
      </c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0"/>
      <c r="R75" s="21"/>
      <c r="S75" s="19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3"/>
      <c r="AJ75" s="23"/>
      <c r="AK75" s="23"/>
      <c r="AL75" s="23"/>
      <c r="AM75" s="23"/>
      <c r="AN75" s="23"/>
      <c r="AO75" s="23"/>
      <c r="AP75" s="23">
        <f t="shared" si="319"/>
        <v>0</v>
      </c>
      <c r="AQ75" s="23"/>
      <c r="AR75" s="23"/>
      <c r="AS75" s="23"/>
      <c r="AT75" s="23"/>
      <c r="AU75" s="23">
        <f t="shared" si="320"/>
        <v>0</v>
      </c>
      <c r="AV75" s="23"/>
      <c r="AW75" s="23"/>
      <c r="AX75" s="23"/>
      <c r="AY75" s="23"/>
      <c r="AZ75" s="23"/>
      <c r="BA75" s="23"/>
      <c r="BB75" s="23"/>
      <c r="BC75" s="23">
        <v>50307</v>
      </c>
      <c r="BD75" s="23"/>
      <c r="BE75" s="24">
        <f t="shared" si="322"/>
        <v>50307</v>
      </c>
      <c r="BF75" s="22">
        <v>88128</v>
      </c>
      <c r="BG75" s="22"/>
      <c r="BH75" s="24">
        <v>82192</v>
      </c>
      <c r="BI75" s="24"/>
      <c r="BJ75" s="24">
        <f t="shared" si="325"/>
        <v>170320</v>
      </c>
      <c r="BK75" s="22">
        <v>77302</v>
      </c>
      <c r="BL75" s="22">
        <v>1195</v>
      </c>
      <c r="BM75" s="23">
        <f>81533</f>
        <v>81533</v>
      </c>
      <c r="BN75" s="22">
        <v>1149</v>
      </c>
      <c r="BO75" s="22"/>
      <c r="BP75" s="22"/>
      <c r="BQ75" s="22"/>
      <c r="BR75" s="22"/>
      <c r="BS75" s="22"/>
      <c r="BT75" s="24">
        <f t="shared" si="323"/>
        <v>0</v>
      </c>
      <c r="BU75" s="22"/>
      <c r="BV75" s="23"/>
      <c r="BW75" s="24">
        <f t="shared" si="324"/>
        <v>0</v>
      </c>
      <c r="BX75" s="23"/>
      <c r="BY75" s="23"/>
      <c r="BZ75" s="23"/>
      <c r="CA75" s="23"/>
      <c r="CB75" s="23"/>
      <c r="CC75" s="23"/>
      <c r="CD75" s="23">
        <f t="shared" si="316"/>
        <v>0</v>
      </c>
      <c r="CE75" s="23"/>
      <c r="CF75" s="23"/>
      <c r="CG75" s="23"/>
      <c r="CH75" s="23"/>
      <c r="CI75" s="23"/>
      <c r="CJ75" s="23"/>
      <c r="CK75" s="23"/>
      <c r="CL75" s="19"/>
      <c r="CM75" s="33"/>
      <c r="CN75" s="33"/>
      <c r="CO75" s="33"/>
      <c r="CP75" s="33"/>
      <c r="CQ75" s="33"/>
      <c r="CR75" s="33"/>
      <c r="CS75" s="33">
        <f t="shared" ref="CS75:CS112" si="330">SUM(CM75:CP75)</f>
        <v>0</v>
      </c>
      <c r="CT75" s="33"/>
      <c r="CU75" s="33"/>
      <c r="CV75" s="33"/>
      <c r="CW75" s="33"/>
      <c r="CX75" s="33"/>
      <c r="CY75" s="33"/>
      <c r="CZ75" s="33">
        <f t="shared" ref="CZ75:CZ112" si="331">SUM(CT75:CW75)</f>
        <v>0</v>
      </c>
      <c r="DA75" s="36">
        <f t="shared" si="308"/>
        <v>0</v>
      </c>
      <c r="DB75" s="23"/>
      <c r="DC75" s="23"/>
      <c r="DD75" s="23"/>
      <c r="DE75" s="23"/>
      <c r="DF75" s="23"/>
      <c r="DG75" s="23"/>
      <c r="DH75" s="24">
        <f t="shared" si="309"/>
        <v>0</v>
      </c>
      <c r="DI75" s="23"/>
      <c r="DJ75" s="23"/>
      <c r="DK75" s="23"/>
      <c r="DL75" s="23"/>
      <c r="DM75" s="23"/>
      <c r="DN75" s="23"/>
      <c r="DO75" s="23">
        <f t="shared" si="310"/>
        <v>0</v>
      </c>
      <c r="DP75" s="23">
        <f t="shared" si="311"/>
        <v>0</v>
      </c>
      <c r="DQ75" s="23"/>
      <c r="DR75" s="23"/>
      <c r="DS75" s="23"/>
      <c r="DT75" s="23"/>
      <c r="DU75" s="23"/>
      <c r="DV75" s="23"/>
      <c r="DW75" s="23">
        <f t="shared" ref="DW75:DW124" si="332">SUM(DQ75:DT75)</f>
        <v>0</v>
      </c>
      <c r="DX75" s="23"/>
      <c r="DY75" s="23"/>
      <c r="DZ75" s="23"/>
      <c r="EA75" s="23"/>
      <c r="EB75" s="23"/>
      <c r="EC75" s="23"/>
      <c r="ED75" s="23">
        <f t="shared" ref="ED75:ED124" si="333">SUM(DX75:EA75)</f>
        <v>0</v>
      </c>
      <c r="EE75" s="92">
        <f t="shared" ref="EE75:EE124" si="334">DW75+ED75</f>
        <v>0</v>
      </c>
      <c r="EF75" s="23"/>
      <c r="EG75" s="23"/>
      <c r="EH75" s="23"/>
      <c r="EI75" s="23"/>
      <c r="EJ75" s="23"/>
      <c r="EK75" s="19"/>
      <c r="EL75" s="24">
        <f t="shared" si="329"/>
        <v>0</v>
      </c>
      <c r="EM75" s="19"/>
      <c r="EN75" s="19"/>
      <c r="EO75" s="19"/>
      <c r="EP75" s="19"/>
      <c r="EQ75" s="19"/>
      <c r="ER75" s="19"/>
      <c r="ES75" s="19"/>
      <c r="ET75" s="19"/>
    </row>
    <row r="76" spans="1:150" x14ac:dyDescent="0.25">
      <c r="A76">
        <f t="shared" si="328"/>
        <v>72</v>
      </c>
      <c r="B76" t="str">
        <f t="shared" si="327"/>
        <v>J20-0493</v>
      </c>
      <c r="C76" s="19" t="s">
        <v>191</v>
      </c>
      <c r="D76" s="20" t="s">
        <v>192</v>
      </c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0"/>
      <c r="R76" s="21"/>
      <c r="S76" s="19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19"/>
      <c r="AH76" s="19"/>
      <c r="AI76" s="19"/>
      <c r="AJ76" s="19"/>
      <c r="AK76" s="19"/>
      <c r="AL76" s="19"/>
      <c r="AM76" s="19"/>
      <c r="AN76" s="19"/>
      <c r="AO76" s="19"/>
      <c r="AP76" s="23">
        <f t="shared" si="319"/>
        <v>0</v>
      </c>
      <c r="AQ76" s="23"/>
      <c r="AR76" s="23"/>
      <c r="AS76" s="23"/>
      <c r="AT76" s="23"/>
      <c r="AU76" s="23">
        <f t="shared" si="320"/>
        <v>0</v>
      </c>
      <c r="AV76" s="23"/>
      <c r="AW76" s="23"/>
      <c r="AX76" s="23"/>
      <c r="AY76" s="23"/>
      <c r="AZ76" s="23"/>
      <c r="BA76" s="23"/>
      <c r="BB76" s="23"/>
      <c r="BC76" s="23">
        <v>6681</v>
      </c>
      <c r="BD76" s="23"/>
      <c r="BE76" s="24">
        <f t="shared" si="322"/>
        <v>6681</v>
      </c>
      <c r="BF76" s="22"/>
      <c r="BG76" s="22"/>
      <c r="BH76" s="22"/>
      <c r="BI76" s="24"/>
      <c r="BJ76" s="24"/>
      <c r="BK76" s="22"/>
      <c r="BL76" s="22"/>
      <c r="BM76" s="23"/>
      <c r="BN76" s="22"/>
      <c r="BO76" s="22"/>
      <c r="BP76" s="22"/>
      <c r="BQ76" s="22"/>
      <c r="BR76" s="22"/>
      <c r="BS76" s="22"/>
      <c r="BT76" s="24">
        <f t="shared" si="323"/>
        <v>0</v>
      </c>
      <c r="BU76" s="22"/>
      <c r="BV76" s="23"/>
      <c r="BW76" s="24">
        <f t="shared" si="324"/>
        <v>0</v>
      </c>
      <c r="BX76" s="23"/>
      <c r="BY76" s="23"/>
      <c r="BZ76" s="23"/>
      <c r="CA76" s="23"/>
      <c r="CB76" s="23"/>
      <c r="CC76" s="23"/>
      <c r="CD76" s="23">
        <f t="shared" si="316"/>
        <v>0</v>
      </c>
      <c r="CE76" s="23"/>
      <c r="CF76" s="23"/>
      <c r="CG76" s="23"/>
      <c r="CH76" s="23"/>
      <c r="CI76" s="23"/>
      <c r="CJ76" s="23"/>
      <c r="CK76" s="23"/>
      <c r="CL76" s="19"/>
      <c r="CM76" s="33"/>
      <c r="CN76" s="33"/>
      <c r="CO76" s="33"/>
      <c r="CP76" s="33"/>
      <c r="CQ76" s="33"/>
      <c r="CR76" s="33"/>
      <c r="CS76" s="33">
        <f t="shared" si="330"/>
        <v>0</v>
      </c>
      <c r="CT76" s="33"/>
      <c r="CU76" s="33"/>
      <c r="CV76" s="33"/>
      <c r="CW76" s="33"/>
      <c r="CX76" s="33"/>
      <c r="CY76" s="33"/>
      <c r="CZ76" s="33">
        <f t="shared" si="331"/>
        <v>0</v>
      </c>
      <c r="DA76" s="36">
        <f t="shared" ref="DA76:DA124" si="335">CS76+CZ76</f>
        <v>0</v>
      </c>
      <c r="DB76" s="23"/>
      <c r="DC76" s="23"/>
      <c r="DD76" s="23"/>
      <c r="DE76" s="23"/>
      <c r="DF76" s="23"/>
      <c r="DG76" s="23"/>
      <c r="DH76" s="24">
        <f t="shared" ref="DH76:DH124" si="336">DB76+DC76+DD76+DE76</f>
        <v>0</v>
      </c>
      <c r="DI76" s="23"/>
      <c r="DJ76" s="23"/>
      <c r="DK76" s="23"/>
      <c r="DL76" s="23"/>
      <c r="DM76" s="23"/>
      <c r="DN76" s="23"/>
      <c r="DO76" s="23">
        <f t="shared" ref="DO76:DO124" si="337">DI76+DJ76+DK76+DL76</f>
        <v>0</v>
      </c>
      <c r="DP76" s="23">
        <f t="shared" ref="DP76:DP125" si="338">DH76+DO76</f>
        <v>0</v>
      </c>
      <c r="DQ76" s="23"/>
      <c r="DR76" s="23"/>
      <c r="DS76" s="23"/>
      <c r="DT76" s="23"/>
      <c r="DU76" s="23"/>
      <c r="DV76" s="23"/>
      <c r="DW76" s="23">
        <f t="shared" si="332"/>
        <v>0</v>
      </c>
      <c r="DX76" s="23"/>
      <c r="DY76" s="23"/>
      <c r="DZ76" s="23"/>
      <c r="EA76" s="23"/>
      <c r="EB76" s="23"/>
      <c r="EC76" s="23"/>
      <c r="ED76" s="23">
        <f t="shared" si="333"/>
        <v>0</v>
      </c>
      <c r="EE76" s="92">
        <f t="shared" si="334"/>
        <v>0</v>
      </c>
      <c r="EF76" s="23"/>
      <c r="EG76" s="23"/>
      <c r="EH76" s="23"/>
      <c r="EI76" s="23"/>
      <c r="EJ76" s="23"/>
      <c r="EK76" s="19"/>
      <c r="EL76" s="24">
        <f t="shared" si="329"/>
        <v>0</v>
      </c>
      <c r="EM76" s="19"/>
      <c r="EN76" s="19"/>
      <c r="EO76" s="19"/>
      <c r="EP76" s="19"/>
      <c r="EQ76" s="19"/>
      <c r="ER76" s="19"/>
      <c r="ES76" s="19"/>
      <c r="ET76" s="19"/>
    </row>
    <row r="77" spans="1:150" x14ac:dyDescent="0.25">
      <c r="A77">
        <f t="shared" si="328"/>
        <v>73</v>
      </c>
      <c r="B77" t="str">
        <f t="shared" si="327"/>
        <v>J20-0856</v>
      </c>
      <c r="C77" s="19" t="s">
        <v>193</v>
      </c>
      <c r="D77" s="20" t="s">
        <v>194</v>
      </c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0"/>
      <c r="R77" s="21"/>
      <c r="S77" s="19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19"/>
      <c r="AH77" s="19"/>
      <c r="AI77" s="19"/>
      <c r="AJ77" s="19"/>
      <c r="AK77" s="19"/>
      <c r="AL77" s="19"/>
      <c r="AM77" s="19"/>
      <c r="AN77" s="19"/>
      <c r="AO77" s="19"/>
      <c r="AP77" s="23">
        <f t="shared" si="319"/>
        <v>0</v>
      </c>
      <c r="AQ77" s="23"/>
      <c r="AR77" s="23"/>
      <c r="AS77" s="23"/>
      <c r="AT77" s="23"/>
      <c r="AU77" s="23">
        <f t="shared" si="320"/>
        <v>0</v>
      </c>
      <c r="AV77" s="23"/>
      <c r="AW77" s="23"/>
      <c r="AX77" s="23"/>
      <c r="AY77" s="23"/>
      <c r="AZ77" s="23"/>
      <c r="BA77" s="23"/>
      <c r="BB77" s="23"/>
      <c r="BC77" s="23">
        <v>9431</v>
      </c>
      <c r="BD77" s="23"/>
      <c r="BE77" s="24">
        <f t="shared" si="322"/>
        <v>9431</v>
      </c>
      <c r="BF77" s="22"/>
      <c r="BG77" s="22"/>
      <c r="BH77" s="22">
        <v>15022</v>
      </c>
      <c r="BI77" s="24"/>
      <c r="BJ77" s="24">
        <f t="shared" si="325"/>
        <v>15022</v>
      </c>
      <c r="BK77" s="22"/>
      <c r="BL77" s="22"/>
      <c r="BM77" s="23"/>
      <c r="BN77" s="22"/>
      <c r="BO77" s="22"/>
      <c r="BP77" s="22"/>
      <c r="BQ77" s="22"/>
      <c r="BR77" s="22"/>
      <c r="BS77" s="22"/>
      <c r="BT77" s="24">
        <f t="shared" si="323"/>
        <v>0</v>
      </c>
      <c r="BU77" s="22"/>
      <c r="BV77" s="23"/>
      <c r="BW77" s="24">
        <f t="shared" si="324"/>
        <v>0</v>
      </c>
      <c r="BX77" s="23"/>
      <c r="BY77" s="23"/>
      <c r="BZ77" s="23"/>
      <c r="CA77" s="23"/>
      <c r="CB77" s="23"/>
      <c r="CC77" s="23"/>
      <c r="CD77" s="23">
        <f t="shared" si="316"/>
        <v>0</v>
      </c>
      <c r="CE77" s="23"/>
      <c r="CF77" s="23"/>
      <c r="CG77" s="23"/>
      <c r="CH77" s="23"/>
      <c r="CI77" s="23"/>
      <c r="CJ77" s="23"/>
      <c r="CK77" s="23"/>
      <c r="CL77" s="19"/>
      <c r="CM77" s="33"/>
      <c r="CN77" s="33"/>
      <c r="CO77" s="33"/>
      <c r="CP77" s="33"/>
      <c r="CQ77" s="33"/>
      <c r="CR77" s="33"/>
      <c r="CS77" s="33">
        <f t="shared" si="330"/>
        <v>0</v>
      </c>
      <c r="CT77" s="33"/>
      <c r="CU77" s="33"/>
      <c r="CV77" s="33"/>
      <c r="CW77" s="33"/>
      <c r="CX77" s="33"/>
      <c r="CY77" s="33"/>
      <c r="CZ77" s="33">
        <f t="shared" si="331"/>
        <v>0</v>
      </c>
      <c r="DA77" s="36">
        <f t="shared" si="335"/>
        <v>0</v>
      </c>
      <c r="DB77" s="23"/>
      <c r="DC77" s="23"/>
      <c r="DD77" s="23"/>
      <c r="DE77" s="23"/>
      <c r="DF77" s="23"/>
      <c r="DG77" s="23"/>
      <c r="DH77" s="24">
        <f t="shared" si="336"/>
        <v>0</v>
      </c>
      <c r="DI77" s="23"/>
      <c r="DJ77" s="23"/>
      <c r="DK77" s="23"/>
      <c r="DL77" s="23"/>
      <c r="DM77" s="23"/>
      <c r="DN77" s="23"/>
      <c r="DO77" s="23">
        <f t="shared" si="337"/>
        <v>0</v>
      </c>
      <c r="DP77" s="23">
        <f t="shared" si="338"/>
        <v>0</v>
      </c>
      <c r="DQ77" s="23"/>
      <c r="DR77" s="23"/>
      <c r="DS77" s="23"/>
      <c r="DT77" s="23"/>
      <c r="DU77" s="23"/>
      <c r="DV77" s="23"/>
      <c r="DW77" s="23">
        <f t="shared" si="332"/>
        <v>0</v>
      </c>
      <c r="DX77" s="23"/>
      <c r="DY77" s="23"/>
      <c r="DZ77" s="23"/>
      <c r="EA77" s="23"/>
      <c r="EB77" s="23"/>
      <c r="EC77" s="23"/>
      <c r="ED77" s="23">
        <f t="shared" si="333"/>
        <v>0</v>
      </c>
      <c r="EE77" s="92">
        <f t="shared" si="334"/>
        <v>0</v>
      </c>
      <c r="EF77" s="23"/>
      <c r="EG77" s="23"/>
      <c r="EH77" s="23"/>
      <c r="EI77" s="23"/>
      <c r="EJ77" s="23"/>
      <c r="EK77" s="19"/>
      <c r="EL77" s="24">
        <f t="shared" si="329"/>
        <v>0</v>
      </c>
      <c r="EM77" s="19"/>
      <c r="EN77" s="19"/>
      <c r="EO77" s="19"/>
      <c r="EP77" s="19"/>
      <c r="EQ77" s="19"/>
      <c r="ER77" s="19"/>
      <c r="ES77" s="19"/>
      <c r="ET77" s="19"/>
    </row>
    <row r="78" spans="1:150" x14ac:dyDescent="0.25">
      <c r="A78">
        <f t="shared" si="328"/>
        <v>74</v>
      </c>
      <c r="B78" t="str">
        <f t="shared" si="327"/>
        <v>J20-0740</v>
      </c>
      <c r="C78" s="19" t="s">
        <v>195</v>
      </c>
      <c r="D78" s="20" t="s">
        <v>196</v>
      </c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0"/>
      <c r="R78" s="21"/>
      <c r="S78" s="19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19"/>
      <c r="AH78" s="19"/>
      <c r="AI78" s="19"/>
      <c r="AJ78" s="19"/>
      <c r="AK78" s="19"/>
      <c r="AL78" s="19"/>
      <c r="AM78" s="19"/>
      <c r="AN78" s="19"/>
      <c r="AO78" s="19"/>
      <c r="AP78" s="23">
        <f t="shared" si="319"/>
        <v>0</v>
      </c>
      <c r="AQ78" s="23"/>
      <c r="AR78" s="23"/>
      <c r="AS78" s="23"/>
      <c r="AT78" s="23"/>
      <c r="AU78" s="23">
        <f t="shared" si="320"/>
        <v>0</v>
      </c>
      <c r="AV78" s="23"/>
      <c r="AW78" s="23"/>
      <c r="AX78" s="23"/>
      <c r="AY78" s="23"/>
      <c r="AZ78" s="23"/>
      <c r="BA78" s="23"/>
      <c r="BB78" s="23"/>
      <c r="BC78" s="23">
        <v>27494</v>
      </c>
      <c r="BD78" s="23"/>
      <c r="BE78" s="24">
        <f t="shared" si="322"/>
        <v>27494</v>
      </c>
      <c r="BF78" s="22"/>
      <c r="BG78" s="22"/>
      <c r="BH78" s="22"/>
      <c r="BI78" s="24"/>
      <c r="BJ78" s="24"/>
      <c r="BK78" s="22"/>
      <c r="BL78" s="22"/>
      <c r="BM78" s="23"/>
      <c r="BN78" s="22"/>
      <c r="BO78" s="22"/>
      <c r="BP78" s="22"/>
      <c r="BQ78" s="22"/>
      <c r="BR78" s="22"/>
      <c r="BS78" s="22"/>
      <c r="BT78" s="24">
        <f t="shared" si="323"/>
        <v>0</v>
      </c>
      <c r="BU78" s="22"/>
      <c r="BV78" s="23"/>
      <c r="BW78" s="24">
        <f t="shared" si="324"/>
        <v>0</v>
      </c>
      <c r="BX78" s="23"/>
      <c r="BY78" s="23"/>
      <c r="BZ78" s="23"/>
      <c r="CA78" s="23"/>
      <c r="CB78" s="23"/>
      <c r="CC78" s="23"/>
      <c r="CD78" s="23">
        <f t="shared" si="316"/>
        <v>0</v>
      </c>
      <c r="CE78" s="23"/>
      <c r="CF78" s="23"/>
      <c r="CG78" s="23"/>
      <c r="CH78" s="23"/>
      <c r="CI78" s="23"/>
      <c r="CJ78" s="23"/>
      <c r="CK78" s="23"/>
      <c r="CL78" s="19"/>
      <c r="CM78" s="33"/>
      <c r="CN78" s="33"/>
      <c r="CO78" s="33"/>
      <c r="CP78" s="33"/>
      <c r="CQ78" s="33"/>
      <c r="CR78" s="33"/>
      <c r="CS78" s="33">
        <f t="shared" si="330"/>
        <v>0</v>
      </c>
      <c r="CT78" s="33"/>
      <c r="CU78" s="33"/>
      <c r="CV78" s="33"/>
      <c r="CW78" s="33"/>
      <c r="CX78" s="33"/>
      <c r="CY78" s="33"/>
      <c r="CZ78" s="33">
        <f t="shared" si="331"/>
        <v>0</v>
      </c>
      <c r="DA78" s="36">
        <f t="shared" si="335"/>
        <v>0</v>
      </c>
      <c r="DB78" s="23"/>
      <c r="DC78" s="23"/>
      <c r="DD78" s="23"/>
      <c r="DE78" s="23"/>
      <c r="DF78" s="23"/>
      <c r="DG78" s="23"/>
      <c r="DH78" s="24">
        <f t="shared" si="336"/>
        <v>0</v>
      </c>
      <c r="DI78" s="23"/>
      <c r="DJ78" s="23"/>
      <c r="DK78" s="23"/>
      <c r="DL78" s="23"/>
      <c r="DM78" s="23"/>
      <c r="DN78" s="23"/>
      <c r="DO78" s="23">
        <f t="shared" si="337"/>
        <v>0</v>
      </c>
      <c r="DP78" s="23">
        <f t="shared" si="338"/>
        <v>0</v>
      </c>
      <c r="DQ78" s="23"/>
      <c r="DR78" s="23"/>
      <c r="DS78" s="23"/>
      <c r="DT78" s="23"/>
      <c r="DU78" s="23"/>
      <c r="DV78" s="23"/>
      <c r="DW78" s="23">
        <f t="shared" si="332"/>
        <v>0</v>
      </c>
      <c r="DX78" s="23"/>
      <c r="DY78" s="23"/>
      <c r="DZ78" s="23"/>
      <c r="EA78" s="23"/>
      <c r="EB78" s="23"/>
      <c r="EC78" s="23"/>
      <c r="ED78" s="23">
        <f t="shared" si="333"/>
        <v>0</v>
      </c>
      <c r="EE78" s="92">
        <f t="shared" si="334"/>
        <v>0</v>
      </c>
      <c r="EF78" s="23"/>
      <c r="EG78" s="23"/>
      <c r="EH78" s="23"/>
      <c r="EI78" s="23"/>
      <c r="EJ78" s="23"/>
      <c r="EK78" s="19"/>
      <c r="EL78" s="24">
        <f t="shared" si="329"/>
        <v>0</v>
      </c>
      <c r="EM78" s="19"/>
      <c r="EN78" s="19"/>
      <c r="EO78" s="19"/>
      <c r="EP78" s="19"/>
      <c r="EQ78" s="19"/>
      <c r="ER78" s="19"/>
      <c r="ES78" s="19"/>
      <c r="ET78" s="19"/>
    </row>
    <row r="79" spans="1:150" x14ac:dyDescent="0.25">
      <c r="A79">
        <f t="shared" si="328"/>
        <v>75</v>
      </c>
      <c r="B79" t="str">
        <f t="shared" si="327"/>
        <v>J20-0864</v>
      </c>
      <c r="C79" s="19" t="s">
        <v>197</v>
      </c>
      <c r="D79" s="20" t="s">
        <v>198</v>
      </c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0"/>
      <c r="R79" s="21"/>
      <c r="S79" s="19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19"/>
      <c r="AH79" s="19"/>
      <c r="AI79" s="19"/>
      <c r="AJ79" s="19"/>
      <c r="AK79" s="19"/>
      <c r="AL79" s="19"/>
      <c r="AM79" s="19"/>
      <c r="AN79" s="19"/>
      <c r="AO79" s="19"/>
      <c r="AP79" s="23">
        <f t="shared" si="319"/>
        <v>0</v>
      </c>
      <c r="AQ79" s="23"/>
      <c r="AR79" s="23"/>
      <c r="AS79" s="23"/>
      <c r="AT79" s="23"/>
      <c r="AU79" s="23">
        <f t="shared" si="320"/>
        <v>0</v>
      </c>
      <c r="AV79" s="23"/>
      <c r="AW79" s="23"/>
      <c r="AX79" s="23"/>
      <c r="AY79" s="23"/>
      <c r="AZ79" s="23"/>
      <c r="BA79" s="23"/>
      <c r="BB79" s="23"/>
      <c r="BC79" s="23"/>
      <c r="BD79" s="23"/>
      <c r="BE79" s="19"/>
      <c r="BF79" s="22">
        <v>4850</v>
      </c>
      <c r="BG79" s="22"/>
      <c r="BH79" s="22">
        <f>93700+13500</f>
        <v>107200</v>
      </c>
      <c r="BI79" s="19"/>
      <c r="BJ79" s="24">
        <f t="shared" si="325"/>
        <v>112050</v>
      </c>
      <c r="BK79" s="22"/>
      <c r="BL79" s="22"/>
      <c r="BM79" s="23"/>
      <c r="BN79" s="22"/>
      <c r="BO79" s="22"/>
      <c r="BP79" s="22"/>
      <c r="BQ79" s="22"/>
      <c r="BR79" s="22"/>
      <c r="BS79" s="22"/>
      <c r="BT79" s="24">
        <f t="shared" si="323"/>
        <v>0</v>
      </c>
      <c r="BU79" s="22">
        <f>420+4219</f>
        <v>4639</v>
      </c>
      <c r="BV79" s="23"/>
      <c r="BW79" s="24">
        <f t="shared" si="324"/>
        <v>4639</v>
      </c>
      <c r="BX79" s="23"/>
      <c r="BY79" s="23"/>
      <c r="BZ79" s="23"/>
      <c r="CA79" s="23"/>
      <c r="CB79" s="23"/>
      <c r="CC79" s="23"/>
      <c r="CD79" s="23">
        <f t="shared" ref="CD79:CD107" si="339">BX79+BY79+BZ79+CA79</f>
        <v>0</v>
      </c>
      <c r="CE79" s="23"/>
      <c r="CF79" s="23"/>
      <c r="CG79" s="23"/>
      <c r="CH79" s="23"/>
      <c r="CI79" s="23"/>
      <c r="CJ79" s="23"/>
      <c r="CK79" s="23"/>
      <c r="CL79" s="19"/>
      <c r="CM79" s="33"/>
      <c r="CN79" s="33"/>
      <c r="CO79" s="33"/>
      <c r="CP79" s="33"/>
      <c r="CQ79" s="33"/>
      <c r="CR79" s="33"/>
      <c r="CS79" s="33">
        <f t="shared" si="330"/>
        <v>0</v>
      </c>
      <c r="CT79" s="33"/>
      <c r="CU79" s="33"/>
      <c r="CV79" s="33"/>
      <c r="CW79" s="33"/>
      <c r="CX79" s="33"/>
      <c r="CY79" s="33"/>
      <c r="CZ79" s="33">
        <f t="shared" si="331"/>
        <v>0</v>
      </c>
      <c r="DA79" s="36">
        <f t="shared" si="335"/>
        <v>0</v>
      </c>
      <c r="DB79" s="23"/>
      <c r="DC79" s="23"/>
      <c r="DD79" s="23"/>
      <c r="DE79" s="23"/>
      <c r="DF79" s="23"/>
      <c r="DG79" s="23"/>
      <c r="DH79" s="24">
        <f t="shared" si="336"/>
        <v>0</v>
      </c>
      <c r="DI79" s="23"/>
      <c r="DJ79" s="23"/>
      <c r="DK79" s="23"/>
      <c r="DL79" s="23"/>
      <c r="DM79" s="23"/>
      <c r="DN79" s="23"/>
      <c r="DO79" s="23">
        <f t="shared" si="337"/>
        <v>0</v>
      </c>
      <c r="DP79" s="23">
        <f t="shared" si="338"/>
        <v>0</v>
      </c>
      <c r="DQ79" s="23"/>
      <c r="DR79" s="23"/>
      <c r="DS79" s="23"/>
      <c r="DT79" s="23"/>
      <c r="DU79" s="23"/>
      <c r="DV79" s="23"/>
      <c r="DW79" s="23">
        <f t="shared" si="332"/>
        <v>0</v>
      </c>
      <c r="DX79" s="23"/>
      <c r="DY79" s="23"/>
      <c r="DZ79" s="23"/>
      <c r="EA79" s="23"/>
      <c r="EB79" s="23"/>
      <c r="EC79" s="23"/>
      <c r="ED79" s="23">
        <f t="shared" si="333"/>
        <v>0</v>
      </c>
      <c r="EE79" s="92">
        <f t="shared" si="334"/>
        <v>0</v>
      </c>
      <c r="EF79" s="23"/>
      <c r="EG79" s="23"/>
      <c r="EH79" s="23"/>
      <c r="EI79" s="23"/>
      <c r="EJ79" s="23"/>
      <c r="EK79" s="19"/>
      <c r="EL79" s="24">
        <f t="shared" si="329"/>
        <v>0</v>
      </c>
      <c r="EM79" s="19"/>
      <c r="EN79" s="19"/>
      <c r="EO79" s="19"/>
      <c r="EP79" s="19"/>
      <c r="EQ79" s="19"/>
      <c r="ER79" s="19"/>
      <c r="ES79" s="19"/>
      <c r="ET79" s="19"/>
    </row>
    <row r="80" spans="1:150" x14ac:dyDescent="0.25">
      <c r="A80">
        <f t="shared" si="328"/>
        <v>76</v>
      </c>
      <c r="B80" t="str">
        <f t="shared" si="327"/>
        <v>J20-0890</v>
      </c>
      <c r="C80" s="19" t="s">
        <v>199</v>
      </c>
      <c r="D80" s="20" t="s">
        <v>200</v>
      </c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0"/>
      <c r="R80" s="21"/>
      <c r="S80" s="19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19"/>
      <c r="AH80" s="19"/>
      <c r="AI80" s="19"/>
      <c r="AJ80" s="19"/>
      <c r="AK80" s="19"/>
      <c r="AL80" s="19"/>
      <c r="AM80" s="19"/>
      <c r="AN80" s="19"/>
      <c r="AO80" s="19"/>
      <c r="AP80" s="23">
        <f t="shared" si="319"/>
        <v>0</v>
      </c>
      <c r="AQ80" s="23"/>
      <c r="AR80" s="23"/>
      <c r="AS80" s="23"/>
      <c r="AT80" s="23"/>
      <c r="AU80" s="23">
        <f t="shared" si="320"/>
        <v>0</v>
      </c>
      <c r="AV80" s="23"/>
      <c r="AW80" s="23"/>
      <c r="AX80" s="23"/>
      <c r="AY80" s="23"/>
      <c r="AZ80" s="23"/>
      <c r="BA80" s="23"/>
      <c r="BB80" s="23"/>
      <c r="BC80" s="23"/>
      <c r="BD80" s="23"/>
      <c r="BE80" s="19"/>
      <c r="BF80" s="22">
        <v>56340</v>
      </c>
      <c r="BG80" s="22"/>
      <c r="BH80" s="22">
        <f>42054+5417</f>
        <v>47471</v>
      </c>
      <c r="BI80" s="19"/>
      <c r="BJ80" s="24">
        <f t="shared" si="325"/>
        <v>103811</v>
      </c>
      <c r="BK80" s="22">
        <f>20450+16970</f>
        <v>37420</v>
      </c>
      <c r="BL80" s="22">
        <v>645</v>
      </c>
      <c r="BM80" s="23">
        <f>29830+4560</f>
        <v>34390</v>
      </c>
      <c r="BN80" s="22">
        <v>654</v>
      </c>
      <c r="BO80" s="22"/>
      <c r="BP80" s="22">
        <v>5760</v>
      </c>
      <c r="BQ80" s="22"/>
      <c r="BR80" s="22"/>
      <c r="BS80" s="22"/>
      <c r="BT80" s="24">
        <f t="shared" si="323"/>
        <v>5760</v>
      </c>
      <c r="BU80" s="22">
        <f>12150+8190+4400</f>
        <v>24740</v>
      </c>
      <c r="BV80" s="23"/>
      <c r="BW80" s="24">
        <f t="shared" si="324"/>
        <v>30500</v>
      </c>
      <c r="BX80" s="23"/>
      <c r="BY80" s="23"/>
      <c r="BZ80" s="23"/>
      <c r="CA80" s="23"/>
      <c r="CB80" s="23"/>
      <c r="CC80" s="23"/>
      <c r="CD80" s="23">
        <f t="shared" si="339"/>
        <v>0</v>
      </c>
      <c r="CE80" s="23"/>
      <c r="CF80" s="23"/>
      <c r="CG80" s="23"/>
      <c r="CH80" s="23"/>
      <c r="CI80" s="23"/>
      <c r="CJ80" s="23"/>
      <c r="CK80" s="23"/>
      <c r="CL80" s="19"/>
      <c r="CM80" s="33"/>
      <c r="CN80" s="33"/>
      <c r="CO80" s="33"/>
      <c r="CP80" s="33"/>
      <c r="CQ80" s="33"/>
      <c r="CR80" s="33"/>
      <c r="CS80" s="33">
        <f t="shared" si="330"/>
        <v>0</v>
      </c>
      <c r="CT80" s="33"/>
      <c r="CU80" s="33"/>
      <c r="CV80" s="33"/>
      <c r="CW80" s="33"/>
      <c r="CX80" s="33"/>
      <c r="CY80" s="33"/>
      <c r="CZ80" s="33">
        <f t="shared" si="331"/>
        <v>0</v>
      </c>
      <c r="DA80" s="36">
        <f t="shared" si="335"/>
        <v>0</v>
      </c>
      <c r="DB80" s="23"/>
      <c r="DC80" s="23"/>
      <c r="DD80" s="23"/>
      <c r="DE80" s="23"/>
      <c r="DF80" s="23"/>
      <c r="DG80" s="23"/>
      <c r="DH80" s="24">
        <f t="shared" si="336"/>
        <v>0</v>
      </c>
      <c r="DI80" s="23"/>
      <c r="DJ80" s="23"/>
      <c r="DK80" s="23"/>
      <c r="DL80" s="23"/>
      <c r="DM80" s="23"/>
      <c r="DN80" s="23"/>
      <c r="DO80" s="23">
        <f t="shared" si="337"/>
        <v>0</v>
      </c>
      <c r="DP80" s="23">
        <f t="shared" si="338"/>
        <v>0</v>
      </c>
      <c r="DQ80" s="23"/>
      <c r="DR80" s="23"/>
      <c r="DS80" s="23"/>
      <c r="DT80" s="23"/>
      <c r="DU80" s="23"/>
      <c r="DV80" s="23"/>
      <c r="DW80" s="23">
        <f t="shared" si="332"/>
        <v>0</v>
      </c>
      <c r="DX80" s="23"/>
      <c r="DY80" s="23"/>
      <c r="DZ80" s="23"/>
      <c r="EA80" s="23"/>
      <c r="EB80" s="23"/>
      <c r="EC80" s="23"/>
      <c r="ED80" s="23">
        <f t="shared" si="333"/>
        <v>0</v>
      </c>
      <c r="EE80" s="92">
        <f t="shared" si="334"/>
        <v>0</v>
      </c>
      <c r="EF80" s="23"/>
      <c r="EG80" s="23"/>
      <c r="EH80" s="23"/>
      <c r="EI80" s="23"/>
      <c r="EJ80" s="23"/>
      <c r="EK80" s="19"/>
      <c r="EL80" s="24">
        <f t="shared" si="329"/>
        <v>0</v>
      </c>
      <c r="EM80" s="19"/>
      <c r="EN80" s="19"/>
      <c r="EO80" s="19"/>
      <c r="EP80" s="19"/>
      <c r="EQ80" s="19"/>
      <c r="ER80" s="19"/>
      <c r="ES80" s="19"/>
      <c r="ET80" s="19"/>
    </row>
    <row r="81" spans="1:150" x14ac:dyDescent="0.25">
      <c r="A81">
        <f t="shared" si="328"/>
        <v>77</v>
      </c>
      <c r="B81" t="str">
        <f t="shared" si="327"/>
        <v>J20-0896</v>
      </c>
      <c r="C81" s="19" t="s">
        <v>201</v>
      </c>
      <c r="D81" s="20" t="s">
        <v>202</v>
      </c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0"/>
      <c r="R81" s="21"/>
      <c r="S81" s="19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19"/>
      <c r="AH81" s="19"/>
      <c r="AI81" s="19"/>
      <c r="AJ81" s="19"/>
      <c r="AK81" s="19"/>
      <c r="AL81" s="19"/>
      <c r="AM81" s="19"/>
      <c r="AN81" s="19"/>
      <c r="AO81" s="19"/>
      <c r="AP81" s="23">
        <f t="shared" si="319"/>
        <v>0</v>
      </c>
      <c r="AQ81" s="23"/>
      <c r="AR81" s="23"/>
      <c r="AS81" s="23"/>
      <c r="AT81" s="23"/>
      <c r="AU81" s="23">
        <f t="shared" si="320"/>
        <v>0</v>
      </c>
      <c r="AV81" s="23"/>
      <c r="AW81" s="23"/>
      <c r="AX81" s="23"/>
      <c r="AY81" s="23"/>
      <c r="AZ81" s="23"/>
      <c r="BA81" s="23"/>
      <c r="BB81" s="23"/>
      <c r="BC81" s="23"/>
      <c r="BD81" s="23"/>
      <c r="BE81" s="19"/>
      <c r="BF81" s="22">
        <v>48500</v>
      </c>
      <c r="BG81" s="22"/>
      <c r="BH81" s="22">
        <f>69527+13340</f>
        <v>82867</v>
      </c>
      <c r="BI81" s="19"/>
      <c r="BJ81" s="24">
        <f t="shared" si="325"/>
        <v>131367</v>
      </c>
      <c r="BK81" s="22">
        <f>73730+1460</f>
        <v>75190</v>
      </c>
      <c r="BL81" s="22">
        <v>1354</v>
      </c>
      <c r="BM81" s="23">
        <v>84860</v>
      </c>
      <c r="BN81" s="22">
        <v>1080</v>
      </c>
      <c r="BO81" s="22"/>
      <c r="BP81" s="22"/>
      <c r="BQ81" s="22"/>
      <c r="BR81" s="22"/>
      <c r="BS81" s="22"/>
      <c r="BT81" s="24">
        <f t="shared" si="323"/>
        <v>0</v>
      </c>
      <c r="BU81" s="22">
        <v>28880</v>
      </c>
      <c r="BV81" s="23"/>
      <c r="BW81" s="24">
        <f t="shared" si="324"/>
        <v>28880</v>
      </c>
      <c r="BX81" s="23"/>
      <c r="BY81" s="23"/>
      <c r="BZ81" s="23"/>
      <c r="CA81" s="23"/>
      <c r="CB81" s="23"/>
      <c r="CC81" s="23"/>
      <c r="CD81" s="23">
        <f t="shared" si="339"/>
        <v>0</v>
      </c>
      <c r="CE81" s="23"/>
      <c r="CF81" s="23"/>
      <c r="CG81" s="23"/>
      <c r="CH81" s="23"/>
      <c r="CI81" s="23"/>
      <c r="CJ81" s="23"/>
      <c r="CK81" s="23"/>
      <c r="CL81" s="19"/>
      <c r="CM81" s="33"/>
      <c r="CN81" s="33"/>
      <c r="CO81" s="33"/>
      <c r="CP81" s="33"/>
      <c r="CQ81" s="33"/>
      <c r="CR81" s="33"/>
      <c r="CS81" s="33">
        <f t="shared" si="330"/>
        <v>0</v>
      </c>
      <c r="CT81" s="33"/>
      <c r="CU81" s="33"/>
      <c r="CV81" s="33"/>
      <c r="CW81" s="33"/>
      <c r="CX81" s="33"/>
      <c r="CY81" s="33"/>
      <c r="CZ81" s="33">
        <f t="shared" si="331"/>
        <v>0</v>
      </c>
      <c r="DA81" s="36">
        <f t="shared" si="335"/>
        <v>0</v>
      </c>
      <c r="DB81" s="23">
        <v>61940</v>
      </c>
      <c r="DC81" s="23"/>
      <c r="DD81" s="23"/>
      <c r="DE81" s="23"/>
      <c r="DF81" s="23"/>
      <c r="DG81" s="23"/>
      <c r="DH81" s="24">
        <f t="shared" si="336"/>
        <v>61940</v>
      </c>
      <c r="DI81" s="23">
        <v>52315</v>
      </c>
      <c r="DJ81" s="23">
        <v>1399</v>
      </c>
      <c r="DK81" s="23"/>
      <c r="DL81" s="23"/>
      <c r="DM81" s="23"/>
      <c r="DN81" s="23"/>
      <c r="DO81" s="23">
        <f t="shared" si="337"/>
        <v>53714</v>
      </c>
      <c r="DP81" s="23">
        <f t="shared" si="338"/>
        <v>115654</v>
      </c>
      <c r="DQ81" s="23">
        <v>41165</v>
      </c>
      <c r="DR81" s="23">
        <v>4418</v>
      </c>
      <c r="DS81" s="23"/>
      <c r="DT81" s="23"/>
      <c r="DU81" s="23"/>
      <c r="DV81" s="23"/>
      <c r="DW81" s="23">
        <f t="shared" si="332"/>
        <v>45583</v>
      </c>
      <c r="DX81" s="23">
        <v>64228</v>
      </c>
      <c r="DY81" s="23">
        <v>19154</v>
      </c>
      <c r="DZ81" s="23"/>
      <c r="EA81" s="23"/>
      <c r="EB81" s="23"/>
      <c r="EC81" s="23"/>
      <c r="ED81" s="23">
        <f t="shared" si="333"/>
        <v>83382</v>
      </c>
      <c r="EE81" s="92">
        <f t="shared" si="334"/>
        <v>128965</v>
      </c>
      <c r="EF81" s="23">
        <v>64220</v>
      </c>
      <c r="EG81" s="23">
        <v>28353</v>
      </c>
      <c r="EH81" s="23">
        <v>0</v>
      </c>
      <c r="EI81" s="23">
        <v>0</v>
      </c>
      <c r="EJ81" s="23">
        <v>0</v>
      </c>
      <c r="EK81" s="19">
        <v>0</v>
      </c>
      <c r="EL81" s="24">
        <f t="shared" si="329"/>
        <v>92573</v>
      </c>
      <c r="EM81" s="19"/>
      <c r="EN81" s="19"/>
      <c r="EO81" s="19"/>
      <c r="EP81" s="19"/>
      <c r="EQ81" s="19"/>
      <c r="ER81" s="19"/>
      <c r="ES81" s="19"/>
      <c r="ET81" s="19"/>
    </row>
    <row r="82" spans="1:150" x14ac:dyDescent="0.25">
      <c r="A82">
        <f t="shared" si="328"/>
        <v>78</v>
      </c>
      <c r="B82" t="str">
        <f t="shared" si="327"/>
        <v>J20-0936</v>
      </c>
      <c r="C82" s="19" t="s">
        <v>203</v>
      </c>
      <c r="D82" s="20" t="s">
        <v>204</v>
      </c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0"/>
      <c r="R82" s="21"/>
      <c r="S82" s="19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19"/>
      <c r="AH82" s="19"/>
      <c r="AI82" s="19"/>
      <c r="AJ82" s="19"/>
      <c r="AK82" s="19"/>
      <c r="AL82" s="19"/>
      <c r="AM82" s="19"/>
      <c r="AN82" s="19"/>
      <c r="AO82" s="19"/>
      <c r="AP82" s="23">
        <f t="shared" si="319"/>
        <v>0</v>
      </c>
      <c r="AQ82" s="23"/>
      <c r="AR82" s="23"/>
      <c r="AS82" s="23"/>
      <c r="AT82" s="23"/>
      <c r="AU82" s="23">
        <f t="shared" si="320"/>
        <v>0</v>
      </c>
      <c r="AV82" s="23"/>
      <c r="AW82" s="23"/>
      <c r="AX82" s="23"/>
      <c r="AY82" s="23"/>
      <c r="AZ82" s="23"/>
      <c r="BA82" s="23"/>
      <c r="BB82" s="23"/>
      <c r="BC82" s="23"/>
      <c r="BD82" s="23"/>
      <c r="BE82" s="19"/>
      <c r="BF82" s="22">
        <v>2457</v>
      </c>
      <c r="BG82" s="22"/>
      <c r="BH82" s="30">
        <v>1300</v>
      </c>
      <c r="BI82" s="19"/>
      <c r="BJ82" s="24">
        <f t="shared" si="325"/>
        <v>3757</v>
      </c>
      <c r="BK82" s="22"/>
      <c r="BL82" s="22"/>
      <c r="BM82" s="23"/>
      <c r="BN82" s="22"/>
      <c r="BO82" s="22"/>
      <c r="BP82" s="22"/>
      <c r="BQ82" s="22"/>
      <c r="BR82" s="22"/>
      <c r="BS82" s="22"/>
      <c r="BT82" s="24">
        <f t="shared" si="323"/>
        <v>0</v>
      </c>
      <c r="BU82" s="22"/>
      <c r="BV82" s="23"/>
      <c r="BW82" s="24">
        <f t="shared" si="324"/>
        <v>0</v>
      </c>
      <c r="BX82" s="23"/>
      <c r="BY82" s="23"/>
      <c r="BZ82" s="23"/>
      <c r="CA82" s="23"/>
      <c r="CB82" s="23"/>
      <c r="CC82" s="23"/>
      <c r="CD82" s="23">
        <f t="shared" si="339"/>
        <v>0</v>
      </c>
      <c r="CE82" s="23"/>
      <c r="CF82" s="23"/>
      <c r="CG82" s="23"/>
      <c r="CH82" s="23"/>
      <c r="CI82" s="23"/>
      <c r="CJ82" s="23"/>
      <c r="CK82" s="23"/>
      <c r="CL82" s="19"/>
      <c r="CM82" s="33"/>
      <c r="CN82" s="33"/>
      <c r="CO82" s="33"/>
      <c r="CP82" s="33"/>
      <c r="CQ82" s="33"/>
      <c r="CR82" s="33"/>
      <c r="CS82" s="33">
        <f t="shared" si="330"/>
        <v>0</v>
      </c>
      <c r="CT82" s="33"/>
      <c r="CU82" s="33"/>
      <c r="CV82" s="33"/>
      <c r="CW82" s="33"/>
      <c r="CX82" s="33"/>
      <c r="CY82" s="33"/>
      <c r="CZ82" s="33">
        <f t="shared" si="331"/>
        <v>0</v>
      </c>
      <c r="DA82" s="36">
        <f t="shared" si="335"/>
        <v>0</v>
      </c>
      <c r="DB82" s="23"/>
      <c r="DC82" s="23"/>
      <c r="DD82" s="23"/>
      <c r="DE82" s="23"/>
      <c r="DF82" s="23"/>
      <c r="DG82" s="23"/>
      <c r="DH82" s="24">
        <f t="shared" si="336"/>
        <v>0</v>
      </c>
      <c r="DI82" s="23"/>
      <c r="DJ82" s="23"/>
      <c r="DK82" s="23"/>
      <c r="DL82" s="23"/>
      <c r="DM82" s="23"/>
      <c r="DN82" s="23"/>
      <c r="DO82" s="23">
        <f t="shared" si="337"/>
        <v>0</v>
      </c>
      <c r="DP82" s="23">
        <f t="shared" si="338"/>
        <v>0</v>
      </c>
      <c r="DQ82" s="23"/>
      <c r="DR82" s="23"/>
      <c r="DS82" s="23"/>
      <c r="DT82" s="23"/>
      <c r="DU82" s="23"/>
      <c r="DV82" s="23"/>
      <c r="DW82" s="23">
        <f t="shared" si="332"/>
        <v>0</v>
      </c>
      <c r="DX82" s="23"/>
      <c r="DY82" s="23"/>
      <c r="DZ82" s="23"/>
      <c r="EA82" s="23"/>
      <c r="EB82" s="23"/>
      <c r="EC82" s="23"/>
      <c r="ED82" s="23">
        <f t="shared" si="333"/>
        <v>0</v>
      </c>
      <c r="EE82" s="92">
        <f t="shared" si="334"/>
        <v>0</v>
      </c>
      <c r="EF82" s="23"/>
      <c r="EG82" s="23"/>
      <c r="EH82" s="23"/>
      <c r="EI82" s="23"/>
      <c r="EJ82" s="23"/>
      <c r="EK82" s="19"/>
      <c r="EL82" s="24">
        <f t="shared" si="329"/>
        <v>0</v>
      </c>
      <c r="EM82" s="19"/>
      <c r="EN82" s="19"/>
      <c r="EO82" s="19"/>
      <c r="EP82" s="19"/>
      <c r="EQ82" s="19"/>
      <c r="ER82" s="19"/>
      <c r="ES82" s="19"/>
      <c r="ET82" s="19"/>
    </row>
    <row r="83" spans="1:150" x14ac:dyDescent="0.25">
      <c r="A83">
        <f t="shared" si="328"/>
        <v>79</v>
      </c>
      <c r="B83" t="str">
        <f t="shared" si="327"/>
        <v>J20-0872</v>
      </c>
      <c r="C83" s="19" t="s">
        <v>205</v>
      </c>
      <c r="D83" s="20" t="s">
        <v>206</v>
      </c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0"/>
      <c r="R83" s="21"/>
      <c r="S83" s="19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19"/>
      <c r="AH83" s="19"/>
      <c r="AI83" s="19"/>
      <c r="AJ83" s="19"/>
      <c r="AK83" s="19"/>
      <c r="AL83" s="19"/>
      <c r="AM83" s="19"/>
      <c r="AN83" s="19"/>
      <c r="AO83" s="19"/>
      <c r="AP83" s="23">
        <f t="shared" si="319"/>
        <v>0</v>
      </c>
      <c r="AQ83" s="23"/>
      <c r="AR83" s="23"/>
      <c r="AS83" s="23"/>
      <c r="AT83" s="23"/>
      <c r="AU83" s="23">
        <f t="shared" si="320"/>
        <v>0</v>
      </c>
      <c r="AV83" s="23"/>
      <c r="AW83" s="23"/>
      <c r="AX83" s="23"/>
      <c r="AY83" s="23"/>
      <c r="AZ83" s="23"/>
      <c r="BA83" s="23"/>
      <c r="BB83" s="23"/>
      <c r="BC83" s="23"/>
      <c r="BD83" s="23"/>
      <c r="BE83" s="19"/>
      <c r="BF83" s="22"/>
      <c r="BG83" s="22"/>
      <c r="BH83" s="30">
        <v>26040</v>
      </c>
      <c r="BI83" s="19"/>
      <c r="BJ83" s="24">
        <f t="shared" si="325"/>
        <v>26040</v>
      </c>
      <c r="BK83" s="22">
        <v>5360</v>
      </c>
      <c r="BL83" s="22">
        <v>894</v>
      </c>
      <c r="BM83" s="23"/>
      <c r="BN83" s="22"/>
      <c r="BO83" s="22"/>
      <c r="BP83" s="22"/>
      <c r="BQ83" s="22"/>
      <c r="BR83" s="22"/>
      <c r="BS83" s="22"/>
      <c r="BT83" s="24">
        <f t="shared" si="323"/>
        <v>0</v>
      </c>
      <c r="BU83" s="22"/>
      <c r="BV83" s="23"/>
      <c r="BW83" s="24">
        <f t="shared" si="324"/>
        <v>0</v>
      </c>
      <c r="BX83" s="23"/>
      <c r="BY83" s="23"/>
      <c r="BZ83" s="23"/>
      <c r="CA83" s="23"/>
      <c r="CB83" s="23"/>
      <c r="CC83" s="23"/>
      <c r="CD83" s="23">
        <f t="shared" si="339"/>
        <v>0</v>
      </c>
      <c r="CE83" s="23"/>
      <c r="CF83" s="23"/>
      <c r="CG83" s="23"/>
      <c r="CH83" s="23"/>
      <c r="CI83" s="23"/>
      <c r="CJ83" s="23"/>
      <c r="CK83" s="23"/>
      <c r="CL83" s="19"/>
      <c r="CM83" s="33"/>
      <c r="CN83" s="33"/>
      <c r="CO83" s="33"/>
      <c r="CP83" s="33"/>
      <c r="CQ83" s="33"/>
      <c r="CR83" s="33"/>
      <c r="CS83" s="33">
        <f t="shared" si="330"/>
        <v>0</v>
      </c>
      <c r="CT83" s="33"/>
      <c r="CU83" s="33"/>
      <c r="CV83" s="33"/>
      <c r="CW83" s="33"/>
      <c r="CX83" s="33"/>
      <c r="CY83" s="33"/>
      <c r="CZ83" s="33">
        <f t="shared" si="331"/>
        <v>0</v>
      </c>
      <c r="DA83" s="36">
        <f t="shared" si="335"/>
        <v>0</v>
      </c>
      <c r="DB83" s="23"/>
      <c r="DC83" s="23"/>
      <c r="DD83" s="23"/>
      <c r="DE83" s="23"/>
      <c r="DF83" s="23"/>
      <c r="DG83" s="23"/>
      <c r="DH83" s="24">
        <f t="shared" si="336"/>
        <v>0</v>
      </c>
      <c r="DI83" s="23"/>
      <c r="DJ83" s="23"/>
      <c r="DK83" s="23"/>
      <c r="DL83" s="23"/>
      <c r="DM83" s="23"/>
      <c r="DN83" s="23"/>
      <c r="DO83" s="23">
        <f t="shared" si="337"/>
        <v>0</v>
      </c>
      <c r="DP83" s="23">
        <f t="shared" si="338"/>
        <v>0</v>
      </c>
      <c r="DQ83" s="23"/>
      <c r="DR83" s="23"/>
      <c r="DS83" s="23"/>
      <c r="DT83" s="23"/>
      <c r="DU83" s="23"/>
      <c r="DV83" s="23"/>
      <c r="DW83" s="23">
        <f t="shared" si="332"/>
        <v>0</v>
      </c>
      <c r="DX83" s="23"/>
      <c r="DY83" s="23"/>
      <c r="DZ83" s="23"/>
      <c r="EA83" s="23"/>
      <c r="EB83" s="23"/>
      <c r="EC83" s="23"/>
      <c r="ED83" s="23">
        <f t="shared" si="333"/>
        <v>0</v>
      </c>
      <c r="EE83" s="92">
        <f t="shared" si="334"/>
        <v>0</v>
      </c>
      <c r="EF83" s="23"/>
      <c r="EG83" s="23"/>
      <c r="EH83" s="23"/>
      <c r="EI83" s="23"/>
      <c r="EJ83" s="23"/>
      <c r="EK83" s="19"/>
      <c r="EL83" s="24">
        <f t="shared" si="329"/>
        <v>0</v>
      </c>
      <c r="EM83" s="19"/>
      <c r="EN83" s="19"/>
      <c r="EO83" s="19"/>
      <c r="EP83" s="19"/>
      <c r="EQ83" s="19"/>
      <c r="ER83" s="19"/>
      <c r="ES83" s="19"/>
      <c r="ET83" s="19"/>
    </row>
    <row r="84" spans="1:150" x14ac:dyDescent="0.25">
      <c r="A84">
        <f t="shared" si="328"/>
        <v>80</v>
      </c>
      <c r="B84" t="str">
        <f t="shared" si="327"/>
        <v>J20-0633</v>
      </c>
      <c r="C84" s="19" t="s">
        <v>207</v>
      </c>
      <c r="D84" s="20" t="s">
        <v>208</v>
      </c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0"/>
      <c r="R84" s="21"/>
      <c r="S84" s="19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19"/>
      <c r="AH84" s="19"/>
      <c r="AI84" s="19"/>
      <c r="AJ84" s="19"/>
      <c r="AK84" s="19"/>
      <c r="AL84" s="19"/>
      <c r="AM84" s="19"/>
      <c r="AN84" s="19"/>
      <c r="AO84" s="19"/>
      <c r="AP84" s="23">
        <f t="shared" si="319"/>
        <v>0</v>
      </c>
      <c r="AQ84" s="23"/>
      <c r="AR84" s="23"/>
      <c r="AS84" s="23"/>
      <c r="AT84" s="23"/>
      <c r="AU84" s="23">
        <f t="shared" si="320"/>
        <v>0</v>
      </c>
      <c r="AV84" s="23"/>
      <c r="AW84" s="23"/>
      <c r="AX84" s="23"/>
      <c r="AY84" s="23"/>
      <c r="AZ84" s="23"/>
      <c r="BA84" s="23"/>
      <c r="BB84" s="23"/>
      <c r="BC84" s="23"/>
      <c r="BD84" s="23"/>
      <c r="BE84" s="19"/>
      <c r="BF84" s="22"/>
      <c r="BG84" s="22"/>
      <c r="BH84" s="30">
        <v>15680</v>
      </c>
      <c r="BI84" s="19"/>
      <c r="BJ84" s="24">
        <f t="shared" si="325"/>
        <v>15680</v>
      </c>
      <c r="BK84" s="22"/>
      <c r="BL84" s="22"/>
      <c r="BM84" s="23"/>
      <c r="BN84" s="22"/>
      <c r="BO84" s="22"/>
      <c r="BP84" s="22"/>
      <c r="BQ84" s="22"/>
      <c r="BR84" s="22"/>
      <c r="BS84" s="22"/>
      <c r="BT84" s="24">
        <f t="shared" si="323"/>
        <v>0</v>
      </c>
      <c r="BU84" s="22">
        <f>1480+4070+2200</f>
        <v>7750</v>
      </c>
      <c r="BV84" s="23"/>
      <c r="BW84" s="24">
        <f t="shared" si="324"/>
        <v>7750</v>
      </c>
      <c r="BX84" s="23"/>
      <c r="BY84" s="23"/>
      <c r="BZ84" s="23"/>
      <c r="CA84" s="23"/>
      <c r="CB84" s="23"/>
      <c r="CC84" s="23"/>
      <c r="CD84" s="23">
        <f t="shared" si="339"/>
        <v>0</v>
      </c>
      <c r="CE84" s="23"/>
      <c r="CF84" s="23"/>
      <c r="CG84" s="23"/>
      <c r="CH84" s="23"/>
      <c r="CI84" s="23"/>
      <c r="CJ84" s="23"/>
      <c r="CK84" s="23"/>
      <c r="CL84" s="19"/>
      <c r="CM84" s="33"/>
      <c r="CN84" s="33"/>
      <c r="CO84" s="33"/>
      <c r="CP84" s="33"/>
      <c r="CQ84" s="33"/>
      <c r="CR84" s="33"/>
      <c r="CS84" s="33">
        <f t="shared" si="330"/>
        <v>0</v>
      </c>
      <c r="CT84" s="33"/>
      <c r="CU84" s="33"/>
      <c r="CV84" s="33"/>
      <c r="CW84" s="33"/>
      <c r="CX84" s="33"/>
      <c r="CY84" s="33"/>
      <c r="CZ84" s="33">
        <f t="shared" si="331"/>
        <v>0</v>
      </c>
      <c r="DA84" s="36">
        <f t="shared" si="335"/>
        <v>0</v>
      </c>
      <c r="DB84" s="23"/>
      <c r="DC84" s="23"/>
      <c r="DD84" s="23"/>
      <c r="DE84" s="23"/>
      <c r="DF84" s="23"/>
      <c r="DG84" s="23"/>
      <c r="DH84" s="24">
        <f t="shared" si="336"/>
        <v>0</v>
      </c>
      <c r="DI84" s="23"/>
      <c r="DJ84" s="23"/>
      <c r="DK84" s="23"/>
      <c r="DL84" s="23"/>
      <c r="DM84" s="23"/>
      <c r="DN84" s="23"/>
      <c r="DO84" s="23">
        <f t="shared" si="337"/>
        <v>0</v>
      </c>
      <c r="DP84" s="23">
        <f t="shared" si="338"/>
        <v>0</v>
      </c>
      <c r="DQ84" s="23"/>
      <c r="DR84" s="23"/>
      <c r="DS84" s="23"/>
      <c r="DT84" s="23"/>
      <c r="DU84" s="23"/>
      <c r="DV84" s="23"/>
      <c r="DW84" s="23">
        <f t="shared" si="332"/>
        <v>0</v>
      </c>
      <c r="DX84" s="23"/>
      <c r="DY84" s="23"/>
      <c r="DZ84" s="23"/>
      <c r="EA84" s="23"/>
      <c r="EB84" s="23"/>
      <c r="EC84" s="23"/>
      <c r="ED84" s="23">
        <f t="shared" si="333"/>
        <v>0</v>
      </c>
      <c r="EE84" s="92">
        <f t="shared" si="334"/>
        <v>0</v>
      </c>
      <c r="EF84" s="23"/>
      <c r="EG84" s="23"/>
      <c r="EH84" s="23"/>
      <c r="EI84" s="23"/>
      <c r="EJ84" s="23"/>
      <c r="EK84" s="19"/>
      <c r="EL84" s="24">
        <f t="shared" si="329"/>
        <v>0</v>
      </c>
      <c r="EM84" s="19"/>
      <c r="EN84" s="19"/>
      <c r="EO84" s="19"/>
      <c r="EP84" s="19"/>
      <c r="EQ84" s="19"/>
      <c r="ER84" s="19"/>
      <c r="ES84" s="19"/>
      <c r="ET84" s="19"/>
    </row>
    <row r="85" spans="1:150" x14ac:dyDescent="0.25">
      <c r="A85">
        <f t="shared" si="328"/>
        <v>81</v>
      </c>
      <c r="B85" t="str">
        <f t="shared" si="327"/>
        <v>J20-0640</v>
      </c>
      <c r="C85" s="19" t="s">
        <v>209</v>
      </c>
      <c r="D85" s="20" t="s">
        <v>210</v>
      </c>
      <c r="E85" s="21"/>
      <c r="F85" s="21"/>
      <c r="G85" s="21"/>
      <c r="H85" s="21"/>
      <c r="I85" s="21"/>
      <c r="J85" s="21"/>
      <c r="K85" s="21"/>
      <c r="L85" s="21"/>
      <c r="M85" s="21"/>
      <c r="N85" s="21"/>
      <c r="P85" s="21"/>
      <c r="Q85" s="20"/>
      <c r="R85" s="54"/>
      <c r="S85" s="19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19"/>
      <c r="AH85" s="19"/>
      <c r="AI85" s="19"/>
      <c r="AJ85" s="19"/>
      <c r="AK85" s="19"/>
      <c r="AL85" s="19"/>
      <c r="AM85" s="19"/>
      <c r="AN85" s="19"/>
      <c r="AO85" s="19"/>
      <c r="AP85" s="23">
        <f t="shared" si="319"/>
        <v>0</v>
      </c>
      <c r="AQ85" s="23"/>
      <c r="AR85" s="23"/>
      <c r="AS85" s="23"/>
      <c r="AT85" s="23"/>
      <c r="AU85" s="23">
        <f t="shared" si="320"/>
        <v>0</v>
      </c>
      <c r="AV85" s="23"/>
      <c r="AW85" s="23"/>
      <c r="AX85" s="23"/>
      <c r="AY85" s="23"/>
      <c r="AZ85" s="23"/>
      <c r="BA85" s="23"/>
      <c r="BB85" s="23"/>
      <c r="BC85" s="23"/>
      <c r="BD85" s="23"/>
      <c r="BE85" s="19"/>
      <c r="BF85" s="22"/>
      <c r="BG85" s="22"/>
      <c r="BH85" s="22">
        <v>6800</v>
      </c>
      <c r="BI85" s="19"/>
      <c r="BJ85" s="24">
        <f t="shared" si="325"/>
        <v>6800</v>
      </c>
      <c r="BK85" s="22">
        <v>1200</v>
      </c>
      <c r="BL85" s="22"/>
      <c r="BM85" s="23">
        <v>6150</v>
      </c>
      <c r="BN85" s="22"/>
      <c r="BO85" s="22"/>
      <c r="BP85" s="22">
        <v>12836</v>
      </c>
      <c r="BQ85" s="22"/>
      <c r="BR85" s="22">
        <v>20140</v>
      </c>
      <c r="BS85" s="22">
        <v>645</v>
      </c>
      <c r="BT85" s="24">
        <f t="shared" si="323"/>
        <v>33621</v>
      </c>
      <c r="BU85" s="22">
        <v>1200</v>
      </c>
      <c r="BV85" s="23"/>
      <c r="BW85" s="24">
        <f t="shared" si="324"/>
        <v>35466</v>
      </c>
      <c r="BX85" s="23"/>
      <c r="BY85" s="23"/>
      <c r="BZ85" s="23"/>
      <c r="CA85" s="23"/>
      <c r="CB85" s="23"/>
      <c r="CC85" s="23"/>
      <c r="CD85" s="23">
        <f t="shared" si="339"/>
        <v>0</v>
      </c>
      <c r="CE85" s="23"/>
      <c r="CF85" s="23"/>
      <c r="CG85" s="23"/>
      <c r="CH85" s="23"/>
      <c r="CI85" s="23"/>
      <c r="CJ85" s="23"/>
      <c r="CK85" s="23"/>
      <c r="CL85" s="19"/>
      <c r="CM85" s="33"/>
      <c r="CN85" s="33"/>
      <c r="CO85" s="33"/>
      <c r="CP85" s="33"/>
      <c r="CQ85" s="33"/>
      <c r="CR85" s="33"/>
      <c r="CS85" s="33">
        <f t="shared" si="330"/>
        <v>0</v>
      </c>
      <c r="CT85" s="33"/>
      <c r="CU85" s="33"/>
      <c r="CV85" s="33"/>
      <c r="CW85" s="33"/>
      <c r="CX85" s="33"/>
      <c r="CY85" s="33"/>
      <c r="CZ85" s="33">
        <f t="shared" si="331"/>
        <v>0</v>
      </c>
      <c r="DA85" s="36">
        <f t="shared" si="335"/>
        <v>0</v>
      </c>
      <c r="DB85" s="23"/>
      <c r="DC85" s="23"/>
      <c r="DD85" s="23"/>
      <c r="DE85" s="23"/>
      <c r="DF85" s="23"/>
      <c r="DG85" s="23"/>
      <c r="DH85" s="24">
        <f t="shared" si="336"/>
        <v>0</v>
      </c>
      <c r="DI85" s="23"/>
      <c r="DJ85" s="23"/>
      <c r="DK85" s="23"/>
      <c r="DL85" s="23"/>
      <c r="DM85" s="23"/>
      <c r="DN85" s="23"/>
      <c r="DO85" s="23">
        <f t="shared" si="337"/>
        <v>0</v>
      </c>
      <c r="DP85" s="23">
        <f t="shared" si="338"/>
        <v>0</v>
      </c>
      <c r="DQ85" s="23"/>
      <c r="DR85" s="23"/>
      <c r="DS85" s="23"/>
      <c r="DT85" s="23"/>
      <c r="DU85" s="23"/>
      <c r="DV85" s="23"/>
      <c r="DW85" s="23">
        <f t="shared" si="332"/>
        <v>0</v>
      </c>
      <c r="DX85" s="23"/>
      <c r="DY85" s="23"/>
      <c r="DZ85" s="23"/>
      <c r="EA85" s="23"/>
      <c r="EB85" s="23"/>
      <c r="EC85" s="23"/>
      <c r="ED85" s="23">
        <f t="shared" si="333"/>
        <v>0</v>
      </c>
      <c r="EE85" s="92">
        <f t="shared" si="334"/>
        <v>0</v>
      </c>
      <c r="EF85" s="23"/>
      <c r="EG85" s="23"/>
      <c r="EH85" s="23"/>
      <c r="EI85" s="23"/>
      <c r="EJ85" s="23"/>
      <c r="EK85" s="19"/>
      <c r="EL85" s="24">
        <f t="shared" si="329"/>
        <v>0</v>
      </c>
      <c r="EM85" s="19"/>
      <c r="EN85" s="19"/>
      <c r="EO85" s="19"/>
      <c r="EP85" s="19"/>
      <c r="EQ85" s="19"/>
      <c r="ER85" s="19"/>
      <c r="ES85" s="19"/>
      <c r="ET85" s="19"/>
    </row>
    <row r="86" spans="1:150" x14ac:dyDescent="0.25">
      <c r="A86">
        <f t="shared" si="328"/>
        <v>82</v>
      </c>
      <c r="B86" t="str">
        <f t="shared" si="327"/>
        <v>J19-1101</v>
      </c>
      <c r="C86" s="19" t="s">
        <v>211</v>
      </c>
      <c r="D86" s="20" t="s">
        <v>212</v>
      </c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0"/>
      <c r="R86" s="21">
        <v>47478</v>
      </c>
      <c r="S86" s="19"/>
      <c r="T86" s="23">
        <v>14415</v>
      </c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19"/>
      <c r="AH86" s="19"/>
      <c r="AI86" s="19"/>
      <c r="AJ86" s="19"/>
      <c r="AK86" s="19"/>
      <c r="AL86" s="19"/>
      <c r="AM86" s="19"/>
      <c r="AN86" s="19"/>
      <c r="AO86" s="19"/>
      <c r="AP86" s="23">
        <f t="shared" si="319"/>
        <v>0</v>
      </c>
      <c r="AQ86" s="23"/>
      <c r="AR86" s="23"/>
      <c r="AS86" s="23"/>
      <c r="AT86" s="23"/>
      <c r="AU86" s="23">
        <f t="shared" si="320"/>
        <v>0</v>
      </c>
      <c r="AV86" s="23"/>
      <c r="AW86" s="23"/>
      <c r="AX86" s="23"/>
      <c r="AY86" s="23"/>
      <c r="AZ86" s="23"/>
      <c r="BA86" s="23"/>
      <c r="BB86" s="23"/>
      <c r="BC86" s="23"/>
      <c r="BD86" s="23"/>
      <c r="BE86" s="19"/>
      <c r="BF86" s="22"/>
      <c r="BG86" s="22"/>
      <c r="BH86" s="19"/>
      <c r="BI86" s="19"/>
      <c r="BJ86" s="24"/>
      <c r="BK86" s="22"/>
      <c r="BL86" s="22"/>
      <c r="BM86" s="23"/>
      <c r="BN86" s="22"/>
      <c r="BO86" s="22"/>
      <c r="BP86" s="22"/>
      <c r="BQ86" s="22"/>
      <c r="BR86" s="22"/>
      <c r="BS86" s="22"/>
      <c r="BT86" s="24">
        <f t="shared" si="323"/>
        <v>0</v>
      </c>
      <c r="BU86" s="22"/>
      <c r="BV86" s="23"/>
      <c r="BW86" s="24">
        <f t="shared" si="324"/>
        <v>0</v>
      </c>
      <c r="BX86" s="23"/>
      <c r="BY86" s="23"/>
      <c r="BZ86" s="23"/>
      <c r="CA86" s="23"/>
      <c r="CB86" s="23"/>
      <c r="CC86" s="23"/>
      <c r="CD86" s="23">
        <f t="shared" si="339"/>
        <v>0</v>
      </c>
      <c r="CE86" s="23"/>
      <c r="CF86" s="23"/>
      <c r="CG86" s="23"/>
      <c r="CH86" s="23"/>
      <c r="CI86" s="23"/>
      <c r="CJ86" s="23"/>
      <c r="CK86" s="23"/>
      <c r="CL86" s="19"/>
      <c r="CM86" s="33"/>
      <c r="CN86" s="33"/>
      <c r="CO86" s="33"/>
      <c r="CP86" s="33"/>
      <c r="CQ86" s="33"/>
      <c r="CR86" s="33"/>
      <c r="CS86" s="33">
        <f t="shared" si="330"/>
        <v>0</v>
      </c>
      <c r="CT86" s="33"/>
      <c r="CU86" s="33"/>
      <c r="CV86" s="33"/>
      <c r="CW86" s="33"/>
      <c r="CX86" s="33"/>
      <c r="CY86" s="33"/>
      <c r="CZ86" s="33">
        <f t="shared" si="331"/>
        <v>0</v>
      </c>
      <c r="DA86" s="36">
        <f t="shared" si="335"/>
        <v>0</v>
      </c>
      <c r="DB86" s="23"/>
      <c r="DC86" s="23"/>
      <c r="DD86" s="23"/>
      <c r="DE86" s="23"/>
      <c r="DF86" s="23"/>
      <c r="DG86" s="23"/>
      <c r="DH86" s="24">
        <f t="shared" si="336"/>
        <v>0</v>
      </c>
      <c r="DI86" s="23"/>
      <c r="DJ86" s="23"/>
      <c r="DK86" s="23"/>
      <c r="DL86" s="23"/>
      <c r="DM86" s="23"/>
      <c r="DN86" s="23"/>
      <c r="DO86" s="23">
        <f t="shared" si="337"/>
        <v>0</v>
      </c>
      <c r="DP86" s="23">
        <f t="shared" si="338"/>
        <v>0</v>
      </c>
      <c r="DQ86" s="23"/>
      <c r="DR86" s="23"/>
      <c r="DS86" s="23"/>
      <c r="DT86" s="23"/>
      <c r="DU86" s="23"/>
      <c r="DV86" s="23"/>
      <c r="DW86" s="23">
        <f t="shared" si="332"/>
        <v>0</v>
      </c>
      <c r="DX86" s="23"/>
      <c r="DY86" s="23"/>
      <c r="DZ86" s="23"/>
      <c r="EA86" s="23"/>
      <c r="EB86" s="23"/>
      <c r="EC86" s="23"/>
      <c r="ED86" s="23">
        <f t="shared" si="333"/>
        <v>0</v>
      </c>
      <c r="EE86" s="92">
        <f t="shared" si="334"/>
        <v>0</v>
      </c>
      <c r="EF86" s="23"/>
      <c r="EG86" s="23"/>
      <c r="EH86" s="23"/>
      <c r="EI86" s="23"/>
      <c r="EJ86" s="23"/>
      <c r="EK86" s="19"/>
      <c r="EL86" s="24">
        <f t="shared" si="329"/>
        <v>0</v>
      </c>
      <c r="EM86" s="19"/>
      <c r="EN86" s="19"/>
      <c r="EO86" s="19"/>
      <c r="EP86" s="19"/>
      <c r="EQ86" s="19"/>
      <c r="ER86" s="19"/>
      <c r="ES86" s="19"/>
      <c r="ET86" s="19"/>
    </row>
    <row r="87" spans="1:150" x14ac:dyDescent="0.25">
      <c r="A87">
        <f t="shared" si="328"/>
        <v>83</v>
      </c>
      <c r="B87" t="str">
        <f t="shared" si="327"/>
        <v>J19-0931</v>
      </c>
      <c r="C87" s="19" t="s">
        <v>213</v>
      </c>
      <c r="D87" s="20" t="s">
        <v>214</v>
      </c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0"/>
      <c r="R87" s="21">
        <v>58350</v>
      </c>
      <c r="S87" s="19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19"/>
      <c r="AH87" s="19"/>
      <c r="AI87" s="19"/>
      <c r="AJ87" s="19"/>
      <c r="AK87" s="19"/>
      <c r="AL87" s="19"/>
      <c r="AM87" s="19"/>
      <c r="AN87" s="19"/>
      <c r="AO87" s="19"/>
      <c r="AP87" s="23">
        <f t="shared" si="319"/>
        <v>0</v>
      </c>
      <c r="AQ87" s="23"/>
      <c r="AR87" s="23"/>
      <c r="AS87" s="23"/>
      <c r="AT87" s="23"/>
      <c r="AU87" s="23">
        <f t="shared" si="320"/>
        <v>0</v>
      </c>
      <c r="AV87" s="23"/>
      <c r="AW87" s="23"/>
      <c r="AX87" s="23"/>
      <c r="AY87" s="23"/>
      <c r="AZ87" s="23"/>
      <c r="BA87" s="23"/>
      <c r="BB87" s="23"/>
      <c r="BC87" s="23"/>
      <c r="BD87" s="23"/>
      <c r="BE87" s="19"/>
      <c r="BF87" s="22"/>
      <c r="BG87" s="22"/>
      <c r="BH87" s="19"/>
      <c r="BI87" s="19"/>
      <c r="BJ87" s="24"/>
      <c r="BK87" s="22"/>
      <c r="BL87" s="22"/>
      <c r="BM87" s="23"/>
      <c r="BN87" s="22"/>
      <c r="BO87" s="22"/>
      <c r="BP87" s="22"/>
      <c r="BQ87" s="22"/>
      <c r="BR87" s="22"/>
      <c r="BS87" s="22"/>
      <c r="BT87" s="24">
        <f t="shared" si="323"/>
        <v>0</v>
      </c>
      <c r="BU87" s="22"/>
      <c r="BV87" s="23"/>
      <c r="BW87" s="24">
        <f t="shared" si="324"/>
        <v>0</v>
      </c>
      <c r="BX87" s="23"/>
      <c r="BY87" s="23"/>
      <c r="BZ87" s="23"/>
      <c r="CA87" s="23"/>
      <c r="CB87" s="23"/>
      <c r="CC87" s="23"/>
      <c r="CD87" s="23">
        <f t="shared" si="339"/>
        <v>0</v>
      </c>
      <c r="CE87" s="23"/>
      <c r="CF87" s="23"/>
      <c r="CG87" s="23"/>
      <c r="CH87" s="23"/>
      <c r="CI87" s="23"/>
      <c r="CJ87" s="23"/>
      <c r="CK87" s="23"/>
      <c r="CL87" s="19"/>
      <c r="CM87" s="33"/>
      <c r="CN87" s="33"/>
      <c r="CO87" s="33"/>
      <c r="CP87" s="33"/>
      <c r="CQ87" s="33"/>
      <c r="CR87" s="33"/>
      <c r="CS87" s="33">
        <f t="shared" si="330"/>
        <v>0</v>
      </c>
      <c r="CT87" s="33"/>
      <c r="CU87" s="33"/>
      <c r="CV87" s="33"/>
      <c r="CW87" s="33"/>
      <c r="CX87" s="33"/>
      <c r="CY87" s="33"/>
      <c r="CZ87" s="33">
        <f t="shared" si="331"/>
        <v>0</v>
      </c>
      <c r="DA87" s="36">
        <f t="shared" si="335"/>
        <v>0</v>
      </c>
      <c r="DB87" s="23"/>
      <c r="DC87" s="23"/>
      <c r="DD87" s="23"/>
      <c r="DE87" s="23"/>
      <c r="DF87" s="23"/>
      <c r="DG87" s="23"/>
      <c r="DH87" s="24">
        <f t="shared" si="336"/>
        <v>0</v>
      </c>
      <c r="DI87" s="23"/>
      <c r="DJ87" s="23"/>
      <c r="DK87" s="23"/>
      <c r="DL87" s="23"/>
      <c r="DM87" s="23"/>
      <c r="DN87" s="23"/>
      <c r="DO87" s="23">
        <f t="shared" si="337"/>
        <v>0</v>
      </c>
      <c r="DP87" s="23">
        <f t="shared" si="338"/>
        <v>0</v>
      </c>
      <c r="DQ87" s="23"/>
      <c r="DR87" s="23"/>
      <c r="DS87" s="23"/>
      <c r="DT87" s="23"/>
      <c r="DU87" s="23"/>
      <c r="DV87" s="23"/>
      <c r="DW87" s="23">
        <f t="shared" si="332"/>
        <v>0</v>
      </c>
      <c r="DX87" s="23"/>
      <c r="DY87" s="23"/>
      <c r="DZ87" s="23"/>
      <c r="EA87" s="23"/>
      <c r="EB87" s="23"/>
      <c r="EC87" s="23"/>
      <c r="ED87" s="23">
        <f t="shared" si="333"/>
        <v>0</v>
      </c>
      <c r="EE87" s="92">
        <f t="shared" si="334"/>
        <v>0</v>
      </c>
      <c r="EF87" s="23"/>
      <c r="EG87" s="23"/>
      <c r="EH87" s="23"/>
      <c r="EI87" s="23"/>
      <c r="EJ87" s="23"/>
      <c r="EK87" s="19"/>
      <c r="EL87" s="24">
        <f t="shared" si="329"/>
        <v>0</v>
      </c>
      <c r="EM87" s="19"/>
      <c r="EN87" s="19"/>
      <c r="EO87" s="19"/>
      <c r="EP87" s="19"/>
      <c r="EQ87" s="19"/>
      <c r="ER87" s="19"/>
      <c r="ES87" s="19"/>
      <c r="ET87" s="19"/>
    </row>
    <row r="88" spans="1:150" x14ac:dyDescent="0.25">
      <c r="A88">
        <f t="shared" si="328"/>
        <v>84</v>
      </c>
      <c r="B88" t="str">
        <f t="shared" si="327"/>
        <v>J19-1155</v>
      </c>
      <c r="C88" s="19" t="s">
        <v>215</v>
      </c>
      <c r="D88" s="20" t="s">
        <v>216</v>
      </c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0"/>
      <c r="R88" s="21">
        <f>27729+3486</f>
        <v>31215</v>
      </c>
      <c r="S88" s="19"/>
      <c r="T88" s="23">
        <f>17060+33110</f>
        <v>50170</v>
      </c>
      <c r="U88" s="22"/>
      <c r="V88" s="22"/>
      <c r="W88" s="22">
        <v>1700</v>
      </c>
      <c r="X88" s="22"/>
      <c r="Y88" s="22"/>
      <c r="Z88" s="22"/>
      <c r="AA88" s="22"/>
      <c r="AB88" s="22"/>
      <c r="AC88" s="22"/>
      <c r="AD88" s="22"/>
      <c r="AE88" s="22"/>
      <c r="AF88" s="22"/>
      <c r="AG88" s="19"/>
      <c r="AH88" s="19"/>
      <c r="AI88" s="19"/>
      <c r="AJ88" s="19"/>
      <c r="AK88" s="19"/>
      <c r="AL88" s="19"/>
      <c r="AM88" s="19"/>
      <c r="AN88" s="19"/>
      <c r="AO88" s="19"/>
      <c r="AP88" s="23">
        <f t="shared" si="319"/>
        <v>0</v>
      </c>
      <c r="AQ88" s="23"/>
      <c r="AR88" s="23"/>
      <c r="AS88" s="23"/>
      <c r="AT88" s="23"/>
      <c r="AU88" s="23">
        <f t="shared" si="320"/>
        <v>0</v>
      </c>
      <c r="AV88" s="23"/>
      <c r="AW88" s="23"/>
      <c r="AX88" s="23"/>
      <c r="AY88" s="23"/>
      <c r="AZ88" s="23"/>
      <c r="BA88" s="23"/>
      <c r="BB88" s="23"/>
      <c r="BC88" s="23"/>
      <c r="BD88" s="23"/>
      <c r="BE88" s="19"/>
      <c r="BF88" s="22"/>
      <c r="BG88" s="22"/>
      <c r="BH88" s="19"/>
      <c r="BI88" s="19"/>
      <c r="BJ88" s="24"/>
      <c r="BK88" s="22"/>
      <c r="BL88" s="22"/>
      <c r="BM88" s="23"/>
      <c r="BN88" s="22"/>
      <c r="BO88" s="22"/>
      <c r="BP88" s="22"/>
      <c r="BQ88" s="22"/>
      <c r="BR88" s="22"/>
      <c r="BS88" s="22"/>
      <c r="BT88" s="24">
        <f t="shared" si="323"/>
        <v>0</v>
      </c>
      <c r="BU88" s="22">
        <v>4080</v>
      </c>
      <c r="BV88" s="23"/>
      <c r="BW88" s="24">
        <f t="shared" si="324"/>
        <v>4080</v>
      </c>
      <c r="BX88" s="23"/>
      <c r="BY88" s="23"/>
      <c r="BZ88" s="23"/>
      <c r="CA88" s="23"/>
      <c r="CB88" s="23"/>
      <c r="CC88" s="23"/>
      <c r="CD88" s="23">
        <f t="shared" si="339"/>
        <v>0</v>
      </c>
      <c r="CE88" s="23"/>
      <c r="CF88" s="23"/>
      <c r="CG88" s="23"/>
      <c r="CH88" s="23"/>
      <c r="CI88" s="23"/>
      <c r="CJ88" s="23"/>
      <c r="CK88" s="23"/>
      <c r="CL88" s="19"/>
      <c r="CM88" s="33"/>
      <c r="CN88" s="33"/>
      <c r="CO88" s="33"/>
      <c r="CP88" s="33"/>
      <c r="CQ88" s="33"/>
      <c r="CR88" s="33"/>
      <c r="CS88" s="33">
        <f t="shared" si="330"/>
        <v>0</v>
      </c>
      <c r="CT88" s="33"/>
      <c r="CU88" s="33"/>
      <c r="CV88" s="33"/>
      <c r="CW88" s="33"/>
      <c r="CX88" s="33"/>
      <c r="CY88" s="33"/>
      <c r="CZ88" s="33">
        <f t="shared" si="331"/>
        <v>0</v>
      </c>
      <c r="DA88" s="36">
        <f t="shared" si="335"/>
        <v>0</v>
      </c>
      <c r="DB88" s="23"/>
      <c r="DC88" s="23"/>
      <c r="DD88" s="23"/>
      <c r="DE88" s="23"/>
      <c r="DF88" s="23"/>
      <c r="DG88" s="23"/>
      <c r="DH88" s="24">
        <f t="shared" si="336"/>
        <v>0</v>
      </c>
      <c r="DI88" s="23"/>
      <c r="DJ88" s="23"/>
      <c r="DK88" s="23"/>
      <c r="DL88" s="23"/>
      <c r="DM88" s="23"/>
      <c r="DN88" s="23"/>
      <c r="DO88" s="23">
        <f t="shared" si="337"/>
        <v>0</v>
      </c>
      <c r="DP88" s="23">
        <f t="shared" si="338"/>
        <v>0</v>
      </c>
      <c r="DQ88" s="23"/>
      <c r="DR88" s="23"/>
      <c r="DS88" s="23"/>
      <c r="DT88" s="23"/>
      <c r="DU88" s="23"/>
      <c r="DV88" s="23"/>
      <c r="DW88" s="23">
        <f t="shared" si="332"/>
        <v>0</v>
      </c>
      <c r="DX88" s="23"/>
      <c r="DY88" s="23"/>
      <c r="DZ88" s="23"/>
      <c r="EA88" s="23"/>
      <c r="EB88" s="23"/>
      <c r="EC88" s="23"/>
      <c r="ED88" s="23">
        <f t="shared" si="333"/>
        <v>0</v>
      </c>
      <c r="EE88" s="92">
        <f t="shared" si="334"/>
        <v>0</v>
      </c>
      <c r="EF88" s="23"/>
      <c r="EG88" s="23"/>
      <c r="EH88" s="23"/>
      <c r="EI88" s="23"/>
      <c r="EJ88" s="23"/>
      <c r="EK88" s="19"/>
      <c r="EL88" s="24">
        <f t="shared" si="329"/>
        <v>0</v>
      </c>
      <c r="EM88" s="19"/>
      <c r="EN88" s="19"/>
      <c r="EO88" s="19"/>
      <c r="EP88" s="19"/>
      <c r="EQ88" s="19"/>
      <c r="ER88" s="19"/>
      <c r="ES88" s="19"/>
      <c r="ET88" s="19"/>
    </row>
    <row r="89" spans="1:150" x14ac:dyDescent="0.25">
      <c r="A89">
        <f t="shared" si="328"/>
        <v>85</v>
      </c>
      <c r="B89" t="str">
        <f t="shared" si="327"/>
        <v>J19-1021</v>
      </c>
      <c r="C89" s="19" t="s">
        <v>217</v>
      </c>
      <c r="D89" s="20" t="s">
        <v>218</v>
      </c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0"/>
      <c r="R89" s="19"/>
      <c r="S89" s="19"/>
      <c r="T89" s="23">
        <v>31455</v>
      </c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19"/>
      <c r="AH89" s="19"/>
      <c r="AI89" s="19"/>
      <c r="AJ89" s="19"/>
      <c r="AK89" s="19"/>
      <c r="AL89" s="19"/>
      <c r="AM89" s="19"/>
      <c r="AN89" s="19"/>
      <c r="AO89" s="19"/>
      <c r="AP89" s="23">
        <f t="shared" si="319"/>
        <v>0</v>
      </c>
      <c r="AQ89" s="23"/>
      <c r="AR89" s="23"/>
      <c r="AS89" s="23"/>
      <c r="AT89" s="23"/>
      <c r="AU89" s="23">
        <f t="shared" si="320"/>
        <v>0</v>
      </c>
      <c r="AV89" s="23"/>
      <c r="AW89" s="23"/>
      <c r="AX89" s="23"/>
      <c r="AY89" s="23"/>
      <c r="AZ89" s="23"/>
      <c r="BA89" s="23"/>
      <c r="BB89" s="23"/>
      <c r="BC89" s="23"/>
      <c r="BD89" s="23"/>
      <c r="BE89" s="19"/>
      <c r="BF89" s="22"/>
      <c r="BG89" s="22"/>
      <c r="BH89" s="19"/>
      <c r="BI89" s="19"/>
      <c r="BJ89" s="24"/>
      <c r="BK89" s="22"/>
      <c r="BL89" s="22"/>
      <c r="BM89" s="23"/>
      <c r="BN89" s="22"/>
      <c r="BO89" s="22"/>
      <c r="BP89" s="22"/>
      <c r="BQ89" s="22"/>
      <c r="BR89" s="22"/>
      <c r="BS89" s="22"/>
      <c r="BT89" s="24">
        <f t="shared" ref="BT89:BT103" si="340">SUM(BP89+BQ89+BR89+BS89)</f>
        <v>0</v>
      </c>
      <c r="BU89" s="22"/>
      <c r="BV89" s="23"/>
      <c r="BW89" s="24">
        <f t="shared" ref="BW89:BW107" si="341">SUM(BS89+BT89+BU89+BV89)</f>
        <v>0</v>
      </c>
      <c r="BX89" s="23"/>
      <c r="BY89" s="23"/>
      <c r="BZ89" s="23"/>
      <c r="CA89" s="23"/>
      <c r="CB89" s="23"/>
      <c r="CC89" s="23"/>
      <c r="CD89" s="23">
        <f t="shared" si="339"/>
        <v>0</v>
      </c>
      <c r="CE89" s="23"/>
      <c r="CF89" s="23"/>
      <c r="CG89" s="23"/>
      <c r="CH89" s="23"/>
      <c r="CI89" s="23"/>
      <c r="CJ89" s="23"/>
      <c r="CK89" s="23"/>
      <c r="CL89" s="19"/>
      <c r="CM89" s="33"/>
      <c r="CN89" s="33"/>
      <c r="CO89" s="33"/>
      <c r="CP89" s="33"/>
      <c r="CQ89" s="33"/>
      <c r="CR89" s="33"/>
      <c r="CS89" s="33">
        <f t="shared" si="330"/>
        <v>0</v>
      </c>
      <c r="CT89" s="33"/>
      <c r="CU89" s="33"/>
      <c r="CV89" s="33"/>
      <c r="CW89" s="33"/>
      <c r="CX89" s="33"/>
      <c r="CY89" s="33"/>
      <c r="CZ89" s="33">
        <f t="shared" si="331"/>
        <v>0</v>
      </c>
      <c r="DA89" s="36">
        <f t="shared" si="335"/>
        <v>0</v>
      </c>
      <c r="DB89" s="23"/>
      <c r="DC89" s="23"/>
      <c r="DD89" s="23"/>
      <c r="DE89" s="23"/>
      <c r="DF89" s="23"/>
      <c r="DG89" s="23"/>
      <c r="DH89" s="24">
        <f t="shared" si="336"/>
        <v>0</v>
      </c>
      <c r="DI89" s="23"/>
      <c r="DJ89" s="23"/>
      <c r="DK89" s="23"/>
      <c r="DL89" s="23"/>
      <c r="DM89" s="23"/>
      <c r="DN89" s="23"/>
      <c r="DO89" s="23">
        <f t="shared" si="337"/>
        <v>0</v>
      </c>
      <c r="DP89" s="23">
        <f t="shared" si="338"/>
        <v>0</v>
      </c>
      <c r="DQ89" s="23"/>
      <c r="DR89" s="23"/>
      <c r="DS89" s="23"/>
      <c r="DT89" s="23"/>
      <c r="DU89" s="23"/>
      <c r="DV89" s="23"/>
      <c r="DW89" s="23">
        <f t="shared" si="332"/>
        <v>0</v>
      </c>
      <c r="DX89" s="23"/>
      <c r="DY89" s="23"/>
      <c r="DZ89" s="23"/>
      <c r="EA89" s="23"/>
      <c r="EB89" s="23"/>
      <c r="EC89" s="23"/>
      <c r="ED89" s="23">
        <f t="shared" si="333"/>
        <v>0</v>
      </c>
      <c r="EE89" s="92">
        <f t="shared" si="334"/>
        <v>0</v>
      </c>
      <c r="EF89" s="23"/>
      <c r="EG89" s="23"/>
      <c r="EH89" s="23"/>
      <c r="EI89" s="23"/>
      <c r="EJ89" s="23"/>
      <c r="EK89" s="19"/>
      <c r="EL89" s="24">
        <f t="shared" si="329"/>
        <v>0</v>
      </c>
      <c r="EM89" s="19"/>
      <c r="EN89" s="19"/>
      <c r="EO89" s="19"/>
      <c r="EP89" s="19"/>
      <c r="EQ89" s="19"/>
      <c r="ER89" s="19"/>
      <c r="ES89" s="19"/>
      <c r="ET89" s="19"/>
    </row>
    <row r="90" spans="1:150" x14ac:dyDescent="0.25">
      <c r="A90">
        <f t="shared" si="328"/>
        <v>86</v>
      </c>
      <c r="B90" t="str">
        <f t="shared" si="327"/>
        <v>J18-1547</v>
      </c>
      <c r="C90" s="50" t="s">
        <v>219</v>
      </c>
      <c r="D90" s="55" t="s">
        <v>220</v>
      </c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5"/>
      <c r="R90" s="50"/>
      <c r="S90" s="50"/>
      <c r="T90" s="57">
        <v>4000</v>
      </c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8">
        <f>AG81+AI81</f>
        <v>0</v>
      </c>
      <c r="AL90" s="59">
        <f>AL81+AN81</f>
        <v>0</v>
      </c>
      <c r="BA90" s="59">
        <f>BA81+BC81</f>
        <v>0</v>
      </c>
      <c r="BJ90" s="24"/>
      <c r="BK90" s="22"/>
      <c r="BM90" s="57"/>
      <c r="BN90" s="60"/>
      <c r="BO90" s="60"/>
      <c r="BP90" s="60"/>
      <c r="BQ90" s="60"/>
      <c r="BR90" s="60"/>
      <c r="BS90" s="60"/>
      <c r="BT90" s="24">
        <f t="shared" si="340"/>
        <v>0</v>
      </c>
      <c r="BU90" s="22"/>
      <c r="BV90" s="23"/>
      <c r="BW90" s="24">
        <f t="shared" si="341"/>
        <v>0</v>
      </c>
      <c r="BX90" s="23"/>
      <c r="BY90" s="23"/>
      <c r="BZ90" s="23"/>
      <c r="CA90" s="23"/>
      <c r="CB90" s="23"/>
      <c r="CC90" s="23"/>
      <c r="CD90" s="23">
        <f t="shared" si="339"/>
        <v>0</v>
      </c>
      <c r="CE90" s="23"/>
      <c r="CF90" s="23"/>
      <c r="CG90" s="23"/>
      <c r="CH90" s="23"/>
      <c r="CI90" s="23"/>
      <c r="CJ90" s="23"/>
      <c r="CK90" s="23"/>
      <c r="CL90" s="19"/>
      <c r="CM90" s="33"/>
      <c r="CN90" s="33"/>
      <c r="CO90" s="33"/>
      <c r="CP90" s="33"/>
      <c r="CQ90" s="33"/>
      <c r="CR90" s="33"/>
      <c r="CS90" s="33">
        <f t="shared" si="330"/>
        <v>0</v>
      </c>
      <c r="CT90" s="33"/>
      <c r="CU90" s="33"/>
      <c r="CV90" s="33"/>
      <c r="CW90" s="33"/>
      <c r="CX90" s="33"/>
      <c r="CY90" s="33"/>
      <c r="CZ90" s="33">
        <f t="shared" si="331"/>
        <v>0</v>
      </c>
      <c r="DA90" s="36">
        <f t="shared" si="335"/>
        <v>0</v>
      </c>
      <c r="DB90" s="23"/>
      <c r="DC90" s="23"/>
      <c r="DD90" s="23"/>
      <c r="DE90" s="23"/>
      <c r="DF90" s="23"/>
      <c r="DG90" s="23"/>
      <c r="DH90" s="24">
        <f t="shared" si="336"/>
        <v>0</v>
      </c>
      <c r="DI90" s="23"/>
      <c r="DJ90" s="23"/>
      <c r="DK90" s="23"/>
      <c r="DL90" s="23"/>
      <c r="DM90" s="23"/>
      <c r="DN90" s="23"/>
      <c r="DO90" s="23">
        <f t="shared" si="337"/>
        <v>0</v>
      </c>
      <c r="DP90" s="23">
        <f t="shared" si="338"/>
        <v>0</v>
      </c>
      <c r="DQ90" s="23"/>
      <c r="DR90" s="23"/>
      <c r="DS90" s="23"/>
      <c r="DT90" s="23"/>
      <c r="DU90" s="23"/>
      <c r="DV90" s="23"/>
      <c r="DW90" s="23">
        <f t="shared" si="332"/>
        <v>0</v>
      </c>
      <c r="DX90" s="23"/>
      <c r="DY90" s="23"/>
      <c r="DZ90" s="23"/>
      <c r="EA90" s="23"/>
      <c r="EB90" s="23"/>
      <c r="EC90" s="23"/>
      <c r="ED90" s="23">
        <f t="shared" si="333"/>
        <v>0</v>
      </c>
      <c r="EE90" s="92">
        <f t="shared" si="334"/>
        <v>0</v>
      </c>
      <c r="EF90" s="23"/>
      <c r="EG90" s="23"/>
      <c r="EH90" s="23"/>
      <c r="EI90" s="23"/>
      <c r="EJ90" s="23"/>
      <c r="EK90" s="19"/>
      <c r="EL90" s="24">
        <f t="shared" si="329"/>
        <v>0</v>
      </c>
      <c r="EM90" s="19"/>
      <c r="EN90" s="19"/>
      <c r="EO90" s="19"/>
      <c r="EP90" s="19"/>
      <c r="EQ90" s="19"/>
      <c r="ER90" s="19"/>
      <c r="ES90" s="19"/>
      <c r="ET90" s="19"/>
    </row>
    <row r="91" spans="1:150" x14ac:dyDescent="0.25">
      <c r="A91">
        <f t="shared" si="328"/>
        <v>87</v>
      </c>
      <c r="B91" t="str">
        <f t="shared" si="327"/>
        <v>J20-0861</v>
      </c>
      <c r="C91" s="19" t="s">
        <v>221</v>
      </c>
      <c r="D91" s="20" t="s">
        <v>222</v>
      </c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0"/>
      <c r="R91" s="19"/>
      <c r="S91" s="19"/>
      <c r="T91" s="22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24">
        <f t="shared" ref="AG91" si="342">AG83+AI83</f>
        <v>0</v>
      </c>
      <c r="AH91" s="19"/>
      <c r="AI91" s="19"/>
      <c r="AJ91" s="19"/>
      <c r="AK91" s="19"/>
      <c r="AL91" s="24">
        <f t="shared" ref="AL91" si="343">AL83+AN83</f>
        <v>0</v>
      </c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24">
        <f t="shared" ref="BA91" si="344">BA83+BC83</f>
        <v>0</v>
      </c>
      <c r="BB91" s="19"/>
      <c r="BC91" s="19"/>
      <c r="BD91" s="19"/>
      <c r="BE91" s="19"/>
      <c r="BF91" s="22"/>
      <c r="BG91" s="22"/>
      <c r="BH91" s="19"/>
      <c r="BI91" s="19"/>
      <c r="BJ91" s="24"/>
      <c r="BK91" s="22">
        <v>43900</v>
      </c>
      <c r="BL91" s="22">
        <v>791</v>
      </c>
      <c r="BM91" s="23">
        <v>10000</v>
      </c>
      <c r="BN91" s="22">
        <v>678</v>
      </c>
      <c r="BO91" s="22"/>
      <c r="BP91" s="22"/>
      <c r="BQ91" s="22"/>
      <c r="BR91" s="22"/>
      <c r="BS91" s="22"/>
      <c r="BT91" s="24">
        <f t="shared" si="340"/>
        <v>0</v>
      </c>
      <c r="BU91" s="22">
        <v>1800</v>
      </c>
      <c r="BV91" s="23"/>
      <c r="BW91" s="24">
        <f t="shared" si="341"/>
        <v>1800</v>
      </c>
      <c r="BX91" s="23"/>
      <c r="BY91" s="23"/>
      <c r="BZ91" s="23"/>
      <c r="CA91" s="23"/>
      <c r="CB91" s="23"/>
      <c r="CC91" s="23"/>
      <c r="CD91" s="23">
        <f t="shared" si="339"/>
        <v>0</v>
      </c>
      <c r="CE91" s="23"/>
      <c r="CF91" s="23"/>
      <c r="CG91" s="23"/>
      <c r="CH91" s="23"/>
      <c r="CI91" s="23"/>
      <c r="CJ91" s="23"/>
      <c r="CK91" s="23"/>
      <c r="CL91" s="19"/>
      <c r="CM91" s="33"/>
      <c r="CN91" s="33"/>
      <c r="CO91" s="33"/>
      <c r="CP91" s="33"/>
      <c r="CQ91" s="33"/>
      <c r="CR91" s="33"/>
      <c r="CS91" s="33">
        <f t="shared" si="330"/>
        <v>0</v>
      </c>
      <c r="CT91" s="33"/>
      <c r="CU91" s="33"/>
      <c r="CV91" s="33"/>
      <c r="CW91" s="33"/>
      <c r="CX91" s="33"/>
      <c r="CY91" s="33"/>
      <c r="CZ91" s="33">
        <f t="shared" si="331"/>
        <v>0</v>
      </c>
      <c r="DA91" s="36">
        <f t="shared" si="335"/>
        <v>0</v>
      </c>
      <c r="DB91" s="23"/>
      <c r="DC91" s="23"/>
      <c r="DD91" s="23"/>
      <c r="DE91" s="23"/>
      <c r="DF91" s="23"/>
      <c r="DG91" s="23"/>
      <c r="DH91" s="24">
        <f t="shared" si="336"/>
        <v>0</v>
      </c>
      <c r="DI91" s="23"/>
      <c r="DJ91" s="23"/>
      <c r="DK91" s="23"/>
      <c r="DL91" s="23"/>
      <c r="DM91" s="23"/>
      <c r="DN91" s="23"/>
      <c r="DO91" s="23">
        <f t="shared" si="337"/>
        <v>0</v>
      </c>
      <c r="DP91" s="23">
        <f t="shared" si="338"/>
        <v>0</v>
      </c>
      <c r="DQ91" s="23"/>
      <c r="DR91" s="23"/>
      <c r="DS91" s="23"/>
      <c r="DT91" s="23"/>
      <c r="DU91" s="23"/>
      <c r="DV91" s="23"/>
      <c r="DW91" s="23">
        <f t="shared" si="332"/>
        <v>0</v>
      </c>
      <c r="DX91" s="23"/>
      <c r="DY91" s="23"/>
      <c r="DZ91" s="23"/>
      <c r="EA91" s="23"/>
      <c r="EB91" s="23"/>
      <c r="EC91" s="23"/>
      <c r="ED91" s="23">
        <f t="shared" si="333"/>
        <v>0</v>
      </c>
      <c r="EE91" s="92">
        <f t="shared" si="334"/>
        <v>0</v>
      </c>
      <c r="EF91" s="23"/>
      <c r="EG91" s="23"/>
      <c r="EH91" s="23"/>
      <c r="EI91" s="23"/>
      <c r="EJ91" s="23"/>
      <c r="EK91" s="19"/>
      <c r="EL91" s="24">
        <f t="shared" si="329"/>
        <v>0</v>
      </c>
      <c r="EM91" s="19"/>
      <c r="EN91" s="19"/>
      <c r="EO91" s="19"/>
      <c r="EP91" s="19"/>
      <c r="EQ91" s="19"/>
      <c r="ER91" s="19"/>
      <c r="ES91" s="19"/>
      <c r="ET91" s="19"/>
    </row>
    <row r="92" spans="1:150" x14ac:dyDescent="0.25">
      <c r="A92">
        <f t="shared" si="328"/>
        <v>88</v>
      </c>
      <c r="B92" t="str">
        <f t="shared" si="327"/>
        <v>J20-0773</v>
      </c>
      <c r="C92" s="19" t="s">
        <v>223</v>
      </c>
      <c r="D92" s="20" t="s">
        <v>224</v>
      </c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0"/>
      <c r="R92" s="19"/>
      <c r="S92" s="19"/>
      <c r="T92" s="22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24">
        <f>AG79+AI79</f>
        <v>0</v>
      </c>
      <c r="AH92" s="19"/>
      <c r="AI92" s="19"/>
      <c r="AJ92" s="19"/>
      <c r="AK92" s="19"/>
      <c r="AL92" s="24">
        <f>AL79+AN79</f>
        <v>0</v>
      </c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24">
        <f>BA79+BC79</f>
        <v>0</v>
      </c>
      <c r="BB92" s="19"/>
      <c r="BC92" s="19"/>
      <c r="BD92" s="19"/>
      <c r="BE92" s="19"/>
      <c r="BF92" s="22"/>
      <c r="BG92" s="22"/>
      <c r="BH92" s="19"/>
      <c r="BI92" s="19"/>
      <c r="BJ92" s="24"/>
      <c r="BK92" s="22">
        <v>14960</v>
      </c>
      <c r="BL92" s="22"/>
      <c r="BM92" s="23">
        <v>40560</v>
      </c>
      <c r="BN92" s="22"/>
      <c r="BO92" s="22"/>
      <c r="BP92" s="22">
        <v>22530</v>
      </c>
      <c r="BQ92" s="22">
        <v>826</v>
      </c>
      <c r="BR92" s="22">
        <v>36250</v>
      </c>
      <c r="BS92" s="22">
        <v>776</v>
      </c>
      <c r="BT92" s="24">
        <f t="shared" si="340"/>
        <v>60382</v>
      </c>
      <c r="BU92" s="22">
        <v>8480</v>
      </c>
      <c r="BV92" s="23"/>
      <c r="BW92" s="24">
        <f t="shared" si="341"/>
        <v>69638</v>
      </c>
      <c r="BX92" s="23"/>
      <c r="BY92" s="23"/>
      <c r="BZ92" s="23"/>
      <c r="CA92" s="23"/>
      <c r="CB92" s="23"/>
      <c r="CC92" s="23"/>
      <c r="CD92" s="23">
        <f t="shared" si="339"/>
        <v>0</v>
      </c>
      <c r="CE92" s="23"/>
      <c r="CF92" s="23"/>
      <c r="CG92" s="23"/>
      <c r="CH92" s="23"/>
      <c r="CI92" s="23"/>
      <c r="CJ92" s="23"/>
      <c r="CK92" s="23"/>
      <c r="CL92" s="19"/>
      <c r="CM92" s="33"/>
      <c r="CN92" s="33"/>
      <c r="CO92" s="33"/>
      <c r="CP92" s="33"/>
      <c r="CQ92" s="33"/>
      <c r="CR92" s="33"/>
      <c r="CS92" s="33">
        <f t="shared" si="330"/>
        <v>0</v>
      </c>
      <c r="CT92" s="33"/>
      <c r="CU92" s="33"/>
      <c r="CV92" s="33"/>
      <c r="CW92" s="33"/>
      <c r="CX92" s="33"/>
      <c r="CY92" s="33"/>
      <c r="CZ92" s="33">
        <f t="shared" si="331"/>
        <v>0</v>
      </c>
      <c r="DA92" s="36">
        <f t="shared" si="335"/>
        <v>0</v>
      </c>
      <c r="DB92" s="23"/>
      <c r="DC92" s="23"/>
      <c r="DD92" s="23"/>
      <c r="DE92" s="23"/>
      <c r="DF92" s="23"/>
      <c r="DG92" s="23"/>
      <c r="DH92" s="24">
        <f t="shared" si="336"/>
        <v>0</v>
      </c>
      <c r="DI92" s="23"/>
      <c r="DJ92" s="23"/>
      <c r="DK92" s="23"/>
      <c r="DL92" s="23"/>
      <c r="DM92" s="23"/>
      <c r="DN92" s="23"/>
      <c r="DO92" s="23">
        <f t="shared" si="337"/>
        <v>0</v>
      </c>
      <c r="DP92" s="23">
        <f t="shared" si="338"/>
        <v>0</v>
      </c>
      <c r="DQ92" s="23"/>
      <c r="DR92" s="23"/>
      <c r="DS92" s="23"/>
      <c r="DT92" s="23"/>
      <c r="DU92" s="23"/>
      <c r="DV92" s="23"/>
      <c r="DW92" s="23">
        <f t="shared" si="332"/>
        <v>0</v>
      </c>
      <c r="DX92" s="23"/>
      <c r="DY92" s="23"/>
      <c r="DZ92" s="23"/>
      <c r="EA92" s="23"/>
      <c r="EB92" s="23"/>
      <c r="EC92" s="23"/>
      <c r="ED92" s="23">
        <f t="shared" si="333"/>
        <v>0</v>
      </c>
      <c r="EE92" s="92">
        <f t="shared" si="334"/>
        <v>0</v>
      </c>
      <c r="EF92" s="23"/>
      <c r="EG92" s="23"/>
      <c r="EH92" s="23"/>
      <c r="EI92" s="23"/>
      <c r="EJ92" s="23"/>
      <c r="EK92" s="19"/>
      <c r="EL92" s="24">
        <f t="shared" si="329"/>
        <v>0</v>
      </c>
      <c r="EM92" s="19"/>
      <c r="EN92" s="19"/>
      <c r="EO92" s="19"/>
      <c r="EP92" s="19"/>
      <c r="EQ92" s="19"/>
      <c r="ER92" s="19"/>
      <c r="ES92" s="19"/>
      <c r="ET92" s="19"/>
    </row>
    <row r="93" spans="1:150" x14ac:dyDescent="0.25">
      <c r="A93">
        <f t="shared" si="328"/>
        <v>89</v>
      </c>
      <c r="B93" t="str">
        <f t="shared" si="327"/>
        <v>J20-0745</v>
      </c>
      <c r="C93" s="19" t="s">
        <v>225</v>
      </c>
      <c r="D93" s="20" t="s">
        <v>226</v>
      </c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0"/>
      <c r="R93" s="19"/>
      <c r="S93" s="19"/>
      <c r="T93" s="22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24">
        <f t="shared" ref="AG93:AG96" si="345">AG80+AI80</f>
        <v>0</v>
      </c>
      <c r="AH93" s="19"/>
      <c r="AI93" s="19"/>
      <c r="AJ93" s="19"/>
      <c r="AK93" s="19"/>
      <c r="AL93" s="24">
        <f t="shared" ref="AL93:AL96" si="346">AL80+AN80</f>
        <v>0</v>
      </c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24">
        <f t="shared" ref="BA93:BA96" si="347">BA80+BC80</f>
        <v>0</v>
      </c>
      <c r="BB93" s="19"/>
      <c r="BC93" s="19"/>
      <c r="BD93" s="19"/>
      <c r="BE93" s="19"/>
      <c r="BF93" s="22"/>
      <c r="BG93" s="22"/>
      <c r="BH93" s="19"/>
      <c r="BI93" s="19"/>
      <c r="BJ93" s="24"/>
      <c r="BK93" s="22">
        <v>9200</v>
      </c>
      <c r="BL93" s="22"/>
      <c r="BM93" s="23">
        <v>8640</v>
      </c>
      <c r="BN93" s="22">
        <v>808</v>
      </c>
      <c r="BO93" s="22"/>
      <c r="BP93" s="22"/>
      <c r="BQ93" s="22"/>
      <c r="BR93" s="22"/>
      <c r="BS93" s="22"/>
      <c r="BT93" s="24">
        <f t="shared" si="340"/>
        <v>0</v>
      </c>
      <c r="BU93" s="22">
        <f>7080+7700+15250</f>
        <v>30030</v>
      </c>
      <c r="BV93" s="23"/>
      <c r="BW93" s="24">
        <f t="shared" si="341"/>
        <v>30030</v>
      </c>
      <c r="BX93" s="23"/>
      <c r="BY93" s="23"/>
      <c r="BZ93" s="23"/>
      <c r="CA93" s="23"/>
      <c r="CB93" s="23"/>
      <c r="CC93" s="23"/>
      <c r="CD93" s="23">
        <f t="shared" si="339"/>
        <v>0</v>
      </c>
      <c r="CE93" s="23"/>
      <c r="CF93" s="23"/>
      <c r="CG93" s="23"/>
      <c r="CH93" s="23"/>
      <c r="CI93" s="23"/>
      <c r="CJ93" s="23"/>
      <c r="CK93" s="23"/>
      <c r="CL93" s="19"/>
      <c r="CM93" s="33"/>
      <c r="CN93" s="33"/>
      <c r="CO93" s="33"/>
      <c r="CP93" s="33"/>
      <c r="CQ93" s="33"/>
      <c r="CR93" s="33"/>
      <c r="CS93" s="33">
        <f t="shared" si="330"/>
        <v>0</v>
      </c>
      <c r="CT93" s="33"/>
      <c r="CU93" s="33"/>
      <c r="CV93" s="33"/>
      <c r="CW93" s="33"/>
      <c r="CX93" s="33"/>
      <c r="CY93" s="33"/>
      <c r="CZ93" s="33">
        <f t="shared" si="331"/>
        <v>0</v>
      </c>
      <c r="DA93" s="36">
        <f t="shared" si="335"/>
        <v>0</v>
      </c>
      <c r="DB93" s="23"/>
      <c r="DC93" s="23"/>
      <c r="DD93" s="23"/>
      <c r="DE93" s="23"/>
      <c r="DF93" s="23"/>
      <c r="DG93" s="23"/>
      <c r="DH93" s="24">
        <f t="shared" si="336"/>
        <v>0</v>
      </c>
      <c r="DI93" s="23"/>
      <c r="DJ93" s="23"/>
      <c r="DK93" s="23"/>
      <c r="DL93" s="23"/>
      <c r="DM93" s="23"/>
      <c r="DN93" s="23"/>
      <c r="DO93" s="23">
        <f t="shared" si="337"/>
        <v>0</v>
      </c>
      <c r="DP93" s="23">
        <f t="shared" si="338"/>
        <v>0</v>
      </c>
      <c r="DQ93" s="23"/>
      <c r="DR93" s="23"/>
      <c r="DS93" s="23"/>
      <c r="DT93" s="23"/>
      <c r="DU93" s="23"/>
      <c r="DV93" s="23"/>
      <c r="DW93" s="23">
        <f t="shared" si="332"/>
        <v>0</v>
      </c>
      <c r="DX93" s="23"/>
      <c r="DY93" s="23"/>
      <c r="DZ93" s="23"/>
      <c r="EA93" s="23"/>
      <c r="EB93" s="23"/>
      <c r="EC93" s="23"/>
      <c r="ED93" s="23">
        <f t="shared" si="333"/>
        <v>0</v>
      </c>
      <c r="EE93" s="92">
        <f t="shared" si="334"/>
        <v>0</v>
      </c>
      <c r="EF93" s="23"/>
      <c r="EG93" s="23"/>
      <c r="EH93" s="23"/>
      <c r="EI93" s="23"/>
      <c r="EJ93" s="23"/>
      <c r="EK93" s="19"/>
      <c r="EL93" s="24">
        <f t="shared" si="329"/>
        <v>0</v>
      </c>
      <c r="EM93" s="19"/>
      <c r="EN93" s="19"/>
      <c r="EO93" s="19"/>
      <c r="EP93" s="19"/>
      <c r="EQ93" s="19"/>
      <c r="ER93" s="19"/>
      <c r="ES93" s="19"/>
      <c r="ET93" s="19"/>
    </row>
    <row r="94" spans="1:150" x14ac:dyDescent="0.25">
      <c r="A94">
        <f t="shared" si="328"/>
        <v>90</v>
      </c>
      <c r="B94" t="str">
        <f t="shared" si="327"/>
        <v>J20-0509</v>
      </c>
      <c r="C94" s="19" t="s">
        <v>227</v>
      </c>
      <c r="D94" s="20" t="s">
        <v>228</v>
      </c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0"/>
      <c r="R94" s="19"/>
      <c r="S94" s="19"/>
      <c r="T94" s="22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24">
        <f t="shared" si="345"/>
        <v>0</v>
      </c>
      <c r="AH94" s="19"/>
      <c r="AI94" s="19"/>
      <c r="AJ94" s="19"/>
      <c r="AK94" s="19"/>
      <c r="AL94" s="24">
        <f t="shared" si="346"/>
        <v>0</v>
      </c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24">
        <f t="shared" si="347"/>
        <v>0</v>
      </c>
      <c r="BB94" s="19"/>
      <c r="BC94" s="19"/>
      <c r="BD94" s="19"/>
      <c r="BE94" s="19"/>
      <c r="BF94" s="22"/>
      <c r="BG94" s="22"/>
      <c r="BH94" s="19"/>
      <c r="BI94" s="19"/>
      <c r="BJ94" s="19"/>
      <c r="BK94" s="22">
        <v>1718</v>
      </c>
      <c r="BL94" s="22"/>
      <c r="BM94" s="23"/>
      <c r="BN94" s="22"/>
      <c r="BO94" s="22"/>
      <c r="BP94" s="22"/>
      <c r="BQ94" s="22"/>
      <c r="BR94" s="22"/>
      <c r="BS94" s="22"/>
      <c r="BT94" s="24">
        <f t="shared" si="340"/>
        <v>0</v>
      </c>
      <c r="BU94" s="22"/>
      <c r="BV94" s="23"/>
      <c r="BW94" s="24">
        <f t="shared" si="341"/>
        <v>0</v>
      </c>
      <c r="BX94" s="23"/>
      <c r="BY94" s="23"/>
      <c r="BZ94" s="23"/>
      <c r="CA94" s="23"/>
      <c r="CB94" s="23"/>
      <c r="CC94" s="23"/>
      <c r="CD94" s="23">
        <f t="shared" si="339"/>
        <v>0</v>
      </c>
      <c r="CE94" s="23"/>
      <c r="CF94" s="23"/>
      <c r="CG94" s="23"/>
      <c r="CH94" s="23"/>
      <c r="CI94" s="23"/>
      <c r="CJ94" s="23"/>
      <c r="CK94" s="23"/>
      <c r="CL94" s="19"/>
      <c r="CM94" s="33"/>
      <c r="CN94" s="33"/>
      <c r="CO94" s="33"/>
      <c r="CP94" s="33"/>
      <c r="CQ94" s="33"/>
      <c r="CR94" s="33"/>
      <c r="CS94" s="33">
        <f t="shared" si="330"/>
        <v>0</v>
      </c>
      <c r="CT94" s="33"/>
      <c r="CU94" s="33"/>
      <c r="CV94" s="33"/>
      <c r="CW94" s="33"/>
      <c r="CX94" s="33"/>
      <c r="CY94" s="33"/>
      <c r="CZ94" s="33">
        <f t="shared" si="331"/>
        <v>0</v>
      </c>
      <c r="DA94" s="36">
        <f t="shared" si="335"/>
        <v>0</v>
      </c>
      <c r="DB94" s="23"/>
      <c r="DC94" s="23"/>
      <c r="DD94" s="23"/>
      <c r="DE94" s="23"/>
      <c r="DF94" s="23"/>
      <c r="DG94" s="23"/>
      <c r="DH94" s="24">
        <f t="shared" si="336"/>
        <v>0</v>
      </c>
      <c r="DI94" s="23"/>
      <c r="DJ94" s="23"/>
      <c r="DK94" s="23"/>
      <c r="DL94" s="23"/>
      <c r="DM94" s="23"/>
      <c r="DN94" s="23"/>
      <c r="DO94" s="23">
        <f t="shared" si="337"/>
        <v>0</v>
      </c>
      <c r="DP94" s="23">
        <f t="shared" si="338"/>
        <v>0</v>
      </c>
      <c r="DQ94" s="23"/>
      <c r="DR94" s="23"/>
      <c r="DS94" s="23"/>
      <c r="DT94" s="23"/>
      <c r="DU94" s="23"/>
      <c r="DV94" s="23"/>
      <c r="DW94" s="23">
        <f t="shared" si="332"/>
        <v>0</v>
      </c>
      <c r="DX94" s="23"/>
      <c r="DY94" s="23"/>
      <c r="DZ94" s="23"/>
      <c r="EA94" s="23"/>
      <c r="EB94" s="23"/>
      <c r="EC94" s="23"/>
      <c r="ED94" s="23">
        <f t="shared" si="333"/>
        <v>0</v>
      </c>
      <c r="EE94" s="92">
        <f t="shared" si="334"/>
        <v>0</v>
      </c>
      <c r="EF94" s="23"/>
      <c r="EG94" s="23"/>
      <c r="EH94" s="23"/>
      <c r="EI94" s="23"/>
      <c r="EJ94" s="23"/>
      <c r="EK94" s="19"/>
      <c r="EL94" s="24">
        <f t="shared" si="329"/>
        <v>0</v>
      </c>
      <c r="EM94" s="19"/>
      <c r="EN94" s="19"/>
      <c r="EO94" s="19"/>
      <c r="EP94" s="19"/>
      <c r="EQ94" s="19"/>
      <c r="ER94" s="19"/>
      <c r="ES94" s="19"/>
      <c r="ET94" s="19"/>
    </row>
    <row r="95" spans="1:150" x14ac:dyDescent="0.25">
      <c r="A95">
        <f t="shared" si="328"/>
        <v>91</v>
      </c>
      <c r="B95" t="str">
        <f t="shared" si="327"/>
        <v>J20-0891</v>
      </c>
      <c r="C95" s="19" t="s">
        <v>221</v>
      </c>
      <c r="D95" s="20" t="s">
        <v>229</v>
      </c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0"/>
      <c r="R95" s="19"/>
      <c r="S95" s="19"/>
      <c r="T95" s="22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24">
        <f t="shared" si="345"/>
        <v>0</v>
      </c>
      <c r="AH95" s="19"/>
      <c r="AI95" s="19"/>
      <c r="AJ95" s="19"/>
      <c r="AK95" s="19"/>
      <c r="AL95" s="24">
        <f t="shared" si="346"/>
        <v>0</v>
      </c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24">
        <f t="shared" si="347"/>
        <v>0</v>
      </c>
      <c r="BB95" s="19"/>
      <c r="BC95" s="19"/>
      <c r="BD95" s="19"/>
      <c r="BE95" s="19"/>
      <c r="BF95" s="22"/>
      <c r="BG95" s="22"/>
      <c r="BH95" s="19"/>
      <c r="BI95" s="19"/>
      <c r="BJ95" s="19"/>
      <c r="BK95" s="22"/>
      <c r="BL95" s="22"/>
      <c r="BM95" s="23">
        <v>31500</v>
      </c>
      <c r="BN95" s="22"/>
      <c r="BO95" s="22"/>
      <c r="BP95" s="22"/>
      <c r="BQ95" s="22"/>
      <c r="BR95" s="22"/>
      <c r="BS95" s="22"/>
      <c r="BT95" s="24">
        <f t="shared" si="340"/>
        <v>0</v>
      </c>
      <c r="BU95" s="22">
        <v>3150</v>
      </c>
      <c r="BV95" s="23"/>
      <c r="BW95" s="24">
        <f t="shared" si="341"/>
        <v>3150</v>
      </c>
      <c r="BX95" s="23"/>
      <c r="BY95" s="23"/>
      <c r="BZ95" s="23"/>
      <c r="CA95" s="23"/>
      <c r="CB95" s="23"/>
      <c r="CC95" s="23"/>
      <c r="CD95" s="23">
        <f t="shared" si="339"/>
        <v>0</v>
      </c>
      <c r="CE95" s="23"/>
      <c r="CF95" s="23"/>
      <c r="CG95" s="23"/>
      <c r="CH95" s="23"/>
      <c r="CI95" s="23"/>
      <c r="CJ95" s="23"/>
      <c r="CK95" s="23"/>
      <c r="CL95" s="19"/>
      <c r="CM95" s="33"/>
      <c r="CN95" s="33"/>
      <c r="CO95" s="33"/>
      <c r="CP95" s="33"/>
      <c r="CQ95" s="33"/>
      <c r="CR95" s="33"/>
      <c r="CS95" s="33">
        <f t="shared" si="330"/>
        <v>0</v>
      </c>
      <c r="CT95" s="33"/>
      <c r="CU95" s="33"/>
      <c r="CV95" s="33"/>
      <c r="CW95" s="33"/>
      <c r="CX95" s="33"/>
      <c r="CY95" s="33"/>
      <c r="CZ95" s="33">
        <f t="shared" si="331"/>
        <v>0</v>
      </c>
      <c r="DA95" s="36">
        <f t="shared" si="335"/>
        <v>0</v>
      </c>
      <c r="DB95" s="23"/>
      <c r="DC95" s="23"/>
      <c r="DD95" s="23"/>
      <c r="DE95" s="23"/>
      <c r="DF95" s="23"/>
      <c r="DG95" s="23"/>
      <c r="DH95" s="24">
        <f t="shared" si="336"/>
        <v>0</v>
      </c>
      <c r="DI95" s="23"/>
      <c r="DJ95" s="23"/>
      <c r="DK95" s="23"/>
      <c r="DL95" s="23"/>
      <c r="DM95" s="23"/>
      <c r="DN95" s="23"/>
      <c r="DO95" s="23">
        <f t="shared" si="337"/>
        <v>0</v>
      </c>
      <c r="DP95" s="23">
        <f t="shared" si="338"/>
        <v>0</v>
      </c>
      <c r="DQ95" s="23"/>
      <c r="DR95" s="23"/>
      <c r="DS95" s="23"/>
      <c r="DT95" s="23"/>
      <c r="DU95" s="23"/>
      <c r="DV95" s="23"/>
      <c r="DW95" s="23">
        <f t="shared" si="332"/>
        <v>0</v>
      </c>
      <c r="DX95" s="23"/>
      <c r="DY95" s="23"/>
      <c r="DZ95" s="23"/>
      <c r="EA95" s="23"/>
      <c r="EB95" s="23"/>
      <c r="EC95" s="23"/>
      <c r="ED95" s="23">
        <f t="shared" si="333"/>
        <v>0</v>
      </c>
      <c r="EE95" s="92">
        <f t="shared" si="334"/>
        <v>0</v>
      </c>
      <c r="EF95" s="23"/>
      <c r="EG95" s="23"/>
      <c r="EH95" s="23"/>
      <c r="EI95" s="23"/>
      <c r="EJ95" s="23"/>
      <c r="EK95" s="19"/>
      <c r="EL95" s="24">
        <f t="shared" si="329"/>
        <v>0</v>
      </c>
      <c r="EM95" s="19"/>
      <c r="EN95" s="19"/>
      <c r="EO95" s="19"/>
      <c r="EP95" s="19"/>
      <c r="EQ95" s="19"/>
      <c r="ER95" s="19"/>
      <c r="ES95" s="19"/>
      <c r="ET95" s="19"/>
    </row>
    <row r="96" spans="1:150" x14ac:dyDescent="0.25">
      <c r="A96">
        <f t="shared" si="328"/>
        <v>92</v>
      </c>
      <c r="B96" t="str">
        <f t="shared" si="327"/>
        <v>J20-0467</v>
      </c>
      <c r="C96" s="19" t="s">
        <v>230</v>
      </c>
      <c r="D96" s="20" t="s">
        <v>231</v>
      </c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0"/>
      <c r="R96" s="19"/>
      <c r="S96" s="19"/>
      <c r="T96" s="22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24">
        <f t="shared" si="345"/>
        <v>0</v>
      </c>
      <c r="AH96" s="19"/>
      <c r="AI96" s="19"/>
      <c r="AJ96" s="19"/>
      <c r="AK96" s="19"/>
      <c r="AL96" s="24">
        <f t="shared" si="346"/>
        <v>0</v>
      </c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24">
        <f t="shared" si="347"/>
        <v>0</v>
      </c>
      <c r="BB96" s="19"/>
      <c r="BC96" s="19"/>
      <c r="BD96" s="19"/>
      <c r="BE96" s="19"/>
      <c r="BF96" s="22"/>
      <c r="BG96" s="22"/>
      <c r="BH96" s="19"/>
      <c r="BI96" s="19"/>
      <c r="BJ96" s="19"/>
      <c r="BK96" s="22"/>
      <c r="BL96" s="22"/>
      <c r="BM96" s="23">
        <v>6300</v>
      </c>
      <c r="BN96" s="22"/>
      <c r="BO96" s="22"/>
      <c r="BP96" s="22">
        <v>40100</v>
      </c>
      <c r="BQ96" s="22">
        <v>717</v>
      </c>
      <c r="BR96" s="22">
        <v>21000</v>
      </c>
      <c r="BS96" s="22">
        <v>660</v>
      </c>
      <c r="BT96" s="24">
        <f t="shared" si="340"/>
        <v>62477</v>
      </c>
      <c r="BU96" s="22"/>
      <c r="BV96" s="23"/>
      <c r="BW96" s="24">
        <f t="shared" si="341"/>
        <v>63137</v>
      </c>
      <c r="BX96" s="23"/>
      <c r="BY96" s="23"/>
      <c r="BZ96" s="23"/>
      <c r="CA96" s="23"/>
      <c r="CB96" s="23"/>
      <c r="CC96" s="23"/>
      <c r="CD96" s="23">
        <f t="shared" si="339"/>
        <v>0</v>
      </c>
      <c r="CE96" s="23"/>
      <c r="CF96" s="23"/>
      <c r="CG96" s="23"/>
      <c r="CH96" s="23"/>
      <c r="CI96" s="23"/>
      <c r="CJ96" s="23"/>
      <c r="CK96" s="23"/>
      <c r="CL96" s="19"/>
      <c r="CM96" s="33"/>
      <c r="CN96" s="33"/>
      <c r="CO96" s="33"/>
      <c r="CP96" s="33"/>
      <c r="CQ96" s="33"/>
      <c r="CR96" s="33"/>
      <c r="CS96" s="33">
        <f t="shared" si="330"/>
        <v>0</v>
      </c>
      <c r="CT96" s="33"/>
      <c r="CU96" s="33"/>
      <c r="CV96" s="33"/>
      <c r="CW96" s="33"/>
      <c r="CX96" s="33"/>
      <c r="CY96" s="33"/>
      <c r="CZ96" s="33">
        <f t="shared" si="331"/>
        <v>0</v>
      </c>
      <c r="DA96" s="36">
        <f t="shared" si="335"/>
        <v>0</v>
      </c>
      <c r="DB96" s="23"/>
      <c r="DC96" s="23"/>
      <c r="DD96" s="23"/>
      <c r="DE96" s="23"/>
      <c r="DF96" s="23"/>
      <c r="DG96" s="23"/>
      <c r="DH96" s="24">
        <f t="shared" si="336"/>
        <v>0</v>
      </c>
      <c r="DI96" s="23"/>
      <c r="DJ96" s="23"/>
      <c r="DK96" s="23"/>
      <c r="DL96" s="23"/>
      <c r="DM96" s="23"/>
      <c r="DN96" s="23"/>
      <c r="DO96" s="23">
        <f t="shared" si="337"/>
        <v>0</v>
      </c>
      <c r="DP96" s="23">
        <f t="shared" si="338"/>
        <v>0</v>
      </c>
      <c r="DQ96" s="23"/>
      <c r="DR96" s="23"/>
      <c r="DS96" s="23"/>
      <c r="DT96" s="23"/>
      <c r="DU96" s="23"/>
      <c r="DV96" s="23"/>
      <c r="DW96" s="23">
        <f t="shared" si="332"/>
        <v>0</v>
      </c>
      <c r="DX96" s="23"/>
      <c r="DY96" s="23"/>
      <c r="DZ96" s="23"/>
      <c r="EA96" s="23"/>
      <c r="EB96" s="23"/>
      <c r="EC96" s="23"/>
      <c r="ED96" s="23">
        <f t="shared" si="333"/>
        <v>0</v>
      </c>
      <c r="EE96" s="92">
        <f t="shared" si="334"/>
        <v>0</v>
      </c>
      <c r="EF96" s="23"/>
      <c r="EG96" s="23"/>
      <c r="EH96" s="23"/>
      <c r="EI96" s="23"/>
      <c r="EJ96" s="23"/>
      <c r="EK96" s="19"/>
      <c r="EL96" s="24">
        <f t="shared" si="329"/>
        <v>0</v>
      </c>
      <c r="EM96" s="19"/>
      <c r="EN96" s="19"/>
      <c r="EO96" s="19"/>
      <c r="EP96" s="19"/>
      <c r="EQ96" s="19"/>
      <c r="ER96" s="19"/>
      <c r="ES96" s="19"/>
      <c r="ET96" s="19"/>
    </row>
    <row r="97" spans="1:150" x14ac:dyDescent="0.25">
      <c r="A97">
        <f t="shared" si="328"/>
        <v>93</v>
      </c>
      <c r="B97" t="str">
        <f t="shared" si="327"/>
        <v>J20-0981</v>
      </c>
      <c r="C97" s="19" t="s">
        <v>232</v>
      </c>
      <c r="D97" s="20" t="s">
        <v>233</v>
      </c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0"/>
      <c r="R97" s="19"/>
      <c r="S97" s="19"/>
      <c r="T97" s="22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24">
        <f>AG84+AI84</f>
        <v>0</v>
      </c>
      <c r="AH97" s="19"/>
      <c r="AI97" s="19"/>
      <c r="AJ97" s="19"/>
      <c r="AK97" s="19"/>
      <c r="AL97" s="24">
        <f>AL84+AN84</f>
        <v>0</v>
      </c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24">
        <f>BA84+BC84</f>
        <v>0</v>
      </c>
      <c r="BB97" s="19"/>
      <c r="BC97" s="19"/>
      <c r="BD97" s="19"/>
      <c r="BE97" s="19"/>
      <c r="BF97" s="22"/>
      <c r="BG97" s="22"/>
      <c r="BH97" s="19"/>
      <c r="BI97" s="19"/>
      <c r="BJ97" s="19"/>
      <c r="BK97" s="22"/>
      <c r="BL97" s="22"/>
      <c r="BM97" s="23">
        <v>1200</v>
      </c>
      <c r="BN97" s="22"/>
      <c r="BO97" s="22"/>
      <c r="BP97" s="22"/>
      <c r="BQ97" s="22"/>
      <c r="BR97" s="22"/>
      <c r="BS97" s="22"/>
      <c r="BT97" s="24">
        <f t="shared" si="340"/>
        <v>0</v>
      </c>
      <c r="BU97" s="22"/>
      <c r="BV97" s="23"/>
      <c r="BW97" s="24">
        <f t="shared" si="341"/>
        <v>0</v>
      </c>
      <c r="BX97" s="23"/>
      <c r="BY97" s="23"/>
      <c r="BZ97" s="23"/>
      <c r="CA97" s="23"/>
      <c r="CB97" s="23"/>
      <c r="CC97" s="23"/>
      <c r="CD97" s="23">
        <f t="shared" si="339"/>
        <v>0</v>
      </c>
      <c r="CE97" s="23"/>
      <c r="CF97" s="23"/>
      <c r="CG97" s="23"/>
      <c r="CH97" s="23"/>
      <c r="CI97" s="23"/>
      <c r="CJ97" s="23"/>
      <c r="CK97" s="23"/>
      <c r="CL97" s="19"/>
      <c r="CM97" s="33"/>
      <c r="CN97" s="33"/>
      <c r="CO97" s="33"/>
      <c r="CP97" s="33"/>
      <c r="CQ97" s="33"/>
      <c r="CR97" s="33"/>
      <c r="CS97" s="33">
        <f t="shared" si="330"/>
        <v>0</v>
      </c>
      <c r="CT97" s="33"/>
      <c r="CU97" s="33"/>
      <c r="CV97" s="33"/>
      <c r="CW97" s="33"/>
      <c r="CX97" s="33"/>
      <c r="CY97" s="33"/>
      <c r="CZ97" s="33">
        <f t="shared" si="331"/>
        <v>0</v>
      </c>
      <c r="DA97" s="36">
        <f t="shared" si="335"/>
        <v>0</v>
      </c>
      <c r="DB97" s="23"/>
      <c r="DC97" s="23"/>
      <c r="DD97" s="23"/>
      <c r="DE97" s="23"/>
      <c r="DF97" s="23"/>
      <c r="DG97" s="23"/>
      <c r="DH97" s="24">
        <f t="shared" si="336"/>
        <v>0</v>
      </c>
      <c r="DI97" s="23">
        <v>2780</v>
      </c>
      <c r="DJ97" s="23"/>
      <c r="DK97" s="23"/>
      <c r="DL97" s="23"/>
      <c r="DM97" s="23"/>
      <c r="DN97" s="23"/>
      <c r="DO97" s="23">
        <f t="shared" si="337"/>
        <v>2780</v>
      </c>
      <c r="DP97" s="23">
        <f t="shared" si="338"/>
        <v>2780</v>
      </c>
      <c r="DQ97" s="23">
        <v>12000</v>
      </c>
      <c r="DR97" s="23"/>
      <c r="DS97" s="23"/>
      <c r="DT97" s="23"/>
      <c r="DU97" s="23"/>
      <c r="DV97" s="23"/>
      <c r="DW97" s="23">
        <f t="shared" si="332"/>
        <v>12000</v>
      </c>
      <c r="DX97" s="23">
        <v>20300</v>
      </c>
      <c r="DY97" s="23"/>
      <c r="DZ97" s="23"/>
      <c r="EA97" s="23"/>
      <c r="EB97" s="23"/>
      <c r="EC97" s="23">
        <v>3</v>
      </c>
      <c r="ED97" s="23">
        <f t="shared" si="333"/>
        <v>20300</v>
      </c>
      <c r="EE97" s="92">
        <f t="shared" si="334"/>
        <v>32300</v>
      </c>
      <c r="EF97" s="23">
        <f>28850+26956</f>
        <v>55806</v>
      </c>
      <c r="EG97" s="23">
        <f>2850+13830</f>
        <v>16680</v>
      </c>
      <c r="EH97" s="23">
        <v>0</v>
      </c>
      <c r="EI97" s="23">
        <v>0</v>
      </c>
      <c r="EJ97" s="23">
        <v>1443</v>
      </c>
      <c r="EK97" s="19">
        <v>3</v>
      </c>
      <c r="EL97" s="24">
        <f t="shared" si="329"/>
        <v>72486</v>
      </c>
      <c r="EM97" s="19"/>
      <c r="EN97" s="19"/>
      <c r="EO97" s="19"/>
      <c r="EP97" s="19"/>
      <c r="EQ97" s="19"/>
      <c r="ER97" s="19"/>
      <c r="ES97" s="19"/>
      <c r="ET97" s="19"/>
    </row>
    <row r="98" spans="1:150" x14ac:dyDescent="0.25">
      <c r="A98">
        <f t="shared" si="328"/>
        <v>94</v>
      </c>
      <c r="B98" t="str">
        <f t="shared" si="327"/>
        <v>J20-1085</v>
      </c>
      <c r="C98" s="19" t="s">
        <v>234</v>
      </c>
      <c r="D98" s="20" t="s">
        <v>235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0"/>
      <c r="R98" s="19"/>
      <c r="S98" s="19"/>
      <c r="T98" s="22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24"/>
      <c r="AH98" s="19"/>
      <c r="AI98" s="19"/>
      <c r="AJ98" s="19"/>
      <c r="AK98" s="19"/>
      <c r="AL98" s="24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24"/>
      <c r="BB98" s="19"/>
      <c r="BC98" s="19"/>
      <c r="BD98" s="19"/>
      <c r="BE98" s="19"/>
      <c r="BF98" s="22"/>
      <c r="BG98" s="22"/>
      <c r="BH98" s="19"/>
      <c r="BI98" s="19"/>
      <c r="BJ98" s="19"/>
      <c r="BK98" s="22"/>
      <c r="BL98" s="22"/>
      <c r="BM98" s="23">
        <v>11890</v>
      </c>
      <c r="BN98" s="22"/>
      <c r="BO98" s="22"/>
      <c r="BP98" s="22"/>
      <c r="BQ98" s="22"/>
      <c r="BR98" s="22">
        <f>19386+3134+10984</f>
        <v>33504</v>
      </c>
      <c r="BS98" s="22"/>
      <c r="BT98" s="24">
        <f t="shared" si="340"/>
        <v>33504</v>
      </c>
      <c r="BU98" s="22"/>
      <c r="BV98" s="23"/>
      <c r="BW98" s="24">
        <f t="shared" si="341"/>
        <v>33504</v>
      </c>
      <c r="BX98" s="23"/>
      <c r="BY98" s="23"/>
      <c r="BZ98" s="23"/>
      <c r="CA98" s="23"/>
      <c r="CB98" s="23"/>
      <c r="CC98" s="23"/>
      <c r="CD98" s="23">
        <f t="shared" si="339"/>
        <v>0</v>
      </c>
      <c r="CE98" s="23"/>
      <c r="CF98" s="23"/>
      <c r="CG98" s="23"/>
      <c r="CH98" s="23"/>
      <c r="CI98" s="23"/>
      <c r="CJ98" s="23"/>
      <c r="CK98" s="23"/>
      <c r="CL98" s="19"/>
      <c r="CM98" s="33"/>
      <c r="CN98" s="33"/>
      <c r="CO98" s="33"/>
      <c r="CP98" s="33"/>
      <c r="CQ98" s="33"/>
      <c r="CR98" s="33"/>
      <c r="CS98" s="33">
        <f t="shared" si="330"/>
        <v>0</v>
      </c>
      <c r="CT98" s="33"/>
      <c r="CU98" s="33"/>
      <c r="CV98" s="33"/>
      <c r="CW98" s="33"/>
      <c r="CX98" s="33"/>
      <c r="CY98" s="33"/>
      <c r="CZ98" s="33">
        <f t="shared" si="331"/>
        <v>0</v>
      </c>
      <c r="DA98" s="36">
        <f t="shared" si="335"/>
        <v>0</v>
      </c>
      <c r="DB98" s="23"/>
      <c r="DC98" s="23"/>
      <c r="DD98" s="23"/>
      <c r="DE98" s="23"/>
      <c r="DF98" s="23"/>
      <c r="DG98" s="23"/>
      <c r="DH98" s="24">
        <f t="shared" si="336"/>
        <v>0</v>
      </c>
      <c r="DI98" s="23"/>
      <c r="DJ98" s="23"/>
      <c r="DK98" s="23"/>
      <c r="DL98" s="23"/>
      <c r="DM98" s="23"/>
      <c r="DN98" s="23"/>
      <c r="DO98" s="23">
        <f t="shared" si="337"/>
        <v>0</v>
      </c>
      <c r="DP98" s="23">
        <f t="shared" si="338"/>
        <v>0</v>
      </c>
      <c r="DQ98" s="23"/>
      <c r="DR98" s="23"/>
      <c r="DS98" s="23"/>
      <c r="DT98" s="23"/>
      <c r="DU98" s="23"/>
      <c r="DV98" s="23"/>
      <c r="DW98" s="23">
        <f t="shared" si="332"/>
        <v>0</v>
      </c>
      <c r="DX98" s="23"/>
      <c r="DY98" s="23"/>
      <c r="DZ98" s="23"/>
      <c r="EA98" s="23"/>
      <c r="EB98" s="23"/>
      <c r="EC98" s="23"/>
      <c r="ED98" s="23">
        <f t="shared" si="333"/>
        <v>0</v>
      </c>
      <c r="EE98" s="92">
        <f t="shared" si="334"/>
        <v>0</v>
      </c>
      <c r="EF98" s="23"/>
      <c r="EG98" s="23"/>
      <c r="EH98" s="23"/>
      <c r="EI98" s="23"/>
      <c r="EJ98" s="23"/>
      <c r="EK98" s="19"/>
      <c r="EL98" s="24">
        <f t="shared" si="329"/>
        <v>0</v>
      </c>
      <c r="EM98" s="19"/>
      <c r="EN98" s="19"/>
      <c r="EO98" s="19"/>
      <c r="EP98" s="19"/>
      <c r="EQ98" s="19"/>
      <c r="ER98" s="19"/>
      <c r="ES98" s="19"/>
      <c r="ET98" s="19"/>
    </row>
    <row r="99" spans="1:150" x14ac:dyDescent="0.25">
      <c r="A99">
        <f t="shared" si="328"/>
        <v>95</v>
      </c>
      <c r="B99" t="str">
        <f t="shared" si="327"/>
        <v>J20-1112</v>
      </c>
      <c r="C99" s="19" t="s">
        <v>236</v>
      </c>
      <c r="D99" s="20" t="s">
        <v>237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0"/>
      <c r="R99" s="19"/>
      <c r="S99" s="19"/>
      <c r="T99" s="22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24"/>
      <c r="AH99" s="19"/>
      <c r="AI99" s="19"/>
      <c r="AJ99" s="19"/>
      <c r="AK99" s="19"/>
      <c r="AL99" s="24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24"/>
      <c r="BB99" s="19"/>
      <c r="BC99" s="19"/>
      <c r="BD99" s="19"/>
      <c r="BE99" s="19"/>
      <c r="BF99" s="22"/>
      <c r="BG99" s="22"/>
      <c r="BH99" s="19"/>
      <c r="BI99" s="19"/>
      <c r="BJ99" s="19"/>
      <c r="BK99" s="22"/>
      <c r="BL99" s="22"/>
      <c r="BM99" s="23"/>
      <c r="BN99" s="22"/>
      <c r="BO99" s="22"/>
      <c r="BP99" s="22">
        <v>30706</v>
      </c>
      <c r="BQ99" s="22"/>
      <c r="BR99" s="22"/>
      <c r="BS99" s="22"/>
      <c r="BT99" s="24">
        <f t="shared" si="340"/>
        <v>30706</v>
      </c>
      <c r="BU99" s="22"/>
      <c r="BV99" s="23"/>
      <c r="BW99" s="24">
        <f t="shared" si="341"/>
        <v>30706</v>
      </c>
      <c r="BX99" s="23"/>
      <c r="BY99" s="23"/>
      <c r="BZ99" s="23"/>
      <c r="CA99" s="23"/>
      <c r="CB99" s="23"/>
      <c r="CC99" s="23"/>
      <c r="CD99" s="23">
        <f t="shared" si="339"/>
        <v>0</v>
      </c>
      <c r="CE99" s="23"/>
      <c r="CF99" s="23"/>
      <c r="CG99" s="23"/>
      <c r="CH99" s="23"/>
      <c r="CI99" s="23"/>
      <c r="CJ99" s="23"/>
      <c r="CK99" s="23"/>
      <c r="CL99" s="19"/>
      <c r="CM99" s="33"/>
      <c r="CN99" s="33"/>
      <c r="CO99" s="33"/>
      <c r="CP99" s="33"/>
      <c r="CQ99" s="33"/>
      <c r="CR99" s="33"/>
      <c r="CS99" s="33">
        <f t="shared" si="330"/>
        <v>0</v>
      </c>
      <c r="CT99" s="33"/>
      <c r="CU99" s="33"/>
      <c r="CV99" s="33"/>
      <c r="CW99" s="33"/>
      <c r="CX99" s="33"/>
      <c r="CY99" s="33"/>
      <c r="CZ99" s="33">
        <f t="shared" si="331"/>
        <v>0</v>
      </c>
      <c r="DA99" s="36">
        <f t="shared" si="335"/>
        <v>0</v>
      </c>
      <c r="DB99" s="23"/>
      <c r="DC99" s="23"/>
      <c r="DD99" s="23"/>
      <c r="DE99" s="23"/>
      <c r="DF99" s="23"/>
      <c r="DG99" s="23"/>
      <c r="DH99" s="24">
        <f t="shared" si="336"/>
        <v>0</v>
      </c>
      <c r="DI99" s="23"/>
      <c r="DJ99" s="23"/>
      <c r="DK99" s="23"/>
      <c r="DL99" s="23"/>
      <c r="DM99" s="23"/>
      <c r="DN99" s="23"/>
      <c r="DO99" s="23">
        <f t="shared" si="337"/>
        <v>0</v>
      </c>
      <c r="DP99" s="23">
        <f t="shared" si="338"/>
        <v>0</v>
      </c>
      <c r="DQ99" s="23"/>
      <c r="DR99" s="23"/>
      <c r="DS99" s="23"/>
      <c r="DT99" s="23"/>
      <c r="DU99" s="23"/>
      <c r="DV99" s="23"/>
      <c r="DW99" s="23">
        <f t="shared" si="332"/>
        <v>0</v>
      </c>
      <c r="DX99" s="23"/>
      <c r="DY99" s="23"/>
      <c r="DZ99" s="23"/>
      <c r="EA99" s="23"/>
      <c r="EB99" s="23"/>
      <c r="EC99" s="23"/>
      <c r="ED99" s="23">
        <f t="shared" si="333"/>
        <v>0</v>
      </c>
      <c r="EE99" s="92">
        <f t="shared" si="334"/>
        <v>0</v>
      </c>
      <c r="EF99" s="23"/>
      <c r="EG99" s="23"/>
      <c r="EH99" s="23"/>
      <c r="EI99" s="23"/>
      <c r="EJ99" s="23"/>
      <c r="EK99" s="19"/>
      <c r="EL99" s="24">
        <f t="shared" si="329"/>
        <v>0</v>
      </c>
      <c r="EM99" s="19"/>
      <c r="EN99" s="19"/>
      <c r="EO99" s="19"/>
      <c r="EP99" s="19"/>
      <c r="EQ99" s="19"/>
      <c r="ER99" s="19"/>
      <c r="ES99" s="19"/>
      <c r="ET99" s="19"/>
    </row>
    <row r="100" spans="1:150" x14ac:dyDescent="0.25">
      <c r="A100">
        <f t="shared" si="328"/>
        <v>96</v>
      </c>
      <c r="B100" t="str">
        <f t="shared" si="327"/>
        <v>J20-0858</v>
      </c>
      <c r="C100" s="19" t="s">
        <v>238</v>
      </c>
      <c r="D100" s="20" t="s">
        <v>239</v>
      </c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0"/>
      <c r="R100" s="19"/>
      <c r="S100" s="19"/>
      <c r="T100" s="22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24"/>
      <c r="AH100" s="19"/>
      <c r="AI100" s="19"/>
      <c r="AJ100" s="19"/>
      <c r="AK100" s="19"/>
      <c r="AL100" s="24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24"/>
      <c r="BB100" s="19"/>
      <c r="BC100" s="19"/>
      <c r="BD100" s="19"/>
      <c r="BE100" s="19"/>
      <c r="BF100" s="22"/>
      <c r="BG100" s="22"/>
      <c r="BH100" s="19"/>
      <c r="BI100" s="19"/>
      <c r="BJ100" s="19"/>
      <c r="BK100" s="22"/>
      <c r="BL100" s="22"/>
      <c r="BM100" s="23"/>
      <c r="BN100" s="22"/>
      <c r="BO100" s="22"/>
      <c r="BP100" s="22">
        <v>12361</v>
      </c>
      <c r="BQ100" s="22"/>
      <c r="BR100" s="22">
        <v>26900</v>
      </c>
      <c r="BS100" s="22"/>
      <c r="BT100" s="24">
        <f t="shared" si="340"/>
        <v>39261</v>
      </c>
      <c r="BU100" s="22">
        <v>12374</v>
      </c>
      <c r="BV100" s="23"/>
      <c r="BW100" s="24">
        <f t="shared" si="341"/>
        <v>51635</v>
      </c>
      <c r="BX100" s="23"/>
      <c r="BY100" s="23"/>
      <c r="BZ100" s="23"/>
      <c r="CA100" s="23"/>
      <c r="CB100" s="23"/>
      <c r="CC100" s="23"/>
      <c r="CD100" s="23">
        <f t="shared" si="339"/>
        <v>0</v>
      </c>
      <c r="CE100" s="23"/>
      <c r="CF100" s="23"/>
      <c r="CG100" s="23"/>
      <c r="CH100" s="23"/>
      <c r="CI100" s="23"/>
      <c r="CJ100" s="23"/>
      <c r="CK100" s="23"/>
      <c r="CL100" s="19"/>
      <c r="CM100" s="33"/>
      <c r="CN100" s="33"/>
      <c r="CO100" s="33"/>
      <c r="CP100" s="33"/>
      <c r="CQ100" s="33"/>
      <c r="CR100" s="33"/>
      <c r="CS100" s="33">
        <f t="shared" si="330"/>
        <v>0</v>
      </c>
      <c r="CT100" s="33">
        <v>16520</v>
      </c>
      <c r="CU100" s="33">
        <v>7526</v>
      </c>
      <c r="CV100" s="33"/>
      <c r="CW100" s="33"/>
      <c r="CX100" s="33"/>
      <c r="CY100" s="33"/>
      <c r="CZ100" s="33">
        <f t="shared" si="331"/>
        <v>24046</v>
      </c>
      <c r="DA100" s="36">
        <f t="shared" si="335"/>
        <v>24046</v>
      </c>
      <c r="DB100" s="23">
        <v>14780</v>
      </c>
      <c r="DC100" s="23">
        <v>2770</v>
      </c>
      <c r="DD100" s="23"/>
      <c r="DE100" s="23"/>
      <c r="DF100" s="23"/>
      <c r="DG100" s="23"/>
      <c r="DH100" s="24">
        <f t="shared" si="336"/>
        <v>17550</v>
      </c>
      <c r="DI100" s="23"/>
      <c r="DJ100" s="23"/>
      <c r="DK100" s="23"/>
      <c r="DL100" s="23"/>
      <c r="DM100" s="23"/>
      <c r="DN100" s="23"/>
      <c r="DO100" s="23">
        <f t="shared" si="337"/>
        <v>0</v>
      </c>
      <c r="DP100" s="23">
        <f t="shared" si="338"/>
        <v>17550</v>
      </c>
      <c r="DQ100" s="23"/>
      <c r="DR100" s="23"/>
      <c r="DS100" s="23"/>
      <c r="DT100" s="23"/>
      <c r="DU100" s="23"/>
      <c r="DV100" s="23"/>
      <c r="DW100" s="23">
        <f t="shared" si="332"/>
        <v>0</v>
      </c>
      <c r="DX100" s="23"/>
      <c r="DY100" s="23"/>
      <c r="DZ100" s="23"/>
      <c r="EA100" s="23"/>
      <c r="EB100" s="23"/>
      <c r="EC100" s="23"/>
      <c r="ED100" s="23">
        <f t="shared" si="333"/>
        <v>0</v>
      </c>
      <c r="EE100" s="92">
        <f t="shared" si="334"/>
        <v>0</v>
      </c>
      <c r="EF100" s="23"/>
      <c r="EG100" s="23"/>
      <c r="EH100" s="23"/>
      <c r="EI100" s="23"/>
      <c r="EJ100" s="23"/>
      <c r="EK100" s="19"/>
      <c r="EL100" s="24">
        <f t="shared" si="329"/>
        <v>0</v>
      </c>
      <c r="EM100" s="19"/>
      <c r="EN100" s="19"/>
      <c r="EO100" s="19"/>
      <c r="EP100" s="19"/>
      <c r="EQ100" s="19"/>
      <c r="ER100" s="19"/>
      <c r="ES100" s="19"/>
      <c r="ET100" s="19"/>
    </row>
    <row r="101" spans="1:150" x14ac:dyDescent="0.25">
      <c r="A101">
        <f t="shared" si="328"/>
        <v>97</v>
      </c>
      <c r="B101" t="str">
        <f t="shared" si="327"/>
        <v>J20-0751</v>
      </c>
      <c r="C101" s="19" t="s">
        <v>240</v>
      </c>
      <c r="D101" s="20" t="s">
        <v>241</v>
      </c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0"/>
      <c r="R101" s="19"/>
      <c r="S101" s="19"/>
      <c r="T101" s="22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24"/>
      <c r="AH101" s="19"/>
      <c r="AI101" s="19"/>
      <c r="AJ101" s="19"/>
      <c r="AK101" s="19"/>
      <c r="AL101" s="24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24"/>
      <c r="BB101" s="19"/>
      <c r="BC101" s="19"/>
      <c r="BD101" s="19"/>
      <c r="BE101" s="19"/>
      <c r="BF101" s="22"/>
      <c r="BG101" s="22"/>
      <c r="BH101" s="19"/>
      <c r="BI101" s="19"/>
      <c r="BJ101" s="19"/>
      <c r="BK101" s="22"/>
      <c r="BL101" s="22"/>
      <c r="BM101" s="23"/>
      <c r="BN101" s="22"/>
      <c r="BO101" s="22"/>
      <c r="BP101" s="22"/>
      <c r="BQ101" s="22"/>
      <c r="BR101" s="22">
        <v>10200</v>
      </c>
      <c r="BS101" s="22"/>
      <c r="BT101" s="24">
        <f t="shared" si="340"/>
        <v>10200</v>
      </c>
      <c r="BU101" s="22"/>
      <c r="BV101" s="23"/>
      <c r="BW101" s="24">
        <f t="shared" si="341"/>
        <v>10200</v>
      </c>
      <c r="BX101" s="23"/>
      <c r="BY101" s="23"/>
      <c r="BZ101" s="23"/>
      <c r="CA101" s="23"/>
      <c r="CB101" s="23"/>
      <c r="CC101" s="23"/>
      <c r="CD101" s="23">
        <f t="shared" si="339"/>
        <v>0</v>
      </c>
      <c r="CE101" s="23"/>
      <c r="CF101" s="23"/>
      <c r="CG101" s="23"/>
      <c r="CH101" s="23"/>
      <c r="CI101" s="23"/>
      <c r="CJ101" s="23"/>
      <c r="CK101" s="23"/>
      <c r="CL101" s="19"/>
      <c r="CM101" s="33"/>
      <c r="CN101" s="33"/>
      <c r="CO101" s="33"/>
      <c r="CP101" s="33"/>
      <c r="CQ101" s="33"/>
      <c r="CR101" s="33"/>
      <c r="CS101" s="33">
        <f t="shared" si="330"/>
        <v>0</v>
      </c>
      <c r="CT101" s="33"/>
      <c r="CU101" s="33"/>
      <c r="CV101" s="33"/>
      <c r="CW101" s="33"/>
      <c r="CX101" s="33"/>
      <c r="CY101" s="33"/>
      <c r="CZ101" s="33">
        <f t="shared" si="331"/>
        <v>0</v>
      </c>
      <c r="DA101" s="36">
        <f t="shared" si="335"/>
        <v>0</v>
      </c>
      <c r="DB101" s="23"/>
      <c r="DC101" s="23"/>
      <c r="DD101" s="23"/>
      <c r="DE101" s="23"/>
      <c r="DF101" s="23"/>
      <c r="DG101" s="23"/>
      <c r="DH101" s="24">
        <f t="shared" si="336"/>
        <v>0</v>
      </c>
      <c r="DI101" s="23"/>
      <c r="DJ101" s="23"/>
      <c r="DK101" s="23"/>
      <c r="DL101" s="23"/>
      <c r="DM101" s="23"/>
      <c r="DN101" s="23"/>
      <c r="DO101" s="23">
        <f t="shared" si="337"/>
        <v>0</v>
      </c>
      <c r="DP101" s="23">
        <f t="shared" si="338"/>
        <v>0</v>
      </c>
      <c r="DQ101" s="23"/>
      <c r="DR101" s="23"/>
      <c r="DS101" s="23"/>
      <c r="DT101" s="23"/>
      <c r="DU101" s="23"/>
      <c r="DV101" s="23"/>
      <c r="DW101" s="23">
        <f t="shared" si="332"/>
        <v>0</v>
      </c>
      <c r="DX101" s="23"/>
      <c r="DY101" s="23"/>
      <c r="DZ101" s="23"/>
      <c r="EA101" s="23"/>
      <c r="EB101" s="23"/>
      <c r="EC101" s="23"/>
      <c r="ED101" s="23">
        <f t="shared" si="333"/>
        <v>0</v>
      </c>
      <c r="EE101" s="92">
        <f t="shared" si="334"/>
        <v>0</v>
      </c>
      <c r="EF101" s="23"/>
      <c r="EG101" s="23"/>
      <c r="EH101" s="23"/>
      <c r="EI101" s="23"/>
      <c r="EJ101" s="23"/>
      <c r="EK101" s="19"/>
      <c r="EL101" s="24">
        <f t="shared" si="329"/>
        <v>0</v>
      </c>
      <c r="EM101" s="19"/>
      <c r="EN101" s="19"/>
      <c r="EO101" s="19"/>
      <c r="EP101" s="19"/>
      <c r="EQ101" s="19"/>
      <c r="ER101" s="19"/>
      <c r="ES101" s="19"/>
      <c r="ET101" s="19"/>
    </row>
    <row r="102" spans="1:150" x14ac:dyDescent="0.25">
      <c r="A102">
        <f t="shared" si="328"/>
        <v>98</v>
      </c>
      <c r="B102" t="str">
        <f t="shared" si="327"/>
        <v>J20-0897</v>
      </c>
      <c r="C102" s="19" t="s">
        <v>242</v>
      </c>
      <c r="D102" s="20" t="s">
        <v>243</v>
      </c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0"/>
      <c r="R102" s="19"/>
      <c r="S102" s="19"/>
      <c r="T102" s="22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24"/>
      <c r="AH102" s="19"/>
      <c r="AI102" s="19"/>
      <c r="AJ102" s="19"/>
      <c r="AK102" s="19"/>
      <c r="AL102" s="24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24"/>
      <c r="BB102" s="19"/>
      <c r="BC102" s="19"/>
      <c r="BD102" s="19"/>
      <c r="BE102" s="19"/>
      <c r="BF102" s="22"/>
      <c r="BG102" s="22"/>
      <c r="BH102" s="19"/>
      <c r="BI102" s="19"/>
      <c r="BJ102" s="19"/>
      <c r="BK102" s="22"/>
      <c r="BL102" s="22"/>
      <c r="BM102" s="23"/>
      <c r="BN102" s="22"/>
      <c r="BO102" s="22"/>
      <c r="BP102" s="22"/>
      <c r="BQ102" s="22"/>
      <c r="BR102" s="22">
        <v>35344</v>
      </c>
      <c r="BS102" s="22"/>
      <c r="BT102" s="24">
        <f t="shared" si="340"/>
        <v>35344</v>
      </c>
      <c r="BU102" s="22">
        <v>55841</v>
      </c>
      <c r="BV102" s="23"/>
      <c r="BW102" s="24">
        <f t="shared" si="341"/>
        <v>91185</v>
      </c>
      <c r="BX102" s="23"/>
      <c r="BY102" s="23"/>
      <c r="BZ102" s="23"/>
      <c r="CA102" s="23"/>
      <c r="CB102" s="23"/>
      <c r="CC102" s="23"/>
      <c r="CD102" s="23">
        <f t="shared" si="339"/>
        <v>0</v>
      </c>
      <c r="CE102" s="23"/>
      <c r="CF102" s="23"/>
      <c r="CG102" s="23"/>
      <c r="CH102" s="23"/>
      <c r="CI102" s="23"/>
      <c r="CJ102" s="23"/>
      <c r="CK102" s="23"/>
      <c r="CL102" s="19"/>
      <c r="CM102" s="33"/>
      <c r="CN102" s="33"/>
      <c r="CO102" s="33"/>
      <c r="CP102" s="33"/>
      <c r="CQ102" s="33"/>
      <c r="CR102" s="33"/>
      <c r="CS102" s="33">
        <f t="shared" si="330"/>
        <v>0</v>
      </c>
      <c r="CT102" s="33"/>
      <c r="CU102" s="33"/>
      <c r="CV102" s="33"/>
      <c r="CW102" s="33"/>
      <c r="CX102" s="33"/>
      <c r="CY102" s="33"/>
      <c r="CZ102" s="33">
        <f t="shared" si="331"/>
        <v>0</v>
      </c>
      <c r="DA102" s="36">
        <f t="shared" si="335"/>
        <v>0</v>
      </c>
      <c r="DB102" s="23"/>
      <c r="DC102" s="23"/>
      <c r="DD102" s="23"/>
      <c r="DE102" s="23"/>
      <c r="DF102" s="23"/>
      <c r="DG102" s="23"/>
      <c r="DH102" s="24">
        <f t="shared" si="336"/>
        <v>0</v>
      </c>
      <c r="DI102" s="23"/>
      <c r="DJ102" s="23"/>
      <c r="DK102" s="23"/>
      <c r="DL102" s="23"/>
      <c r="DM102" s="23"/>
      <c r="DN102" s="23"/>
      <c r="DO102" s="23">
        <f t="shared" si="337"/>
        <v>0</v>
      </c>
      <c r="DP102" s="23">
        <f t="shared" si="338"/>
        <v>0</v>
      </c>
      <c r="DQ102" s="23"/>
      <c r="DR102" s="23"/>
      <c r="DS102" s="23"/>
      <c r="DT102" s="23"/>
      <c r="DU102" s="23"/>
      <c r="DV102" s="23"/>
      <c r="DW102" s="23">
        <f t="shared" si="332"/>
        <v>0</v>
      </c>
      <c r="DX102" s="23"/>
      <c r="DY102" s="23"/>
      <c r="DZ102" s="23"/>
      <c r="EA102" s="23"/>
      <c r="EB102" s="23"/>
      <c r="EC102" s="23"/>
      <c r="ED102" s="23">
        <f t="shared" si="333"/>
        <v>0</v>
      </c>
      <c r="EE102" s="92">
        <f t="shared" si="334"/>
        <v>0</v>
      </c>
      <c r="EF102" s="23"/>
      <c r="EG102" s="23"/>
      <c r="EH102" s="23"/>
      <c r="EI102" s="23"/>
      <c r="EJ102" s="23"/>
      <c r="EK102" s="19"/>
      <c r="EL102" s="24">
        <f t="shared" si="329"/>
        <v>0</v>
      </c>
      <c r="EM102" s="19"/>
      <c r="EN102" s="19"/>
      <c r="EO102" s="19"/>
      <c r="EP102" s="19"/>
      <c r="EQ102" s="19"/>
      <c r="ER102" s="19"/>
      <c r="ES102" s="19"/>
      <c r="ET102" s="19"/>
    </row>
    <row r="103" spans="1:150" x14ac:dyDescent="0.25">
      <c r="A103">
        <f t="shared" si="328"/>
        <v>99</v>
      </c>
      <c r="B103" t="str">
        <f t="shared" si="327"/>
        <v>J20-0948</v>
      </c>
      <c r="C103" s="19" t="s">
        <v>244</v>
      </c>
      <c r="D103" s="20" t="s">
        <v>245</v>
      </c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0"/>
      <c r="R103" s="19"/>
      <c r="S103" s="19"/>
      <c r="T103" s="22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24"/>
      <c r="AH103" s="19"/>
      <c r="AI103" s="19"/>
      <c r="AJ103" s="19"/>
      <c r="AK103" s="19"/>
      <c r="AL103" s="24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24"/>
      <c r="BB103" s="19"/>
      <c r="BC103" s="19"/>
      <c r="BD103" s="19"/>
      <c r="BE103" s="19"/>
      <c r="BF103" s="22"/>
      <c r="BG103" s="22"/>
      <c r="BH103" s="19"/>
      <c r="BI103" s="19"/>
      <c r="BJ103" s="19"/>
      <c r="BK103" s="22"/>
      <c r="BL103" s="22"/>
      <c r="BM103" s="23"/>
      <c r="BN103" s="22"/>
      <c r="BO103" s="22"/>
      <c r="BP103" s="22"/>
      <c r="BQ103" s="22"/>
      <c r="BR103" s="22">
        <v>16807</v>
      </c>
      <c r="BS103" s="22">
        <v>855</v>
      </c>
      <c r="BT103" s="24">
        <f t="shared" si="340"/>
        <v>17662</v>
      </c>
      <c r="BU103" s="22">
        <v>80632</v>
      </c>
      <c r="BV103" s="23"/>
      <c r="BW103" s="24">
        <f t="shared" si="341"/>
        <v>99149</v>
      </c>
      <c r="BX103" s="23"/>
      <c r="BY103" s="23"/>
      <c r="BZ103" s="23"/>
      <c r="CA103" s="23"/>
      <c r="CB103" s="23"/>
      <c r="CC103" s="23"/>
      <c r="CD103" s="23">
        <f t="shared" si="339"/>
        <v>0</v>
      </c>
      <c r="CE103" s="23"/>
      <c r="CF103" s="23"/>
      <c r="CG103" s="23"/>
      <c r="CH103" s="23"/>
      <c r="CI103" s="23"/>
      <c r="CJ103" s="23"/>
      <c r="CK103" s="23"/>
      <c r="CL103" s="19"/>
      <c r="CM103" s="33"/>
      <c r="CN103" s="33"/>
      <c r="CO103" s="33"/>
      <c r="CP103" s="33"/>
      <c r="CQ103" s="33"/>
      <c r="CR103" s="33"/>
      <c r="CS103" s="33">
        <f t="shared" si="330"/>
        <v>0</v>
      </c>
      <c r="CT103" s="33"/>
      <c r="CU103" s="33"/>
      <c r="CV103" s="33"/>
      <c r="CW103" s="33">
        <v>2850</v>
      </c>
      <c r="CX103" s="33"/>
      <c r="CY103" s="33"/>
      <c r="CZ103" s="33">
        <f t="shared" si="331"/>
        <v>2850</v>
      </c>
      <c r="DA103" s="36">
        <f t="shared" si="335"/>
        <v>2850</v>
      </c>
      <c r="DB103" s="23"/>
      <c r="DC103" s="23"/>
      <c r="DD103" s="23"/>
      <c r="DE103" s="23"/>
      <c r="DF103" s="23"/>
      <c r="DG103" s="23"/>
      <c r="DH103" s="24">
        <f t="shared" si="336"/>
        <v>0</v>
      </c>
      <c r="DI103" s="23"/>
      <c r="DJ103" s="23"/>
      <c r="DK103" s="23"/>
      <c r="DL103" s="23"/>
      <c r="DM103" s="23"/>
      <c r="DN103" s="23"/>
      <c r="DO103" s="23">
        <f t="shared" si="337"/>
        <v>0</v>
      </c>
      <c r="DP103" s="23">
        <f t="shared" si="338"/>
        <v>0</v>
      </c>
      <c r="DQ103" s="23"/>
      <c r="DR103" s="23"/>
      <c r="DS103" s="23"/>
      <c r="DT103" s="23"/>
      <c r="DU103" s="23"/>
      <c r="DV103" s="23"/>
      <c r="DW103" s="23">
        <f t="shared" si="332"/>
        <v>0</v>
      </c>
      <c r="DX103" s="23"/>
      <c r="DY103" s="23"/>
      <c r="DZ103" s="23"/>
      <c r="EA103" s="23"/>
      <c r="EB103" s="23"/>
      <c r="EC103" s="23"/>
      <c r="ED103" s="23">
        <f t="shared" si="333"/>
        <v>0</v>
      </c>
      <c r="EE103" s="92">
        <f t="shared" si="334"/>
        <v>0</v>
      </c>
      <c r="EF103" s="23"/>
      <c r="EG103" s="23"/>
      <c r="EH103" s="23"/>
      <c r="EI103" s="23"/>
      <c r="EJ103" s="23"/>
      <c r="EK103" s="19"/>
      <c r="EL103" s="24">
        <f t="shared" si="329"/>
        <v>0</v>
      </c>
      <c r="EM103" s="19"/>
      <c r="EN103" s="19"/>
      <c r="EO103" s="19"/>
      <c r="EP103" s="19"/>
      <c r="EQ103" s="19"/>
      <c r="ER103" s="19"/>
      <c r="ES103" s="19"/>
      <c r="ET103" s="19"/>
    </row>
    <row r="104" spans="1:150" x14ac:dyDescent="0.25">
      <c r="A104">
        <f t="shared" si="328"/>
        <v>100</v>
      </c>
      <c r="B104" t="str">
        <f t="shared" si="327"/>
        <v>J20-0397</v>
      </c>
      <c r="C104" s="19" t="s">
        <v>223</v>
      </c>
      <c r="D104" s="20" t="s">
        <v>246</v>
      </c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0"/>
      <c r="R104" s="19"/>
      <c r="S104" s="19"/>
      <c r="T104" s="22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24"/>
      <c r="AH104" s="19"/>
      <c r="AI104" s="19"/>
      <c r="AJ104" s="19"/>
      <c r="AK104" s="19"/>
      <c r="AL104" s="24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24"/>
      <c r="BB104" s="19"/>
      <c r="BC104" s="19"/>
      <c r="BD104" s="19"/>
      <c r="BE104" s="19"/>
      <c r="BF104" s="22"/>
      <c r="BG104" s="22"/>
      <c r="BH104" s="19"/>
      <c r="BI104" s="19"/>
      <c r="BJ104" s="19"/>
      <c r="BK104" s="22"/>
      <c r="BL104" s="22"/>
      <c r="BM104" s="23"/>
      <c r="BN104" s="22"/>
      <c r="BO104" s="22"/>
      <c r="BP104" s="22"/>
      <c r="BQ104" s="22"/>
      <c r="BR104" s="22"/>
      <c r="BS104" s="22"/>
      <c r="BT104" s="22"/>
      <c r="BU104" s="22">
        <f>3700+2590+8600</f>
        <v>14890</v>
      </c>
      <c r="BV104" s="23"/>
      <c r="BW104" s="24">
        <f t="shared" si="341"/>
        <v>14890</v>
      </c>
      <c r="BX104" s="23"/>
      <c r="BY104" s="23"/>
      <c r="BZ104" s="23"/>
      <c r="CA104" s="23"/>
      <c r="CB104" s="23"/>
      <c r="CC104" s="23"/>
      <c r="CD104" s="23">
        <f t="shared" si="339"/>
        <v>0</v>
      </c>
      <c r="CE104" s="23"/>
      <c r="CF104" s="23"/>
      <c r="CG104" s="23"/>
      <c r="CH104" s="23"/>
      <c r="CI104" s="23"/>
      <c r="CJ104" s="23"/>
      <c r="CK104" s="23"/>
      <c r="CL104" s="19"/>
      <c r="CM104" s="33"/>
      <c r="CN104" s="33"/>
      <c r="CO104" s="33"/>
      <c r="CP104" s="33"/>
      <c r="CQ104" s="33"/>
      <c r="CR104" s="33"/>
      <c r="CS104" s="33">
        <f t="shared" si="330"/>
        <v>0</v>
      </c>
      <c r="CT104" s="33"/>
      <c r="CU104" s="33"/>
      <c r="CV104" s="33"/>
      <c r="CW104" s="33"/>
      <c r="CX104" s="33"/>
      <c r="CY104" s="33"/>
      <c r="CZ104" s="33">
        <f t="shared" si="331"/>
        <v>0</v>
      </c>
      <c r="DA104" s="36">
        <f t="shared" si="335"/>
        <v>0</v>
      </c>
      <c r="DB104" s="23"/>
      <c r="DC104" s="23"/>
      <c r="DD104" s="23"/>
      <c r="DE104" s="23"/>
      <c r="DF104" s="23"/>
      <c r="DG104" s="23"/>
      <c r="DH104" s="24">
        <f t="shared" si="336"/>
        <v>0</v>
      </c>
      <c r="DI104" s="23"/>
      <c r="DJ104" s="23"/>
      <c r="DK104" s="23"/>
      <c r="DL104" s="23"/>
      <c r="DM104" s="23"/>
      <c r="DN104" s="23"/>
      <c r="DO104" s="23">
        <f t="shared" si="337"/>
        <v>0</v>
      </c>
      <c r="DP104" s="23">
        <f t="shared" si="338"/>
        <v>0</v>
      </c>
      <c r="DQ104" s="23"/>
      <c r="DR104" s="23"/>
      <c r="DS104" s="23"/>
      <c r="DT104" s="23"/>
      <c r="DU104" s="23"/>
      <c r="DV104" s="23"/>
      <c r="DW104" s="23">
        <f t="shared" si="332"/>
        <v>0</v>
      </c>
      <c r="DX104" s="23"/>
      <c r="DY104" s="23"/>
      <c r="DZ104" s="23"/>
      <c r="EA104" s="23"/>
      <c r="EB104" s="23"/>
      <c r="EC104" s="23"/>
      <c r="ED104" s="23">
        <f t="shared" si="333"/>
        <v>0</v>
      </c>
      <c r="EE104" s="92">
        <f t="shared" si="334"/>
        <v>0</v>
      </c>
      <c r="EF104" s="23"/>
      <c r="EG104" s="23"/>
      <c r="EH104" s="23"/>
      <c r="EI104" s="23"/>
      <c r="EJ104" s="23"/>
      <c r="EK104" s="19"/>
      <c r="EL104" s="24">
        <f t="shared" si="329"/>
        <v>0</v>
      </c>
      <c r="EM104" s="19"/>
      <c r="EN104" s="19"/>
      <c r="EO104" s="19"/>
      <c r="EP104" s="19"/>
      <c r="EQ104" s="19"/>
      <c r="ER104" s="19"/>
      <c r="ES104" s="19"/>
      <c r="ET104" s="19"/>
    </row>
    <row r="105" spans="1:150" x14ac:dyDescent="0.25">
      <c r="A105">
        <f t="shared" si="328"/>
        <v>101</v>
      </c>
      <c r="B105" t="str">
        <f t="shared" si="327"/>
        <v>J20-1072</v>
      </c>
      <c r="C105" s="19" t="s">
        <v>247</v>
      </c>
      <c r="D105" s="20" t="s">
        <v>248</v>
      </c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0"/>
      <c r="R105" s="19"/>
      <c r="S105" s="19"/>
      <c r="T105" s="22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24"/>
      <c r="AH105" s="19"/>
      <c r="AI105" s="19"/>
      <c r="AJ105" s="19"/>
      <c r="AK105" s="19"/>
      <c r="AL105" s="24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24"/>
      <c r="BB105" s="19"/>
      <c r="BC105" s="19"/>
      <c r="BD105" s="19"/>
      <c r="BE105" s="19"/>
      <c r="BF105" s="22"/>
      <c r="BG105" s="22"/>
      <c r="BH105" s="19"/>
      <c r="BI105" s="19"/>
      <c r="BJ105" s="19"/>
      <c r="BK105" s="22"/>
      <c r="BL105" s="22"/>
      <c r="BM105" s="19"/>
      <c r="BN105" s="19"/>
      <c r="BO105" s="19"/>
      <c r="BP105" s="19"/>
      <c r="BQ105" s="19"/>
      <c r="BR105" s="19"/>
      <c r="BS105" s="19"/>
      <c r="BT105" s="19"/>
      <c r="BU105" s="22">
        <f>1291+28926</f>
        <v>30217</v>
      </c>
      <c r="BV105" s="23"/>
      <c r="BW105" s="24">
        <f>SUM(BS105+BT105+BU105+BV105)</f>
        <v>30217</v>
      </c>
      <c r="BX105" s="23"/>
      <c r="BY105" s="23"/>
      <c r="BZ105" s="23"/>
      <c r="CA105" s="23"/>
      <c r="CB105" s="23"/>
      <c r="CC105" s="23"/>
      <c r="CD105" s="23">
        <f t="shared" si="339"/>
        <v>0</v>
      </c>
      <c r="CE105" s="23"/>
      <c r="CF105" s="23"/>
      <c r="CG105" s="23"/>
      <c r="CH105" s="23"/>
      <c r="CI105" s="23"/>
      <c r="CJ105" s="23"/>
      <c r="CK105" s="23"/>
      <c r="CL105" s="19"/>
      <c r="CM105" s="33"/>
      <c r="CN105" s="33"/>
      <c r="CO105" s="33"/>
      <c r="CP105" s="33"/>
      <c r="CQ105" s="33"/>
      <c r="CR105" s="33"/>
      <c r="CS105" s="33">
        <f t="shared" si="330"/>
        <v>0</v>
      </c>
      <c r="CT105" s="33"/>
      <c r="CU105" s="33"/>
      <c r="CV105" s="33"/>
      <c r="CW105" s="33"/>
      <c r="CX105" s="33"/>
      <c r="CY105" s="33"/>
      <c r="CZ105" s="33">
        <f t="shared" si="331"/>
        <v>0</v>
      </c>
      <c r="DA105" s="36">
        <f t="shared" si="335"/>
        <v>0</v>
      </c>
      <c r="DB105" s="23"/>
      <c r="DC105" s="23"/>
      <c r="DD105" s="23"/>
      <c r="DE105" s="23"/>
      <c r="DF105" s="23"/>
      <c r="DG105" s="23"/>
      <c r="DH105" s="24">
        <f t="shared" si="336"/>
        <v>0</v>
      </c>
      <c r="DI105" s="23"/>
      <c r="DJ105" s="23"/>
      <c r="DK105" s="23"/>
      <c r="DL105" s="23"/>
      <c r="DM105" s="23"/>
      <c r="DN105" s="23"/>
      <c r="DO105" s="23">
        <f t="shared" si="337"/>
        <v>0</v>
      </c>
      <c r="DP105" s="23">
        <f t="shared" si="338"/>
        <v>0</v>
      </c>
      <c r="DQ105" s="23"/>
      <c r="DR105" s="23"/>
      <c r="DS105" s="23"/>
      <c r="DT105" s="23"/>
      <c r="DU105" s="23"/>
      <c r="DV105" s="23"/>
      <c r="DW105" s="23">
        <f t="shared" si="332"/>
        <v>0</v>
      </c>
      <c r="DX105" s="23"/>
      <c r="DY105" s="23"/>
      <c r="DZ105" s="23"/>
      <c r="EA105" s="23"/>
      <c r="EB105" s="23"/>
      <c r="EC105" s="23"/>
      <c r="ED105" s="23">
        <f t="shared" si="333"/>
        <v>0</v>
      </c>
      <c r="EE105" s="92">
        <f t="shared" si="334"/>
        <v>0</v>
      </c>
      <c r="EF105" s="23"/>
      <c r="EG105" s="23"/>
      <c r="EH105" s="23"/>
      <c r="EI105" s="23"/>
      <c r="EJ105" s="23"/>
      <c r="EK105" s="19"/>
      <c r="EL105" s="24">
        <f t="shared" si="329"/>
        <v>0</v>
      </c>
      <c r="EM105" s="19"/>
      <c r="EN105" s="19"/>
      <c r="EO105" s="19"/>
      <c r="EP105" s="19"/>
      <c r="EQ105" s="19"/>
      <c r="ER105" s="19"/>
      <c r="ES105" s="19"/>
      <c r="ET105" s="19"/>
    </row>
    <row r="106" spans="1:150" x14ac:dyDescent="0.25">
      <c r="A106">
        <f t="shared" si="328"/>
        <v>102</v>
      </c>
      <c r="B106" t="str">
        <f t="shared" si="327"/>
        <v>J20-1175</v>
      </c>
      <c r="C106" s="19" t="s">
        <v>249</v>
      </c>
      <c r="D106" s="20" t="s">
        <v>250</v>
      </c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0"/>
      <c r="R106" s="19"/>
      <c r="S106" s="19"/>
      <c r="T106" s="22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24">
        <f>AG84+AI84</f>
        <v>0</v>
      </c>
      <c r="AH106" s="19"/>
      <c r="AI106" s="19"/>
      <c r="AJ106" s="19"/>
      <c r="AK106" s="19"/>
      <c r="AL106" s="24">
        <f>AL84+AN84</f>
        <v>0</v>
      </c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24">
        <f>BA84+BC84</f>
        <v>0</v>
      </c>
      <c r="BB106" s="19"/>
      <c r="BC106" s="19"/>
      <c r="BD106" s="19"/>
      <c r="BE106" s="19"/>
      <c r="BF106" s="22"/>
      <c r="BG106" s="22"/>
      <c r="BH106" s="19"/>
      <c r="BI106" s="19"/>
      <c r="BJ106" s="19"/>
      <c r="BK106" s="22"/>
      <c r="BL106" s="22"/>
      <c r="BM106" s="19"/>
      <c r="BN106" s="19"/>
      <c r="BO106" s="19"/>
      <c r="BP106" s="19"/>
      <c r="BQ106" s="19"/>
      <c r="BR106" s="19"/>
      <c r="BS106" s="19"/>
      <c r="BT106" s="19"/>
      <c r="BU106" s="22"/>
      <c r="BV106" s="23">
        <f>42234+2325</f>
        <v>44559</v>
      </c>
      <c r="BW106" s="24">
        <f t="shared" si="341"/>
        <v>44559</v>
      </c>
      <c r="BX106" s="23"/>
      <c r="BY106" s="23"/>
      <c r="BZ106" s="23"/>
      <c r="CA106" s="23"/>
      <c r="CB106" s="23"/>
      <c r="CC106" s="23"/>
      <c r="CD106" s="23">
        <f t="shared" si="339"/>
        <v>0</v>
      </c>
      <c r="CE106" s="23"/>
      <c r="CF106" s="23"/>
      <c r="CG106" s="23"/>
      <c r="CH106" s="23"/>
      <c r="CI106" s="23"/>
      <c r="CJ106" s="23"/>
      <c r="CK106" s="23"/>
      <c r="CL106" s="19"/>
      <c r="CM106" s="33"/>
      <c r="CN106" s="33"/>
      <c r="CO106" s="33"/>
      <c r="CP106" s="33"/>
      <c r="CQ106" s="33"/>
      <c r="CR106" s="33"/>
      <c r="CS106" s="33">
        <f t="shared" si="330"/>
        <v>0</v>
      </c>
      <c r="CT106" s="33"/>
      <c r="CU106" s="33"/>
      <c r="CV106" s="33"/>
      <c r="CW106" s="33"/>
      <c r="CX106" s="33"/>
      <c r="CY106" s="33"/>
      <c r="CZ106" s="33">
        <f t="shared" si="331"/>
        <v>0</v>
      </c>
      <c r="DA106" s="36">
        <f t="shared" si="335"/>
        <v>0</v>
      </c>
      <c r="DB106" s="23"/>
      <c r="DC106" s="23"/>
      <c r="DD106" s="23"/>
      <c r="DE106" s="23"/>
      <c r="DF106" s="23"/>
      <c r="DG106" s="23"/>
      <c r="DH106" s="24">
        <f t="shared" si="336"/>
        <v>0</v>
      </c>
      <c r="DI106" s="23"/>
      <c r="DJ106" s="23"/>
      <c r="DK106" s="23"/>
      <c r="DL106" s="23"/>
      <c r="DM106" s="23"/>
      <c r="DN106" s="23"/>
      <c r="DO106" s="23">
        <f t="shared" si="337"/>
        <v>0</v>
      </c>
      <c r="DP106" s="23">
        <f t="shared" si="338"/>
        <v>0</v>
      </c>
      <c r="DQ106" s="23"/>
      <c r="DR106" s="23"/>
      <c r="DS106" s="23"/>
      <c r="DT106" s="23"/>
      <c r="DU106" s="23"/>
      <c r="DV106" s="23"/>
      <c r="DW106" s="23">
        <f t="shared" si="332"/>
        <v>0</v>
      </c>
      <c r="DX106" s="23"/>
      <c r="DY106" s="23"/>
      <c r="DZ106" s="23"/>
      <c r="EA106" s="23"/>
      <c r="EB106" s="23"/>
      <c r="EC106" s="23"/>
      <c r="ED106" s="23">
        <f t="shared" si="333"/>
        <v>0</v>
      </c>
      <c r="EE106" s="92">
        <f t="shared" si="334"/>
        <v>0</v>
      </c>
      <c r="EF106" s="23"/>
      <c r="EG106" s="23"/>
      <c r="EH106" s="23"/>
      <c r="EI106" s="23"/>
      <c r="EJ106" s="23"/>
      <c r="EK106" s="19"/>
      <c r="EL106" s="24">
        <f t="shared" si="329"/>
        <v>0</v>
      </c>
      <c r="EM106" s="19"/>
      <c r="EN106" s="19"/>
      <c r="EO106" s="19"/>
      <c r="EP106" s="19"/>
      <c r="EQ106" s="19"/>
      <c r="ER106" s="19"/>
      <c r="ES106" s="19"/>
      <c r="ET106" s="19"/>
    </row>
    <row r="107" spans="1:150" x14ac:dyDescent="0.25">
      <c r="A107">
        <f t="shared" si="328"/>
        <v>103</v>
      </c>
      <c r="B107" t="str">
        <f t="shared" si="327"/>
        <v>J20-0920</v>
      </c>
      <c r="C107" s="19" t="s">
        <v>251</v>
      </c>
      <c r="D107" s="20" t="s">
        <v>252</v>
      </c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0"/>
      <c r="R107" s="19"/>
      <c r="S107" s="19"/>
      <c r="T107" s="22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24"/>
      <c r="AH107" s="19"/>
      <c r="AI107" s="19"/>
      <c r="AJ107" s="19"/>
      <c r="AK107" s="19"/>
      <c r="AL107" s="24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24"/>
      <c r="BB107" s="19"/>
      <c r="BC107" s="19"/>
      <c r="BD107" s="19"/>
      <c r="BE107" s="19"/>
      <c r="BF107" s="22"/>
      <c r="BG107" s="22"/>
      <c r="BH107" s="19"/>
      <c r="BI107" s="19"/>
      <c r="BJ107" s="19"/>
      <c r="BK107" s="22"/>
      <c r="BL107" s="22"/>
      <c r="BM107" s="19"/>
      <c r="BN107" s="19"/>
      <c r="BO107" s="19"/>
      <c r="BP107" s="19"/>
      <c r="BQ107" s="19"/>
      <c r="BR107" s="19"/>
      <c r="BS107" s="19"/>
      <c r="BT107" s="19"/>
      <c r="BU107" s="22"/>
      <c r="BV107" s="23">
        <f>42233+5156</f>
        <v>47389</v>
      </c>
      <c r="BW107" s="24">
        <f t="shared" si="341"/>
        <v>47389</v>
      </c>
      <c r="BX107" s="23"/>
      <c r="BY107" s="23"/>
      <c r="BZ107" s="23"/>
      <c r="CA107" s="23"/>
      <c r="CB107" s="23"/>
      <c r="CC107" s="23"/>
      <c r="CD107" s="23">
        <f t="shared" si="339"/>
        <v>0</v>
      </c>
      <c r="CE107" s="23"/>
      <c r="CF107" s="23"/>
      <c r="CG107" s="23"/>
      <c r="CH107" s="23"/>
      <c r="CI107" s="23"/>
      <c r="CJ107" s="23"/>
      <c r="CK107" s="23"/>
      <c r="CL107" s="19"/>
      <c r="CM107" s="33"/>
      <c r="CN107" s="33"/>
      <c r="CO107" s="33"/>
      <c r="CP107" s="33"/>
      <c r="CQ107" s="33"/>
      <c r="CR107" s="33"/>
      <c r="CS107" s="33">
        <f t="shared" si="330"/>
        <v>0</v>
      </c>
      <c r="CT107" s="33"/>
      <c r="CU107" s="33"/>
      <c r="CV107" s="33"/>
      <c r="CW107" s="33"/>
      <c r="CX107" s="33"/>
      <c r="CY107" s="33"/>
      <c r="CZ107" s="33">
        <f t="shared" si="331"/>
        <v>0</v>
      </c>
      <c r="DA107" s="36">
        <f t="shared" si="335"/>
        <v>0</v>
      </c>
      <c r="DB107" s="23"/>
      <c r="DC107" s="23"/>
      <c r="DD107" s="23"/>
      <c r="DE107" s="23"/>
      <c r="DF107" s="23"/>
      <c r="DG107" s="23"/>
      <c r="DH107" s="24">
        <f t="shared" si="336"/>
        <v>0</v>
      </c>
      <c r="DI107" s="23"/>
      <c r="DJ107" s="23"/>
      <c r="DK107" s="23"/>
      <c r="DL107" s="23"/>
      <c r="DM107" s="23"/>
      <c r="DN107" s="23"/>
      <c r="DO107" s="23">
        <f t="shared" si="337"/>
        <v>0</v>
      </c>
      <c r="DP107" s="23">
        <f t="shared" si="338"/>
        <v>0</v>
      </c>
      <c r="DQ107" s="23"/>
      <c r="DR107" s="23"/>
      <c r="DS107" s="23"/>
      <c r="DT107" s="23"/>
      <c r="DU107" s="23"/>
      <c r="DV107" s="23"/>
      <c r="DW107" s="23">
        <f t="shared" si="332"/>
        <v>0</v>
      </c>
      <c r="DX107" s="23"/>
      <c r="DY107" s="23"/>
      <c r="DZ107" s="23"/>
      <c r="EA107" s="23"/>
      <c r="EB107" s="23"/>
      <c r="EC107" s="23"/>
      <c r="ED107" s="23">
        <f t="shared" si="333"/>
        <v>0</v>
      </c>
      <c r="EE107" s="92">
        <f t="shared" si="334"/>
        <v>0</v>
      </c>
      <c r="EF107" s="23"/>
      <c r="EG107" s="23"/>
      <c r="EH107" s="23"/>
      <c r="EI107" s="23"/>
      <c r="EJ107" s="23"/>
      <c r="EK107" s="19"/>
      <c r="EL107" s="24">
        <f t="shared" si="329"/>
        <v>0</v>
      </c>
      <c r="EM107" s="19"/>
      <c r="EN107" s="19"/>
      <c r="EO107" s="19"/>
      <c r="EP107" s="19"/>
      <c r="EQ107" s="19"/>
      <c r="ER107" s="19"/>
      <c r="ES107" s="19"/>
      <c r="ET107" s="19"/>
    </row>
    <row r="108" spans="1:150" x14ac:dyDescent="0.25">
      <c r="A108">
        <f t="shared" si="328"/>
        <v>104</v>
      </c>
      <c r="B108" t="str">
        <f t="shared" si="327"/>
        <v>J21-0094</v>
      </c>
      <c r="C108" s="19" t="s">
        <v>255</v>
      </c>
      <c r="D108" s="20" t="s">
        <v>256</v>
      </c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0"/>
      <c r="R108" s="19"/>
      <c r="S108" s="19"/>
      <c r="T108" s="22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24"/>
      <c r="AH108" s="19"/>
      <c r="AI108" s="19"/>
      <c r="AJ108" s="19"/>
      <c r="AK108" s="19"/>
      <c r="AL108" s="24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24"/>
      <c r="BB108" s="19"/>
      <c r="BC108" s="19"/>
      <c r="BD108" s="19"/>
      <c r="BE108" s="19"/>
      <c r="BF108" s="22"/>
      <c r="BG108" s="22"/>
      <c r="BH108" s="19"/>
      <c r="BI108" s="19"/>
      <c r="BJ108" s="19"/>
      <c r="BK108" s="22"/>
      <c r="BL108" s="22"/>
      <c r="BM108" s="19"/>
      <c r="BN108" s="19"/>
      <c r="BO108" s="19"/>
      <c r="BP108" s="19"/>
      <c r="BQ108" s="19"/>
      <c r="BR108" s="19"/>
      <c r="BS108" s="19"/>
      <c r="BT108" s="19"/>
      <c r="BU108" s="22"/>
      <c r="BV108" s="23"/>
      <c r="BW108" s="19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4"/>
      <c r="CM108" s="33">
        <v>60486</v>
      </c>
      <c r="CN108" s="33"/>
      <c r="CO108" s="33"/>
      <c r="CP108" s="33"/>
      <c r="CQ108" s="33">
        <v>302</v>
      </c>
      <c r="CR108" s="33">
        <v>7</v>
      </c>
      <c r="CS108" s="33">
        <f>SUM(CM108:CP108)</f>
        <v>60486</v>
      </c>
      <c r="CT108" s="34">
        <v>47260</v>
      </c>
      <c r="CU108" s="33"/>
      <c r="CV108" s="33"/>
      <c r="CW108" s="33"/>
      <c r="CX108" s="33">
        <v>186</v>
      </c>
      <c r="CY108" s="33">
        <v>7</v>
      </c>
      <c r="CZ108" s="33">
        <f t="shared" si="331"/>
        <v>47260</v>
      </c>
      <c r="DA108" s="36">
        <f t="shared" si="335"/>
        <v>107746</v>
      </c>
      <c r="DB108" s="23">
        <v>53098</v>
      </c>
      <c r="DC108" s="23"/>
      <c r="DD108" s="23"/>
      <c r="DE108" s="23"/>
      <c r="DF108" s="23">
        <v>266</v>
      </c>
      <c r="DG108" s="23">
        <v>6</v>
      </c>
      <c r="DH108" s="24">
        <f t="shared" si="336"/>
        <v>53098</v>
      </c>
      <c r="DI108" s="23">
        <v>66122</v>
      </c>
      <c r="DJ108" s="23"/>
      <c r="DK108" s="23"/>
      <c r="DL108" s="23"/>
      <c r="DM108" s="23">
        <v>216</v>
      </c>
      <c r="DN108" s="23">
        <v>7</v>
      </c>
      <c r="DO108" s="23">
        <f t="shared" si="337"/>
        <v>66122</v>
      </c>
      <c r="DP108" s="23">
        <f t="shared" si="338"/>
        <v>119220</v>
      </c>
      <c r="DQ108" s="23"/>
      <c r="DR108" s="23"/>
      <c r="DS108" s="23"/>
      <c r="DT108" s="23"/>
      <c r="DU108" s="23">
        <v>3157</v>
      </c>
      <c r="DV108" s="23"/>
      <c r="DW108" s="23">
        <f t="shared" si="332"/>
        <v>0</v>
      </c>
      <c r="DX108" s="23">
        <v>61113</v>
      </c>
      <c r="DY108" s="23"/>
      <c r="DZ108" s="23"/>
      <c r="EA108" s="23"/>
      <c r="EB108" s="23">
        <v>1947</v>
      </c>
      <c r="EC108" s="23">
        <v>7</v>
      </c>
      <c r="ED108" s="23">
        <f t="shared" si="333"/>
        <v>61113</v>
      </c>
      <c r="EE108" s="92">
        <f t="shared" si="334"/>
        <v>61113</v>
      </c>
      <c r="EF108" s="23">
        <v>59600</v>
      </c>
      <c r="EG108" s="23">
        <v>3424</v>
      </c>
      <c r="EH108" s="23">
        <v>0</v>
      </c>
      <c r="EI108" s="23">
        <v>0</v>
      </c>
      <c r="EJ108" s="23">
        <v>2981</v>
      </c>
      <c r="EK108" s="19">
        <v>8</v>
      </c>
      <c r="EL108" s="24">
        <f t="shared" si="329"/>
        <v>63024</v>
      </c>
      <c r="EM108" s="19"/>
      <c r="EN108" s="19"/>
      <c r="EO108" s="19"/>
      <c r="EP108" s="19"/>
      <c r="EQ108" s="19"/>
      <c r="ER108" s="19"/>
      <c r="ES108" s="19"/>
      <c r="ET108" s="19"/>
    </row>
    <row r="109" spans="1:150" x14ac:dyDescent="0.25">
      <c r="A109">
        <f t="shared" si="328"/>
        <v>105</v>
      </c>
      <c r="B109" t="str">
        <f t="shared" si="327"/>
        <v>J20-1079</v>
      </c>
      <c r="C109" s="19" t="s">
        <v>257</v>
      </c>
      <c r="D109" s="20" t="s">
        <v>258</v>
      </c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0"/>
      <c r="R109" s="19"/>
      <c r="S109" s="19"/>
      <c r="T109" s="22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24"/>
      <c r="AH109" s="19"/>
      <c r="AI109" s="19"/>
      <c r="AJ109" s="19"/>
      <c r="AK109" s="19"/>
      <c r="AL109" s="24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24"/>
      <c r="BB109" s="19"/>
      <c r="BC109" s="19"/>
      <c r="BD109" s="19"/>
      <c r="BE109" s="19"/>
      <c r="BF109" s="22"/>
      <c r="BG109" s="22"/>
      <c r="BH109" s="19"/>
      <c r="BI109" s="19"/>
      <c r="BJ109" s="19"/>
      <c r="BK109" s="22"/>
      <c r="BL109" s="22"/>
      <c r="BM109" s="19"/>
      <c r="BN109" s="19"/>
      <c r="BO109" s="19"/>
      <c r="BP109" s="19"/>
      <c r="BQ109" s="19"/>
      <c r="BR109" s="19"/>
      <c r="BS109" s="19"/>
      <c r="BT109" s="19"/>
      <c r="BU109" s="22"/>
      <c r="BV109" s="23"/>
      <c r="BW109" s="19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4"/>
      <c r="CM109" s="33"/>
      <c r="CN109" s="33"/>
      <c r="CO109" s="33"/>
      <c r="CP109" s="33"/>
      <c r="CQ109" s="33"/>
      <c r="CR109" s="33"/>
      <c r="CS109" s="33">
        <f t="shared" si="330"/>
        <v>0</v>
      </c>
      <c r="CT109" s="33">
        <v>3860</v>
      </c>
      <c r="CU109" s="33">
        <v>1314</v>
      </c>
      <c r="CV109" s="33"/>
      <c r="CW109" s="33"/>
      <c r="CX109" s="33"/>
      <c r="CY109" s="33"/>
      <c r="CZ109" s="33">
        <f t="shared" si="331"/>
        <v>5174</v>
      </c>
      <c r="DA109" s="36">
        <f t="shared" si="335"/>
        <v>5174</v>
      </c>
      <c r="DB109" s="23"/>
      <c r="DC109" s="23"/>
      <c r="DD109" s="23"/>
      <c r="DE109" s="23"/>
      <c r="DF109" s="23"/>
      <c r="DG109" s="23"/>
      <c r="DH109" s="24">
        <f t="shared" si="336"/>
        <v>0</v>
      </c>
      <c r="DI109" s="23"/>
      <c r="DJ109" s="23"/>
      <c r="DK109" s="23"/>
      <c r="DL109" s="23"/>
      <c r="DM109" s="23"/>
      <c r="DN109" s="23"/>
      <c r="DO109" s="23">
        <f t="shared" si="337"/>
        <v>0</v>
      </c>
      <c r="DP109" s="23">
        <f t="shared" si="338"/>
        <v>0</v>
      </c>
      <c r="DQ109" s="23"/>
      <c r="DR109" s="23"/>
      <c r="DS109" s="23"/>
      <c r="DT109" s="23"/>
      <c r="DU109" s="23"/>
      <c r="DV109" s="23"/>
      <c r="DW109" s="23">
        <f t="shared" si="332"/>
        <v>0</v>
      </c>
      <c r="DX109" s="23"/>
      <c r="DY109" s="23"/>
      <c r="DZ109" s="23"/>
      <c r="EA109" s="23"/>
      <c r="EB109" s="23"/>
      <c r="EC109" s="23"/>
      <c r="ED109" s="23">
        <f t="shared" si="333"/>
        <v>0</v>
      </c>
      <c r="EE109" s="92">
        <f t="shared" si="334"/>
        <v>0</v>
      </c>
      <c r="EF109" s="23"/>
      <c r="EG109" s="23"/>
      <c r="EH109" s="23"/>
      <c r="EI109" s="23"/>
      <c r="EJ109" s="23"/>
      <c r="EK109" s="19"/>
      <c r="EL109" s="24">
        <f t="shared" si="329"/>
        <v>0</v>
      </c>
      <c r="EM109" s="19"/>
      <c r="EN109" s="19"/>
      <c r="EO109" s="19"/>
      <c r="EP109" s="19"/>
      <c r="EQ109" s="19"/>
      <c r="ER109" s="19"/>
      <c r="ES109" s="19"/>
      <c r="ET109" s="19"/>
    </row>
    <row r="110" spans="1:150" x14ac:dyDescent="0.25">
      <c r="A110">
        <f t="shared" si="328"/>
        <v>106</v>
      </c>
      <c r="B110" t="str">
        <f t="shared" si="327"/>
        <v>J21-0211</v>
      </c>
      <c r="C110" s="19" t="s">
        <v>259</v>
      </c>
      <c r="D110" s="20" t="s">
        <v>260</v>
      </c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0"/>
      <c r="R110" s="19"/>
      <c r="S110" s="19"/>
      <c r="T110" s="22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24"/>
      <c r="AH110" s="19"/>
      <c r="AI110" s="19"/>
      <c r="AJ110" s="19"/>
      <c r="AK110" s="19"/>
      <c r="AL110" s="24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24"/>
      <c r="BB110" s="19"/>
      <c r="BC110" s="19"/>
      <c r="BD110" s="19"/>
      <c r="BE110" s="19"/>
      <c r="BF110" s="22"/>
      <c r="BG110" s="22"/>
      <c r="BH110" s="19"/>
      <c r="BI110" s="19"/>
      <c r="BJ110" s="19"/>
      <c r="BK110" s="22"/>
      <c r="BL110" s="22"/>
      <c r="BM110" s="19"/>
      <c r="BN110" s="19"/>
      <c r="BO110" s="19"/>
      <c r="BP110" s="19"/>
      <c r="BQ110" s="19"/>
      <c r="BR110" s="19"/>
      <c r="BS110" s="19"/>
      <c r="BT110" s="19"/>
      <c r="BU110" s="22"/>
      <c r="BV110" s="23"/>
      <c r="BW110" s="19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4"/>
      <c r="CM110" s="33"/>
      <c r="CN110" s="33"/>
      <c r="CO110" s="33"/>
      <c r="CP110" s="33"/>
      <c r="CQ110" s="33"/>
      <c r="CR110" s="33"/>
      <c r="CS110" s="33">
        <f t="shared" si="330"/>
        <v>0</v>
      </c>
      <c r="CT110" s="33">
        <v>184310</v>
      </c>
      <c r="CU110" s="33"/>
      <c r="CV110" s="33"/>
      <c r="CW110" s="33"/>
      <c r="CX110" s="33">
        <v>751</v>
      </c>
      <c r="CY110" s="33">
        <v>27</v>
      </c>
      <c r="CZ110" s="33">
        <f t="shared" si="331"/>
        <v>184310</v>
      </c>
      <c r="DA110" s="36">
        <f t="shared" si="335"/>
        <v>184310</v>
      </c>
      <c r="DB110" s="23">
        <f>369008+8060</f>
        <v>377068</v>
      </c>
      <c r="DC110" s="23">
        <f>811+407</f>
        <v>1218</v>
      </c>
      <c r="DD110" s="23"/>
      <c r="DE110" s="23"/>
      <c r="DF110" s="23">
        <v>2391</v>
      </c>
      <c r="DG110" s="23">
        <v>70</v>
      </c>
      <c r="DH110" s="24">
        <f t="shared" si="336"/>
        <v>378286</v>
      </c>
      <c r="DI110" s="23">
        <f>388252+14120</f>
        <v>402372</v>
      </c>
      <c r="DJ110" s="23">
        <v>14187</v>
      </c>
      <c r="DK110" s="23"/>
      <c r="DL110" s="23">
        <v>2000</v>
      </c>
      <c r="DM110" s="23">
        <v>2058</v>
      </c>
      <c r="DN110" s="23">
        <v>64</v>
      </c>
      <c r="DO110" s="23">
        <f t="shared" si="337"/>
        <v>418559</v>
      </c>
      <c r="DP110" s="23">
        <f t="shared" si="338"/>
        <v>796845</v>
      </c>
      <c r="DQ110" s="23">
        <f>26920+385911</f>
        <v>412831</v>
      </c>
      <c r="DR110" s="23">
        <f>8396+142507</f>
        <v>150903</v>
      </c>
      <c r="DS110" s="23"/>
      <c r="DT110" s="23"/>
      <c r="DU110" s="23">
        <v>26524</v>
      </c>
      <c r="DV110" s="23">
        <v>70</v>
      </c>
      <c r="DW110" s="23">
        <f t="shared" si="332"/>
        <v>563734</v>
      </c>
      <c r="DX110" s="23">
        <v>443300</v>
      </c>
      <c r="DY110" s="23">
        <v>198641</v>
      </c>
      <c r="DZ110" s="23"/>
      <c r="EA110" s="23"/>
      <c r="EB110" s="23">
        <v>20892</v>
      </c>
      <c r="EC110" s="23">
        <v>70</v>
      </c>
      <c r="ED110" s="23">
        <f t="shared" si="333"/>
        <v>641941</v>
      </c>
      <c r="EE110" s="92">
        <f t="shared" si="334"/>
        <v>1205675</v>
      </c>
      <c r="EF110" s="23">
        <v>415042</v>
      </c>
      <c r="EG110" s="23">
        <v>231032</v>
      </c>
      <c r="EH110" s="23">
        <v>0</v>
      </c>
      <c r="EI110" s="23">
        <v>0</v>
      </c>
      <c r="EJ110" s="23">
        <v>26462</v>
      </c>
      <c r="EK110" s="19">
        <v>70</v>
      </c>
      <c r="EL110" s="24">
        <f t="shared" si="329"/>
        <v>646074</v>
      </c>
      <c r="EM110" s="19"/>
      <c r="EN110" s="19"/>
      <c r="EO110" s="19"/>
      <c r="EP110" s="19"/>
      <c r="EQ110" s="19"/>
      <c r="ER110" s="19"/>
      <c r="ES110" s="19"/>
      <c r="ET110" s="19"/>
    </row>
    <row r="111" spans="1:150" x14ac:dyDescent="0.25">
      <c r="A111">
        <f t="shared" si="328"/>
        <v>107</v>
      </c>
      <c r="B111" t="str">
        <f t="shared" si="327"/>
        <v>J20-1374</v>
      </c>
      <c r="C111" s="19" t="s">
        <v>261</v>
      </c>
      <c r="D111" s="20" t="s">
        <v>262</v>
      </c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0"/>
      <c r="R111" s="19"/>
      <c r="S111" s="19"/>
      <c r="T111" s="22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24"/>
      <c r="AH111" s="19"/>
      <c r="AI111" s="19"/>
      <c r="AJ111" s="19"/>
      <c r="AK111" s="19"/>
      <c r="AL111" s="24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24"/>
      <c r="BB111" s="19"/>
      <c r="BC111" s="19"/>
      <c r="BD111" s="19"/>
      <c r="BE111" s="19"/>
      <c r="BF111" s="22"/>
      <c r="BG111" s="22"/>
      <c r="BH111" s="19"/>
      <c r="BI111" s="19"/>
      <c r="BJ111" s="19"/>
      <c r="BK111" s="22"/>
      <c r="BL111" s="22"/>
      <c r="BM111" s="19"/>
      <c r="BN111" s="19"/>
      <c r="BO111" s="19"/>
      <c r="BP111" s="19"/>
      <c r="BQ111" s="19"/>
      <c r="BR111" s="19"/>
      <c r="BS111" s="19"/>
      <c r="BT111" s="19"/>
      <c r="BU111" s="22"/>
      <c r="BV111" s="23"/>
      <c r="BW111" s="19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4"/>
      <c r="CM111" s="33"/>
      <c r="CN111" s="33"/>
      <c r="CO111" s="33"/>
      <c r="CP111" s="33"/>
      <c r="CQ111" s="33"/>
      <c r="CR111" s="33"/>
      <c r="CS111" s="33">
        <f t="shared" si="330"/>
        <v>0</v>
      </c>
      <c r="CT111" s="33">
        <v>41470</v>
      </c>
      <c r="CU111" s="33"/>
      <c r="CV111" s="33">
        <v>4550</v>
      </c>
      <c r="CW111" s="33"/>
      <c r="CX111" s="33">
        <v>208</v>
      </c>
      <c r="CY111" s="33">
        <v>7</v>
      </c>
      <c r="CZ111" s="33">
        <f t="shared" si="331"/>
        <v>46020</v>
      </c>
      <c r="DA111" s="36">
        <f t="shared" si="335"/>
        <v>46020</v>
      </c>
      <c r="DB111" s="23">
        <v>41570</v>
      </c>
      <c r="DC111" s="23"/>
      <c r="DD111" s="23">
        <v>5250</v>
      </c>
      <c r="DE111" s="23"/>
      <c r="DF111" s="23">
        <v>273</v>
      </c>
      <c r="DG111" s="23">
        <v>7</v>
      </c>
      <c r="DH111" s="24">
        <f t="shared" si="336"/>
        <v>46820</v>
      </c>
      <c r="DI111" s="23">
        <v>19570</v>
      </c>
      <c r="DJ111" s="23"/>
      <c r="DK111" s="23">
        <v>1700</v>
      </c>
      <c r="DL111" s="23"/>
      <c r="DM111" s="23">
        <v>87</v>
      </c>
      <c r="DN111" s="23">
        <v>7</v>
      </c>
      <c r="DO111" s="23">
        <f t="shared" si="337"/>
        <v>21270</v>
      </c>
      <c r="DP111" s="23">
        <f t="shared" si="338"/>
        <v>68090</v>
      </c>
      <c r="DQ111" s="23"/>
      <c r="DR111" s="23"/>
      <c r="DS111" s="23"/>
      <c r="DT111" s="23"/>
      <c r="DU111" s="23"/>
      <c r="DV111" s="23"/>
      <c r="DW111" s="23">
        <f t="shared" si="332"/>
        <v>0</v>
      </c>
      <c r="DX111" s="23"/>
      <c r="DY111" s="23"/>
      <c r="DZ111" s="23"/>
      <c r="EA111" s="23"/>
      <c r="EB111" s="23"/>
      <c r="EC111" s="23"/>
      <c r="ED111" s="23">
        <f t="shared" si="333"/>
        <v>0</v>
      </c>
      <c r="EE111" s="92">
        <f t="shared" si="334"/>
        <v>0</v>
      </c>
      <c r="EF111" s="23"/>
      <c r="EG111" s="23"/>
      <c r="EH111" s="23"/>
      <c r="EI111" s="23"/>
      <c r="EJ111" s="23"/>
      <c r="EK111" s="19"/>
      <c r="EL111" s="24">
        <f t="shared" si="329"/>
        <v>0</v>
      </c>
      <c r="EM111" s="19"/>
      <c r="EN111" s="19"/>
      <c r="EO111" s="19"/>
      <c r="EP111" s="19"/>
      <c r="EQ111" s="19"/>
      <c r="ER111" s="19"/>
      <c r="ES111" s="19"/>
      <c r="ET111" s="19"/>
    </row>
    <row r="112" spans="1:150" x14ac:dyDescent="0.25">
      <c r="A112">
        <f t="shared" si="328"/>
        <v>108</v>
      </c>
      <c r="B112" t="str">
        <f t="shared" si="327"/>
        <v>J21-0189</v>
      </c>
      <c r="C112" s="19" t="s">
        <v>265</v>
      </c>
      <c r="D112" s="20" t="s">
        <v>266</v>
      </c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0"/>
      <c r="R112" s="19"/>
      <c r="S112" s="19"/>
      <c r="T112" s="22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24"/>
      <c r="AH112" s="19"/>
      <c r="AI112" s="19"/>
      <c r="AJ112" s="19"/>
      <c r="AK112" s="19"/>
      <c r="AL112" s="24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24"/>
      <c r="BB112" s="19"/>
      <c r="BC112" s="19"/>
      <c r="BD112" s="19"/>
      <c r="BE112" s="19"/>
      <c r="BF112" s="22"/>
      <c r="BG112" s="22"/>
      <c r="BH112" s="19"/>
      <c r="BI112" s="19"/>
      <c r="BJ112" s="19"/>
      <c r="BK112" s="22"/>
      <c r="BL112" s="22"/>
      <c r="BM112" s="19"/>
      <c r="BN112" s="19"/>
      <c r="BO112" s="19"/>
      <c r="BP112" s="19"/>
      <c r="BQ112" s="19"/>
      <c r="BR112" s="19"/>
      <c r="BS112" s="19"/>
      <c r="BT112" s="19"/>
      <c r="BU112" s="22"/>
      <c r="BV112" s="23"/>
      <c r="BW112" s="19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4"/>
      <c r="CM112" s="33"/>
      <c r="CN112" s="33"/>
      <c r="CO112" s="33"/>
      <c r="CP112" s="33"/>
      <c r="CQ112" s="33"/>
      <c r="CR112" s="33"/>
      <c r="CS112" s="33">
        <f t="shared" si="330"/>
        <v>0</v>
      </c>
      <c r="CT112" s="33">
        <v>17640</v>
      </c>
      <c r="CU112" s="33">
        <v>8275</v>
      </c>
      <c r="CV112" s="33"/>
      <c r="CW112" s="33"/>
      <c r="CX112" s="33"/>
      <c r="CY112" s="33"/>
      <c r="CZ112" s="33">
        <f t="shared" si="331"/>
        <v>25915</v>
      </c>
      <c r="DA112" s="36">
        <f t="shared" si="335"/>
        <v>25915</v>
      </c>
      <c r="DB112" s="23">
        <v>8820</v>
      </c>
      <c r="DC112" s="23">
        <v>3307</v>
      </c>
      <c r="DD112" s="23"/>
      <c r="DE112" s="23"/>
      <c r="DF112" s="23"/>
      <c r="DG112" s="23"/>
      <c r="DH112" s="24">
        <f t="shared" si="336"/>
        <v>12127</v>
      </c>
      <c r="DI112" s="23"/>
      <c r="DJ112" s="23"/>
      <c r="DK112" s="23"/>
      <c r="DL112" s="23"/>
      <c r="DM112" s="23"/>
      <c r="DN112" s="23"/>
      <c r="DO112" s="23">
        <f t="shared" si="337"/>
        <v>0</v>
      </c>
      <c r="DP112" s="23">
        <f t="shared" si="338"/>
        <v>12127</v>
      </c>
      <c r="DQ112" s="23"/>
      <c r="DR112" s="23"/>
      <c r="DS112" s="23"/>
      <c r="DT112" s="23"/>
      <c r="DU112" s="23"/>
      <c r="DV112" s="23"/>
      <c r="DW112" s="23">
        <f t="shared" si="332"/>
        <v>0</v>
      </c>
      <c r="DX112" s="23"/>
      <c r="DY112" s="23"/>
      <c r="DZ112" s="23"/>
      <c r="EA112" s="23"/>
      <c r="EB112" s="23"/>
      <c r="EC112" s="23"/>
      <c r="ED112" s="23">
        <f t="shared" si="333"/>
        <v>0</v>
      </c>
      <c r="EE112" s="92">
        <f t="shared" si="334"/>
        <v>0</v>
      </c>
      <c r="EF112" s="23"/>
      <c r="EG112" s="23"/>
      <c r="EH112" s="23"/>
      <c r="EI112" s="23"/>
      <c r="EJ112" s="23"/>
      <c r="EK112" s="19"/>
      <c r="EL112" s="24">
        <f t="shared" si="329"/>
        <v>0</v>
      </c>
      <c r="EM112" s="19"/>
      <c r="EN112" s="19"/>
      <c r="EO112" s="19"/>
      <c r="EP112" s="19"/>
      <c r="EQ112" s="19"/>
      <c r="ER112" s="19"/>
      <c r="ES112" s="19"/>
      <c r="ET112" s="19"/>
    </row>
    <row r="113" spans="1:150" x14ac:dyDescent="0.25">
      <c r="A113">
        <f t="shared" si="328"/>
        <v>109</v>
      </c>
      <c r="B113" t="str">
        <f t="shared" si="327"/>
        <v>J21-0230</v>
      </c>
      <c r="C113" s="19" t="s">
        <v>269</v>
      </c>
      <c r="D113" s="20" t="s">
        <v>270</v>
      </c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0"/>
      <c r="R113" s="19"/>
      <c r="S113" s="19"/>
      <c r="T113" s="22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4"/>
      <c r="AH113" s="19"/>
      <c r="AI113" s="19"/>
      <c r="AJ113" s="19"/>
      <c r="AK113" s="19"/>
      <c r="AL113" s="24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24"/>
      <c r="BB113" s="19"/>
      <c r="BC113" s="19"/>
      <c r="BD113" s="19"/>
      <c r="BE113" s="19"/>
      <c r="BF113" s="22"/>
      <c r="BG113" s="22"/>
      <c r="BH113" s="19"/>
      <c r="BI113" s="19"/>
      <c r="BJ113" s="19"/>
      <c r="BK113" s="22"/>
      <c r="BL113" s="22"/>
      <c r="BM113" s="19"/>
      <c r="BN113" s="19"/>
      <c r="BO113" s="19"/>
      <c r="BP113" s="19"/>
      <c r="BQ113" s="19"/>
      <c r="BR113" s="19"/>
      <c r="BS113" s="19"/>
      <c r="BT113" s="19"/>
      <c r="BU113" s="22"/>
      <c r="BV113" s="23"/>
      <c r="BW113" s="19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4"/>
      <c r="CM113" s="33"/>
      <c r="CN113" s="33"/>
      <c r="CO113" s="33"/>
      <c r="CP113" s="33"/>
      <c r="CQ113" s="33"/>
      <c r="CR113" s="33"/>
      <c r="CS113" s="33">
        <f t="shared" ref="CS113:CS124" si="348">SUM(CM113:CP113)</f>
        <v>0</v>
      </c>
      <c r="CT113" s="33"/>
      <c r="CU113" s="33"/>
      <c r="CV113" s="33"/>
      <c r="CW113" s="33"/>
      <c r="CX113" s="33"/>
      <c r="CY113" s="33"/>
      <c r="CZ113" s="33"/>
      <c r="DA113" s="36">
        <f t="shared" si="335"/>
        <v>0</v>
      </c>
      <c r="DB113" s="23">
        <v>12960</v>
      </c>
      <c r="DC113" s="23"/>
      <c r="DD113" s="23"/>
      <c r="DE113" s="23"/>
      <c r="DF113" s="23"/>
      <c r="DG113" s="23"/>
      <c r="DH113" s="24">
        <f t="shared" si="336"/>
        <v>12960</v>
      </c>
      <c r="DI113" s="23"/>
      <c r="DJ113" s="23"/>
      <c r="DK113" s="23"/>
      <c r="DL113" s="23"/>
      <c r="DM113" s="23"/>
      <c r="DN113" s="23"/>
      <c r="DO113" s="23">
        <f t="shared" si="337"/>
        <v>0</v>
      </c>
      <c r="DP113" s="23">
        <f t="shared" si="338"/>
        <v>12960</v>
      </c>
      <c r="DQ113" s="23"/>
      <c r="DR113" s="23"/>
      <c r="DS113" s="23"/>
      <c r="DT113" s="23"/>
      <c r="DU113" s="23"/>
      <c r="DV113" s="23"/>
      <c r="DW113" s="23">
        <f t="shared" si="332"/>
        <v>0</v>
      </c>
      <c r="DX113" s="23"/>
      <c r="DY113" s="23"/>
      <c r="DZ113" s="23"/>
      <c r="EA113" s="23"/>
      <c r="EB113" s="23"/>
      <c r="EC113" s="23"/>
      <c r="ED113" s="23">
        <f t="shared" si="333"/>
        <v>0</v>
      </c>
      <c r="EE113" s="92">
        <f t="shared" si="334"/>
        <v>0</v>
      </c>
      <c r="EF113" s="23"/>
      <c r="EG113" s="23"/>
      <c r="EH113" s="23"/>
      <c r="EI113" s="23"/>
      <c r="EJ113" s="23"/>
      <c r="EK113" s="19"/>
      <c r="EL113" s="24">
        <f t="shared" si="329"/>
        <v>0</v>
      </c>
      <c r="EM113" s="19"/>
      <c r="EN113" s="19"/>
      <c r="EO113" s="19"/>
      <c r="EP113" s="19"/>
      <c r="EQ113" s="19"/>
      <c r="ER113" s="19"/>
      <c r="ES113" s="19"/>
      <c r="ET113" s="19"/>
    </row>
    <row r="114" spans="1:150" x14ac:dyDescent="0.25">
      <c r="A114">
        <f t="shared" si="328"/>
        <v>110</v>
      </c>
      <c r="B114" t="str">
        <f t="shared" si="327"/>
        <v>J20-1367</v>
      </c>
      <c r="C114" s="19" t="s">
        <v>273</v>
      </c>
      <c r="D114" s="20" t="s">
        <v>274</v>
      </c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0"/>
      <c r="R114" s="19"/>
      <c r="S114" s="19"/>
      <c r="T114" s="22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24"/>
      <c r="AH114" s="19"/>
      <c r="AI114" s="19"/>
      <c r="AJ114" s="19"/>
      <c r="AK114" s="19"/>
      <c r="AL114" s="24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24"/>
      <c r="BB114" s="19"/>
      <c r="BC114" s="19"/>
      <c r="BD114" s="19"/>
      <c r="BE114" s="19"/>
      <c r="BF114" s="22"/>
      <c r="BG114" s="22"/>
      <c r="BH114" s="19"/>
      <c r="BI114" s="19"/>
      <c r="BJ114" s="19"/>
      <c r="BK114" s="22"/>
      <c r="BL114" s="22"/>
      <c r="BM114" s="19"/>
      <c r="BN114" s="19"/>
      <c r="BO114" s="19"/>
      <c r="BP114" s="19"/>
      <c r="BQ114" s="19"/>
      <c r="BR114" s="19"/>
      <c r="BS114" s="19"/>
      <c r="BT114" s="19"/>
      <c r="BU114" s="22"/>
      <c r="BV114" s="23"/>
      <c r="BW114" s="19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4"/>
      <c r="CM114" s="33"/>
      <c r="CN114" s="33"/>
      <c r="CO114" s="33"/>
      <c r="CP114" s="33"/>
      <c r="CQ114" s="33"/>
      <c r="CR114" s="33"/>
      <c r="CS114" s="33">
        <f t="shared" si="348"/>
        <v>0</v>
      </c>
      <c r="CT114" s="33"/>
      <c r="CU114" s="33"/>
      <c r="CV114" s="33"/>
      <c r="CW114" s="33"/>
      <c r="CX114" s="33"/>
      <c r="CY114" s="33"/>
      <c r="CZ114" s="33"/>
      <c r="DA114" s="36">
        <f t="shared" si="335"/>
        <v>0</v>
      </c>
      <c r="DB114" s="23"/>
      <c r="DC114" s="23"/>
      <c r="DD114" s="23"/>
      <c r="DE114" s="23"/>
      <c r="DF114" s="23"/>
      <c r="DG114" s="23"/>
      <c r="DH114" s="24">
        <f t="shared" si="336"/>
        <v>0</v>
      </c>
      <c r="DI114" s="23">
        <v>3240</v>
      </c>
      <c r="DJ114" s="23">
        <v>1822</v>
      </c>
      <c r="DK114" s="23"/>
      <c r="DL114" s="23"/>
      <c r="DM114" s="23"/>
      <c r="DN114" s="23"/>
      <c r="DO114" s="23">
        <f t="shared" si="337"/>
        <v>5062</v>
      </c>
      <c r="DP114" s="23">
        <f t="shared" si="338"/>
        <v>5062</v>
      </c>
      <c r="DQ114" s="23"/>
      <c r="DR114" s="23"/>
      <c r="DS114" s="23"/>
      <c r="DT114" s="23"/>
      <c r="DU114" s="23"/>
      <c r="DV114" s="23"/>
      <c r="DW114" s="23">
        <f t="shared" si="332"/>
        <v>0</v>
      </c>
      <c r="DX114" s="23"/>
      <c r="DY114" s="23"/>
      <c r="DZ114" s="23"/>
      <c r="EA114" s="23"/>
      <c r="EB114" s="23"/>
      <c r="EC114" s="23"/>
      <c r="ED114" s="23">
        <f t="shared" si="333"/>
        <v>0</v>
      </c>
      <c r="EE114" s="92">
        <f t="shared" si="334"/>
        <v>0</v>
      </c>
      <c r="EF114" s="23"/>
      <c r="EG114" s="23"/>
      <c r="EH114" s="23"/>
      <c r="EI114" s="23"/>
      <c r="EJ114" s="23"/>
      <c r="EK114" s="19"/>
      <c r="EL114" s="24">
        <f t="shared" si="329"/>
        <v>0</v>
      </c>
      <c r="EM114" s="19"/>
      <c r="EN114" s="19"/>
      <c r="EO114" s="19"/>
      <c r="EP114" s="19"/>
      <c r="EQ114" s="19"/>
      <c r="ER114" s="19"/>
      <c r="ES114" s="19"/>
      <c r="ET114" s="19"/>
    </row>
    <row r="115" spans="1:150" x14ac:dyDescent="0.25">
      <c r="A115">
        <f t="shared" si="328"/>
        <v>111</v>
      </c>
      <c r="B115" t="str">
        <f t="shared" si="327"/>
        <v>J21-0270</v>
      </c>
      <c r="C115" s="19" t="s">
        <v>275</v>
      </c>
      <c r="D115" s="20" t="s">
        <v>276</v>
      </c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0"/>
      <c r="R115" s="19"/>
      <c r="S115" s="19"/>
      <c r="T115" s="22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24"/>
      <c r="AH115" s="19"/>
      <c r="AI115" s="19"/>
      <c r="AJ115" s="19"/>
      <c r="AK115" s="19"/>
      <c r="AL115" s="24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24"/>
      <c r="BB115" s="19"/>
      <c r="BC115" s="19"/>
      <c r="BD115" s="19"/>
      <c r="BE115" s="19"/>
      <c r="BF115" s="22"/>
      <c r="BG115" s="22"/>
      <c r="BH115" s="19"/>
      <c r="BI115" s="19"/>
      <c r="BJ115" s="19"/>
      <c r="BK115" s="22"/>
      <c r="BL115" s="22"/>
      <c r="BM115" s="19"/>
      <c r="BN115" s="19"/>
      <c r="BO115" s="19"/>
      <c r="BP115" s="19"/>
      <c r="BQ115" s="19"/>
      <c r="BR115" s="19"/>
      <c r="BS115" s="19"/>
      <c r="BT115" s="19"/>
      <c r="BU115" s="22"/>
      <c r="BV115" s="23"/>
      <c r="BW115" s="19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4"/>
      <c r="CM115" s="33"/>
      <c r="CN115" s="33"/>
      <c r="CO115" s="33"/>
      <c r="CP115" s="33"/>
      <c r="CQ115" s="33"/>
      <c r="CR115" s="33"/>
      <c r="CS115" s="33">
        <f t="shared" si="348"/>
        <v>0</v>
      </c>
      <c r="CT115" s="33"/>
      <c r="CU115" s="33"/>
      <c r="CV115" s="33"/>
      <c r="CW115" s="33"/>
      <c r="CX115" s="33"/>
      <c r="CY115" s="33"/>
      <c r="CZ115" s="33"/>
      <c r="DA115" s="36">
        <f t="shared" si="335"/>
        <v>0</v>
      </c>
      <c r="DB115" s="23"/>
      <c r="DC115" s="23"/>
      <c r="DD115" s="23"/>
      <c r="DE115" s="23"/>
      <c r="DF115" s="23"/>
      <c r="DG115" s="23"/>
      <c r="DH115" s="24">
        <f t="shared" si="336"/>
        <v>0</v>
      </c>
      <c r="DI115" s="23"/>
      <c r="DJ115" s="23"/>
      <c r="DK115" s="23"/>
      <c r="DL115" s="23"/>
      <c r="DM115" s="23"/>
      <c r="DN115" s="23"/>
      <c r="DO115" s="23">
        <f t="shared" si="337"/>
        <v>0</v>
      </c>
      <c r="DP115" s="23">
        <f t="shared" si="338"/>
        <v>0</v>
      </c>
      <c r="DQ115" s="23">
        <f>59044+21205</f>
        <v>80249</v>
      </c>
      <c r="DR115" s="23"/>
      <c r="DS115" s="23"/>
      <c r="DT115" s="23"/>
      <c r="DU115" s="23">
        <v>2952</v>
      </c>
      <c r="DV115" s="23">
        <v>8</v>
      </c>
      <c r="DW115" s="23">
        <f t="shared" si="332"/>
        <v>80249</v>
      </c>
      <c r="DX115" s="23">
        <v>90090</v>
      </c>
      <c r="DY115" s="23"/>
      <c r="DZ115" s="23"/>
      <c r="EA115" s="23"/>
      <c r="EB115" s="23">
        <v>3661</v>
      </c>
      <c r="EC115" s="23">
        <v>11</v>
      </c>
      <c r="ED115" s="23">
        <f t="shared" si="333"/>
        <v>90090</v>
      </c>
      <c r="EE115" s="92">
        <f t="shared" si="334"/>
        <v>170339</v>
      </c>
      <c r="EF115" s="23">
        <v>41340</v>
      </c>
      <c r="EG115" s="23">
        <v>3180</v>
      </c>
      <c r="EH115" s="23">
        <v>0</v>
      </c>
      <c r="EI115" s="23">
        <v>0</v>
      </c>
      <c r="EJ115" s="23">
        <v>2068</v>
      </c>
      <c r="EK115" s="19">
        <v>5</v>
      </c>
      <c r="EL115" s="24">
        <f t="shared" si="329"/>
        <v>44520</v>
      </c>
      <c r="EM115" s="19"/>
      <c r="EN115" s="19"/>
      <c r="EO115" s="19"/>
      <c r="EP115" s="19"/>
      <c r="EQ115" s="19"/>
      <c r="ER115" s="19"/>
      <c r="ES115" s="19"/>
      <c r="ET115" s="19"/>
    </row>
    <row r="116" spans="1:150" x14ac:dyDescent="0.25">
      <c r="A116">
        <f t="shared" si="328"/>
        <v>112</v>
      </c>
      <c r="B116" t="str">
        <f t="shared" si="327"/>
        <v>J21-0273</v>
      </c>
      <c r="C116" s="19" t="s">
        <v>278</v>
      </c>
      <c r="D116" s="20" t="s">
        <v>279</v>
      </c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0"/>
      <c r="R116" s="19"/>
      <c r="S116" s="19"/>
      <c r="T116" s="22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24"/>
      <c r="AH116" s="19"/>
      <c r="AI116" s="19"/>
      <c r="AJ116" s="19"/>
      <c r="AK116" s="19"/>
      <c r="AL116" s="24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24"/>
      <c r="BB116" s="19"/>
      <c r="BC116" s="19"/>
      <c r="BD116" s="19"/>
      <c r="BE116" s="19"/>
      <c r="BF116" s="22"/>
      <c r="BG116" s="22"/>
      <c r="BH116" s="19"/>
      <c r="BI116" s="19"/>
      <c r="BJ116" s="19"/>
      <c r="BK116" s="22"/>
      <c r="BL116" s="22"/>
      <c r="BM116" s="19"/>
      <c r="BN116" s="19"/>
      <c r="BO116" s="19"/>
      <c r="BP116" s="19"/>
      <c r="BQ116" s="19"/>
      <c r="BR116" s="19"/>
      <c r="BS116" s="19"/>
      <c r="BT116" s="19"/>
      <c r="BU116" s="22"/>
      <c r="BV116" s="23"/>
      <c r="BW116" s="19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4"/>
      <c r="CM116" s="33"/>
      <c r="CN116" s="33"/>
      <c r="CO116" s="33"/>
      <c r="CP116" s="33"/>
      <c r="CQ116" s="33"/>
      <c r="CR116" s="33"/>
      <c r="CS116" s="33">
        <f t="shared" si="348"/>
        <v>0</v>
      </c>
      <c r="CT116" s="33"/>
      <c r="CU116" s="33"/>
      <c r="CV116" s="33"/>
      <c r="CW116" s="33"/>
      <c r="CX116" s="33"/>
      <c r="CY116" s="33"/>
      <c r="CZ116" s="33"/>
      <c r="DA116" s="36">
        <f t="shared" si="335"/>
        <v>0</v>
      </c>
      <c r="DB116" s="23"/>
      <c r="DC116" s="23"/>
      <c r="DD116" s="23"/>
      <c r="DE116" s="23"/>
      <c r="DF116" s="23"/>
      <c r="DG116" s="23"/>
      <c r="DH116" s="24">
        <f t="shared" si="336"/>
        <v>0</v>
      </c>
      <c r="DI116" s="23"/>
      <c r="DJ116" s="23"/>
      <c r="DK116" s="23"/>
      <c r="DL116" s="23"/>
      <c r="DM116" s="23"/>
      <c r="DN116" s="23"/>
      <c r="DO116" s="23">
        <f t="shared" si="337"/>
        <v>0</v>
      </c>
      <c r="DP116" s="23">
        <f t="shared" si="338"/>
        <v>0</v>
      </c>
      <c r="DQ116" s="23">
        <v>9570</v>
      </c>
      <c r="DR116" s="23">
        <v>1195</v>
      </c>
      <c r="DS116" s="23"/>
      <c r="DT116" s="23"/>
      <c r="DU116" s="23"/>
      <c r="DV116" s="23"/>
      <c r="DW116" s="23">
        <f t="shared" si="332"/>
        <v>10765</v>
      </c>
      <c r="DX116" s="23"/>
      <c r="DY116" s="23"/>
      <c r="DZ116" s="23"/>
      <c r="EA116" s="23"/>
      <c r="EB116" s="23"/>
      <c r="EC116" s="23"/>
      <c r="ED116" s="23">
        <f t="shared" si="333"/>
        <v>0</v>
      </c>
      <c r="EE116" s="92">
        <f t="shared" si="334"/>
        <v>10765</v>
      </c>
      <c r="EF116" s="23"/>
      <c r="EG116" s="23"/>
      <c r="EH116" s="23"/>
      <c r="EI116" s="23"/>
      <c r="EJ116" s="23"/>
      <c r="EK116" s="19"/>
      <c r="EL116" s="24">
        <f t="shared" si="329"/>
        <v>0</v>
      </c>
      <c r="EM116" s="19"/>
      <c r="EN116" s="19"/>
      <c r="EO116" s="19"/>
      <c r="EP116" s="19"/>
      <c r="EQ116" s="19"/>
      <c r="ER116" s="19"/>
      <c r="ES116" s="19"/>
      <c r="ET116" s="19"/>
    </row>
    <row r="117" spans="1:150" x14ac:dyDescent="0.25">
      <c r="A117">
        <f t="shared" si="328"/>
        <v>113</v>
      </c>
      <c r="B117" t="str">
        <f t="shared" si="327"/>
        <v>J21-0345</v>
      </c>
      <c r="C117" s="19" t="s">
        <v>287</v>
      </c>
      <c r="D117" s="20" t="s">
        <v>288</v>
      </c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0"/>
      <c r="R117" s="19"/>
      <c r="S117" s="19"/>
      <c r="T117" s="22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24"/>
      <c r="AH117" s="19"/>
      <c r="AI117" s="19"/>
      <c r="AJ117" s="19"/>
      <c r="AK117" s="19"/>
      <c r="AL117" s="24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24"/>
      <c r="BB117" s="19"/>
      <c r="BC117" s="19"/>
      <c r="BD117" s="19"/>
      <c r="BE117" s="19"/>
      <c r="BF117" s="22"/>
      <c r="BG117" s="22"/>
      <c r="BH117" s="19"/>
      <c r="BI117" s="19"/>
      <c r="BJ117" s="19"/>
      <c r="BK117" s="22"/>
      <c r="BL117" s="22"/>
      <c r="BM117" s="19"/>
      <c r="BN117" s="19"/>
      <c r="BO117" s="19"/>
      <c r="BP117" s="19"/>
      <c r="BQ117" s="19"/>
      <c r="BR117" s="19"/>
      <c r="BS117" s="19"/>
      <c r="BT117" s="19"/>
      <c r="BU117" s="22"/>
      <c r="BV117" s="23"/>
      <c r="BW117" s="19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4"/>
      <c r="CM117" s="33"/>
      <c r="CN117" s="33"/>
      <c r="CO117" s="33"/>
      <c r="CP117" s="33"/>
      <c r="CQ117" s="33"/>
      <c r="CR117" s="33"/>
      <c r="CS117" s="33">
        <f t="shared" si="348"/>
        <v>0</v>
      </c>
      <c r="CT117" s="33"/>
      <c r="CU117" s="33"/>
      <c r="CV117" s="33"/>
      <c r="CW117" s="33"/>
      <c r="CX117" s="33"/>
      <c r="CY117" s="33"/>
      <c r="CZ117" s="33"/>
      <c r="DA117" s="36">
        <f t="shared" si="335"/>
        <v>0</v>
      </c>
      <c r="DB117" s="23"/>
      <c r="DC117" s="23"/>
      <c r="DD117" s="23"/>
      <c r="DE117" s="23"/>
      <c r="DF117" s="23"/>
      <c r="DG117" s="23"/>
      <c r="DH117" s="24">
        <f t="shared" si="336"/>
        <v>0</v>
      </c>
      <c r="DI117" s="23"/>
      <c r="DJ117" s="23"/>
      <c r="DK117" s="23"/>
      <c r="DL117" s="23"/>
      <c r="DM117" s="23"/>
      <c r="DN117" s="23"/>
      <c r="DO117" s="23">
        <f t="shared" si="337"/>
        <v>0</v>
      </c>
      <c r="DP117" s="23">
        <f t="shared" si="338"/>
        <v>0</v>
      </c>
      <c r="DQ117" s="23"/>
      <c r="DR117" s="23"/>
      <c r="DS117" s="23"/>
      <c r="DT117" s="23"/>
      <c r="DU117" s="23"/>
      <c r="DV117" s="23"/>
      <c r="DW117" s="23">
        <f t="shared" si="332"/>
        <v>0</v>
      </c>
      <c r="DX117" s="23">
        <v>45600</v>
      </c>
      <c r="DY117" s="23"/>
      <c r="DZ117" s="23"/>
      <c r="EA117" s="23"/>
      <c r="EB117" s="23">
        <v>2281</v>
      </c>
      <c r="EC117" s="23">
        <v>10</v>
      </c>
      <c r="ED117" s="23">
        <f t="shared" si="333"/>
        <v>45600</v>
      </c>
      <c r="EE117" s="92">
        <f t="shared" si="334"/>
        <v>45600</v>
      </c>
      <c r="EF117" s="23">
        <v>84616</v>
      </c>
      <c r="EG117" s="23">
        <v>0</v>
      </c>
      <c r="EH117" s="23">
        <v>0</v>
      </c>
      <c r="EI117" s="23">
        <v>0</v>
      </c>
      <c r="EJ117" s="23">
        <v>4232</v>
      </c>
      <c r="EK117" s="19">
        <v>12</v>
      </c>
      <c r="EL117" s="24">
        <f t="shared" si="329"/>
        <v>84616</v>
      </c>
      <c r="EM117" s="19"/>
      <c r="EN117" s="19"/>
      <c r="EO117" s="19"/>
      <c r="EP117" s="19"/>
      <c r="EQ117" s="19"/>
      <c r="ER117" s="19"/>
      <c r="ES117" s="19"/>
      <c r="ET117" s="19"/>
    </row>
    <row r="118" spans="1:150" x14ac:dyDescent="0.25">
      <c r="A118">
        <f t="shared" si="328"/>
        <v>114</v>
      </c>
      <c r="B118" t="str">
        <f t="shared" si="327"/>
        <v>J21-0224 PK25</v>
      </c>
      <c r="C118" s="93" t="s">
        <v>277</v>
      </c>
      <c r="D118" s="94" t="s">
        <v>289</v>
      </c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0"/>
      <c r="R118" s="19"/>
      <c r="S118" s="19"/>
      <c r="T118" s="22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24"/>
      <c r="AH118" s="19"/>
      <c r="AI118" s="19"/>
      <c r="AJ118" s="19"/>
      <c r="AK118" s="19"/>
      <c r="AL118" s="24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24"/>
      <c r="BB118" s="19"/>
      <c r="BC118" s="19"/>
      <c r="BD118" s="19"/>
      <c r="BE118" s="19"/>
      <c r="BF118" s="22"/>
      <c r="BG118" s="22"/>
      <c r="BH118" s="19"/>
      <c r="BI118" s="19"/>
      <c r="BJ118" s="19"/>
      <c r="BK118" s="22"/>
      <c r="BL118" s="22"/>
      <c r="BM118" s="19"/>
      <c r="BN118" s="19"/>
      <c r="BO118" s="19"/>
      <c r="BP118" s="19"/>
      <c r="BQ118" s="19"/>
      <c r="BR118" s="19"/>
      <c r="BS118" s="19"/>
      <c r="BT118" s="19"/>
      <c r="BU118" s="22"/>
      <c r="BV118" s="23"/>
      <c r="BW118" s="19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4"/>
      <c r="CM118" s="33"/>
      <c r="CN118" s="33"/>
      <c r="CO118" s="33"/>
      <c r="CP118" s="33"/>
      <c r="CQ118" s="33"/>
      <c r="CR118" s="33"/>
      <c r="CS118" s="33">
        <f t="shared" si="348"/>
        <v>0</v>
      </c>
      <c r="CT118" s="33"/>
      <c r="CU118" s="33"/>
      <c r="CV118" s="33"/>
      <c r="CW118" s="33"/>
      <c r="CX118" s="33"/>
      <c r="CY118" s="33"/>
      <c r="CZ118" s="33"/>
      <c r="DA118" s="36">
        <f t="shared" si="335"/>
        <v>0</v>
      </c>
      <c r="DB118" s="23"/>
      <c r="DC118" s="23"/>
      <c r="DD118" s="23"/>
      <c r="DE118" s="23"/>
      <c r="DF118" s="23"/>
      <c r="DG118" s="23"/>
      <c r="DH118" s="24">
        <f t="shared" si="336"/>
        <v>0</v>
      </c>
      <c r="DI118" s="23"/>
      <c r="DJ118" s="23"/>
      <c r="DK118" s="23"/>
      <c r="DL118" s="23"/>
      <c r="DM118" s="23"/>
      <c r="DN118" s="23"/>
      <c r="DO118" s="23">
        <f t="shared" si="337"/>
        <v>0</v>
      </c>
      <c r="DP118" s="23">
        <f t="shared" si="338"/>
        <v>0</v>
      </c>
      <c r="DQ118" s="23">
        <v>31900</v>
      </c>
      <c r="DR118" s="23">
        <v>1201</v>
      </c>
      <c r="DS118" s="23"/>
      <c r="DT118" s="23"/>
      <c r="DU118" s="23">
        <v>2074</v>
      </c>
      <c r="DV118" s="23">
        <v>5</v>
      </c>
      <c r="DW118" s="23">
        <f t="shared" si="332"/>
        <v>33101</v>
      </c>
      <c r="DX118" s="23">
        <v>99184</v>
      </c>
      <c r="DY118" s="23">
        <v>11301</v>
      </c>
      <c r="DZ118" s="23">
        <v>13460</v>
      </c>
      <c r="EA118" s="23"/>
      <c r="EB118" s="23">
        <v>4364</v>
      </c>
      <c r="EC118" s="23">
        <v>19</v>
      </c>
      <c r="ED118" s="23">
        <f t="shared" si="333"/>
        <v>123945</v>
      </c>
      <c r="EE118" s="92">
        <f t="shared" si="334"/>
        <v>157046</v>
      </c>
      <c r="EF118" s="23">
        <v>181480</v>
      </c>
      <c r="EG118" s="23">
        <v>33030</v>
      </c>
      <c r="EH118" s="23">
        <v>24010</v>
      </c>
      <c r="EI118" s="23">
        <v>0</v>
      </c>
      <c r="EJ118" s="23">
        <v>9080</v>
      </c>
      <c r="EK118" s="19">
        <v>23</v>
      </c>
      <c r="EL118" s="24">
        <f t="shared" si="329"/>
        <v>238520</v>
      </c>
      <c r="EM118" s="19"/>
      <c r="EN118" s="19"/>
      <c r="EO118" s="19"/>
      <c r="EP118" s="19"/>
      <c r="EQ118" s="19"/>
      <c r="ER118" s="19"/>
      <c r="ES118" s="19"/>
      <c r="ET118" s="19"/>
    </row>
    <row r="119" spans="1:150" x14ac:dyDescent="0.25">
      <c r="A119">
        <f t="shared" si="328"/>
        <v>115</v>
      </c>
      <c r="B119" t="str">
        <f t="shared" si="327"/>
        <v>J21-0333</v>
      </c>
      <c r="C119" s="19" t="s">
        <v>290</v>
      </c>
      <c r="D119" s="20" t="s">
        <v>291</v>
      </c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0"/>
      <c r="R119" s="19"/>
      <c r="S119" s="19"/>
      <c r="T119" s="22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24"/>
      <c r="AH119" s="19"/>
      <c r="AI119" s="19"/>
      <c r="AJ119" s="19"/>
      <c r="AK119" s="19"/>
      <c r="AL119" s="24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24"/>
      <c r="BB119" s="19"/>
      <c r="BC119" s="19"/>
      <c r="BD119" s="19"/>
      <c r="BE119" s="19"/>
      <c r="BF119" s="22"/>
      <c r="BG119" s="22"/>
      <c r="BH119" s="19"/>
      <c r="BI119" s="19"/>
      <c r="BJ119" s="19"/>
      <c r="BK119" s="22"/>
      <c r="BL119" s="22"/>
      <c r="BM119" s="19"/>
      <c r="BN119" s="19"/>
      <c r="BO119" s="19"/>
      <c r="BP119" s="19"/>
      <c r="BQ119" s="19"/>
      <c r="BR119" s="19"/>
      <c r="BS119" s="19"/>
      <c r="BT119" s="19"/>
      <c r="BU119" s="22"/>
      <c r="BV119" s="23"/>
      <c r="BW119" s="19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4"/>
      <c r="CM119" s="33"/>
      <c r="CN119" s="33"/>
      <c r="CO119" s="33"/>
      <c r="CP119" s="33"/>
      <c r="CQ119" s="33"/>
      <c r="CR119" s="33"/>
      <c r="CS119" s="33">
        <f t="shared" si="348"/>
        <v>0</v>
      </c>
      <c r="CT119" s="33"/>
      <c r="CU119" s="33"/>
      <c r="CV119" s="33"/>
      <c r="CW119" s="33"/>
      <c r="CX119" s="33"/>
      <c r="CY119" s="33"/>
      <c r="CZ119" s="33"/>
      <c r="DA119" s="36">
        <f t="shared" si="335"/>
        <v>0</v>
      </c>
      <c r="DB119" s="23"/>
      <c r="DC119" s="23"/>
      <c r="DD119" s="23"/>
      <c r="DE119" s="23"/>
      <c r="DF119" s="23"/>
      <c r="DG119" s="23"/>
      <c r="DH119" s="24">
        <f t="shared" si="336"/>
        <v>0</v>
      </c>
      <c r="DI119" s="23"/>
      <c r="DJ119" s="23"/>
      <c r="DK119" s="23"/>
      <c r="DL119" s="23"/>
      <c r="DM119" s="23"/>
      <c r="DN119" s="23"/>
      <c r="DO119" s="23">
        <f t="shared" si="337"/>
        <v>0</v>
      </c>
      <c r="DP119" s="23">
        <f t="shared" si="338"/>
        <v>0</v>
      </c>
      <c r="DQ119" s="23"/>
      <c r="DR119" s="23"/>
      <c r="DS119" s="23"/>
      <c r="DT119" s="23"/>
      <c r="DU119" s="23"/>
      <c r="DV119" s="23"/>
      <c r="DW119" s="23">
        <f t="shared" si="332"/>
        <v>0</v>
      </c>
      <c r="DX119" s="23"/>
      <c r="DY119" s="23"/>
      <c r="DZ119" s="23"/>
      <c r="EA119" s="23"/>
      <c r="EB119" s="23"/>
      <c r="EC119" s="23"/>
      <c r="ED119" s="23">
        <f t="shared" si="333"/>
        <v>0</v>
      </c>
      <c r="EE119" s="92">
        <f t="shared" si="334"/>
        <v>0</v>
      </c>
      <c r="EF119" s="23">
        <v>24220</v>
      </c>
      <c r="EG119" s="23">
        <v>0</v>
      </c>
      <c r="EH119" s="23">
        <v>2100</v>
      </c>
      <c r="EI119" s="23">
        <v>0</v>
      </c>
      <c r="EJ119" s="23">
        <v>1211</v>
      </c>
      <c r="EK119" s="19">
        <v>4</v>
      </c>
      <c r="EL119" s="24">
        <f t="shared" si="329"/>
        <v>26320</v>
      </c>
      <c r="EM119" s="19"/>
      <c r="EN119" s="19"/>
      <c r="EO119" s="19"/>
      <c r="EP119" s="19"/>
      <c r="EQ119" s="19"/>
      <c r="ER119" s="19"/>
      <c r="ES119" s="19"/>
      <c r="ET119" s="19"/>
    </row>
    <row r="120" spans="1:150" x14ac:dyDescent="0.25">
      <c r="A120">
        <f t="shared" si="328"/>
        <v>116</v>
      </c>
      <c r="B120" t="str">
        <f t="shared" si="327"/>
        <v>J20-0356</v>
      </c>
      <c r="C120" s="19" t="s">
        <v>292</v>
      </c>
      <c r="D120" s="20" t="s">
        <v>293</v>
      </c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0"/>
      <c r="R120" s="19"/>
      <c r="S120" s="19"/>
      <c r="T120" s="22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24"/>
      <c r="AH120" s="19"/>
      <c r="AI120" s="19"/>
      <c r="AJ120" s="19"/>
      <c r="AK120" s="19"/>
      <c r="AL120" s="24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24"/>
      <c r="BB120" s="19"/>
      <c r="BC120" s="19"/>
      <c r="BD120" s="19"/>
      <c r="BE120" s="19"/>
      <c r="BF120" s="22"/>
      <c r="BG120" s="22"/>
      <c r="BH120" s="19"/>
      <c r="BI120" s="19"/>
      <c r="BJ120" s="19"/>
      <c r="BK120" s="22"/>
      <c r="BL120" s="22"/>
      <c r="BM120" s="19"/>
      <c r="BN120" s="19"/>
      <c r="BO120" s="19"/>
      <c r="BP120" s="19"/>
      <c r="BQ120" s="19"/>
      <c r="BR120" s="19"/>
      <c r="BS120" s="19"/>
      <c r="BT120" s="19"/>
      <c r="BU120" s="22"/>
      <c r="BV120" s="23"/>
      <c r="BW120" s="19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4"/>
      <c r="CM120" s="33"/>
      <c r="CN120" s="33"/>
      <c r="CO120" s="33"/>
      <c r="CP120" s="33"/>
      <c r="CQ120" s="33"/>
      <c r="CR120" s="33"/>
      <c r="CS120" s="33">
        <f t="shared" si="348"/>
        <v>0</v>
      </c>
      <c r="CT120" s="33"/>
      <c r="CU120" s="33"/>
      <c r="CV120" s="33"/>
      <c r="CW120" s="33"/>
      <c r="CX120" s="33"/>
      <c r="CY120" s="33"/>
      <c r="CZ120" s="33"/>
      <c r="DA120" s="36">
        <f t="shared" si="335"/>
        <v>0</v>
      </c>
      <c r="DB120" s="23"/>
      <c r="DC120" s="23"/>
      <c r="DD120" s="23"/>
      <c r="DE120" s="23"/>
      <c r="DF120" s="23"/>
      <c r="DG120" s="23"/>
      <c r="DH120" s="24">
        <f t="shared" si="336"/>
        <v>0</v>
      </c>
      <c r="DI120" s="23"/>
      <c r="DJ120" s="23"/>
      <c r="DK120" s="23"/>
      <c r="DL120" s="23"/>
      <c r="DM120" s="23"/>
      <c r="DN120" s="23"/>
      <c r="DO120" s="23">
        <f t="shared" si="337"/>
        <v>0</v>
      </c>
      <c r="DP120" s="23">
        <f t="shared" si="338"/>
        <v>0</v>
      </c>
      <c r="DQ120" s="23"/>
      <c r="DR120" s="23"/>
      <c r="DS120" s="23"/>
      <c r="DT120" s="23"/>
      <c r="DU120" s="23"/>
      <c r="DV120" s="23"/>
      <c r="DW120" s="23">
        <f t="shared" si="332"/>
        <v>0</v>
      </c>
      <c r="DX120" s="23"/>
      <c r="DY120" s="23"/>
      <c r="DZ120" s="23"/>
      <c r="EA120" s="23"/>
      <c r="EB120" s="23"/>
      <c r="EC120" s="23"/>
      <c r="ED120" s="23">
        <f t="shared" si="333"/>
        <v>0</v>
      </c>
      <c r="EE120" s="92">
        <f t="shared" si="334"/>
        <v>0</v>
      </c>
      <c r="EF120" s="23">
        <v>17700</v>
      </c>
      <c r="EG120" s="23">
        <v>0</v>
      </c>
      <c r="EH120" s="23">
        <v>1700</v>
      </c>
      <c r="EI120" s="23">
        <v>0</v>
      </c>
      <c r="EJ120" s="23">
        <v>885</v>
      </c>
      <c r="EK120" s="19">
        <v>4</v>
      </c>
      <c r="EL120" s="24">
        <f t="shared" si="329"/>
        <v>19400</v>
      </c>
      <c r="EM120" s="19"/>
      <c r="EN120" s="19"/>
      <c r="EO120" s="19"/>
      <c r="EP120" s="19"/>
      <c r="EQ120" s="19"/>
      <c r="ER120" s="19"/>
      <c r="ES120" s="19"/>
      <c r="ET120" s="19"/>
    </row>
    <row r="121" spans="1:150" x14ac:dyDescent="0.25">
      <c r="A121">
        <f t="shared" si="328"/>
        <v>117</v>
      </c>
      <c r="B121" t="str">
        <f t="shared" si="327"/>
        <v>J21-0285</v>
      </c>
      <c r="C121" s="19" t="s">
        <v>294</v>
      </c>
      <c r="D121" s="20" t="s">
        <v>295</v>
      </c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0"/>
      <c r="R121" s="19"/>
      <c r="S121" s="19"/>
      <c r="T121" s="22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24"/>
      <c r="AH121" s="19"/>
      <c r="AI121" s="19"/>
      <c r="AJ121" s="19"/>
      <c r="AK121" s="19"/>
      <c r="AL121" s="24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24"/>
      <c r="BB121" s="19"/>
      <c r="BC121" s="19"/>
      <c r="BD121" s="19"/>
      <c r="BE121" s="19"/>
      <c r="BF121" s="22"/>
      <c r="BG121" s="22"/>
      <c r="BH121" s="19"/>
      <c r="BI121" s="19"/>
      <c r="BJ121" s="19"/>
      <c r="BK121" s="22"/>
      <c r="BL121" s="22"/>
      <c r="BM121" s="19"/>
      <c r="BN121" s="19"/>
      <c r="BO121" s="19"/>
      <c r="BP121" s="19"/>
      <c r="BQ121" s="19"/>
      <c r="BR121" s="19"/>
      <c r="BS121" s="19"/>
      <c r="BT121" s="19"/>
      <c r="BU121" s="22"/>
      <c r="BV121" s="23"/>
      <c r="BW121" s="19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4"/>
      <c r="CM121" s="33"/>
      <c r="CN121" s="33"/>
      <c r="CO121" s="33"/>
      <c r="CP121" s="33"/>
      <c r="CQ121" s="33"/>
      <c r="CR121" s="33"/>
      <c r="CS121" s="33">
        <f t="shared" si="348"/>
        <v>0</v>
      </c>
      <c r="CT121" s="33"/>
      <c r="CU121" s="33"/>
      <c r="CV121" s="33"/>
      <c r="CW121" s="33"/>
      <c r="CX121" s="33"/>
      <c r="CY121" s="33"/>
      <c r="CZ121" s="33"/>
      <c r="DA121" s="36">
        <f t="shared" si="335"/>
        <v>0</v>
      </c>
      <c r="DB121" s="23"/>
      <c r="DC121" s="23"/>
      <c r="DD121" s="23"/>
      <c r="DE121" s="23"/>
      <c r="DF121" s="23"/>
      <c r="DG121" s="23"/>
      <c r="DH121" s="24">
        <f t="shared" si="336"/>
        <v>0</v>
      </c>
      <c r="DI121" s="23"/>
      <c r="DJ121" s="23"/>
      <c r="DK121" s="23"/>
      <c r="DL121" s="23"/>
      <c r="DM121" s="23"/>
      <c r="DN121" s="23"/>
      <c r="DO121" s="23">
        <f t="shared" si="337"/>
        <v>0</v>
      </c>
      <c r="DP121" s="23">
        <f t="shared" si="338"/>
        <v>0</v>
      </c>
      <c r="DQ121" s="23"/>
      <c r="DR121" s="23"/>
      <c r="DS121" s="23"/>
      <c r="DT121" s="23"/>
      <c r="DU121" s="23"/>
      <c r="DV121" s="23"/>
      <c r="DW121" s="23">
        <f t="shared" si="332"/>
        <v>0</v>
      </c>
      <c r="DX121" s="23"/>
      <c r="DY121" s="23"/>
      <c r="DZ121" s="23"/>
      <c r="EA121" s="23"/>
      <c r="EB121" s="23"/>
      <c r="EC121" s="23"/>
      <c r="ED121" s="23">
        <f t="shared" si="333"/>
        <v>0</v>
      </c>
      <c r="EE121" s="92">
        <f t="shared" si="334"/>
        <v>0</v>
      </c>
      <c r="EF121" s="23">
        <v>5700</v>
      </c>
      <c r="EG121" s="23">
        <v>2541</v>
      </c>
      <c r="EH121" s="23">
        <v>0</v>
      </c>
      <c r="EI121" s="23">
        <v>0</v>
      </c>
      <c r="EJ121" s="23">
        <v>0</v>
      </c>
      <c r="EK121" s="19">
        <v>0</v>
      </c>
      <c r="EL121" s="24">
        <f t="shared" si="329"/>
        <v>8241</v>
      </c>
      <c r="EM121" s="19"/>
      <c r="EN121" s="19"/>
      <c r="EO121" s="19"/>
      <c r="EP121" s="19"/>
      <c r="EQ121" s="19"/>
      <c r="ER121" s="19"/>
      <c r="ES121" s="19"/>
      <c r="ET121" s="19"/>
    </row>
    <row r="122" spans="1:150" x14ac:dyDescent="0.25">
      <c r="A122" t="str">
        <f t="shared" si="328"/>
        <v/>
      </c>
      <c r="B122" t="str">
        <f t="shared" si="327"/>
        <v/>
      </c>
      <c r="C122" s="19"/>
      <c r="D122" s="20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0"/>
      <c r="R122" s="19"/>
      <c r="S122" s="19"/>
      <c r="T122" s="22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24"/>
      <c r="AH122" s="19"/>
      <c r="AI122" s="19"/>
      <c r="AJ122" s="19"/>
      <c r="AK122" s="19"/>
      <c r="AL122" s="24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24"/>
      <c r="BB122" s="19"/>
      <c r="BC122" s="19"/>
      <c r="BD122" s="19"/>
      <c r="BE122" s="19"/>
      <c r="BF122" s="22"/>
      <c r="BG122" s="22"/>
      <c r="BH122" s="19"/>
      <c r="BI122" s="19"/>
      <c r="BJ122" s="19"/>
      <c r="BK122" s="22"/>
      <c r="BL122" s="22"/>
      <c r="BM122" s="19"/>
      <c r="BN122" s="19"/>
      <c r="BO122" s="19"/>
      <c r="BP122" s="19"/>
      <c r="BQ122" s="19"/>
      <c r="BR122" s="19"/>
      <c r="BS122" s="19"/>
      <c r="BT122" s="19"/>
      <c r="BU122" s="22"/>
      <c r="BV122" s="23"/>
      <c r="BW122" s="19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4"/>
      <c r="CM122" s="33"/>
      <c r="CN122" s="33"/>
      <c r="CO122" s="33"/>
      <c r="CP122" s="33"/>
      <c r="CQ122" s="33"/>
      <c r="CR122" s="33"/>
      <c r="CS122" s="33">
        <f t="shared" si="348"/>
        <v>0</v>
      </c>
      <c r="CT122" s="33"/>
      <c r="CU122" s="33"/>
      <c r="CV122" s="33"/>
      <c r="CW122" s="33"/>
      <c r="CX122" s="33"/>
      <c r="CY122" s="33"/>
      <c r="CZ122" s="33"/>
      <c r="DA122" s="36">
        <f t="shared" si="335"/>
        <v>0</v>
      </c>
      <c r="DB122" s="23"/>
      <c r="DC122" s="23"/>
      <c r="DD122" s="23"/>
      <c r="DE122" s="23"/>
      <c r="DF122" s="23"/>
      <c r="DG122" s="23"/>
      <c r="DH122" s="24">
        <f t="shared" si="336"/>
        <v>0</v>
      </c>
      <c r="DI122" s="23"/>
      <c r="DJ122" s="23"/>
      <c r="DK122" s="23"/>
      <c r="DL122" s="23"/>
      <c r="DM122" s="23"/>
      <c r="DN122" s="23"/>
      <c r="DO122" s="23">
        <f t="shared" si="337"/>
        <v>0</v>
      </c>
      <c r="DP122" s="23">
        <f t="shared" si="338"/>
        <v>0</v>
      </c>
      <c r="DQ122" s="23"/>
      <c r="DR122" s="23"/>
      <c r="DS122" s="23"/>
      <c r="DT122" s="23"/>
      <c r="DU122" s="23"/>
      <c r="DV122" s="23"/>
      <c r="DW122" s="23">
        <f t="shared" si="332"/>
        <v>0</v>
      </c>
      <c r="DX122" s="23"/>
      <c r="DY122" s="23"/>
      <c r="DZ122" s="23"/>
      <c r="EA122" s="23"/>
      <c r="EB122" s="23"/>
      <c r="EC122" s="23"/>
      <c r="ED122" s="23">
        <f t="shared" si="333"/>
        <v>0</v>
      </c>
      <c r="EE122" s="92">
        <f t="shared" si="334"/>
        <v>0</v>
      </c>
      <c r="EF122" s="23"/>
      <c r="EG122" s="23"/>
      <c r="EH122" s="23"/>
      <c r="EI122" s="23"/>
      <c r="EJ122" s="23"/>
      <c r="EK122" s="19"/>
      <c r="EL122" s="24"/>
      <c r="EM122" s="19"/>
      <c r="EN122" s="19"/>
      <c r="EO122" s="19"/>
      <c r="EP122" s="19"/>
      <c r="EQ122" s="19"/>
      <c r="ER122" s="19"/>
      <c r="ES122" s="19"/>
      <c r="ET122" s="19"/>
    </row>
    <row r="123" spans="1:150" x14ac:dyDescent="0.25">
      <c r="A123" t="str">
        <f t="shared" si="328"/>
        <v/>
      </c>
      <c r="C123" s="19"/>
      <c r="D123" s="20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0"/>
      <c r="R123" s="19"/>
      <c r="S123" s="19"/>
      <c r="T123" s="22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24"/>
      <c r="AH123" s="19"/>
      <c r="AI123" s="19"/>
      <c r="AJ123" s="19"/>
      <c r="AK123" s="19"/>
      <c r="AL123" s="24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24"/>
      <c r="BB123" s="19"/>
      <c r="BC123" s="19"/>
      <c r="BD123" s="19"/>
      <c r="BE123" s="19"/>
      <c r="BF123" s="22"/>
      <c r="BG123" s="22"/>
      <c r="BH123" s="19"/>
      <c r="BI123" s="19"/>
      <c r="BJ123" s="19"/>
      <c r="BK123" s="22"/>
      <c r="BL123" s="22"/>
      <c r="BM123" s="19"/>
      <c r="BN123" s="19"/>
      <c r="BO123" s="19"/>
      <c r="BP123" s="19"/>
      <c r="BQ123" s="19"/>
      <c r="BR123" s="19"/>
      <c r="BS123" s="19"/>
      <c r="BT123" s="19"/>
      <c r="BU123" s="22"/>
      <c r="BV123" s="23"/>
      <c r="BW123" s="19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4"/>
      <c r="CM123" s="33"/>
      <c r="CN123" s="33"/>
      <c r="CO123" s="33"/>
      <c r="CP123" s="33"/>
      <c r="CQ123" s="33"/>
      <c r="CR123" s="33"/>
      <c r="CS123" s="33">
        <f t="shared" si="348"/>
        <v>0</v>
      </c>
      <c r="CT123" s="33"/>
      <c r="CU123" s="33"/>
      <c r="CV123" s="33"/>
      <c r="CW123" s="33"/>
      <c r="CX123" s="33"/>
      <c r="CY123" s="33"/>
      <c r="CZ123" s="33"/>
      <c r="DA123" s="36">
        <f t="shared" si="335"/>
        <v>0</v>
      </c>
      <c r="DB123" s="23"/>
      <c r="DC123" s="23"/>
      <c r="DD123" s="23"/>
      <c r="DE123" s="23"/>
      <c r="DF123" s="23"/>
      <c r="DG123" s="23"/>
      <c r="DH123" s="24">
        <f t="shared" si="336"/>
        <v>0</v>
      </c>
      <c r="DI123" s="23"/>
      <c r="DJ123" s="23"/>
      <c r="DK123" s="23"/>
      <c r="DL123" s="23"/>
      <c r="DM123" s="23"/>
      <c r="DN123" s="23"/>
      <c r="DO123" s="23">
        <f t="shared" si="337"/>
        <v>0</v>
      </c>
      <c r="DP123" s="23">
        <f t="shared" si="338"/>
        <v>0</v>
      </c>
      <c r="DQ123" s="23"/>
      <c r="DR123" s="23"/>
      <c r="DS123" s="23"/>
      <c r="DT123" s="23"/>
      <c r="DU123" s="23"/>
      <c r="DV123" s="23"/>
      <c r="DW123" s="23">
        <f t="shared" si="332"/>
        <v>0</v>
      </c>
      <c r="DX123" s="23"/>
      <c r="DY123" s="23"/>
      <c r="DZ123" s="23"/>
      <c r="EA123" s="23"/>
      <c r="EB123" s="23"/>
      <c r="EC123" s="23"/>
      <c r="ED123" s="23">
        <f t="shared" si="333"/>
        <v>0</v>
      </c>
      <c r="EE123" s="92">
        <f t="shared" si="334"/>
        <v>0</v>
      </c>
      <c r="EF123" s="23"/>
      <c r="EG123" s="23"/>
      <c r="EH123" s="23"/>
      <c r="EI123" s="23"/>
      <c r="EJ123" s="23"/>
      <c r="EK123" s="19"/>
      <c r="EL123" s="24"/>
      <c r="EM123" s="19"/>
      <c r="EN123" s="19"/>
      <c r="EO123" s="19"/>
      <c r="EP123" s="19"/>
      <c r="EQ123" s="19"/>
      <c r="ER123" s="19"/>
      <c r="ES123" s="19"/>
      <c r="ET123" s="19"/>
    </row>
    <row r="124" spans="1:150" x14ac:dyDescent="0.25">
      <c r="A124" t="str">
        <f t="shared" si="328"/>
        <v/>
      </c>
      <c r="C124" s="19"/>
      <c r="D124" s="20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0"/>
      <c r="R124" s="19"/>
      <c r="S124" s="19"/>
      <c r="T124" s="22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24"/>
      <c r="AH124" s="19"/>
      <c r="AI124" s="19"/>
      <c r="AJ124" s="19"/>
      <c r="AK124" s="19"/>
      <c r="AL124" s="24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24"/>
      <c r="BB124" s="19"/>
      <c r="BC124" s="19"/>
      <c r="BD124" s="19"/>
      <c r="BE124" s="19"/>
      <c r="BF124" s="22"/>
      <c r="BG124" s="22"/>
      <c r="BH124" s="19"/>
      <c r="BI124" s="19"/>
      <c r="BJ124" s="19"/>
      <c r="BK124" s="22"/>
      <c r="BL124" s="22"/>
      <c r="BM124" s="19"/>
      <c r="BN124" s="19"/>
      <c r="BO124" s="19"/>
      <c r="BP124" s="19"/>
      <c r="BQ124" s="19"/>
      <c r="BR124" s="19"/>
      <c r="BS124" s="19"/>
      <c r="BT124" s="19"/>
      <c r="BU124" s="22"/>
      <c r="BV124" s="23"/>
      <c r="BW124" s="19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4"/>
      <c r="CM124" s="33"/>
      <c r="CN124" s="33"/>
      <c r="CO124" s="33"/>
      <c r="CP124" s="33"/>
      <c r="CQ124" s="33"/>
      <c r="CR124" s="33"/>
      <c r="CS124" s="33">
        <f t="shared" si="348"/>
        <v>0</v>
      </c>
      <c r="CT124" s="33"/>
      <c r="CU124" s="33"/>
      <c r="CV124" s="33"/>
      <c r="CW124" s="33"/>
      <c r="CX124" s="33"/>
      <c r="CY124" s="33"/>
      <c r="CZ124" s="33"/>
      <c r="DA124" s="36">
        <f t="shared" si="335"/>
        <v>0</v>
      </c>
      <c r="DB124" s="23"/>
      <c r="DC124" s="23"/>
      <c r="DD124" s="23"/>
      <c r="DE124" s="23"/>
      <c r="DF124" s="23"/>
      <c r="DG124" s="23"/>
      <c r="DH124" s="24">
        <f t="shared" si="336"/>
        <v>0</v>
      </c>
      <c r="DI124" s="23"/>
      <c r="DJ124" s="23"/>
      <c r="DK124" s="23"/>
      <c r="DL124" s="23"/>
      <c r="DM124" s="23"/>
      <c r="DN124" s="23"/>
      <c r="DO124" s="23">
        <f t="shared" si="337"/>
        <v>0</v>
      </c>
      <c r="DP124" s="23">
        <f t="shared" si="338"/>
        <v>0</v>
      </c>
      <c r="DQ124" s="23"/>
      <c r="DR124" s="23"/>
      <c r="DS124" s="23"/>
      <c r="DT124" s="23"/>
      <c r="DU124" s="23"/>
      <c r="DV124" s="23"/>
      <c r="DW124" s="23">
        <f t="shared" si="332"/>
        <v>0</v>
      </c>
      <c r="DX124" s="23"/>
      <c r="DY124" s="23"/>
      <c r="DZ124" s="23"/>
      <c r="EA124" s="23"/>
      <c r="EB124" s="23"/>
      <c r="EC124" s="23"/>
      <c r="ED124" s="23">
        <f t="shared" si="333"/>
        <v>0</v>
      </c>
      <c r="EE124" s="92">
        <f t="shared" si="334"/>
        <v>0</v>
      </c>
      <c r="EF124" s="23"/>
      <c r="EG124" s="23"/>
      <c r="EH124" s="23"/>
      <c r="EI124" s="23"/>
      <c r="EJ124" s="23"/>
      <c r="EK124" s="19"/>
      <c r="EL124" s="24"/>
      <c r="EM124" s="19"/>
      <c r="EN124" s="19"/>
      <c r="EO124" s="19"/>
      <c r="EP124" s="19"/>
      <c r="EQ124" s="19"/>
      <c r="ER124" s="19"/>
      <c r="ES124" s="19"/>
      <c r="ET124" s="19"/>
    </row>
    <row r="125" spans="1:150" x14ac:dyDescent="0.25">
      <c r="A125" t="str">
        <f t="shared" si="328"/>
        <v/>
      </c>
      <c r="T125" s="4"/>
      <c r="AG125" s="59">
        <f>AG86+AI86</f>
        <v>0</v>
      </c>
      <c r="AL125" s="59">
        <f>AL86+AN86</f>
        <v>0</v>
      </c>
      <c r="BA125" s="59">
        <f>BA86+BC86</f>
        <v>0</v>
      </c>
      <c r="BX125" s="95">
        <f t="shared" ref="BX125:CZ125" si="349">SUM(BX4:BX124)</f>
        <v>2718027</v>
      </c>
      <c r="BY125" s="95">
        <f t="shared" si="349"/>
        <v>740606</v>
      </c>
      <c r="BZ125" s="95">
        <f t="shared" si="349"/>
        <v>109376</v>
      </c>
      <c r="CA125" s="95">
        <f t="shared" si="349"/>
        <v>499181</v>
      </c>
      <c r="CB125" s="95">
        <f t="shared" si="349"/>
        <v>81535</v>
      </c>
      <c r="CC125" s="25">
        <f t="shared" si="349"/>
        <v>421</v>
      </c>
      <c r="CD125" s="25">
        <f t="shared" si="349"/>
        <v>4067186</v>
      </c>
      <c r="CE125" s="95">
        <f t="shared" si="349"/>
        <v>2747319</v>
      </c>
      <c r="CF125" s="95">
        <f t="shared" si="349"/>
        <v>1097863</v>
      </c>
      <c r="CG125" s="95">
        <f t="shared" si="349"/>
        <v>154468</v>
      </c>
      <c r="CH125" s="95">
        <f t="shared" si="349"/>
        <v>601641</v>
      </c>
      <c r="CI125" s="95">
        <f t="shared" si="349"/>
        <v>67667</v>
      </c>
      <c r="CJ125" s="25">
        <f t="shared" si="349"/>
        <v>396</v>
      </c>
      <c r="CK125" s="25">
        <f t="shared" si="349"/>
        <v>4635134</v>
      </c>
      <c r="CL125" s="25">
        <f t="shared" si="349"/>
        <v>8702320</v>
      </c>
      <c r="CM125" s="95">
        <f t="shared" si="349"/>
        <v>2251835</v>
      </c>
      <c r="CN125" s="95">
        <f t="shared" si="349"/>
        <v>652897</v>
      </c>
      <c r="CO125" s="95">
        <f t="shared" si="349"/>
        <v>139333</v>
      </c>
      <c r="CP125" s="95">
        <f t="shared" si="349"/>
        <v>139131</v>
      </c>
      <c r="CQ125" s="95">
        <f t="shared" si="349"/>
        <v>11287</v>
      </c>
      <c r="CR125" s="25">
        <f t="shared" si="349"/>
        <v>343</v>
      </c>
      <c r="CS125" s="25">
        <f t="shared" si="349"/>
        <v>3191564</v>
      </c>
      <c r="CT125" s="95">
        <f t="shared" si="349"/>
        <v>1999571</v>
      </c>
      <c r="CU125" s="95">
        <f t="shared" si="349"/>
        <v>520084</v>
      </c>
      <c r="CV125" s="95">
        <f t="shared" si="349"/>
        <v>135190</v>
      </c>
      <c r="CW125" s="95">
        <f t="shared" si="349"/>
        <v>1531751</v>
      </c>
      <c r="CX125" s="95">
        <f t="shared" si="349"/>
        <v>8331</v>
      </c>
      <c r="CY125" s="25">
        <f t="shared" si="349"/>
        <v>339</v>
      </c>
      <c r="CZ125" s="25">
        <f t="shared" si="349"/>
        <v>4188720</v>
      </c>
      <c r="DA125" s="36">
        <f>CS125+CZ125</f>
        <v>7380284</v>
      </c>
      <c r="DB125" s="30">
        <f t="shared" ref="DB125:DO125" si="350">SUM(DB5:DB124)</f>
        <v>2086927</v>
      </c>
      <c r="DC125" s="30">
        <f t="shared" si="350"/>
        <v>549602</v>
      </c>
      <c r="DD125" s="30">
        <f t="shared" si="350"/>
        <v>155957</v>
      </c>
      <c r="DE125" s="30">
        <f t="shared" si="350"/>
        <v>102300</v>
      </c>
      <c r="DF125" s="30">
        <f t="shared" si="350"/>
        <v>10455</v>
      </c>
      <c r="DG125" s="22">
        <f t="shared" si="350"/>
        <v>299</v>
      </c>
      <c r="DH125" s="22">
        <f t="shared" si="350"/>
        <v>2894786</v>
      </c>
      <c r="DI125" s="30">
        <f t="shared" si="350"/>
        <v>2342075</v>
      </c>
      <c r="DJ125" s="30">
        <f t="shared" si="350"/>
        <v>547099</v>
      </c>
      <c r="DK125" s="30">
        <f t="shared" si="350"/>
        <v>181444</v>
      </c>
      <c r="DL125" s="30">
        <f t="shared" si="350"/>
        <v>64700</v>
      </c>
      <c r="DM125" s="30">
        <f t="shared" si="350"/>
        <v>9012</v>
      </c>
      <c r="DN125" s="22">
        <f t="shared" si="350"/>
        <v>294</v>
      </c>
      <c r="DO125" s="22">
        <f t="shared" si="350"/>
        <v>3135318</v>
      </c>
      <c r="DP125" s="22">
        <f t="shared" si="338"/>
        <v>6030104</v>
      </c>
      <c r="DQ125" s="30">
        <f t="shared" ref="DQ125:ED125" si="351">SUM(DQ4:DQ124)</f>
        <v>2102911</v>
      </c>
      <c r="DR125" s="30">
        <f t="shared" si="351"/>
        <v>417627</v>
      </c>
      <c r="DS125" s="30">
        <f t="shared" si="351"/>
        <v>157270</v>
      </c>
      <c r="DT125" s="30">
        <f t="shared" si="351"/>
        <v>298501</v>
      </c>
      <c r="DU125" s="30">
        <f t="shared" si="351"/>
        <v>104559</v>
      </c>
      <c r="DV125" s="22">
        <f t="shared" si="351"/>
        <v>282</v>
      </c>
      <c r="DW125" s="22">
        <f t="shared" si="351"/>
        <v>2976305</v>
      </c>
      <c r="DX125" s="30">
        <f t="shared" si="351"/>
        <v>2044422</v>
      </c>
      <c r="DY125" s="30">
        <f t="shared" si="351"/>
        <v>463258</v>
      </c>
      <c r="DZ125" s="30">
        <f t="shared" si="351"/>
        <v>162330</v>
      </c>
      <c r="EA125" s="22">
        <f t="shared" si="351"/>
        <v>1</v>
      </c>
      <c r="EB125" s="30">
        <f t="shared" si="351"/>
        <v>81113</v>
      </c>
      <c r="EC125" s="22">
        <f t="shared" si="351"/>
        <v>300</v>
      </c>
      <c r="ED125" s="22">
        <f t="shared" si="351"/>
        <v>2670007</v>
      </c>
      <c r="EE125" s="90">
        <f>DW125+ED125</f>
        <v>5646312</v>
      </c>
      <c r="EF125" s="30">
        <f>SUM(EF4:EF124)</f>
        <v>2316019</v>
      </c>
      <c r="EG125" s="30">
        <f t="shared" ref="EG125:EK125" si="352">SUM(EG4:EG124)</f>
        <v>569464</v>
      </c>
      <c r="EH125" s="30">
        <f t="shared" si="352"/>
        <v>194184</v>
      </c>
      <c r="EI125" s="22">
        <f t="shared" si="352"/>
        <v>1</v>
      </c>
      <c r="EJ125" s="30">
        <f t="shared" si="352"/>
        <v>115515</v>
      </c>
      <c r="EK125" s="19">
        <f t="shared" si="352"/>
        <v>320</v>
      </c>
      <c r="EL125" s="22">
        <f>SUM(EL4:EL124)</f>
        <v>3111211</v>
      </c>
      <c r="EM125" s="19"/>
      <c r="EN125" s="19"/>
      <c r="EO125" s="19"/>
      <c r="EP125" s="19"/>
      <c r="EQ125" s="19"/>
      <c r="ER125" s="19"/>
      <c r="ES125" s="19"/>
      <c r="ET125" s="19"/>
    </row>
    <row r="126" spans="1:150" x14ac:dyDescent="0.25">
      <c r="A126" t="str">
        <f t="shared" si="328"/>
        <v/>
      </c>
      <c r="AQ126" s="62">
        <f>AQ124+AS124</f>
        <v>0</v>
      </c>
      <c r="AV126" s="59">
        <f>AV124+AX124</f>
        <v>0</v>
      </c>
      <c r="EK126" s="22"/>
      <c r="EL126" s="24"/>
    </row>
    <row r="127" spans="1:150" x14ac:dyDescent="0.25">
      <c r="A127" t="str">
        <f t="shared" si="328"/>
        <v/>
      </c>
      <c r="AD127" s="59">
        <f>AD124+AG124</f>
        <v>0</v>
      </c>
      <c r="AG127" s="59"/>
      <c r="AI127" s="62">
        <f>AI124+AL124+AN124</f>
        <v>0</v>
      </c>
      <c r="AL127" s="59"/>
      <c r="BA127" s="59">
        <f>BA124+BC124</f>
        <v>0</v>
      </c>
      <c r="BP127" s="59">
        <f>BP124+BR124</f>
        <v>0</v>
      </c>
      <c r="BQ127" s="59">
        <f>BQ124+BS124</f>
        <v>0</v>
      </c>
      <c r="BU127" s="63">
        <f>BU124+BV124</f>
        <v>0</v>
      </c>
    </row>
    <row r="128" spans="1:150" x14ac:dyDescent="0.25">
      <c r="A128" t="str">
        <f t="shared" si="328"/>
        <v/>
      </c>
      <c r="T128" s="59">
        <f>T124+W124</f>
        <v>0</v>
      </c>
      <c r="Y128" s="59">
        <f>Y124+AB124</f>
        <v>0</v>
      </c>
      <c r="BF128" s="4">
        <f>BF124+BH124</f>
        <v>0</v>
      </c>
    </row>
    <row r="129" spans="1:1" x14ac:dyDescent="0.25">
      <c r="A129" t="str">
        <f t="shared" si="328"/>
        <v/>
      </c>
    </row>
    <row r="130" spans="1:1" x14ac:dyDescent="0.25">
      <c r="A130" t="str">
        <f t="shared" si="328"/>
        <v/>
      </c>
    </row>
    <row r="131" spans="1:1" x14ac:dyDescent="0.25">
      <c r="A131" t="str">
        <f t="shared" si="328"/>
        <v/>
      </c>
    </row>
    <row r="132" spans="1:1" x14ac:dyDescent="0.25">
      <c r="A132" t="str">
        <f t="shared" si="328"/>
        <v/>
      </c>
    </row>
    <row r="133" spans="1:1" x14ac:dyDescent="0.25">
      <c r="A133" t="str">
        <f t="shared" si="328"/>
        <v/>
      </c>
    </row>
    <row r="134" spans="1:1" x14ac:dyDescent="0.25">
      <c r="A134" t="str">
        <f t="shared" si="328"/>
        <v/>
      </c>
    </row>
    <row r="135" spans="1:1" x14ac:dyDescent="0.25">
      <c r="A135" t="str">
        <f t="shared" ref="A135:A198" si="353">IF(B135&lt;&gt;"",A134+1,"")</f>
        <v/>
      </c>
    </row>
    <row r="136" spans="1:1" x14ac:dyDescent="0.25">
      <c r="A136" t="str">
        <f t="shared" si="353"/>
        <v/>
      </c>
    </row>
    <row r="137" spans="1:1" x14ac:dyDescent="0.25">
      <c r="A137" t="str">
        <f t="shared" si="353"/>
        <v/>
      </c>
    </row>
    <row r="138" spans="1:1" x14ac:dyDescent="0.25">
      <c r="A138" t="str">
        <f t="shared" si="353"/>
        <v/>
      </c>
    </row>
    <row r="139" spans="1:1" x14ac:dyDescent="0.25">
      <c r="A139" t="str">
        <f t="shared" si="353"/>
        <v/>
      </c>
    </row>
    <row r="140" spans="1:1" x14ac:dyDescent="0.25">
      <c r="A140" t="str">
        <f t="shared" si="353"/>
        <v/>
      </c>
    </row>
    <row r="141" spans="1:1" x14ac:dyDescent="0.25">
      <c r="A141" t="str">
        <f t="shared" si="353"/>
        <v/>
      </c>
    </row>
    <row r="142" spans="1:1" x14ac:dyDescent="0.25">
      <c r="A142" t="str">
        <f t="shared" si="353"/>
        <v/>
      </c>
    </row>
    <row r="143" spans="1:1" x14ac:dyDescent="0.25">
      <c r="A143" t="str">
        <f t="shared" si="353"/>
        <v/>
      </c>
    </row>
    <row r="144" spans="1:1" x14ac:dyDescent="0.25">
      <c r="A144" t="str">
        <f t="shared" si="353"/>
        <v/>
      </c>
    </row>
    <row r="145" spans="1:1" x14ac:dyDescent="0.25">
      <c r="A145" t="str">
        <f t="shared" si="353"/>
        <v/>
      </c>
    </row>
    <row r="146" spans="1:1" x14ac:dyDescent="0.25">
      <c r="A146" t="str">
        <f t="shared" si="353"/>
        <v/>
      </c>
    </row>
    <row r="147" spans="1:1" x14ac:dyDescent="0.25">
      <c r="A147" t="str">
        <f t="shared" si="353"/>
        <v/>
      </c>
    </row>
    <row r="148" spans="1:1" x14ac:dyDescent="0.25">
      <c r="A148" t="str">
        <f t="shared" si="353"/>
        <v/>
      </c>
    </row>
    <row r="149" spans="1:1" x14ac:dyDescent="0.25">
      <c r="A149" t="str">
        <f t="shared" si="353"/>
        <v/>
      </c>
    </row>
    <row r="150" spans="1:1" x14ac:dyDescent="0.25">
      <c r="A150" t="str">
        <f t="shared" si="353"/>
        <v/>
      </c>
    </row>
    <row r="151" spans="1:1" x14ac:dyDescent="0.25">
      <c r="A151" t="str">
        <f t="shared" si="353"/>
        <v/>
      </c>
    </row>
    <row r="152" spans="1:1" x14ac:dyDescent="0.25">
      <c r="A152" t="str">
        <f t="shared" si="353"/>
        <v/>
      </c>
    </row>
    <row r="153" spans="1:1" x14ac:dyDescent="0.25">
      <c r="A153" t="str">
        <f t="shared" si="353"/>
        <v/>
      </c>
    </row>
    <row r="154" spans="1:1" x14ac:dyDescent="0.25">
      <c r="A154" t="str">
        <f t="shared" si="353"/>
        <v/>
      </c>
    </row>
    <row r="155" spans="1:1" x14ac:dyDescent="0.25">
      <c r="A155" t="str">
        <f t="shared" si="353"/>
        <v/>
      </c>
    </row>
    <row r="156" spans="1:1" x14ac:dyDescent="0.25">
      <c r="A156" t="str">
        <f t="shared" si="353"/>
        <v/>
      </c>
    </row>
    <row r="157" spans="1:1" x14ac:dyDescent="0.25">
      <c r="A157" t="str">
        <f t="shared" si="353"/>
        <v/>
      </c>
    </row>
    <row r="158" spans="1:1" x14ac:dyDescent="0.25">
      <c r="A158" t="str">
        <f t="shared" si="353"/>
        <v/>
      </c>
    </row>
    <row r="159" spans="1:1" x14ac:dyDescent="0.25">
      <c r="A159" t="str">
        <f t="shared" si="353"/>
        <v/>
      </c>
    </row>
    <row r="160" spans="1:1" x14ac:dyDescent="0.25">
      <c r="A160" t="str">
        <f t="shared" si="353"/>
        <v/>
      </c>
    </row>
    <row r="161" spans="1:1" x14ac:dyDescent="0.25">
      <c r="A161" t="str">
        <f t="shared" si="353"/>
        <v/>
      </c>
    </row>
    <row r="162" spans="1:1" x14ac:dyDescent="0.25">
      <c r="A162" t="str">
        <f t="shared" si="353"/>
        <v/>
      </c>
    </row>
    <row r="163" spans="1:1" x14ac:dyDescent="0.25">
      <c r="A163" t="str">
        <f t="shared" si="353"/>
        <v/>
      </c>
    </row>
    <row r="164" spans="1:1" x14ac:dyDescent="0.25">
      <c r="A164" t="str">
        <f t="shared" si="353"/>
        <v/>
      </c>
    </row>
    <row r="165" spans="1:1" x14ac:dyDescent="0.25">
      <c r="A165" t="str">
        <f t="shared" si="353"/>
        <v/>
      </c>
    </row>
    <row r="166" spans="1:1" x14ac:dyDescent="0.25">
      <c r="A166" t="str">
        <f t="shared" si="353"/>
        <v/>
      </c>
    </row>
    <row r="167" spans="1:1" x14ac:dyDescent="0.25">
      <c r="A167" t="str">
        <f t="shared" si="353"/>
        <v/>
      </c>
    </row>
    <row r="168" spans="1:1" x14ac:dyDescent="0.25">
      <c r="A168" t="str">
        <f t="shared" si="353"/>
        <v/>
      </c>
    </row>
    <row r="169" spans="1:1" x14ac:dyDescent="0.25">
      <c r="A169" t="str">
        <f t="shared" si="353"/>
        <v/>
      </c>
    </row>
    <row r="170" spans="1:1" x14ac:dyDescent="0.25">
      <c r="A170" t="str">
        <f t="shared" si="353"/>
        <v/>
      </c>
    </row>
    <row r="171" spans="1:1" x14ac:dyDescent="0.25">
      <c r="A171" t="str">
        <f t="shared" si="353"/>
        <v/>
      </c>
    </row>
    <row r="172" spans="1:1" x14ac:dyDescent="0.25">
      <c r="A172" t="str">
        <f t="shared" si="353"/>
        <v/>
      </c>
    </row>
    <row r="173" spans="1:1" x14ac:dyDescent="0.25">
      <c r="A173" t="str">
        <f t="shared" si="353"/>
        <v/>
      </c>
    </row>
    <row r="174" spans="1:1" x14ac:dyDescent="0.25">
      <c r="A174" t="str">
        <f t="shared" si="353"/>
        <v/>
      </c>
    </row>
    <row r="175" spans="1:1" x14ac:dyDescent="0.25">
      <c r="A175" t="str">
        <f t="shared" si="353"/>
        <v/>
      </c>
    </row>
    <row r="176" spans="1:1" x14ac:dyDescent="0.25">
      <c r="A176" t="str">
        <f t="shared" si="353"/>
        <v/>
      </c>
    </row>
    <row r="177" spans="1:1" x14ac:dyDescent="0.25">
      <c r="A177" t="str">
        <f t="shared" si="353"/>
        <v/>
      </c>
    </row>
    <row r="178" spans="1:1" x14ac:dyDescent="0.25">
      <c r="A178" t="str">
        <f t="shared" si="353"/>
        <v/>
      </c>
    </row>
    <row r="179" spans="1:1" x14ac:dyDescent="0.25">
      <c r="A179" t="str">
        <f t="shared" si="353"/>
        <v/>
      </c>
    </row>
    <row r="180" spans="1:1" x14ac:dyDescent="0.25">
      <c r="A180" t="str">
        <f t="shared" si="353"/>
        <v/>
      </c>
    </row>
    <row r="181" spans="1:1" x14ac:dyDescent="0.25">
      <c r="A181" t="str">
        <f t="shared" si="353"/>
        <v/>
      </c>
    </row>
    <row r="182" spans="1:1" x14ac:dyDescent="0.25">
      <c r="A182" t="str">
        <f t="shared" si="353"/>
        <v/>
      </c>
    </row>
    <row r="183" spans="1:1" x14ac:dyDescent="0.25">
      <c r="A183" t="str">
        <f t="shared" si="353"/>
        <v/>
      </c>
    </row>
    <row r="184" spans="1:1" x14ac:dyDescent="0.25">
      <c r="A184" t="str">
        <f t="shared" si="353"/>
        <v/>
      </c>
    </row>
    <row r="185" spans="1:1" x14ac:dyDescent="0.25">
      <c r="A185" t="str">
        <f t="shared" si="353"/>
        <v/>
      </c>
    </row>
    <row r="186" spans="1:1" x14ac:dyDescent="0.25">
      <c r="A186" t="str">
        <f t="shared" si="353"/>
        <v/>
      </c>
    </row>
    <row r="187" spans="1:1" x14ac:dyDescent="0.25">
      <c r="A187" t="str">
        <f t="shared" si="353"/>
        <v/>
      </c>
    </row>
    <row r="188" spans="1:1" x14ac:dyDescent="0.25">
      <c r="A188" t="str">
        <f t="shared" si="353"/>
        <v/>
      </c>
    </row>
    <row r="189" spans="1:1" x14ac:dyDescent="0.25">
      <c r="A189" t="str">
        <f t="shared" si="353"/>
        <v/>
      </c>
    </row>
    <row r="190" spans="1:1" x14ac:dyDescent="0.25">
      <c r="A190" t="str">
        <f t="shared" si="353"/>
        <v/>
      </c>
    </row>
    <row r="191" spans="1:1" x14ac:dyDescent="0.25">
      <c r="A191" t="str">
        <f t="shared" si="353"/>
        <v/>
      </c>
    </row>
    <row r="192" spans="1:1" x14ac:dyDescent="0.25">
      <c r="A192" t="str">
        <f t="shared" si="353"/>
        <v/>
      </c>
    </row>
    <row r="193" spans="1:1" x14ac:dyDescent="0.25">
      <c r="A193" t="str">
        <f t="shared" si="353"/>
        <v/>
      </c>
    </row>
    <row r="194" spans="1:1" x14ac:dyDescent="0.25">
      <c r="A194" t="str">
        <f t="shared" si="353"/>
        <v/>
      </c>
    </row>
    <row r="195" spans="1:1" x14ac:dyDescent="0.25">
      <c r="A195" t="str">
        <f t="shared" si="353"/>
        <v/>
      </c>
    </row>
    <row r="196" spans="1:1" x14ac:dyDescent="0.25">
      <c r="A196" t="str">
        <f t="shared" si="353"/>
        <v/>
      </c>
    </row>
    <row r="197" spans="1:1" x14ac:dyDescent="0.25">
      <c r="A197" t="str">
        <f t="shared" si="353"/>
        <v/>
      </c>
    </row>
    <row r="198" spans="1:1" x14ac:dyDescent="0.25">
      <c r="A198" t="str">
        <f t="shared" si="353"/>
        <v/>
      </c>
    </row>
    <row r="199" spans="1:1" x14ac:dyDescent="0.25">
      <c r="A199" t="str">
        <f t="shared" ref="A199:A262" si="354">IF(B199&lt;&gt;"",A198+1,"")</f>
        <v/>
      </c>
    </row>
    <row r="200" spans="1:1" x14ac:dyDescent="0.25">
      <c r="A200" t="str">
        <f t="shared" si="354"/>
        <v/>
      </c>
    </row>
    <row r="201" spans="1:1" x14ac:dyDescent="0.25">
      <c r="A201" t="str">
        <f t="shared" si="354"/>
        <v/>
      </c>
    </row>
    <row r="202" spans="1:1" x14ac:dyDescent="0.25">
      <c r="A202" t="str">
        <f t="shared" si="354"/>
        <v/>
      </c>
    </row>
    <row r="203" spans="1:1" x14ac:dyDescent="0.25">
      <c r="A203" t="str">
        <f t="shared" si="354"/>
        <v/>
      </c>
    </row>
    <row r="204" spans="1:1" x14ac:dyDescent="0.25">
      <c r="A204" t="str">
        <f t="shared" si="354"/>
        <v/>
      </c>
    </row>
    <row r="205" spans="1:1" x14ac:dyDescent="0.25">
      <c r="A205" t="str">
        <f t="shared" si="354"/>
        <v/>
      </c>
    </row>
    <row r="206" spans="1:1" x14ac:dyDescent="0.25">
      <c r="A206" t="str">
        <f t="shared" si="354"/>
        <v/>
      </c>
    </row>
    <row r="207" spans="1:1" x14ac:dyDescent="0.25">
      <c r="A207" t="str">
        <f t="shared" si="354"/>
        <v/>
      </c>
    </row>
    <row r="208" spans="1:1" x14ac:dyDescent="0.25">
      <c r="A208" t="str">
        <f t="shared" si="354"/>
        <v/>
      </c>
    </row>
    <row r="209" spans="1:1" x14ac:dyDescent="0.25">
      <c r="A209" t="str">
        <f t="shared" si="354"/>
        <v/>
      </c>
    </row>
    <row r="210" spans="1:1" x14ac:dyDescent="0.25">
      <c r="A210" t="str">
        <f t="shared" si="354"/>
        <v/>
      </c>
    </row>
    <row r="211" spans="1:1" x14ac:dyDescent="0.25">
      <c r="A211" t="str">
        <f t="shared" si="354"/>
        <v/>
      </c>
    </row>
    <row r="212" spans="1:1" x14ac:dyDescent="0.25">
      <c r="A212" t="str">
        <f t="shared" si="354"/>
        <v/>
      </c>
    </row>
    <row r="213" spans="1:1" x14ac:dyDescent="0.25">
      <c r="A213" t="str">
        <f t="shared" si="354"/>
        <v/>
      </c>
    </row>
    <row r="214" spans="1:1" x14ac:dyDescent="0.25">
      <c r="A214" t="str">
        <f t="shared" si="354"/>
        <v/>
      </c>
    </row>
    <row r="215" spans="1:1" x14ac:dyDescent="0.25">
      <c r="A215" t="str">
        <f t="shared" si="354"/>
        <v/>
      </c>
    </row>
    <row r="216" spans="1:1" x14ac:dyDescent="0.25">
      <c r="A216" t="str">
        <f t="shared" si="354"/>
        <v/>
      </c>
    </row>
    <row r="217" spans="1:1" x14ac:dyDescent="0.25">
      <c r="A217" t="str">
        <f t="shared" si="354"/>
        <v/>
      </c>
    </row>
    <row r="218" spans="1:1" x14ac:dyDescent="0.25">
      <c r="A218" t="str">
        <f t="shared" si="354"/>
        <v/>
      </c>
    </row>
    <row r="219" spans="1:1" x14ac:dyDescent="0.25">
      <c r="A219" t="str">
        <f t="shared" si="354"/>
        <v/>
      </c>
    </row>
    <row r="220" spans="1:1" x14ac:dyDescent="0.25">
      <c r="A220" t="str">
        <f t="shared" si="354"/>
        <v/>
      </c>
    </row>
    <row r="221" spans="1:1" x14ac:dyDescent="0.25">
      <c r="A221" t="str">
        <f t="shared" si="354"/>
        <v/>
      </c>
    </row>
    <row r="222" spans="1:1" x14ac:dyDescent="0.25">
      <c r="A222" t="str">
        <f t="shared" si="354"/>
        <v/>
      </c>
    </row>
    <row r="223" spans="1:1" x14ac:dyDescent="0.25">
      <c r="A223" t="str">
        <f t="shared" si="354"/>
        <v/>
      </c>
    </row>
    <row r="224" spans="1:1" x14ac:dyDescent="0.25">
      <c r="A224" t="str">
        <f t="shared" si="354"/>
        <v/>
      </c>
    </row>
    <row r="225" spans="1:1" x14ac:dyDescent="0.25">
      <c r="A225" t="str">
        <f t="shared" si="354"/>
        <v/>
      </c>
    </row>
    <row r="226" spans="1:1" x14ac:dyDescent="0.25">
      <c r="A226" t="str">
        <f t="shared" si="354"/>
        <v/>
      </c>
    </row>
    <row r="227" spans="1:1" x14ac:dyDescent="0.25">
      <c r="A227" t="str">
        <f t="shared" si="354"/>
        <v/>
      </c>
    </row>
    <row r="228" spans="1:1" x14ac:dyDescent="0.25">
      <c r="A228" t="str">
        <f t="shared" si="354"/>
        <v/>
      </c>
    </row>
    <row r="229" spans="1:1" x14ac:dyDescent="0.25">
      <c r="A229" t="str">
        <f t="shared" si="354"/>
        <v/>
      </c>
    </row>
    <row r="230" spans="1:1" x14ac:dyDescent="0.25">
      <c r="A230" t="str">
        <f t="shared" si="354"/>
        <v/>
      </c>
    </row>
    <row r="231" spans="1:1" x14ac:dyDescent="0.25">
      <c r="A231" t="str">
        <f t="shared" si="354"/>
        <v/>
      </c>
    </row>
    <row r="232" spans="1:1" x14ac:dyDescent="0.25">
      <c r="A232" t="str">
        <f t="shared" si="354"/>
        <v/>
      </c>
    </row>
    <row r="233" spans="1:1" x14ac:dyDescent="0.25">
      <c r="A233" t="str">
        <f t="shared" si="354"/>
        <v/>
      </c>
    </row>
    <row r="234" spans="1:1" x14ac:dyDescent="0.25">
      <c r="A234" t="str">
        <f t="shared" si="354"/>
        <v/>
      </c>
    </row>
    <row r="235" spans="1:1" x14ac:dyDescent="0.25">
      <c r="A235" t="str">
        <f t="shared" si="354"/>
        <v/>
      </c>
    </row>
    <row r="236" spans="1:1" x14ac:dyDescent="0.25">
      <c r="A236" t="str">
        <f t="shared" si="354"/>
        <v/>
      </c>
    </row>
    <row r="237" spans="1:1" x14ac:dyDescent="0.25">
      <c r="A237" t="str">
        <f t="shared" si="354"/>
        <v/>
      </c>
    </row>
    <row r="238" spans="1:1" x14ac:dyDescent="0.25">
      <c r="A238" t="str">
        <f t="shared" si="354"/>
        <v/>
      </c>
    </row>
    <row r="239" spans="1:1" x14ac:dyDescent="0.25">
      <c r="A239" t="str">
        <f t="shared" si="354"/>
        <v/>
      </c>
    </row>
    <row r="240" spans="1:1" x14ac:dyDescent="0.25">
      <c r="A240" t="str">
        <f t="shared" si="354"/>
        <v/>
      </c>
    </row>
    <row r="241" spans="1:1" x14ac:dyDescent="0.25">
      <c r="A241" t="str">
        <f t="shared" si="354"/>
        <v/>
      </c>
    </row>
    <row r="242" spans="1:1" x14ac:dyDescent="0.25">
      <c r="A242" t="str">
        <f t="shared" si="354"/>
        <v/>
      </c>
    </row>
    <row r="243" spans="1:1" x14ac:dyDescent="0.25">
      <c r="A243" t="str">
        <f t="shared" si="354"/>
        <v/>
      </c>
    </row>
    <row r="244" spans="1:1" x14ac:dyDescent="0.25">
      <c r="A244" t="str">
        <f t="shared" si="354"/>
        <v/>
      </c>
    </row>
    <row r="245" spans="1:1" x14ac:dyDescent="0.25">
      <c r="A245" t="str">
        <f t="shared" si="354"/>
        <v/>
      </c>
    </row>
    <row r="246" spans="1:1" x14ac:dyDescent="0.25">
      <c r="A246" t="str">
        <f t="shared" si="354"/>
        <v/>
      </c>
    </row>
    <row r="247" spans="1:1" x14ac:dyDescent="0.25">
      <c r="A247" t="str">
        <f t="shared" si="354"/>
        <v/>
      </c>
    </row>
    <row r="248" spans="1:1" x14ac:dyDescent="0.25">
      <c r="A248" t="str">
        <f t="shared" si="354"/>
        <v/>
      </c>
    </row>
    <row r="249" spans="1:1" x14ac:dyDescent="0.25">
      <c r="A249" t="str">
        <f t="shared" si="354"/>
        <v/>
      </c>
    </row>
    <row r="250" spans="1:1" x14ac:dyDescent="0.25">
      <c r="A250" t="str">
        <f t="shared" si="354"/>
        <v/>
      </c>
    </row>
    <row r="251" spans="1:1" x14ac:dyDescent="0.25">
      <c r="A251" t="str">
        <f t="shared" si="354"/>
        <v/>
      </c>
    </row>
    <row r="252" spans="1:1" x14ac:dyDescent="0.25">
      <c r="A252" t="str">
        <f t="shared" si="354"/>
        <v/>
      </c>
    </row>
    <row r="253" spans="1:1" x14ac:dyDescent="0.25">
      <c r="A253" t="str">
        <f t="shared" si="354"/>
        <v/>
      </c>
    </row>
    <row r="254" spans="1:1" x14ac:dyDescent="0.25">
      <c r="A254" t="str">
        <f t="shared" si="354"/>
        <v/>
      </c>
    </row>
    <row r="255" spans="1:1" x14ac:dyDescent="0.25">
      <c r="A255" t="str">
        <f t="shared" si="354"/>
        <v/>
      </c>
    </row>
    <row r="256" spans="1:1" x14ac:dyDescent="0.25">
      <c r="A256" t="str">
        <f t="shared" si="354"/>
        <v/>
      </c>
    </row>
    <row r="257" spans="1:1" x14ac:dyDescent="0.25">
      <c r="A257" t="str">
        <f t="shared" si="354"/>
        <v/>
      </c>
    </row>
    <row r="258" spans="1:1" x14ac:dyDescent="0.25">
      <c r="A258" t="str">
        <f t="shared" si="354"/>
        <v/>
      </c>
    </row>
    <row r="259" spans="1:1" x14ac:dyDescent="0.25">
      <c r="A259" t="str">
        <f t="shared" si="354"/>
        <v/>
      </c>
    </row>
    <row r="260" spans="1:1" x14ac:dyDescent="0.25">
      <c r="A260" t="str">
        <f t="shared" si="354"/>
        <v/>
      </c>
    </row>
    <row r="261" spans="1:1" x14ac:dyDescent="0.25">
      <c r="A261" t="str">
        <f t="shared" si="354"/>
        <v/>
      </c>
    </row>
    <row r="262" spans="1:1" x14ac:dyDescent="0.25">
      <c r="A262" t="str">
        <f t="shared" si="354"/>
        <v/>
      </c>
    </row>
    <row r="263" spans="1:1" x14ac:dyDescent="0.25">
      <c r="A263" t="str">
        <f t="shared" ref="A263:A326" si="355">IF(B263&lt;&gt;"",A262+1,"")</f>
        <v/>
      </c>
    </row>
    <row r="264" spans="1:1" x14ac:dyDescent="0.25">
      <c r="A264" t="str">
        <f t="shared" si="355"/>
        <v/>
      </c>
    </row>
    <row r="265" spans="1:1" x14ac:dyDescent="0.25">
      <c r="A265" t="str">
        <f t="shared" si="355"/>
        <v/>
      </c>
    </row>
    <row r="266" spans="1:1" x14ac:dyDescent="0.25">
      <c r="A266" t="str">
        <f t="shared" si="355"/>
        <v/>
      </c>
    </row>
    <row r="267" spans="1:1" x14ac:dyDescent="0.25">
      <c r="A267" t="str">
        <f t="shared" si="355"/>
        <v/>
      </c>
    </row>
    <row r="268" spans="1:1" x14ac:dyDescent="0.25">
      <c r="A268" t="str">
        <f t="shared" si="355"/>
        <v/>
      </c>
    </row>
    <row r="269" spans="1:1" x14ac:dyDescent="0.25">
      <c r="A269" t="str">
        <f t="shared" si="355"/>
        <v/>
      </c>
    </row>
    <row r="270" spans="1:1" x14ac:dyDescent="0.25">
      <c r="A270" t="str">
        <f t="shared" si="355"/>
        <v/>
      </c>
    </row>
    <row r="271" spans="1:1" x14ac:dyDescent="0.25">
      <c r="A271" t="str">
        <f t="shared" si="355"/>
        <v/>
      </c>
    </row>
    <row r="272" spans="1:1" x14ac:dyDescent="0.25">
      <c r="A272" t="str">
        <f t="shared" si="355"/>
        <v/>
      </c>
    </row>
    <row r="273" spans="1:1" x14ac:dyDescent="0.25">
      <c r="A273" t="str">
        <f t="shared" si="355"/>
        <v/>
      </c>
    </row>
    <row r="274" spans="1:1" x14ac:dyDescent="0.25">
      <c r="A274" t="str">
        <f t="shared" si="355"/>
        <v/>
      </c>
    </row>
    <row r="275" spans="1:1" x14ac:dyDescent="0.25">
      <c r="A275" t="str">
        <f t="shared" si="355"/>
        <v/>
      </c>
    </row>
    <row r="276" spans="1:1" x14ac:dyDescent="0.25">
      <c r="A276" t="str">
        <f t="shared" si="355"/>
        <v/>
      </c>
    </row>
    <row r="277" spans="1:1" x14ac:dyDescent="0.25">
      <c r="A277" t="str">
        <f t="shared" si="355"/>
        <v/>
      </c>
    </row>
    <row r="278" spans="1:1" x14ac:dyDescent="0.25">
      <c r="A278" t="str">
        <f t="shared" si="355"/>
        <v/>
      </c>
    </row>
    <row r="279" spans="1:1" x14ac:dyDescent="0.25">
      <c r="A279" t="str">
        <f t="shared" si="355"/>
        <v/>
      </c>
    </row>
    <row r="280" spans="1:1" x14ac:dyDescent="0.25">
      <c r="A280" t="str">
        <f t="shared" si="355"/>
        <v/>
      </c>
    </row>
    <row r="281" spans="1:1" x14ac:dyDescent="0.25">
      <c r="A281" t="str">
        <f t="shared" si="355"/>
        <v/>
      </c>
    </row>
    <row r="282" spans="1:1" x14ac:dyDescent="0.25">
      <c r="A282" t="str">
        <f t="shared" si="355"/>
        <v/>
      </c>
    </row>
    <row r="283" spans="1:1" x14ac:dyDescent="0.25">
      <c r="A283" t="str">
        <f t="shared" si="355"/>
        <v/>
      </c>
    </row>
    <row r="284" spans="1:1" x14ac:dyDescent="0.25">
      <c r="A284" t="str">
        <f t="shared" si="355"/>
        <v/>
      </c>
    </row>
    <row r="285" spans="1:1" x14ac:dyDescent="0.25">
      <c r="A285" t="str">
        <f t="shared" si="355"/>
        <v/>
      </c>
    </row>
    <row r="286" spans="1:1" x14ac:dyDescent="0.25">
      <c r="A286" t="str">
        <f t="shared" si="355"/>
        <v/>
      </c>
    </row>
    <row r="287" spans="1:1" x14ac:dyDescent="0.25">
      <c r="A287" t="str">
        <f t="shared" si="355"/>
        <v/>
      </c>
    </row>
    <row r="288" spans="1:1" x14ac:dyDescent="0.25">
      <c r="A288" t="str">
        <f t="shared" si="355"/>
        <v/>
      </c>
    </row>
    <row r="289" spans="1:1" x14ac:dyDescent="0.25">
      <c r="A289" t="str">
        <f t="shared" si="355"/>
        <v/>
      </c>
    </row>
    <row r="290" spans="1:1" x14ac:dyDescent="0.25">
      <c r="A290" t="str">
        <f t="shared" si="355"/>
        <v/>
      </c>
    </row>
    <row r="291" spans="1:1" x14ac:dyDescent="0.25">
      <c r="A291" t="str">
        <f t="shared" si="355"/>
        <v/>
      </c>
    </row>
    <row r="292" spans="1:1" x14ac:dyDescent="0.25">
      <c r="A292" t="str">
        <f t="shared" si="355"/>
        <v/>
      </c>
    </row>
    <row r="293" spans="1:1" x14ac:dyDescent="0.25">
      <c r="A293" t="str">
        <f t="shared" si="355"/>
        <v/>
      </c>
    </row>
    <row r="294" spans="1:1" x14ac:dyDescent="0.25">
      <c r="A294" t="str">
        <f t="shared" si="355"/>
        <v/>
      </c>
    </row>
    <row r="295" spans="1:1" x14ac:dyDescent="0.25">
      <c r="A295" t="str">
        <f t="shared" si="355"/>
        <v/>
      </c>
    </row>
    <row r="296" spans="1:1" x14ac:dyDescent="0.25">
      <c r="A296" t="str">
        <f t="shared" si="355"/>
        <v/>
      </c>
    </row>
    <row r="297" spans="1:1" x14ac:dyDescent="0.25">
      <c r="A297" t="str">
        <f t="shared" si="355"/>
        <v/>
      </c>
    </row>
    <row r="298" spans="1:1" x14ac:dyDescent="0.25">
      <c r="A298" t="str">
        <f t="shared" si="355"/>
        <v/>
      </c>
    </row>
    <row r="299" spans="1:1" x14ac:dyDescent="0.25">
      <c r="A299" t="str">
        <f t="shared" si="355"/>
        <v/>
      </c>
    </row>
    <row r="300" spans="1:1" x14ac:dyDescent="0.25">
      <c r="A300" t="str">
        <f t="shared" si="355"/>
        <v/>
      </c>
    </row>
    <row r="301" spans="1:1" x14ac:dyDescent="0.25">
      <c r="A301" t="str">
        <f t="shared" si="355"/>
        <v/>
      </c>
    </row>
    <row r="302" spans="1:1" x14ac:dyDescent="0.25">
      <c r="A302" t="str">
        <f t="shared" si="355"/>
        <v/>
      </c>
    </row>
    <row r="303" spans="1:1" x14ac:dyDescent="0.25">
      <c r="A303" t="str">
        <f t="shared" si="355"/>
        <v/>
      </c>
    </row>
    <row r="304" spans="1:1" x14ac:dyDescent="0.25">
      <c r="A304" t="str">
        <f t="shared" si="355"/>
        <v/>
      </c>
    </row>
    <row r="305" spans="1:1" x14ac:dyDescent="0.25">
      <c r="A305" t="str">
        <f t="shared" si="355"/>
        <v/>
      </c>
    </row>
    <row r="306" spans="1:1" x14ac:dyDescent="0.25">
      <c r="A306" t="str">
        <f t="shared" si="355"/>
        <v/>
      </c>
    </row>
    <row r="307" spans="1:1" x14ac:dyDescent="0.25">
      <c r="A307" t="str">
        <f t="shared" si="355"/>
        <v/>
      </c>
    </row>
    <row r="308" spans="1:1" x14ac:dyDescent="0.25">
      <c r="A308" t="str">
        <f t="shared" si="355"/>
        <v/>
      </c>
    </row>
    <row r="309" spans="1:1" x14ac:dyDescent="0.25">
      <c r="A309" t="str">
        <f t="shared" si="355"/>
        <v/>
      </c>
    </row>
    <row r="310" spans="1:1" x14ac:dyDescent="0.25">
      <c r="A310" t="str">
        <f t="shared" si="355"/>
        <v/>
      </c>
    </row>
    <row r="311" spans="1:1" x14ac:dyDescent="0.25">
      <c r="A311" t="str">
        <f t="shared" si="355"/>
        <v/>
      </c>
    </row>
    <row r="312" spans="1:1" x14ac:dyDescent="0.25">
      <c r="A312" t="str">
        <f t="shared" si="355"/>
        <v/>
      </c>
    </row>
    <row r="313" spans="1:1" x14ac:dyDescent="0.25">
      <c r="A313" t="str">
        <f t="shared" si="355"/>
        <v/>
      </c>
    </row>
    <row r="314" spans="1:1" x14ac:dyDescent="0.25">
      <c r="A314" t="str">
        <f t="shared" si="355"/>
        <v/>
      </c>
    </row>
    <row r="315" spans="1:1" x14ac:dyDescent="0.25">
      <c r="A315" t="str">
        <f t="shared" si="355"/>
        <v/>
      </c>
    </row>
    <row r="316" spans="1:1" x14ac:dyDescent="0.25">
      <c r="A316" t="str">
        <f t="shared" si="355"/>
        <v/>
      </c>
    </row>
    <row r="317" spans="1:1" x14ac:dyDescent="0.25">
      <c r="A317" t="str">
        <f t="shared" si="355"/>
        <v/>
      </c>
    </row>
    <row r="318" spans="1:1" x14ac:dyDescent="0.25">
      <c r="A318" t="str">
        <f t="shared" si="355"/>
        <v/>
      </c>
    </row>
    <row r="319" spans="1:1" x14ac:dyDescent="0.25">
      <c r="A319" t="str">
        <f t="shared" si="355"/>
        <v/>
      </c>
    </row>
    <row r="320" spans="1:1" x14ac:dyDescent="0.25">
      <c r="A320" t="str">
        <f t="shared" si="355"/>
        <v/>
      </c>
    </row>
    <row r="321" spans="1:1" x14ac:dyDescent="0.25">
      <c r="A321" t="str">
        <f t="shared" si="355"/>
        <v/>
      </c>
    </row>
    <row r="322" spans="1:1" x14ac:dyDescent="0.25">
      <c r="A322" t="str">
        <f t="shared" si="355"/>
        <v/>
      </c>
    </row>
    <row r="323" spans="1:1" x14ac:dyDescent="0.25">
      <c r="A323" t="str">
        <f t="shared" si="355"/>
        <v/>
      </c>
    </row>
    <row r="324" spans="1:1" x14ac:dyDescent="0.25">
      <c r="A324" t="str">
        <f t="shared" si="355"/>
        <v/>
      </c>
    </row>
    <row r="325" spans="1:1" x14ac:dyDescent="0.25">
      <c r="A325" t="str">
        <f t="shared" si="355"/>
        <v/>
      </c>
    </row>
    <row r="326" spans="1:1" x14ac:dyDescent="0.25">
      <c r="A326" t="str">
        <f t="shared" si="355"/>
        <v/>
      </c>
    </row>
    <row r="327" spans="1:1" x14ac:dyDescent="0.25">
      <c r="A327" t="str">
        <f t="shared" ref="A327:A390" si="356">IF(B327&lt;&gt;"",A326+1,"")</f>
        <v/>
      </c>
    </row>
    <row r="328" spans="1:1" x14ac:dyDescent="0.25">
      <c r="A328" t="str">
        <f t="shared" si="356"/>
        <v/>
      </c>
    </row>
    <row r="329" spans="1:1" x14ac:dyDescent="0.25">
      <c r="A329" t="str">
        <f t="shared" si="356"/>
        <v/>
      </c>
    </row>
    <row r="330" spans="1:1" x14ac:dyDescent="0.25">
      <c r="A330" t="str">
        <f t="shared" si="356"/>
        <v/>
      </c>
    </row>
    <row r="331" spans="1:1" x14ac:dyDescent="0.25">
      <c r="A331" t="str">
        <f t="shared" si="356"/>
        <v/>
      </c>
    </row>
    <row r="332" spans="1:1" x14ac:dyDescent="0.25">
      <c r="A332" t="str">
        <f t="shared" si="356"/>
        <v/>
      </c>
    </row>
    <row r="333" spans="1:1" x14ac:dyDescent="0.25">
      <c r="A333" t="str">
        <f t="shared" si="356"/>
        <v/>
      </c>
    </row>
    <row r="334" spans="1:1" x14ac:dyDescent="0.25">
      <c r="A334" t="str">
        <f t="shared" si="356"/>
        <v/>
      </c>
    </row>
    <row r="335" spans="1:1" x14ac:dyDescent="0.25">
      <c r="A335" t="str">
        <f t="shared" si="356"/>
        <v/>
      </c>
    </row>
    <row r="336" spans="1:1" x14ac:dyDescent="0.25">
      <c r="A336" t="str">
        <f t="shared" si="356"/>
        <v/>
      </c>
    </row>
    <row r="337" spans="1:1" x14ac:dyDescent="0.25">
      <c r="A337" t="str">
        <f t="shared" si="356"/>
        <v/>
      </c>
    </row>
    <row r="338" spans="1:1" x14ac:dyDescent="0.25">
      <c r="A338" t="str">
        <f t="shared" si="356"/>
        <v/>
      </c>
    </row>
    <row r="339" spans="1:1" x14ac:dyDescent="0.25">
      <c r="A339" t="str">
        <f t="shared" si="356"/>
        <v/>
      </c>
    </row>
    <row r="340" spans="1:1" x14ac:dyDescent="0.25">
      <c r="A340" t="str">
        <f t="shared" si="356"/>
        <v/>
      </c>
    </row>
    <row r="341" spans="1:1" x14ac:dyDescent="0.25">
      <c r="A341" t="str">
        <f t="shared" si="356"/>
        <v/>
      </c>
    </row>
    <row r="342" spans="1:1" x14ac:dyDescent="0.25">
      <c r="A342" t="str">
        <f t="shared" si="356"/>
        <v/>
      </c>
    </row>
    <row r="343" spans="1:1" x14ac:dyDescent="0.25">
      <c r="A343" t="str">
        <f t="shared" si="356"/>
        <v/>
      </c>
    </row>
    <row r="344" spans="1:1" x14ac:dyDescent="0.25">
      <c r="A344" t="str">
        <f t="shared" si="356"/>
        <v/>
      </c>
    </row>
    <row r="345" spans="1:1" x14ac:dyDescent="0.25">
      <c r="A345" t="str">
        <f t="shared" si="356"/>
        <v/>
      </c>
    </row>
    <row r="346" spans="1:1" x14ac:dyDescent="0.25">
      <c r="A346" t="str">
        <f t="shared" si="356"/>
        <v/>
      </c>
    </row>
    <row r="347" spans="1:1" x14ac:dyDescent="0.25">
      <c r="A347" t="str">
        <f t="shared" si="356"/>
        <v/>
      </c>
    </row>
    <row r="348" spans="1:1" x14ac:dyDescent="0.25">
      <c r="A348" t="str">
        <f t="shared" si="356"/>
        <v/>
      </c>
    </row>
    <row r="349" spans="1:1" x14ac:dyDescent="0.25">
      <c r="A349" t="str">
        <f t="shared" si="356"/>
        <v/>
      </c>
    </row>
    <row r="350" spans="1:1" x14ac:dyDescent="0.25">
      <c r="A350" t="str">
        <f t="shared" si="356"/>
        <v/>
      </c>
    </row>
    <row r="351" spans="1:1" x14ac:dyDescent="0.25">
      <c r="A351" t="str">
        <f t="shared" si="356"/>
        <v/>
      </c>
    </row>
    <row r="352" spans="1:1" x14ac:dyDescent="0.25">
      <c r="A352" t="str">
        <f t="shared" si="356"/>
        <v/>
      </c>
    </row>
    <row r="353" spans="1:1" x14ac:dyDescent="0.25">
      <c r="A353" t="str">
        <f t="shared" si="356"/>
        <v/>
      </c>
    </row>
    <row r="354" spans="1:1" x14ac:dyDescent="0.25">
      <c r="A354" t="str">
        <f t="shared" si="356"/>
        <v/>
      </c>
    </row>
    <row r="355" spans="1:1" x14ac:dyDescent="0.25">
      <c r="A355" t="str">
        <f t="shared" si="356"/>
        <v/>
      </c>
    </row>
    <row r="356" spans="1:1" x14ac:dyDescent="0.25">
      <c r="A356" t="str">
        <f t="shared" si="356"/>
        <v/>
      </c>
    </row>
    <row r="357" spans="1:1" x14ac:dyDescent="0.25">
      <c r="A357" t="str">
        <f t="shared" si="356"/>
        <v/>
      </c>
    </row>
    <row r="358" spans="1:1" x14ac:dyDescent="0.25">
      <c r="A358" t="str">
        <f t="shared" si="356"/>
        <v/>
      </c>
    </row>
    <row r="359" spans="1:1" x14ac:dyDescent="0.25">
      <c r="A359" t="str">
        <f t="shared" si="356"/>
        <v/>
      </c>
    </row>
    <row r="360" spans="1:1" x14ac:dyDescent="0.25">
      <c r="A360" t="str">
        <f t="shared" si="356"/>
        <v/>
      </c>
    </row>
    <row r="361" spans="1:1" x14ac:dyDescent="0.25">
      <c r="A361" t="str">
        <f t="shared" si="356"/>
        <v/>
      </c>
    </row>
    <row r="362" spans="1:1" x14ac:dyDescent="0.25">
      <c r="A362" t="str">
        <f t="shared" si="356"/>
        <v/>
      </c>
    </row>
    <row r="363" spans="1:1" x14ac:dyDescent="0.25">
      <c r="A363" t="str">
        <f t="shared" si="356"/>
        <v/>
      </c>
    </row>
    <row r="364" spans="1:1" x14ac:dyDescent="0.25">
      <c r="A364" t="str">
        <f t="shared" si="356"/>
        <v/>
      </c>
    </row>
    <row r="365" spans="1:1" x14ac:dyDescent="0.25">
      <c r="A365" t="str">
        <f t="shared" si="356"/>
        <v/>
      </c>
    </row>
    <row r="366" spans="1:1" x14ac:dyDescent="0.25">
      <c r="A366" t="str">
        <f t="shared" si="356"/>
        <v/>
      </c>
    </row>
    <row r="367" spans="1:1" x14ac:dyDescent="0.25">
      <c r="A367" t="str">
        <f t="shared" si="356"/>
        <v/>
      </c>
    </row>
    <row r="368" spans="1:1" x14ac:dyDescent="0.25">
      <c r="A368" t="str">
        <f t="shared" si="356"/>
        <v/>
      </c>
    </row>
    <row r="369" spans="1:1" x14ac:dyDescent="0.25">
      <c r="A369" t="str">
        <f t="shared" si="356"/>
        <v/>
      </c>
    </row>
    <row r="370" spans="1:1" x14ac:dyDescent="0.25">
      <c r="A370" t="str">
        <f t="shared" si="356"/>
        <v/>
      </c>
    </row>
    <row r="371" spans="1:1" x14ac:dyDescent="0.25">
      <c r="A371" t="str">
        <f t="shared" si="356"/>
        <v/>
      </c>
    </row>
    <row r="372" spans="1:1" x14ac:dyDescent="0.25">
      <c r="A372" t="str">
        <f t="shared" si="356"/>
        <v/>
      </c>
    </row>
    <row r="373" spans="1:1" x14ac:dyDescent="0.25">
      <c r="A373" t="str">
        <f t="shared" si="356"/>
        <v/>
      </c>
    </row>
    <row r="374" spans="1:1" x14ac:dyDescent="0.25">
      <c r="A374" t="str">
        <f t="shared" si="356"/>
        <v/>
      </c>
    </row>
    <row r="375" spans="1:1" x14ac:dyDescent="0.25">
      <c r="A375" t="str">
        <f t="shared" si="356"/>
        <v/>
      </c>
    </row>
    <row r="376" spans="1:1" x14ac:dyDescent="0.25">
      <c r="A376" t="str">
        <f t="shared" si="356"/>
        <v/>
      </c>
    </row>
    <row r="377" spans="1:1" x14ac:dyDescent="0.25">
      <c r="A377" t="str">
        <f t="shared" si="356"/>
        <v/>
      </c>
    </row>
    <row r="378" spans="1:1" x14ac:dyDescent="0.25">
      <c r="A378" t="str">
        <f t="shared" si="356"/>
        <v/>
      </c>
    </row>
    <row r="379" spans="1:1" x14ac:dyDescent="0.25">
      <c r="A379" t="str">
        <f t="shared" si="356"/>
        <v/>
      </c>
    </row>
    <row r="380" spans="1:1" x14ac:dyDescent="0.25">
      <c r="A380" t="str">
        <f t="shared" si="356"/>
        <v/>
      </c>
    </row>
    <row r="381" spans="1:1" x14ac:dyDescent="0.25">
      <c r="A381" t="str">
        <f t="shared" si="356"/>
        <v/>
      </c>
    </row>
    <row r="382" spans="1:1" x14ac:dyDescent="0.25">
      <c r="A382" t="str">
        <f t="shared" si="356"/>
        <v/>
      </c>
    </row>
    <row r="383" spans="1:1" x14ac:dyDescent="0.25">
      <c r="A383" t="str">
        <f t="shared" si="356"/>
        <v/>
      </c>
    </row>
    <row r="384" spans="1:1" x14ac:dyDescent="0.25">
      <c r="A384" t="str">
        <f t="shared" si="356"/>
        <v/>
      </c>
    </row>
    <row r="385" spans="1:1" x14ac:dyDescent="0.25">
      <c r="A385" t="str">
        <f t="shared" si="356"/>
        <v/>
      </c>
    </row>
    <row r="386" spans="1:1" x14ac:dyDescent="0.25">
      <c r="A386" t="str">
        <f t="shared" si="356"/>
        <v/>
      </c>
    </row>
    <row r="387" spans="1:1" x14ac:dyDescent="0.25">
      <c r="A387" t="str">
        <f t="shared" si="356"/>
        <v/>
      </c>
    </row>
    <row r="388" spans="1:1" x14ac:dyDescent="0.25">
      <c r="A388" t="str">
        <f t="shared" si="356"/>
        <v/>
      </c>
    </row>
    <row r="389" spans="1:1" x14ac:dyDescent="0.25">
      <c r="A389" t="str">
        <f t="shared" si="356"/>
        <v/>
      </c>
    </row>
    <row r="390" spans="1:1" x14ac:dyDescent="0.25">
      <c r="A390" t="str">
        <f t="shared" si="356"/>
        <v/>
      </c>
    </row>
    <row r="391" spans="1:1" x14ac:dyDescent="0.25">
      <c r="A391" t="str">
        <f t="shared" ref="A391:A454" si="357">IF(B391&lt;&gt;"",A390+1,"")</f>
        <v/>
      </c>
    </row>
    <row r="392" spans="1:1" x14ac:dyDescent="0.25">
      <c r="A392" t="str">
        <f t="shared" si="357"/>
        <v/>
      </c>
    </row>
    <row r="393" spans="1:1" x14ac:dyDescent="0.25">
      <c r="A393" t="str">
        <f t="shared" si="357"/>
        <v/>
      </c>
    </row>
    <row r="394" spans="1:1" x14ac:dyDescent="0.25">
      <c r="A394" t="str">
        <f t="shared" si="357"/>
        <v/>
      </c>
    </row>
    <row r="395" spans="1:1" x14ac:dyDescent="0.25">
      <c r="A395" t="str">
        <f t="shared" si="357"/>
        <v/>
      </c>
    </row>
    <row r="396" spans="1:1" x14ac:dyDescent="0.25">
      <c r="A396" t="str">
        <f t="shared" si="357"/>
        <v/>
      </c>
    </row>
    <row r="397" spans="1:1" x14ac:dyDescent="0.25">
      <c r="A397" t="str">
        <f t="shared" si="357"/>
        <v/>
      </c>
    </row>
    <row r="398" spans="1:1" x14ac:dyDescent="0.25">
      <c r="A398" t="str">
        <f t="shared" si="357"/>
        <v/>
      </c>
    </row>
    <row r="399" spans="1:1" x14ac:dyDescent="0.25">
      <c r="A399" t="str">
        <f t="shared" si="357"/>
        <v/>
      </c>
    </row>
    <row r="400" spans="1:1" x14ac:dyDescent="0.25">
      <c r="A400" t="str">
        <f t="shared" si="357"/>
        <v/>
      </c>
    </row>
    <row r="401" spans="1:1" x14ac:dyDescent="0.25">
      <c r="A401" t="str">
        <f t="shared" si="357"/>
        <v/>
      </c>
    </row>
    <row r="402" spans="1:1" x14ac:dyDescent="0.25">
      <c r="A402" t="str">
        <f t="shared" si="357"/>
        <v/>
      </c>
    </row>
    <row r="403" spans="1:1" x14ac:dyDescent="0.25">
      <c r="A403" t="str">
        <f t="shared" si="357"/>
        <v/>
      </c>
    </row>
    <row r="404" spans="1:1" x14ac:dyDescent="0.25">
      <c r="A404" t="str">
        <f t="shared" si="357"/>
        <v/>
      </c>
    </row>
    <row r="405" spans="1:1" x14ac:dyDescent="0.25">
      <c r="A405" t="str">
        <f t="shared" si="357"/>
        <v/>
      </c>
    </row>
    <row r="406" spans="1:1" x14ac:dyDescent="0.25">
      <c r="A406" t="str">
        <f t="shared" si="357"/>
        <v/>
      </c>
    </row>
    <row r="407" spans="1:1" x14ac:dyDescent="0.25">
      <c r="A407" t="str">
        <f t="shared" si="357"/>
        <v/>
      </c>
    </row>
    <row r="408" spans="1:1" x14ac:dyDescent="0.25">
      <c r="A408" t="str">
        <f t="shared" si="357"/>
        <v/>
      </c>
    </row>
    <row r="409" spans="1:1" x14ac:dyDescent="0.25">
      <c r="A409" t="str">
        <f t="shared" si="357"/>
        <v/>
      </c>
    </row>
    <row r="410" spans="1:1" x14ac:dyDescent="0.25">
      <c r="A410" t="str">
        <f t="shared" si="357"/>
        <v/>
      </c>
    </row>
    <row r="411" spans="1:1" x14ac:dyDescent="0.25">
      <c r="A411" t="str">
        <f t="shared" si="357"/>
        <v/>
      </c>
    </row>
    <row r="412" spans="1:1" x14ac:dyDescent="0.25">
      <c r="A412" t="str">
        <f t="shared" si="357"/>
        <v/>
      </c>
    </row>
    <row r="413" spans="1:1" x14ac:dyDescent="0.25">
      <c r="A413" t="str">
        <f t="shared" si="357"/>
        <v/>
      </c>
    </row>
    <row r="414" spans="1:1" x14ac:dyDescent="0.25">
      <c r="A414" t="str">
        <f t="shared" si="357"/>
        <v/>
      </c>
    </row>
    <row r="415" spans="1:1" x14ac:dyDescent="0.25">
      <c r="A415" t="str">
        <f t="shared" si="357"/>
        <v/>
      </c>
    </row>
    <row r="416" spans="1:1" x14ac:dyDescent="0.25">
      <c r="A416" t="str">
        <f t="shared" si="357"/>
        <v/>
      </c>
    </row>
    <row r="417" spans="1:1" x14ac:dyDescent="0.25">
      <c r="A417" t="str">
        <f t="shared" si="357"/>
        <v/>
      </c>
    </row>
    <row r="418" spans="1:1" x14ac:dyDescent="0.25">
      <c r="A418" t="str">
        <f t="shared" si="357"/>
        <v/>
      </c>
    </row>
    <row r="419" spans="1:1" x14ac:dyDescent="0.25">
      <c r="A419" t="str">
        <f t="shared" si="357"/>
        <v/>
      </c>
    </row>
    <row r="420" spans="1:1" x14ac:dyDescent="0.25">
      <c r="A420" t="str">
        <f t="shared" si="357"/>
        <v/>
      </c>
    </row>
    <row r="421" spans="1:1" x14ac:dyDescent="0.25">
      <c r="A421" t="str">
        <f t="shared" si="357"/>
        <v/>
      </c>
    </row>
    <row r="422" spans="1:1" x14ac:dyDescent="0.25">
      <c r="A422" t="str">
        <f t="shared" si="357"/>
        <v/>
      </c>
    </row>
    <row r="423" spans="1:1" x14ac:dyDescent="0.25">
      <c r="A423" t="str">
        <f t="shared" si="357"/>
        <v/>
      </c>
    </row>
    <row r="424" spans="1:1" x14ac:dyDescent="0.25">
      <c r="A424" t="str">
        <f t="shared" si="357"/>
        <v/>
      </c>
    </row>
    <row r="425" spans="1:1" x14ac:dyDescent="0.25">
      <c r="A425" t="str">
        <f t="shared" si="357"/>
        <v/>
      </c>
    </row>
    <row r="426" spans="1:1" x14ac:dyDescent="0.25">
      <c r="A426" t="str">
        <f t="shared" si="357"/>
        <v/>
      </c>
    </row>
    <row r="427" spans="1:1" x14ac:dyDescent="0.25">
      <c r="A427" t="str">
        <f t="shared" si="357"/>
        <v/>
      </c>
    </row>
    <row r="428" spans="1:1" x14ac:dyDescent="0.25">
      <c r="A428" t="str">
        <f t="shared" si="357"/>
        <v/>
      </c>
    </row>
    <row r="429" spans="1:1" x14ac:dyDescent="0.25">
      <c r="A429" t="str">
        <f t="shared" si="357"/>
        <v/>
      </c>
    </row>
    <row r="430" spans="1:1" x14ac:dyDescent="0.25">
      <c r="A430" t="str">
        <f t="shared" si="357"/>
        <v/>
      </c>
    </row>
    <row r="431" spans="1:1" x14ac:dyDescent="0.25">
      <c r="A431" t="str">
        <f t="shared" si="357"/>
        <v/>
      </c>
    </row>
    <row r="432" spans="1:1" x14ac:dyDescent="0.25">
      <c r="A432" t="str">
        <f t="shared" si="357"/>
        <v/>
      </c>
    </row>
    <row r="433" spans="1:1" x14ac:dyDescent="0.25">
      <c r="A433" t="str">
        <f t="shared" si="357"/>
        <v/>
      </c>
    </row>
    <row r="434" spans="1:1" x14ac:dyDescent="0.25">
      <c r="A434" t="str">
        <f t="shared" si="357"/>
        <v/>
      </c>
    </row>
    <row r="435" spans="1:1" x14ac:dyDescent="0.25">
      <c r="A435" t="str">
        <f t="shared" si="357"/>
        <v/>
      </c>
    </row>
    <row r="436" spans="1:1" x14ac:dyDescent="0.25">
      <c r="A436" t="str">
        <f t="shared" si="357"/>
        <v/>
      </c>
    </row>
    <row r="437" spans="1:1" x14ac:dyDescent="0.25">
      <c r="A437" t="str">
        <f t="shared" si="357"/>
        <v/>
      </c>
    </row>
    <row r="438" spans="1:1" x14ac:dyDescent="0.25">
      <c r="A438" t="str">
        <f t="shared" si="357"/>
        <v/>
      </c>
    </row>
    <row r="439" spans="1:1" x14ac:dyDescent="0.25">
      <c r="A439" t="str">
        <f t="shared" si="357"/>
        <v/>
      </c>
    </row>
    <row r="440" spans="1:1" x14ac:dyDescent="0.25">
      <c r="A440" t="str">
        <f t="shared" si="357"/>
        <v/>
      </c>
    </row>
    <row r="441" spans="1:1" x14ac:dyDescent="0.25">
      <c r="A441" t="str">
        <f t="shared" si="357"/>
        <v/>
      </c>
    </row>
    <row r="442" spans="1:1" x14ac:dyDescent="0.25">
      <c r="A442" t="str">
        <f t="shared" si="357"/>
        <v/>
      </c>
    </row>
    <row r="443" spans="1:1" x14ac:dyDescent="0.25">
      <c r="A443" t="str">
        <f t="shared" si="357"/>
        <v/>
      </c>
    </row>
    <row r="444" spans="1:1" x14ac:dyDescent="0.25">
      <c r="A444" t="str">
        <f t="shared" si="357"/>
        <v/>
      </c>
    </row>
    <row r="445" spans="1:1" x14ac:dyDescent="0.25">
      <c r="A445" t="str">
        <f t="shared" si="357"/>
        <v/>
      </c>
    </row>
    <row r="446" spans="1:1" x14ac:dyDescent="0.25">
      <c r="A446" t="str">
        <f t="shared" si="357"/>
        <v/>
      </c>
    </row>
    <row r="447" spans="1:1" x14ac:dyDescent="0.25">
      <c r="A447" t="str">
        <f t="shared" si="357"/>
        <v/>
      </c>
    </row>
    <row r="448" spans="1:1" x14ac:dyDescent="0.25">
      <c r="A448" t="str">
        <f t="shared" si="357"/>
        <v/>
      </c>
    </row>
    <row r="449" spans="1:1" x14ac:dyDescent="0.25">
      <c r="A449" t="str">
        <f t="shared" si="357"/>
        <v/>
      </c>
    </row>
    <row r="450" spans="1:1" x14ac:dyDescent="0.25">
      <c r="A450" t="str">
        <f t="shared" si="357"/>
        <v/>
      </c>
    </row>
    <row r="451" spans="1:1" x14ac:dyDescent="0.25">
      <c r="A451" t="str">
        <f t="shared" si="357"/>
        <v/>
      </c>
    </row>
    <row r="452" spans="1:1" x14ac:dyDescent="0.25">
      <c r="A452" t="str">
        <f t="shared" si="357"/>
        <v/>
      </c>
    </row>
    <row r="453" spans="1:1" x14ac:dyDescent="0.25">
      <c r="A453" t="str">
        <f t="shared" si="357"/>
        <v/>
      </c>
    </row>
    <row r="454" spans="1:1" x14ac:dyDescent="0.25">
      <c r="A454" t="str">
        <f t="shared" si="357"/>
        <v/>
      </c>
    </row>
    <row r="455" spans="1:1" x14ac:dyDescent="0.25">
      <c r="A455" t="str">
        <f t="shared" ref="A455:A518" si="358">IF(B455&lt;&gt;"",A454+1,"")</f>
        <v/>
      </c>
    </row>
    <row r="456" spans="1:1" x14ac:dyDescent="0.25">
      <c r="A456" t="str">
        <f t="shared" si="358"/>
        <v/>
      </c>
    </row>
    <row r="457" spans="1:1" x14ac:dyDescent="0.25">
      <c r="A457" t="str">
        <f t="shared" si="358"/>
        <v/>
      </c>
    </row>
    <row r="458" spans="1:1" x14ac:dyDescent="0.25">
      <c r="A458" t="str">
        <f t="shared" si="358"/>
        <v/>
      </c>
    </row>
    <row r="459" spans="1:1" x14ac:dyDescent="0.25">
      <c r="A459" t="str">
        <f t="shared" si="358"/>
        <v/>
      </c>
    </row>
    <row r="460" spans="1:1" x14ac:dyDescent="0.25">
      <c r="A460" t="str">
        <f t="shared" si="358"/>
        <v/>
      </c>
    </row>
    <row r="461" spans="1:1" x14ac:dyDescent="0.25">
      <c r="A461" t="str">
        <f t="shared" si="358"/>
        <v/>
      </c>
    </row>
    <row r="462" spans="1:1" x14ac:dyDescent="0.25">
      <c r="A462" t="str">
        <f t="shared" si="358"/>
        <v/>
      </c>
    </row>
    <row r="463" spans="1:1" x14ac:dyDescent="0.25">
      <c r="A463" t="str">
        <f t="shared" si="358"/>
        <v/>
      </c>
    </row>
    <row r="464" spans="1:1" x14ac:dyDescent="0.25">
      <c r="A464" t="str">
        <f t="shared" si="358"/>
        <v/>
      </c>
    </row>
    <row r="465" spans="1:1" x14ac:dyDescent="0.25">
      <c r="A465" t="str">
        <f t="shared" si="358"/>
        <v/>
      </c>
    </row>
    <row r="466" spans="1:1" x14ac:dyDescent="0.25">
      <c r="A466" t="str">
        <f t="shared" si="358"/>
        <v/>
      </c>
    </row>
    <row r="467" spans="1:1" x14ac:dyDescent="0.25">
      <c r="A467" t="str">
        <f t="shared" si="358"/>
        <v/>
      </c>
    </row>
    <row r="468" spans="1:1" x14ac:dyDescent="0.25">
      <c r="A468" t="str">
        <f t="shared" si="358"/>
        <v/>
      </c>
    </row>
    <row r="469" spans="1:1" x14ac:dyDescent="0.25">
      <c r="A469" t="str">
        <f t="shared" si="358"/>
        <v/>
      </c>
    </row>
    <row r="470" spans="1:1" x14ac:dyDescent="0.25">
      <c r="A470" t="str">
        <f t="shared" si="358"/>
        <v/>
      </c>
    </row>
    <row r="471" spans="1:1" x14ac:dyDescent="0.25">
      <c r="A471" t="str">
        <f t="shared" si="358"/>
        <v/>
      </c>
    </row>
    <row r="472" spans="1:1" x14ac:dyDescent="0.25">
      <c r="A472" t="str">
        <f t="shared" si="358"/>
        <v/>
      </c>
    </row>
    <row r="473" spans="1:1" x14ac:dyDescent="0.25">
      <c r="A473" t="str">
        <f t="shared" si="358"/>
        <v/>
      </c>
    </row>
    <row r="474" spans="1:1" x14ac:dyDescent="0.25">
      <c r="A474" t="str">
        <f t="shared" si="358"/>
        <v/>
      </c>
    </row>
    <row r="475" spans="1:1" x14ac:dyDescent="0.25">
      <c r="A475" t="str">
        <f t="shared" si="358"/>
        <v/>
      </c>
    </row>
    <row r="476" spans="1:1" x14ac:dyDescent="0.25">
      <c r="A476" t="str">
        <f t="shared" si="358"/>
        <v/>
      </c>
    </row>
    <row r="477" spans="1:1" x14ac:dyDescent="0.25">
      <c r="A477" t="str">
        <f t="shared" si="358"/>
        <v/>
      </c>
    </row>
    <row r="478" spans="1:1" x14ac:dyDescent="0.25">
      <c r="A478" t="str">
        <f t="shared" si="358"/>
        <v/>
      </c>
    </row>
    <row r="479" spans="1:1" x14ac:dyDescent="0.25">
      <c r="A479" t="str">
        <f t="shared" si="358"/>
        <v/>
      </c>
    </row>
    <row r="480" spans="1:1" x14ac:dyDescent="0.25">
      <c r="A480" t="str">
        <f t="shared" si="358"/>
        <v/>
      </c>
    </row>
    <row r="481" spans="1:1" x14ac:dyDescent="0.25">
      <c r="A481" t="str">
        <f t="shared" si="358"/>
        <v/>
      </c>
    </row>
    <row r="482" spans="1:1" x14ac:dyDescent="0.25">
      <c r="A482" t="str">
        <f t="shared" si="358"/>
        <v/>
      </c>
    </row>
    <row r="483" spans="1:1" x14ac:dyDescent="0.25">
      <c r="A483" t="str">
        <f t="shared" si="358"/>
        <v/>
      </c>
    </row>
    <row r="484" spans="1:1" x14ac:dyDescent="0.25">
      <c r="A484" t="str">
        <f t="shared" si="358"/>
        <v/>
      </c>
    </row>
    <row r="485" spans="1:1" x14ac:dyDescent="0.25">
      <c r="A485" t="str">
        <f t="shared" si="358"/>
        <v/>
      </c>
    </row>
    <row r="486" spans="1:1" x14ac:dyDescent="0.25">
      <c r="A486" t="str">
        <f t="shared" si="358"/>
        <v/>
      </c>
    </row>
    <row r="487" spans="1:1" x14ac:dyDescent="0.25">
      <c r="A487" t="str">
        <f t="shared" si="358"/>
        <v/>
      </c>
    </row>
    <row r="488" spans="1:1" x14ac:dyDescent="0.25">
      <c r="A488" t="str">
        <f t="shared" si="358"/>
        <v/>
      </c>
    </row>
    <row r="489" spans="1:1" x14ac:dyDescent="0.25">
      <c r="A489" t="str">
        <f t="shared" si="358"/>
        <v/>
      </c>
    </row>
    <row r="490" spans="1:1" x14ac:dyDescent="0.25">
      <c r="A490" t="str">
        <f t="shared" si="358"/>
        <v/>
      </c>
    </row>
    <row r="491" spans="1:1" x14ac:dyDescent="0.25">
      <c r="A491" t="str">
        <f t="shared" si="358"/>
        <v/>
      </c>
    </row>
    <row r="492" spans="1:1" x14ac:dyDescent="0.25">
      <c r="A492" t="str">
        <f t="shared" si="358"/>
        <v/>
      </c>
    </row>
    <row r="493" spans="1:1" x14ac:dyDescent="0.25">
      <c r="A493" t="str">
        <f t="shared" si="358"/>
        <v/>
      </c>
    </row>
    <row r="494" spans="1:1" x14ac:dyDescent="0.25">
      <c r="A494" t="str">
        <f t="shared" si="358"/>
        <v/>
      </c>
    </row>
    <row r="495" spans="1:1" x14ac:dyDescent="0.25">
      <c r="A495" t="str">
        <f t="shared" si="358"/>
        <v/>
      </c>
    </row>
    <row r="496" spans="1:1" x14ac:dyDescent="0.25">
      <c r="A496" t="str">
        <f t="shared" si="358"/>
        <v/>
      </c>
    </row>
    <row r="497" spans="1:1" x14ac:dyDescent="0.25">
      <c r="A497" t="str">
        <f t="shared" si="358"/>
        <v/>
      </c>
    </row>
    <row r="498" spans="1:1" x14ac:dyDescent="0.25">
      <c r="A498" t="str">
        <f t="shared" si="358"/>
        <v/>
      </c>
    </row>
    <row r="499" spans="1:1" x14ac:dyDescent="0.25">
      <c r="A499" t="str">
        <f t="shared" si="358"/>
        <v/>
      </c>
    </row>
    <row r="500" spans="1:1" x14ac:dyDescent="0.25">
      <c r="A500" t="str">
        <f t="shared" si="358"/>
        <v/>
      </c>
    </row>
    <row r="501" spans="1:1" x14ac:dyDescent="0.25">
      <c r="A501" t="str">
        <f t="shared" si="358"/>
        <v/>
      </c>
    </row>
    <row r="502" spans="1:1" x14ac:dyDescent="0.25">
      <c r="A502" t="str">
        <f t="shared" si="358"/>
        <v/>
      </c>
    </row>
    <row r="503" spans="1:1" x14ac:dyDescent="0.25">
      <c r="A503" t="str">
        <f t="shared" si="358"/>
        <v/>
      </c>
    </row>
    <row r="504" spans="1:1" x14ac:dyDescent="0.25">
      <c r="A504" t="str">
        <f t="shared" si="358"/>
        <v/>
      </c>
    </row>
    <row r="505" spans="1:1" x14ac:dyDescent="0.25">
      <c r="A505" t="str">
        <f t="shared" si="358"/>
        <v/>
      </c>
    </row>
    <row r="506" spans="1:1" x14ac:dyDescent="0.25">
      <c r="A506" t="str">
        <f t="shared" si="358"/>
        <v/>
      </c>
    </row>
    <row r="507" spans="1:1" x14ac:dyDescent="0.25">
      <c r="A507" t="str">
        <f t="shared" si="358"/>
        <v/>
      </c>
    </row>
    <row r="508" spans="1:1" x14ac:dyDescent="0.25">
      <c r="A508" t="str">
        <f t="shared" si="358"/>
        <v/>
      </c>
    </row>
    <row r="509" spans="1:1" x14ac:dyDescent="0.25">
      <c r="A509" t="str">
        <f t="shared" si="358"/>
        <v/>
      </c>
    </row>
    <row r="510" spans="1:1" x14ac:dyDescent="0.25">
      <c r="A510" t="str">
        <f t="shared" si="358"/>
        <v/>
      </c>
    </row>
    <row r="511" spans="1:1" x14ac:dyDescent="0.25">
      <c r="A511" t="str">
        <f t="shared" si="358"/>
        <v/>
      </c>
    </row>
    <row r="512" spans="1:1" x14ac:dyDescent="0.25">
      <c r="A512" t="str">
        <f t="shared" si="358"/>
        <v/>
      </c>
    </row>
    <row r="513" spans="1:1" x14ac:dyDescent="0.25">
      <c r="A513" t="str">
        <f t="shared" si="358"/>
        <v/>
      </c>
    </row>
    <row r="514" spans="1:1" x14ac:dyDescent="0.25">
      <c r="A514" t="str">
        <f t="shared" si="358"/>
        <v/>
      </c>
    </row>
    <row r="515" spans="1:1" x14ac:dyDescent="0.25">
      <c r="A515" t="str">
        <f t="shared" si="358"/>
        <v/>
      </c>
    </row>
    <row r="516" spans="1:1" x14ac:dyDescent="0.25">
      <c r="A516" t="str">
        <f t="shared" si="358"/>
        <v/>
      </c>
    </row>
    <row r="517" spans="1:1" x14ac:dyDescent="0.25">
      <c r="A517" t="str">
        <f t="shared" si="358"/>
        <v/>
      </c>
    </row>
    <row r="518" spans="1:1" x14ac:dyDescent="0.25">
      <c r="A518" t="str">
        <f t="shared" si="358"/>
        <v/>
      </c>
    </row>
    <row r="519" spans="1:1" x14ac:dyDescent="0.25">
      <c r="A519" t="str">
        <f t="shared" ref="A519:A582" si="359">IF(B519&lt;&gt;"",A518+1,"")</f>
        <v/>
      </c>
    </row>
    <row r="520" spans="1:1" x14ac:dyDescent="0.25">
      <c r="A520" t="str">
        <f t="shared" si="359"/>
        <v/>
      </c>
    </row>
    <row r="521" spans="1:1" x14ac:dyDescent="0.25">
      <c r="A521" t="str">
        <f t="shared" si="359"/>
        <v/>
      </c>
    </row>
    <row r="522" spans="1:1" x14ac:dyDescent="0.25">
      <c r="A522" t="str">
        <f t="shared" si="359"/>
        <v/>
      </c>
    </row>
    <row r="523" spans="1:1" x14ac:dyDescent="0.25">
      <c r="A523" t="str">
        <f t="shared" si="359"/>
        <v/>
      </c>
    </row>
    <row r="524" spans="1:1" x14ac:dyDescent="0.25">
      <c r="A524" t="str">
        <f t="shared" si="359"/>
        <v/>
      </c>
    </row>
    <row r="525" spans="1:1" x14ac:dyDescent="0.25">
      <c r="A525" t="str">
        <f t="shared" si="359"/>
        <v/>
      </c>
    </row>
    <row r="526" spans="1:1" x14ac:dyDescent="0.25">
      <c r="A526" t="str">
        <f t="shared" si="359"/>
        <v/>
      </c>
    </row>
    <row r="527" spans="1:1" x14ac:dyDescent="0.25">
      <c r="A527" t="str">
        <f t="shared" si="359"/>
        <v/>
      </c>
    </row>
    <row r="528" spans="1:1" x14ac:dyDescent="0.25">
      <c r="A528" t="str">
        <f t="shared" si="359"/>
        <v/>
      </c>
    </row>
    <row r="529" spans="1:1" x14ac:dyDescent="0.25">
      <c r="A529" t="str">
        <f t="shared" si="359"/>
        <v/>
      </c>
    </row>
    <row r="530" spans="1:1" x14ac:dyDescent="0.25">
      <c r="A530" t="str">
        <f t="shared" si="359"/>
        <v/>
      </c>
    </row>
    <row r="531" spans="1:1" x14ac:dyDescent="0.25">
      <c r="A531" t="str">
        <f t="shared" si="359"/>
        <v/>
      </c>
    </row>
    <row r="532" spans="1:1" x14ac:dyDescent="0.25">
      <c r="A532" t="str">
        <f t="shared" si="359"/>
        <v/>
      </c>
    </row>
    <row r="533" spans="1:1" x14ac:dyDescent="0.25">
      <c r="A533" t="str">
        <f t="shared" si="359"/>
        <v/>
      </c>
    </row>
    <row r="534" spans="1:1" x14ac:dyDescent="0.25">
      <c r="A534" t="str">
        <f t="shared" si="359"/>
        <v/>
      </c>
    </row>
    <row r="535" spans="1:1" x14ac:dyDescent="0.25">
      <c r="A535" t="str">
        <f t="shared" si="359"/>
        <v/>
      </c>
    </row>
    <row r="536" spans="1:1" x14ac:dyDescent="0.25">
      <c r="A536" t="str">
        <f t="shared" si="359"/>
        <v/>
      </c>
    </row>
    <row r="537" spans="1:1" x14ac:dyDescent="0.25">
      <c r="A537" t="str">
        <f t="shared" si="359"/>
        <v/>
      </c>
    </row>
    <row r="538" spans="1:1" x14ac:dyDescent="0.25">
      <c r="A538" t="str">
        <f t="shared" si="359"/>
        <v/>
      </c>
    </row>
    <row r="539" spans="1:1" x14ac:dyDescent="0.25">
      <c r="A539" t="str">
        <f t="shared" si="359"/>
        <v/>
      </c>
    </row>
    <row r="540" spans="1:1" x14ac:dyDescent="0.25">
      <c r="A540" t="str">
        <f t="shared" si="359"/>
        <v/>
      </c>
    </row>
    <row r="541" spans="1:1" x14ac:dyDescent="0.25">
      <c r="A541" t="str">
        <f t="shared" si="359"/>
        <v/>
      </c>
    </row>
    <row r="542" spans="1:1" x14ac:dyDescent="0.25">
      <c r="A542" t="str">
        <f t="shared" si="359"/>
        <v/>
      </c>
    </row>
    <row r="543" spans="1:1" x14ac:dyDescent="0.25">
      <c r="A543" t="str">
        <f t="shared" si="359"/>
        <v/>
      </c>
    </row>
    <row r="544" spans="1:1" x14ac:dyDescent="0.25">
      <c r="A544" t="str">
        <f t="shared" si="359"/>
        <v/>
      </c>
    </row>
    <row r="545" spans="1:1" x14ac:dyDescent="0.25">
      <c r="A545" t="str">
        <f t="shared" si="359"/>
        <v/>
      </c>
    </row>
    <row r="546" spans="1:1" x14ac:dyDescent="0.25">
      <c r="A546" t="str">
        <f t="shared" si="359"/>
        <v/>
      </c>
    </row>
    <row r="547" spans="1:1" x14ac:dyDescent="0.25">
      <c r="A547" t="str">
        <f t="shared" si="359"/>
        <v/>
      </c>
    </row>
    <row r="548" spans="1:1" x14ac:dyDescent="0.25">
      <c r="A548" t="str">
        <f t="shared" si="359"/>
        <v/>
      </c>
    </row>
    <row r="549" spans="1:1" x14ac:dyDescent="0.25">
      <c r="A549" t="str">
        <f t="shared" si="359"/>
        <v/>
      </c>
    </row>
    <row r="550" spans="1:1" x14ac:dyDescent="0.25">
      <c r="A550" t="str">
        <f t="shared" si="359"/>
        <v/>
      </c>
    </row>
    <row r="551" spans="1:1" x14ac:dyDescent="0.25">
      <c r="A551" t="str">
        <f t="shared" si="359"/>
        <v/>
      </c>
    </row>
    <row r="552" spans="1:1" x14ac:dyDescent="0.25">
      <c r="A552" t="str">
        <f t="shared" si="359"/>
        <v/>
      </c>
    </row>
    <row r="553" spans="1:1" x14ac:dyDescent="0.25">
      <c r="A553" t="str">
        <f t="shared" si="359"/>
        <v/>
      </c>
    </row>
    <row r="554" spans="1:1" x14ac:dyDescent="0.25">
      <c r="A554" t="str">
        <f t="shared" si="359"/>
        <v/>
      </c>
    </row>
    <row r="555" spans="1:1" x14ac:dyDescent="0.25">
      <c r="A555" t="str">
        <f t="shared" si="359"/>
        <v/>
      </c>
    </row>
    <row r="556" spans="1:1" x14ac:dyDescent="0.25">
      <c r="A556" t="str">
        <f t="shared" si="359"/>
        <v/>
      </c>
    </row>
    <row r="557" spans="1:1" x14ac:dyDescent="0.25">
      <c r="A557" t="str">
        <f t="shared" si="359"/>
        <v/>
      </c>
    </row>
    <row r="558" spans="1:1" x14ac:dyDescent="0.25">
      <c r="A558" t="str">
        <f t="shared" si="359"/>
        <v/>
      </c>
    </row>
    <row r="559" spans="1:1" x14ac:dyDescent="0.25">
      <c r="A559" t="str">
        <f t="shared" si="359"/>
        <v/>
      </c>
    </row>
    <row r="560" spans="1:1" x14ac:dyDescent="0.25">
      <c r="A560" t="str">
        <f t="shared" si="359"/>
        <v/>
      </c>
    </row>
    <row r="561" spans="1:1" x14ac:dyDescent="0.25">
      <c r="A561" t="str">
        <f t="shared" si="359"/>
        <v/>
      </c>
    </row>
    <row r="562" spans="1:1" x14ac:dyDescent="0.25">
      <c r="A562" t="str">
        <f t="shared" si="359"/>
        <v/>
      </c>
    </row>
    <row r="563" spans="1:1" x14ac:dyDescent="0.25">
      <c r="A563" t="str">
        <f t="shared" si="359"/>
        <v/>
      </c>
    </row>
    <row r="564" spans="1:1" x14ac:dyDescent="0.25">
      <c r="A564" t="str">
        <f t="shared" si="359"/>
        <v/>
      </c>
    </row>
    <row r="565" spans="1:1" x14ac:dyDescent="0.25">
      <c r="A565" t="str">
        <f t="shared" si="359"/>
        <v/>
      </c>
    </row>
    <row r="566" spans="1:1" x14ac:dyDescent="0.25">
      <c r="A566" t="str">
        <f t="shared" si="359"/>
        <v/>
      </c>
    </row>
    <row r="567" spans="1:1" x14ac:dyDescent="0.25">
      <c r="A567" t="str">
        <f t="shared" si="359"/>
        <v/>
      </c>
    </row>
    <row r="568" spans="1:1" x14ac:dyDescent="0.25">
      <c r="A568" t="str">
        <f t="shared" si="359"/>
        <v/>
      </c>
    </row>
    <row r="569" spans="1:1" x14ac:dyDescent="0.25">
      <c r="A569" t="str">
        <f t="shared" si="359"/>
        <v/>
      </c>
    </row>
    <row r="570" spans="1:1" x14ac:dyDescent="0.25">
      <c r="A570" t="str">
        <f t="shared" si="359"/>
        <v/>
      </c>
    </row>
    <row r="571" spans="1:1" x14ac:dyDescent="0.25">
      <c r="A571" t="str">
        <f t="shared" si="359"/>
        <v/>
      </c>
    </row>
    <row r="572" spans="1:1" x14ac:dyDescent="0.25">
      <c r="A572" t="str">
        <f t="shared" si="359"/>
        <v/>
      </c>
    </row>
    <row r="573" spans="1:1" x14ac:dyDescent="0.25">
      <c r="A573" t="str">
        <f t="shared" si="359"/>
        <v/>
      </c>
    </row>
    <row r="574" spans="1:1" x14ac:dyDescent="0.25">
      <c r="A574" t="str">
        <f t="shared" si="359"/>
        <v/>
      </c>
    </row>
    <row r="575" spans="1:1" x14ac:dyDescent="0.25">
      <c r="A575" t="str">
        <f t="shared" si="359"/>
        <v/>
      </c>
    </row>
    <row r="576" spans="1:1" x14ac:dyDescent="0.25">
      <c r="A576" t="str">
        <f t="shared" si="359"/>
        <v/>
      </c>
    </row>
    <row r="577" spans="1:1" x14ac:dyDescent="0.25">
      <c r="A577" t="str">
        <f t="shared" si="359"/>
        <v/>
      </c>
    </row>
    <row r="578" spans="1:1" x14ac:dyDescent="0.25">
      <c r="A578" t="str">
        <f t="shared" si="359"/>
        <v/>
      </c>
    </row>
    <row r="579" spans="1:1" x14ac:dyDescent="0.25">
      <c r="A579" t="str">
        <f t="shared" si="359"/>
        <v/>
      </c>
    </row>
    <row r="580" spans="1:1" x14ac:dyDescent="0.25">
      <c r="A580" t="str">
        <f t="shared" si="359"/>
        <v/>
      </c>
    </row>
    <row r="581" spans="1:1" x14ac:dyDescent="0.25">
      <c r="A581" t="str">
        <f t="shared" si="359"/>
        <v/>
      </c>
    </row>
    <row r="582" spans="1:1" x14ac:dyDescent="0.25">
      <c r="A582" t="str">
        <f t="shared" si="359"/>
        <v/>
      </c>
    </row>
    <row r="583" spans="1:1" x14ac:dyDescent="0.25">
      <c r="A583" t="str">
        <f t="shared" ref="A583:A646" si="360">IF(B583&lt;&gt;"",A582+1,"")</f>
        <v/>
      </c>
    </row>
    <row r="584" spans="1:1" x14ac:dyDescent="0.25">
      <c r="A584" t="str">
        <f t="shared" si="360"/>
        <v/>
      </c>
    </row>
    <row r="585" spans="1:1" x14ac:dyDescent="0.25">
      <c r="A585" t="str">
        <f t="shared" si="360"/>
        <v/>
      </c>
    </row>
    <row r="586" spans="1:1" x14ac:dyDescent="0.25">
      <c r="A586" t="str">
        <f t="shared" si="360"/>
        <v/>
      </c>
    </row>
    <row r="587" spans="1:1" x14ac:dyDescent="0.25">
      <c r="A587" t="str">
        <f t="shared" si="360"/>
        <v/>
      </c>
    </row>
    <row r="588" spans="1:1" x14ac:dyDescent="0.25">
      <c r="A588" t="str">
        <f t="shared" si="360"/>
        <v/>
      </c>
    </row>
    <row r="589" spans="1:1" x14ac:dyDescent="0.25">
      <c r="A589" t="str">
        <f t="shared" si="360"/>
        <v/>
      </c>
    </row>
    <row r="590" spans="1:1" x14ac:dyDescent="0.25">
      <c r="A590" t="str">
        <f t="shared" si="360"/>
        <v/>
      </c>
    </row>
    <row r="591" spans="1:1" x14ac:dyDescent="0.25">
      <c r="A591" t="str">
        <f t="shared" si="360"/>
        <v/>
      </c>
    </row>
    <row r="592" spans="1:1" x14ac:dyDescent="0.25">
      <c r="A592" t="str">
        <f t="shared" si="360"/>
        <v/>
      </c>
    </row>
    <row r="593" spans="1:1" x14ac:dyDescent="0.25">
      <c r="A593" t="str">
        <f t="shared" si="360"/>
        <v/>
      </c>
    </row>
    <row r="594" spans="1:1" x14ac:dyDescent="0.25">
      <c r="A594" t="str">
        <f t="shared" si="360"/>
        <v/>
      </c>
    </row>
    <row r="595" spans="1:1" x14ac:dyDescent="0.25">
      <c r="A595" t="str">
        <f t="shared" si="360"/>
        <v/>
      </c>
    </row>
    <row r="596" spans="1:1" x14ac:dyDescent="0.25">
      <c r="A596" t="str">
        <f t="shared" si="360"/>
        <v/>
      </c>
    </row>
    <row r="597" spans="1:1" x14ac:dyDescent="0.25">
      <c r="A597" t="str">
        <f t="shared" si="360"/>
        <v/>
      </c>
    </row>
    <row r="598" spans="1:1" x14ac:dyDescent="0.25">
      <c r="A598" t="str">
        <f t="shared" si="360"/>
        <v/>
      </c>
    </row>
    <row r="599" spans="1:1" x14ac:dyDescent="0.25">
      <c r="A599" t="str">
        <f t="shared" si="360"/>
        <v/>
      </c>
    </row>
    <row r="600" spans="1:1" x14ac:dyDescent="0.25">
      <c r="A600" t="str">
        <f t="shared" si="360"/>
        <v/>
      </c>
    </row>
    <row r="601" spans="1:1" x14ac:dyDescent="0.25">
      <c r="A601" t="str">
        <f t="shared" si="360"/>
        <v/>
      </c>
    </row>
    <row r="602" spans="1:1" x14ac:dyDescent="0.25">
      <c r="A602" t="str">
        <f t="shared" si="360"/>
        <v/>
      </c>
    </row>
    <row r="603" spans="1:1" x14ac:dyDescent="0.25">
      <c r="A603" t="str">
        <f t="shared" si="360"/>
        <v/>
      </c>
    </row>
    <row r="604" spans="1:1" x14ac:dyDescent="0.25">
      <c r="A604" t="str">
        <f t="shared" si="360"/>
        <v/>
      </c>
    </row>
    <row r="605" spans="1:1" x14ac:dyDescent="0.25">
      <c r="A605" t="str">
        <f t="shared" si="360"/>
        <v/>
      </c>
    </row>
    <row r="606" spans="1:1" x14ac:dyDescent="0.25">
      <c r="A606" t="str">
        <f t="shared" si="360"/>
        <v/>
      </c>
    </row>
    <row r="607" spans="1:1" x14ac:dyDescent="0.25">
      <c r="A607" t="str">
        <f t="shared" si="360"/>
        <v/>
      </c>
    </row>
    <row r="608" spans="1:1" x14ac:dyDescent="0.25">
      <c r="A608" t="str">
        <f t="shared" si="360"/>
        <v/>
      </c>
    </row>
    <row r="609" spans="1:1" x14ac:dyDescent="0.25">
      <c r="A609" t="str">
        <f t="shared" si="360"/>
        <v/>
      </c>
    </row>
    <row r="610" spans="1:1" x14ac:dyDescent="0.25">
      <c r="A610" t="str">
        <f t="shared" si="360"/>
        <v/>
      </c>
    </row>
    <row r="611" spans="1:1" x14ac:dyDescent="0.25">
      <c r="A611" t="str">
        <f t="shared" si="360"/>
        <v/>
      </c>
    </row>
    <row r="612" spans="1:1" x14ac:dyDescent="0.25">
      <c r="A612" t="str">
        <f t="shared" si="360"/>
        <v/>
      </c>
    </row>
    <row r="613" spans="1:1" x14ac:dyDescent="0.25">
      <c r="A613" t="str">
        <f t="shared" si="360"/>
        <v/>
      </c>
    </row>
    <row r="614" spans="1:1" x14ac:dyDescent="0.25">
      <c r="A614" t="str">
        <f t="shared" si="360"/>
        <v/>
      </c>
    </row>
    <row r="615" spans="1:1" x14ac:dyDescent="0.25">
      <c r="A615" t="str">
        <f t="shared" si="360"/>
        <v/>
      </c>
    </row>
    <row r="616" spans="1:1" x14ac:dyDescent="0.25">
      <c r="A616" t="str">
        <f t="shared" si="360"/>
        <v/>
      </c>
    </row>
    <row r="617" spans="1:1" x14ac:dyDescent="0.25">
      <c r="A617" t="str">
        <f t="shared" si="360"/>
        <v/>
      </c>
    </row>
    <row r="618" spans="1:1" x14ac:dyDescent="0.25">
      <c r="A618" t="str">
        <f t="shared" si="360"/>
        <v/>
      </c>
    </row>
    <row r="619" spans="1:1" x14ac:dyDescent="0.25">
      <c r="A619" t="str">
        <f t="shared" si="360"/>
        <v/>
      </c>
    </row>
    <row r="620" spans="1:1" x14ac:dyDescent="0.25">
      <c r="A620" t="str">
        <f t="shared" si="360"/>
        <v/>
      </c>
    </row>
    <row r="621" spans="1:1" x14ac:dyDescent="0.25">
      <c r="A621" t="str">
        <f t="shared" si="360"/>
        <v/>
      </c>
    </row>
    <row r="622" spans="1:1" x14ac:dyDescent="0.25">
      <c r="A622" t="str">
        <f t="shared" si="360"/>
        <v/>
      </c>
    </row>
    <row r="623" spans="1:1" x14ac:dyDescent="0.25">
      <c r="A623" t="str">
        <f t="shared" si="360"/>
        <v/>
      </c>
    </row>
    <row r="624" spans="1:1" x14ac:dyDescent="0.25">
      <c r="A624" t="str">
        <f t="shared" si="360"/>
        <v/>
      </c>
    </row>
    <row r="625" spans="1:1" x14ac:dyDescent="0.25">
      <c r="A625" t="str">
        <f t="shared" si="360"/>
        <v/>
      </c>
    </row>
    <row r="626" spans="1:1" x14ac:dyDescent="0.25">
      <c r="A626" t="str">
        <f t="shared" si="360"/>
        <v/>
      </c>
    </row>
    <row r="627" spans="1:1" x14ac:dyDescent="0.25">
      <c r="A627" t="str">
        <f t="shared" si="360"/>
        <v/>
      </c>
    </row>
    <row r="628" spans="1:1" x14ac:dyDescent="0.25">
      <c r="A628" t="str">
        <f t="shared" si="360"/>
        <v/>
      </c>
    </row>
    <row r="629" spans="1:1" x14ac:dyDescent="0.25">
      <c r="A629" t="str">
        <f t="shared" si="360"/>
        <v/>
      </c>
    </row>
    <row r="630" spans="1:1" x14ac:dyDescent="0.25">
      <c r="A630" t="str">
        <f t="shared" si="360"/>
        <v/>
      </c>
    </row>
    <row r="631" spans="1:1" x14ac:dyDescent="0.25">
      <c r="A631" t="str">
        <f t="shared" si="360"/>
        <v/>
      </c>
    </row>
    <row r="632" spans="1:1" x14ac:dyDescent="0.25">
      <c r="A632" t="str">
        <f t="shared" si="360"/>
        <v/>
      </c>
    </row>
    <row r="633" spans="1:1" x14ac:dyDescent="0.25">
      <c r="A633" t="str">
        <f t="shared" si="360"/>
        <v/>
      </c>
    </row>
    <row r="634" spans="1:1" x14ac:dyDescent="0.25">
      <c r="A634" t="str">
        <f t="shared" si="360"/>
        <v/>
      </c>
    </row>
    <row r="635" spans="1:1" x14ac:dyDescent="0.25">
      <c r="A635" t="str">
        <f t="shared" si="360"/>
        <v/>
      </c>
    </row>
    <row r="636" spans="1:1" x14ac:dyDescent="0.25">
      <c r="A636" t="str">
        <f t="shared" si="360"/>
        <v/>
      </c>
    </row>
    <row r="637" spans="1:1" x14ac:dyDescent="0.25">
      <c r="A637" t="str">
        <f t="shared" si="360"/>
        <v/>
      </c>
    </row>
    <row r="638" spans="1:1" x14ac:dyDescent="0.25">
      <c r="A638" t="str">
        <f t="shared" si="360"/>
        <v/>
      </c>
    </row>
    <row r="639" spans="1:1" x14ac:dyDescent="0.25">
      <c r="A639" t="str">
        <f t="shared" si="360"/>
        <v/>
      </c>
    </row>
    <row r="640" spans="1:1" x14ac:dyDescent="0.25">
      <c r="A640" t="str">
        <f t="shared" si="360"/>
        <v/>
      </c>
    </row>
    <row r="641" spans="1:1" x14ac:dyDescent="0.25">
      <c r="A641" t="str">
        <f t="shared" si="360"/>
        <v/>
      </c>
    </row>
    <row r="642" spans="1:1" x14ac:dyDescent="0.25">
      <c r="A642" t="str">
        <f t="shared" si="360"/>
        <v/>
      </c>
    </row>
    <row r="643" spans="1:1" x14ac:dyDescent="0.25">
      <c r="A643" t="str">
        <f t="shared" si="360"/>
        <v/>
      </c>
    </row>
    <row r="644" spans="1:1" x14ac:dyDescent="0.25">
      <c r="A644" t="str">
        <f t="shared" si="360"/>
        <v/>
      </c>
    </row>
    <row r="645" spans="1:1" x14ac:dyDescent="0.25">
      <c r="A645" t="str">
        <f t="shared" si="360"/>
        <v/>
      </c>
    </row>
    <row r="646" spans="1:1" x14ac:dyDescent="0.25">
      <c r="A646" t="str">
        <f t="shared" si="360"/>
        <v/>
      </c>
    </row>
    <row r="647" spans="1:1" x14ac:dyDescent="0.25">
      <c r="A647" t="str">
        <f t="shared" ref="A647:A673" si="361">IF(B647&lt;&gt;"",A646+1,"")</f>
        <v/>
      </c>
    </row>
    <row r="648" spans="1:1" x14ac:dyDescent="0.25">
      <c r="A648" t="str">
        <f t="shared" si="361"/>
        <v/>
      </c>
    </row>
    <row r="649" spans="1:1" x14ac:dyDescent="0.25">
      <c r="A649" t="str">
        <f t="shared" si="361"/>
        <v/>
      </c>
    </row>
    <row r="650" spans="1:1" x14ac:dyDescent="0.25">
      <c r="A650" t="str">
        <f t="shared" si="361"/>
        <v/>
      </c>
    </row>
    <row r="651" spans="1:1" x14ac:dyDescent="0.25">
      <c r="A651" t="str">
        <f t="shared" si="361"/>
        <v/>
      </c>
    </row>
    <row r="652" spans="1:1" x14ac:dyDescent="0.25">
      <c r="A652" t="str">
        <f t="shared" si="361"/>
        <v/>
      </c>
    </row>
    <row r="653" spans="1:1" x14ac:dyDescent="0.25">
      <c r="A653" t="str">
        <f t="shared" si="361"/>
        <v/>
      </c>
    </row>
    <row r="654" spans="1:1" x14ac:dyDescent="0.25">
      <c r="A654" t="str">
        <f t="shared" si="361"/>
        <v/>
      </c>
    </row>
    <row r="655" spans="1:1" x14ac:dyDescent="0.25">
      <c r="A655" t="str">
        <f t="shared" si="361"/>
        <v/>
      </c>
    </row>
    <row r="656" spans="1:1" x14ac:dyDescent="0.25">
      <c r="A656" t="str">
        <f t="shared" si="361"/>
        <v/>
      </c>
    </row>
    <row r="657" spans="1:1" x14ac:dyDescent="0.25">
      <c r="A657" t="str">
        <f t="shared" si="361"/>
        <v/>
      </c>
    </row>
    <row r="658" spans="1:1" x14ac:dyDescent="0.25">
      <c r="A658" t="str">
        <f t="shared" si="361"/>
        <v/>
      </c>
    </row>
    <row r="659" spans="1:1" x14ac:dyDescent="0.25">
      <c r="A659" t="str">
        <f t="shared" si="361"/>
        <v/>
      </c>
    </row>
    <row r="660" spans="1:1" x14ac:dyDescent="0.25">
      <c r="A660" t="str">
        <f t="shared" si="361"/>
        <v/>
      </c>
    </row>
    <row r="661" spans="1:1" x14ac:dyDescent="0.25">
      <c r="A661" t="str">
        <f t="shared" si="361"/>
        <v/>
      </c>
    </row>
    <row r="662" spans="1:1" x14ac:dyDescent="0.25">
      <c r="A662" t="str">
        <f t="shared" si="361"/>
        <v/>
      </c>
    </row>
    <row r="663" spans="1:1" x14ac:dyDescent="0.25">
      <c r="A663" t="str">
        <f t="shared" si="361"/>
        <v/>
      </c>
    </row>
    <row r="664" spans="1:1" x14ac:dyDescent="0.25">
      <c r="A664" t="str">
        <f t="shared" si="361"/>
        <v/>
      </c>
    </row>
    <row r="665" spans="1:1" x14ac:dyDescent="0.25">
      <c r="A665" t="str">
        <f t="shared" si="361"/>
        <v/>
      </c>
    </row>
    <row r="666" spans="1:1" x14ac:dyDescent="0.25">
      <c r="A666" t="str">
        <f t="shared" si="361"/>
        <v/>
      </c>
    </row>
    <row r="667" spans="1:1" x14ac:dyDescent="0.25">
      <c r="A667" t="str">
        <f t="shared" si="361"/>
        <v/>
      </c>
    </row>
    <row r="668" spans="1:1" x14ac:dyDescent="0.25">
      <c r="A668" t="str">
        <f t="shared" si="361"/>
        <v/>
      </c>
    </row>
    <row r="669" spans="1:1" x14ac:dyDescent="0.25">
      <c r="A669" t="str">
        <f t="shared" si="361"/>
        <v/>
      </c>
    </row>
    <row r="670" spans="1:1" x14ac:dyDescent="0.25">
      <c r="A670" t="str">
        <f t="shared" si="361"/>
        <v/>
      </c>
    </row>
    <row r="671" spans="1:1" x14ac:dyDescent="0.25">
      <c r="A671" t="str">
        <f t="shared" si="361"/>
        <v/>
      </c>
    </row>
    <row r="672" spans="1:1" x14ac:dyDescent="0.25">
      <c r="A672" t="str">
        <f t="shared" si="361"/>
        <v/>
      </c>
    </row>
    <row r="673" spans="1:1" x14ac:dyDescent="0.25">
      <c r="A673" t="str">
        <f t="shared" si="361"/>
        <v/>
      </c>
    </row>
  </sheetData>
  <mergeCells count="25">
    <mergeCell ref="ED2:ED3"/>
    <mergeCell ref="EE2:EE3"/>
    <mergeCell ref="DI2:DL2"/>
    <mergeCell ref="DO2:DO3"/>
    <mergeCell ref="DP2:DP3"/>
    <mergeCell ref="DQ2:DU2"/>
    <mergeCell ref="DW2:DW3"/>
    <mergeCell ref="DX2:EB2"/>
    <mergeCell ref="DH2:DH3"/>
    <mergeCell ref="R2:AD2"/>
    <mergeCell ref="BX2:CB2"/>
    <mergeCell ref="CD2:CD3"/>
    <mergeCell ref="CE2:CI2"/>
    <mergeCell ref="CK2:CK3"/>
    <mergeCell ref="CM2:CQ2"/>
    <mergeCell ref="CS2:CS3"/>
    <mergeCell ref="CT2:CX2"/>
    <mergeCell ref="CZ2:CZ3"/>
    <mergeCell ref="DA2:DA3"/>
    <mergeCell ref="DB2:DF2"/>
    <mergeCell ref="EF2:EJ2"/>
    <mergeCell ref="EL2:EL3"/>
    <mergeCell ref="EM2:EQ2"/>
    <mergeCell ref="ES2:ES3"/>
    <mergeCell ref="ET2:ET3"/>
  </mergeCells>
  <phoneticPr fontId="8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E7085"/>
  <sheetViews>
    <sheetView tabSelected="1" topLeftCell="F3" workbookViewId="0">
      <selection activeCell="T7" sqref="T7"/>
    </sheetView>
  </sheetViews>
  <sheetFormatPr defaultRowHeight="15" x14ac:dyDescent="0.25"/>
  <cols>
    <col min="1" max="1" width="9.7109375" hidden="1" customWidth="1"/>
    <col min="2" max="2" width="4.5703125" hidden="1" customWidth="1"/>
    <col min="3" max="5" width="5" hidden="1" customWidth="1"/>
    <col min="6" max="6" width="5.85546875" bestFit="1" customWidth="1"/>
    <col min="7" max="7" width="8.42578125" bestFit="1" customWidth="1"/>
    <col min="8" max="8" width="5" customWidth="1"/>
    <col min="9" max="9" width="14" bestFit="1" customWidth="1"/>
    <col min="10" max="10" width="47.85546875" bestFit="1" customWidth="1"/>
    <col min="11" max="11" width="13.140625" bestFit="1" customWidth="1"/>
    <col min="12" max="12" width="8.5703125" bestFit="1" customWidth="1"/>
    <col min="13" max="13" width="13.28515625" bestFit="1" customWidth="1"/>
    <col min="14" max="14" width="9.7109375" bestFit="1" customWidth="1"/>
    <col min="15" max="15" width="13.7109375" bestFit="1" customWidth="1"/>
    <col min="16" max="17" width="17.42578125" bestFit="1" customWidth="1"/>
    <col min="19" max="19" width="9.28515625" customWidth="1"/>
  </cols>
  <sheetData>
    <row r="1" spans="1:1123" hidden="1" x14ac:dyDescent="0.25">
      <c r="K1">
        <v>1</v>
      </c>
      <c r="L1">
        <f>IF(Sheet2!BY1&lt;&gt;Sheet2!BX1,Sheet2!BY1,"")</f>
        <v>2</v>
      </c>
      <c r="M1">
        <f>IF(Sheet2!BZ1&lt;&gt;Sheet2!BY1,Sheet2!BZ1,"")</f>
        <v>3</v>
      </c>
      <c r="N1">
        <f>IF(Sheet2!CA1&lt;&gt;Sheet2!BZ1,Sheet2!CA1,"")</f>
        <v>4</v>
      </c>
      <c r="O1">
        <f>IF(Sheet2!CB1&lt;&gt;Sheet2!CA1,Sheet2!CB1,"")</f>
        <v>5</v>
      </c>
      <c r="P1">
        <f>IF(Sheet2!CD1&lt;&gt;Sheet2!CB1,Sheet2!CD1,"")</f>
        <v>6</v>
      </c>
      <c r="Q1">
        <f>IF(Sheet2!CE1&lt;&gt;Sheet2!CD1,Sheet2!CE1,"")</f>
        <v>7</v>
      </c>
      <c r="R1">
        <f>IF(Sheet2!CF1&lt;&gt;Sheet2!CE1,Sheet2!CF1,"")</f>
        <v>8</v>
      </c>
      <c r="S1">
        <f>IF(Sheet2!CG1&lt;&gt;Sheet2!CF1,Sheet2!CG1,"")</f>
        <v>9</v>
      </c>
      <c r="T1">
        <f>IF(Sheet2!CH1&lt;&gt;Sheet2!CG1,Sheet2!CH1,"")</f>
        <v>10</v>
      </c>
      <c r="U1">
        <f>IF(Sheet2!CI1&lt;&gt;Sheet2!CH1,Sheet2!CI1,"")</f>
        <v>11</v>
      </c>
      <c r="V1">
        <f>IF(Sheet2!CK1&lt;&gt;Sheet2!CI1,Sheet2!CK1,"")</f>
        <v>12</v>
      </c>
      <c r="W1" t="str">
        <f>IF(Sheet2!CL1&lt;&gt;Sheet2!CK1,Sheet2!CL1,"")</f>
        <v/>
      </c>
      <c r="X1">
        <f>IF(Sheet2!CM1&lt;&gt;Sheet2!CL1,Sheet2!CM1,"")</f>
        <v>13</v>
      </c>
      <c r="Y1">
        <f>IF(Sheet2!CN1&lt;&gt;Sheet2!CM1,Sheet2!CN1,"")</f>
        <v>14</v>
      </c>
      <c r="Z1">
        <f>IF(Sheet2!CO1&lt;&gt;Sheet2!CN1,Sheet2!CO1,"")</f>
        <v>15</v>
      </c>
      <c r="AA1">
        <f>IF(Sheet2!CP1&lt;&gt;Sheet2!CO1,Sheet2!CP1,"")</f>
        <v>16</v>
      </c>
      <c r="AB1">
        <f>IF(Sheet2!CQ1&lt;&gt;Sheet2!CP1,Sheet2!CQ1,"")</f>
        <v>17</v>
      </c>
      <c r="AC1">
        <f>IF(Sheet2!CS1&lt;&gt;Sheet2!CQ1,Sheet2!CS1,"")</f>
        <v>18</v>
      </c>
      <c r="AD1">
        <f>IF(Sheet2!CT1&lt;&gt;Sheet2!CS1,Sheet2!CT1,"")</f>
        <v>19</v>
      </c>
      <c r="AE1">
        <f>IF(Sheet2!CU1&lt;&gt;Sheet2!CT1,Sheet2!CU1,"")</f>
        <v>20</v>
      </c>
      <c r="AF1">
        <f>IF(Sheet2!CV1&lt;&gt;Sheet2!CU1,Sheet2!CV1,"")</f>
        <v>21</v>
      </c>
      <c r="AG1">
        <f>IF(Sheet2!CW1&lt;&gt;Sheet2!CV1,Sheet2!CW1,"")</f>
        <v>22</v>
      </c>
      <c r="AH1">
        <f>IF(Sheet2!CX1&lt;&gt;Sheet2!CW1,Sheet2!CX1,"")</f>
        <v>23</v>
      </c>
      <c r="AI1">
        <f>IF(Sheet2!CZ1&lt;&gt;Sheet2!CX1,Sheet2!CZ1,"")</f>
        <v>24</v>
      </c>
      <c r="AJ1" t="str">
        <f>IF(Sheet2!DA1&lt;&gt;Sheet2!CZ1,Sheet2!DA1,"")</f>
        <v/>
      </c>
      <c r="AK1">
        <f>IF(Sheet2!DB1&lt;&gt;Sheet2!DA1,Sheet2!DB1,"")</f>
        <v>25</v>
      </c>
      <c r="AL1">
        <f>IF(Sheet2!DC1&lt;&gt;Sheet2!DB1,Sheet2!DC1,"")</f>
        <v>26</v>
      </c>
      <c r="AM1">
        <f>IF(Sheet2!DD1&lt;&gt;Sheet2!DC1,Sheet2!DD1,"")</f>
        <v>27</v>
      </c>
      <c r="AN1">
        <f>IF(Sheet2!DE1&lt;&gt;Sheet2!DD1,Sheet2!DE1,"")</f>
        <v>28</v>
      </c>
      <c r="AO1">
        <f>IF(Sheet2!DF1&lt;&gt;Sheet2!DE1,Sheet2!DF1,"")</f>
        <v>29</v>
      </c>
      <c r="AP1">
        <f>IF(Sheet2!DH1&lt;&gt;Sheet2!DF1,Sheet2!DH1,"")</f>
        <v>30</v>
      </c>
      <c r="AQ1">
        <f>IF(Sheet2!DI1&lt;&gt;Sheet2!DH1,Sheet2!DI1,"")</f>
        <v>31</v>
      </c>
      <c r="AR1">
        <f>IF(Sheet2!DJ1&lt;&gt;Sheet2!DI1,Sheet2!DJ1,"")</f>
        <v>32</v>
      </c>
      <c r="AS1">
        <f>IF(Sheet2!DK1&lt;&gt;Sheet2!DJ1,Sheet2!DK1,"")</f>
        <v>33</v>
      </c>
      <c r="AT1">
        <f>IF(Sheet2!DL1&lt;&gt;Sheet2!DK1,Sheet2!DL1,"")</f>
        <v>34</v>
      </c>
      <c r="AU1">
        <f>IF(Sheet2!DM1&lt;&gt;Sheet2!DL1,Sheet2!DM1,"")</f>
        <v>35</v>
      </c>
      <c r="AV1">
        <f>IF(Sheet2!DO1&lt;&gt;Sheet2!DM1,Sheet2!DO1,"")</f>
        <v>36</v>
      </c>
      <c r="AW1" t="str">
        <f>IF(Sheet2!DP1&lt;&gt;Sheet2!DO1,Sheet2!DP1,"")</f>
        <v/>
      </c>
      <c r="AX1">
        <f>IF(Sheet2!DQ1&lt;&gt;Sheet2!DP1,Sheet2!DQ1,"")</f>
        <v>37</v>
      </c>
      <c r="AY1">
        <f>IF(Sheet2!DR1&lt;&gt;Sheet2!DQ1,Sheet2!DR1,"")</f>
        <v>38</v>
      </c>
      <c r="AZ1">
        <f>IF(Sheet2!DS1&lt;&gt;Sheet2!DR1,Sheet2!DS1,"")</f>
        <v>39</v>
      </c>
      <c r="BA1">
        <f>IF(Sheet2!DT1&lt;&gt;Sheet2!DS1,Sheet2!DT1,"")</f>
        <v>40</v>
      </c>
      <c r="BB1">
        <f>IF(Sheet2!DU1&lt;&gt;Sheet2!DT1,Sheet2!DU1,"")</f>
        <v>41</v>
      </c>
      <c r="BC1">
        <f>IF(Sheet2!DW1&lt;&gt;Sheet2!DU1,Sheet2!DW1,"")</f>
        <v>42</v>
      </c>
      <c r="BD1">
        <f>IF(Sheet2!DX1&lt;&gt;Sheet2!DW1,Sheet2!DX1,"")</f>
        <v>43</v>
      </c>
      <c r="BE1">
        <f>IF(Sheet2!DY1&lt;&gt;Sheet2!DX1,Sheet2!DY1,"")</f>
        <v>44</v>
      </c>
      <c r="BF1">
        <f>IF(Sheet2!DZ1&lt;&gt;Sheet2!DY1,Sheet2!DZ1,"")</f>
        <v>45</v>
      </c>
      <c r="BG1">
        <f>IF(Sheet2!EA1&lt;&gt;Sheet2!DZ1,Sheet2!EA1,"")</f>
        <v>46</v>
      </c>
      <c r="BH1">
        <f>IF(Sheet2!EB1&lt;&gt;Sheet2!EA1,Sheet2!EB1,"")</f>
        <v>47</v>
      </c>
      <c r="BI1">
        <f>IF(Sheet2!ED1&lt;&gt;Sheet2!EB1,Sheet2!ED1,"")</f>
        <v>48</v>
      </c>
      <c r="BJ1" t="str">
        <f>IF(Sheet2!EE1&lt;&gt;Sheet2!ED1,Sheet2!EE1,"")</f>
        <v/>
      </c>
      <c r="BK1">
        <f>IF(Sheet2!EF1&lt;&gt;Sheet2!EE1,Sheet2!EF1,"")</f>
        <v>49</v>
      </c>
      <c r="BL1">
        <f>IF(Sheet2!EG1&lt;&gt;Sheet2!EF1,Sheet2!EG1,"")</f>
        <v>50</v>
      </c>
      <c r="BM1">
        <f>IF(Sheet2!EH1&lt;&gt;Sheet2!EG1,Sheet2!EH1,"")</f>
        <v>51</v>
      </c>
      <c r="BN1">
        <f>IF(Sheet2!EI1&lt;&gt;Sheet2!EH1,Sheet2!EI1,"")</f>
        <v>52</v>
      </c>
      <c r="BO1">
        <f>IF(Sheet2!EJ1&lt;&gt;Sheet2!EI1,Sheet2!EJ1,"")</f>
        <v>53</v>
      </c>
      <c r="BP1">
        <f>IF(Sheet2!EK1&lt;&gt;Sheet2!EJ1,Sheet2!EK1,"")</f>
        <v>54</v>
      </c>
      <c r="BQ1" t="str">
        <f>IF(Sheet2!EL1&lt;&gt;Sheet2!EK1,Sheet2!EL1,"")</f>
        <v/>
      </c>
      <c r="BR1">
        <f>IF(Sheet2!EM1&lt;&gt;Sheet2!EL1,Sheet2!EM1,"")</f>
        <v>55</v>
      </c>
      <c r="BS1">
        <f>IF(Sheet2!EN1&lt;&gt;Sheet2!EM1,Sheet2!EN1,"")</f>
        <v>56</v>
      </c>
      <c r="BT1">
        <f>IF(Sheet2!EO1&lt;&gt;Sheet2!EN1,Sheet2!EO1,"")</f>
        <v>57</v>
      </c>
      <c r="BU1">
        <f>IF(Sheet2!EP1&lt;&gt;Sheet2!EO1,Sheet2!EP1,"")</f>
        <v>58</v>
      </c>
      <c r="BV1">
        <f>IF(Sheet2!EQ1&lt;&gt;Sheet2!EP1,Sheet2!EQ1,"")</f>
        <v>59</v>
      </c>
      <c r="BW1">
        <f>IF(Sheet2!ES1&lt;&gt;Sheet2!EQ1,Sheet2!ES1,"")</f>
        <v>60</v>
      </c>
      <c r="BX1" t="str">
        <f>IF(Sheet2!ET1&lt;&gt;Sheet2!ES1,Sheet2!ET1,"")</f>
        <v/>
      </c>
      <c r="BY1" t="str">
        <f>IF(Sheet2!EU1&lt;&gt;Sheet2!ET1,Sheet2!EU1,"")</f>
        <v/>
      </c>
      <c r="BZ1" t="str">
        <f>IF(Sheet2!EV1&lt;&gt;Sheet2!EU1,Sheet2!EV1,"")</f>
        <v/>
      </c>
      <c r="CA1" t="str">
        <f>IF(Sheet2!EW1&lt;&gt;Sheet2!EV1,Sheet2!EW1,"")</f>
        <v/>
      </c>
      <c r="CB1" t="str">
        <f>IF(Sheet2!EX1&lt;&gt;Sheet2!EW1,Sheet2!EX1,"")</f>
        <v/>
      </c>
      <c r="CC1" t="str">
        <f>IF(Sheet2!EY1&lt;&gt;Sheet2!EX1,Sheet2!EY1,"")</f>
        <v/>
      </c>
      <c r="CD1" t="str">
        <f>IF(Sheet2!EZ1&lt;&gt;Sheet2!EY1,Sheet2!EZ1,"")</f>
        <v/>
      </c>
      <c r="CE1" t="str">
        <f>IF(Sheet2!FA1&lt;&gt;Sheet2!EZ1,Sheet2!FA1,"")</f>
        <v/>
      </c>
      <c r="CF1" t="str">
        <f>IF(Sheet2!FB1&lt;&gt;Sheet2!FA1,Sheet2!FB1,"")</f>
        <v/>
      </c>
      <c r="CG1" t="str">
        <f>IF(Sheet2!FC1&lt;&gt;Sheet2!FB1,Sheet2!FC1,"")</f>
        <v/>
      </c>
      <c r="CH1" t="str">
        <f>IF(Sheet2!FD1&lt;&gt;Sheet2!FC1,Sheet2!FD1,"")</f>
        <v/>
      </c>
      <c r="CI1" t="str">
        <f>IF(Sheet2!FE1&lt;&gt;Sheet2!FD1,Sheet2!FE1,"")</f>
        <v/>
      </c>
      <c r="CJ1" t="str">
        <f>IF(Sheet2!FF1&lt;&gt;Sheet2!FE1,Sheet2!FF1,"")</f>
        <v/>
      </c>
      <c r="CK1" t="str">
        <f>IF(Sheet2!FG1&lt;&gt;Sheet2!FF1,Sheet2!FG1,"")</f>
        <v/>
      </c>
      <c r="CL1" t="str">
        <f>IF(Sheet2!FH1&lt;&gt;Sheet2!FG1,Sheet2!FH1,"")</f>
        <v/>
      </c>
      <c r="CM1" t="str">
        <f>IF(Sheet2!FI1&lt;&gt;Sheet2!FH1,Sheet2!FI1,"")</f>
        <v/>
      </c>
      <c r="CN1" t="str">
        <f>IF(Sheet2!FJ1&lt;&gt;Sheet2!FI1,Sheet2!FJ1,"")</f>
        <v/>
      </c>
      <c r="CO1" t="str">
        <f>IF(Sheet2!FK1&lt;&gt;Sheet2!FJ1,Sheet2!FK1,"")</f>
        <v/>
      </c>
      <c r="CP1" t="str">
        <f>IF(Sheet2!FL1&lt;&gt;Sheet2!FK1,Sheet2!FL1,"")</f>
        <v/>
      </c>
      <c r="CQ1" t="str">
        <f>IF(Sheet2!FM1&lt;&gt;Sheet2!FL1,Sheet2!FM1,"")</f>
        <v/>
      </c>
      <c r="CR1" t="str">
        <f>IF(Sheet2!FN1&lt;&gt;Sheet2!FM1,Sheet2!FN1,"")</f>
        <v/>
      </c>
      <c r="CS1" t="str">
        <f>IF(Sheet2!FO1&lt;&gt;Sheet2!FN1,Sheet2!FO1,"")</f>
        <v/>
      </c>
      <c r="CT1" t="str">
        <f>IF(Sheet2!FP1&lt;&gt;Sheet2!FO1,Sheet2!FP1,"")</f>
        <v/>
      </c>
      <c r="CU1" t="str">
        <f>IF(Sheet2!FQ1&lt;&gt;Sheet2!FP1,Sheet2!FQ1,"")</f>
        <v/>
      </c>
      <c r="CV1" t="str">
        <f>IF(Sheet2!FR1&lt;&gt;Sheet2!FQ1,Sheet2!FR1,"")</f>
        <v/>
      </c>
      <c r="CW1" t="str">
        <f>IF(Sheet2!FS1&lt;&gt;Sheet2!FR1,Sheet2!FS1,"")</f>
        <v/>
      </c>
      <c r="CX1" t="str">
        <f>IF(Sheet2!FT1&lt;&gt;Sheet2!FS1,Sheet2!FT1,"")</f>
        <v/>
      </c>
      <c r="CY1" t="str">
        <f>IF(Sheet2!FU1&lt;&gt;Sheet2!FT1,Sheet2!FU1,"")</f>
        <v/>
      </c>
      <c r="CZ1" t="str">
        <f>IF(Sheet2!FV1&lt;&gt;Sheet2!FU1,Sheet2!FV1,"")</f>
        <v/>
      </c>
      <c r="DA1" t="str">
        <f>IF(Sheet2!FW1&lt;&gt;Sheet2!FV1,Sheet2!FW1,"")</f>
        <v/>
      </c>
      <c r="DB1" t="str">
        <f>IF(Sheet2!FX1&lt;&gt;Sheet2!FW1,Sheet2!FX1,"")</f>
        <v/>
      </c>
      <c r="DC1" t="str">
        <f>IF(Sheet2!FY1&lt;&gt;Sheet2!FX1,Sheet2!FY1,"")</f>
        <v/>
      </c>
      <c r="DD1" t="str">
        <f>IF(Sheet2!FZ1&lt;&gt;Sheet2!FY1,Sheet2!FZ1,"")</f>
        <v/>
      </c>
      <c r="DE1" t="str">
        <f>IF(Sheet2!GA1&lt;&gt;Sheet2!FZ1,Sheet2!GA1,"")</f>
        <v/>
      </c>
      <c r="DF1" t="str">
        <f>IF(Sheet2!GB1&lt;&gt;Sheet2!GA1,Sheet2!GB1,"")</f>
        <v/>
      </c>
      <c r="DG1" t="str">
        <f>IF(Sheet2!GC1&lt;&gt;Sheet2!GB1,Sheet2!GC1,"")</f>
        <v/>
      </c>
      <c r="DH1" t="str">
        <f>IF(Sheet2!GD1&lt;&gt;Sheet2!GC1,Sheet2!GD1,"")</f>
        <v/>
      </c>
      <c r="DI1" t="str">
        <f>IF(Sheet2!GE1&lt;&gt;Sheet2!GD1,Sheet2!GE1,"")</f>
        <v/>
      </c>
      <c r="DJ1" t="str">
        <f>IF(Sheet2!GF1&lt;&gt;Sheet2!GE1,Sheet2!GF1,"")</f>
        <v/>
      </c>
      <c r="DK1" t="str">
        <f>IF(Sheet2!GG1&lt;&gt;Sheet2!GF1,Sheet2!GG1,"")</f>
        <v/>
      </c>
      <c r="DL1" t="str">
        <f>IF(Sheet2!GH1&lt;&gt;Sheet2!GG1,Sheet2!GH1,"")</f>
        <v/>
      </c>
      <c r="DM1" t="str">
        <f>IF(Sheet2!GI1&lt;&gt;Sheet2!GH1,Sheet2!GI1,"")</f>
        <v/>
      </c>
      <c r="DN1" t="str">
        <f>IF(Sheet2!GJ1&lt;&gt;Sheet2!GI1,Sheet2!GJ1,"")</f>
        <v/>
      </c>
      <c r="DO1" t="str">
        <f>IF(Sheet2!GK1&lt;&gt;Sheet2!GJ1,Sheet2!GK1,"")</f>
        <v/>
      </c>
      <c r="DP1" t="str">
        <f>IF(Sheet2!GL1&lt;&gt;Sheet2!GK1,Sheet2!GL1,"")</f>
        <v/>
      </c>
      <c r="DQ1" t="str">
        <f>IF(Sheet2!GM1&lt;&gt;Sheet2!GL1,Sheet2!GM1,"")</f>
        <v/>
      </c>
      <c r="DR1" t="str">
        <f>IF(Sheet2!GN1&lt;&gt;Sheet2!GM1,Sheet2!GN1,"")</f>
        <v/>
      </c>
      <c r="DS1" t="str">
        <f>IF(Sheet2!GO1&lt;&gt;Sheet2!GN1,Sheet2!GO1,"")</f>
        <v/>
      </c>
      <c r="DT1" t="str">
        <f>IF(Sheet2!GP1&lt;&gt;Sheet2!GO1,Sheet2!GP1,"")</f>
        <v/>
      </c>
      <c r="DU1" t="str">
        <f>IF(Sheet2!GQ1&lt;&gt;Sheet2!GP1,Sheet2!GQ1,"")</f>
        <v/>
      </c>
      <c r="DV1" t="str">
        <f>IF(Sheet2!GR1&lt;&gt;Sheet2!GQ1,Sheet2!GR1,"")</f>
        <v/>
      </c>
      <c r="DW1" t="str">
        <f>IF(Sheet2!GS1&lt;&gt;Sheet2!GR1,Sheet2!GS1,"")</f>
        <v/>
      </c>
      <c r="DX1" t="str">
        <f>IF(Sheet2!GT1&lt;&gt;Sheet2!GS1,Sheet2!GT1,"")</f>
        <v/>
      </c>
      <c r="DY1" t="str">
        <f>IF(Sheet2!GU1&lt;&gt;Sheet2!GT1,Sheet2!GU1,"")</f>
        <v/>
      </c>
      <c r="DZ1" t="str">
        <f>IF(Sheet2!GV1&lt;&gt;Sheet2!GU1,Sheet2!GV1,"")</f>
        <v/>
      </c>
      <c r="EA1" t="str">
        <f>IF(Sheet2!GW1&lt;&gt;Sheet2!GV1,Sheet2!GW1,"")</f>
        <v/>
      </c>
      <c r="EB1" t="str">
        <f>IF(Sheet2!GX1&lt;&gt;Sheet2!GW1,Sheet2!GX1,"")</f>
        <v/>
      </c>
      <c r="EC1" t="str">
        <f>IF(Sheet2!GY1&lt;&gt;Sheet2!GX1,Sheet2!GY1,"")</f>
        <v/>
      </c>
      <c r="ED1" t="str">
        <f>IF(Sheet2!GZ1&lt;&gt;Sheet2!GY1,Sheet2!GZ1,"")</f>
        <v/>
      </c>
      <c r="EE1" t="str">
        <f>IF(Sheet2!HA1&lt;&gt;Sheet2!GZ1,Sheet2!HA1,"")</f>
        <v/>
      </c>
      <c r="EF1" t="str">
        <f>IF(Sheet2!HB1&lt;&gt;Sheet2!HA1,Sheet2!HB1,"")</f>
        <v/>
      </c>
      <c r="EG1" t="str">
        <f>IF(Sheet2!HC1&lt;&gt;Sheet2!HB1,Sheet2!HC1,"")</f>
        <v/>
      </c>
      <c r="EH1" t="str">
        <f>IF(Sheet2!HD1&lt;&gt;Sheet2!HC1,Sheet2!HD1,"")</f>
        <v/>
      </c>
      <c r="EI1" t="str">
        <f>IF(Sheet2!HE1&lt;&gt;Sheet2!HD1,Sheet2!HE1,"")</f>
        <v/>
      </c>
      <c r="EJ1" t="str">
        <f>IF(Sheet2!HF1&lt;&gt;Sheet2!HE1,Sheet2!HF1,"")</f>
        <v/>
      </c>
      <c r="EK1" t="str">
        <f>IF(Sheet2!HG1&lt;&gt;Sheet2!HF1,Sheet2!HG1,"")</f>
        <v/>
      </c>
      <c r="EL1" t="str">
        <f>IF(Sheet2!HH1&lt;&gt;Sheet2!HG1,Sheet2!HH1,"")</f>
        <v/>
      </c>
      <c r="EM1" t="str">
        <f>IF(Sheet2!HI1&lt;&gt;Sheet2!HH1,Sheet2!HI1,"")</f>
        <v/>
      </c>
      <c r="EN1" t="str">
        <f>IF(Sheet2!HJ1&lt;&gt;Sheet2!HI1,Sheet2!HJ1,"")</f>
        <v/>
      </c>
      <c r="EO1" t="str">
        <f>IF(Sheet2!HK1&lt;&gt;Sheet2!HJ1,Sheet2!HK1,"")</f>
        <v/>
      </c>
      <c r="EP1" t="str">
        <f>IF(Sheet2!HL1&lt;&gt;Sheet2!HK1,Sheet2!HL1,"")</f>
        <v/>
      </c>
      <c r="EQ1" t="str">
        <f>IF(Sheet2!HM1&lt;&gt;Sheet2!HL1,Sheet2!HM1,"")</f>
        <v/>
      </c>
      <c r="ER1" t="str">
        <f>IF(Sheet2!HN1&lt;&gt;Sheet2!HM1,Sheet2!HN1,"")</f>
        <v/>
      </c>
      <c r="ES1" t="str">
        <f>IF(Sheet2!HO1&lt;&gt;Sheet2!HN1,Sheet2!HO1,"")</f>
        <v/>
      </c>
      <c r="ET1" t="str">
        <f>IF(Sheet2!HP1&lt;&gt;Sheet2!HO1,Sheet2!HP1,"")</f>
        <v/>
      </c>
      <c r="EU1" t="str">
        <f>IF(Sheet2!HQ1&lt;&gt;Sheet2!HP1,Sheet2!HQ1,"")</f>
        <v/>
      </c>
      <c r="EV1" t="str">
        <f>IF(Sheet2!HR1&lt;&gt;Sheet2!HQ1,Sheet2!HR1,"")</f>
        <v/>
      </c>
      <c r="EW1" t="str">
        <f>IF(Sheet2!HS1&lt;&gt;Sheet2!HR1,Sheet2!HS1,"")</f>
        <v/>
      </c>
      <c r="EX1" t="str">
        <f>IF(Sheet2!HT1&lt;&gt;Sheet2!HS1,Sheet2!HT1,"")</f>
        <v/>
      </c>
      <c r="EY1" t="str">
        <f>IF(Sheet2!HU1&lt;&gt;Sheet2!HT1,Sheet2!HU1,"")</f>
        <v/>
      </c>
      <c r="EZ1" t="str">
        <f>IF(Sheet2!HV1&lt;&gt;Sheet2!HU1,Sheet2!HV1,"")</f>
        <v/>
      </c>
      <c r="FA1" t="str">
        <f>IF(Sheet2!HW1&lt;&gt;Sheet2!HV1,Sheet2!HW1,"")</f>
        <v/>
      </c>
      <c r="FB1" t="str">
        <f>IF(Sheet2!HX1&lt;&gt;Sheet2!HW1,Sheet2!HX1,"")</f>
        <v/>
      </c>
      <c r="FC1" t="str">
        <f>IF(Sheet2!HY1&lt;&gt;Sheet2!HX1,Sheet2!HY1,"")</f>
        <v/>
      </c>
      <c r="FD1" t="str">
        <f>IF(Sheet2!HZ1&lt;&gt;Sheet2!HY1,Sheet2!HZ1,"")</f>
        <v/>
      </c>
      <c r="FE1" t="str">
        <f>IF(Sheet2!IA1&lt;&gt;Sheet2!HZ1,Sheet2!IA1,"")</f>
        <v/>
      </c>
      <c r="FF1" t="str">
        <f>IF(Sheet2!IB1&lt;&gt;Sheet2!IA1,Sheet2!IB1,"")</f>
        <v/>
      </c>
      <c r="FG1" t="str">
        <f>IF(Sheet2!IC1&lt;&gt;Sheet2!IB1,Sheet2!IC1,"")</f>
        <v/>
      </c>
      <c r="FH1" t="str">
        <f>IF(Sheet2!ID1&lt;&gt;Sheet2!IC1,Sheet2!ID1,"")</f>
        <v/>
      </c>
      <c r="FI1" t="str">
        <f>IF(Sheet2!IE1&lt;&gt;Sheet2!ID1,Sheet2!IE1,"")</f>
        <v/>
      </c>
      <c r="FJ1" t="str">
        <f>IF(Sheet2!IF1&lt;&gt;Sheet2!IE1,Sheet2!IF1,"")</f>
        <v/>
      </c>
      <c r="FK1" t="str">
        <f>IF(Sheet2!IG1&lt;&gt;Sheet2!IF1,Sheet2!IG1,"")</f>
        <v/>
      </c>
      <c r="FL1" t="str">
        <f>IF(Sheet2!IH1&lt;&gt;Sheet2!IG1,Sheet2!IH1,"")</f>
        <v/>
      </c>
      <c r="FM1" t="str">
        <f>IF(Sheet2!II1&lt;&gt;Sheet2!IH1,Sheet2!II1,"")</f>
        <v/>
      </c>
      <c r="FN1" t="str">
        <f>IF(Sheet2!IJ1&lt;&gt;Sheet2!II1,Sheet2!IJ1,"")</f>
        <v/>
      </c>
      <c r="FO1" t="str">
        <f>IF(Sheet2!IK1&lt;&gt;Sheet2!IJ1,Sheet2!IK1,"")</f>
        <v/>
      </c>
      <c r="FP1" t="str">
        <f>IF(Sheet2!IL1&lt;&gt;Sheet2!IK1,Sheet2!IL1,"")</f>
        <v/>
      </c>
      <c r="FQ1" t="str">
        <f>IF(Sheet2!IM1&lt;&gt;Sheet2!IL1,Sheet2!IM1,"")</f>
        <v/>
      </c>
      <c r="FR1" t="str">
        <f>IF(Sheet2!IN1&lt;&gt;Sheet2!IM1,Sheet2!IN1,"")</f>
        <v/>
      </c>
      <c r="FS1" t="str">
        <f>IF(Sheet2!IO1&lt;&gt;Sheet2!IN1,Sheet2!IO1,"")</f>
        <v/>
      </c>
      <c r="FT1" t="str">
        <f>IF(Sheet2!IP1&lt;&gt;Sheet2!IO1,Sheet2!IP1,"")</f>
        <v/>
      </c>
      <c r="FU1" t="str">
        <f>IF(Sheet2!IQ1&lt;&gt;Sheet2!IP1,Sheet2!IQ1,"")</f>
        <v/>
      </c>
      <c r="FV1" t="str">
        <f>IF(Sheet2!IR1&lt;&gt;Sheet2!IQ1,Sheet2!IR1,"")</f>
        <v/>
      </c>
      <c r="FW1" t="str">
        <f>IF(Sheet2!IS1&lt;&gt;Sheet2!IR1,Sheet2!IS1,"")</f>
        <v/>
      </c>
      <c r="FX1" t="str">
        <f>IF(Sheet2!IT1&lt;&gt;Sheet2!IS1,Sheet2!IT1,"")</f>
        <v/>
      </c>
      <c r="FY1" t="str">
        <f>IF(Sheet2!IU1&lt;&gt;Sheet2!IT1,Sheet2!IU1,"")</f>
        <v/>
      </c>
      <c r="FZ1" t="str">
        <f>IF(Sheet2!IV1&lt;&gt;Sheet2!IU1,Sheet2!IV1,"")</f>
        <v/>
      </c>
      <c r="GA1" t="str">
        <f>IF(Sheet2!IW1&lt;&gt;Sheet2!IV1,Sheet2!IW1,"")</f>
        <v/>
      </c>
      <c r="GB1" t="str">
        <f>IF(Sheet2!IX1&lt;&gt;Sheet2!IW1,Sheet2!IX1,"")</f>
        <v/>
      </c>
      <c r="GC1" t="str">
        <f>IF(Sheet2!IY1&lt;&gt;Sheet2!IX1,Sheet2!IY1,"")</f>
        <v/>
      </c>
      <c r="GD1" t="str">
        <f>IF(Sheet2!IZ1&lt;&gt;Sheet2!IY1,Sheet2!IZ1,"")</f>
        <v/>
      </c>
      <c r="GE1" t="str">
        <f>IF(Sheet2!JA1&lt;&gt;Sheet2!IZ1,Sheet2!JA1,"")</f>
        <v/>
      </c>
      <c r="GF1" t="str">
        <f>IF(Sheet2!JB1&lt;&gt;Sheet2!JA1,Sheet2!JB1,"")</f>
        <v/>
      </c>
      <c r="GG1" t="str">
        <f>IF(Sheet2!JC1&lt;&gt;Sheet2!JB1,Sheet2!JC1,"")</f>
        <v/>
      </c>
      <c r="GH1" t="str">
        <f>IF(Sheet2!JD1&lt;&gt;Sheet2!JC1,Sheet2!JD1,"")</f>
        <v/>
      </c>
      <c r="GI1" t="str">
        <f>IF(Sheet2!JE1&lt;&gt;Sheet2!JD1,Sheet2!JE1,"")</f>
        <v/>
      </c>
      <c r="GJ1" t="str">
        <f>IF(Sheet2!JF1&lt;&gt;Sheet2!JE1,Sheet2!JF1,"")</f>
        <v/>
      </c>
      <c r="GK1" t="str">
        <f>IF(Sheet2!JG1&lt;&gt;Sheet2!JF1,Sheet2!JG1,"")</f>
        <v/>
      </c>
      <c r="GL1" t="str">
        <f>IF(Sheet2!JH1&lt;&gt;Sheet2!JG1,Sheet2!JH1,"")</f>
        <v/>
      </c>
      <c r="GM1" t="str">
        <f>IF(Sheet2!JI1&lt;&gt;Sheet2!JH1,Sheet2!JI1,"")</f>
        <v/>
      </c>
      <c r="GN1" t="str">
        <f>IF(Sheet2!JJ1&lt;&gt;Sheet2!JI1,Sheet2!JJ1,"")</f>
        <v/>
      </c>
      <c r="GO1" t="str">
        <f>IF(Sheet2!JK1&lt;&gt;Sheet2!JJ1,Sheet2!JK1,"")</f>
        <v/>
      </c>
      <c r="GP1" t="str">
        <f>IF(Sheet2!JL1&lt;&gt;Sheet2!JK1,Sheet2!JL1,"")</f>
        <v/>
      </c>
      <c r="GQ1" t="str">
        <f>IF(Sheet2!JM1&lt;&gt;Sheet2!JL1,Sheet2!JM1,"")</f>
        <v/>
      </c>
      <c r="GR1" t="str">
        <f>IF(Sheet2!JN1&lt;&gt;Sheet2!JM1,Sheet2!JN1,"")</f>
        <v/>
      </c>
      <c r="GS1" t="str">
        <f>IF(Sheet2!JO1&lt;&gt;Sheet2!JN1,Sheet2!JO1,"")</f>
        <v/>
      </c>
      <c r="GT1" t="str">
        <f>IF(Sheet2!JP1&lt;&gt;Sheet2!JO1,Sheet2!JP1,"")</f>
        <v/>
      </c>
      <c r="GU1" t="str">
        <f>IF(Sheet2!JQ1&lt;&gt;Sheet2!JP1,Sheet2!JQ1,"")</f>
        <v/>
      </c>
      <c r="GV1" t="str">
        <f>IF(Sheet2!JR1&lt;&gt;Sheet2!JQ1,Sheet2!JR1,"")</f>
        <v/>
      </c>
      <c r="GW1" t="str">
        <f>IF(Sheet2!JS1&lt;&gt;Sheet2!JR1,Sheet2!JS1,"")</f>
        <v/>
      </c>
      <c r="GX1" t="str">
        <f>IF(Sheet2!JT1&lt;&gt;Sheet2!JS1,Sheet2!JT1,"")</f>
        <v/>
      </c>
      <c r="GY1" t="str">
        <f>IF(Sheet2!JU1&lt;&gt;Sheet2!JT1,Sheet2!JU1,"")</f>
        <v/>
      </c>
      <c r="GZ1" t="str">
        <f>IF(Sheet2!JV1&lt;&gt;Sheet2!JU1,Sheet2!JV1,"")</f>
        <v/>
      </c>
      <c r="HA1" t="str">
        <f>IF(Sheet2!JW1&lt;&gt;Sheet2!JV1,Sheet2!JW1,"")</f>
        <v/>
      </c>
      <c r="HB1" t="str">
        <f>IF(Sheet2!JX1&lt;&gt;Sheet2!JW1,Sheet2!JX1,"")</f>
        <v/>
      </c>
      <c r="HC1" t="str">
        <f>IF(Sheet2!JY1&lt;&gt;Sheet2!JX1,Sheet2!JY1,"")</f>
        <v/>
      </c>
      <c r="HD1" t="str">
        <f>IF(Sheet2!JZ1&lt;&gt;Sheet2!JY1,Sheet2!JZ1,"")</f>
        <v/>
      </c>
      <c r="HE1" t="str">
        <f>IF(Sheet2!KA1&lt;&gt;Sheet2!JZ1,Sheet2!KA1,"")</f>
        <v/>
      </c>
      <c r="HF1" t="str">
        <f>IF(Sheet2!KB1&lt;&gt;Sheet2!KA1,Sheet2!KB1,"")</f>
        <v/>
      </c>
      <c r="HG1" t="str">
        <f>IF(Sheet2!KC1&lt;&gt;Sheet2!KB1,Sheet2!KC1,"")</f>
        <v/>
      </c>
      <c r="HH1" t="str">
        <f>IF(Sheet2!KD1&lt;&gt;Sheet2!KC1,Sheet2!KD1,"")</f>
        <v/>
      </c>
      <c r="HI1" t="str">
        <f>IF(Sheet2!KE1&lt;&gt;Sheet2!KD1,Sheet2!KE1,"")</f>
        <v/>
      </c>
      <c r="HJ1" t="str">
        <f>IF(Sheet2!KF1&lt;&gt;Sheet2!KE1,Sheet2!KF1,"")</f>
        <v/>
      </c>
      <c r="HK1" t="str">
        <f>IF(Sheet2!KG1&lt;&gt;Sheet2!KF1,Sheet2!KG1,"")</f>
        <v/>
      </c>
      <c r="HL1" t="str">
        <f>IF(Sheet2!KH1&lt;&gt;Sheet2!KG1,Sheet2!KH1,"")</f>
        <v/>
      </c>
      <c r="HM1" t="str">
        <f>IF(Sheet2!KI1&lt;&gt;Sheet2!KH1,Sheet2!KI1,"")</f>
        <v/>
      </c>
      <c r="HN1" t="str">
        <f>IF(Sheet2!KJ1&lt;&gt;Sheet2!KI1,Sheet2!KJ1,"")</f>
        <v/>
      </c>
      <c r="HO1" t="str">
        <f>IF(Sheet2!KK1&lt;&gt;Sheet2!KJ1,Sheet2!KK1,"")</f>
        <v/>
      </c>
      <c r="HP1" t="str">
        <f>IF(Sheet2!KL1&lt;&gt;Sheet2!KK1,Sheet2!KL1,"")</f>
        <v/>
      </c>
      <c r="HQ1" t="str">
        <f>IF(Sheet2!KM1&lt;&gt;Sheet2!KL1,Sheet2!KM1,"")</f>
        <v/>
      </c>
      <c r="HR1" t="str">
        <f>IF(Sheet2!KN1&lt;&gt;Sheet2!KM1,Sheet2!KN1,"")</f>
        <v/>
      </c>
      <c r="HS1" t="str">
        <f>IF(Sheet2!KO1&lt;&gt;Sheet2!KN1,Sheet2!KO1,"")</f>
        <v/>
      </c>
      <c r="HT1" t="str">
        <f>IF(Sheet2!KP1&lt;&gt;Sheet2!KO1,Sheet2!KP1,"")</f>
        <v/>
      </c>
      <c r="HU1" t="str">
        <f>IF(Sheet2!KQ1&lt;&gt;Sheet2!KP1,Sheet2!KQ1,"")</f>
        <v/>
      </c>
      <c r="HV1" t="str">
        <f>IF(Sheet2!KR1&lt;&gt;Sheet2!KQ1,Sheet2!KR1,"")</f>
        <v/>
      </c>
      <c r="HW1" t="str">
        <f>IF(Sheet2!KS1&lt;&gt;Sheet2!KR1,Sheet2!KS1,"")</f>
        <v/>
      </c>
      <c r="HX1" t="str">
        <f>IF(Sheet2!KT1&lt;&gt;Sheet2!KS1,Sheet2!KT1,"")</f>
        <v/>
      </c>
      <c r="HY1" t="str">
        <f>IF(Sheet2!KU1&lt;&gt;Sheet2!KT1,Sheet2!KU1,"")</f>
        <v/>
      </c>
      <c r="HZ1" t="str">
        <f>IF(Sheet2!KV1&lt;&gt;Sheet2!KU1,Sheet2!KV1,"")</f>
        <v/>
      </c>
      <c r="IA1" t="str">
        <f>IF(Sheet2!KW1&lt;&gt;Sheet2!KV1,Sheet2!KW1,"")</f>
        <v/>
      </c>
      <c r="IB1" t="str">
        <f>IF(Sheet2!KX1&lt;&gt;Sheet2!KW1,Sheet2!KX1,"")</f>
        <v/>
      </c>
      <c r="IC1" t="str">
        <f>IF(Sheet2!KY1&lt;&gt;Sheet2!KX1,Sheet2!KY1,"")</f>
        <v/>
      </c>
      <c r="ID1" t="str">
        <f>IF(Sheet2!KZ1&lt;&gt;Sheet2!KY1,Sheet2!KZ1,"")</f>
        <v/>
      </c>
      <c r="IE1" t="str">
        <f>IF(Sheet2!LA1&lt;&gt;Sheet2!KZ1,Sheet2!LA1,"")</f>
        <v/>
      </c>
      <c r="IF1" t="str">
        <f>IF(Sheet2!LB1&lt;&gt;Sheet2!LA1,Sheet2!LB1,"")</f>
        <v/>
      </c>
      <c r="IG1" t="str">
        <f>IF(Sheet2!LC1&lt;&gt;Sheet2!LB1,Sheet2!LC1,"")</f>
        <v/>
      </c>
      <c r="IH1" t="str">
        <f>IF(Sheet2!LD1&lt;&gt;Sheet2!LC1,Sheet2!LD1,"")</f>
        <v/>
      </c>
      <c r="II1" t="str">
        <f>IF(Sheet2!LE1&lt;&gt;Sheet2!LD1,Sheet2!LE1,"")</f>
        <v/>
      </c>
      <c r="IJ1" t="str">
        <f>IF(Sheet2!LF1&lt;&gt;Sheet2!LE1,Sheet2!LF1,"")</f>
        <v/>
      </c>
      <c r="IK1" t="str">
        <f>IF(Sheet2!LG1&lt;&gt;Sheet2!LF1,Sheet2!LG1,"")</f>
        <v/>
      </c>
      <c r="IL1" t="str">
        <f>IF(Sheet2!LH1&lt;&gt;Sheet2!LG1,Sheet2!LH1,"")</f>
        <v/>
      </c>
      <c r="IM1" t="str">
        <f>IF(Sheet2!LI1&lt;&gt;Sheet2!LH1,Sheet2!LI1,"")</f>
        <v/>
      </c>
      <c r="IN1" t="str">
        <f>IF(Sheet2!LJ1&lt;&gt;Sheet2!LI1,Sheet2!LJ1,"")</f>
        <v/>
      </c>
      <c r="IO1" t="str">
        <f>IF(Sheet2!LK1&lt;&gt;Sheet2!LJ1,Sheet2!LK1,"")</f>
        <v/>
      </c>
      <c r="IP1" t="str">
        <f>IF(Sheet2!LL1&lt;&gt;Sheet2!LK1,Sheet2!LL1,"")</f>
        <v/>
      </c>
      <c r="IQ1" t="str">
        <f>IF(Sheet2!LM1&lt;&gt;Sheet2!LL1,Sheet2!LM1,"")</f>
        <v/>
      </c>
      <c r="IR1" t="str">
        <f>IF(Sheet2!LN1&lt;&gt;Sheet2!LM1,Sheet2!LN1,"")</f>
        <v/>
      </c>
      <c r="IS1" t="str">
        <f>IF(Sheet2!LO1&lt;&gt;Sheet2!LN1,Sheet2!LO1,"")</f>
        <v/>
      </c>
      <c r="IT1" t="str">
        <f>IF(Sheet2!LP1&lt;&gt;Sheet2!LO1,Sheet2!LP1,"")</f>
        <v/>
      </c>
      <c r="IU1" t="str">
        <f>IF(Sheet2!LQ1&lt;&gt;Sheet2!LP1,Sheet2!LQ1,"")</f>
        <v/>
      </c>
      <c r="IV1" t="str">
        <f>IF(Sheet2!LR1&lt;&gt;Sheet2!LQ1,Sheet2!LR1,"")</f>
        <v/>
      </c>
      <c r="IW1" t="str">
        <f>IF(Sheet2!LS1&lt;&gt;Sheet2!LR1,Sheet2!LS1,"")</f>
        <v/>
      </c>
      <c r="IX1" t="str">
        <f>IF(Sheet2!LT1&lt;&gt;Sheet2!LS1,Sheet2!LT1,"")</f>
        <v/>
      </c>
      <c r="IY1" t="str">
        <f>IF(Sheet2!LU1&lt;&gt;Sheet2!LT1,Sheet2!LU1,"")</f>
        <v/>
      </c>
      <c r="IZ1" t="str">
        <f>IF(Sheet2!LV1&lt;&gt;Sheet2!LU1,Sheet2!LV1,"")</f>
        <v/>
      </c>
      <c r="JA1" t="str">
        <f>IF(Sheet2!LW1&lt;&gt;Sheet2!LV1,Sheet2!LW1,"")</f>
        <v/>
      </c>
      <c r="JB1" t="str">
        <f>IF(Sheet2!LX1&lt;&gt;Sheet2!LW1,Sheet2!LX1,"")</f>
        <v/>
      </c>
      <c r="JC1" t="str">
        <f>IF(Sheet2!LY1&lt;&gt;Sheet2!LX1,Sheet2!LY1,"")</f>
        <v/>
      </c>
      <c r="JD1" t="str">
        <f>IF(Sheet2!LZ1&lt;&gt;Sheet2!LY1,Sheet2!LZ1,"")</f>
        <v/>
      </c>
      <c r="JE1" t="str">
        <f>IF(Sheet2!MA1&lt;&gt;Sheet2!LZ1,Sheet2!MA1,"")</f>
        <v/>
      </c>
      <c r="JF1" t="str">
        <f>IF(Sheet2!MB1&lt;&gt;Sheet2!MA1,Sheet2!MB1,"")</f>
        <v/>
      </c>
      <c r="JG1" t="str">
        <f>IF(Sheet2!MC1&lt;&gt;Sheet2!MB1,Sheet2!MC1,"")</f>
        <v/>
      </c>
      <c r="JH1" t="str">
        <f>IF(Sheet2!MD1&lt;&gt;Sheet2!MC1,Sheet2!MD1,"")</f>
        <v/>
      </c>
      <c r="JI1" t="str">
        <f>IF(Sheet2!ME1&lt;&gt;Sheet2!MD1,Sheet2!ME1,"")</f>
        <v/>
      </c>
      <c r="JJ1" t="str">
        <f>IF(Sheet2!MF1&lt;&gt;Sheet2!ME1,Sheet2!MF1,"")</f>
        <v/>
      </c>
      <c r="JK1" t="str">
        <f>IF(Sheet2!MG1&lt;&gt;Sheet2!MF1,Sheet2!MG1,"")</f>
        <v/>
      </c>
      <c r="JL1" t="str">
        <f>IF(Sheet2!MH1&lt;&gt;Sheet2!MG1,Sheet2!MH1,"")</f>
        <v/>
      </c>
      <c r="JM1" t="str">
        <f>IF(Sheet2!MI1&lt;&gt;Sheet2!MH1,Sheet2!MI1,"")</f>
        <v/>
      </c>
      <c r="JN1" t="str">
        <f>IF(Sheet2!MJ1&lt;&gt;Sheet2!MI1,Sheet2!MJ1,"")</f>
        <v/>
      </c>
      <c r="JO1" t="str">
        <f>IF(Sheet2!MK1&lt;&gt;Sheet2!MJ1,Sheet2!MK1,"")</f>
        <v/>
      </c>
      <c r="JP1" t="str">
        <f>IF(Sheet2!ML1&lt;&gt;Sheet2!MK1,Sheet2!ML1,"")</f>
        <v/>
      </c>
      <c r="JQ1" t="str">
        <f>IF(Sheet2!MM1&lt;&gt;Sheet2!ML1,Sheet2!MM1,"")</f>
        <v/>
      </c>
      <c r="JR1" t="str">
        <f>IF(Sheet2!MN1&lt;&gt;Sheet2!MM1,Sheet2!MN1,"")</f>
        <v/>
      </c>
      <c r="JS1" t="str">
        <f>IF(Sheet2!MO1&lt;&gt;Sheet2!MN1,Sheet2!MO1,"")</f>
        <v/>
      </c>
      <c r="JT1" t="str">
        <f>IF(Sheet2!MP1&lt;&gt;Sheet2!MO1,Sheet2!MP1,"")</f>
        <v/>
      </c>
      <c r="JU1" t="str">
        <f>IF(Sheet2!MQ1&lt;&gt;Sheet2!MP1,Sheet2!MQ1,"")</f>
        <v/>
      </c>
      <c r="JV1" t="str">
        <f>IF(Sheet2!MR1&lt;&gt;Sheet2!MQ1,Sheet2!MR1,"")</f>
        <v/>
      </c>
      <c r="JW1" t="str">
        <f>IF(Sheet2!MS1&lt;&gt;Sheet2!MR1,Sheet2!MS1,"")</f>
        <v/>
      </c>
      <c r="JX1" t="str">
        <f>IF(Sheet2!MT1&lt;&gt;Sheet2!MS1,Sheet2!MT1,"")</f>
        <v/>
      </c>
      <c r="JY1" t="str">
        <f>IF(Sheet2!MU1&lt;&gt;Sheet2!MT1,Sheet2!MU1,"")</f>
        <v/>
      </c>
      <c r="JZ1" t="str">
        <f>IF(Sheet2!MV1&lt;&gt;Sheet2!MU1,Sheet2!MV1,"")</f>
        <v/>
      </c>
      <c r="KA1" t="str">
        <f>IF(Sheet2!MW1&lt;&gt;Sheet2!MV1,Sheet2!MW1,"")</f>
        <v/>
      </c>
      <c r="KB1" t="str">
        <f>IF(Sheet2!MX1&lt;&gt;Sheet2!MW1,Sheet2!MX1,"")</f>
        <v/>
      </c>
      <c r="KC1" t="str">
        <f>IF(Sheet2!MY1&lt;&gt;Sheet2!MX1,Sheet2!MY1,"")</f>
        <v/>
      </c>
      <c r="KD1" t="str">
        <f>IF(Sheet2!MZ1&lt;&gt;Sheet2!MY1,Sheet2!MZ1,"")</f>
        <v/>
      </c>
      <c r="KE1" t="str">
        <f>IF(Sheet2!NA1&lt;&gt;Sheet2!MZ1,Sheet2!NA1,"")</f>
        <v/>
      </c>
      <c r="KF1" t="str">
        <f>IF(Sheet2!NB1&lt;&gt;Sheet2!NA1,Sheet2!NB1,"")</f>
        <v/>
      </c>
      <c r="KG1" t="str">
        <f>IF(Sheet2!NC1&lt;&gt;Sheet2!NB1,Sheet2!NC1,"")</f>
        <v/>
      </c>
      <c r="KH1" t="str">
        <f>IF(Sheet2!ND1&lt;&gt;Sheet2!NC1,Sheet2!ND1,"")</f>
        <v/>
      </c>
      <c r="KI1" t="str">
        <f>IF(Sheet2!NE1&lt;&gt;Sheet2!ND1,Sheet2!NE1,"")</f>
        <v/>
      </c>
      <c r="KJ1" t="str">
        <f>IF(Sheet2!NF1&lt;&gt;Sheet2!NE1,Sheet2!NF1,"")</f>
        <v/>
      </c>
      <c r="KK1" t="str">
        <f>IF(Sheet2!NG1&lt;&gt;Sheet2!NF1,Sheet2!NG1,"")</f>
        <v/>
      </c>
      <c r="KL1" t="str">
        <f>IF(Sheet2!NH1&lt;&gt;Sheet2!NG1,Sheet2!NH1,"")</f>
        <v/>
      </c>
      <c r="KM1" t="str">
        <f>IF(Sheet2!NI1&lt;&gt;Sheet2!NH1,Sheet2!NI1,"")</f>
        <v/>
      </c>
      <c r="KN1" t="str">
        <f>IF(Sheet2!NJ1&lt;&gt;Sheet2!NI1,Sheet2!NJ1,"")</f>
        <v/>
      </c>
      <c r="KO1" t="str">
        <f>IF(Sheet2!NK1&lt;&gt;Sheet2!NJ1,Sheet2!NK1,"")</f>
        <v/>
      </c>
      <c r="KP1" t="str">
        <f>IF(Sheet2!NL1&lt;&gt;Sheet2!NK1,Sheet2!NL1,"")</f>
        <v/>
      </c>
      <c r="KQ1" t="str">
        <f>IF(Sheet2!NM1&lt;&gt;Sheet2!NL1,Sheet2!NM1,"")</f>
        <v/>
      </c>
      <c r="KR1" t="str">
        <f>IF(Sheet2!NN1&lt;&gt;Sheet2!NM1,Sheet2!NN1,"")</f>
        <v/>
      </c>
      <c r="KS1" t="str">
        <f>IF(Sheet2!NO1&lt;&gt;Sheet2!NN1,Sheet2!NO1,"")</f>
        <v/>
      </c>
      <c r="KT1" t="str">
        <f>IF(Sheet2!NP1&lt;&gt;Sheet2!NO1,Sheet2!NP1,"")</f>
        <v/>
      </c>
      <c r="KU1" t="str">
        <f>IF(Sheet2!NQ1&lt;&gt;Sheet2!NP1,Sheet2!NQ1,"")</f>
        <v/>
      </c>
      <c r="KV1" t="str">
        <f>IF(Sheet2!NR1&lt;&gt;Sheet2!NQ1,Sheet2!NR1,"")</f>
        <v/>
      </c>
      <c r="KW1" t="str">
        <f>IF(Sheet2!NS1&lt;&gt;Sheet2!NR1,Sheet2!NS1,"")</f>
        <v/>
      </c>
      <c r="KX1" t="str">
        <f>IF(Sheet2!NT1&lt;&gt;Sheet2!NS1,Sheet2!NT1,"")</f>
        <v/>
      </c>
      <c r="KY1" t="str">
        <f>IF(Sheet2!NU1&lt;&gt;Sheet2!NT1,Sheet2!NU1,"")</f>
        <v/>
      </c>
      <c r="KZ1" t="str">
        <f>IF(Sheet2!NV1&lt;&gt;Sheet2!NU1,Sheet2!NV1,"")</f>
        <v/>
      </c>
      <c r="LA1" t="str">
        <f>IF(Sheet2!NW1&lt;&gt;Sheet2!NV1,Sheet2!NW1,"")</f>
        <v/>
      </c>
      <c r="LB1" t="str">
        <f>IF(Sheet2!NX1&lt;&gt;Sheet2!NW1,Sheet2!NX1,"")</f>
        <v/>
      </c>
      <c r="LC1" t="str">
        <f>IF(Sheet2!NY1&lt;&gt;Sheet2!NX1,Sheet2!NY1,"")</f>
        <v/>
      </c>
      <c r="LD1" t="str">
        <f>IF(Sheet2!NZ1&lt;&gt;Sheet2!NY1,Sheet2!NZ1,"")</f>
        <v/>
      </c>
      <c r="LE1" t="str">
        <f>IF(Sheet2!OA1&lt;&gt;Sheet2!NZ1,Sheet2!OA1,"")</f>
        <v/>
      </c>
      <c r="LF1" t="str">
        <f>IF(Sheet2!OB1&lt;&gt;Sheet2!OA1,Sheet2!OB1,"")</f>
        <v/>
      </c>
      <c r="LG1" t="str">
        <f>IF(Sheet2!OC1&lt;&gt;Sheet2!OB1,Sheet2!OC1,"")</f>
        <v/>
      </c>
      <c r="LH1" t="str">
        <f>IF(Sheet2!OD1&lt;&gt;Sheet2!OC1,Sheet2!OD1,"")</f>
        <v/>
      </c>
      <c r="LI1" t="str">
        <f>IF(Sheet2!OE1&lt;&gt;Sheet2!OD1,Sheet2!OE1,"")</f>
        <v/>
      </c>
      <c r="LJ1" t="str">
        <f>IF(Sheet2!OF1&lt;&gt;Sheet2!OE1,Sheet2!OF1,"")</f>
        <v/>
      </c>
      <c r="LK1" t="str">
        <f>IF(Sheet2!OG1&lt;&gt;Sheet2!OF1,Sheet2!OG1,"")</f>
        <v/>
      </c>
      <c r="LL1" t="str">
        <f>IF(Sheet2!OH1&lt;&gt;Sheet2!OG1,Sheet2!OH1,"")</f>
        <v/>
      </c>
      <c r="LM1" t="str">
        <f>IF(Sheet2!OI1&lt;&gt;Sheet2!OH1,Sheet2!OI1,"")</f>
        <v/>
      </c>
      <c r="LN1" t="str">
        <f>IF(Sheet2!OJ1&lt;&gt;Sheet2!OI1,Sheet2!OJ1,"")</f>
        <v/>
      </c>
      <c r="LO1" t="str">
        <f>IF(Sheet2!OK1&lt;&gt;Sheet2!OJ1,Sheet2!OK1,"")</f>
        <v/>
      </c>
      <c r="LP1" t="str">
        <f>IF(Sheet2!OL1&lt;&gt;Sheet2!OK1,Sheet2!OL1,"")</f>
        <v/>
      </c>
      <c r="LQ1" t="str">
        <f>IF(Sheet2!OM1&lt;&gt;Sheet2!OL1,Sheet2!OM1,"")</f>
        <v/>
      </c>
      <c r="LR1" t="str">
        <f>IF(Sheet2!ON1&lt;&gt;Sheet2!OM1,Sheet2!ON1,"")</f>
        <v/>
      </c>
      <c r="LS1" t="str">
        <f>IF(Sheet2!OO1&lt;&gt;Sheet2!ON1,Sheet2!OO1,"")</f>
        <v/>
      </c>
      <c r="LT1" t="str">
        <f>IF(Sheet2!OP1&lt;&gt;Sheet2!OO1,Sheet2!OP1,"")</f>
        <v/>
      </c>
      <c r="LU1" t="str">
        <f>IF(Sheet2!OQ1&lt;&gt;Sheet2!OP1,Sheet2!OQ1,"")</f>
        <v/>
      </c>
      <c r="LV1" t="str">
        <f>IF(Sheet2!OR1&lt;&gt;Sheet2!OQ1,Sheet2!OR1,"")</f>
        <v/>
      </c>
      <c r="LW1" t="str">
        <f>IF(Sheet2!OS1&lt;&gt;Sheet2!OR1,Sheet2!OS1,"")</f>
        <v/>
      </c>
      <c r="LX1" t="str">
        <f>IF(Sheet2!OT1&lt;&gt;Sheet2!OS1,Sheet2!OT1,"")</f>
        <v/>
      </c>
      <c r="LY1" t="str">
        <f>IF(Sheet2!OU1&lt;&gt;Sheet2!OT1,Sheet2!OU1,"")</f>
        <v/>
      </c>
      <c r="LZ1" t="str">
        <f>IF(Sheet2!OV1&lt;&gt;Sheet2!OU1,Sheet2!OV1,"")</f>
        <v/>
      </c>
      <c r="MA1" t="str">
        <f>IF(Sheet2!OW1&lt;&gt;Sheet2!OV1,Sheet2!OW1,"")</f>
        <v/>
      </c>
      <c r="MB1" t="str">
        <f>IF(Sheet2!OX1&lt;&gt;Sheet2!OW1,Sheet2!OX1,"")</f>
        <v/>
      </c>
      <c r="MC1" t="str">
        <f>IF(Sheet2!OY1&lt;&gt;Sheet2!OX1,Sheet2!OY1,"")</f>
        <v/>
      </c>
      <c r="MD1" t="str">
        <f>IF(Sheet2!OZ1&lt;&gt;Sheet2!OY1,Sheet2!OZ1,"")</f>
        <v/>
      </c>
      <c r="ME1" t="str">
        <f>IF(Sheet2!PA1&lt;&gt;Sheet2!OZ1,Sheet2!PA1,"")</f>
        <v/>
      </c>
      <c r="MF1" t="str">
        <f>IF(Sheet2!PB1&lt;&gt;Sheet2!PA1,Sheet2!PB1,"")</f>
        <v/>
      </c>
      <c r="MG1" t="str">
        <f>IF(Sheet2!PC1&lt;&gt;Sheet2!PB1,Sheet2!PC1,"")</f>
        <v/>
      </c>
      <c r="MH1" t="str">
        <f>IF(Sheet2!PD1&lt;&gt;Sheet2!PC1,Sheet2!PD1,"")</f>
        <v/>
      </c>
      <c r="MI1" t="str">
        <f>IF(Sheet2!PE1&lt;&gt;Sheet2!PD1,Sheet2!PE1,"")</f>
        <v/>
      </c>
      <c r="MJ1" t="str">
        <f>IF(Sheet2!PF1&lt;&gt;Sheet2!PE1,Sheet2!PF1,"")</f>
        <v/>
      </c>
      <c r="MK1" t="str">
        <f>IF(Sheet2!PG1&lt;&gt;Sheet2!PF1,Sheet2!PG1,"")</f>
        <v/>
      </c>
      <c r="ML1" t="str">
        <f>IF(Sheet2!PH1&lt;&gt;Sheet2!PG1,Sheet2!PH1,"")</f>
        <v/>
      </c>
      <c r="MM1" t="str">
        <f>IF(Sheet2!PI1&lt;&gt;Sheet2!PH1,Sheet2!PI1,"")</f>
        <v/>
      </c>
      <c r="MN1" t="str">
        <f>IF(Sheet2!PJ1&lt;&gt;Sheet2!PI1,Sheet2!PJ1,"")</f>
        <v/>
      </c>
      <c r="MO1" t="str">
        <f>IF(Sheet2!PK1&lt;&gt;Sheet2!PJ1,Sheet2!PK1,"")</f>
        <v/>
      </c>
      <c r="MP1" t="str">
        <f>IF(Sheet2!PL1&lt;&gt;Sheet2!PK1,Sheet2!PL1,"")</f>
        <v/>
      </c>
      <c r="MQ1" t="str">
        <f>IF(Sheet2!PM1&lt;&gt;Sheet2!PL1,Sheet2!PM1,"")</f>
        <v/>
      </c>
      <c r="MR1" t="str">
        <f>IF(Sheet2!PN1&lt;&gt;Sheet2!PM1,Sheet2!PN1,"")</f>
        <v/>
      </c>
      <c r="MS1" t="str">
        <f>IF(Sheet2!PO1&lt;&gt;Sheet2!PN1,Sheet2!PO1,"")</f>
        <v/>
      </c>
      <c r="MT1" t="str">
        <f>IF(Sheet2!PP1&lt;&gt;Sheet2!PO1,Sheet2!PP1,"")</f>
        <v/>
      </c>
      <c r="MU1" t="str">
        <f>IF(Sheet2!PQ1&lt;&gt;Sheet2!PP1,Sheet2!PQ1,"")</f>
        <v/>
      </c>
      <c r="MV1" t="str">
        <f>IF(Sheet2!PR1&lt;&gt;Sheet2!PQ1,Sheet2!PR1,"")</f>
        <v/>
      </c>
      <c r="MW1" t="str">
        <f>IF(Sheet2!PS1&lt;&gt;Sheet2!PR1,Sheet2!PS1,"")</f>
        <v/>
      </c>
      <c r="MX1" t="str">
        <f>IF(Sheet2!PT1&lt;&gt;Sheet2!PS1,Sheet2!PT1,"")</f>
        <v/>
      </c>
      <c r="MY1" t="str">
        <f>IF(Sheet2!PU1&lt;&gt;Sheet2!PT1,Sheet2!PU1,"")</f>
        <v/>
      </c>
      <c r="MZ1" t="str">
        <f>IF(Sheet2!PV1&lt;&gt;Sheet2!PU1,Sheet2!PV1,"")</f>
        <v/>
      </c>
      <c r="NA1" t="str">
        <f>IF(Sheet2!PW1&lt;&gt;Sheet2!PV1,Sheet2!PW1,"")</f>
        <v/>
      </c>
      <c r="NB1" t="str">
        <f>IF(Sheet2!PX1&lt;&gt;Sheet2!PW1,Sheet2!PX1,"")</f>
        <v/>
      </c>
      <c r="NC1" t="str">
        <f>IF(Sheet2!PY1&lt;&gt;Sheet2!PX1,Sheet2!PY1,"")</f>
        <v/>
      </c>
      <c r="ND1" t="str">
        <f>IF(Sheet2!PZ1&lt;&gt;Sheet2!PY1,Sheet2!PZ1,"")</f>
        <v/>
      </c>
      <c r="NE1" t="str">
        <f>IF(Sheet2!QA1&lt;&gt;Sheet2!PZ1,Sheet2!QA1,"")</f>
        <v/>
      </c>
      <c r="NF1" t="str">
        <f>IF(Sheet2!QB1&lt;&gt;Sheet2!QA1,Sheet2!QB1,"")</f>
        <v/>
      </c>
      <c r="NG1" t="str">
        <f>IF(Sheet2!QC1&lt;&gt;Sheet2!QB1,Sheet2!QC1,"")</f>
        <v/>
      </c>
      <c r="NH1" t="str">
        <f>IF(Sheet2!QD1&lt;&gt;Sheet2!QC1,Sheet2!QD1,"")</f>
        <v/>
      </c>
      <c r="NI1" t="str">
        <f>IF(Sheet2!QE1&lt;&gt;Sheet2!QD1,Sheet2!QE1,"")</f>
        <v/>
      </c>
      <c r="NJ1" t="str">
        <f>IF(Sheet2!QF1&lt;&gt;Sheet2!QE1,Sheet2!QF1,"")</f>
        <v/>
      </c>
      <c r="NK1" t="str">
        <f>IF(Sheet2!QG1&lt;&gt;Sheet2!QF1,Sheet2!QG1,"")</f>
        <v/>
      </c>
      <c r="NL1" t="str">
        <f>IF(Sheet2!QH1&lt;&gt;Sheet2!QG1,Sheet2!QH1,"")</f>
        <v/>
      </c>
      <c r="NM1" t="str">
        <f>IF(Sheet2!QI1&lt;&gt;Sheet2!QH1,Sheet2!QI1,"")</f>
        <v/>
      </c>
      <c r="NN1" t="str">
        <f>IF(Sheet2!QJ1&lt;&gt;Sheet2!QI1,Sheet2!QJ1,"")</f>
        <v/>
      </c>
      <c r="NO1" t="str">
        <f>IF(Sheet2!QK1&lt;&gt;Sheet2!QJ1,Sheet2!QK1,"")</f>
        <v/>
      </c>
      <c r="NP1" t="str">
        <f>IF(Sheet2!QL1&lt;&gt;Sheet2!QK1,Sheet2!QL1,"")</f>
        <v/>
      </c>
      <c r="NQ1" t="str">
        <f>IF(Sheet2!QM1&lt;&gt;Sheet2!QL1,Sheet2!QM1,"")</f>
        <v/>
      </c>
      <c r="NR1" t="str">
        <f>IF(Sheet2!QN1&lt;&gt;Sheet2!QM1,Sheet2!QN1,"")</f>
        <v/>
      </c>
      <c r="NS1" t="str">
        <f>IF(Sheet2!QO1&lt;&gt;Sheet2!QN1,Sheet2!QO1,"")</f>
        <v/>
      </c>
      <c r="NT1" t="str">
        <f>IF(Sheet2!QP1&lt;&gt;Sheet2!QO1,Sheet2!QP1,"")</f>
        <v/>
      </c>
      <c r="NU1" t="str">
        <f>IF(Sheet2!QQ1&lt;&gt;Sheet2!QP1,Sheet2!QQ1,"")</f>
        <v/>
      </c>
      <c r="NV1" t="str">
        <f>IF(Sheet2!QR1&lt;&gt;Sheet2!QQ1,Sheet2!QR1,"")</f>
        <v/>
      </c>
      <c r="NW1" t="str">
        <f>IF(Sheet2!QS1&lt;&gt;Sheet2!QR1,Sheet2!QS1,"")</f>
        <v/>
      </c>
      <c r="NX1" t="str">
        <f>IF(Sheet2!QT1&lt;&gt;Sheet2!QS1,Sheet2!QT1,"")</f>
        <v/>
      </c>
      <c r="NY1" t="str">
        <f>IF(Sheet2!QU1&lt;&gt;Sheet2!QT1,Sheet2!QU1,"")</f>
        <v/>
      </c>
      <c r="NZ1" t="str">
        <f>IF(Sheet2!QV1&lt;&gt;Sheet2!QU1,Sheet2!QV1,"")</f>
        <v/>
      </c>
      <c r="OA1" t="str">
        <f>IF(Sheet2!QW1&lt;&gt;Sheet2!QV1,Sheet2!QW1,"")</f>
        <v/>
      </c>
      <c r="OB1" t="str">
        <f>IF(Sheet2!QX1&lt;&gt;Sheet2!QW1,Sheet2!QX1,"")</f>
        <v/>
      </c>
      <c r="OC1" t="str">
        <f>IF(Sheet2!QY1&lt;&gt;Sheet2!QX1,Sheet2!QY1,"")</f>
        <v/>
      </c>
      <c r="OD1" t="str">
        <f>IF(Sheet2!QZ1&lt;&gt;Sheet2!QY1,Sheet2!QZ1,"")</f>
        <v/>
      </c>
      <c r="OE1" t="str">
        <f>IF(Sheet2!RA1&lt;&gt;Sheet2!QZ1,Sheet2!RA1,"")</f>
        <v/>
      </c>
      <c r="OF1" t="str">
        <f>IF(Sheet2!RB1&lt;&gt;Sheet2!RA1,Sheet2!RB1,"")</f>
        <v/>
      </c>
      <c r="OG1" t="str">
        <f>IF(Sheet2!RC1&lt;&gt;Sheet2!RB1,Sheet2!RC1,"")</f>
        <v/>
      </c>
      <c r="OH1" t="str">
        <f>IF(Sheet2!RD1&lt;&gt;Sheet2!RC1,Sheet2!RD1,"")</f>
        <v/>
      </c>
      <c r="OI1" t="str">
        <f>IF(Sheet2!RE1&lt;&gt;Sheet2!RD1,Sheet2!RE1,"")</f>
        <v/>
      </c>
      <c r="OJ1" t="str">
        <f>IF(Sheet2!RF1&lt;&gt;Sheet2!RE1,Sheet2!RF1,"")</f>
        <v/>
      </c>
      <c r="OK1" t="str">
        <f>IF(Sheet2!RG1&lt;&gt;Sheet2!RF1,Sheet2!RG1,"")</f>
        <v/>
      </c>
      <c r="OL1" t="str">
        <f>IF(Sheet2!RH1&lt;&gt;Sheet2!RG1,Sheet2!RH1,"")</f>
        <v/>
      </c>
      <c r="OM1" t="str">
        <f>IF(Sheet2!RI1&lt;&gt;Sheet2!RH1,Sheet2!RI1,"")</f>
        <v/>
      </c>
      <c r="ON1" t="str">
        <f>IF(Sheet2!RJ1&lt;&gt;Sheet2!RI1,Sheet2!RJ1,"")</f>
        <v/>
      </c>
      <c r="OO1" t="str">
        <f>IF(Sheet2!RK1&lt;&gt;Sheet2!RJ1,Sheet2!RK1,"")</f>
        <v/>
      </c>
      <c r="OP1" t="str">
        <f>IF(Sheet2!RL1&lt;&gt;Sheet2!RK1,Sheet2!RL1,"")</f>
        <v/>
      </c>
      <c r="OQ1" t="str">
        <f>IF(Sheet2!RM1&lt;&gt;Sheet2!RL1,Sheet2!RM1,"")</f>
        <v/>
      </c>
      <c r="OR1" t="str">
        <f>IF(Sheet2!RN1&lt;&gt;Sheet2!RM1,Sheet2!RN1,"")</f>
        <v/>
      </c>
      <c r="OS1" t="str">
        <f>IF(Sheet2!RO1&lt;&gt;Sheet2!RN1,Sheet2!RO1,"")</f>
        <v/>
      </c>
      <c r="OT1" t="str">
        <f>IF(Sheet2!RP1&lt;&gt;Sheet2!RO1,Sheet2!RP1,"")</f>
        <v/>
      </c>
      <c r="OU1" t="str">
        <f>IF(Sheet2!RQ1&lt;&gt;Sheet2!RP1,Sheet2!RQ1,"")</f>
        <v/>
      </c>
      <c r="OV1" t="str">
        <f>IF(Sheet2!RR1&lt;&gt;Sheet2!RQ1,Sheet2!RR1,"")</f>
        <v/>
      </c>
      <c r="OW1" t="str">
        <f>IF(Sheet2!RS1&lt;&gt;Sheet2!RR1,Sheet2!RS1,"")</f>
        <v/>
      </c>
      <c r="OX1" t="str">
        <f>IF(Sheet2!RT1&lt;&gt;Sheet2!RS1,Sheet2!RT1,"")</f>
        <v/>
      </c>
      <c r="OY1" t="str">
        <f>IF(Sheet2!RU1&lt;&gt;Sheet2!RT1,Sheet2!RU1,"")</f>
        <v/>
      </c>
      <c r="OZ1" t="str">
        <f>IF(Sheet2!RV1&lt;&gt;Sheet2!RU1,Sheet2!RV1,"")</f>
        <v/>
      </c>
      <c r="PA1" t="str">
        <f>IF(Sheet2!RW1&lt;&gt;Sheet2!RV1,Sheet2!RW1,"")</f>
        <v/>
      </c>
      <c r="PB1" t="str">
        <f>IF(Sheet2!RX1&lt;&gt;Sheet2!RW1,Sheet2!RX1,"")</f>
        <v/>
      </c>
      <c r="PC1" t="str">
        <f>IF(Sheet2!RY1&lt;&gt;Sheet2!RX1,Sheet2!RY1,"")</f>
        <v/>
      </c>
      <c r="PD1" t="str">
        <f>IF(Sheet2!RZ1&lt;&gt;Sheet2!RY1,Sheet2!RZ1,"")</f>
        <v/>
      </c>
      <c r="PE1" t="str">
        <f>IF(Sheet2!SA1&lt;&gt;Sheet2!RZ1,Sheet2!SA1,"")</f>
        <v/>
      </c>
      <c r="PF1" t="str">
        <f>IF(Sheet2!SB1&lt;&gt;Sheet2!SA1,Sheet2!SB1,"")</f>
        <v/>
      </c>
      <c r="PG1" t="str">
        <f>IF(Sheet2!SC1&lt;&gt;Sheet2!SB1,Sheet2!SC1,"")</f>
        <v/>
      </c>
      <c r="PH1" t="str">
        <f>IF(Sheet2!SD1&lt;&gt;Sheet2!SC1,Sheet2!SD1,"")</f>
        <v/>
      </c>
      <c r="PI1" t="str">
        <f>IF(Sheet2!SE1&lt;&gt;Sheet2!SD1,Sheet2!SE1,"")</f>
        <v/>
      </c>
      <c r="PJ1" t="str">
        <f>IF(Sheet2!SF1&lt;&gt;Sheet2!SE1,Sheet2!SF1,"")</f>
        <v/>
      </c>
      <c r="PK1" t="str">
        <f>IF(Sheet2!SG1&lt;&gt;Sheet2!SF1,Sheet2!SG1,"")</f>
        <v/>
      </c>
      <c r="PL1" t="str">
        <f>IF(Sheet2!SH1&lt;&gt;Sheet2!SG1,Sheet2!SH1,"")</f>
        <v/>
      </c>
      <c r="PM1" t="str">
        <f>IF(Sheet2!SI1&lt;&gt;Sheet2!SH1,Sheet2!SI1,"")</f>
        <v/>
      </c>
      <c r="PN1" t="str">
        <f>IF(Sheet2!SJ1&lt;&gt;Sheet2!SI1,Sheet2!SJ1,"")</f>
        <v/>
      </c>
      <c r="PO1" t="str">
        <f>IF(Sheet2!SK1&lt;&gt;Sheet2!SJ1,Sheet2!SK1,"")</f>
        <v/>
      </c>
      <c r="PP1" t="str">
        <f>IF(Sheet2!SL1&lt;&gt;Sheet2!SK1,Sheet2!SL1,"")</f>
        <v/>
      </c>
      <c r="PQ1" t="str">
        <f>IF(Sheet2!SM1&lt;&gt;Sheet2!SL1,Sheet2!SM1,"")</f>
        <v/>
      </c>
      <c r="PR1" t="str">
        <f>IF(Sheet2!SN1&lt;&gt;Sheet2!SM1,Sheet2!SN1,"")</f>
        <v/>
      </c>
      <c r="PS1" t="str">
        <f>IF(Sheet2!SO1&lt;&gt;Sheet2!SN1,Sheet2!SO1,"")</f>
        <v/>
      </c>
      <c r="PT1" t="str">
        <f>IF(Sheet2!SP1&lt;&gt;Sheet2!SO1,Sheet2!SP1,"")</f>
        <v/>
      </c>
      <c r="PU1" t="str">
        <f>IF(Sheet2!SQ1&lt;&gt;Sheet2!SP1,Sheet2!SQ1,"")</f>
        <v/>
      </c>
      <c r="PV1" t="str">
        <f>IF(Sheet2!SR1&lt;&gt;Sheet2!SQ1,Sheet2!SR1,"")</f>
        <v/>
      </c>
      <c r="PW1" t="str">
        <f>IF(Sheet2!SS1&lt;&gt;Sheet2!SR1,Sheet2!SS1,"")</f>
        <v/>
      </c>
      <c r="PX1" t="str">
        <f>IF(Sheet2!ST1&lt;&gt;Sheet2!SS1,Sheet2!ST1,"")</f>
        <v/>
      </c>
      <c r="PY1" t="str">
        <f>IF(Sheet2!SU1&lt;&gt;Sheet2!ST1,Sheet2!SU1,"")</f>
        <v/>
      </c>
      <c r="PZ1" t="str">
        <f>IF(Sheet2!SV1&lt;&gt;Sheet2!SU1,Sheet2!SV1,"")</f>
        <v/>
      </c>
      <c r="QA1" t="str">
        <f>IF(Sheet2!SW1&lt;&gt;Sheet2!SV1,Sheet2!SW1,"")</f>
        <v/>
      </c>
      <c r="QB1" t="str">
        <f>IF(Sheet2!SX1&lt;&gt;Sheet2!SW1,Sheet2!SX1,"")</f>
        <v/>
      </c>
      <c r="QC1" t="str">
        <f>IF(Sheet2!SY1&lt;&gt;Sheet2!SX1,Sheet2!SY1,"")</f>
        <v/>
      </c>
      <c r="QD1" t="str">
        <f>IF(Sheet2!SZ1&lt;&gt;Sheet2!SY1,Sheet2!SZ1,"")</f>
        <v/>
      </c>
      <c r="QE1" t="str">
        <f>IF(Sheet2!TA1&lt;&gt;Sheet2!SZ1,Sheet2!TA1,"")</f>
        <v/>
      </c>
      <c r="QF1" t="str">
        <f>IF(Sheet2!TB1&lt;&gt;Sheet2!TA1,Sheet2!TB1,"")</f>
        <v/>
      </c>
      <c r="QG1" t="str">
        <f>IF(Sheet2!TC1&lt;&gt;Sheet2!TB1,Sheet2!TC1,"")</f>
        <v/>
      </c>
      <c r="QH1" t="str">
        <f>IF(Sheet2!TD1&lt;&gt;Sheet2!TC1,Sheet2!TD1,"")</f>
        <v/>
      </c>
      <c r="QI1" t="str">
        <f>IF(Sheet2!TE1&lt;&gt;Sheet2!TD1,Sheet2!TE1,"")</f>
        <v/>
      </c>
      <c r="QJ1" t="str">
        <f>IF(Sheet2!TF1&lt;&gt;Sheet2!TE1,Sheet2!TF1,"")</f>
        <v/>
      </c>
      <c r="QK1" t="str">
        <f>IF(Sheet2!TG1&lt;&gt;Sheet2!TF1,Sheet2!TG1,"")</f>
        <v/>
      </c>
      <c r="QL1" t="str">
        <f>IF(Sheet2!TH1&lt;&gt;Sheet2!TG1,Sheet2!TH1,"")</f>
        <v/>
      </c>
      <c r="QM1" t="str">
        <f>IF(Sheet2!TI1&lt;&gt;Sheet2!TH1,Sheet2!TI1,"")</f>
        <v/>
      </c>
      <c r="QN1" t="str">
        <f>IF(Sheet2!TJ1&lt;&gt;Sheet2!TI1,Sheet2!TJ1,"")</f>
        <v/>
      </c>
      <c r="QO1" t="str">
        <f>IF(Sheet2!TK1&lt;&gt;Sheet2!TJ1,Sheet2!TK1,"")</f>
        <v/>
      </c>
      <c r="QP1" t="str">
        <f>IF(Sheet2!TL1&lt;&gt;Sheet2!TK1,Sheet2!TL1,"")</f>
        <v/>
      </c>
      <c r="QQ1" t="str">
        <f>IF(Sheet2!TM1&lt;&gt;Sheet2!TL1,Sheet2!TM1,"")</f>
        <v/>
      </c>
      <c r="QR1" t="str">
        <f>IF(Sheet2!TN1&lt;&gt;Sheet2!TM1,Sheet2!TN1,"")</f>
        <v/>
      </c>
      <c r="QS1" t="str">
        <f>IF(Sheet2!TO1&lt;&gt;Sheet2!TN1,Sheet2!TO1,"")</f>
        <v/>
      </c>
      <c r="QT1" t="str">
        <f>IF(Sheet2!TP1&lt;&gt;Sheet2!TO1,Sheet2!TP1,"")</f>
        <v/>
      </c>
      <c r="QU1" t="str">
        <f>IF(Sheet2!TQ1&lt;&gt;Sheet2!TP1,Sheet2!TQ1,"")</f>
        <v/>
      </c>
      <c r="QV1" t="str">
        <f>IF(Sheet2!TR1&lt;&gt;Sheet2!TQ1,Sheet2!TR1,"")</f>
        <v/>
      </c>
      <c r="QW1" t="str">
        <f>IF(Sheet2!TS1&lt;&gt;Sheet2!TR1,Sheet2!TS1,"")</f>
        <v/>
      </c>
      <c r="QX1" t="str">
        <f>IF(Sheet2!TT1&lt;&gt;Sheet2!TS1,Sheet2!TT1,"")</f>
        <v/>
      </c>
      <c r="QY1" t="str">
        <f>IF(Sheet2!TU1&lt;&gt;Sheet2!TT1,Sheet2!TU1,"")</f>
        <v/>
      </c>
      <c r="QZ1" t="str">
        <f>IF(Sheet2!TV1&lt;&gt;Sheet2!TU1,Sheet2!TV1,"")</f>
        <v/>
      </c>
      <c r="RA1" t="str">
        <f>IF(Sheet2!TW1&lt;&gt;Sheet2!TV1,Sheet2!TW1,"")</f>
        <v/>
      </c>
      <c r="RB1" t="str">
        <f>IF(Sheet2!TX1&lt;&gt;Sheet2!TW1,Sheet2!TX1,"")</f>
        <v/>
      </c>
      <c r="RC1" t="str">
        <f>IF(Sheet2!TY1&lt;&gt;Sheet2!TX1,Sheet2!TY1,"")</f>
        <v/>
      </c>
      <c r="RD1" t="str">
        <f>IF(Sheet2!TZ1&lt;&gt;Sheet2!TY1,Sheet2!TZ1,"")</f>
        <v/>
      </c>
      <c r="RE1" t="str">
        <f>IF(Sheet2!UA1&lt;&gt;Sheet2!TZ1,Sheet2!UA1,"")</f>
        <v/>
      </c>
      <c r="RF1" t="str">
        <f>IF(Sheet2!UB1&lt;&gt;Sheet2!UA1,Sheet2!UB1,"")</f>
        <v/>
      </c>
      <c r="RG1" t="str">
        <f>IF(Sheet2!UC1&lt;&gt;Sheet2!UB1,Sheet2!UC1,"")</f>
        <v/>
      </c>
      <c r="RH1" t="str">
        <f>IF(Sheet2!UD1&lt;&gt;Sheet2!UC1,Sheet2!UD1,"")</f>
        <v/>
      </c>
      <c r="RI1" t="str">
        <f>IF(Sheet2!UE1&lt;&gt;Sheet2!UD1,Sheet2!UE1,"")</f>
        <v/>
      </c>
      <c r="RJ1" t="str">
        <f>IF(Sheet2!UF1&lt;&gt;Sheet2!UE1,Sheet2!UF1,"")</f>
        <v/>
      </c>
      <c r="RK1" t="str">
        <f>IF(Sheet2!UG1&lt;&gt;Sheet2!UF1,Sheet2!UG1,"")</f>
        <v/>
      </c>
      <c r="RL1" t="str">
        <f>IF(Sheet2!UH1&lt;&gt;Sheet2!UG1,Sheet2!UH1,"")</f>
        <v/>
      </c>
      <c r="RM1" t="str">
        <f>IF(Sheet2!UI1&lt;&gt;Sheet2!UH1,Sheet2!UI1,"")</f>
        <v/>
      </c>
      <c r="RN1" t="str">
        <f>IF(Sheet2!UJ1&lt;&gt;Sheet2!UI1,Sheet2!UJ1,"")</f>
        <v/>
      </c>
      <c r="RO1" t="str">
        <f>IF(Sheet2!UK1&lt;&gt;Sheet2!UJ1,Sheet2!UK1,"")</f>
        <v/>
      </c>
      <c r="RP1" t="str">
        <f>IF(Sheet2!UL1&lt;&gt;Sheet2!UK1,Sheet2!UL1,"")</f>
        <v/>
      </c>
      <c r="RQ1" t="str">
        <f>IF(Sheet2!UM1&lt;&gt;Sheet2!UL1,Sheet2!UM1,"")</f>
        <v/>
      </c>
      <c r="RR1" t="str">
        <f>IF(Sheet2!UN1&lt;&gt;Sheet2!UM1,Sheet2!UN1,"")</f>
        <v/>
      </c>
      <c r="RS1" t="str">
        <f>IF(Sheet2!UO1&lt;&gt;Sheet2!UN1,Sheet2!UO1,"")</f>
        <v/>
      </c>
      <c r="RT1" t="str">
        <f>IF(Sheet2!UP1&lt;&gt;Sheet2!UO1,Sheet2!UP1,"")</f>
        <v/>
      </c>
      <c r="RU1" t="str">
        <f>IF(Sheet2!UQ1&lt;&gt;Sheet2!UP1,Sheet2!UQ1,"")</f>
        <v/>
      </c>
      <c r="RV1" t="str">
        <f>IF(Sheet2!UR1&lt;&gt;Sheet2!UQ1,Sheet2!UR1,"")</f>
        <v/>
      </c>
      <c r="RW1" t="str">
        <f>IF(Sheet2!US1&lt;&gt;Sheet2!UR1,Sheet2!US1,"")</f>
        <v/>
      </c>
      <c r="RX1" t="str">
        <f>IF(Sheet2!UT1&lt;&gt;Sheet2!US1,Sheet2!UT1,"")</f>
        <v/>
      </c>
      <c r="RY1" t="str">
        <f>IF(Sheet2!UU1&lt;&gt;Sheet2!UT1,Sheet2!UU1,"")</f>
        <v/>
      </c>
      <c r="RZ1" t="str">
        <f>IF(Sheet2!UV1&lt;&gt;Sheet2!UU1,Sheet2!UV1,"")</f>
        <v/>
      </c>
      <c r="SA1" t="str">
        <f>IF(Sheet2!UW1&lt;&gt;Sheet2!UV1,Sheet2!UW1,"")</f>
        <v/>
      </c>
      <c r="SB1" t="str">
        <f>IF(Sheet2!UX1&lt;&gt;Sheet2!UW1,Sheet2!UX1,"")</f>
        <v/>
      </c>
      <c r="SC1" t="str">
        <f>IF(Sheet2!UY1&lt;&gt;Sheet2!UX1,Sheet2!UY1,"")</f>
        <v/>
      </c>
      <c r="SD1" t="str">
        <f>IF(Sheet2!UZ1&lt;&gt;Sheet2!UY1,Sheet2!UZ1,"")</f>
        <v/>
      </c>
      <c r="SE1" t="str">
        <f>IF(Sheet2!VA1&lt;&gt;Sheet2!UZ1,Sheet2!VA1,"")</f>
        <v/>
      </c>
      <c r="SF1" t="str">
        <f>IF(Sheet2!VB1&lt;&gt;Sheet2!VA1,Sheet2!VB1,"")</f>
        <v/>
      </c>
      <c r="SG1" t="str">
        <f>IF(Sheet2!VC1&lt;&gt;Sheet2!VB1,Sheet2!VC1,"")</f>
        <v/>
      </c>
      <c r="SH1" t="str">
        <f>IF(Sheet2!VD1&lt;&gt;Sheet2!VC1,Sheet2!VD1,"")</f>
        <v/>
      </c>
      <c r="SI1" t="str">
        <f>IF(Sheet2!VE1&lt;&gt;Sheet2!VD1,Sheet2!VE1,"")</f>
        <v/>
      </c>
      <c r="SJ1" t="str">
        <f>IF(Sheet2!VF1&lt;&gt;Sheet2!VE1,Sheet2!VF1,"")</f>
        <v/>
      </c>
      <c r="SK1" t="str">
        <f>IF(Sheet2!VG1&lt;&gt;Sheet2!VF1,Sheet2!VG1,"")</f>
        <v/>
      </c>
      <c r="SL1" t="str">
        <f>IF(Sheet2!VH1&lt;&gt;Sheet2!VG1,Sheet2!VH1,"")</f>
        <v/>
      </c>
      <c r="SM1" t="str">
        <f>IF(Sheet2!VI1&lt;&gt;Sheet2!VH1,Sheet2!VI1,"")</f>
        <v/>
      </c>
      <c r="SN1" t="str">
        <f>IF(Sheet2!VJ1&lt;&gt;Sheet2!VI1,Sheet2!VJ1,"")</f>
        <v/>
      </c>
      <c r="SO1" t="str">
        <f>IF(Sheet2!VK1&lt;&gt;Sheet2!VJ1,Sheet2!VK1,"")</f>
        <v/>
      </c>
      <c r="SP1" t="str">
        <f>IF(Sheet2!VL1&lt;&gt;Sheet2!VK1,Sheet2!VL1,"")</f>
        <v/>
      </c>
      <c r="SQ1" t="str">
        <f>IF(Sheet2!VM1&lt;&gt;Sheet2!VL1,Sheet2!VM1,"")</f>
        <v/>
      </c>
      <c r="SR1" t="str">
        <f>IF(Sheet2!VN1&lt;&gt;Sheet2!VM1,Sheet2!VN1,"")</f>
        <v/>
      </c>
      <c r="SS1" t="str">
        <f>IF(Sheet2!VO1&lt;&gt;Sheet2!VN1,Sheet2!VO1,"")</f>
        <v/>
      </c>
      <c r="ST1" t="str">
        <f>IF(Sheet2!VP1&lt;&gt;Sheet2!VO1,Sheet2!VP1,"")</f>
        <v/>
      </c>
      <c r="SU1" t="str">
        <f>IF(Sheet2!VQ1&lt;&gt;Sheet2!VP1,Sheet2!VQ1,"")</f>
        <v/>
      </c>
      <c r="SV1" t="str">
        <f>IF(Sheet2!VR1&lt;&gt;Sheet2!VQ1,Sheet2!VR1,"")</f>
        <v/>
      </c>
      <c r="SW1" t="str">
        <f>IF(Sheet2!VS1&lt;&gt;Sheet2!VR1,Sheet2!VS1,"")</f>
        <v/>
      </c>
      <c r="SX1" t="str">
        <f>IF(Sheet2!VT1&lt;&gt;Sheet2!VS1,Sheet2!VT1,"")</f>
        <v/>
      </c>
      <c r="SY1" t="str">
        <f>IF(Sheet2!VU1&lt;&gt;Sheet2!VT1,Sheet2!VU1,"")</f>
        <v/>
      </c>
      <c r="SZ1" t="str">
        <f>IF(Sheet2!VV1&lt;&gt;Sheet2!VU1,Sheet2!VV1,"")</f>
        <v/>
      </c>
      <c r="TA1" t="str">
        <f>IF(Sheet2!VW1&lt;&gt;Sheet2!VV1,Sheet2!VW1,"")</f>
        <v/>
      </c>
      <c r="TB1" t="str">
        <f>IF(Sheet2!VX1&lt;&gt;Sheet2!VW1,Sheet2!VX1,"")</f>
        <v/>
      </c>
      <c r="TC1" t="str">
        <f>IF(Sheet2!VY1&lt;&gt;Sheet2!VX1,Sheet2!VY1,"")</f>
        <v/>
      </c>
      <c r="TD1" t="str">
        <f>IF(Sheet2!VZ1&lt;&gt;Sheet2!VY1,Sheet2!VZ1,"")</f>
        <v/>
      </c>
      <c r="TE1" t="str">
        <f>IF(Sheet2!WA1&lt;&gt;Sheet2!VZ1,Sheet2!WA1,"")</f>
        <v/>
      </c>
      <c r="TF1" t="str">
        <f>IF(Sheet2!WB1&lt;&gt;Sheet2!WA1,Sheet2!WB1,"")</f>
        <v/>
      </c>
      <c r="TG1" t="str">
        <f>IF(Sheet2!WC1&lt;&gt;Sheet2!WB1,Sheet2!WC1,"")</f>
        <v/>
      </c>
      <c r="TH1" t="str">
        <f>IF(Sheet2!WD1&lt;&gt;Sheet2!WC1,Sheet2!WD1,"")</f>
        <v/>
      </c>
      <c r="TI1" t="str">
        <f>IF(Sheet2!WE1&lt;&gt;Sheet2!WD1,Sheet2!WE1,"")</f>
        <v/>
      </c>
      <c r="TJ1" t="str">
        <f>IF(Sheet2!WF1&lt;&gt;Sheet2!WE1,Sheet2!WF1,"")</f>
        <v/>
      </c>
      <c r="TK1" t="str">
        <f>IF(Sheet2!WG1&lt;&gt;Sheet2!WF1,Sheet2!WG1,"")</f>
        <v/>
      </c>
      <c r="TL1" t="str">
        <f>IF(Sheet2!WH1&lt;&gt;Sheet2!WG1,Sheet2!WH1,"")</f>
        <v/>
      </c>
      <c r="TM1" t="str">
        <f>IF(Sheet2!WI1&lt;&gt;Sheet2!WH1,Sheet2!WI1,"")</f>
        <v/>
      </c>
      <c r="TN1" t="str">
        <f>IF(Sheet2!WJ1&lt;&gt;Sheet2!WI1,Sheet2!WJ1,"")</f>
        <v/>
      </c>
      <c r="TO1" t="str">
        <f>IF(Sheet2!WK1&lt;&gt;Sheet2!WJ1,Sheet2!WK1,"")</f>
        <v/>
      </c>
      <c r="TP1" t="str">
        <f>IF(Sheet2!WL1&lt;&gt;Sheet2!WK1,Sheet2!WL1,"")</f>
        <v/>
      </c>
      <c r="TQ1" t="str">
        <f>IF(Sheet2!WM1&lt;&gt;Sheet2!WL1,Sheet2!WM1,"")</f>
        <v/>
      </c>
      <c r="TR1" t="str">
        <f>IF(Sheet2!WN1&lt;&gt;Sheet2!WM1,Sheet2!WN1,"")</f>
        <v/>
      </c>
      <c r="TS1" t="str">
        <f>IF(Sheet2!WO1&lt;&gt;Sheet2!WN1,Sheet2!WO1,"")</f>
        <v/>
      </c>
      <c r="TT1" t="str">
        <f>IF(Sheet2!WP1&lt;&gt;Sheet2!WO1,Sheet2!WP1,"")</f>
        <v/>
      </c>
      <c r="TU1" t="str">
        <f>IF(Sheet2!WQ1&lt;&gt;Sheet2!WP1,Sheet2!WQ1,"")</f>
        <v/>
      </c>
      <c r="TV1" t="str">
        <f>IF(Sheet2!WR1&lt;&gt;Sheet2!WQ1,Sheet2!WR1,"")</f>
        <v/>
      </c>
      <c r="TW1" t="str">
        <f>IF(Sheet2!WS1&lt;&gt;Sheet2!WR1,Sheet2!WS1,"")</f>
        <v/>
      </c>
      <c r="TX1" t="str">
        <f>IF(Sheet2!WT1&lt;&gt;Sheet2!WS1,Sheet2!WT1,"")</f>
        <v/>
      </c>
      <c r="TY1" t="str">
        <f>IF(Sheet2!WU1&lt;&gt;Sheet2!WT1,Sheet2!WU1,"")</f>
        <v/>
      </c>
      <c r="TZ1" t="str">
        <f>IF(Sheet2!WV1&lt;&gt;Sheet2!WU1,Sheet2!WV1,"")</f>
        <v/>
      </c>
      <c r="UA1" t="str">
        <f>IF(Sheet2!WW1&lt;&gt;Sheet2!WV1,Sheet2!WW1,"")</f>
        <v/>
      </c>
      <c r="UB1" t="str">
        <f>IF(Sheet2!WX1&lt;&gt;Sheet2!WW1,Sheet2!WX1,"")</f>
        <v/>
      </c>
      <c r="UC1" t="str">
        <f>IF(Sheet2!WY1&lt;&gt;Sheet2!WX1,Sheet2!WY1,"")</f>
        <v/>
      </c>
      <c r="UD1" t="str">
        <f>IF(Sheet2!WZ1&lt;&gt;Sheet2!WY1,Sheet2!WZ1,"")</f>
        <v/>
      </c>
      <c r="UE1" t="str">
        <f>IF(Sheet2!XA1&lt;&gt;Sheet2!WZ1,Sheet2!XA1,"")</f>
        <v/>
      </c>
      <c r="UF1" t="str">
        <f>IF(Sheet2!XB1&lt;&gt;Sheet2!XA1,Sheet2!XB1,"")</f>
        <v/>
      </c>
      <c r="UG1" t="str">
        <f>IF(Sheet2!XC1&lt;&gt;Sheet2!XB1,Sheet2!XC1,"")</f>
        <v/>
      </c>
      <c r="UH1" t="str">
        <f>IF(Sheet2!XD1&lt;&gt;Sheet2!XC1,Sheet2!XD1,"")</f>
        <v/>
      </c>
      <c r="UI1" t="str">
        <f>IF(Sheet2!XE1&lt;&gt;Sheet2!XD1,Sheet2!XE1,"")</f>
        <v/>
      </c>
      <c r="UJ1" t="str">
        <f>IF(Sheet2!XF1&lt;&gt;Sheet2!XE1,Sheet2!XF1,"")</f>
        <v/>
      </c>
      <c r="UK1" t="str">
        <f>IF(Sheet2!XG1&lt;&gt;Sheet2!XF1,Sheet2!XG1,"")</f>
        <v/>
      </c>
      <c r="UL1" t="str">
        <f>IF(Sheet2!XH1&lt;&gt;Sheet2!XG1,Sheet2!XH1,"")</f>
        <v/>
      </c>
      <c r="UM1" t="str">
        <f>IF(Sheet2!XI1&lt;&gt;Sheet2!XH1,Sheet2!XI1,"")</f>
        <v/>
      </c>
      <c r="UN1" t="str">
        <f>IF(Sheet2!XJ1&lt;&gt;Sheet2!XI1,Sheet2!XJ1,"")</f>
        <v/>
      </c>
      <c r="UO1" t="str">
        <f>IF(Sheet2!XK1&lt;&gt;Sheet2!XJ1,Sheet2!XK1,"")</f>
        <v/>
      </c>
      <c r="UP1" t="str">
        <f>IF(Sheet2!XL1&lt;&gt;Sheet2!XK1,Sheet2!XL1,"")</f>
        <v/>
      </c>
      <c r="UQ1" t="str">
        <f>IF(Sheet2!XM1&lt;&gt;Sheet2!XL1,Sheet2!XM1,"")</f>
        <v/>
      </c>
      <c r="UR1" t="str">
        <f>IF(Sheet2!XN1&lt;&gt;Sheet2!XM1,Sheet2!XN1,"")</f>
        <v/>
      </c>
      <c r="US1" t="str">
        <f>IF(Sheet2!XO1&lt;&gt;Sheet2!XN1,Sheet2!XO1,"")</f>
        <v/>
      </c>
      <c r="UT1" t="str">
        <f>IF(Sheet2!XP1&lt;&gt;Sheet2!XO1,Sheet2!XP1,"")</f>
        <v/>
      </c>
      <c r="UU1" t="str">
        <f>IF(Sheet2!XQ1&lt;&gt;Sheet2!XP1,Sheet2!XQ1,"")</f>
        <v/>
      </c>
      <c r="UV1" t="str">
        <f>IF(Sheet2!XR1&lt;&gt;Sheet2!XQ1,Sheet2!XR1,"")</f>
        <v/>
      </c>
      <c r="UW1" t="str">
        <f>IF(Sheet2!XS1&lt;&gt;Sheet2!XR1,Sheet2!XS1,"")</f>
        <v/>
      </c>
      <c r="UX1" t="str">
        <f>IF(Sheet2!XT1&lt;&gt;Sheet2!XS1,Sheet2!XT1,"")</f>
        <v/>
      </c>
      <c r="UY1" t="str">
        <f>IF(Sheet2!XU1&lt;&gt;Sheet2!XT1,Sheet2!XU1,"")</f>
        <v/>
      </c>
      <c r="UZ1" t="str">
        <f>IF(Sheet2!XV1&lt;&gt;Sheet2!XU1,Sheet2!XV1,"")</f>
        <v/>
      </c>
      <c r="VA1" t="str">
        <f>IF(Sheet2!XW1&lt;&gt;Sheet2!XV1,Sheet2!XW1,"")</f>
        <v/>
      </c>
      <c r="VB1" t="str">
        <f>IF(Sheet2!XX1&lt;&gt;Sheet2!XW1,Sheet2!XX1,"")</f>
        <v/>
      </c>
      <c r="VC1" t="str">
        <f>IF(Sheet2!XY1&lt;&gt;Sheet2!XX1,Sheet2!XY1,"")</f>
        <v/>
      </c>
      <c r="VD1" t="str">
        <f>IF(Sheet2!XZ1&lt;&gt;Sheet2!XY1,Sheet2!XZ1,"")</f>
        <v/>
      </c>
      <c r="VE1" t="str">
        <f>IF(Sheet2!YA1&lt;&gt;Sheet2!XZ1,Sheet2!YA1,"")</f>
        <v/>
      </c>
      <c r="VF1" t="str">
        <f>IF(Sheet2!YB1&lt;&gt;Sheet2!YA1,Sheet2!YB1,"")</f>
        <v/>
      </c>
      <c r="VG1" t="str">
        <f>IF(Sheet2!YC1&lt;&gt;Sheet2!YB1,Sheet2!YC1,"")</f>
        <v/>
      </c>
      <c r="VH1" t="str">
        <f>IF(Sheet2!YD1&lt;&gt;Sheet2!YC1,Sheet2!YD1,"")</f>
        <v/>
      </c>
      <c r="VI1" t="str">
        <f>IF(Sheet2!YE1&lt;&gt;Sheet2!YD1,Sheet2!YE1,"")</f>
        <v/>
      </c>
      <c r="VJ1" t="str">
        <f>IF(Sheet2!YF1&lt;&gt;Sheet2!YE1,Sheet2!YF1,"")</f>
        <v/>
      </c>
      <c r="VK1" t="str">
        <f>IF(Sheet2!YG1&lt;&gt;Sheet2!YF1,Sheet2!YG1,"")</f>
        <v/>
      </c>
      <c r="VL1" t="str">
        <f>IF(Sheet2!YH1&lt;&gt;Sheet2!YG1,Sheet2!YH1,"")</f>
        <v/>
      </c>
      <c r="VM1" t="str">
        <f>IF(Sheet2!YI1&lt;&gt;Sheet2!YH1,Sheet2!YI1,"")</f>
        <v/>
      </c>
      <c r="VN1" t="str">
        <f>IF(Sheet2!YJ1&lt;&gt;Sheet2!YI1,Sheet2!YJ1,"")</f>
        <v/>
      </c>
      <c r="VO1" t="str">
        <f>IF(Sheet2!YK1&lt;&gt;Sheet2!YJ1,Sheet2!YK1,"")</f>
        <v/>
      </c>
      <c r="VP1" t="str">
        <f>IF(Sheet2!YL1&lt;&gt;Sheet2!YK1,Sheet2!YL1,"")</f>
        <v/>
      </c>
      <c r="VQ1" t="str">
        <f>IF(Sheet2!YM1&lt;&gt;Sheet2!YL1,Sheet2!YM1,"")</f>
        <v/>
      </c>
      <c r="VR1" t="str">
        <f>IF(Sheet2!YN1&lt;&gt;Sheet2!YM1,Sheet2!YN1,"")</f>
        <v/>
      </c>
      <c r="VS1" t="str">
        <f>IF(Sheet2!YO1&lt;&gt;Sheet2!YN1,Sheet2!YO1,"")</f>
        <v/>
      </c>
      <c r="VT1" t="str">
        <f>IF(Sheet2!YP1&lt;&gt;Sheet2!YO1,Sheet2!YP1,"")</f>
        <v/>
      </c>
      <c r="VU1" t="str">
        <f>IF(Sheet2!YQ1&lt;&gt;Sheet2!YP1,Sheet2!YQ1,"")</f>
        <v/>
      </c>
      <c r="VV1" t="str">
        <f>IF(Sheet2!YR1&lt;&gt;Sheet2!YQ1,Sheet2!YR1,"")</f>
        <v/>
      </c>
      <c r="VW1" t="str">
        <f>IF(Sheet2!YS1&lt;&gt;Sheet2!YR1,Sheet2!YS1,"")</f>
        <v/>
      </c>
      <c r="VX1" t="str">
        <f>IF(Sheet2!YT1&lt;&gt;Sheet2!YS1,Sheet2!YT1,"")</f>
        <v/>
      </c>
      <c r="VY1" t="str">
        <f>IF(Sheet2!YU1&lt;&gt;Sheet2!YT1,Sheet2!YU1,"")</f>
        <v/>
      </c>
      <c r="VZ1" t="str">
        <f>IF(Sheet2!YV1&lt;&gt;Sheet2!YU1,Sheet2!YV1,"")</f>
        <v/>
      </c>
      <c r="WA1" t="str">
        <f>IF(Sheet2!YW1&lt;&gt;Sheet2!YV1,Sheet2!YW1,"")</f>
        <v/>
      </c>
      <c r="WB1" t="str">
        <f>IF(Sheet2!YX1&lt;&gt;Sheet2!YW1,Sheet2!YX1,"")</f>
        <v/>
      </c>
      <c r="WC1" t="str">
        <f>IF(Sheet2!YY1&lt;&gt;Sheet2!YX1,Sheet2!YY1,"")</f>
        <v/>
      </c>
      <c r="WD1" t="str">
        <f>IF(Sheet2!YZ1&lt;&gt;Sheet2!YY1,Sheet2!YZ1,"")</f>
        <v/>
      </c>
      <c r="WE1" t="str">
        <f>IF(Sheet2!ZA1&lt;&gt;Sheet2!YZ1,Sheet2!ZA1,"")</f>
        <v/>
      </c>
      <c r="WF1" t="str">
        <f>IF(Sheet2!ZB1&lt;&gt;Sheet2!ZA1,Sheet2!ZB1,"")</f>
        <v/>
      </c>
      <c r="WG1" t="str">
        <f>IF(Sheet2!ZC1&lt;&gt;Sheet2!ZB1,Sheet2!ZC1,"")</f>
        <v/>
      </c>
      <c r="WH1" t="str">
        <f>IF(Sheet2!ZD1&lt;&gt;Sheet2!ZC1,Sheet2!ZD1,"")</f>
        <v/>
      </c>
      <c r="WI1" t="str">
        <f>IF(Sheet2!ZE1&lt;&gt;Sheet2!ZD1,Sheet2!ZE1,"")</f>
        <v/>
      </c>
      <c r="WJ1" t="str">
        <f>IF(Sheet2!ZF1&lt;&gt;Sheet2!ZE1,Sheet2!ZF1,"")</f>
        <v/>
      </c>
      <c r="WK1" t="str">
        <f>IF(Sheet2!ZG1&lt;&gt;Sheet2!ZF1,Sheet2!ZG1,"")</f>
        <v/>
      </c>
      <c r="WL1" t="str">
        <f>IF(Sheet2!ZH1&lt;&gt;Sheet2!ZG1,Sheet2!ZH1,"")</f>
        <v/>
      </c>
      <c r="WM1" t="str">
        <f>IF(Sheet2!ZI1&lt;&gt;Sheet2!ZH1,Sheet2!ZI1,"")</f>
        <v/>
      </c>
      <c r="WN1" t="str">
        <f>IF(Sheet2!ZJ1&lt;&gt;Sheet2!ZI1,Sheet2!ZJ1,"")</f>
        <v/>
      </c>
      <c r="WO1" t="str">
        <f>IF(Sheet2!ZK1&lt;&gt;Sheet2!ZJ1,Sheet2!ZK1,"")</f>
        <v/>
      </c>
      <c r="WP1" t="str">
        <f>IF(Sheet2!ZL1&lt;&gt;Sheet2!ZK1,Sheet2!ZL1,"")</f>
        <v/>
      </c>
      <c r="WQ1" t="str">
        <f>IF(Sheet2!ZM1&lt;&gt;Sheet2!ZL1,Sheet2!ZM1,"")</f>
        <v/>
      </c>
      <c r="WR1" t="str">
        <f>IF(Sheet2!ZN1&lt;&gt;Sheet2!ZM1,Sheet2!ZN1,"")</f>
        <v/>
      </c>
      <c r="WS1" t="str">
        <f>IF(Sheet2!ZO1&lt;&gt;Sheet2!ZN1,Sheet2!ZO1,"")</f>
        <v/>
      </c>
      <c r="WT1" t="str">
        <f>IF(Sheet2!ZP1&lt;&gt;Sheet2!ZO1,Sheet2!ZP1,"")</f>
        <v/>
      </c>
      <c r="WU1" t="str">
        <f>IF(Sheet2!ZQ1&lt;&gt;Sheet2!ZP1,Sheet2!ZQ1,"")</f>
        <v/>
      </c>
      <c r="WV1" t="str">
        <f>IF(Sheet2!ZR1&lt;&gt;Sheet2!ZQ1,Sheet2!ZR1,"")</f>
        <v/>
      </c>
      <c r="WW1" t="str">
        <f>IF(Sheet2!ZS1&lt;&gt;Sheet2!ZR1,Sheet2!ZS1,"")</f>
        <v/>
      </c>
      <c r="WX1" t="str">
        <f>IF(Sheet2!ZT1&lt;&gt;Sheet2!ZS1,Sheet2!ZT1,"")</f>
        <v/>
      </c>
      <c r="WY1" t="str">
        <f>IF(Sheet2!ZU1&lt;&gt;Sheet2!ZT1,Sheet2!ZU1,"")</f>
        <v/>
      </c>
      <c r="WZ1" t="str">
        <f>IF(Sheet2!ZV1&lt;&gt;Sheet2!ZU1,Sheet2!ZV1,"")</f>
        <v/>
      </c>
      <c r="XA1" t="str">
        <f>IF(Sheet2!ZW1&lt;&gt;Sheet2!ZV1,Sheet2!ZW1,"")</f>
        <v/>
      </c>
      <c r="XB1" t="str">
        <f>IF(Sheet2!ZX1&lt;&gt;Sheet2!ZW1,Sheet2!ZX1,"")</f>
        <v/>
      </c>
      <c r="XC1" t="str">
        <f>IF(Sheet2!ZY1&lt;&gt;Sheet2!ZX1,Sheet2!ZY1,"")</f>
        <v/>
      </c>
      <c r="XD1" t="str">
        <f>IF(Sheet2!ZZ1&lt;&gt;Sheet2!ZY1,Sheet2!ZZ1,"")</f>
        <v/>
      </c>
      <c r="XE1" t="str">
        <f>IF(Sheet2!AAA1&lt;&gt;Sheet2!ZZ1,Sheet2!AAA1,"")</f>
        <v/>
      </c>
      <c r="XF1" t="str">
        <f>IF(Sheet2!AAB1&lt;&gt;Sheet2!AAA1,Sheet2!AAB1,"")</f>
        <v/>
      </c>
      <c r="XG1" t="str">
        <f>IF(Sheet2!AAC1&lt;&gt;Sheet2!AAB1,Sheet2!AAC1,"")</f>
        <v/>
      </c>
      <c r="XH1" t="str">
        <f>IF(Sheet2!AAD1&lt;&gt;Sheet2!AAC1,Sheet2!AAD1,"")</f>
        <v/>
      </c>
      <c r="XI1" t="str">
        <f>IF(Sheet2!AAE1&lt;&gt;Sheet2!AAD1,Sheet2!AAE1,"")</f>
        <v/>
      </c>
      <c r="XJ1" t="str">
        <f>IF(Sheet2!AAF1&lt;&gt;Sheet2!AAE1,Sheet2!AAF1,"")</f>
        <v/>
      </c>
      <c r="XK1" t="str">
        <f>IF(Sheet2!AAG1&lt;&gt;Sheet2!AAF1,Sheet2!AAG1,"")</f>
        <v/>
      </c>
      <c r="XL1" t="str">
        <f>IF(Sheet2!AAH1&lt;&gt;Sheet2!AAG1,Sheet2!AAH1,"")</f>
        <v/>
      </c>
      <c r="XM1" t="str">
        <f>IF(Sheet2!AAI1&lt;&gt;Sheet2!AAH1,Sheet2!AAI1,"")</f>
        <v/>
      </c>
      <c r="XN1" t="str">
        <f>IF(Sheet2!AAJ1&lt;&gt;Sheet2!AAI1,Sheet2!AAJ1,"")</f>
        <v/>
      </c>
      <c r="XO1" t="str">
        <f>IF(Sheet2!AAK1&lt;&gt;Sheet2!AAJ1,Sheet2!AAK1,"")</f>
        <v/>
      </c>
      <c r="XP1" t="str">
        <f>IF(Sheet2!AAL1&lt;&gt;Sheet2!AAK1,Sheet2!AAL1,"")</f>
        <v/>
      </c>
      <c r="XQ1" t="str">
        <f>IF(Sheet2!AAM1&lt;&gt;Sheet2!AAL1,Sheet2!AAM1,"")</f>
        <v/>
      </c>
      <c r="XR1" t="str">
        <f>IF(Sheet2!AAN1&lt;&gt;Sheet2!AAM1,Sheet2!AAN1,"")</f>
        <v/>
      </c>
      <c r="XS1" t="str">
        <f>IF(Sheet2!AAO1&lt;&gt;Sheet2!AAN1,Sheet2!AAO1,"")</f>
        <v/>
      </c>
      <c r="XT1" t="str">
        <f>IF(Sheet2!AAP1&lt;&gt;Sheet2!AAO1,Sheet2!AAP1,"")</f>
        <v/>
      </c>
      <c r="XU1" t="str">
        <f>IF(Sheet2!AAQ1&lt;&gt;Sheet2!AAP1,Sheet2!AAQ1,"")</f>
        <v/>
      </c>
      <c r="XV1" t="str">
        <f>IF(Sheet2!AAR1&lt;&gt;Sheet2!AAQ1,Sheet2!AAR1,"")</f>
        <v/>
      </c>
      <c r="XW1" t="str">
        <f>IF(Sheet2!AAS1&lt;&gt;Sheet2!AAR1,Sheet2!AAS1,"")</f>
        <v/>
      </c>
      <c r="XX1" t="str">
        <f>IF(Sheet2!AAT1&lt;&gt;Sheet2!AAS1,Sheet2!AAT1,"")</f>
        <v/>
      </c>
      <c r="XY1" t="str">
        <f>IF(Sheet2!AAU1&lt;&gt;Sheet2!AAT1,Sheet2!AAU1,"")</f>
        <v/>
      </c>
      <c r="XZ1" t="str">
        <f>IF(Sheet2!AAV1&lt;&gt;Sheet2!AAU1,Sheet2!AAV1,"")</f>
        <v/>
      </c>
      <c r="YA1" t="str">
        <f>IF(Sheet2!AAW1&lt;&gt;Sheet2!AAV1,Sheet2!AAW1,"")</f>
        <v/>
      </c>
      <c r="YB1" t="str">
        <f>IF(Sheet2!AAX1&lt;&gt;Sheet2!AAW1,Sheet2!AAX1,"")</f>
        <v/>
      </c>
      <c r="YC1" t="str">
        <f>IF(Sheet2!AAY1&lt;&gt;Sheet2!AAX1,Sheet2!AAY1,"")</f>
        <v/>
      </c>
      <c r="YD1" t="str">
        <f>IF(Sheet2!AAZ1&lt;&gt;Sheet2!AAY1,Sheet2!AAZ1,"")</f>
        <v/>
      </c>
      <c r="YE1" t="str">
        <f>IF(Sheet2!ABA1&lt;&gt;Sheet2!AAZ1,Sheet2!ABA1,"")</f>
        <v/>
      </c>
      <c r="YF1" t="str">
        <f>IF(Sheet2!ABB1&lt;&gt;Sheet2!ABA1,Sheet2!ABB1,"")</f>
        <v/>
      </c>
      <c r="YG1" t="str">
        <f>IF(Sheet2!ABC1&lt;&gt;Sheet2!ABB1,Sheet2!ABC1,"")</f>
        <v/>
      </c>
      <c r="YH1" t="str">
        <f>IF(Sheet2!ABD1&lt;&gt;Sheet2!ABC1,Sheet2!ABD1,"")</f>
        <v/>
      </c>
      <c r="YI1" t="str">
        <f>IF(Sheet2!ABE1&lt;&gt;Sheet2!ABD1,Sheet2!ABE1,"")</f>
        <v/>
      </c>
      <c r="YJ1" t="str">
        <f>IF(Sheet2!ABF1&lt;&gt;Sheet2!ABE1,Sheet2!ABF1,"")</f>
        <v/>
      </c>
      <c r="YK1" t="str">
        <f>IF(Sheet2!ABG1&lt;&gt;Sheet2!ABF1,Sheet2!ABG1,"")</f>
        <v/>
      </c>
      <c r="YL1" t="str">
        <f>IF(Sheet2!ABH1&lt;&gt;Sheet2!ABG1,Sheet2!ABH1,"")</f>
        <v/>
      </c>
      <c r="YM1" t="str">
        <f>IF(Sheet2!ABI1&lt;&gt;Sheet2!ABH1,Sheet2!ABI1,"")</f>
        <v/>
      </c>
      <c r="YN1" t="str">
        <f>IF(Sheet2!ABJ1&lt;&gt;Sheet2!ABI1,Sheet2!ABJ1,"")</f>
        <v/>
      </c>
      <c r="YO1" t="str">
        <f>IF(Sheet2!ABK1&lt;&gt;Sheet2!ABJ1,Sheet2!ABK1,"")</f>
        <v/>
      </c>
      <c r="YP1" t="str">
        <f>IF(Sheet2!ABL1&lt;&gt;Sheet2!ABK1,Sheet2!ABL1,"")</f>
        <v/>
      </c>
      <c r="YQ1" t="str">
        <f>IF(Sheet2!ABM1&lt;&gt;Sheet2!ABL1,Sheet2!ABM1,"")</f>
        <v/>
      </c>
      <c r="YR1" t="str">
        <f>IF(Sheet2!ABN1&lt;&gt;Sheet2!ABM1,Sheet2!ABN1,"")</f>
        <v/>
      </c>
      <c r="YS1" t="str">
        <f>IF(Sheet2!ABO1&lt;&gt;Sheet2!ABN1,Sheet2!ABO1,"")</f>
        <v/>
      </c>
      <c r="YT1" t="str">
        <f>IF(Sheet2!ABP1&lt;&gt;Sheet2!ABO1,Sheet2!ABP1,"")</f>
        <v/>
      </c>
      <c r="YU1" t="str">
        <f>IF(Sheet2!ABQ1&lt;&gt;Sheet2!ABP1,Sheet2!ABQ1,"")</f>
        <v/>
      </c>
      <c r="YV1" t="str">
        <f>IF(Sheet2!ABR1&lt;&gt;Sheet2!ABQ1,Sheet2!ABR1,"")</f>
        <v/>
      </c>
      <c r="YW1" t="str">
        <f>IF(Sheet2!ABS1&lt;&gt;Sheet2!ABR1,Sheet2!ABS1,"")</f>
        <v/>
      </c>
      <c r="YX1" t="str">
        <f>IF(Sheet2!ABT1&lt;&gt;Sheet2!ABS1,Sheet2!ABT1,"")</f>
        <v/>
      </c>
      <c r="YY1" t="str">
        <f>IF(Sheet2!ABU1&lt;&gt;Sheet2!ABT1,Sheet2!ABU1,"")</f>
        <v/>
      </c>
      <c r="YZ1" t="str">
        <f>IF(Sheet2!ABV1&lt;&gt;Sheet2!ABU1,Sheet2!ABV1,"")</f>
        <v/>
      </c>
      <c r="ZA1" t="str">
        <f>IF(Sheet2!ABW1&lt;&gt;Sheet2!ABV1,Sheet2!ABW1,"")</f>
        <v/>
      </c>
      <c r="ZB1" t="str">
        <f>IF(Sheet2!ABX1&lt;&gt;Sheet2!ABW1,Sheet2!ABX1,"")</f>
        <v/>
      </c>
      <c r="ZC1" t="str">
        <f>IF(Sheet2!ABY1&lt;&gt;Sheet2!ABX1,Sheet2!ABY1,"")</f>
        <v/>
      </c>
      <c r="ZD1" t="str">
        <f>IF(Sheet2!ABZ1&lt;&gt;Sheet2!ABY1,Sheet2!ABZ1,"")</f>
        <v/>
      </c>
      <c r="ZE1" t="str">
        <f>IF(Sheet2!ACA1&lt;&gt;Sheet2!ABZ1,Sheet2!ACA1,"")</f>
        <v/>
      </c>
      <c r="ZF1" t="str">
        <f>IF(Sheet2!ACB1&lt;&gt;Sheet2!ACA1,Sheet2!ACB1,"")</f>
        <v/>
      </c>
      <c r="ZG1" t="str">
        <f>IF(Sheet2!ACC1&lt;&gt;Sheet2!ACB1,Sheet2!ACC1,"")</f>
        <v/>
      </c>
      <c r="ZH1" t="str">
        <f>IF(Sheet2!ACD1&lt;&gt;Sheet2!ACC1,Sheet2!ACD1,"")</f>
        <v/>
      </c>
      <c r="ZI1" t="str">
        <f>IF(Sheet2!ACE1&lt;&gt;Sheet2!ACD1,Sheet2!ACE1,"")</f>
        <v/>
      </c>
      <c r="ZJ1" t="str">
        <f>IF(Sheet2!ACF1&lt;&gt;Sheet2!ACE1,Sheet2!ACF1,"")</f>
        <v/>
      </c>
      <c r="ZK1" t="str">
        <f>IF(Sheet2!ACG1&lt;&gt;Sheet2!ACF1,Sheet2!ACG1,"")</f>
        <v/>
      </c>
      <c r="ZL1" t="str">
        <f>IF(Sheet2!ACH1&lt;&gt;Sheet2!ACG1,Sheet2!ACH1,"")</f>
        <v/>
      </c>
      <c r="ZM1" t="str">
        <f>IF(Sheet2!ACI1&lt;&gt;Sheet2!ACH1,Sheet2!ACI1,"")</f>
        <v/>
      </c>
      <c r="ZN1" t="str">
        <f>IF(Sheet2!ACJ1&lt;&gt;Sheet2!ACI1,Sheet2!ACJ1,"")</f>
        <v/>
      </c>
      <c r="ZO1" t="str">
        <f>IF(Sheet2!ACK1&lt;&gt;Sheet2!ACJ1,Sheet2!ACK1,"")</f>
        <v/>
      </c>
      <c r="ZP1" t="str">
        <f>IF(Sheet2!ACL1&lt;&gt;Sheet2!ACK1,Sheet2!ACL1,"")</f>
        <v/>
      </c>
      <c r="ZQ1" t="str">
        <f>IF(Sheet2!ACM1&lt;&gt;Sheet2!ACL1,Sheet2!ACM1,"")</f>
        <v/>
      </c>
      <c r="ZR1" t="str">
        <f>IF(Sheet2!ACN1&lt;&gt;Sheet2!ACM1,Sheet2!ACN1,"")</f>
        <v/>
      </c>
      <c r="ZS1" t="str">
        <f>IF(Sheet2!ACO1&lt;&gt;Sheet2!ACN1,Sheet2!ACO1,"")</f>
        <v/>
      </c>
      <c r="ZT1" t="str">
        <f>IF(Sheet2!ACP1&lt;&gt;Sheet2!ACO1,Sheet2!ACP1,"")</f>
        <v/>
      </c>
      <c r="ZU1" t="str">
        <f>IF(Sheet2!ACQ1&lt;&gt;Sheet2!ACP1,Sheet2!ACQ1,"")</f>
        <v/>
      </c>
      <c r="ZV1" t="str">
        <f>IF(Sheet2!ACR1&lt;&gt;Sheet2!ACQ1,Sheet2!ACR1,"")</f>
        <v/>
      </c>
      <c r="ZW1" t="str">
        <f>IF(Sheet2!ACS1&lt;&gt;Sheet2!ACR1,Sheet2!ACS1,"")</f>
        <v/>
      </c>
      <c r="ZX1" t="str">
        <f>IF(Sheet2!ACT1&lt;&gt;Sheet2!ACS1,Sheet2!ACT1,"")</f>
        <v/>
      </c>
      <c r="ZY1" t="str">
        <f>IF(Sheet2!ACU1&lt;&gt;Sheet2!ACT1,Sheet2!ACU1,"")</f>
        <v/>
      </c>
      <c r="ZZ1" t="str">
        <f>IF(Sheet2!ACV1&lt;&gt;Sheet2!ACU1,Sheet2!ACV1,"")</f>
        <v/>
      </c>
      <c r="AAA1" t="str">
        <f>IF(Sheet2!ACW1&lt;&gt;Sheet2!ACV1,Sheet2!ACW1,"")</f>
        <v/>
      </c>
      <c r="AAB1" t="str">
        <f>IF(Sheet2!ACX1&lt;&gt;Sheet2!ACW1,Sheet2!ACX1,"")</f>
        <v/>
      </c>
      <c r="AAC1" t="str">
        <f>IF(Sheet2!ACY1&lt;&gt;Sheet2!ACX1,Sheet2!ACY1,"")</f>
        <v/>
      </c>
      <c r="AAD1" t="str">
        <f>IF(Sheet2!ACZ1&lt;&gt;Sheet2!ACY1,Sheet2!ACZ1,"")</f>
        <v/>
      </c>
      <c r="AAE1" t="str">
        <f>IF(Sheet2!ADA1&lt;&gt;Sheet2!ACZ1,Sheet2!ADA1,"")</f>
        <v/>
      </c>
      <c r="AAF1" t="str">
        <f>IF(Sheet2!ADB1&lt;&gt;Sheet2!ADA1,Sheet2!ADB1,"")</f>
        <v/>
      </c>
      <c r="AAG1" t="str">
        <f>IF(Sheet2!ADC1&lt;&gt;Sheet2!ADB1,Sheet2!ADC1,"")</f>
        <v/>
      </c>
      <c r="AAH1" t="str">
        <f>IF(Sheet2!ADD1&lt;&gt;Sheet2!ADC1,Sheet2!ADD1,"")</f>
        <v/>
      </c>
      <c r="AAI1" t="str">
        <f>IF(Sheet2!ADE1&lt;&gt;Sheet2!ADD1,Sheet2!ADE1,"")</f>
        <v/>
      </c>
      <c r="AAJ1" t="str">
        <f>IF(Sheet2!ADF1&lt;&gt;Sheet2!ADE1,Sheet2!ADF1,"")</f>
        <v/>
      </c>
      <c r="AAK1" t="str">
        <f>IF(Sheet2!ADG1&lt;&gt;Sheet2!ADF1,Sheet2!ADG1,"")</f>
        <v/>
      </c>
      <c r="AAL1" t="str">
        <f>IF(Sheet2!ADH1&lt;&gt;Sheet2!ADG1,Sheet2!ADH1,"")</f>
        <v/>
      </c>
      <c r="AAM1" t="str">
        <f>IF(Sheet2!ADI1&lt;&gt;Sheet2!ADH1,Sheet2!ADI1,"")</f>
        <v/>
      </c>
      <c r="AAN1" t="str">
        <f>IF(Sheet2!ADJ1&lt;&gt;Sheet2!ADI1,Sheet2!ADJ1,"")</f>
        <v/>
      </c>
      <c r="AAO1" t="str">
        <f>IF(Sheet2!ADK1&lt;&gt;Sheet2!ADJ1,Sheet2!ADK1,"")</f>
        <v/>
      </c>
      <c r="AAP1" t="str">
        <f>IF(Sheet2!ADL1&lt;&gt;Sheet2!ADK1,Sheet2!ADL1,"")</f>
        <v/>
      </c>
      <c r="AAQ1" t="str">
        <f>IF(Sheet2!ADM1&lt;&gt;Sheet2!ADL1,Sheet2!ADM1,"")</f>
        <v/>
      </c>
      <c r="AAR1" t="str">
        <f>IF(Sheet2!ADN1&lt;&gt;Sheet2!ADM1,Sheet2!ADN1,"")</f>
        <v/>
      </c>
      <c r="AAS1" t="str">
        <f>IF(Sheet2!ADO1&lt;&gt;Sheet2!ADN1,Sheet2!ADO1,"")</f>
        <v/>
      </c>
      <c r="AAT1" t="str">
        <f>IF(Sheet2!ADP1&lt;&gt;Sheet2!ADO1,Sheet2!ADP1,"")</f>
        <v/>
      </c>
      <c r="AAU1" t="str">
        <f>IF(Sheet2!ADQ1&lt;&gt;Sheet2!ADP1,Sheet2!ADQ1,"")</f>
        <v/>
      </c>
      <c r="AAV1" t="str">
        <f>IF(Sheet2!ADR1&lt;&gt;Sheet2!ADQ1,Sheet2!ADR1,"")</f>
        <v/>
      </c>
      <c r="AAW1" t="str">
        <f>IF(Sheet2!ADS1&lt;&gt;Sheet2!ADR1,Sheet2!ADS1,"")</f>
        <v/>
      </c>
      <c r="AAX1" t="str">
        <f>IF(Sheet2!ADT1&lt;&gt;Sheet2!ADS1,Sheet2!ADT1,"")</f>
        <v/>
      </c>
      <c r="AAY1" t="str">
        <f>IF(Sheet2!ADU1&lt;&gt;Sheet2!ADT1,Sheet2!ADU1,"")</f>
        <v/>
      </c>
      <c r="AAZ1" t="str">
        <f>IF(Sheet2!ADV1&lt;&gt;Sheet2!ADU1,Sheet2!ADV1,"")</f>
        <v/>
      </c>
      <c r="ABA1" t="str">
        <f>IF(Sheet2!ADW1&lt;&gt;Sheet2!ADV1,Sheet2!ADW1,"")</f>
        <v/>
      </c>
      <c r="ABB1" t="str">
        <f>IF(Sheet2!ADX1&lt;&gt;Sheet2!ADW1,Sheet2!ADX1,"")</f>
        <v/>
      </c>
      <c r="ABC1" t="str">
        <f>IF(Sheet2!ADY1&lt;&gt;Sheet2!ADX1,Sheet2!ADY1,"")</f>
        <v/>
      </c>
      <c r="ABD1" t="str">
        <f>IF(Sheet2!ADZ1&lt;&gt;Sheet2!ADY1,Sheet2!ADZ1,"")</f>
        <v/>
      </c>
      <c r="ABE1" t="str">
        <f>IF(Sheet2!AEA1&lt;&gt;Sheet2!ADZ1,Sheet2!AEA1,"")</f>
        <v/>
      </c>
      <c r="ABF1" t="str">
        <f>IF(Sheet2!AEB1&lt;&gt;Sheet2!AEA1,Sheet2!AEB1,"")</f>
        <v/>
      </c>
      <c r="ABG1" t="str">
        <f>IF(Sheet2!AEC1&lt;&gt;Sheet2!AEB1,Sheet2!AEC1,"")</f>
        <v/>
      </c>
      <c r="ABH1" t="str">
        <f>IF(Sheet2!AED1&lt;&gt;Sheet2!AEC1,Sheet2!AED1,"")</f>
        <v/>
      </c>
      <c r="ABI1" t="str">
        <f>IF(Sheet2!AEE1&lt;&gt;Sheet2!AED1,Sheet2!AEE1,"")</f>
        <v/>
      </c>
      <c r="ABJ1" t="str">
        <f>IF(Sheet2!AEF1&lt;&gt;Sheet2!AEE1,Sheet2!AEF1,"")</f>
        <v/>
      </c>
      <c r="ABK1" t="str">
        <f>IF(Sheet2!AEG1&lt;&gt;Sheet2!AEF1,Sheet2!AEG1,"")</f>
        <v/>
      </c>
      <c r="ABL1" t="str">
        <f>IF(Sheet2!AEH1&lt;&gt;Sheet2!AEG1,Sheet2!AEH1,"")</f>
        <v/>
      </c>
      <c r="ABM1" t="str">
        <f>IF(Sheet2!AEI1&lt;&gt;Sheet2!AEH1,Sheet2!AEI1,"")</f>
        <v/>
      </c>
      <c r="ABN1" t="str">
        <f>IF(Sheet2!AEJ1&lt;&gt;Sheet2!AEI1,Sheet2!AEJ1,"")</f>
        <v/>
      </c>
      <c r="ABO1" t="str">
        <f>IF(Sheet2!AEK1&lt;&gt;Sheet2!AEJ1,Sheet2!AEK1,"")</f>
        <v/>
      </c>
      <c r="ABP1" t="str">
        <f>IF(Sheet2!AEL1&lt;&gt;Sheet2!AEK1,Sheet2!AEL1,"")</f>
        <v/>
      </c>
      <c r="ABQ1" t="str">
        <f>IF(Sheet2!AEM1&lt;&gt;Sheet2!AEL1,Sheet2!AEM1,"")</f>
        <v/>
      </c>
      <c r="ABR1" t="str">
        <f>IF(Sheet2!AEN1&lt;&gt;Sheet2!AEM1,Sheet2!AEN1,"")</f>
        <v/>
      </c>
      <c r="ABS1" t="str">
        <f>IF(Sheet2!AEO1&lt;&gt;Sheet2!AEN1,Sheet2!AEO1,"")</f>
        <v/>
      </c>
      <c r="ABT1" t="str">
        <f>IF(Sheet2!AEP1&lt;&gt;Sheet2!AEO1,Sheet2!AEP1,"")</f>
        <v/>
      </c>
      <c r="ABU1" t="str">
        <f>IF(Sheet2!AEQ1&lt;&gt;Sheet2!AEP1,Sheet2!AEQ1,"")</f>
        <v/>
      </c>
      <c r="ABV1" t="str">
        <f>IF(Sheet2!AER1&lt;&gt;Sheet2!AEQ1,Sheet2!AER1,"")</f>
        <v/>
      </c>
      <c r="ABW1" t="str">
        <f>IF(Sheet2!AES1&lt;&gt;Sheet2!AER1,Sheet2!AES1,"")</f>
        <v/>
      </c>
      <c r="ABX1" t="str">
        <f>IF(Sheet2!AET1&lt;&gt;Sheet2!AES1,Sheet2!AET1,"")</f>
        <v/>
      </c>
      <c r="ABY1" t="str">
        <f>IF(Sheet2!AEU1&lt;&gt;Sheet2!AET1,Sheet2!AEU1,"")</f>
        <v/>
      </c>
      <c r="ABZ1" t="str">
        <f>IF(Sheet2!AEV1&lt;&gt;Sheet2!AEU1,Sheet2!AEV1,"")</f>
        <v/>
      </c>
      <c r="ACA1" t="str">
        <f>IF(Sheet2!AEW1&lt;&gt;Sheet2!AEV1,Sheet2!AEW1,"")</f>
        <v/>
      </c>
      <c r="ACB1" t="str">
        <f>IF(Sheet2!AEX1&lt;&gt;Sheet2!AEW1,Sheet2!AEX1,"")</f>
        <v/>
      </c>
      <c r="ACC1" t="str">
        <f>IF(Sheet2!AEY1&lt;&gt;Sheet2!AEX1,Sheet2!AEY1,"")</f>
        <v/>
      </c>
      <c r="ACD1" t="str">
        <f>IF(Sheet2!AEZ1&lt;&gt;Sheet2!AEY1,Sheet2!AEZ1,"")</f>
        <v/>
      </c>
      <c r="ACE1" t="str">
        <f>IF(Sheet2!AFA1&lt;&gt;Sheet2!AEZ1,Sheet2!AFA1,"")</f>
        <v/>
      </c>
      <c r="ACF1" t="str">
        <f>IF(Sheet2!AFB1&lt;&gt;Sheet2!AFA1,Sheet2!AFB1,"")</f>
        <v/>
      </c>
      <c r="ACG1" t="str">
        <f>IF(Sheet2!AFC1&lt;&gt;Sheet2!AFB1,Sheet2!AFC1,"")</f>
        <v/>
      </c>
      <c r="ACH1" t="str">
        <f>IF(Sheet2!AFD1&lt;&gt;Sheet2!AFC1,Sheet2!AFD1,"")</f>
        <v/>
      </c>
      <c r="ACI1" t="str">
        <f>IF(Sheet2!AFE1&lt;&gt;Sheet2!AFD1,Sheet2!AFE1,"")</f>
        <v/>
      </c>
      <c r="ACJ1" t="str">
        <f>IF(Sheet2!AFF1&lt;&gt;Sheet2!AFE1,Sheet2!AFF1,"")</f>
        <v/>
      </c>
      <c r="ACK1" t="str">
        <f>IF(Sheet2!AFG1&lt;&gt;Sheet2!AFF1,Sheet2!AFG1,"")</f>
        <v/>
      </c>
      <c r="ACL1" t="str">
        <f>IF(Sheet2!AFH1&lt;&gt;Sheet2!AFG1,Sheet2!AFH1,"")</f>
        <v/>
      </c>
      <c r="ACM1" t="str">
        <f>IF(Sheet2!AFI1&lt;&gt;Sheet2!AFH1,Sheet2!AFI1,"")</f>
        <v/>
      </c>
      <c r="ACN1" t="str">
        <f>IF(Sheet2!AFJ1&lt;&gt;Sheet2!AFI1,Sheet2!AFJ1,"")</f>
        <v/>
      </c>
      <c r="ACO1" t="str">
        <f>IF(Sheet2!AFK1&lt;&gt;Sheet2!AFJ1,Sheet2!AFK1,"")</f>
        <v/>
      </c>
      <c r="ACP1" t="str">
        <f>IF(Sheet2!AFL1&lt;&gt;Sheet2!AFK1,Sheet2!AFL1,"")</f>
        <v/>
      </c>
      <c r="ACQ1" t="str">
        <f>IF(Sheet2!AFM1&lt;&gt;Sheet2!AFL1,Sheet2!AFM1,"")</f>
        <v/>
      </c>
      <c r="ACR1" t="str">
        <f>IF(Sheet2!AFN1&lt;&gt;Sheet2!AFM1,Sheet2!AFN1,"")</f>
        <v/>
      </c>
      <c r="ACS1" t="str">
        <f>IF(Sheet2!AFO1&lt;&gt;Sheet2!AFN1,Sheet2!AFO1,"")</f>
        <v/>
      </c>
      <c r="ACT1" t="str">
        <f>IF(Sheet2!AFP1&lt;&gt;Sheet2!AFO1,Sheet2!AFP1,"")</f>
        <v/>
      </c>
      <c r="ACU1" t="str">
        <f>IF(Sheet2!AFQ1&lt;&gt;Sheet2!AFP1,Sheet2!AFQ1,"")</f>
        <v/>
      </c>
      <c r="ACV1" t="str">
        <f>IF(Sheet2!AFR1&lt;&gt;Sheet2!AFQ1,Sheet2!AFR1,"")</f>
        <v/>
      </c>
      <c r="ACW1" t="str">
        <f>IF(Sheet2!AFS1&lt;&gt;Sheet2!AFR1,Sheet2!AFS1,"")</f>
        <v/>
      </c>
      <c r="ACX1" t="str">
        <f>IF(Sheet2!AFT1&lt;&gt;Sheet2!AFS1,Sheet2!AFT1,"")</f>
        <v/>
      </c>
      <c r="ACY1" t="str">
        <f>IF(Sheet2!AFU1&lt;&gt;Sheet2!AFT1,Sheet2!AFU1,"")</f>
        <v/>
      </c>
      <c r="ACZ1" t="str">
        <f>IF(Sheet2!AFV1&lt;&gt;Sheet2!AFU1,Sheet2!AFV1,"")</f>
        <v/>
      </c>
      <c r="ADA1" t="str">
        <f>IF(Sheet2!AFW1&lt;&gt;Sheet2!AFV1,Sheet2!AFW1,"")</f>
        <v/>
      </c>
      <c r="ADB1" t="str">
        <f>IF(Sheet2!AFX1&lt;&gt;Sheet2!AFW1,Sheet2!AFX1,"")</f>
        <v/>
      </c>
      <c r="ADC1" t="str">
        <f>IF(Sheet2!AFY1&lt;&gt;Sheet2!AFX1,Sheet2!AFY1,"")</f>
        <v/>
      </c>
      <c r="ADD1" t="str">
        <f>IF(Sheet2!AFZ1&lt;&gt;Sheet2!AFY1,Sheet2!AFZ1,"")</f>
        <v/>
      </c>
      <c r="ADE1" t="str">
        <f>IF(Sheet2!AGA1&lt;&gt;Sheet2!AFZ1,Sheet2!AGA1,"")</f>
        <v/>
      </c>
      <c r="ADF1" t="str">
        <f>IF(Sheet2!AGB1&lt;&gt;Sheet2!AGA1,Sheet2!AGB1,"")</f>
        <v/>
      </c>
      <c r="ADG1" t="str">
        <f>IF(Sheet2!AGC1&lt;&gt;Sheet2!AGB1,Sheet2!AGC1,"")</f>
        <v/>
      </c>
      <c r="ADH1" t="str">
        <f>IF(Sheet2!AGD1&lt;&gt;Sheet2!AGC1,Sheet2!AGD1,"")</f>
        <v/>
      </c>
      <c r="ADI1" t="str">
        <f>IF(Sheet2!AGE1&lt;&gt;Sheet2!AGD1,Sheet2!AGE1,"")</f>
        <v/>
      </c>
      <c r="ADJ1" t="str">
        <f>IF(Sheet2!AGF1&lt;&gt;Sheet2!AGE1,Sheet2!AGF1,"")</f>
        <v/>
      </c>
      <c r="ADK1" t="str">
        <f>IF(Sheet2!AGG1&lt;&gt;Sheet2!AGF1,Sheet2!AGG1,"")</f>
        <v/>
      </c>
      <c r="ADL1" t="str">
        <f>IF(Sheet2!AGH1&lt;&gt;Sheet2!AGG1,Sheet2!AGH1,"")</f>
        <v/>
      </c>
      <c r="ADM1" t="str">
        <f>IF(Sheet2!AGI1&lt;&gt;Sheet2!AGH1,Sheet2!AGI1,"")</f>
        <v/>
      </c>
      <c r="ADN1" t="str">
        <f>IF(Sheet2!AGJ1&lt;&gt;Sheet2!AGI1,Sheet2!AGJ1,"")</f>
        <v/>
      </c>
      <c r="ADO1" t="str">
        <f>IF(Sheet2!AGK1&lt;&gt;Sheet2!AGJ1,Sheet2!AGK1,"")</f>
        <v/>
      </c>
      <c r="ADP1" t="str">
        <f>IF(Sheet2!AGL1&lt;&gt;Sheet2!AGK1,Sheet2!AGL1,"")</f>
        <v/>
      </c>
      <c r="ADQ1" t="str">
        <f>IF(Sheet2!AGM1&lt;&gt;Sheet2!AGL1,Sheet2!AGM1,"")</f>
        <v/>
      </c>
      <c r="ADR1" t="str">
        <f>IF(Sheet2!AGN1&lt;&gt;Sheet2!AGM1,Sheet2!AGN1,"")</f>
        <v/>
      </c>
      <c r="ADS1" t="str">
        <f>IF(Sheet2!AGO1&lt;&gt;Sheet2!AGN1,Sheet2!AGO1,"")</f>
        <v/>
      </c>
      <c r="ADT1" t="str">
        <f>IF(Sheet2!AGP1&lt;&gt;Sheet2!AGO1,Sheet2!AGP1,"")</f>
        <v/>
      </c>
      <c r="ADU1" t="str">
        <f>IF(Sheet2!AGQ1&lt;&gt;Sheet2!AGP1,Sheet2!AGQ1,"")</f>
        <v/>
      </c>
      <c r="ADV1" t="str">
        <f>IF(Sheet2!AGR1&lt;&gt;Sheet2!AGQ1,Sheet2!AGR1,"")</f>
        <v/>
      </c>
      <c r="ADW1" t="str">
        <f>IF(Sheet2!AGS1&lt;&gt;Sheet2!AGR1,Sheet2!AGS1,"")</f>
        <v/>
      </c>
      <c r="ADX1" t="str">
        <f>IF(Sheet2!AGT1&lt;&gt;Sheet2!AGS1,Sheet2!AGT1,"")</f>
        <v/>
      </c>
      <c r="ADY1" t="str">
        <f>IF(Sheet2!AGU1&lt;&gt;Sheet2!AGT1,Sheet2!AGU1,"")</f>
        <v/>
      </c>
      <c r="ADZ1" t="str">
        <f>IF(Sheet2!AGV1&lt;&gt;Sheet2!AGU1,Sheet2!AGV1,"")</f>
        <v/>
      </c>
      <c r="AEA1" t="str">
        <f>IF(Sheet2!AGW1&lt;&gt;Sheet2!AGV1,Sheet2!AGW1,"")</f>
        <v/>
      </c>
      <c r="AEB1" t="str">
        <f>IF(Sheet2!AGX1&lt;&gt;Sheet2!AGW1,Sheet2!AGX1,"")</f>
        <v/>
      </c>
      <c r="AEC1" t="str">
        <f>IF(Sheet2!AGY1&lt;&gt;Sheet2!AGX1,Sheet2!AGY1,"")</f>
        <v/>
      </c>
      <c r="AED1" t="str">
        <f>IF(Sheet2!AGZ1&lt;&gt;Sheet2!AGY1,Sheet2!AGZ1,"")</f>
        <v/>
      </c>
      <c r="AEE1" t="str">
        <f>IF(Sheet2!AHA1&lt;&gt;Sheet2!AGZ1,Sheet2!AHA1,"")</f>
        <v/>
      </c>
      <c r="AEF1" t="str">
        <f>IF(Sheet2!AHB1&lt;&gt;Sheet2!AHA1,Sheet2!AHB1,"")</f>
        <v/>
      </c>
      <c r="AEG1" t="str">
        <f>IF(Sheet2!AHC1&lt;&gt;Sheet2!AHB1,Sheet2!AHC1,"")</f>
        <v/>
      </c>
      <c r="AEH1" t="str">
        <f>IF(Sheet2!AHD1&lt;&gt;Sheet2!AHC1,Sheet2!AHD1,"")</f>
        <v/>
      </c>
      <c r="AEI1" t="str">
        <f>IF(Sheet2!AHE1&lt;&gt;Sheet2!AHD1,Sheet2!AHE1,"")</f>
        <v/>
      </c>
      <c r="AEJ1" t="str">
        <f>IF(Sheet2!AHF1&lt;&gt;Sheet2!AHE1,Sheet2!AHF1,"")</f>
        <v/>
      </c>
      <c r="AEK1" t="str">
        <f>IF(Sheet2!AHG1&lt;&gt;Sheet2!AHF1,Sheet2!AHG1,"")</f>
        <v/>
      </c>
      <c r="AEL1" t="str">
        <f>IF(Sheet2!AHH1&lt;&gt;Sheet2!AHG1,Sheet2!AHH1,"")</f>
        <v/>
      </c>
      <c r="AEM1" t="str">
        <f>IF(Sheet2!AHI1&lt;&gt;Sheet2!AHH1,Sheet2!AHI1,"")</f>
        <v/>
      </c>
      <c r="AEN1" t="str">
        <f>IF(Sheet2!AHJ1&lt;&gt;Sheet2!AHI1,Sheet2!AHJ1,"")</f>
        <v/>
      </c>
      <c r="AEO1" t="str">
        <f>IF(Sheet2!AHK1&lt;&gt;Sheet2!AHJ1,Sheet2!AHK1,"")</f>
        <v/>
      </c>
      <c r="AEP1" t="str">
        <f>IF(Sheet2!AHL1&lt;&gt;Sheet2!AHK1,Sheet2!AHL1,"")</f>
        <v/>
      </c>
      <c r="AEQ1" t="str">
        <f>IF(Sheet2!AHM1&lt;&gt;Sheet2!AHL1,Sheet2!AHM1,"")</f>
        <v/>
      </c>
      <c r="AER1" t="str">
        <f>IF(Sheet2!AHN1&lt;&gt;Sheet2!AHM1,Sheet2!AHN1,"")</f>
        <v/>
      </c>
      <c r="AES1" t="str">
        <f>IF(Sheet2!AHO1&lt;&gt;Sheet2!AHN1,Sheet2!AHO1,"")</f>
        <v/>
      </c>
      <c r="AET1" t="str">
        <f>IF(Sheet2!AHP1&lt;&gt;Sheet2!AHO1,Sheet2!AHP1,"")</f>
        <v/>
      </c>
      <c r="AEU1" t="str">
        <f>IF(Sheet2!AHQ1&lt;&gt;Sheet2!AHP1,Sheet2!AHQ1,"")</f>
        <v/>
      </c>
      <c r="AEV1" t="str">
        <f>IF(Sheet2!AHR1&lt;&gt;Sheet2!AHQ1,Sheet2!AHR1,"")</f>
        <v/>
      </c>
      <c r="AEW1" t="str">
        <f>IF(Sheet2!AHS1&lt;&gt;Sheet2!AHR1,Sheet2!AHS1,"")</f>
        <v/>
      </c>
      <c r="AEX1" t="str">
        <f>IF(Sheet2!AHT1&lt;&gt;Sheet2!AHS1,Sheet2!AHT1,"")</f>
        <v/>
      </c>
      <c r="AEY1" t="str">
        <f>IF(Sheet2!AHU1&lt;&gt;Sheet2!AHT1,Sheet2!AHU1,"")</f>
        <v/>
      </c>
      <c r="AEZ1" t="str">
        <f>IF(Sheet2!AHV1&lt;&gt;Sheet2!AHU1,Sheet2!AHV1,"")</f>
        <v/>
      </c>
      <c r="AFA1" t="str">
        <f>IF(Sheet2!AHW1&lt;&gt;Sheet2!AHV1,Sheet2!AHW1,"")</f>
        <v/>
      </c>
      <c r="AFB1" t="str">
        <f>IF(Sheet2!AHX1&lt;&gt;Sheet2!AHW1,Sheet2!AHX1,"")</f>
        <v/>
      </c>
      <c r="AFC1" t="str">
        <f>IF(Sheet2!AHY1&lt;&gt;Sheet2!AHX1,Sheet2!AHY1,"")</f>
        <v/>
      </c>
      <c r="AFD1" t="str">
        <f>IF(Sheet2!AHZ1&lt;&gt;Sheet2!AHY1,Sheet2!AHZ1,"")</f>
        <v/>
      </c>
      <c r="AFE1" t="str">
        <f>IF(Sheet2!AIA1&lt;&gt;Sheet2!AHZ1,Sheet2!AIA1,"")</f>
        <v/>
      </c>
      <c r="AFF1" t="str">
        <f>IF(Sheet2!AIB1&lt;&gt;Sheet2!AIA1,Sheet2!AIB1,"")</f>
        <v/>
      </c>
      <c r="AFG1" t="str">
        <f>IF(Sheet2!AIC1&lt;&gt;Sheet2!AIB1,Sheet2!AIC1,"")</f>
        <v/>
      </c>
      <c r="AFH1" t="str">
        <f>IF(Sheet2!AID1&lt;&gt;Sheet2!AIC1,Sheet2!AID1,"")</f>
        <v/>
      </c>
      <c r="AFI1" t="str">
        <f>IF(Sheet2!AIE1&lt;&gt;Sheet2!AID1,Sheet2!AIE1,"")</f>
        <v/>
      </c>
      <c r="AFJ1" t="str">
        <f>IF(Sheet2!AIF1&lt;&gt;Sheet2!AIE1,Sheet2!AIF1,"")</f>
        <v/>
      </c>
      <c r="AFK1" t="str">
        <f>IF(Sheet2!AIG1&lt;&gt;Sheet2!AIF1,Sheet2!AIG1,"")</f>
        <v/>
      </c>
      <c r="AFL1" t="str">
        <f>IF(Sheet2!AIH1&lt;&gt;Sheet2!AIG1,Sheet2!AIH1,"")</f>
        <v/>
      </c>
      <c r="AFM1" t="str">
        <f>IF(Sheet2!AII1&lt;&gt;Sheet2!AIH1,Sheet2!AII1,"")</f>
        <v/>
      </c>
      <c r="AFN1" t="str">
        <f>IF(Sheet2!AIJ1&lt;&gt;Sheet2!AII1,Sheet2!AIJ1,"")</f>
        <v/>
      </c>
      <c r="AFO1" t="str">
        <f>IF(Sheet2!AIK1&lt;&gt;Sheet2!AIJ1,Sheet2!AIK1,"")</f>
        <v/>
      </c>
      <c r="AFP1" t="str">
        <f>IF(Sheet2!AIL1&lt;&gt;Sheet2!AIK1,Sheet2!AIL1,"")</f>
        <v/>
      </c>
      <c r="AFQ1" t="str">
        <f>IF(Sheet2!AIM1&lt;&gt;Sheet2!AIL1,Sheet2!AIM1,"")</f>
        <v/>
      </c>
      <c r="AFR1" t="str">
        <f>IF(Sheet2!AIN1&lt;&gt;Sheet2!AIM1,Sheet2!AIN1,"")</f>
        <v/>
      </c>
      <c r="AFS1" t="str">
        <f>IF(Sheet2!AIO1&lt;&gt;Sheet2!AIN1,Sheet2!AIO1,"")</f>
        <v/>
      </c>
      <c r="AFT1" t="str">
        <f>IF(Sheet2!AIP1&lt;&gt;Sheet2!AIO1,Sheet2!AIP1,"")</f>
        <v/>
      </c>
      <c r="AFU1" t="str">
        <f>IF(Sheet2!AIQ1&lt;&gt;Sheet2!AIP1,Sheet2!AIQ1,"")</f>
        <v/>
      </c>
      <c r="AFV1" t="str">
        <f>IF(Sheet2!AIR1&lt;&gt;Sheet2!AIQ1,Sheet2!AIR1,"")</f>
        <v/>
      </c>
      <c r="AFW1" t="str">
        <f>IF(Sheet2!AIS1&lt;&gt;Sheet2!AIR1,Sheet2!AIS1,"")</f>
        <v/>
      </c>
      <c r="AFX1" t="str">
        <f>IF(Sheet2!AIT1&lt;&gt;Sheet2!AIS1,Sheet2!AIT1,"")</f>
        <v/>
      </c>
      <c r="AFY1" t="str">
        <f>IF(Sheet2!AIU1&lt;&gt;Sheet2!AIT1,Sheet2!AIU1,"")</f>
        <v/>
      </c>
      <c r="AFZ1" t="str">
        <f>IF(Sheet2!AIV1&lt;&gt;Sheet2!AIU1,Sheet2!AIV1,"")</f>
        <v/>
      </c>
      <c r="AGA1" t="str">
        <f>IF(Sheet2!AIW1&lt;&gt;Sheet2!AIV1,Sheet2!AIW1,"")</f>
        <v/>
      </c>
      <c r="AGB1" t="str">
        <f>IF(Sheet2!AIX1&lt;&gt;Sheet2!AIW1,Sheet2!AIX1,"")</f>
        <v/>
      </c>
      <c r="AGC1" t="str">
        <f>IF(Sheet2!AIY1&lt;&gt;Sheet2!AIX1,Sheet2!AIY1,"")</f>
        <v/>
      </c>
      <c r="AGD1" t="str">
        <f>IF(Sheet2!AIZ1&lt;&gt;Sheet2!AIY1,Sheet2!AIZ1,"")</f>
        <v/>
      </c>
      <c r="AGE1" t="str">
        <f>IF(Sheet2!AJA1&lt;&gt;Sheet2!AIZ1,Sheet2!AJA1,"")</f>
        <v/>
      </c>
      <c r="AGF1" t="str">
        <f>IF(Sheet2!AJB1&lt;&gt;Sheet2!AJA1,Sheet2!AJB1,"")</f>
        <v/>
      </c>
      <c r="AGG1" t="str">
        <f>IF(Sheet2!AJC1&lt;&gt;Sheet2!AJB1,Sheet2!AJC1,"")</f>
        <v/>
      </c>
      <c r="AGH1" t="str">
        <f>IF(Sheet2!AJD1&lt;&gt;Sheet2!AJC1,Sheet2!AJD1,"")</f>
        <v/>
      </c>
      <c r="AGI1" t="str">
        <f>IF(Sheet2!AJE1&lt;&gt;Sheet2!AJD1,Sheet2!AJE1,"")</f>
        <v/>
      </c>
      <c r="AGJ1" t="str">
        <f>IF(Sheet2!AJF1&lt;&gt;Sheet2!AJE1,Sheet2!AJF1,"")</f>
        <v/>
      </c>
      <c r="AGK1" t="str">
        <f>IF(Sheet2!AJG1&lt;&gt;Sheet2!AJF1,Sheet2!AJG1,"")</f>
        <v/>
      </c>
      <c r="AGL1" t="str">
        <f>IF(Sheet2!AJH1&lt;&gt;Sheet2!AJG1,Sheet2!AJH1,"")</f>
        <v/>
      </c>
      <c r="AGM1" t="str">
        <f>IF(Sheet2!AJI1&lt;&gt;Sheet2!AJH1,Sheet2!AJI1,"")</f>
        <v/>
      </c>
      <c r="AGN1" t="str">
        <f>IF(Sheet2!AJJ1&lt;&gt;Sheet2!AJI1,Sheet2!AJJ1,"")</f>
        <v/>
      </c>
      <c r="AGO1" t="str">
        <f>IF(Sheet2!AJK1&lt;&gt;Sheet2!AJJ1,Sheet2!AJK1,"")</f>
        <v/>
      </c>
      <c r="AGP1" t="str">
        <f>IF(Sheet2!AJL1&lt;&gt;Sheet2!AJK1,Sheet2!AJL1,"")</f>
        <v/>
      </c>
      <c r="AGQ1" t="str">
        <f>IF(Sheet2!AJM1&lt;&gt;Sheet2!AJL1,Sheet2!AJM1,"")</f>
        <v/>
      </c>
      <c r="AGR1" t="str">
        <f>IF(Sheet2!AJN1&lt;&gt;Sheet2!AJM1,Sheet2!AJN1,"")</f>
        <v/>
      </c>
      <c r="AGS1" t="str">
        <f>IF(Sheet2!AJO1&lt;&gt;Sheet2!AJN1,Sheet2!AJO1,"")</f>
        <v/>
      </c>
      <c r="AGT1" t="str">
        <f>IF(Sheet2!AJP1&lt;&gt;Sheet2!AJO1,Sheet2!AJP1,"")</f>
        <v/>
      </c>
      <c r="AGU1" t="str">
        <f>IF(Sheet2!AJQ1&lt;&gt;Sheet2!AJP1,Sheet2!AJQ1,"")</f>
        <v/>
      </c>
      <c r="AGV1" t="str">
        <f>IF(Sheet2!AJR1&lt;&gt;Sheet2!AJQ1,Sheet2!AJR1,"")</f>
        <v/>
      </c>
      <c r="AGW1" t="str">
        <f>IF(Sheet2!AJS1&lt;&gt;Sheet2!AJR1,Sheet2!AJS1,"")</f>
        <v/>
      </c>
      <c r="AGX1" t="str">
        <f>IF(Sheet2!AJT1&lt;&gt;Sheet2!AJS1,Sheet2!AJT1,"")</f>
        <v/>
      </c>
      <c r="AGY1" t="str">
        <f>IF(Sheet2!AJU1&lt;&gt;Sheet2!AJT1,Sheet2!AJU1,"")</f>
        <v/>
      </c>
      <c r="AGZ1" t="str">
        <f>IF(Sheet2!AJV1&lt;&gt;Sheet2!AJU1,Sheet2!AJV1,"")</f>
        <v/>
      </c>
      <c r="AHA1" t="str">
        <f>IF(Sheet2!AJW1&lt;&gt;Sheet2!AJV1,Sheet2!AJW1,"")</f>
        <v/>
      </c>
      <c r="AHB1" t="str">
        <f>IF(Sheet2!AJX1&lt;&gt;Sheet2!AJW1,Sheet2!AJX1,"")</f>
        <v/>
      </c>
      <c r="AHC1" t="str">
        <f>IF(Sheet2!AJY1&lt;&gt;Sheet2!AJX1,Sheet2!AJY1,"")</f>
        <v/>
      </c>
      <c r="AHD1" t="str">
        <f>IF(Sheet2!AJZ1&lt;&gt;Sheet2!AJY1,Sheet2!AJZ1,"")</f>
        <v/>
      </c>
      <c r="AHE1" t="str">
        <f>IF(Sheet2!AKA1&lt;&gt;Sheet2!AJZ1,Sheet2!AKA1,"")</f>
        <v/>
      </c>
      <c r="AHF1" t="str">
        <f>IF(Sheet2!AKB1&lt;&gt;Sheet2!AKA1,Sheet2!AKB1,"")</f>
        <v/>
      </c>
      <c r="AHG1" t="str">
        <f>IF(Sheet2!AKC1&lt;&gt;Sheet2!AKB1,Sheet2!AKC1,"")</f>
        <v/>
      </c>
      <c r="AHH1" t="str">
        <f>IF(Sheet2!AKD1&lt;&gt;Sheet2!AKC1,Sheet2!AKD1,"")</f>
        <v/>
      </c>
      <c r="AHI1" t="str">
        <f>IF(Sheet2!AKE1&lt;&gt;Sheet2!AKD1,Sheet2!AKE1,"")</f>
        <v/>
      </c>
      <c r="AHJ1" t="str">
        <f>IF(Sheet2!AKF1&lt;&gt;Sheet2!AKE1,Sheet2!AKF1,"")</f>
        <v/>
      </c>
      <c r="AHK1" t="str">
        <f>IF(Sheet2!AKG1&lt;&gt;Sheet2!AKF1,Sheet2!AKG1,"")</f>
        <v/>
      </c>
      <c r="AHL1" t="str">
        <f>IF(Sheet2!AKH1&lt;&gt;Sheet2!AKG1,Sheet2!AKH1,"")</f>
        <v/>
      </c>
      <c r="AHM1" t="str">
        <f>IF(Sheet2!AKI1&lt;&gt;Sheet2!AKH1,Sheet2!AKI1,"")</f>
        <v/>
      </c>
      <c r="AHN1" t="str">
        <f>IF(Sheet2!AKJ1&lt;&gt;Sheet2!AKI1,Sheet2!AKJ1,"")</f>
        <v/>
      </c>
      <c r="AHO1" t="str">
        <f>IF(Sheet2!AKK1&lt;&gt;Sheet2!AKJ1,Sheet2!AKK1,"")</f>
        <v/>
      </c>
      <c r="AHP1" t="str">
        <f>IF(Sheet2!AKL1&lt;&gt;Sheet2!AKK1,Sheet2!AKL1,"")</f>
        <v/>
      </c>
      <c r="AHQ1" t="str">
        <f>IF(Sheet2!AKM1&lt;&gt;Sheet2!AKL1,Sheet2!AKM1,"")</f>
        <v/>
      </c>
      <c r="AHR1" t="str">
        <f>IF(Sheet2!AKN1&lt;&gt;Sheet2!AKM1,Sheet2!AKN1,"")</f>
        <v/>
      </c>
      <c r="AHS1" t="str">
        <f>IF(Sheet2!AKO1&lt;&gt;Sheet2!AKN1,Sheet2!AKO1,"")</f>
        <v/>
      </c>
      <c r="AHT1" t="str">
        <f>IF(Sheet2!AKP1&lt;&gt;Sheet2!AKO1,Sheet2!AKP1,"")</f>
        <v/>
      </c>
      <c r="AHU1" t="str">
        <f>IF(Sheet2!AKQ1&lt;&gt;Sheet2!AKP1,Sheet2!AKQ1,"")</f>
        <v/>
      </c>
      <c r="AHV1" t="str">
        <f>IF(Sheet2!AKR1&lt;&gt;Sheet2!AKQ1,Sheet2!AKR1,"")</f>
        <v/>
      </c>
      <c r="AHW1" t="str">
        <f>IF(Sheet2!AKS1&lt;&gt;Sheet2!AKR1,Sheet2!AKS1,"")</f>
        <v/>
      </c>
      <c r="AHX1" t="str">
        <f>IF(Sheet2!AKT1&lt;&gt;Sheet2!AKS1,Sheet2!AKT1,"")</f>
        <v/>
      </c>
      <c r="AHY1" t="str">
        <f>IF(Sheet2!AKU1&lt;&gt;Sheet2!AKT1,Sheet2!AKU1,"")</f>
        <v/>
      </c>
      <c r="AHZ1" t="str">
        <f>IF(Sheet2!AKV1&lt;&gt;Sheet2!AKU1,Sheet2!AKV1,"")</f>
        <v/>
      </c>
      <c r="AIA1" t="str">
        <f>IF(Sheet2!AKW1&lt;&gt;Sheet2!AKV1,Sheet2!AKW1,"")</f>
        <v/>
      </c>
      <c r="AIB1" t="str">
        <f>IF(Sheet2!AKX1&lt;&gt;Sheet2!AKW1,Sheet2!AKX1,"")</f>
        <v/>
      </c>
      <c r="AIC1" t="str">
        <f>IF(Sheet2!AKY1&lt;&gt;Sheet2!AKX1,Sheet2!AKY1,"")</f>
        <v/>
      </c>
      <c r="AID1" t="str">
        <f>IF(Sheet2!AKZ1&lt;&gt;Sheet2!AKY1,Sheet2!AKZ1,"")</f>
        <v/>
      </c>
      <c r="AIE1" t="str">
        <f>IF(Sheet2!ALA1&lt;&gt;Sheet2!AKZ1,Sheet2!ALA1,"")</f>
        <v/>
      </c>
      <c r="AIF1" t="str">
        <f>IF(Sheet2!ALB1&lt;&gt;Sheet2!ALA1,Sheet2!ALB1,"")</f>
        <v/>
      </c>
      <c r="AIG1" t="str">
        <f>IF(Sheet2!ALC1&lt;&gt;Sheet2!ALB1,Sheet2!ALC1,"")</f>
        <v/>
      </c>
      <c r="AIH1" t="str">
        <f>IF(Sheet2!ALD1&lt;&gt;Sheet2!ALC1,Sheet2!ALD1,"")</f>
        <v/>
      </c>
      <c r="AII1" t="str">
        <f>IF(Sheet2!ALE1&lt;&gt;Sheet2!ALD1,Sheet2!ALE1,"")</f>
        <v/>
      </c>
      <c r="AIJ1" t="str">
        <f>IF(Sheet2!ALF1&lt;&gt;Sheet2!ALE1,Sheet2!ALF1,"")</f>
        <v/>
      </c>
      <c r="AIK1" t="str">
        <f>IF(Sheet2!ALG1&lt;&gt;Sheet2!ALF1,Sheet2!ALG1,"")</f>
        <v/>
      </c>
      <c r="AIL1" t="str">
        <f>IF(Sheet2!ALH1&lt;&gt;Sheet2!ALG1,Sheet2!ALH1,"")</f>
        <v/>
      </c>
      <c r="AIM1" t="str">
        <f>IF(Sheet2!ALI1&lt;&gt;Sheet2!ALH1,Sheet2!ALI1,"")</f>
        <v/>
      </c>
      <c r="AIN1" t="str">
        <f>IF(Sheet2!ALJ1&lt;&gt;Sheet2!ALI1,Sheet2!ALJ1,"")</f>
        <v/>
      </c>
      <c r="AIO1" t="str">
        <f>IF(Sheet2!ALK1&lt;&gt;Sheet2!ALJ1,Sheet2!ALK1,"")</f>
        <v/>
      </c>
      <c r="AIP1" t="str">
        <f>IF(Sheet2!ALL1&lt;&gt;Sheet2!ALK1,Sheet2!ALL1,"")</f>
        <v/>
      </c>
      <c r="AIQ1" t="str">
        <f>IF(Sheet2!ALM1&lt;&gt;Sheet2!ALL1,Sheet2!ALM1,"")</f>
        <v/>
      </c>
      <c r="AIR1" t="str">
        <f>IF(Sheet2!ALN1&lt;&gt;Sheet2!ALM1,Sheet2!ALN1,"")</f>
        <v/>
      </c>
      <c r="AIS1" t="str">
        <f>IF(Sheet2!ALO1&lt;&gt;Sheet2!ALN1,Sheet2!ALO1,"")</f>
        <v/>
      </c>
      <c r="AIT1" t="str">
        <f>IF(Sheet2!ALP1&lt;&gt;Sheet2!ALO1,Sheet2!ALP1,"")</f>
        <v/>
      </c>
      <c r="AIU1" t="str">
        <f>IF(Sheet2!ALQ1&lt;&gt;Sheet2!ALP1,Sheet2!ALQ1,"")</f>
        <v/>
      </c>
      <c r="AIV1" t="str">
        <f>IF(Sheet2!ALR1&lt;&gt;Sheet2!ALQ1,Sheet2!ALR1,"")</f>
        <v/>
      </c>
      <c r="AIW1" t="str">
        <f>IF(Sheet2!ALS1&lt;&gt;Sheet2!ALR1,Sheet2!ALS1,"")</f>
        <v/>
      </c>
      <c r="AIX1" t="str">
        <f>IF(Sheet2!ALT1&lt;&gt;Sheet2!ALS1,Sheet2!ALT1,"")</f>
        <v/>
      </c>
      <c r="AIY1" t="str">
        <f>IF(Sheet2!ALU1&lt;&gt;Sheet2!ALT1,Sheet2!ALU1,"")</f>
        <v/>
      </c>
      <c r="AIZ1" t="str">
        <f>IF(Sheet2!ALV1&lt;&gt;Sheet2!ALU1,Sheet2!ALV1,"")</f>
        <v/>
      </c>
      <c r="AJA1" t="str">
        <f>IF(Sheet2!ALW1&lt;&gt;Sheet2!ALV1,Sheet2!ALW1,"")</f>
        <v/>
      </c>
      <c r="AJB1" t="str">
        <f>IF(Sheet2!ALX1&lt;&gt;Sheet2!ALW1,Sheet2!ALX1,"")</f>
        <v/>
      </c>
      <c r="AJC1" t="str">
        <f>IF(Sheet2!ALY1&lt;&gt;Sheet2!ALX1,Sheet2!ALY1,"")</f>
        <v/>
      </c>
      <c r="AJD1" t="str">
        <f>IF(Sheet2!ALZ1&lt;&gt;Sheet2!ALY1,Sheet2!ALZ1,"")</f>
        <v/>
      </c>
      <c r="AJE1" t="str">
        <f>IF(Sheet2!AMA1&lt;&gt;Sheet2!ALZ1,Sheet2!AMA1,"")</f>
        <v/>
      </c>
      <c r="AJF1" t="str">
        <f>IF(Sheet2!AMB1&lt;&gt;Sheet2!AMA1,Sheet2!AMB1,"")</f>
        <v/>
      </c>
      <c r="AJG1" t="str">
        <f>IF(Sheet2!AMC1&lt;&gt;Sheet2!AMB1,Sheet2!AMC1,"")</f>
        <v/>
      </c>
      <c r="AJH1" t="str">
        <f>IF(Sheet2!AMD1&lt;&gt;Sheet2!AMC1,Sheet2!AMD1,"")</f>
        <v/>
      </c>
      <c r="AJI1" t="str">
        <f>IF(Sheet2!AME1&lt;&gt;Sheet2!AMD1,Sheet2!AME1,"")</f>
        <v/>
      </c>
      <c r="AJJ1" t="str">
        <f>IF(Sheet2!AMF1&lt;&gt;Sheet2!AME1,Sheet2!AMF1,"")</f>
        <v/>
      </c>
      <c r="AJK1" t="str">
        <f>IF(Sheet2!AMG1&lt;&gt;Sheet2!AMF1,Sheet2!AMG1,"")</f>
        <v/>
      </c>
      <c r="AJL1" t="str">
        <f>IF(Sheet2!AMH1&lt;&gt;Sheet2!AMG1,Sheet2!AMH1,"")</f>
        <v/>
      </c>
      <c r="AJM1" t="str">
        <f>IF(Sheet2!AMI1&lt;&gt;Sheet2!AMH1,Sheet2!AMI1,"")</f>
        <v/>
      </c>
      <c r="AJN1" t="str">
        <f>IF(Sheet2!AMJ1&lt;&gt;Sheet2!AMI1,Sheet2!AMJ1,"")</f>
        <v/>
      </c>
      <c r="AJO1" t="str">
        <f>IF(Sheet2!AMK1&lt;&gt;Sheet2!AMJ1,Sheet2!AMK1,"")</f>
        <v/>
      </c>
      <c r="AJP1" t="str">
        <f>IF(Sheet2!AML1&lt;&gt;Sheet2!AMK1,Sheet2!AML1,"")</f>
        <v/>
      </c>
      <c r="AJQ1" t="str">
        <f>IF(Sheet2!AMM1&lt;&gt;Sheet2!AML1,Sheet2!AMM1,"")</f>
        <v/>
      </c>
      <c r="AJR1" t="str">
        <f>IF(Sheet2!AMN1&lt;&gt;Sheet2!AMM1,Sheet2!AMN1,"")</f>
        <v/>
      </c>
      <c r="AJS1" t="str">
        <f>IF(Sheet2!AMO1&lt;&gt;Sheet2!AMN1,Sheet2!AMO1,"")</f>
        <v/>
      </c>
      <c r="AJT1" t="str">
        <f>IF(Sheet2!AMP1&lt;&gt;Sheet2!AMO1,Sheet2!AMP1,"")</f>
        <v/>
      </c>
      <c r="AJU1" t="str">
        <f>IF(Sheet2!AMQ1&lt;&gt;Sheet2!AMP1,Sheet2!AMQ1,"")</f>
        <v/>
      </c>
      <c r="AJV1" t="str">
        <f>IF(Sheet2!AMR1&lt;&gt;Sheet2!AMQ1,Sheet2!AMR1,"")</f>
        <v/>
      </c>
      <c r="AJW1" t="str">
        <f>IF(Sheet2!AMS1&lt;&gt;Sheet2!AMR1,Sheet2!AMS1,"")</f>
        <v/>
      </c>
      <c r="AJX1" t="str">
        <f>IF(Sheet2!AMT1&lt;&gt;Sheet2!AMS1,Sheet2!AMT1,"")</f>
        <v/>
      </c>
      <c r="AJY1" t="str">
        <f>IF(Sheet2!AMU1&lt;&gt;Sheet2!AMT1,Sheet2!AMU1,"")</f>
        <v/>
      </c>
      <c r="AJZ1" t="str">
        <f>IF(Sheet2!AMV1&lt;&gt;Sheet2!AMU1,Sheet2!AMV1,"")</f>
        <v/>
      </c>
      <c r="AKA1" t="str">
        <f>IF(Sheet2!AMW1&lt;&gt;Sheet2!AMV1,Sheet2!AMW1,"")</f>
        <v/>
      </c>
      <c r="AKB1" t="str">
        <f>IF(Sheet2!AMX1&lt;&gt;Sheet2!AMW1,Sheet2!AMX1,"")</f>
        <v/>
      </c>
      <c r="AKC1" t="str">
        <f>IF(Sheet2!AMY1&lt;&gt;Sheet2!AMX1,Sheet2!AMY1,"")</f>
        <v/>
      </c>
      <c r="AKD1" t="str">
        <f>IF(Sheet2!AMZ1&lt;&gt;Sheet2!AMY1,Sheet2!AMZ1,"")</f>
        <v/>
      </c>
      <c r="AKE1" t="str">
        <f>IF(Sheet2!ANA1&lt;&gt;Sheet2!AMZ1,Sheet2!ANA1,"")</f>
        <v/>
      </c>
      <c r="AKF1" t="str">
        <f>IF(Sheet2!ANB1&lt;&gt;Sheet2!ANA1,Sheet2!ANB1,"")</f>
        <v/>
      </c>
      <c r="AKG1" t="str">
        <f>IF(Sheet2!ANC1&lt;&gt;Sheet2!ANB1,Sheet2!ANC1,"")</f>
        <v/>
      </c>
      <c r="AKH1" t="str">
        <f>IF(Sheet2!AND1&lt;&gt;Sheet2!ANC1,Sheet2!AND1,"")</f>
        <v/>
      </c>
      <c r="AKI1" t="str">
        <f>IF(Sheet2!ANE1&lt;&gt;Sheet2!AND1,Sheet2!ANE1,"")</f>
        <v/>
      </c>
      <c r="AKJ1" t="str">
        <f>IF(Sheet2!ANF1&lt;&gt;Sheet2!ANE1,Sheet2!ANF1,"")</f>
        <v/>
      </c>
      <c r="AKK1" t="str">
        <f>IF(Sheet2!ANG1&lt;&gt;Sheet2!ANF1,Sheet2!ANG1,"")</f>
        <v/>
      </c>
      <c r="AKL1" t="str">
        <f>IF(Sheet2!ANH1&lt;&gt;Sheet2!ANG1,Sheet2!ANH1,"")</f>
        <v/>
      </c>
      <c r="AKM1" t="str">
        <f>IF(Sheet2!ANI1&lt;&gt;Sheet2!ANH1,Sheet2!ANI1,"")</f>
        <v/>
      </c>
      <c r="AKN1" t="str">
        <f>IF(Sheet2!ANJ1&lt;&gt;Sheet2!ANI1,Sheet2!ANJ1,"")</f>
        <v/>
      </c>
      <c r="AKO1" t="str">
        <f>IF(Sheet2!ANK1&lt;&gt;Sheet2!ANJ1,Sheet2!ANK1,"")</f>
        <v/>
      </c>
      <c r="AKP1" t="str">
        <f>IF(Sheet2!ANL1&lt;&gt;Sheet2!ANK1,Sheet2!ANL1,"")</f>
        <v/>
      </c>
      <c r="AKQ1" t="str">
        <f>IF(Sheet2!ANM1&lt;&gt;Sheet2!ANL1,Sheet2!ANM1,"")</f>
        <v/>
      </c>
      <c r="AKR1" t="str">
        <f>IF(Sheet2!ANN1&lt;&gt;Sheet2!ANM1,Sheet2!ANN1,"")</f>
        <v/>
      </c>
      <c r="AKS1" t="str">
        <f>IF(Sheet2!ANO1&lt;&gt;Sheet2!ANN1,Sheet2!ANO1,"")</f>
        <v/>
      </c>
      <c r="AKT1" t="str">
        <f>IF(Sheet2!ANP1&lt;&gt;Sheet2!ANO1,Sheet2!ANP1,"")</f>
        <v/>
      </c>
      <c r="AKU1" t="str">
        <f>IF(Sheet2!ANQ1&lt;&gt;Sheet2!ANP1,Sheet2!ANQ1,"")</f>
        <v/>
      </c>
      <c r="AKV1" t="str">
        <f>IF(Sheet2!ANR1&lt;&gt;Sheet2!ANQ1,Sheet2!ANR1,"")</f>
        <v/>
      </c>
      <c r="AKW1" t="str">
        <f>IF(Sheet2!ANS1&lt;&gt;Sheet2!ANR1,Sheet2!ANS1,"")</f>
        <v/>
      </c>
      <c r="AKX1" t="str">
        <f>IF(Sheet2!ANT1&lt;&gt;Sheet2!ANS1,Sheet2!ANT1,"")</f>
        <v/>
      </c>
      <c r="AKY1" t="str">
        <f>IF(Sheet2!ANU1&lt;&gt;Sheet2!ANT1,Sheet2!ANU1,"")</f>
        <v/>
      </c>
      <c r="AKZ1" t="str">
        <f>IF(Sheet2!ANV1&lt;&gt;Sheet2!ANU1,Sheet2!ANV1,"")</f>
        <v/>
      </c>
      <c r="ALA1" t="str">
        <f>IF(Sheet2!ANW1&lt;&gt;Sheet2!ANV1,Sheet2!ANW1,"")</f>
        <v/>
      </c>
      <c r="ALB1" t="str">
        <f>IF(Sheet2!ANX1&lt;&gt;Sheet2!ANW1,Sheet2!ANX1,"")</f>
        <v/>
      </c>
      <c r="ALC1" t="str">
        <f>IF(Sheet2!ANY1&lt;&gt;Sheet2!ANX1,Sheet2!ANY1,"")</f>
        <v/>
      </c>
      <c r="ALD1" t="str">
        <f>IF(Sheet2!ANZ1&lt;&gt;Sheet2!ANY1,Sheet2!ANZ1,"")</f>
        <v/>
      </c>
      <c r="ALE1" t="str">
        <f>IF(Sheet2!AOA1&lt;&gt;Sheet2!ANZ1,Sheet2!AOA1,"")</f>
        <v/>
      </c>
      <c r="ALF1" t="str">
        <f>IF(Sheet2!AOB1&lt;&gt;Sheet2!AOA1,Sheet2!AOB1,"")</f>
        <v/>
      </c>
      <c r="ALG1" t="str">
        <f>IF(Sheet2!AOC1&lt;&gt;Sheet2!AOB1,Sheet2!AOC1,"")</f>
        <v/>
      </c>
      <c r="ALH1" t="str">
        <f>IF(Sheet2!AOD1&lt;&gt;Sheet2!AOC1,Sheet2!AOD1,"")</f>
        <v/>
      </c>
      <c r="ALI1" t="str">
        <f>IF(Sheet2!AOE1&lt;&gt;Sheet2!AOD1,Sheet2!AOE1,"")</f>
        <v/>
      </c>
      <c r="ALJ1" t="str">
        <f>IF(Sheet2!AOF1&lt;&gt;Sheet2!AOE1,Sheet2!AOF1,"")</f>
        <v/>
      </c>
      <c r="ALK1" t="str">
        <f>IF(Sheet2!AOG1&lt;&gt;Sheet2!AOF1,Sheet2!AOG1,"")</f>
        <v/>
      </c>
      <c r="ALL1" t="str">
        <f>IF(Sheet2!AOH1&lt;&gt;Sheet2!AOG1,Sheet2!AOH1,"")</f>
        <v/>
      </c>
      <c r="ALM1" t="str">
        <f>IF(Sheet2!AOI1&lt;&gt;Sheet2!AOH1,Sheet2!AOI1,"")</f>
        <v/>
      </c>
      <c r="ALN1" t="str">
        <f>IF(Sheet2!AOJ1&lt;&gt;Sheet2!AOI1,Sheet2!AOJ1,"")</f>
        <v/>
      </c>
      <c r="ALO1" t="str">
        <f>IF(Sheet2!AOK1&lt;&gt;Sheet2!AOJ1,Sheet2!AOK1,"")</f>
        <v/>
      </c>
      <c r="ALP1" t="str">
        <f>IF(Sheet2!AOL1&lt;&gt;Sheet2!AOK1,Sheet2!AOL1,"")</f>
        <v/>
      </c>
      <c r="ALQ1" t="str">
        <f>IF(Sheet2!AOM1&lt;&gt;Sheet2!AOL1,Sheet2!AOM1,"")</f>
        <v/>
      </c>
      <c r="ALR1" t="str">
        <f>IF(Sheet2!AON1&lt;&gt;Sheet2!AOM1,Sheet2!AON1,"")</f>
        <v/>
      </c>
      <c r="ALS1" t="str">
        <f>IF(Sheet2!AOO1&lt;&gt;Sheet2!AON1,Sheet2!AOO1,"")</f>
        <v/>
      </c>
      <c r="ALT1" t="str">
        <f>IF(Sheet2!AOP1&lt;&gt;Sheet2!AOO1,Sheet2!AOP1,"")</f>
        <v/>
      </c>
      <c r="ALU1" t="str">
        <f>IF(Sheet2!AOQ1&lt;&gt;Sheet2!AOP1,Sheet2!AOQ1,"")</f>
        <v/>
      </c>
      <c r="ALV1" t="str">
        <f>IF(Sheet2!AOR1&lt;&gt;Sheet2!AOQ1,Sheet2!AOR1,"")</f>
        <v/>
      </c>
      <c r="ALW1" t="str">
        <f>IF(Sheet2!AOS1&lt;&gt;Sheet2!AOR1,Sheet2!AOS1,"")</f>
        <v/>
      </c>
      <c r="ALX1" t="str">
        <f>IF(Sheet2!AOT1&lt;&gt;Sheet2!AOS1,Sheet2!AOT1,"")</f>
        <v/>
      </c>
      <c r="ALY1" t="str">
        <f>IF(Sheet2!AOU1&lt;&gt;Sheet2!AOT1,Sheet2!AOU1,"")</f>
        <v/>
      </c>
      <c r="ALZ1" t="str">
        <f>IF(Sheet2!AOV1&lt;&gt;Sheet2!AOU1,Sheet2!AOV1,"")</f>
        <v/>
      </c>
      <c r="AMA1" t="str">
        <f>IF(Sheet2!AOW1&lt;&gt;Sheet2!AOV1,Sheet2!AOW1,"")</f>
        <v/>
      </c>
      <c r="AMB1" t="str">
        <f>IF(Sheet2!AOX1&lt;&gt;Sheet2!AOW1,Sheet2!AOX1,"")</f>
        <v/>
      </c>
      <c r="AMC1" t="str">
        <f>IF(Sheet2!AOY1&lt;&gt;Sheet2!AOX1,Sheet2!AOY1,"")</f>
        <v/>
      </c>
      <c r="AMD1" t="str">
        <f>IF(Sheet2!AOZ1&lt;&gt;Sheet2!AOY1,Sheet2!AOZ1,"")</f>
        <v/>
      </c>
      <c r="AME1" t="str">
        <f>IF(Sheet2!APA1&lt;&gt;Sheet2!AOZ1,Sheet2!APA1,"")</f>
        <v/>
      </c>
      <c r="AMF1" t="str">
        <f>IF(Sheet2!APB1&lt;&gt;Sheet2!APA1,Sheet2!APB1,"")</f>
        <v/>
      </c>
      <c r="AMG1" t="str">
        <f>IF(Sheet2!APC1&lt;&gt;Sheet2!APB1,Sheet2!APC1,"")</f>
        <v/>
      </c>
      <c r="AMH1" t="str">
        <f>IF(Sheet2!APD1&lt;&gt;Sheet2!APC1,Sheet2!APD1,"")</f>
        <v/>
      </c>
      <c r="AMI1" t="str">
        <f>IF(Sheet2!APE1&lt;&gt;Sheet2!APD1,Sheet2!APE1,"")</f>
        <v/>
      </c>
      <c r="AMJ1" t="str">
        <f>IF(Sheet2!APF1&lt;&gt;Sheet2!APE1,Sheet2!APF1,"")</f>
        <v/>
      </c>
      <c r="AMK1" t="str">
        <f>IF(Sheet2!APG1&lt;&gt;Sheet2!APF1,Sheet2!APG1,"")</f>
        <v/>
      </c>
      <c r="AML1" t="str">
        <f>IF(Sheet2!APH1&lt;&gt;Sheet2!APG1,Sheet2!APH1,"")</f>
        <v/>
      </c>
      <c r="AMM1" t="str">
        <f>IF(Sheet2!API1&lt;&gt;Sheet2!APH1,Sheet2!API1,"")</f>
        <v/>
      </c>
      <c r="AMN1" t="str">
        <f>IF(Sheet2!APJ1&lt;&gt;Sheet2!API1,Sheet2!APJ1,"")</f>
        <v/>
      </c>
      <c r="AMO1" t="str">
        <f>IF(Sheet2!APK1&lt;&gt;Sheet2!APJ1,Sheet2!APK1,"")</f>
        <v/>
      </c>
      <c r="AMP1" t="str">
        <f>IF(Sheet2!APL1&lt;&gt;Sheet2!APK1,Sheet2!APL1,"")</f>
        <v/>
      </c>
      <c r="AMQ1" t="str">
        <f>IF(Sheet2!APM1&lt;&gt;Sheet2!APL1,Sheet2!APM1,"")</f>
        <v/>
      </c>
      <c r="AMR1" t="str">
        <f>IF(Sheet2!APN1&lt;&gt;Sheet2!APM1,Sheet2!APN1,"")</f>
        <v/>
      </c>
      <c r="AMS1" t="str">
        <f>IF(Sheet2!APO1&lt;&gt;Sheet2!APN1,Sheet2!APO1,"")</f>
        <v/>
      </c>
      <c r="AMT1" t="str">
        <f>IF(Sheet2!APP1&lt;&gt;Sheet2!APO1,Sheet2!APP1,"")</f>
        <v/>
      </c>
      <c r="AMU1" t="str">
        <f>IF(Sheet2!APQ1&lt;&gt;Sheet2!APP1,Sheet2!APQ1,"")</f>
        <v/>
      </c>
      <c r="AMV1" t="str">
        <f>IF(Sheet2!APR1&lt;&gt;Sheet2!APQ1,Sheet2!APR1,"")</f>
        <v/>
      </c>
      <c r="AMW1" t="str">
        <f>IF(Sheet2!APS1&lt;&gt;Sheet2!APR1,Sheet2!APS1,"")</f>
        <v/>
      </c>
      <c r="AMX1" t="str">
        <f>IF(Sheet2!APT1&lt;&gt;Sheet2!APS1,Sheet2!APT1,"")</f>
        <v/>
      </c>
      <c r="AMY1" t="str">
        <f>IF(Sheet2!APU1&lt;&gt;Sheet2!APT1,Sheet2!APU1,"")</f>
        <v/>
      </c>
      <c r="AMZ1" t="str">
        <f>IF(Sheet2!APV1&lt;&gt;Sheet2!APU1,Sheet2!APV1,"")</f>
        <v/>
      </c>
      <c r="ANA1" t="str">
        <f>IF(Sheet2!APW1&lt;&gt;Sheet2!APV1,Sheet2!APW1,"")</f>
        <v/>
      </c>
      <c r="ANB1" t="str">
        <f>IF(Sheet2!APX1&lt;&gt;Sheet2!APW1,Sheet2!APX1,"")</f>
        <v/>
      </c>
      <c r="ANC1" t="str">
        <f>IF(Sheet2!APY1&lt;&gt;Sheet2!APX1,Sheet2!APY1,"")</f>
        <v/>
      </c>
      <c r="AND1" t="str">
        <f>IF(Sheet2!APZ1&lt;&gt;Sheet2!APY1,Sheet2!APZ1,"")</f>
        <v/>
      </c>
      <c r="ANE1" t="str">
        <f>IF(Sheet2!AQA1&lt;&gt;Sheet2!APZ1,Sheet2!AQA1,"")</f>
        <v/>
      </c>
      <c r="ANF1" t="str">
        <f>IF(Sheet2!AQB1&lt;&gt;Sheet2!AQA1,Sheet2!AQB1,"")</f>
        <v/>
      </c>
      <c r="ANG1" t="str">
        <f>IF(Sheet2!AQC1&lt;&gt;Sheet2!AQB1,Sheet2!AQC1,"")</f>
        <v/>
      </c>
      <c r="ANH1" t="str">
        <f>IF(Sheet2!AQD1&lt;&gt;Sheet2!AQC1,Sheet2!AQD1,"")</f>
        <v/>
      </c>
      <c r="ANI1" t="str">
        <f>IF(Sheet2!AQE1&lt;&gt;Sheet2!AQD1,Sheet2!AQE1,"")</f>
        <v/>
      </c>
      <c r="ANJ1" t="str">
        <f>IF(Sheet2!AQF1&lt;&gt;Sheet2!AQE1,Sheet2!AQF1,"")</f>
        <v/>
      </c>
      <c r="ANK1" t="str">
        <f>IF(Sheet2!AQG1&lt;&gt;Sheet2!AQF1,Sheet2!AQG1,"")</f>
        <v/>
      </c>
      <c r="ANL1" t="str">
        <f>IF(Sheet2!AQH1&lt;&gt;Sheet2!AQG1,Sheet2!AQH1,"")</f>
        <v/>
      </c>
      <c r="ANM1" t="str">
        <f>IF(Sheet2!AQI1&lt;&gt;Sheet2!AQH1,Sheet2!AQI1,"")</f>
        <v/>
      </c>
      <c r="ANN1" t="str">
        <f>IF(Sheet2!AQJ1&lt;&gt;Sheet2!AQI1,Sheet2!AQJ1,"")</f>
        <v/>
      </c>
      <c r="ANO1" t="str">
        <f>IF(Sheet2!AQK1&lt;&gt;Sheet2!AQJ1,Sheet2!AQK1,"")</f>
        <v/>
      </c>
      <c r="ANP1" t="str">
        <f>IF(Sheet2!AQL1&lt;&gt;Sheet2!AQK1,Sheet2!AQL1,"")</f>
        <v/>
      </c>
      <c r="ANQ1" t="str">
        <f>IF(Sheet2!AQM1&lt;&gt;Sheet2!AQL1,Sheet2!AQM1,"")</f>
        <v/>
      </c>
      <c r="ANR1" t="str">
        <f>IF(Sheet2!AQN1&lt;&gt;Sheet2!AQM1,Sheet2!AQN1,"")</f>
        <v/>
      </c>
      <c r="ANS1" t="str">
        <f>IF(Sheet2!AQO1&lt;&gt;Sheet2!AQN1,Sheet2!AQO1,"")</f>
        <v/>
      </c>
      <c r="ANT1" t="str">
        <f>IF(Sheet2!AQP1&lt;&gt;Sheet2!AQO1,Sheet2!AQP1,"")</f>
        <v/>
      </c>
      <c r="ANU1" t="str">
        <f>IF(Sheet2!AQQ1&lt;&gt;Sheet2!AQP1,Sheet2!AQQ1,"")</f>
        <v/>
      </c>
      <c r="ANV1" t="str">
        <f>IF(Sheet2!AQR1&lt;&gt;Sheet2!AQQ1,Sheet2!AQR1,"")</f>
        <v/>
      </c>
      <c r="ANW1" t="str">
        <f>IF(Sheet2!AQS1&lt;&gt;Sheet2!AQR1,Sheet2!AQS1,"")</f>
        <v/>
      </c>
      <c r="ANX1" t="str">
        <f>IF(Sheet2!AQT1&lt;&gt;Sheet2!AQS1,Sheet2!AQT1,"")</f>
        <v/>
      </c>
      <c r="ANY1" t="str">
        <f>IF(Sheet2!AQU1&lt;&gt;Sheet2!AQT1,Sheet2!AQU1,"")</f>
        <v/>
      </c>
      <c r="ANZ1" t="str">
        <f>IF(Sheet2!AQV1&lt;&gt;Sheet2!AQU1,Sheet2!AQV1,"")</f>
        <v/>
      </c>
      <c r="AOA1" t="str">
        <f>IF(Sheet2!AQW1&lt;&gt;Sheet2!AQV1,Sheet2!AQW1,"")</f>
        <v/>
      </c>
      <c r="AOB1" t="str">
        <f>IF(Sheet2!AQX1&lt;&gt;Sheet2!AQW1,Sheet2!AQX1,"")</f>
        <v/>
      </c>
      <c r="AOC1" t="str">
        <f>IF(Sheet2!AQY1&lt;&gt;Sheet2!AQX1,Sheet2!AQY1,"")</f>
        <v/>
      </c>
      <c r="AOD1" t="str">
        <f>IF(Sheet2!AQZ1&lt;&gt;Sheet2!AQY1,Sheet2!AQZ1,"")</f>
        <v/>
      </c>
      <c r="AOE1" t="str">
        <f>IF(Sheet2!ARA1&lt;&gt;Sheet2!AQZ1,Sheet2!ARA1,"")</f>
        <v/>
      </c>
      <c r="AOF1" t="str">
        <f>IF(Sheet2!ARB1&lt;&gt;Sheet2!ARA1,Sheet2!ARB1,"")</f>
        <v/>
      </c>
      <c r="AOG1" t="str">
        <f>IF(Sheet2!ARC1&lt;&gt;Sheet2!ARB1,Sheet2!ARC1,"")</f>
        <v/>
      </c>
      <c r="AOH1" t="str">
        <f>IF(Sheet2!ARD1&lt;&gt;Sheet2!ARC1,Sheet2!ARD1,"")</f>
        <v/>
      </c>
      <c r="AOI1" t="str">
        <f>IF(Sheet2!ARE1&lt;&gt;Sheet2!ARD1,Sheet2!ARE1,"")</f>
        <v/>
      </c>
      <c r="AOJ1" t="str">
        <f>IF(Sheet2!ARF1&lt;&gt;Sheet2!ARE1,Sheet2!ARF1,"")</f>
        <v/>
      </c>
      <c r="AOK1" t="str">
        <f>IF(Sheet2!ARG1&lt;&gt;Sheet2!ARF1,Sheet2!ARG1,"")</f>
        <v/>
      </c>
      <c r="AOL1" t="str">
        <f>IF(Sheet2!ARH1&lt;&gt;Sheet2!ARG1,Sheet2!ARH1,"")</f>
        <v/>
      </c>
      <c r="AOM1" t="str">
        <f>IF(Sheet2!ARI1&lt;&gt;Sheet2!ARH1,Sheet2!ARI1,"")</f>
        <v/>
      </c>
      <c r="AON1" t="str">
        <f>IF(Sheet2!ARJ1&lt;&gt;Sheet2!ARI1,Sheet2!ARJ1,"")</f>
        <v/>
      </c>
      <c r="AOO1" t="str">
        <f>IF(Sheet2!ARK1&lt;&gt;Sheet2!ARJ1,Sheet2!ARK1,"")</f>
        <v/>
      </c>
      <c r="AOP1" t="str">
        <f>IF(Sheet2!ARL1&lt;&gt;Sheet2!ARK1,Sheet2!ARL1,"")</f>
        <v/>
      </c>
      <c r="AOQ1" t="str">
        <f>IF(Sheet2!ARM1&lt;&gt;Sheet2!ARL1,Sheet2!ARM1,"")</f>
        <v/>
      </c>
      <c r="AOR1" t="str">
        <f>IF(Sheet2!ARN1&lt;&gt;Sheet2!ARM1,Sheet2!ARN1,"")</f>
        <v/>
      </c>
      <c r="AOS1" t="str">
        <f>IF(Sheet2!ARO1&lt;&gt;Sheet2!ARN1,Sheet2!ARO1,"")</f>
        <v/>
      </c>
      <c r="AOT1" t="str">
        <f>IF(Sheet2!ARP1&lt;&gt;Sheet2!ARO1,Sheet2!ARP1,"")</f>
        <v/>
      </c>
      <c r="AOU1" t="str">
        <f>IF(Sheet2!ARQ1&lt;&gt;Sheet2!ARP1,Sheet2!ARQ1,"")</f>
        <v/>
      </c>
      <c r="AOV1" t="str">
        <f>IF(Sheet2!ARR1&lt;&gt;Sheet2!ARQ1,Sheet2!ARR1,"")</f>
        <v/>
      </c>
      <c r="AOW1" t="str">
        <f>IF(Sheet2!ARS1&lt;&gt;Sheet2!ARR1,Sheet2!ARS1,"")</f>
        <v/>
      </c>
      <c r="AOX1" t="str">
        <f>IF(Sheet2!ART1&lt;&gt;Sheet2!ARS1,Sheet2!ART1,"")</f>
        <v/>
      </c>
      <c r="AOY1" t="str">
        <f>IF(Sheet2!ARU1&lt;&gt;Sheet2!ART1,Sheet2!ARU1,"")</f>
        <v/>
      </c>
      <c r="AOZ1" t="str">
        <f>IF(Sheet2!ARV1&lt;&gt;Sheet2!ARU1,Sheet2!ARV1,"")</f>
        <v/>
      </c>
      <c r="APA1" t="str">
        <f>IF(Sheet2!ARW1&lt;&gt;Sheet2!ARV1,Sheet2!ARW1,"")</f>
        <v/>
      </c>
      <c r="APB1" t="str">
        <f>IF(Sheet2!ARX1&lt;&gt;Sheet2!ARW1,Sheet2!ARX1,"")</f>
        <v/>
      </c>
      <c r="APC1" t="str">
        <f>IF(Sheet2!ARY1&lt;&gt;Sheet2!ARX1,Sheet2!ARY1,"")</f>
        <v/>
      </c>
      <c r="APD1" t="str">
        <f>IF(Sheet2!ARZ1&lt;&gt;Sheet2!ARY1,Sheet2!ARZ1,"")</f>
        <v/>
      </c>
      <c r="APE1" t="str">
        <f>IF(Sheet2!ASA1&lt;&gt;Sheet2!ARZ1,Sheet2!ASA1,"")</f>
        <v/>
      </c>
      <c r="APF1" t="str">
        <f>IF(Sheet2!ASB1&lt;&gt;Sheet2!ASA1,Sheet2!ASB1,"")</f>
        <v/>
      </c>
      <c r="APG1" t="str">
        <f>IF(Sheet2!ASC1&lt;&gt;Sheet2!ASB1,Sheet2!ASC1,"")</f>
        <v/>
      </c>
      <c r="APH1" t="str">
        <f>IF(Sheet2!ASD1&lt;&gt;Sheet2!ASC1,Sheet2!ASD1,"")</f>
        <v/>
      </c>
      <c r="API1" t="str">
        <f>IF(Sheet2!ASE1&lt;&gt;Sheet2!ASD1,Sheet2!ASE1,"")</f>
        <v/>
      </c>
      <c r="APJ1" t="str">
        <f>IF(Sheet2!ASF1&lt;&gt;Sheet2!ASE1,Sheet2!ASF1,"")</f>
        <v/>
      </c>
      <c r="APK1" t="str">
        <f>IF(Sheet2!ASG1&lt;&gt;Sheet2!ASF1,Sheet2!ASG1,"")</f>
        <v/>
      </c>
      <c r="APL1" t="str">
        <f>IF(Sheet2!ASH1&lt;&gt;Sheet2!ASG1,Sheet2!ASH1,"")</f>
        <v/>
      </c>
      <c r="APM1" t="str">
        <f>IF(Sheet2!ASI1&lt;&gt;Sheet2!ASH1,Sheet2!ASI1,"")</f>
        <v/>
      </c>
      <c r="APN1" t="str">
        <f>IF(Sheet2!ASJ1&lt;&gt;Sheet2!ASI1,Sheet2!ASJ1,"")</f>
        <v/>
      </c>
      <c r="APO1" t="str">
        <f>IF(Sheet2!ASK1&lt;&gt;Sheet2!ASJ1,Sheet2!ASK1,"")</f>
        <v/>
      </c>
      <c r="APP1" t="str">
        <f>IF(Sheet2!ASL1&lt;&gt;Sheet2!ASK1,Sheet2!ASL1,"")</f>
        <v/>
      </c>
      <c r="APQ1" t="str">
        <f>IF(Sheet2!ASM1&lt;&gt;Sheet2!ASL1,Sheet2!ASM1,"")</f>
        <v/>
      </c>
      <c r="APR1" t="str">
        <f>IF(Sheet2!ASN1&lt;&gt;Sheet2!ASM1,Sheet2!ASN1,"")</f>
        <v/>
      </c>
      <c r="APS1" t="str">
        <f>IF(Sheet2!ASO1&lt;&gt;Sheet2!ASN1,Sheet2!ASO1,"")</f>
        <v/>
      </c>
      <c r="APT1" t="str">
        <f>IF(Sheet2!ASP1&lt;&gt;Sheet2!ASO1,Sheet2!ASP1,"")</f>
        <v/>
      </c>
      <c r="APU1" t="str">
        <f>IF(Sheet2!ASQ1&lt;&gt;Sheet2!ASP1,Sheet2!ASQ1,"")</f>
        <v/>
      </c>
      <c r="APV1" t="str">
        <f>IF(Sheet2!ASR1&lt;&gt;Sheet2!ASQ1,Sheet2!ASR1,"")</f>
        <v/>
      </c>
      <c r="APW1" t="str">
        <f>IF(Sheet2!ASS1&lt;&gt;Sheet2!ASR1,Sheet2!ASS1,"")</f>
        <v/>
      </c>
      <c r="APX1" t="str">
        <f>IF(Sheet2!AST1&lt;&gt;Sheet2!ASS1,Sheet2!AST1,"")</f>
        <v/>
      </c>
      <c r="APY1" t="str">
        <f>IF(Sheet2!ASU1&lt;&gt;Sheet2!AST1,Sheet2!ASU1,"")</f>
        <v/>
      </c>
      <c r="APZ1" t="str">
        <f>IF(Sheet2!ASV1&lt;&gt;Sheet2!ASU1,Sheet2!ASV1,"")</f>
        <v/>
      </c>
      <c r="AQA1" t="str">
        <f>IF(Sheet2!ASW1&lt;&gt;Sheet2!ASV1,Sheet2!ASW1,"")</f>
        <v/>
      </c>
      <c r="AQB1" t="str">
        <f>IF(Sheet2!ASX1&lt;&gt;Sheet2!ASW1,Sheet2!ASX1,"")</f>
        <v/>
      </c>
      <c r="AQC1" t="str">
        <f>IF(Sheet2!ASY1&lt;&gt;Sheet2!ASX1,Sheet2!ASY1,"")</f>
        <v/>
      </c>
      <c r="AQD1" t="str">
        <f>IF(Sheet2!ASZ1&lt;&gt;Sheet2!ASY1,Sheet2!ASZ1,"")</f>
        <v/>
      </c>
      <c r="AQE1" t="str">
        <f>IF(Sheet2!ATA1&lt;&gt;Sheet2!ASZ1,Sheet2!ATA1,"")</f>
        <v/>
      </c>
    </row>
    <row r="2" spans="1:1123" hidden="1" x14ac:dyDescent="0.25">
      <c r="C2" s="65">
        <f>COUNT(1:1)</f>
        <v>60</v>
      </c>
      <c r="D2" s="65"/>
      <c r="E2" s="65"/>
      <c r="F2" s="65"/>
      <c r="G2" s="65"/>
      <c r="H2" s="65"/>
      <c r="L2">
        <v>1</v>
      </c>
      <c r="M2">
        <v>2</v>
      </c>
      <c r="N2">
        <v>3</v>
      </c>
      <c r="O2">
        <v>4</v>
      </c>
      <c r="P2">
        <v>5</v>
      </c>
      <c r="Q2">
        <v>6</v>
      </c>
    </row>
    <row r="3" spans="1:1123" x14ac:dyDescent="0.25">
      <c r="A3" t="s">
        <v>281</v>
      </c>
      <c r="B3" t="s">
        <v>280</v>
      </c>
      <c r="C3" s="65">
        <f>C2/6</f>
        <v>10</v>
      </c>
      <c r="D3" s="65"/>
      <c r="E3" s="65"/>
      <c r="F3" s="65" t="s">
        <v>296</v>
      </c>
      <c r="G3" s="65" t="s">
        <v>297</v>
      </c>
      <c r="H3" s="65" t="s">
        <v>298</v>
      </c>
      <c r="I3" s="81" t="s">
        <v>0</v>
      </c>
      <c r="J3" s="82" t="s">
        <v>283</v>
      </c>
      <c r="K3" s="20" t="s">
        <v>282</v>
      </c>
      <c r="L3" s="12" t="s">
        <v>45</v>
      </c>
      <c r="M3" s="12" t="s">
        <v>46</v>
      </c>
      <c r="N3" s="12" t="s">
        <v>47</v>
      </c>
      <c r="O3" s="12" t="s">
        <v>48</v>
      </c>
      <c r="P3" s="12" t="s">
        <v>16</v>
      </c>
      <c r="Q3" s="12" t="s">
        <v>49</v>
      </c>
    </row>
    <row r="4" spans="1:1123" x14ac:dyDescent="0.25">
      <c r="A4" s="64">
        <v>0</v>
      </c>
      <c r="B4" s="64">
        <v>5</v>
      </c>
      <c r="C4" s="64">
        <v>1</v>
      </c>
      <c r="D4" s="64">
        <v>1</v>
      </c>
      <c r="E4" s="64">
        <v>1</v>
      </c>
      <c r="F4" s="64">
        <f>IFERROR(IF(I4&lt;&gt;"",IF(LEFT(K4,2)="1-",1,2),""),"")</f>
        <v>1</v>
      </c>
      <c r="G4" s="64">
        <f>IFERROR(IF(I4&lt;&gt;"",MONTH( RIGHT(K4,LEN(K4)-FIND("-",K4))),""),"")</f>
        <v>1</v>
      </c>
      <c r="H4" s="64">
        <f>IFERROR(IF(I4&lt;&gt;"",YEAR( RIGHT(K4,LEN(K4)-FIND("-",K4))),""),"")</f>
        <v>2021</v>
      </c>
      <c r="I4" s="80" t="str">
        <f>IFERROR(VLOOKUP(D4,Sheet2!A:B,2,0),"")</f>
        <v>J19-1228</v>
      </c>
      <c r="J4" s="64" t="str">
        <f>IFERROR(IF(I4&lt;&gt;"",VLOOKUP(I4,Sheet2!B:C,2,0),""),"")</f>
        <v>KPN</v>
      </c>
      <c r="K4" s="64" t="str">
        <f>IFERROR( IF(I4&lt;&gt;"", HLOOKUP(L$2+$A4,Sheet2!BX:NK,2,0),""),"")</f>
        <v>1-15 Jan 21</v>
      </c>
      <c r="L4" t="str">
        <f>IF(OR(HLOOKUP(L$2+$A4,Sheet2!BX:NK,$B4,0),HLOOKUP(L$2+$A4,Sheet2!BX:NK,$B4,0)&lt;&gt;""),HLOOKUP(L$2+$A4,Sheet2!BX:NK,$B4,0),"")</f>
        <v/>
      </c>
      <c r="M4" t="str">
        <f>IF(OR(HLOOKUP(M$2+$A4,Sheet2!BY:NL,$B4,0),HLOOKUP(M$2+$A4,Sheet2!BY:NL,$B4,0)&lt;&gt;""),HLOOKUP(M$2+$A4,Sheet2!BY:NL,$B4,0),"")</f>
        <v/>
      </c>
      <c r="N4" t="str">
        <f>IF(OR(HLOOKUP(N$2+$A4,Sheet2!BZ:NM,$B4,0),HLOOKUP(N$2+$A4,Sheet2!BZ:NM,$B4,0)&lt;&gt;""),HLOOKUP(N$2+$A4,Sheet2!BZ:NM,$B4,0),"")</f>
        <v/>
      </c>
      <c r="O4">
        <f>IF(OR(HLOOKUP(O$2+$A4,Sheet2!CA:NN,$B4,0),HLOOKUP(O$2+$A4,Sheet2!CA:NN,$B4,0)&lt;&gt;""),HLOOKUP(O$2+$A4,Sheet2!CA:NN,$B4,0),"")</f>
        <v>20900</v>
      </c>
      <c r="P4" t="str">
        <f>IF(OR(HLOOKUP(P$2+$A4,Sheet2!CB:NO,$B4,0),HLOOKUP(P$2+$A4,Sheet2!CB:NO,$B4,0)&lt;&gt;""),HLOOKUP(P$2+$A4,Sheet2!CB:NO,$B4,0),"")</f>
        <v/>
      </c>
      <c r="Q4" t="str">
        <f>IF(OR(HLOOKUP(Q$2+$A4,Sheet2!CC:NO,$B4,0),HLOOKUP(Q$2+$A4,Sheet2!CC:NO,$B4,0)&lt;&gt;""),HLOOKUP(Q$2+$A4,Sheet2!CC:NO,$B4,0),"")</f>
        <v/>
      </c>
    </row>
    <row r="5" spans="1:1123" x14ac:dyDescent="0.25">
      <c r="A5" s="64">
        <f>IF(C5&lt;&gt;1,A4+6,0)</f>
        <v>6</v>
      </c>
      <c r="B5" s="64">
        <f>IF(C5&lt;&gt;1,B4,B4+1)</f>
        <v>5</v>
      </c>
      <c r="C5" s="64">
        <f>IF($C$3-C4=0,1,C4+1)</f>
        <v>2</v>
      </c>
      <c r="D5" s="64">
        <f>IF(C5=1,D4+1,D4)</f>
        <v>1</v>
      </c>
      <c r="E5" s="64">
        <f>IF(D5&lt;&gt;D4,E4+5,E4)</f>
        <v>1</v>
      </c>
      <c r="F5" s="64">
        <f t="shared" ref="F5:F68" si="0">IFERROR(IF(I5&lt;&gt;"",IF(LEFT(K5,2)="1-",1,2),""),"")</f>
        <v>2</v>
      </c>
      <c r="G5" s="64">
        <f t="shared" ref="G5:G68" si="1">IFERROR(IF(I5&lt;&gt;"",MONTH( RIGHT(K5,LEN(K5)-FIND("-",K5))),""),"")</f>
        <v>1</v>
      </c>
      <c r="H5" s="64">
        <f t="shared" ref="H5:H68" si="2">IFERROR(IF(I5&lt;&gt;"",YEAR( RIGHT(K5,LEN(K5)-FIND("-",K5))),""),"")</f>
        <v>2021</v>
      </c>
      <c r="I5" s="80" t="str">
        <f>IFERROR(VLOOKUP(D5,Sheet2!A:B,2,0),"")</f>
        <v>J19-1228</v>
      </c>
      <c r="J5" s="64" t="str">
        <f>IFERROR(IF(I5&lt;&gt;"",VLOOKUP(I5,Sheet2!B:C,2,0),""),"")</f>
        <v>KPN</v>
      </c>
      <c r="K5" s="64" t="str">
        <f>IFERROR( IF(I5&lt;&gt;"", HLOOKUP(L$2+$A5,Sheet2!BX:NK,2,0),""),"")</f>
        <v>16-31 Jan 21</v>
      </c>
      <c r="L5" t="str">
        <f>IF(OR(HLOOKUP(L$2+$A5,Sheet2!BX:NK,$B5,0),HLOOKUP(L$2+$A5,Sheet2!BX:NK,$B5,0)&lt;&gt;""),HLOOKUP(L$2+$A5,Sheet2!BX:NK,$B5,0),"")</f>
        <v/>
      </c>
      <c r="M5" t="str">
        <f>IF(OR(HLOOKUP(M$2+$A5,Sheet2!BY:NL,$B5,0),HLOOKUP(M$2+$A5,Sheet2!BY:NL,$B5,0)&lt;&gt;""),HLOOKUP(M$2+$A5,Sheet2!BY:NL,$B5,0),"")</f>
        <v/>
      </c>
      <c r="N5" t="str">
        <f>IF(OR(HLOOKUP(N$2+$A5,Sheet2!BZ:NM,$B5,0),HLOOKUP(N$2+$A5,Sheet2!BZ:NM,$B5,0)&lt;&gt;""),HLOOKUP(N$2+$A5,Sheet2!BZ:NM,$B5,0),"")</f>
        <v/>
      </c>
      <c r="O5" t="str">
        <f>IF(OR(HLOOKUP(O$2+$A5,Sheet2!CA:NN,$B5,0),HLOOKUP(O$2+$A5,Sheet2!CA:NN,$B5,0)&lt;&gt;""),HLOOKUP(O$2+$A5,Sheet2!CA:NN,$B5,0),"")</f>
        <v/>
      </c>
      <c r="P5" t="str">
        <f>IF(OR(HLOOKUP(P$2+$A5,Sheet2!CB:NO,$B5,0),HLOOKUP(P$2+$A5,Sheet2!CB:NO,$B5,0)&lt;&gt;""),HLOOKUP(P$2+$A5,Sheet2!CB:NO,$B5,0),"")</f>
        <v/>
      </c>
      <c r="Q5" t="str">
        <f>IF(OR(HLOOKUP(Q$2+$A5,Sheet2!CC:NO,$B5,0),HLOOKUP(Q$2+$A5,Sheet2!CC:NO,$B5,0)&lt;&gt;""),HLOOKUP(Q$2+$A5,Sheet2!CC:NO,$B5,0),"")</f>
        <v/>
      </c>
    </row>
    <row r="6" spans="1:1123" x14ac:dyDescent="0.25">
      <c r="A6" s="64">
        <f t="shared" ref="A6:A69" si="3">IF(C6&lt;&gt;1,A5+6,0)</f>
        <v>12</v>
      </c>
      <c r="B6" s="64">
        <f t="shared" ref="B6:B69" si="4">IF(C6&lt;&gt;1,B5,B5+1)</f>
        <v>5</v>
      </c>
      <c r="C6" s="64">
        <f t="shared" ref="C6:C69" si="5">IF($C$3-C5=0,1,C5+1)</f>
        <v>3</v>
      </c>
      <c r="D6" s="64">
        <f t="shared" ref="D6:D69" si="6">IF(C6=1,D5+1,D5)</f>
        <v>1</v>
      </c>
      <c r="E6" s="64">
        <f t="shared" ref="E6:E69" si="7">IF(D6&lt;&gt;D5,E5+5,E5)</f>
        <v>1</v>
      </c>
      <c r="F6" s="64">
        <f t="shared" si="0"/>
        <v>1</v>
      </c>
      <c r="G6" s="64">
        <f t="shared" si="1"/>
        <v>2</v>
      </c>
      <c r="H6" s="64">
        <f t="shared" si="2"/>
        <v>2021</v>
      </c>
      <c r="I6" s="80" t="str">
        <f>IFERROR(VLOOKUP(D6,Sheet2!A:B,2,0),"")</f>
        <v>J19-1228</v>
      </c>
      <c r="J6" s="64" t="str">
        <f>IFERROR(IF(I6&lt;&gt;"",VLOOKUP(I6,Sheet2!B:C,2,0),""),"")</f>
        <v>KPN</v>
      </c>
      <c r="K6" s="64" t="str">
        <f>IFERROR( IF(I6&lt;&gt;"", HLOOKUP(L$2+$A6,Sheet2!BX:NK,2,0),""),"")</f>
        <v>1-15 Feb 21</v>
      </c>
      <c r="L6" t="str">
        <f>IF(OR(HLOOKUP(L$2+$A6,Sheet2!BX:NK,$B6,0),HLOOKUP(L$2+$A6,Sheet2!BX:NK,$B6,0)&lt;&gt;""),HLOOKUP(L$2+$A6,Sheet2!BX:NK,$B6,0),"")</f>
        <v/>
      </c>
      <c r="M6" t="str">
        <f>IF(OR(HLOOKUP(M$2+$A6,Sheet2!BY:NL,$B6,0),HLOOKUP(M$2+$A6,Sheet2!BY:NL,$B6,0)&lt;&gt;""),HLOOKUP(M$2+$A6,Sheet2!BY:NL,$B6,0),"")</f>
        <v/>
      </c>
      <c r="N6" t="str">
        <f>IF(OR(HLOOKUP(N$2+$A6,Sheet2!BZ:NM,$B6,0),HLOOKUP(N$2+$A6,Sheet2!BZ:NM,$B6,0)&lt;&gt;""),HLOOKUP(N$2+$A6,Sheet2!BZ:NM,$B6,0),"")</f>
        <v/>
      </c>
      <c r="O6" t="str">
        <f>IF(OR(HLOOKUP(O$2+$A6,Sheet2!CA:NN,$B6,0),HLOOKUP(O$2+$A6,Sheet2!CA:NN,$B6,0)&lt;&gt;""),HLOOKUP(O$2+$A6,Sheet2!CA:NN,$B6,0),"")</f>
        <v/>
      </c>
      <c r="P6" t="str">
        <f>IF(OR(HLOOKUP(P$2+$A6,Sheet2!CB:NO,$B6,0),HLOOKUP(P$2+$A6,Sheet2!CB:NO,$B6,0)&lt;&gt;""),HLOOKUP(P$2+$A6,Sheet2!CB:NO,$B6,0),"")</f>
        <v/>
      </c>
      <c r="Q6" t="str">
        <f>IF(OR(HLOOKUP(Q$2+$A6,Sheet2!CC:NO,$B6,0),HLOOKUP(Q$2+$A6,Sheet2!CC:NO,$B6,0)&lt;&gt;""),HLOOKUP(Q$2+$A6,Sheet2!CC:NO,$B6,0),"")</f>
        <v/>
      </c>
    </row>
    <row r="7" spans="1:1123" x14ac:dyDescent="0.25">
      <c r="A7" s="64">
        <f t="shared" si="3"/>
        <v>18</v>
      </c>
      <c r="B7" s="64">
        <f t="shared" si="4"/>
        <v>5</v>
      </c>
      <c r="C7" s="64">
        <f t="shared" si="5"/>
        <v>4</v>
      </c>
      <c r="D7" s="64">
        <f t="shared" si="6"/>
        <v>1</v>
      </c>
      <c r="E7" s="64">
        <f t="shared" si="7"/>
        <v>1</v>
      </c>
      <c r="F7" s="64">
        <f t="shared" si="0"/>
        <v>2</v>
      </c>
      <c r="G7" s="64">
        <f t="shared" si="1"/>
        <v>2</v>
      </c>
      <c r="H7" s="64">
        <f t="shared" si="2"/>
        <v>2021</v>
      </c>
      <c r="I7" s="80" t="str">
        <f>IFERROR(VLOOKUP(D7,Sheet2!A:B,2,0),"")</f>
        <v>J19-1228</v>
      </c>
      <c r="J7" s="64" t="str">
        <f>IFERROR(IF(I7&lt;&gt;"",VLOOKUP(I7,Sheet2!B:C,2,0),""),"")</f>
        <v>KPN</v>
      </c>
      <c r="K7" s="64" t="str">
        <f>IFERROR( IF(I7&lt;&gt;"", HLOOKUP(L$2+$A7,Sheet2!BX:NK,2,0),""),"")</f>
        <v>16-28 Feb 21</v>
      </c>
      <c r="L7" t="str">
        <f>IF(OR(HLOOKUP(L$2+$A7,Sheet2!BX:NK,$B7,0),HLOOKUP(L$2+$A7,Sheet2!BX:NK,$B7,0)&lt;&gt;""),HLOOKUP(L$2+$A7,Sheet2!BX:NK,$B7,0),"")</f>
        <v/>
      </c>
      <c r="M7" t="str">
        <f>IF(OR(HLOOKUP(M$2+$A7,Sheet2!BY:NL,$B7,0),HLOOKUP(M$2+$A7,Sheet2!BY:NL,$B7,0)&lt;&gt;""),HLOOKUP(M$2+$A7,Sheet2!BY:NL,$B7,0),"")</f>
        <v/>
      </c>
      <c r="N7" t="str">
        <f>IF(OR(HLOOKUP(N$2+$A7,Sheet2!BZ:NM,$B7,0),HLOOKUP(N$2+$A7,Sheet2!BZ:NM,$B7,0)&lt;&gt;""),HLOOKUP(N$2+$A7,Sheet2!BZ:NM,$B7,0),"")</f>
        <v/>
      </c>
      <c r="O7" t="str">
        <f>IF(OR(HLOOKUP(O$2+$A7,Sheet2!CA:NN,$B7,0),HLOOKUP(O$2+$A7,Sheet2!CA:NN,$B7,0)&lt;&gt;""),HLOOKUP(O$2+$A7,Sheet2!CA:NN,$B7,0),"")</f>
        <v/>
      </c>
      <c r="P7" t="str">
        <f>IF(OR(HLOOKUP(P$2+$A7,Sheet2!CB:NO,$B7,0),HLOOKUP(P$2+$A7,Sheet2!CB:NO,$B7,0)&lt;&gt;""),HLOOKUP(P$2+$A7,Sheet2!CB:NO,$B7,0),"")</f>
        <v/>
      </c>
      <c r="Q7" t="str">
        <f>IF(OR(HLOOKUP(Q$2+$A7,Sheet2!CC:NO,$B7,0),HLOOKUP(Q$2+$A7,Sheet2!CC:NO,$B7,0)&lt;&gt;""),HLOOKUP(Q$2+$A7,Sheet2!CC:NO,$B7,0),"")</f>
        <v/>
      </c>
    </row>
    <row r="8" spans="1:1123" x14ac:dyDescent="0.25">
      <c r="A8" s="64">
        <f t="shared" si="3"/>
        <v>24</v>
      </c>
      <c r="B8" s="64">
        <f t="shared" si="4"/>
        <v>5</v>
      </c>
      <c r="C8" s="64">
        <f t="shared" si="5"/>
        <v>5</v>
      </c>
      <c r="D8" s="64">
        <f t="shared" si="6"/>
        <v>1</v>
      </c>
      <c r="E8" s="64">
        <f t="shared" si="7"/>
        <v>1</v>
      </c>
      <c r="F8" s="64">
        <f t="shared" si="0"/>
        <v>1</v>
      </c>
      <c r="G8" s="64">
        <f t="shared" si="1"/>
        <v>3</v>
      </c>
      <c r="H8" s="64">
        <f t="shared" si="2"/>
        <v>2021</v>
      </c>
      <c r="I8" s="80" t="str">
        <f>IFERROR(VLOOKUP(D8,Sheet2!A:B,2,0),"")</f>
        <v>J19-1228</v>
      </c>
      <c r="J8" s="64" t="str">
        <f>IFERROR(IF(I8&lt;&gt;"",VLOOKUP(I8,Sheet2!B:C,2,0),""),"")</f>
        <v>KPN</v>
      </c>
      <c r="K8" s="64" t="str">
        <f>IFERROR( IF(I8&lt;&gt;"", HLOOKUP(L$2+$A8,Sheet2!BX:NK,2,0),""),"")</f>
        <v>1-15 Mar 2021</v>
      </c>
      <c r="L8" t="str">
        <f>IF(OR(HLOOKUP(L$2+$A8,Sheet2!BX:NK,$B8,0),HLOOKUP(L$2+$A8,Sheet2!BX:NK,$B8,0)&lt;&gt;""),HLOOKUP(L$2+$A8,Sheet2!BX:NK,$B8,0),"")</f>
        <v/>
      </c>
      <c r="M8" t="str">
        <f>IF(OR(HLOOKUP(M$2+$A8,Sheet2!BY:NL,$B8,0),HLOOKUP(M$2+$A8,Sheet2!BY:NL,$B8,0)&lt;&gt;""),HLOOKUP(M$2+$A8,Sheet2!BY:NL,$B8,0),"")</f>
        <v/>
      </c>
      <c r="N8" t="str">
        <f>IF(OR(HLOOKUP(N$2+$A8,Sheet2!BZ:NM,$B8,0),HLOOKUP(N$2+$A8,Sheet2!BZ:NM,$B8,0)&lt;&gt;""),HLOOKUP(N$2+$A8,Sheet2!BZ:NM,$B8,0),"")</f>
        <v/>
      </c>
      <c r="O8" t="str">
        <f>IF(OR(HLOOKUP(O$2+$A8,Sheet2!CA:NN,$B8,0),HLOOKUP(O$2+$A8,Sheet2!CA:NN,$B8,0)&lt;&gt;""),HLOOKUP(O$2+$A8,Sheet2!CA:NN,$B8,0),"")</f>
        <v/>
      </c>
      <c r="P8" t="str">
        <f>IF(OR(HLOOKUP(P$2+$A8,Sheet2!CB:NO,$B8,0),HLOOKUP(P$2+$A8,Sheet2!CB:NO,$B8,0)&lt;&gt;""),HLOOKUP(P$2+$A8,Sheet2!CB:NO,$B8,0),"")</f>
        <v/>
      </c>
      <c r="Q8" t="str">
        <f>IF(OR(HLOOKUP(Q$2+$A8,Sheet2!CC:NO,$B8,0),HLOOKUP(Q$2+$A8,Sheet2!CC:NO,$B8,0)&lt;&gt;""),HLOOKUP(Q$2+$A8,Sheet2!CC:NO,$B8,0),"")</f>
        <v/>
      </c>
    </row>
    <row r="9" spans="1:1123" x14ac:dyDescent="0.25">
      <c r="A9" s="64">
        <f t="shared" si="3"/>
        <v>30</v>
      </c>
      <c r="B9" s="64">
        <f t="shared" si="4"/>
        <v>5</v>
      </c>
      <c r="C9" s="64">
        <f t="shared" si="5"/>
        <v>6</v>
      </c>
      <c r="D9" s="64">
        <f t="shared" si="6"/>
        <v>1</v>
      </c>
      <c r="E9" s="64">
        <f t="shared" si="7"/>
        <v>1</v>
      </c>
      <c r="F9" s="64">
        <f t="shared" si="0"/>
        <v>2</v>
      </c>
      <c r="G9" s="64">
        <f t="shared" si="1"/>
        <v>3</v>
      </c>
      <c r="H9" s="64">
        <f t="shared" si="2"/>
        <v>2021</v>
      </c>
      <c r="I9" s="80" t="str">
        <f>IFERROR(VLOOKUP(D9,Sheet2!A:B,2,0),"")</f>
        <v>J19-1228</v>
      </c>
      <c r="J9" s="64" t="str">
        <f>IFERROR(IF(I9&lt;&gt;"",VLOOKUP(I9,Sheet2!B:C,2,0),""),"")</f>
        <v>KPN</v>
      </c>
      <c r="K9" s="64" t="str">
        <f>IFERROR( IF(I9&lt;&gt;"", HLOOKUP(L$2+$A9,Sheet2!BX:NK,2,0),""),"")</f>
        <v>16-31 Mar 21</v>
      </c>
      <c r="L9" t="str">
        <f>IF(OR(HLOOKUP(L$2+$A9,Sheet2!BX:NK,$B9,0),HLOOKUP(L$2+$A9,Sheet2!BX:NK,$B9,0)&lt;&gt;""),HLOOKUP(L$2+$A9,Sheet2!BX:NK,$B9,0),"")</f>
        <v/>
      </c>
      <c r="M9" t="str">
        <f>IF(OR(HLOOKUP(M$2+$A9,Sheet2!BY:NL,$B9,0),HLOOKUP(M$2+$A9,Sheet2!BY:NL,$B9,0)&lt;&gt;""),HLOOKUP(M$2+$A9,Sheet2!BY:NL,$B9,0),"")</f>
        <v/>
      </c>
      <c r="N9" t="str">
        <f>IF(OR(HLOOKUP(N$2+$A9,Sheet2!BZ:NM,$B9,0),HLOOKUP(N$2+$A9,Sheet2!BZ:NM,$B9,0)&lt;&gt;""),HLOOKUP(N$2+$A9,Sheet2!BZ:NM,$B9,0),"")</f>
        <v/>
      </c>
      <c r="O9" t="str">
        <f>IF(OR(HLOOKUP(O$2+$A9,Sheet2!CA:NN,$B9,0),HLOOKUP(O$2+$A9,Sheet2!CA:NN,$B9,0)&lt;&gt;""),HLOOKUP(O$2+$A9,Sheet2!CA:NN,$B9,0),"")</f>
        <v/>
      </c>
      <c r="P9" t="str">
        <f>IF(OR(HLOOKUP(P$2+$A9,Sheet2!CB:NO,$B9,0),HLOOKUP(P$2+$A9,Sheet2!CB:NO,$B9,0)&lt;&gt;""),HLOOKUP(P$2+$A9,Sheet2!CB:NO,$B9,0),"")</f>
        <v/>
      </c>
      <c r="Q9" t="str">
        <f>IF(OR(HLOOKUP(Q$2+$A9,Sheet2!CC:NO,$B9,0),HLOOKUP(Q$2+$A9,Sheet2!CC:NO,$B9,0)&lt;&gt;""),HLOOKUP(Q$2+$A9,Sheet2!CC:NO,$B9,0),"")</f>
        <v/>
      </c>
    </row>
    <row r="10" spans="1:1123" x14ac:dyDescent="0.25">
      <c r="A10" s="64">
        <f t="shared" si="3"/>
        <v>36</v>
      </c>
      <c r="B10" s="64">
        <f t="shared" si="4"/>
        <v>5</v>
      </c>
      <c r="C10" s="64">
        <f t="shared" si="5"/>
        <v>7</v>
      </c>
      <c r="D10" s="64">
        <f t="shared" si="6"/>
        <v>1</v>
      </c>
      <c r="E10" s="64">
        <f t="shared" si="7"/>
        <v>1</v>
      </c>
      <c r="F10" s="64">
        <f t="shared" si="0"/>
        <v>1</v>
      </c>
      <c r="G10" s="64">
        <f t="shared" si="1"/>
        <v>4</v>
      </c>
      <c r="H10" s="64">
        <f t="shared" si="2"/>
        <v>2021</v>
      </c>
      <c r="I10" s="80" t="str">
        <f>IFERROR(VLOOKUP(D10,Sheet2!A:B,2,0),"")</f>
        <v>J19-1228</v>
      </c>
      <c r="J10" s="64" t="str">
        <f>IFERROR(IF(I10&lt;&gt;"",VLOOKUP(I10,Sheet2!B:C,2,0),""),"")</f>
        <v>KPN</v>
      </c>
      <c r="K10" s="64" t="str">
        <f>IFERROR( IF(I10&lt;&gt;"", HLOOKUP(L$2+$A10,Sheet2!BX:NK,2,0),""),"")</f>
        <v>1-15 April 21</v>
      </c>
      <c r="L10" t="str">
        <f>IF(OR(HLOOKUP(L$2+$A10,Sheet2!BX:NK,$B10,0),HLOOKUP(L$2+$A10,Sheet2!BX:NK,$B10,0)&lt;&gt;""),HLOOKUP(L$2+$A10,Sheet2!BX:NK,$B10,0),"")</f>
        <v/>
      </c>
      <c r="M10" t="str">
        <f>IF(OR(HLOOKUP(M$2+$A10,Sheet2!BY:NL,$B10,0),HLOOKUP(M$2+$A10,Sheet2!BY:NL,$B10,0)&lt;&gt;""),HLOOKUP(M$2+$A10,Sheet2!BY:NL,$B10,0),"")</f>
        <v/>
      </c>
      <c r="N10" t="str">
        <f>IF(OR(HLOOKUP(N$2+$A10,Sheet2!BZ:NM,$B10,0),HLOOKUP(N$2+$A10,Sheet2!BZ:NM,$B10,0)&lt;&gt;""),HLOOKUP(N$2+$A10,Sheet2!BZ:NM,$B10,0),"")</f>
        <v/>
      </c>
      <c r="O10" t="str">
        <f>IF(OR(HLOOKUP(O$2+$A10,Sheet2!CA:NN,$B10,0),HLOOKUP(O$2+$A10,Sheet2!CA:NN,$B10,0)&lt;&gt;""),HLOOKUP(O$2+$A10,Sheet2!CA:NN,$B10,0),"")</f>
        <v/>
      </c>
      <c r="P10" t="str">
        <f>IF(OR(HLOOKUP(P$2+$A10,Sheet2!CB:NO,$B10,0),HLOOKUP(P$2+$A10,Sheet2!CB:NO,$B10,0)&lt;&gt;""),HLOOKUP(P$2+$A10,Sheet2!CB:NO,$B10,0),"")</f>
        <v/>
      </c>
      <c r="Q10" t="str">
        <f>IF(OR(HLOOKUP(Q$2+$A10,Sheet2!CC:NO,$B10,0),HLOOKUP(Q$2+$A10,Sheet2!CC:NO,$B10,0)&lt;&gt;""),HLOOKUP(Q$2+$A10,Sheet2!CC:NO,$B10,0),"")</f>
        <v/>
      </c>
    </row>
    <row r="11" spans="1:1123" x14ac:dyDescent="0.25">
      <c r="A11" s="64">
        <f t="shared" si="3"/>
        <v>42</v>
      </c>
      <c r="B11" s="64">
        <f t="shared" si="4"/>
        <v>5</v>
      </c>
      <c r="C11" s="64">
        <f t="shared" si="5"/>
        <v>8</v>
      </c>
      <c r="D11" s="64">
        <f t="shared" si="6"/>
        <v>1</v>
      </c>
      <c r="E11" s="64">
        <f t="shared" si="7"/>
        <v>1</v>
      </c>
      <c r="F11" s="64">
        <f t="shared" si="0"/>
        <v>2</v>
      </c>
      <c r="G11" s="64">
        <f t="shared" si="1"/>
        <v>4</v>
      </c>
      <c r="H11" s="64">
        <f t="shared" si="2"/>
        <v>2021</v>
      </c>
      <c r="I11" s="80" t="str">
        <f>IFERROR(VLOOKUP(D11,Sheet2!A:B,2,0),"")</f>
        <v>J19-1228</v>
      </c>
      <c r="J11" s="64" t="str">
        <f>IFERROR(IF(I11&lt;&gt;"",VLOOKUP(I11,Sheet2!B:C,2,0),""),"")</f>
        <v>KPN</v>
      </c>
      <c r="K11" s="64" t="str">
        <f>IFERROR( IF(I11&lt;&gt;"", HLOOKUP(L$2+$A11,Sheet2!BX:NK,2,0),""),"")</f>
        <v>16-30 April 21</v>
      </c>
      <c r="L11" t="str">
        <f>IF(OR(HLOOKUP(L$2+$A11,Sheet2!BX:NK,$B11,0),HLOOKUP(L$2+$A11,Sheet2!BX:NK,$B11,0)&lt;&gt;""),HLOOKUP(L$2+$A11,Sheet2!BX:NK,$B11,0),"")</f>
        <v/>
      </c>
      <c r="M11" t="str">
        <f>IF(OR(HLOOKUP(M$2+$A11,Sheet2!BY:NL,$B11,0),HLOOKUP(M$2+$A11,Sheet2!BY:NL,$B11,0)&lt;&gt;""),HLOOKUP(M$2+$A11,Sheet2!BY:NL,$B11,0),"")</f>
        <v/>
      </c>
      <c r="N11" t="str">
        <f>IF(OR(HLOOKUP(N$2+$A11,Sheet2!BZ:NM,$B11,0),HLOOKUP(N$2+$A11,Sheet2!BZ:NM,$B11,0)&lt;&gt;""),HLOOKUP(N$2+$A11,Sheet2!BZ:NM,$B11,0),"")</f>
        <v/>
      </c>
      <c r="O11" t="str">
        <f>IF(OR(HLOOKUP(O$2+$A11,Sheet2!CA:NN,$B11,0),HLOOKUP(O$2+$A11,Sheet2!CA:NN,$B11,0)&lt;&gt;""),HLOOKUP(O$2+$A11,Sheet2!CA:NN,$B11,0),"")</f>
        <v/>
      </c>
      <c r="P11" t="str">
        <f>IF(OR(HLOOKUP(P$2+$A11,Sheet2!CB:NO,$B11,0),HLOOKUP(P$2+$A11,Sheet2!CB:NO,$B11,0)&lt;&gt;""),HLOOKUP(P$2+$A11,Sheet2!CB:NO,$B11,0),"")</f>
        <v/>
      </c>
      <c r="Q11" t="str">
        <f>IF(OR(HLOOKUP(Q$2+$A11,Sheet2!CC:NO,$B11,0),HLOOKUP(Q$2+$A11,Sheet2!CC:NO,$B11,0)&lt;&gt;""),HLOOKUP(Q$2+$A11,Sheet2!CC:NO,$B11,0),"")</f>
        <v/>
      </c>
    </row>
    <row r="12" spans="1:1123" x14ac:dyDescent="0.25">
      <c r="A12" s="64">
        <f t="shared" si="3"/>
        <v>48</v>
      </c>
      <c r="B12" s="64">
        <f t="shared" si="4"/>
        <v>5</v>
      </c>
      <c r="C12" s="64">
        <f t="shared" si="5"/>
        <v>9</v>
      </c>
      <c r="D12" s="64">
        <f t="shared" si="6"/>
        <v>1</v>
      </c>
      <c r="E12" s="64">
        <f t="shared" si="7"/>
        <v>1</v>
      </c>
      <c r="F12" s="64">
        <f t="shared" si="0"/>
        <v>1</v>
      </c>
      <c r="G12" s="64">
        <f t="shared" si="1"/>
        <v>5</v>
      </c>
      <c r="H12" s="64">
        <f t="shared" si="2"/>
        <v>2021</v>
      </c>
      <c r="I12" s="80" t="str">
        <f>IFERROR(VLOOKUP(D12,Sheet2!A:B,2,0),"")</f>
        <v>J19-1228</v>
      </c>
      <c r="J12" s="64" t="str">
        <f>IFERROR(IF(I12&lt;&gt;"",VLOOKUP(I12,Sheet2!B:C,2,0),""),"")</f>
        <v>KPN</v>
      </c>
      <c r="K12" s="64" t="str">
        <f>IFERROR( IF(I12&lt;&gt;"", HLOOKUP(L$2+$A12,Sheet2!BX:NK,2,0),""),"")</f>
        <v>1-15 May 21</v>
      </c>
      <c r="L12" t="str">
        <f>IF(OR(HLOOKUP(L$2+$A12,Sheet2!BX:NK,$B12,0),HLOOKUP(L$2+$A12,Sheet2!BX:NK,$B12,0)&lt;&gt;""),HLOOKUP(L$2+$A12,Sheet2!BX:NK,$B12,0),"")</f>
        <v/>
      </c>
      <c r="M12" t="str">
        <f>IF(OR(HLOOKUP(M$2+$A12,Sheet2!BY:NL,$B12,0),HLOOKUP(M$2+$A12,Sheet2!BY:NL,$B12,0)&lt;&gt;""),HLOOKUP(M$2+$A12,Sheet2!BY:NL,$B12,0),"")</f>
        <v/>
      </c>
      <c r="N12" t="str">
        <f>IF(OR(HLOOKUP(N$2+$A12,Sheet2!BZ:NM,$B12,0),HLOOKUP(N$2+$A12,Sheet2!BZ:NM,$B12,0)&lt;&gt;""),HLOOKUP(N$2+$A12,Sheet2!BZ:NM,$B12,0),"")</f>
        <v/>
      </c>
      <c r="O12" t="str">
        <f>IF(OR(HLOOKUP(O$2+$A12,Sheet2!CA:NN,$B12,0),HLOOKUP(O$2+$A12,Sheet2!CA:NN,$B12,0)&lt;&gt;""),HLOOKUP(O$2+$A12,Sheet2!CA:NN,$B12,0),"")</f>
        <v/>
      </c>
      <c r="P12" t="str">
        <f>IF(OR(HLOOKUP(P$2+$A12,Sheet2!CB:NO,$B12,0),HLOOKUP(P$2+$A12,Sheet2!CB:NO,$B12,0)&lt;&gt;""),HLOOKUP(P$2+$A12,Sheet2!CB:NO,$B12,0),"")</f>
        <v/>
      </c>
      <c r="Q12" t="str">
        <f>IF(OR(HLOOKUP(Q$2+$A12,Sheet2!CC:NO,$B12,0),HLOOKUP(Q$2+$A12,Sheet2!CC:NO,$B12,0)&lt;&gt;""),HLOOKUP(Q$2+$A12,Sheet2!CC:NO,$B12,0),"")</f>
        <v/>
      </c>
    </row>
    <row r="13" spans="1:1123" x14ac:dyDescent="0.25">
      <c r="A13" s="64">
        <f t="shared" si="3"/>
        <v>54</v>
      </c>
      <c r="B13" s="64">
        <f t="shared" si="4"/>
        <v>5</v>
      </c>
      <c r="C13" s="64">
        <f t="shared" si="5"/>
        <v>10</v>
      </c>
      <c r="D13" s="64">
        <f t="shared" si="6"/>
        <v>1</v>
      </c>
      <c r="E13" s="64">
        <f t="shared" si="7"/>
        <v>1</v>
      </c>
      <c r="F13" s="64">
        <f t="shared" si="0"/>
        <v>2</v>
      </c>
      <c r="G13" s="64">
        <f t="shared" si="1"/>
        <v>5</v>
      </c>
      <c r="H13" s="64">
        <f t="shared" si="2"/>
        <v>2021</v>
      </c>
      <c r="I13" s="80" t="str">
        <f>IFERROR(VLOOKUP(D13,Sheet2!A:B,2,0),"")</f>
        <v>J19-1228</v>
      </c>
      <c r="J13" s="64" t="str">
        <f>IFERROR(IF(I13&lt;&gt;"",VLOOKUP(I13,Sheet2!B:C,2,0),""),"")</f>
        <v>KPN</v>
      </c>
      <c r="K13" s="64" t="str">
        <f>IFERROR( IF(I13&lt;&gt;"", HLOOKUP(L$2+$A13,Sheet2!BX:NK,2,0),""),"")</f>
        <v>16-31 May 21</v>
      </c>
      <c r="L13" t="str">
        <f>IF(OR(HLOOKUP(L$2+$A13,Sheet2!BX:NK,$B13,0),HLOOKUP(L$2+$A13,Sheet2!BX:NK,$B13,0)&lt;&gt;""),HLOOKUP(L$2+$A13,Sheet2!BX:NK,$B13,0),"")</f>
        <v/>
      </c>
      <c r="M13" t="str">
        <f>IF(OR(HLOOKUP(M$2+$A13,Sheet2!BY:NL,$B13,0),HLOOKUP(M$2+$A13,Sheet2!BY:NL,$B13,0)&lt;&gt;""),HLOOKUP(M$2+$A13,Sheet2!BY:NL,$B13,0),"")</f>
        <v/>
      </c>
      <c r="N13" t="str">
        <f>IF(OR(HLOOKUP(N$2+$A13,Sheet2!BZ:NM,$B13,0),HLOOKUP(N$2+$A13,Sheet2!BZ:NM,$B13,0)&lt;&gt;""),HLOOKUP(N$2+$A13,Sheet2!BZ:NM,$B13,0),"")</f>
        <v/>
      </c>
      <c r="O13" t="str">
        <f>IF(OR(HLOOKUP(O$2+$A13,Sheet2!CA:NN,$B13,0),HLOOKUP(O$2+$A13,Sheet2!CA:NN,$B13,0)&lt;&gt;""),HLOOKUP(O$2+$A13,Sheet2!CA:NN,$B13,0),"")</f>
        <v/>
      </c>
      <c r="P13" t="str">
        <f>IF(OR(HLOOKUP(P$2+$A13,Sheet2!CB:NO,$B13,0),HLOOKUP(P$2+$A13,Sheet2!CB:NO,$B13,0)&lt;&gt;""),HLOOKUP(P$2+$A13,Sheet2!CB:NO,$B13,0),"")</f>
        <v/>
      </c>
      <c r="Q13" t="str">
        <f>IF(OR(HLOOKUP(Q$2+$A13,Sheet2!CC:NO,$B13,0),HLOOKUP(Q$2+$A13,Sheet2!CC:NO,$B13,0)&lt;&gt;""),HLOOKUP(Q$2+$A13,Sheet2!CC:NO,$B13,0),"")</f>
        <v/>
      </c>
    </row>
    <row r="14" spans="1:1123" x14ac:dyDescent="0.25">
      <c r="A14" s="64">
        <f t="shared" si="3"/>
        <v>0</v>
      </c>
      <c r="B14" s="64">
        <f t="shared" si="4"/>
        <v>6</v>
      </c>
      <c r="C14" s="64">
        <f t="shared" si="5"/>
        <v>1</v>
      </c>
      <c r="D14" s="64">
        <f t="shared" si="6"/>
        <v>2</v>
      </c>
      <c r="E14" s="64">
        <f t="shared" si="7"/>
        <v>6</v>
      </c>
      <c r="F14" s="64">
        <f t="shared" si="0"/>
        <v>1</v>
      </c>
      <c r="G14" s="64">
        <f t="shared" si="1"/>
        <v>1</v>
      </c>
      <c r="H14" s="64">
        <f t="shared" si="2"/>
        <v>2021</v>
      </c>
      <c r="I14" s="80" t="str">
        <f>IFERROR(VLOOKUP(D14,Sheet2!A:B,2,0),"")</f>
        <v>J19-0192</v>
      </c>
      <c r="J14" s="64" t="str">
        <f>IFERROR(IF(I14&lt;&gt;"",VLOOKUP(I14,Sheet2!B:C,2,0),""),"")</f>
        <v>MOCD 192</v>
      </c>
      <c r="K14" s="64" t="str">
        <f>IFERROR( IF(I14&lt;&gt;"", HLOOKUP(L$2+$A14,Sheet2!BX:NK,2,0),""),"")</f>
        <v>1-15 Jan 21</v>
      </c>
      <c r="L14">
        <f>IF(OR(HLOOKUP(L$2+$A14,Sheet2!BX:NK,$B14,0),HLOOKUP(L$2+$A14,Sheet2!BX:NK,$B14,0)&lt;&gt;""),HLOOKUP(L$2+$A14,Sheet2!BX:NK,$B14,0),"")</f>
        <v>905471</v>
      </c>
      <c r="M14">
        <f>IF(OR(HLOOKUP(M$2+$A14,Sheet2!BY:NL,$B14,0),HLOOKUP(M$2+$A14,Sheet2!BY:NL,$B14,0)&lt;&gt;""),HLOOKUP(M$2+$A14,Sheet2!BY:NL,$B14,0),"")</f>
        <v>103549</v>
      </c>
      <c r="N14">
        <f>IF(OR(HLOOKUP(N$2+$A14,Sheet2!BZ:NM,$B14,0),HLOOKUP(N$2+$A14,Sheet2!BZ:NM,$B14,0)&lt;&gt;""),HLOOKUP(N$2+$A14,Sheet2!BZ:NM,$B14,0),"")</f>
        <v>8700</v>
      </c>
      <c r="O14">
        <f>IF(OR(HLOOKUP(O$2+$A14,Sheet2!CA:NN,$B14,0),HLOOKUP(O$2+$A14,Sheet2!CA:NN,$B14,0)&lt;&gt;""),HLOOKUP(O$2+$A14,Sheet2!CA:NN,$B14,0),"")</f>
        <v>431680</v>
      </c>
      <c r="P14">
        <f>IF(OR(HLOOKUP(P$2+$A14,Sheet2!CB:NO,$B14,0),HLOOKUP(P$2+$A14,Sheet2!CB:NO,$B14,0)&lt;&gt;""),HLOOKUP(P$2+$A14,Sheet2!CB:NO,$B14,0),"")</f>
        <v>27270</v>
      </c>
      <c r="Q14">
        <f>IF(OR(HLOOKUP(Q$2+$A14,Sheet2!CC:NO,$B14,0),HLOOKUP(Q$2+$A14,Sheet2!CC:NO,$B14,0)&lt;&gt;""),HLOOKUP(Q$2+$A14,Sheet2!CC:NO,$B14,0),"")</f>
        <v>136</v>
      </c>
    </row>
    <row r="15" spans="1:1123" x14ac:dyDescent="0.25">
      <c r="A15" s="64">
        <f t="shared" si="3"/>
        <v>6</v>
      </c>
      <c r="B15" s="64">
        <f t="shared" si="4"/>
        <v>6</v>
      </c>
      <c r="C15" s="64">
        <f t="shared" si="5"/>
        <v>2</v>
      </c>
      <c r="D15" s="64">
        <f t="shared" si="6"/>
        <v>2</v>
      </c>
      <c r="E15" s="64">
        <f t="shared" si="7"/>
        <v>6</v>
      </c>
      <c r="F15" s="64">
        <f t="shared" si="0"/>
        <v>2</v>
      </c>
      <c r="G15" s="64">
        <f t="shared" si="1"/>
        <v>1</v>
      </c>
      <c r="H15" s="64">
        <f t="shared" si="2"/>
        <v>2021</v>
      </c>
      <c r="I15" s="80" t="str">
        <f>IFERROR(VLOOKUP(D15,Sheet2!A:B,2,0),"")</f>
        <v>J19-0192</v>
      </c>
      <c r="J15" s="64" t="str">
        <f>IFERROR(IF(I15&lt;&gt;"",VLOOKUP(I15,Sheet2!B:C,2,0),""),"")</f>
        <v>MOCD 192</v>
      </c>
      <c r="K15" s="64" t="str">
        <f>IFERROR( IF(I15&lt;&gt;"", HLOOKUP(L$2+$A15,Sheet2!BX:NK,2,0),""),"")</f>
        <v>16-31 Jan 21</v>
      </c>
      <c r="L15">
        <f>IF(OR(HLOOKUP(L$2+$A15,Sheet2!BX:NK,$B15,0),HLOOKUP(L$2+$A15,Sheet2!BX:NK,$B15,0)&lt;&gt;""),HLOOKUP(L$2+$A15,Sheet2!BX:NK,$B15,0),"")</f>
        <v>709006</v>
      </c>
      <c r="M15">
        <f>IF(OR(HLOOKUP(M$2+$A15,Sheet2!BY:NL,$B15,0),HLOOKUP(M$2+$A15,Sheet2!BY:NL,$B15,0)&lt;&gt;""),HLOOKUP(M$2+$A15,Sheet2!BY:NL,$B15,0),"")</f>
        <v>260902</v>
      </c>
      <c r="N15">
        <f>IF(OR(HLOOKUP(N$2+$A15,Sheet2!BZ:NM,$B15,0),HLOOKUP(N$2+$A15,Sheet2!BZ:NM,$B15,0)&lt;&gt;""),HLOOKUP(N$2+$A15,Sheet2!BZ:NM,$B15,0),"")</f>
        <v>10100</v>
      </c>
      <c r="O15">
        <f>IF(OR(HLOOKUP(O$2+$A15,Sheet2!CA:NN,$B15,0),HLOOKUP(O$2+$A15,Sheet2!CA:NN,$B15,0)&lt;&gt;""),HLOOKUP(O$2+$A15,Sheet2!CA:NN,$B15,0),"")</f>
        <v>284150</v>
      </c>
      <c r="P15">
        <f>IF(OR(HLOOKUP(P$2+$A15,Sheet2!CB:NO,$B15,0),HLOOKUP(P$2+$A15,Sheet2!CB:NO,$B15,0)&lt;&gt;""),HLOOKUP(P$2+$A15,Sheet2!CB:NO,$B15,0),"")</f>
        <v>19148</v>
      </c>
      <c r="Q15">
        <f>IF(OR(HLOOKUP(Q$2+$A15,Sheet2!CC:NO,$B15,0),HLOOKUP(Q$2+$A15,Sheet2!CC:NO,$B15,0)&lt;&gt;""),HLOOKUP(Q$2+$A15,Sheet2!CC:NO,$B15,0),"")</f>
        <v>108</v>
      </c>
    </row>
    <row r="16" spans="1:1123" x14ac:dyDescent="0.25">
      <c r="A16" s="64">
        <f t="shared" si="3"/>
        <v>12</v>
      </c>
      <c r="B16" s="64">
        <f t="shared" si="4"/>
        <v>6</v>
      </c>
      <c r="C16" s="64">
        <f t="shared" si="5"/>
        <v>3</v>
      </c>
      <c r="D16" s="64">
        <f t="shared" si="6"/>
        <v>2</v>
      </c>
      <c r="E16" s="64">
        <f t="shared" si="7"/>
        <v>6</v>
      </c>
      <c r="F16" s="64">
        <f t="shared" si="0"/>
        <v>1</v>
      </c>
      <c r="G16" s="64">
        <f t="shared" si="1"/>
        <v>2</v>
      </c>
      <c r="H16" s="64">
        <f t="shared" si="2"/>
        <v>2021</v>
      </c>
      <c r="I16" s="80" t="str">
        <f>IFERROR(VLOOKUP(D16,Sheet2!A:B,2,0),"")</f>
        <v>J19-0192</v>
      </c>
      <c r="J16" s="64" t="str">
        <f>IFERROR(IF(I16&lt;&gt;"",VLOOKUP(I16,Sheet2!B:C,2,0),""),"")</f>
        <v>MOCD 192</v>
      </c>
      <c r="K16" s="64" t="str">
        <f>IFERROR( IF(I16&lt;&gt;"", HLOOKUP(L$2+$A16,Sheet2!BX:NK,2,0),""),"")</f>
        <v>1-15 Feb 21</v>
      </c>
      <c r="L16">
        <f>IF(OR(HLOOKUP(L$2+$A16,Sheet2!BX:NK,$B16,0),HLOOKUP(L$2+$A16,Sheet2!BX:NK,$B16,0)&lt;&gt;""),HLOOKUP(L$2+$A16,Sheet2!BX:NK,$B16,0),"")</f>
        <v>374002</v>
      </c>
      <c r="M16">
        <f>IF(OR(HLOOKUP(M$2+$A16,Sheet2!BY:NL,$B16,0),HLOOKUP(M$2+$A16,Sheet2!BY:NL,$B16,0)&lt;&gt;""),HLOOKUP(M$2+$A16,Sheet2!BY:NL,$B16,0),"")</f>
        <v>48339</v>
      </c>
      <c r="N16">
        <f>IF(OR(HLOOKUP(N$2+$A16,Sheet2!BZ:NM,$B16,0),HLOOKUP(N$2+$A16,Sheet2!BZ:NM,$B16,0)&lt;&gt;""),HLOOKUP(N$2+$A16,Sheet2!BZ:NM,$B16,0),"")</f>
        <v>7350</v>
      </c>
      <c r="O16">
        <f>IF(OR(HLOOKUP(O$2+$A16,Sheet2!CA:NN,$B16,0),HLOOKUP(O$2+$A16,Sheet2!CA:NN,$B16,0)&lt;&gt;""),HLOOKUP(O$2+$A16,Sheet2!CA:NN,$B16,0),"")</f>
        <v>3600</v>
      </c>
      <c r="P16">
        <f>IF(OR(HLOOKUP(P$2+$A16,Sheet2!CB:NO,$B16,0),HLOOKUP(P$2+$A16,Sheet2!CB:NO,$B16,0)&lt;&gt;""),HLOOKUP(P$2+$A16,Sheet2!CB:NO,$B16,0),"")</f>
        <v>2134</v>
      </c>
      <c r="Q16">
        <f>IF(OR(HLOOKUP(Q$2+$A16,Sheet2!CC:NO,$B16,0),HLOOKUP(Q$2+$A16,Sheet2!CC:NO,$B16,0)&lt;&gt;""),HLOOKUP(Q$2+$A16,Sheet2!CC:NO,$B16,0),"")</f>
        <v>82</v>
      </c>
    </row>
    <row r="17" spans="1:17" x14ac:dyDescent="0.25">
      <c r="A17" s="64">
        <f t="shared" si="3"/>
        <v>18</v>
      </c>
      <c r="B17" s="64">
        <f t="shared" si="4"/>
        <v>6</v>
      </c>
      <c r="C17" s="64">
        <f t="shared" si="5"/>
        <v>4</v>
      </c>
      <c r="D17" s="64">
        <f t="shared" si="6"/>
        <v>2</v>
      </c>
      <c r="E17" s="64">
        <f t="shared" si="7"/>
        <v>6</v>
      </c>
      <c r="F17" s="64">
        <f t="shared" si="0"/>
        <v>2</v>
      </c>
      <c r="G17" s="64">
        <f t="shared" si="1"/>
        <v>2</v>
      </c>
      <c r="H17" s="64">
        <f t="shared" si="2"/>
        <v>2021</v>
      </c>
      <c r="I17" s="80" t="str">
        <f>IFERROR(VLOOKUP(D17,Sheet2!A:B,2,0),"")</f>
        <v>J19-0192</v>
      </c>
      <c r="J17" s="64" t="str">
        <f>IFERROR(IF(I17&lt;&gt;"",VLOOKUP(I17,Sheet2!B:C,2,0),""),"")</f>
        <v>MOCD 192</v>
      </c>
      <c r="K17" s="64" t="str">
        <f>IFERROR( IF(I17&lt;&gt;"", HLOOKUP(L$2+$A17,Sheet2!BX:NK,2,0),""),"")</f>
        <v>16-28 Feb 21</v>
      </c>
      <c r="L17">
        <f>IF(OR(HLOOKUP(L$2+$A17,Sheet2!BX:NK,$B17,0),HLOOKUP(L$2+$A17,Sheet2!BX:NK,$B17,0)&lt;&gt;""),HLOOKUP(L$2+$A17,Sheet2!BX:NK,$B17,0),"")</f>
        <v>373196</v>
      </c>
      <c r="M17">
        <f>IF(OR(HLOOKUP(M$2+$A17,Sheet2!BY:NL,$B17,0),HLOOKUP(M$2+$A17,Sheet2!BY:NL,$B17,0)&lt;&gt;""),HLOOKUP(M$2+$A17,Sheet2!BY:NL,$B17,0),"")</f>
        <v>69263</v>
      </c>
      <c r="N17">
        <f>IF(OR(HLOOKUP(N$2+$A17,Sheet2!BZ:NM,$B17,0),HLOOKUP(N$2+$A17,Sheet2!BZ:NM,$B17,0)&lt;&gt;""),HLOOKUP(N$2+$A17,Sheet2!BZ:NM,$B17,0),"")</f>
        <v>7500</v>
      </c>
      <c r="O17">
        <f>IF(OR(HLOOKUP(O$2+$A17,Sheet2!CA:NN,$B17,0),HLOOKUP(O$2+$A17,Sheet2!CA:NN,$B17,0)&lt;&gt;""),HLOOKUP(O$2+$A17,Sheet2!CA:NN,$B17,0),"")</f>
        <v>811450</v>
      </c>
      <c r="P17">
        <f>IF(OR(HLOOKUP(P$2+$A17,Sheet2!CB:NO,$B17,0),HLOOKUP(P$2+$A17,Sheet2!CB:NO,$B17,0)&lt;&gt;""),HLOOKUP(P$2+$A17,Sheet2!CB:NO,$B17,0),"")</f>
        <v>1758</v>
      </c>
      <c r="Q17">
        <f>IF(OR(HLOOKUP(Q$2+$A17,Sheet2!CC:NO,$B17,0),HLOOKUP(Q$2+$A17,Sheet2!CC:NO,$B17,0)&lt;&gt;""),HLOOKUP(Q$2+$A17,Sheet2!CC:NO,$B17,0),"")</f>
        <v>76</v>
      </c>
    </row>
    <row r="18" spans="1:17" x14ac:dyDescent="0.25">
      <c r="A18" s="64">
        <f t="shared" si="3"/>
        <v>24</v>
      </c>
      <c r="B18" s="64">
        <f t="shared" si="4"/>
        <v>6</v>
      </c>
      <c r="C18" s="64">
        <f t="shared" si="5"/>
        <v>5</v>
      </c>
      <c r="D18" s="64">
        <f t="shared" si="6"/>
        <v>2</v>
      </c>
      <c r="E18" s="64">
        <f t="shared" si="7"/>
        <v>6</v>
      </c>
      <c r="F18" s="64">
        <f t="shared" si="0"/>
        <v>1</v>
      </c>
      <c r="G18" s="64">
        <f t="shared" si="1"/>
        <v>3</v>
      </c>
      <c r="H18" s="64">
        <f t="shared" si="2"/>
        <v>2021</v>
      </c>
      <c r="I18" s="80" t="str">
        <f>IFERROR(VLOOKUP(D18,Sheet2!A:B,2,0),"")</f>
        <v>J19-0192</v>
      </c>
      <c r="J18" s="64" t="str">
        <f>IFERROR(IF(I18&lt;&gt;"",VLOOKUP(I18,Sheet2!B:C,2,0),""),"")</f>
        <v>MOCD 192</v>
      </c>
      <c r="K18" s="64" t="str">
        <f>IFERROR( IF(I18&lt;&gt;"", HLOOKUP(L$2+$A18,Sheet2!BX:NK,2,0),""),"")</f>
        <v>1-15 Mar 2021</v>
      </c>
      <c r="L18">
        <f>IF(OR(HLOOKUP(L$2+$A18,Sheet2!BX:NK,$B18,0),HLOOKUP(L$2+$A18,Sheet2!BX:NK,$B18,0)&lt;&gt;""),HLOOKUP(L$2+$A18,Sheet2!BX:NK,$B18,0),"")</f>
        <v>209141</v>
      </c>
      <c r="M18">
        <f>IF(OR(HLOOKUP(M$2+$A18,Sheet2!BY:NL,$B18,0),HLOOKUP(M$2+$A18,Sheet2!BY:NL,$B18,0)&lt;&gt;""),HLOOKUP(M$2+$A18,Sheet2!BY:NL,$B18,0),"")</f>
        <v>5488</v>
      </c>
      <c r="N18">
        <f>IF(OR(HLOOKUP(N$2+$A18,Sheet2!BZ:NM,$B18,0),HLOOKUP(N$2+$A18,Sheet2!BZ:NM,$B18,0)&lt;&gt;""),HLOOKUP(N$2+$A18,Sheet2!BZ:NM,$B18,0),"")</f>
        <v>5000</v>
      </c>
      <c r="O18">
        <f>IF(OR(HLOOKUP(O$2+$A18,Sheet2!CA:NN,$B18,0),HLOOKUP(O$2+$A18,Sheet2!CA:NN,$B18,0)&lt;&gt;""),HLOOKUP(O$2+$A18,Sheet2!CA:NN,$B18,0),"")</f>
        <v>18900</v>
      </c>
      <c r="P18">
        <f>IF(OR(HLOOKUP(P$2+$A18,Sheet2!CB:NO,$B18,0),HLOOKUP(P$2+$A18,Sheet2!CB:NO,$B18,0)&lt;&gt;""),HLOOKUP(P$2+$A18,Sheet2!CB:NO,$B18,0),"")</f>
        <v>1049</v>
      </c>
      <c r="Q18">
        <f>IF(OR(HLOOKUP(Q$2+$A18,Sheet2!CC:NO,$B18,0),HLOOKUP(Q$2+$A18,Sheet2!CC:NO,$B18,0)&lt;&gt;""),HLOOKUP(Q$2+$A18,Sheet2!CC:NO,$B18,0),"")</f>
        <v>31</v>
      </c>
    </row>
    <row r="19" spans="1:17" x14ac:dyDescent="0.25">
      <c r="A19" s="64">
        <f t="shared" si="3"/>
        <v>30</v>
      </c>
      <c r="B19" s="64">
        <f t="shared" si="4"/>
        <v>6</v>
      </c>
      <c r="C19" s="64">
        <f t="shared" si="5"/>
        <v>6</v>
      </c>
      <c r="D19" s="64">
        <f t="shared" si="6"/>
        <v>2</v>
      </c>
      <c r="E19" s="64">
        <f t="shared" si="7"/>
        <v>6</v>
      </c>
      <c r="F19" s="64">
        <f t="shared" si="0"/>
        <v>2</v>
      </c>
      <c r="G19" s="64">
        <f t="shared" si="1"/>
        <v>3</v>
      </c>
      <c r="H19" s="64">
        <f t="shared" si="2"/>
        <v>2021</v>
      </c>
      <c r="I19" s="80" t="str">
        <f>IFERROR(VLOOKUP(D19,Sheet2!A:B,2,0),"")</f>
        <v>J19-0192</v>
      </c>
      <c r="J19" s="64" t="str">
        <f>IFERROR(IF(I19&lt;&gt;"",VLOOKUP(I19,Sheet2!B:C,2,0),""),"")</f>
        <v>MOCD 192</v>
      </c>
      <c r="K19" s="64" t="str">
        <f>IFERROR( IF(I19&lt;&gt;"", HLOOKUP(L$2+$A19,Sheet2!BX:NK,2,0),""),"")</f>
        <v>16-31 Mar 21</v>
      </c>
      <c r="L19">
        <f>IF(OR(HLOOKUP(L$2+$A19,Sheet2!BX:NK,$B19,0),HLOOKUP(L$2+$A19,Sheet2!BX:NK,$B19,0)&lt;&gt;""),HLOOKUP(L$2+$A19,Sheet2!BX:NK,$B19,0),"")</f>
        <v>204254</v>
      </c>
      <c r="M19" t="str">
        <f>IF(OR(HLOOKUP(M$2+$A19,Sheet2!BY:NL,$B19,0),HLOOKUP(M$2+$A19,Sheet2!BY:NL,$B19,0)&lt;&gt;""),HLOOKUP(M$2+$A19,Sheet2!BY:NL,$B19,0),"")</f>
        <v/>
      </c>
      <c r="N19">
        <f>IF(OR(HLOOKUP(N$2+$A19,Sheet2!BZ:NM,$B19,0),HLOOKUP(N$2+$A19,Sheet2!BZ:NM,$B19,0)&lt;&gt;""),HLOOKUP(N$2+$A19,Sheet2!BZ:NM,$B19,0),"")</f>
        <v>5900</v>
      </c>
      <c r="O19" t="str">
        <f>IF(OR(HLOOKUP(O$2+$A19,Sheet2!CA:NN,$B19,0),HLOOKUP(O$2+$A19,Sheet2!CA:NN,$B19,0)&lt;&gt;""),HLOOKUP(O$2+$A19,Sheet2!CA:NN,$B19,0),"")</f>
        <v/>
      </c>
      <c r="P19">
        <f>IF(OR(HLOOKUP(P$2+$A19,Sheet2!CB:NO,$B19,0),HLOOKUP(P$2+$A19,Sheet2!CB:NO,$B19,0)&lt;&gt;""),HLOOKUP(P$2+$A19,Sheet2!CB:NO,$B19,0),"")</f>
        <v>801</v>
      </c>
      <c r="Q19">
        <f>IF(OR(HLOOKUP(Q$2+$A19,Sheet2!CC:NO,$B19,0),HLOOKUP(Q$2+$A19,Sheet2!CC:NO,$B19,0)&lt;&gt;""),HLOOKUP(Q$2+$A19,Sheet2!CC:NO,$B19,0),"")</f>
        <v>27</v>
      </c>
    </row>
    <row r="20" spans="1:17" x14ac:dyDescent="0.25">
      <c r="A20" s="64">
        <f t="shared" si="3"/>
        <v>36</v>
      </c>
      <c r="B20" s="64">
        <f t="shared" si="4"/>
        <v>6</v>
      </c>
      <c r="C20" s="64">
        <f t="shared" si="5"/>
        <v>7</v>
      </c>
      <c r="D20" s="64">
        <f t="shared" si="6"/>
        <v>2</v>
      </c>
      <c r="E20" s="64">
        <f t="shared" si="7"/>
        <v>6</v>
      </c>
      <c r="F20" s="64">
        <f t="shared" si="0"/>
        <v>1</v>
      </c>
      <c r="G20" s="64">
        <f t="shared" si="1"/>
        <v>4</v>
      </c>
      <c r="H20" s="64">
        <f t="shared" si="2"/>
        <v>2021</v>
      </c>
      <c r="I20" s="80" t="str">
        <f>IFERROR(VLOOKUP(D20,Sheet2!A:B,2,0),"")</f>
        <v>J19-0192</v>
      </c>
      <c r="J20" s="64" t="str">
        <f>IFERROR(IF(I20&lt;&gt;"",VLOOKUP(I20,Sheet2!B:C,2,0),""),"")</f>
        <v>MOCD 192</v>
      </c>
      <c r="K20" s="64" t="str">
        <f>IFERROR( IF(I20&lt;&gt;"", HLOOKUP(L$2+$A20,Sheet2!BX:NK,2,0),""),"")</f>
        <v>1-15 April 21</v>
      </c>
      <c r="L20">
        <f>IF(OR(HLOOKUP(L$2+$A20,Sheet2!BX:NK,$B20,0),HLOOKUP(L$2+$A20,Sheet2!BX:NK,$B20,0)&lt;&gt;""),HLOOKUP(L$2+$A20,Sheet2!BX:NK,$B20,0),"")</f>
        <v>31460</v>
      </c>
      <c r="M20" t="str">
        <f>IF(OR(HLOOKUP(M$2+$A20,Sheet2!BY:NL,$B20,0),HLOOKUP(M$2+$A20,Sheet2!BY:NL,$B20,0)&lt;&gt;""),HLOOKUP(M$2+$A20,Sheet2!BY:NL,$B20,0),"")</f>
        <v/>
      </c>
      <c r="N20" t="str">
        <f>IF(OR(HLOOKUP(N$2+$A20,Sheet2!BZ:NM,$B20,0),HLOOKUP(N$2+$A20,Sheet2!BZ:NM,$B20,0)&lt;&gt;""),HLOOKUP(N$2+$A20,Sheet2!BZ:NM,$B20,0),"")</f>
        <v/>
      </c>
      <c r="O20" t="str">
        <f>IF(OR(HLOOKUP(O$2+$A20,Sheet2!CA:NN,$B20,0),HLOOKUP(O$2+$A20,Sheet2!CA:NN,$B20,0)&lt;&gt;""),HLOOKUP(O$2+$A20,Sheet2!CA:NN,$B20,0),"")</f>
        <v/>
      </c>
      <c r="P20">
        <f>IF(OR(HLOOKUP(P$2+$A20,Sheet2!CB:NO,$B20,0),HLOOKUP(P$2+$A20,Sheet2!CB:NO,$B20,0)&lt;&gt;""),HLOOKUP(P$2+$A20,Sheet2!CB:NO,$B20,0),"")</f>
        <v>1575</v>
      </c>
      <c r="Q20">
        <f>IF(OR(HLOOKUP(Q$2+$A20,Sheet2!CC:NO,$B20,0),HLOOKUP(Q$2+$A20,Sheet2!CC:NO,$B20,0)&lt;&gt;""),HLOOKUP(Q$2+$A20,Sheet2!CC:NO,$B20,0),"")</f>
        <v>4</v>
      </c>
    </row>
    <row r="21" spans="1:17" x14ac:dyDescent="0.25">
      <c r="A21" s="64">
        <f t="shared" si="3"/>
        <v>42</v>
      </c>
      <c r="B21" s="64">
        <f t="shared" si="4"/>
        <v>6</v>
      </c>
      <c r="C21" s="64">
        <f t="shared" si="5"/>
        <v>8</v>
      </c>
      <c r="D21" s="64">
        <f t="shared" si="6"/>
        <v>2</v>
      </c>
      <c r="E21" s="64">
        <f t="shared" si="7"/>
        <v>6</v>
      </c>
      <c r="F21" s="64">
        <f t="shared" si="0"/>
        <v>2</v>
      </c>
      <c r="G21" s="64">
        <f t="shared" si="1"/>
        <v>4</v>
      </c>
      <c r="H21" s="64">
        <f t="shared" si="2"/>
        <v>2021</v>
      </c>
      <c r="I21" s="80" t="str">
        <f>IFERROR(VLOOKUP(D21,Sheet2!A:B,2,0),"")</f>
        <v>J19-0192</v>
      </c>
      <c r="J21" s="64" t="str">
        <f>IFERROR(IF(I21&lt;&gt;"",VLOOKUP(I21,Sheet2!B:C,2,0),""),"")</f>
        <v>MOCD 192</v>
      </c>
      <c r="K21" s="64" t="str">
        <f>IFERROR( IF(I21&lt;&gt;"", HLOOKUP(L$2+$A21,Sheet2!BX:NK,2,0),""),"")</f>
        <v>16-30 April 21</v>
      </c>
      <c r="L21" t="str">
        <f>IF(OR(HLOOKUP(L$2+$A21,Sheet2!BX:NK,$B21,0),HLOOKUP(L$2+$A21,Sheet2!BX:NK,$B21,0)&lt;&gt;""),HLOOKUP(L$2+$A21,Sheet2!BX:NK,$B21,0),"")</f>
        <v/>
      </c>
      <c r="M21" t="str">
        <f>IF(OR(HLOOKUP(M$2+$A21,Sheet2!BY:NL,$B21,0),HLOOKUP(M$2+$A21,Sheet2!BY:NL,$B21,0)&lt;&gt;""),HLOOKUP(M$2+$A21,Sheet2!BY:NL,$B21,0),"")</f>
        <v/>
      </c>
      <c r="N21" t="str">
        <f>IF(OR(HLOOKUP(N$2+$A21,Sheet2!BZ:NM,$B21,0),HLOOKUP(N$2+$A21,Sheet2!BZ:NM,$B21,0)&lt;&gt;""),HLOOKUP(N$2+$A21,Sheet2!BZ:NM,$B21,0),"")</f>
        <v/>
      </c>
      <c r="O21" t="str">
        <f>IF(OR(HLOOKUP(O$2+$A21,Sheet2!CA:NN,$B21,0),HLOOKUP(O$2+$A21,Sheet2!CA:NN,$B21,0)&lt;&gt;""),HLOOKUP(O$2+$A21,Sheet2!CA:NN,$B21,0),"")</f>
        <v/>
      </c>
      <c r="P21" t="str">
        <f>IF(OR(HLOOKUP(P$2+$A21,Sheet2!CB:NO,$B21,0),HLOOKUP(P$2+$A21,Sheet2!CB:NO,$B21,0)&lt;&gt;""),HLOOKUP(P$2+$A21,Sheet2!CB:NO,$B21,0),"")</f>
        <v/>
      </c>
      <c r="Q21" t="str">
        <f>IF(OR(HLOOKUP(Q$2+$A21,Sheet2!CC:NO,$B21,0),HLOOKUP(Q$2+$A21,Sheet2!CC:NO,$B21,0)&lt;&gt;""),HLOOKUP(Q$2+$A21,Sheet2!CC:NO,$B21,0),"")</f>
        <v/>
      </c>
    </row>
    <row r="22" spans="1:17" x14ac:dyDescent="0.25">
      <c r="A22" s="64">
        <f t="shared" si="3"/>
        <v>48</v>
      </c>
      <c r="B22" s="64">
        <f t="shared" si="4"/>
        <v>6</v>
      </c>
      <c r="C22" s="64">
        <f t="shared" si="5"/>
        <v>9</v>
      </c>
      <c r="D22" s="64">
        <f t="shared" si="6"/>
        <v>2</v>
      </c>
      <c r="E22" s="64">
        <f t="shared" si="7"/>
        <v>6</v>
      </c>
      <c r="F22" s="64">
        <f t="shared" si="0"/>
        <v>1</v>
      </c>
      <c r="G22" s="64">
        <f t="shared" si="1"/>
        <v>5</v>
      </c>
      <c r="H22" s="64">
        <f t="shared" si="2"/>
        <v>2021</v>
      </c>
      <c r="I22" s="80" t="str">
        <f>IFERROR(VLOOKUP(D22,Sheet2!A:B,2,0),"")</f>
        <v>J19-0192</v>
      </c>
      <c r="J22" s="64" t="str">
        <f>IFERROR(IF(I22&lt;&gt;"",VLOOKUP(I22,Sheet2!B:C,2,0),""),"")</f>
        <v>MOCD 192</v>
      </c>
      <c r="K22" s="64" t="str">
        <f>IFERROR( IF(I22&lt;&gt;"", HLOOKUP(L$2+$A22,Sheet2!BX:NK,2,0),""),"")</f>
        <v>1-15 May 21</v>
      </c>
      <c r="L22" t="str">
        <f>IF(OR(HLOOKUP(L$2+$A22,Sheet2!BX:NK,$B22,0),HLOOKUP(L$2+$A22,Sheet2!BX:NK,$B22,0)&lt;&gt;""),HLOOKUP(L$2+$A22,Sheet2!BX:NK,$B22,0),"")</f>
        <v/>
      </c>
      <c r="M22" t="str">
        <f>IF(OR(HLOOKUP(M$2+$A22,Sheet2!BY:NL,$B22,0),HLOOKUP(M$2+$A22,Sheet2!BY:NL,$B22,0)&lt;&gt;""),HLOOKUP(M$2+$A22,Sheet2!BY:NL,$B22,0),"")</f>
        <v/>
      </c>
      <c r="N22" t="str">
        <f>IF(OR(HLOOKUP(N$2+$A22,Sheet2!BZ:NM,$B22,0),HLOOKUP(N$2+$A22,Sheet2!BZ:NM,$B22,0)&lt;&gt;""),HLOOKUP(N$2+$A22,Sheet2!BZ:NM,$B22,0),"")</f>
        <v/>
      </c>
      <c r="O22" t="str">
        <f>IF(OR(HLOOKUP(O$2+$A22,Sheet2!CA:NN,$B22,0),HLOOKUP(O$2+$A22,Sheet2!CA:NN,$B22,0)&lt;&gt;""),HLOOKUP(O$2+$A22,Sheet2!CA:NN,$B22,0),"")</f>
        <v/>
      </c>
      <c r="P22" t="str">
        <f>IF(OR(HLOOKUP(P$2+$A22,Sheet2!CB:NO,$B22,0),HLOOKUP(P$2+$A22,Sheet2!CB:NO,$B22,0)&lt;&gt;""),HLOOKUP(P$2+$A22,Sheet2!CB:NO,$B22,0),"")</f>
        <v/>
      </c>
      <c r="Q22" t="str">
        <f>IF(OR(HLOOKUP(Q$2+$A22,Sheet2!CC:NO,$B22,0),HLOOKUP(Q$2+$A22,Sheet2!CC:NO,$B22,0)&lt;&gt;""),HLOOKUP(Q$2+$A22,Sheet2!CC:NO,$B22,0),"")</f>
        <v/>
      </c>
    </row>
    <row r="23" spans="1:17" x14ac:dyDescent="0.25">
      <c r="A23" s="64">
        <f t="shared" si="3"/>
        <v>54</v>
      </c>
      <c r="B23" s="64">
        <f t="shared" si="4"/>
        <v>6</v>
      </c>
      <c r="C23" s="64">
        <f t="shared" si="5"/>
        <v>10</v>
      </c>
      <c r="D23" s="64">
        <f t="shared" si="6"/>
        <v>2</v>
      </c>
      <c r="E23" s="64">
        <f t="shared" si="7"/>
        <v>6</v>
      </c>
      <c r="F23" s="64">
        <f t="shared" si="0"/>
        <v>2</v>
      </c>
      <c r="G23" s="64">
        <f t="shared" si="1"/>
        <v>5</v>
      </c>
      <c r="H23" s="64">
        <f t="shared" si="2"/>
        <v>2021</v>
      </c>
      <c r="I23" s="80" t="str">
        <f>IFERROR(VLOOKUP(D23,Sheet2!A:B,2,0),"")</f>
        <v>J19-0192</v>
      </c>
      <c r="J23" s="64" t="str">
        <f>IFERROR(IF(I23&lt;&gt;"",VLOOKUP(I23,Sheet2!B:C,2,0),""),"")</f>
        <v>MOCD 192</v>
      </c>
      <c r="K23" s="64" t="str">
        <f>IFERROR( IF(I23&lt;&gt;"", HLOOKUP(L$2+$A23,Sheet2!BX:NK,2,0),""),"")</f>
        <v>16-31 May 21</v>
      </c>
      <c r="L23" t="str">
        <f>IF(OR(HLOOKUP(L$2+$A23,Sheet2!BX:NK,$B23,0),HLOOKUP(L$2+$A23,Sheet2!BX:NK,$B23,0)&lt;&gt;""),HLOOKUP(L$2+$A23,Sheet2!BX:NK,$B23,0),"")</f>
        <v/>
      </c>
      <c r="M23" t="str">
        <f>IF(OR(HLOOKUP(M$2+$A23,Sheet2!BY:NL,$B23,0),HLOOKUP(M$2+$A23,Sheet2!BY:NL,$B23,0)&lt;&gt;""),HLOOKUP(M$2+$A23,Sheet2!BY:NL,$B23,0),"")</f>
        <v/>
      </c>
      <c r="N23" t="str">
        <f>IF(OR(HLOOKUP(N$2+$A23,Sheet2!BZ:NM,$B23,0),HLOOKUP(N$2+$A23,Sheet2!BZ:NM,$B23,0)&lt;&gt;""),HLOOKUP(N$2+$A23,Sheet2!BZ:NM,$B23,0),"")</f>
        <v/>
      </c>
      <c r="O23" t="str">
        <f>IF(OR(HLOOKUP(O$2+$A23,Sheet2!CA:NN,$B23,0),HLOOKUP(O$2+$A23,Sheet2!CA:NN,$B23,0)&lt;&gt;""),HLOOKUP(O$2+$A23,Sheet2!CA:NN,$B23,0),"")</f>
        <v/>
      </c>
      <c r="P23" t="str">
        <f>IF(OR(HLOOKUP(P$2+$A23,Sheet2!CB:NO,$B23,0),HLOOKUP(P$2+$A23,Sheet2!CB:NO,$B23,0)&lt;&gt;""),HLOOKUP(P$2+$A23,Sheet2!CB:NO,$B23,0),"")</f>
        <v/>
      </c>
      <c r="Q23" t="str">
        <f>IF(OR(HLOOKUP(Q$2+$A23,Sheet2!CC:NO,$B23,0),HLOOKUP(Q$2+$A23,Sheet2!CC:NO,$B23,0)&lt;&gt;""),HLOOKUP(Q$2+$A23,Sheet2!CC:NO,$B23,0),"")</f>
        <v/>
      </c>
    </row>
    <row r="24" spans="1:17" x14ac:dyDescent="0.25">
      <c r="A24" s="64">
        <f t="shared" si="3"/>
        <v>0</v>
      </c>
      <c r="B24" s="64">
        <f t="shared" si="4"/>
        <v>7</v>
      </c>
      <c r="C24" s="64">
        <f t="shared" si="5"/>
        <v>1</v>
      </c>
      <c r="D24" s="64">
        <f t="shared" si="6"/>
        <v>3</v>
      </c>
      <c r="E24" s="64">
        <f t="shared" si="7"/>
        <v>11</v>
      </c>
      <c r="F24" s="64">
        <f t="shared" si="0"/>
        <v>1</v>
      </c>
      <c r="G24" s="64">
        <f t="shared" si="1"/>
        <v>1</v>
      </c>
      <c r="H24" s="64">
        <f t="shared" si="2"/>
        <v>2021</v>
      </c>
      <c r="I24" s="80" t="str">
        <f>IFERROR(VLOOKUP(D24,Sheet2!A:B,2,0),"")</f>
        <v>J19-0169</v>
      </c>
      <c r="J24" s="64" t="str">
        <f>IFERROR(IF(I24&lt;&gt;"",VLOOKUP(I24,Sheet2!B:C,2,0),""),"")</f>
        <v>TTCL</v>
      </c>
      <c r="K24" s="64" t="str">
        <f>IFERROR( IF(I24&lt;&gt;"", HLOOKUP(L$2+$A24,Sheet2!BX:NK,2,0),""),"")</f>
        <v>1-15 Jan 21</v>
      </c>
      <c r="L24">
        <f>IF(OR(HLOOKUP(L$2+$A24,Sheet2!BX:NK,$B24,0),HLOOKUP(L$2+$A24,Sheet2!BX:NK,$B24,0)&lt;&gt;""),HLOOKUP(L$2+$A24,Sheet2!BX:NK,$B24,0),"")</f>
        <v>358057</v>
      </c>
      <c r="M24">
        <f>IF(OR(HLOOKUP(M$2+$A24,Sheet2!BY:NL,$B24,0),HLOOKUP(M$2+$A24,Sheet2!BY:NL,$B24,0)&lt;&gt;""),HLOOKUP(M$2+$A24,Sheet2!BY:NL,$B24,0),"")</f>
        <v>108705</v>
      </c>
      <c r="N24">
        <f>IF(OR(HLOOKUP(N$2+$A24,Sheet2!BZ:NM,$B24,0),HLOOKUP(N$2+$A24,Sheet2!BZ:NM,$B24,0)&lt;&gt;""),HLOOKUP(N$2+$A24,Sheet2!BZ:NM,$B24,0),"")</f>
        <v>7100</v>
      </c>
      <c r="O24" t="str">
        <f>IF(OR(HLOOKUP(O$2+$A24,Sheet2!CA:NN,$B24,0),HLOOKUP(O$2+$A24,Sheet2!CA:NN,$B24,0)&lt;&gt;""),HLOOKUP(O$2+$A24,Sheet2!CA:NN,$B24,0),"")</f>
        <v/>
      </c>
      <c r="P24">
        <f>IF(OR(HLOOKUP(P$2+$A24,Sheet2!CB:NO,$B24,0),HLOOKUP(P$2+$A24,Sheet2!CB:NO,$B24,0)&lt;&gt;""),HLOOKUP(P$2+$A24,Sheet2!CB:NO,$B24,0),"")</f>
        <v>10744</v>
      </c>
      <c r="Q24">
        <f>IF(OR(HLOOKUP(Q$2+$A24,Sheet2!CC:NO,$B24,0),HLOOKUP(Q$2+$A24,Sheet2!CC:NO,$B24,0)&lt;&gt;""),HLOOKUP(Q$2+$A24,Sheet2!CC:NO,$B24,0),"")</f>
        <v>51</v>
      </c>
    </row>
    <row r="25" spans="1:17" x14ac:dyDescent="0.25">
      <c r="A25" s="64">
        <f t="shared" si="3"/>
        <v>6</v>
      </c>
      <c r="B25" s="64">
        <f t="shared" si="4"/>
        <v>7</v>
      </c>
      <c r="C25" s="64">
        <f t="shared" si="5"/>
        <v>2</v>
      </c>
      <c r="D25" s="64">
        <f t="shared" si="6"/>
        <v>3</v>
      </c>
      <c r="E25" s="64">
        <f t="shared" si="7"/>
        <v>11</v>
      </c>
      <c r="F25" s="64">
        <f t="shared" si="0"/>
        <v>2</v>
      </c>
      <c r="G25" s="64">
        <f t="shared" si="1"/>
        <v>1</v>
      </c>
      <c r="H25" s="64">
        <f t="shared" si="2"/>
        <v>2021</v>
      </c>
      <c r="I25" s="80" t="str">
        <f>IFERROR(VLOOKUP(D25,Sheet2!A:B,2,0),"")</f>
        <v>J19-0169</v>
      </c>
      <c r="J25" s="64" t="str">
        <f>IFERROR(IF(I25&lt;&gt;"",VLOOKUP(I25,Sheet2!B:C,2,0),""),"")</f>
        <v>TTCL</v>
      </c>
      <c r="K25" s="64" t="str">
        <f>IFERROR( IF(I25&lt;&gt;"", HLOOKUP(L$2+$A25,Sheet2!BX:NK,2,0),""),"")</f>
        <v>16-31 Jan 21</v>
      </c>
      <c r="L25">
        <f>IF(OR(HLOOKUP(L$2+$A25,Sheet2!BX:NK,$B25,0),HLOOKUP(L$2+$A25,Sheet2!BX:NK,$B25,0)&lt;&gt;""),HLOOKUP(L$2+$A25,Sheet2!BX:NK,$B25,0),"")</f>
        <v>380447</v>
      </c>
      <c r="M25">
        <f>IF(OR(HLOOKUP(M$2+$A25,Sheet2!BY:NL,$B25,0),HLOOKUP(M$2+$A25,Sheet2!BY:NL,$B25,0)&lt;&gt;""),HLOOKUP(M$2+$A25,Sheet2!BY:NL,$B25,0),"")</f>
        <v>18856</v>
      </c>
      <c r="N25">
        <f>IF(OR(HLOOKUP(N$2+$A25,Sheet2!BZ:NM,$B25,0),HLOOKUP(N$2+$A25,Sheet2!BZ:NM,$B25,0)&lt;&gt;""),HLOOKUP(N$2+$A25,Sheet2!BZ:NM,$B25,0),"")</f>
        <v>9300</v>
      </c>
      <c r="O25">
        <f>IF(OR(HLOOKUP(O$2+$A25,Sheet2!CA:NN,$B25,0),HLOOKUP(O$2+$A25,Sheet2!CA:NN,$B25,0)&lt;&gt;""),HLOOKUP(O$2+$A25,Sheet2!CA:NN,$B25,0),"")</f>
        <v>237670</v>
      </c>
      <c r="P25">
        <f>IF(OR(HLOOKUP(P$2+$A25,Sheet2!CB:NO,$B25,0),HLOOKUP(P$2+$A25,Sheet2!CB:NO,$B25,0)&lt;&gt;""),HLOOKUP(P$2+$A25,Sheet2!CB:NO,$B25,0),"")</f>
        <v>9521</v>
      </c>
      <c r="Q25">
        <f>IF(OR(HLOOKUP(Q$2+$A25,Sheet2!CC:NO,$B25,0),HLOOKUP(Q$2+$A25,Sheet2!CC:NO,$B25,0)&lt;&gt;""),HLOOKUP(Q$2+$A25,Sheet2!CC:NO,$B25,0),"")</f>
        <v>51</v>
      </c>
    </row>
    <row r="26" spans="1:17" x14ac:dyDescent="0.25">
      <c r="A26" s="64">
        <f t="shared" si="3"/>
        <v>12</v>
      </c>
      <c r="B26" s="64">
        <f t="shared" si="4"/>
        <v>7</v>
      </c>
      <c r="C26" s="64">
        <f t="shared" si="5"/>
        <v>3</v>
      </c>
      <c r="D26" s="64">
        <f t="shared" si="6"/>
        <v>3</v>
      </c>
      <c r="E26" s="64">
        <f t="shared" si="7"/>
        <v>11</v>
      </c>
      <c r="F26" s="64">
        <f t="shared" si="0"/>
        <v>1</v>
      </c>
      <c r="G26" s="64">
        <f t="shared" si="1"/>
        <v>2</v>
      </c>
      <c r="H26" s="64">
        <f t="shared" si="2"/>
        <v>2021</v>
      </c>
      <c r="I26" s="80" t="str">
        <f>IFERROR(VLOOKUP(D26,Sheet2!A:B,2,0),"")</f>
        <v>J19-0169</v>
      </c>
      <c r="J26" s="64" t="str">
        <f>IFERROR(IF(I26&lt;&gt;"",VLOOKUP(I26,Sheet2!B:C,2,0),""),"")</f>
        <v>TTCL</v>
      </c>
      <c r="K26" s="64" t="str">
        <f>IFERROR( IF(I26&lt;&gt;"", HLOOKUP(L$2+$A26,Sheet2!BX:NK,2,0),""),"")</f>
        <v>1-15 Feb 21</v>
      </c>
      <c r="L26">
        <f>IF(OR(HLOOKUP(L$2+$A26,Sheet2!BX:NK,$B26,0),HLOOKUP(L$2+$A26,Sheet2!BX:NK,$B26,0)&lt;&gt;""),HLOOKUP(L$2+$A26,Sheet2!BX:NK,$B26,0),"")</f>
        <v>138642</v>
      </c>
      <c r="M26">
        <f>IF(OR(HLOOKUP(M$2+$A26,Sheet2!BY:NL,$B26,0),HLOOKUP(M$2+$A26,Sheet2!BY:NL,$B26,0)&lt;&gt;""),HLOOKUP(M$2+$A26,Sheet2!BY:NL,$B26,0),"")</f>
        <v>10966</v>
      </c>
      <c r="N26">
        <f>IF(OR(HLOOKUP(N$2+$A26,Sheet2!BZ:NM,$B26,0),HLOOKUP(N$2+$A26,Sheet2!BZ:NM,$B26,0)&lt;&gt;""),HLOOKUP(N$2+$A26,Sheet2!BZ:NM,$B26,0),"")</f>
        <v>6800</v>
      </c>
      <c r="O26">
        <f>IF(OR(HLOOKUP(O$2+$A26,Sheet2!CA:NN,$B26,0),HLOOKUP(O$2+$A26,Sheet2!CA:NN,$B26,0)&lt;&gt;""),HLOOKUP(O$2+$A26,Sheet2!CA:NN,$B26,0),"")</f>
        <v>90900</v>
      </c>
      <c r="P26">
        <f>IF(OR(HLOOKUP(P$2+$A26,Sheet2!CB:NO,$B26,0),HLOOKUP(P$2+$A26,Sheet2!CB:NO,$B26,0)&lt;&gt;""),HLOOKUP(P$2+$A26,Sheet2!CB:NO,$B26,0),"")</f>
        <v>580</v>
      </c>
      <c r="Q26">
        <f>IF(OR(HLOOKUP(Q$2+$A26,Sheet2!CC:NO,$B26,0),HLOOKUP(Q$2+$A26,Sheet2!CC:NO,$B26,0)&lt;&gt;""),HLOOKUP(Q$2+$A26,Sheet2!CC:NO,$B26,0),"")</f>
        <v>15</v>
      </c>
    </row>
    <row r="27" spans="1:17" x14ac:dyDescent="0.25">
      <c r="A27" s="64">
        <f t="shared" si="3"/>
        <v>18</v>
      </c>
      <c r="B27" s="64">
        <f t="shared" si="4"/>
        <v>7</v>
      </c>
      <c r="C27" s="64">
        <f t="shared" si="5"/>
        <v>4</v>
      </c>
      <c r="D27" s="64">
        <f t="shared" si="6"/>
        <v>3</v>
      </c>
      <c r="E27" s="64">
        <f t="shared" si="7"/>
        <v>11</v>
      </c>
      <c r="F27" s="64">
        <f t="shared" si="0"/>
        <v>2</v>
      </c>
      <c r="G27" s="64">
        <f t="shared" si="1"/>
        <v>2</v>
      </c>
      <c r="H27" s="64">
        <f t="shared" si="2"/>
        <v>2021</v>
      </c>
      <c r="I27" s="80" t="str">
        <f>IFERROR(VLOOKUP(D27,Sheet2!A:B,2,0),"")</f>
        <v>J19-0169</v>
      </c>
      <c r="J27" s="64" t="str">
        <f>IFERROR(IF(I27&lt;&gt;"",VLOOKUP(I27,Sheet2!B:C,2,0),""),"")</f>
        <v>TTCL</v>
      </c>
      <c r="K27" s="64" t="str">
        <f>IFERROR( IF(I27&lt;&gt;"", HLOOKUP(L$2+$A27,Sheet2!BX:NK,2,0),""),"")</f>
        <v>16-28 Feb 21</v>
      </c>
      <c r="L27">
        <f>IF(OR(HLOOKUP(L$2+$A27,Sheet2!BX:NK,$B27,0),HLOOKUP(L$2+$A27,Sheet2!BX:NK,$B27,0)&lt;&gt;""),HLOOKUP(L$2+$A27,Sheet2!BX:NK,$B27,0),"")</f>
        <v>63904</v>
      </c>
      <c r="M27">
        <f>IF(OR(HLOOKUP(M$2+$A27,Sheet2!BY:NL,$B27,0),HLOOKUP(M$2+$A27,Sheet2!BY:NL,$B27,0)&lt;&gt;""),HLOOKUP(M$2+$A27,Sheet2!BY:NL,$B27,0),"")</f>
        <v>1148</v>
      </c>
      <c r="N27">
        <f>IF(OR(HLOOKUP(N$2+$A27,Sheet2!BZ:NM,$B27,0),HLOOKUP(N$2+$A27,Sheet2!BZ:NM,$B27,0)&lt;&gt;""),HLOOKUP(N$2+$A27,Sheet2!BZ:NM,$B27,0),"")</f>
        <v>3650</v>
      </c>
      <c r="O27">
        <f>IF(OR(HLOOKUP(O$2+$A27,Sheet2!CA:NN,$B27,0),HLOOKUP(O$2+$A27,Sheet2!CA:NN,$B27,0)&lt;&gt;""),HLOOKUP(O$2+$A27,Sheet2!CA:NN,$B27,0),"")</f>
        <v>65100</v>
      </c>
      <c r="P27">
        <f>IF(OR(HLOOKUP(P$2+$A27,Sheet2!CB:NO,$B27,0),HLOOKUP(P$2+$A27,Sheet2!CB:NO,$B27,0)&lt;&gt;""),HLOOKUP(P$2+$A27,Sheet2!CB:NO,$B27,0),"")</f>
        <v>284</v>
      </c>
      <c r="Q27">
        <f>IF(OR(HLOOKUP(Q$2+$A27,Sheet2!CC:NO,$B27,0),HLOOKUP(Q$2+$A27,Sheet2!CC:NO,$B27,0)&lt;&gt;""),HLOOKUP(Q$2+$A27,Sheet2!CC:NO,$B27,0),"")</f>
        <v>10</v>
      </c>
    </row>
    <row r="28" spans="1:17" x14ac:dyDescent="0.25">
      <c r="A28" s="64">
        <f t="shared" si="3"/>
        <v>24</v>
      </c>
      <c r="B28" s="64">
        <f t="shared" si="4"/>
        <v>7</v>
      </c>
      <c r="C28" s="64">
        <f t="shared" si="5"/>
        <v>5</v>
      </c>
      <c r="D28" s="64">
        <f t="shared" si="6"/>
        <v>3</v>
      </c>
      <c r="E28" s="64">
        <f t="shared" si="7"/>
        <v>11</v>
      </c>
      <c r="F28" s="64">
        <f t="shared" si="0"/>
        <v>1</v>
      </c>
      <c r="G28" s="64">
        <f t="shared" si="1"/>
        <v>3</v>
      </c>
      <c r="H28" s="64">
        <f t="shared" si="2"/>
        <v>2021</v>
      </c>
      <c r="I28" s="80" t="str">
        <f>IFERROR(VLOOKUP(D28,Sheet2!A:B,2,0),"")</f>
        <v>J19-0169</v>
      </c>
      <c r="J28" s="64" t="str">
        <f>IFERROR(IF(I28&lt;&gt;"",VLOOKUP(I28,Sheet2!B:C,2,0),""),"")</f>
        <v>TTCL</v>
      </c>
      <c r="K28" s="64" t="str">
        <f>IFERROR( IF(I28&lt;&gt;"", HLOOKUP(L$2+$A28,Sheet2!BX:NK,2,0),""),"")</f>
        <v>1-15 Mar 2021</v>
      </c>
      <c r="L28">
        <f>IF(OR(HLOOKUP(L$2+$A28,Sheet2!BX:NK,$B28,0),HLOOKUP(L$2+$A28,Sheet2!BX:NK,$B28,0)&lt;&gt;""),HLOOKUP(L$2+$A28,Sheet2!BX:NK,$B28,0),"")</f>
        <v>46180</v>
      </c>
      <c r="M28" t="str">
        <f>IF(OR(HLOOKUP(M$2+$A28,Sheet2!BY:NL,$B28,0),HLOOKUP(M$2+$A28,Sheet2!BY:NL,$B28,0)&lt;&gt;""),HLOOKUP(M$2+$A28,Sheet2!BY:NL,$B28,0),"")</f>
        <v/>
      </c>
      <c r="N28">
        <f>IF(OR(HLOOKUP(N$2+$A28,Sheet2!BZ:NM,$B28,0),HLOOKUP(N$2+$A28,Sheet2!BZ:NM,$B28,0)&lt;&gt;""),HLOOKUP(N$2+$A28,Sheet2!BZ:NM,$B28,0),"")</f>
        <v>3750</v>
      </c>
      <c r="O28" t="str">
        <f>IF(OR(HLOOKUP(O$2+$A28,Sheet2!CA:NN,$B28,0),HLOOKUP(O$2+$A28,Sheet2!CA:NN,$B28,0)&lt;&gt;""),HLOOKUP(O$2+$A28,Sheet2!CA:NN,$B28,0),"")</f>
        <v/>
      </c>
      <c r="P28">
        <f>IF(OR(HLOOKUP(P$2+$A28,Sheet2!CB:NO,$B28,0),HLOOKUP(P$2+$A28,Sheet2!CB:NO,$B28,0)&lt;&gt;""),HLOOKUP(P$2+$A28,Sheet2!CB:NO,$B28,0),"")</f>
        <v>232</v>
      </c>
      <c r="Q28">
        <f>IF(OR(HLOOKUP(Q$2+$A28,Sheet2!CC:NO,$B28,0),HLOOKUP(Q$2+$A28,Sheet2!CC:NO,$B28,0)&lt;&gt;""),HLOOKUP(Q$2+$A28,Sheet2!CC:NO,$B28,0),"")</f>
        <v>6</v>
      </c>
    </row>
    <row r="29" spans="1:17" x14ac:dyDescent="0.25">
      <c r="A29" s="64">
        <f t="shared" si="3"/>
        <v>30</v>
      </c>
      <c r="B29" s="64">
        <f t="shared" si="4"/>
        <v>7</v>
      </c>
      <c r="C29" s="64">
        <f t="shared" si="5"/>
        <v>6</v>
      </c>
      <c r="D29" s="64">
        <f t="shared" si="6"/>
        <v>3</v>
      </c>
      <c r="E29" s="64">
        <f t="shared" si="7"/>
        <v>11</v>
      </c>
      <c r="F29" s="64">
        <f t="shared" si="0"/>
        <v>2</v>
      </c>
      <c r="G29" s="64">
        <f t="shared" si="1"/>
        <v>3</v>
      </c>
      <c r="H29" s="64">
        <f t="shared" si="2"/>
        <v>2021</v>
      </c>
      <c r="I29" s="80" t="str">
        <f>IFERROR(VLOOKUP(D29,Sheet2!A:B,2,0),"")</f>
        <v>J19-0169</v>
      </c>
      <c r="J29" s="64" t="str">
        <f>IFERROR(IF(I29&lt;&gt;"",VLOOKUP(I29,Sheet2!B:C,2,0),""),"")</f>
        <v>TTCL</v>
      </c>
      <c r="K29" s="64" t="str">
        <f>IFERROR( IF(I29&lt;&gt;"", HLOOKUP(L$2+$A29,Sheet2!BX:NK,2,0),""),"")</f>
        <v>16-31 Mar 21</v>
      </c>
      <c r="L29">
        <f>IF(OR(HLOOKUP(L$2+$A29,Sheet2!BX:NK,$B29,0),HLOOKUP(L$2+$A29,Sheet2!BX:NK,$B29,0)&lt;&gt;""),HLOOKUP(L$2+$A29,Sheet2!BX:NK,$B29,0),"")</f>
        <v>49700</v>
      </c>
      <c r="M29">
        <f>IF(OR(HLOOKUP(M$2+$A29,Sheet2!BY:NL,$B29,0),HLOOKUP(M$2+$A29,Sheet2!BY:NL,$B29,0)&lt;&gt;""),HLOOKUP(M$2+$A29,Sheet2!BY:NL,$B29,0),"")</f>
        <v>94</v>
      </c>
      <c r="N29" t="str">
        <f>IF(OR(HLOOKUP(N$2+$A29,Sheet2!BZ:NM,$B29,0),HLOOKUP(N$2+$A29,Sheet2!BZ:NM,$B29,0)&lt;&gt;""),HLOOKUP(N$2+$A29,Sheet2!BZ:NM,$B29,0),"")</f>
        <v/>
      </c>
      <c r="O29">
        <f>IF(OR(HLOOKUP(O$2+$A29,Sheet2!CA:NN,$B29,0),HLOOKUP(O$2+$A29,Sheet2!CA:NN,$B29,0)&lt;&gt;""),HLOOKUP(O$2+$A29,Sheet2!CA:NN,$B29,0),"")</f>
        <v>57900</v>
      </c>
      <c r="P29">
        <f>IF(OR(HLOOKUP(P$2+$A29,Sheet2!CB:NO,$B29,0),HLOOKUP(P$2+$A29,Sheet2!CB:NO,$B29,0)&lt;&gt;""),HLOOKUP(P$2+$A29,Sheet2!CB:NO,$B29,0),"")</f>
        <v>188</v>
      </c>
      <c r="Q29">
        <f>IF(OR(HLOOKUP(Q$2+$A29,Sheet2!CC:NO,$B29,0),HLOOKUP(Q$2+$A29,Sheet2!CC:NO,$B29,0)&lt;&gt;""),HLOOKUP(Q$2+$A29,Sheet2!CC:NO,$B29,0),"")</f>
        <v>6</v>
      </c>
    </row>
    <row r="30" spans="1:17" x14ac:dyDescent="0.25">
      <c r="A30" s="64">
        <f t="shared" si="3"/>
        <v>36</v>
      </c>
      <c r="B30" s="64">
        <f t="shared" si="4"/>
        <v>7</v>
      </c>
      <c r="C30" s="64">
        <f t="shared" si="5"/>
        <v>7</v>
      </c>
      <c r="D30" s="64">
        <f t="shared" si="6"/>
        <v>3</v>
      </c>
      <c r="E30" s="64">
        <f t="shared" si="7"/>
        <v>11</v>
      </c>
      <c r="F30" s="64">
        <f t="shared" si="0"/>
        <v>1</v>
      </c>
      <c r="G30" s="64">
        <f t="shared" si="1"/>
        <v>4</v>
      </c>
      <c r="H30" s="64">
        <f t="shared" si="2"/>
        <v>2021</v>
      </c>
      <c r="I30" s="80" t="str">
        <f>IFERROR(VLOOKUP(D30,Sheet2!A:B,2,0),"")</f>
        <v>J19-0169</v>
      </c>
      <c r="J30" s="64" t="str">
        <f>IFERROR(IF(I30&lt;&gt;"",VLOOKUP(I30,Sheet2!B:C,2,0),""),"")</f>
        <v>TTCL</v>
      </c>
      <c r="K30" s="64" t="str">
        <f>IFERROR( IF(I30&lt;&gt;"", HLOOKUP(L$2+$A30,Sheet2!BX:NK,2,0),""),"")</f>
        <v>1-15 April 21</v>
      </c>
      <c r="L30" t="str">
        <f>IF(OR(HLOOKUP(L$2+$A30,Sheet2!BX:NK,$B30,0),HLOOKUP(L$2+$A30,Sheet2!BX:NK,$B30,0)&lt;&gt;""),HLOOKUP(L$2+$A30,Sheet2!BX:NK,$B30,0),"")</f>
        <v/>
      </c>
      <c r="M30" t="str">
        <f>IF(OR(HLOOKUP(M$2+$A30,Sheet2!BY:NL,$B30,0),HLOOKUP(M$2+$A30,Sheet2!BY:NL,$B30,0)&lt;&gt;""),HLOOKUP(M$2+$A30,Sheet2!BY:NL,$B30,0),"")</f>
        <v/>
      </c>
      <c r="N30" t="str">
        <f>IF(OR(HLOOKUP(N$2+$A30,Sheet2!BZ:NM,$B30,0),HLOOKUP(N$2+$A30,Sheet2!BZ:NM,$B30,0)&lt;&gt;""),HLOOKUP(N$2+$A30,Sheet2!BZ:NM,$B30,0),"")</f>
        <v/>
      </c>
      <c r="O30" t="str">
        <f>IF(OR(HLOOKUP(O$2+$A30,Sheet2!CA:NN,$B30,0),HLOOKUP(O$2+$A30,Sheet2!CA:NN,$B30,0)&lt;&gt;""),HLOOKUP(O$2+$A30,Sheet2!CA:NN,$B30,0),"")</f>
        <v/>
      </c>
      <c r="P30" t="str">
        <f>IF(OR(HLOOKUP(P$2+$A30,Sheet2!CB:NO,$B30,0),HLOOKUP(P$2+$A30,Sheet2!CB:NO,$B30,0)&lt;&gt;""),HLOOKUP(P$2+$A30,Sheet2!CB:NO,$B30,0),"")</f>
        <v/>
      </c>
      <c r="Q30" t="str">
        <f>IF(OR(HLOOKUP(Q$2+$A30,Sheet2!CC:NO,$B30,0),HLOOKUP(Q$2+$A30,Sheet2!CC:NO,$B30,0)&lt;&gt;""),HLOOKUP(Q$2+$A30,Sheet2!CC:NO,$B30,0),"")</f>
        <v/>
      </c>
    </row>
    <row r="31" spans="1:17" x14ac:dyDescent="0.25">
      <c r="A31" s="64">
        <f t="shared" si="3"/>
        <v>42</v>
      </c>
      <c r="B31" s="64">
        <f t="shared" si="4"/>
        <v>7</v>
      </c>
      <c r="C31" s="64">
        <f t="shared" si="5"/>
        <v>8</v>
      </c>
      <c r="D31" s="64">
        <f t="shared" si="6"/>
        <v>3</v>
      </c>
      <c r="E31" s="64">
        <f t="shared" si="7"/>
        <v>11</v>
      </c>
      <c r="F31" s="64">
        <f t="shared" si="0"/>
        <v>2</v>
      </c>
      <c r="G31" s="64">
        <f t="shared" si="1"/>
        <v>4</v>
      </c>
      <c r="H31" s="64">
        <f t="shared" si="2"/>
        <v>2021</v>
      </c>
      <c r="I31" s="80" t="str">
        <f>IFERROR(VLOOKUP(D31,Sheet2!A:B,2,0),"")</f>
        <v>J19-0169</v>
      </c>
      <c r="J31" s="64" t="str">
        <f>IFERROR(IF(I31&lt;&gt;"",VLOOKUP(I31,Sheet2!B:C,2,0),""),"")</f>
        <v>TTCL</v>
      </c>
      <c r="K31" s="64" t="str">
        <f>IFERROR( IF(I31&lt;&gt;"", HLOOKUP(L$2+$A31,Sheet2!BX:NK,2,0),""),"")</f>
        <v>16-30 April 21</v>
      </c>
      <c r="L31" t="str">
        <f>IF(OR(HLOOKUP(L$2+$A31,Sheet2!BX:NK,$B31,0),HLOOKUP(L$2+$A31,Sheet2!BX:NK,$B31,0)&lt;&gt;""),HLOOKUP(L$2+$A31,Sheet2!BX:NK,$B31,0),"")</f>
        <v/>
      </c>
      <c r="M31" t="str">
        <f>IF(OR(HLOOKUP(M$2+$A31,Sheet2!BY:NL,$B31,0),HLOOKUP(M$2+$A31,Sheet2!BY:NL,$B31,0)&lt;&gt;""),HLOOKUP(M$2+$A31,Sheet2!BY:NL,$B31,0),"")</f>
        <v/>
      </c>
      <c r="N31" t="str">
        <f>IF(OR(HLOOKUP(N$2+$A31,Sheet2!BZ:NM,$B31,0),HLOOKUP(N$2+$A31,Sheet2!BZ:NM,$B31,0)&lt;&gt;""),HLOOKUP(N$2+$A31,Sheet2!BZ:NM,$B31,0),"")</f>
        <v/>
      </c>
      <c r="O31" t="str">
        <f>IF(OR(HLOOKUP(O$2+$A31,Sheet2!CA:NN,$B31,0),HLOOKUP(O$2+$A31,Sheet2!CA:NN,$B31,0)&lt;&gt;""),HLOOKUP(O$2+$A31,Sheet2!CA:NN,$B31,0),"")</f>
        <v/>
      </c>
      <c r="P31" t="str">
        <f>IF(OR(HLOOKUP(P$2+$A31,Sheet2!CB:NO,$B31,0),HLOOKUP(P$2+$A31,Sheet2!CB:NO,$B31,0)&lt;&gt;""),HLOOKUP(P$2+$A31,Sheet2!CB:NO,$B31,0),"")</f>
        <v/>
      </c>
      <c r="Q31" t="str">
        <f>IF(OR(HLOOKUP(Q$2+$A31,Sheet2!CC:NO,$B31,0),HLOOKUP(Q$2+$A31,Sheet2!CC:NO,$B31,0)&lt;&gt;""),HLOOKUP(Q$2+$A31,Sheet2!CC:NO,$B31,0),"")</f>
        <v/>
      </c>
    </row>
    <row r="32" spans="1:17" x14ac:dyDescent="0.25">
      <c r="A32" s="64">
        <f t="shared" si="3"/>
        <v>48</v>
      </c>
      <c r="B32" s="64">
        <f t="shared" si="4"/>
        <v>7</v>
      </c>
      <c r="C32" s="64">
        <f t="shared" si="5"/>
        <v>9</v>
      </c>
      <c r="D32" s="64">
        <f t="shared" si="6"/>
        <v>3</v>
      </c>
      <c r="E32" s="64">
        <f t="shared" si="7"/>
        <v>11</v>
      </c>
      <c r="F32" s="64">
        <f t="shared" si="0"/>
        <v>1</v>
      </c>
      <c r="G32" s="64">
        <f t="shared" si="1"/>
        <v>5</v>
      </c>
      <c r="H32" s="64">
        <f t="shared" si="2"/>
        <v>2021</v>
      </c>
      <c r="I32" s="80" t="str">
        <f>IFERROR(VLOOKUP(D32,Sheet2!A:B,2,0),"")</f>
        <v>J19-0169</v>
      </c>
      <c r="J32" s="64" t="str">
        <f>IFERROR(IF(I32&lt;&gt;"",VLOOKUP(I32,Sheet2!B:C,2,0),""),"")</f>
        <v>TTCL</v>
      </c>
      <c r="K32" s="64" t="str">
        <f>IFERROR( IF(I32&lt;&gt;"", HLOOKUP(L$2+$A32,Sheet2!BX:NK,2,0),""),"")</f>
        <v>1-15 May 21</v>
      </c>
      <c r="L32" t="str">
        <f>IF(OR(HLOOKUP(L$2+$A32,Sheet2!BX:NK,$B32,0),HLOOKUP(L$2+$A32,Sheet2!BX:NK,$B32,0)&lt;&gt;""),HLOOKUP(L$2+$A32,Sheet2!BX:NK,$B32,0),"")</f>
        <v/>
      </c>
      <c r="M32" t="str">
        <f>IF(OR(HLOOKUP(M$2+$A32,Sheet2!BY:NL,$B32,0),HLOOKUP(M$2+$A32,Sheet2!BY:NL,$B32,0)&lt;&gt;""),HLOOKUP(M$2+$A32,Sheet2!BY:NL,$B32,0),"")</f>
        <v/>
      </c>
      <c r="N32" t="str">
        <f>IF(OR(HLOOKUP(N$2+$A32,Sheet2!BZ:NM,$B32,0),HLOOKUP(N$2+$A32,Sheet2!BZ:NM,$B32,0)&lt;&gt;""),HLOOKUP(N$2+$A32,Sheet2!BZ:NM,$B32,0),"")</f>
        <v/>
      </c>
      <c r="O32" t="str">
        <f>IF(OR(HLOOKUP(O$2+$A32,Sheet2!CA:NN,$B32,0),HLOOKUP(O$2+$A32,Sheet2!CA:NN,$B32,0)&lt;&gt;""),HLOOKUP(O$2+$A32,Sheet2!CA:NN,$B32,0),"")</f>
        <v/>
      </c>
      <c r="P32" t="str">
        <f>IF(OR(HLOOKUP(P$2+$A32,Sheet2!CB:NO,$B32,0),HLOOKUP(P$2+$A32,Sheet2!CB:NO,$B32,0)&lt;&gt;""),HLOOKUP(P$2+$A32,Sheet2!CB:NO,$B32,0),"")</f>
        <v/>
      </c>
      <c r="Q32" t="str">
        <f>IF(OR(HLOOKUP(Q$2+$A32,Sheet2!CC:NO,$B32,0),HLOOKUP(Q$2+$A32,Sheet2!CC:NO,$B32,0)&lt;&gt;""),HLOOKUP(Q$2+$A32,Sheet2!CC:NO,$B32,0),"")</f>
        <v/>
      </c>
    </row>
    <row r="33" spans="1:17" x14ac:dyDescent="0.25">
      <c r="A33" s="64">
        <f t="shared" si="3"/>
        <v>54</v>
      </c>
      <c r="B33" s="64">
        <f t="shared" si="4"/>
        <v>7</v>
      </c>
      <c r="C33" s="64">
        <f t="shared" si="5"/>
        <v>10</v>
      </c>
      <c r="D33" s="64">
        <f t="shared" si="6"/>
        <v>3</v>
      </c>
      <c r="E33" s="64">
        <f t="shared" si="7"/>
        <v>11</v>
      </c>
      <c r="F33" s="64">
        <f t="shared" si="0"/>
        <v>2</v>
      </c>
      <c r="G33" s="64">
        <f t="shared" si="1"/>
        <v>5</v>
      </c>
      <c r="H33" s="64">
        <f t="shared" si="2"/>
        <v>2021</v>
      </c>
      <c r="I33" s="80" t="str">
        <f>IFERROR(VLOOKUP(D33,Sheet2!A:B,2,0),"")</f>
        <v>J19-0169</v>
      </c>
      <c r="J33" s="64" t="str">
        <f>IFERROR(IF(I33&lt;&gt;"",VLOOKUP(I33,Sheet2!B:C,2,0),""),"")</f>
        <v>TTCL</v>
      </c>
      <c r="K33" s="64" t="str">
        <f>IFERROR( IF(I33&lt;&gt;"", HLOOKUP(L$2+$A33,Sheet2!BX:NK,2,0),""),"")</f>
        <v>16-31 May 21</v>
      </c>
      <c r="L33" t="str">
        <f>IF(OR(HLOOKUP(L$2+$A33,Sheet2!BX:NK,$B33,0),HLOOKUP(L$2+$A33,Sheet2!BX:NK,$B33,0)&lt;&gt;""),HLOOKUP(L$2+$A33,Sheet2!BX:NK,$B33,0),"")</f>
        <v/>
      </c>
      <c r="M33" t="str">
        <f>IF(OR(HLOOKUP(M$2+$A33,Sheet2!BY:NL,$B33,0),HLOOKUP(M$2+$A33,Sheet2!BY:NL,$B33,0)&lt;&gt;""),HLOOKUP(M$2+$A33,Sheet2!BY:NL,$B33,0),"")</f>
        <v/>
      </c>
      <c r="N33" t="str">
        <f>IF(OR(HLOOKUP(N$2+$A33,Sheet2!BZ:NM,$B33,0),HLOOKUP(N$2+$A33,Sheet2!BZ:NM,$B33,0)&lt;&gt;""),HLOOKUP(N$2+$A33,Sheet2!BZ:NM,$B33,0),"")</f>
        <v/>
      </c>
      <c r="O33" t="str">
        <f>IF(OR(HLOOKUP(O$2+$A33,Sheet2!CA:NN,$B33,0),HLOOKUP(O$2+$A33,Sheet2!CA:NN,$B33,0)&lt;&gt;""),HLOOKUP(O$2+$A33,Sheet2!CA:NN,$B33,0),"")</f>
        <v/>
      </c>
      <c r="P33" t="str">
        <f>IF(OR(HLOOKUP(P$2+$A33,Sheet2!CB:NO,$B33,0),HLOOKUP(P$2+$A33,Sheet2!CB:NO,$B33,0)&lt;&gt;""),HLOOKUP(P$2+$A33,Sheet2!CB:NO,$B33,0),"")</f>
        <v/>
      </c>
      <c r="Q33" t="str">
        <f>IF(OR(HLOOKUP(Q$2+$A33,Sheet2!CC:NO,$B33,0),HLOOKUP(Q$2+$A33,Sheet2!CC:NO,$B33,0)&lt;&gt;""),HLOOKUP(Q$2+$A33,Sheet2!CC:NO,$B33,0),"")</f>
        <v/>
      </c>
    </row>
    <row r="34" spans="1:17" x14ac:dyDescent="0.25">
      <c r="A34" s="64">
        <f t="shared" si="3"/>
        <v>0</v>
      </c>
      <c r="B34" s="64">
        <f t="shared" si="4"/>
        <v>8</v>
      </c>
      <c r="C34" s="64">
        <f t="shared" si="5"/>
        <v>1</v>
      </c>
      <c r="D34" s="64">
        <f t="shared" si="6"/>
        <v>4</v>
      </c>
      <c r="E34" s="64">
        <f t="shared" si="7"/>
        <v>16</v>
      </c>
      <c r="F34" s="64">
        <f t="shared" si="0"/>
        <v>1</v>
      </c>
      <c r="G34" s="64">
        <f t="shared" si="1"/>
        <v>1</v>
      </c>
      <c r="H34" s="64">
        <f t="shared" si="2"/>
        <v>2021</v>
      </c>
      <c r="I34" s="80" t="str">
        <f>IFERROR(VLOOKUP(D34,Sheet2!A:B,2,0),"")</f>
        <v>J19-1055</v>
      </c>
      <c r="J34" s="64" t="str">
        <f>IFERROR(IF(I34&lt;&gt;"",VLOOKUP(I34,Sheet2!B:C,2,0),""),"")</f>
        <v>SITE Ansell</v>
      </c>
      <c r="K34" s="64" t="str">
        <f>IFERROR( IF(I34&lt;&gt;"", HLOOKUP(L$2+$A34,Sheet2!BX:NK,2,0),""),"")</f>
        <v>1-15 Jan 21</v>
      </c>
      <c r="L34">
        <f>IF(OR(HLOOKUP(L$2+$A34,Sheet2!BX:NK,$B34,0),HLOOKUP(L$2+$A34,Sheet2!BX:NK,$B34,0)&lt;&gt;""),HLOOKUP(L$2+$A34,Sheet2!BX:NK,$B34,0),"")</f>
        <v>189210</v>
      </c>
      <c r="M34">
        <f>IF(OR(HLOOKUP(M$2+$A34,Sheet2!BY:NL,$B34,0),HLOOKUP(M$2+$A34,Sheet2!BY:NL,$B34,0)&lt;&gt;""),HLOOKUP(M$2+$A34,Sheet2!BY:NL,$B34,0),"")</f>
        <v>81636</v>
      </c>
      <c r="N34">
        <f>IF(OR(HLOOKUP(N$2+$A34,Sheet2!BZ:NM,$B34,0),HLOOKUP(N$2+$A34,Sheet2!BZ:NM,$B34,0)&lt;&gt;""),HLOOKUP(N$2+$A34,Sheet2!BZ:NM,$B34,0),"")</f>
        <v>14335</v>
      </c>
      <c r="O34">
        <f>IF(OR(HLOOKUP(O$2+$A34,Sheet2!CA:NN,$B34,0),HLOOKUP(O$2+$A34,Sheet2!CA:NN,$B34,0)&lt;&gt;""),HLOOKUP(O$2+$A34,Sheet2!CA:NN,$B34,0),"")</f>
        <v>46600</v>
      </c>
      <c r="P34">
        <f>IF(OR(HLOOKUP(P$2+$A34,Sheet2!CB:NO,$B34,0),HLOOKUP(P$2+$A34,Sheet2!CB:NO,$B34,0)&lt;&gt;""),HLOOKUP(P$2+$A34,Sheet2!CB:NO,$B34,0),"")</f>
        <v>7173</v>
      </c>
      <c r="Q34">
        <f>IF(OR(HLOOKUP(Q$2+$A34,Sheet2!CC:NO,$B34,0),HLOOKUP(Q$2+$A34,Sheet2!CC:NO,$B34,0)&lt;&gt;""),HLOOKUP(Q$2+$A34,Sheet2!CC:NO,$B34,0),"")</f>
        <v>30</v>
      </c>
    </row>
    <row r="35" spans="1:17" x14ac:dyDescent="0.25">
      <c r="A35" s="64">
        <f t="shared" si="3"/>
        <v>6</v>
      </c>
      <c r="B35" s="64">
        <f t="shared" si="4"/>
        <v>8</v>
      </c>
      <c r="C35" s="64">
        <f t="shared" si="5"/>
        <v>2</v>
      </c>
      <c r="D35" s="64">
        <f t="shared" si="6"/>
        <v>4</v>
      </c>
      <c r="E35" s="64">
        <f t="shared" si="7"/>
        <v>16</v>
      </c>
      <c r="F35" s="64">
        <f t="shared" si="0"/>
        <v>2</v>
      </c>
      <c r="G35" s="64">
        <f t="shared" si="1"/>
        <v>1</v>
      </c>
      <c r="H35" s="64">
        <f t="shared" si="2"/>
        <v>2021</v>
      </c>
      <c r="I35" s="80" t="str">
        <f>IFERROR(VLOOKUP(D35,Sheet2!A:B,2,0),"")</f>
        <v>J19-1055</v>
      </c>
      <c r="J35" s="64" t="str">
        <f>IFERROR(IF(I35&lt;&gt;"",VLOOKUP(I35,Sheet2!B:C,2,0),""),"")</f>
        <v>SITE Ansell</v>
      </c>
      <c r="K35" s="64" t="str">
        <f>IFERROR( IF(I35&lt;&gt;"", HLOOKUP(L$2+$A35,Sheet2!BX:NK,2,0),""),"")</f>
        <v>16-31 Jan 21</v>
      </c>
      <c r="L35">
        <f>IF(OR(HLOOKUP(L$2+$A35,Sheet2!BX:NK,$B35,0),HLOOKUP(L$2+$A35,Sheet2!BX:NK,$B35,0)&lt;&gt;""),HLOOKUP(L$2+$A35,Sheet2!BX:NK,$B35,0),"")</f>
        <v>204005</v>
      </c>
      <c r="M35">
        <f>IF(OR(HLOOKUP(M$2+$A35,Sheet2!BY:NL,$B35,0),HLOOKUP(M$2+$A35,Sheet2!BY:NL,$B35,0)&lt;&gt;""),HLOOKUP(M$2+$A35,Sheet2!BY:NL,$B35,0),"")</f>
        <v>96636</v>
      </c>
      <c r="N35">
        <f>IF(OR(HLOOKUP(N$2+$A35,Sheet2!BZ:NM,$B35,0),HLOOKUP(N$2+$A35,Sheet2!BZ:NM,$B35,0)&lt;&gt;""),HLOOKUP(N$2+$A35,Sheet2!BZ:NM,$B35,0),"")</f>
        <v>16027</v>
      </c>
      <c r="O35" t="str">
        <f>IF(OR(HLOOKUP(O$2+$A35,Sheet2!CA:NN,$B35,0),HLOOKUP(O$2+$A35,Sheet2!CA:NN,$B35,0)&lt;&gt;""),HLOOKUP(O$2+$A35,Sheet2!CA:NN,$B35,0),"")</f>
        <v/>
      </c>
      <c r="P35">
        <f>IF(OR(HLOOKUP(P$2+$A35,Sheet2!CB:NO,$B35,0),HLOOKUP(P$2+$A35,Sheet2!CB:NO,$B35,0)&lt;&gt;""),HLOOKUP(P$2+$A35,Sheet2!CB:NO,$B35,0),"")</f>
        <v>4988</v>
      </c>
      <c r="Q35">
        <f>IF(OR(HLOOKUP(Q$2+$A35,Sheet2!CC:NO,$B35,0),HLOOKUP(Q$2+$A35,Sheet2!CC:NO,$B35,0)&lt;&gt;""),HLOOKUP(Q$2+$A35,Sheet2!CC:NO,$B35,0),"")</f>
        <v>31</v>
      </c>
    </row>
    <row r="36" spans="1:17" x14ac:dyDescent="0.25">
      <c r="A36" s="64">
        <f t="shared" si="3"/>
        <v>12</v>
      </c>
      <c r="B36" s="64">
        <f t="shared" si="4"/>
        <v>8</v>
      </c>
      <c r="C36" s="64">
        <f t="shared" si="5"/>
        <v>3</v>
      </c>
      <c r="D36" s="64">
        <f t="shared" si="6"/>
        <v>4</v>
      </c>
      <c r="E36" s="64">
        <f t="shared" si="7"/>
        <v>16</v>
      </c>
      <c r="F36" s="64">
        <f t="shared" si="0"/>
        <v>1</v>
      </c>
      <c r="G36" s="64">
        <f t="shared" si="1"/>
        <v>2</v>
      </c>
      <c r="H36" s="64">
        <f t="shared" si="2"/>
        <v>2021</v>
      </c>
      <c r="I36" s="80" t="str">
        <f>IFERROR(VLOOKUP(D36,Sheet2!A:B,2,0),"")</f>
        <v>J19-1055</v>
      </c>
      <c r="J36" s="64" t="str">
        <f>IFERROR(IF(I36&lt;&gt;"",VLOOKUP(I36,Sheet2!B:C,2,0),""),"")</f>
        <v>SITE Ansell</v>
      </c>
      <c r="K36" s="64" t="str">
        <f>IFERROR( IF(I36&lt;&gt;"", HLOOKUP(L$2+$A36,Sheet2!BX:NK,2,0),""),"")</f>
        <v>1-15 Feb 21</v>
      </c>
      <c r="L36">
        <f>IF(OR(HLOOKUP(L$2+$A36,Sheet2!BX:NK,$B36,0),HLOOKUP(L$2+$A36,Sheet2!BX:NK,$B36,0)&lt;&gt;""),HLOOKUP(L$2+$A36,Sheet2!BX:NK,$B36,0),"")</f>
        <v>153245</v>
      </c>
      <c r="M36">
        <f>IF(OR(HLOOKUP(M$2+$A36,Sheet2!BY:NL,$B36,0),HLOOKUP(M$2+$A36,Sheet2!BY:NL,$B36,0)&lt;&gt;""),HLOOKUP(M$2+$A36,Sheet2!BY:NL,$B36,0),"")</f>
        <v>37202</v>
      </c>
      <c r="N36">
        <f>IF(OR(HLOOKUP(N$2+$A36,Sheet2!BZ:NM,$B36,0),HLOOKUP(N$2+$A36,Sheet2!BZ:NM,$B36,0)&lt;&gt;""),HLOOKUP(N$2+$A36,Sheet2!BZ:NM,$B36,0),"")</f>
        <v>16262</v>
      </c>
      <c r="O36" t="str">
        <f>IF(OR(HLOOKUP(O$2+$A36,Sheet2!CA:NN,$B36,0),HLOOKUP(O$2+$A36,Sheet2!CA:NN,$B36,0)&lt;&gt;""),HLOOKUP(O$2+$A36,Sheet2!CA:NN,$B36,0),"")</f>
        <v/>
      </c>
      <c r="P36">
        <f>IF(OR(HLOOKUP(P$2+$A36,Sheet2!CB:NO,$B36,0),HLOOKUP(P$2+$A36,Sheet2!CB:NO,$B36,0)&lt;&gt;""),HLOOKUP(P$2+$A36,Sheet2!CB:NO,$B36,0),"")</f>
        <v>1255</v>
      </c>
      <c r="Q36">
        <f>IF(OR(HLOOKUP(Q$2+$A36,Sheet2!CC:NO,$B36,0),HLOOKUP(Q$2+$A36,Sheet2!CC:NO,$B36,0)&lt;&gt;""),HLOOKUP(Q$2+$A36,Sheet2!CC:NO,$B36,0),"")</f>
        <v>33</v>
      </c>
    </row>
    <row r="37" spans="1:17" x14ac:dyDescent="0.25">
      <c r="A37" s="64">
        <f t="shared" si="3"/>
        <v>18</v>
      </c>
      <c r="B37" s="64">
        <f t="shared" si="4"/>
        <v>8</v>
      </c>
      <c r="C37" s="64">
        <f t="shared" si="5"/>
        <v>4</v>
      </c>
      <c r="D37" s="64">
        <f t="shared" si="6"/>
        <v>4</v>
      </c>
      <c r="E37" s="64">
        <f t="shared" si="7"/>
        <v>16</v>
      </c>
      <c r="F37" s="64">
        <f t="shared" si="0"/>
        <v>2</v>
      </c>
      <c r="G37" s="64">
        <f t="shared" si="1"/>
        <v>2</v>
      </c>
      <c r="H37" s="64">
        <f t="shared" si="2"/>
        <v>2021</v>
      </c>
      <c r="I37" s="80" t="str">
        <f>IFERROR(VLOOKUP(D37,Sheet2!A:B,2,0),"")</f>
        <v>J19-1055</v>
      </c>
      <c r="J37" s="64" t="str">
        <f>IFERROR(IF(I37&lt;&gt;"",VLOOKUP(I37,Sheet2!B:C,2,0),""),"")</f>
        <v>SITE Ansell</v>
      </c>
      <c r="K37" s="64" t="str">
        <f>IFERROR( IF(I37&lt;&gt;"", HLOOKUP(L$2+$A37,Sheet2!BX:NK,2,0),""),"")</f>
        <v>16-28 Feb 21</v>
      </c>
      <c r="L37" t="str">
        <f>IF(OR(HLOOKUP(L$2+$A37,Sheet2!BX:NK,$B37,0),HLOOKUP(L$2+$A37,Sheet2!BX:NK,$B37,0)&lt;&gt;""),HLOOKUP(L$2+$A37,Sheet2!BX:NK,$B37,0),"")</f>
        <v/>
      </c>
      <c r="M37" t="str">
        <f>IF(OR(HLOOKUP(M$2+$A37,Sheet2!BY:NL,$B37,0),HLOOKUP(M$2+$A37,Sheet2!BY:NL,$B37,0)&lt;&gt;""),HLOOKUP(M$2+$A37,Sheet2!BY:NL,$B37,0),"")</f>
        <v/>
      </c>
      <c r="N37" t="str">
        <f>IF(OR(HLOOKUP(N$2+$A37,Sheet2!BZ:NM,$B37,0),HLOOKUP(N$2+$A37,Sheet2!BZ:NM,$B37,0)&lt;&gt;""),HLOOKUP(N$2+$A37,Sheet2!BZ:NM,$B37,0),"")</f>
        <v/>
      </c>
      <c r="O37" t="str">
        <f>IF(OR(HLOOKUP(O$2+$A37,Sheet2!CA:NN,$B37,0),HLOOKUP(O$2+$A37,Sheet2!CA:NN,$B37,0)&lt;&gt;""),HLOOKUP(O$2+$A37,Sheet2!CA:NN,$B37,0),"")</f>
        <v/>
      </c>
      <c r="P37" t="str">
        <f>IF(OR(HLOOKUP(P$2+$A37,Sheet2!CB:NO,$B37,0),HLOOKUP(P$2+$A37,Sheet2!CB:NO,$B37,0)&lt;&gt;""),HLOOKUP(P$2+$A37,Sheet2!CB:NO,$B37,0),"")</f>
        <v/>
      </c>
      <c r="Q37" t="str">
        <f>IF(OR(HLOOKUP(Q$2+$A37,Sheet2!CC:NO,$B37,0),HLOOKUP(Q$2+$A37,Sheet2!CC:NO,$B37,0)&lt;&gt;""),HLOOKUP(Q$2+$A37,Sheet2!CC:NO,$B37,0),"")</f>
        <v/>
      </c>
    </row>
    <row r="38" spans="1:17" x14ac:dyDescent="0.25">
      <c r="A38" s="64">
        <f t="shared" si="3"/>
        <v>24</v>
      </c>
      <c r="B38" s="64">
        <f t="shared" si="4"/>
        <v>8</v>
      </c>
      <c r="C38" s="64">
        <f t="shared" si="5"/>
        <v>5</v>
      </c>
      <c r="D38" s="64">
        <f t="shared" si="6"/>
        <v>4</v>
      </c>
      <c r="E38" s="64">
        <f t="shared" si="7"/>
        <v>16</v>
      </c>
      <c r="F38" s="64">
        <f t="shared" si="0"/>
        <v>1</v>
      </c>
      <c r="G38" s="64">
        <f t="shared" si="1"/>
        <v>3</v>
      </c>
      <c r="H38" s="64">
        <f t="shared" si="2"/>
        <v>2021</v>
      </c>
      <c r="I38" s="80" t="str">
        <f>IFERROR(VLOOKUP(D38,Sheet2!A:B,2,0),"")</f>
        <v>J19-1055</v>
      </c>
      <c r="J38" s="64" t="str">
        <f>IFERROR(IF(I38&lt;&gt;"",VLOOKUP(I38,Sheet2!B:C,2,0),""),"")</f>
        <v>SITE Ansell</v>
      </c>
      <c r="K38" s="64" t="str">
        <f>IFERROR( IF(I38&lt;&gt;"", HLOOKUP(L$2+$A38,Sheet2!BX:NK,2,0),""),"")</f>
        <v>1-15 Mar 2021</v>
      </c>
      <c r="L38" t="str">
        <f>IF(OR(HLOOKUP(L$2+$A38,Sheet2!BX:NK,$B38,0),HLOOKUP(L$2+$A38,Sheet2!BX:NK,$B38,0)&lt;&gt;""),HLOOKUP(L$2+$A38,Sheet2!BX:NK,$B38,0),"")</f>
        <v/>
      </c>
      <c r="M38" t="str">
        <f>IF(OR(HLOOKUP(M$2+$A38,Sheet2!BY:NL,$B38,0),HLOOKUP(M$2+$A38,Sheet2!BY:NL,$B38,0)&lt;&gt;""),HLOOKUP(M$2+$A38,Sheet2!BY:NL,$B38,0),"")</f>
        <v/>
      </c>
      <c r="N38" t="str">
        <f>IF(OR(HLOOKUP(N$2+$A38,Sheet2!BZ:NM,$B38,0),HLOOKUP(N$2+$A38,Sheet2!BZ:NM,$B38,0)&lt;&gt;""),HLOOKUP(N$2+$A38,Sheet2!BZ:NM,$B38,0),"")</f>
        <v/>
      </c>
      <c r="O38">
        <f>IF(OR(HLOOKUP(O$2+$A38,Sheet2!CA:NN,$B38,0),HLOOKUP(O$2+$A38,Sheet2!CA:NN,$B38,0)&lt;&gt;""),HLOOKUP(O$2+$A38,Sheet2!CA:NN,$B38,0),"")</f>
        <v>40900</v>
      </c>
      <c r="P38" t="str">
        <f>IF(OR(HLOOKUP(P$2+$A38,Sheet2!CB:NO,$B38,0),HLOOKUP(P$2+$A38,Sheet2!CB:NO,$B38,0)&lt;&gt;""),HLOOKUP(P$2+$A38,Sheet2!CB:NO,$B38,0),"")</f>
        <v/>
      </c>
      <c r="Q38" t="str">
        <f>IF(OR(HLOOKUP(Q$2+$A38,Sheet2!CC:NO,$B38,0),HLOOKUP(Q$2+$A38,Sheet2!CC:NO,$B38,0)&lt;&gt;""),HLOOKUP(Q$2+$A38,Sheet2!CC:NO,$B38,0),"")</f>
        <v/>
      </c>
    </row>
    <row r="39" spans="1:17" x14ac:dyDescent="0.25">
      <c r="A39" s="64">
        <f t="shared" si="3"/>
        <v>30</v>
      </c>
      <c r="B39" s="64">
        <f t="shared" si="4"/>
        <v>8</v>
      </c>
      <c r="C39" s="64">
        <f t="shared" si="5"/>
        <v>6</v>
      </c>
      <c r="D39" s="64">
        <f t="shared" si="6"/>
        <v>4</v>
      </c>
      <c r="E39" s="64">
        <f t="shared" si="7"/>
        <v>16</v>
      </c>
      <c r="F39" s="64">
        <f t="shared" si="0"/>
        <v>2</v>
      </c>
      <c r="G39" s="64">
        <f t="shared" si="1"/>
        <v>3</v>
      </c>
      <c r="H39" s="64">
        <f t="shared" si="2"/>
        <v>2021</v>
      </c>
      <c r="I39" s="80" t="str">
        <f>IFERROR(VLOOKUP(D39,Sheet2!A:B,2,0),"")</f>
        <v>J19-1055</v>
      </c>
      <c r="J39" s="64" t="str">
        <f>IFERROR(IF(I39&lt;&gt;"",VLOOKUP(I39,Sheet2!B:C,2,0),""),"")</f>
        <v>SITE Ansell</v>
      </c>
      <c r="K39" s="64" t="str">
        <f>IFERROR( IF(I39&lt;&gt;"", HLOOKUP(L$2+$A39,Sheet2!BX:NK,2,0),""),"")</f>
        <v>16-31 Mar 21</v>
      </c>
      <c r="L39" t="str">
        <f>IF(OR(HLOOKUP(L$2+$A39,Sheet2!BX:NK,$B39,0),HLOOKUP(L$2+$A39,Sheet2!BX:NK,$B39,0)&lt;&gt;""),HLOOKUP(L$2+$A39,Sheet2!BX:NK,$B39,0),"")</f>
        <v/>
      </c>
      <c r="M39" t="str">
        <f>IF(OR(HLOOKUP(M$2+$A39,Sheet2!BY:NL,$B39,0),HLOOKUP(M$2+$A39,Sheet2!BY:NL,$B39,0)&lt;&gt;""),HLOOKUP(M$2+$A39,Sheet2!BY:NL,$B39,0),"")</f>
        <v/>
      </c>
      <c r="N39" t="str">
        <f>IF(OR(HLOOKUP(N$2+$A39,Sheet2!BZ:NM,$B39,0),HLOOKUP(N$2+$A39,Sheet2!BZ:NM,$B39,0)&lt;&gt;""),HLOOKUP(N$2+$A39,Sheet2!BZ:NM,$B39,0),"")</f>
        <v/>
      </c>
      <c r="O39" t="str">
        <f>IF(OR(HLOOKUP(O$2+$A39,Sheet2!CA:NN,$B39,0),HLOOKUP(O$2+$A39,Sheet2!CA:NN,$B39,0)&lt;&gt;""),HLOOKUP(O$2+$A39,Sheet2!CA:NN,$B39,0),"")</f>
        <v/>
      </c>
      <c r="P39" t="str">
        <f>IF(OR(HLOOKUP(P$2+$A39,Sheet2!CB:NO,$B39,0),HLOOKUP(P$2+$A39,Sheet2!CB:NO,$B39,0)&lt;&gt;""),HLOOKUP(P$2+$A39,Sheet2!CB:NO,$B39,0),"")</f>
        <v/>
      </c>
      <c r="Q39" t="str">
        <f>IF(OR(HLOOKUP(Q$2+$A39,Sheet2!CC:NO,$B39,0),HLOOKUP(Q$2+$A39,Sheet2!CC:NO,$B39,0)&lt;&gt;""),HLOOKUP(Q$2+$A39,Sheet2!CC:NO,$B39,0),"")</f>
        <v/>
      </c>
    </row>
    <row r="40" spans="1:17" x14ac:dyDescent="0.25">
      <c r="A40" s="64">
        <f t="shared" si="3"/>
        <v>36</v>
      </c>
      <c r="B40" s="64">
        <f t="shared" si="4"/>
        <v>8</v>
      </c>
      <c r="C40" s="64">
        <f t="shared" si="5"/>
        <v>7</v>
      </c>
      <c r="D40" s="64">
        <f t="shared" si="6"/>
        <v>4</v>
      </c>
      <c r="E40" s="64">
        <f t="shared" si="7"/>
        <v>16</v>
      </c>
      <c r="F40" s="64">
        <f t="shared" si="0"/>
        <v>1</v>
      </c>
      <c r="G40" s="64">
        <f t="shared" si="1"/>
        <v>4</v>
      </c>
      <c r="H40" s="64">
        <f t="shared" si="2"/>
        <v>2021</v>
      </c>
      <c r="I40" s="80" t="str">
        <f>IFERROR(VLOOKUP(D40,Sheet2!A:B,2,0),"")</f>
        <v>J19-1055</v>
      </c>
      <c r="J40" s="64" t="str">
        <f>IFERROR(IF(I40&lt;&gt;"",VLOOKUP(I40,Sheet2!B:C,2,0),""),"")</f>
        <v>SITE Ansell</v>
      </c>
      <c r="K40" s="64" t="str">
        <f>IFERROR( IF(I40&lt;&gt;"", HLOOKUP(L$2+$A40,Sheet2!BX:NK,2,0),""),"")</f>
        <v>1-15 April 21</v>
      </c>
      <c r="L40" t="str">
        <f>IF(OR(HLOOKUP(L$2+$A40,Sheet2!BX:NK,$B40,0),HLOOKUP(L$2+$A40,Sheet2!BX:NK,$B40,0)&lt;&gt;""),HLOOKUP(L$2+$A40,Sheet2!BX:NK,$B40,0),"")</f>
        <v/>
      </c>
      <c r="M40" t="str">
        <f>IF(OR(HLOOKUP(M$2+$A40,Sheet2!BY:NL,$B40,0),HLOOKUP(M$2+$A40,Sheet2!BY:NL,$B40,0)&lt;&gt;""),HLOOKUP(M$2+$A40,Sheet2!BY:NL,$B40,0),"")</f>
        <v/>
      </c>
      <c r="N40" t="str">
        <f>IF(OR(HLOOKUP(N$2+$A40,Sheet2!BZ:NM,$B40,0),HLOOKUP(N$2+$A40,Sheet2!BZ:NM,$B40,0)&lt;&gt;""),HLOOKUP(N$2+$A40,Sheet2!BZ:NM,$B40,0),"")</f>
        <v/>
      </c>
      <c r="O40" t="str">
        <f>IF(OR(HLOOKUP(O$2+$A40,Sheet2!CA:NN,$B40,0),HLOOKUP(O$2+$A40,Sheet2!CA:NN,$B40,0)&lt;&gt;""),HLOOKUP(O$2+$A40,Sheet2!CA:NN,$B40,0),"")</f>
        <v/>
      </c>
      <c r="P40" t="str">
        <f>IF(OR(HLOOKUP(P$2+$A40,Sheet2!CB:NO,$B40,0),HLOOKUP(P$2+$A40,Sheet2!CB:NO,$B40,0)&lt;&gt;""),HLOOKUP(P$2+$A40,Sheet2!CB:NO,$B40,0),"")</f>
        <v/>
      </c>
      <c r="Q40" t="str">
        <f>IF(OR(HLOOKUP(Q$2+$A40,Sheet2!CC:NO,$B40,0),HLOOKUP(Q$2+$A40,Sheet2!CC:NO,$B40,0)&lt;&gt;""),HLOOKUP(Q$2+$A40,Sheet2!CC:NO,$B40,0),"")</f>
        <v/>
      </c>
    </row>
    <row r="41" spans="1:17" x14ac:dyDescent="0.25">
      <c r="A41" s="64">
        <f t="shared" si="3"/>
        <v>42</v>
      </c>
      <c r="B41" s="64">
        <f t="shared" si="4"/>
        <v>8</v>
      </c>
      <c r="C41" s="64">
        <f t="shared" si="5"/>
        <v>8</v>
      </c>
      <c r="D41" s="64">
        <f t="shared" si="6"/>
        <v>4</v>
      </c>
      <c r="E41" s="64">
        <f t="shared" si="7"/>
        <v>16</v>
      </c>
      <c r="F41" s="64">
        <f t="shared" si="0"/>
        <v>2</v>
      </c>
      <c r="G41" s="64">
        <f t="shared" si="1"/>
        <v>4</v>
      </c>
      <c r="H41" s="64">
        <f t="shared" si="2"/>
        <v>2021</v>
      </c>
      <c r="I41" s="80" t="str">
        <f>IFERROR(VLOOKUP(D41,Sheet2!A:B,2,0),"")</f>
        <v>J19-1055</v>
      </c>
      <c r="J41" s="64" t="str">
        <f>IFERROR(IF(I41&lt;&gt;"",VLOOKUP(I41,Sheet2!B:C,2,0),""),"")</f>
        <v>SITE Ansell</v>
      </c>
      <c r="K41" s="64" t="str">
        <f>IFERROR( IF(I41&lt;&gt;"", HLOOKUP(L$2+$A41,Sheet2!BX:NK,2,0),""),"")</f>
        <v>16-30 April 21</v>
      </c>
      <c r="L41" t="str">
        <f>IF(OR(HLOOKUP(L$2+$A41,Sheet2!BX:NK,$B41,0),HLOOKUP(L$2+$A41,Sheet2!BX:NK,$B41,0)&lt;&gt;""),HLOOKUP(L$2+$A41,Sheet2!BX:NK,$B41,0),"")</f>
        <v/>
      </c>
      <c r="M41" t="str">
        <f>IF(OR(HLOOKUP(M$2+$A41,Sheet2!BY:NL,$B41,0),HLOOKUP(M$2+$A41,Sheet2!BY:NL,$B41,0)&lt;&gt;""),HLOOKUP(M$2+$A41,Sheet2!BY:NL,$B41,0),"")</f>
        <v/>
      </c>
      <c r="N41" t="str">
        <f>IF(OR(HLOOKUP(N$2+$A41,Sheet2!BZ:NM,$B41,0),HLOOKUP(N$2+$A41,Sheet2!BZ:NM,$B41,0)&lt;&gt;""),HLOOKUP(N$2+$A41,Sheet2!BZ:NM,$B41,0),"")</f>
        <v/>
      </c>
      <c r="O41" t="str">
        <f>IF(OR(HLOOKUP(O$2+$A41,Sheet2!CA:NN,$B41,0),HLOOKUP(O$2+$A41,Sheet2!CA:NN,$B41,0)&lt;&gt;""),HLOOKUP(O$2+$A41,Sheet2!CA:NN,$B41,0),"")</f>
        <v/>
      </c>
      <c r="P41" t="str">
        <f>IF(OR(HLOOKUP(P$2+$A41,Sheet2!CB:NO,$B41,0),HLOOKUP(P$2+$A41,Sheet2!CB:NO,$B41,0)&lt;&gt;""),HLOOKUP(P$2+$A41,Sheet2!CB:NO,$B41,0),"")</f>
        <v/>
      </c>
      <c r="Q41" t="str">
        <f>IF(OR(HLOOKUP(Q$2+$A41,Sheet2!CC:NO,$B41,0),HLOOKUP(Q$2+$A41,Sheet2!CC:NO,$B41,0)&lt;&gt;""),HLOOKUP(Q$2+$A41,Sheet2!CC:NO,$B41,0),"")</f>
        <v/>
      </c>
    </row>
    <row r="42" spans="1:17" x14ac:dyDescent="0.25">
      <c r="A42" s="64">
        <f t="shared" si="3"/>
        <v>48</v>
      </c>
      <c r="B42" s="64">
        <f t="shared" si="4"/>
        <v>8</v>
      </c>
      <c r="C42" s="64">
        <f t="shared" si="5"/>
        <v>9</v>
      </c>
      <c r="D42" s="64">
        <f t="shared" si="6"/>
        <v>4</v>
      </c>
      <c r="E42" s="64">
        <f t="shared" si="7"/>
        <v>16</v>
      </c>
      <c r="F42" s="64">
        <f t="shared" si="0"/>
        <v>1</v>
      </c>
      <c r="G42" s="64">
        <f t="shared" si="1"/>
        <v>5</v>
      </c>
      <c r="H42" s="64">
        <f t="shared" si="2"/>
        <v>2021</v>
      </c>
      <c r="I42" s="80" t="str">
        <f>IFERROR(VLOOKUP(D42,Sheet2!A:B,2,0),"")</f>
        <v>J19-1055</v>
      </c>
      <c r="J42" s="64" t="str">
        <f>IFERROR(IF(I42&lt;&gt;"",VLOOKUP(I42,Sheet2!B:C,2,0),""),"")</f>
        <v>SITE Ansell</v>
      </c>
      <c r="K42" s="64" t="str">
        <f>IFERROR( IF(I42&lt;&gt;"", HLOOKUP(L$2+$A42,Sheet2!BX:NK,2,0),""),"")</f>
        <v>1-15 May 21</v>
      </c>
      <c r="L42" t="str">
        <f>IF(OR(HLOOKUP(L$2+$A42,Sheet2!BX:NK,$B42,0),HLOOKUP(L$2+$A42,Sheet2!BX:NK,$B42,0)&lt;&gt;""),HLOOKUP(L$2+$A42,Sheet2!BX:NK,$B42,0),"")</f>
        <v/>
      </c>
      <c r="M42" t="str">
        <f>IF(OR(HLOOKUP(M$2+$A42,Sheet2!BY:NL,$B42,0),HLOOKUP(M$2+$A42,Sheet2!BY:NL,$B42,0)&lt;&gt;""),HLOOKUP(M$2+$A42,Sheet2!BY:NL,$B42,0),"")</f>
        <v/>
      </c>
      <c r="N42" t="str">
        <f>IF(OR(HLOOKUP(N$2+$A42,Sheet2!BZ:NM,$B42,0),HLOOKUP(N$2+$A42,Sheet2!BZ:NM,$B42,0)&lt;&gt;""),HLOOKUP(N$2+$A42,Sheet2!BZ:NM,$B42,0),"")</f>
        <v/>
      </c>
      <c r="O42" t="str">
        <f>IF(OR(HLOOKUP(O$2+$A42,Sheet2!CA:NN,$B42,0),HLOOKUP(O$2+$A42,Sheet2!CA:NN,$B42,0)&lt;&gt;""),HLOOKUP(O$2+$A42,Sheet2!CA:NN,$B42,0),"")</f>
        <v/>
      </c>
      <c r="P42" t="str">
        <f>IF(OR(HLOOKUP(P$2+$A42,Sheet2!CB:NO,$B42,0),HLOOKUP(P$2+$A42,Sheet2!CB:NO,$B42,0)&lt;&gt;""),HLOOKUP(P$2+$A42,Sheet2!CB:NO,$B42,0),"")</f>
        <v/>
      </c>
      <c r="Q42" t="str">
        <f>IF(OR(HLOOKUP(Q$2+$A42,Sheet2!CC:NO,$B42,0),HLOOKUP(Q$2+$A42,Sheet2!CC:NO,$B42,0)&lt;&gt;""),HLOOKUP(Q$2+$A42,Sheet2!CC:NO,$B42,0),"")</f>
        <v/>
      </c>
    </row>
    <row r="43" spans="1:17" x14ac:dyDescent="0.25">
      <c r="A43" s="64">
        <f t="shared" si="3"/>
        <v>54</v>
      </c>
      <c r="B43" s="64">
        <f t="shared" si="4"/>
        <v>8</v>
      </c>
      <c r="C43" s="64">
        <f t="shared" si="5"/>
        <v>10</v>
      </c>
      <c r="D43" s="64">
        <f t="shared" si="6"/>
        <v>4</v>
      </c>
      <c r="E43" s="64">
        <f t="shared" si="7"/>
        <v>16</v>
      </c>
      <c r="F43" s="64">
        <f t="shared" si="0"/>
        <v>2</v>
      </c>
      <c r="G43" s="64">
        <f t="shared" si="1"/>
        <v>5</v>
      </c>
      <c r="H43" s="64">
        <f t="shared" si="2"/>
        <v>2021</v>
      </c>
      <c r="I43" s="80" t="str">
        <f>IFERROR(VLOOKUP(D43,Sheet2!A:B,2,0),"")</f>
        <v>J19-1055</v>
      </c>
      <c r="J43" s="64" t="str">
        <f>IFERROR(IF(I43&lt;&gt;"",VLOOKUP(I43,Sheet2!B:C,2,0),""),"")</f>
        <v>SITE Ansell</v>
      </c>
      <c r="K43" s="64" t="str">
        <f>IFERROR( IF(I43&lt;&gt;"", HLOOKUP(L$2+$A43,Sheet2!BX:NK,2,0),""),"")</f>
        <v>16-31 May 21</v>
      </c>
      <c r="L43" t="str">
        <f>IF(OR(HLOOKUP(L$2+$A43,Sheet2!BX:NK,$B43,0),HLOOKUP(L$2+$A43,Sheet2!BX:NK,$B43,0)&lt;&gt;""),HLOOKUP(L$2+$A43,Sheet2!BX:NK,$B43,0),"")</f>
        <v/>
      </c>
      <c r="M43" t="str">
        <f>IF(OR(HLOOKUP(M$2+$A43,Sheet2!BY:NL,$B43,0),HLOOKUP(M$2+$A43,Sheet2!BY:NL,$B43,0)&lt;&gt;""),HLOOKUP(M$2+$A43,Sheet2!BY:NL,$B43,0),"")</f>
        <v/>
      </c>
      <c r="N43" t="str">
        <f>IF(OR(HLOOKUP(N$2+$A43,Sheet2!BZ:NM,$B43,0),HLOOKUP(N$2+$A43,Sheet2!BZ:NM,$B43,0)&lt;&gt;""),HLOOKUP(N$2+$A43,Sheet2!BZ:NM,$B43,0),"")</f>
        <v/>
      </c>
      <c r="O43" t="str">
        <f>IF(OR(HLOOKUP(O$2+$A43,Sheet2!CA:NN,$B43,0),HLOOKUP(O$2+$A43,Sheet2!CA:NN,$B43,0)&lt;&gt;""),HLOOKUP(O$2+$A43,Sheet2!CA:NN,$B43,0),"")</f>
        <v/>
      </c>
      <c r="P43" t="str">
        <f>IF(OR(HLOOKUP(P$2+$A43,Sheet2!CB:NO,$B43,0),HLOOKUP(P$2+$A43,Sheet2!CB:NO,$B43,0)&lt;&gt;""),HLOOKUP(P$2+$A43,Sheet2!CB:NO,$B43,0),"")</f>
        <v/>
      </c>
      <c r="Q43" t="str">
        <f>IF(OR(HLOOKUP(Q$2+$A43,Sheet2!CC:NO,$B43,0),HLOOKUP(Q$2+$A43,Sheet2!CC:NO,$B43,0)&lt;&gt;""),HLOOKUP(Q$2+$A43,Sheet2!CC:NO,$B43,0),"")</f>
        <v/>
      </c>
    </row>
    <row r="44" spans="1:17" x14ac:dyDescent="0.25">
      <c r="A44" s="64">
        <f t="shared" si="3"/>
        <v>0</v>
      </c>
      <c r="B44" s="64">
        <f t="shared" si="4"/>
        <v>9</v>
      </c>
      <c r="C44" s="64">
        <f t="shared" si="5"/>
        <v>1</v>
      </c>
      <c r="D44" s="64">
        <f t="shared" si="6"/>
        <v>5</v>
      </c>
      <c r="E44" s="64">
        <f t="shared" si="7"/>
        <v>21</v>
      </c>
      <c r="F44" s="64">
        <f t="shared" si="0"/>
        <v>1</v>
      </c>
      <c r="G44" s="64">
        <f t="shared" si="1"/>
        <v>1</v>
      </c>
      <c r="H44" s="64">
        <f t="shared" si="2"/>
        <v>2021</v>
      </c>
      <c r="I44" s="80" t="str">
        <f>IFERROR(VLOOKUP(D44,Sheet2!A:B,2,0),"")</f>
        <v>J20-1378</v>
      </c>
      <c r="J44" s="64" t="str">
        <f>IFERROR(IF(I44&lt;&gt;"",VLOOKUP(I44,Sheet2!B:C,2,0),""),"")</f>
        <v xml:space="preserve">Ansell </v>
      </c>
      <c r="K44" s="64" t="str">
        <f>IFERROR( IF(I44&lt;&gt;"", HLOOKUP(L$2+$A44,Sheet2!BX:NK,2,0),""),"")</f>
        <v>1-15 Jan 21</v>
      </c>
      <c r="L44" t="str">
        <f>IF(OR(HLOOKUP(L$2+$A44,Sheet2!BX:NK,$B44,0),HLOOKUP(L$2+$A44,Sheet2!BX:NK,$B44,0)&lt;&gt;""),HLOOKUP(L$2+$A44,Sheet2!BX:NK,$B44,0),"")</f>
        <v/>
      </c>
      <c r="M44" t="str">
        <f>IF(OR(HLOOKUP(M$2+$A44,Sheet2!BY:NL,$B44,0),HLOOKUP(M$2+$A44,Sheet2!BY:NL,$B44,0)&lt;&gt;""),HLOOKUP(M$2+$A44,Sheet2!BY:NL,$B44,0),"")</f>
        <v/>
      </c>
      <c r="N44" t="str">
        <f>IF(OR(HLOOKUP(N$2+$A44,Sheet2!BZ:NM,$B44,0),HLOOKUP(N$2+$A44,Sheet2!BZ:NM,$B44,0)&lt;&gt;""),HLOOKUP(N$2+$A44,Sheet2!BZ:NM,$B44,0),"")</f>
        <v/>
      </c>
      <c r="O44" t="str">
        <f>IF(OR(HLOOKUP(O$2+$A44,Sheet2!CA:NN,$B44,0),HLOOKUP(O$2+$A44,Sheet2!CA:NN,$B44,0)&lt;&gt;""),HLOOKUP(O$2+$A44,Sheet2!CA:NN,$B44,0),"")</f>
        <v/>
      </c>
      <c r="P44" t="str">
        <f>IF(OR(HLOOKUP(P$2+$A44,Sheet2!CB:NO,$B44,0),HLOOKUP(P$2+$A44,Sheet2!CB:NO,$B44,0)&lt;&gt;""),HLOOKUP(P$2+$A44,Sheet2!CB:NO,$B44,0),"")</f>
        <v/>
      </c>
      <c r="Q44" t="str">
        <f>IF(OR(HLOOKUP(Q$2+$A44,Sheet2!CC:NO,$B44,0),HLOOKUP(Q$2+$A44,Sheet2!CC:NO,$B44,0)&lt;&gt;""),HLOOKUP(Q$2+$A44,Sheet2!CC:NO,$B44,0),"")</f>
        <v/>
      </c>
    </row>
    <row r="45" spans="1:17" x14ac:dyDescent="0.25">
      <c r="A45" s="64">
        <f t="shared" si="3"/>
        <v>6</v>
      </c>
      <c r="B45" s="64">
        <f t="shared" si="4"/>
        <v>9</v>
      </c>
      <c r="C45" s="64">
        <f t="shared" si="5"/>
        <v>2</v>
      </c>
      <c r="D45" s="64">
        <f t="shared" si="6"/>
        <v>5</v>
      </c>
      <c r="E45" s="64">
        <f t="shared" si="7"/>
        <v>21</v>
      </c>
      <c r="F45" s="64">
        <f t="shared" si="0"/>
        <v>2</v>
      </c>
      <c r="G45" s="64">
        <f t="shared" si="1"/>
        <v>1</v>
      </c>
      <c r="H45" s="64">
        <f t="shared" si="2"/>
        <v>2021</v>
      </c>
      <c r="I45" s="80" t="str">
        <f>IFERROR(VLOOKUP(D45,Sheet2!A:B,2,0),"")</f>
        <v>J20-1378</v>
      </c>
      <c r="J45" s="64" t="str">
        <f>IFERROR(IF(I45&lt;&gt;"",VLOOKUP(I45,Sheet2!B:C,2,0),""),"")</f>
        <v xml:space="preserve">Ansell </v>
      </c>
      <c r="K45" s="64" t="str">
        <f>IFERROR( IF(I45&lt;&gt;"", HLOOKUP(L$2+$A45,Sheet2!BX:NK,2,0),""),"")</f>
        <v>16-31 Jan 21</v>
      </c>
      <c r="L45">
        <f>IF(OR(HLOOKUP(L$2+$A45,Sheet2!BX:NK,$B45,0),HLOOKUP(L$2+$A45,Sheet2!BX:NK,$B45,0)&lt;&gt;""),HLOOKUP(L$2+$A45,Sheet2!BX:NK,$B45,0),"")</f>
        <v>1760</v>
      </c>
      <c r="M45">
        <f>IF(OR(HLOOKUP(M$2+$A45,Sheet2!BY:NL,$B45,0),HLOOKUP(M$2+$A45,Sheet2!BY:NL,$B45,0)&lt;&gt;""),HLOOKUP(M$2+$A45,Sheet2!BY:NL,$B45,0),"")</f>
        <v>1650</v>
      </c>
      <c r="N45" t="str">
        <f>IF(OR(HLOOKUP(N$2+$A45,Sheet2!BZ:NM,$B45,0),HLOOKUP(N$2+$A45,Sheet2!BZ:NM,$B45,0)&lt;&gt;""),HLOOKUP(N$2+$A45,Sheet2!BZ:NM,$B45,0),"")</f>
        <v/>
      </c>
      <c r="O45" t="str">
        <f>IF(OR(HLOOKUP(O$2+$A45,Sheet2!CA:NN,$B45,0),HLOOKUP(O$2+$A45,Sheet2!CA:NN,$B45,0)&lt;&gt;""),HLOOKUP(O$2+$A45,Sheet2!CA:NN,$B45,0),"")</f>
        <v/>
      </c>
      <c r="P45" t="str">
        <f>IF(OR(HLOOKUP(P$2+$A45,Sheet2!CB:NO,$B45,0),HLOOKUP(P$2+$A45,Sheet2!CB:NO,$B45,0)&lt;&gt;""),HLOOKUP(P$2+$A45,Sheet2!CB:NO,$B45,0),"")</f>
        <v/>
      </c>
      <c r="Q45" t="str">
        <f>IF(OR(HLOOKUP(Q$2+$A45,Sheet2!CC:NO,$B45,0),HLOOKUP(Q$2+$A45,Sheet2!CC:NO,$B45,0)&lt;&gt;""),HLOOKUP(Q$2+$A45,Sheet2!CC:NO,$B45,0),"")</f>
        <v/>
      </c>
    </row>
    <row r="46" spans="1:17" x14ac:dyDescent="0.25">
      <c r="A46" s="64">
        <f t="shared" si="3"/>
        <v>12</v>
      </c>
      <c r="B46" s="64">
        <f t="shared" si="4"/>
        <v>9</v>
      </c>
      <c r="C46" s="64">
        <f t="shared" si="5"/>
        <v>3</v>
      </c>
      <c r="D46" s="64">
        <f t="shared" si="6"/>
        <v>5</v>
      </c>
      <c r="E46" s="64">
        <f t="shared" si="7"/>
        <v>21</v>
      </c>
      <c r="F46" s="64">
        <f t="shared" si="0"/>
        <v>1</v>
      </c>
      <c r="G46" s="64">
        <f t="shared" si="1"/>
        <v>2</v>
      </c>
      <c r="H46" s="64">
        <f t="shared" si="2"/>
        <v>2021</v>
      </c>
      <c r="I46" s="80" t="str">
        <f>IFERROR(VLOOKUP(D46,Sheet2!A:B,2,0),"")</f>
        <v>J20-1378</v>
      </c>
      <c r="J46" s="64" t="str">
        <f>IFERROR(IF(I46&lt;&gt;"",VLOOKUP(I46,Sheet2!B:C,2,0),""),"")</f>
        <v xml:space="preserve">Ansell </v>
      </c>
      <c r="K46" s="64" t="str">
        <f>IFERROR( IF(I46&lt;&gt;"", HLOOKUP(L$2+$A46,Sheet2!BX:NK,2,0),""),"")</f>
        <v>1-15 Feb 21</v>
      </c>
      <c r="L46" t="str">
        <f>IF(OR(HLOOKUP(L$2+$A46,Sheet2!BX:NK,$B46,0),HLOOKUP(L$2+$A46,Sheet2!BX:NK,$B46,0)&lt;&gt;""),HLOOKUP(L$2+$A46,Sheet2!BX:NK,$B46,0),"")</f>
        <v/>
      </c>
      <c r="M46" t="str">
        <f>IF(OR(HLOOKUP(M$2+$A46,Sheet2!BY:NL,$B46,0),HLOOKUP(M$2+$A46,Sheet2!BY:NL,$B46,0)&lt;&gt;""),HLOOKUP(M$2+$A46,Sheet2!BY:NL,$B46,0),"")</f>
        <v/>
      </c>
      <c r="N46" t="str">
        <f>IF(OR(HLOOKUP(N$2+$A46,Sheet2!BZ:NM,$B46,0),HLOOKUP(N$2+$A46,Sheet2!BZ:NM,$B46,0)&lt;&gt;""),HLOOKUP(N$2+$A46,Sheet2!BZ:NM,$B46,0),"")</f>
        <v/>
      </c>
      <c r="O46" t="str">
        <f>IF(OR(HLOOKUP(O$2+$A46,Sheet2!CA:NN,$B46,0),HLOOKUP(O$2+$A46,Sheet2!CA:NN,$B46,0)&lt;&gt;""),HLOOKUP(O$2+$A46,Sheet2!CA:NN,$B46,0),"")</f>
        <v/>
      </c>
      <c r="P46" t="str">
        <f>IF(OR(HLOOKUP(P$2+$A46,Sheet2!CB:NO,$B46,0),HLOOKUP(P$2+$A46,Sheet2!CB:NO,$B46,0)&lt;&gt;""),HLOOKUP(P$2+$A46,Sheet2!CB:NO,$B46,0),"")</f>
        <v/>
      </c>
      <c r="Q46" t="str">
        <f>IF(OR(HLOOKUP(Q$2+$A46,Sheet2!CC:NO,$B46,0),HLOOKUP(Q$2+$A46,Sheet2!CC:NO,$B46,0)&lt;&gt;""),HLOOKUP(Q$2+$A46,Sheet2!CC:NO,$B46,0),"")</f>
        <v/>
      </c>
    </row>
    <row r="47" spans="1:17" x14ac:dyDescent="0.25">
      <c r="A47" s="64">
        <f t="shared" si="3"/>
        <v>18</v>
      </c>
      <c r="B47" s="64">
        <f t="shared" si="4"/>
        <v>9</v>
      </c>
      <c r="C47" s="64">
        <f t="shared" si="5"/>
        <v>4</v>
      </c>
      <c r="D47" s="64">
        <f t="shared" si="6"/>
        <v>5</v>
      </c>
      <c r="E47" s="64">
        <f t="shared" si="7"/>
        <v>21</v>
      </c>
      <c r="F47" s="64">
        <f t="shared" si="0"/>
        <v>2</v>
      </c>
      <c r="G47" s="64">
        <f t="shared" si="1"/>
        <v>2</v>
      </c>
      <c r="H47" s="64">
        <f t="shared" si="2"/>
        <v>2021</v>
      </c>
      <c r="I47" s="80" t="str">
        <f>IFERROR(VLOOKUP(D47,Sheet2!A:B,2,0),"")</f>
        <v>J20-1378</v>
      </c>
      <c r="J47" s="64" t="str">
        <f>IFERROR(IF(I47&lt;&gt;"",VLOOKUP(I47,Sheet2!B:C,2,0),""),"")</f>
        <v xml:space="preserve">Ansell </v>
      </c>
      <c r="K47" s="64" t="str">
        <f>IFERROR( IF(I47&lt;&gt;"", HLOOKUP(L$2+$A47,Sheet2!BX:NK,2,0),""),"")</f>
        <v>16-28 Feb 21</v>
      </c>
      <c r="L47" t="str">
        <f>IF(OR(HLOOKUP(L$2+$A47,Sheet2!BX:NK,$B47,0),HLOOKUP(L$2+$A47,Sheet2!BX:NK,$B47,0)&lt;&gt;""),HLOOKUP(L$2+$A47,Sheet2!BX:NK,$B47,0),"")</f>
        <v/>
      </c>
      <c r="M47" t="str">
        <f>IF(OR(HLOOKUP(M$2+$A47,Sheet2!BY:NL,$B47,0),HLOOKUP(M$2+$A47,Sheet2!BY:NL,$B47,0)&lt;&gt;""),HLOOKUP(M$2+$A47,Sheet2!BY:NL,$B47,0),"")</f>
        <v/>
      </c>
      <c r="N47" t="str">
        <f>IF(OR(HLOOKUP(N$2+$A47,Sheet2!BZ:NM,$B47,0),HLOOKUP(N$2+$A47,Sheet2!BZ:NM,$B47,0)&lt;&gt;""),HLOOKUP(N$2+$A47,Sheet2!BZ:NM,$B47,0),"")</f>
        <v/>
      </c>
      <c r="O47" t="str">
        <f>IF(OR(HLOOKUP(O$2+$A47,Sheet2!CA:NN,$B47,0),HLOOKUP(O$2+$A47,Sheet2!CA:NN,$B47,0)&lt;&gt;""),HLOOKUP(O$2+$A47,Sheet2!CA:NN,$B47,0),"")</f>
        <v/>
      </c>
      <c r="P47" t="str">
        <f>IF(OR(HLOOKUP(P$2+$A47,Sheet2!CB:NO,$B47,0),HLOOKUP(P$2+$A47,Sheet2!CB:NO,$B47,0)&lt;&gt;""),HLOOKUP(P$2+$A47,Sheet2!CB:NO,$B47,0),"")</f>
        <v/>
      </c>
      <c r="Q47" t="str">
        <f>IF(OR(HLOOKUP(Q$2+$A47,Sheet2!CC:NO,$B47,0),HLOOKUP(Q$2+$A47,Sheet2!CC:NO,$B47,0)&lt;&gt;""),HLOOKUP(Q$2+$A47,Sheet2!CC:NO,$B47,0),"")</f>
        <v/>
      </c>
    </row>
    <row r="48" spans="1:17" x14ac:dyDescent="0.25">
      <c r="A48" s="64">
        <f t="shared" si="3"/>
        <v>24</v>
      </c>
      <c r="B48" s="64">
        <f t="shared" si="4"/>
        <v>9</v>
      </c>
      <c r="C48" s="64">
        <f t="shared" si="5"/>
        <v>5</v>
      </c>
      <c r="D48" s="64">
        <f t="shared" si="6"/>
        <v>5</v>
      </c>
      <c r="E48" s="64">
        <f t="shared" si="7"/>
        <v>21</v>
      </c>
      <c r="F48" s="64">
        <f t="shared" si="0"/>
        <v>1</v>
      </c>
      <c r="G48" s="64">
        <f t="shared" si="1"/>
        <v>3</v>
      </c>
      <c r="H48" s="64">
        <f t="shared" si="2"/>
        <v>2021</v>
      </c>
      <c r="I48" s="80" t="str">
        <f>IFERROR(VLOOKUP(D48,Sheet2!A:B,2,0),"")</f>
        <v>J20-1378</v>
      </c>
      <c r="J48" s="64" t="str">
        <f>IFERROR(IF(I48&lt;&gt;"",VLOOKUP(I48,Sheet2!B:C,2,0),""),"")</f>
        <v xml:space="preserve">Ansell </v>
      </c>
      <c r="K48" s="64" t="str">
        <f>IFERROR( IF(I48&lt;&gt;"", HLOOKUP(L$2+$A48,Sheet2!BX:NK,2,0),""),"")</f>
        <v>1-15 Mar 2021</v>
      </c>
      <c r="L48" t="str">
        <f>IF(OR(HLOOKUP(L$2+$A48,Sheet2!BX:NK,$B48,0),HLOOKUP(L$2+$A48,Sheet2!BX:NK,$B48,0)&lt;&gt;""),HLOOKUP(L$2+$A48,Sheet2!BX:NK,$B48,0),"")</f>
        <v/>
      </c>
      <c r="M48" t="str">
        <f>IF(OR(HLOOKUP(M$2+$A48,Sheet2!BY:NL,$B48,0),HLOOKUP(M$2+$A48,Sheet2!BY:NL,$B48,0)&lt;&gt;""),HLOOKUP(M$2+$A48,Sheet2!BY:NL,$B48,0),"")</f>
        <v/>
      </c>
      <c r="N48" t="str">
        <f>IF(OR(HLOOKUP(N$2+$A48,Sheet2!BZ:NM,$B48,0),HLOOKUP(N$2+$A48,Sheet2!BZ:NM,$B48,0)&lt;&gt;""),HLOOKUP(N$2+$A48,Sheet2!BZ:NM,$B48,0),"")</f>
        <v/>
      </c>
      <c r="O48" t="str">
        <f>IF(OR(HLOOKUP(O$2+$A48,Sheet2!CA:NN,$B48,0),HLOOKUP(O$2+$A48,Sheet2!CA:NN,$B48,0)&lt;&gt;""),HLOOKUP(O$2+$A48,Sheet2!CA:NN,$B48,0),"")</f>
        <v/>
      </c>
      <c r="P48" t="str">
        <f>IF(OR(HLOOKUP(P$2+$A48,Sheet2!CB:NO,$B48,0),HLOOKUP(P$2+$A48,Sheet2!CB:NO,$B48,0)&lt;&gt;""),HLOOKUP(P$2+$A48,Sheet2!CB:NO,$B48,0),"")</f>
        <v/>
      </c>
      <c r="Q48" t="str">
        <f>IF(OR(HLOOKUP(Q$2+$A48,Sheet2!CC:NO,$B48,0),HLOOKUP(Q$2+$A48,Sheet2!CC:NO,$B48,0)&lt;&gt;""),HLOOKUP(Q$2+$A48,Sheet2!CC:NO,$B48,0),"")</f>
        <v/>
      </c>
    </row>
    <row r="49" spans="1:17" x14ac:dyDescent="0.25">
      <c r="A49" s="64">
        <f t="shared" si="3"/>
        <v>30</v>
      </c>
      <c r="B49" s="64">
        <f t="shared" si="4"/>
        <v>9</v>
      </c>
      <c r="C49" s="64">
        <f t="shared" si="5"/>
        <v>6</v>
      </c>
      <c r="D49" s="64">
        <f t="shared" si="6"/>
        <v>5</v>
      </c>
      <c r="E49" s="64">
        <f t="shared" si="7"/>
        <v>21</v>
      </c>
      <c r="F49" s="64">
        <f t="shared" si="0"/>
        <v>2</v>
      </c>
      <c r="G49" s="64">
        <f t="shared" si="1"/>
        <v>3</v>
      </c>
      <c r="H49" s="64">
        <f t="shared" si="2"/>
        <v>2021</v>
      </c>
      <c r="I49" s="80" t="str">
        <f>IFERROR(VLOOKUP(D49,Sheet2!A:B,2,0),"")</f>
        <v>J20-1378</v>
      </c>
      <c r="J49" s="64" t="str">
        <f>IFERROR(IF(I49&lt;&gt;"",VLOOKUP(I49,Sheet2!B:C,2,0),""),"")</f>
        <v xml:space="preserve">Ansell </v>
      </c>
      <c r="K49" s="64" t="str">
        <f>IFERROR( IF(I49&lt;&gt;"", HLOOKUP(L$2+$A49,Sheet2!BX:NK,2,0),""),"")</f>
        <v>16-31 Mar 21</v>
      </c>
      <c r="L49" t="str">
        <f>IF(OR(HLOOKUP(L$2+$A49,Sheet2!BX:NK,$B49,0),HLOOKUP(L$2+$A49,Sheet2!BX:NK,$B49,0)&lt;&gt;""),HLOOKUP(L$2+$A49,Sheet2!BX:NK,$B49,0),"")</f>
        <v/>
      </c>
      <c r="M49" t="str">
        <f>IF(OR(HLOOKUP(M$2+$A49,Sheet2!BY:NL,$B49,0),HLOOKUP(M$2+$A49,Sheet2!BY:NL,$B49,0)&lt;&gt;""),HLOOKUP(M$2+$A49,Sheet2!BY:NL,$B49,0),"")</f>
        <v/>
      </c>
      <c r="N49" t="str">
        <f>IF(OR(HLOOKUP(N$2+$A49,Sheet2!BZ:NM,$B49,0),HLOOKUP(N$2+$A49,Sheet2!BZ:NM,$B49,0)&lt;&gt;""),HLOOKUP(N$2+$A49,Sheet2!BZ:NM,$B49,0),"")</f>
        <v/>
      </c>
      <c r="O49" t="str">
        <f>IF(OR(HLOOKUP(O$2+$A49,Sheet2!CA:NN,$B49,0),HLOOKUP(O$2+$A49,Sheet2!CA:NN,$B49,0)&lt;&gt;""),HLOOKUP(O$2+$A49,Sheet2!CA:NN,$B49,0),"")</f>
        <v/>
      </c>
      <c r="P49" t="str">
        <f>IF(OR(HLOOKUP(P$2+$A49,Sheet2!CB:NO,$B49,0),HLOOKUP(P$2+$A49,Sheet2!CB:NO,$B49,0)&lt;&gt;""),HLOOKUP(P$2+$A49,Sheet2!CB:NO,$B49,0),"")</f>
        <v/>
      </c>
      <c r="Q49" t="str">
        <f>IF(OR(HLOOKUP(Q$2+$A49,Sheet2!CC:NO,$B49,0),HLOOKUP(Q$2+$A49,Sheet2!CC:NO,$B49,0)&lt;&gt;""),HLOOKUP(Q$2+$A49,Sheet2!CC:NO,$B49,0),"")</f>
        <v/>
      </c>
    </row>
    <row r="50" spans="1:17" x14ac:dyDescent="0.25">
      <c r="A50" s="64">
        <f t="shared" si="3"/>
        <v>36</v>
      </c>
      <c r="B50" s="64">
        <f t="shared" si="4"/>
        <v>9</v>
      </c>
      <c r="C50" s="64">
        <f t="shared" si="5"/>
        <v>7</v>
      </c>
      <c r="D50" s="64">
        <f t="shared" si="6"/>
        <v>5</v>
      </c>
      <c r="E50" s="64">
        <f t="shared" si="7"/>
        <v>21</v>
      </c>
      <c r="F50" s="64">
        <f t="shared" si="0"/>
        <v>1</v>
      </c>
      <c r="G50" s="64">
        <f t="shared" si="1"/>
        <v>4</v>
      </c>
      <c r="H50" s="64">
        <f t="shared" si="2"/>
        <v>2021</v>
      </c>
      <c r="I50" s="80" t="str">
        <f>IFERROR(VLOOKUP(D50,Sheet2!A:B,2,0),"")</f>
        <v>J20-1378</v>
      </c>
      <c r="J50" s="64" t="str">
        <f>IFERROR(IF(I50&lt;&gt;"",VLOOKUP(I50,Sheet2!B:C,2,0),""),"")</f>
        <v xml:space="preserve">Ansell </v>
      </c>
      <c r="K50" s="64" t="str">
        <f>IFERROR( IF(I50&lt;&gt;"", HLOOKUP(L$2+$A50,Sheet2!BX:NK,2,0),""),"")</f>
        <v>1-15 April 21</v>
      </c>
      <c r="L50" t="str">
        <f>IF(OR(HLOOKUP(L$2+$A50,Sheet2!BX:NK,$B50,0),HLOOKUP(L$2+$A50,Sheet2!BX:NK,$B50,0)&lt;&gt;""),HLOOKUP(L$2+$A50,Sheet2!BX:NK,$B50,0),"")</f>
        <v/>
      </c>
      <c r="M50" t="str">
        <f>IF(OR(HLOOKUP(M$2+$A50,Sheet2!BY:NL,$B50,0),HLOOKUP(M$2+$A50,Sheet2!BY:NL,$B50,0)&lt;&gt;""),HLOOKUP(M$2+$A50,Sheet2!BY:NL,$B50,0),"")</f>
        <v/>
      </c>
      <c r="N50" t="str">
        <f>IF(OR(HLOOKUP(N$2+$A50,Sheet2!BZ:NM,$B50,0),HLOOKUP(N$2+$A50,Sheet2!BZ:NM,$B50,0)&lt;&gt;""),HLOOKUP(N$2+$A50,Sheet2!BZ:NM,$B50,0),"")</f>
        <v/>
      </c>
      <c r="O50" t="str">
        <f>IF(OR(HLOOKUP(O$2+$A50,Sheet2!CA:NN,$B50,0),HLOOKUP(O$2+$A50,Sheet2!CA:NN,$B50,0)&lt;&gt;""),HLOOKUP(O$2+$A50,Sheet2!CA:NN,$B50,0),"")</f>
        <v/>
      </c>
      <c r="P50" t="str">
        <f>IF(OR(HLOOKUP(P$2+$A50,Sheet2!CB:NO,$B50,0),HLOOKUP(P$2+$A50,Sheet2!CB:NO,$B50,0)&lt;&gt;""),HLOOKUP(P$2+$A50,Sheet2!CB:NO,$B50,0),"")</f>
        <v/>
      </c>
      <c r="Q50" t="str">
        <f>IF(OR(HLOOKUP(Q$2+$A50,Sheet2!CC:NO,$B50,0),HLOOKUP(Q$2+$A50,Sheet2!CC:NO,$B50,0)&lt;&gt;""),HLOOKUP(Q$2+$A50,Sheet2!CC:NO,$B50,0),"")</f>
        <v/>
      </c>
    </row>
    <row r="51" spans="1:17" x14ac:dyDescent="0.25">
      <c r="A51" s="64">
        <f t="shared" si="3"/>
        <v>42</v>
      </c>
      <c r="B51" s="64">
        <f t="shared" si="4"/>
        <v>9</v>
      </c>
      <c r="C51" s="64">
        <f t="shared" si="5"/>
        <v>8</v>
      </c>
      <c r="D51" s="64">
        <f t="shared" si="6"/>
        <v>5</v>
      </c>
      <c r="E51" s="64">
        <f t="shared" si="7"/>
        <v>21</v>
      </c>
      <c r="F51" s="64">
        <f t="shared" si="0"/>
        <v>2</v>
      </c>
      <c r="G51" s="64">
        <f t="shared" si="1"/>
        <v>4</v>
      </c>
      <c r="H51" s="64">
        <f t="shared" si="2"/>
        <v>2021</v>
      </c>
      <c r="I51" s="80" t="str">
        <f>IFERROR(VLOOKUP(D51,Sheet2!A:B,2,0),"")</f>
        <v>J20-1378</v>
      </c>
      <c r="J51" s="64" t="str">
        <f>IFERROR(IF(I51&lt;&gt;"",VLOOKUP(I51,Sheet2!B:C,2,0),""),"")</f>
        <v xml:space="preserve">Ansell </v>
      </c>
      <c r="K51" s="64" t="str">
        <f>IFERROR( IF(I51&lt;&gt;"", HLOOKUP(L$2+$A51,Sheet2!BX:NK,2,0),""),"")</f>
        <v>16-30 April 21</v>
      </c>
      <c r="L51" t="str">
        <f>IF(OR(HLOOKUP(L$2+$A51,Sheet2!BX:NK,$B51,0),HLOOKUP(L$2+$A51,Sheet2!BX:NK,$B51,0)&lt;&gt;""),HLOOKUP(L$2+$A51,Sheet2!BX:NK,$B51,0),"")</f>
        <v/>
      </c>
      <c r="M51" t="str">
        <f>IF(OR(HLOOKUP(M$2+$A51,Sheet2!BY:NL,$B51,0),HLOOKUP(M$2+$A51,Sheet2!BY:NL,$B51,0)&lt;&gt;""),HLOOKUP(M$2+$A51,Sheet2!BY:NL,$B51,0),"")</f>
        <v/>
      </c>
      <c r="N51" t="str">
        <f>IF(OR(HLOOKUP(N$2+$A51,Sheet2!BZ:NM,$B51,0),HLOOKUP(N$2+$A51,Sheet2!BZ:NM,$B51,0)&lt;&gt;""),HLOOKUP(N$2+$A51,Sheet2!BZ:NM,$B51,0),"")</f>
        <v/>
      </c>
      <c r="O51" t="str">
        <f>IF(OR(HLOOKUP(O$2+$A51,Sheet2!CA:NN,$B51,0),HLOOKUP(O$2+$A51,Sheet2!CA:NN,$B51,0)&lt;&gt;""),HLOOKUP(O$2+$A51,Sheet2!CA:NN,$B51,0),"")</f>
        <v/>
      </c>
      <c r="P51" t="str">
        <f>IF(OR(HLOOKUP(P$2+$A51,Sheet2!CB:NO,$B51,0),HLOOKUP(P$2+$A51,Sheet2!CB:NO,$B51,0)&lt;&gt;""),HLOOKUP(P$2+$A51,Sheet2!CB:NO,$B51,0),"")</f>
        <v/>
      </c>
      <c r="Q51" t="str">
        <f>IF(OR(HLOOKUP(Q$2+$A51,Sheet2!CC:NO,$B51,0),HLOOKUP(Q$2+$A51,Sheet2!CC:NO,$B51,0)&lt;&gt;""),HLOOKUP(Q$2+$A51,Sheet2!CC:NO,$B51,0),"")</f>
        <v/>
      </c>
    </row>
    <row r="52" spans="1:17" x14ac:dyDescent="0.25">
      <c r="A52" s="64">
        <f t="shared" si="3"/>
        <v>48</v>
      </c>
      <c r="B52" s="64">
        <f t="shared" si="4"/>
        <v>9</v>
      </c>
      <c r="C52" s="64">
        <f t="shared" si="5"/>
        <v>9</v>
      </c>
      <c r="D52" s="64">
        <f t="shared" si="6"/>
        <v>5</v>
      </c>
      <c r="E52" s="64">
        <f t="shared" si="7"/>
        <v>21</v>
      </c>
      <c r="F52" s="64">
        <f t="shared" si="0"/>
        <v>1</v>
      </c>
      <c r="G52" s="64">
        <f t="shared" si="1"/>
        <v>5</v>
      </c>
      <c r="H52" s="64">
        <f t="shared" si="2"/>
        <v>2021</v>
      </c>
      <c r="I52" s="80" t="str">
        <f>IFERROR(VLOOKUP(D52,Sheet2!A:B,2,0),"")</f>
        <v>J20-1378</v>
      </c>
      <c r="J52" s="64" t="str">
        <f>IFERROR(IF(I52&lt;&gt;"",VLOOKUP(I52,Sheet2!B:C,2,0),""),"")</f>
        <v xml:space="preserve">Ansell </v>
      </c>
      <c r="K52" s="64" t="str">
        <f>IFERROR( IF(I52&lt;&gt;"", HLOOKUP(L$2+$A52,Sheet2!BX:NK,2,0),""),"")</f>
        <v>1-15 May 21</v>
      </c>
      <c r="L52" t="str">
        <f>IF(OR(HLOOKUP(L$2+$A52,Sheet2!BX:NK,$B52,0),HLOOKUP(L$2+$A52,Sheet2!BX:NK,$B52,0)&lt;&gt;""),HLOOKUP(L$2+$A52,Sheet2!BX:NK,$B52,0),"")</f>
        <v/>
      </c>
      <c r="M52" t="str">
        <f>IF(OR(HLOOKUP(M$2+$A52,Sheet2!BY:NL,$B52,0),HLOOKUP(M$2+$A52,Sheet2!BY:NL,$B52,0)&lt;&gt;""),HLOOKUP(M$2+$A52,Sheet2!BY:NL,$B52,0),"")</f>
        <v/>
      </c>
      <c r="N52" t="str">
        <f>IF(OR(HLOOKUP(N$2+$A52,Sheet2!BZ:NM,$B52,0),HLOOKUP(N$2+$A52,Sheet2!BZ:NM,$B52,0)&lt;&gt;""),HLOOKUP(N$2+$A52,Sheet2!BZ:NM,$B52,0),"")</f>
        <v/>
      </c>
      <c r="O52" t="str">
        <f>IF(OR(HLOOKUP(O$2+$A52,Sheet2!CA:NN,$B52,0),HLOOKUP(O$2+$A52,Sheet2!CA:NN,$B52,0)&lt;&gt;""),HLOOKUP(O$2+$A52,Sheet2!CA:NN,$B52,0),"")</f>
        <v/>
      </c>
      <c r="P52" t="str">
        <f>IF(OR(HLOOKUP(P$2+$A52,Sheet2!CB:NO,$B52,0),HLOOKUP(P$2+$A52,Sheet2!CB:NO,$B52,0)&lt;&gt;""),HLOOKUP(P$2+$A52,Sheet2!CB:NO,$B52,0),"")</f>
        <v/>
      </c>
      <c r="Q52" t="str">
        <f>IF(OR(HLOOKUP(Q$2+$A52,Sheet2!CC:NO,$B52,0),HLOOKUP(Q$2+$A52,Sheet2!CC:NO,$B52,0)&lt;&gt;""),HLOOKUP(Q$2+$A52,Sheet2!CC:NO,$B52,0),"")</f>
        <v/>
      </c>
    </row>
    <row r="53" spans="1:17" x14ac:dyDescent="0.25">
      <c r="A53" s="64">
        <f t="shared" si="3"/>
        <v>54</v>
      </c>
      <c r="B53" s="64">
        <f t="shared" si="4"/>
        <v>9</v>
      </c>
      <c r="C53" s="64">
        <f t="shared" si="5"/>
        <v>10</v>
      </c>
      <c r="D53" s="64">
        <f t="shared" si="6"/>
        <v>5</v>
      </c>
      <c r="E53" s="64">
        <f t="shared" si="7"/>
        <v>21</v>
      </c>
      <c r="F53" s="64">
        <f t="shared" si="0"/>
        <v>2</v>
      </c>
      <c r="G53" s="64">
        <f t="shared" si="1"/>
        <v>5</v>
      </c>
      <c r="H53" s="64">
        <f t="shared" si="2"/>
        <v>2021</v>
      </c>
      <c r="I53" s="80" t="str">
        <f>IFERROR(VLOOKUP(D53,Sheet2!A:B,2,0),"")</f>
        <v>J20-1378</v>
      </c>
      <c r="J53" s="64" t="str">
        <f>IFERROR(IF(I53&lt;&gt;"",VLOOKUP(I53,Sheet2!B:C,2,0),""),"")</f>
        <v xml:space="preserve">Ansell </v>
      </c>
      <c r="K53" s="64" t="str">
        <f>IFERROR( IF(I53&lt;&gt;"", HLOOKUP(L$2+$A53,Sheet2!BX:NK,2,0),""),"")</f>
        <v>16-31 May 21</v>
      </c>
      <c r="L53" t="str">
        <f>IF(OR(HLOOKUP(L$2+$A53,Sheet2!BX:NK,$B53,0),HLOOKUP(L$2+$A53,Sheet2!BX:NK,$B53,0)&lt;&gt;""),HLOOKUP(L$2+$A53,Sheet2!BX:NK,$B53,0),"")</f>
        <v/>
      </c>
      <c r="M53" t="str">
        <f>IF(OR(HLOOKUP(M$2+$A53,Sheet2!BY:NL,$B53,0),HLOOKUP(M$2+$A53,Sheet2!BY:NL,$B53,0)&lt;&gt;""),HLOOKUP(M$2+$A53,Sheet2!BY:NL,$B53,0),"")</f>
        <v/>
      </c>
      <c r="N53" t="str">
        <f>IF(OR(HLOOKUP(N$2+$A53,Sheet2!BZ:NM,$B53,0),HLOOKUP(N$2+$A53,Sheet2!BZ:NM,$B53,0)&lt;&gt;""),HLOOKUP(N$2+$A53,Sheet2!BZ:NM,$B53,0),"")</f>
        <v/>
      </c>
      <c r="O53" t="str">
        <f>IF(OR(HLOOKUP(O$2+$A53,Sheet2!CA:NN,$B53,0),HLOOKUP(O$2+$A53,Sheet2!CA:NN,$B53,0)&lt;&gt;""),HLOOKUP(O$2+$A53,Sheet2!CA:NN,$B53,0),"")</f>
        <v/>
      </c>
      <c r="P53" t="str">
        <f>IF(OR(HLOOKUP(P$2+$A53,Sheet2!CB:NO,$B53,0),HLOOKUP(P$2+$A53,Sheet2!CB:NO,$B53,0)&lt;&gt;""),HLOOKUP(P$2+$A53,Sheet2!CB:NO,$B53,0),"")</f>
        <v/>
      </c>
      <c r="Q53" t="str">
        <f>IF(OR(HLOOKUP(Q$2+$A53,Sheet2!CC:NO,$B53,0),HLOOKUP(Q$2+$A53,Sheet2!CC:NO,$B53,0)&lt;&gt;""),HLOOKUP(Q$2+$A53,Sheet2!CC:NO,$B53,0),"")</f>
        <v/>
      </c>
    </row>
    <row r="54" spans="1:17" x14ac:dyDescent="0.25">
      <c r="A54" s="64">
        <f t="shared" si="3"/>
        <v>0</v>
      </c>
      <c r="B54" s="64">
        <f t="shared" si="4"/>
        <v>10</v>
      </c>
      <c r="C54" s="64">
        <f t="shared" si="5"/>
        <v>1</v>
      </c>
      <c r="D54" s="64">
        <f t="shared" si="6"/>
        <v>6</v>
      </c>
      <c r="E54" s="64">
        <f t="shared" si="7"/>
        <v>26</v>
      </c>
      <c r="F54" s="64">
        <f t="shared" si="0"/>
        <v>1</v>
      </c>
      <c r="G54" s="64">
        <f t="shared" si="1"/>
        <v>1</v>
      </c>
      <c r="H54" s="64">
        <f t="shared" si="2"/>
        <v>2021</v>
      </c>
      <c r="I54" s="80" t="str">
        <f>IFERROR(VLOOKUP(D54,Sheet2!A:B,2,0),"")</f>
        <v>J20-1148</v>
      </c>
      <c r="J54" s="64" t="str">
        <f>IFERROR(IF(I54&lt;&gt;"",VLOOKUP(I54,Sheet2!B:C,2,0),""),"")</f>
        <v>Project : Ansell LKB Topaz Line 4</v>
      </c>
      <c r="K54" s="64" t="str">
        <f>IFERROR( IF(I54&lt;&gt;"", HLOOKUP(L$2+$A54,Sheet2!BX:NK,2,0),""),"")</f>
        <v>1-15 Jan 21</v>
      </c>
      <c r="L54" t="str">
        <f>IF(OR(HLOOKUP(L$2+$A54,Sheet2!BX:NK,$B54,0),HLOOKUP(L$2+$A54,Sheet2!BX:NK,$B54,0)&lt;&gt;""),HLOOKUP(L$2+$A54,Sheet2!BX:NK,$B54,0),"")</f>
        <v/>
      </c>
      <c r="M54" t="str">
        <f>IF(OR(HLOOKUP(M$2+$A54,Sheet2!BY:NL,$B54,0),HLOOKUP(M$2+$A54,Sheet2!BY:NL,$B54,0)&lt;&gt;""),HLOOKUP(M$2+$A54,Sheet2!BY:NL,$B54,0),"")</f>
        <v/>
      </c>
      <c r="N54" t="str">
        <f>IF(OR(HLOOKUP(N$2+$A54,Sheet2!BZ:NM,$B54,0),HLOOKUP(N$2+$A54,Sheet2!BZ:NM,$B54,0)&lt;&gt;""),HLOOKUP(N$2+$A54,Sheet2!BZ:NM,$B54,0),"")</f>
        <v/>
      </c>
      <c r="O54" t="str">
        <f>IF(OR(HLOOKUP(O$2+$A54,Sheet2!CA:NN,$B54,0),HLOOKUP(O$2+$A54,Sheet2!CA:NN,$B54,0)&lt;&gt;""),HLOOKUP(O$2+$A54,Sheet2!CA:NN,$B54,0),"")</f>
        <v/>
      </c>
      <c r="P54" t="str">
        <f>IF(OR(HLOOKUP(P$2+$A54,Sheet2!CB:NO,$B54,0),HLOOKUP(P$2+$A54,Sheet2!CB:NO,$B54,0)&lt;&gt;""),HLOOKUP(P$2+$A54,Sheet2!CB:NO,$B54,0),"")</f>
        <v/>
      </c>
      <c r="Q54" t="str">
        <f>IF(OR(HLOOKUP(Q$2+$A54,Sheet2!CC:NO,$B54,0),HLOOKUP(Q$2+$A54,Sheet2!CC:NO,$B54,0)&lt;&gt;""),HLOOKUP(Q$2+$A54,Sheet2!CC:NO,$B54,0),"")</f>
        <v/>
      </c>
    </row>
    <row r="55" spans="1:17" x14ac:dyDescent="0.25">
      <c r="A55" s="64">
        <f t="shared" si="3"/>
        <v>6</v>
      </c>
      <c r="B55" s="64">
        <f t="shared" si="4"/>
        <v>10</v>
      </c>
      <c r="C55" s="64">
        <f t="shared" si="5"/>
        <v>2</v>
      </c>
      <c r="D55" s="64">
        <f t="shared" si="6"/>
        <v>6</v>
      </c>
      <c r="E55" s="64">
        <f t="shared" si="7"/>
        <v>26</v>
      </c>
      <c r="F55" s="64">
        <f t="shared" si="0"/>
        <v>2</v>
      </c>
      <c r="G55" s="64">
        <f t="shared" si="1"/>
        <v>1</v>
      </c>
      <c r="H55" s="64">
        <f t="shared" si="2"/>
        <v>2021</v>
      </c>
      <c r="I55" s="80" t="str">
        <f>IFERROR(VLOOKUP(D55,Sheet2!A:B,2,0),"")</f>
        <v>J20-1148</v>
      </c>
      <c r="J55" s="64" t="str">
        <f>IFERROR(IF(I55&lt;&gt;"",VLOOKUP(I55,Sheet2!B:C,2,0),""),"")</f>
        <v>Project : Ansell LKB Topaz Line 4</v>
      </c>
      <c r="K55" s="64" t="str">
        <f>IFERROR( IF(I55&lt;&gt;"", HLOOKUP(L$2+$A55,Sheet2!BX:NK,2,0),""),"")</f>
        <v>16-31 Jan 21</v>
      </c>
      <c r="L55" t="str">
        <f>IF(OR(HLOOKUP(L$2+$A55,Sheet2!BX:NK,$B55,0),HLOOKUP(L$2+$A55,Sheet2!BX:NK,$B55,0)&lt;&gt;""),HLOOKUP(L$2+$A55,Sheet2!BX:NK,$B55,0),"")</f>
        <v/>
      </c>
      <c r="M55" t="str">
        <f>IF(OR(HLOOKUP(M$2+$A55,Sheet2!BY:NL,$B55,0),HLOOKUP(M$2+$A55,Sheet2!BY:NL,$B55,0)&lt;&gt;""),HLOOKUP(M$2+$A55,Sheet2!BY:NL,$B55,0),"")</f>
        <v/>
      </c>
      <c r="N55" t="str">
        <f>IF(OR(HLOOKUP(N$2+$A55,Sheet2!BZ:NM,$B55,0),HLOOKUP(N$2+$A55,Sheet2!BZ:NM,$B55,0)&lt;&gt;""),HLOOKUP(N$2+$A55,Sheet2!BZ:NM,$B55,0),"")</f>
        <v/>
      </c>
      <c r="O55" t="str">
        <f>IF(OR(HLOOKUP(O$2+$A55,Sheet2!CA:NN,$B55,0),HLOOKUP(O$2+$A55,Sheet2!CA:NN,$B55,0)&lt;&gt;""),HLOOKUP(O$2+$A55,Sheet2!CA:NN,$B55,0),"")</f>
        <v/>
      </c>
      <c r="P55" t="str">
        <f>IF(OR(HLOOKUP(P$2+$A55,Sheet2!CB:NO,$B55,0),HLOOKUP(P$2+$A55,Sheet2!CB:NO,$B55,0)&lt;&gt;""),HLOOKUP(P$2+$A55,Sheet2!CB:NO,$B55,0),"")</f>
        <v/>
      </c>
      <c r="Q55" t="str">
        <f>IF(OR(HLOOKUP(Q$2+$A55,Sheet2!CC:NO,$B55,0),HLOOKUP(Q$2+$A55,Sheet2!CC:NO,$B55,0)&lt;&gt;""),HLOOKUP(Q$2+$A55,Sheet2!CC:NO,$B55,0),"")</f>
        <v/>
      </c>
    </row>
    <row r="56" spans="1:17" x14ac:dyDescent="0.25">
      <c r="A56" s="64">
        <f t="shared" si="3"/>
        <v>12</v>
      </c>
      <c r="B56" s="64">
        <f t="shared" si="4"/>
        <v>10</v>
      </c>
      <c r="C56" s="64">
        <f t="shared" si="5"/>
        <v>3</v>
      </c>
      <c r="D56" s="64">
        <f t="shared" si="6"/>
        <v>6</v>
      </c>
      <c r="E56" s="64">
        <f t="shared" si="7"/>
        <v>26</v>
      </c>
      <c r="F56" s="64">
        <f t="shared" si="0"/>
        <v>1</v>
      </c>
      <c r="G56" s="64">
        <f t="shared" si="1"/>
        <v>2</v>
      </c>
      <c r="H56" s="64">
        <f t="shared" si="2"/>
        <v>2021</v>
      </c>
      <c r="I56" s="80" t="str">
        <f>IFERROR(VLOOKUP(D56,Sheet2!A:B,2,0),"")</f>
        <v>J20-1148</v>
      </c>
      <c r="J56" s="64" t="str">
        <f>IFERROR(IF(I56&lt;&gt;"",VLOOKUP(I56,Sheet2!B:C,2,0),""),"")</f>
        <v>Project : Ansell LKB Topaz Line 4</v>
      </c>
      <c r="K56" s="64" t="str">
        <f>IFERROR( IF(I56&lt;&gt;"", HLOOKUP(L$2+$A56,Sheet2!BX:NK,2,0),""),"")</f>
        <v>1-15 Feb 21</v>
      </c>
      <c r="L56" t="str">
        <f>IF(OR(HLOOKUP(L$2+$A56,Sheet2!BX:NK,$B56,0),HLOOKUP(L$2+$A56,Sheet2!BX:NK,$B56,0)&lt;&gt;""),HLOOKUP(L$2+$A56,Sheet2!BX:NK,$B56,0),"")</f>
        <v/>
      </c>
      <c r="M56" t="str">
        <f>IF(OR(HLOOKUP(M$2+$A56,Sheet2!BY:NL,$B56,0),HLOOKUP(M$2+$A56,Sheet2!BY:NL,$B56,0)&lt;&gt;""),HLOOKUP(M$2+$A56,Sheet2!BY:NL,$B56,0),"")</f>
        <v/>
      </c>
      <c r="N56" t="str">
        <f>IF(OR(HLOOKUP(N$2+$A56,Sheet2!BZ:NM,$B56,0),HLOOKUP(N$2+$A56,Sheet2!BZ:NM,$B56,0)&lt;&gt;""),HLOOKUP(N$2+$A56,Sheet2!BZ:NM,$B56,0),"")</f>
        <v/>
      </c>
      <c r="O56" t="str">
        <f>IF(OR(HLOOKUP(O$2+$A56,Sheet2!CA:NN,$B56,0),HLOOKUP(O$2+$A56,Sheet2!CA:NN,$B56,0)&lt;&gt;""),HLOOKUP(O$2+$A56,Sheet2!CA:NN,$B56,0),"")</f>
        <v/>
      </c>
      <c r="P56" t="str">
        <f>IF(OR(HLOOKUP(P$2+$A56,Sheet2!CB:NO,$B56,0),HLOOKUP(P$2+$A56,Sheet2!CB:NO,$B56,0)&lt;&gt;""),HLOOKUP(P$2+$A56,Sheet2!CB:NO,$B56,0),"")</f>
        <v/>
      </c>
      <c r="Q56" t="str">
        <f>IF(OR(HLOOKUP(Q$2+$A56,Sheet2!CC:NO,$B56,0),HLOOKUP(Q$2+$A56,Sheet2!CC:NO,$B56,0)&lt;&gt;""),HLOOKUP(Q$2+$A56,Sheet2!CC:NO,$B56,0),"")</f>
        <v/>
      </c>
    </row>
    <row r="57" spans="1:17" x14ac:dyDescent="0.25">
      <c r="A57" s="64">
        <f t="shared" si="3"/>
        <v>18</v>
      </c>
      <c r="B57" s="64">
        <f t="shared" si="4"/>
        <v>10</v>
      </c>
      <c r="C57" s="64">
        <f t="shared" si="5"/>
        <v>4</v>
      </c>
      <c r="D57" s="64">
        <f t="shared" si="6"/>
        <v>6</v>
      </c>
      <c r="E57" s="64">
        <f t="shared" si="7"/>
        <v>26</v>
      </c>
      <c r="F57" s="64">
        <f t="shared" si="0"/>
        <v>2</v>
      </c>
      <c r="G57" s="64">
        <f t="shared" si="1"/>
        <v>2</v>
      </c>
      <c r="H57" s="64">
        <f t="shared" si="2"/>
        <v>2021</v>
      </c>
      <c r="I57" s="80" t="str">
        <f>IFERROR(VLOOKUP(D57,Sheet2!A:B,2,0),"")</f>
        <v>J20-1148</v>
      </c>
      <c r="J57" s="64" t="str">
        <f>IFERROR(IF(I57&lt;&gt;"",VLOOKUP(I57,Sheet2!B:C,2,0),""),"")</f>
        <v>Project : Ansell LKB Topaz Line 4</v>
      </c>
      <c r="K57" s="64" t="str">
        <f>IFERROR( IF(I57&lt;&gt;"", HLOOKUP(L$2+$A57,Sheet2!BX:NK,2,0),""),"")</f>
        <v>16-28 Feb 21</v>
      </c>
      <c r="L57">
        <f>IF(OR(HLOOKUP(L$2+$A57,Sheet2!BX:NK,$B57,0),HLOOKUP(L$2+$A57,Sheet2!BX:NK,$B57,0)&lt;&gt;""),HLOOKUP(L$2+$A57,Sheet2!BX:NK,$B57,0),"")</f>
        <v>110340</v>
      </c>
      <c r="M57" t="str">
        <f>IF(OR(HLOOKUP(M$2+$A57,Sheet2!BY:NL,$B57,0),HLOOKUP(M$2+$A57,Sheet2!BY:NL,$B57,0)&lt;&gt;""),HLOOKUP(M$2+$A57,Sheet2!BY:NL,$B57,0),"")</f>
        <v/>
      </c>
      <c r="N57">
        <f>IF(OR(HLOOKUP(N$2+$A57,Sheet2!BZ:NM,$B57,0),HLOOKUP(N$2+$A57,Sheet2!BZ:NM,$B57,0)&lt;&gt;""),HLOOKUP(N$2+$A57,Sheet2!BZ:NM,$B57,0),"")</f>
        <v>13959</v>
      </c>
      <c r="O57" t="str">
        <f>IF(OR(HLOOKUP(O$2+$A57,Sheet2!CA:NN,$B57,0),HLOOKUP(O$2+$A57,Sheet2!CA:NN,$B57,0)&lt;&gt;""),HLOOKUP(O$2+$A57,Sheet2!CA:NN,$B57,0),"")</f>
        <v/>
      </c>
      <c r="P57">
        <f>IF(OR(HLOOKUP(P$2+$A57,Sheet2!CB:NO,$B57,0),HLOOKUP(P$2+$A57,Sheet2!CB:NO,$B57,0)&lt;&gt;""),HLOOKUP(P$2+$A57,Sheet2!CB:NO,$B57,0),"")</f>
        <v>865</v>
      </c>
      <c r="Q57">
        <f>IF(OR(HLOOKUP(Q$2+$A57,Sheet2!CC:NO,$B57,0),HLOOKUP(Q$2+$A57,Sheet2!CC:NO,$B57,0)&lt;&gt;""),HLOOKUP(Q$2+$A57,Sheet2!CC:NO,$B57,0),"")</f>
        <v>33</v>
      </c>
    </row>
    <row r="58" spans="1:17" x14ac:dyDescent="0.25">
      <c r="A58" s="64">
        <f t="shared" si="3"/>
        <v>24</v>
      </c>
      <c r="B58" s="64">
        <f t="shared" si="4"/>
        <v>10</v>
      </c>
      <c r="C58" s="64">
        <f t="shared" si="5"/>
        <v>5</v>
      </c>
      <c r="D58" s="64">
        <f t="shared" si="6"/>
        <v>6</v>
      </c>
      <c r="E58" s="64">
        <f t="shared" si="7"/>
        <v>26</v>
      </c>
      <c r="F58" s="64">
        <f t="shared" si="0"/>
        <v>1</v>
      </c>
      <c r="G58" s="64">
        <f t="shared" si="1"/>
        <v>3</v>
      </c>
      <c r="H58" s="64">
        <f t="shared" si="2"/>
        <v>2021</v>
      </c>
      <c r="I58" s="80" t="str">
        <f>IFERROR(VLOOKUP(D58,Sheet2!A:B,2,0),"")</f>
        <v>J20-1148</v>
      </c>
      <c r="J58" s="64" t="str">
        <f>IFERROR(IF(I58&lt;&gt;"",VLOOKUP(I58,Sheet2!B:C,2,0),""),"")</f>
        <v>Project : Ansell LKB Topaz Line 4</v>
      </c>
      <c r="K58" s="64" t="str">
        <f>IFERROR( IF(I58&lt;&gt;"", HLOOKUP(L$2+$A58,Sheet2!BX:NK,2,0),""),"")</f>
        <v>1-15 Mar 2021</v>
      </c>
      <c r="L58">
        <f>IF(OR(HLOOKUP(L$2+$A58,Sheet2!BX:NK,$B58,0),HLOOKUP(L$2+$A58,Sheet2!BX:NK,$B58,0)&lt;&gt;""),HLOOKUP(L$2+$A58,Sheet2!BX:NK,$B58,0),"")</f>
        <v>146340</v>
      </c>
      <c r="M58">
        <f>IF(OR(HLOOKUP(M$2+$A58,Sheet2!BY:NL,$B58,0),HLOOKUP(M$2+$A58,Sheet2!BY:NL,$B58,0)&lt;&gt;""),HLOOKUP(M$2+$A58,Sheet2!BY:NL,$B58,0),"")</f>
        <v>27975</v>
      </c>
      <c r="N58">
        <f>IF(OR(HLOOKUP(N$2+$A58,Sheet2!BZ:NM,$B58,0),HLOOKUP(N$2+$A58,Sheet2!BZ:NM,$B58,0)&lt;&gt;""),HLOOKUP(N$2+$A58,Sheet2!BZ:NM,$B58,0),"")</f>
        <v>16027</v>
      </c>
      <c r="O58" t="str">
        <f>IF(OR(HLOOKUP(O$2+$A58,Sheet2!CA:NN,$B58,0),HLOOKUP(O$2+$A58,Sheet2!CA:NN,$B58,0)&lt;&gt;""),HLOOKUP(O$2+$A58,Sheet2!CA:NN,$B58,0),"")</f>
        <v/>
      </c>
      <c r="P58">
        <f>IF(OR(HLOOKUP(P$2+$A58,Sheet2!CB:NO,$B58,0),HLOOKUP(P$2+$A58,Sheet2!CB:NO,$B58,0)&lt;&gt;""),HLOOKUP(P$2+$A58,Sheet2!CB:NO,$B58,0),"")</f>
        <v>1056</v>
      </c>
      <c r="Q58">
        <f>IF(OR(HLOOKUP(Q$2+$A58,Sheet2!CC:NO,$B58,0),HLOOKUP(Q$2+$A58,Sheet2!CC:NO,$B58,0)&lt;&gt;""),HLOOKUP(Q$2+$A58,Sheet2!CC:NO,$B58,0),"")</f>
        <v>27</v>
      </c>
    </row>
    <row r="59" spans="1:17" x14ac:dyDescent="0.25">
      <c r="A59" s="64">
        <f t="shared" si="3"/>
        <v>30</v>
      </c>
      <c r="B59" s="64">
        <f t="shared" si="4"/>
        <v>10</v>
      </c>
      <c r="C59" s="64">
        <f t="shared" si="5"/>
        <v>6</v>
      </c>
      <c r="D59" s="64">
        <f t="shared" si="6"/>
        <v>6</v>
      </c>
      <c r="E59" s="64">
        <f t="shared" si="7"/>
        <v>26</v>
      </c>
      <c r="F59" s="64">
        <f t="shared" si="0"/>
        <v>2</v>
      </c>
      <c r="G59" s="64">
        <f t="shared" si="1"/>
        <v>3</v>
      </c>
      <c r="H59" s="64">
        <f t="shared" si="2"/>
        <v>2021</v>
      </c>
      <c r="I59" s="80" t="str">
        <f>IFERROR(VLOOKUP(D59,Sheet2!A:B,2,0),"")</f>
        <v>J20-1148</v>
      </c>
      <c r="J59" s="64" t="str">
        <f>IFERROR(IF(I59&lt;&gt;"",VLOOKUP(I59,Sheet2!B:C,2,0),""),"")</f>
        <v>Project : Ansell LKB Topaz Line 4</v>
      </c>
      <c r="K59" s="64" t="str">
        <f>IFERROR( IF(I59&lt;&gt;"", HLOOKUP(L$2+$A59,Sheet2!BX:NK,2,0),""),"")</f>
        <v>16-31 Mar 21</v>
      </c>
      <c r="L59">
        <f>IF(OR(HLOOKUP(L$2+$A59,Sheet2!BX:NK,$B59,0),HLOOKUP(L$2+$A59,Sheet2!BX:NK,$B59,0)&lt;&gt;""),HLOOKUP(L$2+$A59,Sheet2!BX:NK,$B59,0),"")</f>
        <v>104770</v>
      </c>
      <c r="M59">
        <f>IF(OR(HLOOKUP(M$2+$A59,Sheet2!BY:NL,$B59,0),HLOOKUP(M$2+$A59,Sheet2!BY:NL,$B59,0)&lt;&gt;""),HLOOKUP(M$2+$A59,Sheet2!BY:NL,$B59,0),"")</f>
        <v>34700</v>
      </c>
      <c r="N59">
        <f>IF(OR(HLOOKUP(N$2+$A59,Sheet2!BZ:NM,$B59,0),HLOOKUP(N$2+$A59,Sheet2!BZ:NM,$B59,0)&lt;&gt;""),HLOOKUP(N$2+$A59,Sheet2!BZ:NM,$B59,0),"")</f>
        <v>17484</v>
      </c>
      <c r="O59" t="str">
        <f>IF(OR(HLOOKUP(O$2+$A59,Sheet2!CA:NN,$B59,0),HLOOKUP(O$2+$A59,Sheet2!CA:NN,$B59,0)&lt;&gt;""),HLOOKUP(O$2+$A59,Sheet2!CA:NN,$B59,0),"")</f>
        <v/>
      </c>
      <c r="P59">
        <f>IF(OR(HLOOKUP(P$2+$A59,Sheet2!CB:NO,$B59,0),HLOOKUP(P$2+$A59,Sheet2!CB:NO,$B59,0)&lt;&gt;""),HLOOKUP(P$2+$A59,Sheet2!CB:NO,$B59,0),"")</f>
        <v>803</v>
      </c>
      <c r="Q59">
        <f>IF(OR(HLOOKUP(Q$2+$A59,Sheet2!CC:NO,$B59,0),HLOOKUP(Q$2+$A59,Sheet2!CC:NO,$B59,0)&lt;&gt;""),HLOOKUP(Q$2+$A59,Sheet2!CC:NO,$B59,0),"")</f>
        <v>27</v>
      </c>
    </row>
    <row r="60" spans="1:17" x14ac:dyDescent="0.25">
      <c r="A60" s="64">
        <f t="shared" si="3"/>
        <v>36</v>
      </c>
      <c r="B60" s="64">
        <f t="shared" si="4"/>
        <v>10</v>
      </c>
      <c r="C60" s="64">
        <f t="shared" si="5"/>
        <v>7</v>
      </c>
      <c r="D60" s="64">
        <f t="shared" si="6"/>
        <v>6</v>
      </c>
      <c r="E60" s="64">
        <f t="shared" si="7"/>
        <v>26</v>
      </c>
      <c r="F60" s="64">
        <f t="shared" si="0"/>
        <v>1</v>
      </c>
      <c r="G60" s="64">
        <f t="shared" si="1"/>
        <v>4</v>
      </c>
      <c r="H60" s="64">
        <f t="shared" si="2"/>
        <v>2021</v>
      </c>
      <c r="I60" s="80" t="str">
        <f>IFERROR(VLOOKUP(D60,Sheet2!A:B,2,0),"")</f>
        <v>J20-1148</v>
      </c>
      <c r="J60" s="64" t="str">
        <f>IFERROR(IF(I60&lt;&gt;"",VLOOKUP(I60,Sheet2!B:C,2,0),""),"")</f>
        <v>Project : Ansell LKB Topaz Line 4</v>
      </c>
      <c r="K60" s="64" t="str">
        <f>IFERROR( IF(I60&lt;&gt;"", HLOOKUP(L$2+$A60,Sheet2!BX:NK,2,0),""),"")</f>
        <v>1-15 April 21</v>
      </c>
      <c r="L60">
        <f>IF(OR(HLOOKUP(L$2+$A60,Sheet2!BX:NK,$B60,0),HLOOKUP(L$2+$A60,Sheet2!BX:NK,$B60,0)&lt;&gt;""),HLOOKUP(L$2+$A60,Sheet2!BX:NK,$B60,0),"")</f>
        <v>43120</v>
      </c>
      <c r="M60">
        <f>IF(OR(HLOOKUP(M$2+$A60,Sheet2!BY:NL,$B60,0),HLOOKUP(M$2+$A60,Sheet2!BY:NL,$B60,0)&lt;&gt;""),HLOOKUP(M$2+$A60,Sheet2!BY:NL,$B60,0),"")</f>
        <v>11072</v>
      </c>
      <c r="N60" t="str">
        <f>IF(OR(HLOOKUP(N$2+$A60,Sheet2!BZ:NM,$B60,0),HLOOKUP(N$2+$A60,Sheet2!BZ:NM,$B60,0)&lt;&gt;""),HLOOKUP(N$2+$A60,Sheet2!BZ:NM,$B60,0),"")</f>
        <v/>
      </c>
      <c r="O60" t="str">
        <f>IF(OR(HLOOKUP(O$2+$A60,Sheet2!CA:NN,$B60,0),HLOOKUP(O$2+$A60,Sheet2!CA:NN,$B60,0)&lt;&gt;""),HLOOKUP(O$2+$A60,Sheet2!CA:NN,$B60,0),"")</f>
        <v/>
      </c>
      <c r="P60">
        <f>IF(OR(HLOOKUP(P$2+$A60,Sheet2!CB:NO,$B60,0),HLOOKUP(P$2+$A60,Sheet2!CB:NO,$B60,0)&lt;&gt;""),HLOOKUP(P$2+$A60,Sheet2!CB:NO,$B60,0),"")</f>
        <v>9829</v>
      </c>
      <c r="Q60">
        <f>IF(OR(HLOOKUP(Q$2+$A60,Sheet2!CC:NO,$B60,0),HLOOKUP(Q$2+$A60,Sheet2!CC:NO,$B60,0)&lt;&gt;""),HLOOKUP(Q$2+$A60,Sheet2!CC:NO,$B60,0),"")</f>
        <v>27</v>
      </c>
    </row>
    <row r="61" spans="1:17" x14ac:dyDescent="0.25">
      <c r="A61" s="64">
        <f t="shared" si="3"/>
        <v>42</v>
      </c>
      <c r="B61" s="64">
        <f t="shared" si="4"/>
        <v>10</v>
      </c>
      <c r="C61" s="64">
        <f t="shared" si="5"/>
        <v>8</v>
      </c>
      <c r="D61" s="64">
        <f t="shared" si="6"/>
        <v>6</v>
      </c>
      <c r="E61" s="64">
        <f t="shared" si="7"/>
        <v>26</v>
      </c>
      <c r="F61" s="64">
        <f t="shared" si="0"/>
        <v>2</v>
      </c>
      <c r="G61" s="64">
        <f t="shared" si="1"/>
        <v>4</v>
      </c>
      <c r="H61" s="64">
        <f t="shared" si="2"/>
        <v>2021</v>
      </c>
      <c r="I61" s="80" t="str">
        <f>IFERROR(VLOOKUP(D61,Sheet2!A:B,2,0),"")</f>
        <v>J20-1148</v>
      </c>
      <c r="J61" s="64" t="str">
        <f>IFERROR(IF(I61&lt;&gt;"",VLOOKUP(I61,Sheet2!B:C,2,0),""),"")</f>
        <v>Project : Ansell LKB Topaz Line 4</v>
      </c>
      <c r="K61" s="64" t="str">
        <f>IFERROR( IF(I61&lt;&gt;"", HLOOKUP(L$2+$A61,Sheet2!BX:NK,2,0),""),"")</f>
        <v>16-30 April 21</v>
      </c>
      <c r="L61">
        <f>IF(OR(HLOOKUP(L$2+$A61,Sheet2!BX:NK,$B61,0),HLOOKUP(L$2+$A61,Sheet2!BX:NK,$B61,0)&lt;&gt;""),HLOOKUP(L$2+$A61,Sheet2!BX:NK,$B61,0),"")</f>
        <v>103765</v>
      </c>
      <c r="M61">
        <f>IF(OR(HLOOKUP(M$2+$A61,Sheet2!BY:NL,$B61,0),HLOOKUP(M$2+$A61,Sheet2!BY:NL,$B61,0)&lt;&gt;""),HLOOKUP(M$2+$A61,Sheet2!BY:NL,$B61,0),"")</f>
        <v>27644</v>
      </c>
      <c r="N61">
        <f>IF(OR(HLOOKUP(N$2+$A61,Sheet2!BZ:NM,$B61,0),HLOOKUP(N$2+$A61,Sheet2!BZ:NM,$B61,0)&lt;&gt;""),HLOOKUP(N$2+$A61,Sheet2!BZ:NM,$B61,0),"")</f>
        <v>17719</v>
      </c>
      <c r="O61" t="str">
        <f>IF(OR(HLOOKUP(O$2+$A61,Sheet2!CA:NN,$B61,0),HLOOKUP(O$2+$A61,Sheet2!CA:NN,$B61,0)&lt;&gt;""),HLOOKUP(O$2+$A61,Sheet2!CA:NN,$B61,0),"")</f>
        <v/>
      </c>
      <c r="P61">
        <f>IF(OR(HLOOKUP(P$2+$A61,Sheet2!CB:NO,$B61,0),HLOOKUP(P$2+$A61,Sheet2!CB:NO,$B61,0)&lt;&gt;""),HLOOKUP(P$2+$A61,Sheet2!CB:NO,$B61,0),"")</f>
        <v>9001</v>
      </c>
      <c r="Q61">
        <f>IF(OR(HLOOKUP(Q$2+$A61,Sheet2!CC:NO,$B61,0),HLOOKUP(Q$2+$A61,Sheet2!CC:NO,$B61,0)&lt;&gt;""),HLOOKUP(Q$2+$A61,Sheet2!CC:NO,$B61,0),"")</f>
        <v>31</v>
      </c>
    </row>
    <row r="62" spans="1:17" x14ac:dyDescent="0.25">
      <c r="A62" s="64">
        <f t="shared" si="3"/>
        <v>48</v>
      </c>
      <c r="B62" s="64">
        <f t="shared" si="4"/>
        <v>10</v>
      </c>
      <c r="C62" s="64">
        <f t="shared" si="5"/>
        <v>9</v>
      </c>
      <c r="D62" s="64">
        <f t="shared" si="6"/>
        <v>6</v>
      </c>
      <c r="E62" s="64">
        <f t="shared" si="7"/>
        <v>26</v>
      </c>
      <c r="F62" s="64">
        <f t="shared" si="0"/>
        <v>1</v>
      </c>
      <c r="G62" s="64">
        <f t="shared" si="1"/>
        <v>5</v>
      </c>
      <c r="H62" s="64">
        <f t="shared" si="2"/>
        <v>2021</v>
      </c>
      <c r="I62" s="80" t="str">
        <f>IFERROR(VLOOKUP(D62,Sheet2!A:B,2,0),"")</f>
        <v>J20-1148</v>
      </c>
      <c r="J62" s="64" t="str">
        <f>IFERROR(IF(I62&lt;&gt;"",VLOOKUP(I62,Sheet2!B:C,2,0),""),"")</f>
        <v>Project : Ansell LKB Topaz Line 4</v>
      </c>
      <c r="K62" s="64" t="str">
        <f>IFERROR( IF(I62&lt;&gt;"", HLOOKUP(L$2+$A62,Sheet2!BX:NK,2,0),""),"")</f>
        <v>1-15 May 21</v>
      </c>
      <c r="L62">
        <f>IF(OR(HLOOKUP(L$2+$A62,Sheet2!BX:NK,$B62,0),HLOOKUP(L$2+$A62,Sheet2!BX:NK,$B62,0)&lt;&gt;""),HLOOKUP(L$2+$A62,Sheet2!BX:NK,$B62,0),"")</f>
        <v>105780</v>
      </c>
      <c r="M62">
        <f>IF(OR(HLOOKUP(M$2+$A62,Sheet2!BY:NL,$B62,0),HLOOKUP(M$2+$A62,Sheet2!BY:NL,$B62,0)&lt;&gt;""),HLOOKUP(M$2+$A62,Sheet2!BY:NL,$B62,0),"")</f>
        <v>26951</v>
      </c>
      <c r="N62">
        <f>IF(OR(HLOOKUP(N$2+$A62,Sheet2!BZ:NM,$B62,0),HLOOKUP(N$2+$A62,Sheet2!BZ:NM,$B62,0)&lt;&gt;""),HLOOKUP(N$2+$A62,Sheet2!BZ:NM,$B62,0),"")</f>
        <v>18142</v>
      </c>
      <c r="O62">
        <f>IF(OR(HLOOKUP(O$2+$A62,Sheet2!CA:NN,$B62,0),HLOOKUP(O$2+$A62,Sheet2!CA:NN,$B62,0)&lt;&gt;""),HLOOKUP(O$2+$A62,Sheet2!CA:NN,$B62,0),"")</f>
        <v>0</v>
      </c>
      <c r="P62">
        <f>IF(OR(HLOOKUP(P$2+$A62,Sheet2!CB:NO,$B62,0),HLOOKUP(P$2+$A62,Sheet2!CB:NO,$B62,0)&lt;&gt;""),HLOOKUP(P$2+$A62,Sheet2!CB:NO,$B62,0),"")</f>
        <v>11951</v>
      </c>
      <c r="Q62">
        <f>IF(OR(HLOOKUP(Q$2+$A62,Sheet2!CC:NO,$B62,0),HLOOKUP(Q$2+$A62,Sheet2!CC:NO,$B62,0)&lt;&gt;""),HLOOKUP(Q$2+$A62,Sheet2!CC:NO,$B62,0),"")</f>
        <v>33</v>
      </c>
    </row>
    <row r="63" spans="1:17" x14ac:dyDescent="0.25">
      <c r="A63" s="64">
        <f t="shared" si="3"/>
        <v>54</v>
      </c>
      <c r="B63" s="64">
        <f t="shared" si="4"/>
        <v>10</v>
      </c>
      <c r="C63" s="64">
        <f t="shared" si="5"/>
        <v>10</v>
      </c>
      <c r="D63" s="64">
        <f t="shared" si="6"/>
        <v>6</v>
      </c>
      <c r="E63" s="64">
        <f t="shared" si="7"/>
        <v>26</v>
      </c>
      <c r="F63" s="64">
        <f t="shared" si="0"/>
        <v>2</v>
      </c>
      <c r="G63" s="64">
        <f t="shared" si="1"/>
        <v>5</v>
      </c>
      <c r="H63" s="64">
        <f t="shared" si="2"/>
        <v>2021</v>
      </c>
      <c r="I63" s="80" t="str">
        <f>IFERROR(VLOOKUP(D63,Sheet2!A:B,2,0),"")</f>
        <v>J20-1148</v>
      </c>
      <c r="J63" s="64" t="str">
        <f>IFERROR(IF(I63&lt;&gt;"",VLOOKUP(I63,Sheet2!B:C,2,0),""),"")</f>
        <v>Project : Ansell LKB Topaz Line 4</v>
      </c>
      <c r="K63" s="64" t="str">
        <f>IFERROR( IF(I63&lt;&gt;"", HLOOKUP(L$2+$A63,Sheet2!BX:NK,2,0),""),"")</f>
        <v>16-31 May 21</v>
      </c>
      <c r="L63" t="str">
        <f>IF(OR(HLOOKUP(L$2+$A63,Sheet2!BX:NK,$B63,0),HLOOKUP(L$2+$A63,Sheet2!BX:NK,$B63,0)&lt;&gt;""),HLOOKUP(L$2+$A63,Sheet2!BX:NK,$B63,0),"")</f>
        <v/>
      </c>
      <c r="M63" t="str">
        <f>IF(OR(HLOOKUP(M$2+$A63,Sheet2!BY:NL,$B63,0),HLOOKUP(M$2+$A63,Sheet2!BY:NL,$B63,0)&lt;&gt;""),HLOOKUP(M$2+$A63,Sheet2!BY:NL,$B63,0),"")</f>
        <v/>
      </c>
      <c r="N63" t="str">
        <f>IF(OR(HLOOKUP(N$2+$A63,Sheet2!BZ:NM,$B63,0),HLOOKUP(N$2+$A63,Sheet2!BZ:NM,$B63,0)&lt;&gt;""),HLOOKUP(N$2+$A63,Sheet2!BZ:NM,$B63,0),"")</f>
        <v/>
      </c>
      <c r="O63" t="str">
        <f>IF(OR(HLOOKUP(O$2+$A63,Sheet2!CA:NN,$B63,0),HLOOKUP(O$2+$A63,Sheet2!CA:NN,$B63,0)&lt;&gt;""),HLOOKUP(O$2+$A63,Sheet2!CA:NN,$B63,0),"")</f>
        <v/>
      </c>
      <c r="P63" t="str">
        <f>IF(OR(HLOOKUP(P$2+$A63,Sheet2!CB:NO,$B63,0),HLOOKUP(P$2+$A63,Sheet2!CB:NO,$B63,0)&lt;&gt;""),HLOOKUP(P$2+$A63,Sheet2!CB:NO,$B63,0),"")</f>
        <v/>
      </c>
      <c r="Q63" t="str">
        <f>IF(OR(HLOOKUP(Q$2+$A63,Sheet2!CC:NO,$B63,0),HLOOKUP(Q$2+$A63,Sheet2!CC:NO,$B63,0)&lt;&gt;""),HLOOKUP(Q$2+$A63,Sheet2!CC:NO,$B63,0),"")</f>
        <v/>
      </c>
    </row>
    <row r="64" spans="1:17" x14ac:dyDescent="0.25">
      <c r="A64" s="64">
        <f t="shared" si="3"/>
        <v>0</v>
      </c>
      <c r="B64" s="64">
        <f t="shared" si="4"/>
        <v>11</v>
      </c>
      <c r="C64" s="64">
        <f t="shared" si="5"/>
        <v>1</v>
      </c>
      <c r="D64" s="64">
        <f t="shared" si="6"/>
        <v>7</v>
      </c>
      <c r="E64" s="64">
        <f t="shared" si="7"/>
        <v>31</v>
      </c>
      <c r="F64" s="64">
        <f t="shared" si="0"/>
        <v>1</v>
      </c>
      <c r="G64" s="64">
        <f t="shared" si="1"/>
        <v>1</v>
      </c>
      <c r="H64" s="64">
        <f t="shared" si="2"/>
        <v>2021</v>
      </c>
      <c r="I64" s="80" t="str">
        <f>IFERROR(VLOOKUP(D64,Sheet2!A:B,2,0),"")</f>
        <v>J20-1205</v>
      </c>
      <c r="J64" s="64" t="str">
        <f>IFERROR(IF(I64&lt;&gt;"",VLOOKUP(I64,Sheet2!B:C,2,0),""),"")</f>
        <v xml:space="preserve">Ansell </v>
      </c>
      <c r="K64" s="64" t="str">
        <f>IFERROR( IF(I64&lt;&gt;"", HLOOKUP(L$2+$A64,Sheet2!BX:NK,2,0),""),"")</f>
        <v>1-15 Jan 21</v>
      </c>
      <c r="L64" t="str">
        <f>IF(OR(HLOOKUP(L$2+$A64,Sheet2!BX:NK,$B64,0),HLOOKUP(L$2+$A64,Sheet2!BX:NK,$B64,0)&lt;&gt;""),HLOOKUP(L$2+$A64,Sheet2!BX:NK,$B64,0),"")</f>
        <v/>
      </c>
      <c r="M64" t="str">
        <f>IF(OR(HLOOKUP(M$2+$A64,Sheet2!BY:NL,$B64,0),HLOOKUP(M$2+$A64,Sheet2!BY:NL,$B64,0)&lt;&gt;""),HLOOKUP(M$2+$A64,Sheet2!BY:NL,$B64,0),"")</f>
        <v/>
      </c>
      <c r="N64" t="str">
        <f>IF(OR(HLOOKUP(N$2+$A64,Sheet2!BZ:NM,$B64,0),HLOOKUP(N$2+$A64,Sheet2!BZ:NM,$B64,0)&lt;&gt;""),HLOOKUP(N$2+$A64,Sheet2!BZ:NM,$B64,0),"")</f>
        <v/>
      </c>
      <c r="O64" t="str">
        <f>IF(OR(HLOOKUP(O$2+$A64,Sheet2!CA:NN,$B64,0),HLOOKUP(O$2+$A64,Sheet2!CA:NN,$B64,0)&lt;&gt;""),HLOOKUP(O$2+$A64,Sheet2!CA:NN,$B64,0),"")</f>
        <v/>
      </c>
      <c r="P64" t="str">
        <f>IF(OR(HLOOKUP(P$2+$A64,Sheet2!CB:NO,$B64,0),HLOOKUP(P$2+$A64,Sheet2!CB:NO,$B64,0)&lt;&gt;""),HLOOKUP(P$2+$A64,Sheet2!CB:NO,$B64,0),"")</f>
        <v/>
      </c>
      <c r="Q64" t="str">
        <f>IF(OR(HLOOKUP(Q$2+$A64,Sheet2!CC:NO,$B64,0),HLOOKUP(Q$2+$A64,Sheet2!CC:NO,$B64,0)&lt;&gt;""),HLOOKUP(Q$2+$A64,Sheet2!CC:NO,$B64,0),"")</f>
        <v/>
      </c>
    </row>
    <row r="65" spans="1:17" x14ac:dyDescent="0.25">
      <c r="A65" s="64">
        <f t="shared" si="3"/>
        <v>6</v>
      </c>
      <c r="B65" s="64">
        <f t="shared" si="4"/>
        <v>11</v>
      </c>
      <c r="C65" s="64">
        <f t="shared" si="5"/>
        <v>2</v>
      </c>
      <c r="D65" s="64">
        <f t="shared" si="6"/>
        <v>7</v>
      </c>
      <c r="E65" s="64">
        <f t="shared" si="7"/>
        <v>31</v>
      </c>
      <c r="F65" s="64">
        <f t="shared" si="0"/>
        <v>2</v>
      </c>
      <c r="G65" s="64">
        <f t="shared" si="1"/>
        <v>1</v>
      </c>
      <c r="H65" s="64">
        <f t="shared" si="2"/>
        <v>2021</v>
      </c>
      <c r="I65" s="80" t="str">
        <f>IFERROR(VLOOKUP(D65,Sheet2!A:B,2,0),"")</f>
        <v>J20-1205</v>
      </c>
      <c r="J65" s="64" t="str">
        <f>IFERROR(IF(I65&lt;&gt;"",VLOOKUP(I65,Sheet2!B:C,2,0),""),"")</f>
        <v xml:space="preserve">Ansell </v>
      </c>
      <c r="K65" s="64" t="str">
        <f>IFERROR( IF(I65&lt;&gt;"", HLOOKUP(L$2+$A65,Sheet2!BX:NK,2,0),""),"")</f>
        <v>16-31 Jan 21</v>
      </c>
      <c r="L65" t="str">
        <f>IF(OR(HLOOKUP(L$2+$A65,Sheet2!BX:NK,$B65,0),HLOOKUP(L$2+$A65,Sheet2!BX:NK,$B65,0)&lt;&gt;""),HLOOKUP(L$2+$A65,Sheet2!BX:NK,$B65,0),"")</f>
        <v/>
      </c>
      <c r="M65" t="str">
        <f>IF(OR(HLOOKUP(M$2+$A65,Sheet2!BY:NL,$B65,0),HLOOKUP(M$2+$A65,Sheet2!BY:NL,$B65,0)&lt;&gt;""),HLOOKUP(M$2+$A65,Sheet2!BY:NL,$B65,0),"")</f>
        <v/>
      </c>
      <c r="N65" t="str">
        <f>IF(OR(HLOOKUP(N$2+$A65,Sheet2!BZ:NM,$B65,0),HLOOKUP(N$2+$A65,Sheet2!BZ:NM,$B65,0)&lt;&gt;""),HLOOKUP(N$2+$A65,Sheet2!BZ:NM,$B65,0),"")</f>
        <v/>
      </c>
      <c r="O65" t="str">
        <f>IF(OR(HLOOKUP(O$2+$A65,Sheet2!CA:NN,$B65,0),HLOOKUP(O$2+$A65,Sheet2!CA:NN,$B65,0)&lt;&gt;""),HLOOKUP(O$2+$A65,Sheet2!CA:NN,$B65,0),"")</f>
        <v/>
      </c>
      <c r="P65" t="str">
        <f>IF(OR(HLOOKUP(P$2+$A65,Sheet2!CB:NO,$B65,0),HLOOKUP(P$2+$A65,Sheet2!CB:NO,$B65,0)&lt;&gt;""),HLOOKUP(P$2+$A65,Sheet2!CB:NO,$B65,0),"")</f>
        <v/>
      </c>
      <c r="Q65" t="str">
        <f>IF(OR(HLOOKUP(Q$2+$A65,Sheet2!CC:NO,$B65,0),HLOOKUP(Q$2+$A65,Sheet2!CC:NO,$B65,0)&lt;&gt;""),HLOOKUP(Q$2+$A65,Sheet2!CC:NO,$B65,0),"")</f>
        <v/>
      </c>
    </row>
    <row r="66" spans="1:17" x14ac:dyDescent="0.25">
      <c r="A66" s="64">
        <f t="shared" si="3"/>
        <v>12</v>
      </c>
      <c r="B66" s="64">
        <f t="shared" si="4"/>
        <v>11</v>
      </c>
      <c r="C66" s="64">
        <f t="shared" si="5"/>
        <v>3</v>
      </c>
      <c r="D66" s="64">
        <f t="shared" si="6"/>
        <v>7</v>
      </c>
      <c r="E66" s="64">
        <f t="shared" si="7"/>
        <v>31</v>
      </c>
      <c r="F66" s="64">
        <f t="shared" si="0"/>
        <v>1</v>
      </c>
      <c r="G66" s="64">
        <f t="shared" si="1"/>
        <v>2</v>
      </c>
      <c r="H66" s="64">
        <f t="shared" si="2"/>
        <v>2021</v>
      </c>
      <c r="I66" s="80" t="str">
        <f>IFERROR(VLOOKUP(D66,Sheet2!A:B,2,0),"")</f>
        <v>J20-1205</v>
      </c>
      <c r="J66" s="64" t="str">
        <f>IFERROR(IF(I66&lt;&gt;"",VLOOKUP(I66,Sheet2!B:C,2,0),""),"")</f>
        <v xml:space="preserve">Ansell </v>
      </c>
      <c r="K66" s="64" t="str">
        <f>IFERROR( IF(I66&lt;&gt;"", HLOOKUP(L$2+$A66,Sheet2!BX:NK,2,0),""),"")</f>
        <v>1-15 Feb 21</v>
      </c>
      <c r="L66">
        <f>IF(OR(HLOOKUP(L$2+$A66,Sheet2!BX:NK,$B66,0),HLOOKUP(L$2+$A66,Sheet2!BX:NK,$B66,0)&lt;&gt;""),HLOOKUP(L$2+$A66,Sheet2!BX:NK,$B66,0),"")</f>
        <v>20250</v>
      </c>
      <c r="M66">
        <f>IF(OR(HLOOKUP(M$2+$A66,Sheet2!BY:NL,$B66,0),HLOOKUP(M$2+$A66,Sheet2!BY:NL,$B66,0)&lt;&gt;""),HLOOKUP(M$2+$A66,Sheet2!BY:NL,$B66,0),"")</f>
        <v>10036</v>
      </c>
      <c r="N66" t="str">
        <f>IF(OR(HLOOKUP(N$2+$A66,Sheet2!BZ:NM,$B66,0),HLOOKUP(N$2+$A66,Sheet2!BZ:NM,$B66,0)&lt;&gt;""),HLOOKUP(N$2+$A66,Sheet2!BZ:NM,$B66,0),"")</f>
        <v/>
      </c>
      <c r="O66" t="str">
        <f>IF(OR(HLOOKUP(O$2+$A66,Sheet2!CA:NN,$B66,0),HLOOKUP(O$2+$A66,Sheet2!CA:NN,$B66,0)&lt;&gt;""),HLOOKUP(O$2+$A66,Sheet2!CA:NN,$B66,0),"")</f>
        <v/>
      </c>
      <c r="P66" t="str">
        <f>IF(OR(HLOOKUP(P$2+$A66,Sheet2!CB:NO,$B66,0),HLOOKUP(P$2+$A66,Sheet2!CB:NO,$B66,0)&lt;&gt;""),HLOOKUP(P$2+$A66,Sheet2!CB:NO,$B66,0),"")</f>
        <v/>
      </c>
      <c r="Q66" t="str">
        <f>IF(OR(HLOOKUP(Q$2+$A66,Sheet2!CC:NO,$B66,0),HLOOKUP(Q$2+$A66,Sheet2!CC:NO,$B66,0)&lt;&gt;""),HLOOKUP(Q$2+$A66,Sheet2!CC:NO,$B66,0),"")</f>
        <v/>
      </c>
    </row>
    <row r="67" spans="1:17" x14ac:dyDescent="0.25">
      <c r="A67" s="64">
        <f t="shared" si="3"/>
        <v>18</v>
      </c>
      <c r="B67" s="64">
        <f t="shared" si="4"/>
        <v>11</v>
      </c>
      <c r="C67" s="64">
        <f t="shared" si="5"/>
        <v>4</v>
      </c>
      <c r="D67" s="64">
        <f t="shared" si="6"/>
        <v>7</v>
      </c>
      <c r="E67" s="64">
        <f t="shared" si="7"/>
        <v>31</v>
      </c>
      <c r="F67" s="64">
        <f t="shared" si="0"/>
        <v>2</v>
      </c>
      <c r="G67" s="64">
        <f t="shared" si="1"/>
        <v>2</v>
      </c>
      <c r="H67" s="64">
        <f t="shared" si="2"/>
        <v>2021</v>
      </c>
      <c r="I67" s="80" t="str">
        <f>IFERROR(VLOOKUP(D67,Sheet2!A:B,2,0),"")</f>
        <v>J20-1205</v>
      </c>
      <c r="J67" s="64" t="str">
        <f>IFERROR(IF(I67&lt;&gt;"",VLOOKUP(I67,Sheet2!B:C,2,0),""),"")</f>
        <v xml:space="preserve">Ansell </v>
      </c>
      <c r="K67" s="64" t="str">
        <f>IFERROR( IF(I67&lt;&gt;"", HLOOKUP(L$2+$A67,Sheet2!BX:NK,2,0),""),"")</f>
        <v>16-28 Feb 21</v>
      </c>
      <c r="L67" t="str">
        <f>IF(OR(HLOOKUP(L$2+$A67,Sheet2!BX:NK,$B67,0),HLOOKUP(L$2+$A67,Sheet2!BX:NK,$B67,0)&lt;&gt;""),HLOOKUP(L$2+$A67,Sheet2!BX:NK,$B67,0),"")</f>
        <v/>
      </c>
      <c r="M67" t="str">
        <f>IF(OR(HLOOKUP(M$2+$A67,Sheet2!BY:NL,$B67,0),HLOOKUP(M$2+$A67,Sheet2!BY:NL,$B67,0)&lt;&gt;""),HLOOKUP(M$2+$A67,Sheet2!BY:NL,$B67,0),"")</f>
        <v/>
      </c>
      <c r="N67" t="str">
        <f>IF(OR(HLOOKUP(N$2+$A67,Sheet2!BZ:NM,$B67,0),HLOOKUP(N$2+$A67,Sheet2!BZ:NM,$B67,0)&lt;&gt;""),HLOOKUP(N$2+$A67,Sheet2!BZ:NM,$B67,0),"")</f>
        <v/>
      </c>
      <c r="O67" t="str">
        <f>IF(OR(HLOOKUP(O$2+$A67,Sheet2!CA:NN,$B67,0),HLOOKUP(O$2+$A67,Sheet2!CA:NN,$B67,0)&lt;&gt;""),HLOOKUP(O$2+$A67,Sheet2!CA:NN,$B67,0),"")</f>
        <v/>
      </c>
      <c r="P67" t="str">
        <f>IF(OR(HLOOKUP(P$2+$A67,Sheet2!CB:NO,$B67,0),HLOOKUP(P$2+$A67,Sheet2!CB:NO,$B67,0)&lt;&gt;""),HLOOKUP(P$2+$A67,Sheet2!CB:NO,$B67,0),"")</f>
        <v/>
      </c>
      <c r="Q67" t="str">
        <f>IF(OR(HLOOKUP(Q$2+$A67,Sheet2!CC:NO,$B67,0),HLOOKUP(Q$2+$A67,Sheet2!CC:NO,$B67,0)&lt;&gt;""),HLOOKUP(Q$2+$A67,Sheet2!CC:NO,$B67,0),"")</f>
        <v/>
      </c>
    </row>
    <row r="68" spans="1:17" x14ac:dyDescent="0.25">
      <c r="A68" s="64">
        <f t="shared" si="3"/>
        <v>24</v>
      </c>
      <c r="B68" s="64">
        <f t="shared" si="4"/>
        <v>11</v>
      </c>
      <c r="C68" s="64">
        <f t="shared" si="5"/>
        <v>5</v>
      </c>
      <c r="D68" s="64">
        <f t="shared" si="6"/>
        <v>7</v>
      </c>
      <c r="E68" s="64">
        <f t="shared" si="7"/>
        <v>31</v>
      </c>
      <c r="F68" s="64">
        <f t="shared" si="0"/>
        <v>1</v>
      </c>
      <c r="G68" s="64">
        <f t="shared" si="1"/>
        <v>3</v>
      </c>
      <c r="H68" s="64">
        <f t="shared" si="2"/>
        <v>2021</v>
      </c>
      <c r="I68" s="80" t="str">
        <f>IFERROR(VLOOKUP(D68,Sheet2!A:B,2,0),"")</f>
        <v>J20-1205</v>
      </c>
      <c r="J68" s="64" t="str">
        <f>IFERROR(IF(I68&lt;&gt;"",VLOOKUP(I68,Sheet2!B:C,2,0),""),"")</f>
        <v xml:space="preserve">Ansell </v>
      </c>
      <c r="K68" s="64" t="str">
        <f>IFERROR( IF(I68&lt;&gt;"", HLOOKUP(L$2+$A68,Sheet2!BX:NK,2,0),""),"")</f>
        <v>1-15 Mar 2021</v>
      </c>
      <c r="L68" t="str">
        <f>IF(OR(HLOOKUP(L$2+$A68,Sheet2!BX:NK,$B68,0),HLOOKUP(L$2+$A68,Sheet2!BX:NK,$B68,0)&lt;&gt;""),HLOOKUP(L$2+$A68,Sheet2!BX:NK,$B68,0),"")</f>
        <v/>
      </c>
      <c r="M68" t="str">
        <f>IF(OR(HLOOKUP(M$2+$A68,Sheet2!BY:NL,$B68,0),HLOOKUP(M$2+$A68,Sheet2!BY:NL,$B68,0)&lt;&gt;""),HLOOKUP(M$2+$A68,Sheet2!BY:NL,$B68,0),"")</f>
        <v/>
      </c>
      <c r="N68" t="str">
        <f>IF(OR(HLOOKUP(N$2+$A68,Sheet2!BZ:NM,$B68,0),HLOOKUP(N$2+$A68,Sheet2!BZ:NM,$B68,0)&lt;&gt;""),HLOOKUP(N$2+$A68,Sheet2!BZ:NM,$B68,0),"")</f>
        <v/>
      </c>
      <c r="O68" t="str">
        <f>IF(OR(HLOOKUP(O$2+$A68,Sheet2!CA:NN,$B68,0),HLOOKUP(O$2+$A68,Sheet2!CA:NN,$B68,0)&lt;&gt;""),HLOOKUP(O$2+$A68,Sheet2!CA:NN,$B68,0),"")</f>
        <v/>
      </c>
      <c r="P68" t="str">
        <f>IF(OR(HLOOKUP(P$2+$A68,Sheet2!CB:NO,$B68,0),HLOOKUP(P$2+$A68,Sheet2!CB:NO,$B68,0)&lt;&gt;""),HLOOKUP(P$2+$A68,Sheet2!CB:NO,$B68,0),"")</f>
        <v/>
      </c>
      <c r="Q68" t="str">
        <f>IF(OR(HLOOKUP(Q$2+$A68,Sheet2!CC:NO,$B68,0),HLOOKUP(Q$2+$A68,Sheet2!CC:NO,$B68,0)&lt;&gt;""),HLOOKUP(Q$2+$A68,Sheet2!CC:NO,$B68,0),"")</f>
        <v/>
      </c>
    </row>
    <row r="69" spans="1:17" x14ac:dyDescent="0.25">
      <c r="A69" s="64">
        <f t="shared" si="3"/>
        <v>30</v>
      </c>
      <c r="B69" s="64">
        <f t="shared" si="4"/>
        <v>11</v>
      </c>
      <c r="C69" s="64">
        <f t="shared" si="5"/>
        <v>6</v>
      </c>
      <c r="D69" s="64">
        <f t="shared" si="6"/>
        <v>7</v>
      </c>
      <c r="E69" s="64">
        <f t="shared" si="7"/>
        <v>31</v>
      </c>
      <c r="F69" s="64">
        <f t="shared" ref="F69:F132" si="8">IFERROR(IF(I69&lt;&gt;"",IF(LEFT(K69,2)="1-",1,2),""),"")</f>
        <v>2</v>
      </c>
      <c r="G69" s="64">
        <f t="shared" ref="G69:G132" si="9">IFERROR(IF(I69&lt;&gt;"",MONTH( RIGHT(K69,LEN(K69)-FIND("-",K69))),""),"")</f>
        <v>3</v>
      </c>
      <c r="H69" s="64">
        <f t="shared" ref="H69:H132" si="10">IFERROR(IF(I69&lt;&gt;"",YEAR( RIGHT(K69,LEN(K69)-FIND("-",K69))),""),"")</f>
        <v>2021</v>
      </c>
      <c r="I69" s="80" t="str">
        <f>IFERROR(VLOOKUP(D69,Sheet2!A:B,2,0),"")</f>
        <v>J20-1205</v>
      </c>
      <c r="J69" s="64" t="str">
        <f>IFERROR(IF(I69&lt;&gt;"",VLOOKUP(I69,Sheet2!B:C,2,0),""),"")</f>
        <v xml:space="preserve">Ansell </v>
      </c>
      <c r="K69" s="64" t="str">
        <f>IFERROR( IF(I69&lt;&gt;"", HLOOKUP(L$2+$A69,Sheet2!BX:NK,2,0),""),"")</f>
        <v>16-31 Mar 21</v>
      </c>
      <c r="L69" t="str">
        <f>IF(OR(HLOOKUP(L$2+$A69,Sheet2!BX:NK,$B69,0),HLOOKUP(L$2+$A69,Sheet2!BX:NK,$B69,0)&lt;&gt;""),HLOOKUP(L$2+$A69,Sheet2!BX:NK,$B69,0),"")</f>
        <v/>
      </c>
      <c r="M69" t="str">
        <f>IF(OR(HLOOKUP(M$2+$A69,Sheet2!BY:NL,$B69,0),HLOOKUP(M$2+$A69,Sheet2!BY:NL,$B69,0)&lt;&gt;""),HLOOKUP(M$2+$A69,Sheet2!BY:NL,$B69,0),"")</f>
        <v/>
      </c>
      <c r="N69" t="str">
        <f>IF(OR(HLOOKUP(N$2+$A69,Sheet2!BZ:NM,$B69,0),HLOOKUP(N$2+$A69,Sheet2!BZ:NM,$B69,0)&lt;&gt;""),HLOOKUP(N$2+$A69,Sheet2!BZ:NM,$B69,0),"")</f>
        <v/>
      </c>
      <c r="O69" t="str">
        <f>IF(OR(HLOOKUP(O$2+$A69,Sheet2!CA:NN,$B69,0),HLOOKUP(O$2+$A69,Sheet2!CA:NN,$B69,0)&lt;&gt;""),HLOOKUP(O$2+$A69,Sheet2!CA:NN,$B69,0),"")</f>
        <v/>
      </c>
      <c r="P69" t="str">
        <f>IF(OR(HLOOKUP(P$2+$A69,Sheet2!CB:NO,$B69,0),HLOOKUP(P$2+$A69,Sheet2!CB:NO,$B69,0)&lt;&gt;""),HLOOKUP(P$2+$A69,Sheet2!CB:NO,$B69,0),"")</f>
        <v/>
      </c>
      <c r="Q69" t="str">
        <f>IF(OR(HLOOKUP(Q$2+$A69,Sheet2!CC:NO,$B69,0),HLOOKUP(Q$2+$A69,Sheet2!CC:NO,$B69,0)&lt;&gt;""),HLOOKUP(Q$2+$A69,Sheet2!CC:NO,$B69,0),"")</f>
        <v/>
      </c>
    </row>
    <row r="70" spans="1:17" x14ac:dyDescent="0.25">
      <c r="A70" s="64">
        <f t="shared" ref="A70:A133" si="11">IF(C70&lt;&gt;1,A69+6,0)</f>
        <v>36</v>
      </c>
      <c r="B70" s="64">
        <f t="shared" ref="B70:B133" si="12">IF(C70&lt;&gt;1,B69,B69+1)</f>
        <v>11</v>
      </c>
      <c r="C70" s="64">
        <f t="shared" ref="C70:C133" si="13">IF($C$3-C69=0,1,C69+1)</f>
        <v>7</v>
      </c>
      <c r="D70" s="64">
        <f t="shared" ref="D70:D133" si="14">IF(C70=1,D69+1,D69)</f>
        <v>7</v>
      </c>
      <c r="E70" s="64">
        <f t="shared" ref="E70:E133" si="15">IF(D70&lt;&gt;D69,E69+5,E69)</f>
        <v>31</v>
      </c>
      <c r="F70" s="64">
        <f t="shared" si="8"/>
        <v>1</v>
      </c>
      <c r="G70" s="64">
        <f t="shared" si="9"/>
        <v>4</v>
      </c>
      <c r="H70" s="64">
        <f t="shared" si="10"/>
        <v>2021</v>
      </c>
      <c r="I70" s="80" t="str">
        <f>IFERROR(VLOOKUP(D70,Sheet2!A:B,2,0),"")</f>
        <v>J20-1205</v>
      </c>
      <c r="J70" s="64" t="str">
        <f>IFERROR(IF(I70&lt;&gt;"",VLOOKUP(I70,Sheet2!B:C,2,0),""),"")</f>
        <v xml:space="preserve">Ansell </v>
      </c>
      <c r="K70" s="64" t="str">
        <f>IFERROR( IF(I70&lt;&gt;"", HLOOKUP(L$2+$A70,Sheet2!BX:NK,2,0),""),"")</f>
        <v>1-15 April 21</v>
      </c>
      <c r="L70" t="str">
        <f>IF(OR(HLOOKUP(L$2+$A70,Sheet2!BX:NK,$B70,0),HLOOKUP(L$2+$A70,Sheet2!BX:NK,$B70,0)&lt;&gt;""),HLOOKUP(L$2+$A70,Sheet2!BX:NK,$B70,0),"")</f>
        <v/>
      </c>
      <c r="M70" t="str">
        <f>IF(OR(HLOOKUP(M$2+$A70,Sheet2!BY:NL,$B70,0),HLOOKUP(M$2+$A70,Sheet2!BY:NL,$B70,0)&lt;&gt;""),HLOOKUP(M$2+$A70,Sheet2!BY:NL,$B70,0),"")</f>
        <v/>
      </c>
      <c r="N70" t="str">
        <f>IF(OR(HLOOKUP(N$2+$A70,Sheet2!BZ:NM,$B70,0),HLOOKUP(N$2+$A70,Sheet2!BZ:NM,$B70,0)&lt;&gt;""),HLOOKUP(N$2+$A70,Sheet2!BZ:NM,$B70,0),"")</f>
        <v/>
      </c>
      <c r="O70" t="str">
        <f>IF(OR(HLOOKUP(O$2+$A70,Sheet2!CA:NN,$B70,0),HLOOKUP(O$2+$A70,Sheet2!CA:NN,$B70,0)&lt;&gt;""),HLOOKUP(O$2+$A70,Sheet2!CA:NN,$B70,0),"")</f>
        <v/>
      </c>
      <c r="P70" t="str">
        <f>IF(OR(HLOOKUP(P$2+$A70,Sheet2!CB:NO,$B70,0),HLOOKUP(P$2+$A70,Sheet2!CB:NO,$B70,0)&lt;&gt;""),HLOOKUP(P$2+$A70,Sheet2!CB:NO,$B70,0),"")</f>
        <v/>
      </c>
      <c r="Q70" t="str">
        <f>IF(OR(HLOOKUP(Q$2+$A70,Sheet2!CC:NO,$B70,0),HLOOKUP(Q$2+$A70,Sheet2!CC:NO,$B70,0)&lt;&gt;""),HLOOKUP(Q$2+$A70,Sheet2!CC:NO,$B70,0),"")</f>
        <v/>
      </c>
    </row>
    <row r="71" spans="1:17" x14ac:dyDescent="0.25">
      <c r="A71" s="64">
        <f t="shared" si="11"/>
        <v>42</v>
      </c>
      <c r="B71" s="64">
        <f t="shared" si="12"/>
        <v>11</v>
      </c>
      <c r="C71" s="64">
        <f t="shared" si="13"/>
        <v>8</v>
      </c>
      <c r="D71" s="64">
        <f t="shared" si="14"/>
        <v>7</v>
      </c>
      <c r="E71" s="64">
        <f t="shared" si="15"/>
        <v>31</v>
      </c>
      <c r="F71" s="64">
        <f t="shared" si="8"/>
        <v>2</v>
      </c>
      <c r="G71" s="64">
        <f t="shared" si="9"/>
        <v>4</v>
      </c>
      <c r="H71" s="64">
        <f t="shared" si="10"/>
        <v>2021</v>
      </c>
      <c r="I71" s="80" t="str">
        <f>IFERROR(VLOOKUP(D71,Sheet2!A:B,2,0),"")</f>
        <v>J20-1205</v>
      </c>
      <c r="J71" s="64" t="str">
        <f>IFERROR(IF(I71&lt;&gt;"",VLOOKUP(I71,Sheet2!B:C,2,0),""),"")</f>
        <v xml:space="preserve">Ansell </v>
      </c>
      <c r="K71" s="64" t="str">
        <f>IFERROR( IF(I71&lt;&gt;"", HLOOKUP(L$2+$A71,Sheet2!BX:NK,2,0),""),"")</f>
        <v>16-30 April 21</v>
      </c>
      <c r="L71" t="str">
        <f>IF(OR(HLOOKUP(L$2+$A71,Sheet2!BX:NK,$B71,0),HLOOKUP(L$2+$A71,Sheet2!BX:NK,$B71,0)&lt;&gt;""),HLOOKUP(L$2+$A71,Sheet2!BX:NK,$B71,0),"")</f>
        <v/>
      </c>
      <c r="M71" t="str">
        <f>IF(OR(HLOOKUP(M$2+$A71,Sheet2!BY:NL,$B71,0),HLOOKUP(M$2+$A71,Sheet2!BY:NL,$B71,0)&lt;&gt;""),HLOOKUP(M$2+$A71,Sheet2!BY:NL,$B71,0),"")</f>
        <v/>
      </c>
      <c r="N71" t="str">
        <f>IF(OR(HLOOKUP(N$2+$A71,Sheet2!BZ:NM,$B71,0),HLOOKUP(N$2+$A71,Sheet2!BZ:NM,$B71,0)&lt;&gt;""),HLOOKUP(N$2+$A71,Sheet2!BZ:NM,$B71,0),"")</f>
        <v/>
      </c>
      <c r="O71" t="str">
        <f>IF(OR(HLOOKUP(O$2+$A71,Sheet2!CA:NN,$B71,0),HLOOKUP(O$2+$A71,Sheet2!CA:NN,$B71,0)&lt;&gt;""),HLOOKUP(O$2+$A71,Sheet2!CA:NN,$B71,0),"")</f>
        <v/>
      </c>
      <c r="P71" t="str">
        <f>IF(OR(HLOOKUP(P$2+$A71,Sheet2!CB:NO,$B71,0),HLOOKUP(P$2+$A71,Sheet2!CB:NO,$B71,0)&lt;&gt;""),HLOOKUP(P$2+$A71,Sheet2!CB:NO,$B71,0),"")</f>
        <v/>
      </c>
      <c r="Q71" t="str">
        <f>IF(OR(HLOOKUP(Q$2+$A71,Sheet2!CC:NO,$B71,0),HLOOKUP(Q$2+$A71,Sheet2!CC:NO,$B71,0)&lt;&gt;""),HLOOKUP(Q$2+$A71,Sheet2!CC:NO,$B71,0),"")</f>
        <v/>
      </c>
    </row>
    <row r="72" spans="1:17" x14ac:dyDescent="0.25">
      <c r="A72" s="64">
        <f t="shared" si="11"/>
        <v>48</v>
      </c>
      <c r="B72" s="64">
        <f t="shared" si="12"/>
        <v>11</v>
      </c>
      <c r="C72" s="64">
        <f t="shared" si="13"/>
        <v>9</v>
      </c>
      <c r="D72" s="64">
        <f t="shared" si="14"/>
        <v>7</v>
      </c>
      <c r="E72" s="64">
        <f t="shared" si="15"/>
        <v>31</v>
      </c>
      <c r="F72" s="64">
        <f t="shared" si="8"/>
        <v>1</v>
      </c>
      <c r="G72" s="64">
        <f t="shared" si="9"/>
        <v>5</v>
      </c>
      <c r="H72" s="64">
        <f t="shared" si="10"/>
        <v>2021</v>
      </c>
      <c r="I72" s="80" t="str">
        <f>IFERROR(VLOOKUP(D72,Sheet2!A:B,2,0),"")</f>
        <v>J20-1205</v>
      </c>
      <c r="J72" s="64" t="str">
        <f>IFERROR(IF(I72&lt;&gt;"",VLOOKUP(I72,Sheet2!B:C,2,0),""),"")</f>
        <v xml:space="preserve">Ansell </v>
      </c>
      <c r="K72" s="64" t="str">
        <f>IFERROR( IF(I72&lt;&gt;"", HLOOKUP(L$2+$A72,Sheet2!BX:NK,2,0),""),"")</f>
        <v>1-15 May 21</v>
      </c>
      <c r="L72" t="str">
        <f>IF(OR(HLOOKUP(L$2+$A72,Sheet2!BX:NK,$B72,0),HLOOKUP(L$2+$A72,Sheet2!BX:NK,$B72,0)&lt;&gt;""),HLOOKUP(L$2+$A72,Sheet2!BX:NK,$B72,0),"")</f>
        <v/>
      </c>
      <c r="M72" t="str">
        <f>IF(OR(HLOOKUP(M$2+$A72,Sheet2!BY:NL,$B72,0),HLOOKUP(M$2+$A72,Sheet2!BY:NL,$B72,0)&lt;&gt;""),HLOOKUP(M$2+$A72,Sheet2!BY:NL,$B72,0),"")</f>
        <v/>
      </c>
      <c r="N72" t="str">
        <f>IF(OR(HLOOKUP(N$2+$A72,Sheet2!BZ:NM,$B72,0),HLOOKUP(N$2+$A72,Sheet2!BZ:NM,$B72,0)&lt;&gt;""),HLOOKUP(N$2+$A72,Sheet2!BZ:NM,$B72,0),"")</f>
        <v/>
      </c>
      <c r="O72" t="str">
        <f>IF(OR(HLOOKUP(O$2+$A72,Sheet2!CA:NN,$B72,0),HLOOKUP(O$2+$A72,Sheet2!CA:NN,$B72,0)&lt;&gt;""),HLOOKUP(O$2+$A72,Sheet2!CA:NN,$B72,0),"")</f>
        <v/>
      </c>
      <c r="P72" t="str">
        <f>IF(OR(HLOOKUP(P$2+$A72,Sheet2!CB:NO,$B72,0),HLOOKUP(P$2+$A72,Sheet2!CB:NO,$B72,0)&lt;&gt;""),HLOOKUP(P$2+$A72,Sheet2!CB:NO,$B72,0),"")</f>
        <v/>
      </c>
      <c r="Q72" t="str">
        <f>IF(OR(HLOOKUP(Q$2+$A72,Sheet2!CC:NO,$B72,0),HLOOKUP(Q$2+$A72,Sheet2!CC:NO,$B72,0)&lt;&gt;""),HLOOKUP(Q$2+$A72,Sheet2!CC:NO,$B72,0),"")</f>
        <v/>
      </c>
    </row>
    <row r="73" spans="1:17" x14ac:dyDescent="0.25">
      <c r="A73" s="64">
        <f t="shared" si="11"/>
        <v>54</v>
      </c>
      <c r="B73" s="64">
        <f t="shared" si="12"/>
        <v>11</v>
      </c>
      <c r="C73" s="64">
        <f t="shared" si="13"/>
        <v>10</v>
      </c>
      <c r="D73" s="64">
        <f t="shared" si="14"/>
        <v>7</v>
      </c>
      <c r="E73" s="64">
        <f t="shared" si="15"/>
        <v>31</v>
      </c>
      <c r="F73" s="64">
        <f t="shared" si="8"/>
        <v>2</v>
      </c>
      <c r="G73" s="64">
        <f t="shared" si="9"/>
        <v>5</v>
      </c>
      <c r="H73" s="64">
        <f t="shared" si="10"/>
        <v>2021</v>
      </c>
      <c r="I73" s="80" t="str">
        <f>IFERROR(VLOOKUP(D73,Sheet2!A:B,2,0),"")</f>
        <v>J20-1205</v>
      </c>
      <c r="J73" s="64" t="str">
        <f>IFERROR(IF(I73&lt;&gt;"",VLOOKUP(I73,Sheet2!B:C,2,0),""),"")</f>
        <v xml:space="preserve">Ansell </v>
      </c>
      <c r="K73" s="64" t="str">
        <f>IFERROR( IF(I73&lt;&gt;"", HLOOKUP(L$2+$A73,Sheet2!BX:NK,2,0),""),"")</f>
        <v>16-31 May 21</v>
      </c>
      <c r="L73" t="str">
        <f>IF(OR(HLOOKUP(L$2+$A73,Sheet2!BX:NK,$B73,0),HLOOKUP(L$2+$A73,Sheet2!BX:NK,$B73,0)&lt;&gt;""),HLOOKUP(L$2+$A73,Sheet2!BX:NK,$B73,0),"")</f>
        <v/>
      </c>
      <c r="M73" t="str">
        <f>IF(OR(HLOOKUP(M$2+$A73,Sheet2!BY:NL,$B73,0),HLOOKUP(M$2+$A73,Sheet2!BY:NL,$B73,0)&lt;&gt;""),HLOOKUP(M$2+$A73,Sheet2!BY:NL,$B73,0),"")</f>
        <v/>
      </c>
      <c r="N73" t="str">
        <f>IF(OR(HLOOKUP(N$2+$A73,Sheet2!BZ:NM,$B73,0),HLOOKUP(N$2+$A73,Sheet2!BZ:NM,$B73,0)&lt;&gt;""),HLOOKUP(N$2+$A73,Sheet2!BZ:NM,$B73,0),"")</f>
        <v/>
      </c>
      <c r="O73" t="str">
        <f>IF(OR(HLOOKUP(O$2+$A73,Sheet2!CA:NN,$B73,0),HLOOKUP(O$2+$A73,Sheet2!CA:NN,$B73,0)&lt;&gt;""),HLOOKUP(O$2+$A73,Sheet2!CA:NN,$B73,0),"")</f>
        <v/>
      </c>
      <c r="P73" t="str">
        <f>IF(OR(HLOOKUP(P$2+$A73,Sheet2!CB:NO,$B73,0),HLOOKUP(P$2+$A73,Sheet2!CB:NO,$B73,0)&lt;&gt;""),HLOOKUP(P$2+$A73,Sheet2!CB:NO,$B73,0),"")</f>
        <v/>
      </c>
      <c r="Q73" t="str">
        <f>IF(OR(HLOOKUP(Q$2+$A73,Sheet2!CC:NO,$B73,0),HLOOKUP(Q$2+$A73,Sheet2!CC:NO,$B73,0)&lt;&gt;""),HLOOKUP(Q$2+$A73,Sheet2!CC:NO,$B73,0),"")</f>
        <v/>
      </c>
    </row>
    <row r="74" spans="1:17" x14ac:dyDescent="0.25">
      <c r="A74" s="64">
        <f t="shared" si="11"/>
        <v>0</v>
      </c>
      <c r="B74" s="64">
        <f t="shared" si="12"/>
        <v>12</v>
      </c>
      <c r="C74" s="64">
        <f t="shared" si="13"/>
        <v>1</v>
      </c>
      <c r="D74" s="64">
        <f t="shared" si="14"/>
        <v>8</v>
      </c>
      <c r="E74" s="64">
        <f t="shared" si="15"/>
        <v>36</v>
      </c>
      <c r="F74" s="64">
        <f t="shared" si="8"/>
        <v>1</v>
      </c>
      <c r="G74" s="64">
        <f t="shared" si="9"/>
        <v>1</v>
      </c>
      <c r="H74" s="64">
        <f t="shared" si="10"/>
        <v>2021</v>
      </c>
      <c r="I74" s="80" t="str">
        <f>IFERROR(VLOOKUP(D74,Sheet2!A:B,2,0),"")</f>
        <v>J20-1348</v>
      </c>
      <c r="J74" s="64" t="str">
        <f>IFERROR(IF(I74&lt;&gt;"",VLOOKUP(I74,Sheet2!B:C,2,0),""),"")</f>
        <v xml:space="preserve">Topaz New Transformer-4 3500 KVA And New MDB-4 </v>
      </c>
      <c r="K74" s="64" t="str">
        <f>IFERROR( IF(I74&lt;&gt;"", HLOOKUP(L$2+$A74,Sheet2!BX:NK,2,0),""),"")</f>
        <v>1-15 Jan 21</v>
      </c>
      <c r="L74" t="str">
        <f>IF(OR(HLOOKUP(L$2+$A74,Sheet2!BX:NK,$B74,0),HLOOKUP(L$2+$A74,Sheet2!BX:NK,$B74,0)&lt;&gt;""),HLOOKUP(L$2+$A74,Sheet2!BX:NK,$B74,0),"")</f>
        <v/>
      </c>
      <c r="M74" t="str">
        <f>IF(OR(HLOOKUP(M$2+$A74,Sheet2!BY:NL,$B74,0),HLOOKUP(M$2+$A74,Sheet2!BY:NL,$B74,0)&lt;&gt;""),HLOOKUP(M$2+$A74,Sheet2!BY:NL,$B74,0),"")</f>
        <v/>
      </c>
      <c r="N74" t="str">
        <f>IF(OR(HLOOKUP(N$2+$A74,Sheet2!BZ:NM,$B74,0),HLOOKUP(N$2+$A74,Sheet2!BZ:NM,$B74,0)&lt;&gt;""),HLOOKUP(N$2+$A74,Sheet2!BZ:NM,$B74,0),"")</f>
        <v/>
      </c>
      <c r="O74" t="str">
        <f>IF(OR(HLOOKUP(O$2+$A74,Sheet2!CA:NN,$B74,0),HLOOKUP(O$2+$A74,Sheet2!CA:NN,$B74,0)&lt;&gt;""),HLOOKUP(O$2+$A74,Sheet2!CA:NN,$B74,0),"")</f>
        <v/>
      </c>
      <c r="P74" t="str">
        <f>IF(OR(HLOOKUP(P$2+$A74,Sheet2!CB:NO,$B74,0),HLOOKUP(P$2+$A74,Sheet2!CB:NO,$B74,0)&lt;&gt;""),HLOOKUP(P$2+$A74,Sheet2!CB:NO,$B74,0),"")</f>
        <v/>
      </c>
      <c r="Q74" t="str">
        <f>IF(OR(HLOOKUP(Q$2+$A74,Sheet2!CC:NO,$B74,0),HLOOKUP(Q$2+$A74,Sheet2!CC:NO,$B74,0)&lt;&gt;""),HLOOKUP(Q$2+$A74,Sheet2!CC:NO,$B74,0),"")</f>
        <v/>
      </c>
    </row>
    <row r="75" spans="1:17" x14ac:dyDescent="0.25">
      <c r="A75" s="64">
        <f t="shared" si="11"/>
        <v>6</v>
      </c>
      <c r="B75" s="64">
        <f t="shared" si="12"/>
        <v>12</v>
      </c>
      <c r="C75" s="64">
        <f t="shared" si="13"/>
        <v>2</v>
      </c>
      <c r="D75" s="64">
        <f t="shared" si="14"/>
        <v>8</v>
      </c>
      <c r="E75" s="64">
        <f t="shared" si="15"/>
        <v>36</v>
      </c>
      <c r="F75" s="64">
        <f t="shared" si="8"/>
        <v>2</v>
      </c>
      <c r="G75" s="64">
        <f t="shared" si="9"/>
        <v>1</v>
      </c>
      <c r="H75" s="64">
        <f t="shared" si="10"/>
        <v>2021</v>
      </c>
      <c r="I75" s="80" t="str">
        <f>IFERROR(VLOOKUP(D75,Sheet2!A:B,2,0),"")</f>
        <v>J20-1348</v>
      </c>
      <c r="J75" s="64" t="str">
        <f>IFERROR(IF(I75&lt;&gt;"",VLOOKUP(I75,Sheet2!B:C,2,0),""),"")</f>
        <v xml:space="preserve">Topaz New Transformer-4 3500 KVA And New MDB-4 </v>
      </c>
      <c r="K75" s="64" t="str">
        <f>IFERROR( IF(I75&lt;&gt;"", HLOOKUP(L$2+$A75,Sheet2!BX:NK,2,0),""),"")</f>
        <v>16-31 Jan 21</v>
      </c>
      <c r="L75" t="str">
        <f>IF(OR(HLOOKUP(L$2+$A75,Sheet2!BX:NK,$B75,0),HLOOKUP(L$2+$A75,Sheet2!BX:NK,$B75,0)&lt;&gt;""),HLOOKUP(L$2+$A75,Sheet2!BX:NK,$B75,0),"")</f>
        <v/>
      </c>
      <c r="M75" t="str">
        <f>IF(OR(HLOOKUP(M$2+$A75,Sheet2!BY:NL,$B75,0),HLOOKUP(M$2+$A75,Sheet2!BY:NL,$B75,0)&lt;&gt;""),HLOOKUP(M$2+$A75,Sheet2!BY:NL,$B75,0),"")</f>
        <v/>
      </c>
      <c r="N75" t="str">
        <f>IF(OR(HLOOKUP(N$2+$A75,Sheet2!BZ:NM,$B75,0),HLOOKUP(N$2+$A75,Sheet2!BZ:NM,$B75,0)&lt;&gt;""),HLOOKUP(N$2+$A75,Sheet2!BZ:NM,$B75,0),"")</f>
        <v/>
      </c>
      <c r="O75" t="str">
        <f>IF(OR(HLOOKUP(O$2+$A75,Sheet2!CA:NN,$B75,0),HLOOKUP(O$2+$A75,Sheet2!CA:NN,$B75,0)&lt;&gt;""),HLOOKUP(O$2+$A75,Sheet2!CA:NN,$B75,0),"")</f>
        <v/>
      </c>
      <c r="P75" t="str">
        <f>IF(OR(HLOOKUP(P$2+$A75,Sheet2!CB:NO,$B75,0),HLOOKUP(P$2+$A75,Sheet2!CB:NO,$B75,0)&lt;&gt;""),HLOOKUP(P$2+$A75,Sheet2!CB:NO,$B75,0),"")</f>
        <v/>
      </c>
      <c r="Q75" t="str">
        <f>IF(OR(HLOOKUP(Q$2+$A75,Sheet2!CC:NO,$B75,0),HLOOKUP(Q$2+$A75,Sheet2!CC:NO,$B75,0)&lt;&gt;""),HLOOKUP(Q$2+$A75,Sheet2!CC:NO,$B75,0),"")</f>
        <v/>
      </c>
    </row>
    <row r="76" spans="1:17" x14ac:dyDescent="0.25">
      <c r="A76" s="64">
        <f t="shared" si="11"/>
        <v>12</v>
      </c>
      <c r="B76" s="64">
        <f t="shared" si="12"/>
        <v>12</v>
      </c>
      <c r="C76" s="64">
        <f t="shared" si="13"/>
        <v>3</v>
      </c>
      <c r="D76" s="64">
        <f t="shared" si="14"/>
        <v>8</v>
      </c>
      <c r="E76" s="64">
        <f t="shared" si="15"/>
        <v>36</v>
      </c>
      <c r="F76" s="64">
        <f t="shared" si="8"/>
        <v>1</v>
      </c>
      <c r="G76" s="64">
        <f t="shared" si="9"/>
        <v>2</v>
      </c>
      <c r="H76" s="64">
        <f t="shared" si="10"/>
        <v>2021</v>
      </c>
      <c r="I76" s="80" t="str">
        <f>IFERROR(VLOOKUP(D76,Sheet2!A:B,2,0),"")</f>
        <v>J20-1348</v>
      </c>
      <c r="J76" s="64" t="str">
        <f>IFERROR(IF(I76&lt;&gt;"",VLOOKUP(I76,Sheet2!B:C,2,0),""),"")</f>
        <v xml:space="preserve">Topaz New Transformer-4 3500 KVA And New MDB-4 </v>
      </c>
      <c r="K76" s="64" t="str">
        <f>IFERROR( IF(I76&lt;&gt;"", HLOOKUP(L$2+$A76,Sheet2!BX:NK,2,0),""),"")</f>
        <v>1-15 Feb 21</v>
      </c>
      <c r="L76" t="str">
        <f>IF(OR(HLOOKUP(L$2+$A76,Sheet2!BX:NK,$B76,0),HLOOKUP(L$2+$A76,Sheet2!BX:NK,$B76,0)&lt;&gt;""),HLOOKUP(L$2+$A76,Sheet2!BX:NK,$B76,0),"")</f>
        <v/>
      </c>
      <c r="M76" t="str">
        <f>IF(OR(HLOOKUP(M$2+$A76,Sheet2!BY:NL,$B76,0),HLOOKUP(M$2+$A76,Sheet2!BY:NL,$B76,0)&lt;&gt;""),HLOOKUP(M$2+$A76,Sheet2!BY:NL,$B76,0),"")</f>
        <v/>
      </c>
      <c r="N76" t="str">
        <f>IF(OR(HLOOKUP(N$2+$A76,Sheet2!BZ:NM,$B76,0),HLOOKUP(N$2+$A76,Sheet2!BZ:NM,$B76,0)&lt;&gt;""),HLOOKUP(N$2+$A76,Sheet2!BZ:NM,$B76,0),"")</f>
        <v/>
      </c>
      <c r="O76" t="str">
        <f>IF(OR(HLOOKUP(O$2+$A76,Sheet2!CA:NN,$B76,0),HLOOKUP(O$2+$A76,Sheet2!CA:NN,$B76,0)&lt;&gt;""),HLOOKUP(O$2+$A76,Sheet2!CA:NN,$B76,0),"")</f>
        <v/>
      </c>
      <c r="P76" t="str">
        <f>IF(OR(HLOOKUP(P$2+$A76,Sheet2!CB:NO,$B76,0),HLOOKUP(P$2+$A76,Sheet2!CB:NO,$B76,0)&lt;&gt;""),HLOOKUP(P$2+$A76,Sheet2!CB:NO,$B76,0),"")</f>
        <v/>
      </c>
      <c r="Q76" t="str">
        <f>IF(OR(HLOOKUP(Q$2+$A76,Sheet2!CC:NO,$B76,0),HLOOKUP(Q$2+$A76,Sheet2!CC:NO,$B76,0)&lt;&gt;""),HLOOKUP(Q$2+$A76,Sheet2!CC:NO,$B76,0),"")</f>
        <v/>
      </c>
    </row>
    <row r="77" spans="1:17" x14ac:dyDescent="0.25">
      <c r="A77" s="64">
        <f t="shared" si="11"/>
        <v>18</v>
      </c>
      <c r="B77" s="64">
        <f t="shared" si="12"/>
        <v>12</v>
      </c>
      <c r="C77" s="64">
        <f t="shared" si="13"/>
        <v>4</v>
      </c>
      <c r="D77" s="64">
        <f t="shared" si="14"/>
        <v>8</v>
      </c>
      <c r="E77" s="64">
        <f t="shared" si="15"/>
        <v>36</v>
      </c>
      <c r="F77" s="64">
        <f t="shared" si="8"/>
        <v>2</v>
      </c>
      <c r="G77" s="64">
        <f t="shared" si="9"/>
        <v>2</v>
      </c>
      <c r="H77" s="64">
        <f t="shared" si="10"/>
        <v>2021</v>
      </c>
      <c r="I77" s="80" t="str">
        <f>IFERROR(VLOOKUP(D77,Sheet2!A:B,2,0),"")</f>
        <v>J20-1348</v>
      </c>
      <c r="J77" s="64" t="str">
        <f>IFERROR(IF(I77&lt;&gt;"",VLOOKUP(I77,Sheet2!B:C,2,0),""),"")</f>
        <v xml:space="preserve">Topaz New Transformer-4 3500 KVA And New MDB-4 </v>
      </c>
      <c r="K77" s="64" t="str">
        <f>IFERROR( IF(I77&lt;&gt;"", HLOOKUP(L$2+$A77,Sheet2!BX:NK,2,0),""),"")</f>
        <v>16-28 Feb 21</v>
      </c>
      <c r="L77" t="str">
        <f>IF(OR(HLOOKUP(L$2+$A77,Sheet2!BX:NK,$B77,0),HLOOKUP(L$2+$A77,Sheet2!BX:NK,$B77,0)&lt;&gt;""),HLOOKUP(L$2+$A77,Sheet2!BX:NK,$B77,0),"")</f>
        <v/>
      </c>
      <c r="M77" t="str">
        <f>IF(OR(HLOOKUP(M$2+$A77,Sheet2!BY:NL,$B77,0),HLOOKUP(M$2+$A77,Sheet2!BY:NL,$B77,0)&lt;&gt;""),HLOOKUP(M$2+$A77,Sheet2!BY:NL,$B77,0),"")</f>
        <v/>
      </c>
      <c r="N77" t="str">
        <f>IF(OR(HLOOKUP(N$2+$A77,Sheet2!BZ:NM,$B77,0),HLOOKUP(N$2+$A77,Sheet2!BZ:NM,$B77,0)&lt;&gt;""),HLOOKUP(N$2+$A77,Sheet2!BZ:NM,$B77,0),"")</f>
        <v/>
      </c>
      <c r="O77" t="str">
        <f>IF(OR(HLOOKUP(O$2+$A77,Sheet2!CA:NN,$B77,0),HLOOKUP(O$2+$A77,Sheet2!CA:NN,$B77,0)&lt;&gt;""),HLOOKUP(O$2+$A77,Sheet2!CA:NN,$B77,0),"")</f>
        <v/>
      </c>
      <c r="P77" t="str">
        <f>IF(OR(HLOOKUP(P$2+$A77,Sheet2!CB:NO,$B77,0),HLOOKUP(P$2+$A77,Sheet2!CB:NO,$B77,0)&lt;&gt;""),HLOOKUP(P$2+$A77,Sheet2!CB:NO,$B77,0),"")</f>
        <v/>
      </c>
      <c r="Q77" t="str">
        <f>IF(OR(HLOOKUP(Q$2+$A77,Sheet2!CC:NO,$B77,0),HLOOKUP(Q$2+$A77,Sheet2!CC:NO,$B77,0)&lt;&gt;""),HLOOKUP(Q$2+$A77,Sheet2!CC:NO,$B77,0),"")</f>
        <v/>
      </c>
    </row>
    <row r="78" spans="1:17" x14ac:dyDescent="0.25">
      <c r="A78" s="64">
        <f t="shared" si="11"/>
        <v>24</v>
      </c>
      <c r="B78" s="64">
        <f t="shared" si="12"/>
        <v>12</v>
      </c>
      <c r="C78" s="64">
        <f t="shared" si="13"/>
        <v>5</v>
      </c>
      <c r="D78" s="64">
        <f t="shared" si="14"/>
        <v>8</v>
      </c>
      <c r="E78" s="64">
        <f t="shared" si="15"/>
        <v>36</v>
      </c>
      <c r="F78" s="64">
        <f t="shared" si="8"/>
        <v>1</v>
      </c>
      <c r="G78" s="64">
        <f t="shared" si="9"/>
        <v>3</v>
      </c>
      <c r="H78" s="64">
        <f t="shared" si="10"/>
        <v>2021</v>
      </c>
      <c r="I78" s="80" t="str">
        <f>IFERROR(VLOOKUP(D78,Sheet2!A:B,2,0),"")</f>
        <v>J20-1348</v>
      </c>
      <c r="J78" s="64" t="str">
        <f>IFERROR(IF(I78&lt;&gt;"",VLOOKUP(I78,Sheet2!B:C,2,0),""),"")</f>
        <v xml:space="preserve">Topaz New Transformer-4 3500 KVA And New MDB-4 </v>
      </c>
      <c r="K78" s="64" t="str">
        <f>IFERROR( IF(I78&lt;&gt;"", HLOOKUP(L$2+$A78,Sheet2!BX:NK,2,0),""),"")</f>
        <v>1-15 Mar 2021</v>
      </c>
      <c r="L78" t="str">
        <f>IF(OR(HLOOKUP(L$2+$A78,Sheet2!BX:NK,$B78,0),HLOOKUP(L$2+$A78,Sheet2!BX:NK,$B78,0)&lt;&gt;""),HLOOKUP(L$2+$A78,Sheet2!BX:NK,$B78,0),"")</f>
        <v/>
      </c>
      <c r="M78" t="str">
        <f>IF(OR(HLOOKUP(M$2+$A78,Sheet2!BY:NL,$B78,0),HLOOKUP(M$2+$A78,Sheet2!BY:NL,$B78,0)&lt;&gt;""),HLOOKUP(M$2+$A78,Sheet2!BY:NL,$B78,0),"")</f>
        <v/>
      </c>
      <c r="N78" t="str">
        <f>IF(OR(HLOOKUP(N$2+$A78,Sheet2!BZ:NM,$B78,0),HLOOKUP(N$2+$A78,Sheet2!BZ:NM,$B78,0)&lt;&gt;""),HLOOKUP(N$2+$A78,Sheet2!BZ:NM,$B78,0),"")</f>
        <v/>
      </c>
      <c r="O78" t="str">
        <f>IF(OR(HLOOKUP(O$2+$A78,Sheet2!CA:NN,$B78,0),HLOOKUP(O$2+$A78,Sheet2!CA:NN,$B78,0)&lt;&gt;""),HLOOKUP(O$2+$A78,Sheet2!CA:NN,$B78,0),"")</f>
        <v/>
      </c>
      <c r="P78" t="str">
        <f>IF(OR(HLOOKUP(P$2+$A78,Sheet2!CB:NO,$B78,0),HLOOKUP(P$2+$A78,Sheet2!CB:NO,$B78,0)&lt;&gt;""),HLOOKUP(P$2+$A78,Sheet2!CB:NO,$B78,0),"")</f>
        <v/>
      </c>
      <c r="Q78" t="str">
        <f>IF(OR(HLOOKUP(Q$2+$A78,Sheet2!CC:NO,$B78,0),HLOOKUP(Q$2+$A78,Sheet2!CC:NO,$B78,0)&lt;&gt;""),HLOOKUP(Q$2+$A78,Sheet2!CC:NO,$B78,0),"")</f>
        <v/>
      </c>
    </row>
    <row r="79" spans="1:17" x14ac:dyDescent="0.25">
      <c r="A79" s="64">
        <f t="shared" si="11"/>
        <v>30</v>
      </c>
      <c r="B79" s="64">
        <f t="shared" si="12"/>
        <v>12</v>
      </c>
      <c r="C79" s="64">
        <f t="shared" si="13"/>
        <v>6</v>
      </c>
      <c r="D79" s="64">
        <f t="shared" si="14"/>
        <v>8</v>
      </c>
      <c r="E79" s="64">
        <f t="shared" si="15"/>
        <v>36</v>
      </c>
      <c r="F79" s="64">
        <f t="shared" si="8"/>
        <v>2</v>
      </c>
      <c r="G79" s="64">
        <f t="shared" si="9"/>
        <v>3</v>
      </c>
      <c r="H79" s="64">
        <f t="shared" si="10"/>
        <v>2021</v>
      </c>
      <c r="I79" s="80" t="str">
        <f>IFERROR(VLOOKUP(D79,Sheet2!A:B,2,0),"")</f>
        <v>J20-1348</v>
      </c>
      <c r="J79" s="64" t="str">
        <f>IFERROR(IF(I79&lt;&gt;"",VLOOKUP(I79,Sheet2!B:C,2,0),""),"")</f>
        <v xml:space="preserve">Topaz New Transformer-4 3500 KVA And New MDB-4 </v>
      </c>
      <c r="K79" s="64" t="str">
        <f>IFERROR( IF(I79&lt;&gt;"", HLOOKUP(L$2+$A79,Sheet2!BX:NK,2,0),""),"")</f>
        <v>16-31 Mar 21</v>
      </c>
      <c r="L79">
        <f>IF(OR(HLOOKUP(L$2+$A79,Sheet2!BX:NK,$B79,0),HLOOKUP(L$2+$A79,Sheet2!BX:NK,$B79,0)&lt;&gt;""),HLOOKUP(L$2+$A79,Sheet2!BX:NK,$B79,0),"")</f>
        <v>50820</v>
      </c>
      <c r="M79">
        <f>IF(OR(HLOOKUP(M$2+$A79,Sheet2!BY:NL,$B79,0),HLOOKUP(M$2+$A79,Sheet2!BY:NL,$B79,0)&lt;&gt;""),HLOOKUP(M$2+$A79,Sheet2!BY:NL,$B79,0),"")</f>
        <v>17705</v>
      </c>
      <c r="N79" t="str">
        <f>IF(OR(HLOOKUP(N$2+$A79,Sheet2!BZ:NM,$B79,0),HLOOKUP(N$2+$A79,Sheet2!BZ:NM,$B79,0)&lt;&gt;""),HLOOKUP(N$2+$A79,Sheet2!BZ:NM,$B79,0),"")</f>
        <v/>
      </c>
      <c r="O79" t="str">
        <f>IF(OR(HLOOKUP(O$2+$A79,Sheet2!CA:NN,$B79,0),HLOOKUP(O$2+$A79,Sheet2!CA:NN,$B79,0)&lt;&gt;""),HLOOKUP(O$2+$A79,Sheet2!CA:NN,$B79,0),"")</f>
        <v/>
      </c>
      <c r="P79" t="str">
        <f>IF(OR(HLOOKUP(P$2+$A79,Sheet2!CB:NO,$B79,0),HLOOKUP(P$2+$A79,Sheet2!CB:NO,$B79,0)&lt;&gt;""),HLOOKUP(P$2+$A79,Sheet2!CB:NO,$B79,0),"")</f>
        <v/>
      </c>
      <c r="Q79" t="str">
        <f>IF(OR(HLOOKUP(Q$2+$A79,Sheet2!CC:NO,$B79,0),HLOOKUP(Q$2+$A79,Sheet2!CC:NO,$B79,0)&lt;&gt;""),HLOOKUP(Q$2+$A79,Sheet2!CC:NO,$B79,0),"")</f>
        <v/>
      </c>
    </row>
    <row r="80" spans="1:17" x14ac:dyDescent="0.25">
      <c r="A80" s="64">
        <f t="shared" si="11"/>
        <v>36</v>
      </c>
      <c r="B80" s="64">
        <f t="shared" si="12"/>
        <v>12</v>
      </c>
      <c r="C80" s="64">
        <f t="shared" si="13"/>
        <v>7</v>
      </c>
      <c r="D80" s="64">
        <f t="shared" si="14"/>
        <v>8</v>
      </c>
      <c r="E80" s="64">
        <f t="shared" si="15"/>
        <v>36</v>
      </c>
      <c r="F80" s="64">
        <f t="shared" si="8"/>
        <v>1</v>
      </c>
      <c r="G80" s="64">
        <f t="shared" si="9"/>
        <v>4</v>
      </c>
      <c r="H80" s="64">
        <f t="shared" si="10"/>
        <v>2021</v>
      </c>
      <c r="I80" s="80" t="str">
        <f>IFERROR(VLOOKUP(D80,Sheet2!A:B,2,0),"")</f>
        <v>J20-1348</v>
      </c>
      <c r="J80" s="64" t="str">
        <f>IFERROR(IF(I80&lt;&gt;"",VLOOKUP(I80,Sheet2!B:C,2,0),""),"")</f>
        <v xml:space="preserve">Topaz New Transformer-4 3500 KVA And New MDB-4 </v>
      </c>
      <c r="K80" s="64" t="str">
        <f>IFERROR( IF(I80&lt;&gt;"", HLOOKUP(L$2+$A80,Sheet2!BX:NK,2,0),""),"")</f>
        <v>1-15 April 21</v>
      </c>
      <c r="L80">
        <f>IF(OR(HLOOKUP(L$2+$A80,Sheet2!BX:NK,$B80,0),HLOOKUP(L$2+$A80,Sheet2!BX:NK,$B80,0)&lt;&gt;""),HLOOKUP(L$2+$A80,Sheet2!BX:NK,$B80,0),"")</f>
        <v>65922</v>
      </c>
      <c r="M80">
        <f>IF(OR(HLOOKUP(M$2+$A80,Sheet2!BY:NL,$B80,0),HLOOKUP(M$2+$A80,Sheet2!BY:NL,$B80,0)&lt;&gt;""),HLOOKUP(M$2+$A80,Sheet2!BY:NL,$B80,0),"")</f>
        <v>58705</v>
      </c>
      <c r="N80">
        <f>IF(OR(HLOOKUP(N$2+$A80,Sheet2!BZ:NM,$B80,0),HLOOKUP(N$2+$A80,Sheet2!BZ:NM,$B80,0)&lt;&gt;""),HLOOKUP(N$2+$A80,Sheet2!BZ:NM,$B80,0),"")</f>
        <v>13489</v>
      </c>
      <c r="O80" t="str">
        <f>IF(OR(HLOOKUP(O$2+$A80,Sheet2!CA:NN,$B80,0),HLOOKUP(O$2+$A80,Sheet2!CA:NN,$B80,0)&lt;&gt;""),HLOOKUP(O$2+$A80,Sheet2!CA:NN,$B80,0),"")</f>
        <v/>
      </c>
      <c r="P80" t="str">
        <f>IF(OR(HLOOKUP(P$2+$A80,Sheet2!CB:NO,$B80,0),HLOOKUP(P$2+$A80,Sheet2!CB:NO,$B80,0)&lt;&gt;""),HLOOKUP(P$2+$A80,Sheet2!CB:NO,$B80,0),"")</f>
        <v/>
      </c>
      <c r="Q80" t="str">
        <f>IF(OR(HLOOKUP(Q$2+$A80,Sheet2!CC:NO,$B80,0),HLOOKUP(Q$2+$A80,Sheet2!CC:NO,$B80,0)&lt;&gt;""),HLOOKUP(Q$2+$A80,Sheet2!CC:NO,$B80,0),"")</f>
        <v/>
      </c>
    </row>
    <row r="81" spans="1:17" x14ac:dyDescent="0.25">
      <c r="A81" s="64">
        <f t="shared" si="11"/>
        <v>42</v>
      </c>
      <c r="B81" s="64">
        <f t="shared" si="12"/>
        <v>12</v>
      </c>
      <c r="C81" s="64">
        <f t="shared" si="13"/>
        <v>8</v>
      </c>
      <c r="D81" s="64">
        <f t="shared" si="14"/>
        <v>8</v>
      </c>
      <c r="E81" s="64">
        <f t="shared" si="15"/>
        <v>36</v>
      </c>
      <c r="F81" s="64">
        <f t="shared" si="8"/>
        <v>2</v>
      </c>
      <c r="G81" s="64">
        <f t="shared" si="9"/>
        <v>4</v>
      </c>
      <c r="H81" s="64">
        <f t="shared" si="10"/>
        <v>2021</v>
      </c>
      <c r="I81" s="80" t="str">
        <f>IFERROR(VLOOKUP(D81,Sheet2!A:B,2,0),"")</f>
        <v>J20-1348</v>
      </c>
      <c r="J81" s="64" t="str">
        <f>IFERROR(IF(I81&lt;&gt;"",VLOOKUP(I81,Sheet2!B:C,2,0),""),"")</f>
        <v xml:space="preserve">Topaz New Transformer-4 3500 KVA And New MDB-4 </v>
      </c>
      <c r="K81" s="64" t="str">
        <f>IFERROR( IF(I81&lt;&gt;"", HLOOKUP(L$2+$A81,Sheet2!BX:NK,2,0),""),"")</f>
        <v>16-30 April 21</v>
      </c>
      <c r="L81" t="str">
        <f>IF(OR(HLOOKUP(L$2+$A81,Sheet2!BX:NK,$B81,0),HLOOKUP(L$2+$A81,Sheet2!BX:NK,$B81,0)&lt;&gt;""),HLOOKUP(L$2+$A81,Sheet2!BX:NK,$B81,0),"")</f>
        <v/>
      </c>
      <c r="M81" t="str">
        <f>IF(OR(HLOOKUP(M$2+$A81,Sheet2!BY:NL,$B81,0),HLOOKUP(M$2+$A81,Sheet2!BY:NL,$B81,0)&lt;&gt;""),HLOOKUP(M$2+$A81,Sheet2!BY:NL,$B81,0),"")</f>
        <v/>
      </c>
      <c r="N81" t="str">
        <f>IF(OR(HLOOKUP(N$2+$A81,Sheet2!BZ:NM,$B81,0),HLOOKUP(N$2+$A81,Sheet2!BZ:NM,$B81,0)&lt;&gt;""),HLOOKUP(N$2+$A81,Sheet2!BZ:NM,$B81,0),"")</f>
        <v/>
      </c>
      <c r="O81" t="str">
        <f>IF(OR(HLOOKUP(O$2+$A81,Sheet2!CA:NN,$B81,0),HLOOKUP(O$2+$A81,Sheet2!CA:NN,$B81,0)&lt;&gt;""),HLOOKUP(O$2+$A81,Sheet2!CA:NN,$B81,0),"")</f>
        <v/>
      </c>
      <c r="P81" t="str">
        <f>IF(OR(HLOOKUP(P$2+$A81,Sheet2!CB:NO,$B81,0),HLOOKUP(P$2+$A81,Sheet2!CB:NO,$B81,0)&lt;&gt;""),HLOOKUP(P$2+$A81,Sheet2!CB:NO,$B81,0),"")</f>
        <v/>
      </c>
      <c r="Q81" t="str">
        <f>IF(OR(HLOOKUP(Q$2+$A81,Sheet2!CC:NO,$B81,0),HLOOKUP(Q$2+$A81,Sheet2!CC:NO,$B81,0)&lt;&gt;""),HLOOKUP(Q$2+$A81,Sheet2!CC:NO,$B81,0),"")</f>
        <v/>
      </c>
    </row>
    <row r="82" spans="1:17" x14ac:dyDescent="0.25">
      <c r="A82" s="64">
        <f t="shared" si="11"/>
        <v>48</v>
      </c>
      <c r="B82" s="64">
        <f t="shared" si="12"/>
        <v>12</v>
      </c>
      <c r="C82" s="64">
        <f t="shared" si="13"/>
        <v>9</v>
      </c>
      <c r="D82" s="64">
        <f t="shared" si="14"/>
        <v>8</v>
      </c>
      <c r="E82" s="64">
        <f t="shared" si="15"/>
        <v>36</v>
      </c>
      <c r="F82" s="64">
        <f t="shared" si="8"/>
        <v>1</v>
      </c>
      <c r="G82" s="64">
        <f t="shared" si="9"/>
        <v>5</v>
      </c>
      <c r="H82" s="64">
        <f t="shared" si="10"/>
        <v>2021</v>
      </c>
      <c r="I82" s="80" t="str">
        <f>IFERROR(VLOOKUP(D82,Sheet2!A:B,2,0),"")</f>
        <v>J20-1348</v>
      </c>
      <c r="J82" s="64" t="str">
        <f>IFERROR(IF(I82&lt;&gt;"",VLOOKUP(I82,Sheet2!B:C,2,0),""),"")</f>
        <v xml:space="preserve">Topaz New Transformer-4 3500 KVA And New MDB-4 </v>
      </c>
      <c r="K82" s="64" t="str">
        <f>IFERROR( IF(I82&lt;&gt;"", HLOOKUP(L$2+$A82,Sheet2!BX:NK,2,0),""),"")</f>
        <v>1-15 May 21</v>
      </c>
      <c r="L82" t="str">
        <f>IF(OR(HLOOKUP(L$2+$A82,Sheet2!BX:NK,$B82,0),HLOOKUP(L$2+$A82,Sheet2!BX:NK,$B82,0)&lt;&gt;""),HLOOKUP(L$2+$A82,Sheet2!BX:NK,$B82,0),"")</f>
        <v/>
      </c>
      <c r="M82" t="str">
        <f>IF(OR(HLOOKUP(M$2+$A82,Sheet2!BY:NL,$B82,0),HLOOKUP(M$2+$A82,Sheet2!BY:NL,$B82,0)&lt;&gt;""),HLOOKUP(M$2+$A82,Sheet2!BY:NL,$B82,0),"")</f>
        <v/>
      </c>
      <c r="N82" t="str">
        <f>IF(OR(HLOOKUP(N$2+$A82,Sheet2!BZ:NM,$B82,0),HLOOKUP(N$2+$A82,Sheet2!BZ:NM,$B82,0)&lt;&gt;""),HLOOKUP(N$2+$A82,Sheet2!BZ:NM,$B82,0),"")</f>
        <v/>
      </c>
      <c r="O82" t="str">
        <f>IF(OR(HLOOKUP(O$2+$A82,Sheet2!CA:NN,$B82,0),HLOOKUP(O$2+$A82,Sheet2!CA:NN,$B82,0)&lt;&gt;""),HLOOKUP(O$2+$A82,Sheet2!CA:NN,$B82,0),"")</f>
        <v/>
      </c>
      <c r="P82" t="str">
        <f>IF(OR(HLOOKUP(P$2+$A82,Sheet2!CB:NO,$B82,0),HLOOKUP(P$2+$A82,Sheet2!CB:NO,$B82,0)&lt;&gt;""),HLOOKUP(P$2+$A82,Sheet2!CB:NO,$B82,0),"")</f>
        <v/>
      </c>
      <c r="Q82" t="str">
        <f>IF(OR(HLOOKUP(Q$2+$A82,Sheet2!CC:NO,$B82,0),HLOOKUP(Q$2+$A82,Sheet2!CC:NO,$B82,0)&lt;&gt;""),HLOOKUP(Q$2+$A82,Sheet2!CC:NO,$B82,0),"")</f>
        <v/>
      </c>
    </row>
    <row r="83" spans="1:17" x14ac:dyDescent="0.25">
      <c r="A83" s="64">
        <f t="shared" si="11"/>
        <v>54</v>
      </c>
      <c r="B83" s="64">
        <f t="shared" si="12"/>
        <v>12</v>
      </c>
      <c r="C83" s="64">
        <f t="shared" si="13"/>
        <v>10</v>
      </c>
      <c r="D83" s="64">
        <f t="shared" si="14"/>
        <v>8</v>
      </c>
      <c r="E83" s="64">
        <f t="shared" si="15"/>
        <v>36</v>
      </c>
      <c r="F83" s="64">
        <f t="shared" si="8"/>
        <v>2</v>
      </c>
      <c r="G83" s="64">
        <f t="shared" si="9"/>
        <v>5</v>
      </c>
      <c r="H83" s="64">
        <f t="shared" si="10"/>
        <v>2021</v>
      </c>
      <c r="I83" s="80" t="str">
        <f>IFERROR(VLOOKUP(D83,Sheet2!A:B,2,0),"")</f>
        <v>J20-1348</v>
      </c>
      <c r="J83" s="64" t="str">
        <f>IFERROR(IF(I83&lt;&gt;"",VLOOKUP(I83,Sheet2!B:C,2,0),""),"")</f>
        <v xml:space="preserve">Topaz New Transformer-4 3500 KVA And New MDB-4 </v>
      </c>
      <c r="K83" s="64" t="str">
        <f>IFERROR( IF(I83&lt;&gt;"", HLOOKUP(L$2+$A83,Sheet2!BX:NK,2,0),""),"")</f>
        <v>16-31 May 21</v>
      </c>
      <c r="L83" t="str">
        <f>IF(OR(HLOOKUP(L$2+$A83,Sheet2!BX:NK,$B83,0),HLOOKUP(L$2+$A83,Sheet2!BX:NK,$B83,0)&lt;&gt;""),HLOOKUP(L$2+$A83,Sheet2!BX:NK,$B83,0),"")</f>
        <v/>
      </c>
      <c r="M83" t="str">
        <f>IF(OR(HLOOKUP(M$2+$A83,Sheet2!BY:NL,$B83,0),HLOOKUP(M$2+$A83,Sheet2!BY:NL,$B83,0)&lt;&gt;""),HLOOKUP(M$2+$A83,Sheet2!BY:NL,$B83,0),"")</f>
        <v/>
      </c>
      <c r="N83" t="str">
        <f>IF(OR(HLOOKUP(N$2+$A83,Sheet2!BZ:NM,$B83,0),HLOOKUP(N$2+$A83,Sheet2!BZ:NM,$B83,0)&lt;&gt;""),HLOOKUP(N$2+$A83,Sheet2!BZ:NM,$B83,0),"")</f>
        <v/>
      </c>
      <c r="O83" t="str">
        <f>IF(OR(HLOOKUP(O$2+$A83,Sheet2!CA:NN,$B83,0),HLOOKUP(O$2+$A83,Sheet2!CA:NN,$B83,0)&lt;&gt;""),HLOOKUP(O$2+$A83,Sheet2!CA:NN,$B83,0),"")</f>
        <v/>
      </c>
      <c r="P83" t="str">
        <f>IF(OR(HLOOKUP(P$2+$A83,Sheet2!CB:NO,$B83,0),HLOOKUP(P$2+$A83,Sheet2!CB:NO,$B83,0)&lt;&gt;""),HLOOKUP(P$2+$A83,Sheet2!CB:NO,$B83,0),"")</f>
        <v/>
      </c>
      <c r="Q83" t="str">
        <f>IF(OR(HLOOKUP(Q$2+$A83,Sheet2!CC:NO,$B83,0),HLOOKUP(Q$2+$A83,Sheet2!CC:NO,$B83,0)&lt;&gt;""),HLOOKUP(Q$2+$A83,Sheet2!CC:NO,$B83,0),"")</f>
        <v/>
      </c>
    </row>
    <row r="84" spans="1:17" x14ac:dyDescent="0.25">
      <c r="A84" s="64">
        <f t="shared" si="11"/>
        <v>0</v>
      </c>
      <c r="B84" s="64">
        <f t="shared" si="12"/>
        <v>13</v>
      </c>
      <c r="C84" s="64">
        <f t="shared" si="13"/>
        <v>1</v>
      </c>
      <c r="D84" s="64">
        <f t="shared" si="14"/>
        <v>9</v>
      </c>
      <c r="E84" s="64">
        <f t="shared" si="15"/>
        <v>41</v>
      </c>
      <c r="F84" s="64">
        <f t="shared" si="8"/>
        <v>1</v>
      </c>
      <c r="G84" s="64">
        <f t="shared" si="9"/>
        <v>1</v>
      </c>
      <c r="H84" s="64">
        <f t="shared" si="10"/>
        <v>2021</v>
      </c>
      <c r="I84" s="80" t="str">
        <f>IFERROR(VLOOKUP(D84,Sheet2!A:B,2,0),"")</f>
        <v>J21-0040</v>
      </c>
      <c r="J84" s="64" t="str">
        <f>IFERROR(IF(I84&lt;&gt;"",VLOOKUP(I84,Sheet2!B:C,2,0),""),"")</f>
        <v xml:space="preserve">Ansell </v>
      </c>
      <c r="K84" s="64" t="str">
        <f>IFERROR( IF(I84&lt;&gt;"", HLOOKUP(L$2+$A84,Sheet2!BX:NK,2,0),""),"")</f>
        <v>1-15 Jan 21</v>
      </c>
      <c r="L84" t="str">
        <f>IF(OR(HLOOKUP(L$2+$A84,Sheet2!BX:NK,$B84,0),HLOOKUP(L$2+$A84,Sheet2!BX:NK,$B84,0)&lt;&gt;""),HLOOKUP(L$2+$A84,Sheet2!BX:NK,$B84,0),"")</f>
        <v/>
      </c>
      <c r="M84" t="str">
        <f>IF(OR(HLOOKUP(M$2+$A84,Sheet2!BY:NL,$B84,0),HLOOKUP(M$2+$A84,Sheet2!BY:NL,$B84,0)&lt;&gt;""),HLOOKUP(M$2+$A84,Sheet2!BY:NL,$B84,0),"")</f>
        <v/>
      </c>
      <c r="N84" t="str">
        <f>IF(OR(HLOOKUP(N$2+$A84,Sheet2!BZ:NM,$B84,0),HLOOKUP(N$2+$A84,Sheet2!BZ:NM,$B84,0)&lt;&gt;""),HLOOKUP(N$2+$A84,Sheet2!BZ:NM,$B84,0),"")</f>
        <v/>
      </c>
      <c r="O84" t="str">
        <f>IF(OR(HLOOKUP(O$2+$A84,Sheet2!CA:NN,$B84,0),HLOOKUP(O$2+$A84,Sheet2!CA:NN,$B84,0)&lt;&gt;""),HLOOKUP(O$2+$A84,Sheet2!CA:NN,$B84,0),"")</f>
        <v/>
      </c>
      <c r="P84" t="str">
        <f>IF(OR(HLOOKUP(P$2+$A84,Sheet2!CB:NO,$B84,0),HLOOKUP(P$2+$A84,Sheet2!CB:NO,$B84,0)&lt;&gt;""),HLOOKUP(P$2+$A84,Sheet2!CB:NO,$B84,0),"")</f>
        <v/>
      </c>
      <c r="Q84" t="str">
        <f>IF(OR(HLOOKUP(Q$2+$A84,Sheet2!CC:NO,$B84,0),HLOOKUP(Q$2+$A84,Sheet2!CC:NO,$B84,0)&lt;&gt;""),HLOOKUP(Q$2+$A84,Sheet2!CC:NO,$B84,0),"")</f>
        <v/>
      </c>
    </row>
    <row r="85" spans="1:17" x14ac:dyDescent="0.25">
      <c r="A85" s="64">
        <f t="shared" si="11"/>
        <v>6</v>
      </c>
      <c r="B85" s="64">
        <f t="shared" si="12"/>
        <v>13</v>
      </c>
      <c r="C85" s="64">
        <f t="shared" si="13"/>
        <v>2</v>
      </c>
      <c r="D85" s="64">
        <f t="shared" si="14"/>
        <v>9</v>
      </c>
      <c r="E85" s="64">
        <f t="shared" si="15"/>
        <v>41</v>
      </c>
      <c r="F85" s="64">
        <f t="shared" si="8"/>
        <v>2</v>
      </c>
      <c r="G85" s="64">
        <f t="shared" si="9"/>
        <v>1</v>
      </c>
      <c r="H85" s="64">
        <f t="shared" si="10"/>
        <v>2021</v>
      </c>
      <c r="I85" s="80" t="str">
        <f>IFERROR(VLOOKUP(D85,Sheet2!A:B,2,0),"")</f>
        <v>J21-0040</v>
      </c>
      <c r="J85" s="64" t="str">
        <f>IFERROR(IF(I85&lt;&gt;"",VLOOKUP(I85,Sheet2!B:C,2,0),""),"")</f>
        <v xml:space="preserve">Ansell </v>
      </c>
      <c r="K85" s="64" t="str">
        <f>IFERROR( IF(I85&lt;&gt;"", HLOOKUP(L$2+$A85,Sheet2!BX:NK,2,0),""),"")</f>
        <v>16-31 Jan 21</v>
      </c>
      <c r="L85" t="str">
        <f>IF(OR(HLOOKUP(L$2+$A85,Sheet2!BX:NK,$B85,0),HLOOKUP(L$2+$A85,Sheet2!BX:NK,$B85,0)&lt;&gt;""),HLOOKUP(L$2+$A85,Sheet2!BX:NK,$B85,0),"")</f>
        <v/>
      </c>
      <c r="M85" t="str">
        <f>IF(OR(HLOOKUP(M$2+$A85,Sheet2!BY:NL,$B85,0),HLOOKUP(M$2+$A85,Sheet2!BY:NL,$B85,0)&lt;&gt;""),HLOOKUP(M$2+$A85,Sheet2!BY:NL,$B85,0),"")</f>
        <v/>
      </c>
      <c r="N85" t="str">
        <f>IF(OR(HLOOKUP(N$2+$A85,Sheet2!BZ:NM,$B85,0),HLOOKUP(N$2+$A85,Sheet2!BZ:NM,$B85,0)&lt;&gt;""),HLOOKUP(N$2+$A85,Sheet2!BZ:NM,$B85,0),"")</f>
        <v/>
      </c>
      <c r="O85" t="str">
        <f>IF(OR(HLOOKUP(O$2+$A85,Sheet2!CA:NN,$B85,0),HLOOKUP(O$2+$A85,Sheet2!CA:NN,$B85,0)&lt;&gt;""),HLOOKUP(O$2+$A85,Sheet2!CA:NN,$B85,0),"")</f>
        <v/>
      </c>
      <c r="P85" t="str">
        <f>IF(OR(HLOOKUP(P$2+$A85,Sheet2!CB:NO,$B85,0),HLOOKUP(P$2+$A85,Sheet2!CB:NO,$B85,0)&lt;&gt;""),HLOOKUP(P$2+$A85,Sheet2!CB:NO,$B85,0),"")</f>
        <v/>
      </c>
      <c r="Q85" t="str">
        <f>IF(OR(HLOOKUP(Q$2+$A85,Sheet2!CC:NO,$B85,0),HLOOKUP(Q$2+$A85,Sheet2!CC:NO,$B85,0)&lt;&gt;""),HLOOKUP(Q$2+$A85,Sheet2!CC:NO,$B85,0),"")</f>
        <v/>
      </c>
    </row>
    <row r="86" spans="1:17" x14ac:dyDescent="0.25">
      <c r="A86" s="64">
        <f t="shared" si="11"/>
        <v>12</v>
      </c>
      <c r="B86" s="64">
        <f t="shared" si="12"/>
        <v>13</v>
      </c>
      <c r="C86" s="64">
        <f t="shared" si="13"/>
        <v>3</v>
      </c>
      <c r="D86" s="64">
        <f t="shared" si="14"/>
        <v>9</v>
      </c>
      <c r="E86" s="64">
        <f t="shared" si="15"/>
        <v>41</v>
      </c>
      <c r="F86" s="64">
        <f t="shared" si="8"/>
        <v>1</v>
      </c>
      <c r="G86" s="64">
        <f t="shared" si="9"/>
        <v>2</v>
      </c>
      <c r="H86" s="64">
        <f t="shared" si="10"/>
        <v>2021</v>
      </c>
      <c r="I86" s="80" t="str">
        <f>IFERROR(VLOOKUP(D86,Sheet2!A:B,2,0),"")</f>
        <v>J21-0040</v>
      </c>
      <c r="J86" s="64" t="str">
        <f>IFERROR(IF(I86&lt;&gt;"",VLOOKUP(I86,Sheet2!B:C,2,0),""),"")</f>
        <v xml:space="preserve">Ansell </v>
      </c>
      <c r="K86" s="64" t="str">
        <f>IFERROR( IF(I86&lt;&gt;"", HLOOKUP(L$2+$A86,Sheet2!BX:NK,2,0),""),"")</f>
        <v>1-15 Feb 21</v>
      </c>
      <c r="L86">
        <f>IF(OR(HLOOKUP(L$2+$A86,Sheet2!BX:NK,$B86,0),HLOOKUP(L$2+$A86,Sheet2!BX:NK,$B86,0)&lt;&gt;""),HLOOKUP(L$2+$A86,Sheet2!BX:NK,$B86,0),"")</f>
        <v>34520</v>
      </c>
      <c r="M86">
        <f>IF(OR(HLOOKUP(M$2+$A86,Sheet2!BY:NL,$B86,0),HLOOKUP(M$2+$A86,Sheet2!BY:NL,$B86,0)&lt;&gt;""),HLOOKUP(M$2+$A86,Sheet2!BY:NL,$B86,0),"")</f>
        <v>3485</v>
      </c>
      <c r="N86" t="str">
        <f>IF(OR(HLOOKUP(N$2+$A86,Sheet2!BZ:NM,$B86,0),HLOOKUP(N$2+$A86,Sheet2!BZ:NM,$B86,0)&lt;&gt;""),HLOOKUP(N$2+$A86,Sheet2!BZ:NM,$B86,0),"")</f>
        <v/>
      </c>
      <c r="O86" t="str">
        <f>IF(OR(HLOOKUP(O$2+$A86,Sheet2!CA:NN,$B86,0),HLOOKUP(O$2+$A86,Sheet2!CA:NN,$B86,0)&lt;&gt;""),HLOOKUP(O$2+$A86,Sheet2!CA:NN,$B86,0),"")</f>
        <v/>
      </c>
      <c r="P86" t="str">
        <f>IF(OR(HLOOKUP(P$2+$A86,Sheet2!CB:NO,$B86,0),HLOOKUP(P$2+$A86,Sheet2!CB:NO,$B86,0)&lt;&gt;""),HLOOKUP(P$2+$A86,Sheet2!CB:NO,$B86,0),"")</f>
        <v/>
      </c>
      <c r="Q86" t="str">
        <f>IF(OR(HLOOKUP(Q$2+$A86,Sheet2!CC:NO,$B86,0),HLOOKUP(Q$2+$A86,Sheet2!CC:NO,$B86,0)&lt;&gt;""),HLOOKUP(Q$2+$A86,Sheet2!CC:NO,$B86,0),"")</f>
        <v/>
      </c>
    </row>
    <row r="87" spans="1:17" x14ac:dyDescent="0.25">
      <c r="A87" s="64">
        <f t="shared" si="11"/>
        <v>18</v>
      </c>
      <c r="B87" s="64">
        <f t="shared" si="12"/>
        <v>13</v>
      </c>
      <c r="C87" s="64">
        <f t="shared" si="13"/>
        <v>4</v>
      </c>
      <c r="D87" s="64">
        <f t="shared" si="14"/>
        <v>9</v>
      </c>
      <c r="E87" s="64">
        <f t="shared" si="15"/>
        <v>41</v>
      </c>
      <c r="F87" s="64">
        <f t="shared" si="8"/>
        <v>2</v>
      </c>
      <c r="G87" s="64">
        <f t="shared" si="9"/>
        <v>2</v>
      </c>
      <c r="H87" s="64">
        <f t="shared" si="10"/>
        <v>2021</v>
      </c>
      <c r="I87" s="80" t="str">
        <f>IFERROR(VLOOKUP(D87,Sheet2!A:B,2,0),"")</f>
        <v>J21-0040</v>
      </c>
      <c r="J87" s="64" t="str">
        <f>IFERROR(IF(I87&lt;&gt;"",VLOOKUP(I87,Sheet2!B:C,2,0),""),"")</f>
        <v xml:space="preserve">Ansell </v>
      </c>
      <c r="K87" s="64" t="str">
        <f>IFERROR( IF(I87&lt;&gt;"", HLOOKUP(L$2+$A87,Sheet2!BX:NK,2,0),""),"")</f>
        <v>16-28 Feb 21</v>
      </c>
      <c r="L87">
        <f>IF(OR(HLOOKUP(L$2+$A87,Sheet2!BX:NK,$B87,0),HLOOKUP(L$2+$A87,Sheet2!BX:NK,$B87,0)&lt;&gt;""),HLOOKUP(L$2+$A87,Sheet2!BX:NK,$B87,0),"")</f>
        <v>67500</v>
      </c>
      <c r="M87" t="str">
        <f>IF(OR(HLOOKUP(M$2+$A87,Sheet2!BY:NL,$B87,0),HLOOKUP(M$2+$A87,Sheet2!BY:NL,$B87,0)&lt;&gt;""),HLOOKUP(M$2+$A87,Sheet2!BY:NL,$B87,0),"")</f>
        <v/>
      </c>
      <c r="N87" t="str">
        <f>IF(OR(HLOOKUP(N$2+$A87,Sheet2!BZ:NM,$B87,0),HLOOKUP(N$2+$A87,Sheet2!BZ:NM,$B87,0)&lt;&gt;""),HLOOKUP(N$2+$A87,Sheet2!BZ:NM,$B87,0),"")</f>
        <v/>
      </c>
      <c r="O87" t="str">
        <f>IF(OR(HLOOKUP(O$2+$A87,Sheet2!CA:NN,$B87,0),HLOOKUP(O$2+$A87,Sheet2!CA:NN,$B87,0)&lt;&gt;""),HLOOKUP(O$2+$A87,Sheet2!CA:NN,$B87,0),"")</f>
        <v/>
      </c>
      <c r="P87" t="str">
        <f>IF(OR(HLOOKUP(P$2+$A87,Sheet2!CB:NO,$B87,0),HLOOKUP(P$2+$A87,Sheet2!CB:NO,$B87,0)&lt;&gt;""),HLOOKUP(P$2+$A87,Sheet2!CB:NO,$B87,0),"")</f>
        <v/>
      </c>
      <c r="Q87" t="str">
        <f>IF(OR(HLOOKUP(Q$2+$A87,Sheet2!CC:NO,$B87,0),HLOOKUP(Q$2+$A87,Sheet2!CC:NO,$B87,0)&lt;&gt;""),HLOOKUP(Q$2+$A87,Sheet2!CC:NO,$B87,0),"")</f>
        <v/>
      </c>
    </row>
    <row r="88" spans="1:17" x14ac:dyDescent="0.25">
      <c r="A88" s="64">
        <f t="shared" si="11"/>
        <v>24</v>
      </c>
      <c r="B88" s="64">
        <f t="shared" si="12"/>
        <v>13</v>
      </c>
      <c r="C88" s="64">
        <f t="shared" si="13"/>
        <v>5</v>
      </c>
      <c r="D88" s="64">
        <f t="shared" si="14"/>
        <v>9</v>
      </c>
      <c r="E88" s="64">
        <f t="shared" si="15"/>
        <v>41</v>
      </c>
      <c r="F88" s="64">
        <f t="shared" si="8"/>
        <v>1</v>
      </c>
      <c r="G88" s="64">
        <f t="shared" si="9"/>
        <v>3</v>
      </c>
      <c r="H88" s="64">
        <f t="shared" si="10"/>
        <v>2021</v>
      </c>
      <c r="I88" s="80" t="str">
        <f>IFERROR(VLOOKUP(D88,Sheet2!A:B,2,0),"")</f>
        <v>J21-0040</v>
      </c>
      <c r="J88" s="64" t="str">
        <f>IFERROR(IF(I88&lt;&gt;"",VLOOKUP(I88,Sheet2!B:C,2,0),""),"")</f>
        <v xml:space="preserve">Ansell </v>
      </c>
      <c r="K88" s="64" t="str">
        <f>IFERROR( IF(I88&lt;&gt;"", HLOOKUP(L$2+$A88,Sheet2!BX:NK,2,0),""),"")</f>
        <v>1-15 Mar 2021</v>
      </c>
      <c r="L88">
        <f>IF(OR(HLOOKUP(L$2+$A88,Sheet2!BX:NK,$B88,0),HLOOKUP(L$2+$A88,Sheet2!BX:NK,$B88,0)&lt;&gt;""),HLOOKUP(L$2+$A88,Sheet2!BX:NK,$B88,0),"")</f>
        <v>15810</v>
      </c>
      <c r="M88" t="str">
        <f>IF(OR(HLOOKUP(M$2+$A88,Sheet2!BY:NL,$B88,0),HLOOKUP(M$2+$A88,Sheet2!BY:NL,$B88,0)&lt;&gt;""),HLOOKUP(M$2+$A88,Sheet2!BY:NL,$B88,0),"")</f>
        <v/>
      </c>
      <c r="N88" t="str">
        <f>IF(OR(HLOOKUP(N$2+$A88,Sheet2!BZ:NM,$B88,0),HLOOKUP(N$2+$A88,Sheet2!BZ:NM,$B88,0)&lt;&gt;""),HLOOKUP(N$2+$A88,Sheet2!BZ:NM,$B88,0),"")</f>
        <v/>
      </c>
      <c r="O88" t="str">
        <f>IF(OR(HLOOKUP(O$2+$A88,Sheet2!CA:NN,$B88,0),HLOOKUP(O$2+$A88,Sheet2!CA:NN,$B88,0)&lt;&gt;""),HLOOKUP(O$2+$A88,Sheet2!CA:NN,$B88,0),"")</f>
        <v/>
      </c>
      <c r="P88" t="str">
        <f>IF(OR(HLOOKUP(P$2+$A88,Sheet2!CB:NO,$B88,0),HLOOKUP(P$2+$A88,Sheet2!CB:NO,$B88,0)&lt;&gt;""),HLOOKUP(P$2+$A88,Sheet2!CB:NO,$B88,0),"")</f>
        <v/>
      </c>
      <c r="Q88" t="str">
        <f>IF(OR(HLOOKUP(Q$2+$A88,Sheet2!CC:NO,$B88,0),HLOOKUP(Q$2+$A88,Sheet2!CC:NO,$B88,0)&lt;&gt;""),HLOOKUP(Q$2+$A88,Sheet2!CC:NO,$B88,0),"")</f>
        <v/>
      </c>
    </row>
    <row r="89" spans="1:17" x14ac:dyDescent="0.25">
      <c r="A89" s="64">
        <f t="shared" si="11"/>
        <v>30</v>
      </c>
      <c r="B89" s="64">
        <f t="shared" si="12"/>
        <v>13</v>
      </c>
      <c r="C89" s="64">
        <f t="shared" si="13"/>
        <v>6</v>
      </c>
      <c r="D89" s="64">
        <f t="shared" si="14"/>
        <v>9</v>
      </c>
      <c r="E89" s="64">
        <f t="shared" si="15"/>
        <v>41</v>
      </c>
      <c r="F89" s="64">
        <f t="shared" si="8"/>
        <v>2</v>
      </c>
      <c r="G89" s="64">
        <f t="shared" si="9"/>
        <v>3</v>
      </c>
      <c r="H89" s="64">
        <f t="shared" si="10"/>
        <v>2021</v>
      </c>
      <c r="I89" s="80" t="str">
        <f>IFERROR(VLOOKUP(D89,Sheet2!A:B,2,0),"")</f>
        <v>J21-0040</v>
      </c>
      <c r="J89" s="64" t="str">
        <f>IFERROR(IF(I89&lt;&gt;"",VLOOKUP(I89,Sheet2!B:C,2,0),""),"")</f>
        <v xml:space="preserve">Ansell </v>
      </c>
      <c r="K89" s="64" t="str">
        <f>IFERROR( IF(I89&lt;&gt;"", HLOOKUP(L$2+$A89,Sheet2!BX:NK,2,0),""),"")</f>
        <v>16-31 Mar 21</v>
      </c>
      <c r="L89" t="str">
        <f>IF(OR(HLOOKUP(L$2+$A89,Sheet2!BX:NK,$B89,0),HLOOKUP(L$2+$A89,Sheet2!BX:NK,$B89,0)&lt;&gt;""),HLOOKUP(L$2+$A89,Sheet2!BX:NK,$B89,0),"")</f>
        <v/>
      </c>
      <c r="M89" t="str">
        <f>IF(OR(HLOOKUP(M$2+$A89,Sheet2!BY:NL,$B89,0),HLOOKUP(M$2+$A89,Sheet2!BY:NL,$B89,0)&lt;&gt;""),HLOOKUP(M$2+$A89,Sheet2!BY:NL,$B89,0),"")</f>
        <v/>
      </c>
      <c r="N89" t="str">
        <f>IF(OR(HLOOKUP(N$2+$A89,Sheet2!BZ:NM,$B89,0),HLOOKUP(N$2+$A89,Sheet2!BZ:NM,$B89,0)&lt;&gt;""),HLOOKUP(N$2+$A89,Sheet2!BZ:NM,$B89,0),"")</f>
        <v/>
      </c>
      <c r="O89" t="str">
        <f>IF(OR(HLOOKUP(O$2+$A89,Sheet2!CA:NN,$B89,0),HLOOKUP(O$2+$A89,Sheet2!CA:NN,$B89,0)&lt;&gt;""),HLOOKUP(O$2+$A89,Sheet2!CA:NN,$B89,0),"")</f>
        <v/>
      </c>
      <c r="P89" t="str">
        <f>IF(OR(HLOOKUP(P$2+$A89,Sheet2!CB:NO,$B89,0),HLOOKUP(P$2+$A89,Sheet2!CB:NO,$B89,0)&lt;&gt;""),HLOOKUP(P$2+$A89,Sheet2!CB:NO,$B89,0),"")</f>
        <v/>
      </c>
      <c r="Q89" t="str">
        <f>IF(OR(HLOOKUP(Q$2+$A89,Sheet2!CC:NO,$B89,0),HLOOKUP(Q$2+$A89,Sheet2!CC:NO,$B89,0)&lt;&gt;""),HLOOKUP(Q$2+$A89,Sheet2!CC:NO,$B89,0),"")</f>
        <v/>
      </c>
    </row>
    <row r="90" spans="1:17" x14ac:dyDescent="0.25">
      <c r="A90" s="64">
        <f t="shared" si="11"/>
        <v>36</v>
      </c>
      <c r="B90" s="64">
        <f t="shared" si="12"/>
        <v>13</v>
      </c>
      <c r="C90" s="64">
        <f t="shared" si="13"/>
        <v>7</v>
      </c>
      <c r="D90" s="64">
        <f t="shared" si="14"/>
        <v>9</v>
      </c>
      <c r="E90" s="64">
        <f t="shared" si="15"/>
        <v>41</v>
      </c>
      <c r="F90" s="64">
        <f t="shared" si="8"/>
        <v>1</v>
      </c>
      <c r="G90" s="64">
        <f t="shared" si="9"/>
        <v>4</v>
      </c>
      <c r="H90" s="64">
        <f t="shared" si="10"/>
        <v>2021</v>
      </c>
      <c r="I90" s="80" t="str">
        <f>IFERROR(VLOOKUP(D90,Sheet2!A:B,2,0),"")</f>
        <v>J21-0040</v>
      </c>
      <c r="J90" s="64" t="str">
        <f>IFERROR(IF(I90&lt;&gt;"",VLOOKUP(I90,Sheet2!B:C,2,0),""),"")</f>
        <v xml:space="preserve">Ansell </v>
      </c>
      <c r="K90" s="64" t="str">
        <f>IFERROR( IF(I90&lt;&gt;"", HLOOKUP(L$2+$A90,Sheet2!BX:NK,2,0),""),"")</f>
        <v>1-15 April 21</v>
      </c>
      <c r="L90">
        <f>IF(OR(HLOOKUP(L$2+$A90,Sheet2!BX:NK,$B90,0),HLOOKUP(L$2+$A90,Sheet2!BX:NK,$B90,0)&lt;&gt;""),HLOOKUP(L$2+$A90,Sheet2!BX:NK,$B90,0),"")</f>
        <v>56090</v>
      </c>
      <c r="M90">
        <f>IF(OR(HLOOKUP(M$2+$A90,Sheet2!BY:NL,$B90,0),HLOOKUP(M$2+$A90,Sheet2!BY:NL,$B90,0)&lt;&gt;""),HLOOKUP(M$2+$A90,Sheet2!BY:NL,$B90,0),"")</f>
        <v>29392</v>
      </c>
      <c r="N90" t="str">
        <f>IF(OR(HLOOKUP(N$2+$A90,Sheet2!BZ:NM,$B90,0),HLOOKUP(N$2+$A90,Sheet2!BZ:NM,$B90,0)&lt;&gt;""),HLOOKUP(N$2+$A90,Sheet2!BZ:NM,$B90,0),"")</f>
        <v/>
      </c>
      <c r="O90" t="str">
        <f>IF(OR(HLOOKUP(O$2+$A90,Sheet2!CA:NN,$B90,0),HLOOKUP(O$2+$A90,Sheet2!CA:NN,$B90,0)&lt;&gt;""),HLOOKUP(O$2+$A90,Sheet2!CA:NN,$B90,0),"")</f>
        <v/>
      </c>
      <c r="P90" t="str">
        <f>IF(OR(HLOOKUP(P$2+$A90,Sheet2!CB:NO,$B90,0),HLOOKUP(P$2+$A90,Sheet2!CB:NO,$B90,0)&lt;&gt;""),HLOOKUP(P$2+$A90,Sheet2!CB:NO,$B90,0),"")</f>
        <v/>
      </c>
      <c r="Q90" t="str">
        <f>IF(OR(HLOOKUP(Q$2+$A90,Sheet2!CC:NO,$B90,0),HLOOKUP(Q$2+$A90,Sheet2!CC:NO,$B90,0)&lt;&gt;""),HLOOKUP(Q$2+$A90,Sheet2!CC:NO,$B90,0),"")</f>
        <v/>
      </c>
    </row>
    <row r="91" spans="1:17" x14ac:dyDescent="0.25">
      <c r="A91" s="64">
        <f t="shared" si="11"/>
        <v>42</v>
      </c>
      <c r="B91" s="64">
        <f t="shared" si="12"/>
        <v>13</v>
      </c>
      <c r="C91" s="64">
        <f t="shared" si="13"/>
        <v>8</v>
      </c>
      <c r="D91" s="64">
        <f t="shared" si="14"/>
        <v>9</v>
      </c>
      <c r="E91" s="64">
        <f t="shared" si="15"/>
        <v>41</v>
      </c>
      <c r="F91" s="64">
        <f t="shared" si="8"/>
        <v>2</v>
      </c>
      <c r="G91" s="64">
        <f t="shared" si="9"/>
        <v>4</v>
      </c>
      <c r="H91" s="64">
        <f t="shared" si="10"/>
        <v>2021</v>
      </c>
      <c r="I91" s="80" t="str">
        <f>IFERROR(VLOOKUP(D91,Sheet2!A:B,2,0),"")</f>
        <v>J21-0040</v>
      </c>
      <c r="J91" s="64" t="str">
        <f>IFERROR(IF(I91&lt;&gt;"",VLOOKUP(I91,Sheet2!B:C,2,0),""),"")</f>
        <v xml:space="preserve">Ansell </v>
      </c>
      <c r="K91" s="64" t="str">
        <f>IFERROR( IF(I91&lt;&gt;"", HLOOKUP(L$2+$A91,Sheet2!BX:NK,2,0),""),"")</f>
        <v>16-30 April 21</v>
      </c>
      <c r="L91">
        <f>IF(OR(HLOOKUP(L$2+$A91,Sheet2!BX:NK,$B91,0),HLOOKUP(L$2+$A91,Sheet2!BX:NK,$B91,0)&lt;&gt;""),HLOOKUP(L$2+$A91,Sheet2!BX:NK,$B91,0),"")</f>
        <v>55730</v>
      </c>
      <c r="M91">
        <f>IF(OR(HLOOKUP(M$2+$A91,Sheet2!BY:NL,$B91,0),HLOOKUP(M$2+$A91,Sheet2!BY:NL,$B91,0)&lt;&gt;""),HLOOKUP(M$2+$A91,Sheet2!BY:NL,$B91,0),"")</f>
        <v>15356</v>
      </c>
      <c r="N91" t="str">
        <f>IF(OR(HLOOKUP(N$2+$A91,Sheet2!BZ:NM,$B91,0),HLOOKUP(N$2+$A91,Sheet2!BZ:NM,$B91,0)&lt;&gt;""),HLOOKUP(N$2+$A91,Sheet2!BZ:NM,$B91,0),"")</f>
        <v/>
      </c>
      <c r="O91" t="str">
        <f>IF(OR(HLOOKUP(O$2+$A91,Sheet2!CA:NN,$B91,0),HLOOKUP(O$2+$A91,Sheet2!CA:NN,$B91,0)&lt;&gt;""),HLOOKUP(O$2+$A91,Sheet2!CA:NN,$B91,0),"")</f>
        <v/>
      </c>
      <c r="P91" t="str">
        <f>IF(OR(HLOOKUP(P$2+$A91,Sheet2!CB:NO,$B91,0),HLOOKUP(P$2+$A91,Sheet2!CB:NO,$B91,0)&lt;&gt;""),HLOOKUP(P$2+$A91,Sheet2!CB:NO,$B91,0),"")</f>
        <v/>
      </c>
      <c r="Q91" t="str">
        <f>IF(OR(HLOOKUP(Q$2+$A91,Sheet2!CC:NO,$B91,0),HLOOKUP(Q$2+$A91,Sheet2!CC:NO,$B91,0)&lt;&gt;""),HLOOKUP(Q$2+$A91,Sheet2!CC:NO,$B91,0),"")</f>
        <v/>
      </c>
    </row>
    <row r="92" spans="1:17" x14ac:dyDescent="0.25">
      <c r="A92" s="64">
        <f t="shared" si="11"/>
        <v>48</v>
      </c>
      <c r="B92" s="64">
        <f t="shared" si="12"/>
        <v>13</v>
      </c>
      <c r="C92" s="64">
        <f t="shared" si="13"/>
        <v>9</v>
      </c>
      <c r="D92" s="64">
        <f t="shared" si="14"/>
        <v>9</v>
      </c>
      <c r="E92" s="64">
        <f t="shared" si="15"/>
        <v>41</v>
      </c>
      <c r="F92" s="64">
        <f t="shared" si="8"/>
        <v>1</v>
      </c>
      <c r="G92" s="64">
        <f t="shared" si="9"/>
        <v>5</v>
      </c>
      <c r="H92" s="64">
        <f t="shared" si="10"/>
        <v>2021</v>
      </c>
      <c r="I92" s="80" t="str">
        <f>IFERROR(VLOOKUP(D92,Sheet2!A:B,2,0),"")</f>
        <v>J21-0040</v>
      </c>
      <c r="J92" s="64" t="str">
        <f>IFERROR(IF(I92&lt;&gt;"",VLOOKUP(I92,Sheet2!B:C,2,0),""),"")</f>
        <v xml:space="preserve">Ansell </v>
      </c>
      <c r="K92" s="64" t="str">
        <f>IFERROR( IF(I92&lt;&gt;"", HLOOKUP(L$2+$A92,Sheet2!BX:NK,2,0),""),"")</f>
        <v>1-15 May 21</v>
      </c>
      <c r="L92">
        <f>IF(OR(HLOOKUP(L$2+$A92,Sheet2!BX:NK,$B92,0),HLOOKUP(L$2+$A92,Sheet2!BX:NK,$B92,0)&lt;&gt;""),HLOOKUP(L$2+$A92,Sheet2!BX:NK,$B92,0),"")</f>
        <v>61562</v>
      </c>
      <c r="M92">
        <f>IF(OR(HLOOKUP(M$2+$A92,Sheet2!BY:NL,$B92,0),HLOOKUP(M$2+$A92,Sheet2!BY:NL,$B92,0)&lt;&gt;""),HLOOKUP(M$2+$A92,Sheet2!BY:NL,$B92,0),"")</f>
        <v>15798</v>
      </c>
      <c r="N92">
        <f>IF(OR(HLOOKUP(N$2+$A92,Sheet2!BZ:NM,$B92,0),HLOOKUP(N$2+$A92,Sheet2!BZ:NM,$B92,0)&lt;&gt;""),HLOOKUP(N$2+$A92,Sheet2!BZ:NM,$B92,0),"")</f>
        <v>0</v>
      </c>
      <c r="O92">
        <f>IF(OR(HLOOKUP(O$2+$A92,Sheet2!CA:NN,$B92,0),HLOOKUP(O$2+$A92,Sheet2!CA:NN,$B92,0)&lt;&gt;""),HLOOKUP(O$2+$A92,Sheet2!CA:NN,$B92,0),"")</f>
        <v>0</v>
      </c>
      <c r="P92" t="str">
        <f>IF(OR(HLOOKUP(P$2+$A92,Sheet2!CB:NO,$B92,0),HLOOKUP(P$2+$A92,Sheet2!CB:NO,$B92,0)&lt;&gt;""),HLOOKUP(P$2+$A92,Sheet2!CB:NO,$B92,0),"")</f>
        <v/>
      </c>
      <c r="Q92">
        <f>IF(OR(HLOOKUP(Q$2+$A92,Sheet2!CC:NO,$B92,0),HLOOKUP(Q$2+$A92,Sheet2!CC:NO,$B92,0)&lt;&gt;""),HLOOKUP(Q$2+$A92,Sheet2!CC:NO,$B92,0),"")</f>
        <v>0</v>
      </c>
    </row>
    <row r="93" spans="1:17" x14ac:dyDescent="0.25">
      <c r="A93" s="64">
        <f t="shared" si="11"/>
        <v>54</v>
      </c>
      <c r="B93" s="64">
        <f t="shared" si="12"/>
        <v>13</v>
      </c>
      <c r="C93" s="64">
        <f t="shared" si="13"/>
        <v>10</v>
      </c>
      <c r="D93" s="64">
        <f t="shared" si="14"/>
        <v>9</v>
      </c>
      <c r="E93" s="64">
        <f t="shared" si="15"/>
        <v>41</v>
      </c>
      <c r="F93" s="64">
        <f t="shared" si="8"/>
        <v>2</v>
      </c>
      <c r="G93" s="64">
        <f t="shared" si="9"/>
        <v>5</v>
      </c>
      <c r="H93" s="64">
        <f t="shared" si="10"/>
        <v>2021</v>
      </c>
      <c r="I93" s="80" t="str">
        <f>IFERROR(VLOOKUP(D93,Sheet2!A:B,2,0),"")</f>
        <v>J21-0040</v>
      </c>
      <c r="J93" s="64" t="str">
        <f>IFERROR(IF(I93&lt;&gt;"",VLOOKUP(I93,Sheet2!B:C,2,0),""),"")</f>
        <v xml:space="preserve">Ansell </v>
      </c>
      <c r="K93" s="64" t="str">
        <f>IFERROR( IF(I93&lt;&gt;"", HLOOKUP(L$2+$A93,Sheet2!BX:NK,2,0),""),"")</f>
        <v>16-31 May 21</v>
      </c>
      <c r="L93" t="str">
        <f>IF(OR(HLOOKUP(L$2+$A93,Sheet2!BX:NK,$B93,0),HLOOKUP(L$2+$A93,Sheet2!BX:NK,$B93,0)&lt;&gt;""),HLOOKUP(L$2+$A93,Sheet2!BX:NK,$B93,0),"")</f>
        <v/>
      </c>
      <c r="M93" t="str">
        <f>IF(OR(HLOOKUP(M$2+$A93,Sheet2!BY:NL,$B93,0),HLOOKUP(M$2+$A93,Sheet2!BY:NL,$B93,0)&lt;&gt;""),HLOOKUP(M$2+$A93,Sheet2!BY:NL,$B93,0),"")</f>
        <v/>
      </c>
      <c r="N93" t="str">
        <f>IF(OR(HLOOKUP(N$2+$A93,Sheet2!BZ:NM,$B93,0),HLOOKUP(N$2+$A93,Sheet2!BZ:NM,$B93,0)&lt;&gt;""),HLOOKUP(N$2+$A93,Sheet2!BZ:NM,$B93,0),"")</f>
        <v/>
      </c>
      <c r="O93" t="str">
        <f>IF(OR(HLOOKUP(O$2+$A93,Sheet2!CA:NN,$B93,0),HLOOKUP(O$2+$A93,Sheet2!CA:NN,$B93,0)&lt;&gt;""),HLOOKUP(O$2+$A93,Sheet2!CA:NN,$B93,0),"")</f>
        <v/>
      </c>
      <c r="P93" t="str">
        <f>IF(OR(HLOOKUP(P$2+$A93,Sheet2!CB:NO,$B93,0),HLOOKUP(P$2+$A93,Sheet2!CB:NO,$B93,0)&lt;&gt;""),HLOOKUP(P$2+$A93,Sheet2!CB:NO,$B93,0),"")</f>
        <v/>
      </c>
      <c r="Q93" t="str">
        <f>IF(OR(HLOOKUP(Q$2+$A93,Sheet2!CC:NO,$B93,0),HLOOKUP(Q$2+$A93,Sheet2!CC:NO,$B93,0)&lt;&gt;""),HLOOKUP(Q$2+$A93,Sheet2!CC:NO,$B93,0),"")</f>
        <v/>
      </c>
    </row>
    <row r="94" spans="1:17" x14ac:dyDescent="0.25">
      <c r="A94" s="64">
        <f t="shared" si="11"/>
        <v>0</v>
      </c>
      <c r="B94" s="64">
        <f t="shared" si="12"/>
        <v>14</v>
      </c>
      <c r="C94" s="64">
        <f t="shared" si="13"/>
        <v>1</v>
      </c>
      <c r="D94" s="64">
        <f t="shared" si="14"/>
        <v>10</v>
      </c>
      <c r="E94" s="64">
        <f t="shared" si="15"/>
        <v>46</v>
      </c>
      <c r="F94" s="64">
        <f t="shared" si="8"/>
        <v>1</v>
      </c>
      <c r="G94" s="64">
        <f t="shared" si="9"/>
        <v>1</v>
      </c>
      <c r="H94" s="64">
        <f t="shared" si="10"/>
        <v>2021</v>
      </c>
      <c r="I94" s="80" t="str">
        <f>IFERROR(VLOOKUP(D94,Sheet2!A:B,2,0),"")</f>
        <v>J21-0041</v>
      </c>
      <c r="J94" s="64" t="str">
        <f>IFERROR(IF(I94&lt;&gt;"",VLOOKUP(I94,Sheet2!B:C,2,0),""),"")</f>
        <v>TOPAZ DIPPING MACHINE LIGHTING AND POWER PLUG</v>
      </c>
      <c r="K94" s="64" t="str">
        <f>IFERROR( IF(I94&lt;&gt;"", HLOOKUP(L$2+$A94,Sheet2!BX:NK,2,0),""),"")</f>
        <v>1-15 Jan 21</v>
      </c>
      <c r="L94" t="str">
        <f>IF(OR(HLOOKUP(L$2+$A94,Sheet2!BX:NK,$B94,0),HLOOKUP(L$2+$A94,Sheet2!BX:NK,$B94,0)&lt;&gt;""),HLOOKUP(L$2+$A94,Sheet2!BX:NK,$B94,0),"")</f>
        <v/>
      </c>
      <c r="M94" t="str">
        <f>IF(OR(HLOOKUP(M$2+$A94,Sheet2!BY:NL,$B94,0),HLOOKUP(M$2+$A94,Sheet2!BY:NL,$B94,0)&lt;&gt;""),HLOOKUP(M$2+$A94,Sheet2!BY:NL,$B94,0),"")</f>
        <v/>
      </c>
      <c r="N94" t="str">
        <f>IF(OR(HLOOKUP(N$2+$A94,Sheet2!BZ:NM,$B94,0),HLOOKUP(N$2+$A94,Sheet2!BZ:NM,$B94,0)&lt;&gt;""),HLOOKUP(N$2+$A94,Sheet2!BZ:NM,$B94,0),"")</f>
        <v/>
      </c>
      <c r="O94" t="str">
        <f>IF(OR(HLOOKUP(O$2+$A94,Sheet2!CA:NN,$B94,0),HLOOKUP(O$2+$A94,Sheet2!CA:NN,$B94,0)&lt;&gt;""),HLOOKUP(O$2+$A94,Sheet2!CA:NN,$B94,0),"")</f>
        <v/>
      </c>
      <c r="P94" t="str">
        <f>IF(OR(HLOOKUP(P$2+$A94,Sheet2!CB:NO,$B94,0),HLOOKUP(P$2+$A94,Sheet2!CB:NO,$B94,0)&lt;&gt;""),HLOOKUP(P$2+$A94,Sheet2!CB:NO,$B94,0),"")</f>
        <v/>
      </c>
      <c r="Q94" t="str">
        <f>IF(OR(HLOOKUP(Q$2+$A94,Sheet2!CC:NO,$B94,0),HLOOKUP(Q$2+$A94,Sheet2!CC:NO,$B94,0)&lt;&gt;""),HLOOKUP(Q$2+$A94,Sheet2!CC:NO,$B94,0),"")</f>
        <v/>
      </c>
    </row>
    <row r="95" spans="1:17" x14ac:dyDescent="0.25">
      <c r="A95" s="64">
        <f t="shared" si="11"/>
        <v>6</v>
      </c>
      <c r="B95" s="64">
        <f t="shared" si="12"/>
        <v>14</v>
      </c>
      <c r="C95" s="64">
        <f t="shared" si="13"/>
        <v>2</v>
      </c>
      <c r="D95" s="64">
        <f t="shared" si="14"/>
        <v>10</v>
      </c>
      <c r="E95" s="64">
        <f t="shared" si="15"/>
        <v>46</v>
      </c>
      <c r="F95" s="64">
        <f t="shared" si="8"/>
        <v>2</v>
      </c>
      <c r="G95" s="64">
        <f t="shared" si="9"/>
        <v>1</v>
      </c>
      <c r="H95" s="64">
        <f t="shared" si="10"/>
        <v>2021</v>
      </c>
      <c r="I95" s="80" t="str">
        <f>IFERROR(VLOOKUP(D95,Sheet2!A:B,2,0),"")</f>
        <v>J21-0041</v>
      </c>
      <c r="J95" s="64" t="str">
        <f>IFERROR(IF(I95&lt;&gt;"",VLOOKUP(I95,Sheet2!B:C,2,0),""),"")</f>
        <v>TOPAZ DIPPING MACHINE LIGHTING AND POWER PLUG</v>
      </c>
      <c r="K95" s="64" t="str">
        <f>IFERROR( IF(I95&lt;&gt;"", HLOOKUP(L$2+$A95,Sheet2!BX:NK,2,0),""),"")</f>
        <v>16-31 Jan 21</v>
      </c>
      <c r="L95" t="str">
        <f>IF(OR(HLOOKUP(L$2+$A95,Sheet2!BX:NK,$B95,0),HLOOKUP(L$2+$A95,Sheet2!BX:NK,$B95,0)&lt;&gt;""),HLOOKUP(L$2+$A95,Sheet2!BX:NK,$B95,0),"")</f>
        <v/>
      </c>
      <c r="M95" t="str">
        <f>IF(OR(HLOOKUP(M$2+$A95,Sheet2!BY:NL,$B95,0),HLOOKUP(M$2+$A95,Sheet2!BY:NL,$B95,0)&lt;&gt;""),HLOOKUP(M$2+$A95,Sheet2!BY:NL,$B95,0),"")</f>
        <v/>
      </c>
      <c r="N95" t="str">
        <f>IF(OR(HLOOKUP(N$2+$A95,Sheet2!BZ:NM,$B95,0),HLOOKUP(N$2+$A95,Sheet2!BZ:NM,$B95,0)&lt;&gt;""),HLOOKUP(N$2+$A95,Sheet2!BZ:NM,$B95,0),"")</f>
        <v/>
      </c>
      <c r="O95" t="str">
        <f>IF(OR(HLOOKUP(O$2+$A95,Sheet2!CA:NN,$B95,0),HLOOKUP(O$2+$A95,Sheet2!CA:NN,$B95,0)&lt;&gt;""),HLOOKUP(O$2+$A95,Sheet2!CA:NN,$B95,0),"")</f>
        <v/>
      </c>
      <c r="P95" t="str">
        <f>IF(OR(HLOOKUP(P$2+$A95,Sheet2!CB:NO,$B95,0),HLOOKUP(P$2+$A95,Sheet2!CB:NO,$B95,0)&lt;&gt;""),HLOOKUP(P$2+$A95,Sheet2!CB:NO,$B95,0),"")</f>
        <v/>
      </c>
      <c r="Q95" t="str">
        <f>IF(OR(HLOOKUP(Q$2+$A95,Sheet2!CC:NO,$B95,0),HLOOKUP(Q$2+$A95,Sheet2!CC:NO,$B95,0)&lt;&gt;""),HLOOKUP(Q$2+$A95,Sheet2!CC:NO,$B95,0),"")</f>
        <v/>
      </c>
    </row>
    <row r="96" spans="1:17" x14ac:dyDescent="0.25">
      <c r="A96" s="64">
        <f t="shared" si="11"/>
        <v>12</v>
      </c>
      <c r="B96" s="64">
        <f t="shared" si="12"/>
        <v>14</v>
      </c>
      <c r="C96" s="64">
        <f t="shared" si="13"/>
        <v>3</v>
      </c>
      <c r="D96" s="64">
        <f t="shared" si="14"/>
        <v>10</v>
      </c>
      <c r="E96" s="64">
        <f t="shared" si="15"/>
        <v>46</v>
      </c>
      <c r="F96" s="64">
        <f t="shared" si="8"/>
        <v>1</v>
      </c>
      <c r="G96" s="64">
        <f t="shared" si="9"/>
        <v>2</v>
      </c>
      <c r="H96" s="64">
        <f t="shared" si="10"/>
        <v>2021</v>
      </c>
      <c r="I96" s="80" t="str">
        <f>IFERROR(VLOOKUP(D96,Sheet2!A:B,2,0),"")</f>
        <v>J21-0041</v>
      </c>
      <c r="J96" s="64" t="str">
        <f>IFERROR(IF(I96&lt;&gt;"",VLOOKUP(I96,Sheet2!B:C,2,0),""),"")</f>
        <v>TOPAZ DIPPING MACHINE LIGHTING AND POWER PLUG</v>
      </c>
      <c r="K96" s="64" t="str">
        <f>IFERROR( IF(I96&lt;&gt;"", HLOOKUP(L$2+$A96,Sheet2!BX:NK,2,0),""),"")</f>
        <v>1-15 Feb 21</v>
      </c>
      <c r="L96" t="str">
        <f>IF(OR(HLOOKUP(L$2+$A96,Sheet2!BX:NK,$B96,0),HLOOKUP(L$2+$A96,Sheet2!BX:NK,$B96,0)&lt;&gt;""),HLOOKUP(L$2+$A96,Sheet2!BX:NK,$B96,0),"")</f>
        <v/>
      </c>
      <c r="M96" t="str">
        <f>IF(OR(HLOOKUP(M$2+$A96,Sheet2!BY:NL,$B96,0),HLOOKUP(M$2+$A96,Sheet2!BY:NL,$B96,0)&lt;&gt;""),HLOOKUP(M$2+$A96,Sheet2!BY:NL,$B96,0),"")</f>
        <v/>
      </c>
      <c r="N96" t="str">
        <f>IF(OR(HLOOKUP(N$2+$A96,Sheet2!BZ:NM,$B96,0),HLOOKUP(N$2+$A96,Sheet2!BZ:NM,$B96,0)&lt;&gt;""),HLOOKUP(N$2+$A96,Sheet2!BZ:NM,$B96,0),"")</f>
        <v/>
      </c>
      <c r="O96" t="str">
        <f>IF(OR(HLOOKUP(O$2+$A96,Sheet2!CA:NN,$B96,0),HLOOKUP(O$2+$A96,Sheet2!CA:NN,$B96,0)&lt;&gt;""),HLOOKUP(O$2+$A96,Sheet2!CA:NN,$B96,0),"")</f>
        <v/>
      </c>
      <c r="P96" t="str">
        <f>IF(OR(HLOOKUP(P$2+$A96,Sheet2!CB:NO,$B96,0),HLOOKUP(P$2+$A96,Sheet2!CB:NO,$B96,0)&lt;&gt;""),HLOOKUP(P$2+$A96,Sheet2!CB:NO,$B96,0),"")</f>
        <v/>
      </c>
      <c r="Q96" t="str">
        <f>IF(OR(HLOOKUP(Q$2+$A96,Sheet2!CC:NO,$B96,0),HLOOKUP(Q$2+$A96,Sheet2!CC:NO,$B96,0)&lt;&gt;""),HLOOKUP(Q$2+$A96,Sheet2!CC:NO,$B96,0),"")</f>
        <v/>
      </c>
    </row>
    <row r="97" spans="1:17" x14ac:dyDescent="0.25">
      <c r="A97" s="64">
        <f t="shared" si="11"/>
        <v>18</v>
      </c>
      <c r="B97" s="64">
        <f t="shared" si="12"/>
        <v>14</v>
      </c>
      <c r="C97" s="64">
        <f t="shared" si="13"/>
        <v>4</v>
      </c>
      <c r="D97" s="64">
        <f t="shared" si="14"/>
        <v>10</v>
      </c>
      <c r="E97" s="64">
        <f t="shared" si="15"/>
        <v>46</v>
      </c>
      <c r="F97" s="64">
        <f t="shared" si="8"/>
        <v>2</v>
      </c>
      <c r="G97" s="64">
        <f t="shared" si="9"/>
        <v>2</v>
      </c>
      <c r="H97" s="64">
        <f t="shared" si="10"/>
        <v>2021</v>
      </c>
      <c r="I97" s="80" t="str">
        <f>IFERROR(VLOOKUP(D97,Sheet2!A:B,2,0),"")</f>
        <v>J21-0041</v>
      </c>
      <c r="J97" s="64" t="str">
        <f>IFERROR(IF(I97&lt;&gt;"",VLOOKUP(I97,Sheet2!B:C,2,0),""),"")</f>
        <v>TOPAZ DIPPING MACHINE LIGHTING AND POWER PLUG</v>
      </c>
      <c r="K97" s="64" t="str">
        <f>IFERROR( IF(I97&lt;&gt;"", HLOOKUP(L$2+$A97,Sheet2!BX:NK,2,0),""),"")</f>
        <v>16-28 Feb 21</v>
      </c>
      <c r="L97" t="str">
        <f>IF(OR(HLOOKUP(L$2+$A97,Sheet2!BX:NK,$B97,0),HLOOKUP(L$2+$A97,Sheet2!BX:NK,$B97,0)&lt;&gt;""),HLOOKUP(L$2+$A97,Sheet2!BX:NK,$B97,0),"")</f>
        <v/>
      </c>
      <c r="M97" t="str">
        <f>IF(OR(HLOOKUP(M$2+$A97,Sheet2!BY:NL,$B97,0),HLOOKUP(M$2+$A97,Sheet2!BY:NL,$B97,0)&lt;&gt;""),HLOOKUP(M$2+$A97,Sheet2!BY:NL,$B97,0),"")</f>
        <v/>
      </c>
      <c r="N97" t="str">
        <f>IF(OR(HLOOKUP(N$2+$A97,Sheet2!BZ:NM,$B97,0),HLOOKUP(N$2+$A97,Sheet2!BZ:NM,$B97,0)&lt;&gt;""),HLOOKUP(N$2+$A97,Sheet2!BZ:NM,$B97,0),"")</f>
        <v/>
      </c>
      <c r="O97" t="str">
        <f>IF(OR(HLOOKUP(O$2+$A97,Sheet2!CA:NN,$B97,0),HLOOKUP(O$2+$A97,Sheet2!CA:NN,$B97,0)&lt;&gt;""),HLOOKUP(O$2+$A97,Sheet2!CA:NN,$B97,0),"")</f>
        <v/>
      </c>
      <c r="P97" t="str">
        <f>IF(OR(HLOOKUP(P$2+$A97,Sheet2!CB:NO,$B97,0),HLOOKUP(P$2+$A97,Sheet2!CB:NO,$B97,0)&lt;&gt;""),HLOOKUP(P$2+$A97,Sheet2!CB:NO,$B97,0),"")</f>
        <v/>
      </c>
      <c r="Q97" t="str">
        <f>IF(OR(HLOOKUP(Q$2+$A97,Sheet2!CC:NO,$B97,0),HLOOKUP(Q$2+$A97,Sheet2!CC:NO,$B97,0)&lt;&gt;""),HLOOKUP(Q$2+$A97,Sheet2!CC:NO,$B97,0),"")</f>
        <v/>
      </c>
    </row>
    <row r="98" spans="1:17" x14ac:dyDescent="0.25">
      <c r="A98" s="64">
        <f t="shared" si="11"/>
        <v>24</v>
      </c>
      <c r="B98" s="64">
        <f t="shared" si="12"/>
        <v>14</v>
      </c>
      <c r="C98" s="64">
        <f t="shared" si="13"/>
        <v>5</v>
      </c>
      <c r="D98" s="64">
        <f t="shared" si="14"/>
        <v>10</v>
      </c>
      <c r="E98" s="64">
        <f t="shared" si="15"/>
        <v>46</v>
      </c>
      <c r="F98" s="64">
        <f t="shared" si="8"/>
        <v>1</v>
      </c>
      <c r="G98" s="64">
        <f t="shared" si="9"/>
        <v>3</v>
      </c>
      <c r="H98" s="64">
        <f t="shared" si="10"/>
        <v>2021</v>
      </c>
      <c r="I98" s="80" t="str">
        <f>IFERROR(VLOOKUP(D98,Sheet2!A:B,2,0),"")</f>
        <v>J21-0041</v>
      </c>
      <c r="J98" s="64" t="str">
        <f>IFERROR(IF(I98&lt;&gt;"",VLOOKUP(I98,Sheet2!B:C,2,0),""),"")</f>
        <v>TOPAZ DIPPING MACHINE LIGHTING AND POWER PLUG</v>
      </c>
      <c r="K98" s="64" t="str">
        <f>IFERROR( IF(I98&lt;&gt;"", HLOOKUP(L$2+$A98,Sheet2!BX:NK,2,0),""),"")</f>
        <v>1-15 Mar 2021</v>
      </c>
      <c r="L98">
        <f>IF(OR(HLOOKUP(L$2+$A98,Sheet2!BX:NK,$B98,0),HLOOKUP(L$2+$A98,Sheet2!BX:NK,$B98,0)&lt;&gt;""),HLOOKUP(L$2+$A98,Sheet2!BX:NK,$B98,0),"")</f>
        <v>25410</v>
      </c>
      <c r="M98">
        <f>IF(OR(HLOOKUP(M$2+$A98,Sheet2!BY:NL,$B98,0),HLOOKUP(M$2+$A98,Sheet2!BY:NL,$B98,0)&lt;&gt;""),HLOOKUP(M$2+$A98,Sheet2!BY:NL,$B98,0),"")</f>
        <v>8174</v>
      </c>
      <c r="N98" t="str">
        <f>IF(OR(HLOOKUP(N$2+$A98,Sheet2!BZ:NM,$B98,0),HLOOKUP(N$2+$A98,Sheet2!BZ:NM,$B98,0)&lt;&gt;""),HLOOKUP(N$2+$A98,Sheet2!BZ:NM,$B98,0),"")</f>
        <v/>
      </c>
      <c r="O98" t="str">
        <f>IF(OR(HLOOKUP(O$2+$A98,Sheet2!CA:NN,$B98,0),HLOOKUP(O$2+$A98,Sheet2!CA:NN,$B98,0)&lt;&gt;""),HLOOKUP(O$2+$A98,Sheet2!CA:NN,$B98,0),"")</f>
        <v/>
      </c>
      <c r="P98" t="str">
        <f>IF(OR(HLOOKUP(P$2+$A98,Sheet2!CB:NO,$B98,0),HLOOKUP(P$2+$A98,Sheet2!CB:NO,$B98,0)&lt;&gt;""),HLOOKUP(P$2+$A98,Sheet2!CB:NO,$B98,0),"")</f>
        <v/>
      </c>
      <c r="Q98" t="str">
        <f>IF(OR(HLOOKUP(Q$2+$A98,Sheet2!CC:NO,$B98,0),HLOOKUP(Q$2+$A98,Sheet2!CC:NO,$B98,0)&lt;&gt;""),HLOOKUP(Q$2+$A98,Sheet2!CC:NO,$B98,0),"")</f>
        <v/>
      </c>
    </row>
    <row r="99" spans="1:17" x14ac:dyDescent="0.25">
      <c r="A99" s="64">
        <f t="shared" si="11"/>
        <v>30</v>
      </c>
      <c r="B99" s="64">
        <f t="shared" si="12"/>
        <v>14</v>
      </c>
      <c r="C99" s="64">
        <f t="shared" si="13"/>
        <v>6</v>
      </c>
      <c r="D99" s="64">
        <f t="shared" si="14"/>
        <v>10</v>
      </c>
      <c r="E99" s="64">
        <f t="shared" si="15"/>
        <v>46</v>
      </c>
      <c r="F99" s="64">
        <f t="shared" si="8"/>
        <v>2</v>
      </c>
      <c r="G99" s="64">
        <f t="shared" si="9"/>
        <v>3</v>
      </c>
      <c r="H99" s="64">
        <f t="shared" si="10"/>
        <v>2021</v>
      </c>
      <c r="I99" s="80" t="str">
        <f>IFERROR(VLOOKUP(D99,Sheet2!A:B,2,0),"")</f>
        <v>J21-0041</v>
      </c>
      <c r="J99" s="64" t="str">
        <f>IFERROR(IF(I99&lt;&gt;"",VLOOKUP(I99,Sheet2!B:C,2,0),""),"")</f>
        <v>TOPAZ DIPPING MACHINE LIGHTING AND POWER PLUG</v>
      </c>
      <c r="K99" s="64" t="str">
        <f>IFERROR( IF(I99&lt;&gt;"", HLOOKUP(L$2+$A99,Sheet2!BX:NK,2,0),""),"")</f>
        <v>16-31 Mar 21</v>
      </c>
      <c r="L99">
        <f>IF(OR(HLOOKUP(L$2+$A99,Sheet2!BX:NK,$B99,0),HLOOKUP(L$2+$A99,Sheet2!BX:NK,$B99,0)&lt;&gt;""),HLOOKUP(L$2+$A99,Sheet2!BX:NK,$B99,0),"")</f>
        <v>70271</v>
      </c>
      <c r="M99">
        <f>IF(OR(HLOOKUP(M$2+$A99,Sheet2!BY:NL,$B99,0),HLOOKUP(M$2+$A99,Sheet2!BY:NL,$B99,0)&lt;&gt;""),HLOOKUP(M$2+$A99,Sheet2!BY:NL,$B99,0),"")</f>
        <v>24139</v>
      </c>
      <c r="N99" t="str">
        <f>IF(OR(HLOOKUP(N$2+$A99,Sheet2!BZ:NM,$B99,0),HLOOKUP(N$2+$A99,Sheet2!BZ:NM,$B99,0)&lt;&gt;""),HLOOKUP(N$2+$A99,Sheet2!BZ:NM,$B99,0),"")</f>
        <v/>
      </c>
      <c r="O99" t="str">
        <f>IF(OR(HLOOKUP(O$2+$A99,Sheet2!CA:NN,$B99,0),HLOOKUP(O$2+$A99,Sheet2!CA:NN,$B99,0)&lt;&gt;""),HLOOKUP(O$2+$A99,Sheet2!CA:NN,$B99,0),"")</f>
        <v/>
      </c>
      <c r="P99" t="str">
        <f>IF(OR(HLOOKUP(P$2+$A99,Sheet2!CB:NO,$B99,0),HLOOKUP(P$2+$A99,Sheet2!CB:NO,$B99,0)&lt;&gt;""),HLOOKUP(P$2+$A99,Sheet2!CB:NO,$B99,0),"")</f>
        <v/>
      </c>
      <c r="Q99" t="str">
        <f>IF(OR(HLOOKUP(Q$2+$A99,Sheet2!CC:NO,$B99,0),HLOOKUP(Q$2+$A99,Sheet2!CC:NO,$B99,0)&lt;&gt;""),HLOOKUP(Q$2+$A99,Sheet2!CC:NO,$B99,0),"")</f>
        <v/>
      </c>
    </row>
    <row r="100" spans="1:17" x14ac:dyDescent="0.25">
      <c r="A100" s="64">
        <f t="shared" si="11"/>
        <v>36</v>
      </c>
      <c r="B100" s="64">
        <f t="shared" si="12"/>
        <v>14</v>
      </c>
      <c r="C100" s="64">
        <f t="shared" si="13"/>
        <v>7</v>
      </c>
      <c r="D100" s="64">
        <f t="shared" si="14"/>
        <v>10</v>
      </c>
      <c r="E100" s="64">
        <f t="shared" si="15"/>
        <v>46</v>
      </c>
      <c r="F100" s="64">
        <f t="shared" si="8"/>
        <v>1</v>
      </c>
      <c r="G100" s="64">
        <f t="shared" si="9"/>
        <v>4</v>
      </c>
      <c r="H100" s="64">
        <f t="shared" si="10"/>
        <v>2021</v>
      </c>
      <c r="I100" s="80" t="str">
        <f>IFERROR(VLOOKUP(D100,Sheet2!A:B,2,0),"")</f>
        <v>J21-0041</v>
      </c>
      <c r="J100" s="64" t="str">
        <f>IFERROR(IF(I100&lt;&gt;"",VLOOKUP(I100,Sheet2!B:C,2,0),""),"")</f>
        <v>TOPAZ DIPPING MACHINE LIGHTING AND POWER PLUG</v>
      </c>
      <c r="K100" s="64" t="str">
        <f>IFERROR( IF(I100&lt;&gt;"", HLOOKUP(L$2+$A100,Sheet2!BX:NK,2,0),""),"")</f>
        <v>1-15 April 21</v>
      </c>
      <c r="L100">
        <f>IF(OR(HLOOKUP(L$2+$A100,Sheet2!BX:NK,$B100,0),HLOOKUP(L$2+$A100,Sheet2!BX:NK,$B100,0)&lt;&gt;""),HLOOKUP(L$2+$A100,Sheet2!BX:NK,$B100,0),"")</f>
        <v>31360</v>
      </c>
      <c r="M100">
        <f>IF(OR(HLOOKUP(M$2+$A100,Sheet2!BY:NL,$B100,0),HLOOKUP(M$2+$A100,Sheet2!BY:NL,$B100,0)&lt;&gt;""),HLOOKUP(M$2+$A100,Sheet2!BY:NL,$B100,0),"")</f>
        <v>7855</v>
      </c>
      <c r="N100" t="str">
        <f>IF(OR(HLOOKUP(N$2+$A100,Sheet2!BZ:NM,$B100,0),HLOOKUP(N$2+$A100,Sheet2!BZ:NM,$B100,0)&lt;&gt;""),HLOOKUP(N$2+$A100,Sheet2!BZ:NM,$B100,0),"")</f>
        <v/>
      </c>
      <c r="O100" t="str">
        <f>IF(OR(HLOOKUP(O$2+$A100,Sheet2!CA:NN,$B100,0),HLOOKUP(O$2+$A100,Sheet2!CA:NN,$B100,0)&lt;&gt;""),HLOOKUP(O$2+$A100,Sheet2!CA:NN,$B100,0),"")</f>
        <v/>
      </c>
      <c r="P100" t="str">
        <f>IF(OR(HLOOKUP(P$2+$A100,Sheet2!CB:NO,$B100,0),HLOOKUP(P$2+$A100,Sheet2!CB:NO,$B100,0)&lt;&gt;""),HLOOKUP(P$2+$A100,Sheet2!CB:NO,$B100,0),"")</f>
        <v/>
      </c>
      <c r="Q100" t="str">
        <f>IF(OR(HLOOKUP(Q$2+$A100,Sheet2!CC:NO,$B100,0),HLOOKUP(Q$2+$A100,Sheet2!CC:NO,$B100,0)&lt;&gt;""),HLOOKUP(Q$2+$A100,Sheet2!CC:NO,$B100,0),"")</f>
        <v/>
      </c>
    </row>
    <row r="101" spans="1:17" x14ac:dyDescent="0.25">
      <c r="A101" s="64">
        <f t="shared" si="11"/>
        <v>42</v>
      </c>
      <c r="B101" s="64">
        <f t="shared" si="12"/>
        <v>14</v>
      </c>
      <c r="C101" s="64">
        <f t="shared" si="13"/>
        <v>8</v>
      </c>
      <c r="D101" s="64">
        <f t="shared" si="14"/>
        <v>10</v>
      </c>
      <c r="E101" s="64">
        <f t="shared" si="15"/>
        <v>46</v>
      </c>
      <c r="F101" s="64">
        <f t="shared" si="8"/>
        <v>2</v>
      </c>
      <c r="G101" s="64">
        <f t="shared" si="9"/>
        <v>4</v>
      </c>
      <c r="H101" s="64">
        <f t="shared" si="10"/>
        <v>2021</v>
      </c>
      <c r="I101" s="80" t="str">
        <f>IFERROR(VLOOKUP(D101,Sheet2!A:B,2,0),"")</f>
        <v>J21-0041</v>
      </c>
      <c r="J101" s="64" t="str">
        <f>IFERROR(IF(I101&lt;&gt;"",VLOOKUP(I101,Sheet2!B:C,2,0),""),"")</f>
        <v>TOPAZ DIPPING MACHINE LIGHTING AND POWER PLUG</v>
      </c>
      <c r="K101" s="64" t="str">
        <f>IFERROR( IF(I101&lt;&gt;"", HLOOKUP(L$2+$A101,Sheet2!BX:NK,2,0),""),"")</f>
        <v>16-30 April 21</v>
      </c>
      <c r="L101">
        <f>IF(OR(HLOOKUP(L$2+$A101,Sheet2!BX:NK,$B101,0),HLOOKUP(L$2+$A101,Sheet2!BX:NK,$B101,0)&lt;&gt;""),HLOOKUP(L$2+$A101,Sheet2!BX:NK,$B101,0),"")</f>
        <v>74350</v>
      </c>
      <c r="M101">
        <f>IF(OR(HLOOKUP(M$2+$A101,Sheet2!BY:NL,$B101,0),HLOOKUP(M$2+$A101,Sheet2!BY:NL,$B101,0)&lt;&gt;""),HLOOKUP(M$2+$A101,Sheet2!BY:NL,$B101,0),"")</f>
        <v>20615</v>
      </c>
      <c r="N101" t="str">
        <f>IF(OR(HLOOKUP(N$2+$A101,Sheet2!BZ:NM,$B101,0),HLOOKUP(N$2+$A101,Sheet2!BZ:NM,$B101,0)&lt;&gt;""),HLOOKUP(N$2+$A101,Sheet2!BZ:NM,$B101,0),"")</f>
        <v/>
      </c>
      <c r="O101" t="str">
        <f>IF(OR(HLOOKUP(O$2+$A101,Sheet2!CA:NN,$B101,0),HLOOKUP(O$2+$A101,Sheet2!CA:NN,$B101,0)&lt;&gt;""),HLOOKUP(O$2+$A101,Sheet2!CA:NN,$B101,0),"")</f>
        <v/>
      </c>
      <c r="P101" t="str">
        <f>IF(OR(HLOOKUP(P$2+$A101,Sheet2!CB:NO,$B101,0),HLOOKUP(P$2+$A101,Sheet2!CB:NO,$B101,0)&lt;&gt;""),HLOOKUP(P$2+$A101,Sheet2!CB:NO,$B101,0),"")</f>
        <v/>
      </c>
      <c r="Q101" t="str">
        <f>IF(OR(HLOOKUP(Q$2+$A101,Sheet2!CC:NO,$B101,0),HLOOKUP(Q$2+$A101,Sheet2!CC:NO,$B101,0)&lt;&gt;""),HLOOKUP(Q$2+$A101,Sheet2!CC:NO,$B101,0),"")</f>
        <v/>
      </c>
    </row>
    <row r="102" spans="1:17" x14ac:dyDescent="0.25">
      <c r="A102" s="64">
        <f t="shared" si="11"/>
        <v>48</v>
      </c>
      <c r="B102" s="64">
        <f t="shared" si="12"/>
        <v>14</v>
      </c>
      <c r="C102" s="64">
        <f t="shared" si="13"/>
        <v>9</v>
      </c>
      <c r="D102" s="64">
        <f t="shared" si="14"/>
        <v>10</v>
      </c>
      <c r="E102" s="64">
        <f t="shared" si="15"/>
        <v>46</v>
      </c>
      <c r="F102" s="64">
        <f t="shared" si="8"/>
        <v>1</v>
      </c>
      <c r="G102" s="64">
        <f t="shared" si="9"/>
        <v>5</v>
      </c>
      <c r="H102" s="64">
        <f t="shared" si="10"/>
        <v>2021</v>
      </c>
      <c r="I102" s="80" t="str">
        <f>IFERROR(VLOOKUP(D102,Sheet2!A:B,2,0),"")</f>
        <v>J21-0041</v>
      </c>
      <c r="J102" s="64" t="str">
        <f>IFERROR(IF(I102&lt;&gt;"",VLOOKUP(I102,Sheet2!B:C,2,0),""),"")</f>
        <v>TOPAZ DIPPING MACHINE LIGHTING AND POWER PLUG</v>
      </c>
      <c r="K102" s="64" t="str">
        <f>IFERROR( IF(I102&lt;&gt;"", HLOOKUP(L$2+$A102,Sheet2!BX:NK,2,0),""),"")</f>
        <v>1-15 May 21</v>
      </c>
      <c r="L102">
        <f>IF(OR(HLOOKUP(L$2+$A102,Sheet2!BX:NK,$B102,0),HLOOKUP(L$2+$A102,Sheet2!BX:NK,$B102,0)&lt;&gt;""),HLOOKUP(L$2+$A102,Sheet2!BX:NK,$B102,0),"")</f>
        <v>104390</v>
      </c>
      <c r="M102">
        <f>IF(OR(HLOOKUP(M$2+$A102,Sheet2!BY:NL,$B102,0),HLOOKUP(M$2+$A102,Sheet2!BY:NL,$B102,0)&lt;&gt;""),HLOOKUP(M$2+$A102,Sheet2!BY:NL,$B102,0),"")</f>
        <v>28861</v>
      </c>
      <c r="N102">
        <f>IF(OR(HLOOKUP(N$2+$A102,Sheet2!BZ:NM,$B102,0),HLOOKUP(N$2+$A102,Sheet2!BZ:NM,$B102,0)&lt;&gt;""),HLOOKUP(N$2+$A102,Sheet2!BZ:NM,$B102,0),"")</f>
        <v>2491</v>
      </c>
      <c r="O102">
        <f>IF(OR(HLOOKUP(O$2+$A102,Sheet2!CA:NN,$B102,0),HLOOKUP(O$2+$A102,Sheet2!CA:NN,$B102,0)&lt;&gt;""),HLOOKUP(O$2+$A102,Sheet2!CA:NN,$B102,0),"")</f>
        <v>0</v>
      </c>
      <c r="P102">
        <f>IF(OR(HLOOKUP(P$2+$A102,Sheet2!CB:NO,$B102,0),HLOOKUP(P$2+$A102,Sheet2!CB:NO,$B102,0)&lt;&gt;""),HLOOKUP(P$2+$A102,Sheet2!CB:NO,$B102,0),"")</f>
        <v>0</v>
      </c>
      <c r="Q102">
        <f>IF(OR(HLOOKUP(Q$2+$A102,Sheet2!CC:NO,$B102,0),HLOOKUP(Q$2+$A102,Sheet2!CC:NO,$B102,0)&lt;&gt;""),HLOOKUP(Q$2+$A102,Sheet2!CC:NO,$B102,0),"")</f>
        <v>0</v>
      </c>
    </row>
    <row r="103" spans="1:17" x14ac:dyDescent="0.25">
      <c r="A103" s="64">
        <f t="shared" si="11"/>
        <v>54</v>
      </c>
      <c r="B103" s="64">
        <f t="shared" si="12"/>
        <v>14</v>
      </c>
      <c r="C103" s="64">
        <f t="shared" si="13"/>
        <v>10</v>
      </c>
      <c r="D103" s="64">
        <f t="shared" si="14"/>
        <v>10</v>
      </c>
      <c r="E103" s="64">
        <f t="shared" si="15"/>
        <v>46</v>
      </c>
      <c r="F103" s="64">
        <f t="shared" si="8"/>
        <v>2</v>
      </c>
      <c r="G103" s="64">
        <f t="shared" si="9"/>
        <v>5</v>
      </c>
      <c r="H103" s="64">
        <f t="shared" si="10"/>
        <v>2021</v>
      </c>
      <c r="I103" s="80" t="str">
        <f>IFERROR(VLOOKUP(D103,Sheet2!A:B,2,0),"")</f>
        <v>J21-0041</v>
      </c>
      <c r="J103" s="64" t="str">
        <f>IFERROR(IF(I103&lt;&gt;"",VLOOKUP(I103,Sheet2!B:C,2,0),""),"")</f>
        <v>TOPAZ DIPPING MACHINE LIGHTING AND POWER PLUG</v>
      </c>
      <c r="K103" s="64" t="str">
        <f>IFERROR( IF(I103&lt;&gt;"", HLOOKUP(L$2+$A103,Sheet2!BX:NK,2,0),""),"")</f>
        <v>16-31 May 21</v>
      </c>
      <c r="L103" t="str">
        <f>IF(OR(HLOOKUP(L$2+$A103,Sheet2!BX:NK,$B103,0),HLOOKUP(L$2+$A103,Sheet2!BX:NK,$B103,0)&lt;&gt;""),HLOOKUP(L$2+$A103,Sheet2!BX:NK,$B103,0),"")</f>
        <v/>
      </c>
      <c r="M103" t="str">
        <f>IF(OR(HLOOKUP(M$2+$A103,Sheet2!BY:NL,$B103,0),HLOOKUP(M$2+$A103,Sheet2!BY:NL,$B103,0)&lt;&gt;""),HLOOKUP(M$2+$A103,Sheet2!BY:NL,$B103,0),"")</f>
        <v/>
      </c>
      <c r="N103" t="str">
        <f>IF(OR(HLOOKUP(N$2+$A103,Sheet2!BZ:NM,$B103,0),HLOOKUP(N$2+$A103,Sheet2!BZ:NM,$B103,0)&lt;&gt;""),HLOOKUP(N$2+$A103,Sheet2!BZ:NM,$B103,0),"")</f>
        <v/>
      </c>
      <c r="O103" t="str">
        <f>IF(OR(HLOOKUP(O$2+$A103,Sheet2!CA:NN,$B103,0),HLOOKUP(O$2+$A103,Sheet2!CA:NN,$B103,0)&lt;&gt;""),HLOOKUP(O$2+$A103,Sheet2!CA:NN,$B103,0),"")</f>
        <v/>
      </c>
      <c r="P103" t="str">
        <f>IF(OR(HLOOKUP(P$2+$A103,Sheet2!CB:NO,$B103,0),HLOOKUP(P$2+$A103,Sheet2!CB:NO,$B103,0)&lt;&gt;""),HLOOKUP(P$2+$A103,Sheet2!CB:NO,$B103,0),"")</f>
        <v/>
      </c>
      <c r="Q103" t="str">
        <f>IF(OR(HLOOKUP(Q$2+$A103,Sheet2!CC:NO,$B103,0),HLOOKUP(Q$2+$A103,Sheet2!CC:NO,$B103,0)&lt;&gt;""),HLOOKUP(Q$2+$A103,Sheet2!CC:NO,$B103,0),"")</f>
        <v/>
      </c>
    </row>
    <row r="104" spans="1:17" x14ac:dyDescent="0.25">
      <c r="A104" s="64">
        <f t="shared" si="11"/>
        <v>0</v>
      </c>
      <c r="B104" s="64">
        <f t="shared" si="12"/>
        <v>15</v>
      </c>
      <c r="C104" s="64">
        <f t="shared" si="13"/>
        <v>1</v>
      </c>
      <c r="D104" s="64">
        <f t="shared" si="14"/>
        <v>11</v>
      </c>
      <c r="E104" s="64">
        <f t="shared" si="15"/>
        <v>51</v>
      </c>
      <c r="F104" s="64">
        <f t="shared" si="8"/>
        <v>1</v>
      </c>
      <c r="G104" s="64">
        <f t="shared" si="9"/>
        <v>1</v>
      </c>
      <c r="H104" s="64">
        <f t="shared" si="10"/>
        <v>2021</v>
      </c>
      <c r="I104" s="80" t="str">
        <f>IFERROR(VLOOKUP(D104,Sheet2!A:B,2,0),"")</f>
        <v>J20-0462</v>
      </c>
      <c r="J104" s="64" t="str">
        <f>IFERROR(IF(I104&lt;&gt;"",VLOOKUP(I104,Sheet2!B:C,2,0),""),"")</f>
        <v xml:space="preserve">New Main Gate, Firefighting &amp; Security, Driver Off </v>
      </c>
      <c r="K104" s="64" t="str">
        <f>IFERROR( IF(I104&lt;&gt;"", HLOOKUP(L$2+$A104,Sheet2!BX:NK,2,0),""),"")</f>
        <v>1-15 Jan 21</v>
      </c>
      <c r="L104">
        <f>IF(OR(HLOOKUP(L$2+$A104,Sheet2!BX:NK,$B104,0),HLOOKUP(L$2+$A104,Sheet2!BX:NK,$B104,0)&lt;&gt;""),HLOOKUP(L$2+$A104,Sheet2!BX:NK,$B104,0),"")</f>
        <v>268171</v>
      </c>
      <c r="M104">
        <f>IF(OR(HLOOKUP(M$2+$A104,Sheet2!BY:NL,$B104,0),HLOOKUP(M$2+$A104,Sheet2!BY:NL,$B104,0)&lt;&gt;""),HLOOKUP(M$2+$A104,Sheet2!BY:NL,$B104,0),"")</f>
        <v>150338</v>
      </c>
      <c r="N104" t="str">
        <f>IF(OR(HLOOKUP(N$2+$A104,Sheet2!BZ:NM,$B104,0),HLOOKUP(N$2+$A104,Sheet2!BZ:NM,$B104,0)&lt;&gt;""),HLOOKUP(N$2+$A104,Sheet2!BZ:NM,$B104,0),"")</f>
        <v/>
      </c>
      <c r="O104" t="str">
        <f>IF(OR(HLOOKUP(O$2+$A104,Sheet2!CA:NN,$B104,0),HLOOKUP(O$2+$A104,Sheet2!CA:NN,$B104,0)&lt;&gt;""),HLOOKUP(O$2+$A104,Sheet2!CA:NN,$B104,0),"")</f>
        <v/>
      </c>
      <c r="P104">
        <f>IF(OR(HLOOKUP(P$2+$A104,Sheet2!CB:NO,$B104,0),HLOOKUP(P$2+$A104,Sheet2!CB:NO,$B104,0)&lt;&gt;""),HLOOKUP(P$2+$A104,Sheet2!CB:NO,$B104,0),"")</f>
        <v>7938</v>
      </c>
      <c r="Q104">
        <f>IF(OR(HLOOKUP(Q$2+$A104,Sheet2!CC:NO,$B104,0),HLOOKUP(Q$2+$A104,Sheet2!CC:NO,$B104,0)&lt;&gt;""),HLOOKUP(Q$2+$A104,Sheet2!CC:NO,$B104,0),"")</f>
        <v>44</v>
      </c>
    </row>
    <row r="105" spans="1:17" x14ac:dyDescent="0.25">
      <c r="A105" s="64">
        <f t="shared" si="11"/>
        <v>6</v>
      </c>
      <c r="B105" s="64">
        <f t="shared" si="12"/>
        <v>15</v>
      </c>
      <c r="C105" s="64">
        <f t="shared" si="13"/>
        <v>2</v>
      </c>
      <c r="D105" s="64">
        <f t="shared" si="14"/>
        <v>11</v>
      </c>
      <c r="E105" s="64">
        <f t="shared" si="15"/>
        <v>51</v>
      </c>
      <c r="F105" s="64">
        <f t="shared" si="8"/>
        <v>2</v>
      </c>
      <c r="G105" s="64">
        <f t="shared" si="9"/>
        <v>1</v>
      </c>
      <c r="H105" s="64">
        <f t="shared" si="10"/>
        <v>2021</v>
      </c>
      <c r="I105" s="80" t="str">
        <f>IFERROR(VLOOKUP(D105,Sheet2!A:B,2,0),"")</f>
        <v>J20-0462</v>
      </c>
      <c r="J105" s="64" t="str">
        <f>IFERROR(IF(I105&lt;&gt;"",VLOOKUP(I105,Sheet2!B:C,2,0),""),"")</f>
        <v xml:space="preserve">New Main Gate, Firefighting &amp; Security, Driver Off </v>
      </c>
      <c r="K105" s="64" t="str">
        <f>IFERROR( IF(I105&lt;&gt;"", HLOOKUP(L$2+$A105,Sheet2!BX:NK,2,0),""),"")</f>
        <v>16-31 Jan 21</v>
      </c>
      <c r="L105">
        <f>IF(OR(HLOOKUP(L$2+$A105,Sheet2!BX:NK,$B105,0),HLOOKUP(L$2+$A105,Sheet2!BX:NK,$B105,0)&lt;&gt;""),HLOOKUP(L$2+$A105,Sheet2!BX:NK,$B105,0),"")</f>
        <v>313964</v>
      </c>
      <c r="M105">
        <f>IF(OR(HLOOKUP(M$2+$A105,Sheet2!BY:NL,$B105,0),HLOOKUP(M$2+$A105,Sheet2!BY:NL,$B105,0)&lt;&gt;""),HLOOKUP(M$2+$A105,Sheet2!BY:NL,$B105,0),"")</f>
        <v>245201</v>
      </c>
      <c r="N105" t="str">
        <f>IF(OR(HLOOKUP(N$2+$A105,Sheet2!BZ:NM,$B105,0),HLOOKUP(N$2+$A105,Sheet2!BZ:NM,$B105,0)&lt;&gt;""),HLOOKUP(N$2+$A105,Sheet2!BZ:NM,$B105,0),"")</f>
        <v/>
      </c>
      <c r="O105">
        <f>IF(OR(HLOOKUP(O$2+$A105,Sheet2!CA:NN,$B105,0),HLOOKUP(O$2+$A105,Sheet2!CA:NN,$B105,0)&lt;&gt;""),HLOOKUP(O$2+$A105,Sheet2!CA:NN,$B105,0),"")</f>
        <v>13200</v>
      </c>
      <c r="P105">
        <f>IF(OR(HLOOKUP(P$2+$A105,Sheet2!CB:NO,$B105,0),HLOOKUP(P$2+$A105,Sheet2!CB:NO,$B105,0)&lt;&gt;""),HLOOKUP(P$2+$A105,Sheet2!CB:NO,$B105,0),"")</f>
        <v>7174</v>
      </c>
      <c r="Q105">
        <f>IF(OR(HLOOKUP(Q$2+$A105,Sheet2!CC:NO,$B105,0),HLOOKUP(Q$2+$A105,Sheet2!CC:NO,$B105,0)&lt;&gt;""),HLOOKUP(Q$2+$A105,Sheet2!CC:NO,$B105,0),"")</f>
        <v>39</v>
      </c>
    </row>
    <row r="106" spans="1:17" x14ac:dyDescent="0.25">
      <c r="A106" s="64">
        <f t="shared" si="11"/>
        <v>12</v>
      </c>
      <c r="B106" s="64">
        <f t="shared" si="12"/>
        <v>15</v>
      </c>
      <c r="C106" s="64">
        <f t="shared" si="13"/>
        <v>3</v>
      </c>
      <c r="D106" s="64">
        <f t="shared" si="14"/>
        <v>11</v>
      </c>
      <c r="E106" s="64">
        <f t="shared" si="15"/>
        <v>51</v>
      </c>
      <c r="F106" s="64">
        <f t="shared" si="8"/>
        <v>1</v>
      </c>
      <c r="G106" s="64">
        <f t="shared" si="9"/>
        <v>2</v>
      </c>
      <c r="H106" s="64">
        <f t="shared" si="10"/>
        <v>2021</v>
      </c>
      <c r="I106" s="80" t="str">
        <f>IFERROR(VLOOKUP(D106,Sheet2!A:B,2,0),"")</f>
        <v>J20-0462</v>
      </c>
      <c r="J106" s="64" t="str">
        <f>IFERROR(IF(I106&lt;&gt;"",VLOOKUP(I106,Sheet2!B:C,2,0),""),"")</f>
        <v xml:space="preserve">New Main Gate, Firefighting &amp; Security, Driver Off </v>
      </c>
      <c r="K106" s="64" t="str">
        <f>IFERROR( IF(I106&lt;&gt;"", HLOOKUP(L$2+$A106,Sheet2!BX:NK,2,0),""),"")</f>
        <v>1-15 Feb 21</v>
      </c>
      <c r="L106">
        <f>IF(OR(HLOOKUP(L$2+$A106,Sheet2!BX:NK,$B106,0),HLOOKUP(L$2+$A106,Sheet2!BX:NK,$B106,0)&lt;&gt;""),HLOOKUP(L$2+$A106,Sheet2!BX:NK,$B106,0),"")</f>
        <v>252840</v>
      </c>
      <c r="M106">
        <f>IF(OR(HLOOKUP(M$2+$A106,Sheet2!BY:NL,$B106,0),HLOOKUP(M$2+$A106,Sheet2!BY:NL,$B106,0)&lt;&gt;""),HLOOKUP(M$2+$A106,Sheet2!BY:NL,$B106,0),"")</f>
        <v>76393</v>
      </c>
      <c r="N106" t="str">
        <f>IF(OR(HLOOKUP(N$2+$A106,Sheet2!BZ:NM,$B106,0),HLOOKUP(N$2+$A106,Sheet2!BZ:NM,$B106,0)&lt;&gt;""),HLOOKUP(N$2+$A106,Sheet2!BZ:NM,$B106,0),"")</f>
        <v/>
      </c>
      <c r="O106" t="str">
        <f>IF(OR(HLOOKUP(O$2+$A106,Sheet2!CA:NN,$B106,0),HLOOKUP(O$2+$A106,Sheet2!CA:NN,$B106,0)&lt;&gt;""),HLOOKUP(O$2+$A106,Sheet2!CA:NN,$B106,0),"")</f>
        <v/>
      </c>
      <c r="P106">
        <f>IF(OR(HLOOKUP(P$2+$A106,Sheet2!CB:NO,$B106,0),HLOOKUP(P$2+$A106,Sheet2!CB:NO,$B106,0)&lt;&gt;""),HLOOKUP(P$2+$A106,Sheet2!CB:NO,$B106,0),"")</f>
        <v>1266</v>
      </c>
      <c r="Q106">
        <f>IF(OR(HLOOKUP(Q$2+$A106,Sheet2!CC:NO,$B106,0),HLOOKUP(Q$2+$A106,Sheet2!CC:NO,$B106,0)&lt;&gt;""),HLOOKUP(Q$2+$A106,Sheet2!CC:NO,$B106,0),"")</f>
        <v>37</v>
      </c>
    </row>
    <row r="107" spans="1:17" x14ac:dyDescent="0.25">
      <c r="A107" s="64">
        <f t="shared" si="11"/>
        <v>18</v>
      </c>
      <c r="B107" s="64">
        <f t="shared" si="12"/>
        <v>15</v>
      </c>
      <c r="C107" s="64">
        <f t="shared" si="13"/>
        <v>4</v>
      </c>
      <c r="D107" s="64">
        <f t="shared" si="14"/>
        <v>11</v>
      </c>
      <c r="E107" s="64">
        <f t="shared" si="15"/>
        <v>51</v>
      </c>
      <c r="F107" s="64">
        <f t="shared" si="8"/>
        <v>2</v>
      </c>
      <c r="G107" s="64">
        <f t="shared" si="9"/>
        <v>2</v>
      </c>
      <c r="H107" s="64">
        <f t="shared" si="10"/>
        <v>2021</v>
      </c>
      <c r="I107" s="80" t="str">
        <f>IFERROR(VLOOKUP(D107,Sheet2!A:B,2,0),"")</f>
        <v>J20-0462</v>
      </c>
      <c r="J107" s="64" t="str">
        <f>IFERROR(IF(I107&lt;&gt;"",VLOOKUP(I107,Sheet2!B:C,2,0),""),"")</f>
        <v xml:space="preserve">New Main Gate, Firefighting &amp; Security, Driver Off </v>
      </c>
      <c r="K107" s="64" t="str">
        <f>IFERROR( IF(I107&lt;&gt;"", HLOOKUP(L$2+$A107,Sheet2!BX:NK,2,0),""),"")</f>
        <v>16-28 Feb 21</v>
      </c>
      <c r="L107">
        <f>IF(OR(HLOOKUP(L$2+$A107,Sheet2!BX:NK,$B107,0),HLOOKUP(L$2+$A107,Sheet2!BX:NK,$B107,0)&lt;&gt;""),HLOOKUP(L$2+$A107,Sheet2!BX:NK,$B107,0),"")</f>
        <v>142350</v>
      </c>
      <c r="M107">
        <f>IF(OR(HLOOKUP(M$2+$A107,Sheet2!BY:NL,$B107,0),HLOOKUP(M$2+$A107,Sheet2!BY:NL,$B107,0)&lt;&gt;""),HLOOKUP(M$2+$A107,Sheet2!BY:NL,$B107,0),"")</f>
        <v>20181</v>
      </c>
      <c r="N107" t="str">
        <f>IF(OR(HLOOKUP(N$2+$A107,Sheet2!BZ:NM,$B107,0),HLOOKUP(N$2+$A107,Sheet2!BZ:NM,$B107,0)&lt;&gt;""),HLOOKUP(N$2+$A107,Sheet2!BZ:NM,$B107,0),"")</f>
        <v/>
      </c>
      <c r="O107">
        <f>IF(OR(HLOOKUP(O$2+$A107,Sheet2!CA:NN,$B107,0),HLOOKUP(O$2+$A107,Sheet2!CA:NN,$B107,0)&lt;&gt;""),HLOOKUP(O$2+$A107,Sheet2!CA:NN,$B107,0),"")</f>
        <v>332170</v>
      </c>
      <c r="P107">
        <f>IF(OR(HLOOKUP(P$2+$A107,Sheet2!CB:NO,$B107,0),HLOOKUP(P$2+$A107,Sheet2!CB:NO,$B107,0)&lt;&gt;""),HLOOKUP(P$2+$A107,Sheet2!CB:NO,$B107,0),"")</f>
        <v>643</v>
      </c>
      <c r="Q107">
        <f>IF(OR(HLOOKUP(Q$2+$A107,Sheet2!CC:NO,$B107,0),HLOOKUP(Q$2+$A107,Sheet2!CC:NO,$B107,0)&lt;&gt;""),HLOOKUP(Q$2+$A107,Sheet2!CC:NO,$B107,0),"")</f>
        <v>37</v>
      </c>
    </row>
    <row r="108" spans="1:17" x14ac:dyDescent="0.25">
      <c r="A108" s="64">
        <f t="shared" si="11"/>
        <v>24</v>
      </c>
      <c r="B108" s="64">
        <f t="shared" si="12"/>
        <v>15</v>
      </c>
      <c r="C108" s="64">
        <f t="shared" si="13"/>
        <v>5</v>
      </c>
      <c r="D108" s="64">
        <f t="shared" si="14"/>
        <v>11</v>
      </c>
      <c r="E108" s="64">
        <f t="shared" si="15"/>
        <v>51</v>
      </c>
      <c r="F108" s="64">
        <f t="shared" si="8"/>
        <v>1</v>
      </c>
      <c r="G108" s="64">
        <f t="shared" si="9"/>
        <v>3</v>
      </c>
      <c r="H108" s="64">
        <f t="shared" si="10"/>
        <v>2021</v>
      </c>
      <c r="I108" s="80" t="str">
        <f>IFERROR(VLOOKUP(D108,Sheet2!A:B,2,0),"")</f>
        <v>J20-0462</v>
      </c>
      <c r="J108" s="64" t="str">
        <f>IFERROR(IF(I108&lt;&gt;"",VLOOKUP(I108,Sheet2!B:C,2,0),""),"")</f>
        <v xml:space="preserve">New Main Gate, Firefighting &amp; Security, Driver Off </v>
      </c>
      <c r="K108" s="64" t="str">
        <f>IFERROR( IF(I108&lt;&gt;"", HLOOKUP(L$2+$A108,Sheet2!BX:NK,2,0),""),"")</f>
        <v>1-15 Mar 2021</v>
      </c>
      <c r="L108">
        <f>IF(OR(HLOOKUP(L$2+$A108,Sheet2!BX:NK,$B108,0),HLOOKUP(L$2+$A108,Sheet2!BX:NK,$B108,0)&lt;&gt;""),HLOOKUP(L$2+$A108,Sheet2!BX:NK,$B108,0),"")</f>
        <v>82400</v>
      </c>
      <c r="M108">
        <f>IF(OR(HLOOKUP(M$2+$A108,Sheet2!BY:NL,$B108,0),HLOOKUP(M$2+$A108,Sheet2!BY:NL,$B108,0)&lt;&gt;""),HLOOKUP(M$2+$A108,Sheet2!BY:NL,$B108,0),"")</f>
        <v>1422</v>
      </c>
      <c r="N108" t="str">
        <f>IF(OR(HLOOKUP(N$2+$A108,Sheet2!BZ:NM,$B108,0),HLOOKUP(N$2+$A108,Sheet2!BZ:NM,$B108,0)&lt;&gt;""),HLOOKUP(N$2+$A108,Sheet2!BZ:NM,$B108,0),"")</f>
        <v/>
      </c>
      <c r="O108">
        <f>IF(OR(HLOOKUP(O$2+$A108,Sheet2!CA:NN,$B108,0),HLOOKUP(O$2+$A108,Sheet2!CA:NN,$B108,0)&lt;&gt;""),HLOOKUP(O$2+$A108,Sheet2!CA:NN,$B108,0),"")</f>
        <v>24900</v>
      </c>
      <c r="P108">
        <f>IF(OR(HLOOKUP(P$2+$A108,Sheet2!CB:NO,$B108,0),HLOOKUP(P$2+$A108,Sheet2!CB:NO,$B108,0)&lt;&gt;""),HLOOKUP(P$2+$A108,Sheet2!CB:NO,$B108,0),"")</f>
        <v>412</v>
      </c>
      <c r="Q108">
        <f>IF(OR(HLOOKUP(Q$2+$A108,Sheet2!CC:NO,$B108,0),HLOOKUP(Q$2+$A108,Sheet2!CC:NO,$B108,0)&lt;&gt;""),HLOOKUP(Q$2+$A108,Sheet2!CC:NO,$B108,0),"")</f>
        <v>10</v>
      </c>
    </row>
    <row r="109" spans="1:17" x14ac:dyDescent="0.25">
      <c r="A109" s="64">
        <f t="shared" si="11"/>
        <v>30</v>
      </c>
      <c r="B109" s="64">
        <f t="shared" si="12"/>
        <v>15</v>
      </c>
      <c r="C109" s="64">
        <f t="shared" si="13"/>
        <v>6</v>
      </c>
      <c r="D109" s="64">
        <f t="shared" si="14"/>
        <v>11</v>
      </c>
      <c r="E109" s="64">
        <f t="shared" si="15"/>
        <v>51</v>
      </c>
      <c r="F109" s="64">
        <f t="shared" si="8"/>
        <v>2</v>
      </c>
      <c r="G109" s="64">
        <f t="shared" si="9"/>
        <v>3</v>
      </c>
      <c r="H109" s="64">
        <f t="shared" si="10"/>
        <v>2021</v>
      </c>
      <c r="I109" s="80" t="str">
        <f>IFERROR(VLOOKUP(D109,Sheet2!A:B,2,0),"")</f>
        <v>J20-0462</v>
      </c>
      <c r="J109" s="64" t="str">
        <f>IFERROR(IF(I109&lt;&gt;"",VLOOKUP(I109,Sheet2!B:C,2,0),""),"")</f>
        <v xml:space="preserve">New Main Gate, Firefighting &amp; Security, Driver Off </v>
      </c>
      <c r="K109" s="64" t="str">
        <f>IFERROR( IF(I109&lt;&gt;"", HLOOKUP(L$2+$A109,Sheet2!BX:NK,2,0),""),"")</f>
        <v>16-31 Mar 21</v>
      </c>
      <c r="L109">
        <f>IF(OR(HLOOKUP(L$2+$A109,Sheet2!BX:NK,$B109,0),HLOOKUP(L$2+$A109,Sheet2!BX:NK,$B109,0)&lt;&gt;""),HLOOKUP(L$2+$A109,Sheet2!BX:NK,$B109,0),"")</f>
        <v>76517</v>
      </c>
      <c r="M109">
        <f>IF(OR(HLOOKUP(M$2+$A109,Sheet2!BY:NL,$B109,0),HLOOKUP(M$2+$A109,Sheet2!BY:NL,$B109,0)&lt;&gt;""),HLOOKUP(M$2+$A109,Sheet2!BY:NL,$B109,0),"")</f>
        <v>1365</v>
      </c>
      <c r="N109">
        <f>IF(OR(HLOOKUP(N$2+$A109,Sheet2!BZ:NM,$B109,0),HLOOKUP(N$2+$A109,Sheet2!BZ:NM,$B109,0)&lt;&gt;""),HLOOKUP(N$2+$A109,Sheet2!BZ:NM,$B109,0),"")</f>
        <v>6000</v>
      </c>
      <c r="O109" t="str">
        <f>IF(OR(HLOOKUP(O$2+$A109,Sheet2!CA:NN,$B109,0),HLOOKUP(O$2+$A109,Sheet2!CA:NN,$B109,0)&lt;&gt;""),HLOOKUP(O$2+$A109,Sheet2!CA:NN,$B109,0),"")</f>
        <v/>
      </c>
      <c r="P109">
        <f>IF(OR(HLOOKUP(P$2+$A109,Sheet2!CB:NO,$B109,0),HLOOKUP(P$2+$A109,Sheet2!CB:NO,$B109,0)&lt;&gt;""),HLOOKUP(P$2+$A109,Sheet2!CB:NO,$B109,0),"")</f>
        <v>289</v>
      </c>
      <c r="Q109">
        <f>IF(OR(HLOOKUP(Q$2+$A109,Sheet2!CC:NO,$B109,0),HLOOKUP(Q$2+$A109,Sheet2!CC:NO,$B109,0)&lt;&gt;""),HLOOKUP(Q$2+$A109,Sheet2!CC:NO,$B109,0),"")</f>
        <v>9</v>
      </c>
    </row>
    <row r="110" spans="1:17" x14ac:dyDescent="0.25">
      <c r="A110" s="64">
        <f t="shared" si="11"/>
        <v>36</v>
      </c>
      <c r="B110" s="64">
        <f t="shared" si="12"/>
        <v>15</v>
      </c>
      <c r="C110" s="64">
        <f t="shared" si="13"/>
        <v>7</v>
      </c>
      <c r="D110" s="64">
        <f t="shared" si="14"/>
        <v>11</v>
      </c>
      <c r="E110" s="64">
        <f t="shared" si="15"/>
        <v>51</v>
      </c>
      <c r="F110" s="64">
        <f t="shared" si="8"/>
        <v>1</v>
      </c>
      <c r="G110" s="64">
        <f t="shared" si="9"/>
        <v>4</v>
      </c>
      <c r="H110" s="64">
        <f t="shared" si="10"/>
        <v>2021</v>
      </c>
      <c r="I110" s="80" t="str">
        <f>IFERROR(VLOOKUP(D110,Sheet2!A:B,2,0),"")</f>
        <v>J20-0462</v>
      </c>
      <c r="J110" s="64" t="str">
        <f>IFERROR(IF(I110&lt;&gt;"",VLOOKUP(I110,Sheet2!B:C,2,0),""),"")</f>
        <v xml:space="preserve">New Main Gate, Firefighting &amp; Security, Driver Off </v>
      </c>
      <c r="K110" s="64" t="str">
        <f>IFERROR( IF(I110&lt;&gt;"", HLOOKUP(L$2+$A110,Sheet2!BX:NK,2,0),""),"")</f>
        <v>1-15 April 21</v>
      </c>
      <c r="L110">
        <f>IF(OR(HLOOKUP(L$2+$A110,Sheet2!BX:NK,$B110,0),HLOOKUP(L$2+$A110,Sheet2!BX:NK,$B110,0)&lt;&gt;""),HLOOKUP(L$2+$A110,Sheet2!BX:NK,$B110,0),"")</f>
        <v>33997</v>
      </c>
      <c r="M110">
        <f>IF(OR(HLOOKUP(M$2+$A110,Sheet2!BY:NL,$B110,0),HLOOKUP(M$2+$A110,Sheet2!BY:NL,$B110,0)&lt;&gt;""),HLOOKUP(M$2+$A110,Sheet2!BY:NL,$B110,0),"")</f>
        <v>473</v>
      </c>
      <c r="N110" t="str">
        <f>IF(OR(HLOOKUP(N$2+$A110,Sheet2!BZ:NM,$B110,0),HLOOKUP(N$2+$A110,Sheet2!BZ:NM,$B110,0)&lt;&gt;""),HLOOKUP(N$2+$A110,Sheet2!BZ:NM,$B110,0),"")</f>
        <v/>
      </c>
      <c r="O110">
        <f>IF(OR(HLOOKUP(O$2+$A110,Sheet2!CA:NN,$B110,0),HLOOKUP(O$2+$A110,Sheet2!CA:NN,$B110,0)&lt;&gt;""),HLOOKUP(O$2+$A110,Sheet2!CA:NN,$B110,0),"")</f>
        <v>169500</v>
      </c>
      <c r="P110">
        <f>IF(OR(HLOOKUP(P$2+$A110,Sheet2!CB:NO,$B110,0),HLOOKUP(P$2+$A110,Sheet2!CB:NO,$B110,0)&lt;&gt;""),HLOOKUP(P$2+$A110,Sheet2!CB:NO,$B110,0),"")</f>
        <v>2760</v>
      </c>
      <c r="Q110">
        <f>IF(OR(HLOOKUP(Q$2+$A110,Sheet2!CC:NO,$B110,0),HLOOKUP(Q$2+$A110,Sheet2!CC:NO,$B110,0)&lt;&gt;""),HLOOKUP(Q$2+$A110,Sheet2!CC:NO,$B110,0),"")</f>
        <v>9</v>
      </c>
    </row>
    <row r="111" spans="1:17" x14ac:dyDescent="0.25">
      <c r="A111" s="64">
        <f t="shared" si="11"/>
        <v>42</v>
      </c>
      <c r="B111" s="64">
        <f t="shared" si="12"/>
        <v>15</v>
      </c>
      <c r="C111" s="64">
        <f t="shared" si="13"/>
        <v>8</v>
      </c>
      <c r="D111" s="64">
        <f t="shared" si="14"/>
        <v>11</v>
      </c>
      <c r="E111" s="64">
        <f t="shared" si="15"/>
        <v>51</v>
      </c>
      <c r="F111" s="64">
        <f t="shared" si="8"/>
        <v>2</v>
      </c>
      <c r="G111" s="64">
        <f t="shared" si="9"/>
        <v>4</v>
      </c>
      <c r="H111" s="64">
        <f t="shared" si="10"/>
        <v>2021</v>
      </c>
      <c r="I111" s="80" t="str">
        <f>IFERROR(VLOOKUP(D111,Sheet2!A:B,2,0),"")</f>
        <v>J20-0462</v>
      </c>
      <c r="J111" s="64" t="str">
        <f>IFERROR(IF(I111&lt;&gt;"",VLOOKUP(I111,Sheet2!B:C,2,0),""),"")</f>
        <v xml:space="preserve">New Main Gate, Firefighting &amp; Security, Driver Off </v>
      </c>
      <c r="K111" s="64" t="str">
        <f>IFERROR( IF(I111&lt;&gt;"", HLOOKUP(L$2+$A111,Sheet2!BX:NK,2,0),""),"")</f>
        <v>16-30 April 21</v>
      </c>
      <c r="L111" t="str">
        <f>IF(OR(HLOOKUP(L$2+$A111,Sheet2!BX:NK,$B111,0),HLOOKUP(L$2+$A111,Sheet2!BX:NK,$B111,0)&lt;&gt;""),HLOOKUP(L$2+$A111,Sheet2!BX:NK,$B111,0),"")</f>
        <v/>
      </c>
      <c r="M111" t="str">
        <f>IF(OR(HLOOKUP(M$2+$A111,Sheet2!BY:NL,$B111,0),HLOOKUP(M$2+$A111,Sheet2!BY:NL,$B111,0)&lt;&gt;""),HLOOKUP(M$2+$A111,Sheet2!BY:NL,$B111,0),"")</f>
        <v/>
      </c>
      <c r="N111" t="str">
        <f>IF(OR(HLOOKUP(N$2+$A111,Sheet2!BZ:NM,$B111,0),HLOOKUP(N$2+$A111,Sheet2!BZ:NM,$B111,0)&lt;&gt;""),HLOOKUP(N$2+$A111,Sheet2!BZ:NM,$B111,0),"")</f>
        <v/>
      </c>
      <c r="O111" t="str">
        <f>IF(OR(HLOOKUP(O$2+$A111,Sheet2!CA:NN,$B111,0),HLOOKUP(O$2+$A111,Sheet2!CA:NN,$B111,0)&lt;&gt;""),HLOOKUP(O$2+$A111,Sheet2!CA:NN,$B111,0),"")</f>
        <v/>
      </c>
      <c r="P111" t="str">
        <f>IF(OR(HLOOKUP(P$2+$A111,Sheet2!CB:NO,$B111,0),HLOOKUP(P$2+$A111,Sheet2!CB:NO,$B111,0)&lt;&gt;""),HLOOKUP(P$2+$A111,Sheet2!CB:NO,$B111,0),"")</f>
        <v/>
      </c>
      <c r="Q111" t="str">
        <f>IF(OR(HLOOKUP(Q$2+$A111,Sheet2!CC:NO,$B111,0),HLOOKUP(Q$2+$A111,Sheet2!CC:NO,$B111,0)&lt;&gt;""),HLOOKUP(Q$2+$A111,Sheet2!CC:NO,$B111,0),"")</f>
        <v/>
      </c>
    </row>
    <row r="112" spans="1:17" x14ac:dyDescent="0.25">
      <c r="A112" s="64">
        <f t="shared" si="11"/>
        <v>48</v>
      </c>
      <c r="B112" s="64">
        <f t="shared" si="12"/>
        <v>15</v>
      </c>
      <c r="C112" s="64">
        <f t="shared" si="13"/>
        <v>9</v>
      </c>
      <c r="D112" s="64">
        <f t="shared" si="14"/>
        <v>11</v>
      </c>
      <c r="E112" s="64">
        <f t="shared" si="15"/>
        <v>51</v>
      </c>
      <c r="F112" s="64">
        <f t="shared" si="8"/>
        <v>1</v>
      </c>
      <c r="G112" s="64">
        <f t="shared" si="9"/>
        <v>5</v>
      </c>
      <c r="H112" s="64">
        <f t="shared" si="10"/>
        <v>2021</v>
      </c>
      <c r="I112" s="80" t="str">
        <f>IFERROR(VLOOKUP(D112,Sheet2!A:B,2,0),"")</f>
        <v>J20-0462</v>
      </c>
      <c r="J112" s="64" t="str">
        <f>IFERROR(IF(I112&lt;&gt;"",VLOOKUP(I112,Sheet2!B:C,2,0),""),"")</f>
        <v xml:space="preserve">New Main Gate, Firefighting &amp; Security, Driver Off </v>
      </c>
      <c r="K112" s="64" t="str">
        <f>IFERROR( IF(I112&lt;&gt;"", HLOOKUP(L$2+$A112,Sheet2!BX:NK,2,0),""),"")</f>
        <v>1-15 May 21</v>
      </c>
      <c r="L112" t="str">
        <f>IF(OR(HLOOKUP(L$2+$A112,Sheet2!BX:NK,$B112,0),HLOOKUP(L$2+$A112,Sheet2!BX:NK,$B112,0)&lt;&gt;""),HLOOKUP(L$2+$A112,Sheet2!BX:NK,$B112,0),"")</f>
        <v/>
      </c>
      <c r="M112" t="str">
        <f>IF(OR(HLOOKUP(M$2+$A112,Sheet2!BY:NL,$B112,0),HLOOKUP(M$2+$A112,Sheet2!BY:NL,$B112,0)&lt;&gt;""),HLOOKUP(M$2+$A112,Sheet2!BY:NL,$B112,0),"")</f>
        <v/>
      </c>
      <c r="N112" t="str">
        <f>IF(OR(HLOOKUP(N$2+$A112,Sheet2!BZ:NM,$B112,0),HLOOKUP(N$2+$A112,Sheet2!BZ:NM,$B112,0)&lt;&gt;""),HLOOKUP(N$2+$A112,Sheet2!BZ:NM,$B112,0),"")</f>
        <v/>
      </c>
      <c r="O112" t="str">
        <f>IF(OR(HLOOKUP(O$2+$A112,Sheet2!CA:NN,$B112,0),HLOOKUP(O$2+$A112,Sheet2!CA:NN,$B112,0)&lt;&gt;""),HLOOKUP(O$2+$A112,Sheet2!CA:NN,$B112,0),"")</f>
        <v/>
      </c>
      <c r="P112" t="str">
        <f>IF(OR(HLOOKUP(P$2+$A112,Sheet2!CB:NO,$B112,0),HLOOKUP(P$2+$A112,Sheet2!CB:NO,$B112,0)&lt;&gt;""),HLOOKUP(P$2+$A112,Sheet2!CB:NO,$B112,0),"")</f>
        <v/>
      </c>
      <c r="Q112" t="str">
        <f>IF(OR(HLOOKUP(Q$2+$A112,Sheet2!CC:NO,$B112,0),HLOOKUP(Q$2+$A112,Sheet2!CC:NO,$B112,0)&lt;&gt;""),HLOOKUP(Q$2+$A112,Sheet2!CC:NO,$B112,0),"")</f>
        <v/>
      </c>
    </row>
    <row r="113" spans="1:17" x14ac:dyDescent="0.25">
      <c r="A113" s="64">
        <f t="shared" si="11"/>
        <v>54</v>
      </c>
      <c r="B113" s="64">
        <f t="shared" si="12"/>
        <v>15</v>
      </c>
      <c r="C113" s="64">
        <f t="shared" si="13"/>
        <v>10</v>
      </c>
      <c r="D113" s="64">
        <f t="shared" si="14"/>
        <v>11</v>
      </c>
      <c r="E113" s="64">
        <f t="shared" si="15"/>
        <v>51</v>
      </c>
      <c r="F113" s="64">
        <f t="shared" si="8"/>
        <v>2</v>
      </c>
      <c r="G113" s="64">
        <f t="shared" si="9"/>
        <v>5</v>
      </c>
      <c r="H113" s="64">
        <f t="shared" si="10"/>
        <v>2021</v>
      </c>
      <c r="I113" s="80" t="str">
        <f>IFERROR(VLOOKUP(D113,Sheet2!A:B,2,0),"")</f>
        <v>J20-0462</v>
      </c>
      <c r="J113" s="64" t="str">
        <f>IFERROR(IF(I113&lt;&gt;"",VLOOKUP(I113,Sheet2!B:C,2,0),""),"")</f>
        <v xml:space="preserve">New Main Gate, Firefighting &amp; Security, Driver Off </v>
      </c>
      <c r="K113" s="64" t="str">
        <f>IFERROR( IF(I113&lt;&gt;"", HLOOKUP(L$2+$A113,Sheet2!BX:NK,2,0),""),"")</f>
        <v>16-31 May 21</v>
      </c>
      <c r="L113" t="str">
        <f>IF(OR(HLOOKUP(L$2+$A113,Sheet2!BX:NK,$B113,0),HLOOKUP(L$2+$A113,Sheet2!BX:NK,$B113,0)&lt;&gt;""),HLOOKUP(L$2+$A113,Sheet2!BX:NK,$B113,0),"")</f>
        <v/>
      </c>
      <c r="M113" t="str">
        <f>IF(OR(HLOOKUP(M$2+$A113,Sheet2!BY:NL,$B113,0),HLOOKUP(M$2+$A113,Sheet2!BY:NL,$B113,0)&lt;&gt;""),HLOOKUP(M$2+$A113,Sheet2!BY:NL,$B113,0),"")</f>
        <v/>
      </c>
      <c r="N113" t="str">
        <f>IF(OR(HLOOKUP(N$2+$A113,Sheet2!BZ:NM,$B113,0),HLOOKUP(N$2+$A113,Sheet2!BZ:NM,$B113,0)&lt;&gt;""),HLOOKUP(N$2+$A113,Sheet2!BZ:NM,$B113,0),"")</f>
        <v/>
      </c>
      <c r="O113" t="str">
        <f>IF(OR(HLOOKUP(O$2+$A113,Sheet2!CA:NN,$B113,0),HLOOKUP(O$2+$A113,Sheet2!CA:NN,$B113,0)&lt;&gt;""),HLOOKUP(O$2+$A113,Sheet2!CA:NN,$B113,0),"")</f>
        <v/>
      </c>
      <c r="P113" t="str">
        <f>IF(OR(HLOOKUP(P$2+$A113,Sheet2!CB:NO,$B113,0),HLOOKUP(P$2+$A113,Sheet2!CB:NO,$B113,0)&lt;&gt;""),HLOOKUP(P$2+$A113,Sheet2!CB:NO,$B113,0),"")</f>
        <v/>
      </c>
      <c r="Q113" t="str">
        <f>IF(OR(HLOOKUP(Q$2+$A113,Sheet2!CC:NO,$B113,0),HLOOKUP(Q$2+$A113,Sheet2!CC:NO,$B113,0)&lt;&gt;""),HLOOKUP(Q$2+$A113,Sheet2!CC:NO,$B113,0),"")</f>
        <v/>
      </c>
    </row>
    <row r="114" spans="1:17" x14ac:dyDescent="0.25">
      <c r="A114" s="64">
        <f t="shared" si="11"/>
        <v>0</v>
      </c>
      <c r="B114" s="64">
        <f t="shared" si="12"/>
        <v>16</v>
      </c>
      <c r="C114" s="64">
        <f t="shared" si="13"/>
        <v>1</v>
      </c>
      <c r="D114" s="64">
        <f t="shared" si="14"/>
        <v>12</v>
      </c>
      <c r="E114" s="64">
        <f t="shared" si="15"/>
        <v>56</v>
      </c>
      <c r="F114" s="64">
        <f t="shared" si="8"/>
        <v>1</v>
      </c>
      <c r="G114" s="64">
        <f t="shared" si="9"/>
        <v>1</v>
      </c>
      <c r="H114" s="64">
        <f t="shared" si="10"/>
        <v>2021</v>
      </c>
      <c r="I114" s="80" t="str">
        <f>IFERROR(VLOOKUP(D114,Sheet2!A:B,2,0),"")</f>
        <v>J20-0721</v>
      </c>
      <c r="J114" s="64" t="str">
        <f>IFERROR(IF(I114&lt;&gt;"",VLOOKUP(I114,Sheet2!B:C,2,0),""),"")</f>
        <v xml:space="preserve">HD2IPC_work Package Phase 2,3 Project  </v>
      </c>
      <c r="K114" s="64" t="str">
        <f>IFERROR( IF(I114&lt;&gt;"", HLOOKUP(L$2+$A114,Sheet2!BX:NK,2,0),""),"")</f>
        <v>1-15 Jan 21</v>
      </c>
      <c r="L114">
        <f>IF(OR(HLOOKUP(L$2+$A114,Sheet2!BX:NK,$B114,0),HLOOKUP(L$2+$A114,Sheet2!BX:NK,$B114,0)&lt;&gt;""),HLOOKUP(L$2+$A114,Sheet2!BX:NK,$B114,0),"")</f>
        <v>279480</v>
      </c>
      <c r="M114" t="str">
        <f>IF(OR(HLOOKUP(M$2+$A114,Sheet2!BY:NL,$B114,0),HLOOKUP(M$2+$A114,Sheet2!BY:NL,$B114,0)&lt;&gt;""),HLOOKUP(M$2+$A114,Sheet2!BY:NL,$B114,0),"")</f>
        <v/>
      </c>
      <c r="N114" t="str">
        <f>IF(OR(HLOOKUP(N$2+$A114,Sheet2!BZ:NM,$B114,0),HLOOKUP(N$2+$A114,Sheet2!BZ:NM,$B114,0)&lt;&gt;""),HLOOKUP(N$2+$A114,Sheet2!BZ:NM,$B114,0),"")</f>
        <v/>
      </c>
      <c r="O114" t="str">
        <f>IF(OR(HLOOKUP(O$2+$A114,Sheet2!CA:NN,$B114,0),HLOOKUP(O$2+$A114,Sheet2!CA:NN,$B114,0)&lt;&gt;""),HLOOKUP(O$2+$A114,Sheet2!CA:NN,$B114,0),"")</f>
        <v/>
      </c>
      <c r="P114">
        <f>IF(OR(HLOOKUP(P$2+$A114,Sheet2!CB:NO,$B114,0),HLOOKUP(P$2+$A114,Sheet2!CB:NO,$B114,0)&lt;&gt;""),HLOOKUP(P$2+$A114,Sheet2!CB:NO,$B114,0),"")</f>
        <v>8380</v>
      </c>
      <c r="Q114">
        <f>IF(OR(HLOOKUP(Q$2+$A114,Sheet2!CC:NO,$B114,0),HLOOKUP(Q$2+$A114,Sheet2!CC:NO,$B114,0)&lt;&gt;""),HLOOKUP(Q$2+$A114,Sheet2!CC:NO,$B114,0),"")</f>
        <v>54</v>
      </c>
    </row>
    <row r="115" spans="1:17" x14ac:dyDescent="0.25">
      <c r="A115" s="64">
        <f t="shared" si="11"/>
        <v>6</v>
      </c>
      <c r="B115" s="64">
        <f t="shared" si="12"/>
        <v>16</v>
      </c>
      <c r="C115" s="64">
        <f t="shared" si="13"/>
        <v>2</v>
      </c>
      <c r="D115" s="64">
        <f t="shared" si="14"/>
        <v>12</v>
      </c>
      <c r="E115" s="64">
        <f t="shared" si="15"/>
        <v>56</v>
      </c>
      <c r="F115" s="64">
        <f t="shared" si="8"/>
        <v>2</v>
      </c>
      <c r="G115" s="64">
        <f t="shared" si="9"/>
        <v>1</v>
      </c>
      <c r="H115" s="64">
        <f t="shared" si="10"/>
        <v>2021</v>
      </c>
      <c r="I115" s="80" t="str">
        <f>IFERROR(VLOOKUP(D115,Sheet2!A:B,2,0),"")</f>
        <v>J20-0721</v>
      </c>
      <c r="J115" s="64" t="str">
        <f>IFERROR(IF(I115&lt;&gt;"",VLOOKUP(I115,Sheet2!B:C,2,0),""),"")</f>
        <v xml:space="preserve">HD2IPC_work Package Phase 2,3 Project  </v>
      </c>
      <c r="K115" s="64" t="str">
        <f>IFERROR( IF(I115&lt;&gt;"", HLOOKUP(L$2+$A115,Sheet2!BX:NK,2,0),""),"")</f>
        <v>16-31 Jan 21</v>
      </c>
      <c r="L115">
        <f>IF(OR(HLOOKUP(L$2+$A115,Sheet2!BX:NK,$B115,0),HLOOKUP(L$2+$A115,Sheet2!BX:NK,$B115,0)&lt;&gt;""),HLOOKUP(L$2+$A115,Sheet2!BX:NK,$B115,0),"")</f>
        <v>263103</v>
      </c>
      <c r="M115">
        <f>IF(OR(HLOOKUP(M$2+$A115,Sheet2!BY:NL,$B115,0),HLOOKUP(M$2+$A115,Sheet2!BY:NL,$B115,0)&lt;&gt;""),HLOOKUP(M$2+$A115,Sheet2!BY:NL,$B115,0),"")</f>
        <v>32839</v>
      </c>
      <c r="N115" t="str">
        <f>IF(OR(HLOOKUP(N$2+$A115,Sheet2!BZ:NM,$B115,0),HLOOKUP(N$2+$A115,Sheet2!BZ:NM,$B115,0)&lt;&gt;""),HLOOKUP(N$2+$A115,Sheet2!BZ:NM,$B115,0),"")</f>
        <v/>
      </c>
      <c r="O115">
        <f>IF(OR(HLOOKUP(O$2+$A115,Sheet2!CA:NN,$B115,0),HLOOKUP(O$2+$A115,Sheet2!CA:NN,$B115,0)&lt;&gt;""),HLOOKUP(O$2+$A115,Sheet2!CA:NN,$B115,0),"")</f>
        <v>66620</v>
      </c>
      <c r="P115">
        <f>IF(OR(HLOOKUP(P$2+$A115,Sheet2!CB:NO,$B115,0),HLOOKUP(P$2+$A115,Sheet2!CB:NO,$B115,0)&lt;&gt;""),HLOOKUP(P$2+$A115,Sheet2!CB:NO,$B115,0),"")</f>
        <v>6228</v>
      </c>
      <c r="Q115">
        <f>IF(OR(HLOOKUP(Q$2+$A115,Sheet2!CC:NO,$B115,0),HLOOKUP(Q$2+$A115,Sheet2!CC:NO,$B115,0)&lt;&gt;""),HLOOKUP(Q$2+$A115,Sheet2!CC:NO,$B115,0),"")</f>
        <v>53</v>
      </c>
    </row>
    <row r="116" spans="1:17" x14ac:dyDescent="0.25">
      <c r="A116" s="64">
        <f t="shared" si="11"/>
        <v>12</v>
      </c>
      <c r="B116" s="64">
        <f t="shared" si="12"/>
        <v>16</v>
      </c>
      <c r="C116" s="64">
        <f t="shared" si="13"/>
        <v>3</v>
      </c>
      <c r="D116" s="64">
        <f t="shared" si="14"/>
        <v>12</v>
      </c>
      <c r="E116" s="64">
        <f t="shared" si="15"/>
        <v>56</v>
      </c>
      <c r="F116" s="64">
        <f t="shared" si="8"/>
        <v>1</v>
      </c>
      <c r="G116" s="64">
        <f t="shared" si="9"/>
        <v>2</v>
      </c>
      <c r="H116" s="64">
        <f t="shared" si="10"/>
        <v>2021</v>
      </c>
      <c r="I116" s="80" t="str">
        <f>IFERROR(VLOOKUP(D116,Sheet2!A:B,2,0),"")</f>
        <v>J20-0721</v>
      </c>
      <c r="J116" s="64" t="str">
        <f>IFERROR(IF(I116&lt;&gt;"",VLOOKUP(I116,Sheet2!B:C,2,0),""),"")</f>
        <v xml:space="preserve">HD2IPC_work Package Phase 2,3 Project  </v>
      </c>
      <c r="K116" s="64" t="str">
        <f>IFERROR( IF(I116&lt;&gt;"", HLOOKUP(L$2+$A116,Sheet2!BX:NK,2,0),""),"")</f>
        <v>1-15 Feb 21</v>
      </c>
      <c r="L116">
        <f>IF(OR(HLOOKUP(L$2+$A116,Sheet2!BX:NK,$B116,0),HLOOKUP(L$2+$A116,Sheet2!BX:NK,$B116,0)&lt;&gt;""),HLOOKUP(L$2+$A116,Sheet2!BX:NK,$B116,0),"")</f>
        <v>180028</v>
      </c>
      <c r="M116">
        <f>IF(OR(HLOOKUP(M$2+$A116,Sheet2!BY:NL,$B116,0),HLOOKUP(M$2+$A116,Sheet2!BY:NL,$B116,0)&lt;&gt;""),HLOOKUP(M$2+$A116,Sheet2!BY:NL,$B116,0),"")</f>
        <v>79091</v>
      </c>
      <c r="N116" t="str">
        <f>IF(OR(HLOOKUP(N$2+$A116,Sheet2!BZ:NM,$B116,0),HLOOKUP(N$2+$A116,Sheet2!BZ:NM,$B116,0)&lt;&gt;""),HLOOKUP(N$2+$A116,Sheet2!BZ:NM,$B116,0),"")</f>
        <v/>
      </c>
      <c r="O116">
        <f>IF(OR(HLOOKUP(O$2+$A116,Sheet2!CA:NN,$B116,0),HLOOKUP(O$2+$A116,Sheet2!CA:NN,$B116,0)&lt;&gt;""),HLOOKUP(O$2+$A116,Sheet2!CA:NN,$B116,0),"")</f>
        <v>44630</v>
      </c>
      <c r="P116">
        <f>IF(OR(HLOOKUP(P$2+$A116,Sheet2!CB:NO,$B116,0),HLOOKUP(P$2+$A116,Sheet2!CB:NO,$B116,0)&lt;&gt;""),HLOOKUP(P$2+$A116,Sheet2!CB:NO,$B116,0),"")</f>
        <v>910</v>
      </c>
      <c r="Q116">
        <f>IF(OR(HLOOKUP(Q$2+$A116,Sheet2!CC:NO,$B116,0),HLOOKUP(Q$2+$A116,Sheet2!CC:NO,$B116,0)&lt;&gt;""),HLOOKUP(Q$2+$A116,Sheet2!CC:NO,$B116,0),"")</f>
        <v>29</v>
      </c>
    </row>
    <row r="117" spans="1:17" x14ac:dyDescent="0.25">
      <c r="A117" s="64">
        <f t="shared" si="11"/>
        <v>18</v>
      </c>
      <c r="B117" s="64">
        <f t="shared" si="12"/>
        <v>16</v>
      </c>
      <c r="C117" s="64">
        <f t="shared" si="13"/>
        <v>4</v>
      </c>
      <c r="D117" s="64">
        <f t="shared" si="14"/>
        <v>12</v>
      </c>
      <c r="E117" s="64">
        <f t="shared" si="15"/>
        <v>56</v>
      </c>
      <c r="F117" s="64">
        <f t="shared" si="8"/>
        <v>2</v>
      </c>
      <c r="G117" s="64">
        <f t="shared" si="9"/>
        <v>2</v>
      </c>
      <c r="H117" s="64">
        <f t="shared" si="10"/>
        <v>2021</v>
      </c>
      <c r="I117" s="80" t="str">
        <f>IFERROR(VLOOKUP(D117,Sheet2!A:B,2,0),"")</f>
        <v>J20-0721</v>
      </c>
      <c r="J117" s="64" t="str">
        <f>IFERROR(IF(I117&lt;&gt;"",VLOOKUP(I117,Sheet2!B:C,2,0),""),"")</f>
        <v xml:space="preserve">HD2IPC_work Package Phase 2,3 Project  </v>
      </c>
      <c r="K117" s="64" t="str">
        <f>IFERROR( IF(I117&lt;&gt;"", HLOOKUP(L$2+$A117,Sheet2!BX:NK,2,0),""),"")</f>
        <v>16-28 Feb 21</v>
      </c>
      <c r="L117">
        <f>IF(OR(HLOOKUP(L$2+$A117,Sheet2!BX:NK,$B117,0),HLOOKUP(L$2+$A117,Sheet2!BX:NK,$B117,0)&lt;&gt;""),HLOOKUP(L$2+$A117,Sheet2!BX:NK,$B117,0),"")</f>
        <v>158565</v>
      </c>
      <c r="M117">
        <f>IF(OR(HLOOKUP(M$2+$A117,Sheet2!BY:NL,$B117,0),HLOOKUP(M$2+$A117,Sheet2!BY:NL,$B117,0)&lt;&gt;""),HLOOKUP(M$2+$A117,Sheet2!BY:NL,$B117,0),"")</f>
        <v>37335</v>
      </c>
      <c r="N117" t="str">
        <f>IF(OR(HLOOKUP(N$2+$A117,Sheet2!BZ:NM,$B117,0),HLOOKUP(N$2+$A117,Sheet2!BZ:NM,$B117,0)&lt;&gt;""),HLOOKUP(N$2+$A117,Sheet2!BZ:NM,$B117,0),"")</f>
        <v/>
      </c>
      <c r="O117">
        <f>IF(OR(HLOOKUP(O$2+$A117,Sheet2!CA:NN,$B117,0),HLOOKUP(O$2+$A117,Sheet2!CA:NN,$B117,0)&lt;&gt;""),HLOOKUP(O$2+$A117,Sheet2!CA:NN,$B117,0),"")</f>
        <v>320180</v>
      </c>
      <c r="P117">
        <f>IF(OR(HLOOKUP(P$2+$A117,Sheet2!CB:NO,$B117,0),HLOOKUP(P$2+$A117,Sheet2!CB:NO,$B117,0)&lt;&gt;""),HLOOKUP(P$2+$A117,Sheet2!CB:NO,$B117,0),"")</f>
        <v>519</v>
      </c>
      <c r="Q117">
        <f>IF(OR(HLOOKUP(Q$2+$A117,Sheet2!CC:NO,$B117,0),HLOOKUP(Q$2+$A117,Sheet2!CC:NO,$B117,0)&lt;&gt;""),HLOOKUP(Q$2+$A117,Sheet2!CC:NO,$B117,0),"")</f>
        <v>21</v>
      </c>
    </row>
    <row r="118" spans="1:17" x14ac:dyDescent="0.25">
      <c r="A118" s="64">
        <f t="shared" si="11"/>
        <v>24</v>
      </c>
      <c r="B118" s="64">
        <f t="shared" si="12"/>
        <v>16</v>
      </c>
      <c r="C118" s="64">
        <f t="shared" si="13"/>
        <v>5</v>
      </c>
      <c r="D118" s="64">
        <f t="shared" si="14"/>
        <v>12</v>
      </c>
      <c r="E118" s="64">
        <f t="shared" si="15"/>
        <v>56</v>
      </c>
      <c r="F118" s="64">
        <f t="shared" si="8"/>
        <v>1</v>
      </c>
      <c r="G118" s="64">
        <f t="shared" si="9"/>
        <v>3</v>
      </c>
      <c r="H118" s="64">
        <f t="shared" si="10"/>
        <v>2021</v>
      </c>
      <c r="I118" s="80" t="str">
        <f>IFERROR(VLOOKUP(D118,Sheet2!A:B,2,0),"")</f>
        <v>J20-0721</v>
      </c>
      <c r="J118" s="64" t="str">
        <f>IFERROR(IF(I118&lt;&gt;"",VLOOKUP(I118,Sheet2!B:C,2,0),""),"")</f>
        <v xml:space="preserve">HD2IPC_work Package Phase 2,3 Project  </v>
      </c>
      <c r="K118" s="64" t="str">
        <f>IFERROR( IF(I118&lt;&gt;"", HLOOKUP(L$2+$A118,Sheet2!BX:NK,2,0),""),"")</f>
        <v>1-15 Mar 2021</v>
      </c>
      <c r="L118" t="str">
        <f>IF(OR(HLOOKUP(L$2+$A118,Sheet2!BX:NK,$B118,0),HLOOKUP(L$2+$A118,Sheet2!BX:NK,$B118,0)&lt;&gt;""),HLOOKUP(L$2+$A118,Sheet2!BX:NK,$B118,0),"")</f>
        <v/>
      </c>
      <c r="M118" t="str">
        <f>IF(OR(HLOOKUP(M$2+$A118,Sheet2!BY:NL,$B118,0),HLOOKUP(M$2+$A118,Sheet2!BY:NL,$B118,0)&lt;&gt;""),HLOOKUP(M$2+$A118,Sheet2!BY:NL,$B118,0),"")</f>
        <v/>
      </c>
      <c r="N118" t="str">
        <f>IF(OR(HLOOKUP(N$2+$A118,Sheet2!BZ:NM,$B118,0),HLOOKUP(N$2+$A118,Sheet2!BZ:NM,$B118,0)&lt;&gt;""),HLOOKUP(N$2+$A118,Sheet2!BZ:NM,$B118,0),"")</f>
        <v/>
      </c>
      <c r="O118" t="str">
        <f>IF(OR(HLOOKUP(O$2+$A118,Sheet2!CA:NN,$B118,0),HLOOKUP(O$2+$A118,Sheet2!CA:NN,$B118,0)&lt;&gt;""),HLOOKUP(O$2+$A118,Sheet2!CA:NN,$B118,0),"")</f>
        <v/>
      </c>
      <c r="P118" t="str">
        <f>IF(OR(HLOOKUP(P$2+$A118,Sheet2!CB:NO,$B118,0),HLOOKUP(P$2+$A118,Sheet2!CB:NO,$B118,0)&lt;&gt;""),HLOOKUP(P$2+$A118,Sheet2!CB:NO,$B118,0),"")</f>
        <v/>
      </c>
      <c r="Q118" t="str">
        <f>IF(OR(HLOOKUP(Q$2+$A118,Sheet2!CC:NO,$B118,0),HLOOKUP(Q$2+$A118,Sheet2!CC:NO,$B118,0)&lt;&gt;""),HLOOKUP(Q$2+$A118,Sheet2!CC:NO,$B118,0),"")</f>
        <v/>
      </c>
    </row>
    <row r="119" spans="1:17" x14ac:dyDescent="0.25">
      <c r="A119" s="64">
        <f t="shared" si="11"/>
        <v>30</v>
      </c>
      <c r="B119" s="64">
        <f t="shared" si="12"/>
        <v>16</v>
      </c>
      <c r="C119" s="64">
        <f t="shared" si="13"/>
        <v>6</v>
      </c>
      <c r="D119" s="64">
        <f t="shared" si="14"/>
        <v>12</v>
      </c>
      <c r="E119" s="64">
        <f t="shared" si="15"/>
        <v>56</v>
      </c>
      <c r="F119" s="64">
        <f t="shared" si="8"/>
        <v>2</v>
      </c>
      <c r="G119" s="64">
        <f t="shared" si="9"/>
        <v>3</v>
      </c>
      <c r="H119" s="64">
        <f t="shared" si="10"/>
        <v>2021</v>
      </c>
      <c r="I119" s="80" t="str">
        <f>IFERROR(VLOOKUP(D119,Sheet2!A:B,2,0),"")</f>
        <v>J20-0721</v>
      </c>
      <c r="J119" s="64" t="str">
        <f>IFERROR(IF(I119&lt;&gt;"",VLOOKUP(I119,Sheet2!B:C,2,0),""),"")</f>
        <v xml:space="preserve">HD2IPC_work Package Phase 2,3 Project  </v>
      </c>
      <c r="K119" s="64" t="str">
        <f>IFERROR( IF(I119&lt;&gt;"", HLOOKUP(L$2+$A119,Sheet2!BX:NK,2,0),""),"")</f>
        <v>16-31 Mar 21</v>
      </c>
      <c r="L119" t="str">
        <f>IF(OR(HLOOKUP(L$2+$A119,Sheet2!BX:NK,$B119,0),HLOOKUP(L$2+$A119,Sheet2!BX:NK,$B119,0)&lt;&gt;""),HLOOKUP(L$2+$A119,Sheet2!BX:NK,$B119,0),"")</f>
        <v/>
      </c>
      <c r="M119" t="str">
        <f>IF(OR(HLOOKUP(M$2+$A119,Sheet2!BY:NL,$B119,0),HLOOKUP(M$2+$A119,Sheet2!BY:NL,$B119,0)&lt;&gt;""),HLOOKUP(M$2+$A119,Sheet2!BY:NL,$B119,0),"")</f>
        <v/>
      </c>
      <c r="N119" t="str">
        <f>IF(OR(HLOOKUP(N$2+$A119,Sheet2!BZ:NM,$B119,0),HLOOKUP(N$2+$A119,Sheet2!BZ:NM,$B119,0)&lt;&gt;""),HLOOKUP(N$2+$A119,Sheet2!BZ:NM,$B119,0),"")</f>
        <v/>
      </c>
      <c r="O119" t="str">
        <f>IF(OR(HLOOKUP(O$2+$A119,Sheet2!CA:NN,$B119,0),HLOOKUP(O$2+$A119,Sheet2!CA:NN,$B119,0)&lt;&gt;""),HLOOKUP(O$2+$A119,Sheet2!CA:NN,$B119,0),"")</f>
        <v/>
      </c>
      <c r="P119" t="str">
        <f>IF(OR(HLOOKUP(P$2+$A119,Sheet2!CB:NO,$B119,0),HLOOKUP(P$2+$A119,Sheet2!CB:NO,$B119,0)&lt;&gt;""),HLOOKUP(P$2+$A119,Sheet2!CB:NO,$B119,0),"")</f>
        <v/>
      </c>
      <c r="Q119" t="str">
        <f>IF(OR(HLOOKUP(Q$2+$A119,Sheet2!CC:NO,$B119,0),HLOOKUP(Q$2+$A119,Sheet2!CC:NO,$B119,0)&lt;&gt;""),HLOOKUP(Q$2+$A119,Sheet2!CC:NO,$B119,0),"")</f>
        <v/>
      </c>
    </row>
    <row r="120" spans="1:17" x14ac:dyDescent="0.25">
      <c r="A120" s="64">
        <f t="shared" si="11"/>
        <v>36</v>
      </c>
      <c r="B120" s="64">
        <f t="shared" si="12"/>
        <v>16</v>
      </c>
      <c r="C120" s="64">
        <f t="shared" si="13"/>
        <v>7</v>
      </c>
      <c r="D120" s="64">
        <f t="shared" si="14"/>
        <v>12</v>
      </c>
      <c r="E120" s="64">
        <f t="shared" si="15"/>
        <v>56</v>
      </c>
      <c r="F120" s="64">
        <f t="shared" si="8"/>
        <v>1</v>
      </c>
      <c r="G120" s="64">
        <f t="shared" si="9"/>
        <v>4</v>
      </c>
      <c r="H120" s="64">
        <f t="shared" si="10"/>
        <v>2021</v>
      </c>
      <c r="I120" s="80" t="str">
        <f>IFERROR(VLOOKUP(D120,Sheet2!A:B,2,0),"")</f>
        <v>J20-0721</v>
      </c>
      <c r="J120" s="64" t="str">
        <f>IFERROR(IF(I120&lt;&gt;"",VLOOKUP(I120,Sheet2!B:C,2,0),""),"")</f>
        <v xml:space="preserve">HD2IPC_work Package Phase 2,3 Project  </v>
      </c>
      <c r="K120" s="64" t="str">
        <f>IFERROR( IF(I120&lt;&gt;"", HLOOKUP(L$2+$A120,Sheet2!BX:NK,2,0),""),"")</f>
        <v>1-15 April 21</v>
      </c>
      <c r="L120" t="str">
        <f>IF(OR(HLOOKUP(L$2+$A120,Sheet2!BX:NK,$B120,0),HLOOKUP(L$2+$A120,Sheet2!BX:NK,$B120,0)&lt;&gt;""),HLOOKUP(L$2+$A120,Sheet2!BX:NK,$B120,0),"")</f>
        <v/>
      </c>
      <c r="M120" t="str">
        <f>IF(OR(HLOOKUP(M$2+$A120,Sheet2!BY:NL,$B120,0),HLOOKUP(M$2+$A120,Sheet2!BY:NL,$B120,0)&lt;&gt;""),HLOOKUP(M$2+$A120,Sheet2!BY:NL,$B120,0),"")</f>
        <v/>
      </c>
      <c r="N120" t="str">
        <f>IF(OR(HLOOKUP(N$2+$A120,Sheet2!BZ:NM,$B120,0),HLOOKUP(N$2+$A120,Sheet2!BZ:NM,$B120,0)&lt;&gt;""),HLOOKUP(N$2+$A120,Sheet2!BZ:NM,$B120,0),"")</f>
        <v/>
      </c>
      <c r="O120" t="str">
        <f>IF(OR(HLOOKUP(O$2+$A120,Sheet2!CA:NN,$B120,0),HLOOKUP(O$2+$A120,Sheet2!CA:NN,$B120,0)&lt;&gt;""),HLOOKUP(O$2+$A120,Sheet2!CA:NN,$B120,0),"")</f>
        <v/>
      </c>
      <c r="P120" t="str">
        <f>IF(OR(HLOOKUP(P$2+$A120,Sheet2!CB:NO,$B120,0),HLOOKUP(P$2+$A120,Sheet2!CB:NO,$B120,0)&lt;&gt;""),HLOOKUP(P$2+$A120,Sheet2!CB:NO,$B120,0),"")</f>
        <v/>
      </c>
      <c r="Q120" t="str">
        <f>IF(OR(HLOOKUP(Q$2+$A120,Sheet2!CC:NO,$B120,0),HLOOKUP(Q$2+$A120,Sheet2!CC:NO,$B120,0)&lt;&gt;""),HLOOKUP(Q$2+$A120,Sheet2!CC:NO,$B120,0),"")</f>
        <v/>
      </c>
    </row>
    <row r="121" spans="1:17" x14ac:dyDescent="0.25">
      <c r="A121" s="64">
        <f t="shared" si="11"/>
        <v>42</v>
      </c>
      <c r="B121" s="64">
        <f t="shared" si="12"/>
        <v>16</v>
      </c>
      <c r="C121" s="64">
        <f t="shared" si="13"/>
        <v>8</v>
      </c>
      <c r="D121" s="64">
        <f t="shared" si="14"/>
        <v>12</v>
      </c>
      <c r="E121" s="64">
        <f t="shared" si="15"/>
        <v>56</v>
      </c>
      <c r="F121" s="64">
        <f t="shared" si="8"/>
        <v>2</v>
      </c>
      <c r="G121" s="64">
        <f t="shared" si="9"/>
        <v>4</v>
      </c>
      <c r="H121" s="64">
        <f t="shared" si="10"/>
        <v>2021</v>
      </c>
      <c r="I121" s="80" t="str">
        <f>IFERROR(VLOOKUP(D121,Sheet2!A:B,2,0),"")</f>
        <v>J20-0721</v>
      </c>
      <c r="J121" s="64" t="str">
        <f>IFERROR(IF(I121&lt;&gt;"",VLOOKUP(I121,Sheet2!B:C,2,0),""),"")</f>
        <v xml:space="preserve">HD2IPC_work Package Phase 2,3 Project  </v>
      </c>
      <c r="K121" s="64" t="str">
        <f>IFERROR( IF(I121&lt;&gt;"", HLOOKUP(L$2+$A121,Sheet2!BX:NK,2,0),""),"")</f>
        <v>16-30 April 21</v>
      </c>
      <c r="L121" t="str">
        <f>IF(OR(HLOOKUP(L$2+$A121,Sheet2!BX:NK,$B121,0),HLOOKUP(L$2+$A121,Sheet2!BX:NK,$B121,0)&lt;&gt;""),HLOOKUP(L$2+$A121,Sheet2!BX:NK,$B121,0),"")</f>
        <v/>
      </c>
      <c r="M121" t="str">
        <f>IF(OR(HLOOKUP(M$2+$A121,Sheet2!BY:NL,$B121,0),HLOOKUP(M$2+$A121,Sheet2!BY:NL,$B121,0)&lt;&gt;""),HLOOKUP(M$2+$A121,Sheet2!BY:NL,$B121,0),"")</f>
        <v/>
      </c>
      <c r="N121" t="str">
        <f>IF(OR(HLOOKUP(N$2+$A121,Sheet2!BZ:NM,$B121,0),HLOOKUP(N$2+$A121,Sheet2!BZ:NM,$B121,0)&lt;&gt;""),HLOOKUP(N$2+$A121,Sheet2!BZ:NM,$B121,0),"")</f>
        <v/>
      </c>
      <c r="O121" t="str">
        <f>IF(OR(HLOOKUP(O$2+$A121,Sheet2!CA:NN,$B121,0),HLOOKUP(O$2+$A121,Sheet2!CA:NN,$B121,0)&lt;&gt;""),HLOOKUP(O$2+$A121,Sheet2!CA:NN,$B121,0),"")</f>
        <v/>
      </c>
      <c r="P121" t="str">
        <f>IF(OR(HLOOKUP(P$2+$A121,Sheet2!CB:NO,$B121,0),HLOOKUP(P$2+$A121,Sheet2!CB:NO,$B121,0)&lt;&gt;""),HLOOKUP(P$2+$A121,Sheet2!CB:NO,$B121,0),"")</f>
        <v/>
      </c>
      <c r="Q121" t="str">
        <f>IF(OR(HLOOKUP(Q$2+$A121,Sheet2!CC:NO,$B121,0),HLOOKUP(Q$2+$A121,Sheet2!CC:NO,$B121,0)&lt;&gt;""),HLOOKUP(Q$2+$A121,Sheet2!CC:NO,$B121,0),"")</f>
        <v/>
      </c>
    </row>
    <row r="122" spans="1:17" x14ac:dyDescent="0.25">
      <c r="A122" s="64">
        <f t="shared" si="11"/>
        <v>48</v>
      </c>
      <c r="B122" s="64">
        <f t="shared" si="12"/>
        <v>16</v>
      </c>
      <c r="C122" s="64">
        <f t="shared" si="13"/>
        <v>9</v>
      </c>
      <c r="D122" s="64">
        <f t="shared" si="14"/>
        <v>12</v>
      </c>
      <c r="E122" s="64">
        <f t="shared" si="15"/>
        <v>56</v>
      </c>
      <c r="F122" s="64">
        <f t="shared" si="8"/>
        <v>1</v>
      </c>
      <c r="G122" s="64">
        <f t="shared" si="9"/>
        <v>5</v>
      </c>
      <c r="H122" s="64">
        <f t="shared" si="10"/>
        <v>2021</v>
      </c>
      <c r="I122" s="80" t="str">
        <f>IFERROR(VLOOKUP(D122,Sheet2!A:B,2,0),"")</f>
        <v>J20-0721</v>
      </c>
      <c r="J122" s="64" t="str">
        <f>IFERROR(IF(I122&lt;&gt;"",VLOOKUP(I122,Sheet2!B:C,2,0),""),"")</f>
        <v xml:space="preserve">HD2IPC_work Package Phase 2,3 Project  </v>
      </c>
      <c r="K122" s="64" t="str">
        <f>IFERROR( IF(I122&lt;&gt;"", HLOOKUP(L$2+$A122,Sheet2!BX:NK,2,0),""),"")</f>
        <v>1-15 May 21</v>
      </c>
      <c r="L122" t="str">
        <f>IF(OR(HLOOKUP(L$2+$A122,Sheet2!BX:NK,$B122,0),HLOOKUP(L$2+$A122,Sheet2!BX:NK,$B122,0)&lt;&gt;""),HLOOKUP(L$2+$A122,Sheet2!BX:NK,$B122,0),"")</f>
        <v/>
      </c>
      <c r="M122" t="str">
        <f>IF(OR(HLOOKUP(M$2+$A122,Sheet2!BY:NL,$B122,0),HLOOKUP(M$2+$A122,Sheet2!BY:NL,$B122,0)&lt;&gt;""),HLOOKUP(M$2+$A122,Sheet2!BY:NL,$B122,0),"")</f>
        <v/>
      </c>
      <c r="N122" t="str">
        <f>IF(OR(HLOOKUP(N$2+$A122,Sheet2!BZ:NM,$B122,0),HLOOKUP(N$2+$A122,Sheet2!BZ:NM,$B122,0)&lt;&gt;""),HLOOKUP(N$2+$A122,Sheet2!BZ:NM,$B122,0),"")</f>
        <v/>
      </c>
      <c r="O122" t="str">
        <f>IF(OR(HLOOKUP(O$2+$A122,Sheet2!CA:NN,$B122,0),HLOOKUP(O$2+$A122,Sheet2!CA:NN,$B122,0)&lt;&gt;""),HLOOKUP(O$2+$A122,Sheet2!CA:NN,$B122,0),"")</f>
        <v/>
      </c>
      <c r="P122" t="str">
        <f>IF(OR(HLOOKUP(P$2+$A122,Sheet2!CB:NO,$B122,0),HLOOKUP(P$2+$A122,Sheet2!CB:NO,$B122,0)&lt;&gt;""),HLOOKUP(P$2+$A122,Sheet2!CB:NO,$B122,0),"")</f>
        <v/>
      </c>
      <c r="Q122" t="str">
        <f>IF(OR(HLOOKUP(Q$2+$A122,Sheet2!CC:NO,$B122,0),HLOOKUP(Q$2+$A122,Sheet2!CC:NO,$B122,0)&lt;&gt;""),HLOOKUP(Q$2+$A122,Sheet2!CC:NO,$B122,0),"")</f>
        <v/>
      </c>
    </row>
    <row r="123" spans="1:17" x14ac:dyDescent="0.25">
      <c r="A123" s="64">
        <f t="shared" si="11"/>
        <v>54</v>
      </c>
      <c r="B123" s="64">
        <f t="shared" si="12"/>
        <v>16</v>
      </c>
      <c r="C123" s="64">
        <f t="shared" si="13"/>
        <v>10</v>
      </c>
      <c r="D123" s="64">
        <f t="shared" si="14"/>
        <v>12</v>
      </c>
      <c r="E123" s="64">
        <f t="shared" si="15"/>
        <v>56</v>
      </c>
      <c r="F123" s="64">
        <f t="shared" si="8"/>
        <v>2</v>
      </c>
      <c r="G123" s="64">
        <f t="shared" si="9"/>
        <v>5</v>
      </c>
      <c r="H123" s="64">
        <f t="shared" si="10"/>
        <v>2021</v>
      </c>
      <c r="I123" s="80" t="str">
        <f>IFERROR(VLOOKUP(D123,Sheet2!A:B,2,0),"")</f>
        <v>J20-0721</v>
      </c>
      <c r="J123" s="64" t="str">
        <f>IFERROR(IF(I123&lt;&gt;"",VLOOKUP(I123,Sheet2!B:C,2,0),""),"")</f>
        <v xml:space="preserve">HD2IPC_work Package Phase 2,3 Project  </v>
      </c>
      <c r="K123" s="64" t="str">
        <f>IFERROR( IF(I123&lt;&gt;"", HLOOKUP(L$2+$A123,Sheet2!BX:NK,2,0),""),"")</f>
        <v>16-31 May 21</v>
      </c>
      <c r="L123" t="str">
        <f>IF(OR(HLOOKUP(L$2+$A123,Sheet2!BX:NK,$B123,0),HLOOKUP(L$2+$A123,Sheet2!BX:NK,$B123,0)&lt;&gt;""),HLOOKUP(L$2+$A123,Sheet2!BX:NK,$B123,0),"")</f>
        <v/>
      </c>
      <c r="M123" t="str">
        <f>IF(OR(HLOOKUP(M$2+$A123,Sheet2!BY:NL,$B123,0),HLOOKUP(M$2+$A123,Sheet2!BY:NL,$B123,0)&lt;&gt;""),HLOOKUP(M$2+$A123,Sheet2!BY:NL,$B123,0),"")</f>
        <v/>
      </c>
      <c r="N123" t="str">
        <f>IF(OR(HLOOKUP(N$2+$A123,Sheet2!BZ:NM,$B123,0),HLOOKUP(N$2+$A123,Sheet2!BZ:NM,$B123,0)&lt;&gt;""),HLOOKUP(N$2+$A123,Sheet2!BZ:NM,$B123,0),"")</f>
        <v/>
      </c>
      <c r="O123" t="str">
        <f>IF(OR(HLOOKUP(O$2+$A123,Sheet2!CA:NN,$B123,0),HLOOKUP(O$2+$A123,Sheet2!CA:NN,$B123,0)&lt;&gt;""),HLOOKUP(O$2+$A123,Sheet2!CA:NN,$B123,0),"")</f>
        <v/>
      </c>
      <c r="P123" t="str">
        <f>IF(OR(HLOOKUP(P$2+$A123,Sheet2!CB:NO,$B123,0),HLOOKUP(P$2+$A123,Sheet2!CB:NO,$B123,0)&lt;&gt;""),HLOOKUP(P$2+$A123,Sheet2!CB:NO,$B123,0),"")</f>
        <v/>
      </c>
      <c r="Q123" t="str">
        <f>IF(OR(HLOOKUP(Q$2+$A123,Sheet2!CC:NO,$B123,0),HLOOKUP(Q$2+$A123,Sheet2!CC:NO,$B123,0)&lt;&gt;""),HLOOKUP(Q$2+$A123,Sheet2!CC:NO,$B123,0),"")</f>
        <v/>
      </c>
    </row>
    <row r="124" spans="1:17" x14ac:dyDescent="0.25">
      <c r="A124" s="64">
        <f t="shared" si="11"/>
        <v>0</v>
      </c>
      <c r="B124" s="64">
        <f t="shared" si="12"/>
        <v>17</v>
      </c>
      <c r="C124" s="64">
        <f t="shared" si="13"/>
        <v>1</v>
      </c>
      <c r="D124" s="64">
        <f t="shared" si="14"/>
        <v>13</v>
      </c>
      <c r="E124" s="64">
        <f t="shared" si="15"/>
        <v>61</v>
      </c>
      <c r="F124" s="64">
        <f t="shared" si="8"/>
        <v>1</v>
      </c>
      <c r="G124" s="64">
        <f t="shared" si="9"/>
        <v>1</v>
      </c>
      <c r="H124" s="64">
        <f t="shared" si="10"/>
        <v>2021</v>
      </c>
      <c r="I124" s="80" t="str">
        <f>IFERROR(VLOOKUP(D124,Sheet2!A:B,2,0),"")</f>
        <v>J20-0851</v>
      </c>
      <c r="J124" s="64" t="str">
        <f>IFERROR(IF(I124&lt;&gt;"",VLOOKUP(I124,Sheet2!B:C,2,0),""),"")</f>
        <v xml:space="preserve">Install Instrument &amp; Electrical </v>
      </c>
      <c r="K124" s="64" t="str">
        <f>IFERROR( IF(I124&lt;&gt;"", HLOOKUP(L$2+$A124,Sheet2!BX:NK,2,0),""),"")</f>
        <v>1-15 Jan 21</v>
      </c>
      <c r="L124">
        <f>IF(OR(HLOOKUP(L$2+$A124,Sheet2!BX:NK,$B124,0),HLOOKUP(L$2+$A124,Sheet2!BX:NK,$B124,0)&lt;&gt;""),HLOOKUP(L$2+$A124,Sheet2!BX:NK,$B124,0),"")</f>
        <v>1800</v>
      </c>
      <c r="M124" t="str">
        <f>IF(OR(HLOOKUP(M$2+$A124,Sheet2!BY:NL,$B124,0),HLOOKUP(M$2+$A124,Sheet2!BY:NL,$B124,0)&lt;&gt;""),HLOOKUP(M$2+$A124,Sheet2!BY:NL,$B124,0),"")</f>
        <v/>
      </c>
      <c r="N124" t="str">
        <f>IF(OR(HLOOKUP(N$2+$A124,Sheet2!BZ:NM,$B124,0),HLOOKUP(N$2+$A124,Sheet2!BZ:NM,$B124,0)&lt;&gt;""),HLOOKUP(N$2+$A124,Sheet2!BZ:NM,$B124,0),"")</f>
        <v/>
      </c>
      <c r="O124" t="str">
        <f>IF(OR(HLOOKUP(O$2+$A124,Sheet2!CA:NN,$B124,0),HLOOKUP(O$2+$A124,Sheet2!CA:NN,$B124,0)&lt;&gt;""),HLOOKUP(O$2+$A124,Sheet2!CA:NN,$B124,0),"")</f>
        <v/>
      </c>
      <c r="P124">
        <f>IF(OR(HLOOKUP(P$2+$A124,Sheet2!CB:NO,$B124,0),HLOOKUP(P$2+$A124,Sheet2!CB:NO,$B124,0)&lt;&gt;""),HLOOKUP(P$2+$A124,Sheet2!CB:NO,$B124,0),"")</f>
        <v>54</v>
      </c>
      <c r="Q124">
        <f>IF(OR(HLOOKUP(Q$2+$A124,Sheet2!CC:NO,$B124,0),HLOOKUP(Q$2+$A124,Sheet2!CC:NO,$B124,0)&lt;&gt;""),HLOOKUP(Q$2+$A124,Sheet2!CC:NO,$B124,0),"")</f>
        <v>1</v>
      </c>
    </row>
    <row r="125" spans="1:17" x14ac:dyDescent="0.25">
      <c r="A125" s="64">
        <f t="shared" si="11"/>
        <v>6</v>
      </c>
      <c r="B125" s="64">
        <f t="shared" si="12"/>
        <v>17</v>
      </c>
      <c r="C125" s="64">
        <f t="shared" si="13"/>
        <v>2</v>
      </c>
      <c r="D125" s="64">
        <f t="shared" si="14"/>
        <v>13</v>
      </c>
      <c r="E125" s="64">
        <f t="shared" si="15"/>
        <v>61</v>
      </c>
      <c r="F125" s="64">
        <f t="shared" si="8"/>
        <v>2</v>
      </c>
      <c r="G125" s="64">
        <f t="shared" si="9"/>
        <v>1</v>
      </c>
      <c r="H125" s="64">
        <f t="shared" si="10"/>
        <v>2021</v>
      </c>
      <c r="I125" s="80" t="str">
        <f>IFERROR(VLOOKUP(D125,Sheet2!A:B,2,0),"")</f>
        <v>J20-0851</v>
      </c>
      <c r="J125" s="64" t="str">
        <f>IFERROR(IF(I125&lt;&gt;"",VLOOKUP(I125,Sheet2!B:C,2,0),""),"")</f>
        <v xml:space="preserve">Install Instrument &amp; Electrical </v>
      </c>
      <c r="K125" s="64" t="str">
        <f>IFERROR( IF(I125&lt;&gt;"", HLOOKUP(L$2+$A125,Sheet2!BX:NK,2,0),""),"")</f>
        <v>16-31 Jan 21</v>
      </c>
      <c r="L125">
        <f>IF(OR(HLOOKUP(L$2+$A125,Sheet2!BX:NK,$B125,0),HLOOKUP(L$2+$A125,Sheet2!BX:NK,$B125,0)&lt;&gt;""),HLOOKUP(L$2+$A125,Sheet2!BX:NK,$B125,0),"")</f>
        <v>4500</v>
      </c>
      <c r="M125" t="str">
        <f>IF(OR(HLOOKUP(M$2+$A125,Sheet2!BY:NL,$B125,0),HLOOKUP(M$2+$A125,Sheet2!BY:NL,$B125,0)&lt;&gt;""),HLOOKUP(M$2+$A125,Sheet2!BY:NL,$B125,0),"")</f>
        <v/>
      </c>
      <c r="N125" t="str">
        <f>IF(OR(HLOOKUP(N$2+$A125,Sheet2!BZ:NM,$B125,0),HLOOKUP(N$2+$A125,Sheet2!BZ:NM,$B125,0)&lt;&gt;""),HLOOKUP(N$2+$A125,Sheet2!BZ:NM,$B125,0),"")</f>
        <v/>
      </c>
      <c r="O125" t="str">
        <f>IF(OR(HLOOKUP(O$2+$A125,Sheet2!CA:NN,$B125,0),HLOOKUP(O$2+$A125,Sheet2!CA:NN,$B125,0)&lt;&gt;""),HLOOKUP(O$2+$A125,Sheet2!CA:NN,$B125,0),"")</f>
        <v/>
      </c>
      <c r="P125" t="str">
        <f>IF(OR(HLOOKUP(P$2+$A125,Sheet2!CB:NO,$B125,0),HLOOKUP(P$2+$A125,Sheet2!CB:NO,$B125,0)&lt;&gt;""),HLOOKUP(P$2+$A125,Sheet2!CB:NO,$B125,0),"")</f>
        <v/>
      </c>
      <c r="Q125" t="str">
        <f>IF(OR(HLOOKUP(Q$2+$A125,Sheet2!CC:NO,$B125,0),HLOOKUP(Q$2+$A125,Sheet2!CC:NO,$B125,0)&lt;&gt;""),HLOOKUP(Q$2+$A125,Sheet2!CC:NO,$B125,0),"")</f>
        <v/>
      </c>
    </row>
    <row r="126" spans="1:17" x14ac:dyDescent="0.25">
      <c r="A126" s="64">
        <f t="shared" si="11"/>
        <v>12</v>
      </c>
      <c r="B126" s="64">
        <f t="shared" si="12"/>
        <v>17</v>
      </c>
      <c r="C126" s="64">
        <f t="shared" si="13"/>
        <v>3</v>
      </c>
      <c r="D126" s="64">
        <f t="shared" si="14"/>
        <v>13</v>
      </c>
      <c r="E126" s="64">
        <f t="shared" si="15"/>
        <v>61</v>
      </c>
      <c r="F126" s="64">
        <f t="shared" si="8"/>
        <v>1</v>
      </c>
      <c r="G126" s="64">
        <f t="shared" si="9"/>
        <v>2</v>
      </c>
      <c r="H126" s="64">
        <f t="shared" si="10"/>
        <v>2021</v>
      </c>
      <c r="I126" s="80" t="str">
        <f>IFERROR(VLOOKUP(D126,Sheet2!A:B,2,0),"")</f>
        <v>J20-0851</v>
      </c>
      <c r="J126" s="64" t="str">
        <f>IFERROR(IF(I126&lt;&gt;"",VLOOKUP(I126,Sheet2!B:C,2,0),""),"")</f>
        <v xml:space="preserve">Install Instrument &amp; Electrical </v>
      </c>
      <c r="K126" s="64" t="str">
        <f>IFERROR( IF(I126&lt;&gt;"", HLOOKUP(L$2+$A126,Sheet2!BX:NK,2,0),""),"")</f>
        <v>1-15 Feb 21</v>
      </c>
      <c r="L126">
        <f>IF(OR(HLOOKUP(L$2+$A126,Sheet2!BX:NK,$B126,0),HLOOKUP(L$2+$A126,Sheet2!BX:NK,$B126,0)&lt;&gt;""),HLOOKUP(L$2+$A126,Sheet2!BX:NK,$B126,0),"")</f>
        <v>51756</v>
      </c>
      <c r="M126">
        <f>IF(OR(HLOOKUP(M$2+$A126,Sheet2!BY:NL,$B126,0),HLOOKUP(M$2+$A126,Sheet2!BY:NL,$B126,0)&lt;&gt;""),HLOOKUP(M$2+$A126,Sheet2!BY:NL,$B126,0),"")</f>
        <v>231</v>
      </c>
      <c r="N126" t="str">
        <f>IF(OR(HLOOKUP(N$2+$A126,Sheet2!BZ:NM,$B126,0),HLOOKUP(N$2+$A126,Sheet2!BZ:NM,$B126,0)&lt;&gt;""),HLOOKUP(N$2+$A126,Sheet2!BZ:NM,$B126,0),"")</f>
        <v/>
      </c>
      <c r="O126" t="str">
        <f>IF(OR(HLOOKUP(O$2+$A126,Sheet2!CA:NN,$B126,0),HLOOKUP(O$2+$A126,Sheet2!CA:NN,$B126,0)&lt;&gt;""),HLOOKUP(O$2+$A126,Sheet2!CA:NN,$B126,0),"")</f>
        <v/>
      </c>
      <c r="P126" t="str">
        <f>IF(OR(HLOOKUP(P$2+$A126,Sheet2!CB:NO,$B126,0),HLOOKUP(P$2+$A126,Sheet2!CB:NO,$B126,0)&lt;&gt;""),HLOOKUP(P$2+$A126,Sheet2!CB:NO,$B126,0),"")</f>
        <v/>
      </c>
      <c r="Q126" t="str">
        <f>IF(OR(HLOOKUP(Q$2+$A126,Sheet2!CC:NO,$B126,0),HLOOKUP(Q$2+$A126,Sheet2!CC:NO,$B126,0)&lt;&gt;""),HLOOKUP(Q$2+$A126,Sheet2!CC:NO,$B126,0),"")</f>
        <v/>
      </c>
    </row>
    <row r="127" spans="1:17" x14ac:dyDescent="0.25">
      <c r="A127" s="64">
        <f t="shared" si="11"/>
        <v>18</v>
      </c>
      <c r="B127" s="64">
        <f t="shared" si="12"/>
        <v>17</v>
      </c>
      <c r="C127" s="64">
        <f t="shared" si="13"/>
        <v>4</v>
      </c>
      <c r="D127" s="64">
        <f t="shared" si="14"/>
        <v>13</v>
      </c>
      <c r="E127" s="64">
        <f t="shared" si="15"/>
        <v>61</v>
      </c>
      <c r="F127" s="64">
        <f t="shared" si="8"/>
        <v>2</v>
      </c>
      <c r="G127" s="64">
        <f t="shared" si="9"/>
        <v>2</v>
      </c>
      <c r="H127" s="64">
        <f t="shared" si="10"/>
        <v>2021</v>
      </c>
      <c r="I127" s="80" t="str">
        <f>IFERROR(VLOOKUP(D127,Sheet2!A:B,2,0),"")</f>
        <v>J20-0851</v>
      </c>
      <c r="J127" s="64" t="str">
        <f>IFERROR(IF(I127&lt;&gt;"",VLOOKUP(I127,Sheet2!B:C,2,0),""),"")</f>
        <v xml:space="preserve">Install Instrument &amp; Electrical </v>
      </c>
      <c r="K127" s="64" t="str">
        <f>IFERROR( IF(I127&lt;&gt;"", HLOOKUP(L$2+$A127,Sheet2!BX:NK,2,0),""),"")</f>
        <v>16-28 Feb 21</v>
      </c>
      <c r="L127">
        <f>IF(OR(HLOOKUP(L$2+$A127,Sheet2!BX:NK,$B127,0),HLOOKUP(L$2+$A127,Sheet2!BX:NK,$B127,0)&lt;&gt;""),HLOOKUP(L$2+$A127,Sheet2!BX:NK,$B127,0),"")</f>
        <v>38096</v>
      </c>
      <c r="M127" t="str">
        <f>IF(OR(HLOOKUP(M$2+$A127,Sheet2!BY:NL,$B127,0),HLOOKUP(M$2+$A127,Sheet2!BY:NL,$B127,0)&lt;&gt;""),HLOOKUP(M$2+$A127,Sheet2!BY:NL,$B127,0),"")</f>
        <v/>
      </c>
      <c r="N127" t="str">
        <f>IF(OR(HLOOKUP(N$2+$A127,Sheet2!BZ:NM,$B127,0),HLOOKUP(N$2+$A127,Sheet2!BZ:NM,$B127,0)&lt;&gt;""),HLOOKUP(N$2+$A127,Sheet2!BZ:NM,$B127,0),"")</f>
        <v/>
      </c>
      <c r="O127" t="str">
        <f>IF(OR(HLOOKUP(O$2+$A127,Sheet2!CA:NN,$B127,0),HLOOKUP(O$2+$A127,Sheet2!CA:NN,$B127,0)&lt;&gt;""),HLOOKUP(O$2+$A127,Sheet2!CA:NN,$B127,0),"")</f>
        <v/>
      </c>
      <c r="P127">
        <f>IF(OR(HLOOKUP(P$2+$A127,Sheet2!CB:NO,$B127,0),HLOOKUP(P$2+$A127,Sheet2!CB:NO,$B127,0)&lt;&gt;""),HLOOKUP(P$2+$A127,Sheet2!CB:NO,$B127,0),"")</f>
        <v>180</v>
      </c>
      <c r="Q127">
        <f>IF(OR(HLOOKUP(Q$2+$A127,Sheet2!CC:NO,$B127,0),HLOOKUP(Q$2+$A127,Sheet2!CC:NO,$B127,0)&lt;&gt;""),HLOOKUP(Q$2+$A127,Sheet2!CC:NO,$B127,0),"")</f>
        <v>6</v>
      </c>
    </row>
    <row r="128" spans="1:17" x14ac:dyDescent="0.25">
      <c r="A128" s="64">
        <f t="shared" si="11"/>
        <v>24</v>
      </c>
      <c r="B128" s="64">
        <f t="shared" si="12"/>
        <v>17</v>
      </c>
      <c r="C128" s="64">
        <f t="shared" si="13"/>
        <v>5</v>
      </c>
      <c r="D128" s="64">
        <f t="shared" si="14"/>
        <v>13</v>
      </c>
      <c r="E128" s="64">
        <f t="shared" si="15"/>
        <v>61</v>
      </c>
      <c r="F128" s="64">
        <f t="shared" si="8"/>
        <v>1</v>
      </c>
      <c r="G128" s="64">
        <f t="shared" si="9"/>
        <v>3</v>
      </c>
      <c r="H128" s="64">
        <f t="shared" si="10"/>
        <v>2021</v>
      </c>
      <c r="I128" s="80" t="str">
        <f>IFERROR(VLOOKUP(D128,Sheet2!A:B,2,0),"")</f>
        <v>J20-0851</v>
      </c>
      <c r="J128" s="64" t="str">
        <f>IFERROR(IF(I128&lt;&gt;"",VLOOKUP(I128,Sheet2!B:C,2,0),""),"")</f>
        <v xml:space="preserve">Install Instrument &amp; Electrical </v>
      </c>
      <c r="K128" s="64" t="str">
        <f>IFERROR( IF(I128&lt;&gt;"", HLOOKUP(L$2+$A128,Sheet2!BX:NK,2,0),""),"")</f>
        <v>1-15 Mar 2021</v>
      </c>
      <c r="L128">
        <f>IF(OR(HLOOKUP(L$2+$A128,Sheet2!BX:NK,$B128,0),HLOOKUP(L$2+$A128,Sheet2!BX:NK,$B128,0)&lt;&gt;""),HLOOKUP(L$2+$A128,Sheet2!BX:NK,$B128,0),"")</f>
        <v>87940</v>
      </c>
      <c r="M128" t="str">
        <f>IF(OR(HLOOKUP(M$2+$A128,Sheet2!BY:NL,$B128,0),HLOOKUP(M$2+$A128,Sheet2!BY:NL,$B128,0)&lt;&gt;""),HLOOKUP(M$2+$A128,Sheet2!BY:NL,$B128,0),"")</f>
        <v/>
      </c>
      <c r="N128" t="str">
        <f>IF(OR(HLOOKUP(N$2+$A128,Sheet2!BZ:NM,$B128,0),HLOOKUP(N$2+$A128,Sheet2!BZ:NM,$B128,0)&lt;&gt;""),HLOOKUP(N$2+$A128,Sheet2!BZ:NM,$B128,0),"")</f>
        <v/>
      </c>
      <c r="O128" t="str">
        <f>IF(OR(HLOOKUP(O$2+$A128,Sheet2!CA:NN,$B128,0),HLOOKUP(O$2+$A128,Sheet2!CA:NN,$B128,0)&lt;&gt;""),HLOOKUP(O$2+$A128,Sheet2!CA:NN,$B128,0),"")</f>
        <v/>
      </c>
      <c r="P128">
        <f>IF(OR(HLOOKUP(P$2+$A128,Sheet2!CB:NO,$B128,0),HLOOKUP(P$2+$A128,Sheet2!CB:NO,$B128,0)&lt;&gt;""),HLOOKUP(P$2+$A128,Sheet2!CB:NO,$B128,0),"")</f>
        <v>252</v>
      </c>
      <c r="Q128">
        <f>IF(OR(HLOOKUP(Q$2+$A128,Sheet2!CC:NO,$B128,0),HLOOKUP(Q$2+$A128,Sheet2!CC:NO,$B128,0)&lt;&gt;""),HLOOKUP(Q$2+$A128,Sheet2!CC:NO,$B128,0),"")</f>
        <v>6</v>
      </c>
    </row>
    <row r="129" spans="1:17" x14ac:dyDescent="0.25">
      <c r="A129" s="64">
        <f t="shared" si="11"/>
        <v>30</v>
      </c>
      <c r="B129" s="64">
        <f t="shared" si="12"/>
        <v>17</v>
      </c>
      <c r="C129" s="64">
        <f t="shared" si="13"/>
        <v>6</v>
      </c>
      <c r="D129" s="64">
        <f t="shared" si="14"/>
        <v>13</v>
      </c>
      <c r="E129" s="64">
        <f t="shared" si="15"/>
        <v>61</v>
      </c>
      <c r="F129" s="64">
        <f t="shared" si="8"/>
        <v>2</v>
      </c>
      <c r="G129" s="64">
        <f t="shared" si="9"/>
        <v>3</v>
      </c>
      <c r="H129" s="64">
        <f t="shared" si="10"/>
        <v>2021</v>
      </c>
      <c r="I129" s="80" t="str">
        <f>IFERROR(VLOOKUP(D129,Sheet2!A:B,2,0),"")</f>
        <v>J20-0851</v>
      </c>
      <c r="J129" s="64" t="str">
        <f>IFERROR(IF(I129&lt;&gt;"",VLOOKUP(I129,Sheet2!B:C,2,0),""),"")</f>
        <v xml:space="preserve">Install Instrument &amp; Electrical </v>
      </c>
      <c r="K129" s="64" t="str">
        <f>IFERROR( IF(I129&lt;&gt;"", HLOOKUP(L$2+$A129,Sheet2!BX:NK,2,0),""),"")</f>
        <v>16-31 Mar 21</v>
      </c>
      <c r="L129">
        <f>IF(OR(HLOOKUP(L$2+$A129,Sheet2!BX:NK,$B129,0),HLOOKUP(L$2+$A129,Sheet2!BX:NK,$B129,0)&lt;&gt;""),HLOOKUP(L$2+$A129,Sheet2!BX:NK,$B129,0),"")</f>
        <v>72308</v>
      </c>
      <c r="M129">
        <f>IF(OR(HLOOKUP(M$2+$A129,Sheet2!BY:NL,$B129,0),HLOOKUP(M$2+$A129,Sheet2!BY:NL,$B129,0)&lt;&gt;""),HLOOKUP(M$2+$A129,Sheet2!BY:NL,$B129,0),"")</f>
        <v>529</v>
      </c>
      <c r="N129" t="str">
        <f>IF(OR(HLOOKUP(N$2+$A129,Sheet2!BZ:NM,$B129,0),HLOOKUP(N$2+$A129,Sheet2!BZ:NM,$B129,0)&lt;&gt;""),HLOOKUP(N$2+$A129,Sheet2!BZ:NM,$B129,0),"")</f>
        <v/>
      </c>
      <c r="O129" t="str">
        <f>IF(OR(HLOOKUP(O$2+$A129,Sheet2!CA:NN,$B129,0),HLOOKUP(O$2+$A129,Sheet2!CA:NN,$B129,0)&lt;&gt;""),HLOOKUP(O$2+$A129,Sheet2!CA:NN,$B129,0),"")</f>
        <v/>
      </c>
      <c r="P129">
        <f>IF(OR(HLOOKUP(P$2+$A129,Sheet2!CB:NO,$B129,0),HLOOKUP(P$2+$A129,Sheet2!CB:NO,$B129,0)&lt;&gt;""),HLOOKUP(P$2+$A129,Sheet2!CB:NO,$B129,0),"")</f>
        <v>176</v>
      </c>
      <c r="Q129">
        <f>IF(OR(HLOOKUP(Q$2+$A129,Sheet2!CC:NO,$B129,0),HLOOKUP(Q$2+$A129,Sheet2!CC:NO,$B129,0)&lt;&gt;""),HLOOKUP(Q$2+$A129,Sheet2!CC:NO,$B129,0),"")</f>
        <v>6</v>
      </c>
    </row>
    <row r="130" spans="1:17" x14ac:dyDescent="0.25">
      <c r="A130" s="64">
        <f t="shared" si="11"/>
        <v>36</v>
      </c>
      <c r="B130" s="64">
        <f t="shared" si="12"/>
        <v>17</v>
      </c>
      <c r="C130" s="64">
        <f t="shared" si="13"/>
        <v>7</v>
      </c>
      <c r="D130" s="64">
        <f t="shared" si="14"/>
        <v>13</v>
      </c>
      <c r="E130" s="64">
        <f t="shared" si="15"/>
        <v>61</v>
      </c>
      <c r="F130" s="64">
        <f t="shared" si="8"/>
        <v>1</v>
      </c>
      <c r="G130" s="64">
        <f t="shared" si="9"/>
        <v>4</v>
      </c>
      <c r="H130" s="64">
        <f t="shared" si="10"/>
        <v>2021</v>
      </c>
      <c r="I130" s="80" t="str">
        <f>IFERROR(VLOOKUP(D130,Sheet2!A:B,2,0),"")</f>
        <v>J20-0851</v>
      </c>
      <c r="J130" s="64" t="str">
        <f>IFERROR(IF(I130&lt;&gt;"",VLOOKUP(I130,Sheet2!B:C,2,0),""),"")</f>
        <v xml:space="preserve">Install Instrument &amp; Electrical </v>
      </c>
      <c r="K130" s="64" t="str">
        <f>IFERROR( IF(I130&lt;&gt;"", HLOOKUP(L$2+$A130,Sheet2!BX:NK,2,0),""),"")</f>
        <v>1-15 April 21</v>
      </c>
      <c r="L130">
        <f>IF(OR(HLOOKUP(L$2+$A130,Sheet2!BX:NK,$B130,0),HLOOKUP(L$2+$A130,Sheet2!BX:NK,$B130,0)&lt;&gt;""),HLOOKUP(L$2+$A130,Sheet2!BX:NK,$B130,0),"")</f>
        <v>31040</v>
      </c>
      <c r="M130">
        <f>IF(OR(HLOOKUP(M$2+$A130,Sheet2!BY:NL,$B130,0),HLOOKUP(M$2+$A130,Sheet2!BY:NL,$B130,0)&lt;&gt;""),HLOOKUP(M$2+$A130,Sheet2!BY:NL,$B130,0),"")</f>
        <v>11525</v>
      </c>
      <c r="N130" t="str">
        <f>IF(OR(HLOOKUP(N$2+$A130,Sheet2!BZ:NM,$B130,0),HLOOKUP(N$2+$A130,Sheet2!BZ:NM,$B130,0)&lt;&gt;""),HLOOKUP(N$2+$A130,Sheet2!BZ:NM,$B130,0),"")</f>
        <v/>
      </c>
      <c r="O130">
        <f>IF(OR(HLOOKUP(O$2+$A130,Sheet2!CA:NN,$B130,0),HLOOKUP(O$2+$A130,Sheet2!CA:NN,$B130,0)&lt;&gt;""),HLOOKUP(O$2+$A130,Sheet2!CA:NN,$B130,0),"")</f>
        <v>56250</v>
      </c>
      <c r="P130">
        <f>IF(OR(HLOOKUP(P$2+$A130,Sheet2!CB:NO,$B130,0),HLOOKUP(P$2+$A130,Sheet2!CB:NO,$B130,0)&lt;&gt;""),HLOOKUP(P$2+$A130,Sheet2!CB:NO,$B130,0),"")</f>
        <v>2210</v>
      </c>
      <c r="Q130">
        <f>IF(OR(HLOOKUP(Q$2+$A130,Sheet2!CC:NO,$B130,0),HLOOKUP(Q$2+$A130,Sheet2!CC:NO,$B130,0)&lt;&gt;""),HLOOKUP(Q$2+$A130,Sheet2!CC:NO,$B130,0),"")</f>
        <v>6</v>
      </c>
    </row>
    <row r="131" spans="1:17" x14ac:dyDescent="0.25">
      <c r="A131" s="64">
        <f t="shared" si="11"/>
        <v>42</v>
      </c>
      <c r="B131" s="64">
        <f t="shared" si="12"/>
        <v>17</v>
      </c>
      <c r="C131" s="64">
        <f t="shared" si="13"/>
        <v>8</v>
      </c>
      <c r="D131" s="64">
        <f t="shared" si="14"/>
        <v>13</v>
      </c>
      <c r="E131" s="64">
        <f t="shared" si="15"/>
        <v>61</v>
      </c>
      <c r="F131" s="64">
        <f t="shared" si="8"/>
        <v>2</v>
      </c>
      <c r="G131" s="64">
        <f t="shared" si="9"/>
        <v>4</v>
      </c>
      <c r="H131" s="64">
        <f t="shared" si="10"/>
        <v>2021</v>
      </c>
      <c r="I131" s="80" t="str">
        <f>IFERROR(VLOOKUP(D131,Sheet2!A:B,2,0),"")</f>
        <v>J20-0851</v>
      </c>
      <c r="J131" s="64" t="str">
        <f>IFERROR(IF(I131&lt;&gt;"",VLOOKUP(I131,Sheet2!B:C,2,0),""),"")</f>
        <v xml:space="preserve">Install Instrument &amp; Electrical </v>
      </c>
      <c r="K131" s="64" t="str">
        <f>IFERROR( IF(I131&lt;&gt;"", HLOOKUP(L$2+$A131,Sheet2!BX:NK,2,0),""),"")</f>
        <v>16-30 April 21</v>
      </c>
      <c r="L131">
        <f>IF(OR(HLOOKUP(L$2+$A131,Sheet2!BX:NK,$B131,0),HLOOKUP(L$2+$A131,Sheet2!BX:NK,$B131,0)&lt;&gt;""),HLOOKUP(L$2+$A131,Sheet2!BX:NK,$B131,0),"")</f>
        <v>30780</v>
      </c>
      <c r="M131">
        <f>IF(OR(HLOOKUP(M$2+$A131,Sheet2!BY:NL,$B131,0),HLOOKUP(M$2+$A131,Sheet2!BY:NL,$B131,0)&lt;&gt;""),HLOOKUP(M$2+$A131,Sheet2!BY:NL,$B131,0),"")</f>
        <v>13765</v>
      </c>
      <c r="N131" t="str">
        <f>IF(OR(HLOOKUP(N$2+$A131,Sheet2!BZ:NM,$B131,0),HLOOKUP(N$2+$A131,Sheet2!BZ:NM,$B131,0)&lt;&gt;""),HLOOKUP(N$2+$A131,Sheet2!BZ:NM,$B131,0),"")</f>
        <v/>
      </c>
      <c r="O131" t="str">
        <f>IF(OR(HLOOKUP(O$2+$A131,Sheet2!CA:NN,$B131,0),HLOOKUP(O$2+$A131,Sheet2!CA:NN,$B131,0)&lt;&gt;""),HLOOKUP(O$2+$A131,Sheet2!CA:NN,$B131,0),"")</f>
        <v/>
      </c>
      <c r="P131">
        <f>IF(OR(HLOOKUP(P$2+$A131,Sheet2!CB:NO,$B131,0),HLOOKUP(P$2+$A131,Sheet2!CB:NO,$B131,0)&lt;&gt;""),HLOOKUP(P$2+$A131,Sheet2!CB:NO,$B131,0),"")</f>
        <v>707</v>
      </c>
      <c r="Q131" t="str">
        <f>IF(OR(HLOOKUP(Q$2+$A131,Sheet2!CC:NO,$B131,0),HLOOKUP(Q$2+$A131,Sheet2!CC:NO,$B131,0)&lt;&gt;""),HLOOKUP(Q$2+$A131,Sheet2!CC:NO,$B131,0),"")</f>
        <v/>
      </c>
    </row>
    <row r="132" spans="1:17" x14ac:dyDescent="0.25">
      <c r="A132" s="64">
        <f t="shared" si="11"/>
        <v>48</v>
      </c>
      <c r="B132" s="64">
        <f t="shared" si="12"/>
        <v>17</v>
      </c>
      <c r="C132" s="64">
        <f t="shared" si="13"/>
        <v>9</v>
      </c>
      <c r="D132" s="64">
        <f t="shared" si="14"/>
        <v>13</v>
      </c>
      <c r="E132" s="64">
        <f t="shared" si="15"/>
        <v>61</v>
      </c>
      <c r="F132" s="64">
        <f t="shared" si="8"/>
        <v>1</v>
      </c>
      <c r="G132" s="64">
        <f t="shared" si="9"/>
        <v>5</v>
      </c>
      <c r="H132" s="64">
        <f t="shared" si="10"/>
        <v>2021</v>
      </c>
      <c r="I132" s="80" t="str">
        <f>IFERROR(VLOOKUP(D132,Sheet2!A:B,2,0),"")</f>
        <v>J20-0851</v>
      </c>
      <c r="J132" s="64" t="str">
        <f>IFERROR(IF(I132&lt;&gt;"",VLOOKUP(I132,Sheet2!B:C,2,0),""),"")</f>
        <v xml:space="preserve">Install Instrument &amp; Electrical </v>
      </c>
      <c r="K132" s="64" t="str">
        <f>IFERROR( IF(I132&lt;&gt;"", HLOOKUP(L$2+$A132,Sheet2!BX:NK,2,0),""),"")</f>
        <v>1-15 May 21</v>
      </c>
      <c r="L132">
        <f>IF(OR(HLOOKUP(L$2+$A132,Sheet2!BX:NK,$B132,0),HLOOKUP(L$2+$A132,Sheet2!BX:NK,$B132,0)&lt;&gt;""),HLOOKUP(L$2+$A132,Sheet2!BX:NK,$B132,0),"")</f>
        <v>18330</v>
      </c>
      <c r="M132">
        <f>IF(OR(HLOOKUP(M$2+$A132,Sheet2!BY:NL,$B132,0),HLOOKUP(M$2+$A132,Sheet2!BY:NL,$B132,0)&lt;&gt;""),HLOOKUP(M$2+$A132,Sheet2!BY:NL,$B132,0),"")</f>
        <v>12581</v>
      </c>
      <c r="N132">
        <f>IF(OR(HLOOKUP(N$2+$A132,Sheet2!BZ:NM,$B132,0),HLOOKUP(N$2+$A132,Sheet2!BZ:NM,$B132,0)&lt;&gt;""),HLOOKUP(N$2+$A132,Sheet2!BZ:NM,$B132,0),"")</f>
        <v>0</v>
      </c>
      <c r="O132">
        <f>IF(OR(HLOOKUP(O$2+$A132,Sheet2!CA:NN,$B132,0),HLOOKUP(O$2+$A132,Sheet2!CA:NN,$B132,0)&lt;&gt;""),HLOOKUP(O$2+$A132,Sheet2!CA:NN,$B132,0),"")</f>
        <v>0</v>
      </c>
      <c r="P132">
        <f>IF(OR(HLOOKUP(P$2+$A132,Sheet2!CB:NO,$B132,0),HLOOKUP(P$2+$A132,Sheet2!CB:NO,$B132,0)&lt;&gt;""),HLOOKUP(P$2+$A132,Sheet2!CB:NO,$B132,0),"")</f>
        <v>0</v>
      </c>
      <c r="Q132">
        <f>IF(OR(HLOOKUP(Q$2+$A132,Sheet2!CC:NO,$B132,0),HLOOKUP(Q$2+$A132,Sheet2!CC:NO,$B132,0)&lt;&gt;""),HLOOKUP(Q$2+$A132,Sheet2!CC:NO,$B132,0),"")</f>
        <v>0</v>
      </c>
    </row>
    <row r="133" spans="1:17" x14ac:dyDescent="0.25">
      <c r="A133" s="64">
        <f t="shared" si="11"/>
        <v>54</v>
      </c>
      <c r="B133" s="64">
        <f t="shared" si="12"/>
        <v>17</v>
      </c>
      <c r="C133" s="64">
        <f t="shared" si="13"/>
        <v>10</v>
      </c>
      <c r="D133" s="64">
        <f t="shared" si="14"/>
        <v>13</v>
      </c>
      <c r="E133" s="64">
        <f t="shared" si="15"/>
        <v>61</v>
      </c>
      <c r="F133" s="64">
        <f t="shared" ref="F133:F196" si="16">IFERROR(IF(I133&lt;&gt;"",IF(LEFT(K133,2)="1-",1,2),""),"")</f>
        <v>2</v>
      </c>
      <c r="G133" s="64">
        <f t="shared" ref="G133:G196" si="17">IFERROR(IF(I133&lt;&gt;"",MONTH( RIGHT(K133,LEN(K133)-FIND("-",K133))),""),"")</f>
        <v>5</v>
      </c>
      <c r="H133" s="64">
        <f t="shared" ref="H133:H196" si="18">IFERROR(IF(I133&lt;&gt;"",YEAR( RIGHT(K133,LEN(K133)-FIND("-",K133))),""),"")</f>
        <v>2021</v>
      </c>
      <c r="I133" s="80" t="str">
        <f>IFERROR(VLOOKUP(D133,Sheet2!A:B,2,0),"")</f>
        <v>J20-0851</v>
      </c>
      <c r="J133" s="64" t="str">
        <f>IFERROR(IF(I133&lt;&gt;"",VLOOKUP(I133,Sheet2!B:C,2,0),""),"")</f>
        <v xml:space="preserve">Install Instrument &amp; Electrical </v>
      </c>
      <c r="K133" s="64" t="str">
        <f>IFERROR( IF(I133&lt;&gt;"", HLOOKUP(L$2+$A133,Sheet2!BX:NK,2,0),""),"")</f>
        <v>16-31 May 21</v>
      </c>
      <c r="L133" t="str">
        <f>IF(OR(HLOOKUP(L$2+$A133,Sheet2!BX:NK,$B133,0),HLOOKUP(L$2+$A133,Sheet2!BX:NK,$B133,0)&lt;&gt;""),HLOOKUP(L$2+$A133,Sheet2!BX:NK,$B133,0),"")</f>
        <v/>
      </c>
      <c r="M133" t="str">
        <f>IF(OR(HLOOKUP(M$2+$A133,Sheet2!BY:NL,$B133,0),HLOOKUP(M$2+$A133,Sheet2!BY:NL,$B133,0)&lt;&gt;""),HLOOKUP(M$2+$A133,Sheet2!BY:NL,$B133,0),"")</f>
        <v/>
      </c>
      <c r="N133" t="str">
        <f>IF(OR(HLOOKUP(N$2+$A133,Sheet2!BZ:NM,$B133,0),HLOOKUP(N$2+$A133,Sheet2!BZ:NM,$B133,0)&lt;&gt;""),HLOOKUP(N$2+$A133,Sheet2!BZ:NM,$B133,0),"")</f>
        <v/>
      </c>
      <c r="O133" t="str">
        <f>IF(OR(HLOOKUP(O$2+$A133,Sheet2!CA:NN,$B133,0),HLOOKUP(O$2+$A133,Sheet2!CA:NN,$B133,0)&lt;&gt;""),HLOOKUP(O$2+$A133,Sheet2!CA:NN,$B133,0),"")</f>
        <v/>
      </c>
      <c r="P133" t="str">
        <f>IF(OR(HLOOKUP(P$2+$A133,Sheet2!CB:NO,$B133,0),HLOOKUP(P$2+$A133,Sheet2!CB:NO,$B133,0)&lt;&gt;""),HLOOKUP(P$2+$A133,Sheet2!CB:NO,$B133,0),"")</f>
        <v/>
      </c>
      <c r="Q133" t="str">
        <f>IF(OR(HLOOKUP(Q$2+$A133,Sheet2!CC:NO,$B133,0),HLOOKUP(Q$2+$A133,Sheet2!CC:NO,$B133,0)&lt;&gt;""),HLOOKUP(Q$2+$A133,Sheet2!CC:NO,$B133,0),"")</f>
        <v/>
      </c>
    </row>
    <row r="134" spans="1:17" x14ac:dyDescent="0.25">
      <c r="A134" s="64">
        <f t="shared" ref="A134:A197" si="19">IF(C134&lt;&gt;1,A133+6,0)</f>
        <v>0</v>
      </c>
      <c r="B134" s="64">
        <f t="shared" ref="B134:B197" si="20">IF(C134&lt;&gt;1,B133,B133+1)</f>
        <v>18</v>
      </c>
      <c r="C134" s="64">
        <f t="shared" ref="C134:C197" si="21">IF($C$3-C133=0,1,C133+1)</f>
        <v>1</v>
      </c>
      <c r="D134" s="64">
        <f t="shared" ref="D134:D197" si="22">IF(C134=1,D133+1,D133)</f>
        <v>14</v>
      </c>
      <c r="E134" s="64">
        <f t="shared" ref="E134:E197" si="23">IF(D134&lt;&gt;D133,E133+5,E133)</f>
        <v>66</v>
      </c>
      <c r="F134" s="64">
        <f t="shared" si="16"/>
        <v>1</v>
      </c>
      <c r="G134" s="64">
        <f t="shared" si="17"/>
        <v>1</v>
      </c>
      <c r="H134" s="64">
        <f t="shared" si="18"/>
        <v>2021</v>
      </c>
      <c r="I134" s="80" t="str">
        <f>IFERROR(VLOOKUP(D134,Sheet2!A:B,2,0),"")</f>
        <v>J20-0864 OR 17</v>
      </c>
      <c r="J134" s="64" t="str">
        <f>IFERROR(IF(I134&lt;&gt;"",VLOOKUP(I134,Sheet2!B:C,2,0),""),"")</f>
        <v>The MRT Orange Line (East Section)Station 17</v>
      </c>
      <c r="K134" s="64" t="str">
        <f>IFERROR( IF(I134&lt;&gt;"", HLOOKUP(L$2+$A134,Sheet2!BX:NK,2,0),""),"")</f>
        <v>1-15 Jan 21</v>
      </c>
      <c r="L134">
        <f>IF(OR(HLOOKUP(L$2+$A134,Sheet2!BX:NK,$B134,0),HLOOKUP(L$2+$A134,Sheet2!BX:NK,$B134,0)&lt;&gt;""),HLOOKUP(L$2+$A134,Sheet2!BX:NK,$B134,0),"")</f>
        <v>241350</v>
      </c>
      <c r="M134">
        <f>IF(OR(HLOOKUP(M$2+$A134,Sheet2!BY:NL,$B134,0),HLOOKUP(M$2+$A134,Sheet2!BY:NL,$B134,0)&lt;&gt;""),HLOOKUP(M$2+$A134,Sheet2!BY:NL,$B134,0),"")</f>
        <v>94725</v>
      </c>
      <c r="N134">
        <f>IF(OR(HLOOKUP(N$2+$A134,Sheet2!BZ:NM,$B134,0),HLOOKUP(N$2+$A134,Sheet2!BZ:NM,$B134,0)&lt;&gt;""),HLOOKUP(N$2+$A134,Sheet2!BZ:NM,$B134,0),"")</f>
        <v>29680</v>
      </c>
      <c r="O134" t="str">
        <f>IF(OR(HLOOKUP(O$2+$A134,Sheet2!CA:NN,$B134,0),HLOOKUP(O$2+$A134,Sheet2!CA:NN,$B134,0)&lt;&gt;""),HLOOKUP(O$2+$A134,Sheet2!CA:NN,$B134,0),"")</f>
        <v/>
      </c>
      <c r="P134">
        <f>IF(OR(HLOOKUP(P$2+$A134,Sheet2!CB:NO,$B134,0),HLOOKUP(P$2+$A134,Sheet2!CB:NO,$B134,0)&lt;&gt;""),HLOOKUP(P$2+$A134,Sheet2!CB:NO,$B134,0),"")</f>
        <v>7248</v>
      </c>
      <c r="Q134">
        <f>IF(OR(HLOOKUP(Q$2+$A134,Sheet2!CC:NO,$B134,0),HLOOKUP(Q$2+$A134,Sheet2!CC:NO,$B134,0)&lt;&gt;""),HLOOKUP(Q$2+$A134,Sheet2!CC:NO,$B134,0),"")</f>
        <v>40</v>
      </c>
    </row>
    <row r="135" spans="1:17" x14ac:dyDescent="0.25">
      <c r="A135" s="64">
        <f t="shared" si="19"/>
        <v>6</v>
      </c>
      <c r="B135" s="64">
        <f t="shared" si="20"/>
        <v>18</v>
      </c>
      <c r="C135" s="64">
        <f t="shared" si="21"/>
        <v>2</v>
      </c>
      <c r="D135" s="64">
        <f t="shared" si="22"/>
        <v>14</v>
      </c>
      <c r="E135" s="64">
        <f t="shared" si="23"/>
        <v>66</v>
      </c>
      <c r="F135" s="64">
        <f t="shared" si="16"/>
        <v>2</v>
      </c>
      <c r="G135" s="64">
        <f t="shared" si="17"/>
        <v>1</v>
      </c>
      <c r="H135" s="64">
        <f t="shared" si="18"/>
        <v>2021</v>
      </c>
      <c r="I135" s="80" t="str">
        <f>IFERROR(VLOOKUP(D135,Sheet2!A:B,2,0),"")</f>
        <v>J20-0864 OR 17</v>
      </c>
      <c r="J135" s="64" t="str">
        <f>IFERROR(IF(I135&lt;&gt;"",VLOOKUP(I135,Sheet2!B:C,2,0),""),"")</f>
        <v>The MRT Orange Line (East Section)Station 17</v>
      </c>
      <c r="K135" s="64" t="str">
        <f>IFERROR( IF(I135&lt;&gt;"", HLOOKUP(L$2+$A135,Sheet2!BX:NK,2,0),""),"")</f>
        <v>16-31 Jan 21</v>
      </c>
      <c r="L135">
        <f>IF(OR(HLOOKUP(L$2+$A135,Sheet2!BX:NK,$B135,0),HLOOKUP(L$2+$A135,Sheet2!BX:NK,$B135,0)&lt;&gt;""),HLOOKUP(L$2+$A135,Sheet2!BX:NK,$B135,0),"")</f>
        <v>332150</v>
      </c>
      <c r="M135">
        <f>IF(OR(HLOOKUP(M$2+$A135,Sheet2!BY:NL,$B135,0),HLOOKUP(M$2+$A135,Sheet2!BY:NL,$B135,0)&lt;&gt;""),HLOOKUP(M$2+$A135,Sheet2!BY:NL,$B135,0),"")</f>
        <v>228205</v>
      </c>
      <c r="N135">
        <f>IF(OR(HLOOKUP(N$2+$A135,Sheet2!BZ:NM,$B135,0),HLOOKUP(N$2+$A135,Sheet2!BZ:NM,$B135,0)&lt;&gt;""),HLOOKUP(N$2+$A135,Sheet2!BZ:NM,$B135,0),"")</f>
        <v>46100</v>
      </c>
      <c r="O135" t="str">
        <f>IF(OR(HLOOKUP(O$2+$A135,Sheet2!CA:NN,$B135,0),HLOOKUP(O$2+$A135,Sheet2!CA:NN,$B135,0)&lt;&gt;""),HLOOKUP(O$2+$A135,Sheet2!CA:NN,$B135,0),"")</f>
        <v/>
      </c>
      <c r="P135">
        <f>IF(OR(HLOOKUP(P$2+$A135,Sheet2!CB:NO,$B135,0),HLOOKUP(P$2+$A135,Sheet2!CB:NO,$B135,0)&lt;&gt;""),HLOOKUP(P$2+$A135,Sheet2!CB:NO,$B135,0),"")</f>
        <v>7969</v>
      </c>
      <c r="Q135">
        <f>IF(OR(HLOOKUP(Q$2+$A135,Sheet2!CC:NO,$B135,0),HLOOKUP(Q$2+$A135,Sheet2!CC:NO,$B135,0)&lt;&gt;""),HLOOKUP(Q$2+$A135,Sheet2!CC:NO,$B135,0),"")</f>
        <v>40</v>
      </c>
    </row>
    <row r="136" spans="1:17" x14ac:dyDescent="0.25">
      <c r="A136" s="64">
        <f t="shared" si="19"/>
        <v>12</v>
      </c>
      <c r="B136" s="64">
        <f t="shared" si="20"/>
        <v>18</v>
      </c>
      <c r="C136" s="64">
        <f t="shared" si="21"/>
        <v>3</v>
      </c>
      <c r="D136" s="64">
        <f t="shared" si="22"/>
        <v>14</v>
      </c>
      <c r="E136" s="64">
        <f t="shared" si="23"/>
        <v>66</v>
      </c>
      <c r="F136" s="64">
        <f t="shared" si="16"/>
        <v>1</v>
      </c>
      <c r="G136" s="64">
        <f t="shared" si="17"/>
        <v>2</v>
      </c>
      <c r="H136" s="64">
        <f t="shared" si="18"/>
        <v>2021</v>
      </c>
      <c r="I136" s="80" t="str">
        <f>IFERROR(VLOOKUP(D136,Sheet2!A:B,2,0),"")</f>
        <v>J20-0864 OR 17</v>
      </c>
      <c r="J136" s="64" t="str">
        <f>IFERROR(IF(I136&lt;&gt;"",VLOOKUP(I136,Sheet2!B:C,2,0),""),"")</f>
        <v>The MRT Orange Line (East Section)Station 17</v>
      </c>
      <c r="K136" s="64" t="str">
        <f>IFERROR( IF(I136&lt;&gt;"", HLOOKUP(L$2+$A136,Sheet2!BX:NK,2,0),""),"")</f>
        <v>1-15 Feb 21</v>
      </c>
      <c r="L136">
        <f>IF(OR(HLOOKUP(L$2+$A136,Sheet2!BX:NK,$B136,0),HLOOKUP(L$2+$A136,Sheet2!BX:NK,$B136,0)&lt;&gt;""),HLOOKUP(L$2+$A136,Sheet2!BX:NK,$B136,0),"")</f>
        <v>314057</v>
      </c>
      <c r="M136">
        <f>IF(OR(HLOOKUP(M$2+$A136,Sheet2!BY:NL,$B136,0),HLOOKUP(M$2+$A136,Sheet2!BY:NL,$B136,0)&lt;&gt;""),HLOOKUP(M$2+$A136,Sheet2!BY:NL,$B136,0),"")</f>
        <v>167369</v>
      </c>
      <c r="N136">
        <f>IF(OR(HLOOKUP(N$2+$A136,Sheet2!BZ:NM,$B136,0),HLOOKUP(N$2+$A136,Sheet2!BZ:NM,$B136,0)&lt;&gt;""),HLOOKUP(N$2+$A136,Sheet2!BZ:NM,$B136,0),"")</f>
        <v>42490</v>
      </c>
      <c r="O136" t="str">
        <f>IF(OR(HLOOKUP(O$2+$A136,Sheet2!CA:NN,$B136,0),HLOOKUP(O$2+$A136,Sheet2!CA:NN,$B136,0)&lt;&gt;""),HLOOKUP(O$2+$A136,Sheet2!CA:NN,$B136,0),"")</f>
        <v/>
      </c>
      <c r="P136">
        <f>IF(OR(HLOOKUP(P$2+$A136,Sheet2!CB:NO,$B136,0),HLOOKUP(P$2+$A136,Sheet2!CB:NO,$B136,0)&lt;&gt;""),HLOOKUP(P$2+$A136,Sheet2!CB:NO,$B136,0),"")</f>
        <v>1690</v>
      </c>
      <c r="Q136">
        <f>IF(OR(HLOOKUP(Q$2+$A136,Sheet2!CC:NO,$B136,0),HLOOKUP(Q$2+$A136,Sheet2!CC:NO,$B136,0)&lt;&gt;""),HLOOKUP(Q$2+$A136,Sheet2!CC:NO,$B136,0),"")</f>
        <v>50</v>
      </c>
    </row>
    <row r="137" spans="1:17" x14ac:dyDescent="0.25">
      <c r="A137" s="64">
        <f t="shared" si="19"/>
        <v>18</v>
      </c>
      <c r="B137" s="64">
        <f t="shared" si="20"/>
        <v>18</v>
      </c>
      <c r="C137" s="64">
        <f t="shared" si="21"/>
        <v>4</v>
      </c>
      <c r="D137" s="64">
        <f t="shared" si="22"/>
        <v>14</v>
      </c>
      <c r="E137" s="64">
        <f t="shared" si="23"/>
        <v>66</v>
      </c>
      <c r="F137" s="64">
        <f t="shared" si="16"/>
        <v>2</v>
      </c>
      <c r="G137" s="64">
        <f t="shared" si="17"/>
        <v>2</v>
      </c>
      <c r="H137" s="64">
        <f t="shared" si="18"/>
        <v>2021</v>
      </c>
      <c r="I137" s="80" t="str">
        <f>IFERROR(VLOOKUP(D137,Sheet2!A:B,2,0),"")</f>
        <v>J20-0864 OR 17</v>
      </c>
      <c r="J137" s="64" t="str">
        <f>IFERROR(IF(I137&lt;&gt;"",VLOOKUP(I137,Sheet2!B:C,2,0),""),"")</f>
        <v>The MRT Orange Line (East Section)Station 17</v>
      </c>
      <c r="K137" s="64" t="str">
        <f>IFERROR( IF(I137&lt;&gt;"", HLOOKUP(L$2+$A137,Sheet2!BX:NK,2,0),""),"")</f>
        <v>16-28 Feb 21</v>
      </c>
      <c r="L137">
        <f>IF(OR(HLOOKUP(L$2+$A137,Sheet2!BX:NK,$B137,0),HLOOKUP(L$2+$A137,Sheet2!BX:NK,$B137,0)&lt;&gt;""),HLOOKUP(L$2+$A137,Sheet2!BX:NK,$B137,0),"")</f>
        <v>358917</v>
      </c>
      <c r="M137">
        <f>IF(OR(HLOOKUP(M$2+$A137,Sheet2!BY:NL,$B137,0),HLOOKUP(M$2+$A137,Sheet2!BY:NL,$B137,0)&lt;&gt;""),HLOOKUP(M$2+$A137,Sheet2!BY:NL,$B137,0),"")</f>
        <v>208034</v>
      </c>
      <c r="N137">
        <f>IF(OR(HLOOKUP(N$2+$A137,Sheet2!BZ:NM,$B137,0),HLOOKUP(N$2+$A137,Sheet2!BZ:NM,$B137,0)&lt;&gt;""),HLOOKUP(N$2+$A137,Sheet2!BZ:NM,$B137,0),"")</f>
        <v>47080</v>
      </c>
      <c r="O137" t="str">
        <f>IF(OR(HLOOKUP(O$2+$A137,Sheet2!CA:NN,$B137,0),HLOOKUP(O$2+$A137,Sheet2!CA:NN,$B137,0)&lt;&gt;""),HLOOKUP(O$2+$A137,Sheet2!CA:NN,$B137,0),"")</f>
        <v/>
      </c>
      <c r="P137">
        <f>IF(OR(HLOOKUP(P$2+$A137,Sheet2!CB:NO,$B137,0),HLOOKUP(P$2+$A137,Sheet2!CB:NO,$B137,0)&lt;&gt;""),HLOOKUP(P$2+$A137,Sheet2!CB:NO,$B137,0),"")</f>
        <v>1365</v>
      </c>
      <c r="Q137">
        <f>IF(OR(HLOOKUP(Q$2+$A137,Sheet2!CC:NO,$B137,0),HLOOKUP(Q$2+$A137,Sheet2!CC:NO,$B137,0)&lt;&gt;""),HLOOKUP(Q$2+$A137,Sheet2!CC:NO,$B137,0),"")</f>
        <v>52</v>
      </c>
    </row>
    <row r="138" spans="1:17" x14ac:dyDescent="0.25">
      <c r="A138" s="64">
        <f t="shared" si="19"/>
        <v>24</v>
      </c>
      <c r="B138" s="64">
        <f t="shared" si="20"/>
        <v>18</v>
      </c>
      <c r="C138" s="64">
        <f t="shared" si="21"/>
        <v>5</v>
      </c>
      <c r="D138" s="64">
        <f t="shared" si="22"/>
        <v>14</v>
      </c>
      <c r="E138" s="64">
        <f t="shared" si="23"/>
        <v>66</v>
      </c>
      <c r="F138" s="64">
        <f t="shared" si="16"/>
        <v>1</v>
      </c>
      <c r="G138" s="64">
        <f t="shared" si="17"/>
        <v>3</v>
      </c>
      <c r="H138" s="64">
        <f t="shared" si="18"/>
        <v>2021</v>
      </c>
      <c r="I138" s="80" t="str">
        <f>IFERROR(VLOOKUP(D138,Sheet2!A:B,2,0),"")</f>
        <v>J20-0864 OR 17</v>
      </c>
      <c r="J138" s="64" t="str">
        <f>IFERROR(IF(I138&lt;&gt;"",VLOOKUP(I138,Sheet2!B:C,2,0),""),"")</f>
        <v>The MRT Orange Line (East Section)Station 17</v>
      </c>
      <c r="K138" s="64" t="str">
        <f>IFERROR( IF(I138&lt;&gt;"", HLOOKUP(L$2+$A138,Sheet2!BX:NK,2,0),""),"")</f>
        <v>1-15 Mar 2021</v>
      </c>
      <c r="L138">
        <f>IF(OR(HLOOKUP(L$2+$A138,Sheet2!BX:NK,$B138,0),HLOOKUP(L$2+$A138,Sheet2!BX:NK,$B138,0)&lt;&gt;""),HLOOKUP(L$2+$A138,Sheet2!BX:NK,$B138,0),"")</f>
        <v>392128</v>
      </c>
      <c r="M138">
        <f>IF(OR(HLOOKUP(M$2+$A138,Sheet2!BY:NL,$B138,0),HLOOKUP(M$2+$A138,Sheet2!BY:NL,$B138,0)&lt;&gt;""),HLOOKUP(M$2+$A138,Sheet2!BY:NL,$B138,0),"")</f>
        <v>251809</v>
      </c>
      <c r="N138">
        <f>IF(OR(HLOOKUP(N$2+$A138,Sheet2!BZ:NM,$B138,0),HLOOKUP(N$2+$A138,Sheet2!BZ:NM,$B138,0)&lt;&gt;""),HLOOKUP(N$2+$A138,Sheet2!BZ:NM,$B138,0),"")</f>
        <v>54810</v>
      </c>
      <c r="O138">
        <f>IF(OR(HLOOKUP(O$2+$A138,Sheet2!CA:NN,$B138,0),HLOOKUP(O$2+$A138,Sheet2!CA:NN,$B138,0)&lt;&gt;""),HLOOKUP(O$2+$A138,Sheet2!CA:NN,$B138,0),"")</f>
        <v>17600</v>
      </c>
      <c r="P138">
        <f>IF(OR(HLOOKUP(P$2+$A138,Sheet2!CB:NO,$B138,0),HLOOKUP(P$2+$A138,Sheet2!CB:NO,$B138,0)&lt;&gt;""),HLOOKUP(P$2+$A138,Sheet2!CB:NO,$B138,0),"")</f>
        <v>1971</v>
      </c>
      <c r="Q138">
        <f>IF(OR(HLOOKUP(Q$2+$A138,Sheet2!CC:NO,$B138,0),HLOOKUP(Q$2+$A138,Sheet2!CC:NO,$B138,0)&lt;&gt;""),HLOOKUP(Q$2+$A138,Sheet2!CC:NO,$B138,0),"")</f>
        <v>61</v>
      </c>
    </row>
    <row r="139" spans="1:17" x14ac:dyDescent="0.25">
      <c r="A139" s="64">
        <f t="shared" si="19"/>
        <v>30</v>
      </c>
      <c r="B139" s="64">
        <f t="shared" si="20"/>
        <v>18</v>
      </c>
      <c r="C139" s="64">
        <f t="shared" si="21"/>
        <v>6</v>
      </c>
      <c r="D139" s="64">
        <f t="shared" si="22"/>
        <v>14</v>
      </c>
      <c r="E139" s="64">
        <f t="shared" si="23"/>
        <v>66</v>
      </c>
      <c r="F139" s="64">
        <f t="shared" si="16"/>
        <v>2</v>
      </c>
      <c r="G139" s="64">
        <f t="shared" si="17"/>
        <v>3</v>
      </c>
      <c r="H139" s="64">
        <f t="shared" si="18"/>
        <v>2021</v>
      </c>
      <c r="I139" s="80" t="str">
        <f>IFERROR(VLOOKUP(D139,Sheet2!A:B,2,0),"")</f>
        <v>J20-0864 OR 17</v>
      </c>
      <c r="J139" s="64" t="str">
        <f>IFERROR(IF(I139&lt;&gt;"",VLOOKUP(I139,Sheet2!B:C,2,0),""),"")</f>
        <v>The MRT Orange Line (East Section)Station 17</v>
      </c>
      <c r="K139" s="64" t="str">
        <f>IFERROR( IF(I139&lt;&gt;"", HLOOKUP(L$2+$A139,Sheet2!BX:NK,2,0),""),"")</f>
        <v>16-31 Mar 21</v>
      </c>
      <c r="L139">
        <f>IF(OR(HLOOKUP(L$2+$A139,Sheet2!BX:NK,$B139,0),HLOOKUP(L$2+$A139,Sheet2!BX:NK,$B139,0)&lt;&gt;""),HLOOKUP(L$2+$A139,Sheet2!BX:NK,$B139,0),"")</f>
        <v>511169</v>
      </c>
      <c r="M139">
        <f>IF(OR(HLOOKUP(M$2+$A139,Sheet2!BY:NL,$B139,0),HLOOKUP(M$2+$A139,Sheet2!BY:NL,$B139,0)&lt;&gt;""),HLOOKUP(M$2+$A139,Sheet2!BY:NL,$B139,0),"")</f>
        <v>236115</v>
      </c>
      <c r="N139">
        <f>IF(OR(HLOOKUP(N$2+$A139,Sheet2!BZ:NM,$B139,0),HLOOKUP(N$2+$A139,Sheet2!BZ:NM,$B139,0)&lt;&gt;""),HLOOKUP(N$2+$A139,Sheet2!BZ:NM,$B139,0),"")</f>
        <v>67760</v>
      </c>
      <c r="O139" t="str">
        <f>IF(OR(HLOOKUP(O$2+$A139,Sheet2!CA:NN,$B139,0),HLOOKUP(O$2+$A139,Sheet2!CA:NN,$B139,0)&lt;&gt;""),HLOOKUP(O$2+$A139,Sheet2!CA:NN,$B139,0),"")</f>
        <v/>
      </c>
      <c r="P139">
        <f>IF(OR(HLOOKUP(P$2+$A139,Sheet2!CB:NO,$B139,0),HLOOKUP(P$2+$A139,Sheet2!CB:NO,$B139,0)&lt;&gt;""),HLOOKUP(P$2+$A139,Sheet2!CB:NO,$B139,0),"")</f>
        <v>2066</v>
      </c>
      <c r="Q139">
        <f>IF(OR(HLOOKUP(Q$2+$A139,Sheet2!CC:NO,$B139,0),HLOOKUP(Q$2+$A139,Sheet2!CC:NO,$B139,0)&lt;&gt;""),HLOOKUP(Q$2+$A139,Sheet2!CC:NO,$B139,0),"")</f>
        <v>63</v>
      </c>
    </row>
    <row r="140" spans="1:17" x14ac:dyDescent="0.25">
      <c r="A140" s="64">
        <f t="shared" si="19"/>
        <v>36</v>
      </c>
      <c r="B140" s="64">
        <f t="shared" si="20"/>
        <v>18</v>
      </c>
      <c r="C140" s="64">
        <f t="shared" si="21"/>
        <v>7</v>
      </c>
      <c r="D140" s="64">
        <f t="shared" si="22"/>
        <v>14</v>
      </c>
      <c r="E140" s="64">
        <f t="shared" si="23"/>
        <v>66</v>
      </c>
      <c r="F140" s="64">
        <f t="shared" si="16"/>
        <v>1</v>
      </c>
      <c r="G140" s="64">
        <f t="shared" si="17"/>
        <v>4</v>
      </c>
      <c r="H140" s="64">
        <f t="shared" si="18"/>
        <v>2021</v>
      </c>
      <c r="I140" s="80" t="str">
        <f>IFERROR(VLOOKUP(D140,Sheet2!A:B,2,0),"")</f>
        <v>J20-0864 OR 17</v>
      </c>
      <c r="J140" s="64" t="str">
        <f>IFERROR(IF(I140&lt;&gt;"",VLOOKUP(I140,Sheet2!B:C,2,0),""),"")</f>
        <v>The MRT Orange Line (East Section)Station 17</v>
      </c>
      <c r="K140" s="64" t="str">
        <f>IFERROR( IF(I140&lt;&gt;"", HLOOKUP(L$2+$A140,Sheet2!BX:NK,2,0),""),"")</f>
        <v>1-15 April 21</v>
      </c>
      <c r="L140">
        <f>IF(OR(HLOOKUP(L$2+$A140,Sheet2!BX:NK,$B140,0),HLOOKUP(L$2+$A140,Sheet2!BX:NK,$B140,0)&lt;&gt;""),HLOOKUP(L$2+$A140,Sheet2!BX:NK,$B140,0),"")</f>
        <v>451768</v>
      </c>
      <c r="M140">
        <f>IF(OR(HLOOKUP(M$2+$A140,Sheet2!BY:NL,$B140,0),HLOOKUP(M$2+$A140,Sheet2!BY:NL,$B140,0)&lt;&gt;""),HLOOKUP(M$2+$A140,Sheet2!BY:NL,$B140,0),"")</f>
        <v>69756</v>
      </c>
      <c r="N140">
        <f>IF(OR(HLOOKUP(N$2+$A140,Sheet2!BZ:NM,$B140,0),HLOOKUP(N$2+$A140,Sheet2!BZ:NM,$B140,0)&lt;&gt;""),HLOOKUP(N$2+$A140,Sheet2!BZ:NM,$B140,0),"")</f>
        <v>62370</v>
      </c>
      <c r="O140" t="str">
        <f>IF(OR(HLOOKUP(O$2+$A140,Sheet2!CA:NN,$B140,0),HLOOKUP(O$2+$A140,Sheet2!CA:NN,$B140,0)&lt;&gt;""),HLOOKUP(O$2+$A140,Sheet2!CA:NN,$B140,0),"")</f>
        <v/>
      </c>
      <c r="P140">
        <f>IF(OR(HLOOKUP(P$2+$A140,Sheet2!CB:NO,$B140,0),HLOOKUP(P$2+$A140,Sheet2!CB:NO,$B140,0)&lt;&gt;""),HLOOKUP(P$2+$A140,Sheet2!CB:NO,$B140,0),"")</f>
        <v>22539</v>
      </c>
      <c r="Q140">
        <f>IF(OR(HLOOKUP(Q$2+$A140,Sheet2!CC:NO,$B140,0),HLOOKUP(Q$2+$A140,Sheet2!CC:NO,$B140,0)&lt;&gt;""),HLOOKUP(Q$2+$A140,Sheet2!CC:NO,$B140,0),"")</f>
        <v>63</v>
      </c>
    </row>
    <row r="141" spans="1:17" x14ac:dyDescent="0.25">
      <c r="A141" s="64">
        <f t="shared" si="19"/>
        <v>42</v>
      </c>
      <c r="B141" s="64">
        <f t="shared" si="20"/>
        <v>18</v>
      </c>
      <c r="C141" s="64">
        <f t="shared" si="21"/>
        <v>8</v>
      </c>
      <c r="D141" s="64">
        <f t="shared" si="22"/>
        <v>14</v>
      </c>
      <c r="E141" s="64">
        <f t="shared" si="23"/>
        <v>66</v>
      </c>
      <c r="F141" s="64">
        <f t="shared" si="16"/>
        <v>2</v>
      </c>
      <c r="G141" s="64">
        <f t="shared" si="17"/>
        <v>4</v>
      </c>
      <c r="H141" s="64">
        <f t="shared" si="18"/>
        <v>2021</v>
      </c>
      <c r="I141" s="80" t="str">
        <f>IFERROR(VLOOKUP(D141,Sheet2!A:B,2,0),"")</f>
        <v>J20-0864 OR 17</v>
      </c>
      <c r="J141" s="64" t="str">
        <f>IFERROR(IF(I141&lt;&gt;"",VLOOKUP(I141,Sheet2!B:C,2,0),""),"")</f>
        <v>The MRT Orange Line (East Section)Station 17</v>
      </c>
      <c r="K141" s="64" t="str">
        <f>IFERROR( IF(I141&lt;&gt;"", HLOOKUP(L$2+$A141,Sheet2!BX:NK,2,0),""),"")</f>
        <v>16-30 April 21</v>
      </c>
      <c r="L141">
        <f>IF(OR(HLOOKUP(L$2+$A141,Sheet2!BX:NK,$B141,0),HLOOKUP(L$2+$A141,Sheet2!BX:NK,$B141,0)&lt;&gt;""),HLOOKUP(L$2+$A141,Sheet2!BX:NK,$B141,0),"")</f>
        <v>440698</v>
      </c>
      <c r="M141">
        <f>IF(OR(HLOOKUP(M$2+$A141,Sheet2!BY:NL,$B141,0),HLOOKUP(M$2+$A141,Sheet2!BY:NL,$B141,0)&lt;&gt;""),HLOOKUP(M$2+$A141,Sheet2!BY:NL,$B141,0),"")</f>
        <v>77385</v>
      </c>
      <c r="N141">
        <f>IF(OR(HLOOKUP(N$2+$A141,Sheet2!BZ:NM,$B141,0),HLOOKUP(N$2+$A141,Sheet2!BZ:NM,$B141,0)&lt;&gt;""),HLOOKUP(N$2+$A141,Sheet2!BZ:NM,$B141,0),"")</f>
        <v>54360</v>
      </c>
      <c r="O141" t="str">
        <f>IF(OR(HLOOKUP(O$2+$A141,Sheet2!CA:NN,$B141,0),HLOOKUP(O$2+$A141,Sheet2!CA:NN,$B141,0)&lt;&gt;""),HLOOKUP(O$2+$A141,Sheet2!CA:NN,$B141,0),"")</f>
        <v/>
      </c>
      <c r="P141">
        <f>IF(OR(HLOOKUP(P$2+$A141,Sheet2!CB:NO,$B141,0),HLOOKUP(P$2+$A141,Sheet2!CB:NO,$B141,0)&lt;&gt;""),HLOOKUP(P$2+$A141,Sheet2!CB:NO,$B141,0),"")</f>
        <v>18348</v>
      </c>
      <c r="Q141">
        <f>IF(OR(HLOOKUP(Q$2+$A141,Sheet2!CC:NO,$B141,0),HLOOKUP(Q$2+$A141,Sheet2!CC:NO,$B141,0)&lt;&gt;""),HLOOKUP(Q$2+$A141,Sheet2!CC:NO,$B141,0),"")</f>
        <v>66</v>
      </c>
    </row>
    <row r="142" spans="1:17" x14ac:dyDescent="0.25">
      <c r="A142" s="64">
        <f t="shared" si="19"/>
        <v>48</v>
      </c>
      <c r="B142" s="64">
        <f t="shared" si="20"/>
        <v>18</v>
      </c>
      <c r="C142" s="64">
        <f t="shared" si="21"/>
        <v>9</v>
      </c>
      <c r="D142" s="64">
        <f t="shared" si="22"/>
        <v>14</v>
      </c>
      <c r="E142" s="64">
        <f t="shared" si="23"/>
        <v>66</v>
      </c>
      <c r="F142" s="64">
        <f t="shared" si="16"/>
        <v>1</v>
      </c>
      <c r="G142" s="64">
        <f t="shared" si="17"/>
        <v>5</v>
      </c>
      <c r="H142" s="64">
        <f t="shared" si="18"/>
        <v>2021</v>
      </c>
      <c r="I142" s="80" t="str">
        <f>IFERROR(VLOOKUP(D142,Sheet2!A:B,2,0),"")</f>
        <v>J20-0864 OR 17</v>
      </c>
      <c r="J142" s="64" t="str">
        <f>IFERROR(IF(I142&lt;&gt;"",VLOOKUP(I142,Sheet2!B:C,2,0),""),"")</f>
        <v>The MRT Orange Line (East Section)Station 17</v>
      </c>
      <c r="K142" s="64" t="str">
        <f>IFERROR( IF(I142&lt;&gt;"", HLOOKUP(L$2+$A142,Sheet2!BX:NK,2,0),""),"")</f>
        <v>1-15 May 21</v>
      </c>
      <c r="L142">
        <f>IF(OR(HLOOKUP(L$2+$A142,Sheet2!BX:NK,$B142,0),HLOOKUP(L$2+$A142,Sheet2!BX:NK,$B142,0)&lt;&gt;""),HLOOKUP(L$2+$A142,Sheet2!BX:NK,$B142,0),"")</f>
        <v>474645</v>
      </c>
      <c r="M142">
        <f>IF(OR(HLOOKUP(M$2+$A142,Sheet2!BY:NL,$B142,0),HLOOKUP(M$2+$A142,Sheet2!BY:NL,$B142,0)&lt;&gt;""),HLOOKUP(M$2+$A142,Sheet2!BY:NL,$B142,0),"")</f>
        <v>94625</v>
      </c>
      <c r="N142">
        <f>IF(OR(HLOOKUP(N$2+$A142,Sheet2!BZ:NM,$B142,0),HLOOKUP(N$2+$A142,Sheet2!BZ:NM,$B142,0)&lt;&gt;""),HLOOKUP(N$2+$A142,Sheet2!BZ:NM,$B142,0),"")</f>
        <v>66220</v>
      </c>
      <c r="O142">
        <f>IF(OR(HLOOKUP(O$2+$A142,Sheet2!CA:NN,$B142,0),HLOOKUP(O$2+$A142,Sheet2!CA:NN,$B142,0)&lt;&gt;""),HLOOKUP(O$2+$A142,Sheet2!CA:NN,$B142,0),"")</f>
        <v>0</v>
      </c>
      <c r="P142">
        <f>IF(OR(HLOOKUP(P$2+$A142,Sheet2!CB:NO,$B142,0),HLOOKUP(P$2+$A142,Sheet2!CB:NO,$B142,0)&lt;&gt;""),HLOOKUP(P$2+$A142,Sheet2!CB:NO,$B142,0),"")</f>
        <v>23745</v>
      </c>
      <c r="Q142">
        <f>IF(OR(HLOOKUP(Q$2+$A142,Sheet2!CC:NO,$B142,0),HLOOKUP(Q$2+$A142,Sheet2!CC:NO,$B142,0)&lt;&gt;""),HLOOKUP(Q$2+$A142,Sheet2!CC:NO,$B142,0),"")</f>
        <v>66</v>
      </c>
    </row>
    <row r="143" spans="1:17" x14ac:dyDescent="0.25">
      <c r="A143" s="64">
        <f t="shared" si="19"/>
        <v>54</v>
      </c>
      <c r="B143" s="64">
        <f t="shared" si="20"/>
        <v>18</v>
      </c>
      <c r="C143" s="64">
        <f t="shared" si="21"/>
        <v>10</v>
      </c>
      <c r="D143" s="64">
        <f t="shared" si="22"/>
        <v>14</v>
      </c>
      <c r="E143" s="64">
        <f t="shared" si="23"/>
        <v>66</v>
      </c>
      <c r="F143" s="64">
        <f t="shared" si="16"/>
        <v>2</v>
      </c>
      <c r="G143" s="64">
        <f t="shared" si="17"/>
        <v>5</v>
      </c>
      <c r="H143" s="64">
        <f t="shared" si="18"/>
        <v>2021</v>
      </c>
      <c r="I143" s="80" t="str">
        <f>IFERROR(VLOOKUP(D143,Sheet2!A:B,2,0),"")</f>
        <v>J20-0864 OR 17</v>
      </c>
      <c r="J143" s="64" t="str">
        <f>IFERROR(IF(I143&lt;&gt;"",VLOOKUP(I143,Sheet2!B:C,2,0),""),"")</f>
        <v>The MRT Orange Line (East Section)Station 17</v>
      </c>
      <c r="K143" s="64" t="str">
        <f>IFERROR( IF(I143&lt;&gt;"", HLOOKUP(L$2+$A143,Sheet2!BX:NK,2,0),""),"")</f>
        <v>16-31 May 21</v>
      </c>
      <c r="L143" t="str">
        <f>IF(OR(HLOOKUP(L$2+$A143,Sheet2!BX:NK,$B143,0),HLOOKUP(L$2+$A143,Sheet2!BX:NK,$B143,0)&lt;&gt;""),HLOOKUP(L$2+$A143,Sheet2!BX:NK,$B143,0),"")</f>
        <v/>
      </c>
      <c r="M143" t="str">
        <f>IF(OR(HLOOKUP(M$2+$A143,Sheet2!BY:NL,$B143,0),HLOOKUP(M$2+$A143,Sheet2!BY:NL,$B143,0)&lt;&gt;""),HLOOKUP(M$2+$A143,Sheet2!BY:NL,$B143,0),"")</f>
        <v/>
      </c>
      <c r="N143" t="str">
        <f>IF(OR(HLOOKUP(N$2+$A143,Sheet2!BZ:NM,$B143,0),HLOOKUP(N$2+$A143,Sheet2!BZ:NM,$B143,0)&lt;&gt;""),HLOOKUP(N$2+$A143,Sheet2!BZ:NM,$B143,0),"")</f>
        <v/>
      </c>
      <c r="O143" t="str">
        <f>IF(OR(HLOOKUP(O$2+$A143,Sheet2!CA:NN,$B143,0),HLOOKUP(O$2+$A143,Sheet2!CA:NN,$B143,0)&lt;&gt;""),HLOOKUP(O$2+$A143,Sheet2!CA:NN,$B143,0),"")</f>
        <v/>
      </c>
      <c r="P143" t="str">
        <f>IF(OR(HLOOKUP(P$2+$A143,Sheet2!CB:NO,$B143,0),HLOOKUP(P$2+$A143,Sheet2!CB:NO,$B143,0)&lt;&gt;""),HLOOKUP(P$2+$A143,Sheet2!CB:NO,$B143,0),"")</f>
        <v/>
      </c>
      <c r="Q143" t="str">
        <f>IF(OR(HLOOKUP(Q$2+$A143,Sheet2!CC:NO,$B143,0),HLOOKUP(Q$2+$A143,Sheet2!CC:NO,$B143,0)&lt;&gt;""),HLOOKUP(Q$2+$A143,Sheet2!CC:NO,$B143,0),"")</f>
        <v/>
      </c>
    </row>
    <row r="144" spans="1:17" x14ac:dyDescent="0.25">
      <c r="A144" s="64">
        <f t="shared" si="19"/>
        <v>0</v>
      </c>
      <c r="B144" s="64">
        <f t="shared" si="20"/>
        <v>19</v>
      </c>
      <c r="C144" s="64">
        <f t="shared" si="21"/>
        <v>1</v>
      </c>
      <c r="D144" s="64">
        <f t="shared" si="22"/>
        <v>15</v>
      </c>
      <c r="E144" s="64">
        <f t="shared" si="23"/>
        <v>71</v>
      </c>
      <c r="F144" s="64">
        <f t="shared" si="16"/>
        <v>1</v>
      </c>
      <c r="G144" s="64">
        <f t="shared" si="17"/>
        <v>1</v>
      </c>
      <c r="H144" s="64">
        <f t="shared" si="18"/>
        <v>2021</v>
      </c>
      <c r="I144" s="80" t="str">
        <f>IFERROR(VLOOKUP(D144,Sheet2!A:B,2,0),"")</f>
        <v>J20-0864 OR 18</v>
      </c>
      <c r="J144" s="64" t="str">
        <f>IFERROR(IF(I144&lt;&gt;"",VLOOKUP(I144,Sheet2!B:C,2,0),""),"")</f>
        <v>The MRT Orange Line (East Section)Station 18</v>
      </c>
      <c r="K144" s="64" t="str">
        <f>IFERROR( IF(I144&lt;&gt;"", HLOOKUP(L$2+$A144,Sheet2!BX:NK,2,0),""),"")</f>
        <v>1-15 Jan 21</v>
      </c>
      <c r="L144">
        <f>IF(OR(HLOOKUP(L$2+$A144,Sheet2!BX:NK,$B144,0),HLOOKUP(L$2+$A144,Sheet2!BX:NK,$B144,0)&lt;&gt;""),HLOOKUP(L$2+$A144,Sheet2!BX:NK,$B144,0),"")</f>
        <v>269772</v>
      </c>
      <c r="M144">
        <f>IF(OR(HLOOKUP(M$2+$A144,Sheet2!BY:NL,$B144,0),HLOOKUP(M$2+$A144,Sheet2!BY:NL,$B144,0)&lt;&gt;""),HLOOKUP(M$2+$A144,Sheet2!BY:NL,$B144,0),"")</f>
        <v>133194</v>
      </c>
      <c r="N144">
        <f>IF(OR(HLOOKUP(N$2+$A144,Sheet2!BZ:NM,$B144,0),HLOOKUP(N$2+$A144,Sheet2!BZ:NM,$B144,0)&lt;&gt;""),HLOOKUP(N$2+$A144,Sheet2!BZ:NM,$B144,0),"")</f>
        <v>49560</v>
      </c>
      <c r="O144" t="str">
        <f>IF(OR(HLOOKUP(O$2+$A144,Sheet2!CA:NN,$B144,0),HLOOKUP(O$2+$A144,Sheet2!CA:NN,$B144,0)&lt;&gt;""),HLOOKUP(O$2+$A144,Sheet2!CA:NN,$B144,0),"")</f>
        <v/>
      </c>
      <c r="P144">
        <f>IF(OR(HLOOKUP(P$2+$A144,Sheet2!CB:NO,$B144,0),HLOOKUP(P$2+$A144,Sheet2!CB:NO,$B144,0)&lt;&gt;""),HLOOKUP(P$2+$A144,Sheet2!CB:NO,$B144,0),"")</f>
        <v>10655</v>
      </c>
      <c r="Q144">
        <f>IF(OR(HLOOKUP(Q$2+$A144,Sheet2!CC:NO,$B144,0),HLOOKUP(Q$2+$A144,Sheet2!CC:NO,$B144,0)&lt;&gt;""),HLOOKUP(Q$2+$A144,Sheet2!CC:NO,$B144,0),"")</f>
        <v>55</v>
      </c>
    </row>
    <row r="145" spans="1:17" x14ac:dyDescent="0.25">
      <c r="A145" s="64">
        <f t="shared" si="19"/>
        <v>6</v>
      </c>
      <c r="B145" s="64">
        <f t="shared" si="20"/>
        <v>19</v>
      </c>
      <c r="C145" s="64">
        <f t="shared" si="21"/>
        <v>2</v>
      </c>
      <c r="D145" s="64">
        <f t="shared" si="22"/>
        <v>15</v>
      </c>
      <c r="E145" s="64">
        <f t="shared" si="23"/>
        <v>71</v>
      </c>
      <c r="F145" s="64">
        <f t="shared" si="16"/>
        <v>2</v>
      </c>
      <c r="G145" s="64">
        <f t="shared" si="17"/>
        <v>1</v>
      </c>
      <c r="H145" s="64">
        <f t="shared" si="18"/>
        <v>2021</v>
      </c>
      <c r="I145" s="80" t="str">
        <f>IFERROR(VLOOKUP(D145,Sheet2!A:B,2,0),"")</f>
        <v>J20-0864 OR 18</v>
      </c>
      <c r="J145" s="64" t="str">
        <f>IFERROR(IF(I145&lt;&gt;"",VLOOKUP(I145,Sheet2!B:C,2,0),""),"")</f>
        <v>The MRT Orange Line (East Section)Station 18</v>
      </c>
      <c r="K145" s="64" t="str">
        <f>IFERROR( IF(I145&lt;&gt;"", HLOOKUP(L$2+$A145,Sheet2!BX:NK,2,0),""),"")</f>
        <v>16-31 Jan 21</v>
      </c>
      <c r="L145">
        <f>IF(OR(HLOOKUP(L$2+$A145,Sheet2!BX:NK,$B145,0),HLOOKUP(L$2+$A145,Sheet2!BX:NK,$B145,0)&lt;&gt;""),HLOOKUP(L$2+$A145,Sheet2!BX:NK,$B145,0),"")</f>
        <v>352962</v>
      </c>
      <c r="M145">
        <f>IF(OR(HLOOKUP(M$2+$A145,Sheet2!BY:NL,$B145,0),HLOOKUP(M$2+$A145,Sheet2!BY:NL,$B145,0)&lt;&gt;""),HLOOKUP(M$2+$A145,Sheet2!BY:NL,$B145,0),"")</f>
        <v>159188</v>
      </c>
      <c r="N145">
        <f>IF(OR(HLOOKUP(N$2+$A145,Sheet2!BZ:NM,$B145,0),HLOOKUP(N$2+$A145,Sheet2!BZ:NM,$B145,0)&lt;&gt;""),HLOOKUP(N$2+$A145,Sheet2!BZ:NM,$B145,0),"")</f>
        <v>72940</v>
      </c>
      <c r="O145" t="str">
        <f>IF(OR(HLOOKUP(O$2+$A145,Sheet2!CA:NN,$B145,0),HLOOKUP(O$2+$A145,Sheet2!CA:NN,$B145,0)&lt;&gt;""),HLOOKUP(O$2+$A145,Sheet2!CA:NN,$B145,0),"")</f>
        <v/>
      </c>
      <c r="P145">
        <f>IF(OR(HLOOKUP(P$2+$A145,Sheet2!CB:NO,$B145,0),HLOOKUP(P$2+$A145,Sheet2!CB:NO,$B145,0)&lt;&gt;""),HLOOKUP(P$2+$A145,Sheet2!CB:NO,$B145,0),"")</f>
        <v>11408</v>
      </c>
      <c r="Q145">
        <f>IF(OR(HLOOKUP(Q$2+$A145,Sheet2!CC:NO,$B145,0),HLOOKUP(Q$2+$A145,Sheet2!CC:NO,$B145,0)&lt;&gt;""),HLOOKUP(Q$2+$A145,Sheet2!CC:NO,$B145,0),"")</f>
        <v>66</v>
      </c>
    </row>
    <row r="146" spans="1:17" x14ac:dyDescent="0.25">
      <c r="A146" s="64">
        <f t="shared" si="19"/>
        <v>12</v>
      </c>
      <c r="B146" s="64">
        <f t="shared" si="20"/>
        <v>19</v>
      </c>
      <c r="C146" s="64">
        <f t="shared" si="21"/>
        <v>3</v>
      </c>
      <c r="D146" s="64">
        <f t="shared" si="22"/>
        <v>15</v>
      </c>
      <c r="E146" s="64">
        <f t="shared" si="23"/>
        <v>71</v>
      </c>
      <c r="F146" s="64">
        <f t="shared" si="16"/>
        <v>1</v>
      </c>
      <c r="G146" s="64">
        <f t="shared" si="17"/>
        <v>2</v>
      </c>
      <c r="H146" s="64">
        <f t="shared" si="18"/>
        <v>2021</v>
      </c>
      <c r="I146" s="80" t="str">
        <f>IFERROR(VLOOKUP(D146,Sheet2!A:B,2,0),"")</f>
        <v>J20-0864 OR 18</v>
      </c>
      <c r="J146" s="64" t="str">
        <f>IFERROR(IF(I146&lt;&gt;"",VLOOKUP(I146,Sheet2!B:C,2,0),""),"")</f>
        <v>The MRT Orange Line (East Section)Station 18</v>
      </c>
      <c r="K146" s="64" t="str">
        <f>IFERROR( IF(I146&lt;&gt;"", HLOOKUP(L$2+$A146,Sheet2!BX:NK,2,0),""),"")</f>
        <v>1-15 Feb 21</v>
      </c>
      <c r="L146">
        <f>IF(OR(HLOOKUP(L$2+$A146,Sheet2!BX:NK,$B146,0),HLOOKUP(L$2+$A146,Sheet2!BX:NK,$B146,0)&lt;&gt;""),HLOOKUP(L$2+$A146,Sheet2!BX:NK,$B146,0),"")</f>
        <v>366948</v>
      </c>
      <c r="M146">
        <f>IF(OR(HLOOKUP(M$2+$A146,Sheet2!BY:NL,$B146,0),HLOOKUP(M$2+$A146,Sheet2!BY:NL,$B146,0)&lt;&gt;""),HLOOKUP(M$2+$A146,Sheet2!BY:NL,$B146,0),"")</f>
        <v>193859</v>
      </c>
      <c r="N146">
        <f>IF(OR(HLOOKUP(N$2+$A146,Sheet2!BZ:NM,$B146,0),HLOOKUP(N$2+$A146,Sheet2!BZ:NM,$B146,0)&lt;&gt;""),HLOOKUP(N$2+$A146,Sheet2!BZ:NM,$B146,0),"")</f>
        <v>66430</v>
      </c>
      <c r="O146" t="str">
        <f>IF(OR(HLOOKUP(O$2+$A146,Sheet2!CA:NN,$B146,0),HLOOKUP(O$2+$A146,Sheet2!CA:NN,$B146,0)&lt;&gt;""),HLOOKUP(O$2+$A146,Sheet2!CA:NN,$B146,0),"")</f>
        <v/>
      </c>
      <c r="P146">
        <f>IF(OR(HLOOKUP(P$2+$A146,Sheet2!CB:NO,$B146,0),HLOOKUP(P$2+$A146,Sheet2!CB:NO,$B146,0)&lt;&gt;""),HLOOKUP(P$2+$A146,Sheet2!CB:NO,$B146,0),"")</f>
        <v>2126</v>
      </c>
      <c r="Q146">
        <f>IF(OR(HLOOKUP(Q$2+$A146,Sheet2!CC:NO,$B146,0),HLOOKUP(Q$2+$A146,Sheet2!CC:NO,$B146,0)&lt;&gt;""),HLOOKUP(Q$2+$A146,Sheet2!CC:NO,$B146,0),"")</f>
        <v>63</v>
      </c>
    </row>
    <row r="147" spans="1:17" x14ac:dyDescent="0.25">
      <c r="A147" s="64">
        <f t="shared" si="19"/>
        <v>18</v>
      </c>
      <c r="B147" s="64">
        <f t="shared" si="20"/>
        <v>19</v>
      </c>
      <c r="C147" s="64">
        <f t="shared" si="21"/>
        <v>4</v>
      </c>
      <c r="D147" s="64">
        <f t="shared" si="22"/>
        <v>15</v>
      </c>
      <c r="E147" s="64">
        <f t="shared" si="23"/>
        <v>71</v>
      </c>
      <c r="F147" s="64">
        <f t="shared" si="16"/>
        <v>2</v>
      </c>
      <c r="G147" s="64">
        <f t="shared" si="17"/>
        <v>2</v>
      </c>
      <c r="H147" s="64">
        <f t="shared" si="18"/>
        <v>2021</v>
      </c>
      <c r="I147" s="80" t="str">
        <f>IFERROR(VLOOKUP(D147,Sheet2!A:B,2,0),"")</f>
        <v>J20-0864 OR 18</v>
      </c>
      <c r="J147" s="64" t="str">
        <f>IFERROR(IF(I147&lt;&gt;"",VLOOKUP(I147,Sheet2!B:C,2,0),""),"")</f>
        <v>The MRT Orange Line (East Section)Station 18</v>
      </c>
      <c r="K147" s="64" t="str">
        <f>IFERROR( IF(I147&lt;&gt;"", HLOOKUP(L$2+$A147,Sheet2!BX:NK,2,0),""),"")</f>
        <v>16-28 Feb 21</v>
      </c>
      <c r="L147">
        <f>IF(OR(HLOOKUP(L$2+$A147,Sheet2!BX:NK,$B147,0),HLOOKUP(L$2+$A147,Sheet2!BX:NK,$B147,0)&lt;&gt;""),HLOOKUP(L$2+$A147,Sheet2!BX:NK,$B147,0),"")</f>
        <v>353842</v>
      </c>
      <c r="M147">
        <f>IF(OR(HLOOKUP(M$2+$A147,Sheet2!BY:NL,$B147,0),HLOOKUP(M$2+$A147,Sheet2!BY:NL,$B147,0)&lt;&gt;""),HLOOKUP(M$2+$A147,Sheet2!BY:NL,$B147,0),"")</f>
        <v>167007</v>
      </c>
      <c r="N147">
        <f>IF(OR(HLOOKUP(N$2+$A147,Sheet2!BZ:NM,$B147,0),HLOOKUP(N$2+$A147,Sheet2!BZ:NM,$B147,0)&lt;&gt;""),HLOOKUP(N$2+$A147,Sheet2!BZ:NM,$B147,0),"")</f>
        <v>58450</v>
      </c>
      <c r="O147" t="str">
        <f>IF(OR(HLOOKUP(O$2+$A147,Sheet2!CA:NN,$B147,0),HLOOKUP(O$2+$A147,Sheet2!CA:NN,$B147,0)&lt;&gt;""),HLOOKUP(O$2+$A147,Sheet2!CA:NN,$B147,0),"")</f>
        <v/>
      </c>
      <c r="P147">
        <f>IF(OR(HLOOKUP(P$2+$A147,Sheet2!CB:NO,$B147,0),HLOOKUP(P$2+$A147,Sheet2!CB:NO,$B147,0)&lt;&gt;""),HLOOKUP(P$2+$A147,Sheet2!CB:NO,$B147,0),"")</f>
        <v>1571</v>
      </c>
      <c r="Q147">
        <f>IF(OR(HLOOKUP(Q$2+$A147,Sheet2!CC:NO,$B147,0),HLOOKUP(Q$2+$A147,Sheet2!CC:NO,$B147,0)&lt;&gt;""),HLOOKUP(Q$2+$A147,Sheet2!CC:NO,$B147,0),"")</f>
        <v>62</v>
      </c>
    </row>
    <row r="148" spans="1:17" x14ac:dyDescent="0.25">
      <c r="A148" s="64">
        <f t="shared" si="19"/>
        <v>24</v>
      </c>
      <c r="B148" s="64">
        <f t="shared" si="20"/>
        <v>19</v>
      </c>
      <c r="C148" s="64">
        <f t="shared" si="21"/>
        <v>5</v>
      </c>
      <c r="D148" s="64">
        <f t="shared" si="22"/>
        <v>15</v>
      </c>
      <c r="E148" s="64">
        <f t="shared" si="23"/>
        <v>71</v>
      </c>
      <c r="F148" s="64">
        <f t="shared" si="16"/>
        <v>1</v>
      </c>
      <c r="G148" s="64">
        <f t="shared" si="17"/>
        <v>3</v>
      </c>
      <c r="H148" s="64">
        <f t="shared" si="18"/>
        <v>2021</v>
      </c>
      <c r="I148" s="80" t="str">
        <f>IFERROR(VLOOKUP(D148,Sheet2!A:B,2,0),"")</f>
        <v>J20-0864 OR 18</v>
      </c>
      <c r="J148" s="64" t="str">
        <f>IFERROR(IF(I148&lt;&gt;"",VLOOKUP(I148,Sheet2!B:C,2,0),""),"")</f>
        <v>The MRT Orange Line (East Section)Station 18</v>
      </c>
      <c r="K148" s="64" t="str">
        <f>IFERROR( IF(I148&lt;&gt;"", HLOOKUP(L$2+$A148,Sheet2!BX:NK,2,0),""),"")</f>
        <v>1-15 Mar 2021</v>
      </c>
      <c r="L148">
        <f>IF(OR(HLOOKUP(L$2+$A148,Sheet2!BX:NK,$B148,0),HLOOKUP(L$2+$A148,Sheet2!BX:NK,$B148,0)&lt;&gt;""),HLOOKUP(L$2+$A148,Sheet2!BX:NK,$B148,0),"")</f>
        <v>497342</v>
      </c>
      <c r="M148">
        <f>IF(OR(HLOOKUP(M$2+$A148,Sheet2!BY:NL,$B148,0),HLOOKUP(M$2+$A148,Sheet2!BY:NL,$B148,0)&lt;&gt;""),HLOOKUP(M$2+$A148,Sheet2!BY:NL,$B148,0),"")</f>
        <v>247439</v>
      </c>
      <c r="N148">
        <f>IF(OR(HLOOKUP(N$2+$A148,Sheet2!BZ:NM,$B148,0),HLOOKUP(N$2+$A148,Sheet2!BZ:NM,$B148,0)&lt;&gt;""),HLOOKUP(N$2+$A148,Sheet2!BZ:NM,$B148,0),"")</f>
        <v>71120</v>
      </c>
      <c r="O148" t="str">
        <f>IF(OR(HLOOKUP(O$2+$A148,Sheet2!CA:NN,$B148,0),HLOOKUP(O$2+$A148,Sheet2!CA:NN,$B148,0)&lt;&gt;""),HLOOKUP(O$2+$A148,Sheet2!CA:NN,$B148,0),"")</f>
        <v/>
      </c>
      <c r="P148">
        <f>IF(OR(HLOOKUP(P$2+$A148,Sheet2!CB:NO,$B148,0),HLOOKUP(P$2+$A148,Sheet2!CB:NO,$B148,0)&lt;&gt;""),HLOOKUP(P$2+$A148,Sheet2!CB:NO,$B148,0),"")</f>
        <v>2553</v>
      </c>
      <c r="Q148">
        <f>IF(OR(HLOOKUP(Q$2+$A148,Sheet2!CC:NO,$B148,0),HLOOKUP(Q$2+$A148,Sheet2!CC:NO,$B148,0)&lt;&gt;""),HLOOKUP(Q$2+$A148,Sheet2!CC:NO,$B148,0),"")</f>
        <v>75</v>
      </c>
    </row>
    <row r="149" spans="1:17" x14ac:dyDescent="0.25">
      <c r="A149" s="64">
        <f t="shared" si="19"/>
        <v>30</v>
      </c>
      <c r="B149" s="64">
        <f t="shared" si="20"/>
        <v>19</v>
      </c>
      <c r="C149" s="64">
        <f t="shared" si="21"/>
        <v>6</v>
      </c>
      <c r="D149" s="64">
        <f t="shared" si="22"/>
        <v>15</v>
      </c>
      <c r="E149" s="64">
        <f t="shared" si="23"/>
        <v>71</v>
      </c>
      <c r="F149" s="64">
        <f t="shared" si="16"/>
        <v>2</v>
      </c>
      <c r="G149" s="64">
        <f t="shared" si="17"/>
        <v>3</v>
      </c>
      <c r="H149" s="64">
        <f t="shared" si="18"/>
        <v>2021</v>
      </c>
      <c r="I149" s="80" t="str">
        <f>IFERROR(VLOOKUP(D149,Sheet2!A:B,2,0),"")</f>
        <v>J20-0864 OR 18</v>
      </c>
      <c r="J149" s="64" t="str">
        <f>IFERROR(IF(I149&lt;&gt;"",VLOOKUP(I149,Sheet2!B:C,2,0),""),"")</f>
        <v>The MRT Orange Line (East Section)Station 18</v>
      </c>
      <c r="K149" s="64" t="str">
        <f>IFERROR( IF(I149&lt;&gt;"", HLOOKUP(L$2+$A149,Sheet2!BX:NK,2,0),""),"")</f>
        <v>16-31 Mar 21</v>
      </c>
      <c r="L149">
        <f>IF(OR(HLOOKUP(L$2+$A149,Sheet2!BX:NK,$B149,0),HLOOKUP(L$2+$A149,Sheet2!BX:NK,$B149,0)&lt;&gt;""),HLOOKUP(L$2+$A149,Sheet2!BX:NK,$B149,0),"")</f>
        <v>595069</v>
      </c>
      <c r="M149">
        <f>IF(OR(HLOOKUP(M$2+$A149,Sheet2!BY:NL,$B149,0),HLOOKUP(M$2+$A149,Sheet2!BY:NL,$B149,0)&lt;&gt;""),HLOOKUP(M$2+$A149,Sheet2!BY:NL,$B149,0),"")</f>
        <v>210166</v>
      </c>
      <c r="N149">
        <f>IF(OR(HLOOKUP(N$2+$A149,Sheet2!BZ:NM,$B149,0),HLOOKUP(N$2+$A149,Sheet2!BZ:NM,$B149,0)&lt;&gt;""),HLOOKUP(N$2+$A149,Sheet2!BZ:NM,$B149,0),"")</f>
        <v>82600</v>
      </c>
      <c r="O149" t="str">
        <f>IF(OR(HLOOKUP(O$2+$A149,Sheet2!CA:NN,$B149,0),HLOOKUP(O$2+$A149,Sheet2!CA:NN,$B149,0)&lt;&gt;""),HLOOKUP(O$2+$A149,Sheet2!CA:NN,$B149,0),"")</f>
        <v/>
      </c>
      <c r="P149">
        <f>IF(OR(HLOOKUP(P$2+$A149,Sheet2!CB:NO,$B149,0),HLOOKUP(P$2+$A149,Sheet2!CB:NO,$B149,0)&lt;&gt;""),HLOOKUP(P$2+$A149,Sheet2!CB:NO,$B149,0),"")</f>
        <v>2328</v>
      </c>
      <c r="Q149">
        <f>IF(OR(HLOOKUP(Q$2+$A149,Sheet2!CC:NO,$B149,0),HLOOKUP(Q$2+$A149,Sheet2!CC:NO,$B149,0)&lt;&gt;""),HLOOKUP(Q$2+$A149,Sheet2!CC:NO,$B149,0),"")</f>
        <v>78</v>
      </c>
    </row>
    <row r="150" spans="1:17" x14ac:dyDescent="0.25">
      <c r="A150" s="64">
        <f t="shared" si="19"/>
        <v>36</v>
      </c>
      <c r="B150" s="64">
        <f t="shared" si="20"/>
        <v>19</v>
      </c>
      <c r="C150" s="64">
        <f t="shared" si="21"/>
        <v>7</v>
      </c>
      <c r="D150" s="64">
        <f t="shared" si="22"/>
        <v>15</v>
      </c>
      <c r="E150" s="64">
        <f t="shared" si="23"/>
        <v>71</v>
      </c>
      <c r="F150" s="64">
        <f t="shared" si="16"/>
        <v>1</v>
      </c>
      <c r="G150" s="64">
        <f t="shared" si="17"/>
        <v>4</v>
      </c>
      <c r="H150" s="64">
        <f t="shared" si="18"/>
        <v>2021</v>
      </c>
      <c r="I150" s="80" t="str">
        <f>IFERROR(VLOOKUP(D150,Sheet2!A:B,2,0),"")</f>
        <v>J20-0864 OR 18</v>
      </c>
      <c r="J150" s="64" t="str">
        <f>IFERROR(IF(I150&lt;&gt;"",VLOOKUP(I150,Sheet2!B:C,2,0),""),"")</f>
        <v>The MRT Orange Line (East Section)Station 18</v>
      </c>
      <c r="K150" s="64" t="str">
        <f>IFERROR( IF(I150&lt;&gt;"", HLOOKUP(L$2+$A150,Sheet2!BX:NK,2,0),""),"")</f>
        <v>1-15 April 21</v>
      </c>
      <c r="L150">
        <f>IF(OR(HLOOKUP(L$2+$A150,Sheet2!BX:NK,$B150,0),HLOOKUP(L$2+$A150,Sheet2!BX:NK,$B150,0)&lt;&gt;""),HLOOKUP(L$2+$A150,Sheet2!BX:NK,$B150,0),"")</f>
        <v>628796</v>
      </c>
      <c r="M150">
        <f>IF(OR(HLOOKUP(M$2+$A150,Sheet2!BY:NL,$B150,0),HLOOKUP(M$2+$A150,Sheet2!BY:NL,$B150,0)&lt;&gt;""),HLOOKUP(M$2+$A150,Sheet2!BY:NL,$B150,0),"")</f>
        <v>57443</v>
      </c>
      <c r="N150">
        <f>IF(OR(HLOOKUP(N$2+$A150,Sheet2!BZ:NM,$B150,0),HLOOKUP(N$2+$A150,Sheet2!BZ:NM,$B150,0)&lt;&gt;""),HLOOKUP(N$2+$A150,Sheet2!BZ:NM,$B150,0),"")</f>
        <v>81410</v>
      </c>
      <c r="O150">
        <f>IF(OR(HLOOKUP(O$2+$A150,Sheet2!CA:NN,$B150,0),HLOOKUP(O$2+$A150,Sheet2!CA:NN,$B150,0)&lt;&gt;""),HLOOKUP(O$2+$A150,Sheet2!CA:NN,$B150,0),"")</f>
        <v>16500</v>
      </c>
      <c r="P150">
        <f>IF(OR(HLOOKUP(P$2+$A150,Sheet2!CB:NO,$B150,0),HLOOKUP(P$2+$A150,Sheet2!CB:NO,$B150,0)&lt;&gt;""),HLOOKUP(P$2+$A150,Sheet2!CB:NO,$B150,0),"")</f>
        <v>30938</v>
      </c>
      <c r="Q150">
        <f>IF(OR(HLOOKUP(Q$2+$A150,Sheet2!CC:NO,$B150,0),HLOOKUP(Q$2+$A150,Sheet2!CC:NO,$B150,0)&lt;&gt;""),HLOOKUP(Q$2+$A150,Sheet2!CC:NO,$B150,0),"")</f>
        <v>82</v>
      </c>
    </row>
    <row r="151" spans="1:17" x14ac:dyDescent="0.25">
      <c r="A151" s="64">
        <f t="shared" si="19"/>
        <v>42</v>
      </c>
      <c r="B151" s="64">
        <f t="shared" si="20"/>
        <v>19</v>
      </c>
      <c r="C151" s="64">
        <f t="shared" si="21"/>
        <v>8</v>
      </c>
      <c r="D151" s="64">
        <f t="shared" si="22"/>
        <v>15</v>
      </c>
      <c r="E151" s="64">
        <f t="shared" si="23"/>
        <v>71</v>
      </c>
      <c r="F151" s="64">
        <f t="shared" si="16"/>
        <v>2</v>
      </c>
      <c r="G151" s="64">
        <f t="shared" si="17"/>
        <v>4</v>
      </c>
      <c r="H151" s="64">
        <f t="shared" si="18"/>
        <v>2021</v>
      </c>
      <c r="I151" s="80" t="str">
        <f>IFERROR(VLOOKUP(D151,Sheet2!A:B,2,0),"")</f>
        <v>J20-0864 OR 18</v>
      </c>
      <c r="J151" s="64" t="str">
        <f>IFERROR(IF(I151&lt;&gt;"",VLOOKUP(I151,Sheet2!B:C,2,0),""),"")</f>
        <v>The MRT Orange Line (East Section)Station 18</v>
      </c>
      <c r="K151" s="64" t="str">
        <f>IFERROR( IF(I151&lt;&gt;"", HLOOKUP(L$2+$A151,Sheet2!BX:NK,2,0),""),"")</f>
        <v>16-30 April 21</v>
      </c>
      <c r="L151">
        <f>IF(OR(HLOOKUP(L$2+$A151,Sheet2!BX:NK,$B151,0),HLOOKUP(L$2+$A151,Sheet2!BX:NK,$B151,0)&lt;&gt;""),HLOOKUP(L$2+$A151,Sheet2!BX:NK,$B151,0),"")</f>
        <v>515283</v>
      </c>
      <c r="M151">
        <f>IF(OR(HLOOKUP(M$2+$A151,Sheet2!BY:NL,$B151,0),HLOOKUP(M$2+$A151,Sheet2!BY:NL,$B151,0)&lt;&gt;""),HLOOKUP(M$2+$A151,Sheet2!BY:NL,$B151,0),"")</f>
        <v>79396</v>
      </c>
      <c r="N151">
        <f>IF(OR(HLOOKUP(N$2+$A151,Sheet2!BZ:NM,$B151,0),HLOOKUP(N$2+$A151,Sheet2!BZ:NM,$B151,0)&lt;&gt;""),HLOOKUP(N$2+$A151,Sheet2!BZ:NM,$B151,0),"")</f>
        <v>76790</v>
      </c>
      <c r="O151" t="str">
        <f>IF(OR(HLOOKUP(O$2+$A151,Sheet2!CA:NN,$B151,0),HLOOKUP(O$2+$A151,Sheet2!CA:NN,$B151,0)&lt;&gt;""),HLOOKUP(O$2+$A151,Sheet2!CA:NN,$B151,0),"")</f>
        <v/>
      </c>
      <c r="P151">
        <f>IF(OR(HLOOKUP(P$2+$A151,Sheet2!CB:NO,$B151,0),HLOOKUP(P$2+$A151,Sheet2!CB:NO,$B151,0)&lt;&gt;""),HLOOKUP(P$2+$A151,Sheet2!CB:NO,$B151,0),"")</f>
        <v>19911</v>
      </c>
      <c r="Q151">
        <f>IF(OR(HLOOKUP(Q$2+$A151,Sheet2!CC:NO,$B151,0),HLOOKUP(Q$2+$A151,Sheet2!CC:NO,$B151,0)&lt;&gt;""),HLOOKUP(Q$2+$A151,Sheet2!CC:NO,$B151,0),"")</f>
        <v>82</v>
      </c>
    </row>
    <row r="152" spans="1:17" x14ac:dyDescent="0.25">
      <c r="A152" s="64">
        <f t="shared" si="19"/>
        <v>48</v>
      </c>
      <c r="B152" s="64">
        <f t="shared" si="20"/>
        <v>19</v>
      </c>
      <c r="C152" s="64">
        <f t="shared" si="21"/>
        <v>9</v>
      </c>
      <c r="D152" s="64">
        <f t="shared" si="22"/>
        <v>15</v>
      </c>
      <c r="E152" s="64">
        <f t="shared" si="23"/>
        <v>71</v>
      </c>
      <c r="F152" s="64">
        <f t="shared" si="16"/>
        <v>1</v>
      </c>
      <c r="G152" s="64">
        <f t="shared" si="17"/>
        <v>5</v>
      </c>
      <c r="H152" s="64">
        <f t="shared" si="18"/>
        <v>2021</v>
      </c>
      <c r="I152" s="80" t="str">
        <f>IFERROR(VLOOKUP(D152,Sheet2!A:B,2,0),"")</f>
        <v>J20-0864 OR 18</v>
      </c>
      <c r="J152" s="64" t="str">
        <f>IFERROR(IF(I152&lt;&gt;"",VLOOKUP(I152,Sheet2!B:C,2,0),""),"")</f>
        <v>The MRT Orange Line (East Section)Station 18</v>
      </c>
      <c r="K152" s="64" t="str">
        <f>IFERROR( IF(I152&lt;&gt;"", HLOOKUP(L$2+$A152,Sheet2!BX:NK,2,0),""),"")</f>
        <v>1-15 May 21</v>
      </c>
      <c r="L152">
        <f>IF(OR(HLOOKUP(L$2+$A152,Sheet2!BX:NK,$B152,0),HLOOKUP(L$2+$A152,Sheet2!BX:NK,$B152,0)&lt;&gt;""),HLOOKUP(L$2+$A152,Sheet2!BX:NK,$B152,0),"")</f>
        <v>553087</v>
      </c>
      <c r="M152">
        <f>IF(OR(HLOOKUP(M$2+$A152,Sheet2!BY:NL,$B152,0),HLOOKUP(M$2+$A152,Sheet2!BY:NL,$B152,0)&lt;&gt;""),HLOOKUP(M$2+$A152,Sheet2!BY:NL,$B152,0),"")</f>
        <v>72407</v>
      </c>
      <c r="N152">
        <f>IF(OR(HLOOKUP(N$2+$A152,Sheet2!BZ:NM,$B152,0),HLOOKUP(N$2+$A152,Sheet2!BZ:NM,$B152,0)&lt;&gt;""),HLOOKUP(N$2+$A152,Sheet2!BZ:NM,$B152,0),"")</f>
        <v>79520</v>
      </c>
      <c r="O152">
        <f>IF(OR(HLOOKUP(O$2+$A152,Sheet2!CA:NN,$B152,0),HLOOKUP(O$2+$A152,Sheet2!CA:NN,$B152,0)&lt;&gt;""),HLOOKUP(O$2+$A152,Sheet2!CA:NN,$B152,0),"")</f>
        <v>0</v>
      </c>
      <c r="P152">
        <f>IF(OR(HLOOKUP(P$2+$A152,Sheet2!CB:NO,$B152,0),HLOOKUP(P$2+$A152,Sheet2!CB:NO,$B152,0)&lt;&gt;""),HLOOKUP(P$2+$A152,Sheet2!CB:NO,$B152,0),"")</f>
        <v>29031</v>
      </c>
      <c r="Q152">
        <f>IF(OR(HLOOKUP(Q$2+$A152,Sheet2!CC:NO,$B152,0),HLOOKUP(Q$2+$A152,Sheet2!CC:NO,$B152,0)&lt;&gt;""),HLOOKUP(Q$2+$A152,Sheet2!CC:NO,$B152,0),"")</f>
        <v>82</v>
      </c>
    </row>
    <row r="153" spans="1:17" x14ac:dyDescent="0.25">
      <c r="A153" s="64">
        <f t="shared" si="19"/>
        <v>54</v>
      </c>
      <c r="B153" s="64">
        <f t="shared" si="20"/>
        <v>19</v>
      </c>
      <c r="C153" s="64">
        <f t="shared" si="21"/>
        <v>10</v>
      </c>
      <c r="D153" s="64">
        <f t="shared" si="22"/>
        <v>15</v>
      </c>
      <c r="E153" s="64">
        <f t="shared" si="23"/>
        <v>71</v>
      </c>
      <c r="F153" s="64">
        <f t="shared" si="16"/>
        <v>2</v>
      </c>
      <c r="G153" s="64">
        <f t="shared" si="17"/>
        <v>5</v>
      </c>
      <c r="H153" s="64">
        <f t="shared" si="18"/>
        <v>2021</v>
      </c>
      <c r="I153" s="80" t="str">
        <f>IFERROR(VLOOKUP(D153,Sheet2!A:B,2,0),"")</f>
        <v>J20-0864 OR 18</v>
      </c>
      <c r="J153" s="64" t="str">
        <f>IFERROR(IF(I153&lt;&gt;"",VLOOKUP(I153,Sheet2!B:C,2,0),""),"")</f>
        <v>The MRT Orange Line (East Section)Station 18</v>
      </c>
      <c r="K153" s="64" t="str">
        <f>IFERROR( IF(I153&lt;&gt;"", HLOOKUP(L$2+$A153,Sheet2!BX:NK,2,0),""),"")</f>
        <v>16-31 May 21</v>
      </c>
      <c r="L153" t="str">
        <f>IF(OR(HLOOKUP(L$2+$A153,Sheet2!BX:NK,$B153,0),HLOOKUP(L$2+$A153,Sheet2!BX:NK,$B153,0)&lt;&gt;""),HLOOKUP(L$2+$A153,Sheet2!BX:NK,$B153,0),"")</f>
        <v/>
      </c>
      <c r="M153" t="str">
        <f>IF(OR(HLOOKUP(M$2+$A153,Sheet2!BY:NL,$B153,0),HLOOKUP(M$2+$A153,Sheet2!BY:NL,$B153,0)&lt;&gt;""),HLOOKUP(M$2+$A153,Sheet2!BY:NL,$B153,0),"")</f>
        <v/>
      </c>
      <c r="N153" t="str">
        <f>IF(OR(HLOOKUP(N$2+$A153,Sheet2!BZ:NM,$B153,0),HLOOKUP(N$2+$A153,Sheet2!BZ:NM,$B153,0)&lt;&gt;""),HLOOKUP(N$2+$A153,Sheet2!BZ:NM,$B153,0),"")</f>
        <v/>
      </c>
      <c r="O153" t="str">
        <f>IF(OR(HLOOKUP(O$2+$A153,Sheet2!CA:NN,$B153,0),HLOOKUP(O$2+$A153,Sheet2!CA:NN,$B153,0)&lt;&gt;""),HLOOKUP(O$2+$A153,Sheet2!CA:NN,$B153,0),"")</f>
        <v/>
      </c>
      <c r="P153" t="str">
        <f>IF(OR(HLOOKUP(P$2+$A153,Sheet2!CB:NO,$B153,0),HLOOKUP(P$2+$A153,Sheet2!CB:NO,$B153,0)&lt;&gt;""),HLOOKUP(P$2+$A153,Sheet2!CB:NO,$B153,0),"")</f>
        <v/>
      </c>
      <c r="Q153" t="str">
        <f>IF(OR(HLOOKUP(Q$2+$A153,Sheet2!CC:NO,$B153,0),HLOOKUP(Q$2+$A153,Sheet2!CC:NO,$B153,0)&lt;&gt;""),HLOOKUP(Q$2+$A153,Sheet2!CC:NO,$B153,0),"")</f>
        <v/>
      </c>
    </row>
    <row r="154" spans="1:17" x14ac:dyDescent="0.25">
      <c r="A154" s="64">
        <f t="shared" si="19"/>
        <v>0</v>
      </c>
      <c r="B154" s="64">
        <f t="shared" si="20"/>
        <v>20</v>
      </c>
      <c r="C154" s="64">
        <f t="shared" si="21"/>
        <v>1</v>
      </c>
      <c r="D154" s="64">
        <f t="shared" si="22"/>
        <v>16</v>
      </c>
      <c r="E154" s="64">
        <f t="shared" si="23"/>
        <v>76</v>
      </c>
      <c r="F154" s="64">
        <f t="shared" si="16"/>
        <v>1</v>
      </c>
      <c r="G154" s="64">
        <f t="shared" si="17"/>
        <v>1</v>
      </c>
      <c r="H154" s="64">
        <f t="shared" si="18"/>
        <v>2021</v>
      </c>
      <c r="I154" s="80" t="str">
        <f>IFERROR(VLOOKUP(D154,Sheet2!A:B,2,0),"")</f>
        <v>J20-0962</v>
      </c>
      <c r="J154" s="64" t="str">
        <f>IFERROR(IF(I154&lt;&gt;"",VLOOKUP(I154,Sheet2!B:C,2,0),""),"")</f>
        <v>FIT-2020KZ1</v>
      </c>
      <c r="K154" s="64" t="str">
        <f>IFERROR( IF(I154&lt;&gt;"", HLOOKUP(L$2+$A154,Sheet2!BX:NK,2,0),""),"")</f>
        <v>1-15 Jan 21</v>
      </c>
      <c r="L154">
        <f>IF(OR(HLOOKUP(L$2+$A154,Sheet2!BX:NK,$B154,0),HLOOKUP(L$2+$A154,Sheet2!BX:NK,$B154,0)&lt;&gt;""),HLOOKUP(L$2+$A154,Sheet2!BX:NK,$B154,0),"")</f>
        <v>4800</v>
      </c>
      <c r="M154" t="str">
        <f>IF(OR(HLOOKUP(M$2+$A154,Sheet2!BY:NL,$B154,0),HLOOKUP(M$2+$A154,Sheet2!BY:NL,$B154,0)&lt;&gt;""),HLOOKUP(M$2+$A154,Sheet2!BY:NL,$B154,0),"")</f>
        <v/>
      </c>
      <c r="N154" t="str">
        <f>IF(OR(HLOOKUP(N$2+$A154,Sheet2!BZ:NM,$B154,0),HLOOKUP(N$2+$A154,Sheet2!BZ:NM,$B154,0)&lt;&gt;""),HLOOKUP(N$2+$A154,Sheet2!BZ:NM,$B154,0),"")</f>
        <v/>
      </c>
      <c r="O154" t="str">
        <f>IF(OR(HLOOKUP(O$2+$A154,Sheet2!CA:NN,$B154,0),HLOOKUP(O$2+$A154,Sheet2!CA:NN,$B154,0)&lt;&gt;""),HLOOKUP(O$2+$A154,Sheet2!CA:NN,$B154,0),"")</f>
        <v/>
      </c>
      <c r="P154">
        <f>IF(OR(HLOOKUP(P$2+$A154,Sheet2!CB:NO,$B154,0),HLOOKUP(P$2+$A154,Sheet2!CB:NO,$B154,0)&lt;&gt;""),HLOOKUP(P$2+$A154,Sheet2!CB:NO,$B154,0),"")</f>
        <v>144</v>
      </c>
      <c r="Q154">
        <f>IF(OR(HLOOKUP(Q$2+$A154,Sheet2!CC:NO,$B154,0),HLOOKUP(Q$2+$A154,Sheet2!CC:NO,$B154,0)&lt;&gt;""),HLOOKUP(Q$2+$A154,Sheet2!CC:NO,$B154,0),"")</f>
        <v>1</v>
      </c>
    </row>
    <row r="155" spans="1:17" x14ac:dyDescent="0.25">
      <c r="A155" s="64">
        <f t="shared" si="19"/>
        <v>6</v>
      </c>
      <c r="B155" s="64">
        <f t="shared" si="20"/>
        <v>20</v>
      </c>
      <c r="C155" s="64">
        <f t="shared" si="21"/>
        <v>2</v>
      </c>
      <c r="D155" s="64">
        <f t="shared" si="22"/>
        <v>16</v>
      </c>
      <c r="E155" s="64">
        <f t="shared" si="23"/>
        <v>76</v>
      </c>
      <c r="F155" s="64">
        <f t="shared" si="16"/>
        <v>2</v>
      </c>
      <c r="G155" s="64">
        <f t="shared" si="17"/>
        <v>1</v>
      </c>
      <c r="H155" s="64">
        <f t="shared" si="18"/>
        <v>2021</v>
      </c>
      <c r="I155" s="80" t="str">
        <f>IFERROR(VLOOKUP(D155,Sheet2!A:B,2,0),"")</f>
        <v>J20-0962</v>
      </c>
      <c r="J155" s="64" t="str">
        <f>IFERROR(IF(I155&lt;&gt;"",VLOOKUP(I155,Sheet2!B:C,2,0),""),"")</f>
        <v>FIT-2020KZ1</v>
      </c>
      <c r="K155" s="64" t="str">
        <f>IFERROR( IF(I155&lt;&gt;"", HLOOKUP(L$2+$A155,Sheet2!BX:NK,2,0),""),"")</f>
        <v>16-31 Jan 21</v>
      </c>
      <c r="L155" t="str">
        <f>IF(OR(HLOOKUP(L$2+$A155,Sheet2!BX:NK,$B155,0),HLOOKUP(L$2+$A155,Sheet2!BX:NK,$B155,0)&lt;&gt;""),HLOOKUP(L$2+$A155,Sheet2!BX:NK,$B155,0),"")</f>
        <v/>
      </c>
      <c r="M155" t="str">
        <f>IF(OR(HLOOKUP(M$2+$A155,Sheet2!BY:NL,$B155,0),HLOOKUP(M$2+$A155,Sheet2!BY:NL,$B155,0)&lt;&gt;""),HLOOKUP(M$2+$A155,Sheet2!BY:NL,$B155,0),"")</f>
        <v/>
      </c>
      <c r="N155" t="str">
        <f>IF(OR(HLOOKUP(N$2+$A155,Sheet2!BZ:NM,$B155,0),HLOOKUP(N$2+$A155,Sheet2!BZ:NM,$B155,0)&lt;&gt;""),HLOOKUP(N$2+$A155,Sheet2!BZ:NM,$B155,0),"")</f>
        <v/>
      </c>
      <c r="O155" t="str">
        <f>IF(OR(HLOOKUP(O$2+$A155,Sheet2!CA:NN,$B155,0),HLOOKUP(O$2+$A155,Sheet2!CA:NN,$B155,0)&lt;&gt;""),HLOOKUP(O$2+$A155,Sheet2!CA:NN,$B155,0),"")</f>
        <v/>
      </c>
      <c r="P155" t="str">
        <f>IF(OR(HLOOKUP(P$2+$A155,Sheet2!CB:NO,$B155,0),HLOOKUP(P$2+$A155,Sheet2!CB:NO,$B155,0)&lt;&gt;""),HLOOKUP(P$2+$A155,Sheet2!CB:NO,$B155,0),"")</f>
        <v/>
      </c>
      <c r="Q155" t="str">
        <f>IF(OR(HLOOKUP(Q$2+$A155,Sheet2!CC:NO,$B155,0),HLOOKUP(Q$2+$A155,Sheet2!CC:NO,$B155,0)&lt;&gt;""),HLOOKUP(Q$2+$A155,Sheet2!CC:NO,$B155,0),"")</f>
        <v/>
      </c>
    </row>
    <row r="156" spans="1:17" x14ac:dyDescent="0.25">
      <c r="A156" s="64">
        <f t="shared" si="19"/>
        <v>12</v>
      </c>
      <c r="B156" s="64">
        <f t="shared" si="20"/>
        <v>20</v>
      </c>
      <c r="C156" s="64">
        <f t="shared" si="21"/>
        <v>3</v>
      </c>
      <c r="D156" s="64">
        <f t="shared" si="22"/>
        <v>16</v>
      </c>
      <c r="E156" s="64">
        <f t="shared" si="23"/>
        <v>76</v>
      </c>
      <c r="F156" s="64">
        <f t="shared" si="16"/>
        <v>1</v>
      </c>
      <c r="G156" s="64">
        <f t="shared" si="17"/>
        <v>2</v>
      </c>
      <c r="H156" s="64">
        <f t="shared" si="18"/>
        <v>2021</v>
      </c>
      <c r="I156" s="80" t="str">
        <f>IFERROR(VLOOKUP(D156,Sheet2!A:B,2,0),"")</f>
        <v>J20-0962</v>
      </c>
      <c r="J156" s="64" t="str">
        <f>IFERROR(IF(I156&lt;&gt;"",VLOOKUP(I156,Sheet2!B:C,2,0),""),"")</f>
        <v>FIT-2020KZ1</v>
      </c>
      <c r="K156" s="64" t="str">
        <f>IFERROR( IF(I156&lt;&gt;"", HLOOKUP(L$2+$A156,Sheet2!BX:NK,2,0),""),"")</f>
        <v>1-15 Feb 21</v>
      </c>
      <c r="L156" t="str">
        <f>IF(OR(HLOOKUP(L$2+$A156,Sheet2!BX:NK,$B156,0),HLOOKUP(L$2+$A156,Sheet2!BX:NK,$B156,0)&lt;&gt;""),HLOOKUP(L$2+$A156,Sheet2!BX:NK,$B156,0),"")</f>
        <v/>
      </c>
      <c r="M156" t="str">
        <f>IF(OR(HLOOKUP(M$2+$A156,Sheet2!BY:NL,$B156,0),HLOOKUP(M$2+$A156,Sheet2!BY:NL,$B156,0)&lt;&gt;""),HLOOKUP(M$2+$A156,Sheet2!BY:NL,$B156,0),"")</f>
        <v/>
      </c>
      <c r="N156" t="str">
        <f>IF(OR(HLOOKUP(N$2+$A156,Sheet2!BZ:NM,$B156,0),HLOOKUP(N$2+$A156,Sheet2!BZ:NM,$B156,0)&lt;&gt;""),HLOOKUP(N$2+$A156,Sheet2!BZ:NM,$B156,0),"")</f>
        <v/>
      </c>
      <c r="O156" t="str">
        <f>IF(OR(HLOOKUP(O$2+$A156,Sheet2!CA:NN,$B156,0),HLOOKUP(O$2+$A156,Sheet2!CA:NN,$B156,0)&lt;&gt;""),HLOOKUP(O$2+$A156,Sheet2!CA:NN,$B156,0),"")</f>
        <v/>
      </c>
      <c r="P156" t="str">
        <f>IF(OR(HLOOKUP(P$2+$A156,Sheet2!CB:NO,$B156,0),HLOOKUP(P$2+$A156,Sheet2!CB:NO,$B156,0)&lt;&gt;""),HLOOKUP(P$2+$A156,Sheet2!CB:NO,$B156,0),"")</f>
        <v/>
      </c>
      <c r="Q156" t="str">
        <f>IF(OR(HLOOKUP(Q$2+$A156,Sheet2!CC:NO,$B156,0),HLOOKUP(Q$2+$A156,Sheet2!CC:NO,$B156,0)&lt;&gt;""),HLOOKUP(Q$2+$A156,Sheet2!CC:NO,$B156,0),"")</f>
        <v/>
      </c>
    </row>
    <row r="157" spans="1:17" x14ac:dyDescent="0.25">
      <c r="A157" s="64">
        <f t="shared" si="19"/>
        <v>18</v>
      </c>
      <c r="B157" s="64">
        <f t="shared" si="20"/>
        <v>20</v>
      </c>
      <c r="C157" s="64">
        <f t="shared" si="21"/>
        <v>4</v>
      </c>
      <c r="D157" s="64">
        <f t="shared" si="22"/>
        <v>16</v>
      </c>
      <c r="E157" s="64">
        <f t="shared" si="23"/>
        <v>76</v>
      </c>
      <c r="F157" s="64">
        <f t="shared" si="16"/>
        <v>2</v>
      </c>
      <c r="G157" s="64">
        <f t="shared" si="17"/>
        <v>2</v>
      </c>
      <c r="H157" s="64">
        <f t="shared" si="18"/>
        <v>2021</v>
      </c>
      <c r="I157" s="80" t="str">
        <f>IFERROR(VLOOKUP(D157,Sheet2!A:B,2,0),"")</f>
        <v>J20-0962</v>
      </c>
      <c r="J157" s="64" t="str">
        <f>IFERROR(IF(I157&lt;&gt;"",VLOOKUP(I157,Sheet2!B:C,2,0),""),"")</f>
        <v>FIT-2020KZ1</v>
      </c>
      <c r="K157" s="64" t="str">
        <f>IFERROR( IF(I157&lt;&gt;"", HLOOKUP(L$2+$A157,Sheet2!BX:NK,2,0),""),"")</f>
        <v>16-28 Feb 21</v>
      </c>
      <c r="L157" t="str">
        <f>IF(OR(HLOOKUP(L$2+$A157,Sheet2!BX:NK,$B157,0),HLOOKUP(L$2+$A157,Sheet2!BX:NK,$B157,0)&lt;&gt;""),HLOOKUP(L$2+$A157,Sheet2!BX:NK,$B157,0),"")</f>
        <v/>
      </c>
      <c r="M157" t="str">
        <f>IF(OR(HLOOKUP(M$2+$A157,Sheet2!BY:NL,$B157,0),HLOOKUP(M$2+$A157,Sheet2!BY:NL,$B157,0)&lt;&gt;""),HLOOKUP(M$2+$A157,Sheet2!BY:NL,$B157,0),"")</f>
        <v/>
      </c>
      <c r="N157" t="str">
        <f>IF(OR(HLOOKUP(N$2+$A157,Sheet2!BZ:NM,$B157,0),HLOOKUP(N$2+$A157,Sheet2!BZ:NM,$B157,0)&lt;&gt;""),HLOOKUP(N$2+$A157,Sheet2!BZ:NM,$B157,0),"")</f>
        <v/>
      </c>
      <c r="O157" t="str">
        <f>IF(OR(HLOOKUP(O$2+$A157,Sheet2!CA:NN,$B157,0),HLOOKUP(O$2+$A157,Sheet2!CA:NN,$B157,0)&lt;&gt;""),HLOOKUP(O$2+$A157,Sheet2!CA:NN,$B157,0),"")</f>
        <v/>
      </c>
      <c r="P157" t="str">
        <f>IF(OR(HLOOKUP(P$2+$A157,Sheet2!CB:NO,$B157,0),HLOOKUP(P$2+$A157,Sheet2!CB:NO,$B157,0)&lt;&gt;""),HLOOKUP(P$2+$A157,Sheet2!CB:NO,$B157,0),"")</f>
        <v/>
      </c>
      <c r="Q157" t="str">
        <f>IF(OR(HLOOKUP(Q$2+$A157,Sheet2!CC:NO,$B157,0),HLOOKUP(Q$2+$A157,Sheet2!CC:NO,$B157,0)&lt;&gt;""),HLOOKUP(Q$2+$A157,Sheet2!CC:NO,$B157,0),"")</f>
        <v/>
      </c>
    </row>
    <row r="158" spans="1:17" x14ac:dyDescent="0.25">
      <c r="A158" s="64">
        <f t="shared" si="19"/>
        <v>24</v>
      </c>
      <c r="B158" s="64">
        <f t="shared" si="20"/>
        <v>20</v>
      </c>
      <c r="C158" s="64">
        <f t="shared" si="21"/>
        <v>5</v>
      </c>
      <c r="D158" s="64">
        <f t="shared" si="22"/>
        <v>16</v>
      </c>
      <c r="E158" s="64">
        <f t="shared" si="23"/>
        <v>76</v>
      </c>
      <c r="F158" s="64">
        <f t="shared" si="16"/>
        <v>1</v>
      </c>
      <c r="G158" s="64">
        <f t="shared" si="17"/>
        <v>3</v>
      </c>
      <c r="H158" s="64">
        <f t="shared" si="18"/>
        <v>2021</v>
      </c>
      <c r="I158" s="80" t="str">
        <f>IFERROR(VLOOKUP(D158,Sheet2!A:B,2,0),"")</f>
        <v>J20-0962</v>
      </c>
      <c r="J158" s="64" t="str">
        <f>IFERROR(IF(I158&lt;&gt;"",VLOOKUP(I158,Sheet2!B:C,2,0),""),"")</f>
        <v>FIT-2020KZ1</v>
      </c>
      <c r="K158" s="64" t="str">
        <f>IFERROR( IF(I158&lt;&gt;"", HLOOKUP(L$2+$A158,Sheet2!BX:NK,2,0),""),"")</f>
        <v>1-15 Mar 2021</v>
      </c>
      <c r="L158" t="str">
        <f>IF(OR(HLOOKUP(L$2+$A158,Sheet2!BX:NK,$B158,0),HLOOKUP(L$2+$A158,Sheet2!BX:NK,$B158,0)&lt;&gt;""),HLOOKUP(L$2+$A158,Sheet2!BX:NK,$B158,0),"")</f>
        <v/>
      </c>
      <c r="M158" t="str">
        <f>IF(OR(HLOOKUP(M$2+$A158,Sheet2!BY:NL,$B158,0),HLOOKUP(M$2+$A158,Sheet2!BY:NL,$B158,0)&lt;&gt;""),HLOOKUP(M$2+$A158,Sheet2!BY:NL,$B158,0),"")</f>
        <v/>
      </c>
      <c r="N158" t="str">
        <f>IF(OR(HLOOKUP(N$2+$A158,Sheet2!BZ:NM,$B158,0),HLOOKUP(N$2+$A158,Sheet2!BZ:NM,$B158,0)&lt;&gt;""),HLOOKUP(N$2+$A158,Sheet2!BZ:NM,$B158,0),"")</f>
        <v/>
      </c>
      <c r="O158" t="str">
        <f>IF(OR(HLOOKUP(O$2+$A158,Sheet2!CA:NN,$B158,0),HLOOKUP(O$2+$A158,Sheet2!CA:NN,$B158,0)&lt;&gt;""),HLOOKUP(O$2+$A158,Sheet2!CA:NN,$B158,0),"")</f>
        <v/>
      </c>
      <c r="P158" t="str">
        <f>IF(OR(HLOOKUP(P$2+$A158,Sheet2!CB:NO,$B158,0),HLOOKUP(P$2+$A158,Sheet2!CB:NO,$B158,0)&lt;&gt;""),HLOOKUP(P$2+$A158,Sheet2!CB:NO,$B158,0),"")</f>
        <v/>
      </c>
      <c r="Q158" t="str">
        <f>IF(OR(HLOOKUP(Q$2+$A158,Sheet2!CC:NO,$B158,0),HLOOKUP(Q$2+$A158,Sheet2!CC:NO,$B158,0)&lt;&gt;""),HLOOKUP(Q$2+$A158,Sheet2!CC:NO,$B158,0),"")</f>
        <v/>
      </c>
    </row>
    <row r="159" spans="1:17" x14ac:dyDescent="0.25">
      <c r="A159" s="64">
        <f t="shared" si="19"/>
        <v>30</v>
      </c>
      <c r="B159" s="64">
        <f t="shared" si="20"/>
        <v>20</v>
      </c>
      <c r="C159" s="64">
        <f t="shared" si="21"/>
        <v>6</v>
      </c>
      <c r="D159" s="64">
        <f t="shared" si="22"/>
        <v>16</v>
      </c>
      <c r="E159" s="64">
        <f t="shared" si="23"/>
        <v>76</v>
      </c>
      <c r="F159" s="64">
        <f t="shared" si="16"/>
        <v>2</v>
      </c>
      <c r="G159" s="64">
        <f t="shared" si="17"/>
        <v>3</v>
      </c>
      <c r="H159" s="64">
        <f t="shared" si="18"/>
        <v>2021</v>
      </c>
      <c r="I159" s="80" t="str">
        <f>IFERROR(VLOOKUP(D159,Sheet2!A:B,2,0),"")</f>
        <v>J20-0962</v>
      </c>
      <c r="J159" s="64" t="str">
        <f>IFERROR(IF(I159&lt;&gt;"",VLOOKUP(I159,Sheet2!B:C,2,0),""),"")</f>
        <v>FIT-2020KZ1</v>
      </c>
      <c r="K159" s="64" t="str">
        <f>IFERROR( IF(I159&lt;&gt;"", HLOOKUP(L$2+$A159,Sheet2!BX:NK,2,0),""),"")</f>
        <v>16-31 Mar 21</v>
      </c>
      <c r="L159">
        <f>IF(OR(HLOOKUP(L$2+$A159,Sheet2!BX:NK,$B159,0),HLOOKUP(L$2+$A159,Sheet2!BX:NK,$B159,0)&lt;&gt;""),HLOOKUP(L$2+$A159,Sheet2!BX:NK,$B159,0),"")</f>
        <v>60798</v>
      </c>
      <c r="M159">
        <f>IF(OR(HLOOKUP(M$2+$A159,Sheet2!BY:NL,$B159,0),HLOOKUP(M$2+$A159,Sheet2!BY:NL,$B159,0)&lt;&gt;""),HLOOKUP(M$2+$A159,Sheet2!BY:NL,$B159,0),"")</f>
        <v>4878</v>
      </c>
      <c r="N159" t="str">
        <f>IF(OR(HLOOKUP(N$2+$A159,Sheet2!BZ:NM,$B159,0),HLOOKUP(N$2+$A159,Sheet2!BZ:NM,$B159,0)&lt;&gt;""),HLOOKUP(N$2+$A159,Sheet2!BZ:NM,$B159,0),"")</f>
        <v/>
      </c>
      <c r="O159">
        <f>IF(OR(HLOOKUP(O$2+$A159,Sheet2!CA:NN,$B159,0),HLOOKUP(O$2+$A159,Sheet2!CA:NN,$B159,0)&lt;&gt;""),HLOOKUP(O$2+$A159,Sheet2!CA:NN,$B159,0),"")</f>
        <v>4800</v>
      </c>
      <c r="P159" t="str">
        <f>IF(OR(HLOOKUP(P$2+$A159,Sheet2!CB:NO,$B159,0),HLOOKUP(P$2+$A159,Sheet2!CB:NO,$B159,0)&lt;&gt;""),HLOOKUP(P$2+$A159,Sheet2!CB:NO,$B159,0),"")</f>
        <v/>
      </c>
      <c r="Q159" t="str">
        <f>IF(OR(HLOOKUP(Q$2+$A159,Sheet2!CC:NO,$B159,0),HLOOKUP(Q$2+$A159,Sheet2!CC:NO,$B159,0)&lt;&gt;""),HLOOKUP(Q$2+$A159,Sheet2!CC:NO,$B159,0),"")</f>
        <v/>
      </c>
    </row>
    <row r="160" spans="1:17" x14ac:dyDescent="0.25">
      <c r="A160" s="64">
        <f t="shared" si="19"/>
        <v>36</v>
      </c>
      <c r="B160" s="64">
        <f t="shared" si="20"/>
        <v>20</v>
      </c>
      <c r="C160" s="64">
        <f t="shared" si="21"/>
        <v>7</v>
      </c>
      <c r="D160" s="64">
        <f t="shared" si="22"/>
        <v>16</v>
      </c>
      <c r="E160" s="64">
        <f t="shared" si="23"/>
        <v>76</v>
      </c>
      <c r="F160" s="64">
        <f t="shared" si="16"/>
        <v>1</v>
      </c>
      <c r="G160" s="64">
        <f t="shared" si="17"/>
        <v>4</v>
      </c>
      <c r="H160" s="64">
        <f t="shared" si="18"/>
        <v>2021</v>
      </c>
      <c r="I160" s="80" t="str">
        <f>IFERROR(VLOOKUP(D160,Sheet2!A:B,2,0),"")</f>
        <v>J20-0962</v>
      </c>
      <c r="J160" s="64" t="str">
        <f>IFERROR(IF(I160&lt;&gt;"",VLOOKUP(I160,Sheet2!B:C,2,0),""),"")</f>
        <v>FIT-2020KZ1</v>
      </c>
      <c r="K160" s="64" t="str">
        <f>IFERROR( IF(I160&lt;&gt;"", HLOOKUP(L$2+$A160,Sheet2!BX:NK,2,0),""),"")</f>
        <v>1-15 April 21</v>
      </c>
      <c r="L160">
        <f>IF(OR(HLOOKUP(L$2+$A160,Sheet2!BX:NK,$B160,0),HLOOKUP(L$2+$A160,Sheet2!BX:NK,$B160,0)&lt;&gt;""),HLOOKUP(L$2+$A160,Sheet2!BX:NK,$B160,0),"")</f>
        <v>78532</v>
      </c>
      <c r="M160">
        <f>IF(OR(HLOOKUP(M$2+$A160,Sheet2!BY:NL,$B160,0),HLOOKUP(M$2+$A160,Sheet2!BY:NL,$B160,0)&lt;&gt;""),HLOOKUP(M$2+$A160,Sheet2!BY:NL,$B160,0),"")</f>
        <v>13688</v>
      </c>
      <c r="N160" t="str">
        <f>IF(OR(HLOOKUP(N$2+$A160,Sheet2!BZ:NM,$B160,0),HLOOKUP(N$2+$A160,Sheet2!BZ:NM,$B160,0)&lt;&gt;""),HLOOKUP(N$2+$A160,Sheet2!BZ:NM,$B160,0),"")</f>
        <v/>
      </c>
      <c r="O160" t="str">
        <f>IF(OR(HLOOKUP(O$2+$A160,Sheet2!CA:NN,$B160,0),HLOOKUP(O$2+$A160,Sheet2!CA:NN,$B160,0)&lt;&gt;""),HLOOKUP(O$2+$A160,Sheet2!CA:NN,$B160,0),"")</f>
        <v/>
      </c>
      <c r="P160" t="str">
        <f>IF(OR(HLOOKUP(P$2+$A160,Sheet2!CB:NO,$B160,0),HLOOKUP(P$2+$A160,Sheet2!CB:NO,$B160,0)&lt;&gt;""),HLOOKUP(P$2+$A160,Sheet2!CB:NO,$B160,0),"")</f>
        <v/>
      </c>
      <c r="Q160" t="str">
        <f>IF(OR(HLOOKUP(Q$2+$A160,Sheet2!CC:NO,$B160,0),HLOOKUP(Q$2+$A160,Sheet2!CC:NO,$B160,0)&lt;&gt;""),HLOOKUP(Q$2+$A160,Sheet2!CC:NO,$B160,0),"")</f>
        <v/>
      </c>
    </row>
    <row r="161" spans="1:17" x14ac:dyDescent="0.25">
      <c r="A161" s="64">
        <f t="shared" si="19"/>
        <v>42</v>
      </c>
      <c r="B161" s="64">
        <f t="shared" si="20"/>
        <v>20</v>
      </c>
      <c r="C161" s="64">
        <f t="shared" si="21"/>
        <v>8</v>
      </c>
      <c r="D161" s="64">
        <f t="shared" si="22"/>
        <v>16</v>
      </c>
      <c r="E161" s="64">
        <f t="shared" si="23"/>
        <v>76</v>
      </c>
      <c r="F161" s="64">
        <f t="shared" si="16"/>
        <v>2</v>
      </c>
      <c r="G161" s="64">
        <f t="shared" si="17"/>
        <v>4</v>
      </c>
      <c r="H161" s="64">
        <f t="shared" si="18"/>
        <v>2021</v>
      </c>
      <c r="I161" s="80" t="str">
        <f>IFERROR(VLOOKUP(D161,Sheet2!A:B,2,0),"")</f>
        <v>J20-0962</v>
      </c>
      <c r="J161" s="64" t="str">
        <f>IFERROR(IF(I161&lt;&gt;"",VLOOKUP(I161,Sheet2!B:C,2,0),""),"")</f>
        <v>FIT-2020KZ1</v>
      </c>
      <c r="K161" s="64" t="str">
        <f>IFERROR( IF(I161&lt;&gt;"", HLOOKUP(L$2+$A161,Sheet2!BX:NK,2,0),""),"")</f>
        <v>16-30 April 21</v>
      </c>
      <c r="L161" t="str">
        <f>IF(OR(HLOOKUP(L$2+$A161,Sheet2!BX:NK,$B161,0),HLOOKUP(L$2+$A161,Sheet2!BX:NK,$B161,0)&lt;&gt;""),HLOOKUP(L$2+$A161,Sheet2!BX:NK,$B161,0),"")</f>
        <v/>
      </c>
      <c r="M161" t="str">
        <f>IF(OR(HLOOKUP(M$2+$A161,Sheet2!BY:NL,$B161,0),HLOOKUP(M$2+$A161,Sheet2!BY:NL,$B161,0)&lt;&gt;""),HLOOKUP(M$2+$A161,Sheet2!BY:NL,$B161,0),"")</f>
        <v/>
      </c>
      <c r="N161" t="str">
        <f>IF(OR(HLOOKUP(N$2+$A161,Sheet2!BZ:NM,$B161,0),HLOOKUP(N$2+$A161,Sheet2!BZ:NM,$B161,0)&lt;&gt;""),HLOOKUP(N$2+$A161,Sheet2!BZ:NM,$B161,0),"")</f>
        <v/>
      </c>
      <c r="O161" t="str">
        <f>IF(OR(HLOOKUP(O$2+$A161,Sheet2!CA:NN,$B161,0),HLOOKUP(O$2+$A161,Sheet2!CA:NN,$B161,0)&lt;&gt;""),HLOOKUP(O$2+$A161,Sheet2!CA:NN,$B161,0),"")</f>
        <v/>
      </c>
      <c r="P161" t="str">
        <f>IF(OR(HLOOKUP(P$2+$A161,Sheet2!CB:NO,$B161,0),HLOOKUP(P$2+$A161,Sheet2!CB:NO,$B161,0)&lt;&gt;""),HLOOKUP(P$2+$A161,Sheet2!CB:NO,$B161,0),"")</f>
        <v/>
      </c>
      <c r="Q161" t="str">
        <f>IF(OR(HLOOKUP(Q$2+$A161,Sheet2!CC:NO,$B161,0),HLOOKUP(Q$2+$A161,Sheet2!CC:NO,$B161,0)&lt;&gt;""),HLOOKUP(Q$2+$A161,Sheet2!CC:NO,$B161,0),"")</f>
        <v/>
      </c>
    </row>
    <row r="162" spans="1:17" x14ac:dyDescent="0.25">
      <c r="A162" s="64">
        <f t="shared" si="19"/>
        <v>48</v>
      </c>
      <c r="B162" s="64">
        <f t="shared" si="20"/>
        <v>20</v>
      </c>
      <c r="C162" s="64">
        <f t="shared" si="21"/>
        <v>9</v>
      </c>
      <c r="D162" s="64">
        <f t="shared" si="22"/>
        <v>16</v>
      </c>
      <c r="E162" s="64">
        <f t="shared" si="23"/>
        <v>76</v>
      </c>
      <c r="F162" s="64">
        <f t="shared" si="16"/>
        <v>1</v>
      </c>
      <c r="G162" s="64">
        <f t="shared" si="17"/>
        <v>5</v>
      </c>
      <c r="H162" s="64">
        <f t="shared" si="18"/>
        <v>2021</v>
      </c>
      <c r="I162" s="80" t="str">
        <f>IFERROR(VLOOKUP(D162,Sheet2!A:B,2,0),"")</f>
        <v>J20-0962</v>
      </c>
      <c r="J162" s="64" t="str">
        <f>IFERROR(IF(I162&lt;&gt;"",VLOOKUP(I162,Sheet2!B:C,2,0),""),"")</f>
        <v>FIT-2020KZ1</v>
      </c>
      <c r="K162" s="64" t="str">
        <f>IFERROR( IF(I162&lt;&gt;"", HLOOKUP(L$2+$A162,Sheet2!BX:NK,2,0),""),"")</f>
        <v>1-15 May 21</v>
      </c>
      <c r="L162" t="str">
        <f>IF(OR(HLOOKUP(L$2+$A162,Sheet2!BX:NK,$B162,0),HLOOKUP(L$2+$A162,Sheet2!BX:NK,$B162,0)&lt;&gt;""),HLOOKUP(L$2+$A162,Sheet2!BX:NK,$B162,0),"")</f>
        <v/>
      </c>
      <c r="M162" t="str">
        <f>IF(OR(HLOOKUP(M$2+$A162,Sheet2!BY:NL,$B162,0),HLOOKUP(M$2+$A162,Sheet2!BY:NL,$B162,0)&lt;&gt;""),HLOOKUP(M$2+$A162,Sheet2!BY:NL,$B162,0),"")</f>
        <v/>
      </c>
      <c r="N162" t="str">
        <f>IF(OR(HLOOKUP(N$2+$A162,Sheet2!BZ:NM,$B162,0),HLOOKUP(N$2+$A162,Sheet2!BZ:NM,$B162,0)&lt;&gt;""),HLOOKUP(N$2+$A162,Sheet2!BZ:NM,$B162,0),"")</f>
        <v/>
      </c>
      <c r="O162" t="str">
        <f>IF(OR(HLOOKUP(O$2+$A162,Sheet2!CA:NN,$B162,0),HLOOKUP(O$2+$A162,Sheet2!CA:NN,$B162,0)&lt;&gt;""),HLOOKUP(O$2+$A162,Sheet2!CA:NN,$B162,0),"")</f>
        <v/>
      </c>
      <c r="P162" t="str">
        <f>IF(OR(HLOOKUP(P$2+$A162,Sheet2!CB:NO,$B162,0),HLOOKUP(P$2+$A162,Sheet2!CB:NO,$B162,0)&lt;&gt;""),HLOOKUP(P$2+$A162,Sheet2!CB:NO,$B162,0),"")</f>
        <v/>
      </c>
      <c r="Q162" t="str">
        <f>IF(OR(HLOOKUP(Q$2+$A162,Sheet2!CC:NO,$B162,0),HLOOKUP(Q$2+$A162,Sheet2!CC:NO,$B162,0)&lt;&gt;""),HLOOKUP(Q$2+$A162,Sheet2!CC:NO,$B162,0),"")</f>
        <v/>
      </c>
    </row>
    <row r="163" spans="1:17" x14ac:dyDescent="0.25">
      <c r="A163" s="64">
        <f t="shared" si="19"/>
        <v>54</v>
      </c>
      <c r="B163" s="64">
        <f t="shared" si="20"/>
        <v>20</v>
      </c>
      <c r="C163" s="64">
        <f t="shared" si="21"/>
        <v>10</v>
      </c>
      <c r="D163" s="64">
        <f t="shared" si="22"/>
        <v>16</v>
      </c>
      <c r="E163" s="64">
        <f t="shared" si="23"/>
        <v>76</v>
      </c>
      <c r="F163" s="64">
        <f t="shared" si="16"/>
        <v>2</v>
      </c>
      <c r="G163" s="64">
        <f t="shared" si="17"/>
        <v>5</v>
      </c>
      <c r="H163" s="64">
        <f t="shared" si="18"/>
        <v>2021</v>
      </c>
      <c r="I163" s="80" t="str">
        <f>IFERROR(VLOOKUP(D163,Sheet2!A:B,2,0),"")</f>
        <v>J20-0962</v>
      </c>
      <c r="J163" s="64" t="str">
        <f>IFERROR(IF(I163&lt;&gt;"",VLOOKUP(I163,Sheet2!B:C,2,0),""),"")</f>
        <v>FIT-2020KZ1</v>
      </c>
      <c r="K163" s="64" t="str">
        <f>IFERROR( IF(I163&lt;&gt;"", HLOOKUP(L$2+$A163,Sheet2!BX:NK,2,0),""),"")</f>
        <v>16-31 May 21</v>
      </c>
      <c r="L163" t="str">
        <f>IF(OR(HLOOKUP(L$2+$A163,Sheet2!BX:NK,$B163,0),HLOOKUP(L$2+$A163,Sheet2!BX:NK,$B163,0)&lt;&gt;""),HLOOKUP(L$2+$A163,Sheet2!BX:NK,$B163,0),"")</f>
        <v/>
      </c>
      <c r="M163" t="str">
        <f>IF(OR(HLOOKUP(M$2+$A163,Sheet2!BY:NL,$B163,0),HLOOKUP(M$2+$A163,Sheet2!BY:NL,$B163,0)&lt;&gt;""),HLOOKUP(M$2+$A163,Sheet2!BY:NL,$B163,0),"")</f>
        <v/>
      </c>
      <c r="N163" t="str">
        <f>IF(OR(HLOOKUP(N$2+$A163,Sheet2!BZ:NM,$B163,0),HLOOKUP(N$2+$A163,Sheet2!BZ:NM,$B163,0)&lt;&gt;""),HLOOKUP(N$2+$A163,Sheet2!BZ:NM,$B163,0),"")</f>
        <v/>
      </c>
      <c r="O163" t="str">
        <f>IF(OR(HLOOKUP(O$2+$A163,Sheet2!CA:NN,$B163,0),HLOOKUP(O$2+$A163,Sheet2!CA:NN,$B163,0)&lt;&gt;""),HLOOKUP(O$2+$A163,Sheet2!CA:NN,$B163,0),"")</f>
        <v/>
      </c>
      <c r="P163" t="str">
        <f>IF(OR(HLOOKUP(P$2+$A163,Sheet2!CB:NO,$B163,0),HLOOKUP(P$2+$A163,Sheet2!CB:NO,$B163,0)&lt;&gt;""),HLOOKUP(P$2+$A163,Sheet2!CB:NO,$B163,0),"")</f>
        <v/>
      </c>
      <c r="Q163" t="str">
        <f>IF(OR(HLOOKUP(Q$2+$A163,Sheet2!CC:NO,$B163,0),HLOOKUP(Q$2+$A163,Sheet2!CC:NO,$B163,0)&lt;&gt;""),HLOOKUP(Q$2+$A163,Sheet2!CC:NO,$B163,0),"")</f>
        <v/>
      </c>
    </row>
    <row r="164" spans="1:17" x14ac:dyDescent="0.25">
      <c r="A164" s="64">
        <f t="shared" si="19"/>
        <v>0</v>
      </c>
      <c r="B164" s="64">
        <f t="shared" si="20"/>
        <v>21</v>
      </c>
      <c r="C164" s="64">
        <f t="shared" si="21"/>
        <v>1</v>
      </c>
      <c r="D164" s="64">
        <f t="shared" si="22"/>
        <v>17</v>
      </c>
      <c r="E164" s="64">
        <f t="shared" si="23"/>
        <v>81</v>
      </c>
      <c r="F164" s="64">
        <f t="shared" si="16"/>
        <v>1</v>
      </c>
      <c r="G164" s="64">
        <f t="shared" si="17"/>
        <v>1</v>
      </c>
      <c r="H164" s="64">
        <f t="shared" si="18"/>
        <v>2021</v>
      </c>
      <c r="I164" s="80" t="str">
        <f>IFERROR(VLOOKUP(D164,Sheet2!A:B,2,0),"")</f>
        <v>J20-0953</v>
      </c>
      <c r="J164" s="64" t="str">
        <f>IFERROR(IF(I164&lt;&gt;"",VLOOKUP(I164,Sheet2!B:C,2,0),""),"")</f>
        <v>พีทีที โกลบอล เคมิคอล</v>
      </c>
      <c r="K164" s="64" t="str">
        <f>IFERROR( IF(I164&lt;&gt;"", HLOOKUP(L$2+$A164,Sheet2!BX:NK,2,0),""),"")</f>
        <v>1-15 Jan 21</v>
      </c>
      <c r="L164">
        <f>IF(OR(HLOOKUP(L$2+$A164,Sheet2!BX:NK,$B164,0),HLOOKUP(L$2+$A164,Sheet2!BX:NK,$B164,0)&lt;&gt;""),HLOOKUP(L$2+$A164,Sheet2!BX:NK,$B164,0),"")</f>
        <v>64235</v>
      </c>
      <c r="M164">
        <f>IF(OR(HLOOKUP(M$2+$A164,Sheet2!BY:NL,$B164,0),HLOOKUP(M$2+$A164,Sheet2!BY:NL,$B164,0)&lt;&gt;""),HLOOKUP(M$2+$A164,Sheet2!BY:NL,$B164,0),"")</f>
        <v>8654</v>
      </c>
      <c r="N164" t="str">
        <f>IF(OR(HLOOKUP(N$2+$A164,Sheet2!BZ:NM,$B164,0),HLOOKUP(N$2+$A164,Sheet2!BZ:NM,$B164,0)&lt;&gt;""),HLOOKUP(N$2+$A164,Sheet2!BZ:NM,$B164,0),"")</f>
        <v/>
      </c>
      <c r="O164" t="str">
        <f>IF(OR(HLOOKUP(O$2+$A164,Sheet2!CA:NN,$B164,0),HLOOKUP(O$2+$A164,Sheet2!CA:NN,$B164,0)&lt;&gt;""),HLOOKUP(O$2+$A164,Sheet2!CA:NN,$B164,0),"")</f>
        <v/>
      </c>
      <c r="P164">
        <f>IF(OR(HLOOKUP(P$2+$A164,Sheet2!CB:NO,$B164,0),HLOOKUP(P$2+$A164,Sheet2!CB:NO,$B164,0)&lt;&gt;""),HLOOKUP(P$2+$A164,Sheet2!CB:NO,$B164,0),"")</f>
        <v>1928</v>
      </c>
      <c r="Q164">
        <f>IF(OR(HLOOKUP(Q$2+$A164,Sheet2!CC:NO,$B164,0),HLOOKUP(Q$2+$A164,Sheet2!CC:NO,$B164,0)&lt;&gt;""),HLOOKUP(Q$2+$A164,Sheet2!CC:NO,$B164,0),"")</f>
        <v>8</v>
      </c>
    </row>
    <row r="165" spans="1:17" x14ac:dyDescent="0.25">
      <c r="A165" s="64">
        <f t="shared" si="19"/>
        <v>6</v>
      </c>
      <c r="B165" s="64">
        <f t="shared" si="20"/>
        <v>21</v>
      </c>
      <c r="C165" s="64">
        <f t="shared" si="21"/>
        <v>2</v>
      </c>
      <c r="D165" s="64">
        <f t="shared" si="22"/>
        <v>17</v>
      </c>
      <c r="E165" s="64">
        <f t="shared" si="23"/>
        <v>81</v>
      </c>
      <c r="F165" s="64">
        <f t="shared" si="16"/>
        <v>2</v>
      </c>
      <c r="G165" s="64">
        <f t="shared" si="17"/>
        <v>1</v>
      </c>
      <c r="H165" s="64">
        <f t="shared" si="18"/>
        <v>2021</v>
      </c>
      <c r="I165" s="80" t="str">
        <f>IFERROR(VLOOKUP(D165,Sheet2!A:B,2,0),"")</f>
        <v>J20-0953</v>
      </c>
      <c r="J165" s="64" t="str">
        <f>IFERROR(IF(I165&lt;&gt;"",VLOOKUP(I165,Sheet2!B:C,2,0),""),"")</f>
        <v>พีทีที โกลบอล เคมิคอล</v>
      </c>
      <c r="K165" s="64" t="str">
        <f>IFERROR( IF(I165&lt;&gt;"", HLOOKUP(L$2+$A165,Sheet2!BX:NK,2,0),""),"")</f>
        <v>16-31 Jan 21</v>
      </c>
      <c r="L165">
        <f>IF(OR(HLOOKUP(L$2+$A165,Sheet2!BX:NK,$B165,0),HLOOKUP(L$2+$A165,Sheet2!BX:NK,$B165,0)&lt;&gt;""),HLOOKUP(L$2+$A165,Sheet2!BX:NK,$B165,0),"")</f>
        <v>62597</v>
      </c>
      <c r="M165">
        <f>IF(OR(HLOOKUP(M$2+$A165,Sheet2!BY:NL,$B165,0),HLOOKUP(M$2+$A165,Sheet2!BY:NL,$B165,0)&lt;&gt;""),HLOOKUP(M$2+$A165,Sheet2!BY:NL,$B165,0),"")</f>
        <v>3624</v>
      </c>
      <c r="N165" t="str">
        <f>IF(OR(HLOOKUP(N$2+$A165,Sheet2!BZ:NM,$B165,0),HLOOKUP(N$2+$A165,Sheet2!BZ:NM,$B165,0)&lt;&gt;""),HLOOKUP(N$2+$A165,Sheet2!BZ:NM,$B165,0),"")</f>
        <v/>
      </c>
      <c r="O165" t="str">
        <f>IF(OR(HLOOKUP(O$2+$A165,Sheet2!CA:NN,$B165,0),HLOOKUP(O$2+$A165,Sheet2!CA:NN,$B165,0)&lt;&gt;""),HLOOKUP(O$2+$A165,Sheet2!CA:NN,$B165,0),"")</f>
        <v/>
      </c>
      <c r="P165">
        <f>IF(OR(HLOOKUP(P$2+$A165,Sheet2!CB:NO,$B165,0),HLOOKUP(P$2+$A165,Sheet2!CB:NO,$B165,0)&lt;&gt;""),HLOOKUP(P$2+$A165,Sheet2!CB:NO,$B165,0),"")</f>
        <v>1230</v>
      </c>
      <c r="Q165">
        <f>IF(OR(HLOOKUP(Q$2+$A165,Sheet2!CC:NO,$B165,0),HLOOKUP(Q$2+$A165,Sheet2!CC:NO,$B165,0)&lt;&gt;""),HLOOKUP(Q$2+$A165,Sheet2!CC:NO,$B165,0),"")</f>
        <v>7</v>
      </c>
    </row>
    <row r="166" spans="1:17" x14ac:dyDescent="0.25">
      <c r="A166" s="64">
        <f t="shared" si="19"/>
        <v>12</v>
      </c>
      <c r="B166" s="64">
        <f t="shared" si="20"/>
        <v>21</v>
      </c>
      <c r="C166" s="64">
        <f t="shared" si="21"/>
        <v>3</v>
      </c>
      <c r="D166" s="64">
        <f t="shared" si="22"/>
        <v>17</v>
      </c>
      <c r="E166" s="64">
        <f t="shared" si="23"/>
        <v>81</v>
      </c>
      <c r="F166" s="64">
        <f t="shared" si="16"/>
        <v>1</v>
      </c>
      <c r="G166" s="64">
        <f t="shared" si="17"/>
        <v>2</v>
      </c>
      <c r="H166" s="64">
        <f t="shared" si="18"/>
        <v>2021</v>
      </c>
      <c r="I166" s="80" t="str">
        <f>IFERROR(VLOOKUP(D166,Sheet2!A:B,2,0),"")</f>
        <v>J20-0953</v>
      </c>
      <c r="J166" s="64" t="str">
        <f>IFERROR(IF(I166&lt;&gt;"",VLOOKUP(I166,Sheet2!B:C,2,0),""),"")</f>
        <v>พีทีที โกลบอล เคมิคอล</v>
      </c>
      <c r="K166" s="64" t="str">
        <f>IFERROR( IF(I166&lt;&gt;"", HLOOKUP(L$2+$A166,Sheet2!BX:NK,2,0),""),"")</f>
        <v>1-15 Feb 21</v>
      </c>
      <c r="L166" t="str">
        <f>IF(OR(HLOOKUP(L$2+$A166,Sheet2!BX:NK,$B166,0),HLOOKUP(L$2+$A166,Sheet2!BX:NK,$B166,0)&lt;&gt;""),HLOOKUP(L$2+$A166,Sheet2!BX:NK,$B166,0),"")</f>
        <v/>
      </c>
      <c r="M166" t="str">
        <f>IF(OR(HLOOKUP(M$2+$A166,Sheet2!BY:NL,$B166,0),HLOOKUP(M$2+$A166,Sheet2!BY:NL,$B166,0)&lt;&gt;""),HLOOKUP(M$2+$A166,Sheet2!BY:NL,$B166,0),"")</f>
        <v/>
      </c>
      <c r="N166" t="str">
        <f>IF(OR(HLOOKUP(N$2+$A166,Sheet2!BZ:NM,$B166,0),HLOOKUP(N$2+$A166,Sheet2!BZ:NM,$B166,0)&lt;&gt;""),HLOOKUP(N$2+$A166,Sheet2!BZ:NM,$B166,0),"")</f>
        <v/>
      </c>
      <c r="O166" t="str">
        <f>IF(OR(HLOOKUP(O$2+$A166,Sheet2!CA:NN,$B166,0),HLOOKUP(O$2+$A166,Sheet2!CA:NN,$B166,0)&lt;&gt;""),HLOOKUP(O$2+$A166,Sheet2!CA:NN,$B166,0),"")</f>
        <v/>
      </c>
      <c r="P166" t="str">
        <f>IF(OR(HLOOKUP(P$2+$A166,Sheet2!CB:NO,$B166,0),HLOOKUP(P$2+$A166,Sheet2!CB:NO,$B166,0)&lt;&gt;""),HLOOKUP(P$2+$A166,Sheet2!CB:NO,$B166,0),"")</f>
        <v/>
      </c>
      <c r="Q166" t="str">
        <f>IF(OR(HLOOKUP(Q$2+$A166,Sheet2!CC:NO,$B166,0),HLOOKUP(Q$2+$A166,Sheet2!CC:NO,$B166,0)&lt;&gt;""),HLOOKUP(Q$2+$A166,Sheet2!CC:NO,$B166,0),"")</f>
        <v/>
      </c>
    </row>
    <row r="167" spans="1:17" x14ac:dyDescent="0.25">
      <c r="A167" s="64">
        <f t="shared" si="19"/>
        <v>18</v>
      </c>
      <c r="B167" s="64">
        <f t="shared" si="20"/>
        <v>21</v>
      </c>
      <c r="C167" s="64">
        <f t="shared" si="21"/>
        <v>4</v>
      </c>
      <c r="D167" s="64">
        <f t="shared" si="22"/>
        <v>17</v>
      </c>
      <c r="E167" s="64">
        <f t="shared" si="23"/>
        <v>81</v>
      </c>
      <c r="F167" s="64">
        <f t="shared" si="16"/>
        <v>2</v>
      </c>
      <c r="G167" s="64">
        <f t="shared" si="17"/>
        <v>2</v>
      </c>
      <c r="H167" s="64">
        <f t="shared" si="18"/>
        <v>2021</v>
      </c>
      <c r="I167" s="80" t="str">
        <f>IFERROR(VLOOKUP(D167,Sheet2!A:B,2,0),"")</f>
        <v>J20-0953</v>
      </c>
      <c r="J167" s="64" t="str">
        <f>IFERROR(IF(I167&lt;&gt;"",VLOOKUP(I167,Sheet2!B:C,2,0),""),"")</f>
        <v>พีทีที โกลบอล เคมิคอล</v>
      </c>
      <c r="K167" s="64" t="str">
        <f>IFERROR( IF(I167&lt;&gt;"", HLOOKUP(L$2+$A167,Sheet2!BX:NK,2,0),""),"")</f>
        <v>16-28 Feb 21</v>
      </c>
      <c r="L167" t="str">
        <f>IF(OR(HLOOKUP(L$2+$A167,Sheet2!BX:NK,$B167,0),HLOOKUP(L$2+$A167,Sheet2!BX:NK,$B167,0)&lt;&gt;""),HLOOKUP(L$2+$A167,Sheet2!BX:NK,$B167,0),"")</f>
        <v/>
      </c>
      <c r="M167" t="str">
        <f>IF(OR(HLOOKUP(M$2+$A167,Sheet2!BY:NL,$B167,0),HLOOKUP(M$2+$A167,Sheet2!BY:NL,$B167,0)&lt;&gt;""),HLOOKUP(M$2+$A167,Sheet2!BY:NL,$B167,0),"")</f>
        <v/>
      </c>
      <c r="N167" t="str">
        <f>IF(OR(HLOOKUP(N$2+$A167,Sheet2!BZ:NM,$B167,0),HLOOKUP(N$2+$A167,Sheet2!BZ:NM,$B167,0)&lt;&gt;""),HLOOKUP(N$2+$A167,Sheet2!BZ:NM,$B167,0),"")</f>
        <v/>
      </c>
      <c r="O167" t="str">
        <f>IF(OR(HLOOKUP(O$2+$A167,Sheet2!CA:NN,$B167,0),HLOOKUP(O$2+$A167,Sheet2!CA:NN,$B167,0)&lt;&gt;""),HLOOKUP(O$2+$A167,Sheet2!CA:NN,$B167,0),"")</f>
        <v/>
      </c>
      <c r="P167" t="str">
        <f>IF(OR(HLOOKUP(P$2+$A167,Sheet2!CB:NO,$B167,0),HLOOKUP(P$2+$A167,Sheet2!CB:NO,$B167,0)&lt;&gt;""),HLOOKUP(P$2+$A167,Sheet2!CB:NO,$B167,0),"")</f>
        <v/>
      </c>
      <c r="Q167" t="str">
        <f>IF(OR(HLOOKUP(Q$2+$A167,Sheet2!CC:NO,$B167,0),HLOOKUP(Q$2+$A167,Sheet2!CC:NO,$B167,0)&lt;&gt;""),HLOOKUP(Q$2+$A167,Sheet2!CC:NO,$B167,0),"")</f>
        <v/>
      </c>
    </row>
    <row r="168" spans="1:17" x14ac:dyDescent="0.25">
      <c r="A168" s="64">
        <f t="shared" si="19"/>
        <v>24</v>
      </c>
      <c r="B168" s="64">
        <f t="shared" si="20"/>
        <v>21</v>
      </c>
      <c r="C168" s="64">
        <f t="shared" si="21"/>
        <v>5</v>
      </c>
      <c r="D168" s="64">
        <f t="shared" si="22"/>
        <v>17</v>
      </c>
      <c r="E168" s="64">
        <f t="shared" si="23"/>
        <v>81</v>
      </c>
      <c r="F168" s="64">
        <f t="shared" si="16"/>
        <v>1</v>
      </c>
      <c r="G168" s="64">
        <f t="shared" si="17"/>
        <v>3</v>
      </c>
      <c r="H168" s="64">
        <f t="shared" si="18"/>
        <v>2021</v>
      </c>
      <c r="I168" s="80" t="str">
        <f>IFERROR(VLOOKUP(D168,Sheet2!A:B,2,0),"")</f>
        <v>J20-0953</v>
      </c>
      <c r="J168" s="64" t="str">
        <f>IFERROR(IF(I168&lt;&gt;"",VLOOKUP(I168,Sheet2!B:C,2,0),""),"")</f>
        <v>พีทีที โกลบอล เคมิคอล</v>
      </c>
      <c r="K168" s="64" t="str">
        <f>IFERROR( IF(I168&lt;&gt;"", HLOOKUP(L$2+$A168,Sheet2!BX:NK,2,0),""),"")</f>
        <v>1-15 Mar 2021</v>
      </c>
      <c r="L168" t="str">
        <f>IF(OR(HLOOKUP(L$2+$A168,Sheet2!BX:NK,$B168,0),HLOOKUP(L$2+$A168,Sheet2!BX:NK,$B168,0)&lt;&gt;""),HLOOKUP(L$2+$A168,Sheet2!BX:NK,$B168,0),"")</f>
        <v/>
      </c>
      <c r="M168" t="str">
        <f>IF(OR(HLOOKUP(M$2+$A168,Sheet2!BY:NL,$B168,0),HLOOKUP(M$2+$A168,Sheet2!BY:NL,$B168,0)&lt;&gt;""),HLOOKUP(M$2+$A168,Sheet2!BY:NL,$B168,0),"")</f>
        <v/>
      </c>
      <c r="N168" t="str">
        <f>IF(OR(HLOOKUP(N$2+$A168,Sheet2!BZ:NM,$B168,0),HLOOKUP(N$2+$A168,Sheet2!BZ:NM,$B168,0)&lt;&gt;""),HLOOKUP(N$2+$A168,Sheet2!BZ:NM,$B168,0),"")</f>
        <v/>
      </c>
      <c r="O168" t="str">
        <f>IF(OR(HLOOKUP(O$2+$A168,Sheet2!CA:NN,$B168,0),HLOOKUP(O$2+$A168,Sheet2!CA:NN,$B168,0)&lt;&gt;""),HLOOKUP(O$2+$A168,Sheet2!CA:NN,$B168,0),"")</f>
        <v/>
      </c>
      <c r="P168" t="str">
        <f>IF(OR(HLOOKUP(P$2+$A168,Sheet2!CB:NO,$B168,0),HLOOKUP(P$2+$A168,Sheet2!CB:NO,$B168,0)&lt;&gt;""),HLOOKUP(P$2+$A168,Sheet2!CB:NO,$B168,0),"")</f>
        <v/>
      </c>
      <c r="Q168" t="str">
        <f>IF(OR(HLOOKUP(Q$2+$A168,Sheet2!CC:NO,$B168,0),HLOOKUP(Q$2+$A168,Sheet2!CC:NO,$B168,0)&lt;&gt;""),HLOOKUP(Q$2+$A168,Sheet2!CC:NO,$B168,0),"")</f>
        <v/>
      </c>
    </row>
    <row r="169" spans="1:17" x14ac:dyDescent="0.25">
      <c r="A169" s="64">
        <f t="shared" si="19"/>
        <v>30</v>
      </c>
      <c r="B169" s="64">
        <f t="shared" si="20"/>
        <v>21</v>
      </c>
      <c r="C169" s="64">
        <f t="shared" si="21"/>
        <v>6</v>
      </c>
      <c r="D169" s="64">
        <f t="shared" si="22"/>
        <v>17</v>
      </c>
      <c r="E169" s="64">
        <f t="shared" si="23"/>
        <v>81</v>
      </c>
      <c r="F169" s="64">
        <f t="shared" si="16"/>
        <v>2</v>
      </c>
      <c r="G169" s="64">
        <f t="shared" si="17"/>
        <v>3</v>
      </c>
      <c r="H169" s="64">
        <f t="shared" si="18"/>
        <v>2021</v>
      </c>
      <c r="I169" s="80" t="str">
        <f>IFERROR(VLOOKUP(D169,Sheet2!A:B,2,0),"")</f>
        <v>J20-0953</v>
      </c>
      <c r="J169" s="64" t="str">
        <f>IFERROR(IF(I169&lt;&gt;"",VLOOKUP(I169,Sheet2!B:C,2,0),""),"")</f>
        <v>พีทีที โกลบอล เคมิคอล</v>
      </c>
      <c r="K169" s="64" t="str">
        <f>IFERROR( IF(I169&lt;&gt;"", HLOOKUP(L$2+$A169,Sheet2!BX:NK,2,0),""),"")</f>
        <v>16-31 Mar 21</v>
      </c>
      <c r="L169" t="str">
        <f>IF(OR(HLOOKUP(L$2+$A169,Sheet2!BX:NK,$B169,0),HLOOKUP(L$2+$A169,Sheet2!BX:NK,$B169,0)&lt;&gt;""),HLOOKUP(L$2+$A169,Sheet2!BX:NK,$B169,0),"")</f>
        <v/>
      </c>
      <c r="M169" t="str">
        <f>IF(OR(HLOOKUP(M$2+$A169,Sheet2!BY:NL,$B169,0),HLOOKUP(M$2+$A169,Sheet2!BY:NL,$B169,0)&lt;&gt;""),HLOOKUP(M$2+$A169,Sheet2!BY:NL,$B169,0),"")</f>
        <v/>
      </c>
      <c r="N169" t="str">
        <f>IF(OR(HLOOKUP(N$2+$A169,Sheet2!BZ:NM,$B169,0),HLOOKUP(N$2+$A169,Sheet2!BZ:NM,$B169,0)&lt;&gt;""),HLOOKUP(N$2+$A169,Sheet2!BZ:NM,$B169,0),"")</f>
        <v/>
      </c>
      <c r="O169" t="str">
        <f>IF(OR(HLOOKUP(O$2+$A169,Sheet2!CA:NN,$B169,0),HLOOKUP(O$2+$A169,Sheet2!CA:NN,$B169,0)&lt;&gt;""),HLOOKUP(O$2+$A169,Sheet2!CA:NN,$B169,0),"")</f>
        <v/>
      </c>
      <c r="P169" t="str">
        <f>IF(OR(HLOOKUP(P$2+$A169,Sheet2!CB:NO,$B169,0),HLOOKUP(P$2+$A169,Sheet2!CB:NO,$B169,0)&lt;&gt;""),HLOOKUP(P$2+$A169,Sheet2!CB:NO,$B169,0),"")</f>
        <v/>
      </c>
      <c r="Q169" t="str">
        <f>IF(OR(HLOOKUP(Q$2+$A169,Sheet2!CC:NO,$B169,0),HLOOKUP(Q$2+$A169,Sheet2!CC:NO,$B169,0)&lt;&gt;""),HLOOKUP(Q$2+$A169,Sheet2!CC:NO,$B169,0),"")</f>
        <v/>
      </c>
    </row>
    <row r="170" spans="1:17" x14ac:dyDescent="0.25">
      <c r="A170" s="64">
        <f t="shared" si="19"/>
        <v>36</v>
      </c>
      <c r="B170" s="64">
        <f t="shared" si="20"/>
        <v>21</v>
      </c>
      <c r="C170" s="64">
        <f t="shared" si="21"/>
        <v>7</v>
      </c>
      <c r="D170" s="64">
        <f t="shared" si="22"/>
        <v>17</v>
      </c>
      <c r="E170" s="64">
        <f t="shared" si="23"/>
        <v>81</v>
      </c>
      <c r="F170" s="64">
        <f t="shared" si="16"/>
        <v>1</v>
      </c>
      <c r="G170" s="64">
        <f t="shared" si="17"/>
        <v>4</v>
      </c>
      <c r="H170" s="64">
        <f t="shared" si="18"/>
        <v>2021</v>
      </c>
      <c r="I170" s="80" t="str">
        <f>IFERROR(VLOOKUP(D170,Sheet2!A:B,2,0),"")</f>
        <v>J20-0953</v>
      </c>
      <c r="J170" s="64" t="str">
        <f>IFERROR(IF(I170&lt;&gt;"",VLOOKUP(I170,Sheet2!B:C,2,0),""),"")</f>
        <v>พีทีที โกลบอล เคมิคอล</v>
      </c>
      <c r="K170" s="64" t="str">
        <f>IFERROR( IF(I170&lt;&gt;"", HLOOKUP(L$2+$A170,Sheet2!BX:NK,2,0),""),"")</f>
        <v>1-15 April 21</v>
      </c>
      <c r="L170" t="str">
        <f>IF(OR(HLOOKUP(L$2+$A170,Sheet2!BX:NK,$B170,0),HLOOKUP(L$2+$A170,Sheet2!BX:NK,$B170,0)&lt;&gt;""),HLOOKUP(L$2+$A170,Sheet2!BX:NK,$B170,0),"")</f>
        <v/>
      </c>
      <c r="M170" t="str">
        <f>IF(OR(HLOOKUP(M$2+$A170,Sheet2!BY:NL,$B170,0),HLOOKUP(M$2+$A170,Sheet2!BY:NL,$B170,0)&lt;&gt;""),HLOOKUP(M$2+$A170,Sheet2!BY:NL,$B170,0),"")</f>
        <v/>
      </c>
      <c r="N170" t="str">
        <f>IF(OR(HLOOKUP(N$2+$A170,Sheet2!BZ:NM,$B170,0),HLOOKUP(N$2+$A170,Sheet2!BZ:NM,$B170,0)&lt;&gt;""),HLOOKUP(N$2+$A170,Sheet2!BZ:NM,$B170,0),"")</f>
        <v/>
      </c>
      <c r="O170" t="str">
        <f>IF(OR(HLOOKUP(O$2+$A170,Sheet2!CA:NN,$B170,0),HLOOKUP(O$2+$A170,Sheet2!CA:NN,$B170,0)&lt;&gt;""),HLOOKUP(O$2+$A170,Sheet2!CA:NN,$B170,0),"")</f>
        <v/>
      </c>
      <c r="P170" t="str">
        <f>IF(OR(HLOOKUP(P$2+$A170,Sheet2!CB:NO,$B170,0),HLOOKUP(P$2+$A170,Sheet2!CB:NO,$B170,0)&lt;&gt;""),HLOOKUP(P$2+$A170,Sheet2!CB:NO,$B170,0),"")</f>
        <v/>
      </c>
      <c r="Q170" t="str">
        <f>IF(OR(HLOOKUP(Q$2+$A170,Sheet2!CC:NO,$B170,0),HLOOKUP(Q$2+$A170,Sheet2!CC:NO,$B170,0)&lt;&gt;""),HLOOKUP(Q$2+$A170,Sheet2!CC:NO,$B170,0),"")</f>
        <v/>
      </c>
    </row>
    <row r="171" spans="1:17" x14ac:dyDescent="0.25">
      <c r="A171" s="64">
        <f t="shared" si="19"/>
        <v>42</v>
      </c>
      <c r="B171" s="64">
        <f t="shared" si="20"/>
        <v>21</v>
      </c>
      <c r="C171" s="64">
        <f t="shared" si="21"/>
        <v>8</v>
      </c>
      <c r="D171" s="64">
        <f t="shared" si="22"/>
        <v>17</v>
      </c>
      <c r="E171" s="64">
        <f t="shared" si="23"/>
        <v>81</v>
      </c>
      <c r="F171" s="64">
        <f t="shared" si="16"/>
        <v>2</v>
      </c>
      <c r="G171" s="64">
        <f t="shared" si="17"/>
        <v>4</v>
      </c>
      <c r="H171" s="64">
        <f t="shared" si="18"/>
        <v>2021</v>
      </c>
      <c r="I171" s="80" t="str">
        <f>IFERROR(VLOOKUP(D171,Sheet2!A:B,2,0),"")</f>
        <v>J20-0953</v>
      </c>
      <c r="J171" s="64" t="str">
        <f>IFERROR(IF(I171&lt;&gt;"",VLOOKUP(I171,Sheet2!B:C,2,0),""),"")</f>
        <v>พีทีที โกลบอล เคมิคอล</v>
      </c>
      <c r="K171" s="64" t="str">
        <f>IFERROR( IF(I171&lt;&gt;"", HLOOKUP(L$2+$A171,Sheet2!BX:NK,2,0),""),"")</f>
        <v>16-30 April 21</v>
      </c>
      <c r="L171" t="str">
        <f>IF(OR(HLOOKUP(L$2+$A171,Sheet2!BX:NK,$B171,0),HLOOKUP(L$2+$A171,Sheet2!BX:NK,$B171,0)&lt;&gt;""),HLOOKUP(L$2+$A171,Sheet2!BX:NK,$B171,0),"")</f>
        <v/>
      </c>
      <c r="M171" t="str">
        <f>IF(OR(HLOOKUP(M$2+$A171,Sheet2!BY:NL,$B171,0),HLOOKUP(M$2+$A171,Sheet2!BY:NL,$B171,0)&lt;&gt;""),HLOOKUP(M$2+$A171,Sheet2!BY:NL,$B171,0),"")</f>
        <v/>
      </c>
      <c r="N171" t="str">
        <f>IF(OR(HLOOKUP(N$2+$A171,Sheet2!BZ:NM,$B171,0),HLOOKUP(N$2+$A171,Sheet2!BZ:NM,$B171,0)&lt;&gt;""),HLOOKUP(N$2+$A171,Sheet2!BZ:NM,$B171,0),"")</f>
        <v/>
      </c>
      <c r="O171" t="str">
        <f>IF(OR(HLOOKUP(O$2+$A171,Sheet2!CA:NN,$B171,0),HLOOKUP(O$2+$A171,Sheet2!CA:NN,$B171,0)&lt;&gt;""),HLOOKUP(O$2+$A171,Sheet2!CA:NN,$B171,0),"")</f>
        <v/>
      </c>
      <c r="P171" t="str">
        <f>IF(OR(HLOOKUP(P$2+$A171,Sheet2!CB:NO,$B171,0),HLOOKUP(P$2+$A171,Sheet2!CB:NO,$B171,0)&lt;&gt;""),HLOOKUP(P$2+$A171,Sheet2!CB:NO,$B171,0),"")</f>
        <v/>
      </c>
      <c r="Q171" t="str">
        <f>IF(OR(HLOOKUP(Q$2+$A171,Sheet2!CC:NO,$B171,0),HLOOKUP(Q$2+$A171,Sheet2!CC:NO,$B171,0)&lt;&gt;""),HLOOKUP(Q$2+$A171,Sheet2!CC:NO,$B171,0),"")</f>
        <v/>
      </c>
    </row>
    <row r="172" spans="1:17" x14ac:dyDescent="0.25">
      <c r="A172" s="64">
        <f t="shared" si="19"/>
        <v>48</v>
      </c>
      <c r="B172" s="64">
        <f t="shared" si="20"/>
        <v>21</v>
      </c>
      <c r="C172" s="64">
        <f t="shared" si="21"/>
        <v>9</v>
      </c>
      <c r="D172" s="64">
        <f t="shared" si="22"/>
        <v>17</v>
      </c>
      <c r="E172" s="64">
        <f t="shared" si="23"/>
        <v>81</v>
      </c>
      <c r="F172" s="64">
        <f t="shared" si="16"/>
        <v>1</v>
      </c>
      <c r="G172" s="64">
        <f t="shared" si="17"/>
        <v>5</v>
      </c>
      <c r="H172" s="64">
        <f t="shared" si="18"/>
        <v>2021</v>
      </c>
      <c r="I172" s="80" t="str">
        <f>IFERROR(VLOOKUP(D172,Sheet2!A:B,2,0),"")</f>
        <v>J20-0953</v>
      </c>
      <c r="J172" s="64" t="str">
        <f>IFERROR(IF(I172&lt;&gt;"",VLOOKUP(I172,Sheet2!B:C,2,0),""),"")</f>
        <v>พีทีที โกลบอล เคมิคอล</v>
      </c>
      <c r="K172" s="64" t="str">
        <f>IFERROR( IF(I172&lt;&gt;"", HLOOKUP(L$2+$A172,Sheet2!BX:NK,2,0),""),"")</f>
        <v>1-15 May 21</v>
      </c>
      <c r="L172" t="str">
        <f>IF(OR(HLOOKUP(L$2+$A172,Sheet2!BX:NK,$B172,0),HLOOKUP(L$2+$A172,Sheet2!BX:NK,$B172,0)&lt;&gt;""),HLOOKUP(L$2+$A172,Sheet2!BX:NK,$B172,0),"")</f>
        <v/>
      </c>
      <c r="M172" t="str">
        <f>IF(OR(HLOOKUP(M$2+$A172,Sheet2!BY:NL,$B172,0),HLOOKUP(M$2+$A172,Sheet2!BY:NL,$B172,0)&lt;&gt;""),HLOOKUP(M$2+$A172,Sheet2!BY:NL,$B172,0),"")</f>
        <v/>
      </c>
      <c r="N172" t="str">
        <f>IF(OR(HLOOKUP(N$2+$A172,Sheet2!BZ:NM,$B172,0),HLOOKUP(N$2+$A172,Sheet2!BZ:NM,$B172,0)&lt;&gt;""),HLOOKUP(N$2+$A172,Sheet2!BZ:NM,$B172,0),"")</f>
        <v/>
      </c>
      <c r="O172" t="str">
        <f>IF(OR(HLOOKUP(O$2+$A172,Sheet2!CA:NN,$B172,0),HLOOKUP(O$2+$A172,Sheet2!CA:NN,$B172,0)&lt;&gt;""),HLOOKUP(O$2+$A172,Sheet2!CA:NN,$B172,0),"")</f>
        <v/>
      </c>
      <c r="P172" t="str">
        <f>IF(OR(HLOOKUP(P$2+$A172,Sheet2!CB:NO,$B172,0),HLOOKUP(P$2+$A172,Sheet2!CB:NO,$B172,0)&lt;&gt;""),HLOOKUP(P$2+$A172,Sheet2!CB:NO,$B172,0),"")</f>
        <v/>
      </c>
      <c r="Q172" t="str">
        <f>IF(OR(HLOOKUP(Q$2+$A172,Sheet2!CC:NO,$B172,0),HLOOKUP(Q$2+$A172,Sheet2!CC:NO,$B172,0)&lt;&gt;""),HLOOKUP(Q$2+$A172,Sheet2!CC:NO,$B172,0),"")</f>
        <v/>
      </c>
    </row>
    <row r="173" spans="1:17" x14ac:dyDescent="0.25">
      <c r="A173" s="64">
        <f t="shared" si="19"/>
        <v>54</v>
      </c>
      <c r="B173" s="64">
        <f t="shared" si="20"/>
        <v>21</v>
      </c>
      <c r="C173" s="64">
        <f t="shared" si="21"/>
        <v>10</v>
      </c>
      <c r="D173" s="64">
        <f t="shared" si="22"/>
        <v>17</v>
      </c>
      <c r="E173" s="64">
        <f t="shared" si="23"/>
        <v>81</v>
      </c>
      <c r="F173" s="64">
        <f t="shared" si="16"/>
        <v>2</v>
      </c>
      <c r="G173" s="64">
        <f t="shared" si="17"/>
        <v>5</v>
      </c>
      <c r="H173" s="64">
        <f t="shared" si="18"/>
        <v>2021</v>
      </c>
      <c r="I173" s="80" t="str">
        <f>IFERROR(VLOOKUP(D173,Sheet2!A:B,2,0),"")</f>
        <v>J20-0953</v>
      </c>
      <c r="J173" s="64" t="str">
        <f>IFERROR(IF(I173&lt;&gt;"",VLOOKUP(I173,Sheet2!B:C,2,0),""),"")</f>
        <v>พีทีที โกลบอล เคมิคอล</v>
      </c>
      <c r="K173" s="64" t="str">
        <f>IFERROR( IF(I173&lt;&gt;"", HLOOKUP(L$2+$A173,Sheet2!BX:NK,2,0),""),"")</f>
        <v>16-31 May 21</v>
      </c>
      <c r="L173" t="str">
        <f>IF(OR(HLOOKUP(L$2+$A173,Sheet2!BX:NK,$B173,0),HLOOKUP(L$2+$A173,Sheet2!BX:NK,$B173,0)&lt;&gt;""),HLOOKUP(L$2+$A173,Sheet2!BX:NK,$B173,0),"")</f>
        <v/>
      </c>
      <c r="M173" t="str">
        <f>IF(OR(HLOOKUP(M$2+$A173,Sheet2!BY:NL,$B173,0),HLOOKUP(M$2+$A173,Sheet2!BY:NL,$B173,0)&lt;&gt;""),HLOOKUP(M$2+$A173,Sheet2!BY:NL,$B173,0),"")</f>
        <v/>
      </c>
      <c r="N173" t="str">
        <f>IF(OR(HLOOKUP(N$2+$A173,Sheet2!BZ:NM,$B173,0),HLOOKUP(N$2+$A173,Sheet2!BZ:NM,$B173,0)&lt;&gt;""),HLOOKUP(N$2+$A173,Sheet2!BZ:NM,$B173,0),"")</f>
        <v/>
      </c>
      <c r="O173" t="str">
        <f>IF(OR(HLOOKUP(O$2+$A173,Sheet2!CA:NN,$B173,0),HLOOKUP(O$2+$A173,Sheet2!CA:NN,$B173,0)&lt;&gt;""),HLOOKUP(O$2+$A173,Sheet2!CA:NN,$B173,0),"")</f>
        <v/>
      </c>
      <c r="P173" t="str">
        <f>IF(OR(HLOOKUP(P$2+$A173,Sheet2!CB:NO,$B173,0),HLOOKUP(P$2+$A173,Sheet2!CB:NO,$B173,0)&lt;&gt;""),HLOOKUP(P$2+$A173,Sheet2!CB:NO,$B173,0),"")</f>
        <v/>
      </c>
      <c r="Q173" t="str">
        <f>IF(OR(HLOOKUP(Q$2+$A173,Sheet2!CC:NO,$B173,0),HLOOKUP(Q$2+$A173,Sheet2!CC:NO,$B173,0)&lt;&gt;""),HLOOKUP(Q$2+$A173,Sheet2!CC:NO,$B173,0),"")</f>
        <v/>
      </c>
    </row>
    <row r="174" spans="1:17" x14ac:dyDescent="0.25">
      <c r="A174" s="64">
        <f t="shared" si="19"/>
        <v>0</v>
      </c>
      <c r="B174" s="64">
        <f t="shared" si="20"/>
        <v>22</v>
      </c>
      <c r="C174" s="64">
        <f t="shared" si="21"/>
        <v>1</v>
      </c>
      <c r="D174" s="64">
        <f t="shared" si="22"/>
        <v>18</v>
      </c>
      <c r="E174" s="64">
        <f t="shared" si="23"/>
        <v>86</v>
      </c>
      <c r="F174" s="64">
        <f t="shared" si="16"/>
        <v>1</v>
      </c>
      <c r="G174" s="64">
        <f t="shared" si="17"/>
        <v>1</v>
      </c>
      <c r="H174" s="64">
        <f t="shared" si="18"/>
        <v>2021</v>
      </c>
      <c r="I174" s="80" t="str">
        <f>IFERROR(VLOOKUP(D174,Sheet2!A:B,2,0),"")</f>
        <v>J20-1297</v>
      </c>
      <c r="J174" s="64" t="str">
        <f>IFERROR(IF(I174&lt;&gt;"",VLOOKUP(I174,Sheet2!B:C,2,0),""),"")</f>
        <v xml:space="preserve">TOPAZ DIPPING MACHINE LIGHTING &amp; POWER PLUG </v>
      </c>
      <c r="K174" s="64" t="str">
        <f>IFERROR( IF(I174&lt;&gt;"", HLOOKUP(L$2+$A174,Sheet2!BX:NK,2,0),""),"")</f>
        <v>1-15 Jan 21</v>
      </c>
      <c r="L174">
        <f>IF(OR(HLOOKUP(L$2+$A174,Sheet2!BX:NK,$B174,0),HLOOKUP(L$2+$A174,Sheet2!BX:NK,$B174,0)&lt;&gt;""),HLOOKUP(L$2+$A174,Sheet2!BX:NK,$B174,0),"")</f>
        <v>135680</v>
      </c>
      <c r="M174">
        <f>IF(OR(HLOOKUP(M$2+$A174,Sheet2!BY:NL,$B174,0),HLOOKUP(M$2+$A174,Sheet2!BY:NL,$B174,0)&lt;&gt;""),HLOOKUP(M$2+$A174,Sheet2!BY:NL,$B174,0),"")</f>
        <v>59804</v>
      </c>
      <c r="N174" t="str">
        <f>IF(OR(HLOOKUP(N$2+$A174,Sheet2!BZ:NM,$B174,0),HLOOKUP(N$2+$A174,Sheet2!BZ:NM,$B174,0)&lt;&gt;""),HLOOKUP(N$2+$A174,Sheet2!BZ:NM,$B174,0),"")</f>
        <v/>
      </c>
      <c r="O174" t="str">
        <f>IF(OR(HLOOKUP(O$2+$A174,Sheet2!CA:NN,$B174,0),HLOOKUP(O$2+$A174,Sheet2!CA:NN,$B174,0)&lt;&gt;""),HLOOKUP(O$2+$A174,Sheet2!CA:NN,$B174,0),"")</f>
        <v/>
      </c>
      <c r="P174" t="str">
        <f>IF(OR(HLOOKUP(P$2+$A174,Sheet2!CB:NO,$B174,0),HLOOKUP(P$2+$A174,Sheet2!CB:NO,$B174,0)&lt;&gt;""),HLOOKUP(P$2+$A174,Sheet2!CB:NO,$B174,0),"")</f>
        <v/>
      </c>
      <c r="Q174" t="str">
        <f>IF(OR(HLOOKUP(Q$2+$A174,Sheet2!CC:NO,$B174,0),HLOOKUP(Q$2+$A174,Sheet2!CC:NO,$B174,0)&lt;&gt;""),HLOOKUP(Q$2+$A174,Sheet2!CC:NO,$B174,0),"")</f>
        <v/>
      </c>
    </row>
    <row r="175" spans="1:17" x14ac:dyDescent="0.25">
      <c r="A175" s="64">
        <f t="shared" si="19"/>
        <v>6</v>
      </c>
      <c r="B175" s="64">
        <f t="shared" si="20"/>
        <v>22</v>
      </c>
      <c r="C175" s="64">
        <f t="shared" si="21"/>
        <v>2</v>
      </c>
      <c r="D175" s="64">
        <f t="shared" si="22"/>
        <v>18</v>
      </c>
      <c r="E175" s="64">
        <f t="shared" si="23"/>
        <v>86</v>
      </c>
      <c r="F175" s="64">
        <f t="shared" si="16"/>
        <v>2</v>
      </c>
      <c r="G175" s="64">
        <f t="shared" si="17"/>
        <v>1</v>
      </c>
      <c r="H175" s="64">
        <f t="shared" si="18"/>
        <v>2021</v>
      </c>
      <c r="I175" s="80" t="str">
        <f>IFERROR(VLOOKUP(D175,Sheet2!A:B,2,0),"")</f>
        <v>J20-1297</v>
      </c>
      <c r="J175" s="64" t="str">
        <f>IFERROR(IF(I175&lt;&gt;"",VLOOKUP(I175,Sheet2!B:C,2,0),""),"")</f>
        <v xml:space="preserve">TOPAZ DIPPING MACHINE LIGHTING &amp; POWER PLUG </v>
      </c>
      <c r="K175" s="64" t="str">
        <f>IFERROR( IF(I175&lt;&gt;"", HLOOKUP(L$2+$A175,Sheet2!BX:NK,2,0),""),"")</f>
        <v>16-31 Jan 21</v>
      </c>
      <c r="L175">
        <f>IF(OR(HLOOKUP(L$2+$A175,Sheet2!BX:NK,$B175,0),HLOOKUP(L$2+$A175,Sheet2!BX:NK,$B175,0)&lt;&gt;""),HLOOKUP(L$2+$A175,Sheet2!BX:NK,$B175,0),"")</f>
        <v>117624</v>
      </c>
      <c r="M175">
        <f>IF(OR(HLOOKUP(M$2+$A175,Sheet2!BY:NL,$B175,0),HLOOKUP(M$2+$A175,Sheet2!BY:NL,$B175,0)&lt;&gt;""),HLOOKUP(M$2+$A175,Sheet2!BY:NL,$B175,0),"")</f>
        <v>50761</v>
      </c>
      <c r="N175" t="str">
        <f>IF(OR(HLOOKUP(N$2+$A175,Sheet2!BZ:NM,$B175,0),HLOOKUP(N$2+$A175,Sheet2!BZ:NM,$B175,0)&lt;&gt;""),HLOOKUP(N$2+$A175,Sheet2!BZ:NM,$B175,0),"")</f>
        <v/>
      </c>
      <c r="O175" t="str">
        <f>IF(OR(HLOOKUP(O$2+$A175,Sheet2!CA:NN,$B175,0),HLOOKUP(O$2+$A175,Sheet2!CA:NN,$B175,0)&lt;&gt;""),HLOOKUP(O$2+$A175,Sheet2!CA:NN,$B175,0),"")</f>
        <v/>
      </c>
      <c r="P175" t="str">
        <f>IF(OR(HLOOKUP(P$2+$A175,Sheet2!CB:NO,$B175,0),HLOOKUP(P$2+$A175,Sheet2!CB:NO,$B175,0)&lt;&gt;""),HLOOKUP(P$2+$A175,Sheet2!CB:NO,$B175,0),"")</f>
        <v/>
      </c>
      <c r="Q175" t="str">
        <f>IF(OR(HLOOKUP(Q$2+$A175,Sheet2!CC:NO,$B175,0),HLOOKUP(Q$2+$A175,Sheet2!CC:NO,$B175,0)&lt;&gt;""),HLOOKUP(Q$2+$A175,Sheet2!CC:NO,$B175,0),"")</f>
        <v/>
      </c>
    </row>
    <row r="176" spans="1:17" x14ac:dyDescent="0.25">
      <c r="A176" s="64">
        <f t="shared" si="19"/>
        <v>12</v>
      </c>
      <c r="B176" s="64">
        <f t="shared" si="20"/>
        <v>22</v>
      </c>
      <c r="C176" s="64">
        <f t="shared" si="21"/>
        <v>3</v>
      </c>
      <c r="D176" s="64">
        <f t="shared" si="22"/>
        <v>18</v>
      </c>
      <c r="E176" s="64">
        <f t="shared" si="23"/>
        <v>86</v>
      </c>
      <c r="F176" s="64">
        <f t="shared" si="16"/>
        <v>1</v>
      </c>
      <c r="G176" s="64">
        <f t="shared" si="17"/>
        <v>2</v>
      </c>
      <c r="H176" s="64">
        <f t="shared" si="18"/>
        <v>2021</v>
      </c>
      <c r="I176" s="80" t="str">
        <f>IFERROR(VLOOKUP(D176,Sheet2!A:B,2,0),"")</f>
        <v>J20-1297</v>
      </c>
      <c r="J176" s="64" t="str">
        <f>IFERROR(IF(I176&lt;&gt;"",VLOOKUP(I176,Sheet2!B:C,2,0),""),"")</f>
        <v xml:space="preserve">TOPAZ DIPPING MACHINE LIGHTING &amp; POWER PLUG </v>
      </c>
      <c r="K176" s="64" t="str">
        <f>IFERROR( IF(I176&lt;&gt;"", HLOOKUP(L$2+$A176,Sheet2!BX:NK,2,0),""),"")</f>
        <v>1-15 Feb 21</v>
      </c>
      <c r="L176">
        <f>IF(OR(HLOOKUP(L$2+$A176,Sheet2!BX:NK,$B176,0),HLOOKUP(L$2+$A176,Sheet2!BX:NK,$B176,0)&lt;&gt;""),HLOOKUP(L$2+$A176,Sheet2!BX:NK,$B176,0),"")</f>
        <v>99540</v>
      </c>
      <c r="M176">
        <f>IF(OR(HLOOKUP(M$2+$A176,Sheet2!BY:NL,$B176,0),HLOOKUP(M$2+$A176,Sheet2!BY:NL,$B176,0)&lt;&gt;""),HLOOKUP(M$2+$A176,Sheet2!BY:NL,$B176,0),"")</f>
        <v>25925</v>
      </c>
      <c r="N176" t="str">
        <f>IF(OR(HLOOKUP(N$2+$A176,Sheet2!BZ:NM,$B176,0),HLOOKUP(N$2+$A176,Sheet2!BZ:NM,$B176,0)&lt;&gt;""),HLOOKUP(N$2+$A176,Sheet2!BZ:NM,$B176,0),"")</f>
        <v/>
      </c>
      <c r="O176" t="str">
        <f>IF(OR(HLOOKUP(O$2+$A176,Sheet2!CA:NN,$B176,0),HLOOKUP(O$2+$A176,Sheet2!CA:NN,$B176,0)&lt;&gt;""),HLOOKUP(O$2+$A176,Sheet2!CA:NN,$B176,0),"")</f>
        <v/>
      </c>
      <c r="P176" t="str">
        <f>IF(OR(HLOOKUP(P$2+$A176,Sheet2!CB:NO,$B176,0),HLOOKUP(P$2+$A176,Sheet2!CB:NO,$B176,0)&lt;&gt;""),HLOOKUP(P$2+$A176,Sheet2!CB:NO,$B176,0),"")</f>
        <v/>
      </c>
      <c r="Q176" t="str">
        <f>IF(OR(HLOOKUP(Q$2+$A176,Sheet2!CC:NO,$B176,0),HLOOKUP(Q$2+$A176,Sheet2!CC:NO,$B176,0)&lt;&gt;""),HLOOKUP(Q$2+$A176,Sheet2!CC:NO,$B176,0),"")</f>
        <v/>
      </c>
    </row>
    <row r="177" spans="1:17" x14ac:dyDescent="0.25">
      <c r="A177" s="64">
        <f t="shared" si="19"/>
        <v>18</v>
      </c>
      <c r="B177" s="64">
        <f t="shared" si="20"/>
        <v>22</v>
      </c>
      <c r="C177" s="64">
        <f t="shared" si="21"/>
        <v>4</v>
      </c>
      <c r="D177" s="64">
        <f t="shared" si="22"/>
        <v>18</v>
      </c>
      <c r="E177" s="64">
        <f t="shared" si="23"/>
        <v>86</v>
      </c>
      <c r="F177" s="64">
        <f t="shared" si="16"/>
        <v>2</v>
      </c>
      <c r="G177" s="64">
        <f t="shared" si="17"/>
        <v>2</v>
      </c>
      <c r="H177" s="64">
        <f t="shared" si="18"/>
        <v>2021</v>
      </c>
      <c r="I177" s="80" t="str">
        <f>IFERROR(VLOOKUP(D177,Sheet2!A:B,2,0),"")</f>
        <v>J20-1297</v>
      </c>
      <c r="J177" s="64" t="str">
        <f>IFERROR(IF(I177&lt;&gt;"",VLOOKUP(I177,Sheet2!B:C,2,0),""),"")</f>
        <v xml:space="preserve">TOPAZ DIPPING MACHINE LIGHTING &amp; POWER PLUG </v>
      </c>
      <c r="K177" s="64" t="str">
        <f>IFERROR( IF(I177&lt;&gt;"", HLOOKUP(L$2+$A177,Sheet2!BX:NK,2,0),""),"")</f>
        <v>16-28 Feb 21</v>
      </c>
      <c r="L177">
        <f>IF(OR(HLOOKUP(L$2+$A177,Sheet2!BX:NK,$B177,0),HLOOKUP(L$2+$A177,Sheet2!BX:NK,$B177,0)&lt;&gt;""),HLOOKUP(L$2+$A177,Sheet2!BX:NK,$B177,0),"")</f>
        <v>21800</v>
      </c>
      <c r="M177" t="str">
        <f>IF(OR(HLOOKUP(M$2+$A177,Sheet2!BY:NL,$B177,0),HLOOKUP(M$2+$A177,Sheet2!BY:NL,$B177,0)&lt;&gt;""),HLOOKUP(M$2+$A177,Sheet2!BY:NL,$B177,0),"")</f>
        <v/>
      </c>
      <c r="N177" t="str">
        <f>IF(OR(HLOOKUP(N$2+$A177,Sheet2!BZ:NM,$B177,0),HLOOKUP(N$2+$A177,Sheet2!BZ:NM,$B177,0)&lt;&gt;""),HLOOKUP(N$2+$A177,Sheet2!BZ:NM,$B177,0),"")</f>
        <v/>
      </c>
      <c r="O177" t="str">
        <f>IF(OR(HLOOKUP(O$2+$A177,Sheet2!CA:NN,$B177,0),HLOOKUP(O$2+$A177,Sheet2!CA:NN,$B177,0)&lt;&gt;""),HLOOKUP(O$2+$A177,Sheet2!CA:NN,$B177,0),"")</f>
        <v/>
      </c>
      <c r="P177" t="str">
        <f>IF(OR(HLOOKUP(P$2+$A177,Sheet2!CB:NO,$B177,0),HLOOKUP(P$2+$A177,Sheet2!CB:NO,$B177,0)&lt;&gt;""),HLOOKUP(P$2+$A177,Sheet2!CB:NO,$B177,0),"")</f>
        <v/>
      </c>
      <c r="Q177" t="str">
        <f>IF(OR(HLOOKUP(Q$2+$A177,Sheet2!CC:NO,$B177,0),HLOOKUP(Q$2+$A177,Sheet2!CC:NO,$B177,0)&lt;&gt;""),HLOOKUP(Q$2+$A177,Sheet2!CC:NO,$B177,0),"")</f>
        <v/>
      </c>
    </row>
    <row r="178" spans="1:17" x14ac:dyDescent="0.25">
      <c r="A178" s="64">
        <f t="shared" si="19"/>
        <v>24</v>
      </c>
      <c r="B178" s="64">
        <f t="shared" si="20"/>
        <v>22</v>
      </c>
      <c r="C178" s="64">
        <f t="shared" si="21"/>
        <v>5</v>
      </c>
      <c r="D178" s="64">
        <f t="shared" si="22"/>
        <v>18</v>
      </c>
      <c r="E178" s="64">
        <f t="shared" si="23"/>
        <v>86</v>
      </c>
      <c r="F178" s="64">
        <f t="shared" si="16"/>
        <v>1</v>
      </c>
      <c r="G178" s="64">
        <f t="shared" si="17"/>
        <v>3</v>
      </c>
      <c r="H178" s="64">
        <f t="shared" si="18"/>
        <v>2021</v>
      </c>
      <c r="I178" s="80" t="str">
        <f>IFERROR(VLOOKUP(D178,Sheet2!A:B,2,0),"")</f>
        <v>J20-1297</v>
      </c>
      <c r="J178" s="64" t="str">
        <f>IFERROR(IF(I178&lt;&gt;"",VLOOKUP(I178,Sheet2!B:C,2,0),""),"")</f>
        <v xml:space="preserve">TOPAZ DIPPING MACHINE LIGHTING &amp; POWER PLUG </v>
      </c>
      <c r="K178" s="64" t="str">
        <f>IFERROR( IF(I178&lt;&gt;"", HLOOKUP(L$2+$A178,Sheet2!BX:NK,2,0),""),"")</f>
        <v>1-15 Mar 2021</v>
      </c>
      <c r="L178">
        <f>IF(OR(HLOOKUP(L$2+$A178,Sheet2!BX:NK,$B178,0),HLOOKUP(L$2+$A178,Sheet2!BX:NK,$B178,0)&lt;&gt;""),HLOOKUP(L$2+$A178,Sheet2!BX:NK,$B178,0),"")</f>
        <v>14000</v>
      </c>
      <c r="M178" t="str">
        <f>IF(OR(HLOOKUP(M$2+$A178,Sheet2!BY:NL,$B178,0),HLOOKUP(M$2+$A178,Sheet2!BY:NL,$B178,0)&lt;&gt;""),HLOOKUP(M$2+$A178,Sheet2!BY:NL,$B178,0),"")</f>
        <v/>
      </c>
      <c r="N178" t="str">
        <f>IF(OR(HLOOKUP(N$2+$A178,Sheet2!BZ:NM,$B178,0),HLOOKUP(N$2+$A178,Sheet2!BZ:NM,$B178,0)&lt;&gt;""),HLOOKUP(N$2+$A178,Sheet2!BZ:NM,$B178,0),"")</f>
        <v/>
      </c>
      <c r="O178" t="str">
        <f>IF(OR(HLOOKUP(O$2+$A178,Sheet2!CA:NN,$B178,0),HLOOKUP(O$2+$A178,Sheet2!CA:NN,$B178,0)&lt;&gt;""),HLOOKUP(O$2+$A178,Sheet2!CA:NN,$B178,0),"")</f>
        <v/>
      </c>
      <c r="P178" t="str">
        <f>IF(OR(HLOOKUP(P$2+$A178,Sheet2!CB:NO,$B178,0),HLOOKUP(P$2+$A178,Sheet2!CB:NO,$B178,0)&lt;&gt;""),HLOOKUP(P$2+$A178,Sheet2!CB:NO,$B178,0),"")</f>
        <v/>
      </c>
      <c r="Q178" t="str">
        <f>IF(OR(HLOOKUP(Q$2+$A178,Sheet2!CC:NO,$B178,0),HLOOKUP(Q$2+$A178,Sheet2!CC:NO,$B178,0)&lt;&gt;""),HLOOKUP(Q$2+$A178,Sheet2!CC:NO,$B178,0),"")</f>
        <v/>
      </c>
    </row>
    <row r="179" spans="1:17" x14ac:dyDescent="0.25">
      <c r="A179" s="64">
        <f t="shared" si="19"/>
        <v>30</v>
      </c>
      <c r="B179" s="64">
        <f t="shared" si="20"/>
        <v>22</v>
      </c>
      <c r="C179" s="64">
        <f t="shared" si="21"/>
        <v>6</v>
      </c>
      <c r="D179" s="64">
        <f t="shared" si="22"/>
        <v>18</v>
      </c>
      <c r="E179" s="64">
        <f t="shared" si="23"/>
        <v>86</v>
      </c>
      <c r="F179" s="64">
        <f t="shared" si="16"/>
        <v>2</v>
      </c>
      <c r="G179" s="64">
        <f t="shared" si="17"/>
        <v>3</v>
      </c>
      <c r="H179" s="64">
        <f t="shared" si="18"/>
        <v>2021</v>
      </c>
      <c r="I179" s="80" t="str">
        <f>IFERROR(VLOOKUP(D179,Sheet2!A:B,2,0),"")</f>
        <v>J20-1297</v>
      </c>
      <c r="J179" s="64" t="str">
        <f>IFERROR(IF(I179&lt;&gt;"",VLOOKUP(I179,Sheet2!B:C,2,0),""),"")</f>
        <v xml:space="preserve">TOPAZ DIPPING MACHINE LIGHTING &amp; POWER PLUG </v>
      </c>
      <c r="K179" s="64" t="str">
        <f>IFERROR( IF(I179&lt;&gt;"", HLOOKUP(L$2+$A179,Sheet2!BX:NK,2,0),""),"")</f>
        <v>16-31 Mar 21</v>
      </c>
      <c r="L179" t="str">
        <f>IF(OR(HLOOKUP(L$2+$A179,Sheet2!BX:NK,$B179,0),HLOOKUP(L$2+$A179,Sheet2!BX:NK,$B179,0)&lt;&gt;""),HLOOKUP(L$2+$A179,Sheet2!BX:NK,$B179,0),"")</f>
        <v/>
      </c>
      <c r="M179" t="str">
        <f>IF(OR(HLOOKUP(M$2+$A179,Sheet2!BY:NL,$B179,0),HLOOKUP(M$2+$A179,Sheet2!BY:NL,$B179,0)&lt;&gt;""),HLOOKUP(M$2+$A179,Sheet2!BY:NL,$B179,0),"")</f>
        <v/>
      </c>
      <c r="N179" t="str">
        <f>IF(OR(HLOOKUP(N$2+$A179,Sheet2!BZ:NM,$B179,0),HLOOKUP(N$2+$A179,Sheet2!BZ:NM,$B179,0)&lt;&gt;""),HLOOKUP(N$2+$A179,Sheet2!BZ:NM,$B179,0),"")</f>
        <v/>
      </c>
      <c r="O179" t="str">
        <f>IF(OR(HLOOKUP(O$2+$A179,Sheet2!CA:NN,$B179,0),HLOOKUP(O$2+$A179,Sheet2!CA:NN,$B179,0)&lt;&gt;""),HLOOKUP(O$2+$A179,Sheet2!CA:NN,$B179,0),"")</f>
        <v/>
      </c>
      <c r="P179" t="str">
        <f>IF(OR(HLOOKUP(P$2+$A179,Sheet2!CB:NO,$B179,0),HLOOKUP(P$2+$A179,Sheet2!CB:NO,$B179,0)&lt;&gt;""),HLOOKUP(P$2+$A179,Sheet2!CB:NO,$B179,0),"")</f>
        <v/>
      </c>
      <c r="Q179" t="str">
        <f>IF(OR(HLOOKUP(Q$2+$A179,Sheet2!CC:NO,$B179,0),HLOOKUP(Q$2+$A179,Sheet2!CC:NO,$B179,0)&lt;&gt;""),HLOOKUP(Q$2+$A179,Sheet2!CC:NO,$B179,0),"")</f>
        <v/>
      </c>
    </row>
    <row r="180" spans="1:17" x14ac:dyDescent="0.25">
      <c r="A180" s="64">
        <f t="shared" si="19"/>
        <v>36</v>
      </c>
      <c r="B180" s="64">
        <f t="shared" si="20"/>
        <v>22</v>
      </c>
      <c r="C180" s="64">
        <f t="shared" si="21"/>
        <v>7</v>
      </c>
      <c r="D180" s="64">
        <f t="shared" si="22"/>
        <v>18</v>
      </c>
      <c r="E180" s="64">
        <f t="shared" si="23"/>
        <v>86</v>
      </c>
      <c r="F180" s="64">
        <f t="shared" si="16"/>
        <v>1</v>
      </c>
      <c r="G180" s="64">
        <f t="shared" si="17"/>
        <v>4</v>
      </c>
      <c r="H180" s="64">
        <f t="shared" si="18"/>
        <v>2021</v>
      </c>
      <c r="I180" s="80" t="str">
        <f>IFERROR(VLOOKUP(D180,Sheet2!A:B,2,0),"")</f>
        <v>J20-1297</v>
      </c>
      <c r="J180" s="64" t="str">
        <f>IFERROR(IF(I180&lt;&gt;"",VLOOKUP(I180,Sheet2!B:C,2,0),""),"")</f>
        <v xml:space="preserve">TOPAZ DIPPING MACHINE LIGHTING &amp; POWER PLUG </v>
      </c>
      <c r="K180" s="64" t="str">
        <f>IFERROR( IF(I180&lt;&gt;"", HLOOKUP(L$2+$A180,Sheet2!BX:NK,2,0),""),"")</f>
        <v>1-15 April 21</v>
      </c>
      <c r="L180" t="str">
        <f>IF(OR(HLOOKUP(L$2+$A180,Sheet2!BX:NK,$B180,0),HLOOKUP(L$2+$A180,Sheet2!BX:NK,$B180,0)&lt;&gt;""),HLOOKUP(L$2+$A180,Sheet2!BX:NK,$B180,0),"")</f>
        <v/>
      </c>
      <c r="M180" t="str">
        <f>IF(OR(HLOOKUP(M$2+$A180,Sheet2!BY:NL,$B180,0),HLOOKUP(M$2+$A180,Sheet2!BY:NL,$B180,0)&lt;&gt;""),HLOOKUP(M$2+$A180,Sheet2!BY:NL,$B180,0),"")</f>
        <v/>
      </c>
      <c r="N180" t="str">
        <f>IF(OR(HLOOKUP(N$2+$A180,Sheet2!BZ:NM,$B180,0),HLOOKUP(N$2+$A180,Sheet2!BZ:NM,$B180,0)&lt;&gt;""),HLOOKUP(N$2+$A180,Sheet2!BZ:NM,$B180,0),"")</f>
        <v/>
      </c>
      <c r="O180" t="str">
        <f>IF(OR(HLOOKUP(O$2+$A180,Sheet2!CA:NN,$B180,0),HLOOKUP(O$2+$A180,Sheet2!CA:NN,$B180,0)&lt;&gt;""),HLOOKUP(O$2+$A180,Sheet2!CA:NN,$B180,0),"")</f>
        <v/>
      </c>
      <c r="P180" t="str">
        <f>IF(OR(HLOOKUP(P$2+$A180,Sheet2!CB:NO,$B180,0),HLOOKUP(P$2+$A180,Sheet2!CB:NO,$B180,0)&lt;&gt;""),HLOOKUP(P$2+$A180,Sheet2!CB:NO,$B180,0),"")</f>
        <v/>
      </c>
      <c r="Q180" t="str">
        <f>IF(OR(HLOOKUP(Q$2+$A180,Sheet2!CC:NO,$B180,0),HLOOKUP(Q$2+$A180,Sheet2!CC:NO,$B180,0)&lt;&gt;""),HLOOKUP(Q$2+$A180,Sheet2!CC:NO,$B180,0),"")</f>
        <v/>
      </c>
    </row>
    <row r="181" spans="1:17" x14ac:dyDescent="0.25">
      <c r="A181" s="64">
        <f t="shared" si="19"/>
        <v>42</v>
      </c>
      <c r="B181" s="64">
        <f t="shared" si="20"/>
        <v>22</v>
      </c>
      <c r="C181" s="64">
        <f t="shared" si="21"/>
        <v>8</v>
      </c>
      <c r="D181" s="64">
        <f t="shared" si="22"/>
        <v>18</v>
      </c>
      <c r="E181" s="64">
        <f t="shared" si="23"/>
        <v>86</v>
      </c>
      <c r="F181" s="64">
        <f t="shared" si="16"/>
        <v>2</v>
      </c>
      <c r="G181" s="64">
        <f t="shared" si="17"/>
        <v>4</v>
      </c>
      <c r="H181" s="64">
        <f t="shared" si="18"/>
        <v>2021</v>
      </c>
      <c r="I181" s="80" t="str">
        <f>IFERROR(VLOOKUP(D181,Sheet2!A:B,2,0),"")</f>
        <v>J20-1297</v>
      </c>
      <c r="J181" s="64" t="str">
        <f>IFERROR(IF(I181&lt;&gt;"",VLOOKUP(I181,Sheet2!B:C,2,0),""),"")</f>
        <v xml:space="preserve">TOPAZ DIPPING MACHINE LIGHTING &amp; POWER PLUG </v>
      </c>
      <c r="K181" s="64" t="str">
        <f>IFERROR( IF(I181&lt;&gt;"", HLOOKUP(L$2+$A181,Sheet2!BX:NK,2,0),""),"")</f>
        <v>16-30 April 21</v>
      </c>
      <c r="L181" t="str">
        <f>IF(OR(HLOOKUP(L$2+$A181,Sheet2!BX:NK,$B181,0),HLOOKUP(L$2+$A181,Sheet2!BX:NK,$B181,0)&lt;&gt;""),HLOOKUP(L$2+$A181,Sheet2!BX:NK,$B181,0),"")</f>
        <v/>
      </c>
      <c r="M181" t="str">
        <f>IF(OR(HLOOKUP(M$2+$A181,Sheet2!BY:NL,$B181,0),HLOOKUP(M$2+$A181,Sheet2!BY:NL,$B181,0)&lt;&gt;""),HLOOKUP(M$2+$A181,Sheet2!BY:NL,$B181,0),"")</f>
        <v/>
      </c>
      <c r="N181" t="str">
        <f>IF(OR(HLOOKUP(N$2+$A181,Sheet2!BZ:NM,$B181,0),HLOOKUP(N$2+$A181,Sheet2!BZ:NM,$B181,0)&lt;&gt;""),HLOOKUP(N$2+$A181,Sheet2!BZ:NM,$B181,0),"")</f>
        <v/>
      </c>
      <c r="O181" t="str">
        <f>IF(OR(HLOOKUP(O$2+$A181,Sheet2!CA:NN,$B181,0),HLOOKUP(O$2+$A181,Sheet2!CA:NN,$B181,0)&lt;&gt;""),HLOOKUP(O$2+$A181,Sheet2!CA:NN,$B181,0),"")</f>
        <v/>
      </c>
      <c r="P181" t="str">
        <f>IF(OR(HLOOKUP(P$2+$A181,Sheet2!CB:NO,$B181,0),HLOOKUP(P$2+$A181,Sheet2!CB:NO,$B181,0)&lt;&gt;""),HLOOKUP(P$2+$A181,Sheet2!CB:NO,$B181,0),"")</f>
        <v/>
      </c>
      <c r="Q181" t="str">
        <f>IF(OR(HLOOKUP(Q$2+$A181,Sheet2!CC:NO,$B181,0),HLOOKUP(Q$2+$A181,Sheet2!CC:NO,$B181,0)&lt;&gt;""),HLOOKUP(Q$2+$A181,Sheet2!CC:NO,$B181,0),"")</f>
        <v/>
      </c>
    </row>
    <row r="182" spans="1:17" x14ac:dyDescent="0.25">
      <c r="A182" s="64">
        <f t="shared" si="19"/>
        <v>48</v>
      </c>
      <c r="B182" s="64">
        <f t="shared" si="20"/>
        <v>22</v>
      </c>
      <c r="C182" s="64">
        <f t="shared" si="21"/>
        <v>9</v>
      </c>
      <c r="D182" s="64">
        <f t="shared" si="22"/>
        <v>18</v>
      </c>
      <c r="E182" s="64">
        <f t="shared" si="23"/>
        <v>86</v>
      </c>
      <c r="F182" s="64">
        <f t="shared" si="16"/>
        <v>1</v>
      </c>
      <c r="G182" s="64">
        <f t="shared" si="17"/>
        <v>5</v>
      </c>
      <c r="H182" s="64">
        <f t="shared" si="18"/>
        <v>2021</v>
      </c>
      <c r="I182" s="80" t="str">
        <f>IFERROR(VLOOKUP(D182,Sheet2!A:B,2,0),"")</f>
        <v>J20-1297</v>
      </c>
      <c r="J182" s="64" t="str">
        <f>IFERROR(IF(I182&lt;&gt;"",VLOOKUP(I182,Sheet2!B:C,2,0),""),"")</f>
        <v xml:space="preserve">TOPAZ DIPPING MACHINE LIGHTING &amp; POWER PLUG </v>
      </c>
      <c r="K182" s="64" t="str">
        <f>IFERROR( IF(I182&lt;&gt;"", HLOOKUP(L$2+$A182,Sheet2!BX:NK,2,0),""),"")</f>
        <v>1-15 May 21</v>
      </c>
      <c r="L182" t="str">
        <f>IF(OR(HLOOKUP(L$2+$A182,Sheet2!BX:NK,$B182,0),HLOOKUP(L$2+$A182,Sheet2!BX:NK,$B182,0)&lt;&gt;""),HLOOKUP(L$2+$A182,Sheet2!BX:NK,$B182,0),"")</f>
        <v/>
      </c>
      <c r="M182" t="str">
        <f>IF(OR(HLOOKUP(M$2+$A182,Sheet2!BY:NL,$B182,0),HLOOKUP(M$2+$A182,Sheet2!BY:NL,$B182,0)&lt;&gt;""),HLOOKUP(M$2+$A182,Sheet2!BY:NL,$B182,0),"")</f>
        <v/>
      </c>
      <c r="N182" t="str">
        <f>IF(OR(HLOOKUP(N$2+$A182,Sheet2!BZ:NM,$B182,0),HLOOKUP(N$2+$A182,Sheet2!BZ:NM,$B182,0)&lt;&gt;""),HLOOKUP(N$2+$A182,Sheet2!BZ:NM,$B182,0),"")</f>
        <v/>
      </c>
      <c r="O182" t="str">
        <f>IF(OR(HLOOKUP(O$2+$A182,Sheet2!CA:NN,$B182,0),HLOOKUP(O$2+$A182,Sheet2!CA:NN,$B182,0)&lt;&gt;""),HLOOKUP(O$2+$A182,Sheet2!CA:NN,$B182,0),"")</f>
        <v/>
      </c>
      <c r="P182" t="str">
        <f>IF(OR(HLOOKUP(P$2+$A182,Sheet2!CB:NO,$B182,0),HLOOKUP(P$2+$A182,Sheet2!CB:NO,$B182,0)&lt;&gt;""),HLOOKUP(P$2+$A182,Sheet2!CB:NO,$B182,0),"")</f>
        <v/>
      </c>
      <c r="Q182" t="str">
        <f>IF(OR(HLOOKUP(Q$2+$A182,Sheet2!CC:NO,$B182,0),HLOOKUP(Q$2+$A182,Sheet2!CC:NO,$B182,0)&lt;&gt;""),HLOOKUP(Q$2+$A182,Sheet2!CC:NO,$B182,0),"")</f>
        <v/>
      </c>
    </row>
    <row r="183" spans="1:17" x14ac:dyDescent="0.25">
      <c r="A183" s="64">
        <f t="shared" si="19"/>
        <v>54</v>
      </c>
      <c r="B183" s="64">
        <f t="shared" si="20"/>
        <v>22</v>
      </c>
      <c r="C183" s="64">
        <f t="shared" si="21"/>
        <v>10</v>
      </c>
      <c r="D183" s="64">
        <f t="shared" si="22"/>
        <v>18</v>
      </c>
      <c r="E183" s="64">
        <f t="shared" si="23"/>
        <v>86</v>
      </c>
      <c r="F183" s="64">
        <f t="shared" si="16"/>
        <v>2</v>
      </c>
      <c r="G183" s="64">
        <f t="shared" si="17"/>
        <v>5</v>
      </c>
      <c r="H183" s="64">
        <f t="shared" si="18"/>
        <v>2021</v>
      </c>
      <c r="I183" s="80" t="str">
        <f>IFERROR(VLOOKUP(D183,Sheet2!A:B,2,0),"")</f>
        <v>J20-1297</v>
      </c>
      <c r="J183" s="64" t="str">
        <f>IFERROR(IF(I183&lt;&gt;"",VLOOKUP(I183,Sheet2!B:C,2,0),""),"")</f>
        <v xml:space="preserve">TOPAZ DIPPING MACHINE LIGHTING &amp; POWER PLUG </v>
      </c>
      <c r="K183" s="64" t="str">
        <f>IFERROR( IF(I183&lt;&gt;"", HLOOKUP(L$2+$A183,Sheet2!BX:NK,2,0),""),"")</f>
        <v>16-31 May 21</v>
      </c>
      <c r="L183" t="str">
        <f>IF(OR(HLOOKUP(L$2+$A183,Sheet2!BX:NK,$B183,0),HLOOKUP(L$2+$A183,Sheet2!BX:NK,$B183,0)&lt;&gt;""),HLOOKUP(L$2+$A183,Sheet2!BX:NK,$B183,0),"")</f>
        <v/>
      </c>
      <c r="M183" t="str">
        <f>IF(OR(HLOOKUP(M$2+$A183,Sheet2!BY:NL,$B183,0),HLOOKUP(M$2+$A183,Sheet2!BY:NL,$B183,0)&lt;&gt;""),HLOOKUP(M$2+$A183,Sheet2!BY:NL,$B183,0),"")</f>
        <v/>
      </c>
      <c r="N183" t="str">
        <f>IF(OR(HLOOKUP(N$2+$A183,Sheet2!BZ:NM,$B183,0),HLOOKUP(N$2+$A183,Sheet2!BZ:NM,$B183,0)&lt;&gt;""),HLOOKUP(N$2+$A183,Sheet2!BZ:NM,$B183,0),"")</f>
        <v/>
      </c>
      <c r="O183" t="str">
        <f>IF(OR(HLOOKUP(O$2+$A183,Sheet2!CA:NN,$B183,0),HLOOKUP(O$2+$A183,Sheet2!CA:NN,$B183,0)&lt;&gt;""),HLOOKUP(O$2+$A183,Sheet2!CA:NN,$B183,0),"")</f>
        <v/>
      </c>
      <c r="P183" t="str">
        <f>IF(OR(HLOOKUP(P$2+$A183,Sheet2!CB:NO,$B183,0),HLOOKUP(P$2+$A183,Sheet2!CB:NO,$B183,0)&lt;&gt;""),HLOOKUP(P$2+$A183,Sheet2!CB:NO,$B183,0),"")</f>
        <v/>
      </c>
      <c r="Q183" t="str">
        <f>IF(OR(HLOOKUP(Q$2+$A183,Sheet2!CC:NO,$B183,0),HLOOKUP(Q$2+$A183,Sheet2!CC:NO,$B183,0)&lt;&gt;""),HLOOKUP(Q$2+$A183,Sheet2!CC:NO,$B183,0),"")</f>
        <v/>
      </c>
    </row>
    <row r="184" spans="1:17" x14ac:dyDescent="0.25">
      <c r="A184" s="64">
        <f t="shared" si="19"/>
        <v>0</v>
      </c>
      <c r="B184" s="64">
        <f t="shared" si="20"/>
        <v>23</v>
      </c>
      <c r="C184" s="64">
        <f t="shared" si="21"/>
        <v>1</v>
      </c>
      <c r="D184" s="64">
        <f t="shared" si="22"/>
        <v>19</v>
      </c>
      <c r="E184" s="64">
        <f t="shared" si="23"/>
        <v>91</v>
      </c>
      <c r="F184" s="64">
        <f t="shared" si="16"/>
        <v>1</v>
      </c>
      <c r="G184" s="64">
        <f t="shared" si="17"/>
        <v>1</v>
      </c>
      <c r="H184" s="64">
        <f t="shared" si="18"/>
        <v>2021</v>
      </c>
      <c r="I184" s="80" t="str">
        <f>IFERROR(VLOOKUP(D184,Sheet2!A:B,2,0),"")</f>
        <v>J20-0303</v>
      </c>
      <c r="J184" s="64" t="str">
        <f>IFERROR(IF(I184&lt;&gt;"",VLOOKUP(I184,Sheet2!B:C,2,0),""),"")</f>
        <v>ไทยโพลิเอททีลีน</v>
      </c>
      <c r="K184" s="64" t="str">
        <f>IFERROR( IF(I184&lt;&gt;"", HLOOKUP(L$2+$A184,Sheet2!BX:NK,2,0),""),"")</f>
        <v>1-15 Jan 21</v>
      </c>
      <c r="L184" t="str">
        <f>IF(OR(HLOOKUP(L$2+$A184,Sheet2!BX:NK,$B184,0),HLOOKUP(L$2+$A184,Sheet2!BX:NK,$B184,0)&lt;&gt;""),HLOOKUP(L$2+$A184,Sheet2!BX:NK,$B184,0),"")</f>
        <v/>
      </c>
      <c r="M184" t="str">
        <f>IF(OR(HLOOKUP(M$2+$A184,Sheet2!BY:NL,$B184,0),HLOOKUP(M$2+$A184,Sheet2!BY:NL,$B184,0)&lt;&gt;""),HLOOKUP(M$2+$A184,Sheet2!BY:NL,$B184,0),"")</f>
        <v/>
      </c>
      <c r="N184" t="str">
        <f>IF(OR(HLOOKUP(N$2+$A184,Sheet2!BZ:NM,$B184,0),HLOOKUP(N$2+$A184,Sheet2!BZ:NM,$B184,0)&lt;&gt;""),HLOOKUP(N$2+$A184,Sheet2!BZ:NM,$B184,0),"")</f>
        <v/>
      </c>
      <c r="O184" t="str">
        <f>IF(OR(HLOOKUP(O$2+$A184,Sheet2!CA:NN,$B184,0),HLOOKUP(O$2+$A184,Sheet2!CA:NN,$B184,0)&lt;&gt;""),HLOOKUP(O$2+$A184,Sheet2!CA:NN,$B184,0),"")</f>
        <v/>
      </c>
      <c r="P184" t="str">
        <f>IF(OR(HLOOKUP(P$2+$A184,Sheet2!CB:NO,$B184,0),HLOOKUP(P$2+$A184,Sheet2!CB:NO,$B184,0)&lt;&gt;""),HLOOKUP(P$2+$A184,Sheet2!CB:NO,$B184,0),"")</f>
        <v/>
      </c>
      <c r="Q184" t="str">
        <f>IF(OR(HLOOKUP(Q$2+$A184,Sheet2!CC:NO,$B184,0),HLOOKUP(Q$2+$A184,Sheet2!CC:NO,$B184,0)&lt;&gt;""),HLOOKUP(Q$2+$A184,Sheet2!CC:NO,$B184,0),"")</f>
        <v/>
      </c>
    </row>
    <row r="185" spans="1:17" x14ac:dyDescent="0.25">
      <c r="A185" s="64">
        <f t="shared" si="19"/>
        <v>6</v>
      </c>
      <c r="B185" s="64">
        <f t="shared" si="20"/>
        <v>23</v>
      </c>
      <c r="C185" s="64">
        <f t="shared" si="21"/>
        <v>2</v>
      </c>
      <c r="D185" s="64">
        <f t="shared" si="22"/>
        <v>19</v>
      </c>
      <c r="E185" s="64">
        <f t="shared" si="23"/>
        <v>91</v>
      </c>
      <c r="F185" s="64">
        <f t="shared" si="16"/>
        <v>2</v>
      </c>
      <c r="G185" s="64">
        <f t="shared" si="17"/>
        <v>1</v>
      </c>
      <c r="H185" s="64">
        <f t="shared" si="18"/>
        <v>2021</v>
      </c>
      <c r="I185" s="80" t="str">
        <f>IFERROR(VLOOKUP(D185,Sheet2!A:B,2,0),"")</f>
        <v>J20-0303</v>
      </c>
      <c r="J185" s="64" t="str">
        <f>IFERROR(IF(I185&lt;&gt;"",VLOOKUP(I185,Sheet2!B:C,2,0),""),"")</f>
        <v>ไทยโพลิเอททีลีน</v>
      </c>
      <c r="K185" s="64" t="str">
        <f>IFERROR( IF(I185&lt;&gt;"", HLOOKUP(L$2+$A185,Sheet2!BX:NK,2,0),""),"")</f>
        <v>16-31 Jan 21</v>
      </c>
      <c r="L185">
        <f>IF(OR(HLOOKUP(L$2+$A185,Sheet2!BX:NK,$B185,0),HLOOKUP(L$2+$A185,Sheet2!BX:NK,$B185,0)&lt;&gt;""),HLOOKUP(L$2+$A185,Sheet2!BX:NK,$B185,0),"")</f>
        <v>5200</v>
      </c>
      <c r="M185" t="str">
        <f>IF(OR(HLOOKUP(M$2+$A185,Sheet2!BY:NL,$B185,0),HLOOKUP(M$2+$A185,Sheet2!BY:NL,$B185,0)&lt;&gt;""),HLOOKUP(M$2+$A185,Sheet2!BY:NL,$B185,0),"")</f>
        <v/>
      </c>
      <c r="N185" t="str">
        <f>IF(OR(HLOOKUP(N$2+$A185,Sheet2!BZ:NM,$B185,0),HLOOKUP(N$2+$A185,Sheet2!BZ:NM,$B185,0)&lt;&gt;""),HLOOKUP(N$2+$A185,Sheet2!BZ:NM,$B185,0),"")</f>
        <v/>
      </c>
      <c r="O185" t="str">
        <f>IF(OR(HLOOKUP(O$2+$A185,Sheet2!CA:NN,$B185,0),HLOOKUP(O$2+$A185,Sheet2!CA:NN,$B185,0)&lt;&gt;""),HLOOKUP(O$2+$A185,Sheet2!CA:NN,$B185,0),"")</f>
        <v/>
      </c>
      <c r="P185" t="str">
        <f>IF(OR(HLOOKUP(P$2+$A185,Sheet2!CB:NO,$B185,0),HLOOKUP(P$2+$A185,Sheet2!CB:NO,$B185,0)&lt;&gt;""),HLOOKUP(P$2+$A185,Sheet2!CB:NO,$B185,0),"")</f>
        <v/>
      </c>
      <c r="Q185" t="str">
        <f>IF(OR(HLOOKUP(Q$2+$A185,Sheet2!CC:NO,$B185,0),HLOOKUP(Q$2+$A185,Sheet2!CC:NO,$B185,0)&lt;&gt;""),HLOOKUP(Q$2+$A185,Sheet2!CC:NO,$B185,0),"")</f>
        <v/>
      </c>
    </row>
    <row r="186" spans="1:17" x14ac:dyDescent="0.25">
      <c r="A186" s="64">
        <f t="shared" si="19"/>
        <v>12</v>
      </c>
      <c r="B186" s="64">
        <f t="shared" si="20"/>
        <v>23</v>
      </c>
      <c r="C186" s="64">
        <f t="shared" si="21"/>
        <v>3</v>
      </c>
      <c r="D186" s="64">
        <f t="shared" si="22"/>
        <v>19</v>
      </c>
      <c r="E186" s="64">
        <f t="shared" si="23"/>
        <v>91</v>
      </c>
      <c r="F186" s="64">
        <f t="shared" si="16"/>
        <v>1</v>
      </c>
      <c r="G186" s="64">
        <f t="shared" si="17"/>
        <v>2</v>
      </c>
      <c r="H186" s="64">
        <f t="shared" si="18"/>
        <v>2021</v>
      </c>
      <c r="I186" s="80" t="str">
        <f>IFERROR(VLOOKUP(D186,Sheet2!A:B,2,0),"")</f>
        <v>J20-0303</v>
      </c>
      <c r="J186" s="64" t="str">
        <f>IFERROR(IF(I186&lt;&gt;"",VLOOKUP(I186,Sheet2!B:C,2,0),""),"")</f>
        <v>ไทยโพลิเอททีลีน</v>
      </c>
      <c r="K186" s="64" t="str">
        <f>IFERROR( IF(I186&lt;&gt;"", HLOOKUP(L$2+$A186,Sheet2!BX:NK,2,0),""),"")</f>
        <v>1-15 Feb 21</v>
      </c>
      <c r="L186" t="str">
        <f>IF(OR(HLOOKUP(L$2+$A186,Sheet2!BX:NK,$B186,0),HLOOKUP(L$2+$A186,Sheet2!BX:NK,$B186,0)&lt;&gt;""),HLOOKUP(L$2+$A186,Sheet2!BX:NK,$B186,0),"")</f>
        <v/>
      </c>
      <c r="M186" t="str">
        <f>IF(OR(HLOOKUP(M$2+$A186,Sheet2!BY:NL,$B186,0),HLOOKUP(M$2+$A186,Sheet2!BY:NL,$B186,0)&lt;&gt;""),HLOOKUP(M$2+$A186,Sheet2!BY:NL,$B186,0),"")</f>
        <v/>
      </c>
      <c r="N186" t="str">
        <f>IF(OR(HLOOKUP(N$2+$A186,Sheet2!BZ:NM,$B186,0),HLOOKUP(N$2+$A186,Sheet2!BZ:NM,$B186,0)&lt;&gt;""),HLOOKUP(N$2+$A186,Sheet2!BZ:NM,$B186,0),"")</f>
        <v/>
      </c>
      <c r="O186" t="str">
        <f>IF(OR(HLOOKUP(O$2+$A186,Sheet2!CA:NN,$B186,0),HLOOKUP(O$2+$A186,Sheet2!CA:NN,$B186,0)&lt;&gt;""),HLOOKUP(O$2+$A186,Sheet2!CA:NN,$B186,0),"")</f>
        <v/>
      </c>
      <c r="P186" t="str">
        <f>IF(OR(HLOOKUP(P$2+$A186,Sheet2!CB:NO,$B186,0),HLOOKUP(P$2+$A186,Sheet2!CB:NO,$B186,0)&lt;&gt;""),HLOOKUP(P$2+$A186,Sheet2!CB:NO,$B186,0),"")</f>
        <v/>
      </c>
      <c r="Q186" t="str">
        <f>IF(OR(HLOOKUP(Q$2+$A186,Sheet2!CC:NO,$B186,0),HLOOKUP(Q$2+$A186,Sheet2!CC:NO,$B186,0)&lt;&gt;""),HLOOKUP(Q$2+$A186,Sheet2!CC:NO,$B186,0),"")</f>
        <v/>
      </c>
    </row>
    <row r="187" spans="1:17" x14ac:dyDescent="0.25">
      <c r="A187" s="64">
        <f t="shared" si="19"/>
        <v>18</v>
      </c>
      <c r="B187" s="64">
        <f t="shared" si="20"/>
        <v>23</v>
      </c>
      <c r="C187" s="64">
        <f t="shared" si="21"/>
        <v>4</v>
      </c>
      <c r="D187" s="64">
        <f t="shared" si="22"/>
        <v>19</v>
      </c>
      <c r="E187" s="64">
        <f t="shared" si="23"/>
        <v>91</v>
      </c>
      <c r="F187" s="64">
        <f t="shared" si="16"/>
        <v>2</v>
      </c>
      <c r="G187" s="64">
        <f t="shared" si="17"/>
        <v>2</v>
      </c>
      <c r="H187" s="64">
        <f t="shared" si="18"/>
        <v>2021</v>
      </c>
      <c r="I187" s="80" t="str">
        <f>IFERROR(VLOOKUP(D187,Sheet2!A:B,2,0),"")</f>
        <v>J20-0303</v>
      </c>
      <c r="J187" s="64" t="str">
        <f>IFERROR(IF(I187&lt;&gt;"",VLOOKUP(I187,Sheet2!B:C,2,0),""),"")</f>
        <v>ไทยโพลิเอททีลีน</v>
      </c>
      <c r="K187" s="64" t="str">
        <f>IFERROR( IF(I187&lt;&gt;"", HLOOKUP(L$2+$A187,Sheet2!BX:NK,2,0),""),"")</f>
        <v>16-28 Feb 21</v>
      </c>
      <c r="L187" t="str">
        <f>IF(OR(HLOOKUP(L$2+$A187,Sheet2!BX:NK,$B187,0),HLOOKUP(L$2+$A187,Sheet2!BX:NK,$B187,0)&lt;&gt;""),HLOOKUP(L$2+$A187,Sheet2!BX:NK,$B187,0),"")</f>
        <v/>
      </c>
      <c r="M187" t="str">
        <f>IF(OR(HLOOKUP(M$2+$A187,Sheet2!BY:NL,$B187,0),HLOOKUP(M$2+$A187,Sheet2!BY:NL,$B187,0)&lt;&gt;""),HLOOKUP(M$2+$A187,Sheet2!BY:NL,$B187,0),"")</f>
        <v/>
      </c>
      <c r="N187" t="str">
        <f>IF(OR(HLOOKUP(N$2+$A187,Sheet2!BZ:NM,$B187,0),HLOOKUP(N$2+$A187,Sheet2!BZ:NM,$B187,0)&lt;&gt;""),HLOOKUP(N$2+$A187,Sheet2!BZ:NM,$B187,0),"")</f>
        <v/>
      </c>
      <c r="O187" t="str">
        <f>IF(OR(HLOOKUP(O$2+$A187,Sheet2!CA:NN,$B187,0),HLOOKUP(O$2+$A187,Sheet2!CA:NN,$B187,0)&lt;&gt;""),HLOOKUP(O$2+$A187,Sheet2!CA:NN,$B187,0),"")</f>
        <v/>
      </c>
      <c r="P187" t="str">
        <f>IF(OR(HLOOKUP(P$2+$A187,Sheet2!CB:NO,$B187,0),HLOOKUP(P$2+$A187,Sheet2!CB:NO,$B187,0)&lt;&gt;""),HLOOKUP(P$2+$A187,Sheet2!CB:NO,$B187,0),"")</f>
        <v/>
      </c>
      <c r="Q187" t="str">
        <f>IF(OR(HLOOKUP(Q$2+$A187,Sheet2!CC:NO,$B187,0),HLOOKUP(Q$2+$A187,Sheet2!CC:NO,$B187,0)&lt;&gt;""),HLOOKUP(Q$2+$A187,Sheet2!CC:NO,$B187,0),"")</f>
        <v/>
      </c>
    </row>
    <row r="188" spans="1:17" x14ac:dyDescent="0.25">
      <c r="A188" s="64">
        <f t="shared" si="19"/>
        <v>24</v>
      </c>
      <c r="B188" s="64">
        <f t="shared" si="20"/>
        <v>23</v>
      </c>
      <c r="C188" s="64">
        <f t="shared" si="21"/>
        <v>5</v>
      </c>
      <c r="D188" s="64">
        <f t="shared" si="22"/>
        <v>19</v>
      </c>
      <c r="E188" s="64">
        <f t="shared" si="23"/>
        <v>91</v>
      </c>
      <c r="F188" s="64">
        <f t="shared" si="16"/>
        <v>1</v>
      </c>
      <c r="G188" s="64">
        <f t="shared" si="17"/>
        <v>3</v>
      </c>
      <c r="H188" s="64">
        <f t="shared" si="18"/>
        <v>2021</v>
      </c>
      <c r="I188" s="80" t="str">
        <f>IFERROR(VLOOKUP(D188,Sheet2!A:B,2,0),"")</f>
        <v>J20-0303</v>
      </c>
      <c r="J188" s="64" t="str">
        <f>IFERROR(IF(I188&lt;&gt;"",VLOOKUP(I188,Sheet2!B:C,2,0),""),"")</f>
        <v>ไทยโพลิเอททีลีน</v>
      </c>
      <c r="K188" s="64" t="str">
        <f>IFERROR( IF(I188&lt;&gt;"", HLOOKUP(L$2+$A188,Sheet2!BX:NK,2,0),""),"")</f>
        <v>1-15 Mar 2021</v>
      </c>
      <c r="L188" t="str">
        <f>IF(OR(HLOOKUP(L$2+$A188,Sheet2!BX:NK,$B188,0),HLOOKUP(L$2+$A188,Sheet2!BX:NK,$B188,0)&lt;&gt;""),HLOOKUP(L$2+$A188,Sheet2!BX:NK,$B188,0),"")</f>
        <v/>
      </c>
      <c r="M188" t="str">
        <f>IF(OR(HLOOKUP(M$2+$A188,Sheet2!BY:NL,$B188,0),HLOOKUP(M$2+$A188,Sheet2!BY:NL,$B188,0)&lt;&gt;""),HLOOKUP(M$2+$A188,Sheet2!BY:NL,$B188,0),"")</f>
        <v/>
      </c>
      <c r="N188" t="str">
        <f>IF(OR(HLOOKUP(N$2+$A188,Sheet2!BZ:NM,$B188,0),HLOOKUP(N$2+$A188,Sheet2!BZ:NM,$B188,0)&lt;&gt;""),HLOOKUP(N$2+$A188,Sheet2!BZ:NM,$B188,0),"")</f>
        <v/>
      </c>
      <c r="O188" t="str">
        <f>IF(OR(HLOOKUP(O$2+$A188,Sheet2!CA:NN,$B188,0),HLOOKUP(O$2+$A188,Sheet2!CA:NN,$B188,0)&lt;&gt;""),HLOOKUP(O$2+$A188,Sheet2!CA:NN,$B188,0),"")</f>
        <v/>
      </c>
      <c r="P188" t="str">
        <f>IF(OR(HLOOKUP(P$2+$A188,Sheet2!CB:NO,$B188,0),HLOOKUP(P$2+$A188,Sheet2!CB:NO,$B188,0)&lt;&gt;""),HLOOKUP(P$2+$A188,Sheet2!CB:NO,$B188,0),"")</f>
        <v/>
      </c>
      <c r="Q188" t="str">
        <f>IF(OR(HLOOKUP(Q$2+$A188,Sheet2!CC:NO,$B188,0),HLOOKUP(Q$2+$A188,Sheet2!CC:NO,$B188,0)&lt;&gt;""),HLOOKUP(Q$2+$A188,Sheet2!CC:NO,$B188,0),"")</f>
        <v/>
      </c>
    </row>
    <row r="189" spans="1:17" x14ac:dyDescent="0.25">
      <c r="A189" s="64">
        <f t="shared" si="19"/>
        <v>30</v>
      </c>
      <c r="B189" s="64">
        <f t="shared" si="20"/>
        <v>23</v>
      </c>
      <c r="C189" s="64">
        <f t="shared" si="21"/>
        <v>6</v>
      </c>
      <c r="D189" s="64">
        <f t="shared" si="22"/>
        <v>19</v>
      </c>
      <c r="E189" s="64">
        <f t="shared" si="23"/>
        <v>91</v>
      </c>
      <c r="F189" s="64">
        <f t="shared" si="16"/>
        <v>2</v>
      </c>
      <c r="G189" s="64">
        <f t="shared" si="17"/>
        <v>3</v>
      </c>
      <c r="H189" s="64">
        <f t="shared" si="18"/>
        <v>2021</v>
      </c>
      <c r="I189" s="80" t="str">
        <f>IFERROR(VLOOKUP(D189,Sheet2!A:B,2,0),"")</f>
        <v>J20-0303</v>
      </c>
      <c r="J189" s="64" t="str">
        <f>IFERROR(IF(I189&lt;&gt;"",VLOOKUP(I189,Sheet2!B:C,2,0),""),"")</f>
        <v>ไทยโพลิเอททีลีน</v>
      </c>
      <c r="K189" s="64" t="str">
        <f>IFERROR( IF(I189&lt;&gt;"", HLOOKUP(L$2+$A189,Sheet2!BX:NK,2,0),""),"")</f>
        <v>16-31 Mar 21</v>
      </c>
      <c r="L189" t="str">
        <f>IF(OR(HLOOKUP(L$2+$A189,Sheet2!BX:NK,$B189,0),HLOOKUP(L$2+$A189,Sheet2!BX:NK,$B189,0)&lt;&gt;""),HLOOKUP(L$2+$A189,Sheet2!BX:NK,$B189,0),"")</f>
        <v/>
      </c>
      <c r="M189" t="str">
        <f>IF(OR(HLOOKUP(M$2+$A189,Sheet2!BY:NL,$B189,0),HLOOKUP(M$2+$A189,Sheet2!BY:NL,$B189,0)&lt;&gt;""),HLOOKUP(M$2+$A189,Sheet2!BY:NL,$B189,0),"")</f>
        <v/>
      </c>
      <c r="N189" t="str">
        <f>IF(OR(HLOOKUP(N$2+$A189,Sheet2!BZ:NM,$B189,0),HLOOKUP(N$2+$A189,Sheet2!BZ:NM,$B189,0)&lt;&gt;""),HLOOKUP(N$2+$A189,Sheet2!BZ:NM,$B189,0),"")</f>
        <v/>
      </c>
      <c r="O189" t="str">
        <f>IF(OR(HLOOKUP(O$2+$A189,Sheet2!CA:NN,$B189,0),HLOOKUP(O$2+$A189,Sheet2!CA:NN,$B189,0)&lt;&gt;""),HLOOKUP(O$2+$A189,Sheet2!CA:NN,$B189,0),"")</f>
        <v/>
      </c>
      <c r="P189" t="str">
        <f>IF(OR(HLOOKUP(P$2+$A189,Sheet2!CB:NO,$B189,0),HLOOKUP(P$2+$A189,Sheet2!CB:NO,$B189,0)&lt;&gt;""),HLOOKUP(P$2+$A189,Sheet2!CB:NO,$B189,0),"")</f>
        <v/>
      </c>
      <c r="Q189" t="str">
        <f>IF(OR(HLOOKUP(Q$2+$A189,Sheet2!CC:NO,$B189,0),HLOOKUP(Q$2+$A189,Sheet2!CC:NO,$B189,0)&lt;&gt;""),HLOOKUP(Q$2+$A189,Sheet2!CC:NO,$B189,0),"")</f>
        <v/>
      </c>
    </row>
    <row r="190" spans="1:17" x14ac:dyDescent="0.25">
      <c r="A190" s="64">
        <f t="shared" si="19"/>
        <v>36</v>
      </c>
      <c r="B190" s="64">
        <f t="shared" si="20"/>
        <v>23</v>
      </c>
      <c r="C190" s="64">
        <f t="shared" si="21"/>
        <v>7</v>
      </c>
      <c r="D190" s="64">
        <f t="shared" si="22"/>
        <v>19</v>
      </c>
      <c r="E190" s="64">
        <f t="shared" si="23"/>
        <v>91</v>
      </c>
      <c r="F190" s="64">
        <f t="shared" si="16"/>
        <v>1</v>
      </c>
      <c r="G190" s="64">
        <f t="shared" si="17"/>
        <v>4</v>
      </c>
      <c r="H190" s="64">
        <f t="shared" si="18"/>
        <v>2021</v>
      </c>
      <c r="I190" s="80" t="str">
        <f>IFERROR(VLOOKUP(D190,Sheet2!A:B,2,0),"")</f>
        <v>J20-0303</v>
      </c>
      <c r="J190" s="64" t="str">
        <f>IFERROR(IF(I190&lt;&gt;"",VLOOKUP(I190,Sheet2!B:C,2,0),""),"")</f>
        <v>ไทยโพลิเอททีลีน</v>
      </c>
      <c r="K190" s="64" t="str">
        <f>IFERROR( IF(I190&lt;&gt;"", HLOOKUP(L$2+$A190,Sheet2!BX:NK,2,0),""),"")</f>
        <v>1-15 April 21</v>
      </c>
      <c r="L190" t="str">
        <f>IF(OR(HLOOKUP(L$2+$A190,Sheet2!BX:NK,$B190,0),HLOOKUP(L$2+$A190,Sheet2!BX:NK,$B190,0)&lt;&gt;""),HLOOKUP(L$2+$A190,Sheet2!BX:NK,$B190,0),"")</f>
        <v/>
      </c>
      <c r="M190" t="str">
        <f>IF(OR(HLOOKUP(M$2+$A190,Sheet2!BY:NL,$B190,0),HLOOKUP(M$2+$A190,Sheet2!BY:NL,$B190,0)&lt;&gt;""),HLOOKUP(M$2+$A190,Sheet2!BY:NL,$B190,0),"")</f>
        <v/>
      </c>
      <c r="N190" t="str">
        <f>IF(OR(HLOOKUP(N$2+$A190,Sheet2!BZ:NM,$B190,0),HLOOKUP(N$2+$A190,Sheet2!BZ:NM,$B190,0)&lt;&gt;""),HLOOKUP(N$2+$A190,Sheet2!BZ:NM,$B190,0),"")</f>
        <v/>
      </c>
      <c r="O190" t="str">
        <f>IF(OR(HLOOKUP(O$2+$A190,Sheet2!CA:NN,$B190,0),HLOOKUP(O$2+$A190,Sheet2!CA:NN,$B190,0)&lt;&gt;""),HLOOKUP(O$2+$A190,Sheet2!CA:NN,$B190,0),"")</f>
        <v/>
      </c>
      <c r="P190" t="str">
        <f>IF(OR(HLOOKUP(P$2+$A190,Sheet2!CB:NO,$B190,0),HLOOKUP(P$2+$A190,Sheet2!CB:NO,$B190,0)&lt;&gt;""),HLOOKUP(P$2+$A190,Sheet2!CB:NO,$B190,0),"")</f>
        <v/>
      </c>
      <c r="Q190" t="str">
        <f>IF(OR(HLOOKUP(Q$2+$A190,Sheet2!CC:NO,$B190,0),HLOOKUP(Q$2+$A190,Sheet2!CC:NO,$B190,0)&lt;&gt;""),HLOOKUP(Q$2+$A190,Sheet2!CC:NO,$B190,0),"")</f>
        <v/>
      </c>
    </row>
    <row r="191" spans="1:17" x14ac:dyDescent="0.25">
      <c r="A191" s="64">
        <f t="shared" si="19"/>
        <v>42</v>
      </c>
      <c r="B191" s="64">
        <f t="shared" si="20"/>
        <v>23</v>
      </c>
      <c r="C191" s="64">
        <f t="shared" si="21"/>
        <v>8</v>
      </c>
      <c r="D191" s="64">
        <f t="shared" si="22"/>
        <v>19</v>
      </c>
      <c r="E191" s="64">
        <f t="shared" si="23"/>
        <v>91</v>
      </c>
      <c r="F191" s="64">
        <f t="shared" si="16"/>
        <v>2</v>
      </c>
      <c r="G191" s="64">
        <f t="shared" si="17"/>
        <v>4</v>
      </c>
      <c r="H191" s="64">
        <f t="shared" si="18"/>
        <v>2021</v>
      </c>
      <c r="I191" s="80" t="str">
        <f>IFERROR(VLOOKUP(D191,Sheet2!A:B,2,0),"")</f>
        <v>J20-0303</v>
      </c>
      <c r="J191" s="64" t="str">
        <f>IFERROR(IF(I191&lt;&gt;"",VLOOKUP(I191,Sheet2!B:C,2,0),""),"")</f>
        <v>ไทยโพลิเอททีลีน</v>
      </c>
      <c r="K191" s="64" t="str">
        <f>IFERROR( IF(I191&lt;&gt;"", HLOOKUP(L$2+$A191,Sheet2!BX:NK,2,0),""),"")</f>
        <v>16-30 April 21</v>
      </c>
      <c r="L191" t="str">
        <f>IF(OR(HLOOKUP(L$2+$A191,Sheet2!BX:NK,$B191,0),HLOOKUP(L$2+$A191,Sheet2!BX:NK,$B191,0)&lt;&gt;""),HLOOKUP(L$2+$A191,Sheet2!BX:NK,$B191,0),"")</f>
        <v/>
      </c>
      <c r="M191" t="str">
        <f>IF(OR(HLOOKUP(M$2+$A191,Sheet2!BY:NL,$B191,0),HLOOKUP(M$2+$A191,Sheet2!BY:NL,$B191,0)&lt;&gt;""),HLOOKUP(M$2+$A191,Sheet2!BY:NL,$B191,0),"")</f>
        <v/>
      </c>
      <c r="N191" t="str">
        <f>IF(OR(HLOOKUP(N$2+$A191,Sheet2!BZ:NM,$B191,0),HLOOKUP(N$2+$A191,Sheet2!BZ:NM,$B191,0)&lt;&gt;""),HLOOKUP(N$2+$A191,Sheet2!BZ:NM,$B191,0),"")</f>
        <v/>
      </c>
      <c r="O191" t="str">
        <f>IF(OR(HLOOKUP(O$2+$A191,Sheet2!CA:NN,$B191,0),HLOOKUP(O$2+$A191,Sheet2!CA:NN,$B191,0)&lt;&gt;""),HLOOKUP(O$2+$A191,Sheet2!CA:NN,$B191,0),"")</f>
        <v/>
      </c>
      <c r="P191" t="str">
        <f>IF(OR(HLOOKUP(P$2+$A191,Sheet2!CB:NO,$B191,0),HLOOKUP(P$2+$A191,Sheet2!CB:NO,$B191,0)&lt;&gt;""),HLOOKUP(P$2+$A191,Sheet2!CB:NO,$B191,0),"")</f>
        <v/>
      </c>
      <c r="Q191" t="str">
        <f>IF(OR(HLOOKUP(Q$2+$A191,Sheet2!CC:NO,$B191,0),HLOOKUP(Q$2+$A191,Sheet2!CC:NO,$B191,0)&lt;&gt;""),HLOOKUP(Q$2+$A191,Sheet2!CC:NO,$B191,0),"")</f>
        <v/>
      </c>
    </row>
    <row r="192" spans="1:17" x14ac:dyDescent="0.25">
      <c r="A192" s="64">
        <f t="shared" si="19"/>
        <v>48</v>
      </c>
      <c r="B192" s="64">
        <f t="shared" si="20"/>
        <v>23</v>
      </c>
      <c r="C192" s="64">
        <f t="shared" si="21"/>
        <v>9</v>
      </c>
      <c r="D192" s="64">
        <f t="shared" si="22"/>
        <v>19</v>
      </c>
      <c r="E192" s="64">
        <f t="shared" si="23"/>
        <v>91</v>
      </c>
      <c r="F192" s="64">
        <f t="shared" si="16"/>
        <v>1</v>
      </c>
      <c r="G192" s="64">
        <f t="shared" si="17"/>
        <v>5</v>
      </c>
      <c r="H192" s="64">
        <f t="shared" si="18"/>
        <v>2021</v>
      </c>
      <c r="I192" s="80" t="str">
        <f>IFERROR(VLOOKUP(D192,Sheet2!A:B,2,0),"")</f>
        <v>J20-0303</v>
      </c>
      <c r="J192" s="64" t="str">
        <f>IFERROR(IF(I192&lt;&gt;"",VLOOKUP(I192,Sheet2!B:C,2,0),""),"")</f>
        <v>ไทยโพลิเอททีลีน</v>
      </c>
      <c r="K192" s="64" t="str">
        <f>IFERROR( IF(I192&lt;&gt;"", HLOOKUP(L$2+$A192,Sheet2!BX:NK,2,0),""),"")</f>
        <v>1-15 May 21</v>
      </c>
      <c r="L192" t="str">
        <f>IF(OR(HLOOKUP(L$2+$A192,Sheet2!BX:NK,$B192,0),HLOOKUP(L$2+$A192,Sheet2!BX:NK,$B192,0)&lt;&gt;""),HLOOKUP(L$2+$A192,Sheet2!BX:NK,$B192,0),"")</f>
        <v/>
      </c>
      <c r="M192" t="str">
        <f>IF(OR(HLOOKUP(M$2+$A192,Sheet2!BY:NL,$B192,0),HLOOKUP(M$2+$A192,Sheet2!BY:NL,$B192,0)&lt;&gt;""),HLOOKUP(M$2+$A192,Sheet2!BY:NL,$B192,0),"")</f>
        <v/>
      </c>
      <c r="N192" t="str">
        <f>IF(OR(HLOOKUP(N$2+$A192,Sheet2!BZ:NM,$B192,0),HLOOKUP(N$2+$A192,Sheet2!BZ:NM,$B192,0)&lt;&gt;""),HLOOKUP(N$2+$A192,Sheet2!BZ:NM,$B192,0),"")</f>
        <v/>
      </c>
      <c r="O192" t="str">
        <f>IF(OR(HLOOKUP(O$2+$A192,Sheet2!CA:NN,$B192,0),HLOOKUP(O$2+$A192,Sheet2!CA:NN,$B192,0)&lt;&gt;""),HLOOKUP(O$2+$A192,Sheet2!CA:NN,$B192,0),"")</f>
        <v/>
      </c>
      <c r="P192" t="str">
        <f>IF(OR(HLOOKUP(P$2+$A192,Sheet2!CB:NO,$B192,0),HLOOKUP(P$2+$A192,Sheet2!CB:NO,$B192,0)&lt;&gt;""),HLOOKUP(P$2+$A192,Sheet2!CB:NO,$B192,0),"")</f>
        <v/>
      </c>
      <c r="Q192" t="str">
        <f>IF(OR(HLOOKUP(Q$2+$A192,Sheet2!CC:NO,$B192,0),HLOOKUP(Q$2+$A192,Sheet2!CC:NO,$B192,0)&lt;&gt;""),HLOOKUP(Q$2+$A192,Sheet2!CC:NO,$B192,0),"")</f>
        <v/>
      </c>
    </row>
    <row r="193" spans="1:17" x14ac:dyDescent="0.25">
      <c r="A193" s="64">
        <f t="shared" si="19"/>
        <v>54</v>
      </c>
      <c r="B193" s="64">
        <f t="shared" si="20"/>
        <v>23</v>
      </c>
      <c r="C193" s="64">
        <f t="shared" si="21"/>
        <v>10</v>
      </c>
      <c r="D193" s="64">
        <f t="shared" si="22"/>
        <v>19</v>
      </c>
      <c r="E193" s="64">
        <f t="shared" si="23"/>
        <v>91</v>
      </c>
      <c r="F193" s="64">
        <f t="shared" si="16"/>
        <v>2</v>
      </c>
      <c r="G193" s="64">
        <f t="shared" si="17"/>
        <v>5</v>
      </c>
      <c r="H193" s="64">
        <f t="shared" si="18"/>
        <v>2021</v>
      </c>
      <c r="I193" s="80" t="str">
        <f>IFERROR(VLOOKUP(D193,Sheet2!A:B,2,0),"")</f>
        <v>J20-0303</v>
      </c>
      <c r="J193" s="64" t="str">
        <f>IFERROR(IF(I193&lt;&gt;"",VLOOKUP(I193,Sheet2!B:C,2,0),""),"")</f>
        <v>ไทยโพลิเอททีลีน</v>
      </c>
      <c r="K193" s="64" t="str">
        <f>IFERROR( IF(I193&lt;&gt;"", HLOOKUP(L$2+$A193,Sheet2!BX:NK,2,0),""),"")</f>
        <v>16-31 May 21</v>
      </c>
      <c r="L193" t="str">
        <f>IF(OR(HLOOKUP(L$2+$A193,Sheet2!BX:NK,$B193,0),HLOOKUP(L$2+$A193,Sheet2!BX:NK,$B193,0)&lt;&gt;""),HLOOKUP(L$2+$A193,Sheet2!BX:NK,$B193,0),"")</f>
        <v/>
      </c>
      <c r="M193" t="str">
        <f>IF(OR(HLOOKUP(M$2+$A193,Sheet2!BY:NL,$B193,0),HLOOKUP(M$2+$A193,Sheet2!BY:NL,$B193,0)&lt;&gt;""),HLOOKUP(M$2+$A193,Sheet2!BY:NL,$B193,0),"")</f>
        <v/>
      </c>
      <c r="N193" t="str">
        <f>IF(OR(HLOOKUP(N$2+$A193,Sheet2!BZ:NM,$B193,0),HLOOKUP(N$2+$A193,Sheet2!BZ:NM,$B193,0)&lt;&gt;""),HLOOKUP(N$2+$A193,Sheet2!BZ:NM,$B193,0),"")</f>
        <v/>
      </c>
      <c r="O193" t="str">
        <f>IF(OR(HLOOKUP(O$2+$A193,Sheet2!CA:NN,$B193,0),HLOOKUP(O$2+$A193,Sheet2!CA:NN,$B193,0)&lt;&gt;""),HLOOKUP(O$2+$A193,Sheet2!CA:NN,$B193,0),"")</f>
        <v/>
      </c>
      <c r="P193" t="str">
        <f>IF(OR(HLOOKUP(P$2+$A193,Sheet2!CB:NO,$B193,0),HLOOKUP(P$2+$A193,Sheet2!CB:NO,$B193,0)&lt;&gt;""),HLOOKUP(P$2+$A193,Sheet2!CB:NO,$B193,0),"")</f>
        <v/>
      </c>
      <c r="Q193" t="str">
        <f>IF(OR(HLOOKUP(Q$2+$A193,Sheet2!CC:NO,$B193,0),HLOOKUP(Q$2+$A193,Sheet2!CC:NO,$B193,0)&lt;&gt;""),HLOOKUP(Q$2+$A193,Sheet2!CC:NO,$B193,0),"")</f>
        <v/>
      </c>
    </row>
    <row r="194" spans="1:17" x14ac:dyDescent="0.25">
      <c r="A194" s="64">
        <f t="shared" si="19"/>
        <v>0</v>
      </c>
      <c r="B194" s="64">
        <f t="shared" si="20"/>
        <v>24</v>
      </c>
      <c r="C194" s="64">
        <f t="shared" si="21"/>
        <v>1</v>
      </c>
      <c r="D194" s="64">
        <f t="shared" si="22"/>
        <v>20</v>
      </c>
      <c r="E194" s="64">
        <f t="shared" si="23"/>
        <v>96</v>
      </c>
      <c r="F194" s="64">
        <f t="shared" si="16"/>
        <v>1</v>
      </c>
      <c r="G194" s="64">
        <f t="shared" si="17"/>
        <v>1</v>
      </c>
      <c r="H194" s="64">
        <f t="shared" si="18"/>
        <v>2021</v>
      </c>
      <c r="I194" s="80" t="str">
        <f>IFERROR(VLOOKUP(D194,Sheet2!A:B,2,0),"")</f>
        <v>J19-1288</v>
      </c>
      <c r="J194" s="64" t="str">
        <f>IFERROR(IF(I194&lt;&gt;"",VLOOKUP(I194,Sheet2!B:C,2,0),""),"")</f>
        <v>UAW เลย J19-1228</v>
      </c>
      <c r="K194" s="64" t="str">
        <f>IFERROR( IF(I194&lt;&gt;"", HLOOKUP(L$2+$A194,Sheet2!BX:NK,2,0),""),"")</f>
        <v>1-15 Jan 21</v>
      </c>
      <c r="L194" t="str">
        <f>IF(OR(HLOOKUP(L$2+$A194,Sheet2!BX:NK,$B194,0),HLOOKUP(L$2+$A194,Sheet2!BX:NK,$B194,0)&lt;&gt;""),HLOOKUP(L$2+$A194,Sheet2!BX:NK,$B194,0),"")</f>
        <v/>
      </c>
      <c r="M194" t="str">
        <f>IF(OR(HLOOKUP(M$2+$A194,Sheet2!BY:NL,$B194,0),HLOOKUP(M$2+$A194,Sheet2!BY:NL,$B194,0)&lt;&gt;""),HLOOKUP(M$2+$A194,Sheet2!BY:NL,$B194,0),"")</f>
        <v/>
      </c>
      <c r="N194" t="str">
        <f>IF(OR(HLOOKUP(N$2+$A194,Sheet2!BZ:NM,$B194,0),HLOOKUP(N$2+$A194,Sheet2!BZ:NM,$B194,0)&lt;&gt;""),HLOOKUP(N$2+$A194,Sheet2!BZ:NM,$B194,0),"")</f>
        <v/>
      </c>
      <c r="O194" t="str">
        <f>IF(OR(HLOOKUP(O$2+$A194,Sheet2!CA:NN,$B194,0),HLOOKUP(O$2+$A194,Sheet2!CA:NN,$B194,0)&lt;&gt;""),HLOOKUP(O$2+$A194,Sheet2!CA:NN,$B194,0),"")</f>
        <v/>
      </c>
      <c r="P194" t="str">
        <f>IF(OR(HLOOKUP(P$2+$A194,Sheet2!CB:NO,$B194,0),HLOOKUP(P$2+$A194,Sheet2!CB:NO,$B194,0)&lt;&gt;""),HLOOKUP(P$2+$A194,Sheet2!CB:NO,$B194,0),"")</f>
        <v/>
      </c>
      <c r="Q194" t="str">
        <f>IF(OR(HLOOKUP(Q$2+$A194,Sheet2!CC:NO,$B194,0),HLOOKUP(Q$2+$A194,Sheet2!CC:NO,$B194,0)&lt;&gt;""),HLOOKUP(Q$2+$A194,Sheet2!CC:NO,$B194,0),"")</f>
        <v/>
      </c>
    </row>
    <row r="195" spans="1:17" x14ac:dyDescent="0.25">
      <c r="A195" s="64">
        <f t="shared" si="19"/>
        <v>6</v>
      </c>
      <c r="B195" s="64">
        <f t="shared" si="20"/>
        <v>24</v>
      </c>
      <c r="C195" s="64">
        <f t="shared" si="21"/>
        <v>2</v>
      </c>
      <c r="D195" s="64">
        <f t="shared" si="22"/>
        <v>20</v>
      </c>
      <c r="E195" s="64">
        <f t="shared" si="23"/>
        <v>96</v>
      </c>
      <c r="F195" s="64">
        <f t="shared" si="16"/>
        <v>2</v>
      </c>
      <c r="G195" s="64">
        <f t="shared" si="17"/>
        <v>1</v>
      </c>
      <c r="H195" s="64">
        <f t="shared" si="18"/>
        <v>2021</v>
      </c>
      <c r="I195" s="80" t="str">
        <f>IFERROR(VLOOKUP(D195,Sheet2!A:B,2,0),"")</f>
        <v>J19-1288</v>
      </c>
      <c r="J195" s="64" t="str">
        <f>IFERROR(IF(I195&lt;&gt;"",VLOOKUP(I195,Sheet2!B:C,2,0),""),"")</f>
        <v>UAW เลย J19-1228</v>
      </c>
      <c r="K195" s="64" t="str">
        <f>IFERROR( IF(I195&lt;&gt;"", HLOOKUP(L$2+$A195,Sheet2!BX:NK,2,0),""),"")</f>
        <v>16-31 Jan 21</v>
      </c>
      <c r="L195" t="str">
        <f>IF(OR(HLOOKUP(L$2+$A195,Sheet2!BX:NK,$B195,0),HLOOKUP(L$2+$A195,Sheet2!BX:NK,$B195,0)&lt;&gt;""),HLOOKUP(L$2+$A195,Sheet2!BX:NK,$B195,0),"")</f>
        <v/>
      </c>
      <c r="M195" t="str">
        <f>IF(OR(HLOOKUP(M$2+$A195,Sheet2!BY:NL,$B195,0),HLOOKUP(M$2+$A195,Sheet2!BY:NL,$B195,0)&lt;&gt;""),HLOOKUP(M$2+$A195,Sheet2!BY:NL,$B195,0),"")</f>
        <v/>
      </c>
      <c r="N195" t="str">
        <f>IF(OR(HLOOKUP(N$2+$A195,Sheet2!BZ:NM,$B195,0),HLOOKUP(N$2+$A195,Sheet2!BZ:NM,$B195,0)&lt;&gt;""),HLOOKUP(N$2+$A195,Sheet2!BZ:NM,$B195,0),"")</f>
        <v/>
      </c>
      <c r="O195" t="str">
        <f>IF(OR(HLOOKUP(O$2+$A195,Sheet2!CA:NN,$B195,0),HLOOKUP(O$2+$A195,Sheet2!CA:NN,$B195,0)&lt;&gt;""),HLOOKUP(O$2+$A195,Sheet2!CA:NN,$B195,0),"")</f>
        <v/>
      </c>
      <c r="P195" t="str">
        <f>IF(OR(HLOOKUP(P$2+$A195,Sheet2!CB:NO,$B195,0),HLOOKUP(P$2+$A195,Sheet2!CB:NO,$B195,0)&lt;&gt;""),HLOOKUP(P$2+$A195,Sheet2!CB:NO,$B195,0),"")</f>
        <v/>
      </c>
      <c r="Q195" t="str">
        <f>IF(OR(HLOOKUP(Q$2+$A195,Sheet2!CC:NO,$B195,0),HLOOKUP(Q$2+$A195,Sheet2!CC:NO,$B195,0)&lt;&gt;""),HLOOKUP(Q$2+$A195,Sheet2!CC:NO,$B195,0),"")</f>
        <v/>
      </c>
    </row>
    <row r="196" spans="1:17" x14ac:dyDescent="0.25">
      <c r="A196" s="64">
        <f t="shared" si="19"/>
        <v>12</v>
      </c>
      <c r="B196" s="64">
        <f t="shared" si="20"/>
        <v>24</v>
      </c>
      <c r="C196" s="64">
        <f t="shared" si="21"/>
        <v>3</v>
      </c>
      <c r="D196" s="64">
        <f t="shared" si="22"/>
        <v>20</v>
      </c>
      <c r="E196" s="64">
        <f t="shared" si="23"/>
        <v>96</v>
      </c>
      <c r="F196" s="64">
        <f t="shared" si="16"/>
        <v>1</v>
      </c>
      <c r="G196" s="64">
        <f t="shared" si="17"/>
        <v>2</v>
      </c>
      <c r="H196" s="64">
        <f t="shared" si="18"/>
        <v>2021</v>
      </c>
      <c r="I196" s="80" t="str">
        <f>IFERROR(VLOOKUP(D196,Sheet2!A:B,2,0),"")</f>
        <v>J19-1288</v>
      </c>
      <c r="J196" s="64" t="str">
        <f>IFERROR(IF(I196&lt;&gt;"",VLOOKUP(I196,Sheet2!B:C,2,0),""),"")</f>
        <v>UAW เลย J19-1228</v>
      </c>
      <c r="K196" s="64" t="str">
        <f>IFERROR( IF(I196&lt;&gt;"", HLOOKUP(L$2+$A196,Sheet2!BX:NK,2,0),""),"")</f>
        <v>1-15 Feb 21</v>
      </c>
      <c r="L196" t="str">
        <f>IF(OR(HLOOKUP(L$2+$A196,Sheet2!BX:NK,$B196,0),HLOOKUP(L$2+$A196,Sheet2!BX:NK,$B196,0)&lt;&gt;""),HLOOKUP(L$2+$A196,Sheet2!BX:NK,$B196,0),"")</f>
        <v/>
      </c>
      <c r="M196" t="str">
        <f>IF(OR(HLOOKUP(M$2+$A196,Sheet2!BY:NL,$B196,0),HLOOKUP(M$2+$A196,Sheet2!BY:NL,$B196,0)&lt;&gt;""),HLOOKUP(M$2+$A196,Sheet2!BY:NL,$B196,0),"")</f>
        <v/>
      </c>
      <c r="N196" t="str">
        <f>IF(OR(HLOOKUP(N$2+$A196,Sheet2!BZ:NM,$B196,0),HLOOKUP(N$2+$A196,Sheet2!BZ:NM,$B196,0)&lt;&gt;""),HLOOKUP(N$2+$A196,Sheet2!BZ:NM,$B196,0),"")</f>
        <v/>
      </c>
      <c r="O196" t="str">
        <f>IF(OR(HLOOKUP(O$2+$A196,Sheet2!CA:NN,$B196,0),HLOOKUP(O$2+$A196,Sheet2!CA:NN,$B196,0)&lt;&gt;""),HLOOKUP(O$2+$A196,Sheet2!CA:NN,$B196,0),"")</f>
        <v/>
      </c>
      <c r="P196" t="str">
        <f>IF(OR(HLOOKUP(P$2+$A196,Sheet2!CB:NO,$B196,0),HLOOKUP(P$2+$A196,Sheet2!CB:NO,$B196,0)&lt;&gt;""),HLOOKUP(P$2+$A196,Sheet2!CB:NO,$B196,0),"")</f>
        <v/>
      </c>
      <c r="Q196" t="str">
        <f>IF(OR(HLOOKUP(Q$2+$A196,Sheet2!CC:NO,$B196,0),HLOOKUP(Q$2+$A196,Sheet2!CC:NO,$B196,0)&lt;&gt;""),HLOOKUP(Q$2+$A196,Sheet2!CC:NO,$B196,0),"")</f>
        <v/>
      </c>
    </row>
    <row r="197" spans="1:17" x14ac:dyDescent="0.25">
      <c r="A197" s="64">
        <f t="shared" si="19"/>
        <v>18</v>
      </c>
      <c r="B197" s="64">
        <f t="shared" si="20"/>
        <v>24</v>
      </c>
      <c r="C197" s="64">
        <f t="shared" si="21"/>
        <v>4</v>
      </c>
      <c r="D197" s="64">
        <f t="shared" si="22"/>
        <v>20</v>
      </c>
      <c r="E197" s="64">
        <f t="shared" si="23"/>
        <v>96</v>
      </c>
      <c r="F197" s="64">
        <f t="shared" ref="F197:F260" si="24">IFERROR(IF(I197&lt;&gt;"",IF(LEFT(K197,2)="1-",1,2),""),"")</f>
        <v>2</v>
      </c>
      <c r="G197" s="64">
        <f t="shared" ref="G197:G260" si="25">IFERROR(IF(I197&lt;&gt;"",MONTH( RIGHT(K197,LEN(K197)-FIND("-",K197))),""),"")</f>
        <v>2</v>
      </c>
      <c r="H197" s="64">
        <f t="shared" ref="H197:H260" si="26">IFERROR(IF(I197&lt;&gt;"",YEAR( RIGHT(K197,LEN(K197)-FIND("-",K197))),""),"")</f>
        <v>2021</v>
      </c>
      <c r="I197" s="80" t="str">
        <f>IFERROR(VLOOKUP(D197,Sheet2!A:B,2,0),"")</f>
        <v>J19-1288</v>
      </c>
      <c r="J197" s="64" t="str">
        <f>IFERROR(IF(I197&lt;&gt;"",VLOOKUP(I197,Sheet2!B:C,2,0),""),"")</f>
        <v>UAW เลย J19-1228</v>
      </c>
      <c r="K197" s="64" t="str">
        <f>IFERROR( IF(I197&lt;&gt;"", HLOOKUP(L$2+$A197,Sheet2!BX:NK,2,0),""),"")</f>
        <v>16-28 Feb 21</v>
      </c>
      <c r="L197" t="str">
        <f>IF(OR(HLOOKUP(L$2+$A197,Sheet2!BX:NK,$B197,0),HLOOKUP(L$2+$A197,Sheet2!BX:NK,$B197,0)&lt;&gt;""),HLOOKUP(L$2+$A197,Sheet2!BX:NK,$B197,0),"")</f>
        <v/>
      </c>
      <c r="M197" t="str">
        <f>IF(OR(HLOOKUP(M$2+$A197,Sheet2!BY:NL,$B197,0),HLOOKUP(M$2+$A197,Sheet2!BY:NL,$B197,0)&lt;&gt;""),HLOOKUP(M$2+$A197,Sheet2!BY:NL,$B197,0),"")</f>
        <v/>
      </c>
      <c r="N197" t="str">
        <f>IF(OR(HLOOKUP(N$2+$A197,Sheet2!BZ:NM,$B197,0),HLOOKUP(N$2+$A197,Sheet2!BZ:NM,$B197,0)&lt;&gt;""),HLOOKUP(N$2+$A197,Sheet2!BZ:NM,$B197,0),"")</f>
        <v/>
      </c>
      <c r="O197" t="str">
        <f>IF(OR(HLOOKUP(O$2+$A197,Sheet2!CA:NN,$B197,0),HLOOKUP(O$2+$A197,Sheet2!CA:NN,$B197,0)&lt;&gt;""),HLOOKUP(O$2+$A197,Sheet2!CA:NN,$B197,0),"")</f>
        <v/>
      </c>
      <c r="P197" t="str">
        <f>IF(OR(HLOOKUP(P$2+$A197,Sheet2!CB:NO,$B197,0),HLOOKUP(P$2+$A197,Sheet2!CB:NO,$B197,0)&lt;&gt;""),HLOOKUP(P$2+$A197,Sheet2!CB:NO,$B197,0),"")</f>
        <v/>
      </c>
      <c r="Q197" t="str">
        <f>IF(OR(HLOOKUP(Q$2+$A197,Sheet2!CC:NO,$B197,0),HLOOKUP(Q$2+$A197,Sheet2!CC:NO,$B197,0)&lt;&gt;""),HLOOKUP(Q$2+$A197,Sheet2!CC:NO,$B197,0),"")</f>
        <v/>
      </c>
    </row>
    <row r="198" spans="1:17" x14ac:dyDescent="0.25">
      <c r="A198" s="64">
        <f t="shared" ref="A198:A261" si="27">IF(C198&lt;&gt;1,A197+6,0)</f>
        <v>24</v>
      </c>
      <c r="B198" s="64">
        <f t="shared" ref="B198:B261" si="28">IF(C198&lt;&gt;1,B197,B197+1)</f>
        <v>24</v>
      </c>
      <c r="C198" s="64">
        <f t="shared" ref="C198:C261" si="29">IF($C$3-C197=0,1,C197+1)</f>
        <v>5</v>
      </c>
      <c r="D198" s="64">
        <f t="shared" ref="D198:D261" si="30">IF(C198=1,D197+1,D197)</f>
        <v>20</v>
      </c>
      <c r="E198" s="64">
        <f t="shared" ref="E198:E261" si="31">IF(D198&lt;&gt;D197,E197+5,E197)</f>
        <v>96</v>
      </c>
      <c r="F198" s="64">
        <f t="shared" si="24"/>
        <v>1</v>
      </c>
      <c r="G198" s="64">
        <f t="shared" si="25"/>
        <v>3</v>
      </c>
      <c r="H198" s="64">
        <f t="shared" si="26"/>
        <v>2021</v>
      </c>
      <c r="I198" s="80" t="str">
        <f>IFERROR(VLOOKUP(D198,Sheet2!A:B,2,0),"")</f>
        <v>J19-1288</v>
      </c>
      <c r="J198" s="64" t="str">
        <f>IFERROR(IF(I198&lt;&gt;"",VLOOKUP(I198,Sheet2!B:C,2,0),""),"")</f>
        <v>UAW เลย J19-1228</v>
      </c>
      <c r="K198" s="64" t="str">
        <f>IFERROR( IF(I198&lt;&gt;"", HLOOKUP(L$2+$A198,Sheet2!BX:NK,2,0),""),"")</f>
        <v>1-15 Mar 2021</v>
      </c>
      <c r="L198" t="str">
        <f>IF(OR(HLOOKUP(L$2+$A198,Sheet2!BX:NK,$B198,0),HLOOKUP(L$2+$A198,Sheet2!BX:NK,$B198,0)&lt;&gt;""),HLOOKUP(L$2+$A198,Sheet2!BX:NK,$B198,0),"")</f>
        <v/>
      </c>
      <c r="M198" t="str">
        <f>IF(OR(HLOOKUP(M$2+$A198,Sheet2!BY:NL,$B198,0),HLOOKUP(M$2+$A198,Sheet2!BY:NL,$B198,0)&lt;&gt;""),HLOOKUP(M$2+$A198,Sheet2!BY:NL,$B198,0),"")</f>
        <v/>
      </c>
      <c r="N198" t="str">
        <f>IF(OR(HLOOKUP(N$2+$A198,Sheet2!BZ:NM,$B198,0),HLOOKUP(N$2+$A198,Sheet2!BZ:NM,$B198,0)&lt;&gt;""),HLOOKUP(N$2+$A198,Sheet2!BZ:NM,$B198,0),"")</f>
        <v/>
      </c>
      <c r="O198" t="str">
        <f>IF(OR(HLOOKUP(O$2+$A198,Sheet2!CA:NN,$B198,0),HLOOKUP(O$2+$A198,Sheet2!CA:NN,$B198,0)&lt;&gt;""),HLOOKUP(O$2+$A198,Sheet2!CA:NN,$B198,0),"")</f>
        <v/>
      </c>
      <c r="P198" t="str">
        <f>IF(OR(HLOOKUP(P$2+$A198,Sheet2!CB:NO,$B198,0),HLOOKUP(P$2+$A198,Sheet2!CB:NO,$B198,0)&lt;&gt;""),HLOOKUP(P$2+$A198,Sheet2!CB:NO,$B198,0),"")</f>
        <v/>
      </c>
      <c r="Q198" t="str">
        <f>IF(OR(HLOOKUP(Q$2+$A198,Sheet2!CC:NO,$B198,0),HLOOKUP(Q$2+$A198,Sheet2!CC:NO,$B198,0)&lt;&gt;""),HLOOKUP(Q$2+$A198,Sheet2!CC:NO,$B198,0),"")</f>
        <v/>
      </c>
    </row>
    <row r="199" spans="1:17" x14ac:dyDescent="0.25">
      <c r="A199" s="64">
        <f t="shared" si="27"/>
        <v>30</v>
      </c>
      <c r="B199" s="64">
        <f t="shared" si="28"/>
        <v>24</v>
      </c>
      <c r="C199" s="64">
        <f t="shared" si="29"/>
        <v>6</v>
      </c>
      <c r="D199" s="64">
        <f t="shared" si="30"/>
        <v>20</v>
      </c>
      <c r="E199" s="64">
        <f t="shared" si="31"/>
        <v>96</v>
      </c>
      <c r="F199" s="64">
        <f t="shared" si="24"/>
        <v>2</v>
      </c>
      <c r="G199" s="64">
        <f t="shared" si="25"/>
        <v>3</v>
      </c>
      <c r="H199" s="64">
        <f t="shared" si="26"/>
        <v>2021</v>
      </c>
      <c r="I199" s="80" t="str">
        <f>IFERROR(VLOOKUP(D199,Sheet2!A:B,2,0),"")</f>
        <v>J19-1288</v>
      </c>
      <c r="J199" s="64" t="str">
        <f>IFERROR(IF(I199&lt;&gt;"",VLOOKUP(I199,Sheet2!B:C,2,0),""),"")</f>
        <v>UAW เลย J19-1228</v>
      </c>
      <c r="K199" s="64" t="str">
        <f>IFERROR( IF(I199&lt;&gt;"", HLOOKUP(L$2+$A199,Sheet2!BX:NK,2,0),""),"")</f>
        <v>16-31 Mar 21</v>
      </c>
      <c r="L199" t="str">
        <f>IF(OR(HLOOKUP(L$2+$A199,Sheet2!BX:NK,$B199,0),HLOOKUP(L$2+$A199,Sheet2!BX:NK,$B199,0)&lt;&gt;""),HLOOKUP(L$2+$A199,Sheet2!BX:NK,$B199,0),"")</f>
        <v/>
      </c>
      <c r="M199" t="str">
        <f>IF(OR(HLOOKUP(M$2+$A199,Sheet2!BY:NL,$B199,0),HLOOKUP(M$2+$A199,Sheet2!BY:NL,$B199,0)&lt;&gt;""),HLOOKUP(M$2+$A199,Sheet2!BY:NL,$B199,0),"")</f>
        <v/>
      </c>
      <c r="N199" t="str">
        <f>IF(OR(HLOOKUP(N$2+$A199,Sheet2!BZ:NM,$B199,0),HLOOKUP(N$2+$A199,Sheet2!BZ:NM,$B199,0)&lt;&gt;""),HLOOKUP(N$2+$A199,Sheet2!BZ:NM,$B199,0),"")</f>
        <v/>
      </c>
      <c r="O199" t="str">
        <f>IF(OR(HLOOKUP(O$2+$A199,Sheet2!CA:NN,$B199,0),HLOOKUP(O$2+$A199,Sheet2!CA:NN,$B199,0)&lt;&gt;""),HLOOKUP(O$2+$A199,Sheet2!CA:NN,$B199,0),"")</f>
        <v/>
      </c>
      <c r="P199" t="str">
        <f>IF(OR(HLOOKUP(P$2+$A199,Sheet2!CB:NO,$B199,0),HLOOKUP(P$2+$A199,Sheet2!CB:NO,$B199,0)&lt;&gt;""),HLOOKUP(P$2+$A199,Sheet2!CB:NO,$B199,0),"")</f>
        <v/>
      </c>
      <c r="Q199" t="str">
        <f>IF(OR(HLOOKUP(Q$2+$A199,Sheet2!CC:NO,$B199,0),HLOOKUP(Q$2+$A199,Sheet2!CC:NO,$B199,0)&lt;&gt;""),HLOOKUP(Q$2+$A199,Sheet2!CC:NO,$B199,0),"")</f>
        <v/>
      </c>
    </row>
    <row r="200" spans="1:17" x14ac:dyDescent="0.25">
      <c r="A200" s="64">
        <f t="shared" si="27"/>
        <v>36</v>
      </c>
      <c r="B200" s="64">
        <f t="shared" si="28"/>
        <v>24</v>
      </c>
      <c r="C200" s="64">
        <f t="shared" si="29"/>
        <v>7</v>
      </c>
      <c r="D200" s="64">
        <f t="shared" si="30"/>
        <v>20</v>
      </c>
      <c r="E200" s="64">
        <f t="shared" si="31"/>
        <v>96</v>
      </c>
      <c r="F200" s="64">
        <f t="shared" si="24"/>
        <v>1</v>
      </c>
      <c r="G200" s="64">
        <f t="shared" si="25"/>
        <v>4</v>
      </c>
      <c r="H200" s="64">
        <f t="shared" si="26"/>
        <v>2021</v>
      </c>
      <c r="I200" s="80" t="str">
        <f>IFERROR(VLOOKUP(D200,Sheet2!A:B,2,0),"")</f>
        <v>J19-1288</v>
      </c>
      <c r="J200" s="64" t="str">
        <f>IFERROR(IF(I200&lt;&gt;"",VLOOKUP(I200,Sheet2!B:C,2,0),""),"")</f>
        <v>UAW เลย J19-1228</v>
      </c>
      <c r="K200" s="64" t="str">
        <f>IFERROR( IF(I200&lt;&gt;"", HLOOKUP(L$2+$A200,Sheet2!BX:NK,2,0),""),"")</f>
        <v>1-15 April 21</v>
      </c>
      <c r="L200" t="str">
        <f>IF(OR(HLOOKUP(L$2+$A200,Sheet2!BX:NK,$B200,0),HLOOKUP(L$2+$A200,Sheet2!BX:NK,$B200,0)&lt;&gt;""),HLOOKUP(L$2+$A200,Sheet2!BX:NK,$B200,0),"")</f>
        <v/>
      </c>
      <c r="M200" t="str">
        <f>IF(OR(HLOOKUP(M$2+$A200,Sheet2!BY:NL,$B200,0),HLOOKUP(M$2+$A200,Sheet2!BY:NL,$B200,0)&lt;&gt;""),HLOOKUP(M$2+$A200,Sheet2!BY:NL,$B200,0),"")</f>
        <v/>
      </c>
      <c r="N200" t="str">
        <f>IF(OR(HLOOKUP(N$2+$A200,Sheet2!BZ:NM,$B200,0),HLOOKUP(N$2+$A200,Sheet2!BZ:NM,$B200,0)&lt;&gt;""),HLOOKUP(N$2+$A200,Sheet2!BZ:NM,$B200,0),"")</f>
        <v/>
      </c>
      <c r="O200" t="str">
        <f>IF(OR(HLOOKUP(O$2+$A200,Sheet2!CA:NN,$B200,0),HLOOKUP(O$2+$A200,Sheet2!CA:NN,$B200,0)&lt;&gt;""),HLOOKUP(O$2+$A200,Sheet2!CA:NN,$B200,0),"")</f>
        <v/>
      </c>
      <c r="P200" t="str">
        <f>IF(OR(HLOOKUP(P$2+$A200,Sheet2!CB:NO,$B200,0),HLOOKUP(P$2+$A200,Sheet2!CB:NO,$B200,0)&lt;&gt;""),HLOOKUP(P$2+$A200,Sheet2!CB:NO,$B200,0),"")</f>
        <v/>
      </c>
      <c r="Q200" t="str">
        <f>IF(OR(HLOOKUP(Q$2+$A200,Sheet2!CC:NO,$B200,0),HLOOKUP(Q$2+$A200,Sheet2!CC:NO,$B200,0)&lt;&gt;""),HLOOKUP(Q$2+$A200,Sheet2!CC:NO,$B200,0),"")</f>
        <v/>
      </c>
    </row>
    <row r="201" spans="1:17" x14ac:dyDescent="0.25">
      <c r="A201" s="64">
        <f t="shared" si="27"/>
        <v>42</v>
      </c>
      <c r="B201" s="64">
        <f t="shared" si="28"/>
        <v>24</v>
      </c>
      <c r="C201" s="64">
        <f t="shared" si="29"/>
        <v>8</v>
      </c>
      <c r="D201" s="64">
        <f t="shared" si="30"/>
        <v>20</v>
      </c>
      <c r="E201" s="64">
        <f t="shared" si="31"/>
        <v>96</v>
      </c>
      <c r="F201" s="64">
        <f t="shared" si="24"/>
        <v>2</v>
      </c>
      <c r="G201" s="64">
        <f t="shared" si="25"/>
        <v>4</v>
      </c>
      <c r="H201" s="64">
        <f t="shared" si="26"/>
        <v>2021</v>
      </c>
      <c r="I201" s="80" t="str">
        <f>IFERROR(VLOOKUP(D201,Sheet2!A:B,2,0),"")</f>
        <v>J19-1288</v>
      </c>
      <c r="J201" s="64" t="str">
        <f>IFERROR(IF(I201&lt;&gt;"",VLOOKUP(I201,Sheet2!B:C,2,0),""),"")</f>
        <v>UAW เลย J19-1228</v>
      </c>
      <c r="K201" s="64" t="str">
        <f>IFERROR( IF(I201&lt;&gt;"", HLOOKUP(L$2+$A201,Sheet2!BX:NK,2,0),""),"")</f>
        <v>16-30 April 21</v>
      </c>
      <c r="L201" t="str">
        <f>IF(OR(HLOOKUP(L$2+$A201,Sheet2!BX:NK,$B201,0),HLOOKUP(L$2+$A201,Sheet2!BX:NK,$B201,0)&lt;&gt;""),HLOOKUP(L$2+$A201,Sheet2!BX:NK,$B201,0),"")</f>
        <v/>
      </c>
      <c r="M201" t="str">
        <f>IF(OR(HLOOKUP(M$2+$A201,Sheet2!BY:NL,$B201,0),HLOOKUP(M$2+$A201,Sheet2!BY:NL,$B201,0)&lt;&gt;""),HLOOKUP(M$2+$A201,Sheet2!BY:NL,$B201,0),"")</f>
        <v/>
      </c>
      <c r="N201" t="str">
        <f>IF(OR(HLOOKUP(N$2+$A201,Sheet2!BZ:NM,$B201,0),HLOOKUP(N$2+$A201,Sheet2!BZ:NM,$B201,0)&lt;&gt;""),HLOOKUP(N$2+$A201,Sheet2!BZ:NM,$B201,0),"")</f>
        <v/>
      </c>
      <c r="O201" t="str">
        <f>IF(OR(HLOOKUP(O$2+$A201,Sheet2!CA:NN,$B201,0),HLOOKUP(O$2+$A201,Sheet2!CA:NN,$B201,0)&lt;&gt;""),HLOOKUP(O$2+$A201,Sheet2!CA:NN,$B201,0),"")</f>
        <v/>
      </c>
      <c r="P201" t="str">
        <f>IF(OR(HLOOKUP(P$2+$A201,Sheet2!CB:NO,$B201,0),HLOOKUP(P$2+$A201,Sheet2!CB:NO,$B201,0)&lt;&gt;""),HLOOKUP(P$2+$A201,Sheet2!CB:NO,$B201,0),"")</f>
        <v/>
      </c>
      <c r="Q201" t="str">
        <f>IF(OR(HLOOKUP(Q$2+$A201,Sheet2!CC:NO,$B201,0),HLOOKUP(Q$2+$A201,Sheet2!CC:NO,$B201,0)&lt;&gt;""),HLOOKUP(Q$2+$A201,Sheet2!CC:NO,$B201,0),"")</f>
        <v/>
      </c>
    </row>
    <row r="202" spans="1:17" x14ac:dyDescent="0.25">
      <c r="A202" s="64">
        <f t="shared" si="27"/>
        <v>48</v>
      </c>
      <c r="B202" s="64">
        <f t="shared" si="28"/>
        <v>24</v>
      </c>
      <c r="C202" s="64">
        <f t="shared" si="29"/>
        <v>9</v>
      </c>
      <c r="D202" s="64">
        <f t="shared" si="30"/>
        <v>20</v>
      </c>
      <c r="E202" s="64">
        <f t="shared" si="31"/>
        <v>96</v>
      </c>
      <c r="F202" s="64">
        <f t="shared" si="24"/>
        <v>1</v>
      </c>
      <c r="G202" s="64">
        <f t="shared" si="25"/>
        <v>5</v>
      </c>
      <c r="H202" s="64">
        <f t="shared" si="26"/>
        <v>2021</v>
      </c>
      <c r="I202" s="80" t="str">
        <f>IFERROR(VLOOKUP(D202,Sheet2!A:B,2,0),"")</f>
        <v>J19-1288</v>
      </c>
      <c r="J202" s="64" t="str">
        <f>IFERROR(IF(I202&lt;&gt;"",VLOOKUP(I202,Sheet2!B:C,2,0),""),"")</f>
        <v>UAW เลย J19-1228</v>
      </c>
      <c r="K202" s="64" t="str">
        <f>IFERROR( IF(I202&lt;&gt;"", HLOOKUP(L$2+$A202,Sheet2!BX:NK,2,0),""),"")</f>
        <v>1-15 May 21</v>
      </c>
      <c r="L202" t="str">
        <f>IF(OR(HLOOKUP(L$2+$A202,Sheet2!BX:NK,$B202,0),HLOOKUP(L$2+$A202,Sheet2!BX:NK,$B202,0)&lt;&gt;""),HLOOKUP(L$2+$A202,Sheet2!BX:NK,$B202,0),"")</f>
        <v/>
      </c>
      <c r="M202" t="str">
        <f>IF(OR(HLOOKUP(M$2+$A202,Sheet2!BY:NL,$B202,0),HLOOKUP(M$2+$A202,Sheet2!BY:NL,$B202,0)&lt;&gt;""),HLOOKUP(M$2+$A202,Sheet2!BY:NL,$B202,0),"")</f>
        <v/>
      </c>
      <c r="N202" t="str">
        <f>IF(OR(HLOOKUP(N$2+$A202,Sheet2!BZ:NM,$B202,0),HLOOKUP(N$2+$A202,Sheet2!BZ:NM,$B202,0)&lt;&gt;""),HLOOKUP(N$2+$A202,Sheet2!BZ:NM,$B202,0),"")</f>
        <v/>
      </c>
      <c r="O202" t="str">
        <f>IF(OR(HLOOKUP(O$2+$A202,Sheet2!CA:NN,$B202,0),HLOOKUP(O$2+$A202,Sheet2!CA:NN,$B202,0)&lt;&gt;""),HLOOKUP(O$2+$A202,Sheet2!CA:NN,$B202,0),"")</f>
        <v/>
      </c>
      <c r="P202" t="str">
        <f>IF(OR(HLOOKUP(P$2+$A202,Sheet2!CB:NO,$B202,0),HLOOKUP(P$2+$A202,Sheet2!CB:NO,$B202,0)&lt;&gt;""),HLOOKUP(P$2+$A202,Sheet2!CB:NO,$B202,0),"")</f>
        <v/>
      </c>
      <c r="Q202" t="str">
        <f>IF(OR(HLOOKUP(Q$2+$A202,Sheet2!CC:NO,$B202,0),HLOOKUP(Q$2+$A202,Sheet2!CC:NO,$B202,0)&lt;&gt;""),HLOOKUP(Q$2+$A202,Sheet2!CC:NO,$B202,0),"")</f>
        <v/>
      </c>
    </row>
    <row r="203" spans="1:17" x14ac:dyDescent="0.25">
      <c r="A203" s="64">
        <f t="shared" si="27"/>
        <v>54</v>
      </c>
      <c r="B203" s="64">
        <f t="shared" si="28"/>
        <v>24</v>
      </c>
      <c r="C203" s="64">
        <f t="shared" si="29"/>
        <v>10</v>
      </c>
      <c r="D203" s="64">
        <f t="shared" si="30"/>
        <v>20</v>
      </c>
      <c r="E203" s="64">
        <f t="shared" si="31"/>
        <v>96</v>
      </c>
      <c r="F203" s="64">
        <f t="shared" si="24"/>
        <v>2</v>
      </c>
      <c r="G203" s="64">
        <f t="shared" si="25"/>
        <v>5</v>
      </c>
      <c r="H203" s="64">
        <f t="shared" si="26"/>
        <v>2021</v>
      </c>
      <c r="I203" s="80" t="str">
        <f>IFERROR(VLOOKUP(D203,Sheet2!A:B,2,0),"")</f>
        <v>J19-1288</v>
      </c>
      <c r="J203" s="64" t="str">
        <f>IFERROR(IF(I203&lt;&gt;"",VLOOKUP(I203,Sheet2!B:C,2,0),""),"")</f>
        <v>UAW เลย J19-1228</v>
      </c>
      <c r="K203" s="64" t="str">
        <f>IFERROR( IF(I203&lt;&gt;"", HLOOKUP(L$2+$A203,Sheet2!BX:NK,2,0),""),"")</f>
        <v>16-31 May 21</v>
      </c>
      <c r="L203" t="str">
        <f>IF(OR(HLOOKUP(L$2+$A203,Sheet2!BX:NK,$B203,0),HLOOKUP(L$2+$A203,Sheet2!BX:NK,$B203,0)&lt;&gt;""),HLOOKUP(L$2+$A203,Sheet2!BX:NK,$B203,0),"")</f>
        <v/>
      </c>
      <c r="M203" t="str">
        <f>IF(OR(HLOOKUP(M$2+$A203,Sheet2!BY:NL,$B203,0),HLOOKUP(M$2+$A203,Sheet2!BY:NL,$B203,0)&lt;&gt;""),HLOOKUP(M$2+$A203,Sheet2!BY:NL,$B203,0),"")</f>
        <v/>
      </c>
      <c r="N203" t="str">
        <f>IF(OR(HLOOKUP(N$2+$A203,Sheet2!BZ:NM,$B203,0),HLOOKUP(N$2+$A203,Sheet2!BZ:NM,$B203,0)&lt;&gt;""),HLOOKUP(N$2+$A203,Sheet2!BZ:NM,$B203,0),"")</f>
        <v/>
      </c>
      <c r="O203" t="str">
        <f>IF(OR(HLOOKUP(O$2+$A203,Sheet2!CA:NN,$B203,0),HLOOKUP(O$2+$A203,Sheet2!CA:NN,$B203,0)&lt;&gt;""),HLOOKUP(O$2+$A203,Sheet2!CA:NN,$B203,0),"")</f>
        <v/>
      </c>
      <c r="P203" t="str">
        <f>IF(OR(HLOOKUP(P$2+$A203,Sheet2!CB:NO,$B203,0),HLOOKUP(P$2+$A203,Sheet2!CB:NO,$B203,0)&lt;&gt;""),HLOOKUP(P$2+$A203,Sheet2!CB:NO,$B203,0),"")</f>
        <v/>
      </c>
      <c r="Q203" t="str">
        <f>IF(OR(HLOOKUP(Q$2+$A203,Sheet2!CC:NO,$B203,0),HLOOKUP(Q$2+$A203,Sheet2!CC:NO,$B203,0)&lt;&gt;""),HLOOKUP(Q$2+$A203,Sheet2!CC:NO,$B203,0),"")</f>
        <v/>
      </c>
    </row>
    <row r="204" spans="1:17" x14ac:dyDescent="0.25">
      <c r="A204" s="64">
        <f t="shared" si="27"/>
        <v>0</v>
      </c>
      <c r="B204" s="64">
        <f t="shared" si="28"/>
        <v>25</v>
      </c>
      <c r="C204" s="64">
        <f t="shared" si="29"/>
        <v>1</v>
      </c>
      <c r="D204" s="64">
        <f t="shared" si="30"/>
        <v>21</v>
      </c>
      <c r="E204" s="64">
        <f t="shared" si="31"/>
        <v>101</v>
      </c>
      <c r="F204" s="64">
        <f t="shared" si="24"/>
        <v>1</v>
      </c>
      <c r="G204" s="64">
        <f t="shared" si="25"/>
        <v>1</v>
      </c>
      <c r="H204" s="64">
        <f t="shared" si="26"/>
        <v>2021</v>
      </c>
      <c r="I204" s="80" t="str">
        <f>IFERROR(VLOOKUP(D204,Sheet2!A:B,2,0),"")</f>
        <v>J19-0966</v>
      </c>
      <c r="J204" s="64" t="str">
        <f>IFERROR(IF(I204&lt;&gt;"",VLOOKUP(I204,Sheet2!B:C,2,0),""),"")</f>
        <v>New Charge</v>
      </c>
      <c r="K204" s="64" t="str">
        <f>IFERROR( IF(I204&lt;&gt;"", HLOOKUP(L$2+$A204,Sheet2!BX:NK,2,0),""),"")</f>
        <v>1-15 Jan 21</v>
      </c>
      <c r="L204" t="str">
        <f>IF(OR(HLOOKUP(L$2+$A204,Sheet2!BX:NK,$B204,0),HLOOKUP(L$2+$A204,Sheet2!BX:NK,$B204,0)&lt;&gt;""),HLOOKUP(L$2+$A204,Sheet2!BX:NK,$B204,0),"")</f>
        <v/>
      </c>
      <c r="M204" t="str">
        <f>IF(OR(HLOOKUP(M$2+$A204,Sheet2!BY:NL,$B204,0),HLOOKUP(M$2+$A204,Sheet2!BY:NL,$B204,0)&lt;&gt;""),HLOOKUP(M$2+$A204,Sheet2!BY:NL,$B204,0),"")</f>
        <v/>
      </c>
      <c r="N204" t="str">
        <f>IF(OR(HLOOKUP(N$2+$A204,Sheet2!BZ:NM,$B204,0),HLOOKUP(N$2+$A204,Sheet2!BZ:NM,$B204,0)&lt;&gt;""),HLOOKUP(N$2+$A204,Sheet2!BZ:NM,$B204,0),"")</f>
        <v/>
      </c>
      <c r="O204" t="str">
        <f>IF(OR(HLOOKUP(O$2+$A204,Sheet2!CA:NN,$B204,0),HLOOKUP(O$2+$A204,Sheet2!CA:NN,$B204,0)&lt;&gt;""),HLOOKUP(O$2+$A204,Sheet2!CA:NN,$B204,0),"")</f>
        <v/>
      </c>
      <c r="P204" t="str">
        <f>IF(OR(HLOOKUP(P$2+$A204,Sheet2!CB:NO,$B204,0),HLOOKUP(P$2+$A204,Sheet2!CB:NO,$B204,0)&lt;&gt;""),HLOOKUP(P$2+$A204,Sheet2!CB:NO,$B204,0),"")</f>
        <v/>
      </c>
      <c r="Q204" t="str">
        <f>IF(OR(HLOOKUP(Q$2+$A204,Sheet2!CC:NO,$B204,0),HLOOKUP(Q$2+$A204,Sheet2!CC:NO,$B204,0)&lt;&gt;""),HLOOKUP(Q$2+$A204,Sheet2!CC:NO,$B204,0),"")</f>
        <v/>
      </c>
    </row>
    <row r="205" spans="1:17" x14ac:dyDescent="0.25">
      <c r="A205" s="64">
        <f t="shared" si="27"/>
        <v>6</v>
      </c>
      <c r="B205" s="64">
        <f t="shared" si="28"/>
        <v>25</v>
      </c>
      <c r="C205" s="64">
        <f t="shared" si="29"/>
        <v>2</v>
      </c>
      <c r="D205" s="64">
        <f t="shared" si="30"/>
        <v>21</v>
      </c>
      <c r="E205" s="64">
        <f t="shared" si="31"/>
        <v>101</v>
      </c>
      <c r="F205" s="64">
        <f t="shared" si="24"/>
        <v>2</v>
      </c>
      <c r="G205" s="64">
        <f t="shared" si="25"/>
        <v>1</v>
      </c>
      <c r="H205" s="64">
        <f t="shared" si="26"/>
        <v>2021</v>
      </c>
      <c r="I205" s="80" t="str">
        <f>IFERROR(VLOOKUP(D205,Sheet2!A:B,2,0),"")</f>
        <v>J19-0966</v>
      </c>
      <c r="J205" s="64" t="str">
        <f>IFERROR(IF(I205&lt;&gt;"",VLOOKUP(I205,Sheet2!B:C,2,0),""),"")</f>
        <v>New Charge</v>
      </c>
      <c r="K205" s="64" t="str">
        <f>IFERROR( IF(I205&lt;&gt;"", HLOOKUP(L$2+$A205,Sheet2!BX:NK,2,0),""),"")</f>
        <v>16-31 Jan 21</v>
      </c>
      <c r="L205" t="str">
        <f>IF(OR(HLOOKUP(L$2+$A205,Sheet2!BX:NK,$B205,0),HLOOKUP(L$2+$A205,Sheet2!BX:NK,$B205,0)&lt;&gt;""),HLOOKUP(L$2+$A205,Sheet2!BX:NK,$B205,0),"")</f>
        <v/>
      </c>
      <c r="M205" t="str">
        <f>IF(OR(HLOOKUP(M$2+$A205,Sheet2!BY:NL,$B205,0),HLOOKUP(M$2+$A205,Sheet2!BY:NL,$B205,0)&lt;&gt;""),HLOOKUP(M$2+$A205,Sheet2!BY:NL,$B205,0),"")</f>
        <v/>
      </c>
      <c r="N205" t="str">
        <f>IF(OR(HLOOKUP(N$2+$A205,Sheet2!BZ:NM,$B205,0),HLOOKUP(N$2+$A205,Sheet2!BZ:NM,$B205,0)&lt;&gt;""),HLOOKUP(N$2+$A205,Sheet2!BZ:NM,$B205,0),"")</f>
        <v/>
      </c>
      <c r="O205" t="str">
        <f>IF(OR(HLOOKUP(O$2+$A205,Sheet2!CA:NN,$B205,0),HLOOKUP(O$2+$A205,Sheet2!CA:NN,$B205,0)&lt;&gt;""),HLOOKUP(O$2+$A205,Sheet2!CA:NN,$B205,0),"")</f>
        <v/>
      </c>
      <c r="P205" t="str">
        <f>IF(OR(HLOOKUP(P$2+$A205,Sheet2!CB:NO,$B205,0),HLOOKUP(P$2+$A205,Sheet2!CB:NO,$B205,0)&lt;&gt;""),HLOOKUP(P$2+$A205,Sheet2!CB:NO,$B205,0),"")</f>
        <v/>
      </c>
      <c r="Q205" t="str">
        <f>IF(OR(HLOOKUP(Q$2+$A205,Sheet2!CC:NO,$B205,0),HLOOKUP(Q$2+$A205,Sheet2!CC:NO,$B205,0)&lt;&gt;""),HLOOKUP(Q$2+$A205,Sheet2!CC:NO,$B205,0),"")</f>
        <v/>
      </c>
    </row>
    <row r="206" spans="1:17" x14ac:dyDescent="0.25">
      <c r="A206" s="64">
        <f t="shared" si="27"/>
        <v>12</v>
      </c>
      <c r="B206" s="64">
        <f t="shared" si="28"/>
        <v>25</v>
      </c>
      <c r="C206" s="64">
        <f t="shared" si="29"/>
        <v>3</v>
      </c>
      <c r="D206" s="64">
        <f t="shared" si="30"/>
        <v>21</v>
      </c>
      <c r="E206" s="64">
        <f t="shared" si="31"/>
        <v>101</v>
      </c>
      <c r="F206" s="64">
        <f t="shared" si="24"/>
        <v>1</v>
      </c>
      <c r="G206" s="64">
        <f t="shared" si="25"/>
        <v>2</v>
      </c>
      <c r="H206" s="64">
        <f t="shared" si="26"/>
        <v>2021</v>
      </c>
      <c r="I206" s="80" t="str">
        <f>IFERROR(VLOOKUP(D206,Sheet2!A:B,2,0),"")</f>
        <v>J19-0966</v>
      </c>
      <c r="J206" s="64" t="str">
        <f>IFERROR(IF(I206&lt;&gt;"",VLOOKUP(I206,Sheet2!B:C,2,0),""),"")</f>
        <v>New Charge</v>
      </c>
      <c r="K206" s="64" t="str">
        <f>IFERROR( IF(I206&lt;&gt;"", HLOOKUP(L$2+$A206,Sheet2!BX:NK,2,0),""),"")</f>
        <v>1-15 Feb 21</v>
      </c>
      <c r="L206" t="str">
        <f>IF(OR(HLOOKUP(L$2+$A206,Sheet2!BX:NK,$B206,0),HLOOKUP(L$2+$A206,Sheet2!BX:NK,$B206,0)&lt;&gt;""),HLOOKUP(L$2+$A206,Sheet2!BX:NK,$B206,0),"")</f>
        <v/>
      </c>
      <c r="M206" t="str">
        <f>IF(OR(HLOOKUP(M$2+$A206,Sheet2!BY:NL,$B206,0),HLOOKUP(M$2+$A206,Sheet2!BY:NL,$B206,0)&lt;&gt;""),HLOOKUP(M$2+$A206,Sheet2!BY:NL,$B206,0),"")</f>
        <v/>
      </c>
      <c r="N206" t="str">
        <f>IF(OR(HLOOKUP(N$2+$A206,Sheet2!BZ:NM,$B206,0),HLOOKUP(N$2+$A206,Sheet2!BZ:NM,$B206,0)&lt;&gt;""),HLOOKUP(N$2+$A206,Sheet2!BZ:NM,$B206,0),"")</f>
        <v/>
      </c>
      <c r="O206" t="str">
        <f>IF(OR(HLOOKUP(O$2+$A206,Sheet2!CA:NN,$B206,0),HLOOKUP(O$2+$A206,Sheet2!CA:NN,$B206,0)&lt;&gt;""),HLOOKUP(O$2+$A206,Sheet2!CA:NN,$B206,0),"")</f>
        <v/>
      </c>
      <c r="P206" t="str">
        <f>IF(OR(HLOOKUP(P$2+$A206,Sheet2!CB:NO,$B206,0),HLOOKUP(P$2+$A206,Sheet2!CB:NO,$B206,0)&lt;&gt;""),HLOOKUP(P$2+$A206,Sheet2!CB:NO,$B206,0),"")</f>
        <v/>
      </c>
      <c r="Q206" t="str">
        <f>IF(OR(HLOOKUP(Q$2+$A206,Sheet2!CC:NO,$B206,0),HLOOKUP(Q$2+$A206,Sheet2!CC:NO,$B206,0)&lt;&gt;""),HLOOKUP(Q$2+$A206,Sheet2!CC:NO,$B206,0),"")</f>
        <v/>
      </c>
    </row>
    <row r="207" spans="1:17" x14ac:dyDescent="0.25">
      <c r="A207" s="64">
        <f t="shared" si="27"/>
        <v>18</v>
      </c>
      <c r="B207" s="64">
        <f t="shared" si="28"/>
        <v>25</v>
      </c>
      <c r="C207" s="64">
        <f t="shared" si="29"/>
        <v>4</v>
      </c>
      <c r="D207" s="64">
        <f t="shared" si="30"/>
        <v>21</v>
      </c>
      <c r="E207" s="64">
        <f t="shared" si="31"/>
        <v>101</v>
      </c>
      <c r="F207" s="64">
        <f t="shared" si="24"/>
        <v>2</v>
      </c>
      <c r="G207" s="64">
        <f t="shared" si="25"/>
        <v>2</v>
      </c>
      <c r="H207" s="64">
        <f t="shared" si="26"/>
        <v>2021</v>
      </c>
      <c r="I207" s="80" t="str">
        <f>IFERROR(VLOOKUP(D207,Sheet2!A:B,2,0),"")</f>
        <v>J19-0966</v>
      </c>
      <c r="J207" s="64" t="str">
        <f>IFERROR(IF(I207&lt;&gt;"",VLOOKUP(I207,Sheet2!B:C,2,0),""),"")</f>
        <v>New Charge</v>
      </c>
      <c r="K207" s="64" t="str">
        <f>IFERROR( IF(I207&lt;&gt;"", HLOOKUP(L$2+$A207,Sheet2!BX:NK,2,0),""),"")</f>
        <v>16-28 Feb 21</v>
      </c>
      <c r="L207" t="str">
        <f>IF(OR(HLOOKUP(L$2+$A207,Sheet2!BX:NK,$B207,0),HLOOKUP(L$2+$A207,Sheet2!BX:NK,$B207,0)&lt;&gt;""),HLOOKUP(L$2+$A207,Sheet2!BX:NK,$B207,0),"")</f>
        <v/>
      </c>
      <c r="M207" t="str">
        <f>IF(OR(HLOOKUP(M$2+$A207,Sheet2!BY:NL,$B207,0),HLOOKUP(M$2+$A207,Sheet2!BY:NL,$B207,0)&lt;&gt;""),HLOOKUP(M$2+$A207,Sheet2!BY:NL,$B207,0),"")</f>
        <v/>
      </c>
      <c r="N207" t="str">
        <f>IF(OR(HLOOKUP(N$2+$A207,Sheet2!BZ:NM,$B207,0),HLOOKUP(N$2+$A207,Sheet2!BZ:NM,$B207,0)&lt;&gt;""),HLOOKUP(N$2+$A207,Sheet2!BZ:NM,$B207,0),"")</f>
        <v/>
      </c>
      <c r="O207" t="str">
        <f>IF(OR(HLOOKUP(O$2+$A207,Sheet2!CA:NN,$B207,0),HLOOKUP(O$2+$A207,Sheet2!CA:NN,$B207,0)&lt;&gt;""),HLOOKUP(O$2+$A207,Sheet2!CA:NN,$B207,0),"")</f>
        <v/>
      </c>
      <c r="P207" t="str">
        <f>IF(OR(HLOOKUP(P$2+$A207,Sheet2!CB:NO,$B207,0),HLOOKUP(P$2+$A207,Sheet2!CB:NO,$B207,0)&lt;&gt;""),HLOOKUP(P$2+$A207,Sheet2!CB:NO,$B207,0),"")</f>
        <v/>
      </c>
      <c r="Q207" t="str">
        <f>IF(OR(HLOOKUP(Q$2+$A207,Sheet2!CC:NO,$B207,0),HLOOKUP(Q$2+$A207,Sheet2!CC:NO,$B207,0)&lt;&gt;""),HLOOKUP(Q$2+$A207,Sheet2!CC:NO,$B207,0),"")</f>
        <v/>
      </c>
    </row>
    <row r="208" spans="1:17" x14ac:dyDescent="0.25">
      <c r="A208" s="64">
        <f t="shared" si="27"/>
        <v>24</v>
      </c>
      <c r="B208" s="64">
        <f t="shared" si="28"/>
        <v>25</v>
      </c>
      <c r="C208" s="64">
        <f t="shared" si="29"/>
        <v>5</v>
      </c>
      <c r="D208" s="64">
        <f t="shared" si="30"/>
        <v>21</v>
      </c>
      <c r="E208" s="64">
        <f t="shared" si="31"/>
        <v>101</v>
      </c>
      <c r="F208" s="64">
        <f t="shared" si="24"/>
        <v>1</v>
      </c>
      <c r="G208" s="64">
        <f t="shared" si="25"/>
        <v>3</v>
      </c>
      <c r="H208" s="64">
        <f t="shared" si="26"/>
        <v>2021</v>
      </c>
      <c r="I208" s="80" t="str">
        <f>IFERROR(VLOOKUP(D208,Sheet2!A:B,2,0),"")</f>
        <v>J19-0966</v>
      </c>
      <c r="J208" s="64" t="str">
        <f>IFERROR(IF(I208&lt;&gt;"",VLOOKUP(I208,Sheet2!B:C,2,0),""),"")</f>
        <v>New Charge</v>
      </c>
      <c r="K208" s="64" t="str">
        <f>IFERROR( IF(I208&lt;&gt;"", HLOOKUP(L$2+$A208,Sheet2!BX:NK,2,0),""),"")</f>
        <v>1-15 Mar 2021</v>
      </c>
      <c r="L208" t="str">
        <f>IF(OR(HLOOKUP(L$2+$A208,Sheet2!BX:NK,$B208,0),HLOOKUP(L$2+$A208,Sheet2!BX:NK,$B208,0)&lt;&gt;""),HLOOKUP(L$2+$A208,Sheet2!BX:NK,$B208,0),"")</f>
        <v/>
      </c>
      <c r="M208" t="str">
        <f>IF(OR(HLOOKUP(M$2+$A208,Sheet2!BY:NL,$B208,0),HLOOKUP(M$2+$A208,Sheet2!BY:NL,$B208,0)&lt;&gt;""),HLOOKUP(M$2+$A208,Sheet2!BY:NL,$B208,0),"")</f>
        <v/>
      </c>
      <c r="N208" t="str">
        <f>IF(OR(HLOOKUP(N$2+$A208,Sheet2!BZ:NM,$B208,0),HLOOKUP(N$2+$A208,Sheet2!BZ:NM,$B208,0)&lt;&gt;""),HLOOKUP(N$2+$A208,Sheet2!BZ:NM,$B208,0),"")</f>
        <v/>
      </c>
      <c r="O208" t="str">
        <f>IF(OR(HLOOKUP(O$2+$A208,Sheet2!CA:NN,$B208,0),HLOOKUP(O$2+$A208,Sheet2!CA:NN,$B208,0)&lt;&gt;""),HLOOKUP(O$2+$A208,Sheet2!CA:NN,$B208,0),"")</f>
        <v/>
      </c>
      <c r="P208" t="str">
        <f>IF(OR(HLOOKUP(P$2+$A208,Sheet2!CB:NO,$B208,0),HLOOKUP(P$2+$A208,Sheet2!CB:NO,$B208,0)&lt;&gt;""),HLOOKUP(P$2+$A208,Sheet2!CB:NO,$B208,0),"")</f>
        <v/>
      </c>
      <c r="Q208" t="str">
        <f>IF(OR(HLOOKUP(Q$2+$A208,Sheet2!CC:NO,$B208,0),HLOOKUP(Q$2+$A208,Sheet2!CC:NO,$B208,0)&lt;&gt;""),HLOOKUP(Q$2+$A208,Sheet2!CC:NO,$B208,0),"")</f>
        <v/>
      </c>
    </row>
    <row r="209" spans="1:17" x14ac:dyDescent="0.25">
      <c r="A209" s="64">
        <f t="shared" si="27"/>
        <v>30</v>
      </c>
      <c r="B209" s="64">
        <f t="shared" si="28"/>
        <v>25</v>
      </c>
      <c r="C209" s="64">
        <f t="shared" si="29"/>
        <v>6</v>
      </c>
      <c r="D209" s="64">
        <f t="shared" si="30"/>
        <v>21</v>
      </c>
      <c r="E209" s="64">
        <f t="shared" si="31"/>
        <v>101</v>
      </c>
      <c r="F209" s="64">
        <f t="shared" si="24"/>
        <v>2</v>
      </c>
      <c r="G209" s="64">
        <f t="shared" si="25"/>
        <v>3</v>
      </c>
      <c r="H209" s="64">
        <f t="shared" si="26"/>
        <v>2021</v>
      </c>
      <c r="I209" s="80" t="str">
        <f>IFERROR(VLOOKUP(D209,Sheet2!A:B,2,0),"")</f>
        <v>J19-0966</v>
      </c>
      <c r="J209" s="64" t="str">
        <f>IFERROR(IF(I209&lt;&gt;"",VLOOKUP(I209,Sheet2!B:C,2,0),""),"")</f>
        <v>New Charge</v>
      </c>
      <c r="K209" s="64" t="str">
        <f>IFERROR( IF(I209&lt;&gt;"", HLOOKUP(L$2+$A209,Sheet2!BX:NK,2,0),""),"")</f>
        <v>16-31 Mar 21</v>
      </c>
      <c r="L209" t="str">
        <f>IF(OR(HLOOKUP(L$2+$A209,Sheet2!BX:NK,$B209,0),HLOOKUP(L$2+$A209,Sheet2!BX:NK,$B209,0)&lt;&gt;""),HLOOKUP(L$2+$A209,Sheet2!BX:NK,$B209,0),"")</f>
        <v/>
      </c>
      <c r="M209" t="str">
        <f>IF(OR(HLOOKUP(M$2+$A209,Sheet2!BY:NL,$B209,0),HLOOKUP(M$2+$A209,Sheet2!BY:NL,$B209,0)&lt;&gt;""),HLOOKUP(M$2+$A209,Sheet2!BY:NL,$B209,0),"")</f>
        <v/>
      </c>
      <c r="N209" t="str">
        <f>IF(OR(HLOOKUP(N$2+$A209,Sheet2!BZ:NM,$B209,0),HLOOKUP(N$2+$A209,Sheet2!BZ:NM,$B209,0)&lt;&gt;""),HLOOKUP(N$2+$A209,Sheet2!BZ:NM,$B209,0),"")</f>
        <v/>
      </c>
      <c r="O209" t="str">
        <f>IF(OR(HLOOKUP(O$2+$A209,Sheet2!CA:NN,$B209,0),HLOOKUP(O$2+$A209,Sheet2!CA:NN,$B209,0)&lt;&gt;""),HLOOKUP(O$2+$A209,Sheet2!CA:NN,$B209,0),"")</f>
        <v/>
      </c>
      <c r="P209" t="str">
        <f>IF(OR(HLOOKUP(P$2+$A209,Sheet2!CB:NO,$B209,0),HLOOKUP(P$2+$A209,Sheet2!CB:NO,$B209,0)&lt;&gt;""),HLOOKUP(P$2+$A209,Sheet2!CB:NO,$B209,0),"")</f>
        <v/>
      </c>
      <c r="Q209" t="str">
        <f>IF(OR(HLOOKUP(Q$2+$A209,Sheet2!CC:NO,$B209,0),HLOOKUP(Q$2+$A209,Sheet2!CC:NO,$B209,0)&lt;&gt;""),HLOOKUP(Q$2+$A209,Sheet2!CC:NO,$B209,0),"")</f>
        <v/>
      </c>
    </row>
    <row r="210" spans="1:17" x14ac:dyDescent="0.25">
      <c r="A210" s="64">
        <f t="shared" si="27"/>
        <v>36</v>
      </c>
      <c r="B210" s="64">
        <f t="shared" si="28"/>
        <v>25</v>
      </c>
      <c r="C210" s="64">
        <f t="shared" si="29"/>
        <v>7</v>
      </c>
      <c r="D210" s="64">
        <f t="shared" si="30"/>
        <v>21</v>
      </c>
      <c r="E210" s="64">
        <f t="shared" si="31"/>
        <v>101</v>
      </c>
      <c r="F210" s="64">
        <f t="shared" si="24"/>
        <v>1</v>
      </c>
      <c r="G210" s="64">
        <f t="shared" si="25"/>
        <v>4</v>
      </c>
      <c r="H210" s="64">
        <f t="shared" si="26"/>
        <v>2021</v>
      </c>
      <c r="I210" s="80" t="str">
        <f>IFERROR(VLOOKUP(D210,Sheet2!A:B,2,0),"")</f>
        <v>J19-0966</v>
      </c>
      <c r="J210" s="64" t="str">
        <f>IFERROR(IF(I210&lt;&gt;"",VLOOKUP(I210,Sheet2!B:C,2,0),""),"")</f>
        <v>New Charge</v>
      </c>
      <c r="K210" s="64" t="str">
        <f>IFERROR( IF(I210&lt;&gt;"", HLOOKUP(L$2+$A210,Sheet2!BX:NK,2,0),""),"")</f>
        <v>1-15 April 21</v>
      </c>
      <c r="L210" t="str">
        <f>IF(OR(HLOOKUP(L$2+$A210,Sheet2!BX:NK,$B210,0),HLOOKUP(L$2+$A210,Sheet2!BX:NK,$B210,0)&lt;&gt;""),HLOOKUP(L$2+$A210,Sheet2!BX:NK,$B210,0),"")</f>
        <v/>
      </c>
      <c r="M210" t="str">
        <f>IF(OR(HLOOKUP(M$2+$A210,Sheet2!BY:NL,$B210,0),HLOOKUP(M$2+$A210,Sheet2!BY:NL,$B210,0)&lt;&gt;""),HLOOKUP(M$2+$A210,Sheet2!BY:NL,$B210,0),"")</f>
        <v/>
      </c>
      <c r="N210" t="str">
        <f>IF(OR(HLOOKUP(N$2+$A210,Sheet2!BZ:NM,$B210,0),HLOOKUP(N$2+$A210,Sheet2!BZ:NM,$B210,0)&lt;&gt;""),HLOOKUP(N$2+$A210,Sheet2!BZ:NM,$B210,0),"")</f>
        <v/>
      </c>
      <c r="O210" t="str">
        <f>IF(OR(HLOOKUP(O$2+$A210,Sheet2!CA:NN,$B210,0),HLOOKUP(O$2+$A210,Sheet2!CA:NN,$B210,0)&lt;&gt;""),HLOOKUP(O$2+$A210,Sheet2!CA:NN,$B210,0),"")</f>
        <v/>
      </c>
      <c r="P210" t="str">
        <f>IF(OR(HLOOKUP(P$2+$A210,Sheet2!CB:NO,$B210,0),HLOOKUP(P$2+$A210,Sheet2!CB:NO,$B210,0)&lt;&gt;""),HLOOKUP(P$2+$A210,Sheet2!CB:NO,$B210,0),"")</f>
        <v/>
      </c>
      <c r="Q210" t="str">
        <f>IF(OR(HLOOKUP(Q$2+$A210,Sheet2!CC:NO,$B210,0),HLOOKUP(Q$2+$A210,Sheet2!CC:NO,$B210,0)&lt;&gt;""),HLOOKUP(Q$2+$A210,Sheet2!CC:NO,$B210,0),"")</f>
        <v/>
      </c>
    </row>
    <row r="211" spans="1:17" x14ac:dyDescent="0.25">
      <c r="A211" s="64">
        <f t="shared" si="27"/>
        <v>42</v>
      </c>
      <c r="B211" s="64">
        <f t="shared" si="28"/>
        <v>25</v>
      </c>
      <c r="C211" s="64">
        <f t="shared" si="29"/>
        <v>8</v>
      </c>
      <c r="D211" s="64">
        <f t="shared" si="30"/>
        <v>21</v>
      </c>
      <c r="E211" s="64">
        <f t="shared" si="31"/>
        <v>101</v>
      </c>
      <c r="F211" s="64">
        <f t="shared" si="24"/>
        <v>2</v>
      </c>
      <c r="G211" s="64">
        <f t="shared" si="25"/>
        <v>4</v>
      </c>
      <c r="H211" s="64">
        <f t="shared" si="26"/>
        <v>2021</v>
      </c>
      <c r="I211" s="80" t="str">
        <f>IFERROR(VLOOKUP(D211,Sheet2!A:B,2,0),"")</f>
        <v>J19-0966</v>
      </c>
      <c r="J211" s="64" t="str">
        <f>IFERROR(IF(I211&lt;&gt;"",VLOOKUP(I211,Sheet2!B:C,2,0),""),"")</f>
        <v>New Charge</v>
      </c>
      <c r="K211" s="64" t="str">
        <f>IFERROR( IF(I211&lt;&gt;"", HLOOKUP(L$2+$A211,Sheet2!BX:NK,2,0),""),"")</f>
        <v>16-30 April 21</v>
      </c>
      <c r="L211" t="str">
        <f>IF(OR(HLOOKUP(L$2+$A211,Sheet2!BX:NK,$B211,0),HLOOKUP(L$2+$A211,Sheet2!BX:NK,$B211,0)&lt;&gt;""),HLOOKUP(L$2+$A211,Sheet2!BX:NK,$B211,0),"")</f>
        <v/>
      </c>
      <c r="M211" t="str">
        <f>IF(OR(HLOOKUP(M$2+$A211,Sheet2!BY:NL,$B211,0),HLOOKUP(M$2+$A211,Sheet2!BY:NL,$B211,0)&lt;&gt;""),HLOOKUP(M$2+$A211,Sheet2!BY:NL,$B211,0),"")</f>
        <v/>
      </c>
      <c r="N211" t="str">
        <f>IF(OR(HLOOKUP(N$2+$A211,Sheet2!BZ:NM,$B211,0),HLOOKUP(N$2+$A211,Sheet2!BZ:NM,$B211,0)&lt;&gt;""),HLOOKUP(N$2+$A211,Sheet2!BZ:NM,$B211,0),"")</f>
        <v/>
      </c>
      <c r="O211" t="str">
        <f>IF(OR(HLOOKUP(O$2+$A211,Sheet2!CA:NN,$B211,0),HLOOKUP(O$2+$A211,Sheet2!CA:NN,$B211,0)&lt;&gt;""),HLOOKUP(O$2+$A211,Sheet2!CA:NN,$B211,0),"")</f>
        <v/>
      </c>
      <c r="P211" t="str">
        <f>IF(OR(HLOOKUP(P$2+$A211,Sheet2!CB:NO,$B211,0),HLOOKUP(P$2+$A211,Sheet2!CB:NO,$B211,0)&lt;&gt;""),HLOOKUP(P$2+$A211,Sheet2!CB:NO,$B211,0),"")</f>
        <v/>
      </c>
      <c r="Q211" t="str">
        <f>IF(OR(HLOOKUP(Q$2+$A211,Sheet2!CC:NO,$B211,0),HLOOKUP(Q$2+$A211,Sheet2!CC:NO,$B211,0)&lt;&gt;""),HLOOKUP(Q$2+$A211,Sheet2!CC:NO,$B211,0),"")</f>
        <v/>
      </c>
    </row>
    <row r="212" spans="1:17" x14ac:dyDescent="0.25">
      <c r="A212" s="64">
        <f t="shared" si="27"/>
        <v>48</v>
      </c>
      <c r="B212" s="64">
        <f t="shared" si="28"/>
        <v>25</v>
      </c>
      <c r="C212" s="64">
        <f t="shared" si="29"/>
        <v>9</v>
      </c>
      <c r="D212" s="64">
        <f t="shared" si="30"/>
        <v>21</v>
      </c>
      <c r="E212" s="64">
        <f t="shared" si="31"/>
        <v>101</v>
      </c>
      <c r="F212" s="64">
        <f t="shared" si="24"/>
        <v>1</v>
      </c>
      <c r="G212" s="64">
        <f t="shared" si="25"/>
        <v>5</v>
      </c>
      <c r="H212" s="64">
        <f t="shared" si="26"/>
        <v>2021</v>
      </c>
      <c r="I212" s="80" t="str">
        <f>IFERROR(VLOOKUP(D212,Sheet2!A:B,2,0),"")</f>
        <v>J19-0966</v>
      </c>
      <c r="J212" s="64" t="str">
        <f>IFERROR(IF(I212&lt;&gt;"",VLOOKUP(I212,Sheet2!B:C,2,0),""),"")</f>
        <v>New Charge</v>
      </c>
      <c r="K212" s="64" t="str">
        <f>IFERROR( IF(I212&lt;&gt;"", HLOOKUP(L$2+$A212,Sheet2!BX:NK,2,0),""),"")</f>
        <v>1-15 May 21</v>
      </c>
      <c r="L212" t="str">
        <f>IF(OR(HLOOKUP(L$2+$A212,Sheet2!BX:NK,$B212,0),HLOOKUP(L$2+$A212,Sheet2!BX:NK,$B212,0)&lt;&gt;""),HLOOKUP(L$2+$A212,Sheet2!BX:NK,$B212,0),"")</f>
        <v/>
      </c>
      <c r="M212" t="str">
        <f>IF(OR(HLOOKUP(M$2+$A212,Sheet2!BY:NL,$B212,0),HLOOKUP(M$2+$A212,Sheet2!BY:NL,$B212,0)&lt;&gt;""),HLOOKUP(M$2+$A212,Sheet2!BY:NL,$B212,0),"")</f>
        <v/>
      </c>
      <c r="N212" t="str">
        <f>IF(OR(HLOOKUP(N$2+$A212,Sheet2!BZ:NM,$B212,0),HLOOKUP(N$2+$A212,Sheet2!BZ:NM,$B212,0)&lt;&gt;""),HLOOKUP(N$2+$A212,Sheet2!BZ:NM,$B212,0),"")</f>
        <v/>
      </c>
      <c r="O212" t="str">
        <f>IF(OR(HLOOKUP(O$2+$A212,Sheet2!CA:NN,$B212,0),HLOOKUP(O$2+$A212,Sheet2!CA:NN,$B212,0)&lt;&gt;""),HLOOKUP(O$2+$A212,Sheet2!CA:NN,$B212,0),"")</f>
        <v/>
      </c>
      <c r="P212" t="str">
        <f>IF(OR(HLOOKUP(P$2+$A212,Sheet2!CB:NO,$B212,0),HLOOKUP(P$2+$A212,Sheet2!CB:NO,$B212,0)&lt;&gt;""),HLOOKUP(P$2+$A212,Sheet2!CB:NO,$B212,0),"")</f>
        <v/>
      </c>
      <c r="Q212" t="str">
        <f>IF(OR(HLOOKUP(Q$2+$A212,Sheet2!CC:NO,$B212,0),HLOOKUP(Q$2+$A212,Sheet2!CC:NO,$B212,0)&lt;&gt;""),HLOOKUP(Q$2+$A212,Sheet2!CC:NO,$B212,0),"")</f>
        <v/>
      </c>
    </row>
    <row r="213" spans="1:17" x14ac:dyDescent="0.25">
      <c r="A213" s="64">
        <f t="shared" si="27"/>
        <v>54</v>
      </c>
      <c r="B213" s="64">
        <f t="shared" si="28"/>
        <v>25</v>
      </c>
      <c r="C213" s="64">
        <f t="shared" si="29"/>
        <v>10</v>
      </c>
      <c r="D213" s="64">
        <f t="shared" si="30"/>
        <v>21</v>
      </c>
      <c r="E213" s="64">
        <f t="shared" si="31"/>
        <v>101</v>
      </c>
      <c r="F213" s="64">
        <f t="shared" si="24"/>
        <v>2</v>
      </c>
      <c r="G213" s="64">
        <f t="shared" si="25"/>
        <v>5</v>
      </c>
      <c r="H213" s="64">
        <f t="shared" si="26"/>
        <v>2021</v>
      </c>
      <c r="I213" s="80" t="str">
        <f>IFERROR(VLOOKUP(D213,Sheet2!A:B,2,0),"")</f>
        <v>J19-0966</v>
      </c>
      <c r="J213" s="64" t="str">
        <f>IFERROR(IF(I213&lt;&gt;"",VLOOKUP(I213,Sheet2!B:C,2,0),""),"")</f>
        <v>New Charge</v>
      </c>
      <c r="K213" s="64" t="str">
        <f>IFERROR( IF(I213&lt;&gt;"", HLOOKUP(L$2+$A213,Sheet2!BX:NK,2,0),""),"")</f>
        <v>16-31 May 21</v>
      </c>
      <c r="L213" t="str">
        <f>IF(OR(HLOOKUP(L$2+$A213,Sheet2!BX:NK,$B213,0),HLOOKUP(L$2+$A213,Sheet2!BX:NK,$B213,0)&lt;&gt;""),HLOOKUP(L$2+$A213,Sheet2!BX:NK,$B213,0),"")</f>
        <v/>
      </c>
      <c r="M213" t="str">
        <f>IF(OR(HLOOKUP(M$2+$A213,Sheet2!BY:NL,$B213,0),HLOOKUP(M$2+$A213,Sheet2!BY:NL,$B213,0)&lt;&gt;""),HLOOKUP(M$2+$A213,Sheet2!BY:NL,$B213,0),"")</f>
        <v/>
      </c>
      <c r="N213" t="str">
        <f>IF(OR(HLOOKUP(N$2+$A213,Sheet2!BZ:NM,$B213,0),HLOOKUP(N$2+$A213,Sheet2!BZ:NM,$B213,0)&lt;&gt;""),HLOOKUP(N$2+$A213,Sheet2!BZ:NM,$B213,0),"")</f>
        <v/>
      </c>
      <c r="O213" t="str">
        <f>IF(OR(HLOOKUP(O$2+$A213,Sheet2!CA:NN,$B213,0),HLOOKUP(O$2+$A213,Sheet2!CA:NN,$B213,0)&lt;&gt;""),HLOOKUP(O$2+$A213,Sheet2!CA:NN,$B213,0),"")</f>
        <v/>
      </c>
      <c r="P213" t="str">
        <f>IF(OR(HLOOKUP(P$2+$A213,Sheet2!CB:NO,$B213,0),HLOOKUP(P$2+$A213,Sheet2!CB:NO,$B213,0)&lt;&gt;""),HLOOKUP(P$2+$A213,Sheet2!CB:NO,$B213,0),"")</f>
        <v/>
      </c>
      <c r="Q213" t="str">
        <f>IF(OR(HLOOKUP(Q$2+$A213,Sheet2!CC:NO,$B213,0),HLOOKUP(Q$2+$A213,Sheet2!CC:NO,$B213,0)&lt;&gt;""),HLOOKUP(Q$2+$A213,Sheet2!CC:NO,$B213,0),"")</f>
        <v/>
      </c>
    </row>
    <row r="214" spans="1:17" x14ac:dyDescent="0.25">
      <c r="A214" s="64">
        <f t="shared" si="27"/>
        <v>0</v>
      </c>
      <c r="B214" s="64">
        <f t="shared" si="28"/>
        <v>26</v>
      </c>
      <c r="C214" s="64">
        <f t="shared" si="29"/>
        <v>1</v>
      </c>
      <c r="D214" s="64">
        <f t="shared" si="30"/>
        <v>22</v>
      </c>
      <c r="E214" s="64">
        <f t="shared" si="31"/>
        <v>106</v>
      </c>
      <c r="F214" s="64">
        <f t="shared" si="24"/>
        <v>1</v>
      </c>
      <c r="G214" s="64">
        <f t="shared" si="25"/>
        <v>1</v>
      </c>
      <c r="H214" s="64">
        <f t="shared" si="26"/>
        <v>2021</v>
      </c>
      <c r="I214" s="80" t="str">
        <f>IFERROR(VLOOKUP(D214,Sheet2!A:B,2,0),"")</f>
        <v>J19-1196</v>
      </c>
      <c r="J214" s="64" t="str">
        <f>IFERROR(IF(I214&lt;&gt;"",VLOOKUP(I214,Sheet2!B:C,2,0),""),"")</f>
        <v>DBN 1196</v>
      </c>
      <c r="K214" s="64" t="str">
        <f>IFERROR( IF(I214&lt;&gt;"", HLOOKUP(L$2+$A214,Sheet2!BX:NK,2,0),""),"")</f>
        <v>1-15 Jan 21</v>
      </c>
      <c r="L214" t="str">
        <f>IF(OR(HLOOKUP(L$2+$A214,Sheet2!BX:NK,$B214,0),HLOOKUP(L$2+$A214,Sheet2!BX:NK,$B214,0)&lt;&gt;""),HLOOKUP(L$2+$A214,Sheet2!BX:NK,$B214,0),"")</f>
        <v/>
      </c>
      <c r="M214" t="str">
        <f>IF(OR(HLOOKUP(M$2+$A214,Sheet2!BY:NL,$B214,0),HLOOKUP(M$2+$A214,Sheet2!BY:NL,$B214,0)&lt;&gt;""),HLOOKUP(M$2+$A214,Sheet2!BY:NL,$B214,0),"")</f>
        <v/>
      </c>
      <c r="N214" t="str">
        <f>IF(OR(HLOOKUP(N$2+$A214,Sheet2!BZ:NM,$B214,0),HLOOKUP(N$2+$A214,Sheet2!BZ:NM,$B214,0)&lt;&gt;""),HLOOKUP(N$2+$A214,Sheet2!BZ:NM,$B214,0),"")</f>
        <v/>
      </c>
      <c r="O214" t="str">
        <f>IF(OR(HLOOKUP(O$2+$A214,Sheet2!CA:NN,$B214,0),HLOOKUP(O$2+$A214,Sheet2!CA:NN,$B214,0)&lt;&gt;""),HLOOKUP(O$2+$A214,Sheet2!CA:NN,$B214,0),"")</f>
        <v/>
      </c>
      <c r="P214" t="str">
        <f>IF(OR(HLOOKUP(P$2+$A214,Sheet2!CB:NO,$B214,0),HLOOKUP(P$2+$A214,Sheet2!CB:NO,$B214,0)&lt;&gt;""),HLOOKUP(P$2+$A214,Sheet2!CB:NO,$B214,0),"")</f>
        <v/>
      </c>
      <c r="Q214" t="str">
        <f>IF(OR(HLOOKUP(Q$2+$A214,Sheet2!CC:NO,$B214,0),HLOOKUP(Q$2+$A214,Sheet2!CC:NO,$B214,0)&lt;&gt;""),HLOOKUP(Q$2+$A214,Sheet2!CC:NO,$B214,0),"")</f>
        <v/>
      </c>
    </row>
    <row r="215" spans="1:17" x14ac:dyDescent="0.25">
      <c r="A215" s="64">
        <f t="shared" si="27"/>
        <v>6</v>
      </c>
      <c r="B215" s="64">
        <f t="shared" si="28"/>
        <v>26</v>
      </c>
      <c r="C215" s="64">
        <f t="shared" si="29"/>
        <v>2</v>
      </c>
      <c r="D215" s="64">
        <f t="shared" si="30"/>
        <v>22</v>
      </c>
      <c r="E215" s="64">
        <f t="shared" si="31"/>
        <v>106</v>
      </c>
      <c r="F215" s="64">
        <f t="shared" si="24"/>
        <v>2</v>
      </c>
      <c r="G215" s="64">
        <f t="shared" si="25"/>
        <v>1</v>
      </c>
      <c r="H215" s="64">
        <f t="shared" si="26"/>
        <v>2021</v>
      </c>
      <c r="I215" s="80" t="str">
        <f>IFERROR(VLOOKUP(D215,Sheet2!A:B,2,0),"")</f>
        <v>J19-1196</v>
      </c>
      <c r="J215" s="64" t="str">
        <f>IFERROR(IF(I215&lt;&gt;"",VLOOKUP(I215,Sheet2!B:C,2,0),""),"")</f>
        <v>DBN 1196</v>
      </c>
      <c r="K215" s="64" t="str">
        <f>IFERROR( IF(I215&lt;&gt;"", HLOOKUP(L$2+$A215,Sheet2!BX:NK,2,0),""),"")</f>
        <v>16-31 Jan 21</v>
      </c>
      <c r="L215" t="str">
        <f>IF(OR(HLOOKUP(L$2+$A215,Sheet2!BX:NK,$B215,0),HLOOKUP(L$2+$A215,Sheet2!BX:NK,$B215,0)&lt;&gt;""),HLOOKUP(L$2+$A215,Sheet2!BX:NK,$B215,0),"")</f>
        <v/>
      </c>
      <c r="M215" t="str">
        <f>IF(OR(HLOOKUP(M$2+$A215,Sheet2!BY:NL,$B215,0),HLOOKUP(M$2+$A215,Sheet2!BY:NL,$B215,0)&lt;&gt;""),HLOOKUP(M$2+$A215,Sheet2!BY:NL,$B215,0),"")</f>
        <v/>
      </c>
      <c r="N215" t="str">
        <f>IF(OR(HLOOKUP(N$2+$A215,Sheet2!BZ:NM,$B215,0),HLOOKUP(N$2+$A215,Sheet2!BZ:NM,$B215,0)&lt;&gt;""),HLOOKUP(N$2+$A215,Sheet2!BZ:NM,$B215,0),"")</f>
        <v/>
      </c>
      <c r="O215" t="str">
        <f>IF(OR(HLOOKUP(O$2+$A215,Sheet2!CA:NN,$B215,0),HLOOKUP(O$2+$A215,Sheet2!CA:NN,$B215,0)&lt;&gt;""),HLOOKUP(O$2+$A215,Sheet2!CA:NN,$B215,0),"")</f>
        <v/>
      </c>
      <c r="P215" t="str">
        <f>IF(OR(HLOOKUP(P$2+$A215,Sheet2!CB:NO,$B215,0),HLOOKUP(P$2+$A215,Sheet2!CB:NO,$B215,0)&lt;&gt;""),HLOOKUP(P$2+$A215,Sheet2!CB:NO,$B215,0),"")</f>
        <v/>
      </c>
      <c r="Q215" t="str">
        <f>IF(OR(HLOOKUP(Q$2+$A215,Sheet2!CC:NO,$B215,0),HLOOKUP(Q$2+$A215,Sheet2!CC:NO,$B215,0)&lt;&gt;""),HLOOKUP(Q$2+$A215,Sheet2!CC:NO,$B215,0),"")</f>
        <v/>
      </c>
    </row>
    <row r="216" spans="1:17" x14ac:dyDescent="0.25">
      <c r="A216" s="64">
        <f t="shared" si="27"/>
        <v>12</v>
      </c>
      <c r="B216" s="64">
        <f t="shared" si="28"/>
        <v>26</v>
      </c>
      <c r="C216" s="64">
        <f t="shared" si="29"/>
        <v>3</v>
      </c>
      <c r="D216" s="64">
        <f t="shared" si="30"/>
        <v>22</v>
      </c>
      <c r="E216" s="64">
        <f t="shared" si="31"/>
        <v>106</v>
      </c>
      <c r="F216" s="64">
        <f t="shared" si="24"/>
        <v>1</v>
      </c>
      <c r="G216" s="64">
        <f t="shared" si="25"/>
        <v>2</v>
      </c>
      <c r="H216" s="64">
        <f t="shared" si="26"/>
        <v>2021</v>
      </c>
      <c r="I216" s="80" t="str">
        <f>IFERROR(VLOOKUP(D216,Sheet2!A:B,2,0),"")</f>
        <v>J19-1196</v>
      </c>
      <c r="J216" s="64" t="str">
        <f>IFERROR(IF(I216&lt;&gt;"",VLOOKUP(I216,Sheet2!B:C,2,0),""),"")</f>
        <v>DBN 1196</v>
      </c>
      <c r="K216" s="64" t="str">
        <f>IFERROR( IF(I216&lt;&gt;"", HLOOKUP(L$2+$A216,Sheet2!BX:NK,2,0),""),"")</f>
        <v>1-15 Feb 21</v>
      </c>
      <c r="L216" t="str">
        <f>IF(OR(HLOOKUP(L$2+$A216,Sheet2!BX:NK,$B216,0),HLOOKUP(L$2+$A216,Sheet2!BX:NK,$B216,0)&lt;&gt;""),HLOOKUP(L$2+$A216,Sheet2!BX:NK,$B216,0),"")</f>
        <v/>
      </c>
      <c r="M216" t="str">
        <f>IF(OR(HLOOKUP(M$2+$A216,Sheet2!BY:NL,$B216,0),HLOOKUP(M$2+$A216,Sheet2!BY:NL,$B216,0)&lt;&gt;""),HLOOKUP(M$2+$A216,Sheet2!BY:NL,$B216,0),"")</f>
        <v/>
      </c>
      <c r="N216" t="str">
        <f>IF(OR(HLOOKUP(N$2+$A216,Sheet2!BZ:NM,$B216,0),HLOOKUP(N$2+$A216,Sheet2!BZ:NM,$B216,0)&lt;&gt;""),HLOOKUP(N$2+$A216,Sheet2!BZ:NM,$B216,0),"")</f>
        <v/>
      </c>
      <c r="O216" t="str">
        <f>IF(OR(HLOOKUP(O$2+$A216,Sheet2!CA:NN,$B216,0),HLOOKUP(O$2+$A216,Sheet2!CA:NN,$B216,0)&lt;&gt;""),HLOOKUP(O$2+$A216,Sheet2!CA:NN,$B216,0),"")</f>
        <v/>
      </c>
      <c r="P216" t="str">
        <f>IF(OR(HLOOKUP(P$2+$A216,Sheet2!CB:NO,$B216,0),HLOOKUP(P$2+$A216,Sheet2!CB:NO,$B216,0)&lt;&gt;""),HLOOKUP(P$2+$A216,Sheet2!CB:NO,$B216,0),"")</f>
        <v/>
      </c>
      <c r="Q216" t="str">
        <f>IF(OR(HLOOKUP(Q$2+$A216,Sheet2!CC:NO,$B216,0),HLOOKUP(Q$2+$A216,Sheet2!CC:NO,$B216,0)&lt;&gt;""),HLOOKUP(Q$2+$A216,Sheet2!CC:NO,$B216,0),"")</f>
        <v/>
      </c>
    </row>
    <row r="217" spans="1:17" x14ac:dyDescent="0.25">
      <c r="A217" s="64">
        <f t="shared" si="27"/>
        <v>18</v>
      </c>
      <c r="B217" s="64">
        <f t="shared" si="28"/>
        <v>26</v>
      </c>
      <c r="C217" s="64">
        <f t="shared" si="29"/>
        <v>4</v>
      </c>
      <c r="D217" s="64">
        <f t="shared" si="30"/>
        <v>22</v>
      </c>
      <c r="E217" s="64">
        <f t="shared" si="31"/>
        <v>106</v>
      </c>
      <c r="F217" s="64">
        <f t="shared" si="24"/>
        <v>2</v>
      </c>
      <c r="G217" s="64">
        <f t="shared" si="25"/>
        <v>2</v>
      </c>
      <c r="H217" s="64">
        <f t="shared" si="26"/>
        <v>2021</v>
      </c>
      <c r="I217" s="80" t="str">
        <f>IFERROR(VLOOKUP(D217,Sheet2!A:B,2,0),"")</f>
        <v>J19-1196</v>
      </c>
      <c r="J217" s="64" t="str">
        <f>IFERROR(IF(I217&lt;&gt;"",VLOOKUP(I217,Sheet2!B:C,2,0),""),"")</f>
        <v>DBN 1196</v>
      </c>
      <c r="K217" s="64" t="str">
        <f>IFERROR( IF(I217&lt;&gt;"", HLOOKUP(L$2+$A217,Sheet2!BX:NK,2,0),""),"")</f>
        <v>16-28 Feb 21</v>
      </c>
      <c r="L217" t="str">
        <f>IF(OR(HLOOKUP(L$2+$A217,Sheet2!BX:NK,$B217,0),HLOOKUP(L$2+$A217,Sheet2!BX:NK,$B217,0)&lt;&gt;""),HLOOKUP(L$2+$A217,Sheet2!BX:NK,$B217,0),"")</f>
        <v/>
      </c>
      <c r="M217" t="str">
        <f>IF(OR(HLOOKUP(M$2+$A217,Sheet2!BY:NL,$B217,0),HLOOKUP(M$2+$A217,Sheet2!BY:NL,$B217,0)&lt;&gt;""),HLOOKUP(M$2+$A217,Sheet2!BY:NL,$B217,0),"")</f>
        <v/>
      </c>
      <c r="N217" t="str">
        <f>IF(OR(HLOOKUP(N$2+$A217,Sheet2!BZ:NM,$B217,0),HLOOKUP(N$2+$A217,Sheet2!BZ:NM,$B217,0)&lt;&gt;""),HLOOKUP(N$2+$A217,Sheet2!BZ:NM,$B217,0),"")</f>
        <v/>
      </c>
      <c r="O217" t="str">
        <f>IF(OR(HLOOKUP(O$2+$A217,Sheet2!CA:NN,$B217,0),HLOOKUP(O$2+$A217,Sheet2!CA:NN,$B217,0)&lt;&gt;""),HLOOKUP(O$2+$A217,Sheet2!CA:NN,$B217,0),"")</f>
        <v/>
      </c>
      <c r="P217" t="str">
        <f>IF(OR(HLOOKUP(P$2+$A217,Sheet2!CB:NO,$B217,0),HLOOKUP(P$2+$A217,Sheet2!CB:NO,$B217,0)&lt;&gt;""),HLOOKUP(P$2+$A217,Sheet2!CB:NO,$B217,0),"")</f>
        <v/>
      </c>
      <c r="Q217" t="str">
        <f>IF(OR(HLOOKUP(Q$2+$A217,Sheet2!CC:NO,$B217,0),HLOOKUP(Q$2+$A217,Sheet2!CC:NO,$B217,0)&lt;&gt;""),HLOOKUP(Q$2+$A217,Sheet2!CC:NO,$B217,0),"")</f>
        <v/>
      </c>
    </row>
    <row r="218" spans="1:17" x14ac:dyDescent="0.25">
      <c r="A218" s="64">
        <f t="shared" si="27"/>
        <v>24</v>
      </c>
      <c r="B218" s="64">
        <f t="shared" si="28"/>
        <v>26</v>
      </c>
      <c r="C218" s="64">
        <f t="shared" si="29"/>
        <v>5</v>
      </c>
      <c r="D218" s="64">
        <f t="shared" si="30"/>
        <v>22</v>
      </c>
      <c r="E218" s="64">
        <f t="shared" si="31"/>
        <v>106</v>
      </c>
      <c r="F218" s="64">
        <f t="shared" si="24"/>
        <v>1</v>
      </c>
      <c r="G218" s="64">
        <f t="shared" si="25"/>
        <v>3</v>
      </c>
      <c r="H218" s="64">
        <f t="shared" si="26"/>
        <v>2021</v>
      </c>
      <c r="I218" s="80" t="str">
        <f>IFERROR(VLOOKUP(D218,Sheet2!A:B,2,0),"")</f>
        <v>J19-1196</v>
      </c>
      <c r="J218" s="64" t="str">
        <f>IFERROR(IF(I218&lt;&gt;"",VLOOKUP(I218,Sheet2!B:C,2,0),""),"")</f>
        <v>DBN 1196</v>
      </c>
      <c r="K218" s="64" t="str">
        <f>IFERROR( IF(I218&lt;&gt;"", HLOOKUP(L$2+$A218,Sheet2!BX:NK,2,0),""),"")</f>
        <v>1-15 Mar 2021</v>
      </c>
      <c r="L218" t="str">
        <f>IF(OR(HLOOKUP(L$2+$A218,Sheet2!BX:NK,$B218,0),HLOOKUP(L$2+$A218,Sheet2!BX:NK,$B218,0)&lt;&gt;""),HLOOKUP(L$2+$A218,Sheet2!BX:NK,$B218,0),"")</f>
        <v/>
      </c>
      <c r="M218" t="str">
        <f>IF(OR(HLOOKUP(M$2+$A218,Sheet2!BY:NL,$B218,0),HLOOKUP(M$2+$A218,Sheet2!BY:NL,$B218,0)&lt;&gt;""),HLOOKUP(M$2+$A218,Sheet2!BY:NL,$B218,0),"")</f>
        <v/>
      </c>
      <c r="N218" t="str">
        <f>IF(OR(HLOOKUP(N$2+$A218,Sheet2!BZ:NM,$B218,0),HLOOKUP(N$2+$A218,Sheet2!BZ:NM,$B218,0)&lt;&gt;""),HLOOKUP(N$2+$A218,Sheet2!BZ:NM,$B218,0),"")</f>
        <v/>
      </c>
      <c r="O218" t="str">
        <f>IF(OR(HLOOKUP(O$2+$A218,Sheet2!CA:NN,$B218,0),HLOOKUP(O$2+$A218,Sheet2!CA:NN,$B218,0)&lt;&gt;""),HLOOKUP(O$2+$A218,Sheet2!CA:NN,$B218,0),"")</f>
        <v/>
      </c>
      <c r="P218" t="str">
        <f>IF(OR(HLOOKUP(P$2+$A218,Sheet2!CB:NO,$B218,0),HLOOKUP(P$2+$A218,Sheet2!CB:NO,$B218,0)&lt;&gt;""),HLOOKUP(P$2+$A218,Sheet2!CB:NO,$B218,0),"")</f>
        <v/>
      </c>
      <c r="Q218" t="str">
        <f>IF(OR(HLOOKUP(Q$2+$A218,Sheet2!CC:NO,$B218,0),HLOOKUP(Q$2+$A218,Sheet2!CC:NO,$B218,0)&lt;&gt;""),HLOOKUP(Q$2+$A218,Sheet2!CC:NO,$B218,0),"")</f>
        <v/>
      </c>
    </row>
    <row r="219" spans="1:17" x14ac:dyDescent="0.25">
      <c r="A219" s="64">
        <f t="shared" si="27"/>
        <v>30</v>
      </c>
      <c r="B219" s="64">
        <f t="shared" si="28"/>
        <v>26</v>
      </c>
      <c r="C219" s="64">
        <f t="shared" si="29"/>
        <v>6</v>
      </c>
      <c r="D219" s="64">
        <f t="shared" si="30"/>
        <v>22</v>
      </c>
      <c r="E219" s="64">
        <f t="shared" si="31"/>
        <v>106</v>
      </c>
      <c r="F219" s="64">
        <f t="shared" si="24"/>
        <v>2</v>
      </c>
      <c r="G219" s="64">
        <f t="shared" si="25"/>
        <v>3</v>
      </c>
      <c r="H219" s="64">
        <f t="shared" si="26"/>
        <v>2021</v>
      </c>
      <c r="I219" s="80" t="str">
        <f>IFERROR(VLOOKUP(D219,Sheet2!A:B,2,0),"")</f>
        <v>J19-1196</v>
      </c>
      <c r="J219" s="64" t="str">
        <f>IFERROR(IF(I219&lt;&gt;"",VLOOKUP(I219,Sheet2!B:C,2,0),""),"")</f>
        <v>DBN 1196</v>
      </c>
      <c r="K219" s="64" t="str">
        <f>IFERROR( IF(I219&lt;&gt;"", HLOOKUP(L$2+$A219,Sheet2!BX:NK,2,0),""),"")</f>
        <v>16-31 Mar 21</v>
      </c>
      <c r="L219" t="str">
        <f>IF(OR(HLOOKUP(L$2+$A219,Sheet2!BX:NK,$B219,0),HLOOKUP(L$2+$A219,Sheet2!BX:NK,$B219,0)&lt;&gt;""),HLOOKUP(L$2+$A219,Sheet2!BX:NK,$B219,0),"")</f>
        <v/>
      </c>
      <c r="M219" t="str">
        <f>IF(OR(HLOOKUP(M$2+$A219,Sheet2!BY:NL,$B219,0),HLOOKUP(M$2+$A219,Sheet2!BY:NL,$B219,0)&lt;&gt;""),HLOOKUP(M$2+$A219,Sheet2!BY:NL,$B219,0),"")</f>
        <v/>
      </c>
      <c r="N219" t="str">
        <f>IF(OR(HLOOKUP(N$2+$A219,Sheet2!BZ:NM,$B219,0),HLOOKUP(N$2+$A219,Sheet2!BZ:NM,$B219,0)&lt;&gt;""),HLOOKUP(N$2+$A219,Sheet2!BZ:NM,$B219,0),"")</f>
        <v/>
      </c>
      <c r="O219" t="str">
        <f>IF(OR(HLOOKUP(O$2+$A219,Sheet2!CA:NN,$B219,0),HLOOKUP(O$2+$A219,Sheet2!CA:NN,$B219,0)&lt;&gt;""),HLOOKUP(O$2+$A219,Sheet2!CA:NN,$B219,0),"")</f>
        <v/>
      </c>
      <c r="P219" t="str">
        <f>IF(OR(HLOOKUP(P$2+$A219,Sheet2!CB:NO,$B219,0),HLOOKUP(P$2+$A219,Sheet2!CB:NO,$B219,0)&lt;&gt;""),HLOOKUP(P$2+$A219,Sheet2!CB:NO,$B219,0),"")</f>
        <v/>
      </c>
      <c r="Q219" t="str">
        <f>IF(OR(HLOOKUP(Q$2+$A219,Sheet2!CC:NO,$B219,0),HLOOKUP(Q$2+$A219,Sheet2!CC:NO,$B219,0)&lt;&gt;""),HLOOKUP(Q$2+$A219,Sheet2!CC:NO,$B219,0),"")</f>
        <v/>
      </c>
    </row>
    <row r="220" spans="1:17" x14ac:dyDescent="0.25">
      <c r="A220" s="64">
        <f t="shared" si="27"/>
        <v>36</v>
      </c>
      <c r="B220" s="64">
        <f t="shared" si="28"/>
        <v>26</v>
      </c>
      <c r="C220" s="64">
        <f t="shared" si="29"/>
        <v>7</v>
      </c>
      <c r="D220" s="64">
        <f t="shared" si="30"/>
        <v>22</v>
      </c>
      <c r="E220" s="64">
        <f t="shared" si="31"/>
        <v>106</v>
      </c>
      <c r="F220" s="64">
        <f t="shared" si="24"/>
        <v>1</v>
      </c>
      <c r="G220" s="64">
        <f t="shared" si="25"/>
        <v>4</v>
      </c>
      <c r="H220" s="64">
        <f t="shared" si="26"/>
        <v>2021</v>
      </c>
      <c r="I220" s="80" t="str">
        <f>IFERROR(VLOOKUP(D220,Sheet2!A:B,2,0),"")</f>
        <v>J19-1196</v>
      </c>
      <c r="J220" s="64" t="str">
        <f>IFERROR(IF(I220&lt;&gt;"",VLOOKUP(I220,Sheet2!B:C,2,0),""),"")</f>
        <v>DBN 1196</v>
      </c>
      <c r="K220" s="64" t="str">
        <f>IFERROR( IF(I220&lt;&gt;"", HLOOKUP(L$2+$A220,Sheet2!BX:NK,2,0),""),"")</f>
        <v>1-15 April 21</v>
      </c>
      <c r="L220" t="str">
        <f>IF(OR(HLOOKUP(L$2+$A220,Sheet2!BX:NK,$B220,0),HLOOKUP(L$2+$A220,Sheet2!BX:NK,$B220,0)&lt;&gt;""),HLOOKUP(L$2+$A220,Sheet2!BX:NK,$B220,0),"")</f>
        <v/>
      </c>
      <c r="M220" t="str">
        <f>IF(OR(HLOOKUP(M$2+$A220,Sheet2!BY:NL,$B220,0),HLOOKUP(M$2+$A220,Sheet2!BY:NL,$B220,0)&lt;&gt;""),HLOOKUP(M$2+$A220,Sheet2!BY:NL,$B220,0),"")</f>
        <v/>
      </c>
      <c r="N220" t="str">
        <f>IF(OR(HLOOKUP(N$2+$A220,Sheet2!BZ:NM,$B220,0),HLOOKUP(N$2+$A220,Sheet2!BZ:NM,$B220,0)&lt;&gt;""),HLOOKUP(N$2+$A220,Sheet2!BZ:NM,$B220,0),"")</f>
        <v/>
      </c>
      <c r="O220" t="str">
        <f>IF(OR(HLOOKUP(O$2+$A220,Sheet2!CA:NN,$B220,0),HLOOKUP(O$2+$A220,Sheet2!CA:NN,$B220,0)&lt;&gt;""),HLOOKUP(O$2+$A220,Sheet2!CA:NN,$B220,0),"")</f>
        <v/>
      </c>
      <c r="P220" t="str">
        <f>IF(OR(HLOOKUP(P$2+$A220,Sheet2!CB:NO,$B220,0),HLOOKUP(P$2+$A220,Sheet2!CB:NO,$B220,0)&lt;&gt;""),HLOOKUP(P$2+$A220,Sheet2!CB:NO,$B220,0),"")</f>
        <v/>
      </c>
      <c r="Q220" t="str">
        <f>IF(OR(HLOOKUP(Q$2+$A220,Sheet2!CC:NO,$B220,0),HLOOKUP(Q$2+$A220,Sheet2!CC:NO,$B220,0)&lt;&gt;""),HLOOKUP(Q$2+$A220,Sheet2!CC:NO,$B220,0),"")</f>
        <v/>
      </c>
    </row>
    <row r="221" spans="1:17" x14ac:dyDescent="0.25">
      <c r="A221" s="64">
        <f t="shared" si="27"/>
        <v>42</v>
      </c>
      <c r="B221" s="64">
        <f t="shared" si="28"/>
        <v>26</v>
      </c>
      <c r="C221" s="64">
        <f t="shared" si="29"/>
        <v>8</v>
      </c>
      <c r="D221" s="64">
        <f t="shared" si="30"/>
        <v>22</v>
      </c>
      <c r="E221" s="64">
        <f t="shared" si="31"/>
        <v>106</v>
      </c>
      <c r="F221" s="64">
        <f t="shared" si="24"/>
        <v>2</v>
      </c>
      <c r="G221" s="64">
        <f t="shared" si="25"/>
        <v>4</v>
      </c>
      <c r="H221" s="64">
        <f t="shared" si="26"/>
        <v>2021</v>
      </c>
      <c r="I221" s="80" t="str">
        <f>IFERROR(VLOOKUP(D221,Sheet2!A:B,2,0),"")</f>
        <v>J19-1196</v>
      </c>
      <c r="J221" s="64" t="str">
        <f>IFERROR(IF(I221&lt;&gt;"",VLOOKUP(I221,Sheet2!B:C,2,0),""),"")</f>
        <v>DBN 1196</v>
      </c>
      <c r="K221" s="64" t="str">
        <f>IFERROR( IF(I221&lt;&gt;"", HLOOKUP(L$2+$A221,Sheet2!BX:NK,2,0),""),"")</f>
        <v>16-30 April 21</v>
      </c>
      <c r="L221" t="str">
        <f>IF(OR(HLOOKUP(L$2+$A221,Sheet2!BX:NK,$B221,0),HLOOKUP(L$2+$A221,Sheet2!BX:NK,$B221,0)&lt;&gt;""),HLOOKUP(L$2+$A221,Sheet2!BX:NK,$B221,0),"")</f>
        <v/>
      </c>
      <c r="M221" t="str">
        <f>IF(OR(HLOOKUP(M$2+$A221,Sheet2!BY:NL,$B221,0),HLOOKUP(M$2+$A221,Sheet2!BY:NL,$B221,0)&lt;&gt;""),HLOOKUP(M$2+$A221,Sheet2!BY:NL,$B221,0),"")</f>
        <v/>
      </c>
      <c r="N221" t="str">
        <f>IF(OR(HLOOKUP(N$2+$A221,Sheet2!BZ:NM,$B221,0),HLOOKUP(N$2+$A221,Sheet2!BZ:NM,$B221,0)&lt;&gt;""),HLOOKUP(N$2+$A221,Sheet2!BZ:NM,$B221,0),"")</f>
        <v/>
      </c>
      <c r="O221" t="str">
        <f>IF(OR(HLOOKUP(O$2+$A221,Sheet2!CA:NN,$B221,0),HLOOKUP(O$2+$A221,Sheet2!CA:NN,$B221,0)&lt;&gt;""),HLOOKUP(O$2+$A221,Sheet2!CA:NN,$B221,0),"")</f>
        <v/>
      </c>
      <c r="P221" t="str">
        <f>IF(OR(HLOOKUP(P$2+$A221,Sheet2!CB:NO,$B221,0),HLOOKUP(P$2+$A221,Sheet2!CB:NO,$B221,0)&lt;&gt;""),HLOOKUP(P$2+$A221,Sheet2!CB:NO,$B221,0),"")</f>
        <v/>
      </c>
      <c r="Q221" t="str">
        <f>IF(OR(HLOOKUP(Q$2+$A221,Sheet2!CC:NO,$B221,0),HLOOKUP(Q$2+$A221,Sheet2!CC:NO,$B221,0)&lt;&gt;""),HLOOKUP(Q$2+$A221,Sheet2!CC:NO,$B221,0),"")</f>
        <v/>
      </c>
    </row>
    <row r="222" spans="1:17" x14ac:dyDescent="0.25">
      <c r="A222" s="64">
        <f t="shared" si="27"/>
        <v>48</v>
      </c>
      <c r="B222" s="64">
        <f t="shared" si="28"/>
        <v>26</v>
      </c>
      <c r="C222" s="64">
        <f t="shared" si="29"/>
        <v>9</v>
      </c>
      <c r="D222" s="64">
        <f t="shared" si="30"/>
        <v>22</v>
      </c>
      <c r="E222" s="64">
        <f t="shared" si="31"/>
        <v>106</v>
      </c>
      <c r="F222" s="64">
        <f t="shared" si="24"/>
        <v>1</v>
      </c>
      <c r="G222" s="64">
        <f t="shared" si="25"/>
        <v>5</v>
      </c>
      <c r="H222" s="64">
        <f t="shared" si="26"/>
        <v>2021</v>
      </c>
      <c r="I222" s="80" t="str">
        <f>IFERROR(VLOOKUP(D222,Sheet2!A:B,2,0),"")</f>
        <v>J19-1196</v>
      </c>
      <c r="J222" s="64" t="str">
        <f>IFERROR(IF(I222&lt;&gt;"",VLOOKUP(I222,Sheet2!B:C,2,0),""),"")</f>
        <v>DBN 1196</v>
      </c>
      <c r="K222" s="64" t="str">
        <f>IFERROR( IF(I222&lt;&gt;"", HLOOKUP(L$2+$A222,Sheet2!BX:NK,2,0),""),"")</f>
        <v>1-15 May 21</v>
      </c>
      <c r="L222" t="str">
        <f>IF(OR(HLOOKUP(L$2+$A222,Sheet2!BX:NK,$B222,0),HLOOKUP(L$2+$A222,Sheet2!BX:NK,$B222,0)&lt;&gt;""),HLOOKUP(L$2+$A222,Sheet2!BX:NK,$B222,0),"")</f>
        <v/>
      </c>
      <c r="M222" t="str">
        <f>IF(OR(HLOOKUP(M$2+$A222,Sheet2!BY:NL,$B222,0),HLOOKUP(M$2+$A222,Sheet2!BY:NL,$B222,0)&lt;&gt;""),HLOOKUP(M$2+$A222,Sheet2!BY:NL,$B222,0),"")</f>
        <v/>
      </c>
      <c r="N222" t="str">
        <f>IF(OR(HLOOKUP(N$2+$A222,Sheet2!BZ:NM,$B222,0),HLOOKUP(N$2+$A222,Sheet2!BZ:NM,$B222,0)&lt;&gt;""),HLOOKUP(N$2+$A222,Sheet2!BZ:NM,$B222,0),"")</f>
        <v/>
      </c>
      <c r="O222" t="str">
        <f>IF(OR(HLOOKUP(O$2+$A222,Sheet2!CA:NN,$B222,0),HLOOKUP(O$2+$A222,Sheet2!CA:NN,$B222,0)&lt;&gt;""),HLOOKUP(O$2+$A222,Sheet2!CA:NN,$B222,0),"")</f>
        <v/>
      </c>
      <c r="P222" t="str">
        <f>IF(OR(HLOOKUP(P$2+$A222,Sheet2!CB:NO,$B222,0),HLOOKUP(P$2+$A222,Sheet2!CB:NO,$B222,0)&lt;&gt;""),HLOOKUP(P$2+$A222,Sheet2!CB:NO,$B222,0),"")</f>
        <v/>
      </c>
      <c r="Q222" t="str">
        <f>IF(OR(HLOOKUP(Q$2+$A222,Sheet2!CC:NO,$B222,0),HLOOKUP(Q$2+$A222,Sheet2!CC:NO,$B222,0)&lt;&gt;""),HLOOKUP(Q$2+$A222,Sheet2!CC:NO,$B222,0),"")</f>
        <v/>
      </c>
    </row>
    <row r="223" spans="1:17" x14ac:dyDescent="0.25">
      <c r="A223" s="64">
        <f t="shared" si="27"/>
        <v>54</v>
      </c>
      <c r="B223" s="64">
        <f t="shared" si="28"/>
        <v>26</v>
      </c>
      <c r="C223" s="64">
        <f t="shared" si="29"/>
        <v>10</v>
      </c>
      <c r="D223" s="64">
        <f t="shared" si="30"/>
        <v>22</v>
      </c>
      <c r="E223" s="64">
        <f t="shared" si="31"/>
        <v>106</v>
      </c>
      <c r="F223" s="64">
        <f t="shared" si="24"/>
        <v>2</v>
      </c>
      <c r="G223" s="64">
        <f t="shared" si="25"/>
        <v>5</v>
      </c>
      <c r="H223" s="64">
        <f t="shared" si="26"/>
        <v>2021</v>
      </c>
      <c r="I223" s="80" t="str">
        <f>IFERROR(VLOOKUP(D223,Sheet2!A:B,2,0),"")</f>
        <v>J19-1196</v>
      </c>
      <c r="J223" s="64" t="str">
        <f>IFERROR(IF(I223&lt;&gt;"",VLOOKUP(I223,Sheet2!B:C,2,0),""),"")</f>
        <v>DBN 1196</v>
      </c>
      <c r="K223" s="64" t="str">
        <f>IFERROR( IF(I223&lt;&gt;"", HLOOKUP(L$2+$A223,Sheet2!BX:NK,2,0),""),"")</f>
        <v>16-31 May 21</v>
      </c>
      <c r="L223" t="str">
        <f>IF(OR(HLOOKUP(L$2+$A223,Sheet2!BX:NK,$B223,0),HLOOKUP(L$2+$A223,Sheet2!BX:NK,$B223,0)&lt;&gt;""),HLOOKUP(L$2+$A223,Sheet2!BX:NK,$B223,0),"")</f>
        <v/>
      </c>
      <c r="M223" t="str">
        <f>IF(OR(HLOOKUP(M$2+$A223,Sheet2!BY:NL,$B223,0),HLOOKUP(M$2+$A223,Sheet2!BY:NL,$B223,0)&lt;&gt;""),HLOOKUP(M$2+$A223,Sheet2!BY:NL,$B223,0),"")</f>
        <v/>
      </c>
      <c r="N223" t="str">
        <f>IF(OR(HLOOKUP(N$2+$A223,Sheet2!BZ:NM,$B223,0),HLOOKUP(N$2+$A223,Sheet2!BZ:NM,$B223,0)&lt;&gt;""),HLOOKUP(N$2+$A223,Sheet2!BZ:NM,$B223,0),"")</f>
        <v/>
      </c>
      <c r="O223" t="str">
        <f>IF(OR(HLOOKUP(O$2+$A223,Sheet2!CA:NN,$B223,0),HLOOKUP(O$2+$A223,Sheet2!CA:NN,$B223,0)&lt;&gt;""),HLOOKUP(O$2+$A223,Sheet2!CA:NN,$B223,0),"")</f>
        <v/>
      </c>
      <c r="P223" t="str">
        <f>IF(OR(HLOOKUP(P$2+$A223,Sheet2!CB:NO,$B223,0),HLOOKUP(P$2+$A223,Sheet2!CB:NO,$B223,0)&lt;&gt;""),HLOOKUP(P$2+$A223,Sheet2!CB:NO,$B223,0),"")</f>
        <v/>
      </c>
      <c r="Q223" t="str">
        <f>IF(OR(HLOOKUP(Q$2+$A223,Sheet2!CC:NO,$B223,0),HLOOKUP(Q$2+$A223,Sheet2!CC:NO,$B223,0)&lt;&gt;""),HLOOKUP(Q$2+$A223,Sheet2!CC:NO,$B223,0),"")</f>
        <v/>
      </c>
    </row>
    <row r="224" spans="1:17" x14ac:dyDescent="0.25">
      <c r="A224" s="64">
        <f t="shared" si="27"/>
        <v>0</v>
      </c>
      <c r="B224" s="64">
        <f t="shared" si="28"/>
        <v>27</v>
      </c>
      <c r="C224" s="64">
        <f t="shared" si="29"/>
        <v>1</v>
      </c>
      <c r="D224" s="64">
        <f t="shared" si="30"/>
        <v>23</v>
      </c>
      <c r="E224" s="64">
        <f t="shared" si="31"/>
        <v>111</v>
      </c>
      <c r="F224" s="64">
        <f t="shared" si="24"/>
        <v>1</v>
      </c>
      <c r="G224" s="64">
        <f t="shared" si="25"/>
        <v>1</v>
      </c>
      <c r="H224" s="64">
        <f t="shared" si="26"/>
        <v>2021</v>
      </c>
      <c r="I224" s="80" t="str">
        <f>IFERROR(VLOOKUP(D224,Sheet2!A:B,2,0),"")</f>
        <v>J19-0792</v>
      </c>
      <c r="J224" s="64" t="str">
        <f>IFERROR(IF(I224&lt;&gt;"",VLOOKUP(I224,Sheet2!B:C,2,0),""),"")</f>
        <v>ORP</v>
      </c>
      <c r="K224" s="64" t="str">
        <f>IFERROR( IF(I224&lt;&gt;"", HLOOKUP(L$2+$A224,Sheet2!BX:NK,2,0),""),"")</f>
        <v>1-15 Jan 21</v>
      </c>
      <c r="L224" t="str">
        <f>IF(OR(HLOOKUP(L$2+$A224,Sheet2!BX:NK,$B224,0),HLOOKUP(L$2+$A224,Sheet2!BX:NK,$B224,0)&lt;&gt;""),HLOOKUP(L$2+$A224,Sheet2!BX:NK,$B224,0),"")</f>
        <v/>
      </c>
      <c r="M224" t="str">
        <f>IF(OR(HLOOKUP(M$2+$A224,Sheet2!BY:NL,$B224,0),HLOOKUP(M$2+$A224,Sheet2!BY:NL,$B224,0)&lt;&gt;""),HLOOKUP(M$2+$A224,Sheet2!BY:NL,$B224,0),"")</f>
        <v/>
      </c>
      <c r="N224" t="str">
        <f>IF(OR(HLOOKUP(N$2+$A224,Sheet2!BZ:NM,$B224,0),HLOOKUP(N$2+$A224,Sheet2!BZ:NM,$B224,0)&lt;&gt;""),HLOOKUP(N$2+$A224,Sheet2!BZ:NM,$B224,0),"")</f>
        <v/>
      </c>
      <c r="O224" t="str">
        <f>IF(OR(HLOOKUP(O$2+$A224,Sheet2!CA:NN,$B224,0),HLOOKUP(O$2+$A224,Sheet2!CA:NN,$B224,0)&lt;&gt;""),HLOOKUP(O$2+$A224,Sheet2!CA:NN,$B224,0),"")</f>
        <v/>
      </c>
      <c r="P224" t="str">
        <f>IF(OR(HLOOKUP(P$2+$A224,Sheet2!CB:NO,$B224,0),HLOOKUP(P$2+$A224,Sheet2!CB:NO,$B224,0)&lt;&gt;""),HLOOKUP(P$2+$A224,Sheet2!CB:NO,$B224,0),"")</f>
        <v/>
      </c>
      <c r="Q224" t="str">
        <f>IF(OR(HLOOKUP(Q$2+$A224,Sheet2!CC:NO,$B224,0),HLOOKUP(Q$2+$A224,Sheet2!CC:NO,$B224,0)&lt;&gt;""),HLOOKUP(Q$2+$A224,Sheet2!CC:NO,$B224,0),"")</f>
        <v/>
      </c>
    </row>
    <row r="225" spans="1:17" x14ac:dyDescent="0.25">
      <c r="A225" s="64">
        <f t="shared" si="27"/>
        <v>6</v>
      </c>
      <c r="B225" s="64">
        <f t="shared" si="28"/>
        <v>27</v>
      </c>
      <c r="C225" s="64">
        <f t="shared" si="29"/>
        <v>2</v>
      </c>
      <c r="D225" s="64">
        <f t="shared" si="30"/>
        <v>23</v>
      </c>
      <c r="E225" s="64">
        <f t="shared" si="31"/>
        <v>111</v>
      </c>
      <c r="F225" s="64">
        <f t="shared" si="24"/>
        <v>2</v>
      </c>
      <c r="G225" s="64">
        <f t="shared" si="25"/>
        <v>1</v>
      </c>
      <c r="H225" s="64">
        <f t="shared" si="26"/>
        <v>2021</v>
      </c>
      <c r="I225" s="80" t="str">
        <f>IFERROR(VLOOKUP(D225,Sheet2!A:B,2,0),"")</f>
        <v>J19-0792</v>
      </c>
      <c r="J225" s="64" t="str">
        <f>IFERROR(IF(I225&lt;&gt;"",VLOOKUP(I225,Sheet2!B:C,2,0),""),"")</f>
        <v>ORP</v>
      </c>
      <c r="K225" s="64" t="str">
        <f>IFERROR( IF(I225&lt;&gt;"", HLOOKUP(L$2+$A225,Sheet2!BX:NK,2,0),""),"")</f>
        <v>16-31 Jan 21</v>
      </c>
      <c r="L225" t="str">
        <f>IF(OR(HLOOKUP(L$2+$A225,Sheet2!BX:NK,$B225,0),HLOOKUP(L$2+$A225,Sheet2!BX:NK,$B225,0)&lt;&gt;""),HLOOKUP(L$2+$A225,Sheet2!BX:NK,$B225,0),"")</f>
        <v/>
      </c>
      <c r="M225" t="str">
        <f>IF(OR(HLOOKUP(M$2+$A225,Sheet2!BY:NL,$B225,0),HLOOKUP(M$2+$A225,Sheet2!BY:NL,$B225,0)&lt;&gt;""),HLOOKUP(M$2+$A225,Sheet2!BY:NL,$B225,0),"")</f>
        <v/>
      </c>
      <c r="N225" t="str">
        <f>IF(OR(HLOOKUP(N$2+$A225,Sheet2!BZ:NM,$B225,0),HLOOKUP(N$2+$A225,Sheet2!BZ:NM,$B225,0)&lt;&gt;""),HLOOKUP(N$2+$A225,Sheet2!BZ:NM,$B225,0),"")</f>
        <v/>
      </c>
      <c r="O225" t="str">
        <f>IF(OR(HLOOKUP(O$2+$A225,Sheet2!CA:NN,$B225,0),HLOOKUP(O$2+$A225,Sheet2!CA:NN,$B225,0)&lt;&gt;""),HLOOKUP(O$2+$A225,Sheet2!CA:NN,$B225,0),"")</f>
        <v/>
      </c>
      <c r="P225" t="str">
        <f>IF(OR(HLOOKUP(P$2+$A225,Sheet2!CB:NO,$B225,0),HLOOKUP(P$2+$A225,Sheet2!CB:NO,$B225,0)&lt;&gt;""),HLOOKUP(P$2+$A225,Sheet2!CB:NO,$B225,0),"")</f>
        <v/>
      </c>
      <c r="Q225" t="str">
        <f>IF(OR(HLOOKUP(Q$2+$A225,Sheet2!CC:NO,$B225,0),HLOOKUP(Q$2+$A225,Sheet2!CC:NO,$B225,0)&lt;&gt;""),HLOOKUP(Q$2+$A225,Sheet2!CC:NO,$B225,0),"")</f>
        <v/>
      </c>
    </row>
    <row r="226" spans="1:17" x14ac:dyDescent="0.25">
      <c r="A226" s="64">
        <f t="shared" si="27"/>
        <v>12</v>
      </c>
      <c r="B226" s="64">
        <f t="shared" si="28"/>
        <v>27</v>
      </c>
      <c r="C226" s="64">
        <f t="shared" si="29"/>
        <v>3</v>
      </c>
      <c r="D226" s="64">
        <f t="shared" si="30"/>
        <v>23</v>
      </c>
      <c r="E226" s="64">
        <f t="shared" si="31"/>
        <v>111</v>
      </c>
      <c r="F226" s="64">
        <f t="shared" si="24"/>
        <v>1</v>
      </c>
      <c r="G226" s="64">
        <f t="shared" si="25"/>
        <v>2</v>
      </c>
      <c r="H226" s="64">
        <f t="shared" si="26"/>
        <v>2021</v>
      </c>
      <c r="I226" s="80" t="str">
        <f>IFERROR(VLOOKUP(D226,Sheet2!A:B,2,0),"")</f>
        <v>J19-0792</v>
      </c>
      <c r="J226" s="64" t="str">
        <f>IFERROR(IF(I226&lt;&gt;"",VLOOKUP(I226,Sheet2!B:C,2,0),""),"")</f>
        <v>ORP</v>
      </c>
      <c r="K226" s="64" t="str">
        <f>IFERROR( IF(I226&lt;&gt;"", HLOOKUP(L$2+$A226,Sheet2!BX:NK,2,0),""),"")</f>
        <v>1-15 Feb 21</v>
      </c>
      <c r="L226" t="str">
        <f>IF(OR(HLOOKUP(L$2+$A226,Sheet2!BX:NK,$B226,0),HLOOKUP(L$2+$A226,Sheet2!BX:NK,$B226,0)&lt;&gt;""),HLOOKUP(L$2+$A226,Sheet2!BX:NK,$B226,0),"")</f>
        <v/>
      </c>
      <c r="M226" t="str">
        <f>IF(OR(HLOOKUP(M$2+$A226,Sheet2!BY:NL,$B226,0),HLOOKUP(M$2+$A226,Sheet2!BY:NL,$B226,0)&lt;&gt;""),HLOOKUP(M$2+$A226,Sheet2!BY:NL,$B226,0),"")</f>
        <v/>
      </c>
      <c r="N226" t="str">
        <f>IF(OR(HLOOKUP(N$2+$A226,Sheet2!BZ:NM,$B226,0),HLOOKUP(N$2+$A226,Sheet2!BZ:NM,$B226,0)&lt;&gt;""),HLOOKUP(N$2+$A226,Sheet2!BZ:NM,$B226,0),"")</f>
        <v/>
      </c>
      <c r="O226" t="str">
        <f>IF(OR(HLOOKUP(O$2+$A226,Sheet2!CA:NN,$B226,0),HLOOKUP(O$2+$A226,Sheet2!CA:NN,$B226,0)&lt;&gt;""),HLOOKUP(O$2+$A226,Sheet2!CA:NN,$B226,0),"")</f>
        <v/>
      </c>
      <c r="P226" t="str">
        <f>IF(OR(HLOOKUP(P$2+$A226,Sheet2!CB:NO,$B226,0),HLOOKUP(P$2+$A226,Sheet2!CB:NO,$B226,0)&lt;&gt;""),HLOOKUP(P$2+$A226,Sheet2!CB:NO,$B226,0),"")</f>
        <v/>
      </c>
      <c r="Q226" t="str">
        <f>IF(OR(HLOOKUP(Q$2+$A226,Sheet2!CC:NO,$B226,0),HLOOKUP(Q$2+$A226,Sheet2!CC:NO,$B226,0)&lt;&gt;""),HLOOKUP(Q$2+$A226,Sheet2!CC:NO,$B226,0),"")</f>
        <v/>
      </c>
    </row>
    <row r="227" spans="1:17" x14ac:dyDescent="0.25">
      <c r="A227" s="64">
        <f t="shared" si="27"/>
        <v>18</v>
      </c>
      <c r="B227" s="64">
        <f t="shared" si="28"/>
        <v>27</v>
      </c>
      <c r="C227" s="64">
        <f t="shared" si="29"/>
        <v>4</v>
      </c>
      <c r="D227" s="64">
        <f t="shared" si="30"/>
        <v>23</v>
      </c>
      <c r="E227" s="64">
        <f t="shared" si="31"/>
        <v>111</v>
      </c>
      <c r="F227" s="64">
        <f t="shared" si="24"/>
        <v>2</v>
      </c>
      <c r="G227" s="64">
        <f t="shared" si="25"/>
        <v>2</v>
      </c>
      <c r="H227" s="64">
        <f t="shared" si="26"/>
        <v>2021</v>
      </c>
      <c r="I227" s="80" t="str">
        <f>IFERROR(VLOOKUP(D227,Sheet2!A:B,2,0),"")</f>
        <v>J19-0792</v>
      </c>
      <c r="J227" s="64" t="str">
        <f>IFERROR(IF(I227&lt;&gt;"",VLOOKUP(I227,Sheet2!B:C,2,0),""),"")</f>
        <v>ORP</v>
      </c>
      <c r="K227" s="64" t="str">
        <f>IFERROR( IF(I227&lt;&gt;"", HLOOKUP(L$2+$A227,Sheet2!BX:NK,2,0),""),"")</f>
        <v>16-28 Feb 21</v>
      </c>
      <c r="L227" t="str">
        <f>IF(OR(HLOOKUP(L$2+$A227,Sheet2!BX:NK,$B227,0),HLOOKUP(L$2+$A227,Sheet2!BX:NK,$B227,0)&lt;&gt;""),HLOOKUP(L$2+$A227,Sheet2!BX:NK,$B227,0),"")</f>
        <v/>
      </c>
      <c r="M227" t="str">
        <f>IF(OR(HLOOKUP(M$2+$A227,Sheet2!BY:NL,$B227,0),HLOOKUP(M$2+$A227,Sheet2!BY:NL,$B227,0)&lt;&gt;""),HLOOKUP(M$2+$A227,Sheet2!BY:NL,$B227,0),"")</f>
        <v/>
      </c>
      <c r="N227" t="str">
        <f>IF(OR(HLOOKUP(N$2+$A227,Sheet2!BZ:NM,$B227,0),HLOOKUP(N$2+$A227,Sheet2!BZ:NM,$B227,0)&lt;&gt;""),HLOOKUP(N$2+$A227,Sheet2!BZ:NM,$B227,0),"")</f>
        <v/>
      </c>
      <c r="O227" t="str">
        <f>IF(OR(HLOOKUP(O$2+$A227,Sheet2!CA:NN,$B227,0),HLOOKUP(O$2+$A227,Sheet2!CA:NN,$B227,0)&lt;&gt;""),HLOOKUP(O$2+$A227,Sheet2!CA:NN,$B227,0),"")</f>
        <v/>
      </c>
      <c r="P227" t="str">
        <f>IF(OR(HLOOKUP(P$2+$A227,Sheet2!CB:NO,$B227,0),HLOOKUP(P$2+$A227,Sheet2!CB:NO,$B227,0)&lt;&gt;""),HLOOKUP(P$2+$A227,Sheet2!CB:NO,$B227,0),"")</f>
        <v/>
      </c>
      <c r="Q227" t="str">
        <f>IF(OR(HLOOKUP(Q$2+$A227,Sheet2!CC:NO,$B227,0),HLOOKUP(Q$2+$A227,Sheet2!CC:NO,$B227,0)&lt;&gt;""),HLOOKUP(Q$2+$A227,Sheet2!CC:NO,$B227,0),"")</f>
        <v/>
      </c>
    </row>
    <row r="228" spans="1:17" x14ac:dyDescent="0.25">
      <c r="A228" s="64">
        <f t="shared" si="27"/>
        <v>24</v>
      </c>
      <c r="B228" s="64">
        <f t="shared" si="28"/>
        <v>27</v>
      </c>
      <c r="C228" s="64">
        <f t="shared" si="29"/>
        <v>5</v>
      </c>
      <c r="D228" s="64">
        <f t="shared" si="30"/>
        <v>23</v>
      </c>
      <c r="E228" s="64">
        <f t="shared" si="31"/>
        <v>111</v>
      </c>
      <c r="F228" s="64">
        <f t="shared" si="24"/>
        <v>1</v>
      </c>
      <c r="G228" s="64">
        <f t="shared" si="25"/>
        <v>3</v>
      </c>
      <c r="H228" s="64">
        <f t="shared" si="26"/>
        <v>2021</v>
      </c>
      <c r="I228" s="80" t="str">
        <f>IFERROR(VLOOKUP(D228,Sheet2!A:B,2,0),"")</f>
        <v>J19-0792</v>
      </c>
      <c r="J228" s="64" t="str">
        <f>IFERROR(IF(I228&lt;&gt;"",VLOOKUP(I228,Sheet2!B:C,2,0),""),"")</f>
        <v>ORP</v>
      </c>
      <c r="K228" s="64" t="str">
        <f>IFERROR( IF(I228&lt;&gt;"", HLOOKUP(L$2+$A228,Sheet2!BX:NK,2,0),""),"")</f>
        <v>1-15 Mar 2021</v>
      </c>
      <c r="L228" t="str">
        <f>IF(OR(HLOOKUP(L$2+$A228,Sheet2!BX:NK,$B228,0),HLOOKUP(L$2+$A228,Sheet2!BX:NK,$B228,0)&lt;&gt;""),HLOOKUP(L$2+$A228,Sheet2!BX:NK,$B228,0),"")</f>
        <v/>
      </c>
      <c r="M228" t="str">
        <f>IF(OR(HLOOKUP(M$2+$A228,Sheet2!BY:NL,$B228,0),HLOOKUP(M$2+$A228,Sheet2!BY:NL,$B228,0)&lt;&gt;""),HLOOKUP(M$2+$A228,Sheet2!BY:NL,$B228,0),"")</f>
        <v/>
      </c>
      <c r="N228" t="str">
        <f>IF(OR(HLOOKUP(N$2+$A228,Sheet2!BZ:NM,$B228,0),HLOOKUP(N$2+$A228,Sheet2!BZ:NM,$B228,0)&lt;&gt;""),HLOOKUP(N$2+$A228,Sheet2!BZ:NM,$B228,0),"")</f>
        <v/>
      </c>
      <c r="O228" t="str">
        <f>IF(OR(HLOOKUP(O$2+$A228,Sheet2!CA:NN,$B228,0),HLOOKUP(O$2+$A228,Sheet2!CA:NN,$B228,0)&lt;&gt;""),HLOOKUP(O$2+$A228,Sheet2!CA:NN,$B228,0),"")</f>
        <v/>
      </c>
      <c r="P228" t="str">
        <f>IF(OR(HLOOKUP(P$2+$A228,Sheet2!CB:NO,$B228,0),HLOOKUP(P$2+$A228,Sheet2!CB:NO,$B228,0)&lt;&gt;""),HLOOKUP(P$2+$A228,Sheet2!CB:NO,$B228,0),"")</f>
        <v/>
      </c>
      <c r="Q228" t="str">
        <f>IF(OR(HLOOKUP(Q$2+$A228,Sheet2!CC:NO,$B228,0),HLOOKUP(Q$2+$A228,Sheet2!CC:NO,$B228,0)&lt;&gt;""),HLOOKUP(Q$2+$A228,Sheet2!CC:NO,$B228,0),"")</f>
        <v/>
      </c>
    </row>
    <row r="229" spans="1:17" x14ac:dyDescent="0.25">
      <c r="A229" s="64">
        <f t="shared" si="27"/>
        <v>30</v>
      </c>
      <c r="B229" s="64">
        <f t="shared" si="28"/>
        <v>27</v>
      </c>
      <c r="C229" s="64">
        <f t="shared" si="29"/>
        <v>6</v>
      </c>
      <c r="D229" s="64">
        <f t="shared" si="30"/>
        <v>23</v>
      </c>
      <c r="E229" s="64">
        <f t="shared" si="31"/>
        <v>111</v>
      </c>
      <c r="F229" s="64">
        <f t="shared" si="24"/>
        <v>2</v>
      </c>
      <c r="G229" s="64">
        <f t="shared" si="25"/>
        <v>3</v>
      </c>
      <c r="H229" s="64">
        <f t="shared" si="26"/>
        <v>2021</v>
      </c>
      <c r="I229" s="80" t="str">
        <f>IFERROR(VLOOKUP(D229,Sheet2!A:B,2,0),"")</f>
        <v>J19-0792</v>
      </c>
      <c r="J229" s="64" t="str">
        <f>IFERROR(IF(I229&lt;&gt;"",VLOOKUP(I229,Sheet2!B:C,2,0),""),"")</f>
        <v>ORP</v>
      </c>
      <c r="K229" s="64" t="str">
        <f>IFERROR( IF(I229&lt;&gt;"", HLOOKUP(L$2+$A229,Sheet2!BX:NK,2,0),""),"")</f>
        <v>16-31 Mar 21</v>
      </c>
      <c r="L229" t="str">
        <f>IF(OR(HLOOKUP(L$2+$A229,Sheet2!BX:NK,$B229,0),HLOOKUP(L$2+$A229,Sheet2!BX:NK,$B229,0)&lt;&gt;""),HLOOKUP(L$2+$A229,Sheet2!BX:NK,$B229,0),"")</f>
        <v/>
      </c>
      <c r="M229" t="str">
        <f>IF(OR(HLOOKUP(M$2+$A229,Sheet2!BY:NL,$B229,0),HLOOKUP(M$2+$A229,Sheet2!BY:NL,$B229,0)&lt;&gt;""),HLOOKUP(M$2+$A229,Sheet2!BY:NL,$B229,0),"")</f>
        <v/>
      </c>
      <c r="N229" t="str">
        <f>IF(OR(HLOOKUP(N$2+$A229,Sheet2!BZ:NM,$B229,0),HLOOKUP(N$2+$A229,Sheet2!BZ:NM,$B229,0)&lt;&gt;""),HLOOKUP(N$2+$A229,Sheet2!BZ:NM,$B229,0),"")</f>
        <v/>
      </c>
      <c r="O229" t="str">
        <f>IF(OR(HLOOKUP(O$2+$A229,Sheet2!CA:NN,$B229,0),HLOOKUP(O$2+$A229,Sheet2!CA:NN,$B229,0)&lt;&gt;""),HLOOKUP(O$2+$A229,Sheet2!CA:NN,$B229,0),"")</f>
        <v/>
      </c>
      <c r="P229" t="str">
        <f>IF(OR(HLOOKUP(P$2+$A229,Sheet2!CB:NO,$B229,0),HLOOKUP(P$2+$A229,Sheet2!CB:NO,$B229,0)&lt;&gt;""),HLOOKUP(P$2+$A229,Sheet2!CB:NO,$B229,0),"")</f>
        <v/>
      </c>
      <c r="Q229" t="str">
        <f>IF(OR(HLOOKUP(Q$2+$A229,Sheet2!CC:NO,$B229,0),HLOOKUP(Q$2+$A229,Sheet2!CC:NO,$B229,0)&lt;&gt;""),HLOOKUP(Q$2+$A229,Sheet2!CC:NO,$B229,0),"")</f>
        <v/>
      </c>
    </row>
    <row r="230" spans="1:17" x14ac:dyDescent="0.25">
      <c r="A230" s="64">
        <f t="shared" si="27"/>
        <v>36</v>
      </c>
      <c r="B230" s="64">
        <f t="shared" si="28"/>
        <v>27</v>
      </c>
      <c r="C230" s="64">
        <f t="shared" si="29"/>
        <v>7</v>
      </c>
      <c r="D230" s="64">
        <f t="shared" si="30"/>
        <v>23</v>
      </c>
      <c r="E230" s="64">
        <f t="shared" si="31"/>
        <v>111</v>
      </c>
      <c r="F230" s="64">
        <f t="shared" si="24"/>
        <v>1</v>
      </c>
      <c r="G230" s="64">
        <f t="shared" si="25"/>
        <v>4</v>
      </c>
      <c r="H230" s="64">
        <f t="shared" si="26"/>
        <v>2021</v>
      </c>
      <c r="I230" s="80" t="str">
        <f>IFERROR(VLOOKUP(D230,Sheet2!A:B,2,0),"")</f>
        <v>J19-0792</v>
      </c>
      <c r="J230" s="64" t="str">
        <f>IFERROR(IF(I230&lt;&gt;"",VLOOKUP(I230,Sheet2!B:C,2,0),""),"")</f>
        <v>ORP</v>
      </c>
      <c r="K230" s="64" t="str">
        <f>IFERROR( IF(I230&lt;&gt;"", HLOOKUP(L$2+$A230,Sheet2!BX:NK,2,0),""),"")</f>
        <v>1-15 April 21</v>
      </c>
      <c r="L230" t="str">
        <f>IF(OR(HLOOKUP(L$2+$A230,Sheet2!BX:NK,$B230,0),HLOOKUP(L$2+$A230,Sheet2!BX:NK,$B230,0)&lt;&gt;""),HLOOKUP(L$2+$A230,Sheet2!BX:NK,$B230,0),"")</f>
        <v/>
      </c>
      <c r="M230" t="str">
        <f>IF(OR(HLOOKUP(M$2+$A230,Sheet2!BY:NL,$B230,0),HLOOKUP(M$2+$A230,Sheet2!BY:NL,$B230,0)&lt;&gt;""),HLOOKUP(M$2+$A230,Sheet2!BY:NL,$B230,0),"")</f>
        <v/>
      </c>
      <c r="N230" t="str">
        <f>IF(OR(HLOOKUP(N$2+$A230,Sheet2!BZ:NM,$B230,0),HLOOKUP(N$2+$A230,Sheet2!BZ:NM,$B230,0)&lt;&gt;""),HLOOKUP(N$2+$A230,Sheet2!BZ:NM,$B230,0),"")</f>
        <v/>
      </c>
      <c r="O230" t="str">
        <f>IF(OR(HLOOKUP(O$2+$A230,Sheet2!CA:NN,$B230,0),HLOOKUP(O$2+$A230,Sheet2!CA:NN,$B230,0)&lt;&gt;""),HLOOKUP(O$2+$A230,Sheet2!CA:NN,$B230,0),"")</f>
        <v/>
      </c>
      <c r="P230" t="str">
        <f>IF(OR(HLOOKUP(P$2+$A230,Sheet2!CB:NO,$B230,0),HLOOKUP(P$2+$A230,Sheet2!CB:NO,$B230,0)&lt;&gt;""),HLOOKUP(P$2+$A230,Sheet2!CB:NO,$B230,0),"")</f>
        <v/>
      </c>
      <c r="Q230" t="str">
        <f>IF(OR(HLOOKUP(Q$2+$A230,Sheet2!CC:NO,$B230,0),HLOOKUP(Q$2+$A230,Sheet2!CC:NO,$B230,0)&lt;&gt;""),HLOOKUP(Q$2+$A230,Sheet2!CC:NO,$B230,0),"")</f>
        <v/>
      </c>
    </row>
    <row r="231" spans="1:17" x14ac:dyDescent="0.25">
      <c r="A231" s="64">
        <f t="shared" si="27"/>
        <v>42</v>
      </c>
      <c r="B231" s="64">
        <f t="shared" si="28"/>
        <v>27</v>
      </c>
      <c r="C231" s="64">
        <f t="shared" si="29"/>
        <v>8</v>
      </c>
      <c r="D231" s="64">
        <f t="shared" si="30"/>
        <v>23</v>
      </c>
      <c r="E231" s="64">
        <f t="shared" si="31"/>
        <v>111</v>
      </c>
      <c r="F231" s="64">
        <f t="shared" si="24"/>
        <v>2</v>
      </c>
      <c r="G231" s="64">
        <f t="shared" si="25"/>
        <v>4</v>
      </c>
      <c r="H231" s="64">
        <f t="shared" si="26"/>
        <v>2021</v>
      </c>
      <c r="I231" s="80" t="str">
        <f>IFERROR(VLOOKUP(D231,Sheet2!A:B,2,0),"")</f>
        <v>J19-0792</v>
      </c>
      <c r="J231" s="64" t="str">
        <f>IFERROR(IF(I231&lt;&gt;"",VLOOKUP(I231,Sheet2!B:C,2,0),""),"")</f>
        <v>ORP</v>
      </c>
      <c r="K231" s="64" t="str">
        <f>IFERROR( IF(I231&lt;&gt;"", HLOOKUP(L$2+$A231,Sheet2!BX:NK,2,0),""),"")</f>
        <v>16-30 April 21</v>
      </c>
      <c r="L231" t="str">
        <f>IF(OR(HLOOKUP(L$2+$A231,Sheet2!BX:NK,$B231,0),HLOOKUP(L$2+$A231,Sheet2!BX:NK,$B231,0)&lt;&gt;""),HLOOKUP(L$2+$A231,Sheet2!BX:NK,$B231,0),"")</f>
        <v/>
      </c>
      <c r="M231" t="str">
        <f>IF(OR(HLOOKUP(M$2+$A231,Sheet2!BY:NL,$B231,0),HLOOKUP(M$2+$A231,Sheet2!BY:NL,$B231,0)&lt;&gt;""),HLOOKUP(M$2+$A231,Sheet2!BY:NL,$B231,0),"")</f>
        <v/>
      </c>
      <c r="N231" t="str">
        <f>IF(OR(HLOOKUP(N$2+$A231,Sheet2!BZ:NM,$B231,0),HLOOKUP(N$2+$A231,Sheet2!BZ:NM,$B231,0)&lt;&gt;""),HLOOKUP(N$2+$A231,Sheet2!BZ:NM,$B231,0),"")</f>
        <v/>
      </c>
      <c r="O231" t="str">
        <f>IF(OR(HLOOKUP(O$2+$A231,Sheet2!CA:NN,$B231,0),HLOOKUP(O$2+$A231,Sheet2!CA:NN,$B231,0)&lt;&gt;""),HLOOKUP(O$2+$A231,Sheet2!CA:NN,$B231,0),"")</f>
        <v/>
      </c>
      <c r="P231" t="str">
        <f>IF(OR(HLOOKUP(P$2+$A231,Sheet2!CB:NO,$B231,0),HLOOKUP(P$2+$A231,Sheet2!CB:NO,$B231,0)&lt;&gt;""),HLOOKUP(P$2+$A231,Sheet2!CB:NO,$B231,0),"")</f>
        <v/>
      </c>
      <c r="Q231" t="str">
        <f>IF(OR(HLOOKUP(Q$2+$A231,Sheet2!CC:NO,$B231,0),HLOOKUP(Q$2+$A231,Sheet2!CC:NO,$B231,0)&lt;&gt;""),HLOOKUP(Q$2+$A231,Sheet2!CC:NO,$B231,0),"")</f>
        <v/>
      </c>
    </row>
    <row r="232" spans="1:17" x14ac:dyDescent="0.25">
      <c r="A232" s="64">
        <f t="shared" si="27"/>
        <v>48</v>
      </c>
      <c r="B232" s="64">
        <f t="shared" si="28"/>
        <v>27</v>
      </c>
      <c r="C232" s="64">
        <f t="shared" si="29"/>
        <v>9</v>
      </c>
      <c r="D232" s="64">
        <f t="shared" si="30"/>
        <v>23</v>
      </c>
      <c r="E232" s="64">
        <f t="shared" si="31"/>
        <v>111</v>
      </c>
      <c r="F232" s="64">
        <f t="shared" si="24"/>
        <v>1</v>
      </c>
      <c r="G232" s="64">
        <f t="shared" si="25"/>
        <v>5</v>
      </c>
      <c r="H232" s="64">
        <f t="shared" si="26"/>
        <v>2021</v>
      </c>
      <c r="I232" s="80" t="str">
        <f>IFERROR(VLOOKUP(D232,Sheet2!A:B,2,0),"")</f>
        <v>J19-0792</v>
      </c>
      <c r="J232" s="64" t="str">
        <f>IFERROR(IF(I232&lt;&gt;"",VLOOKUP(I232,Sheet2!B:C,2,0),""),"")</f>
        <v>ORP</v>
      </c>
      <c r="K232" s="64" t="str">
        <f>IFERROR( IF(I232&lt;&gt;"", HLOOKUP(L$2+$A232,Sheet2!BX:NK,2,0),""),"")</f>
        <v>1-15 May 21</v>
      </c>
      <c r="L232" t="str">
        <f>IF(OR(HLOOKUP(L$2+$A232,Sheet2!BX:NK,$B232,0),HLOOKUP(L$2+$A232,Sheet2!BX:NK,$B232,0)&lt;&gt;""),HLOOKUP(L$2+$A232,Sheet2!BX:NK,$B232,0),"")</f>
        <v/>
      </c>
      <c r="M232" t="str">
        <f>IF(OR(HLOOKUP(M$2+$A232,Sheet2!BY:NL,$B232,0),HLOOKUP(M$2+$A232,Sheet2!BY:NL,$B232,0)&lt;&gt;""),HLOOKUP(M$2+$A232,Sheet2!BY:NL,$B232,0),"")</f>
        <v/>
      </c>
      <c r="N232" t="str">
        <f>IF(OR(HLOOKUP(N$2+$A232,Sheet2!BZ:NM,$B232,0),HLOOKUP(N$2+$A232,Sheet2!BZ:NM,$B232,0)&lt;&gt;""),HLOOKUP(N$2+$A232,Sheet2!BZ:NM,$B232,0),"")</f>
        <v/>
      </c>
      <c r="O232" t="str">
        <f>IF(OR(HLOOKUP(O$2+$A232,Sheet2!CA:NN,$B232,0),HLOOKUP(O$2+$A232,Sheet2!CA:NN,$B232,0)&lt;&gt;""),HLOOKUP(O$2+$A232,Sheet2!CA:NN,$B232,0),"")</f>
        <v/>
      </c>
      <c r="P232" t="str">
        <f>IF(OR(HLOOKUP(P$2+$A232,Sheet2!CB:NO,$B232,0),HLOOKUP(P$2+$A232,Sheet2!CB:NO,$B232,0)&lt;&gt;""),HLOOKUP(P$2+$A232,Sheet2!CB:NO,$B232,0),"")</f>
        <v/>
      </c>
      <c r="Q232" t="str">
        <f>IF(OR(HLOOKUP(Q$2+$A232,Sheet2!CC:NO,$B232,0),HLOOKUP(Q$2+$A232,Sheet2!CC:NO,$B232,0)&lt;&gt;""),HLOOKUP(Q$2+$A232,Sheet2!CC:NO,$B232,0),"")</f>
        <v/>
      </c>
    </row>
    <row r="233" spans="1:17" x14ac:dyDescent="0.25">
      <c r="A233" s="64">
        <f t="shared" si="27"/>
        <v>54</v>
      </c>
      <c r="B233" s="64">
        <f t="shared" si="28"/>
        <v>27</v>
      </c>
      <c r="C233" s="64">
        <f t="shared" si="29"/>
        <v>10</v>
      </c>
      <c r="D233" s="64">
        <f t="shared" si="30"/>
        <v>23</v>
      </c>
      <c r="E233" s="64">
        <f t="shared" si="31"/>
        <v>111</v>
      </c>
      <c r="F233" s="64">
        <f t="shared" si="24"/>
        <v>2</v>
      </c>
      <c r="G233" s="64">
        <f t="shared" si="25"/>
        <v>5</v>
      </c>
      <c r="H233" s="64">
        <f t="shared" si="26"/>
        <v>2021</v>
      </c>
      <c r="I233" s="80" t="str">
        <f>IFERROR(VLOOKUP(D233,Sheet2!A:B,2,0),"")</f>
        <v>J19-0792</v>
      </c>
      <c r="J233" s="64" t="str">
        <f>IFERROR(IF(I233&lt;&gt;"",VLOOKUP(I233,Sheet2!B:C,2,0),""),"")</f>
        <v>ORP</v>
      </c>
      <c r="K233" s="64" t="str">
        <f>IFERROR( IF(I233&lt;&gt;"", HLOOKUP(L$2+$A233,Sheet2!BX:NK,2,0),""),"")</f>
        <v>16-31 May 21</v>
      </c>
      <c r="L233" t="str">
        <f>IF(OR(HLOOKUP(L$2+$A233,Sheet2!BX:NK,$B233,0),HLOOKUP(L$2+$A233,Sheet2!BX:NK,$B233,0)&lt;&gt;""),HLOOKUP(L$2+$A233,Sheet2!BX:NK,$B233,0),"")</f>
        <v/>
      </c>
      <c r="M233" t="str">
        <f>IF(OR(HLOOKUP(M$2+$A233,Sheet2!BY:NL,$B233,0),HLOOKUP(M$2+$A233,Sheet2!BY:NL,$B233,0)&lt;&gt;""),HLOOKUP(M$2+$A233,Sheet2!BY:NL,$B233,0),"")</f>
        <v/>
      </c>
      <c r="N233" t="str">
        <f>IF(OR(HLOOKUP(N$2+$A233,Sheet2!BZ:NM,$B233,0),HLOOKUP(N$2+$A233,Sheet2!BZ:NM,$B233,0)&lt;&gt;""),HLOOKUP(N$2+$A233,Sheet2!BZ:NM,$B233,0),"")</f>
        <v/>
      </c>
      <c r="O233" t="str">
        <f>IF(OR(HLOOKUP(O$2+$A233,Sheet2!CA:NN,$B233,0),HLOOKUP(O$2+$A233,Sheet2!CA:NN,$B233,0)&lt;&gt;""),HLOOKUP(O$2+$A233,Sheet2!CA:NN,$B233,0),"")</f>
        <v/>
      </c>
      <c r="P233" t="str">
        <f>IF(OR(HLOOKUP(P$2+$A233,Sheet2!CB:NO,$B233,0),HLOOKUP(P$2+$A233,Sheet2!CB:NO,$B233,0)&lt;&gt;""),HLOOKUP(P$2+$A233,Sheet2!CB:NO,$B233,0),"")</f>
        <v/>
      </c>
      <c r="Q233" t="str">
        <f>IF(OR(HLOOKUP(Q$2+$A233,Sheet2!CC:NO,$B233,0),HLOOKUP(Q$2+$A233,Sheet2!CC:NO,$B233,0)&lt;&gt;""),HLOOKUP(Q$2+$A233,Sheet2!CC:NO,$B233,0),"")</f>
        <v/>
      </c>
    </row>
    <row r="234" spans="1:17" x14ac:dyDescent="0.25">
      <c r="A234" s="64">
        <f t="shared" si="27"/>
        <v>0</v>
      </c>
      <c r="B234" s="64">
        <f t="shared" si="28"/>
        <v>28</v>
      </c>
      <c r="C234" s="64">
        <f t="shared" si="29"/>
        <v>1</v>
      </c>
      <c r="D234" s="64">
        <f t="shared" si="30"/>
        <v>24</v>
      </c>
      <c r="E234" s="64">
        <f t="shared" si="31"/>
        <v>116</v>
      </c>
      <c r="F234" s="64">
        <f t="shared" si="24"/>
        <v>1</v>
      </c>
      <c r="G234" s="64">
        <f t="shared" si="25"/>
        <v>1</v>
      </c>
      <c r="H234" s="64">
        <f t="shared" si="26"/>
        <v>2021</v>
      </c>
      <c r="I234" s="80" t="str">
        <f>IFERROR(VLOOKUP(D234,Sheet2!A:B,2,0),"")</f>
        <v>J18-1395</v>
      </c>
      <c r="J234" s="64" t="str">
        <f>IFERROR(IF(I234&lt;&gt;"",VLOOKUP(I234,Sheet2!B:C,2,0),""),"")</f>
        <v>บัวใหญ่</v>
      </c>
      <c r="K234" s="64" t="str">
        <f>IFERROR( IF(I234&lt;&gt;"", HLOOKUP(L$2+$A234,Sheet2!BX:NK,2,0),""),"")</f>
        <v>1-15 Jan 21</v>
      </c>
      <c r="L234" t="str">
        <f>IF(OR(HLOOKUP(L$2+$A234,Sheet2!BX:NK,$B234,0),HLOOKUP(L$2+$A234,Sheet2!BX:NK,$B234,0)&lt;&gt;""),HLOOKUP(L$2+$A234,Sheet2!BX:NK,$B234,0),"")</f>
        <v/>
      </c>
      <c r="M234" t="str">
        <f>IF(OR(HLOOKUP(M$2+$A234,Sheet2!BY:NL,$B234,0),HLOOKUP(M$2+$A234,Sheet2!BY:NL,$B234,0)&lt;&gt;""),HLOOKUP(M$2+$A234,Sheet2!BY:NL,$B234,0),"")</f>
        <v/>
      </c>
      <c r="N234" t="str">
        <f>IF(OR(HLOOKUP(N$2+$A234,Sheet2!BZ:NM,$B234,0),HLOOKUP(N$2+$A234,Sheet2!BZ:NM,$B234,0)&lt;&gt;""),HLOOKUP(N$2+$A234,Sheet2!BZ:NM,$B234,0),"")</f>
        <v/>
      </c>
      <c r="O234" t="str">
        <f>IF(OR(HLOOKUP(O$2+$A234,Sheet2!CA:NN,$B234,0),HLOOKUP(O$2+$A234,Sheet2!CA:NN,$B234,0)&lt;&gt;""),HLOOKUP(O$2+$A234,Sheet2!CA:NN,$B234,0),"")</f>
        <v/>
      </c>
      <c r="P234" t="str">
        <f>IF(OR(HLOOKUP(P$2+$A234,Sheet2!CB:NO,$B234,0),HLOOKUP(P$2+$A234,Sheet2!CB:NO,$B234,0)&lt;&gt;""),HLOOKUP(P$2+$A234,Sheet2!CB:NO,$B234,0),"")</f>
        <v/>
      </c>
      <c r="Q234" t="str">
        <f>IF(OR(HLOOKUP(Q$2+$A234,Sheet2!CC:NO,$B234,0),HLOOKUP(Q$2+$A234,Sheet2!CC:NO,$B234,0)&lt;&gt;""),HLOOKUP(Q$2+$A234,Sheet2!CC:NO,$B234,0),"")</f>
        <v/>
      </c>
    </row>
    <row r="235" spans="1:17" x14ac:dyDescent="0.25">
      <c r="A235" s="64">
        <f t="shared" si="27"/>
        <v>6</v>
      </c>
      <c r="B235" s="64">
        <f t="shared" si="28"/>
        <v>28</v>
      </c>
      <c r="C235" s="64">
        <f t="shared" si="29"/>
        <v>2</v>
      </c>
      <c r="D235" s="64">
        <f t="shared" si="30"/>
        <v>24</v>
      </c>
      <c r="E235" s="64">
        <f t="shared" si="31"/>
        <v>116</v>
      </c>
      <c r="F235" s="64">
        <f t="shared" si="24"/>
        <v>2</v>
      </c>
      <c r="G235" s="64">
        <f t="shared" si="25"/>
        <v>1</v>
      </c>
      <c r="H235" s="64">
        <f t="shared" si="26"/>
        <v>2021</v>
      </c>
      <c r="I235" s="80" t="str">
        <f>IFERROR(VLOOKUP(D235,Sheet2!A:B,2,0),"")</f>
        <v>J18-1395</v>
      </c>
      <c r="J235" s="64" t="str">
        <f>IFERROR(IF(I235&lt;&gt;"",VLOOKUP(I235,Sheet2!B:C,2,0),""),"")</f>
        <v>บัวใหญ่</v>
      </c>
      <c r="K235" s="64" t="str">
        <f>IFERROR( IF(I235&lt;&gt;"", HLOOKUP(L$2+$A235,Sheet2!BX:NK,2,0),""),"")</f>
        <v>16-31 Jan 21</v>
      </c>
      <c r="L235" t="str">
        <f>IF(OR(HLOOKUP(L$2+$A235,Sheet2!BX:NK,$B235,0),HLOOKUP(L$2+$A235,Sheet2!BX:NK,$B235,0)&lt;&gt;""),HLOOKUP(L$2+$A235,Sheet2!BX:NK,$B235,0),"")</f>
        <v/>
      </c>
      <c r="M235" t="str">
        <f>IF(OR(HLOOKUP(M$2+$A235,Sheet2!BY:NL,$B235,0),HLOOKUP(M$2+$A235,Sheet2!BY:NL,$B235,0)&lt;&gt;""),HLOOKUP(M$2+$A235,Sheet2!BY:NL,$B235,0),"")</f>
        <v/>
      </c>
      <c r="N235" t="str">
        <f>IF(OR(HLOOKUP(N$2+$A235,Sheet2!BZ:NM,$B235,0),HLOOKUP(N$2+$A235,Sheet2!BZ:NM,$B235,0)&lt;&gt;""),HLOOKUP(N$2+$A235,Sheet2!BZ:NM,$B235,0),"")</f>
        <v/>
      </c>
      <c r="O235" t="str">
        <f>IF(OR(HLOOKUP(O$2+$A235,Sheet2!CA:NN,$B235,0),HLOOKUP(O$2+$A235,Sheet2!CA:NN,$B235,0)&lt;&gt;""),HLOOKUP(O$2+$A235,Sheet2!CA:NN,$B235,0),"")</f>
        <v/>
      </c>
      <c r="P235" t="str">
        <f>IF(OR(HLOOKUP(P$2+$A235,Sheet2!CB:NO,$B235,0),HLOOKUP(P$2+$A235,Sheet2!CB:NO,$B235,0)&lt;&gt;""),HLOOKUP(P$2+$A235,Sheet2!CB:NO,$B235,0),"")</f>
        <v/>
      </c>
      <c r="Q235" t="str">
        <f>IF(OR(HLOOKUP(Q$2+$A235,Sheet2!CC:NO,$B235,0),HLOOKUP(Q$2+$A235,Sheet2!CC:NO,$B235,0)&lt;&gt;""),HLOOKUP(Q$2+$A235,Sheet2!CC:NO,$B235,0),"")</f>
        <v/>
      </c>
    </row>
    <row r="236" spans="1:17" x14ac:dyDescent="0.25">
      <c r="A236" s="64">
        <f t="shared" si="27"/>
        <v>12</v>
      </c>
      <c r="B236" s="64">
        <f t="shared" si="28"/>
        <v>28</v>
      </c>
      <c r="C236" s="64">
        <f t="shared" si="29"/>
        <v>3</v>
      </c>
      <c r="D236" s="64">
        <f t="shared" si="30"/>
        <v>24</v>
      </c>
      <c r="E236" s="64">
        <f t="shared" si="31"/>
        <v>116</v>
      </c>
      <c r="F236" s="64">
        <f t="shared" si="24"/>
        <v>1</v>
      </c>
      <c r="G236" s="64">
        <f t="shared" si="25"/>
        <v>2</v>
      </c>
      <c r="H236" s="64">
        <f t="shared" si="26"/>
        <v>2021</v>
      </c>
      <c r="I236" s="80" t="str">
        <f>IFERROR(VLOOKUP(D236,Sheet2!A:B,2,0),"")</f>
        <v>J18-1395</v>
      </c>
      <c r="J236" s="64" t="str">
        <f>IFERROR(IF(I236&lt;&gt;"",VLOOKUP(I236,Sheet2!B:C,2,0),""),"")</f>
        <v>บัวใหญ่</v>
      </c>
      <c r="K236" s="64" t="str">
        <f>IFERROR( IF(I236&lt;&gt;"", HLOOKUP(L$2+$A236,Sheet2!BX:NK,2,0),""),"")</f>
        <v>1-15 Feb 21</v>
      </c>
      <c r="L236" t="str">
        <f>IF(OR(HLOOKUP(L$2+$A236,Sheet2!BX:NK,$B236,0),HLOOKUP(L$2+$A236,Sheet2!BX:NK,$B236,0)&lt;&gt;""),HLOOKUP(L$2+$A236,Sheet2!BX:NK,$B236,0),"")</f>
        <v/>
      </c>
      <c r="M236" t="str">
        <f>IF(OR(HLOOKUP(M$2+$A236,Sheet2!BY:NL,$B236,0),HLOOKUP(M$2+$A236,Sheet2!BY:NL,$B236,0)&lt;&gt;""),HLOOKUP(M$2+$A236,Sheet2!BY:NL,$B236,0),"")</f>
        <v/>
      </c>
      <c r="N236" t="str">
        <f>IF(OR(HLOOKUP(N$2+$A236,Sheet2!BZ:NM,$B236,0),HLOOKUP(N$2+$A236,Sheet2!BZ:NM,$B236,0)&lt;&gt;""),HLOOKUP(N$2+$A236,Sheet2!BZ:NM,$B236,0),"")</f>
        <v/>
      </c>
      <c r="O236" t="str">
        <f>IF(OR(HLOOKUP(O$2+$A236,Sheet2!CA:NN,$B236,0),HLOOKUP(O$2+$A236,Sheet2!CA:NN,$B236,0)&lt;&gt;""),HLOOKUP(O$2+$A236,Sheet2!CA:NN,$B236,0),"")</f>
        <v/>
      </c>
      <c r="P236" t="str">
        <f>IF(OR(HLOOKUP(P$2+$A236,Sheet2!CB:NO,$B236,0),HLOOKUP(P$2+$A236,Sheet2!CB:NO,$B236,0)&lt;&gt;""),HLOOKUP(P$2+$A236,Sheet2!CB:NO,$B236,0),"")</f>
        <v/>
      </c>
      <c r="Q236" t="str">
        <f>IF(OR(HLOOKUP(Q$2+$A236,Sheet2!CC:NO,$B236,0),HLOOKUP(Q$2+$A236,Sheet2!CC:NO,$B236,0)&lt;&gt;""),HLOOKUP(Q$2+$A236,Sheet2!CC:NO,$B236,0),"")</f>
        <v/>
      </c>
    </row>
    <row r="237" spans="1:17" x14ac:dyDescent="0.25">
      <c r="A237" s="64">
        <f t="shared" si="27"/>
        <v>18</v>
      </c>
      <c r="B237" s="64">
        <f t="shared" si="28"/>
        <v>28</v>
      </c>
      <c r="C237" s="64">
        <f t="shared" si="29"/>
        <v>4</v>
      </c>
      <c r="D237" s="64">
        <f t="shared" si="30"/>
        <v>24</v>
      </c>
      <c r="E237" s="64">
        <f t="shared" si="31"/>
        <v>116</v>
      </c>
      <c r="F237" s="64">
        <f t="shared" si="24"/>
        <v>2</v>
      </c>
      <c r="G237" s="64">
        <f t="shared" si="25"/>
        <v>2</v>
      </c>
      <c r="H237" s="64">
        <f t="shared" si="26"/>
        <v>2021</v>
      </c>
      <c r="I237" s="80" t="str">
        <f>IFERROR(VLOOKUP(D237,Sheet2!A:B,2,0),"")</f>
        <v>J18-1395</v>
      </c>
      <c r="J237" s="64" t="str">
        <f>IFERROR(IF(I237&lt;&gt;"",VLOOKUP(I237,Sheet2!B:C,2,0),""),"")</f>
        <v>บัวใหญ่</v>
      </c>
      <c r="K237" s="64" t="str">
        <f>IFERROR( IF(I237&lt;&gt;"", HLOOKUP(L$2+$A237,Sheet2!BX:NK,2,0),""),"")</f>
        <v>16-28 Feb 21</v>
      </c>
      <c r="L237" t="str">
        <f>IF(OR(HLOOKUP(L$2+$A237,Sheet2!BX:NK,$B237,0),HLOOKUP(L$2+$A237,Sheet2!BX:NK,$B237,0)&lt;&gt;""),HLOOKUP(L$2+$A237,Sheet2!BX:NK,$B237,0),"")</f>
        <v/>
      </c>
      <c r="M237" t="str">
        <f>IF(OR(HLOOKUP(M$2+$A237,Sheet2!BY:NL,$B237,0),HLOOKUP(M$2+$A237,Sheet2!BY:NL,$B237,0)&lt;&gt;""),HLOOKUP(M$2+$A237,Sheet2!BY:NL,$B237,0),"")</f>
        <v/>
      </c>
      <c r="N237" t="str">
        <f>IF(OR(HLOOKUP(N$2+$A237,Sheet2!BZ:NM,$B237,0),HLOOKUP(N$2+$A237,Sheet2!BZ:NM,$B237,0)&lt;&gt;""),HLOOKUP(N$2+$A237,Sheet2!BZ:NM,$B237,0),"")</f>
        <v/>
      </c>
      <c r="O237" t="str">
        <f>IF(OR(HLOOKUP(O$2+$A237,Sheet2!CA:NN,$B237,0),HLOOKUP(O$2+$A237,Sheet2!CA:NN,$B237,0)&lt;&gt;""),HLOOKUP(O$2+$A237,Sheet2!CA:NN,$B237,0),"")</f>
        <v/>
      </c>
      <c r="P237" t="str">
        <f>IF(OR(HLOOKUP(P$2+$A237,Sheet2!CB:NO,$B237,0),HLOOKUP(P$2+$A237,Sheet2!CB:NO,$B237,0)&lt;&gt;""),HLOOKUP(P$2+$A237,Sheet2!CB:NO,$B237,0),"")</f>
        <v/>
      </c>
      <c r="Q237" t="str">
        <f>IF(OR(HLOOKUP(Q$2+$A237,Sheet2!CC:NO,$B237,0),HLOOKUP(Q$2+$A237,Sheet2!CC:NO,$B237,0)&lt;&gt;""),HLOOKUP(Q$2+$A237,Sheet2!CC:NO,$B237,0),"")</f>
        <v/>
      </c>
    </row>
    <row r="238" spans="1:17" x14ac:dyDescent="0.25">
      <c r="A238" s="64">
        <f t="shared" si="27"/>
        <v>24</v>
      </c>
      <c r="B238" s="64">
        <f t="shared" si="28"/>
        <v>28</v>
      </c>
      <c r="C238" s="64">
        <f t="shared" si="29"/>
        <v>5</v>
      </c>
      <c r="D238" s="64">
        <f t="shared" si="30"/>
        <v>24</v>
      </c>
      <c r="E238" s="64">
        <f t="shared" si="31"/>
        <v>116</v>
      </c>
      <c r="F238" s="64">
        <f t="shared" si="24"/>
        <v>1</v>
      </c>
      <c r="G238" s="64">
        <f t="shared" si="25"/>
        <v>3</v>
      </c>
      <c r="H238" s="64">
        <f t="shared" si="26"/>
        <v>2021</v>
      </c>
      <c r="I238" s="80" t="str">
        <f>IFERROR(VLOOKUP(D238,Sheet2!A:B,2,0),"")</f>
        <v>J18-1395</v>
      </c>
      <c r="J238" s="64" t="str">
        <f>IFERROR(IF(I238&lt;&gt;"",VLOOKUP(I238,Sheet2!B:C,2,0),""),"")</f>
        <v>บัวใหญ่</v>
      </c>
      <c r="K238" s="64" t="str">
        <f>IFERROR( IF(I238&lt;&gt;"", HLOOKUP(L$2+$A238,Sheet2!BX:NK,2,0),""),"")</f>
        <v>1-15 Mar 2021</v>
      </c>
      <c r="L238" t="str">
        <f>IF(OR(HLOOKUP(L$2+$A238,Sheet2!BX:NK,$B238,0),HLOOKUP(L$2+$A238,Sheet2!BX:NK,$B238,0)&lt;&gt;""),HLOOKUP(L$2+$A238,Sheet2!BX:NK,$B238,0),"")</f>
        <v/>
      </c>
      <c r="M238" t="str">
        <f>IF(OR(HLOOKUP(M$2+$A238,Sheet2!BY:NL,$B238,0),HLOOKUP(M$2+$A238,Sheet2!BY:NL,$B238,0)&lt;&gt;""),HLOOKUP(M$2+$A238,Sheet2!BY:NL,$B238,0),"")</f>
        <v/>
      </c>
      <c r="N238" t="str">
        <f>IF(OR(HLOOKUP(N$2+$A238,Sheet2!BZ:NM,$B238,0),HLOOKUP(N$2+$A238,Sheet2!BZ:NM,$B238,0)&lt;&gt;""),HLOOKUP(N$2+$A238,Sheet2!BZ:NM,$B238,0),"")</f>
        <v/>
      </c>
      <c r="O238" t="str">
        <f>IF(OR(HLOOKUP(O$2+$A238,Sheet2!CA:NN,$B238,0),HLOOKUP(O$2+$A238,Sheet2!CA:NN,$B238,0)&lt;&gt;""),HLOOKUP(O$2+$A238,Sheet2!CA:NN,$B238,0),"")</f>
        <v/>
      </c>
      <c r="P238" t="str">
        <f>IF(OR(HLOOKUP(P$2+$A238,Sheet2!CB:NO,$B238,0),HLOOKUP(P$2+$A238,Sheet2!CB:NO,$B238,0)&lt;&gt;""),HLOOKUP(P$2+$A238,Sheet2!CB:NO,$B238,0),"")</f>
        <v/>
      </c>
      <c r="Q238" t="str">
        <f>IF(OR(HLOOKUP(Q$2+$A238,Sheet2!CC:NO,$B238,0),HLOOKUP(Q$2+$A238,Sheet2!CC:NO,$B238,0)&lt;&gt;""),HLOOKUP(Q$2+$A238,Sheet2!CC:NO,$B238,0),"")</f>
        <v/>
      </c>
    </row>
    <row r="239" spans="1:17" x14ac:dyDescent="0.25">
      <c r="A239" s="64">
        <f t="shared" si="27"/>
        <v>30</v>
      </c>
      <c r="B239" s="64">
        <f t="shared" si="28"/>
        <v>28</v>
      </c>
      <c r="C239" s="64">
        <f t="shared" si="29"/>
        <v>6</v>
      </c>
      <c r="D239" s="64">
        <f t="shared" si="30"/>
        <v>24</v>
      </c>
      <c r="E239" s="64">
        <f t="shared" si="31"/>
        <v>116</v>
      </c>
      <c r="F239" s="64">
        <f t="shared" si="24"/>
        <v>2</v>
      </c>
      <c r="G239" s="64">
        <f t="shared" si="25"/>
        <v>3</v>
      </c>
      <c r="H239" s="64">
        <f t="shared" si="26"/>
        <v>2021</v>
      </c>
      <c r="I239" s="80" t="str">
        <f>IFERROR(VLOOKUP(D239,Sheet2!A:B,2,0),"")</f>
        <v>J18-1395</v>
      </c>
      <c r="J239" s="64" t="str">
        <f>IFERROR(IF(I239&lt;&gt;"",VLOOKUP(I239,Sheet2!B:C,2,0),""),"")</f>
        <v>บัวใหญ่</v>
      </c>
      <c r="K239" s="64" t="str">
        <f>IFERROR( IF(I239&lt;&gt;"", HLOOKUP(L$2+$A239,Sheet2!BX:NK,2,0),""),"")</f>
        <v>16-31 Mar 21</v>
      </c>
      <c r="L239" t="str">
        <f>IF(OR(HLOOKUP(L$2+$A239,Sheet2!BX:NK,$B239,0),HLOOKUP(L$2+$A239,Sheet2!BX:NK,$B239,0)&lt;&gt;""),HLOOKUP(L$2+$A239,Sheet2!BX:NK,$B239,0),"")</f>
        <v/>
      </c>
      <c r="M239" t="str">
        <f>IF(OR(HLOOKUP(M$2+$A239,Sheet2!BY:NL,$B239,0),HLOOKUP(M$2+$A239,Sheet2!BY:NL,$B239,0)&lt;&gt;""),HLOOKUP(M$2+$A239,Sheet2!BY:NL,$B239,0),"")</f>
        <v/>
      </c>
      <c r="N239" t="str">
        <f>IF(OR(HLOOKUP(N$2+$A239,Sheet2!BZ:NM,$B239,0),HLOOKUP(N$2+$A239,Sheet2!BZ:NM,$B239,0)&lt;&gt;""),HLOOKUP(N$2+$A239,Sheet2!BZ:NM,$B239,0),"")</f>
        <v/>
      </c>
      <c r="O239" t="str">
        <f>IF(OR(HLOOKUP(O$2+$A239,Sheet2!CA:NN,$B239,0),HLOOKUP(O$2+$A239,Sheet2!CA:NN,$B239,0)&lt;&gt;""),HLOOKUP(O$2+$A239,Sheet2!CA:NN,$B239,0),"")</f>
        <v/>
      </c>
      <c r="P239" t="str">
        <f>IF(OR(HLOOKUP(P$2+$A239,Sheet2!CB:NO,$B239,0),HLOOKUP(P$2+$A239,Sheet2!CB:NO,$B239,0)&lt;&gt;""),HLOOKUP(P$2+$A239,Sheet2!CB:NO,$B239,0),"")</f>
        <v/>
      </c>
      <c r="Q239" t="str">
        <f>IF(OR(HLOOKUP(Q$2+$A239,Sheet2!CC:NO,$B239,0),HLOOKUP(Q$2+$A239,Sheet2!CC:NO,$B239,0)&lt;&gt;""),HLOOKUP(Q$2+$A239,Sheet2!CC:NO,$B239,0),"")</f>
        <v/>
      </c>
    </row>
    <row r="240" spans="1:17" x14ac:dyDescent="0.25">
      <c r="A240" s="64">
        <f t="shared" si="27"/>
        <v>36</v>
      </c>
      <c r="B240" s="64">
        <f t="shared" si="28"/>
        <v>28</v>
      </c>
      <c r="C240" s="64">
        <f t="shared" si="29"/>
        <v>7</v>
      </c>
      <c r="D240" s="64">
        <f t="shared" si="30"/>
        <v>24</v>
      </c>
      <c r="E240" s="64">
        <f t="shared" si="31"/>
        <v>116</v>
      </c>
      <c r="F240" s="64">
        <f t="shared" si="24"/>
        <v>1</v>
      </c>
      <c r="G240" s="64">
        <f t="shared" si="25"/>
        <v>4</v>
      </c>
      <c r="H240" s="64">
        <f t="shared" si="26"/>
        <v>2021</v>
      </c>
      <c r="I240" s="80" t="str">
        <f>IFERROR(VLOOKUP(D240,Sheet2!A:B,2,0),"")</f>
        <v>J18-1395</v>
      </c>
      <c r="J240" s="64" t="str">
        <f>IFERROR(IF(I240&lt;&gt;"",VLOOKUP(I240,Sheet2!B:C,2,0),""),"")</f>
        <v>บัวใหญ่</v>
      </c>
      <c r="K240" s="64" t="str">
        <f>IFERROR( IF(I240&lt;&gt;"", HLOOKUP(L$2+$A240,Sheet2!BX:NK,2,0),""),"")</f>
        <v>1-15 April 21</v>
      </c>
      <c r="L240" t="str">
        <f>IF(OR(HLOOKUP(L$2+$A240,Sheet2!BX:NK,$B240,0),HLOOKUP(L$2+$A240,Sheet2!BX:NK,$B240,0)&lt;&gt;""),HLOOKUP(L$2+$A240,Sheet2!BX:NK,$B240,0),"")</f>
        <v/>
      </c>
      <c r="M240" t="str">
        <f>IF(OR(HLOOKUP(M$2+$A240,Sheet2!BY:NL,$B240,0),HLOOKUP(M$2+$A240,Sheet2!BY:NL,$B240,0)&lt;&gt;""),HLOOKUP(M$2+$A240,Sheet2!BY:NL,$B240,0),"")</f>
        <v/>
      </c>
      <c r="N240" t="str">
        <f>IF(OR(HLOOKUP(N$2+$A240,Sheet2!BZ:NM,$B240,0),HLOOKUP(N$2+$A240,Sheet2!BZ:NM,$B240,0)&lt;&gt;""),HLOOKUP(N$2+$A240,Sheet2!BZ:NM,$B240,0),"")</f>
        <v/>
      </c>
      <c r="O240" t="str">
        <f>IF(OR(HLOOKUP(O$2+$A240,Sheet2!CA:NN,$B240,0),HLOOKUP(O$2+$A240,Sheet2!CA:NN,$B240,0)&lt;&gt;""),HLOOKUP(O$2+$A240,Sheet2!CA:NN,$B240,0),"")</f>
        <v/>
      </c>
      <c r="P240" t="str">
        <f>IF(OR(HLOOKUP(P$2+$A240,Sheet2!CB:NO,$B240,0),HLOOKUP(P$2+$A240,Sheet2!CB:NO,$B240,0)&lt;&gt;""),HLOOKUP(P$2+$A240,Sheet2!CB:NO,$B240,0),"")</f>
        <v/>
      </c>
      <c r="Q240" t="str">
        <f>IF(OR(HLOOKUP(Q$2+$A240,Sheet2!CC:NO,$B240,0),HLOOKUP(Q$2+$A240,Sheet2!CC:NO,$B240,0)&lt;&gt;""),HLOOKUP(Q$2+$A240,Sheet2!CC:NO,$B240,0),"")</f>
        <v/>
      </c>
    </row>
    <row r="241" spans="1:17" x14ac:dyDescent="0.25">
      <c r="A241" s="64">
        <f t="shared" si="27"/>
        <v>42</v>
      </c>
      <c r="B241" s="64">
        <f t="shared" si="28"/>
        <v>28</v>
      </c>
      <c r="C241" s="64">
        <f t="shared" si="29"/>
        <v>8</v>
      </c>
      <c r="D241" s="64">
        <f t="shared" si="30"/>
        <v>24</v>
      </c>
      <c r="E241" s="64">
        <f t="shared" si="31"/>
        <v>116</v>
      </c>
      <c r="F241" s="64">
        <f t="shared" si="24"/>
        <v>2</v>
      </c>
      <c r="G241" s="64">
        <f t="shared" si="25"/>
        <v>4</v>
      </c>
      <c r="H241" s="64">
        <f t="shared" si="26"/>
        <v>2021</v>
      </c>
      <c r="I241" s="80" t="str">
        <f>IFERROR(VLOOKUP(D241,Sheet2!A:B,2,0),"")</f>
        <v>J18-1395</v>
      </c>
      <c r="J241" s="64" t="str">
        <f>IFERROR(IF(I241&lt;&gt;"",VLOOKUP(I241,Sheet2!B:C,2,0),""),"")</f>
        <v>บัวใหญ่</v>
      </c>
      <c r="K241" s="64" t="str">
        <f>IFERROR( IF(I241&lt;&gt;"", HLOOKUP(L$2+$A241,Sheet2!BX:NK,2,0),""),"")</f>
        <v>16-30 April 21</v>
      </c>
      <c r="L241" t="str">
        <f>IF(OR(HLOOKUP(L$2+$A241,Sheet2!BX:NK,$B241,0),HLOOKUP(L$2+$A241,Sheet2!BX:NK,$B241,0)&lt;&gt;""),HLOOKUP(L$2+$A241,Sheet2!BX:NK,$B241,0),"")</f>
        <v/>
      </c>
      <c r="M241" t="str">
        <f>IF(OR(HLOOKUP(M$2+$A241,Sheet2!BY:NL,$B241,0),HLOOKUP(M$2+$A241,Sheet2!BY:NL,$B241,0)&lt;&gt;""),HLOOKUP(M$2+$A241,Sheet2!BY:NL,$B241,0),"")</f>
        <v/>
      </c>
      <c r="N241" t="str">
        <f>IF(OR(HLOOKUP(N$2+$A241,Sheet2!BZ:NM,$B241,0),HLOOKUP(N$2+$A241,Sheet2!BZ:NM,$B241,0)&lt;&gt;""),HLOOKUP(N$2+$A241,Sheet2!BZ:NM,$B241,0),"")</f>
        <v/>
      </c>
      <c r="O241" t="str">
        <f>IF(OR(HLOOKUP(O$2+$A241,Sheet2!CA:NN,$B241,0),HLOOKUP(O$2+$A241,Sheet2!CA:NN,$B241,0)&lt;&gt;""),HLOOKUP(O$2+$A241,Sheet2!CA:NN,$B241,0),"")</f>
        <v/>
      </c>
      <c r="P241" t="str">
        <f>IF(OR(HLOOKUP(P$2+$A241,Sheet2!CB:NO,$B241,0),HLOOKUP(P$2+$A241,Sheet2!CB:NO,$B241,0)&lt;&gt;""),HLOOKUP(P$2+$A241,Sheet2!CB:NO,$B241,0),"")</f>
        <v/>
      </c>
      <c r="Q241" t="str">
        <f>IF(OR(HLOOKUP(Q$2+$A241,Sheet2!CC:NO,$B241,0),HLOOKUP(Q$2+$A241,Sheet2!CC:NO,$B241,0)&lt;&gt;""),HLOOKUP(Q$2+$A241,Sheet2!CC:NO,$B241,0),"")</f>
        <v/>
      </c>
    </row>
    <row r="242" spans="1:17" x14ac:dyDescent="0.25">
      <c r="A242" s="64">
        <f t="shared" si="27"/>
        <v>48</v>
      </c>
      <c r="B242" s="64">
        <f t="shared" si="28"/>
        <v>28</v>
      </c>
      <c r="C242" s="64">
        <f t="shared" si="29"/>
        <v>9</v>
      </c>
      <c r="D242" s="64">
        <f t="shared" si="30"/>
        <v>24</v>
      </c>
      <c r="E242" s="64">
        <f t="shared" si="31"/>
        <v>116</v>
      </c>
      <c r="F242" s="64">
        <f t="shared" si="24"/>
        <v>1</v>
      </c>
      <c r="G242" s="64">
        <f t="shared" si="25"/>
        <v>5</v>
      </c>
      <c r="H242" s="64">
        <f t="shared" si="26"/>
        <v>2021</v>
      </c>
      <c r="I242" s="80" t="str">
        <f>IFERROR(VLOOKUP(D242,Sheet2!A:B,2,0),"")</f>
        <v>J18-1395</v>
      </c>
      <c r="J242" s="64" t="str">
        <f>IFERROR(IF(I242&lt;&gt;"",VLOOKUP(I242,Sheet2!B:C,2,0),""),"")</f>
        <v>บัวใหญ่</v>
      </c>
      <c r="K242" s="64" t="str">
        <f>IFERROR( IF(I242&lt;&gt;"", HLOOKUP(L$2+$A242,Sheet2!BX:NK,2,0),""),"")</f>
        <v>1-15 May 21</v>
      </c>
      <c r="L242" t="str">
        <f>IF(OR(HLOOKUP(L$2+$A242,Sheet2!BX:NK,$B242,0),HLOOKUP(L$2+$A242,Sheet2!BX:NK,$B242,0)&lt;&gt;""),HLOOKUP(L$2+$A242,Sheet2!BX:NK,$B242,0),"")</f>
        <v/>
      </c>
      <c r="M242" t="str">
        <f>IF(OR(HLOOKUP(M$2+$A242,Sheet2!BY:NL,$B242,0),HLOOKUP(M$2+$A242,Sheet2!BY:NL,$B242,0)&lt;&gt;""),HLOOKUP(M$2+$A242,Sheet2!BY:NL,$B242,0),"")</f>
        <v/>
      </c>
      <c r="N242" t="str">
        <f>IF(OR(HLOOKUP(N$2+$A242,Sheet2!BZ:NM,$B242,0),HLOOKUP(N$2+$A242,Sheet2!BZ:NM,$B242,0)&lt;&gt;""),HLOOKUP(N$2+$A242,Sheet2!BZ:NM,$B242,0),"")</f>
        <v/>
      </c>
      <c r="O242" t="str">
        <f>IF(OR(HLOOKUP(O$2+$A242,Sheet2!CA:NN,$B242,0),HLOOKUP(O$2+$A242,Sheet2!CA:NN,$B242,0)&lt;&gt;""),HLOOKUP(O$2+$A242,Sheet2!CA:NN,$B242,0),"")</f>
        <v/>
      </c>
      <c r="P242" t="str">
        <f>IF(OR(HLOOKUP(P$2+$A242,Sheet2!CB:NO,$B242,0),HLOOKUP(P$2+$A242,Sheet2!CB:NO,$B242,0)&lt;&gt;""),HLOOKUP(P$2+$A242,Sheet2!CB:NO,$B242,0),"")</f>
        <v/>
      </c>
      <c r="Q242" t="str">
        <f>IF(OR(HLOOKUP(Q$2+$A242,Sheet2!CC:NO,$B242,0),HLOOKUP(Q$2+$A242,Sheet2!CC:NO,$B242,0)&lt;&gt;""),HLOOKUP(Q$2+$A242,Sheet2!CC:NO,$B242,0),"")</f>
        <v/>
      </c>
    </row>
    <row r="243" spans="1:17" x14ac:dyDescent="0.25">
      <c r="A243" s="64">
        <f t="shared" si="27"/>
        <v>54</v>
      </c>
      <c r="B243" s="64">
        <f t="shared" si="28"/>
        <v>28</v>
      </c>
      <c r="C243" s="64">
        <f t="shared" si="29"/>
        <v>10</v>
      </c>
      <c r="D243" s="64">
        <f t="shared" si="30"/>
        <v>24</v>
      </c>
      <c r="E243" s="64">
        <f t="shared" si="31"/>
        <v>116</v>
      </c>
      <c r="F243" s="64">
        <f t="shared" si="24"/>
        <v>2</v>
      </c>
      <c r="G243" s="64">
        <f t="shared" si="25"/>
        <v>5</v>
      </c>
      <c r="H243" s="64">
        <f t="shared" si="26"/>
        <v>2021</v>
      </c>
      <c r="I243" s="80" t="str">
        <f>IFERROR(VLOOKUP(D243,Sheet2!A:B,2,0),"")</f>
        <v>J18-1395</v>
      </c>
      <c r="J243" s="64" t="str">
        <f>IFERROR(IF(I243&lt;&gt;"",VLOOKUP(I243,Sheet2!B:C,2,0),""),"")</f>
        <v>บัวใหญ่</v>
      </c>
      <c r="K243" s="64" t="str">
        <f>IFERROR( IF(I243&lt;&gt;"", HLOOKUP(L$2+$A243,Sheet2!BX:NK,2,0),""),"")</f>
        <v>16-31 May 21</v>
      </c>
      <c r="L243" t="str">
        <f>IF(OR(HLOOKUP(L$2+$A243,Sheet2!BX:NK,$B243,0),HLOOKUP(L$2+$A243,Sheet2!BX:NK,$B243,0)&lt;&gt;""),HLOOKUP(L$2+$A243,Sheet2!BX:NK,$B243,0),"")</f>
        <v/>
      </c>
      <c r="M243" t="str">
        <f>IF(OR(HLOOKUP(M$2+$A243,Sheet2!BY:NL,$B243,0),HLOOKUP(M$2+$A243,Sheet2!BY:NL,$B243,0)&lt;&gt;""),HLOOKUP(M$2+$A243,Sheet2!BY:NL,$B243,0),"")</f>
        <v/>
      </c>
      <c r="N243" t="str">
        <f>IF(OR(HLOOKUP(N$2+$A243,Sheet2!BZ:NM,$B243,0),HLOOKUP(N$2+$A243,Sheet2!BZ:NM,$B243,0)&lt;&gt;""),HLOOKUP(N$2+$A243,Sheet2!BZ:NM,$B243,0),"")</f>
        <v/>
      </c>
      <c r="O243" t="str">
        <f>IF(OR(HLOOKUP(O$2+$A243,Sheet2!CA:NN,$B243,0),HLOOKUP(O$2+$A243,Sheet2!CA:NN,$B243,0)&lt;&gt;""),HLOOKUP(O$2+$A243,Sheet2!CA:NN,$B243,0),"")</f>
        <v/>
      </c>
      <c r="P243" t="str">
        <f>IF(OR(HLOOKUP(P$2+$A243,Sheet2!CB:NO,$B243,0),HLOOKUP(P$2+$A243,Sheet2!CB:NO,$B243,0)&lt;&gt;""),HLOOKUP(P$2+$A243,Sheet2!CB:NO,$B243,0),"")</f>
        <v/>
      </c>
      <c r="Q243" t="str">
        <f>IF(OR(HLOOKUP(Q$2+$A243,Sheet2!CC:NO,$B243,0),HLOOKUP(Q$2+$A243,Sheet2!CC:NO,$B243,0)&lt;&gt;""),HLOOKUP(Q$2+$A243,Sheet2!CC:NO,$B243,0),"")</f>
        <v/>
      </c>
    </row>
    <row r="244" spans="1:17" x14ac:dyDescent="0.25">
      <c r="A244" s="64">
        <f t="shared" si="27"/>
        <v>0</v>
      </c>
      <c r="B244" s="64">
        <f t="shared" si="28"/>
        <v>29</v>
      </c>
      <c r="C244" s="64">
        <f t="shared" si="29"/>
        <v>1</v>
      </c>
      <c r="D244" s="64">
        <f t="shared" si="30"/>
        <v>25</v>
      </c>
      <c r="E244" s="64">
        <f t="shared" si="31"/>
        <v>121</v>
      </c>
      <c r="F244" s="64">
        <f t="shared" si="24"/>
        <v>1</v>
      </c>
      <c r="G244" s="64">
        <f t="shared" si="25"/>
        <v>1</v>
      </c>
      <c r="H244" s="64">
        <f t="shared" si="26"/>
        <v>2021</v>
      </c>
      <c r="I244" s="80" t="str">
        <f>IFERROR(VLOOKUP(D244,Sheet2!A:B,2,0),"")</f>
        <v>J19-0784</v>
      </c>
      <c r="J244" s="64" t="str">
        <f>IFERROR(IF(I244&lt;&gt;"",VLOOKUP(I244,Sheet2!B:C,2,0),""),"")</f>
        <v>UAWสระบุรี</v>
      </c>
      <c r="K244" s="64" t="str">
        <f>IFERROR( IF(I244&lt;&gt;"", HLOOKUP(L$2+$A244,Sheet2!BX:NK,2,0),""),"")</f>
        <v>1-15 Jan 21</v>
      </c>
      <c r="L244" t="str">
        <f>IF(OR(HLOOKUP(L$2+$A244,Sheet2!BX:NK,$B244,0),HLOOKUP(L$2+$A244,Sheet2!BX:NK,$B244,0)&lt;&gt;""),HLOOKUP(L$2+$A244,Sheet2!BX:NK,$B244,0),"")</f>
        <v/>
      </c>
      <c r="M244" t="str">
        <f>IF(OR(HLOOKUP(M$2+$A244,Sheet2!BY:NL,$B244,0),HLOOKUP(M$2+$A244,Sheet2!BY:NL,$B244,0)&lt;&gt;""),HLOOKUP(M$2+$A244,Sheet2!BY:NL,$B244,0),"")</f>
        <v/>
      </c>
      <c r="N244" t="str">
        <f>IF(OR(HLOOKUP(N$2+$A244,Sheet2!BZ:NM,$B244,0),HLOOKUP(N$2+$A244,Sheet2!BZ:NM,$B244,0)&lt;&gt;""),HLOOKUP(N$2+$A244,Sheet2!BZ:NM,$B244,0),"")</f>
        <v/>
      </c>
      <c r="O244" t="str">
        <f>IF(OR(HLOOKUP(O$2+$A244,Sheet2!CA:NN,$B244,0),HLOOKUP(O$2+$A244,Sheet2!CA:NN,$B244,0)&lt;&gt;""),HLOOKUP(O$2+$A244,Sheet2!CA:NN,$B244,0),"")</f>
        <v/>
      </c>
      <c r="P244" t="str">
        <f>IF(OR(HLOOKUP(P$2+$A244,Sheet2!CB:NO,$B244,0),HLOOKUP(P$2+$A244,Sheet2!CB:NO,$B244,0)&lt;&gt;""),HLOOKUP(P$2+$A244,Sheet2!CB:NO,$B244,0),"")</f>
        <v/>
      </c>
      <c r="Q244" t="str">
        <f>IF(OR(HLOOKUP(Q$2+$A244,Sheet2!CC:NO,$B244,0),HLOOKUP(Q$2+$A244,Sheet2!CC:NO,$B244,0)&lt;&gt;""),HLOOKUP(Q$2+$A244,Sheet2!CC:NO,$B244,0),"")</f>
        <v/>
      </c>
    </row>
    <row r="245" spans="1:17" x14ac:dyDescent="0.25">
      <c r="A245" s="64">
        <f t="shared" si="27"/>
        <v>6</v>
      </c>
      <c r="B245" s="64">
        <f t="shared" si="28"/>
        <v>29</v>
      </c>
      <c r="C245" s="64">
        <f t="shared" si="29"/>
        <v>2</v>
      </c>
      <c r="D245" s="64">
        <f t="shared" si="30"/>
        <v>25</v>
      </c>
      <c r="E245" s="64">
        <f t="shared" si="31"/>
        <v>121</v>
      </c>
      <c r="F245" s="64">
        <f t="shared" si="24"/>
        <v>2</v>
      </c>
      <c r="G245" s="64">
        <f t="shared" si="25"/>
        <v>1</v>
      </c>
      <c r="H245" s="64">
        <f t="shared" si="26"/>
        <v>2021</v>
      </c>
      <c r="I245" s="80" t="str">
        <f>IFERROR(VLOOKUP(D245,Sheet2!A:B,2,0),"")</f>
        <v>J19-0784</v>
      </c>
      <c r="J245" s="64" t="str">
        <f>IFERROR(IF(I245&lt;&gt;"",VLOOKUP(I245,Sheet2!B:C,2,0),""),"")</f>
        <v>UAWสระบุรี</v>
      </c>
      <c r="K245" s="64" t="str">
        <f>IFERROR( IF(I245&lt;&gt;"", HLOOKUP(L$2+$A245,Sheet2!BX:NK,2,0),""),"")</f>
        <v>16-31 Jan 21</v>
      </c>
      <c r="L245" t="str">
        <f>IF(OR(HLOOKUP(L$2+$A245,Sheet2!BX:NK,$B245,0),HLOOKUP(L$2+$A245,Sheet2!BX:NK,$B245,0)&lt;&gt;""),HLOOKUP(L$2+$A245,Sheet2!BX:NK,$B245,0),"")</f>
        <v/>
      </c>
      <c r="M245" t="str">
        <f>IF(OR(HLOOKUP(M$2+$A245,Sheet2!BY:NL,$B245,0),HLOOKUP(M$2+$A245,Sheet2!BY:NL,$B245,0)&lt;&gt;""),HLOOKUP(M$2+$A245,Sheet2!BY:NL,$B245,0),"")</f>
        <v/>
      </c>
      <c r="N245" t="str">
        <f>IF(OR(HLOOKUP(N$2+$A245,Sheet2!BZ:NM,$B245,0),HLOOKUP(N$2+$A245,Sheet2!BZ:NM,$B245,0)&lt;&gt;""),HLOOKUP(N$2+$A245,Sheet2!BZ:NM,$B245,0),"")</f>
        <v/>
      </c>
      <c r="O245" t="str">
        <f>IF(OR(HLOOKUP(O$2+$A245,Sheet2!CA:NN,$B245,0),HLOOKUP(O$2+$A245,Sheet2!CA:NN,$B245,0)&lt;&gt;""),HLOOKUP(O$2+$A245,Sheet2!CA:NN,$B245,0),"")</f>
        <v/>
      </c>
      <c r="P245" t="str">
        <f>IF(OR(HLOOKUP(P$2+$A245,Sheet2!CB:NO,$B245,0),HLOOKUP(P$2+$A245,Sheet2!CB:NO,$B245,0)&lt;&gt;""),HLOOKUP(P$2+$A245,Sheet2!CB:NO,$B245,0),"")</f>
        <v/>
      </c>
      <c r="Q245" t="str">
        <f>IF(OR(HLOOKUP(Q$2+$A245,Sheet2!CC:NO,$B245,0),HLOOKUP(Q$2+$A245,Sheet2!CC:NO,$B245,0)&lt;&gt;""),HLOOKUP(Q$2+$A245,Sheet2!CC:NO,$B245,0),"")</f>
        <v/>
      </c>
    </row>
    <row r="246" spans="1:17" x14ac:dyDescent="0.25">
      <c r="A246" s="64">
        <f t="shared" si="27"/>
        <v>12</v>
      </c>
      <c r="B246" s="64">
        <f t="shared" si="28"/>
        <v>29</v>
      </c>
      <c r="C246" s="64">
        <f t="shared" si="29"/>
        <v>3</v>
      </c>
      <c r="D246" s="64">
        <f t="shared" si="30"/>
        <v>25</v>
      </c>
      <c r="E246" s="64">
        <f t="shared" si="31"/>
        <v>121</v>
      </c>
      <c r="F246" s="64">
        <f t="shared" si="24"/>
        <v>1</v>
      </c>
      <c r="G246" s="64">
        <f t="shared" si="25"/>
        <v>2</v>
      </c>
      <c r="H246" s="64">
        <f t="shared" si="26"/>
        <v>2021</v>
      </c>
      <c r="I246" s="80" t="str">
        <f>IFERROR(VLOOKUP(D246,Sheet2!A:B,2,0),"")</f>
        <v>J19-0784</v>
      </c>
      <c r="J246" s="64" t="str">
        <f>IFERROR(IF(I246&lt;&gt;"",VLOOKUP(I246,Sheet2!B:C,2,0),""),"")</f>
        <v>UAWสระบุรี</v>
      </c>
      <c r="K246" s="64" t="str">
        <f>IFERROR( IF(I246&lt;&gt;"", HLOOKUP(L$2+$A246,Sheet2!BX:NK,2,0),""),"")</f>
        <v>1-15 Feb 21</v>
      </c>
      <c r="L246" t="str">
        <f>IF(OR(HLOOKUP(L$2+$A246,Sheet2!BX:NK,$B246,0),HLOOKUP(L$2+$A246,Sheet2!BX:NK,$B246,0)&lt;&gt;""),HLOOKUP(L$2+$A246,Sheet2!BX:NK,$B246,0),"")</f>
        <v/>
      </c>
      <c r="M246" t="str">
        <f>IF(OR(HLOOKUP(M$2+$A246,Sheet2!BY:NL,$B246,0),HLOOKUP(M$2+$A246,Sheet2!BY:NL,$B246,0)&lt;&gt;""),HLOOKUP(M$2+$A246,Sheet2!BY:NL,$B246,0),"")</f>
        <v/>
      </c>
      <c r="N246" t="str">
        <f>IF(OR(HLOOKUP(N$2+$A246,Sheet2!BZ:NM,$B246,0),HLOOKUP(N$2+$A246,Sheet2!BZ:NM,$B246,0)&lt;&gt;""),HLOOKUP(N$2+$A246,Sheet2!BZ:NM,$B246,0),"")</f>
        <v/>
      </c>
      <c r="O246" t="str">
        <f>IF(OR(HLOOKUP(O$2+$A246,Sheet2!CA:NN,$B246,0),HLOOKUP(O$2+$A246,Sheet2!CA:NN,$B246,0)&lt;&gt;""),HLOOKUP(O$2+$A246,Sheet2!CA:NN,$B246,0),"")</f>
        <v/>
      </c>
      <c r="P246" t="str">
        <f>IF(OR(HLOOKUP(P$2+$A246,Sheet2!CB:NO,$B246,0),HLOOKUP(P$2+$A246,Sheet2!CB:NO,$B246,0)&lt;&gt;""),HLOOKUP(P$2+$A246,Sheet2!CB:NO,$B246,0),"")</f>
        <v/>
      </c>
      <c r="Q246" t="str">
        <f>IF(OR(HLOOKUP(Q$2+$A246,Sheet2!CC:NO,$B246,0),HLOOKUP(Q$2+$A246,Sheet2!CC:NO,$B246,0)&lt;&gt;""),HLOOKUP(Q$2+$A246,Sheet2!CC:NO,$B246,0),"")</f>
        <v/>
      </c>
    </row>
    <row r="247" spans="1:17" x14ac:dyDescent="0.25">
      <c r="A247" s="64">
        <f t="shared" si="27"/>
        <v>18</v>
      </c>
      <c r="B247" s="64">
        <f t="shared" si="28"/>
        <v>29</v>
      </c>
      <c r="C247" s="64">
        <f t="shared" si="29"/>
        <v>4</v>
      </c>
      <c r="D247" s="64">
        <f t="shared" si="30"/>
        <v>25</v>
      </c>
      <c r="E247" s="64">
        <f t="shared" si="31"/>
        <v>121</v>
      </c>
      <c r="F247" s="64">
        <f t="shared" si="24"/>
        <v>2</v>
      </c>
      <c r="G247" s="64">
        <f t="shared" si="25"/>
        <v>2</v>
      </c>
      <c r="H247" s="64">
        <f t="shared" si="26"/>
        <v>2021</v>
      </c>
      <c r="I247" s="80" t="str">
        <f>IFERROR(VLOOKUP(D247,Sheet2!A:B,2,0),"")</f>
        <v>J19-0784</v>
      </c>
      <c r="J247" s="64" t="str">
        <f>IFERROR(IF(I247&lt;&gt;"",VLOOKUP(I247,Sheet2!B:C,2,0),""),"")</f>
        <v>UAWสระบุรี</v>
      </c>
      <c r="K247" s="64" t="str">
        <f>IFERROR( IF(I247&lt;&gt;"", HLOOKUP(L$2+$A247,Sheet2!BX:NK,2,0),""),"")</f>
        <v>16-28 Feb 21</v>
      </c>
      <c r="L247" t="str">
        <f>IF(OR(HLOOKUP(L$2+$A247,Sheet2!BX:NK,$B247,0),HLOOKUP(L$2+$A247,Sheet2!BX:NK,$B247,0)&lt;&gt;""),HLOOKUP(L$2+$A247,Sheet2!BX:NK,$B247,0),"")</f>
        <v/>
      </c>
      <c r="M247" t="str">
        <f>IF(OR(HLOOKUP(M$2+$A247,Sheet2!BY:NL,$B247,0),HLOOKUP(M$2+$A247,Sheet2!BY:NL,$B247,0)&lt;&gt;""),HLOOKUP(M$2+$A247,Sheet2!BY:NL,$B247,0),"")</f>
        <v/>
      </c>
      <c r="N247" t="str">
        <f>IF(OR(HLOOKUP(N$2+$A247,Sheet2!BZ:NM,$B247,0),HLOOKUP(N$2+$A247,Sheet2!BZ:NM,$B247,0)&lt;&gt;""),HLOOKUP(N$2+$A247,Sheet2!BZ:NM,$B247,0),"")</f>
        <v/>
      </c>
      <c r="O247" t="str">
        <f>IF(OR(HLOOKUP(O$2+$A247,Sheet2!CA:NN,$B247,0),HLOOKUP(O$2+$A247,Sheet2!CA:NN,$B247,0)&lt;&gt;""),HLOOKUP(O$2+$A247,Sheet2!CA:NN,$B247,0),"")</f>
        <v/>
      </c>
      <c r="P247" t="str">
        <f>IF(OR(HLOOKUP(P$2+$A247,Sheet2!CB:NO,$B247,0),HLOOKUP(P$2+$A247,Sheet2!CB:NO,$B247,0)&lt;&gt;""),HLOOKUP(P$2+$A247,Sheet2!CB:NO,$B247,0),"")</f>
        <v/>
      </c>
      <c r="Q247" t="str">
        <f>IF(OR(HLOOKUP(Q$2+$A247,Sheet2!CC:NO,$B247,0),HLOOKUP(Q$2+$A247,Sheet2!CC:NO,$B247,0)&lt;&gt;""),HLOOKUP(Q$2+$A247,Sheet2!CC:NO,$B247,0),"")</f>
        <v/>
      </c>
    </row>
    <row r="248" spans="1:17" x14ac:dyDescent="0.25">
      <c r="A248" s="64">
        <f t="shared" si="27"/>
        <v>24</v>
      </c>
      <c r="B248" s="64">
        <f t="shared" si="28"/>
        <v>29</v>
      </c>
      <c r="C248" s="64">
        <f t="shared" si="29"/>
        <v>5</v>
      </c>
      <c r="D248" s="64">
        <f t="shared" si="30"/>
        <v>25</v>
      </c>
      <c r="E248" s="64">
        <f t="shared" si="31"/>
        <v>121</v>
      </c>
      <c r="F248" s="64">
        <f t="shared" si="24"/>
        <v>1</v>
      </c>
      <c r="G248" s="64">
        <f t="shared" si="25"/>
        <v>3</v>
      </c>
      <c r="H248" s="64">
        <f t="shared" si="26"/>
        <v>2021</v>
      </c>
      <c r="I248" s="80" t="str">
        <f>IFERROR(VLOOKUP(D248,Sheet2!A:B,2,0),"")</f>
        <v>J19-0784</v>
      </c>
      <c r="J248" s="64" t="str">
        <f>IFERROR(IF(I248&lt;&gt;"",VLOOKUP(I248,Sheet2!B:C,2,0),""),"")</f>
        <v>UAWสระบุรี</v>
      </c>
      <c r="K248" s="64" t="str">
        <f>IFERROR( IF(I248&lt;&gt;"", HLOOKUP(L$2+$A248,Sheet2!BX:NK,2,0),""),"")</f>
        <v>1-15 Mar 2021</v>
      </c>
      <c r="L248" t="str">
        <f>IF(OR(HLOOKUP(L$2+$A248,Sheet2!BX:NK,$B248,0),HLOOKUP(L$2+$A248,Sheet2!BX:NK,$B248,0)&lt;&gt;""),HLOOKUP(L$2+$A248,Sheet2!BX:NK,$B248,0),"")</f>
        <v/>
      </c>
      <c r="M248" t="str">
        <f>IF(OR(HLOOKUP(M$2+$A248,Sheet2!BY:NL,$B248,0),HLOOKUP(M$2+$A248,Sheet2!BY:NL,$B248,0)&lt;&gt;""),HLOOKUP(M$2+$A248,Sheet2!BY:NL,$B248,0),"")</f>
        <v/>
      </c>
      <c r="N248" t="str">
        <f>IF(OR(HLOOKUP(N$2+$A248,Sheet2!BZ:NM,$B248,0),HLOOKUP(N$2+$A248,Sheet2!BZ:NM,$B248,0)&lt;&gt;""),HLOOKUP(N$2+$A248,Sheet2!BZ:NM,$B248,0),"")</f>
        <v/>
      </c>
      <c r="O248" t="str">
        <f>IF(OR(HLOOKUP(O$2+$A248,Sheet2!CA:NN,$B248,0),HLOOKUP(O$2+$A248,Sheet2!CA:NN,$B248,0)&lt;&gt;""),HLOOKUP(O$2+$A248,Sheet2!CA:NN,$B248,0),"")</f>
        <v/>
      </c>
      <c r="P248" t="str">
        <f>IF(OR(HLOOKUP(P$2+$A248,Sheet2!CB:NO,$B248,0),HLOOKUP(P$2+$A248,Sheet2!CB:NO,$B248,0)&lt;&gt;""),HLOOKUP(P$2+$A248,Sheet2!CB:NO,$B248,0),"")</f>
        <v/>
      </c>
      <c r="Q248" t="str">
        <f>IF(OR(HLOOKUP(Q$2+$A248,Sheet2!CC:NO,$B248,0),HLOOKUP(Q$2+$A248,Sheet2!CC:NO,$B248,0)&lt;&gt;""),HLOOKUP(Q$2+$A248,Sheet2!CC:NO,$B248,0),"")</f>
        <v/>
      </c>
    </row>
    <row r="249" spans="1:17" x14ac:dyDescent="0.25">
      <c r="A249" s="64">
        <f t="shared" si="27"/>
        <v>30</v>
      </c>
      <c r="B249" s="64">
        <f t="shared" si="28"/>
        <v>29</v>
      </c>
      <c r="C249" s="64">
        <f t="shared" si="29"/>
        <v>6</v>
      </c>
      <c r="D249" s="64">
        <f t="shared" si="30"/>
        <v>25</v>
      </c>
      <c r="E249" s="64">
        <f t="shared" si="31"/>
        <v>121</v>
      </c>
      <c r="F249" s="64">
        <f t="shared" si="24"/>
        <v>2</v>
      </c>
      <c r="G249" s="64">
        <f t="shared" si="25"/>
        <v>3</v>
      </c>
      <c r="H249" s="64">
        <f t="shared" si="26"/>
        <v>2021</v>
      </c>
      <c r="I249" s="80" t="str">
        <f>IFERROR(VLOOKUP(D249,Sheet2!A:B,2,0),"")</f>
        <v>J19-0784</v>
      </c>
      <c r="J249" s="64" t="str">
        <f>IFERROR(IF(I249&lt;&gt;"",VLOOKUP(I249,Sheet2!B:C,2,0),""),"")</f>
        <v>UAWสระบุรี</v>
      </c>
      <c r="K249" s="64" t="str">
        <f>IFERROR( IF(I249&lt;&gt;"", HLOOKUP(L$2+$A249,Sheet2!BX:NK,2,0),""),"")</f>
        <v>16-31 Mar 21</v>
      </c>
      <c r="L249" t="str">
        <f>IF(OR(HLOOKUP(L$2+$A249,Sheet2!BX:NK,$B249,0),HLOOKUP(L$2+$A249,Sheet2!BX:NK,$B249,0)&lt;&gt;""),HLOOKUP(L$2+$A249,Sheet2!BX:NK,$B249,0),"")</f>
        <v/>
      </c>
      <c r="M249" t="str">
        <f>IF(OR(HLOOKUP(M$2+$A249,Sheet2!BY:NL,$B249,0),HLOOKUP(M$2+$A249,Sheet2!BY:NL,$B249,0)&lt;&gt;""),HLOOKUP(M$2+$A249,Sheet2!BY:NL,$B249,0),"")</f>
        <v/>
      </c>
      <c r="N249" t="str">
        <f>IF(OR(HLOOKUP(N$2+$A249,Sheet2!BZ:NM,$B249,0),HLOOKUP(N$2+$A249,Sheet2!BZ:NM,$B249,0)&lt;&gt;""),HLOOKUP(N$2+$A249,Sheet2!BZ:NM,$B249,0),"")</f>
        <v/>
      </c>
      <c r="O249" t="str">
        <f>IF(OR(HLOOKUP(O$2+$A249,Sheet2!CA:NN,$B249,0),HLOOKUP(O$2+$A249,Sheet2!CA:NN,$B249,0)&lt;&gt;""),HLOOKUP(O$2+$A249,Sheet2!CA:NN,$B249,0),"")</f>
        <v/>
      </c>
      <c r="P249" t="str">
        <f>IF(OR(HLOOKUP(P$2+$A249,Sheet2!CB:NO,$B249,0),HLOOKUP(P$2+$A249,Sheet2!CB:NO,$B249,0)&lt;&gt;""),HLOOKUP(P$2+$A249,Sheet2!CB:NO,$B249,0),"")</f>
        <v/>
      </c>
      <c r="Q249" t="str">
        <f>IF(OR(HLOOKUP(Q$2+$A249,Sheet2!CC:NO,$B249,0),HLOOKUP(Q$2+$A249,Sheet2!CC:NO,$B249,0)&lt;&gt;""),HLOOKUP(Q$2+$A249,Sheet2!CC:NO,$B249,0),"")</f>
        <v/>
      </c>
    </row>
    <row r="250" spans="1:17" x14ac:dyDescent="0.25">
      <c r="A250" s="64">
        <f t="shared" si="27"/>
        <v>36</v>
      </c>
      <c r="B250" s="64">
        <f t="shared" si="28"/>
        <v>29</v>
      </c>
      <c r="C250" s="64">
        <f t="shared" si="29"/>
        <v>7</v>
      </c>
      <c r="D250" s="64">
        <f t="shared" si="30"/>
        <v>25</v>
      </c>
      <c r="E250" s="64">
        <f t="shared" si="31"/>
        <v>121</v>
      </c>
      <c r="F250" s="64">
        <f t="shared" si="24"/>
        <v>1</v>
      </c>
      <c r="G250" s="64">
        <f t="shared" si="25"/>
        <v>4</v>
      </c>
      <c r="H250" s="64">
        <f t="shared" si="26"/>
        <v>2021</v>
      </c>
      <c r="I250" s="80" t="str">
        <f>IFERROR(VLOOKUP(D250,Sheet2!A:B,2,0),"")</f>
        <v>J19-0784</v>
      </c>
      <c r="J250" s="64" t="str">
        <f>IFERROR(IF(I250&lt;&gt;"",VLOOKUP(I250,Sheet2!B:C,2,0),""),"")</f>
        <v>UAWสระบุรี</v>
      </c>
      <c r="K250" s="64" t="str">
        <f>IFERROR( IF(I250&lt;&gt;"", HLOOKUP(L$2+$A250,Sheet2!BX:NK,2,0),""),"")</f>
        <v>1-15 April 21</v>
      </c>
      <c r="L250" t="str">
        <f>IF(OR(HLOOKUP(L$2+$A250,Sheet2!BX:NK,$B250,0),HLOOKUP(L$2+$A250,Sheet2!BX:NK,$B250,0)&lt;&gt;""),HLOOKUP(L$2+$A250,Sheet2!BX:NK,$B250,0),"")</f>
        <v/>
      </c>
      <c r="M250" t="str">
        <f>IF(OR(HLOOKUP(M$2+$A250,Sheet2!BY:NL,$B250,0),HLOOKUP(M$2+$A250,Sheet2!BY:NL,$B250,0)&lt;&gt;""),HLOOKUP(M$2+$A250,Sheet2!BY:NL,$B250,0),"")</f>
        <v/>
      </c>
      <c r="N250" t="str">
        <f>IF(OR(HLOOKUP(N$2+$A250,Sheet2!BZ:NM,$B250,0),HLOOKUP(N$2+$A250,Sheet2!BZ:NM,$B250,0)&lt;&gt;""),HLOOKUP(N$2+$A250,Sheet2!BZ:NM,$B250,0),"")</f>
        <v/>
      </c>
      <c r="O250" t="str">
        <f>IF(OR(HLOOKUP(O$2+$A250,Sheet2!CA:NN,$B250,0),HLOOKUP(O$2+$A250,Sheet2!CA:NN,$B250,0)&lt;&gt;""),HLOOKUP(O$2+$A250,Sheet2!CA:NN,$B250,0),"")</f>
        <v/>
      </c>
      <c r="P250" t="str">
        <f>IF(OR(HLOOKUP(P$2+$A250,Sheet2!CB:NO,$B250,0),HLOOKUP(P$2+$A250,Sheet2!CB:NO,$B250,0)&lt;&gt;""),HLOOKUP(P$2+$A250,Sheet2!CB:NO,$B250,0),"")</f>
        <v/>
      </c>
      <c r="Q250" t="str">
        <f>IF(OR(HLOOKUP(Q$2+$A250,Sheet2!CC:NO,$B250,0),HLOOKUP(Q$2+$A250,Sheet2!CC:NO,$B250,0)&lt;&gt;""),HLOOKUP(Q$2+$A250,Sheet2!CC:NO,$B250,0),"")</f>
        <v/>
      </c>
    </row>
    <row r="251" spans="1:17" x14ac:dyDescent="0.25">
      <c r="A251" s="64">
        <f t="shared" si="27"/>
        <v>42</v>
      </c>
      <c r="B251" s="64">
        <f t="shared" si="28"/>
        <v>29</v>
      </c>
      <c r="C251" s="64">
        <f t="shared" si="29"/>
        <v>8</v>
      </c>
      <c r="D251" s="64">
        <f t="shared" si="30"/>
        <v>25</v>
      </c>
      <c r="E251" s="64">
        <f t="shared" si="31"/>
        <v>121</v>
      </c>
      <c r="F251" s="64">
        <f t="shared" si="24"/>
        <v>2</v>
      </c>
      <c r="G251" s="64">
        <f t="shared" si="25"/>
        <v>4</v>
      </c>
      <c r="H251" s="64">
        <f t="shared" si="26"/>
        <v>2021</v>
      </c>
      <c r="I251" s="80" t="str">
        <f>IFERROR(VLOOKUP(D251,Sheet2!A:B,2,0),"")</f>
        <v>J19-0784</v>
      </c>
      <c r="J251" s="64" t="str">
        <f>IFERROR(IF(I251&lt;&gt;"",VLOOKUP(I251,Sheet2!B:C,2,0),""),"")</f>
        <v>UAWสระบุรี</v>
      </c>
      <c r="K251" s="64" t="str">
        <f>IFERROR( IF(I251&lt;&gt;"", HLOOKUP(L$2+$A251,Sheet2!BX:NK,2,0),""),"")</f>
        <v>16-30 April 21</v>
      </c>
      <c r="L251" t="str">
        <f>IF(OR(HLOOKUP(L$2+$A251,Sheet2!BX:NK,$B251,0),HLOOKUP(L$2+$A251,Sheet2!BX:NK,$B251,0)&lt;&gt;""),HLOOKUP(L$2+$A251,Sheet2!BX:NK,$B251,0),"")</f>
        <v/>
      </c>
      <c r="M251" t="str">
        <f>IF(OR(HLOOKUP(M$2+$A251,Sheet2!BY:NL,$B251,0),HLOOKUP(M$2+$A251,Sheet2!BY:NL,$B251,0)&lt;&gt;""),HLOOKUP(M$2+$A251,Sheet2!BY:NL,$B251,0),"")</f>
        <v/>
      </c>
      <c r="N251" t="str">
        <f>IF(OR(HLOOKUP(N$2+$A251,Sheet2!BZ:NM,$B251,0),HLOOKUP(N$2+$A251,Sheet2!BZ:NM,$B251,0)&lt;&gt;""),HLOOKUP(N$2+$A251,Sheet2!BZ:NM,$B251,0),"")</f>
        <v/>
      </c>
      <c r="O251" t="str">
        <f>IF(OR(HLOOKUP(O$2+$A251,Sheet2!CA:NN,$B251,0),HLOOKUP(O$2+$A251,Sheet2!CA:NN,$B251,0)&lt;&gt;""),HLOOKUP(O$2+$A251,Sheet2!CA:NN,$B251,0),"")</f>
        <v/>
      </c>
      <c r="P251" t="str">
        <f>IF(OR(HLOOKUP(P$2+$A251,Sheet2!CB:NO,$B251,0),HLOOKUP(P$2+$A251,Sheet2!CB:NO,$B251,0)&lt;&gt;""),HLOOKUP(P$2+$A251,Sheet2!CB:NO,$B251,0),"")</f>
        <v/>
      </c>
      <c r="Q251" t="str">
        <f>IF(OR(HLOOKUP(Q$2+$A251,Sheet2!CC:NO,$B251,0),HLOOKUP(Q$2+$A251,Sheet2!CC:NO,$B251,0)&lt;&gt;""),HLOOKUP(Q$2+$A251,Sheet2!CC:NO,$B251,0),"")</f>
        <v/>
      </c>
    </row>
    <row r="252" spans="1:17" x14ac:dyDescent="0.25">
      <c r="A252" s="64">
        <f t="shared" si="27"/>
        <v>48</v>
      </c>
      <c r="B252" s="64">
        <f t="shared" si="28"/>
        <v>29</v>
      </c>
      <c r="C252" s="64">
        <f t="shared" si="29"/>
        <v>9</v>
      </c>
      <c r="D252" s="64">
        <f t="shared" si="30"/>
        <v>25</v>
      </c>
      <c r="E252" s="64">
        <f t="shared" si="31"/>
        <v>121</v>
      </c>
      <c r="F252" s="64">
        <f t="shared" si="24"/>
        <v>1</v>
      </c>
      <c r="G252" s="64">
        <f t="shared" si="25"/>
        <v>5</v>
      </c>
      <c r="H252" s="64">
        <f t="shared" si="26"/>
        <v>2021</v>
      </c>
      <c r="I252" s="80" t="str">
        <f>IFERROR(VLOOKUP(D252,Sheet2!A:B,2,0),"")</f>
        <v>J19-0784</v>
      </c>
      <c r="J252" s="64" t="str">
        <f>IFERROR(IF(I252&lt;&gt;"",VLOOKUP(I252,Sheet2!B:C,2,0),""),"")</f>
        <v>UAWสระบุรี</v>
      </c>
      <c r="K252" s="64" t="str">
        <f>IFERROR( IF(I252&lt;&gt;"", HLOOKUP(L$2+$A252,Sheet2!BX:NK,2,0),""),"")</f>
        <v>1-15 May 21</v>
      </c>
      <c r="L252" t="str">
        <f>IF(OR(HLOOKUP(L$2+$A252,Sheet2!BX:NK,$B252,0),HLOOKUP(L$2+$A252,Sheet2!BX:NK,$B252,0)&lt;&gt;""),HLOOKUP(L$2+$A252,Sheet2!BX:NK,$B252,0),"")</f>
        <v/>
      </c>
      <c r="M252" t="str">
        <f>IF(OR(HLOOKUP(M$2+$A252,Sheet2!BY:NL,$B252,0),HLOOKUP(M$2+$A252,Sheet2!BY:NL,$B252,0)&lt;&gt;""),HLOOKUP(M$2+$A252,Sheet2!BY:NL,$B252,0),"")</f>
        <v/>
      </c>
      <c r="N252" t="str">
        <f>IF(OR(HLOOKUP(N$2+$A252,Sheet2!BZ:NM,$B252,0),HLOOKUP(N$2+$A252,Sheet2!BZ:NM,$B252,0)&lt;&gt;""),HLOOKUP(N$2+$A252,Sheet2!BZ:NM,$B252,0),"")</f>
        <v/>
      </c>
      <c r="O252" t="str">
        <f>IF(OR(HLOOKUP(O$2+$A252,Sheet2!CA:NN,$B252,0),HLOOKUP(O$2+$A252,Sheet2!CA:NN,$B252,0)&lt;&gt;""),HLOOKUP(O$2+$A252,Sheet2!CA:NN,$B252,0),"")</f>
        <v/>
      </c>
      <c r="P252" t="str">
        <f>IF(OR(HLOOKUP(P$2+$A252,Sheet2!CB:NO,$B252,0),HLOOKUP(P$2+$A252,Sheet2!CB:NO,$B252,0)&lt;&gt;""),HLOOKUP(P$2+$A252,Sheet2!CB:NO,$B252,0),"")</f>
        <v/>
      </c>
      <c r="Q252" t="str">
        <f>IF(OR(HLOOKUP(Q$2+$A252,Sheet2!CC:NO,$B252,0),HLOOKUP(Q$2+$A252,Sheet2!CC:NO,$B252,0)&lt;&gt;""),HLOOKUP(Q$2+$A252,Sheet2!CC:NO,$B252,0),"")</f>
        <v/>
      </c>
    </row>
    <row r="253" spans="1:17" x14ac:dyDescent="0.25">
      <c r="A253" s="64">
        <f t="shared" si="27"/>
        <v>54</v>
      </c>
      <c r="B253" s="64">
        <f t="shared" si="28"/>
        <v>29</v>
      </c>
      <c r="C253" s="64">
        <f t="shared" si="29"/>
        <v>10</v>
      </c>
      <c r="D253" s="64">
        <f t="shared" si="30"/>
        <v>25</v>
      </c>
      <c r="E253" s="64">
        <f t="shared" si="31"/>
        <v>121</v>
      </c>
      <c r="F253" s="64">
        <f t="shared" si="24"/>
        <v>2</v>
      </c>
      <c r="G253" s="64">
        <f t="shared" si="25"/>
        <v>5</v>
      </c>
      <c r="H253" s="64">
        <f t="shared" si="26"/>
        <v>2021</v>
      </c>
      <c r="I253" s="80" t="str">
        <f>IFERROR(VLOOKUP(D253,Sheet2!A:B,2,0),"")</f>
        <v>J19-0784</v>
      </c>
      <c r="J253" s="64" t="str">
        <f>IFERROR(IF(I253&lt;&gt;"",VLOOKUP(I253,Sheet2!B:C,2,0),""),"")</f>
        <v>UAWสระบุรี</v>
      </c>
      <c r="K253" s="64" t="str">
        <f>IFERROR( IF(I253&lt;&gt;"", HLOOKUP(L$2+$A253,Sheet2!BX:NK,2,0),""),"")</f>
        <v>16-31 May 21</v>
      </c>
      <c r="L253" t="str">
        <f>IF(OR(HLOOKUP(L$2+$A253,Sheet2!BX:NK,$B253,0),HLOOKUP(L$2+$A253,Sheet2!BX:NK,$B253,0)&lt;&gt;""),HLOOKUP(L$2+$A253,Sheet2!BX:NK,$B253,0),"")</f>
        <v/>
      </c>
      <c r="M253" t="str">
        <f>IF(OR(HLOOKUP(M$2+$A253,Sheet2!BY:NL,$B253,0),HLOOKUP(M$2+$A253,Sheet2!BY:NL,$B253,0)&lt;&gt;""),HLOOKUP(M$2+$A253,Sheet2!BY:NL,$B253,0),"")</f>
        <v/>
      </c>
      <c r="N253" t="str">
        <f>IF(OR(HLOOKUP(N$2+$A253,Sheet2!BZ:NM,$B253,0),HLOOKUP(N$2+$A253,Sheet2!BZ:NM,$B253,0)&lt;&gt;""),HLOOKUP(N$2+$A253,Sheet2!BZ:NM,$B253,0),"")</f>
        <v/>
      </c>
      <c r="O253" t="str">
        <f>IF(OR(HLOOKUP(O$2+$A253,Sheet2!CA:NN,$B253,0),HLOOKUP(O$2+$A253,Sheet2!CA:NN,$B253,0)&lt;&gt;""),HLOOKUP(O$2+$A253,Sheet2!CA:NN,$B253,0),"")</f>
        <v/>
      </c>
      <c r="P253" t="str">
        <f>IF(OR(HLOOKUP(P$2+$A253,Sheet2!CB:NO,$B253,0),HLOOKUP(P$2+$A253,Sheet2!CB:NO,$B253,0)&lt;&gt;""),HLOOKUP(P$2+$A253,Sheet2!CB:NO,$B253,0),"")</f>
        <v/>
      </c>
      <c r="Q253" t="str">
        <f>IF(OR(HLOOKUP(Q$2+$A253,Sheet2!CC:NO,$B253,0),HLOOKUP(Q$2+$A253,Sheet2!CC:NO,$B253,0)&lt;&gt;""),HLOOKUP(Q$2+$A253,Sheet2!CC:NO,$B253,0),"")</f>
        <v/>
      </c>
    </row>
    <row r="254" spans="1:17" x14ac:dyDescent="0.25">
      <c r="A254" s="64">
        <f t="shared" si="27"/>
        <v>0</v>
      </c>
      <c r="B254" s="64">
        <f t="shared" si="28"/>
        <v>30</v>
      </c>
      <c r="C254" s="64">
        <f t="shared" si="29"/>
        <v>1</v>
      </c>
      <c r="D254" s="64">
        <f t="shared" si="30"/>
        <v>26</v>
      </c>
      <c r="E254" s="64">
        <f t="shared" si="31"/>
        <v>126</v>
      </c>
      <c r="F254" s="64">
        <f t="shared" si="24"/>
        <v>1</v>
      </c>
      <c r="G254" s="64">
        <f t="shared" si="25"/>
        <v>1</v>
      </c>
      <c r="H254" s="64">
        <f t="shared" si="26"/>
        <v>2021</v>
      </c>
      <c r="I254" s="80" t="str">
        <f>IFERROR(VLOOKUP(D254,Sheet2!A:B,2,0),"")</f>
        <v>J19-1342</v>
      </c>
      <c r="J254" s="64" t="str">
        <f>IFERROR(IF(I254&lt;&gt;"",VLOOKUP(I254,Sheet2!B:C,2,0),""),"")</f>
        <v>EO</v>
      </c>
      <c r="K254" s="64" t="str">
        <f>IFERROR( IF(I254&lt;&gt;"", HLOOKUP(L$2+$A254,Sheet2!BX:NK,2,0),""),"")</f>
        <v>1-15 Jan 21</v>
      </c>
      <c r="L254" t="str">
        <f>IF(OR(HLOOKUP(L$2+$A254,Sheet2!BX:NK,$B254,0),HLOOKUP(L$2+$A254,Sheet2!BX:NK,$B254,0)&lt;&gt;""),HLOOKUP(L$2+$A254,Sheet2!BX:NK,$B254,0),"")</f>
        <v/>
      </c>
      <c r="M254" t="str">
        <f>IF(OR(HLOOKUP(M$2+$A254,Sheet2!BY:NL,$B254,0),HLOOKUP(M$2+$A254,Sheet2!BY:NL,$B254,0)&lt;&gt;""),HLOOKUP(M$2+$A254,Sheet2!BY:NL,$B254,0),"")</f>
        <v/>
      </c>
      <c r="N254" t="str">
        <f>IF(OR(HLOOKUP(N$2+$A254,Sheet2!BZ:NM,$B254,0),HLOOKUP(N$2+$A254,Sheet2!BZ:NM,$B254,0)&lt;&gt;""),HLOOKUP(N$2+$A254,Sheet2!BZ:NM,$B254,0),"")</f>
        <v/>
      </c>
      <c r="O254" t="str">
        <f>IF(OR(HLOOKUP(O$2+$A254,Sheet2!CA:NN,$B254,0),HLOOKUP(O$2+$A254,Sheet2!CA:NN,$B254,0)&lt;&gt;""),HLOOKUP(O$2+$A254,Sheet2!CA:NN,$B254,0),"")</f>
        <v/>
      </c>
      <c r="P254" t="str">
        <f>IF(OR(HLOOKUP(P$2+$A254,Sheet2!CB:NO,$B254,0),HLOOKUP(P$2+$A254,Sheet2!CB:NO,$B254,0)&lt;&gt;""),HLOOKUP(P$2+$A254,Sheet2!CB:NO,$B254,0),"")</f>
        <v/>
      </c>
      <c r="Q254" t="str">
        <f>IF(OR(HLOOKUP(Q$2+$A254,Sheet2!CC:NO,$B254,0),HLOOKUP(Q$2+$A254,Sheet2!CC:NO,$B254,0)&lt;&gt;""),HLOOKUP(Q$2+$A254,Sheet2!CC:NO,$B254,0),"")</f>
        <v/>
      </c>
    </row>
    <row r="255" spans="1:17" x14ac:dyDescent="0.25">
      <c r="A255" s="64">
        <f t="shared" si="27"/>
        <v>6</v>
      </c>
      <c r="B255" s="64">
        <f t="shared" si="28"/>
        <v>30</v>
      </c>
      <c r="C255" s="64">
        <f t="shared" si="29"/>
        <v>2</v>
      </c>
      <c r="D255" s="64">
        <f t="shared" si="30"/>
        <v>26</v>
      </c>
      <c r="E255" s="64">
        <f t="shared" si="31"/>
        <v>126</v>
      </c>
      <c r="F255" s="64">
        <f t="shared" si="24"/>
        <v>2</v>
      </c>
      <c r="G255" s="64">
        <f t="shared" si="25"/>
        <v>1</v>
      </c>
      <c r="H255" s="64">
        <f t="shared" si="26"/>
        <v>2021</v>
      </c>
      <c r="I255" s="80" t="str">
        <f>IFERROR(VLOOKUP(D255,Sheet2!A:B,2,0),"")</f>
        <v>J19-1342</v>
      </c>
      <c r="J255" s="64" t="str">
        <f>IFERROR(IF(I255&lt;&gt;"",VLOOKUP(I255,Sheet2!B:C,2,0),""),"")</f>
        <v>EO</v>
      </c>
      <c r="K255" s="64" t="str">
        <f>IFERROR( IF(I255&lt;&gt;"", HLOOKUP(L$2+$A255,Sheet2!BX:NK,2,0),""),"")</f>
        <v>16-31 Jan 21</v>
      </c>
      <c r="L255" t="str">
        <f>IF(OR(HLOOKUP(L$2+$A255,Sheet2!BX:NK,$B255,0),HLOOKUP(L$2+$A255,Sheet2!BX:NK,$B255,0)&lt;&gt;""),HLOOKUP(L$2+$A255,Sheet2!BX:NK,$B255,0),"")</f>
        <v/>
      </c>
      <c r="M255" t="str">
        <f>IF(OR(HLOOKUP(M$2+$A255,Sheet2!BY:NL,$B255,0),HLOOKUP(M$2+$A255,Sheet2!BY:NL,$B255,0)&lt;&gt;""),HLOOKUP(M$2+$A255,Sheet2!BY:NL,$B255,0),"")</f>
        <v/>
      </c>
      <c r="N255" t="str">
        <f>IF(OR(HLOOKUP(N$2+$A255,Sheet2!BZ:NM,$B255,0),HLOOKUP(N$2+$A255,Sheet2!BZ:NM,$B255,0)&lt;&gt;""),HLOOKUP(N$2+$A255,Sheet2!BZ:NM,$B255,0),"")</f>
        <v/>
      </c>
      <c r="O255" t="str">
        <f>IF(OR(HLOOKUP(O$2+$A255,Sheet2!CA:NN,$B255,0),HLOOKUP(O$2+$A255,Sheet2!CA:NN,$B255,0)&lt;&gt;""),HLOOKUP(O$2+$A255,Sheet2!CA:NN,$B255,0),"")</f>
        <v/>
      </c>
      <c r="P255" t="str">
        <f>IF(OR(HLOOKUP(P$2+$A255,Sheet2!CB:NO,$B255,0),HLOOKUP(P$2+$A255,Sheet2!CB:NO,$B255,0)&lt;&gt;""),HLOOKUP(P$2+$A255,Sheet2!CB:NO,$B255,0),"")</f>
        <v/>
      </c>
      <c r="Q255" t="str">
        <f>IF(OR(HLOOKUP(Q$2+$A255,Sheet2!CC:NO,$B255,0),HLOOKUP(Q$2+$A255,Sheet2!CC:NO,$B255,0)&lt;&gt;""),HLOOKUP(Q$2+$A255,Sheet2!CC:NO,$B255,0),"")</f>
        <v/>
      </c>
    </row>
    <row r="256" spans="1:17" x14ac:dyDescent="0.25">
      <c r="A256" s="64">
        <f t="shared" si="27"/>
        <v>12</v>
      </c>
      <c r="B256" s="64">
        <f t="shared" si="28"/>
        <v>30</v>
      </c>
      <c r="C256" s="64">
        <f t="shared" si="29"/>
        <v>3</v>
      </c>
      <c r="D256" s="64">
        <f t="shared" si="30"/>
        <v>26</v>
      </c>
      <c r="E256" s="64">
        <f t="shared" si="31"/>
        <v>126</v>
      </c>
      <c r="F256" s="64">
        <f t="shared" si="24"/>
        <v>1</v>
      </c>
      <c r="G256" s="64">
        <f t="shared" si="25"/>
        <v>2</v>
      </c>
      <c r="H256" s="64">
        <f t="shared" si="26"/>
        <v>2021</v>
      </c>
      <c r="I256" s="80" t="str">
        <f>IFERROR(VLOOKUP(D256,Sheet2!A:B,2,0),"")</f>
        <v>J19-1342</v>
      </c>
      <c r="J256" s="64" t="str">
        <f>IFERROR(IF(I256&lt;&gt;"",VLOOKUP(I256,Sheet2!B:C,2,0),""),"")</f>
        <v>EO</v>
      </c>
      <c r="K256" s="64" t="str">
        <f>IFERROR( IF(I256&lt;&gt;"", HLOOKUP(L$2+$A256,Sheet2!BX:NK,2,0),""),"")</f>
        <v>1-15 Feb 21</v>
      </c>
      <c r="L256" t="str">
        <f>IF(OR(HLOOKUP(L$2+$A256,Sheet2!BX:NK,$B256,0),HLOOKUP(L$2+$A256,Sheet2!BX:NK,$B256,0)&lt;&gt;""),HLOOKUP(L$2+$A256,Sheet2!BX:NK,$B256,0),"")</f>
        <v/>
      </c>
      <c r="M256" t="str">
        <f>IF(OR(HLOOKUP(M$2+$A256,Sheet2!BY:NL,$B256,0),HLOOKUP(M$2+$A256,Sheet2!BY:NL,$B256,0)&lt;&gt;""),HLOOKUP(M$2+$A256,Sheet2!BY:NL,$B256,0),"")</f>
        <v/>
      </c>
      <c r="N256" t="str">
        <f>IF(OR(HLOOKUP(N$2+$A256,Sheet2!BZ:NM,$B256,0),HLOOKUP(N$2+$A256,Sheet2!BZ:NM,$B256,0)&lt;&gt;""),HLOOKUP(N$2+$A256,Sheet2!BZ:NM,$B256,0),"")</f>
        <v/>
      </c>
      <c r="O256" t="str">
        <f>IF(OR(HLOOKUP(O$2+$A256,Sheet2!CA:NN,$B256,0),HLOOKUP(O$2+$A256,Sheet2!CA:NN,$B256,0)&lt;&gt;""),HLOOKUP(O$2+$A256,Sheet2!CA:NN,$B256,0),"")</f>
        <v/>
      </c>
      <c r="P256" t="str">
        <f>IF(OR(HLOOKUP(P$2+$A256,Sheet2!CB:NO,$B256,0),HLOOKUP(P$2+$A256,Sheet2!CB:NO,$B256,0)&lt;&gt;""),HLOOKUP(P$2+$A256,Sheet2!CB:NO,$B256,0),"")</f>
        <v/>
      </c>
      <c r="Q256" t="str">
        <f>IF(OR(HLOOKUP(Q$2+$A256,Sheet2!CC:NO,$B256,0),HLOOKUP(Q$2+$A256,Sheet2!CC:NO,$B256,0)&lt;&gt;""),HLOOKUP(Q$2+$A256,Sheet2!CC:NO,$B256,0),"")</f>
        <v/>
      </c>
    </row>
    <row r="257" spans="1:17" x14ac:dyDescent="0.25">
      <c r="A257" s="64">
        <f t="shared" si="27"/>
        <v>18</v>
      </c>
      <c r="B257" s="64">
        <f t="shared" si="28"/>
        <v>30</v>
      </c>
      <c r="C257" s="64">
        <f t="shared" si="29"/>
        <v>4</v>
      </c>
      <c r="D257" s="64">
        <f t="shared" si="30"/>
        <v>26</v>
      </c>
      <c r="E257" s="64">
        <f t="shared" si="31"/>
        <v>126</v>
      </c>
      <c r="F257" s="64">
        <f t="shared" si="24"/>
        <v>2</v>
      </c>
      <c r="G257" s="64">
        <f t="shared" si="25"/>
        <v>2</v>
      </c>
      <c r="H257" s="64">
        <f t="shared" si="26"/>
        <v>2021</v>
      </c>
      <c r="I257" s="80" t="str">
        <f>IFERROR(VLOOKUP(D257,Sheet2!A:B,2,0),"")</f>
        <v>J19-1342</v>
      </c>
      <c r="J257" s="64" t="str">
        <f>IFERROR(IF(I257&lt;&gt;"",VLOOKUP(I257,Sheet2!B:C,2,0),""),"")</f>
        <v>EO</v>
      </c>
      <c r="K257" s="64" t="str">
        <f>IFERROR( IF(I257&lt;&gt;"", HLOOKUP(L$2+$A257,Sheet2!BX:NK,2,0),""),"")</f>
        <v>16-28 Feb 21</v>
      </c>
      <c r="L257" t="str">
        <f>IF(OR(HLOOKUP(L$2+$A257,Sheet2!BX:NK,$B257,0),HLOOKUP(L$2+$A257,Sheet2!BX:NK,$B257,0)&lt;&gt;""),HLOOKUP(L$2+$A257,Sheet2!BX:NK,$B257,0),"")</f>
        <v/>
      </c>
      <c r="M257" t="str">
        <f>IF(OR(HLOOKUP(M$2+$A257,Sheet2!BY:NL,$B257,0),HLOOKUP(M$2+$A257,Sheet2!BY:NL,$B257,0)&lt;&gt;""),HLOOKUP(M$2+$A257,Sheet2!BY:NL,$B257,0),"")</f>
        <v/>
      </c>
      <c r="N257" t="str">
        <f>IF(OR(HLOOKUP(N$2+$A257,Sheet2!BZ:NM,$B257,0),HLOOKUP(N$2+$A257,Sheet2!BZ:NM,$B257,0)&lt;&gt;""),HLOOKUP(N$2+$A257,Sheet2!BZ:NM,$B257,0),"")</f>
        <v/>
      </c>
      <c r="O257" t="str">
        <f>IF(OR(HLOOKUP(O$2+$A257,Sheet2!CA:NN,$B257,0),HLOOKUP(O$2+$A257,Sheet2!CA:NN,$B257,0)&lt;&gt;""),HLOOKUP(O$2+$A257,Sheet2!CA:NN,$B257,0),"")</f>
        <v/>
      </c>
      <c r="P257" t="str">
        <f>IF(OR(HLOOKUP(P$2+$A257,Sheet2!CB:NO,$B257,0),HLOOKUP(P$2+$A257,Sheet2!CB:NO,$B257,0)&lt;&gt;""),HLOOKUP(P$2+$A257,Sheet2!CB:NO,$B257,0),"")</f>
        <v/>
      </c>
      <c r="Q257" t="str">
        <f>IF(OR(HLOOKUP(Q$2+$A257,Sheet2!CC:NO,$B257,0),HLOOKUP(Q$2+$A257,Sheet2!CC:NO,$B257,0)&lt;&gt;""),HLOOKUP(Q$2+$A257,Sheet2!CC:NO,$B257,0),"")</f>
        <v/>
      </c>
    </row>
    <row r="258" spans="1:17" x14ac:dyDescent="0.25">
      <c r="A258" s="64">
        <f t="shared" si="27"/>
        <v>24</v>
      </c>
      <c r="B258" s="64">
        <f t="shared" si="28"/>
        <v>30</v>
      </c>
      <c r="C258" s="64">
        <f t="shared" si="29"/>
        <v>5</v>
      </c>
      <c r="D258" s="64">
        <f t="shared" si="30"/>
        <v>26</v>
      </c>
      <c r="E258" s="64">
        <f t="shared" si="31"/>
        <v>126</v>
      </c>
      <c r="F258" s="64">
        <f t="shared" si="24"/>
        <v>1</v>
      </c>
      <c r="G258" s="64">
        <f t="shared" si="25"/>
        <v>3</v>
      </c>
      <c r="H258" s="64">
        <f t="shared" si="26"/>
        <v>2021</v>
      </c>
      <c r="I258" s="80" t="str">
        <f>IFERROR(VLOOKUP(D258,Sheet2!A:B,2,0),"")</f>
        <v>J19-1342</v>
      </c>
      <c r="J258" s="64" t="str">
        <f>IFERROR(IF(I258&lt;&gt;"",VLOOKUP(I258,Sheet2!B:C,2,0),""),"")</f>
        <v>EO</v>
      </c>
      <c r="K258" s="64" t="str">
        <f>IFERROR( IF(I258&lt;&gt;"", HLOOKUP(L$2+$A258,Sheet2!BX:NK,2,0),""),"")</f>
        <v>1-15 Mar 2021</v>
      </c>
      <c r="L258" t="str">
        <f>IF(OR(HLOOKUP(L$2+$A258,Sheet2!BX:NK,$B258,0),HLOOKUP(L$2+$A258,Sheet2!BX:NK,$B258,0)&lt;&gt;""),HLOOKUP(L$2+$A258,Sheet2!BX:NK,$B258,0),"")</f>
        <v/>
      </c>
      <c r="M258" t="str">
        <f>IF(OR(HLOOKUP(M$2+$A258,Sheet2!BY:NL,$B258,0),HLOOKUP(M$2+$A258,Sheet2!BY:NL,$B258,0)&lt;&gt;""),HLOOKUP(M$2+$A258,Sheet2!BY:NL,$B258,0),"")</f>
        <v/>
      </c>
      <c r="N258" t="str">
        <f>IF(OR(HLOOKUP(N$2+$A258,Sheet2!BZ:NM,$B258,0),HLOOKUP(N$2+$A258,Sheet2!BZ:NM,$B258,0)&lt;&gt;""),HLOOKUP(N$2+$A258,Sheet2!BZ:NM,$B258,0),"")</f>
        <v/>
      </c>
      <c r="O258" t="str">
        <f>IF(OR(HLOOKUP(O$2+$A258,Sheet2!CA:NN,$B258,0),HLOOKUP(O$2+$A258,Sheet2!CA:NN,$B258,0)&lt;&gt;""),HLOOKUP(O$2+$A258,Sheet2!CA:NN,$B258,0),"")</f>
        <v/>
      </c>
      <c r="P258" t="str">
        <f>IF(OR(HLOOKUP(P$2+$A258,Sheet2!CB:NO,$B258,0),HLOOKUP(P$2+$A258,Sheet2!CB:NO,$B258,0)&lt;&gt;""),HLOOKUP(P$2+$A258,Sheet2!CB:NO,$B258,0),"")</f>
        <v/>
      </c>
      <c r="Q258" t="str">
        <f>IF(OR(HLOOKUP(Q$2+$A258,Sheet2!CC:NO,$B258,0),HLOOKUP(Q$2+$A258,Sheet2!CC:NO,$B258,0)&lt;&gt;""),HLOOKUP(Q$2+$A258,Sheet2!CC:NO,$B258,0),"")</f>
        <v/>
      </c>
    </row>
    <row r="259" spans="1:17" x14ac:dyDescent="0.25">
      <c r="A259" s="64">
        <f t="shared" si="27"/>
        <v>30</v>
      </c>
      <c r="B259" s="64">
        <f t="shared" si="28"/>
        <v>30</v>
      </c>
      <c r="C259" s="64">
        <f t="shared" si="29"/>
        <v>6</v>
      </c>
      <c r="D259" s="64">
        <f t="shared" si="30"/>
        <v>26</v>
      </c>
      <c r="E259" s="64">
        <f t="shared" si="31"/>
        <v>126</v>
      </c>
      <c r="F259" s="64">
        <f t="shared" si="24"/>
        <v>2</v>
      </c>
      <c r="G259" s="64">
        <f t="shared" si="25"/>
        <v>3</v>
      </c>
      <c r="H259" s="64">
        <f t="shared" si="26"/>
        <v>2021</v>
      </c>
      <c r="I259" s="80" t="str">
        <f>IFERROR(VLOOKUP(D259,Sheet2!A:B,2,0),"")</f>
        <v>J19-1342</v>
      </c>
      <c r="J259" s="64" t="str">
        <f>IFERROR(IF(I259&lt;&gt;"",VLOOKUP(I259,Sheet2!B:C,2,0),""),"")</f>
        <v>EO</v>
      </c>
      <c r="K259" s="64" t="str">
        <f>IFERROR( IF(I259&lt;&gt;"", HLOOKUP(L$2+$A259,Sheet2!BX:NK,2,0),""),"")</f>
        <v>16-31 Mar 21</v>
      </c>
      <c r="L259" t="str">
        <f>IF(OR(HLOOKUP(L$2+$A259,Sheet2!BX:NK,$B259,0),HLOOKUP(L$2+$A259,Sheet2!BX:NK,$B259,0)&lt;&gt;""),HLOOKUP(L$2+$A259,Sheet2!BX:NK,$B259,0),"")</f>
        <v/>
      </c>
      <c r="M259" t="str">
        <f>IF(OR(HLOOKUP(M$2+$A259,Sheet2!BY:NL,$B259,0),HLOOKUP(M$2+$A259,Sheet2!BY:NL,$B259,0)&lt;&gt;""),HLOOKUP(M$2+$A259,Sheet2!BY:NL,$B259,0),"")</f>
        <v/>
      </c>
      <c r="N259" t="str">
        <f>IF(OR(HLOOKUP(N$2+$A259,Sheet2!BZ:NM,$B259,0),HLOOKUP(N$2+$A259,Sheet2!BZ:NM,$B259,0)&lt;&gt;""),HLOOKUP(N$2+$A259,Sheet2!BZ:NM,$B259,0),"")</f>
        <v/>
      </c>
      <c r="O259" t="str">
        <f>IF(OR(HLOOKUP(O$2+$A259,Sheet2!CA:NN,$B259,0),HLOOKUP(O$2+$A259,Sheet2!CA:NN,$B259,0)&lt;&gt;""),HLOOKUP(O$2+$A259,Sheet2!CA:NN,$B259,0),"")</f>
        <v/>
      </c>
      <c r="P259" t="str">
        <f>IF(OR(HLOOKUP(P$2+$A259,Sheet2!CB:NO,$B259,0),HLOOKUP(P$2+$A259,Sheet2!CB:NO,$B259,0)&lt;&gt;""),HLOOKUP(P$2+$A259,Sheet2!CB:NO,$B259,0),"")</f>
        <v/>
      </c>
      <c r="Q259" t="str">
        <f>IF(OR(HLOOKUP(Q$2+$A259,Sheet2!CC:NO,$B259,0),HLOOKUP(Q$2+$A259,Sheet2!CC:NO,$B259,0)&lt;&gt;""),HLOOKUP(Q$2+$A259,Sheet2!CC:NO,$B259,0),"")</f>
        <v/>
      </c>
    </row>
    <row r="260" spans="1:17" x14ac:dyDescent="0.25">
      <c r="A260" s="64">
        <f t="shared" si="27"/>
        <v>36</v>
      </c>
      <c r="B260" s="64">
        <f t="shared" si="28"/>
        <v>30</v>
      </c>
      <c r="C260" s="64">
        <f t="shared" si="29"/>
        <v>7</v>
      </c>
      <c r="D260" s="64">
        <f t="shared" si="30"/>
        <v>26</v>
      </c>
      <c r="E260" s="64">
        <f t="shared" si="31"/>
        <v>126</v>
      </c>
      <c r="F260" s="64">
        <f t="shared" si="24"/>
        <v>1</v>
      </c>
      <c r="G260" s="64">
        <f t="shared" si="25"/>
        <v>4</v>
      </c>
      <c r="H260" s="64">
        <f t="shared" si="26"/>
        <v>2021</v>
      </c>
      <c r="I260" s="80" t="str">
        <f>IFERROR(VLOOKUP(D260,Sheet2!A:B,2,0),"")</f>
        <v>J19-1342</v>
      </c>
      <c r="J260" s="64" t="str">
        <f>IFERROR(IF(I260&lt;&gt;"",VLOOKUP(I260,Sheet2!B:C,2,0),""),"")</f>
        <v>EO</v>
      </c>
      <c r="K260" s="64" t="str">
        <f>IFERROR( IF(I260&lt;&gt;"", HLOOKUP(L$2+$A260,Sheet2!BX:NK,2,0),""),"")</f>
        <v>1-15 April 21</v>
      </c>
      <c r="L260" t="str">
        <f>IF(OR(HLOOKUP(L$2+$A260,Sheet2!BX:NK,$B260,0),HLOOKUP(L$2+$A260,Sheet2!BX:NK,$B260,0)&lt;&gt;""),HLOOKUP(L$2+$A260,Sheet2!BX:NK,$B260,0),"")</f>
        <v/>
      </c>
      <c r="M260" t="str">
        <f>IF(OR(HLOOKUP(M$2+$A260,Sheet2!BY:NL,$B260,0),HLOOKUP(M$2+$A260,Sheet2!BY:NL,$B260,0)&lt;&gt;""),HLOOKUP(M$2+$A260,Sheet2!BY:NL,$B260,0),"")</f>
        <v/>
      </c>
      <c r="N260" t="str">
        <f>IF(OR(HLOOKUP(N$2+$A260,Sheet2!BZ:NM,$B260,0),HLOOKUP(N$2+$A260,Sheet2!BZ:NM,$B260,0)&lt;&gt;""),HLOOKUP(N$2+$A260,Sheet2!BZ:NM,$B260,0),"")</f>
        <v/>
      </c>
      <c r="O260" t="str">
        <f>IF(OR(HLOOKUP(O$2+$A260,Sheet2!CA:NN,$B260,0),HLOOKUP(O$2+$A260,Sheet2!CA:NN,$B260,0)&lt;&gt;""),HLOOKUP(O$2+$A260,Sheet2!CA:NN,$B260,0),"")</f>
        <v/>
      </c>
      <c r="P260" t="str">
        <f>IF(OR(HLOOKUP(P$2+$A260,Sheet2!CB:NO,$B260,0),HLOOKUP(P$2+$A260,Sheet2!CB:NO,$B260,0)&lt;&gt;""),HLOOKUP(P$2+$A260,Sheet2!CB:NO,$B260,0),"")</f>
        <v/>
      </c>
      <c r="Q260" t="str">
        <f>IF(OR(HLOOKUP(Q$2+$A260,Sheet2!CC:NO,$B260,0),HLOOKUP(Q$2+$A260,Sheet2!CC:NO,$B260,0)&lt;&gt;""),HLOOKUP(Q$2+$A260,Sheet2!CC:NO,$B260,0),"")</f>
        <v/>
      </c>
    </row>
    <row r="261" spans="1:17" x14ac:dyDescent="0.25">
      <c r="A261" s="64">
        <f t="shared" si="27"/>
        <v>42</v>
      </c>
      <c r="B261" s="64">
        <f t="shared" si="28"/>
        <v>30</v>
      </c>
      <c r="C261" s="64">
        <f t="shared" si="29"/>
        <v>8</v>
      </c>
      <c r="D261" s="64">
        <f t="shared" si="30"/>
        <v>26</v>
      </c>
      <c r="E261" s="64">
        <f t="shared" si="31"/>
        <v>126</v>
      </c>
      <c r="F261" s="64">
        <f t="shared" ref="F261:F324" si="32">IFERROR(IF(I261&lt;&gt;"",IF(LEFT(K261,2)="1-",1,2),""),"")</f>
        <v>2</v>
      </c>
      <c r="G261" s="64">
        <f t="shared" ref="G261:G324" si="33">IFERROR(IF(I261&lt;&gt;"",MONTH( RIGHT(K261,LEN(K261)-FIND("-",K261))),""),"")</f>
        <v>4</v>
      </c>
      <c r="H261" s="64">
        <f t="shared" ref="H261:H324" si="34">IFERROR(IF(I261&lt;&gt;"",YEAR( RIGHT(K261,LEN(K261)-FIND("-",K261))),""),"")</f>
        <v>2021</v>
      </c>
      <c r="I261" s="80" t="str">
        <f>IFERROR(VLOOKUP(D261,Sheet2!A:B,2,0),"")</f>
        <v>J19-1342</v>
      </c>
      <c r="J261" s="64" t="str">
        <f>IFERROR(IF(I261&lt;&gt;"",VLOOKUP(I261,Sheet2!B:C,2,0),""),"")</f>
        <v>EO</v>
      </c>
      <c r="K261" s="64" t="str">
        <f>IFERROR( IF(I261&lt;&gt;"", HLOOKUP(L$2+$A261,Sheet2!BX:NK,2,0),""),"")</f>
        <v>16-30 April 21</v>
      </c>
      <c r="L261" t="str">
        <f>IF(OR(HLOOKUP(L$2+$A261,Sheet2!BX:NK,$B261,0),HLOOKUP(L$2+$A261,Sheet2!BX:NK,$B261,0)&lt;&gt;""),HLOOKUP(L$2+$A261,Sheet2!BX:NK,$B261,0),"")</f>
        <v/>
      </c>
      <c r="M261" t="str">
        <f>IF(OR(HLOOKUP(M$2+$A261,Sheet2!BY:NL,$B261,0),HLOOKUP(M$2+$A261,Sheet2!BY:NL,$B261,0)&lt;&gt;""),HLOOKUP(M$2+$A261,Sheet2!BY:NL,$B261,0),"")</f>
        <v/>
      </c>
      <c r="N261" t="str">
        <f>IF(OR(HLOOKUP(N$2+$A261,Sheet2!BZ:NM,$B261,0),HLOOKUP(N$2+$A261,Sheet2!BZ:NM,$B261,0)&lt;&gt;""),HLOOKUP(N$2+$A261,Sheet2!BZ:NM,$B261,0),"")</f>
        <v/>
      </c>
      <c r="O261" t="str">
        <f>IF(OR(HLOOKUP(O$2+$A261,Sheet2!CA:NN,$B261,0),HLOOKUP(O$2+$A261,Sheet2!CA:NN,$B261,0)&lt;&gt;""),HLOOKUP(O$2+$A261,Sheet2!CA:NN,$B261,0),"")</f>
        <v/>
      </c>
      <c r="P261" t="str">
        <f>IF(OR(HLOOKUP(P$2+$A261,Sheet2!CB:NO,$B261,0),HLOOKUP(P$2+$A261,Sheet2!CB:NO,$B261,0)&lt;&gt;""),HLOOKUP(P$2+$A261,Sheet2!CB:NO,$B261,0),"")</f>
        <v/>
      </c>
      <c r="Q261" t="str">
        <f>IF(OR(HLOOKUP(Q$2+$A261,Sheet2!CC:NO,$B261,0),HLOOKUP(Q$2+$A261,Sheet2!CC:NO,$B261,0)&lt;&gt;""),HLOOKUP(Q$2+$A261,Sheet2!CC:NO,$B261,0),"")</f>
        <v/>
      </c>
    </row>
    <row r="262" spans="1:17" x14ac:dyDescent="0.25">
      <c r="A262" s="64">
        <f t="shared" ref="A262:A325" si="35">IF(C262&lt;&gt;1,A261+6,0)</f>
        <v>48</v>
      </c>
      <c r="B262" s="64">
        <f t="shared" ref="B262:B325" si="36">IF(C262&lt;&gt;1,B261,B261+1)</f>
        <v>30</v>
      </c>
      <c r="C262" s="64">
        <f t="shared" ref="C262:C325" si="37">IF($C$3-C261=0,1,C261+1)</f>
        <v>9</v>
      </c>
      <c r="D262" s="64">
        <f t="shared" ref="D262:D325" si="38">IF(C262=1,D261+1,D261)</f>
        <v>26</v>
      </c>
      <c r="E262" s="64">
        <f t="shared" ref="E262:E325" si="39">IF(D262&lt;&gt;D261,E261+5,E261)</f>
        <v>126</v>
      </c>
      <c r="F262" s="64">
        <f t="shared" si="32"/>
        <v>1</v>
      </c>
      <c r="G262" s="64">
        <f t="shared" si="33"/>
        <v>5</v>
      </c>
      <c r="H262" s="64">
        <f t="shared" si="34"/>
        <v>2021</v>
      </c>
      <c r="I262" s="80" t="str">
        <f>IFERROR(VLOOKUP(D262,Sheet2!A:B,2,0),"")</f>
        <v>J19-1342</v>
      </c>
      <c r="J262" s="64" t="str">
        <f>IFERROR(IF(I262&lt;&gt;"",VLOOKUP(I262,Sheet2!B:C,2,0),""),"")</f>
        <v>EO</v>
      </c>
      <c r="K262" s="64" t="str">
        <f>IFERROR( IF(I262&lt;&gt;"", HLOOKUP(L$2+$A262,Sheet2!BX:NK,2,0),""),"")</f>
        <v>1-15 May 21</v>
      </c>
      <c r="L262" t="str">
        <f>IF(OR(HLOOKUP(L$2+$A262,Sheet2!BX:NK,$B262,0),HLOOKUP(L$2+$A262,Sheet2!BX:NK,$B262,0)&lt;&gt;""),HLOOKUP(L$2+$A262,Sheet2!BX:NK,$B262,0),"")</f>
        <v/>
      </c>
      <c r="M262" t="str">
        <f>IF(OR(HLOOKUP(M$2+$A262,Sheet2!BY:NL,$B262,0),HLOOKUP(M$2+$A262,Sheet2!BY:NL,$B262,0)&lt;&gt;""),HLOOKUP(M$2+$A262,Sheet2!BY:NL,$B262,0),"")</f>
        <v/>
      </c>
      <c r="N262" t="str">
        <f>IF(OR(HLOOKUP(N$2+$A262,Sheet2!BZ:NM,$B262,0),HLOOKUP(N$2+$A262,Sheet2!BZ:NM,$B262,0)&lt;&gt;""),HLOOKUP(N$2+$A262,Sheet2!BZ:NM,$B262,0),"")</f>
        <v/>
      </c>
      <c r="O262" t="str">
        <f>IF(OR(HLOOKUP(O$2+$A262,Sheet2!CA:NN,$B262,0),HLOOKUP(O$2+$A262,Sheet2!CA:NN,$B262,0)&lt;&gt;""),HLOOKUP(O$2+$A262,Sheet2!CA:NN,$B262,0),"")</f>
        <v/>
      </c>
      <c r="P262" t="str">
        <f>IF(OR(HLOOKUP(P$2+$A262,Sheet2!CB:NO,$B262,0),HLOOKUP(P$2+$A262,Sheet2!CB:NO,$B262,0)&lt;&gt;""),HLOOKUP(P$2+$A262,Sheet2!CB:NO,$B262,0),"")</f>
        <v/>
      </c>
      <c r="Q262" t="str">
        <f>IF(OR(HLOOKUP(Q$2+$A262,Sheet2!CC:NO,$B262,0),HLOOKUP(Q$2+$A262,Sheet2!CC:NO,$B262,0)&lt;&gt;""),HLOOKUP(Q$2+$A262,Sheet2!CC:NO,$B262,0),"")</f>
        <v/>
      </c>
    </row>
    <row r="263" spans="1:17" x14ac:dyDescent="0.25">
      <c r="A263" s="64">
        <f t="shared" si="35"/>
        <v>54</v>
      </c>
      <c r="B263" s="64">
        <f t="shared" si="36"/>
        <v>30</v>
      </c>
      <c r="C263" s="64">
        <f t="shared" si="37"/>
        <v>10</v>
      </c>
      <c r="D263" s="64">
        <f t="shared" si="38"/>
        <v>26</v>
      </c>
      <c r="E263" s="64">
        <f t="shared" si="39"/>
        <v>126</v>
      </c>
      <c r="F263" s="64">
        <f t="shared" si="32"/>
        <v>2</v>
      </c>
      <c r="G263" s="64">
        <f t="shared" si="33"/>
        <v>5</v>
      </c>
      <c r="H263" s="64">
        <f t="shared" si="34"/>
        <v>2021</v>
      </c>
      <c r="I263" s="80" t="str">
        <f>IFERROR(VLOOKUP(D263,Sheet2!A:B,2,0),"")</f>
        <v>J19-1342</v>
      </c>
      <c r="J263" s="64" t="str">
        <f>IFERROR(IF(I263&lt;&gt;"",VLOOKUP(I263,Sheet2!B:C,2,0),""),"")</f>
        <v>EO</v>
      </c>
      <c r="K263" s="64" t="str">
        <f>IFERROR( IF(I263&lt;&gt;"", HLOOKUP(L$2+$A263,Sheet2!BX:NK,2,0),""),"")</f>
        <v>16-31 May 21</v>
      </c>
      <c r="L263" t="str">
        <f>IF(OR(HLOOKUP(L$2+$A263,Sheet2!BX:NK,$B263,0),HLOOKUP(L$2+$A263,Sheet2!BX:NK,$B263,0)&lt;&gt;""),HLOOKUP(L$2+$A263,Sheet2!BX:NK,$B263,0),"")</f>
        <v/>
      </c>
      <c r="M263" t="str">
        <f>IF(OR(HLOOKUP(M$2+$A263,Sheet2!BY:NL,$B263,0),HLOOKUP(M$2+$A263,Sheet2!BY:NL,$B263,0)&lt;&gt;""),HLOOKUP(M$2+$A263,Sheet2!BY:NL,$B263,0),"")</f>
        <v/>
      </c>
      <c r="N263" t="str">
        <f>IF(OR(HLOOKUP(N$2+$A263,Sheet2!BZ:NM,$B263,0),HLOOKUP(N$2+$A263,Sheet2!BZ:NM,$B263,0)&lt;&gt;""),HLOOKUP(N$2+$A263,Sheet2!BZ:NM,$B263,0),"")</f>
        <v/>
      </c>
      <c r="O263" t="str">
        <f>IF(OR(HLOOKUP(O$2+$A263,Sheet2!CA:NN,$B263,0),HLOOKUP(O$2+$A263,Sheet2!CA:NN,$B263,0)&lt;&gt;""),HLOOKUP(O$2+$A263,Sheet2!CA:NN,$B263,0),"")</f>
        <v/>
      </c>
      <c r="P263" t="str">
        <f>IF(OR(HLOOKUP(P$2+$A263,Sheet2!CB:NO,$B263,0),HLOOKUP(P$2+$A263,Sheet2!CB:NO,$B263,0)&lt;&gt;""),HLOOKUP(P$2+$A263,Sheet2!CB:NO,$B263,0),"")</f>
        <v/>
      </c>
      <c r="Q263" t="str">
        <f>IF(OR(HLOOKUP(Q$2+$A263,Sheet2!CC:NO,$B263,0),HLOOKUP(Q$2+$A263,Sheet2!CC:NO,$B263,0)&lt;&gt;""),HLOOKUP(Q$2+$A263,Sheet2!CC:NO,$B263,0),"")</f>
        <v/>
      </c>
    </row>
    <row r="264" spans="1:17" x14ac:dyDescent="0.25">
      <c r="A264" s="64">
        <f t="shared" si="35"/>
        <v>0</v>
      </c>
      <c r="B264" s="64">
        <f t="shared" si="36"/>
        <v>31</v>
      </c>
      <c r="C264" s="64">
        <f t="shared" si="37"/>
        <v>1</v>
      </c>
      <c r="D264" s="64">
        <f t="shared" si="38"/>
        <v>27</v>
      </c>
      <c r="E264" s="64">
        <f t="shared" si="39"/>
        <v>131</v>
      </c>
      <c r="F264" s="64">
        <f t="shared" si="32"/>
        <v>1</v>
      </c>
      <c r="G264" s="64">
        <f t="shared" si="33"/>
        <v>1</v>
      </c>
      <c r="H264" s="64">
        <f t="shared" si="34"/>
        <v>2021</v>
      </c>
      <c r="I264" s="80" t="str">
        <f>IFERROR(VLOOKUP(D264,Sheet2!A:B,2,0),"")</f>
        <v>J18-1067</v>
      </c>
      <c r="J264" s="64" t="str">
        <f>IFERROR(IF(I264&lt;&gt;"",VLOOKUP(I264,Sheet2!B:C,2,0),""),"")</f>
        <v>IRPC</v>
      </c>
      <c r="K264" s="64" t="str">
        <f>IFERROR( IF(I264&lt;&gt;"", HLOOKUP(L$2+$A264,Sheet2!BX:NK,2,0),""),"")</f>
        <v>1-15 Jan 21</v>
      </c>
      <c r="L264" t="str">
        <f>IF(OR(HLOOKUP(L$2+$A264,Sheet2!BX:NK,$B264,0),HLOOKUP(L$2+$A264,Sheet2!BX:NK,$B264,0)&lt;&gt;""),HLOOKUP(L$2+$A264,Sheet2!BX:NK,$B264,0),"")</f>
        <v/>
      </c>
      <c r="M264" t="str">
        <f>IF(OR(HLOOKUP(M$2+$A264,Sheet2!BY:NL,$B264,0),HLOOKUP(M$2+$A264,Sheet2!BY:NL,$B264,0)&lt;&gt;""),HLOOKUP(M$2+$A264,Sheet2!BY:NL,$B264,0),"")</f>
        <v/>
      </c>
      <c r="N264" t="str">
        <f>IF(OR(HLOOKUP(N$2+$A264,Sheet2!BZ:NM,$B264,0),HLOOKUP(N$2+$A264,Sheet2!BZ:NM,$B264,0)&lt;&gt;""),HLOOKUP(N$2+$A264,Sheet2!BZ:NM,$B264,0),"")</f>
        <v/>
      </c>
      <c r="O264" t="str">
        <f>IF(OR(HLOOKUP(O$2+$A264,Sheet2!CA:NN,$B264,0),HLOOKUP(O$2+$A264,Sheet2!CA:NN,$B264,0)&lt;&gt;""),HLOOKUP(O$2+$A264,Sheet2!CA:NN,$B264,0),"")</f>
        <v/>
      </c>
      <c r="P264" t="str">
        <f>IF(OR(HLOOKUP(P$2+$A264,Sheet2!CB:NO,$B264,0),HLOOKUP(P$2+$A264,Sheet2!CB:NO,$B264,0)&lt;&gt;""),HLOOKUP(P$2+$A264,Sheet2!CB:NO,$B264,0),"")</f>
        <v/>
      </c>
      <c r="Q264" t="str">
        <f>IF(OR(HLOOKUP(Q$2+$A264,Sheet2!CC:NO,$B264,0),HLOOKUP(Q$2+$A264,Sheet2!CC:NO,$B264,0)&lt;&gt;""),HLOOKUP(Q$2+$A264,Sheet2!CC:NO,$B264,0),"")</f>
        <v/>
      </c>
    </row>
    <row r="265" spans="1:17" x14ac:dyDescent="0.25">
      <c r="A265" s="64">
        <f t="shared" si="35"/>
        <v>6</v>
      </c>
      <c r="B265" s="64">
        <f t="shared" si="36"/>
        <v>31</v>
      </c>
      <c r="C265" s="64">
        <f t="shared" si="37"/>
        <v>2</v>
      </c>
      <c r="D265" s="64">
        <f t="shared" si="38"/>
        <v>27</v>
      </c>
      <c r="E265" s="64">
        <f t="shared" si="39"/>
        <v>131</v>
      </c>
      <c r="F265" s="64">
        <f t="shared" si="32"/>
        <v>2</v>
      </c>
      <c r="G265" s="64">
        <f t="shared" si="33"/>
        <v>1</v>
      </c>
      <c r="H265" s="64">
        <f t="shared" si="34"/>
        <v>2021</v>
      </c>
      <c r="I265" s="80" t="str">
        <f>IFERROR(VLOOKUP(D265,Sheet2!A:B,2,0),"")</f>
        <v>J18-1067</v>
      </c>
      <c r="J265" s="64" t="str">
        <f>IFERROR(IF(I265&lt;&gt;"",VLOOKUP(I265,Sheet2!B:C,2,0),""),"")</f>
        <v>IRPC</v>
      </c>
      <c r="K265" s="64" t="str">
        <f>IFERROR( IF(I265&lt;&gt;"", HLOOKUP(L$2+$A265,Sheet2!BX:NK,2,0),""),"")</f>
        <v>16-31 Jan 21</v>
      </c>
      <c r="L265" t="str">
        <f>IF(OR(HLOOKUP(L$2+$A265,Sheet2!BX:NK,$B265,0),HLOOKUP(L$2+$A265,Sheet2!BX:NK,$B265,0)&lt;&gt;""),HLOOKUP(L$2+$A265,Sheet2!BX:NK,$B265,0),"")</f>
        <v/>
      </c>
      <c r="M265" t="str">
        <f>IF(OR(HLOOKUP(M$2+$A265,Sheet2!BY:NL,$B265,0),HLOOKUP(M$2+$A265,Sheet2!BY:NL,$B265,0)&lt;&gt;""),HLOOKUP(M$2+$A265,Sheet2!BY:NL,$B265,0),"")</f>
        <v/>
      </c>
      <c r="N265" t="str">
        <f>IF(OR(HLOOKUP(N$2+$A265,Sheet2!BZ:NM,$B265,0),HLOOKUP(N$2+$A265,Sheet2!BZ:NM,$B265,0)&lt;&gt;""),HLOOKUP(N$2+$A265,Sheet2!BZ:NM,$B265,0),"")</f>
        <v/>
      </c>
      <c r="O265" t="str">
        <f>IF(OR(HLOOKUP(O$2+$A265,Sheet2!CA:NN,$B265,0),HLOOKUP(O$2+$A265,Sheet2!CA:NN,$B265,0)&lt;&gt;""),HLOOKUP(O$2+$A265,Sheet2!CA:NN,$B265,0),"")</f>
        <v/>
      </c>
      <c r="P265" t="str">
        <f>IF(OR(HLOOKUP(P$2+$A265,Sheet2!CB:NO,$B265,0),HLOOKUP(P$2+$A265,Sheet2!CB:NO,$B265,0)&lt;&gt;""),HLOOKUP(P$2+$A265,Sheet2!CB:NO,$B265,0),"")</f>
        <v/>
      </c>
      <c r="Q265" t="str">
        <f>IF(OR(HLOOKUP(Q$2+$A265,Sheet2!CC:NO,$B265,0),HLOOKUP(Q$2+$A265,Sheet2!CC:NO,$B265,0)&lt;&gt;""),HLOOKUP(Q$2+$A265,Sheet2!CC:NO,$B265,0),"")</f>
        <v/>
      </c>
    </row>
    <row r="266" spans="1:17" x14ac:dyDescent="0.25">
      <c r="A266" s="64">
        <f t="shared" si="35"/>
        <v>12</v>
      </c>
      <c r="B266" s="64">
        <f t="shared" si="36"/>
        <v>31</v>
      </c>
      <c r="C266" s="64">
        <f t="shared" si="37"/>
        <v>3</v>
      </c>
      <c r="D266" s="64">
        <f t="shared" si="38"/>
        <v>27</v>
      </c>
      <c r="E266" s="64">
        <f t="shared" si="39"/>
        <v>131</v>
      </c>
      <c r="F266" s="64">
        <f t="shared" si="32"/>
        <v>1</v>
      </c>
      <c r="G266" s="64">
        <f t="shared" si="33"/>
        <v>2</v>
      </c>
      <c r="H266" s="64">
        <f t="shared" si="34"/>
        <v>2021</v>
      </c>
      <c r="I266" s="80" t="str">
        <f>IFERROR(VLOOKUP(D266,Sheet2!A:B,2,0),"")</f>
        <v>J18-1067</v>
      </c>
      <c r="J266" s="64" t="str">
        <f>IFERROR(IF(I266&lt;&gt;"",VLOOKUP(I266,Sheet2!B:C,2,0),""),"")</f>
        <v>IRPC</v>
      </c>
      <c r="K266" s="64" t="str">
        <f>IFERROR( IF(I266&lt;&gt;"", HLOOKUP(L$2+$A266,Sheet2!BX:NK,2,0),""),"")</f>
        <v>1-15 Feb 21</v>
      </c>
      <c r="L266" t="str">
        <f>IF(OR(HLOOKUP(L$2+$A266,Sheet2!BX:NK,$B266,0),HLOOKUP(L$2+$A266,Sheet2!BX:NK,$B266,0)&lt;&gt;""),HLOOKUP(L$2+$A266,Sheet2!BX:NK,$B266,0),"")</f>
        <v/>
      </c>
      <c r="M266" t="str">
        <f>IF(OR(HLOOKUP(M$2+$A266,Sheet2!BY:NL,$B266,0),HLOOKUP(M$2+$A266,Sheet2!BY:NL,$B266,0)&lt;&gt;""),HLOOKUP(M$2+$A266,Sheet2!BY:NL,$B266,0),"")</f>
        <v/>
      </c>
      <c r="N266" t="str">
        <f>IF(OR(HLOOKUP(N$2+$A266,Sheet2!BZ:NM,$B266,0),HLOOKUP(N$2+$A266,Sheet2!BZ:NM,$B266,0)&lt;&gt;""),HLOOKUP(N$2+$A266,Sheet2!BZ:NM,$B266,0),"")</f>
        <v/>
      </c>
      <c r="O266" t="str">
        <f>IF(OR(HLOOKUP(O$2+$A266,Sheet2!CA:NN,$B266,0),HLOOKUP(O$2+$A266,Sheet2!CA:NN,$B266,0)&lt;&gt;""),HLOOKUP(O$2+$A266,Sheet2!CA:NN,$B266,0),"")</f>
        <v/>
      </c>
      <c r="P266" t="str">
        <f>IF(OR(HLOOKUP(P$2+$A266,Sheet2!CB:NO,$B266,0),HLOOKUP(P$2+$A266,Sheet2!CB:NO,$B266,0)&lt;&gt;""),HLOOKUP(P$2+$A266,Sheet2!CB:NO,$B266,0),"")</f>
        <v/>
      </c>
      <c r="Q266" t="str">
        <f>IF(OR(HLOOKUP(Q$2+$A266,Sheet2!CC:NO,$B266,0),HLOOKUP(Q$2+$A266,Sheet2!CC:NO,$B266,0)&lt;&gt;""),HLOOKUP(Q$2+$A266,Sheet2!CC:NO,$B266,0),"")</f>
        <v/>
      </c>
    </row>
    <row r="267" spans="1:17" x14ac:dyDescent="0.25">
      <c r="A267" s="64">
        <f t="shared" si="35"/>
        <v>18</v>
      </c>
      <c r="B267" s="64">
        <f t="shared" si="36"/>
        <v>31</v>
      </c>
      <c r="C267" s="64">
        <f t="shared" si="37"/>
        <v>4</v>
      </c>
      <c r="D267" s="64">
        <f t="shared" si="38"/>
        <v>27</v>
      </c>
      <c r="E267" s="64">
        <f t="shared" si="39"/>
        <v>131</v>
      </c>
      <c r="F267" s="64">
        <f t="shared" si="32"/>
        <v>2</v>
      </c>
      <c r="G267" s="64">
        <f t="shared" si="33"/>
        <v>2</v>
      </c>
      <c r="H267" s="64">
        <f t="shared" si="34"/>
        <v>2021</v>
      </c>
      <c r="I267" s="80" t="str">
        <f>IFERROR(VLOOKUP(D267,Sheet2!A:B,2,0),"")</f>
        <v>J18-1067</v>
      </c>
      <c r="J267" s="64" t="str">
        <f>IFERROR(IF(I267&lt;&gt;"",VLOOKUP(I267,Sheet2!B:C,2,0),""),"")</f>
        <v>IRPC</v>
      </c>
      <c r="K267" s="64" t="str">
        <f>IFERROR( IF(I267&lt;&gt;"", HLOOKUP(L$2+$A267,Sheet2!BX:NK,2,0),""),"")</f>
        <v>16-28 Feb 21</v>
      </c>
      <c r="L267" t="str">
        <f>IF(OR(HLOOKUP(L$2+$A267,Sheet2!BX:NK,$B267,0),HLOOKUP(L$2+$A267,Sheet2!BX:NK,$B267,0)&lt;&gt;""),HLOOKUP(L$2+$A267,Sheet2!BX:NK,$B267,0),"")</f>
        <v/>
      </c>
      <c r="M267" t="str">
        <f>IF(OR(HLOOKUP(M$2+$A267,Sheet2!BY:NL,$B267,0),HLOOKUP(M$2+$A267,Sheet2!BY:NL,$B267,0)&lt;&gt;""),HLOOKUP(M$2+$A267,Sheet2!BY:NL,$B267,0),"")</f>
        <v/>
      </c>
      <c r="N267" t="str">
        <f>IF(OR(HLOOKUP(N$2+$A267,Sheet2!BZ:NM,$B267,0),HLOOKUP(N$2+$A267,Sheet2!BZ:NM,$B267,0)&lt;&gt;""),HLOOKUP(N$2+$A267,Sheet2!BZ:NM,$B267,0),"")</f>
        <v/>
      </c>
      <c r="O267" t="str">
        <f>IF(OR(HLOOKUP(O$2+$A267,Sheet2!CA:NN,$B267,0),HLOOKUP(O$2+$A267,Sheet2!CA:NN,$B267,0)&lt;&gt;""),HLOOKUP(O$2+$A267,Sheet2!CA:NN,$B267,0),"")</f>
        <v/>
      </c>
      <c r="P267" t="str">
        <f>IF(OR(HLOOKUP(P$2+$A267,Sheet2!CB:NO,$B267,0),HLOOKUP(P$2+$A267,Sheet2!CB:NO,$B267,0)&lt;&gt;""),HLOOKUP(P$2+$A267,Sheet2!CB:NO,$B267,0),"")</f>
        <v/>
      </c>
      <c r="Q267" t="str">
        <f>IF(OR(HLOOKUP(Q$2+$A267,Sheet2!CC:NO,$B267,0),HLOOKUP(Q$2+$A267,Sheet2!CC:NO,$B267,0)&lt;&gt;""),HLOOKUP(Q$2+$A267,Sheet2!CC:NO,$B267,0),"")</f>
        <v/>
      </c>
    </row>
    <row r="268" spans="1:17" x14ac:dyDescent="0.25">
      <c r="A268" s="64">
        <f t="shared" si="35"/>
        <v>24</v>
      </c>
      <c r="B268" s="64">
        <f t="shared" si="36"/>
        <v>31</v>
      </c>
      <c r="C268" s="64">
        <f t="shared" si="37"/>
        <v>5</v>
      </c>
      <c r="D268" s="64">
        <f t="shared" si="38"/>
        <v>27</v>
      </c>
      <c r="E268" s="64">
        <f t="shared" si="39"/>
        <v>131</v>
      </c>
      <c r="F268" s="64">
        <f t="shared" si="32"/>
        <v>1</v>
      </c>
      <c r="G268" s="64">
        <f t="shared" si="33"/>
        <v>3</v>
      </c>
      <c r="H268" s="64">
        <f t="shared" si="34"/>
        <v>2021</v>
      </c>
      <c r="I268" s="80" t="str">
        <f>IFERROR(VLOOKUP(D268,Sheet2!A:B,2,0),"")</f>
        <v>J18-1067</v>
      </c>
      <c r="J268" s="64" t="str">
        <f>IFERROR(IF(I268&lt;&gt;"",VLOOKUP(I268,Sheet2!B:C,2,0),""),"")</f>
        <v>IRPC</v>
      </c>
      <c r="K268" s="64" t="str">
        <f>IFERROR( IF(I268&lt;&gt;"", HLOOKUP(L$2+$A268,Sheet2!BX:NK,2,0),""),"")</f>
        <v>1-15 Mar 2021</v>
      </c>
      <c r="L268" t="str">
        <f>IF(OR(HLOOKUP(L$2+$A268,Sheet2!BX:NK,$B268,0),HLOOKUP(L$2+$A268,Sheet2!BX:NK,$B268,0)&lt;&gt;""),HLOOKUP(L$2+$A268,Sheet2!BX:NK,$B268,0),"")</f>
        <v/>
      </c>
      <c r="M268" t="str">
        <f>IF(OR(HLOOKUP(M$2+$A268,Sheet2!BY:NL,$B268,0),HLOOKUP(M$2+$A268,Sheet2!BY:NL,$B268,0)&lt;&gt;""),HLOOKUP(M$2+$A268,Sheet2!BY:NL,$B268,0),"")</f>
        <v/>
      </c>
      <c r="N268" t="str">
        <f>IF(OR(HLOOKUP(N$2+$A268,Sheet2!BZ:NM,$B268,0),HLOOKUP(N$2+$A268,Sheet2!BZ:NM,$B268,0)&lt;&gt;""),HLOOKUP(N$2+$A268,Sheet2!BZ:NM,$B268,0),"")</f>
        <v/>
      </c>
      <c r="O268" t="str">
        <f>IF(OR(HLOOKUP(O$2+$A268,Sheet2!CA:NN,$B268,0),HLOOKUP(O$2+$A268,Sheet2!CA:NN,$B268,0)&lt;&gt;""),HLOOKUP(O$2+$A268,Sheet2!CA:NN,$B268,0),"")</f>
        <v/>
      </c>
      <c r="P268" t="str">
        <f>IF(OR(HLOOKUP(P$2+$A268,Sheet2!CB:NO,$B268,0),HLOOKUP(P$2+$A268,Sheet2!CB:NO,$B268,0)&lt;&gt;""),HLOOKUP(P$2+$A268,Sheet2!CB:NO,$B268,0),"")</f>
        <v/>
      </c>
      <c r="Q268" t="str">
        <f>IF(OR(HLOOKUP(Q$2+$A268,Sheet2!CC:NO,$B268,0),HLOOKUP(Q$2+$A268,Sheet2!CC:NO,$B268,0)&lt;&gt;""),HLOOKUP(Q$2+$A268,Sheet2!CC:NO,$B268,0),"")</f>
        <v/>
      </c>
    </row>
    <row r="269" spans="1:17" x14ac:dyDescent="0.25">
      <c r="A269" s="64">
        <f t="shared" si="35"/>
        <v>30</v>
      </c>
      <c r="B269" s="64">
        <f t="shared" si="36"/>
        <v>31</v>
      </c>
      <c r="C269" s="64">
        <f t="shared" si="37"/>
        <v>6</v>
      </c>
      <c r="D269" s="64">
        <f t="shared" si="38"/>
        <v>27</v>
      </c>
      <c r="E269" s="64">
        <f t="shared" si="39"/>
        <v>131</v>
      </c>
      <c r="F269" s="64">
        <f t="shared" si="32"/>
        <v>2</v>
      </c>
      <c r="G269" s="64">
        <f t="shared" si="33"/>
        <v>3</v>
      </c>
      <c r="H269" s="64">
        <f t="shared" si="34"/>
        <v>2021</v>
      </c>
      <c r="I269" s="80" t="str">
        <f>IFERROR(VLOOKUP(D269,Sheet2!A:B,2,0),"")</f>
        <v>J18-1067</v>
      </c>
      <c r="J269" s="64" t="str">
        <f>IFERROR(IF(I269&lt;&gt;"",VLOOKUP(I269,Sheet2!B:C,2,0),""),"")</f>
        <v>IRPC</v>
      </c>
      <c r="K269" s="64" t="str">
        <f>IFERROR( IF(I269&lt;&gt;"", HLOOKUP(L$2+$A269,Sheet2!BX:NK,2,0),""),"")</f>
        <v>16-31 Mar 21</v>
      </c>
      <c r="L269" t="str">
        <f>IF(OR(HLOOKUP(L$2+$A269,Sheet2!BX:NK,$B269,0),HLOOKUP(L$2+$A269,Sheet2!BX:NK,$B269,0)&lt;&gt;""),HLOOKUP(L$2+$A269,Sheet2!BX:NK,$B269,0),"")</f>
        <v/>
      </c>
      <c r="M269" t="str">
        <f>IF(OR(HLOOKUP(M$2+$A269,Sheet2!BY:NL,$B269,0),HLOOKUP(M$2+$A269,Sheet2!BY:NL,$B269,0)&lt;&gt;""),HLOOKUP(M$2+$A269,Sheet2!BY:NL,$B269,0),"")</f>
        <v/>
      </c>
      <c r="N269" t="str">
        <f>IF(OR(HLOOKUP(N$2+$A269,Sheet2!BZ:NM,$B269,0),HLOOKUP(N$2+$A269,Sheet2!BZ:NM,$B269,0)&lt;&gt;""),HLOOKUP(N$2+$A269,Sheet2!BZ:NM,$B269,0),"")</f>
        <v/>
      </c>
      <c r="O269" t="str">
        <f>IF(OR(HLOOKUP(O$2+$A269,Sheet2!CA:NN,$B269,0),HLOOKUP(O$2+$A269,Sheet2!CA:NN,$B269,0)&lt;&gt;""),HLOOKUP(O$2+$A269,Sheet2!CA:NN,$B269,0),"")</f>
        <v/>
      </c>
      <c r="P269" t="str">
        <f>IF(OR(HLOOKUP(P$2+$A269,Sheet2!CB:NO,$B269,0),HLOOKUP(P$2+$A269,Sheet2!CB:NO,$B269,0)&lt;&gt;""),HLOOKUP(P$2+$A269,Sheet2!CB:NO,$B269,0),"")</f>
        <v/>
      </c>
      <c r="Q269" t="str">
        <f>IF(OR(HLOOKUP(Q$2+$A269,Sheet2!CC:NO,$B269,0),HLOOKUP(Q$2+$A269,Sheet2!CC:NO,$B269,0)&lt;&gt;""),HLOOKUP(Q$2+$A269,Sheet2!CC:NO,$B269,0),"")</f>
        <v/>
      </c>
    </row>
    <row r="270" spans="1:17" x14ac:dyDescent="0.25">
      <c r="A270" s="64">
        <f t="shared" si="35"/>
        <v>36</v>
      </c>
      <c r="B270" s="64">
        <f t="shared" si="36"/>
        <v>31</v>
      </c>
      <c r="C270" s="64">
        <f t="shared" si="37"/>
        <v>7</v>
      </c>
      <c r="D270" s="64">
        <f t="shared" si="38"/>
        <v>27</v>
      </c>
      <c r="E270" s="64">
        <f t="shared" si="39"/>
        <v>131</v>
      </c>
      <c r="F270" s="64">
        <f t="shared" si="32"/>
        <v>1</v>
      </c>
      <c r="G270" s="64">
        <f t="shared" si="33"/>
        <v>4</v>
      </c>
      <c r="H270" s="64">
        <f t="shared" si="34"/>
        <v>2021</v>
      </c>
      <c r="I270" s="80" t="str">
        <f>IFERROR(VLOOKUP(D270,Sheet2!A:B,2,0),"")</f>
        <v>J18-1067</v>
      </c>
      <c r="J270" s="64" t="str">
        <f>IFERROR(IF(I270&lt;&gt;"",VLOOKUP(I270,Sheet2!B:C,2,0),""),"")</f>
        <v>IRPC</v>
      </c>
      <c r="K270" s="64" t="str">
        <f>IFERROR( IF(I270&lt;&gt;"", HLOOKUP(L$2+$A270,Sheet2!BX:NK,2,0),""),"")</f>
        <v>1-15 April 21</v>
      </c>
      <c r="L270" t="str">
        <f>IF(OR(HLOOKUP(L$2+$A270,Sheet2!BX:NK,$B270,0),HLOOKUP(L$2+$A270,Sheet2!BX:NK,$B270,0)&lt;&gt;""),HLOOKUP(L$2+$A270,Sheet2!BX:NK,$B270,0),"")</f>
        <v/>
      </c>
      <c r="M270" t="str">
        <f>IF(OR(HLOOKUP(M$2+$A270,Sheet2!BY:NL,$B270,0),HLOOKUP(M$2+$A270,Sheet2!BY:NL,$B270,0)&lt;&gt;""),HLOOKUP(M$2+$A270,Sheet2!BY:NL,$B270,0),"")</f>
        <v/>
      </c>
      <c r="N270" t="str">
        <f>IF(OR(HLOOKUP(N$2+$A270,Sheet2!BZ:NM,$B270,0),HLOOKUP(N$2+$A270,Sheet2!BZ:NM,$B270,0)&lt;&gt;""),HLOOKUP(N$2+$A270,Sheet2!BZ:NM,$B270,0),"")</f>
        <v/>
      </c>
      <c r="O270">
        <f>IF(OR(HLOOKUP(O$2+$A270,Sheet2!CA:NN,$B270,0),HLOOKUP(O$2+$A270,Sheet2!CA:NN,$B270,0)&lt;&gt;""),HLOOKUP(O$2+$A270,Sheet2!CA:NN,$B270,0),"")</f>
        <v>56250</v>
      </c>
      <c r="P270" t="str">
        <f>IF(OR(HLOOKUP(P$2+$A270,Sheet2!CB:NO,$B270,0),HLOOKUP(P$2+$A270,Sheet2!CB:NO,$B270,0)&lt;&gt;""),HLOOKUP(P$2+$A270,Sheet2!CB:NO,$B270,0),"")</f>
        <v/>
      </c>
      <c r="Q270" t="str">
        <f>IF(OR(HLOOKUP(Q$2+$A270,Sheet2!CC:NO,$B270,0),HLOOKUP(Q$2+$A270,Sheet2!CC:NO,$B270,0)&lt;&gt;""),HLOOKUP(Q$2+$A270,Sheet2!CC:NO,$B270,0),"")</f>
        <v/>
      </c>
    </row>
    <row r="271" spans="1:17" x14ac:dyDescent="0.25">
      <c r="A271" s="64">
        <f t="shared" si="35"/>
        <v>42</v>
      </c>
      <c r="B271" s="64">
        <f t="shared" si="36"/>
        <v>31</v>
      </c>
      <c r="C271" s="64">
        <f t="shared" si="37"/>
        <v>8</v>
      </c>
      <c r="D271" s="64">
        <f t="shared" si="38"/>
        <v>27</v>
      </c>
      <c r="E271" s="64">
        <f t="shared" si="39"/>
        <v>131</v>
      </c>
      <c r="F271" s="64">
        <f t="shared" si="32"/>
        <v>2</v>
      </c>
      <c r="G271" s="64">
        <f t="shared" si="33"/>
        <v>4</v>
      </c>
      <c r="H271" s="64">
        <f t="shared" si="34"/>
        <v>2021</v>
      </c>
      <c r="I271" s="80" t="str">
        <f>IFERROR(VLOOKUP(D271,Sheet2!A:B,2,0),"")</f>
        <v>J18-1067</v>
      </c>
      <c r="J271" s="64" t="str">
        <f>IFERROR(IF(I271&lt;&gt;"",VLOOKUP(I271,Sheet2!B:C,2,0),""),"")</f>
        <v>IRPC</v>
      </c>
      <c r="K271" s="64" t="str">
        <f>IFERROR( IF(I271&lt;&gt;"", HLOOKUP(L$2+$A271,Sheet2!BX:NK,2,0),""),"")</f>
        <v>16-30 April 21</v>
      </c>
      <c r="L271" t="str">
        <f>IF(OR(HLOOKUP(L$2+$A271,Sheet2!BX:NK,$B271,0),HLOOKUP(L$2+$A271,Sheet2!BX:NK,$B271,0)&lt;&gt;""),HLOOKUP(L$2+$A271,Sheet2!BX:NK,$B271,0),"")</f>
        <v/>
      </c>
      <c r="M271" t="str">
        <f>IF(OR(HLOOKUP(M$2+$A271,Sheet2!BY:NL,$B271,0),HLOOKUP(M$2+$A271,Sheet2!BY:NL,$B271,0)&lt;&gt;""),HLOOKUP(M$2+$A271,Sheet2!BY:NL,$B271,0),"")</f>
        <v/>
      </c>
      <c r="N271" t="str">
        <f>IF(OR(HLOOKUP(N$2+$A271,Sheet2!BZ:NM,$B271,0),HLOOKUP(N$2+$A271,Sheet2!BZ:NM,$B271,0)&lt;&gt;""),HLOOKUP(N$2+$A271,Sheet2!BZ:NM,$B271,0),"")</f>
        <v/>
      </c>
      <c r="O271" t="str">
        <f>IF(OR(HLOOKUP(O$2+$A271,Sheet2!CA:NN,$B271,0),HLOOKUP(O$2+$A271,Sheet2!CA:NN,$B271,0)&lt;&gt;""),HLOOKUP(O$2+$A271,Sheet2!CA:NN,$B271,0),"")</f>
        <v/>
      </c>
      <c r="P271" t="str">
        <f>IF(OR(HLOOKUP(P$2+$A271,Sheet2!CB:NO,$B271,0),HLOOKUP(P$2+$A271,Sheet2!CB:NO,$B271,0)&lt;&gt;""),HLOOKUP(P$2+$A271,Sheet2!CB:NO,$B271,0),"")</f>
        <v/>
      </c>
      <c r="Q271" t="str">
        <f>IF(OR(HLOOKUP(Q$2+$A271,Sheet2!CC:NO,$B271,0),HLOOKUP(Q$2+$A271,Sheet2!CC:NO,$B271,0)&lt;&gt;""),HLOOKUP(Q$2+$A271,Sheet2!CC:NO,$B271,0),"")</f>
        <v/>
      </c>
    </row>
    <row r="272" spans="1:17" x14ac:dyDescent="0.25">
      <c r="A272" s="64">
        <f t="shared" si="35"/>
        <v>48</v>
      </c>
      <c r="B272" s="64">
        <f t="shared" si="36"/>
        <v>31</v>
      </c>
      <c r="C272" s="64">
        <f t="shared" si="37"/>
        <v>9</v>
      </c>
      <c r="D272" s="64">
        <f t="shared" si="38"/>
        <v>27</v>
      </c>
      <c r="E272" s="64">
        <f t="shared" si="39"/>
        <v>131</v>
      </c>
      <c r="F272" s="64">
        <f t="shared" si="32"/>
        <v>1</v>
      </c>
      <c r="G272" s="64">
        <f t="shared" si="33"/>
        <v>5</v>
      </c>
      <c r="H272" s="64">
        <f t="shared" si="34"/>
        <v>2021</v>
      </c>
      <c r="I272" s="80" t="str">
        <f>IFERROR(VLOOKUP(D272,Sheet2!A:B,2,0),"")</f>
        <v>J18-1067</v>
      </c>
      <c r="J272" s="64" t="str">
        <f>IFERROR(IF(I272&lt;&gt;"",VLOOKUP(I272,Sheet2!B:C,2,0),""),"")</f>
        <v>IRPC</v>
      </c>
      <c r="K272" s="64" t="str">
        <f>IFERROR( IF(I272&lt;&gt;"", HLOOKUP(L$2+$A272,Sheet2!BX:NK,2,0),""),"")</f>
        <v>1-15 May 21</v>
      </c>
      <c r="L272" t="str">
        <f>IF(OR(HLOOKUP(L$2+$A272,Sheet2!BX:NK,$B272,0),HLOOKUP(L$2+$A272,Sheet2!BX:NK,$B272,0)&lt;&gt;""),HLOOKUP(L$2+$A272,Sheet2!BX:NK,$B272,0),"")</f>
        <v/>
      </c>
      <c r="M272" t="str">
        <f>IF(OR(HLOOKUP(M$2+$A272,Sheet2!BY:NL,$B272,0),HLOOKUP(M$2+$A272,Sheet2!BY:NL,$B272,0)&lt;&gt;""),HLOOKUP(M$2+$A272,Sheet2!BY:NL,$B272,0),"")</f>
        <v/>
      </c>
      <c r="N272" t="str">
        <f>IF(OR(HLOOKUP(N$2+$A272,Sheet2!BZ:NM,$B272,0),HLOOKUP(N$2+$A272,Sheet2!BZ:NM,$B272,0)&lt;&gt;""),HLOOKUP(N$2+$A272,Sheet2!BZ:NM,$B272,0),"")</f>
        <v/>
      </c>
      <c r="O272" t="str">
        <f>IF(OR(HLOOKUP(O$2+$A272,Sheet2!CA:NN,$B272,0),HLOOKUP(O$2+$A272,Sheet2!CA:NN,$B272,0)&lt;&gt;""),HLOOKUP(O$2+$A272,Sheet2!CA:NN,$B272,0),"")</f>
        <v/>
      </c>
      <c r="P272" t="str">
        <f>IF(OR(HLOOKUP(P$2+$A272,Sheet2!CB:NO,$B272,0),HLOOKUP(P$2+$A272,Sheet2!CB:NO,$B272,0)&lt;&gt;""),HLOOKUP(P$2+$A272,Sheet2!CB:NO,$B272,0),"")</f>
        <v/>
      </c>
      <c r="Q272" t="str">
        <f>IF(OR(HLOOKUP(Q$2+$A272,Sheet2!CC:NO,$B272,0),HLOOKUP(Q$2+$A272,Sheet2!CC:NO,$B272,0)&lt;&gt;""),HLOOKUP(Q$2+$A272,Sheet2!CC:NO,$B272,0),"")</f>
        <v/>
      </c>
    </row>
    <row r="273" spans="1:17" x14ac:dyDescent="0.25">
      <c r="A273" s="64">
        <f t="shared" si="35"/>
        <v>54</v>
      </c>
      <c r="B273" s="64">
        <f t="shared" si="36"/>
        <v>31</v>
      </c>
      <c r="C273" s="64">
        <f t="shared" si="37"/>
        <v>10</v>
      </c>
      <c r="D273" s="64">
        <f t="shared" si="38"/>
        <v>27</v>
      </c>
      <c r="E273" s="64">
        <f t="shared" si="39"/>
        <v>131</v>
      </c>
      <c r="F273" s="64">
        <f t="shared" si="32"/>
        <v>2</v>
      </c>
      <c r="G273" s="64">
        <f t="shared" si="33"/>
        <v>5</v>
      </c>
      <c r="H273" s="64">
        <f t="shared" si="34"/>
        <v>2021</v>
      </c>
      <c r="I273" s="80" t="str">
        <f>IFERROR(VLOOKUP(D273,Sheet2!A:B,2,0),"")</f>
        <v>J18-1067</v>
      </c>
      <c r="J273" s="64" t="str">
        <f>IFERROR(IF(I273&lt;&gt;"",VLOOKUP(I273,Sheet2!B:C,2,0),""),"")</f>
        <v>IRPC</v>
      </c>
      <c r="K273" s="64" t="str">
        <f>IFERROR( IF(I273&lt;&gt;"", HLOOKUP(L$2+$A273,Sheet2!BX:NK,2,0),""),"")</f>
        <v>16-31 May 21</v>
      </c>
      <c r="L273" t="str">
        <f>IF(OR(HLOOKUP(L$2+$A273,Sheet2!BX:NK,$B273,0),HLOOKUP(L$2+$A273,Sheet2!BX:NK,$B273,0)&lt;&gt;""),HLOOKUP(L$2+$A273,Sheet2!BX:NK,$B273,0),"")</f>
        <v/>
      </c>
      <c r="M273" t="str">
        <f>IF(OR(HLOOKUP(M$2+$A273,Sheet2!BY:NL,$B273,0),HLOOKUP(M$2+$A273,Sheet2!BY:NL,$B273,0)&lt;&gt;""),HLOOKUP(M$2+$A273,Sheet2!BY:NL,$B273,0),"")</f>
        <v/>
      </c>
      <c r="N273" t="str">
        <f>IF(OR(HLOOKUP(N$2+$A273,Sheet2!BZ:NM,$B273,0),HLOOKUP(N$2+$A273,Sheet2!BZ:NM,$B273,0)&lt;&gt;""),HLOOKUP(N$2+$A273,Sheet2!BZ:NM,$B273,0),"")</f>
        <v/>
      </c>
      <c r="O273" t="str">
        <f>IF(OR(HLOOKUP(O$2+$A273,Sheet2!CA:NN,$B273,0),HLOOKUP(O$2+$A273,Sheet2!CA:NN,$B273,0)&lt;&gt;""),HLOOKUP(O$2+$A273,Sheet2!CA:NN,$B273,0),"")</f>
        <v/>
      </c>
      <c r="P273" t="str">
        <f>IF(OR(HLOOKUP(P$2+$A273,Sheet2!CB:NO,$B273,0),HLOOKUP(P$2+$A273,Sheet2!CB:NO,$B273,0)&lt;&gt;""),HLOOKUP(P$2+$A273,Sheet2!CB:NO,$B273,0),"")</f>
        <v/>
      </c>
      <c r="Q273" t="str">
        <f>IF(OR(HLOOKUP(Q$2+$A273,Sheet2!CC:NO,$B273,0),HLOOKUP(Q$2+$A273,Sheet2!CC:NO,$B273,0)&lt;&gt;""),HLOOKUP(Q$2+$A273,Sheet2!CC:NO,$B273,0),"")</f>
        <v/>
      </c>
    </row>
    <row r="274" spans="1:17" x14ac:dyDescent="0.25">
      <c r="A274" s="64">
        <f t="shared" si="35"/>
        <v>0</v>
      </c>
      <c r="B274" s="64">
        <f t="shared" si="36"/>
        <v>32</v>
      </c>
      <c r="C274" s="64">
        <f t="shared" si="37"/>
        <v>1</v>
      </c>
      <c r="D274" s="64">
        <f t="shared" si="38"/>
        <v>28</v>
      </c>
      <c r="E274" s="64">
        <f t="shared" si="39"/>
        <v>136</v>
      </c>
      <c r="F274" s="64">
        <f t="shared" si="32"/>
        <v>1</v>
      </c>
      <c r="G274" s="64">
        <f t="shared" si="33"/>
        <v>1</v>
      </c>
      <c r="H274" s="64">
        <f t="shared" si="34"/>
        <v>2021</v>
      </c>
      <c r="I274" s="80" t="str">
        <f>IFERROR(VLOOKUP(D274,Sheet2!A:B,2,0),"")</f>
        <v>J18-1076</v>
      </c>
      <c r="J274" s="64" t="str">
        <f>IFERROR(IF(I274&lt;&gt;"",VLOOKUP(I274,Sheet2!B:C,2,0),""),"")</f>
        <v>INSTALLATION LEVEL WITH SOUNDER</v>
      </c>
      <c r="K274" s="64" t="str">
        <f>IFERROR( IF(I274&lt;&gt;"", HLOOKUP(L$2+$A274,Sheet2!BX:NK,2,0),""),"")</f>
        <v>1-15 Jan 21</v>
      </c>
      <c r="L274" t="str">
        <f>IF(OR(HLOOKUP(L$2+$A274,Sheet2!BX:NK,$B274,0),HLOOKUP(L$2+$A274,Sheet2!BX:NK,$B274,0)&lt;&gt;""),HLOOKUP(L$2+$A274,Sheet2!BX:NK,$B274,0),"")</f>
        <v/>
      </c>
      <c r="M274" t="str">
        <f>IF(OR(HLOOKUP(M$2+$A274,Sheet2!BY:NL,$B274,0),HLOOKUP(M$2+$A274,Sheet2!BY:NL,$B274,0)&lt;&gt;""),HLOOKUP(M$2+$A274,Sheet2!BY:NL,$B274,0),"")</f>
        <v/>
      </c>
      <c r="N274" t="str">
        <f>IF(OR(HLOOKUP(N$2+$A274,Sheet2!BZ:NM,$B274,0),HLOOKUP(N$2+$A274,Sheet2!BZ:NM,$B274,0)&lt;&gt;""),HLOOKUP(N$2+$A274,Sheet2!BZ:NM,$B274,0),"")</f>
        <v/>
      </c>
      <c r="O274" t="str">
        <f>IF(OR(HLOOKUP(O$2+$A274,Sheet2!CA:NN,$B274,0),HLOOKUP(O$2+$A274,Sheet2!CA:NN,$B274,0)&lt;&gt;""),HLOOKUP(O$2+$A274,Sheet2!CA:NN,$B274,0),"")</f>
        <v/>
      </c>
      <c r="P274" t="str">
        <f>IF(OR(HLOOKUP(P$2+$A274,Sheet2!CB:NO,$B274,0),HLOOKUP(P$2+$A274,Sheet2!CB:NO,$B274,0)&lt;&gt;""),HLOOKUP(P$2+$A274,Sheet2!CB:NO,$B274,0),"")</f>
        <v/>
      </c>
      <c r="Q274" t="str">
        <f>IF(OR(HLOOKUP(Q$2+$A274,Sheet2!CC:NO,$B274,0),HLOOKUP(Q$2+$A274,Sheet2!CC:NO,$B274,0)&lt;&gt;""),HLOOKUP(Q$2+$A274,Sheet2!CC:NO,$B274,0),"")</f>
        <v/>
      </c>
    </row>
    <row r="275" spans="1:17" x14ac:dyDescent="0.25">
      <c r="A275" s="64">
        <f t="shared" si="35"/>
        <v>6</v>
      </c>
      <c r="B275" s="64">
        <f t="shared" si="36"/>
        <v>32</v>
      </c>
      <c r="C275" s="64">
        <f t="shared" si="37"/>
        <v>2</v>
      </c>
      <c r="D275" s="64">
        <f t="shared" si="38"/>
        <v>28</v>
      </c>
      <c r="E275" s="64">
        <f t="shared" si="39"/>
        <v>136</v>
      </c>
      <c r="F275" s="64">
        <f t="shared" si="32"/>
        <v>2</v>
      </c>
      <c r="G275" s="64">
        <f t="shared" si="33"/>
        <v>1</v>
      </c>
      <c r="H275" s="64">
        <f t="shared" si="34"/>
        <v>2021</v>
      </c>
      <c r="I275" s="80" t="str">
        <f>IFERROR(VLOOKUP(D275,Sheet2!A:B,2,0),"")</f>
        <v>J18-1076</v>
      </c>
      <c r="J275" s="64" t="str">
        <f>IFERROR(IF(I275&lt;&gt;"",VLOOKUP(I275,Sheet2!B:C,2,0),""),"")</f>
        <v>INSTALLATION LEVEL WITH SOUNDER</v>
      </c>
      <c r="K275" s="64" t="str">
        <f>IFERROR( IF(I275&lt;&gt;"", HLOOKUP(L$2+$A275,Sheet2!BX:NK,2,0),""),"")</f>
        <v>16-31 Jan 21</v>
      </c>
      <c r="L275" t="str">
        <f>IF(OR(HLOOKUP(L$2+$A275,Sheet2!BX:NK,$B275,0),HLOOKUP(L$2+$A275,Sheet2!BX:NK,$B275,0)&lt;&gt;""),HLOOKUP(L$2+$A275,Sheet2!BX:NK,$B275,0),"")</f>
        <v/>
      </c>
      <c r="M275" t="str">
        <f>IF(OR(HLOOKUP(M$2+$A275,Sheet2!BY:NL,$B275,0),HLOOKUP(M$2+$A275,Sheet2!BY:NL,$B275,0)&lt;&gt;""),HLOOKUP(M$2+$A275,Sheet2!BY:NL,$B275,0),"")</f>
        <v/>
      </c>
      <c r="N275" t="str">
        <f>IF(OR(HLOOKUP(N$2+$A275,Sheet2!BZ:NM,$B275,0),HLOOKUP(N$2+$A275,Sheet2!BZ:NM,$B275,0)&lt;&gt;""),HLOOKUP(N$2+$A275,Sheet2!BZ:NM,$B275,0),"")</f>
        <v/>
      </c>
      <c r="O275" t="str">
        <f>IF(OR(HLOOKUP(O$2+$A275,Sheet2!CA:NN,$B275,0),HLOOKUP(O$2+$A275,Sheet2!CA:NN,$B275,0)&lt;&gt;""),HLOOKUP(O$2+$A275,Sheet2!CA:NN,$B275,0),"")</f>
        <v/>
      </c>
      <c r="P275" t="str">
        <f>IF(OR(HLOOKUP(P$2+$A275,Sheet2!CB:NO,$B275,0),HLOOKUP(P$2+$A275,Sheet2!CB:NO,$B275,0)&lt;&gt;""),HLOOKUP(P$2+$A275,Sheet2!CB:NO,$B275,0),"")</f>
        <v/>
      </c>
      <c r="Q275" t="str">
        <f>IF(OR(HLOOKUP(Q$2+$A275,Sheet2!CC:NO,$B275,0),HLOOKUP(Q$2+$A275,Sheet2!CC:NO,$B275,0)&lt;&gt;""),HLOOKUP(Q$2+$A275,Sheet2!CC:NO,$B275,0),"")</f>
        <v/>
      </c>
    </row>
    <row r="276" spans="1:17" x14ac:dyDescent="0.25">
      <c r="A276" s="64">
        <f t="shared" si="35"/>
        <v>12</v>
      </c>
      <c r="B276" s="64">
        <f t="shared" si="36"/>
        <v>32</v>
      </c>
      <c r="C276" s="64">
        <f t="shared" si="37"/>
        <v>3</v>
      </c>
      <c r="D276" s="64">
        <f t="shared" si="38"/>
        <v>28</v>
      </c>
      <c r="E276" s="64">
        <f t="shared" si="39"/>
        <v>136</v>
      </c>
      <c r="F276" s="64">
        <f t="shared" si="32"/>
        <v>1</v>
      </c>
      <c r="G276" s="64">
        <f t="shared" si="33"/>
        <v>2</v>
      </c>
      <c r="H276" s="64">
        <f t="shared" si="34"/>
        <v>2021</v>
      </c>
      <c r="I276" s="80" t="str">
        <f>IFERROR(VLOOKUP(D276,Sheet2!A:B,2,0),"")</f>
        <v>J18-1076</v>
      </c>
      <c r="J276" s="64" t="str">
        <f>IFERROR(IF(I276&lt;&gt;"",VLOOKUP(I276,Sheet2!B:C,2,0),""),"")</f>
        <v>INSTALLATION LEVEL WITH SOUNDER</v>
      </c>
      <c r="K276" s="64" t="str">
        <f>IFERROR( IF(I276&lt;&gt;"", HLOOKUP(L$2+$A276,Sheet2!BX:NK,2,0),""),"")</f>
        <v>1-15 Feb 21</v>
      </c>
      <c r="L276" t="str">
        <f>IF(OR(HLOOKUP(L$2+$A276,Sheet2!BX:NK,$B276,0),HLOOKUP(L$2+$A276,Sheet2!BX:NK,$B276,0)&lt;&gt;""),HLOOKUP(L$2+$A276,Sheet2!BX:NK,$B276,0),"")</f>
        <v/>
      </c>
      <c r="M276" t="str">
        <f>IF(OR(HLOOKUP(M$2+$A276,Sheet2!BY:NL,$B276,0),HLOOKUP(M$2+$A276,Sheet2!BY:NL,$B276,0)&lt;&gt;""),HLOOKUP(M$2+$A276,Sheet2!BY:NL,$B276,0),"")</f>
        <v/>
      </c>
      <c r="N276" t="str">
        <f>IF(OR(HLOOKUP(N$2+$A276,Sheet2!BZ:NM,$B276,0),HLOOKUP(N$2+$A276,Sheet2!BZ:NM,$B276,0)&lt;&gt;""),HLOOKUP(N$2+$A276,Sheet2!BZ:NM,$B276,0),"")</f>
        <v/>
      </c>
      <c r="O276" t="str">
        <f>IF(OR(HLOOKUP(O$2+$A276,Sheet2!CA:NN,$B276,0),HLOOKUP(O$2+$A276,Sheet2!CA:NN,$B276,0)&lt;&gt;""),HLOOKUP(O$2+$A276,Sheet2!CA:NN,$B276,0),"")</f>
        <v/>
      </c>
      <c r="P276" t="str">
        <f>IF(OR(HLOOKUP(P$2+$A276,Sheet2!CB:NO,$B276,0),HLOOKUP(P$2+$A276,Sheet2!CB:NO,$B276,0)&lt;&gt;""),HLOOKUP(P$2+$A276,Sheet2!CB:NO,$B276,0),"")</f>
        <v/>
      </c>
      <c r="Q276" t="str">
        <f>IF(OR(HLOOKUP(Q$2+$A276,Sheet2!CC:NO,$B276,0),HLOOKUP(Q$2+$A276,Sheet2!CC:NO,$B276,0)&lt;&gt;""),HLOOKUP(Q$2+$A276,Sheet2!CC:NO,$B276,0),"")</f>
        <v/>
      </c>
    </row>
    <row r="277" spans="1:17" x14ac:dyDescent="0.25">
      <c r="A277" s="64">
        <f t="shared" si="35"/>
        <v>18</v>
      </c>
      <c r="B277" s="64">
        <f t="shared" si="36"/>
        <v>32</v>
      </c>
      <c r="C277" s="64">
        <f t="shared" si="37"/>
        <v>4</v>
      </c>
      <c r="D277" s="64">
        <f t="shared" si="38"/>
        <v>28</v>
      </c>
      <c r="E277" s="64">
        <f t="shared" si="39"/>
        <v>136</v>
      </c>
      <c r="F277" s="64">
        <f t="shared" si="32"/>
        <v>2</v>
      </c>
      <c r="G277" s="64">
        <f t="shared" si="33"/>
        <v>2</v>
      </c>
      <c r="H277" s="64">
        <f t="shared" si="34"/>
        <v>2021</v>
      </c>
      <c r="I277" s="80" t="str">
        <f>IFERROR(VLOOKUP(D277,Sheet2!A:B,2,0),"")</f>
        <v>J18-1076</v>
      </c>
      <c r="J277" s="64" t="str">
        <f>IFERROR(IF(I277&lt;&gt;"",VLOOKUP(I277,Sheet2!B:C,2,0),""),"")</f>
        <v>INSTALLATION LEVEL WITH SOUNDER</v>
      </c>
      <c r="K277" s="64" t="str">
        <f>IFERROR( IF(I277&lt;&gt;"", HLOOKUP(L$2+$A277,Sheet2!BX:NK,2,0),""),"")</f>
        <v>16-28 Feb 21</v>
      </c>
      <c r="L277" t="str">
        <f>IF(OR(HLOOKUP(L$2+$A277,Sheet2!BX:NK,$B277,0),HLOOKUP(L$2+$A277,Sheet2!BX:NK,$B277,0)&lt;&gt;""),HLOOKUP(L$2+$A277,Sheet2!BX:NK,$B277,0),"")</f>
        <v/>
      </c>
      <c r="M277" t="str">
        <f>IF(OR(HLOOKUP(M$2+$A277,Sheet2!BY:NL,$B277,0),HLOOKUP(M$2+$A277,Sheet2!BY:NL,$B277,0)&lt;&gt;""),HLOOKUP(M$2+$A277,Sheet2!BY:NL,$B277,0),"")</f>
        <v/>
      </c>
      <c r="N277" t="str">
        <f>IF(OR(HLOOKUP(N$2+$A277,Sheet2!BZ:NM,$B277,0),HLOOKUP(N$2+$A277,Sheet2!BZ:NM,$B277,0)&lt;&gt;""),HLOOKUP(N$2+$A277,Sheet2!BZ:NM,$B277,0),"")</f>
        <v/>
      </c>
      <c r="O277" t="str">
        <f>IF(OR(HLOOKUP(O$2+$A277,Sheet2!CA:NN,$B277,0),HLOOKUP(O$2+$A277,Sheet2!CA:NN,$B277,0)&lt;&gt;""),HLOOKUP(O$2+$A277,Sheet2!CA:NN,$B277,0),"")</f>
        <v/>
      </c>
      <c r="P277" t="str">
        <f>IF(OR(HLOOKUP(P$2+$A277,Sheet2!CB:NO,$B277,0),HLOOKUP(P$2+$A277,Sheet2!CB:NO,$B277,0)&lt;&gt;""),HLOOKUP(P$2+$A277,Sheet2!CB:NO,$B277,0),"")</f>
        <v/>
      </c>
      <c r="Q277" t="str">
        <f>IF(OR(HLOOKUP(Q$2+$A277,Sheet2!CC:NO,$B277,0),HLOOKUP(Q$2+$A277,Sheet2!CC:NO,$B277,0)&lt;&gt;""),HLOOKUP(Q$2+$A277,Sheet2!CC:NO,$B277,0),"")</f>
        <v/>
      </c>
    </row>
    <row r="278" spans="1:17" x14ac:dyDescent="0.25">
      <c r="A278" s="64">
        <f t="shared" si="35"/>
        <v>24</v>
      </c>
      <c r="B278" s="64">
        <f t="shared" si="36"/>
        <v>32</v>
      </c>
      <c r="C278" s="64">
        <f t="shared" si="37"/>
        <v>5</v>
      </c>
      <c r="D278" s="64">
        <f t="shared" si="38"/>
        <v>28</v>
      </c>
      <c r="E278" s="64">
        <f t="shared" si="39"/>
        <v>136</v>
      </c>
      <c r="F278" s="64">
        <f t="shared" si="32"/>
        <v>1</v>
      </c>
      <c r="G278" s="64">
        <f t="shared" si="33"/>
        <v>3</v>
      </c>
      <c r="H278" s="64">
        <f t="shared" si="34"/>
        <v>2021</v>
      </c>
      <c r="I278" s="80" t="str">
        <f>IFERROR(VLOOKUP(D278,Sheet2!A:B,2,0),"")</f>
        <v>J18-1076</v>
      </c>
      <c r="J278" s="64" t="str">
        <f>IFERROR(IF(I278&lt;&gt;"",VLOOKUP(I278,Sheet2!B:C,2,0),""),"")</f>
        <v>INSTALLATION LEVEL WITH SOUNDER</v>
      </c>
      <c r="K278" s="64" t="str">
        <f>IFERROR( IF(I278&lt;&gt;"", HLOOKUP(L$2+$A278,Sheet2!BX:NK,2,0),""),"")</f>
        <v>1-15 Mar 2021</v>
      </c>
      <c r="L278" t="str">
        <f>IF(OR(HLOOKUP(L$2+$A278,Sheet2!BX:NK,$B278,0),HLOOKUP(L$2+$A278,Sheet2!BX:NK,$B278,0)&lt;&gt;""),HLOOKUP(L$2+$A278,Sheet2!BX:NK,$B278,0),"")</f>
        <v/>
      </c>
      <c r="M278" t="str">
        <f>IF(OR(HLOOKUP(M$2+$A278,Sheet2!BY:NL,$B278,0),HLOOKUP(M$2+$A278,Sheet2!BY:NL,$B278,0)&lt;&gt;""),HLOOKUP(M$2+$A278,Sheet2!BY:NL,$B278,0),"")</f>
        <v/>
      </c>
      <c r="N278" t="str">
        <f>IF(OR(HLOOKUP(N$2+$A278,Sheet2!BZ:NM,$B278,0),HLOOKUP(N$2+$A278,Sheet2!BZ:NM,$B278,0)&lt;&gt;""),HLOOKUP(N$2+$A278,Sheet2!BZ:NM,$B278,0),"")</f>
        <v/>
      </c>
      <c r="O278" t="str">
        <f>IF(OR(HLOOKUP(O$2+$A278,Sheet2!CA:NN,$B278,0),HLOOKUP(O$2+$A278,Sheet2!CA:NN,$B278,0)&lt;&gt;""),HLOOKUP(O$2+$A278,Sheet2!CA:NN,$B278,0),"")</f>
        <v/>
      </c>
      <c r="P278" t="str">
        <f>IF(OR(HLOOKUP(P$2+$A278,Sheet2!CB:NO,$B278,0),HLOOKUP(P$2+$A278,Sheet2!CB:NO,$B278,0)&lt;&gt;""),HLOOKUP(P$2+$A278,Sheet2!CB:NO,$B278,0),"")</f>
        <v/>
      </c>
      <c r="Q278" t="str">
        <f>IF(OR(HLOOKUP(Q$2+$A278,Sheet2!CC:NO,$B278,0),HLOOKUP(Q$2+$A278,Sheet2!CC:NO,$B278,0)&lt;&gt;""),HLOOKUP(Q$2+$A278,Sheet2!CC:NO,$B278,0),"")</f>
        <v/>
      </c>
    </row>
    <row r="279" spans="1:17" x14ac:dyDescent="0.25">
      <c r="A279" s="64">
        <f t="shared" si="35"/>
        <v>30</v>
      </c>
      <c r="B279" s="64">
        <f t="shared" si="36"/>
        <v>32</v>
      </c>
      <c r="C279" s="64">
        <f t="shared" si="37"/>
        <v>6</v>
      </c>
      <c r="D279" s="64">
        <f t="shared" si="38"/>
        <v>28</v>
      </c>
      <c r="E279" s="64">
        <f t="shared" si="39"/>
        <v>136</v>
      </c>
      <c r="F279" s="64">
        <f t="shared" si="32"/>
        <v>2</v>
      </c>
      <c r="G279" s="64">
        <f t="shared" si="33"/>
        <v>3</v>
      </c>
      <c r="H279" s="64">
        <f t="shared" si="34"/>
        <v>2021</v>
      </c>
      <c r="I279" s="80" t="str">
        <f>IFERROR(VLOOKUP(D279,Sheet2!A:B,2,0),"")</f>
        <v>J18-1076</v>
      </c>
      <c r="J279" s="64" t="str">
        <f>IFERROR(IF(I279&lt;&gt;"",VLOOKUP(I279,Sheet2!B:C,2,0),""),"")</f>
        <v>INSTALLATION LEVEL WITH SOUNDER</v>
      </c>
      <c r="K279" s="64" t="str">
        <f>IFERROR( IF(I279&lt;&gt;"", HLOOKUP(L$2+$A279,Sheet2!BX:NK,2,0),""),"")</f>
        <v>16-31 Mar 21</v>
      </c>
      <c r="L279" t="str">
        <f>IF(OR(HLOOKUP(L$2+$A279,Sheet2!BX:NK,$B279,0),HLOOKUP(L$2+$A279,Sheet2!BX:NK,$B279,0)&lt;&gt;""),HLOOKUP(L$2+$A279,Sheet2!BX:NK,$B279,0),"")</f>
        <v/>
      </c>
      <c r="M279" t="str">
        <f>IF(OR(HLOOKUP(M$2+$A279,Sheet2!BY:NL,$B279,0),HLOOKUP(M$2+$A279,Sheet2!BY:NL,$B279,0)&lt;&gt;""),HLOOKUP(M$2+$A279,Sheet2!BY:NL,$B279,0),"")</f>
        <v/>
      </c>
      <c r="N279" t="str">
        <f>IF(OR(HLOOKUP(N$2+$A279,Sheet2!BZ:NM,$B279,0),HLOOKUP(N$2+$A279,Sheet2!BZ:NM,$B279,0)&lt;&gt;""),HLOOKUP(N$2+$A279,Sheet2!BZ:NM,$B279,0),"")</f>
        <v/>
      </c>
      <c r="O279" t="str">
        <f>IF(OR(HLOOKUP(O$2+$A279,Sheet2!CA:NN,$B279,0),HLOOKUP(O$2+$A279,Sheet2!CA:NN,$B279,0)&lt;&gt;""),HLOOKUP(O$2+$A279,Sheet2!CA:NN,$B279,0),"")</f>
        <v/>
      </c>
      <c r="P279" t="str">
        <f>IF(OR(HLOOKUP(P$2+$A279,Sheet2!CB:NO,$B279,0),HLOOKUP(P$2+$A279,Sheet2!CB:NO,$B279,0)&lt;&gt;""),HLOOKUP(P$2+$A279,Sheet2!CB:NO,$B279,0),"")</f>
        <v/>
      </c>
      <c r="Q279" t="str">
        <f>IF(OR(HLOOKUP(Q$2+$A279,Sheet2!CC:NO,$B279,0),HLOOKUP(Q$2+$A279,Sheet2!CC:NO,$B279,0)&lt;&gt;""),HLOOKUP(Q$2+$A279,Sheet2!CC:NO,$B279,0),"")</f>
        <v/>
      </c>
    </row>
    <row r="280" spans="1:17" x14ac:dyDescent="0.25">
      <c r="A280" s="64">
        <f t="shared" si="35"/>
        <v>36</v>
      </c>
      <c r="B280" s="64">
        <f t="shared" si="36"/>
        <v>32</v>
      </c>
      <c r="C280" s="64">
        <f t="shared" si="37"/>
        <v>7</v>
      </c>
      <c r="D280" s="64">
        <f t="shared" si="38"/>
        <v>28</v>
      </c>
      <c r="E280" s="64">
        <f t="shared" si="39"/>
        <v>136</v>
      </c>
      <c r="F280" s="64">
        <f t="shared" si="32"/>
        <v>1</v>
      </c>
      <c r="G280" s="64">
        <f t="shared" si="33"/>
        <v>4</v>
      </c>
      <c r="H280" s="64">
        <f t="shared" si="34"/>
        <v>2021</v>
      </c>
      <c r="I280" s="80" t="str">
        <f>IFERROR(VLOOKUP(D280,Sheet2!A:B,2,0),"")</f>
        <v>J18-1076</v>
      </c>
      <c r="J280" s="64" t="str">
        <f>IFERROR(IF(I280&lt;&gt;"",VLOOKUP(I280,Sheet2!B:C,2,0),""),"")</f>
        <v>INSTALLATION LEVEL WITH SOUNDER</v>
      </c>
      <c r="K280" s="64" t="str">
        <f>IFERROR( IF(I280&lt;&gt;"", HLOOKUP(L$2+$A280,Sheet2!BX:NK,2,0),""),"")</f>
        <v>1-15 April 21</v>
      </c>
      <c r="L280" t="str">
        <f>IF(OR(HLOOKUP(L$2+$A280,Sheet2!BX:NK,$B280,0),HLOOKUP(L$2+$A280,Sheet2!BX:NK,$B280,0)&lt;&gt;""),HLOOKUP(L$2+$A280,Sheet2!BX:NK,$B280,0),"")</f>
        <v/>
      </c>
      <c r="M280" t="str">
        <f>IF(OR(HLOOKUP(M$2+$A280,Sheet2!BY:NL,$B280,0),HLOOKUP(M$2+$A280,Sheet2!BY:NL,$B280,0)&lt;&gt;""),HLOOKUP(M$2+$A280,Sheet2!BY:NL,$B280,0),"")</f>
        <v/>
      </c>
      <c r="N280" t="str">
        <f>IF(OR(HLOOKUP(N$2+$A280,Sheet2!BZ:NM,$B280,0),HLOOKUP(N$2+$A280,Sheet2!BZ:NM,$B280,0)&lt;&gt;""),HLOOKUP(N$2+$A280,Sheet2!BZ:NM,$B280,0),"")</f>
        <v/>
      </c>
      <c r="O280" t="str">
        <f>IF(OR(HLOOKUP(O$2+$A280,Sheet2!CA:NN,$B280,0),HLOOKUP(O$2+$A280,Sheet2!CA:NN,$B280,0)&lt;&gt;""),HLOOKUP(O$2+$A280,Sheet2!CA:NN,$B280,0),"")</f>
        <v/>
      </c>
      <c r="P280" t="str">
        <f>IF(OR(HLOOKUP(P$2+$A280,Sheet2!CB:NO,$B280,0),HLOOKUP(P$2+$A280,Sheet2!CB:NO,$B280,0)&lt;&gt;""),HLOOKUP(P$2+$A280,Sheet2!CB:NO,$B280,0),"")</f>
        <v/>
      </c>
      <c r="Q280" t="str">
        <f>IF(OR(HLOOKUP(Q$2+$A280,Sheet2!CC:NO,$B280,0),HLOOKUP(Q$2+$A280,Sheet2!CC:NO,$B280,0)&lt;&gt;""),HLOOKUP(Q$2+$A280,Sheet2!CC:NO,$B280,0),"")</f>
        <v/>
      </c>
    </row>
    <row r="281" spans="1:17" x14ac:dyDescent="0.25">
      <c r="A281" s="64">
        <f t="shared" si="35"/>
        <v>42</v>
      </c>
      <c r="B281" s="64">
        <f t="shared" si="36"/>
        <v>32</v>
      </c>
      <c r="C281" s="64">
        <f t="shared" si="37"/>
        <v>8</v>
      </c>
      <c r="D281" s="64">
        <f t="shared" si="38"/>
        <v>28</v>
      </c>
      <c r="E281" s="64">
        <f t="shared" si="39"/>
        <v>136</v>
      </c>
      <c r="F281" s="64">
        <f t="shared" si="32"/>
        <v>2</v>
      </c>
      <c r="G281" s="64">
        <f t="shared" si="33"/>
        <v>4</v>
      </c>
      <c r="H281" s="64">
        <f t="shared" si="34"/>
        <v>2021</v>
      </c>
      <c r="I281" s="80" t="str">
        <f>IFERROR(VLOOKUP(D281,Sheet2!A:B,2,0),"")</f>
        <v>J18-1076</v>
      </c>
      <c r="J281" s="64" t="str">
        <f>IFERROR(IF(I281&lt;&gt;"",VLOOKUP(I281,Sheet2!B:C,2,0),""),"")</f>
        <v>INSTALLATION LEVEL WITH SOUNDER</v>
      </c>
      <c r="K281" s="64" t="str">
        <f>IFERROR( IF(I281&lt;&gt;"", HLOOKUP(L$2+$A281,Sheet2!BX:NK,2,0),""),"")</f>
        <v>16-30 April 21</v>
      </c>
      <c r="L281" t="str">
        <f>IF(OR(HLOOKUP(L$2+$A281,Sheet2!BX:NK,$B281,0),HLOOKUP(L$2+$A281,Sheet2!BX:NK,$B281,0)&lt;&gt;""),HLOOKUP(L$2+$A281,Sheet2!BX:NK,$B281,0),"")</f>
        <v/>
      </c>
      <c r="M281" t="str">
        <f>IF(OR(HLOOKUP(M$2+$A281,Sheet2!BY:NL,$B281,0),HLOOKUP(M$2+$A281,Sheet2!BY:NL,$B281,0)&lt;&gt;""),HLOOKUP(M$2+$A281,Sheet2!BY:NL,$B281,0),"")</f>
        <v/>
      </c>
      <c r="N281" t="str">
        <f>IF(OR(HLOOKUP(N$2+$A281,Sheet2!BZ:NM,$B281,0),HLOOKUP(N$2+$A281,Sheet2!BZ:NM,$B281,0)&lt;&gt;""),HLOOKUP(N$2+$A281,Sheet2!BZ:NM,$B281,0),"")</f>
        <v/>
      </c>
      <c r="O281" t="str">
        <f>IF(OR(HLOOKUP(O$2+$A281,Sheet2!CA:NN,$B281,0),HLOOKUP(O$2+$A281,Sheet2!CA:NN,$B281,0)&lt;&gt;""),HLOOKUP(O$2+$A281,Sheet2!CA:NN,$B281,0),"")</f>
        <v/>
      </c>
      <c r="P281" t="str">
        <f>IF(OR(HLOOKUP(P$2+$A281,Sheet2!CB:NO,$B281,0),HLOOKUP(P$2+$A281,Sheet2!CB:NO,$B281,0)&lt;&gt;""),HLOOKUP(P$2+$A281,Sheet2!CB:NO,$B281,0),"")</f>
        <v/>
      </c>
      <c r="Q281" t="str">
        <f>IF(OR(HLOOKUP(Q$2+$A281,Sheet2!CC:NO,$B281,0),HLOOKUP(Q$2+$A281,Sheet2!CC:NO,$B281,0)&lt;&gt;""),HLOOKUP(Q$2+$A281,Sheet2!CC:NO,$B281,0),"")</f>
        <v/>
      </c>
    </row>
    <row r="282" spans="1:17" x14ac:dyDescent="0.25">
      <c r="A282" s="64">
        <f t="shared" si="35"/>
        <v>48</v>
      </c>
      <c r="B282" s="64">
        <f t="shared" si="36"/>
        <v>32</v>
      </c>
      <c r="C282" s="64">
        <f t="shared" si="37"/>
        <v>9</v>
      </c>
      <c r="D282" s="64">
        <f t="shared" si="38"/>
        <v>28</v>
      </c>
      <c r="E282" s="64">
        <f t="shared" si="39"/>
        <v>136</v>
      </c>
      <c r="F282" s="64">
        <f t="shared" si="32"/>
        <v>1</v>
      </c>
      <c r="G282" s="64">
        <f t="shared" si="33"/>
        <v>5</v>
      </c>
      <c r="H282" s="64">
        <f t="shared" si="34"/>
        <v>2021</v>
      </c>
      <c r="I282" s="80" t="str">
        <f>IFERROR(VLOOKUP(D282,Sheet2!A:B,2,0),"")</f>
        <v>J18-1076</v>
      </c>
      <c r="J282" s="64" t="str">
        <f>IFERROR(IF(I282&lt;&gt;"",VLOOKUP(I282,Sheet2!B:C,2,0),""),"")</f>
        <v>INSTALLATION LEVEL WITH SOUNDER</v>
      </c>
      <c r="K282" s="64" t="str">
        <f>IFERROR( IF(I282&lt;&gt;"", HLOOKUP(L$2+$A282,Sheet2!BX:NK,2,0),""),"")</f>
        <v>1-15 May 21</v>
      </c>
      <c r="L282" t="str">
        <f>IF(OR(HLOOKUP(L$2+$A282,Sheet2!BX:NK,$B282,0),HLOOKUP(L$2+$A282,Sheet2!BX:NK,$B282,0)&lt;&gt;""),HLOOKUP(L$2+$A282,Sheet2!BX:NK,$B282,0),"")</f>
        <v/>
      </c>
      <c r="M282" t="str">
        <f>IF(OR(HLOOKUP(M$2+$A282,Sheet2!BY:NL,$B282,0),HLOOKUP(M$2+$A282,Sheet2!BY:NL,$B282,0)&lt;&gt;""),HLOOKUP(M$2+$A282,Sheet2!BY:NL,$B282,0),"")</f>
        <v/>
      </c>
      <c r="N282" t="str">
        <f>IF(OR(HLOOKUP(N$2+$A282,Sheet2!BZ:NM,$B282,0),HLOOKUP(N$2+$A282,Sheet2!BZ:NM,$B282,0)&lt;&gt;""),HLOOKUP(N$2+$A282,Sheet2!BZ:NM,$B282,0),"")</f>
        <v/>
      </c>
      <c r="O282" t="str">
        <f>IF(OR(HLOOKUP(O$2+$A282,Sheet2!CA:NN,$B282,0),HLOOKUP(O$2+$A282,Sheet2!CA:NN,$B282,0)&lt;&gt;""),HLOOKUP(O$2+$A282,Sheet2!CA:NN,$B282,0),"")</f>
        <v/>
      </c>
      <c r="P282" t="str">
        <f>IF(OR(HLOOKUP(P$2+$A282,Sheet2!CB:NO,$B282,0),HLOOKUP(P$2+$A282,Sheet2!CB:NO,$B282,0)&lt;&gt;""),HLOOKUP(P$2+$A282,Sheet2!CB:NO,$B282,0),"")</f>
        <v/>
      </c>
      <c r="Q282" t="str">
        <f>IF(OR(HLOOKUP(Q$2+$A282,Sheet2!CC:NO,$B282,0),HLOOKUP(Q$2+$A282,Sheet2!CC:NO,$B282,0)&lt;&gt;""),HLOOKUP(Q$2+$A282,Sheet2!CC:NO,$B282,0),"")</f>
        <v/>
      </c>
    </row>
    <row r="283" spans="1:17" x14ac:dyDescent="0.25">
      <c r="A283" s="64">
        <f t="shared" si="35"/>
        <v>54</v>
      </c>
      <c r="B283" s="64">
        <f t="shared" si="36"/>
        <v>32</v>
      </c>
      <c r="C283" s="64">
        <f t="shared" si="37"/>
        <v>10</v>
      </c>
      <c r="D283" s="64">
        <f t="shared" si="38"/>
        <v>28</v>
      </c>
      <c r="E283" s="64">
        <f t="shared" si="39"/>
        <v>136</v>
      </c>
      <c r="F283" s="64">
        <f t="shared" si="32"/>
        <v>2</v>
      </c>
      <c r="G283" s="64">
        <f t="shared" si="33"/>
        <v>5</v>
      </c>
      <c r="H283" s="64">
        <f t="shared" si="34"/>
        <v>2021</v>
      </c>
      <c r="I283" s="80" t="str">
        <f>IFERROR(VLOOKUP(D283,Sheet2!A:B,2,0),"")</f>
        <v>J18-1076</v>
      </c>
      <c r="J283" s="64" t="str">
        <f>IFERROR(IF(I283&lt;&gt;"",VLOOKUP(I283,Sheet2!B:C,2,0),""),"")</f>
        <v>INSTALLATION LEVEL WITH SOUNDER</v>
      </c>
      <c r="K283" s="64" t="str">
        <f>IFERROR( IF(I283&lt;&gt;"", HLOOKUP(L$2+$A283,Sheet2!BX:NK,2,0),""),"")</f>
        <v>16-31 May 21</v>
      </c>
      <c r="L283" t="str">
        <f>IF(OR(HLOOKUP(L$2+$A283,Sheet2!BX:NK,$B283,0),HLOOKUP(L$2+$A283,Sheet2!BX:NK,$B283,0)&lt;&gt;""),HLOOKUP(L$2+$A283,Sheet2!BX:NK,$B283,0),"")</f>
        <v/>
      </c>
      <c r="M283" t="str">
        <f>IF(OR(HLOOKUP(M$2+$A283,Sheet2!BY:NL,$B283,0),HLOOKUP(M$2+$A283,Sheet2!BY:NL,$B283,0)&lt;&gt;""),HLOOKUP(M$2+$A283,Sheet2!BY:NL,$B283,0),"")</f>
        <v/>
      </c>
      <c r="N283" t="str">
        <f>IF(OR(HLOOKUP(N$2+$A283,Sheet2!BZ:NM,$B283,0),HLOOKUP(N$2+$A283,Sheet2!BZ:NM,$B283,0)&lt;&gt;""),HLOOKUP(N$2+$A283,Sheet2!BZ:NM,$B283,0),"")</f>
        <v/>
      </c>
      <c r="O283" t="str">
        <f>IF(OR(HLOOKUP(O$2+$A283,Sheet2!CA:NN,$B283,0),HLOOKUP(O$2+$A283,Sheet2!CA:NN,$B283,0)&lt;&gt;""),HLOOKUP(O$2+$A283,Sheet2!CA:NN,$B283,0),"")</f>
        <v/>
      </c>
      <c r="P283" t="str">
        <f>IF(OR(HLOOKUP(P$2+$A283,Sheet2!CB:NO,$B283,0),HLOOKUP(P$2+$A283,Sheet2!CB:NO,$B283,0)&lt;&gt;""),HLOOKUP(P$2+$A283,Sheet2!CB:NO,$B283,0),"")</f>
        <v/>
      </c>
      <c r="Q283" t="str">
        <f>IF(OR(HLOOKUP(Q$2+$A283,Sheet2!CC:NO,$B283,0),HLOOKUP(Q$2+$A283,Sheet2!CC:NO,$B283,0)&lt;&gt;""),HLOOKUP(Q$2+$A283,Sheet2!CC:NO,$B283,0),"")</f>
        <v/>
      </c>
    </row>
    <row r="284" spans="1:17" x14ac:dyDescent="0.25">
      <c r="A284" s="64">
        <f t="shared" si="35"/>
        <v>0</v>
      </c>
      <c r="B284" s="64">
        <f t="shared" si="36"/>
        <v>33</v>
      </c>
      <c r="C284" s="64">
        <f t="shared" si="37"/>
        <v>1</v>
      </c>
      <c r="D284" s="64">
        <f t="shared" si="38"/>
        <v>29</v>
      </c>
      <c r="E284" s="64">
        <f t="shared" si="39"/>
        <v>141</v>
      </c>
      <c r="F284" s="64">
        <f t="shared" si="32"/>
        <v>1</v>
      </c>
      <c r="G284" s="64">
        <f t="shared" si="33"/>
        <v>1</v>
      </c>
      <c r="H284" s="64">
        <f t="shared" si="34"/>
        <v>2021</v>
      </c>
      <c r="I284" s="80" t="str">
        <f>IFERROR(VLOOKUP(D284,Sheet2!A:B,2,0),"")</f>
        <v>J19-0567</v>
      </c>
      <c r="J284" s="64" t="str">
        <f>IFERROR(IF(I284&lt;&gt;"",VLOOKUP(I284,Sheet2!B:C,2,0),""),"")</f>
        <v>HMC</v>
      </c>
      <c r="K284" s="64" t="str">
        <f>IFERROR( IF(I284&lt;&gt;"", HLOOKUP(L$2+$A284,Sheet2!BX:NK,2,0),""),"")</f>
        <v>1-15 Jan 21</v>
      </c>
      <c r="L284" t="str">
        <f>IF(OR(HLOOKUP(L$2+$A284,Sheet2!BX:NK,$B284,0),HLOOKUP(L$2+$A284,Sheet2!BX:NK,$B284,0)&lt;&gt;""),HLOOKUP(L$2+$A284,Sheet2!BX:NK,$B284,0),"")</f>
        <v/>
      </c>
      <c r="M284" t="str">
        <f>IF(OR(HLOOKUP(M$2+$A284,Sheet2!BY:NL,$B284,0),HLOOKUP(M$2+$A284,Sheet2!BY:NL,$B284,0)&lt;&gt;""),HLOOKUP(M$2+$A284,Sheet2!BY:NL,$B284,0),"")</f>
        <v/>
      </c>
      <c r="N284" t="str">
        <f>IF(OR(HLOOKUP(N$2+$A284,Sheet2!BZ:NM,$B284,0),HLOOKUP(N$2+$A284,Sheet2!BZ:NM,$B284,0)&lt;&gt;""),HLOOKUP(N$2+$A284,Sheet2!BZ:NM,$B284,0),"")</f>
        <v/>
      </c>
      <c r="O284" t="str">
        <f>IF(OR(HLOOKUP(O$2+$A284,Sheet2!CA:NN,$B284,0),HLOOKUP(O$2+$A284,Sheet2!CA:NN,$B284,0)&lt;&gt;""),HLOOKUP(O$2+$A284,Sheet2!CA:NN,$B284,0),"")</f>
        <v/>
      </c>
      <c r="P284" t="str">
        <f>IF(OR(HLOOKUP(P$2+$A284,Sheet2!CB:NO,$B284,0),HLOOKUP(P$2+$A284,Sheet2!CB:NO,$B284,0)&lt;&gt;""),HLOOKUP(P$2+$A284,Sheet2!CB:NO,$B284,0),"")</f>
        <v/>
      </c>
      <c r="Q284" t="str">
        <f>IF(OR(HLOOKUP(Q$2+$A284,Sheet2!CC:NO,$B284,0),HLOOKUP(Q$2+$A284,Sheet2!CC:NO,$B284,0)&lt;&gt;""),HLOOKUP(Q$2+$A284,Sheet2!CC:NO,$B284,0),"")</f>
        <v/>
      </c>
    </row>
    <row r="285" spans="1:17" x14ac:dyDescent="0.25">
      <c r="A285" s="64">
        <f t="shared" si="35"/>
        <v>6</v>
      </c>
      <c r="B285" s="64">
        <f t="shared" si="36"/>
        <v>33</v>
      </c>
      <c r="C285" s="64">
        <f t="shared" si="37"/>
        <v>2</v>
      </c>
      <c r="D285" s="64">
        <f t="shared" si="38"/>
        <v>29</v>
      </c>
      <c r="E285" s="64">
        <f t="shared" si="39"/>
        <v>141</v>
      </c>
      <c r="F285" s="64">
        <f t="shared" si="32"/>
        <v>2</v>
      </c>
      <c r="G285" s="64">
        <f t="shared" si="33"/>
        <v>1</v>
      </c>
      <c r="H285" s="64">
        <f t="shared" si="34"/>
        <v>2021</v>
      </c>
      <c r="I285" s="80" t="str">
        <f>IFERROR(VLOOKUP(D285,Sheet2!A:B,2,0),"")</f>
        <v>J19-0567</v>
      </c>
      <c r="J285" s="64" t="str">
        <f>IFERROR(IF(I285&lt;&gt;"",VLOOKUP(I285,Sheet2!B:C,2,0),""),"")</f>
        <v>HMC</v>
      </c>
      <c r="K285" s="64" t="str">
        <f>IFERROR( IF(I285&lt;&gt;"", HLOOKUP(L$2+$A285,Sheet2!BX:NK,2,0),""),"")</f>
        <v>16-31 Jan 21</v>
      </c>
      <c r="L285" t="str">
        <f>IF(OR(HLOOKUP(L$2+$A285,Sheet2!BX:NK,$B285,0),HLOOKUP(L$2+$A285,Sheet2!BX:NK,$B285,0)&lt;&gt;""),HLOOKUP(L$2+$A285,Sheet2!BX:NK,$B285,0),"")</f>
        <v/>
      </c>
      <c r="M285" t="str">
        <f>IF(OR(HLOOKUP(M$2+$A285,Sheet2!BY:NL,$B285,0),HLOOKUP(M$2+$A285,Sheet2!BY:NL,$B285,0)&lt;&gt;""),HLOOKUP(M$2+$A285,Sheet2!BY:NL,$B285,0),"")</f>
        <v/>
      </c>
      <c r="N285" t="str">
        <f>IF(OR(HLOOKUP(N$2+$A285,Sheet2!BZ:NM,$B285,0),HLOOKUP(N$2+$A285,Sheet2!BZ:NM,$B285,0)&lt;&gt;""),HLOOKUP(N$2+$A285,Sheet2!BZ:NM,$B285,0),"")</f>
        <v/>
      </c>
      <c r="O285" t="str">
        <f>IF(OR(HLOOKUP(O$2+$A285,Sheet2!CA:NN,$B285,0),HLOOKUP(O$2+$A285,Sheet2!CA:NN,$B285,0)&lt;&gt;""),HLOOKUP(O$2+$A285,Sheet2!CA:NN,$B285,0),"")</f>
        <v/>
      </c>
      <c r="P285" t="str">
        <f>IF(OR(HLOOKUP(P$2+$A285,Sheet2!CB:NO,$B285,0),HLOOKUP(P$2+$A285,Sheet2!CB:NO,$B285,0)&lt;&gt;""),HLOOKUP(P$2+$A285,Sheet2!CB:NO,$B285,0),"")</f>
        <v/>
      </c>
      <c r="Q285" t="str">
        <f>IF(OR(HLOOKUP(Q$2+$A285,Sheet2!CC:NO,$B285,0),HLOOKUP(Q$2+$A285,Sheet2!CC:NO,$B285,0)&lt;&gt;""),HLOOKUP(Q$2+$A285,Sheet2!CC:NO,$B285,0),"")</f>
        <v/>
      </c>
    </row>
    <row r="286" spans="1:17" x14ac:dyDescent="0.25">
      <c r="A286" s="64">
        <f t="shared" si="35"/>
        <v>12</v>
      </c>
      <c r="B286" s="64">
        <f t="shared" si="36"/>
        <v>33</v>
      </c>
      <c r="C286" s="64">
        <f t="shared" si="37"/>
        <v>3</v>
      </c>
      <c r="D286" s="64">
        <f t="shared" si="38"/>
        <v>29</v>
      </c>
      <c r="E286" s="64">
        <f t="shared" si="39"/>
        <v>141</v>
      </c>
      <c r="F286" s="64">
        <f t="shared" si="32"/>
        <v>1</v>
      </c>
      <c r="G286" s="64">
        <f t="shared" si="33"/>
        <v>2</v>
      </c>
      <c r="H286" s="64">
        <f t="shared" si="34"/>
        <v>2021</v>
      </c>
      <c r="I286" s="80" t="str">
        <f>IFERROR(VLOOKUP(D286,Sheet2!A:B,2,0),"")</f>
        <v>J19-0567</v>
      </c>
      <c r="J286" s="64" t="str">
        <f>IFERROR(IF(I286&lt;&gt;"",VLOOKUP(I286,Sheet2!B:C,2,0),""),"")</f>
        <v>HMC</v>
      </c>
      <c r="K286" s="64" t="str">
        <f>IFERROR( IF(I286&lt;&gt;"", HLOOKUP(L$2+$A286,Sheet2!BX:NK,2,0),""),"")</f>
        <v>1-15 Feb 21</v>
      </c>
      <c r="L286" t="str">
        <f>IF(OR(HLOOKUP(L$2+$A286,Sheet2!BX:NK,$B286,0),HLOOKUP(L$2+$A286,Sheet2!BX:NK,$B286,0)&lt;&gt;""),HLOOKUP(L$2+$A286,Sheet2!BX:NK,$B286,0),"")</f>
        <v/>
      </c>
      <c r="M286" t="str">
        <f>IF(OR(HLOOKUP(M$2+$A286,Sheet2!BY:NL,$B286,0),HLOOKUP(M$2+$A286,Sheet2!BY:NL,$B286,0)&lt;&gt;""),HLOOKUP(M$2+$A286,Sheet2!BY:NL,$B286,0),"")</f>
        <v/>
      </c>
      <c r="N286" t="str">
        <f>IF(OR(HLOOKUP(N$2+$A286,Sheet2!BZ:NM,$B286,0),HLOOKUP(N$2+$A286,Sheet2!BZ:NM,$B286,0)&lt;&gt;""),HLOOKUP(N$2+$A286,Sheet2!BZ:NM,$B286,0),"")</f>
        <v/>
      </c>
      <c r="O286" t="str">
        <f>IF(OR(HLOOKUP(O$2+$A286,Sheet2!CA:NN,$B286,0),HLOOKUP(O$2+$A286,Sheet2!CA:NN,$B286,0)&lt;&gt;""),HLOOKUP(O$2+$A286,Sheet2!CA:NN,$B286,0),"")</f>
        <v/>
      </c>
      <c r="P286" t="str">
        <f>IF(OR(HLOOKUP(P$2+$A286,Sheet2!CB:NO,$B286,0),HLOOKUP(P$2+$A286,Sheet2!CB:NO,$B286,0)&lt;&gt;""),HLOOKUP(P$2+$A286,Sheet2!CB:NO,$B286,0),"")</f>
        <v/>
      </c>
      <c r="Q286" t="str">
        <f>IF(OR(HLOOKUP(Q$2+$A286,Sheet2!CC:NO,$B286,0),HLOOKUP(Q$2+$A286,Sheet2!CC:NO,$B286,0)&lt;&gt;""),HLOOKUP(Q$2+$A286,Sheet2!CC:NO,$B286,0),"")</f>
        <v/>
      </c>
    </row>
    <row r="287" spans="1:17" x14ac:dyDescent="0.25">
      <c r="A287" s="64">
        <f t="shared" si="35"/>
        <v>18</v>
      </c>
      <c r="B287" s="64">
        <f t="shared" si="36"/>
        <v>33</v>
      </c>
      <c r="C287" s="64">
        <f t="shared" si="37"/>
        <v>4</v>
      </c>
      <c r="D287" s="64">
        <f t="shared" si="38"/>
        <v>29</v>
      </c>
      <c r="E287" s="64">
        <f t="shared" si="39"/>
        <v>141</v>
      </c>
      <c r="F287" s="64">
        <f t="shared" si="32"/>
        <v>2</v>
      </c>
      <c r="G287" s="64">
        <f t="shared" si="33"/>
        <v>2</v>
      </c>
      <c r="H287" s="64">
        <f t="shared" si="34"/>
        <v>2021</v>
      </c>
      <c r="I287" s="80" t="str">
        <f>IFERROR(VLOOKUP(D287,Sheet2!A:B,2,0),"")</f>
        <v>J19-0567</v>
      </c>
      <c r="J287" s="64" t="str">
        <f>IFERROR(IF(I287&lt;&gt;"",VLOOKUP(I287,Sheet2!B:C,2,0),""),"")</f>
        <v>HMC</v>
      </c>
      <c r="K287" s="64" t="str">
        <f>IFERROR( IF(I287&lt;&gt;"", HLOOKUP(L$2+$A287,Sheet2!BX:NK,2,0),""),"")</f>
        <v>16-28 Feb 21</v>
      </c>
      <c r="L287" t="str">
        <f>IF(OR(HLOOKUP(L$2+$A287,Sheet2!BX:NK,$B287,0),HLOOKUP(L$2+$A287,Sheet2!BX:NK,$B287,0)&lt;&gt;""),HLOOKUP(L$2+$A287,Sheet2!BX:NK,$B287,0),"")</f>
        <v/>
      </c>
      <c r="M287" t="str">
        <f>IF(OR(HLOOKUP(M$2+$A287,Sheet2!BY:NL,$B287,0),HLOOKUP(M$2+$A287,Sheet2!BY:NL,$B287,0)&lt;&gt;""),HLOOKUP(M$2+$A287,Sheet2!BY:NL,$B287,0),"")</f>
        <v/>
      </c>
      <c r="N287" t="str">
        <f>IF(OR(HLOOKUP(N$2+$A287,Sheet2!BZ:NM,$B287,0),HLOOKUP(N$2+$A287,Sheet2!BZ:NM,$B287,0)&lt;&gt;""),HLOOKUP(N$2+$A287,Sheet2!BZ:NM,$B287,0),"")</f>
        <v/>
      </c>
      <c r="O287" t="str">
        <f>IF(OR(HLOOKUP(O$2+$A287,Sheet2!CA:NN,$B287,0),HLOOKUP(O$2+$A287,Sheet2!CA:NN,$B287,0)&lt;&gt;""),HLOOKUP(O$2+$A287,Sheet2!CA:NN,$B287,0),"")</f>
        <v/>
      </c>
      <c r="P287" t="str">
        <f>IF(OR(HLOOKUP(P$2+$A287,Sheet2!CB:NO,$B287,0),HLOOKUP(P$2+$A287,Sheet2!CB:NO,$B287,0)&lt;&gt;""),HLOOKUP(P$2+$A287,Sheet2!CB:NO,$B287,0),"")</f>
        <v/>
      </c>
      <c r="Q287" t="str">
        <f>IF(OR(HLOOKUP(Q$2+$A287,Sheet2!CC:NO,$B287,0),HLOOKUP(Q$2+$A287,Sheet2!CC:NO,$B287,0)&lt;&gt;""),HLOOKUP(Q$2+$A287,Sheet2!CC:NO,$B287,0),"")</f>
        <v/>
      </c>
    </row>
    <row r="288" spans="1:17" x14ac:dyDescent="0.25">
      <c r="A288" s="64">
        <f t="shared" si="35"/>
        <v>24</v>
      </c>
      <c r="B288" s="64">
        <f t="shared" si="36"/>
        <v>33</v>
      </c>
      <c r="C288" s="64">
        <f t="shared" si="37"/>
        <v>5</v>
      </c>
      <c r="D288" s="64">
        <f t="shared" si="38"/>
        <v>29</v>
      </c>
      <c r="E288" s="64">
        <f t="shared" si="39"/>
        <v>141</v>
      </c>
      <c r="F288" s="64">
        <f t="shared" si="32"/>
        <v>1</v>
      </c>
      <c r="G288" s="64">
        <f t="shared" si="33"/>
        <v>3</v>
      </c>
      <c r="H288" s="64">
        <f t="shared" si="34"/>
        <v>2021</v>
      </c>
      <c r="I288" s="80" t="str">
        <f>IFERROR(VLOOKUP(D288,Sheet2!A:B,2,0),"")</f>
        <v>J19-0567</v>
      </c>
      <c r="J288" s="64" t="str">
        <f>IFERROR(IF(I288&lt;&gt;"",VLOOKUP(I288,Sheet2!B:C,2,0),""),"")</f>
        <v>HMC</v>
      </c>
      <c r="K288" s="64" t="str">
        <f>IFERROR( IF(I288&lt;&gt;"", HLOOKUP(L$2+$A288,Sheet2!BX:NK,2,0),""),"")</f>
        <v>1-15 Mar 2021</v>
      </c>
      <c r="L288" t="str">
        <f>IF(OR(HLOOKUP(L$2+$A288,Sheet2!BX:NK,$B288,0),HLOOKUP(L$2+$A288,Sheet2!BX:NK,$B288,0)&lt;&gt;""),HLOOKUP(L$2+$A288,Sheet2!BX:NK,$B288,0),"")</f>
        <v/>
      </c>
      <c r="M288" t="str">
        <f>IF(OR(HLOOKUP(M$2+$A288,Sheet2!BY:NL,$B288,0),HLOOKUP(M$2+$A288,Sheet2!BY:NL,$B288,0)&lt;&gt;""),HLOOKUP(M$2+$A288,Sheet2!BY:NL,$B288,0),"")</f>
        <v/>
      </c>
      <c r="N288" t="str">
        <f>IF(OR(HLOOKUP(N$2+$A288,Sheet2!BZ:NM,$B288,0),HLOOKUP(N$2+$A288,Sheet2!BZ:NM,$B288,0)&lt;&gt;""),HLOOKUP(N$2+$A288,Sheet2!BZ:NM,$B288,0),"")</f>
        <v/>
      </c>
      <c r="O288" t="str">
        <f>IF(OR(HLOOKUP(O$2+$A288,Sheet2!CA:NN,$B288,0),HLOOKUP(O$2+$A288,Sheet2!CA:NN,$B288,0)&lt;&gt;""),HLOOKUP(O$2+$A288,Sheet2!CA:NN,$B288,0),"")</f>
        <v/>
      </c>
      <c r="P288" t="str">
        <f>IF(OR(HLOOKUP(P$2+$A288,Sheet2!CB:NO,$B288,0),HLOOKUP(P$2+$A288,Sheet2!CB:NO,$B288,0)&lt;&gt;""),HLOOKUP(P$2+$A288,Sheet2!CB:NO,$B288,0),"")</f>
        <v/>
      </c>
      <c r="Q288" t="str">
        <f>IF(OR(HLOOKUP(Q$2+$A288,Sheet2!CC:NO,$B288,0),HLOOKUP(Q$2+$A288,Sheet2!CC:NO,$B288,0)&lt;&gt;""),HLOOKUP(Q$2+$A288,Sheet2!CC:NO,$B288,0),"")</f>
        <v/>
      </c>
    </row>
    <row r="289" spans="1:17" x14ac:dyDescent="0.25">
      <c r="A289" s="64">
        <f t="shared" si="35"/>
        <v>30</v>
      </c>
      <c r="B289" s="64">
        <f t="shared" si="36"/>
        <v>33</v>
      </c>
      <c r="C289" s="64">
        <f t="shared" si="37"/>
        <v>6</v>
      </c>
      <c r="D289" s="64">
        <f t="shared" si="38"/>
        <v>29</v>
      </c>
      <c r="E289" s="64">
        <f t="shared" si="39"/>
        <v>141</v>
      </c>
      <c r="F289" s="64">
        <f t="shared" si="32"/>
        <v>2</v>
      </c>
      <c r="G289" s="64">
        <f t="shared" si="33"/>
        <v>3</v>
      </c>
      <c r="H289" s="64">
        <f t="shared" si="34"/>
        <v>2021</v>
      </c>
      <c r="I289" s="80" t="str">
        <f>IFERROR(VLOOKUP(D289,Sheet2!A:B,2,0),"")</f>
        <v>J19-0567</v>
      </c>
      <c r="J289" s="64" t="str">
        <f>IFERROR(IF(I289&lt;&gt;"",VLOOKUP(I289,Sheet2!B:C,2,0),""),"")</f>
        <v>HMC</v>
      </c>
      <c r="K289" s="64" t="str">
        <f>IFERROR( IF(I289&lt;&gt;"", HLOOKUP(L$2+$A289,Sheet2!BX:NK,2,0),""),"")</f>
        <v>16-31 Mar 21</v>
      </c>
      <c r="L289" t="str">
        <f>IF(OR(HLOOKUP(L$2+$A289,Sheet2!BX:NK,$B289,0),HLOOKUP(L$2+$A289,Sheet2!BX:NK,$B289,0)&lt;&gt;""),HLOOKUP(L$2+$A289,Sheet2!BX:NK,$B289,0),"")</f>
        <v/>
      </c>
      <c r="M289" t="str">
        <f>IF(OR(HLOOKUP(M$2+$A289,Sheet2!BY:NL,$B289,0),HLOOKUP(M$2+$A289,Sheet2!BY:NL,$B289,0)&lt;&gt;""),HLOOKUP(M$2+$A289,Sheet2!BY:NL,$B289,0),"")</f>
        <v/>
      </c>
      <c r="N289" t="str">
        <f>IF(OR(HLOOKUP(N$2+$A289,Sheet2!BZ:NM,$B289,0),HLOOKUP(N$2+$A289,Sheet2!BZ:NM,$B289,0)&lt;&gt;""),HLOOKUP(N$2+$A289,Sheet2!BZ:NM,$B289,0),"")</f>
        <v/>
      </c>
      <c r="O289" t="str">
        <f>IF(OR(HLOOKUP(O$2+$A289,Sheet2!CA:NN,$B289,0),HLOOKUP(O$2+$A289,Sheet2!CA:NN,$B289,0)&lt;&gt;""),HLOOKUP(O$2+$A289,Sheet2!CA:NN,$B289,0),"")</f>
        <v/>
      </c>
      <c r="P289" t="str">
        <f>IF(OR(HLOOKUP(P$2+$A289,Sheet2!CB:NO,$B289,0),HLOOKUP(P$2+$A289,Sheet2!CB:NO,$B289,0)&lt;&gt;""),HLOOKUP(P$2+$A289,Sheet2!CB:NO,$B289,0),"")</f>
        <v/>
      </c>
      <c r="Q289" t="str">
        <f>IF(OR(HLOOKUP(Q$2+$A289,Sheet2!CC:NO,$B289,0),HLOOKUP(Q$2+$A289,Sheet2!CC:NO,$B289,0)&lt;&gt;""),HLOOKUP(Q$2+$A289,Sheet2!CC:NO,$B289,0),"")</f>
        <v/>
      </c>
    </row>
    <row r="290" spans="1:17" x14ac:dyDescent="0.25">
      <c r="A290" s="64">
        <f t="shared" si="35"/>
        <v>36</v>
      </c>
      <c r="B290" s="64">
        <f t="shared" si="36"/>
        <v>33</v>
      </c>
      <c r="C290" s="64">
        <f t="shared" si="37"/>
        <v>7</v>
      </c>
      <c r="D290" s="64">
        <f t="shared" si="38"/>
        <v>29</v>
      </c>
      <c r="E290" s="64">
        <f t="shared" si="39"/>
        <v>141</v>
      </c>
      <c r="F290" s="64">
        <f t="shared" si="32"/>
        <v>1</v>
      </c>
      <c r="G290" s="64">
        <f t="shared" si="33"/>
        <v>4</v>
      </c>
      <c r="H290" s="64">
        <f t="shared" si="34"/>
        <v>2021</v>
      </c>
      <c r="I290" s="80" t="str">
        <f>IFERROR(VLOOKUP(D290,Sheet2!A:B,2,0),"")</f>
        <v>J19-0567</v>
      </c>
      <c r="J290" s="64" t="str">
        <f>IFERROR(IF(I290&lt;&gt;"",VLOOKUP(I290,Sheet2!B:C,2,0),""),"")</f>
        <v>HMC</v>
      </c>
      <c r="K290" s="64" t="str">
        <f>IFERROR( IF(I290&lt;&gt;"", HLOOKUP(L$2+$A290,Sheet2!BX:NK,2,0),""),"")</f>
        <v>1-15 April 21</v>
      </c>
      <c r="L290" t="str">
        <f>IF(OR(HLOOKUP(L$2+$A290,Sheet2!BX:NK,$B290,0),HLOOKUP(L$2+$A290,Sheet2!BX:NK,$B290,0)&lt;&gt;""),HLOOKUP(L$2+$A290,Sheet2!BX:NK,$B290,0),"")</f>
        <v/>
      </c>
      <c r="M290" t="str">
        <f>IF(OR(HLOOKUP(M$2+$A290,Sheet2!BY:NL,$B290,0),HLOOKUP(M$2+$A290,Sheet2!BY:NL,$B290,0)&lt;&gt;""),HLOOKUP(M$2+$A290,Sheet2!BY:NL,$B290,0),"")</f>
        <v/>
      </c>
      <c r="N290" t="str">
        <f>IF(OR(HLOOKUP(N$2+$A290,Sheet2!BZ:NM,$B290,0),HLOOKUP(N$2+$A290,Sheet2!BZ:NM,$B290,0)&lt;&gt;""),HLOOKUP(N$2+$A290,Sheet2!BZ:NM,$B290,0),"")</f>
        <v/>
      </c>
      <c r="O290" t="str">
        <f>IF(OR(HLOOKUP(O$2+$A290,Sheet2!CA:NN,$B290,0),HLOOKUP(O$2+$A290,Sheet2!CA:NN,$B290,0)&lt;&gt;""),HLOOKUP(O$2+$A290,Sheet2!CA:NN,$B290,0),"")</f>
        <v/>
      </c>
      <c r="P290" t="str">
        <f>IF(OR(HLOOKUP(P$2+$A290,Sheet2!CB:NO,$B290,0),HLOOKUP(P$2+$A290,Sheet2!CB:NO,$B290,0)&lt;&gt;""),HLOOKUP(P$2+$A290,Sheet2!CB:NO,$B290,0),"")</f>
        <v/>
      </c>
      <c r="Q290" t="str">
        <f>IF(OR(HLOOKUP(Q$2+$A290,Sheet2!CC:NO,$B290,0),HLOOKUP(Q$2+$A290,Sheet2!CC:NO,$B290,0)&lt;&gt;""),HLOOKUP(Q$2+$A290,Sheet2!CC:NO,$B290,0),"")</f>
        <v/>
      </c>
    </row>
    <row r="291" spans="1:17" x14ac:dyDescent="0.25">
      <c r="A291" s="64">
        <f t="shared" si="35"/>
        <v>42</v>
      </c>
      <c r="B291" s="64">
        <f t="shared" si="36"/>
        <v>33</v>
      </c>
      <c r="C291" s="64">
        <f t="shared" si="37"/>
        <v>8</v>
      </c>
      <c r="D291" s="64">
        <f t="shared" si="38"/>
        <v>29</v>
      </c>
      <c r="E291" s="64">
        <f t="shared" si="39"/>
        <v>141</v>
      </c>
      <c r="F291" s="64">
        <f t="shared" si="32"/>
        <v>2</v>
      </c>
      <c r="G291" s="64">
        <f t="shared" si="33"/>
        <v>4</v>
      </c>
      <c r="H291" s="64">
        <f t="shared" si="34"/>
        <v>2021</v>
      </c>
      <c r="I291" s="80" t="str">
        <f>IFERROR(VLOOKUP(D291,Sheet2!A:B,2,0),"")</f>
        <v>J19-0567</v>
      </c>
      <c r="J291" s="64" t="str">
        <f>IFERROR(IF(I291&lt;&gt;"",VLOOKUP(I291,Sheet2!B:C,2,0),""),"")</f>
        <v>HMC</v>
      </c>
      <c r="K291" s="64" t="str">
        <f>IFERROR( IF(I291&lt;&gt;"", HLOOKUP(L$2+$A291,Sheet2!BX:NK,2,0),""),"")</f>
        <v>16-30 April 21</v>
      </c>
      <c r="L291" t="str">
        <f>IF(OR(HLOOKUP(L$2+$A291,Sheet2!BX:NK,$B291,0),HLOOKUP(L$2+$A291,Sheet2!BX:NK,$B291,0)&lt;&gt;""),HLOOKUP(L$2+$A291,Sheet2!BX:NK,$B291,0),"")</f>
        <v/>
      </c>
      <c r="M291" t="str">
        <f>IF(OR(HLOOKUP(M$2+$A291,Sheet2!BY:NL,$B291,0),HLOOKUP(M$2+$A291,Sheet2!BY:NL,$B291,0)&lt;&gt;""),HLOOKUP(M$2+$A291,Sheet2!BY:NL,$B291,0),"")</f>
        <v/>
      </c>
      <c r="N291" t="str">
        <f>IF(OR(HLOOKUP(N$2+$A291,Sheet2!BZ:NM,$B291,0),HLOOKUP(N$2+$A291,Sheet2!BZ:NM,$B291,0)&lt;&gt;""),HLOOKUP(N$2+$A291,Sheet2!BZ:NM,$B291,0),"")</f>
        <v/>
      </c>
      <c r="O291" t="str">
        <f>IF(OR(HLOOKUP(O$2+$A291,Sheet2!CA:NN,$B291,0),HLOOKUP(O$2+$A291,Sheet2!CA:NN,$B291,0)&lt;&gt;""),HLOOKUP(O$2+$A291,Sheet2!CA:NN,$B291,0),"")</f>
        <v/>
      </c>
      <c r="P291" t="str">
        <f>IF(OR(HLOOKUP(P$2+$A291,Sheet2!CB:NO,$B291,0),HLOOKUP(P$2+$A291,Sheet2!CB:NO,$B291,0)&lt;&gt;""),HLOOKUP(P$2+$A291,Sheet2!CB:NO,$B291,0),"")</f>
        <v/>
      </c>
      <c r="Q291" t="str">
        <f>IF(OR(HLOOKUP(Q$2+$A291,Sheet2!CC:NO,$B291,0),HLOOKUP(Q$2+$A291,Sheet2!CC:NO,$B291,0)&lt;&gt;""),HLOOKUP(Q$2+$A291,Sheet2!CC:NO,$B291,0),"")</f>
        <v/>
      </c>
    </row>
    <row r="292" spans="1:17" x14ac:dyDescent="0.25">
      <c r="A292" s="64">
        <f t="shared" si="35"/>
        <v>48</v>
      </c>
      <c r="B292" s="64">
        <f t="shared" si="36"/>
        <v>33</v>
      </c>
      <c r="C292" s="64">
        <f t="shared" si="37"/>
        <v>9</v>
      </c>
      <c r="D292" s="64">
        <f t="shared" si="38"/>
        <v>29</v>
      </c>
      <c r="E292" s="64">
        <f t="shared" si="39"/>
        <v>141</v>
      </c>
      <c r="F292" s="64">
        <f t="shared" si="32"/>
        <v>1</v>
      </c>
      <c r="G292" s="64">
        <f t="shared" si="33"/>
        <v>5</v>
      </c>
      <c r="H292" s="64">
        <f t="shared" si="34"/>
        <v>2021</v>
      </c>
      <c r="I292" s="80" t="str">
        <f>IFERROR(VLOOKUP(D292,Sheet2!A:B,2,0),"")</f>
        <v>J19-0567</v>
      </c>
      <c r="J292" s="64" t="str">
        <f>IFERROR(IF(I292&lt;&gt;"",VLOOKUP(I292,Sheet2!B:C,2,0),""),"")</f>
        <v>HMC</v>
      </c>
      <c r="K292" s="64" t="str">
        <f>IFERROR( IF(I292&lt;&gt;"", HLOOKUP(L$2+$A292,Sheet2!BX:NK,2,0),""),"")</f>
        <v>1-15 May 21</v>
      </c>
      <c r="L292" t="str">
        <f>IF(OR(HLOOKUP(L$2+$A292,Sheet2!BX:NK,$B292,0),HLOOKUP(L$2+$A292,Sheet2!BX:NK,$B292,0)&lt;&gt;""),HLOOKUP(L$2+$A292,Sheet2!BX:NK,$B292,0),"")</f>
        <v/>
      </c>
      <c r="M292" t="str">
        <f>IF(OR(HLOOKUP(M$2+$A292,Sheet2!BY:NL,$B292,0),HLOOKUP(M$2+$A292,Sheet2!BY:NL,$B292,0)&lt;&gt;""),HLOOKUP(M$2+$A292,Sheet2!BY:NL,$B292,0),"")</f>
        <v/>
      </c>
      <c r="N292" t="str">
        <f>IF(OR(HLOOKUP(N$2+$A292,Sheet2!BZ:NM,$B292,0),HLOOKUP(N$2+$A292,Sheet2!BZ:NM,$B292,0)&lt;&gt;""),HLOOKUP(N$2+$A292,Sheet2!BZ:NM,$B292,0),"")</f>
        <v/>
      </c>
      <c r="O292" t="str">
        <f>IF(OR(HLOOKUP(O$2+$A292,Sheet2!CA:NN,$B292,0),HLOOKUP(O$2+$A292,Sheet2!CA:NN,$B292,0)&lt;&gt;""),HLOOKUP(O$2+$A292,Sheet2!CA:NN,$B292,0),"")</f>
        <v/>
      </c>
      <c r="P292" t="str">
        <f>IF(OR(HLOOKUP(P$2+$A292,Sheet2!CB:NO,$B292,0),HLOOKUP(P$2+$A292,Sheet2!CB:NO,$B292,0)&lt;&gt;""),HLOOKUP(P$2+$A292,Sheet2!CB:NO,$B292,0),"")</f>
        <v/>
      </c>
      <c r="Q292" t="str">
        <f>IF(OR(HLOOKUP(Q$2+$A292,Sheet2!CC:NO,$B292,0),HLOOKUP(Q$2+$A292,Sheet2!CC:NO,$B292,0)&lt;&gt;""),HLOOKUP(Q$2+$A292,Sheet2!CC:NO,$B292,0),"")</f>
        <v/>
      </c>
    </row>
    <row r="293" spans="1:17" x14ac:dyDescent="0.25">
      <c r="A293" s="64">
        <f t="shared" si="35"/>
        <v>54</v>
      </c>
      <c r="B293" s="64">
        <f t="shared" si="36"/>
        <v>33</v>
      </c>
      <c r="C293" s="64">
        <f t="shared" si="37"/>
        <v>10</v>
      </c>
      <c r="D293" s="64">
        <f t="shared" si="38"/>
        <v>29</v>
      </c>
      <c r="E293" s="64">
        <f t="shared" si="39"/>
        <v>141</v>
      </c>
      <c r="F293" s="64">
        <f t="shared" si="32"/>
        <v>2</v>
      </c>
      <c r="G293" s="64">
        <f t="shared" si="33"/>
        <v>5</v>
      </c>
      <c r="H293" s="64">
        <f t="shared" si="34"/>
        <v>2021</v>
      </c>
      <c r="I293" s="80" t="str">
        <f>IFERROR(VLOOKUP(D293,Sheet2!A:B,2,0),"")</f>
        <v>J19-0567</v>
      </c>
      <c r="J293" s="64" t="str">
        <f>IFERROR(IF(I293&lt;&gt;"",VLOOKUP(I293,Sheet2!B:C,2,0),""),"")</f>
        <v>HMC</v>
      </c>
      <c r="K293" s="64" t="str">
        <f>IFERROR( IF(I293&lt;&gt;"", HLOOKUP(L$2+$A293,Sheet2!BX:NK,2,0),""),"")</f>
        <v>16-31 May 21</v>
      </c>
      <c r="L293" t="str">
        <f>IF(OR(HLOOKUP(L$2+$A293,Sheet2!BX:NK,$B293,0),HLOOKUP(L$2+$A293,Sheet2!BX:NK,$B293,0)&lt;&gt;""),HLOOKUP(L$2+$A293,Sheet2!BX:NK,$B293,0),"")</f>
        <v/>
      </c>
      <c r="M293" t="str">
        <f>IF(OR(HLOOKUP(M$2+$A293,Sheet2!BY:NL,$B293,0),HLOOKUP(M$2+$A293,Sheet2!BY:NL,$B293,0)&lt;&gt;""),HLOOKUP(M$2+$A293,Sheet2!BY:NL,$B293,0),"")</f>
        <v/>
      </c>
      <c r="N293" t="str">
        <f>IF(OR(HLOOKUP(N$2+$A293,Sheet2!BZ:NM,$B293,0),HLOOKUP(N$2+$A293,Sheet2!BZ:NM,$B293,0)&lt;&gt;""),HLOOKUP(N$2+$A293,Sheet2!BZ:NM,$B293,0),"")</f>
        <v/>
      </c>
      <c r="O293" t="str">
        <f>IF(OR(HLOOKUP(O$2+$A293,Sheet2!CA:NN,$B293,0),HLOOKUP(O$2+$A293,Sheet2!CA:NN,$B293,0)&lt;&gt;""),HLOOKUP(O$2+$A293,Sheet2!CA:NN,$B293,0),"")</f>
        <v/>
      </c>
      <c r="P293" t="str">
        <f>IF(OR(HLOOKUP(P$2+$A293,Sheet2!CB:NO,$B293,0),HLOOKUP(P$2+$A293,Sheet2!CB:NO,$B293,0)&lt;&gt;""),HLOOKUP(P$2+$A293,Sheet2!CB:NO,$B293,0),"")</f>
        <v/>
      </c>
      <c r="Q293" t="str">
        <f>IF(OR(HLOOKUP(Q$2+$A293,Sheet2!CC:NO,$B293,0),HLOOKUP(Q$2+$A293,Sheet2!CC:NO,$B293,0)&lt;&gt;""),HLOOKUP(Q$2+$A293,Sheet2!CC:NO,$B293,0),"")</f>
        <v/>
      </c>
    </row>
    <row r="294" spans="1:17" x14ac:dyDescent="0.25">
      <c r="A294" s="64">
        <f t="shared" si="35"/>
        <v>0</v>
      </c>
      <c r="B294" s="64">
        <f t="shared" si="36"/>
        <v>34</v>
      </c>
      <c r="C294" s="64">
        <f t="shared" si="37"/>
        <v>1</v>
      </c>
      <c r="D294" s="64">
        <f t="shared" si="38"/>
        <v>30</v>
      </c>
      <c r="E294" s="64">
        <f t="shared" si="39"/>
        <v>146</v>
      </c>
      <c r="F294" s="64">
        <f t="shared" si="32"/>
        <v>1</v>
      </c>
      <c r="G294" s="64">
        <f t="shared" si="33"/>
        <v>1</v>
      </c>
      <c r="H294" s="64">
        <f t="shared" si="34"/>
        <v>2021</v>
      </c>
      <c r="I294" s="80" t="str">
        <f>IFERROR(VLOOKUP(D294,Sheet2!A:B,2,0),"")</f>
        <v>J19-0762</v>
      </c>
      <c r="J294" s="64" t="str">
        <f>IFERROR(IF(I294&lt;&gt;"",VLOOKUP(I294,Sheet2!B:C,2,0),""),"")</f>
        <v>Covestro</v>
      </c>
      <c r="K294" s="64" t="str">
        <f>IFERROR( IF(I294&lt;&gt;"", HLOOKUP(L$2+$A294,Sheet2!BX:NK,2,0),""),"")</f>
        <v>1-15 Jan 21</v>
      </c>
      <c r="L294" t="str">
        <f>IF(OR(HLOOKUP(L$2+$A294,Sheet2!BX:NK,$B294,0),HLOOKUP(L$2+$A294,Sheet2!BX:NK,$B294,0)&lt;&gt;""),HLOOKUP(L$2+$A294,Sheet2!BX:NK,$B294,0),"")</f>
        <v/>
      </c>
      <c r="M294" t="str">
        <f>IF(OR(HLOOKUP(M$2+$A294,Sheet2!BY:NL,$B294,0),HLOOKUP(M$2+$A294,Sheet2!BY:NL,$B294,0)&lt;&gt;""),HLOOKUP(M$2+$A294,Sheet2!BY:NL,$B294,0),"")</f>
        <v/>
      </c>
      <c r="N294" t="str">
        <f>IF(OR(HLOOKUP(N$2+$A294,Sheet2!BZ:NM,$B294,0),HLOOKUP(N$2+$A294,Sheet2!BZ:NM,$B294,0)&lt;&gt;""),HLOOKUP(N$2+$A294,Sheet2!BZ:NM,$B294,0),"")</f>
        <v/>
      </c>
      <c r="O294" t="str">
        <f>IF(OR(HLOOKUP(O$2+$A294,Sheet2!CA:NN,$B294,0),HLOOKUP(O$2+$A294,Sheet2!CA:NN,$B294,0)&lt;&gt;""),HLOOKUP(O$2+$A294,Sheet2!CA:NN,$B294,0),"")</f>
        <v/>
      </c>
      <c r="P294" t="str">
        <f>IF(OR(HLOOKUP(P$2+$A294,Sheet2!CB:NO,$B294,0),HLOOKUP(P$2+$A294,Sheet2!CB:NO,$B294,0)&lt;&gt;""),HLOOKUP(P$2+$A294,Sheet2!CB:NO,$B294,0),"")</f>
        <v/>
      </c>
      <c r="Q294" t="str">
        <f>IF(OR(HLOOKUP(Q$2+$A294,Sheet2!CC:NO,$B294,0),HLOOKUP(Q$2+$A294,Sheet2!CC:NO,$B294,0)&lt;&gt;""),HLOOKUP(Q$2+$A294,Sheet2!CC:NO,$B294,0),"")</f>
        <v/>
      </c>
    </row>
    <row r="295" spans="1:17" x14ac:dyDescent="0.25">
      <c r="A295" s="64">
        <f t="shared" si="35"/>
        <v>6</v>
      </c>
      <c r="B295" s="64">
        <f t="shared" si="36"/>
        <v>34</v>
      </c>
      <c r="C295" s="64">
        <f t="shared" si="37"/>
        <v>2</v>
      </c>
      <c r="D295" s="64">
        <f t="shared" si="38"/>
        <v>30</v>
      </c>
      <c r="E295" s="64">
        <f t="shared" si="39"/>
        <v>146</v>
      </c>
      <c r="F295" s="64">
        <f t="shared" si="32"/>
        <v>2</v>
      </c>
      <c r="G295" s="64">
        <f t="shared" si="33"/>
        <v>1</v>
      </c>
      <c r="H295" s="64">
        <f t="shared" si="34"/>
        <v>2021</v>
      </c>
      <c r="I295" s="80" t="str">
        <f>IFERROR(VLOOKUP(D295,Sheet2!A:B,2,0),"")</f>
        <v>J19-0762</v>
      </c>
      <c r="J295" s="64" t="str">
        <f>IFERROR(IF(I295&lt;&gt;"",VLOOKUP(I295,Sheet2!B:C,2,0),""),"")</f>
        <v>Covestro</v>
      </c>
      <c r="K295" s="64" t="str">
        <f>IFERROR( IF(I295&lt;&gt;"", HLOOKUP(L$2+$A295,Sheet2!BX:NK,2,0),""),"")</f>
        <v>16-31 Jan 21</v>
      </c>
      <c r="L295" t="str">
        <f>IF(OR(HLOOKUP(L$2+$A295,Sheet2!BX:NK,$B295,0),HLOOKUP(L$2+$A295,Sheet2!BX:NK,$B295,0)&lt;&gt;""),HLOOKUP(L$2+$A295,Sheet2!BX:NK,$B295,0),"")</f>
        <v/>
      </c>
      <c r="M295" t="str">
        <f>IF(OR(HLOOKUP(M$2+$A295,Sheet2!BY:NL,$B295,0),HLOOKUP(M$2+$A295,Sheet2!BY:NL,$B295,0)&lt;&gt;""),HLOOKUP(M$2+$A295,Sheet2!BY:NL,$B295,0),"")</f>
        <v/>
      </c>
      <c r="N295" t="str">
        <f>IF(OR(HLOOKUP(N$2+$A295,Sheet2!BZ:NM,$B295,0),HLOOKUP(N$2+$A295,Sheet2!BZ:NM,$B295,0)&lt;&gt;""),HLOOKUP(N$2+$A295,Sheet2!BZ:NM,$B295,0),"")</f>
        <v/>
      </c>
      <c r="O295" t="str">
        <f>IF(OR(HLOOKUP(O$2+$A295,Sheet2!CA:NN,$B295,0),HLOOKUP(O$2+$A295,Sheet2!CA:NN,$B295,0)&lt;&gt;""),HLOOKUP(O$2+$A295,Sheet2!CA:NN,$B295,0),"")</f>
        <v/>
      </c>
      <c r="P295" t="str">
        <f>IF(OR(HLOOKUP(P$2+$A295,Sheet2!CB:NO,$B295,0),HLOOKUP(P$2+$A295,Sheet2!CB:NO,$B295,0)&lt;&gt;""),HLOOKUP(P$2+$A295,Sheet2!CB:NO,$B295,0),"")</f>
        <v/>
      </c>
      <c r="Q295" t="str">
        <f>IF(OR(HLOOKUP(Q$2+$A295,Sheet2!CC:NO,$B295,0),HLOOKUP(Q$2+$A295,Sheet2!CC:NO,$B295,0)&lt;&gt;""),HLOOKUP(Q$2+$A295,Sheet2!CC:NO,$B295,0),"")</f>
        <v/>
      </c>
    </row>
    <row r="296" spans="1:17" x14ac:dyDescent="0.25">
      <c r="A296" s="64">
        <f t="shared" si="35"/>
        <v>12</v>
      </c>
      <c r="B296" s="64">
        <f t="shared" si="36"/>
        <v>34</v>
      </c>
      <c r="C296" s="64">
        <f t="shared" si="37"/>
        <v>3</v>
      </c>
      <c r="D296" s="64">
        <f t="shared" si="38"/>
        <v>30</v>
      </c>
      <c r="E296" s="64">
        <f t="shared" si="39"/>
        <v>146</v>
      </c>
      <c r="F296" s="64">
        <f t="shared" si="32"/>
        <v>1</v>
      </c>
      <c r="G296" s="64">
        <f t="shared" si="33"/>
        <v>2</v>
      </c>
      <c r="H296" s="64">
        <f t="shared" si="34"/>
        <v>2021</v>
      </c>
      <c r="I296" s="80" t="str">
        <f>IFERROR(VLOOKUP(D296,Sheet2!A:B,2,0),"")</f>
        <v>J19-0762</v>
      </c>
      <c r="J296" s="64" t="str">
        <f>IFERROR(IF(I296&lt;&gt;"",VLOOKUP(I296,Sheet2!B:C,2,0),""),"")</f>
        <v>Covestro</v>
      </c>
      <c r="K296" s="64" t="str">
        <f>IFERROR( IF(I296&lt;&gt;"", HLOOKUP(L$2+$A296,Sheet2!BX:NK,2,0),""),"")</f>
        <v>1-15 Feb 21</v>
      </c>
      <c r="L296" t="str">
        <f>IF(OR(HLOOKUP(L$2+$A296,Sheet2!BX:NK,$B296,0),HLOOKUP(L$2+$A296,Sheet2!BX:NK,$B296,0)&lt;&gt;""),HLOOKUP(L$2+$A296,Sheet2!BX:NK,$B296,0),"")</f>
        <v/>
      </c>
      <c r="M296" t="str">
        <f>IF(OR(HLOOKUP(M$2+$A296,Sheet2!BY:NL,$B296,0),HLOOKUP(M$2+$A296,Sheet2!BY:NL,$B296,0)&lt;&gt;""),HLOOKUP(M$2+$A296,Sheet2!BY:NL,$B296,0),"")</f>
        <v/>
      </c>
      <c r="N296" t="str">
        <f>IF(OR(HLOOKUP(N$2+$A296,Sheet2!BZ:NM,$B296,0),HLOOKUP(N$2+$A296,Sheet2!BZ:NM,$B296,0)&lt;&gt;""),HLOOKUP(N$2+$A296,Sheet2!BZ:NM,$B296,0),"")</f>
        <v/>
      </c>
      <c r="O296" t="str">
        <f>IF(OR(HLOOKUP(O$2+$A296,Sheet2!CA:NN,$B296,0),HLOOKUP(O$2+$A296,Sheet2!CA:NN,$B296,0)&lt;&gt;""),HLOOKUP(O$2+$A296,Sheet2!CA:NN,$B296,0),"")</f>
        <v/>
      </c>
      <c r="P296" t="str">
        <f>IF(OR(HLOOKUP(P$2+$A296,Sheet2!CB:NO,$B296,0),HLOOKUP(P$2+$A296,Sheet2!CB:NO,$B296,0)&lt;&gt;""),HLOOKUP(P$2+$A296,Sheet2!CB:NO,$B296,0),"")</f>
        <v/>
      </c>
      <c r="Q296" t="str">
        <f>IF(OR(HLOOKUP(Q$2+$A296,Sheet2!CC:NO,$B296,0),HLOOKUP(Q$2+$A296,Sheet2!CC:NO,$B296,0)&lt;&gt;""),HLOOKUP(Q$2+$A296,Sheet2!CC:NO,$B296,0),"")</f>
        <v/>
      </c>
    </row>
    <row r="297" spans="1:17" x14ac:dyDescent="0.25">
      <c r="A297" s="64">
        <f t="shared" si="35"/>
        <v>18</v>
      </c>
      <c r="B297" s="64">
        <f t="shared" si="36"/>
        <v>34</v>
      </c>
      <c r="C297" s="64">
        <f t="shared" si="37"/>
        <v>4</v>
      </c>
      <c r="D297" s="64">
        <f t="shared" si="38"/>
        <v>30</v>
      </c>
      <c r="E297" s="64">
        <f t="shared" si="39"/>
        <v>146</v>
      </c>
      <c r="F297" s="64">
        <f t="shared" si="32"/>
        <v>2</v>
      </c>
      <c r="G297" s="64">
        <f t="shared" si="33"/>
        <v>2</v>
      </c>
      <c r="H297" s="64">
        <f t="shared" si="34"/>
        <v>2021</v>
      </c>
      <c r="I297" s="80" t="str">
        <f>IFERROR(VLOOKUP(D297,Sheet2!A:B,2,0),"")</f>
        <v>J19-0762</v>
      </c>
      <c r="J297" s="64" t="str">
        <f>IFERROR(IF(I297&lt;&gt;"",VLOOKUP(I297,Sheet2!B:C,2,0),""),"")</f>
        <v>Covestro</v>
      </c>
      <c r="K297" s="64" t="str">
        <f>IFERROR( IF(I297&lt;&gt;"", HLOOKUP(L$2+$A297,Sheet2!BX:NK,2,0),""),"")</f>
        <v>16-28 Feb 21</v>
      </c>
      <c r="L297" t="str">
        <f>IF(OR(HLOOKUP(L$2+$A297,Sheet2!BX:NK,$B297,0),HLOOKUP(L$2+$A297,Sheet2!BX:NK,$B297,0)&lt;&gt;""),HLOOKUP(L$2+$A297,Sheet2!BX:NK,$B297,0),"")</f>
        <v/>
      </c>
      <c r="M297" t="str">
        <f>IF(OR(HLOOKUP(M$2+$A297,Sheet2!BY:NL,$B297,0),HLOOKUP(M$2+$A297,Sheet2!BY:NL,$B297,0)&lt;&gt;""),HLOOKUP(M$2+$A297,Sheet2!BY:NL,$B297,0),"")</f>
        <v/>
      </c>
      <c r="N297" t="str">
        <f>IF(OR(HLOOKUP(N$2+$A297,Sheet2!BZ:NM,$B297,0),HLOOKUP(N$2+$A297,Sheet2!BZ:NM,$B297,0)&lt;&gt;""),HLOOKUP(N$2+$A297,Sheet2!BZ:NM,$B297,0),"")</f>
        <v/>
      </c>
      <c r="O297" t="str">
        <f>IF(OR(HLOOKUP(O$2+$A297,Sheet2!CA:NN,$B297,0),HLOOKUP(O$2+$A297,Sheet2!CA:NN,$B297,0)&lt;&gt;""),HLOOKUP(O$2+$A297,Sheet2!CA:NN,$B297,0),"")</f>
        <v/>
      </c>
      <c r="P297" t="str">
        <f>IF(OR(HLOOKUP(P$2+$A297,Sheet2!CB:NO,$B297,0),HLOOKUP(P$2+$A297,Sheet2!CB:NO,$B297,0)&lt;&gt;""),HLOOKUP(P$2+$A297,Sheet2!CB:NO,$B297,0),"")</f>
        <v/>
      </c>
      <c r="Q297" t="str">
        <f>IF(OR(HLOOKUP(Q$2+$A297,Sheet2!CC:NO,$B297,0),HLOOKUP(Q$2+$A297,Sheet2!CC:NO,$B297,0)&lt;&gt;""),HLOOKUP(Q$2+$A297,Sheet2!CC:NO,$B297,0),"")</f>
        <v/>
      </c>
    </row>
    <row r="298" spans="1:17" x14ac:dyDescent="0.25">
      <c r="A298" s="64">
        <f t="shared" si="35"/>
        <v>24</v>
      </c>
      <c r="B298" s="64">
        <f t="shared" si="36"/>
        <v>34</v>
      </c>
      <c r="C298" s="64">
        <f t="shared" si="37"/>
        <v>5</v>
      </c>
      <c r="D298" s="64">
        <f t="shared" si="38"/>
        <v>30</v>
      </c>
      <c r="E298" s="64">
        <f t="shared" si="39"/>
        <v>146</v>
      </c>
      <c r="F298" s="64">
        <f t="shared" si="32"/>
        <v>1</v>
      </c>
      <c r="G298" s="64">
        <f t="shared" si="33"/>
        <v>3</v>
      </c>
      <c r="H298" s="64">
        <f t="shared" si="34"/>
        <v>2021</v>
      </c>
      <c r="I298" s="80" t="str">
        <f>IFERROR(VLOOKUP(D298,Sheet2!A:B,2,0),"")</f>
        <v>J19-0762</v>
      </c>
      <c r="J298" s="64" t="str">
        <f>IFERROR(IF(I298&lt;&gt;"",VLOOKUP(I298,Sheet2!B:C,2,0),""),"")</f>
        <v>Covestro</v>
      </c>
      <c r="K298" s="64" t="str">
        <f>IFERROR( IF(I298&lt;&gt;"", HLOOKUP(L$2+$A298,Sheet2!BX:NK,2,0),""),"")</f>
        <v>1-15 Mar 2021</v>
      </c>
      <c r="L298" t="str">
        <f>IF(OR(HLOOKUP(L$2+$A298,Sheet2!BX:NK,$B298,0),HLOOKUP(L$2+$A298,Sheet2!BX:NK,$B298,0)&lt;&gt;""),HLOOKUP(L$2+$A298,Sheet2!BX:NK,$B298,0),"")</f>
        <v/>
      </c>
      <c r="M298" t="str">
        <f>IF(OR(HLOOKUP(M$2+$A298,Sheet2!BY:NL,$B298,0),HLOOKUP(M$2+$A298,Sheet2!BY:NL,$B298,0)&lt;&gt;""),HLOOKUP(M$2+$A298,Sheet2!BY:NL,$B298,0),"")</f>
        <v/>
      </c>
      <c r="N298" t="str">
        <f>IF(OR(HLOOKUP(N$2+$A298,Sheet2!BZ:NM,$B298,0),HLOOKUP(N$2+$A298,Sheet2!BZ:NM,$B298,0)&lt;&gt;""),HLOOKUP(N$2+$A298,Sheet2!BZ:NM,$B298,0),"")</f>
        <v/>
      </c>
      <c r="O298" t="str">
        <f>IF(OR(HLOOKUP(O$2+$A298,Sheet2!CA:NN,$B298,0),HLOOKUP(O$2+$A298,Sheet2!CA:NN,$B298,0)&lt;&gt;""),HLOOKUP(O$2+$A298,Sheet2!CA:NN,$B298,0),"")</f>
        <v/>
      </c>
      <c r="P298" t="str">
        <f>IF(OR(HLOOKUP(P$2+$A298,Sheet2!CB:NO,$B298,0),HLOOKUP(P$2+$A298,Sheet2!CB:NO,$B298,0)&lt;&gt;""),HLOOKUP(P$2+$A298,Sheet2!CB:NO,$B298,0),"")</f>
        <v/>
      </c>
      <c r="Q298" t="str">
        <f>IF(OR(HLOOKUP(Q$2+$A298,Sheet2!CC:NO,$B298,0),HLOOKUP(Q$2+$A298,Sheet2!CC:NO,$B298,0)&lt;&gt;""),HLOOKUP(Q$2+$A298,Sheet2!CC:NO,$B298,0),"")</f>
        <v/>
      </c>
    </row>
    <row r="299" spans="1:17" x14ac:dyDescent="0.25">
      <c r="A299" s="64">
        <f t="shared" si="35"/>
        <v>30</v>
      </c>
      <c r="B299" s="64">
        <f t="shared" si="36"/>
        <v>34</v>
      </c>
      <c r="C299" s="64">
        <f t="shared" si="37"/>
        <v>6</v>
      </c>
      <c r="D299" s="64">
        <f t="shared" si="38"/>
        <v>30</v>
      </c>
      <c r="E299" s="64">
        <f t="shared" si="39"/>
        <v>146</v>
      </c>
      <c r="F299" s="64">
        <f t="shared" si="32"/>
        <v>2</v>
      </c>
      <c r="G299" s="64">
        <f t="shared" si="33"/>
        <v>3</v>
      </c>
      <c r="H299" s="64">
        <f t="shared" si="34"/>
        <v>2021</v>
      </c>
      <c r="I299" s="80" t="str">
        <f>IFERROR(VLOOKUP(D299,Sheet2!A:B,2,0),"")</f>
        <v>J19-0762</v>
      </c>
      <c r="J299" s="64" t="str">
        <f>IFERROR(IF(I299&lt;&gt;"",VLOOKUP(I299,Sheet2!B:C,2,0),""),"")</f>
        <v>Covestro</v>
      </c>
      <c r="K299" s="64" t="str">
        <f>IFERROR( IF(I299&lt;&gt;"", HLOOKUP(L$2+$A299,Sheet2!BX:NK,2,0),""),"")</f>
        <v>16-31 Mar 21</v>
      </c>
      <c r="L299" t="str">
        <f>IF(OR(HLOOKUP(L$2+$A299,Sheet2!BX:NK,$B299,0),HLOOKUP(L$2+$A299,Sheet2!BX:NK,$B299,0)&lt;&gt;""),HLOOKUP(L$2+$A299,Sheet2!BX:NK,$B299,0),"")</f>
        <v/>
      </c>
      <c r="M299" t="str">
        <f>IF(OR(HLOOKUP(M$2+$A299,Sheet2!BY:NL,$B299,0),HLOOKUP(M$2+$A299,Sheet2!BY:NL,$B299,0)&lt;&gt;""),HLOOKUP(M$2+$A299,Sheet2!BY:NL,$B299,0),"")</f>
        <v/>
      </c>
      <c r="N299" t="str">
        <f>IF(OR(HLOOKUP(N$2+$A299,Sheet2!BZ:NM,$B299,0),HLOOKUP(N$2+$A299,Sheet2!BZ:NM,$B299,0)&lt;&gt;""),HLOOKUP(N$2+$A299,Sheet2!BZ:NM,$B299,0),"")</f>
        <v/>
      </c>
      <c r="O299" t="str">
        <f>IF(OR(HLOOKUP(O$2+$A299,Sheet2!CA:NN,$B299,0),HLOOKUP(O$2+$A299,Sheet2!CA:NN,$B299,0)&lt;&gt;""),HLOOKUP(O$2+$A299,Sheet2!CA:NN,$B299,0),"")</f>
        <v/>
      </c>
      <c r="P299" t="str">
        <f>IF(OR(HLOOKUP(P$2+$A299,Sheet2!CB:NO,$B299,0),HLOOKUP(P$2+$A299,Sheet2!CB:NO,$B299,0)&lt;&gt;""),HLOOKUP(P$2+$A299,Sheet2!CB:NO,$B299,0),"")</f>
        <v/>
      </c>
      <c r="Q299" t="str">
        <f>IF(OR(HLOOKUP(Q$2+$A299,Sheet2!CC:NO,$B299,0),HLOOKUP(Q$2+$A299,Sheet2!CC:NO,$B299,0)&lt;&gt;""),HLOOKUP(Q$2+$A299,Sheet2!CC:NO,$B299,0),"")</f>
        <v/>
      </c>
    </row>
    <row r="300" spans="1:17" x14ac:dyDescent="0.25">
      <c r="A300" s="64">
        <f t="shared" si="35"/>
        <v>36</v>
      </c>
      <c r="B300" s="64">
        <f t="shared" si="36"/>
        <v>34</v>
      </c>
      <c r="C300" s="64">
        <f t="shared" si="37"/>
        <v>7</v>
      </c>
      <c r="D300" s="64">
        <f t="shared" si="38"/>
        <v>30</v>
      </c>
      <c r="E300" s="64">
        <f t="shared" si="39"/>
        <v>146</v>
      </c>
      <c r="F300" s="64">
        <f t="shared" si="32"/>
        <v>1</v>
      </c>
      <c r="G300" s="64">
        <f t="shared" si="33"/>
        <v>4</v>
      </c>
      <c r="H300" s="64">
        <f t="shared" si="34"/>
        <v>2021</v>
      </c>
      <c r="I300" s="80" t="str">
        <f>IFERROR(VLOOKUP(D300,Sheet2!A:B,2,0),"")</f>
        <v>J19-0762</v>
      </c>
      <c r="J300" s="64" t="str">
        <f>IFERROR(IF(I300&lt;&gt;"",VLOOKUP(I300,Sheet2!B:C,2,0),""),"")</f>
        <v>Covestro</v>
      </c>
      <c r="K300" s="64" t="str">
        <f>IFERROR( IF(I300&lt;&gt;"", HLOOKUP(L$2+$A300,Sheet2!BX:NK,2,0),""),"")</f>
        <v>1-15 April 21</v>
      </c>
      <c r="L300" t="str">
        <f>IF(OR(HLOOKUP(L$2+$A300,Sheet2!BX:NK,$B300,0),HLOOKUP(L$2+$A300,Sheet2!BX:NK,$B300,0)&lt;&gt;""),HLOOKUP(L$2+$A300,Sheet2!BX:NK,$B300,0),"")</f>
        <v/>
      </c>
      <c r="M300" t="str">
        <f>IF(OR(HLOOKUP(M$2+$A300,Sheet2!BY:NL,$B300,0),HLOOKUP(M$2+$A300,Sheet2!BY:NL,$B300,0)&lt;&gt;""),HLOOKUP(M$2+$A300,Sheet2!BY:NL,$B300,0),"")</f>
        <v/>
      </c>
      <c r="N300" t="str">
        <f>IF(OR(HLOOKUP(N$2+$A300,Sheet2!BZ:NM,$B300,0),HLOOKUP(N$2+$A300,Sheet2!BZ:NM,$B300,0)&lt;&gt;""),HLOOKUP(N$2+$A300,Sheet2!BZ:NM,$B300,0),"")</f>
        <v/>
      </c>
      <c r="O300" t="str">
        <f>IF(OR(HLOOKUP(O$2+$A300,Sheet2!CA:NN,$B300,0),HLOOKUP(O$2+$A300,Sheet2!CA:NN,$B300,0)&lt;&gt;""),HLOOKUP(O$2+$A300,Sheet2!CA:NN,$B300,0),"")</f>
        <v/>
      </c>
      <c r="P300" t="str">
        <f>IF(OR(HLOOKUP(P$2+$A300,Sheet2!CB:NO,$B300,0),HLOOKUP(P$2+$A300,Sheet2!CB:NO,$B300,0)&lt;&gt;""),HLOOKUP(P$2+$A300,Sheet2!CB:NO,$B300,0),"")</f>
        <v/>
      </c>
      <c r="Q300" t="str">
        <f>IF(OR(HLOOKUP(Q$2+$A300,Sheet2!CC:NO,$B300,0),HLOOKUP(Q$2+$A300,Sheet2!CC:NO,$B300,0)&lt;&gt;""),HLOOKUP(Q$2+$A300,Sheet2!CC:NO,$B300,0),"")</f>
        <v/>
      </c>
    </row>
    <row r="301" spans="1:17" x14ac:dyDescent="0.25">
      <c r="A301" s="64">
        <f t="shared" si="35"/>
        <v>42</v>
      </c>
      <c r="B301" s="64">
        <f t="shared" si="36"/>
        <v>34</v>
      </c>
      <c r="C301" s="64">
        <f t="shared" si="37"/>
        <v>8</v>
      </c>
      <c r="D301" s="64">
        <f t="shared" si="38"/>
        <v>30</v>
      </c>
      <c r="E301" s="64">
        <f t="shared" si="39"/>
        <v>146</v>
      </c>
      <c r="F301" s="64">
        <f t="shared" si="32"/>
        <v>2</v>
      </c>
      <c r="G301" s="64">
        <f t="shared" si="33"/>
        <v>4</v>
      </c>
      <c r="H301" s="64">
        <f t="shared" si="34"/>
        <v>2021</v>
      </c>
      <c r="I301" s="80" t="str">
        <f>IFERROR(VLOOKUP(D301,Sheet2!A:B,2,0),"")</f>
        <v>J19-0762</v>
      </c>
      <c r="J301" s="64" t="str">
        <f>IFERROR(IF(I301&lt;&gt;"",VLOOKUP(I301,Sheet2!B:C,2,0),""),"")</f>
        <v>Covestro</v>
      </c>
      <c r="K301" s="64" t="str">
        <f>IFERROR( IF(I301&lt;&gt;"", HLOOKUP(L$2+$A301,Sheet2!BX:NK,2,0),""),"")</f>
        <v>16-30 April 21</v>
      </c>
      <c r="L301" t="str">
        <f>IF(OR(HLOOKUP(L$2+$A301,Sheet2!BX:NK,$B301,0),HLOOKUP(L$2+$A301,Sheet2!BX:NK,$B301,0)&lt;&gt;""),HLOOKUP(L$2+$A301,Sheet2!BX:NK,$B301,0),"")</f>
        <v/>
      </c>
      <c r="M301" t="str">
        <f>IF(OR(HLOOKUP(M$2+$A301,Sheet2!BY:NL,$B301,0),HLOOKUP(M$2+$A301,Sheet2!BY:NL,$B301,0)&lt;&gt;""),HLOOKUP(M$2+$A301,Sheet2!BY:NL,$B301,0),"")</f>
        <v/>
      </c>
      <c r="N301" t="str">
        <f>IF(OR(HLOOKUP(N$2+$A301,Sheet2!BZ:NM,$B301,0),HLOOKUP(N$2+$A301,Sheet2!BZ:NM,$B301,0)&lt;&gt;""),HLOOKUP(N$2+$A301,Sheet2!BZ:NM,$B301,0),"")</f>
        <v/>
      </c>
      <c r="O301" t="str">
        <f>IF(OR(HLOOKUP(O$2+$A301,Sheet2!CA:NN,$B301,0),HLOOKUP(O$2+$A301,Sheet2!CA:NN,$B301,0)&lt;&gt;""),HLOOKUP(O$2+$A301,Sheet2!CA:NN,$B301,0),"")</f>
        <v/>
      </c>
      <c r="P301" t="str">
        <f>IF(OR(HLOOKUP(P$2+$A301,Sheet2!CB:NO,$B301,0),HLOOKUP(P$2+$A301,Sheet2!CB:NO,$B301,0)&lt;&gt;""),HLOOKUP(P$2+$A301,Sheet2!CB:NO,$B301,0),"")</f>
        <v/>
      </c>
      <c r="Q301" t="str">
        <f>IF(OR(HLOOKUP(Q$2+$A301,Sheet2!CC:NO,$B301,0),HLOOKUP(Q$2+$A301,Sheet2!CC:NO,$B301,0)&lt;&gt;""),HLOOKUP(Q$2+$A301,Sheet2!CC:NO,$B301,0),"")</f>
        <v/>
      </c>
    </row>
    <row r="302" spans="1:17" x14ac:dyDescent="0.25">
      <c r="A302" s="64">
        <f t="shared" si="35"/>
        <v>48</v>
      </c>
      <c r="B302" s="64">
        <f t="shared" si="36"/>
        <v>34</v>
      </c>
      <c r="C302" s="64">
        <f t="shared" si="37"/>
        <v>9</v>
      </c>
      <c r="D302" s="64">
        <f t="shared" si="38"/>
        <v>30</v>
      </c>
      <c r="E302" s="64">
        <f t="shared" si="39"/>
        <v>146</v>
      </c>
      <c r="F302" s="64">
        <f t="shared" si="32"/>
        <v>1</v>
      </c>
      <c r="G302" s="64">
        <f t="shared" si="33"/>
        <v>5</v>
      </c>
      <c r="H302" s="64">
        <f t="shared" si="34"/>
        <v>2021</v>
      </c>
      <c r="I302" s="80" t="str">
        <f>IFERROR(VLOOKUP(D302,Sheet2!A:B,2,0),"")</f>
        <v>J19-0762</v>
      </c>
      <c r="J302" s="64" t="str">
        <f>IFERROR(IF(I302&lt;&gt;"",VLOOKUP(I302,Sheet2!B:C,2,0),""),"")</f>
        <v>Covestro</v>
      </c>
      <c r="K302" s="64" t="str">
        <f>IFERROR( IF(I302&lt;&gt;"", HLOOKUP(L$2+$A302,Sheet2!BX:NK,2,0),""),"")</f>
        <v>1-15 May 21</v>
      </c>
      <c r="L302" t="str">
        <f>IF(OR(HLOOKUP(L$2+$A302,Sheet2!BX:NK,$B302,0),HLOOKUP(L$2+$A302,Sheet2!BX:NK,$B302,0)&lt;&gt;""),HLOOKUP(L$2+$A302,Sheet2!BX:NK,$B302,0),"")</f>
        <v/>
      </c>
      <c r="M302" t="str">
        <f>IF(OR(HLOOKUP(M$2+$A302,Sheet2!BY:NL,$B302,0),HLOOKUP(M$2+$A302,Sheet2!BY:NL,$B302,0)&lt;&gt;""),HLOOKUP(M$2+$A302,Sheet2!BY:NL,$B302,0),"")</f>
        <v/>
      </c>
      <c r="N302" t="str">
        <f>IF(OR(HLOOKUP(N$2+$A302,Sheet2!BZ:NM,$B302,0),HLOOKUP(N$2+$A302,Sheet2!BZ:NM,$B302,0)&lt;&gt;""),HLOOKUP(N$2+$A302,Sheet2!BZ:NM,$B302,0),"")</f>
        <v/>
      </c>
      <c r="O302" t="str">
        <f>IF(OR(HLOOKUP(O$2+$A302,Sheet2!CA:NN,$B302,0),HLOOKUP(O$2+$A302,Sheet2!CA:NN,$B302,0)&lt;&gt;""),HLOOKUP(O$2+$A302,Sheet2!CA:NN,$B302,0),"")</f>
        <v/>
      </c>
      <c r="P302" t="str">
        <f>IF(OR(HLOOKUP(P$2+$A302,Sheet2!CB:NO,$B302,0),HLOOKUP(P$2+$A302,Sheet2!CB:NO,$B302,0)&lt;&gt;""),HLOOKUP(P$2+$A302,Sheet2!CB:NO,$B302,0),"")</f>
        <v/>
      </c>
      <c r="Q302" t="str">
        <f>IF(OR(HLOOKUP(Q$2+$A302,Sheet2!CC:NO,$B302,0),HLOOKUP(Q$2+$A302,Sheet2!CC:NO,$B302,0)&lt;&gt;""),HLOOKUP(Q$2+$A302,Sheet2!CC:NO,$B302,0),"")</f>
        <v/>
      </c>
    </row>
    <row r="303" spans="1:17" x14ac:dyDescent="0.25">
      <c r="A303" s="64">
        <f t="shared" si="35"/>
        <v>54</v>
      </c>
      <c r="B303" s="64">
        <f t="shared" si="36"/>
        <v>34</v>
      </c>
      <c r="C303" s="64">
        <f t="shared" si="37"/>
        <v>10</v>
      </c>
      <c r="D303" s="64">
        <f t="shared" si="38"/>
        <v>30</v>
      </c>
      <c r="E303" s="64">
        <f t="shared" si="39"/>
        <v>146</v>
      </c>
      <c r="F303" s="64">
        <f t="shared" si="32"/>
        <v>2</v>
      </c>
      <c r="G303" s="64">
        <f t="shared" si="33"/>
        <v>5</v>
      </c>
      <c r="H303" s="64">
        <f t="shared" si="34"/>
        <v>2021</v>
      </c>
      <c r="I303" s="80" t="str">
        <f>IFERROR(VLOOKUP(D303,Sheet2!A:B,2,0),"")</f>
        <v>J19-0762</v>
      </c>
      <c r="J303" s="64" t="str">
        <f>IFERROR(IF(I303&lt;&gt;"",VLOOKUP(I303,Sheet2!B:C,2,0),""),"")</f>
        <v>Covestro</v>
      </c>
      <c r="K303" s="64" t="str">
        <f>IFERROR( IF(I303&lt;&gt;"", HLOOKUP(L$2+$A303,Sheet2!BX:NK,2,0),""),"")</f>
        <v>16-31 May 21</v>
      </c>
      <c r="L303" t="str">
        <f>IF(OR(HLOOKUP(L$2+$A303,Sheet2!BX:NK,$B303,0),HLOOKUP(L$2+$A303,Sheet2!BX:NK,$B303,0)&lt;&gt;""),HLOOKUP(L$2+$A303,Sheet2!BX:NK,$B303,0),"")</f>
        <v/>
      </c>
      <c r="M303" t="str">
        <f>IF(OR(HLOOKUP(M$2+$A303,Sheet2!BY:NL,$B303,0),HLOOKUP(M$2+$A303,Sheet2!BY:NL,$B303,0)&lt;&gt;""),HLOOKUP(M$2+$A303,Sheet2!BY:NL,$B303,0),"")</f>
        <v/>
      </c>
      <c r="N303" t="str">
        <f>IF(OR(HLOOKUP(N$2+$A303,Sheet2!BZ:NM,$B303,0),HLOOKUP(N$2+$A303,Sheet2!BZ:NM,$B303,0)&lt;&gt;""),HLOOKUP(N$2+$A303,Sheet2!BZ:NM,$B303,0),"")</f>
        <v/>
      </c>
      <c r="O303" t="str">
        <f>IF(OR(HLOOKUP(O$2+$A303,Sheet2!CA:NN,$B303,0),HLOOKUP(O$2+$A303,Sheet2!CA:NN,$B303,0)&lt;&gt;""),HLOOKUP(O$2+$A303,Sheet2!CA:NN,$B303,0),"")</f>
        <v/>
      </c>
      <c r="P303" t="str">
        <f>IF(OR(HLOOKUP(P$2+$A303,Sheet2!CB:NO,$B303,0),HLOOKUP(P$2+$A303,Sheet2!CB:NO,$B303,0)&lt;&gt;""),HLOOKUP(P$2+$A303,Sheet2!CB:NO,$B303,0),"")</f>
        <v/>
      </c>
      <c r="Q303" t="str">
        <f>IF(OR(HLOOKUP(Q$2+$A303,Sheet2!CC:NO,$B303,0),HLOOKUP(Q$2+$A303,Sheet2!CC:NO,$B303,0)&lt;&gt;""),HLOOKUP(Q$2+$A303,Sheet2!CC:NO,$B303,0),"")</f>
        <v/>
      </c>
    </row>
    <row r="304" spans="1:17" x14ac:dyDescent="0.25">
      <c r="A304" s="64">
        <f t="shared" si="35"/>
        <v>0</v>
      </c>
      <c r="B304" s="64">
        <f t="shared" si="36"/>
        <v>35</v>
      </c>
      <c r="C304" s="64">
        <f t="shared" si="37"/>
        <v>1</v>
      </c>
      <c r="D304" s="64">
        <f t="shared" si="38"/>
        <v>31</v>
      </c>
      <c r="E304" s="64">
        <f t="shared" si="39"/>
        <v>151</v>
      </c>
      <c r="F304" s="64">
        <f t="shared" si="32"/>
        <v>1</v>
      </c>
      <c r="G304" s="64">
        <f t="shared" si="33"/>
        <v>1</v>
      </c>
      <c r="H304" s="64">
        <f t="shared" si="34"/>
        <v>2021</v>
      </c>
      <c r="I304" s="80" t="str">
        <f>IFERROR(VLOOKUP(D304,Sheet2!A:B,2,0),"")</f>
        <v>J19-1426</v>
      </c>
      <c r="J304" s="64" t="str">
        <f>IFERROR(IF(I304&lt;&gt;"",VLOOKUP(I304,Sheet2!B:C,2,0),""),"")</f>
        <v>Phenol</v>
      </c>
      <c r="K304" s="64" t="str">
        <f>IFERROR( IF(I304&lt;&gt;"", HLOOKUP(L$2+$A304,Sheet2!BX:NK,2,0),""),"")</f>
        <v>1-15 Jan 21</v>
      </c>
      <c r="L304" t="str">
        <f>IF(OR(HLOOKUP(L$2+$A304,Sheet2!BX:NK,$B304,0),HLOOKUP(L$2+$A304,Sheet2!BX:NK,$B304,0)&lt;&gt;""),HLOOKUP(L$2+$A304,Sheet2!BX:NK,$B304,0),"")</f>
        <v/>
      </c>
      <c r="M304" t="str">
        <f>IF(OR(HLOOKUP(M$2+$A304,Sheet2!BY:NL,$B304,0),HLOOKUP(M$2+$A304,Sheet2!BY:NL,$B304,0)&lt;&gt;""),HLOOKUP(M$2+$A304,Sheet2!BY:NL,$B304,0),"")</f>
        <v/>
      </c>
      <c r="N304" t="str">
        <f>IF(OR(HLOOKUP(N$2+$A304,Sheet2!BZ:NM,$B304,0),HLOOKUP(N$2+$A304,Sheet2!BZ:NM,$B304,0)&lt;&gt;""),HLOOKUP(N$2+$A304,Sheet2!BZ:NM,$B304,0),"")</f>
        <v/>
      </c>
      <c r="O304" t="str">
        <f>IF(OR(HLOOKUP(O$2+$A304,Sheet2!CA:NN,$B304,0),HLOOKUP(O$2+$A304,Sheet2!CA:NN,$B304,0)&lt;&gt;""),HLOOKUP(O$2+$A304,Sheet2!CA:NN,$B304,0),"")</f>
        <v/>
      </c>
      <c r="P304" t="str">
        <f>IF(OR(HLOOKUP(P$2+$A304,Sheet2!CB:NO,$B304,0),HLOOKUP(P$2+$A304,Sheet2!CB:NO,$B304,0)&lt;&gt;""),HLOOKUP(P$2+$A304,Sheet2!CB:NO,$B304,0),"")</f>
        <v/>
      </c>
      <c r="Q304" t="str">
        <f>IF(OR(HLOOKUP(Q$2+$A304,Sheet2!CC:NO,$B304,0),HLOOKUP(Q$2+$A304,Sheet2!CC:NO,$B304,0)&lt;&gt;""),HLOOKUP(Q$2+$A304,Sheet2!CC:NO,$B304,0),"")</f>
        <v/>
      </c>
    </row>
    <row r="305" spans="1:17" x14ac:dyDescent="0.25">
      <c r="A305" s="64">
        <f t="shared" si="35"/>
        <v>6</v>
      </c>
      <c r="B305" s="64">
        <f t="shared" si="36"/>
        <v>35</v>
      </c>
      <c r="C305" s="64">
        <f t="shared" si="37"/>
        <v>2</v>
      </c>
      <c r="D305" s="64">
        <f t="shared" si="38"/>
        <v>31</v>
      </c>
      <c r="E305" s="64">
        <f t="shared" si="39"/>
        <v>151</v>
      </c>
      <c r="F305" s="64">
        <f t="shared" si="32"/>
        <v>2</v>
      </c>
      <c r="G305" s="64">
        <f t="shared" si="33"/>
        <v>1</v>
      </c>
      <c r="H305" s="64">
        <f t="shared" si="34"/>
        <v>2021</v>
      </c>
      <c r="I305" s="80" t="str">
        <f>IFERROR(VLOOKUP(D305,Sheet2!A:B,2,0),"")</f>
        <v>J19-1426</v>
      </c>
      <c r="J305" s="64" t="str">
        <f>IFERROR(IF(I305&lt;&gt;"",VLOOKUP(I305,Sheet2!B:C,2,0),""),"")</f>
        <v>Phenol</v>
      </c>
      <c r="K305" s="64" t="str">
        <f>IFERROR( IF(I305&lt;&gt;"", HLOOKUP(L$2+$A305,Sheet2!BX:NK,2,0),""),"")</f>
        <v>16-31 Jan 21</v>
      </c>
      <c r="L305" t="str">
        <f>IF(OR(HLOOKUP(L$2+$A305,Sheet2!BX:NK,$B305,0),HLOOKUP(L$2+$A305,Sheet2!BX:NK,$B305,0)&lt;&gt;""),HLOOKUP(L$2+$A305,Sheet2!BX:NK,$B305,0),"")</f>
        <v/>
      </c>
      <c r="M305" t="str">
        <f>IF(OR(HLOOKUP(M$2+$A305,Sheet2!BY:NL,$B305,0),HLOOKUP(M$2+$A305,Sheet2!BY:NL,$B305,0)&lt;&gt;""),HLOOKUP(M$2+$A305,Sheet2!BY:NL,$B305,0),"")</f>
        <v/>
      </c>
      <c r="N305" t="str">
        <f>IF(OR(HLOOKUP(N$2+$A305,Sheet2!BZ:NM,$B305,0),HLOOKUP(N$2+$A305,Sheet2!BZ:NM,$B305,0)&lt;&gt;""),HLOOKUP(N$2+$A305,Sheet2!BZ:NM,$B305,0),"")</f>
        <v/>
      </c>
      <c r="O305" t="str">
        <f>IF(OR(HLOOKUP(O$2+$A305,Sheet2!CA:NN,$B305,0),HLOOKUP(O$2+$A305,Sheet2!CA:NN,$B305,0)&lt;&gt;""),HLOOKUP(O$2+$A305,Sheet2!CA:NN,$B305,0),"")</f>
        <v/>
      </c>
      <c r="P305" t="str">
        <f>IF(OR(HLOOKUP(P$2+$A305,Sheet2!CB:NO,$B305,0),HLOOKUP(P$2+$A305,Sheet2!CB:NO,$B305,0)&lt;&gt;""),HLOOKUP(P$2+$A305,Sheet2!CB:NO,$B305,0),"")</f>
        <v/>
      </c>
      <c r="Q305" t="str">
        <f>IF(OR(HLOOKUP(Q$2+$A305,Sheet2!CC:NO,$B305,0),HLOOKUP(Q$2+$A305,Sheet2!CC:NO,$B305,0)&lt;&gt;""),HLOOKUP(Q$2+$A305,Sheet2!CC:NO,$B305,0),"")</f>
        <v/>
      </c>
    </row>
    <row r="306" spans="1:17" x14ac:dyDescent="0.25">
      <c r="A306" s="64">
        <f t="shared" si="35"/>
        <v>12</v>
      </c>
      <c r="B306" s="64">
        <f t="shared" si="36"/>
        <v>35</v>
      </c>
      <c r="C306" s="64">
        <f t="shared" si="37"/>
        <v>3</v>
      </c>
      <c r="D306" s="64">
        <f t="shared" si="38"/>
        <v>31</v>
      </c>
      <c r="E306" s="64">
        <f t="shared" si="39"/>
        <v>151</v>
      </c>
      <c r="F306" s="64">
        <f t="shared" si="32"/>
        <v>1</v>
      </c>
      <c r="G306" s="64">
        <f t="shared" si="33"/>
        <v>2</v>
      </c>
      <c r="H306" s="64">
        <f t="shared" si="34"/>
        <v>2021</v>
      </c>
      <c r="I306" s="80" t="str">
        <f>IFERROR(VLOOKUP(D306,Sheet2!A:B,2,0),"")</f>
        <v>J19-1426</v>
      </c>
      <c r="J306" s="64" t="str">
        <f>IFERROR(IF(I306&lt;&gt;"",VLOOKUP(I306,Sheet2!B:C,2,0),""),"")</f>
        <v>Phenol</v>
      </c>
      <c r="K306" s="64" t="str">
        <f>IFERROR( IF(I306&lt;&gt;"", HLOOKUP(L$2+$A306,Sheet2!BX:NK,2,0),""),"")</f>
        <v>1-15 Feb 21</v>
      </c>
      <c r="L306" t="str">
        <f>IF(OR(HLOOKUP(L$2+$A306,Sheet2!BX:NK,$B306,0),HLOOKUP(L$2+$A306,Sheet2!BX:NK,$B306,0)&lt;&gt;""),HLOOKUP(L$2+$A306,Sheet2!BX:NK,$B306,0),"")</f>
        <v/>
      </c>
      <c r="M306" t="str">
        <f>IF(OR(HLOOKUP(M$2+$A306,Sheet2!BY:NL,$B306,0),HLOOKUP(M$2+$A306,Sheet2!BY:NL,$B306,0)&lt;&gt;""),HLOOKUP(M$2+$A306,Sheet2!BY:NL,$B306,0),"")</f>
        <v/>
      </c>
      <c r="N306" t="str">
        <f>IF(OR(HLOOKUP(N$2+$A306,Sheet2!BZ:NM,$B306,0),HLOOKUP(N$2+$A306,Sheet2!BZ:NM,$B306,0)&lt;&gt;""),HLOOKUP(N$2+$A306,Sheet2!BZ:NM,$B306,0),"")</f>
        <v/>
      </c>
      <c r="O306" t="str">
        <f>IF(OR(HLOOKUP(O$2+$A306,Sheet2!CA:NN,$B306,0),HLOOKUP(O$2+$A306,Sheet2!CA:NN,$B306,0)&lt;&gt;""),HLOOKUP(O$2+$A306,Sheet2!CA:NN,$B306,0),"")</f>
        <v/>
      </c>
      <c r="P306" t="str">
        <f>IF(OR(HLOOKUP(P$2+$A306,Sheet2!CB:NO,$B306,0),HLOOKUP(P$2+$A306,Sheet2!CB:NO,$B306,0)&lt;&gt;""),HLOOKUP(P$2+$A306,Sheet2!CB:NO,$B306,0),"")</f>
        <v/>
      </c>
      <c r="Q306" t="str">
        <f>IF(OR(HLOOKUP(Q$2+$A306,Sheet2!CC:NO,$B306,0),HLOOKUP(Q$2+$A306,Sheet2!CC:NO,$B306,0)&lt;&gt;""),HLOOKUP(Q$2+$A306,Sheet2!CC:NO,$B306,0),"")</f>
        <v/>
      </c>
    </row>
    <row r="307" spans="1:17" x14ac:dyDescent="0.25">
      <c r="A307" s="64">
        <f t="shared" si="35"/>
        <v>18</v>
      </c>
      <c r="B307" s="64">
        <f t="shared" si="36"/>
        <v>35</v>
      </c>
      <c r="C307" s="64">
        <f t="shared" si="37"/>
        <v>4</v>
      </c>
      <c r="D307" s="64">
        <f t="shared" si="38"/>
        <v>31</v>
      </c>
      <c r="E307" s="64">
        <f t="shared" si="39"/>
        <v>151</v>
      </c>
      <c r="F307" s="64">
        <f t="shared" si="32"/>
        <v>2</v>
      </c>
      <c r="G307" s="64">
        <f t="shared" si="33"/>
        <v>2</v>
      </c>
      <c r="H307" s="64">
        <f t="shared" si="34"/>
        <v>2021</v>
      </c>
      <c r="I307" s="80" t="str">
        <f>IFERROR(VLOOKUP(D307,Sheet2!A:B,2,0),"")</f>
        <v>J19-1426</v>
      </c>
      <c r="J307" s="64" t="str">
        <f>IFERROR(IF(I307&lt;&gt;"",VLOOKUP(I307,Sheet2!B:C,2,0),""),"")</f>
        <v>Phenol</v>
      </c>
      <c r="K307" s="64" t="str">
        <f>IFERROR( IF(I307&lt;&gt;"", HLOOKUP(L$2+$A307,Sheet2!BX:NK,2,0),""),"")</f>
        <v>16-28 Feb 21</v>
      </c>
      <c r="L307" t="str">
        <f>IF(OR(HLOOKUP(L$2+$A307,Sheet2!BX:NK,$B307,0),HLOOKUP(L$2+$A307,Sheet2!BX:NK,$B307,0)&lt;&gt;""),HLOOKUP(L$2+$A307,Sheet2!BX:NK,$B307,0),"")</f>
        <v/>
      </c>
      <c r="M307" t="str">
        <f>IF(OR(HLOOKUP(M$2+$A307,Sheet2!BY:NL,$B307,0),HLOOKUP(M$2+$A307,Sheet2!BY:NL,$B307,0)&lt;&gt;""),HLOOKUP(M$2+$A307,Sheet2!BY:NL,$B307,0),"")</f>
        <v/>
      </c>
      <c r="N307" t="str">
        <f>IF(OR(HLOOKUP(N$2+$A307,Sheet2!BZ:NM,$B307,0),HLOOKUP(N$2+$A307,Sheet2!BZ:NM,$B307,0)&lt;&gt;""),HLOOKUP(N$2+$A307,Sheet2!BZ:NM,$B307,0),"")</f>
        <v/>
      </c>
      <c r="O307" t="str">
        <f>IF(OR(HLOOKUP(O$2+$A307,Sheet2!CA:NN,$B307,0),HLOOKUP(O$2+$A307,Sheet2!CA:NN,$B307,0)&lt;&gt;""),HLOOKUP(O$2+$A307,Sheet2!CA:NN,$B307,0),"")</f>
        <v/>
      </c>
      <c r="P307" t="str">
        <f>IF(OR(HLOOKUP(P$2+$A307,Sheet2!CB:NO,$B307,0),HLOOKUP(P$2+$A307,Sheet2!CB:NO,$B307,0)&lt;&gt;""),HLOOKUP(P$2+$A307,Sheet2!CB:NO,$B307,0),"")</f>
        <v/>
      </c>
      <c r="Q307" t="str">
        <f>IF(OR(HLOOKUP(Q$2+$A307,Sheet2!CC:NO,$B307,0),HLOOKUP(Q$2+$A307,Sheet2!CC:NO,$B307,0)&lt;&gt;""),HLOOKUP(Q$2+$A307,Sheet2!CC:NO,$B307,0),"")</f>
        <v/>
      </c>
    </row>
    <row r="308" spans="1:17" x14ac:dyDescent="0.25">
      <c r="A308" s="64">
        <f t="shared" si="35"/>
        <v>24</v>
      </c>
      <c r="B308" s="64">
        <f t="shared" si="36"/>
        <v>35</v>
      </c>
      <c r="C308" s="64">
        <f t="shared" si="37"/>
        <v>5</v>
      </c>
      <c r="D308" s="64">
        <f t="shared" si="38"/>
        <v>31</v>
      </c>
      <c r="E308" s="64">
        <f t="shared" si="39"/>
        <v>151</v>
      </c>
      <c r="F308" s="64">
        <f t="shared" si="32"/>
        <v>1</v>
      </c>
      <c r="G308" s="64">
        <f t="shared" si="33"/>
        <v>3</v>
      </c>
      <c r="H308" s="64">
        <f t="shared" si="34"/>
        <v>2021</v>
      </c>
      <c r="I308" s="80" t="str">
        <f>IFERROR(VLOOKUP(D308,Sheet2!A:B,2,0),"")</f>
        <v>J19-1426</v>
      </c>
      <c r="J308" s="64" t="str">
        <f>IFERROR(IF(I308&lt;&gt;"",VLOOKUP(I308,Sheet2!B:C,2,0),""),"")</f>
        <v>Phenol</v>
      </c>
      <c r="K308" s="64" t="str">
        <f>IFERROR( IF(I308&lt;&gt;"", HLOOKUP(L$2+$A308,Sheet2!BX:NK,2,0),""),"")</f>
        <v>1-15 Mar 2021</v>
      </c>
      <c r="L308" t="str">
        <f>IF(OR(HLOOKUP(L$2+$A308,Sheet2!BX:NK,$B308,0),HLOOKUP(L$2+$A308,Sheet2!BX:NK,$B308,0)&lt;&gt;""),HLOOKUP(L$2+$A308,Sheet2!BX:NK,$B308,0),"")</f>
        <v/>
      </c>
      <c r="M308" t="str">
        <f>IF(OR(HLOOKUP(M$2+$A308,Sheet2!BY:NL,$B308,0),HLOOKUP(M$2+$A308,Sheet2!BY:NL,$B308,0)&lt;&gt;""),HLOOKUP(M$2+$A308,Sheet2!BY:NL,$B308,0),"")</f>
        <v/>
      </c>
      <c r="N308" t="str">
        <f>IF(OR(HLOOKUP(N$2+$A308,Sheet2!BZ:NM,$B308,0),HLOOKUP(N$2+$A308,Sheet2!BZ:NM,$B308,0)&lt;&gt;""),HLOOKUP(N$2+$A308,Sheet2!BZ:NM,$B308,0),"")</f>
        <v/>
      </c>
      <c r="O308" t="str">
        <f>IF(OR(HLOOKUP(O$2+$A308,Sheet2!CA:NN,$B308,0),HLOOKUP(O$2+$A308,Sheet2!CA:NN,$B308,0)&lt;&gt;""),HLOOKUP(O$2+$A308,Sheet2!CA:NN,$B308,0),"")</f>
        <v/>
      </c>
      <c r="P308" t="str">
        <f>IF(OR(HLOOKUP(P$2+$A308,Sheet2!CB:NO,$B308,0),HLOOKUP(P$2+$A308,Sheet2!CB:NO,$B308,0)&lt;&gt;""),HLOOKUP(P$2+$A308,Sheet2!CB:NO,$B308,0),"")</f>
        <v/>
      </c>
      <c r="Q308" t="str">
        <f>IF(OR(HLOOKUP(Q$2+$A308,Sheet2!CC:NO,$B308,0),HLOOKUP(Q$2+$A308,Sheet2!CC:NO,$B308,0)&lt;&gt;""),HLOOKUP(Q$2+$A308,Sheet2!CC:NO,$B308,0),"")</f>
        <v/>
      </c>
    </row>
    <row r="309" spans="1:17" x14ac:dyDescent="0.25">
      <c r="A309" s="64">
        <f t="shared" si="35"/>
        <v>30</v>
      </c>
      <c r="B309" s="64">
        <f t="shared" si="36"/>
        <v>35</v>
      </c>
      <c r="C309" s="64">
        <f t="shared" si="37"/>
        <v>6</v>
      </c>
      <c r="D309" s="64">
        <f t="shared" si="38"/>
        <v>31</v>
      </c>
      <c r="E309" s="64">
        <f t="shared" si="39"/>
        <v>151</v>
      </c>
      <c r="F309" s="64">
        <f t="shared" si="32"/>
        <v>2</v>
      </c>
      <c r="G309" s="64">
        <f t="shared" si="33"/>
        <v>3</v>
      </c>
      <c r="H309" s="64">
        <f t="shared" si="34"/>
        <v>2021</v>
      </c>
      <c r="I309" s="80" t="str">
        <f>IFERROR(VLOOKUP(D309,Sheet2!A:B,2,0),"")</f>
        <v>J19-1426</v>
      </c>
      <c r="J309" s="64" t="str">
        <f>IFERROR(IF(I309&lt;&gt;"",VLOOKUP(I309,Sheet2!B:C,2,0),""),"")</f>
        <v>Phenol</v>
      </c>
      <c r="K309" s="64" t="str">
        <f>IFERROR( IF(I309&lt;&gt;"", HLOOKUP(L$2+$A309,Sheet2!BX:NK,2,0),""),"")</f>
        <v>16-31 Mar 21</v>
      </c>
      <c r="L309" t="str">
        <f>IF(OR(HLOOKUP(L$2+$A309,Sheet2!BX:NK,$B309,0),HLOOKUP(L$2+$A309,Sheet2!BX:NK,$B309,0)&lt;&gt;""),HLOOKUP(L$2+$A309,Sheet2!BX:NK,$B309,0),"")</f>
        <v/>
      </c>
      <c r="M309" t="str">
        <f>IF(OR(HLOOKUP(M$2+$A309,Sheet2!BY:NL,$B309,0),HLOOKUP(M$2+$A309,Sheet2!BY:NL,$B309,0)&lt;&gt;""),HLOOKUP(M$2+$A309,Sheet2!BY:NL,$B309,0),"")</f>
        <v/>
      </c>
      <c r="N309" t="str">
        <f>IF(OR(HLOOKUP(N$2+$A309,Sheet2!BZ:NM,$B309,0),HLOOKUP(N$2+$A309,Sheet2!BZ:NM,$B309,0)&lt;&gt;""),HLOOKUP(N$2+$A309,Sheet2!BZ:NM,$B309,0),"")</f>
        <v/>
      </c>
      <c r="O309" t="str">
        <f>IF(OR(HLOOKUP(O$2+$A309,Sheet2!CA:NN,$B309,0),HLOOKUP(O$2+$A309,Sheet2!CA:NN,$B309,0)&lt;&gt;""),HLOOKUP(O$2+$A309,Sheet2!CA:NN,$B309,0),"")</f>
        <v/>
      </c>
      <c r="P309" t="str">
        <f>IF(OR(HLOOKUP(P$2+$A309,Sheet2!CB:NO,$B309,0),HLOOKUP(P$2+$A309,Sheet2!CB:NO,$B309,0)&lt;&gt;""),HLOOKUP(P$2+$A309,Sheet2!CB:NO,$B309,0),"")</f>
        <v/>
      </c>
      <c r="Q309" t="str">
        <f>IF(OR(HLOOKUP(Q$2+$A309,Sheet2!CC:NO,$B309,0),HLOOKUP(Q$2+$A309,Sheet2!CC:NO,$B309,0)&lt;&gt;""),HLOOKUP(Q$2+$A309,Sheet2!CC:NO,$B309,0),"")</f>
        <v/>
      </c>
    </row>
    <row r="310" spans="1:17" x14ac:dyDescent="0.25">
      <c r="A310" s="64">
        <f t="shared" si="35"/>
        <v>36</v>
      </c>
      <c r="B310" s="64">
        <f t="shared" si="36"/>
        <v>35</v>
      </c>
      <c r="C310" s="64">
        <f t="shared" si="37"/>
        <v>7</v>
      </c>
      <c r="D310" s="64">
        <f t="shared" si="38"/>
        <v>31</v>
      </c>
      <c r="E310" s="64">
        <f t="shared" si="39"/>
        <v>151</v>
      </c>
      <c r="F310" s="64">
        <f t="shared" si="32"/>
        <v>1</v>
      </c>
      <c r="G310" s="64">
        <f t="shared" si="33"/>
        <v>4</v>
      </c>
      <c r="H310" s="64">
        <f t="shared" si="34"/>
        <v>2021</v>
      </c>
      <c r="I310" s="80" t="str">
        <f>IFERROR(VLOOKUP(D310,Sheet2!A:B,2,0),"")</f>
        <v>J19-1426</v>
      </c>
      <c r="J310" s="64" t="str">
        <f>IFERROR(IF(I310&lt;&gt;"",VLOOKUP(I310,Sheet2!B:C,2,0),""),"")</f>
        <v>Phenol</v>
      </c>
      <c r="K310" s="64" t="str">
        <f>IFERROR( IF(I310&lt;&gt;"", HLOOKUP(L$2+$A310,Sheet2!BX:NK,2,0),""),"")</f>
        <v>1-15 April 21</v>
      </c>
      <c r="L310" t="str">
        <f>IF(OR(HLOOKUP(L$2+$A310,Sheet2!BX:NK,$B310,0),HLOOKUP(L$2+$A310,Sheet2!BX:NK,$B310,0)&lt;&gt;""),HLOOKUP(L$2+$A310,Sheet2!BX:NK,$B310,0),"")</f>
        <v/>
      </c>
      <c r="M310" t="str">
        <f>IF(OR(HLOOKUP(M$2+$A310,Sheet2!BY:NL,$B310,0),HLOOKUP(M$2+$A310,Sheet2!BY:NL,$B310,0)&lt;&gt;""),HLOOKUP(M$2+$A310,Sheet2!BY:NL,$B310,0),"")</f>
        <v/>
      </c>
      <c r="N310" t="str">
        <f>IF(OR(HLOOKUP(N$2+$A310,Sheet2!BZ:NM,$B310,0),HLOOKUP(N$2+$A310,Sheet2!BZ:NM,$B310,0)&lt;&gt;""),HLOOKUP(N$2+$A310,Sheet2!BZ:NM,$B310,0),"")</f>
        <v/>
      </c>
      <c r="O310" t="str">
        <f>IF(OR(HLOOKUP(O$2+$A310,Sheet2!CA:NN,$B310,0),HLOOKUP(O$2+$A310,Sheet2!CA:NN,$B310,0)&lt;&gt;""),HLOOKUP(O$2+$A310,Sheet2!CA:NN,$B310,0),"")</f>
        <v/>
      </c>
      <c r="P310" t="str">
        <f>IF(OR(HLOOKUP(P$2+$A310,Sheet2!CB:NO,$B310,0),HLOOKUP(P$2+$A310,Sheet2!CB:NO,$B310,0)&lt;&gt;""),HLOOKUP(P$2+$A310,Sheet2!CB:NO,$B310,0),"")</f>
        <v/>
      </c>
      <c r="Q310" t="str">
        <f>IF(OR(HLOOKUP(Q$2+$A310,Sheet2!CC:NO,$B310,0),HLOOKUP(Q$2+$A310,Sheet2!CC:NO,$B310,0)&lt;&gt;""),HLOOKUP(Q$2+$A310,Sheet2!CC:NO,$B310,0),"")</f>
        <v/>
      </c>
    </row>
    <row r="311" spans="1:17" x14ac:dyDescent="0.25">
      <c r="A311" s="64">
        <f t="shared" si="35"/>
        <v>42</v>
      </c>
      <c r="B311" s="64">
        <f t="shared" si="36"/>
        <v>35</v>
      </c>
      <c r="C311" s="64">
        <f t="shared" si="37"/>
        <v>8</v>
      </c>
      <c r="D311" s="64">
        <f t="shared" si="38"/>
        <v>31</v>
      </c>
      <c r="E311" s="64">
        <f t="shared" si="39"/>
        <v>151</v>
      </c>
      <c r="F311" s="64">
        <f t="shared" si="32"/>
        <v>2</v>
      </c>
      <c r="G311" s="64">
        <f t="shared" si="33"/>
        <v>4</v>
      </c>
      <c r="H311" s="64">
        <f t="shared" si="34"/>
        <v>2021</v>
      </c>
      <c r="I311" s="80" t="str">
        <f>IFERROR(VLOOKUP(D311,Sheet2!A:B,2,0),"")</f>
        <v>J19-1426</v>
      </c>
      <c r="J311" s="64" t="str">
        <f>IFERROR(IF(I311&lt;&gt;"",VLOOKUP(I311,Sheet2!B:C,2,0),""),"")</f>
        <v>Phenol</v>
      </c>
      <c r="K311" s="64" t="str">
        <f>IFERROR( IF(I311&lt;&gt;"", HLOOKUP(L$2+$A311,Sheet2!BX:NK,2,0),""),"")</f>
        <v>16-30 April 21</v>
      </c>
      <c r="L311" t="str">
        <f>IF(OR(HLOOKUP(L$2+$A311,Sheet2!BX:NK,$B311,0),HLOOKUP(L$2+$A311,Sheet2!BX:NK,$B311,0)&lt;&gt;""),HLOOKUP(L$2+$A311,Sheet2!BX:NK,$B311,0),"")</f>
        <v/>
      </c>
      <c r="M311" t="str">
        <f>IF(OR(HLOOKUP(M$2+$A311,Sheet2!BY:NL,$B311,0),HLOOKUP(M$2+$A311,Sheet2!BY:NL,$B311,0)&lt;&gt;""),HLOOKUP(M$2+$A311,Sheet2!BY:NL,$B311,0),"")</f>
        <v/>
      </c>
      <c r="N311" t="str">
        <f>IF(OR(HLOOKUP(N$2+$A311,Sheet2!BZ:NM,$B311,0),HLOOKUP(N$2+$A311,Sheet2!BZ:NM,$B311,0)&lt;&gt;""),HLOOKUP(N$2+$A311,Sheet2!BZ:NM,$B311,0),"")</f>
        <v/>
      </c>
      <c r="O311" t="str">
        <f>IF(OR(HLOOKUP(O$2+$A311,Sheet2!CA:NN,$B311,0),HLOOKUP(O$2+$A311,Sheet2!CA:NN,$B311,0)&lt;&gt;""),HLOOKUP(O$2+$A311,Sheet2!CA:NN,$B311,0),"")</f>
        <v/>
      </c>
      <c r="P311" t="str">
        <f>IF(OR(HLOOKUP(P$2+$A311,Sheet2!CB:NO,$B311,0),HLOOKUP(P$2+$A311,Sheet2!CB:NO,$B311,0)&lt;&gt;""),HLOOKUP(P$2+$A311,Sheet2!CB:NO,$B311,0),"")</f>
        <v/>
      </c>
      <c r="Q311" t="str">
        <f>IF(OR(HLOOKUP(Q$2+$A311,Sheet2!CC:NO,$B311,0),HLOOKUP(Q$2+$A311,Sheet2!CC:NO,$B311,0)&lt;&gt;""),HLOOKUP(Q$2+$A311,Sheet2!CC:NO,$B311,0),"")</f>
        <v/>
      </c>
    </row>
    <row r="312" spans="1:17" x14ac:dyDescent="0.25">
      <c r="A312" s="64">
        <f t="shared" si="35"/>
        <v>48</v>
      </c>
      <c r="B312" s="64">
        <f t="shared" si="36"/>
        <v>35</v>
      </c>
      <c r="C312" s="64">
        <f t="shared" si="37"/>
        <v>9</v>
      </c>
      <c r="D312" s="64">
        <f t="shared" si="38"/>
        <v>31</v>
      </c>
      <c r="E312" s="64">
        <f t="shared" si="39"/>
        <v>151</v>
      </c>
      <c r="F312" s="64">
        <f t="shared" si="32"/>
        <v>1</v>
      </c>
      <c r="G312" s="64">
        <f t="shared" si="33"/>
        <v>5</v>
      </c>
      <c r="H312" s="64">
        <f t="shared" si="34"/>
        <v>2021</v>
      </c>
      <c r="I312" s="80" t="str">
        <f>IFERROR(VLOOKUP(D312,Sheet2!A:B,2,0),"")</f>
        <v>J19-1426</v>
      </c>
      <c r="J312" s="64" t="str">
        <f>IFERROR(IF(I312&lt;&gt;"",VLOOKUP(I312,Sheet2!B:C,2,0),""),"")</f>
        <v>Phenol</v>
      </c>
      <c r="K312" s="64" t="str">
        <f>IFERROR( IF(I312&lt;&gt;"", HLOOKUP(L$2+$A312,Sheet2!BX:NK,2,0),""),"")</f>
        <v>1-15 May 21</v>
      </c>
      <c r="L312" t="str">
        <f>IF(OR(HLOOKUP(L$2+$A312,Sheet2!BX:NK,$B312,0),HLOOKUP(L$2+$A312,Sheet2!BX:NK,$B312,0)&lt;&gt;""),HLOOKUP(L$2+$A312,Sheet2!BX:NK,$B312,0),"")</f>
        <v/>
      </c>
      <c r="M312" t="str">
        <f>IF(OR(HLOOKUP(M$2+$A312,Sheet2!BY:NL,$B312,0),HLOOKUP(M$2+$A312,Sheet2!BY:NL,$B312,0)&lt;&gt;""),HLOOKUP(M$2+$A312,Sheet2!BY:NL,$B312,0),"")</f>
        <v/>
      </c>
      <c r="N312" t="str">
        <f>IF(OR(HLOOKUP(N$2+$A312,Sheet2!BZ:NM,$B312,0),HLOOKUP(N$2+$A312,Sheet2!BZ:NM,$B312,0)&lt;&gt;""),HLOOKUP(N$2+$A312,Sheet2!BZ:NM,$B312,0),"")</f>
        <v/>
      </c>
      <c r="O312" t="str">
        <f>IF(OR(HLOOKUP(O$2+$A312,Sheet2!CA:NN,$B312,0),HLOOKUP(O$2+$A312,Sheet2!CA:NN,$B312,0)&lt;&gt;""),HLOOKUP(O$2+$A312,Sheet2!CA:NN,$B312,0),"")</f>
        <v/>
      </c>
      <c r="P312" t="str">
        <f>IF(OR(HLOOKUP(P$2+$A312,Sheet2!CB:NO,$B312,0),HLOOKUP(P$2+$A312,Sheet2!CB:NO,$B312,0)&lt;&gt;""),HLOOKUP(P$2+$A312,Sheet2!CB:NO,$B312,0),"")</f>
        <v/>
      </c>
      <c r="Q312" t="str">
        <f>IF(OR(HLOOKUP(Q$2+$A312,Sheet2!CC:NO,$B312,0),HLOOKUP(Q$2+$A312,Sheet2!CC:NO,$B312,0)&lt;&gt;""),HLOOKUP(Q$2+$A312,Sheet2!CC:NO,$B312,0),"")</f>
        <v/>
      </c>
    </row>
    <row r="313" spans="1:17" x14ac:dyDescent="0.25">
      <c r="A313" s="64">
        <f t="shared" si="35"/>
        <v>54</v>
      </c>
      <c r="B313" s="64">
        <f t="shared" si="36"/>
        <v>35</v>
      </c>
      <c r="C313" s="64">
        <f t="shared" si="37"/>
        <v>10</v>
      </c>
      <c r="D313" s="64">
        <f t="shared" si="38"/>
        <v>31</v>
      </c>
      <c r="E313" s="64">
        <f t="shared" si="39"/>
        <v>151</v>
      </c>
      <c r="F313" s="64">
        <f t="shared" si="32"/>
        <v>2</v>
      </c>
      <c r="G313" s="64">
        <f t="shared" si="33"/>
        <v>5</v>
      </c>
      <c r="H313" s="64">
        <f t="shared" si="34"/>
        <v>2021</v>
      </c>
      <c r="I313" s="80" t="str">
        <f>IFERROR(VLOOKUP(D313,Sheet2!A:B,2,0),"")</f>
        <v>J19-1426</v>
      </c>
      <c r="J313" s="64" t="str">
        <f>IFERROR(IF(I313&lt;&gt;"",VLOOKUP(I313,Sheet2!B:C,2,0),""),"")</f>
        <v>Phenol</v>
      </c>
      <c r="K313" s="64" t="str">
        <f>IFERROR( IF(I313&lt;&gt;"", HLOOKUP(L$2+$A313,Sheet2!BX:NK,2,0),""),"")</f>
        <v>16-31 May 21</v>
      </c>
      <c r="L313" t="str">
        <f>IF(OR(HLOOKUP(L$2+$A313,Sheet2!BX:NK,$B313,0),HLOOKUP(L$2+$A313,Sheet2!BX:NK,$B313,0)&lt;&gt;""),HLOOKUP(L$2+$A313,Sheet2!BX:NK,$B313,0),"")</f>
        <v/>
      </c>
      <c r="M313" t="str">
        <f>IF(OR(HLOOKUP(M$2+$A313,Sheet2!BY:NL,$B313,0),HLOOKUP(M$2+$A313,Sheet2!BY:NL,$B313,0)&lt;&gt;""),HLOOKUP(M$2+$A313,Sheet2!BY:NL,$B313,0),"")</f>
        <v/>
      </c>
      <c r="N313" t="str">
        <f>IF(OR(HLOOKUP(N$2+$A313,Sheet2!BZ:NM,$B313,0),HLOOKUP(N$2+$A313,Sheet2!BZ:NM,$B313,0)&lt;&gt;""),HLOOKUP(N$2+$A313,Sheet2!BZ:NM,$B313,0),"")</f>
        <v/>
      </c>
      <c r="O313" t="str">
        <f>IF(OR(HLOOKUP(O$2+$A313,Sheet2!CA:NN,$B313,0),HLOOKUP(O$2+$A313,Sheet2!CA:NN,$B313,0)&lt;&gt;""),HLOOKUP(O$2+$A313,Sheet2!CA:NN,$B313,0),"")</f>
        <v/>
      </c>
      <c r="P313" t="str">
        <f>IF(OR(HLOOKUP(P$2+$A313,Sheet2!CB:NO,$B313,0),HLOOKUP(P$2+$A313,Sheet2!CB:NO,$B313,0)&lt;&gt;""),HLOOKUP(P$2+$A313,Sheet2!CB:NO,$B313,0),"")</f>
        <v/>
      </c>
      <c r="Q313" t="str">
        <f>IF(OR(HLOOKUP(Q$2+$A313,Sheet2!CC:NO,$B313,0),HLOOKUP(Q$2+$A313,Sheet2!CC:NO,$B313,0)&lt;&gt;""),HLOOKUP(Q$2+$A313,Sheet2!CC:NO,$B313,0),"")</f>
        <v/>
      </c>
    </row>
    <row r="314" spans="1:17" x14ac:dyDescent="0.25">
      <c r="A314" s="64">
        <f t="shared" si="35"/>
        <v>0</v>
      </c>
      <c r="B314" s="64">
        <f t="shared" si="36"/>
        <v>36</v>
      </c>
      <c r="C314" s="64">
        <f t="shared" si="37"/>
        <v>1</v>
      </c>
      <c r="D314" s="64">
        <f t="shared" si="38"/>
        <v>32</v>
      </c>
      <c r="E314" s="64">
        <f t="shared" si="39"/>
        <v>156</v>
      </c>
      <c r="F314" s="64">
        <f t="shared" si="32"/>
        <v>1</v>
      </c>
      <c r="G314" s="64">
        <f t="shared" si="33"/>
        <v>1</v>
      </c>
      <c r="H314" s="64">
        <f t="shared" si="34"/>
        <v>2021</v>
      </c>
      <c r="I314" s="80" t="str">
        <f>IFERROR(VLOOKUP(D314,Sheet2!A:B,2,0),"")</f>
        <v>J19-0085</v>
      </c>
      <c r="J314" s="64" t="str">
        <f>IFERROR(IF(I314&lt;&gt;"",VLOOKUP(I314,Sheet2!B:C,2,0),""),"")</f>
        <v>อำนาจเจริญ</v>
      </c>
      <c r="K314" s="64" t="str">
        <f>IFERROR( IF(I314&lt;&gt;"", HLOOKUP(L$2+$A314,Sheet2!BX:NK,2,0),""),"")</f>
        <v>1-15 Jan 21</v>
      </c>
      <c r="L314" t="str">
        <f>IF(OR(HLOOKUP(L$2+$A314,Sheet2!BX:NK,$B314,0),HLOOKUP(L$2+$A314,Sheet2!BX:NK,$B314,0)&lt;&gt;""),HLOOKUP(L$2+$A314,Sheet2!BX:NK,$B314,0),"")</f>
        <v/>
      </c>
      <c r="M314" t="str">
        <f>IF(OR(HLOOKUP(M$2+$A314,Sheet2!BY:NL,$B314,0),HLOOKUP(M$2+$A314,Sheet2!BY:NL,$B314,0)&lt;&gt;""),HLOOKUP(M$2+$A314,Sheet2!BY:NL,$B314,0),"")</f>
        <v/>
      </c>
      <c r="N314" t="str">
        <f>IF(OR(HLOOKUP(N$2+$A314,Sheet2!BZ:NM,$B314,0),HLOOKUP(N$2+$A314,Sheet2!BZ:NM,$B314,0)&lt;&gt;""),HLOOKUP(N$2+$A314,Sheet2!BZ:NM,$B314,0),"")</f>
        <v/>
      </c>
      <c r="O314" t="str">
        <f>IF(OR(HLOOKUP(O$2+$A314,Sheet2!CA:NN,$B314,0),HLOOKUP(O$2+$A314,Sheet2!CA:NN,$B314,0)&lt;&gt;""),HLOOKUP(O$2+$A314,Sheet2!CA:NN,$B314,0),"")</f>
        <v/>
      </c>
      <c r="P314" t="str">
        <f>IF(OR(HLOOKUP(P$2+$A314,Sheet2!CB:NO,$B314,0),HLOOKUP(P$2+$A314,Sheet2!CB:NO,$B314,0)&lt;&gt;""),HLOOKUP(P$2+$A314,Sheet2!CB:NO,$B314,0),"")</f>
        <v/>
      </c>
      <c r="Q314" t="str">
        <f>IF(OR(HLOOKUP(Q$2+$A314,Sheet2!CC:NO,$B314,0),HLOOKUP(Q$2+$A314,Sheet2!CC:NO,$B314,0)&lt;&gt;""),HLOOKUP(Q$2+$A314,Sheet2!CC:NO,$B314,0),"")</f>
        <v/>
      </c>
    </row>
    <row r="315" spans="1:17" x14ac:dyDescent="0.25">
      <c r="A315" s="64">
        <f t="shared" si="35"/>
        <v>6</v>
      </c>
      <c r="B315" s="64">
        <f t="shared" si="36"/>
        <v>36</v>
      </c>
      <c r="C315" s="64">
        <f t="shared" si="37"/>
        <v>2</v>
      </c>
      <c r="D315" s="64">
        <f t="shared" si="38"/>
        <v>32</v>
      </c>
      <c r="E315" s="64">
        <f t="shared" si="39"/>
        <v>156</v>
      </c>
      <c r="F315" s="64">
        <f t="shared" si="32"/>
        <v>2</v>
      </c>
      <c r="G315" s="64">
        <f t="shared" si="33"/>
        <v>1</v>
      </c>
      <c r="H315" s="64">
        <f t="shared" si="34"/>
        <v>2021</v>
      </c>
      <c r="I315" s="80" t="str">
        <f>IFERROR(VLOOKUP(D315,Sheet2!A:B,2,0),"")</f>
        <v>J19-0085</v>
      </c>
      <c r="J315" s="64" t="str">
        <f>IFERROR(IF(I315&lt;&gt;"",VLOOKUP(I315,Sheet2!B:C,2,0),""),"")</f>
        <v>อำนาจเจริญ</v>
      </c>
      <c r="K315" s="64" t="str">
        <f>IFERROR( IF(I315&lt;&gt;"", HLOOKUP(L$2+$A315,Sheet2!BX:NK,2,0),""),"")</f>
        <v>16-31 Jan 21</v>
      </c>
      <c r="L315" t="str">
        <f>IF(OR(HLOOKUP(L$2+$A315,Sheet2!BX:NK,$B315,0),HLOOKUP(L$2+$A315,Sheet2!BX:NK,$B315,0)&lt;&gt;""),HLOOKUP(L$2+$A315,Sheet2!BX:NK,$B315,0),"")</f>
        <v/>
      </c>
      <c r="M315" t="str">
        <f>IF(OR(HLOOKUP(M$2+$A315,Sheet2!BY:NL,$B315,0),HLOOKUP(M$2+$A315,Sheet2!BY:NL,$B315,0)&lt;&gt;""),HLOOKUP(M$2+$A315,Sheet2!BY:NL,$B315,0),"")</f>
        <v/>
      </c>
      <c r="N315" t="str">
        <f>IF(OR(HLOOKUP(N$2+$A315,Sheet2!BZ:NM,$B315,0),HLOOKUP(N$2+$A315,Sheet2!BZ:NM,$B315,0)&lt;&gt;""),HLOOKUP(N$2+$A315,Sheet2!BZ:NM,$B315,0),"")</f>
        <v/>
      </c>
      <c r="O315" t="str">
        <f>IF(OR(HLOOKUP(O$2+$A315,Sheet2!CA:NN,$B315,0),HLOOKUP(O$2+$A315,Sheet2!CA:NN,$B315,0)&lt;&gt;""),HLOOKUP(O$2+$A315,Sheet2!CA:NN,$B315,0),"")</f>
        <v/>
      </c>
      <c r="P315" t="str">
        <f>IF(OR(HLOOKUP(P$2+$A315,Sheet2!CB:NO,$B315,0),HLOOKUP(P$2+$A315,Sheet2!CB:NO,$B315,0)&lt;&gt;""),HLOOKUP(P$2+$A315,Sheet2!CB:NO,$B315,0),"")</f>
        <v/>
      </c>
      <c r="Q315" t="str">
        <f>IF(OR(HLOOKUP(Q$2+$A315,Sheet2!CC:NO,$B315,0),HLOOKUP(Q$2+$A315,Sheet2!CC:NO,$B315,0)&lt;&gt;""),HLOOKUP(Q$2+$A315,Sheet2!CC:NO,$B315,0),"")</f>
        <v/>
      </c>
    </row>
    <row r="316" spans="1:17" x14ac:dyDescent="0.25">
      <c r="A316" s="64">
        <f t="shared" si="35"/>
        <v>12</v>
      </c>
      <c r="B316" s="64">
        <f t="shared" si="36"/>
        <v>36</v>
      </c>
      <c r="C316" s="64">
        <f t="shared" si="37"/>
        <v>3</v>
      </c>
      <c r="D316" s="64">
        <f t="shared" si="38"/>
        <v>32</v>
      </c>
      <c r="E316" s="64">
        <f t="shared" si="39"/>
        <v>156</v>
      </c>
      <c r="F316" s="64">
        <f t="shared" si="32"/>
        <v>1</v>
      </c>
      <c r="G316" s="64">
        <f t="shared" si="33"/>
        <v>2</v>
      </c>
      <c r="H316" s="64">
        <f t="shared" si="34"/>
        <v>2021</v>
      </c>
      <c r="I316" s="80" t="str">
        <f>IFERROR(VLOOKUP(D316,Sheet2!A:B,2,0),"")</f>
        <v>J19-0085</v>
      </c>
      <c r="J316" s="64" t="str">
        <f>IFERROR(IF(I316&lt;&gt;"",VLOOKUP(I316,Sheet2!B:C,2,0),""),"")</f>
        <v>อำนาจเจริญ</v>
      </c>
      <c r="K316" s="64" t="str">
        <f>IFERROR( IF(I316&lt;&gt;"", HLOOKUP(L$2+$A316,Sheet2!BX:NK,2,0),""),"")</f>
        <v>1-15 Feb 21</v>
      </c>
      <c r="L316" t="str">
        <f>IF(OR(HLOOKUP(L$2+$A316,Sheet2!BX:NK,$B316,0),HLOOKUP(L$2+$A316,Sheet2!BX:NK,$B316,0)&lt;&gt;""),HLOOKUP(L$2+$A316,Sheet2!BX:NK,$B316,0),"")</f>
        <v/>
      </c>
      <c r="M316" t="str">
        <f>IF(OR(HLOOKUP(M$2+$A316,Sheet2!BY:NL,$B316,0),HLOOKUP(M$2+$A316,Sheet2!BY:NL,$B316,0)&lt;&gt;""),HLOOKUP(M$2+$A316,Sheet2!BY:NL,$B316,0),"")</f>
        <v/>
      </c>
      <c r="N316" t="str">
        <f>IF(OR(HLOOKUP(N$2+$A316,Sheet2!BZ:NM,$B316,0),HLOOKUP(N$2+$A316,Sheet2!BZ:NM,$B316,0)&lt;&gt;""),HLOOKUP(N$2+$A316,Sheet2!BZ:NM,$B316,0),"")</f>
        <v/>
      </c>
      <c r="O316" t="str">
        <f>IF(OR(HLOOKUP(O$2+$A316,Sheet2!CA:NN,$B316,0),HLOOKUP(O$2+$A316,Sheet2!CA:NN,$B316,0)&lt;&gt;""),HLOOKUP(O$2+$A316,Sheet2!CA:NN,$B316,0),"")</f>
        <v/>
      </c>
      <c r="P316" t="str">
        <f>IF(OR(HLOOKUP(P$2+$A316,Sheet2!CB:NO,$B316,0),HLOOKUP(P$2+$A316,Sheet2!CB:NO,$B316,0)&lt;&gt;""),HLOOKUP(P$2+$A316,Sheet2!CB:NO,$B316,0),"")</f>
        <v/>
      </c>
      <c r="Q316" t="str">
        <f>IF(OR(HLOOKUP(Q$2+$A316,Sheet2!CC:NO,$B316,0),HLOOKUP(Q$2+$A316,Sheet2!CC:NO,$B316,0)&lt;&gt;""),HLOOKUP(Q$2+$A316,Sheet2!CC:NO,$B316,0),"")</f>
        <v/>
      </c>
    </row>
    <row r="317" spans="1:17" x14ac:dyDescent="0.25">
      <c r="A317" s="64">
        <f t="shared" si="35"/>
        <v>18</v>
      </c>
      <c r="B317" s="64">
        <f t="shared" si="36"/>
        <v>36</v>
      </c>
      <c r="C317" s="64">
        <f t="shared" si="37"/>
        <v>4</v>
      </c>
      <c r="D317" s="64">
        <f t="shared" si="38"/>
        <v>32</v>
      </c>
      <c r="E317" s="64">
        <f t="shared" si="39"/>
        <v>156</v>
      </c>
      <c r="F317" s="64">
        <f t="shared" si="32"/>
        <v>2</v>
      </c>
      <c r="G317" s="64">
        <f t="shared" si="33"/>
        <v>2</v>
      </c>
      <c r="H317" s="64">
        <f t="shared" si="34"/>
        <v>2021</v>
      </c>
      <c r="I317" s="80" t="str">
        <f>IFERROR(VLOOKUP(D317,Sheet2!A:B,2,0),"")</f>
        <v>J19-0085</v>
      </c>
      <c r="J317" s="64" t="str">
        <f>IFERROR(IF(I317&lt;&gt;"",VLOOKUP(I317,Sheet2!B:C,2,0),""),"")</f>
        <v>อำนาจเจริญ</v>
      </c>
      <c r="K317" s="64" t="str">
        <f>IFERROR( IF(I317&lt;&gt;"", HLOOKUP(L$2+$A317,Sheet2!BX:NK,2,0),""),"")</f>
        <v>16-28 Feb 21</v>
      </c>
      <c r="L317" t="str">
        <f>IF(OR(HLOOKUP(L$2+$A317,Sheet2!BX:NK,$B317,0),HLOOKUP(L$2+$A317,Sheet2!BX:NK,$B317,0)&lt;&gt;""),HLOOKUP(L$2+$A317,Sheet2!BX:NK,$B317,0),"")</f>
        <v/>
      </c>
      <c r="M317" t="str">
        <f>IF(OR(HLOOKUP(M$2+$A317,Sheet2!BY:NL,$B317,0),HLOOKUP(M$2+$A317,Sheet2!BY:NL,$B317,0)&lt;&gt;""),HLOOKUP(M$2+$A317,Sheet2!BY:NL,$B317,0),"")</f>
        <v/>
      </c>
      <c r="N317" t="str">
        <f>IF(OR(HLOOKUP(N$2+$A317,Sheet2!BZ:NM,$B317,0),HLOOKUP(N$2+$A317,Sheet2!BZ:NM,$B317,0)&lt;&gt;""),HLOOKUP(N$2+$A317,Sheet2!BZ:NM,$B317,0),"")</f>
        <v/>
      </c>
      <c r="O317" t="str">
        <f>IF(OR(HLOOKUP(O$2+$A317,Sheet2!CA:NN,$B317,0),HLOOKUP(O$2+$A317,Sheet2!CA:NN,$B317,0)&lt;&gt;""),HLOOKUP(O$2+$A317,Sheet2!CA:NN,$B317,0),"")</f>
        <v/>
      </c>
      <c r="P317" t="str">
        <f>IF(OR(HLOOKUP(P$2+$A317,Sheet2!CB:NO,$B317,0),HLOOKUP(P$2+$A317,Sheet2!CB:NO,$B317,0)&lt;&gt;""),HLOOKUP(P$2+$A317,Sheet2!CB:NO,$B317,0),"")</f>
        <v/>
      </c>
      <c r="Q317" t="str">
        <f>IF(OR(HLOOKUP(Q$2+$A317,Sheet2!CC:NO,$B317,0),HLOOKUP(Q$2+$A317,Sheet2!CC:NO,$B317,0)&lt;&gt;""),HLOOKUP(Q$2+$A317,Sheet2!CC:NO,$B317,0),"")</f>
        <v/>
      </c>
    </row>
    <row r="318" spans="1:17" x14ac:dyDescent="0.25">
      <c r="A318" s="64">
        <f t="shared" si="35"/>
        <v>24</v>
      </c>
      <c r="B318" s="64">
        <f t="shared" si="36"/>
        <v>36</v>
      </c>
      <c r="C318" s="64">
        <f t="shared" si="37"/>
        <v>5</v>
      </c>
      <c r="D318" s="64">
        <f t="shared" si="38"/>
        <v>32</v>
      </c>
      <c r="E318" s="64">
        <f t="shared" si="39"/>
        <v>156</v>
      </c>
      <c r="F318" s="64">
        <f t="shared" si="32"/>
        <v>1</v>
      </c>
      <c r="G318" s="64">
        <f t="shared" si="33"/>
        <v>3</v>
      </c>
      <c r="H318" s="64">
        <f t="shared" si="34"/>
        <v>2021</v>
      </c>
      <c r="I318" s="80" t="str">
        <f>IFERROR(VLOOKUP(D318,Sheet2!A:B,2,0),"")</f>
        <v>J19-0085</v>
      </c>
      <c r="J318" s="64" t="str">
        <f>IFERROR(IF(I318&lt;&gt;"",VLOOKUP(I318,Sheet2!B:C,2,0),""),"")</f>
        <v>อำนาจเจริญ</v>
      </c>
      <c r="K318" s="64" t="str">
        <f>IFERROR( IF(I318&lt;&gt;"", HLOOKUP(L$2+$A318,Sheet2!BX:NK,2,0),""),"")</f>
        <v>1-15 Mar 2021</v>
      </c>
      <c r="L318" t="str">
        <f>IF(OR(HLOOKUP(L$2+$A318,Sheet2!BX:NK,$B318,0),HLOOKUP(L$2+$A318,Sheet2!BX:NK,$B318,0)&lt;&gt;""),HLOOKUP(L$2+$A318,Sheet2!BX:NK,$B318,0),"")</f>
        <v/>
      </c>
      <c r="M318" t="str">
        <f>IF(OR(HLOOKUP(M$2+$A318,Sheet2!BY:NL,$B318,0),HLOOKUP(M$2+$A318,Sheet2!BY:NL,$B318,0)&lt;&gt;""),HLOOKUP(M$2+$A318,Sheet2!BY:NL,$B318,0),"")</f>
        <v/>
      </c>
      <c r="N318" t="str">
        <f>IF(OR(HLOOKUP(N$2+$A318,Sheet2!BZ:NM,$B318,0),HLOOKUP(N$2+$A318,Sheet2!BZ:NM,$B318,0)&lt;&gt;""),HLOOKUP(N$2+$A318,Sheet2!BZ:NM,$B318,0),"")</f>
        <v/>
      </c>
      <c r="O318" t="str">
        <f>IF(OR(HLOOKUP(O$2+$A318,Sheet2!CA:NN,$B318,0),HLOOKUP(O$2+$A318,Sheet2!CA:NN,$B318,0)&lt;&gt;""),HLOOKUP(O$2+$A318,Sheet2!CA:NN,$B318,0),"")</f>
        <v/>
      </c>
      <c r="P318" t="str">
        <f>IF(OR(HLOOKUP(P$2+$A318,Sheet2!CB:NO,$B318,0),HLOOKUP(P$2+$A318,Sheet2!CB:NO,$B318,0)&lt;&gt;""),HLOOKUP(P$2+$A318,Sheet2!CB:NO,$B318,0),"")</f>
        <v/>
      </c>
      <c r="Q318" t="str">
        <f>IF(OR(HLOOKUP(Q$2+$A318,Sheet2!CC:NO,$B318,0),HLOOKUP(Q$2+$A318,Sheet2!CC:NO,$B318,0)&lt;&gt;""),HLOOKUP(Q$2+$A318,Sheet2!CC:NO,$B318,0),"")</f>
        <v/>
      </c>
    </row>
    <row r="319" spans="1:17" x14ac:dyDescent="0.25">
      <c r="A319" s="64">
        <f t="shared" si="35"/>
        <v>30</v>
      </c>
      <c r="B319" s="64">
        <f t="shared" si="36"/>
        <v>36</v>
      </c>
      <c r="C319" s="64">
        <f t="shared" si="37"/>
        <v>6</v>
      </c>
      <c r="D319" s="64">
        <f t="shared" si="38"/>
        <v>32</v>
      </c>
      <c r="E319" s="64">
        <f t="shared" si="39"/>
        <v>156</v>
      </c>
      <c r="F319" s="64">
        <f t="shared" si="32"/>
        <v>2</v>
      </c>
      <c r="G319" s="64">
        <f t="shared" si="33"/>
        <v>3</v>
      </c>
      <c r="H319" s="64">
        <f t="shared" si="34"/>
        <v>2021</v>
      </c>
      <c r="I319" s="80" t="str">
        <f>IFERROR(VLOOKUP(D319,Sheet2!A:B,2,0),"")</f>
        <v>J19-0085</v>
      </c>
      <c r="J319" s="64" t="str">
        <f>IFERROR(IF(I319&lt;&gt;"",VLOOKUP(I319,Sheet2!B:C,2,0),""),"")</f>
        <v>อำนาจเจริญ</v>
      </c>
      <c r="K319" s="64" t="str">
        <f>IFERROR( IF(I319&lt;&gt;"", HLOOKUP(L$2+$A319,Sheet2!BX:NK,2,0),""),"")</f>
        <v>16-31 Mar 21</v>
      </c>
      <c r="L319" t="str">
        <f>IF(OR(HLOOKUP(L$2+$A319,Sheet2!BX:NK,$B319,0),HLOOKUP(L$2+$A319,Sheet2!BX:NK,$B319,0)&lt;&gt;""),HLOOKUP(L$2+$A319,Sheet2!BX:NK,$B319,0),"")</f>
        <v/>
      </c>
      <c r="M319" t="str">
        <f>IF(OR(HLOOKUP(M$2+$A319,Sheet2!BY:NL,$B319,0),HLOOKUP(M$2+$A319,Sheet2!BY:NL,$B319,0)&lt;&gt;""),HLOOKUP(M$2+$A319,Sheet2!BY:NL,$B319,0),"")</f>
        <v/>
      </c>
      <c r="N319" t="str">
        <f>IF(OR(HLOOKUP(N$2+$A319,Sheet2!BZ:NM,$B319,0),HLOOKUP(N$2+$A319,Sheet2!BZ:NM,$B319,0)&lt;&gt;""),HLOOKUP(N$2+$A319,Sheet2!BZ:NM,$B319,0),"")</f>
        <v/>
      </c>
      <c r="O319" t="str">
        <f>IF(OR(HLOOKUP(O$2+$A319,Sheet2!CA:NN,$B319,0),HLOOKUP(O$2+$A319,Sheet2!CA:NN,$B319,0)&lt;&gt;""),HLOOKUP(O$2+$A319,Sheet2!CA:NN,$B319,0),"")</f>
        <v/>
      </c>
      <c r="P319" t="str">
        <f>IF(OR(HLOOKUP(P$2+$A319,Sheet2!CB:NO,$B319,0),HLOOKUP(P$2+$A319,Sheet2!CB:NO,$B319,0)&lt;&gt;""),HLOOKUP(P$2+$A319,Sheet2!CB:NO,$B319,0),"")</f>
        <v/>
      </c>
      <c r="Q319" t="str">
        <f>IF(OR(HLOOKUP(Q$2+$A319,Sheet2!CC:NO,$B319,0),HLOOKUP(Q$2+$A319,Sheet2!CC:NO,$B319,0)&lt;&gt;""),HLOOKUP(Q$2+$A319,Sheet2!CC:NO,$B319,0),"")</f>
        <v/>
      </c>
    </row>
    <row r="320" spans="1:17" x14ac:dyDescent="0.25">
      <c r="A320" s="64">
        <f t="shared" si="35"/>
        <v>36</v>
      </c>
      <c r="B320" s="64">
        <f t="shared" si="36"/>
        <v>36</v>
      </c>
      <c r="C320" s="64">
        <f t="shared" si="37"/>
        <v>7</v>
      </c>
      <c r="D320" s="64">
        <f t="shared" si="38"/>
        <v>32</v>
      </c>
      <c r="E320" s="64">
        <f t="shared" si="39"/>
        <v>156</v>
      </c>
      <c r="F320" s="64">
        <f t="shared" si="32"/>
        <v>1</v>
      </c>
      <c r="G320" s="64">
        <f t="shared" si="33"/>
        <v>4</v>
      </c>
      <c r="H320" s="64">
        <f t="shared" si="34"/>
        <v>2021</v>
      </c>
      <c r="I320" s="80" t="str">
        <f>IFERROR(VLOOKUP(D320,Sheet2!A:B,2,0),"")</f>
        <v>J19-0085</v>
      </c>
      <c r="J320" s="64" t="str">
        <f>IFERROR(IF(I320&lt;&gt;"",VLOOKUP(I320,Sheet2!B:C,2,0),""),"")</f>
        <v>อำนาจเจริญ</v>
      </c>
      <c r="K320" s="64" t="str">
        <f>IFERROR( IF(I320&lt;&gt;"", HLOOKUP(L$2+$A320,Sheet2!BX:NK,2,0),""),"")</f>
        <v>1-15 April 21</v>
      </c>
      <c r="L320" t="str">
        <f>IF(OR(HLOOKUP(L$2+$A320,Sheet2!BX:NK,$B320,0),HLOOKUP(L$2+$A320,Sheet2!BX:NK,$B320,0)&lt;&gt;""),HLOOKUP(L$2+$A320,Sheet2!BX:NK,$B320,0),"")</f>
        <v/>
      </c>
      <c r="M320" t="str">
        <f>IF(OR(HLOOKUP(M$2+$A320,Sheet2!BY:NL,$B320,0),HLOOKUP(M$2+$A320,Sheet2!BY:NL,$B320,0)&lt;&gt;""),HLOOKUP(M$2+$A320,Sheet2!BY:NL,$B320,0),"")</f>
        <v/>
      </c>
      <c r="N320" t="str">
        <f>IF(OR(HLOOKUP(N$2+$A320,Sheet2!BZ:NM,$B320,0),HLOOKUP(N$2+$A320,Sheet2!BZ:NM,$B320,0)&lt;&gt;""),HLOOKUP(N$2+$A320,Sheet2!BZ:NM,$B320,0),"")</f>
        <v/>
      </c>
      <c r="O320" t="str">
        <f>IF(OR(HLOOKUP(O$2+$A320,Sheet2!CA:NN,$B320,0),HLOOKUP(O$2+$A320,Sheet2!CA:NN,$B320,0)&lt;&gt;""),HLOOKUP(O$2+$A320,Sheet2!CA:NN,$B320,0),"")</f>
        <v/>
      </c>
      <c r="P320" t="str">
        <f>IF(OR(HLOOKUP(P$2+$A320,Sheet2!CB:NO,$B320,0),HLOOKUP(P$2+$A320,Sheet2!CB:NO,$B320,0)&lt;&gt;""),HLOOKUP(P$2+$A320,Sheet2!CB:NO,$B320,0),"")</f>
        <v/>
      </c>
      <c r="Q320" t="str">
        <f>IF(OR(HLOOKUP(Q$2+$A320,Sheet2!CC:NO,$B320,0),HLOOKUP(Q$2+$A320,Sheet2!CC:NO,$B320,0)&lt;&gt;""),HLOOKUP(Q$2+$A320,Sheet2!CC:NO,$B320,0),"")</f>
        <v/>
      </c>
    </row>
    <row r="321" spans="1:17" x14ac:dyDescent="0.25">
      <c r="A321" s="64">
        <f t="shared" si="35"/>
        <v>42</v>
      </c>
      <c r="B321" s="64">
        <f t="shared" si="36"/>
        <v>36</v>
      </c>
      <c r="C321" s="64">
        <f t="shared" si="37"/>
        <v>8</v>
      </c>
      <c r="D321" s="64">
        <f t="shared" si="38"/>
        <v>32</v>
      </c>
      <c r="E321" s="64">
        <f t="shared" si="39"/>
        <v>156</v>
      </c>
      <c r="F321" s="64">
        <f t="shared" si="32"/>
        <v>2</v>
      </c>
      <c r="G321" s="64">
        <f t="shared" si="33"/>
        <v>4</v>
      </c>
      <c r="H321" s="64">
        <f t="shared" si="34"/>
        <v>2021</v>
      </c>
      <c r="I321" s="80" t="str">
        <f>IFERROR(VLOOKUP(D321,Sheet2!A:B,2,0),"")</f>
        <v>J19-0085</v>
      </c>
      <c r="J321" s="64" t="str">
        <f>IFERROR(IF(I321&lt;&gt;"",VLOOKUP(I321,Sheet2!B:C,2,0),""),"")</f>
        <v>อำนาจเจริญ</v>
      </c>
      <c r="K321" s="64" t="str">
        <f>IFERROR( IF(I321&lt;&gt;"", HLOOKUP(L$2+$A321,Sheet2!BX:NK,2,0),""),"")</f>
        <v>16-30 April 21</v>
      </c>
      <c r="L321" t="str">
        <f>IF(OR(HLOOKUP(L$2+$A321,Sheet2!BX:NK,$B321,0),HLOOKUP(L$2+$A321,Sheet2!BX:NK,$B321,0)&lt;&gt;""),HLOOKUP(L$2+$A321,Sheet2!BX:NK,$B321,0),"")</f>
        <v/>
      </c>
      <c r="M321" t="str">
        <f>IF(OR(HLOOKUP(M$2+$A321,Sheet2!BY:NL,$B321,0),HLOOKUP(M$2+$A321,Sheet2!BY:NL,$B321,0)&lt;&gt;""),HLOOKUP(M$2+$A321,Sheet2!BY:NL,$B321,0),"")</f>
        <v/>
      </c>
      <c r="N321" t="str">
        <f>IF(OR(HLOOKUP(N$2+$A321,Sheet2!BZ:NM,$B321,0),HLOOKUP(N$2+$A321,Sheet2!BZ:NM,$B321,0)&lt;&gt;""),HLOOKUP(N$2+$A321,Sheet2!BZ:NM,$B321,0),"")</f>
        <v/>
      </c>
      <c r="O321" t="str">
        <f>IF(OR(HLOOKUP(O$2+$A321,Sheet2!CA:NN,$B321,0),HLOOKUP(O$2+$A321,Sheet2!CA:NN,$B321,0)&lt;&gt;""),HLOOKUP(O$2+$A321,Sheet2!CA:NN,$B321,0),"")</f>
        <v/>
      </c>
      <c r="P321" t="str">
        <f>IF(OR(HLOOKUP(P$2+$A321,Sheet2!CB:NO,$B321,0),HLOOKUP(P$2+$A321,Sheet2!CB:NO,$B321,0)&lt;&gt;""),HLOOKUP(P$2+$A321,Sheet2!CB:NO,$B321,0),"")</f>
        <v/>
      </c>
      <c r="Q321" t="str">
        <f>IF(OR(HLOOKUP(Q$2+$A321,Sheet2!CC:NO,$B321,0),HLOOKUP(Q$2+$A321,Sheet2!CC:NO,$B321,0)&lt;&gt;""),HLOOKUP(Q$2+$A321,Sheet2!CC:NO,$B321,0),"")</f>
        <v/>
      </c>
    </row>
    <row r="322" spans="1:17" x14ac:dyDescent="0.25">
      <c r="A322" s="64">
        <f t="shared" si="35"/>
        <v>48</v>
      </c>
      <c r="B322" s="64">
        <f t="shared" si="36"/>
        <v>36</v>
      </c>
      <c r="C322" s="64">
        <f t="shared" si="37"/>
        <v>9</v>
      </c>
      <c r="D322" s="64">
        <f t="shared" si="38"/>
        <v>32</v>
      </c>
      <c r="E322" s="64">
        <f t="shared" si="39"/>
        <v>156</v>
      </c>
      <c r="F322" s="64">
        <f t="shared" si="32"/>
        <v>1</v>
      </c>
      <c r="G322" s="64">
        <f t="shared" si="33"/>
        <v>5</v>
      </c>
      <c r="H322" s="64">
        <f t="shared" si="34"/>
        <v>2021</v>
      </c>
      <c r="I322" s="80" t="str">
        <f>IFERROR(VLOOKUP(D322,Sheet2!A:B,2,0),"")</f>
        <v>J19-0085</v>
      </c>
      <c r="J322" s="64" t="str">
        <f>IFERROR(IF(I322&lt;&gt;"",VLOOKUP(I322,Sheet2!B:C,2,0),""),"")</f>
        <v>อำนาจเจริญ</v>
      </c>
      <c r="K322" s="64" t="str">
        <f>IFERROR( IF(I322&lt;&gt;"", HLOOKUP(L$2+$A322,Sheet2!BX:NK,2,0),""),"")</f>
        <v>1-15 May 21</v>
      </c>
      <c r="L322" t="str">
        <f>IF(OR(HLOOKUP(L$2+$A322,Sheet2!BX:NK,$B322,0),HLOOKUP(L$2+$A322,Sheet2!BX:NK,$B322,0)&lt;&gt;""),HLOOKUP(L$2+$A322,Sheet2!BX:NK,$B322,0),"")</f>
        <v/>
      </c>
      <c r="M322" t="str">
        <f>IF(OR(HLOOKUP(M$2+$A322,Sheet2!BY:NL,$B322,0),HLOOKUP(M$2+$A322,Sheet2!BY:NL,$B322,0)&lt;&gt;""),HLOOKUP(M$2+$A322,Sheet2!BY:NL,$B322,0),"")</f>
        <v/>
      </c>
      <c r="N322" t="str">
        <f>IF(OR(HLOOKUP(N$2+$A322,Sheet2!BZ:NM,$B322,0),HLOOKUP(N$2+$A322,Sheet2!BZ:NM,$B322,0)&lt;&gt;""),HLOOKUP(N$2+$A322,Sheet2!BZ:NM,$B322,0),"")</f>
        <v/>
      </c>
      <c r="O322" t="str">
        <f>IF(OR(HLOOKUP(O$2+$A322,Sheet2!CA:NN,$B322,0),HLOOKUP(O$2+$A322,Sheet2!CA:NN,$B322,0)&lt;&gt;""),HLOOKUP(O$2+$A322,Sheet2!CA:NN,$B322,0),"")</f>
        <v/>
      </c>
      <c r="P322" t="str">
        <f>IF(OR(HLOOKUP(P$2+$A322,Sheet2!CB:NO,$B322,0),HLOOKUP(P$2+$A322,Sheet2!CB:NO,$B322,0)&lt;&gt;""),HLOOKUP(P$2+$A322,Sheet2!CB:NO,$B322,0),"")</f>
        <v/>
      </c>
      <c r="Q322" t="str">
        <f>IF(OR(HLOOKUP(Q$2+$A322,Sheet2!CC:NO,$B322,0),HLOOKUP(Q$2+$A322,Sheet2!CC:NO,$B322,0)&lt;&gt;""),HLOOKUP(Q$2+$A322,Sheet2!CC:NO,$B322,0),"")</f>
        <v/>
      </c>
    </row>
    <row r="323" spans="1:17" x14ac:dyDescent="0.25">
      <c r="A323" s="64">
        <f t="shared" si="35"/>
        <v>54</v>
      </c>
      <c r="B323" s="64">
        <f t="shared" si="36"/>
        <v>36</v>
      </c>
      <c r="C323" s="64">
        <f t="shared" si="37"/>
        <v>10</v>
      </c>
      <c r="D323" s="64">
        <f t="shared" si="38"/>
        <v>32</v>
      </c>
      <c r="E323" s="64">
        <f t="shared" si="39"/>
        <v>156</v>
      </c>
      <c r="F323" s="64">
        <f t="shared" si="32"/>
        <v>2</v>
      </c>
      <c r="G323" s="64">
        <f t="shared" si="33"/>
        <v>5</v>
      </c>
      <c r="H323" s="64">
        <f t="shared" si="34"/>
        <v>2021</v>
      </c>
      <c r="I323" s="80" t="str">
        <f>IFERROR(VLOOKUP(D323,Sheet2!A:B,2,0),"")</f>
        <v>J19-0085</v>
      </c>
      <c r="J323" s="64" t="str">
        <f>IFERROR(IF(I323&lt;&gt;"",VLOOKUP(I323,Sheet2!B:C,2,0),""),"")</f>
        <v>อำนาจเจริญ</v>
      </c>
      <c r="K323" s="64" t="str">
        <f>IFERROR( IF(I323&lt;&gt;"", HLOOKUP(L$2+$A323,Sheet2!BX:NK,2,0),""),"")</f>
        <v>16-31 May 21</v>
      </c>
      <c r="L323" t="str">
        <f>IF(OR(HLOOKUP(L$2+$A323,Sheet2!BX:NK,$B323,0),HLOOKUP(L$2+$A323,Sheet2!BX:NK,$B323,0)&lt;&gt;""),HLOOKUP(L$2+$A323,Sheet2!BX:NK,$B323,0),"")</f>
        <v/>
      </c>
      <c r="M323" t="str">
        <f>IF(OR(HLOOKUP(M$2+$A323,Sheet2!BY:NL,$B323,0),HLOOKUP(M$2+$A323,Sheet2!BY:NL,$B323,0)&lt;&gt;""),HLOOKUP(M$2+$A323,Sheet2!BY:NL,$B323,0),"")</f>
        <v/>
      </c>
      <c r="N323" t="str">
        <f>IF(OR(HLOOKUP(N$2+$A323,Sheet2!BZ:NM,$B323,0),HLOOKUP(N$2+$A323,Sheet2!BZ:NM,$B323,0)&lt;&gt;""),HLOOKUP(N$2+$A323,Sheet2!BZ:NM,$B323,0),"")</f>
        <v/>
      </c>
      <c r="O323" t="str">
        <f>IF(OR(HLOOKUP(O$2+$A323,Sheet2!CA:NN,$B323,0),HLOOKUP(O$2+$A323,Sheet2!CA:NN,$B323,0)&lt;&gt;""),HLOOKUP(O$2+$A323,Sheet2!CA:NN,$B323,0),"")</f>
        <v/>
      </c>
      <c r="P323" t="str">
        <f>IF(OR(HLOOKUP(P$2+$A323,Sheet2!CB:NO,$B323,0),HLOOKUP(P$2+$A323,Sheet2!CB:NO,$B323,0)&lt;&gt;""),HLOOKUP(P$2+$A323,Sheet2!CB:NO,$B323,0),"")</f>
        <v/>
      </c>
      <c r="Q323" t="str">
        <f>IF(OR(HLOOKUP(Q$2+$A323,Sheet2!CC:NO,$B323,0),HLOOKUP(Q$2+$A323,Sheet2!CC:NO,$B323,0)&lt;&gt;""),HLOOKUP(Q$2+$A323,Sheet2!CC:NO,$B323,0),"")</f>
        <v/>
      </c>
    </row>
    <row r="324" spans="1:17" x14ac:dyDescent="0.25">
      <c r="A324" s="64">
        <f t="shared" si="35"/>
        <v>0</v>
      </c>
      <c r="B324" s="64">
        <f t="shared" si="36"/>
        <v>37</v>
      </c>
      <c r="C324" s="64">
        <f t="shared" si="37"/>
        <v>1</v>
      </c>
      <c r="D324" s="64">
        <f t="shared" si="38"/>
        <v>33</v>
      </c>
      <c r="E324" s="64">
        <f t="shared" si="39"/>
        <v>161</v>
      </c>
      <c r="F324" s="64">
        <f t="shared" si="32"/>
        <v>1</v>
      </c>
      <c r="G324" s="64">
        <f t="shared" si="33"/>
        <v>1</v>
      </c>
      <c r="H324" s="64">
        <f t="shared" si="34"/>
        <v>2021</v>
      </c>
      <c r="I324" s="80" t="str">
        <f>IFERROR(VLOOKUP(D324,Sheet2!A:B,2,0),"")</f>
        <v>J19-0784</v>
      </c>
      <c r="J324" s="64" t="str">
        <f>IFERROR(IF(I324&lt;&gt;"",VLOOKUP(I324,Sheet2!B:C,2,0),""),"")</f>
        <v>UAWสระบุรี</v>
      </c>
      <c r="K324" s="64" t="str">
        <f>IFERROR( IF(I324&lt;&gt;"", HLOOKUP(L$2+$A324,Sheet2!BX:NK,2,0),""),"")</f>
        <v>1-15 Jan 21</v>
      </c>
      <c r="L324" t="str">
        <f>IF(OR(HLOOKUP(L$2+$A324,Sheet2!BX:NK,$B324,0),HLOOKUP(L$2+$A324,Sheet2!BX:NK,$B324,0)&lt;&gt;""),HLOOKUP(L$2+$A324,Sheet2!BX:NK,$B324,0),"")</f>
        <v/>
      </c>
      <c r="M324" t="str">
        <f>IF(OR(HLOOKUP(M$2+$A324,Sheet2!BY:NL,$B324,0),HLOOKUP(M$2+$A324,Sheet2!BY:NL,$B324,0)&lt;&gt;""),HLOOKUP(M$2+$A324,Sheet2!BY:NL,$B324,0),"")</f>
        <v/>
      </c>
      <c r="N324" t="str">
        <f>IF(OR(HLOOKUP(N$2+$A324,Sheet2!BZ:NM,$B324,0),HLOOKUP(N$2+$A324,Sheet2!BZ:NM,$B324,0)&lt;&gt;""),HLOOKUP(N$2+$A324,Sheet2!BZ:NM,$B324,0),"")</f>
        <v/>
      </c>
      <c r="O324" t="str">
        <f>IF(OR(HLOOKUP(O$2+$A324,Sheet2!CA:NN,$B324,0),HLOOKUP(O$2+$A324,Sheet2!CA:NN,$B324,0)&lt;&gt;""),HLOOKUP(O$2+$A324,Sheet2!CA:NN,$B324,0),"")</f>
        <v/>
      </c>
      <c r="P324" t="str">
        <f>IF(OR(HLOOKUP(P$2+$A324,Sheet2!CB:NO,$B324,0),HLOOKUP(P$2+$A324,Sheet2!CB:NO,$B324,0)&lt;&gt;""),HLOOKUP(P$2+$A324,Sheet2!CB:NO,$B324,0),"")</f>
        <v/>
      </c>
      <c r="Q324" t="str">
        <f>IF(OR(HLOOKUP(Q$2+$A324,Sheet2!CC:NO,$B324,0),HLOOKUP(Q$2+$A324,Sheet2!CC:NO,$B324,0)&lt;&gt;""),HLOOKUP(Q$2+$A324,Sheet2!CC:NO,$B324,0),"")</f>
        <v/>
      </c>
    </row>
    <row r="325" spans="1:17" x14ac:dyDescent="0.25">
      <c r="A325" s="64">
        <f t="shared" si="35"/>
        <v>6</v>
      </c>
      <c r="B325" s="64">
        <f t="shared" si="36"/>
        <v>37</v>
      </c>
      <c r="C325" s="64">
        <f t="shared" si="37"/>
        <v>2</v>
      </c>
      <c r="D325" s="64">
        <f t="shared" si="38"/>
        <v>33</v>
      </c>
      <c r="E325" s="64">
        <f t="shared" si="39"/>
        <v>161</v>
      </c>
      <c r="F325" s="64">
        <f t="shared" ref="F325:F388" si="40">IFERROR(IF(I325&lt;&gt;"",IF(LEFT(K325,2)="1-",1,2),""),"")</f>
        <v>2</v>
      </c>
      <c r="G325" s="64">
        <f t="shared" ref="G325:G388" si="41">IFERROR(IF(I325&lt;&gt;"",MONTH( RIGHT(K325,LEN(K325)-FIND("-",K325))),""),"")</f>
        <v>1</v>
      </c>
      <c r="H325" s="64">
        <f t="shared" ref="H325:H388" si="42">IFERROR(IF(I325&lt;&gt;"",YEAR( RIGHT(K325,LEN(K325)-FIND("-",K325))),""),"")</f>
        <v>2021</v>
      </c>
      <c r="I325" s="80" t="str">
        <f>IFERROR(VLOOKUP(D325,Sheet2!A:B,2,0),"")</f>
        <v>J19-0784</v>
      </c>
      <c r="J325" s="64" t="str">
        <f>IFERROR(IF(I325&lt;&gt;"",VLOOKUP(I325,Sheet2!B:C,2,0),""),"")</f>
        <v>UAWสระบุรี</v>
      </c>
      <c r="K325" s="64" t="str">
        <f>IFERROR( IF(I325&lt;&gt;"", HLOOKUP(L$2+$A325,Sheet2!BX:NK,2,0),""),"")</f>
        <v>16-31 Jan 21</v>
      </c>
      <c r="L325" t="str">
        <f>IF(OR(HLOOKUP(L$2+$A325,Sheet2!BX:NK,$B325,0),HLOOKUP(L$2+$A325,Sheet2!BX:NK,$B325,0)&lt;&gt;""),HLOOKUP(L$2+$A325,Sheet2!BX:NK,$B325,0),"")</f>
        <v/>
      </c>
      <c r="M325" t="str">
        <f>IF(OR(HLOOKUP(M$2+$A325,Sheet2!BY:NL,$B325,0),HLOOKUP(M$2+$A325,Sheet2!BY:NL,$B325,0)&lt;&gt;""),HLOOKUP(M$2+$A325,Sheet2!BY:NL,$B325,0),"")</f>
        <v/>
      </c>
      <c r="N325" t="str">
        <f>IF(OR(HLOOKUP(N$2+$A325,Sheet2!BZ:NM,$B325,0),HLOOKUP(N$2+$A325,Sheet2!BZ:NM,$B325,0)&lt;&gt;""),HLOOKUP(N$2+$A325,Sheet2!BZ:NM,$B325,0),"")</f>
        <v/>
      </c>
      <c r="O325" t="str">
        <f>IF(OR(HLOOKUP(O$2+$A325,Sheet2!CA:NN,$B325,0),HLOOKUP(O$2+$A325,Sheet2!CA:NN,$B325,0)&lt;&gt;""),HLOOKUP(O$2+$A325,Sheet2!CA:NN,$B325,0),"")</f>
        <v/>
      </c>
      <c r="P325" t="str">
        <f>IF(OR(HLOOKUP(P$2+$A325,Sheet2!CB:NO,$B325,0),HLOOKUP(P$2+$A325,Sheet2!CB:NO,$B325,0)&lt;&gt;""),HLOOKUP(P$2+$A325,Sheet2!CB:NO,$B325,0),"")</f>
        <v/>
      </c>
      <c r="Q325" t="str">
        <f>IF(OR(HLOOKUP(Q$2+$A325,Sheet2!CC:NO,$B325,0),HLOOKUP(Q$2+$A325,Sheet2!CC:NO,$B325,0)&lt;&gt;""),HLOOKUP(Q$2+$A325,Sheet2!CC:NO,$B325,0),"")</f>
        <v/>
      </c>
    </row>
    <row r="326" spans="1:17" x14ac:dyDescent="0.25">
      <c r="A326" s="64">
        <f t="shared" ref="A326:A389" si="43">IF(C326&lt;&gt;1,A325+6,0)</f>
        <v>12</v>
      </c>
      <c r="B326" s="64">
        <f t="shared" ref="B326:B389" si="44">IF(C326&lt;&gt;1,B325,B325+1)</f>
        <v>37</v>
      </c>
      <c r="C326" s="64">
        <f t="shared" ref="C326:C389" si="45">IF($C$3-C325=0,1,C325+1)</f>
        <v>3</v>
      </c>
      <c r="D326" s="64">
        <f t="shared" ref="D326:D389" si="46">IF(C326=1,D325+1,D325)</f>
        <v>33</v>
      </c>
      <c r="E326" s="64">
        <f t="shared" ref="E326:E389" si="47">IF(D326&lt;&gt;D325,E325+5,E325)</f>
        <v>161</v>
      </c>
      <c r="F326" s="64">
        <f t="shared" si="40"/>
        <v>1</v>
      </c>
      <c r="G326" s="64">
        <f t="shared" si="41"/>
        <v>2</v>
      </c>
      <c r="H326" s="64">
        <f t="shared" si="42"/>
        <v>2021</v>
      </c>
      <c r="I326" s="80" t="str">
        <f>IFERROR(VLOOKUP(D326,Sheet2!A:B,2,0),"")</f>
        <v>J19-0784</v>
      </c>
      <c r="J326" s="64" t="str">
        <f>IFERROR(IF(I326&lt;&gt;"",VLOOKUP(I326,Sheet2!B:C,2,0),""),"")</f>
        <v>UAWสระบุรี</v>
      </c>
      <c r="K326" s="64" t="str">
        <f>IFERROR( IF(I326&lt;&gt;"", HLOOKUP(L$2+$A326,Sheet2!BX:NK,2,0),""),"")</f>
        <v>1-15 Feb 21</v>
      </c>
      <c r="L326" t="str">
        <f>IF(OR(HLOOKUP(L$2+$A326,Sheet2!BX:NK,$B326,0),HLOOKUP(L$2+$A326,Sheet2!BX:NK,$B326,0)&lt;&gt;""),HLOOKUP(L$2+$A326,Sheet2!BX:NK,$B326,0),"")</f>
        <v/>
      </c>
      <c r="M326" t="str">
        <f>IF(OR(HLOOKUP(M$2+$A326,Sheet2!BY:NL,$B326,0),HLOOKUP(M$2+$A326,Sheet2!BY:NL,$B326,0)&lt;&gt;""),HLOOKUP(M$2+$A326,Sheet2!BY:NL,$B326,0),"")</f>
        <v/>
      </c>
      <c r="N326" t="str">
        <f>IF(OR(HLOOKUP(N$2+$A326,Sheet2!BZ:NM,$B326,0),HLOOKUP(N$2+$A326,Sheet2!BZ:NM,$B326,0)&lt;&gt;""),HLOOKUP(N$2+$A326,Sheet2!BZ:NM,$B326,0),"")</f>
        <v/>
      </c>
      <c r="O326" t="str">
        <f>IF(OR(HLOOKUP(O$2+$A326,Sheet2!CA:NN,$B326,0),HLOOKUP(O$2+$A326,Sheet2!CA:NN,$B326,0)&lt;&gt;""),HLOOKUP(O$2+$A326,Sheet2!CA:NN,$B326,0),"")</f>
        <v/>
      </c>
      <c r="P326" t="str">
        <f>IF(OR(HLOOKUP(P$2+$A326,Sheet2!CB:NO,$B326,0),HLOOKUP(P$2+$A326,Sheet2!CB:NO,$B326,0)&lt;&gt;""),HLOOKUP(P$2+$A326,Sheet2!CB:NO,$B326,0),"")</f>
        <v/>
      </c>
      <c r="Q326" t="str">
        <f>IF(OR(HLOOKUP(Q$2+$A326,Sheet2!CC:NO,$B326,0),HLOOKUP(Q$2+$A326,Sheet2!CC:NO,$B326,0)&lt;&gt;""),HLOOKUP(Q$2+$A326,Sheet2!CC:NO,$B326,0),"")</f>
        <v/>
      </c>
    </row>
    <row r="327" spans="1:17" x14ac:dyDescent="0.25">
      <c r="A327" s="64">
        <f t="shared" si="43"/>
        <v>18</v>
      </c>
      <c r="B327" s="64">
        <f t="shared" si="44"/>
        <v>37</v>
      </c>
      <c r="C327" s="64">
        <f t="shared" si="45"/>
        <v>4</v>
      </c>
      <c r="D327" s="64">
        <f t="shared" si="46"/>
        <v>33</v>
      </c>
      <c r="E327" s="64">
        <f t="shared" si="47"/>
        <v>161</v>
      </c>
      <c r="F327" s="64">
        <f t="shared" si="40"/>
        <v>2</v>
      </c>
      <c r="G327" s="64">
        <f t="shared" si="41"/>
        <v>2</v>
      </c>
      <c r="H327" s="64">
        <f t="shared" si="42"/>
        <v>2021</v>
      </c>
      <c r="I327" s="80" t="str">
        <f>IFERROR(VLOOKUP(D327,Sheet2!A:B,2,0),"")</f>
        <v>J19-0784</v>
      </c>
      <c r="J327" s="64" t="str">
        <f>IFERROR(IF(I327&lt;&gt;"",VLOOKUP(I327,Sheet2!B:C,2,0),""),"")</f>
        <v>UAWสระบุรี</v>
      </c>
      <c r="K327" s="64" t="str">
        <f>IFERROR( IF(I327&lt;&gt;"", HLOOKUP(L$2+$A327,Sheet2!BX:NK,2,0),""),"")</f>
        <v>16-28 Feb 21</v>
      </c>
      <c r="L327" t="str">
        <f>IF(OR(HLOOKUP(L$2+$A327,Sheet2!BX:NK,$B327,0),HLOOKUP(L$2+$A327,Sheet2!BX:NK,$B327,0)&lt;&gt;""),HLOOKUP(L$2+$A327,Sheet2!BX:NK,$B327,0),"")</f>
        <v/>
      </c>
      <c r="M327" t="str">
        <f>IF(OR(HLOOKUP(M$2+$A327,Sheet2!BY:NL,$B327,0),HLOOKUP(M$2+$A327,Sheet2!BY:NL,$B327,0)&lt;&gt;""),HLOOKUP(M$2+$A327,Sheet2!BY:NL,$B327,0),"")</f>
        <v/>
      </c>
      <c r="N327" t="str">
        <f>IF(OR(HLOOKUP(N$2+$A327,Sheet2!BZ:NM,$B327,0),HLOOKUP(N$2+$A327,Sheet2!BZ:NM,$B327,0)&lt;&gt;""),HLOOKUP(N$2+$A327,Sheet2!BZ:NM,$B327,0),"")</f>
        <v/>
      </c>
      <c r="O327" t="str">
        <f>IF(OR(HLOOKUP(O$2+$A327,Sheet2!CA:NN,$B327,0),HLOOKUP(O$2+$A327,Sheet2!CA:NN,$B327,0)&lt;&gt;""),HLOOKUP(O$2+$A327,Sheet2!CA:NN,$B327,0),"")</f>
        <v/>
      </c>
      <c r="P327" t="str">
        <f>IF(OR(HLOOKUP(P$2+$A327,Sheet2!CB:NO,$B327,0),HLOOKUP(P$2+$A327,Sheet2!CB:NO,$B327,0)&lt;&gt;""),HLOOKUP(P$2+$A327,Sheet2!CB:NO,$B327,0),"")</f>
        <v/>
      </c>
      <c r="Q327" t="str">
        <f>IF(OR(HLOOKUP(Q$2+$A327,Sheet2!CC:NO,$B327,0),HLOOKUP(Q$2+$A327,Sheet2!CC:NO,$B327,0)&lt;&gt;""),HLOOKUP(Q$2+$A327,Sheet2!CC:NO,$B327,0),"")</f>
        <v/>
      </c>
    </row>
    <row r="328" spans="1:17" x14ac:dyDescent="0.25">
      <c r="A328" s="64">
        <f t="shared" si="43"/>
        <v>24</v>
      </c>
      <c r="B328" s="64">
        <f t="shared" si="44"/>
        <v>37</v>
      </c>
      <c r="C328" s="64">
        <f t="shared" si="45"/>
        <v>5</v>
      </c>
      <c r="D328" s="64">
        <f t="shared" si="46"/>
        <v>33</v>
      </c>
      <c r="E328" s="64">
        <f t="shared" si="47"/>
        <v>161</v>
      </c>
      <c r="F328" s="64">
        <f t="shared" si="40"/>
        <v>1</v>
      </c>
      <c r="G328" s="64">
        <f t="shared" si="41"/>
        <v>3</v>
      </c>
      <c r="H328" s="64">
        <f t="shared" si="42"/>
        <v>2021</v>
      </c>
      <c r="I328" s="80" t="str">
        <f>IFERROR(VLOOKUP(D328,Sheet2!A:B,2,0),"")</f>
        <v>J19-0784</v>
      </c>
      <c r="J328" s="64" t="str">
        <f>IFERROR(IF(I328&lt;&gt;"",VLOOKUP(I328,Sheet2!B:C,2,0),""),"")</f>
        <v>UAWสระบุรี</v>
      </c>
      <c r="K328" s="64" t="str">
        <f>IFERROR( IF(I328&lt;&gt;"", HLOOKUP(L$2+$A328,Sheet2!BX:NK,2,0),""),"")</f>
        <v>1-15 Mar 2021</v>
      </c>
      <c r="L328" t="str">
        <f>IF(OR(HLOOKUP(L$2+$A328,Sheet2!BX:NK,$B328,0),HLOOKUP(L$2+$A328,Sheet2!BX:NK,$B328,0)&lt;&gt;""),HLOOKUP(L$2+$A328,Sheet2!BX:NK,$B328,0),"")</f>
        <v/>
      </c>
      <c r="M328" t="str">
        <f>IF(OR(HLOOKUP(M$2+$A328,Sheet2!BY:NL,$B328,0),HLOOKUP(M$2+$A328,Sheet2!BY:NL,$B328,0)&lt;&gt;""),HLOOKUP(M$2+$A328,Sheet2!BY:NL,$B328,0),"")</f>
        <v/>
      </c>
      <c r="N328" t="str">
        <f>IF(OR(HLOOKUP(N$2+$A328,Sheet2!BZ:NM,$B328,0),HLOOKUP(N$2+$A328,Sheet2!BZ:NM,$B328,0)&lt;&gt;""),HLOOKUP(N$2+$A328,Sheet2!BZ:NM,$B328,0),"")</f>
        <v/>
      </c>
      <c r="O328" t="str">
        <f>IF(OR(HLOOKUP(O$2+$A328,Sheet2!CA:NN,$B328,0),HLOOKUP(O$2+$A328,Sheet2!CA:NN,$B328,0)&lt;&gt;""),HLOOKUP(O$2+$A328,Sheet2!CA:NN,$B328,0),"")</f>
        <v/>
      </c>
      <c r="P328" t="str">
        <f>IF(OR(HLOOKUP(P$2+$A328,Sheet2!CB:NO,$B328,0),HLOOKUP(P$2+$A328,Sheet2!CB:NO,$B328,0)&lt;&gt;""),HLOOKUP(P$2+$A328,Sheet2!CB:NO,$B328,0),"")</f>
        <v/>
      </c>
      <c r="Q328" t="str">
        <f>IF(OR(HLOOKUP(Q$2+$A328,Sheet2!CC:NO,$B328,0),HLOOKUP(Q$2+$A328,Sheet2!CC:NO,$B328,0)&lt;&gt;""),HLOOKUP(Q$2+$A328,Sheet2!CC:NO,$B328,0),"")</f>
        <v/>
      </c>
    </row>
    <row r="329" spans="1:17" x14ac:dyDescent="0.25">
      <c r="A329" s="64">
        <f t="shared" si="43"/>
        <v>30</v>
      </c>
      <c r="B329" s="64">
        <f t="shared" si="44"/>
        <v>37</v>
      </c>
      <c r="C329" s="64">
        <f t="shared" si="45"/>
        <v>6</v>
      </c>
      <c r="D329" s="64">
        <f t="shared" si="46"/>
        <v>33</v>
      </c>
      <c r="E329" s="64">
        <f t="shared" si="47"/>
        <v>161</v>
      </c>
      <c r="F329" s="64">
        <f t="shared" si="40"/>
        <v>2</v>
      </c>
      <c r="G329" s="64">
        <f t="shared" si="41"/>
        <v>3</v>
      </c>
      <c r="H329" s="64">
        <f t="shared" si="42"/>
        <v>2021</v>
      </c>
      <c r="I329" s="80" t="str">
        <f>IFERROR(VLOOKUP(D329,Sheet2!A:B,2,0),"")</f>
        <v>J19-0784</v>
      </c>
      <c r="J329" s="64" t="str">
        <f>IFERROR(IF(I329&lt;&gt;"",VLOOKUP(I329,Sheet2!B:C,2,0),""),"")</f>
        <v>UAWสระบุรี</v>
      </c>
      <c r="K329" s="64" t="str">
        <f>IFERROR( IF(I329&lt;&gt;"", HLOOKUP(L$2+$A329,Sheet2!BX:NK,2,0),""),"")</f>
        <v>16-31 Mar 21</v>
      </c>
      <c r="L329" t="str">
        <f>IF(OR(HLOOKUP(L$2+$A329,Sheet2!BX:NK,$B329,0),HLOOKUP(L$2+$A329,Sheet2!BX:NK,$B329,0)&lt;&gt;""),HLOOKUP(L$2+$A329,Sheet2!BX:NK,$B329,0),"")</f>
        <v/>
      </c>
      <c r="M329" t="str">
        <f>IF(OR(HLOOKUP(M$2+$A329,Sheet2!BY:NL,$B329,0),HLOOKUP(M$2+$A329,Sheet2!BY:NL,$B329,0)&lt;&gt;""),HLOOKUP(M$2+$A329,Sheet2!BY:NL,$B329,0),"")</f>
        <v/>
      </c>
      <c r="N329" t="str">
        <f>IF(OR(HLOOKUP(N$2+$A329,Sheet2!BZ:NM,$B329,0),HLOOKUP(N$2+$A329,Sheet2!BZ:NM,$B329,0)&lt;&gt;""),HLOOKUP(N$2+$A329,Sheet2!BZ:NM,$B329,0),"")</f>
        <v/>
      </c>
      <c r="O329" t="str">
        <f>IF(OR(HLOOKUP(O$2+$A329,Sheet2!CA:NN,$B329,0),HLOOKUP(O$2+$A329,Sheet2!CA:NN,$B329,0)&lt;&gt;""),HLOOKUP(O$2+$A329,Sheet2!CA:NN,$B329,0),"")</f>
        <v/>
      </c>
      <c r="P329" t="str">
        <f>IF(OR(HLOOKUP(P$2+$A329,Sheet2!CB:NO,$B329,0),HLOOKUP(P$2+$A329,Sheet2!CB:NO,$B329,0)&lt;&gt;""),HLOOKUP(P$2+$A329,Sheet2!CB:NO,$B329,0),"")</f>
        <v/>
      </c>
      <c r="Q329" t="str">
        <f>IF(OR(HLOOKUP(Q$2+$A329,Sheet2!CC:NO,$B329,0),HLOOKUP(Q$2+$A329,Sheet2!CC:NO,$B329,0)&lt;&gt;""),HLOOKUP(Q$2+$A329,Sheet2!CC:NO,$B329,0),"")</f>
        <v/>
      </c>
    </row>
    <row r="330" spans="1:17" x14ac:dyDescent="0.25">
      <c r="A330" s="64">
        <f t="shared" si="43"/>
        <v>36</v>
      </c>
      <c r="B330" s="64">
        <f t="shared" si="44"/>
        <v>37</v>
      </c>
      <c r="C330" s="64">
        <f t="shared" si="45"/>
        <v>7</v>
      </c>
      <c r="D330" s="64">
        <f t="shared" si="46"/>
        <v>33</v>
      </c>
      <c r="E330" s="64">
        <f t="shared" si="47"/>
        <v>161</v>
      </c>
      <c r="F330" s="64">
        <f t="shared" si="40"/>
        <v>1</v>
      </c>
      <c r="G330" s="64">
        <f t="shared" si="41"/>
        <v>4</v>
      </c>
      <c r="H330" s="64">
        <f t="shared" si="42"/>
        <v>2021</v>
      </c>
      <c r="I330" s="80" t="str">
        <f>IFERROR(VLOOKUP(D330,Sheet2!A:B,2,0),"")</f>
        <v>J19-0784</v>
      </c>
      <c r="J330" s="64" t="str">
        <f>IFERROR(IF(I330&lt;&gt;"",VLOOKUP(I330,Sheet2!B:C,2,0),""),"")</f>
        <v>UAWสระบุรี</v>
      </c>
      <c r="K330" s="64" t="str">
        <f>IFERROR( IF(I330&lt;&gt;"", HLOOKUP(L$2+$A330,Sheet2!BX:NK,2,0),""),"")</f>
        <v>1-15 April 21</v>
      </c>
      <c r="L330" t="str">
        <f>IF(OR(HLOOKUP(L$2+$A330,Sheet2!BX:NK,$B330,0),HLOOKUP(L$2+$A330,Sheet2!BX:NK,$B330,0)&lt;&gt;""),HLOOKUP(L$2+$A330,Sheet2!BX:NK,$B330,0),"")</f>
        <v/>
      </c>
      <c r="M330" t="str">
        <f>IF(OR(HLOOKUP(M$2+$A330,Sheet2!BY:NL,$B330,0),HLOOKUP(M$2+$A330,Sheet2!BY:NL,$B330,0)&lt;&gt;""),HLOOKUP(M$2+$A330,Sheet2!BY:NL,$B330,0),"")</f>
        <v/>
      </c>
      <c r="N330" t="str">
        <f>IF(OR(HLOOKUP(N$2+$A330,Sheet2!BZ:NM,$B330,0),HLOOKUP(N$2+$A330,Sheet2!BZ:NM,$B330,0)&lt;&gt;""),HLOOKUP(N$2+$A330,Sheet2!BZ:NM,$B330,0),"")</f>
        <v/>
      </c>
      <c r="O330" t="str">
        <f>IF(OR(HLOOKUP(O$2+$A330,Sheet2!CA:NN,$B330,0),HLOOKUP(O$2+$A330,Sheet2!CA:NN,$B330,0)&lt;&gt;""),HLOOKUP(O$2+$A330,Sheet2!CA:NN,$B330,0),"")</f>
        <v/>
      </c>
      <c r="P330" t="str">
        <f>IF(OR(HLOOKUP(P$2+$A330,Sheet2!CB:NO,$B330,0),HLOOKUP(P$2+$A330,Sheet2!CB:NO,$B330,0)&lt;&gt;""),HLOOKUP(P$2+$A330,Sheet2!CB:NO,$B330,0),"")</f>
        <v/>
      </c>
      <c r="Q330" t="str">
        <f>IF(OR(HLOOKUP(Q$2+$A330,Sheet2!CC:NO,$B330,0),HLOOKUP(Q$2+$A330,Sheet2!CC:NO,$B330,0)&lt;&gt;""),HLOOKUP(Q$2+$A330,Sheet2!CC:NO,$B330,0),"")</f>
        <v/>
      </c>
    </row>
    <row r="331" spans="1:17" x14ac:dyDescent="0.25">
      <c r="A331" s="64">
        <f t="shared" si="43"/>
        <v>42</v>
      </c>
      <c r="B331" s="64">
        <f t="shared" si="44"/>
        <v>37</v>
      </c>
      <c r="C331" s="64">
        <f t="shared" si="45"/>
        <v>8</v>
      </c>
      <c r="D331" s="64">
        <f t="shared" si="46"/>
        <v>33</v>
      </c>
      <c r="E331" s="64">
        <f t="shared" si="47"/>
        <v>161</v>
      </c>
      <c r="F331" s="64">
        <f t="shared" si="40"/>
        <v>2</v>
      </c>
      <c r="G331" s="64">
        <f t="shared" si="41"/>
        <v>4</v>
      </c>
      <c r="H331" s="64">
        <f t="shared" si="42"/>
        <v>2021</v>
      </c>
      <c r="I331" s="80" t="str">
        <f>IFERROR(VLOOKUP(D331,Sheet2!A:B,2,0),"")</f>
        <v>J19-0784</v>
      </c>
      <c r="J331" s="64" t="str">
        <f>IFERROR(IF(I331&lt;&gt;"",VLOOKUP(I331,Sheet2!B:C,2,0),""),"")</f>
        <v>UAWสระบุรี</v>
      </c>
      <c r="K331" s="64" t="str">
        <f>IFERROR( IF(I331&lt;&gt;"", HLOOKUP(L$2+$A331,Sheet2!BX:NK,2,0),""),"")</f>
        <v>16-30 April 21</v>
      </c>
      <c r="L331" t="str">
        <f>IF(OR(HLOOKUP(L$2+$A331,Sheet2!BX:NK,$B331,0),HLOOKUP(L$2+$A331,Sheet2!BX:NK,$B331,0)&lt;&gt;""),HLOOKUP(L$2+$A331,Sheet2!BX:NK,$B331,0),"")</f>
        <v/>
      </c>
      <c r="M331" t="str">
        <f>IF(OR(HLOOKUP(M$2+$A331,Sheet2!BY:NL,$B331,0),HLOOKUP(M$2+$A331,Sheet2!BY:NL,$B331,0)&lt;&gt;""),HLOOKUP(M$2+$A331,Sheet2!BY:NL,$B331,0),"")</f>
        <v/>
      </c>
      <c r="N331" t="str">
        <f>IF(OR(HLOOKUP(N$2+$A331,Sheet2!BZ:NM,$B331,0),HLOOKUP(N$2+$A331,Sheet2!BZ:NM,$B331,0)&lt;&gt;""),HLOOKUP(N$2+$A331,Sheet2!BZ:NM,$B331,0),"")</f>
        <v/>
      </c>
      <c r="O331" t="str">
        <f>IF(OR(HLOOKUP(O$2+$A331,Sheet2!CA:NN,$B331,0),HLOOKUP(O$2+$A331,Sheet2!CA:NN,$B331,0)&lt;&gt;""),HLOOKUP(O$2+$A331,Sheet2!CA:NN,$B331,0),"")</f>
        <v/>
      </c>
      <c r="P331" t="str">
        <f>IF(OR(HLOOKUP(P$2+$A331,Sheet2!CB:NO,$B331,0),HLOOKUP(P$2+$A331,Sheet2!CB:NO,$B331,0)&lt;&gt;""),HLOOKUP(P$2+$A331,Sheet2!CB:NO,$B331,0),"")</f>
        <v/>
      </c>
      <c r="Q331" t="str">
        <f>IF(OR(HLOOKUP(Q$2+$A331,Sheet2!CC:NO,$B331,0),HLOOKUP(Q$2+$A331,Sheet2!CC:NO,$B331,0)&lt;&gt;""),HLOOKUP(Q$2+$A331,Sheet2!CC:NO,$B331,0),"")</f>
        <v/>
      </c>
    </row>
    <row r="332" spans="1:17" x14ac:dyDescent="0.25">
      <c r="A332" s="64">
        <f t="shared" si="43"/>
        <v>48</v>
      </c>
      <c r="B332" s="64">
        <f t="shared" si="44"/>
        <v>37</v>
      </c>
      <c r="C332" s="64">
        <f t="shared" si="45"/>
        <v>9</v>
      </c>
      <c r="D332" s="64">
        <f t="shared" si="46"/>
        <v>33</v>
      </c>
      <c r="E332" s="64">
        <f t="shared" si="47"/>
        <v>161</v>
      </c>
      <c r="F332" s="64">
        <f t="shared" si="40"/>
        <v>1</v>
      </c>
      <c r="G332" s="64">
        <f t="shared" si="41"/>
        <v>5</v>
      </c>
      <c r="H332" s="64">
        <f t="shared" si="42"/>
        <v>2021</v>
      </c>
      <c r="I332" s="80" t="str">
        <f>IFERROR(VLOOKUP(D332,Sheet2!A:B,2,0),"")</f>
        <v>J19-0784</v>
      </c>
      <c r="J332" s="64" t="str">
        <f>IFERROR(IF(I332&lt;&gt;"",VLOOKUP(I332,Sheet2!B:C,2,0),""),"")</f>
        <v>UAWสระบุรี</v>
      </c>
      <c r="K332" s="64" t="str">
        <f>IFERROR( IF(I332&lt;&gt;"", HLOOKUP(L$2+$A332,Sheet2!BX:NK,2,0),""),"")</f>
        <v>1-15 May 21</v>
      </c>
      <c r="L332" t="str">
        <f>IF(OR(HLOOKUP(L$2+$A332,Sheet2!BX:NK,$B332,0),HLOOKUP(L$2+$A332,Sheet2!BX:NK,$B332,0)&lt;&gt;""),HLOOKUP(L$2+$A332,Sheet2!BX:NK,$B332,0),"")</f>
        <v/>
      </c>
      <c r="M332" t="str">
        <f>IF(OR(HLOOKUP(M$2+$A332,Sheet2!BY:NL,$B332,0),HLOOKUP(M$2+$A332,Sheet2!BY:NL,$B332,0)&lt;&gt;""),HLOOKUP(M$2+$A332,Sheet2!BY:NL,$B332,0),"")</f>
        <v/>
      </c>
      <c r="N332" t="str">
        <f>IF(OR(HLOOKUP(N$2+$A332,Sheet2!BZ:NM,$B332,0),HLOOKUP(N$2+$A332,Sheet2!BZ:NM,$B332,0)&lt;&gt;""),HLOOKUP(N$2+$A332,Sheet2!BZ:NM,$B332,0),"")</f>
        <v/>
      </c>
      <c r="O332" t="str">
        <f>IF(OR(HLOOKUP(O$2+$A332,Sheet2!CA:NN,$B332,0),HLOOKUP(O$2+$A332,Sheet2!CA:NN,$B332,0)&lt;&gt;""),HLOOKUP(O$2+$A332,Sheet2!CA:NN,$B332,0),"")</f>
        <v/>
      </c>
      <c r="P332" t="str">
        <f>IF(OR(HLOOKUP(P$2+$A332,Sheet2!CB:NO,$B332,0),HLOOKUP(P$2+$A332,Sheet2!CB:NO,$B332,0)&lt;&gt;""),HLOOKUP(P$2+$A332,Sheet2!CB:NO,$B332,0),"")</f>
        <v/>
      </c>
      <c r="Q332" t="str">
        <f>IF(OR(HLOOKUP(Q$2+$A332,Sheet2!CC:NO,$B332,0),HLOOKUP(Q$2+$A332,Sheet2!CC:NO,$B332,0)&lt;&gt;""),HLOOKUP(Q$2+$A332,Sheet2!CC:NO,$B332,0),"")</f>
        <v/>
      </c>
    </row>
    <row r="333" spans="1:17" x14ac:dyDescent="0.25">
      <c r="A333" s="64">
        <f t="shared" si="43"/>
        <v>54</v>
      </c>
      <c r="B333" s="64">
        <f t="shared" si="44"/>
        <v>37</v>
      </c>
      <c r="C333" s="64">
        <f t="shared" si="45"/>
        <v>10</v>
      </c>
      <c r="D333" s="64">
        <f t="shared" si="46"/>
        <v>33</v>
      </c>
      <c r="E333" s="64">
        <f t="shared" si="47"/>
        <v>161</v>
      </c>
      <c r="F333" s="64">
        <f t="shared" si="40"/>
        <v>2</v>
      </c>
      <c r="G333" s="64">
        <f t="shared" si="41"/>
        <v>5</v>
      </c>
      <c r="H333" s="64">
        <f t="shared" si="42"/>
        <v>2021</v>
      </c>
      <c r="I333" s="80" t="str">
        <f>IFERROR(VLOOKUP(D333,Sheet2!A:B,2,0),"")</f>
        <v>J19-0784</v>
      </c>
      <c r="J333" s="64" t="str">
        <f>IFERROR(IF(I333&lt;&gt;"",VLOOKUP(I333,Sheet2!B:C,2,0),""),"")</f>
        <v>UAWสระบุรี</v>
      </c>
      <c r="K333" s="64" t="str">
        <f>IFERROR( IF(I333&lt;&gt;"", HLOOKUP(L$2+$A333,Sheet2!BX:NK,2,0),""),"")</f>
        <v>16-31 May 21</v>
      </c>
      <c r="L333" t="str">
        <f>IF(OR(HLOOKUP(L$2+$A333,Sheet2!BX:NK,$B333,0),HLOOKUP(L$2+$A333,Sheet2!BX:NK,$B333,0)&lt;&gt;""),HLOOKUP(L$2+$A333,Sheet2!BX:NK,$B333,0),"")</f>
        <v/>
      </c>
      <c r="M333" t="str">
        <f>IF(OR(HLOOKUP(M$2+$A333,Sheet2!BY:NL,$B333,0),HLOOKUP(M$2+$A333,Sheet2!BY:NL,$B333,0)&lt;&gt;""),HLOOKUP(M$2+$A333,Sheet2!BY:NL,$B333,0),"")</f>
        <v/>
      </c>
      <c r="N333" t="str">
        <f>IF(OR(HLOOKUP(N$2+$A333,Sheet2!BZ:NM,$B333,0),HLOOKUP(N$2+$A333,Sheet2!BZ:NM,$B333,0)&lt;&gt;""),HLOOKUP(N$2+$A333,Sheet2!BZ:NM,$B333,0),"")</f>
        <v/>
      </c>
      <c r="O333" t="str">
        <f>IF(OR(HLOOKUP(O$2+$A333,Sheet2!CA:NN,$B333,0),HLOOKUP(O$2+$A333,Sheet2!CA:NN,$B333,0)&lt;&gt;""),HLOOKUP(O$2+$A333,Sheet2!CA:NN,$B333,0),"")</f>
        <v/>
      </c>
      <c r="P333" t="str">
        <f>IF(OR(HLOOKUP(P$2+$A333,Sheet2!CB:NO,$B333,0),HLOOKUP(P$2+$A333,Sheet2!CB:NO,$B333,0)&lt;&gt;""),HLOOKUP(P$2+$A333,Sheet2!CB:NO,$B333,0),"")</f>
        <v/>
      </c>
      <c r="Q333" t="str">
        <f>IF(OR(HLOOKUP(Q$2+$A333,Sheet2!CC:NO,$B333,0),HLOOKUP(Q$2+$A333,Sheet2!CC:NO,$B333,0)&lt;&gt;""),HLOOKUP(Q$2+$A333,Sheet2!CC:NO,$B333,0),"")</f>
        <v/>
      </c>
    </row>
    <row r="334" spans="1:17" x14ac:dyDescent="0.25">
      <c r="A334" s="64">
        <f t="shared" si="43"/>
        <v>0</v>
      </c>
      <c r="B334" s="64">
        <f t="shared" si="44"/>
        <v>38</v>
      </c>
      <c r="C334" s="64">
        <f t="shared" si="45"/>
        <v>1</v>
      </c>
      <c r="D334" s="64">
        <f t="shared" si="46"/>
        <v>34</v>
      </c>
      <c r="E334" s="64">
        <f t="shared" si="47"/>
        <v>166</v>
      </c>
      <c r="F334" s="64">
        <f t="shared" si="40"/>
        <v>1</v>
      </c>
      <c r="G334" s="64">
        <f t="shared" si="41"/>
        <v>1</v>
      </c>
      <c r="H334" s="64">
        <f t="shared" si="42"/>
        <v>2021</v>
      </c>
      <c r="I334" s="80" t="str">
        <f>IFERROR(VLOOKUP(D334,Sheet2!A:B,2,0),"")</f>
        <v>J19-0853</v>
      </c>
      <c r="J334" s="64" t="str">
        <f>IFERROR(IF(I334&lt;&gt;"",VLOOKUP(I334,Sheet2!B:C,2,0),""),"")</f>
        <v>นตและอ้อย 1-31 JAN 2020 (นศ.)</v>
      </c>
      <c r="K334" s="64" t="str">
        <f>IFERROR( IF(I334&lt;&gt;"", HLOOKUP(L$2+$A334,Sheet2!BX:NK,2,0),""),"")</f>
        <v>1-15 Jan 21</v>
      </c>
      <c r="L334" t="str">
        <f>IF(OR(HLOOKUP(L$2+$A334,Sheet2!BX:NK,$B334,0),HLOOKUP(L$2+$A334,Sheet2!BX:NK,$B334,0)&lt;&gt;""),HLOOKUP(L$2+$A334,Sheet2!BX:NK,$B334,0),"")</f>
        <v/>
      </c>
      <c r="M334" t="str">
        <f>IF(OR(HLOOKUP(M$2+$A334,Sheet2!BY:NL,$B334,0),HLOOKUP(M$2+$A334,Sheet2!BY:NL,$B334,0)&lt;&gt;""),HLOOKUP(M$2+$A334,Sheet2!BY:NL,$B334,0),"")</f>
        <v/>
      </c>
      <c r="N334" t="str">
        <f>IF(OR(HLOOKUP(N$2+$A334,Sheet2!BZ:NM,$B334,0),HLOOKUP(N$2+$A334,Sheet2!BZ:NM,$B334,0)&lt;&gt;""),HLOOKUP(N$2+$A334,Sheet2!BZ:NM,$B334,0),"")</f>
        <v/>
      </c>
      <c r="O334" t="str">
        <f>IF(OR(HLOOKUP(O$2+$A334,Sheet2!CA:NN,$B334,0),HLOOKUP(O$2+$A334,Sheet2!CA:NN,$B334,0)&lt;&gt;""),HLOOKUP(O$2+$A334,Sheet2!CA:NN,$B334,0),"")</f>
        <v/>
      </c>
      <c r="P334" t="str">
        <f>IF(OR(HLOOKUP(P$2+$A334,Sheet2!CB:NO,$B334,0),HLOOKUP(P$2+$A334,Sheet2!CB:NO,$B334,0)&lt;&gt;""),HLOOKUP(P$2+$A334,Sheet2!CB:NO,$B334,0),"")</f>
        <v/>
      </c>
      <c r="Q334" t="str">
        <f>IF(OR(HLOOKUP(Q$2+$A334,Sheet2!CC:NO,$B334,0),HLOOKUP(Q$2+$A334,Sheet2!CC:NO,$B334,0)&lt;&gt;""),HLOOKUP(Q$2+$A334,Sheet2!CC:NO,$B334,0),"")</f>
        <v/>
      </c>
    </row>
    <row r="335" spans="1:17" x14ac:dyDescent="0.25">
      <c r="A335" s="64">
        <f t="shared" si="43"/>
        <v>6</v>
      </c>
      <c r="B335" s="64">
        <f t="shared" si="44"/>
        <v>38</v>
      </c>
      <c r="C335" s="64">
        <f t="shared" si="45"/>
        <v>2</v>
      </c>
      <c r="D335" s="64">
        <f t="shared" si="46"/>
        <v>34</v>
      </c>
      <c r="E335" s="64">
        <f t="shared" si="47"/>
        <v>166</v>
      </c>
      <c r="F335" s="64">
        <f t="shared" si="40"/>
        <v>2</v>
      </c>
      <c r="G335" s="64">
        <f t="shared" si="41"/>
        <v>1</v>
      </c>
      <c r="H335" s="64">
        <f t="shared" si="42"/>
        <v>2021</v>
      </c>
      <c r="I335" s="80" t="str">
        <f>IFERROR(VLOOKUP(D335,Sheet2!A:B,2,0),"")</f>
        <v>J19-0853</v>
      </c>
      <c r="J335" s="64" t="str">
        <f>IFERROR(IF(I335&lt;&gt;"",VLOOKUP(I335,Sheet2!B:C,2,0),""),"")</f>
        <v>นตและอ้อย 1-31 JAN 2020 (นศ.)</v>
      </c>
      <c r="K335" s="64" t="str">
        <f>IFERROR( IF(I335&lt;&gt;"", HLOOKUP(L$2+$A335,Sheet2!BX:NK,2,0),""),"")</f>
        <v>16-31 Jan 21</v>
      </c>
      <c r="L335" t="str">
        <f>IF(OR(HLOOKUP(L$2+$A335,Sheet2!BX:NK,$B335,0),HLOOKUP(L$2+$A335,Sheet2!BX:NK,$B335,0)&lt;&gt;""),HLOOKUP(L$2+$A335,Sheet2!BX:NK,$B335,0),"")</f>
        <v/>
      </c>
      <c r="M335" t="str">
        <f>IF(OR(HLOOKUP(M$2+$A335,Sheet2!BY:NL,$B335,0),HLOOKUP(M$2+$A335,Sheet2!BY:NL,$B335,0)&lt;&gt;""),HLOOKUP(M$2+$A335,Sheet2!BY:NL,$B335,0),"")</f>
        <v/>
      </c>
      <c r="N335" t="str">
        <f>IF(OR(HLOOKUP(N$2+$A335,Sheet2!BZ:NM,$B335,0),HLOOKUP(N$2+$A335,Sheet2!BZ:NM,$B335,0)&lt;&gt;""),HLOOKUP(N$2+$A335,Sheet2!BZ:NM,$B335,0),"")</f>
        <v/>
      </c>
      <c r="O335" t="str">
        <f>IF(OR(HLOOKUP(O$2+$A335,Sheet2!CA:NN,$B335,0),HLOOKUP(O$2+$A335,Sheet2!CA:NN,$B335,0)&lt;&gt;""),HLOOKUP(O$2+$A335,Sheet2!CA:NN,$B335,0),"")</f>
        <v/>
      </c>
      <c r="P335" t="str">
        <f>IF(OR(HLOOKUP(P$2+$A335,Sheet2!CB:NO,$B335,0),HLOOKUP(P$2+$A335,Sheet2!CB:NO,$B335,0)&lt;&gt;""),HLOOKUP(P$2+$A335,Sheet2!CB:NO,$B335,0),"")</f>
        <v/>
      </c>
      <c r="Q335" t="str">
        <f>IF(OR(HLOOKUP(Q$2+$A335,Sheet2!CC:NO,$B335,0),HLOOKUP(Q$2+$A335,Sheet2!CC:NO,$B335,0)&lt;&gt;""),HLOOKUP(Q$2+$A335,Sheet2!CC:NO,$B335,0),"")</f>
        <v/>
      </c>
    </row>
    <row r="336" spans="1:17" x14ac:dyDescent="0.25">
      <c r="A336" s="64">
        <f t="shared" si="43"/>
        <v>12</v>
      </c>
      <c r="B336" s="64">
        <f t="shared" si="44"/>
        <v>38</v>
      </c>
      <c r="C336" s="64">
        <f t="shared" si="45"/>
        <v>3</v>
      </c>
      <c r="D336" s="64">
        <f t="shared" si="46"/>
        <v>34</v>
      </c>
      <c r="E336" s="64">
        <f t="shared" si="47"/>
        <v>166</v>
      </c>
      <c r="F336" s="64">
        <f t="shared" si="40"/>
        <v>1</v>
      </c>
      <c r="G336" s="64">
        <f t="shared" si="41"/>
        <v>2</v>
      </c>
      <c r="H336" s="64">
        <f t="shared" si="42"/>
        <v>2021</v>
      </c>
      <c r="I336" s="80" t="str">
        <f>IFERROR(VLOOKUP(D336,Sheet2!A:B,2,0),"")</f>
        <v>J19-0853</v>
      </c>
      <c r="J336" s="64" t="str">
        <f>IFERROR(IF(I336&lt;&gt;"",VLOOKUP(I336,Sheet2!B:C,2,0),""),"")</f>
        <v>นตและอ้อย 1-31 JAN 2020 (นศ.)</v>
      </c>
      <c r="K336" s="64" t="str">
        <f>IFERROR( IF(I336&lt;&gt;"", HLOOKUP(L$2+$A336,Sheet2!BX:NK,2,0),""),"")</f>
        <v>1-15 Feb 21</v>
      </c>
      <c r="L336" t="str">
        <f>IF(OR(HLOOKUP(L$2+$A336,Sheet2!BX:NK,$B336,0),HLOOKUP(L$2+$A336,Sheet2!BX:NK,$B336,0)&lt;&gt;""),HLOOKUP(L$2+$A336,Sheet2!BX:NK,$B336,0),"")</f>
        <v/>
      </c>
      <c r="M336" t="str">
        <f>IF(OR(HLOOKUP(M$2+$A336,Sheet2!BY:NL,$B336,0),HLOOKUP(M$2+$A336,Sheet2!BY:NL,$B336,0)&lt;&gt;""),HLOOKUP(M$2+$A336,Sheet2!BY:NL,$B336,0),"")</f>
        <v/>
      </c>
      <c r="N336" t="str">
        <f>IF(OR(HLOOKUP(N$2+$A336,Sheet2!BZ:NM,$B336,0),HLOOKUP(N$2+$A336,Sheet2!BZ:NM,$B336,0)&lt;&gt;""),HLOOKUP(N$2+$A336,Sheet2!BZ:NM,$B336,0),"")</f>
        <v/>
      </c>
      <c r="O336" t="str">
        <f>IF(OR(HLOOKUP(O$2+$A336,Sheet2!CA:NN,$B336,0),HLOOKUP(O$2+$A336,Sheet2!CA:NN,$B336,0)&lt;&gt;""),HLOOKUP(O$2+$A336,Sheet2!CA:NN,$B336,0),"")</f>
        <v/>
      </c>
      <c r="P336" t="str">
        <f>IF(OR(HLOOKUP(P$2+$A336,Sheet2!CB:NO,$B336,0),HLOOKUP(P$2+$A336,Sheet2!CB:NO,$B336,0)&lt;&gt;""),HLOOKUP(P$2+$A336,Sheet2!CB:NO,$B336,0),"")</f>
        <v/>
      </c>
      <c r="Q336" t="str">
        <f>IF(OR(HLOOKUP(Q$2+$A336,Sheet2!CC:NO,$B336,0),HLOOKUP(Q$2+$A336,Sheet2!CC:NO,$B336,0)&lt;&gt;""),HLOOKUP(Q$2+$A336,Sheet2!CC:NO,$B336,0),"")</f>
        <v/>
      </c>
    </row>
    <row r="337" spans="1:17" x14ac:dyDescent="0.25">
      <c r="A337" s="64">
        <f t="shared" si="43"/>
        <v>18</v>
      </c>
      <c r="B337" s="64">
        <f t="shared" si="44"/>
        <v>38</v>
      </c>
      <c r="C337" s="64">
        <f t="shared" si="45"/>
        <v>4</v>
      </c>
      <c r="D337" s="64">
        <f t="shared" si="46"/>
        <v>34</v>
      </c>
      <c r="E337" s="64">
        <f t="shared" si="47"/>
        <v>166</v>
      </c>
      <c r="F337" s="64">
        <f t="shared" si="40"/>
        <v>2</v>
      </c>
      <c r="G337" s="64">
        <f t="shared" si="41"/>
        <v>2</v>
      </c>
      <c r="H337" s="64">
        <f t="shared" si="42"/>
        <v>2021</v>
      </c>
      <c r="I337" s="80" t="str">
        <f>IFERROR(VLOOKUP(D337,Sheet2!A:B,2,0),"")</f>
        <v>J19-0853</v>
      </c>
      <c r="J337" s="64" t="str">
        <f>IFERROR(IF(I337&lt;&gt;"",VLOOKUP(I337,Sheet2!B:C,2,0),""),"")</f>
        <v>นตและอ้อย 1-31 JAN 2020 (นศ.)</v>
      </c>
      <c r="K337" s="64" t="str">
        <f>IFERROR( IF(I337&lt;&gt;"", HLOOKUP(L$2+$A337,Sheet2!BX:NK,2,0),""),"")</f>
        <v>16-28 Feb 21</v>
      </c>
      <c r="L337" t="str">
        <f>IF(OR(HLOOKUP(L$2+$A337,Sheet2!BX:NK,$B337,0),HLOOKUP(L$2+$A337,Sheet2!BX:NK,$B337,0)&lt;&gt;""),HLOOKUP(L$2+$A337,Sheet2!BX:NK,$B337,0),"")</f>
        <v/>
      </c>
      <c r="M337" t="str">
        <f>IF(OR(HLOOKUP(M$2+$A337,Sheet2!BY:NL,$B337,0),HLOOKUP(M$2+$A337,Sheet2!BY:NL,$B337,0)&lt;&gt;""),HLOOKUP(M$2+$A337,Sheet2!BY:NL,$B337,0),"")</f>
        <v/>
      </c>
      <c r="N337" t="str">
        <f>IF(OR(HLOOKUP(N$2+$A337,Sheet2!BZ:NM,$B337,0),HLOOKUP(N$2+$A337,Sheet2!BZ:NM,$B337,0)&lt;&gt;""),HLOOKUP(N$2+$A337,Sheet2!BZ:NM,$B337,0),"")</f>
        <v/>
      </c>
      <c r="O337" t="str">
        <f>IF(OR(HLOOKUP(O$2+$A337,Sheet2!CA:NN,$B337,0),HLOOKUP(O$2+$A337,Sheet2!CA:NN,$B337,0)&lt;&gt;""),HLOOKUP(O$2+$A337,Sheet2!CA:NN,$B337,0),"")</f>
        <v/>
      </c>
      <c r="P337" t="str">
        <f>IF(OR(HLOOKUP(P$2+$A337,Sheet2!CB:NO,$B337,0),HLOOKUP(P$2+$A337,Sheet2!CB:NO,$B337,0)&lt;&gt;""),HLOOKUP(P$2+$A337,Sheet2!CB:NO,$B337,0),"")</f>
        <v/>
      </c>
      <c r="Q337" t="str">
        <f>IF(OR(HLOOKUP(Q$2+$A337,Sheet2!CC:NO,$B337,0),HLOOKUP(Q$2+$A337,Sheet2!CC:NO,$B337,0)&lt;&gt;""),HLOOKUP(Q$2+$A337,Sheet2!CC:NO,$B337,0),"")</f>
        <v/>
      </c>
    </row>
    <row r="338" spans="1:17" x14ac:dyDescent="0.25">
      <c r="A338" s="64">
        <f t="shared" si="43"/>
        <v>24</v>
      </c>
      <c r="B338" s="64">
        <f t="shared" si="44"/>
        <v>38</v>
      </c>
      <c r="C338" s="64">
        <f t="shared" si="45"/>
        <v>5</v>
      </c>
      <c r="D338" s="64">
        <f t="shared" si="46"/>
        <v>34</v>
      </c>
      <c r="E338" s="64">
        <f t="shared" si="47"/>
        <v>166</v>
      </c>
      <c r="F338" s="64">
        <f t="shared" si="40"/>
        <v>1</v>
      </c>
      <c r="G338" s="64">
        <f t="shared" si="41"/>
        <v>3</v>
      </c>
      <c r="H338" s="64">
        <f t="shared" si="42"/>
        <v>2021</v>
      </c>
      <c r="I338" s="80" t="str">
        <f>IFERROR(VLOOKUP(D338,Sheet2!A:B,2,0),"")</f>
        <v>J19-0853</v>
      </c>
      <c r="J338" s="64" t="str">
        <f>IFERROR(IF(I338&lt;&gt;"",VLOOKUP(I338,Sheet2!B:C,2,0),""),"")</f>
        <v>นตและอ้อย 1-31 JAN 2020 (นศ.)</v>
      </c>
      <c r="K338" s="64" t="str">
        <f>IFERROR( IF(I338&lt;&gt;"", HLOOKUP(L$2+$A338,Sheet2!BX:NK,2,0),""),"")</f>
        <v>1-15 Mar 2021</v>
      </c>
      <c r="L338" t="str">
        <f>IF(OR(HLOOKUP(L$2+$A338,Sheet2!BX:NK,$B338,0),HLOOKUP(L$2+$A338,Sheet2!BX:NK,$B338,0)&lt;&gt;""),HLOOKUP(L$2+$A338,Sheet2!BX:NK,$B338,0),"")</f>
        <v/>
      </c>
      <c r="M338" t="str">
        <f>IF(OR(HLOOKUP(M$2+$A338,Sheet2!BY:NL,$B338,0),HLOOKUP(M$2+$A338,Sheet2!BY:NL,$B338,0)&lt;&gt;""),HLOOKUP(M$2+$A338,Sheet2!BY:NL,$B338,0),"")</f>
        <v/>
      </c>
      <c r="N338" t="str">
        <f>IF(OR(HLOOKUP(N$2+$A338,Sheet2!BZ:NM,$B338,0),HLOOKUP(N$2+$A338,Sheet2!BZ:NM,$B338,0)&lt;&gt;""),HLOOKUP(N$2+$A338,Sheet2!BZ:NM,$B338,0),"")</f>
        <v/>
      </c>
      <c r="O338" t="str">
        <f>IF(OR(HLOOKUP(O$2+$A338,Sheet2!CA:NN,$B338,0),HLOOKUP(O$2+$A338,Sheet2!CA:NN,$B338,0)&lt;&gt;""),HLOOKUP(O$2+$A338,Sheet2!CA:NN,$B338,0),"")</f>
        <v/>
      </c>
      <c r="P338" t="str">
        <f>IF(OR(HLOOKUP(P$2+$A338,Sheet2!CB:NO,$B338,0),HLOOKUP(P$2+$A338,Sheet2!CB:NO,$B338,0)&lt;&gt;""),HLOOKUP(P$2+$A338,Sheet2!CB:NO,$B338,0),"")</f>
        <v/>
      </c>
      <c r="Q338" t="str">
        <f>IF(OR(HLOOKUP(Q$2+$A338,Sheet2!CC:NO,$B338,0),HLOOKUP(Q$2+$A338,Sheet2!CC:NO,$B338,0)&lt;&gt;""),HLOOKUP(Q$2+$A338,Sheet2!CC:NO,$B338,0),"")</f>
        <v/>
      </c>
    </row>
    <row r="339" spans="1:17" x14ac:dyDescent="0.25">
      <c r="A339" s="64">
        <f t="shared" si="43"/>
        <v>30</v>
      </c>
      <c r="B339" s="64">
        <f t="shared" si="44"/>
        <v>38</v>
      </c>
      <c r="C339" s="64">
        <f t="shared" si="45"/>
        <v>6</v>
      </c>
      <c r="D339" s="64">
        <f t="shared" si="46"/>
        <v>34</v>
      </c>
      <c r="E339" s="64">
        <f t="shared" si="47"/>
        <v>166</v>
      </c>
      <c r="F339" s="64">
        <f t="shared" si="40"/>
        <v>2</v>
      </c>
      <c r="G339" s="64">
        <f t="shared" si="41"/>
        <v>3</v>
      </c>
      <c r="H339" s="64">
        <f t="shared" si="42"/>
        <v>2021</v>
      </c>
      <c r="I339" s="80" t="str">
        <f>IFERROR(VLOOKUP(D339,Sheet2!A:B,2,0),"")</f>
        <v>J19-0853</v>
      </c>
      <c r="J339" s="64" t="str">
        <f>IFERROR(IF(I339&lt;&gt;"",VLOOKUP(I339,Sheet2!B:C,2,0),""),"")</f>
        <v>นตและอ้อย 1-31 JAN 2020 (นศ.)</v>
      </c>
      <c r="K339" s="64" t="str">
        <f>IFERROR( IF(I339&lt;&gt;"", HLOOKUP(L$2+$A339,Sheet2!BX:NK,2,0),""),"")</f>
        <v>16-31 Mar 21</v>
      </c>
      <c r="L339" t="str">
        <f>IF(OR(HLOOKUP(L$2+$A339,Sheet2!BX:NK,$B339,0),HLOOKUP(L$2+$A339,Sheet2!BX:NK,$B339,0)&lt;&gt;""),HLOOKUP(L$2+$A339,Sheet2!BX:NK,$B339,0),"")</f>
        <v/>
      </c>
      <c r="M339" t="str">
        <f>IF(OR(HLOOKUP(M$2+$A339,Sheet2!BY:NL,$B339,0),HLOOKUP(M$2+$A339,Sheet2!BY:NL,$B339,0)&lt;&gt;""),HLOOKUP(M$2+$A339,Sheet2!BY:NL,$B339,0),"")</f>
        <v/>
      </c>
      <c r="N339" t="str">
        <f>IF(OR(HLOOKUP(N$2+$A339,Sheet2!BZ:NM,$B339,0),HLOOKUP(N$2+$A339,Sheet2!BZ:NM,$B339,0)&lt;&gt;""),HLOOKUP(N$2+$A339,Sheet2!BZ:NM,$B339,0),"")</f>
        <v/>
      </c>
      <c r="O339" t="str">
        <f>IF(OR(HLOOKUP(O$2+$A339,Sheet2!CA:NN,$B339,0),HLOOKUP(O$2+$A339,Sheet2!CA:NN,$B339,0)&lt;&gt;""),HLOOKUP(O$2+$A339,Sheet2!CA:NN,$B339,0),"")</f>
        <v/>
      </c>
      <c r="P339" t="str">
        <f>IF(OR(HLOOKUP(P$2+$A339,Sheet2!CB:NO,$B339,0),HLOOKUP(P$2+$A339,Sheet2!CB:NO,$B339,0)&lt;&gt;""),HLOOKUP(P$2+$A339,Sheet2!CB:NO,$B339,0),"")</f>
        <v/>
      </c>
      <c r="Q339" t="str">
        <f>IF(OR(HLOOKUP(Q$2+$A339,Sheet2!CC:NO,$B339,0),HLOOKUP(Q$2+$A339,Sheet2!CC:NO,$B339,0)&lt;&gt;""),HLOOKUP(Q$2+$A339,Sheet2!CC:NO,$B339,0),"")</f>
        <v/>
      </c>
    </row>
    <row r="340" spans="1:17" x14ac:dyDescent="0.25">
      <c r="A340" s="64">
        <f t="shared" si="43"/>
        <v>36</v>
      </c>
      <c r="B340" s="64">
        <f t="shared" si="44"/>
        <v>38</v>
      </c>
      <c r="C340" s="64">
        <f t="shared" si="45"/>
        <v>7</v>
      </c>
      <c r="D340" s="64">
        <f t="shared" si="46"/>
        <v>34</v>
      </c>
      <c r="E340" s="64">
        <f t="shared" si="47"/>
        <v>166</v>
      </c>
      <c r="F340" s="64">
        <f t="shared" si="40"/>
        <v>1</v>
      </c>
      <c r="G340" s="64">
        <f t="shared" si="41"/>
        <v>4</v>
      </c>
      <c r="H340" s="64">
        <f t="shared" si="42"/>
        <v>2021</v>
      </c>
      <c r="I340" s="80" t="str">
        <f>IFERROR(VLOOKUP(D340,Sheet2!A:B,2,0),"")</f>
        <v>J19-0853</v>
      </c>
      <c r="J340" s="64" t="str">
        <f>IFERROR(IF(I340&lt;&gt;"",VLOOKUP(I340,Sheet2!B:C,2,0),""),"")</f>
        <v>นตและอ้อย 1-31 JAN 2020 (นศ.)</v>
      </c>
      <c r="K340" s="64" t="str">
        <f>IFERROR( IF(I340&lt;&gt;"", HLOOKUP(L$2+$A340,Sheet2!BX:NK,2,0),""),"")</f>
        <v>1-15 April 21</v>
      </c>
      <c r="L340" t="str">
        <f>IF(OR(HLOOKUP(L$2+$A340,Sheet2!BX:NK,$B340,0),HLOOKUP(L$2+$A340,Sheet2!BX:NK,$B340,0)&lt;&gt;""),HLOOKUP(L$2+$A340,Sheet2!BX:NK,$B340,0),"")</f>
        <v/>
      </c>
      <c r="M340" t="str">
        <f>IF(OR(HLOOKUP(M$2+$A340,Sheet2!BY:NL,$B340,0),HLOOKUP(M$2+$A340,Sheet2!BY:NL,$B340,0)&lt;&gt;""),HLOOKUP(M$2+$A340,Sheet2!BY:NL,$B340,0),"")</f>
        <v/>
      </c>
      <c r="N340" t="str">
        <f>IF(OR(HLOOKUP(N$2+$A340,Sheet2!BZ:NM,$B340,0),HLOOKUP(N$2+$A340,Sheet2!BZ:NM,$B340,0)&lt;&gt;""),HLOOKUP(N$2+$A340,Sheet2!BZ:NM,$B340,0),"")</f>
        <v/>
      </c>
      <c r="O340" t="str">
        <f>IF(OR(HLOOKUP(O$2+$A340,Sheet2!CA:NN,$B340,0),HLOOKUP(O$2+$A340,Sheet2!CA:NN,$B340,0)&lt;&gt;""),HLOOKUP(O$2+$A340,Sheet2!CA:NN,$B340,0),"")</f>
        <v/>
      </c>
      <c r="P340" t="str">
        <f>IF(OR(HLOOKUP(P$2+$A340,Sheet2!CB:NO,$B340,0),HLOOKUP(P$2+$A340,Sheet2!CB:NO,$B340,0)&lt;&gt;""),HLOOKUP(P$2+$A340,Sheet2!CB:NO,$B340,0),"")</f>
        <v/>
      </c>
      <c r="Q340" t="str">
        <f>IF(OR(HLOOKUP(Q$2+$A340,Sheet2!CC:NO,$B340,0),HLOOKUP(Q$2+$A340,Sheet2!CC:NO,$B340,0)&lt;&gt;""),HLOOKUP(Q$2+$A340,Sheet2!CC:NO,$B340,0),"")</f>
        <v/>
      </c>
    </row>
    <row r="341" spans="1:17" x14ac:dyDescent="0.25">
      <c r="A341" s="64">
        <f t="shared" si="43"/>
        <v>42</v>
      </c>
      <c r="B341" s="64">
        <f t="shared" si="44"/>
        <v>38</v>
      </c>
      <c r="C341" s="64">
        <f t="shared" si="45"/>
        <v>8</v>
      </c>
      <c r="D341" s="64">
        <f t="shared" si="46"/>
        <v>34</v>
      </c>
      <c r="E341" s="64">
        <f t="shared" si="47"/>
        <v>166</v>
      </c>
      <c r="F341" s="64">
        <f t="shared" si="40"/>
        <v>2</v>
      </c>
      <c r="G341" s="64">
        <f t="shared" si="41"/>
        <v>4</v>
      </c>
      <c r="H341" s="64">
        <f t="shared" si="42"/>
        <v>2021</v>
      </c>
      <c r="I341" s="80" t="str">
        <f>IFERROR(VLOOKUP(D341,Sheet2!A:B,2,0),"")</f>
        <v>J19-0853</v>
      </c>
      <c r="J341" s="64" t="str">
        <f>IFERROR(IF(I341&lt;&gt;"",VLOOKUP(I341,Sheet2!B:C,2,0),""),"")</f>
        <v>นตและอ้อย 1-31 JAN 2020 (นศ.)</v>
      </c>
      <c r="K341" s="64" t="str">
        <f>IFERROR( IF(I341&lt;&gt;"", HLOOKUP(L$2+$A341,Sheet2!BX:NK,2,0),""),"")</f>
        <v>16-30 April 21</v>
      </c>
      <c r="L341" t="str">
        <f>IF(OR(HLOOKUP(L$2+$A341,Sheet2!BX:NK,$B341,0),HLOOKUP(L$2+$A341,Sheet2!BX:NK,$B341,0)&lt;&gt;""),HLOOKUP(L$2+$A341,Sheet2!BX:NK,$B341,0),"")</f>
        <v/>
      </c>
      <c r="M341" t="str">
        <f>IF(OR(HLOOKUP(M$2+$A341,Sheet2!BY:NL,$B341,0),HLOOKUP(M$2+$A341,Sheet2!BY:NL,$B341,0)&lt;&gt;""),HLOOKUP(M$2+$A341,Sheet2!BY:NL,$B341,0),"")</f>
        <v/>
      </c>
      <c r="N341" t="str">
        <f>IF(OR(HLOOKUP(N$2+$A341,Sheet2!BZ:NM,$B341,0),HLOOKUP(N$2+$A341,Sheet2!BZ:NM,$B341,0)&lt;&gt;""),HLOOKUP(N$2+$A341,Sheet2!BZ:NM,$B341,0),"")</f>
        <v/>
      </c>
      <c r="O341" t="str">
        <f>IF(OR(HLOOKUP(O$2+$A341,Sheet2!CA:NN,$B341,0),HLOOKUP(O$2+$A341,Sheet2!CA:NN,$B341,0)&lt;&gt;""),HLOOKUP(O$2+$A341,Sheet2!CA:NN,$B341,0),"")</f>
        <v/>
      </c>
      <c r="P341" t="str">
        <f>IF(OR(HLOOKUP(P$2+$A341,Sheet2!CB:NO,$B341,0),HLOOKUP(P$2+$A341,Sheet2!CB:NO,$B341,0)&lt;&gt;""),HLOOKUP(P$2+$A341,Sheet2!CB:NO,$B341,0),"")</f>
        <v/>
      </c>
      <c r="Q341" t="str">
        <f>IF(OR(HLOOKUP(Q$2+$A341,Sheet2!CC:NO,$B341,0),HLOOKUP(Q$2+$A341,Sheet2!CC:NO,$B341,0)&lt;&gt;""),HLOOKUP(Q$2+$A341,Sheet2!CC:NO,$B341,0),"")</f>
        <v/>
      </c>
    </row>
    <row r="342" spans="1:17" x14ac:dyDescent="0.25">
      <c r="A342" s="64">
        <f t="shared" si="43"/>
        <v>48</v>
      </c>
      <c r="B342" s="64">
        <f t="shared" si="44"/>
        <v>38</v>
      </c>
      <c r="C342" s="64">
        <f t="shared" si="45"/>
        <v>9</v>
      </c>
      <c r="D342" s="64">
        <f t="shared" si="46"/>
        <v>34</v>
      </c>
      <c r="E342" s="64">
        <f t="shared" si="47"/>
        <v>166</v>
      </c>
      <c r="F342" s="64">
        <f t="shared" si="40"/>
        <v>1</v>
      </c>
      <c r="G342" s="64">
        <f t="shared" si="41"/>
        <v>5</v>
      </c>
      <c r="H342" s="64">
        <f t="shared" si="42"/>
        <v>2021</v>
      </c>
      <c r="I342" s="80" t="str">
        <f>IFERROR(VLOOKUP(D342,Sheet2!A:B,2,0),"")</f>
        <v>J19-0853</v>
      </c>
      <c r="J342" s="64" t="str">
        <f>IFERROR(IF(I342&lt;&gt;"",VLOOKUP(I342,Sheet2!B:C,2,0),""),"")</f>
        <v>นตและอ้อย 1-31 JAN 2020 (นศ.)</v>
      </c>
      <c r="K342" s="64" t="str">
        <f>IFERROR( IF(I342&lt;&gt;"", HLOOKUP(L$2+$A342,Sheet2!BX:NK,2,0),""),"")</f>
        <v>1-15 May 21</v>
      </c>
      <c r="L342" t="str">
        <f>IF(OR(HLOOKUP(L$2+$A342,Sheet2!BX:NK,$B342,0),HLOOKUP(L$2+$A342,Sheet2!BX:NK,$B342,0)&lt;&gt;""),HLOOKUP(L$2+$A342,Sheet2!BX:NK,$B342,0),"")</f>
        <v/>
      </c>
      <c r="M342" t="str">
        <f>IF(OR(HLOOKUP(M$2+$A342,Sheet2!BY:NL,$B342,0),HLOOKUP(M$2+$A342,Sheet2!BY:NL,$B342,0)&lt;&gt;""),HLOOKUP(M$2+$A342,Sheet2!BY:NL,$B342,0),"")</f>
        <v/>
      </c>
      <c r="N342" t="str">
        <f>IF(OR(HLOOKUP(N$2+$A342,Sheet2!BZ:NM,$B342,0),HLOOKUP(N$2+$A342,Sheet2!BZ:NM,$B342,0)&lt;&gt;""),HLOOKUP(N$2+$A342,Sheet2!BZ:NM,$B342,0),"")</f>
        <v/>
      </c>
      <c r="O342" t="str">
        <f>IF(OR(HLOOKUP(O$2+$A342,Sheet2!CA:NN,$B342,0),HLOOKUP(O$2+$A342,Sheet2!CA:NN,$B342,0)&lt;&gt;""),HLOOKUP(O$2+$A342,Sheet2!CA:NN,$B342,0),"")</f>
        <v/>
      </c>
      <c r="P342" t="str">
        <f>IF(OR(HLOOKUP(P$2+$A342,Sheet2!CB:NO,$B342,0),HLOOKUP(P$2+$A342,Sheet2!CB:NO,$B342,0)&lt;&gt;""),HLOOKUP(P$2+$A342,Sheet2!CB:NO,$B342,0),"")</f>
        <v/>
      </c>
      <c r="Q342" t="str">
        <f>IF(OR(HLOOKUP(Q$2+$A342,Sheet2!CC:NO,$B342,0),HLOOKUP(Q$2+$A342,Sheet2!CC:NO,$B342,0)&lt;&gt;""),HLOOKUP(Q$2+$A342,Sheet2!CC:NO,$B342,0),"")</f>
        <v/>
      </c>
    </row>
    <row r="343" spans="1:17" x14ac:dyDescent="0.25">
      <c r="A343" s="64">
        <f t="shared" si="43"/>
        <v>54</v>
      </c>
      <c r="B343" s="64">
        <f t="shared" si="44"/>
        <v>38</v>
      </c>
      <c r="C343" s="64">
        <f t="shared" si="45"/>
        <v>10</v>
      </c>
      <c r="D343" s="64">
        <f t="shared" si="46"/>
        <v>34</v>
      </c>
      <c r="E343" s="64">
        <f t="shared" si="47"/>
        <v>166</v>
      </c>
      <c r="F343" s="64">
        <f t="shared" si="40"/>
        <v>2</v>
      </c>
      <c r="G343" s="64">
        <f t="shared" si="41"/>
        <v>5</v>
      </c>
      <c r="H343" s="64">
        <f t="shared" si="42"/>
        <v>2021</v>
      </c>
      <c r="I343" s="80" t="str">
        <f>IFERROR(VLOOKUP(D343,Sheet2!A:B,2,0),"")</f>
        <v>J19-0853</v>
      </c>
      <c r="J343" s="64" t="str">
        <f>IFERROR(IF(I343&lt;&gt;"",VLOOKUP(I343,Sheet2!B:C,2,0),""),"")</f>
        <v>นตและอ้อย 1-31 JAN 2020 (นศ.)</v>
      </c>
      <c r="K343" s="64" t="str">
        <f>IFERROR( IF(I343&lt;&gt;"", HLOOKUP(L$2+$A343,Sheet2!BX:NK,2,0),""),"")</f>
        <v>16-31 May 21</v>
      </c>
      <c r="L343" t="str">
        <f>IF(OR(HLOOKUP(L$2+$A343,Sheet2!BX:NK,$B343,0),HLOOKUP(L$2+$A343,Sheet2!BX:NK,$B343,0)&lt;&gt;""),HLOOKUP(L$2+$A343,Sheet2!BX:NK,$B343,0),"")</f>
        <v/>
      </c>
      <c r="M343" t="str">
        <f>IF(OR(HLOOKUP(M$2+$A343,Sheet2!BY:NL,$B343,0),HLOOKUP(M$2+$A343,Sheet2!BY:NL,$B343,0)&lt;&gt;""),HLOOKUP(M$2+$A343,Sheet2!BY:NL,$B343,0),"")</f>
        <v/>
      </c>
      <c r="N343" t="str">
        <f>IF(OR(HLOOKUP(N$2+$A343,Sheet2!BZ:NM,$B343,0),HLOOKUP(N$2+$A343,Sheet2!BZ:NM,$B343,0)&lt;&gt;""),HLOOKUP(N$2+$A343,Sheet2!BZ:NM,$B343,0),"")</f>
        <v/>
      </c>
      <c r="O343" t="str">
        <f>IF(OR(HLOOKUP(O$2+$A343,Sheet2!CA:NN,$B343,0),HLOOKUP(O$2+$A343,Sheet2!CA:NN,$B343,0)&lt;&gt;""),HLOOKUP(O$2+$A343,Sheet2!CA:NN,$B343,0),"")</f>
        <v/>
      </c>
      <c r="P343" t="str">
        <f>IF(OR(HLOOKUP(P$2+$A343,Sheet2!CB:NO,$B343,0),HLOOKUP(P$2+$A343,Sheet2!CB:NO,$B343,0)&lt;&gt;""),HLOOKUP(P$2+$A343,Sheet2!CB:NO,$B343,0),"")</f>
        <v/>
      </c>
      <c r="Q343" t="str">
        <f>IF(OR(HLOOKUP(Q$2+$A343,Sheet2!CC:NO,$B343,0),HLOOKUP(Q$2+$A343,Sheet2!CC:NO,$B343,0)&lt;&gt;""),HLOOKUP(Q$2+$A343,Sheet2!CC:NO,$B343,0),"")</f>
        <v/>
      </c>
    </row>
    <row r="344" spans="1:17" x14ac:dyDescent="0.25">
      <c r="A344" s="64">
        <f t="shared" si="43"/>
        <v>0</v>
      </c>
      <c r="B344" s="64">
        <f t="shared" si="44"/>
        <v>39</v>
      </c>
      <c r="C344" s="64">
        <f t="shared" si="45"/>
        <v>1</v>
      </c>
      <c r="D344" s="64">
        <f t="shared" si="46"/>
        <v>35</v>
      </c>
      <c r="E344" s="64">
        <f t="shared" si="47"/>
        <v>171</v>
      </c>
      <c r="F344" s="64">
        <f t="shared" si="40"/>
        <v>1</v>
      </c>
      <c r="G344" s="64">
        <f t="shared" si="41"/>
        <v>1</v>
      </c>
      <c r="H344" s="64">
        <f t="shared" si="42"/>
        <v>2021</v>
      </c>
      <c r="I344" s="80" t="str">
        <f>IFERROR(VLOOKUP(D344,Sheet2!A:B,2,0),"")</f>
        <v>J19-0762</v>
      </c>
      <c r="J344" s="64" t="str">
        <f>IFERROR(IF(I344&lt;&gt;"",VLOOKUP(I344,Sheet2!B:C,2,0),""),"")</f>
        <v>Covestro</v>
      </c>
      <c r="K344" s="64" t="str">
        <f>IFERROR( IF(I344&lt;&gt;"", HLOOKUP(L$2+$A344,Sheet2!BX:NK,2,0),""),"")</f>
        <v>1-15 Jan 21</v>
      </c>
      <c r="L344" t="str">
        <f>IF(OR(HLOOKUP(L$2+$A344,Sheet2!BX:NK,$B344,0),HLOOKUP(L$2+$A344,Sheet2!BX:NK,$B344,0)&lt;&gt;""),HLOOKUP(L$2+$A344,Sheet2!BX:NK,$B344,0),"")</f>
        <v/>
      </c>
      <c r="M344" t="str">
        <f>IF(OR(HLOOKUP(M$2+$A344,Sheet2!BY:NL,$B344,0),HLOOKUP(M$2+$A344,Sheet2!BY:NL,$B344,0)&lt;&gt;""),HLOOKUP(M$2+$A344,Sheet2!BY:NL,$B344,0),"")</f>
        <v/>
      </c>
      <c r="N344" t="str">
        <f>IF(OR(HLOOKUP(N$2+$A344,Sheet2!BZ:NM,$B344,0),HLOOKUP(N$2+$A344,Sheet2!BZ:NM,$B344,0)&lt;&gt;""),HLOOKUP(N$2+$A344,Sheet2!BZ:NM,$B344,0),"")</f>
        <v/>
      </c>
      <c r="O344" t="str">
        <f>IF(OR(HLOOKUP(O$2+$A344,Sheet2!CA:NN,$B344,0),HLOOKUP(O$2+$A344,Sheet2!CA:NN,$B344,0)&lt;&gt;""),HLOOKUP(O$2+$A344,Sheet2!CA:NN,$B344,0),"")</f>
        <v/>
      </c>
      <c r="P344" t="str">
        <f>IF(OR(HLOOKUP(P$2+$A344,Sheet2!CB:NO,$B344,0),HLOOKUP(P$2+$A344,Sheet2!CB:NO,$B344,0)&lt;&gt;""),HLOOKUP(P$2+$A344,Sheet2!CB:NO,$B344,0),"")</f>
        <v/>
      </c>
      <c r="Q344" t="str">
        <f>IF(OR(HLOOKUP(Q$2+$A344,Sheet2!CC:NO,$B344,0),HLOOKUP(Q$2+$A344,Sheet2!CC:NO,$B344,0)&lt;&gt;""),HLOOKUP(Q$2+$A344,Sheet2!CC:NO,$B344,0),"")</f>
        <v/>
      </c>
    </row>
    <row r="345" spans="1:17" x14ac:dyDescent="0.25">
      <c r="A345" s="64">
        <f t="shared" si="43"/>
        <v>6</v>
      </c>
      <c r="B345" s="64">
        <f t="shared" si="44"/>
        <v>39</v>
      </c>
      <c r="C345" s="64">
        <f t="shared" si="45"/>
        <v>2</v>
      </c>
      <c r="D345" s="64">
        <f t="shared" si="46"/>
        <v>35</v>
      </c>
      <c r="E345" s="64">
        <f t="shared" si="47"/>
        <v>171</v>
      </c>
      <c r="F345" s="64">
        <f t="shared" si="40"/>
        <v>2</v>
      </c>
      <c r="G345" s="64">
        <f t="shared" si="41"/>
        <v>1</v>
      </c>
      <c r="H345" s="64">
        <f t="shared" si="42"/>
        <v>2021</v>
      </c>
      <c r="I345" s="80" t="str">
        <f>IFERROR(VLOOKUP(D345,Sheet2!A:B,2,0),"")</f>
        <v>J19-0762</v>
      </c>
      <c r="J345" s="64" t="str">
        <f>IFERROR(IF(I345&lt;&gt;"",VLOOKUP(I345,Sheet2!B:C,2,0),""),"")</f>
        <v>Covestro</v>
      </c>
      <c r="K345" s="64" t="str">
        <f>IFERROR( IF(I345&lt;&gt;"", HLOOKUP(L$2+$A345,Sheet2!BX:NK,2,0),""),"")</f>
        <v>16-31 Jan 21</v>
      </c>
      <c r="L345" t="str">
        <f>IF(OR(HLOOKUP(L$2+$A345,Sheet2!BX:NK,$B345,0),HLOOKUP(L$2+$A345,Sheet2!BX:NK,$B345,0)&lt;&gt;""),HLOOKUP(L$2+$A345,Sheet2!BX:NK,$B345,0),"")</f>
        <v/>
      </c>
      <c r="M345" t="str">
        <f>IF(OR(HLOOKUP(M$2+$A345,Sheet2!BY:NL,$B345,0),HLOOKUP(M$2+$A345,Sheet2!BY:NL,$B345,0)&lt;&gt;""),HLOOKUP(M$2+$A345,Sheet2!BY:NL,$B345,0),"")</f>
        <v/>
      </c>
      <c r="N345" t="str">
        <f>IF(OR(HLOOKUP(N$2+$A345,Sheet2!BZ:NM,$B345,0),HLOOKUP(N$2+$A345,Sheet2!BZ:NM,$B345,0)&lt;&gt;""),HLOOKUP(N$2+$A345,Sheet2!BZ:NM,$B345,0),"")</f>
        <v/>
      </c>
      <c r="O345" t="str">
        <f>IF(OR(HLOOKUP(O$2+$A345,Sheet2!CA:NN,$B345,0),HLOOKUP(O$2+$A345,Sheet2!CA:NN,$B345,0)&lt;&gt;""),HLOOKUP(O$2+$A345,Sheet2!CA:NN,$B345,0),"")</f>
        <v/>
      </c>
      <c r="P345" t="str">
        <f>IF(OR(HLOOKUP(P$2+$A345,Sheet2!CB:NO,$B345,0),HLOOKUP(P$2+$A345,Sheet2!CB:NO,$B345,0)&lt;&gt;""),HLOOKUP(P$2+$A345,Sheet2!CB:NO,$B345,0),"")</f>
        <v/>
      </c>
      <c r="Q345" t="str">
        <f>IF(OR(HLOOKUP(Q$2+$A345,Sheet2!CC:NO,$B345,0),HLOOKUP(Q$2+$A345,Sheet2!CC:NO,$B345,0)&lt;&gt;""),HLOOKUP(Q$2+$A345,Sheet2!CC:NO,$B345,0),"")</f>
        <v/>
      </c>
    </row>
    <row r="346" spans="1:17" x14ac:dyDescent="0.25">
      <c r="A346" s="64">
        <f t="shared" si="43"/>
        <v>12</v>
      </c>
      <c r="B346" s="64">
        <f t="shared" si="44"/>
        <v>39</v>
      </c>
      <c r="C346" s="64">
        <f t="shared" si="45"/>
        <v>3</v>
      </c>
      <c r="D346" s="64">
        <f t="shared" si="46"/>
        <v>35</v>
      </c>
      <c r="E346" s="64">
        <f t="shared" si="47"/>
        <v>171</v>
      </c>
      <c r="F346" s="64">
        <f t="shared" si="40"/>
        <v>1</v>
      </c>
      <c r="G346" s="64">
        <f t="shared" si="41"/>
        <v>2</v>
      </c>
      <c r="H346" s="64">
        <f t="shared" si="42"/>
        <v>2021</v>
      </c>
      <c r="I346" s="80" t="str">
        <f>IFERROR(VLOOKUP(D346,Sheet2!A:B,2,0),"")</f>
        <v>J19-0762</v>
      </c>
      <c r="J346" s="64" t="str">
        <f>IFERROR(IF(I346&lt;&gt;"",VLOOKUP(I346,Sheet2!B:C,2,0),""),"")</f>
        <v>Covestro</v>
      </c>
      <c r="K346" s="64" t="str">
        <f>IFERROR( IF(I346&lt;&gt;"", HLOOKUP(L$2+$A346,Sheet2!BX:NK,2,0),""),"")</f>
        <v>1-15 Feb 21</v>
      </c>
      <c r="L346" t="str">
        <f>IF(OR(HLOOKUP(L$2+$A346,Sheet2!BX:NK,$B346,0),HLOOKUP(L$2+$A346,Sheet2!BX:NK,$B346,0)&lt;&gt;""),HLOOKUP(L$2+$A346,Sheet2!BX:NK,$B346,0),"")</f>
        <v/>
      </c>
      <c r="M346" t="str">
        <f>IF(OR(HLOOKUP(M$2+$A346,Sheet2!BY:NL,$B346,0),HLOOKUP(M$2+$A346,Sheet2!BY:NL,$B346,0)&lt;&gt;""),HLOOKUP(M$2+$A346,Sheet2!BY:NL,$B346,0),"")</f>
        <v/>
      </c>
      <c r="N346" t="str">
        <f>IF(OR(HLOOKUP(N$2+$A346,Sheet2!BZ:NM,$B346,0),HLOOKUP(N$2+$A346,Sheet2!BZ:NM,$B346,0)&lt;&gt;""),HLOOKUP(N$2+$A346,Sheet2!BZ:NM,$B346,0),"")</f>
        <v/>
      </c>
      <c r="O346" t="str">
        <f>IF(OR(HLOOKUP(O$2+$A346,Sheet2!CA:NN,$B346,0),HLOOKUP(O$2+$A346,Sheet2!CA:NN,$B346,0)&lt;&gt;""),HLOOKUP(O$2+$A346,Sheet2!CA:NN,$B346,0),"")</f>
        <v/>
      </c>
      <c r="P346" t="str">
        <f>IF(OR(HLOOKUP(P$2+$A346,Sheet2!CB:NO,$B346,0),HLOOKUP(P$2+$A346,Sheet2!CB:NO,$B346,0)&lt;&gt;""),HLOOKUP(P$2+$A346,Sheet2!CB:NO,$B346,0),"")</f>
        <v/>
      </c>
      <c r="Q346" t="str">
        <f>IF(OR(HLOOKUP(Q$2+$A346,Sheet2!CC:NO,$B346,0),HLOOKUP(Q$2+$A346,Sheet2!CC:NO,$B346,0)&lt;&gt;""),HLOOKUP(Q$2+$A346,Sheet2!CC:NO,$B346,0),"")</f>
        <v/>
      </c>
    </row>
    <row r="347" spans="1:17" x14ac:dyDescent="0.25">
      <c r="A347" s="64">
        <f t="shared" si="43"/>
        <v>18</v>
      </c>
      <c r="B347" s="64">
        <f t="shared" si="44"/>
        <v>39</v>
      </c>
      <c r="C347" s="64">
        <f t="shared" si="45"/>
        <v>4</v>
      </c>
      <c r="D347" s="64">
        <f t="shared" si="46"/>
        <v>35</v>
      </c>
      <c r="E347" s="64">
        <f t="shared" si="47"/>
        <v>171</v>
      </c>
      <c r="F347" s="64">
        <f t="shared" si="40"/>
        <v>2</v>
      </c>
      <c r="G347" s="64">
        <f t="shared" si="41"/>
        <v>2</v>
      </c>
      <c r="H347" s="64">
        <f t="shared" si="42"/>
        <v>2021</v>
      </c>
      <c r="I347" s="80" t="str">
        <f>IFERROR(VLOOKUP(D347,Sheet2!A:B,2,0),"")</f>
        <v>J19-0762</v>
      </c>
      <c r="J347" s="64" t="str">
        <f>IFERROR(IF(I347&lt;&gt;"",VLOOKUP(I347,Sheet2!B:C,2,0),""),"")</f>
        <v>Covestro</v>
      </c>
      <c r="K347" s="64" t="str">
        <f>IFERROR( IF(I347&lt;&gt;"", HLOOKUP(L$2+$A347,Sheet2!BX:NK,2,0),""),"")</f>
        <v>16-28 Feb 21</v>
      </c>
      <c r="L347" t="str">
        <f>IF(OR(HLOOKUP(L$2+$A347,Sheet2!BX:NK,$B347,0),HLOOKUP(L$2+$A347,Sheet2!BX:NK,$B347,0)&lt;&gt;""),HLOOKUP(L$2+$A347,Sheet2!BX:NK,$B347,0),"")</f>
        <v/>
      </c>
      <c r="M347" t="str">
        <f>IF(OR(HLOOKUP(M$2+$A347,Sheet2!BY:NL,$B347,0),HLOOKUP(M$2+$A347,Sheet2!BY:NL,$B347,0)&lt;&gt;""),HLOOKUP(M$2+$A347,Sheet2!BY:NL,$B347,0),"")</f>
        <v/>
      </c>
      <c r="N347" t="str">
        <f>IF(OR(HLOOKUP(N$2+$A347,Sheet2!BZ:NM,$B347,0),HLOOKUP(N$2+$A347,Sheet2!BZ:NM,$B347,0)&lt;&gt;""),HLOOKUP(N$2+$A347,Sheet2!BZ:NM,$B347,0),"")</f>
        <v/>
      </c>
      <c r="O347" t="str">
        <f>IF(OR(HLOOKUP(O$2+$A347,Sheet2!CA:NN,$B347,0),HLOOKUP(O$2+$A347,Sheet2!CA:NN,$B347,0)&lt;&gt;""),HLOOKUP(O$2+$A347,Sheet2!CA:NN,$B347,0),"")</f>
        <v/>
      </c>
      <c r="P347" t="str">
        <f>IF(OR(HLOOKUP(P$2+$A347,Sheet2!CB:NO,$B347,0),HLOOKUP(P$2+$A347,Sheet2!CB:NO,$B347,0)&lt;&gt;""),HLOOKUP(P$2+$A347,Sheet2!CB:NO,$B347,0),"")</f>
        <v/>
      </c>
      <c r="Q347" t="str">
        <f>IF(OR(HLOOKUP(Q$2+$A347,Sheet2!CC:NO,$B347,0),HLOOKUP(Q$2+$A347,Sheet2!CC:NO,$B347,0)&lt;&gt;""),HLOOKUP(Q$2+$A347,Sheet2!CC:NO,$B347,0),"")</f>
        <v/>
      </c>
    </row>
    <row r="348" spans="1:17" x14ac:dyDescent="0.25">
      <c r="A348" s="64">
        <f t="shared" si="43"/>
        <v>24</v>
      </c>
      <c r="B348" s="64">
        <f t="shared" si="44"/>
        <v>39</v>
      </c>
      <c r="C348" s="64">
        <f t="shared" si="45"/>
        <v>5</v>
      </c>
      <c r="D348" s="64">
        <f t="shared" si="46"/>
        <v>35</v>
      </c>
      <c r="E348" s="64">
        <f t="shared" si="47"/>
        <v>171</v>
      </c>
      <c r="F348" s="64">
        <f t="shared" si="40"/>
        <v>1</v>
      </c>
      <c r="G348" s="64">
        <f t="shared" si="41"/>
        <v>3</v>
      </c>
      <c r="H348" s="64">
        <f t="shared" si="42"/>
        <v>2021</v>
      </c>
      <c r="I348" s="80" t="str">
        <f>IFERROR(VLOOKUP(D348,Sheet2!A:B,2,0),"")</f>
        <v>J19-0762</v>
      </c>
      <c r="J348" s="64" t="str">
        <f>IFERROR(IF(I348&lt;&gt;"",VLOOKUP(I348,Sheet2!B:C,2,0),""),"")</f>
        <v>Covestro</v>
      </c>
      <c r="K348" s="64" t="str">
        <f>IFERROR( IF(I348&lt;&gt;"", HLOOKUP(L$2+$A348,Sheet2!BX:NK,2,0),""),"")</f>
        <v>1-15 Mar 2021</v>
      </c>
      <c r="L348" t="str">
        <f>IF(OR(HLOOKUP(L$2+$A348,Sheet2!BX:NK,$B348,0),HLOOKUP(L$2+$A348,Sheet2!BX:NK,$B348,0)&lt;&gt;""),HLOOKUP(L$2+$A348,Sheet2!BX:NK,$B348,0),"")</f>
        <v/>
      </c>
      <c r="M348" t="str">
        <f>IF(OR(HLOOKUP(M$2+$A348,Sheet2!BY:NL,$B348,0),HLOOKUP(M$2+$A348,Sheet2!BY:NL,$B348,0)&lt;&gt;""),HLOOKUP(M$2+$A348,Sheet2!BY:NL,$B348,0),"")</f>
        <v/>
      </c>
      <c r="N348" t="str">
        <f>IF(OR(HLOOKUP(N$2+$A348,Sheet2!BZ:NM,$B348,0),HLOOKUP(N$2+$A348,Sheet2!BZ:NM,$B348,0)&lt;&gt;""),HLOOKUP(N$2+$A348,Sheet2!BZ:NM,$B348,0),"")</f>
        <v/>
      </c>
      <c r="O348" t="str">
        <f>IF(OR(HLOOKUP(O$2+$A348,Sheet2!CA:NN,$B348,0),HLOOKUP(O$2+$A348,Sheet2!CA:NN,$B348,0)&lt;&gt;""),HLOOKUP(O$2+$A348,Sheet2!CA:NN,$B348,0),"")</f>
        <v/>
      </c>
      <c r="P348" t="str">
        <f>IF(OR(HLOOKUP(P$2+$A348,Sheet2!CB:NO,$B348,0),HLOOKUP(P$2+$A348,Sheet2!CB:NO,$B348,0)&lt;&gt;""),HLOOKUP(P$2+$A348,Sheet2!CB:NO,$B348,0),"")</f>
        <v/>
      </c>
      <c r="Q348" t="str">
        <f>IF(OR(HLOOKUP(Q$2+$A348,Sheet2!CC:NO,$B348,0),HLOOKUP(Q$2+$A348,Sheet2!CC:NO,$B348,0)&lt;&gt;""),HLOOKUP(Q$2+$A348,Sheet2!CC:NO,$B348,0),"")</f>
        <v/>
      </c>
    </row>
    <row r="349" spans="1:17" x14ac:dyDescent="0.25">
      <c r="A349" s="64">
        <f t="shared" si="43"/>
        <v>30</v>
      </c>
      <c r="B349" s="64">
        <f t="shared" si="44"/>
        <v>39</v>
      </c>
      <c r="C349" s="64">
        <f t="shared" si="45"/>
        <v>6</v>
      </c>
      <c r="D349" s="64">
        <f t="shared" si="46"/>
        <v>35</v>
      </c>
      <c r="E349" s="64">
        <f t="shared" si="47"/>
        <v>171</v>
      </c>
      <c r="F349" s="64">
        <f t="shared" si="40"/>
        <v>2</v>
      </c>
      <c r="G349" s="64">
        <f t="shared" si="41"/>
        <v>3</v>
      </c>
      <c r="H349" s="64">
        <f t="shared" si="42"/>
        <v>2021</v>
      </c>
      <c r="I349" s="80" t="str">
        <f>IFERROR(VLOOKUP(D349,Sheet2!A:B,2,0),"")</f>
        <v>J19-0762</v>
      </c>
      <c r="J349" s="64" t="str">
        <f>IFERROR(IF(I349&lt;&gt;"",VLOOKUP(I349,Sheet2!B:C,2,0),""),"")</f>
        <v>Covestro</v>
      </c>
      <c r="K349" s="64" t="str">
        <f>IFERROR( IF(I349&lt;&gt;"", HLOOKUP(L$2+$A349,Sheet2!BX:NK,2,0),""),"")</f>
        <v>16-31 Mar 21</v>
      </c>
      <c r="L349" t="str">
        <f>IF(OR(HLOOKUP(L$2+$A349,Sheet2!BX:NK,$B349,0),HLOOKUP(L$2+$A349,Sheet2!BX:NK,$B349,0)&lt;&gt;""),HLOOKUP(L$2+$A349,Sheet2!BX:NK,$B349,0),"")</f>
        <v/>
      </c>
      <c r="M349" t="str">
        <f>IF(OR(HLOOKUP(M$2+$A349,Sheet2!BY:NL,$B349,0),HLOOKUP(M$2+$A349,Sheet2!BY:NL,$B349,0)&lt;&gt;""),HLOOKUP(M$2+$A349,Sheet2!BY:NL,$B349,0),"")</f>
        <v/>
      </c>
      <c r="N349" t="str">
        <f>IF(OR(HLOOKUP(N$2+$A349,Sheet2!BZ:NM,$B349,0),HLOOKUP(N$2+$A349,Sheet2!BZ:NM,$B349,0)&lt;&gt;""),HLOOKUP(N$2+$A349,Sheet2!BZ:NM,$B349,0),"")</f>
        <v/>
      </c>
      <c r="O349" t="str">
        <f>IF(OR(HLOOKUP(O$2+$A349,Sheet2!CA:NN,$B349,0),HLOOKUP(O$2+$A349,Sheet2!CA:NN,$B349,0)&lt;&gt;""),HLOOKUP(O$2+$A349,Sheet2!CA:NN,$B349,0),"")</f>
        <v/>
      </c>
      <c r="P349" t="str">
        <f>IF(OR(HLOOKUP(P$2+$A349,Sheet2!CB:NO,$B349,0),HLOOKUP(P$2+$A349,Sheet2!CB:NO,$B349,0)&lt;&gt;""),HLOOKUP(P$2+$A349,Sheet2!CB:NO,$B349,0),"")</f>
        <v/>
      </c>
      <c r="Q349" t="str">
        <f>IF(OR(HLOOKUP(Q$2+$A349,Sheet2!CC:NO,$B349,0),HLOOKUP(Q$2+$A349,Sheet2!CC:NO,$B349,0)&lt;&gt;""),HLOOKUP(Q$2+$A349,Sheet2!CC:NO,$B349,0),"")</f>
        <v/>
      </c>
    </row>
    <row r="350" spans="1:17" x14ac:dyDescent="0.25">
      <c r="A350" s="64">
        <f t="shared" si="43"/>
        <v>36</v>
      </c>
      <c r="B350" s="64">
        <f t="shared" si="44"/>
        <v>39</v>
      </c>
      <c r="C350" s="64">
        <f t="shared" si="45"/>
        <v>7</v>
      </c>
      <c r="D350" s="64">
        <f t="shared" si="46"/>
        <v>35</v>
      </c>
      <c r="E350" s="64">
        <f t="shared" si="47"/>
        <v>171</v>
      </c>
      <c r="F350" s="64">
        <f t="shared" si="40"/>
        <v>1</v>
      </c>
      <c r="G350" s="64">
        <f t="shared" si="41"/>
        <v>4</v>
      </c>
      <c r="H350" s="64">
        <f t="shared" si="42"/>
        <v>2021</v>
      </c>
      <c r="I350" s="80" t="str">
        <f>IFERROR(VLOOKUP(D350,Sheet2!A:B,2,0),"")</f>
        <v>J19-0762</v>
      </c>
      <c r="J350" s="64" t="str">
        <f>IFERROR(IF(I350&lt;&gt;"",VLOOKUP(I350,Sheet2!B:C,2,0),""),"")</f>
        <v>Covestro</v>
      </c>
      <c r="K350" s="64" t="str">
        <f>IFERROR( IF(I350&lt;&gt;"", HLOOKUP(L$2+$A350,Sheet2!BX:NK,2,0),""),"")</f>
        <v>1-15 April 21</v>
      </c>
      <c r="L350" t="str">
        <f>IF(OR(HLOOKUP(L$2+$A350,Sheet2!BX:NK,$B350,0),HLOOKUP(L$2+$A350,Sheet2!BX:NK,$B350,0)&lt;&gt;""),HLOOKUP(L$2+$A350,Sheet2!BX:NK,$B350,0),"")</f>
        <v/>
      </c>
      <c r="M350" t="str">
        <f>IF(OR(HLOOKUP(M$2+$A350,Sheet2!BY:NL,$B350,0),HLOOKUP(M$2+$A350,Sheet2!BY:NL,$B350,0)&lt;&gt;""),HLOOKUP(M$2+$A350,Sheet2!BY:NL,$B350,0),"")</f>
        <v/>
      </c>
      <c r="N350" t="str">
        <f>IF(OR(HLOOKUP(N$2+$A350,Sheet2!BZ:NM,$B350,0),HLOOKUP(N$2+$A350,Sheet2!BZ:NM,$B350,0)&lt;&gt;""),HLOOKUP(N$2+$A350,Sheet2!BZ:NM,$B350,0),"")</f>
        <v/>
      </c>
      <c r="O350" t="str">
        <f>IF(OR(HLOOKUP(O$2+$A350,Sheet2!CA:NN,$B350,0),HLOOKUP(O$2+$A350,Sheet2!CA:NN,$B350,0)&lt;&gt;""),HLOOKUP(O$2+$A350,Sheet2!CA:NN,$B350,0),"")</f>
        <v/>
      </c>
      <c r="P350" t="str">
        <f>IF(OR(HLOOKUP(P$2+$A350,Sheet2!CB:NO,$B350,0),HLOOKUP(P$2+$A350,Sheet2!CB:NO,$B350,0)&lt;&gt;""),HLOOKUP(P$2+$A350,Sheet2!CB:NO,$B350,0),"")</f>
        <v/>
      </c>
      <c r="Q350" t="str">
        <f>IF(OR(HLOOKUP(Q$2+$A350,Sheet2!CC:NO,$B350,0),HLOOKUP(Q$2+$A350,Sheet2!CC:NO,$B350,0)&lt;&gt;""),HLOOKUP(Q$2+$A350,Sheet2!CC:NO,$B350,0),"")</f>
        <v/>
      </c>
    </row>
    <row r="351" spans="1:17" x14ac:dyDescent="0.25">
      <c r="A351" s="64">
        <f t="shared" si="43"/>
        <v>42</v>
      </c>
      <c r="B351" s="64">
        <f t="shared" si="44"/>
        <v>39</v>
      </c>
      <c r="C351" s="64">
        <f t="shared" si="45"/>
        <v>8</v>
      </c>
      <c r="D351" s="64">
        <f t="shared" si="46"/>
        <v>35</v>
      </c>
      <c r="E351" s="64">
        <f t="shared" si="47"/>
        <v>171</v>
      </c>
      <c r="F351" s="64">
        <f t="shared" si="40"/>
        <v>2</v>
      </c>
      <c r="G351" s="64">
        <f t="shared" si="41"/>
        <v>4</v>
      </c>
      <c r="H351" s="64">
        <f t="shared" si="42"/>
        <v>2021</v>
      </c>
      <c r="I351" s="80" t="str">
        <f>IFERROR(VLOOKUP(D351,Sheet2!A:B,2,0),"")</f>
        <v>J19-0762</v>
      </c>
      <c r="J351" s="64" t="str">
        <f>IFERROR(IF(I351&lt;&gt;"",VLOOKUP(I351,Sheet2!B:C,2,0),""),"")</f>
        <v>Covestro</v>
      </c>
      <c r="K351" s="64" t="str">
        <f>IFERROR( IF(I351&lt;&gt;"", HLOOKUP(L$2+$A351,Sheet2!BX:NK,2,0),""),"")</f>
        <v>16-30 April 21</v>
      </c>
      <c r="L351" t="str">
        <f>IF(OR(HLOOKUP(L$2+$A351,Sheet2!BX:NK,$B351,0),HLOOKUP(L$2+$A351,Sheet2!BX:NK,$B351,0)&lt;&gt;""),HLOOKUP(L$2+$A351,Sheet2!BX:NK,$B351,0),"")</f>
        <v/>
      </c>
      <c r="M351" t="str">
        <f>IF(OR(HLOOKUP(M$2+$A351,Sheet2!BY:NL,$B351,0),HLOOKUP(M$2+$A351,Sheet2!BY:NL,$B351,0)&lt;&gt;""),HLOOKUP(M$2+$A351,Sheet2!BY:NL,$B351,0),"")</f>
        <v/>
      </c>
      <c r="N351" t="str">
        <f>IF(OR(HLOOKUP(N$2+$A351,Sheet2!BZ:NM,$B351,0),HLOOKUP(N$2+$A351,Sheet2!BZ:NM,$B351,0)&lt;&gt;""),HLOOKUP(N$2+$A351,Sheet2!BZ:NM,$B351,0),"")</f>
        <v/>
      </c>
      <c r="O351" t="str">
        <f>IF(OR(HLOOKUP(O$2+$A351,Sheet2!CA:NN,$B351,0),HLOOKUP(O$2+$A351,Sheet2!CA:NN,$B351,0)&lt;&gt;""),HLOOKUP(O$2+$A351,Sheet2!CA:NN,$B351,0),"")</f>
        <v/>
      </c>
      <c r="P351" t="str">
        <f>IF(OR(HLOOKUP(P$2+$A351,Sheet2!CB:NO,$B351,0),HLOOKUP(P$2+$A351,Sheet2!CB:NO,$B351,0)&lt;&gt;""),HLOOKUP(P$2+$A351,Sheet2!CB:NO,$B351,0),"")</f>
        <v/>
      </c>
      <c r="Q351" t="str">
        <f>IF(OR(HLOOKUP(Q$2+$A351,Sheet2!CC:NO,$B351,0),HLOOKUP(Q$2+$A351,Sheet2!CC:NO,$B351,0)&lt;&gt;""),HLOOKUP(Q$2+$A351,Sheet2!CC:NO,$B351,0),"")</f>
        <v/>
      </c>
    </row>
    <row r="352" spans="1:17" x14ac:dyDescent="0.25">
      <c r="A352" s="64">
        <f t="shared" si="43"/>
        <v>48</v>
      </c>
      <c r="B352" s="64">
        <f t="shared" si="44"/>
        <v>39</v>
      </c>
      <c r="C352" s="64">
        <f t="shared" si="45"/>
        <v>9</v>
      </c>
      <c r="D352" s="64">
        <f t="shared" si="46"/>
        <v>35</v>
      </c>
      <c r="E352" s="64">
        <f t="shared" si="47"/>
        <v>171</v>
      </c>
      <c r="F352" s="64">
        <f t="shared" si="40"/>
        <v>1</v>
      </c>
      <c r="G352" s="64">
        <f t="shared" si="41"/>
        <v>5</v>
      </c>
      <c r="H352" s="64">
        <f t="shared" si="42"/>
        <v>2021</v>
      </c>
      <c r="I352" s="80" t="str">
        <f>IFERROR(VLOOKUP(D352,Sheet2!A:B,2,0),"")</f>
        <v>J19-0762</v>
      </c>
      <c r="J352" s="64" t="str">
        <f>IFERROR(IF(I352&lt;&gt;"",VLOOKUP(I352,Sheet2!B:C,2,0),""),"")</f>
        <v>Covestro</v>
      </c>
      <c r="K352" s="64" t="str">
        <f>IFERROR( IF(I352&lt;&gt;"", HLOOKUP(L$2+$A352,Sheet2!BX:NK,2,0),""),"")</f>
        <v>1-15 May 21</v>
      </c>
      <c r="L352" t="str">
        <f>IF(OR(HLOOKUP(L$2+$A352,Sheet2!BX:NK,$B352,0),HLOOKUP(L$2+$A352,Sheet2!BX:NK,$B352,0)&lt;&gt;""),HLOOKUP(L$2+$A352,Sheet2!BX:NK,$B352,0),"")</f>
        <v/>
      </c>
      <c r="M352" t="str">
        <f>IF(OR(HLOOKUP(M$2+$A352,Sheet2!BY:NL,$B352,0),HLOOKUP(M$2+$A352,Sheet2!BY:NL,$B352,0)&lt;&gt;""),HLOOKUP(M$2+$A352,Sheet2!BY:NL,$B352,0),"")</f>
        <v/>
      </c>
      <c r="N352" t="str">
        <f>IF(OR(HLOOKUP(N$2+$A352,Sheet2!BZ:NM,$B352,0),HLOOKUP(N$2+$A352,Sheet2!BZ:NM,$B352,0)&lt;&gt;""),HLOOKUP(N$2+$A352,Sheet2!BZ:NM,$B352,0),"")</f>
        <v/>
      </c>
      <c r="O352" t="str">
        <f>IF(OR(HLOOKUP(O$2+$A352,Sheet2!CA:NN,$B352,0),HLOOKUP(O$2+$A352,Sheet2!CA:NN,$B352,0)&lt;&gt;""),HLOOKUP(O$2+$A352,Sheet2!CA:NN,$B352,0),"")</f>
        <v/>
      </c>
      <c r="P352" t="str">
        <f>IF(OR(HLOOKUP(P$2+$A352,Sheet2!CB:NO,$B352,0),HLOOKUP(P$2+$A352,Sheet2!CB:NO,$B352,0)&lt;&gt;""),HLOOKUP(P$2+$A352,Sheet2!CB:NO,$B352,0),"")</f>
        <v/>
      </c>
      <c r="Q352" t="str">
        <f>IF(OR(HLOOKUP(Q$2+$A352,Sheet2!CC:NO,$B352,0),HLOOKUP(Q$2+$A352,Sheet2!CC:NO,$B352,0)&lt;&gt;""),HLOOKUP(Q$2+$A352,Sheet2!CC:NO,$B352,0),"")</f>
        <v/>
      </c>
    </row>
    <row r="353" spans="1:17" x14ac:dyDescent="0.25">
      <c r="A353" s="64">
        <f t="shared" si="43"/>
        <v>54</v>
      </c>
      <c r="B353" s="64">
        <f t="shared" si="44"/>
        <v>39</v>
      </c>
      <c r="C353" s="64">
        <f t="shared" si="45"/>
        <v>10</v>
      </c>
      <c r="D353" s="64">
        <f t="shared" si="46"/>
        <v>35</v>
      </c>
      <c r="E353" s="64">
        <f t="shared" si="47"/>
        <v>171</v>
      </c>
      <c r="F353" s="64">
        <f t="shared" si="40"/>
        <v>2</v>
      </c>
      <c r="G353" s="64">
        <f t="shared" si="41"/>
        <v>5</v>
      </c>
      <c r="H353" s="64">
        <f t="shared" si="42"/>
        <v>2021</v>
      </c>
      <c r="I353" s="80" t="str">
        <f>IFERROR(VLOOKUP(D353,Sheet2!A:B,2,0),"")</f>
        <v>J19-0762</v>
      </c>
      <c r="J353" s="64" t="str">
        <f>IFERROR(IF(I353&lt;&gt;"",VLOOKUP(I353,Sheet2!B:C,2,0),""),"")</f>
        <v>Covestro</v>
      </c>
      <c r="K353" s="64" t="str">
        <f>IFERROR( IF(I353&lt;&gt;"", HLOOKUP(L$2+$A353,Sheet2!BX:NK,2,0),""),"")</f>
        <v>16-31 May 21</v>
      </c>
      <c r="L353" t="str">
        <f>IF(OR(HLOOKUP(L$2+$A353,Sheet2!BX:NK,$B353,0),HLOOKUP(L$2+$A353,Sheet2!BX:NK,$B353,0)&lt;&gt;""),HLOOKUP(L$2+$A353,Sheet2!BX:NK,$B353,0),"")</f>
        <v/>
      </c>
      <c r="M353" t="str">
        <f>IF(OR(HLOOKUP(M$2+$A353,Sheet2!BY:NL,$B353,0),HLOOKUP(M$2+$A353,Sheet2!BY:NL,$B353,0)&lt;&gt;""),HLOOKUP(M$2+$A353,Sheet2!BY:NL,$B353,0),"")</f>
        <v/>
      </c>
      <c r="N353" t="str">
        <f>IF(OR(HLOOKUP(N$2+$A353,Sheet2!BZ:NM,$B353,0),HLOOKUP(N$2+$A353,Sheet2!BZ:NM,$B353,0)&lt;&gt;""),HLOOKUP(N$2+$A353,Sheet2!BZ:NM,$B353,0),"")</f>
        <v/>
      </c>
      <c r="O353" t="str">
        <f>IF(OR(HLOOKUP(O$2+$A353,Sheet2!CA:NN,$B353,0),HLOOKUP(O$2+$A353,Sheet2!CA:NN,$B353,0)&lt;&gt;""),HLOOKUP(O$2+$A353,Sheet2!CA:NN,$B353,0),"")</f>
        <v/>
      </c>
      <c r="P353" t="str">
        <f>IF(OR(HLOOKUP(P$2+$A353,Sheet2!CB:NO,$B353,0),HLOOKUP(P$2+$A353,Sheet2!CB:NO,$B353,0)&lt;&gt;""),HLOOKUP(P$2+$A353,Sheet2!CB:NO,$B353,0),"")</f>
        <v/>
      </c>
      <c r="Q353" t="str">
        <f>IF(OR(HLOOKUP(Q$2+$A353,Sheet2!CC:NO,$B353,0),HLOOKUP(Q$2+$A353,Sheet2!CC:NO,$B353,0)&lt;&gt;""),HLOOKUP(Q$2+$A353,Sheet2!CC:NO,$B353,0),"")</f>
        <v/>
      </c>
    </row>
    <row r="354" spans="1:17" x14ac:dyDescent="0.25">
      <c r="A354" s="64">
        <f t="shared" si="43"/>
        <v>0</v>
      </c>
      <c r="B354" s="64">
        <f t="shared" si="44"/>
        <v>40</v>
      </c>
      <c r="C354" s="64">
        <f t="shared" si="45"/>
        <v>1</v>
      </c>
      <c r="D354" s="64">
        <f t="shared" si="46"/>
        <v>36</v>
      </c>
      <c r="E354" s="64">
        <f t="shared" si="47"/>
        <v>176</v>
      </c>
      <c r="F354" s="64">
        <f t="shared" si="40"/>
        <v>1</v>
      </c>
      <c r="G354" s="64">
        <f t="shared" si="41"/>
        <v>1</v>
      </c>
      <c r="H354" s="64">
        <f t="shared" si="42"/>
        <v>2021</v>
      </c>
      <c r="I354" s="80" t="str">
        <f>IFERROR(VLOOKUP(D354,Sheet2!A:B,2,0),"")</f>
        <v>J19-1491</v>
      </c>
      <c r="J354" s="64" t="str">
        <f>IFERROR(IF(I354&lt;&gt;"",VLOOKUP(I354,Sheet2!B:C,2,0),""),"")</f>
        <v>SITEไบโอฟูเอล</v>
      </c>
      <c r="K354" s="64" t="str">
        <f>IFERROR( IF(I354&lt;&gt;"", HLOOKUP(L$2+$A354,Sheet2!BX:NK,2,0),""),"")</f>
        <v>1-15 Jan 21</v>
      </c>
      <c r="L354" t="str">
        <f>IF(OR(HLOOKUP(L$2+$A354,Sheet2!BX:NK,$B354,0),HLOOKUP(L$2+$A354,Sheet2!BX:NK,$B354,0)&lt;&gt;""),HLOOKUP(L$2+$A354,Sheet2!BX:NK,$B354,0),"")</f>
        <v/>
      </c>
      <c r="M354" t="str">
        <f>IF(OR(HLOOKUP(M$2+$A354,Sheet2!BY:NL,$B354,0),HLOOKUP(M$2+$A354,Sheet2!BY:NL,$B354,0)&lt;&gt;""),HLOOKUP(M$2+$A354,Sheet2!BY:NL,$B354,0),"")</f>
        <v/>
      </c>
      <c r="N354" t="str">
        <f>IF(OR(HLOOKUP(N$2+$A354,Sheet2!BZ:NM,$B354,0),HLOOKUP(N$2+$A354,Sheet2!BZ:NM,$B354,0)&lt;&gt;""),HLOOKUP(N$2+$A354,Sheet2!BZ:NM,$B354,0),"")</f>
        <v/>
      </c>
      <c r="O354" t="str">
        <f>IF(OR(HLOOKUP(O$2+$A354,Sheet2!CA:NN,$B354,0),HLOOKUP(O$2+$A354,Sheet2!CA:NN,$B354,0)&lt;&gt;""),HLOOKUP(O$2+$A354,Sheet2!CA:NN,$B354,0),"")</f>
        <v/>
      </c>
      <c r="P354" t="str">
        <f>IF(OR(HLOOKUP(P$2+$A354,Sheet2!CB:NO,$B354,0),HLOOKUP(P$2+$A354,Sheet2!CB:NO,$B354,0)&lt;&gt;""),HLOOKUP(P$2+$A354,Sheet2!CB:NO,$B354,0),"")</f>
        <v/>
      </c>
      <c r="Q354" t="str">
        <f>IF(OR(HLOOKUP(Q$2+$A354,Sheet2!CC:NO,$B354,0),HLOOKUP(Q$2+$A354,Sheet2!CC:NO,$B354,0)&lt;&gt;""),HLOOKUP(Q$2+$A354,Sheet2!CC:NO,$B354,0),"")</f>
        <v/>
      </c>
    </row>
    <row r="355" spans="1:17" x14ac:dyDescent="0.25">
      <c r="A355" s="64">
        <f t="shared" si="43"/>
        <v>6</v>
      </c>
      <c r="B355" s="64">
        <f t="shared" si="44"/>
        <v>40</v>
      </c>
      <c r="C355" s="64">
        <f t="shared" si="45"/>
        <v>2</v>
      </c>
      <c r="D355" s="64">
        <f t="shared" si="46"/>
        <v>36</v>
      </c>
      <c r="E355" s="64">
        <f t="shared" si="47"/>
        <v>176</v>
      </c>
      <c r="F355" s="64">
        <f t="shared" si="40"/>
        <v>2</v>
      </c>
      <c r="G355" s="64">
        <f t="shared" si="41"/>
        <v>1</v>
      </c>
      <c r="H355" s="64">
        <f t="shared" si="42"/>
        <v>2021</v>
      </c>
      <c r="I355" s="80" t="str">
        <f>IFERROR(VLOOKUP(D355,Sheet2!A:B,2,0),"")</f>
        <v>J19-1491</v>
      </c>
      <c r="J355" s="64" t="str">
        <f>IFERROR(IF(I355&lt;&gt;"",VLOOKUP(I355,Sheet2!B:C,2,0),""),"")</f>
        <v>SITEไบโอฟูเอล</v>
      </c>
      <c r="K355" s="64" t="str">
        <f>IFERROR( IF(I355&lt;&gt;"", HLOOKUP(L$2+$A355,Sheet2!BX:NK,2,0),""),"")</f>
        <v>16-31 Jan 21</v>
      </c>
      <c r="L355" t="str">
        <f>IF(OR(HLOOKUP(L$2+$A355,Sheet2!BX:NK,$B355,0),HLOOKUP(L$2+$A355,Sheet2!BX:NK,$B355,0)&lt;&gt;""),HLOOKUP(L$2+$A355,Sheet2!BX:NK,$B355,0),"")</f>
        <v/>
      </c>
      <c r="M355" t="str">
        <f>IF(OR(HLOOKUP(M$2+$A355,Sheet2!BY:NL,$B355,0),HLOOKUP(M$2+$A355,Sheet2!BY:NL,$B355,0)&lt;&gt;""),HLOOKUP(M$2+$A355,Sheet2!BY:NL,$B355,0),"")</f>
        <v/>
      </c>
      <c r="N355" t="str">
        <f>IF(OR(HLOOKUP(N$2+$A355,Sheet2!BZ:NM,$B355,0),HLOOKUP(N$2+$A355,Sheet2!BZ:NM,$B355,0)&lt;&gt;""),HLOOKUP(N$2+$A355,Sheet2!BZ:NM,$B355,0),"")</f>
        <v/>
      </c>
      <c r="O355" t="str">
        <f>IF(OR(HLOOKUP(O$2+$A355,Sheet2!CA:NN,$B355,0),HLOOKUP(O$2+$A355,Sheet2!CA:NN,$B355,0)&lt;&gt;""),HLOOKUP(O$2+$A355,Sheet2!CA:NN,$B355,0),"")</f>
        <v/>
      </c>
      <c r="P355" t="str">
        <f>IF(OR(HLOOKUP(P$2+$A355,Sheet2!CB:NO,$B355,0),HLOOKUP(P$2+$A355,Sheet2!CB:NO,$B355,0)&lt;&gt;""),HLOOKUP(P$2+$A355,Sheet2!CB:NO,$B355,0),"")</f>
        <v/>
      </c>
      <c r="Q355" t="str">
        <f>IF(OR(HLOOKUP(Q$2+$A355,Sheet2!CC:NO,$B355,0),HLOOKUP(Q$2+$A355,Sheet2!CC:NO,$B355,0)&lt;&gt;""),HLOOKUP(Q$2+$A355,Sheet2!CC:NO,$B355,0),"")</f>
        <v/>
      </c>
    </row>
    <row r="356" spans="1:17" x14ac:dyDescent="0.25">
      <c r="A356" s="64">
        <f t="shared" si="43"/>
        <v>12</v>
      </c>
      <c r="B356" s="64">
        <f t="shared" si="44"/>
        <v>40</v>
      </c>
      <c r="C356" s="64">
        <f t="shared" si="45"/>
        <v>3</v>
      </c>
      <c r="D356" s="64">
        <f t="shared" si="46"/>
        <v>36</v>
      </c>
      <c r="E356" s="64">
        <f t="shared" si="47"/>
        <v>176</v>
      </c>
      <c r="F356" s="64">
        <f t="shared" si="40"/>
        <v>1</v>
      </c>
      <c r="G356" s="64">
        <f t="shared" si="41"/>
        <v>2</v>
      </c>
      <c r="H356" s="64">
        <f t="shared" si="42"/>
        <v>2021</v>
      </c>
      <c r="I356" s="80" t="str">
        <f>IFERROR(VLOOKUP(D356,Sheet2!A:B,2,0),"")</f>
        <v>J19-1491</v>
      </c>
      <c r="J356" s="64" t="str">
        <f>IFERROR(IF(I356&lt;&gt;"",VLOOKUP(I356,Sheet2!B:C,2,0),""),"")</f>
        <v>SITEไบโอฟูเอล</v>
      </c>
      <c r="K356" s="64" t="str">
        <f>IFERROR( IF(I356&lt;&gt;"", HLOOKUP(L$2+$A356,Sheet2!BX:NK,2,0),""),"")</f>
        <v>1-15 Feb 21</v>
      </c>
      <c r="L356" t="str">
        <f>IF(OR(HLOOKUP(L$2+$A356,Sheet2!BX:NK,$B356,0),HLOOKUP(L$2+$A356,Sheet2!BX:NK,$B356,0)&lt;&gt;""),HLOOKUP(L$2+$A356,Sheet2!BX:NK,$B356,0),"")</f>
        <v/>
      </c>
      <c r="M356" t="str">
        <f>IF(OR(HLOOKUP(M$2+$A356,Sheet2!BY:NL,$B356,0),HLOOKUP(M$2+$A356,Sheet2!BY:NL,$B356,0)&lt;&gt;""),HLOOKUP(M$2+$A356,Sheet2!BY:NL,$B356,0),"")</f>
        <v/>
      </c>
      <c r="N356" t="str">
        <f>IF(OR(HLOOKUP(N$2+$A356,Sheet2!BZ:NM,$B356,0),HLOOKUP(N$2+$A356,Sheet2!BZ:NM,$B356,0)&lt;&gt;""),HLOOKUP(N$2+$A356,Sheet2!BZ:NM,$B356,0),"")</f>
        <v/>
      </c>
      <c r="O356" t="str">
        <f>IF(OR(HLOOKUP(O$2+$A356,Sheet2!CA:NN,$B356,0),HLOOKUP(O$2+$A356,Sheet2!CA:NN,$B356,0)&lt;&gt;""),HLOOKUP(O$2+$A356,Sheet2!CA:NN,$B356,0),"")</f>
        <v/>
      </c>
      <c r="P356" t="str">
        <f>IF(OR(HLOOKUP(P$2+$A356,Sheet2!CB:NO,$B356,0),HLOOKUP(P$2+$A356,Sheet2!CB:NO,$B356,0)&lt;&gt;""),HLOOKUP(P$2+$A356,Sheet2!CB:NO,$B356,0),"")</f>
        <v/>
      </c>
      <c r="Q356" t="str">
        <f>IF(OR(HLOOKUP(Q$2+$A356,Sheet2!CC:NO,$B356,0),HLOOKUP(Q$2+$A356,Sheet2!CC:NO,$B356,0)&lt;&gt;""),HLOOKUP(Q$2+$A356,Sheet2!CC:NO,$B356,0),"")</f>
        <v/>
      </c>
    </row>
    <row r="357" spans="1:17" x14ac:dyDescent="0.25">
      <c r="A357" s="64">
        <f t="shared" si="43"/>
        <v>18</v>
      </c>
      <c r="B357" s="64">
        <f t="shared" si="44"/>
        <v>40</v>
      </c>
      <c r="C357" s="64">
        <f t="shared" si="45"/>
        <v>4</v>
      </c>
      <c r="D357" s="64">
        <f t="shared" si="46"/>
        <v>36</v>
      </c>
      <c r="E357" s="64">
        <f t="shared" si="47"/>
        <v>176</v>
      </c>
      <c r="F357" s="64">
        <f t="shared" si="40"/>
        <v>2</v>
      </c>
      <c r="G357" s="64">
        <f t="shared" si="41"/>
        <v>2</v>
      </c>
      <c r="H357" s="64">
        <f t="shared" si="42"/>
        <v>2021</v>
      </c>
      <c r="I357" s="80" t="str">
        <f>IFERROR(VLOOKUP(D357,Sheet2!A:B,2,0),"")</f>
        <v>J19-1491</v>
      </c>
      <c r="J357" s="64" t="str">
        <f>IFERROR(IF(I357&lt;&gt;"",VLOOKUP(I357,Sheet2!B:C,2,0),""),"")</f>
        <v>SITEไบโอฟูเอล</v>
      </c>
      <c r="K357" s="64" t="str">
        <f>IFERROR( IF(I357&lt;&gt;"", HLOOKUP(L$2+$A357,Sheet2!BX:NK,2,0),""),"")</f>
        <v>16-28 Feb 21</v>
      </c>
      <c r="L357" t="str">
        <f>IF(OR(HLOOKUP(L$2+$A357,Sheet2!BX:NK,$B357,0),HLOOKUP(L$2+$A357,Sheet2!BX:NK,$B357,0)&lt;&gt;""),HLOOKUP(L$2+$A357,Sheet2!BX:NK,$B357,0),"")</f>
        <v/>
      </c>
      <c r="M357" t="str">
        <f>IF(OR(HLOOKUP(M$2+$A357,Sheet2!BY:NL,$B357,0),HLOOKUP(M$2+$A357,Sheet2!BY:NL,$B357,0)&lt;&gt;""),HLOOKUP(M$2+$A357,Sheet2!BY:NL,$B357,0),"")</f>
        <v/>
      </c>
      <c r="N357" t="str">
        <f>IF(OR(HLOOKUP(N$2+$A357,Sheet2!BZ:NM,$B357,0),HLOOKUP(N$2+$A357,Sheet2!BZ:NM,$B357,0)&lt;&gt;""),HLOOKUP(N$2+$A357,Sheet2!BZ:NM,$B357,0),"")</f>
        <v/>
      </c>
      <c r="O357" t="str">
        <f>IF(OR(HLOOKUP(O$2+$A357,Sheet2!CA:NN,$B357,0),HLOOKUP(O$2+$A357,Sheet2!CA:NN,$B357,0)&lt;&gt;""),HLOOKUP(O$2+$A357,Sheet2!CA:NN,$B357,0),"")</f>
        <v/>
      </c>
      <c r="P357" t="str">
        <f>IF(OR(HLOOKUP(P$2+$A357,Sheet2!CB:NO,$B357,0),HLOOKUP(P$2+$A357,Sheet2!CB:NO,$B357,0)&lt;&gt;""),HLOOKUP(P$2+$A357,Sheet2!CB:NO,$B357,0),"")</f>
        <v/>
      </c>
      <c r="Q357" t="str">
        <f>IF(OR(HLOOKUP(Q$2+$A357,Sheet2!CC:NO,$B357,0),HLOOKUP(Q$2+$A357,Sheet2!CC:NO,$B357,0)&lt;&gt;""),HLOOKUP(Q$2+$A357,Sheet2!CC:NO,$B357,0),"")</f>
        <v/>
      </c>
    </row>
    <row r="358" spans="1:17" x14ac:dyDescent="0.25">
      <c r="A358" s="64">
        <f t="shared" si="43"/>
        <v>24</v>
      </c>
      <c r="B358" s="64">
        <f t="shared" si="44"/>
        <v>40</v>
      </c>
      <c r="C358" s="64">
        <f t="shared" si="45"/>
        <v>5</v>
      </c>
      <c r="D358" s="64">
        <f t="shared" si="46"/>
        <v>36</v>
      </c>
      <c r="E358" s="64">
        <f t="shared" si="47"/>
        <v>176</v>
      </c>
      <c r="F358" s="64">
        <f t="shared" si="40"/>
        <v>1</v>
      </c>
      <c r="G358" s="64">
        <f t="shared" si="41"/>
        <v>3</v>
      </c>
      <c r="H358" s="64">
        <f t="shared" si="42"/>
        <v>2021</v>
      </c>
      <c r="I358" s="80" t="str">
        <f>IFERROR(VLOOKUP(D358,Sheet2!A:B,2,0),"")</f>
        <v>J19-1491</v>
      </c>
      <c r="J358" s="64" t="str">
        <f>IFERROR(IF(I358&lt;&gt;"",VLOOKUP(I358,Sheet2!B:C,2,0),""),"")</f>
        <v>SITEไบโอฟูเอล</v>
      </c>
      <c r="K358" s="64" t="str">
        <f>IFERROR( IF(I358&lt;&gt;"", HLOOKUP(L$2+$A358,Sheet2!BX:NK,2,0),""),"")</f>
        <v>1-15 Mar 2021</v>
      </c>
      <c r="L358" t="str">
        <f>IF(OR(HLOOKUP(L$2+$A358,Sheet2!BX:NK,$B358,0),HLOOKUP(L$2+$A358,Sheet2!BX:NK,$B358,0)&lt;&gt;""),HLOOKUP(L$2+$A358,Sheet2!BX:NK,$B358,0),"")</f>
        <v/>
      </c>
      <c r="M358" t="str">
        <f>IF(OR(HLOOKUP(M$2+$A358,Sheet2!BY:NL,$B358,0),HLOOKUP(M$2+$A358,Sheet2!BY:NL,$B358,0)&lt;&gt;""),HLOOKUP(M$2+$A358,Sheet2!BY:NL,$B358,0),"")</f>
        <v/>
      </c>
      <c r="N358" t="str">
        <f>IF(OR(HLOOKUP(N$2+$A358,Sheet2!BZ:NM,$B358,0),HLOOKUP(N$2+$A358,Sheet2!BZ:NM,$B358,0)&lt;&gt;""),HLOOKUP(N$2+$A358,Sheet2!BZ:NM,$B358,0),"")</f>
        <v/>
      </c>
      <c r="O358" t="str">
        <f>IF(OR(HLOOKUP(O$2+$A358,Sheet2!CA:NN,$B358,0),HLOOKUP(O$2+$A358,Sheet2!CA:NN,$B358,0)&lt;&gt;""),HLOOKUP(O$2+$A358,Sheet2!CA:NN,$B358,0),"")</f>
        <v/>
      </c>
      <c r="P358" t="str">
        <f>IF(OR(HLOOKUP(P$2+$A358,Sheet2!CB:NO,$B358,0),HLOOKUP(P$2+$A358,Sheet2!CB:NO,$B358,0)&lt;&gt;""),HLOOKUP(P$2+$A358,Sheet2!CB:NO,$B358,0),"")</f>
        <v/>
      </c>
      <c r="Q358" t="str">
        <f>IF(OR(HLOOKUP(Q$2+$A358,Sheet2!CC:NO,$B358,0),HLOOKUP(Q$2+$A358,Sheet2!CC:NO,$B358,0)&lt;&gt;""),HLOOKUP(Q$2+$A358,Sheet2!CC:NO,$B358,0),"")</f>
        <v/>
      </c>
    </row>
    <row r="359" spans="1:17" x14ac:dyDescent="0.25">
      <c r="A359" s="64">
        <f t="shared" si="43"/>
        <v>30</v>
      </c>
      <c r="B359" s="64">
        <f t="shared" si="44"/>
        <v>40</v>
      </c>
      <c r="C359" s="64">
        <f t="shared" si="45"/>
        <v>6</v>
      </c>
      <c r="D359" s="64">
        <f t="shared" si="46"/>
        <v>36</v>
      </c>
      <c r="E359" s="64">
        <f t="shared" si="47"/>
        <v>176</v>
      </c>
      <c r="F359" s="64">
        <f t="shared" si="40"/>
        <v>2</v>
      </c>
      <c r="G359" s="64">
        <f t="shared" si="41"/>
        <v>3</v>
      </c>
      <c r="H359" s="64">
        <f t="shared" si="42"/>
        <v>2021</v>
      </c>
      <c r="I359" s="80" t="str">
        <f>IFERROR(VLOOKUP(D359,Sheet2!A:B,2,0),"")</f>
        <v>J19-1491</v>
      </c>
      <c r="J359" s="64" t="str">
        <f>IFERROR(IF(I359&lt;&gt;"",VLOOKUP(I359,Sheet2!B:C,2,0),""),"")</f>
        <v>SITEไบโอฟูเอล</v>
      </c>
      <c r="K359" s="64" t="str">
        <f>IFERROR( IF(I359&lt;&gt;"", HLOOKUP(L$2+$A359,Sheet2!BX:NK,2,0),""),"")</f>
        <v>16-31 Mar 21</v>
      </c>
      <c r="L359" t="str">
        <f>IF(OR(HLOOKUP(L$2+$A359,Sheet2!BX:NK,$B359,0),HLOOKUP(L$2+$A359,Sheet2!BX:NK,$B359,0)&lt;&gt;""),HLOOKUP(L$2+$A359,Sheet2!BX:NK,$B359,0),"")</f>
        <v/>
      </c>
      <c r="M359" t="str">
        <f>IF(OR(HLOOKUP(M$2+$A359,Sheet2!BY:NL,$B359,0),HLOOKUP(M$2+$A359,Sheet2!BY:NL,$B359,0)&lt;&gt;""),HLOOKUP(M$2+$A359,Sheet2!BY:NL,$B359,0),"")</f>
        <v/>
      </c>
      <c r="N359" t="str">
        <f>IF(OR(HLOOKUP(N$2+$A359,Sheet2!BZ:NM,$B359,0),HLOOKUP(N$2+$A359,Sheet2!BZ:NM,$B359,0)&lt;&gt;""),HLOOKUP(N$2+$A359,Sheet2!BZ:NM,$B359,0),"")</f>
        <v/>
      </c>
      <c r="O359" t="str">
        <f>IF(OR(HLOOKUP(O$2+$A359,Sheet2!CA:NN,$B359,0),HLOOKUP(O$2+$A359,Sheet2!CA:NN,$B359,0)&lt;&gt;""),HLOOKUP(O$2+$A359,Sheet2!CA:NN,$B359,0),"")</f>
        <v/>
      </c>
      <c r="P359" t="str">
        <f>IF(OR(HLOOKUP(P$2+$A359,Sheet2!CB:NO,$B359,0),HLOOKUP(P$2+$A359,Sheet2!CB:NO,$B359,0)&lt;&gt;""),HLOOKUP(P$2+$A359,Sheet2!CB:NO,$B359,0),"")</f>
        <v/>
      </c>
      <c r="Q359" t="str">
        <f>IF(OR(HLOOKUP(Q$2+$A359,Sheet2!CC:NO,$B359,0),HLOOKUP(Q$2+$A359,Sheet2!CC:NO,$B359,0)&lt;&gt;""),HLOOKUP(Q$2+$A359,Sheet2!CC:NO,$B359,0),"")</f>
        <v/>
      </c>
    </row>
    <row r="360" spans="1:17" x14ac:dyDescent="0.25">
      <c r="A360" s="64">
        <f t="shared" si="43"/>
        <v>36</v>
      </c>
      <c r="B360" s="64">
        <f t="shared" si="44"/>
        <v>40</v>
      </c>
      <c r="C360" s="64">
        <f t="shared" si="45"/>
        <v>7</v>
      </c>
      <c r="D360" s="64">
        <f t="shared" si="46"/>
        <v>36</v>
      </c>
      <c r="E360" s="64">
        <f t="shared" si="47"/>
        <v>176</v>
      </c>
      <c r="F360" s="64">
        <f t="shared" si="40"/>
        <v>1</v>
      </c>
      <c r="G360" s="64">
        <f t="shared" si="41"/>
        <v>4</v>
      </c>
      <c r="H360" s="64">
        <f t="shared" si="42"/>
        <v>2021</v>
      </c>
      <c r="I360" s="80" t="str">
        <f>IFERROR(VLOOKUP(D360,Sheet2!A:B,2,0),"")</f>
        <v>J19-1491</v>
      </c>
      <c r="J360" s="64" t="str">
        <f>IFERROR(IF(I360&lt;&gt;"",VLOOKUP(I360,Sheet2!B:C,2,0),""),"")</f>
        <v>SITEไบโอฟูเอล</v>
      </c>
      <c r="K360" s="64" t="str">
        <f>IFERROR( IF(I360&lt;&gt;"", HLOOKUP(L$2+$A360,Sheet2!BX:NK,2,0),""),"")</f>
        <v>1-15 April 21</v>
      </c>
      <c r="L360" t="str">
        <f>IF(OR(HLOOKUP(L$2+$A360,Sheet2!BX:NK,$B360,0),HLOOKUP(L$2+$A360,Sheet2!BX:NK,$B360,0)&lt;&gt;""),HLOOKUP(L$2+$A360,Sheet2!BX:NK,$B360,0),"")</f>
        <v/>
      </c>
      <c r="M360" t="str">
        <f>IF(OR(HLOOKUP(M$2+$A360,Sheet2!BY:NL,$B360,0),HLOOKUP(M$2+$A360,Sheet2!BY:NL,$B360,0)&lt;&gt;""),HLOOKUP(M$2+$A360,Sheet2!BY:NL,$B360,0),"")</f>
        <v/>
      </c>
      <c r="N360" t="str">
        <f>IF(OR(HLOOKUP(N$2+$A360,Sheet2!BZ:NM,$B360,0),HLOOKUP(N$2+$A360,Sheet2!BZ:NM,$B360,0)&lt;&gt;""),HLOOKUP(N$2+$A360,Sheet2!BZ:NM,$B360,0),"")</f>
        <v/>
      </c>
      <c r="O360" t="str">
        <f>IF(OR(HLOOKUP(O$2+$A360,Sheet2!CA:NN,$B360,0),HLOOKUP(O$2+$A360,Sheet2!CA:NN,$B360,0)&lt;&gt;""),HLOOKUP(O$2+$A360,Sheet2!CA:NN,$B360,0),"")</f>
        <v/>
      </c>
      <c r="P360" t="str">
        <f>IF(OR(HLOOKUP(P$2+$A360,Sheet2!CB:NO,$B360,0),HLOOKUP(P$2+$A360,Sheet2!CB:NO,$B360,0)&lt;&gt;""),HLOOKUP(P$2+$A360,Sheet2!CB:NO,$B360,0),"")</f>
        <v/>
      </c>
      <c r="Q360" t="str">
        <f>IF(OR(HLOOKUP(Q$2+$A360,Sheet2!CC:NO,$B360,0),HLOOKUP(Q$2+$A360,Sheet2!CC:NO,$B360,0)&lt;&gt;""),HLOOKUP(Q$2+$A360,Sheet2!CC:NO,$B360,0),"")</f>
        <v/>
      </c>
    </row>
    <row r="361" spans="1:17" x14ac:dyDescent="0.25">
      <c r="A361" s="64">
        <f t="shared" si="43"/>
        <v>42</v>
      </c>
      <c r="B361" s="64">
        <f t="shared" si="44"/>
        <v>40</v>
      </c>
      <c r="C361" s="64">
        <f t="shared" si="45"/>
        <v>8</v>
      </c>
      <c r="D361" s="64">
        <f t="shared" si="46"/>
        <v>36</v>
      </c>
      <c r="E361" s="64">
        <f t="shared" si="47"/>
        <v>176</v>
      </c>
      <c r="F361" s="64">
        <f t="shared" si="40"/>
        <v>2</v>
      </c>
      <c r="G361" s="64">
        <f t="shared" si="41"/>
        <v>4</v>
      </c>
      <c r="H361" s="64">
        <f t="shared" si="42"/>
        <v>2021</v>
      </c>
      <c r="I361" s="80" t="str">
        <f>IFERROR(VLOOKUP(D361,Sheet2!A:B,2,0),"")</f>
        <v>J19-1491</v>
      </c>
      <c r="J361" s="64" t="str">
        <f>IFERROR(IF(I361&lt;&gt;"",VLOOKUP(I361,Sheet2!B:C,2,0),""),"")</f>
        <v>SITEไบโอฟูเอล</v>
      </c>
      <c r="K361" s="64" t="str">
        <f>IFERROR( IF(I361&lt;&gt;"", HLOOKUP(L$2+$A361,Sheet2!BX:NK,2,0),""),"")</f>
        <v>16-30 April 21</v>
      </c>
      <c r="L361" t="str">
        <f>IF(OR(HLOOKUP(L$2+$A361,Sheet2!BX:NK,$B361,0),HLOOKUP(L$2+$A361,Sheet2!BX:NK,$B361,0)&lt;&gt;""),HLOOKUP(L$2+$A361,Sheet2!BX:NK,$B361,0),"")</f>
        <v/>
      </c>
      <c r="M361" t="str">
        <f>IF(OR(HLOOKUP(M$2+$A361,Sheet2!BY:NL,$B361,0),HLOOKUP(M$2+$A361,Sheet2!BY:NL,$B361,0)&lt;&gt;""),HLOOKUP(M$2+$A361,Sheet2!BY:NL,$B361,0),"")</f>
        <v/>
      </c>
      <c r="N361" t="str">
        <f>IF(OR(HLOOKUP(N$2+$A361,Sheet2!BZ:NM,$B361,0),HLOOKUP(N$2+$A361,Sheet2!BZ:NM,$B361,0)&lt;&gt;""),HLOOKUP(N$2+$A361,Sheet2!BZ:NM,$B361,0),"")</f>
        <v/>
      </c>
      <c r="O361" t="str">
        <f>IF(OR(HLOOKUP(O$2+$A361,Sheet2!CA:NN,$B361,0),HLOOKUP(O$2+$A361,Sheet2!CA:NN,$B361,0)&lt;&gt;""),HLOOKUP(O$2+$A361,Sheet2!CA:NN,$B361,0),"")</f>
        <v/>
      </c>
      <c r="P361" t="str">
        <f>IF(OR(HLOOKUP(P$2+$A361,Sheet2!CB:NO,$B361,0),HLOOKUP(P$2+$A361,Sheet2!CB:NO,$B361,0)&lt;&gt;""),HLOOKUP(P$2+$A361,Sheet2!CB:NO,$B361,0),"")</f>
        <v/>
      </c>
      <c r="Q361" t="str">
        <f>IF(OR(HLOOKUP(Q$2+$A361,Sheet2!CC:NO,$B361,0),HLOOKUP(Q$2+$A361,Sheet2!CC:NO,$B361,0)&lt;&gt;""),HLOOKUP(Q$2+$A361,Sheet2!CC:NO,$B361,0),"")</f>
        <v/>
      </c>
    </row>
    <row r="362" spans="1:17" x14ac:dyDescent="0.25">
      <c r="A362" s="64">
        <f t="shared" si="43"/>
        <v>48</v>
      </c>
      <c r="B362" s="64">
        <f t="shared" si="44"/>
        <v>40</v>
      </c>
      <c r="C362" s="64">
        <f t="shared" si="45"/>
        <v>9</v>
      </c>
      <c r="D362" s="64">
        <f t="shared" si="46"/>
        <v>36</v>
      </c>
      <c r="E362" s="64">
        <f t="shared" si="47"/>
        <v>176</v>
      </c>
      <c r="F362" s="64">
        <f t="shared" si="40"/>
        <v>1</v>
      </c>
      <c r="G362" s="64">
        <f t="shared" si="41"/>
        <v>5</v>
      </c>
      <c r="H362" s="64">
        <f t="shared" si="42"/>
        <v>2021</v>
      </c>
      <c r="I362" s="80" t="str">
        <f>IFERROR(VLOOKUP(D362,Sheet2!A:B,2,0),"")</f>
        <v>J19-1491</v>
      </c>
      <c r="J362" s="64" t="str">
        <f>IFERROR(IF(I362&lt;&gt;"",VLOOKUP(I362,Sheet2!B:C,2,0),""),"")</f>
        <v>SITEไบโอฟูเอล</v>
      </c>
      <c r="K362" s="64" t="str">
        <f>IFERROR( IF(I362&lt;&gt;"", HLOOKUP(L$2+$A362,Sheet2!BX:NK,2,0),""),"")</f>
        <v>1-15 May 21</v>
      </c>
      <c r="L362" t="str">
        <f>IF(OR(HLOOKUP(L$2+$A362,Sheet2!BX:NK,$B362,0),HLOOKUP(L$2+$A362,Sheet2!BX:NK,$B362,0)&lt;&gt;""),HLOOKUP(L$2+$A362,Sheet2!BX:NK,$B362,0),"")</f>
        <v/>
      </c>
      <c r="M362" t="str">
        <f>IF(OR(HLOOKUP(M$2+$A362,Sheet2!BY:NL,$B362,0),HLOOKUP(M$2+$A362,Sheet2!BY:NL,$B362,0)&lt;&gt;""),HLOOKUP(M$2+$A362,Sheet2!BY:NL,$B362,0),"")</f>
        <v/>
      </c>
      <c r="N362" t="str">
        <f>IF(OR(HLOOKUP(N$2+$A362,Sheet2!BZ:NM,$B362,0),HLOOKUP(N$2+$A362,Sheet2!BZ:NM,$B362,0)&lt;&gt;""),HLOOKUP(N$2+$A362,Sheet2!BZ:NM,$B362,0),"")</f>
        <v/>
      </c>
      <c r="O362" t="str">
        <f>IF(OR(HLOOKUP(O$2+$A362,Sheet2!CA:NN,$B362,0),HLOOKUP(O$2+$A362,Sheet2!CA:NN,$B362,0)&lt;&gt;""),HLOOKUP(O$2+$A362,Sheet2!CA:NN,$B362,0),"")</f>
        <v/>
      </c>
      <c r="P362" t="str">
        <f>IF(OR(HLOOKUP(P$2+$A362,Sheet2!CB:NO,$B362,0),HLOOKUP(P$2+$A362,Sheet2!CB:NO,$B362,0)&lt;&gt;""),HLOOKUP(P$2+$A362,Sheet2!CB:NO,$B362,0),"")</f>
        <v/>
      </c>
      <c r="Q362" t="str">
        <f>IF(OR(HLOOKUP(Q$2+$A362,Sheet2!CC:NO,$B362,0),HLOOKUP(Q$2+$A362,Sheet2!CC:NO,$B362,0)&lt;&gt;""),HLOOKUP(Q$2+$A362,Sheet2!CC:NO,$B362,0),"")</f>
        <v/>
      </c>
    </row>
    <row r="363" spans="1:17" x14ac:dyDescent="0.25">
      <c r="A363" s="64">
        <f t="shared" si="43"/>
        <v>54</v>
      </c>
      <c r="B363" s="64">
        <f t="shared" si="44"/>
        <v>40</v>
      </c>
      <c r="C363" s="64">
        <f t="shared" si="45"/>
        <v>10</v>
      </c>
      <c r="D363" s="64">
        <f t="shared" si="46"/>
        <v>36</v>
      </c>
      <c r="E363" s="64">
        <f t="shared" si="47"/>
        <v>176</v>
      </c>
      <c r="F363" s="64">
        <f t="shared" si="40"/>
        <v>2</v>
      </c>
      <c r="G363" s="64">
        <f t="shared" si="41"/>
        <v>5</v>
      </c>
      <c r="H363" s="64">
        <f t="shared" si="42"/>
        <v>2021</v>
      </c>
      <c r="I363" s="80" t="str">
        <f>IFERROR(VLOOKUP(D363,Sheet2!A:B,2,0),"")</f>
        <v>J19-1491</v>
      </c>
      <c r="J363" s="64" t="str">
        <f>IFERROR(IF(I363&lt;&gt;"",VLOOKUP(I363,Sheet2!B:C,2,0),""),"")</f>
        <v>SITEไบโอฟูเอล</v>
      </c>
      <c r="K363" s="64" t="str">
        <f>IFERROR( IF(I363&lt;&gt;"", HLOOKUP(L$2+$A363,Sheet2!BX:NK,2,0),""),"")</f>
        <v>16-31 May 21</v>
      </c>
      <c r="L363" t="str">
        <f>IF(OR(HLOOKUP(L$2+$A363,Sheet2!BX:NK,$B363,0),HLOOKUP(L$2+$A363,Sheet2!BX:NK,$B363,0)&lt;&gt;""),HLOOKUP(L$2+$A363,Sheet2!BX:NK,$B363,0),"")</f>
        <v/>
      </c>
      <c r="M363" t="str">
        <f>IF(OR(HLOOKUP(M$2+$A363,Sheet2!BY:NL,$B363,0),HLOOKUP(M$2+$A363,Sheet2!BY:NL,$B363,0)&lt;&gt;""),HLOOKUP(M$2+$A363,Sheet2!BY:NL,$B363,0),"")</f>
        <v/>
      </c>
      <c r="N363" t="str">
        <f>IF(OR(HLOOKUP(N$2+$A363,Sheet2!BZ:NM,$B363,0),HLOOKUP(N$2+$A363,Sheet2!BZ:NM,$B363,0)&lt;&gt;""),HLOOKUP(N$2+$A363,Sheet2!BZ:NM,$B363,0),"")</f>
        <v/>
      </c>
      <c r="O363" t="str">
        <f>IF(OR(HLOOKUP(O$2+$A363,Sheet2!CA:NN,$B363,0),HLOOKUP(O$2+$A363,Sheet2!CA:NN,$B363,0)&lt;&gt;""),HLOOKUP(O$2+$A363,Sheet2!CA:NN,$B363,0),"")</f>
        <v/>
      </c>
      <c r="P363" t="str">
        <f>IF(OR(HLOOKUP(P$2+$A363,Sheet2!CB:NO,$B363,0),HLOOKUP(P$2+$A363,Sheet2!CB:NO,$B363,0)&lt;&gt;""),HLOOKUP(P$2+$A363,Sheet2!CB:NO,$B363,0),"")</f>
        <v/>
      </c>
      <c r="Q363" t="str">
        <f>IF(OR(HLOOKUP(Q$2+$A363,Sheet2!CC:NO,$B363,0),HLOOKUP(Q$2+$A363,Sheet2!CC:NO,$B363,0)&lt;&gt;""),HLOOKUP(Q$2+$A363,Sheet2!CC:NO,$B363,0),"")</f>
        <v/>
      </c>
    </row>
    <row r="364" spans="1:17" x14ac:dyDescent="0.25">
      <c r="A364" s="64">
        <f t="shared" si="43"/>
        <v>0</v>
      </c>
      <c r="B364" s="64">
        <f t="shared" si="44"/>
        <v>41</v>
      </c>
      <c r="C364" s="64">
        <f t="shared" si="45"/>
        <v>1</v>
      </c>
      <c r="D364" s="64">
        <f t="shared" si="46"/>
        <v>37</v>
      </c>
      <c r="E364" s="64">
        <f t="shared" si="47"/>
        <v>181</v>
      </c>
      <c r="F364" s="64">
        <f t="shared" si="40"/>
        <v>1</v>
      </c>
      <c r="G364" s="64">
        <f t="shared" si="41"/>
        <v>1</v>
      </c>
      <c r="H364" s="64">
        <f t="shared" si="42"/>
        <v>2021</v>
      </c>
      <c r="I364" s="80" t="str">
        <f>IFERROR(VLOOKUP(D364,Sheet2!A:B,2,0),"")</f>
        <v>J19-1330</v>
      </c>
      <c r="J364" s="64" t="str">
        <f>IFERROR(IF(I364&lt;&gt;"",VLOOKUP(I364,Sheet2!B:C,2,0),""),"")</f>
        <v>SITEนต.สิงห์บุรี</v>
      </c>
      <c r="K364" s="64" t="str">
        <f>IFERROR( IF(I364&lt;&gt;"", HLOOKUP(L$2+$A364,Sheet2!BX:NK,2,0),""),"")</f>
        <v>1-15 Jan 21</v>
      </c>
      <c r="L364" t="str">
        <f>IF(OR(HLOOKUP(L$2+$A364,Sheet2!BX:NK,$B364,0),HLOOKUP(L$2+$A364,Sheet2!BX:NK,$B364,0)&lt;&gt;""),HLOOKUP(L$2+$A364,Sheet2!BX:NK,$B364,0),"")</f>
        <v/>
      </c>
      <c r="M364" t="str">
        <f>IF(OR(HLOOKUP(M$2+$A364,Sheet2!BY:NL,$B364,0),HLOOKUP(M$2+$A364,Sheet2!BY:NL,$B364,0)&lt;&gt;""),HLOOKUP(M$2+$A364,Sheet2!BY:NL,$B364,0),"")</f>
        <v/>
      </c>
      <c r="N364" t="str">
        <f>IF(OR(HLOOKUP(N$2+$A364,Sheet2!BZ:NM,$B364,0),HLOOKUP(N$2+$A364,Sheet2!BZ:NM,$B364,0)&lt;&gt;""),HLOOKUP(N$2+$A364,Sheet2!BZ:NM,$B364,0),"")</f>
        <v/>
      </c>
      <c r="O364" t="str">
        <f>IF(OR(HLOOKUP(O$2+$A364,Sheet2!CA:NN,$B364,0),HLOOKUP(O$2+$A364,Sheet2!CA:NN,$B364,0)&lt;&gt;""),HLOOKUP(O$2+$A364,Sheet2!CA:NN,$B364,0),"")</f>
        <v/>
      </c>
      <c r="P364" t="str">
        <f>IF(OR(HLOOKUP(P$2+$A364,Sheet2!CB:NO,$B364,0),HLOOKUP(P$2+$A364,Sheet2!CB:NO,$B364,0)&lt;&gt;""),HLOOKUP(P$2+$A364,Sheet2!CB:NO,$B364,0),"")</f>
        <v/>
      </c>
      <c r="Q364" t="str">
        <f>IF(OR(HLOOKUP(Q$2+$A364,Sheet2!CC:NO,$B364,0),HLOOKUP(Q$2+$A364,Sheet2!CC:NO,$B364,0)&lt;&gt;""),HLOOKUP(Q$2+$A364,Sheet2!CC:NO,$B364,0),"")</f>
        <v/>
      </c>
    </row>
    <row r="365" spans="1:17" x14ac:dyDescent="0.25">
      <c r="A365" s="64">
        <f t="shared" si="43"/>
        <v>6</v>
      </c>
      <c r="B365" s="64">
        <f t="shared" si="44"/>
        <v>41</v>
      </c>
      <c r="C365" s="64">
        <f t="shared" si="45"/>
        <v>2</v>
      </c>
      <c r="D365" s="64">
        <f t="shared" si="46"/>
        <v>37</v>
      </c>
      <c r="E365" s="64">
        <f t="shared" si="47"/>
        <v>181</v>
      </c>
      <c r="F365" s="64">
        <f t="shared" si="40"/>
        <v>2</v>
      </c>
      <c r="G365" s="64">
        <f t="shared" si="41"/>
        <v>1</v>
      </c>
      <c r="H365" s="64">
        <f t="shared" si="42"/>
        <v>2021</v>
      </c>
      <c r="I365" s="80" t="str">
        <f>IFERROR(VLOOKUP(D365,Sheet2!A:B,2,0),"")</f>
        <v>J19-1330</v>
      </c>
      <c r="J365" s="64" t="str">
        <f>IFERROR(IF(I365&lt;&gt;"",VLOOKUP(I365,Sheet2!B:C,2,0),""),"")</f>
        <v>SITEนต.สิงห์บุรี</v>
      </c>
      <c r="K365" s="64" t="str">
        <f>IFERROR( IF(I365&lt;&gt;"", HLOOKUP(L$2+$A365,Sheet2!BX:NK,2,0),""),"")</f>
        <v>16-31 Jan 21</v>
      </c>
      <c r="L365" t="str">
        <f>IF(OR(HLOOKUP(L$2+$A365,Sheet2!BX:NK,$B365,0),HLOOKUP(L$2+$A365,Sheet2!BX:NK,$B365,0)&lt;&gt;""),HLOOKUP(L$2+$A365,Sheet2!BX:NK,$B365,0),"")</f>
        <v/>
      </c>
      <c r="M365" t="str">
        <f>IF(OR(HLOOKUP(M$2+$A365,Sheet2!BY:NL,$B365,0),HLOOKUP(M$2+$A365,Sheet2!BY:NL,$B365,0)&lt;&gt;""),HLOOKUP(M$2+$A365,Sheet2!BY:NL,$B365,0),"")</f>
        <v/>
      </c>
      <c r="N365" t="str">
        <f>IF(OR(HLOOKUP(N$2+$A365,Sheet2!BZ:NM,$B365,0),HLOOKUP(N$2+$A365,Sheet2!BZ:NM,$B365,0)&lt;&gt;""),HLOOKUP(N$2+$A365,Sheet2!BZ:NM,$B365,0),"")</f>
        <v/>
      </c>
      <c r="O365" t="str">
        <f>IF(OR(HLOOKUP(O$2+$A365,Sheet2!CA:NN,$B365,0),HLOOKUP(O$2+$A365,Sheet2!CA:NN,$B365,0)&lt;&gt;""),HLOOKUP(O$2+$A365,Sheet2!CA:NN,$B365,0),"")</f>
        <v/>
      </c>
      <c r="P365" t="str">
        <f>IF(OR(HLOOKUP(P$2+$A365,Sheet2!CB:NO,$B365,0),HLOOKUP(P$2+$A365,Sheet2!CB:NO,$B365,0)&lt;&gt;""),HLOOKUP(P$2+$A365,Sheet2!CB:NO,$B365,0),"")</f>
        <v/>
      </c>
      <c r="Q365" t="str">
        <f>IF(OR(HLOOKUP(Q$2+$A365,Sheet2!CC:NO,$B365,0),HLOOKUP(Q$2+$A365,Sheet2!CC:NO,$B365,0)&lt;&gt;""),HLOOKUP(Q$2+$A365,Sheet2!CC:NO,$B365,0),"")</f>
        <v/>
      </c>
    </row>
    <row r="366" spans="1:17" x14ac:dyDescent="0.25">
      <c r="A366" s="64">
        <f t="shared" si="43"/>
        <v>12</v>
      </c>
      <c r="B366" s="64">
        <f t="shared" si="44"/>
        <v>41</v>
      </c>
      <c r="C366" s="64">
        <f t="shared" si="45"/>
        <v>3</v>
      </c>
      <c r="D366" s="64">
        <f t="shared" si="46"/>
        <v>37</v>
      </c>
      <c r="E366" s="64">
        <f t="shared" si="47"/>
        <v>181</v>
      </c>
      <c r="F366" s="64">
        <f t="shared" si="40"/>
        <v>1</v>
      </c>
      <c r="G366" s="64">
        <f t="shared" si="41"/>
        <v>2</v>
      </c>
      <c r="H366" s="64">
        <f t="shared" si="42"/>
        <v>2021</v>
      </c>
      <c r="I366" s="80" t="str">
        <f>IFERROR(VLOOKUP(D366,Sheet2!A:B,2,0),"")</f>
        <v>J19-1330</v>
      </c>
      <c r="J366" s="64" t="str">
        <f>IFERROR(IF(I366&lt;&gt;"",VLOOKUP(I366,Sheet2!B:C,2,0),""),"")</f>
        <v>SITEนต.สิงห์บุรี</v>
      </c>
      <c r="K366" s="64" t="str">
        <f>IFERROR( IF(I366&lt;&gt;"", HLOOKUP(L$2+$A366,Sheet2!BX:NK,2,0),""),"")</f>
        <v>1-15 Feb 21</v>
      </c>
      <c r="L366" t="str">
        <f>IF(OR(HLOOKUP(L$2+$A366,Sheet2!BX:NK,$B366,0),HLOOKUP(L$2+$A366,Sheet2!BX:NK,$B366,0)&lt;&gt;""),HLOOKUP(L$2+$A366,Sheet2!BX:NK,$B366,0),"")</f>
        <v/>
      </c>
      <c r="M366" t="str">
        <f>IF(OR(HLOOKUP(M$2+$A366,Sheet2!BY:NL,$B366,0),HLOOKUP(M$2+$A366,Sheet2!BY:NL,$B366,0)&lt;&gt;""),HLOOKUP(M$2+$A366,Sheet2!BY:NL,$B366,0),"")</f>
        <v/>
      </c>
      <c r="N366" t="str">
        <f>IF(OR(HLOOKUP(N$2+$A366,Sheet2!BZ:NM,$B366,0),HLOOKUP(N$2+$A366,Sheet2!BZ:NM,$B366,0)&lt;&gt;""),HLOOKUP(N$2+$A366,Sheet2!BZ:NM,$B366,0),"")</f>
        <v/>
      </c>
      <c r="O366" t="str">
        <f>IF(OR(HLOOKUP(O$2+$A366,Sheet2!CA:NN,$B366,0),HLOOKUP(O$2+$A366,Sheet2!CA:NN,$B366,0)&lt;&gt;""),HLOOKUP(O$2+$A366,Sheet2!CA:NN,$B366,0),"")</f>
        <v/>
      </c>
      <c r="P366" t="str">
        <f>IF(OR(HLOOKUP(P$2+$A366,Sheet2!CB:NO,$B366,0),HLOOKUP(P$2+$A366,Sheet2!CB:NO,$B366,0)&lt;&gt;""),HLOOKUP(P$2+$A366,Sheet2!CB:NO,$B366,0),"")</f>
        <v/>
      </c>
      <c r="Q366" t="str">
        <f>IF(OR(HLOOKUP(Q$2+$A366,Sheet2!CC:NO,$B366,0),HLOOKUP(Q$2+$A366,Sheet2!CC:NO,$B366,0)&lt;&gt;""),HLOOKUP(Q$2+$A366,Sheet2!CC:NO,$B366,0),"")</f>
        <v/>
      </c>
    </row>
    <row r="367" spans="1:17" x14ac:dyDescent="0.25">
      <c r="A367" s="64">
        <f t="shared" si="43"/>
        <v>18</v>
      </c>
      <c r="B367" s="64">
        <f t="shared" si="44"/>
        <v>41</v>
      </c>
      <c r="C367" s="64">
        <f t="shared" si="45"/>
        <v>4</v>
      </c>
      <c r="D367" s="64">
        <f t="shared" si="46"/>
        <v>37</v>
      </c>
      <c r="E367" s="64">
        <f t="shared" si="47"/>
        <v>181</v>
      </c>
      <c r="F367" s="64">
        <f t="shared" si="40"/>
        <v>2</v>
      </c>
      <c r="G367" s="64">
        <f t="shared" si="41"/>
        <v>2</v>
      </c>
      <c r="H367" s="64">
        <f t="shared" si="42"/>
        <v>2021</v>
      </c>
      <c r="I367" s="80" t="str">
        <f>IFERROR(VLOOKUP(D367,Sheet2!A:B,2,0),"")</f>
        <v>J19-1330</v>
      </c>
      <c r="J367" s="64" t="str">
        <f>IFERROR(IF(I367&lt;&gt;"",VLOOKUP(I367,Sheet2!B:C,2,0),""),"")</f>
        <v>SITEนต.สิงห์บุรี</v>
      </c>
      <c r="K367" s="64" t="str">
        <f>IFERROR( IF(I367&lt;&gt;"", HLOOKUP(L$2+$A367,Sheet2!BX:NK,2,0),""),"")</f>
        <v>16-28 Feb 21</v>
      </c>
      <c r="L367" t="str">
        <f>IF(OR(HLOOKUP(L$2+$A367,Sheet2!BX:NK,$B367,0),HLOOKUP(L$2+$A367,Sheet2!BX:NK,$B367,0)&lt;&gt;""),HLOOKUP(L$2+$A367,Sheet2!BX:NK,$B367,0),"")</f>
        <v/>
      </c>
      <c r="M367" t="str">
        <f>IF(OR(HLOOKUP(M$2+$A367,Sheet2!BY:NL,$B367,0),HLOOKUP(M$2+$A367,Sheet2!BY:NL,$B367,0)&lt;&gt;""),HLOOKUP(M$2+$A367,Sheet2!BY:NL,$B367,0),"")</f>
        <v/>
      </c>
      <c r="N367" t="str">
        <f>IF(OR(HLOOKUP(N$2+$A367,Sheet2!BZ:NM,$B367,0),HLOOKUP(N$2+$A367,Sheet2!BZ:NM,$B367,0)&lt;&gt;""),HLOOKUP(N$2+$A367,Sheet2!BZ:NM,$B367,0),"")</f>
        <v/>
      </c>
      <c r="O367" t="str">
        <f>IF(OR(HLOOKUP(O$2+$A367,Sheet2!CA:NN,$B367,0),HLOOKUP(O$2+$A367,Sheet2!CA:NN,$B367,0)&lt;&gt;""),HLOOKUP(O$2+$A367,Sheet2!CA:NN,$B367,0),"")</f>
        <v/>
      </c>
      <c r="P367" t="str">
        <f>IF(OR(HLOOKUP(P$2+$A367,Sheet2!CB:NO,$B367,0),HLOOKUP(P$2+$A367,Sheet2!CB:NO,$B367,0)&lt;&gt;""),HLOOKUP(P$2+$A367,Sheet2!CB:NO,$B367,0),"")</f>
        <v/>
      </c>
      <c r="Q367" t="str">
        <f>IF(OR(HLOOKUP(Q$2+$A367,Sheet2!CC:NO,$B367,0),HLOOKUP(Q$2+$A367,Sheet2!CC:NO,$B367,0)&lt;&gt;""),HLOOKUP(Q$2+$A367,Sheet2!CC:NO,$B367,0),"")</f>
        <v/>
      </c>
    </row>
    <row r="368" spans="1:17" x14ac:dyDescent="0.25">
      <c r="A368" s="64">
        <f t="shared" si="43"/>
        <v>24</v>
      </c>
      <c r="B368" s="64">
        <f t="shared" si="44"/>
        <v>41</v>
      </c>
      <c r="C368" s="64">
        <f t="shared" si="45"/>
        <v>5</v>
      </c>
      <c r="D368" s="64">
        <f t="shared" si="46"/>
        <v>37</v>
      </c>
      <c r="E368" s="64">
        <f t="shared" si="47"/>
        <v>181</v>
      </c>
      <c r="F368" s="64">
        <f t="shared" si="40"/>
        <v>1</v>
      </c>
      <c r="G368" s="64">
        <f t="shared" si="41"/>
        <v>3</v>
      </c>
      <c r="H368" s="64">
        <f t="shared" si="42"/>
        <v>2021</v>
      </c>
      <c r="I368" s="80" t="str">
        <f>IFERROR(VLOOKUP(D368,Sheet2!A:B,2,0),"")</f>
        <v>J19-1330</v>
      </c>
      <c r="J368" s="64" t="str">
        <f>IFERROR(IF(I368&lt;&gt;"",VLOOKUP(I368,Sheet2!B:C,2,0),""),"")</f>
        <v>SITEนต.สิงห์บุรี</v>
      </c>
      <c r="K368" s="64" t="str">
        <f>IFERROR( IF(I368&lt;&gt;"", HLOOKUP(L$2+$A368,Sheet2!BX:NK,2,0),""),"")</f>
        <v>1-15 Mar 2021</v>
      </c>
      <c r="L368" t="str">
        <f>IF(OR(HLOOKUP(L$2+$A368,Sheet2!BX:NK,$B368,0),HLOOKUP(L$2+$A368,Sheet2!BX:NK,$B368,0)&lt;&gt;""),HLOOKUP(L$2+$A368,Sheet2!BX:NK,$B368,0),"")</f>
        <v/>
      </c>
      <c r="M368" t="str">
        <f>IF(OR(HLOOKUP(M$2+$A368,Sheet2!BY:NL,$B368,0),HLOOKUP(M$2+$A368,Sheet2!BY:NL,$B368,0)&lt;&gt;""),HLOOKUP(M$2+$A368,Sheet2!BY:NL,$B368,0),"")</f>
        <v/>
      </c>
      <c r="N368" t="str">
        <f>IF(OR(HLOOKUP(N$2+$A368,Sheet2!BZ:NM,$B368,0),HLOOKUP(N$2+$A368,Sheet2!BZ:NM,$B368,0)&lt;&gt;""),HLOOKUP(N$2+$A368,Sheet2!BZ:NM,$B368,0),"")</f>
        <v/>
      </c>
      <c r="O368" t="str">
        <f>IF(OR(HLOOKUP(O$2+$A368,Sheet2!CA:NN,$B368,0),HLOOKUP(O$2+$A368,Sheet2!CA:NN,$B368,0)&lt;&gt;""),HLOOKUP(O$2+$A368,Sheet2!CA:NN,$B368,0),"")</f>
        <v/>
      </c>
      <c r="P368" t="str">
        <f>IF(OR(HLOOKUP(P$2+$A368,Sheet2!CB:NO,$B368,0),HLOOKUP(P$2+$A368,Sheet2!CB:NO,$B368,0)&lt;&gt;""),HLOOKUP(P$2+$A368,Sheet2!CB:NO,$B368,0),"")</f>
        <v/>
      </c>
      <c r="Q368" t="str">
        <f>IF(OR(HLOOKUP(Q$2+$A368,Sheet2!CC:NO,$B368,0),HLOOKUP(Q$2+$A368,Sheet2!CC:NO,$B368,0)&lt;&gt;""),HLOOKUP(Q$2+$A368,Sheet2!CC:NO,$B368,0),"")</f>
        <v/>
      </c>
    </row>
    <row r="369" spans="1:17" x14ac:dyDescent="0.25">
      <c r="A369" s="64">
        <f t="shared" si="43"/>
        <v>30</v>
      </c>
      <c r="B369" s="64">
        <f t="shared" si="44"/>
        <v>41</v>
      </c>
      <c r="C369" s="64">
        <f t="shared" si="45"/>
        <v>6</v>
      </c>
      <c r="D369" s="64">
        <f t="shared" si="46"/>
        <v>37</v>
      </c>
      <c r="E369" s="64">
        <f t="shared" si="47"/>
        <v>181</v>
      </c>
      <c r="F369" s="64">
        <f t="shared" si="40"/>
        <v>2</v>
      </c>
      <c r="G369" s="64">
        <f t="shared" si="41"/>
        <v>3</v>
      </c>
      <c r="H369" s="64">
        <f t="shared" si="42"/>
        <v>2021</v>
      </c>
      <c r="I369" s="80" t="str">
        <f>IFERROR(VLOOKUP(D369,Sheet2!A:B,2,0),"")</f>
        <v>J19-1330</v>
      </c>
      <c r="J369" s="64" t="str">
        <f>IFERROR(IF(I369&lt;&gt;"",VLOOKUP(I369,Sheet2!B:C,2,0),""),"")</f>
        <v>SITEนต.สิงห์บุรี</v>
      </c>
      <c r="K369" s="64" t="str">
        <f>IFERROR( IF(I369&lt;&gt;"", HLOOKUP(L$2+$A369,Sheet2!BX:NK,2,0),""),"")</f>
        <v>16-31 Mar 21</v>
      </c>
      <c r="L369" t="str">
        <f>IF(OR(HLOOKUP(L$2+$A369,Sheet2!BX:NK,$B369,0),HLOOKUP(L$2+$A369,Sheet2!BX:NK,$B369,0)&lt;&gt;""),HLOOKUP(L$2+$A369,Sheet2!BX:NK,$B369,0),"")</f>
        <v/>
      </c>
      <c r="M369" t="str">
        <f>IF(OR(HLOOKUP(M$2+$A369,Sheet2!BY:NL,$B369,0),HLOOKUP(M$2+$A369,Sheet2!BY:NL,$B369,0)&lt;&gt;""),HLOOKUP(M$2+$A369,Sheet2!BY:NL,$B369,0),"")</f>
        <v/>
      </c>
      <c r="N369" t="str">
        <f>IF(OR(HLOOKUP(N$2+$A369,Sheet2!BZ:NM,$B369,0),HLOOKUP(N$2+$A369,Sheet2!BZ:NM,$B369,0)&lt;&gt;""),HLOOKUP(N$2+$A369,Sheet2!BZ:NM,$B369,0),"")</f>
        <v/>
      </c>
      <c r="O369" t="str">
        <f>IF(OR(HLOOKUP(O$2+$A369,Sheet2!CA:NN,$B369,0),HLOOKUP(O$2+$A369,Sheet2!CA:NN,$B369,0)&lt;&gt;""),HLOOKUP(O$2+$A369,Sheet2!CA:NN,$B369,0),"")</f>
        <v/>
      </c>
      <c r="P369" t="str">
        <f>IF(OR(HLOOKUP(P$2+$A369,Sheet2!CB:NO,$B369,0),HLOOKUP(P$2+$A369,Sheet2!CB:NO,$B369,0)&lt;&gt;""),HLOOKUP(P$2+$A369,Sheet2!CB:NO,$B369,0),"")</f>
        <v/>
      </c>
      <c r="Q369" t="str">
        <f>IF(OR(HLOOKUP(Q$2+$A369,Sheet2!CC:NO,$B369,0),HLOOKUP(Q$2+$A369,Sheet2!CC:NO,$B369,0)&lt;&gt;""),HLOOKUP(Q$2+$A369,Sheet2!CC:NO,$B369,0),"")</f>
        <v/>
      </c>
    </row>
    <row r="370" spans="1:17" x14ac:dyDescent="0.25">
      <c r="A370" s="64">
        <f t="shared" si="43"/>
        <v>36</v>
      </c>
      <c r="B370" s="64">
        <f t="shared" si="44"/>
        <v>41</v>
      </c>
      <c r="C370" s="64">
        <f t="shared" si="45"/>
        <v>7</v>
      </c>
      <c r="D370" s="64">
        <f t="shared" si="46"/>
        <v>37</v>
      </c>
      <c r="E370" s="64">
        <f t="shared" si="47"/>
        <v>181</v>
      </c>
      <c r="F370" s="64">
        <f t="shared" si="40"/>
        <v>1</v>
      </c>
      <c r="G370" s="64">
        <f t="shared" si="41"/>
        <v>4</v>
      </c>
      <c r="H370" s="64">
        <f t="shared" si="42"/>
        <v>2021</v>
      </c>
      <c r="I370" s="80" t="str">
        <f>IFERROR(VLOOKUP(D370,Sheet2!A:B,2,0),"")</f>
        <v>J19-1330</v>
      </c>
      <c r="J370" s="64" t="str">
        <f>IFERROR(IF(I370&lt;&gt;"",VLOOKUP(I370,Sheet2!B:C,2,0),""),"")</f>
        <v>SITEนต.สิงห์บุรี</v>
      </c>
      <c r="K370" s="64" t="str">
        <f>IFERROR( IF(I370&lt;&gt;"", HLOOKUP(L$2+$A370,Sheet2!BX:NK,2,0),""),"")</f>
        <v>1-15 April 21</v>
      </c>
      <c r="L370" t="str">
        <f>IF(OR(HLOOKUP(L$2+$A370,Sheet2!BX:NK,$B370,0),HLOOKUP(L$2+$A370,Sheet2!BX:NK,$B370,0)&lt;&gt;""),HLOOKUP(L$2+$A370,Sheet2!BX:NK,$B370,0),"")</f>
        <v/>
      </c>
      <c r="M370" t="str">
        <f>IF(OR(HLOOKUP(M$2+$A370,Sheet2!BY:NL,$B370,0),HLOOKUP(M$2+$A370,Sheet2!BY:NL,$B370,0)&lt;&gt;""),HLOOKUP(M$2+$A370,Sheet2!BY:NL,$B370,0),"")</f>
        <v/>
      </c>
      <c r="N370" t="str">
        <f>IF(OR(HLOOKUP(N$2+$A370,Sheet2!BZ:NM,$B370,0),HLOOKUP(N$2+$A370,Sheet2!BZ:NM,$B370,0)&lt;&gt;""),HLOOKUP(N$2+$A370,Sheet2!BZ:NM,$B370,0),"")</f>
        <v/>
      </c>
      <c r="O370" t="str">
        <f>IF(OR(HLOOKUP(O$2+$A370,Sheet2!CA:NN,$B370,0),HLOOKUP(O$2+$A370,Sheet2!CA:NN,$B370,0)&lt;&gt;""),HLOOKUP(O$2+$A370,Sheet2!CA:NN,$B370,0),"")</f>
        <v/>
      </c>
      <c r="P370" t="str">
        <f>IF(OR(HLOOKUP(P$2+$A370,Sheet2!CB:NO,$B370,0),HLOOKUP(P$2+$A370,Sheet2!CB:NO,$B370,0)&lt;&gt;""),HLOOKUP(P$2+$A370,Sheet2!CB:NO,$B370,0),"")</f>
        <v/>
      </c>
      <c r="Q370" t="str">
        <f>IF(OR(HLOOKUP(Q$2+$A370,Sheet2!CC:NO,$B370,0),HLOOKUP(Q$2+$A370,Sheet2!CC:NO,$B370,0)&lt;&gt;""),HLOOKUP(Q$2+$A370,Sheet2!CC:NO,$B370,0),"")</f>
        <v/>
      </c>
    </row>
    <row r="371" spans="1:17" x14ac:dyDescent="0.25">
      <c r="A371" s="64">
        <f t="shared" si="43"/>
        <v>42</v>
      </c>
      <c r="B371" s="64">
        <f t="shared" si="44"/>
        <v>41</v>
      </c>
      <c r="C371" s="64">
        <f t="shared" si="45"/>
        <v>8</v>
      </c>
      <c r="D371" s="64">
        <f t="shared" si="46"/>
        <v>37</v>
      </c>
      <c r="E371" s="64">
        <f t="shared" si="47"/>
        <v>181</v>
      </c>
      <c r="F371" s="64">
        <f t="shared" si="40"/>
        <v>2</v>
      </c>
      <c r="G371" s="64">
        <f t="shared" si="41"/>
        <v>4</v>
      </c>
      <c r="H371" s="64">
        <f t="shared" si="42"/>
        <v>2021</v>
      </c>
      <c r="I371" s="80" t="str">
        <f>IFERROR(VLOOKUP(D371,Sheet2!A:B,2,0),"")</f>
        <v>J19-1330</v>
      </c>
      <c r="J371" s="64" t="str">
        <f>IFERROR(IF(I371&lt;&gt;"",VLOOKUP(I371,Sheet2!B:C,2,0),""),"")</f>
        <v>SITEนต.สิงห์บุรี</v>
      </c>
      <c r="K371" s="64" t="str">
        <f>IFERROR( IF(I371&lt;&gt;"", HLOOKUP(L$2+$A371,Sheet2!BX:NK,2,0),""),"")</f>
        <v>16-30 April 21</v>
      </c>
      <c r="L371" t="str">
        <f>IF(OR(HLOOKUP(L$2+$A371,Sheet2!BX:NK,$B371,0),HLOOKUP(L$2+$A371,Sheet2!BX:NK,$B371,0)&lt;&gt;""),HLOOKUP(L$2+$A371,Sheet2!BX:NK,$B371,0),"")</f>
        <v/>
      </c>
      <c r="M371" t="str">
        <f>IF(OR(HLOOKUP(M$2+$A371,Sheet2!BY:NL,$B371,0),HLOOKUP(M$2+$A371,Sheet2!BY:NL,$B371,0)&lt;&gt;""),HLOOKUP(M$2+$A371,Sheet2!BY:NL,$B371,0),"")</f>
        <v/>
      </c>
      <c r="N371" t="str">
        <f>IF(OR(HLOOKUP(N$2+$A371,Sheet2!BZ:NM,$B371,0),HLOOKUP(N$2+$A371,Sheet2!BZ:NM,$B371,0)&lt;&gt;""),HLOOKUP(N$2+$A371,Sheet2!BZ:NM,$B371,0),"")</f>
        <v/>
      </c>
      <c r="O371" t="str">
        <f>IF(OR(HLOOKUP(O$2+$A371,Sheet2!CA:NN,$B371,0),HLOOKUP(O$2+$A371,Sheet2!CA:NN,$B371,0)&lt;&gt;""),HLOOKUP(O$2+$A371,Sheet2!CA:NN,$B371,0),"")</f>
        <v/>
      </c>
      <c r="P371" t="str">
        <f>IF(OR(HLOOKUP(P$2+$A371,Sheet2!CB:NO,$B371,0),HLOOKUP(P$2+$A371,Sheet2!CB:NO,$B371,0)&lt;&gt;""),HLOOKUP(P$2+$A371,Sheet2!CB:NO,$B371,0),"")</f>
        <v/>
      </c>
      <c r="Q371" t="str">
        <f>IF(OR(HLOOKUP(Q$2+$A371,Sheet2!CC:NO,$B371,0),HLOOKUP(Q$2+$A371,Sheet2!CC:NO,$B371,0)&lt;&gt;""),HLOOKUP(Q$2+$A371,Sheet2!CC:NO,$B371,0),"")</f>
        <v/>
      </c>
    </row>
    <row r="372" spans="1:17" x14ac:dyDescent="0.25">
      <c r="A372" s="64">
        <f t="shared" si="43"/>
        <v>48</v>
      </c>
      <c r="B372" s="64">
        <f t="shared" si="44"/>
        <v>41</v>
      </c>
      <c r="C372" s="64">
        <f t="shared" si="45"/>
        <v>9</v>
      </c>
      <c r="D372" s="64">
        <f t="shared" si="46"/>
        <v>37</v>
      </c>
      <c r="E372" s="64">
        <f t="shared" si="47"/>
        <v>181</v>
      </c>
      <c r="F372" s="64">
        <f t="shared" si="40"/>
        <v>1</v>
      </c>
      <c r="G372" s="64">
        <f t="shared" si="41"/>
        <v>5</v>
      </c>
      <c r="H372" s="64">
        <f t="shared" si="42"/>
        <v>2021</v>
      </c>
      <c r="I372" s="80" t="str">
        <f>IFERROR(VLOOKUP(D372,Sheet2!A:B,2,0),"")</f>
        <v>J19-1330</v>
      </c>
      <c r="J372" s="64" t="str">
        <f>IFERROR(IF(I372&lt;&gt;"",VLOOKUP(I372,Sheet2!B:C,2,0),""),"")</f>
        <v>SITEนต.สิงห์บุรี</v>
      </c>
      <c r="K372" s="64" t="str">
        <f>IFERROR( IF(I372&lt;&gt;"", HLOOKUP(L$2+$A372,Sheet2!BX:NK,2,0),""),"")</f>
        <v>1-15 May 21</v>
      </c>
      <c r="L372" t="str">
        <f>IF(OR(HLOOKUP(L$2+$A372,Sheet2!BX:NK,$B372,0),HLOOKUP(L$2+$A372,Sheet2!BX:NK,$B372,0)&lt;&gt;""),HLOOKUP(L$2+$A372,Sheet2!BX:NK,$B372,0),"")</f>
        <v/>
      </c>
      <c r="M372" t="str">
        <f>IF(OR(HLOOKUP(M$2+$A372,Sheet2!BY:NL,$B372,0),HLOOKUP(M$2+$A372,Sheet2!BY:NL,$B372,0)&lt;&gt;""),HLOOKUP(M$2+$A372,Sheet2!BY:NL,$B372,0),"")</f>
        <v/>
      </c>
      <c r="N372" t="str">
        <f>IF(OR(HLOOKUP(N$2+$A372,Sheet2!BZ:NM,$B372,0),HLOOKUP(N$2+$A372,Sheet2!BZ:NM,$B372,0)&lt;&gt;""),HLOOKUP(N$2+$A372,Sheet2!BZ:NM,$B372,0),"")</f>
        <v/>
      </c>
      <c r="O372" t="str">
        <f>IF(OR(HLOOKUP(O$2+$A372,Sheet2!CA:NN,$B372,0),HLOOKUP(O$2+$A372,Sheet2!CA:NN,$B372,0)&lt;&gt;""),HLOOKUP(O$2+$A372,Sheet2!CA:NN,$B372,0),"")</f>
        <v/>
      </c>
      <c r="P372" t="str">
        <f>IF(OR(HLOOKUP(P$2+$A372,Sheet2!CB:NO,$B372,0),HLOOKUP(P$2+$A372,Sheet2!CB:NO,$B372,0)&lt;&gt;""),HLOOKUP(P$2+$A372,Sheet2!CB:NO,$B372,0),"")</f>
        <v/>
      </c>
      <c r="Q372" t="str">
        <f>IF(OR(HLOOKUP(Q$2+$A372,Sheet2!CC:NO,$B372,0),HLOOKUP(Q$2+$A372,Sheet2!CC:NO,$B372,0)&lt;&gt;""),HLOOKUP(Q$2+$A372,Sheet2!CC:NO,$B372,0),"")</f>
        <v/>
      </c>
    </row>
    <row r="373" spans="1:17" x14ac:dyDescent="0.25">
      <c r="A373" s="64">
        <f t="shared" si="43"/>
        <v>54</v>
      </c>
      <c r="B373" s="64">
        <f t="shared" si="44"/>
        <v>41</v>
      </c>
      <c r="C373" s="64">
        <f t="shared" si="45"/>
        <v>10</v>
      </c>
      <c r="D373" s="64">
        <f t="shared" si="46"/>
        <v>37</v>
      </c>
      <c r="E373" s="64">
        <f t="shared" si="47"/>
        <v>181</v>
      </c>
      <c r="F373" s="64">
        <f t="shared" si="40"/>
        <v>2</v>
      </c>
      <c r="G373" s="64">
        <f t="shared" si="41"/>
        <v>5</v>
      </c>
      <c r="H373" s="64">
        <f t="shared" si="42"/>
        <v>2021</v>
      </c>
      <c r="I373" s="80" t="str">
        <f>IFERROR(VLOOKUP(D373,Sheet2!A:B,2,0),"")</f>
        <v>J19-1330</v>
      </c>
      <c r="J373" s="64" t="str">
        <f>IFERROR(IF(I373&lt;&gt;"",VLOOKUP(I373,Sheet2!B:C,2,0),""),"")</f>
        <v>SITEนต.สิงห์บุรี</v>
      </c>
      <c r="K373" s="64" t="str">
        <f>IFERROR( IF(I373&lt;&gt;"", HLOOKUP(L$2+$A373,Sheet2!BX:NK,2,0),""),"")</f>
        <v>16-31 May 21</v>
      </c>
      <c r="L373" t="str">
        <f>IF(OR(HLOOKUP(L$2+$A373,Sheet2!BX:NK,$B373,0),HLOOKUP(L$2+$A373,Sheet2!BX:NK,$B373,0)&lt;&gt;""),HLOOKUP(L$2+$A373,Sheet2!BX:NK,$B373,0),"")</f>
        <v/>
      </c>
      <c r="M373" t="str">
        <f>IF(OR(HLOOKUP(M$2+$A373,Sheet2!BY:NL,$B373,0),HLOOKUP(M$2+$A373,Sheet2!BY:NL,$B373,0)&lt;&gt;""),HLOOKUP(M$2+$A373,Sheet2!BY:NL,$B373,0),"")</f>
        <v/>
      </c>
      <c r="N373" t="str">
        <f>IF(OR(HLOOKUP(N$2+$A373,Sheet2!BZ:NM,$B373,0),HLOOKUP(N$2+$A373,Sheet2!BZ:NM,$B373,0)&lt;&gt;""),HLOOKUP(N$2+$A373,Sheet2!BZ:NM,$B373,0),"")</f>
        <v/>
      </c>
      <c r="O373" t="str">
        <f>IF(OR(HLOOKUP(O$2+$A373,Sheet2!CA:NN,$B373,0),HLOOKUP(O$2+$A373,Sheet2!CA:NN,$B373,0)&lt;&gt;""),HLOOKUP(O$2+$A373,Sheet2!CA:NN,$B373,0),"")</f>
        <v/>
      </c>
      <c r="P373" t="str">
        <f>IF(OR(HLOOKUP(P$2+$A373,Sheet2!CB:NO,$B373,0),HLOOKUP(P$2+$A373,Sheet2!CB:NO,$B373,0)&lt;&gt;""),HLOOKUP(P$2+$A373,Sheet2!CB:NO,$B373,0),"")</f>
        <v/>
      </c>
      <c r="Q373" t="str">
        <f>IF(OR(HLOOKUP(Q$2+$A373,Sheet2!CC:NO,$B373,0),HLOOKUP(Q$2+$A373,Sheet2!CC:NO,$B373,0)&lt;&gt;""),HLOOKUP(Q$2+$A373,Sheet2!CC:NO,$B373,0),"")</f>
        <v/>
      </c>
    </row>
    <row r="374" spans="1:17" x14ac:dyDescent="0.25">
      <c r="A374" s="64">
        <f t="shared" si="43"/>
        <v>0</v>
      </c>
      <c r="B374" s="64">
        <f t="shared" si="44"/>
        <v>42</v>
      </c>
      <c r="C374" s="64">
        <f t="shared" si="45"/>
        <v>1</v>
      </c>
      <c r="D374" s="64">
        <f t="shared" si="46"/>
        <v>38</v>
      </c>
      <c r="E374" s="64">
        <f t="shared" si="47"/>
        <v>186</v>
      </c>
      <c r="F374" s="64">
        <f t="shared" si="40"/>
        <v>1</v>
      </c>
      <c r="G374" s="64">
        <f t="shared" si="41"/>
        <v>1</v>
      </c>
      <c r="H374" s="64">
        <f t="shared" si="42"/>
        <v>2021</v>
      </c>
      <c r="I374" s="80" t="str">
        <f>IFERROR(VLOOKUP(D374,Sheet2!A:B,2,0),"")</f>
        <v>J20-0004</v>
      </c>
      <c r="J374" s="64" t="str">
        <f>IFERROR(IF(I374&lt;&gt;"",VLOOKUP(I374,Sheet2!B:C,2,0),""),"")</f>
        <v>SITE Office</v>
      </c>
      <c r="K374" s="64" t="str">
        <f>IFERROR( IF(I374&lt;&gt;"", HLOOKUP(L$2+$A374,Sheet2!BX:NK,2,0),""),"")</f>
        <v>1-15 Jan 21</v>
      </c>
      <c r="L374" t="str">
        <f>IF(OR(HLOOKUP(L$2+$A374,Sheet2!BX:NK,$B374,0),HLOOKUP(L$2+$A374,Sheet2!BX:NK,$B374,0)&lt;&gt;""),HLOOKUP(L$2+$A374,Sheet2!BX:NK,$B374,0),"")</f>
        <v/>
      </c>
      <c r="M374" t="str">
        <f>IF(OR(HLOOKUP(M$2+$A374,Sheet2!BY:NL,$B374,0),HLOOKUP(M$2+$A374,Sheet2!BY:NL,$B374,0)&lt;&gt;""),HLOOKUP(M$2+$A374,Sheet2!BY:NL,$B374,0),"")</f>
        <v/>
      </c>
      <c r="N374" t="str">
        <f>IF(OR(HLOOKUP(N$2+$A374,Sheet2!BZ:NM,$B374,0),HLOOKUP(N$2+$A374,Sheet2!BZ:NM,$B374,0)&lt;&gt;""),HLOOKUP(N$2+$A374,Sheet2!BZ:NM,$B374,0),"")</f>
        <v/>
      </c>
      <c r="O374" t="str">
        <f>IF(OR(HLOOKUP(O$2+$A374,Sheet2!CA:NN,$B374,0),HLOOKUP(O$2+$A374,Sheet2!CA:NN,$B374,0)&lt;&gt;""),HLOOKUP(O$2+$A374,Sheet2!CA:NN,$B374,0),"")</f>
        <v/>
      </c>
      <c r="P374" t="str">
        <f>IF(OR(HLOOKUP(P$2+$A374,Sheet2!CB:NO,$B374,0),HLOOKUP(P$2+$A374,Sheet2!CB:NO,$B374,0)&lt;&gt;""),HLOOKUP(P$2+$A374,Sheet2!CB:NO,$B374,0),"")</f>
        <v/>
      </c>
      <c r="Q374" t="str">
        <f>IF(OR(HLOOKUP(Q$2+$A374,Sheet2!CC:NO,$B374,0),HLOOKUP(Q$2+$A374,Sheet2!CC:NO,$B374,0)&lt;&gt;""),HLOOKUP(Q$2+$A374,Sheet2!CC:NO,$B374,0),"")</f>
        <v/>
      </c>
    </row>
    <row r="375" spans="1:17" x14ac:dyDescent="0.25">
      <c r="A375" s="64">
        <f t="shared" si="43"/>
        <v>6</v>
      </c>
      <c r="B375" s="64">
        <f t="shared" si="44"/>
        <v>42</v>
      </c>
      <c r="C375" s="64">
        <f t="shared" si="45"/>
        <v>2</v>
      </c>
      <c r="D375" s="64">
        <f t="shared" si="46"/>
        <v>38</v>
      </c>
      <c r="E375" s="64">
        <f t="shared" si="47"/>
        <v>186</v>
      </c>
      <c r="F375" s="64">
        <f t="shared" si="40"/>
        <v>2</v>
      </c>
      <c r="G375" s="64">
        <f t="shared" si="41"/>
        <v>1</v>
      </c>
      <c r="H375" s="64">
        <f t="shared" si="42"/>
        <v>2021</v>
      </c>
      <c r="I375" s="80" t="str">
        <f>IFERROR(VLOOKUP(D375,Sheet2!A:B,2,0),"")</f>
        <v>J20-0004</v>
      </c>
      <c r="J375" s="64" t="str">
        <f>IFERROR(IF(I375&lt;&gt;"",VLOOKUP(I375,Sheet2!B:C,2,0),""),"")</f>
        <v>SITE Office</v>
      </c>
      <c r="K375" s="64" t="str">
        <f>IFERROR( IF(I375&lt;&gt;"", HLOOKUP(L$2+$A375,Sheet2!BX:NK,2,0),""),"")</f>
        <v>16-31 Jan 21</v>
      </c>
      <c r="L375" t="str">
        <f>IF(OR(HLOOKUP(L$2+$A375,Sheet2!BX:NK,$B375,0),HLOOKUP(L$2+$A375,Sheet2!BX:NK,$B375,0)&lt;&gt;""),HLOOKUP(L$2+$A375,Sheet2!BX:NK,$B375,0),"")</f>
        <v/>
      </c>
      <c r="M375" t="str">
        <f>IF(OR(HLOOKUP(M$2+$A375,Sheet2!BY:NL,$B375,0),HLOOKUP(M$2+$A375,Sheet2!BY:NL,$B375,0)&lt;&gt;""),HLOOKUP(M$2+$A375,Sheet2!BY:NL,$B375,0),"")</f>
        <v/>
      </c>
      <c r="N375" t="str">
        <f>IF(OR(HLOOKUP(N$2+$A375,Sheet2!BZ:NM,$B375,0),HLOOKUP(N$2+$A375,Sheet2!BZ:NM,$B375,0)&lt;&gt;""),HLOOKUP(N$2+$A375,Sheet2!BZ:NM,$B375,0),"")</f>
        <v/>
      </c>
      <c r="O375" t="str">
        <f>IF(OR(HLOOKUP(O$2+$A375,Sheet2!CA:NN,$B375,0),HLOOKUP(O$2+$A375,Sheet2!CA:NN,$B375,0)&lt;&gt;""),HLOOKUP(O$2+$A375,Sheet2!CA:NN,$B375,0),"")</f>
        <v/>
      </c>
      <c r="P375" t="str">
        <f>IF(OR(HLOOKUP(P$2+$A375,Sheet2!CB:NO,$B375,0),HLOOKUP(P$2+$A375,Sheet2!CB:NO,$B375,0)&lt;&gt;""),HLOOKUP(P$2+$A375,Sheet2!CB:NO,$B375,0),"")</f>
        <v/>
      </c>
      <c r="Q375" t="str">
        <f>IF(OR(HLOOKUP(Q$2+$A375,Sheet2!CC:NO,$B375,0),HLOOKUP(Q$2+$A375,Sheet2!CC:NO,$B375,0)&lt;&gt;""),HLOOKUP(Q$2+$A375,Sheet2!CC:NO,$B375,0),"")</f>
        <v/>
      </c>
    </row>
    <row r="376" spans="1:17" x14ac:dyDescent="0.25">
      <c r="A376" s="64">
        <f t="shared" si="43"/>
        <v>12</v>
      </c>
      <c r="B376" s="64">
        <f t="shared" si="44"/>
        <v>42</v>
      </c>
      <c r="C376" s="64">
        <f t="shared" si="45"/>
        <v>3</v>
      </c>
      <c r="D376" s="64">
        <f t="shared" si="46"/>
        <v>38</v>
      </c>
      <c r="E376" s="64">
        <f t="shared" si="47"/>
        <v>186</v>
      </c>
      <c r="F376" s="64">
        <f t="shared" si="40"/>
        <v>1</v>
      </c>
      <c r="G376" s="64">
        <f t="shared" si="41"/>
        <v>2</v>
      </c>
      <c r="H376" s="64">
        <f t="shared" si="42"/>
        <v>2021</v>
      </c>
      <c r="I376" s="80" t="str">
        <f>IFERROR(VLOOKUP(D376,Sheet2!A:B,2,0),"")</f>
        <v>J20-0004</v>
      </c>
      <c r="J376" s="64" t="str">
        <f>IFERROR(IF(I376&lt;&gt;"",VLOOKUP(I376,Sheet2!B:C,2,0),""),"")</f>
        <v>SITE Office</v>
      </c>
      <c r="K376" s="64" t="str">
        <f>IFERROR( IF(I376&lt;&gt;"", HLOOKUP(L$2+$A376,Sheet2!BX:NK,2,0),""),"")</f>
        <v>1-15 Feb 21</v>
      </c>
      <c r="L376" t="str">
        <f>IF(OR(HLOOKUP(L$2+$A376,Sheet2!BX:NK,$B376,0),HLOOKUP(L$2+$A376,Sheet2!BX:NK,$B376,0)&lt;&gt;""),HLOOKUP(L$2+$A376,Sheet2!BX:NK,$B376,0),"")</f>
        <v/>
      </c>
      <c r="M376" t="str">
        <f>IF(OR(HLOOKUP(M$2+$A376,Sheet2!BY:NL,$B376,0),HLOOKUP(M$2+$A376,Sheet2!BY:NL,$B376,0)&lt;&gt;""),HLOOKUP(M$2+$A376,Sheet2!BY:NL,$B376,0),"")</f>
        <v/>
      </c>
      <c r="N376" t="str">
        <f>IF(OR(HLOOKUP(N$2+$A376,Sheet2!BZ:NM,$B376,0),HLOOKUP(N$2+$A376,Sheet2!BZ:NM,$B376,0)&lt;&gt;""),HLOOKUP(N$2+$A376,Sheet2!BZ:NM,$B376,0),"")</f>
        <v/>
      </c>
      <c r="O376" t="str">
        <f>IF(OR(HLOOKUP(O$2+$A376,Sheet2!CA:NN,$B376,0),HLOOKUP(O$2+$A376,Sheet2!CA:NN,$B376,0)&lt;&gt;""),HLOOKUP(O$2+$A376,Sheet2!CA:NN,$B376,0),"")</f>
        <v/>
      </c>
      <c r="P376" t="str">
        <f>IF(OR(HLOOKUP(P$2+$A376,Sheet2!CB:NO,$B376,0),HLOOKUP(P$2+$A376,Sheet2!CB:NO,$B376,0)&lt;&gt;""),HLOOKUP(P$2+$A376,Sheet2!CB:NO,$B376,0),"")</f>
        <v/>
      </c>
      <c r="Q376" t="str">
        <f>IF(OR(HLOOKUP(Q$2+$A376,Sheet2!CC:NO,$B376,0),HLOOKUP(Q$2+$A376,Sheet2!CC:NO,$B376,0)&lt;&gt;""),HLOOKUP(Q$2+$A376,Sheet2!CC:NO,$B376,0),"")</f>
        <v/>
      </c>
    </row>
    <row r="377" spans="1:17" x14ac:dyDescent="0.25">
      <c r="A377" s="64">
        <f t="shared" si="43"/>
        <v>18</v>
      </c>
      <c r="B377" s="64">
        <f t="shared" si="44"/>
        <v>42</v>
      </c>
      <c r="C377" s="64">
        <f t="shared" si="45"/>
        <v>4</v>
      </c>
      <c r="D377" s="64">
        <f t="shared" si="46"/>
        <v>38</v>
      </c>
      <c r="E377" s="64">
        <f t="shared" si="47"/>
        <v>186</v>
      </c>
      <c r="F377" s="64">
        <f t="shared" si="40"/>
        <v>2</v>
      </c>
      <c r="G377" s="64">
        <f t="shared" si="41"/>
        <v>2</v>
      </c>
      <c r="H377" s="64">
        <f t="shared" si="42"/>
        <v>2021</v>
      </c>
      <c r="I377" s="80" t="str">
        <f>IFERROR(VLOOKUP(D377,Sheet2!A:B,2,0),"")</f>
        <v>J20-0004</v>
      </c>
      <c r="J377" s="64" t="str">
        <f>IFERROR(IF(I377&lt;&gt;"",VLOOKUP(I377,Sheet2!B:C,2,0),""),"")</f>
        <v>SITE Office</v>
      </c>
      <c r="K377" s="64" t="str">
        <f>IFERROR( IF(I377&lt;&gt;"", HLOOKUP(L$2+$A377,Sheet2!BX:NK,2,0),""),"")</f>
        <v>16-28 Feb 21</v>
      </c>
      <c r="L377" t="str">
        <f>IF(OR(HLOOKUP(L$2+$A377,Sheet2!BX:NK,$B377,0),HLOOKUP(L$2+$A377,Sheet2!BX:NK,$B377,0)&lt;&gt;""),HLOOKUP(L$2+$A377,Sheet2!BX:NK,$B377,0),"")</f>
        <v/>
      </c>
      <c r="M377" t="str">
        <f>IF(OR(HLOOKUP(M$2+$A377,Sheet2!BY:NL,$B377,0),HLOOKUP(M$2+$A377,Sheet2!BY:NL,$B377,0)&lt;&gt;""),HLOOKUP(M$2+$A377,Sheet2!BY:NL,$B377,0),"")</f>
        <v/>
      </c>
      <c r="N377" t="str">
        <f>IF(OR(HLOOKUP(N$2+$A377,Sheet2!BZ:NM,$B377,0),HLOOKUP(N$2+$A377,Sheet2!BZ:NM,$B377,0)&lt;&gt;""),HLOOKUP(N$2+$A377,Sheet2!BZ:NM,$B377,0),"")</f>
        <v/>
      </c>
      <c r="O377" t="str">
        <f>IF(OR(HLOOKUP(O$2+$A377,Sheet2!CA:NN,$B377,0),HLOOKUP(O$2+$A377,Sheet2!CA:NN,$B377,0)&lt;&gt;""),HLOOKUP(O$2+$A377,Sheet2!CA:NN,$B377,0),"")</f>
        <v/>
      </c>
      <c r="P377" t="str">
        <f>IF(OR(HLOOKUP(P$2+$A377,Sheet2!CB:NO,$B377,0),HLOOKUP(P$2+$A377,Sheet2!CB:NO,$B377,0)&lt;&gt;""),HLOOKUP(P$2+$A377,Sheet2!CB:NO,$B377,0),"")</f>
        <v/>
      </c>
      <c r="Q377" t="str">
        <f>IF(OR(HLOOKUP(Q$2+$A377,Sheet2!CC:NO,$B377,0),HLOOKUP(Q$2+$A377,Sheet2!CC:NO,$B377,0)&lt;&gt;""),HLOOKUP(Q$2+$A377,Sheet2!CC:NO,$B377,0),"")</f>
        <v/>
      </c>
    </row>
    <row r="378" spans="1:17" x14ac:dyDescent="0.25">
      <c r="A378" s="64">
        <f t="shared" si="43"/>
        <v>24</v>
      </c>
      <c r="B378" s="64">
        <f t="shared" si="44"/>
        <v>42</v>
      </c>
      <c r="C378" s="64">
        <f t="shared" si="45"/>
        <v>5</v>
      </c>
      <c r="D378" s="64">
        <f t="shared" si="46"/>
        <v>38</v>
      </c>
      <c r="E378" s="64">
        <f t="shared" si="47"/>
        <v>186</v>
      </c>
      <c r="F378" s="64">
        <f t="shared" si="40"/>
        <v>1</v>
      </c>
      <c r="G378" s="64">
        <f t="shared" si="41"/>
        <v>3</v>
      </c>
      <c r="H378" s="64">
        <f t="shared" si="42"/>
        <v>2021</v>
      </c>
      <c r="I378" s="80" t="str">
        <f>IFERROR(VLOOKUP(D378,Sheet2!A:B,2,0),"")</f>
        <v>J20-0004</v>
      </c>
      <c r="J378" s="64" t="str">
        <f>IFERROR(IF(I378&lt;&gt;"",VLOOKUP(I378,Sheet2!B:C,2,0),""),"")</f>
        <v>SITE Office</v>
      </c>
      <c r="K378" s="64" t="str">
        <f>IFERROR( IF(I378&lt;&gt;"", HLOOKUP(L$2+$A378,Sheet2!BX:NK,2,0),""),"")</f>
        <v>1-15 Mar 2021</v>
      </c>
      <c r="L378" t="str">
        <f>IF(OR(HLOOKUP(L$2+$A378,Sheet2!BX:NK,$B378,0),HLOOKUP(L$2+$A378,Sheet2!BX:NK,$B378,0)&lt;&gt;""),HLOOKUP(L$2+$A378,Sheet2!BX:NK,$B378,0),"")</f>
        <v/>
      </c>
      <c r="M378" t="str">
        <f>IF(OR(HLOOKUP(M$2+$A378,Sheet2!BY:NL,$B378,0),HLOOKUP(M$2+$A378,Sheet2!BY:NL,$B378,0)&lt;&gt;""),HLOOKUP(M$2+$A378,Sheet2!BY:NL,$B378,0),"")</f>
        <v/>
      </c>
      <c r="N378" t="str">
        <f>IF(OR(HLOOKUP(N$2+$A378,Sheet2!BZ:NM,$B378,0),HLOOKUP(N$2+$A378,Sheet2!BZ:NM,$B378,0)&lt;&gt;""),HLOOKUP(N$2+$A378,Sheet2!BZ:NM,$B378,0),"")</f>
        <v/>
      </c>
      <c r="O378" t="str">
        <f>IF(OR(HLOOKUP(O$2+$A378,Sheet2!CA:NN,$B378,0),HLOOKUP(O$2+$A378,Sheet2!CA:NN,$B378,0)&lt;&gt;""),HLOOKUP(O$2+$A378,Sheet2!CA:NN,$B378,0),"")</f>
        <v/>
      </c>
      <c r="P378" t="str">
        <f>IF(OR(HLOOKUP(P$2+$A378,Sheet2!CB:NO,$B378,0),HLOOKUP(P$2+$A378,Sheet2!CB:NO,$B378,0)&lt;&gt;""),HLOOKUP(P$2+$A378,Sheet2!CB:NO,$B378,0),"")</f>
        <v/>
      </c>
      <c r="Q378" t="str">
        <f>IF(OR(HLOOKUP(Q$2+$A378,Sheet2!CC:NO,$B378,0),HLOOKUP(Q$2+$A378,Sheet2!CC:NO,$B378,0)&lt;&gt;""),HLOOKUP(Q$2+$A378,Sheet2!CC:NO,$B378,0),"")</f>
        <v/>
      </c>
    </row>
    <row r="379" spans="1:17" x14ac:dyDescent="0.25">
      <c r="A379" s="64">
        <f t="shared" si="43"/>
        <v>30</v>
      </c>
      <c r="B379" s="64">
        <f t="shared" si="44"/>
        <v>42</v>
      </c>
      <c r="C379" s="64">
        <f t="shared" si="45"/>
        <v>6</v>
      </c>
      <c r="D379" s="64">
        <f t="shared" si="46"/>
        <v>38</v>
      </c>
      <c r="E379" s="64">
        <f t="shared" si="47"/>
        <v>186</v>
      </c>
      <c r="F379" s="64">
        <f t="shared" si="40"/>
        <v>2</v>
      </c>
      <c r="G379" s="64">
        <f t="shared" si="41"/>
        <v>3</v>
      </c>
      <c r="H379" s="64">
        <f t="shared" si="42"/>
        <v>2021</v>
      </c>
      <c r="I379" s="80" t="str">
        <f>IFERROR(VLOOKUP(D379,Sheet2!A:B,2,0),"")</f>
        <v>J20-0004</v>
      </c>
      <c r="J379" s="64" t="str">
        <f>IFERROR(IF(I379&lt;&gt;"",VLOOKUP(I379,Sheet2!B:C,2,0),""),"")</f>
        <v>SITE Office</v>
      </c>
      <c r="K379" s="64" t="str">
        <f>IFERROR( IF(I379&lt;&gt;"", HLOOKUP(L$2+$A379,Sheet2!BX:NK,2,0),""),"")</f>
        <v>16-31 Mar 21</v>
      </c>
      <c r="L379" t="str">
        <f>IF(OR(HLOOKUP(L$2+$A379,Sheet2!BX:NK,$B379,0),HLOOKUP(L$2+$A379,Sheet2!BX:NK,$B379,0)&lt;&gt;""),HLOOKUP(L$2+$A379,Sheet2!BX:NK,$B379,0),"")</f>
        <v/>
      </c>
      <c r="M379" t="str">
        <f>IF(OR(HLOOKUP(M$2+$A379,Sheet2!BY:NL,$B379,0),HLOOKUP(M$2+$A379,Sheet2!BY:NL,$B379,0)&lt;&gt;""),HLOOKUP(M$2+$A379,Sheet2!BY:NL,$B379,0),"")</f>
        <v/>
      </c>
      <c r="N379" t="str">
        <f>IF(OR(HLOOKUP(N$2+$A379,Sheet2!BZ:NM,$B379,0),HLOOKUP(N$2+$A379,Sheet2!BZ:NM,$B379,0)&lt;&gt;""),HLOOKUP(N$2+$A379,Sheet2!BZ:NM,$B379,0),"")</f>
        <v/>
      </c>
      <c r="O379" t="str">
        <f>IF(OR(HLOOKUP(O$2+$A379,Sheet2!CA:NN,$B379,0),HLOOKUP(O$2+$A379,Sheet2!CA:NN,$B379,0)&lt;&gt;""),HLOOKUP(O$2+$A379,Sheet2!CA:NN,$B379,0),"")</f>
        <v/>
      </c>
      <c r="P379" t="str">
        <f>IF(OR(HLOOKUP(P$2+$A379,Sheet2!CB:NO,$B379,0),HLOOKUP(P$2+$A379,Sheet2!CB:NO,$B379,0)&lt;&gt;""),HLOOKUP(P$2+$A379,Sheet2!CB:NO,$B379,0),"")</f>
        <v/>
      </c>
      <c r="Q379" t="str">
        <f>IF(OR(HLOOKUP(Q$2+$A379,Sheet2!CC:NO,$B379,0),HLOOKUP(Q$2+$A379,Sheet2!CC:NO,$B379,0)&lt;&gt;""),HLOOKUP(Q$2+$A379,Sheet2!CC:NO,$B379,0),"")</f>
        <v/>
      </c>
    </row>
    <row r="380" spans="1:17" x14ac:dyDescent="0.25">
      <c r="A380" s="64">
        <f t="shared" si="43"/>
        <v>36</v>
      </c>
      <c r="B380" s="64">
        <f t="shared" si="44"/>
        <v>42</v>
      </c>
      <c r="C380" s="64">
        <f t="shared" si="45"/>
        <v>7</v>
      </c>
      <c r="D380" s="64">
        <f t="shared" si="46"/>
        <v>38</v>
      </c>
      <c r="E380" s="64">
        <f t="shared" si="47"/>
        <v>186</v>
      </c>
      <c r="F380" s="64">
        <f t="shared" si="40"/>
        <v>1</v>
      </c>
      <c r="G380" s="64">
        <f t="shared" si="41"/>
        <v>4</v>
      </c>
      <c r="H380" s="64">
        <f t="shared" si="42"/>
        <v>2021</v>
      </c>
      <c r="I380" s="80" t="str">
        <f>IFERROR(VLOOKUP(D380,Sheet2!A:B,2,0),"")</f>
        <v>J20-0004</v>
      </c>
      <c r="J380" s="64" t="str">
        <f>IFERROR(IF(I380&lt;&gt;"",VLOOKUP(I380,Sheet2!B:C,2,0),""),"")</f>
        <v>SITE Office</v>
      </c>
      <c r="K380" s="64" t="str">
        <f>IFERROR( IF(I380&lt;&gt;"", HLOOKUP(L$2+$A380,Sheet2!BX:NK,2,0),""),"")</f>
        <v>1-15 April 21</v>
      </c>
      <c r="L380" t="str">
        <f>IF(OR(HLOOKUP(L$2+$A380,Sheet2!BX:NK,$B380,0),HLOOKUP(L$2+$A380,Sheet2!BX:NK,$B380,0)&lt;&gt;""),HLOOKUP(L$2+$A380,Sheet2!BX:NK,$B380,0),"")</f>
        <v/>
      </c>
      <c r="M380" t="str">
        <f>IF(OR(HLOOKUP(M$2+$A380,Sheet2!BY:NL,$B380,0),HLOOKUP(M$2+$A380,Sheet2!BY:NL,$B380,0)&lt;&gt;""),HLOOKUP(M$2+$A380,Sheet2!BY:NL,$B380,0),"")</f>
        <v/>
      </c>
      <c r="N380" t="str">
        <f>IF(OR(HLOOKUP(N$2+$A380,Sheet2!BZ:NM,$B380,0),HLOOKUP(N$2+$A380,Sheet2!BZ:NM,$B380,0)&lt;&gt;""),HLOOKUP(N$2+$A380,Sheet2!BZ:NM,$B380,0),"")</f>
        <v/>
      </c>
      <c r="O380" t="str">
        <f>IF(OR(HLOOKUP(O$2+$A380,Sheet2!CA:NN,$B380,0),HLOOKUP(O$2+$A380,Sheet2!CA:NN,$B380,0)&lt;&gt;""),HLOOKUP(O$2+$A380,Sheet2!CA:NN,$B380,0),"")</f>
        <v/>
      </c>
      <c r="P380" t="str">
        <f>IF(OR(HLOOKUP(P$2+$A380,Sheet2!CB:NO,$B380,0),HLOOKUP(P$2+$A380,Sheet2!CB:NO,$B380,0)&lt;&gt;""),HLOOKUP(P$2+$A380,Sheet2!CB:NO,$B380,0),"")</f>
        <v/>
      </c>
      <c r="Q380" t="str">
        <f>IF(OR(HLOOKUP(Q$2+$A380,Sheet2!CC:NO,$B380,0),HLOOKUP(Q$2+$A380,Sheet2!CC:NO,$B380,0)&lt;&gt;""),HLOOKUP(Q$2+$A380,Sheet2!CC:NO,$B380,0),"")</f>
        <v/>
      </c>
    </row>
    <row r="381" spans="1:17" x14ac:dyDescent="0.25">
      <c r="A381" s="64">
        <f t="shared" si="43"/>
        <v>42</v>
      </c>
      <c r="B381" s="64">
        <f t="shared" si="44"/>
        <v>42</v>
      </c>
      <c r="C381" s="64">
        <f t="shared" si="45"/>
        <v>8</v>
      </c>
      <c r="D381" s="64">
        <f t="shared" si="46"/>
        <v>38</v>
      </c>
      <c r="E381" s="64">
        <f t="shared" si="47"/>
        <v>186</v>
      </c>
      <c r="F381" s="64">
        <f t="shared" si="40"/>
        <v>2</v>
      </c>
      <c r="G381" s="64">
        <f t="shared" si="41"/>
        <v>4</v>
      </c>
      <c r="H381" s="64">
        <f t="shared" si="42"/>
        <v>2021</v>
      </c>
      <c r="I381" s="80" t="str">
        <f>IFERROR(VLOOKUP(D381,Sheet2!A:B,2,0),"")</f>
        <v>J20-0004</v>
      </c>
      <c r="J381" s="64" t="str">
        <f>IFERROR(IF(I381&lt;&gt;"",VLOOKUP(I381,Sheet2!B:C,2,0),""),"")</f>
        <v>SITE Office</v>
      </c>
      <c r="K381" s="64" t="str">
        <f>IFERROR( IF(I381&lt;&gt;"", HLOOKUP(L$2+$A381,Sheet2!BX:NK,2,0),""),"")</f>
        <v>16-30 April 21</v>
      </c>
      <c r="L381" t="str">
        <f>IF(OR(HLOOKUP(L$2+$A381,Sheet2!BX:NK,$B381,0),HLOOKUP(L$2+$A381,Sheet2!BX:NK,$B381,0)&lt;&gt;""),HLOOKUP(L$2+$A381,Sheet2!BX:NK,$B381,0),"")</f>
        <v/>
      </c>
      <c r="M381" t="str">
        <f>IF(OR(HLOOKUP(M$2+$A381,Sheet2!BY:NL,$B381,0),HLOOKUP(M$2+$A381,Sheet2!BY:NL,$B381,0)&lt;&gt;""),HLOOKUP(M$2+$A381,Sheet2!BY:NL,$B381,0),"")</f>
        <v/>
      </c>
      <c r="N381" t="str">
        <f>IF(OR(HLOOKUP(N$2+$A381,Sheet2!BZ:NM,$B381,0),HLOOKUP(N$2+$A381,Sheet2!BZ:NM,$B381,0)&lt;&gt;""),HLOOKUP(N$2+$A381,Sheet2!BZ:NM,$B381,0),"")</f>
        <v/>
      </c>
      <c r="O381" t="str">
        <f>IF(OR(HLOOKUP(O$2+$A381,Sheet2!CA:NN,$B381,0),HLOOKUP(O$2+$A381,Sheet2!CA:NN,$B381,0)&lt;&gt;""),HLOOKUP(O$2+$A381,Sheet2!CA:NN,$B381,0),"")</f>
        <v/>
      </c>
      <c r="P381" t="str">
        <f>IF(OR(HLOOKUP(P$2+$A381,Sheet2!CB:NO,$B381,0),HLOOKUP(P$2+$A381,Sheet2!CB:NO,$B381,0)&lt;&gt;""),HLOOKUP(P$2+$A381,Sheet2!CB:NO,$B381,0),"")</f>
        <v/>
      </c>
      <c r="Q381" t="str">
        <f>IF(OR(HLOOKUP(Q$2+$A381,Sheet2!CC:NO,$B381,0),HLOOKUP(Q$2+$A381,Sheet2!CC:NO,$B381,0)&lt;&gt;""),HLOOKUP(Q$2+$A381,Sheet2!CC:NO,$B381,0),"")</f>
        <v/>
      </c>
    </row>
    <row r="382" spans="1:17" x14ac:dyDescent="0.25">
      <c r="A382" s="64">
        <f t="shared" si="43"/>
        <v>48</v>
      </c>
      <c r="B382" s="64">
        <f t="shared" si="44"/>
        <v>42</v>
      </c>
      <c r="C382" s="64">
        <f t="shared" si="45"/>
        <v>9</v>
      </c>
      <c r="D382" s="64">
        <f t="shared" si="46"/>
        <v>38</v>
      </c>
      <c r="E382" s="64">
        <f t="shared" si="47"/>
        <v>186</v>
      </c>
      <c r="F382" s="64">
        <f t="shared" si="40"/>
        <v>1</v>
      </c>
      <c r="G382" s="64">
        <f t="shared" si="41"/>
        <v>5</v>
      </c>
      <c r="H382" s="64">
        <f t="shared" si="42"/>
        <v>2021</v>
      </c>
      <c r="I382" s="80" t="str">
        <f>IFERROR(VLOOKUP(D382,Sheet2!A:B,2,0),"")</f>
        <v>J20-0004</v>
      </c>
      <c r="J382" s="64" t="str">
        <f>IFERROR(IF(I382&lt;&gt;"",VLOOKUP(I382,Sheet2!B:C,2,0),""),"")</f>
        <v>SITE Office</v>
      </c>
      <c r="K382" s="64" t="str">
        <f>IFERROR( IF(I382&lt;&gt;"", HLOOKUP(L$2+$A382,Sheet2!BX:NK,2,0),""),"")</f>
        <v>1-15 May 21</v>
      </c>
      <c r="L382" t="str">
        <f>IF(OR(HLOOKUP(L$2+$A382,Sheet2!BX:NK,$B382,0),HLOOKUP(L$2+$A382,Sheet2!BX:NK,$B382,0)&lt;&gt;""),HLOOKUP(L$2+$A382,Sheet2!BX:NK,$B382,0),"")</f>
        <v/>
      </c>
      <c r="M382" t="str">
        <f>IF(OR(HLOOKUP(M$2+$A382,Sheet2!BY:NL,$B382,0),HLOOKUP(M$2+$A382,Sheet2!BY:NL,$B382,0)&lt;&gt;""),HLOOKUP(M$2+$A382,Sheet2!BY:NL,$B382,0),"")</f>
        <v/>
      </c>
      <c r="N382" t="str">
        <f>IF(OR(HLOOKUP(N$2+$A382,Sheet2!BZ:NM,$B382,0),HLOOKUP(N$2+$A382,Sheet2!BZ:NM,$B382,0)&lt;&gt;""),HLOOKUP(N$2+$A382,Sheet2!BZ:NM,$B382,0),"")</f>
        <v/>
      </c>
      <c r="O382" t="str">
        <f>IF(OR(HLOOKUP(O$2+$A382,Sheet2!CA:NN,$B382,0),HLOOKUP(O$2+$A382,Sheet2!CA:NN,$B382,0)&lt;&gt;""),HLOOKUP(O$2+$A382,Sheet2!CA:NN,$B382,0),"")</f>
        <v/>
      </c>
      <c r="P382" t="str">
        <f>IF(OR(HLOOKUP(P$2+$A382,Sheet2!CB:NO,$B382,0),HLOOKUP(P$2+$A382,Sheet2!CB:NO,$B382,0)&lt;&gt;""),HLOOKUP(P$2+$A382,Sheet2!CB:NO,$B382,0),"")</f>
        <v/>
      </c>
      <c r="Q382" t="str">
        <f>IF(OR(HLOOKUP(Q$2+$A382,Sheet2!CC:NO,$B382,0),HLOOKUP(Q$2+$A382,Sheet2!CC:NO,$B382,0)&lt;&gt;""),HLOOKUP(Q$2+$A382,Sheet2!CC:NO,$B382,0),"")</f>
        <v/>
      </c>
    </row>
    <row r="383" spans="1:17" x14ac:dyDescent="0.25">
      <c r="A383" s="64">
        <f t="shared" si="43"/>
        <v>54</v>
      </c>
      <c r="B383" s="64">
        <f t="shared" si="44"/>
        <v>42</v>
      </c>
      <c r="C383" s="64">
        <f t="shared" si="45"/>
        <v>10</v>
      </c>
      <c r="D383" s="64">
        <f t="shared" si="46"/>
        <v>38</v>
      </c>
      <c r="E383" s="64">
        <f t="shared" si="47"/>
        <v>186</v>
      </c>
      <c r="F383" s="64">
        <f t="shared" si="40"/>
        <v>2</v>
      </c>
      <c r="G383" s="64">
        <f t="shared" si="41"/>
        <v>5</v>
      </c>
      <c r="H383" s="64">
        <f t="shared" si="42"/>
        <v>2021</v>
      </c>
      <c r="I383" s="80" t="str">
        <f>IFERROR(VLOOKUP(D383,Sheet2!A:B,2,0),"")</f>
        <v>J20-0004</v>
      </c>
      <c r="J383" s="64" t="str">
        <f>IFERROR(IF(I383&lt;&gt;"",VLOOKUP(I383,Sheet2!B:C,2,0),""),"")</f>
        <v>SITE Office</v>
      </c>
      <c r="K383" s="64" t="str">
        <f>IFERROR( IF(I383&lt;&gt;"", HLOOKUP(L$2+$A383,Sheet2!BX:NK,2,0),""),"")</f>
        <v>16-31 May 21</v>
      </c>
      <c r="L383" t="str">
        <f>IF(OR(HLOOKUP(L$2+$A383,Sheet2!BX:NK,$B383,0),HLOOKUP(L$2+$A383,Sheet2!BX:NK,$B383,0)&lt;&gt;""),HLOOKUP(L$2+$A383,Sheet2!BX:NK,$B383,0),"")</f>
        <v/>
      </c>
      <c r="M383" t="str">
        <f>IF(OR(HLOOKUP(M$2+$A383,Sheet2!BY:NL,$B383,0),HLOOKUP(M$2+$A383,Sheet2!BY:NL,$B383,0)&lt;&gt;""),HLOOKUP(M$2+$A383,Sheet2!BY:NL,$B383,0),"")</f>
        <v/>
      </c>
      <c r="N383" t="str">
        <f>IF(OR(HLOOKUP(N$2+$A383,Sheet2!BZ:NM,$B383,0),HLOOKUP(N$2+$A383,Sheet2!BZ:NM,$B383,0)&lt;&gt;""),HLOOKUP(N$2+$A383,Sheet2!BZ:NM,$B383,0),"")</f>
        <v/>
      </c>
      <c r="O383" t="str">
        <f>IF(OR(HLOOKUP(O$2+$A383,Sheet2!CA:NN,$B383,0),HLOOKUP(O$2+$A383,Sheet2!CA:NN,$B383,0)&lt;&gt;""),HLOOKUP(O$2+$A383,Sheet2!CA:NN,$B383,0),"")</f>
        <v/>
      </c>
      <c r="P383" t="str">
        <f>IF(OR(HLOOKUP(P$2+$A383,Sheet2!CB:NO,$B383,0),HLOOKUP(P$2+$A383,Sheet2!CB:NO,$B383,0)&lt;&gt;""),HLOOKUP(P$2+$A383,Sheet2!CB:NO,$B383,0),"")</f>
        <v/>
      </c>
      <c r="Q383" t="str">
        <f>IF(OR(HLOOKUP(Q$2+$A383,Sheet2!CC:NO,$B383,0),HLOOKUP(Q$2+$A383,Sheet2!CC:NO,$B383,0)&lt;&gt;""),HLOOKUP(Q$2+$A383,Sheet2!CC:NO,$B383,0),"")</f>
        <v/>
      </c>
    </row>
    <row r="384" spans="1:17" x14ac:dyDescent="0.25">
      <c r="A384" s="64">
        <f t="shared" si="43"/>
        <v>0</v>
      </c>
      <c r="B384" s="64">
        <f t="shared" si="44"/>
        <v>43</v>
      </c>
      <c r="C384" s="64">
        <f t="shared" si="45"/>
        <v>1</v>
      </c>
      <c r="D384" s="64">
        <f t="shared" si="46"/>
        <v>39</v>
      </c>
      <c r="E384" s="64">
        <f t="shared" si="47"/>
        <v>191</v>
      </c>
      <c r="F384" s="64">
        <f t="shared" si="40"/>
        <v>1</v>
      </c>
      <c r="G384" s="64">
        <f t="shared" si="41"/>
        <v>1</v>
      </c>
      <c r="H384" s="64">
        <f t="shared" si="42"/>
        <v>2021</v>
      </c>
      <c r="I384" s="80" t="str">
        <f>IFERROR(VLOOKUP(D384,Sheet2!A:B,2,0),"")</f>
        <v>J19-1304</v>
      </c>
      <c r="J384" s="64" t="str">
        <f>IFERROR(IF(I384&lt;&gt;"",VLOOKUP(I384,Sheet2!B:C,2,0),""),"")</f>
        <v>TMMA Installation Work</v>
      </c>
      <c r="K384" s="64" t="str">
        <f>IFERROR( IF(I384&lt;&gt;"", HLOOKUP(L$2+$A384,Sheet2!BX:NK,2,0),""),"")</f>
        <v>1-15 Jan 21</v>
      </c>
      <c r="L384" t="str">
        <f>IF(OR(HLOOKUP(L$2+$A384,Sheet2!BX:NK,$B384,0),HLOOKUP(L$2+$A384,Sheet2!BX:NK,$B384,0)&lt;&gt;""),HLOOKUP(L$2+$A384,Sheet2!BX:NK,$B384,0),"")</f>
        <v/>
      </c>
      <c r="M384" t="str">
        <f>IF(OR(HLOOKUP(M$2+$A384,Sheet2!BY:NL,$B384,0),HLOOKUP(M$2+$A384,Sheet2!BY:NL,$B384,0)&lt;&gt;""),HLOOKUP(M$2+$A384,Sheet2!BY:NL,$B384,0),"")</f>
        <v/>
      </c>
      <c r="N384" t="str">
        <f>IF(OR(HLOOKUP(N$2+$A384,Sheet2!BZ:NM,$B384,0),HLOOKUP(N$2+$A384,Sheet2!BZ:NM,$B384,0)&lt;&gt;""),HLOOKUP(N$2+$A384,Sheet2!BZ:NM,$B384,0),"")</f>
        <v/>
      </c>
      <c r="O384" t="str">
        <f>IF(OR(HLOOKUP(O$2+$A384,Sheet2!CA:NN,$B384,0),HLOOKUP(O$2+$A384,Sheet2!CA:NN,$B384,0)&lt;&gt;""),HLOOKUP(O$2+$A384,Sheet2!CA:NN,$B384,0),"")</f>
        <v/>
      </c>
      <c r="P384" t="str">
        <f>IF(OR(HLOOKUP(P$2+$A384,Sheet2!CB:NO,$B384,0),HLOOKUP(P$2+$A384,Sheet2!CB:NO,$B384,0)&lt;&gt;""),HLOOKUP(P$2+$A384,Sheet2!CB:NO,$B384,0),"")</f>
        <v/>
      </c>
      <c r="Q384" t="str">
        <f>IF(OR(HLOOKUP(Q$2+$A384,Sheet2!CC:NO,$B384,0),HLOOKUP(Q$2+$A384,Sheet2!CC:NO,$B384,0)&lt;&gt;""),HLOOKUP(Q$2+$A384,Sheet2!CC:NO,$B384,0),"")</f>
        <v/>
      </c>
    </row>
    <row r="385" spans="1:17" x14ac:dyDescent="0.25">
      <c r="A385" s="64">
        <f t="shared" si="43"/>
        <v>6</v>
      </c>
      <c r="B385" s="64">
        <f t="shared" si="44"/>
        <v>43</v>
      </c>
      <c r="C385" s="64">
        <f t="shared" si="45"/>
        <v>2</v>
      </c>
      <c r="D385" s="64">
        <f t="shared" si="46"/>
        <v>39</v>
      </c>
      <c r="E385" s="64">
        <f t="shared" si="47"/>
        <v>191</v>
      </c>
      <c r="F385" s="64">
        <f t="shared" si="40"/>
        <v>2</v>
      </c>
      <c r="G385" s="64">
        <f t="shared" si="41"/>
        <v>1</v>
      </c>
      <c r="H385" s="64">
        <f t="shared" si="42"/>
        <v>2021</v>
      </c>
      <c r="I385" s="80" t="str">
        <f>IFERROR(VLOOKUP(D385,Sheet2!A:B,2,0),"")</f>
        <v>J19-1304</v>
      </c>
      <c r="J385" s="64" t="str">
        <f>IFERROR(IF(I385&lt;&gt;"",VLOOKUP(I385,Sheet2!B:C,2,0),""),"")</f>
        <v>TMMA Installation Work</v>
      </c>
      <c r="K385" s="64" t="str">
        <f>IFERROR( IF(I385&lt;&gt;"", HLOOKUP(L$2+$A385,Sheet2!BX:NK,2,0),""),"")</f>
        <v>16-31 Jan 21</v>
      </c>
      <c r="L385" t="str">
        <f>IF(OR(HLOOKUP(L$2+$A385,Sheet2!BX:NK,$B385,0),HLOOKUP(L$2+$A385,Sheet2!BX:NK,$B385,0)&lt;&gt;""),HLOOKUP(L$2+$A385,Sheet2!BX:NK,$B385,0),"")</f>
        <v/>
      </c>
      <c r="M385" t="str">
        <f>IF(OR(HLOOKUP(M$2+$A385,Sheet2!BY:NL,$B385,0),HLOOKUP(M$2+$A385,Sheet2!BY:NL,$B385,0)&lt;&gt;""),HLOOKUP(M$2+$A385,Sheet2!BY:NL,$B385,0),"")</f>
        <v/>
      </c>
      <c r="N385" t="str">
        <f>IF(OR(HLOOKUP(N$2+$A385,Sheet2!BZ:NM,$B385,0),HLOOKUP(N$2+$A385,Sheet2!BZ:NM,$B385,0)&lt;&gt;""),HLOOKUP(N$2+$A385,Sheet2!BZ:NM,$B385,0),"")</f>
        <v/>
      </c>
      <c r="O385" t="str">
        <f>IF(OR(HLOOKUP(O$2+$A385,Sheet2!CA:NN,$B385,0),HLOOKUP(O$2+$A385,Sheet2!CA:NN,$B385,0)&lt;&gt;""),HLOOKUP(O$2+$A385,Sheet2!CA:NN,$B385,0),"")</f>
        <v/>
      </c>
      <c r="P385" t="str">
        <f>IF(OR(HLOOKUP(P$2+$A385,Sheet2!CB:NO,$B385,0),HLOOKUP(P$2+$A385,Sheet2!CB:NO,$B385,0)&lt;&gt;""),HLOOKUP(P$2+$A385,Sheet2!CB:NO,$B385,0),"")</f>
        <v/>
      </c>
      <c r="Q385" t="str">
        <f>IF(OR(HLOOKUP(Q$2+$A385,Sheet2!CC:NO,$B385,0),HLOOKUP(Q$2+$A385,Sheet2!CC:NO,$B385,0)&lt;&gt;""),HLOOKUP(Q$2+$A385,Sheet2!CC:NO,$B385,0),"")</f>
        <v/>
      </c>
    </row>
    <row r="386" spans="1:17" x14ac:dyDescent="0.25">
      <c r="A386" s="64">
        <f t="shared" si="43"/>
        <v>12</v>
      </c>
      <c r="B386" s="64">
        <f t="shared" si="44"/>
        <v>43</v>
      </c>
      <c r="C386" s="64">
        <f t="shared" si="45"/>
        <v>3</v>
      </c>
      <c r="D386" s="64">
        <f t="shared" si="46"/>
        <v>39</v>
      </c>
      <c r="E386" s="64">
        <f t="shared" si="47"/>
        <v>191</v>
      </c>
      <c r="F386" s="64">
        <f t="shared" si="40"/>
        <v>1</v>
      </c>
      <c r="G386" s="64">
        <f t="shared" si="41"/>
        <v>2</v>
      </c>
      <c r="H386" s="64">
        <f t="shared" si="42"/>
        <v>2021</v>
      </c>
      <c r="I386" s="80" t="str">
        <f>IFERROR(VLOOKUP(D386,Sheet2!A:B,2,0),"")</f>
        <v>J19-1304</v>
      </c>
      <c r="J386" s="64" t="str">
        <f>IFERROR(IF(I386&lt;&gt;"",VLOOKUP(I386,Sheet2!B:C,2,0),""),"")</f>
        <v>TMMA Installation Work</v>
      </c>
      <c r="K386" s="64" t="str">
        <f>IFERROR( IF(I386&lt;&gt;"", HLOOKUP(L$2+$A386,Sheet2!BX:NK,2,0),""),"")</f>
        <v>1-15 Feb 21</v>
      </c>
      <c r="L386" t="str">
        <f>IF(OR(HLOOKUP(L$2+$A386,Sheet2!BX:NK,$B386,0),HLOOKUP(L$2+$A386,Sheet2!BX:NK,$B386,0)&lt;&gt;""),HLOOKUP(L$2+$A386,Sheet2!BX:NK,$B386,0),"")</f>
        <v/>
      </c>
      <c r="M386" t="str">
        <f>IF(OR(HLOOKUP(M$2+$A386,Sheet2!BY:NL,$B386,0),HLOOKUP(M$2+$A386,Sheet2!BY:NL,$B386,0)&lt;&gt;""),HLOOKUP(M$2+$A386,Sheet2!BY:NL,$B386,0),"")</f>
        <v/>
      </c>
      <c r="N386" t="str">
        <f>IF(OR(HLOOKUP(N$2+$A386,Sheet2!BZ:NM,$B386,0),HLOOKUP(N$2+$A386,Sheet2!BZ:NM,$B386,0)&lt;&gt;""),HLOOKUP(N$2+$A386,Sheet2!BZ:NM,$B386,0),"")</f>
        <v/>
      </c>
      <c r="O386" t="str">
        <f>IF(OR(HLOOKUP(O$2+$A386,Sheet2!CA:NN,$B386,0),HLOOKUP(O$2+$A386,Sheet2!CA:NN,$B386,0)&lt;&gt;""),HLOOKUP(O$2+$A386,Sheet2!CA:NN,$B386,0),"")</f>
        <v/>
      </c>
      <c r="P386" t="str">
        <f>IF(OR(HLOOKUP(P$2+$A386,Sheet2!CB:NO,$B386,0),HLOOKUP(P$2+$A386,Sheet2!CB:NO,$B386,0)&lt;&gt;""),HLOOKUP(P$2+$A386,Sheet2!CB:NO,$B386,0),"")</f>
        <v/>
      </c>
      <c r="Q386" t="str">
        <f>IF(OR(HLOOKUP(Q$2+$A386,Sheet2!CC:NO,$B386,0),HLOOKUP(Q$2+$A386,Sheet2!CC:NO,$B386,0)&lt;&gt;""),HLOOKUP(Q$2+$A386,Sheet2!CC:NO,$B386,0),"")</f>
        <v/>
      </c>
    </row>
    <row r="387" spans="1:17" x14ac:dyDescent="0.25">
      <c r="A387" s="64">
        <f t="shared" si="43"/>
        <v>18</v>
      </c>
      <c r="B387" s="64">
        <f t="shared" si="44"/>
        <v>43</v>
      </c>
      <c r="C387" s="64">
        <f t="shared" si="45"/>
        <v>4</v>
      </c>
      <c r="D387" s="64">
        <f t="shared" si="46"/>
        <v>39</v>
      </c>
      <c r="E387" s="64">
        <f t="shared" si="47"/>
        <v>191</v>
      </c>
      <c r="F387" s="64">
        <f t="shared" si="40"/>
        <v>2</v>
      </c>
      <c r="G387" s="64">
        <f t="shared" si="41"/>
        <v>2</v>
      </c>
      <c r="H387" s="64">
        <f t="shared" si="42"/>
        <v>2021</v>
      </c>
      <c r="I387" s="80" t="str">
        <f>IFERROR(VLOOKUP(D387,Sheet2!A:B,2,0),"")</f>
        <v>J19-1304</v>
      </c>
      <c r="J387" s="64" t="str">
        <f>IFERROR(IF(I387&lt;&gt;"",VLOOKUP(I387,Sheet2!B:C,2,0),""),"")</f>
        <v>TMMA Installation Work</v>
      </c>
      <c r="K387" s="64" t="str">
        <f>IFERROR( IF(I387&lt;&gt;"", HLOOKUP(L$2+$A387,Sheet2!BX:NK,2,0),""),"")</f>
        <v>16-28 Feb 21</v>
      </c>
      <c r="L387" t="str">
        <f>IF(OR(HLOOKUP(L$2+$A387,Sheet2!BX:NK,$B387,0),HLOOKUP(L$2+$A387,Sheet2!BX:NK,$B387,0)&lt;&gt;""),HLOOKUP(L$2+$A387,Sheet2!BX:NK,$B387,0),"")</f>
        <v/>
      </c>
      <c r="M387" t="str">
        <f>IF(OR(HLOOKUP(M$2+$A387,Sheet2!BY:NL,$B387,0),HLOOKUP(M$2+$A387,Sheet2!BY:NL,$B387,0)&lt;&gt;""),HLOOKUP(M$2+$A387,Sheet2!BY:NL,$B387,0),"")</f>
        <v/>
      </c>
      <c r="N387" t="str">
        <f>IF(OR(HLOOKUP(N$2+$A387,Sheet2!BZ:NM,$B387,0),HLOOKUP(N$2+$A387,Sheet2!BZ:NM,$B387,0)&lt;&gt;""),HLOOKUP(N$2+$A387,Sheet2!BZ:NM,$B387,0),"")</f>
        <v/>
      </c>
      <c r="O387" t="str">
        <f>IF(OR(HLOOKUP(O$2+$A387,Sheet2!CA:NN,$B387,0),HLOOKUP(O$2+$A387,Sheet2!CA:NN,$B387,0)&lt;&gt;""),HLOOKUP(O$2+$A387,Sheet2!CA:NN,$B387,0),"")</f>
        <v/>
      </c>
      <c r="P387" t="str">
        <f>IF(OR(HLOOKUP(P$2+$A387,Sheet2!CB:NO,$B387,0),HLOOKUP(P$2+$A387,Sheet2!CB:NO,$B387,0)&lt;&gt;""),HLOOKUP(P$2+$A387,Sheet2!CB:NO,$B387,0),"")</f>
        <v/>
      </c>
      <c r="Q387" t="str">
        <f>IF(OR(HLOOKUP(Q$2+$A387,Sheet2!CC:NO,$B387,0),HLOOKUP(Q$2+$A387,Sheet2!CC:NO,$B387,0)&lt;&gt;""),HLOOKUP(Q$2+$A387,Sheet2!CC:NO,$B387,0),"")</f>
        <v/>
      </c>
    </row>
    <row r="388" spans="1:17" x14ac:dyDescent="0.25">
      <c r="A388" s="64">
        <f t="shared" si="43"/>
        <v>24</v>
      </c>
      <c r="B388" s="64">
        <f t="shared" si="44"/>
        <v>43</v>
      </c>
      <c r="C388" s="64">
        <f t="shared" si="45"/>
        <v>5</v>
      </c>
      <c r="D388" s="64">
        <f t="shared" si="46"/>
        <v>39</v>
      </c>
      <c r="E388" s="64">
        <f t="shared" si="47"/>
        <v>191</v>
      </c>
      <c r="F388" s="64">
        <f t="shared" si="40"/>
        <v>1</v>
      </c>
      <c r="G388" s="64">
        <f t="shared" si="41"/>
        <v>3</v>
      </c>
      <c r="H388" s="64">
        <f t="shared" si="42"/>
        <v>2021</v>
      </c>
      <c r="I388" s="80" t="str">
        <f>IFERROR(VLOOKUP(D388,Sheet2!A:B,2,0),"")</f>
        <v>J19-1304</v>
      </c>
      <c r="J388" s="64" t="str">
        <f>IFERROR(IF(I388&lt;&gt;"",VLOOKUP(I388,Sheet2!B:C,2,0),""),"")</f>
        <v>TMMA Installation Work</v>
      </c>
      <c r="K388" s="64" t="str">
        <f>IFERROR( IF(I388&lt;&gt;"", HLOOKUP(L$2+$A388,Sheet2!BX:NK,2,0),""),"")</f>
        <v>1-15 Mar 2021</v>
      </c>
      <c r="L388" t="str">
        <f>IF(OR(HLOOKUP(L$2+$A388,Sheet2!BX:NK,$B388,0),HLOOKUP(L$2+$A388,Sheet2!BX:NK,$B388,0)&lt;&gt;""),HLOOKUP(L$2+$A388,Sheet2!BX:NK,$B388,0),"")</f>
        <v/>
      </c>
      <c r="M388" t="str">
        <f>IF(OR(HLOOKUP(M$2+$A388,Sheet2!BY:NL,$B388,0),HLOOKUP(M$2+$A388,Sheet2!BY:NL,$B388,0)&lt;&gt;""),HLOOKUP(M$2+$A388,Sheet2!BY:NL,$B388,0),"")</f>
        <v/>
      </c>
      <c r="N388" t="str">
        <f>IF(OR(HLOOKUP(N$2+$A388,Sheet2!BZ:NM,$B388,0),HLOOKUP(N$2+$A388,Sheet2!BZ:NM,$B388,0)&lt;&gt;""),HLOOKUP(N$2+$A388,Sheet2!BZ:NM,$B388,0),"")</f>
        <v/>
      </c>
      <c r="O388" t="str">
        <f>IF(OR(HLOOKUP(O$2+$A388,Sheet2!CA:NN,$B388,0),HLOOKUP(O$2+$A388,Sheet2!CA:NN,$B388,0)&lt;&gt;""),HLOOKUP(O$2+$A388,Sheet2!CA:NN,$B388,0),"")</f>
        <v/>
      </c>
      <c r="P388" t="str">
        <f>IF(OR(HLOOKUP(P$2+$A388,Sheet2!CB:NO,$B388,0),HLOOKUP(P$2+$A388,Sheet2!CB:NO,$B388,0)&lt;&gt;""),HLOOKUP(P$2+$A388,Sheet2!CB:NO,$B388,0),"")</f>
        <v/>
      </c>
      <c r="Q388" t="str">
        <f>IF(OR(HLOOKUP(Q$2+$A388,Sheet2!CC:NO,$B388,0),HLOOKUP(Q$2+$A388,Sheet2!CC:NO,$B388,0)&lt;&gt;""),HLOOKUP(Q$2+$A388,Sheet2!CC:NO,$B388,0),"")</f>
        <v/>
      </c>
    </row>
    <row r="389" spans="1:17" x14ac:dyDescent="0.25">
      <c r="A389" s="64">
        <f t="shared" si="43"/>
        <v>30</v>
      </c>
      <c r="B389" s="64">
        <f t="shared" si="44"/>
        <v>43</v>
      </c>
      <c r="C389" s="64">
        <f t="shared" si="45"/>
        <v>6</v>
      </c>
      <c r="D389" s="64">
        <f t="shared" si="46"/>
        <v>39</v>
      </c>
      <c r="E389" s="64">
        <f t="shared" si="47"/>
        <v>191</v>
      </c>
      <c r="F389" s="64">
        <f t="shared" ref="F389:F452" si="48">IFERROR(IF(I389&lt;&gt;"",IF(LEFT(K389,2)="1-",1,2),""),"")</f>
        <v>2</v>
      </c>
      <c r="G389" s="64">
        <f t="shared" ref="G389:G452" si="49">IFERROR(IF(I389&lt;&gt;"",MONTH( RIGHT(K389,LEN(K389)-FIND("-",K389))),""),"")</f>
        <v>3</v>
      </c>
      <c r="H389" s="64">
        <f t="shared" ref="H389:H452" si="50">IFERROR(IF(I389&lt;&gt;"",YEAR( RIGHT(K389,LEN(K389)-FIND("-",K389))),""),"")</f>
        <v>2021</v>
      </c>
      <c r="I389" s="80" t="str">
        <f>IFERROR(VLOOKUP(D389,Sheet2!A:B,2,0),"")</f>
        <v>J19-1304</v>
      </c>
      <c r="J389" s="64" t="str">
        <f>IFERROR(IF(I389&lt;&gt;"",VLOOKUP(I389,Sheet2!B:C,2,0),""),"")</f>
        <v>TMMA Installation Work</v>
      </c>
      <c r="K389" s="64" t="str">
        <f>IFERROR( IF(I389&lt;&gt;"", HLOOKUP(L$2+$A389,Sheet2!BX:NK,2,0),""),"")</f>
        <v>16-31 Mar 21</v>
      </c>
      <c r="L389" t="str">
        <f>IF(OR(HLOOKUP(L$2+$A389,Sheet2!BX:NK,$B389,0),HLOOKUP(L$2+$A389,Sheet2!BX:NK,$B389,0)&lt;&gt;""),HLOOKUP(L$2+$A389,Sheet2!BX:NK,$B389,0),"")</f>
        <v/>
      </c>
      <c r="M389" t="str">
        <f>IF(OR(HLOOKUP(M$2+$A389,Sheet2!BY:NL,$B389,0),HLOOKUP(M$2+$A389,Sheet2!BY:NL,$B389,0)&lt;&gt;""),HLOOKUP(M$2+$A389,Sheet2!BY:NL,$B389,0),"")</f>
        <v/>
      </c>
      <c r="N389" t="str">
        <f>IF(OR(HLOOKUP(N$2+$A389,Sheet2!BZ:NM,$B389,0),HLOOKUP(N$2+$A389,Sheet2!BZ:NM,$B389,0)&lt;&gt;""),HLOOKUP(N$2+$A389,Sheet2!BZ:NM,$B389,0),"")</f>
        <v/>
      </c>
      <c r="O389" t="str">
        <f>IF(OR(HLOOKUP(O$2+$A389,Sheet2!CA:NN,$B389,0),HLOOKUP(O$2+$A389,Sheet2!CA:NN,$B389,0)&lt;&gt;""),HLOOKUP(O$2+$A389,Sheet2!CA:NN,$B389,0),"")</f>
        <v/>
      </c>
      <c r="P389" t="str">
        <f>IF(OR(HLOOKUP(P$2+$A389,Sheet2!CB:NO,$B389,0),HLOOKUP(P$2+$A389,Sheet2!CB:NO,$B389,0)&lt;&gt;""),HLOOKUP(P$2+$A389,Sheet2!CB:NO,$B389,0),"")</f>
        <v/>
      </c>
      <c r="Q389" t="str">
        <f>IF(OR(HLOOKUP(Q$2+$A389,Sheet2!CC:NO,$B389,0),HLOOKUP(Q$2+$A389,Sheet2!CC:NO,$B389,0)&lt;&gt;""),HLOOKUP(Q$2+$A389,Sheet2!CC:NO,$B389,0),"")</f>
        <v/>
      </c>
    </row>
    <row r="390" spans="1:17" x14ac:dyDescent="0.25">
      <c r="A390" s="64">
        <f t="shared" ref="A390:A453" si="51">IF(C390&lt;&gt;1,A389+6,0)</f>
        <v>36</v>
      </c>
      <c r="B390" s="64">
        <f t="shared" ref="B390:B453" si="52">IF(C390&lt;&gt;1,B389,B389+1)</f>
        <v>43</v>
      </c>
      <c r="C390" s="64">
        <f t="shared" ref="C390:C453" si="53">IF($C$3-C389=0,1,C389+1)</f>
        <v>7</v>
      </c>
      <c r="D390" s="64">
        <f t="shared" ref="D390:D453" si="54">IF(C390=1,D389+1,D389)</f>
        <v>39</v>
      </c>
      <c r="E390" s="64">
        <f t="shared" ref="E390:E453" si="55">IF(D390&lt;&gt;D389,E389+5,E389)</f>
        <v>191</v>
      </c>
      <c r="F390" s="64">
        <f t="shared" si="48"/>
        <v>1</v>
      </c>
      <c r="G390" s="64">
        <f t="shared" si="49"/>
        <v>4</v>
      </c>
      <c r="H390" s="64">
        <f t="shared" si="50"/>
        <v>2021</v>
      </c>
      <c r="I390" s="80" t="str">
        <f>IFERROR(VLOOKUP(D390,Sheet2!A:B,2,0),"")</f>
        <v>J19-1304</v>
      </c>
      <c r="J390" s="64" t="str">
        <f>IFERROR(IF(I390&lt;&gt;"",VLOOKUP(I390,Sheet2!B:C,2,0),""),"")</f>
        <v>TMMA Installation Work</v>
      </c>
      <c r="K390" s="64" t="str">
        <f>IFERROR( IF(I390&lt;&gt;"", HLOOKUP(L$2+$A390,Sheet2!BX:NK,2,0),""),"")</f>
        <v>1-15 April 21</v>
      </c>
      <c r="L390" t="str">
        <f>IF(OR(HLOOKUP(L$2+$A390,Sheet2!BX:NK,$B390,0),HLOOKUP(L$2+$A390,Sheet2!BX:NK,$B390,0)&lt;&gt;""),HLOOKUP(L$2+$A390,Sheet2!BX:NK,$B390,0),"")</f>
        <v/>
      </c>
      <c r="M390" t="str">
        <f>IF(OR(HLOOKUP(M$2+$A390,Sheet2!BY:NL,$B390,0),HLOOKUP(M$2+$A390,Sheet2!BY:NL,$B390,0)&lt;&gt;""),HLOOKUP(M$2+$A390,Sheet2!BY:NL,$B390,0),"")</f>
        <v/>
      </c>
      <c r="N390" t="str">
        <f>IF(OR(HLOOKUP(N$2+$A390,Sheet2!BZ:NM,$B390,0),HLOOKUP(N$2+$A390,Sheet2!BZ:NM,$B390,0)&lt;&gt;""),HLOOKUP(N$2+$A390,Sheet2!BZ:NM,$B390,0),"")</f>
        <v/>
      </c>
      <c r="O390" t="str">
        <f>IF(OR(HLOOKUP(O$2+$A390,Sheet2!CA:NN,$B390,0),HLOOKUP(O$2+$A390,Sheet2!CA:NN,$B390,0)&lt;&gt;""),HLOOKUP(O$2+$A390,Sheet2!CA:NN,$B390,0),"")</f>
        <v/>
      </c>
      <c r="P390" t="str">
        <f>IF(OR(HLOOKUP(P$2+$A390,Sheet2!CB:NO,$B390,0),HLOOKUP(P$2+$A390,Sheet2!CB:NO,$B390,0)&lt;&gt;""),HLOOKUP(P$2+$A390,Sheet2!CB:NO,$B390,0),"")</f>
        <v/>
      </c>
      <c r="Q390" t="str">
        <f>IF(OR(HLOOKUP(Q$2+$A390,Sheet2!CC:NO,$B390,0),HLOOKUP(Q$2+$A390,Sheet2!CC:NO,$B390,0)&lt;&gt;""),HLOOKUP(Q$2+$A390,Sheet2!CC:NO,$B390,0),"")</f>
        <v/>
      </c>
    </row>
    <row r="391" spans="1:17" x14ac:dyDescent="0.25">
      <c r="A391" s="64">
        <f t="shared" si="51"/>
        <v>42</v>
      </c>
      <c r="B391" s="64">
        <f t="shared" si="52"/>
        <v>43</v>
      </c>
      <c r="C391" s="64">
        <f t="shared" si="53"/>
        <v>8</v>
      </c>
      <c r="D391" s="64">
        <f t="shared" si="54"/>
        <v>39</v>
      </c>
      <c r="E391" s="64">
        <f t="shared" si="55"/>
        <v>191</v>
      </c>
      <c r="F391" s="64">
        <f t="shared" si="48"/>
        <v>2</v>
      </c>
      <c r="G391" s="64">
        <f t="shared" si="49"/>
        <v>4</v>
      </c>
      <c r="H391" s="64">
        <f t="shared" si="50"/>
        <v>2021</v>
      </c>
      <c r="I391" s="80" t="str">
        <f>IFERROR(VLOOKUP(D391,Sheet2!A:B,2,0),"")</f>
        <v>J19-1304</v>
      </c>
      <c r="J391" s="64" t="str">
        <f>IFERROR(IF(I391&lt;&gt;"",VLOOKUP(I391,Sheet2!B:C,2,0),""),"")</f>
        <v>TMMA Installation Work</v>
      </c>
      <c r="K391" s="64" t="str">
        <f>IFERROR( IF(I391&lt;&gt;"", HLOOKUP(L$2+$A391,Sheet2!BX:NK,2,0),""),"")</f>
        <v>16-30 April 21</v>
      </c>
      <c r="L391" t="str">
        <f>IF(OR(HLOOKUP(L$2+$A391,Sheet2!BX:NK,$B391,0),HLOOKUP(L$2+$A391,Sheet2!BX:NK,$B391,0)&lt;&gt;""),HLOOKUP(L$2+$A391,Sheet2!BX:NK,$B391,0),"")</f>
        <v/>
      </c>
      <c r="M391" t="str">
        <f>IF(OR(HLOOKUP(M$2+$A391,Sheet2!BY:NL,$B391,0),HLOOKUP(M$2+$A391,Sheet2!BY:NL,$B391,0)&lt;&gt;""),HLOOKUP(M$2+$A391,Sheet2!BY:NL,$B391,0),"")</f>
        <v/>
      </c>
      <c r="N391" t="str">
        <f>IF(OR(HLOOKUP(N$2+$A391,Sheet2!BZ:NM,$B391,0),HLOOKUP(N$2+$A391,Sheet2!BZ:NM,$B391,0)&lt;&gt;""),HLOOKUP(N$2+$A391,Sheet2!BZ:NM,$B391,0),"")</f>
        <v/>
      </c>
      <c r="O391" t="str">
        <f>IF(OR(HLOOKUP(O$2+$A391,Sheet2!CA:NN,$B391,0),HLOOKUP(O$2+$A391,Sheet2!CA:NN,$B391,0)&lt;&gt;""),HLOOKUP(O$2+$A391,Sheet2!CA:NN,$B391,0),"")</f>
        <v/>
      </c>
      <c r="P391" t="str">
        <f>IF(OR(HLOOKUP(P$2+$A391,Sheet2!CB:NO,$B391,0),HLOOKUP(P$2+$A391,Sheet2!CB:NO,$B391,0)&lt;&gt;""),HLOOKUP(P$2+$A391,Sheet2!CB:NO,$B391,0),"")</f>
        <v/>
      </c>
      <c r="Q391" t="str">
        <f>IF(OR(HLOOKUP(Q$2+$A391,Sheet2!CC:NO,$B391,0),HLOOKUP(Q$2+$A391,Sheet2!CC:NO,$B391,0)&lt;&gt;""),HLOOKUP(Q$2+$A391,Sheet2!CC:NO,$B391,0),"")</f>
        <v/>
      </c>
    </row>
    <row r="392" spans="1:17" x14ac:dyDescent="0.25">
      <c r="A392" s="64">
        <f t="shared" si="51"/>
        <v>48</v>
      </c>
      <c r="B392" s="64">
        <f t="shared" si="52"/>
        <v>43</v>
      </c>
      <c r="C392" s="64">
        <f t="shared" si="53"/>
        <v>9</v>
      </c>
      <c r="D392" s="64">
        <f t="shared" si="54"/>
        <v>39</v>
      </c>
      <c r="E392" s="64">
        <f t="shared" si="55"/>
        <v>191</v>
      </c>
      <c r="F392" s="64">
        <f t="shared" si="48"/>
        <v>1</v>
      </c>
      <c r="G392" s="64">
        <f t="shared" si="49"/>
        <v>5</v>
      </c>
      <c r="H392" s="64">
        <f t="shared" si="50"/>
        <v>2021</v>
      </c>
      <c r="I392" s="80" t="str">
        <f>IFERROR(VLOOKUP(D392,Sheet2!A:B,2,0),"")</f>
        <v>J19-1304</v>
      </c>
      <c r="J392" s="64" t="str">
        <f>IFERROR(IF(I392&lt;&gt;"",VLOOKUP(I392,Sheet2!B:C,2,0),""),"")</f>
        <v>TMMA Installation Work</v>
      </c>
      <c r="K392" s="64" t="str">
        <f>IFERROR( IF(I392&lt;&gt;"", HLOOKUP(L$2+$A392,Sheet2!BX:NK,2,0),""),"")</f>
        <v>1-15 May 21</v>
      </c>
      <c r="L392" t="str">
        <f>IF(OR(HLOOKUP(L$2+$A392,Sheet2!BX:NK,$B392,0),HLOOKUP(L$2+$A392,Sheet2!BX:NK,$B392,0)&lt;&gt;""),HLOOKUP(L$2+$A392,Sheet2!BX:NK,$B392,0),"")</f>
        <v/>
      </c>
      <c r="M392" t="str">
        <f>IF(OR(HLOOKUP(M$2+$A392,Sheet2!BY:NL,$B392,0),HLOOKUP(M$2+$A392,Sheet2!BY:NL,$B392,0)&lt;&gt;""),HLOOKUP(M$2+$A392,Sheet2!BY:NL,$B392,0),"")</f>
        <v/>
      </c>
      <c r="N392" t="str">
        <f>IF(OR(HLOOKUP(N$2+$A392,Sheet2!BZ:NM,$B392,0),HLOOKUP(N$2+$A392,Sheet2!BZ:NM,$B392,0)&lt;&gt;""),HLOOKUP(N$2+$A392,Sheet2!BZ:NM,$B392,0),"")</f>
        <v/>
      </c>
      <c r="O392" t="str">
        <f>IF(OR(HLOOKUP(O$2+$A392,Sheet2!CA:NN,$B392,0),HLOOKUP(O$2+$A392,Sheet2!CA:NN,$B392,0)&lt;&gt;""),HLOOKUP(O$2+$A392,Sheet2!CA:NN,$B392,0),"")</f>
        <v/>
      </c>
      <c r="P392" t="str">
        <f>IF(OR(HLOOKUP(P$2+$A392,Sheet2!CB:NO,$B392,0),HLOOKUP(P$2+$A392,Sheet2!CB:NO,$B392,0)&lt;&gt;""),HLOOKUP(P$2+$A392,Sheet2!CB:NO,$B392,0),"")</f>
        <v/>
      </c>
      <c r="Q392" t="str">
        <f>IF(OR(HLOOKUP(Q$2+$A392,Sheet2!CC:NO,$B392,0),HLOOKUP(Q$2+$A392,Sheet2!CC:NO,$B392,0)&lt;&gt;""),HLOOKUP(Q$2+$A392,Sheet2!CC:NO,$B392,0),"")</f>
        <v/>
      </c>
    </row>
    <row r="393" spans="1:17" x14ac:dyDescent="0.25">
      <c r="A393" s="64">
        <f t="shared" si="51"/>
        <v>54</v>
      </c>
      <c r="B393" s="64">
        <f t="shared" si="52"/>
        <v>43</v>
      </c>
      <c r="C393" s="64">
        <f t="shared" si="53"/>
        <v>10</v>
      </c>
      <c r="D393" s="64">
        <f t="shared" si="54"/>
        <v>39</v>
      </c>
      <c r="E393" s="64">
        <f t="shared" si="55"/>
        <v>191</v>
      </c>
      <c r="F393" s="64">
        <f t="shared" si="48"/>
        <v>2</v>
      </c>
      <c r="G393" s="64">
        <f t="shared" si="49"/>
        <v>5</v>
      </c>
      <c r="H393" s="64">
        <f t="shared" si="50"/>
        <v>2021</v>
      </c>
      <c r="I393" s="80" t="str">
        <f>IFERROR(VLOOKUP(D393,Sheet2!A:B,2,0),"")</f>
        <v>J19-1304</v>
      </c>
      <c r="J393" s="64" t="str">
        <f>IFERROR(IF(I393&lt;&gt;"",VLOOKUP(I393,Sheet2!B:C,2,0),""),"")</f>
        <v>TMMA Installation Work</v>
      </c>
      <c r="K393" s="64" t="str">
        <f>IFERROR( IF(I393&lt;&gt;"", HLOOKUP(L$2+$A393,Sheet2!BX:NK,2,0),""),"")</f>
        <v>16-31 May 21</v>
      </c>
      <c r="L393" t="str">
        <f>IF(OR(HLOOKUP(L$2+$A393,Sheet2!BX:NK,$B393,0),HLOOKUP(L$2+$A393,Sheet2!BX:NK,$B393,0)&lt;&gt;""),HLOOKUP(L$2+$A393,Sheet2!BX:NK,$B393,0),"")</f>
        <v/>
      </c>
      <c r="M393" t="str">
        <f>IF(OR(HLOOKUP(M$2+$A393,Sheet2!BY:NL,$B393,0),HLOOKUP(M$2+$A393,Sheet2!BY:NL,$B393,0)&lt;&gt;""),HLOOKUP(M$2+$A393,Sheet2!BY:NL,$B393,0),"")</f>
        <v/>
      </c>
      <c r="N393" t="str">
        <f>IF(OR(HLOOKUP(N$2+$A393,Sheet2!BZ:NM,$B393,0),HLOOKUP(N$2+$A393,Sheet2!BZ:NM,$B393,0)&lt;&gt;""),HLOOKUP(N$2+$A393,Sheet2!BZ:NM,$B393,0),"")</f>
        <v/>
      </c>
      <c r="O393" t="str">
        <f>IF(OR(HLOOKUP(O$2+$A393,Sheet2!CA:NN,$B393,0),HLOOKUP(O$2+$A393,Sheet2!CA:NN,$B393,0)&lt;&gt;""),HLOOKUP(O$2+$A393,Sheet2!CA:NN,$B393,0),"")</f>
        <v/>
      </c>
      <c r="P393" t="str">
        <f>IF(OR(HLOOKUP(P$2+$A393,Sheet2!CB:NO,$B393,0),HLOOKUP(P$2+$A393,Sheet2!CB:NO,$B393,0)&lt;&gt;""),HLOOKUP(P$2+$A393,Sheet2!CB:NO,$B393,0),"")</f>
        <v/>
      </c>
      <c r="Q393" t="str">
        <f>IF(OR(HLOOKUP(Q$2+$A393,Sheet2!CC:NO,$B393,0),HLOOKUP(Q$2+$A393,Sheet2!CC:NO,$B393,0)&lt;&gt;""),HLOOKUP(Q$2+$A393,Sheet2!CC:NO,$B393,0),"")</f>
        <v/>
      </c>
    </row>
    <row r="394" spans="1:17" x14ac:dyDescent="0.25">
      <c r="A394" s="64">
        <f t="shared" si="51"/>
        <v>0</v>
      </c>
      <c r="B394" s="64">
        <f t="shared" si="52"/>
        <v>44</v>
      </c>
      <c r="C394" s="64">
        <f t="shared" si="53"/>
        <v>1</v>
      </c>
      <c r="D394" s="64">
        <f t="shared" si="54"/>
        <v>40</v>
      </c>
      <c r="E394" s="64">
        <f t="shared" si="55"/>
        <v>196</v>
      </c>
      <c r="F394" s="64">
        <f t="shared" si="48"/>
        <v>1</v>
      </c>
      <c r="G394" s="64">
        <f t="shared" si="49"/>
        <v>1</v>
      </c>
      <c r="H394" s="64">
        <f t="shared" si="50"/>
        <v>2021</v>
      </c>
      <c r="I394" s="80" t="str">
        <f>IFERROR(VLOOKUP(D394,Sheet2!A:B,2,0),"")</f>
        <v>J20-0103</v>
      </c>
      <c r="J394" s="64" t="str">
        <f>IFERROR(IF(I394&lt;&gt;"",VLOOKUP(I394,Sheet2!B:C,2,0),""),"")</f>
        <v>Installation Flow Exaust Steam To Process (ครบุรี)</v>
      </c>
      <c r="K394" s="64" t="str">
        <f>IFERROR( IF(I394&lt;&gt;"", HLOOKUP(L$2+$A394,Sheet2!BX:NK,2,0),""),"")</f>
        <v>1-15 Jan 21</v>
      </c>
      <c r="L394" t="str">
        <f>IF(OR(HLOOKUP(L$2+$A394,Sheet2!BX:NK,$B394,0),HLOOKUP(L$2+$A394,Sheet2!BX:NK,$B394,0)&lt;&gt;""),HLOOKUP(L$2+$A394,Sheet2!BX:NK,$B394,0),"")</f>
        <v/>
      </c>
      <c r="M394" t="str">
        <f>IF(OR(HLOOKUP(M$2+$A394,Sheet2!BY:NL,$B394,0),HLOOKUP(M$2+$A394,Sheet2!BY:NL,$B394,0)&lt;&gt;""),HLOOKUP(M$2+$A394,Sheet2!BY:NL,$B394,0),"")</f>
        <v/>
      </c>
      <c r="N394" t="str">
        <f>IF(OR(HLOOKUP(N$2+$A394,Sheet2!BZ:NM,$B394,0),HLOOKUP(N$2+$A394,Sheet2!BZ:NM,$B394,0)&lt;&gt;""),HLOOKUP(N$2+$A394,Sheet2!BZ:NM,$B394,0),"")</f>
        <v/>
      </c>
      <c r="O394" t="str">
        <f>IF(OR(HLOOKUP(O$2+$A394,Sheet2!CA:NN,$B394,0),HLOOKUP(O$2+$A394,Sheet2!CA:NN,$B394,0)&lt;&gt;""),HLOOKUP(O$2+$A394,Sheet2!CA:NN,$B394,0),"")</f>
        <v/>
      </c>
      <c r="P394" t="str">
        <f>IF(OR(HLOOKUP(P$2+$A394,Sheet2!CB:NO,$B394,0),HLOOKUP(P$2+$A394,Sheet2!CB:NO,$B394,0)&lt;&gt;""),HLOOKUP(P$2+$A394,Sheet2!CB:NO,$B394,0),"")</f>
        <v/>
      </c>
      <c r="Q394" t="str">
        <f>IF(OR(HLOOKUP(Q$2+$A394,Sheet2!CC:NO,$B394,0),HLOOKUP(Q$2+$A394,Sheet2!CC:NO,$B394,0)&lt;&gt;""),HLOOKUP(Q$2+$A394,Sheet2!CC:NO,$B394,0),"")</f>
        <v/>
      </c>
    </row>
    <row r="395" spans="1:17" x14ac:dyDescent="0.25">
      <c r="A395" s="64">
        <f t="shared" si="51"/>
        <v>6</v>
      </c>
      <c r="B395" s="64">
        <f t="shared" si="52"/>
        <v>44</v>
      </c>
      <c r="C395" s="64">
        <f t="shared" si="53"/>
        <v>2</v>
      </c>
      <c r="D395" s="64">
        <f t="shared" si="54"/>
        <v>40</v>
      </c>
      <c r="E395" s="64">
        <f t="shared" si="55"/>
        <v>196</v>
      </c>
      <c r="F395" s="64">
        <f t="shared" si="48"/>
        <v>2</v>
      </c>
      <c r="G395" s="64">
        <f t="shared" si="49"/>
        <v>1</v>
      </c>
      <c r="H395" s="64">
        <f t="shared" si="50"/>
        <v>2021</v>
      </c>
      <c r="I395" s="80" t="str">
        <f>IFERROR(VLOOKUP(D395,Sheet2!A:B,2,0),"")</f>
        <v>J20-0103</v>
      </c>
      <c r="J395" s="64" t="str">
        <f>IFERROR(IF(I395&lt;&gt;"",VLOOKUP(I395,Sheet2!B:C,2,0),""),"")</f>
        <v>Installation Flow Exaust Steam To Process (ครบุรี)</v>
      </c>
      <c r="K395" s="64" t="str">
        <f>IFERROR( IF(I395&lt;&gt;"", HLOOKUP(L$2+$A395,Sheet2!BX:NK,2,0),""),"")</f>
        <v>16-31 Jan 21</v>
      </c>
      <c r="L395" t="str">
        <f>IF(OR(HLOOKUP(L$2+$A395,Sheet2!BX:NK,$B395,0),HLOOKUP(L$2+$A395,Sheet2!BX:NK,$B395,0)&lt;&gt;""),HLOOKUP(L$2+$A395,Sheet2!BX:NK,$B395,0),"")</f>
        <v/>
      </c>
      <c r="M395" t="str">
        <f>IF(OR(HLOOKUP(M$2+$A395,Sheet2!BY:NL,$B395,0),HLOOKUP(M$2+$A395,Sheet2!BY:NL,$B395,0)&lt;&gt;""),HLOOKUP(M$2+$A395,Sheet2!BY:NL,$B395,0),"")</f>
        <v/>
      </c>
      <c r="N395" t="str">
        <f>IF(OR(HLOOKUP(N$2+$A395,Sheet2!BZ:NM,$B395,0),HLOOKUP(N$2+$A395,Sheet2!BZ:NM,$B395,0)&lt;&gt;""),HLOOKUP(N$2+$A395,Sheet2!BZ:NM,$B395,0),"")</f>
        <v/>
      </c>
      <c r="O395" t="str">
        <f>IF(OR(HLOOKUP(O$2+$A395,Sheet2!CA:NN,$B395,0),HLOOKUP(O$2+$A395,Sheet2!CA:NN,$B395,0)&lt;&gt;""),HLOOKUP(O$2+$A395,Sheet2!CA:NN,$B395,0),"")</f>
        <v/>
      </c>
      <c r="P395" t="str">
        <f>IF(OR(HLOOKUP(P$2+$A395,Sheet2!CB:NO,$B395,0),HLOOKUP(P$2+$A395,Sheet2!CB:NO,$B395,0)&lt;&gt;""),HLOOKUP(P$2+$A395,Sheet2!CB:NO,$B395,0),"")</f>
        <v/>
      </c>
      <c r="Q395" t="str">
        <f>IF(OR(HLOOKUP(Q$2+$A395,Sheet2!CC:NO,$B395,0),HLOOKUP(Q$2+$A395,Sheet2!CC:NO,$B395,0)&lt;&gt;""),HLOOKUP(Q$2+$A395,Sheet2!CC:NO,$B395,0),"")</f>
        <v/>
      </c>
    </row>
    <row r="396" spans="1:17" x14ac:dyDescent="0.25">
      <c r="A396" s="64">
        <f t="shared" si="51"/>
        <v>12</v>
      </c>
      <c r="B396" s="64">
        <f t="shared" si="52"/>
        <v>44</v>
      </c>
      <c r="C396" s="64">
        <f t="shared" si="53"/>
        <v>3</v>
      </c>
      <c r="D396" s="64">
        <f t="shared" si="54"/>
        <v>40</v>
      </c>
      <c r="E396" s="64">
        <f t="shared" si="55"/>
        <v>196</v>
      </c>
      <c r="F396" s="64">
        <f t="shared" si="48"/>
        <v>1</v>
      </c>
      <c r="G396" s="64">
        <f t="shared" si="49"/>
        <v>2</v>
      </c>
      <c r="H396" s="64">
        <f t="shared" si="50"/>
        <v>2021</v>
      </c>
      <c r="I396" s="80" t="str">
        <f>IFERROR(VLOOKUP(D396,Sheet2!A:B,2,0),"")</f>
        <v>J20-0103</v>
      </c>
      <c r="J396" s="64" t="str">
        <f>IFERROR(IF(I396&lt;&gt;"",VLOOKUP(I396,Sheet2!B:C,2,0),""),"")</f>
        <v>Installation Flow Exaust Steam To Process (ครบุรี)</v>
      </c>
      <c r="K396" s="64" t="str">
        <f>IFERROR( IF(I396&lt;&gt;"", HLOOKUP(L$2+$A396,Sheet2!BX:NK,2,0),""),"")</f>
        <v>1-15 Feb 21</v>
      </c>
      <c r="L396" t="str">
        <f>IF(OR(HLOOKUP(L$2+$A396,Sheet2!BX:NK,$B396,0),HLOOKUP(L$2+$A396,Sheet2!BX:NK,$B396,0)&lt;&gt;""),HLOOKUP(L$2+$A396,Sheet2!BX:NK,$B396,0),"")</f>
        <v/>
      </c>
      <c r="M396" t="str">
        <f>IF(OR(HLOOKUP(M$2+$A396,Sheet2!BY:NL,$B396,0),HLOOKUP(M$2+$A396,Sheet2!BY:NL,$B396,0)&lt;&gt;""),HLOOKUP(M$2+$A396,Sheet2!BY:NL,$B396,0),"")</f>
        <v/>
      </c>
      <c r="N396" t="str">
        <f>IF(OR(HLOOKUP(N$2+$A396,Sheet2!BZ:NM,$B396,0),HLOOKUP(N$2+$A396,Sheet2!BZ:NM,$B396,0)&lt;&gt;""),HLOOKUP(N$2+$A396,Sheet2!BZ:NM,$B396,0),"")</f>
        <v/>
      </c>
      <c r="O396" t="str">
        <f>IF(OR(HLOOKUP(O$2+$A396,Sheet2!CA:NN,$B396,0),HLOOKUP(O$2+$A396,Sheet2!CA:NN,$B396,0)&lt;&gt;""),HLOOKUP(O$2+$A396,Sheet2!CA:NN,$B396,0),"")</f>
        <v/>
      </c>
      <c r="P396" t="str">
        <f>IF(OR(HLOOKUP(P$2+$A396,Sheet2!CB:NO,$B396,0),HLOOKUP(P$2+$A396,Sheet2!CB:NO,$B396,0)&lt;&gt;""),HLOOKUP(P$2+$A396,Sheet2!CB:NO,$B396,0),"")</f>
        <v/>
      </c>
      <c r="Q396" t="str">
        <f>IF(OR(HLOOKUP(Q$2+$A396,Sheet2!CC:NO,$B396,0),HLOOKUP(Q$2+$A396,Sheet2!CC:NO,$B396,0)&lt;&gt;""),HLOOKUP(Q$2+$A396,Sheet2!CC:NO,$B396,0),"")</f>
        <v/>
      </c>
    </row>
    <row r="397" spans="1:17" x14ac:dyDescent="0.25">
      <c r="A397" s="64">
        <f t="shared" si="51"/>
        <v>18</v>
      </c>
      <c r="B397" s="64">
        <f t="shared" si="52"/>
        <v>44</v>
      </c>
      <c r="C397" s="64">
        <f t="shared" si="53"/>
        <v>4</v>
      </c>
      <c r="D397" s="64">
        <f t="shared" si="54"/>
        <v>40</v>
      </c>
      <c r="E397" s="64">
        <f t="shared" si="55"/>
        <v>196</v>
      </c>
      <c r="F397" s="64">
        <f t="shared" si="48"/>
        <v>2</v>
      </c>
      <c r="G397" s="64">
        <f t="shared" si="49"/>
        <v>2</v>
      </c>
      <c r="H397" s="64">
        <f t="shared" si="50"/>
        <v>2021</v>
      </c>
      <c r="I397" s="80" t="str">
        <f>IFERROR(VLOOKUP(D397,Sheet2!A:B,2,0),"")</f>
        <v>J20-0103</v>
      </c>
      <c r="J397" s="64" t="str">
        <f>IFERROR(IF(I397&lt;&gt;"",VLOOKUP(I397,Sheet2!B:C,2,0),""),"")</f>
        <v>Installation Flow Exaust Steam To Process (ครบุรี)</v>
      </c>
      <c r="K397" s="64" t="str">
        <f>IFERROR( IF(I397&lt;&gt;"", HLOOKUP(L$2+$A397,Sheet2!BX:NK,2,0),""),"")</f>
        <v>16-28 Feb 21</v>
      </c>
      <c r="L397" t="str">
        <f>IF(OR(HLOOKUP(L$2+$A397,Sheet2!BX:NK,$B397,0),HLOOKUP(L$2+$A397,Sheet2!BX:NK,$B397,0)&lt;&gt;""),HLOOKUP(L$2+$A397,Sheet2!BX:NK,$B397,0),"")</f>
        <v/>
      </c>
      <c r="M397" t="str">
        <f>IF(OR(HLOOKUP(M$2+$A397,Sheet2!BY:NL,$B397,0),HLOOKUP(M$2+$A397,Sheet2!BY:NL,$B397,0)&lt;&gt;""),HLOOKUP(M$2+$A397,Sheet2!BY:NL,$B397,0),"")</f>
        <v/>
      </c>
      <c r="N397" t="str">
        <f>IF(OR(HLOOKUP(N$2+$A397,Sheet2!BZ:NM,$B397,0),HLOOKUP(N$2+$A397,Sheet2!BZ:NM,$B397,0)&lt;&gt;""),HLOOKUP(N$2+$A397,Sheet2!BZ:NM,$B397,0),"")</f>
        <v/>
      </c>
      <c r="O397" t="str">
        <f>IF(OR(HLOOKUP(O$2+$A397,Sheet2!CA:NN,$B397,0),HLOOKUP(O$2+$A397,Sheet2!CA:NN,$B397,0)&lt;&gt;""),HLOOKUP(O$2+$A397,Sheet2!CA:NN,$B397,0),"")</f>
        <v/>
      </c>
      <c r="P397" t="str">
        <f>IF(OR(HLOOKUP(P$2+$A397,Sheet2!CB:NO,$B397,0),HLOOKUP(P$2+$A397,Sheet2!CB:NO,$B397,0)&lt;&gt;""),HLOOKUP(P$2+$A397,Sheet2!CB:NO,$B397,0),"")</f>
        <v/>
      </c>
      <c r="Q397" t="str">
        <f>IF(OR(HLOOKUP(Q$2+$A397,Sheet2!CC:NO,$B397,0),HLOOKUP(Q$2+$A397,Sheet2!CC:NO,$B397,0)&lt;&gt;""),HLOOKUP(Q$2+$A397,Sheet2!CC:NO,$B397,0),"")</f>
        <v/>
      </c>
    </row>
    <row r="398" spans="1:17" x14ac:dyDescent="0.25">
      <c r="A398" s="64">
        <f t="shared" si="51"/>
        <v>24</v>
      </c>
      <c r="B398" s="64">
        <f t="shared" si="52"/>
        <v>44</v>
      </c>
      <c r="C398" s="64">
        <f t="shared" si="53"/>
        <v>5</v>
      </c>
      <c r="D398" s="64">
        <f t="shared" si="54"/>
        <v>40</v>
      </c>
      <c r="E398" s="64">
        <f t="shared" si="55"/>
        <v>196</v>
      </c>
      <c r="F398" s="64">
        <f t="shared" si="48"/>
        <v>1</v>
      </c>
      <c r="G398" s="64">
        <f t="shared" si="49"/>
        <v>3</v>
      </c>
      <c r="H398" s="64">
        <f t="shared" si="50"/>
        <v>2021</v>
      </c>
      <c r="I398" s="80" t="str">
        <f>IFERROR(VLOOKUP(D398,Sheet2!A:B,2,0),"")</f>
        <v>J20-0103</v>
      </c>
      <c r="J398" s="64" t="str">
        <f>IFERROR(IF(I398&lt;&gt;"",VLOOKUP(I398,Sheet2!B:C,2,0),""),"")</f>
        <v>Installation Flow Exaust Steam To Process (ครบุรี)</v>
      </c>
      <c r="K398" s="64" t="str">
        <f>IFERROR( IF(I398&lt;&gt;"", HLOOKUP(L$2+$A398,Sheet2!BX:NK,2,0),""),"")</f>
        <v>1-15 Mar 2021</v>
      </c>
      <c r="L398" t="str">
        <f>IF(OR(HLOOKUP(L$2+$A398,Sheet2!BX:NK,$B398,0),HLOOKUP(L$2+$A398,Sheet2!BX:NK,$B398,0)&lt;&gt;""),HLOOKUP(L$2+$A398,Sheet2!BX:NK,$B398,0),"")</f>
        <v/>
      </c>
      <c r="M398" t="str">
        <f>IF(OR(HLOOKUP(M$2+$A398,Sheet2!BY:NL,$B398,0),HLOOKUP(M$2+$A398,Sheet2!BY:NL,$B398,0)&lt;&gt;""),HLOOKUP(M$2+$A398,Sheet2!BY:NL,$B398,0),"")</f>
        <v/>
      </c>
      <c r="N398" t="str">
        <f>IF(OR(HLOOKUP(N$2+$A398,Sheet2!BZ:NM,$B398,0),HLOOKUP(N$2+$A398,Sheet2!BZ:NM,$B398,0)&lt;&gt;""),HLOOKUP(N$2+$A398,Sheet2!BZ:NM,$B398,0),"")</f>
        <v/>
      </c>
      <c r="O398" t="str">
        <f>IF(OR(HLOOKUP(O$2+$A398,Sheet2!CA:NN,$B398,0),HLOOKUP(O$2+$A398,Sheet2!CA:NN,$B398,0)&lt;&gt;""),HLOOKUP(O$2+$A398,Sheet2!CA:NN,$B398,0),"")</f>
        <v/>
      </c>
      <c r="P398" t="str">
        <f>IF(OR(HLOOKUP(P$2+$A398,Sheet2!CB:NO,$B398,0),HLOOKUP(P$2+$A398,Sheet2!CB:NO,$B398,0)&lt;&gt;""),HLOOKUP(P$2+$A398,Sheet2!CB:NO,$B398,0),"")</f>
        <v/>
      </c>
      <c r="Q398" t="str">
        <f>IF(OR(HLOOKUP(Q$2+$A398,Sheet2!CC:NO,$B398,0),HLOOKUP(Q$2+$A398,Sheet2!CC:NO,$B398,0)&lt;&gt;""),HLOOKUP(Q$2+$A398,Sheet2!CC:NO,$B398,0),"")</f>
        <v/>
      </c>
    </row>
    <row r="399" spans="1:17" x14ac:dyDescent="0.25">
      <c r="A399" s="64">
        <f t="shared" si="51"/>
        <v>30</v>
      </c>
      <c r="B399" s="64">
        <f t="shared" si="52"/>
        <v>44</v>
      </c>
      <c r="C399" s="64">
        <f t="shared" si="53"/>
        <v>6</v>
      </c>
      <c r="D399" s="64">
        <f t="shared" si="54"/>
        <v>40</v>
      </c>
      <c r="E399" s="64">
        <f t="shared" si="55"/>
        <v>196</v>
      </c>
      <c r="F399" s="64">
        <f t="shared" si="48"/>
        <v>2</v>
      </c>
      <c r="G399" s="64">
        <f t="shared" si="49"/>
        <v>3</v>
      </c>
      <c r="H399" s="64">
        <f t="shared" si="50"/>
        <v>2021</v>
      </c>
      <c r="I399" s="80" t="str">
        <f>IFERROR(VLOOKUP(D399,Sheet2!A:B,2,0),"")</f>
        <v>J20-0103</v>
      </c>
      <c r="J399" s="64" t="str">
        <f>IFERROR(IF(I399&lt;&gt;"",VLOOKUP(I399,Sheet2!B:C,2,0),""),"")</f>
        <v>Installation Flow Exaust Steam To Process (ครบุรี)</v>
      </c>
      <c r="K399" s="64" t="str">
        <f>IFERROR( IF(I399&lt;&gt;"", HLOOKUP(L$2+$A399,Sheet2!BX:NK,2,0),""),"")</f>
        <v>16-31 Mar 21</v>
      </c>
      <c r="L399" t="str">
        <f>IF(OR(HLOOKUP(L$2+$A399,Sheet2!BX:NK,$B399,0),HLOOKUP(L$2+$A399,Sheet2!BX:NK,$B399,0)&lt;&gt;""),HLOOKUP(L$2+$A399,Sheet2!BX:NK,$B399,0),"")</f>
        <v/>
      </c>
      <c r="M399" t="str">
        <f>IF(OR(HLOOKUP(M$2+$A399,Sheet2!BY:NL,$B399,0),HLOOKUP(M$2+$A399,Sheet2!BY:NL,$B399,0)&lt;&gt;""),HLOOKUP(M$2+$A399,Sheet2!BY:NL,$B399,0),"")</f>
        <v/>
      </c>
      <c r="N399" t="str">
        <f>IF(OR(HLOOKUP(N$2+$A399,Sheet2!BZ:NM,$B399,0),HLOOKUP(N$2+$A399,Sheet2!BZ:NM,$B399,0)&lt;&gt;""),HLOOKUP(N$2+$A399,Sheet2!BZ:NM,$B399,0),"")</f>
        <v/>
      </c>
      <c r="O399" t="str">
        <f>IF(OR(HLOOKUP(O$2+$A399,Sheet2!CA:NN,$B399,0),HLOOKUP(O$2+$A399,Sheet2!CA:NN,$B399,0)&lt;&gt;""),HLOOKUP(O$2+$A399,Sheet2!CA:NN,$B399,0),"")</f>
        <v/>
      </c>
      <c r="P399" t="str">
        <f>IF(OR(HLOOKUP(P$2+$A399,Sheet2!CB:NO,$B399,0),HLOOKUP(P$2+$A399,Sheet2!CB:NO,$B399,0)&lt;&gt;""),HLOOKUP(P$2+$A399,Sheet2!CB:NO,$B399,0),"")</f>
        <v/>
      </c>
      <c r="Q399" t="str">
        <f>IF(OR(HLOOKUP(Q$2+$A399,Sheet2!CC:NO,$B399,0),HLOOKUP(Q$2+$A399,Sheet2!CC:NO,$B399,0)&lt;&gt;""),HLOOKUP(Q$2+$A399,Sheet2!CC:NO,$B399,0),"")</f>
        <v/>
      </c>
    </row>
    <row r="400" spans="1:17" x14ac:dyDescent="0.25">
      <c r="A400" s="64">
        <f t="shared" si="51"/>
        <v>36</v>
      </c>
      <c r="B400" s="64">
        <f t="shared" si="52"/>
        <v>44</v>
      </c>
      <c r="C400" s="64">
        <f t="shared" si="53"/>
        <v>7</v>
      </c>
      <c r="D400" s="64">
        <f t="shared" si="54"/>
        <v>40</v>
      </c>
      <c r="E400" s="64">
        <f t="shared" si="55"/>
        <v>196</v>
      </c>
      <c r="F400" s="64">
        <f t="shared" si="48"/>
        <v>1</v>
      </c>
      <c r="G400" s="64">
        <f t="shared" si="49"/>
        <v>4</v>
      </c>
      <c r="H400" s="64">
        <f t="shared" si="50"/>
        <v>2021</v>
      </c>
      <c r="I400" s="80" t="str">
        <f>IFERROR(VLOOKUP(D400,Sheet2!A:B,2,0),"")</f>
        <v>J20-0103</v>
      </c>
      <c r="J400" s="64" t="str">
        <f>IFERROR(IF(I400&lt;&gt;"",VLOOKUP(I400,Sheet2!B:C,2,0),""),"")</f>
        <v>Installation Flow Exaust Steam To Process (ครบุรี)</v>
      </c>
      <c r="K400" s="64" t="str">
        <f>IFERROR( IF(I400&lt;&gt;"", HLOOKUP(L$2+$A400,Sheet2!BX:NK,2,0),""),"")</f>
        <v>1-15 April 21</v>
      </c>
      <c r="L400" t="str">
        <f>IF(OR(HLOOKUP(L$2+$A400,Sheet2!BX:NK,$B400,0),HLOOKUP(L$2+$A400,Sheet2!BX:NK,$B400,0)&lt;&gt;""),HLOOKUP(L$2+$A400,Sheet2!BX:NK,$B400,0),"")</f>
        <v/>
      </c>
      <c r="M400" t="str">
        <f>IF(OR(HLOOKUP(M$2+$A400,Sheet2!BY:NL,$B400,0),HLOOKUP(M$2+$A400,Sheet2!BY:NL,$B400,0)&lt;&gt;""),HLOOKUP(M$2+$A400,Sheet2!BY:NL,$B400,0),"")</f>
        <v/>
      </c>
      <c r="N400" t="str">
        <f>IF(OR(HLOOKUP(N$2+$A400,Sheet2!BZ:NM,$B400,0),HLOOKUP(N$2+$A400,Sheet2!BZ:NM,$B400,0)&lt;&gt;""),HLOOKUP(N$2+$A400,Sheet2!BZ:NM,$B400,0),"")</f>
        <v/>
      </c>
      <c r="O400" t="str">
        <f>IF(OR(HLOOKUP(O$2+$A400,Sheet2!CA:NN,$B400,0),HLOOKUP(O$2+$A400,Sheet2!CA:NN,$B400,0)&lt;&gt;""),HLOOKUP(O$2+$A400,Sheet2!CA:NN,$B400,0),"")</f>
        <v/>
      </c>
      <c r="P400" t="str">
        <f>IF(OR(HLOOKUP(P$2+$A400,Sheet2!CB:NO,$B400,0),HLOOKUP(P$2+$A400,Sheet2!CB:NO,$B400,0)&lt;&gt;""),HLOOKUP(P$2+$A400,Sheet2!CB:NO,$B400,0),"")</f>
        <v/>
      </c>
      <c r="Q400" t="str">
        <f>IF(OR(HLOOKUP(Q$2+$A400,Sheet2!CC:NO,$B400,0),HLOOKUP(Q$2+$A400,Sheet2!CC:NO,$B400,0)&lt;&gt;""),HLOOKUP(Q$2+$A400,Sheet2!CC:NO,$B400,0),"")</f>
        <v/>
      </c>
    </row>
    <row r="401" spans="1:17" x14ac:dyDescent="0.25">
      <c r="A401" s="64">
        <f t="shared" si="51"/>
        <v>42</v>
      </c>
      <c r="B401" s="64">
        <f t="shared" si="52"/>
        <v>44</v>
      </c>
      <c r="C401" s="64">
        <f t="shared" si="53"/>
        <v>8</v>
      </c>
      <c r="D401" s="64">
        <f t="shared" si="54"/>
        <v>40</v>
      </c>
      <c r="E401" s="64">
        <f t="shared" si="55"/>
        <v>196</v>
      </c>
      <c r="F401" s="64">
        <f t="shared" si="48"/>
        <v>2</v>
      </c>
      <c r="G401" s="64">
        <f t="shared" si="49"/>
        <v>4</v>
      </c>
      <c r="H401" s="64">
        <f t="shared" si="50"/>
        <v>2021</v>
      </c>
      <c r="I401" s="80" t="str">
        <f>IFERROR(VLOOKUP(D401,Sheet2!A:B,2,0),"")</f>
        <v>J20-0103</v>
      </c>
      <c r="J401" s="64" t="str">
        <f>IFERROR(IF(I401&lt;&gt;"",VLOOKUP(I401,Sheet2!B:C,2,0),""),"")</f>
        <v>Installation Flow Exaust Steam To Process (ครบุรี)</v>
      </c>
      <c r="K401" s="64" t="str">
        <f>IFERROR( IF(I401&lt;&gt;"", HLOOKUP(L$2+$A401,Sheet2!BX:NK,2,0),""),"")</f>
        <v>16-30 April 21</v>
      </c>
      <c r="L401" t="str">
        <f>IF(OR(HLOOKUP(L$2+$A401,Sheet2!BX:NK,$B401,0),HLOOKUP(L$2+$A401,Sheet2!BX:NK,$B401,0)&lt;&gt;""),HLOOKUP(L$2+$A401,Sheet2!BX:NK,$B401,0),"")</f>
        <v/>
      </c>
      <c r="M401" t="str">
        <f>IF(OR(HLOOKUP(M$2+$A401,Sheet2!BY:NL,$B401,0),HLOOKUP(M$2+$A401,Sheet2!BY:NL,$B401,0)&lt;&gt;""),HLOOKUP(M$2+$A401,Sheet2!BY:NL,$B401,0),"")</f>
        <v/>
      </c>
      <c r="N401" t="str">
        <f>IF(OR(HLOOKUP(N$2+$A401,Sheet2!BZ:NM,$B401,0),HLOOKUP(N$2+$A401,Sheet2!BZ:NM,$B401,0)&lt;&gt;""),HLOOKUP(N$2+$A401,Sheet2!BZ:NM,$B401,0),"")</f>
        <v/>
      </c>
      <c r="O401" t="str">
        <f>IF(OR(HLOOKUP(O$2+$A401,Sheet2!CA:NN,$B401,0),HLOOKUP(O$2+$A401,Sheet2!CA:NN,$B401,0)&lt;&gt;""),HLOOKUP(O$2+$A401,Sheet2!CA:NN,$B401,0),"")</f>
        <v/>
      </c>
      <c r="P401" t="str">
        <f>IF(OR(HLOOKUP(P$2+$A401,Sheet2!CB:NO,$B401,0),HLOOKUP(P$2+$A401,Sheet2!CB:NO,$B401,0)&lt;&gt;""),HLOOKUP(P$2+$A401,Sheet2!CB:NO,$B401,0),"")</f>
        <v/>
      </c>
      <c r="Q401" t="str">
        <f>IF(OR(HLOOKUP(Q$2+$A401,Sheet2!CC:NO,$B401,0),HLOOKUP(Q$2+$A401,Sheet2!CC:NO,$B401,0)&lt;&gt;""),HLOOKUP(Q$2+$A401,Sheet2!CC:NO,$B401,0),"")</f>
        <v/>
      </c>
    </row>
    <row r="402" spans="1:17" x14ac:dyDescent="0.25">
      <c r="A402" s="64">
        <f t="shared" si="51"/>
        <v>48</v>
      </c>
      <c r="B402" s="64">
        <f t="shared" si="52"/>
        <v>44</v>
      </c>
      <c r="C402" s="64">
        <f t="shared" si="53"/>
        <v>9</v>
      </c>
      <c r="D402" s="64">
        <f t="shared" si="54"/>
        <v>40</v>
      </c>
      <c r="E402" s="64">
        <f t="shared" si="55"/>
        <v>196</v>
      </c>
      <c r="F402" s="64">
        <f t="shared" si="48"/>
        <v>1</v>
      </c>
      <c r="G402" s="64">
        <f t="shared" si="49"/>
        <v>5</v>
      </c>
      <c r="H402" s="64">
        <f t="shared" si="50"/>
        <v>2021</v>
      </c>
      <c r="I402" s="80" t="str">
        <f>IFERROR(VLOOKUP(D402,Sheet2!A:B,2,0),"")</f>
        <v>J20-0103</v>
      </c>
      <c r="J402" s="64" t="str">
        <f>IFERROR(IF(I402&lt;&gt;"",VLOOKUP(I402,Sheet2!B:C,2,0),""),"")</f>
        <v>Installation Flow Exaust Steam To Process (ครบุรี)</v>
      </c>
      <c r="K402" s="64" t="str">
        <f>IFERROR( IF(I402&lt;&gt;"", HLOOKUP(L$2+$A402,Sheet2!BX:NK,2,0),""),"")</f>
        <v>1-15 May 21</v>
      </c>
      <c r="L402" t="str">
        <f>IF(OR(HLOOKUP(L$2+$A402,Sheet2!BX:NK,$B402,0),HLOOKUP(L$2+$A402,Sheet2!BX:NK,$B402,0)&lt;&gt;""),HLOOKUP(L$2+$A402,Sheet2!BX:NK,$B402,0),"")</f>
        <v/>
      </c>
      <c r="M402" t="str">
        <f>IF(OR(HLOOKUP(M$2+$A402,Sheet2!BY:NL,$B402,0),HLOOKUP(M$2+$A402,Sheet2!BY:NL,$B402,0)&lt;&gt;""),HLOOKUP(M$2+$A402,Sheet2!BY:NL,$B402,0),"")</f>
        <v/>
      </c>
      <c r="N402" t="str">
        <f>IF(OR(HLOOKUP(N$2+$A402,Sheet2!BZ:NM,$B402,0),HLOOKUP(N$2+$A402,Sheet2!BZ:NM,$B402,0)&lt;&gt;""),HLOOKUP(N$2+$A402,Sheet2!BZ:NM,$B402,0),"")</f>
        <v/>
      </c>
      <c r="O402" t="str">
        <f>IF(OR(HLOOKUP(O$2+$A402,Sheet2!CA:NN,$B402,0),HLOOKUP(O$2+$A402,Sheet2!CA:NN,$B402,0)&lt;&gt;""),HLOOKUP(O$2+$A402,Sheet2!CA:NN,$B402,0),"")</f>
        <v/>
      </c>
      <c r="P402" t="str">
        <f>IF(OR(HLOOKUP(P$2+$A402,Sheet2!CB:NO,$B402,0),HLOOKUP(P$2+$A402,Sheet2!CB:NO,$B402,0)&lt;&gt;""),HLOOKUP(P$2+$A402,Sheet2!CB:NO,$B402,0),"")</f>
        <v/>
      </c>
      <c r="Q402" t="str">
        <f>IF(OR(HLOOKUP(Q$2+$A402,Sheet2!CC:NO,$B402,0),HLOOKUP(Q$2+$A402,Sheet2!CC:NO,$B402,0)&lt;&gt;""),HLOOKUP(Q$2+$A402,Sheet2!CC:NO,$B402,0),"")</f>
        <v/>
      </c>
    </row>
    <row r="403" spans="1:17" x14ac:dyDescent="0.25">
      <c r="A403" s="64">
        <f t="shared" si="51"/>
        <v>54</v>
      </c>
      <c r="B403" s="64">
        <f t="shared" si="52"/>
        <v>44</v>
      </c>
      <c r="C403" s="64">
        <f t="shared" si="53"/>
        <v>10</v>
      </c>
      <c r="D403" s="64">
        <f t="shared" si="54"/>
        <v>40</v>
      </c>
      <c r="E403" s="64">
        <f t="shared" si="55"/>
        <v>196</v>
      </c>
      <c r="F403" s="64">
        <f t="shared" si="48"/>
        <v>2</v>
      </c>
      <c r="G403" s="64">
        <f t="shared" si="49"/>
        <v>5</v>
      </c>
      <c r="H403" s="64">
        <f t="shared" si="50"/>
        <v>2021</v>
      </c>
      <c r="I403" s="80" t="str">
        <f>IFERROR(VLOOKUP(D403,Sheet2!A:B,2,0),"")</f>
        <v>J20-0103</v>
      </c>
      <c r="J403" s="64" t="str">
        <f>IFERROR(IF(I403&lt;&gt;"",VLOOKUP(I403,Sheet2!B:C,2,0),""),"")</f>
        <v>Installation Flow Exaust Steam To Process (ครบุรี)</v>
      </c>
      <c r="K403" s="64" t="str">
        <f>IFERROR( IF(I403&lt;&gt;"", HLOOKUP(L$2+$A403,Sheet2!BX:NK,2,0),""),"")</f>
        <v>16-31 May 21</v>
      </c>
      <c r="L403" t="str">
        <f>IF(OR(HLOOKUP(L$2+$A403,Sheet2!BX:NK,$B403,0),HLOOKUP(L$2+$A403,Sheet2!BX:NK,$B403,0)&lt;&gt;""),HLOOKUP(L$2+$A403,Sheet2!BX:NK,$B403,0),"")</f>
        <v/>
      </c>
      <c r="M403" t="str">
        <f>IF(OR(HLOOKUP(M$2+$A403,Sheet2!BY:NL,$B403,0),HLOOKUP(M$2+$A403,Sheet2!BY:NL,$B403,0)&lt;&gt;""),HLOOKUP(M$2+$A403,Sheet2!BY:NL,$B403,0),"")</f>
        <v/>
      </c>
      <c r="N403" t="str">
        <f>IF(OR(HLOOKUP(N$2+$A403,Sheet2!BZ:NM,$B403,0),HLOOKUP(N$2+$A403,Sheet2!BZ:NM,$B403,0)&lt;&gt;""),HLOOKUP(N$2+$A403,Sheet2!BZ:NM,$B403,0),"")</f>
        <v/>
      </c>
      <c r="O403" t="str">
        <f>IF(OR(HLOOKUP(O$2+$A403,Sheet2!CA:NN,$B403,0),HLOOKUP(O$2+$A403,Sheet2!CA:NN,$B403,0)&lt;&gt;""),HLOOKUP(O$2+$A403,Sheet2!CA:NN,$B403,0),"")</f>
        <v/>
      </c>
      <c r="P403" t="str">
        <f>IF(OR(HLOOKUP(P$2+$A403,Sheet2!CB:NO,$B403,0),HLOOKUP(P$2+$A403,Sheet2!CB:NO,$B403,0)&lt;&gt;""),HLOOKUP(P$2+$A403,Sheet2!CB:NO,$B403,0),"")</f>
        <v/>
      </c>
      <c r="Q403" t="str">
        <f>IF(OR(HLOOKUP(Q$2+$A403,Sheet2!CC:NO,$B403,0),HLOOKUP(Q$2+$A403,Sheet2!CC:NO,$B403,0)&lt;&gt;""),HLOOKUP(Q$2+$A403,Sheet2!CC:NO,$B403,0),"")</f>
        <v/>
      </c>
    </row>
    <row r="404" spans="1:17" x14ac:dyDescent="0.25">
      <c r="A404" s="64">
        <f t="shared" si="51"/>
        <v>0</v>
      </c>
      <c r="B404" s="64">
        <f t="shared" si="52"/>
        <v>45</v>
      </c>
      <c r="C404" s="64">
        <f t="shared" si="53"/>
        <v>1</v>
      </c>
      <c r="D404" s="64">
        <f t="shared" si="54"/>
        <v>41</v>
      </c>
      <c r="E404" s="64">
        <f t="shared" si="55"/>
        <v>201</v>
      </c>
      <c r="F404" s="64">
        <f t="shared" si="48"/>
        <v>1</v>
      </c>
      <c r="G404" s="64">
        <f t="shared" si="49"/>
        <v>1</v>
      </c>
      <c r="H404" s="64">
        <f t="shared" si="50"/>
        <v>2021</v>
      </c>
      <c r="I404" s="80" t="str">
        <f>IFERROR(VLOOKUP(D404,Sheet2!A:B,2,0),"")</f>
        <v>J19-1268</v>
      </c>
      <c r="J404" s="64" t="str">
        <f>IFERROR(IF(I404&lt;&gt;"",VLOOKUP(I404,Sheet2!B:C,2,0),""),"")</f>
        <v>Cable pulling work at GC7</v>
      </c>
      <c r="K404" s="64" t="str">
        <f>IFERROR( IF(I404&lt;&gt;"", HLOOKUP(L$2+$A404,Sheet2!BX:NK,2,0),""),"")</f>
        <v>1-15 Jan 21</v>
      </c>
      <c r="L404" t="str">
        <f>IF(OR(HLOOKUP(L$2+$A404,Sheet2!BX:NK,$B404,0),HLOOKUP(L$2+$A404,Sheet2!BX:NK,$B404,0)&lt;&gt;""),HLOOKUP(L$2+$A404,Sheet2!BX:NK,$B404,0),"")</f>
        <v/>
      </c>
      <c r="M404" t="str">
        <f>IF(OR(HLOOKUP(M$2+$A404,Sheet2!BY:NL,$B404,0),HLOOKUP(M$2+$A404,Sheet2!BY:NL,$B404,0)&lt;&gt;""),HLOOKUP(M$2+$A404,Sheet2!BY:NL,$B404,0),"")</f>
        <v/>
      </c>
      <c r="N404" t="str">
        <f>IF(OR(HLOOKUP(N$2+$A404,Sheet2!BZ:NM,$B404,0),HLOOKUP(N$2+$A404,Sheet2!BZ:NM,$B404,0)&lt;&gt;""),HLOOKUP(N$2+$A404,Sheet2!BZ:NM,$B404,0),"")</f>
        <v/>
      </c>
      <c r="O404" t="str">
        <f>IF(OR(HLOOKUP(O$2+$A404,Sheet2!CA:NN,$B404,0),HLOOKUP(O$2+$A404,Sheet2!CA:NN,$B404,0)&lt;&gt;""),HLOOKUP(O$2+$A404,Sheet2!CA:NN,$B404,0),"")</f>
        <v/>
      </c>
      <c r="P404" t="str">
        <f>IF(OR(HLOOKUP(P$2+$A404,Sheet2!CB:NO,$B404,0),HLOOKUP(P$2+$A404,Sheet2!CB:NO,$B404,0)&lt;&gt;""),HLOOKUP(P$2+$A404,Sheet2!CB:NO,$B404,0),"")</f>
        <v/>
      </c>
      <c r="Q404" t="str">
        <f>IF(OR(HLOOKUP(Q$2+$A404,Sheet2!CC:NO,$B404,0),HLOOKUP(Q$2+$A404,Sheet2!CC:NO,$B404,0)&lt;&gt;""),HLOOKUP(Q$2+$A404,Sheet2!CC:NO,$B404,0),"")</f>
        <v/>
      </c>
    </row>
    <row r="405" spans="1:17" x14ac:dyDescent="0.25">
      <c r="A405" s="64">
        <f t="shared" si="51"/>
        <v>6</v>
      </c>
      <c r="B405" s="64">
        <f t="shared" si="52"/>
        <v>45</v>
      </c>
      <c r="C405" s="64">
        <f t="shared" si="53"/>
        <v>2</v>
      </c>
      <c r="D405" s="64">
        <f t="shared" si="54"/>
        <v>41</v>
      </c>
      <c r="E405" s="64">
        <f t="shared" si="55"/>
        <v>201</v>
      </c>
      <c r="F405" s="64">
        <f t="shared" si="48"/>
        <v>2</v>
      </c>
      <c r="G405" s="64">
        <f t="shared" si="49"/>
        <v>1</v>
      </c>
      <c r="H405" s="64">
        <f t="shared" si="50"/>
        <v>2021</v>
      </c>
      <c r="I405" s="80" t="str">
        <f>IFERROR(VLOOKUP(D405,Sheet2!A:B,2,0),"")</f>
        <v>J19-1268</v>
      </c>
      <c r="J405" s="64" t="str">
        <f>IFERROR(IF(I405&lt;&gt;"",VLOOKUP(I405,Sheet2!B:C,2,0),""),"")</f>
        <v>Cable pulling work at GC7</v>
      </c>
      <c r="K405" s="64" t="str">
        <f>IFERROR( IF(I405&lt;&gt;"", HLOOKUP(L$2+$A405,Sheet2!BX:NK,2,0),""),"")</f>
        <v>16-31 Jan 21</v>
      </c>
      <c r="L405" t="str">
        <f>IF(OR(HLOOKUP(L$2+$A405,Sheet2!BX:NK,$B405,0),HLOOKUP(L$2+$A405,Sheet2!BX:NK,$B405,0)&lt;&gt;""),HLOOKUP(L$2+$A405,Sheet2!BX:NK,$B405,0),"")</f>
        <v/>
      </c>
      <c r="M405" t="str">
        <f>IF(OR(HLOOKUP(M$2+$A405,Sheet2!BY:NL,$B405,0),HLOOKUP(M$2+$A405,Sheet2!BY:NL,$B405,0)&lt;&gt;""),HLOOKUP(M$2+$A405,Sheet2!BY:NL,$B405,0),"")</f>
        <v/>
      </c>
      <c r="N405" t="str">
        <f>IF(OR(HLOOKUP(N$2+$A405,Sheet2!BZ:NM,$B405,0),HLOOKUP(N$2+$A405,Sheet2!BZ:NM,$B405,0)&lt;&gt;""),HLOOKUP(N$2+$A405,Sheet2!BZ:NM,$B405,0),"")</f>
        <v/>
      </c>
      <c r="O405" t="str">
        <f>IF(OR(HLOOKUP(O$2+$A405,Sheet2!CA:NN,$B405,0),HLOOKUP(O$2+$A405,Sheet2!CA:NN,$B405,0)&lt;&gt;""),HLOOKUP(O$2+$A405,Sheet2!CA:NN,$B405,0),"")</f>
        <v/>
      </c>
      <c r="P405" t="str">
        <f>IF(OR(HLOOKUP(P$2+$A405,Sheet2!CB:NO,$B405,0),HLOOKUP(P$2+$A405,Sheet2!CB:NO,$B405,0)&lt;&gt;""),HLOOKUP(P$2+$A405,Sheet2!CB:NO,$B405,0),"")</f>
        <v/>
      </c>
      <c r="Q405" t="str">
        <f>IF(OR(HLOOKUP(Q$2+$A405,Sheet2!CC:NO,$B405,0),HLOOKUP(Q$2+$A405,Sheet2!CC:NO,$B405,0)&lt;&gt;""),HLOOKUP(Q$2+$A405,Sheet2!CC:NO,$B405,0),"")</f>
        <v/>
      </c>
    </row>
    <row r="406" spans="1:17" x14ac:dyDescent="0.25">
      <c r="A406" s="64">
        <f t="shared" si="51"/>
        <v>12</v>
      </c>
      <c r="B406" s="64">
        <f t="shared" si="52"/>
        <v>45</v>
      </c>
      <c r="C406" s="64">
        <f t="shared" si="53"/>
        <v>3</v>
      </c>
      <c r="D406" s="64">
        <f t="shared" si="54"/>
        <v>41</v>
      </c>
      <c r="E406" s="64">
        <f t="shared" si="55"/>
        <v>201</v>
      </c>
      <c r="F406" s="64">
        <f t="shared" si="48"/>
        <v>1</v>
      </c>
      <c r="G406" s="64">
        <f t="shared" si="49"/>
        <v>2</v>
      </c>
      <c r="H406" s="64">
        <f t="shared" si="50"/>
        <v>2021</v>
      </c>
      <c r="I406" s="80" t="str">
        <f>IFERROR(VLOOKUP(D406,Sheet2!A:B,2,0),"")</f>
        <v>J19-1268</v>
      </c>
      <c r="J406" s="64" t="str">
        <f>IFERROR(IF(I406&lt;&gt;"",VLOOKUP(I406,Sheet2!B:C,2,0),""),"")</f>
        <v>Cable pulling work at GC7</v>
      </c>
      <c r="K406" s="64" t="str">
        <f>IFERROR( IF(I406&lt;&gt;"", HLOOKUP(L$2+$A406,Sheet2!BX:NK,2,0),""),"")</f>
        <v>1-15 Feb 21</v>
      </c>
      <c r="L406" t="str">
        <f>IF(OR(HLOOKUP(L$2+$A406,Sheet2!BX:NK,$B406,0),HLOOKUP(L$2+$A406,Sheet2!BX:NK,$B406,0)&lt;&gt;""),HLOOKUP(L$2+$A406,Sheet2!BX:NK,$B406,0),"")</f>
        <v/>
      </c>
      <c r="M406" t="str">
        <f>IF(OR(HLOOKUP(M$2+$A406,Sheet2!BY:NL,$B406,0),HLOOKUP(M$2+$A406,Sheet2!BY:NL,$B406,0)&lt;&gt;""),HLOOKUP(M$2+$A406,Sheet2!BY:NL,$B406,0),"")</f>
        <v/>
      </c>
      <c r="N406" t="str">
        <f>IF(OR(HLOOKUP(N$2+$A406,Sheet2!BZ:NM,$B406,0),HLOOKUP(N$2+$A406,Sheet2!BZ:NM,$B406,0)&lt;&gt;""),HLOOKUP(N$2+$A406,Sheet2!BZ:NM,$B406,0),"")</f>
        <v/>
      </c>
      <c r="O406" t="str">
        <f>IF(OR(HLOOKUP(O$2+$A406,Sheet2!CA:NN,$B406,0),HLOOKUP(O$2+$A406,Sheet2!CA:NN,$B406,0)&lt;&gt;""),HLOOKUP(O$2+$A406,Sheet2!CA:NN,$B406,0),"")</f>
        <v/>
      </c>
      <c r="P406" t="str">
        <f>IF(OR(HLOOKUP(P$2+$A406,Sheet2!CB:NO,$B406,0),HLOOKUP(P$2+$A406,Sheet2!CB:NO,$B406,0)&lt;&gt;""),HLOOKUP(P$2+$A406,Sheet2!CB:NO,$B406,0),"")</f>
        <v/>
      </c>
      <c r="Q406" t="str">
        <f>IF(OR(HLOOKUP(Q$2+$A406,Sheet2!CC:NO,$B406,0),HLOOKUP(Q$2+$A406,Sheet2!CC:NO,$B406,0)&lt;&gt;""),HLOOKUP(Q$2+$A406,Sheet2!CC:NO,$B406,0),"")</f>
        <v/>
      </c>
    </row>
    <row r="407" spans="1:17" x14ac:dyDescent="0.25">
      <c r="A407" s="64">
        <f t="shared" si="51"/>
        <v>18</v>
      </c>
      <c r="B407" s="64">
        <f t="shared" si="52"/>
        <v>45</v>
      </c>
      <c r="C407" s="64">
        <f t="shared" si="53"/>
        <v>4</v>
      </c>
      <c r="D407" s="64">
        <f t="shared" si="54"/>
        <v>41</v>
      </c>
      <c r="E407" s="64">
        <f t="shared" si="55"/>
        <v>201</v>
      </c>
      <c r="F407" s="64">
        <f t="shared" si="48"/>
        <v>2</v>
      </c>
      <c r="G407" s="64">
        <f t="shared" si="49"/>
        <v>2</v>
      </c>
      <c r="H407" s="64">
        <f t="shared" si="50"/>
        <v>2021</v>
      </c>
      <c r="I407" s="80" t="str">
        <f>IFERROR(VLOOKUP(D407,Sheet2!A:B,2,0),"")</f>
        <v>J19-1268</v>
      </c>
      <c r="J407" s="64" t="str">
        <f>IFERROR(IF(I407&lt;&gt;"",VLOOKUP(I407,Sheet2!B:C,2,0),""),"")</f>
        <v>Cable pulling work at GC7</v>
      </c>
      <c r="K407" s="64" t="str">
        <f>IFERROR( IF(I407&lt;&gt;"", HLOOKUP(L$2+$A407,Sheet2!BX:NK,2,0),""),"")</f>
        <v>16-28 Feb 21</v>
      </c>
      <c r="L407" t="str">
        <f>IF(OR(HLOOKUP(L$2+$A407,Sheet2!BX:NK,$B407,0),HLOOKUP(L$2+$A407,Sheet2!BX:NK,$B407,0)&lt;&gt;""),HLOOKUP(L$2+$A407,Sheet2!BX:NK,$B407,0),"")</f>
        <v/>
      </c>
      <c r="M407" t="str">
        <f>IF(OR(HLOOKUP(M$2+$A407,Sheet2!BY:NL,$B407,0),HLOOKUP(M$2+$A407,Sheet2!BY:NL,$B407,0)&lt;&gt;""),HLOOKUP(M$2+$A407,Sheet2!BY:NL,$B407,0),"")</f>
        <v/>
      </c>
      <c r="N407" t="str">
        <f>IF(OR(HLOOKUP(N$2+$A407,Sheet2!BZ:NM,$B407,0),HLOOKUP(N$2+$A407,Sheet2!BZ:NM,$B407,0)&lt;&gt;""),HLOOKUP(N$2+$A407,Sheet2!BZ:NM,$B407,0),"")</f>
        <v/>
      </c>
      <c r="O407" t="str">
        <f>IF(OR(HLOOKUP(O$2+$A407,Sheet2!CA:NN,$B407,0),HLOOKUP(O$2+$A407,Sheet2!CA:NN,$B407,0)&lt;&gt;""),HLOOKUP(O$2+$A407,Sheet2!CA:NN,$B407,0),"")</f>
        <v/>
      </c>
      <c r="P407" t="str">
        <f>IF(OR(HLOOKUP(P$2+$A407,Sheet2!CB:NO,$B407,0),HLOOKUP(P$2+$A407,Sheet2!CB:NO,$B407,0)&lt;&gt;""),HLOOKUP(P$2+$A407,Sheet2!CB:NO,$B407,0),"")</f>
        <v/>
      </c>
      <c r="Q407" t="str">
        <f>IF(OR(HLOOKUP(Q$2+$A407,Sheet2!CC:NO,$B407,0),HLOOKUP(Q$2+$A407,Sheet2!CC:NO,$B407,0)&lt;&gt;""),HLOOKUP(Q$2+$A407,Sheet2!CC:NO,$B407,0),"")</f>
        <v/>
      </c>
    </row>
    <row r="408" spans="1:17" x14ac:dyDescent="0.25">
      <c r="A408" s="64">
        <f t="shared" si="51"/>
        <v>24</v>
      </c>
      <c r="B408" s="64">
        <f t="shared" si="52"/>
        <v>45</v>
      </c>
      <c r="C408" s="64">
        <f t="shared" si="53"/>
        <v>5</v>
      </c>
      <c r="D408" s="64">
        <f t="shared" si="54"/>
        <v>41</v>
      </c>
      <c r="E408" s="64">
        <f t="shared" si="55"/>
        <v>201</v>
      </c>
      <c r="F408" s="64">
        <f t="shared" si="48"/>
        <v>1</v>
      </c>
      <c r="G408" s="64">
        <f t="shared" si="49"/>
        <v>3</v>
      </c>
      <c r="H408" s="64">
        <f t="shared" si="50"/>
        <v>2021</v>
      </c>
      <c r="I408" s="80" t="str">
        <f>IFERROR(VLOOKUP(D408,Sheet2!A:B,2,0),"")</f>
        <v>J19-1268</v>
      </c>
      <c r="J408" s="64" t="str">
        <f>IFERROR(IF(I408&lt;&gt;"",VLOOKUP(I408,Sheet2!B:C,2,0),""),"")</f>
        <v>Cable pulling work at GC7</v>
      </c>
      <c r="K408" s="64" t="str">
        <f>IFERROR( IF(I408&lt;&gt;"", HLOOKUP(L$2+$A408,Sheet2!BX:NK,2,0),""),"")</f>
        <v>1-15 Mar 2021</v>
      </c>
      <c r="L408" t="str">
        <f>IF(OR(HLOOKUP(L$2+$A408,Sheet2!BX:NK,$B408,0),HLOOKUP(L$2+$A408,Sheet2!BX:NK,$B408,0)&lt;&gt;""),HLOOKUP(L$2+$A408,Sheet2!BX:NK,$B408,0),"")</f>
        <v/>
      </c>
      <c r="M408" t="str">
        <f>IF(OR(HLOOKUP(M$2+$A408,Sheet2!BY:NL,$B408,0),HLOOKUP(M$2+$A408,Sheet2!BY:NL,$B408,0)&lt;&gt;""),HLOOKUP(M$2+$A408,Sheet2!BY:NL,$B408,0),"")</f>
        <v/>
      </c>
      <c r="N408" t="str">
        <f>IF(OR(HLOOKUP(N$2+$A408,Sheet2!BZ:NM,$B408,0),HLOOKUP(N$2+$A408,Sheet2!BZ:NM,$B408,0)&lt;&gt;""),HLOOKUP(N$2+$A408,Sheet2!BZ:NM,$B408,0),"")</f>
        <v/>
      </c>
      <c r="O408" t="str">
        <f>IF(OR(HLOOKUP(O$2+$A408,Sheet2!CA:NN,$B408,0),HLOOKUP(O$2+$A408,Sheet2!CA:NN,$B408,0)&lt;&gt;""),HLOOKUP(O$2+$A408,Sheet2!CA:NN,$B408,0),"")</f>
        <v/>
      </c>
      <c r="P408" t="str">
        <f>IF(OR(HLOOKUP(P$2+$A408,Sheet2!CB:NO,$B408,0),HLOOKUP(P$2+$A408,Sheet2!CB:NO,$B408,0)&lt;&gt;""),HLOOKUP(P$2+$A408,Sheet2!CB:NO,$B408,0),"")</f>
        <v/>
      </c>
      <c r="Q408" t="str">
        <f>IF(OR(HLOOKUP(Q$2+$A408,Sheet2!CC:NO,$B408,0),HLOOKUP(Q$2+$A408,Sheet2!CC:NO,$B408,0)&lt;&gt;""),HLOOKUP(Q$2+$A408,Sheet2!CC:NO,$B408,0),"")</f>
        <v/>
      </c>
    </row>
    <row r="409" spans="1:17" x14ac:dyDescent="0.25">
      <c r="A409" s="64">
        <f t="shared" si="51"/>
        <v>30</v>
      </c>
      <c r="B409" s="64">
        <f t="shared" si="52"/>
        <v>45</v>
      </c>
      <c r="C409" s="64">
        <f t="shared" si="53"/>
        <v>6</v>
      </c>
      <c r="D409" s="64">
        <f t="shared" si="54"/>
        <v>41</v>
      </c>
      <c r="E409" s="64">
        <f t="shared" si="55"/>
        <v>201</v>
      </c>
      <c r="F409" s="64">
        <f t="shared" si="48"/>
        <v>2</v>
      </c>
      <c r="G409" s="64">
        <f t="shared" si="49"/>
        <v>3</v>
      </c>
      <c r="H409" s="64">
        <f t="shared" si="50"/>
        <v>2021</v>
      </c>
      <c r="I409" s="80" t="str">
        <f>IFERROR(VLOOKUP(D409,Sheet2!A:B,2,0),"")</f>
        <v>J19-1268</v>
      </c>
      <c r="J409" s="64" t="str">
        <f>IFERROR(IF(I409&lt;&gt;"",VLOOKUP(I409,Sheet2!B:C,2,0),""),"")</f>
        <v>Cable pulling work at GC7</v>
      </c>
      <c r="K409" s="64" t="str">
        <f>IFERROR( IF(I409&lt;&gt;"", HLOOKUP(L$2+$A409,Sheet2!BX:NK,2,0),""),"")</f>
        <v>16-31 Mar 21</v>
      </c>
      <c r="L409" t="str">
        <f>IF(OR(HLOOKUP(L$2+$A409,Sheet2!BX:NK,$B409,0),HLOOKUP(L$2+$A409,Sheet2!BX:NK,$B409,0)&lt;&gt;""),HLOOKUP(L$2+$A409,Sheet2!BX:NK,$B409,0),"")</f>
        <v/>
      </c>
      <c r="M409" t="str">
        <f>IF(OR(HLOOKUP(M$2+$A409,Sheet2!BY:NL,$B409,0),HLOOKUP(M$2+$A409,Sheet2!BY:NL,$B409,0)&lt;&gt;""),HLOOKUP(M$2+$A409,Sheet2!BY:NL,$B409,0),"")</f>
        <v/>
      </c>
      <c r="N409" t="str">
        <f>IF(OR(HLOOKUP(N$2+$A409,Sheet2!BZ:NM,$B409,0),HLOOKUP(N$2+$A409,Sheet2!BZ:NM,$B409,0)&lt;&gt;""),HLOOKUP(N$2+$A409,Sheet2!BZ:NM,$B409,0),"")</f>
        <v/>
      </c>
      <c r="O409" t="str">
        <f>IF(OR(HLOOKUP(O$2+$A409,Sheet2!CA:NN,$B409,0),HLOOKUP(O$2+$A409,Sheet2!CA:NN,$B409,0)&lt;&gt;""),HLOOKUP(O$2+$A409,Sheet2!CA:NN,$B409,0),"")</f>
        <v/>
      </c>
      <c r="P409" t="str">
        <f>IF(OR(HLOOKUP(P$2+$A409,Sheet2!CB:NO,$B409,0),HLOOKUP(P$2+$A409,Sheet2!CB:NO,$B409,0)&lt;&gt;""),HLOOKUP(P$2+$A409,Sheet2!CB:NO,$B409,0),"")</f>
        <v/>
      </c>
      <c r="Q409" t="str">
        <f>IF(OR(HLOOKUP(Q$2+$A409,Sheet2!CC:NO,$B409,0),HLOOKUP(Q$2+$A409,Sheet2!CC:NO,$B409,0)&lt;&gt;""),HLOOKUP(Q$2+$A409,Sheet2!CC:NO,$B409,0),"")</f>
        <v/>
      </c>
    </row>
    <row r="410" spans="1:17" x14ac:dyDescent="0.25">
      <c r="A410" s="64">
        <f t="shared" si="51"/>
        <v>36</v>
      </c>
      <c r="B410" s="64">
        <f t="shared" si="52"/>
        <v>45</v>
      </c>
      <c r="C410" s="64">
        <f t="shared" si="53"/>
        <v>7</v>
      </c>
      <c r="D410" s="64">
        <f t="shared" si="54"/>
        <v>41</v>
      </c>
      <c r="E410" s="64">
        <f t="shared" si="55"/>
        <v>201</v>
      </c>
      <c r="F410" s="64">
        <f t="shared" si="48"/>
        <v>1</v>
      </c>
      <c r="G410" s="64">
        <f t="shared" si="49"/>
        <v>4</v>
      </c>
      <c r="H410" s="64">
        <f t="shared" si="50"/>
        <v>2021</v>
      </c>
      <c r="I410" s="80" t="str">
        <f>IFERROR(VLOOKUP(D410,Sheet2!A:B,2,0),"")</f>
        <v>J19-1268</v>
      </c>
      <c r="J410" s="64" t="str">
        <f>IFERROR(IF(I410&lt;&gt;"",VLOOKUP(I410,Sheet2!B:C,2,0),""),"")</f>
        <v>Cable pulling work at GC7</v>
      </c>
      <c r="K410" s="64" t="str">
        <f>IFERROR( IF(I410&lt;&gt;"", HLOOKUP(L$2+$A410,Sheet2!BX:NK,2,0),""),"")</f>
        <v>1-15 April 21</v>
      </c>
      <c r="L410" t="str">
        <f>IF(OR(HLOOKUP(L$2+$A410,Sheet2!BX:NK,$B410,0),HLOOKUP(L$2+$A410,Sheet2!BX:NK,$B410,0)&lt;&gt;""),HLOOKUP(L$2+$A410,Sheet2!BX:NK,$B410,0),"")</f>
        <v/>
      </c>
      <c r="M410" t="str">
        <f>IF(OR(HLOOKUP(M$2+$A410,Sheet2!BY:NL,$B410,0),HLOOKUP(M$2+$A410,Sheet2!BY:NL,$B410,0)&lt;&gt;""),HLOOKUP(M$2+$A410,Sheet2!BY:NL,$B410,0),"")</f>
        <v/>
      </c>
      <c r="N410" t="str">
        <f>IF(OR(HLOOKUP(N$2+$A410,Sheet2!BZ:NM,$B410,0),HLOOKUP(N$2+$A410,Sheet2!BZ:NM,$B410,0)&lt;&gt;""),HLOOKUP(N$2+$A410,Sheet2!BZ:NM,$B410,0),"")</f>
        <v/>
      </c>
      <c r="O410" t="str">
        <f>IF(OR(HLOOKUP(O$2+$A410,Sheet2!CA:NN,$B410,0),HLOOKUP(O$2+$A410,Sheet2!CA:NN,$B410,0)&lt;&gt;""),HLOOKUP(O$2+$A410,Sheet2!CA:NN,$B410,0),"")</f>
        <v/>
      </c>
      <c r="P410" t="str">
        <f>IF(OR(HLOOKUP(P$2+$A410,Sheet2!CB:NO,$B410,0),HLOOKUP(P$2+$A410,Sheet2!CB:NO,$B410,0)&lt;&gt;""),HLOOKUP(P$2+$A410,Sheet2!CB:NO,$B410,0),"")</f>
        <v/>
      </c>
      <c r="Q410" t="str">
        <f>IF(OR(HLOOKUP(Q$2+$A410,Sheet2!CC:NO,$B410,0),HLOOKUP(Q$2+$A410,Sheet2!CC:NO,$B410,0)&lt;&gt;""),HLOOKUP(Q$2+$A410,Sheet2!CC:NO,$B410,0),"")</f>
        <v/>
      </c>
    </row>
    <row r="411" spans="1:17" x14ac:dyDescent="0.25">
      <c r="A411" s="64">
        <f t="shared" si="51"/>
        <v>42</v>
      </c>
      <c r="B411" s="64">
        <f t="shared" si="52"/>
        <v>45</v>
      </c>
      <c r="C411" s="64">
        <f t="shared" si="53"/>
        <v>8</v>
      </c>
      <c r="D411" s="64">
        <f t="shared" si="54"/>
        <v>41</v>
      </c>
      <c r="E411" s="64">
        <f t="shared" si="55"/>
        <v>201</v>
      </c>
      <c r="F411" s="64">
        <f t="shared" si="48"/>
        <v>2</v>
      </c>
      <c r="G411" s="64">
        <f t="shared" si="49"/>
        <v>4</v>
      </c>
      <c r="H411" s="64">
        <f t="shared" si="50"/>
        <v>2021</v>
      </c>
      <c r="I411" s="80" t="str">
        <f>IFERROR(VLOOKUP(D411,Sheet2!A:B,2,0),"")</f>
        <v>J19-1268</v>
      </c>
      <c r="J411" s="64" t="str">
        <f>IFERROR(IF(I411&lt;&gt;"",VLOOKUP(I411,Sheet2!B:C,2,0),""),"")</f>
        <v>Cable pulling work at GC7</v>
      </c>
      <c r="K411" s="64" t="str">
        <f>IFERROR( IF(I411&lt;&gt;"", HLOOKUP(L$2+$A411,Sheet2!BX:NK,2,0),""),"")</f>
        <v>16-30 April 21</v>
      </c>
      <c r="L411" t="str">
        <f>IF(OR(HLOOKUP(L$2+$A411,Sheet2!BX:NK,$B411,0),HLOOKUP(L$2+$A411,Sheet2!BX:NK,$B411,0)&lt;&gt;""),HLOOKUP(L$2+$A411,Sheet2!BX:NK,$B411,0),"")</f>
        <v/>
      </c>
      <c r="M411" t="str">
        <f>IF(OR(HLOOKUP(M$2+$A411,Sheet2!BY:NL,$B411,0),HLOOKUP(M$2+$A411,Sheet2!BY:NL,$B411,0)&lt;&gt;""),HLOOKUP(M$2+$A411,Sheet2!BY:NL,$B411,0),"")</f>
        <v/>
      </c>
      <c r="N411" t="str">
        <f>IF(OR(HLOOKUP(N$2+$A411,Sheet2!BZ:NM,$B411,0),HLOOKUP(N$2+$A411,Sheet2!BZ:NM,$B411,0)&lt;&gt;""),HLOOKUP(N$2+$A411,Sheet2!BZ:NM,$B411,0),"")</f>
        <v/>
      </c>
      <c r="O411" t="str">
        <f>IF(OR(HLOOKUP(O$2+$A411,Sheet2!CA:NN,$B411,0),HLOOKUP(O$2+$A411,Sheet2!CA:NN,$B411,0)&lt;&gt;""),HLOOKUP(O$2+$A411,Sheet2!CA:NN,$B411,0),"")</f>
        <v/>
      </c>
      <c r="P411" t="str">
        <f>IF(OR(HLOOKUP(P$2+$A411,Sheet2!CB:NO,$B411,0),HLOOKUP(P$2+$A411,Sheet2!CB:NO,$B411,0)&lt;&gt;""),HLOOKUP(P$2+$A411,Sheet2!CB:NO,$B411,0),"")</f>
        <v/>
      </c>
      <c r="Q411" t="str">
        <f>IF(OR(HLOOKUP(Q$2+$A411,Sheet2!CC:NO,$B411,0),HLOOKUP(Q$2+$A411,Sheet2!CC:NO,$B411,0)&lt;&gt;""),HLOOKUP(Q$2+$A411,Sheet2!CC:NO,$B411,0),"")</f>
        <v/>
      </c>
    </row>
    <row r="412" spans="1:17" x14ac:dyDescent="0.25">
      <c r="A412" s="64">
        <f t="shared" si="51"/>
        <v>48</v>
      </c>
      <c r="B412" s="64">
        <f t="shared" si="52"/>
        <v>45</v>
      </c>
      <c r="C412" s="64">
        <f t="shared" si="53"/>
        <v>9</v>
      </c>
      <c r="D412" s="64">
        <f t="shared" si="54"/>
        <v>41</v>
      </c>
      <c r="E412" s="64">
        <f t="shared" si="55"/>
        <v>201</v>
      </c>
      <c r="F412" s="64">
        <f t="shared" si="48"/>
        <v>1</v>
      </c>
      <c r="G412" s="64">
        <f t="shared" si="49"/>
        <v>5</v>
      </c>
      <c r="H412" s="64">
        <f t="shared" si="50"/>
        <v>2021</v>
      </c>
      <c r="I412" s="80" t="str">
        <f>IFERROR(VLOOKUP(D412,Sheet2!A:B,2,0),"")</f>
        <v>J19-1268</v>
      </c>
      <c r="J412" s="64" t="str">
        <f>IFERROR(IF(I412&lt;&gt;"",VLOOKUP(I412,Sheet2!B:C,2,0),""),"")</f>
        <v>Cable pulling work at GC7</v>
      </c>
      <c r="K412" s="64" t="str">
        <f>IFERROR( IF(I412&lt;&gt;"", HLOOKUP(L$2+$A412,Sheet2!BX:NK,2,0),""),"")</f>
        <v>1-15 May 21</v>
      </c>
      <c r="L412" t="str">
        <f>IF(OR(HLOOKUP(L$2+$A412,Sheet2!BX:NK,$B412,0),HLOOKUP(L$2+$A412,Sheet2!BX:NK,$B412,0)&lt;&gt;""),HLOOKUP(L$2+$A412,Sheet2!BX:NK,$B412,0),"")</f>
        <v/>
      </c>
      <c r="M412" t="str">
        <f>IF(OR(HLOOKUP(M$2+$A412,Sheet2!BY:NL,$B412,0),HLOOKUP(M$2+$A412,Sheet2!BY:NL,$B412,0)&lt;&gt;""),HLOOKUP(M$2+$A412,Sheet2!BY:NL,$B412,0),"")</f>
        <v/>
      </c>
      <c r="N412" t="str">
        <f>IF(OR(HLOOKUP(N$2+$A412,Sheet2!BZ:NM,$B412,0),HLOOKUP(N$2+$A412,Sheet2!BZ:NM,$B412,0)&lt;&gt;""),HLOOKUP(N$2+$A412,Sheet2!BZ:NM,$B412,0),"")</f>
        <v/>
      </c>
      <c r="O412" t="str">
        <f>IF(OR(HLOOKUP(O$2+$A412,Sheet2!CA:NN,$B412,0),HLOOKUP(O$2+$A412,Sheet2!CA:NN,$B412,0)&lt;&gt;""),HLOOKUP(O$2+$A412,Sheet2!CA:NN,$B412,0),"")</f>
        <v/>
      </c>
      <c r="P412" t="str">
        <f>IF(OR(HLOOKUP(P$2+$A412,Sheet2!CB:NO,$B412,0),HLOOKUP(P$2+$A412,Sheet2!CB:NO,$B412,0)&lt;&gt;""),HLOOKUP(P$2+$A412,Sheet2!CB:NO,$B412,0),"")</f>
        <v/>
      </c>
      <c r="Q412" t="str">
        <f>IF(OR(HLOOKUP(Q$2+$A412,Sheet2!CC:NO,$B412,0),HLOOKUP(Q$2+$A412,Sheet2!CC:NO,$B412,0)&lt;&gt;""),HLOOKUP(Q$2+$A412,Sheet2!CC:NO,$B412,0),"")</f>
        <v/>
      </c>
    </row>
    <row r="413" spans="1:17" x14ac:dyDescent="0.25">
      <c r="A413" s="64">
        <f t="shared" si="51"/>
        <v>54</v>
      </c>
      <c r="B413" s="64">
        <f t="shared" si="52"/>
        <v>45</v>
      </c>
      <c r="C413" s="64">
        <f t="shared" si="53"/>
        <v>10</v>
      </c>
      <c r="D413" s="64">
        <f t="shared" si="54"/>
        <v>41</v>
      </c>
      <c r="E413" s="64">
        <f t="shared" si="55"/>
        <v>201</v>
      </c>
      <c r="F413" s="64">
        <f t="shared" si="48"/>
        <v>2</v>
      </c>
      <c r="G413" s="64">
        <f t="shared" si="49"/>
        <v>5</v>
      </c>
      <c r="H413" s="64">
        <f t="shared" si="50"/>
        <v>2021</v>
      </c>
      <c r="I413" s="80" t="str">
        <f>IFERROR(VLOOKUP(D413,Sheet2!A:B,2,0),"")</f>
        <v>J19-1268</v>
      </c>
      <c r="J413" s="64" t="str">
        <f>IFERROR(IF(I413&lt;&gt;"",VLOOKUP(I413,Sheet2!B:C,2,0),""),"")</f>
        <v>Cable pulling work at GC7</v>
      </c>
      <c r="K413" s="64" t="str">
        <f>IFERROR( IF(I413&lt;&gt;"", HLOOKUP(L$2+$A413,Sheet2!BX:NK,2,0),""),"")</f>
        <v>16-31 May 21</v>
      </c>
      <c r="L413" t="str">
        <f>IF(OR(HLOOKUP(L$2+$A413,Sheet2!BX:NK,$B413,0),HLOOKUP(L$2+$A413,Sheet2!BX:NK,$B413,0)&lt;&gt;""),HLOOKUP(L$2+$A413,Sheet2!BX:NK,$B413,0),"")</f>
        <v/>
      </c>
      <c r="M413" t="str">
        <f>IF(OR(HLOOKUP(M$2+$A413,Sheet2!BY:NL,$B413,0),HLOOKUP(M$2+$A413,Sheet2!BY:NL,$B413,0)&lt;&gt;""),HLOOKUP(M$2+$A413,Sheet2!BY:NL,$B413,0),"")</f>
        <v/>
      </c>
      <c r="N413" t="str">
        <f>IF(OR(HLOOKUP(N$2+$A413,Sheet2!BZ:NM,$B413,0),HLOOKUP(N$2+$A413,Sheet2!BZ:NM,$B413,0)&lt;&gt;""),HLOOKUP(N$2+$A413,Sheet2!BZ:NM,$B413,0),"")</f>
        <v/>
      </c>
      <c r="O413" t="str">
        <f>IF(OR(HLOOKUP(O$2+$A413,Sheet2!CA:NN,$B413,0),HLOOKUP(O$2+$A413,Sheet2!CA:NN,$B413,0)&lt;&gt;""),HLOOKUP(O$2+$A413,Sheet2!CA:NN,$B413,0),"")</f>
        <v/>
      </c>
      <c r="P413" t="str">
        <f>IF(OR(HLOOKUP(P$2+$A413,Sheet2!CB:NO,$B413,0),HLOOKUP(P$2+$A413,Sheet2!CB:NO,$B413,0)&lt;&gt;""),HLOOKUP(P$2+$A413,Sheet2!CB:NO,$B413,0),"")</f>
        <v/>
      </c>
      <c r="Q413" t="str">
        <f>IF(OR(HLOOKUP(Q$2+$A413,Sheet2!CC:NO,$B413,0),HLOOKUP(Q$2+$A413,Sheet2!CC:NO,$B413,0)&lt;&gt;""),HLOOKUP(Q$2+$A413,Sheet2!CC:NO,$B413,0),"")</f>
        <v/>
      </c>
    </row>
    <row r="414" spans="1:17" x14ac:dyDescent="0.25">
      <c r="A414" s="64">
        <f t="shared" si="51"/>
        <v>0</v>
      </c>
      <c r="B414" s="64">
        <f t="shared" si="52"/>
        <v>46</v>
      </c>
      <c r="C414" s="64">
        <f t="shared" si="53"/>
        <v>1</v>
      </c>
      <c r="D414" s="64">
        <f t="shared" si="54"/>
        <v>42</v>
      </c>
      <c r="E414" s="64">
        <f t="shared" si="55"/>
        <v>206</v>
      </c>
      <c r="F414" s="64">
        <f t="shared" si="48"/>
        <v>1</v>
      </c>
      <c r="G414" s="64">
        <f t="shared" si="49"/>
        <v>1</v>
      </c>
      <c r="H414" s="64">
        <f t="shared" si="50"/>
        <v>2021</v>
      </c>
      <c r="I414" s="80" t="str">
        <f>IFERROR(VLOOKUP(D414,Sheet2!A:B,2,0),"")</f>
        <v>J19-1187</v>
      </c>
      <c r="J414" s="64" t="str">
        <f>IFERROR(IF(I414&lt;&gt;"",VLOOKUP(I414,Sheet2!B:C,2,0),""),"")</f>
        <v>Smart Factory Project BRAND'S Suntory (Thailand)</v>
      </c>
      <c r="K414" s="64" t="str">
        <f>IFERROR( IF(I414&lt;&gt;"", HLOOKUP(L$2+$A414,Sheet2!BX:NK,2,0),""),"")</f>
        <v>1-15 Jan 21</v>
      </c>
      <c r="L414" t="str">
        <f>IF(OR(HLOOKUP(L$2+$A414,Sheet2!BX:NK,$B414,0),HLOOKUP(L$2+$A414,Sheet2!BX:NK,$B414,0)&lt;&gt;""),HLOOKUP(L$2+$A414,Sheet2!BX:NK,$B414,0),"")</f>
        <v/>
      </c>
      <c r="M414" t="str">
        <f>IF(OR(HLOOKUP(M$2+$A414,Sheet2!BY:NL,$B414,0),HLOOKUP(M$2+$A414,Sheet2!BY:NL,$B414,0)&lt;&gt;""),HLOOKUP(M$2+$A414,Sheet2!BY:NL,$B414,0),"")</f>
        <v/>
      </c>
      <c r="N414" t="str">
        <f>IF(OR(HLOOKUP(N$2+$A414,Sheet2!BZ:NM,$B414,0),HLOOKUP(N$2+$A414,Sheet2!BZ:NM,$B414,0)&lt;&gt;""),HLOOKUP(N$2+$A414,Sheet2!BZ:NM,$B414,0),"")</f>
        <v/>
      </c>
      <c r="O414" t="str">
        <f>IF(OR(HLOOKUP(O$2+$A414,Sheet2!CA:NN,$B414,0),HLOOKUP(O$2+$A414,Sheet2!CA:NN,$B414,0)&lt;&gt;""),HLOOKUP(O$2+$A414,Sheet2!CA:NN,$B414,0),"")</f>
        <v/>
      </c>
      <c r="P414" t="str">
        <f>IF(OR(HLOOKUP(P$2+$A414,Sheet2!CB:NO,$B414,0),HLOOKUP(P$2+$A414,Sheet2!CB:NO,$B414,0)&lt;&gt;""),HLOOKUP(P$2+$A414,Sheet2!CB:NO,$B414,0),"")</f>
        <v/>
      </c>
      <c r="Q414" t="str">
        <f>IF(OR(HLOOKUP(Q$2+$A414,Sheet2!CC:NO,$B414,0),HLOOKUP(Q$2+$A414,Sheet2!CC:NO,$B414,0)&lt;&gt;""),HLOOKUP(Q$2+$A414,Sheet2!CC:NO,$B414,0),"")</f>
        <v/>
      </c>
    </row>
    <row r="415" spans="1:17" x14ac:dyDescent="0.25">
      <c r="A415" s="64">
        <f t="shared" si="51"/>
        <v>6</v>
      </c>
      <c r="B415" s="64">
        <f t="shared" si="52"/>
        <v>46</v>
      </c>
      <c r="C415" s="64">
        <f t="shared" si="53"/>
        <v>2</v>
      </c>
      <c r="D415" s="64">
        <f t="shared" si="54"/>
        <v>42</v>
      </c>
      <c r="E415" s="64">
        <f t="shared" si="55"/>
        <v>206</v>
      </c>
      <c r="F415" s="64">
        <f t="shared" si="48"/>
        <v>2</v>
      </c>
      <c r="G415" s="64">
        <f t="shared" si="49"/>
        <v>1</v>
      </c>
      <c r="H415" s="64">
        <f t="shared" si="50"/>
        <v>2021</v>
      </c>
      <c r="I415" s="80" t="str">
        <f>IFERROR(VLOOKUP(D415,Sheet2!A:B,2,0),"")</f>
        <v>J19-1187</v>
      </c>
      <c r="J415" s="64" t="str">
        <f>IFERROR(IF(I415&lt;&gt;"",VLOOKUP(I415,Sheet2!B:C,2,0),""),"")</f>
        <v>Smart Factory Project BRAND'S Suntory (Thailand)</v>
      </c>
      <c r="K415" s="64" t="str">
        <f>IFERROR( IF(I415&lt;&gt;"", HLOOKUP(L$2+$A415,Sheet2!BX:NK,2,0),""),"")</f>
        <v>16-31 Jan 21</v>
      </c>
      <c r="L415" t="str">
        <f>IF(OR(HLOOKUP(L$2+$A415,Sheet2!BX:NK,$B415,0),HLOOKUP(L$2+$A415,Sheet2!BX:NK,$B415,0)&lt;&gt;""),HLOOKUP(L$2+$A415,Sheet2!BX:NK,$B415,0),"")</f>
        <v/>
      </c>
      <c r="M415" t="str">
        <f>IF(OR(HLOOKUP(M$2+$A415,Sheet2!BY:NL,$B415,0),HLOOKUP(M$2+$A415,Sheet2!BY:NL,$B415,0)&lt;&gt;""),HLOOKUP(M$2+$A415,Sheet2!BY:NL,$B415,0),"")</f>
        <v/>
      </c>
      <c r="N415" t="str">
        <f>IF(OR(HLOOKUP(N$2+$A415,Sheet2!BZ:NM,$B415,0),HLOOKUP(N$2+$A415,Sheet2!BZ:NM,$B415,0)&lt;&gt;""),HLOOKUP(N$2+$A415,Sheet2!BZ:NM,$B415,0),"")</f>
        <v/>
      </c>
      <c r="O415" t="str">
        <f>IF(OR(HLOOKUP(O$2+$A415,Sheet2!CA:NN,$B415,0),HLOOKUP(O$2+$A415,Sheet2!CA:NN,$B415,0)&lt;&gt;""),HLOOKUP(O$2+$A415,Sheet2!CA:NN,$B415,0),"")</f>
        <v/>
      </c>
      <c r="P415" t="str">
        <f>IF(OR(HLOOKUP(P$2+$A415,Sheet2!CB:NO,$B415,0),HLOOKUP(P$2+$A415,Sheet2!CB:NO,$B415,0)&lt;&gt;""),HLOOKUP(P$2+$A415,Sheet2!CB:NO,$B415,0),"")</f>
        <v/>
      </c>
      <c r="Q415" t="str">
        <f>IF(OR(HLOOKUP(Q$2+$A415,Sheet2!CC:NO,$B415,0),HLOOKUP(Q$2+$A415,Sheet2!CC:NO,$B415,0)&lt;&gt;""),HLOOKUP(Q$2+$A415,Sheet2!CC:NO,$B415,0),"")</f>
        <v/>
      </c>
    </row>
    <row r="416" spans="1:17" x14ac:dyDescent="0.25">
      <c r="A416" s="64">
        <f t="shared" si="51"/>
        <v>12</v>
      </c>
      <c r="B416" s="64">
        <f t="shared" si="52"/>
        <v>46</v>
      </c>
      <c r="C416" s="64">
        <f t="shared" si="53"/>
        <v>3</v>
      </c>
      <c r="D416" s="64">
        <f t="shared" si="54"/>
        <v>42</v>
      </c>
      <c r="E416" s="64">
        <f t="shared" si="55"/>
        <v>206</v>
      </c>
      <c r="F416" s="64">
        <f t="shared" si="48"/>
        <v>1</v>
      </c>
      <c r="G416" s="64">
        <f t="shared" si="49"/>
        <v>2</v>
      </c>
      <c r="H416" s="64">
        <f t="shared" si="50"/>
        <v>2021</v>
      </c>
      <c r="I416" s="80" t="str">
        <f>IFERROR(VLOOKUP(D416,Sheet2!A:B,2,0),"")</f>
        <v>J19-1187</v>
      </c>
      <c r="J416" s="64" t="str">
        <f>IFERROR(IF(I416&lt;&gt;"",VLOOKUP(I416,Sheet2!B:C,2,0),""),"")</f>
        <v>Smart Factory Project BRAND'S Suntory (Thailand)</v>
      </c>
      <c r="K416" s="64" t="str">
        <f>IFERROR( IF(I416&lt;&gt;"", HLOOKUP(L$2+$A416,Sheet2!BX:NK,2,0),""),"")</f>
        <v>1-15 Feb 21</v>
      </c>
      <c r="L416" t="str">
        <f>IF(OR(HLOOKUP(L$2+$A416,Sheet2!BX:NK,$B416,0),HLOOKUP(L$2+$A416,Sheet2!BX:NK,$B416,0)&lt;&gt;""),HLOOKUP(L$2+$A416,Sheet2!BX:NK,$B416,0),"")</f>
        <v/>
      </c>
      <c r="M416" t="str">
        <f>IF(OR(HLOOKUP(M$2+$A416,Sheet2!BY:NL,$B416,0),HLOOKUP(M$2+$A416,Sheet2!BY:NL,$B416,0)&lt;&gt;""),HLOOKUP(M$2+$A416,Sheet2!BY:NL,$B416,0),"")</f>
        <v/>
      </c>
      <c r="N416" t="str">
        <f>IF(OR(HLOOKUP(N$2+$A416,Sheet2!BZ:NM,$B416,0),HLOOKUP(N$2+$A416,Sheet2!BZ:NM,$B416,0)&lt;&gt;""),HLOOKUP(N$2+$A416,Sheet2!BZ:NM,$B416,0),"")</f>
        <v/>
      </c>
      <c r="O416" t="str">
        <f>IF(OR(HLOOKUP(O$2+$A416,Sheet2!CA:NN,$B416,0),HLOOKUP(O$2+$A416,Sheet2!CA:NN,$B416,0)&lt;&gt;""),HLOOKUP(O$2+$A416,Sheet2!CA:NN,$B416,0),"")</f>
        <v/>
      </c>
      <c r="P416" t="str">
        <f>IF(OR(HLOOKUP(P$2+$A416,Sheet2!CB:NO,$B416,0),HLOOKUP(P$2+$A416,Sheet2!CB:NO,$B416,0)&lt;&gt;""),HLOOKUP(P$2+$A416,Sheet2!CB:NO,$B416,0),"")</f>
        <v/>
      </c>
      <c r="Q416" t="str">
        <f>IF(OR(HLOOKUP(Q$2+$A416,Sheet2!CC:NO,$B416,0),HLOOKUP(Q$2+$A416,Sheet2!CC:NO,$B416,0)&lt;&gt;""),HLOOKUP(Q$2+$A416,Sheet2!CC:NO,$B416,0),"")</f>
        <v/>
      </c>
    </row>
    <row r="417" spans="1:17" x14ac:dyDescent="0.25">
      <c r="A417" s="64">
        <f t="shared" si="51"/>
        <v>18</v>
      </c>
      <c r="B417" s="64">
        <f t="shared" si="52"/>
        <v>46</v>
      </c>
      <c r="C417" s="64">
        <f t="shared" si="53"/>
        <v>4</v>
      </c>
      <c r="D417" s="64">
        <f t="shared" si="54"/>
        <v>42</v>
      </c>
      <c r="E417" s="64">
        <f t="shared" si="55"/>
        <v>206</v>
      </c>
      <c r="F417" s="64">
        <f t="shared" si="48"/>
        <v>2</v>
      </c>
      <c r="G417" s="64">
        <f t="shared" si="49"/>
        <v>2</v>
      </c>
      <c r="H417" s="64">
        <f t="shared" si="50"/>
        <v>2021</v>
      </c>
      <c r="I417" s="80" t="str">
        <f>IFERROR(VLOOKUP(D417,Sheet2!A:B,2,0),"")</f>
        <v>J19-1187</v>
      </c>
      <c r="J417" s="64" t="str">
        <f>IFERROR(IF(I417&lt;&gt;"",VLOOKUP(I417,Sheet2!B:C,2,0),""),"")</f>
        <v>Smart Factory Project BRAND'S Suntory (Thailand)</v>
      </c>
      <c r="K417" s="64" t="str">
        <f>IFERROR( IF(I417&lt;&gt;"", HLOOKUP(L$2+$A417,Sheet2!BX:NK,2,0),""),"")</f>
        <v>16-28 Feb 21</v>
      </c>
      <c r="L417" t="str">
        <f>IF(OR(HLOOKUP(L$2+$A417,Sheet2!BX:NK,$B417,0),HLOOKUP(L$2+$A417,Sheet2!BX:NK,$B417,0)&lt;&gt;""),HLOOKUP(L$2+$A417,Sheet2!BX:NK,$B417,0),"")</f>
        <v/>
      </c>
      <c r="M417" t="str">
        <f>IF(OR(HLOOKUP(M$2+$A417,Sheet2!BY:NL,$B417,0),HLOOKUP(M$2+$A417,Sheet2!BY:NL,$B417,0)&lt;&gt;""),HLOOKUP(M$2+$A417,Sheet2!BY:NL,$B417,0),"")</f>
        <v/>
      </c>
      <c r="N417" t="str">
        <f>IF(OR(HLOOKUP(N$2+$A417,Sheet2!BZ:NM,$B417,0),HLOOKUP(N$2+$A417,Sheet2!BZ:NM,$B417,0)&lt;&gt;""),HLOOKUP(N$2+$A417,Sheet2!BZ:NM,$B417,0),"")</f>
        <v/>
      </c>
      <c r="O417" t="str">
        <f>IF(OR(HLOOKUP(O$2+$A417,Sheet2!CA:NN,$B417,0),HLOOKUP(O$2+$A417,Sheet2!CA:NN,$B417,0)&lt;&gt;""),HLOOKUP(O$2+$A417,Sheet2!CA:NN,$B417,0),"")</f>
        <v/>
      </c>
      <c r="P417" t="str">
        <f>IF(OR(HLOOKUP(P$2+$A417,Sheet2!CB:NO,$B417,0),HLOOKUP(P$2+$A417,Sheet2!CB:NO,$B417,0)&lt;&gt;""),HLOOKUP(P$2+$A417,Sheet2!CB:NO,$B417,0),"")</f>
        <v/>
      </c>
      <c r="Q417" t="str">
        <f>IF(OR(HLOOKUP(Q$2+$A417,Sheet2!CC:NO,$B417,0),HLOOKUP(Q$2+$A417,Sheet2!CC:NO,$B417,0)&lt;&gt;""),HLOOKUP(Q$2+$A417,Sheet2!CC:NO,$B417,0),"")</f>
        <v/>
      </c>
    </row>
    <row r="418" spans="1:17" x14ac:dyDescent="0.25">
      <c r="A418" s="64">
        <f t="shared" si="51"/>
        <v>24</v>
      </c>
      <c r="B418" s="64">
        <f t="shared" si="52"/>
        <v>46</v>
      </c>
      <c r="C418" s="64">
        <f t="shared" si="53"/>
        <v>5</v>
      </c>
      <c r="D418" s="64">
        <f t="shared" si="54"/>
        <v>42</v>
      </c>
      <c r="E418" s="64">
        <f t="shared" si="55"/>
        <v>206</v>
      </c>
      <c r="F418" s="64">
        <f t="shared" si="48"/>
        <v>1</v>
      </c>
      <c r="G418" s="64">
        <f t="shared" si="49"/>
        <v>3</v>
      </c>
      <c r="H418" s="64">
        <f t="shared" si="50"/>
        <v>2021</v>
      </c>
      <c r="I418" s="80" t="str">
        <f>IFERROR(VLOOKUP(D418,Sheet2!A:B,2,0),"")</f>
        <v>J19-1187</v>
      </c>
      <c r="J418" s="64" t="str">
        <f>IFERROR(IF(I418&lt;&gt;"",VLOOKUP(I418,Sheet2!B:C,2,0),""),"")</f>
        <v>Smart Factory Project BRAND'S Suntory (Thailand)</v>
      </c>
      <c r="K418" s="64" t="str">
        <f>IFERROR( IF(I418&lt;&gt;"", HLOOKUP(L$2+$A418,Sheet2!BX:NK,2,0),""),"")</f>
        <v>1-15 Mar 2021</v>
      </c>
      <c r="L418" t="str">
        <f>IF(OR(HLOOKUP(L$2+$A418,Sheet2!BX:NK,$B418,0),HLOOKUP(L$2+$A418,Sheet2!BX:NK,$B418,0)&lt;&gt;""),HLOOKUP(L$2+$A418,Sheet2!BX:NK,$B418,0),"")</f>
        <v/>
      </c>
      <c r="M418" t="str">
        <f>IF(OR(HLOOKUP(M$2+$A418,Sheet2!BY:NL,$B418,0),HLOOKUP(M$2+$A418,Sheet2!BY:NL,$B418,0)&lt;&gt;""),HLOOKUP(M$2+$A418,Sheet2!BY:NL,$B418,0),"")</f>
        <v/>
      </c>
      <c r="N418" t="str">
        <f>IF(OR(HLOOKUP(N$2+$A418,Sheet2!BZ:NM,$B418,0),HLOOKUP(N$2+$A418,Sheet2!BZ:NM,$B418,0)&lt;&gt;""),HLOOKUP(N$2+$A418,Sheet2!BZ:NM,$B418,0),"")</f>
        <v/>
      </c>
      <c r="O418" t="str">
        <f>IF(OR(HLOOKUP(O$2+$A418,Sheet2!CA:NN,$B418,0),HLOOKUP(O$2+$A418,Sheet2!CA:NN,$B418,0)&lt;&gt;""),HLOOKUP(O$2+$A418,Sheet2!CA:NN,$B418,0),"")</f>
        <v/>
      </c>
      <c r="P418" t="str">
        <f>IF(OR(HLOOKUP(P$2+$A418,Sheet2!CB:NO,$B418,0),HLOOKUP(P$2+$A418,Sheet2!CB:NO,$B418,0)&lt;&gt;""),HLOOKUP(P$2+$A418,Sheet2!CB:NO,$B418,0),"")</f>
        <v/>
      </c>
      <c r="Q418" t="str">
        <f>IF(OR(HLOOKUP(Q$2+$A418,Sheet2!CC:NO,$B418,0),HLOOKUP(Q$2+$A418,Sheet2!CC:NO,$B418,0)&lt;&gt;""),HLOOKUP(Q$2+$A418,Sheet2!CC:NO,$B418,0),"")</f>
        <v/>
      </c>
    </row>
    <row r="419" spans="1:17" x14ac:dyDescent="0.25">
      <c r="A419" s="64">
        <f t="shared" si="51"/>
        <v>30</v>
      </c>
      <c r="B419" s="64">
        <f t="shared" si="52"/>
        <v>46</v>
      </c>
      <c r="C419" s="64">
        <f t="shared" si="53"/>
        <v>6</v>
      </c>
      <c r="D419" s="64">
        <f t="shared" si="54"/>
        <v>42</v>
      </c>
      <c r="E419" s="64">
        <f t="shared" si="55"/>
        <v>206</v>
      </c>
      <c r="F419" s="64">
        <f t="shared" si="48"/>
        <v>2</v>
      </c>
      <c r="G419" s="64">
        <f t="shared" si="49"/>
        <v>3</v>
      </c>
      <c r="H419" s="64">
        <f t="shared" si="50"/>
        <v>2021</v>
      </c>
      <c r="I419" s="80" t="str">
        <f>IFERROR(VLOOKUP(D419,Sheet2!A:B,2,0),"")</f>
        <v>J19-1187</v>
      </c>
      <c r="J419" s="64" t="str">
        <f>IFERROR(IF(I419&lt;&gt;"",VLOOKUP(I419,Sheet2!B:C,2,0),""),"")</f>
        <v>Smart Factory Project BRAND'S Suntory (Thailand)</v>
      </c>
      <c r="K419" s="64" t="str">
        <f>IFERROR( IF(I419&lt;&gt;"", HLOOKUP(L$2+$A419,Sheet2!BX:NK,2,0),""),"")</f>
        <v>16-31 Mar 21</v>
      </c>
      <c r="L419" t="str">
        <f>IF(OR(HLOOKUP(L$2+$A419,Sheet2!BX:NK,$B419,0),HLOOKUP(L$2+$A419,Sheet2!BX:NK,$B419,0)&lt;&gt;""),HLOOKUP(L$2+$A419,Sheet2!BX:NK,$B419,0),"")</f>
        <v/>
      </c>
      <c r="M419" t="str">
        <f>IF(OR(HLOOKUP(M$2+$A419,Sheet2!BY:NL,$B419,0),HLOOKUP(M$2+$A419,Sheet2!BY:NL,$B419,0)&lt;&gt;""),HLOOKUP(M$2+$A419,Sheet2!BY:NL,$B419,0),"")</f>
        <v/>
      </c>
      <c r="N419" t="str">
        <f>IF(OR(HLOOKUP(N$2+$A419,Sheet2!BZ:NM,$B419,0),HLOOKUP(N$2+$A419,Sheet2!BZ:NM,$B419,0)&lt;&gt;""),HLOOKUP(N$2+$A419,Sheet2!BZ:NM,$B419,0),"")</f>
        <v/>
      </c>
      <c r="O419" t="str">
        <f>IF(OR(HLOOKUP(O$2+$A419,Sheet2!CA:NN,$B419,0),HLOOKUP(O$2+$A419,Sheet2!CA:NN,$B419,0)&lt;&gt;""),HLOOKUP(O$2+$A419,Sheet2!CA:NN,$B419,0),"")</f>
        <v/>
      </c>
      <c r="P419" t="str">
        <f>IF(OR(HLOOKUP(P$2+$A419,Sheet2!CB:NO,$B419,0),HLOOKUP(P$2+$A419,Sheet2!CB:NO,$B419,0)&lt;&gt;""),HLOOKUP(P$2+$A419,Sheet2!CB:NO,$B419,0),"")</f>
        <v/>
      </c>
      <c r="Q419" t="str">
        <f>IF(OR(HLOOKUP(Q$2+$A419,Sheet2!CC:NO,$B419,0),HLOOKUP(Q$2+$A419,Sheet2!CC:NO,$B419,0)&lt;&gt;""),HLOOKUP(Q$2+$A419,Sheet2!CC:NO,$B419,0),"")</f>
        <v/>
      </c>
    </row>
    <row r="420" spans="1:17" x14ac:dyDescent="0.25">
      <c r="A420" s="64">
        <f t="shared" si="51"/>
        <v>36</v>
      </c>
      <c r="B420" s="64">
        <f t="shared" si="52"/>
        <v>46</v>
      </c>
      <c r="C420" s="64">
        <f t="shared" si="53"/>
        <v>7</v>
      </c>
      <c r="D420" s="64">
        <f t="shared" si="54"/>
        <v>42</v>
      </c>
      <c r="E420" s="64">
        <f t="shared" si="55"/>
        <v>206</v>
      </c>
      <c r="F420" s="64">
        <f t="shared" si="48"/>
        <v>1</v>
      </c>
      <c r="G420" s="64">
        <f t="shared" si="49"/>
        <v>4</v>
      </c>
      <c r="H420" s="64">
        <f t="shared" si="50"/>
        <v>2021</v>
      </c>
      <c r="I420" s="80" t="str">
        <f>IFERROR(VLOOKUP(D420,Sheet2!A:B,2,0),"")</f>
        <v>J19-1187</v>
      </c>
      <c r="J420" s="64" t="str">
        <f>IFERROR(IF(I420&lt;&gt;"",VLOOKUP(I420,Sheet2!B:C,2,0),""),"")</f>
        <v>Smart Factory Project BRAND'S Suntory (Thailand)</v>
      </c>
      <c r="K420" s="64" t="str">
        <f>IFERROR( IF(I420&lt;&gt;"", HLOOKUP(L$2+$A420,Sheet2!BX:NK,2,0),""),"")</f>
        <v>1-15 April 21</v>
      </c>
      <c r="L420" t="str">
        <f>IF(OR(HLOOKUP(L$2+$A420,Sheet2!BX:NK,$B420,0),HLOOKUP(L$2+$A420,Sheet2!BX:NK,$B420,0)&lt;&gt;""),HLOOKUP(L$2+$A420,Sheet2!BX:NK,$B420,0),"")</f>
        <v/>
      </c>
      <c r="M420" t="str">
        <f>IF(OR(HLOOKUP(M$2+$A420,Sheet2!BY:NL,$B420,0),HLOOKUP(M$2+$A420,Sheet2!BY:NL,$B420,0)&lt;&gt;""),HLOOKUP(M$2+$A420,Sheet2!BY:NL,$B420,0),"")</f>
        <v/>
      </c>
      <c r="N420" t="str">
        <f>IF(OR(HLOOKUP(N$2+$A420,Sheet2!BZ:NM,$B420,0),HLOOKUP(N$2+$A420,Sheet2!BZ:NM,$B420,0)&lt;&gt;""),HLOOKUP(N$2+$A420,Sheet2!BZ:NM,$B420,0),"")</f>
        <v/>
      </c>
      <c r="O420" t="str">
        <f>IF(OR(HLOOKUP(O$2+$A420,Sheet2!CA:NN,$B420,0),HLOOKUP(O$2+$A420,Sheet2!CA:NN,$B420,0)&lt;&gt;""),HLOOKUP(O$2+$A420,Sheet2!CA:NN,$B420,0),"")</f>
        <v/>
      </c>
      <c r="P420" t="str">
        <f>IF(OR(HLOOKUP(P$2+$A420,Sheet2!CB:NO,$B420,0),HLOOKUP(P$2+$A420,Sheet2!CB:NO,$B420,0)&lt;&gt;""),HLOOKUP(P$2+$A420,Sheet2!CB:NO,$B420,0),"")</f>
        <v/>
      </c>
      <c r="Q420" t="str">
        <f>IF(OR(HLOOKUP(Q$2+$A420,Sheet2!CC:NO,$B420,0),HLOOKUP(Q$2+$A420,Sheet2!CC:NO,$B420,0)&lt;&gt;""),HLOOKUP(Q$2+$A420,Sheet2!CC:NO,$B420,0),"")</f>
        <v/>
      </c>
    </row>
    <row r="421" spans="1:17" x14ac:dyDescent="0.25">
      <c r="A421" s="64">
        <f t="shared" si="51"/>
        <v>42</v>
      </c>
      <c r="B421" s="64">
        <f t="shared" si="52"/>
        <v>46</v>
      </c>
      <c r="C421" s="64">
        <f t="shared" si="53"/>
        <v>8</v>
      </c>
      <c r="D421" s="64">
        <f t="shared" si="54"/>
        <v>42</v>
      </c>
      <c r="E421" s="64">
        <f t="shared" si="55"/>
        <v>206</v>
      </c>
      <c r="F421" s="64">
        <f t="shared" si="48"/>
        <v>2</v>
      </c>
      <c r="G421" s="64">
        <f t="shared" si="49"/>
        <v>4</v>
      </c>
      <c r="H421" s="64">
        <f t="shared" si="50"/>
        <v>2021</v>
      </c>
      <c r="I421" s="80" t="str">
        <f>IFERROR(VLOOKUP(D421,Sheet2!A:B,2,0),"")</f>
        <v>J19-1187</v>
      </c>
      <c r="J421" s="64" t="str">
        <f>IFERROR(IF(I421&lt;&gt;"",VLOOKUP(I421,Sheet2!B:C,2,0),""),"")</f>
        <v>Smart Factory Project BRAND'S Suntory (Thailand)</v>
      </c>
      <c r="K421" s="64" t="str">
        <f>IFERROR( IF(I421&lt;&gt;"", HLOOKUP(L$2+$A421,Sheet2!BX:NK,2,0),""),"")</f>
        <v>16-30 April 21</v>
      </c>
      <c r="L421" t="str">
        <f>IF(OR(HLOOKUP(L$2+$A421,Sheet2!BX:NK,$B421,0),HLOOKUP(L$2+$A421,Sheet2!BX:NK,$B421,0)&lt;&gt;""),HLOOKUP(L$2+$A421,Sheet2!BX:NK,$B421,0),"")</f>
        <v/>
      </c>
      <c r="M421" t="str">
        <f>IF(OR(HLOOKUP(M$2+$A421,Sheet2!BY:NL,$B421,0),HLOOKUP(M$2+$A421,Sheet2!BY:NL,$B421,0)&lt;&gt;""),HLOOKUP(M$2+$A421,Sheet2!BY:NL,$B421,0),"")</f>
        <v/>
      </c>
      <c r="N421" t="str">
        <f>IF(OR(HLOOKUP(N$2+$A421,Sheet2!BZ:NM,$B421,0),HLOOKUP(N$2+$A421,Sheet2!BZ:NM,$B421,0)&lt;&gt;""),HLOOKUP(N$2+$A421,Sheet2!BZ:NM,$B421,0),"")</f>
        <v/>
      </c>
      <c r="O421" t="str">
        <f>IF(OR(HLOOKUP(O$2+$A421,Sheet2!CA:NN,$B421,0),HLOOKUP(O$2+$A421,Sheet2!CA:NN,$B421,0)&lt;&gt;""),HLOOKUP(O$2+$A421,Sheet2!CA:NN,$B421,0),"")</f>
        <v/>
      </c>
      <c r="P421" t="str">
        <f>IF(OR(HLOOKUP(P$2+$A421,Sheet2!CB:NO,$B421,0),HLOOKUP(P$2+$A421,Sheet2!CB:NO,$B421,0)&lt;&gt;""),HLOOKUP(P$2+$A421,Sheet2!CB:NO,$B421,0),"")</f>
        <v/>
      </c>
      <c r="Q421" t="str">
        <f>IF(OR(HLOOKUP(Q$2+$A421,Sheet2!CC:NO,$B421,0),HLOOKUP(Q$2+$A421,Sheet2!CC:NO,$B421,0)&lt;&gt;""),HLOOKUP(Q$2+$A421,Sheet2!CC:NO,$B421,0),"")</f>
        <v/>
      </c>
    </row>
    <row r="422" spans="1:17" x14ac:dyDescent="0.25">
      <c r="A422" s="64">
        <f t="shared" si="51"/>
        <v>48</v>
      </c>
      <c r="B422" s="64">
        <f t="shared" si="52"/>
        <v>46</v>
      </c>
      <c r="C422" s="64">
        <f t="shared" si="53"/>
        <v>9</v>
      </c>
      <c r="D422" s="64">
        <f t="shared" si="54"/>
        <v>42</v>
      </c>
      <c r="E422" s="64">
        <f t="shared" si="55"/>
        <v>206</v>
      </c>
      <c r="F422" s="64">
        <f t="shared" si="48"/>
        <v>1</v>
      </c>
      <c r="G422" s="64">
        <f t="shared" si="49"/>
        <v>5</v>
      </c>
      <c r="H422" s="64">
        <f t="shared" si="50"/>
        <v>2021</v>
      </c>
      <c r="I422" s="80" t="str">
        <f>IFERROR(VLOOKUP(D422,Sheet2!A:B,2,0),"")</f>
        <v>J19-1187</v>
      </c>
      <c r="J422" s="64" t="str">
        <f>IFERROR(IF(I422&lt;&gt;"",VLOOKUP(I422,Sheet2!B:C,2,0),""),"")</f>
        <v>Smart Factory Project BRAND'S Suntory (Thailand)</v>
      </c>
      <c r="K422" s="64" t="str">
        <f>IFERROR( IF(I422&lt;&gt;"", HLOOKUP(L$2+$A422,Sheet2!BX:NK,2,0),""),"")</f>
        <v>1-15 May 21</v>
      </c>
      <c r="L422" t="str">
        <f>IF(OR(HLOOKUP(L$2+$A422,Sheet2!BX:NK,$B422,0),HLOOKUP(L$2+$A422,Sheet2!BX:NK,$B422,0)&lt;&gt;""),HLOOKUP(L$2+$A422,Sheet2!BX:NK,$B422,0),"")</f>
        <v/>
      </c>
      <c r="M422" t="str">
        <f>IF(OR(HLOOKUP(M$2+$A422,Sheet2!BY:NL,$B422,0),HLOOKUP(M$2+$A422,Sheet2!BY:NL,$B422,0)&lt;&gt;""),HLOOKUP(M$2+$A422,Sheet2!BY:NL,$B422,0),"")</f>
        <v/>
      </c>
      <c r="N422" t="str">
        <f>IF(OR(HLOOKUP(N$2+$A422,Sheet2!BZ:NM,$B422,0),HLOOKUP(N$2+$A422,Sheet2!BZ:NM,$B422,0)&lt;&gt;""),HLOOKUP(N$2+$A422,Sheet2!BZ:NM,$B422,0),"")</f>
        <v/>
      </c>
      <c r="O422" t="str">
        <f>IF(OR(HLOOKUP(O$2+$A422,Sheet2!CA:NN,$B422,0),HLOOKUP(O$2+$A422,Sheet2!CA:NN,$B422,0)&lt;&gt;""),HLOOKUP(O$2+$A422,Sheet2!CA:NN,$B422,0),"")</f>
        <v/>
      </c>
      <c r="P422" t="str">
        <f>IF(OR(HLOOKUP(P$2+$A422,Sheet2!CB:NO,$B422,0),HLOOKUP(P$2+$A422,Sheet2!CB:NO,$B422,0)&lt;&gt;""),HLOOKUP(P$2+$A422,Sheet2!CB:NO,$B422,0),"")</f>
        <v/>
      </c>
      <c r="Q422" t="str">
        <f>IF(OR(HLOOKUP(Q$2+$A422,Sheet2!CC:NO,$B422,0),HLOOKUP(Q$2+$A422,Sheet2!CC:NO,$B422,0)&lt;&gt;""),HLOOKUP(Q$2+$A422,Sheet2!CC:NO,$B422,0),"")</f>
        <v/>
      </c>
    </row>
    <row r="423" spans="1:17" x14ac:dyDescent="0.25">
      <c r="A423" s="64">
        <f t="shared" si="51"/>
        <v>54</v>
      </c>
      <c r="B423" s="64">
        <f t="shared" si="52"/>
        <v>46</v>
      </c>
      <c r="C423" s="64">
        <f t="shared" si="53"/>
        <v>10</v>
      </c>
      <c r="D423" s="64">
        <f t="shared" si="54"/>
        <v>42</v>
      </c>
      <c r="E423" s="64">
        <f t="shared" si="55"/>
        <v>206</v>
      </c>
      <c r="F423" s="64">
        <f t="shared" si="48"/>
        <v>2</v>
      </c>
      <c r="G423" s="64">
        <f t="shared" si="49"/>
        <v>5</v>
      </c>
      <c r="H423" s="64">
        <f t="shared" si="50"/>
        <v>2021</v>
      </c>
      <c r="I423" s="80" t="str">
        <f>IFERROR(VLOOKUP(D423,Sheet2!A:B,2,0),"")</f>
        <v>J19-1187</v>
      </c>
      <c r="J423" s="64" t="str">
        <f>IFERROR(IF(I423&lt;&gt;"",VLOOKUP(I423,Sheet2!B:C,2,0),""),"")</f>
        <v>Smart Factory Project BRAND'S Suntory (Thailand)</v>
      </c>
      <c r="K423" s="64" t="str">
        <f>IFERROR( IF(I423&lt;&gt;"", HLOOKUP(L$2+$A423,Sheet2!BX:NK,2,0),""),"")</f>
        <v>16-31 May 21</v>
      </c>
      <c r="L423" t="str">
        <f>IF(OR(HLOOKUP(L$2+$A423,Sheet2!BX:NK,$B423,0),HLOOKUP(L$2+$A423,Sheet2!BX:NK,$B423,0)&lt;&gt;""),HLOOKUP(L$2+$A423,Sheet2!BX:NK,$B423,0),"")</f>
        <v/>
      </c>
      <c r="M423" t="str">
        <f>IF(OR(HLOOKUP(M$2+$A423,Sheet2!BY:NL,$B423,0),HLOOKUP(M$2+$A423,Sheet2!BY:NL,$B423,0)&lt;&gt;""),HLOOKUP(M$2+$A423,Sheet2!BY:NL,$B423,0),"")</f>
        <v/>
      </c>
      <c r="N423" t="str">
        <f>IF(OR(HLOOKUP(N$2+$A423,Sheet2!BZ:NM,$B423,0),HLOOKUP(N$2+$A423,Sheet2!BZ:NM,$B423,0)&lt;&gt;""),HLOOKUP(N$2+$A423,Sheet2!BZ:NM,$B423,0),"")</f>
        <v/>
      </c>
      <c r="O423" t="str">
        <f>IF(OR(HLOOKUP(O$2+$A423,Sheet2!CA:NN,$B423,0),HLOOKUP(O$2+$A423,Sheet2!CA:NN,$B423,0)&lt;&gt;""),HLOOKUP(O$2+$A423,Sheet2!CA:NN,$B423,0),"")</f>
        <v/>
      </c>
      <c r="P423" t="str">
        <f>IF(OR(HLOOKUP(P$2+$A423,Sheet2!CB:NO,$B423,0),HLOOKUP(P$2+$A423,Sheet2!CB:NO,$B423,0)&lt;&gt;""),HLOOKUP(P$2+$A423,Sheet2!CB:NO,$B423,0),"")</f>
        <v/>
      </c>
      <c r="Q423" t="str">
        <f>IF(OR(HLOOKUP(Q$2+$A423,Sheet2!CC:NO,$B423,0),HLOOKUP(Q$2+$A423,Sheet2!CC:NO,$B423,0)&lt;&gt;""),HLOOKUP(Q$2+$A423,Sheet2!CC:NO,$B423,0),"")</f>
        <v/>
      </c>
    </row>
    <row r="424" spans="1:17" x14ac:dyDescent="0.25">
      <c r="A424" s="64">
        <f t="shared" si="51"/>
        <v>0</v>
      </c>
      <c r="B424" s="64">
        <f t="shared" si="52"/>
        <v>47</v>
      </c>
      <c r="C424" s="64">
        <f t="shared" si="53"/>
        <v>1</v>
      </c>
      <c r="D424" s="64">
        <f t="shared" si="54"/>
        <v>43</v>
      </c>
      <c r="E424" s="64">
        <f t="shared" si="55"/>
        <v>211</v>
      </c>
      <c r="F424" s="64">
        <f t="shared" si="48"/>
        <v>1</v>
      </c>
      <c r="G424" s="64">
        <f t="shared" si="49"/>
        <v>1</v>
      </c>
      <c r="H424" s="64">
        <f t="shared" si="50"/>
        <v>2021</v>
      </c>
      <c r="I424" s="80" t="str">
        <f>IFERROR(VLOOKUP(D424,Sheet2!A:B,2,0),"")</f>
        <v>J19-1306</v>
      </c>
      <c r="J424" s="64" t="str">
        <f>IFERROR(IF(I424&lt;&gt;"",VLOOKUP(I424,Sheet2!B:C,2,0),""),"")</f>
        <v>ONLINE MONITORING PROJECT</v>
      </c>
      <c r="K424" s="64" t="str">
        <f>IFERROR( IF(I424&lt;&gt;"", HLOOKUP(L$2+$A424,Sheet2!BX:NK,2,0),""),"")</f>
        <v>1-15 Jan 21</v>
      </c>
      <c r="L424" t="str">
        <f>IF(OR(HLOOKUP(L$2+$A424,Sheet2!BX:NK,$B424,0),HLOOKUP(L$2+$A424,Sheet2!BX:NK,$B424,0)&lt;&gt;""),HLOOKUP(L$2+$A424,Sheet2!BX:NK,$B424,0),"")</f>
        <v/>
      </c>
      <c r="M424" t="str">
        <f>IF(OR(HLOOKUP(M$2+$A424,Sheet2!BY:NL,$B424,0),HLOOKUP(M$2+$A424,Sheet2!BY:NL,$B424,0)&lt;&gt;""),HLOOKUP(M$2+$A424,Sheet2!BY:NL,$B424,0),"")</f>
        <v/>
      </c>
      <c r="N424" t="str">
        <f>IF(OR(HLOOKUP(N$2+$A424,Sheet2!BZ:NM,$B424,0),HLOOKUP(N$2+$A424,Sheet2!BZ:NM,$B424,0)&lt;&gt;""),HLOOKUP(N$2+$A424,Sheet2!BZ:NM,$B424,0),"")</f>
        <v/>
      </c>
      <c r="O424" t="str">
        <f>IF(OR(HLOOKUP(O$2+$A424,Sheet2!CA:NN,$B424,0),HLOOKUP(O$2+$A424,Sheet2!CA:NN,$B424,0)&lt;&gt;""),HLOOKUP(O$2+$A424,Sheet2!CA:NN,$B424,0),"")</f>
        <v/>
      </c>
      <c r="P424" t="str">
        <f>IF(OR(HLOOKUP(P$2+$A424,Sheet2!CB:NO,$B424,0),HLOOKUP(P$2+$A424,Sheet2!CB:NO,$B424,0)&lt;&gt;""),HLOOKUP(P$2+$A424,Sheet2!CB:NO,$B424,0),"")</f>
        <v/>
      </c>
      <c r="Q424" t="str">
        <f>IF(OR(HLOOKUP(Q$2+$A424,Sheet2!CC:NO,$B424,0),HLOOKUP(Q$2+$A424,Sheet2!CC:NO,$B424,0)&lt;&gt;""),HLOOKUP(Q$2+$A424,Sheet2!CC:NO,$B424,0),"")</f>
        <v/>
      </c>
    </row>
    <row r="425" spans="1:17" x14ac:dyDescent="0.25">
      <c r="A425" s="64">
        <f t="shared" si="51"/>
        <v>6</v>
      </c>
      <c r="B425" s="64">
        <f t="shared" si="52"/>
        <v>47</v>
      </c>
      <c r="C425" s="64">
        <f t="shared" si="53"/>
        <v>2</v>
      </c>
      <c r="D425" s="64">
        <f t="shared" si="54"/>
        <v>43</v>
      </c>
      <c r="E425" s="64">
        <f t="shared" si="55"/>
        <v>211</v>
      </c>
      <c r="F425" s="64">
        <f t="shared" si="48"/>
        <v>2</v>
      </c>
      <c r="G425" s="64">
        <f t="shared" si="49"/>
        <v>1</v>
      </c>
      <c r="H425" s="64">
        <f t="shared" si="50"/>
        <v>2021</v>
      </c>
      <c r="I425" s="80" t="str">
        <f>IFERROR(VLOOKUP(D425,Sheet2!A:B,2,0),"")</f>
        <v>J19-1306</v>
      </c>
      <c r="J425" s="64" t="str">
        <f>IFERROR(IF(I425&lt;&gt;"",VLOOKUP(I425,Sheet2!B:C,2,0),""),"")</f>
        <v>ONLINE MONITORING PROJECT</v>
      </c>
      <c r="K425" s="64" t="str">
        <f>IFERROR( IF(I425&lt;&gt;"", HLOOKUP(L$2+$A425,Sheet2!BX:NK,2,0),""),"")</f>
        <v>16-31 Jan 21</v>
      </c>
      <c r="L425" t="str">
        <f>IF(OR(HLOOKUP(L$2+$A425,Sheet2!BX:NK,$B425,0),HLOOKUP(L$2+$A425,Sheet2!BX:NK,$B425,0)&lt;&gt;""),HLOOKUP(L$2+$A425,Sheet2!BX:NK,$B425,0),"")</f>
        <v/>
      </c>
      <c r="M425" t="str">
        <f>IF(OR(HLOOKUP(M$2+$A425,Sheet2!BY:NL,$B425,0),HLOOKUP(M$2+$A425,Sheet2!BY:NL,$B425,0)&lt;&gt;""),HLOOKUP(M$2+$A425,Sheet2!BY:NL,$B425,0),"")</f>
        <v/>
      </c>
      <c r="N425" t="str">
        <f>IF(OR(HLOOKUP(N$2+$A425,Sheet2!BZ:NM,$B425,0),HLOOKUP(N$2+$A425,Sheet2!BZ:NM,$B425,0)&lt;&gt;""),HLOOKUP(N$2+$A425,Sheet2!BZ:NM,$B425,0),"")</f>
        <v/>
      </c>
      <c r="O425" t="str">
        <f>IF(OR(HLOOKUP(O$2+$A425,Sheet2!CA:NN,$B425,0),HLOOKUP(O$2+$A425,Sheet2!CA:NN,$B425,0)&lt;&gt;""),HLOOKUP(O$2+$A425,Sheet2!CA:NN,$B425,0),"")</f>
        <v/>
      </c>
      <c r="P425" t="str">
        <f>IF(OR(HLOOKUP(P$2+$A425,Sheet2!CB:NO,$B425,0),HLOOKUP(P$2+$A425,Sheet2!CB:NO,$B425,0)&lt;&gt;""),HLOOKUP(P$2+$A425,Sheet2!CB:NO,$B425,0),"")</f>
        <v/>
      </c>
      <c r="Q425" t="str">
        <f>IF(OR(HLOOKUP(Q$2+$A425,Sheet2!CC:NO,$B425,0),HLOOKUP(Q$2+$A425,Sheet2!CC:NO,$B425,0)&lt;&gt;""),HLOOKUP(Q$2+$A425,Sheet2!CC:NO,$B425,0),"")</f>
        <v/>
      </c>
    </row>
    <row r="426" spans="1:17" x14ac:dyDescent="0.25">
      <c r="A426" s="64">
        <f t="shared" si="51"/>
        <v>12</v>
      </c>
      <c r="B426" s="64">
        <f t="shared" si="52"/>
        <v>47</v>
      </c>
      <c r="C426" s="64">
        <f t="shared" si="53"/>
        <v>3</v>
      </c>
      <c r="D426" s="64">
        <f t="shared" si="54"/>
        <v>43</v>
      </c>
      <c r="E426" s="64">
        <f t="shared" si="55"/>
        <v>211</v>
      </c>
      <c r="F426" s="64">
        <f t="shared" si="48"/>
        <v>1</v>
      </c>
      <c r="G426" s="64">
        <f t="shared" si="49"/>
        <v>2</v>
      </c>
      <c r="H426" s="64">
        <f t="shared" si="50"/>
        <v>2021</v>
      </c>
      <c r="I426" s="80" t="str">
        <f>IFERROR(VLOOKUP(D426,Sheet2!A:B,2,0),"")</f>
        <v>J19-1306</v>
      </c>
      <c r="J426" s="64" t="str">
        <f>IFERROR(IF(I426&lt;&gt;"",VLOOKUP(I426,Sheet2!B:C,2,0),""),"")</f>
        <v>ONLINE MONITORING PROJECT</v>
      </c>
      <c r="K426" s="64" t="str">
        <f>IFERROR( IF(I426&lt;&gt;"", HLOOKUP(L$2+$A426,Sheet2!BX:NK,2,0),""),"")</f>
        <v>1-15 Feb 21</v>
      </c>
      <c r="L426" t="str">
        <f>IF(OR(HLOOKUP(L$2+$A426,Sheet2!BX:NK,$B426,0),HLOOKUP(L$2+$A426,Sheet2!BX:NK,$B426,0)&lt;&gt;""),HLOOKUP(L$2+$A426,Sheet2!BX:NK,$B426,0),"")</f>
        <v/>
      </c>
      <c r="M426" t="str">
        <f>IF(OR(HLOOKUP(M$2+$A426,Sheet2!BY:NL,$B426,0),HLOOKUP(M$2+$A426,Sheet2!BY:NL,$B426,0)&lt;&gt;""),HLOOKUP(M$2+$A426,Sheet2!BY:NL,$B426,0),"")</f>
        <v/>
      </c>
      <c r="N426" t="str">
        <f>IF(OR(HLOOKUP(N$2+$A426,Sheet2!BZ:NM,$B426,0),HLOOKUP(N$2+$A426,Sheet2!BZ:NM,$B426,0)&lt;&gt;""),HLOOKUP(N$2+$A426,Sheet2!BZ:NM,$B426,0),"")</f>
        <v/>
      </c>
      <c r="O426" t="str">
        <f>IF(OR(HLOOKUP(O$2+$A426,Sheet2!CA:NN,$B426,0),HLOOKUP(O$2+$A426,Sheet2!CA:NN,$B426,0)&lt;&gt;""),HLOOKUP(O$2+$A426,Sheet2!CA:NN,$B426,0),"")</f>
        <v/>
      </c>
      <c r="P426" t="str">
        <f>IF(OR(HLOOKUP(P$2+$A426,Sheet2!CB:NO,$B426,0),HLOOKUP(P$2+$A426,Sheet2!CB:NO,$B426,0)&lt;&gt;""),HLOOKUP(P$2+$A426,Sheet2!CB:NO,$B426,0),"")</f>
        <v/>
      </c>
      <c r="Q426" t="str">
        <f>IF(OR(HLOOKUP(Q$2+$A426,Sheet2!CC:NO,$B426,0),HLOOKUP(Q$2+$A426,Sheet2!CC:NO,$B426,0)&lt;&gt;""),HLOOKUP(Q$2+$A426,Sheet2!CC:NO,$B426,0),"")</f>
        <v/>
      </c>
    </row>
    <row r="427" spans="1:17" x14ac:dyDescent="0.25">
      <c r="A427" s="64">
        <f t="shared" si="51"/>
        <v>18</v>
      </c>
      <c r="B427" s="64">
        <f t="shared" si="52"/>
        <v>47</v>
      </c>
      <c r="C427" s="64">
        <f t="shared" si="53"/>
        <v>4</v>
      </c>
      <c r="D427" s="64">
        <f t="shared" si="54"/>
        <v>43</v>
      </c>
      <c r="E427" s="64">
        <f t="shared" si="55"/>
        <v>211</v>
      </c>
      <c r="F427" s="64">
        <f t="shared" si="48"/>
        <v>2</v>
      </c>
      <c r="G427" s="64">
        <f t="shared" si="49"/>
        <v>2</v>
      </c>
      <c r="H427" s="64">
        <f t="shared" si="50"/>
        <v>2021</v>
      </c>
      <c r="I427" s="80" t="str">
        <f>IFERROR(VLOOKUP(D427,Sheet2!A:B,2,0),"")</f>
        <v>J19-1306</v>
      </c>
      <c r="J427" s="64" t="str">
        <f>IFERROR(IF(I427&lt;&gt;"",VLOOKUP(I427,Sheet2!B:C,2,0),""),"")</f>
        <v>ONLINE MONITORING PROJECT</v>
      </c>
      <c r="K427" s="64" t="str">
        <f>IFERROR( IF(I427&lt;&gt;"", HLOOKUP(L$2+$A427,Sheet2!BX:NK,2,0),""),"")</f>
        <v>16-28 Feb 21</v>
      </c>
      <c r="L427" t="str">
        <f>IF(OR(HLOOKUP(L$2+$A427,Sheet2!BX:NK,$B427,0),HLOOKUP(L$2+$A427,Sheet2!BX:NK,$B427,0)&lt;&gt;""),HLOOKUP(L$2+$A427,Sheet2!BX:NK,$B427,0),"")</f>
        <v/>
      </c>
      <c r="M427" t="str">
        <f>IF(OR(HLOOKUP(M$2+$A427,Sheet2!BY:NL,$B427,0),HLOOKUP(M$2+$A427,Sheet2!BY:NL,$B427,0)&lt;&gt;""),HLOOKUP(M$2+$A427,Sheet2!BY:NL,$B427,0),"")</f>
        <v/>
      </c>
      <c r="N427" t="str">
        <f>IF(OR(HLOOKUP(N$2+$A427,Sheet2!BZ:NM,$B427,0),HLOOKUP(N$2+$A427,Sheet2!BZ:NM,$B427,0)&lt;&gt;""),HLOOKUP(N$2+$A427,Sheet2!BZ:NM,$B427,0),"")</f>
        <v/>
      </c>
      <c r="O427" t="str">
        <f>IF(OR(HLOOKUP(O$2+$A427,Sheet2!CA:NN,$B427,0),HLOOKUP(O$2+$A427,Sheet2!CA:NN,$B427,0)&lt;&gt;""),HLOOKUP(O$2+$A427,Sheet2!CA:NN,$B427,0),"")</f>
        <v/>
      </c>
      <c r="P427" t="str">
        <f>IF(OR(HLOOKUP(P$2+$A427,Sheet2!CB:NO,$B427,0),HLOOKUP(P$2+$A427,Sheet2!CB:NO,$B427,0)&lt;&gt;""),HLOOKUP(P$2+$A427,Sheet2!CB:NO,$B427,0),"")</f>
        <v/>
      </c>
      <c r="Q427" t="str">
        <f>IF(OR(HLOOKUP(Q$2+$A427,Sheet2!CC:NO,$B427,0),HLOOKUP(Q$2+$A427,Sheet2!CC:NO,$B427,0)&lt;&gt;""),HLOOKUP(Q$2+$A427,Sheet2!CC:NO,$B427,0),"")</f>
        <v/>
      </c>
    </row>
    <row r="428" spans="1:17" x14ac:dyDescent="0.25">
      <c r="A428" s="64">
        <f t="shared" si="51"/>
        <v>24</v>
      </c>
      <c r="B428" s="64">
        <f t="shared" si="52"/>
        <v>47</v>
      </c>
      <c r="C428" s="64">
        <f t="shared" si="53"/>
        <v>5</v>
      </c>
      <c r="D428" s="64">
        <f t="shared" si="54"/>
        <v>43</v>
      </c>
      <c r="E428" s="64">
        <f t="shared" si="55"/>
        <v>211</v>
      </c>
      <c r="F428" s="64">
        <f t="shared" si="48"/>
        <v>1</v>
      </c>
      <c r="G428" s="64">
        <f t="shared" si="49"/>
        <v>3</v>
      </c>
      <c r="H428" s="64">
        <f t="shared" si="50"/>
        <v>2021</v>
      </c>
      <c r="I428" s="80" t="str">
        <f>IFERROR(VLOOKUP(D428,Sheet2!A:B,2,0),"")</f>
        <v>J19-1306</v>
      </c>
      <c r="J428" s="64" t="str">
        <f>IFERROR(IF(I428&lt;&gt;"",VLOOKUP(I428,Sheet2!B:C,2,0),""),"")</f>
        <v>ONLINE MONITORING PROJECT</v>
      </c>
      <c r="K428" s="64" t="str">
        <f>IFERROR( IF(I428&lt;&gt;"", HLOOKUP(L$2+$A428,Sheet2!BX:NK,2,0),""),"")</f>
        <v>1-15 Mar 2021</v>
      </c>
      <c r="L428" t="str">
        <f>IF(OR(HLOOKUP(L$2+$A428,Sheet2!BX:NK,$B428,0),HLOOKUP(L$2+$A428,Sheet2!BX:NK,$B428,0)&lt;&gt;""),HLOOKUP(L$2+$A428,Sheet2!BX:NK,$B428,0),"")</f>
        <v/>
      </c>
      <c r="M428" t="str">
        <f>IF(OR(HLOOKUP(M$2+$A428,Sheet2!BY:NL,$B428,0),HLOOKUP(M$2+$A428,Sheet2!BY:NL,$B428,0)&lt;&gt;""),HLOOKUP(M$2+$A428,Sheet2!BY:NL,$B428,0),"")</f>
        <v/>
      </c>
      <c r="N428" t="str">
        <f>IF(OR(HLOOKUP(N$2+$A428,Sheet2!BZ:NM,$B428,0),HLOOKUP(N$2+$A428,Sheet2!BZ:NM,$B428,0)&lt;&gt;""),HLOOKUP(N$2+$A428,Sheet2!BZ:NM,$B428,0),"")</f>
        <v/>
      </c>
      <c r="O428" t="str">
        <f>IF(OR(HLOOKUP(O$2+$A428,Sheet2!CA:NN,$B428,0),HLOOKUP(O$2+$A428,Sheet2!CA:NN,$B428,0)&lt;&gt;""),HLOOKUP(O$2+$A428,Sheet2!CA:NN,$B428,0),"")</f>
        <v/>
      </c>
      <c r="P428" t="str">
        <f>IF(OR(HLOOKUP(P$2+$A428,Sheet2!CB:NO,$B428,0),HLOOKUP(P$2+$A428,Sheet2!CB:NO,$B428,0)&lt;&gt;""),HLOOKUP(P$2+$A428,Sheet2!CB:NO,$B428,0),"")</f>
        <v/>
      </c>
      <c r="Q428" t="str">
        <f>IF(OR(HLOOKUP(Q$2+$A428,Sheet2!CC:NO,$B428,0),HLOOKUP(Q$2+$A428,Sheet2!CC:NO,$B428,0)&lt;&gt;""),HLOOKUP(Q$2+$A428,Sheet2!CC:NO,$B428,0),"")</f>
        <v/>
      </c>
    </row>
    <row r="429" spans="1:17" x14ac:dyDescent="0.25">
      <c r="A429" s="64">
        <f t="shared" si="51"/>
        <v>30</v>
      </c>
      <c r="B429" s="64">
        <f t="shared" si="52"/>
        <v>47</v>
      </c>
      <c r="C429" s="64">
        <f t="shared" si="53"/>
        <v>6</v>
      </c>
      <c r="D429" s="64">
        <f t="shared" si="54"/>
        <v>43</v>
      </c>
      <c r="E429" s="64">
        <f t="shared" si="55"/>
        <v>211</v>
      </c>
      <c r="F429" s="64">
        <f t="shared" si="48"/>
        <v>2</v>
      </c>
      <c r="G429" s="64">
        <f t="shared" si="49"/>
        <v>3</v>
      </c>
      <c r="H429" s="64">
        <f t="shared" si="50"/>
        <v>2021</v>
      </c>
      <c r="I429" s="80" t="str">
        <f>IFERROR(VLOOKUP(D429,Sheet2!A:B,2,0),"")</f>
        <v>J19-1306</v>
      </c>
      <c r="J429" s="64" t="str">
        <f>IFERROR(IF(I429&lt;&gt;"",VLOOKUP(I429,Sheet2!B:C,2,0),""),"")</f>
        <v>ONLINE MONITORING PROJECT</v>
      </c>
      <c r="K429" s="64" t="str">
        <f>IFERROR( IF(I429&lt;&gt;"", HLOOKUP(L$2+$A429,Sheet2!BX:NK,2,0),""),"")</f>
        <v>16-31 Mar 21</v>
      </c>
      <c r="L429" t="str">
        <f>IF(OR(HLOOKUP(L$2+$A429,Sheet2!BX:NK,$B429,0),HLOOKUP(L$2+$A429,Sheet2!BX:NK,$B429,0)&lt;&gt;""),HLOOKUP(L$2+$A429,Sheet2!BX:NK,$B429,0),"")</f>
        <v/>
      </c>
      <c r="M429" t="str">
        <f>IF(OR(HLOOKUP(M$2+$A429,Sheet2!BY:NL,$B429,0),HLOOKUP(M$2+$A429,Sheet2!BY:NL,$B429,0)&lt;&gt;""),HLOOKUP(M$2+$A429,Sheet2!BY:NL,$B429,0),"")</f>
        <v/>
      </c>
      <c r="N429" t="str">
        <f>IF(OR(HLOOKUP(N$2+$A429,Sheet2!BZ:NM,$B429,0),HLOOKUP(N$2+$A429,Sheet2!BZ:NM,$B429,0)&lt;&gt;""),HLOOKUP(N$2+$A429,Sheet2!BZ:NM,$B429,0),"")</f>
        <v/>
      </c>
      <c r="O429" t="str">
        <f>IF(OR(HLOOKUP(O$2+$A429,Sheet2!CA:NN,$B429,0),HLOOKUP(O$2+$A429,Sheet2!CA:NN,$B429,0)&lt;&gt;""),HLOOKUP(O$2+$A429,Sheet2!CA:NN,$B429,0),"")</f>
        <v/>
      </c>
      <c r="P429" t="str">
        <f>IF(OR(HLOOKUP(P$2+$A429,Sheet2!CB:NO,$B429,0),HLOOKUP(P$2+$A429,Sheet2!CB:NO,$B429,0)&lt;&gt;""),HLOOKUP(P$2+$A429,Sheet2!CB:NO,$B429,0),"")</f>
        <v/>
      </c>
      <c r="Q429" t="str">
        <f>IF(OR(HLOOKUP(Q$2+$A429,Sheet2!CC:NO,$B429,0),HLOOKUP(Q$2+$A429,Sheet2!CC:NO,$B429,0)&lt;&gt;""),HLOOKUP(Q$2+$A429,Sheet2!CC:NO,$B429,0),"")</f>
        <v/>
      </c>
    </row>
    <row r="430" spans="1:17" x14ac:dyDescent="0.25">
      <c r="A430" s="64">
        <f t="shared" si="51"/>
        <v>36</v>
      </c>
      <c r="B430" s="64">
        <f t="shared" si="52"/>
        <v>47</v>
      </c>
      <c r="C430" s="64">
        <f t="shared" si="53"/>
        <v>7</v>
      </c>
      <c r="D430" s="64">
        <f t="shared" si="54"/>
        <v>43</v>
      </c>
      <c r="E430" s="64">
        <f t="shared" si="55"/>
        <v>211</v>
      </c>
      <c r="F430" s="64">
        <f t="shared" si="48"/>
        <v>1</v>
      </c>
      <c r="G430" s="64">
        <f t="shared" si="49"/>
        <v>4</v>
      </c>
      <c r="H430" s="64">
        <f t="shared" si="50"/>
        <v>2021</v>
      </c>
      <c r="I430" s="80" t="str">
        <f>IFERROR(VLOOKUP(D430,Sheet2!A:B,2,0),"")</f>
        <v>J19-1306</v>
      </c>
      <c r="J430" s="64" t="str">
        <f>IFERROR(IF(I430&lt;&gt;"",VLOOKUP(I430,Sheet2!B:C,2,0),""),"")</f>
        <v>ONLINE MONITORING PROJECT</v>
      </c>
      <c r="K430" s="64" t="str">
        <f>IFERROR( IF(I430&lt;&gt;"", HLOOKUP(L$2+$A430,Sheet2!BX:NK,2,0),""),"")</f>
        <v>1-15 April 21</v>
      </c>
      <c r="L430" t="str">
        <f>IF(OR(HLOOKUP(L$2+$A430,Sheet2!BX:NK,$B430,0),HLOOKUP(L$2+$A430,Sheet2!BX:NK,$B430,0)&lt;&gt;""),HLOOKUP(L$2+$A430,Sheet2!BX:NK,$B430,0),"")</f>
        <v/>
      </c>
      <c r="M430" t="str">
        <f>IF(OR(HLOOKUP(M$2+$A430,Sheet2!BY:NL,$B430,0),HLOOKUP(M$2+$A430,Sheet2!BY:NL,$B430,0)&lt;&gt;""),HLOOKUP(M$2+$A430,Sheet2!BY:NL,$B430,0),"")</f>
        <v/>
      </c>
      <c r="N430" t="str">
        <f>IF(OR(HLOOKUP(N$2+$A430,Sheet2!BZ:NM,$B430,0),HLOOKUP(N$2+$A430,Sheet2!BZ:NM,$B430,0)&lt;&gt;""),HLOOKUP(N$2+$A430,Sheet2!BZ:NM,$B430,0),"")</f>
        <v/>
      </c>
      <c r="O430" t="str">
        <f>IF(OR(HLOOKUP(O$2+$A430,Sheet2!CA:NN,$B430,0),HLOOKUP(O$2+$A430,Sheet2!CA:NN,$B430,0)&lt;&gt;""),HLOOKUP(O$2+$A430,Sheet2!CA:NN,$B430,0),"")</f>
        <v/>
      </c>
      <c r="P430" t="str">
        <f>IF(OR(HLOOKUP(P$2+$A430,Sheet2!CB:NO,$B430,0),HLOOKUP(P$2+$A430,Sheet2!CB:NO,$B430,0)&lt;&gt;""),HLOOKUP(P$2+$A430,Sheet2!CB:NO,$B430,0),"")</f>
        <v/>
      </c>
      <c r="Q430" t="str">
        <f>IF(OR(HLOOKUP(Q$2+$A430,Sheet2!CC:NO,$B430,0),HLOOKUP(Q$2+$A430,Sheet2!CC:NO,$B430,0)&lt;&gt;""),HLOOKUP(Q$2+$A430,Sheet2!CC:NO,$B430,0),"")</f>
        <v/>
      </c>
    </row>
    <row r="431" spans="1:17" x14ac:dyDescent="0.25">
      <c r="A431" s="64">
        <f t="shared" si="51"/>
        <v>42</v>
      </c>
      <c r="B431" s="64">
        <f t="shared" si="52"/>
        <v>47</v>
      </c>
      <c r="C431" s="64">
        <f t="shared" si="53"/>
        <v>8</v>
      </c>
      <c r="D431" s="64">
        <f t="shared" si="54"/>
        <v>43</v>
      </c>
      <c r="E431" s="64">
        <f t="shared" si="55"/>
        <v>211</v>
      </c>
      <c r="F431" s="64">
        <f t="shared" si="48"/>
        <v>2</v>
      </c>
      <c r="G431" s="64">
        <f t="shared" si="49"/>
        <v>4</v>
      </c>
      <c r="H431" s="64">
        <f t="shared" si="50"/>
        <v>2021</v>
      </c>
      <c r="I431" s="80" t="str">
        <f>IFERROR(VLOOKUP(D431,Sheet2!A:B,2,0),"")</f>
        <v>J19-1306</v>
      </c>
      <c r="J431" s="64" t="str">
        <f>IFERROR(IF(I431&lt;&gt;"",VLOOKUP(I431,Sheet2!B:C,2,0),""),"")</f>
        <v>ONLINE MONITORING PROJECT</v>
      </c>
      <c r="K431" s="64" t="str">
        <f>IFERROR( IF(I431&lt;&gt;"", HLOOKUP(L$2+$A431,Sheet2!BX:NK,2,0),""),"")</f>
        <v>16-30 April 21</v>
      </c>
      <c r="L431" t="str">
        <f>IF(OR(HLOOKUP(L$2+$A431,Sheet2!BX:NK,$B431,0),HLOOKUP(L$2+$A431,Sheet2!BX:NK,$B431,0)&lt;&gt;""),HLOOKUP(L$2+$A431,Sheet2!BX:NK,$B431,0),"")</f>
        <v/>
      </c>
      <c r="M431" t="str">
        <f>IF(OR(HLOOKUP(M$2+$A431,Sheet2!BY:NL,$B431,0),HLOOKUP(M$2+$A431,Sheet2!BY:NL,$B431,0)&lt;&gt;""),HLOOKUP(M$2+$A431,Sheet2!BY:NL,$B431,0),"")</f>
        <v/>
      </c>
      <c r="N431" t="str">
        <f>IF(OR(HLOOKUP(N$2+$A431,Sheet2!BZ:NM,$B431,0),HLOOKUP(N$2+$A431,Sheet2!BZ:NM,$B431,0)&lt;&gt;""),HLOOKUP(N$2+$A431,Sheet2!BZ:NM,$B431,0),"")</f>
        <v/>
      </c>
      <c r="O431" t="str">
        <f>IF(OR(HLOOKUP(O$2+$A431,Sheet2!CA:NN,$B431,0),HLOOKUP(O$2+$A431,Sheet2!CA:NN,$B431,0)&lt;&gt;""),HLOOKUP(O$2+$A431,Sheet2!CA:NN,$B431,0),"")</f>
        <v/>
      </c>
      <c r="P431" t="str">
        <f>IF(OR(HLOOKUP(P$2+$A431,Sheet2!CB:NO,$B431,0),HLOOKUP(P$2+$A431,Sheet2!CB:NO,$B431,0)&lt;&gt;""),HLOOKUP(P$2+$A431,Sheet2!CB:NO,$B431,0),"")</f>
        <v/>
      </c>
      <c r="Q431" t="str">
        <f>IF(OR(HLOOKUP(Q$2+$A431,Sheet2!CC:NO,$B431,0),HLOOKUP(Q$2+$A431,Sheet2!CC:NO,$B431,0)&lt;&gt;""),HLOOKUP(Q$2+$A431,Sheet2!CC:NO,$B431,0),"")</f>
        <v/>
      </c>
    </row>
    <row r="432" spans="1:17" x14ac:dyDescent="0.25">
      <c r="A432" s="64">
        <f t="shared" si="51"/>
        <v>48</v>
      </c>
      <c r="B432" s="64">
        <f t="shared" si="52"/>
        <v>47</v>
      </c>
      <c r="C432" s="64">
        <f t="shared" si="53"/>
        <v>9</v>
      </c>
      <c r="D432" s="64">
        <f t="shared" si="54"/>
        <v>43</v>
      </c>
      <c r="E432" s="64">
        <f t="shared" si="55"/>
        <v>211</v>
      </c>
      <c r="F432" s="64">
        <f t="shared" si="48"/>
        <v>1</v>
      </c>
      <c r="G432" s="64">
        <f t="shared" si="49"/>
        <v>5</v>
      </c>
      <c r="H432" s="64">
        <f t="shared" si="50"/>
        <v>2021</v>
      </c>
      <c r="I432" s="80" t="str">
        <f>IFERROR(VLOOKUP(D432,Sheet2!A:B,2,0),"")</f>
        <v>J19-1306</v>
      </c>
      <c r="J432" s="64" t="str">
        <f>IFERROR(IF(I432&lt;&gt;"",VLOOKUP(I432,Sheet2!B:C,2,0),""),"")</f>
        <v>ONLINE MONITORING PROJECT</v>
      </c>
      <c r="K432" s="64" t="str">
        <f>IFERROR( IF(I432&lt;&gt;"", HLOOKUP(L$2+$A432,Sheet2!BX:NK,2,0),""),"")</f>
        <v>1-15 May 21</v>
      </c>
      <c r="L432" t="str">
        <f>IF(OR(HLOOKUP(L$2+$A432,Sheet2!BX:NK,$B432,0),HLOOKUP(L$2+$A432,Sheet2!BX:NK,$B432,0)&lt;&gt;""),HLOOKUP(L$2+$A432,Sheet2!BX:NK,$B432,0),"")</f>
        <v/>
      </c>
      <c r="M432" t="str">
        <f>IF(OR(HLOOKUP(M$2+$A432,Sheet2!BY:NL,$B432,0),HLOOKUP(M$2+$A432,Sheet2!BY:NL,$B432,0)&lt;&gt;""),HLOOKUP(M$2+$A432,Sheet2!BY:NL,$B432,0),"")</f>
        <v/>
      </c>
      <c r="N432" t="str">
        <f>IF(OR(HLOOKUP(N$2+$A432,Sheet2!BZ:NM,$B432,0),HLOOKUP(N$2+$A432,Sheet2!BZ:NM,$B432,0)&lt;&gt;""),HLOOKUP(N$2+$A432,Sheet2!BZ:NM,$B432,0),"")</f>
        <v/>
      </c>
      <c r="O432" t="str">
        <f>IF(OR(HLOOKUP(O$2+$A432,Sheet2!CA:NN,$B432,0),HLOOKUP(O$2+$A432,Sheet2!CA:NN,$B432,0)&lt;&gt;""),HLOOKUP(O$2+$A432,Sheet2!CA:NN,$B432,0),"")</f>
        <v/>
      </c>
      <c r="P432" t="str">
        <f>IF(OR(HLOOKUP(P$2+$A432,Sheet2!CB:NO,$B432,0),HLOOKUP(P$2+$A432,Sheet2!CB:NO,$B432,0)&lt;&gt;""),HLOOKUP(P$2+$A432,Sheet2!CB:NO,$B432,0),"")</f>
        <v/>
      </c>
      <c r="Q432" t="str">
        <f>IF(OR(HLOOKUP(Q$2+$A432,Sheet2!CC:NO,$B432,0),HLOOKUP(Q$2+$A432,Sheet2!CC:NO,$B432,0)&lt;&gt;""),HLOOKUP(Q$2+$A432,Sheet2!CC:NO,$B432,0),"")</f>
        <v/>
      </c>
    </row>
    <row r="433" spans="1:17" x14ac:dyDescent="0.25">
      <c r="A433" s="64">
        <f t="shared" si="51"/>
        <v>54</v>
      </c>
      <c r="B433" s="64">
        <f t="shared" si="52"/>
        <v>47</v>
      </c>
      <c r="C433" s="64">
        <f t="shared" si="53"/>
        <v>10</v>
      </c>
      <c r="D433" s="64">
        <f t="shared" si="54"/>
        <v>43</v>
      </c>
      <c r="E433" s="64">
        <f t="shared" si="55"/>
        <v>211</v>
      </c>
      <c r="F433" s="64">
        <f t="shared" si="48"/>
        <v>2</v>
      </c>
      <c r="G433" s="64">
        <f t="shared" si="49"/>
        <v>5</v>
      </c>
      <c r="H433" s="64">
        <f t="shared" si="50"/>
        <v>2021</v>
      </c>
      <c r="I433" s="80" t="str">
        <f>IFERROR(VLOOKUP(D433,Sheet2!A:B,2,0),"")</f>
        <v>J19-1306</v>
      </c>
      <c r="J433" s="64" t="str">
        <f>IFERROR(IF(I433&lt;&gt;"",VLOOKUP(I433,Sheet2!B:C,2,0),""),"")</f>
        <v>ONLINE MONITORING PROJECT</v>
      </c>
      <c r="K433" s="64" t="str">
        <f>IFERROR( IF(I433&lt;&gt;"", HLOOKUP(L$2+$A433,Sheet2!BX:NK,2,0),""),"")</f>
        <v>16-31 May 21</v>
      </c>
      <c r="L433" t="str">
        <f>IF(OR(HLOOKUP(L$2+$A433,Sheet2!BX:NK,$B433,0),HLOOKUP(L$2+$A433,Sheet2!BX:NK,$B433,0)&lt;&gt;""),HLOOKUP(L$2+$A433,Sheet2!BX:NK,$B433,0),"")</f>
        <v/>
      </c>
      <c r="M433" t="str">
        <f>IF(OR(HLOOKUP(M$2+$A433,Sheet2!BY:NL,$B433,0),HLOOKUP(M$2+$A433,Sheet2!BY:NL,$B433,0)&lt;&gt;""),HLOOKUP(M$2+$A433,Sheet2!BY:NL,$B433,0),"")</f>
        <v/>
      </c>
      <c r="N433" t="str">
        <f>IF(OR(HLOOKUP(N$2+$A433,Sheet2!BZ:NM,$B433,0),HLOOKUP(N$2+$A433,Sheet2!BZ:NM,$B433,0)&lt;&gt;""),HLOOKUP(N$2+$A433,Sheet2!BZ:NM,$B433,0),"")</f>
        <v/>
      </c>
      <c r="O433" t="str">
        <f>IF(OR(HLOOKUP(O$2+$A433,Sheet2!CA:NN,$B433,0),HLOOKUP(O$2+$A433,Sheet2!CA:NN,$B433,0)&lt;&gt;""),HLOOKUP(O$2+$A433,Sheet2!CA:NN,$B433,0),"")</f>
        <v/>
      </c>
      <c r="P433" t="str">
        <f>IF(OR(HLOOKUP(P$2+$A433,Sheet2!CB:NO,$B433,0),HLOOKUP(P$2+$A433,Sheet2!CB:NO,$B433,0)&lt;&gt;""),HLOOKUP(P$2+$A433,Sheet2!CB:NO,$B433,0),"")</f>
        <v/>
      </c>
      <c r="Q433" t="str">
        <f>IF(OR(HLOOKUP(Q$2+$A433,Sheet2!CC:NO,$B433,0),HLOOKUP(Q$2+$A433,Sheet2!CC:NO,$B433,0)&lt;&gt;""),HLOOKUP(Q$2+$A433,Sheet2!CC:NO,$B433,0),"")</f>
        <v/>
      </c>
    </row>
    <row r="434" spans="1:17" x14ac:dyDescent="0.25">
      <c r="A434" s="64">
        <f t="shared" si="51"/>
        <v>0</v>
      </c>
      <c r="B434" s="64">
        <f t="shared" si="52"/>
        <v>48</v>
      </c>
      <c r="C434" s="64">
        <f t="shared" si="53"/>
        <v>1</v>
      </c>
      <c r="D434" s="64">
        <f t="shared" si="54"/>
        <v>44</v>
      </c>
      <c r="E434" s="64">
        <f t="shared" si="55"/>
        <v>216</v>
      </c>
      <c r="F434" s="64">
        <f t="shared" si="48"/>
        <v>1</v>
      </c>
      <c r="G434" s="64">
        <f t="shared" si="49"/>
        <v>1</v>
      </c>
      <c r="H434" s="64">
        <f t="shared" si="50"/>
        <v>2021</v>
      </c>
      <c r="I434" s="80" t="str">
        <f>IFERROR(VLOOKUP(D434,Sheet2!A:B,2,0),"")</f>
        <v>J19-0915</v>
      </c>
      <c r="J434" s="64" t="str">
        <f>IFERROR(IF(I434&lt;&gt;"",VLOOKUP(I434,Sheet2!B:C,2,0),""),"")</f>
        <v>Utility Improvement New Equipment for GC13(bor16)</v>
      </c>
      <c r="K434" s="64" t="str">
        <f>IFERROR( IF(I434&lt;&gt;"", HLOOKUP(L$2+$A434,Sheet2!BX:NK,2,0),""),"")</f>
        <v>1-15 Jan 21</v>
      </c>
      <c r="L434" t="str">
        <f>IF(OR(HLOOKUP(L$2+$A434,Sheet2!BX:NK,$B434,0),HLOOKUP(L$2+$A434,Sheet2!BX:NK,$B434,0)&lt;&gt;""),HLOOKUP(L$2+$A434,Sheet2!BX:NK,$B434,0),"")</f>
        <v/>
      </c>
      <c r="M434" t="str">
        <f>IF(OR(HLOOKUP(M$2+$A434,Sheet2!BY:NL,$B434,0),HLOOKUP(M$2+$A434,Sheet2!BY:NL,$B434,0)&lt;&gt;""),HLOOKUP(M$2+$A434,Sheet2!BY:NL,$B434,0),"")</f>
        <v/>
      </c>
      <c r="N434" t="str">
        <f>IF(OR(HLOOKUP(N$2+$A434,Sheet2!BZ:NM,$B434,0),HLOOKUP(N$2+$A434,Sheet2!BZ:NM,$B434,0)&lt;&gt;""),HLOOKUP(N$2+$A434,Sheet2!BZ:NM,$B434,0),"")</f>
        <v/>
      </c>
      <c r="O434" t="str">
        <f>IF(OR(HLOOKUP(O$2+$A434,Sheet2!CA:NN,$B434,0),HLOOKUP(O$2+$A434,Sheet2!CA:NN,$B434,0)&lt;&gt;""),HLOOKUP(O$2+$A434,Sheet2!CA:NN,$B434,0),"")</f>
        <v/>
      </c>
      <c r="P434" t="str">
        <f>IF(OR(HLOOKUP(P$2+$A434,Sheet2!CB:NO,$B434,0),HLOOKUP(P$2+$A434,Sheet2!CB:NO,$B434,0)&lt;&gt;""),HLOOKUP(P$2+$A434,Sheet2!CB:NO,$B434,0),"")</f>
        <v/>
      </c>
      <c r="Q434" t="str">
        <f>IF(OR(HLOOKUP(Q$2+$A434,Sheet2!CC:NO,$B434,0),HLOOKUP(Q$2+$A434,Sheet2!CC:NO,$B434,0)&lt;&gt;""),HLOOKUP(Q$2+$A434,Sheet2!CC:NO,$B434,0),"")</f>
        <v/>
      </c>
    </row>
    <row r="435" spans="1:17" x14ac:dyDescent="0.25">
      <c r="A435" s="64">
        <f t="shared" si="51"/>
        <v>6</v>
      </c>
      <c r="B435" s="64">
        <f t="shared" si="52"/>
        <v>48</v>
      </c>
      <c r="C435" s="64">
        <f t="shared" si="53"/>
        <v>2</v>
      </c>
      <c r="D435" s="64">
        <f t="shared" si="54"/>
        <v>44</v>
      </c>
      <c r="E435" s="64">
        <f t="shared" si="55"/>
        <v>216</v>
      </c>
      <c r="F435" s="64">
        <f t="shared" si="48"/>
        <v>2</v>
      </c>
      <c r="G435" s="64">
        <f t="shared" si="49"/>
        <v>1</v>
      </c>
      <c r="H435" s="64">
        <f t="shared" si="50"/>
        <v>2021</v>
      </c>
      <c r="I435" s="80" t="str">
        <f>IFERROR(VLOOKUP(D435,Sheet2!A:B,2,0),"")</f>
        <v>J19-0915</v>
      </c>
      <c r="J435" s="64" t="str">
        <f>IFERROR(IF(I435&lt;&gt;"",VLOOKUP(I435,Sheet2!B:C,2,0),""),"")</f>
        <v>Utility Improvement New Equipment for GC13(bor16)</v>
      </c>
      <c r="K435" s="64" t="str">
        <f>IFERROR( IF(I435&lt;&gt;"", HLOOKUP(L$2+$A435,Sheet2!BX:NK,2,0),""),"")</f>
        <v>16-31 Jan 21</v>
      </c>
      <c r="L435" t="str">
        <f>IF(OR(HLOOKUP(L$2+$A435,Sheet2!BX:NK,$B435,0),HLOOKUP(L$2+$A435,Sheet2!BX:NK,$B435,0)&lt;&gt;""),HLOOKUP(L$2+$A435,Sheet2!BX:NK,$B435,0),"")</f>
        <v/>
      </c>
      <c r="M435" t="str">
        <f>IF(OR(HLOOKUP(M$2+$A435,Sheet2!BY:NL,$B435,0),HLOOKUP(M$2+$A435,Sheet2!BY:NL,$B435,0)&lt;&gt;""),HLOOKUP(M$2+$A435,Sheet2!BY:NL,$B435,0),"")</f>
        <v/>
      </c>
      <c r="N435" t="str">
        <f>IF(OR(HLOOKUP(N$2+$A435,Sheet2!BZ:NM,$B435,0),HLOOKUP(N$2+$A435,Sheet2!BZ:NM,$B435,0)&lt;&gt;""),HLOOKUP(N$2+$A435,Sheet2!BZ:NM,$B435,0),"")</f>
        <v/>
      </c>
      <c r="O435" t="str">
        <f>IF(OR(HLOOKUP(O$2+$A435,Sheet2!CA:NN,$B435,0),HLOOKUP(O$2+$A435,Sheet2!CA:NN,$B435,0)&lt;&gt;""),HLOOKUP(O$2+$A435,Sheet2!CA:NN,$B435,0),"")</f>
        <v/>
      </c>
      <c r="P435" t="str">
        <f>IF(OR(HLOOKUP(P$2+$A435,Sheet2!CB:NO,$B435,0),HLOOKUP(P$2+$A435,Sheet2!CB:NO,$B435,0)&lt;&gt;""),HLOOKUP(P$2+$A435,Sheet2!CB:NO,$B435,0),"")</f>
        <v/>
      </c>
      <c r="Q435" t="str">
        <f>IF(OR(HLOOKUP(Q$2+$A435,Sheet2!CC:NO,$B435,0),HLOOKUP(Q$2+$A435,Sheet2!CC:NO,$B435,0)&lt;&gt;""),HLOOKUP(Q$2+$A435,Sheet2!CC:NO,$B435,0),"")</f>
        <v/>
      </c>
    </row>
    <row r="436" spans="1:17" x14ac:dyDescent="0.25">
      <c r="A436" s="64">
        <f t="shared" si="51"/>
        <v>12</v>
      </c>
      <c r="B436" s="64">
        <f t="shared" si="52"/>
        <v>48</v>
      </c>
      <c r="C436" s="64">
        <f t="shared" si="53"/>
        <v>3</v>
      </c>
      <c r="D436" s="64">
        <f t="shared" si="54"/>
        <v>44</v>
      </c>
      <c r="E436" s="64">
        <f t="shared" si="55"/>
        <v>216</v>
      </c>
      <c r="F436" s="64">
        <f t="shared" si="48"/>
        <v>1</v>
      </c>
      <c r="G436" s="64">
        <f t="shared" si="49"/>
        <v>2</v>
      </c>
      <c r="H436" s="64">
        <f t="shared" si="50"/>
        <v>2021</v>
      </c>
      <c r="I436" s="80" t="str">
        <f>IFERROR(VLOOKUP(D436,Sheet2!A:B,2,0),"")</f>
        <v>J19-0915</v>
      </c>
      <c r="J436" s="64" t="str">
        <f>IFERROR(IF(I436&lt;&gt;"",VLOOKUP(I436,Sheet2!B:C,2,0),""),"")</f>
        <v>Utility Improvement New Equipment for GC13(bor16)</v>
      </c>
      <c r="K436" s="64" t="str">
        <f>IFERROR( IF(I436&lt;&gt;"", HLOOKUP(L$2+$A436,Sheet2!BX:NK,2,0),""),"")</f>
        <v>1-15 Feb 21</v>
      </c>
      <c r="L436" t="str">
        <f>IF(OR(HLOOKUP(L$2+$A436,Sheet2!BX:NK,$B436,0),HLOOKUP(L$2+$A436,Sheet2!BX:NK,$B436,0)&lt;&gt;""),HLOOKUP(L$2+$A436,Sheet2!BX:NK,$B436,0),"")</f>
        <v/>
      </c>
      <c r="M436" t="str">
        <f>IF(OR(HLOOKUP(M$2+$A436,Sheet2!BY:NL,$B436,0),HLOOKUP(M$2+$A436,Sheet2!BY:NL,$B436,0)&lt;&gt;""),HLOOKUP(M$2+$A436,Sheet2!BY:NL,$B436,0),"")</f>
        <v/>
      </c>
      <c r="N436" t="str">
        <f>IF(OR(HLOOKUP(N$2+$A436,Sheet2!BZ:NM,$B436,0),HLOOKUP(N$2+$A436,Sheet2!BZ:NM,$B436,0)&lt;&gt;""),HLOOKUP(N$2+$A436,Sheet2!BZ:NM,$B436,0),"")</f>
        <v/>
      </c>
      <c r="O436" t="str">
        <f>IF(OR(HLOOKUP(O$2+$A436,Sheet2!CA:NN,$B436,0),HLOOKUP(O$2+$A436,Sheet2!CA:NN,$B436,0)&lt;&gt;""),HLOOKUP(O$2+$A436,Sheet2!CA:NN,$B436,0),"")</f>
        <v/>
      </c>
      <c r="P436" t="str">
        <f>IF(OR(HLOOKUP(P$2+$A436,Sheet2!CB:NO,$B436,0),HLOOKUP(P$2+$A436,Sheet2!CB:NO,$B436,0)&lt;&gt;""),HLOOKUP(P$2+$A436,Sheet2!CB:NO,$B436,0),"")</f>
        <v/>
      </c>
      <c r="Q436" t="str">
        <f>IF(OR(HLOOKUP(Q$2+$A436,Sheet2!CC:NO,$B436,0),HLOOKUP(Q$2+$A436,Sheet2!CC:NO,$B436,0)&lt;&gt;""),HLOOKUP(Q$2+$A436,Sheet2!CC:NO,$B436,0),"")</f>
        <v/>
      </c>
    </row>
    <row r="437" spans="1:17" x14ac:dyDescent="0.25">
      <c r="A437" s="64">
        <f t="shared" si="51"/>
        <v>18</v>
      </c>
      <c r="B437" s="64">
        <f t="shared" si="52"/>
        <v>48</v>
      </c>
      <c r="C437" s="64">
        <f t="shared" si="53"/>
        <v>4</v>
      </c>
      <c r="D437" s="64">
        <f t="shared" si="54"/>
        <v>44</v>
      </c>
      <c r="E437" s="64">
        <f t="shared" si="55"/>
        <v>216</v>
      </c>
      <c r="F437" s="64">
        <f t="shared" si="48"/>
        <v>2</v>
      </c>
      <c r="G437" s="64">
        <f t="shared" si="49"/>
        <v>2</v>
      </c>
      <c r="H437" s="64">
        <f t="shared" si="50"/>
        <v>2021</v>
      </c>
      <c r="I437" s="80" t="str">
        <f>IFERROR(VLOOKUP(D437,Sheet2!A:B,2,0),"")</f>
        <v>J19-0915</v>
      </c>
      <c r="J437" s="64" t="str">
        <f>IFERROR(IF(I437&lt;&gt;"",VLOOKUP(I437,Sheet2!B:C,2,0),""),"")</f>
        <v>Utility Improvement New Equipment for GC13(bor16)</v>
      </c>
      <c r="K437" s="64" t="str">
        <f>IFERROR( IF(I437&lt;&gt;"", HLOOKUP(L$2+$A437,Sheet2!BX:NK,2,0),""),"")</f>
        <v>16-28 Feb 21</v>
      </c>
      <c r="L437" t="str">
        <f>IF(OR(HLOOKUP(L$2+$A437,Sheet2!BX:NK,$B437,0),HLOOKUP(L$2+$A437,Sheet2!BX:NK,$B437,0)&lt;&gt;""),HLOOKUP(L$2+$A437,Sheet2!BX:NK,$B437,0),"")</f>
        <v/>
      </c>
      <c r="M437" t="str">
        <f>IF(OR(HLOOKUP(M$2+$A437,Sheet2!BY:NL,$B437,0),HLOOKUP(M$2+$A437,Sheet2!BY:NL,$B437,0)&lt;&gt;""),HLOOKUP(M$2+$A437,Sheet2!BY:NL,$B437,0),"")</f>
        <v/>
      </c>
      <c r="N437" t="str">
        <f>IF(OR(HLOOKUP(N$2+$A437,Sheet2!BZ:NM,$B437,0),HLOOKUP(N$2+$A437,Sheet2!BZ:NM,$B437,0)&lt;&gt;""),HLOOKUP(N$2+$A437,Sheet2!BZ:NM,$B437,0),"")</f>
        <v/>
      </c>
      <c r="O437" t="str">
        <f>IF(OR(HLOOKUP(O$2+$A437,Sheet2!CA:NN,$B437,0),HLOOKUP(O$2+$A437,Sheet2!CA:NN,$B437,0)&lt;&gt;""),HLOOKUP(O$2+$A437,Sheet2!CA:NN,$B437,0),"")</f>
        <v/>
      </c>
      <c r="P437" t="str">
        <f>IF(OR(HLOOKUP(P$2+$A437,Sheet2!CB:NO,$B437,0),HLOOKUP(P$2+$A437,Sheet2!CB:NO,$B437,0)&lt;&gt;""),HLOOKUP(P$2+$A437,Sheet2!CB:NO,$B437,0),"")</f>
        <v/>
      </c>
      <c r="Q437" t="str">
        <f>IF(OR(HLOOKUP(Q$2+$A437,Sheet2!CC:NO,$B437,0),HLOOKUP(Q$2+$A437,Sheet2!CC:NO,$B437,0)&lt;&gt;""),HLOOKUP(Q$2+$A437,Sheet2!CC:NO,$B437,0),"")</f>
        <v/>
      </c>
    </row>
    <row r="438" spans="1:17" x14ac:dyDescent="0.25">
      <c r="A438" s="64">
        <f t="shared" si="51"/>
        <v>24</v>
      </c>
      <c r="B438" s="64">
        <f t="shared" si="52"/>
        <v>48</v>
      </c>
      <c r="C438" s="64">
        <f t="shared" si="53"/>
        <v>5</v>
      </c>
      <c r="D438" s="64">
        <f t="shared" si="54"/>
        <v>44</v>
      </c>
      <c r="E438" s="64">
        <f t="shared" si="55"/>
        <v>216</v>
      </c>
      <c r="F438" s="64">
        <f t="shared" si="48"/>
        <v>1</v>
      </c>
      <c r="G438" s="64">
        <f t="shared" si="49"/>
        <v>3</v>
      </c>
      <c r="H438" s="64">
        <f t="shared" si="50"/>
        <v>2021</v>
      </c>
      <c r="I438" s="80" t="str">
        <f>IFERROR(VLOOKUP(D438,Sheet2!A:B,2,0),"")</f>
        <v>J19-0915</v>
      </c>
      <c r="J438" s="64" t="str">
        <f>IFERROR(IF(I438&lt;&gt;"",VLOOKUP(I438,Sheet2!B:C,2,0),""),"")</f>
        <v>Utility Improvement New Equipment for GC13(bor16)</v>
      </c>
      <c r="K438" s="64" t="str">
        <f>IFERROR( IF(I438&lt;&gt;"", HLOOKUP(L$2+$A438,Sheet2!BX:NK,2,0),""),"")</f>
        <v>1-15 Mar 2021</v>
      </c>
      <c r="L438" t="str">
        <f>IF(OR(HLOOKUP(L$2+$A438,Sheet2!BX:NK,$B438,0),HLOOKUP(L$2+$A438,Sheet2!BX:NK,$B438,0)&lt;&gt;""),HLOOKUP(L$2+$A438,Sheet2!BX:NK,$B438,0),"")</f>
        <v/>
      </c>
      <c r="M438" t="str">
        <f>IF(OR(HLOOKUP(M$2+$A438,Sheet2!BY:NL,$B438,0),HLOOKUP(M$2+$A438,Sheet2!BY:NL,$B438,0)&lt;&gt;""),HLOOKUP(M$2+$A438,Sheet2!BY:NL,$B438,0),"")</f>
        <v/>
      </c>
      <c r="N438" t="str">
        <f>IF(OR(HLOOKUP(N$2+$A438,Sheet2!BZ:NM,$B438,0),HLOOKUP(N$2+$A438,Sheet2!BZ:NM,$B438,0)&lt;&gt;""),HLOOKUP(N$2+$A438,Sheet2!BZ:NM,$B438,0),"")</f>
        <v/>
      </c>
      <c r="O438" t="str">
        <f>IF(OR(HLOOKUP(O$2+$A438,Sheet2!CA:NN,$B438,0),HLOOKUP(O$2+$A438,Sheet2!CA:NN,$B438,0)&lt;&gt;""),HLOOKUP(O$2+$A438,Sheet2!CA:NN,$B438,0),"")</f>
        <v/>
      </c>
      <c r="P438" t="str">
        <f>IF(OR(HLOOKUP(P$2+$A438,Sheet2!CB:NO,$B438,0),HLOOKUP(P$2+$A438,Sheet2!CB:NO,$B438,0)&lt;&gt;""),HLOOKUP(P$2+$A438,Sheet2!CB:NO,$B438,0),"")</f>
        <v/>
      </c>
      <c r="Q438" t="str">
        <f>IF(OR(HLOOKUP(Q$2+$A438,Sheet2!CC:NO,$B438,0),HLOOKUP(Q$2+$A438,Sheet2!CC:NO,$B438,0)&lt;&gt;""),HLOOKUP(Q$2+$A438,Sheet2!CC:NO,$B438,0),"")</f>
        <v/>
      </c>
    </row>
    <row r="439" spans="1:17" x14ac:dyDescent="0.25">
      <c r="A439" s="64">
        <f t="shared" si="51"/>
        <v>30</v>
      </c>
      <c r="B439" s="64">
        <f t="shared" si="52"/>
        <v>48</v>
      </c>
      <c r="C439" s="64">
        <f t="shared" si="53"/>
        <v>6</v>
      </c>
      <c r="D439" s="64">
        <f t="shared" si="54"/>
        <v>44</v>
      </c>
      <c r="E439" s="64">
        <f t="shared" si="55"/>
        <v>216</v>
      </c>
      <c r="F439" s="64">
        <f t="shared" si="48"/>
        <v>2</v>
      </c>
      <c r="G439" s="64">
        <f t="shared" si="49"/>
        <v>3</v>
      </c>
      <c r="H439" s="64">
        <f t="shared" si="50"/>
        <v>2021</v>
      </c>
      <c r="I439" s="80" t="str">
        <f>IFERROR(VLOOKUP(D439,Sheet2!A:B,2,0),"")</f>
        <v>J19-0915</v>
      </c>
      <c r="J439" s="64" t="str">
        <f>IFERROR(IF(I439&lt;&gt;"",VLOOKUP(I439,Sheet2!B:C,2,0),""),"")</f>
        <v>Utility Improvement New Equipment for GC13(bor16)</v>
      </c>
      <c r="K439" s="64" t="str">
        <f>IFERROR( IF(I439&lt;&gt;"", HLOOKUP(L$2+$A439,Sheet2!BX:NK,2,0),""),"")</f>
        <v>16-31 Mar 21</v>
      </c>
      <c r="L439" t="str">
        <f>IF(OR(HLOOKUP(L$2+$A439,Sheet2!BX:NK,$B439,0),HLOOKUP(L$2+$A439,Sheet2!BX:NK,$B439,0)&lt;&gt;""),HLOOKUP(L$2+$A439,Sheet2!BX:NK,$B439,0),"")</f>
        <v/>
      </c>
      <c r="M439" t="str">
        <f>IF(OR(HLOOKUP(M$2+$A439,Sheet2!BY:NL,$B439,0),HLOOKUP(M$2+$A439,Sheet2!BY:NL,$B439,0)&lt;&gt;""),HLOOKUP(M$2+$A439,Sheet2!BY:NL,$B439,0),"")</f>
        <v/>
      </c>
      <c r="N439" t="str">
        <f>IF(OR(HLOOKUP(N$2+$A439,Sheet2!BZ:NM,$B439,0),HLOOKUP(N$2+$A439,Sheet2!BZ:NM,$B439,0)&lt;&gt;""),HLOOKUP(N$2+$A439,Sheet2!BZ:NM,$B439,0),"")</f>
        <v/>
      </c>
      <c r="O439" t="str">
        <f>IF(OR(HLOOKUP(O$2+$A439,Sheet2!CA:NN,$B439,0),HLOOKUP(O$2+$A439,Sheet2!CA:NN,$B439,0)&lt;&gt;""),HLOOKUP(O$2+$A439,Sheet2!CA:NN,$B439,0),"")</f>
        <v/>
      </c>
      <c r="P439" t="str">
        <f>IF(OR(HLOOKUP(P$2+$A439,Sheet2!CB:NO,$B439,0),HLOOKUP(P$2+$A439,Sheet2!CB:NO,$B439,0)&lt;&gt;""),HLOOKUP(P$2+$A439,Sheet2!CB:NO,$B439,0),"")</f>
        <v/>
      </c>
      <c r="Q439" t="str">
        <f>IF(OR(HLOOKUP(Q$2+$A439,Sheet2!CC:NO,$B439,0),HLOOKUP(Q$2+$A439,Sheet2!CC:NO,$B439,0)&lt;&gt;""),HLOOKUP(Q$2+$A439,Sheet2!CC:NO,$B439,0),"")</f>
        <v/>
      </c>
    </row>
    <row r="440" spans="1:17" x14ac:dyDescent="0.25">
      <c r="A440" s="64">
        <f t="shared" si="51"/>
        <v>36</v>
      </c>
      <c r="B440" s="64">
        <f t="shared" si="52"/>
        <v>48</v>
      </c>
      <c r="C440" s="64">
        <f t="shared" si="53"/>
        <v>7</v>
      </c>
      <c r="D440" s="64">
        <f t="shared" si="54"/>
        <v>44</v>
      </c>
      <c r="E440" s="64">
        <f t="shared" si="55"/>
        <v>216</v>
      </c>
      <c r="F440" s="64">
        <f t="shared" si="48"/>
        <v>1</v>
      </c>
      <c r="G440" s="64">
        <f t="shared" si="49"/>
        <v>4</v>
      </c>
      <c r="H440" s="64">
        <f t="shared" si="50"/>
        <v>2021</v>
      </c>
      <c r="I440" s="80" t="str">
        <f>IFERROR(VLOOKUP(D440,Sheet2!A:B,2,0),"")</f>
        <v>J19-0915</v>
      </c>
      <c r="J440" s="64" t="str">
        <f>IFERROR(IF(I440&lt;&gt;"",VLOOKUP(I440,Sheet2!B:C,2,0),""),"")</f>
        <v>Utility Improvement New Equipment for GC13(bor16)</v>
      </c>
      <c r="K440" s="64" t="str">
        <f>IFERROR( IF(I440&lt;&gt;"", HLOOKUP(L$2+$A440,Sheet2!BX:NK,2,0),""),"")</f>
        <v>1-15 April 21</v>
      </c>
      <c r="L440" t="str">
        <f>IF(OR(HLOOKUP(L$2+$A440,Sheet2!BX:NK,$B440,0),HLOOKUP(L$2+$A440,Sheet2!BX:NK,$B440,0)&lt;&gt;""),HLOOKUP(L$2+$A440,Sheet2!BX:NK,$B440,0),"")</f>
        <v/>
      </c>
      <c r="M440" t="str">
        <f>IF(OR(HLOOKUP(M$2+$A440,Sheet2!BY:NL,$B440,0),HLOOKUP(M$2+$A440,Sheet2!BY:NL,$B440,0)&lt;&gt;""),HLOOKUP(M$2+$A440,Sheet2!BY:NL,$B440,0),"")</f>
        <v/>
      </c>
      <c r="N440" t="str">
        <f>IF(OR(HLOOKUP(N$2+$A440,Sheet2!BZ:NM,$B440,0),HLOOKUP(N$2+$A440,Sheet2!BZ:NM,$B440,0)&lt;&gt;""),HLOOKUP(N$2+$A440,Sheet2!BZ:NM,$B440,0),"")</f>
        <v/>
      </c>
      <c r="O440" t="str">
        <f>IF(OR(HLOOKUP(O$2+$A440,Sheet2!CA:NN,$B440,0),HLOOKUP(O$2+$A440,Sheet2!CA:NN,$B440,0)&lt;&gt;""),HLOOKUP(O$2+$A440,Sheet2!CA:NN,$B440,0),"")</f>
        <v/>
      </c>
      <c r="P440" t="str">
        <f>IF(OR(HLOOKUP(P$2+$A440,Sheet2!CB:NO,$B440,0),HLOOKUP(P$2+$A440,Sheet2!CB:NO,$B440,0)&lt;&gt;""),HLOOKUP(P$2+$A440,Sheet2!CB:NO,$B440,0),"")</f>
        <v/>
      </c>
      <c r="Q440" t="str">
        <f>IF(OR(HLOOKUP(Q$2+$A440,Sheet2!CC:NO,$B440,0),HLOOKUP(Q$2+$A440,Sheet2!CC:NO,$B440,0)&lt;&gt;""),HLOOKUP(Q$2+$A440,Sheet2!CC:NO,$B440,0),"")</f>
        <v/>
      </c>
    </row>
    <row r="441" spans="1:17" x14ac:dyDescent="0.25">
      <c r="A441" s="64">
        <f t="shared" si="51"/>
        <v>42</v>
      </c>
      <c r="B441" s="64">
        <f t="shared" si="52"/>
        <v>48</v>
      </c>
      <c r="C441" s="64">
        <f t="shared" si="53"/>
        <v>8</v>
      </c>
      <c r="D441" s="64">
        <f t="shared" si="54"/>
        <v>44</v>
      </c>
      <c r="E441" s="64">
        <f t="shared" si="55"/>
        <v>216</v>
      </c>
      <c r="F441" s="64">
        <f t="shared" si="48"/>
        <v>2</v>
      </c>
      <c r="G441" s="64">
        <f t="shared" si="49"/>
        <v>4</v>
      </c>
      <c r="H441" s="64">
        <f t="shared" si="50"/>
        <v>2021</v>
      </c>
      <c r="I441" s="80" t="str">
        <f>IFERROR(VLOOKUP(D441,Sheet2!A:B,2,0),"")</f>
        <v>J19-0915</v>
      </c>
      <c r="J441" s="64" t="str">
        <f>IFERROR(IF(I441&lt;&gt;"",VLOOKUP(I441,Sheet2!B:C,2,0),""),"")</f>
        <v>Utility Improvement New Equipment for GC13(bor16)</v>
      </c>
      <c r="K441" s="64" t="str">
        <f>IFERROR( IF(I441&lt;&gt;"", HLOOKUP(L$2+$A441,Sheet2!BX:NK,2,0),""),"")</f>
        <v>16-30 April 21</v>
      </c>
      <c r="L441" t="str">
        <f>IF(OR(HLOOKUP(L$2+$A441,Sheet2!BX:NK,$B441,0),HLOOKUP(L$2+$A441,Sheet2!BX:NK,$B441,0)&lt;&gt;""),HLOOKUP(L$2+$A441,Sheet2!BX:NK,$B441,0),"")</f>
        <v/>
      </c>
      <c r="M441" t="str">
        <f>IF(OR(HLOOKUP(M$2+$A441,Sheet2!BY:NL,$B441,0),HLOOKUP(M$2+$A441,Sheet2!BY:NL,$B441,0)&lt;&gt;""),HLOOKUP(M$2+$A441,Sheet2!BY:NL,$B441,0),"")</f>
        <v/>
      </c>
      <c r="N441" t="str">
        <f>IF(OR(HLOOKUP(N$2+$A441,Sheet2!BZ:NM,$B441,0),HLOOKUP(N$2+$A441,Sheet2!BZ:NM,$B441,0)&lt;&gt;""),HLOOKUP(N$2+$A441,Sheet2!BZ:NM,$B441,0),"")</f>
        <v/>
      </c>
      <c r="O441" t="str">
        <f>IF(OR(HLOOKUP(O$2+$A441,Sheet2!CA:NN,$B441,0),HLOOKUP(O$2+$A441,Sheet2!CA:NN,$B441,0)&lt;&gt;""),HLOOKUP(O$2+$A441,Sheet2!CA:NN,$B441,0),"")</f>
        <v/>
      </c>
      <c r="P441" t="str">
        <f>IF(OR(HLOOKUP(P$2+$A441,Sheet2!CB:NO,$B441,0),HLOOKUP(P$2+$A441,Sheet2!CB:NO,$B441,0)&lt;&gt;""),HLOOKUP(P$2+$A441,Sheet2!CB:NO,$B441,0),"")</f>
        <v/>
      </c>
      <c r="Q441" t="str">
        <f>IF(OR(HLOOKUP(Q$2+$A441,Sheet2!CC:NO,$B441,0),HLOOKUP(Q$2+$A441,Sheet2!CC:NO,$B441,0)&lt;&gt;""),HLOOKUP(Q$2+$A441,Sheet2!CC:NO,$B441,0),"")</f>
        <v/>
      </c>
    </row>
    <row r="442" spans="1:17" x14ac:dyDescent="0.25">
      <c r="A442" s="64">
        <f t="shared" si="51"/>
        <v>48</v>
      </c>
      <c r="B442" s="64">
        <f t="shared" si="52"/>
        <v>48</v>
      </c>
      <c r="C442" s="64">
        <f t="shared" si="53"/>
        <v>9</v>
      </c>
      <c r="D442" s="64">
        <f t="shared" si="54"/>
        <v>44</v>
      </c>
      <c r="E442" s="64">
        <f t="shared" si="55"/>
        <v>216</v>
      </c>
      <c r="F442" s="64">
        <f t="shared" si="48"/>
        <v>1</v>
      </c>
      <c r="G442" s="64">
        <f t="shared" si="49"/>
        <v>5</v>
      </c>
      <c r="H442" s="64">
        <f t="shared" si="50"/>
        <v>2021</v>
      </c>
      <c r="I442" s="80" t="str">
        <f>IFERROR(VLOOKUP(D442,Sheet2!A:B,2,0),"")</f>
        <v>J19-0915</v>
      </c>
      <c r="J442" s="64" t="str">
        <f>IFERROR(IF(I442&lt;&gt;"",VLOOKUP(I442,Sheet2!B:C,2,0),""),"")</f>
        <v>Utility Improvement New Equipment for GC13(bor16)</v>
      </c>
      <c r="K442" s="64" t="str">
        <f>IFERROR( IF(I442&lt;&gt;"", HLOOKUP(L$2+$A442,Sheet2!BX:NK,2,0),""),"")</f>
        <v>1-15 May 21</v>
      </c>
      <c r="L442" t="str">
        <f>IF(OR(HLOOKUP(L$2+$A442,Sheet2!BX:NK,$B442,0),HLOOKUP(L$2+$A442,Sheet2!BX:NK,$B442,0)&lt;&gt;""),HLOOKUP(L$2+$A442,Sheet2!BX:NK,$B442,0),"")</f>
        <v/>
      </c>
      <c r="M442" t="str">
        <f>IF(OR(HLOOKUP(M$2+$A442,Sheet2!BY:NL,$B442,0),HLOOKUP(M$2+$A442,Sheet2!BY:NL,$B442,0)&lt;&gt;""),HLOOKUP(M$2+$A442,Sheet2!BY:NL,$B442,0),"")</f>
        <v/>
      </c>
      <c r="N442" t="str">
        <f>IF(OR(HLOOKUP(N$2+$A442,Sheet2!BZ:NM,$B442,0),HLOOKUP(N$2+$A442,Sheet2!BZ:NM,$B442,0)&lt;&gt;""),HLOOKUP(N$2+$A442,Sheet2!BZ:NM,$B442,0),"")</f>
        <v/>
      </c>
      <c r="O442" t="str">
        <f>IF(OR(HLOOKUP(O$2+$A442,Sheet2!CA:NN,$B442,0),HLOOKUP(O$2+$A442,Sheet2!CA:NN,$B442,0)&lt;&gt;""),HLOOKUP(O$2+$A442,Sheet2!CA:NN,$B442,0),"")</f>
        <v/>
      </c>
      <c r="P442" t="str">
        <f>IF(OR(HLOOKUP(P$2+$A442,Sheet2!CB:NO,$B442,0),HLOOKUP(P$2+$A442,Sheet2!CB:NO,$B442,0)&lt;&gt;""),HLOOKUP(P$2+$A442,Sheet2!CB:NO,$B442,0),"")</f>
        <v/>
      </c>
      <c r="Q442" t="str">
        <f>IF(OR(HLOOKUP(Q$2+$A442,Sheet2!CC:NO,$B442,0),HLOOKUP(Q$2+$A442,Sheet2!CC:NO,$B442,0)&lt;&gt;""),HLOOKUP(Q$2+$A442,Sheet2!CC:NO,$B442,0),"")</f>
        <v/>
      </c>
    </row>
    <row r="443" spans="1:17" x14ac:dyDescent="0.25">
      <c r="A443" s="64">
        <f t="shared" si="51"/>
        <v>54</v>
      </c>
      <c r="B443" s="64">
        <f t="shared" si="52"/>
        <v>48</v>
      </c>
      <c r="C443" s="64">
        <f t="shared" si="53"/>
        <v>10</v>
      </c>
      <c r="D443" s="64">
        <f t="shared" si="54"/>
        <v>44</v>
      </c>
      <c r="E443" s="64">
        <f t="shared" si="55"/>
        <v>216</v>
      </c>
      <c r="F443" s="64">
        <f t="shared" si="48"/>
        <v>2</v>
      </c>
      <c r="G443" s="64">
        <f t="shared" si="49"/>
        <v>5</v>
      </c>
      <c r="H443" s="64">
        <f t="shared" si="50"/>
        <v>2021</v>
      </c>
      <c r="I443" s="80" t="str">
        <f>IFERROR(VLOOKUP(D443,Sheet2!A:B,2,0),"")</f>
        <v>J19-0915</v>
      </c>
      <c r="J443" s="64" t="str">
        <f>IFERROR(IF(I443&lt;&gt;"",VLOOKUP(I443,Sheet2!B:C,2,0),""),"")</f>
        <v>Utility Improvement New Equipment for GC13(bor16)</v>
      </c>
      <c r="K443" s="64" t="str">
        <f>IFERROR( IF(I443&lt;&gt;"", HLOOKUP(L$2+$A443,Sheet2!BX:NK,2,0),""),"")</f>
        <v>16-31 May 21</v>
      </c>
      <c r="L443" t="str">
        <f>IF(OR(HLOOKUP(L$2+$A443,Sheet2!BX:NK,$B443,0),HLOOKUP(L$2+$A443,Sheet2!BX:NK,$B443,0)&lt;&gt;""),HLOOKUP(L$2+$A443,Sheet2!BX:NK,$B443,0),"")</f>
        <v/>
      </c>
      <c r="M443" t="str">
        <f>IF(OR(HLOOKUP(M$2+$A443,Sheet2!BY:NL,$B443,0),HLOOKUP(M$2+$A443,Sheet2!BY:NL,$B443,0)&lt;&gt;""),HLOOKUP(M$2+$A443,Sheet2!BY:NL,$B443,0),"")</f>
        <v/>
      </c>
      <c r="N443" t="str">
        <f>IF(OR(HLOOKUP(N$2+$A443,Sheet2!BZ:NM,$B443,0),HLOOKUP(N$2+$A443,Sheet2!BZ:NM,$B443,0)&lt;&gt;""),HLOOKUP(N$2+$A443,Sheet2!BZ:NM,$B443,0),"")</f>
        <v/>
      </c>
      <c r="O443" t="str">
        <f>IF(OR(HLOOKUP(O$2+$A443,Sheet2!CA:NN,$B443,0),HLOOKUP(O$2+$A443,Sheet2!CA:NN,$B443,0)&lt;&gt;""),HLOOKUP(O$2+$A443,Sheet2!CA:NN,$B443,0),"")</f>
        <v/>
      </c>
      <c r="P443" t="str">
        <f>IF(OR(HLOOKUP(P$2+$A443,Sheet2!CB:NO,$B443,0),HLOOKUP(P$2+$A443,Sheet2!CB:NO,$B443,0)&lt;&gt;""),HLOOKUP(P$2+$A443,Sheet2!CB:NO,$B443,0),"")</f>
        <v/>
      </c>
      <c r="Q443" t="str">
        <f>IF(OR(HLOOKUP(Q$2+$A443,Sheet2!CC:NO,$B443,0),HLOOKUP(Q$2+$A443,Sheet2!CC:NO,$B443,0)&lt;&gt;""),HLOOKUP(Q$2+$A443,Sheet2!CC:NO,$B443,0),"")</f>
        <v/>
      </c>
    </row>
    <row r="444" spans="1:17" x14ac:dyDescent="0.25">
      <c r="A444" s="64">
        <f t="shared" si="51"/>
        <v>0</v>
      </c>
      <c r="B444" s="64">
        <f t="shared" si="52"/>
        <v>49</v>
      </c>
      <c r="C444" s="64">
        <f t="shared" si="53"/>
        <v>1</v>
      </c>
      <c r="D444" s="64">
        <f t="shared" si="54"/>
        <v>45</v>
      </c>
      <c r="E444" s="64">
        <f t="shared" si="55"/>
        <v>221</v>
      </c>
      <c r="F444" s="64">
        <f t="shared" si="48"/>
        <v>1</v>
      </c>
      <c r="G444" s="64">
        <f t="shared" si="49"/>
        <v>1</v>
      </c>
      <c r="H444" s="64">
        <f t="shared" si="50"/>
        <v>2021</v>
      </c>
      <c r="I444" s="80" t="str">
        <f>IFERROR(VLOOKUP(D444,Sheet2!A:B,2,0),"")</f>
        <v>J19-0838</v>
      </c>
      <c r="J444" s="64" t="str">
        <f>IFERROR(IF(I444&lt;&gt;"",VLOOKUP(I444,Sheet2!B:C,2,0),""),"")</f>
        <v>Installation Temporary JB &amp; Gas detector ( 10sets</v>
      </c>
      <c r="K444" s="64" t="str">
        <f>IFERROR( IF(I444&lt;&gt;"", HLOOKUP(L$2+$A444,Sheet2!BX:NK,2,0),""),"")</f>
        <v>1-15 Jan 21</v>
      </c>
      <c r="L444" t="str">
        <f>IF(OR(HLOOKUP(L$2+$A444,Sheet2!BX:NK,$B444,0),HLOOKUP(L$2+$A444,Sheet2!BX:NK,$B444,0)&lt;&gt;""),HLOOKUP(L$2+$A444,Sheet2!BX:NK,$B444,0),"")</f>
        <v/>
      </c>
      <c r="M444" t="str">
        <f>IF(OR(HLOOKUP(M$2+$A444,Sheet2!BY:NL,$B444,0),HLOOKUP(M$2+$A444,Sheet2!BY:NL,$B444,0)&lt;&gt;""),HLOOKUP(M$2+$A444,Sheet2!BY:NL,$B444,0),"")</f>
        <v/>
      </c>
      <c r="N444" t="str">
        <f>IF(OR(HLOOKUP(N$2+$A444,Sheet2!BZ:NM,$B444,0),HLOOKUP(N$2+$A444,Sheet2!BZ:NM,$B444,0)&lt;&gt;""),HLOOKUP(N$2+$A444,Sheet2!BZ:NM,$B444,0),"")</f>
        <v/>
      </c>
      <c r="O444" t="str">
        <f>IF(OR(HLOOKUP(O$2+$A444,Sheet2!CA:NN,$B444,0),HLOOKUP(O$2+$A444,Sheet2!CA:NN,$B444,0)&lt;&gt;""),HLOOKUP(O$2+$A444,Sheet2!CA:NN,$B444,0),"")</f>
        <v/>
      </c>
      <c r="P444" t="str">
        <f>IF(OR(HLOOKUP(P$2+$A444,Sheet2!CB:NO,$B444,0),HLOOKUP(P$2+$A444,Sheet2!CB:NO,$B444,0)&lt;&gt;""),HLOOKUP(P$2+$A444,Sheet2!CB:NO,$B444,0),"")</f>
        <v/>
      </c>
      <c r="Q444" t="str">
        <f>IF(OR(HLOOKUP(Q$2+$A444,Sheet2!CC:NO,$B444,0),HLOOKUP(Q$2+$A444,Sheet2!CC:NO,$B444,0)&lt;&gt;""),HLOOKUP(Q$2+$A444,Sheet2!CC:NO,$B444,0),"")</f>
        <v/>
      </c>
    </row>
    <row r="445" spans="1:17" x14ac:dyDescent="0.25">
      <c r="A445" s="64">
        <f t="shared" si="51"/>
        <v>6</v>
      </c>
      <c r="B445" s="64">
        <f t="shared" si="52"/>
        <v>49</v>
      </c>
      <c r="C445" s="64">
        <f t="shared" si="53"/>
        <v>2</v>
      </c>
      <c r="D445" s="64">
        <f t="shared" si="54"/>
        <v>45</v>
      </c>
      <c r="E445" s="64">
        <f t="shared" si="55"/>
        <v>221</v>
      </c>
      <c r="F445" s="64">
        <f t="shared" si="48"/>
        <v>2</v>
      </c>
      <c r="G445" s="64">
        <f t="shared" si="49"/>
        <v>1</v>
      </c>
      <c r="H445" s="64">
        <f t="shared" si="50"/>
        <v>2021</v>
      </c>
      <c r="I445" s="80" t="str">
        <f>IFERROR(VLOOKUP(D445,Sheet2!A:B,2,0),"")</f>
        <v>J19-0838</v>
      </c>
      <c r="J445" s="64" t="str">
        <f>IFERROR(IF(I445&lt;&gt;"",VLOOKUP(I445,Sheet2!B:C,2,0),""),"")</f>
        <v>Installation Temporary JB &amp; Gas detector ( 10sets</v>
      </c>
      <c r="K445" s="64" t="str">
        <f>IFERROR( IF(I445&lt;&gt;"", HLOOKUP(L$2+$A445,Sheet2!BX:NK,2,0),""),"")</f>
        <v>16-31 Jan 21</v>
      </c>
      <c r="L445" t="str">
        <f>IF(OR(HLOOKUP(L$2+$A445,Sheet2!BX:NK,$B445,0),HLOOKUP(L$2+$A445,Sheet2!BX:NK,$B445,0)&lt;&gt;""),HLOOKUP(L$2+$A445,Sheet2!BX:NK,$B445,0),"")</f>
        <v/>
      </c>
      <c r="M445" t="str">
        <f>IF(OR(HLOOKUP(M$2+$A445,Sheet2!BY:NL,$B445,0),HLOOKUP(M$2+$A445,Sheet2!BY:NL,$B445,0)&lt;&gt;""),HLOOKUP(M$2+$A445,Sheet2!BY:NL,$B445,0),"")</f>
        <v/>
      </c>
      <c r="N445" t="str">
        <f>IF(OR(HLOOKUP(N$2+$A445,Sheet2!BZ:NM,$B445,0),HLOOKUP(N$2+$A445,Sheet2!BZ:NM,$B445,0)&lt;&gt;""),HLOOKUP(N$2+$A445,Sheet2!BZ:NM,$B445,0),"")</f>
        <v/>
      </c>
      <c r="O445" t="str">
        <f>IF(OR(HLOOKUP(O$2+$A445,Sheet2!CA:NN,$B445,0),HLOOKUP(O$2+$A445,Sheet2!CA:NN,$B445,0)&lt;&gt;""),HLOOKUP(O$2+$A445,Sheet2!CA:NN,$B445,0),"")</f>
        <v/>
      </c>
      <c r="P445" t="str">
        <f>IF(OR(HLOOKUP(P$2+$A445,Sheet2!CB:NO,$B445,0),HLOOKUP(P$2+$A445,Sheet2!CB:NO,$B445,0)&lt;&gt;""),HLOOKUP(P$2+$A445,Sheet2!CB:NO,$B445,0),"")</f>
        <v/>
      </c>
      <c r="Q445" t="str">
        <f>IF(OR(HLOOKUP(Q$2+$A445,Sheet2!CC:NO,$B445,0),HLOOKUP(Q$2+$A445,Sheet2!CC:NO,$B445,0)&lt;&gt;""),HLOOKUP(Q$2+$A445,Sheet2!CC:NO,$B445,0),"")</f>
        <v/>
      </c>
    </row>
    <row r="446" spans="1:17" x14ac:dyDescent="0.25">
      <c r="A446" s="64">
        <f t="shared" si="51"/>
        <v>12</v>
      </c>
      <c r="B446" s="64">
        <f t="shared" si="52"/>
        <v>49</v>
      </c>
      <c r="C446" s="64">
        <f t="shared" si="53"/>
        <v>3</v>
      </c>
      <c r="D446" s="64">
        <f t="shared" si="54"/>
        <v>45</v>
      </c>
      <c r="E446" s="64">
        <f t="shared" si="55"/>
        <v>221</v>
      </c>
      <c r="F446" s="64">
        <f t="shared" si="48"/>
        <v>1</v>
      </c>
      <c r="G446" s="64">
        <f t="shared" si="49"/>
        <v>2</v>
      </c>
      <c r="H446" s="64">
        <f t="shared" si="50"/>
        <v>2021</v>
      </c>
      <c r="I446" s="80" t="str">
        <f>IFERROR(VLOOKUP(D446,Sheet2!A:B,2,0),"")</f>
        <v>J19-0838</v>
      </c>
      <c r="J446" s="64" t="str">
        <f>IFERROR(IF(I446&lt;&gt;"",VLOOKUP(I446,Sheet2!B:C,2,0),""),"")</f>
        <v>Installation Temporary JB &amp; Gas detector ( 10sets</v>
      </c>
      <c r="K446" s="64" t="str">
        <f>IFERROR( IF(I446&lt;&gt;"", HLOOKUP(L$2+$A446,Sheet2!BX:NK,2,0),""),"")</f>
        <v>1-15 Feb 21</v>
      </c>
      <c r="L446" t="str">
        <f>IF(OR(HLOOKUP(L$2+$A446,Sheet2!BX:NK,$B446,0),HLOOKUP(L$2+$A446,Sheet2!BX:NK,$B446,0)&lt;&gt;""),HLOOKUP(L$2+$A446,Sheet2!BX:NK,$B446,0),"")</f>
        <v/>
      </c>
      <c r="M446" t="str">
        <f>IF(OR(HLOOKUP(M$2+$A446,Sheet2!BY:NL,$B446,0),HLOOKUP(M$2+$A446,Sheet2!BY:NL,$B446,0)&lt;&gt;""),HLOOKUP(M$2+$A446,Sheet2!BY:NL,$B446,0),"")</f>
        <v/>
      </c>
      <c r="N446" t="str">
        <f>IF(OR(HLOOKUP(N$2+$A446,Sheet2!BZ:NM,$B446,0),HLOOKUP(N$2+$A446,Sheet2!BZ:NM,$B446,0)&lt;&gt;""),HLOOKUP(N$2+$A446,Sheet2!BZ:NM,$B446,0),"")</f>
        <v/>
      </c>
      <c r="O446" t="str">
        <f>IF(OR(HLOOKUP(O$2+$A446,Sheet2!CA:NN,$B446,0),HLOOKUP(O$2+$A446,Sheet2!CA:NN,$B446,0)&lt;&gt;""),HLOOKUP(O$2+$A446,Sheet2!CA:NN,$B446,0),"")</f>
        <v/>
      </c>
      <c r="P446" t="str">
        <f>IF(OR(HLOOKUP(P$2+$A446,Sheet2!CB:NO,$B446,0),HLOOKUP(P$2+$A446,Sheet2!CB:NO,$B446,0)&lt;&gt;""),HLOOKUP(P$2+$A446,Sheet2!CB:NO,$B446,0),"")</f>
        <v/>
      </c>
      <c r="Q446" t="str">
        <f>IF(OR(HLOOKUP(Q$2+$A446,Sheet2!CC:NO,$B446,0),HLOOKUP(Q$2+$A446,Sheet2!CC:NO,$B446,0)&lt;&gt;""),HLOOKUP(Q$2+$A446,Sheet2!CC:NO,$B446,0),"")</f>
        <v/>
      </c>
    </row>
    <row r="447" spans="1:17" x14ac:dyDescent="0.25">
      <c r="A447" s="64">
        <f t="shared" si="51"/>
        <v>18</v>
      </c>
      <c r="B447" s="64">
        <f t="shared" si="52"/>
        <v>49</v>
      </c>
      <c r="C447" s="64">
        <f t="shared" si="53"/>
        <v>4</v>
      </c>
      <c r="D447" s="64">
        <f t="shared" si="54"/>
        <v>45</v>
      </c>
      <c r="E447" s="64">
        <f t="shared" si="55"/>
        <v>221</v>
      </c>
      <c r="F447" s="64">
        <f t="shared" si="48"/>
        <v>2</v>
      </c>
      <c r="G447" s="64">
        <f t="shared" si="49"/>
        <v>2</v>
      </c>
      <c r="H447" s="64">
        <f t="shared" si="50"/>
        <v>2021</v>
      </c>
      <c r="I447" s="80" t="str">
        <f>IFERROR(VLOOKUP(D447,Sheet2!A:B,2,0),"")</f>
        <v>J19-0838</v>
      </c>
      <c r="J447" s="64" t="str">
        <f>IFERROR(IF(I447&lt;&gt;"",VLOOKUP(I447,Sheet2!B:C,2,0),""),"")</f>
        <v>Installation Temporary JB &amp; Gas detector ( 10sets</v>
      </c>
      <c r="K447" s="64" t="str">
        <f>IFERROR( IF(I447&lt;&gt;"", HLOOKUP(L$2+$A447,Sheet2!BX:NK,2,0),""),"")</f>
        <v>16-28 Feb 21</v>
      </c>
      <c r="L447" t="str">
        <f>IF(OR(HLOOKUP(L$2+$A447,Sheet2!BX:NK,$B447,0),HLOOKUP(L$2+$A447,Sheet2!BX:NK,$B447,0)&lt;&gt;""),HLOOKUP(L$2+$A447,Sheet2!BX:NK,$B447,0),"")</f>
        <v/>
      </c>
      <c r="M447" t="str">
        <f>IF(OR(HLOOKUP(M$2+$A447,Sheet2!BY:NL,$B447,0),HLOOKUP(M$2+$A447,Sheet2!BY:NL,$B447,0)&lt;&gt;""),HLOOKUP(M$2+$A447,Sheet2!BY:NL,$B447,0),"")</f>
        <v/>
      </c>
      <c r="N447" t="str">
        <f>IF(OR(HLOOKUP(N$2+$A447,Sheet2!BZ:NM,$B447,0),HLOOKUP(N$2+$A447,Sheet2!BZ:NM,$B447,0)&lt;&gt;""),HLOOKUP(N$2+$A447,Sheet2!BZ:NM,$B447,0),"")</f>
        <v/>
      </c>
      <c r="O447" t="str">
        <f>IF(OR(HLOOKUP(O$2+$A447,Sheet2!CA:NN,$B447,0),HLOOKUP(O$2+$A447,Sheet2!CA:NN,$B447,0)&lt;&gt;""),HLOOKUP(O$2+$A447,Sheet2!CA:NN,$B447,0),"")</f>
        <v/>
      </c>
      <c r="P447" t="str">
        <f>IF(OR(HLOOKUP(P$2+$A447,Sheet2!CB:NO,$B447,0),HLOOKUP(P$2+$A447,Sheet2!CB:NO,$B447,0)&lt;&gt;""),HLOOKUP(P$2+$A447,Sheet2!CB:NO,$B447,0),"")</f>
        <v/>
      </c>
      <c r="Q447" t="str">
        <f>IF(OR(HLOOKUP(Q$2+$A447,Sheet2!CC:NO,$B447,0),HLOOKUP(Q$2+$A447,Sheet2!CC:NO,$B447,0)&lt;&gt;""),HLOOKUP(Q$2+$A447,Sheet2!CC:NO,$B447,0),"")</f>
        <v/>
      </c>
    </row>
    <row r="448" spans="1:17" x14ac:dyDescent="0.25">
      <c r="A448" s="64">
        <f t="shared" si="51"/>
        <v>24</v>
      </c>
      <c r="B448" s="64">
        <f t="shared" si="52"/>
        <v>49</v>
      </c>
      <c r="C448" s="64">
        <f t="shared" si="53"/>
        <v>5</v>
      </c>
      <c r="D448" s="64">
        <f t="shared" si="54"/>
        <v>45</v>
      </c>
      <c r="E448" s="64">
        <f t="shared" si="55"/>
        <v>221</v>
      </c>
      <c r="F448" s="64">
        <f t="shared" si="48"/>
        <v>1</v>
      </c>
      <c r="G448" s="64">
        <f t="shared" si="49"/>
        <v>3</v>
      </c>
      <c r="H448" s="64">
        <f t="shared" si="50"/>
        <v>2021</v>
      </c>
      <c r="I448" s="80" t="str">
        <f>IFERROR(VLOOKUP(D448,Sheet2!A:B,2,0),"")</f>
        <v>J19-0838</v>
      </c>
      <c r="J448" s="64" t="str">
        <f>IFERROR(IF(I448&lt;&gt;"",VLOOKUP(I448,Sheet2!B:C,2,0),""),"")</f>
        <v>Installation Temporary JB &amp; Gas detector ( 10sets</v>
      </c>
      <c r="K448" s="64" t="str">
        <f>IFERROR( IF(I448&lt;&gt;"", HLOOKUP(L$2+$A448,Sheet2!BX:NK,2,0),""),"")</f>
        <v>1-15 Mar 2021</v>
      </c>
      <c r="L448" t="str">
        <f>IF(OR(HLOOKUP(L$2+$A448,Sheet2!BX:NK,$B448,0),HLOOKUP(L$2+$A448,Sheet2!BX:NK,$B448,0)&lt;&gt;""),HLOOKUP(L$2+$A448,Sheet2!BX:NK,$B448,0),"")</f>
        <v/>
      </c>
      <c r="M448" t="str">
        <f>IF(OR(HLOOKUP(M$2+$A448,Sheet2!BY:NL,$B448,0),HLOOKUP(M$2+$A448,Sheet2!BY:NL,$B448,0)&lt;&gt;""),HLOOKUP(M$2+$A448,Sheet2!BY:NL,$B448,0),"")</f>
        <v/>
      </c>
      <c r="N448" t="str">
        <f>IF(OR(HLOOKUP(N$2+$A448,Sheet2!BZ:NM,$B448,0),HLOOKUP(N$2+$A448,Sheet2!BZ:NM,$B448,0)&lt;&gt;""),HLOOKUP(N$2+$A448,Sheet2!BZ:NM,$B448,0),"")</f>
        <v/>
      </c>
      <c r="O448" t="str">
        <f>IF(OR(HLOOKUP(O$2+$A448,Sheet2!CA:NN,$B448,0),HLOOKUP(O$2+$A448,Sheet2!CA:NN,$B448,0)&lt;&gt;""),HLOOKUP(O$2+$A448,Sheet2!CA:NN,$B448,0),"")</f>
        <v/>
      </c>
      <c r="P448" t="str">
        <f>IF(OR(HLOOKUP(P$2+$A448,Sheet2!CB:NO,$B448,0),HLOOKUP(P$2+$A448,Sheet2!CB:NO,$B448,0)&lt;&gt;""),HLOOKUP(P$2+$A448,Sheet2!CB:NO,$B448,0),"")</f>
        <v/>
      </c>
      <c r="Q448" t="str">
        <f>IF(OR(HLOOKUP(Q$2+$A448,Sheet2!CC:NO,$B448,0),HLOOKUP(Q$2+$A448,Sheet2!CC:NO,$B448,0)&lt;&gt;""),HLOOKUP(Q$2+$A448,Sheet2!CC:NO,$B448,0),"")</f>
        <v/>
      </c>
    </row>
    <row r="449" spans="1:17" x14ac:dyDescent="0.25">
      <c r="A449" s="64">
        <f t="shared" si="51"/>
        <v>30</v>
      </c>
      <c r="B449" s="64">
        <f t="shared" si="52"/>
        <v>49</v>
      </c>
      <c r="C449" s="64">
        <f t="shared" si="53"/>
        <v>6</v>
      </c>
      <c r="D449" s="64">
        <f t="shared" si="54"/>
        <v>45</v>
      </c>
      <c r="E449" s="64">
        <f t="shared" si="55"/>
        <v>221</v>
      </c>
      <c r="F449" s="64">
        <f t="shared" si="48"/>
        <v>2</v>
      </c>
      <c r="G449" s="64">
        <f t="shared" si="49"/>
        <v>3</v>
      </c>
      <c r="H449" s="64">
        <f t="shared" si="50"/>
        <v>2021</v>
      </c>
      <c r="I449" s="80" t="str">
        <f>IFERROR(VLOOKUP(D449,Sheet2!A:B,2,0),"")</f>
        <v>J19-0838</v>
      </c>
      <c r="J449" s="64" t="str">
        <f>IFERROR(IF(I449&lt;&gt;"",VLOOKUP(I449,Sheet2!B:C,2,0),""),"")</f>
        <v>Installation Temporary JB &amp; Gas detector ( 10sets</v>
      </c>
      <c r="K449" s="64" t="str">
        <f>IFERROR( IF(I449&lt;&gt;"", HLOOKUP(L$2+$A449,Sheet2!BX:NK,2,0),""),"")</f>
        <v>16-31 Mar 21</v>
      </c>
      <c r="L449" t="str">
        <f>IF(OR(HLOOKUP(L$2+$A449,Sheet2!BX:NK,$B449,0),HLOOKUP(L$2+$A449,Sheet2!BX:NK,$B449,0)&lt;&gt;""),HLOOKUP(L$2+$A449,Sheet2!BX:NK,$B449,0),"")</f>
        <v/>
      </c>
      <c r="M449" t="str">
        <f>IF(OR(HLOOKUP(M$2+$A449,Sheet2!BY:NL,$B449,0),HLOOKUP(M$2+$A449,Sheet2!BY:NL,$B449,0)&lt;&gt;""),HLOOKUP(M$2+$A449,Sheet2!BY:NL,$B449,0),"")</f>
        <v/>
      </c>
      <c r="N449" t="str">
        <f>IF(OR(HLOOKUP(N$2+$A449,Sheet2!BZ:NM,$B449,0),HLOOKUP(N$2+$A449,Sheet2!BZ:NM,$B449,0)&lt;&gt;""),HLOOKUP(N$2+$A449,Sheet2!BZ:NM,$B449,0),"")</f>
        <v/>
      </c>
      <c r="O449" t="str">
        <f>IF(OR(HLOOKUP(O$2+$A449,Sheet2!CA:NN,$B449,0),HLOOKUP(O$2+$A449,Sheet2!CA:NN,$B449,0)&lt;&gt;""),HLOOKUP(O$2+$A449,Sheet2!CA:NN,$B449,0),"")</f>
        <v/>
      </c>
      <c r="P449" t="str">
        <f>IF(OR(HLOOKUP(P$2+$A449,Sheet2!CB:NO,$B449,0),HLOOKUP(P$2+$A449,Sheet2!CB:NO,$B449,0)&lt;&gt;""),HLOOKUP(P$2+$A449,Sheet2!CB:NO,$B449,0),"")</f>
        <v/>
      </c>
      <c r="Q449" t="str">
        <f>IF(OR(HLOOKUP(Q$2+$A449,Sheet2!CC:NO,$B449,0),HLOOKUP(Q$2+$A449,Sheet2!CC:NO,$B449,0)&lt;&gt;""),HLOOKUP(Q$2+$A449,Sheet2!CC:NO,$B449,0),"")</f>
        <v/>
      </c>
    </row>
    <row r="450" spans="1:17" x14ac:dyDescent="0.25">
      <c r="A450" s="64">
        <f t="shared" si="51"/>
        <v>36</v>
      </c>
      <c r="B450" s="64">
        <f t="shared" si="52"/>
        <v>49</v>
      </c>
      <c r="C450" s="64">
        <f t="shared" si="53"/>
        <v>7</v>
      </c>
      <c r="D450" s="64">
        <f t="shared" si="54"/>
        <v>45</v>
      </c>
      <c r="E450" s="64">
        <f t="shared" si="55"/>
        <v>221</v>
      </c>
      <c r="F450" s="64">
        <f t="shared" si="48"/>
        <v>1</v>
      </c>
      <c r="G450" s="64">
        <f t="shared" si="49"/>
        <v>4</v>
      </c>
      <c r="H450" s="64">
        <f t="shared" si="50"/>
        <v>2021</v>
      </c>
      <c r="I450" s="80" t="str">
        <f>IFERROR(VLOOKUP(D450,Sheet2!A:B,2,0),"")</f>
        <v>J19-0838</v>
      </c>
      <c r="J450" s="64" t="str">
        <f>IFERROR(IF(I450&lt;&gt;"",VLOOKUP(I450,Sheet2!B:C,2,0),""),"")</f>
        <v>Installation Temporary JB &amp; Gas detector ( 10sets</v>
      </c>
      <c r="K450" s="64" t="str">
        <f>IFERROR( IF(I450&lt;&gt;"", HLOOKUP(L$2+$A450,Sheet2!BX:NK,2,0),""),"")</f>
        <v>1-15 April 21</v>
      </c>
      <c r="L450" t="str">
        <f>IF(OR(HLOOKUP(L$2+$A450,Sheet2!BX:NK,$B450,0),HLOOKUP(L$2+$A450,Sheet2!BX:NK,$B450,0)&lt;&gt;""),HLOOKUP(L$2+$A450,Sheet2!BX:NK,$B450,0),"")</f>
        <v/>
      </c>
      <c r="M450" t="str">
        <f>IF(OR(HLOOKUP(M$2+$A450,Sheet2!BY:NL,$B450,0),HLOOKUP(M$2+$A450,Sheet2!BY:NL,$B450,0)&lt;&gt;""),HLOOKUP(M$2+$A450,Sheet2!BY:NL,$B450,0),"")</f>
        <v/>
      </c>
      <c r="N450" t="str">
        <f>IF(OR(HLOOKUP(N$2+$A450,Sheet2!BZ:NM,$B450,0),HLOOKUP(N$2+$A450,Sheet2!BZ:NM,$B450,0)&lt;&gt;""),HLOOKUP(N$2+$A450,Sheet2!BZ:NM,$B450,0),"")</f>
        <v/>
      </c>
      <c r="O450" t="str">
        <f>IF(OR(HLOOKUP(O$2+$A450,Sheet2!CA:NN,$B450,0),HLOOKUP(O$2+$A450,Sheet2!CA:NN,$B450,0)&lt;&gt;""),HLOOKUP(O$2+$A450,Sheet2!CA:NN,$B450,0),"")</f>
        <v/>
      </c>
      <c r="P450" t="str">
        <f>IF(OR(HLOOKUP(P$2+$A450,Sheet2!CB:NO,$B450,0),HLOOKUP(P$2+$A450,Sheet2!CB:NO,$B450,0)&lt;&gt;""),HLOOKUP(P$2+$A450,Sheet2!CB:NO,$B450,0),"")</f>
        <v/>
      </c>
      <c r="Q450" t="str">
        <f>IF(OR(HLOOKUP(Q$2+$A450,Sheet2!CC:NO,$B450,0),HLOOKUP(Q$2+$A450,Sheet2!CC:NO,$B450,0)&lt;&gt;""),HLOOKUP(Q$2+$A450,Sheet2!CC:NO,$B450,0),"")</f>
        <v/>
      </c>
    </row>
    <row r="451" spans="1:17" x14ac:dyDescent="0.25">
      <c r="A451" s="64">
        <f t="shared" si="51"/>
        <v>42</v>
      </c>
      <c r="B451" s="64">
        <f t="shared" si="52"/>
        <v>49</v>
      </c>
      <c r="C451" s="64">
        <f t="shared" si="53"/>
        <v>8</v>
      </c>
      <c r="D451" s="64">
        <f t="shared" si="54"/>
        <v>45</v>
      </c>
      <c r="E451" s="64">
        <f t="shared" si="55"/>
        <v>221</v>
      </c>
      <c r="F451" s="64">
        <f t="shared" si="48"/>
        <v>2</v>
      </c>
      <c r="G451" s="64">
        <f t="shared" si="49"/>
        <v>4</v>
      </c>
      <c r="H451" s="64">
        <f t="shared" si="50"/>
        <v>2021</v>
      </c>
      <c r="I451" s="80" t="str">
        <f>IFERROR(VLOOKUP(D451,Sheet2!A:B,2,0),"")</f>
        <v>J19-0838</v>
      </c>
      <c r="J451" s="64" t="str">
        <f>IFERROR(IF(I451&lt;&gt;"",VLOOKUP(I451,Sheet2!B:C,2,0),""),"")</f>
        <v>Installation Temporary JB &amp; Gas detector ( 10sets</v>
      </c>
      <c r="K451" s="64" t="str">
        <f>IFERROR( IF(I451&lt;&gt;"", HLOOKUP(L$2+$A451,Sheet2!BX:NK,2,0),""),"")</f>
        <v>16-30 April 21</v>
      </c>
      <c r="L451" t="str">
        <f>IF(OR(HLOOKUP(L$2+$A451,Sheet2!BX:NK,$B451,0),HLOOKUP(L$2+$A451,Sheet2!BX:NK,$B451,0)&lt;&gt;""),HLOOKUP(L$2+$A451,Sheet2!BX:NK,$B451,0),"")</f>
        <v/>
      </c>
      <c r="M451" t="str">
        <f>IF(OR(HLOOKUP(M$2+$A451,Sheet2!BY:NL,$B451,0),HLOOKUP(M$2+$A451,Sheet2!BY:NL,$B451,0)&lt;&gt;""),HLOOKUP(M$2+$A451,Sheet2!BY:NL,$B451,0),"")</f>
        <v/>
      </c>
      <c r="N451" t="str">
        <f>IF(OR(HLOOKUP(N$2+$A451,Sheet2!BZ:NM,$B451,0),HLOOKUP(N$2+$A451,Sheet2!BZ:NM,$B451,0)&lt;&gt;""),HLOOKUP(N$2+$A451,Sheet2!BZ:NM,$B451,0),"")</f>
        <v/>
      </c>
      <c r="O451" t="str">
        <f>IF(OR(HLOOKUP(O$2+$A451,Sheet2!CA:NN,$B451,0),HLOOKUP(O$2+$A451,Sheet2!CA:NN,$B451,0)&lt;&gt;""),HLOOKUP(O$2+$A451,Sheet2!CA:NN,$B451,0),"")</f>
        <v/>
      </c>
      <c r="P451" t="str">
        <f>IF(OR(HLOOKUP(P$2+$A451,Sheet2!CB:NO,$B451,0),HLOOKUP(P$2+$A451,Sheet2!CB:NO,$B451,0)&lt;&gt;""),HLOOKUP(P$2+$A451,Sheet2!CB:NO,$B451,0),"")</f>
        <v/>
      </c>
      <c r="Q451" t="str">
        <f>IF(OR(HLOOKUP(Q$2+$A451,Sheet2!CC:NO,$B451,0),HLOOKUP(Q$2+$A451,Sheet2!CC:NO,$B451,0)&lt;&gt;""),HLOOKUP(Q$2+$A451,Sheet2!CC:NO,$B451,0),"")</f>
        <v/>
      </c>
    </row>
    <row r="452" spans="1:17" x14ac:dyDescent="0.25">
      <c r="A452" s="64">
        <f t="shared" si="51"/>
        <v>48</v>
      </c>
      <c r="B452" s="64">
        <f t="shared" si="52"/>
        <v>49</v>
      </c>
      <c r="C452" s="64">
        <f t="shared" si="53"/>
        <v>9</v>
      </c>
      <c r="D452" s="64">
        <f t="shared" si="54"/>
        <v>45</v>
      </c>
      <c r="E452" s="64">
        <f t="shared" si="55"/>
        <v>221</v>
      </c>
      <c r="F452" s="64">
        <f t="shared" si="48"/>
        <v>1</v>
      </c>
      <c r="G452" s="64">
        <f t="shared" si="49"/>
        <v>5</v>
      </c>
      <c r="H452" s="64">
        <f t="shared" si="50"/>
        <v>2021</v>
      </c>
      <c r="I452" s="80" t="str">
        <f>IFERROR(VLOOKUP(D452,Sheet2!A:B,2,0),"")</f>
        <v>J19-0838</v>
      </c>
      <c r="J452" s="64" t="str">
        <f>IFERROR(IF(I452&lt;&gt;"",VLOOKUP(I452,Sheet2!B:C,2,0),""),"")</f>
        <v>Installation Temporary JB &amp; Gas detector ( 10sets</v>
      </c>
      <c r="K452" s="64" t="str">
        <f>IFERROR( IF(I452&lt;&gt;"", HLOOKUP(L$2+$A452,Sheet2!BX:NK,2,0),""),"")</f>
        <v>1-15 May 21</v>
      </c>
      <c r="L452" t="str">
        <f>IF(OR(HLOOKUP(L$2+$A452,Sheet2!BX:NK,$B452,0),HLOOKUP(L$2+$A452,Sheet2!BX:NK,$B452,0)&lt;&gt;""),HLOOKUP(L$2+$A452,Sheet2!BX:NK,$B452,0),"")</f>
        <v/>
      </c>
      <c r="M452" t="str">
        <f>IF(OR(HLOOKUP(M$2+$A452,Sheet2!BY:NL,$B452,0),HLOOKUP(M$2+$A452,Sheet2!BY:NL,$B452,0)&lt;&gt;""),HLOOKUP(M$2+$A452,Sheet2!BY:NL,$B452,0),"")</f>
        <v/>
      </c>
      <c r="N452" t="str">
        <f>IF(OR(HLOOKUP(N$2+$A452,Sheet2!BZ:NM,$B452,0),HLOOKUP(N$2+$A452,Sheet2!BZ:NM,$B452,0)&lt;&gt;""),HLOOKUP(N$2+$A452,Sheet2!BZ:NM,$B452,0),"")</f>
        <v/>
      </c>
      <c r="O452" t="str">
        <f>IF(OR(HLOOKUP(O$2+$A452,Sheet2!CA:NN,$B452,0),HLOOKUP(O$2+$A452,Sheet2!CA:NN,$B452,0)&lt;&gt;""),HLOOKUP(O$2+$A452,Sheet2!CA:NN,$B452,0),"")</f>
        <v/>
      </c>
      <c r="P452" t="str">
        <f>IF(OR(HLOOKUP(P$2+$A452,Sheet2!CB:NO,$B452,0),HLOOKUP(P$2+$A452,Sheet2!CB:NO,$B452,0)&lt;&gt;""),HLOOKUP(P$2+$A452,Sheet2!CB:NO,$B452,0),"")</f>
        <v/>
      </c>
      <c r="Q452" t="str">
        <f>IF(OR(HLOOKUP(Q$2+$A452,Sheet2!CC:NO,$B452,0),HLOOKUP(Q$2+$A452,Sheet2!CC:NO,$B452,0)&lt;&gt;""),HLOOKUP(Q$2+$A452,Sheet2!CC:NO,$B452,0),"")</f>
        <v/>
      </c>
    </row>
    <row r="453" spans="1:17" x14ac:dyDescent="0.25">
      <c r="A453" s="64">
        <f t="shared" si="51"/>
        <v>54</v>
      </c>
      <c r="B453" s="64">
        <f t="shared" si="52"/>
        <v>49</v>
      </c>
      <c r="C453" s="64">
        <f t="shared" si="53"/>
        <v>10</v>
      </c>
      <c r="D453" s="64">
        <f t="shared" si="54"/>
        <v>45</v>
      </c>
      <c r="E453" s="64">
        <f t="shared" si="55"/>
        <v>221</v>
      </c>
      <c r="F453" s="64">
        <f t="shared" ref="F453:F516" si="56">IFERROR(IF(I453&lt;&gt;"",IF(LEFT(K453,2)="1-",1,2),""),"")</f>
        <v>2</v>
      </c>
      <c r="G453" s="64">
        <f t="shared" ref="G453:G516" si="57">IFERROR(IF(I453&lt;&gt;"",MONTH( RIGHT(K453,LEN(K453)-FIND("-",K453))),""),"")</f>
        <v>5</v>
      </c>
      <c r="H453" s="64">
        <f t="shared" ref="H453:H516" si="58">IFERROR(IF(I453&lt;&gt;"",YEAR( RIGHT(K453,LEN(K453)-FIND("-",K453))),""),"")</f>
        <v>2021</v>
      </c>
      <c r="I453" s="80" t="str">
        <f>IFERROR(VLOOKUP(D453,Sheet2!A:B,2,0),"")</f>
        <v>J19-0838</v>
      </c>
      <c r="J453" s="64" t="str">
        <f>IFERROR(IF(I453&lt;&gt;"",VLOOKUP(I453,Sheet2!B:C,2,0),""),"")</f>
        <v>Installation Temporary JB &amp; Gas detector ( 10sets</v>
      </c>
      <c r="K453" s="64" t="str">
        <f>IFERROR( IF(I453&lt;&gt;"", HLOOKUP(L$2+$A453,Sheet2!BX:NK,2,0),""),"")</f>
        <v>16-31 May 21</v>
      </c>
      <c r="L453" t="str">
        <f>IF(OR(HLOOKUP(L$2+$A453,Sheet2!BX:NK,$B453,0),HLOOKUP(L$2+$A453,Sheet2!BX:NK,$B453,0)&lt;&gt;""),HLOOKUP(L$2+$A453,Sheet2!BX:NK,$B453,0),"")</f>
        <v/>
      </c>
      <c r="M453" t="str">
        <f>IF(OR(HLOOKUP(M$2+$A453,Sheet2!BY:NL,$B453,0),HLOOKUP(M$2+$A453,Sheet2!BY:NL,$B453,0)&lt;&gt;""),HLOOKUP(M$2+$A453,Sheet2!BY:NL,$B453,0),"")</f>
        <v/>
      </c>
      <c r="N453" t="str">
        <f>IF(OR(HLOOKUP(N$2+$A453,Sheet2!BZ:NM,$B453,0),HLOOKUP(N$2+$A453,Sheet2!BZ:NM,$B453,0)&lt;&gt;""),HLOOKUP(N$2+$A453,Sheet2!BZ:NM,$B453,0),"")</f>
        <v/>
      </c>
      <c r="O453" t="str">
        <f>IF(OR(HLOOKUP(O$2+$A453,Sheet2!CA:NN,$B453,0),HLOOKUP(O$2+$A453,Sheet2!CA:NN,$B453,0)&lt;&gt;""),HLOOKUP(O$2+$A453,Sheet2!CA:NN,$B453,0),"")</f>
        <v/>
      </c>
      <c r="P453" t="str">
        <f>IF(OR(HLOOKUP(P$2+$A453,Sheet2!CB:NO,$B453,0),HLOOKUP(P$2+$A453,Sheet2!CB:NO,$B453,0)&lt;&gt;""),HLOOKUP(P$2+$A453,Sheet2!CB:NO,$B453,0),"")</f>
        <v/>
      </c>
      <c r="Q453" t="str">
        <f>IF(OR(HLOOKUP(Q$2+$A453,Sheet2!CC:NO,$B453,0),HLOOKUP(Q$2+$A453,Sheet2!CC:NO,$B453,0)&lt;&gt;""),HLOOKUP(Q$2+$A453,Sheet2!CC:NO,$B453,0),"")</f>
        <v/>
      </c>
    </row>
    <row r="454" spans="1:17" x14ac:dyDescent="0.25">
      <c r="A454" s="64">
        <f t="shared" ref="A454:A517" si="59">IF(C454&lt;&gt;1,A453+6,0)</f>
        <v>0</v>
      </c>
      <c r="B454" s="64">
        <f t="shared" ref="B454:B517" si="60">IF(C454&lt;&gt;1,B453,B453+1)</f>
        <v>50</v>
      </c>
      <c r="C454" s="64">
        <f t="shared" ref="C454:C517" si="61">IF($C$3-C453=0,1,C453+1)</f>
        <v>1</v>
      </c>
      <c r="D454" s="64">
        <f t="shared" ref="D454:D517" si="62">IF(C454=1,D453+1,D453)</f>
        <v>46</v>
      </c>
      <c r="E454" s="64">
        <f t="shared" ref="E454:E517" si="63">IF(D454&lt;&gt;D453,E453+5,E453)</f>
        <v>226</v>
      </c>
      <c r="F454" s="64">
        <f t="shared" si="56"/>
        <v>1</v>
      </c>
      <c r="G454" s="64">
        <f t="shared" si="57"/>
        <v>1</v>
      </c>
      <c r="H454" s="64">
        <f t="shared" si="58"/>
        <v>2021</v>
      </c>
      <c r="I454" s="80" t="str">
        <f>IFERROR(VLOOKUP(D454,Sheet2!A:B,2,0),"")</f>
        <v>J19-0615</v>
      </c>
      <c r="J454" s="64" t="str">
        <f>IFERROR(IF(I454&lt;&gt;"",VLOOKUP(I454,Sheet2!B:C,2,0),""),"")</f>
        <v xml:space="preserve">Project ORU </v>
      </c>
      <c r="K454" s="64" t="str">
        <f>IFERROR( IF(I454&lt;&gt;"", HLOOKUP(L$2+$A454,Sheet2!BX:NK,2,0),""),"")</f>
        <v>1-15 Jan 21</v>
      </c>
      <c r="L454" t="str">
        <f>IF(OR(HLOOKUP(L$2+$A454,Sheet2!BX:NK,$B454,0),HLOOKUP(L$2+$A454,Sheet2!BX:NK,$B454,0)&lt;&gt;""),HLOOKUP(L$2+$A454,Sheet2!BX:NK,$B454,0),"")</f>
        <v/>
      </c>
      <c r="M454" t="str">
        <f>IF(OR(HLOOKUP(M$2+$A454,Sheet2!BY:NL,$B454,0),HLOOKUP(M$2+$A454,Sheet2!BY:NL,$B454,0)&lt;&gt;""),HLOOKUP(M$2+$A454,Sheet2!BY:NL,$B454,0),"")</f>
        <v/>
      </c>
      <c r="N454" t="str">
        <f>IF(OR(HLOOKUP(N$2+$A454,Sheet2!BZ:NM,$B454,0),HLOOKUP(N$2+$A454,Sheet2!BZ:NM,$B454,0)&lt;&gt;""),HLOOKUP(N$2+$A454,Sheet2!BZ:NM,$B454,0),"")</f>
        <v/>
      </c>
      <c r="O454" t="str">
        <f>IF(OR(HLOOKUP(O$2+$A454,Sheet2!CA:NN,$B454,0),HLOOKUP(O$2+$A454,Sheet2!CA:NN,$B454,0)&lt;&gt;""),HLOOKUP(O$2+$A454,Sheet2!CA:NN,$B454,0),"")</f>
        <v/>
      </c>
      <c r="P454" t="str">
        <f>IF(OR(HLOOKUP(P$2+$A454,Sheet2!CB:NO,$B454,0),HLOOKUP(P$2+$A454,Sheet2!CB:NO,$B454,0)&lt;&gt;""),HLOOKUP(P$2+$A454,Sheet2!CB:NO,$B454,0),"")</f>
        <v/>
      </c>
      <c r="Q454" t="str">
        <f>IF(OR(HLOOKUP(Q$2+$A454,Sheet2!CC:NO,$B454,0),HLOOKUP(Q$2+$A454,Sheet2!CC:NO,$B454,0)&lt;&gt;""),HLOOKUP(Q$2+$A454,Sheet2!CC:NO,$B454,0),"")</f>
        <v/>
      </c>
    </row>
    <row r="455" spans="1:17" x14ac:dyDescent="0.25">
      <c r="A455" s="64">
        <f t="shared" si="59"/>
        <v>6</v>
      </c>
      <c r="B455" s="64">
        <f t="shared" si="60"/>
        <v>50</v>
      </c>
      <c r="C455" s="64">
        <f t="shared" si="61"/>
        <v>2</v>
      </c>
      <c r="D455" s="64">
        <f t="shared" si="62"/>
        <v>46</v>
      </c>
      <c r="E455" s="64">
        <f t="shared" si="63"/>
        <v>226</v>
      </c>
      <c r="F455" s="64">
        <f t="shared" si="56"/>
        <v>2</v>
      </c>
      <c r="G455" s="64">
        <f t="shared" si="57"/>
        <v>1</v>
      </c>
      <c r="H455" s="64">
        <f t="shared" si="58"/>
        <v>2021</v>
      </c>
      <c r="I455" s="80" t="str">
        <f>IFERROR(VLOOKUP(D455,Sheet2!A:B,2,0),"")</f>
        <v>J19-0615</v>
      </c>
      <c r="J455" s="64" t="str">
        <f>IFERROR(IF(I455&lt;&gt;"",VLOOKUP(I455,Sheet2!B:C,2,0),""),"")</f>
        <v xml:space="preserve">Project ORU </v>
      </c>
      <c r="K455" s="64" t="str">
        <f>IFERROR( IF(I455&lt;&gt;"", HLOOKUP(L$2+$A455,Sheet2!BX:NK,2,0),""),"")</f>
        <v>16-31 Jan 21</v>
      </c>
      <c r="L455" t="str">
        <f>IF(OR(HLOOKUP(L$2+$A455,Sheet2!BX:NK,$B455,0),HLOOKUP(L$2+$A455,Sheet2!BX:NK,$B455,0)&lt;&gt;""),HLOOKUP(L$2+$A455,Sheet2!BX:NK,$B455,0),"")</f>
        <v/>
      </c>
      <c r="M455" t="str">
        <f>IF(OR(HLOOKUP(M$2+$A455,Sheet2!BY:NL,$B455,0),HLOOKUP(M$2+$A455,Sheet2!BY:NL,$B455,0)&lt;&gt;""),HLOOKUP(M$2+$A455,Sheet2!BY:NL,$B455,0),"")</f>
        <v/>
      </c>
      <c r="N455" t="str">
        <f>IF(OR(HLOOKUP(N$2+$A455,Sheet2!BZ:NM,$B455,0),HLOOKUP(N$2+$A455,Sheet2!BZ:NM,$B455,0)&lt;&gt;""),HLOOKUP(N$2+$A455,Sheet2!BZ:NM,$B455,0),"")</f>
        <v/>
      </c>
      <c r="O455" t="str">
        <f>IF(OR(HLOOKUP(O$2+$A455,Sheet2!CA:NN,$B455,0),HLOOKUP(O$2+$A455,Sheet2!CA:NN,$B455,0)&lt;&gt;""),HLOOKUP(O$2+$A455,Sheet2!CA:NN,$B455,0),"")</f>
        <v/>
      </c>
      <c r="P455" t="str">
        <f>IF(OR(HLOOKUP(P$2+$A455,Sheet2!CB:NO,$B455,0),HLOOKUP(P$2+$A455,Sheet2!CB:NO,$B455,0)&lt;&gt;""),HLOOKUP(P$2+$A455,Sheet2!CB:NO,$B455,0),"")</f>
        <v/>
      </c>
      <c r="Q455" t="str">
        <f>IF(OR(HLOOKUP(Q$2+$A455,Sheet2!CC:NO,$B455,0),HLOOKUP(Q$2+$A455,Sheet2!CC:NO,$B455,0)&lt;&gt;""),HLOOKUP(Q$2+$A455,Sheet2!CC:NO,$B455,0),"")</f>
        <v/>
      </c>
    </row>
    <row r="456" spans="1:17" x14ac:dyDescent="0.25">
      <c r="A456" s="64">
        <f t="shared" si="59"/>
        <v>12</v>
      </c>
      <c r="B456" s="64">
        <f t="shared" si="60"/>
        <v>50</v>
      </c>
      <c r="C456" s="64">
        <f t="shared" si="61"/>
        <v>3</v>
      </c>
      <c r="D456" s="64">
        <f t="shared" si="62"/>
        <v>46</v>
      </c>
      <c r="E456" s="64">
        <f t="shared" si="63"/>
        <v>226</v>
      </c>
      <c r="F456" s="64">
        <f t="shared" si="56"/>
        <v>1</v>
      </c>
      <c r="G456" s="64">
        <f t="shared" si="57"/>
        <v>2</v>
      </c>
      <c r="H456" s="64">
        <f t="shared" si="58"/>
        <v>2021</v>
      </c>
      <c r="I456" s="80" t="str">
        <f>IFERROR(VLOOKUP(D456,Sheet2!A:B,2,0),"")</f>
        <v>J19-0615</v>
      </c>
      <c r="J456" s="64" t="str">
        <f>IFERROR(IF(I456&lt;&gt;"",VLOOKUP(I456,Sheet2!B:C,2,0),""),"")</f>
        <v xml:space="preserve">Project ORU </v>
      </c>
      <c r="K456" s="64" t="str">
        <f>IFERROR( IF(I456&lt;&gt;"", HLOOKUP(L$2+$A456,Sheet2!BX:NK,2,0),""),"")</f>
        <v>1-15 Feb 21</v>
      </c>
      <c r="L456" t="str">
        <f>IF(OR(HLOOKUP(L$2+$A456,Sheet2!BX:NK,$B456,0),HLOOKUP(L$2+$A456,Sheet2!BX:NK,$B456,0)&lt;&gt;""),HLOOKUP(L$2+$A456,Sheet2!BX:NK,$B456,0),"")</f>
        <v/>
      </c>
      <c r="M456" t="str">
        <f>IF(OR(HLOOKUP(M$2+$A456,Sheet2!BY:NL,$B456,0),HLOOKUP(M$2+$A456,Sheet2!BY:NL,$B456,0)&lt;&gt;""),HLOOKUP(M$2+$A456,Sheet2!BY:NL,$B456,0),"")</f>
        <v/>
      </c>
      <c r="N456" t="str">
        <f>IF(OR(HLOOKUP(N$2+$A456,Sheet2!BZ:NM,$B456,0),HLOOKUP(N$2+$A456,Sheet2!BZ:NM,$B456,0)&lt;&gt;""),HLOOKUP(N$2+$A456,Sheet2!BZ:NM,$B456,0),"")</f>
        <v/>
      </c>
      <c r="O456" t="str">
        <f>IF(OR(HLOOKUP(O$2+$A456,Sheet2!CA:NN,$B456,0),HLOOKUP(O$2+$A456,Sheet2!CA:NN,$B456,0)&lt;&gt;""),HLOOKUP(O$2+$A456,Sheet2!CA:NN,$B456,0),"")</f>
        <v/>
      </c>
      <c r="P456" t="str">
        <f>IF(OR(HLOOKUP(P$2+$A456,Sheet2!CB:NO,$B456,0),HLOOKUP(P$2+$A456,Sheet2!CB:NO,$B456,0)&lt;&gt;""),HLOOKUP(P$2+$A456,Sheet2!CB:NO,$B456,0),"")</f>
        <v/>
      </c>
      <c r="Q456" t="str">
        <f>IF(OR(HLOOKUP(Q$2+$A456,Sheet2!CC:NO,$B456,0),HLOOKUP(Q$2+$A456,Sheet2!CC:NO,$B456,0)&lt;&gt;""),HLOOKUP(Q$2+$A456,Sheet2!CC:NO,$B456,0),"")</f>
        <v/>
      </c>
    </row>
    <row r="457" spans="1:17" x14ac:dyDescent="0.25">
      <c r="A457" s="64">
        <f t="shared" si="59"/>
        <v>18</v>
      </c>
      <c r="B457" s="64">
        <f t="shared" si="60"/>
        <v>50</v>
      </c>
      <c r="C457" s="64">
        <f t="shared" si="61"/>
        <v>4</v>
      </c>
      <c r="D457" s="64">
        <f t="shared" si="62"/>
        <v>46</v>
      </c>
      <c r="E457" s="64">
        <f t="shared" si="63"/>
        <v>226</v>
      </c>
      <c r="F457" s="64">
        <f t="shared" si="56"/>
        <v>2</v>
      </c>
      <c r="G457" s="64">
        <f t="shared" si="57"/>
        <v>2</v>
      </c>
      <c r="H457" s="64">
        <f t="shared" si="58"/>
        <v>2021</v>
      </c>
      <c r="I457" s="80" t="str">
        <f>IFERROR(VLOOKUP(D457,Sheet2!A:B,2,0),"")</f>
        <v>J19-0615</v>
      </c>
      <c r="J457" s="64" t="str">
        <f>IFERROR(IF(I457&lt;&gt;"",VLOOKUP(I457,Sheet2!B:C,2,0),""),"")</f>
        <v xml:space="preserve">Project ORU </v>
      </c>
      <c r="K457" s="64" t="str">
        <f>IFERROR( IF(I457&lt;&gt;"", HLOOKUP(L$2+$A457,Sheet2!BX:NK,2,0),""),"")</f>
        <v>16-28 Feb 21</v>
      </c>
      <c r="L457" t="str">
        <f>IF(OR(HLOOKUP(L$2+$A457,Sheet2!BX:NK,$B457,0),HLOOKUP(L$2+$A457,Sheet2!BX:NK,$B457,0)&lt;&gt;""),HLOOKUP(L$2+$A457,Sheet2!BX:NK,$B457,0),"")</f>
        <v/>
      </c>
      <c r="M457" t="str">
        <f>IF(OR(HLOOKUP(M$2+$A457,Sheet2!BY:NL,$B457,0),HLOOKUP(M$2+$A457,Sheet2!BY:NL,$B457,0)&lt;&gt;""),HLOOKUP(M$2+$A457,Sheet2!BY:NL,$B457,0),"")</f>
        <v/>
      </c>
      <c r="N457" t="str">
        <f>IF(OR(HLOOKUP(N$2+$A457,Sheet2!BZ:NM,$B457,0),HLOOKUP(N$2+$A457,Sheet2!BZ:NM,$B457,0)&lt;&gt;""),HLOOKUP(N$2+$A457,Sheet2!BZ:NM,$B457,0),"")</f>
        <v/>
      </c>
      <c r="O457" t="str">
        <f>IF(OR(HLOOKUP(O$2+$A457,Sheet2!CA:NN,$B457,0),HLOOKUP(O$2+$A457,Sheet2!CA:NN,$B457,0)&lt;&gt;""),HLOOKUP(O$2+$A457,Sheet2!CA:NN,$B457,0),"")</f>
        <v/>
      </c>
      <c r="P457" t="str">
        <f>IF(OR(HLOOKUP(P$2+$A457,Sheet2!CB:NO,$B457,0),HLOOKUP(P$2+$A457,Sheet2!CB:NO,$B457,0)&lt;&gt;""),HLOOKUP(P$2+$A457,Sheet2!CB:NO,$B457,0),"")</f>
        <v/>
      </c>
      <c r="Q457" t="str">
        <f>IF(OR(HLOOKUP(Q$2+$A457,Sheet2!CC:NO,$B457,0),HLOOKUP(Q$2+$A457,Sheet2!CC:NO,$B457,0)&lt;&gt;""),HLOOKUP(Q$2+$A457,Sheet2!CC:NO,$B457,0),"")</f>
        <v/>
      </c>
    </row>
    <row r="458" spans="1:17" x14ac:dyDescent="0.25">
      <c r="A458" s="64">
        <f t="shared" si="59"/>
        <v>24</v>
      </c>
      <c r="B458" s="64">
        <f t="shared" si="60"/>
        <v>50</v>
      </c>
      <c r="C458" s="64">
        <f t="shared" si="61"/>
        <v>5</v>
      </c>
      <c r="D458" s="64">
        <f t="shared" si="62"/>
        <v>46</v>
      </c>
      <c r="E458" s="64">
        <f t="shared" si="63"/>
        <v>226</v>
      </c>
      <c r="F458" s="64">
        <f t="shared" si="56"/>
        <v>1</v>
      </c>
      <c r="G458" s="64">
        <f t="shared" si="57"/>
        <v>3</v>
      </c>
      <c r="H458" s="64">
        <f t="shared" si="58"/>
        <v>2021</v>
      </c>
      <c r="I458" s="80" t="str">
        <f>IFERROR(VLOOKUP(D458,Sheet2!A:B,2,0),"")</f>
        <v>J19-0615</v>
      </c>
      <c r="J458" s="64" t="str">
        <f>IFERROR(IF(I458&lt;&gt;"",VLOOKUP(I458,Sheet2!B:C,2,0),""),"")</f>
        <v xml:space="preserve">Project ORU </v>
      </c>
      <c r="K458" s="64" t="str">
        <f>IFERROR( IF(I458&lt;&gt;"", HLOOKUP(L$2+$A458,Sheet2!BX:NK,2,0),""),"")</f>
        <v>1-15 Mar 2021</v>
      </c>
      <c r="L458" t="str">
        <f>IF(OR(HLOOKUP(L$2+$A458,Sheet2!BX:NK,$B458,0),HLOOKUP(L$2+$A458,Sheet2!BX:NK,$B458,0)&lt;&gt;""),HLOOKUP(L$2+$A458,Sheet2!BX:NK,$B458,0),"")</f>
        <v/>
      </c>
      <c r="M458" t="str">
        <f>IF(OR(HLOOKUP(M$2+$A458,Sheet2!BY:NL,$B458,0),HLOOKUP(M$2+$A458,Sheet2!BY:NL,$B458,0)&lt;&gt;""),HLOOKUP(M$2+$A458,Sheet2!BY:NL,$B458,0),"")</f>
        <v/>
      </c>
      <c r="N458" t="str">
        <f>IF(OR(HLOOKUP(N$2+$A458,Sheet2!BZ:NM,$B458,0),HLOOKUP(N$2+$A458,Sheet2!BZ:NM,$B458,0)&lt;&gt;""),HLOOKUP(N$2+$A458,Sheet2!BZ:NM,$B458,0),"")</f>
        <v/>
      </c>
      <c r="O458" t="str">
        <f>IF(OR(HLOOKUP(O$2+$A458,Sheet2!CA:NN,$B458,0),HLOOKUP(O$2+$A458,Sheet2!CA:NN,$B458,0)&lt;&gt;""),HLOOKUP(O$2+$A458,Sheet2!CA:NN,$B458,0),"")</f>
        <v/>
      </c>
      <c r="P458" t="str">
        <f>IF(OR(HLOOKUP(P$2+$A458,Sheet2!CB:NO,$B458,0),HLOOKUP(P$2+$A458,Sheet2!CB:NO,$B458,0)&lt;&gt;""),HLOOKUP(P$2+$A458,Sheet2!CB:NO,$B458,0),"")</f>
        <v/>
      </c>
      <c r="Q458" t="str">
        <f>IF(OR(HLOOKUP(Q$2+$A458,Sheet2!CC:NO,$B458,0),HLOOKUP(Q$2+$A458,Sheet2!CC:NO,$B458,0)&lt;&gt;""),HLOOKUP(Q$2+$A458,Sheet2!CC:NO,$B458,0),"")</f>
        <v/>
      </c>
    </row>
    <row r="459" spans="1:17" x14ac:dyDescent="0.25">
      <c r="A459" s="64">
        <f t="shared" si="59"/>
        <v>30</v>
      </c>
      <c r="B459" s="64">
        <f t="shared" si="60"/>
        <v>50</v>
      </c>
      <c r="C459" s="64">
        <f t="shared" si="61"/>
        <v>6</v>
      </c>
      <c r="D459" s="64">
        <f t="shared" si="62"/>
        <v>46</v>
      </c>
      <c r="E459" s="64">
        <f t="shared" si="63"/>
        <v>226</v>
      </c>
      <c r="F459" s="64">
        <f t="shared" si="56"/>
        <v>2</v>
      </c>
      <c r="G459" s="64">
        <f t="shared" si="57"/>
        <v>3</v>
      </c>
      <c r="H459" s="64">
        <f t="shared" si="58"/>
        <v>2021</v>
      </c>
      <c r="I459" s="80" t="str">
        <f>IFERROR(VLOOKUP(D459,Sheet2!A:B,2,0),"")</f>
        <v>J19-0615</v>
      </c>
      <c r="J459" s="64" t="str">
        <f>IFERROR(IF(I459&lt;&gt;"",VLOOKUP(I459,Sheet2!B:C,2,0),""),"")</f>
        <v xml:space="preserve">Project ORU </v>
      </c>
      <c r="K459" s="64" t="str">
        <f>IFERROR( IF(I459&lt;&gt;"", HLOOKUP(L$2+$A459,Sheet2!BX:NK,2,0),""),"")</f>
        <v>16-31 Mar 21</v>
      </c>
      <c r="L459" t="str">
        <f>IF(OR(HLOOKUP(L$2+$A459,Sheet2!BX:NK,$B459,0),HLOOKUP(L$2+$A459,Sheet2!BX:NK,$B459,0)&lt;&gt;""),HLOOKUP(L$2+$A459,Sheet2!BX:NK,$B459,0),"")</f>
        <v/>
      </c>
      <c r="M459" t="str">
        <f>IF(OR(HLOOKUP(M$2+$A459,Sheet2!BY:NL,$B459,0),HLOOKUP(M$2+$A459,Sheet2!BY:NL,$B459,0)&lt;&gt;""),HLOOKUP(M$2+$A459,Sheet2!BY:NL,$B459,0),"")</f>
        <v/>
      </c>
      <c r="N459" t="str">
        <f>IF(OR(HLOOKUP(N$2+$A459,Sheet2!BZ:NM,$B459,0),HLOOKUP(N$2+$A459,Sheet2!BZ:NM,$B459,0)&lt;&gt;""),HLOOKUP(N$2+$A459,Sheet2!BZ:NM,$B459,0),"")</f>
        <v/>
      </c>
      <c r="O459" t="str">
        <f>IF(OR(HLOOKUP(O$2+$A459,Sheet2!CA:NN,$B459,0),HLOOKUP(O$2+$A459,Sheet2!CA:NN,$B459,0)&lt;&gt;""),HLOOKUP(O$2+$A459,Sheet2!CA:NN,$B459,0),"")</f>
        <v/>
      </c>
      <c r="P459" t="str">
        <f>IF(OR(HLOOKUP(P$2+$A459,Sheet2!CB:NO,$B459,0),HLOOKUP(P$2+$A459,Sheet2!CB:NO,$B459,0)&lt;&gt;""),HLOOKUP(P$2+$A459,Sheet2!CB:NO,$B459,0),"")</f>
        <v/>
      </c>
      <c r="Q459" t="str">
        <f>IF(OR(HLOOKUP(Q$2+$A459,Sheet2!CC:NO,$B459,0),HLOOKUP(Q$2+$A459,Sheet2!CC:NO,$B459,0)&lt;&gt;""),HLOOKUP(Q$2+$A459,Sheet2!CC:NO,$B459,0),"")</f>
        <v/>
      </c>
    </row>
    <row r="460" spans="1:17" x14ac:dyDescent="0.25">
      <c r="A460" s="64">
        <f t="shared" si="59"/>
        <v>36</v>
      </c>
      <c r="B460" s="64">
        <f t="shared" si="60"/>
        <v>50</v>
      </c>
      <c r="C460" s="64">
        <f t="shared" si="61"/>
        <v>7</v>
      </c>
      <c r="D460" s="64">
        <f t="shared" si="62"/>
        <v>46</v>
      </c>
      <c r="E460" s="64">
        <f t="shared" si="63"/>
        <v>226</v>
      </c>
      <c r="F460" s="64">
        <f t="shared" si="56"/>
        <v>1</v>
      </c>
      <c r="G460" s="64">
        <f t="shared" si="57"/>
        <v>4</v>
      </c>
      <c r="H460" s="64">
        <f t="shared" si="58"/>
        <v>2021</v>
      </c>
      <c r="I460" s="80" t="str">
        <f>IFERROR(VLOOKUP(D460,Sheet2!A:B,2,0),"")</f>
        <v>J19-0615</v>
      </c>
      <c r="J460" s="64" t="str">
        <f>IFERROR(IF(I460&lt;&gt;"",VLOOKUP(I460,Sheet2!B:C,2,0),""),"")</f>
        <v xml:space="preserve">Project ORU </v>
      </c>
      <c r="K460" s="64" t="str">
        <f>IFERROR( IF(I460&lt;&gt;"", HLOOKUP(L$2+$A460,Sheet2!BX:NK,2,0),""),"")</f>
        <v>1-15 April 21</v>
      </c>
      <c r="L460" t="str">
        <f>IF(OR(HLOOKUP(L$2+$A460,Sheet2!BX:NK,$B460,0),HLOOKUP(L$2+$A460,Sheet2!BX:NK,$B460,0)&lt;&gt;""),HLOOKUP(L$2+$A460,Sheet2!BX:NK,$B460,0),"")</f>
        <v/>
      </c>
      <c r="M460" t="str">
        <f>IF(OR(HLOOKUP(M$2+$A460,Sheet2!BY:NL,$B460,0),HLOOKUP(M$2+$A460,Sheet2!BY:NL,$B460,0)&lt;&gt;""),HLOOKUP(M$2+$A460,Sheet2!BY:NL,$B460,0),"")</f>
        <v/>
      </c>
      <c r="N460" t="str">
        <f>IF(OR(HLOOKUP(N$2+$A460,Sheet2!BZ:NM,$B460,0),HLOOKUP(N$2+$A460,Sheet2!BZ:NM,$B460,0)&lt;&gt;""),HLOOKUP(N$2+$A460,Sheet2!BZ:NM,$B460,0),"")</f>
        <v/>
      </c>
      <c r="O460" t="str">
        <f>IF(OR(HLOOKUP(O$2+$A460,Sheet2!CA:NN,$B460,0),HLOOKUP(O$2+$A460,Sheet2!CA:NN,$B460,0)&lt;&gt;""),HLOOKUP(O$2+$A460,Sheet2!CA:NN,$B460,0),"")</f>
        <v/>
      </c>
      <c r="P460" t="str">
        <f>IF(OR(HLOOKUP(P$2+$A460,Sheet2!CB:NO,$B460,0),HLOOKUP(P$2+$A460,Sheet2!CB:NO,$B460,0)&lt;&gt;""),HLOOKUP(P$2+$A460,Sheet2!CB:NO,$B460,0),"")</f>
        <v/>
      </c>
      <c r="Q460" t="str">
        <f>IF(OR(HLOOKUP(Q$2+$A460,Sheet2!CC:NO,$B460,0),HLOOKUP(Q$2+$A460,Sheet2!CC:NO,$B460,0)&lt;&gt;""),HLOOKUP(Q$2+$A460,Sheet2!CC:NO,$B460,0),"")</f>
        <v/>
      </c>
    </row>
    <row r="461" spans="1:17" x14ac:dyDescent="0.25">
      <c r="A461" s="64">
        <f t="shared" si="59"/>
        <v>42</v>
      </c>
      <c r="B461" s="64">
        <f t="shared" si="60"/>
        <v>50</v>
      </c>
      <c r="C461" s="64">
        <f t="shared" si="61"/>
        <v>8</v>
      </c>
      <c r="D461" s="64">
        <f t="shared" si="62"/>
        <v>46</v>
      </c>
      <c r="E461" s="64">
        <f t="shared" si="63"/>
        <v>226</v>
      </c>
      <c r="F461" s="64">
        <f t="shared" si="56"/>
        <v>2</v>
      </c>
      <c r="G461" s="64">
        <f t="shared" si="57"/>
        <v>4</v>
      </c>
      <c r="H461" s="64">
        <f t="shared" si="58"/>
        <v>2021</v>
      </c>
      <c r="I461" s="80" t="str">
        <f>IFERROR(VLOOKUP(D461,Sheet2!A:B,2,0),"")</f>
        <v>J19-0615</v>
      </c>
      <c r="J461" s="64" t="str">
        <f>IFERROR(IF(I461&lt;&gt;"",VLOOKUP(I461,Sheet2!B:C,2,0),""),"")</f>
        <v xml:space="preserve">Project ORU </v>
      </c>
      <c r="K461" s="64" t="str">
        <f>IFERROR( IF(I461&lt;&gt;"", HLOOKUP(L$2+$A461,Sheet2!BX:NK,2,0),""),"")</f>
        <v>16-30 April 21</v>
      </c>
      <c r="L461" t="str">
        <f>IF(OR(HLOOKUP(L$2+$A461,Sheet2!BX:NK,$B461,0),HLOOKUP(L$2+$A461,Sheet2!BX:NK,$B461,0)&lt;&gt;""),HLOOKUP(L$2+$A461,Sheet2!BX:NK,$B461,0),"")</f>
        <v/>
      </c>
      <c r="M461" t="str">
        <f>IF(OR(HLOOKUP(M$2+$A461,Sheet2!BY:NL,$B461,0),HLOOKUP(M$2+$A461,Sheet2!BY:NL,$B461,0)&lt;&gt;""),HLOOKUP(M$2+$A461,Sheet2!BY:NL,$B461,0),"")</f>
        <v/>
      </c>
      <c r="N461" t="str">
        <f>IF(OR(HLOOKUP(N$2+$A461,Sheet2!BZ:NM,$B461,0),HLOOKUP(N$2+$A461,Sheet2!BZ:NM,$B461,0)&lt;&gt;""),HLOOKUP(N$2+$A461,Sheet2!BZ:NM,$B461,0),"")</f>
        <v/>
      </c>
      <c r="O461" t="str">
        <f>IF(OR(HLOOKUP(O$2+$A461,Sheet2!CA:NN,$B461,0),HLOOKUP(O$2+$A461,Sheet2!CA:NN,$B461,0)&lt;&gt;""),HLOOKUP(O$2+$A461,Sheet2!CA:NN,$B461,0),"")</f>
        <v/>
      </c>
      <c r="P461" t="str">
        <f>IF(OR(HLOOKUP(P$2+$A461,Sheet2!CB:NO,$B461,0),HLOOKUP(P$2+$A461,Sheet2!CB:NO,$B461,0)&lt;&gt;""),HLOOKUP(P$2+$A461,Sheet2!CB:NO,$B461,0),"")</f>
        <v/>
      </c>
      <c r="Q461" t="str">
        <f>IF(OR(HLOOKUP(Q$2+$A461,Sheet2!CC:NO,$B461,0),HLOOKUP(Q$2+$A461,Sheet2!CC:NO,$B461,0)&lt;&gt;""),HLOOKUP(Q$2+$A461,Sheet2!CC:NO,$B461,0),"")</f>
        <v/>
      </c>
    </row>
    <row r="462" spans="1:17" x14ac:dyDescent="0.25">
      <c r="A462" s="64">
        <f t="shared" si="59"/>
        <v>48</v>
      </c>
      <c r="B462" s="64">
        <f t="shared" si="60"/>
        <v>50</v>
      </c>
      <c r="C462" s="64">
        <f t="shared" si="61"/>
        <v>9</v>
      </c>
      <c r="D462" s="64">
        <f t="shared" si="62"/>
        <v>46</v>
      </c>
      <c r="E462" s="64">
        <f t="shared" si="63"/>
        <v>226</v>
      </c>
      <c r="F462" s="64">
        <f t="shared" si="56"/>
        <v>1</v>
      </c>
      <c r="G462" s="64">
        <f t="shared" si="57"/>
        <v>5</v>
      </c>
      <c r="H462" s="64">
        <f t="shared" si="58"/>
        <v>2021</v>
      </c>
      <c r="I462" s="80" t="str">
        <f>IFERROR(VLOOKUP(D462,Sheet2!A:B,2,0),"")</f>
        <v>J19-0615</v>
      </c>
      <c r="J462" s="64" t="str">
        <f>IFERROR(IF(I462&lt;&gt;"",VLOOKUP(I462,Sheet2!B:C,2,0),""),"")</f>
        <v xml:space="preserve">Project ORU </v>
      </c>
      <c r="K462" s="64" t="str">
        <f>IFERROR( IF(I462&lt;&gt;"", HLOOKUP(L$2+$A462,Sheet2!BX:NK,2,0),""),"")</f>
        <v>1-15 May 21</v>
      </c>
      <c r="L462" t="str">
        <f>IF(OR(HLOOKUP(L$2+$A462,Sheet2!BX:NK,$B462,0),HLOOKUP(L$2+$A462,Sheet2!BX:NK,$B462,0)&lt;&gt;""),HLOOKUP(L$2+$A462,Sheet2!BX:NK,$B462,0),"")</f>
        <v/>
      </c>
      <c r="M462" t="str">
        <f>IF(OR(HLOOKUP(M$2+$A462,Sheet2!BY:NL,$B462,0),HLOOKUP(M$2+$A462,Sheet2!BY:NL,$B462,0)&lt;&gt;""),HLOOKUP(M$2+$A462,Sheet2!BY:NL,$B462,0),"")</f>
        <v/>
      </c>
      <c r="N462" t="str">
        <f>IF(OR(HLOOKUP(N$2+$A462,Sheet2!BZ:NM,$B462,0),HLOOKUP(N$2+$A462,Sheet2!BZ:NM,$B462,0)&lt;&gt;""),HLOOKUP(N$2+$A462,Sheet2!BZ:NM,$B462,0),"")</f>
        <v/>
      </c>
      <c r="O462" t="str">
        <f>IF(OR(HLOOKUP(O$2+$A462,Sheet2!CA:NN,$B462,0),HLOOKUP(O$2+$A462,Sheet2!CA:NN,$B462,0)&lt;&gt;""),HLOOKUP(O$2+$A462,Sheet2!CA:NN,$B462,0),"")</f>
        <v/>
      </c>
      <c r="P462" t="str">
        <f>IF(OR(HLOOKUP(P$2+$A462,Sheet2!CB:NO,$B462,0),HLOOKUP(P$2+$A462,Sheet2!CB:NO,$B462,0)&lt;&gt;""),HLOOKUP(P$2+$A462,Sheet2!CB:NO,$B462,0),"")</f>
        <v/>
      </c>
      <c r="Q462" t="str">
        <f>IF(OR(HLOOKUP(Q$2+$A462,Sheet2!CC:NO,$B462,0),HLOOKUP(Q$2+$A462,Sheet2!CC:NO,$B462,0)&lt;&gt;""),HLOOKUP(Q$2+$A462,Sheet2!CC:NO,$B462,0),"")</f>
        <v/>
      </c>
    </row>
    <row r="463" spans="1:17" x14ac:dyDescent="0.25">
      <c r="A463" s="64">
        <f t="shared" si="59"/>
        <v>54</v>
      </c>
      <c r="B463" s="64">
        <f t="shared" si="60"/>
        <v>50</v>
      </c>
      <c r="C463" s="64">
        <f t="shared" si="61"/>
        <v>10</v>
      </c>
      <c r="D463" s="64">
        <f t="shared" si="62"/>
        <v>46</v>
      </c>
      <c r="E463" s="64">
        <f t="shared" si="63"/>
        <v>226</v>
      </c>
      <c r="F463" s="64">
        <f t="shared" si="56"/>
        <v>2</v>
      </c>
      <c r="G463" s="64">
        <f t="shared" si="57"/>
        <v>5</v>
      </c>
      <c r="H463" s="64">
        <f t="shared" si="58"/>
        <v>2021</v>
      </c>
      <c r="I463" s="80" t="str">
        <f>IFERROR(VLOOKUP(D463,Sheet2!A:B,2,0),"")</f>
        <v>J19-0615</v>
      </c>
      <c r="J463" s="64" t="str">
        <f>IFERROR(IF(I463&lt;&gt;"",VLOOKUP(I463,Sheet2!B:C,2,0),""),"")</f>
        <v xml:space="preserve">Project ORU </v>
      </c>
      <c r="K463" s="64" t="str">
        <f>IFERROR( IF(I463&lt;&gt;"", HLOOKUP(L$2+$A463,Sheet2!BX:NK,2,0),""),"")</f>
        <v>16-31 May 21</v>
      </c>
      <c r="L463" t="str">
        <f>IF(OR(HLOOKUP(L$2+$A463,Sheet2!BX:NK,$B463,0),HLOOKUP(L$2+$A463,Sheet2!BX:NK,$B463,0)&lt;&gt;""),HLOOKUP(L$2+$A463,Sheet2!BX:NK,$B463,0),"")</f>
        <v/>
      </c>
      <c r="M463" t="str">
        <f>IF(OR(HLOOKUP(M$2+$A463,Sheet2!BY:NL,$B463,0),HLOOKUP(M$2+$A463,Sheet2!BY:NL,$B463,0)&lt;&gt;""),HLOOKUP(M$2+$A463,Sheet2!BY:NL,$B463,0),"")</f>
        <v/>
      </c>
      <c r="N463" t="str">
        <f>IF(OR(HLOOKUP(N$2+$A463,Sheet2!BZ:NM,$B463,0),HLOOKUP(N$2+$A463,Sheet2!BZ:NM,$B463,0)&lt;&gt;""),HLOOKUP(N$2+$A463,Sheet2!BZ:NM,$B463,0),"")</f>
        <v/>
      </c>
      <c r="O463" t="str">
        <f>IF(OR(HLOOKUP(O$2+$A463,Sheet2!CA:NN,$B463,0),HLOOKUP(O$2+$A463,Sheet2!CA:NN,$B463,0)&lt;&gt;""),HLOOKUP(O$2+$A463,Sheet2!CA:NN,$B463,0),"")</f>
        <v/>
      </c>
      <c r="P463" t="str">
        <f>IF(OR(HLOOKUP(P$2+$A463,Sheet2!CB:NO,$B463,0),HLOOKUP(P$2+$A463,Sheet2!CB:NO,$B463,0)&lt;&gt;""),HLOOKUP(P$2+$A463,Sheet2!CB:NO,$B463,0),"")</f>
        <v/>
      </c>
      <c r="Q463" t="str">
        <f>IF(OR(HLOOKUP(Q$2+$A463,Sheet2!CC:NO,$B463,0),HLOOKUP(Q$2+$A463,Sheet2!CC:NO,$B463,0)&lt;&gt;""),HLOOKUP(Q$2+$A463,Sheet2!CC:NO,$B463,0),"")</f>
        <v/>
      </c>
    </row>
    <row r="464" spans="1:17" x14ac:dyDescent="0.25">
      <c r="A464" s="64">
        <f t="shared" si="59"/>
        <v>0</v>
      </c>
      <c r="B464" s="64">
        <f t="shared" si="60"/>
        <v>51</v>
      </c>
      <c r="C464" s="64">
        <f t="shared" si="61"/>
        <v>1</v>
      </c>
      <c r="D464" s="64">
        <f t="shared" si="62"/>
        <v>47</v>
      </c>
      <c r="E464" s="64">
        <f t="shared" si="63"/>
        <v>231</v>
      </c>
      <c r="F464" s="64">
        <f t="shared" si="56"/>
        <v>1</v>
      </c>
      <c r="G464" s="64">
        <f t="shared" si="57"/>
        <v>1</v>
      </c>
      <c r="H464" s="64">
        <f t="shared" si="58"/>
        <v>2021</v>
      </c>
      <c r="I464" s="80" t="str">
        <f>IFERROR(VLOOKUP(D464,Sheet2!A:B,2,0),"")</f>
        <v>J20-0318</v>
      </c>
      <c r="J464" s="64" t="str">
        <f>IFERROR(IF(I464&lt;&gt;"",VLOOKUP(I464,Sheet2!B:C,2,0),""),"")</f>
        <v>Instrument Shut Down PM.Calibration and Verify</v>
      </c>
      <c r="K464" s="64" t="str">
        <f>IFERROR( IF(I464&lt;&gt;"", HLOOKUP(L$2+$A464,Sheet2!BX:NK,2,0),""),"")</f>
        <v>1-15 Jan 21</v>
      </c>
      <c r="L464" t="str">
        <f>IF(OR(HLOOKUP(L$2+$A464,Sheet2!BX:NK,$B464,0),HLOOKUP(L$2+$A464,Sheet2!BX:NK,$B464,0)&lt;&gt;""),HLOOKUP(L$2+$A464,Sheet2!BX:NK,$B464,0),"")</f>
        <v/>
      </c>
      <c r="M464" t="str">
        <f>IF(OR(HLOOKUP(M$2+$A464,Sheet2!BY:NL,$B464,0),HLOOKUP(M$2+$A464,Sheet2!BY:NL,$B464,0)&lt;&gt;""),HLOOKUP(M$2+$A464,Sheet2!BY:NL,$B464,0),"")</f>
        <v/>
      </c>
      <c r="N464" t="str">
        <f>IF(OR(HLOOKUP(N$2+$A464,Sheet2!BZ:NM,$B464,0),HLOOKUP(N$2+$A464,Sheet2!BZ:NM,$B464,0)&lt;&gt;""),HLOOKUP(N$2+$A464,Sheet2!BZ:NM,$B464,0),"")</f>
        <v/>
      </c>
      <c r="O464" t="str">
        <f>IF(OR(HLOOKUP(O$2+$A464,Sheet2!CA:NN,$B464,0),HLOOKUP(O$2+$A464,Sheet2!CA:NN,$B464,0)&lt;&gt;""),HLOOKUP(O$2+$A464,Sheet2!CA:NN,$B464,0),"")</f>
        <v/>
      </c>
      <c r="P464" t="str">
        <f>IF(OR(HLOOKUP(P$2+$A464,Sheet2!CB:NO,$B464,0),HLOOKUP(P$2+$A464,Sheet2!CB:NO,$B464,0)&lt;&gt;""),HLOOKUP(P$2+$A464,Sheet2!CB:NO,$B464,0),"")</f>
        <v/>
      </c>
      <c r="Q464" t="str">
        <f>IF(OR(HLOOKUP(Q$2+$A464,Sheet2!CC:NO,$B464,0),HLOOKUP(Q$2+$A464,Sheet2!CC:NO,$B464,0)&lt;&gt;""),HLOOKUP(Q$2+$A464,Sheet2!CC:NO,$B464,0),"")</f>
        <v/>
      </c>
    </row>
    <row r="465" spans="1:17" x14ac:dyDescent="0.25">
      <c r="A465" s="64">
        <f t="shared" si="59"/>
        <v>6</v>
      </c>
      <c r="B465" s="64">
        <f t="shared" si="60"/>
        <v>51</v>
      </c>
      <c r="C465" s="64">
        <f t="shared" si="61"/>
        <v>2</v>
      </c>
      <c r="D465" s="64">
        <f t="shared" si="62"/>
        <v>47</v>
      </c>
      <c r="E465" s="64">
        <f t="shared" si="63"/>
        <v>231</v>
      </c>
      <c r="F465" s="64">
        <f t="shared" si="56"/>
        <v>2</v>
      </c>
      <c r="G465" s="64">
        <f t="shared" si="57"/>
        <v>1</v>
      </c>
      <c r="H465" s="64">
        <f t="shared" si="58"/>
        <v>2021</v>
      </c>
      <c r="I465" s="80" t="str">
        <f>IFERROR(VLOOKUP(D465,Sheet2!A:B,2,0),"")</f>
        <v>J20-0318</v>
      </c>
      <c r="J465" s="64" t="str">
        <f>IFERROR(IF(I465&lt;&gt;"",VLOOKUP(I465,Sheet2!B:C,2,0),""),"")</f>
        <v>Instrument Shut Down PM.Calibration and Verify</v>
      </c>
      <c r="K465" s="64" t="str">
        <f>IFERROR( IF(I465&lt;&gt;"", HLOOKUP(L$2+$A465,Sheet2!BX:NK,2,0),""),"")</f>
        <v>16-31 Jan 21</v>
      </c>
      <c r="L465" t="str">
        <f>IF(OR(HLOOKUP(L$2+$A465,Sheet2!BX:NK,$B465,0),HLOOKUP(L$2+$A465,Sheet2!BX:NK,$B465,0)&lt;&gt;""),HLOOKUP(L$2+$A465,Sheet2!BX:NK,$B465,0),"")</f>
        <v/>
      </c>
      <c r="M465" t="str">
        <f>IF(OR(HLOOKUP(M$2+$A465,Sheet2!BY:NL,$B465,0),HLOOKUP(M$2+$A465,Sheet2!BY:NL,$B465,0)&lt;&gt;""),HLOOKUP(M$2+$A465,Sheet2!BY:NL,$B465,0),"")</f>
        <v/>
      </c>
      <c r="N465" t="str">
        <f>IF(OR(HLOOKUP(N$2+$A465,Sheet2!BZ:NM,$B465,0),HLOOKUP(N$2+$A465,Sheet2!BZ:NM,$B465,0)&lt;&gt;""),HLOOKUP(N$2+$A465,Sheet2!BZ:NM,$B465,0),"")</f>
        <v/>
      </c>
      <c r="O465" t="str">
        <f>IF(OR(HLOOKUP(O$2+$A465,Sheet2!CA:NN,$B465,0),HLOOKUP(O$2+$A465,Sheet2!CA:NN,$B465,0)&lt;&gt;""),HLOOKUP(O$2+$A465,Sheet2!CA:NN,$B465,0),"")</f>
        <v/>
      </c>
      <c r="P465" t="str">
        <f>IF(OR(HLOOKUP(P$2+$A465,Sheet2!CB:NO,$B465,0),HLOOKUP(P$2+$A465,Sheet2!CB:NO,$B465,0)&lt;&gt;""),HLOOKUP(P$2+$A465,Sheet2!CB:NO,$B465,0),"")</f>
        <v/>
      </c>
      <c r="Q465" t="str">
        <f>IF(OR(HLOOKUP(Q$2+$A465,Sheet2!CC:NO,$B465,0),HLOOKUP(Q$2+$A465,Sheet2!CC:NO,$B465,0)&lt;&gt;""),HLOOKUP(Q$2+$A465,Sheet2!CC:NO,$B465,0),"")</f>
        <v/>
      </c>
    </row>
    <row r="466" spans="1:17" x14ac:dyDescent="0.25">
      <c r="A466" s="64">
        <f t="shared" si="59"/>
        <v>12</v>
      </c>
      <c r="B466" s="64">
        <f t="shared" si="60"/>
        <v>51</v>
      </c>
      <c r="C466" s="64">
        <f t="shared" si="61"/>
        <v>3</v>
      </c>
      <c r="D466" s="64">
        <f t="shared" si="62"/>
        <v>47</v>
      </c>
      <c r="E466" s="64">
        <f t="shared" si="63"/>
        <v>231</v>
      </c>
      <c r="F466" s="64">
        <f t="shared" si="56"/>
        <v>1</v>
      </c>
      <c r="G466" s="64">
        <f t="shared" si="57"/>
        <v>2</v>
      </c>
      <c r="H466" s="64">
        <f t="shared" si="58"/>
        <v>2021</v>
      </c>
      <c r="I466" s="80" t="str">
        <f>IFERROR(VLOOKUP(D466,Sheet2!A:B,2,0),"")</f>
        <v>J20-0318</v>
      </c>
      <c r="J466" s="64" t="str">
        <f>IFERROR(IF(I466&lt;&gt;"",VLOOKUP(I466,Sheet2!B:C,2,0),""),"")</f>
        <v>Instrument Shut Down PM.Calibration and Verify</v>
      </c>
      <c r="K466" s="64" t="str">
        <f>IFERROR( IF(I466&lt;&gt;"", HLOOKUP(L$2+$A466,Sheet2!BX:NK,2,0),""),"")</f>
        <v>1-15 Feb 21</v>
      </c>
      <c r="L466" t="str">
        <f>IF(OR(HLOOKUP(L$2+$A466,Sheet2!BX:NK,$B466,0),HLOOKUP(L$2+$A466,Sheet2!BX:NK,$B466,0)&lt;&gt;""),HLOOKUP(L$2+$A466,Sheet2!BX:NK,$B466,0),"")</f>
        <v/>
      </c>
      <c r="M466" t="str">
        <f>IF(OR(HLOOKUP(M$2+$A466,Sheet2!BY:NL,$B466,0),HLOOKUP(M$2+$A466,Sheet2!BY:NL,$B466,0)&lt;&gt;""),HLOOKUP(M$2+$A466,Sheet2!BY:NL,$B466,0),"")</f>
        <v/>
      </c>
      <c r="N466" t="str">
        <f>IF(OR(HLOOKUP(N$2+$A466,Sheet2!BZ:NM,$B466,0),HLOOKUP(N$2+$A466,Sheet2!BZ:NM,$B466,0)&lt;&gt;""),HLOOKUP(N$2+$A466,Sheet2!BZ:NM,$B466,0),"")</f>
        <v/>
      </c>
      <c r="O466" t="str">
        <f>IF(OR(HLOOKUP(O$2+$A466,Sheet2!CA:NN,$B466,0),HLOOKUP(O$2+$A466,Sheet2!CA:NN,$B466,0)&lt;&gt;""),HLOOKUP(O$2+$A466,Sheet2!CA:NN,$B466,0),"")</f>
        <v/>
      </c>
      <c r="P466" t="str">
        <f>IF(OR(HLOOKUP(P$2+$A466,Sheet2!CB:NO,$B466,0),HLOOKUP(P$2+$A466,Sheet2!CB:NO,$B466,0)&lt;&gt;""),HLOOKUP(P$2+$A466,Sheet2!CB:NO,$B466,0),"")</f>
        <v/>
      </c>
      <c r="Q466" t="str">
        <f>IF(OR(HLOOKUP(Q$2+$A466,Sheet2!CC:NO,$B466,0),HLOOKUP(Q$2+$A466,Sheet2!CC:NO,$B466,0)&lt;&gt;""),HLOOKUP(Q$2+$A466,Sheet2!CC:NO,$B466,0),"")</f>
        <v/>
      </c>
    </row>
    <row r="467" spans="1:17" x14ac:dyDescent="0.25">
      <c r="A467" s="64">
        <f t="shared" si="59"/>
        <v>18</v>
      </c>
      <c r="B467" s="64">
        <f t="shared" si="60"/>
        <v>51</v>
      </c>
      <c r="C467" s="64">
        <f t="shared" si="61"/>
        <v>4</v>
      </c>
      <c r="D467" s="64">
        <f t="shared" si="62"/>
        <v>47</v>
      </c>
      <c r="E467" s="64">
        <f t="shared" si="63"/>
        <v>231</v>
      </c>
      <c r="F467" s="64">
        <f t="shared" si="56"/>
        <v>2</v>
      </c>
      <c r="G467" s="64">
        <f t="shared" si="57"/>
        <v>2</v>
      </c>
      <c r="H467" s="64">
        <f t="shared" si="58"/>
        <v>2021</v>
      </c>
      <c r="I467" s="80" t="str">
        <f>IFERROR(VLOOKUP(D467,Sheet2!A:B,2,0),"")</f>
        <v>J20-0318</v>
      </c>
      <c r="J467" s="64" t="str">
        <f>IFERROR(IF(I467&lt;&gt;"",VLOOKUP(I467,Sheet2!B:C,2,0),""),"")</f>
        <v>Instrument Shut Down PM.Calibration and Verify</v>
      </c>
      <c r="K467" s="64" t="str">
        <f>IFERROR( IF(I467&lt;&gt;"", HLOOKUP(L$2+$A467,Sheet2!BX:NK,2,0),""),"")</f>
        <v>16-28 Feb 21</v>
      </c>
      <c r="L467" t="str">
        <f>IF(OR(HLOOKUP(L$2+$A467,Sheet2!BX:NK,$B467,0),HLOOKUP(L$2+$A467,Sheet2!BX:NK,$B467,0)&lt;&gt;""),HLOOKUP(L$2+$A467,Sheet2!BX:NK,$B467,0),"")</f>
        <v/>
      </c>
      <c r="M467" t="str">
        <f>IF(OR(HLOOKUP(M$2+$A467,Sheet2!BY:NL,$B467,0),HLOOKUP(M$2+$A467,Sheet2!BY:NL,$B467,0)&lt;&gt;""),HLOOKUP(M$2+$A467,Sheet2!BY:NL,$B467,0),"")</f>
        <v/>
      </c>
      <c r="N467" t="str">
        <f>IF(OR(HLOOKUP(N$2+$A467,Sheet2!BZ:NM,$B467,0),HLOOKUP(N$2+$A467,Sheet2!BZ:NM,$B467,0)&lt;&gt;""),HLOOKUP(N$2+$A467,Sheet2!BZ:NM,$B467,0),"")</f>
        <v/>
      </c>
      <c r="O467" t="str">
        <f>IF(OR(HLOOKUP(O$2+$A467,Sheet2!CA:NN,$B467,0),HLOOKUP(O$2+$A467,Sheet2!CA:NN,$B467,0)&lt;&gt;""),HLOOKUP(O$2+$A467,Sheet2!CA:NN,$B467,0),"")</f>
        <v/>
      </c>
      <c r="P467" t="str">
        <f>IF(OR(HLOOKUP(P$2+$A467,Sheet2!CB:NO,$B467,0),HLOOKUP(P$2+$A467,Sheet2!CB:NO,$B467,0)&lt;&gt;""),HLOOKUP(P$2+$A467,Sheet2!CB:NO,$B467,0),"")</f>
        <v/>
      </c>
      <c r="Q467" t="str">
        <f>IF(OR(HLOOKUP(Q$2+$A467,Sheet2!CC:NO,$B467,0),HLOOKUP(Q$2+$A467,Sheet2!CC:NO,$B467,0)&lt;&gt;""),HLOOKUP(Q$2+$A467,Sheet2!CC:NO,$B467,0),"")</f>
        <v/>
      </c>
    </row>
    <row r="468" spans="1:17" x14ac:dyDescent="0.25">
      <c r="A468" s="64">
        <f t="shared" si="59"/>
        <v>24</v>
      </c>
      <c r="B468" s="64">
        <f t="shared" si="60"/>
        <v>51</v>
      </c>
      <c r="C468" s="64">
        <f t="shared" si="61"/>
        <v>5</v>
      </c>
      <c r="D468" s="64">
        <f t="shared" si="62"/>
        <v>47</v>
      </c>
      <c r="E468" s="64">
        <f t="shared" si="63"/>
        <v>231</v>
      </c>
      <c r="F468" s="64">
        <f t="shared" si="56"/>
        <v>1</v>
      </c>
      <c r="G468" s="64">
        <f t="shared" si="57"/>
        <v>3</v>
      </c>
      <c r="H468" s="64">
        <f t="shared" si="58"/>
        <v>2021</v>
      </c>
      <c r="I468" s="80" t="str">
        <f>IFERROR(VLOOKUP(D468,Sheet2!A:B,2,0),"")</f>
        <v>J20-0318</v>
      </c>
      <c r="J468" s="64" t="str">
        <f>IFERROR(IF(I468&lt;&gt;"",VLOOKUP(I468,Sheet2!B:C,2,0),""),"")</f>
        <v>Instrument Shut Down PM.Calibration and Verify</v>
      </c>
      <c r="K468" s="64" t="str">
        <f>IFERROR( IF(I468&lt;&gt;"", HLOOKUP(L$2+$A468,Sheet2!BX:NK,2,0),""),"")</f>
        <v>1-15 Mar 2021</v>
      </c>
      <c r="L468" t="str">
        <f>IF(OR(HLOOKUP(L$2+$A468,Sheet2!BX:NK,$B468,0),HLOOKUP(L$2+$A468,Sheet2!BX:NK,$B468,0)&lt;&gt;""),HLOOKUP(L$2+$A468,Sheet2!BX:NK,$B468,0),"")</f>
        <v/>
      </c>
      <c r="M468" t="str">
        <f>IF(OR(HLOOKUP(M$2+$A468,Sheet2!BY:NL,$B468,0),HLOOKUP(M$2+$A468,Sheet2!BY:NL,$B468,0)&lt;&gt;""),HLOOKUP(M$2+$A468,Sheet2!BY:NL,$B468,0),"")</f>
        <v/>
      </c>
      <c r="N468" t="str">
        <f>IF(OR(HLOOKUP(N$2+$A468,Sheet2!BZ:NM,$B468,0),HLOOKUP(N$2+$A468,Sheet2!BZ:NM,$B468,0)&lt;&gt;""),HLOOKUP(N$2+$A468,Sheet2!BZ:NM,$B468,0),"")</f>
        <v/>
      </c>
      <c r="O468" t="str">
        <f>IF(OR(HLOOKUP(O$2+$A468,Sheet2!CA:NN,$B468,0),HLOOKUP(O$2+$A468,Sheet2!CA:NN,$B468,0)&lt;&gt;""),HLOOKUP(O$2+$A468,Sheet2!CA:NN,$B468,0),"")</f>
        <v/>
      </c>
      <c r="P468" t="str">
        <f>IF(OR(HLOOKUP(P$2+$A468,Sheet2!CB:NO,$B468,0),HLOOKUP(P$2+$A468,Sheet2!CB:NO,$B468,0)&lt;&gt;""),HLOOKUP(P$2+$A468,Sheet2!CB:NO,$B468,0),"")</f>
        <v/>
      </c>
      <c r="Q468" t="str">
        <f>IF(OR(HLOOKUP(Q$2+$A468,Sheet2!CC:NO,$B468,0),HLOOKUP(Q$2+$A468,Sheet2!CC:NO,$B468,0)&lt;&gt;""),HLOOKUP(Q$2+$A468,Sheet2!CC:NO,$B468,0),"")</f>
        <v/>
      </c>
    </row>
    <row r="469" spans="1:17" x14ac:dyDescent="0.25">
      <c r="A469" s="64">
        <f t="shared" si="59"/>
        <v>30</v>
      </c>
      <c r="B469" s="64">
        <f t="shared" si="60"/>
        <v>51</v>
      </c>
      <c r="C469" s="64">
        <f t="shared" si="61"/>
        <v>6</v>
      </c>
      <c r="D469" s="64">
        <f t="shared" si="62"/>
        <v>47</v>
      </c>
      <c r="E469" s="64">
        <f t="shared" si="63"/>
        <v>231</v>
      </c>
      <c r="F469" s="64">
        <f t="shared" si="56"/>
        <v>2</v>
      </c>
      <c r="G469" s="64">
        <f t="shared" si="57"/>
        <v>3</v>
      </c>
      <c r="H469" s="64">
        <f t="shared" si="58"/>
        <v>2021</v>
      </c>
      <c r="I469" s="80" t="str">
        <f>IFERROR(VLOOKUP(D469,Sheet2!A:B,2,0),"")</f>
        <v>J20-0318</v>
      </c>
      <c r="J469" s="64" t="str">
        <f>IFERROR(IF(I469&lt;&gt;"",VLOOKUP(I469,Sheet2!B:C,2,0),""),"")</f>
        <v>Instrument Shut Down PM.Calibration and Verify</v>
      </c>
      <c r="K469" s="64" t="str">
        <f>IFERROR( IF(I469&lt;&gt;"", HLOOKUP(L$2+$A469,Sheet2!BX:NK,2,0),""),"")</f>
        <v>16-31 Mar 21</v>
      </c>
      <c r="L469" t="str">
        <f>IF(OR(HLOOKUP(L$2+$A469,Sheet2!BX:NK,$B469,0),HLOOKUP(L$2+$A469,Sheet2!BX:NK,$B469,0)&lt;&gt;""),HLOOKUP(L$2+$A469,Sheet2!BX:NK,$B469,0),"")</f>
        <v/>
      </c>
      <c r="M469" t="str">
        <f>IF(OR(HLOOKUP(M$2+$A469,Sheet2!BY:NL,$B469,0),HLOOKUP(M$2+$A469,Sheet2!BY:NL,$B469,0)&lt;&gt;""),HLOOKUP(M$2+$A469,Sheet2!BY:NL,$B469,0),"")</f>
        <v/>
      </c>
      <c r="N469" t="str">
        <f>IF(OR(HLOOKUP(N$2+$A469,Sheet2!BZ:NM,$B469,0),HLOOKUP(N$2+$A469,Sheet2!BZ:NM,$B469,0)&lt;&gt;""),HLOOKUP(N$2+$A469,Sheet2!BZ:NM,$B469,0),"")</f>
        <v/>
      </c>
      <c r="O469" t="str">
        <f>IF(OR(HLOOKUP(O$2+$A469,Sheet2!CA:NN,$B469,0),HLOOKUP(O$2+$A469,Sheet2!CA:NN,$B469,0)&lt;&gt;""),HLOOKUP(O$2+$A469,Sheet2!CA:NN,$B469,0),"")</f>
        <v/>
      </c>
      <c r="P469" t="str">
        <f>IF(OR(HLOOKUP(P$2+$A469,Sheet2!CB:NO,$B469,0),HLOOKUP(P$2+$A469,Sheet2!CB:NO,$B469,0)&lt;&gt;""),HLOOKUP(P$2+$A469,Sheet2!CB:NO,$B469,0),"")</f>
        <v/>
      </c>
      <c r="Q469" t="str">
        <f>IF(OR(HLOOKUP(Q$2+$A469,Sheet2!CC:NO,$B469,0),HLOOKUP(Q$2+$A469,Sheet2!CC:NO,$B469,0)&lt;&gt;""),HLOOKUP(Q$2+$A469,Sheet2!CC:NO,$B469,0),"")</f>
        <v/>
      </c>
    </row>
    <row r="470" spans="1:17" x14ac:dyDescent="0.25">
      <c r="A470" s="64">
        <f t="shared" si="59"/>
        <v>36</v>
      </c>
      <c r="B470" s="64">
        <f t="shared" si="60"/>
        <v>51</v>
      </c>
      <c r="C470" s="64">
        <f t="shared" si="61"/>
        <v>7</v>
      </c>
      <c r="D470" s="64">
        <f t="shared" si="62"/>
        <v>47</v>
      </c>
      <c r="E470" s="64">
        <f t="shared" si="63"/>
        <v>231</v>
      </c>
      <c r="F470" s="64">
        <f t="shared" si="56"/>
        <v>1</v>
      </c>
      <c r="G470" s="64">
        <f t="shared" si="57"/>
        <v>4</v>
      </c>
      <c r="H470" s="64">
        <f t="shared" si="58"/>
        <v>2021</v>
      </c>
      <c r="I470" s="80" t="str">
        <f>IFERROR(VLOOKUP(D470,Sheet2!A:B,2,0),"")</f>
        <v>J20-0318</v>
      </c>
      <c r="J470" s="64" t="str">
        <f>IFERROR(IF(I470&lt;&gt;"",VLOOKUP(I470,Sheet2!B:C,2,0),""),"")</f>
        <v>Instrument Shut Down PM.Calibration and Verify</v>
      </c>
      <c r="K470" s="64" t="str">
        <f>IFERROR( IF(I470&lt;&gt;"", HLOOKUP(L$2+$A470,Sheet2!BX:NK,2,0),""),"")</f>
        <v>1-15 April 21</v>
      </c>
      <c r="L470" t="str">
        <f>IF(OR(HLOOKUP(L$2+$A470,Sheet2!BX:NK,$B470,0),HLOOKUP(L$2+$A470,Sheet2!BX:NK,$B470,0)&lt;&gt;""),HLOOKUP(L$2+$A470,Sheet2!BX:NK,$B470,0),"")</f>
        <v/>
      </c>
      <c r="M470" t="str">
        <f>IF(OR(HLOOKUP(M$2+$A470,Sheet2!BY:NL,$B470,0),HLOOKUP(M$2+$A470,Sheet2!BY:NL,$B470,0)&lt;&gt;""),HLOOKUP(M$2+$A470,Sheet2!BY:NL,$B470,0),"")</f>
        <v/>
      </c>
      <c r="N470" t="str">
        <f>IF(OR(HLOOKUP(N$2+$A470,Sheet2!BZ:NM,$B470,0),HLOOKUP(N$2+$A470,Sheet2!BZ:NM,$B470,0)&lt;&gt;""),HLOOKUP(N$2+$A470,Sheet2!BZ:NM,$B470,0),"")</f>
        <v/>
      </c>
      <c r="O470" t="str">
        <f>IF(OR(HLOOKUP(O$2+$A470,Sheet2!CA:NN,$B470,0),HLOOKUP(O$2+$A470,Sheet2!CA:NN,$B470,0)&lt;&gt;""),HLOOKUP(O$2+$A470,Sheet2!CA:NN,$B470,0),"")</f>
        <v/>
      </c>
      <c r="P470" t="str">
        <f>IF(OR(HLOOKUP(P$2+$A470,Sheet2!CB:NO,$B470,0),HLOOKUP(P$2+$A470,Sheet2!CB:NO,$B470,0)&lt;&gt;""),HLOOKUP(P$2+$A470,Sheet2!CB:NO,$B470,0),"")</f>
        <v/>
      </c>
      <c r="Q470" t="str">
        <f>IF(OR(HLOOKUP(Q$2+$A470,Sheet2!CC:NO,$B470,0),HLOOKUP(Q$2+$A470,Sheet2!CC:NO,$B470,0)&lt;&gt;""),HLOOKUP(Q$2+$A470,Sheet2!CC:NO,$B470,0),"")</f>
        <v/>
      </c>
    </row>
    <row r="471" spans="1:17" x14ac:dyDescent="0.25">
      <c r="A471" s="64">
        <f t="shared" si="59"/>
        <v>42</v>
      </c>
      <c r="B471" s="64">
        <f t="shared" si="60"/>
        <v>51</v>
      </c>
      <c r="C471" s="64">
        <f t="shared" si="61"/>
        <v>8</v>
      </c>
      <c r="D471" s="64">
        <f t="shared" si="62"/>
        <v>47</v>
      </c>
      <c r="E471" s="64">
        <f t="shared" si="63"/>
        <v>231</v>
      </c>
      <c r="F471" s="64">
        <f t="shared" si="56"/>
        <v>2</v>
      </c>
      <c r="G471" s="64">
        <f t="shared" si="57"/>
        <v>4</v>
      </c>
      <c r="H471" s="64">
        <f t="shared" si="58"/>
        <v>2021</v>
      </c>
      <c r="I471" s="80" t="str">
        <f>IFERROR(VLOOKUP(D471,Sheet2!A:B,2,0),"")</f>
        <v>J20-0318</v>
      </c>
      <c r="J471" s="64" t="str">
        <f>IFERROR(IF(I471&lt;&gt;"",VLOOKUP(I471,Sheet2!B:C,2,0),""),"")</f>
        <v>Instrument Shut Down PM.Calibration and Verify</v>
      </c>
      <c r="K471" s="64" t="str">
        <f>IFERROR( IF(I471&lt;&gt;"", HLOOKUP(L$2+$A471,Sheet2!BX:NK,2,0),""),"")</f>
        <v>16-30 April 21</v>
      </c>
      <c r="L471" t="str">
        <f>IF(OR(HLOOKUP(L$2+$A471,Sheet2!BX:NK,$B471,0),HLOOKUP(L$2+$A471,Sheet2!BX:NK,$B471,0)&lt;&gt;""),HLOOKUP(L$2+$A471,Sheet2!BX:NK,$B471,0),"")</f>
        <v/>
      </c>
      <c r="M471" t="str">
        <f>IF(OR(HLOOKUP(M$2+$A471,Sheet2!BY:NL,$B471,0),HLOOKUP(M$2+$A471,Sheet2!BY:NL,$B471,0)&lt;&gt;""),HLOOKUP(M$2+$A471,Sheet2!BY:NL,$B471,0),"")</f>
        <v/>
      </c>
      <c r="N471" t="str">
        <f>IF(OR(HLOOKUP(N$2+$A471,Sheet2!BZ:NM,$B471,0),HLOOKUP(N$2+$A471,Sheet2!BZ:NM,$B471,0)&lt;&gt;""),HLOOKUP(N$2+$A471,Sheet2!BZ:NM,$B471,0),"")</f>
        <v/>
      </c>
      <c r="O471" t="str">
        <f>IF(OR(HLOOKUP(O$2+$A471,Sheet2!CA:NN,$B471,0),HLOOKUP(O$2+$A471,Sheet2!CA:NN,$B471,0)&lt;&gt;""),HLOOKUP(O$2+$A471,Sheet2!CA:NN,$B471,0),"")</f>
        <v/>
      </c>
      <c r="P471" t="str">
        <f>IF(OR(HLOOKUP(P$2+$A471,Sheet2!CB:NO,$B471,0),HLOOKUP(P$2+$A471,Sheet2!CB:NO,$B471,0)&lt;&gt;""),HLOOKUP(P$2+$A471,Sheet2!CB:NO,$B471,0),"")</f>
        <v/>
      </c>
      <c r="Q471" t="str">
        <f>IF(OR(HLOOKUP(Q$2+$A471,Sheet2!CC:NO,$B471,0),HLOOKUP(Q$2+$A471,Sheet2!CC:NO,$B471,0)&lt;&gt;""),HLOOKUP(Q$2+$A471,Sheet2!CC:NO,$B471,0),"")</f>
        <v/>
      </c>
    </row>
    <row r="472" spans="1:17" x14ac:dyDescent="0.25">
      <c r="A472" s="64">
        <f t="shared" si="59"/>
        <v>48</v>
      </c>
      <c r="B472" s="64">
        <f t="shared" si="60"/>
        <v>51</v>
      </c>
      <c r="C472" s="64">
        <f t="shared" si="61"/>
        <v>9</v>
      </c>
      <c r="D472" s="64">
        <f t="shared" si="62"/>
        <v>47</v>
      </c>
      <c r="E472" s="64">
        <f t="shared" si="63"/>
        <v>231</v>
      </c>
      <c r="F472" s="64">
        <f t="shared" si="56"/>
        <v>1</v>
      </c>
      <c r="G472" s="64">
        <f t="shared" si="57"/>
        <v>5</v>
      </c>
      <c r="H472" s="64">
        <f t="shared" si="58"/>
        <v>2021</v>
      </c>
      <c r="I472" s="80" t="str">
        <f>IFERROR(VLOOKUP(D472,Sheet2!A:B,2,0),"")</f>
        <v>J20-0318</v>
      </c>
      <c r="J472" s="64" t="str">
        <f>IFERROR(IF(I472&lt;&gt;"",VLOOKUP(I472,Sheet2!B:C,2,0),""),"")</f>
        <v>Instrument Shut Down PM.Calibration and Verify</v>
      </c>
      <c r="K472" s="64" t="str">
        <f>IFERROR( IF(I472&lt;&gt;"", HLOOKUP(L$2+$A472,Sheet2!BX:NK,2,0),""),"")</f>
        <v>1-15 May 21</v>
      </c>
      <c r="L472" t="str">
        <f>IF(OR(HLOOKUP(L$2+$A472,Sheet2!BX:NK,$B472,0),HLOOKUP(L$2+$A472,Sheet2!BX:NK,$B472,0)&lt;&gt;""),HLOOKUP(L$2+$A472,Sheet2!BX:NK,$B472,0),"")</f>
        <v/>
      </c>
      <c r="M472" t="str">
        <f>IF(OR(HLOOKUP(M$2+$A472,Sheet2!BY:NL,$B472,0),HLOOKUP(M$2+$A472,Sheet2!BY:NL,$B472,0)&lt;&gt;""),HLOOKUP(M$2+$A472,Sheet2!BY:NL,$B472,0),"")</f>
        <v/>
      </c>
      <c r="N472" t="str">
        <f>IF(OR(HLOOKUP(N$2+$A472,Sheet2!BZ:NM,$B472,0),HLOOKUP(N$2+$A472,Sheet2!BZ:NM,$B472,0)&lt;&gt;""),HLOOKUP(N$2+$A472,Sheet2!BZ:NM,$B472,0),"")</f>
        <v/>
      </c>
      <c r="O472" t="str">
        <f>IF(OR(HLOOKUP(O$2+$A472,Sheet2!CA:NN,$B472,0),HLOOKUP(O$2+$A472,Sheet2!CA:NN,$B472,0)&lt;&gt;""),HLOOKUP(O$2+$A472,Sheet2!CA:NN,$B472,0),"")</f>
        <v/>
      </c>
      <c r="P472" t="str">
        <f>IF(OR(HLOOKUP(P$2+$A472,Sheet2!CB:NO,$B472,0),HLOOKUP(P$2+$A472,Sheet2!CB:NO,$B472,0)&lt;&gt;""),HLOOKUP(P$2+$A472,Sheet2!CB:NO,$B472,0),"")</f>
        <v/>
      </c>
      <c r="Q472" t="str">
        <f>IF(OR(HLOOKUP(Q$2+$A472,Sheet2!CC:NO,$B472,0),HLOOKUP(Q$2+$A472,Sheet2!CC:NO,$B472,0)&lt;&gt;""),HLOOKUP(Q$2+$A472,Sheet2!CC:NO,$B472,0),"")</f>
        <v/>
      </c>
    </row>
    <row r="473" spans="1:17" x14ac:dyDescent="0.25">
      <c r="A473" s="64">
        <f t="shared" si="59"/>
        <v>54</v>
      </c>
      <c r="B473" s="64">
        <f t="shared" si="60"/>
        <v>51</v>
      </c>
      <c r="C473" s="64">
        <f t="shared" si="61"/>
        <v>10</v>
      </c>
      <c r="D473" s="64">
        <f t="shared" si="62"/>
        <v>47</v>
      </c>
      <c r="E473" s="64">
        <f t="shared" si="63"/>
        <v>231</v>
      </c>
      <c r="F473" s="64">
        <f t="shared" si="56"/>
        <v>2</v>
      </c>
      <c r="G473" s="64">
        <f t="shared" si="57"/>
        <v>5</v>
      </c>
      <c r="H473" s="64">
        <f t="shared" si="58"/>
        <v>2021</v>
      </c>
      <c r="I473" s="80" t="str">
        <f>IFERROR(VLOOKUP(D473,Sheet2!A:B,2,0),"")</f>
        <v>J20-0318</v>
      </c>
      <c r="J473" s="64" t="str">
        <f>IFERROR(IF(I473&lt;&gt;"",VLOOKUP(I473,Sheet2!B:C,2,0),""),"")</f>
        <v>Instrument Shut Down PM.Calibration and Verify</v>
      </c>
      <c r="K473" s="64" t="str">
        <f>IFERROR( IF(I473&lt;&gt;"", HLOOKUP(L$2+$A473,Sheet2!BX:NK,2,0),""),"")</f>
        <v>16-31 May 21</v>
      </c>
      <c r="L473" t="str">
        <f>IF(OR(HLOOKUP(L$2+$A473,Sheet2!BX:NK,$B473,0),HLOOKUP(L$2+$A473,Sheet2!BX:NK,$B473,0)&lt;&gt;""),HLOOKUP(L$2+$A473,Sheet2!BX:NK,$B473,0),"")</f>
        <v/>
      </c>
      <c r="M473" t="str">
        <f>IF(OR(HLOOKUP(M$2+$A473,Sheet2!BY:NL,$B473,0),HLOOKUP(M$2+$A473,Sheet2!BY:NL,$B473,0)&lt;&gt;""),HLOOKUP(M$2+$A473,Sheet2!BY:NL,$B473,0),"")</f>
        <v/>
      </c>
      <c r="N473" t="str">
        <f>IF(OR(HLOOKUP(N$2+$A473,Sheet2!BZ:NM,$B473,0),HLOOKUP(N$2+$A473,Sheet2!BZ:NM,$B473,0)&lt;&gt;""),HLOOKUP(N$2+$A473,Sheet2!BZ:NM,$B473,0),"")</f>
        <v/>
      </c>
      <c r="O473" t="str">
        <f>IF(OR(HLOOKUP(O$2+$A473,Sheet2!CA:NN,$B473,0),HLOOKUP(O$2+$A473,Sheet2!CA:NN,$B473,0)&lt;&gt;""),HLOOKUP(O$2+$A473,Sheet2!CA:NN,$B473,0),"")</f>
        <v/>
      </c>
      <c r="P473" t="str">
        <f>IF(OR(HLOOKUP(P$2+$A473,Sheet2!CB:NO,$B473,0),HLOOKUP(P$2+$A473,Sheet2!CB:NO,$B473,0)&lt;&gt;""),HLOOKUP(P$2+$A473,Sheet2!CB:NO,$B473,0),"")</f>
        <v/>
      </c>
      <c r="Q473" t="str">
        <f>IF(OR(HLOOKUP(Q$2+$A473,Sheet2!CC:NO,$B473,0),HLOOKUP(Q$2+$A473,Sheet2!CC:NO,$B473,0)&lt;&gt;""),HLOOKUP(Q$2+$A473,Sheet2!CC:NO,$B473,0),"")</f>
        <v/>
      </c>
    </row>
    <row r="474" spans="1:17" x14ac:dyDescent="0.25">
      <c r="A474" s="64">
        <f t="shared" si="59"/>
        <v>0</v>
      </c>
      <c r="B474" s="64">
        <f t="shared" si="60"/>
        <v>52</v>
      </c>
      <c r="C474" s="64">
        <f t="shared" si="61"/>
        <v>1</v>
      </c>
      <c r="D474" s="64">
        <f t="shared" si="62"/>
        <v>48</v>
      </c>
      <c r="E474" s="64">
        <f t="shared" si="63"/>
        <v>236</v>
      </c>
      <c r="F474" s="64">
        <f t="shared" si="56"/>
        <v>1</v>
      </c>
      <c r="G474" s="64">
        <f t="shared" si="57"/>
        <v>1</v>
      </c>
      <c r="H474" s="64">
        <f t="shared" si="58"/>
        <v>2021</v>
      </c>
      <c r="I474" s="80" t="str">
        <f>IFERROR(VLOOKUP(D474,Sheet2!A:B,2,0),"")</f>
        <v>J20-0122</v>
      </c>
      <c r="J474" s="64" t="str">
        <f>IFERROR(IF(I474&lt;&gt;"",VLOOKUP(I474,Sheet2!B:C,2,0),""),"")</f>
        <v>Fiber Optic Cable Installation Work</v>
      </c>
      <c r="K474" s="64" t="str">
        <f>IFERROR( IF(I474&lt;&gt;"", HLOOKUP(L$2+$A474,Sheet2!BX:NK,2,0),""),"")</f>
        <v>1-15 Jan 21</v>
      </c>
      <c r="L474" t="str">
        <f>IF(OR(HLOOKUP(L$2+$A474,Sheet2!BX:NK,$B474,0),HLOOKUP(L$2+$A474,Sheet2!BX:NK,$B474,0)&lt;&gt;""),HLOOKUP(L$2+$A474,Sheet2!BX:NK,$B474,0),"")</f>
        <v/>
      </c>
      <c r="M474" t="str">
        <f>IF(OR(HLOOKUP(M$2+$A474,Sheet2!BY:NL,$B474,0),HLOOKUP(M$2+$A474,Sheet2!BY:NL,$B474,0)&lt;&gt;""),HLOOKUP(M$2+$A474,Sheet2!BY:NL,$B474,0),"")</f>
        <v/>
      </c>
      <c r="N474" t="str">
        <f>IF(OR(HLOOKUP(N$2+$A474,Sheet2!BZ:NM,$B474,0),HLOOKUP(N$2+$A474,Sheet2!BZ:NM,$B474,0)&lt;&gt;""),HLOOKUP(N$2+$A474,Sheet2!BZ:NM,$B474,0),"")</f>
        <v/>
      </c>
      <c r="O474" t="str">
        <f>IF(OR(HLOOKUP(O$2+$A474,Sheet2!CA:NN,$B474,0),HLOOKUP(O$2+$A474,Sheet2!CA:NN,$B474,0)&lt;&gt;""),HLOOKUP(O$2+$A474,Sheet2!CA:NN,$B474,0),"")</f>
        <v/>
      </c>
      <c r="P474" t="str">
        <f>IF(OR(HLOOKUP(P$2+$A474,Sheet2!CB:NO,$B474,0),HLOOKUP(P$2+$A474,Sheet2!CB:NO,$B474,0)&lt;&gt;""),HLOOKUP(P$2+$A474,Sheet2!CB:NO,$B474,0),"")</f>
        <v/>
      </c>
      <c r="Q474" t="str">
        <f>IF(OR(HLOOKUP(Q$2+$A474,Sheet2!CC:NO,$B474,0),HLOOKUP(Q$2+$A474,Sheet2!CC:NO,$B474,0)&lt;&gt;""),HLOOKUP(Q$2+$A474,Sheet2!CC:NO,$B474,0),"")</f>
        <v/>
      </c>
    </row>
    <row r="475" spans="1:17" x14ac:dyDescent="0.25">
      <c r="A475" s="64">
        <f t="shared" si="59"/>
        <v>6</v>
      </c>
      <c r="B475" s="64">
        <f t="shared" si="60"/>
        <v>52</v>
      </c>
      <c r="C475" s="64">
        <f t="shared" si="61"/>
        <v>2</v>
      </c>
      <c r="D475" s="64">
        <f t="shared" si="62"/>
        <v>48</v>
      </c>
      <c r="E475" s="64">
        <f t="shared" si="63"/>
        <v>236</v>
      </c>
      <c r="F475" s="64">
        <f t="shared" si="56"/>
        <v>2</v>
      </c>
      <c r="G475" s="64">
        <f t="shared" si="57"/>
        <v>1</v>
      </c>
      <c r="H475" s="64">
        <f t="shared" si="58"/>
        <v>2021</v>
      </c>
      <c r="I475" s="80" t="str">
        <f>IFERROR(VLOOKUP(D475,Sheet2!A:B,2,0),"")</f>
        <v>J20-0122</v>
      </c>
      <c r="J475" s="64" t="str">
        <f>IFERROR(IF(I475&lt;&gt;"",VLOOKUP(I475,Sheet2!B:C,2,0),""),"")</f>
        <v>Fiber Optic Cable Installation Work</v>
      </c>
      <c r="K475" s="64" t="str">
        <f>IFERROR( IF(I475&lt;&gt;"", HLOOKUP(L$2+$A475,Sheet2!BX:NK,2,0),""),"")</f>
        <v>16-31 Jan 21</v>
      </c>
      <c r="L475" t="str">
        <f>IF(OR(HLOOKUP(L$2+$A475,Sheet2!BX:NK,$B475,0),HLOOKUP(L$2+$A475,Sheet2!BX:NK,$B475,0)&lt;&gt;""),HLOOKUP(L$2+$A475,Sheet2!BX:NK,$B475,0),"")</f>
        <v/>
      </c>
      <c r="M475" t="str">
        <f>IF(OR(HLOOKUP(M$2+$A475,Sheet2!BY:NL,$B475,0),HLOOKUP(M$2+$A475,Sheet2!BY:NL,$B475,0)&lt;&gt;""),HLOOKUP(M$2+$A475,Sheet2!BY:NL,$B475,0),"")</f>
        <v/>
      </c>
      <c r="N475" t="str">
        <f>IF(OR(HLOOKUP(N$2+$A475,Sheet2!BZ:NM,$B475,0),HLOOKUP(N$2+$A475,Sheet2!BZ:NM,$B475,0)&lt;&gt;""),HLOOKUP(N$2+$A475,Sheet2!BZ:NM,$B475,0),"")</f>
        <v/>
      </c>
      <c r="O475" t="str">
        <f>IF(OR(HLOOKUP(O$2+$A475,Sheet2!CA:NN,$B475,0),HLOOKUP(O$2+$A475,Sheet2!CA:NN,$B475,0)&lt;&gt;""),HLOOKUP(O$2+$A475,Sheet2!CA:NN,$B475,0),"")</f>
        <v/>
      </c>
      <c r="P475" t="str">
        <f>IF(OR(HLOOKUP(P$2+$A475,Sheet2!CB:NO,$B475,0),HLOOKUP(P$2+$A475,Sheet2!CB:NO,$B475,0)&lt;&gt;""),HLOOKUP(P$2+$A475,Sheet2!CB:NO,$B475,0),"")</f>
        <v/>
      </c>
      <c r="Q475" t="str">
        <f>IF(OR(HLOOKUP(Q$2+$A475,Sheet2!CC:NO,$B475,0),HLOOKUP(Q$2+$A475,Sheet2!CC:NO,$B475,0)&lt;&gt;""),HLOOKUP(Q$2+$A475,Sheet2!CC:NO,$B475,0),"")</f>
        <v/>
      </c>
    </row>
    <row r="476" spans="1:17" x14ac:dyDescent="0.25">
      <c r="A476" s="64">
        <f t="shared" si="59"/>
        <v>12</v>
      </c>
      <c r="B476" s="64">
        <f t="shared" si="60"/>
        <v>52</v>
      </c>
      <c r="C476" s="64">
        <f t="shared" si="61"/>
        <v>3</v>
      </c>
      <c r="D476" s="64">
        <f t="shared" si="62"/>
        <v>48</v>
      </c>
      <c r="E476" s="64">
        <f t="shared" si="63"/>
        <v>236</v>
      </c>
      <c r="F476" s="64">
        <f t="shared" si="56"/>
        <v>1</v>
      </c>
      <c r="G476" s="64">
        <f t="shared" si="57"/>
        <v>2</v>
      </c>
      <c r="H476" s="64">
        <f t="shared" si="58"/>
        <v>2021</v>
      </c>
      <c r="I476" s="80" t="str">
        <f>IFERROR(VLOOKUP(D476,Sheet2!A:B,2,0),"")</f>
        <v>J20-0122</v>
      </c>
      <c r="J476" s="64" t="str">
        <f>IFERROR(IF(I476&lt;&gt;"",VLOOKUP(I476,Sheet2!B:C,2,0),""),"")</f>
        <v>Fiber Optic Cable Installation Work</v>
      </c>
      <c r="K476" s="64" t="str">
        <f>IFERROR( IF(I476&lt;&gt;"", HLOOKUP(L$2+$A476,Sheet2!BX:NK,2,0),""),"")</f>
        <v>1-15 Feb 21</v>
      </c>
      <c r="L476" t="str">
        <f>IF(OR(HLOOKUP(L$2+$A476,Sheet2!BX:NK,$B476,0),HLOOKUP(L$2+$A476,Sheet2!BX:NK,$B476,0)&lt;&gt;""),HLOOKUP(L$2+$A476,Sheet2!BX:NK,$B476,0),"")</f>
        <v/>
      </c>
      <c r="M476" t="str">
        <f>IF(OR(HLOOKUP(M$2+$A476,Sheet2!BY:NL,$B476,0),HLOOKUP(M$2+$A476,Sheet2!BY:NL,$B476,0)&lt;&gt;""),HLOOKUP(M$2+$A476,Sheet2!BY:NL,$B476,0),"")</f>
        <v/>
      </c>
      <c r="N476" t="str">
        <f>IF(OR(HLOOKUP(N$2+$A476,Sheet2!BZ:NM,$B476,0),HLOOKUP(N$2+$A476,Sheet2!BZ:NM,$B476,0)&lt;&gt;""),HLOOKUP(N$2+$A476,Sheet2!BZ:NM,$B476,0),"")</f>
        <v/>
      </c>
      <c r="O476" t="str">
        <f>IF(OR(HLOOKUP(O$2+$A476,Sheet2!CA:NN,$B476,0),HLOOKUP(O$2+$A476,Sheet2!CA:NN,$B476,0)&lt;&gt;""),HLOOKUP(O$2+$A476,Sheet2!CA:NN,$B476,0),"")</f>
        <v/>
      </c>
      <c r="P476" t="str">
        <f>IF(OR(HLOOKUP(P$2+$A476,Sheet2!CB:NO,$B476,0),HLOOKUP(P$2+$A476,Sheet2!CB:NO,$B476,0)&lt;&gt;""),HLOOKUP(P$2+$A476,Sheet2!CB:NO,$B476,0),"")</f>
        <v/>
      </c>
      <c r="Q476" t="str">
        <f>IF(OR(HLOOKUP(Q$2+$A476,Sheet2!CC:NO,$B476,0),HLOOKUP(Q$2+$A476,Sheet2!CC:NO,$B476,0)&lt;&gt;""),HLOOKUP(Q$2+$A476,Sheet2!CC:NO,$B476,0),"")</f>
        <v/>
      </c>
    </row>
    <row r="477" spans="1:17" x14ac:dyDescent="0.25">
      <c r="A477" s="64">
        <f t="shared" si="59"/>
        <v>18</v>
      </c>
      <c r="B477" s="64">
        <f t="shared" si="60"/>
        <v>52</v>
      </c>
      <c r="C477" s="64">
        <f t="shared" si="61"/>
        <v>4</v>
      </c>
      <c r="D477" s="64">
        <f t="shared" si="62"/>
        <v>48</v>
      </c>
      <c r="E477" s="64">
        <f t="shared" si="63"/>
        <v>236</v>
      </c>
      <c r="F477" s="64">
        <f t="shared" si="56"/>
        <v>2</v>
      </c>
      <c r="G477" s="64">
        <f t="shared" si="57"/>
        <v>2</v>
      </c>
      <c r="H477" s="64">
        <f t="shared" si="58"/>
        <v>2021</v>
      </c>
      <c r="I477" s="80" t="str">
        <f>IFERROR(VLOOKUP(D477,Sheet2!A:B,2,0),"")</f>
        <v>J20-0122</v>
      </c>
      <c r="J477" s="64" t="str">
        <f>IFERROR(IF(I477&lt;&gt;"",VLOOKUP(I477,Sheet2!B:C,2,0),""),"")</f>
        <v>Fiber Optic Cable Installation Work</v>
      </c>
      <c r="K477" s="64" t="str">
        <f>IFERROR( IF(I477&lt;&gt;"", HLOOKUP(L$2+$A477,Sheet2!BX:NK,2,0),""),"")</f>
        <v>16-28 Feb 21</v>
      </c>
      <c r="L477" t="str">
        <f>IF(OR(HLOOKUP(L$2+$A477,Sheet2!BX:NK,$B477,0),HLOOKUP(L$2+$A477,Sheet2!BX:NK,$B477,0)&lt;&gt;""),HLOOKUP(L$2+$A477,Sheet2!BX:NK,$B477,0),"")</f>
        <v/>
      </c>
      <c r="M477" t="str">
        <f>IF(OR(HLOOKUP(M$2+$A477,Sheet2!BY:NL,$B477,0),HLOOKUP(M$2+$A477,Sheet2!BY:NL,$B477,0)&lt;&gt;""),HLOOKUP(M$2+$A477,Sheet2!BY:NL,$B477,0),"")</f>
        <v/>
      </c>
      <c r="N477" t="str">
        <f>IF(OR(HLOOKUP(N$2+$A477,Sheet2!BZ:NM,$B477,0),HLOOKUP(N$2+$A477,Sheet2!BZ:NM,$B477,0)&lt;&gt;""),HLOOKUP(N$2+$A477,Sheet2!BZ:NM,$B477,0),"")</f>
        <v/>
      </c>
      <c r="O477" t="str">
        <f>IF(OR(HLOOKUP(O$2+$A477,Sheet2!CA:NN,$B477,0),HLOOKUP(O$2+$A477,Sheet2!CA:NN,$B477,0)&lt;&gt;""),HLOOKUP(O$2+$A477,Sheet2!CA:NN,$B477,0),"")</f>
        <v/>
      </c>
      <c r="P477" t="str">
        <f>IF(OR(HLOOKUP(P$2+$A477,Sheet2!CB:NO,$B477,0),HLOOKUP(P$2+$A477,Sheet2!CB:NO,$B477,0)&lt;&gt;""),HLOOKUP(P$2+$A477,Sheet2!CB:NO,$B477,0),"")</f>
        <v/>
      </c>
      <c r="Q477" t="str">
        <f>IF(OR(HLOOKUP(Q$2+$A477,Sheet2!CC:NO,$B477,0),HLOOKUP(Q$2+$A477,Sheet2!CC:NO,$B477,0)&lt;&gt;""),HLOOKUP(Q$2+$A477,Sheet2!CC:NO,$B477,0),"")</f>
        <v/>
      </c>
    </row>
    <row r="478" spans="1:17" x14ac:dyDescent="0.25">
      <c r="A478" s="64">
        <f t="shared" si="59"/>
        <v>24</v>
      </c>
      <c r="B478" s="64">
        <f t="shared" si="60"/>
        <v>52</v>
      </c>
      <c r="C478" s="64">
        <f t="shared" si="61"/>
        <v>5</v>
      </c>
      <c r="D478" s="64">
        <f t="shared" si="62"/>
        <v>48</v>
      </c>
      <c r="E478" s="64">
        <f t="shared" si="63"/>
        <v>236</v>
      </c>
      <c r="F478" s="64">
        <f t="shared" si="56"/>
        <v>1</v>
      </c>
      <c r="G478" s="64">
        <f t="shared" si="57"/>
        <v>3</v>
      </c>
      <c r="H478" s="64">
        <f t="shared" si="58"/>
        <v>2021</v>
      </c>
      <c r="I478" s="80" t="str">
        <f>IFERROR(VLOOKUP(D478,Sheet2!A:B,2,0),"")</f>
        <v>J20-0122</v>
      </c>
      <c r="J478" s="64" t="str">
        <f>IFERROR(IF(I478&lt;&gt;"",VLOOKUP(I478,Sheet2!B:C,2,0),""),"")</f>
        <v>Fiber Optic Cable Installation Work</v>
      </c>
      <c r="K478" s="64" t="str">
        <f>IFERROR( IF(I478&lt;&gt;"", HLOOKUP(L$2+$A478,Sheet2!BX:NK,2,0),""),"")</f>
        <v>1-15 Mar 2021</v>
      </c>
      <c r="L478" t="str">
        <f>IF(OR(HLOOKUP(L$2+$A478,Sheet2!BX:NK,$B478,0),HLOOKUP(L$2+$A478,Sheet2!BX:NK,$B478,0)&lt;&gt;""),HLOOKUP(L$2+$A478,Sheet2!BX:NK,$B478,0),"")</f>
        <v/>
      </c>
      <c r="M478" t="str">
        <f>IF(OR(HLOOKUP(M$2+$A478,Sheet2!BY:NL,$B478,0),HLOOKUP(M$2+$A478,Sheet2!BY:NL,$B478,0)&lt;&gt;""),HLOOKUP(M$2+$A478,Sheet2!BY:NL,$B478,0),"")</f>
        <v/>
      </c>
      <c r="N478" t="str">
        <f>IF(OR(HLOOKUP(N$2+$A478,Sheet2!BZ:NM,$B478,0),HLOOKUP(N$2+$A478,Sheet2!BZ:NM,$B478,0)&lt;&gt;""),HLOOKUP(N$2+$A478,Sheet2!BZ:NM,$B478,0),"")</f>
        <v/>
      </c>
      <c r="O478" t="str">
        <f>IF(OR(HLOOKUP(O$2+$A478,Sheet2!CA:NN,$B478,0),HLOOKUP(O$2+$A478,Sheet2!CA:NN,$B478,0)&lt;&gt;""),HLOOKUP(O$2+$A478,Sheet2!CA:NN,$B478,0),"")</f>
        <v/>
      </c>
      <c r="P478" t="str">
        <f>IF(OR(HLOOKUP(P$2+$A478,Sheet2!CB:NO,$B478,0),HLOOKUP(P$2+$A478,Sheet2!CB:NO,$B478,0)&lt;&gt;""),HLOOKUP(P$2+$A478,Sheet2!CB:NO,$B478,0),"")</f>
        <v/>
      </c>
      <c r="Q478" t="str">
        <f>IF(OR(HLOOKUP(Q$2+$A478,Sheet2!CC:NO,$B478,0),HLOOKUP(Q$2+$A478,Sheet2!CC:NO,$B478,0)&lt;&gt;""),HLOOKUP(Q$2+$A478,Sheet2!CC:NO,$B478,0),"")</f>
        <v/>
      </c>
    </row>
    <row r="479" spans="1:17" x14ac:dyDescent="0.25">
      <c r="A479" s="64">
        <f t="shared" si="59"/>
        <v>30</v>
      </c>
      <c r="B479" s="64">
        <f t="shared" si="60"/>
        <v>52</v>
      </c>
      <c r="C479" s="64">
        <f t="shared" si="61"/>
        <v>6</v>
      </c>
      <c r="D479" s="64">
        <f t="shared" si="62"/>
        <v>48</v>
      </c>
      <c r="E479" s="64">
        <f t="shared" si="63"/>
        <v>236</v>
      </c>
      <c r="F479" s="64">
        <f t="shared" si="56"/>
        <v>2</v>
      </c>
      <c r="G479" s="64">
        <f t="shared" si="57"/>
        <v>3</v>
      </c>
      <c r="H479" s="64">
        <f t="shared" si="58"/>
        <v>2021</v>
      </c>
      <c r="I479" s="80" t="str">
        <f>IFERROR(VLOOKUP(D479,Sheet2!A:B,2,0),"")</f>
        <v>J20-0122</v>
      </c>
      <c r="J479" s="64" t="str">
        <f>IFERROR(IF(I479&lt;&gt;"",VLOOKUP(I479,Sheet2!B:C,2,0),""),"")</f>
        <v>Fiber Optic Cable Installation Work</v>
      </c>
      <c r="K479" s="64" t="str">
        <f>IFERROR( IF(I479&lt;&gt;"", HLOOKUP(L$2+$A479,Sheet2!BX:NK,2,0),""),"")</f>
        <v>16-31 Mar 21</v>
      </c>
      <c r="L479" t="str">
        <f>IF(OR(HLOOKUP(L$2+$A479,Sheet2!BX:NK,$B479,0),HLOOKUP(L$2+$A479,Sheet2!BX:NK,$B479,0)&lt;&gt;""),HLOOKUP(L$2+$A479,Sheet2!BX:NK,$B479,0),"")</f>
        <v/>
      </c>
      <c r="M479" t="str">
        <f>IF(OR(HLOOKUP(M$2+$A479,Sheet2!BY:NL,$B479,0),HLOOKUP(M$2+$A479,Sheet2!BY:NL,$B479,0)&lt;&gt;""),HLOOKUP(M$2+$A479,Sheet2!BY:NL,$B479,0),"")</f>
        <v/>
      </c>
      <c r="N479" t="str">
        <f>IF(OR(HLOOKUP(N$2+$A479,Sheet2!BZ:NM,$B479,0),HLOOKUP(N$2+$A479,Sheet2!BZ:NM,$B479,0)&lt;&gt;""),HLOOKUP(N$2+$A479,Sheet2!BZ:NM,$B479,0),"")</f>
        <v/>
      </c>
      <c r="O479" t="str">
        <f>IF(OR(HLOOKUP(O$2+$A479,Sheet2!CA:NN,$B479,0),HLOOKUP(O$2+$A479,Sheet2!CA:NN,$B479,0)&lt;&gt;""),HLOOKUP(O$2+$A479,Sheet2!CA:NN,$B479,0),"")</f>
        <v/>
      </c>
      <c r="P479" t="str">
        <f>IF(OR(HLOOKUP(P$2+$A479,Sheet2!CB:NO,$B479,0),HLOOKUP(P$2+$A479,Sheet2!CB:NO,$B479,0)&lt;&gt;""),HLOOKUP(P$2+$A479,Sheet2!CB:NO,$B479,0),"")</f>
        <v/>
      </c>
      <c r="Q479" t="str">
        <f>IF(OR(HLOOKUP(Q$2+$A479,Sheet2!CC:NO,$B479,0),HLOOKUP(Q$2+$A479,Sheet2!CC:NO,$B479,0)&lt;&gt;""),HLOOKUP(Q$2+$A479,Sheet2!CC:NO,$B479,0),"")</f>
        <v/>
      </c>
    </row>
    <row r="480" spans="1:17" x14ac:dyDescent="0.25">
      <c r="A480" s="64">
        <f t="shared" si="59"/>
        <v>36</v>
      </c>
      <c r="B480" s="64">
        <f t="shared" si="60"/>
        <v>52</v>
      </c>
      <c r="C480" s="64">
        <f t="shared" si="61"/>
        <v>7</v>
      </c>
      <c r="D480" s="64">
        <f t="shared" si="62"/>
        <v>48</v>
      </c>
      <c r="E480" s="64">
        <f t="shared" si="63"/>
        <v>236</v>
      </c>
      <c r="F480" s="64">
        <f t="shared" si="56"/>
        <v>1</v>
      </c>
      <c r="G480" s="64">
        <f t="shared" si="57"/>
        <v>4</v>
      </c>
      <c r="H480" s="64">
        <f t="shared" si="58"/>
        <v>2021</v>
      </c>
      <c r="I480" s="80" t="str">
        <f>IFERROR(VLOOKUP(D480,Sheet2!A:B,2,0),"")</f>
        <v>J20-0122</v>
      </c>
      <c r="J480" s="64" t="str">
        <f>IFERROR(IF(I480&lt;&gt;"",VLOOKUP(I480,Sheet2!B:C,2,0),""),"")</f>
        <v>Fiber Optic Cable Installation Work</v>
      </c>
      <c r="K480" s="64" t="str">
        <f>IFERROR( IF(I480&lt;&gt;"", HLOOKUP(L$2+$A480,Sheet2!BX:NK,2,0),""),"")</f>
        <v>1-15 April 21</v>
      </c>
      <c r="L480" t="str">
        <f>IF(OR(HLOOKUP(L$2+$A480,Sheet2!BX:NK,$B480,0),HLOOKUP(L$2+$A480,Sheet2!BX:NK,$B480,0)&lt;&gt;""),HLOOKUP(L$2+$A480,Sheet2!BX:NK,$B480,0),"")</f>
        <v/>
      </c>
      <c r="M480" t="str">
        <f>IF(OR(HLOOKUP(M$2+$A480,Sheet2!BY:NL,$B480,0),HLOOKUP(M$2+$A480,Sheet2!BY:NL,$B480,0)&lt;&gt;""),HLOOKUP(M$2+$A480,Sheet2!BY:NL,$B480,0),"")</f>
        <v/>
      </c>
      <c r="N480" t="str">
        <f>IF(OR(HLOOKUP(N$2+$A480,Sheet2!BZ:NM,$B480,0),HLOOKUP(N$2+$A480,Sheet2!BZ:NM,$B480,0)&lt;&gt;""),HLOOKUP(N$2+$A480,Sheet2!BZ:NM,$B480,0),"")</f>
        <v/>
      </c>
      <c r="O480" t="str">
        <f>IF(OR(HLOOKUP(O$2+$A480,Sheet2!CA:NN,$B480,0),HLOOKUP(O$2+$A480,Sheet2!CA:NN,$B480,0)&lt;&gt;""),HLOOKUP(O$2+$A480,Sheet2!CA:NN,$B480,0),"")</f>
        <v/>
      </c>
      <c r="P480" t="str">
        <f>IF(OR(HLOOKUP(P$2+$A480,Sheet2!CB:NO,$B480,0),HLOOKUP(P$2+$A480,Sheet2!CB:NO,$B480,0)&lt;&gt;""),HLOOKUP(P$2+$A480,Sheet2!CB:NO,$B480,0),"")</f>
        <v/>
      </c>
      <c r="Q480" t="str">
        <f>IF(OR(HLOOKUP(Q$2+$A480,Sheet2!CC:NO,$B480,0),HLOOKUP(Q$2+$A480,Sheet2!CC:NO,$B480,0)&lt;&gt;""),HLOOKUP(Q$2+$A480,Sheet2!CC:NO,$B480,0),"")</f>
        <v/>
      </c>
    </row>
    <row r="481" spans="1:17" x14ac:dyDescent="0.25">
      <c r="A481" s="64">
        <f t="shared" si="59"/>
        <v>42</v>
      </c>
      <c r="B481" s="64">
        <f t="shared" si="60"/>
        <v>52</v>
      </c>
      <c r="C481" s="64">
        <f t="shared" si="61"/>
        <v>8</v>
      </c>
      <c r="D481" s="64">
        <f t="shared" si="62"/>
        <v>48</v>
      </c>
      <c r="E481" s="64">
        <f t="shared" si="63"/>
        <v>236</v>
      </c>
      <c r="F481" s="64">
        <f t="shared" si="56"/>
        <v>2</v>
      </c>
      <c r="G481" s="64">
        <f t="shared" si="57"/>
        <v>4</v>
      </c>
      <c r="H481" s="64">
        <f t="shared" si="58"/>
        <v>2021</v>
      </c>
      <c r="I481" s="80" t="str">
        <f>IFERROR(VLOOKUP(D481,Sheet2!A:B,2,0),"")</f>
        <v>J20-0122</v>
      </c>
      <c r="J481" s="64" t="str">
        <f>IFERROR(IF(I481&lt;&gt;"",VLOOKUP(I481,Sheet2!B:C,2,0),""),"")</f>
        <v>Fiber Optic Cable Installation Work</v>
      </c>
      <c r="K481" s="64" t="str">
        <f>IFERROR( IF(I481&lt;&gt;"", HLOOKUP(L$2+$A481,Sheet2!BX:NK,2,0),""),"")</f>
        <v>16-30 April 21</v>
      </c>
      <c r="L481" t="str">
        <f>IF(OR(HLOOKUP(L$2+$A481,Sheet2!BX:NK,$B481,0),HLOOKUP(L$2+$A481,Sheet2!BX:NK,$B481,0)&lt;&gt;""),HLOOKUP(L$2+$A481,Sheet2!BX:NK,$B481,0),"")</f>
        <v/>
      </c>
      <c r="M481" t="str">
        <f>IF(OR(HLOOKUP(M$2+$A481,Sheet2!BY:NL,$B481,0),HLOOKUP(M$2+$A481,Sheet2!BY:NL,$B481,0)&lt;&gt;""),HLOOKUP(M$2+$A481,Sheet2!BY:NL,$B481,0),"")</f>
        <v/>
      </c>
      <c r="N481" t="str">
        <f>IF(OR(HLOOKUP(N$2+$A481,Sheet2!BZ:NM,$B481,0),HLOOKUP(N$2+$A481,Sheet2!BZ:NM,$B481,0)&lt;&gt;""),HLOOKUP(N$2+$A481,Sheet2!BZ:NM,$B481,0),"")</f>
        <v/>
      </c>
      <c r="O481" t="str">
        <f>IF(OR(HLOOKUP(O$2+$A481,Sheet2!CA:NN,$B481,0),HLOOKUP(O$2+$A481,Sheet2!CA:NN,$B481,0)&lt;&gt;""),HLOOKUP(O$2+$A481,Sheet2!CA:NN,$B481,0),"")</f>
        <v/>
      </c>
      <c r="P481" t="str">
        <f>IF(OR(HLOOKUP(P$2+$A481,Sheet2!CB:NO,$B481,0),HLOOKUP(P$2+$A481,Sheet2!CB:NO,$B481,0)&lt;&gt;""),HLOOKUP(P$2+$A481,Sheet2!CB:NO,$B481,0),"")</f>
        <v/>
      </c>
      <c r="Q481" t="str">
        <f>IF(OR(HLOOKUP(Q$2+$A481,Sheet2!CC:NO,$B481,0),HLOOKUP(Q$2+$A481,Sheet2!CC:NO,$B481,0)&lt;&gt;""),HLOOKUP(Q$2+$A481,Sheet2!CC:NO,$B481,0),"")</f>
        <v/>
      </c>
    </row>
    <row r="482" spans="1:17" x14ac:dyDescent="0.25">
      <c r="A482" s="64">
        <f t="shared" si="59"/>
        <v>48</v>
      </c>
      <c r="B482" s="64">
        <f t="shared" si="60"/>
        <v>52</v>
      </c>
      <c r="C482" s="64">
        <f t="shared" si="61"/>
        <v>9</v>
      </c>
      <c r="D482" s="64">
        <f t="shared" si="62"/>
        <v>48</v>
      </c>
      <c r="E482" s="64">
        <f t="shared" si="63"/>
        <v>236</v>
      </c>
      <c r="F482" s="64">
        <f t="shared" si="56"/>
        <v>1</v>
      </c>
      <c r="G482" s="64">
        <f t="shared" si="57"/>
        <v>5</v>
      </c>
      <c r="H482" s="64">
        <f t="shared" si="58"/>
        <v>2021</v>
      </c>
      <c r="I482" s="80" t="str">
        <f>IFERROR(VLOOKUP(D482,Sheet2!A:B,2,0),"")</f>
        <v>J20-0122</v>
      </c>
      <c r="J482" s="64" t="str">
        <f>IFERROR(IF(I482&lt;&gt;"",VLOOKUP(I482,Sheet2!B:C,2,0),""),"")</f>
        <v>Fiber Optic Cable Installation Work</v>
      </c>
      <c r="K482" s="64" t="str">
        <f>IFERROR( IF(I482&lt;&gt;"", HLOOKUP(L$2+$A482,Sheet2!BX:NK,2,0),""),"")</f>
        <v>1-15 May 21</v>
      </c>
      <c r="L482" t="str">
        <f>IF(OR(HLOOKUP(L$2+$A482,Sheet2!BX:NK,$B482,0),HLOOKUP(L$2+$A482,Sheet2!BX:NK,$B482,0)&lt;&gt;""),HLOOKUP(L$2+$A482,Sheet2!BX:NK,$B482,0),"")</f>
        <v/>
      </c>
      <c r="M482" t="str">
        <f>IF(OR(HLOOKUP(M$2+$A482,Sheet2!BY:NL,$B482,0),HLOOKUP(M$2+$A482,Sheet2!BY:NL,$B482,0)&lt;&gt;""),HLOOKUP(M$2+$A482,Sheet2!BY:NL,$B482,0),"")</f>
        <v/>
      </c>
      <c r="N482" t="str">
        <f>IF(OR(HLOOKUP(N$2+$A482,Sheet2!BZ:NM,$B482,0),HLOOKUP(N$2+$A482,Sheet2!BZ:NM,$B482,0)&lt;&gt;""),HLOOKUP(N$2+$A482,Sheet2!BZ:NM,$B482,0),"")</f>
        <v/>
      </c>
      <c r="O482" t="str">
        <f>IF(OR(HLOOKUP(O$2+$A482,Sheet2!CA:NN,$B482,0),HLOOKUP(O$2+$A482,Sheet2!CA:NN,$B482,0)&lt;&gt;""),HLOOKUP(O$2+$A482,Sheet2!CA:NN,$B482,0),"")</f>
        <v/>
      </c>
      <c r="P482" t="str">
        <f>IF(OR(HLOOKUP(P$2+$A482,Sheet2!CB:NO,$B482,0),HLOOKUP(P$2+$A482,Sheet2!CB:NO,$B482,0)&lt;&gt;""),HLOOKUP(P$2+$A482,Sheet2!CB:NO,$B482,0),"")</f>
        <v/>
      </c>
      <c r="Q482" t="str">
        <f>IF(OR(HLOOKUP(Q$2+$A482,Sheet2!CC:NO,$B482,0),HLOOKUP(Q$2+$A482,Sheet2!CC:NO,$B482,0)&lt;&gt;""),HLOOKUP(Q$2+$A482,Sheet2!CC:NO,$B482,0),"")</f>
        <v/>
      </c>
    </row>
    <row r="483" spans="1:17" x14ac:dyDescent="0.25">
      <c r="A483" s="64">
        <f t="shared" si="59"/>
        <v>54</v>
      </c>
      <c r="B483" s="64">
        <f t="shared" si="60"/>
        <v>52</v>
      </c>
      <c r="C483" s="64">
        <f t="shared" si="61"/>
        <v>10</v>
      </c>
      <c r="D483" s="64">
        <f t="shared" si="62"/>
        <v>48</v>
      </c>
      <c r="E483" s="64">
        <f t="shared" si="63"/>
        <v>236</v>
      </c>
      <c r="F483" s="64">
        <f t="shared" si="56"/>
        <v>2</v>
      </c>
      <c r="G483" s="64">
        <f t="shared" si="57"/>
        <v>5</v>
      </c>
      <c r="H483" s="64">
        <f t="shared" si="58"/>
        <v>2021</v>
      </c>
      <c r="I483" s="80" t="str">
        <f>IFERROR(VLOOKUP(D483,Sheet2!A:B,2,0),"")</f>
        <v>J20-0122</v>
      </c>
      <c r="J483" s="64" t="str">
        <f>IFERROR(IF(I483&lt;&gt;"",VLOOKUP(I483,Sheet2!B:C,2,0),""),"")</f>
        <v>Fiber Optic Cable Installation Work</v>
      </c>
      <c r="K483" s="64" t="str">
        <f>IFERROR( IF(I483&lt;&gt;"", HLOOKUP(L$2+$A483,Sheet2!BX:NK,2,0),""),"")</f>
        <v>16-31 May 21</v>
      </c>
      <c r="L483" t="str">
        <f>IF(OR(HLOOKUP(L$2+$A483,Sheet2!BX:NK,$B483,0),HLOOKUP(L$2+$A483,Sheet2!BX:NK,$B483,0)&lt;&gt;""),HLOOKUP(L$2+$A483,Sheet2!BX:NK,$B483,0),"")</f>
        <v/>
      </c>
      <c r="M483" t="str">
        <f>IF(OR(HLOOKUP(M$2+$A483,Sheet2!BY:NL,$B483,0),HLOOKUP(M$2+$A483,Sheet2!BY:NL,$B483,0)&lt;&gt;""),HLOOKUP(M$2+$A483,Sheet2!BY:NL,$B483,0),"")</f>
        <v/>
      </c>
      <c r="N483" t="str">
        <f>IF(OR(HLOOKUP(N$2+$A483,Sheet2!BZ:NM,$B483,0),HLOOKUP(N$2+$A483,Sheet2!BZ:NM,$B483,0)&lt;&gt;""),HLOOKUP(N$2+$A483,Sheet2!BZ:NM,$B483,0),"")</f>
        <v/>
      </c>
      <c r="O483" t="str">
        <f>IF(OR(HLOOKUP(O$2+$A483,Sheet2!CA:NN,$B483,0),HLOOKUP(O$2+$A483,Sheet2!CA:NN,$B483,0)&lt;&gt;""),HLOOKUP(O$2+$A483,Sheet2!CA:NN,$B483,0),"")</f>
        <v/>
      </c>
      <c r="P483" t="str">
        <f>IF(OR(HLOOKUP(P$2+$A483,Sheet2!CB:NO,$B483,0),HLOOKUP(P$2+$A483,Sheet2!CB:NO,$B483,0)&lt;&gt;""),HLOOKUP(P$2+$A483,Sheet2!CB:NO,$B483,0),"")</f>
        <v/>
      </c>
      <c r="Q483" t="str">
        <f>IF(OR(HLOOKUP(Q$2+$A483,Sheet2!CC:NO,$B483,0),HLOOKUP(Q$2+$A483,Sheet2!CC:NO,$B483,0)&lt;&gt;""),HLOOKUP(Q$2+$A483,Sheet2!CC:NO,$B483,0),"")</f>
        <v/>
      </c>
    </row>
    <row r="484" spans="1:17" x14ac:dyDescent="0.25">
      <c r="A484" s="64">
        <f t="shared" si="59"/>
        <v>0</v>
      </c>
      <c r="B484" s="64">
        <f t="shared" si="60"/>
        <v>53</v>
      </c>
      <c r="C484" s="64">
        <f t="shared" si="61"/>
        <v>1</v>
      </c>
      <c r="D484" s="64">
        <f t="shared" si="62"/>
        <v>49</v>
      </c>
      <c r="E484" s="64">
        <f t="shared" si="63"/>
        <v>241</v>
      </c>
      <c r="F484" s="64">
        <f t="shared" si="56"/>
        <v>1</v>
      </c>
      <c r="G484" s="64">
        <f t="shared" si="57"/>
        <v>1</v>
      </c>
      <c r="H484" s="64">
        <f t="shared" si="58"/>
        <v>2021</v>
      </c>
      <c r="I484" s="80" t="str">
        <f>IFERROR(VLOOKUP(D484,Sheet2!A:B,2,0),"")</f>
        <v>J20-0231</v>
      </c>
      <c r="J484" s="64" t="str">
        <f>IFERROR(IF(I484&lt;&gt;"",VLOOKUP(I484,Sheet2!B:C,2,0),""),"")</f>
        <v>Project GC7</v>
      </c>
      <c r="K484" s="64" t="str">
        <f>IFERROR( IF(I484&lt;&gt;"", HLOOKUP(L$2+$A484,Sheet2!BX:NK,2,0),""),"")</f>
        <v>1-15 Jan 21</v>
      </c>
      <c r="L484" t="str">
        <f>IF(OR(HLOOKUP(L$2+$A484,Sheet2!BX:NK,$B484,0),HLOOKUP(L$2+$A484,Sheet2!BX:NK,$B484,0)&lt;&gt;""),HLOOKUP(L$2+$A484,Sheet2!BX:NK,$B484,0),"")</f>
        <v/>
      </c>
      <c r="M484" t="str">
        <f>IF(OR(HLOOKUP(M$2+$A484,Sheet2!BY:NL,$B484,0),HLOOKUP(M$2+$A484,Sheet2!BY:NL,$B484,0)&lt;&gt;""),HLOOKUP(M$2+$A484,Sheet2!BY:NL,$B484,0),"")</f>
        <v/>
      </c>
      <c r="N484" t="str">
        <f>IF(OR(HLOOKUP(N$2+$A484,Sheet2!BZ:NM,$B484,0),HLOOKUP(N$2+$A484,Sheet2!BZ:NM,$B484,0)&lt;&gt;""),HLOOKUP(N$2+$A484,Sheet2!BZ:NM,$B484,0),"")</f>
        <v/>
      </c>
      <c r="O484" t="str">
        <f>IF(OR(HLOOKUP(O$2+$A484,Sheet2!CA:NN,$B484,0),HLOOKUP(O$2+$A484,Sheet2!CA:NN,$B484,0)&lt;&gt;""),HLOOKUP(O$2+$A484,Sheet2!CA:NN,$B484,0),"")</f>
        <v/>
      </c>
      <c r="P484" t="str">
        <f>IF(OR(HLOOKUP(P$2+$A484,Sheet2!CB:NO,$B484,0),HLOOKUP(P$2+$A484,Sheet2!CB:NO,$B484,0)&lt;&gt;""),HLOOKUP(P$2+$A484,Sheet2!CB:NO,$B484,0),"")</f>
        <v/>
      </c>
      <c r="Q484" t="str">
        <f>IF(OR(HLOOKUP(Q$2+$A484,Sheet2!CC:NO,$B484,0),HLOOKUP(Q$2+$A484,Sheet2!CC:NO,$B484,0)&lt;&gt;""),HLOOKUP(Q$2+$A484,Sheet2!CC:NO,$B484,0),"")</f>
        <v/>
      </c>
    </row>
    <row r="485" spans="1:17" x14ac:dyDescent="0.25">
      <c r="A485" s="64">
        <f t="shared" si="59"/>
        <v>6</v>
      </c>
      <c r="B485" s="64">
        <f t="shared" si="60"/>
        <v>53</v>
      </c>
      <c r="C485" s="64">
        <f t="shared" si="61"/>
        <v>2</v>
      </c>
      <c r="D485" s="64">
        <f t="shared" si="62"/>
        <v>49</v>
      </c>
      <c r="E485" s="64">
        <f t="shared" si="63"/>
        <v>241</v>
      </c>
      <c r="F485" s="64">
        <f t="shared" si="56"/>
        <v>2</v>
      </c>
      <c r="G485" s="64">
        <f t="shared" si="57"/>
        <v>1</v>
      </c>
      <c r="H485" s="64">
        <f t="shared" si="58"/>
        <v>2021</v>
      </c>
      <c r="I485" s="80" t="str">
        <f>IFERROR(VLOOKUP(D485,Sheet2!A:B,2,0),"")</f>
        <v>J20-0231</v>
      </c>
      <c r="J485" s="64" t="str">
        <f>IFERROR(IF(I485&lt;&gt;"",VLOOKUP(I485,Sheet2!B:C,2,0),""),"")</f>
        <v>Project GC7</v>
      </c>
      <c r="K485" s="64" t="str">
        <f>IFERROR( IF(I485&lt;&gt;"", HLOOKUP(L$2+$A485,Sheet2!BX:NK,2,0),""),"")</f>
        <v>16-31 Jan 21</v>
      </c>
      <c r="L485" t="str">
        <f>IF(OR(HLOOKUP(L$2+$A485,Sheet2!BX:NK,$B485,0),HLOOKUP(L$2+$A485,Sheet2!BX:NK,$B485,0)&lt;&gt;""),HLOOKUP(L$2+$A485,Sheet2!BX:NK,$B485,0),"")</f>
        <v/>
      </c>
      <c r="M485" t="str">
        <f>IF(OR(HLOOKUP(M$2+$A485,Sheet2!BY:NL,$B485,0),HLOOKUP(M$2+$A485,Sheet2!BY:NL,$B485,0)&lt;&gt;""),HLOOKUP(M$2+$A485,Sheet2!BY:NL,$B485,0),"")</f>
        <v/>
      </c>
      <c r="N485" t="str">
        <f>IF(OR(HLOOKUP(N$2+$A485,Sheet2!BZ:NM,$B485,0),HLOOKUP(N$2+$A485,Sheet2!BZ:NM,$B485,0)&lt;&gt;""),HLOOKUP(N$2+$A485,Sheet2!BZ:NM,$B485,0),"")</f>
        <v/>
      </c>
      <c r="O485" t="str">
        <f>IF(OR(HLOOKUP(O$2+$A485,Sheet2!CA:NN,$B485,0),HLOOKUP(O$2+$A485,Sheet2!CA:NN,$B485,0)&lt;&gt;""),HLOOKUP(O$2+$A485,Sheet2!CA:NN,$B485,0),"")</f>
        <v/>
      </c>
      <c r="P485" t="str">
        <f>IF(OR(HLOOKUP(P$2+$A485,Sheet2!CB:NO,$B485,0),HLOOKUP(P$2+$A485,Sheet2!CB:NO,$B485,0)&lt;&gt;""),HLOOKUP(P$2+$A485,Sheet2!CB:NO,$B485,0),"")</f>
        <v/>
      </c>
      <c r="Q485" t="str">
        <f>IF(OR(HLOOKUP(Q$2+$A485,Sheet2!CC:NO,$B485,0),HLOOKUP(Q$2+$A485,Sheet2!CC:NO,$B485,0)&lt;&gt;""),HLOOKUP(Q$2+$A485,Sheet2!CC:NO,$B485,0),"")</f>
        <v/>
      </c>
    </row>
    <row r="486" spans="1:17" x14ac:dyDescent="0.25">
      <c r="A486" s="64">
        <f t="shared" si="59"/>
        <v>12</v>
      </c>
      <c r="B486" s="64">
        <f t="shared" si="60"/>
        <v>53</v>
      </c>
      <c r="C486" s="64">
        <f t="shared" si="61"/>
        <v>3</v>
      </c>
      <c r="D486" s="64">
        <f t="shared" si="62"/>
        <v>49</v>
      </c>
      <c r="E486" s="64">
        <f t="shared" si="63"/>
        <v>241</v>
      </c>
      <c r="F486" s="64">
        <f t="shared" si="56"/>
        <v>1</v>
      </c>
      <c r="G486" s="64">
        <f t="shared" si="57"/>
        <v>2</v>
      </c>
      <c r="H486" s="64">
        <f t="shared" si="58"/>
        <v>2021</v>
      </c>
      <c r="I486" s="80" t="str">
        <f>IFERROR(VLOOKUP(D486,Sheet2!A:B,2,0),"")</f>
        <v>J20-0231</v>
      </c>
      <c r="J486" s="64" t="str">
        <f>IFERROR(IF(I486&lt;&gt;"",VLOOKUP(I486,Sheet2!B:C,2,0),""),"")</f>
        <v>Project GC7</v>
      </c>
      <c r="K486" s="64" t="str">
        <f>IFERROR( IF(I486&lt;&gt;"", HLOOKUP(L$2+$A486,Sheet2!BX:NK,2,0),""),"")</f>
        <v>1-15 Feb 21</v>
      </c>
      <c r="L486" t="str">
        <f>IF(OR(HLOOKUP(L$2+$A486,Sheet2!BX:NK,$B486,0),HLOOKUP(L$2+$A486,Sheet2!BX:NK,$B486,0)&lt;&gt;""),HLOOKUP(L$2+$A486,Sheet2!BX:NK,$B486,0),"")</f>
        <v/>
      </c>
      <c r="M486" t="str">
        <f>IF(OR(HLOOKUP(M$2+$A486,Sheet2!BY:NL,$B486,0),HLOOKUP(M$2+$A486,Sheet2!BY:NL,$B486,0)&lt;&gt;""),HLOOKUP(M$2+$A486,Sheet2!BY:NL,$B486,0),"")</f>
        <v/>
      </c>
      <c r="N486" t="str">
        <f>IF(OR(HLOOKUP(N$2+$A486,Sheet2!BZ:NM,$B486,0),HLOOKUP(N$2+$A486,Sheet2!BZ:NM,$B486,0)&lt;&gt;""),HLOOKUP(N$2+$A486,Sheet2!BZ:NM,$B486,0),"")</f>
        <v/>
      </c>
      <c r="O486" t="str">
        <f>IF(OR(HLOOKUP(O$2+$A486,Sheet2!CA:NN,$B486,0),HLOOKUP(O$2+$A486,Sheet2!CA:NN,$B486,0)&lt;&gt;""),HLOOKUP(O$2+$A486,Sheet2!CA:NN,$B486,0),"")</f>
        <v/>
      </c>
      <c r="P486" t="str">
        <f>IF(OR(HLOOKUP(P$2+$A486,Sheet2!CB:NO,$B486,0),HLOOKUP(P$2+$A486,Sheet2!CB:NO,$B486,0)&lt;&gt;""),HLOOKUP(P$2+$A486,Sheet2!CB:NO,$B486,0),"")</f>
        <v/>
      </c>
      <c r="Q486" t="str">
        <f>IF(OR(HLOOKUP(Q$2+$A486,Sheet2!CC:NO,$B486,0),HLOOKUP(Q$2+$A486,Sheet2!CC:NO,$B486,0)&lt;&gt;""),HLOOKUP(Q$2+$A486,Sheet2!CC:NO,$B486,0),"")</f>
        <v/>
      </c>
    </row>
    <row r="487" spans="1:17" x14ac:dyDescent="0.25">
      <c r="A487" s="64">
        <f t="shared" si="59"/>
        <v>18</v>
      </c>
      <c r="B487" s="64">
        <f t="shared" si="60"/>
        <v>53</v>
      </c>
      <c r="C487" s="64">
        <f t="shared" si="61"/>
        <v>4</v>
      </c>
      <c r="D487" s="64">
        <f t="shared" si="62"/>
        <v>49</v>
      </c>
      <c r="E487" s="64">
        <f t="shared" si="63"/>
        <v>241</v>
      </c>
      <c r="F487" s="64">
        <f t="shared" si="56"/>
        <v>2</v>
      </c>
      <c r="G487" s="64">
        <f t="shared" si="57"/>
        <v>2</v>
      </c>
      <c r="H487" s="64">
        <f t="shared" si="58"/>
        <v>2021</v>
      </c>
      <c r="I487" s="80" t="str">
        <f>IFERROR(VLOOKUP(D487,Sheet2!A:B,2,0),"")</f>
        <v>J20-0231</v>
      </c>
      <c r="J487" s="64" t="str">
        <f>IFERROR(IF(I487&lt;&gt;"",VLOOKUP(I487,Sheet2!B:C,2,0),""),"")</f>
        <v>Project GC7</v>
      </c>
      <c r="K487" s="64" t="str">
        <f>IFERROR( IF(I487&lt;&gt;"", HLOOKUP(L$2+$A487,Sheet2!BX:NK,2,0),""),"")</f>
        <v>16-28 Feb 21</v>
      </c>
      <c r="L487" t="str">
        <f>IF(OR(HLOOKUP(L$2+$A487,Sheet2!BX:NK,$B487,0),HLOOKUP(L$2+$A487,Sheet2!BX:NK,$B487,0)&lt;&gt;""),HLOOKUP(L$2+$A487,Sheet2!BX:NK,$B487,0),"")</f>
        <v/>
      </c>
      <c r="M487" t="str">
        <f>IF(OR(HLOOKUP(M$2+$A487,Sheet2!BY:NL,$B487,0),HLOOKUP(M$2+$A487,Sheet2!BY:NL,$B487,0)&lt;&gt;""),HLOOKUP(M$2+$A487,Sheet2!BY:NL,$B487,0),"")</f>
        <v/>
      </c>
      <c r="N487" t="str">
        <f>IF(OR(HLOOKUP(N$2+$A487,Sheet2!BZ:NM,$B487,0),HLOOKUP(N$2+$A487,Sheet2!BZ:NM,$B487,0)&lt;&gt;""),HLOOKUP(N$2+$A487,Sheet2!BZ:NM,$B487,0),"")</f>
        <v/>
      </c>
      <c r="O487" t="str">
        <f>IF(OR(HLOOKUP(O$2+$A487,Sheet2!CA:NN,$B487,0),HLOOKUP(O$2+$A487,Sheet2!CA:NN,$B487,0)&lt;&gt;""),HLOOKUP(O$2+$A487,Sheet2!CA:NN,$B487,0),"")</f>
        <v/>
      </c>
      <c r="P487" t="str">
        <f>IF(OR(HLOOKUP(P$2+$A487,Sheet2!CB:NO,$B487,0),HLOOKUP(P$2+$A487,Sheet2!CB:NO,$B487,0)&lt;&gt;""),HLOOKUP(P$2+$A487,Sheet2!CB:NO,$B487,0),"")</f>
        <v/>
      </c>
      <c r="Q487" t="str">
        <f>IF(OR(HLOOKUP(Q$2+$A487,Sheet2!CC:NO,$B487,0),HLOOKUP(Q$2+$A487,Sheet2!CC:NO,$B487,0)&lt;&gt;""),HLOOKUP(Q$2+$A487,Sheet2!CC:NO,$B487,0),"")</f>
        <v/>
      </c>
    </row>
    <row r="488" spans="1:17" x14ac:dyDescent="0.25">
      <c r="A488" s="64">
        <f t="shared" si="59"/>
        <v>24</v>
      </c>
      <c r="B488" s="64">
        <f t="shared" si="60"/>
        <v>53</v>
      </c>
      <c r="C488" s="64">
        <f t="shared" si="61"/>
        <v>5</v>
      </c>
      <c r="D488" s="64">
        <f t="shared" si="62"/>
        <v>49</v>
      </c>
      <c r="E488" s="64">
        <f t="shared" si="63"/>
        <v>241</v>
      </c>
      <c r="F488" s="64">
        <f t="shared" si="56"/>
        <v>1</v>
      </c>
      <c r="G488" s="64">
        <f t="shared" si="57"/>
        <v>3</v>
      </c>
      <c r="H488" s="64">
        <f t="shared" si="58"/>
        <v>2021</v>
      </c>
      <c r="I488" s="80" t="str">
        <f>IFERROR(VLOOKUP(D488,Sheet2!A:B,2,0),"")</f>
        <v>J20-0231</v>
      </c>
      <c r="J488" s="64" t="str">
        <f>IFERROR(IF(I488&lt;&gt;"",VLOOKUP(I488,Sheet2!B:C,2,0),""),"")</f>
        <v>Project GC7</v>
      </c>
      <c r="K488" s="64" t="str">
        <f>IFERROR( IF(I488&lt;&gt;"", HLOOKUP(L$2+$A488,Sheet2!BX:NK,2,0),""),"")</f>
        <v>1-15 Mar 2021</v>
      </c>
      <c r="L488" t="str">
        <f>IF(OR(HLOOKUP(L$2+$A488,Sheet2!BX:NK,$B488,0),HLOOKUP(L$2+$A488,Sheet2!BX:NK,$B488,0)&lt;&gt;""),HLOOKUP(L$2+$A488,Sheet2!BX:NK,$B488,0),"")</f>
        <v/>
      </c>
      <c r="M488" t="str">
        <f>IF(OR(HLOOKUP(M$2+$A488,Sheet2!BY:NL,$B488,0),HLOOKUP(M$2+$A488,Sheet2!BY:NL,$B488,0)&lt;&gt;""),HLOOKUP(M$2+$A488,Sheet2!BY:NL,$B488,0),"")</f>
        <v/>
      </c>
      <c r="N488" t="str">
        <f>IF(OR(HLOOKUP(N$2+$A488,Sheet2!BZ:NM,$B488,0),HLOOKUP(N$2+$A488,Sheet2!BZ:NM,$B488,0)&lt;&gt;""),HLOOKUP(N$2+$A488,Sheet2!BZ:NM,$B488,0),"")</f>
        <v/>
      </c>
      <c r="O488" t="str">
        <f>IF(OR(HLOOKUP(O$2+$A488,Sheet2!CA:NN,$B488,0),HLOOKUP(O$2+$A488,Sheet2!CA:NN,$B488,0)&lt;&gt;""),HLOOKUP(O$2+$A488,Sheet2!CA:NN,$B488,0),"")</f>
        <v/>
      </c>
      <c r="P488" t="str">
        <f>IF(OR(HLOOKUP(P$2+$A488,Sheet2!CB:NO,$B488,0),HLOOKUP(P$2+$A488,Sheet2!CB:NO,$B488,0)&lt;&gt;""),HLOOKUP(P$2+$A488,Sheet2!CB:NO,$B488,0),"")</f>
        <v/>
      </c>
      <c r="Q488" t="str">
        <f>IF(OR(HLOOKUP(Q$2+$A488,Sheet2!CC:NO,$B488,0),HLOOKUP(Q$2+$A488,Sheet2!CC:NO,$B488,0)&lt;&gt;""),HLOOKUP(Q$2+$A488,Sheet2!CC:NO,$B488,0),"")</f>
        <v/>
      </c>
    </row>
    <row r="489" spans="1:17" x14ac:dyDescent="0.25">
      <c r="A489" s="64">
        <f t="shared" si="59"/>
        <v>30</v>
      </c>
      <c r="B489" s="64">
        <f t="shared" si="60"/>
        <v>53</v>
      </c>
      <c r="C489" s="64">
        <f t="shared" si="61"/>
        <v>6</v>
      </c>
      <c r="D489" s="64">
        <f t="shared" si="62"/>
        <v>49</v>
      </c>
      <c r="E489" s="64">
        <f t="shared" si="63"/>
        <v>241</v>
      </c>
      <c r="F489" s="64">
        <f t="shared" si="56"/>
        <v>2</v>
      </c>
      <c r="G489" s="64">
        <f t="shared" si="57"/>
        <v>3</v>
      </c>
      <c r="H489" s="64">
        <f t="shared" si="58"/>
        <v>2021</v>
      </c>
      <c r="I489" s="80" t="str">
        <f>IFERROR(VLOOKUP(D489,Sheet2!A:B,2,0),"")</f>
        <v>J20-0231</v>
      </c>
      <c r="J489" s="64" t="str">
        <f>IFERROR(IF(I489&lt;&gt;"",VLOOKUP(I489,Sheet2!B:C,2,0),""),"")</f>
        <v>Project GC7</v>
      </c>
      <c r="K489" s="64" t="str">
        <f>IFERROR( IF(I489&lt;&gt;"", HLOOKUP(L$2+$A489,Sheet2!BX:NK,2,0),""),"")</f>
        <v>16-31 Mar 21</v>
      </c>
      <c r="L489" t="str">
        <f>IF(OR(HLOOKUP(L$2+$A489,Sheet2!BX:NK,$B489,0),HLOOKUP(L$2+$A489,Sheet2!BX:NK,$B489,0)&lt;&gt;""),HLOOKUP(L$2+$A489,Sheet2!BX:NK,$B489,0),"")</f>
        <v/>
      </c>
      <c r="M489" t="str">
        <f>IF(OR(HLOOKUP(M$2+$A489,Sheet2!BY:NL,$B489,0),HLOOKUP(M$2+$A489,Sheet2!BY:NL,$B489,0)&lt;&gt;""),HLOOKUP(M$2+$A489,Sheet2!BY:NL,$B489,0),"")</f>
        <v/>
      </c>
      <c r="N489" t="str">
        <f>IF(OR(HLOOKUP(N$2+$A489,Sheet2!BZ:NM,$B489,0),HLOOKUP(N$2+$A489,Sheet2!BZ:NM,$B489,0)&lt;&gt;""),HLOOKUP(N$2+$A489,Sheet2!BZ:NM,$B489,0),"")</f>
        <v/>
      </c>
      <c r="O489" t="str">
        <f>IF(OR(HLOOKUP(O$2+$A489,Sheet2!CA:NN,$B489,0),HLOOKUP(O$2+$A489,Sheet2!CA:NN,$B489,0)&lt;&gt;""),HLOOKUP(O$2+$A489,Sheet2!CA:NN,$B489,0),"")</f>
        <v/>
      </c>
      <c r="P489" t="str">
        <f>IF(OR(HLOOKUP(P$2+$A489,Sheet2!CB:NO,$B489,0),HLOOKUP(P$2+$A489,Sheet2!CB:NO,$B489,0)&lt;&gt;""),HLOOKUP(P$2+$A489,Sheet2!CB:NO,$B489,0),"")</f>
        <v/>
      </c>
      <c r="Q489" t="str">
        <f>IF(OR(HLOOKUP(Q$2+$A489,Sheet2!CC:NO,$B489,0),HLOOKUP(Q$2+$A489,Sheet2!CC:NO,$B489,0)&lt;&gt;""),HLOOKUP(Q$2+$A489,Sheet2!CC:NO,$B489,0),"")</f>
        <v/>
      </c>
    </row>
    <row r="490" spans="1:17" x14ac:dyDescent="0.25">
      <c r="A490" s="64">
        <f t="shared" si="59"/>
        <v>36</v>
      </c>
      <c r="B490" s="64">
        <f t="shared" si="60"/>
        <v>53</v>
      </c>
      <c r="C490" s="64">
        <f t="shared" si="61"/>
        <v>7</v>
      </c>
      <c r="D490" s="64">
        <f t="shared" si="62"/>
        <v>49</v>
      </c>
      <c r="E490" s="64">
        <f t="shared" si="63"/>
        <v>241</v>
      </c>
      <c r="F490" s="64">
        <f t="shared" si="56"/>
        <v>1</v>
      </c>
      <c r="G490" s="64">
        <f t="shared" si="57"/>
        <v>4</v>
      </c>
      <c r="H490" s="64">
        <f t="shared" si="58"/>
        <v>2021</v>
      </c>
      <c r="I490" s="80" t="str">
        <f>IFERROR(VLOOKUP(D490,Sheet2!A:B,2,0),"")</f>
        <v>J20-0231</v>
      </c>
      <c r="J490" s="64" t="str">
        <f>IFERROR(IF(I490&lt;&gt;"",VLOOKUP(I490,Sheet2!B:C,2,0),""),"")</f>
        <v>Project GC7</v>
      </c>
      <c r="K490" s="64" t="str">
        <f>IFERROR( IF(I490&lt;&gt;"", HLOOKUP(L$2+$A490,Sheet2!BX:NK,2,0),""),"")</f>
        <v>1-15 April 21</v>
      </c>
      <c r="L490" t="str">
        <f>IF(OR(HLOOKUP(L$2+$A490,Sheet2!BX:NK,$B490,0),HLOOKUP(L$2+$A490,Sheet2!BX:NK,$B490,0)&lt;&gt;""),HLOOKUP(L$2+$A490,Sheet2!BX:NK,$B490,0),"")</f>
        <v/>
      </c>
      <c r="M490" t="str">
        <f>IF(OR(HLOOKUP(M$2+$A490,Sheet2!BY:NL,$B490,0),HLOOKUP(M$2+$A490,Sheet2!BY:NL,$B490,0)&lt;&gt;""),HLOOKUP(M$2+$A490,Sheet2!BY:NL,$B490,0),"")</f>
        <v/>
      </c>
      <c r="N490" t="str">
        <f>IF(OR(HLOOKUP(N$2+$A490,Sheet2!BZ:NM,$B490,0),HLOOKUP(N$2+$A490,Sheet2!BZ:NM,$B490,0)&lt;&gt;""),HLOOKUP(N$2+$A490,Sheet2!BZ:NM,$B490,0),"")</f>
        <v/>
      </c>
      <c r="O490" t="str">
        <f>IF(OR(HLOOKUP(O$2+$A490,Sheet2!CA:NN,$B490,0),HLOOKUP(O$2+$A490,Sheet2!CA:NN,$B490,0)&lt;&gt;""),HLOOKUP(O$2+$A490,Sheet2!CA:NN,$B490,0),"")</f>
        <v/>
      </c>
      <c r="P490" t="str">
        <f>IF(OR(HLOOKUP(P$2+$A490,Sheet2!CB:NO,$B490,0),HLOOKUP(P$2+$A490,Sheet2!CB:NO,$B490,0)&lt;&gt;""),HLOOKUP(P$2+$A490,Sheet2!CB:NO,$B490,0),"")</f>
        <v/>
      </c>
      <c r="Q490" t="str">
        <f>IF(OR(HLOOKUP(Q$2+$A490,Sheet2!CC:NO,$B490,0),HLOOKUP(Q$2+$A490,Sheet2!CC:NO,$B490,0)&lt;&gt;""),HLOOKUP(Q$2+$A490,Sheet2!CC:NO,$B490,0),"")</f>
        <v/>
      </c>
    </row>
    <row r="491" spans="1:17" x14ac:dyDescent="0.25">
      <c r="A491" s="64">
        <f t="shared" si="59"/>
        <v>42</v>
      </c>
      <c r="B491" s="64">
        <f t="shared" si="60"/>
        <v>53</v>
      </c>
      <c r="C491" s="64">
        <f t="shared" si="61"/>
        <v>8</v>
      </c>
      <c r="D491" s="64">
        <f t="shared" si="62"/>
        <v>49</v>
      </c>
      <c r="E491" s="64">
        <f t="shared" si="63"/>
        <v>241</v>
      </c>
      <c r="F491" s="64">
        <f t="shared" si="56"/>
        <v>2</v>
      </c>
      <c r="G491" s="64">
        <f t="shared" si="57"/>
        <v>4</v>
      </c>
      <c r="H491" s="64">
        <f t="shared" si="58"/>
        <v>2021</v>
      </c>
      <c r="I491" s="80" t="str">
        <f>IFERROR(VLOOKUP(D491,Sheet2!A:B,2,0),"")</f>
        <v>J20-0231</v>
      </c>
      <c r="J491" s="64" t="str">
        <f>IFERROR(IF(I491&lt;&gt;"",VLOOKUP(I491,Sheet2!B:C,2,0),""),"")</f>
        <v>Project GC7</v>
      </c>
      <c r="K491" s="64" t="str">
        <f>IFERROR( IF(I491&lt;&gt;"", HLOOKUP(L$2+$A491,Sheet2!BX:NK,2,0),""),"")</f>
        <v>16-30 April 21</v>
      </c>
      <c r="L491" t="str">
        <f>IF(OR(HLOOKUP(L$2+$A491,Sheet2!BX:NK,$B491,0),HLOOKUP(L$2+$A491,Sheet2!BX:NK,$B491,0)&lt;&gt;""),HLOOKUP(L$2+$A491,Sheet2!BX:NK,$B491,0),"")</f>
        <v/>
      </c>
      <c r="M491" t="str">
        <f>IF(OR(HLOOKUP(M$2+$A491,Sheet2!BY:NL,$B491,0),HLOOKUP(M$2+$A491,Sheet2!BY:NL,$B491,0)&lt;&gt;""),HLOOKUP(M$2+$A491,Sheet2!BY:NL,$B491,0),"")</f>
        <v/>
      </c>
      <c r="N491" t="str">
        <f>IF(OR(HLOOKUP(N$2+$A491,Sheet2!BZ:NM,$B491,0),HLOOKUP(N$2+$A491,Sheet2!BZ:NM,$B491,0)&lt;&gt;""),HLOOKUP(N$2+$A491,Sheet2!BZ:NM,$B491,0),"")</f>
        <v/>
      </c>
      <c r="O491" t="str">
        <f>IF(OR(HLOOKUP(O$2+$A491,Sheet2!CA:NN,$B491,0),HLOOKUP(O$2+$A491,Sheet2!CA:NN,$B491,0)&lt;&gt;""),HLOOKUP(O$2+$A491,Sheet2!CA:NN,$B491,0),"")</f>
        <v/>
      </c>
      <c r="P491" t="str">
        <f>IF(OR(HLOOKUP(P$2+$A491,Sheet2!CB:NO,$B491,0),HLOOKUP(P$2+$A491,Sheet2!CB:NO,$B491,0)&lt;&gt;""),HLOOKUP(P$2+$A491,Sheet2!CB:NO,$B491,0),"")</f>
        <v/>
      </c>
      <c r="Q491" t="str">
        <f>IF(OR(HLOOKUP(Q$2+$A491,Sheet2!CC:NO,$B491,0),HLOOKUP(Q$2+$A491,Sheet2!CC:NO,$B491,0)&lt;&gt;""),HLOOKUP(Q$2+$A491,Sheet2!CC:NO,$B491,0),"")</f>
        <v/>
      </c>
    </row>
    <row r="492" spans="1:17" x14ac:dyDescent="0.25">
      <c r="A492" s="64">
        <f t="shared" si="59"/>
        <v>48</v>
      </c>
      <c r="B492" s="64">
        <f t="shared" si="60"/>
        <v>53</v>
      </c>
      <c r="C492" s="64">
        <f t="shared" si="61"/>
        <v>9</v>
      </c>
      <c r="D492" s="64">
        <f t="shared" si="62"/>
        <v>49</v>
      </c>
      <c r="E492" s="64">
        <f t="shared" si="63"/>
        <v>241</v>
      </c>
      <c r="F492" s="64">
        <f t="shared" si="56"/>
        <v>1</v>
      </c>
      <c r="G492" s="64">
        <f t="shared" si="57"/>
        <v>5</v>
      </c>
      <c r="H492" s="64">
        <f t="shared" si="58"/>
        <v>2021</v>
      </c>
      <c r="I492" s="80" t="str">
        <f>IFERROR(VLOOKUP(D492,Sheet2!A:B,2,0),"")</f>
        <v>J20-0231</v>
      </c>
      <c r="J492" s="64" t="str">
        <f>IFERROR(IF(I492&lt;&gt;"",VLOOKUP(I492,Sheet2!B:C,2,0),""),"")</f>
        <v>Project GC7</v>
      </c>
      <c r="K492" s="64" t="str">
        <f>IFERROR( IF(I492&lt;&gt;"", HLOOKUP(L$2+$A492,Sheet2!BX:NK,2,0),""),"")</f>
        <v>1-15 May 21</v>
      </c>
      <c r="L492" t="str">
        <f>IF(OR(HLOOKUP(L$2+$A492,Sheet2!BX:NK,$B492,0),HLOOKUP(L$2+$A492,Sheet2!BX:NK,$B492,0)&lt;&gt;""),HLOOKUP(L$2+$A492,Sheet2!BX:NK,$B492,0),"")</f>
        <v/>
      </c>
      <c r="M492" t="str">
        <f>IF(OR(HLOOKUP(M$2+$A492,Sheet2!BY:NL,$B492,0),HLOOKUP(M$2+$A492,Sheet2!BY:NL,$B492,0)&lt;&gt;""),HLOOKUP(M$2+$A492,Sheet2!BY:NL,$B492,0),"")</f>
        <v/>
      </c>
      <c r="N492" t="str">
        <f>IF(OR(HLOOKUP(N$2+$A492,Sheet2!BZ:NM,$B492,0),HLOOKUP(N$2+$A492,Sheet2!BZ:NM,$B492,0)&lt;&gt;""),HLOOKUP(N$2+$A492,Sheet2!BZ:NM,$B492,0),"")</f>
        <v/>
      </c>
      <c r="O492" t="str">
        <f>IF(OR(HLOOKUP(O$2+$A492,Sheet2!CA:NN,$B492,0),HLOOKUP(O$2+$A492,Sheet2!CA:NN,$B492,0)&lt;&gt;""),HLOOKUP(O$2+$A492,Sheet2!CA:NN,$B492,0),"")</f>
        <v/>
      </c>
      <c r="P492" t="str">
        <f>IF(OR(HLOOKUP(P$2+$A492,Sheet2!CB:NO,$B492,0),HLOOKUP(P$2+$A492,Sheet2!CB:NO,$B492,0)&lt;&gt;""),HLOOKUP(P$2+$A492,Sheet2!CB:NO,$B492,0),"")</f>
        <v/>
      </c>
      <c r="Q492" t="str">
        <f>IF(OR(HLOOKUP(Q$2+$A492,Sheet2!CC:NO,$B492,0),HLOOKUP(Q$2+$A492,Sheet2!CC:NO,$B492,0)&lt;&gt;""),HLOOKUP(Q$2+$A492,Sheet2!CC:NO,$B492,0),"")</f>
        <v/>
      </c>
    </row>
    <row r="493" spans="1:17" x14ac:dyDescent="0.25">
      <c r="A493" s="64">
        <f t="shared" si="59"/>
        <v>54</v>
      </c>
      <c r="B493" s="64">
        <f t="shared" si="60"/>
        <v>53</v>
      </c>
      <c r="C493" s="64">
        <f t="shared" si="61"/>
        <v>10</v>
      </c>
      <c r="D493" s="64">
        <f t="shared" si="62"/>
        <v>49</v>
      </c>
      <c r="E493" s="64">
        <f t="shared" si="63"/>
        <v>241</v>
      </c>
      <c r="F493" s="64">
        <f t="shared" si="56"/>
        <v>2</v>
      </c>
      <c r="G493" s="64">
        <f t="shared" si="57"/>
        <v>5</v>
      </c>
      <c r="H493" s="64">
        <f t="shared" si="58"/>
        <v>2021</v>
      </c>
      <c r="I493" s="80" t="str">
        <f>IFERROR(VLOOKUP(D493,Sheet2!A:B,2,0),"")</f>
        <v>J20-0231</v>
      </c>
      <c r="J493" s="64" t="str">
        <f>IFERROR(IF(I493&lt;&gt;"",VLOOKUP(I493,Sheet2!B:C,2,0),""),"")</f>
        <v>Project GC7</v>
      </c>
      <c r="K493" s="64" t="str">
        <f>IFERROR( IF(I493&lt;&gt;"", HLOOKUP(L$2+$A493,Sheet2!BX:NK,2,0),""),"")</f>
        <v>16-31 May 21</v>
      </c>
      <c r="L493" t="str">
        <f>IF(OR(HLOOKUP(L$2+$A493,Sheet2!BX:NK,$B493,0),HLOOKUP(L$2+$A493,Sheet2!BX:NK,$B493,0)&lt;&gt;""),HLOOKUP(L$2+$A493,Sheet2!BX:NK,$B493,0),"")</f>
        <v/>
      </c>
      <c r="M493" t="str">
        <f>IF(OR(HLOOKUP(M$2+$A493,Sheet2!BY:NL,$B493,0),HLOOKUP(M$2+$A493,Sheet2!BY:NL,$B493,0)&lt;&gt;""),HLOOKUP(M$2+$A493,Sheet2!BY:NL,$B493,0),"")</f>
        <v/>
      </c>
      <c r="N493" t="str">
        <f>IF(OR(HLOOKUP(N$2+$A493,Sheet2!BZ:NM,$B493,0),HLOOKUP(N$2+$A493,Sheet2!BZ:NM,$B493,0)&lt;&gt;""),HLOOKUP(N$2+$A493,Sheet2!BZ:NM,$B493,0),"")</f>
        <v/>
      </c>
      <c r="O493" t="str">
        <f>IF(OR(HLOOKUP(O$2+$A493,Sheet2!CA:NN,$B493,0),HLOOKUP(O$2+$A493,Sheet2!CA:NN,$B493,0)&lt;&gt;""),HLOOKUP(O$2+$A493,Sheet2!CA:NN,$B493,0),"")</f>
        <v/>
      </c>
      <c r="P493" t="str">
        <f>IF(OR(HLOOKUP(P$2+$A493,Sheet2!CB:NO,$B493,0),HLOOKUP(P$2+$A493,Sheet2!CB:NO,$B493,0)&lt;&gt;""),HLOOKUP(P$2+$A493,Sheet2!CB:NO,$B493,0),"")</f>
        <v/>
      </c>
      <c r="Q493" t="str">
        <f>IF(OR(HLOOKUP(Q$2+$A493,Sheet2!CC:NO,$B493,0),HLOOKUP(Q$2+$A493,Sheet2!CC:NO,$B493,0)&lt;&gt;""),HLOOKUP(Q$2+$A493,Sheet2!CC:NO,$B493,0),"")</f>
        <v/>
      </c>
    </row>
    <row r="494" spans="1:17" x14ac:dyDescent="0.25">
      <c r="A494" s="64">
        <f t="shared" si="59"/>
        <v>0</v>
      </c>
      <c r="B494" s="64">
        <f t="shared" si="60"/>
        <v>54</v>
      </c>
      <c r="C494" s="64">
        <f t="shared" si="61"/>
        <v>1</v>
      </c>
      <c r="D494" s="64">
        <f t="shared" si="62"/>
        <v>50</v>
      </c>
      <c r="E494" s="64">
        <f t="shared" si="63"/>
        <v>246</v>
      </c>
      <c r="F494" s="64">
        <f t="shared" si="56"/>
        <v>1</v>
      </c>
      <c r="G494" s="64">
        <f t="shared" si="57"/>
        <v>1</v>
      </c>
      <c r="H494" s="64">
        <f t="shared" si="58"/>
        <v>2021</v>
      </c>
      <c r="I494" s="80" t="str">
        <f>IFERROR(VLOOKUP(D494,Sheet2!A:B,2,0),"")</f>
        <v>J19-1151</v>
      </c>
      <c r="J494" s="64" t="str">
        <f>IFERROR(IF(I494&lt;&gt;"",VLOOKUP(I494,Sheet2!B:C,2,0),""),"")</f>
        <v>ETP T5527 Observation Basin  &amp; New Treated efflue</v>
      </c>
      <c r="K494" s="64" t="str">
        <f>IFERROR( IF(I494&lt;&gt;"", HLOOKUP(L$2+$A494,Sheet2!BX:NK,2,0),""),"")</f>
        <v>1-15 Jan 21</v>
      </c>
      <c r="L494" t="str">
        <f>IF(OR(HLOOKUP(L$2+$A494,Sheet2!BX:NK,$B494,0),HLOOKUP(L$2+$A494,Sheet2!BX:NK,$B494,0)&lt;&gt;""),HLOOKUP(L$2+$A494,Sheet2!BX:NK,$B494,0),"")</f>
        <v/>
      </c>
      <c r="M494" t="str">
        <f>IF(OR(HLOOKUP(M$2+$A494,Sheet2!BY:NL,$B494,0),HLOOKUP(M$2+$A494,Sheet2!BY:NL,$B494,0)&lt;&gt;""),HLOOKUP(M$2+$A494,Sheet2!BY:NL,$B494,0),"")</f>
        <v/>
      </c>
      <c r="N494" t="str">
        <f>IF(OR(HLOOKUP(N$2+$A494,Sheet2!BZ:NM,$B494,0),HLOOKUP(N$2+$A494,Sheet2!BZ:NM,$B494,0)&lt;&gt;""),HLOOKUP(N$2+$A494,Sheet2!BZ:NM,$B494,0),"")</f>
        <v/>
      </c>
      <c r="O494" t="str">
        <f>IF(OR(HLOOKUP(O$2+$A494,Sheet2!CA:NN,$B494,0),HLOOKUP(O$2+$A494,Sheet2!CA:NN,$B494,0)&lt;&gt;""),HLOOKUP(O$2+$A494,Sheet2!CA:NN,$B494,0),"")</f>
        <v/>
      </c>
      <c r="P494" t="str">
        <f>IF(OR(HLOOKUP(P$2+$A494,Sheet2!CB:NO,$B494,0),HLOOKUP(P$2+$A494,Sheet2!CB:NO,$B494,0)&lt;&gt;""),HLOOKUP(P$2+$A494,Sheet2!CB:NO,$B494,0),"")</f>
        <v/>
      </c>
      <c r="Q494" t="str">
        <f>IF(OR(HLOOKUP(Q$2+$A494,Sheet2!CC:NO,$B494,0),HLOOKUP(Q$2+$A494,Sheet2!CC:NO,$B494,0)&lt;&gt;""),HLOOKUP(Q$2+$A494,Sheet2!CC:NO,$B494,0),"")</f>
        <v/>
      </c>
    </row>
    <row r="495" spans="1:17" x14ac:dyDescent="0.25">
      <c r="A495" s="64">
        <f t="shared" si="59"/>
        <v>6</v>
      </c>
      <c r="B495" s="64">
        <f t="shared" si="60"/>
        <v>54</v>
      </c>
      <c r="C495" s="64">
        <f t="shared" si="61"/>
        <v>2</v>
      </c>
      <c r="D495" s="64">
        <f t="shared" si="62"/>
        <v>50</v>
      </c>
      <c r="E495" s="64">
        <f t="shared" si="63"/>
        <v>246</v>
      </c>
      <c r="F495" s="64">
        <f t="shared" si="56"/>
        <v>2</v>
      </c>
      <c r="G495" s="64">
        <f t="shared" si="57"/>
        <v>1</v>
      </c>
      <c r="H495" s="64">
        <f t="shared" si="58"/>
        <v>2021</v>
      </c>
      <c r="I495" s="80" t="str">
        <f>IFERROR(VLOOKUP(D495,Sheet2!A:B,2,0),"")</f>
        <v>J19-1151</v>
      </c>
      <c r="J495" s="64" t="str">
        <f>IFERROR(IF(I495&lt;&gt;"",VLOOKUP(I495,Sheet2!B:C,2,0),""),"")</f>
        <v>ETP T5527 Observation Basin  &amp; New Treated efflue</v>
      </c>
      <c r="K495" s="64" t="str">
        <f>IFERROR( IF(I495&lt;&gt;"", HLOOKUP(L$2+$A495,Sheet2!BX:NK,2,0),""),"")</f>
        <v>16-31 Jan 21</v>
      </c>
      <c r="L495" t="str">
        <f>IF(OR(HLOOKUP(L$2+$A495,Sheet2!BX:NK,$B495,0),HLOOKUP(L$2+$A495,Sheet2!BX:NK,$B495,0)&lt;&gt;""),HLOOKUP(L$2+$A495,Sheet2!BX:NK,$B495,0),"")</f>
        <v/>
      </c>
      <c r="M495" t="str">
        <f>IF(OR(HLOOKUP(M$2+$A495,Sheet2!BY:NL,$B495,0),HLOOKUP(M$2+$A495,Sheet2!BY:NL,$B495,0)&lt;&gt;""),HLOOKUP(M$2+$A495,Sheet2!BY:NL,$B495,0),"")</f>
        <v/>
      </c>
      <c r="N495" t="str">
        <f>IF(OR(HLOOKUP(N$2+$A495,Sheet2!BZ:NM,$B495,0),HLOOKUP(N$2+$A495,Sheet2!BZ:NM,$B495,0)&lt;&gt;""),HLOOKUP(N$2+$A495,Sheet2!BZ:NM,$B495,0),"")</f>
        <v/>
      </c>
      <c r="O495" t="str">
        <f>IF(OR(HLOOKUP(O$2+$A495,Sheet2!CA:NN,$B495,0),HLOOKUP(O$2+$A495,Sheet2!CA:NN,$B495,0)&lt;&gt;""),HLOOKUP(O$2+$A495,Sheet2!CA:NN,$B495,0),"")</f>
        <v/>
      </c>
      <c r="P495" t="str">
        <f>IF(OR(HLOOKUP(P$2+$A495,Sheet2!CB:NO,$B495,0),HLOOKUP(P$2+$A495,Sheet2!CB:NO,$B495,0)&lt;&gt;""),HLOOKUP(P$2+$A495,Sheet2!CB:NO,$B495,0),"")</f>
        <v/>
      </c>
      <c r="Q495" t="str">
        <f>IF(OR(HLOOKUP(Q$2+$A495,Sheet2!CC:NO,$B495,0),HLOOKUP(Q$2+$A495,Sheet2!CC:NO,$B495,0)&lt;&gt;""),HLOOKUP(Q$2+$A495,Sheet2!CC:NO,$B495,0),"")</f>
        <v/>
      </c>
    </row>
    <row r="496" spans="1:17" x14ac:dyDescent="0.25">
      <c r="A496" s="64">
        <f t="shared" si="59"/>
        <v>12</v>
      </c>
      <c r="B496" s="64">
        <f t="shared" si="60"/>
        <v>54</v>
      </c>
      <c r="C496" s="64">
        <f t="shared" si="61"/>
        <v>3</v>
      </c>
      <c r="D496" s="64">
        <f t="shared" si="62"/>
        <v>50</v>
      </c>
      <c r="E496" s="64">
        <f t="shared" si="63"/>
        <v>246</v>
      </c>
      <c r="F496" s="64">
        <f t="shared" si="56"/>
        <v>1</v>
      </c>
      <c r="G496" s="64">
        <f t="shared" si="57"/>
        <v>2</v>
      </c>
      <c r="H496" s="64">
        <f t="shared" si="58"/>
        <v>2021</v>
      </c>
      <c r="I496" s="80" t="str">
        <f>IFERROR(VLOOKUP(D496,Sheet2!A:B,2,0),"")</f>
        <v>J19-1151</v>
      </c>
      <c r="J496" s="64" t="str">
        <f>IFERROR(IF(I496&lt;&gt;"",VLOOKUP(I496,Sheet2!B:C,2,0),""),"")</f>
        <v>ETP T5527 Observation Basin  &amp; New Treated efflue</v>
      </c>
      <c r="K496" s="64" t="str">
        <f>IFERROR( IF(I496&lt;&gt;"", HLOOKUP(L$2+$A496,Sheet2!BX:NK,2,0),""),"")</f>
        <v>1-15 Feb 21</v>
      </c>
      <c r="L496" t="str">
        <f>IF(OR(HLOOKUP(L$2+$A496,Sheet2!BX:NK,$B496,0),HLOOKUP(L$2+$A496,Sheet2!BX:NK,$B496,0)&lt;&gt;""),HLOOKUP(L$2+$A496,Sheet2!BX:NK,$B496,0),"")</f>
        <v/>
      </c>
      <c r="M496" t="str">
        <f>IF(OR(HLOOKUP(M$2+$A496,Sheet2!BY:NL,$B496,0),HLOOKUP(M$2+$A496,Sheet2!BY:NL,$B496,0)&lt;&gt;""),HLOOKUP(M$2+$A496,Sheet2!BY:NL,$B496,0),"")</f>
        <v/>
      </c>
      <c r="N496" t="str">
        <f>IF(OR(HLOOKUP(N$2+$A496,Sheet2!BZ:NM,$B496,0),HLOOKUP(N$2+$A496,Sheet2!BZ:NM,$B496,0)&lt;&gt;""),HLOOKUP(N$2+$A496,Sheet2!BZ:NM,$B496,0),"")</f>
        <v/>
      </c>
      <c r="O496" t="str">
        <f>IF(OR(HLOOKUP(O$2+$A496,Sheet2!CA:NN,$B496,0),HLOOKUP(O$2+$A496,Sheet2!CA:NN,$B496,0)&lt;&gt;""),HLOOKUP(O$2+$A496,Sheet2!CA:NN,$B496,0),"")</f>
        <v/>
      </c>
      <c r="P496" t="str">
        <f>IF(OR(HLOOKUP(P$2+$A496,Sheet2!CB:NO,$B496,0),HLOOKUP(P$2+$A496,Sheet2!CB:NO,$B496,0)&lt;&gt;""),HLOOKUP(P$2+$A496,Sheet2!CB:NO,$B496,0),"")</f>
        <v/>
      </c>
      <c r="Q496" t="str">
        <f>IF(OR(HLOOKUP(Q$2+$A496,Sheet2!CC:NO,$B496,0),HLOOKUP(Q$2+$A496,Sheet2!CC:NO,$B496,0)&lt;&gt;""),HLOOKUP(Q$2+$A496,Sheet2!CC:NO,$B496,0),"")</f>
        <v/>
      </c>
    </row>
    <row r="497" spans="1:17" x14ac:dyDescent="0.25">
      <c r="A497" s="64">
        <f t="shared" si="59"/>
        <v>18</v>
      </c>
      <c r="B497" s="64">
        <f t="shared" si="60"/>
        <v>54</v>
      </c>
      <c r="C497" s="64">
        <f t="shared" si="61"/>
        <v>4</v>
      </c>
      <c r="D497" s="64">
        <f t="shared" si="62"/>
        <v>50</v>
      </c>
      <c r="E497" s="64">
        <f t="shared" si="63"/>
        <v>246</v>
      </c>
      <c r="F497" s="64">
        <f t="shared" si="56"/>
        <v>2</v>
      </c>
      <c r="G497" s="64">
        <f t="shared" si="57"/>
        <v>2</v>
      </c>
      <c r="H497" s="64">
        <f t="shared" si="58"/>
        <v>2021</v>
      </c>
      <c r="I497" s="80" t="str">
        <f>IFERROR(VLOOKUP(D497,Sheet2!A:B,2,0),"")</f>
        <v>J19-1151</v>
      </c>
      <c r="J497" s="64" t="str">
        <f>IFERROR(IF(I497&lt;&gt;"",VLOOKUP(I497,Sheet2!B:C,2,0),""),"")</f>
        <v>ETP T5527 Observation Basin  &amp; New Treated efflue</v>
      </c>
      <c r="K497" s="64" t="str">
        <f>IFERROR( IF(I497&lt;&gt;"", HLOOKUP(L$2+$A497,Sheet2!BX:NK,2,0),""),"")</f>
        <v>16-28 Feb 21</v>
      </c>
      <c r="L497" t="str">
        <f>IF(OR(HLOOKUP(L$2+$A497,Sheet2!BX:NK,$B497,0),HLOOKUP(L$2+$A497,Sheet2!BX:NK,$B497,0)&lt;&gt;""),HLOOKUP(L$2+$A497,Sheet2!BX:NK,$B497,0),"")</f>
        <v/>
      </c>
      <c r="M497" t="str">
        <f>IF(OR(HLOOKUP(M$2+$A497,Sheet2!BY:NL,$B497,0),HLOOKUP(M$2+$A497,Sheet2!BY:NL,$B497,0)&lt;&gt;""),HLOOKUP(M$2+$A497,Sheet2!BY:NL,$B497,0),"")</f>
        <v/>
      </c>
      <c r="N497" t="str">
        <f>IF(OR(HLOOKUP(N$2+$A497,Sheet2!BZ:NM,$B497,0),HLOOKUP(N$2+$A497,Sheet2!BZ:NM,$B497,0)&lt;&gt;""),HLOOKUP(N$2+$A497,Sheet2!BZ:NM,$B497,0),"")</f>
        <v/>
      </c>
      <c r="O497" t="str">
        <f>IF(OR(HLOOKUP(O$2+$A497,Sheet2!CA:NN,$B497,0),HLOOKUP(O$2+$A497,Sheet2!CA:NN,$B497,0)&lt;&gt;""),HLOOKUP(O$2+$A497,Sheet2!CA:NN,$B497,0),"")</f>
        <v/>
      </c>
      <c r="P497" t="str">
        <f>IF(OR(HLOOKUP(P$2+$A497,Sheet2!CB:NO,$B497,0),HLOOKUP(P$2+$A497,Sheet2!CB:NO,$B497,0)&lt;&gt;""),HLOOKUP(P$2+$A497,Sheet2!CB:NO,$B497,0),"")</f>
        <v/>
      </c>
      <c r="Q497" t="str">
        <f>IF(OR(HLOOKUP(Q$2+$A497,Sheet2!CC:NO,$B497,0),HLOOKUP(Q$2+$A497,Sheet2!CC:NO,$B497,0)&lt;&gt;""),HLOOKUP(Q$2+$A497,Sheet2!CC:NO,$B497,0),"")</f>
        <v/>
      </c>
    </row>
    <row r="498" spans="1:17" x14ac:dyDescent="0.25">
      <c r="A498" s="64">
        <f t="shared" si="59"/>
        <v>24</v>
      </c>
      <c r="B498" s="64">
        <f t="shared" si="60"/>
        <v>54</v>
      </c>
      <c r="C498" s="64">
        <f t="shared" si="61"/>
        <v>5</v>
      </c>
      <c r="D498" s="64">
        <f t="shared" si="62"/>
        <v>50</v>
      </c>
      <c r="E498" s="64">
        <f t="shared" si="63"/>
        <v>246</v>
      </c>
      <c r="F498" s="64">
        <f t="shared" si="56"/>
        <v>1</v>
      </c>
      <c r="G498" s="64">
        <f t="shared" si="57"/>
        <v>3</v>
      </c>
      <c r="H498" s="64">
        <f t="shared" si="58"/>
        <v>2021</v>
      </c>
      <c r="I498" s="80" t="str">
        <f>IFERROR(VLOOKUP(D498,Sheet2!A:B,2,0),"")</f>
        <v>J19-1151</v>
      </c>
      <c r="J498" s="64" t="str">
        <f>IFERROR(IF(I498&lt;&gt;"",VLOOKUP(I498,Sheet2!B:C,2,0),""),"")</f>
        <v>ETP T5527 Observation Basin  &amp; New Treated efflue</v>
      </c>
      <c r="K498" s="64" t="str">
        <f>IFERROR( IF(I498&lt;&gt;"", HLOOKUP(L$2+$A498,Sheet2!BX:NK,2,0),""),"")</f>
        <v>1-15 Mar 2021</v>
      </c>
      <c r="L498" t="str">
        <f>IF(OR(HLOOKUP(L$2+$A498,Sheet2!BX:NK,$B498,0),HLOOKUP(L$2+$A498,Sheet2!BX:NK,$B498,0)&lt;&gt;""),HLOOKUP(L$2+$A498,Sheet2!BX:NK,$B498,0),"")</f>
        <v/>
      </c>
      <c r="M498" t="str">
        <f>IF(OR(HLOOKUP(M$2+$A498,Sheet2!BY:NL,$B498,0),HLOOKUP(M$2+$A498,Sheet2!BY:NL,$B498,0)&lt;&gt;""),HLOOKUP(M$2+$A498,Sheet2!BY:NL,$B498,0),"")</f>
        <v/>
      </c>
      <c r="N498" t="str">
        <f>IF(OR(HLOOKUP(N$2+$A498,Sheet2!BZ:NM,$B498,0),HLOOKUP(N$2+$A498,Sheet2!BZ:NM,$B498,0)&lt;&gt;""),HLOOKUP(N$2+$A498,Sheet2!BZ:NM,$B498,0),"")</f>
        <v/>
      </c>
      <c r="O498" t="str">
        <f>IF(OR(HLOOKUP(O$2+$A498,Sheet2!CA:NN,$B498,0),HLOOKUP(O$2+$A498,Sheet2!CA:NN,$B498,0)&lt;&gt;""),HLOOKUP(O$2+$A498,Sheet2!CA:NN,$B498,0),"")</f>
        <v/>
      </c>
      <c r="P498" t="str">
        <f>IF(OR(HLOOKUP(P$2+$A498,Sheet2!CB:NO,$B498,0),HLOOKUP(P$2+$A498,Sheet2!CB:NO,$B498,0)&lt;&gt;""),HLOOKUP(P$2+$A498,Sheet2!CB:NO,$B498,0),"")</f>
        <v/>
      </c>
      <c r="Q498" t="str">
        <f>IF(OR(HLOOKUP(Q$2+$A498,Sheet2!CC:NO,$B498,0),HLOOKUP(Q$2+$A498,Sheet2!CC:NO,$B498,0)&lt;&gt;""),HLOOKUP(Q$2+$A498,Sheet2!CC:NO,$B498,0),"")</f>
        <v/>
      </c>
    </row>
    <row r="499" spans="1:17" x14ac:dyDescent="0.25">
      <c r="A499" s="64">
        <f t="shared" si="59"/>
        <v>30</v>
      </c>
      <c r="B499" s="64">
        <f t="shared" si="60"/>
        <v>54</v>
      </c>
      <c r="C499" s="64">
        <f t="shared" si="61"/>
        <v>6</v>
      </c>
      <c r="D499" s="64">
        <f t="shared" si="62"/>
        <v>50</v>
      </c>
      <c r="E499" s="64">
        <f t="shared" si="63"/>
        <v>246</v>
      </c>
      <c r="F499" s="64">
        <f t="shared" si="56"/>
        <v>2</v>
      </c>
      <c r="G499" s="64">
        <f t="shared" si="57"/>
        <v>3</v>
      </c>
      <c r="H499" s="64">
        <f t="shared" si="58"/>
        <v>2021</v>
      </c>
      <c r="I499" s="80" t="str">
        <f>IFERROR(VLOOKUP(D499,Sheet2!A:B,2,0),"")</f>
        <v>J19-1151</v>
      </c>
      <c r="J499" s="64" t="str">
        <f>IFERROR(IF(I499&lt;&gt;"",VLOOKUP(I499,Sheet2!B:C,2,0),""),"")</f>
        <v>ETP T5527 Observation Basin  &amp; New Treated efflue</v>
      </c>
      <c r="K499" s="64" t="str">
        <f>IFERROR( IF(I499&lt;&gt;"", HLOOKUP(L$2+$A499,Sheet2!BX:NK,2,0),""),"")</f>
        <v>16-31 Mar 21</v>
      </c>
      <c r="L499" t="str">
        <f>IF(OR(HLOOKUP(L$2+$A499,Sheet2!BX:NK,$B499,0),HLOOKUP(L$2+$A499,Sheet2!BX:NK,$B499,0)&lt;&gt;""),HLOOKUP(L$2+$A499,Sheet2!BX:NK,$B499,0),"")</f>
        <v/>
      </c>
      <c r="M499" t="str">
        <f>IF(OR(HLOOKUP(M$2+$A499,Sheet2!BY:NL,$B499,0),HLOOKUP(M$2+$A499,Sheet2!BY:NL,$B499,0)&lt;&gt;""),HLOOKUP(M$2+$A499,Sheet2!BY:NL,$B499,0),"")</f>
        <v/>
      </c>
      <c r="N499" t="str">
        <f>IF(OR(HLOOKUP(N$2+$A499,Sheet2!BZ:NM,$B499,0),HLOOKUP(N$2+$A499,Sheet2!BZ:NM,$B499,0)&lt;&gt;""),HLOOKUP(N$2+$A499,Sheet2!BZ:NM,$B499,0),"")</f>
        <v/>
      </c>
      <c r="O499" t="str">
        <f>IF(OR(HLOOKUP(O$2+$A499,Sheet2!CA:NN,$B499,0),HLOOKUP(O$2+$A499,Sheet2!CA:NN,$B499,0)&lt;&gt;""),HLOOKUP(O$2+$A499,Sheet2!CA:NN,$B499,0),"")</f>
        <v/>
      </c>
      <c r="P499" t="str">
        <f>IF(OR(HLOOKUP(P$2+$A499,Sheet2!CB:NO,$B499,0),HLOOKUP(P$2+$A499,Sheet2!CB:NO,$B499,0)&lt;&gt;""),HLOOKUP(P$2+$A499,Sheet2!CB:NO,$B499,0),"")</f>
        <v/>
      </c>
      <c r="Q499" t="str">
        <f>IF(OR(HLOOKUP(Q$2+$A499,Sheet2!CC:NO,$B499,0),HLOOKUP(Q$2+$A499,Sheet2!CC:NO,$B499,0)&lt;&gt;""),HLOOKUP(Q$2+$A499,Sheet2!CC:NO,$B499,0),"")</f>
        <v/>
      </c>
    </row>
    <row r="500" spans="1:17" x14ac:dyDescent="0.25">
      <c r="A500" s="64">
        <f t="shared" si="59"/>
        <v>36</v>
      </c>
      <c r="B500" s="64">
        <f t="shared" si="60"/>
        <v>54</v>
      </c>
      <c r="C500" s="64">
        <f t="shared" si="61"/>
        <v>7</v>
      </c>
      <c r="D500" s="64">
        <f t="shared" si="62"/>
        <v>50</v>
      </c>
      <c r="E500" s="64">
        <f t="shared" si="63"/>
        <v>246</v>
      </c>
      <c r="F500" s="64">
        <f t="shared" si="56"/>
        <v>1</v>
      </c>
      <c r="G500" s="64">
        <f t="shared" si="57"/>
        <v>4</v>
      </c>
      <c r="H500" s="64">
        <f t="shared" si="58"/>
        <v>2021</v>
      </c>
      <c r="I500" s="80" t="str">
        <f>IFERROR(VLOOKUP(D500,Sheet2!A:B,2,0),"")</f>
        <v>J19-1151</v>
      </c>
      <c r="J500" s="64" t="str">
        <f>IFERROR(IF(I500&lt;&gt;"",VLOOKUP(I500,Sheet2!B:C,2,0),""),"")</f>
        <v>ETP T5527 Observation Basin  &amp; New Treated efflue</v>
      </c>
      <c r="K500" s="64" t="str">
        <f>IFERROR( IF(I500&lt;&gt;"", HLOOKUP(L$2+$A500,Sheet2!BX:NK,2,0),""),"")</f>
        <v>1-15 April 21</v>
      </c>
      <c r="L500" t="str">
        <f>IF(OR(HLOOKUP(L$2+$A500,Sheet2!BX:NK,$B500,0),HLOOKUP(L$2+$A500,Sheet2!BX:NK,$B500,0)&lt;&gt;""),HLOOKUP(L$2+$A500,Sheet2!BX:NK,$B500,0),"")</f>
        <v/>
      </c>
      <c r="M500" t="str">
        <f>IF(OR(HLOOKUP(M$2+$A500,Sheet2!BY:NL,$B500,0),HLOOKUP(M$2+$A500,Sheet2!BY:NL,$B500,0)&lt;&gt;""),HLOOKUP(M$2+$A500,Sheet2!BY:NL,$B500,0),"")</f>
        <v/>
      </c>
      <c r="N500" t="str">
        <f>IF(OR(HLOOKUP(N$2+$A500,Sheet2!BZ:NM,$B500,0),HLOOKUP(N$2+$A500,Sheet2!BZ:NM,$B500,0)&lt;&gt;""),HLOOKUP(N$2+$A500,Sheet2!BZ:NM,$B500,0),"")</f>
        <v/>
      </c>
      <c r="O500" t="str">
        <f>IF(OR(HLOOKUP(O$2+$A500,Sheet2!CA:NN,$B500,0),HLOOKUP(O$2+$A500,Sheet2!CA:NN,$B500,0)&lt;&gt;""),HLOOKUP(O$2+$A500,Sheet2!CA:NN,$B500,0),"")</f>
        <v/>
      </c>
      <c r="P500" t="str">
        <f>IF(OR(HLOOKUP(P$2+$A500,Sheet2!CB:NO,$B500,0),HLOOKUP(P$2+$A500,Sheet2!CB:NO,$B500,0)&lt;&gt;""),HLOOKUP(P$2+$A500,Sheet2!CB:NO,$B500,0),"")</f>
        <v/>
      </c>
      <c r="Q500" t="str">
        <f>IF(OR(HLOOKUP(Q$2+$A500,Sheet2!CC:NO,$B500,0),HLOOKUP(Q$2+$A500,Sheet2!CC:NO,$B500,0)&lt;&gt;""),HLOOKUP(Q$2+$A500,Sheet2!CC:NO,$B500,0),"")</f>
        <v/>
      </c>
    </row>
    <row r="501" spans="1:17" x14ac:dyDescent="0.25">
      <c r="A501" s="64">
        <f t="shared" si="59"/>
        <v>42</v>
      </c>
      <c r="B501" s="64">
        <f t="shared" si="60"/>
        <v>54</v>
      </c>
      <c r="C501" s="64">
        <f t="shared" si="61"/>
        <v>8</v>
      </c>
      <c r="D501" s="64">
        <f t="shared" si="62"/>
        <v>50</v>
      </c>
      <c r="E501" s="64">
        <f t="shared" si="63"/>
        <v>246</v>
      </c>
      <c r="F501" s="64">
        <f t="shared" si="56"/>
        <v>2</v>
      </c>
      <c r="G501" s="64">
        <f t="shared" si="57"/>
        <v>4</v>
      </c>
      <c r="H501" s="64">
        <f t="shared" si="58"/>
        <v>2021</v>
      </c>
      <c r="I501" s="80" t="str">
        <f>IFERROR(VLOOKUP(D501,Sheet2!A:B,2,0),"")</f>
        <v>J19-1151</v>
      </c>
      <c r="J501" s="64" t="str">
        <f>IFERROR(IF(I501&lt;&gt;"",VLOOKUP(I501,Sheet2!B:C,2,0),""),"")</f>
        <v>ETP T5527 Observation Basin  &amp; New Treated efflue</v>
      </c>
      <c r="K501" s="64" t="str">
        <f>IFERROR( IF(I501&lt;&gt;"", HLOOKUP(L$2+$A501,Sheet2!BX:NK,2,0),""),"")</f>
        <v>16-30 April 21</v>
      </c>
      <c r="L501" t="str">
        <f>IF(OR(HLOOKUP(L$2+$A501,Sheet2!BX:NK,$B501,0),HLOOKUP(L$2+$A501,Sheet2!BX:NK,$B501,0)&lt;&gt;""),HLOOKUP(L$2+$A501,Sheet2!BX:NK,$B501,0),"")</f>
        <v/>
      </c>
      <c r="M501" t="str">
        <f>IF(OR(HLOOKUP(M$2+$A501,Sheet2!BY:NL,$B501,0),HLOOKUP(M$2+$A501,Sheet2!BY:NL,$B501,0)&lt;&gt;""),HLOOKUP(M$2+$A501,Sheet2!BY:NL,$B501,0),"")</f>
        <v/>
      </c>
      <c r="N501" t="str">
        <f>IF(OR(HLOOKUP(N$2+$A501,Sheet2!BZ:NM,$B501,0),HLOOKUP(N$2+$A501,Sheet2!BZ:NM,$B501,0)&lt;&gt;""),HLOOKUP(N$2+$A501,Sheet2!BZ:NM,$B501,0),"")</f>
        <v/>
      </c>
      <c r="O501" t="str">
        <f>IF(OR(HLOOKUP(O$2+$A501,Sheet2!CA:NN,$B501,0),HLOOKUP(O$2+$A501,Sheet2!CA:NN,$B501,0)&lt;&gt;""),HLOOKUP(O$2+$A501,Sheet2!CA:NN,$B501,0),"")</f>
        <v/>
      </c>
      <c r="P501" t="str">
        <f>IF(OR(HLOOKUP(P$2+$A501,Sheet2!CB:NO,$B501,0),HLOOKUP(P$2+$A501,Sheet2!CB:NO,$B501,0)&lt;&gt;""),HLOOKUP(P$2+$A501,Sheet2!CB:NO,$B501,0),"")</f>
        <v/>
      </c>
      <c r="Q501" t="str">
        <f>IF(OR(HLOOKUP(Q$2+$A501,Sheet2!CC:NO,$B501,0),HLOOKUP(Q$2+$A501,Sheet2!CC:NO,$B501,0)&lt;&gt;""),HLOOKUP(Q$2+$A501,Sheet2!CC:NO,$B501,0),"")</f>
        <v/>
      </c>
    </row>
    <row r="502" spans="1:17" x14ac:dyDescent="0.25">
      <c r="A502" s="64">
        <f t="shared" si="59"/>
        <v>48</v>
      </c>
      <c r="B502" s="64">
        <f t="shared" si="60"/>
        <v>54</v>
      </c>
      <c r="C502" s="64">
        <f t="shared" si="61"/>
        <v>9</v>
      </c>
      <c r="D502" s="64">
        <f t="shared" si="62"/>
        <v>50</v>
      </c>
      <c r="E502" s="64">
        <f t="shared" si="63"/>
        <v>246</v>
      </c>
      <c r="F502" s="64">
        <f t="shared" si="56"/>
        <v>1</v>
      </c>
      <c r="G502" s="64">
        <f t="shared" si="57"/>
        <v>5</v>
      </c>
      <c r="H502" s="64">
        <f t="shared" si="58"/>
        <v>2021</v>
      </c>
      <c r="I502" s="80" t="str">
        <f>IFERROR(VLOOKUP(D502,Sheet2!A:B,2,0),"")</f>
        <v>J19-1151</v>
      </c>
      <c r="J502" s="64" t="str">
        <f>IFERROR(IF(I502&lt;&gt;"",VLOOKUP(I502,Sheet2!B:C,2,0),""),"")</f>
        <v>ETP T5527 Observation Basin  &amp; New Treated efflue</v>
      </c>
      <c r="K502" s="64" t="str">
        <f>IFERROR( IF(I502&lt;&gt;"", HLOOKUP(L$2+$A502,Sheet2!BX:NK,2,0),""),"")</f>
        <v>1-15 May 21</v>
      </c>
      <c r="L502" t="str">
        <f>IF(OR(HLOOKUP(L$2+$A502,Sheet2!BX:NK,$B502,0),HLOOKUP(L$2+$A502,Sheet2!BX:NK,$B502,0)&lt;&gt;""),HLOOKUP(L$2+$A502,Sheet2!BX:NK,$B502,0),"")</f>
        <v/>
      </c>
      <c r="M502" t="str">
        <f>IF(OR(HLOOKUP(M$2+$A502,Sheet2!BY:NL,$B502,0),HLOOKUP(M$2+$A502,Sheet2!BY:NL,$B502,0)&lt;&gt;""),HLOOKUP(M$2+$A502,Sheet2!BY:NL,$B502,0),"")</f>
        <v/>
      </c>
      <c r="N502" t="str">
        <f>IF(OR(HLOOKUP(N$2+$A502,Sheet2!BZ:NM,$B502,0),HLOOKUP(N$2+$A502,Sheet2!BZ:NM,$B502,0)&lt;&gt;""),HLOOKUP(N$2+$A502,Sheet2!BZ:NM,$B502,0),"")</f>
        <v/>
      </c>
      <c r="O502" t="str">
        <f>IF(OR(HLOOKUP(O$2+$A502,Sheet2!CA:NN,$B502,0),HLOOKUP(O$2+$A502,Sheet2!CA:NN,$B502,0)&lt;&gt;""),HLOOKUP(O$2+$A502,Sheet2!CA:NN,$B502,0),"")</f>
        <v/>
      </c>
      <c r="P502" t="str">
        <f>IF(OR(HLOOKUP(P$2+$A502,Sheet2!CB:NO,$B502,0),HLOOKUP(P$2+$A502,Sheet2!CB:NO,$B502,0)&lt;&gt;""),HLOOKUP(P$2+$A502,Sheet2!CB:NO,$B502,0),"")</f>
        <v/>
      </c>
      <c r="Q502" t="str">
        <f>IF(OR(HLOOKUP(Q$2+$A502,Sheet2!CC:NO,$B502,0),HLOOKUP(Q$2+$A502,Sheet2!CC:NO,$B502,0)&lt;&gt;""),HLOOKUP(Q$2+$A502,Sheet2!CC:NO,$B502,0),"")</f>
        <v/>
      </c>
    </row>
    <row r="503" spans="1:17" x14ac:dyDescent="0.25">
      <c r="A503" s="64">
        <f t="shared" si="59"/>
        <v>54</v>
      </c>
      <c r="B503" s="64">
        <f t="shared" si="60"/>
        <v>54</v>
      </c>
      <c r="C503" s="64">
        <f t="shared" si="61"/>
        <v>10</v>
      </c>
      <c r="D503" s="64">
        <f t="shared" si="62"/>
        <v>50</v>
      </c>
      <c r="E503" s="64">
        <f t="shared" si="63"/>
        <v>246</v>
      </c>
      <c r="F503" s="64">
        <f t="shared" si="56"/>
        <v>2</v>
      </c>
      <c r="G503" s="64">
        <f t="shared" si="57"/>
        <v>5</v>
      </c>
      <c r="H503" s="64">
        <f t="shared" si="58"/>
        <v>2021</v>
      </c>
      <c r="I503" s="80" t="str">
        <f>IFERROR(VLOOKUP(D503,Sheet2!A:B,2,0),"")</f>
        <v>J19-1151</v>
      </c>
      <c r="J503" s="64" t="str">
        <f>IFERROR(IF(I503&lt;&gt;"",VLOOKUP(I503,Sheet2!B:C,2,0),""),"")</f>
        <v>ETP T5527 Observation Basin  &amp; New Treated efflue</v>
      </c>
      <c r="K503" s="64" t="str">
        <f>IFERROR( IF(I503&lt;&gt;"", HLOOKUP(L$2+$A503,Sheet2!BX:NK,2,0),""),"")</f>
        <v>16-31 May 21</v>
      </c>
      <c r="L503" t="str">
        <f>IF(OR(HLOOKUP(L$2+$A503,Sheet2!BX:NK,$B503,0),HLOOKUP(L$2+$A503,Sheet2!BX:NK,$B503,0)&lt;&gt;""),HLOOKUP(L$2+$A503,Sheet2!BX:NK,$B503,0),"")</f>
        <v/>
      </c>
      <c r="M503" t="str">
        <f>IF(OR(HLOOKUP(M$2+$A503,Sheet2!BY:NL,$B503,0),HLOOKUP(M$2+$A503,Sheet2!BY:NL,$B503,0)&lt;&gt;""),HLOOKUP(M$2+$A503,Sheet2!BY:NL,$B503,0),"")</f>
        <v/>
      </c>
      <c r="N503" t="str">
        <f>IF(OR(HLOOKUP(N$2+$A503,Sheet2!BZ:NM,$B503,0),HLOOKUP(N$2+$A503,Sheet2!BZ:NM,$B503,0)&lt;&gt;""),HLOOKUP(N$2+$A503,Sheet2!BZ:NM,$B503,0),"")</f>
        <v/>
      </c>
      <c r="O503" t="str">
        <f>IF(OR(HLOOKUP(O$2+$A503,Sheet2!CA:NN,$B503,0),HLOOKUP(O$2+$A503,Sheet2!CA:NN,$B503,0)&lt;&gt;""),HLOOKUP(O$2+$A503,Sheet2!CA:NN,$B503,0),"")</f>
        <v/>
      </c>
      <c r="P503" t="str">
        <f>IF(OR(HLOOKUP(P$2+$A503,Sheet2!CB:NO,$B503,0),HLOOKUP(P$2+$A503,Sheet2!CB:NO,$B503,0)&lt;&gt;""),HLOOKUP(P$2+$A503,Sheet2!CB:NO,$B503,0),"")</f>
        <v/>
      </c>
      <c r="Q503" t="str">
        <f>IF(OR(HLOOKUP(Q$2+$A503,Sheet2!CC:NO,$B503,0),HLOOKUP(Q$2+$A503,Sheet2!CC:NO,$B503,0)&lt;&gt;""),HLOOKUP(Q$2+$A503,Sheet2!CC:NO,$B503,0),"")</f>
        <v/>
      </c>
    </row>
    <row r="504" spans="1:17" x14ac:dyDescent="0.25">
      <c r="A504" s="64">
        <f t="shared" si="59"/>
        <v>0</v>
      </c>
      <c r="B504" s="64">
        <f t="shared" si="60"/>
        <v>55</v>
      </c>
      <c r="C504" s="64">
        <f t="shared" si="61"/>
        <v>1</v>
      </c>
      <c r="D504" s="64">
        <f t="shared" si="62"/>
        <v>51</v>
      </c>
      <c r="E504" s="64">
        <f t="shared" si="63"/>
        <v>251</v>
      </c>
      <c r="F504" s="64">
        <f t="shared" si="56"/>
        <v>1</v>
      </c>
      <c r="G504" s="64">
        <f t="shared" si="57"/>
        <v>1</v>
      </c>
      <c r="H504" s="64">
        <f t="shared" si="58"/>
        <v>2021</v>
      </c>
      <c r="I504" s="80" t="str">
        <f>IFERROR(VLOOKUP(D504,Sheet2!A:B,2,0),"")</f>
        <v>J20-0420</v>
      </c>
      <c r="J504" s="64" t="str">
        <f>IFERROR(IF(I504&lt;&gt;"",VLOOKUP(I504,Sheet2!B:C,2,0),""),"")</f>
        <v>INSTALL INSTRUMENT &amp; ELECTRICAL I-19-135 ROC_MOCD2</v>
      </c>
      <c r="K504" s="64" t="str">
        <f>IFERROR( IF(I504&lt;&gt;"", HLOOKUP(L$2+$A504,Sheet2!BX:NK,2,0),""),"")</f>
        <v>1-15 Jan 21</v>
      </c>
      <c r="L504" t="str">
        <f>IF(OR(HLOOKUP(L$2+$A504,Sheet2!BX:NK,$B504,0),HLOOKUP(L$2+$A504,Sheet2!BX:NK,$B504,0)&lt;&gt;""),HLOOKUP(L$2+$A504,Sheet2!BX:NK,$B504,0),"")</f>
        <v/>
      </c>
      <c r="M504" t="str">
        <f>IF(OR(HLOOKUP(M$2+$A504,Sheet2!BY:NL,$B504,0),HLOOKUP(M$2+$A504,Sheet2!BY:NL,$B504,0)&lt;&gt;""),HLOOKUP(M$2+$A504,Sheet2!BY:NL,$B504,0),"")</f>
        <v/>
      </c>
      <c r="N504" t="str">
        <f>IF(OR(HLOOKUP(N$2+$A504,Sheet2!BZ:NM,$B504,0),HLOOKUP(N$2+$A504,Sheet2!BZ:NM,$B504,0)&lt;&gt;""),HLOOKUP(N$2+$A504,Sheet2!BZ:NM,$B504,0),"")</f>
        <v/>
      </c>
      <c r="O504" t="str">
        <f>IF(OR(HLOOKUP(O$2+$A504,Sheet2!CA:NN,$B504,0),HLOOKUP(O$2+$A504,Sheet2!CA:NN,$B504,0)&lt;&gt;""),HLOOKUP(O$2+$A504,Sheet2!CA:NN,$B504,0),"")</f>
        <v/>
      </c>
      <c r="P504" t="str">
        <f>IF(OR(HLOOKUP(P$2+$A504,Sheet2!CB:NO,$B504,0),HLOOKUP(P$2+$A504,Sheet2!CB:NO,$B504,0)&lt;&gt;""),HLOOKUP(P$2+$A504,Sheet2!CB:NO,$B504,0),"")</f>
        <v/>
      </c>
      <c r="Q504" t="str">
        <f>IF(OR(HLOOKUP(Q$2+$A504,Sheet2!CC:NO,$B504,0),HLOOKUP(Q$2+$A504,Sheet2!CC:NO,$B504,0)&lt;&gt;""),HLOOKUP(Q$2+$A504,Sheet2!CC:NO,$B504,0),"")</f>
        <v/>
      </c>
    </row>
    <row r="505" spans="1:17" x14ac:dyDescent="0.25">
      <c r="A505" s="64">
        <f t="shared" si="59"/>
        <v>6</v>
      </c>
      <c r="B505" s="64">
        <f t="shared" si="60"/>
        <v>55</v>
      </c>
      <c r="C505" s="64">
        <f t="shared" si="61"/>
        <v>2</v>
      </c>
      <c r="D505" s="64">
        <f t="shared" si="62"/>
        <v>51</v>
      </c>
      <c r="E505" s="64">
        <f t="shared" si="63"/>
        <v>251</v>
      </c>
      <c r="F505" s="64">
        <f t="shared" si="56"/>
        <v>2</v>
      </c>
      <c r="G505" s="64">
        <f t="shared" si="57"/>
        <v>1</v>
      </c>
      <c r="H505" s="64">
        <f t="shared" si="58"/>
        <v>2021</v>
      </c>
      <c r="I505" s="80" t="str">
        <f>IFERROR(VLOOKUP(D505,Sheet2!A:B,2,0),"")</f>
        <v>J20-0420</v>
      </c>
      <c r="J505" s="64" t="str">
        <f>IFERROR(IF(I505&lt;&gt;"",VLOOKUP(I505,Sheet2!B:C,2,0),""),"")</f>
        <v>INSTALL INSTRUMENT &amp; ELECTRICAL I-19-135 ROC_MOCD2</v>
      </c>
      <c r="K505" s="64" t="str">
        <f>IFERROR( IF(I505&lt;&gt;"", HLOOKUP(L$2+$A505,Sheet2!BX:NK,2,0),""),"")</f>
        <v>16-31 Jan 21</v>
      </c>
      <c r="L505" t="str">
        <f>IF(OR(HLOOKUP(L$2+$A505,Sheet2!BX:NK,$B505,0),HLOOKUP(L$2+$A505,Sheet2!BX:NK,$B505,0)&lt;&gt;""),HLOOKUP(L$2+$A505,Sheet2!BX:NK,$B505,0),"")</f>
        <v/>
      </c>
      <c r="M505" t="str">
        <f>IF(OR(HLOOKUP(M$2+$A505,Sheet2!BY:NL,$B505,0),HLOOKUP(M$2+$A505,Sheet2!BY:NL,$B505,0)&lt;&gt;""),HLOOKUP(M$2+$A505,Sheet2!BY:NL,$B505,0),"")</f>
        <v/>
      </c>
      <c r="N505" t="str">
        <f>IF(OR(HLOOKUP(N$2+$A505,Sheet2!BZ:NM,$B505,0),HLOOKUP(N$2+$A505,Sheet2!BZ:NM,$B505,0)&lt;&gt;""),HLOOKUP(N$2+$A505,Sheet2!BZ:NM,$B505,0),"")</f>
        <v/>
      </c>
      <c r="O505" t="str">
        <f>IF(OR(HLOOKUP(O$2+$A505,Sheet2!CA:NN,$B505,0),HLOOKUP(O$2+$A505,Sheet2!CA:NN,$B505,0)&lt;&gt;""),HLOOKUP(O$2+$A505,Sheet2!CA:NN,$B505,0),"")</f>
        <v/>
      </c>
      <c r="P505" t="str">
        <f>IF(OR(HLOOKUP(P$2+$A505,Sheet2!CB:NO,$B505,0),HLOOKUP(P$2+$A505,Sheet2!CB:NO,$B505,0)&lt;&gt;""),HLOOKUP(P$2+$A505,Sheet2!CB:NO,$B505,0),"")</f>
        <v/>
      </c>
      <c r="Q505" t="str">
        <f>IF(OR(HLOOKUP(Q$2+$A505,Sheet2!CC:NO,$B505,0),HLOOKUP(Q$2+$A505,Sheet2!CC:NO,$B505,0)&lt;&gt;""),HLOOKUP(Q$2+$A505,Sheet2!CC:NO,$B505,0),"")</f>
        <v/>
      </c>
    </row>
    <row r="506" spans="1:17" x14ac:dyDescent="0.25">
      <c r="A506" s="64">
        <f t="shared" si="59"/>
        <v>12</v>
      </c>
      <c r="B506" s="64">
        <f t="shared" si="60"/>
        <v>55</v>
      </c>
      <c r="C506" s="64">
        <f t="shared" si="61"/>
        <v>3</v>
      </c>
      <c r="D506" s="64">
        <f t="shared" si="62"/>
        <v>51</v>
      </c>
      <c r="E506" s="64">
        <f t="shared" si="63"/>
        <v>251</v>
      </c>
      <c r="F506" s="64">
        <f t="shared" si="56"/>
        <v>1</v>
      </c>
      <c r="G506" s="64">
        <f t="shared" si="57"/>
        <v>2</v>
      </c>
      <c r="H506" s="64">
        <f t="shared" si="58"/>
        <v>2021</v>
      </c>
      <c r="I506" s="80" t="str">
        <f>IFERROR(VLOOKUP(D506,Sheet2!A:B,2,0),"")</f>
        <v>J20-0420</v>
      </c>
      <c r="J506" s="64" t="str">
        <f>IFERROR(IF(I506&lt;&gt;"",VLOOKUP(I506,Sheet2!B:C,2,0),""),"")</f>
        <v>INSTALL INSTRUMENT &amp; ELECTRICAL I-19-135 ROC_MOCD2</v>
      </c>
      <c r="K506" s="64" t="str">
        <f>IFERROR( IF(I506&lt;&gt;"", HLOOKUP(L$2+$A506,Sheet2!BX:NK,2,0),""),"")</f>
        <v>1-15 Feb 21</v>
      </c>
      <c r="L506" t="str">
        <f>IF(OR(HLOOKUP(L$2+$A506,Sheet2!BX:NK,$B506,0),HLOOKUP(L$2+$A506,Sheet2!BX:NK,$B506,0)&lt;&gt;""),HLOOKUP(L$2+$A506,Sheet2!BX:NK,$B506,0),"")</f>
        <v/>
      </c>
      <c r="M506" t="str">
        <f>IF(OR(HLOOKUP(M$2+$A506,Sheet2!BY:NL,$B506,0),HLOOKUP(M$2+$A506,Sheet2!BY:NL,$B506,0)&lt;&gt;""),HLOOKUP(M$2+$A506,Sheet2!BY:NL,$B506,0),"")</f>
        <v/>
      </c>
      <c r="N506" t="str">
        <f>IF(OR(HLOOKUP(N$2+$A506,Sheet2!BZ:NM,$B506,0),HLOOKUP(N$2+$A506,Sheet2!BZ:NM,$B506,0)&lt;&gt;""),HLOOKUP(N$2+$A506,Sheet2!BZ:NM,$B506,0),"")</f>
        <v/>
      </c>
      <c r="O506" t="str">
        <f>IF(OR(HLOOKUP(O$2+$A506,Sheet2!CA:NN,$B506,0),HLOOKUP(O$2+$A506,Sheet2!CA:NN,$B506,0)&lt;&gt;""),HLOOKUP(O$2+$A506,Sheet2!CA:NN,$B506,0),"")</f>
        <v/>
      </c>
      <c r="P506" t="str">
        <f>IF(OR(HLOOKUP(P$2+$A506,Sheet2!CB:NO,$B506,0),HLOOKUP(P$2+$A506,Sheet2!CB:NO,$B506,0)&lt;&gt;""),HLOOKUP(P$2+$A506,Sheet2!CB:NO,$B506,0),"")</f>
        <v/>
      </c>
      <c r="Q506" t="str">
        <f>IF(OR(HLOOKUP(Q$2+$A506,Sheet2!CC:NO,$B506,0),HLOOKUP(Q$2+$A506,Sheet2!CC:NO,$B506,0)&lt;&gt;""),HLOOKUP(Q$2+$A506,Sheet2!CC:NO,$B506,0),"")</f>
        <v/>
      </c>
    </row>
    <row r="507" spans="1:17" x14ac:dyDescent="0.25">
      <c r="A507" s="64">
        <f t="shared" si="59"/>
        <v>18</v>
      </c>
      <c r="B507" s="64">
        <f t="shared" si="60"/>
        <v>55</v>
      </c>
      <c r="C507" s="64">
        <f t="shared" si="61"/>
        <v>4</v>
      </c>
      <c r="D507" s="64">
        <f t="shared" si="62"/>
        <v>51</v>
      </c>
      <c r="E507" s="64">
        <f t="shared" si="63"/>
        <v>251</v>
      </c>
      <c r="F507" s="64">
        <f t="shared" si="56"/>
        <v>2</v>
      </c>
      <c r="G507" s="64">
        <f t="shared" si="57"/>
        <v>2</v>
      </c>
      <c r="H507" s="64">
        <f t="shared" si="58"/>
        <v>2021</v>
      </c>
      <c r="I507" s="80" t="str">
        <f>IFERROR(VLOOKUP(D507,Sheet2!A:B,2,0),"")</f>
        <v>J20-0420</v>
      </c>
      <c r="J507" s="64" t="str">
        <f>IFERROR(IF(I507&lt;&gt;"",VLOOKUP(I507,Sheet2!B:C,2,0),""),"")</f>
        <v>INSTALL INSTRUMENT &amp; ELECTRICAL I-19-135 ROC_MOCD2</v>
      </c>
      <c r="K507" s="64" t="str">
        <f>IFERROR( IF(I507&lt;&gt;"", HLOOKUP(L$2+$A507,Sheet2!BX:NK,2,0),""),"")</f>
        <v>16-28 Feb 21</v>
      </c>
      <c r="L507" t="str">
        <f>IF(OR(HLOOKUP(L$2+$A507,Sheet2!BX:NK,$B507,0),HLOOKUP(L$2+$A507,Sheet2!BX:NK,$B507,0)&lt;&gt;""),HLOOKUP(L$2+$A507,Sheet2!BX:NK,$B507,0),"")</f>
        <v/>
      </c>
      <c r="M507" t="str">
        <f>IF(OR(HLOOKUP(M$2+$A507,Sheet2!BY:NL,$B507,0),HLOOKUP(M$2+$A507,Sheet2!BY:NL,$B507,0)&lt;&gt;""),HLOOKUP(M$2+$A507,Sheet2!BY:NL,$B507,0),"")</f>
        <v/>
      </c>
      <c r="N507" t="str">
        <f>IF(OR(HLOOKUP(N$2+$A507,Sheet2!BZ:NM,$B507,0),HLOOKUP(N$2+$A507,Sheet2!BZ:NM,$B507,0)&lt;&gt;""),HLOOKUP(N$2+$A507,Sheet2!BZ:NM,$B507,0),"")</f>
        <v/>
      </c>
      <c r="O507" t="str">
        <f>IF(OR(HLOOKUP(O$2+$A507,Sheet2!CA:NN,$B507,0),HLOOKUP(O$2+$A507,Sheet2!CA:NN,$B507,0)&lt;&gt;""),HLOOKUP(O$2+$A507,Sheet2!CA:NN,$B507,0),"")</f>
        <v/>
      </c>
      <c r="P507" t="str">
        <f>IF(OR(HLOOKUP(P$2+$A507,Sheet2!CB:NO,$B507,0),HLOOKUP(P$2+$A507,Sheet2!CB:NO,$B507,0)&lt;&gt;""),HLOOKUP(P$2+$A507,Sheet2!CB:NO,$B507,0),"")</f>
        <v/>
      </c>
      <c r="Q507" t="str">
        <f>IF(OR(HLOOKUP(Q$2+$A507,Sheet2!CC:NO,$B507,0),HLOOKUP(Q$2+$A507,Sheet2!CC:NO,$B507,0)&lt;&gt;""),HLOOKUP(Q$2+$A507,Sheet2!CC:NO,$B507,0),"")</f>
        <v/>
      </c>
    </row>
    <row r="508" spans="1:17" x14ac:dyDescent="0.25">
      <c r="A508" s="64">
        <f t="shared" si="59"/>
        <v>24</v>
      </c>
      <c r="B508" s="64">
        <f t="shared" si="60"/>
        <v>55</v>
      </c>
      <c r="C508" s="64">
        <f t="shared" si="61"/>
        <v>5</v>
      </c>
      <c r="D508" s="64">
        <f t="shared" si="62"/>
        <v>51</v>
      </c>
      <c r="E508" s="64">
        <f t="shared" si="63"/>
        <v>251</v>
      </c>
      <c r="F508" s="64">
        <f t="shared" si="56"/>
        <v>1</v>
      </c>
      <c r="G508" s="64">
        <f t="shared" si="57"/>
        <v>3</v>
      </c>
      <c r="H508" s="64">
        <f t="shared" si="58"/>
        <v>2021</v>
      </c>
      <c r="I508" s="80" t="str">
        <f>IFERROR(VLOOKUP(D508,Sheet2!A:B,2,0),"")</f>
        <v>J20-0420</v>
      </c>
      <c r="J508" s="64" t="str">
        <f>IFERROR(IF(I508&lt;&gt;"",VLOOKUP(I508,Sheet2!B:C,2,0),""),"")</f>
        <v>INSTALL INSTRUMENT &amp; ELECTRICAL I-19-135 ROC_MOCD2</v>
      </c>
      <c r="K508" s="64" t="str">
        <f>IFERROR( IF(I508&lt;&gt;"", HLOOKUP(L$2+$A508,Sheet2!BX:NK,2,0),""),"")</f>
        <v>1-15 Mar 2021</v>
      </c>
      <c r="L508" t="str">
        <f>IF(OR(HLOOKUP(L$2+$A508,Sheet2!BX:NK,$B508,0),HLOOKUP(L$2+$A508,Sheet2!BX:NK,$B508,0)&lt;&gt;""),HLOOKUP(L$2+$A508,Sheet2!BX:NK,$B508,0),"")</f>
        <v/>
      </c>
      <c r="M508" t="str">
        <f>IF(OR(HLOOKUP(M$2+$A508,Sheet2!BY:NL,$B508,0),HLOOKUP(M$2+$A508,Sheet2!BY:NL,$B508,0)&lt;&gt;""),HLOOKUP(M$2+$A508,Sheet2!BY:NL,$B508,0),"")</f>
        <v/>
      </c>
      <c r="N508" t="str">
        <f>IF(OR(HLOOKUP(N$2+$A508,Sheet2!BZ:NM,$B508,0),HLOOKUP(N$2+$A508,Sheet2!BZ:NM,$B508,0)&lt;&gt;""),HLOOKUP(N$2+$A508,Sheet2!BZ:NM,$B508,0),"")</f>
        <v/>
      </c>
      <c r="O508" t="str">
        <f>IF(OR(HLOOKUP(O$2+$A508,Sheet2!CA:NN,$B508,0),HLOOKUP(O$2+$A508,Sheet2!CA:NN,$B508,0)&lt;&gt;""),HLOOKUP(O$2+$A508,Sheet2!CA:NN,$B508,0),"")</f>
        <v/>
      </c>
      <c r="P508" t="str">
        <f>IF(OR(HLOOKUP(P$2+$A508,Sheet2!CB:NO,$B508,0),HLOOKUP(P$2+$A508,Sheet2!CB:NO,$B508,0)&lt;&gt;""),HLOOKUP(P$2+$A508,Sheet2!CB:NO,$B508,0),"")</f>
        <v/>
      </c>
      <c r="Q508" t="str">
        <f>IF(OR(HLOOKUP(Q$2+$A508,Sheet2!CC:NO,$B508,0),HLOOKUP(Q$2+$A508,Sheet2!CC:NO,$B508,0)&lt;&gt;""),HLOOKUP(Q$2+$A508,Sheet2!CC:NO,$B508,0),"")</f>
        <v/>
      </c>
    </row>
    <row r="509" spans="1:17" x14ac:dyDescent="0.25">
      <c r="A509" s="64">
        <f t="shared" si="59"/>
        <v>30</v>
      </c>
      <c r="B509" s="64">
        <f t="shared" si="60"/>
        <v>55</v>
      </c>
      <c r="C509" s="64">
        <f t="shared" si="61"/>
        <v>6</v>
      </c>
      <c r="D509" s="64">
        <f t="shared" si="62"/>
        <v>51</v>
      </c>
      <c r="E509" s="64">
        <f t="shared" si="63"/>
        <v>251</v>
      </c>
      <c r="F509" s="64">
        <f t="shared" si="56"/>
        <v>2</v>
      </c>
      <c r="G509" s="64">
        <f t="shared" si="57"/>
        <v>3</v>
      </c>
      <c r="H509" s="64">
        <f t="shared" si="58"/>
        <v>2021</v>
      </c>
      <c r="I509" s="80" t="str">
        <f>IFERROR(VLOOKUP(D509,Sheet2!A:B,2,0),"")</f>
        <v>J20-0420</v>
      </c>
      <c r="J509" s="64" t="str">
        <f>IFERROR(IF(I509&lt;&gt;"",VLOOKUP(I509,Sheet2!B:C,2,0),""),"")</f>
        <v>INSTALL INSTRUMENT &amp; ELECTRICAL I-19-135 ROC_MOCD2</v>
      </c>
      <c r="K509" s="64" t="str">
        <f>IFERROR( IF(I509&lt;&gt;"", HLOOKUP(L$2+$A509,Sheet2!BX:NK,2,0),""),"")</f>
        <v>16-31 Mar 21</v>
      </c>
      <c r="L509" t="str">
        <f>IF(OR(HLOOKUP(L$2+$A509,Sheet2!BX:NK,$B509,0),HLOOKUP(L$2+$A509,Sheet2!BX:NK,$B509,0)&lt;&gt;""),HLOOKUP(L$2+$A509,Sheet2!BX:NK,$B509,0),"")</f>
        <v/>
      </c>
      <c r="M509" t="str">
        <f>IF(OR(HLOOKUP(M$2+$A509,Sheet2!BY:NL,$B509,0),HLOOKUP(M$2+$A509,Sheet2!BY:NL,$B509,0)&lt;&gt;""),HLOOKUP(M$2+$A509,Sheet2!BY:NL,$B509,0),"")</f>
        <v/>
      </c>
      <c r="N509" t="str">
        <f>IF(OR(HLOOKUP(N$2+$A509,Sheet2!BZ:NM,$B509,0),HLOOKUP(N$2+$A509,Sheet2!BZ:NM,$B509,0)&lt;&gt;""),HLOOKUP(N$2+$A509,Sheet2!BZ:NM,$B509,0),"")</f>
        <v/>
      </c>
      <c r="O509" t="str">
        <f>IF(OR(HLOOKUP(O$2+$A509,Sheet2!CA:NN,$B509,0),HLOOKUP(O$2+$A509,Sheet2!CA:NN,$B509,0)&lt;&gt;""),HLOOKUP(O$2+$A509,Sheet2!CA:NN,$B509,0),"")</f>
        <v/>
      </c>
      <c r="P509" t="str">
        <f>IF(OR(HLOOKUP(P$2+$A509,Sheet2!CB:NO,$B509,0),HLOOKUP(P$2+$A509,Sheet2!CB:NO,$B509,0)&lt;&gt;""),HLOOKUP(P$2+$A509,Sheet2!CB:NO,$B509,0),"")</f>
        <v/>
      </c>
      <c r="Q509" t="str">
        <f>IF(OR(HLOOKUP(Q$2+$A509,Sheet2!CC:NO,$B509,0),HLOOKUP(Q$2+$A509,Sheet2!CC:NO,$B509,0)&lt;&gt;""),HLOOKUP(Q$2+$A509,Sheet2!CC:NO,$B509,0),"")</f>
        <v/>
      </c>
    </row>
    <row r="510" spans="1:17" x14ac:dyDescent="0.25">
      <c r="A510" s="64">
        <f t="shared" si="59"/>
        <v>36</v>
      </c>
      <c r="B510" s="64">
        <f t="shared" si="60"/>
        <v>55</v>
      </c>
      <c r="C510" s="64">
        <f t="shared" si="61"/>
        <v>7</v>
      </c>
      <c r="D510" s="64">
        <f t="shared" si="62"/>
        <v>51</v>
      </c>
      <c r="E510" s="64">
        <f t="shared" si="63"/>
        <v>251</v>
      </c>
      <c r="F510" s="64">
        <f t="shared" si="56"/>
        <v>1</v>
      </c>
      <c r="G510" s="64">
        <f t="shared" si="57"/>
        <v>4</v>
      </c>
      <c r="H510" s="64">
        <f t="shared" si="58"/>
        <v>2021</v>
      </c>
      <c r="I510" s="80" t="str">
        <f>IFERROR(VLOOKUP(D510,Sheet2!A:B,2,0),"")</f>
        <v>J20-0420</v>
      </c>
      <c r="J510" s="64" t="str">
        <f>IFERROR(IF(I510&lt;&gt;"",VLOOKUP(I510,Sheet2!B:C,2,0),""),"")</f>
        <v>INSTALL INSTRUMENT &amp; ELECTRICAL I-19-135 ROC_MOCD2</v>
      </c>
      <c r="K510" s="64" t="str">
        <f>IFERROR( IF(I510&lt;&gt;"", HLOOKUP(L$2+$A510,Sheet2!BX:NK,2,0),""),"")</f>
        <v>1-15 April 21</v>
      </c>
      <c r="L510" t="str">
        <f>IF(OR(HLOOKUP(L$2+$A510,Sheet2!BX:NK,$B510,0),HLOOKUP(L$2+$A510,Sheet2!BX:NK,$B510,0)&lt;&gt;""),HLOOKUP(L$2+$A510,Sheet2!BX:NK,$B510,0),"")</f>
        <v/>
      </c>
      <c r="M510" t="str">
        <f>IF(OR(HLOOKUP(M$2+$A510,Sheet2!BY:NL,$B510,0),HLOOKUP(M$2+$A510,Sheet2!BY:NL,$B510,0)&lt;&gt;""),HLOOKUP(M$2+$A510,Sheet2!BY:NL,$B510,0),"")</f>
        <v/>
      </c>
      <c r="N510" t="str">
        <f>IF(OR(HLOOKUP(N$2+$A510,Sheet2!BZ:NM,$B510,0),HLOOKUP(N$2+$A510,Sheet2!BZ:NM,$B510,0)&lt;&gt;""),HLOOKUP(N$2+$A510,Sheet2!BZ:NM,$B510,0),"")</f>
        <v/>
      </c>
      <c r="O510" t="str">
        <f>IF(OR(HLOOKUP(O$2+$A510,Sheet2!CA:NN,$B510,0),HLOOKUP(O$2+$A510,Sheet2!CA:NN,$B510,0)&lt;&gt;""),HLOOKUP(O$2+$A510,Sheet2!CA:NN,$B510,0),"")</f>
        <v/>
      </c>
      <c r="P510" t="str">
        <f>IF(OR(HLOOKUP(P$2+$A510,Sheet2!CB:NO,$B510,0),HLOOKUP(P$2+$A510,Sheet2!CB:NO,$B510,0)&lt;&gt;""),HLOOKUP(P$2+$A510,Sheet2!CB:NO,$B510,0),"")</f>
        <v/>
      </c>
      <c r="Q510" t="str">
        <f>IF(OR(HLOOKUP(Q$2+$A510,Sheet2!CC:NO,$B510,0),HLOOKUP(Q$2+$A510,Sheet2!CC:NO,$B510,0)&lt;&gt;""),HLOOKUP(Q$2+$A510,Sheet2!CC:NO,$B510,0),"")</f>
        <v/>
      </c>
    </row>
    <row r="511" spans="1:17" x14ac:dyDescent="0.25">
      <c r="A511" s="64">
        <f t="shared" si="59"/>
        <v>42</v>
      </c>
      <c r="B511" s="64">
        <f t="shared" si="60"/>
        <v>55</v>
      </c>
      <c r="C511" s="64">
        <f t="shared" si="61"/>
        <v>8</v>
      </c>
      <c r="D511" s="64">
        <f t="shared" si="62"/>
        <v>51</v>
      </c>
      <c r="E511" s="64">
        <f t="shared" si="63"/>
        <v>251</v>
      </c>
      <c r="F511" s="64">
        <f t="shared" si="56"/>
        <v>2</v>
      </c>
      <c r="G511" s="64">
        <f t="shared" si="57"/>
        <v>4</v>
      </c>
      <c r="H511" s="64">
        <f t="shared" si="58"/>
        <v>2021</v>
      </c>
      <c r="I511" s="80" t="str">
        <f>IFERROR(VLOOKUP(D511,Sheet2!A:B,2,0),"")</f>
        <v>J20-0420</v>
      </c>
      <c r="J511" s="64" t="str">
        <f>IFERROR(IF(I511&lt;&gt;"",VLOOKUP(I511,Sheet2!B:C,2,0),""),"")</f>
        <v>INSTALL INSTRUMENT &amp; ELECTRICAL I-19-135 ROC_MOCD2</v>
      </c>
      <c r="K511" s="64" t="str">
        <f>IFERROR( IF(I511&lt;&gt;"", HLOOKUP(L$2+$A511,Sheet2!BX:NK,2,0),""),"")</f>
        <v>16-30 April 21</v>
      </c>
      <c r="L511" t="str">
        <f>IF(OR(HLOOKUP(L$2+$A511,Sheet2!BX:NK,$B511,0),HLOOKUP(L$2+$A511,Sheet2!BX:NK,$B511,0)&lt;&gt;""),HLOOKUP(L$2+$A511,Sheet2!BX:NK,$B511,0),"")</f>
        <v/>
      </c>
      <c r="M511" t="str">
        <f>IF(OR(HLOOKUP(M$2+$A511,Sheet2!BY:NL,$B511,0),HLOOKUP(M$2+$A511,Sheet2!BY:NL,$B511,0)&lt;&gt;""),HLOOKUP(M$2+$A511,Sheet2!BY:NL,$B511,0),"")</f>
        <v/>
      </c>
      <c r="N511" t="str">
        <f>IF(OR(HLOOKUP(N$2+$A511,Sheet2!BZ:NM,$B511,0),HLOOKUP(N$2+$A511,Sheet2!BZ:NM,$B511,0)&lt;&gt;""),HLOOKUP(N$2+$A511,Sheet2!BZ:NM,$B511,0),"")</f>
        <v/>
      </c>
      <c r="O511" t="str">
        <f>IF(OR(HLOOKUP(O$2+$A511,Sheet2!CA:NN,$B511,0),HLOOKUP(O$2+$A511,Sheet2!CA:NN,$B511,0)&lt;&gt;""),HLOOKUP(O$2+$A511,Sheet2!CA:NN,$B511,0),"")</f>
        <v/>
      </c>
      <c r="P511" t="str">
        <f>IF(OR(HLOOKUP(P$2+$A511,Sheet2!CB:NO,$B511,0),HLOOKUP(P$2+$A511,Sheet2!CB:NO,$B511,0)&lt;&gt;""),HLOOKUP(P$2+$A511,Sheet2!CB:NO,$B511,0),"")</f>
        <v/>
      </c>
      <c r="Q511" t="str">
        <f>IF(OR(HLOOKUP(Q$2+$A511,Sheet2!CC:NO,$B511,0),HLOOKUP(Q$2+$A511,Sheet2!CC:NO,$B511,0)&lt;&gt;""),HLOOKUP(Q$2+$A511,Sheet2!CC:NO,$B511,0),"")</f>
        <v/>
      </c>
    </row>
    <row r="512" spans="1:17" x14ac:dyDescent="0.25">
      <c r="A512" s="64">
        <f t="shared" si="59"/>
        <v>48</v>
      </c>
      <c r="B512" s="64">
        <f t="shared" si="60"/>
        <v>55</v>
      </c>
      <c r="C512" s="64">
        <f t="shared" si="61"/>
        <v>9</v>
      </c>
      <c r="D512" s="64">
        <f t="shared" si="62"/>
        <v>51</v>
      </c>
      <c r="E512" s="64">
        <f t="shared" si="63"/>
        <v>251</v>
      </c>
      <c r="F512" s="64">
        <f t="shared" si="56"/>
        <v>1</v>
      </c>
      <c r="G512" s="64">
        <f t="shared" si="57"/>
        <v>5</v>
      </c>
      <c r="H512" s="64">
        <f t="shared" si="58"/>
        <v>2021</v>
      </c>
      <c r="I512" s="80" t="str">
        <f>IFERROR(VLOOKUP(D512,Sheet2!A:B,2,0),"")</f>
        <v>J20-0420</v>
      </c>
      <c r="J512" s="64" t="str">
        <f>IFERROR(IF(I512&lt;&gt;"",VLOOKUP(I512,Sheet2!B:C,2,0),""),"")</f>
        <v>INSTALL INSTRUMENT &amp; ELECTRICAL I-19-135 ROC_MOCD2</v>
      </c>
      <c r="K512" s="64" t="str">
        <f>IFERROR( IF(I512&lt;&gt;"", HLOOKUP(L$2+$A512,Sheet2!BX:NK,2,0),""),"")</f>
        <v>1-15 May 21</v>
      </c>
      <c r="L512" t="str">
        <f>IF(OR(HLOOKUP(L$2+$A512,Sheet2!BX:NK,$B512,0),HLOOKUP(L$2+$A512,Sheet2!BX:NK,$B512,0)&lt;&gt;""),HLOOKUP(L$2+$A512,Sheet2!BX:NK,$B512,0),"")</f>
        <v/>
      </c>
      <c r="M512" t="str">
        <f>IF(OR(HLOOKUP(M$2+$A512,Sheet2!BY:NL,$B512,0),HLOOKUP(M$2+$A512,Sheet2!BY:NL,$B512,0)&lt;&gt;""),HLOOKUP(M$2+$A512,Sheet2!BY:NL,$B512,0),"")</f>
        <v/>
      </c>
      <c r="N512" t="str">
        <f>IF(OR(HLOOKUP(N$2+$A512,Sheet2!BZ:NM,$B512,0),HLOOKUP(N$2+$A512,Sheet2!BZ:NM,$B512,0)&lt;&gt;""),HLOOKUP(N$2+$A512,Sheet2!BZ:NM,$B512,0),"")</f>
        <v/>
      </c>
      <c r="O512" t="str">
        <f>IF(OR(HLOOKUP(O$2+$A512,Sheet2!CA:NN,$B512,0),HLOOKUP(O$2+$A512,Sheet2!CA:NN,$B512,0)&lt;&gt;""),HLOOKUP(O$2+$A512,Sheet2!CA:NN,$B512,0),"")</f>
        <v/>
      </c>
      <c r="P512" t="str">
        <f>IF(OR(HLOOKUP(P$2+$A512,Sheet2!CB:NO,$B512,0),HLOOKUP(P$2+$A512,Sheet2!CB:NO,$B512,0)&lt;&gt;""),HLOOKUP(P$2+$A512,Sheet2!CB:NO,$B512,0),"")</f>
        <v/>
      </c>
      <c r="Q512" t="str">
        <f>IF(OR(HLOOKUP(Q$2+$A512,Sheet2!CC:NO,$B512,0),HLOOKUP(Q$2+$A512,Sheet2!CC:NO,$B512,0)&lt;&gt;""),HLOOKUP(Q$2+$A512,Sheet2!CC:NO,$B512,0),"")</f>
        <v/>
      </c>
    </row>
    <row r="513" spans="1:17" x14ac:dyDescent="0.25">
      <c r="A513" s="64">
        <f t="shared" si="59"/>
        <v>54</v>
      </c>
      <c r="B513" s="64">
        <f t="shared" si="60"/>
        <v>55</v>
      </c>
      <c r="C513" s="64">
        <f t="shared" si="61"/>
        <v>10</v>
      </c>
      <c r="D513" s="64">
        <f t="shared" si="62"/>
        <v>51</v>
      </c>
      <c r="E513" s="64">
        <f t="shared" si="63"/>
        <v>251</v>
      </c>
      <c r="F513" s="64">
        <f t="shared" si="56"/>
        <v>2</v>
      </c>
      <c r="G513" s="64">
        <f t="shared" si="57"/>
        <v>5</v>
      </c>
      <c r="H513" s="64">
        <f t="shared" si="58"/>
        <v>2021</v>
      </c>
      <c r="I513" s="80" t="str">
        <f>IFERROR(VLOOKUP(D513,Sheet2!A:B,2,0),"")</f>
        <v>J20-0420</v>
      </c>
      <c r="J513" s="64" t="str">
        <f>IFERROR(IF(I513&lt;&gt;"",VLOOKUP(I513,Sheet2!B:C,2,0),""),"")</f>
        <v>INSTALL INSTRUMENT &amp; ELECTRICAL I-19-135 ROC_MOCD2</v>
      </c>
      <c r="K513" s="64" t="str">
        <f>IFERROR( IF(I513&lt;&gt;"", HLOOKUP(L$2+$A513,Sheet2!BX:NK,2,0),""),"")</f>
        <v>16-31 May 21</v>
      </c>
      <c r="L513" t="str">
        <f>IF(OR(HLOOKUP(L$2+$A513,Sheet2!BX:NK,$B513,0),HLOOKUP(L$2+$A513,Sheet2!BX:NK,$B513,0)&lt;&gt;""),HLOOKUP(L$2+$A513,Sheet2!BX:NK,$B513,0),"")</f>
        <v/>
      </c>
      <c r="M513" t="str">
        <f>IF(OR(HLOOKUP(M$2+$A513,Sheet2!BY:NL,$B513,0),HLOOKUP(M$2+$A513,Sheet2!BY:NL,$B513,0)&lt;&gt;""),HLOOKUP(M$2+$A513,Sheet2!BY:NL,$B513,0),"")</f>
        <v/>
      </c>
      <c r="N513" t="str">
        <f>IF(OR(HLOOKUP(N$2+$A513,Sheet2!BZ:NM,$B513,0),HLOOKUP(N$2+$A513,Sheet2!BZ:NM,$B513,0)&lt;&gt;""),HLOOKUP(N$2+$A513,Sheet2!BZ:NM,$B513,0),"")</f>
        <v/>
      </c>
      <c r="O513" t="str">
        <f>IF(OR(HLOOKUP(O$2+$A513,Sheet2!CA:NN,$B513,0),HLOOKUP(O$2+$A513,Sheet2!CA:NN,$B513,0)&lt;&gt;""),HLOOKUP(O$2+$A513,Sheet2!CA:NN,$B513,0),"")</f>
        <v/>
      </c>
      <c r="P513" t="str">
        <f>IF(OR(HLOOKUP(P$2+$A513,Sheet2!CB:NO,$B513,0),HLOOKUP(P$2+$A513,Sheet2!CB:NO,$B513,0)&lt;&gt;""),HLOOKUP(P$2+$A513,Sheet2!CB:NO,$B513,0),"")</f>
        <v/>
      </c>
      <c r="Q513" t="str">
        <f>IF(OR(HLOOKUP(Q$2+$A513,Sheet2!CC:NO,$B513,0),HLOOKUP(Q$2+$A513,Sheet2!CC:NO,$B513,0)&lt;&gt;""),HLOOKUP(Q$2+$A513,Sheet2!CC:NO,$B513,0),"")</f>
        <v/>
      </c>
    </row>
    <row r="514" spans="1:17" x14ac:dyDescent="0.25">
      <c r="A514" s="64">
        <f t="shared" si="59"/>
        <v>0</v>
      </c>
      <c r="B514" s="64">
        <f t="shared" si="60"/>
        <v>56</v>
      </c>
      <c r="C514" s="64">
        <f t="shared" si="61"/>
        <v>1</v>
      </c>
      <c r="D514" s="64">
        <f t="shared" si="62"/>
        <v>52</v>
      </c>
      <c r="E514" s="64">
        <f t="shared" si="63"/>
        <v>256</v>
      </c>
      <c r="F514" s="64">
        <f t="shared" si="56"/>
        <v>1</v>
      </c>
      <c r="G514" s="64">
        <f t="shared" si="57"/>
        <v>1</v>
      </c>
      <c r="H514" s="64">
        <f t="shared" si="58"/>
        <v>2021</v>
      </c>
      <c r="I514" s="80" t="str">
        <f>IFERROR(VLOOKUP(D514,Sheet2!A:B,2,0),"")</f>
        <v>J19-0827</v>
      </c>
      <c r="J514" s="64" t="str">
        <f>IFERROR(IF(I514&lt;&gt;"",VLOOKUP(I514,Sheet2!B:C,2,0),""),"")</f>
        <v>INSTALLATION VIBRATION FOE SENSOR(PATHUMTHANI)</v>
      </c>
      <c r="K514" s="64" t="str">
        <f>IFERROR( IF(I514&lt;&gt;"", HLOOKUP(L$2+$A514,Sheet2!BX:NK,2,0),""),"")</f>
        <v>1-15 Jan 21</v>
      </c>
      <c r="L514" t="str">
        <f>IF(OR(HLOOKUP(L$2+$A514,Sheet2!BX:NK,$B514,0),HLOOKUP(L$2+$A514,Sheet2!BX:NK,$B514,0)&lt;&gt;""),HLOOKUP(L$2+$A514,Sheet2!BX:NK,$B514,0),"")</f>
        <v/>
      </c>
      <c r="M514" t="str">
        <f>IF(OR(HLOOKUP(M$2+$A514,Sheet2!BY:NL,$B514,0),HLOOKUP(M$2+$A514,Sheet2!BY:NL,$B514,0)&lt;&gt;""),HLOOKUP(M$2+$A514,Sheet2!BY:NL,$B514,0),"")</f>
        <v/>
      </c>
      <c r="N514" t="str">
        <f>IF(OR(HLOOKUP(N$2+$A514,Sheet2!BZ:NM,$B514,0),HLOOKUP(N$2+$A514,Sheet2!BZ:NM,$B514,0)&lt;&gt;""),HLOOKUP(N$2+$A514,Sheet2!BZ:NM,$B514,0),"")</f>
        <v/>
      </c>
      <c r="O514" t="str">
        <f>IF(OR(HLOOKUP(O$2+$A514,Sheet2!CA:NN,$B514,0),HLOOKUP(O$2+$A514,Sheet2!CA:NN,$B514,0)&lt;&gt;""),HLOOKUP(O$2+$A514,Sheet2!CA:NN,$B514,0),"")</f>
        <v/>
      </c>
      <c r="P514" t="str">
        <f>IF(OR(HLOOKUP(P$2+$A514,Sheet2!CB:NO,$B514,0),HLOOKUP(P$2+$A514,Sheet2!CB:NO,$B514,0)&lt;&gt;""),HLOOKUP(P$2+$A514,Sheet2!CB:NO,$B514,0),"")</f>
        <v/>
      </c>
      <c r="Q514" t="str">
        <f>IF(OR(HLOOKUP(Q$2+$A514,Sheet2!CC:NO,$B514,0),HLOOKUP(Q$2+$A514,Sheet2!CC:NO,$B514,0)&lt;&gt;""),HLOOKUP(Q$2+$A514,Sheet2!CC:NO,$B514,0),"")</f>
        <v/>
      </c>
    </row>
    <row r="515" spans="1:17" x14ac:dyDescent="0.25">
      <c r="A515" s="64">
        <f t="shared" si="59"/>
        <v>6</v>
      </c>
      <c r="B515" s="64">
        <f t="shared" si="60"/>
        <v>56</v>
      </c>
      <c r="C515" s="64">
        <f t="shared" si="61"/>
        <v>2</v>
      </c>
      <c r="D515" s="64">
        <f t="shared" si="62"/>
        <v>52</v>
      </c>
      <c r="E515" s="64">
        <f t="shared" si="63"/>
        <v>256</v>
      </c>
      <c r="F515" s="64">
        <f t="shared" si="56"/>
        <v>2</v>
      </c>
      <c r="G515" s="64">
        <f t="shared" si="57"/>
        <v>1</v>
      </c>
      <c r="H515" s="64">
        <f t="shared" si="58"/>
        <v>2021</v>
      </c>
      <c r="I515" s="80" t="str">
        <f>IFERROR(VLOOKUP(D515,Sheet2!A:B,2,0),"")</f>
        <v>J19-0827</v>
      </c>
      <c r="J515" s="64" t="str">
        <f>IFERROR(IF(I515&lt;&gt;"",VLOOKUP(I515,Sheet2!B:C,2,0),""),"")</f>
        <v>INSTALLATION VIBRATION FOE SENSOR(PATHUMTHANI)</v>
      </c>
      <c r="K515" s="64" t="str">
        <f>IFERROR( IF(I515&lt;&gt;"", HLOOKUP(L$2+$A515,Sheet2!BX:NK,2,0),""),"")</f>
        <v>16-31 Jan 21</v>
      </c>
      <c r="L515" t="str">
        <f>IF(OR(HLOOKUP(L$2+$A515,Sheet2!BX:NK,$B515,0),HLOOKUP(L$2+$A515,Sheet2!BX:NK,$B515,0)&lt;&gt;""),HLOOKUP(L$2+$A515,Sheet2!BX:NK,$B515,0),"")</f>
        <v/>
      </c>
      <c r="M515" t="str">
        <f>IF(OR(HLOOKUP(M$2+$A515,Sheet2!BY:NL,$B515,0),HLOOKUP(M$2+$A515,Sheet2!BY:NL,$B515,0)&lt;&gt;""),HLOOKUP(M$2+$A515,Sheet2!BY:NL,$B515,0),"")</f>
        <v/>
      </c>
      <c r="N515" t="str">
        <f>IF(OR(HLOOKUP(N$2+$A515,Sheet2!BZ:NM,$B515,0),HLOOKUP(N$2+$A515,Sheet2!BZ:NM,$B515,0)&lt;&gt;""),HLOOKUP(N$2+$A515,Sheet2!BZ:NM,$B515,0),"")</f>
        <v/>
      </c>
      <c r="O515" t="str">
        <f>IF(OR(HLOOKUP(O$2+$A515,Sheet2!CA:NN,$B515,0),HLOOKUP(O$2+$A515,Sheet2!CA:NN,$B515,0)&lt;&gt;""),HLOOKUP(O$2+$A515,Sheet2!CA:NN,$B515,0),"")</f>
        <v/>
      </c>
      <c r="P515" t="str">
        <f>IF(OR(HLOOKUP(P$2+$A515,Sheet2!CB:NO,$B515,0),HLOOKUP(P$2+$A515,Sheet2!CB:NO,$B515,0)&lt;&gt;""),HLOOKUP(P$2+$A515,Sheet2!CB:NO,$B515,0),"")</f>
        <v/>
      </c>
      <c r="Q515" t="str">
        <f>IF(OR(HLOOKUP(Q$2+$A515,Sheet2!CC:NO,$B515,0),HLOOKUP(Q$2+$A515,Sheet2!CC:NO,$B515,0)&lt;&gt;""),HLOOKUP(Q$2+$A515,Sheet2!CC:NO,$B515,0),"")</f>
        <v/>
      </c>
    </row>
    <row r="516" spans="1:17" x14ac:dyDescent="0.25">
      <c r="A516" s="64">
        <f t="shared" si="59"/>
        <v>12</v>
      </c>
      <c r="B516" s="64">
        <f t="shared" si="60"/>
        <v>56</v>
      </c>
      <c r="C516" s="64">
        <f t="shared" si="61"/>
        <v>3</v>
      </c>
      <c r="D516" s="64">
        <f t="shared" si="62"/>
        <v>52</v>
      </c>
      <c r="E516" s="64">
        <f t="shared" si="63"/>
        <v>256</v>
      </c>
      <c r="F516" s="64">
        <f t="shared" si="56"/>
        <v>1</v>
      </c>
      <c r="G516" s="64">
        <f t="shared" si="57"/>
        <v>2</v>
      </c>
      <c r="H516" s="64">
        <f t="shared" si="58"/>
        <v>2021</v>
      </c>
      <c r="I516" s="80" t="str">
        <f>IFERROR(VLOOKUP(D516,Sheet2!A:B,2,0),"")</f>
        <v>J19-0827</v>
      </c>
      <c r="J516" s="64" t="str">
        <f>IFERROR(IF(I516&lt;&gt;"",VLOOKUP(I516,Sheet2!B:C,2,0),""),"")</f>
        <v>INSTALLATION VIBRATION FOE SENSOR(PATHUMTHANI)</v>
      </c>
      <c r="K516" s="64" t="str">
        <f>IFERROR( IF(I516&lt;&gt;"", HLOOKUP(L$2+$A516,Sheet2!BX:NK,2,0),""),"")</f>
        <v>1-15 Feb 21</v>
      </c>
      <c r="L516" t="str">
        <f>IF(OR(HLOOKUP(L$2+$A516,Sheet2!BX:NK,$B516,0),HLOOKUP(L$2+$A516,Sheet2!BX:NK,$B516,0)&lt;&gt;""),HLOOKUP(L$2+$A516,Sheet2!BX:NK,$B516,0),"")</f>
        <v/>
      </c>
      <c r="M516" t="str">
        <f>IF(OR(HLOOKUP(M$2+$A516,Sheet2!BY:NL,$B516,0),HLOOKUP(M$2+$A516,Sheet2!BY:NL,$B516,0)&lt;&gt;""),HLOOKUP(M$2+$A516,Sheet2!BY:NL,$B516,0),"")</f>
        <v/>
      </c>
      <c r="N516" t="str">
        <f>IF(OR(HLOOKUP(N$2+$A516,Sheet2!BZ:NM,$B516,0),HLOOKUP(N$2+$A516,Sheet2!BZ:NM,$B516,0)&lt;&gt;""),HLOOKUP(N$2+$A516,Sheet2!BZ:NM,$B516,0),"")</f>
        <v/>
      </c>
      <c r="O516" t="str">
        <f>IF(OR(HLOOKUP(O$2+$A516,Sheet2!CA:NN,$B516,0),HLOOKUP(O$2+$A516,Sheet2!CA:NN,$B516,0)&lt;&gt;""),HLOOKUP(O$2+$A516,Sheet2!CA:NN,$B516,0),"")</f>
        <v/>
      </c>
      <c r="P516" t="str">
        <f>IF(OR(HLOOKUP(P$2+$A516,Sheet2!CB:NO,$B516,0),HLOOKUP(P$2+$A516,Sheet2!CB:NO,$B516,0)&lt;&gt;""),HLOOKUP(P$2+$A516,Sheet2!CB:NO,$B516,0),"")</f>
        <v/>
      </c>
      <c r="Q516" t="str">
        <f>IF(OR(HLOOKUP(Q$2+$A516,Sheet2!CC:NO,$B516,0),HLOOKUP(Q$2+$A516,Sheet2!CC:NO,$B516,0)&lt;&gt;""),HLOOKUP(Q$2+$A516,Sheet2!CC:NO,$B516,0),"")</f>
        <v/>
      </c>
    </row>
    <row r="517" spans="1:17" x14ac:dyDescent="0.25">
      <c r="A517" s="64">
        <f t="shared" si="59"/>
        <v>18</v>
      </c>
      <c r="B517" s="64">
        <f t="shared" si="60"/>
        <v>56</v>
      </c>
      <c r="C517" s="64">
        <f t="shared" si="61"/>
        <v>4</v>
      </c>
      <c r="D517" s="64">
        <f t="shared" si="62"/>
        <v>52</v>
      </c>
      <c r="E517" s="64">
        <f t="shared" si="63"/>
        <v>256</v>
      </c>
      <c r="F517" s="64">
        <f t="shared" ref="F517:F580" si="64">IFERROR(IF(I517&lt;&gt;"",IF(LEFT(K517,2)="1-",1,2),""),"")</f>
        <v>2</v>
      </c>
      <c r="G517" s="64">
        <f t="shared" ref="G517:G580" si="65">IFERROR(IF(I517&lt;&gt;"",MONTH( RIGHT(K517,LEN(K517)-FIND("-",K517))),""),"")</f>
        <v>2</v>
      </c>
      <c r="H517" s="64">
        <f t="shared" ref="H517:H580" si="66">IFERROR(IF(I517&lt;&gt;"",YEAR( RIGHT(K517,LEN(K517)-FIND("-",K517))),""),"")</f>
        <v>2021</v>
      </c>
      <c r="I517" s="80" t="str">
        <f>IFERROR(VLOOKUP(D517,Sheet2!A:B,2,0),"")</f>
        <v>J19-0827</v>
      </c>
      <c r="J517" s="64" t="str">
        <f>IFERROR(IF(I517&lt;&gt;"",VLOOKUP(I517,Sheet2!B:C,2,0),""),"")</f>
        <v>INSTALLATION VIBRATION FOE SENSOR(PATHUMTHANI)</v>
      </c>
      <c r="K517" s="64" t="str">
        <f>IFERROR( IF(I517&lt;&gt;"", HLOOKUP(L$2+$A517,Sheet2!BX:NK,2,0),""),"")</f>
        <v>16-28 Feb 21</v>
      </c>
      <c r="L517" t="str">
        <f>IF(OR(HLOOKUP(L$2+$A517,Sheet2!BX:NK,$B517,0),HLOOKUP(L$2+$A517,Sheet2!BX:NK,$B517,0)&lt;&gt;""),HLOOKUP(L$2+$A517,Sheet2!BX:NK,$B517,0),"")</f>
        <v/>
      </c>
      <c r="M517" t="str">
        <f>IF(OR(HLOOKUP(M$2+$A517,Sheet2!BY:NL,$B517,0),HLOOKUP(M$2+$A517,Sheet2!BY:NL,$B517,0)&lt;&gt;""),HLOOKUP(M$2+$A517,Sheet2!BY:NL,$B517,0),"")</f>
        <v/>
      </c>
      <c r="N517" t="str">
        <f>IF(OR(HLOOKUP(N$2+$A517,Sheet2!BZ:NM,$B517,0),HLOOKUP(N$2+$A517,Sheet2!BZ:NM,$B517,0)&lt;&gt;""),HLOOKUP(N$2+$A517,Sheet2!BZ:NM,$B517,0),"")</f>
        <v/>
      </c>
      <c r="O517" t="str">
        <f>IF(OR(HLOOKUP(O$2+$A517,Sheet2!CA:NN,$B517,0),HLOOKUP(O$2+$A517,Sheet2!CA:NN,$B517,0)&lt;&gt;""),HLOOKUP(O$2+$A517,Sheet2!CA:NN,$B517,0),"")</f>
        <v/>
      </c>
      <c r="P517" t="str">
        <f>IF(OR(HLOOKUP(P$2+$A517,Sheet2!CB:NO,$B517,0),HLOOKUP(P$2+$A517,Sheet2!CB:NO,$B517,0)&lt;&gt;""),HLOOKUP(P$2+$A517,Sheet2!CB:NO,$B517,0),"")</f>
        <v/>
      </c>
      <c r="Q517" t="str">
        <f>IF(OR(HLOOKUP(Q$2+$A517,Sheet2!CC:NO,$B517,0),HLOOKUP(Q$2+$A517,Sheet2!CC:NO,$B517,0)&lt;&gt;""),HLOOKUP(Q$2+$A517,Sheet2!CC:NO,$B517,0),"")</f>
        <v/>
      </c>
    </row>
    <row r="518" spans="1:17" x14ac:dyDescent="0.25">
      <c r="A518" s="64">
        <f t="shared" ref="A518:A581" si="67">IF(C518&lt;&gt;1,A517+6,0)</f>
        <v>24</v>
      </c>
      <c r="B518" s="64">
        <f t="shared" ref="B518:B581" si="68">IF(C518&lt;&gt;1,B517,B517+1)</f>
        <v>56</v>
      </c>
      <c r="C518" s="64">
        <f t="shared" ref="C518:C581" si="69">IF($C$3-C517=0,1,C517+1)</f>
        <v>5</v>
      </c>
      <c r="D518" s="64">
        <f t="shared" ref="D518:D581" si="70">IF(C518=1,D517+1,D517)</f>
        <v>52</v>
      </c>
      <c r="E518" s="64">
        <f t="shared" ref="E518:E581" si="71">IF(D518&lt;&gt;D517,E517+5,E517)</f>
        <v>256</v>
      </c>
      <c r="F518" s="64">
        <f t="shared" si="64"/>
        <v>1</v>
      </c>
      <c r="G518" s="64">
        <f t="shared" si="65"/>
        <v>3</v>
      </c>
      <c r="H518" s="64">
        <f t="shared" si="66"/>
        <v>2021</v>
      </c>
      <c r="I518" s="80" t="str">
        <f>IFERROR(VLOOKUP(D518,Sheet2!A:B,2,0),"")</f>
        <v>J19-0827</v>
      </c>
      <c r="J518" s="64" t="str">
        <f>IFERROR(IF(I518&lt;&gt;"",VLOOKUP(I518,Sheet2!B:C,2,0),""),"")</f>
        <v>INSTALLATION VIBRATION FOE SENSOR(PATHUMTHANI)</v>
      </c>
      <c r="K518" s="64" t="str">
        <f>IFERROR( IF(I518&lt;&gt;"", HLOOKUP(L$2+$A518,Sheet2!BX:NK,2,0),""),"")</f>
        <v>1-15 Mar 2021</v>
      </c>
      <c r="L518" t="str">
        <f>IF(OR(HLOOKUP(L$2+$A518,Sheet2!BX:NK,$B518,0),HLOOKUP(L$2+$A518,Sheet2!BX:NK,$B518,0)&lt;&gt;""),HLOOKUP(L$2+$A518,Sheet2!BX:NK,$B518,0),"")</f>
        <v/>
      </c>
      <c r="M518" t="str">
        <f>IF(OR(HLOOKUP(M$2+$A518,Sheet2!BY:NL,$B518,0),HLOOKUP(M$2+$A518,Sheet2!BY:NL,$B518,0)&lt;&gt;""),HLOOKUP(M$2+$A518,Sheet2!BY:NL,$B518,0),"")</f>
        <v/>
      </c>
      <c r="N518" t="str">
        <f>IF(OR(HLOOKUP(N$2+$A518,Sheet2!BZ:NM,$B518,0),HLOOKUP(N$2+$A518,Sheet2!BZ:NM,$B518,0)&lt;&gt;""),HLOOKUP(N$2+$A518,Sheet2!BZ:NM,$B518,0),"")</f>
        <v/>
      </c>
      <c r="O518" t="str">
        <f>IF(OR(HLOOKUP(O$2+$A518,Sheet2!CA:NN,$B518,0),HLOOKUP(O$2+$A518,Sheet2!CA:NN,$B518,0)&lt;&gt;""),HLOOKUP(O$2+$A518,Sheet2!CA:NN,$B518,0),"")</f>
        <v/>
      </c>
      <c r="P518" t="str">
        <f>IF(OR(HLOOKUP(P$2+$A518,Sheet2!CB:NO,$B518,0),HLOOKUP(P$2+$A518,Sheet2!CB:NO,$B518,0)&lt;&gt;""),HLOOKUP(P$2+$A518,Sheet2!CB:NO,$B518,0),"")</f>
        <v/>
      </c>
      <c r="Q518" t="str">
        <f>IF(OR(HLOOKUP(Q$2+$A518,Sheet2!CC:NO,$B518,0),HLOOKUP(Q$2+$A518,Sheet2!CC:NO,$B518,0)&lt;&gt;""),HLOOKUP(Q$2+$A518,Sheet2!CC:NO,$B518,0),"")</f>
        <v/>
      </c>
    </row>
    <row r="519" spans="1:17" x14ac:dyDescent="0.25">
      <c r="A519" s="64">
        <f t="shared" si="67"/>
        <v>30</v>
      </c>
      <c r="B519" s="64">
        <f t="shared" si="68"/>
        <v>56</v>
      </c>
      <c r="C519" s="64">
        <f t="shared" si="69"/>
        <v>6</v>
      </c>
      <c r="D519" s="64">
        <f t="shared" si="70"/>
        <v>52</v>
      </c>
      <c r="E519" s="64">
        <f t="shared" si="71"/>
        <v>256</v>
      </c>
      <c r="F519" s="64">
        <f t="shared" si="64"/>
        <v>2</v>
      </c>
      <c r="G519" s="64">
        <f t="shared" si="65"/>
        <v>3</v>
      </c>
      <c r="H519" s="64">
        <f t="shared" si="66"/>
        <v>2021</v>
      </c>
      <c r="I519" s="80" t="str">
        <f>IFERROR(VLOOKUP(D519,Sheet2!A:B,2,0),"")</f>
        <v>J19-0827</v>
      </c>
      <c r="J519" s="64" t="str">
        <f>IFERROR(IF(I519&lt;&gt;"",VLOOKUP(I519,Sheet2!B:C,2,0),""),"")</f>
        <v>INSTALLATION VIBRATION FOE SENSOR(PATHUMTHANI)</v>
      </c>
      <c r="K519" s="64" t="str">
        <f>IFERROR( IF(I519&lt;&gt;"", HLOOKUP(L$2+$A519,Sheet2!BX:NK,2,0),""),"")</f>
        <v>16-31 Mar 21</v>
      </c>
      <c r="L519" t="str">
        <f>IF(OR(HLOOKUP(L$2+$A519,Sheet2!BX:NK,$B519,0),HLOOKUP(L$2+$A519,Sheet2!BX:NK,$B519,0)&lt;&gt;""),HLOOKUP(L$2+$A519,Sheet2!BX:NK,$B519,0),"")</f>
        <v/>
      </c>
      <c r="M519" t="str">
        <f>IF(OR(HLOOKUP(M$2+$A519,Sheet2!BY:NL,$B519,0),HLOOKUP(M$2+$A519,Sheet2!BY:NL,$B519,0)&lt;&gt;""),HLOOKUP(M$2+$A519,Sheet2!BY:NL,$B519,0),"")</f>
        <v/>
      </c>
      <c r="N519" t="str">
        <f>IF(OR(HLOOKUP(N$2+$A519,Sheet2!BZ:NM,$B519,0),HLOOKUP(N$2+$A519,Sheet2!BZ:NM,$B519,0)&lt;&gt;""),HLOOKUP(N$2+$A519,Sheet2!BZ:NM,$B519,0),"")</f>
        <v/>
      </c>
      <c r="O519" t="str">
        <f>IF(OR(HLOOKUP(O$2+$A519,Sheet2!CA:NN,$B519,0),HLOOKUP(O$2+$A519,Sheet2!CA:NN,$B519,0)&lt;&gt;""),HLOOKUP(O$2+$A519,Sheet2!CA:NN,$B519,0),"")</f>
        <v/>
      </c>
      <c r="P519" t="str">
        <f>IF(OR(HLOOKUP(P$2+$A519,Sheet2!CB:NO,$B519,0),HLOOKUP(P$2+$A519,Sheet2!CB:NO,$B519,0)&lt;&gt;""),HLOOKUP(P$2+$A519,Sheet2!CB:NO,$B519,0),"")</f>
        <v/>
      </c>
      <c r="Q519" t="str">
        <f>IF(OR(HLOOKUP(Q$2+$A519,Sheet2!CC:NO,$B519,0),HLOOKUP(Q$2+$A519,Sheet2!CC:NO,$B519,0)&lt;&gt;""),HLOOKUP(Q$2+$A519,Sheet2!CC:NO,$B519,0),"")</f>
        <v/>
      </c>
    </row>
    <row r="520" spans="1:17" x14ac:dyDescent="0.25">
      <c r="A520" s="64">
        <f t="shared" si="67"/>
        <v>36</v>
      </c>
      <c r="B520" s="64">
        <f t="shared" si="68"/>
        <v>56</v>
      </c>
      <c r="C520" s="64">
        <f t="shared" si="69"/>
        <v>7</v>
      </c>
      <c r="D520" s="64">
        <f t="shared" si="70"/>
        <v>52</v>
      </c>
      <c r="E520" s="64">
        <f t="shared" si="71"/>
        <v>256</v>
      </c>
      <c r="F520" s="64">
        <f t="shared" si="64"/>
        <v>1</v>
      </c>
      <c r="G520" s="64">
        <f t="shared" si="65"/>
        <v>4</v>
      </c>
      <c r="H520" s="64">
        <f t="shared" si="66"/>
        <v>2021</v>
      </c>
      <c r="I520" s="80" t="str">
        <f>IFERROR(VLOOKUP(D520,Sheet2!A:B,2,0),"")</f>
        <v>J19-0827</v>
      </c>
      <c r="J520" s="64" t="str">
        <f>IFERROR(IF(I520&lt;&gt;"",VLOOKUP(I520,Sheet2!B:C,2,0),""),"")</f>
        <v>INSTALLATION VIBRATION FOE SENSOR(PATHUMTHANI)</v>
      </c>
      <c r="K520" s="64" t="str">
        <f>IFERROR( IF(I520&lt;&gt;"", HLOOKUP(L$2+$A520,Sheet2!BX:NK,2,0),""),"")</f>
        <v>1-15 April 21</v>
      </c>
      <c r="L520" t="str">
        <f>IF(OR(HLOOKUP(L$2+$A520,Sheet2!BX:NK,$B520,0),HLOOKUP(L$2+$A520,Sheet2!BX:NK,$B520,0)&lt;&gt;""),HLOOKUP(L$2+$A520,Sheet2!BX:NK,$B520,0),"")</f>
        <v/>
      </c>
      <c r="M520" t="str">
        <f>IF(OR(HLOOKUP(M$2+$A520,Sheet2!BY:NL,$B520,0),HLOOKUP(M$2+$A520,Sheet2!BY:NL,$B520,0)&lt;&gt;""),HLOOKUP(M$2+$A520,Sheet2!BY:NL,$B520,0),"")</f>
        <v/>
      </c>
      <c r="N520" t="str">
        <f>IF(OR(HLOOKUP(N$2+$A520,Sheet2!BZ:NM,$B520,0),HLOOKUP(N$2+$A520,Sheet2!BZ:NM,$B520,0)&lt;&gt;""),HLOOKUP(N$2+$A520,Sheet2!BZ:NM,$B520,0),"")</f>
        <v/>
      </c>
      <c r="O520" t="str">
        <f>IF(OR(HLOOKUP(O$2+$A520,Sheet2!CA:NN,$B520,0),HLOOKUP(O$2+$A520,Sheet2!CA:NN,$B520,0)&lt;&gt;""),HLOOKUP(O$2+$A520,Sheet2!CA:NN,$B520,0),"")</f>
        <v/>
      </c>
      <c r="P520" t="str">
        <f>IF(OR(HLOOKUP(P$2+$A520,Sheet2!CB:NO,$B520,0),HLOOKUP(P$2+$A520,Sheet2!CB:NO,$B520,0)&lt;&gt;""),HLOOKUP(P$2+$A520,Sheet2!CB:NO,$B520,0),"")</f>
        <v/>
      </c>
      <c r="Q520" t="str">
        <f>IF(OR(HLOOKUP(Q$2+$A520,Sheet2!CC:NO,$B520,0),HLOOKUP(Q$2+$A520,Sheet2!CC:NO,$B520,0)&lt;&gt;""),HLOOKUP(Q$2+$A520,Sheet2!CC:NO,$B520,0),"")</f>
        <v/>
      </c>
    </row>
    <row r="521" spans="1:17" x14ac:dyDescent="0.25">
      <c r="A521" s="64">
        <f t="shared" si="67"/>
        <v>42</v>
      </c>
      <c r="B521" s="64">
        <f t="shared" si="68"/>
        <v>56</v>
      </c>
      <c r="C521" s="64">
        <f t="shared" si="69"/>
        <v>8</v>
      </c>
      <c r="D521" s="64">
        <f t="shared" si="70"/>
        <v>52</v>
      </c>
      <c r="E521" s="64">
        <f t="shared" si="71"/>
        <v>256</v>
      </c>
      <c r="F521" s="64">
        <f t="shared" si="64"/>
        <v>2</v>
      </c>
      <c r="G521" s="64">
        <f t="shared" si="65"/>
        <v>4</v>
      </c>
      <c r="H521" s="64">
        <f t="shared" si="66"/>
        <v>2021</v>
      </c>
      <c r="I521" s="80" t="str">
        <f>IFERROR(VLOOKUP(D521,Sheet2!A:B,2,0),"")</f>
        <v>J19-0827</v>
      </c>
      <c r="J521" s="64" t="str">
        <f>IFERROR(IF(I521&lt;&gt;"",VLOOKUP(I521,Sheet2!B:C,2,0),""),"")</f>
        <v>INSTALLATION VIBRATION FOE SENSOR(PATHUMTHANI)</v>
      </c>
      <c r="K521" s="64" t="str">
        <f>IFERROR( IF(I521&lt;&gt;"", HLOOKUP(L$2+$A521,Sheet2!BX:NK,2,0),""),"")</f>
        <v>16-30 April 21</v>
      </c>
      <c r="L521" t="str">
        <f>IF(OR(HLOOKUP(L$2+$A521,Sheet2!BX:NK,$B521,0),HLOOKUP(L$2+$A521,Sheet2!BX:NK,$B521,0)&lt;&gt;""),HLOOKUP(L$2+$A521,Sheet2!BX:NK,$B521,0),"")</f>
        <v/>
      </c>
      <c r="M521" t="str">
        <f>IF(OR(HLOOKUP(M$2+$A521,Sheet2!BY:NL,$B521,0),HLOOKUP(M$2+$A521,Sheet2!BY:NL,$B521,0)&lt;&gt;""),HLOOKUP(M$2+$A521,Sheet2!BY:NL,$B521,0),"")</f>
        <v/>
      </c>
      <c r="N521" t="str">
        <f>IF(OR(HLOOKUP(N$2+$A521,Sheet2!BZ:NM,$B521,0),HLOOKUP(N$2+$A521,Sheet2!BZ:NM,$B521,0)&lt;&gt;""),HLOOKUP(N$2+$A521,Sheet2!BZ:NM,$B521,0),"")</f>
        <v/>
      </c>
      <c r="O521" t="str">
        <f>IF(OR(HLOOKUP(O$2+$A521,Sheet2!CA:NN,$B521,0),HLOOKUP(O$2+$A521,Sheet2!CA:NN,$B521,0)&lt;&gt;""),HLOOKUP(O$2+$A521,Sheet2!CA:NN,$B521,0),"")</f>
        <v/>
      </c>
      <c r="P521" t="str">
        <f>IF(OR(HLOOKUP(P$2+$A521,Sheet2!CB:NO,$B521,0),HLOOKUP(P$2+$A521,Sheet2!CB:NO,$B521,0)&lt;&gt;""),HLOOKUP(P$2+$A521,Sheet2!CB:NO,$B521,0),"")</f>
        <v/>
      </c>
      <c r="Q521" t="str">
        <f>IF(OR(HLOOKUP(Q$2+$A521,Sheet2!CC:NO,$B521,0),HLOOKUP(Q$2+$A521,Sheet2!CC:NO,$B521,0)&lt;&gt;""),HLOOKUP(Q$2+$A521,Sheet2!CC:NO,$B521,0),"")</f>
        <v/>
      </c>
    </row>
    <row r="522" spans="1:17" x14ac:dyDescent="0.25">
      <c r="A522" s="64">
        <f t="shared" si="67"/>
        <v>48</v>
      </c>
      <c r="B522" s="64">
        <f t="shared" si="68"/>
        <v>56</v>
      </c>
      <c r="C522" s="64">
        <f t="shared" si="69"/>
        <v>9</v>
      </c>
      <c r="D522" s="64">
        <f t="shared" si="70"/>
        <v>52</v>
      </c>
      <c r="E522" s="64">
        <f t="shared" si="71"/>
        <v>256</v>
      </c>
      <c r="F522" s="64">
        <f t="shared" si="64"/>
        <v>1</v>
      </c>
      <c r="G522" s="64">
        <f t="shared" si="65"/>
        <v>5</v>
      </c>
      <c r="H522" s="64">
        <f t="shared" si="66"/>
        <v>2021</v>
      </c>
      <c r="I522" s="80" t="str">
        <f>IFERROR(VLOOKUP(D522,Sheet2!A:B,2,0),"")</f>
        <v>J19-0827</v>
      </c>
      <c r="J522" s="64" t="str">
        <f>IFERROR(IF(I522&lt;&gt;"",VLOOKUP(I522,Sheet2!B:C,2,0),""),"")</f>
        <v>INSTALLATION VIBRATION FOE SENSOR(PATHUMTHANI)</v>
      </c>
      <c r="K522" s="64" t="str">
        <f>IFERROR( IF(I522&lt;&gt;"", HLOOKUP(L$2+$A522,Sheet2!BX:NK,2,0),""),"")</f>
        <v>1-15 May 21</v>
      </c>
      <c r="L522" t="str">
        <f>IF(OR(HLOOKUP(L$2+$A522,Sheet2!BX:NK,$B522,0),HLOOKUP(L$2+$A522,Sheet2!BX:NK,$B522,0)&lt;&gt;""),HLOOKUP(L$2+$A522,Sheet2!BX:NK,$B522,0),"")</f>
        <v/>
      </c>
      <c r="M522" t="str">
        <f>IF(OR(HLOOKUP(M$2+$A522,Sheet2!BY:NL,$B522,0),HLOOKUP(M$2+$A522,Sheet2!BY:NL,$B522,0)&lt;&gt;""),HLOOKUP(M$2+$A522,Sheet2!BY:NL,$B522,0),"")</f>
        <v/>
      </c>
      <c r="N522" t="str">
        <f>IF(OR(HLOOKUP(N$2+$A522,Sheet2!BZ:NM,$B522,0),HLOOKUP(N$2+$A522,Sheet2!BZ:NM,$B522,0)&lt;&gt;""),HLOOKUP(N$2+$A522,Sheet2!BZ:NM,$B522,0),"")</f>
        <v/>
      </c>
      <c r="O522" t="str">
        <f>IF(OR(HLOOKUP(O$2+$A522,Sheet2!CA:NN,$B522,0),HLOOKUP(O$2+$A522,Sheet2!CA:NN,$B522,0)&lt;&gt;""),HLOOKUP(O$2+$A522,Sheet2!CA:NN,$B522,0),"")</f>
        <v/>
      </c>
      <c r="P522" t="str">
        <f>IF(OR(HLOOKUP(P$2+$A522,Sheet2!CB:NO,$B522,0),HLOOKUP(P$2+$A522,Sheet2!CB:NO,$B522,0)&lt;&gt;""),HLOOKUP(P$2+$A522,Sheet2!CB:NO,$B522,0),"")</f>
        <v/>
      </c>
      <c r="Q522" t="str">
        <f>IF(OR(HLOOKUP(Q$2+$A522,Sheet2!CC:NO,$B522,0),HLOOKUP(Q$2+$A522,Sheet2!CC:NO,$B522,0)&lt;&gt;""),HLOOKUP(Q$2+$A522,Sheet2!CC:NO,$B522,0),"")</f>
        <v/>
      </c>
    </row>
    <row r="523" spans="1:17" x14ac:dyDescent="0.25">
      <c r="A523" s="64">
        <f t="shared" si="67"/>
        <v>54</v>
      </c>
      <c r="B523" s="64">
        <f t="shared" si="68"/>
        <v>56</v>
      </c>
      <c r="C523" s="64">
        <f t="shared" si="69"/>
        <v>10</v>
      </c>
      <c r="D523" s="64">
        <f t="shared" si="70"/>
        <v>52</v>
      </c>
      <c r="E523" s="64">
        <f t="shared" si="71"/>
        <v>256</v>
      </c>
      <c r="F523" s="64">
        <f t="shared" si="64"/>
        <v>2</v>
      </c>
      <c r="G523" s="64">
        <f t="shared" si="65"/>
        <v>5</v>
      </c>
      <c r="H523" s="64">
        <f t="shared" si="66"/>
        <v>2021</v>
      </c>
      <c r="I523" s="80" t="str">
        <f>IFERROR(VLOOKUP(D523,Sheet2!A:B,2,0),"")</f>
        <v>J19-0827</v>
      </c>
      <c r="J523" s="64" t="str">
        <f>IFERROR(IF(I523&lt;&gt;"",VLOOKUP(I523,Sheet2!B:C,2,0),""),"")</f>
        <v>INSTALLATION VIBRATION FOE SENSOR(PATHUMTHANI)</v>
      </c>
      <c r="K523" s="64" t="str">
        <f>IFERROR( IF(I523&lt;&gt;"", HLOOKUP(L$2+$A523,Sheet2!BX:NK,2,0),""),"")</f>
        <v>16-31 May 21</v>
      </c>
      <c r="L523" t="str">
        <f>IF(OR(HLOOKUP(L$2+$A523,Sheet2!BX:NK,$B523,0),HLOOKUP(L$2+$A523,Sheet2!BX:NK,$B523,0)&lt;&gt;""),HLOOKUP(L$2+$A523,Sheet2!BX:NK,$B523,0),"")</f>
        <v/>
      </c>
      <c r="M523" t="str">
        <f>IF(OR(HLOOKUP(M$2+$A523,Sheet2!BY:NL,$B523,0),HLOOKUP(M$2+$A523,Sheet2!BY:NL,$B523,0)&lt;&gt;""),HLOOKUP(M$2+$A523,Sheet2!BY:NL,$B523,0),"")</f>
        <v/>
      </c>
      <c r="N523" t="str">
        <f>IF(OR(HLOOKUP(N$2+$A523,Sheet2!BZ:NM,$B523,0),HLOOKUP(N$2+$A523,Sheet2!BZ:NM,$B523,0)&lt;&gt;""),HLOOKUP(N$2+$A523,Sheet2!BZ:NM,$B523,0),"")</f>
        <v/>
      </c>
      <c r="O523" t="str">
        <f>IF(OR(HLOOKUP(O$2+$A523,Sheet2!CA:NN,$B523,0),HLOOKUP(O$2+$A523,Sheet2!CA:NN,$B523,0)&lt;&gt;""),HLOOKUP(O$2+$A523,Sheet2!CA:NN,$B523,0),"")</f>
        <v/>
      </c>
      <c r="P523" t="str">
        <f>IF(OR(HLOOKUP(P$2+$A523,Sheet2!CB:NO,$B523,0),HLOOKUP(P$2+$A523,Sheet2!CB:NO,$B523,0)&lt;&gt;""),HLOOKUP(P$2+$A523,Sheet2!CB:NO,$B523,0),"")</f>
        <v/>
      </c>
      <c r="Q523" t="str">
        <f>IF(OR(HLOOKUP(Q$2+$A523,Sheet2!CC:NO,$B523,0),HLOOKUP(Q$2+$A523,Sheet2!CC:NO,$B523,0)&lt;&gt;""),HLOOKUP(Q$2+$A523,Sheet2!CC:NO,$B523,0),"")</f>
        <v/>
      </c>
    </row>
    <row r="524" spans="1:17" x14ac:dyDescent="0.25">
      <c r="A524" s="64">
        <f t="shared" si="67"/>
        <v>0</v>
      </c>
      <c r="B524" s="64">
        <f t="shared" si="68"/>
        <v>57</v>
      </c>
      <c r="C524" s="64">
        <f t="shared" si="69"/>
        <v>1</v>
      </c>
      <c r="D524" s="64">
        <f t="shared" si="70"/>
        <v>53</v>
      </c>
      <c r="E524" s="64">
        <f t="shared" si="71"/>
        <v>261</v>
      </c>
      <c r="F524" s="64">
        <f t="shared" si="64"/>
        <v>1</v>
      </c>
      <c r="G524" s="64">
        <f t="shared" si="65"/>
        <v>1</v>
      </c>
      <c r="H524" s="64">
        <f t="shared" si="66"/>
        <v>2021</v>
      </c>
      <c r="I524" s="80" t="str">
        <f>IFERROR(VLOOKUP(D524,Sheet2!A:B,2,0),"")</f>
        <v>J20-0123</v>
      </c>
      <c r="J524" s="64" t="str">
        <f>IFERROR(IF(I524&lt;&gt;"",VLOOKUP(I524,Sheet2!B:C,2,0),""),"")</f>
        <v xml:space="preserve">ติดตั้งเครื่องมือวัดความเป็นกรด-ด่าง และปรับปรุง </v>
      </c>
      <c r="K524" s="64" t="str">
        <f>IFERROR( IF(I524&lt;&gt;"", HLOOKUP(L$2+$A524,Sheet2!BX:NK,2,0),""),"")</f>
        <v>1-15 Jan 21</v>
      </c>
      <c r="L524" t="str">
        <f>IF(OR(HLOOKUP(L$2+$A524,Sheet2!BX:NK,$B524,0),HLOOKUP(L$2+$A524,Sheet2!BX:NK,$B524,0)&lt;&gt;""),HLOOKUP(L$2+$A524,Sheet2!BX:NK,$B524,0),"")</f>
        <v/>
      </c>
      <c r="M524" t="str">
        <f>IF(OR(HLOOKUP(M$2+$A524,Sheet2!BY:NL,$B524,0),HLOOKUP(M$2+$A524,Sheet2!BY:NL,$B524,0)&lt;&gt;""),HLOOKUP(M$2+$A524,Sheet2!BY:NL,$B524,0),"")</f>
        <v/>
      </c>
      <c r="N524" t="str">
        <f>IF(OR(HLOOKUP(N$2+$A524,Sheet2!BZ:NM,$B524,0),HLOOKUP(N$2+$A524,Sheet2!BZ:NM,$B524,0)&lt;&gt;""),HLOOKUP(N$2+$A524,Sheet2!BZ:NM,$B524,0),"")</f>
        <v/>
      </c>
      <c r="O524" t="str">
        <f>IF(OR(HLOOKUP(O$2+$A524,Sheet2!CA:NN,$B524,0),HLOOKUP(O$2+$A524,Sheet2!CA:NN,$B524,0)&lt;&gt;""),HLOOKUP(O$2+$A524,Sheet2!CA:NN,$B524,0),"")</f>
        <v/>
      </c>
      <c r="P524" t="str">
        <f>IF(OR(HLOOKUP(P$2+$A524,Sheet2!CB:NO,$B524,0),HLOOKUP(P$2+$A524,Sheet2!CB:NO,$B524,0)&lt;&gt;""),HLOOKUP(P$2+$A524,Sheet2!CB:NO,$B524,0),"")</f>
        <v/>
      </c>
      <c r="Q524" t="str">
        <f>IF(OR(HLOOKUP(Q$2+$A524,Sheet2!CC:NO,$B524,0),HLOOKUP(Q$2+$A524,Sheet2!CC:NO,$B524,0)&lt;&gt;""),HLOOKUP(Q$2+$A524,Sheet2!CC:NO,$B524,0),"")</f>
        <v/>
      </c>
    </row>
    <row r="525" spans="1:17" x14ac:dyDescent="0.25">
      <c r="A525" s="64">
        <f t="shared" si="67"/>
        <v>6</v>
      </c>
      <c r="B525" s="64">
        <f t="shared" si="68"/>
        <v>57</v>
      </c>
      <c r="C525" s="64">
        <f t="shared" si="69"/>
        <v>2</v>
      </c>
      <c r="D525" s="64">
        <f t="shared" si="70"/>
        <v>53</v>
      </c>
      <c r="E525" s="64">
        <f t="shared" si="71"/>
        <v>261</v>
      </c>
      <c r="F525" s="64">
        <f t="shared" si="64"/>
        <v>2</v>
      </c>
      <c r="G525" s="64">
        <f t="shared" si="65"/>
        <v>1</v>
      </c>
      <c r="H525" s="64">
        <f t="shared" si="66"/>
        <v>2021</v>
      </c>
      <c r="I525" s="80" t="str">
        <f>IFERROR(VLOOKUP(D525,Sheet2!A:B,2,0),"")</f>
        <v>J20-0123</v>
      </c>
      <c r="J525" s="64" t="str">
        <f>IFERROR(IF(I525&lt;&gt;"",VLOOKUP(I525,Sheet2!B:C,2,0),""),"")</f>
        <v xml:space="preserve">ติดตั้งเครื่องมือวัดความเป็นกรด-ด่าง และปรับปรุง </v>
      </c>
      <c r="K525" s="64" t="str">
        <f>IFERROR( IF(I525&lt;&gt;"", HLOOKUP(L$2+$A525,Sheet2!BX:NK,2,0),""),"")</f>
        <v>16-31 Jan 21</v>
      </c>
      <c r="L525" t="str">
        <f>IF(OR(HLOOKUP(L$2+$A525,Sheet2!BX:NK,$B525,0),HLOOKUP(L$2+$A525,Sheet2!BX:NK,$B525,0)&lt;&gt;""),HLOOKUP(L$2+$A525,Sheet2!BX:NK,$B525,0),"")</f>
        <v/>
      </c>
      <c r="M525" t="str">
        <f>IF(OR(HLOOKUP(M$2+$A525,Sheet2!BY:NL,$B525,0),HLOOKUP(M$2+$A525,Sheet2!BY:NL,$B525,0)&lt;&gt;""),HLOOKUP(M$2+$A525,Sheet2!BY:NL,$B525,0),"")</f>
        <v/>
      </c>
      <c r="N525" t="str">
        <f>IF(OR(HLOOKUP(N$2+$A525,Sheet2!BZ:NM,$B525,0),HLOOKUP(N$2+$A525,Sheet2!BZ:NM,$B525,0)&lt;&gt;""),HLOOKUP(N$2+$A525,Sheet2!BZ:NM,$B525,0),"")</f>
        <v/>
      </c>
      <c r="O525" t="str">
        <f>IF(OR(HLOOKUP(O$2+$A525,Sheet2!CA:NN,$B525,0),HLOOKUP(O$2+$A525,Sheet2!CA:NN,$B525,0)&lt;&gt;""),HLOOKUP(O$2+$A525,Sheet2!CA:NN,$B525,0),"")</f>
        <v/>
      </c>
      <c r="P525" t="str">
        <f>IF(OR(HLOOKUP(P$2+$A525,Sheet2!CB:NO,$B525,0),HLOOKUP(P$2+$A525,Sheet2!CB:NO,$B525,0)&lt;&gt;""),HLOOKUP(P$2+$A525,Sheet2!CB:NO,$B525,0),"")</f>
        <v/>
      </c>
      <c r="Q525" t="str">
        <f>IF(OR(HLOOKUP(Q$2+$A525,Sheet2!CC:NO,$B525,0),HLOOKUP(Q$2+$A525,Sheet2!CC:NO,$B525,0)&lt;&gt;""),HLOOKUP(Q$2+$A525,Sheet2!CC:NO,$B525,0),"")</f>
        <v/>
      </c>
    </row>
    <row r="526" spans="1:17" x14ac:dyDescent="0.25">
      <c r="A526" s="64">
        <f t="shared" si="67"/>
        <v>12</v>
      </c>
      <c r="B526" s="64">
        <f t="shared" si="68"/>
        <v>57</v>
      </c>
      <c r="C526" s="64">
        <f t="shared" si="69"/>
        <v>3</v>
      </c>
      <c r="D526" s="64">
        <f t="shared" si="70"/>
        <v>53</v>
      </c>
      <c r="E526" s="64">
        <f t="shared" si="71"/>
        <v>261</v>
      </c>
      <c r="F526" s="64">
        <f t="shared" si="64"/>
        <v>1</v>
      </c>
      <c r="G526" s="64">
        <f t="shared" si="65"/>
        <v>2</v>
      </c>
      <c r="H526" s="64">
        <f t="shared" si="66"/>
        <v>2021</v>
      </c>
      <c r="I526" s="80" t="str">
        <f>IFERROR(VLOOKUP(D526,Sheet2!A:B,2,0),"")</f>
        <v>J20-0123</v>
      </c>
      <c r="J526" s="64" t="str">
        <f>IFERROR(IF(I526&lt;&gt;"",VLOOKUP(I526,Sheet2!B:C,2,0),""),"")</f>
        <v xml:space="preserve">ติดตั้งเครื่องมือวัดความเป็นกรด-ด่าง และปรับปรุง </v>
      </c>
      <c r="K526" s="64" t="str">
        <f>IFERROR( IF(I526&lt;&gt;"", HLOOKUP(L$2+$A526,Sheet2!BX:NK,2,0),""),"")</f>
        <v>1-15 Feb 21</v>
      </c>
      <c r="L526" t="str">
        <f>IF(OR(HLOOKUP(L$2+$A526,Sheet2!BX:NK,$B526,0),HLOOKUP(L$2+$A526,Sheet2!BX:NK,$B526,0)&lt;&gt;""),HLOOKUP(L$2+$A526,Sheet2!BX:NK,$B526,0),"")</f>
        <v/>
      </c>
      <c r="M526" t="str">
        <f>IF(OR(HLOOKUP(M$2+$A526,Sheet2!BY:NL,$B526,0),HLOOKUP(M$2+$A526,Sheet2!BY:NL,$B526,0)&lt;&gt;""),HLOOKUP(M$2+$A526,Sheet2!BY:NL,$B526,0),"")</f>
        <v/>
      </c>
      <c r="N526" t="str">
        <f>IF(OR(HLOOKUP(N$2+$A526,Sheet2!BZ:NM,$B526,0),HLOOKUP(N$2+$A526,Sheet2!BZ:NM,$B526,0)&lt;&gt;""),HLOOKUP(N$2+$A526,Sheet2!BZ:NM,$B526,0),"")</f>
        <v/>
      </c>
      <c r="O526" t="str">
        <f>IF(OR(HLOOKUP(O$2+$A526,Sheet2!CA:NN,$B526,0),HLOOKUP(O$2+$A526,Sheet2!CA:NN,$B526,0)&lt;&gt;""),HLOOKUP(O$2+$A526,Sheet2!CA:NN,$B526,0),"")</f>
        <v/>
      </c>
      <c r="P526" t="str">
        <f>IF(OR(HLOOKUP(P$2+$A526,Sheet2!CB:NO,$B526,0),HLOOKUP(P$2+$A526,Sheet2!CB:NO,$B526,0)&lt;&gt;""),HLOOKUP(P$2+$A526,Sheet2!CB:NO,$B526,0),"")</f>
        <v/>
      </c>
      <c r="Q526" t="str">
        <f>IF(OR(HLOOKUP(Q$2+$A526,Sheet2!CC:NO,$B526,0),HLOOKUP(Q$2+$A526,Sheet2!CC:NO,$B526,0)&lt;&gt;""),HLOOKUP(Q$2+$A526,Sheet2!CC:NO,$B526,0),"")</f>
        <v/>
      </c>
    </row>
    <row r="527" spans="1:17" x14ac:dyDescent="0.25">
      <c r="A527" s="64">
        <f t="shared" si="67"/>
        <v>18</v>
      </c>
      <c r="B527" s="64">
        <f t="shared" si="68"/>
        <v>57</v>
      </c>
      <c r="C527" s="64">
        <f t="shared" si="69"/>
        <v>4</v>
      </c>
      <c r="D527" s="64">
        <f t="shared" si="70"/>
        <v>53</v>
      </c>
      <c r="E527" s="64">
        <f t="shared" si="71"/>
        <v>261</v>
      </c>
      <c r="F527" s="64">
        <f t="shared" si="64"/>
        <v>2</v>
      </c>
      <c r="G527" s="64">
        <f t="shared" si="65"/>
        <v>2</v>
      </c>
      <c r="H527" s="64">
        <f t="shared" si="66"/>
        <v>2021</v>
      </c>
      <c r="I527" s="80" t="str">
        <f>IFERROR(VLOOKUP(D527,Sheet2!A:B,2,0),"")</f>
        <v>J20-0123</v>
      </c>
      <c r="J527" s="64" t="str">
        <f>IFERROR(IF(I527&lt;&gt;"",VLOOKUP(I527,Sheet2!B:C,2,0),""),"")</f>
        <v xml:space="preserve">ติดตั้งเครื่องมือวัดความเป็นกรด-ด่าง และปรับปรุง </v>
      </c>
      <c r="K527" s="64" t="str">
        <f>IFERROR( IF(I527&lt;&gt;"", HLOOKUP(L$2+$A527,Sheet2!BX:NK,2,0),""),"")</f>
        <v>16-28 Feb 21</v>
      </c>
      <c r="L527" t="str">
        <f>IF(OR(HLOOKUP(L$2+$A527,Sheet2!BX:NK,$B527,0),HLOOKUP(L$2+$A527,Sheet2!BX:NK,$B527,0)&lt;&gt;""),HLOOKUP(L$2+$A527,Sheet2!BX:NK,$B527,0),"")</f>
        <v/>
      </c>
      <c r="M527" t="str">
        <f>IF(OR(HLOOKUP(M$2+$A527,Sheet2!BY:NL,$B527,0),HLOOKUP(M$2+$A527,Sheet2!BY:NL,$B527,0)&lt;&gt;""),HLOOKUP(M$2+$A527,Sheet2!BY:NL,$B527,0),"")</f>
        <v/>
      </c>
      <c r="N527" t="str">
        <f>IF(OR(HLOOKUP(N$2+$A527,Sheet2!BZ:NM,$B527,0),HLOOKUP(N$2+$A527,Sheet2!BZ:NM,$B527,0)&lt;&gt;""),HLOOKUP(N$2+$A527,Sheet2!BZ:NM,$B527,0),"")</f>
        <v/>
      </c>
      <c r="O527" t="str">
        <f>IF(OR(HLOOKUP(O$2+$A527,Sheet2!CA:NN,$B527,0),HLOOKUP(O$2+$A527,Sheet2!CA:NN,$B527,0)&lt;&gt;""),HLOOKUP(O$2+$A527,Sheet2!CA:NN,$B527,0),"")</f>
        <v/>
      </c>
      <c r="P527" t="str">
        <f>IF(OR(HLOOKUP(P$2+$A527,Sheet2!CB:NO,$B527,0),HLOOKUP(P$2+$A527,Sheet2!CB:NO,$B527,0)&lt;&gt;""),HLOOKUP(P$2+$A527,Sheet2!CB:NO,$B527,0),"")</f>
        <v/>
      </c>
      <c r="Q527" t="str">
        <f>IF(OR(HLOOKUP(Q$2+$A527,Sheet2!CC:NO,$B527,0),HLOOKUP(Q$2+$A527,Sheet2!CC:NO,$B527,0)&lt;&gt;""),HLOOKUP(Q$2+$A527,Sheet2!CC:NO,$B527,0),"")</f>
        <v/>
      </c>
    </row>
    <row r="528" spans="1:17" x14ac:dyDescent="0.25">
      <c r="A528" s="64">
        <f t="shared" si="67"/>
        <v>24</v>
      </c>
      <c r="B528" s="64">
        <f t="shared" si="68"/>
        <v>57</v>
      </c>
      <c r="C528" s="64">
        <f t="shared" si="69"/>
        <v>5</v>
      </c>
      <c r="D528" s="64">
        <f t="shared" si="70"/>
        <v>53</v>
      </c>
      <c r="E528" s="64">
        <f t="shared" si="71"/>
        <v>261</v>
      </c>
      <c r="F528" s="64">
        <f t="shared" si="64"/>
        <v>1</v>
      </c>
      <c r="G528" s="64">
        <f t="shared" si="65"/>
        <v>3</v>
      </c>
      <c r="H528" s="64">
        <f t="shared" si="66"/>
        <v>2021</v>
      </c>
      <c r="I528" s="80" t="str">
        <f>IFERROR(VLOOKUP(D528,Sheet2!A:B,2,0),"")</f>
        <v>J20-0123</v>
      </c>
      <c r="J528" s="64" t="str">
        <f>IFERROR(IF(I528&lt;&gt;"",VLOOKUP(I528,Sheet2!B:C,2,0),""),"")</f>
        <v xml:space="preserve">ติดตั้งเครื่องมือวัดความเป็นกรด-ด่าง และปรับปรุง </v>
      </c>
      <c r="K528" s="64" t="str">
        <f>IFERROR( IF(I528&lt;&gt;"", HLOOKUP(L$2+$A528,Sheet2!BX:NK,2,0),""),"")</f>
        <v>1-15 Mar 2021</v>
      </c>
      <c r="L528" t="str">
        <f>IF(OR(HLOOKUP(L$2+$A528,Sheet2!BX:NK,$B528,0),HLOOKUP(L$2+$A528,Sheet2!BX:NK,$B528,0)&lt;&gt;""),HLOOKUP(L$2+$A528,Sheet2!BX:NK,$B528,0),"")</f>
        <v/>
      </c>
      <c r="M528" t="str">
        <f>IF(OR(HLOOKUP(M$2+$A528,Sheet2!BY:NL,$B528,0),HLOOKUP(M$2+$A528,Sheet2!BY:NL,$B528,0)&lt;&gt;""),HLOOKUP(M$2+$A528,Sheet2!BY:NL,$B528,0),"")</f>
        <v/>
      </c>
      <c r="N528" t="str">
        <f>IF(OR(HLOOKUP(N$2+$A528,Sheet2!BZ:NM,$B528,0),HLOOKUP(N$2+$A528,Sheet2!BZ:NM,$B528,0)&lt;&gt;""),HLOOKUP(N$2+$A528,Sheet2!BZ:NM,$B528,0),"")</f>
        <v/>
      </c>
      <c r="O528" t="str">
        <f>IF(OR(HLOOKUP(O$2+$A528,Sheet2!CA:NN,$B528,0),HLOOKUP(O$2+$A528,Sheet2!CA:NN,$B528,0)&lt;&gt;""),HLOOKUP(O$2+$A528,Sheet2!CA:NN,$B528,0),"")</f>
        <v/>
      </c>
      <c r="P528" t="str">
        <f>IF(OR(HLOOKUP(P$2+$A528,Sheet2!CB:NO,$B528,0),HLOOKUP(P$2+$A528,Sheet2!CB:NO,$B528,0)&lt;&gt;""),HLOOKUP(P$2+$A528,Sheet2!CB:NO,$B528,0),"")</f>
        <v/>
      </c>
      <c r="Q528" t="str">
        <f>IF(OR(HLOOKUP(Q$2+$A528,Sheet2!CC:NO,$B528,0),HLOOKUP(Q$2+$A528,Sheet2!CC:NO,$B528,0)&lt;&gt;""),HLOOKUP(Q$2+$A528,Sheet2!CC:NO,$B528,0),"")</f>
        <v/>
      </c>
    </row>
    <row r="529" spans="1:17" x14ac:dyDescent="0.25">
      <c r="A529" s="64">
        <f t="shared" si="67"/>
        <v>30</v>
      </c>
      <c r="B529" s="64">
        <f t="shared" si="68"/>
        <v>57</v>
      </c>
      <c r="C529" s="64">
        <f t="shared" si="69"/>
        <v>6</v>
      </c>
      <c r="D529" s="64">
        <f t="shared" si="70"/>
        <v>53</v>
      </c>
      <c r="E529" s="64">
        <f t="shared" si="71"/>
        <v>261</v>
      </c>
      <c r="F529" s="64">
        <f t="shared" si="64"/>
        <v>2</v>
      </c>
      <c r="G529" s="64">
        <f t="shared" si="65"/>
        <v>3</v>
      </c>
      <c r="H529" s="64">
        <f t="shared" si="66"/>
        <v>2021</v>
      </c>
      <c r="I529" s="80" t="str">
        <f>IFERROR(VLOOKUP(D529,Sheet2!A:B,2,0),"")</f>
        <v>J20-0123</v>
      </c>
      <c r="J529" s="64" t="str">
        <f>IFERROR(IF(I529&lt;&gt;"",VLOOKUP(I529,Sheet2!B:C,2,0),""),"")</f>
        <v xml:space="preserve">ติดตั้งเครื่องมือวัดความเป็นกรด-ด่าง และปรับปรุง </v>
      </c>
      <c r="K529" s="64" t="str">
        <f>IFERROR( IF(I529&lt;&gt;"", HLOOKUP(L$2+$A529,Sheet2!BX:NK,2,0),""),"")</f>
        <v>16-31 Mar 21</v>
      </c>
      <c r="L529" t="str">
        <f>IF(OR(HLOOKUP(L$2+$A529,Sheet2!BX:NK,$B529,0),HLOOKUP(L$2+$A529,Sheet2!BX:NK,$B529,0)&lt;&gt;""),HLOOKUP(L$2+$A529,Sheet2!BX:NK,$B529,0),"")</f>
        <v/>
      </c>
      <c r="M529" t="str">
        <f>IF(OR(HLOOKUP(M$2+$A529,Sheet2!BY:NL,$B529,0),HLOOKUP(M$2+$A529,Sheet2!BY:NL,$B529,0)&lt;&gt;""),HLOOKUP(M$2+$A529,Sheet2!BY:NL,$B529,0),"")</f>
        <v/>
      </c>
      <c r="N529" t="str">
        <f>IF(OR(HLOOKUP(N$2+$A529,Sheet2!BZ:NM,$B529,0),HLOOKUP(N$2+$A529,Sheet2!BZ:NM,$B529,0)&lt;&gt;""),HLOOKUP(N$2+$A529,Sheet2!BZ:NM,$B529,0),"")</f>
        <v/>
      </c>
      <c r="O529" t="str">
        <f>IF(OR(HLOOKUP(O$2+$A529,Sheet2!CA:NN,$B529,0),HLOOKUP(O$2+$A529,Sheet2!CA:NN,$B529,0)&lt;&gt;""),HLOOKUP(O$2+$A529,Sheet2!CA:NN,$B529,0),"")</f>
        <v/>
      </c>
      <c r="P529" t="str">
        <f>IF(OR(HLOOKUP(P$2+$A529,Sheet2!CB:NO,$B529,0),HLOOKUP(P$2+$A529,Sheet2!CB:NO,$B529,0)&lt;&gt;""),HLOOKUP(P$2+$A529,Sheet2!CB:NO,$B529,0),"")</f>
        <v/>
      </c>
      <c r="Q529" t="str">
        <f>IF(OR(HLOOKUP(Q$2+$A529,Sheet2!CC:NO,$B529,0),HLOOKUP(Q$2+$A529,Sheet2!CC:NO,$B529,0)&lt;&gt;""),HLOOKUP(Q$2+$A529,Sheet2!CC:NO,$B529,0),"")</f>
        <v/>
      </c>
    </row>
    <row r="530" spans="1:17" x14ac:dyDescent="0.25">
      <c r="A530" s="64">
        <f t="shared" si="67"/>
        <v>36</v>
      </c>
      <c r="B530" s="64">
        <f t="shared" si="68"/>
        <v>57</v>
      </c>
      <c r="C530" s="64">
        <f t="shared" si="69"/>
        <v>7</v>
      </c>
      <c r="D530" s="64">
        <f t="shared" si="70"/>
        <v>53</v>
      </c>
      <c r="E530" s="64">
        <f t="shared" si="71"/>
        <v>261</v>
      </c>
      <c r="F530" s="64">
        <f t="shared" si="64"/>
        <v>1</v>
      </c>
      <c r="G530" s="64">
        <f t="shared" si="65"/>
        <v>4</v>
      </c>
      <c r="H530" s="64">
        <f t="shared" si="66"/>
        <v>2021</v>
      </c>
      <c r="I530" s="80" t="str">
        <f>IFERROR(VLOOKUP(D530,Sheet2!A:B,2,0),"")</f>
        <v>J20-0123</v>
      </c>
      <c r="J530" s="64" t="str">
        <f>IFERROR(IF(I530&lt;&gt;"",VLOOKUP(I530,Sheet2!B:C,2,0),""),"")</f>
        <v xml:space="preserve">ติดตั้งเครื่องมือวัดความเป็นกรด-ด่าง และปรับปรุง </v>
      </c>
      <c r="K530" s="64" t="str">
        <f>IFERROR( IF(I530&lt;&gt;"", HLOOKUP(L$2+$A530,Sheet2!BX:NK,2,0),""),"")</f>
        <v>1-15 April 21</v>
      </c>
      <c r="L530" t="str">
        <f>IF(OR(HLOOKUP(L$2+$A530,Sheet2!BX:NK,$B530,0),HLOOKUP(L$2+$A530,Sheet2!BX:NK,$B530,0)&lt;&gt;""),HLOOKUP(L$2+$A530,Sheet2!BX:NK,$B530,0),"")</f>
        <v/>
      </c>
      <c r="M530" t="str">
        <f>IF(OR(HLOOKUP(M$2+$A530,Sheet2!BY:NL,$B530,0),HLOOKUP(M$2+$A530,Sheet2!BY:NL,$B530,0)&lt;&gt;""),HLOOKUP(M$2+$A530,Sheet2!BY:NL,$B530,0),"")</f>
        <v/>
      </c>
      <c r="N530" t="str">
        <f>IF(OR(HLOOKUP(N$2+$A530,Sheet2!BZ:NM,$B530,0),HLOOKUP(N$2+$A530,Sheet2!BZ:NM,$B530,0)&lt;&gt;""),HLOOKUP(N$2+$A530,Sheet2!BZ:NM,$B530,0),"")</f>
        <v/>
      </c>
      <c r="O530" t="str">
        <f>IF(OR(HLOOKUP(O$2+$A530,Sheet2!CA:NN,$B530,0),HLOOKUP(O$2+$A530,Sheet2!CA:NN,$B530,0)&lt;&gt;""),HLOOKUP(O$2+$A530,Sheet2!CA:NN,$B530,0),"")</f>
        <v/>
      </c>
      <c r="P530" t="str">
        <f>IF(OR(HLOOKUP(P$2+$A530,Sheet2!CB:NO,$B530,0),HLOOKUP(P$2+$A530,Sheet2!CB:NO,$B530,0)&lt;&gt;""),HLOOKUP(P$2+$A530,Sheet2!CB:NO,$B530,0),"")</f>
        <v/>
      </c>
      <c r="Q530" t="str">
        <f>IF(OR(HLOOKUP(Q$2+$A530,Sheet2!CC:NO,$B530,0),HLOOKUP(Q$2+$A530,Sheet2!CC:NO,$B530,0)&lt;&gt;""),HLOOKUP(Q$2+$A530,Sheet2!CC:NO,$B530,0),"")</f>
        <v/>
      </c>
    </row>
    <row r="531" spans="1:17" x14ac:dyDescent="0.25">
      <c r="A531" s="64">
        <f t="shared" si="67"/>
        <v>42</v>
      </c>
      <c r="B531" s="64">
        <f t="shared" si="68"/>
        <v>57</v>
      </c>
      <c r="C531" s="64">
        <f t="shared" si="69"/>
        <v>8</v>
      </c>
      <c r="D531" s="64">
        <f t="shared" si="70"/>
        <v>53</v>
      </c>
      <c r="E531" s="64">
        <f t="shared" si="71"/>
        <v>261</v>
      </c>
      <c r="F531" s="64">
        <f t="shared" si="64"/>
        <v>2</v>
      </c>
      <c r="G531" s="64">
        <f t="shared" si="65"/>
        <v>4</v>
      </c>
      <c r="H531" s="64">
        <f t="shared" si="66"/>
        <v>2021</v>
      </c>
      <c r="I531" s="80" t="str">
        <f>IFERROR(VLOOKUP(D531,Sheet2!A:B,2,0),"")</f>
        <v>J20-0123</v>
      </c>
      <c r="J531" s="64" t="str">
        <f>IFERROR(IF(I531&lt;&gt;"",VLOOKUP(I531,Sheet2!B:C,2,0),""),"")</f>
        <v xml:space="preserve">ติดตั้งเครื่องมือวัดความเป็นกรด-ด่าง และปรับปรุง </v>
      </c>
      <c r="K531" s="64" t="str">
        <f>IFERROR( IF(I531&lt;&gt;"", HLOOKUP(L$2+$A531,Sheet2!BX:NK,2,0),""),"")</f>
        <v>16-30 April 21</v>
      </c>
      <c r="L531" t="str">
        <f>IF(OR(HLOOKUP(L$2+$A531,Sheet2!BX:NK,$B531,0),HLOOKUP(L$2+$A531,Sheet2!BX:NK,$B531,0)&lt;&gt;""),HLOOKUP(L$2+$A531,Sheet2!BX:NK,$B531,0),"")</f>
        <v/>
      </c>
      <c r="M531" t="str">
        <f>IF(OR(HLOOKUP(M$2+$A531,Sheet2!BY:NL,$B531,0),HLOOKUP(M$2+$A531,Sheet2!BY:NL,$B531,0)&lt;&gt;""),HLOOKUP(M$2+$A531,Sheet2!BY:NL,$B531,0),"")</f>
        <v/>
      </c>
      <c r="N531" t="str">
        <f>IF(OR(HLOOKUP(N$2+$A531,Sheet2!BZ:NM,$B531,0),HLOOKUP(N$2+$A531,Sheet2!BZ:NM,$B531,0)&lt;&gt;""),HLOOKUP(N$2+$A531,Sheet2!BZ:NM,$B531,0),"")</f>
        <v/>
      </c>
      <c r="O531" t="str">
        <f>IF(OR(HLOOKUP(O$2+$A531,Sheet2!CA:NN,$B531,0),HLOOKUP(O$2+$A531,Sheet2!CA:NN,$B531,0)&lt;&gt;""),HLOOKUP(O$2+$A531,Sheet2!CA:NN,$B531,0),"")</f>
        <v/>
      </c>
      <c r="P531" t="str">
        <f>IF(OR(HLOOKUP(P$2+$A531,Sheet2!CB:NO,$B531,0),HLOOKUP(P$2+$A531,Sheet2!CB:NO,$B531,0)&lt;&gt;""),HLOOKUP(P$2+$A531,Sheet2!CB:NO,$B531,0),"")</f>
        <v/>
      </c>
      <c r="Q531" t="str">
        <f>IF(OR(HLOOKUP(Q$2+$A531,Sheet2!CC:NO,$B531,0),HLOOKUP(Q$2+$A531,Sheet2!CC:NO,$B531,0)&lt;&gt;""),HLOOKUP(Q$2+$A531,Sheet2!CC:NO,$B531,0),"")</f>
        <v/>
      </c>
    </row>
    <row r="532" spans="1:17" x14ac:dyDescent="0.25">
      <c r="A532" s="64">
        <f t="shared" si="67"/>
        <v>48</v>
      </c>
      <c r="B532" s="64">
        <f t="shared" si="68"/>
        <v>57</v>
      </c>
      <c r="C532" s="64">
        <f t="shared" si="69"/>
        <v>9</v>
      </c>
      <c r="D532" s="64">
        <f t="shared" si="70"/>
        <v>53</v>
      </c>
      <c r="E532" s="64">
        <f t="shared" si="71"/>
        <v>261</v>
      </c>
      <c r="F532" s="64">
        <f t="shared" si="64"/>
        <v>1</v>
      </c>
      <c r="G532" s="64">
        <f t="shared" si="65"/>
        <v>5</v>
      </c>
      <c r="H532" s="64">
        <f t="shared" si="66"/>
        <v>2021</v>
      </c>
      <c r="I532" s="80" t="str">
        <f>IFERROR(VLOOKUP(D532,Sheet2!A:B,2,0),"")</f>
        <v>J20-0123</v>
      </c>
      <c r="J532" s="64" t="str">
        <f>IFERROR(IF(I532&lt;&gt;"",VLOOKUP(I532,Sheet2!B:C,2,0),""),"")</f>
        <v xml:space="preserve">ติดตั้งเครื่องมือวัดความเป็นกรด-ด่าง และปรับปรุง </v>
      </c>
      <c r="K532" s="64" t="str">
        <f>IFERROR( IF(I532&lt;&gt;"", HLOOKUP(L$2+$A532,Sheet2!BX:NK,2,0),""),"")</f>
        <v>1-15 May 21</v>
      </c>
      <c r="L532" t="str">
        <f>IF(OR(HLOOKUP(L$2+$A532,Sheet2!BX:NK,$B532,0),HLOOKUP(L$2+$A532,Sheet2!BX:NK,$B532,0)&lt;&gt;""),HLOOKUP(L$2+$A532,Sheet2!BX:NK,$B532,0),"")</f>
        <v/>
      </c>
      <c r="M532" t="str">
        <f>IF(OR(HLOOKUP(M$2+$A532,Sheet2!BY:NL,$B532,0),HLOOKUP(M$2+$A532,Sheet2!BY:NL,$B532,0)&lt;&gt;""),HLOOKUP(M$2+$A532,Sheet2!BY:NL,$B532,0),"")</f>
        <v/>
      </c>
      <c r="N532" t="str">
        <f>IF(OR(HLOOKUP(N$2+$A532,Sheet2!BZ:NM,$B532,0),HLOOKUP(N$2+$A532,Sheet2!BZ:NM,$B532,0)&lt;&gt;""),HLOOKUP(N$2+$A532,Sheet2!BZ:NM,$B532,0),"")</f>
        <v/>
      </c>
      <c r="O532" t="str">
        <f>IF(OR(HLOOKUP(O$2+$A532,Sheet2!CA:NN,$B532,0),HLOOKUP(O$2+$A532,Sheet2!CA:NN,$B532,0)&lt;&gt;""),HLOOKUP(O$2+$A532,Sheet2!CA:NN,$B532,0),"")</f>
        <v/>
      </c>
      <c r="P532" t="str">
        <f>IF(OR(HLOOKUP(P$2+$A532,Sheet2!CB:NO,$B532,0),HLOOKUP(P$2+$A532,Sheet2!CB:NO,$B532,0)&lt;&gt;""),HLOOKUP(P$2+$A532,Sheet2!CB:NO,$B532,0),"")</f>
        <v/>
      </c>
      <c r="Q532" t="str">
        <f>IF(OR(HLOOKUP(Q$2+$A532,Sheet2!CC:NO,$B532,0),HLOOKUP(Q$2+$A532,Sheet2!CC:NO,$B532,0)&lt;&gt;""),HLOOKUP(Q$2+$A532,Sheet2!CC:NO,$B532,0),"")</f>
        <v/>
      </c>
    </row>
    <row r="533" spans="1:17" x14ac:dyDescent="0.25">
      <c r="A533" s="64">
        <f t="shared" si="67"/>
        <v>54</v>
      </c>
      <c r="B533" s="64">
        <f t="shared" si="68"/>
        <v>57</v>
      </c>
      <c r="C533" s="64">
        <f t="shared" si="69"/>
        <v>10</v>
      </c>
      <c r="D533" s="64">
        <f t="shared" si="70"/>
        <v>53</v>
      </c>
      <c r="E533" s="64">
        <f t="shared" si="71"/>
        <v>261</v>
      </c>
      <c r="F533" s="64">
        <f t="shared" si="64"/>
        <v>2</v>
      </c>
      <c r="G533" s="64">
        <f t="shared" si="65"/>
        <v>5</v>
      </c>
      <c r="H533" s="64">
        <f t="shared" si="66"/>
        <v>2021</v>
      </c>
      <c r="I533" s="80" t="str">
        <f>IFERROR(VLOOKUP(D533,Sheet2!A:B,2,0),"")</f>
        <v>J20-0123</v>
      </c>
      <c r="J533" s="64" t="str">
        <f>IFERROR(IF(I533&lt;&gt;"",VLOOKUP(I533,Sheet2!B:C,2,0),""),"")</f>
        <v xml:space="preserve">ติดตั้งเครื่องมือวัดความเป็นกรด-ด่าง และปรับปรุง </v>
      </c>
      <c r="K533" s="64" t="str">
        <f>IFERROR( IF(I533&lt;&gt;"", HLOOKUP(L$2+$A533,Sheet2!BX:NK,2,0),""),"")</f>
        <v>16-31 May 21</v>
      </c>
      <c r="L533" t="str">
        <f>IF(OR(HLOOKUP(L$2+$A533,Sheet2!BX:NK,$B533,0),HLOOKUP(L$2+$A533,Sheet2!BX:NK,$B533,0)&lt;&gt;""),HLOOKUP(L$2+$A533,Sheet2!BX:NK,$B533,0),"")</f>
        <v/>
      </c>
      <c r="M533" t="str">
        <f>IF(OR(HLOOKUP(M$2+$A533,Sheet2!BY:NL,$B533,0),HLOOKUP(M$2+$A533,Sheet2!BY:NL,$B533,0)&lt;&gt;""),HLOOKUP(M$2+$A533,Sheet2!BY:NL,$B533,0),"")</f>
        <v/>
      </c>
      <c r="N533" t="str">
        <f>IF(OR(HLOOKUP(N$2+$A533,Sheet2!BZ:NM,$B533,0),HLOOKUP(N$2+$A533,Sheet2!BZ:NM,$B533,0)&lt;&gt;""),HLOOKUP(N$2+$A533,Sheet2!BZ:NM,$B533,0),"")</f>
        <v/>
      </c>
      <c r="O533" t="str">
        <f>IF(OR(HLOOKUP(O$2+$A533,Sheet2!CA:NN,$B533,0),HLOOKUP(O$2+$A533,Sheet2!CA:NN,$B533,0)&lt;&gt;""),HLOOKUP(O$2+$A533,Sheet2!CA:NN,$B533,0),"")</f>
        <v/>
      </c>
      <c r="P533" t="str">
        <f>IF(OR(HLOOKUP(P$2+$A533,Sheet2!CB:NO,$B533,0),HLOOKUP(P$2+$A533,Sheet2!CB:NO,$B533,0)&lt;&gt;""),HLOOKUP(P$2+$A533,Sheet2!CB:NO,$B533,0),"")</f>
        <v/>
      </c>
      <c r="Q533" t="str">
        <f>IF(OR(HLOOKUP(Q$2+$A533,Sheet2!CC:NO,$B533,0),HLOOKUP(Q$2+$A533,Sheet2!CC:NO,$B533,0)&lt;&gt;""),HLOOKUP(Q$2+$A533,Sheet2!CC:NO,$B533,0),"")</f>
        <v/>
      </c>
    </row>
    <row r="534" spans="1:17" x14ac:dyDescent="0.25">
      <c r="A534" s="64">
        <f t="shared" si="67"/>
        <v>0</v>
      </c>
      <c r="B534" s="64">
        <f t="shared" si="68"/>
        <v>58</v>
      </c>
      <c r="C534" s="64">
        <f t="shared" si="69"/>
        <v>1</v>
      </c>
      <c r="D534" s="64">
        <f t="shared" si="70"/>
        <v>54</v>
      </c>
      <c r="E534" s="64">
        <f t="shared" si="71"/>
        <v>266</v>
      </c>
      <c r="F534" s="64">
        <f t="shared" si="64"/>
        <v>1</v>
      </c>
      <c r="G534" s="64">
        <f t="shared" si="65"/>
        <v>1</v>
      </c>
      <c r="H534" s="64">
        <f t="shared" si="66"/>
        <v>2021</v>
      </c>
      <c r="I534" s="80" t="str">
        <f>IFERROR(VLOOKUP(D534,Sheet2!A:B,2,0),"")</f>
        <v>J20-0202</v>
      </c>
      <c r="J534" s="64" t="str">
        <f>IFERROR(IF(I534&lt;&gt;"",VLOOKUP(I534,Sheet2!B:C,2,0),""),"")</f>
        <v xml:space="preserve">Automatic Anti-Foam feeding Phase A,B (MBF) </v>
      </c>
      <c r="K534" s="64" t="str">
        <f>IFERROR( IF(I534&lt;&gt;"", HLOOKUP(L$2+$A534,Sheet2!BX:NK,2,0),""),"")</f>
        <v>1-15 Jan 21</v>
      </c>
      <c r="L534" t="str">
        <f>IF(OR(HLOOKUP(L$2+$A534,Sheet2!BX:NK,$B534,0),HLOOKUP(L$2+$A534,Sheet2!BX:NK,$B534,0)&lt;&gt;""),HLOOKUP(L$2+$A534,Sheet2!BX:NK,$B534,0),"")</f>
        <v/>
      </c>
      <c r="M534" t="str">
        <f>IF(OR(HLOOKUP(M$2+$A534,Sheet2!BY:NL,$B534,0),HLOOKUP(M$2+$A534,Sheet2!BY:NL,$B534,0)&lt;&gt;""),HLOOKUP(M$2+$A534,Sheet2!BY:NL,$B534,0),"")</f>
        <v/>
      </c>
      <c r="N534" t="str">
        <f>IF(OR(HLOOKUP(N$2+$A534,Sheet2!BZ:NM,$B534,0),HLOOKUP(N$2+$A534,Sheet2!BZ:NM,$B534,0)&lt;&gt;""),HLOOKUP(N$2+$A534,Sheet2!BZ:NM,$B534,0),"")</f>
        <v/>
      </c>
      <c r="O534" t="str">
        <f>IF(OR(HLOOKUP(O$2+$A534,Sheet2!CA:NN,$B534,0),HLOOKUP(O$2+$A534,Sheet2!CA:NN,$B534,0)&lt;&gt;""),HLOOKUP(O$2+$A534,Sheet2!CA:NN,$B534,0),"")</f>
        <v/>
      </c>
      <c r="P534" t="str">
        <f>IF(OR(HLOOKUP(P$2+$A534,Sheet2!CB:NO,$B534,0),HLOOKUP(P$2+$A534,Sheet2!CB:NO,$B534,0)&lt;&gt;""),HLOOKUP(P$2+$A534,Sheet2!CB:NO,$B534,0),"")</f>
        <v/>
      </c>
      <c r="Q534" t="str">
        <f>IF(OR(HLOOKUP(Q$2+$A534,Sheet2!CC:NO,$B534,0),HLOOKUP(Q$2+$A534,Sheet2!CC:NO,$B534,0)&lt;&gt;""),HLOOKUP(Q$2+$A534,Sheet2!CC:NO,$B534,0),"")</f>
        <v/>
      </c>
    </row>
    <row r="535" spans="1:17" x14ac:dyDescent="0.25">
      <c r="A535" s="64">
        <f t="shared" si="67"/>
        <v>6</v>
      </c>
      <c r="B535" s="64">
        <f t="shared" si="68"/>
        <v>58</v>
      </c>
      <c r="C535" s="64">
        <f t="shared" si="69"/>
        <v>2</v>
      </c>
      <c r="D535" s="64">
        <f t="shared" si="70"/>
        <v>54</v>
      </c>
      <c r="E535" s="64">
        <f t="shared" si="71"/>
        <v>266</v>
      </c>
      <c r="F535" s="64">
        <f t="shared" si="64"/>
        <v>2</v>
      </c>
      <c r="G535" s="64">
        <f t="shared" si="65"/>
        <v>1</v>
      </c>
      <c r="H535" s="64">
        <f t="shared" si="66"/>
        <v>2021</v>
      </c>
      <c r="I535" s="80" t="str">
        <f>IFERROR(VLOOKUP(D535,Sheet2!A:B,2,0),"")</f>
        <v>J20-0202</v>
      </c>
      <c r="J535" s="64" t="str">
        <f>IFERROR(IF(I535&lt;&gt;"",VLOOKUP(I535,Sheet2!B:C,2,0),""),"")</f>
        <v xml:space="preserve">Automatic Anti-Foam feeding Phase A,B (MBF) </v>
      </c>
      <c r="K535" s="64" t="str">
        <f>IFERROR( IF(I535&lt;&gt;"", HLOOKUP(L$2+$A535,Sheet2!BX:NK,2,0),""),"")</f>
        <v>16-31 Jan 21</v>
      </c>
      <c r="L535" t="str">
        <f>IF(OR(HLOOKUP(L$2+$A535,Sheet2!BX:NK,$B535,0),HLOOKUP(L$2+$A535,Sheet2!BX:NK,$B535,0)&lt;&gt;""),HLOOKUP(L$2+$A535,Sheet2!BX:NK,$B535,0),"")</f>
        <v/>
      </c>
      <c r="M535" t="str">
        <f>IF(OR(HLOOKUP(M$2+$A535,Sheet2!BY:NL,$B535,0),HLOOKUP(M$2+$A535,Sheet2!BY:NL,$B535,0)&lt;&gt;""),HLOOKUP(M$2+$A535,Sheet2!BY:NL,$B535,0),"")</f>
        <v/>
      </c>
      <c r="N535" t="str">
        <f>IF(OR(HLOOKUP(N$2+$A535,Sheet2!BZ:NM,$B535,0),HLOOKUP(N$2+$A535,Sheet2!BZ:NM,$B535,0)&lt;&gt;""),HLOOKUP(N$2+$A535,Sheet2!BZ:NM,$B535,0),"")</f>
        <v/>
      </c>
      <c r="O535" t="str">
        <f>IF(OR(HLOOKUP(O$2+$A535,Sheet2!CA:NN,$B535,0),HLOOKUP(O$2+$A535,Sheet2!CA:NN,$B535,0)&lt;&gt;""),HLOOKUP(O$2+$A535,Sheet2!CA:NN,$B535,0),"")</f>
        <v/>
      </c>
      <c r="P535" t="str">
        <f>IF(OR(HLOOKUP(P$2+$A535,Sheet2!CB:NO,$B535,0),HLOOKUP(P$2+$A535,Sheet2!CB:NO,$B535,0)&lt;&gt;""),HLOOKUP(P$2+$A535,Sheet2!CB:NO,$B535,0),"")</f>
        <v/>
      </c>
      <c r="Q535" t="str">
        <f>IF(OR(HLOOKUP(Q$2+$A535,Sheet2!CC:NO,$B535,0),HLOOKUP(Q$2+$A535,Sheet2!CC:NO,$B535,0)&lt;&gt;""),HLOOKUP(Q$2+$A535,Sheet2!CC:NO,$B535,0),"")</f>
        <v/>
      </c>
    </row>
    <row r="536" spans="1:17" x14ac:dyDescent="0.25">
      <c r="A536" s="64">
        <f t="shared" si="67"/>
        <v>12</v>
      </c>
      <c r="B536" s="64">
        <f t="shared" si="68"/>
        <v>58</v>
      </c>
      <c r="C536" s="64">
        <f t="shared" si="69"/>
        <v>3</v>
      </c>
      <c r="D536" s="64">
        <f t="shared" si="70"/>
        <v>54</v>
      </c>
      <c r="E536" s="64">
        <f t="shared" si="71"/>
        <v>266</v>
      </c>
      <c r="F536" s="64">
        <f t="shared" si="64"/>
        <v>1</v>
      </c>
      <c r="G536" s="64">
        <f t="shared" si="65"/>
        <v>2</v>
      </c>
      <c r="H536" s="64">
        <f t="shared" si="66"/>
        <v>2021</v>
      </c>
      <c r="I536" s="80" t="str">
        <f>IFERROR(VLOOKUP(D536,Sheet2!A:B,2,0),"")</f>
        <v>J20-0202</v>
      </c>
      <c r="J536" s="64" t="str">
        <f>IFERROR(IF(I536&lt;&gt;"",VLOOKUP(I536,Sheet2!B:C,2,0),""),"")</f>
        <v xml:space="preserve">Automatic Anti-Foam feeding Phase A,B (MBF) </v>
      </c>
      <c r="K536" s="64" t="str">
        <f>IFERROR( IF(I536&lt;&gt;"", HLOOKUP(L$2+$A536,Sheet2!BX:NK,2,0),""),"")</f>
        <v>1-15 Feb 21</v>
      </c>
      <c r="L536" t="str">
        <f>IF(OR(HLOOKUP(L$2+$A536,Sheet2!BX:NK,$B536,0),HLOOKUP(L$2+$A536,Sheet2!BX:NK,$B536,0)&lt;&gt;""),HLOOKUP(L$2+$A536,Sheet2!BX:NK,$B536,0),"")</f>
        <v/>
      </c>
      <c r="M536" t="str">
        <f>IF(OR(HLOOKUP(M$2+$A536,Sheet2!BY:NL,$B536,0),HLOOKUP(M$2+$A536,Sheet2!BY:NL,$B536,0)&lt;&gt;""),HLOOKUP(M$2+$A536,Sheet2!BY:NL,$B536,0),"")</f>
        <v/>
      </c>
      <c r="N536" t="str">
        <f>IF(OR(HLOOKUP(N$2+$A536,Sheet2!BZ:NM,$B536,0),HLOOKUP(N$2+$A536,Sheet2!BZ:NM,$B536,0)&lt;&gt;""),HLOOKUP(N$2+$A536,Sheet2!BZ:NM,$B536,0),"")</f>
        <v/>
      </c>
      <c r="O536" t="str">
        <f>IF(OR(HLOOKUP(O$2+$A536,Sheet2!CA:NN,$B536,0),HLOOKUP(O$2+$A536,Sheet2!CA:NN,$B536,0)&lt;&gt;""),HLOOKUP(O$2+$A536,Sheet2!CA:NN,$B536,0),"")</f>
        <v/>
      </c>
      <c r="P536" t="str">
        <f>IF(OR(HLOOKUP(P$2+$A536,Sheet2!CB:NO,$B536,0),HLOOKUP(P$2+$A536,Sheet2!CB:NO,$B536,0)&lt;&gt;""),HLOOKUP(P$2+$A536,Sheet2!CB:NO,$B536,0),"")</f>
        <v/>
      </c>
      <c r="Q536" t="str">
        <f>IF(OR(HLOOKUP(Q$2+$A536,Sheet2!CC:NO,$B536,0),HLOOKUP(Q$2+$A536,Sheet2!CC:NO,$B536,0)&lt;&gt;""),HLOOKUP(Q$2+$A536,Sheet2!CC:NO,$B536,0),"")</f>
        <v/>
      </c>
    </row>
    <row r="537" spans="1:17" x14ac:dyDescent="0.25">
      <c r="A537" s="64">
        <f t="shared" si="67"/>
        <v>18</v>
      </c>
      <c r="B537" s="64">
        <f t="shared" si="68"/>
        <v>58</v>
      </c>
      <c r="C537" s="64">
        <f t="shared" si="69"/>
        <v>4</v>
      </c>
      <c r="D537" s="64">
        <f t="shared" si="70"/>
        <v>54</v>
      </c>
      <c r="E537" s="64">
        <f t="shared" si="71"/>
        <v>266</v>
      </c>
      <c r="F537" s="64">
        <f t="shared" si="64"/>
        <v>2</v>
      </c>
      <c r="G537" s="64">
        <f t="shared" si="65"/>
        <v>2</v>
      </c>
      <c r="H537" s="64">
        <f t="shared" si="66"/>
        <v>2021</v>
      </c>
      <c r="I537" s="80" t="str">
        <f>IFERROR(VLOOKUP(D537,Sheet2!A:B,2,0),"")</f>
        <v>J20-0202</v>
      </c>
      <c r="J537" s="64" t="str">
        <f>IFERROR(IF(I537&lt;&gt;"",VLOOKUP(I537,Sheet2!B:C,2,0),""),"")</f>
        <v xml:space="preserve">Automatic Anti-Foam feeding Phase A,B (MBF) </v>
      </c>
      <c r="K537" s="64" t="str">
        <f>IFERROR( IF(I537&lt;&gt;"", HLOOKUP(L$2+$A537,Sheet2!BX:NK,2,0),""),"")</f>
        <v>16-28 Feb 21</v>
      </c>
      <c r="L537" t="str">
        <f>IF(OR(HLOOKUP(L$2+$A537,Sheet2!BX:NK,$B537,0),HLOOKUP(L$2+$A537,Sheet2!BX:NK,$B537,0)&lt;&gt;""),HLOOKUP(L$2+$A537,Sheet2!BX:NK,$B537,0),"")</f>
        <v/>
      </c>
      <c r="M537" t="str">
        <f>IF(OR(HLOOKUP(M$2+$A537,Sheet2!BY:NL,$B537,0),HLOOKUP(M$2+$A537,Sheet2!BY:NL,$B537,0)&lt;&gt;""),HLOOKUP(M$2+$A537,Sheet2!BY:NL,$B537,0),"")</f>
        <v/>
      </c>
      <c r="N537" t="str">
        <f>IF(OR(HLOOKUP(N$2+$A537,Sheet2!BZ:NM,$B537,0),HLOOKUP(N$2+$A537,Sheet2!BZ:NM,$B537,0)&lt;&gt;""),HLOOKUP(N$2+$A537,Sheet2!BZ:NM,$B537,0),"")</f>
        <v/>
      </c>
      <c r="O537" t="str">
        <f>IF(OR(HLOOKUP(O$2+$A537,Sheet2!CA:NN,$B537,0),HLOOKUP(O$2+$A537,Sheet2!CA:NN,$B537,0)&lt;&gt;""),HLOOKUP(O$2+$A537,Sheet2!CA:NN,$B537,0),"")</f>
        <v/>
      </c>
      <c r="P537" t="str">
        <f>IF(OR(HLOOKUP(P$2+$A537,Sheet2!CB:NO,$B537,0),HLOOKUP(P$2+$A537,Sheet2!CB:NO,$B537,0)&lt;&gt;""),HLOOKUP(P$2+$A537,Sheet2!CB:NO,$B537,0),"")</f>
        <v/>
      </c>
      <c r="Q537" t="str">
        <f>IF(OR(HLOOKUP(Q$2+$A537,Sheet2!CC:NO,$B537,0),HLOOKUP(Q$2+$A537,Sheet2!CC:NO,$B537,0)&lt;&gt;""),HLOOKUP(Q$2+$A537,Sheet2!CC:NO,$B537,0),"")</f>
        <v/>
      </c>
    </row>
    <row r="538" spans="1:17" x14ac:dyDescent="0.25">
      <c r="A538" s="64">
        <f t="shared" si="67"/>
        <v>24</v>
      </c>
      <c r="B538" s="64">
        <f t="shared" si="68"/>
        <v>58</v>
      </c>
      <c r="C538" s="64">
        <f t="shared" si="69"/>
        <v>5</v>
      </c>
      <c r="D538" s="64">
        <f t="shared" si="70"/>
        <v>54</v>
      </c>
      <c r="E538" s="64">
        <f t="shared" si="71"/>
        <v>266</v>
      </c>
      <c r="F538" s="64">
        <f t="shared" si="64"/>
        <v>1</v>
      </c>
      <c r="G538" s="64">
        <f t="shared" si="65"/>
        <v>3</v>
      </c>
      <c r="H538" s="64">
        <f t="shared" si="66"/>
        <v>2021</v>
      </c>
      <c r="I538" s="80" t="str">
        <f>IFERROR(VLOOKUP(D538,Sheet2!A:B,2,0),"")</f>
        <v>J20-0202</v>
      </c>
      <c r="J538" s="64" t="str">
        <f>IFERROR(IF(I538&lt;&gt;"",VLOOKUP(I538,Sheet2!B:C,2,0),""),"")</f>
        <v xml:space="preserve">Automatic Anti-Foam feeding Phase A,B (MBF) </v>
      </c>
      <c r="K538" s="64" t="str">
        <f>IFERROR( IF(I538&lt;&gt;"", HLOOKUP(L$2+$A538,Sheet2!BX:NK,2,0),""),"")</f>
        <v>1-15 Mar 2021</v>
      </c>
      <c r="L538" t="str">
        <f>IF(OR(HLOOKUP(L$2+$A538,Sheet2!BX:NK,$B538,0),HLOOKUP(L$2+$A538,Sheet2!BX:NK,$B538,0)&lt;&gt;""),HLOOKUP(L$2+$A538,Sheet2!BX:NK,$B538,0),"")</f>
        <v/>
      </c>
      <c r="M538" t="str">
        <f>IF(OR(HLOOKUP(M$2+$A538,Sheet2!BY:NL,$B538,0),HLOOKUP(M$2+$A538,Sheet2!BY:NL,$B538,0)&lt;&gt;""),HLOOKUP(M$2+$A538,Sheet2!BY:NL,$B538,0),"")</f>
        <v/>
      </c>
      <c r="N538" t="str">
        <f>IF(OR(HLOOKUP(N$2+$A538,Sheet2!BZ:NM,$B538,0),HLOOKUP(N$2+$A538,Sheet2!BZ:NM,$B538,0)&lt;&gt;""),HLOOKUP(N$2+$A538,Sheet2!BZ:NM,$B538,0),"")</f>
        <v/>
      </c>
      <c r="O538" t="str">
        <f>IF(OR(HLOOKUP(O$2+$A538,Sheet2!CA:NN,$B538,0),HLOOKUP(O$2+$A538,Sheet2!CA:NN,$B538,0)&lt;&gt;""),HLOOKUP(O$2+$A538,Sheet2!CA:NN,$B538,0),"")</f>
        <v/>
      </c>
      <c r="P538" t="str">
        <f>IF(OR(HLOOKUP(P$2+$A538,Sheet2!CB:NO,$B538,0),HLOOKUP(P$2+$A538,Sheet2!CB:NO,$B538,0)&lt;&gt;""),HLOOKUP(P$2+$A538,Sheet2!CB:NO,$B538,0),"")</f>
        <v/>
      </c>
      <c r="Q538" t="str">
        <f>IF(OR(HLOOKUP(Q$2+$A538,Sheet2!CC:NO,$B538,0),HLOOKUP(Q$2+$A538,Sheet2!CC:NO,$B538,0)&lt;&gt;""),HLOOKUP(Q$2+$A538,Sheet2!CC:NO,$B538,0),"")</f>
        <v/>
      </c>
    </row>
    <row r="539" spans="1:17" x14ac:dyDescent="0.25">
      <c r="A539" s="64">
        <f t="shared" si="67"/>
        <v>30</v>
      </c>
      <c r="B539" s="64">
        <f t="shared" si="68"/>
        <v>58</v>
      </c>
      <c r="C539" s="64">
        <f t="shared" si="69"/>
        <v>6</v>
      </c>
      <c r="D539" s="64">
        <f t="shared" si="70"/>
        <v>54</v>
      </c>
      <c r="E539" s="64">
        <f t="shared" si="71"/>
        <v>266</v>
      </c>
      <c r="F539" s="64">
        <f t="shared" si="64"/>
        <v>2</v>
      </c>
      <c r="G539" s="64">
        <f t="shared" si="65"/>
        <v>3</v>
      </c>
      <c r="H539" s="64">
        <f t="shared" si="66"/>
        <v>2021</v>
      </c>
      <c r="I539" s="80" t="str">
        <f>IFERROR(VLOOKUP(D539,Sheet2!A:B,2,0),"")</f>
        <v>J20-0202</v>
      </c>
      <c r="J539" s="64" t="str">
        <f>IFERROR(IF(I539&lt;&gt;"",VLOOKUP(I539,Sheet2!B:C,2,0),""),"")</f>
        <v xml:space="preserve">Automatic Anti-Foam feeding Phase A,B (MBF) </v>
      </c>
      <c r="K539" s="64" t="str">
        <f>IFERROR( IF(I539&lt;&gt;"", HLOOKUP(L$2+$A539,Sheet2!BX:NK,2,0),""),"")</f>
        <v>16-31 Mar 21</v>
      </c>
      <c r="L539" t="str">
        <f>IF(OR(HLOOKUP(L$2+$A539,Sheet2!BX:NK,$B539,0),HLOOKUP(L$2+$A539,Sheet2!BX:NK,$B539,0)&lt;&gt;""),HLOOKUP(L$2+$A539,Sheet2!BX:NK,$B539,0),"")</f>
        <v/>
      </c>
      <c r="M539" t="str">
        <f>IF(OR(HLOOKUP(M$2+$A539,Sheet2!BY:NL,$B539,0),HLOOKUP(M$2+$A539,Sheet2!BY:NL,$B539,0)&lt;&gt;""),HLOOKUP(M$2+$A539,Sheet2!BY:NL,$B539,0),"")</f>
        <v/>
      </c>
      <c r="N539" t="str">
        <f>IF(OR(HLOOKUP(N$2+$A539,Sheet2!BZ:NM,$B539,0),HLOOKUP(N$2+$A539,Sheet2!BZ:NM,$B539,0)&lt;&gt;""),HLOOKUP(N$2+$A539,Sheet2!BZ:NM,$B539,0),"")</f>
        <v/>
      </c>
      <c r="O539" t="str">
        <f>IF(OR(HLOOKUP(O$2+$A539,Sheet2!CA:NN,$B539,0),HLOOKUP(O$2+$A539,Sheet2!CA:NN,$B539,0)&lt;&gt;""),HLOOKUP(O$2+$A539,Sheet2!CA:NN,$B539,0),"")</f>
        <v/>
      </c>
      <c r="P539" t="str">
        <f>IF(OR(HLOOKUP(P$2+$A539,Sheet2!CB:NO,$B539,0),HLOOKUP(P$2+$A539,Sheet2!CB:NO,$B539,0)&lt;&gt;""),HLOOKUP(P$2+$A539,Sheet2!CB:NO,$B539,0),"")</f>
        <v/>
      </c>
      <c r="Q539" t="str">
        <f>IF(OR(HLOOKUP(Q$2+$A539,Sheet2!CC:NO,$B539,0),HLOOKUP(Q$2+$A539,Sheet2!CC:NO,$B539,0)&lt;&gt;""),HLOOKUP(Q$2+$A539,Sheet2!CC:NO,$B539,0),"")</f>
        <v/>
      </c>
    </row>
    <row r="540" spans="1:17" x14ac:dyDescent="0.25">
      <c r="A540" s="64">
        <f t="shared" si="67"/>
        <v>36</v>
      </c>
      <c r="B540" s="64">
        <f t="shared" si="68"/>
        <v>58</v>
      </c>
      <c r="C540" s="64">
        <f t="shared" si="69"/>
        <v>7</v>
      </c>
      <c r="D540" s="64">
        <f t="shared" si="70"/>
        <v>54</v>
      </c>
      <c r="E540" s="64">
        <f t="shared" si="71"/>
        <v>266</v>
      </c>
      <c r="F540" s="64">
        <f t="shared" si="64"/>
        <v>1</v>
      </c>
      <c r="G540" s="64">
        <f t="shared" si="65"/>
        <v>4</v>
      </c>
      <c r="H540" s="64">
        <f t="shared" si="66"/>
        <v>2021</v>
      </c>
      <c r="I540" s="80" t="str">
        <f>IFERROR(VLOOKUP(D540,Sheet2!A:B,2,0),"")</f>
        <v>J20-0202</v>
      </c>
      <c r="J540" s="64" t="str">
        <f>IFERROR(IF(I540&lt;&gt;"",VLOOKUP(I540,Sheet2!B:C,2,0),""),"")</f>
        <v xml:space="preserve">Automatic Anti-Foam feeding Phase A,B (MBF) </v>
      </c>
      <c r="K540" s="64" t="str">
        <f>IFERROR( IF(I540&lt;&gt;"", HLOOKUP(L$2+$A540,Sheet2!BX:NK,2,0),""),"")</f>
        <v>1-15 April 21</v>
      </c>
      <c r="L540" t="str">
        <f>IF(OR(HLOOKUP(L$2+$A540,Sheet2!BX:NK,$B540,0),HLOOKUP(L$2+$A540,Sheet2!BX:NK,$B540,0)&lt;&gt;""),HLOOKUP(L$2+$A540,Sheet2!BX:NK,$B540,0),"")</f>
        <v/>
      </c>
      <c r="M540" t="str">
        <f>IF(OR(HLOOKUP(M$2+$A540,Sheet2!BY:NL,$B540,0),HLOOKUP(M$2+$A540,Sheet2!BY:NL,$B540,0)&lt;&gt;""),HLOOKUP(M$2+$A540,Sheet2!BY:NL,$B540,0),"")</f>
        <v/>
      </c>
      <c r="N540" t="str">
        <f>IF(OR(HLOOKUP(N$2+$A540,Sheet2!BZ:NM,$B540,0),HLOOKUP(N$2+$A540,Sheet2!BZ:NM,$B540,0)&lt;&gt;""),HLOOKUP(N$2+$A540,Sheet2!BZ:NM,$B540,0),"")</f>
        <v/>
      </c>
      <c r="O540" t="str">
        <f>IF(OR(HLOOKUP(O$2+$A540,Sheet2!CA:NN,$B540,0),HLOOKUP(O$2+$A540,Sheet2!CA:NN,$B540,0)&lt;&gt;""),HLOOKUP(O$2+$A540,Sheet2!CA:NN,$B540,0),"")</f>
        <v/>
      </c>
      <c r="P540" t="str">
        <f>IF(OR(HLOOKUP(P$2+$A540,Sheet2!CB:NO,$B540,0),HLOOKUP(P$2+$A540,Sheet2!CB:NO,$B540,0)&lt;&gt;""),HLOOKUP(P$2+$A540,Sheet2!CB:NO,$B540,0),"")</f>
        <v/>
      </c>
      <c r="Q540" t="str">
        <f>IF(OR(HLOOKUP(Q$2+$A540,Sheet2!CC:NO,$B540,0),HLOOKUP(Q$2+$A540,Sheet2!CC:NO,$B540,0)&lt;&gt;""),HLOOKUP(Q$2+$A540,Sheet2!CC:NO,$B540,0),"")</f>
        <v/>
      </c>
    </row>
    <row r="541" spans="1:17" x14ac:dyDescent="0.25">
      <c r="A541" s="64">
        <f t="shared" si="67"/>
        <v>42</v>
      </c>
      <c r="B541" s="64">
        <f t="shared" si="68"/>
        <v>58</v>
      </c>
      <c r="C541" s="64">
        <f t="shared" si="69"/>
        <v>8</v>
      </c>
      <c r="D541" s="64">
        <f t="shared" si="70"/>
        <v>54</v>
      </c>
      <c r="E541" s="64">
        <f t="shared" si="71"/>
        <v>266</v>
      </c>
      <c r="F541" s="64">
        <f t="shared" si="64"/>
        <v>2</v>
      </c>
      <c r="G541" s="64">
        <f t="shared" si="65"/>
        <v>4</v>
      </c>
      <c r="H541" s="64">
        <f t="shared" si="66"/>
        <v>2021</v>
      </c>
      <c r="I541" s="80" t="str">
        <f>IFERROR(VLOOKUP(D541,Sheet2!A:B,2,0),"")</f>
        <v>J20-0202</v>
      </c>
      <c r="J541" s="64" t="str">
        <f>IFERROR(IF(I541&lt;&gt;"",VLOOKUP(I541,Sheet2!B:C,2,0),""),"")</f>
        <v xml:space="preserve">Automatic Anti-Foam feeding Phase A,B (MBF) </v>
      </c>
      <c r="K541" s="64" t="str">
        <f>IFERROR( IF(I541&lt;&gt;"", HLOOKUP(L$2+$A541,Sheet2!BX:NK,2,0),""),"")</f>
        <v>16-30 April 21</v>
      </c>
      <c r="L541" t="str">
        <f>IF(OR(HLOOKUP(L$2+$A541,Sheet2!BX:NK,$B541,0),HLOOKUP(L$2+$A541,Sheet2!BX:NK,$B541,0)&lt;&gt;""),HLOOKUP(L$2+$A541,Sheet2!BX:NK,$B541,0),"")</f>
        <v/>
      </c>
      <c r="M541" t="str">
        <f>IF(OR(HLOOKUP(M$2+$A541,Sheet2!BY:NL,$B541,0),HLOOKUP(M$2+$A541,Sheet2!BY:NL,$B541,0)&lt;&gt;""),HLOOKUP(M$2+$A541,Sheet2!BY:NL,$B541,0),"")</f>
        <v/>
      </c>
      <c r="N541" t="str">
        <f>IF(OR(HLOOKUP(N$2+$A541,Sheet2!BZ:NM,$B541,0),HLOOKUP(N$2+$A541,Sheet2!BZ:NM,$B541,0)&lt;&gt;""),HLOOKUP(N$2+$A541,Sheet2!BZ:NM,$B541,0),"")</f>
        <v/>
      </c>
      <c r="O541" t="str">
        <f>IF(OR(HLOOKUP(O$2+$A541,Sheet2!CA:NN,$B541,0),HLOOKUP(O$2+$A541,Sheet2!CA:NN,$B541,0)&lt;&gt;""),HLOOKUP(O$2+$A541,Sheet2!CA:NN,$B541,0),"")</f>
        <v/>
      </c>
      <c r="P541" t="str">
        <f>IF(OR(HLOOKUP(P$2+$A541,Sheet2!CB:NO,$B541,0),HLOOKUP(P$2+$A541,Sheet2!CB:NO,$B541,0)&lt;&gt;""),HLOOKUP(P$2+$A541,Sheet2!CB:NO,$B541,0),"")</f>
        <v/>
      </c>
      <c r="Q541" t="str">
        <f>IF(OR(HLOOKUP(Q$2+$A541,Sheet2!CC:NO,$B541,0),HLOOKUP(Q$2+$A541,Sheet2!CC:NO,$B541,0)&lt;&gt;""),HLOOKUP(Q$2+$A541,Sheet2!CC:NO,$B541,0),"")</f>
        <v/>
      </c>
    </row>
    <row r="542" spans="1:17" x14ac:dyDescent="0.25">
      <c r="A542" s="64">
        <f t="shared" si="67"/>
        <v>48</v>
      </c>
      <c r="B542" s="64">
        <f t="shared" si="68"/>
        <v>58</v>
      </c>
      <c r="C542" s="64">
        <f t="shared" si="69"/>
        <v>9</v>
      </c>
      <c r="D542" s="64">
        <f t="shared" si="70"/>
        <v>54</v>
      </c>
      <c r="E542" s="64">
        <f t="shared" si="71"/>
        <v>266</v>
      </c>
      <c r="F542" s="64">
        <f t="shared" si="64"/>
        <v>1</v>
      </c>
      <c r="G542" s="64">
        <f t="shared" si="65"/>
        <v>5</v>
      </c>
      <c r="H542" s="64">
        <f t="shared" si="66"/>
        <v>2021</v>
      </c>
      <c r="I542" s="80" t="str">
        <f>IFERROR(VLOOKUP(D542,Sheet2!A:B,2,0),"")</f>
        <v>J20-0202</v>
      </c>
      <c r="J542" s="64" t="str">
        <f>IFERROR(IF(I542&lt;&gt;"",VLOOKUP(I542,Sheet2!B:C,2,0),""),"")</f>
        <v xml:space="preserve">Automatic Anti-Foam feeding Phase A,B (MBF) </v>
      </c>
      <c r="K542" s="64" t="str">
        <f>IFERROR( IF(I542&lt;&gt;"", HLOOKUP(L$2+$A542,Sheet2!BX:NK,2,0),""),"")</f>
        <v>1-15 May 21</v>
      </c>
      <c r="L542" t="str">
        <f>IF(OR(HLOOKUP(L$2+$A542,Sheet2!BX:NK,$B542,0),HLOOKUP(L$2+$A542,Sheet2!BX:NK,$B542,0)&lt;&gt;""),HLOOKUP(L$2+$A542,Sheet2!BX:NK,$B542,0),"")</f>
        <v/>
      </c>
      <c r="M542" t="str">
        <f>IF(OR(HLOOKUP(M$2+$A542,Sheet2!BY:NL,$B542,0),HLOOKUP(M$2+$A542,Sheet2!BY:NL,$B542,0)&lt;&gt;""),HLOOKUP(M$2+$A542,Sheet2!BY:NL,$B542,0),"")</f>
        <v/>
      </c>
      <c r="N542" t="str">
        <f>IF(OR(HLOOKUP(N$2+$A542,Sheet2!BZ:NM,$B542,0),HLOOKUP(N$2+$A542,Sheet2!BZ:NM,$B542,0)&lt;&gt;""),HLOOKUP(N$2+$A542,Sheet2!BZ:NM,$B542,0),"")</f>
        <v/>
      </c>
      <c r="O542" t="str">
        <f>IF(OR(HLOOKUP(O$2+$A542,Sheet2!CA:NN,$B542,0),HLOOKUP(O$2+$A542,Sheet2!CA:NN,$B542,0)&lt;&gt;""),HLOOKUP(O$2+$A542,Sheet2!CA:NN,$B542,0),"")</f>
        <v/>
      </c>
      <c r="P542" t="str">
        <f>IF(OR(HLOOKUP(P$2+$A542,Sheet2!CB:NO,$B542,0),HLOOKUP(P$2+$A542,Sheet2!CB:NO,$B542,0)&lt;&gt;""),HLOOKUP(P$2+$A542,Sheet2!CB:NO,$B542,0),"")</f>
        <v/>
      </c>
      <c r="Q542" t="str">
        <f>IF(OR(HLOOKUP(Q$2+$A542,Sheet2!CC:NO,$B542,0),HLOOKUP(Q$2+$A542,Sheet2!CC:NO,$B542,0)&lt;&gt;""),HLOOKUP(Q$2+$A542,Sheet2!CC:NO,$B542,0),"")</f>
        <v/>
      </c>
    </row>
    <row r="543" spans="1:17" x14ac:dyDescent="0.25">
      <c r="A543" s="64">
        <f t="shared" si="67"/>
        <v>54</v>
      </c>
      <c r="B543" s="64">
        <f t="shared" si="68"/>
        <v>58</v>
      </c>
      <c r="C543" s="64">
        <f t="shared" si="69"/>
        <v>10</v>
      </c>
      <c r="D543" s="64">
        <f t="shared" si="70"/>
        <v>54</v>
      </c>
      <c r="E543" s="64">
        <f t="shared" si="71"/>
        <v>266</v>
      </c>
      <c r="F543" s="64">
        <f t="shared" si="64"/>
        <v>2</v>
      </c>
      <c r="G543" s="64">
        <f t="shared" si="65"/>
        <v>5</v>
      </c>
      <c r="H543" s="64">
        <f t="shared" si="66"/>
        <v>2021</v>
      </c>
      <c r="I543" s="80" t="str">
        <f>IFERROR(VLOOKUP(D543,Sheet2!A:B,2,0),"")</f>
        <v>J20-0202</v>
      </c>
      <c r="J543" s="64" t="str">
        <f>IFERROR(IF(I543&lt;&gt;"",VLOOKUP(I543,Sheet2!B:C,2,0),""),"")</f>
        <v xml:space="preserve">Automatic Anti-Foam feeding Phase A,B (MBF) </v>
      </c>
      <c r="K543" s="64" t="str">
        <f>IFERROR( IF(I543&lt;&gt;"", HLOOKUP(L$2+$A543,Sheet2!BX:NK,2,0),""),"")</f>
        <v>16-31 May 21</v>
      </c>
      <c r="L543" t="str">
        <f>IF(OR(HLOOKUP(L$2+$A543,Sheet2!BX:NK,$B543,0),HLOOKUP(L$2+$A543,Sheet2!BX:NK,$B543,0)&lt;&gt;""),HLOOKUP(L$2+$A543,Sheet2!BX:NK,$B543,0),"")</f>
        <v/>
      </c>
      <c r="M543" t="str">
        <f>IF(OR(HLOOKUP(M$2+$A543,Sheet2!BY:NL,$B543,0),HLOOKUP(M$2+$A543,Sheet2!BY:NL,$B543,0)&lt;&gt;""),HLOOKUP(M$2+$A543,Sheet2!BY:NL,$B543,0),"")</f>
        <v/>
      </c>
      <c r="N543" t="str">
        <f>IF(OR(HLOOKUP(N$2+$A543,Sheet2!BZ:NM,$B543,0),HLOOKUP(N$2+$A543,Sheet2!BZ:NM,$B543,0)&lt;&gt;""),HLOOKUP(N$2+$A543,Sheet2!BZ:NM,$B543,0),"")</f>
        <v/>
      </c>
      <c r="O543" t="str">
        <f>IF(OR(HLOOKUP(O$2+$A543,Sheet2!CA:NN,$B543,0),HLOOKUP(O$2+$A543,Sheet2!CA:NN,$B543,0)&lt;&gt;""),HLOOKUP(O$2+$A543,Sheet2!CA:NN,$B543,0),"")</f>
        <v/>
      </c>
      <c r="P543" t="str">
        <f>IF(OR(HLOOKUP(P$2+$A543,Sheet2!CB:NO,$B543,0),HLOOKUP(P$2+$A543,Sheet2!CB:NO,$B543,0)&lt;&gt;""),HLOOKUP(P$2+$A543,Sheet2!CB:NO,$B543,0),"")</f>
        <v/>
      </c>
      <c r="Q543" t="str">
        <f>IF(OR(HLOOKUP(Q$2+$A543,Sheet2!CC:NO,$B543,0),HLOOKUP(Q$2+$A543,Sheet2!CC:NO,$B543,0)&lt;&gt;""),HLOOKUP(Q$2+$A543,Sheet2!CC:NO,$B543,0),"")</f>
        <v/>
      </c>
    </row>
    <row r="544" spans="1:17" x14ac:dyDescent="0.25">
      <c r="A544" s="64">
        <f t="shared" si="67"/>
        <v>0</v>
      </c>
      <c r="B544" s="64">
        <f t="shared" si="68"/>
        <v>59</v>
      </c>
      <c r="C544" s="64">
        <f t="shared" si="69"/>
        <v>1</v>
      </c>
      <c r="D544" s="64">
        <f t="shared" si="70"/>
        <v>55</v>
      </c>
      <c r="E544" s="64">
        <f t="shared" si="71"/>
        <v>271</v>
      </c>
      <c r="F544" s="64">
        <f t="shared" si="64"/>
        <v>1</v>
      </c>
      <c r="G544" s="64">
        <f t="shared" si="65"/>
        <v>1</v>
      </c>
      <c r="H544" s="64">
        <f t="shared" si="66"/>
        <v>2021</v>
      </c>
      <c r="I544" s="80" t="str">
        <f>IFERROR(VLOOKUP(D544,Sheet2!A:B,2,0),"")</f>
        <v>J20-0415</v>
      </c>
      <c r="J544" s="64" t="str">
        <f>IFERROR(IF(I544&lt;&gt;"",VLOOKUP(I544,Sheet2!B:C,2,0),""),"")</f>
        <v>PROJECT: VSD BELT CONVEYOR</v>
      </c>
      <c r="K544" s="64" t="str">
        <f>IFERROR( IF(I544&lt;&gt;"", HLOOKUP(L$2+$A544,Sheet2!BX:NK,2,0),""),"")</f>
        <v>1-15 Jan 21</v>
      </c>
      <c r="L544" t="str">
        <f>IF(OR(HLOOKUP(L$2+$A544,Sheet2!BX:NK,$B544,0),HLOOKUP(L$2+$A544,Sheet2!BX:NK,$B544,0)&lt;&gt;""),HLOOKUP(L$2+$A544,Sheet2!BX:NK,$B544,0),"")</f>
        <v/>
      </c>
      <c r="M544" t="str">
        <f>IF(OR(HLOOKUP(M$2+$A544,Sheet2!BY:NL,$B544,0),HLOOKUP(M$2+$A544,Sheet2!BY:NL,$B544,0)&lt;&gt;""),HLOOKUP(M$2+$A544,Sheet2!BY:NL,$B544,0),"")</f>
        <v/>
      </c>
      <c r="N544" t="str">
        <f>IF(OR(HLOOKUP(N$2+$A544,Sheet2!BZ:NM,$B544,0),HLOOKUP(N$2+$A544,Sheet2!BZ:NM,$B544,0)&lt;&gt;""),HLOOKUP(N$2+$A544,Sheet2!BZ:NM,$B544,0),"")</f>
        <v/>
      </c>
      <c r="O544" t="str">
        <f>IF(OR(HLOOKUP(O$2+$A544,Sheet2!CA:NN,$B544,0),HLOOKUP(O$2+$A544,Sheet2!CA:NN,$B544,0)&lt;&gt;""),HLOOKUP(O$2+$A544,Sheet2!CA:NN,$B544,0),"")</f>
        <v/>
      </c>
      <c r="P544" t="str">
        <f>IF(OR(HLOOKUP(P$2+$A544,Sheet2!CB:NO,$B544,0),HLOOKUP(P$2+$A544,Sheet2!CB:NO,$B544,0)&lt;&gt;""),HLOOKUP(P$2+$A544,Sheet2!CB:NO,$B544,0),"")</f>
        <v/>
      </c>
      <c r="Q544" t="str">
        <f>IF(OR(HLOOKUP(Q$2+$A544,Sheet2!CC:NO,$B544,0),HLOOKUP(Q$2+$A544,Sheet2!CC:NO,$B544,0)&lt;&gt;""),HLOOKUP(Q$2+$A544,Sheet2!CC:NO,$B544,0),"")</f>
        <v/>
      </c>
    </row>
    <row r="545" spans="1:17" x14ac:dyDescent="0.25">
      <c r="A545" s="64">
        <f t="shared" si="67"/>
        <v>6</v>
      </c>
      <c r="B545" s="64">
        <f t="shared" si="68"/>
        <v>59</v>
      </c>
      <c r="C545" s="64">
        <f t="shared" si="69"/>
        <v>2</v>
      </c>
      <c r="D545" s="64">
        <f t="shared" si="70"/>
        <v>55</v>
      </c>
      <c r="E545" s="64">
        <f t="shared" si="71"/>
        <v>271</v>
      </c>
      <c r="F545" s="64">
        <f t="shared" si="64"/>
        <v>2</v>
      </c>
      <c r="G545" s="64">
        <f t="shared" si="65"/>
        <v>1</v>
      </c>
      <c r="H545" s="64">
        <f t="shared" si="66"/>
        <v>2021</v>
      </c>
      <c r="I545" s="80" t="str">
        <f>IFERROR(VLOOKUP(D545,Sheet2!A:B,2,0),"")</f>
        <v>J20-0415</v>
      </c>
      <c r="J545" s="64" t="str">
        <f>IFERROR(IF(I545&lt;&gt;"",VLOOKUP(I545,Sheet2!B:C,2,0),""),"")</f>
        <v>PROJECT: VSD BELT CONVEYOR</v>
      </c>
      <c r="K545" s="64" t="str">
        <f>IFERROR( IF(I545&lt;&gt;"", HLOOKUP(L$2+$A545,Sheet2!BX:NK,2,0),""),"")</f>
        <v>16-31 Jan 21</v>
      </c>
      <c r="L545" t="str">
        <f>IF(OR(HLOOKUP(L$2+$A545,Sheet2!BX:NK,$B545,0),HLOOKUP(L$2+$A545,Sheet2!BX:NK,$B545,0)&lt;&gt;""),HLOOKUP(L$2+$A545,Sheet2!BX:NK,$B545,0),"")</f>
        <v/>
      </c>
      <c r="M545" t="str">
        <f>IF(OR(HLOOKUP(M$2+$A545,Sheet2!BY:NL,$B545,0),HLOOKUP(M$2+$A545,Sheet2!BY:NL,$B545,0)&lt;&gt;""),HLOOKUP(M$2+$A545,Sheet2!BY:NL,$B545,0),"")</f>
        <v/>
      </c>
      <c r="N545" t="str">
        <f>IF(OR(HLOOKUP(N$2+$A545,Sheet2!BZ:NM,$B545,0),HLOOKUP(N$2+$A545,Sheet2!BZ:NM,$B545,0)&lt;&gt;""),HLOOKUP(N$2+$A545,Sheet2!BZ:NM,$B545,0),"")</f>
        <v/>
      </c>
      <c r="O545" t="str">
        <f>IF(OR(HLOOKUP(O$2+$A545,Sheet2!CA:NN,$B545,0),HLOOKUP(O$2+$A545,Sheet2!CA:NN,$B545,0)&lt;&gt;""),HLOOKUP(O$2+$A545,Sheet2!CA:NN,$B545,0),"")</f>
        <v/>
      </c>
      <c r="P545" t="str">
        <f>IF(OR(HLOOKUP(P$2+$A545,Sheet2!CB:NO,$B545,0),HLOOKUP(P$2+$A545,Sheet2!CB:NO,$B545,0)&lt;&gt;""),HLOOKUP(P$2+$A545,Sheet2!CB:NO,$B545,0),"")</f>
        <v/>
      </c>
      <c r="Q545" t="str">
        <f>IF(OR(HLOOKUP(Q$2+$A545,Sheet2!CC:NO,$B545,0),HLOOKUP(Q$2+$A545,Sheet2!CC:NO,$B545,0)&lt;&gt;""),HLOOKUP(Q$2+$A545,Sheet2!CC:NO,$B545,0),"")</f>
        <v/>
      </c>
    </row>
    <row r="546" spans="1:17" x14ac:dyDescent="0.25">
      <c r="A546" s="64">
        <f t="shared" si="67"/>
        <v>12</v>
      </c>
      <c r="B546" s="64">
        <f t="shared" si="68"/>
        <v>59</v>
      </c>
      <c r="C546" s="64">
        <f t="shared" si="69"/>
        <v>3</v>
      </c>
      <c r="D546" s="64">
        <f t="shared" si="70"/>
        <v>55</v>
      </c>
      <c r="E546" s="64">
        <f t="shared" si="71"/>
        <v>271</v>
      </c>
      <c r="F546" s="64">
        <f t="shared" si="64"/>
        <v>1</v>
      </c>
      <c r="G546" s="64">
        <f t="shared" si="65"/>
        <v>2</v>
      </c>
      <c r="H546" s="64">
        <f t="shared" si="66"/>
        <v>2021</v>
      </c>
      <c r="I546" s="80" t="str">
        <f>IFERROR(VLOOKUP(D546,Sheet2!A:B,2,0),"")</f>
        <v>J20-0415</v>
      </c>
      <c r="J546" s="64" t="str">
        <f>IFERROR(IF(I546&lt;&gt;"",VLOOKUP(I546,Sheet2!B:C,2,0),""),"")</f>
        <v>PROJECT: VSD BELT CONVEYOR</v>
      </c>
      <c r="K546" s="64" t="str">
        <f>IFERROR( IF(I546&lt;&gt;"", HLOOKUP(L$2+$A546,Sheet2!BX:NK,2,0),""),"")</f>
        <v>1-15 Feb 21</v>
      </c>
      <c r="L546" t="str">
        <f>IF(OR(HLOOKUP(L$2+$A546,Sheet2!BX:NK,$B546,0),HLOOKUP(L$2+$A546,Sheet2!BX:NK,$B546,0)&lt;&gt;""),HLOOKUP(L$2+$A546,Sheet2!BX:NK,$B546,0),"")</f>
        <v/>
      </c>
      <c r="M546" t="str">
        <f>IF(OR(HLOOKUP(M$2+$A546,Sheet2!BY:NL,$B546,0),HLOOKUP(M$2+$A546,Sheet2!BY:NL,$B546,0)&lt;&gt;""),HLOOKUP(M$2+$A546,Sheet2!BY:NL,$B546,0),"")</f>
        <v/>
      </c>
      <c r="N546" t="str">
        <f>IF(OR(HLOOKUP(N$2+$A546,Sheet2!BZ:NM,$B546,0),HLOOKUP(N$2+$A546,Sheet2!BZ:NM,$B546,0)&lt;&gt;""),HLOOKUP(N$2+$A546,Sheet2!BZ:NM,$B546,0),"")</f>
        <v/>
      </c>
      <c r="O546" t="str">
        <f>IF(OR(HLOOKUP(O$2+$A546,Sheet2!CA:NN,$B546,0),HLOOKUP(O$2+$A546,Sheet2!CA:NN,$B546,0)&lt;&gt;""),HLOOKUP(O$2+$A546,Sheet2!CA:NN,$B546,0),"")</f>
        <v/>
      </c>
      <c r="P546" t="str">
        <f>IF(OR(HLOOKUP(P$2+$A546,Sheet2!CB:NO,$B546,0),HLOOKUP(P$2+$A546,Sheet2!CB:NO,$B546,0)&lt;&gt;""),HLOOKUP(P$2+$A546,Sheet2!CB:NO,$B546,0),"")</f>
        <v/>
      </c>
      <c r="Q546" t="str">
        <f>IF(OR(HLOOKUP(Q$2+$A546,Sheet2!CC:NO,$B546,0),HLOOKUP(Q$2+$A546,Sheet2!CC:NO,$B546,0)&lt;&gt;""),HLOOKUP(Q$2+$A546,Sheet2!CC:NO,$B546,0),"")</f>
        <v/>
      </c>
    </row>
    <row r="547" spans="1:17" x14ac:dyDescent="0.25">
      <c r="A547" s="64">
        <f t="shared" si="67"/>
        <v>18</v>
      </c>
      <c r="B547" s="64">
        <f t="shared" si="68"/>
        <v>59</v>
      </c>
      <c r="C547" s="64">
        <f t="shared" si="69"/>
        <v>4</v>
      </c>
      <c r="D547" s="64">
        <f t="shared" si="70"/>
        <v>55</v>
      </c>
      <c r="E547" s="64">
        <f t="shared" si="71"/>
        <v>271</v>
      </c>
      <c r="F547" s="64">
        <f t="shared" si="64"/>
        <v>2</v>
      </c>
      <c r="G547" s="64">
        <f t="shared" si="65"/>
        <v>2</v>
      </c>
      <c r="H547" s="64">
        <f t="shared" si="66"/>
        <v>2021</v>
      </c>
      <c r="I547" s="80" t="str">
        <f>IFERROR(VLOOKUP(D547,Sheet2!A:B,2,0),"")</f>
        <v>J20-0415</v>
      </c>
      <c r="J547" s="64" t="str">
        <f>IFERROR(IF(I547&lt;&gt;"",VLOOKUP(I547,Sheet2!B:C,2,0),""),"")</f>
        <v>PROJECT: VSD BELT CONVEYOR</v>
      </c>
      <c r="K547" s="64" t="str">
        <f>IFERROR( IF(I547&lt;&gt;"", HLOOKUP(L$2+$A547,Sheet2!BX:NK,2,0),""),"")</f>
        <v>16-28 Feb 21</v>
      </c>
      <c r="L547" t="str">
        <f>IF(OR(HLOOKUP(L$2+$A547,Sheet2!BX:NK,$B547,0),HLOOKUP(L$2+$A547,Sheet2!BX:NK,$B547,0)&lt;&gt;""),HLOOKUP(L$2+$A547,Sheet2!BX:NK,$B547,0),"")</f>
        <v/>
      </c>
      <c r="M547" t="str">
        <f>IF(OR(HLOOKUP(M$2+$A547,Sheet2!BY:NL,$B547,0),HLOOKUP(M$2+$A547,Sheet2!BY:NL,$B547,0)&lt;&gt;""),HLOOKUP(M$2+$A547,Sheet2!BY:NL,$B547,0),"")</f>
        <v/>
      </c>
      <c r="N547" t="str">
        <f>IF(OR(HLOOKUP(N$2+$A547,Sheet2!BZ:NM,$B547,0),HLOOKUP(N$2+$A547,Sheet2!BZ:NM,$B547,0)&lt;&gt;""),HLOOKUP(N$2+$A547,Sheet2!BZ:NM,$B547,0),"")</f>
        <v/>
      </c>
      <c r="O547" t="str">
        <f>IF(OR(HLOOKUP(O$2+$A547,Sheet2!CA:NN,$B547,0),HLOOKUP(O$2+$A547,Sheet2!CA:NN,$B547,0)&lt;&gt;""),HLOOKUP(O$2+$A547,Sheet2!CA:NN,$B547,0),"")</f>
        <v/>
      </c>
      <c r="P547" t="str">
        <f>IF(OR(HLOOKUP(P$2+$A547,Sheet2!CB:NO,$B547,0),HLOOKUP(P$2+$A547,Sheet2!CB:NO,$B547,0)&lt;&gt;""),HLOOKUP(P$2+$A547,Sheet2!CB:NO,$B547,0),"")</f>
        <v/>
      </c>
      <c r="Q547" t="str">
        <f>IF(OR(HLOOKUP(Q$2+$A547,Sheet2!CC:NO,$B547,0),HLOOKUP(Q$2+$A547,Sheet2!CC:NO,$B547,0)&lt;&gt;""),HLOOKUP(Q$2+$A547,Sheet2!CC:NO,$B547,0),"")</f>
        <v/>
      </c>
    </row>
    <row r="548" spans="1:17" x14ac:dyDescent="0.25">
      <c r="A548" s="64">
        <f t="shared" si="67"/>
        <v>24</v>
      </c>
      <c r="B548" s="64">
        <f t="shared" si="68"/>
        <v>59</v>
      </c>
      <c r="C548" s="64">
        <f t="shared" si="69"/>
        <v>5</v>
      </c>
      <c r="D548" s="64">
        <f t="shared" si="70"/>
        <v>55</v>
      </c>
      <c r="E548" s="64">
        <f t="shared" si="71"/>
        <v>271</v>
      </c>
      <c r="F548" s="64">
        <f t="shared" si="64"/>
        <v>1</v>
      </c>
      <c r="G548" s="64">
        <f t="shared" si="65"/>
        <v>3</v>
      </c>
      <c r="H548" s="64">
        <f t="shared" si="66"/>
        <v>2021</v>
      </c>
      <c r="I548" s="80" t="str">
        <f>IFERROR(VLOOKUP(D548,Sheet2!A:B,2,0),"")</f>
        <v>J20-0415</v>
      </c>
      <c r="J548" s="64" t="str">
        <f>IFERROR(IF(I548&lt;&gt;"",VLOOKUP(I548,Sheet2!B:C,2,0),""),"")</f>
        <v>PROJECT: VSD BELT CONVEYOR</v>
      </c>
      <c r="K548" s="64" t="str">
        <f>IFERROR( IF(I548&lt;&gt;"", HLOOKUP(L$2+$A548,Sheet2!BX:NK,2,0),""),"")</f>
        <v>1-15 Mar 2021</v>
      </c>
      <c r="L548" t="str">
        <f>IF(OR(HLOOKUP(L$2+$A548,Sheet2!BX:NK,$B548,0),HLOOKUP(L$2+$A548,Sheet2!BX:NK,$B548,0)&lt;&gt;""),HLOOKUP(L$2+$A548,Sheet2!BX:NK,$B548,0),"")</f>
        <v/>
      </c>
      <c r="M548" t="str">
        <f>IF(OR(HLOOKUP(M$2+$A548,Sheet2!BY:NL,$B548,0),HLOOKUP(M$2+$A548,Sheet2!BY:NL,$B548,0)&lt;&gt;""),HLOOKUP(M$2+$A548,Sheet2!BY:NL,$B548,0),"")</f>
        <v/>
      </c>
      <c r="N548" t="str">
        <f>IF(OR(HLOOKUP(N$2+$A548,Sheet2!BZ:NM,$B548,0),HLOOKUP(N$2+$A548,Sheet2!BZ:NM,$B548,0)&lt;&gt;""),HLOOKUP(N$2+$A548,Sheet2!BZ:NM,$B548,0),"")</f>
        <v/>
      </c>
      <c r="O548" t="str">
        <f>IF(OR(HLOOKUP(O$2+$A548,Sheet2!CA:NN,$B548,0),HLOOKUP(O$2+$A548,Sheet2!CA:NN,$B548,0)&lt;&gt;""),HLOOKUP(O$2+$A548,Sheet2!CA:NN,$B548,0),"")</f>
        <v/>
      </c>
      <c r="P548" t="str">
        <f>IF(OR(HLOOKUP(P$2+$A548,Sheet2!CB:NO,$B548,0),HLOOKUP(P$2+$A548,Sheet2!CB:NO,$B548,0)&lt;&gt;""),HLOOKUP(P$2+$A548,Sheet2!CB:NO,$B548,0),"")</f>
        <v/>
      </c>
      <c r="Q548" t="str">
        <f>IF(OR(HLOOKUP(Q$2+$A548,Sheet2!CC:NO,$B548,0),HLOOKUP(Q$2+$A548,Sheet2!CC:NO,$B548,0)&lt;&gt;""),HLOOKUP(Q$2+$A548,Sheet2!CC:NO,$B548,0),"")</f>
        <v/>
      </c>
    </row>
    <row r="549" spans="1:17" x14ac:dyDescent="0.25">
      <c r="A549" s="64">
        <f t="shared" si="67"/>
        <v>30</v>
      </c>
      <c r="B549" s="64">
        <f t="shared" si="68"/>
        <v>59</v>
      </c>
      <c r="C549" s="64">
        <f t="shared" si="69"/>
        <v>6</v>
      </c>
      <c r="D549" s="64">
        <f t="shared" si="70"/>
        <v>55</v>
      </c>
      <c r="E549" s="64">
        <f t="shared" si="71"/>
        <v>271</v>
      </c>
      <c r="F549" s="64">
        <f t="shared" si="64"/>
        <v>2</v>
      </c>
      <c r="G549" s="64">
        <f t="shared" si="65"/>
        <v>3</v>
      </c>
      <c r="H549" s="64">
        <f t="shared" si="66"/>
        <v>2021</v>
      </c>
      <c r="I549" s="80" t="str">
        <f>IFERROR(VLOOKUP(D549,Sheet2!A:B,2,0),"")</f>
        <v>J20-0415</v>
      </c>
      <c r="J549" s="64" t="str">
        <f>IFERROR(IF(I549&lt;&gt;"",VLOOKUP(I549,Sheet2!B:C,2,0),""),"")</f>
        <v>PROJECT: VSD BELT CONVEYOR</v>
      </c>
      <c r="K549" s="64" t="str">
        <f>IFERROR( IF(I549&lt;&gt;"", HLOOKUP(L$2+$A549,Sheet2!BX:NK,2,0),""),"")</f>
        <v>16-31 Mar 21</v>
      </c>
      <c r="L549" t="str">
        <f>IF(OR(HLOOKUP(L$2+$A549,Sheet2!BX:NK,$B549,0),HLOOKUP(L$2+$A549,Sheet2!BX:NK,$B549,0)&lt;&gt;""),HLOOKUP(L$2+$A549,Sheet2!BX:NK,$B549,0),"")</f>
        <v/>
      </c>
      <c r="M549" t="str">
        <f>IF(OR(HLOOKUP(M$2+$A549,Sheet2!BY:NL,$B549,0),HLOOKUP(M$2+$A549,Sheet2!BY:NL,$B549,0)&lt;&gt;""),HLOOKUP(M$2+$A549,Sheet2!BY:NL,$B549,0),"")</f>
        <v/>
      </c>
      <c r="N549" t="str">
        <f>IF(OR(HLOOKUP(N$2+$A549,Sheet2!BZ:NM,$B549,0),HLOOKUP(N$2+$A549,Sheet2!BZ:NM,$B549,0)&lt;&gt;""),HLOOKUP(N$2+$A549,Sheet2!BZ:NM,$B549,0),"")</f>
        <v/>
      </c>
      <c r="O549" t="str">
        <f>IF(OR(HLOOKUP(O$2+$A549,Sheet2!CA:NN,$B549,0),HLOOKUP(O$2+$A549,Sheet2!CA:NN,$B549,0)&lt;&gt;""),HLOOKUP(O$2+$A549,Sheet2!CA:NN,$B549,0),"")</f>
        <v/>
      </c>
      <c r="P549" t="str">
        <f>IF(OR(HLOOKUP(P$2+$A549,Sheet2!CB:NO,$B549,0),HLOOKUP(P$2+$A549,Sheet2!CB:NO,$B549,0)&lt;&gt;""),HLOOKUP(P$2+$A549,Sheet2!CB:NO,$B549,0),"")</f>
        <v/>
      </c>
      <c r="Q549" t="str">
        <f>IF(OR(HLOOKUP(Q$2+$A549,Sheet2!CC:NO,$B549,0),HLOOKUP(Q$2+$A549,Sheet2!CC:NO,$B549,0)&lt;&gt;""),HLOOKUP(Q$2+$A549,Sheet2!CC:NO,$B549,0),"")</f>
        <v/>
      </c>
    </row>
    <row r="550" spans="1:17" x14ac:dyDescent="0.25">
      <c r="A550" s="64">
        <f t="shared" si="67"/>
        <v>36</v>
      </c>
      <c r="B550" s="64">
        <f t="shared" si="68"/>
        <v>59</v>
      </c>
      <c r="C550" s="64">
        <f t="shared" si="69"/>
        <v>7</v>
      </c>
      <c r="D550" s="64">
        <f t="shared" si="70"/>
        <v>55</v>
      </c>
      <c r="E550" s="64">
        <f t="shared" si="71"/>
        <v>271</v>
      </c>
      <c r="F550" s="64">
        <f t="shared" si="64"/>
        <v>1</v>
      </c>
      <c r="G550" s="64">
        <f t="shared" si="65"/>
        <v>4</v>
      </c>
      <c r="H550" s="64">
        <f t="shared" si="66"/>
        <v>2021</v>
      </c>
      <c r="I550" s="80" t="str">
        <f>IFERROR(VLOOKUP(D550,Sheet2!A:B,2,0),"")</f>
        <v>J20-0415</v>
      </c>
      <c r="J550" s="64" t="str">
        <f>IFERROR(IF(I550&lt;&gt;"",VLOOKUP(I550,Sheet2!B:C,2,0),""),"")</f>
        <v>PROJECT: VSD BELT CONVEYOR</v>
      </c>
      <c r="K550" s="64" t="str">
        <f>IFERROR( IF(I550&lt;&gt;"", HLOOKUP(L$2+$A550,Sheet2!BX:NK,2,0),""),"")</f>
        <v>1-15 April 21</v>
      </c>
      <c r="L550" t="str">
        <f>IF(OR(HLOOKUP(L$2+$A550,Sheet2!BX:NK,$B550,0),HLOOKUP(L$2+$A550,Sheet2!BX:NK,$B550,0)&lt;&gt;""),HLOOKUP(L$2+$A550,Sheet2!BX:NK,$B550,0),"")</f>
        <v/>
      </c>
      <c r="M550" t="str">
        <f>IF(OR(HLOOKUP(M$2+$A550,Sheet2!BY:NL,$B550,0),HLOOKUP(M$2+$A550,Sheet2!BY:NL,$B550,0)&lt;&gt;""),HLOOKUP(M$2+$A550,Sheet2!BY:NL,$B550,0),"")</f>
        <v/>
      </c>
      <c r="N550" t="str">
        <f>IF(OR(HLOOKUP(N$2+$A550,Sheet2!BZ:NM,$B550,0),HLOOKUP(N$2+$A550,Sheet2!BZ:NM,$B550,0)&lt;&gt;""),HLOOKUP(N$2+$A550,Sheet2!BZ:NM,$B550,0),"")</f>
        <v/>
      </c>
      <c r="O550" t="str">
        <f>IF(OR(HLOOKUP(O$2+$A550,Sheet2!CA:NN,$B550,0),HLOOKUP(O$2+$A550,Sheet2!CA:NN,$B550,0)&lt;&gt;""),HLOOKUP(O$2+$A550,Sheet2!CA:NN,$B550,0),"")</f>
        <v/>
      </c>
      <c r="P550" t="str">
        <f>IF(OR(HLOOKUP(P$2+$A550,Sheet2!CB:NO,$B550,0),HLOOKUP(P$2+$A550,Sheet2!CB:NO,$B550,0)&lt;&gt;""),HLOOKUP(P$2+$A550,Sheet2!CB:NO,$B550,0),"")</f>
        <v/>
      </c>
      <c r="Q550" t="str">
        <f>IF(OR(HLOOKUP(Q$2+$A550,Sheet2!CC:NO,$B550,0),HLOOKUP(Q$2+$A550,Sheet2!CC:NO,$B550,0)&lt;&gt;""),HLOOKUP(Q$2+$A550,Sheet2!CC:NO,$B550,0),"")</f>
        <v/>
      </c>
    </row>
    <row r="551" spans="1:17" x14ac:dyDescent="0.25">
      <c r="A551" s="64">
        <f t="shared" si="67"/>
        <v>42</v>
      </c>
      <c r="B551" s="64">
        <f t="shared" si="68"/>
        <v>59</v>
      </c>
      <c r="C551" s="64">
        <f t="shared" si="69"/>
        <v>8</v>
      </c>
      <c r="D551" s="64">
        <f t="shared" si="70"/>
        <v>55</v>
      </c>
      <c r="E551" s="64">
        <f t="shared" si="71"/>
        <v>271</v>
      </c>
      <c r="F551" s="64">
        <f t="shared" si="64"/>
        <v>2</v>
      </c>
      <c r="G551" s="64">
        <f t="shared" si="65"/>
        <v>4</v>
      </c>
      <c r="H551" s="64">
        <f t="shared" si="66"/>
        <v>2021</v>
      </c>
      <c r="I551" s="80" t="str">
        <f>IFERROR(VLOOKUP(D551,Sheet2!A:B,2,0),"")</f>
        <v>J20-0415</v>
      </c>
      <c r="J551" s="64" t="str">
        <f>IFERROR(IF(I551&lt;&gt;"",VLOOKUP(I551,Sheet2!B:C,2,0),""),"")</f>
        <v>PROJECT: VSD BELT CONVEYOR</v>
      </c>
      <c r="K551" s="64" t="str">
        <f>IFERROR( IF(I551&lt;&gt;"", HLOOKUP(L$2+$A551,Sheet2!BX:NK,2,0),""),"")</f>
        <v>16-30 April 21</v>
      </c>
      <c r="L551" t="str">
        <f>IF(OR(HLOOKUP(L$2+$A551,Sheet2!BX:NK,$B551,0),HLOOKUP(L$2+$A551,Sheet2!BX:NK,$B551,0)&lt;&gt;""),HLOOKUP(L$2+$A551,Sheet2!BX:NK,$B551,0),"")</f>
        <v/>
      </c>
      <c r="M551" t="str">
        <f>IF(OR(HLOOKUP(M$2+$A551,Sheet2!BY:NL,$B551,0),HLOOKUP(M$2+$A551,Sheet2!BY:NL,$B551,0)&lt;&gt;""),HLOOKUP(M$2+$A551,Sheet2!BY:NL,$B551,0),"")</f>
        <v/>
      </c>
      <c r="N551" t="str">
        <f>IF(OR(HLOOKUP(N$2+$A551,Sheet2!BZ:NM,$B551,0),HLOOKUP(N$2+$A551,Sheet2!BZ:NM,$B551,0)&lt;&gt;""),HLOOKUP(N$2+$A551,Sheet2!BZ:NM,$B551,0),"")</f>
        <v/>
      </c>
      <c r="O551" t="str">
        <f>IF(OR(HLOOKUP(O$2+$A551,Sheet2!CA:NN,$B551,0),HLOOKUP(O$2+$A551,Sheet2!CA:NN,$B551,0)&lt;&gt;""),HLOOKUP(O$2+$A551,Sheet2!CA:NN,$B551,0),"")</f>
        <v/>
      </c>
      <c r="P551" t="str">
        <f>IF(OR(HLOOKUP(P$2+$A551,Sheet2!CB:NO,$B551,0),HLOOKUP(P$2+$A551,Sheet2!CB:NO,$B551,0)&lt;&gt;""),HLOOKUP(P$2+$A551,Sheet2!CB:NO,$B551,0),"")</f>
        <v/>
      </c>
      <c r="Q551" t="str">
        <f>IF(OR(HLOOKUP(Q$2+$A551,Sheet2!CC:NO,$B551,0),HLOOKUP(Q$2+$A551,Sheet2!CC:NO,$B551,0)&lt;&gt;""),HLOOKUP(Q$2+$A551,Sheet2!CC:NO,$B551,0),"")</f>
        <v/>
      </c>
    </row>
    <row r="552" spans="1:17" x14ac:dyDescent="0.25">
      <c r="A552" s="64">
        <f t="shared" si="67"/>
        <v>48</v>
      </c>
      <c r="B552" s="64">
        <f t="shared" si="68"/>
        <v>59</v>
      </c>
      <c r="C552" s="64">
        <f t="shared" si="69"/>
        <v>9</v>
      </c>
      <c r="D552" s="64">
        <f t="shared" si="70"/>
        <v>55</v>
      </c>
      <c r="E552" s="64">
        <f t="shared" si="71"/>
        <v>271</v>
      </c>
      <c r="F552" s="64">
        <f t="shared" si="64"/>
        <v>1</v>
      </c>
      <c r="G552" s="64">
        <f t="shared" si="65"/>
        <v>5</v>
      </c>
      <c r="H552" s="64">
        <f t="shared" si="66"/>
        <v>2021</v>
      </c>
      <c r="I552" s="80" t="str">
        <f>IFERROR(VLOOKUP(D552,Sheet2!A:B,2,0),"")</f>
        <v>J20-0415</v>
      </c>
      <c r="J552" s="64" t="str">
        <f>IFERROR(IF(I552&lt;&gt;"",VLOOKUP(I552,Sheet2!B:C,2,0),""),"")</f>
        <v>PROJECT: VSD BELT CONVEYOR</v>
      </c>
      <c r="K552" s="64" t="str">
        <f>IFERROR( IF(I552&lt;&gt;"", HLOOKUP(L$2+$A552,Sheet2!BX:NK,2,0),""),"")</f>
        <v>1-15 May 21</v>
      </c>
      <c r="L552" t="str">
        <f>IF(OR(HLOOKUP(L$2+$A552,Sheet2!BX:NK,$B552,0),HLOOKUP(L$2+$A552,Sheet2!BX:NK,$B552,0)&lt;&gt;""),HLOOKUP(L$2+$A552,Sheet2!BX:NK,$B552,0),"")</f>
        <v/>
      </c>
      <c r="M552" t="str">
        <f>IF(OR(HLOOKUP(M$2+$A552,Sheet2!BY:NL,$B552,0),HLOOKUP(M$2+$A552,Sheet2!BY:NL,$B552,0)&lt;&gt;""),HLOOKUP(M$2+$A552,Sheet2!BY:NL,$B552,0),"")</f>
        <v/>
      </c>
      <c r="N552" t="str">
        <f>IF(OR(HLOOKUP(N$2+$A552,Sheet2!BZ:NM,$B552,0),HLOOKUP(N$2+$A552,Sheet2!BZ:NM,$B552,0)&lt;&gt;""),HLOOKUP(N$2+$A552,Sheet2!BZ:NM,$B552,0),"")</f>
        <v/>
      </c>
      <c r="O552" t="str">
        <f>IF(OR(HLOOKUP(O$2+$A552,Sheet2!CA:NN,$B552,0),HLOOKUP(O$2+$A552,Sheet2!CA:NN,$B552,0)&lt;&gt;""),HLOOKUP(O$2+$A552,Sheet2!CA:NN,$B552,0),"")</f>
        <v/>
      </c>
      <c r="P552" t="str">
        <f>IF(OR(HLOOKUP(P$2+$A552,Sheet2!CB:NO,$B552,0),HLOOKUP(P$2+$A552,Sheet2!CB:NO,$B552,0)&lt;&gt;""),HLOOKUP(P$2+$A552,Sheet2!CB:NO,$B552,0),"")</f>
        <v/>
      </c>
      <c r="Q552" t="str">
        <f>IF(OR(HLOOKUP(Q$2+$A552,Sheet2!CC:NO,$B552,0),HLOOKUP(Q$2+$A552,Sheet2!CC:NO,$B552,0)&lt;&gt;""),HLOOKUP(Q$2+$A552,Sheet2!CC:NO,$B552,0),"")</f>
        <v/>
      </c>
    </row>
    <row r="553" spans="1:17" x14ac:dyDescent="0.25">
      <c r="A553" s="64">
        <f t="shared" si="67"/>
        <v>54</v>
      </c>
      <c r="B553" s="64">
        <f t="shared" si="68"/>
        <v>59</v>
      </c>
      <c r="C553" s="64">
        <f t="shared" si="69"/>
        <v>10</v>
      </c>
      <c r="D553" s="64">
        <f t="shared" si="70"/>
        <v>55</v>
      </c>
      <c r="E553" s="64">
        <f t="shared" si="71"/>
        <v>271</v>
      </c>
      <c r="F553" s="64">
        <f t="shared" si="64"/>
        <v>2</v>
      </c>
      <c r="G553" s="64">
        <f t="shared" si="65"/>
        <v>5</v>
      </c>
      <c r="H553" s="64">
        <f t="shared" si="66"/>
        <v>2021</v>
      </c>
      <c r="I553" s="80" t="str">
        <f>IFERROR(VLOOKUP(D553,Sheet2!A:B,2,0),"")</f>
        <v>J20-0415</v>
      </c>
      <c r="J553" s="64" t="str">
        <f>IFERROR(IF(I553&lt;&gt;"",VLOOKUP(I553,Sheet2!B:C,2,0),""),"")</f>
        <v>PROJECT: VSD BELT CONVEYOR</v>
      </c>
      <c r="K553" s="64" t="str">
        <f>IFERROR( IF(I553&lt;&gt;"", HLOOKUP(L$2+$A553,Sheet2!BX:NK,2,0),""),"")</f>
        <v>16-31 May 21</v>
      </c>
      <c r="L553" t="str">
        <f>IF(OR(HLOOKUP(L$2+$A553,Sheet2!BX:NK,$B553,0),HLOOKUP(L$2+$A553,Sheet2!BX:NK,$B553,0)&lt;&gt;""),HLOOKUP(L$2+$A553,Sheet2!BX:NK,$B553,0),"")</f>
        <v/>
      </c>
      <c r="M553" t="str">
        <f>IF(OR(HLOOKUP(M$2+$A553,Sheet2!BY:NL,$B553,0),HLOOKUP(M$2+$A553,Sheet2!BY:NL,$B553,0)&lt;&gt;""),HLOOKUP(M$2+$A553,Sheet2!BY:NL,$B553,0),"")</f>
        <v/>
      </c>
      <c r="N553" t="str">
        <f>IF(OR(HLOOKUP(N$2+$A553,Sheet2!BZ:NM,$B553,0),HLOOKUP(N$2+$A553,Sheet2!BZ:NM,$B553,0)&lt;&gt;""),HLOOKUP(N$2+$A553,Sheet2!BZ:NM,$B553,0),"")</f>
        <v/>
      </c>
      <c r="O553" t="str">
        <f>IF(OR(HLOOKUP(O$2+$A553,Sheet2!CA:NN,$B553,0),HLOOKUP(O$2+$A553,Sheet2!CA:NN,$B553,0)&lt;&gt;""),HLOOKUP(O$2+$A553,Sheet2!CA:NN,$B553,0),"")</f>
        <v/>
      </c>
      <c r="P553" t="str">
        <f>IF(OR(HLOOKUP(P$2+$A553,Sheet2!CB:NO,$B553,0),HLOOKUP(P$2+$A553,Sheet2!CB:NO,$B553,0)&lt;&gt;""),HLOOKUP(P$2+$A553,Sheet2!CB:NO,$B553,0),"")</f>
        <v/>
      </c>
      <c r="Q553" t="str">
        <f>IF(OR(HLOOKUP(Q$2+$A553,Sheet2!CC:NO,$B553,0),HLOOKUP(Q$2+$A553,Sheet2!CC:NO,$B553,0)&lt;&gt;""),HLOOKUP(Q$2+$A553,Sheet2!CC:NO,$B553,0),"")</f>
        <v/>
      </c>
    </row>
    <row r="554" spans="1:17" x14ac:dyDescent="0.25">
      <c r="A554" s="64">
        <f t="shared" si="67"/>
        <v>0</v>
      </c>
      <c r="B554" s="64">
        <f t="shared" si="68"/>
        <v>60</v>
      </c>
      <c r="C554" s="64">
        <f t="shared" si="69"/>
        <v>1</v>
      </c>
      <c r="D554" s="64">
        <f t="shared" si="70"/>
        <v>56</v>
      </c>
      <c r="E554" s="64">
        <f t="shared" si="71"/>
        <v>276</v>
      </c>
      <c r="F554" s="64">
        <f t="shared" si="64"/>
        <v>1</v>
      </c>
      <c r="G554" s="64">
        <f t="shared" si="65"/>
        <v>1</v>
      </c>
      <c r="H554" s="64">
        <f t="shared" si="66"/>
        <v>2021</v>
      </c>
      <c r="I554" s="80" t="str">
        <f>IFERROR(VLOOKUP(D554,Sheet2!A:B,2,0),"")</f>
        <v>J20-0032</v>
      </c>
      <c r="J554" s="64" t="str">
        <f>IFERROR(IF(I554&lt;&gt;"",VLOOKUP(I554,Sheet2!B:C,2,0),""),"")</f>
        <v xml:space="preserve">Heat Exchangers (2E-6203) and refrigerator </v>
      </c>
      <c r="K554" s="64" t="str">
        <f>IFERROR( IF(I554&lt;&gt;"", HLOOKUP(L$2+$A554,Sheet2!BX:NK,2,0),""),"")</f>
        <v>1-15 Jan 21</v>
      </c>
      <c r="L554" t="str">
        <f>IF(OR(HLOOKUP(L$2+$A554,Sheet2!BX:NK,$B554,0),HLOOKUP(L$2+$A554,Sheet2!BX:NK,$B554,0)&lt;&gt;""),HLOOKUP(L$2+$A554,Sheet2!BX:NK,$B554,0),"")</f>
        <v/>
      </c>
      <c r="M554" t="str">
        <f>IF(OR(HLOOKUP(M$2+$A554,Sheet2!BY:NL,$B554,0),HLOOKUP(M$2+$A554,Sheet2!BY:NL,$B554,0)&lt;&gt;""),HLOOKUP(M$2+$A554,Sheet2!BY:NL,$B554,0),"")</f>
        <v/>
      </c>
      <c r="N554" t="str">
        <f>IF(OR(HLOOKUP(N$2+$A554,Sheet2!BZ:NM,$B554,0),HLOOKUP(N$2+$A554,Sheet2!BZ:NM,$B554,0)&lt;&gt;""),HLOOKUP(N$2+$A554,Sheet2!BZ:NM,$B554,0),"")</f>
        <v/>
      </c>
      <c r="O554" t="str">
        <f>IF(OR(HLOOKUP(O$2+$A554,Sheet2!CA:NN,$B554,0),HLOOKUP(O$2+$A554,Sheet2!CA:NN,$B554,0)&lt;&gt;""),HLOOKUP(O$2+$A554,Sheet2!CA:NN,$B554,0),"")</f>
        <v/>
      </c>
      <c r="P554" t="str">
        <f>IF(OR(HLOOKUP(P$2+$A554,Sheet2!CB:NO,$B554,0),HLOOKUP(P$2+$A554,Sheet2!CB:NO,$B554,0)&lt;&gt;""),HLOOKUP(P$2+$A554,Sheet2!CB:NO,$B554,0),"")</f>
        <v/>
      </c>
      <c r="Q554" t="str">
        <f>IF(OR(HLOOKUP(Q$2+$A554,Sheet2!CC:NO,$B554,0),HLOOKUP(Q$2+$A554,Sheet2!CC:NO,$B554,0)&lt;&gt;""),HLOOKUP(Q$2+$A554,Sheet2!CC:NO,$B554,0),"")</f>
        <v/>
      </c>
    </row>
    <row r="555" spans="1:17" x14ac:dyDescent="0.25">
      <c r="A555" s="64">
        <f t="shared" si="67"/>
        <v>6</v>
      </c>
      <c r="B555" s="64">
        <f t="shared" si="68"/>
        <v>60</v>
      </c>
      <c r="C555" s="64">
        <f t="shared" si="69"/>
        <v>2</v>
      </c>
      <c r="D555" s="64">
        <f t="shared" si="70"/>
        <v>56</v>
      </c>
      <c r="E555" s="64">
        <f t="shared" si="71"/>
        <v>276</v>
      </c>
      <c r="F555" s="64">
        <f t="shared" si="64"/>
        <v>2</v>
      </c>
      <c r="G555" s="64">
        <f t="shared" si="65"/>
        <v>1</v>
      </c>
      <c r="H555" s="64">
        <f t="shared" si="66"/>
        <v>2021</v>
      </c>
      <c r="I555" s="80" t="str">
        <f>IFERROR(VLOOKUP(D555,Sheet2!A:B,2,0),"")</f>
        <v>J20-0032</v>
      </c>
      <c r="J555" s="64" t="str">
        <f>IFERROR(IF(I555&lt;&gt;"",VLOOKUP(I555,Sheet2!B:C,2,0),""),"")</f>
        <v xml:space="preserve">Heat Exchangers (2E-6203) and refrigerator </v>
      </c>
      <c r="K555" s="64" t="str">
        <f>IFERROR( IF(I555&lt;&gt;"", HLOOKUP(L$2+$A555,Sheet2!BX:NK,2,0),""),"")</f>
        <v>16-31 Jan 21</v>
      </c>
      <c r="L555" t="str">
        <f>IF(OR(HLOOKUP(L$2+$A555,Sheet2!BX:NK,$B555,0),HLOOKUP(L$2+$A555,Sheet2!BX:NK,$B555,0)&lt;&gt;""),HLOOKUP(L$2+$A555,Sheet2!BX:NK,$B555,0),"")</f>
        <v/>
      </c>
      <c r="M555" t="str">
        <f>IF(OR(HLOOKUP(M$2+$A555,Sheet2!BY:NL,$B555,0),HLOOKUP(M$2+$A555,Sheet2!BY:NL,$B555,0)&lt;&gt;""),HLOOKUP(M$2+$A555,Sheet2!BY:NL,$B555,0),"")</f>
        <v/>
      </c>
      <c r="N555" t="str">
        <f>IF(OR(HLOOKUP(N$2+$A555,Sheet2!BZ:NM,$B555,0),HLOOKUP(N$2+$A555,Sheet2!BZ:NM,$B555,0)&lt;&gt;""),HLOOKUP(N$2+$A555,Sheet2!BZ:NM,$B555,0),"")</f>
        <v/>
      </c>
      <c r="O555" t="str">
        <f>IF(OR(HLOOKUP(O$2+$A555,Sheet2!CA:NN,$B555,0),HLOOKUP(O$2+$A555,Sheet2!CA:NN,$B555,0)&lt;&gt;""),HLOOKUP(O$2+$A555,Sheet2!CA:NN,$B555,0),"")</f>
        <v/>
      </c>
      <c r="P555" t="str">
        <f>IF(OR(HLOOKUP(P$2+$A555,Sheet2!CB:NO,$B555,0),HLOOKUP(P$2+$A555,Sheet2!CB:NO,$B555,0)&lt;&gt;""),HLOOKUP(P$2+$A555,Sheet2!CB:NO,$B555,0),"")</f>
        <v/>
      </c>
      <c r="Q555" t="str">
        <f>IF(OR(HLOOKUP(Q$2+$A555,Sheet2!CC:NO,$B555,0),HLOOKUP(Q$2+$A555,Sheet2!CC:NO,$B555,0)&lt;&gt;""),HLOOKUP(Q$2+$A555,Sheet2!CC:NO,$B555,0),"")</f>
        <v/>
      </c>
    </row>
    <row r="556" spans="1:17" x14ac:dyDescent="0.25">
      <c r="A556" s="64">
        <f t="shared" si="67"/>
        <v>12</v>
      </c>
      <c r="B556" s="64">
        <f t="shared" si="68"/>
        <v>60</v>
      </c>
      <c r="C556" s="64">
        <f t="shared" si="69"/>
        <v>3</v>
      </c>
      <c r="D556" s="64">
        <f t="shared" si="70"/>
        <v>56</v>
      </c>
      <c r="E556" s="64">
        <f t="shared" si="71"/>
        <v>276</v>
      </c>
      <c r="F556" s="64">
        <f t="shared" si="64"/>
        <v>1</v>
      </c>
      <c r="G556" s="64">
        <f t="shared" si="65"/>
        <v>2</v>
      </c>
      <c r="H556" s="64">
        <f t="shared" si="66"/>
        <v>2021</v>
      </c>
      <c r="I556" s="80" t="str">
        <f>IFERROR(VLOOKUP(D556,Sheet2!A:B,2,0),"")</f>
        <v>J20-0032</v>
      </c>
      <c r="J556" s="64" t="str">
        <f>IFERROR(IF(I556&lt;&gt;"",VLOOKUP(I556,Sheet2!B:C,2,0),""),"")</f>
        <v xml:space="preserve">Heat Exchangers (2E-6203) and refrigerator </v>
      </c>
      <c r="K556" s="64" t="str">
        <f>IFERROR( IF(I556&lt;&gt;"", HLOOKUP(L$2+$A556,Sheet2!BX:NK,2,0),""),"")</f>
        <v>1-15 Feb 21</v>
      </c>
      <c r="L556" t="str">
        <f>IF(OR(HLOOKUP(L$2+$A556,Sheet2!BX:NK,$B556,0),HLOOKUP(L$2+$A556,Sheet2!BX:NK,$B556,0)&lt;&gt;""),HLOOKUP(L$2+$A556,Sheet2!BX:NK,$B556,0),"")</f>
        <v/>
      </c>
      <c r="M556" t="str">
        <f>IF(OR(HLOOKUP(M$2+$A556,Sheet2!BY:NL,$B556,0),HLOOKUP(M$2+$A556,Sheet2!BY:NL,$B556,0)&lt;&gt;""),HLOOKUP(M$2+$A556,Sheet2!BY:NL,$B556,0),"")</f>
        <v/>
      </c>
      <c r="N556" t="str">
        <f>IF(OR(HLOOKUP(N$2+$A556,Sheet2!BZ:NM,$B556,0),HLOOKUP(N$2+$A556,Sheet2!BZ:NM,$B556,0)&lt;&gt;""),HLOOKUP(N$2+$A556,Sheet2!BZ:NM,$B556,0),"")</f>
        <v/>
      </c>
      <c r="O556" t="str">
        <f>IF(OR(HLOOKUP(O$2+$A556,Sheet2!CA:NN,$B556,0),HLOOKUP(O$2+$A556,Sheet2!CA:NN,$B556,0)&lt;&gt;""),HLOOKUP(O$2+$A556,Sheet2!CA:NN,$B556,0),"")</f>
        <v/>
      </c>
      <c r="P556" t="str">
        <f>IF(OR(HLOOKUP(P$2+$A556,Sheet2!CB:NO,$B556,0),HLOOKUP(P$2+$A556,Sheet2!CB:NO,$B556,0)&lt;&gt;""),HLOOKUP(P$2+$A556,Sheet2!CB:NO,$B556,0),"")</f>
        <v/>
      </c>
      <c r="Q556" t="str">
        <f>IF(OR(HLOOKUP(Q$2+$A556,Sheet2!CC:NO,$B556,0),HLOOKUP(Q$2+$A556,Sheet2!CC:NO,$B556,0)&lt;&gt;""),HLOOKUP(Q$2+$A556,Sheet2!CC:NO,$B556,0),"")</f>
        <v/>
      </c>
    </row>
    <row r="557" spans="1:17" x14ac:dyDescent="0.25">
      <c r="A557" s="64">
        <f t="shared" si="67"/>
        <v>18</v>
      </c>
      <c r="B557" s="64">
        <f t="shared" si="68"/>
        <v>60</v>
      </c>
      <c r="C557" s="64">
        <f t="shared" si="69"/>
        <v>4</v>
      </c>
      <c r="D557" s="64">
        <f t="shared" si="70"/>
        <v>56</v>
      </c>
      <c r="E557" s="64">
        <f t="shared" si="71"/>
        <v>276</v>
      </c>
      <c r="F557" s="64">
        <f t="shared" si="64"/>
        <v>2</v>
      </c>
      <c r="G557" s="64">
        <f t="shared" si="65"/>
        <v>2</v>
      </c>
      <c r="H557" s="64">
        <f t="shared" si="66"/>
        <v>2021</v>
      </c>
      <c r="I557" s="80" t="str">
        <f>IFERROR(VLOOKUP(D557,Sheet2!A:B,2,0),"")</f>
        <v>J20-0032</v>
      </c>
      <c r="J557" s="64" t="str">
        <f>IFERROR(IF(I557&lt;&gt;"",VLOOKUP(I557,Sheet2!B:C,2,0),""),"")</f>
        <v xml:space="preserve">Heat Exchangers (2E-6203) and refrigerator </v>
      </c>
      <c r="K557" s="64" t="str">
        <f>IFERROR( IF(I557&lt;&gt;"", HLOOKUP(L$2+$A557,Sheet2!BX:NK,2,0),""),"")</f>
        <v>16-28 Feb 21</v>
      </c>
      <c r="L557" t="str">
        <f>IF(OR(HLOOKUP(L$2+$A557,Sheet2!BX:NK,$B557,0),HLOOKUP(L$2+$A557,Sheet2!BX:NK,$B557,0)&lt;&gt;""),HLOOKUP(L$2+$A557,Sheet2!BX:NK,$B557,0),"")</f>
        <v/>
      </c>
      <c r="M557" t="str">
        <f>IF(OR(HLOOKUP(M$2+$A557,Sheet2!BY:NL,$B557,0),HLOOKUP(M$2+$A557,Sheet2!BY:NL,$B557,0)&lt;&gt;""),HLOOKUP(M$2+$A557,Sheet2!BY:NL,$B557,0),"")</f>
        <v/>
      </c>
      <c r="N557" t="str">
        <f>IF(OR(HLOOKUP(N$2+$A557,Sheet2!BZ:NM,$B557,0),HLOOKUP(N$2+$A557,Sheet2!BZ:NM,$B557,0)&lt;&gt;""),HLOOKUP(N$2+$A557,Sheet2!BZ:NM,$B557,0),"")</f>
        <v/>
      </c>
      <c r="O557" t="str">
        <f>IF(OR(HLOOKUP(O$2+$A557,Sheet2!CA:NN,$B557,0),HLOOKUP(O$2+$A557,Sheet2!CA:NN,$B557,0)&lt;&gt;""),HLOOKUP(O$2+$A557,Sheet2!CA:NN,$B557,0),"")</f>
        <v/>
      </c>
      <c r="P557" t="str">
        <f>IF(OR(HLOOKUP(P$2+$A557,Sheet2!CB:NO,$B557,0),HLOOKUP(P$2+$A557,Sheet2!CB:NO,$B557,0)&lt;&gt;""),HLOOKUP(P$2+$A557,Sheet2!CB:NO,$B557,0),"")</f>
        <v/>
      </c>
      <c r="Q557" t="str">
        <f>IF(OR(HLOOKUP(Q$2+$A557,Sheet2!CC:NO,$B557,0),HLOOKUP(Q$2+$A557,Sheet2!CC:NO,$B557,0)&lt;&gt;""),HLOOKUP(Q$2+$A557,Sheet2!CC:NO,$B557,0),"")</f>
        <v/>
      </c>
    </row>
    <row r="558" spans="1:17" x14ac:dyDescent="0.25">
      <c r="A558" s="64">
        <f t="shared" si="67"/>
        <v>24</v>
      </c>
      <c r="B558" s="64">
        <f t="shared" si="68"/>
        <v>60</v>
      </c>
      <c r="C558" s="64">
        <f t="shared" si="69"/>
        <v>5</v>
      </c>
      <c r="D558" s="64">
        <f t="shared" si="70"/>
        <v>56</v>
      </c>
      <c r="E558" s="64">
        <f t="shared" si="71"/>
        <v>276</v>
      </c>
      <c r="F558" s="64">
        <f t="shared" si="64"/>
        <v>1</v>
      </c>
      <c r="G558" s="64">
        <f t="shared" si="65"/>
        <v>3</v>
      </c>
      <c r="H558" s="64">
        <f t="shared" si="66"/>
        <v>2021</v>
      </c>
      <c r="I558" s="80" t="str">
        <f>IFERROR(VLOOKUP(D558,Sheet2!A:B,2,0),"")</f>
        <v>J20-0032</v>
      </c>
      <c r="J558" s="64" t="str">
        <f>IFERROR(IF(I558&lt;&gt;"",VLOOKUP(I558,Sheet2!B:C,2,0),""),"")</f>
        <v xml:space="preserve">Heat Exchangers (2E-6203) and refrigerator </v>
      </c>
      <c r="K558" s="64" t="str">
        <f>IFERROR( IF(I558&lt;&gt;"", HLOOKUP(L$2+$A558,Sheet2!BX:NK,2,0),""),"")</f>
        <v>1-15 Mar 2021</v>
      </c>
      <c r="L558" t="str">
        <f>IF(OR(HLOOKUP(L$2+$A558,Sheet2!BX:NK,$B558,0),HLOOKUP(L$2+$A558,Sheet2!BX:NK,$B558,0)&lt;&gt;""),HLOOKUP(L$2+$A558,Sheet2!BX:NK,$B558,0),"")</f>
        <v/>
      </c>
      <c r="M558" t="str">
        <f>IF(OR(HLOOKUP(M$2+$A558,Sheet2!BY:NL,$B558,0),HLOOKUP(M$2+$A558,Sheet2!BY:NL,$B558,0)&lt;&gt;""),HLOOKUP(M$2+$A558,Sheet2!BY:NL,$B558,0),"")</f>
        <v/>
      </c>
      <c r="N558" t="str">
        <f>IF(OR(HLOOKUP(N$2+$A558,Sheet2!BZ:NM,$B558,0),HLOOKUP(N$2+$A558,Sheet2!BZ:NM,$B558,0)&lt;&gt;""),HLOOKUP(N$2+$A558,Sheet2!BZ:NM,$B558,0),"")</f>
        <v/>
      </c>
      <c r="O558" t="str">
        <f>IF(OR(HLOOKUP(O$2+$A558,Sheet2!CA:NN,$B558,0),HLOOKUP(O$2+$A558,Sheet2!CA:NN,$B558,0)&lt;&gt;""),HLOOKUP(O$2+$A558,Sheet2!CA:NN,$B558,0),"")</f>
        <v/>
      </c>
      <c r="P558" t="str">
        <f>IF(OR(HLOOKUP(P$2+$A558,Sheet2!CB:NO,$B558,0),HLOOKUP(P$2+$A558,Sheet2!CB:NO,$B558,0)&lt;&gt;""),HLOOKUP(P$2+$A558,Sheet2!CB:NO,$B558,0),"")</f>
        <v/>
      </c>
      <c r="Q558" t="str">
        <f>IF(OR(HLOOKUP(Q$2+$A558,Sheet2!CC:NO,$B558,0),HLOOKUP(Q$2+$A558,Sheet2!CC:NO,$B558,0)&lt;&gt;""),HLOOKUP(Q$2+$A558,Sheet2!CC:NO,$B558,0),"")</f>
        <v/>
      </c>
    </row>
    <row r="559" spans="1:17" x14ac:dyDescent="0.25">
      <c r="A559" s="64">
        <f t="shared" si="67"/>
        <v>30</v>
      </c>
      <c r="B559" s="64">
        <f t="shared" si="68"/>
        <v>60</v>
      </c>
      <c r="C559" s="64">
        <f t="shared" si="69"/>
        <v>6</v>
      </c>
      <c r="D559" s="64">
        <f t="shared" si="70"/>
        <v>56</v>
      </c>
      <c r="E559" s="64">
        <f t="shared" si="71"/>
        <v>276</v>
      </c>
      <c r="F559" s="64">
        <f t="shared" si="64"/>
        <v>2</v>
      </c>
      <c r="G559" s="64">
        <f t="shared" si="65"/>
        <v>3</v>
      </c>
      <c r="H559" s="64">
        <f t="shared" si="66"/>
        <v>2021</v>
      </c>
      <c r="I559" s="80" t="str">
        <f>IFERROR(VLOOKUP(D559,Sheet2!A:B,2,0),"")</f>
        <v>J20-0032</v>
      </c>
      <c r="J559" s="64" t="str">
        <f>IFERROR(IF(I559&lt;&gt;"",VLOOKUP(I559,Sheet2!B:C,2,0),""),"")</f>
        <v xml:space="preserve">Heat Exchangers (2E-6203) and refrigerator </v>
      </c>
      <c r="K559" s="64" t="str">
        <f>IFERROR( IF(I559&lt;&gt;"", HLOOKUP(L$2+$A559,Sheet2!BX:NK,2,0),""),"")</f>
        <v>16-31 Mar 21</v>
      </c>
      <c r="L559" t="str">
        <f>IF(OR(HLOOKUP(L$2+$A559,Sheet2!BX:NK,$B559,0),HLOOKUP(L$2+$A559,Sheet2!BX:NK,$B559,0)&lt;&gt;""),HLOOKUP(L$2+$A559,Sheet2!BX:NK,$B559,0),"")</f>
        <v/>
      </c>
      <c r="M559" t="str">
        <f>IF(OR(HLOOKUP(M$2+$A559,Sheet2!BY:NL,$B559,0),HLOOKUP(M$2+$A559,Sheet2!BY:NL,$B559,0)&lt;&gt;""),HLOOKUP(M$2+$A559,Sheet2!BY:NL,$B559,0),"")</f>
        <v/>
      </c>
      <c r="N559" t="str">
        <f>IF(OR(HLOOKUP(N$2+$A559,Sheet2!BZ:NM,$B559,0),HLOOKUP(N$2+$A559,Sheet2!BZ:NM,$B559,0)&lt;&gt;""),HLOOKUP(N$2+$A559,Sheet2!BZ:NM,$B559,0),"")</f>
        <v/>
      </c>
      <c r="O559" t="str">
        <f>IF(OR(HLOOKUP(O$2+$A559,Sheet2!CA:NN,$B559,0),HLOOKUP(O$2+$A559,Sheet2!CA:NN,$B559,0)&lt;&gt;""),HLOOKUP(O$2+$A559,Sheet2!CA:NN,$B559,0),"")</f>
        <v/>
      </c>
      <c r="P559" t="str">
        <f>IF(OR(HLOOKUP(P$2+$A559,Sheet2!CB:NO,$B559,0),HLOOKUP(P$2+$A559,Sheet2!CB:NO,$B559,0)&lt;&gt;""),HLOOKUP(P$2+$A559,Sheet2!CB:NO,$B559,0),"")</f>
        <v/>
      </c>
      <c r="Q559" t="str">
        <f>IF(OR(HLOOKUP(Q$2+$A559,Sheet2!CC:NO,$B559,0),HLOOKUP(Q$2+$A559,Sheet2!CC:NO,$B559,0)&lt;&gt;""),HLOOKUP(Q$2+$A559,Sheet2!CC:NO,$B559,0),"")</f>
        <v/>
      </c>
    </row>
    <row r="560" spans="1:17" x14ac:dyDescent="0.25">
      <c r="A560" s="64">
        <f t="shared" si="67"/>
        <v>36</v>
      </c>
      <c r="B560" s="64">
        <f t="shared" si="68"/>
        <v>60</v>
      </c>
      <c r="C560" s="64">
        <f t="shared" si="69"/>
        <v>7</v>
      </c>
      <c r="D560" s="64">
        <f t="shared" si="70"/>
        <v>56</v>
      </c>
      <c r="E560" s="64">
        <f t="shared" si="71"/>
        <v>276</v>
      </c>
      <c r="F560" s="64">
        <f t="shared" si="64"/>
        <v>1</v>
      </c>
      <c r="G560" s="64">
        <f t="shared" si="65"/>
        <v>4</v>
      </c>
      <c r="H560" s="64">
        <f t="shared" si="66"/>
        <v>2021</v>
      </c>
      <c r="I560" s="80" t="str">
        <f>IFERROR(VLOOKUP(D560,Sheet2!A:B,2,0),"")</f>
        <v>J20-0032</v>
      </c>
      <c r="J560" s="64" t="str">
        <f>IFERROR(IF(I560&lt;&gt;"",VLOOKUP(I560,Sheet2!B:C,2,0),""),"")</f>
        <v xml:space="preserve">Heat Exchangers (2E-6203) and refrigerator </v>
      </c>
      <c r="K560" s="64" t="str">
        <f>IFERROR( IF(I560&lt;&gt;"", HLOOKUP(L$2+$A560,Sheet2!BX:NK,2,0),""),"")</f>
        <v>1-15 April 21</v>
      </c>
      <c r="L560" t="str">
        <f>IF(OR(HLOOKUP(L$2+$A560,Sheet2!BX:NK,$B560,0),HLOOKUP(L$2+$A560,Sheet2!BX:NK,$B560,0)&lt;&gt;""),HLOOKUP(L$2+$A560,Sheet2!BX:NK,$B560,0),"")</f>
        <v/>
      </c>
      <c r="M560" t="str">
        <f>IF(OR(HLOOKUP(M$2+$A560,Sheet2!BY:NL,$B560,0),HLOOKUP(M$2+$A560,Sheet2!BY:NL,$B560,0)&lt;&gt;""),HLOOKUP(M$2+$A560,Sheet2!BY:NL,$B560,0),"")</f>
        <v/>
      </c>
      <c r="N560" t="str">
        <f>IF(OR(HLOOKUP(N$2+$A560,Sheet2!BZ:NM,$B560,0),HLOOKUP(N$2+$A560,Sheet2!BZ:NM,$B560,0)&lt;&gt;""),HLOOKUP(N$2+$A560,Sheet2!BZ:NM,$B560,0),"")</f>
        <v/>
      </c>
      <c r="O560" t="str">
        <f>IF(OR(HLOOKUP(O$2+$A560,Sheet2!CA:NN,$B560,0),HLOOKUP(O$2+$A560,Sheet2!CA:NN,$B560,0)&lt;&gt;""),HLOOKUP(O$2+$A560,Sheet2!CA:NN,$B560,0),"")</f>
        <v/>
      </c>
      <c r="P560" t="str">
        <f>IF(OR(HLOOKUP(P$2+$A560,Sheet2!CB:NO,$B560,0),HLOOKUP(P$2+$A560,Sheet2!CB:NO,$B560,0)&lt;&gt;""),HLOOKUP(P$2+$A560,Sheet2!CB:NO,$B560,0),"")</f>
        <v/>
      </c>
      <c r="Q560" t="str">
        <f>IF(OR(HLOOKUP(Q$2+$A560,Sheet2!CC:NO,$B560,0),HLOOKUP(Q$2+$A560,Sheet2!CC:NO,$B560,0)&lt;&gt;""),HLOOKUP(Q$2+$A560,Sheet2!CC:NO,$B560,0),"")</f>
        <v/>
      </c>
    </row>
    <row r="561" spans="1:17" x14ac:dyDescent="0.25">
      <c r="A561" s="64">
        <f t="shared" si="67"/>
        <v>42</v>
      </c>
      <c r="B561" s="64">
        <f t="shared" si="68"/>
        <v>60</v>
      </c>
      <c r="C561" s="64">
        <f t="shared" si="69"/>
        <v>8</v>
      </c>
      <c r="D561" s="64">
        <f t="shared" si="70"/>
        <v>56</v>
      </c>
      <c r="E561" s="64">
        <f t="shared" si="71"/>
        <v>276</v>
      </c>
      <c r="F561" s="64">
        <f t="shared" si="64"/>
        <v>2</v>
      </c>
      <c r="G561" s="64">
        <f t="shared" si="65"/>
        <v>4</v>
      </c>
      <c r="H561" s="64">
        <f t="shared" si="66"/>
        <v>2021</v>
      </c>
      <c r="I561" s="80" t="str">
        <f>IFERROR(VLOOKUP(D561,Sheet2!A:B,2,0),"")</f>
        <v>J20-0032</v>
      </c>
      <c r="J561" s="64" t="str">
        <f>IFERROR(IF(I561&lt;&gt;"",VLOOKUP(I561,Sheet2!B:C,2,0),""),"")</f>
        <v xml:space="preserve">Heat Exchangers (2E-6203) and refrigerator </v>
      </c>
      <c r="K561" s="64" t="str">
        <f>IFERROR( IF(I561&lt;&gt;"", HLOOKUP(L$2+$A561,Sheet2!BX:NK,2,0),""),"")</f>
        <v>16-30 April 21</v>
      </c>
      <c r="L561" t="str">
        <f>IF(OR(HLOOKUP(L$2+$A561,Sheet2!BX:NK,$B561,0),HLOOKUP(L$2+$A561,Sheet2!BX:NK,$B561,0)&lt;&gt;""),HLOOKUP(L$2+$A561,Sheet2!BX:NK,$B561,0),"")</f>
        <v/>
      </c>
      <c r="M561" t="str">
        <f>IF(OR(HLOOKUP(M$2+$A561,Sheet2!BY:NL,$B561,0),HLOOKUP(M$2+$A561,Sheet2!BY:NL,$B561,0)&lt;&gt;""),HLOOKUP(M$2+$A561,Sheet2!BY:NL,$B561,0),"")</f>
        <v/>
      </c>
      <c r="N561" t="str">
        <f>IF(OR(HLOOKUP(N$2+$A561,Sheet2!BZ:NM,$B561,0),HLOOKUP(N$2+$A561,Sheet2!BZ:NM,$B561,0)&lt;&gt;""),HLOOKUP(N$2+$A561,Sheet2!BZ:NM,$B561,0),"")</f>
        <v/>
      </c>
      <c r="O561" t="str">
        <f>IF(OR(HLOOKUP(O$2+$A561,Sheet2!CA:NN,$B561,0),HLOOKUP(O$2+$A561,Sheet2!CA:NN,$B561,0)&lt;&gt;""),HLOOKUP(O$2+$A561,Sheet2!CA:NN,$B561,0),"")</f>
        <v/>
      </c>
      <c r="P561" t="str">
        <f>IF(OR(HLOOKUP(P$2+$A561,Sheet2!CB:NO,$B561,0),HLOOKUP(P$2+$A561,Sheet2!CB:NO,$B561,0)&lt;&gt;""),HLOOKUP(P$2+$A561,Sheet2!CB:NO,$B561,0),"")</f>
        <v/>
      </c>
      <c r="Q561" t="str">
        <f>IF(OR(HLOOKUP(Q$2+$A561,Sheet2!CC:NO,$B561,0),HLOOKUP(Q$2+$A561,Sheet2!CC:NO,$B561,0)&lt;&gt;""),HLOOKUP(Q$2+$A561,Sheet2!CC:NO,$B561,0),"")</f>
        <v/>
      </c>
    </row>
    <row r="562" spans="1:17" x14ac:dyDescent="0.25">
      <c r="A562" s="64">
        <f t="shared" si="67"/>
        <v>48</v>
      </c>
      <c r="B562" s="64">
        <f t="shared" si="68"/>
        <v>60</v>
      </c>
      <c r="C562" s="64">
        <f t="shared" si="69"/>
        <v>9</v>
      </c>
      <c r="D562" s="64">
        <f t="shared" si="70"/>
        <v>56</v>
      </c>
      <c r="E562" s="64">
        <f t="shared" si="71"/>
        <v>276</v>
      </c>
      <c r="F562" s="64">
        <f t="shared" si="64"/>
        <v>1</v>
      </c>
      <c r="G562" s="64">
        <f t="shared" si="65"/>
        <v>5</v>
      </c>
      <c r="H562" s="64">
        <f t="shared" si="66"/>
        <v>2021</v>
      </c>
      <c r="I562" s="80" t="str">
        <f>IFERROR(VLOOKUP(D562,Sheet2!A:B,2,0),"")</f>
        <v>J20-0032</v>
      </c>
      <c r="J562" s="64" t="str">
        <f>IFERROR(IF(I562&lt;&gt;"",VLOOKUP(I562,Sheet2!B:C,2,0),""),"")</f>
        <v xml:space="preserve">Heat Exchangers (2E-6203) and refrigerator </v>
      </c>
      <c r="K562" s="64" t="str">
        <f>IFERROR( IF(I562&lt;&gt;"", HLOOKUP(L$2+$A562,Sheet2!BX:NK,2,0),""),"")</f>
        <v>1-15 May 21</v>
      </c>
      <c r="L562" t="str">
        <f>IF(OR(HLOOKUP(L$2+$A562,Sheet2!BX:NK,$B562,0),HLOOKUP(L$2+$A562,Sheet2!BX:NK,$B562,0)&lt;&gt;""),HLOOKUP(L$2+$A562,Sheet2!BX:NK,$B562,0),"")</f>
        <v/>
      </c>
      <c r="M562" t="str">
        <f>IF(OR(HLOOKUP(M$2+$A562,Sheet2!BY:NL,$B562,0),HLOOKUP(M$2+$A562,Sheet2!BY:NL,$B562,0)&lt;&gt;""),HLOOKUP(M$2+$A562,Sheet2!BY:NL,$B562,0),"")</f>
        <v/>
      </c>
      <c r="N562" t="str">
        <f>IF(OR(HLOOKUP(N$2+$A562,Sheet2!BZ:NM,$B562,0),HLOOKUP(N$2+$A562,Sheet2!BZ:NM,$B562,0)&lt;&gt;""),HLOOKUP(N$2+$A562,Sheet2!BZ:NM,$B562,0),"")</f>
        <v/>
      </c>
      <c r="O562" t="str">
        <f>IF(OR(HLOOKUP(O$2+$A562,Sheet2!CA:NN,$B562,0),HLOOKUP(O$2+$A562,Sheet2!CA:NN,$B562,0)&lt;&gt;""),HLOOKUP(O$2+$A562,Sheet2!CA:NN,$B562,0),"")</f>
        <v/>
      </c>
      <c r="P562" t="str">
        <f>IF(OR(HLOOKUP(P$2+$A562,Sheet2!CB:NO,$B562,0),HLOOKUP(P$2+$A562,Sheet2!CB:NO,$B562,0)&lt;&gt;""),HLOOKUP(P$2+$A562,Sheet2!CB:NO,$B562,0),"")</f>
        <v/>
      </c>
      <c r="Q562" t="str">
        <f>IF(OR(HLOOKUP(Q$2+$A562,Sheet2!CC:NO,$B562,0),HLOOKUP(Q$2+$A562,Sheet2!CC:NO,$B562,0)&lt;&gt;""),HLOOKUP(Q$2+$A562,Sheet2!CC:NO,$B562,0),"")</f>
        <v/>
      </c>
    </row>
    <row r="563" spans="1:17" x14ac:dyDescent="0.25">
      <c r="A563" s="64">
        <f t="shared" si="67"/>
        <v>54</v>
      </c>
      <c r="B563" s="64">
        <f t="shared" si="68"/>
        <v>60</v>
      </c>
      <c r="C563" s="64">
        <f t="shared" si="69"/>
        <v>10</v>
      </c>
      <c r="D563" s="64">
        <f t="shared" si="70"/>
        <v>56</v>
      </c>
      <c r="E563" s="64">
        <f t="shared" si="71"/>
        <v>276</v>
      </c>
      <c r="F563" s="64">
        <f t="shared" si="64"/>
        <v>2</v>
      </c>
      <c r="G563" s="64">
        <f t="shared" si="65"/>
        <v>5</v>
      </c>
      <c r="H563" s="64">
        <f t="shared" si="66"/>
        <v>2021</v>
      </c>
      <c r="I563" s="80" t="str">
        <f>IFERROR(VLOOKUP(D563,Sheet2!A:B,2,0),"")</f>
        <v>J20-0032</v>
      </c>
      <c r="J563" s="64" t="str">
        <f>IFERROR(IF(I563&lt;&gt;"",VLOOKUP(I563,Sheet2!B:C,2,0),""),"")</f>
        <v xml:space="preserve">Heat Exchangers (2E-6203) and refrigerator </v>
      </c>
      <c r="K563" s="64" t="str">
        <f>IFERROR( IF(I563&lt;&gt;"", HLOOKUP(L$2+$A563,Sheet2!BX:NK,2,0),""),"")</f>
        <v>16-31 May 21</v>
      </c>
      <c r="L563" t="str">
        <f>IF(OR(HLOOKUP(L$2+$A563,Sheet2!BX:NK,$B563,0),HLOOKUP(L$2+$A563,Sheet2!BX:NK,$B563,0)&lt;&gt;""),HLOOKUP(L$2+$A563,Sheet2!BX:NK,$B563,0),"")</f>
        <v/>
      </c>
      <c r="M563" t="str">
        <f>IF(OR(HLOOKUP(M$2+$A563,Sheet2!BY:NL,$B563,0),HLOOKUP(M$2+$A563,Sheet2!BY:NL,$B563,0)&lt;&gt;""),HLOOKUP(M$2+$A563,Sheet2!BY:NL,$B563,0),"")</f>
        <v/>
      </c>
      <c r="N563" t="str">
        <f>IF(OR(HLOOKUP(N$2+$A563,Sheet2!BZ:NM,$B563,0),HLOOKUP(N$2+$A563,Sheet2!BZ:NM,$B563,0)&lt;&gt;""),HLOOKUP(N$2+$A563,Sheet2!BZ:NM,$B563,0),"")</f>
        <v/>
      </c>
      <c r="O563" t="str">
        <f>IF(OR(HLOOKUP(O$2+$A563,Sheet2!CA:NN,$B563,0),HLOOKUP(O$2+$A563,Sheet2!CA:NN,$B563,0)&lt;&gt;""),HLOOKUP(O$2+$A563,Sheet2!CA:NN,$B563,0),"")</f>
        <v/>
      </c>
      <c r="P563" t="str">
        <f>IF(OR(HLOOKUP(P$2+$A563,Sheet2!CB:NO,$B563,0),HLOOKUP(P$2+$A563,Sheet2!CB:NO,$B563,0)&lt;&gt;""),HLOOKUP(P$2+$A563,Sheet2!CB:NO,$B563,0),"")</f>
        <v/>
      </c>
      <c r="Q563" t="str">
        <f>IF(OR(HLOOKUP(Q$2+$A563,Sheet2!CC:NO,$B563,0),HLOOKUP(Q$2+$A563,Sheet2!CC:NO,$B563,0)&lt;&gt;""),HLOOKUP(Q$2+$A563,Sheet2!CC:NO,$B563,0),"")</f>
        <v/>
      </c>
    </row>
    <row r="564" spans="1:17" x14ac:dyDescent="0.25">
      <c r="A564" s="64">
        <f t="shared" si="67"/>
        <v>0</v>
      </c>
      <c r="B564" s="64">
        <f t="shared" si="68"/>
        <v>61</v>
      </c>
      <c r="C564" s="64">
        <f t="shared" si="69"/>
        <v>1</v>
      </c>
      <c r="D564" s="64">
        <f t="shared" si="70"/>
        <v>57</v>
      </c>
      <c r="E564" s="64">
        <f t="shared" si="71"/>
        <v>281</v>
      </c>
      <c r="F564" s="64">
        <f t="shared" si="64"/>
        <v>1</v>
      </c>
      <c r="G564" s="64">
        <f t="shared" si="65"/>
        <v>1</v>
      </c>
      <c r="H564" s="64">
        <f t="shared" si="66"/>
        <v>2021</v>
      </c>
      <c r="I564" s="80" t="str">
        <f>IFERROR(VLOOKUP(D564,Sheet2!A:B,2,0),"")</f>
        <v>J20-0582</v>
      </c>
      <c r="J564" s="64" t="str">
        <f>IFERROR(IF(I564&lt;&gt;"",VLOOKUP(I564,Sheet2!B:C,2,0),""),"")</f>
        <v>11 KV SWGR and PCM Room</v>
      </c>
      <c r="K564" s="64" t="str">
        <f>IFERROR( IF(I564&lt;&gt;"", HLOOKUP(L$2+$A564,Sheet2!BX:NK,2,0),""),"")</f>
        <v>1-15 Jan 21</v>
      </c>
      <c r="L564" t="str">
        <f>IF(OR(HLOOKUP(L$2+$A564,Sheet2!BX:NK,$B564,0),HLOOKUP(L$2+$A564,Sheet2!BX:NK,$B564,0)&lt;&gt;""),HLOOKUP(L$2+$A564,Sheet2!BX:NK,$B564,0),"")</f>
        <v/>
      </c>
      <c r="M564" t="str">
        <f>IF(OR(HLOOKUP(M$2+$A564,Sheet2!BY:NL,$B564,0),HLOOKUP(M$2+$A564,Sheet2!BY:NL,$B564,0)&lt;&gt;""),HLOOKUP(M$2+$A564,Sheet2!BY:NL,$B564,0),"")</f>
        <v/>
      </c>
      <c r="N564" t="str">
        <f>IF(OR(HLOOKUP(N$2+$A564,Sheet2!BZ:NM,$B564,0),HLOOKUP(N$2+$A564,Sheet2!BZ:NM,$B564,0)&lt;&gt;""),HLOOKUP(N$2+$A564,Sheet2!BZ:NM,$B564,0),"")</f>
        <v/>
      </c>
      <c r="O564" t="str">
        <f>IF(OR(HLOOKUP(O$2+$A564,Sheet2!CA:NN,$B564,0),HLOOKUP(O$2+$A564,Sheet2!CA:NN,$B564,0)&lt;&gt;""),HLOOKUP(O$2+$A564,Sheet2!CA:NN,$B564,0),"")</f>
        <v/>
      </c>
      <c r="P564" t="str">
        <f>IF(OR(HLOOKUP(P$2+$A564,Sheet2!CB:NO,$B564,0),HLOOKUP(P$2+$A564,Sheet2!CB:NO,$B564,0)&lt;&gt;""),HLOOKUP(P$2+$A564,Sheet2!CB:NO,$B564,0),"")</f>
        <v/>
      </c>
      <c r="Q564" t="str">
        <f>IF(OR(HLOOKUP(Q$2+$A564,Sheet2!CC:NO,$B564,0),HLOOKUP(Q$2+$A564,Sheet2!CC:NO,$B564,0)&lt;&gt;""),HLOOKUP(Q$2+$A564,Sheet2!CC:NO,$B564,0),"")</f>
        <v/>
      </c>
    </row>
    <row r="565" spans="1:17" x14ac:dyDescent="0.25">
      <c r="A565" s="64">
        <f t="shared" si="67"/>
        <v>6</v>
      </c>
      <c r="B565" s="64">
        <f t="shared" si="68"/>
        <v>61</v>
      </c>
      <c r="C565" s="64">
        <f t="shared" si="69"/>
        <v>2</v>
      </c>
      <c r="D565" s="64">
        <f t="shared" si="70"/>
        <v>57</v>
      </c>
      <c r="E565" s="64">
        <f t="shared" si="71"/>
        <v>281</v>
      </c>
      <c r="F565" s="64">
        <f t="shared" si="64"/>
        <v>2</v>
      </c>
      <c r="G565" s="64">
        <f t="shared" si="65"/>
        <v>1</v>
      </c>
      <c r="H565" s="64">
        <f t="shared" si="66"/>
        <v>2021</v>
      </c>
      <c r="I565" s="80" t="str">
        <f>IFERROR(VLOOKUP(D565,Sheet2!A:B,2,0),"")</f>
        <v>J20-0582</v>
      </c>
      <c r="J565" s="64" t="str">
        <f>IFERROR(IF(I565&lt;&gt;"",VLOOKUP(I565,Sheet2!B:C,2,0),""),"")</f>
        <v>11 KV SWGR and PCM Room</v>
      </c>
      <c r="K565" s="64" t="str">
        <f>IFERROR( IF(I565&lt;&gt;"", HLOOKUP(L$2+$A565,Sheet2!BX:NK,2,0),""),"")</f>
        <v>16-31 Jan 21</v>
      </c>
      <c r="L565" t="str">
        <f>IF(OR(HLOOKUP(L$2+$A565,Sheet2!BX:NK,$B565,0),HLOOKUP(L$2+$A565,Sheet2!BX:NK,$B565,0)&lt;&gt;""),HLOOKUP(L$2+$A565,Sheet2!BX:NK,$B565,0),"")</f>
        <v/>
      </c>
      <c r="M565" t="str">
        <f>IF(OR(HLOOKUP(M$2+$A565,Sheet2!BY:NL,$B565,0),HLOOKUP(M$2+$A565,Sheet2!BY:NL,$B565,0)&lt;&gt;""),HLOOKUP(M$2+$A565,Sheet2!BY:NL,$B565,0),"")</f>
        <v/>
      </c>
      <c r="N565" t="str">
        <f>IF(OR(HLOOKUP(N$2+$A565,Sheet2!BZ:NM,$B565,0),HLOOKUP(N$2+$A565,Sheet2!BZ:NM,$B565,0)&lt;&gt;""),HLOOKUP(N$2+$A565,Sheet2!BZ:NM,$B565,0),"")</f>
        <v/>
      </c>
      <c r="O565" t="str">
        <f>IF(OR(HLOOKUP(O$2+$A565,Sheet2!CA:NN,$B565,0),HLOOKUP(O$2+$A565,Sheet2!CA:NN,$B565,0)&lt;&gt;""),HLOOKUP(O$2+$A565,Sheet2!CA:NN,$B565,0),"")</f>
        <v/>
      </c>
      <c r="P565" t="str">
        <f>IF(OR(HLOOKUP(P$2+$A565,Sheet2!CB:NO,$B565,0),HLOOKUP(P$2+$A565,Sheet2!CB:NO,$B565,0)&lt;&gt;""),HLOOKUP(P$2+$A565,Sheet2!CB:NO,$B565,0),"")</f>
        <v/>
      </c>
      <c r="Q565" t="str">
        <f>IF(OR(HLOOKUP(Q$2+$A565,Sheet2!CC:NO,$B565,0),HLOOKUP(Q$2+$A565,Sheet2!CC:NO,$B565,0)&lt;&gt;""),HLOOKUP(Q$2+$A565,Sheet2!CC:NO,$B565,0),"")</f>
        <v/>
      </c>
    </row>
    <row r="566" spans="1:17" x14ac:dyDescent="0.25">
      <c r="A566" s="64">
        <f t="shared" si="67"/>
        <v>12</v>
      </c>
      <c r="B566" s="64">
        <f t="shared" si="68"/>
        <v>61</v>
      </c>
      <c r="C566" s="64">
        <f t="shared" si="69"/>
        <v>3</v>
      </c>
      <c r="D566" s="64">
        <f t="shared" si="70"/>
        <v>57</v>
      </c>
      <c r="E566" s="64">
        <f t="shared" si="71"/>
        <v>281</v>
      </c>
      <c r="F566" s="64">
        <f t="shared" si="64"/>
        <v>1</v>
      </c>
      <c r="G566" s="64">
        <f t="shared" si="65"/>
        <v>2</v>
      </c>
      <c r="H566" s="64">
        <f t="shared" si="66"/>
        <v>2021</v>
      </c>
      <c r="I566" s="80" t="str">
        <f>IFERROR(VLOOKUP(D566,Sheet2!A:B,2,0),"")</f>
        <v>J20-0582</v>
      </c>
      <c r="J566" s="64" t="str">
        <f>IFERROR(IF(I566&lt;&gt;"",VLOOKUP(I566,Sheet2!B:C,2,0),""),"")</f>
        <v>11 KV SWGR and PCM Room</v>
      </c>
      <c r="K566" s="64" t="str">
        <f>IFERROR( IF(I566&lt;&gt;"", HLOOKUP(L$2+$A566,Sheet2!BX:NK,2,0),""),"")</f>
        <v>1-15 Feb 21</v>
      </c>
      <c r="L566" t="str">
        <f>IF(OR(HLOOKUP(L$2+$A566,Sheet2!BX:NK,$B566,0),HLOOKUP(L$2+$A566,Sheet2!BX:NK,$B566,0)&lt;&gt;""),HLOOKUP(L$2+$A566,Sheet2!BX:NK,$B566,0),"")</f>
        <v/>
      </c>
      <c r="M566" t="str">
        <f>IF(OR(HLOOKUP(M$2+$A566,Sheet2!BY:NL,$B566,0),HLOOKUP(M$2+$A566,Sheet2!BY:NL,$B566,0)&lt;&gt;""),HLOOKUP(M$2+$A566,Sheet2!BY:NL,$B566,0),"")</f>
        <v/>
      </c>
      <c r="N566" t="str">
        <f>IF(OR(HLOOKUP(N$2+$A566,Sheet2!BZ:NM,$B566,0),HLOOKUP(N$2+$A566,Sheet2!BZ:NM,$B566,0)&lt;&gt;""),HLOOKUP(N$2+$A566,Sheet2!BZ:NM,$B566,0),"")</f>
        <v/>
      </c>
      <c r="O566" t="str">
        <f>IF(OR(HLOOKUP(O$2+$A566,Sheet2!CA:NN,$B566,0),HLOOKUP(O$2+$A566,Sheet2!CA:NN,$B566,0)&lt;&gt;""),HLOOKUP(O$2+$A566,Sheet2!CA:NN,$B566,0),"")</f>
        <v/>
      </c>
      <c r="P566" t="str">
        <f>IF(OR(HLOOKUP(P$2+$A566,Sheet2!CB:NO,$B566,0),HLOOKUP(P$2+$A566,Sheet2!CB:NO,$B566,0)&lt;&gt;""),HLOOKUP(P$2+$A566,Sheet2!CB:NO,$B566,0),"")</f>
        <v/>
      </c>
      <c r="Q566" t="str">
        <f>IF(OR(HLOOKUP(Q$2+$A566,Sheet2!CC:NO,$B566,0),HLOOKUP(Q$2+$A566,Sheet2!CC:NO,$B566,0)&lt;&gt;""),HLOOKUP(Q$2+$A566,Sheet2!CC:NO,$B566,0),"")</f>
        <v/>
      </c>
    </row>
    <row r="567" spans="1:17" x14ac:dyDescent="0.25">
      <c r="A567" s="64">
        <f t="shared" si="67"/>
        <v>18</v>
      </c>
      <c r="B567" s="64">
        <f t="shared" si="68"/>
        <v>61</v>
      </c>
      <c r="C567" s="64">
        <f t="shared" si="69"/>
        <v>4</v>
      </c>
      <c r="D567" s="64">
        <f t="shared" si="70"/>
        <v>57</v>
      </c>
      <c r="E567" s="64">
        <f t="shared" si="71"/>
        <v>281</v>
      </c>
      <c r="F567" s="64">
        <f t="shared" si="64"/>
        <v>2</v>
      </c>
      <c r="G567" s="64">
        <f t="shared" si="65"/>
        <v>2</v>
      </c>
      <c r="H567" s="64">
        <f t="shared" si="66"/>
        <v>2021</v>
      </c>
      <c r="I567" s="80" t="str">
        <f>IFERROR(VLOOKUP(D567,Sheet2!A:B,2,0),"")</f>
        <v>J20-0582</v>
      </c>
      <c r="J567" s="64" t="str">
        <f>IFERROR(IF(I567&lt;&gt;"",VLOOKUP(I567,Sheet2!B:C,2,0),""),"")</f>
        <v>11 KV SWGR and PCM Room</v>
      </c>
      <c r="K567" s="64" t="str">
        <f>IFERROR( IF(I567&lt;&gt;"", HLOOKUP(L$2+$A567,Sheet2!BX:NK,2,0),""),"")</f>
        <v>16-28 Feb 21</v>
      </c>
      <c r="L567" t="str">
        <f>IF(OR(HLOOKUP(L$2+$A567,Sheet2!BX:NK,$B567,0),HLOOKUP(L$2+$A567,Sheet2!BX:NK,$B567,0)&lt;&gt;""),HLOOKUP(L$2+$A567,Sheet2!BX:NK,$B567,0),"")</f>
        <v/>
      </c>
      <c r="M567" t="str">
        <f>IF(OR(HLOOKUP(M$2+$A567,Sheet2!BY:NL,$B567,0),HLOOKUP(M$2+$A567,Sheet2!BY:NL,$B567,0)&lt;&gt;""),HLOOKUP(M$2+$A567,Sheet2!BY:NL,$B567,0),"")</f>
        <v/>
      </c>
      <c r="N567" t="str">
        <f>IF(OR(HLOOKUP(N$2+$A567,Sheet2!BZ:NM,$B567,0),HLOOKUP(N$2+$A567,Sheet2!BZ:NM,$B567,0)&lt;&gt;""),HLOOKUP(N$2+$A567,Sheet2!BZ:NM,$B567,0),"")</f>
        <v/>
      </c>
      <c r="O567" t="str">
        <f>IF(OR(HLOOKUP(O$2+$A567,Sheet2!CA:NN,$B567,0),HLOOKUP(O$2+$A567,Sheet2!CA:NN,$B567,0)&lt;&gt;""),HLOOKUP(O$2+$A567,Sheet2!CA:NN,$B567,0),"")</f>
        <v/>
      </c>
      <c r="P567" t="str">
        <f>IF(OR(HLOOKUP(P$2+$A567,Sheet2!CB:NO,$B567,0),HLOOKUP(P$2+$A567,Sheet2!CB:NO,$B567,0)&lt;&gt;""),HLOOKUP(P$2+$A567,Sheet2!CB:NO,$B567,0),"")</f>
        <v/>
      </c>
      <c r="Q567" t="str">
        <f>IF(OR(HLOOKUP(Q$2+$A567,Sheet2!CC:NO,$B567,0),HLOOKUP(Q$2+$A567,Sheet2!CC:NO,$B567,0)&lt;&gt;""),HLOOKUP(Q$2+$A567,Sheet2!CC:NO,$B567,0),"")</f>
        <v/>
      </c>
    </row>
    <row r="568" spans="1:17" x14ac:dyDescent="0.25">
      <c r="A568" s="64">
        <f t="shared" si="67"/>
        <v>24</v>
      </c>
      <c r="B568" s="64">
        <f t="shared" si="68"/>
        <v>61</v>
      </c>
      <c r="C568" s="64">
        <f t="shared" si="69"/>
        <v>5</v>
      </c>
      <c r="D568" s="64">
        <f t="shared" si="70"/>
        <v>57</v>
      </c>
      <c r="E568" s="64">
        <f t="shared" si="71"/>
        <v>281</v>
      </c>
      <c r="F568" s="64">
        <f t="shared" si="64"/>
        <v>1</v>
      </c>
      <c r="G568" s="64">
        <f t="shared" si="65"/>
        <v>3</v>
      </c>
      <c r="H568" s="64">
        <f t="shared" si="66"/>
        <v>2021</v>
      </c>
      <c r="I568" s="80" t="str">
        <f>IFERROR(VLOOKUP(D568,Sheet2!A:B,2,0),"")</f>
        <v>J20-0582</v>
      </c>
      <c r="J568" s="64" t="str">
        <f>IFERROR(IF(I568&lt;&gt;"",VLOOKUP(I568,Sheet2!B:C,2,0),""),"")</f>
        <v>11 KV SWGR and PCM Room</v>
      </c>
      <c r="K568" s="64" t="str">
        <f>IFERROR( IF(I568&lt;&gt;"", HLOOKUP(L$2+$A568,Sheet2!BX:NK,2,0),""),"")</f>
        <v>1-15 Mar 2021</v>
      </c>
      <c r="L568" t="str">
        <f>IF(OR(HLOOKUP(L$2+$A568,Sheet2!BX:NK,$B568,0),HLOOKUP(L$2+$A568,Sheet2!BX:NK,$B568,0)&lt;&gt;""),HLOOKUP(L$2+$A568,Sheet2!BX:NK,$B568,0),"")</f>
        <v/>
      </c>
      <c r="M568" t="str">
        <f>IF(OR(HLOOKUP(M$2+$A568,Sheet2!BY:NL,$B568,0),HLOOKUP(M$2+$A568,Sheet2!BY:NL,$B568,0)&lt;&gt;""),HLOOKUP(M$2+$A568,Sheet2!BY:NL,$B568,0),"")</f>
        <v/>
      </c>
      <c r="N568" t="str">
        <f>IF(OR(HLOOKUP(N$2+$A568,Sheet2!BZ:NM,$B568,0),HLOOKUP(N$2+$A568,Sheet2!BZ:NM,$B568,0)&lt;&gt;""),HLOOKUP(N$2+$A568,Sheet2!BZ:NM,$B568,0),"")</f>
        <v/>
      </c>
      <c r="O568" t="str">
        <f>IF(OR(HLOOKUP(O$2+$A568,Sheet2!CA:NN,$B568,0),HLOOKUP(O$2+$A568,Sheet2!CA:NN,$B568,0)&lt;&gt;""),HLOOKUP(O$2+$A568,Sheet2!CA:NN,$B568,0),"")</f>
        <v/>
      </c>
      <c r="P568" t="str">
        <f>IF(OR(HLOOKUP(P$2+$A568,Sheet2!CB:NO,$B568,0),HLOOKUP(P$2+$A568,Sheet2!CB:NO,$B568,0)&lt;&gt;""),HLOOKUP(P$2+$A568,Sheet2!CB:NO,$B568,0),"")</f>
        <v/>
      </c>
      <c r="Q568" t="str">
        <f>IF(OR(HLOOKUP(Q$2+$A568,Sheet2!CC:NO,$B568,0),HLOOKUP(Q$2+$A568,Sheet2!CC:NO,$B568,0)&lt;&gt;""),HLOOKUP(Q$2+$A568,Sheet2!CC:NO,$B568,0),"")</f>
        <v/>
      </c>
    </row>
    <row r="569" spans="1:17" x14ac:dyDescent="0.25">
      <c r="A569" s="64">
        <f t="shared" si="67"/>
        <v>30</v>
      </c>
      <c r="B569" s="64">
        <f t="shared" si="68"/>
        <v>61</v>
      </c>
      <c r="C569" s="64">
        <f t="shared" si="69"/>
        <v>6</v>
      </c>
      <c r="D569" s="64">
        <f t="shared" si="70"/>
        <v>57</v>
      </c>
      <c r="E569" s="64">
        <f t="shared" si="71"/>
        <v>281</v>
      </c>
      <c r="F569" s="64">
        <f t="shared" si="64"/>
        <v>2</v>
      </c>
      <c r="G569" s="64">
        <f t="shared" si="65"/>
        <v>3</v>
      </c>
      <c r="H569" s="64">
        <f t="shared" si="66"/>
        <v>2021</v>
      </c>
      <c r="I569" s="80" t="str">
        <f>IFERROR(VLOOKUP(D569,Sheet2!A:B,2,0),"")</f>
        <v>J20-0582</v>
      </c>
      <c r="J569" s="64" t="str">
        <f>IFERROR(IF(I569&lt;&gt;"",VLOOKUP(I569,Sheet2!B:C,2,0),""),"")</f>
        <v>11 KV SWGR and PCM Room</v>
      </c>
      <c r="K569" s="64" t="str">
        <f>IFERROR( IF(I569&lt;&gt;"", HLOOKUP(L$2+$A569,Sheet2!BX:NK,2,0),""),"")</f>
        <v>16-31 Mar 21</v>
      </c>
      <c r="L569" t="str">
        <f>IF(OR(HLOOKUP(L$2+$A569,Sheet2!BX:NK,$B569,0),HLOOKUP(L$2+$A569,Sheet2!BX:NK,$B569,0)&lt;&gt;""),HLOOKUP(L$2+$A569,Sheet2!BX:NK,$B569,0),"")</f>
        <v/>
      </c>
      <c r="M569" t="str">
        <f>IF(OR(HLOOKUP(M$2+$A569,Sheet2!BY:NL,$B569,0),HLOOKUP(M$2+$A569,Sheet2!BY:NL,$B569,0)&lt;&gt;""),HLOOKUP(M$2+$A569,Sheet2!BY:NL,$B569,0),"")</f>
        <v/>
      </c>
      <c r="N569" t="str">
        <f>IF(OR(HLOOKUP(N$2+$A569,Sheet2!BZ:NM,$B569,0),HLOOKUP(N$2+$A569,Sheet2!BZ:NM,$B569,0)&lt;&gt;""),HLOOKUP(N$2+$A569,Sheet2!BZ:NM,$B569,0),"")</f>
        <v/>
      </c>
      <c r="O569" t="str">
        <f>IF(OR(HLOOKUP(O$2+$A569,Sheet2!CA:NN,$B569,0),HLOOKUP(O$2+$A569,Sheet2!CA:NN,$B569,0)&lt;&gt;""),HLOOKUP(O$2+$A569,Sheet2!CA:NN,$B569,0),"")</f>
        <v/>
      </c>
      <c r="P569" t="str">
        <f>IF(OR(HLOOKUP(P$2+$A569,Sheet2!CB:NO,$B569,0),HLOOKUP(P$2+$A569,Sheet2!CB:NO,$B569,0)&lt;&gt;""),HLOOKUP(P$2+$A569,Sheet2!CB:NO,$B569,0),"")</f>
        <v/>
      </c>
      <c r="Q569" t="str">
        <f>IF(OR(HLOOKUP(Q$2+$A569,Sheet2!CC:NO,$B569,0),HLOOKUP(Q$2+$A569,Sheet2!CC:NO,$B569,0)&lt;&gt;""),HLOOKUP(Q$2+$A569,Sheet2!CC:NO,$B569,0),"")</f>
        <v/>
      </c>
    </row>
    <row r="570" spans="1:17" x14ac:dyDescent="0.25">
      <c r="A570" s="64">
        <f t="shared" si="67"/>
        <v>36</v>
      </c>
      <c r="B570" s="64">
        <f t="shared" si="68"/>
        <v>61</v>
      </c>
      <c r="C570" s="64">
        <f t="shared" si="69"/>
        <v>7</v>
      </c>
      <c r="D570" s="64">
        <f t="shared" si="70"/>
        <v>57</v>
      </c>
      <c r="E570" s="64">
        <f t="shared" si="71"/>
        <v>281</v>
      </c>
      <c r="F570" s="64">
        <f t="shared" si="64"/>
        <v>1</v>
      </c>
      <c r="G570" s="64">
        <f t="shared" si="65"/>
        <v>4</v>
      </c>
      <c r="H570" s="64">
        <f t="shared" si="66"/>
        <v>2021</v>
      </c>
      <c r="I570" s="80" t="str">
        <f>IFERROR(VLOOKUP(D570,Sheet2!A:B,2,0),"")</f>
        <v>J20-0582</v>
      </c>
      <c r="J570" s="64" t="str">
        <f>IFERROR(IF(I570&lt;&gt;"",VLOOKUP(I570,Sheet2!B:C,2,0),""),"")</f>
        <v>11 KV SWGR and PCM Room</v>
      </c>
      <c r="K570" s="64" t="str">
        <f>IFERROR( IF(I570&lt;&gt;"", HLOOKUP(L$2+$A570,Sheet2!BX:NK,2,0),""),"")</f>
        <v>1-15 April 21</v>
      </c>
      <c r="L570" t="str">
        <f>IF(OR(HLOOKUP(L$2+$A570,Sheet2!BX:NK,$B570,0),HLOOKUP(L$2+$A570,Sheet2!BX:NK,$B570,0)&lt;&gt;""),HLOOKUP(L$2+$A570,Sheet2!BX:NK,$B570,0),"")</f>
        <v/>
      </c>
      <c r="M570" t="str">
        <f>IF(OR(HLOOKUP(M$2+$A570,Sheet2!BY:NL,$B570,0),HLOOKUP(M$2+$A570,Sheet2!BY:NL,$B570,0)&lt;&gt;""),HLOOKUP(M$2+$A570,Sheet2!BY:NL,$B570,0),"")</f>
        <v/>
      </c>
      <c r="N570" t="str">
        <f>IF(OR(HLOOKUP(N$2+$A570,Sheet2!BZ:NM,$B570,0),HLOOKUP(N$2+$A570,Sheet2!BZ:NM,$B570,0)&lt;&gt;""),HLOOKUP(N$2+$A570,Sheet2!BZ:NM,$B570,0),"")</f>
        <v/>
      </c>
      <c r="O570" t="str">
        <f>IF(OR(HLOOKUP(O$2+$A570,Sheet2!CA:NN,$B570,0),HLOOKUP(O$2+$A570,Sheet2!CA:NN,$B570,0)&lt;&gt;""),HLOOKUP(O$2+$A570,Sheet2!CA:NN,$B570,0),"")</f>
        <v/>
      </c>
      <c r="P570" t="str">
        <f>IF(OR(HLOOKUP(P$2+$A570,Sheet2!CB:NO,$B570,0),HLOOKUP(P$2+$A570,Sheet2!CB:NO,$B570,0)&lt;&gt;""),HLOOKUP(P$2+$A570,Sheet2!CB:NO,$B570,0),"")</f>
        <v/>
      </c>
      <c r="Q570" t="str">
        <f>IF(OR(HLOOKUP(Q$2+$A570,Sheet2!CC:NO,$B570,0),HLOOKUP(Q$2+$A570,Sheet2!CC:NO,$B570,0)&lt;&gt;""),HLOOKUP(Q$2+$A570,Sheet2!CC:NO,$B570,0),"")</f>
        <v/>
      </c>
    </row>
    <row r="571" spans="1:17" x14ac:dyDescent="0.25">
      <c r="A571" s="64">
        <f t="shared" si="67"/>
        <v>42</v>
      </c>
      <c r="B571" s="64">
        <f t="shared" si="68"/>
        <v>61</v>
      </c>
      <c r="C571" s="64">
        <f t="shared" si="69"/>
        <v>8</v>
      </c>
      <c r="D571" s="64">
        <f t="shared" si="70"/>
        <v>57</v>
      </c>
      <c r="E571" s="64">
        <f t="shared" si="71"/>
        <v>281</v>
      </c>
      <c r="F571" s="64">
        <f t="shared" si="64"/>
        <v>2</v>
      </c>
      <c r="G571" s="64">
        <f t="shared" si="65"/>
        <v>4</v>
      </c>
      <c r="H571" s="64">
        <f t="shared" si="66"/>
        <v>2021</v>
      </c>
      <c r="I571" s="80" t="str">
        <f>IFERROR(VLOOKUP(D571,Sheet2!A:B,2,0),"")</f>
        <v>J20-0582</v>
      </c>
      <c r="J571" s="64" t="str">
        <f>IFERROR(IF(I571&lt;&gt;"",VLOOKUP(I571,Sheet2!B:C,2,0),""),"")</f>
        <v>11 KV SWGR and PCM Room</v>
      </c>
      <c r="K571" s="64" t="str">
        <f>IFERROR( IF(I571&lt;&gt;"", HLOOKUP(L$2+$A571,Sheet2!BX:NK,2,0),""),"")</f>
        <v>16-30 April 21</v>
      </c>
      <c r="L571" t="str">
        <f>IF(OR(HLOOKUP(L$2+$A571,Sheet2!BX:NK,$B571,0),HLOOKUP(L$2+$A571,Sheet2!BX:NK,$B571,0)&lt;&gt;""),HLOOKUP(L$2+$A571,Sheet2!BX:NK,$B571,0),"")</f>
        <v/>
      </c>
      <c r="M571" t="str">
        <f>IF(OR(HLOOKUP(M$2+$A571,Sheet2!BY:NL,$B571,0),HLOOKUP(M$2+$A571,Sheet2!BY:NL,$B571,0)&lt;&gt;""),HLOOKUP(M$2+$A571,Sheet2!BY:NL,$B571,0),"")</f>
        <v/>
      </c>
      <c r="N571" t="str">
        <f>IF(OR(HLOOKUP(N$2+$A571,Sheet2!BZ:NM,$B571,0),HLOOKUP(N$2+$A571,Sheet2!BZ:NM,$B571,0)&lt;&gt;""),HLOOKUP(N$2+$A571,Sheet2!BZ:NM,$B571,0),"")</f>
        <v/>
      </c>
      <c r="O571" t="str">
        <f>IF(OR(HLOOKUP(O$2+$A571,Sheet2!CA:NN,$B571,0),HLOOKUP(O$2+$A571,Sheet2!CA:NN,$B571,0)&lt;&gt;""),HLOOKUP(O$2+$A571,Sheet2!CA:NN,$B571,0),"")</f>
        <v/>
      </c>
      <c r="P571" t="str">
        <f>IF(OR(HLOOKUP(P$2+$A571,Sheet2!CB:NO,$B571,0),HLOOKUP(P$2+$A571,Sheet2!CB:NO,$B571,0)&lt;&gt;""),HLOOKUP(P$2+$A571,Sheet2!CB:NO,$B571,0),"")</f>
        <v/>
      </c>
      <c r="Q571" t="str">
        <f>IF(OR(HLOOKUP(Q$2+$A571,Sheet2!CC:NO,$B571,0),HLOOKUP(Q$2+$A571,Sheet2!CC:NO,$B571,0)&lt;&gt;""),HLOOKUP(Q$2+$A571,Sheet2!CC:NO,$B571,0),"")</f>
        <v/>
      </c>
    </row>
    <row r="572" spans="1:17" x14ac:dyDescent="0.25">
      <c r="A572" s="64">
        <f t="shared" si="67"/>
        <v>48</v>
      </c>
      <c r="B572" s="64">
        <f t="shared" si="68"/>
        <v>61</v>
      </c>
      <c r="C572" s="64">
        <f t="shared" si="69"/>
        <v>9</v>
      </c>
      <c r="D572" s="64">
        <f t="shared" si="70"/>
        <v>57</v>
      </c>
      <c r="E572" s="64">
        <f t="shared" si="71"/>
        <v>281</v>
      </c>
      <c r="F572" s="64">
        <f t="shared" si="64"/>
        <v>1</v>
      </c>
      <c r="G572" s="64">
        <f t="shared" si="65"/>
        <v>5</v>
      </c>
      <c r="H572" s="64">
        <f t="shared" si="66"/>
        <v>2021</v>
      </c>
      <c r="I572" s="80" t="str">
        <f>IFERROR(VLOOKUP(D572,Sheet2!A:B,2,0),"")</f>
        <v>J20-0582</v>
      </c>
      <c r="J572" s="64" t="str">
        <f>IFERROR(IF(I572&lt;&gt;"",VLOOKUP(I572,Sheet2!B:C,2,0),""),"")</f>
        <v>11 KV SWGR and PCM Room</v>
      </c>
      <c r="K572" s="64" t="str">
        <f>IFERROR( IF(I572&lt;&gt;"", HLOOKUP(L$2+$A572,Sheet2!BX:NK,2,0),""),"")</f>
        <v>1-15 May 21</v>
      </c>
      <c r="L572" t="str">
        <f>IF(OR(HLOOKUP(L$2+$A572,Sheet2!BX:NK,$B572,0),HLOOKUP(L$2+$A572,Sheet2!BX:NK,$B572,0)&lt;&gt;""),HLOOKUP(L$2+$A572,Sheet2!BX:NK,$B572,0),"")</f>
        <v/>
      </c>
      <c r="M572" t="str">
        <f>IF(OR(HLOOKUP(M$2+$A572,Sheet2!BY:NL,$B572,0),HLOOKUP(M$2+$A572,Sheet2!BY:NL,$B572,0)&lt;&gt;""),HLOOKUP(M$2+$A572,Sheet2!BY:NL,$B572,0),"")</f>
        <v/>
      </c>
      <c r="N572" t="str">
        <f>IF(OR(HLOOKUP(N$2+$A572,Sheet2!BZ:NM,$B572,0),HLOOKUP(N$2+$A572,Sheet2!BZ:NM,$B572,0)&lt;&gt;""),HLOOKUP(N$2+$A572,Sheet2!BZ:NM,$B572,0),"")</f>
        <v/>
      </c>
      <c r="O572" t="str">
        <f>IF(OR(HLOOKUP(O$2+$A572,Sheet2!CA:NN,$B572,0),HLOOKUP(O$2+$A572,Sheet2!CA:NN,$B572,0)&lt;&gt;""),HLOOKUP(O$2+$A572,Sheet2!CA:NN,$B572,0),"")</f>
        <v/>
      </c>
      <c r="P572" t="str">
        <f>IF(OR(HLOOKUP(P$2+$A572,Sheet2!CB:NO,$B572,0),HLOOKUP(P$2+$A572,Sheet2!CB:NO,$B572,0)&lt;&gt;""),HLOOKUP(P$2+$A572,Sheet2!CB:NO,$B572,0),"")</f>
        <v/>
      </c>
      <c r="Q572" t="str">
        <f>IF(OR(HLOOKUP(Q$2+$A572,Sheet2!CC:NO,$B572,0),HLOOKUP(Q$2+$A572,Sheet2!CC:NO,$B572,0)&lt;&gt;""),HLOOKUP(Q$2+$A572,Sheet2!CC:NO,$B572,0),"")</f>
        <v/>
      </c>
    </row>
    <row r="573" spans="1:17" x14ac:dyDescent="0.25">
      <c r="A573" s="64">
        <f t="shared" si="67"/>
        <v>54</v>
      </c>
      <c r="B573" s="64">
        <f t="shared" si="68"/>
        <v>61</v>
      </c>
      <c r="C573" s="64">
        <f t="shared" si="69"/>
        <v>10</v>
      </c>
      <c r="D573" s="64">
        <f t="shared" si="70"/>
        <v>57</v>
      </c>
      <c r="E573" s="64">
        <f t="shared" si="71"/>
        <v>281</v>
      </c>
      <c r="F573" s="64">
        <f t="shared" si="64"/>
        <v>2</v>
      </c>
      <c r="G573" s="64">
        <f t="shared" si="65"/>
        <v>5</v>
      </c>
      <c r="H573" s="64">
        <f t="shared" si="66"/>
        <v>2021</v>
      </c>
      <c r="I573" s="80" t="str">
        <f>IFERROR(VLOOKUP(D573,Sheet2!A:B,2,0),"")</f>
        <v>J20-0582</v>
      </c>
      <c r="J573" s="64" t="str">
        <f>IFERROR(IF(I573&lt;&gt;"",VLOOKUP(I573,Sheet2!B:C,2,0),""),"")</f>
        <v>11 KV SWGR and PCM Room</v>
      </c>
      <c r="K573" s="64" t="str">
        <f>IFERROR( IF(I573&lt;&gt;"", HLOOKUP(L$2+$A573,Sheet2!BX:NK,2,0),""),"")</f>
        <v>16-31 May 21</v>
      </c>
      <c r="L573" t="str">
        <f>IF(OR(HLOOKUP(L$2+$A573,Sheet2!BX:NK,$B573,0),HLOOKUP(L$2+$A573,Sheet2!BX:NK,$B573,0)&lt;&gt;""),HLOOKUP(L$2+$A573,Sheet2!BX:NK,$B573,0),"")</f>
        <v/>
      </c>
      <c r="M573" t="str">
        <f>IF(OR(HLOOKUP(M$2+$A573,Sheet2!BY:NL,$B573,0),HLOOKUP(M$2+$A573,Sheet2!BY:NL,$B573,0)&lt;&gt;""),HLOOKUP(M$2+$A573,Sheet2!BY:NL,$B573,0),"")</f>
        <v/>
      </c>
      <c r="N573" t="str">
        <f>IF(OR(HLOOKUP(N$2+$A573,Sheet2!BZ:NM,$B573,0),HLOOKUP(N$2+$A573,Sheet2!BZ:NM,$B573,0)&lt;&gt;""),HLOOKUP(N$2+$A573,Sheet2!BZ:NM,$B573,0),"")</f>
        <v/>
      </c>
      <c r="O573" t="str">
        <f>IF(OR(HLOOKUP(O$2+$A573,Sheet2!CA:NN,$B573,0),HLOOKUP(O$2+$A573,Sheet2!CA:NN,$B573,0)&lt;&gt;""),HLOOKUP(O$2+$A573,Sheet2!CA:NN,$B573,0),"")</f>
        <v/>
      </c>
      <c r="P573" t="str">
        <f>IF(OR(HLOOKUP(P$2+$A573,Sheet2!CB:NO,$B573,0),HLOOKUP(P$2+$A573,Sheet2!CB:NO,$B573,0)&lt;&gt;""),HLOOKUP(P$2+$A573,Sheet2!CB:NO,$B573,0),"")</f>
        <v/>
      </c>
      <c r="Q573" t="str">
        <f>IF(OR(HLOOKUP(Q$2+$A573,Sheet2!CC:NO,$B573,0),HLOOKUP(Q$2+$A573,Sheet2!CC:NO,$B573,0)&lt;&gt;""),HLOOKUP(Q$2+$A573,Sheet2!CC:NO,$B573,0),"")</f>
        <v/>
      </c>
    </row>
    <row r="574" spans="1:17" x14ac:dyDescent="0.25">
      <c r="A574" s="64">
        <f t="shared" si="67"/>
        <v>0</v>
      </c>
      <c r="B574" s="64">
        <f t="shared" si="68"/>
        <v>62</v>
      </c>
      <c r="C574" s="64">
        <f t="shared" si="69"/>
        <v>1</v>
      </c>
      <c r="D574" s="64">
        <f t="shared" si="70"/>
        <v>58</v>
      </c>
      <c r="E574" s="64">
        <f t="shared" si="71"/>
        <v>286</v>
      </c>
      <c r="F574" s="64">
        <f t="shared" si="64"/>
        <v>1</v>
      </c>
      <c r="G574" s="64">
        <f t="shared" si="65"/>
        <v>1</v>
      </c>
      <c r="H574" s="64">
        <f t="shared" si="66"/>
        <v>2021</v>
      </c>
      <c r="I574" s="80" t="str">
        <f>IFERROR(VLOOKUP(D574,Sheet2!A:B,2,0),"")</f>
        <v>J20-0407</v>
      </c>
      <c r="J574" s="64" t="str">
        <f>IFERROR(IF(I574&lt;&gt;"",VLOOKUP(I574,Sheet2!B:C,2,0),""),"")</f>
        <v>Instrument Installation For Heat Source and Belt Dryer</v>
      </c>
      <c r="K574" s="64" t="str">
        <f>IFERROR( IF(I574&lt;&gt;"", HLOOKUP(L$2+$A574,Sheet2!BX:NK,2,0),""),"")</f>
        <v>1-15 Jan 21</v>
      </c>
      <c r="L574" t="str">
        <f>IF(OR(HLOOKUP(L$2+$A574,Sheet2!BX:NK,$B574,0),HLOOKUP(L$2+$A574,Sheet2!BX:NK,$B574,0)&lt;&gt;""),HLOOKUP(L$2+$A574,Sheet2!BX:NK,$B574,0),"")</f>
        <v/>
      </c>
      <c r="M574" t="str">
        <f>IF(OR(HLOOKUP(M$2+$A574,Sheet2!BY:NL,$B574,0),HLOOKUP(M$2+$A574,Sheet2!BY:NL,$B574,0)&lt;&gt;""),HLOOKUP(M$2+$A574,Sheet2!BY:NL,$B574,0),"")</f>
        <v/>
      </c>
      <c r="N574" t="str">
        <f>IF(OR(HLOOKUP(N$2+$A574,Sheet2!BZ:NM,$B574,0),HLOOKUP(N$2+$A574,Sheet2!BZ:NM,$B574,0)&lt;&gt;""),HLOOKUP(N$2+$A574,Sheet2!BZ:NM,$B574,0),"")</f>
        <v/>
      </c>
      <c r="O574" t="str">
        <f>IF(OR(HLOOKUP(O$2+$A574,Sheet2!CA:NN,$B574,0),HLOOKUP(O$2+$A574,Sheet2!CA:NN,$B574,0)&lt;&gt;""),HLOOKUP(O$2+$A574,Sheet2!CA:NN,$B574,0),"")</f>
        <v/>
      </c>
      <c r="P574" t="str">
        <f>IF(OR(HLOOKUP(P$2+$A574,Sheet2!CB:NO,$B574,0),HLOOKUP(P$2+$A574,Sheet2!CB:NO,$B574,0)&lt;&gt;""),HLOOKUP(P$2+$A574,Sheet2!CB:NO,$B574,0),"")</f>
        <v/>
      </c>
      <c r="Q574" t="str">
        <f>IF(OR(HLOOKUP(Q$2+$A574,Sheet2!CC:NO,$B574,0),HLOOKUP(Q$2+$A574,Sheet2!CC:NO,$B574,0)&lt;&gt;""),HLOOKUP(Q$2+$A574,Sheet2!CC:NO,$B574,0),"")</f>
        <v/>
      </c>
    </row>
    <row r="575" spans="1:17" x14ac:dyDescent="0.25">
      <c r="A575" s="64">
        <f t="shared" si="67"/>
        <v>6</v>
      </c>
      <c r="B575" s="64">
        <f t="shared" si="68"/>
        <v>62</v>
      </c>
      <c r="C575" s="64">
        <f t="shared" si="69"/>
        <v>2</v>
      </c>
      <c r="D575" s="64">
        <f t="shared" si="70"/>
        <v>58</v>
      </c>
      <c r="E575" s="64">
        <f t="shared" si="71"/>
        <v>286</v>
      </c>
      <c r="F575" s="64">
        <f t="shared" si="64"/>
        <v>2</v>
      </c>
      <c r="G575" s="64">
        <f t="shared" si="65"/>
        <v>1</v>
      </c>
      <c r="H575" s="64">
        <f t="shared" si="66"/>
        <v>2021</v>
      </c>
      <c r="I575" s="80" t="str">
        <f>IFERROR(VLOOKUP(D575,Sheet2!A:B,2,0),"")</f>
        <v>J20-0407</v>
      </c>
      <c r="J575" s="64" t="str">
        <f>IFERROR(IF(I575&lt;&gt;"",VLOOKUP(I575,Sheet2!B:C,2,0),""),"")</f>
        <v>Instrument Installation For Heat Source and Belt Dryer</v>
      </c>
      <c r="K575" s="64" t="str">
        <f>IFERROR( IF(I575&lt;&gt;"", HLOOKUP(L$2+$A575,Sheet2!BX:NK,2,0),""),"")</f>
        <v>16-31 Jan 21</v>
      </c>
      <c r="L575" t="str">
        <f>IF(OR(HLOOKUP(L$2+$A575,Sheet2!BX:NK,$B575,0),HLOOKUP(L$2+$A575,Sheet2!BX:NK,$B575,0)&lt;&gt;""),HLOOKUP(L$2+$A575,Sheet2!BX:NK,$B575,0),"")</f>
        <v/>
      </c>
      <c r="M575" t="str">
        <f>IF(OR(HLOOKUP(M$2+$A575,Sheet2!BY:NL,$B575,0),HLOOKUP(M$2+$A575,Sheet2!BY:NL,$B575,0)&lt;&gt;""),HLOOKUP(M$2+$A575,Sheet2!BY:NL,$B575,0),"")</f>
        <v/>
      </c>
      <c r="N575" t="str">
        <f>IF(OR(HLOOKUP(N$2+$A575,Sheet2!BZ:NM,$B575,0),HLOOKUP(N$2+$A575,Sheet2!BZ:NM,$B575,0)&lt;&gt;""),HLOOKUP(N$2+$A575,Sheet2!BZ:NM,$B575,0),"")</f>
        <v/>
      </c>
      <c r="O575" t="str">
        <f>IF(OR(HLOOKUP(O$2+$A575,Sheet2!CA:NN,$B575,0),HLOOKUP(O$2+$A575,Sheet2!CA:NN,$B575,0)&lt;&gt;""),HLOOKUP(O$2+$A575,Sheet2!CA:NN,$B575,0),"")</f>
        <v/>
      </c>
      <c r="P575" t="str">
        <f>IF(OR(HLOOKUP(P$2+$A575,Sheet2!CB:NO,$B575,0),HLOOKUP(P$2+$A575,Sheet2!CB:NO,$B575,0)&lt;&gt;""),HLOOKUP(P$2+$A575,Sheet2!CB:NO,$B575,0),"")</f>
        <v/>
      </c>
      <c r="Q575" t="str">
        <f>IF(OR(HLOOKUP(Q$2+$A575,Sheet2!CC:NO,$B575,0),HLOOKUP(Q$2+$A575,Sheet2!CC:NO,$B575,0)&lt;&gt;""),HLOOKUP(Q$2+$A575,Sheet2!CC:NO,$B575,0),"")</f>
        <v/>
      </c>
    </row>
    <row r="576" spans="1:17" x14ac:dyDescent="0.25">
      <c r="A576" s="64">
        <f t="shared" si="67"/>
        <v>12</v>
      </c>
      <c r="B576" s="64">
        <f t="shared" si="68"/>
        <v>62</v>
      </c>
      <c r="C576" s="64">
        <f t="shared" si="69"/>
        <v>3</v>
      </c>
      <c r="D576" s="64">
        <f t="shared" si="70"/>
        <v>58</v>
      </c>
      <c r="E576" s="64">
        <f t="shared" si="71"/>
        <v>286</v>
      </c>
      <c r="F576" s="64">
        <f t="shared" si="64"/>
        <v>1</v>
      </c>
      <c r="G576" s="64">
        <f t="shared" si="65"/>
        <v>2</v>
      </c>
      <c r="H576" s="64">
        <f t="shared" si="66"/>
        <v>2021</v>
      </c>
      <c r="I576" s="80" t="str">
        <f>IFERROR(VLOOKUP(D576,Sheet2!A:B,2,0),"")</f>
        <v>J20-0407</v>
      </c>
      <c r="J576" s="64" t="str">
        <f>IFERROR(IF(I576&lt;&gt;"",VLOOKUP(I576,Sheet2!B:C,2,0),""),"")</f>
        <v>Instrument Installation For Heat Source and Belt Dryer</v>
      </c>
      <c r="K576" s="64" t="str">
        <f>IFERROR( IF(I576&lt;&gt;"", HLOOKUP(L$2+$A576,Sheet2!BX:NK,2,0),""),"")</f>
        <v>1-15 Feb 21</v>
      </c>
      <c r="L576" t="str">
        <f>IF(OR(HLOOKUP(L$2+$A576,Sheet2!BX:NK,$B576,0),HLOOKUP(L$2+$A576,Sheet2!BX:NK,$B576,0)&lt;&gt;""),HLOOKUP(L$2+$A576,Sheet2!BX:NK,$B576,0),"")</f>
        <v/>
      </c>
      <c r="M576" t="str">
        <f>IF(OR(HLOOKUP(M$2+$A576,Sheet2!BY:NL,$B576,0),HLOOKUP(M$2+$A576,Sheet2!BY:NL,$B576,0)&lt;&gt;""),HLOOKUP(M$2+$A576,Sheet2!BY:NL,$B576,0),"")</f>
        <v/>
      </c>
      <c r="N576" t="str">
        <f>IF(OR(HLOOKUP(N$2+$A576,Sheet2!BZ:NM,$B576,0),HLOOKUP(N$2+$A576,Sheet2!BZ:NM,$B576,0)&lt;&gt;""),HLOOKUP(N$2+$A576,Sheet2!BZ:NM,$B576,0),"")</f>
        <v/>
      </c>
      <c r="O576" t="str">
        <f>IF(OR(HLOOKUP(O$2+$A576,Sheet2!CA:NN,$B576,0),HLOOKUP(O$2+$A576,Sheet2!CA:NN,$B576,0)&lt;&gt;""),HLOOKUP(O$2+$A576,Sheet2!CA:NN,$B576,0),"")</f>
        <v/>
      </c>
      <c r="P576" t="str">
        <f>IF(OR(HLOOKUP(P$2+$A576,Sheet2!CB:NO,$B576,0),HLOOKUP(P$2+$A576,Sheet2!CB:NO,$B576,0)&lt;&gt;""),HLOOKUP(P$2+$A576,Sheet2!CB:NO,$B576,0),"")</f>
        <v/>
      </c>
      <c r="Q576" t="str">
        <f>IF(OR(HLOOKUP(Q$2+$A576,Sheet2!CC:NO,$B576,0),HLOOKUP(Q$2+$A576,Sheet2!CC:NO,$B576,0)&lt;&gt;""),HLOOKUP(Q$2+$A576,Sheet2!CC:NO,$B576,0),"")</f>
        <v/>
      </c>
    </row>
    <row r="577" spans="1:17" x14ac:dyDescent="0.25">
      <c r="A577" s="64">
        <f t="shared" si="67"/>
        <v>18</v>
      </c>
      <c r="B577" s="64">
        <f t="shared" si="68"/>
        <v>62</v>
      </c>
      <c r="C577" s="64">
        <f t="shared" si="69"/>
        <v>4</v>
      </c>
      <c r="D577" s="64">
        <f t="shared" si="70"/>
        <v>58</v>
      </c>
      <c r="E577" s="64">
        <f t="shared" si="71"/>
        <v>286</v>
      </c>
      <c r="F577" s="64">
        <f t="shared" si="64"/>
        <v>2</v>
      </c>
      <c r="G577" s="64">
        <f t="shared" si="65"/>
        <v>2</v>
      </c>
      <c r="H577" s="64">
        <f t="shared" si="66"/>
        <v>2021</v>
      </c>
      <c r="I577" s="80" t="str">
        <f>IFERROR(VLOOKUP(D577,Sheet2!A:B,2,0),"")</f>
        <v>J20-0407</v>
      </c>
      <c r="J577" s="64" t="str">
        <f>IFERROR(IF(I577&lt;&gt;"",VLOOKUP(I577,Sheet2!B:C,2,0),""),"")</f>
        <v>Instrument Installation For Heat Source and Belt Dryer</v>
      </c>
      <c r="K577" s="64" t="str">
        <f>IFERROR( IF(I577&lt;&gt;"", HLOOKUP(L$2+$A577,Sheet2!BX:NK,2,0),""),"")</f>
        <v>16-28 Feb 21</v>
      </c>
      <c r="L577" t="str">
        <f>IF(OR(HLOOKUP(L$2+$A577,Sheet2!BX:NK,$B577,0),HLOOKUP(L$2+$A577,Sheet2!BX:NK,$B577,0)&lt;&gt;""),HLOOKUP(L$2+$A577,Sheet2!BX:NK,$B577,0),"")</f>
        <v/>
      </c>
      <c r="M577" t="str">
        <f>IF(OR(HLOOKUP(M$2+$A577,Sheet2!BY:NL,$B577,0),HLOOKUP(M$2+$A577,Sheet2!BY:NL,$B577,0)&lt;&gt;""),HLOOKUP(M$2+$A577,Sheet2!BY:NL,$B577,0),"")</f>
        <v/>
      </c>
      <c r="N577" t="str">
        <f>IF(OR(HLOOKUP(N$2+$A577,Sheet2!BZ:NM,$B577,0),HLOOKUP(N$2+$A577,Sheet2!BZ:NM,$B577,0)&lt;&gt;""),HLOOKUP(N$2+$A577,Sheet2!BZ:NM,$B577,0),"")</f>
        <v/>
      </c>
      <c r="O577" t="str">
        <f>IF(OR(HLOOKUP(O$2+$A577,Sheet2!CA:NN,$B577,0),HLOOKUP(O$2+$A577,Sheet2!CA:NN,$B577,0)&lt;&gt;""),HLOOKUP(O$2+$A577,Sheet2!CA:NN,$B577,0),"")</f>
        <v/>
      </c>
      <c r="P577" t="str">
        <f>IF(OR(HLOOKUP(P$2+$A577,Sheet2!CB:NO,$B577,0),HLOOKUP(P$2+$A577,Sheet2!CB:NO,$B577,0)&lt;&gt;""),HLOOKUP(P$2+$A577,Sheet2!CB:NO,$B577,0),"")</f>
        <v/>
      </c>
      <c r="Q577" t="str">
        <f>IF(OR(HLOOKUP(Q$2+$A577,Sheet2!CC:NO,$B577,0),HLOOKUP(Q$2+$A577,Sheet2!CC:NO,$B577,0)&lt;&gt;""),HLOOKUP(Q$2+$A577,Sheet2!CC:NO,$B577,0),"")</f>
        <v/>
      </c>
    </row>
    <row r="578" spans="1:17" x14ac:dyDescent="0.25">
      <c r="A578" s="64">
        <f t="shared" si="67"/>
        <v>24</v>
      </c>
      <c r="B578" s="64">
        <f t="shared" si="68"/>
        <v>62</v>
      </c>
      <c r="C578" s="64">
        <f t="shared" si="69"/>
        <v>5</v>
      </c>
      <c r="D578" s="64">
        <f t="shared" si="70"/>
        <v>58</v>
      </c>
      <c r="E578" s="64">
        <f t="shared" si="71"/>
        <v>286</v>
      </c>
      <c r="F578" s="64">
        <f t="shared" si="64"/>
        <v>1</v>
      </c>
      <c r="G578" s="64">
        <f t="shared" si="65"/>
        <v>3</v>
      </c>
      <c r="H578" s="64">
        <f t="shared" si="66"/>
        <v>2021</v>
      </c>
      <c r="I578" s="80" t="str">
        <f>IFERROR(VLOOKUP(D578,Sheet2!A:B,2,0),"")</f>
        <v>J20-0407</v>
      </c>
      <c r="J578" s="64" t="str">
        <f>IFERROR(IF(I578&lt;&gt;"",VLOOKUP(I578,Sheet2!B:C,2,0),""),"")</f>
        <v>Instrument Installation For Heat Source and Belt Dryer</v>
      </c>
      <c r="K578" s="64" t="str">
        <f>IFERROR( IF(I578&lt;&gt;"", HLOOKUP(L$2+$A578,Sheet2!BX:NK,2,0),""),"")</f>
        <v>1-15 Mar 2021</v>
      </c>
      <c r="L578" t="str">
        <f>IF(OR(HLOOKUP(L$2+$A578,Sheet2!BX:NK,$B578,0),HLOOKUP(L$2+$A578,Sheet2!BX:NK,$B578,0)&lt;&gt;""),HLOOKUP(L$2+$A578,Sheet2!BX:NK,$B578,0),"")</f>
        <v/>
      </c>
      <c r="M578" t="str">
        <f>IF(OR(HLOOKUP(M$2+$A578,Sheet2!BY:NL,$B578,0),HLOOKUP(M$2+$A578,Sheet2!BY:NL,$B578,0)&lt;&gt;""),HLOOKUP(M$2+$A578,Sheet2!BY:NL,$B578,0),"")</f>
        <v/>
      </c>
      <c r="N578" t="str">
        <f>IF(OR(HLOOKUP(N$2+$A578,Sheet2!BZ:NM,$B578,0),HLOOKUP(N$2+$A578,Sheet2!BZ:NM,$B578,0)&lt;&gt;""),HLOOKUP(N$2+$A578,Sheet2!BZ:NM,$B578,0),"")</f>
        <v/>
      </c>
      <c r="O578" t="str">
        <f>IF(OR(HLOOKUP(O$2+$A578,Sheet2!CA:NN,$B578,0),HLOOKUP(O$2+$A578,Sheet2!CA:NN,$B578,0)&lt;&gt;""),HLOOKUP(O$2+$A578,Sheet2!CA:NN,$B578,0),"")</f>
        <v/>
      </c>
      <c r="P578" t="str">
        <f>IF(OR(HLOOKUP(P$2+$A578,Sheet2!CB:NO,$B578,0),HLOOKUP(P$2+$A578,Sheet2!CB:NO,$B578,0)&lt;&gt;""),HLOOKUP(P$2+$A578,Sheet2!CB:NO,$B578,0),"")</f>
        <v/>
      </c>
      <c r="Q578" t="str">
        <f>IF(OR(HLOOKUP(Q$2+$A578,Sheet2!CC:NO,$B578,0),HLOOKUP(Q$2+$A578,Sheet2!CC:NO,$B578,0)&lt;&gt;""),HLOOKUP(Q$2+$A578,Sheet2!CC:NO,$B578,0),"")</f>
        <v/>
      </c>
    </row>
    <row r="579" spans="1:17" x14ac:dyDescent="0.25">
      <c r="A579" s="64">
        <f t="shared" si="67"/>
        <v>30</v>
      </c>
      <c r="B579" s="64">
        <f t="shared" si="68"/>
        <v>62</v>
      </c>
      <c r="C579" s="64">
        <f t="shared" si="69"/>
        <v>6</v>
      </c>
      <c r="D579" s="64">
        <f t="shared" si="70"/>
        <v>58</v>
      </c>
      <c r="E579" s="64">
        <f t="shared" si="71"/>
        <v>286</v>
      </c>
      <c r="F579" s="64">
        <f t="shared" si="64"/>
        <v>2</v>
      </c>
      <c r="G579" s="64">
        <f t="shared" si="65"/>
        <v>3</v>
      </c>
      <c r="H579" s="64">
        <f t="shared" si="66"/>
        <v>2021</v>
      </c>
      <c r="I579" s="80" t="str">
        <f>IFERROR(VLOOKUP(D579,Sheet2!A:B,2,0),"")</f>
        <v>J20-0407</v>
      </c>
      <c r="J579" s="64" t="str">
        <f>IFERROR(IF(I579&lt;&gt;"",VLOOKUP(I579,Sheet2!B:C,2,0),""),"")</f>
        <v>Instrument Installation For Heat Source and Belt Dryer</v>
      </c>
      <c r="K579" s="64" t="str">
        <f>IFERROR( IF(I579&lt;&gt;"", HLOOKUP(L$2+$A579,Sheet2!BX:NK,2,0),""),"")</f>
        <v>16-31 Mar 21</v>
      </c>
      <c r="L579" t="str">
        <f>IF(OR(HLOOKUP(L$2+$A579,Sheet2!BX:NK,$B579,0),HLOOKUP(L$2+$A579,Sheet2!BX:NK,$B579,0)&lt;&gt;""),HLOOKUP(L$2+$A579,Sheet2!BX:NK,$B579,0),"")</f>
        <v/>
      </c>
      <c r="M579" t="str">
        <f>IF(OR(HLOOKUP(M$2+$A579,Sheet2!BY:NL,$B579,0),HLOOKUP(M$2+$A579,Sheet2!BY:NL,$B579,0)&lt;&gt;""),HLOOKUP(M$2+$A579,Sheet2!BY:NL,$B579,0),"")</f>
        <v/>
      </c>
      <c r="N579" t="str">
        <f>IF(OR(HLOOKUP(N$2+$A579,Sheet2!BZ:NM,$B579,0),HLOOKUP(N$2+$A579,Sheet2!BZ:NM,$B579,0)&lt;&gt;""),HLOOKUP(N$2+$A579,Sheet2!BZ:NM,$B579,0),"")</f>
        <v/>
      </c>
      <c r="O579" t="str">
        <f>IF(OR(HLOOKUP(O$2+$A579,Sheet2!CA:NN,$B579,0),HLOOKUP(O$2+$A579,Sheet2!CA:NN,$B579,0)&lt;&gt;""),HLOOKUP(O$2+$A579,Sheet2!CA:NN,$B579,0),"")</f>
        <v/>
      </c>
      <c r="P579" t="str">
        <f>IF(OR(HLOOKUP(P$2+$A579,Sheet2!CB:NO,$B579,0),HLOOKUP(P$2+$A579,Sheet2!CB:NO,$B579,0)&lt;&gt;""),HLOOKUP(P$2+$A579,Sheet2!CB:NO,$B579,0),"")</f>
        <v/>
      </c>
      <c r="Q579" t="str">
        <f>IF(OR(HLOOKUP(Q$2+$A579,Sheet2!CC:NO,$B579,0),HLOOKUP(Q$2+$A579,Sheet2!CC:NO,$B579,0)&lt;&gt;""),HLOOKUP(Q$2+$A579,Sheet2!CC:NO,$B579,0),"")</f>
        <v/>
      </c>
    </row>
    <row r="580" spans="1:17" x14ac:dyDescent="0.25">
      <c r="A580" s="64">
        <f t="shared" si="67"/>
        <v>36</v>
      </c>
      <c r="B580" s="64">
        <f t="shared" si="68"/>
        <v>62</v>
      </c>
      <c r="C580" s="64">
        <f t="shared" si="69"/>
        <v>7</v>
      </c>
      <c r="D580" s="64">
        <f t="shared" si="70"/>
        <v>58</v>
      </c>
      <c r="E580" s="64">
        <f t="shared" si="71"/>
        <v>286</v>
      </c>
      <c r="F580" s="64">
        <f t="shared" si="64"/>
        <v>1</v>
      </c>
      <c r="G580" s="64">
        <f t="shared" si="65"/>
        <v>4</v>
      </c>
      <c r="H580" s="64">
        <f t="shared" si="66"/>
        <v>2021</v>
      </c>
      <c r="I580" s="80" t="str">
        <f>IFERROR(VLOOKUP(D580,Sheet2!A:B,2,0),"")</f>
        <v>J20-0407</v>
      </c>
      <c r="J580" s="64" t="str">
        <f>IFERROR(IF(I580&lt;&gt;"",VLOOKUP(I580,Sheet2!B:C,2,0),""),"")</f>
        <v>Instrument Installation For Heat Source and Belt Dryer</v>
      </c>
      <c r="K580" s="64" t="str">
        <f>IFERROR( IF(I580&lt;&gt;"", HLOOKUP(L$2+$A580,Sheet2!BX:NK,2,0),""),"")</f>
        <v>1-15 April 21</v>
      </c>
      <c r="L580" t="str">
        <f>IF(OR(HLOOKUP(L$2+$A580,Sheet2!BX:NK,$B580,0),HLOOKUP(L$2+$A580,Sheet2!BX:NK,$B580,0)&lt;&gt;""),HLOOKUP(L$2+$A580,Sheet2!BX:NK,$B580,0),"")</f>
        <v/>
      </c>
      <c r="M580" t="str">
        <f>IF(OR(HLOOKUP(M$2+$A580,Sheet2!BY:NL,$B580,0),HLOOKUP(M$2+$A580,Sheet2!BY:NL,$B580,0)&lt;&gt;""),HLOOKUP(M$2+$A580,Sheet2!BY:NL,$B580,0),"")</f>
        <v/>
      </c>
      <c r="N580" t="str">
        <f>IF(OR(HLOOKUP(N$2+$A580,Sheet2!BZ:NM,$B580,0),HLOOKUP(N$2+$A580,Sheet2!BZ:NM,$B580,0)&lt;&gt;""),HLOOKUP(N$2+$A580,Sheet2!BZ:NM,$B580,0),"")</f>
        <v/>
      </c>
      <c r="O580" t="str">
        <f>IF(OR(HLOOKUP(O$2+$A580,Sheet2!CA:NN,$B580,0),HLOOKUP(O$2+$A580,Sheet2!CA:NN,$B580,0)&lt;&gt;""),HLOOKUP(O$2+$A580,Sheet2!CA:NN,$B580,0),"")</f>
        <v/>
      </c>
      <c r="P580" t="str">
        <f>IF(OR(HLOOKUP(P$2+$A580,Sheet2!CB:NO,$B580,0),HLOOKUP(P$2+$A580,Sheet2!CB:NO,$B580,0)&lt;&gt;""),HLOOKUP(P$2+$A580,Sheet2!CB:NO,$B580,0),"")</f>
        <v/>
      </c>
      <c r="Q580" t="str">
        <f>IF(OR(HLOOKUP(Q$2+$A580,Sheet2!CC:NO,$B580,0),HLOOKUP(Q$2+$A580,Sheet2!CC:NO,$B580,0)&lt;&gt;""),HLOOKUP(Q$2+$A580,Sheet2!CC:NO,$B580,0),"")</f>
        <v/>
      </c>
    </row>
    <row r="581" spans="1:17" x14ac:dyDescent="0.25">
      <c r="A581" s="64">
        <f t="shared" si="67"/>
        <v>42</v>
      </c>
      <c r="B581" s="64">
        <f t="shared" si="68"/>
        <v>62</v>
      </c>
      <c r="C581" s="64">
        <f t="shared" si="69"/>
        <v>8</v>
      </c>
      <c r="D581" s="64">
        <f t="shared" si="70"/>
        <v>58</v>
      </c>
      <c r="E581" s="64">
        <f t="shared" si="71"/>
        <v>286</v>
      </c>
      <c r="F581" s="64">
        <f t="shared" ref="F581:F644" si="72">IFERROR(IF(I581&lt;&gt;"",IF(LEFT(K581,2)="1-",1,2),""),"")</f>
        <v>2</v>
      </c>
      <c r="G581" s="64">
        <f t="shared" ref="G581:G644" si="73">IFERROR(IF(I581&lt;&gt;"",MONTH( RIGHT(K581,LEN(K581)-FIND("-",K581))),""),"")</f>
        <v>4</v>
      </c>
      <c r="H581" s="64">
        <f t="shared" ref="H581:H644" si="74">IFERROR(IF(I581&lt;&gt;"",YEAR( RIGHT(K581,LEN(K581)-FIND("-",K581))),""),"")</f>
        <v>2021</v>
      </c>
      <c r="I581" s="80" t="str">
        <f>IFERROR(VLOOKUP(D581,Sheet2!A:B,2,0),"")</f>
        <v>J20-0407</v>
      </c>
      <c r="J581" s="64" t="str">
        <f>IFERROR(IF(I581&lt;&gt;"",VLOOKUP(I581,Sheet2!B:C,2,0),""),"")</f>
        <v>Instrument Installation For Heat Source and Belt Dryer</v>
      </c>
      <c r="K581" s="64" t="str">
        <f>IFERROR( IF(I581&lt;&gt;"", HLOOKUP(L$2+$A581,Sheet2!BX:NK,2,0),""),"")</f>
        <v>16-30 April 21</v>
      </c>
      <c r="L581" t="str">
        <f>IF(OR(HLOOKUP(L$2+$A581,Sheet2!BX:NK,$B581,0),HLOOKUP(L$2+$A581,Sheet2!BX:NK,$B581,0)&lt;&gt;""),HLOOKUP(L$2+$A581,Sheet2!BX:NK,$B581,0),"")</f>
        <v/>
      </c>
      <c r="M581" t="str">
        <f>IF(OR(HLOOKUP(M$2+$A581,Sheet2!BY:NL,$B581,0),HLOOKUP(M$2+$A581,Sheet2!BY:NL,$B581,0)&lt;&gt;""),HLOOKUP(M$2+$A581,Sheet2!BY:NL,$B581,0),"")</f>
        <v/>
      </c>
      <c r="N581" t="str">
        <f>IF(OR(HLOOKUP(N$2+$A581,Sheet2!BZ:NM,$B581,0),HLOOKUP(N$2+$A581,Sheet2!BZ:NM,$B581,0)&lt;&gt;""),HLOOKUP(N$2+$A581,Sheet2!BZ:NM,$B581,0),"")</f>
        <v/>
      </c>
      <c r="O581" t="str">
        <f>IF(OR(HLOOKUP(O$2+$A581,Sheet2!CA:NN,$B581,0),HLOOKUP(O$2+$A581,Sheet2!CA:NN,$B581,0)&lt;&gt;""),HLOOKUP(O$2+$A581,Sheet2!CA:NN,$B581,0),"")</f>
        <v/>
      </c>
      <c r="P581" t="str">
        <f>IF(OR(HLOOKUP(P$2+$A581,Sheet2!CB:NO,$B581,0),HLOOKUP(P$2+$A581,Sheet2!CB:NO,$B581,0)&lt;&gt;""),HLOOKUP(P$2+$A581,Sheet2!CB:NO,$B581,0),"")</f>
        <v/>
      </c>
      <c r="Q581" t="str">
        <f>IF(OR(HLOOKUP(Q$2+$A581,Sheet2!CC:NO,$B581,0),HLOOKUP(Q$2+$A581,Sheet2!CC:NO,$B581,0)&lt;&gt;""),HLOOKUP(Q$2+$A581,Sheet2!CC:NO,$B581,0),"")</f>
        <v/>
      </c>
    </row>
    <row r="582" spans="1:17" x14ac:dyDescent="0.25">
      <c r="A582" s="64">
        <f t="shared" ref="A582:A645" si="75">IF(C582&lt;&gt;1,A581+6,0)</f>
        <v>48</v>
      </c>
      <c r="B582" s="64">
        <f t="shared" ref="B582:B645" si="76">IF(C582&lt;&gt;1,B581,B581+1)</f>
        <v>62</v>
      </c>
      <c r="C582" s="64">
        <f t="shared" ref="C582:C645" si="77">IF($C$3-C581=0,1,C581+1)</f>
        <v>9</v>
      </c>
      <c r="D582" s="64">
        <f t="shared" ref="D582:D645" si="78">IF(C582=1,D581+1,D581)</f>
        <v>58</v>
      </c>
      <c r="E582" s="64">
        <f t="shared" ref="E582:E645" si="79">IF(D582&lt;&gt;D581,E581+5,E581)</f>
        <v>286</v>
      </c>
      <c r="F582" s="64">
        <f t="shared" si="72"/>
        <v>1</v>
      </c>
      <c r="G582" s="64">
        <f t="shared" si="73"/>
        <v>5</v>
      </c>
      <c r="H582" s="64">
        <f t="shared" si="74"/>
        <v>2021</v>
      </c>
      <c r="I582" s="80" t="str">
        <f>IFERROR(VLOOKUP(D582,Sheet2!A:B,2,0),"")</f>
        <v>J20-0407</v>
      </c>
      <c r="J582" s="64" t="str">
        <f>IFERROR(IF(I582&lt;&gt;"",VLOOKUP(I582,Sheet2!B:C,2,0),""),"")</f>
        <v>Instrument Installation For Heat Source and Belt Dryer</v>
      </c>
      <c r="K582" s="64" t="str">
        <f>IFERROR( IF(I582&lt;&gt;"", HLOOKUP(L$2+$A582,Sheet2!BX:NK,2,0),""),"")</f>
        <v>1-15 May 21</v>
      </c>
      <c r="L582" t="str">
        <f>IF(OR(HLOOKUP(L$2+$A582,Sheet2!BX:NK,$B582,0),HLOOKUP(L$2+$A582,Sheet2!BX:NK,$B582,0)&lt;&gt;""),HLOOKUP(L$2+$A582,Sheet2!BX:NK,$B582,0),"")</f>
        <v/>
      </c>
      <c r="M582" t="str">
        <f>IF(OR(HLOOKUP(M$2+$A582,Sheet2!BY:NL,$B582,0),HLOOKUP(M$2+$A582,Sheet2!BY:NL,$B582,0)&lt;&gt;""),HLOOKUP(M$2+$A582,Sheet2!BY:NL,$B582,0),"")</f>
        <v/>
      </c>
      <c r="N582" t="str">
        <f>IF(OR(HLOOKUP(N$2+$A582,Sheet2!BZ:NM,$B582,0),HLOOKUP(N$2+$A582,Sheet2!BZ:NM,$B582,0)&lt;&gt;""),HLOOKUP(N$2+$A582,Sheet2!BZ:NM,$B582,0),"")</f>
        <v/>
      </c>
      <c r="O582" t="str">
        <f>IF(OR(HLOOKUP(O$2+$A582,Sheet2!CA:NN,$B582,0),HLOOKUP(O$2+$A582,Sheet2!CA:NN,$B582,0)&lt;&gt;""),HLOOKUP(O$2+$A582,Sheet2!CA:NN,$B582,0),"")</f>
        <v/>
      </c>
      <c r="P582" t="str">
        <f>IF(OR(HLOOKUP(P$2+$A582,Sheet2!CB:NO,$B582,0),HLOOKUP(P$2+$A582,Sheet2!CB:NO,$B582,0)&lt;&gt;""),HLOOKUP(P$2+$A582,Sheet2!CB:NO,$B582,0),"")</f>
        <v/>
      </c>
      <c r="Q582" t="str">
        <f>IF(OR(HLOOKUP(Q$2+$A582,Sheet2!CC:NO,$B582,0),HLOOKUP(Q$2+$A582,Sheet2!CC:NO,$B582,0)&lt;&gt;""),HLOOKUP(Q$2+$A582,Sheet2!CC:NO,$B582,0),"")</f>
        <v/>
      </c>
    </row>
    <row r="583" spans="1:17" x14ac:dyDescent="0.25">
      <c r="A583" s="64">
        <f t="shared" si="75"/>
        <v>54</v>
      </c>
      <c r="B583" s="64">
        <f t="shared" si="76"/>
        <v>62</v>
      </c>
      <c r="C583" s="64">
        <f t="shared" si="77"/>
        <v>10</v>
      </c>
      <c r="D583" s="64">
        <f t="shared" si="78"/>
        <v>58</v>
      </c>
      <c r="E583" s="64">
        <f t="shared" si="79"/>
        <v>286</v>
      </c>
      <c r="F583" s="64">
        <f t="shared" si="72"/>
        <v>2</v>
      </c>
      <c r="G583" s="64">
        <f t="shared" si="73"/>
        <v>5</v>
      </c>
      <c r="H583" s="64">
        <f t="shared" si="74"/>
        <v>2021</v>
      </c>
      <c r="I583" s="80" t="str">
        <f>IFERROR(VLOOKUP(D583,Sheet2!A:B,2,0),"")</f>
        <v>J20-0407</v>
      </c>
      <c r="J583" s="64" t="str">
        <f>IFERROR(IF(I583&lt;&gt;"",VLOOKUP(I583,Sheet2!B:C,2,0),""),"")</f>
        <v>Instrument Installation For Heat Source and Belt Dryer</v>
      </c>
      <c r="K583" s="64" t="str">
        <f>IFERROR( IF(I583&lt;&gt;"", HLOOKUP(L$2+$A583,Sheet2!BX:NK,2,0),""),"")</f>
        <v>16-31 May 21</v>
      </c>
      <c r="L583" t="str">
        <f>IF(OR(HLOOKUP(L$2+$A583,Sheet2!BX:NK,$B583,0),HLOOKUP(L$2+$A583,Sheet2!BX:NK,$B583,0)&lt;&gt;""),HLOOKUP(L$2+$A583,Sheet2!BX:NK,$B583,0),"")</f>
        <v/>
      </c>
      <c r="M583" t="str">
        <f>IF(OR(HLOOKUP(M$2+$A583,Sheet2!BY:NL,$B583,0),HLOOKUP(M$2+$A583,Sheet2!BY:NL,$B583,0)&lt;&gt;""),HLOOKUP(M$2+$A583,Sheet2!BY:NL,$B583,0),"")</f>
        <v/>
      </c>
      <c r="N583" t="str">
        <f>IF(OR(HLOOKUP(N$2+$A583,Sheet2!BZ:NM,$B583,0),HLOOKUP(N$2+$A583,Sheet2!BZ:NM,$B583,0)&lt;&gt;""),HLOOKUP(N$2+$A583,Sheet2!BZ:NM,$B583,0),"")</f>
        <v/>
      </c>
      <c r="O583" t="str">
        <f>IF(OR(HLOOKUP(O$2+$A583,Sheet2!CA:NN,$B583,0),HLOOKUP(O$2+$A583,Sheet2!CA:NN,$B583,0)&lt;&gt;""),HLOOKUP(O$2+$A583,Sheet2!CA:NN,$B583,0),"")</f>
        <v/>
      </c>
      <c r="P583" t="str">
        <f>IF(OR(HLOOKUP(P$2+$A583,Sheet2!CB:NO,$B583,0),HLOOKUP(P$2+$A583,Sheet2!CB:NO,$B583,0)&lt;&gt;""),HLOOKUP(P$2+$A583,Sheet2!CB:NO,$B583,0),"")</f>
        <v/>
      </c>
      <c r="Q583" t="str">
        <f>IF(OR(HLOOKUP(Q$2+$A583,Sheet2!CC:NO,$B583,0),HLOOKUP(Q$2+$A583,Sheet2!CC:NO,$B583,0)&lt;&gt;""),HLOOKUP(Q$2+$A583,Sheet2!CC:NO,$B583,0),"")</f>
        <v/>
      </c>
    </row>
    <row r="584" spans="1:17" x14ac:dyDescent="0.25">
      <c r="A584" s="64">
        <f t="shared" si="75"/>
        <v>0</v>
      </c>
      <c r="B584" s="64">
        <f t="shared" si="76"/>
        <v>63</v>
      </c>
      <c r="C584" s="64">
        <f t="shared" si="77"/>
        <v>1</v>
      </c>
      <c r="D584" s="64">
        <f t="shared" si="78"/>
        <v>59</v>
      </c>
      <c r="E584" s="64">
        <f t="shared" si="79"/>
        <v>291</v>
      </c>
      <c r="F584" s="64">
        <f t="shared" si="72"/>
        <v>1</v>
      </c>
      <c r="G584" s="64">
        <f t="shared" si="73"/>
        <v>1</v>
      </c>
      <c r="H584" s="64">
        <f t="shared" si="74"/>
        <v>2021</v>
      </c>
      <c r="I584" s="80" t="str">
        <f>IFERROR(VLOOKUP(D584,Sheet2!A:B,2,0),"")</f>
        <v>J20-0370</v>
      </c>
      <c r="J584" s="64" t="str">
        <f>IFERROR(IF(I584&lt;&gt;"",VLOOKUP(I584,Sheet2!B:C,2,0),""),"")</f>
        <v>INSTALLATIONS VIBRATION SENSOR @SCG</v>
      </c>
      <c r="K584" s="64" t="str">
        <f>IFERROR( IF(I584&lt;&gt;"", HLOOKUP(L$2+$A584,Sheet2!BX:NK,2,0),""),"")</f>
        <v>1-15 Jan 21</v>
      </c>
      <c r="L584" t="str">
        <f>IF(OR(HLOOKUP(L$2+$A584,Sheet2!BX:NK,$B584,0),HLOOKUP(L$2+$A584,Sheet2!BX:NK,$B584,0)&lt;&gt;""),HLOOKUP(L$2+$A584,Sheet2!BX:NK,$B584,0),"")</f>
        <v/>
      </c>
      <c r="M584" t="str">
        <f>IF(OR(HLOOKUP(M$2+$A584,Sheet2!BY:NL,$B584,0),HLOOKUP(M$2+$A584,Sheet2!BY:NL,$B584,0)&lt;&gt;""),HLOOKUP(M$2+$A584,Sheet2!BY:NL,$B584,0),"")</f>
        <v/>
      </c>
      <c r="N584" t="str">
        <f>IF(OR(HLOOKUP(N$2+$A584,Sheet2!BZ:NM,$B584,0),HLOOKUP(N$2+$A584,Sheet2!BZ:NM,$B584,0)&lt;&gt;""),HLOOKUP(N$2+$A584,Sheet2!BZ:NM,$B584,0),"")</f>
        <v/>
      </c>
      <c r="O584" t="str">
        <f>IF(OR(HLOOKUP(O$2+$A584,Sheet2!CA:NN,$B584,0),HLOOKUP(O$2+$A584,Sheet2!CA:NN,$B584,0)&lt;&gt;""),HLOOKUP(O$2+$A584,Sheet2!CA:NN,$B584,0),"")</f>
        <v/>
      </c>
      <c r="P584" t="str">
        <f>IF(OR(HLOOKUP(P$2+$A584,Sheet2!CB:NO,$B584,0),HLOOKUP(P$2+$A584,Sheet2!CB:NO,$B584,0)&lt;&gt;""),HLOOKUP(P$2+$A584,Sheet2!CB:NO,$B584,0),"")</f>
        <v/>
      </c>
      <c r="Q584" t="str">
        <f>IF(OR(HLOOKUP(Q$2+$A584,Sheet2!CC:NO,$B584,0),HLOOKUP(Q$2+$A584,Sheet2!CC:NO,$B584,0)&lt;&gt;""),HLOOKUP(Q$2+$A584,Sheet2!CC:NO,$B584,0),"")</f>
        <v/>
      </c>
    </row>
    <row r="585" spans="1:17" x14ac:dyDescent="0.25">
      <c r="A585" s="64">
        <f t="shared" si="75"/>
        <v>6</v>
      </c>
      <c r="B585" s="64">
        <f t="shared" si="76"/>
        <v>63</v>
      </c>
      <c r="C585" s="64">
        <f t="shared" si="77"/>
        <v>2</v>
      </c>
      <c r="D585" s="64">
        <f t="shared" si="78"/>
        <v>59</v>
      </c>
      <c r="E585" s="64">
        <f t="shared" si="79"/>
        <v>291</v>
      </c>
      <c r="F585" s="64">
        <f t="shared" si="72"/>
        <v>2</v>
      </c>
      <c r="G585" s="64">
        <f t="shared" si="73"/>
        <v>1</v>
      </c>
      <c r="H585" s="64">
        <f t="shared" si="74"/>
        <v>2021</v>
      </c>
      <c r="I585" s="80" t="str">
        <f>IFERROR(VLOOKUP(D585,Sheet2!A:B,2,0),"")</f>
        <v>J20-0370</v>
      </c>
      <c r="J585" s="64" t="str">
        <f>IFERROR(IF(I585&lt;&gt;"",VLOOKUP(I585,Sheet2!B:C,2,0),""),"")</f>
        <v>INSTALLATIONS VIBRATION SENSOR @SCG</v>
      </c>
      <c r="K585" s="64" t="str">
        <f>IFERROR( IF(I585&lt;&gt;"", HLOOKUP(L$2+$A585,Sheet2!BX:NK,2,0),""),"")</f>
        <v>16-31 Jan 21</v>
      </c>
      <c r="L585" t="str">
        <f>IF(OR(HLOOKUP(L$2+$A585,Sheet2!BX:NK,$B585,0),HLOOKUP(L$2+$A585,Sheet2!BX:NK,$B585,0)&lt;&gt;""),HLOOKUP(L$2+$A585,Sheet2!BX:NK,$B585,0),"")</f>
        <v/>
      </c>
      <c r="M585" t="str">
        <f>IF(OR(HLOOKUP(M$2+$A585,Sheet2!BY:NL,$B585,0),HLOOKUP(M$2+$A585,Sheet2!BY:NL,$B585,0)&lt;&gt;""),HLOOKUP(M$2+$A585,Sheet2!BY:NL,$B585,0),"")</f>
        <v/>
      </c>
      <c r="N585" t="str">
        <f>IF(OR(HLOOKUP(N$2+$A585,Sheet2!BZ:NM,$B585,0),HLOOKUP(N$2+$A585,Sheet2!BZ:NM,$B585,0)&lt;&gt;""),HLOOKUP(N$2+$A585,Sheet2!BZ:NM,$B585,0),"")</f>
        <v/>
      </c>
      <c r="O585" t="str">
        <f>IF(OR(HLOOKUP(O$2+$A585,Sheet2!CA:NN,$B585,0),HLOOKUP(O$2+$A585,Sheet2!CA:NN,$B585,0)&lt;&gt;""),HLOOKUP(O$2+$A585,Sheet2!CA:NN,$B585,0),"")</f>
        <v/>
      </c>
      <c r="P585" t="str">
        <f>IF(OR(HLOOKUP(P$2+$A585,Sheet2!CB:NO,$B585,0),HLOOKUP(P$2+$A585,Sheet2!CB:NO,$B585,0)&lt;&gt;""),HLOOKUP(P$2+$A585,Sheet2!CB:NO,$B585,0),"")</f>
        <v/>
      </c>
      <c r="Q585" t="str">
        <f>IF(OR(HLOOKUP(Q$2+$A585,Sheet2!CC:NO,$B585,0),HLOOKUP(Q$2+$A585,Sheet2!CC:NO,$B585,0)&lt;&gt;""),HLOOKUP(Q$2+$A585,Sheet2!CC:NO,$B585,0),"")</f>
        <v/>
      </c>
    </row>
    <row r="586" spans="1:17" x14ac:dyDescent="0.25">
      <c r="A586" s="64">
        <f t="shared" si="75"/>
        <v>12</v>
      </c>
      <c r="B586" s="64">
        <f t="shared" si="76"/>
        <v>63</v>
      </c>
      <c r="C586" s="64">
        <f t="shared" si="77"/>
        <v>3</v>
      </c>
      <c r="D586" s="64">
        <f t="shared" si="78"/>
        <v>59</v>
      </c>
      <c r="E586" s="64">
        <f t="shared" si="79"/>
        <v>291</v>
      </c>
      <c r="F586" s="64">
        <f t="shared" si="72"/>
        <v>1</v>
      </c>
      <c r="G586" s="64">
        <f t="shared" si="73"/>
        <v>2</v>
      </c>
      <c r="H586" s="64">
        <f t="shared" si="74"/>
        <v>2021</v>
      </c>
      <c r="I586" s="80" t="str">
        <f>IFERROR(VLOOKUP(D586,Sheet2!A:B,2,0),"")</f>
        <v>J20-0370</v>
      </c>
      <c r="J586" s="64" t="str">
        <f>IFERROR(IF(I586&lt;&gt;"",VLOOKUP(I586,Sheet2!B:C,2,0),""),"")</f>
        <v>INSTALLATIONS VIBRATION SENSOR @SCG</v>
      </c>
      <c r="K586" s="64" t="str">
        <f>IFERROR( IF(I586&lt;&gt;"", HLOOKUP(L$2+$A586,Sheet2!BX:NK,2,0),""),"")</f>
        <v>1-15 Feb 21</v>
      </c>
      <c r="L586" t="str">
        <f>IF(OR(HLOOKUP(L$2+$A586,Sheet2!BX:NK,$B586,0),HLOOKUP(L$2+$A586,Sheet2!BX:NK,$B586,0)&lt;&gt;""),HLOOKUP(L$2+$A586,Sheet2!BX:NK,$B586,0),"")</f>
        <v/>
      </c>
      <c r="M586" t="str">
        <f>IF(OR(HLOOKUP(M$2+$A586,Sheet2!BY:NL,$B586,0),HLOOKUP(M$2+$A586,Sheet2!BY:NL,$B586,0)&lt;&gt;""),HLOOKUP(M$2+$A586,Sheet2!BY:NL,$B586,0),"")</f>
        <v/>
      </c>
      <c r="N586" t="str">
        <f>IF(OR(HLOOKUP(N$2+$A586,Sheet2!BZ:NM,$B586,0),HLOOKUP(N$2+$A586,Sheet2!BZ:NM,$B586,0)&lt;&gt;""),HLOOKUP(N$2+$A586,Sheet2!BZ:NM,$B586,0),"")</f>
        <v/>
      </c>
      <c r="O586" t="str">
        <f>IF(OR(HLOOKUP(O$2+$A586,Sheet2!CA:NN,$B586,0),HLOOKUP(O$2+$A586,Sheet2!CA:NN,$B586,0)&lt;&gt;""),HLOOKUP(O$2+$A586,Sheet2!CA:NN,$B586,0),"")</f>
        <v/>
      </c>
      <c r="P586" t="str">
        <f>IF(OR(HLOOKUP(P$2+$A586,Sheet2!CB:NO,$B586,0),HLOOKUP(P$2+$A586,Sheet2!CB:NO,$B586,0)&lt;&gt;""),HLOOKUP(P$2+$A586,Sheet2!CB:NO,$B586,0),"")</f>
        <v/>
      </c>
      <c r="Q586" t="str">
        <f>IF(OR(HLOOKUP(Q$2+$A586,Sheet2!CC:NO,$B586,0),HLOOKUP(Q$2+$A586,Sheet2!CC:NO,$B586,0)&lt;&gt;""),HLOOKUP(Q$2+$A586,Sheet2!CC:NO,$B586,0),"")</f>
        <v/>
      </c>
    </row>
    <row r="587" spans="1:17" x14ac:dyDescent="0.25">
      <c r="A587" s="64">
        <f t="shared" si="75"/>
        <v>18</v>
      </c>
      <c r="B587" s="64">
        <f t="shared" si="76"/>
        <v>63</v>
      </c>
      <c r="C587" s="64">
        <f t="shared" si="77"/>
        <v>4</v>
      </c>
      <c r="D587" s="64">
        <f t="shared" si="78"/>
        <v>59</v>
      </c>
      <c r="E587" s="64">
        <f t="shared" si="79"/>
        <v>291</v>
      </c>
      <c r="F587" s="64">
        <f t="shared" si="72"/>
        <v>2</v>
      </c>
      <c r="G587" s="64">
        <f t="shared" si="73"/>
        <v>2</v>
      </c>
      <c r="H587" s="64">
        <f t="shared" si="74"/>
        <v>2021</v>
      </c>
      <c r="I587" s="80" t="str">
        <f>IFERROR(VLOOKUP(D587,Sheet2!A:B,2,0),"")</f>
        <v>J20-0370</v>
      </c>
      <c r="J587" s="64" t="str">
        <f>IFERROR(IF(I587&lt;&gt;"",VLOOKUP(I587,Sheet2!B:C,2,0),""),"")</f>
        <v>INSTALLATIONS VIBRATION SENSOR @SCG</v>
      </c>
      <c r="K587" s="64" t="str">
        <f>IFERROR( IF(I587&lt;&gt;"", HLOOKUP(L$2+$A587,Sheet2!BX:NK,2,0),""),"")</f>
        <v>16-28 Feb 21</v>
      </c>
      <c r="L587" t="str">
        <f>IF(OR(HLOOKUP(L$2+$A587,Sheet2!BX:NK,$B587,0),HLOOKUP(L$2+$A587,Sheet2!BX:NK,$B587,0)&lt;&gt;""),HLOOKUP(L$2+$A587,Sheet2!BX:NK,$B587,0),"")</f>
        <v/>
      </c>
      <c r="M587" t="str">
        <f>IF(OR(HLOOKUP(M$2+$A587,Sheet2!BY:NL,$B587,0),HLOOKUP(M$2+$A587,Sheet2!BY:NL,$B587,0)&lt;&gt;""),HLOOKUP(M$2+$A587,Sheet2!BY:NL,$B587,0),"")</f>
        <v/>
      </c>
      <c r="N587" t="str">
        <f>IF(OR(HLOOKUP(N$2+$A587,Sheet2!BZ:NM,$B587,0),HLOOKUP(N$2+$A587,Sheet2!BZ:NM,$B587,0)&lt;&gt;""),HLOOKUP(N$2+$A587,Sheet2!BZ:NM,$B587,0),"")</f>
        <v/>
      </c>
      <c r="O587" t="str">
        <f>IF(OR(HLOOKUP(O$2+$A587,Sheet2!CA:NN,$B587,0),HLOOKUP(O$2+$A587,Sheet2!CA:NN,$B587,0)&lt;&gt;""),HLOOKUP(O$2+$A587,Sheet2!CA:NN,$B587,0),"")</f>
        <v/>
      </c>
      <c r="P587" t="str">
        <f>IF(OR(HLOOKUP(P$2+$A587,Sheet2!CB:NO,$B587,0),HLOOKUP(P$2+$A587,Sheet2!CB:NO,$B587,0)&lt;&gt;""),HLOOKUP(P$2+$A587,Sheet2!CB:NO,$B587,0),"")</f>
        <v/>
      </c>
      <c r="Q587" t="str">
        <f>IF(OR(HLOOKUP(Q$2+$A587,Sheet2!CC:NO,$B587,0),HLOOKUP(Q$2+$A587,Sheet2!CC:NO,$B587,0)&lt;&gt;""),HLOOKUP(Q$2+$A587,Sheet2!CC:NO,$B587,0),"")</f>
        <v/>
      </c>
    </row>
    <row r="588" spans="1:17" x14ac:dyDescent="0.25">
      <c r="A588" s="64">
        <f t="shared" si="75"/>
        <v>24</v>
      </c>
      <c r="B588" s="64">
        <f t="shared" si="76"/>
        <v>63</v>
      </c>
      <c r="C588" s="64">
        <f t="shared" si="77"/>
        <v>5</v>
      </c>
      <c r="D588" s="64">
        <f t="shared" si="78"/>
        <v>59</v>
      </c>
      <c r="E588" s="64">
        <f t="shared" si="79"/>
        <v>291</v>
      </c>
      <c r="F588" s="64">
        <f t="shared" si="72"/>
        <v>1</v>
      </c>
      <c r="G588" s="64">
        <f t="shared" si="73"/>
        <v>3</v>
      </c>
      <c r="H588" s="64">
        <f t="shared" si="74"/>
        <v>2021</v>
      </c>
      <c r="I588" s="80" t="str">
        <f>IFERROR(VLOOKUP(D588,Sheet2!A:B,2,0),"")</f>
        <v>J20-0370</v>
      </c>
      <c r="J588" s="64" t="str">
        <f>IFERROR(IF(I588&lt;&gt;"",VLOOKUP(I588,Sheet2!B:C,2,0),""),"")</f>
        <v>INSTALLATIONS VIBRATION SENSOR @SCG</v>
      </c>
      <c r="K588" s="64" t="str">
        <f>IFERROR( IF(I588&lt;&gt;"", HLOOKUP(L$2+$A588,Sheet2!BX:NK,2,0),""),"")</f>
        <v>1-15 Mar 2021</v>
      </c>
      <c r="L588" t="str">
        <f>IF(OR(HLOOKUP(L$2+$A588,Sheet2!BX:NK,$B588,0),HLOOKUP(L$2+$A588,Sheet2!BX:NK,$B588,0)&lt;&gt;""),HLOOKUP(L$2+$A588,Sheet2!BX:NK,$B588,0),"")</f>
        <v/>
      </c>
      <c r="M588" t="str">
        <f>IF(OR(HLOOKUP(M$2+$A588,Sheet2!BY:NL,$B588,0),HLOOKUP(M$2+$A588,Sheet2!BY:NL,$B588,0)&lt;&gt;""),HLOOKUP(M$2+$A588,Sheet2!BY:NL,$B588,0),"")</f>
        <v/>
      </c>
      <c r="N588" t="str">
        <f>IF(OR(HLOOKUP(N$2+$A588,Sheet2!BZ:NM,$B588,0),HLOOKUP(N$2+$A588,Sheet2!BZ:NM,$B588,0)&lt;&gt;""),HLOOKUP(N$2+$A588,Sheet2!BZ:NM,$B588,0),"")</f>
        <v/>
      </c>
      <c r="O588" t="str">
        <f>IF(OR(HLOOKUP(O$2+$A588,Sheet2!CA:NN,$B588,0),HLOOKUP(O$2+$A588,Sheet2!CA:NN,$B588,0)&lt;&gt;""),HLOOKUP(O$2+$A588,Sheet2!CA:NN,$B588,0),"")</f>
        <v/>
      </c>
      <c r="P588" t="str">
        <f>IF(OR(HLOOKUP(P$2+$A588,Sheet2!CB:NO,$B588,0),HLOOKUP(P$2+$A588,Sheet2!CB:NO,$B588,0)&lt;&gt;""),HLOOKUP(P$2+$A588,Sheet2!CB:NO,$B588,0),"")</f>
        <v/>
      </c>
      <c r="Q588" t="str">
        <f>IF(OR(HLOOKUP(Q$2+$A588,Sheet2!CC:NO,$B588,0),HLOOKUP(Q$2+$A588,Sheet2!CC:NO,$B588,0)&lt;&gt;""),HLOOKUP(Q$2+$A588,Sheet2!CC:NO,$B588,0),"")</f>
        <v/>
      </c>
    </row>
    <row r="589" spans="1:17" x14ac:dyDescent="0.25">
      <c r="A589" s="64">
        <f t="shared" si="75"/>
        <v>30</v>
      </c>
      <c r="B589" s="64">
        <f t="shared" si="76"/>
        <v>63</v>
      </c>
      <c r="C589" s="64">
        <f t="shared" si="77"/>
        <v>6</v>
      </c>
      <c r="D589" s="64">
        <f t="shared" si="78"/>
        <v>59</v>
      </c>
      <c r="E589" s="64">
        <f t="shared" si="79"/>
        <v>291</v>
      </c>
      <c r="F589" s="64">
        <f t="shared" si="72"/>
        <v>2</v>
      </c>
      <c r="G589" s="64">
        <f t="shared" si="73"/>
        <v>3</v>
      </c>
      <c r="H589" s="64">
        <f t="shared" si="74"/>
        <v>2021</v>
      </c>
      <c r="I589" s="80" t="str">
        <f>IFERROR(VLOOKUP(D589,Sheet2!A:B,2,0),"")</f>
        <v>J20-0370</v>
      </c>
      <c r="J589" s="64" t="str">
        <f>IFERROR(IF(I589&lt;&gt;"",VLOOKUP(I589,Sheet2!B:C,2,0),""),"")</f>
        <v>INSTALLATIONS VIBRATION SENSOR @SCG</v>
      </c>
      <c r="K589" s="64" t="str">
        <f>IFERROR( IF(I589&lt;&gt;"", HLOOKUP(L$2+$A589,Sheet2!BX:NK,2,0),""),"")</f>
        <v>16-31 Mar 21</v>
      </c>
      <c r="L589" t="str">
        <f>IF(OR(HLOOKUP(L$2+$A589,Sheet2!BX:NK,$B589,0),HLOOKUP(L$2+$A589,Sheet2!BX:NK,$B589,0)&lt;&gt;""),HLOOKUP(L$2+$A589,Sheet2!BX:NK,$B589,0),"")</f>
        <v/>
      </c>
      <c r="M589" t="str">
        <f>IF(OR(HLOOKUP(M$2+$A589,Sheet2!BY:NL,$B589,0),HLOOKUP(M$2+$A589,Sheet2!BY:NL,$B589,0)&lt;&gt;""),HLOOKUP(M$2+$A589,Sheet2!BY:NL,$B589,0),"")</f>
        <v/>
      </c>
      <c r="N589" t="str">
        <f>IF(OR(HLOOKUP(N$2+$A589,Sheet2!BZ:NM,$B589,0),HLOOKUP(N$2+$A589,Sheet2!BZ:NM,$B589,0)&lt;&gt;""),HLOOKUP(N$2+$A589,Sheet2!BZ:NM,$B589,0),"")</f>
        <v/>
      </c>
      <c r="O589" t="str">
        <f>IF(OR(HLOOKUP(O$2+$A589,Sheet2!CA:NN,$B589,0),HLOOKUP(O$2+$A589,Sheet2!CA:NN,$B589,0)&lt;&gt;""),HLOOKUP(O$2+$A589,Sheet2!CA:NN,$B589,0),"")</f>
        <v/>
      </c>
      <c r="P589" t="str">
        <f>IF(OR(HLOOKUP(P$2+$A589,Sheet2!CB:NO,$B589,0),HLOOKUP(P$2+$A589,Sheet2!CB:NO,$B589,0)&lt;&gt;""),HLOOKUP(P$2+$A589,Sheet2!CB:NO,$B589,0),"")</f>
        <v/>
      </c>
      <c r="Q589" t="str">
        <f>IF(OR(HLOOKUP(Q$2+$A589,Sheet2!CC:NO,$B589,0),HLOOKUP(Q$2+$A589,Sheet2!CC:NO,$B589,0)&lt;&gt;""),HLOOKUP(Q$2+$A589,Sheet2!CC:NO,$B589,0),"")</f>
        <v/>
      </c>
    </row>
    <row r="590" spans="1:17" x14ac:dyDescent="0.25">
      <c r="A590" s="64">
        <f t="shared" si="75"/>
        <v>36</v>
      </c>
      <c r="B590" s="64">
        <f t="shared" si="76"/>
        <v>63</v>
      </c>
      <c r="C590" s="64">
        <f t="shared" si="77"/>
        <v>7</v>
      </c>
      <c r="D590" s="64">
        <f t="shared" si="78"/>
        <v>59</v>
      </c>
      <c r="E590" s="64">
        <f t="shared" si="79"/>
        <v>291</v>
      </c>
      <c r="F590" s="64">
        <f t="shared" si="72"/>
        <v>1</v>
      </c>
      <c r="G590" s="64">
        <f t="shared" si="73"/>
        <v>4</v>
      </c>
      <c r="H590" s="64">
        <f t="shared" si="74"/>
        <v>2021</v>
      </c>
      <c r="I590" s="80" t="str">
        <f>IFERROR(VLOOKUP(D590,Sheet2!A:B,2,0),"")</f>
        <v>J20-0370</v>
      </c>
      <c r="J590" s="64" t="str">
        <f>IFERROR(IF(I590&lt;&gt;"",VLOOKUP(I590,Sheet2!B:C,2,0),""),"")</f>
        <v>INSTALLATIONS VIBRATION SENSOR @SCG</v>
      </c>
      <c r="K590" s="64" t="str">
        <f>IFERROR( IF(I590&lt;&gt;"", HLOOKUP(L$2+$A590,Sheet2!BX:NK,2,0),""),"")</f>
        <v>1-15 April 21</v>
      </c>
      <c r="L590" t="str">
        <f>IF(OR(HLOOKUP(L$2+$A590,Sheet2!BX:NK,$B590,0),HLOOKUP(L$2+$A590,Sheet2!BX:NK,$B590,0)&lt;&gt;""),HLOOKUP(L$2+$A590,Sheet2!BX:NK,$B590,0),"")</f>
        <v/>
      </c>
      <c r="M590" t="str">
        <f>IF(OR(HLOOKUP(M$2+$A590,Sheet2!BY:NL,$B590,0),HLOOKUP(M$2+$A590,Sheet2!BY:NL,$B590,0)&lt;&gt;""),HLOOKUP(M$2+$A590,Sheet2!BY:NL,$B590,0),"")</f>
        <v/>
      </c>
      <c r="N590" t="str">
        <f>IF(OR(HLOOKUP(N$2+$A590,Sheet2!BZ:NM,$B590,0),HLOOKUP(N$2+$A590,Sheet2!BZ:NM,$B590,0)&lt;&gt;""),HLOOKUP(N$2+$A590,Sheet2!BZ:NM,$B590,0),"")</f>
        <v/>
      </c>
      <c r="O590" t="str">
        <f>IF(OR(HLOOKUP(O$2+$A590,Sheet2!CA:NN,$B590,0),HLOOKUP(O$2+$A590,Sheet2!CA:NN,$B590,0)&lt;&gt;""),HLOOKUP(O$2+$A590,Sheet2!CA:NN,$B590,0),"")</f>
        <v/>
      </c>
      <c r="P590" t="str">
        <f>IF(OR(HLOOKUP(P$2+$A590,Sheet2!CB:NO,$B590,0),HLOOKUP(P$2+$A590,Sheet2!CB:NO,$B590,0)&lt;&gt;""),HLOOKUP(P$2+$A590,Sheet2!CB:NO,$B590,0),"")</f>
        <v/>
      </c>
      <c r="Q590" t="str">
        <f>IF(OR(HLOOKUP(Q$2+$A590,Sheet2!CC:NO,$B590,0),HLOOKUP(Q$2+$A590,Sheet2!CC:NO,$B590,0)&lt;&gt;""),HLOOKUP(Q$2+$A590,Sheet2!CC:NO,$B590,0),"")</f>
        <v/>
      </c>
    </row>
    <row r="591" spans="1:17" x14ac:dyDescent="0.25">
      <c r="A591" s="64">
        <f t="shared" si="75"/>
        <v>42</v>
      </c>
      <c r="B591" s="64">
        <f t="shared" si="76"/>
        <v>63</v>
      </c>
      <c r="C591" s="64">
        <f t="shared" si="77"/>
        <v>8</v>
      </c>
      <c r="D591" s="64">
        <f t="shared" si="78"/>
        <v>59</v>
      </c>
      <c r="E591" s="64">
        <f t="shared" si="79"/>
        <v>291</v>
      </c>
      <c r="F591" s="64">
        <f t="shared" si="72"/>
        <v>2</v>
      </c>
      <c r="G591" s="64">
        <f t="shared" si="73"/>
        <v>4</v>
      </c>
      <c r="H591" s="64">
        <f t="shared" si="74"/>
        <v>2021</v>
      </c>
      <c r="I591" s="80" t="str">
        <f>IFERROR(VLOOKUP(D591,Sheet2!A:B,2,0),"")</f>
        <v>J20-0370</v>
      </c>
      <c r="J591" s="64" t="str">
        <f>IFERROR(IF(I591&lt;&gt;"",VLOOKUP(I591,Sheet2!B:C,2,0),""),"")</f>
        <v>INSTALLATIONS VIBRATION SENSOR @SCG</v>
      </c>
      <c r="K591" s="64" t="str">
        <f>IFERROR( IF(I591&lt;&gt;"", HLOOKUP(L$2+$A591,Sheet2!BX:NK,2,0),""),"")</f>
        <v>16-30 April 21</v>
      </c>
      <c r="L591" t="str">
        <f>IF(OR(HLOOKUP(L$2+$A591,Sheet2!BX:NK,$B591,0),HLOOKUP(L$2+$A591,Sheet2!BX:NK,$B591,0)&lt;&gt;""),HLOOKUP(L$2+$A591,Sheet2!BX:NK,$B591,0),"")</f>
        <v/>
      </c>
      <c r="M591" t="str">
        <f>IF(OR(HLOOKUP(M$2+$A591,Sheet2!BY:NL,$B591,0),HLOOKUP(M$2+$A591,Sheet2!BY:NL,$B591,0)&lt;&gt;""),HLOOKUP(M$2+$A591,Sheet2!BY:NL,$B591,0),"")</f>
        <v/>
      </c>
      <c r="N591" t="str">
        <f>IF(OR(HLOOKUP(N$2+$A591,Sheet2!BZ:NM,$B591,0),HLOOKUP(N$2+$A591,Sheet2!BZ:NM,$B591,0)&lt;&gt;""),HLOOKUP(N$2+$A591,Sheet2!BZ:NM,$B591,0),"")</f>
        <v/>
      </c>
      <c r="O591" t="str">
        <f>IF(OR(HLOOKUP(O$2+$A591,Sheet2!CA:NN,$B591,0),HLOOKUP(O$2+$A591,Sheet2!CA:NN,$B591,0)&lt;&gt;""),HLOOKUP(O$2+$A591,Sheet2!CA:NN,$B591,0),"")</f>
        <v/>
      </c>
      <c r="P591" t="str">
        <f>IF(OR(HLOOKUP(P$2+$A591,Sheet2!CB:NO,$B591,0),HLOOKUP(P$2+$A591,Sheet2!CB:NO,$B591,0)&lt;&gt;""),HLOOKUP(P$2+$A591,Sheet2!CB:NO,$B591,0),"")</f>
        <v/>
      </c>
      <c r="Q591" t="str">
        <f>IF(OR(HLOOKUP(Q$2+$A591,Sheet2!CC:NO,$B591,0),HLOOKUP(Q$2+$A591,Sheet2!CC:NO,$B591,0)&lt;&gt;""),HLOOKUP(Q$2+$A591,Sheet2!CC:NO,$B591,0),"")</f>
        <v/>
      </c>
    </row>
    <row r="592" spans="1:17" x14ac:dyDescent="0.25">
      <c r="A592" s="64">
        <f t="shared" si="75"/>
        <v>48</v>
      </c>
      <c r="B592" s="64">
        <f t="shared" si="76"/>
        <v>63</v>
      </c>
      <c r="C592" s="64">
        <f t="shared" si="77"/>
        <v>9</v>
      </c>
      <c r="D592" s="64">
        <f t="shared" si="78"/>
        <v>59</v>
      </c>
      <c r="E592" s="64">
        <f t="shared" si="79"/>
        <v>291</v>
      </c>
      <c r="F592" s="64">
        <f t="shared" si="72"/>
        <v>1</v>
      </c>
      <c r="G592" s="64">
        <f t="shared" si="73"/>
        <v>5</v>
      </c>
      <c r="H592" s="64">
        <f t="shared" si="74"/>
        <v>2021</v>
      </c>
      <c r="I592" s="80" t="str">
        <f>IFERROR(VLOOKUP(D592,Sheet2!A:B,2,0),"")</f>
        <v>J20-0370</v>
      </c>
      <c r="J592" s="64" t="str">
        <f>IFERROR(IF(I592&lt;&gt;"",VLOOKUP(I592,Sheet2!B:C,2,0),""),"")</f>
        <v>INSTALLATIONS VIBRATION SENSOR @SCG</v>
      </c>
      <c r="K592" s="64" t="str">
        <f>IFERROR( IF(I592&lt;&gt;"", HLOOKUP(L$2+$A592,Sheet2!BX:NK,2,0),""),"")</f>
        <v>1-15 May 21</v>
      </c>
      <c r="L592" t="str">
        <f>IF(OR(HLOOKUP(L$2+$A592,Sheet2!BX:NK,$B592,0),HLOOKUP(L$2+$A592,Sheet2!BX:NK,$B592,0)&lt;&gt;""),HLOOKUP(L$2+$A592,Sheet2!BX:NK,$B592,0),"")</f>
        <v/>
      </c>
      <c r="M592" t="str">
        <f>IF(OR(HLOOKUP(M$2+$A592,Sheet2!BY:NL,$B592,0),HLOOKUP(M$2+$A592,Sheet2!BY:NL,$B592,0)&lt;&gt;""),HLOOKUP(M$2+$A592,Sheet2!BY:NL,$B592,0),"")</f>
        <v/>
      </c>
      <c r="N592" t="str">
        <f>IF(OR(HLOOKUP(N$2+$A592,Sheet2!BZ:NM,$B592,0),HLOOKUP(N$2+$A592,Sheet2!BZ:NM,$B592,0)&lt;&gt;""),HLOOKUP(N$2+$A592,Sheet2!BZ:NM,$B592,0),"")</f>
        <v/>
      </c>
      <c r="O592" t="str">
        <f>IF(OR(HLOOKUP(O$2+$A592,Sheet2!CA:NN,$B592,0),HLOOKUP(O$2+$A592,Sheet2!CA:NN,$B592,0)&lt;&gt;""),HLOOKUP(O$2+$A592,Sheet2!CA:NN,$B592,0),"")</f>
        <v/>
      </c>
      <c r="P592" t="str">
        <f>IF(OR(HLOOKUP(P$2+$A592,Sheet2!CB:NO,$B592,0),HLOOKUP(P$2+$A592,Sheet2!CB:NO,$B592,0)&lt;&gt;""),HLOOKUP(P$2+$A592,Sheet2!CB:NO,$B592,0),"")</f>
        <v/>
      </c>
      <c r="Q592" t="str">
        <f>IF(OR(HLOOKUP(Q$2+$A592,Sheet2!CC:NO,$B592,0),HLOOKUP(Q$2+$A592,Sheet2!CC:NO,$B592,0)&lt;&gt;""),HLOOKUP(Q$2+$A592,Sheet2!CC:NO,$B592,0),"")</f>
        <v/>
      </c>
    </row>
    <row r="593" spans="1:17" x14ac:dyDescent="0.25">
      <c r="A593" s="64">
        <f t="shared" si="75"/>
        <v>54</v>
      </c>
      <c r="B593" s="64">
        <f t="shared" si="76"/>
        <v>63</v>
      </c>
      <c r="C593" s="64">
        <f t="shared" si="77"/>
        <v>10</v>
      </c>
      <c r="D593" s="64">
        <f t="shared" si="78"/>
        <v>59</v>
      </c>
      <c r="E593" s="64">
        <f t="shared" si="79"/>
        <v>291</v>
      </c>
      <c r="F593" s="64">
        <f t="shared" si="72"/>
        <v>2</v>
      </c>
      <c r="G593" s="64">
        <f t="shared" si="73"/>
        <v>5</v>
      </c>
      <c r="H593" s="64">
        <f t="shared" si="74"/>
        <v>2021</v>
      </c>
      <c r="I593" s="80" t="str">
        <f>IFERROR(VLOOKUP(D593,Sheet2!A:B,2,0),"")</f>
        <v>J20-0370</v>
      </c>
      <c r="J593" s="64" t="str">
        <f>IFERROR(IF(I593&lt;&gt;"",VLOOKUP(I593,Sheet2!B:C,2,0),""),"")</f>
        <v>INSTALLATIONS VIBRATION SENSOR @SCG</v>
      </c>
      <c r="K593" s="64" t="str">
        <f>IFERROR( IF(I593&lt;&gt;"", HLOOKUP(L$2+$A593,Sheet2!BX:NK,2,0),""),"")</f>
        <v>16-31 May 21</v>
      </c>
      <c r="L593" t="str">
        <f>IF(OR(HLOOKUP(L$2+$A593,Sheet2!BX:NK,$B593,0),HLOOKUP(L$2+$A593,Sheet2!BX:NK,$B593,0)&lt;&gt;""),HLOOKUP(L$2+$A593,Sheet2!BX:NK,$B593,0),"")</f>
        <v/>
      </c>
      <c r="M593" t="str">
        <f>IF(OR(HLOOKUP(M$2+$A593,Sheet2!BY:NL,$B593,0),HLOOKUP(M$2+$A593,Sheet2!BY:NL,$B593,0)&lt;&gt;""),HLOOKUP(M$2+$A593,Sheet2!BY:NL,$B593,0),"")</f>
        <v/>
      </c>
      <c r="N593" t="str">
        <f>IF(OR(HLOOKUP(N$2+$A593,Sheet2!BZ:NM,$B593,0),HLOOKUP(N$2+$A593,Sheet2!BZ:NM,$B593,0)&lt;&gt;""),HLOOKUP(N$2+$A593,Sheet2!BZ:NM,$B593,0),"")</f>
        <v/>
      </c>
      <c r="O593" t="str">
        <f>IF(OR(HLOOKUP(O$2+$A593,Sheet2!CA:NN,$B593,0),HLOOKUP(O$2+$A593,Sheet2!CA:NN,$B593,0)&lt;&gt;""),HLOOKUP(O$2+$A593,Sheet2!CA:NN,$B593,0),"")</f>
        <v/>
      </c>
      <c r="P593" t="str">
        <f>IF(OR(HLOOKUP(P$2+$A593,Sheet2!CB:NO,$B593,0),HLOOKUP(P$2+$A593,Sheet2!CB:NO,$B593,0)&lt;&gt;""),HLOOKUP(P$2+$A593,Sheet2!CB:NO,$B593,0),"")</f>
        <v/>
      </c>
      <c r="Q593" t="str">
        <f>IF(OR(HLOOKUP(Q$2+$A593,Sheet2!CC:NO,$B593,0),HLOOKUP(Q$2+$A593,Sheet2!CC:NO,$B593,0)&lt;&gt;""),HLOOKUP(Q$2+$A593,Sheet2!CC:NO,$B593,0),"")</f>
        <v/>
      </c>
    </row>
    <row r="594" spans="1:17" x14ac:dyDescent="0.25">
      <c r="A594" s="64">
        <f t="shared" si="75"/>
        <v>0</v>
      </c>
      <c r="B594" s="64">
        <f t="shared" si="76"/>
        <v>64</v>
      </c>
      <c r="C594" s="64">
        <f t="shared" si="77"/>
        <v>1</v>
      </c>
      <c r="D594" s="64">
        <f t="shared" si="78"/>
        <v>60</v>
      </c>
      <c r="E594" s="64">
        <f t="shared" si="79"/>
        <v>296</v>
      </c>
      <c r="F594" s="64">
        <f t="shared" si="72"/>
        <v>1</v>
      </c>
      <c r="G594" s="64">
        <f t="shared" si="73"/>
        <v>1</v>
      </c>
      <c r="H594" s="64">
        <f t="shared" si="74"/>
        <v>2021</v>
      </c>
      <c r="I594" s="80" t="str">
        <f>IFERROR(VLOOKUP(D594,Sheet2!A:B,2,0),"")</f>
        <v>J20-0156</v>
      </c>
      <c r="J594" s="64" t="str">
        <f>IFERROR(IF(I594&lt;&gt;"",VLOOKUP(I594,Sheet2!B:C,2,0),""),"")</f>
        <v>INSTALLATION VIBRATION (P&amp;A)</v>
      </c>
      <c r="K594" s="64" t="str">
        <f>IFERROR( IF(I594&lt;&gt;"", HLOOKUP(L$2+$A594,Sheet2!BX:NK,2,0),""),"")</f>
        <v>1-15 Jan 21</v>
      </c>
      <c r="L594" t="str">
        <f>IF(OR(HLOOKUP(L$2+$A594,Sheet2!BX:NK,$B594,0),HLOOKUP(L$2+$A594,Sheet2!BX:NK,$B594,0)&lt;&gt;""),HLOOKUP(L$2+$A594,Sheet2!BX:NK,$B594,0),"")</f>
        <v/>
      </c>
      <c r="M594" t="str">
        <f>IF(OR(HLOOKUP(M$2+$A594,Sheet2!BY:NL,$B594,0),HLOOKUP(M$2+$A594,Sheet2!BY:NL,$B594,0)&lt;&gt;""),HLOOKUP(M$2+$A594,Sheet2!BY:NL,$B594,0),"")</f>
        <v/>
      </c>
      <c r="N594" t="str">
        <f>IF(OR(HLOOKUP(N$2+$A594,Sheet2!BZ:NM,$B594,0),HLOOKUP(N$2+$A594,Sheet2!BZ:NM,$B594,0)&lt;&gt;""),HLOOKUP(N$2+$A594,Sheet2!BZ:NM,$B594,0),"")</f>
        <v/>
      </c>
      <c r="O594" t="str">
        <f>IF(OR(HLOOKUP(O$2+$A594,Sheet2!CA:NN,$B594,0),HLOOKUP(O$2+$A594,Sheet2!CA:NN,$B594,0)&lt;&gt;""),HLOOKUP(O$2+$A594,Sheet2!CA:NN,$B594,0),"")</f>
        <v/>
      </c>
      <c r="P594" t="str">
        <f>IF(OR(HLOOKUP(P$2+$A594,Sheet2!CB:NO,$B594,0),HLOOKUP(P$2+$A594,Sheet2!CB:NO,$B594,0)&lt;&gt;""),HLOOKUP(P$2+$A594,Sheet2!CB:NO,$B594,0),"")</f>
        <v/>
      </c>
      <c r="Q594" t="str">
        <f>IF(OR(HLOOKUP(Q$2+$A594,Sheet2!CC:NO,$B594,0),HLOOKUP(Q$2+$A594,Sheet2!CC:NO,$B594,0)&lt;&gt;""),HLOOKUP(Q$2+$A594,Sheet2!CC:NO,$B594,0),"")</f>
        <v/>
      </c>
    </row>
    <row r="595" spans="1:17" x14ac:dyDescent="0.25">
      <c r="A595" s="64">
        <f t="shared" si="75"/>
        <v>6</v>
      </c>
      <c r="B595" s="64">
        <f t="shared" si="76"/>
        <v>64</v>
      </c>
      <c r="C595" s="64">
        <f t="shared" si="77"/>
        <v>2</v>
      </c>
      <c r="D595" s="64">
        <f t="shared" si="78"/>
        <v>60</v>
      </c>
      <c r="E595" s="64">
        <f t="shared" si="79"/>
        <v>296</v>
      </c>
      <c r="F595" s="64">
        <f t="shared" si="72"/>
        <v>2</v>
      </c>
      <c r="G595" s="64">
        <f t="shared" si="73"/>
        <v>1</v>
      </c>
      <c r="H595" s="64">
        <f t="shared" si="74"/>
        <v>2021</v>
      </c>
      <c r="I595" s="80" t="str">
        <f>IFERROR(VLOOKUP(D595,Sheet2!A:B,2,0),"")</f>
        <v>J20-0156</v>
      </c>
      <c r="J595" s="64" t="str">
        <f>IFERROR(IF(I595&lt;&gt;"",VLOOKUP(I595,Sheet2!B:C,2,0),""),"")</f>
        <v>INSTALLATION VIBRATION (P&amp;A)</v>
      </c>
      <c r="K595" s="64" t="str">
        <f>IFERROR( IF(I595&lt;&gt;"", HLOOKUP(L$2+$A595,Sheet2!BX:NK,2,0),""),"")</f>
        <v>16-31 Jan 21</v>
      </c>
      <c r="L595" t="str">
        <f>IF(OR(HLOOKUP(L$2+$A595,Sheet2!BX:NK,$B595,0),HLOOKUP(L$2+$A595,Sheet2!BX:NK,$B595,0)&lt;&gt;""),HLOOKUP(L$2+$A595,Sheet2!BX:NK,$B595,0),"")</f>
        <v/>
      </c>
      <c r="M595" t="str">
        <f>IF(OR(HLOOKUP(M$2+$A595,Sheet2!BY:NL,$B595,0),HLOOKUP(M$2+$A595,Sheet2!BY:NL,$B595,0)&lt;&gt;""),HLOOKUP(M$2+$A595,Sheet2!BY:NL,$B595,0),"")</f>
        <v/>
      </c>
      <c r="N595" t="str">
        <f>IF(OR(HLOOKUP(N$2+$A595,Sheet2!BZ:NM,$B595,0),HLOOKUP(N$2+$A595,Sheet2!BZ:NM,$B595,0)&lt;&gt;""),HLOOKUP(N$2+$A595,Sheet2!BZ:NM,$B595,0),"")</f>
        <v/>
      </c>
      <c r="O595" t="str">
        <f>IF(OR(HLOOKUP(O$2+$A595,Sheet2!CA:NN,$B595,0),HLOOKUP(O$2+$A595,Sheet2!CA:NN,$B595,0)&lt;&gt;""),HLOOKUP(O$2+$A595,Sheet2!CA:NN,$B595,0),"")</f>
        <v/>
      </c>
      <c r="P595" t="str">
        <f>IF(OR(HLOOKUP(P$2+$A595,Sheet2!CB:NO,$B595,0),HLOOKUP(P$2+$A595,Sheet2!CB:NO,$B595,0)&lt;&gt;""),HLOOKUP(P$2+$A595,Sheet2!CB:NO,$B595,0),"")</f>
        <v/>
      </c>
      <c r="Q595" t="str">
        <f>IF(OR(HLOOKUP(Q$2+$A595,Sheet2!CC:NO,$B595,0),HLOOKUP(Q$2+$A595,Sheet2!CC:NO,$B595,0)&lt;&gt;""),HLOOKUP(Q$2+$A595,Sheet2!CC:NO,$B595,0),"")</f>
        <v/>
      </c>
    </row>
    <row r="596" spans="1:17" x14ac:dyDescent="0.25">
      <c r="A596" s="64">
        <f t="shared" si="75"/>
        <v>12</v>
      </c>
      <c r="B596" s="64">
        <f t="shared" si="76"/>
        <v>64</v>
      </c>
      <c r="C596" s="64">
        <f t="shared" si="77"/>
        <v>3</v>
      </c>
      <c r="D596" s="64">
        <f t="shared" si="78"/>
        <v>60</v>
      </c>
      <c r="E596" s="64">
        <f t="shared" si="79"/>
        <v>296</v>
      </c>
      <c r="F596" s="64">
        <f t="shared" si="72"/>
        <v>1</v>
      </c>
      <c r="G596" s="64">
        <f t="shared" si="73"/>
        <v>2</v>
      </c>
      <c r="H596" s="64">
        <f t="shared" si="74"/>
        <v>2021</v>
      </c>
      <c r="I596" s="80" t="str">
        <f>IFERROR(VLOOKUP(D596,Sheet2!A:B,2,0),"")</f>
        <v>J20-0156</v>
      </c>
      <c r="J596" s="64" t="str">
        <f>IFERROR(IF(I596&lt;&gt;"",VLOOKUP(I596,Sheet2!B:C,2,0),""),"")</f>
        <v>INSTALLATION VIBRATION (P&amp;A)</v>
      </c>
      <c r="K596" s="64" t="str">
        <f>IFERROR( IF(I596&lt;&gt;"", HLOOKUP(L$2+$A596,Sheet2!BX:NK,2,0),""),"")</f>
        <v>1-15 Feb 21</v>
      </c>
      <c r="L596" t="str">
        <f>IF(OR(HLOOKUP(L$2+$A596,Sheet2!BX:NK,$B596,0),HLOOKUP(L$2+$A596,Sheet2!BX:NK,$B596,0)&lt;&gt;""),HLOOKUP(L$2+$A596,Sheet2!BX:NK,$B596,0),"")</f>
        <v/>
      </c>
      <c r="M596" t="str">
        <f>IF(OR(HLOOKUP(M$2+$A596,Sheet2!BY:NL,$B596,0),HLOOKUP(M$2+$A596,Sheet2!BY:NL,$B596,0)&lt;&gt;""),HLOOKUP(M$2+$A596,Sheet2!BY:NL,$B596,0),"")</f>
        <v/>
      </c>
      <c r="N596" t="str">
        <f>IF(OR(HLOOKUP(N$2+$A596,Sheet2!BZ:NM,$B596,0),HLOOKUP(N$2+$A596,Sheet2!BZ:NM,$B596,0)&lt;&gt;""),HLOOKUP(N$2+$A596,Sheet2!BZ:NM,$B596,0),"")</f>
        <v/>
      </c>
      <c r="O596" t="str">
        <f>IF(OR(HLOOKUP(O$2+$A596,Sheet2!CA:NN,$B596,0),HLOOKUP(O$2+$A596,Sheet2!CA:NN,$B596,0)&lt;&gt;""),HLOOKUP(O$2+$A596,Sheet2!CA:NN,$B596,0),"")</f>
        <v/>
      </c>
      <c r="P596" t="str">
        <f>IF(OR(HLOOKUP(P$2+$A596,Sheet2!CB:NO,$B596,0),HLOOKUP(P$2+$A596,Sheet2!CB:NO,$B596,0)&lt;&gt;""),HLOOKUP(P$2+$A596,Sheet2!CB:NO,$B596,0),"")</f>
        <v/>
      </c>
      <c r="Q596" t="str">
        <f>IF(OR(HLOOKUP(Q$2+$A596,Sheet2!CC:NO,$B596,0),HLOOKUP(Q$2+$A596,Sheet2!CC:NO,$B596,0)&lt;&gt;""),HLOOKUP(Q$2+$A596,Sheet2!CC:NO,$B596,0),"")</f>
        <v/>
      </c>
    </row>
    <row r="597" spans="1:17" x14ac:dyDescent="0.25">
      <c r="A597" s="64">
        <f t="shared" si="75"/>
        <v>18</v>
      </c>
      <c r="B597" s="64">
        <f t="shared" si="76"/>
        <v>64</v>
      </c>
      <c r="C597" s="64">
        <f t="shared" si="77"/>
        <v>4</v>
      </c>
      <c r="D597" s="64">
        <f t="shared" si="78"/>
        <v>60</v>
      </c>
      <c r="E597" s="64">
        <f t="shared" si="79"/>
        <v>296</v>
      </c>
      <c r="F597" s="64">
        <f t="shared" si="72"/>
        <v>2</v>
      </c>
      <c r="G597" s="64">
        <f t="shared" si="73"/>
        <v>2</v>
      </c>
      <c r="H597" s="64">
        <f t="shared" si="74"/>
        <v>2021</v>
      </c>
      <c r="I597" s="80" t="str">
        <f>IFERROR(VLOOKUP(D597,Sheet2!A:B,2,0),"")</f>
        <v>J20-0156</v>
      </c>
      <c r="J597" s="64" t="str">
        <f>IFERROR(IF(I597&lt;&gt;"",VLOOKUP(I597,Sheet2!B:C,2,0),""),"")</f>
        <v>INSTALLATION VIBRATION (P&amp;A)</v>
      </c>
      <c r="K597" s="64" t="str">
        <f>IFERROR( IF(I597&lt;&gt;"", HLOOKUP(L$2+$A597,Sheet2!BX:NK,2,0),""),"")</f>
        <v>16-28 Feb 21</v>
      </c>
      <c r="L597" t="str">
        <f>IF(OR(HLOOKUP(L$2+$A597,Sheet2!BX:NK,$B597,0),HLOOKUP(L$2+$A597,Sheet2!BX:NK,$B597,0)&lt;&gt;""),HLOOKUP(L$2+$A597,Sheet2!BX:NK,$B597,0),"")</f>
        <v/>
      </c>
      <c r="M597" t="str">
        <f>IF(OR(HLOOKUP(M$2+$A597,Sheet2!BY:NL,$B597,0),HLOOKUP(M$2+$A597,Sheet2!BY:NL,$B597,0)&lt;&gt;""),HLOOKUP(M$2+$A597,Sheet2!BY:NL,$B597,0),"")</f>
        <v/>
      </c>
      <c r="N597" t="str">
        <f>IF(OR(HLOOKUP(N$2+$A597,Sheet2!BZ:NM,$B597,0),HLOOKUP(N$2+$A597,Sheet2!BZ:NM,$B597,0)&lt;&gt;""),HLOOKUP(N$2+$A597,Sheet2!BZ:NM,$B597,0),"")</f>
        <v/>
      </c>
      <c r="O597" t="str">
        <f>IF(OR(HLOOKUP(O$2+$A597,Sheet2!CA:NN,$B597,0),HLOOKUP(O$2+$A597,Sheet2!CA:NN,$B597,0)&lt;&gt;""),HLOOKUP(O$2+$A597,Sheet2!CA:NN,$B597,0),"")</f>
        <v/>
      </c>
      <c r="P597" t="str">
        <f>IF(OR(HLOOKUP(P$2+$A597,Sheet2!CB:NO,$B597,0),HLOOKUP(P$2+$A597,Sheet2!CB:NO,$B597,0)&lt;&gt;""),HLOOKUP(P$2+$A597,Sheet2!CB:NO,$B597,0),"")</f>
        <v/>
      </c>
      <c r="Q597" t="str">
        <f>IF(OR(HLOOKUP(Q$2+$A597,Sheet2!CC:NO,$B597,0),HLOOKUP(Q$2+$A597,Sheet2!CC:NO,$B597,0)&lt;&gt;""),HLOOKUP(Q$2+$A597,Sheet2!CC:NO,$B597,0),"")</f>
        <v/>
      </c>
    </row>
    <row r="598" spans="1:17" x14ac:dyDescent="0.25">
      <c r="A598" s="64">
        <f t="shared" si="75"/>
        <v>24</v>
      </c>
      <c r="B598" s="64">
        <f t="shared" si="76"/>
        <v>64</v>
      </c>
      <c r="C598" s="64">
        <f t="shared" si="77"/>
        <v>5</v>
      </c>
      <c r="D598" s="64">
        <f t="shared" si="78"/>
        <v>60</v>
      </c>
      <c r="E598" s="64">
        <f t="shared" si="79"/>
        <v>296</v>
      </c>
      <c r="F598" s="64">
        <f t="shared" si="72"/>
        <v>1</v>
      </c>
      <c r="G598" s="64">
        <f t="shared" si="73"/>
        <v>3</v>
      </c>
      <c r="H598" s="64">
        <f t="shared" si="74"/>
        <v>2021</v>
      </c>
      <c r="I598" s="80" t="str">
        <f>IFERROR(VLOOKUP(D598,Sheet2!A:B,2,0),"")</f>
        <v>J20-0156</v>
      </c>
      <c r="J598" s="64" t="str">
        <f>IFERROR(IF(I598&lt;&gt;"",VLOOKUP(I598,Sheet2!B:C,2,0),""),"")</f>
        <v>INSTALLATION VIBRATION (P&amp;A)</v>
      </c>
      <c r="K598" s="64" t="str">
        <f>IFERROR( IF(I598&lt;&gt;"", HLOOKUP(L$2+$A598,Sheet2!BX:NK,2,0),""),"")</f>
        <v>1-15 Mar 2021</v>
      </c>
      <c r="L598" t="str">
        <f>IF(OR(HLOOKUP(L$2+$A598,Sheet2!BX:NK,$B598,0),HLOOKUP(L$2+$A598,Sheet2!BX:NK,$B598,0)&lt;&gt;""),HLOOKUP(L$2+$A598,Sheet2!BX:NK,$B598,0),"")</f>
        <v/>
      </c>
      <c r="M598" t="str">
        <f>IF(OR(HLOOKUP(M$2+$A598,Sheet2!BY:NL,$B598,0),HLOOKUP(M$2+$A598,Sheet2!BY:NL,$B598,0)&lt;&gt;""),HLOOKUP(M$2+$A598,Sheet2!BY:NL,$B598,0),"")</f>
        <v/>
      </c>
      <c r="N598" t="str">
        <f>IF(OR(HLOOKUP(N$2+$A598,Sheet2!BZ:NM,$B598,0),HLOOKUP(N$2+$A598,Sheet2!BZ:NM,$B598,0)&lt;&gt;""),HLOOKUP(N$2+$A598,Sheet2!BZ:NM,$B598,0),"")</f>
        <v/>
      </c>
      <c r="O598" t="str">
        <f>IF(OR(HLOOKUP(O$2+$A598,Sheet2!CA:NN,$B598,0),HLOOKUP(O$2+$A598,Sheet2!CA:NN,$B598,0)&lt;&gt;""),HLOOKUP(O$2+$A598,Sheet2!CA:NN,$B598,0),"")</f>
        <v/>
      </c>
      <c r="P598" t="str">
        <f>IF(OR(HLOOKUP(P$2+$A598,Sheet2!CB:NO,$B598,0),HLOOKUP(P$2+$A598,Sheet2!CB:NO,$B598,0)&lt;&gt;""),HLOOKUP(P$2+$A598,Sheet2!CB:NO,$B598,0),"")</f>
        <v/>
      </c>
      <c r="Q598" t="str">
        <f>IF(OR(HLOOKUP(Q$2+$A598,Sheet2!CC:NO,$B598,0),HLOOKUP(Q$2+$A598,Sheet2!CC:NO,$B598,0)&lt;&gt;""),HLOOKUP(Q$2+$A598,Sheet2!CC:NO,$B598,0),"")</f>
        <v/>
      </c>
    </row>
    <row r="599" spans="1:17" x14ac:dyDescent="0.25">
      <c r="A599" s="64">
        <f t="shared" si="75"/>
        <v>30</v>
      </c>
      <c r="B599" s="64">
        <f t="shared" si="76"/>
        <v>64</v>
      </c>
      <c r="C599" s="64">
        <f t="shared" si="77"/>
        <v>6</v>
      </c>
      <c r="D599" s="64">
        <f t="shared" si="78"/>
        <v>60</v>
      </c>
      <c r="E599" s="64">
        <f t="shared" si="79"/>
        <v>296</v>
      </c>
      <c r="F599" s="64">
        <f t="shared" si="72"/>
        <v>2</v>
      </c>
      <c r="G599" s="64">
        <f t="shared" si="73"/>
        <v>3</v>
      </c>
      <c r="H599" s="64">
        <f t="shared" si="74"/>
        <v>2021</v>
      </c>
      <c r="I599" s="80" t="str">
        <f>IFERROR(VLOOKUP(D599,Sheet2!A:B,2,0),"")</f>
        <v>J20-0156</v>
      </c>
      <c r="J599" s="64" t="str">
        <f>IFERROR(IF(I599&lt;&gt;"",VLOOKUP(I599,Sheet2!B:C,2,0),""),"")</f>
        <v>INSTALLATION VIBRATION (P&amp;A)</v>
      </c>
      <c r="K599" s="64" t="str">
        <f>IFERROR( IF(I599&lt;&gt;"", HLOOKUP(L$2+$A599,Sheet2!BX:NK,2,0),""),"")</f>
        <v>16-31 Mar 21</v>
      </c>
      <c r="L599" t="str">
        <f>IF(OR(HLOOKUP(L$2+$A599,Sheet2!BX:NK,$B599,0),HLOOKUP(L$2+$A599,Sheet2!BX:NK,$B599,0)&lt;&gt;""),HLOOKUP(L$2+$A599,Sheet2!BX:NK,$B599,0),"")</f>
        <v/>
      </c>
      <c r="M599" t="str">
        <f>IF(OR(HLOOKUP(M$2+$A599,Sheet2!BY:NL,$B599,0),HLOOKUP(M$2+$A599,Sheet2!BY:NL,$B599,0)&lt;&gt;""),HLOOKUP(M$2+$A599,Sheet2!BY:NL,$B599,0),"")</f>
        <v/>
      </c>
      <c r="N599" t="str">
        <f>IF(OR(HLOOKUP(N$2+$A599,Sheet2!BZ:NM,$B599,0),HLOOKUP(N$2+$A599,Sheet2!BZ:NM,$B599,0)&lt;&gt;""),HLOOKUP(N$2+$A599,Sheet2!BZ:NM,$B599,0),"")</f>
        <v/>
      </c>
      <c r="O599" t="str">
        <f>IF(OR(HLOOKUP(O$2+$A599,Sheet2!CA:NN,$B599,0),HLOOKUP(O$2+$A599,Sheet2!CA:NN,$B599,0)&lt;&gt;""),HLOOKUP(O$2+$A599,Sheet2!CA:NN,$B599,0),"")</f>
        <v/>
      </c>
      <c r="P599" t="str">
        <f>IF(OR(HLOOKUP(P$2+$A599,Sheet2!CB:NO,$B599,0),HLOOKUP(P$2+$A599,Sheet2!CB:NO,$B599,0)&lt;&gt;""),HLOOKUP(P$2+$A599,Sheet2!CB:NO,$B599,0),"")</f>
        <v/>
      </c>
      <c r="Q599" t="str">
        <f>IF(OR(HLOOKUP(Q$2+$A599,Sheet2!CC:NO,$B599,0),HLOOKUP(Q$2+$A599,Sheet2!CC:NO,$B599,0)&lt;&gt;""),HLOOKUP(Q$2+$A599,Sheet2!CC:NO,$B599,0),"")</f>
        <v/>
      </c>
    </row>
    <row r="600" spans="1:17" x14ac:dyDescent="0.25">
      <c r="A600" s="64">
        <f t="shared" si="75"/>
        <v>36</v>
      </c>
      <c r="B600" s="64">
        <f t="shared" si="76"/>
        <v>64</v>
      </c>
      <c r="C600" s="64">
        <f t="shared" si="77"/>
        <v>7</v>
      </c>
      <c r="D600" s="64">
        <f t="shared" si="78"/>
        <v>60</v>
      </c>
      <c r="E600" s="64">
        <f t="shared" si="79"/>
        <v>296</v>
      </c>
      <c r="F600" s="64">
        <f t="shared" si="72"/>
        <v>1</v>
      </c>
      <c r="G600" s="64">
        <f t="shared" si="73"/>
        <v>4</v>
      </c>
      <c r="H600" s="64">
        <f t="shared" si="74"/>
        <v>2021</v>
      </c>
      <c r="I600" s="80" t="str">
        <f>IFERROR(VLOOKUP(D600,Sheet2!A:B,2,0),"")</f>
        <v>J20-0156</v>
      </c>
      <c r="J600" s="64" t="str">
        <f>IFERROR(IF(I600&lt;&gt;"",VLOOKUP(I600,Sheet2!B:C,2,0),""),"")</f>
        <v>INSTALLATION VIBRATION (P&amp;A)</v>
      </c>
      <c r="K600" s="64" t="str">
        <f>IFERROR( IF(I600&lt;&gt;"", HLOOKUP(L$2+$A600,Sheet2!BX:NK,2,0),""),"")</f>
        <v>1-15 April 21</v>
      </c>
      <c r="L600" t="str">
        <f>IF(OR(HLOOKUP(L$2+$A600,Sheet2!BX:NK,$B600,0),HLOOKUP(L$2+$A600,Sheet2!BX:NK,$B600,0)&lt;&gt;""),HLOOKUP(L$2+$A600,Sheet2!BX:NK,$B600,0),"")</f>
        <v/>
      </c>
      <c r="M600" t="str">
        <f>IF(OR(HLOOKUP(M$2+$A600,Sheet2!BY:NL,$B600,0),HLOOKUP(M$2+$A600,Sheet2!BY:NL,$B600,0)&lt;&gt;""),HLOOKUP(M$2+$A600,Sheet2!BY:NL,$B600,0),"")</f>
        <v/>
      </c>
      <c r="N600" t="str">
        <f>IF(OR(HLOOKUP(N$2+$A600,Sheet2!BZ:NM,$B600,0),HLOOKUP(N$2+$A600,Sheet2!BZ:NM,$B600,0)&lt;&gt;""),HLOOKUP(N$2+$A600,Sheet2!BZ:NM,$B600,0),"")</f>
        <v/>
      </c>
      <c r="O600" t="str">
        <f>IF(OR(HLOOKUP(O$2+$A600,Sheet2!CA:NN,$B600,0),HLOOKUP(O$2+$A600,Sheet2!CA:NN,$B600,0)&lt;&gt;""),HLOOKUP(O$2+$A600,Sheet2!CA:NN,$B600,0),"")</f>
        <v/>
      </c>
      <c r="P600" t="str">
        <f>IF(OR(HLOOKUP(P$2+$A600,Sheet2!CB:NO,$B600,0),HLOOKUP(P$2+$A600,Sheet2!CB:NO,$B600,0)&lt;&gt;""),HLOOKUP(P$2+$A600,Sheet2!CB:NO,$B600,0),"")</f>
        <v/>
      </c>
      <c r="Q600" t="str">
        <f>IF(OR(HLOOKUP(Q$2+$A600,Sheet2!CC:NO,$B600,0),HLOOKUP(Q$2+$A600,Sheet2!CC:NO,$B600,0)&lt;&gt;""),HLOOKUP(Q$2+$A600,Sheet2!CC:NO,$B600,0),"")</f>
        <v/>
      </c>
    </row>
    <row r="601" spans="1:17" x14ac:dyDescent="0.25">
      <c r="A601" s="64">
        <f t="shared" si="75"/>
        <v>42</v>
      </c>
      <c r="B601" s="64">
        <f t="shared" si="76"/>
        <v>64</v>
      </c>
      <c r="C601" s="64">
        <f t="shared" si="77"/>
        <v>8</v>
      </c>
      <c r="D601" s="64">
        <f t="shared" si="78"/>
        <v>60</v>
      </c>
      <c r="E601" s="64">
        <f t="shared" si="79"/>
        <v>296</v>
      </c>
      <c r="F601" s="64">
        <f t="shared" si="72"/>
        <v>2</v>
      </c>
      <c r="G601" s="64">
        <f t="shared" si="73"/>
        <v>4</v>
      </c>
      <c r="H601" s="64">
        <f t="shared" si="74"/>
        <v>2021</v>
      </c>
      <c r="I601" s="80" t="str">
        <f>IFERROR(VLOOKUP(D601,Sheet2!A:B,2,0),"")</f>
        <v>J20-0156</v>
      </c>
      <c r="J601" s="64" t="str">
        <f>IFERROR(IF(I601&lt;&gt;"",VLOOKUP(I601,Sheet2!B:C,2,0),""),"")</f>
        <v>INSTALLATION VIBRATION (P&amp;A)</v>
      </c>
      <c r="K601" s="64" t="str">
        <f>IFERROR( IF(I601&lt;&gt;"", HLOOKUP(L$2+$A601,Sheet2!BX:NK,2,0),""),"")</f>
        <v>16-30 April 21</v>
      </c>
      <c r="L601" t="str">
        <f>IF(OR(HLOOKUP(L$2+$A601,Sheet2!BX:NK,$B601,0),HLOOKUP(L$2+$A601,Sheet2!BX:NK,$B601,0)&lt;&gt;""),HLOOKUP(L$2+$A601,Sheet2!BX:NK,$B601,0),"")</f>
        <v/>
      </c>
      <c r="M601" t="str">
        <f>IF(OR(HLOOKUP(M$2+$A601,Sheet2!BY:NL,$B601,0),HLOOKUP(M$2+$A601,Sheet2!BY:NL,$B601,0)&lt;&gt;""),HLOOKUP(M$2+$A601,Sheet2!BY:NL,$B601,0),"")</f>
        <v/>
      </c>
      <c r="N601" t="str">
        <f>IF(OR(HLOOKUP(N$2+$A601,Sheet2!BZ:NM,$B601,0),HLOOKUP(N$2+$A601,Sheet2!BZ:NM,$B601,0)&lt;&gt;""),HLOOKUP(N$2+$A601,Sheet2!BZ:NM,$B601,0),"")</f>
        <v/>
      </c>
      <c r="O601" t="str">
        <f>IF(OR(HLOOKUP(O$2+$A601,Sheet2!CA:NN,$B601,0),HLOOKUP(O$2+$A601,Sheet2!CA:NN,$B601,0)&lt;&gt;""),HLOOKUP(O$2+$A601,Sheet2!CA:NN,$B601,0),"")</f>
        <v/>
      </c>
      <c r="P601" t="str">
        <f>IF(OR(HLOOKUP(P$2+$A601,Sheet2!CB:NO,$B601,0),HLOOKUP(P$2+$A601,Sheet2!CB:NO,$B601,0)&lt;&gt;""),HLOOKUP(P$2+$A601,Sheet2!CB:NO,$B601,0),"")</f>
        <v/>
      </c>
      <c r="Q601" t="str">
        <f>IF(OR(HLOOKUP(Q$2+$A601,Sheet2!CC:NO,$B601,0),HLOOKUP(Q$2+$A601,Sheet2!CC:NO,$B601,0)&lt;&gt;""),HLOOKUP(Q$2+$A601,Sheet2!CC:NO,$B601,0),"")</f>
        <v/>
      </c>
    </row>
    <row r="602" spans="1:17" x14ac:dyDescent="0.25">
      <c r="A602" s="64">
        <f t="shared" si="75"/>
        <v>48</v>
      </c>
      <c r="B602" s="64">
        <f t="shared" si="76"/>
        <v>64</v>
      </c>
      <c r="C602" s="64">
        <f t="shared" si="77"/>
        <v>9</v>
      </c>
      <c r="D602" s="64">
        <f t="shared" si="78"/>
        <v>60</v>
      </c>
      <c r="E602" s="64">
        <f t="shared" si="79"/>
        <v>296</v>
      </c>
      <c r="F602" s="64">
        <f t="shared" si="72"/>
        <v>1</v>
      </c>
      <c r="G602" s="64">
        <f t="shared" si="73"/>
        <v>5</v>
      </c>
      <c r="H602" s="64">
        <f t="shared" si="74"/>
        <v>2021</v>
      </c>
      <c r="I602" s="80" t="str">
        <f>IFERROR(VLOOKUP(D602,Sheet2!A:B,2,0),"")</f>
        <v>J20-0156</v>
      </c>
      <c r="J602" s="64" t="str">
        <f>IFERROR(IF(I602&lt;&gt;"",VLOOKUP(I602,Sheet2!B:C,2,0),""),"")</f>
        <v>INSTALLATION VIBRATION (P&amp;A)</v>
      </c>
      <c r="K602" s="64" t="str">
        <f>IFERROR( IF(I602&lt;&gt;"", HLOOKUP(L$2+$A602,Sheet2!BX:NK,2,0),""),"")</f>
        <v>1-15 May 21</v>
      </c>
      <c r="L602" t="str">
        <f>IF(OR(HLOOKUP(L$2+$A602,Sheet2!BX:NK,$B602,0),HLOOKUP(L$2+$A602,Sheet2!BX:NK,$B602,0)&lt;&gt;""),HLOOKUP(L$2+$A602,Sheet2!BX:NK,$B602,0),"")</f>
        <v/>
      </c>
      <c r="M602" t="str">
        <f>IF(OR(HLOOKUP(M$2+$A602,Sheet2!BY:NL,$B602,0),HLOOKUP(M$2+$A602,Sheet2!BY:NL,$B602,0)&lt;&gt;""),HLOOKUP(M$2+$A602,Sheet2!BY:NL,$B602,0),"")</f>
        <v/>
      </c>
      <c r="N602" t="str">
        <f>IF(OR(HLOOKUP(N$2+$A602,Sheet2!BZ:NM,$B602,0),HLOOKUP(N$2+$A602,Sheet2!BZ:NM,$B602,0)&lt;&gt;""),HLOOKUP(N$2+$A602,Sheet2!BZ:NM,$B602,0),"")</f>
        <v/>
      </c>
      <c r="O602" t="str">
        <f>IF(OR(HLOOKUP(O$2+$A602,Sheet2!CA:NN,$B602,0),HLOOKUP(O$2+$A602,Sheet2!CA:NN,$B602,0)&lt;&gt;""),HLOOKUP(O$2+$A602,Sheet2!CA:NN,$B602,0),"")</f>
        <v/>
      </c>
      <c r="P602" t="str">
        <f>IF(OR(HLOOKUP(P$2+$A602,Sheet2!CB:NO,$B602,0),HLOOKUP(P$2+$A602,Sheet2!CB:NO,$B602,0)&lt;&gt;""),HLOOKUP(P$2+$A602,Sheet2!CB:NO,$B602,0),"")</f>
        <v/>
      </c>
      <c r="Q602" t="str">
        <f>IF(OR(HLOOKUP(Q$2+$A602,Sheet2!CC:NO,$B602,0),HLOOKUP(Q$2+$A602,Sheet2!CC:NO,$B602,0)&lt;&gt;""),HLOOKUP(Q$2+$A602,Sheet2!CC:NO,$B602,0),"")</f>
        <v/>
      </c>
    </row>
    <row r="603" spans="1:17" x14ac:dyDescent="0.25">
      <c r="A603" s="64">
        <f t="shared" si="75"/>
        <v>54</v>
      </c>
      <c r="B603" s="64">
        <f t="shared" si="76"/>
        <v>64</v>
      </c>
      <c r="C603" s="64">
        <f t="shared" si="77"/>
        <v>10</v>
      </c>
      <c r="D603" s="64">
        <f t="shared" si="78"/>
        <v>60</v>
      </c>
      <c r="E603" s="64">
        <f t="shared" si="79"/>
        <v>296</v>
      </c>
      <c r="F603" s="64">
        <f t="shared" si="72"/>
        <v>2</v>
      </c>
      <c r="G603" s="64">
        <f t="shared" si="73"/>
        <v>5</v>
      </c>
      <c r="H603" s="64">
        <f t="shared" si="74"/>
        <v>2021</v>
      </c>
      <c r="I603" s="80" t="str">
        <f>IFERROR(VLOOKUP(D603,Sheet2!A:B,2,0),"")</f>
        <v>J20-0156</v>
      </c>
      <c r="J603" s="64" t="str">
        <f>IFERROR(IF(I603&lt;&gt;"",VLOOKUP(I603,Sheet2!B:C,2,0),""),"")</f>
        <v>INSTALLATION VIBRATION (P&amp;A)</v>
      </c>
      <c r="K603" s="64" t="str">
        <f>IFERROR( IF(I603&lt;&gt;"", HLOOKUP(L$2+$A603,Sheet2!BX:NK,2,0),""),"")</f>
        <v>16-31 May 21</v>
      </c>
      <c r="L603" t="str">
        <f>IF(OR(HLOOKUP(L$2+$A603,Sheet2!BX:NK,$B603,0),HLOOKUP(L$2+$A603,Sheet2!BX:NK,$B603,0)&lt;&gt;""),HLOOKUP(L$2+$A603,Sheet2!BX:NK,$B603,0),"")</f>
        <v/>
      </c>
      <c r="M603" t="str">
        <f>IF(OR(HLOOKUP(M$2+$A603,Sheet2!BY:NL,$B603,0),HLOOKUP(M$2+$A603,Sheet2!BY:NL,$B603,0)&lt;&gt;""),HLOOKUP(M$2+$A603,Sheet2!BY:NL,$B603,0),"")</f>
        <v/>
      </c>
      <c r="N603" t="str">
        <f>IF(OR(HLOOKUP(N$2+$A603,Sheet2!BZ:NM,$B603,0),HLOOKUP(N$2+$A603,Sheet2!BZ:NM,$B603,0)&lt;&gt;""),HLOOKUP(N$2+$A603,Sheet2!BZ:NM,$B603,0),"")</f>
        <v/>
      </c>
      <c r="O603" t="str">
        <f>IF(OR(HLOOKUP(O$2+$A603,Sheet2!CA:NN,$B603,0),HLOOKUP(O$2+$A603,Sheet2!CA:NN,$B603,0)&lt;&gt;""),HLOOKUP(O$2+$A603,Sheet2!CA:NN,$B603,0),"")</f>
        <v/>
      </c>
      <c r="P603" t="str">
        <f>IF(OR(HLOOKUP(P$2+$A603,Sheet2!CB:NO,$B603,0),HLOOKUP(P$2+$A603,Sheet2!CB:NO,$B603,0)&lt;&gt;""),HLOOKUP(P$2+$A603,Sheet2!CB:NO,$B603,0),"")</f>
        <v/>
      </c>
      <c r="Q603" t="str">
        <f>IF(OR(HLOOKUP(Q$2+$A603,Sheet2!CC:NO,$B603,0),HLOOKUP(Q$2+$A603,Sheet2!CC:NO,$B603,0)&lt;&gt;""),HLOOKUP(Q$2+$A603,Sheet2!CC:NO,$B603,0),"")</f>
        <v/>
      </c>
    </row>
    <row r="604" spans="1:17" x14ac:dyDescent="0.25">
      <c r="A604" s="64">
        <f t="shared" si="75"/>
        <v>0</v>
      </c>
      <c r="B604" s="64">
        <f t="shared" si="76"/>
        <v>65</v>
      </c>
      <c r="C604" s="64">
        <f t="shared" si="77"/>
        <v>1</v>
      </c>
      <c r="D604" s="64">
        <f t="shared" si="78"/>
        <v>61</v>
      </c>
      <c r="E604" s="64">
        <f t="shared" si="79"/>
        <v>301</v>
      </c>
      <c r="F604" s="64">
        <f t="shared" si="72"/>
        <v>1</v>
      </c>
      <c r="G604" s="64">
        <f t="shared" si="73"/>
        <v>1</v>
      </c>
      <c r="H604" s="64">
        <f t="shared" si="74"/>
        <v>2021</v>
      </c>
      <c r="I604" s="80" t="str">
        <f>IFERROR(VLOOKUP(D604,Sheet2!A:B,2,0),"")</f>
        <v>J19-0828</v>
      </c>
      <c r="J604" s="64" t="str">
        <f>IFERROR(IF(I604&lt;&gt;"",VLOOKUP(I604,Sheet2!B:C,2,0),""),"")</f>
        <v>INSTALLATION VIBRATION FOR SENSOR(SAMUTPRAKARN)</v>
      </c>
      <c r="K604" s="64" t="str">
        <f>IFERROR( IF(I604&lt;&gt;"", HLOOKUP(L$2+$A604,Sheet2!BX:NK,2,0),""),"")</f>
        <v>1-15 Jan 21</v>
      </c>
      <c r="L604" t="str">
        <f>IF(OR(HLOOKUP(L$2+$A604,Sheet2!BX:NK,$B604,0),HLOOKUP(L$2+$A604,Sheet2!BX:NK,$B604,0)&lt;&gt;""),HLOOKUP(L$2+$A604,Sheet2!BX:NK,$B604,0),"")</f>
        <v/>
      </c>
      <c r="M604" t="str">
        <f>IF(OR(HLOOKUP(M$2+$A604,Sheet2!BY:NL,$B604,0),HLOOKUP(M$2+$A604,Sheet2!BY:NL,$B604,0)&lt;&gt;""),HLOOKUP(M$2+$A604,Sheet2!BY:NL,$B604,0),"")</f>
        <v/>
      </c>
      <c r="N604" t="str">
        <f>IF(OR(HLOOKUP(N$2+$A604,Sheet2!BZ:NM,$B604,0),HLOOKUP(N$2+$A604,Sheet2!BZ:NM,$B604,0)&lt;&gt;""),HLOOKUP(N$2+$A604,Sheet2!BZ:NM,$B604,0),"")</f>
        <v/>
      </c>
      <c r="O604" t="str">
        <f>IF(OR(HLOOKUP(O$2+$A604,Sheet2!CA:NN,$B604,0),HLOOKUP(O$2+$A604,Sheet2!CA:NN,$B604,0)&lt;&gt;""),HLOOKUP(O$2+$A604,Sheet2!CA:NN,$B604,0),"")</f>
        <v/>
      </c>
      <c r="P604" t="str">
        <f>IF(OR(HLOOKUP(P$2+$A604,Sheet2!CB:NO,$B604,0),HLOOKUP(P$2+$A604,Sheet2!CB:NO,$B604,0)&lt;&gt;""),HLOOKUP(P$2+$A604,Sheet2!CB:NO,$B604,0),"")</f>
        <v/>
      </c>
      <c r="Q604" t="str">
        <f>IF(OR(HLOOKUP(Q$2+$A604,Sheet2!CC:NO,$B604,0),HLOOKUP(Q$2+$A604,Sheet2!CC:NO,$B604,0)&lt;&gt;""),HLOOKUP(Q$2+$A604,Sheet2!CC:NO,$B604,0),"")</f>
        <v/>
      </c>
    </row>
    <row r="605" spans="1:17" x14ac:dyDescent="0.25">
      <c r="A605" s="64">
        <f t="shared" si="75"/>
        <v>6</v>
      </c>
      <c r="B605" s="64">
        <f t="shared" si="76"/>
        <v>65</v>
      </c>
      <c r="C605" s="64">
        <f t="shared" si="77"/>
        <v>2</v>
      </c>
      <c r="D605" s="64">
        <f t="shared" si="78"/>
        <v>61</v>
      </c>
      <c r="E605" s="64">
        <f t="shared" si="79"/>
        <v>301</v>
      </c>
      <c r="F605" s="64">
        <f t="shared" si="72"/>
        <v>2</v>
      </c>
      <c r="G605" s="64">
        <f t="shared" si="73"/>
        <v>1</v>
      </c>
      <c r="H605" s="64">
        <f t="shared" si="74"/>
        <v>2021</v>
      </c>
      <c r="I605" s="80" t="str">
        <f>IFERROR(VLOOKUP(D605,Sheet2!A:B,2,0),"")</f>
        <v>J19-0828</v>
      </c>
      <c r="J605" s="64" t="str">
        <f>IFERROR(IF(I605&lt;&gt;"",VLOOKUP(I605,Sheet2!B:C,2,0),""),"")</f>
        <v>INSTALLATION VIBRATION FOR SENSOR(SAMUTPRAKARN)</v>
      </c>
      <c r="K605" s="64" t="str">
        <f>IFERROR( IF(I605&lt;&gt;"", HLOOKUP(L$2+$A605,Sheet2!BX:NK,2,0),""),"")</f>
        <v>16-31 Jan 21</v>
      </c>
      <c r="L605" t="str">
        <f>IF(OR(HLOOKUP(L$2+$A605,Sheet2!BX:NK,$B605,0),HLOOKUP(L$2+$A605,Sheet2!BX:NK,$B605,0)&lt;&gt;""),HLOOKUP(L$2+$A605,Sheet2!BX:NK,$B605,0),"")</f>
        <v/>
      </c>
      <c r="M605" t="str">
        <f>IF(OR(HLOOKUP(M$2+$A605,Sheet2!BY:NL,$B605,0),HLOOKUP(M$2+$A605,Sheet2!BY:NL,$B605,0)&lt;&gt;""),HLOOKUP(M$2+$A605,Sheet2!BY:NL,$B605,0),"")</f>
        <v/>
      </c>
      <c r="N605" t="str">
        <f>IF(OR(HLOOKUP(N$2+$A605,Sheet2!BZ:NM,$B605,0),HLOOKUP(N$2+$A605,Sheet2!BZ:NM,$B605,0)&lt;&gt;""),HLOOKUP(N$2+$A605,Sheet2!BZ:NM,$B605,0),"")</f>
        <v/>
      </c>
      <c r="O605" t="str">
        <f>IF(OR(HLOOKUP(O$2+$A605,Sheet2!CA:NN,$B605,0),HLOOKUP(O$2+$A605,Sheet2!CA:NN,$B605,0)&lt;&gt;""),HLOOKUP(O$2+$A605,Sheet2!CA:NN,$B605,0),"")</f>
        <v/>
      </c>
      <c r="P605" t="str">
        <f>IF(OR(HLOOKUP(P$2+$A605,Sheet2!CB:NO,$B605,0),HLOOKUP(P$2+$A605,Sheet2!CB:NO,$B605,0)&lt;&gt;""),HLOOKUP(P$2+$A605,Sheet2!CB:NO,$B605,0),"")</f>
        <v/>
      </c>
      <c r="Q605" t="str">
        <f>IF(OR(HLOOKUP(Q$2+$A605,Sheet2!CC:NO,$B605,0),HLOOKUP(Q$2+$A605,Sheet2!CC:NO,$B605,0)&lt;&gt;""),HLOOKUP(Q$2+$A605,Sheet2!CC:NO,$B605,0),"")</f>
        <v/>
      </c>
    </row>
    <row r="606" spans="1:17" x14ac:dyDescent="0.25">
      <c r="A606" s="64">
        <f t="shared" si="75"/>
        <v>12</v>
      </c>
      <c r="B606" s="64">
        <f t="shared" si="76"/>
        <v>65</v>
      </c>
      <c r="C606" s="64">
        <f t="shared" si="77"/>
        <v>3</v>
      </c>
      <c r="D606" s="64">
        <f t="shared" si="78"/>
        <v>61</v>
      </c>
      <c r="E606" s="64">
        <f t="shared" si="79"/>
        <v>301</v>
      </c>
      <c r="F606" s="64">
        <f t="shared" si="72"/>
        <v>1</v>
      </c>
      <c r="G606" s="64">
        <f t="shared" si="73"/>
        <v>2</v>
      </c>
      <c r="H606" s="64">
        <f t="shared" si="74"/>
        <v>2021</v>
      </c>
      <c r="I606" s="80" t="str">
        <f>IFERROR(VLOOKUP(D606,Sheet2!A:B,2,0),"")</f>
        <v>J19-0828</v>
      </c>
      <c r="J606" s="64" t="str">
        <f>IFERROR(IF(I606&lt;&gt;"",VLOOKUP(I606,Sheet2!B:C,2,0),""),"")</f>
        <v>INSTALLATION VIBRATION FOR SENSOR(SAMUTPRAKARN)</v>
      </c>
      <c r="K606" s="64" t="str">
        <f>IFERROR( IF(I606&lt;&gt;"", HLOOKUP(L$2+$A606,Sheet2!BX:NK,2,0),""),"")</f>
        <v>1-15 Feb 21</v>
      </c>
      <c r="L606" t="str">
        <f>IF(OR(HLOOKUP(L$2+$A606,Sheet2!BX:NK,$B606,0),HLOOKUP(L$2+$A606,Sheet2!BX:NK,$B606,0)&lt;&gt;""),HLOOKUP(L$2+$A606,Sheet2!BX:NK,$B606,0),"")</f>
        <v/>
      </c>
      <c r="M606" t="str">
        <f>IF(OR(HLOOKUP(M$2+$A606,Sheet2!BY:NL,$B606,0),HLOOKUP(M$2+$A606,Sheet2!BY:NL,$B606,0)&lt;&gt;""),HLOOKUP(M$2+$A606,Sheet2!BY:NL,$B606,0),"")</f>
        <v/>
      </c>
      <c r="N606" t="str">
        <f>IF(OR(HLOOKUP(N$2+$A606,Sheet2!BZ:NM,$B606,0),HLOOKUP(N$2+$A606,Sheet2!BZ:NM,$B606,0)&lt;&gt;""),HLOOKUP(N$2+$A606,Sheet2!BZ:NM,$B606,0),"")</f>
        <v/>
      </c>
      <c r="O606" t="str">
        <f>IF(OR(HLOOKUP(O$2+$A606,Sheet2!CA:NN,$B606,0),HLOOKUP(O$2+$A606,Sheet2!CA:NN,$B606,0)&lt;&gt;""),HLOOKUP(O$2+$A606,Sheet2!CA:NN,$B606,0),"")</f>
        <v/>
      </c>
      <c r="P606" t="str">
        <f>IF(OR(HLOOKUP(P$2+$A606,Sheet2!CB:NO,$B606,0),HLOOKUP(P$2+$A606,Sheet2!CB:NO,$B606,0)&lt;&gt;""),HLOOKUP(P$2+$A606,Sheet2!CB:NO,$B606,0),"")</f>
        <v/>
      </c>
      <c r="Q606" t="str">
        <f>IF(OR(HLOOKUP(Q$2+$A606,Sheet2!CC:NO,$B606,0),HLOOKUP(Q$2+$A606,Sheet2!CC:NO,$B606,0)&lt;&gt;""),HLOOKUP(Q$2+$A606,Sheet2!CC:NO,$B606,0),"")</f>
        <v/>
      </c>
    </row>
    <row r="607" spans="1:17" x14ac:dyDescent="0.25">
      <c r="A607" s="64">
        <f t="shared" si="75"/>
        <v>18</v>
      </c>
      <c r="B607" s="64">
        <f t="shared" si="76"/>
        <v>65</v>
      </c>
      <c r="C607" s="64">
        <f t="shared" si="77"/>
        <v>4</v>
      </c>
      <c r="D607" s="64">
        <f t="shared" si="78"/>
        <v>61</v>
      </c>
      <c r="E607" s="64">
        <f t="shared" si="79"/>
        <v>301</v>
      </c>
      <c r="F607" s="64">
        <f t="shared" si="72"/>
        <v>2</v>
      </c>
      <c r="G607" s="64">
        <f t="shared" si="73"/>
        <v>2</v>
      </c>
      <c r="H607" s="64">
        <f t="shared" si="74"/>
        <v>2021</v>
      </c>
      <c r="I607" s="80" t="str">
        <f>IFERROR(VLOOKUP(D607,Sheet2!A:B,2,0),"")</f>
        <v>J19-0828</v>
      </c>
      <c r="J607" s="64" t="str">
        <f>IFERROR(IF(I607&lt;&gt;"",VLOOKUP(I607,Sheet2!B:C,2,0),""),"")</f>
        <v>INSTALLATION VIBRATION FOR SENSOR(SAMUTPRAKARN)</v>
      </c>
      <c r="K607" s="64" t="str">
        <f>IFERROR( IF(I607&lt;&gt;"", HLOOKUP(L$2+$A607,Sheet2!BX:NK,2,0),""),"")</f>
        <v>16-28 Feb 21</v>
      </c>
      <c r="L607" t="str">
        <f>IF(OR(HLOOKUP(L$2+$A607,Sheet2!BX:NK,$B607,0),HLOOKUP(L$2+$A607,Sheet2!BX:NK,$B607,0)&lt;&gt;""),HLOOKUP(L$2+$A607,Sheet2!BX:NK,$B607,0),"")</f>
        <v/>
      </c>
      <c r="M607" t="str">
        <f>IF(OR(HLOOKUP(M$2+$A607,Sheet2!BY:NL,$B607,0),HLOOKUP(M$2+$A607,Sheet2!BY:NL,$B607,0)&lt;&gt;""),HLOOKUP(M$2+$A607,Sheet2!BY:NL,$B607,0),"")</f>
        <v/>
      </c>
      <c r="N607" t="str">
        <f>IF(OR(HLOOKUP(N$2+$A607,Sheet2!BZ:NM,$B607,0),HLOOKUP(N$2+$A607,Sheet2!BZ:NM,$B607,0)&lt;&gt;""),HLOOKUP(N$2+$A607,Sheet2!BZ:NM,$B607,0),"")</f>
        <v/>
      </c>
      <c r="O607" t="str">
        <f>IF(OR(HLOOKUP(O$2+$A607,Sheet2!CA:NN,$B607,0),HLOOKUP(O$2+$A607,Sheet2!CA:NN,$B607,0)&lt;&gt;""),HLOOKUP(O$2+$A607,Sheet2!CA:NN,$B607,0),"")</f>
        <v/>
      </c>
      <c r="P607" t="str">
        <f>IF(OR(HLOOKUP(P$2+$A607,Sheet2!CB:NO,$B607,0),HLOOKUP(P$2+$A607,Sheet2!CB:NO,$B607,0)&lt;&gt;""),HLOOKUP(P$2+$A607,Sheet2!CB:NO,$B607,0),"")</f>
        <v/>
      </c>
      <c r="Q607" t="str">
        <f>IF(OR(HLOOKUP(Q$2+$A607,Sheet2!CC:NO,$B607,0),HLOOKUP(Q$2+$A607,Sheet2!CC:NO,$B607,0)&lt;&gt;""),HLOOKUP(Q$2+$A607,Sheet2!CC:NO,$B607,0),"")</f>
        <v/>
      </c>
    </row>
    <row r="608" spans="1:17" x14ac:dyDescent="0.25">
      <c r="A608" s="64">
        <f t="shared" si="75"/>
        <v>24</v>
      </c>
      <c r="B608" s="64">
        <f t="shared" si="76"/>
        <v>65</v>
      </c>
      <c r="C608" s="64">
        <f t="shared" si="77"/>
        <v>5</v>
      </c>
      <c r="D608" s="64">
        <f t="shared" si="78"/>
        <v>61</v>
      </c>
      <c r="E608" s="64">
        <f t="shared" si="79"/>
        <v>301</v>
      </c>
      <c r="F608" s="64">
        <f t="shared" si="72"/>
        <v>1</v>
      </c>
      <c r="G608" s="64">
        <f t="shared" si="73"/>
        <v>3</v>
      </c>
      <c r="H608" s="64">
        <f t="shared" si="74"/>
        <v>2021</v>
      </c>
      <c r="I608" s="80" t="str">
        <f>IFERROR(VLOOKUP(D608,Sheet2!A:B,2,0),"")</f>
        <v>J19-0828</v>
      </c>
      <c r="J608" s="64" t="str">
        <f>IFERROR(IF(I608&lt;&gt;"",VLOOKUP(I608,Sheet2!B:C,2,0),""),"")</f>
        <v>INSTALLATION VIBRATION FOR SENSOR(SAMUTPRAKARN)</v>
      </c>
      <c r="K608" s="64" t="str">
        <f>IFERROR( IF(I608&lt;&gt;"", HLOOKUP(L$2+$A608,Sheet2!BX:NK,2,0),""),"")</f>
        <v>1-15 Mar 2021</v>
      </c>
      <c r="L608" t="str">
        <f>IF(OR(HLOOKUP(L$2+$A608,Sheet2!BX:NK,$B608,0),HLOOKUP(L$2+$A608,Sheet2!BX:NK,$B608,0)&lt;&gt;""),HLOOKUP(L$2+$A608,Sheet2!BX:NK,$B608,0),"")</f>
        <v/>
      </c>
      <c r="M608" t="str">
        <f>IF(OR(HLOOKUP(M$2+$A608,Sheet2!BY:NL,$B608,0),HLOOKUP(M$2+$A608,Sheet2!BY:NL,$B608,0)&lt;&gt;""),HLOOKUP(M$2+$A608,Sheet2!BY:NL,$B608,0),"")</f>
        <v/>
      </c>
      <c r="N608" t="str">
        <f>IF(OR(HLOOKUP(N$2+$A608,Sheet2!BZ:NM,$B608,0),HLOOKUP(N$2+$A608,Sheet2!BZ:NM,$B608,0)&lt;&gt;""),HLOOKUP(N$2+$A608,Sheet2!BZ:NM,$B608,0),"")</f>
        <v/>
      </c>
      <c r="O608" t="str">
        <f>IF(OR(HLOOKUP(O$2+$A608,Sheet2!CA:NN,$B608,0),HLOOKUP(O$2+$A608,Sheet2!CA:NN,$B608,0)&lt;&gt;""),HLOOKUP(O$2+$A608,Sheet2!CA:NN,$B608,0),"")</f>
        <v/>
      </c>
      <c r="P608" t="str">
        <f>IF(OR(HLOOKUP(P$2+$A608,Sheet2!CB:NO,$B608,0),HLOOKUP(P$2+$A608,Sheet2!CB:NO,$B608,0)&lt;&gt;""),HLOOKUP(P$2+$A608,Sheet2!CB:NO,$B608,0),"")</f>
        <v/>
      </c>
      <c r="Q608" t="str">
        <f>IF(OR(HLOOKUP(Q$2+$A608,Sheet2!CC:NO,$B608,0),HLOOKUP(Q$2+$A608,Sheet2!CC:NO,$B608,0)&lt;&gt;""),HLOOKUP(Q$2+$A608,Sheet2!CC:NO,$B608,0),"")</f>
        <v/>
      </c>
    </row>
    <row r="609" spans="1:17" x14ac:dyDescent="0.25">
      <c r="A609" s="64">
        <f t="shared" si="75"/>
        <v>30</v>
      </c>
      <c r="B609" s="64">
        <f t="shared" si="76"/>
        <v>65</v>
      </c>
      <c r="C609" s="64">
        <f t="shared" si="77"/>
        <v>6</v>
      </c>
      <c r="D609" s="64">
        <f t="shared" si="78"/>
        <v>61</v>
      </c>
      <c r="E609" s="64">
        <f t="shared" si="79"/>
        <v>301</v>
      </c>
      <c r="F609" s="64">
        <f t="shared" si="72"/>
        <v>2</v>
      </c>
      <c r="G609" s="64">
        <f t="shared" si="73"/>
        <v>3</v>
      </c>
      <c r="H609" s="64">
        <f t="shared" si="74"/>
        <v>2021</v>
      </c>
      <c r="I609" s="80" t="str">
        <f>IFERROR(VLOOKUP(D609,Sheet2!A:B,2,0),"")</f>
        <v>J19-0828</v>
      </c>
      <c r="J609" s="64" t="str">
        <f>IFERROR(IF(I609&lt;&gt;"",VLOOKUP(I609,Sheet2!B:C,2,0),""),"")</f>
        <v>INSTALLATION VIBRATION FOR SENSOR(SAMUTPRAKARN)</v>
      </c>
      <c r="K609" s="64" t="str">
        <f>IFERROR( IF(I609&lt;&gt;"", HLOOKUP(L$2+$A609,Sheet2!BX:NK,2,0),""),"")</f>
        <v>16-31 Mar 21</v>
      </c>
      <c r="L609" t="str">
        <f>IF(OR(HLOOKUP(L$2+$A609,Sheet2!BX:NK,$B609,0),HLOOKUP(L$2+$A609,Sheet2!BX:NK,$B609,0)&lt;&gt;""),HLOOKUP(L$2+$A609,Sheet2!BX:NK,$B609,0),"")</f>
        <v/>
      </c>
      <c r="M609" t="str">
        <f>IF(OR(HLOOKUP(M$2+$A609,Sheet2!BY:NL,$B609,0),HLOOKUP(M$2+$A609,Sheet2!BY:NL,$B609,0)&lt;&gt;""),HLOOKUP(M$2+$A609,Sheet2!BY:NL,$B609,0),"")</f>
        <v/>
      </c>
      <c r="N609" t="str">
        <f>IF(OR(HLOOKUP(N$2+$A609,Sheet2!BZ:NM,$B609,0),HLOOKUP(N$2+$A609,Sheet2!BZ:NM,$B609,0)&lt;&gt;""),HLOOKUP(N$2+$A609,Sheet2!BZ:NM,$B609,0),"")</f>
        <v/>
      </c>
      <c r="O609" t="str">
        <f>IF(OR(HLOOKUP(O$2+$A609,Sheet2!CA:NN,$B609,0),HLOOKUP(O$2+$A609,Sheet2!CA:NN,$B609,0)&lt;&gt;""),HLOOKUP(O$2+$A609,Sheet2!CA:NN,$B609,0),"")</f>
        <v/>
      </c>
      <c r="P609" t="str">
        <f>IF(OR(HLOOKUP(P$2+$A609,Sheet2!CB:NO,$B609,0),HLOOKUP(P$2+$A609,Sheet2!CB:NO,$B609,0)&lt;&gt;""),HLOOKUP(P$2+$A609,Sheet2!CB:NO,$B609,0),"")</f>
        <v/>
      </c>
      <c r="Q609" t="str">
        <f>IF(OR(HLOOKUP(Q$2+$A609,Sheet2!CC:NO,$B609,0),HLOOKUP(Q$2+$A609,Sheet2!CC:NO,$B609,0)&lt;&gt;""),HLOOKUP(Q$2+$A609,Sheet2!CC:NO,$B609,0),"")</f>
        <v/>
      </c>
    </row>
    <row r="610" spans="1:17" x14ac:dyDescent="0.25">
      <c r="A610" s="64">
        <f t="shared" si="75"/>
        <v>36</v>
      </c>
      <c r="B610" s="64">
        <f t="shared" si="76"/>
        <v>65</v>
      </c>
      <c r="C610" s="64">
        <f t="shared" si="77"/>
        <v>7</v>
      </c>
      <c r="D610" s="64">
        <f t="shared" si="78"/>
        <v>61</v>
      </c>
      <c r="E610" s="64">
        <f t="shared" si="79"/>
        <v>301</v>
      </c>
      <c r="F610" s="64">
        <f t="shared" si="72"/>
        <v>1</v>
      </c>
      <c r="G610" s="64">
        <f t="shared" si="73"/>
        <v>4</v>
      </c>
      <c r="H610" s="64">
        <f t="shared" si="74"/>
        <v>2021</v>
      </c>
      <c r="I610" s="80" t="str">
        <f>IFERROR(VLOOKUP(D610,Sheet2!A:B,2,0),"")</f>
        <v>J19-0828</v>
      </c>
      <c r="J610" s="64" t="str">
        <f>IFERROR(IF(I610&lt;&gt;"",VLOOKUP(I610,Sheet2!B:C,2,0),""),"")</f>
        <v>INSTALLATION VIBRATION FOR SENSOR(SAMUTPRAKARN)</v>
      </c>
      <c r="K610" s="64" t="str">
        <f>IFERROR( IF(I610&lt;&gt;"", HLOOKUP(L$2+$A610,Sheet2!BX:NK,2,0),""),"")</f>
        <v>1-15 April 21</v>
      </c>
      <c r="L610" t="str">
        <f>IF(OR(HLOOKUP(L$2+$A610,Sheet2!BX:NK,$B610,0),HLOOKUP(L$2+$A610,Sheet2!BX:NK,$B610,0)&lt;&gt;""),HLOOKUP(L$2+$A610,Sheet2!BX:NK,$B610,0),"")</f>
        <v/>
      </c>
      <c r="M610" t="str">
        <f>IF(OR(HLOOKUP(M$2+$A610,Sheet2!BY:NL,$B610,0),HLOOKUP(M$2+$A610,Sheet2!BY:NL,$B610,0)&lt;&gt;""),HLOOKUP(M$2+$A610,Sheet2!BY:NL,$B610,0),"")</f>
        <v/>
      </c>
      <c r="N610" t="str">
        <f>IF(OR(HLOOKUP(N$2+$A610,Sheet2!BZ:NM,$B610,0),HLOOKUP(N$2+$A610,Sheet2!BZ:NM,$B610,0)&lt;&gt;""),HLOOKUP(N$2+$A610,Sheet2!BZ:NM,$B610,0),"")</f>
        <v/>
      </c>
      <c r="O610" t="str">
        <f>IF(OR(HLOOKUP(O$2+$A610,Sheet2!CA:NN,$B610,0),HLOOKUP(O$2+$A610,Sheet2!CA:NN,$B610,0)&lt;&gt;""),HLOOKUP(O$2+$A610,Sheet2!CA:NN,$B610,0),"")</f>
        <v/>
      </c>
      <c r="P610" t="str">
        <f>IF(OR(HLOOKUP(P$2+$A610,Sheet2!CB:NO,$B610,0),HLOOKUP(P$2+$A610,Sheet2!CB:NO,$B610,0)&lt;&gt;""),HLOOKUP(P$2+$A610,Sheet2!CB:NO,$B610,0),"")</f>
        <v/>
      </c>
      <c r="Q610" t="str">
        <f>IF(OR(HLOOKUP(Q$2+$A610,Sheet2!CC:NO,$B610,0),HLOOKUP(Q$2+$A610,Sheet2!CC:NO,$B610,0)&lt;&gt;""),HLOOKUP(Q$2+$A610,Sheet2!CC:NO,$B610,0),"")</f>
        <v/>
      </c>
    </row>
    <row r="611" spans="1:17" x14ac:dyDescent="0.25">
      <c r="A611" s="64">
        <f t="shared" si="75"/>
        <v>42</v>
      </c>
      <c r="B611" s="64">
        <f t="shared" si="76"/>
        <v>65</v>
      </c>
      <c r="C611" s="64">
        <f t="shared" si="77"/>
        <v>8</v>
      </c>
      <c r="D611" s="64">
        <f t="shared" si="78"/>
        <v>61</v>
      </c>
      <c r="E611" s="64">
        <f t="shared" si="79"/>
        <v>301</v>
      </c>
      <c r="F611" s="64">
        <f t="shared" si="72"/>
        <v>2</v>
      </c>
      <c r="G611" s="64">
        <f t="shared" si="73"/>
        <v>4</v>
      </c>
      <c r="H611" s="64">
        <f t="shared" si="74"/>
        <v>2021</v>
      </c>
      <c r="I611" s="80" t="str">
        <f>IFERROR(VLOOKUP(D611,Sheet2!A:B,2,0),"")</f>
        <v>J19-0828</v>
      </c>
      <c r="J611" s="64" t="str">
        <f>IFERROR(IF(I611&lt;&gt;"",VLOOKUP(I611,Sheet2!B:C,2,0),""),"")</f>
        <v>INSTALLATION VIBRATION FOR SENSOR(SAMUTPRAKARN)</v>
      </c>
      <c r="K611" s="64" t="str">
        <f>IFERROR( IF(I611&lt;&gt;"", HLOOKUP(L$2+$A611,Sheet2!BX:NK,2,0),""),"")</f>
        <v>16-30 April 21</v>
      </c>
      <c r="L611" t="str">
        <f>IF(OR(HLOOKUP(L$2+$A611,Sheet2!BX:NK,$B611,0),HLOOKUP(L$2+$A611,Sheet2!BX:NK,$B611,0)&lt;&gt;""),HLOOKUP(L$2+$A611,Sheet2!BX:NK,$B611,0),"")</f>
        <v/>
      </c>
      <c r="M611" t="str">
        <f>IF(OR(HLOOKUP(M$2+$A611,Sheet2!BY:NL,$B611,0),HLOOKUP(M$2+$A611,Sheet2!BY:NL,$B611,0)&lt;&gt;""),HLOOKUP(M$2+$A611,Sheet2!BY:NL,$B611,0),"")</f>
        <v/>
      </c>
      <c r="N611" t="str">
        <f>IF(OR(HLOOKUP(N$2+$A611,Sheet2!BZ:NM,$B611,0),HLOOKUP(N$2+$A611,Sheet2!BZ:NM,$B611,0)&lt;&gt;""),HLOOKUP(N$2+$A611,Sheet2!BZ:NM,$B611,0),"")</f>
        <v/>
      </c>
      <c r="O611" t="str">
        <f>IF(OR(HLOOKUP(O$2+$A611,Sheet2!CA:NN,$B611,0),HLOOKUP(O$2+$A611,Sheet2!CA:NN,$B611,0)&lt;&gt;""),HLOOKUP(O$2+$A611,Sheet2!CA:NN,$B611,0),"")</f>
        <v/>
      </c>
      <c r="P611" t="str">
        <f>IF(OR(HLOOKUP(P$2+$A611,Sheet2!CB:NO,$B611,0),HLOOKUP(P$2+$A611,Sheet2!CB:NO,$B611,0)&lt;&gt;""),HLOOKUP(P$2+$A611,Sheet2!CB:NO,$B611,0),"")</f>
        <v/>
      </c>
      <c r="Q611" t="str">
        <f>IF(OR(HLOOKUP(Q$2+$A611,Sheet2!CC:NO,$B611,0),HLOOKUP(Q$2+$A611,Sheet2!CC:NO,$B611,0)&lt;&gt;""),HLOOKUP(Q$2+$A611,Sheet2!CC:NO,$B611,0),"")</f>
        <v/>
      </c>
    </row>
    <row r="612" spans="1:17" x14ac:dyDescent="0.25">
      <c r="A612" s="64">
        <f t="shared" si="75"/>
        <v>48</v>
      </c>
      <c r="B612" s="64">
        <f t="shared" si="76"/>
        <v>65</v>
      </c>
      <c r="C612" s="64">
        <f t="shared" si="77"/>
        <v>9</v>
      </c>
      <c r="D612" s="64">
        <f t="shared" si="78"/>
        <v>61</v>
      </c>
      <c r="E612" s="64">
        <f t="shared" si="79"/>
        <v>301</v>
      </c>
      <c r="F612" s="64">
        <f t="shared" si="72"/>
        <v>1</v>
      </c>
      <c r="G612" s="64">
        <f t="shared" si="73"/>
        <v>5</v>
      </c>
      <c r="H612" s="64">
        <f t="shared" si="74"/>
        <v>2021</v>
      </c>
      <c r="I612" s="80" t="str">
        <f>IFERROR(VLOOKUP(D612,Sheet2!A:B,2,0),"")</f>
        <v>J19-0828</v>
      </c>
      <c r="J612" s="64" t="str">
        <f>IFERROR(IF(I612&lt;&gt;"",VLOOKUP(I612,Sheet2!B:C,2,0),""),"")</f>
        <v>INSTALLATION VIBRATION FOR SENSOR(SAMUTPRAKARN)</v>
      </c>
      <c r="K612" s="64" t="str">
        <f>IFERROR( IF(I612&lt;&gt;"", HLOOKUP(L$2+$A612,Sheet2!BX:NK,2,0),""),"")</f>
        <v>1-15 May 21</v>
      </c>
      <c r="L612" t="str">
        <f>IF(OR(HLOOKUP(L$2+$A612,Sheet2!BX:NK,$B612,0),HLOOKUP(L$2+$A612,Sheet2!BX:NK,$B612,0)&lt;&gt;""),HLOOKUP(L$2+$A612,Sheet2!BX:NK,$B612,0),"")</f>
        <v/>
      </c>
      <c r="M612" t="str">
        <f>IF(OR(HLOOKUP(M$2+$A612,Sheet2!BY:NL,$B612,0),HLOOKUP(M$2+$A612,Sheet2!BY:NL,$B612,0)&lt;&gt;""),HLOOKUP(M$2+$A612,Sheet2!BY:NL,$B612,0),"")</f>
        <v/>
      </c>
      <c r="N612" t="str">
        <f>IF(OR(HLOOKUP(N$2+$A612,Sheet2!BZ:NM,$B612,0),HLOOKUP(N$2+$A612,Sheet2!BZ:NM,$B612,0)&lt;&gt;""),HLOOKUP(N$2+$A612,Sheet2!BZ:NM,$B612,0),"")</f>
        <v/>
      </c>
      <c r="O612" t="str">
        <f>IF(OR(HLOOKUP(O$2+$A612,Sheet2!CA:NN,$B612,0),HLOOKUP(O$2+$A612,Sheet2!CA:NN,$B612,0)&lt;&gt;""),HLOOKUP(O$2+$A612,Sheet2!CA:NN,$B612,0),"")</f>
        <v/>
      </c>
      <c r="P612" t="str">
        <f>IF(OR(HLOOKUP(P$2+$A612,Sheet2!CB:NO,$B612,0),HLOOKUP(P$2+$A612,Sheet2!CB:NO,$B612,0)&lt;&gt;""),HLOOKUP(P$2+$A612,Sheet2!CB:NO,$B612,0),"")</f>
        <v/>
      </c>
      <c r="Q612" t="str">
        <f>IF(OR(HLOOKUP(Q$2+$A612,Sheet2!CC:NO,$B612,0),HLOOKUP(Q$2+$A612,Sheet2!CC:NO,$B612,0)&lt;&gt;""),HLOOKUP(Q$2+$A612,Sheet2!CC:NO,$B612,0),"")</f>
        <v/>
      </c>
    </row>
    <row r="613" spans="1:17" x14ac:dyDescent="0.25">
      <c r="A613" s="64">
        <f t="shared" si="75"/>
        <v>54</v>
      </c>
      <c r="B613" s="64">
        <f t="shared" si="76"/>
        <v>65</v>
      </c>
      <c r="C613" s="64">
        <f t="shared" si="77"/>
        <v>10</v>
      </c>
      <c r="D613" s="64">
        <f t="shared" si="78"/>
        <v>61</v>
      </c>
      <c r="E613" s="64">
        <f t="shared" si="79"/>
        <v>301</v>
      </c>
      <c r="F613" s="64">
        <f t="shared" si="72"/>
        <v>2</v>
      </c>
      <c r="G613" s="64">
        <f t="shared" si="73"/>
        <v>5</v>
      </c>
      <c r="H613" s="64">
        <f t="shared" si="74"/>
        <v>2021</v>
      </c>
      <c r="I613" s="80" t="str">
        <f>IFERROR(VLOOKUP(D613,Sheet2!A:B,2,0),"")</f>
        <v>J19-0828</v>
      </c>
      <c r="J613" s="64" t="str">
        <f>IFERROR(IF(I613&lt;&gt;"",VLOOKUP(I613,Sheet2!B:C,2,0),""),"")</f>
        <v>INSTALLATION VIBRATION FOR SENSOR(SAMUTPRAKARN)</v>
      </c>
      <c r="K613" s="64" t="str">
        <f>IFERROR( IF(I613&lt;&gt;"", HLOOKUP(L$2+$A613,Sheet2!BX:NK,2,0),""),"")</f>
        <v>16-31 May 21</v>
      </c>
      <c r="L613" t="str">
        <f>IF(OR(HLOOKUP(L$2+$A613,Sheet2!BX:NK,$B613,0),HLOOKUP(L$2+$A613,Sheet2!BX:NK,$B613,0)&lt;&gt;""),HLOOKUP(L$2+$A613,Sheet2!BX:NK,$B613,0),"")</f>
        <v/>
      </c>
      <c r="M613" t="str">
        <f>IF(OR(HLOOKUP(M$2+$A613,Sheet2!BY:NL,$B613,0),HLOOKUP(M$2+$A613,Sheet2!BY:NL,$B613,0)&lt;&gt;""),HLOOKUP(M$2+$A613,Sheet2!BY:NL,$B613,0),"")</f>
        <v/>
      </c>
      <c r="N613" t="str">
        <f>IF(OR(HLOOKUP(N$2+$A613,Sheet2!BZ:NM,$B613,0),HLOOKUP(N$2+$A613,Sheet2!BZ:NM,$B613,0)&lt;&gt;""),HLOOKUP(N$2+$A613,Sheet2!BZ:NM,$B613,0),"")</f>
        <v/>
      </c>
      <c r="O613" t="str">
        <f>IF(OR(HLOOKUP(O$2+$A613,Sheet2!CA:NN,$B613,0),HLOOKUP(O$2+$A613,Sheet2!CA:NN,$B613,0)&lt;&gt;""),HLOOKUP(O$2+$A613,Sheet2!CA:NN,$B613,0),"")</f>
        <v/>
      </c>
      <c r="P613" t="str">
        <f>IF(OR(HLOOKUP(P$2+$A613,Sheet2!CB:NO,$B613,0),HLOOKUP(P$2+$A613,Sheet2!CB:NO,$B613,0)&lt;&gt;""),HLOOKUP(P$2+$A613,Sheet2!CB:NO,$B613,0),"")</f>
        <v/>
      </c>
      <c r="Q613" t="str">
        <f>IF(OR(HLOOKUP(Q$2+$A613,Sheet2!CC:NO,$B613,0),HLOOKUP(Q$2+$A613,Sheet2!CC:NO,$B613,0)&lt;&gt;""),HLOOKUP(Q$2+$A613,Sheet2!CC:NO,$B613,0),"")</f>
        <v/>
      </c>
    </row>
    <row r="614" spans="1:17" x14ac:dyDescent="0.25">
      <c r="A614" s="64">
        <f t="shared" si="75"/>
        <v>0</v>
      </c>
      <c r="B614" s="64">
        <f t="shared" si="76"/>
        <v>66</v>
      </c>
      <c r="C614" s="64">
        <f t="shared" si="77"/>
        <v>1</v>
      </c>
      <c r="D614" s="64">
        <f t="shared" si="78"/>
        <v>62</v>
      </c>
      <c r="E614" s="64">
        <f t="shared" si="79"/>
        <v>306</v>
      </c>
      <c r="F614" s="64">
        <f t="shared" si="72"/>
        <v>1</v>
      </c>
      <c r="G614" s="64">
        <f t="shared" si="73"/>
        <v>1</v>
      </c>
      <c r="H614" s="64">
        <f t="shared" si="74"/>
        <v>2021</v>
      </c>
      <c r="I614" s="80" t="str">
        <f>IFERROR(VLOOKUP(D614,Sheet2!A:B,2,0),"")</f>
        <v>J20-0589</v>
      </c>
      <c r="J614" s="64" t="str">
        <f>IFERROR(IF(I614&lt;&gt;"",VLOOKUP(I614,Sheet2!B:C,2,0),""),"")</f>
        <v xml:space="preserve">งานติดตั้งระบบไฟฟ้าโครงการปุ๋ยอัดเม็ด </v>
      </c>
      <c r="K614" s="64" t="str">
        <f>IFERROR( IF(I614&lt;&gt;"", HLOOKUP(L$2+$A614,Sheet2!BX:NK,2,0),""),"")</f>
        <v>1-15 Jan 21</v>
      </c>
      <c r="L614" t="str">
        <f>IF(OR(HLOOKUP(L$2+$A614,Sheet2!BX:NK,$B614,0),HLOOKUP(L$2+$A614,Sheet2!BX:NK,$B614,0)&lt;&gt;""),HLOOKUP(L$2+$A614,Sheet2!BX:NK,$B614,0),"")</f>
        <v/>
      </c>
      <c r="M614" t="str">
        <f>IF(OR(HLOOKUP(M$2+$A614,Sheet2!BY:NL,$B614,0),HLOOKUP(M$2+$A614,Sheet2!BY:NL,$B614,0)&lt;&gt;""),HLOOKUP(M$2+$A614,Sheet2!BY:NL,$B614,0),"")</f>
        <v/>
      </c>
      <c r="N614" t="str">
        <f>IF(OR(HLOOKUP(N$2+$A614,Sheet2!BZ:NM,$B614,0),HLOOKUP(N$2+$A614,Sheet2!BZ:NM,$B614,0)&lt;&gt;""),HLOOKUP(N$2+$A614,Sheet2!BZ:NM,$B614,0),"")</f>
        <v/>
      </c>
      <c r="O614" t="str">
        <f>IF(OR(HLOOKUP(O$2+$A614,Sheet2!CA:NN,$B614,0),HLOOKUP(O$2+$A614,Sheet2!CA:NN,$B614,0)&lt;&gt;""),HLOOKUP(O$2+$A614,Sheet2!CA:NN,$B614,0),"")</f>
        <v/>
      </c>
      <c r="P614" t="str">
        <f>IF(OR(HLOOKUP(P$2+$A614,Sheet2!CB:NO,$B614,0),HLOOKUP(P$2+$A614,Sheet2!CB:NO,$B614,0)&lt;&gt;""),HLOOKUP(P$2+$A614,Sheet2!CB:NO,$B614,0),"")</f>
        <v/>
      </c>
      <c r="Q614" t="str">
        <f>IF(OR(HLOOKUP(Q$2+$A614,Sheet2!CC:NO,$B614,0),HLOOKUP(Q$2+$A614,Sheet2!CC:NO,$B614,0)&lt;&gt;""),HLOOKUP(Q$2+$A614,Sheet2!CC:NO,$B614,0),"")</f>
        <v/>
      </c>
    </row>
    <row r="615" spans="1:17" x14ac:dyDescent="0.25">
      <c r="A615" s="64">
        <f t="shared" si="75"/>
        <v>6</v>
      </c>
      <c r="B615" s="64">
        <f t="shared" si="76"/>
        <v>66</v>
      </c>
      <c r="C615" s="64">
        <f t="shared" si="77"/>
        <v>2</v>
      </c>
      <c r="D615" s="64">
        <f t="shared" si="78"/>
        <v>62</v>
      </c>
      <c r="E615" s="64">
        <f t="shared" si="79"/>
        <v>306</v>
      </c>
      <c r="F615" s="64">
        <f t="shared" si="72"/>
        <v>2</v>
      </c>
      <c r="G615" s="64">
        <f t="shared" si="73"/>
        <v>1</v>
      </c>
      <c r="H615" s="64">
        <f t="shared" si="74"/>
        <v>2021</v>
      </c>
      <c r="I615" s="80" t="str">
        <f>IFERROR(VLOOKUP(D615,Sheet2!A:B,2,0),"")</f>
        <v>J20-0589</v>
      </c>
      <c r="J615" s="64" t="str">
        <f>IFERROR(IF(I615&lt;&gt;"",VLOOKUP(I615,Sheet2!B:C,2,0),""),"")</f>
        <v xml:space="preserve">งานติดตั้งระบบไฟฟ้าโครงการปุ๋ยอัดเม็ด </v>
      </c>
      <c r="K615" s="64" t="str">
        <f>IFERROR( IF(I615&lt;&gt;"", HLOOKUP(L$2+$A615,Sheet2!BX:NK,2,0),""),"")</f>
        <v>16-31 Jan 21</v>
      </c>
      <c r="L615" t="str">
        <f>IF(OR(HLOOKUP(L$2+$A615,Sheet2!BX:NK,$B615,0),HLOOKUP(L$2+$A615,Sheet2!BX:NK,$B615,0)&lt;&gt;""),HLOOKUP(L$2+$A615,Sheet2!BX:NK,$B615,0),"")</f>
        <v/>
      </c>
      <c r="M615" t="str">
        <f>IF(OR(HLOOKUP(M$2+$A615,Sheet2!BY:NL,$B615,0),HLOOKUP(M$2+$A615,Sheet2!BY:NL,$B615,0)&lt;&gt;""),HLOOKUP(M$2+$A615,Sheet2!BY:NL,$B615,0),"")</f>
        <v/>
      </c>
      <c r="N615" t="str">
        <f>IF(OR(HLOOKUP(N$2+$A615,Sheet2!BZ:NM,$B615,0),HLOOKUP(N$2+$A615,Sheet2!BZ:NM,$B615,0)&lt;&gt;""),HLOOKUP(N$2+$A615,Sheet2!BZ:NM,$B615,0),"")</f>
        <v/>
      </c>
      <c r="O615" t="str">
        <f>IF(OR(HLOOKUP(O$2+$A615,Sheet2!CA:NN,$B615,0),HLOOKUP(O$2+$A615,Sheet2!CA:NN,$B615,0)&lt;&gt;""),HLOOKUP(O$2+$A615,Sheet2!CA:NN,$B615,0),"")</f>
        <v/>
      </c>
      <c r="P615" t="str">
        <f>IF(OR(HLOOKUP(P$2+$A615,Sheet2!CB:NO,$B615,0),HLOOKUP(P$2+$A615,Sheet2!CB:NO,$B615,0)&lt;&gt;""),HLOOKUP(P$2+$A615,Sheet2!CB:NO,$B615,0),"")</f>
        <v/>
      </c>
      <c r="Q615" t="str">
        <f>IF(OR(HLOOKUP(Q$2+$A615,Sheet2!CC:NO,$B615,0),HLOOKUP(Q$2+$A615,Sheet2!CC:NO,$B615,0)&lt;&gt;""),HLOOKUP(Q$2+$A615,Sheet2!CC:NO,$B615,0),"")</f>
        <v/>
      </c>
    </row>
    <row r="616" spans="1:17" x14ac:dyDescent="0.25">
      <c r="A616" s="64">
        <f t="shared" si="75"/>
        <v>12</v>
      </c>
      <c r="B616" s="64">
        <f t="shared" si="76"/>
        <v>66</v>
      </c>
      <c r="C616" s="64">
        <f t="shared" si="77"/>
        <v>3</v>
      </c>
      <c r="D616" s="64">
        <f t="shared" si="78"/>
        <v>62</v>
      </c>
      <c r="E616" s="64">
        <f t="shared" si="79"/>
        <v>306</v>
      </c>
      <c r="F616" s="64">
        <f t="shared" si="72"/>
        <v>1</v>
      </c>
      <c r="G616" s="64">
        <f t="shared" si="73"/>
        <v>2</v>
      </c>
      <c r="H616" s="64">
        <f t="shared" si="74"/>
        <v>2021</v>
      </c>
      <c r="I616" s="80" t="str">
        <f>IFERROR(VLOOKUP(D616,Sheet2!A:B,2,0),"")</f>
        <v>J20-0589</v>
      </c>
      <c r="J616" s="64" t="str">
        <f>IFERROR(IF(I616&lt;&gt;"",VLOOKUP(I616,Sheet2!B:C,2,0),""),"")</f>
        <v xml:space="preserve">งานติดตั้งระบบไฟฟ้าโครงการปุ๋ยอัดเม็ด </v>
      </c>
      <c r="K616" s="64" t="str">
        <f>IFERROR( IF(I616&lt;&gt;"", HLOOKUP(L$2+$A616,Sheet2!BX:NK,2,0),""),"")</f>
        <v>1-15 Feb 21</v>
      </c>
      <c r="L616" t="str">
        <f>IF(OR(HLOOKUP(L$2+$A616,Sheet2!BX:NK,$B616,0),HLOOKUP(L$2+$A616,Sheet2!BX:NK,$B616,0)&lt;&gt;""),HLOOKUP(L$2+$A616,Sheet2!BX:NK,$B616,0),"")</f>
        <v/>
      </c>
      <c r="M616" t="str">
        <f>IF(OR(HLOOKUP(M$2+$A616,Sheet2!BY:NL,$B616,0),HLOOKUP(M$2+$A616,Sheet2!BY:NL,$B616,0)&lt;&gt;""),HLOOKUP(M$2+$A616,Sheet2!BY:NL,$B616,0),"")</f>
        <v/>
      </c>
      <c r="N616" t="str">
        <f>IF(OR(HLOOKUP(N$2+$A616,Sheet2!BZ:NM,$B616,0),HLOOKUP(N$2+$A616,Sheet2!BZ:NM,$B616,0)&lt;&gt;""),HLOOKUP(N$2+$A616,Sheet2!BZ:NM,$B616,0),"")</f>
        <v/>
      </c>
      <c r="O616" t="str">
        <f>IF(OR(HLOOKUP(O$2+$A616,Sheet2!CA:NN,$B616,0),HLOOKUP(O$2+$A616,Sheet2!CA:NN,$B616,0)&lt;&gt;""),HLOOKUP(O$2+$A616,Sheet2!CA:NN,$B616,0),"")</f>
        <v/>
      </c>
      <c r="P616" t="str">
        <f>IF(OR(HLOOKUP(P$2+$A616,Sheet2!CB:NO,$B616,0),HLOOKUP(P$2+$A616,Sheet2!CB:NO,$B616,0)&lt;&gt;""),HLOOKUP(P$2+$A616,Sheet2!CB:NO,$B616,0),"")</f>
        <v/>
      </c>
      <c r="Q616" t="str">
        <f>IF(OR(HLOOKUP(Q$2+$A616,Sheet2!CC:NO,$B616,0),HLOOKUP(Q$2+$A616,Sheet2!CC:NO,$B616,0)&lt;&gt;""),HLOOKUP(Q$2+$A616,Sheet2!CC:NO,$B616,0),"")</f>
        <v/>
      </c>
    </row>
    <row r="617" spans="1:17" x14ac:dyDescent="0.25">
      <c r="A617" s="64">
        <f t="shared" si="75"/>
        <v>18</v>
      </c>
      <c r="B617" s="64">
        <f t="shared" si="76"/>
        <v>66</v>
      </c>
      <c r="C617" s="64">
        <f t="shared" si="77"/>
        <v>4</v>
      </c>
      <c r="D617" s="64">
        <f t="shared" si="78"/>
        <v>62</v>
      </c>
      <c r="E617" s="64">
        <f t="shared" si="79"/>
        <v>306</v>
      </c>
      <c r="F617" s="64">
        <f t="shared" si="72"/>
        <v>2</v>
      </c>
      <c r="G617" s="64">
        <f t="shared" si="73"/>
        <v>2</v>
      </c>
      <c r="H617" s="64">
        <f t="shared" si="74"/>
        <v>2021</v>
      </c>
      <c r="I617" s="80" t="str">
        <f>IFERROR(VLOOKUP(D617,Sheet2!A:B,2,0),"")</f>
        <v>J20-0589</v>
      </c>
      <c r="J617" s="64" t="str">
        <f>IFERROR(IF(I617&lt;&gt;"",VLOOKUP(I617,Sheet2!B:C,2,0),""),"")</f>
        <v xml:space="preserve">งานติดตั้งระบบไฟฟ้าโครงการปุ๋ยอัดเม็ด </v>
      </c>
      <c r="K617" s="64" t="str">
        <f>IFERROR( IF(I617&lt;&gt;"", HLOOKUP(L$2+$A617,Sheet2!BX:NK,2,0),""),"")</f>
        <v>16-28 Feb 21</v>
      </c>
      <c r="L617" t="str">
        <f>IF(OR(HLOOKUP(L$2+$A617,Sheet2!BX:NK,$B617,0),HLOOKUP(L$2+$A617,Sheet2!BX:NK,$B617,0)&lt;&gt;""),HLOOKUP(L$2+$A617,Sheet2!BX:NK,$B617,0),"")</f>
        <v/>
      </c>
      <c r="M617" t="str">
        <f>IF(OR(HLOOKUP(M$2+$A617,Sheet2!BY:NL,$B617,0),HLOOKUP(M$2+$A617,Sheet2!BY:NL,$B617,0)&lt;&gt;""),HLOOKUP(M$2+$A617,Sheet2!BY:NL,$B617,0),"")</f>
        <v/>
      </c>
      <c r="N617" t="str">
        <f>IF(OR(HLOOKUP(N$2+$A617,Sheet2!BZ:NM,$B617,0),HLOOKUP(N$2+$A617,Sheet2!BZ:NM,$B617,0)&lt;&gt;""),HLOOKUP(N$2+$A617,Sheet2!BZ:NM,$B617,0),"")</f>
        <v/>
      </c>
      <c r="O617" t="str">
        <f>IF(OR(HLOOKUP(O$2+$A617,Sheet2!CA:NN,$B617,0),HLOOKUP(O$2+$A617,Sheet2!CA:NN,$B617,0)&lt;&gt;""),HLOOKUP(O$2+$A617,Sheet2!CA:NN,$B617,0),"")</f>
        <v/>
      </c>
      <c r="P617" t="str">
        <f>IF(OR(HLOOKUP(P$2+$A617,Sheet2!CB:NO,$B617,0),HLOOKUP(P$2+$A617,Sheet2!CB:NO,$B617,0)&lt;&gt;""),HLOOKUP(P$2+$A617,Sheet2!CB:NO,$B617,0),"")</f>
        <v/>
      </c>
      <c r="Q617" t="str">
        <f>IF(OR(HLOOKUP(Q$2+$A617,Sheet2!CC:NO,$B617,0),HLOOKUP(Q$2+$A617,Sheet2!CC:NO,$B617,0)&lt;&gt;""),HLOOKUP(Q$2+$A617,Sheet2!CC:NO,$B617,0),"")</f>
        <v/>
      </c>
    </row>
    <row r="618" spans="1:17" x14ac:dyDescent="0.25">
      <c r="A618" s="64">
        <f t="shared" si="75"/>
        <v>24</v>
      </c>
      <c r="B618" s="64">
        <f t="shared" si="76"/>
        <v>66</v>
      </c>
      <c r="C618" s="64">
        <f t="shared" si="77"/>
        <v>5</v>
      </c>
      <c r="D618" s="64">
        <f t="shared" si="78"/>
        <v>62</v>
      </c>
      <c r="E618" s="64">
        <f t="shared" si="79"/>
        <v>306</v>
      </c>
      <c r="F618" s="64">
        <f t="shared" si="72"/>
        <v>1</v>
      </c>
      <c r="G618" s="64">
        <f t="shared" si="73"/>
        <v>3</v>
      </c>
      <c r="H618" s="64">
        <f t="shared" si="74"/>
        <v>2021</v>
      </c>
      <c r="I618" s="80" t="str">
        <f>IFERROR(VLOOKUP(D618,Sheet2!A:B,2,0),"")</f>
        <v>J20-0589</v>
      </c>
      <c r="J618" s="64" t="str">
        <f>IFERROR(IF(I618&lt;&gt;"",VLOOKUP(I618,Sheet2!B:C,2,0),""),"")</f>
        <v xml:space="preserve">งานติดตั้งระบบไฟฟ้าโครงการปุ๋ยอัดเม็ด </v>
      </c>
      <c r="K618" s="64" t="str">
        <f>IFERROR( IF(I618&lt;&gt;"", HLOOKUP(L$2+$A618,Sheet2!BX:NK,2,0),""),"")</f>
        <v>1-15 Mar 2021</v>
      </c>
      <c r="L618" t="str">
        <f>IF(OR(HLOOKUP(L$2+$A618,Sheet2!BX:NK,$B618,0),HLOOKUP(L$2+$A618,Sheet2!BX:NK,$B618,0)&lt;&gt;""),HLOOKUP(L$2+$A618,Sheet2!BX:NK,$B618,0),"")</f>
        <v/>
      </c>
      <c r="M618" t="str">
        <f>IF(OR(HLOOKUP(M$2+$A618,Sheet2!BY:NL,$B618,0),HLOOKUP(M$2+$A618,Sheet2!BY:NL,$B618,0)&lt;&gt;""),HLOOKUP(M$2+$A618,Sheet2!BY:NL,$B618,0),"")</f>
        <v/>
      </c>
      <c r="N618" t="str">
        <f>IF(OR(HLOOKUP(N$2+$A618,Sheet2!BZ:NM,$B618,0),HLOOKUP(N$2+$A618,Sheet2!BZ:NM,$B618,0)&lt;&gt;""),HLOOKUP(N$2+$A618,Sheet2!BZ:NM,$B618,0),"")</f>
        <v/>
      </c>
      <c r="O618" t="str">
        <f>IF(OR(HLOOKUP(O$2+$A618,Sheet2!CA:NN,$B618,0),HLOOKUP(O$2+$A618,Sheet2!CA:NN,$B618,0)&lt;&gt;""),HLOOKUP(O$2+$A618,Sheet2!CA:NN,$B618,0),"")</f>
        <v/>
      </c>
      <c r="P618" t="str">
        <f>IF(OR(HLOOKUP(P$2+$A618,Sheet2!CB:NO,$B618,0),HLOOKUP(P$2+$A618,Sheet2!CB:NO,$B618,0)&lt;&gt;""),HLOOKUP(P$2+$A618,Sheet2!CB:NO,$B618,0),"")</f>
        <v/>
      </c>
      <c r="Q618" t="str">
        <f>IF(OR(HLOOKUP(Q$2+$A618,Sheet2!CC:NO,$B618,0),HLOOKUP(Q$2+$A618,Sheet2!CC:NO,$B618,0)&lt;&gt;""),HLOOKUP(Q$2+$A618,Sheet2!CC:NO,$B618,0),"")</f>
        <v/>
      </c>
    </row>
    <row r="619" spans="1:17" x14ac:dyDescent="0.25">
      <c r="A619" s="64">
        <f t="shared" si="75"/>
        <v>30</v>
      </c>
      <c r="B619" s="64">
        <f t="shared" si="76"/>
        <v>66</v>
      </c>
      <c r="C619" s="64">
        <f t="shared" si="77"/>
        <v>6</v>
      </c>
      <c r="D619" s="64">
        <f t="shared" si="78"/>
        <v>62</v>
      </c>
      <c r="E619" s="64">
        <f t="shared" si="79"/>
        <v>306</v>
      </c>
      <c r="F619" s="64">
        <f t="shared" si="72"/>
        <v>2</v>
      </c>
      <c r="G619" s="64">
        <f t="shared" si="73"/>
        <v>3</v>
      </c>
      <c r="H619" s="64">
        <f t="shared" si="74"/>
        <v>2021</v>
      </c>
      <c r="I619" s="80" t="str">
        <f>IFERROR(VLOOKUP(D619,Sheet2!A:B,2,0),"")</f>
        <v>J20-0589</v>
      </c>
      <c r="J619" s="64" t="str">
        <f>IFERROR(IF(I619&lt;&gt;"",VLOOKUP(I619,Sheet2!B:C,2,0),""),"")</f>
        <v xml:space="preserve">งานติดตั้งระบบไฟฟ้าโครงการปุ๋ยอัดเม็ด </v>
      </c>
      <c r="K619" s="64" t="str">
        <f>IFERROR( IF(I619&lt;&gt;"", HLOOKUP(L$2+$A619,Sheet2!BX:NK,2,0),""),"")</f>
        <v>16-31 Mar 21</v>
      </c>
      <c r="L619" t="str">
        <f>IF(OR(HLOOKUP(L$2+$A619,Sheet2!BX:NK,$B619,0),HLOOKUP(L$2+$A619,Sheet2!BX:NK,$B619,0)&lt;&gt;""),HLOOKUP(L$2+$A619,Sheet2!BX:NK,$B619,0),"")</f>
        <v/>
      </c>
      <c r="M619" t="str">
        <f>IF(OR(HLOOKUP(M$2+$A619,Sheet2!BY:NL,$B619,0),HLOOKUP(M$2+$A619,Sheet2!BY:NL,$B619,0)&lt;&gt;""),HLOOKUP(M$2+$A619,Sheet2!BY:NL,$B619,0),"")</f>
        <v/>
      </c>
      <c r="N619" t="str">
        <f>IF(OR(HLOOKUP(N$2+$A619,Sheet2!BZ:NM,$B619,0),HLOOKUP(N$2+$A619,Sheet2!BZ:NM,$B619,0)&lt;&gt;""),HLOOKUP(N$2+$A619,Sheet2!BZ:NM,$B619,0),"")</f>
        <v/>
      </c>
      <c r="O619" t="str">
        <f>IF(OR(HLOOKUP(O$2+$A619,Sheet2!CA:NN,$B619,0),HLOOKUP(O$2+$A619,Sheet2!CA:NN,$B619,0)&lt;&gt;""),HLOOKUP(O$2+$A619,Sheet2!CA:NN,$B619,0),"")</f>
        <v/>
      </c>
      <c r="P619" t="str">
        <f>IF(OR(HLOOKUP(P$2+$A619,Sheet2!CB:NO,$B619,0),HLOOKUP(P$2+$A619,Sheet2!CB:NO,$B619,0)&lt;&gt;""),HLOOKUP(P$2+$A619,Sheet2!CB:NO,$B619,0),"")</f>
        <v/>
      </c>
      <c r="Q619" t="str">
        <f>IF(OR(HLOOKUP(Q$2+$A619,Sheet2!CC:NO,$B619,0),HLOOKUP(Q$2+$A619,Sheet2!CC:NO,$B619,0)&lt;&gt;""),HLOOKUP(Q$2+$A619,Sheet2!CC:NO,$B619,0),"")</f>
        <v/>
      </c>
    </row>
    <row r="620" spans="1:17" x14ac:dyDescent="0.25">
      <c r="A620" s="64">
        <f t="shared" si="75"/>
        <v>36</v>
      </c>
      <c r="B620" s="64">
        <f t="shared" si="76"/>
        <v>66</v>
      </c>
      <c r="C620" s="64">
        <f t="shared" si="77"/>
        <v>7</v>
      </c>
      <c r="D620" s="64">
        <f t="shared" si="78"/>
        <v>62</v>
      </c>
      <c r="E620" s="64">
        <f t="shared" si="79"/>
        <v>306</v>
      </c>
      <c r="F620" s="64">
        <f t="shared" si="72"/>
        <v>1</v>
      </c>
      <c r="G620" s="64">
        <f t="shared" si="73"/>
        <v>4</v>
      </c>
      <c r="H620" s="64">
        <f t="shared" si="74"/>
        <v>2021</v>
      </c>
      <c r="I620" s="80" t="str">
        <f>IFERROR(VLOOKUP(D620,Sheet2!A:B,2,0),"")</f>
        <v>J20-0589</v>
      </c>
      <c r="J620" s="64" t="str">
        <f>IFERROR(IF(I620&lt;&gt;"",VLOOKUP(I620,Sheet2!B:C,2,0),""),"")</f>
        <v xml:space="preserve">งานติดตั้งระบบไฟฟ้าโครงการปุ๋ยอัดเม็ด </v>
      </c>
      <c r="K620" s="64" t="str">
        <f>IFERROR( IF(I620&lt;&gt;"", HLOOKUP(L$2+$A620,Sheet2!BX:NK,2,0),""),"")</f>
        <v>1-15 April 21</v>
      </c>
      <c r="L620" t="str">
        <f>IF(OR(HLOOKUP(L$2+$A620,Sheet2!BX:NK,$B620,0),HLOOKUP(L$2+$A620,Sheet2!BX:NK,$B620,0)&lt;&gt;""),HLOOKUP(L$2+$A620,Sheet2!BX:NK,$B620,0),"")</f>
        <v/>
      </c>
      <c r="M620" t="str">
        <f>IF(OR(HLOOKUP(M$2+$A620,Sheet2!BY:NL,$B620,0),HLOOKUP(M$2+$A620,Sheet2!BY:NL,$B620,0)&lt;&gt;""),HLOOKUP(M$2+$A620,Sheet2!BY:NL,$B620,0),"")</f>
        <v/>
      </c>
      <c r="N620" t="str">
        <f>IF(OR(HLOOKUP(N$2+$A620,Sheet2!BZ:NM,$B620,0),HLOOKUP(N$2+$A620,Sheet2!BZ:NM,$B620,0)&lt;&gt;""),HLOOKUP(N$2+$A620,Sheet2!BZ:NM,$B620,0),"")</f>
        <v/>
      </c>
      <c r="O620" t="str">
        <f>IF(OR(HLOOKUP(O$2+$A620,Sheet2!CA:NN,$B620,0),HLOOKUP(O$2+$A620,Sheet2!CA:NN,$B620,0)&lt;&gt;""),HLOOKUP(O$2+$A620,Sheet2!CA:NN,$B620,0),"")</f>
        <v/>
      </c>
      <c r="P620" t="str">
        <f>IF(OR(HLOOKUP(P$2+$A620,Sheet2!CB:NO,$B620,0),HLOOKUP(P$2+$A620,Sheet2!CB:NO,$B620,0)&lt;&gt;""),HLOOKUP(P$2+$A620,Sheet2!CB:NO,$B620,0),"")</f>
        <v/>
      </c>
      <c r="Q620" t="str">
        <f>IF(OR(HLOOKUP(Q$2+$A620,Sheet2!CC:NO,$B620,0),HLOOKUP(Q$2+$A620,Sheet2!CC:NO,$B620,0)&lt;&gt;""),HLOOKUP(Q$2+$A620,Sheet2!CC:NO,$B620,0),"")</f>
        <v/>
      </c>
    </row>
    <row r="621" spans="1:17" x14ac:dyDescent="0.25">
      <c r="A621" s="64">
        <f t="shared" si="75"/>
        <v>42</v>
      </c>
      <c r="B621" s="64">
        <f t="shared" si="76"/>
        <v>66</v>
      </c>
      <c r="C621" s="64">
        <f t="shared" si="77"/>
        <v>8</v>
      </c>
      <c r="D621" s="64">
        <f t="shared" si="78"/>
        <v>62</v>
      </c>
      <c r="E621" s="64">
        <f t="shared" si="79"/>
        <v>306</v>
      </c>
      <c r="F621" s="64">
        <f t="shared" si="72"/>
        <v>2</v>
      </c>
      <c r="G621" s="64">
        <f t="shared" si="73"/>
        <v>4</v>
      </c>
      <c r="H621" s="64">
        <f t="shared" si="74"/>
        <v>2021</v>
      </c>
      <c r="I621" s="80" t="str">
        <f>IFERROR(VLOOKUP(D621,Sheet2!A:B,2,0),"")</f>
        <v>J20-0589</v>
      </c>
      <c r="J621" s="64" t="str">
        <f>IFERROR(IF(I621&lt;&gt;"",VLOOKUP(I621,Sheet2!B:C,2,0),""),"")</f>
        <v xml:space="preserve">งานติดตั้งระบบไฟฟ้าโครงการปุ๋ยอัดเม็ด </v>
      </c>
      <c r="K621" s="64" t="str">
        <f>IFERROR( IF(I621&lt;&gt;"", HLOOKUP(L$2+$A621,Sheet2!BX:NK,2,0),""),"")</f>
        <v>16-30 April 21</v>
      </c>
      <c r="L621" t="str">
        <f>IF(OR(HLOOKUP(L$2+$A621,Sheet2!BX:NK,$B621,0),HLOOKUP(L$2+$A621,Sheet2!BX:NK,$B621,0)&lt;&gt;""),HLOOKUP(L$2+$A621,Sheet2!BX:NK,$B621,0),"")</f>
        <v/>
      </c>
      <c r="M621" t="str">
        <f>IF(OR(HLOOKUP(M$2+$A621,Sheet2!BY:NL,$B621,0),HLOOKUP(M$2+$A621,Sheet2!BY:NL,$B621,0)&lt;&gt;""),HLOOKUP(M$2+$A621,Sheet2!BY:NL,$B621,0),"")</f>
        <v/>
      </c>
      <c r="N621" t="str">
        <f>IF(OR(HLOOKUP(N$2+$A621,Sheet2!BZ:NM,$B621,0),HLOOKUP(N$2+$A621,Sheet2!BZ:NM,$B621,0)&lt;&gt;""),HLOOKUP(N$2+$A621,Sheet2!BZ:NM,$B621,0),"")</f>
        <v/>
      </c>
      <c r="O621" t="str">
        <f>IF(OR(HLOOKUP(O$2+$A621,Sheet2!CA:NN,$B621,0),HLOOKUP(O$2+$A621,Sheet2!CA:NN,$B621,0)&lt;&gt;""),HLOOKUP(O$2+$A621,Sheet2!CA:NN,$B621,0),"")</f>
        <v/>
      </c>
      <c r="P621" t="str">
        <f>IF(OR(HLOOKUP(P$2+$A621,Sheet2!CB:NO,$B621,0),HLOOKUP(P$2+$A621,Sheet2!CB:NO,$B621,0)&lt;&gt;""),HLOOKUP(P$2+$A621,Sheet2!CB:NO,$B621,0),"")</f>
        <v/>
      </c>
      <c r="Q621" t="str">
        <f>IF(OR(HLOOKUP(Q$2+$A621,Sheet2!CC:NO,$B621,0),HLOOKUP(Q$2+$A621,Sheet2!CC:NO,$B621,0)&lt;&gt;""),HLOOKUP(Q$2+$A621,Sheet2!CC:NO,$B621,0),"")</f>
        <v/>
      </c>
    </row>
    <row r="622" spans="1:17" x14ac:dyDescent="0.25">
      <c r="A622" s="64">
        <f t="shared" si="75"/>
        <v>48</v>
      </c>
      <c r="B622" s="64">
        <f t="shared" si="76"/>
        <v>66</v>
      </c>
      <c r="C622" s="64">
        <f t="shared" si="77"/>
        <v>9</v>
      </c>
      <c r="D622" s="64">
        <f t="shared" si="78"/>
        <v>62</v>
      </c>
      <c r="E622" s="64">
        <f t="shared" si="79"/>
        <v>306</v>
      </c>
      <c r="F622" s="64">
        <f t="shared" si="72"/>
        <v>1</v>
      </c>
      <c r="G622" s="64">
        <f t="shared" si="73"/>
        <v>5</v>
      </c>
      <c r="H622" s="64">
        <f t="shared" si="74"/>
        <v>2021</v>
      </c>
      <c r="I622" s="80" t="str">
        <f>IFERROR(VLOOKUP(D622,Sheet2!A:B,2,0),"")</f>
        <v>J20-0589</v>
      </c>
      <c r="J622" s="64" t="str">
        <f>IFERROR(IF(I622&lt;&gt;"",VLOOKUP(I622,Sheet2!B:C,2,0),""),"")</f>
        <v xml:space="preserve">งานติดตั้งระบบไฟฟ้าโครงการปุ๋ยอัดเม็ด </v>
      </c>
      <c r="K622" s="64" t="str">
        <f>IFERROR( IF(I622&lt;&gt;"", HLOOKUP(L$2+$A622,Sheet2!BX:NK,2,0),""),"")</f>
        <v>1-15 May 21</v>
      </c>
      <c r="L622" t="str">
        <f>IF(OR(HLOOKUP(L$2+$A622,Sheet2!BX:NK,$B622,0),HLOOKUP(L$2+$A622,Sheet2!BX:NK,$B622,0)&lt;&gt;""),HLOOKUP(L$2+$A622,Sheet2!BX:NK,$B622,0),"")</f>
        <v/>
      </c>
      <c r="M622" t="str">
        <f>IF(OR(HLOOKUP(M$2+$A622,Sheet2!BY:NL,$B622,0),HLOOKUP(M$2+$A622,Sheet2!BY:NL,$B622,0)&lt;&gt;""),HLOOKUP(M$2+$A622,Sheet2!BY:NL,$B622,0),"")</f>
        <v/>
      </c>
      <c r="N622" t="str">
        <f>IF(OR(HLOOKUP(N$2+$A622,Sheet2!BZ:NM,$B622,0),HLOOKUP(N$2+$A622,Sheet2!BZ:NM,$B622,0)&lt;&gt;""),HLOOKUP(N$2+$A622,Sheet2!BZ:NM,$B622,0),"")</f>
        <v/>
      </c>
      <c r="O622" t="str">
        <f>IF(OR(HLOOKUP(O$2+$A622,Sheet2!CA:NN,$B622,0),HLOOKUP(O$2+$A622,Sheet2!CA:NN,$B622,0)&lt;&gt;""),HLOOKUP(O$2+$A622,Sheet2!CA:NN,$B622,0),"")</f>
        <v/>
      </c>
      <c r="P622" t="str">
        <f>IF(OR(HLOOKUP(P$2+$A622,Sheet2!CB:NO,$B622,0),HLOOKUP(P$2+$A622,Sheet2!CB:NO,$B622,0)&lt;&gt;""),HLOOKUP(P$2+$A622,Sheet2!CB:NO,$B622,0),"")</f>
        <v/>
      </c>
      <c r="Q622" t="str">
        <f>IF(OR(HLOOKUP(Q$2+$A622,Sheet2!CC:NO,$B622,0),HLOOKUP(Q$2+$A622,Sheet2!CC:NO,$B622,0)&lt;&gt;""),HLOOKUP(Q$2+$A622,Sheet2!CC:NO,$B622,0),"")</f>
        <v/>
      </c>
    </row>
    <row r="623" spans="1:17" x14ac:dyDescent="0.25">
      <c r="A623" s="64">
        <f t="shared" si="75"/>
        <v>54</v>
      </c>
      <c r="B623" s="64">
        <f t="shared" si="76"/>
        <v>66</v>
      </c>
      <c r="C623" s="64">
        <f t="shared" si="77"/>
        <v>10</v>
      </c>
      <c r="D623" s="64">
        <f t="shared" si="78"/>
        <v>62</v>
      </c>
      <c r="E623" s="64">
        <f t="shared" si="79"/>
        <v>306</v>
      </c>
      <c r="F623" s="64">
        <f t="shared" si="72"/>
        <v>2</v>
      </c>
      <c r="G623" s="64">
        <f t="shared" si="73"/>
        <v>5</v>
      </c>
      <c r="H623" s="64">
        <f t="shared" si="74"/>
        <v>2021</v>
      </c>
      <c r="I623" s="80" t="str">
        <f>IFERROR(VLOOKUP(D623,Sheet2!A:B,2,0),"")</f>
        <v>J20-0589</v>
      </c>
      <c r="J623" s="64" t="str">
        <f>IFERROR(IF(I623&lt;&gt;"",VLOOKUP(I623,Sheet2!B:C,2,0),""),"")</f>
        <v xml:space="preserve">งานติดตั้งระบบไฟฟ้าโครงการปุ๋ยอัดเม็ด </v>
      </c>
      <c r="K623" s="64" t="str">
        <f>IFERROR( IF(I623&lt;&gt;"", HLOOKUP(L$2+$A623,Sheet2!BX:NK,2,0),""),"")</f>
        <v>16-31 May 21</v>
      </c>
      <c r="L623" t="str">
        <f>IF(OR(HLOOKUP(L$2+$A623,Sheet2!BX:NK,$B623,0),HLOOKUP(L$2+$A623,Sheet2!BX:NK,$B623,0)&lt;&gt;""),HLOOKUP(L$2+$A623,Sheet2!BX:NK,$B623,0),"")</f>
        <v/>
      </c>
      <c r="M623" t="str">
        <f>IF(OR(HLOOKUP(M$2+$A623,Sheet2!BY:NL,$B623,0),HLOOKUP(M$2+$A623,Sheet2!BY:NL,$B623,0)&lt;&gt;""),HLOOKUP(M$2+$A623,Sheet2!BY:NL,$B623,0),"")</f>
        <v/>
      </c>
      <c r="N623" t="str">
        <f>IF(OR(HLOOKUP(N$2+$A623,Sheet2!BZ:NM,$B623,0),HLOOKUP(N$2+$A623,Sheet2!BZ:NM,$B623,0)&lt;&gt;""),HLOOKUP(N$2+$A623,Sheet2!BZ:NM,$B623,0),"")</f>
        <v/>
      </c>
      <c r="O623" t="str">
        <f>IF(OR(HLOOKUP(O$2+$A623,Sheet2!CA:NN,$B623,0),HLOOKUP(O$2+$A623,Sheet2!CA:NN,$B623,0)&lt;&gt;""),HLOOKUP(O$2+$A623,Sheet2!CA:NN,$B623,0),"")</f>
        <v/>
      </c>
      <c r="P623" t="str">
        <f>IF(OR(HLOOKUP(P$2+$A623,Sheet2!CB:NO,$B623,0),HLOOKUP(P$2+$A623,Sheet2!CB:NO,$B623,0)&lt;&gt;""),HLOOKUP(P$2+$A623,Sheet2!CB:NO,$B623,0),"")</f>
        <v/>
      </c>
      <c r="Q623" t="str">
        <f>IF(OR(HLOOKUP(Q$2+$A623,Sheet2!CC:NO,$B623,0),HLOOKUP(Q$2+$A623,Sheet2!CC:NO,$B623,0)&lt;&gt;""),HLOOKUP(Q$2+$A623,Sheet2!CC:NO,$B623,0),"")</f>
        <v/>
      </c>
    </row>
    <row r="624" spans="1:17" x14ac:dyDescent="0.25">
      <c r="A624" s="64">
        <f t="shared" si="75"/>
        <v>0</v>
      </c>
      <c r="B624" s="64">
        <f t="shared" si="76"/>
        <v>67</v>
      </c>
      <c r="C624" s="64">
        <f t="shared" si="77"/>
        <v>1</v>
      </c>
      <c r="D624" s="64">
        <f t="shared" si="78"/>
        <v>63</v>
      </c>
      <c r="E624" s="64">
        <f t="shared" si="79"/>
        <v>311</v>
      </c>
      <c r="F624" s="64">
        <f t="shared" si="72"/>
        <v>1</v>
      </c>
      <c r="G624" s="64">
        <f t="shared" si="73"/>
        <v>1</v>
      </c>
      <c r="H624" s="64">
        <f t="shared" si="74"/>
        <v>2021</v>
      </c>
      <c r="I624" s="80" t="str">
        <f>IFERROR(VLOOKUP(D624,Sheet2!A:B,2,0),"")</f>
        <v>J19-1276</v>
      </c>
      <c r="J624" s="64" t="str">
        <f>IFERROR(IF(I624&lt;&gt;"",VLOOKUP(I624,Sheet2!B:C,2,0),""),"")</f>
        <v xml:space="preserve">Gas Detector Installation work (Additional) BST </v>
      </c>
      <c r="K624" s="64" t="str">
        <f>IFERROR( IF(I624&lt;&gt;"", HLOOKUP(L$2+$A624,Sheet2!BX:NK,2,0),""),"")</f>
        <v>1-15 Jan 21</v>
      </c>
      <c r="L624" t="str">
        <f>IF(OR(HLOOKUP(L$2+$A624,Sheet2!BX:NK,$B624,0),HLOOKUP(L$2+$A624,Sheet2!BX:NK,$B624,0)&lt;&gt;""),HLOOKUP(L$2+$A624,Sheet2!BX:NK,$B624,0),"")</f>
        <v/>
      </c>
      <c r="M624" t="str">
        <f>IF(OR(HLOOKUP(M$2+$A624,Sheet2!BY:NL,$B624,0),HLOOKUP(M$2+$A624,Sheet2!BY:NL,$B624,0)&lt;&gt;""),HLOOKUP(M$2+$A624,Sheet2!BY:NL,$B624,0),"")</f>
        <v/>
      </c>
      <c r="N624" t="str">
        <f>IF(OR(HLOOKUP(N$2+$A624,Sheet2!BZ:NM,$B624,0),HLOOKUP(N$2+$A624,Sheet2!BZ:NM,$B624,0)&lt;&gt;""),HLOOKUP(N$2+$A624,Sheet2!BZ:NM,$B624,0),"")</f>
        <v/>
      </c>
      <c r="O624" t="str">
        <f>IF(OR(HLOOKUP(O$2+$A624,Sheet2!CA:NN,$B624,0),HLOOKUP(O$2+$A624,Sheet2!CA:NN,$B624,0)&lt;&gt;""),HLOOKUP(O$2+$A624,Sheet2!CA:NN,$B624,0),"")</f>
        <v/>
      </c>
      <c r="P624" t="str">
        <f>IF(OR(HLOOKUP(P$2+$A624,Sheet2!CB:NO,$B624,0),HLOOKUP(P$2+$A624,Sheet2!CB:NO,$B624,0)&lt;&gt;""),HLOOKUP(P$2+$A624,Sheet2!CB:NO,$B624,0),"")</f>
        <v/>
      </c>
      <c r="Q624" t="str">
        <f>IF(OR(HLOOKUP(Q$2+$A624,Sheet2!CC:NO,$B624,0),HLOOKUP(Q$2+$A624,Sheet2!CC:NO,$B624,0)&lt;&gt;""),HLOOKUP(Q$2+$A624,Sheet2!CC:NO,$B624,0),"")</f>
        <v/>
      </c>
    </row>
    <row r="625" spans="1:17" x14ac:dyDescent="0.25">
      <c r="A625" s="64">
        <f t="shared" si="75"/>
        <v>6</v>
      </c>
      <c r="B625" s="64">
        <f t="shared" si="76"/>
        <v>67</v>
      </c>
      <c r="C625" s="64">
        <f t="shared" si="77"/>
        <v>2</v>
      </c>
      <c r="D625" s="64">
        <f t="shared" si="78"/>
        <v>63</v>
      </c>
      <c r="E625" s="64">
        <f t="shared" si="79"/>
        <v>311</v>
      </c>
      <c r="F625" s="64">
        <f t="shared" si="72"/>
        <v>2</v>
      </c>
      <c r="G625" s="64">
        <f t="shared" si="73"/>
        <v>1</v>
      </c>
      <c r="H625" s="64">
        <f t="shared" si="74"/>
        <v>2021</v>
      </c>
      <c r="I625" s="80" t="str">
        <f>IFERROR(VLOOKUP(D625,Sheet2!A:B,2,0),"")</f>
        <v>J19-1276</v>
      </c>
      <c r="J625" s="64" t="str">
        <f>IFERROR(IF(I625&lt;&gt;"",VLOOKUP(I625,Sheet2!B:C,2,0),""),"")</f>
        <v xml:space="preserve">Gas Detector Installation work (Additional) BST </v>
      </c>
      <c r="K625" s="64" t="str">
        <f>IFERROR( IF(I625&lt;&gt;"", HLOOKUP(L$2+$A625,Sheet2!BX:NK,2,0),""),"")</f>
        <v>16-31 Jan 21</v>
      </c>
      <c r="L625" t="str">
        <f>IF(OR(HLOOKUP(L$2+$A625,Sheet2!BX:NK,$B625,0),HLOOKUP(L$2+$A625,Sheet2!BX:NK,$B625,0)&lt;&gt;""),HLOOKUP(L$2+$A625,Sheet2!BX:NK,$B625,0),"")</f>
        <v/>
      </c>
      <c r="M625" t="str">
        <f>IF(OR(HLOOKUP(M$2+$A625,Sheet2!BY:NL,$B625,0),HLOOKUP(M$2+$A625,Sheet2!BY:NL,$B625,0)&lt;&gt;""),HLOOKUP(M$2+$A625,Sheet2!BY:NL,$B625,0),"")</f>
        <v/>
      </c>
      <c r="N625" t="str">
        <f>IF(OR(HLOOKUP(N$2+$A625,Sheet2!BZ:NM,$B625,0),HLOOKUP(N$2+$A625,Sheet2!BZ:NM,$B625,0)&lt;&gt;""),HLOOKUP(N$2+$A625,Sheet2!BZ:NM,$B625,0),"")</f>
        <v/>
      </c>
      <c r="O625" t="str">
        <f>IF(OR(HLOOKUP(O$2+$A625,Sheet2!CA:NN,$B625,0),HLOOKUP(O$2+$A625,Sheet2!CA:NN,$B625,0)&lt;&gt;""),HLOOKUP(O$2+$A625,Sheet2!CA:NN,$B625,0),"")</f>
        <v/>
      </c>
      <c r="P625" t="str">
        <f>IF(OR(HLOOKUP(P$2+$A625,Sheet2!CB:NO,$B625,0),HLOOKUP(P$2+$A625,Sheet2!CB:NO,$B625,0)&lt;&gt;""),HLOOKUP(P$2+$A625,Sheet2!CB:NO,$B625,0),"")</f>
        <v/>
      </c>
      <c r="Q625" t="str">
        <f>IF(OR(HLOOKUP(Q$2+$A625,Sheet2!CC:NO,$B625,0),HLOOKUP(Q$2+$A625,Sheet2!CC:NO,$B625,0)&lt;&gt;""),HLOOKUP(Q$2+$A625,Sheet2!CC:NO,$B625,0),"")</f>
        <v/>
      </c>
    </row>
    <row r="626" spans="1:17" x14ac:dyDescent="0.25">
      <c r="A626" s="64">
        <f t="shared" si="75"/>
        <v>12</v>
      </c>
      <c r="B626" s="64">
        <f t="shared" si="76"/>
        <v>67</v>
      </c>
      <c r="C626" s="64">
        <f t="shared" si="77"/>
        <v>3</v>
      </c>
      <c r="D626" s="64">
        <f t="shared" si="78"/>
        <v>63</v>
      </c>
      <c r="E626" s="64">
        <f t="shared" si="79"/>
        <v>311</v>
      </c>
      <c r="F626" s="64">
        <f t="shared" si="72"/>
        <v>1</v>
      </c>
      <c r="G626" s="64">
        <f t="shared" si="73"/>
        <v>2</v>
      </c>
      <c r="H626" s="64">
        <f t="shared" si="74"/>
        <v>2021</v>
      </c>
      <c r="I626" s="80" t="str">
        <f>IFERROR(VLOOKUP(D626,Sheet2!A:B,2,0),"")</f>
        <v>J19-1276</v>
      </c>
      <c r="J626" s="64" t="str">
        <f>IFERROR(IF(I626&lt;&gt;"",VLOOKUP(I626,Sheet2!B:C,2,0),""),"")</f>
        <v xml:space="preserve">Gas Detector Installation work (Additional) BST </v>
      </c>
      <c r="K626" s="64" t="str">
        <f>IFERROR( IF(I626&lt;&gt;"", HLOOKUP(L$2+$A626,Sheet2!BX:NK,2,0),""),"")</f>
        <v>1-15 Feb 21</v>
      </c>
      <c r="L626" t="str">
        <f>IF(OR(HLOOKUP(L$2+$A626,Sheet2!BX:NK,$B626,0),HLOOKUP(L$2+$A626,Sheet2!BX:NK,$B626,0)&lt;&gt;""),HLOOKUP(L$2+$A626,Sheet2!BX:NK,$B626,0),"")</f>
        <v/>
      </c>
      <c r="M626" t="str">
        <f>IF(OR(HLOOKUP(M$2+$A626,Sheet2!BY:NL,$B626,0),HLOOKUP(M$2+$A626,Sheet2!BY:NL,$B626,0)&lt;&gt;""),HLOOKUP(M$2+$A626,Sheet2!BY:NL,$B626,0),"")</f>
        <v/>
      </c>
      <c r="N626" t="str">
        <f>IF(OR(HLOOKUP(N$2+$A626,Sheet2!BZ:NM,$B626,0),HLOOKUP(N$2+$A626,Sheet2!BZ:NM,$B626,0)&lt;&gt;""),HLOOKUP(N$2+$A626,Sheet2!BZ:NM,$B626,0),"")</f>
        <v/>
      </c>
      <c r="O626" t="str">
        <f>IF(OR(HLOOKUP(O$2+$A626,Sheet2!CA:NN,$B626,0),HLOOKUP(O$2+$A626,Sheet2!CA:NN,$B626,0)&lt;&gt;""),HLOOKUP(O$2+$A626,Sheet2!CA:NN,$B626,0),"")</f>
        <v/>
      </c>
      <c r="P626" t="str">
        <f>IF(OR(HLOOKUP(P$2+$A626,Sheet2!CB:NO,$B626,0),HLOOKUP(P$2+$A626,Sheet2!CB:NO,$B626,0)&lt;&gt;""),HLOOKUP(P$2+$A626,Sheet2!CB:NO,$B626,0),"")</f>
        <v/>
      </c>
      <c r="Q626" t="str">
        <f>IF(OR(HLOOKUP(Q$2+$A626,Sheet2!CC:NO,$B626,0),HLOOKUP(Q$2+$A626,Sheet2!CC:NO,$B626,0)&lt;&gt;""),HLOOKUP(Q$2+$A626,Sheet2!CC:NO,$B626,0),"")</f>
        <v/>
      </c>
    </row>
    <row r="627" spans="1:17" x14ac:dyDescent="0.25">
      <c r="A627" s="64">
        <f t="shared" si="75"/>
        <v>18</v>
      </c>
      <c r="B627" s="64">
        <f t="shared" si="76"/>
        <v>67</v>
      </c>
      <c r="C627" s="64">
        <f t="shared" si="77"/>
        <v>4</v>
      </c>
      <c r="D627" s="64">
        <f t="shared" si="78"/>
        <v>63</v>
      </c>
      <c r="E627" s="64">
        <f t="shared" si="79"/>
        <v>311</v>
      </c>
      <c r="F627" s="64">
        <f t="shared" si="72"/>
        <v>2</v>
      </c>
      <c r="G627" s="64">
        <f t="shared" si="73"/>
        <v>2</v>
      </c>
      <c r="H627" s="64">
        <f t="shared" si="74"/>
        <v>2021</v>
      </c>
      <c r="I627" s="80" t="str">
        <f>IFERROR(VLOOKUP(D627,Sheet2!A:B,2,0),"")</f>
        <v>J19-1276</v>
      </c>
      <c r="J627" s="64" t="str">
        <f>IFERROR(IF(I627&lt;&gt;"",VLOOKUP(I627,Sheet2!B:C,2,0),""),"")</f>
        <v xml:space="preserve">Gas Detector Installation work (Additional) BST </v>
      </c>
      <c r="K627" s="64" t="str">
        <f>IFERROR( IF(I627&lt;&gt;"", HLOOKUP(L$2+$A627,Sheet2!BX:NK,2,0),""),"")</f>
        <v>16-28 Feb 21</v>
      </c>
      <c r="L627" t="str">
        <f>IF(OR(HLOOKUP(L$2+$A627,Sheet2!BX:NK,$B627,0),HLOOKUP(L$2+$A627,Sheet2!BX:NK,$B627,0)&lt;&gt;""),HLOOKUP(L$2+$A627,Sheet2!BX:NK,$B627,0),"")</f>
        <v/>
      </c>
      <c r="M627" t="str">
        <f>IF(OR(HLOOKUP(M$2+$A627,Sheet2!BY:NL,$B627,0),HLOOKUP(M$2+$A627,Sheet2!BY:NL,$B627,0)&lt;&gt;""),HLOOKUP(M$2+$A627,Sheet2!BY:NL,$B627,0),"")</f>
        <v/>
      </c>
      <c r="N627" t="str">
        <f>IF(OR(HLOOKUP(N$2+$A627,Sheet2!BZ:NM,$B627,0),HLOOKUP(N$2+$A627,Sheet2!BZ:NM,$B627,0)&lt;&gt;""),HLOOKUP(N$2+$A627,Sheet2!BZ:NM,$B627,0),"")</f>
        <v/>
      </c>
      <c r="O627" t="str">
        <f>IF(OR(HLOOKUP(O$2+$A627,Sheet2!CA:NN,$B627,0),HLOOKUP(O$2+$A627,Sheet2!CA:NN,$B627,0)&lt;&gt;""),HLOOKUP(O$2+$A627,Sheet2!CA:NN,$B627,0),"")</f>
        <v/>
      </c>
      <c r="P627" t="str">
        <f>IF(OR(HLOOKUP(P$2+$A627,Sheet2!CB:NO,$B627,0),HLOOKUP(P$2+$A627,Sheet2!CB:NO,$B627,0)&lt;&gt;""),HLOOKUP(P$2+$A627,Sheet2!CB:NO,$B627,0),"")</f>
        <v/>
      </c>
      <c r="Q627" t="str">
        <f>IF(OR(HLOOKUP(Q$2+$A627,Sheet2!CC:NO,$B627,0),HLOOKUP(Q$2+$A627,Sheet2!CC:NO,$B627,0)&lt;&gt;""),HLOOKUP(Q$2+$A627,Sheet2!CC:NO,$B627,0),"")</f>
        <v/>
      </c>
    </row>
    <row r="628" spans="1:17" x14ac:dyDescent="0.25">
      <c r="A628" s="64">
        <f t="shared" si="75"/>
        <v>24</v>
      </c>
      <c r="B628" s="64">
        <f t="shared" si="76"/>
        <v>67</v>
      </c>
      <c r="C628" s="64">
        <f t="shared" si="77"/>
        <v>5</v>
      </c>
      <c r="D628" s="64">
        <f t="shared" si="78"/>
        <v>63</v>
      </c>
      <c r="E628" s="64">
        <f t="shared" si="79"/>
        <v>311</v>
      </c>
      <c r="F628" s="64">
        <f t="shared" si="72"/>
        <v>1</v>
      </c>
      <c r="G628" s="64">
        <f t="shared" si="73"/>
        <v>3</v>
      </c>
      <c r="H628" s="64">
        <f t="shared" si="74"/>
        <v>2021</v>
      </c>
      <c r="I628" s="80" t="str">
        <f>IFERROR(VLOOKUP(D628,Sheet2!A:B,2,0),"")</f>
        <v>J19-1276</v>
      </c>
      <c r="J628" s="64" t="str">
        <f>IFERROR(IF(I628&lt;&gt;"",VLOOKUP(I628,Sheet2!B:C,2,0),""),"")</f>
        <v xml:space="preserve">Gas Detector Installation work (Additional) BST </v>
      </c>
      <c r="K628" s="64" t="str">
        <f>IFERROR( IF(I628&lt;&gt;"", HLOOKUP(L$2+$A628,Sheet2!BX:NK,2,0),""),"")</f>
        <v>1-15 Mar 2021</v>
      </c>
      <c r="L628" t="str">
        <f>IF(OR(HLOOKUP(L$2+$A628,Sheet2!BX:NK,$B628,0),HLOOKUP(L$2+$A628,Sheet2!BX:NK,$B628,0)&lt;&gt;""),HLOOKUP(L$2+$A628,Sheet2!BX:NK,$B628,0),"")</f>
        <v/>
      </c>
      <c r="M628" t="str">
        <f>IF(OR(HLOOKUP(M$2+$A628,Sheet2!BY:NL,$B628,0),HLOOKUP(M$2+$A628,Sheet2!BY:NL,$B628,0)&lt;&gt;""),HLOOKUP(M$2+$A628,Sheet2!BY:NL,$B628,0),"")</f>
        <v/>
      </c>
      <c r="N628" t="str">
        <f>IF(OR(HLOOKUP(N$2+$A628,Sheet2!BZ:NM,$B628,0),HLOOKUP(N$2+$A628,Sheet2!BZ:NM,$B628,0)&lt;&gt;""),HLOOKUP(N$2+$A628,Sheet2!BZ:NM,$B628,0),"")</f>
        <v/>
      </c>
      <c r="O628" t="str">
        <f>IF(OR(HLOOKUP(O$2+$A628,Sheet2!CA:NN,$B628,0),HLOOKUP(O$2+$A628,Sheet2!CA:NN,$B628,0)&lt;&gt;""),HLOOKUP(O$2+$A628,Sheet2!CA:NN,$B628,0),"")</f>
        <v/>
      </c>
      <c r="P628" t="str">
        <f>IF(OR(HLOOKUP(P$2+$A628,Sheet2!CB:NO,$B628,0),HLOOKUP(P$2+$A628,Sheet2!CB:NO,$B628,0)&lt;&gt;""),HLOOKUP(P$2+$A628,Sheet2!CB:NO,$B628,0),"")</f>
        <v/>
      </c>
      <c r="Q628" t="str">
        <f>IF(OR(HLOOKUP(Q$2+$A628,Sheet2!CC:NO,$B628,0),HLOOKUP(Q$2+$A628,Sheet2!CC:NO,$B628,0)&lt;&gt;""),HLOOKUP(Q$2+$A628,Sheet2!CC:NO,$B628,0),"")</f>
        <v/>
      </c>
    </row>
    <row r="629" spans="1:17" x14ac:dyDescent="0.25">
      <c r="A629" s="64">
        <f t="shared" si="75"/>
        <v>30</v>
      </c>
      <c r="B629" s="64">
        <f t="shared" si="76"/>
        <v>67</v>
      </c>
      <c r="C629" s="64">
        <f t="shared" si="77"/>
        <v>6</v>
      </c>
      <c r="D629" s="64">
        <f t="shared" si="78"/>
        <v>63</v>
      </c>
      <c r="E629" s="64">
        <f t="shared" si="79"/>
        <v>311</v>
      </c>
      <c r="F629" s="64">
        <f t="shared" si="72"/>
        <v>2</v>
      </c>
      <c r="G629" s="64">
        <f t="shared" si="73"/>
        <v>3</v>
      </c>
      <c r="H629" s="64">
        <f t="shared" si="74"/>
        <v>2021</v>
      </c>
      <c r="I629" s="80" t="str">
        <f>IFERROR(VLOOKUP(D629,Sheet2!A:B,2,0),"")</f>
        <v>J19-1276</v>
      </c>
      <c r="J629" s="64" t="str">
        <f>IFERROR(IF(I629&lt;&gt;"",VLOOKUP(I629,Sheet2!B:C,2,0),""),"")</f>
        <v xml:space="preserve">Gas Detector Installation work (Additional) BST </v>
      </c>
      <c r="K629" s="64" t="str">
        <f>IFERROR( IF(I629&lt;&gt;"", HLOOKUP(L$2+$A629,Sheet2!BX:NK,2,0),""),"")</f>
        <v>16-31 Mar 21</v>
      </c>
      <c r="L629" t="str">
        <f>IF(OR(HLOOKUP(L$2+$A629,Sheet2!BX:NK,$B629,0),HLOOKUP(L$2+$A629,Sheet2!BX:NK,$B629,0)&lt;&gt;""),HLOOKUP(L$2+$A629,Sheet2!BX:NK,$B629,0),"")</f>
        <v/>
      </c>
      <c r="M629" t="str">
        <f>IF(OR(HLOOKUP(M$2+$A629,Sheet2!BY:NL,$B629,0),HLOOKUP(M$2+$A629,Sheet2!BY:NL,$B629,0)&lt;&gt;""),HLOOKUP(M$2+$A629,Sheet2!BY:NL,$B629,0),"")</f>
        <v/>
      </c>
      <c r="N629" t="str">
        <f>IF(OR(HLOOKUP(N$2+$A629,Sheet2!BZ:NM,$B629,0),HLOOKUP(N$2+$A629,Sheet2!BZ:NM,$B629,0)&lt;&gt;""),HLOOKUP(N$2+$A629,Sheet2!BZ:NM,$B629,0),"")</f>
        <v/>
      </c>
      <c r="O629" t="str">
        <f>IF(OR(HLOOKUP(O$2+$A629,Sheet2!CA:NN,$B629,0),HLOOKUP(O$2+$A629,Sheet2!CA:NN,$B629,0)&lt;&gt;""),HLOOKUP(O$2+$A629,Sheet2!CA:NN,$B629,0),"")</f>
        <v/>
      </c>
      <c r="P629" t="str">
        <f>IF(OR(HLOOKUP(P$2+$A629,Sheet2!CB:NO,$B629,0),HLOOKUP(P$2+$A629,Sheet2!CB:NO,$B629,0)&lt;&gt;""),HLOOKUP(P$2+$A629,Sheet2!CB:NO,$B629,0),"")</f>
        <v/>
      </c>
      <c r="Q629" t="str">
        <f>IF(OR(HLOOKUP(Q$2+$A629,Sheet2!CC:NO,$B629,0),HLOOKUP(Q$2+$A629,Sheet2!CC:NO,$B629,0)&lt;&gt;""),HLOOKUP(Q$2+$A629,Sheet2!CC:NO,$B629,0),"")</f>
        <v/>
      </c>
    </row>
    <row r="630" spans="1:17" x14ac:dyDescent="0.25">
      <c r="A630" s="64">
        <f t="shared" si="75"/>
        <v>36</v>
      </c>
      <c r="B630" s="64">
        <f t="shared" si="76"/>
        <v>67</v>
      </c>
      <c r="C630" s="64">
        <f t="shared" si="77"/>
        <v>7</v>
      </c>
      <c r="D630" s="64">
        <f t="shared" si="78"/>
        <v>63</v>
      </c>
      <c r="E630" s="64">
        <f t="shared" si="79"/>
        <v>311</v>
      </c>
      <c r="F630" s="64">
        <f t="shared" si="72"/>
        <v>1</v>
      </c>
      <c r="G630" s="64">
        <f t="shared" si="73"/>
        <v>4</v>
      </c>
      <c r="H630" s="64">
        <f t="shared" si="74"/>
        <v>2021</v>
      </c>
      <c r="I630" s="80" t="str">
        <f>IFERROR(VLOOKUP(D630,Sheet2!A:B,2,0),"")</f>
        <v>J19-1276</v>
      </c>
      <c r="J630" s="64" t="str">
        <f>IFERROR(IF(I630&lt;&gt;"",VLOOKUP(I630,Sheet2!B:C,2,0),""),"")</f>
        <v xml:space="preserve">Gas Detector Installation work (Additional) BST </v>
      </c>
      <c r="K630" s="64" t="str">
        <f>IFERROR( IF(I630&lt;&gt;"", HLOOKUP(L$2+$A630,Sheet2!BX:NK,2,0),""),"")</f>
        <v>1-15 April 21</v>
      </c>
      <c r="L630" t="str">
        <f>IF(OR(HLOOKUP(L$2+$A630,Sheet2!BX:NK,$B630,0),HLOOKUP(L$2+$A630,Sheet2!BX:NK,$B630,0)&lt;&gt;""),HLOOKUP(L$2+$A630,Sheet2!BX:NK,$B630,0),"")</f>
        <v/>
      </c>
      <c r="M630" t="str">
        <f>IF(OR(HLOOKUP(M$2+$A630,Sheet2!BY:NL,$B630,0),HLOOKUP(M$2+$A630,Sheet2!BY:NL,$B630,0)&lt;&gt;""),HLOOKUP(M$2+$A630,Sheet2!BY:NL,$B630,0),"")</f>
        <v/>
      </c>
      <c r="N630" t="str">
        <f>IF(OR(HLOOKUP(N$2+$A630,Sheet2!BZ:NM,$B630,0),HLOOKUP(N$2+$A630,Sheet2!BZ:NM,$B630,0)&lt;&gt;""),HLOOKUP(N$2+$A630,Sheet2!BZ:NM,$B630,0),"")</f>
        <v/>
      </c>
      <c r="O630" t="str">
        <f>IF(OR(HLOOKUP(O$2+$A630,Sheet2!CA:NN,$B630,0),HLOOKUP(O$2+$A630,Sheet2!CA:NN,$B630,0)&lt;&gt;""),HLOOKUP(O$2+$A630,Sheet2!CA:NN,$B630,0),"")</f>
        <v/>
      </c>
      <c r="P630" t="str">
        <f>IF(OR(HLOOKUP(P$2+$A630,Sheet2!CB:NO,$B630,0),HLOOKUP(P$2+$A630,Sheet2!CB:NO,$B630,0)&lt;&gt;""),HLOOKUP(P$2+$A630,Sheet2!CB:NO,$B630,0),"")</f>
        <v/>
      </c>
      <c r="Q630" t="str">
        <f>IF(OR(HLOOKUP(Q$2+$A630,Sheet2!CC:NO,$B630,0),HLOOKUP(Q$2+$A630,Sheet2!CC:NO,$B630,0)&lt;&gt;""),HLOOKUP(Q$2+$A630,Sheet2!CC:NO,$B630,0),"")</f>
        <v/>
      </c>
    </row>
    <row r="631" spans="1:17" x14ac:dyDescent="0.25">
      <c r="A631" s="64">
        <f t="shared" si="75"/>
        <v>42</v>
      </c>
      <c r="B631" s="64">
        <f t="shared" si="76"/>
        <v>67</v>
      </c>
      <c r="C631" s="64">
        <f t="shared" si="77"/>
        <v>8</v>
      </c>
      <c r="D631" s="64">
        <f t="shared" si="78"/>
        <v>63</v>
      </c>
      <c r="E631" s="64">
        <f t="shared" si="79"/>
        <v>311</v>
      </c>
      <c r="F631" s="64">
        <f t="shared" si="72"/>
        <v>2</v>
      </c>
      <c r="G631" s="64">
        <f t="shared" si="73"/>
        <v>4</v>
      </c>
      <c r="H631" s="64">
        <f t="shared" si="74"/>
        <v>2021</v>
      </c>
      <c r="I631" s="80" t="str">
        <f>IFERROR(VLOOKUP(D631,Sheet2!A:B,2,0),"")</f>
        <v>J19-1276</v>
      </c>
      <c r="J631" s="64" t="str">
        <f>IFERROR(IF(I631&lt;&gt;"",VLOOKUP(I631,Sheet2!B:C,2,0),""),"")</f>
        <v xml:space="preserve">Gas Detector Installation work (Additional) BST </v>
      </c>
      <c r="K631" s="64" t="str">
        <f>IFERROR( IF(I631&lt;&gt;"", HLOOKUP(L$2+$A631,Sheet2!BX:NK,2,0),""),"")</f>
        <v>16-30 April 21</v>
      </c>
      <c r="L631" t="str">
        <f>IF(OR(HLOOKUP(L$2+$A631,Sheet2!BX:NK,$B631,0),HLOOKUP(L$2+$A631,Sheet2!BX:NK,$B631,0)&lt;&gt;""),HLOOKUP(L$2+$A631,Sheet2!BX:NK,$B631,0),"")</f>
        <v/>
      </c>
      <c r="M631" t="str">
        <f>IF(OR(HLOOKUP(M$2+$A631,Sheet2!BY:NL,$B631,0),HLOOKUP(M$2+$A631,Sheet2!BY:NL,$B631,0)&lt;&gt;""),HLOOKUP(M$2+$A631,Sheet2!BY:NL,$B631,0),"")</f>
        <v/>
      </c>
      <c r="N631" t="str">
        <f>IF(OR(HLOOKUP(N$2+$A631,Sheet2!BZ:NM,$B631,0),HLOOKUP(N$2+$A631,Sheet2!BZ:NM,$B631,0)&lt;&gt;""),HLOOKUP(N$2+$A631,Sheet2!BZ:NM,$B631,0),"")</f>
        <v/>
      </c>
      <c r="O631" t="str">
        <f>IF(OR(HLOOKUP(O$2+$A631,Sheet2!CA:NN,$B631,0),HLOOKUP(O$2+$A631,Sheet2!CA:NN,$B631,0)&lt;&gt;""),HLOOKUP(O$2+$A631,Sheet2!CA:NN,$B631,0),"")</f>
        <v/>
      </c>
      <c r="P631" t="str">
        <f>IF(OR(HLOOKUP(P$2+$A631,Sheet2!CB:NO,$B631,0),HLOOKUP(P$2+$A631,Sheet2!CB:NO,$B631,0)&lt;&gt;""),HLOOKUP(P$2+$A631,Sheet2!CB:NO,$B631,0),"")</f>
        <v/>
      </c>
      <c r="Q631" t="str">
        <f>IF(OR(HLOOKUP(Q$2+$A631,Sheet2!CC:NO,$B631,0),HLOOKUP(Q$2+$A631,Sheet2!CC:NO,$B631,0)&lt;&gt;""),HLOOKUP(Q$2+$A631,Sheet2!CC:NO,$B631,0),"")</f>
        <v/>
      </c>
    </row>
    <row r="632" spans="1:17" x14ac:dyDescent="0.25">
      <c r="A632" s="64">
        <f t="shared" si="75"/>
        <v>48</v>
      </c>
      <c r="B632" s="64">
        <f t="shared" si="76"/>
        <v>67</v>
      </c>
      <c r="C632" s="64">
        <f t="shared" si="77"/>
        <v>9</v>
      </c>
      <c r="D632" s="64">
        <f t="shared" si="78"/>
        <v>63</v>
      </c>
      <c r="E632" s="64">
        <f t="shared" si="79"/>
        <v>311</v>
      </c>
      <c r="F632" s="64">
        <f t="shared" si="72"/>
        <v>1</v>
      </c>
      <c r="G632" s="64">
        <f t="shared" si="73"/>
        <v>5</v>
      </c>
      <c r="H632" s="64">
        <f t="shared" si="74"/>
        <v>2021</v>
      </c>
      <c r="I632" s="80" t="str">
        <f>IFERROR(VLOOKUP(D632,Sheet2!A:B,2,0),"")</f>
        <v>J19-1276</v>
      </c>
      <c r="J632" s="64" t="str">
        <f>IFERROR(IF(I632&lt;&gt;"",VLOOKUP(I632,Sheet2!B:C,2,0),""),"")</f>
        <v xml:space="preserve">Gas Detector Installation work (Additional) BST </v>
      </c>
      <c r="K632" s="64" t="str">
        <f>IFERROR( IF(I632&lt;&gt;"", HLOOKUP(L$2+$A632,Sheet2!BX:NK,2,0),""),"")</f>
        <v>1-15 May 21</v>
      </c>
      <c r="L632" t="str">
        <f>IF(OR(HLOOKUP(L$2+$A632,Sheet2!BX:NK,$B632,0),HLOOKUP(L$2+$A632,Sheet2!BX:NK,$B632,0)&lt;&gt;""),HLOOKUP(L$2+$A632,Sheet2!BX:NK,$B632,0),"")</f>
        <v/>
      </c>
      <c r="M632" t="str">
        <f>IF(OR(HLOOKUP(M$2+$A632,Sheet2!BY:NL,$B632,0),HLOOKUP(M$2+$A632,Sheet2!BY:NL,$B632,0)&lt;&gt;""),HLOOKUP(M$2+$A632,Sheet2!BY:NL,$B632,0),"")</f>
        <v/>
      </c>
      <c r="N632" t="str">
        <f>IF(OR(HLOOKUP(N$2+$A632,Sheet2!BZ:NM,$B632,0),HLOOKUP(N$2+$A632,Sheet2!BZ:NM,$B632,0)&lt;&gt;""),HLOOKUP(N$2+$A632,Sheet2!BZ:NM,$B632,0),"")</f>
        <v/>
      </c>
      <c r="O632" t="str">
        <f>IF(OR(HLOOKUP(O$2+$A632,Sheet2!CA:NN,$B632,0),HLOOKUP(O$2+$A632,Sheet2!CA:NN,$B632,0)&lt;&gt;""),HLOOKUP(O$2+$A632,Sheet2!CA:NN,$B632,0),"")</f>
        <v/>
      </c>
      <c r="P632" t="str">
        <f>IF(OR(HLOOKUP(P$2+$A632,Sheet2!CB:NO,$B632,0),HLOOKUP(P$2+$A632,Sheet2!CB:NO,$B632,0)&lt;&gt;""),HLOOKUP(P$2+$A632,Sheet2!CB:NO,$B632,0),"")</f>
        <v/>
      </c>
      <c r="Q632" t="str">
        <f>IF(OR(HLOOKUP(Q$2+$A632,Sheet2!CC:NO,$B632,0),HLOOKUP(Q$2+$A632,Sheet2!CC:NO,$B632,0)&lt;&gt;""),HLOOKUP(Q$2+$A632,Sheet2!CC:NO,$B632,0),"")</f>
        <v/>
      </c>
    </row>
    <row r="633" spans="1:17" x14ac:dyDescent="0.25">
      <c r="A633" s="64">
        <f t="shared" si="75"/>
        <v>54</v>
      </c>
      <c r="B633" s="64">
        <f t="shared" si="76"/>
        <v>67</v>
      </c>
      <c r="C633" s="64">
        <f t="shared" si="77"/>
        <v>10</v>
      </c>
      <c r="D633" s="64">
        <f t="shared" si="78"/>
        <v>63</v>
      </c>
      <c r="E633" s="64">
        <f t="shared" si="79"/>
        <v>311</v>
      </c>
      <c r="F633" s="64">
        <f t="shared" si="72"/>
        <v>2</v>
      </c>
      <c r="G633" s="64">
        <f t="shared" si="73"/>
        <v>5</v>
      </c>
      <c r="H633" s="64">
        <f t="shared" si="74"/>
        <v>2021</v>
      </c>
      <c r="I633" s="80" t="str">
        <f>IFERROR(VLOOKUP(D633,Sheet2!A:B,2,0),"")</f>
        <v>J19-1276</v>
      </c>
      <c r="J633" s="64" t="str">
        <f>IFERROR(IF(I633&lt;&gt;"",VLOOKUP(I633,Sheet2!B:C,2,0),""),"")</f>
        <v xml:space="preserve">Gas Detector Installation work (Additional) BST </v>
      </c>
      <c r="K633" s="64" t="str">
        <f>IFERROR( IF(I633&lt;&gt;"", HLOOKUP(L$2+$A633,Sheet2!BX:NK,2,0),""),"")</f>
        <v>16-31 May 21</v>
      </c>
      <c r="L633" t="str">
        <f>IF(OR(HLOOKUP(L$2+$A633,Sheet2!BX:NK,$B633,0),HLOOKUP(L$2+$A633,Sheet2!BX:NK,$B633,0)&lt;&gt;""),HLOOKUP(L$2+$A633,Sheet2!BX:NK,$B633,0),"")</f>
        <v/>
      </c>
      <c r="M633" t="str">
        <f>IF(OR(HLOOKUP(M$2+$A633,Sheet2!BY:NL,$B633,0),HLOOKUP(M$2+$A633,Sheet2!BY:NL,$B633,0)&lt;&gt;""),HLOOKUP(M$2+$A633,Sheet2!BY:NL,$B633,0),"")</f>
        <v/>
      </c>
      <c r="N633" t="str">
        <f>IF(OR(HLOOKUP(N$2+$A633,Sheet2!BZ:NM,$B633,0),HLOOKUP(N$2+$A633,Sheet2!BZ:NM,$B633,0)&lt;&gt;""),HLOOKUP(N$2+$A633,Sheet2!BZ:NM,$B633,0),"")</f>
        <v/>
      </c>
      <c r="O633" t="str">
        <f>IF(OR(HLOOKUP(O$2+$A633,Sheet2!CA:NN,$B633,0),HLOOKUP(O$2+$A633,Sheet2!CA:NN,$B633,0)&lt;&gt;""),HLOOKUP(O$2+$A633,Sheet2!CA:NN,$B633,0),"")</f>
        <v/>
      </c>
      <c r="P633" t="str">
        <f>IF(OR(HLOOKUP(P$2+$A633,Sheet2!CB:NO,$B633,0),HLOOKUP(P$2+$A633,Sheet2!CB:NO,$B633,0)&lt;&gt;""),HLOOKUP(P$2+$A633,Sheet2!CB:NO,$B633,0),"")</f>
        <v/>
      </c>
      <c r="Q633" t="str">
        <f>IF(OR(HLOOKUP(Q$2+$A633,Sheet2!CC:NO,$B633,0),HLOOKUP(Q$2+$A633,Sheet2!CC:NO,$B633,0)&lt;&gt;""),HLOOKUP(Q$2+$A633,Sheet2!CC:NO,$B633,0),"")</f>
        <v/>
      </c>
    </row>
    <row r="634" spans="1:17" x14ac:dyDescent="0.25">
      <c r="A634" s="64">
        <f t="shared" si="75"/>
        <v>0</v>
      </c>
      <c r="B634" s="64">
        <f t="shared" si="76"/>
        <v>68</v>
      </c>
      <c r="C634" s="64">
        <f t="shared" si="77"/>
        <v>1</v>
      </c>
      <c r="D634" s="64">
        <f t="shared" si="78"/>
        <v>64</v>
      </c>
      <c r="E634" s="64">
        <f t="shared" si="79"/>
        <v>316</v>
      </c>
      <c r="F634" s="64">
        <f t="shared" si="72"/>
        <v>1</v>
      </c>
      <c r="G634" s="64">
        <f t="shared" si="73"/>
        <v>1</v>
      </c>
      <c r="H634" s="64">
        <f t="shared" si="74"/>
        <v>2021</v>
      </c>
      <c r="I634" s="80" t="str">
        <f>IFERROR(VLOOKUP(D634,Sheet2!A:B,2,0),"")</f>
        <v>J20-0232</v>
      </c>
      <c r="J634" s="64" t="str">
        <f>IFERROR(IF(I634&lt;&gt;"",VLOOKUP(I634,Sheet2!B:C,2,0),""),"")</f>
        <v xml:space="preserve">Synchronization system control for ODC AN2 Project </v>
      </c>
      <c r="K634" s="64" t="str">
        <f>IFERROR( IF(I634&lt;&gt;"", HLOOKUP(L$2+$A634,Sheet2!BX:NK,2,0),""),"")</f>
        <v>1-15 Jan 21</v>
      </c>
      <c r="L634" t="str">
        <f>IF(OR(HLOOKUP(L$2+$A634,Sheet2!BX:NK,$B634,0),HLOOKUP(L$2+$A634,Sheet2!BX:NK,$B634,0)&lt;&gt;""),HLOOKUP(L$2+$A634,Sheet2!BX:NK,$B634,0),"")</f>
        <v/>
      </c>
      <c r="M634" t="str">
        <f>IF(OR(HLOOKUP(M$2+$A634,Sheet2!BY:NL,$B634,0),HLOOKUP(M$2+$A634,Sheet2!BY:NL,$B634,0)&lt;&gt;""),HLOOKUP(M$2+$A634,Sheet2!BY:NL,$B634,0),"")</f>
        <v/>
      </c>
      <c r="N634" t="str">
        <f>IF(OR(HLOOKUP(N$2+$A634,Sheet2!BZ:NM,$B634,0),HLOOKUP(N$2+$A634,Sheet2!BZ:NM,$B634,0)&lt;&gt;""),HLOOKUP(N$2+$A634,Sheet2!BZ:NM,$B634,0),"")</f>
        <v/>
      </c>
      <c r="O634" t="str">
        <f>IF(OR(HLOOKUP(O$2+$A634,Sheet2!CA:NN,$B634,0),HLOOKUP(O$2+$A634,Sheet2!CA:NN,$B634,0)&lt;&gt;""),HLOOKUP(O$2+$A634,Sheet2!CA:NN,$B634,0),"")</f>
        <v/>
      </c>
      <c r="P634" t="str">
        <f>IF(OR(HLOOKUP(P$2+$A634,Sheet2!CB:NO,$B634,0),HLOOKUP(P$2+$A634,Sheet2!CB:NO,$B634,0)&lt;&gt;""),HLOOKUP(P$2+$A634,Sheet2!CB:NO,$B634,0),"")</f>
        <v/>
      </c>
      <c r="Q634" t="str">
        <f>IF(OR(HLOOKUP(Q$2+$A634,Sheet2!CC:NO,$B634,0),HLOOKUP(Q$2+$A634,Sheet2!CC:NO,$B634,0)&lt;&gt;""),HLOOKUP(Q$2+$A634,Sheet2!CC:NO,$B634,0),"")</f>
        <v/>
      </c>
    </row>
    <row r="635" spans="1:17" x14ac:dyDescent="0.25">
      <c r="A635" s="64">
        <f t="shared" si="75"/>
        <v>6</v>
      </c>
      <c r="B635" s="64">
        <f t="shared" si="76"/>
        <v>68</v>
      </c>
      <c r="C635" s="64">
        <f t="shared" si="77"/>
        <v>2</v>
      </c>
      <c r="D635" s="64">
        <f t="shared" si="78"/>
        <v>64</v>
      </c>
      <c r="E635" s="64">
        <f t="shared" si="79"/>
        <v>316</v>
      </c>
      <c r="F635" s="64">
        <f t="shared" si="72"/>
        <v>2</v>
      </c>
      <c r="G635" s="64">
        <f t="shared" si="73"/>
        <v>1</v>
      </c>
      <c r="H635" s="64">
        <f t="shared" si="74"/>
        <v>2021</v>
      </c>
      <c r="I635" s="80" t="str">
        <f>IFERROR(VLOOKUP(D635,Sheet2!A:B,2,0),"")</f>
        <v>J20-0232</v>
      </c>
      <c r="J635" s="64" t="str">
        <f>IFERROR(IF(I635&lt;&gt;"",VLOOKUP(I635,Sheet2!B:C,2,0),""),"")</f>
        <v xml:space="preserve">Synchronization system control for ODC AN2 Project </v>
      </c>
      <c r="K635" s="64" t="str">
        <f>IFERROR( IF(I635&lt;&gt;"", HLOOKUP(L$2+$A635,Sheet2!BX:NK,2,0),""),"")</f>
        <v>16-31 Jan 21</v>
      </c>
      <c r="L635" t="str">
        <f>IF(OR(HLOOKUP(L$2+$A635,Sheet2!BX:NK,$B635,0),HLOOKUP(L$2+$A635,Sheet2!BX:NK,$B635,0)&lt;&gt;""),HLOOKUP(L$2+$A635,Sheet2!BX:NK,$B635,0),"")</f>
        <v/>
      </c>
      <c r="M635" t="str">
        <f>IF(OR(HLOOKUP(M$2+$A635,Sheet2!BY:NL,$B635,0),HLOOKUP(M$2+$A635,Sheet2!BY:NL,$B635,0)&lt;&gt;""),HLOOKUP(M$2+$A635,Sheet2!BY:NL,$B635,0),"")</f>
        <v/>
      </c>
      <c r="N635" t="str">
        <f>IF(OR(HLOOKUP(N$2+$A635,Sheet2!BZ:NM,$B635,0),HLOOKUP(N$2+$A635,Sheet2!BZ:NM,$B635,0)&lt;&gt;""),HLOOKUP(N$2+$A635,Sheet2!BZ:NM,$B635,0),"")</f>
        <v/>
      </c>
      <c r="O635" t="str">
        <f>IF(OR(HLOOKUP(O$2+$A635,Sheet2!CA:NN,$B635,0),HLOOKUP(O$2+$A635,Sheet2!CA:NN,$B635,0)&lt;&gt;""),HLOOKUP(O$2+$A635,Sheet2!CA:NN,$B635,0),"")</f>
        <v/>
      </c>
      <c r="P635" t="str">
        <f>IF(OR(HLOOKUP(P$2+$A635,Sheet2!CB:NO,$B635,0),HLOOKUP(P$2+$A635,Sheet2!CB:NO,$B635,0)&lt;&gt;""),HLOOKUP(P$2+$A635,Sheet2!CB:NO,$B635,0),"")</f>
        <v/>
      </c>
      <c r="Q635" t="str">
        <f>IF(OR(HLOOKUP(Q$2+$A635,Sheet2!CC:NO,$B635,0),HLOOKUP(Q$2+$A635,Sheet2!CC:NO,$B635,0)&lt;&gt;""),HLOOKUP(Q$2+$A635,Sheet2!CC:NO,$B635,0),"")</f>
        <v/>
      </c>
    </row>
    <row r="636" spans="1:17" x14ac:dyDescent="0.25">
      <c r="A636" s="64">
        <f t="shared" si="75"/>
        <v>12</v>
      </c>
      <c r="B636" s="64">
        <f t="shared" si="76"/>
        <v>68</v>
      </c>
      <c r="C636" s="64">
        <f t="shared" si="77"/>
        <v>3</v>
      </c>
      <c r="D636" s="64">
        <f t="shared" si="78"/>
        <v>64</v>
      </c>
      <c r="E636" s="64">
        <f t="shared" si="79"/>
        <v>316</v>
      </c>
      <c r="F636" s="64">
        <f t="shared" si="72"/>
        <v>1</v>
      </c>
      <c r="G636" s="64">
        <f t="shared" si="73"/>
        <v>2</v>
      </c>
      <c r="H636" s="64">
        <f t="shared" si="74"/>
        <v>2021</v>
      </c>
      <c r="I636" s="80" t="str">
        <f>IFERROR(VLOOKUP(D636,Sheet2!A:B,2,0),"")</f>
        <v>J20-0232</v>
      </c>
      <c r="J636" s="64" t="str">
        <f>IFERROR(IF(I636&lt;&gt;"",VLOOKUP(I636,Sheet2!B:C,2,0),""),"")</f>
        <v xml:space="preserve">Synchronization system control for ODC AN2 Project </v>
      </c>
      <c r="K636" s="64" t="str">
        <f>IFERROR( IF(I636&lt;&gt;"", HLOOKUP(L$2+$A636,Sheet2!BX:NK,2,0),""),"")</f>
        <v>1-15 Feb 21</v>
      </c>
      <c r="L636" t="str">
        <f>IF(OR(HLOOKUP(L$2+$A636,Sheet2!BX:NK,$B636,0),HLOOKUP(L$2+$A636,Sheet2!BX:NK,$B636,0)&lt;&gt;""),HLOOKUP(L$2+$A636,Sheet2!BX:NK,$B636,0),"")</f>
        <v/>
      </c>
      <c r="M636" t="str">
        <f>IF(OR(HLOOKUP(M$2+$A636,Sheet2!BY:NL,$B636,0),HLOOKUP(M$2+$A636,Sheet2!BY:NL,$B636,0)&lt;&gt;""),HLOOKUP(M$2+$A636,Sheet2!BY:NL,$B636,0),"")</f>
        <v/>
      </c>
      <c r="N636" t="str">
        <f>IF(OR(HLOOKUP(N$2+$A636,Sheet2!BZ:NM,$B636,0),HLOOKUP(N$2+$A636,Sheet2!BZ:NM,$B636,0)&lt;&gt;""),HLOOKUP(N$2+$A636,Sheet2!BZ:NM,$B636,0),"")</f>
        <v/>
      </c>
      <c r="O636" t="str">
        <f>IF(OR(HLOOKUP(O$2+$A636,Sheet2!CA:NN,$B636,0),HLOOKUP(O$2+$A636,Sheet2!CA:NN,$B636,0)&lt;&gt;""),HLOOKUP(O$2+$A636,Sheet2!CA:NN,$B636,0),"")</f>
        <v/>
      </c>
      <c r="P636" t="str">
        <f>IF(OR(HLOOKUP(P$2+$A636,Sheet2!CB:NO,$B636,0),HLOOKUP(P$2+$A636,Sheet2!CB:NO,$B636,0)&lt;&gt;""),HLOOKUP(P$2+$A636,Sheet2!CB:NO,$B636,0),"")</f>
        <v/>
      </c>
      <c r="Q636" t="str">
        <f>IF(OR(HLOOKUP(Q$2+$A636,Sheet2!CC:NO,$B636,0),HLOOKUP(Q$2+$A636,Sheet2!CC:NO,$B636,0)&lt;&gt;""),HLOOKUP(Q$2+$A636,Sheet2!CC:NO,$B636,0),"")</f>
        <v/>
      </c>
    </row>
    <row r="637" spans="1:17" x14ac:dyDescent="0.25">
      <c r="A637" s="64">
        <f t="shared" si="75"/>
        <v>18</v>
      </c>
      <c r="B637" s="64">
        <f t="shared" si="76"/>
        <v>68</v>
      </c>
      <c r="C637" s="64">
        <f t="shared" si="77"/>
        <v>4</v>
      </c>
      <c r="D637" s="64">
        <f t="shared" si="78"/>
        <v>64</v>
      </c>
      <c r="E637" s="64">
        <f t="shared" si="79"/>
        <v>316</v>
      </c>
      <c r="F637" s="64">
        <f t="shared" si="72"/>
        <v>2</v>
      </c>
      <c r="G637" s="64">
        <f t="shared" si="73"/>
        <v>2</v>
      </c>
      <c r="H637" s="64">
        <f t="shared" si="74"/>
        <v>2021</v>
      </c>
      <c r="I637" s="80" t="str">
        <f>IFERROR(VLOOKUP(D637,Sheet2!A:B,2,0),"")</f>
        <v>J20-0232</v>
      </c>
      <c r="J637" s="64" t="str">
        <f>IFERROR(IF(I637&lt;&gt;"",VLOOKUP(I637,Sheet2!B:C,2,0),""),"")</f>
        <v xml:space="preserve">Synchronization system control for ODC AN2 Project </v>
      </c>
      <c r="K637" s="64" t="str">
        <f>IFERROR( IF(I637&lt;&gt;"", HLOOKUP(L$2+$A637,Sheet2!BX:NK,2,0),""),"")</f>
        <v>16-28 Feb 21</v>
      </c>
      <c r="L637" t="str">
        <f>IF(OR(HLOOKUP(L$2+$A637,Sheet2!BX:NK,$B637,0),HLOOKUP(L$2+$A637,Sheet2!BX:NK,$B637,0)&lt;&gt;""),HLOOKUP(L$2+$A637,Sheet2!BX:NK,$B637,0),"")</f>
        <v/>
      </c>
      <c r="M637" t="str">
        <f>IF(OR(HLOOKUP(M$2+$A637,Sheet2!BY:NL,$B637,0),HLOOKUP(M$2+$A637,Sheet2!BY:NL,$B637,0)&lt;&gt;""),HLOOKUP(M$2+$A637,Sheet2!BY:NL,$B637,0),"")</f>
        <v/>
      </c>
      <c r="N637" t="str">
        <f>IF(OR(HLOOKUP(N$2+$A637,Sheet2!BZ:NM,$B637,0),HLOOKUP(N$2+$A637,Sheet2!BZ:NM,$B637,0)&lt;&gt;""),HLOOKUP(N$2+$A637,Sheet2!BZ:NM,$B637,0),"")</f>
        <v/>
      </c>
      <c r="O637" t="str">
        <f>IF(OR(HLOOKUP(O$2+$A637,Sheet2!CA:NN,$B637,0),HLOOKUP(O$2+$A637,Sheet2!CA:NN,$B637,0)&lt;&gt;""),HLOOKUP(O$2+$A637,Sheet2!CA:NN,$B637,0),"")</f>
        <v/>
      </c>
      <c r="P637" t="str">
        <f>IF(OR(HLOOKUP(P$2+$A637,Sheet2!CB:NO,$B637,0),HLOOKUP(P$2+$A637,Sheet2!CB:NO,$B637,0)&lt;&gt;""),HLOOKUP(P$2+$A637,Sheet2!CB:NO,$B637,0),"")</f>
        <v/>
      </c>
      <c r="Q637" t="str">
        <f>IF(OR(HLOOKUP(Q$2+$A637,Sheet2!CC:NO,$B637,0),HLOOKUP(Q$2+$A637,Sheet2!CC:NO,$B637,0)&lt;&gt;""),HLOOKUP(Q$2+$A637,Sheet2!CC:NO,$B637,0),"")</f>
        <v/>
      </c>
    </row>
    <row r="638" spans="1:17" x14ac:dyDescent="0.25">
      <c r="A638" s="64">
        <f t="shared" si="75"/>
        <v>24</v>
      </c>
      <c r="B638" s="64">
        <f t="shared" si="76"/>
        <v>68</v>
      </c>
      <c r="C638" s="64">
        <f t="shared" si="77"/>
        <v>5</v>
      </c>
      <c r="D638" s="64">
        <f t="shared" si="78"/>
        <v>64</v>
      </c>
      <c r="E638" s="64">
        <f t="shared" si="79"/>
        <v>316</v>
      </c>
      <c r="F638" s="64">
        <f t="shared" si="72"/>
        <v>1</v>
      </c>
      <c r="G638" s="64">
        <f t="shared" si="73"/>
        <v>3</v>
      </c>
      <c r="H638" s="64">
        <f t="shared" si="74"/>
        <v>2021</v>
      </c>
      <c r="I638" s="80" t="str">
        <f>IFERROR(VLOOKUP(D638,Sheet2!A:B,2,0),"")</f>
        <v>J20-0232</v>
      </c>
      <c r="J638" s="64" t="str">
        <f>IFERROR(IF(I638&lt;&gt;"",VLOOKUP(I638,Sheet2!B:C,2,0),""),"")</f>
        <v xml:space="preserve">Synchronization system control for ODC AN2 Project </v>
      </c>
      <c r="K638" s="64" t="str">
        <f>IFERROR( IF(I638&lt;&gt;"", HLOOKUP(L$2+$A638,Sheet2!BX:NK,2,0),""),"")</f>
        <v>1-15 Mar 2021</v>
      </c>
      <c r="L638" t="str">
        <f>IF(OR(HLOOKUP(L$2+$A638,Sheet2!BX:NK,$B638,0),HLOOKUP(L$2+$A638,Sheet2!BX:NK,$B638,0)&lt;&gt;""),HLOOKUP(L$2+$A638,Sheet2!BX:NK,$B638,0),"")</f>
        <v/>
      </c>
      <c r="M638" t="str">
        <f>IF(OR(HLOOKUP(M$2+$A638,Sheet2!BY:NL,$B638,0),HLOOKUP(M$2+$A638,Sheet2!BY:NL,$B638,0)&lt;&gt;""),HLOOKUP(M$2+$A638,Sheet2!BY:NL,$B638,0),"")</f>
        <v/>
      </c>
      <c r="N638" t="str">
        <f>IF(OR(HLOOKUP(N$2+$A638,Sheet2!BZ:NM,$B638,0),HLOOKUP(N$2+$A638,Sheet2!BZ:NM,$B638,0)&lt;&gt;""),HLOOKUP(N$2+$A638,Sheet2!BZ:NM,$B638,0),"")</f>
        <v/>
      </c>
      <c r="O638" t="str">
        <f>IF(OR(HLOOKUP(O$2+$A638,Sheet2!CA:NN,$B638,0),HLOOKUP(O$2+$A638,Sheet2!CA:NN,$B638,0)&lt;&gt;""),HLOOKUP(O$2+$A638,Sheet2!CA:NN,$B638,0),"")</f>
        <v/>
      </c>
      <c r="P638" t="str">
        <f>IF(OR(HLOOKUP(P$2+$A638,Sheet2!CB:NO,$B638,0),HLOOKUP(P$2+$A638,Sheet2!CB:NO,$B638,0)&lt;&gt;""),HLOOKUP(P$2+$A638,Sheet2!CB:NO,$B638,0),"")</f>
        <v/>
      </c>
      <c r="Q638" t="str">
        <f>IF(OR(HLOOKUP(Q$2+$A638,Sheet2!CC:NO,$B638,0),HLOOKUP(Q$2+$A638,Sheet2!CC:NO,$B638,0)&lt;&gt;""),HLOOKUP(Q$2+$A638,Sheet2!CC:NO,$B638,0),"")</f>
        <v/>
      </c>
    </row>
    <row r="639" spans="1:17" x14ac:dyDescent="0.25">
      <c r="A639" s="64">
        <f t="shared" si="75"/>
        <v>30</v>
      </c>
      <c r="B639" s="64">
        <f t="shared" si="76"/>
        <v>68</v>
      </c>
      <c r="C639" s="64">
        <f t="shared" si="77"/>
        <v>6</v>
      </c>
      <c r="D639" s="64">
        <f t="shared" si="78"/>
        <v>64</v>
      </c>
      <c r="E639" s="64">
        <f t="shared" si="79"/>
        <v>316</v>
      </c>
      <c r="F639" s="64">
        <f t="shared" si="72"/>
        <v>2</v>
      </c>
      <c r="G639" s="64">
        <f t="shared" si="73"/>
        <v>3</v>
      </c>
      <c r="H639" s="64">
        <f t="shared" si="74"/>
        <v>2021</v>
      </c>
      <c r="I639" s="80" t="str">
        <f>IFERROR(VLOOKUP(D639,Sheet2!A:B,2,0),"")</f>
        <v>J20-0232</v>
      </c>
      <c r="J639" s="64" t="str">
        <f>IFERROR(IF(I639&lt;&gt;"",VLOOKUP(I639,Sheet2!B:C,2,0),""),"")</f>
        <v xml:space="preserve">Synchronization system control for ODC AN2 Project </v>
      </c>
      <c r="K639" s="64" t="str">
        <f>IFERROR( IF(I639&lt;&gt;"", HLOOKUP(L$2+$A639,Sheet2!BX:NK,2,0),""),"")</f>
        <v>16-31 Mar 21</v>
      </c>
      <c r="L639" t="str">
        <f>IF(OR(HLOOKUP(L$2+$A639,Sheet2!BX:NK,$B639,0),HLOOKUP(L$2+$A639,Sheet2!BX:NK,$B639,0)&lt;&gt;""),HLOOKUP(L$2+$A639,Sheet2!BX:NK,$B639,0),"")</f>
        <v/>
      </c>
      <c r="M639" t="str">
        <f>IF(OR(HLOOKUP(M$2+$A639,Sheet2!BY:NL,$B639,0),HLOOKUP(M$2+$A639,Sheet2!BY:NL,$B639,0)&lt;&gt;""),HLOOKUP(M$2+$A639,Sheet2!BY:NL,$B639,0),"")</f>
        <v/>
      </c>
      <c r="N639" t="str">
        <f>IF(OR(HLOOKUP(N$2+$A639,Sheet2!BZ:NM,$B639,0),HLOOKUP(N$2+$A639,Sheet2!BZ:NM,$B639,0)&lt;&gt;""),HLOOKUP(N$2+$A639,Sheet2!BZ:NM,$B639,0),"")</f>
        <v/>
      </c>
      <c r="O639" t="str">
        <f>IF(OR(HLOOKUP(O$2+$A639,Sheet2!CA:NN,$B639,0),HLOOKUP(O$2+$A639,Sheet2!CA:NN,$B639,0)&lt;&gt;""),HLOOKUP(O$2+$A639,Sheet2!CA:NN,$B639,0),"")</f>
        <v/>
      </c>
      <c r="P639" t="str">
        <f>IF(OR(HLOOKUP(P$2+$A639,Sheet2!CB:NO,$B639,0),HLOOKUP(P$2+$A639,Sheet2!CB:NO,$B639,0)&lt;&gt;""),HLOOKUP(P$2+$A639,Sheet2!CB:NO,$B639,0),"")</f>
        <v/>
      </c>
      <c r="Q639" t="str">
        <f>IF(OR(HLOOKUP(Q$2+$A639,Sheet2!CC:NO,$B639,0),HLOOKUP(Q$2+$A639,Sheet2!CC:NO,$B639,0)&lt;&gt;""),HLOOKUP(Q$2+$A639,Sheet2!CC:NO,$B639,0),"")</f>
        <v/>
      </c>
    </row>
    <row r="640" spans="1:17" x14ac:dyDescent="0.25">
      <c r="A640" s="64">
        <f t="shared" si="75"/>
        <v>36</v>
      </c>
      <c r="B640" s="64">
        <f t="shared" si="76"/>
        <v>68</v>
      </c>
      <c r="C640" s="64">
        <f t="shared" si="77"/>
        <v>7</v>
      </c>
      <c r="D640" s="64">
        <f t="shared" si="78"/>
        <v>64</v>
      </c>
      <c r="E640" s="64">
        <f t="shared" si="79"/>
        <v>316</v>
      </c>
      <c r="F640" s="64">
        <f t="shared" si="72"/>
        <v>1</v>
      </c>
      <c r="G640" s="64">
        <f t="shared" si="73"/>
        <v>4</v>
      </c>
      <c r="H640" s="64">
        <f t="shared" si="74"/>
        <v>2021</v>
      </c>
      <c r="I640" s="80" t="str">
        <f>IFERROR(VLOOKUP(D640,Sheet2!A:B,2,0),"")</f>
        <v>J20-0232</v>
      </c>
      <c r="J640" s="64" t="str">
        <f>IFERROR(IF(I640&lt;&gt;"",VLOOKUP(I640,Sheet2!B:C,2,0),""),"")</f>
        <v xml:space="preserve">Synchronization system control for ODC AN2 Project </v>
      </c>
      <c r="K640" s="64" t="str">
        <f>IFERROR( IF(I640&lt;&gt;"", HLOOKUP(L$2+$A640,Sheet2!BX:NK,2,0),""),"")</f>
        <v>1-15 April 21</v>
      </c>
      <c r="L640" t="str">
        <f>IF(OR(HLOOKUP(L$2+$A640,Sheet2!BX:NK,$B640,0),HLOOKUP(L$2+$A640,Sheet2!BX:NK,$B640,0)&lt;&gt;""),HLOOKUP(L$2+$A640,Sheet2!BX:NK,$B640,0),"")</f>
        <v/>
      </c>
      <c r="M640" t="str">
        <f>IF(OR(HLOOKUP(M$2+$A640,Sheet2!BY:NL,$B640,0),HLOOKUP(M$2+$A640,Sheet2!BY:NL,$B640,0)&lt;&gt;""),HLOOKUP(M$2+$A640,Sheet2!BY:NL,$B640,0),"")</f>
        <v/>
      </c>
      <c r="N640" t="str">
        <f>IF(OR(HLOOKUP(N$2+$A640,Sheet2!BZ:NM,$B640,0),HLOOKUP(N$2+$A640,Sheet2!BZ:NM,$B640,0)&lt;&gt;""),HLOOKUP(N$2+$A640,Sheet2!BZ:NM,$B640,0),"")</f>
        <v/>
      </c>
      <c r="O640" t="str">
        <f>IF(OR(HLOOKUP(O$2+$A640,Sheet2!CA:NN,$B640,0),HLOOKUP(O$2+$A640,Sheet2!CA:NN,$B640,0)&lt;&gt;""),HLOOKUP(O$2+$A640,Sheet2!CA:NN,$B640,0),"")</f>
        <v/>
      </c>
      <c r="P640" t="str">
        <f>IF(OR(HLOOKUP(P$2+$A640,Sheet2!CB:NO,$B640,0),HLOOKUP(P$2+$A640,Sheet2!CB:NO,$B640,0)&lt;&gt;""),HLOOKUP(P$2+$A640,Sheet2!CB:NO,$B640,0),"")</f>
        <v/>
      </c>
      <c r="Q640" t="str">
        <f>IF(OR(HLOOKUP(Q$2+$A640,Sheet2!CC:NO,$B640,0),HLOOKUP(Q$2+$A640,Sheet2!CC:NO,$B640,0)&lt;&gt;""),HLOOKUP(Q$2+$A640,Sheet2!CC:NO,$B640,0),"")</f>
        <v/>
      </c>
    </row>
    <row r="641" spans="1:17" x14ac:dyDescent="0.25">
      <c r="A641" s="64">
        <f t="shared" si="75"/>
        <v>42</v>
      </c>
      <c r="B641" s="64">
        <f t="shared" si="76"/>
        <v>68</v>
      </c>
      <c r="C641" s="64">
        <f t="shared" si="77"/>
        <v>8</v>
      </c>
      <c r="D641" s="64">
        <f t="shared" si="78"/>
        <v>64</v>
      </c>
      <c r="E641" s="64">
        <f t="shared" si="79"/>
        <v>316</v>
      </c>
      <c r="F641" s="64">
        <f t="shared" si="72"/>
        <v>2</v>
      </c>
      <c r="G641" s="64">
        <f t="shared" si="73"/>
        <v>4</v>
      </c>
      <c r="H641" s="64">
        <f t="shared" si="74"/>
        <v>2021</v>
      </c>
      <c r="I641" s="80" t="str">
        <f>IFERROR(VLOOKUP(D641,Sheet2!A:B,2,0),"")</f>
        <v>J20-0232</v>
      </c>
      <c r="J641" s="64" t="str">
        <f>IFERROR(IF(I641&lt;&gt;"",VLOOKUP(I641,Sheet2!B:C,2,0),""),"")</f>
        <v xml:space="preserve">Synchronization system control for ODC AN2 Project </v>
      </c>
      <c r="K641" s="64" t="str">
        <f>IFERROR( IF(I641&lt;&gt;"", HLOOKUP(L$2+$A641,Sheet2!BX:NK,2,0),""),"")</f>
        <v>16-30 April 21</v>
      </c>
      <c r="L641" t="str">
        <f>IF(OR(HLOOKUP(L$2+$A641,Sheet2!BX:NK,$B641,0),HLOOKUP(L$2+$A641,Sheet2!BX:NK,$B641,0)&lt;&gt;""),HLOOKUP(L$2+$A641,Sheet2!BX:NK,$B641,0),"")</f>
        <v/>
      </c>
      <c r="M641" t="str">
        <f>IF(OR(HLOOKUP(M$2+$A641,Sheet2!BY:NL,$B641,0),HLOOKUP(M$2+$A641,Sheet2!BY:NL,$B641,0)&lt;&gt;""),HLOOKUP(M$2+$A641,Sheet2!BY:NL,$B641,0),"")</f>
        <v/>
      </c>
      <c r="N641" t="str">
        <f>IF(OR(HLOOKUP(N$2+$A641,Sheet2!BZ:NM,$B641,0),HLOOKUP(N$2+$A641,Sheet2!BZ:NM,$B641,0)&lt;&gt;""),HLOOKUP(N$2+$A641,Sheet2!BZ:NM,$B641,0),"")</f>
        <v/>
      </c>
      <c r="O641" t="str">
        <f>IF(OR(HLOOKUP(O$2+$A641,Sheet2!CA:NN,$B641,0),HLOOKUP(O$2+$A641,Sheet2!CA:NN,$B641,0)&lt;&gt;""),HLOOKUP(O$2+$A641,Sheet2!CA:NN,$B641,0),"")</f>
        <v/>
      </c>
      <c r="P641" t="str">
        <f>IF(OR(HLOOKUP(P$2+$A641,Sheet2!CB:NO,$B641,0),HLOOKUP(P$2+$A641,Sheet2!CB:NO,$B641,0)&lt;&gt;""),HLOOKUP(P$2+$A641,Sheet2!CB:NO,$B641,0),"")</f>
        <v/>
      </c>
      <c r="Q641" t="str">
        <f>IF(OR(HLOOKUP(Q$2+$A641,Sheet2!CC:NO,$B641,0),HLOOKUP(Q$2+$A641,Sheet2!CC:NO,$B641,0)&lt;&gt;""),HLOOKUP(Q$2+$A641,Sheet2!CC:NO,$B641,0),"")</f>
        <v/>
      </c>
    </row>
    <row r="642" spans="1:17" x14ac:dyDescent="0.25">
      <c r="A642" s="64">
        <f t="shared" si="75"/>
        <v>48</v>
      </c>
      <c r="B642" s="64">
        <f t="shared" si="76"/>
        <v>68</v>
      </c>
      <c r="C642" s="64">
        <f t="shared" si="77"/>
        <v>9</v>
      </c>
      <c r="D642" s="64">
        <f t="shared" si="78"/>
        <v>64</v>
      </c>
      <c r="E642" s="64">
        <f t="shared" si="79"/>
        <v>316</v>
      </c>
      <c r="F642" s="64">
        <f t="shared" si="72"/>
        <v>1</v>
      </c>
      <c r="G642" s="64">
        <f t="shared" si="73"/>
        <v>5</v>
      </c>
      <c r="H642" s="64">
        <f t="shared" si="74"/>
        <v>2021</v>
      </c>
      <c r="I642" s="80" t="str">
        <f>IFERROR(VLOOKUP(D642,Sheet2!A:B,2,0),"")</f>
        <v>J20-0232</v>
      </c>
      <c r="J642" s="64" t="str">
        <f>IFERROR(IF(I642&lt;&gt;"",VLOOKUP(I642,Sheet2!B:C,2,0),""),"")</f>
        <v xml:space="preserve">Synchronization system control for ODC AN2 Project </v>
      </c>
      <c r="K642" s="64" t="str">
        <f>IFERROR( IF(I642&lt;&gt;"", HLOOKUP(L$2+$A642,Sheet2!BX:NK,2,0),""),"")</f>
        <v>1-15 May 21</v>
      </c>
      <c r="L642" t="str">
        <f>IF(OR(HLOOKUP(L$2+$A642,Sheet2!BX:NK,$B642,0),HLOOKUP(L$2+$A642,Sheet2!BX:NK,$B642,0)&lt;&gt;""),HLOOKUP(L$2+$A642,Sheet2!BX:NK,$B642,0),"")</f>
        <v/>
      </c>
      <c r="M642" t="str">
        <f>IF(OR(HLOOKUP(M$2+$A642,Sheet2!BY:NL,$B642,0),HLOOKUP(M$2+$A642,Sheet2!BY:NL,$B642,0)&lt;&gt;""),HLOOKUP(M$2+$A642,Sheet2!BY:NL,$B642,0),"")</f>
        <v/>
      </c>
      <c r="N642" t="str">
        <f>IF(OR(HLOOKUP(N$2+$A642,Sheet2!BZ:NM,$B642,0),HLOOKUP(N$2+$A642,Sheet2!BZ:NM,$B642,0)&lt;&gt;""),HLOOKUP(N$2+$A642,Sheet2!BZ:NM,$B642,0),"")</f>
        <v/>
      </c>
      <c r="O642" t="str">
        <f>IF(OR(HLOOKUP(O$2+$A642,Sheet2!CA:NN,$B642,0),HLOOKUP(O$2+$A642,Sheet2!CA:NN,$B642,0)&lt;&gt;""),HLOOKUP(O$2+$A642,Sheet2!CA:NN,$B642,0),"")</f>
        <v/>
      </c>
      <c r="P642" t="str">
        <f>IF(OR(HLOOKUP(P$2+$A642,Sheet2!CB:NO,$B642,0),HLOOKUP(P$2+$A642,Sheet2!CB:NO,$B642,0)&lt;&gt;""),HLOOKUP(P$2+$A642,Sheet2!CB:NO,$B642,0),"")</f>
        <v/>
      </c>
      <c r="Q642" t="str">
        <f>IF(OR(HLOOKUP(Q$2+$A642,Sheet2!CC:NO,$B642,0),HLOOKUP(Q$2+$A642,Sheet2!CC:NO,$B642,0)&lt;&gt;""),HLOOKUP(Q$2+$A642,Sheet2!CC:NO,$B642,0),"")</f>
        <v/>
      </c>
    </row>
    <row r="643" spans="1:17" x14ac:dyDescent="0.25">
      <c r="A643" s="64">
        <f t="shared" si="75"/>
        <v>54</v>
      </c>
      <c r="B643" s="64">
        <f t="shared" si="76"/>
        <v>68</v>
      </c>
      <c r="C643" s="64">
        <f t="shared" si="77"/>
        <v>10</v>
      </c>
      <c r="D643" s="64">
        <f t="shared" si="78"/>
        <v>64</v>
      </c>
      <c r="E643" s="64">
        <f t="shared" si="79"/>
        <v>316</v>
      </c>
      <c r="F643" s="64">
        <f t="shared" si="72"/>
        <v>2</v>
      </c>
      <c r="G643" s="64">
        <f t="shared" si="73"/>
        <v>5</v>
      </c>
      <c r="H643" s="64">
        <f t="shared" si="74"/>
        <v>2021</v>
      </c>
      <c r="I643" s="80" t="str">
        <f>IFERROR(VLOOKUP(D643,Sheet2!A:B,2,0),"")</f>
        <v>J20-0232</v>
      </c>
      <c r="J643" s="64" t="str">
        <f>IFERROR(IF(I643&lt;&gt;"",VLOOKUP(I643,Sheet2!B:C,2,0),""),"")</f>
        <v xml:space="preserve">Synchronization system control for ODC AN2 Project </v>
      </c>
      <c r="K643" s="64" t="str">
        <f>IFERROR( IF(I643&lt;&gt;"", HLOOKUP(L$2+$A643,Sheet2!BX:NK,2,0),""),"")</f>
        <v>16-31 May 21</v>
      </c>
      <c r="L643" t="str">
        <f>IF(OR(HLOOKUP(L$2+$A643,Sheet2!BX:NK,$B643,0),HLOOKUP(L$2+$A643,Sheet2!BX:NK,$B643,0)&lt;&gt;""),HLOOKUP(L$2+$A643,Sheet2!BX:NK,$B643,0),"")</f>
        <v/>
      </c>
      <c r="M643" t="str">
        <f>IF(OR(HLOOKUP(M$2+$A643,Sheet2!BY:NL,$B643,0),HLOOKUP(M$2+$A643,Sheet2!BY:NL,$B643,0)&lt;&gt;""),HLOOKUP(M$2+$A643,Sheet2!BY:NL,$B643,0),"")</f>
        <v/>
      </c>
      <c r="N643" t="str">
        <f>IF(OR(HLOOKUP(N$2+$A643,Sheet2!BZ:NM,$B643,0),HLOOKUP(N$2+$A643,Sheet2!BZ:NM,$B643,0)&lt;&gt;""),HLOOKUP(N$2+$A643,Sheet2!BZ:NM,$B643,0),"")</f>
        <v/>
      </c>
      <c r="O643" t="str">
        <f>IF(OR(HLOOKUP(O$2+$A643,Sheet2!CA:NN,$B643,0),HLOOKUP(O$2+$A643,Sheet2!CA:NN,$B643,0)&lt;&gt;""),HLOOKUP(O$2+$A643,Sheet2!CA:NN,$B643,0),"")</f>
        <v/>
      </c>
      <c r="P643" t="str">
        <f>IF(OR(HLOOKUP(P$2+$A643,Sheet2!CB:NO,$B643,0),HLOOKUP(P$2+$A643,Sheet2!CB:NO,$B643,0)&lt;&gt;""),HLOOKUP(P$2+$A643,Sheet2!CB:NO,$B643,0),"")</f>
        <v/>
      </c>
      <c r="Q643" t="str">
        <f>IF(OR(HLOOKUP(Q$2+$A643,Sheet2!CC:NO,$B643,0),HLOOKUP(Q$2+$A643,Sheet2!CC:NO,$B643,0)&lt;&gt;""),HLOOKUP(Q$2+$A643,Sheet2!CC:NO,$B643,0),"")</f>
        <v/>
      </c>
    </row>
    <row r="644" spans="1:17" x14ac:dyDescent="0.25">
      <c r="A644" s="64">
        <f t="shared" si="75"/>
        <v>0</v>
      </c>
      <c r="B644" s="64">
        <f t="shared" si="76"/>
        <v>69</v>
      </c>
      <c r="C644" s="64">
        <f t="shared" si="77"/>
        <v>1</v>
      </c>
      <c r="D644" s="64">
        <f t="shared" si="78"/>
        <v>65</v>
      </c>
      <c r="E644" s="64">
        <f t="shared" si="79"/>
        <v>321</v>
      </c>
      <c r="F644" s="64">
        <f t="shared" si="72"/>
        <v>1</v>
      </c>
      <c r="G644" s="64">
        <f t="shared" si="73"/>
        <v>1</v>
      </c>
      <c r="H644" s="64">
        <f t="shared" si="74"/>
        <v>2021</v>
      </c>
      <c r="I644" s="80" t="str">
        <f>IFERROR(VLOOKUP(D644,Sheet2!A:B,2,0),"")</f>
        <v>J20-0369</v>
      </c>
      <c r="J644" s="64" t="str">
        <f>IFERROR(IF(I644&lt;&gt;"",VLOOKUP(I644,Sheet2!B:C,2,0),""),"")</f>
        <v xml:space="preserve">บางกอกอินดัสเทรียลแก๊ส </v>
      </c>
      <c r="K644" s="64" t="str">
        <f>IFERROR( IF(I644&lt;&gt;"", HLOOKUP(L$2+$A644,Sheet2!BX:NK,2,0),""),"")</f>
        <v>1-15 Jan 21</v>
      </c>
      <c r="L644" t="str">
        <f>IF(OR(HLOOKUP(L$2+$A644,Sheet2!BX:NK,$B644,0),HLOOKUP(L$2+$A644,Sheet2!BX:NK,$B644,0)&lt;&gt;""),HLOOKUP(L$2+$A644,Sheet2!BX:NK,$B644,0),"")</f>
        <v/>
      </c>
      <c r="M644" t="str">
        <f>IF(OR(HLOOKUP(M$2+$A644,Sheet2!BY:NL,$B644,0),HLOOKUP(M$2+$A644,Sheet2!BY:NL,$B644,0)&lt;&gt;""),HLOOKUP(M$2+$A644,Sheet2!BY:NL,$B644,0),"")</f>
        <v/>
      </c>
      <c r="N644" t="str">
        <f>IF(OR(HLOOKUP(N$2+$A644,Sheet2!BZ:NM,$B644,0),HLOOKUP(N$2+$A644,Sheet2!BZ:NM,$B644,0)&lt;&gt;""),HLOOKUP(N$2+$A644,Sheet2!BZ:NM,$B644,0),"")</f>
        <v/>
      </c>
      <c r="O644" t="str">
        <f>IF(OR(HLOOKUP(O$2+$A644,Sheet2!CA:NN,$B644,0),HLOOKUP(O$2+$A644,Sheet2!CA:NN,$B644,0)&lt;&gt;""),HLOOKUP(O$2+$A644,Sheet2!CA:NN,$B644,0),"")</f>
        <v/>
      </c>
      <c r="P644" t="str">
        <f>IF(OR(HLOOKUP(P$2+$A644,Sheet2!CB:NO,$B644,0),HLOOKUP(P$2+$A644,Sheet2!CB:NO,$B644,0)&lt;&gt;""),HLOOKUP(P$2+$A644,Sheet2!CB:NO,$B644,0),"")</f>
        <v/>
      </c>
      <c r="Q644" t="str">
        <f>IF(OR(HLOOKUP(Q$2+$A644,Sheet2!CC:NO,$B644,0),HLOOKUP(Q$2+$A644,Sheet2!CC:NO,$B644,0)&lt;&gt;""),HLOOKUP(Q$2+$A644,Sheet2!CC:NO,$B644,0),"")</f>
        <v/>
      </c>
    </row>
    <row r="645" spans="1:17" x14ac:dyDescent="0.25">
      <c r="A645" s="64">
        <f t="shared" si="75"/>
        <v>6</v>
      </c>
      <c r="B645" s="64">
        <f t="shared" si="76"/>
        <v>69</v>
      </c>
      <c r="C645" s="64">
        <f t="shared" si="77"/>
        <v>2</v>
      </c>
      <c r="D645" s="64">
        <f t="shared" si="78"/>
        <v>65</v>
      </c>
      <c r="E645" s="64">
        <f t="shared" si="79"/>
        <v>321</v>
      </c>
      <c r="F645" s="64">
        <f t="shared" ref="F645:F708" si="80">IFERROR(IF(I645&lt;&gt;"",IF(LEFT(K645,2)="1-",1,2),""),"")</f>
        <v>2</v>
      </c>
      <c r="G645" s="64">
        <f t="shared" ref="G645:G708" si="81">IFERROR(IF(I645&lt;&gt;"",MONTH( RIGHT(K645,LEN(K645)-FIND("-",K645))),""),"")</f>
        <v>1</v>
      </c>
      <c r="H645" s="64">
        <f t="shared" ref="H645:H708" si="82">IFERROR(IF(I645&lt;&gt;"",YEAR( RIGHT(K645,LEN(K645)-FIND("-",K645))),""),"")</f>
        <v>2021</v>
      </c>
      <c r="I645" s="80" t="str">
        <f>IFERROR(VLOOKUP(D645,Sheet2!A:B,2,0),"")</f>
        <v>J20-0369</v>
      </c>
      <c r="J645" s="64" t="str">
        <f>IFERROR(IF(I645&lt;&gt;"",VLOOKUP(I645,Sheet2!B:C,2,0),""),"")</f>
        <v xml:space="preserve">บางกอกอินดัสเทรียลแก๊ส </v>
      </c>
      <c r="K645" s="64" t="str">
        <f>IFERROR( IF(I645&lt;&gt;"", HLOOKUP(L$2+$A645,Sheet2!BX:NK,2,0),""),"")</f>
        <v>16-31 Jan 21</v>
      </c>
      <c r="L645" t="str">
        <f>IF(OR(HLOOKUP(L$2+$A645,Sheet2!BX:NK,$B645,0),HLOOKUP(L$2+$A645,Sheet2!BX:NK,$B645,0)&lt;&gt;""),HLOOKUP(L$2+$A645,Sheet2!BX:NK,$B645,0),"")</f>
        <v/>
      </c>
      <c r="M645" t="str">
        <f>IF(OR(HLOOKUP(M$2+$A645,Sheet2!BY:NL,$B645,0),HLOOKUP(M$2+$A645,Sheet2!BY:NL,$B645,0)&lt;&gt;""),HLOOKUP(M$2+$A645,Sheet2!BY:NL,$B645,0),"")</f>
        <v/>
      </c>
      <c r="N645" t="str">
        <f>IF(OR(HLOOKUP(N$2+$A645,Sheet2!BZ:NM,$B645,0),HLOOKUP(N$2+$A645,Sheet2!BZ:NM,$B645,0)&lt;&gt;""),HLOOKUP(N$2+$A645,Sheet2!BZ:NM,$B645,0),"")</f>
        <v/>
      </c>
      <c r="O645" t="str">
        <f>IF(OR(HLOOKUP(O$2+$A645,Sheet2!CA:NN,$B645,0),HLOOKUP(O$2+$A645,Sheet2!CA:NN,$B645,0)&lt;&gt;""),HLOOKUP(O$2+$A645,Sheet2!CA:NN,$B645,0),"")</f>
        <v/>
      </c>
      <c r="P645" t="str">
        <f>IF(OR(HLOOKUP(P$2+$A645,Sheet2!CB:NO,$B645,0),HLOOKUP(P$2+$A645,Sheet2!CB:NO,$B645,0)&lt;&gt;""),HLOOKUP(P$2+$A645,Sheet2!CB:NO,$B645,0),"")</f>
        <v/>
      </c>
      <c r="Q645" t="str">
        <f>IF(OR(HLOOKUP(Q$2+$A645,Sheet2!CC:NO,$B645,0),HLOOKUP(Q$2+$A645,Sheet2!CC:NO,$B645,0)&lt;&gt;""),HLOOKUP(Q$2+$A645,Sheet2!CC:NO,$B645,0),"")</f>
        <v/>
      </c>
    </row>
    <row r="646" spans="1:17" x14ac:dyDescent="0.25">
      <c r="A646" s="64">
        <f t="shared" ref="A646:A709" si="83">IF(C646&lt;&gt;1,A645+6,0)</f>
        <v>12</v>
      </c>
      <c r="B646" s="64">
        <f t="shared" ref="B646:B709" si="84">IF(C646&lt;&gt;1,B645,B645+1)</f>
        <v>69</v>
      </c>
      <c r="C646" s="64">
        <f t="shared" ref="C646:C709" si="85">IF($C$3-C645=0,1,C645+1)</f>
        <v>3</v>
      </c>
      <c r="D646" s="64">
        <f t="shared" ref="D646:D709" si="86">IF(C646=1,D645+1,D645)</f>
        <v>65</v>
      </c>
      <c r="E646" s="64">
        <f t="shared" ref="E646:E709" si="87">IF(D646&lt;&gt;D645,E645+5,E645)</f>
        <v>321</v>
      </c>
      <c r="F646" s="64">
        <f t="shared" si="80"/>
        <v>1</v>
      </c>
      <c r="G646" s="64">
        <f t="shared" si="81"/>
        <v>2</v>
      </c>
      <c r="H646" s="64">
        <f t="shared" si="82"/>
        <v>2021</v>
      </c>
      <c r="I646" s="80" t="str">
        <f>IFERROR(VLOOKUP(D646,Sheet2!A:B,2,0),"")</f>
        <v>J20-0369</v>
      </c>
      <c r="J646" s="64" t="str">
        <f>IFERROR(IF(I646&lt;&gt;"",VLOOKUP(I646,Sheet2!B:C,2,0),""),"")</f>
        <v xml:space="preserve">บางกอกอินดัสเทรียลแก๊ส </v>
      </c>
      <c r="K646" s="64" t="str">
        <f>IFERROR( IF(I646&lt;&gt;"", HLOOKUP(L$2+$A646,Sheet2!BX:NK,2,0),""),"")</f>
        <v>1-15 Feb 21</v>
      </c>
      <c r="L646" t="str">
        <f>IF(OR(HLOOKUP(L$2+$A646,Sheet2!BX:NK,$B646,0),HLOOKUP(L$2+$A646,Sheet2!BX:NK,$B646,0)&lt;&gt;""),HLOOKUP(L$2+$A646,Sheet2!BX:NK,$B646,0),"")</f>
        <v/>
      </c>
      <c r="M646" t="str">
        <f>IF(OR(HLOOKUP(M$2+$A646,Sheet2!BY:NL,$B646,0),HLOOKUP(M$2+$A646,Sheet2!BY:NL,$B646,0)&lt;&gt;""),HLOOKUP(M$2+$A646,Sheet2!BY:NL,$B646,0),"")</f>
        <v/>
      </c>
      <c r="N646" t="str">
        <f>IF(OR(HLOOKUP(N$2+$A646,Sheet2!BZ:NM,$B646,0),HLOOKUP(N$2+$A646,Sheet2!BZ:NM,$B646,0)&lt;&gt;""),HLOOKUP(N$2+$A646,Sheet2!BZ:NM,$B646,0),"")</f>
        <v/>
      </c>
      <c r="O646" t="str">
        <f>IF(OR(HLOOKUP(O$2+$A646,Sheet2!CA:NN,$B646,0),HLOOKUP(O$2+$A646,Sheet2!CA:NN,$B646,0)&lt;&gt;""),HLOOKUP(O$2+$A646,Sheet2!CA:NN,$B646,0),"")</f>
        <v/>
      </c>
      <c r="P646" t="str">
        <f>IF(OR(HLOOKUP(P$2+$A646,Sheet2!CB:NO,$B646,0),HLOOKUP(P$2+$A646,Sheet2!CB:NO,$B646,0)&lt;&gt;""),HLOOKUP(P$2+$A646,Sheet2!CB:NO,$B646,0),"")</f>
        <v/>
      </c>
      <c r="Q646" t="str">
        <f>IF(OR(HLOOKUP(Q$2+$A646,Sheet2!CC:NO,$B646,0),HLOOKUP(Q$2+$A646,Sheet2!CC:NO,$B646,0)&lt;&gt;""),HLOOKUP(Q$2+$A646,Sheet2!CC:NO,$B646,0),"")</f>
        <v/>
      </c>
    </row>
    <row r="647" spans="1:17" x14ac:dyDescent="0.25">
      <c r="A647" s="64">
        <f t="shared" si="83"/>
        <v>18</v>
      </c>
      <c r="B647" s="64">
        <f t="shared" si="84"/>
        <v>69</v>
      </c>
      <c r="C647" s="64">
        <f t="shared" si="85"/>
        <v>4</v>
      </c>
      <c r="D647" s="64">
        <f t="shared" si="86"/>
        <v>65</v>
      </c>
      <c r="E647" s="64">
        <f t="shared" si="87"/>
        <v>321</v>
      </c>
      <c r="F647" s="64">
        <f t="shared" si="80"/>
        <v>2</v>
      </c>
      <c r="G647" s="64">
        <f t="shared" si="81"/>
        <v>2</v>
      </c>
      <c r="H647" s="64">
        <f t="shared" si="82"/>
        <v>2021</v>
      </c>
      <c r="I647" s="80" t="str">
        <f>IFERROR(VLOOKUP(D647,Sheet2!A:B,2,0),"")</f>
        <v>J20-0369</v>
      </c>
      <c r="J647" s="64" t="str">
        <f>IFERROR(IF(I647&lt;&gt;"",VLOOKUP(I647,Sheet2!B:C,2,0),""),"")</f>
        <v xml:space="preserve">บางกอกอินดัสเทรียลแก๊ส </v>
      </c>
      <c r="K647" s="64" t="str">
        <f>IFERROR( IF(I647&lt;&gt;"", HLOOKUP(L$2+$A647,Sheet2!BX:NK,2,0),""),"")</f>
        <v>16-28 Feb 21</v>
      </c>
      <c r="L647" t="str">
        <f>IF(OR(HLOOKUP(L$2+$A647,Sheet2!BX:NK,$B647,0),HLOOKUP(L$2+$A647,Sheet2!BX:NK,$B647,0)&lt;&gt;""),HLOOKUP(L$2+$A647,Sheet2!BX:NK,$B647,0),"")</f>
        <v/>
      </c>
      <c r="M647" t="str">
        <f>IF(OR(HLOOKUP(M$2+$A647,Sheet2!BY:NL,$B647,0),HLOOKUP(M$2+$A647,Sheet2!BY:NL,$B647,0)&lt;&gt;""),HLOOKUP(M$2+$A647,Sheet2!BY:NL,$B647,0),"")</f>
        <v/>
      </c>
      <c r="N647" t="str">
        <f>IF(OR(HLOOKUP(N$2+$A647,Sheet2!BZ:NM,$B647,0),HLOOKUP(N$2+$A647,Sheet2!BZ:NM,$B647,0)&lt;&gt;""),HLOOKUP(N$2+$A647,Sheet2!BZ:NM,$B647,0),"")</f>
        <v/>
      </c>
      <c r="O647" t="str">
        <f>IF(OR(HLOOKUP(O$2+$A647,Sheet2!CA:NN,$B647,0),HLOOKUP(O$2+$A647,Sheet2!CA:NN,$B647,0)&lt;&gt;""),HLOOKUP(O$2+$A647,Sheet2!CA:NN,$B647,0),"")</f>
        <v/>
      </c>
      <c r="P647" t="str">
        <f>IF(OR(HLOOKUP(P$2+$A647,Sheet2!CB:NO,$B647,0),HLOOKUP(P$2+$A647,Sheet2!CB:NO,$B647,0)&lt;&gt;""),HLOOKUP(P$2+$A647,Sheet2!CB:NO,$B647,0),"")</f>
        <v/>
      </c>
      <c r="Q647" t="str">
        <f>IF(OR(HLOOKUP(Q$2+$A647,Sheet2!CC:NO,$B647,0),HLOOKUP(Q$2+$A647,Sheet2!CC:NO,$B647,0)&lt;&gt;""),HLOOKUP(Q$2+$A647,Sheet2!CC:NO,$B647,0),"")</f>
        <v/>
      </c>
    </row>
    <row r="648" spans="1:17" x14ac:dyDescent="0.25">
      <c r="A648" s="64">
        <f t="shared" si="83"/>
        <v>24</v>
      </c>
      <c r="B648" s="64">
        <f t="shared" si="84"/>
        <v>69</v>
      </c>
      <c r="C648" s="64">
        <f t="shared" si="85"/>
        <v>5</v>
      </c>
      <c r="D648" s="64">
        <f t="shared" si="86"/>
        <v>65</v>
      </c>
      <c r="E648" s="64">
        <f t="shared" si="87"/>
        <v>321</v>
      </c>
      <c r="F648" s="64">
        <f t="shared" si="80"/>
        <v>1</v>
      </c>
      <c r="G648" s="64">
        <f t="shared" si="81"/>
        <v>3</v>
      </c>
      <c r="H648" s="64">
        <f t="shared" si="82"/>
        <v>2021</v>
      </c>
      <c r="I648" s="80" t="str">
        <f>IFERROR(VLOOKUP(D648,Sheet2!A:B,2,0),"")</f>
        <v>J20-0369</v>
      </c>
      <c r="J648" s="64" t="str">
        <f>IFERROR(IF(I648&lt;&gt;"",VLOOKUP(I648,Sheet2!B:C,2,0),""),"")</f>
        <v xml:space="preserve">บางกอกอินดัสเทรียลแก๊ส </v>
      </c>
      <c r="K648" s="64" t="str">
        <f>IFERROR( IF(I648&lt;&gt;"", HLOOKUP(L$2+$A648,Sheet2!BX:NK,2,0),""),"")</f>
        <v>1-15 Mar 2021</v>
      </c>
      <c r="L648" t="str">
        <f>IF(OR(HLOOKUP(L$2+$A648,Sheet2!BX:NK,$B648,0),HLOOKUP(L$2+$A648,Sheet2!BX:NK,$B648,0)&lt;&gt;""),HLOOKUP(L$2+$A648,Sheet2!BX:NK,$B648,0),"")</f>
        <v/>
      </c>
      <c r="M648" t="str">
        <f>IF(OR(HLOOKUP(M$2+$A648,Sheet2!BY:NL,$B648,0),HLOOKUP(M$2+$A648,Sheet2!BY:NL,$B648,0)&lt;&gt;""),HLOOKUP(M$2+$A648,Sheet2!BY:NL,$B648,0),"")</f>
        <v/>
      </c>
      <c r="N648" t="str">
        <f>IF(OR(HLOOKUP(N$2+$A648,Sheet2!BZ:NM,$B648,0),HLOOKUP(N$2+$A648,Sheet2!BZ:NM,$B648,0)&lt;&gt;""),HLOOKUP(N$2+$A648,Sheet2!BZ:NM,$B648,0),"")</f>
        <v/>
      </c>
      <c r="O648" t="str">
        <f>IF(OR(HLOOKUP(O$2+$A648,Sheet2!CA:NN,$B648,0),HLOOKUP(O$2+$A648,Sheet2!CA:NN,$B648,0)&lt;&gt;""),HLOOKUP(O$2+$A648,Sheet2!CA:NN,$B648,0),"")</f>
        <v/>
      </c>
      <c r="P648" t="str">
        <f>IF(OR(HLOOKUP(P$2+$A648,Sheet2!CB:NO,$B648,0),HLOOKUP(P$2+$A648,Sheet2!CB:NO,$B648,0)&lt;&gt;""),HLOOKUP(P$2+$A648,Sheet2!CB:NO,$B648,0),"")</f>
        <v/>
      </c>
      <c r="Q648" t="str">
        <f>IF(OR(HLOOKUP(Q$2+$A648,Sheet2!CC:NO,$B648,0),HLOOKUP(Q$2+$A648,Sheet2!CC:NO,$B648,0)&lt;&gt;""),HLOOKUP(Q$2+$A648,Sheet2!CC:NO,$B648,0),"")</f>
        <v/>
      </c>
    </row>
    <row r="649" spans="1:17" x14ac:dyDescent="0.25">
      <c r="A649" s="64">
        <f t="shared" si="83"/>
        <v>30</v>
      </c>
      <c r="B649" s="64">
        <f t="shared" si="84"/>
        <v>69</v>
      </c>
      <c r="C649" s="64">
        <f t="shared" si="85"/>
        <v>6</v>
      </c>
      <c r="D649" s="64">
        <f t="shared" si="86"/>
        <v>65</v>
      </c>
      <c r="E649" s="64">
        <f t="shared" si="87"/>
        <v>321</v>
      </c>
      <c r="F649" s="64">
        <f t="shared" si="80"/>
        <v>2</v>
      </c>
      <c r="G649" s="64">
        <f t="shared" si="81"/>
        <v>3</v>
      </c>
      <c r="H649" s="64">
        <f t="shared" si="82"/>
        <v>2021</v>
      </c>
      <c r="I649" s="80" t="str">
        <f>IFERROR(VLOOKUP(D649,Sheet2!A:B,2,0),"")</f>
        <v>J20-0369</v>
      </c>
      <c r="J649" s="64" t="str">
        <f>IFERROR(IF(I649&lt;&gt;"",VLOOKUP(I649,Sheet2!B:C,2,0),""),"")</f>
        <v xml:space="preserve">บางกอกอินดัสเทรียลแก๊ส </v>
      </c>
      <c r="K649" s="64" t="str">
        <f>IFERROR( IF(I649&lt;&gt;"", HLOOKUP(L$2+$A649,Sheet2!BX:NK,2,0),""),"")</f>
        <v>16-31 Mar 21</v>
      </c>
      <c r="L649" t="str">
        <f>IF(OR(HLOOKUP(L$2+$A649,Sheet2!BX:NK,$B649,0),HLOOKUP(L$2+$A649,Sheet2!BX:NK,$B649,0)&lt;&gt;""),HLOOKUP(L$2+$A649,Sheet2!BX:NK,$B649,0),"")</f>
        <v/>
      </c>
      <c r="M649" t="str">
        <f>IF(OR(HLOOKUP(M$2+$A649,Sheet2!BY:NL,$B649,0),HLOOKUP(M$2+$A649,Sheet2!BY:NL,$B649,0)&lt;&gt;""),HLOOKUP(M$2+$A649,Sheet2!BY:NL,$B649,0),"")</f>
        <v/>
      </c>
      <c r="N649" t="str">
        <f>IF(OR(HLOOKUP(N$2+$A649,Sheet2!BZ:NM,$B649,0),HLOOKUP(N$2+$A649,Sheet2!BZ:NM,$B649,0)&lt;&gt;""),HLOOKUP(N$2+$A649,Sheet2!BZ:NM,$B649,0),"")</f>
        <v/>
      </c>
      <c r="O649" t="str">
        <f>IF(OR(HLOOKUP(O$2+$A649,Sheet2!CA:NN,$B649,0),HLOOKUP(O$2+$A649,Sheet2!CA:NN,$B649,0)&lt;&gt;""),HLOOKUP(O$2+$A649,Sheet2!CA:NN,$B649,0),"")</f>
        <v/>
      </c>
      <c r="P649" t="str">
        <f>IF(OR(HLOOKUP(P$2+$A649,Sheet2!CB:NO,$B649,0),HLOOKUP(P$2+$A649,Sheet2!CB:NO,$B649,0)&lt;&gt;""),HLOOKUP(P$2+$A649,Sheet2!CB:NO,$B649,0),"")</f>
        <v/>
      </c>
      <c r="Q649" t="str">
        <f>IF(OR(HLOOKUP(Q$2+$A649,Sheet2!CC:NO,$B649,0),HLOOKUP(Q$2+$A649,Sheet2!CC:NO,$B649,0)&lt;&gt;""),HLOOKUP(Q$2+$A649,Sheet2!CC:NO,$B649,0),"")</f>
        <v/>
      </c>
    </row>
    <row r="650" spans="1:17" x14ac:dyDescent="0.25">
      <c r="A650" s="64">
        <f t="shared" si="83"/>
        <v>36</v>
      </c>
      <c r="B650" s="64">
        <f t="shared" si="84"/>
        <v>69</v>
      </c>
      <c r="C650" s="64">
        <f t="shared" si="85"/>
        <v>7</v>
      </c>
      <c r="D650" s="64">
        <f t="shared" si="86"/>
        <v>65</v>
      </c>
      <c r="E650" s="64">
        <f t="shared" si="87"/>
        <v>321</v>
      </c>
      <c r="F650" s="64">
        <f t="shared" si="80"/>
        <v>1</v>
      </c>
      <c r="G650" s="64">
        <f t="shared" si="81"/>
        <v>4</v>
      </c>
      <c r="H650" s="64">
        <f t="shared" si="82"/>
        <v>2021</v>
      </c>
      <c r="I650" s="80" t="str">
        <f>IFERROR(VLOOKUP(D650,Sheet2!A:B,2,0),"")</f>
        <v>J20-0369</v>
      </c>
      <c r="J650" s="64" t="str">
        <f>IFERROR(IF(I650&lt;&gt;"",VLOOKUP(I650,Sheet2!B:C,2,0),""),"")</f>
        <v xml:space="preserve">บางกอกอินดัสเทรียลแก๊ส </v>
      </c>
      <c r="K650" s="64" t="str">
        <f>IFERROR( IF(I650&lt;&gt;"", HLOOKUP(L$2+$A650,Sheet2!BX:NK,2,0),""),"")</f>
        <v>1-15 April 21</v>
      </c>
      <c r="L650" t="str">
        <f>IF(OR(HLOOKUP(L$2+$A650,Sheet2!BX:NK,$B650,0),HLOOKUP(L$2+$A650,Sheet2!BX:NK,$B650,0)&lt;&gt;""),HLOOKUP(L$2+$A650,Sheet2!BX:NK,$B650,0),"")</f>
        <v/>
      </c>
      <c r="M650" t="str">
        <f>IF(OR(HLOOKUP(M$2+$A650,Sheet2!BY:NL,$B650,0),HLOOKUP(M$2+$A650,Sheet2!BY:NL,$B650,0)&lt;&gt;""),HLOOKUP(M$2+$A650,Sheet2!BY:NL,$B650,0),"")</f>
        <v/>
      </c>
      <c r="N650" t="str">
        <f>IF(OR(HLOOKUP(N$2+$A650,Sheet2!BZ:NM,$B650,0),HLOOKUP(N$2+$A650,Sheet2!BZ:NM,$B650,0)&lt;&gt;""),HLOOKUP(N$2+$A650,Sheet2!BZ:NM,$B650,0),"")</f>
        <v/>
      </c>
      <c r="O650" t="str">
        <f>IF(OR(HLOOKUP(O$2+$A650,Sheet2!CA:NN,$B650,0),HLOOKUP(O$2+$A650,Sheet2!CA:NN,$B650,0)&lt;&gt;""),HLOOKUP(O$2+$A650,Sheet2!CA:NN,$B650,0),"")</f>
        <v/>
      </c>
      <c r="P650" t="str">
        <f>IF(OR(HLOOKUP(P$2+$A650,Sheet2!CB:NO,$B650,0),HLOOKUP(P$2+$A650,Sheet2!CB:NO,$B650,0)&lt;&gt;""),HLOOKUP(P$2+$A650,Sheet2!CB:NO,$B650,0),"")</f>
        <v/>
      </c>
      <c r="Q650" t="str">
        <f>IF(OR(HLOOKUP(Q$2+$A650,Sheet2!CC:NO,$B650,0),HLOOKUP(Q$2+$A650,Sheet2!CC:NO,$B650,0)&lt;&gt;""),HLOOKUP(Q$2+$A650,Sheet2!CC:NO,$B650,0),"")</f>
        <v/>
      </c>
    </row>
    <row r="651" spans="1:17" x14ac:dyDescent="0.25">
      <c r="A651" s="64">
        <f t="shared" si="83"/>
        <v>42</v>
      </c>
      <c r="B651" s="64">
        <f t="shared" si="84"/>
        <v>69</v>
      </c>
      <c r="C651" s="64">
        <f t="shared" si="85"/>
        <v>8</v>
      </c>
      <c r="D651" s="64">
        <f t="shared" si="86"/>
        <v>65</v>
      </c>
      <c r="E651" s="64">
        <f t="shared" si="87"/>
        <v>321</v>
      </c>
      <c r="F651" s="64">
        <f t="shared" si="80"/>
        <v>2</v>
      </c>
      <c r="G651" s="64">
        <f t="shared" si="81"/>
        <v>4</v>
      </c>
      <c r="H651" s="64">
        <f t="shared" si="82"/>
        <v>2021</v>
      </c>
      <c r="I651" s="80" t="str">
        <f>IFERROR(VLOOKUP(D651,Sheet2!A:B,2,0),"")</f>
        <v>J20-0369</v>
      </c>
      <c r="J651" s="64" t="str">
        <f>IFERROR(IF(I651&lt;&gt;"",VLOOKUP(I651,Sheet2!B:C,2,0),""),"")</f>
        <v xml:space="preserve">บางกอกอินดัสเทรียลแก๊ส </v>
      </c>
      <c r="K651" s="64" t="str">
        <f>IFERROR( IF(I651&lt;&gt;"", HLOOKUP(L$2+$A651,Sheet2!BX:NK,2,0),""),"")</f>
        <v>16-30 April 21</v>
      </c>
      <c r="L651" t="str">
        <f>IF(OR(HLOOKUP(L$2+$A651,Sheet2!BX:NK,$B651,0),HLOOKUP(L$2+$A651,Sheet2!BX:NK,$B651,0)&lt;&gt;""),HLOOKUP(L$2+$A651,Sheet2!BX:NK,$B651,0),"")</f>
        <v/>
      </c>
      <c r="M651" t="str">
        <f>IF(OR(HLOOKUP(M$2+$A651,Sheet2!BY:NL,$B651,0),HLOOKUP(M$2+$A651,Sheet2!BY:NL,$B651,0)&lt;&gt;""),HLOOKUP(M$2+$A651,Sheet2!BY:NL,$B651,0),"")</f>
        <v/>
      </c>
      <c r="N651" t="str">
        <f>IF(OR(HLOOKUP(N$2+$A651,Sheet2!BZ:NM,$B651,0),HLOOKUP(N$2+$A651,Sheet2!BZ:NM,$B651,0)&lt;&gt;""),HLOOKUP(N$2+$A651,Sheet2!BZ:NM,$B651,0),"")</f>
        <v/>
      </c>
      <c r="O651" t="str">
        <f>IF(OR(HLOOKUP(O$2+$A651,Sheet2!CA:NN,$B651,0),HLOOKUP(O$2+$A651,Sheet2!CA:NN,$B651,0)&lt;&gt;""),HLOOKUP(O$2+$A651,Sheet2!CA:NN,$B651,0),"")</f>
        <v/>
      </c>
      <c r="P651" t="str">
        <f>IF(OR(HLOOKUP(P$2+$A651,Sheet2!CB:NO,$B651,0),HLOOKUP(P$2+$A651,Sheet2!CB:NO,$B651,0)&lt;&gt;""),HLOOKUP(P$2+$A651,Sheet2!CB:NO,$B651,0),"")</f>
        <v/>
      </c>
      <c r="Q651" t="str">
        <f>IF(OR(HLOOKUP(Q$2+$A651,Sheet2!CC:NO,$B651,0),HLOOKUP(Q$2+$A651,Sheet2!CC:NO,$B651,0)&lt;&gt;""),HLOOKUP(Q$2+$A651,Sheet2!CC:NO,$B651,0),"")</f>
        <v/>
      </c>
    </row>
    <row r="652" spans="1:17" x14ac:dyDescent="0.25">
      <c r="A652" s="64">
        <f t="shared" si="83"/>
        <v>48</v>
      </c>
      <c r="B652" s="64">
        <f t="shared" si="84"/>
        <v>69</v>
      </c>
      <c r="C652" s="64">
        <f t="shared" si="85"/>
        <v>9</v>
      </c>
      <c r="D652" s="64">
        <f t="shared" si="86"/>
        <v>65</v>
      </c>
      <c r="E652" s="64">
        <f t="shared" si="87"/>
        <v>321</v>
      </c>
      <c r="F652" s="64">
        <f t="shared" si="80"/>
        <v>1</v>
      </c>
      <c r="G652" s="64">
        <f t="shared" si="81"/>
        <v>5</v>
      </c>
      <c r="H652" s="64">
        <f t="shared" si="82"/>
        <v>2021</v>
      </c>
      <c r="I652" s="80" t="str">
        <f>IFERROR(VLOOKUP(D652,Sheet2!A:B,2,0),"")</f>
        <v>J20-0369</v>
      </c>
      <c r="J652" s="64" t="str">
        <f>IFERROR(IF(I652&lt;&gt;"",VLOOKUP(I652,Sheet2!B:C,2,0),""),"")</f>
        <v xml:space="preserve">บางกอกอินดัสเทรียลแก๊ส </v>
      </c>
      <c r="K652" s="64" t="str">
        <f>IFERROR( IF(I652&lt;&gt;"", HLOOKUP(L$2+$A652,Sheet2!BX:NK,2,0),""),"")</f>
        <v>1-15 May 21</v>
      </c>
      <c r="L652" t="str">
        <f>IF(OR(HLOOKUP(L$2+$A652,Sheet2!BX:NK,$B652,0),HLOOKUP(L$2+$A652,Sheet2!BX:NK,$B652,0)&lt;&gt;""),HLOOKUP(L$2+$A652,Sheet2!BX:NK,$B652,0),"")</f>
        <v/>
      </c>
      <c r="M652" t="str">
        <f>IF(OR(HLOOKUP(M$2+$A652,Sheet2!BY:NL,$B652,0),HLOOKUP(M$2+$A652,Sheet2!BY:NL,$B652,0)&lt;&gt;""),HLOOKUP(M$2+$A652,Sheet2!BY:NL,$B652,0),"")</f>
        <v/>
      </c>
      <c r="N652" t="str">
        <f>IF(OR(HLOOKUP(N$2+$A652,Sheet2!BZ:NM,$B652,0),HLOOKUP(N$2+$A652,Sheet2!BZ:NM,$B652,0)&lt;&gt;""),HLOOKUP(N$2+$A652,Sheet2!BZ:NM,$B652,0),"")</f>
        <v/>
      </c>
      <c r="O652" t="str">
        <f>IF(OR(HLOOKUP(O$2+$A652,Sheet2!CA:NN,$B652,0),HLOOKUP(O$2+$A652,Sheet2!CA:NN,$B652,0)&lt;&gt;""),HLOOKUP(O$2+$A652,Sheet2!CA:NN,$B652,0),"")</f>
        <v/>
      </c>
      <c r="P652" t="str">
        <f>IF(OR(HLOOKUP(P$2+$A652,Sheet2!CB:NO,$B652,0),HLOOKUP(P$2+$A652,Sheet2!CB:NO,$B652,0)&lt;&gt;""),HLOOKUP(P$2+$A652,Sheet2!CB:NO,$B652,0),"")</f>
        <v/>
      </c>
      <c r="Q652" t="str">
        <f>IF(OR(HLOOKUP(Q$2+$A652,Sheet2!CC:NO,$B652,0),HLOOKUP(Q$2+$A652,Sheet2!CC:NO,$B652,0)&lt;&gt;""),HLOOKUP(Q$2+$A652,Sheet2!CC:NO,$B652,0),"")</f>
        <v/>
      </c>
    </row>
    <row r="653" spans="1:17" x14ac:dyDescent="0.25">
      <c r="A653" s="64">
        <f t="shared" si="83"/>
        <v>54</v>
      </c>
      <c r="B653" s="64">
        <f t="shared" si="84"/>
        <v>69</v>
      </c>
      <c r="C653" s="64">
        <f t="shared" si="85"/>
        <v>10</v>
      </c>
      <c r="D653" s="64">
        <f t="shared" si="86"/>
        <v>65</v>
      </c>
      <c r="E653" s="64">
        <f t="shared" si="87"/>
        <v>321</v>
      </c>
      <c r="F653" s="64">
        <f t="shared" si="80"/>
        <v>2</v>
      </c>
      <c r="G653" s="64">
        <f t="shared" si="81"/>
        <v>5</v>
      </c>
      <c r="H653" s="64">
        <f t="shared" si="82"/>
        <v>2021</v>
      </c>
      <c r="I653" s="80" t="str">
        <f>IFERROR(VLOOKUP(D653,Sheet2!A:B,2,0),"")</f>
        <v>J20-0369</v>
      </c>
      <c r="J653" s="64" t="str">
        <f>IFERROR(IF(I653&lt;&gt;"",VLOOKUP(I653,Sheet2!B:C,2,0),""),"")</f>
        <v xml:space="preserve">บางกอกอินดัสเทรียลแก๊ส </v>
      </c>
      <c r="K653" s="64" t="str">
        <f>IFERROR( IF(I653&lt;&gt;"", HLOOKUP(L$2+$A653,Sheet2!BX:NK,2,0),""),"")</f>
        <v>16-31 May 21</v>
      </c>
      <c r="L653" t="str">
        <f>IF(OR(HLOOKUP(L$2+$A653,Sheet2!BX:NK,$B653,0),HLOOKUP(L$2+$A653,Sheet2!BX:NK,$B653,0)&lt;&gt;""),HLOOKUP(L$2+$A653,Sheet2!BX:NK,$B653,0),"")</f>
        <v/>
      </c>
      <c r="M653" t="str">
        <f>IF(OR(HLOOKUP(M$2+$A653,Sheet2!BY:NL,$B653,0),HLOOKUP(M$2+$A653,Sheet2!BY:NL,$B653,0)&lt;&gt;""),HLOOKUP(M$2+$A653,Sheet2!BY:NL,$B653,0),"")</f>
        <v/>
      </c>
      <c r="N653" t="str">
        <f>IF(OR(HLOOKUP(N$2+$A653,Sheet2!BZ:NM,$B653,0),HLOOKUP(N$2+$A653,Sheet2!BZ:NM,$B653,0)&lt;&gt;""),HLOOKUP(N$2+$A653,Sheet2!BZ:NM,$B653,0),"")</f>
        <v/>
      </c>
      <c r="O653" t="str">
        <f>IF(OR(HLOOKUP(O$2+$A653,Sheet2!CA:NN,$B653,0),HLOOKUP(O$2+$A653,Sheet2!CA:NN,$B653,0)&lt;&gt;""),HLOOKUP(O$2+$A653,Sheet2!CA:NN,$B653,0),"")</f>
        <v/>
      </c>
      <c r="P653" t="str">
        <f>IF(OR(HLOOKUP(P$2+$A653,Sheet2!CB:NO,$B653,0),HLOOKUP(P$2+$A653,Sheet2!CB:NO,$B653,0)&lt;&gt;""),HLOOKUP(P$2+$A653,Sheet2!CB:NO,$B653,0),"")</f>
        <v/>
      </c>
      <c r="Q653" t="str">
        <f>IF(OR(HLOOKUP(Q$2+$A653,Sheet2!CC:NO,$B653,0),HLOOKUP(Q$2+$A653,Sheet2!CC:NO,$B653,0)&lt;&gt;""),HLOOKUP(Q$2+$A653,Sheet2!CC:NO,$B653,0),"")</f>
        <v/>
      </c>
    </row>
    <row r="654" spans="1:17" x14ac:dyDescent="0.25">
      <c r="A654" s="64">
        <f t="shared" si="83"/>
        <v>0</v>
      </c>
      <c r="B654" s="64">
        <f t="shared" si="84"/>
        <v>70</v>
      </c>
      <c r="C654" s="64">
        <f t="shared" si="85"/>
        <v>1</v>
      </c>
      <c r="D654" s="64">
        <f t="shared" si="86"/>
        <v>66</v>
      </c>
      <c r="E654" s="64">
        <f t="shared" si="87"/>
        <v>326</v>
      </c>
      <c r="F654" s="64">
        <f t="shared" si="80"/>
        <v>1</v>
      </c>
      <c r="G654" s="64">
        <f t="shared" si="81"/>
        <v>1</v>
      </c>
      <c r="H654" s="64">
        <f t="shared" si="82"/>
        <v>2021</v>
      </c>
      <c r="I654" s="80" t="str">
        <f>IFERROR(VLOOKUP(D654,Sheet2!A:B,2,0),"")</f>
        <v>J19-0688</v>
      </c>
      <c r="J654" s="64" t="str">
        <f>IFERROR(IF(I654&lt;&gt;"",VLOOKUP(I654,Sheet2!B:C,2,0),""),"")</f>
        <v xml:space="preserve">SIAM TAKUMA (Myanmar) </v>
      </c>
      <c r="K654" s="64" t="str">
        <f>IFERROR( IF(I654&lt;&gt;"", HLOOKUP(L$2+$A654,Sheet2!BX:NK,2,0),""),"")</f>
        <v>1-15 Jan 21</v>
      </c>
      <c r="L654" t="str">
        <f>IF(OR(HLOOKUP(L$2+$A654,Sheet2!BX:NK,$B654,0),HLOOKUP(L$2+$A654,Sheet2!BX:NK,$B654,0)&lt;&gt;""),HLOOKUP(L$2+$A654,Sheet2!BX:NK,$B654,0),"")</f>
        <v/>
      </c>
      <c r="M654" t="str">
        <f>IF(OR(HLOOKUP(M$2+$A654,Sheet2!BY:NL,$B654,0),HLOOKUP(M$2+$A654,Sheet2!BY:NL,$B654,0)&lt;&gt;""),HLOOKUP(M$2+$A654,Sheet2!BY:NL,$B654,0),"")</f>
        <v/>
      </c>
      <c r="N654" t="str">
        <f>IF(OR(HLOOKUP(N$2+$A654,Sheet2!BZ:NM,$B654,0),HLOOKUP(N$2+$A654,Sheet2!BZ:NM,$B654,0)&lt;&gt;""),HLOOKUP(N$2+$A654,Sheet2!BZ:NM,$B654,0),"")</f>
        <v/>
      </c>
      <c r="O654" t="str">
        <f>IF(OR(HLOOKUP(O$2+$A654,Sheet2!CA:NN,$B654,0),HLOOKUP(O$2+$A654,Sheet2!CA:NN,$B654,0)&lt;&gt;""),HLOOKUP(O$2+$A654,Sheet2!CA:NN,$B654,0),"")</f>
        <v/>
      </c>
      <c r="P654" t="str">
        <f>IF(OR(HLOOKUP(P$2+$A654,Sheet2!CB:NO,$B654,0),HLOOKUP(P$2+$A654,Sheet2!CB:NO,$B654,0)&lt;&gt;""),HLOOKUP(P$2+$A654,Sheet2!CB:NO,$B654,0),"")</f>
        <v/>
      </c>
      <c r="Q654" t="str">
        <f>IF(OR(HLOOKUP(Q$2+$A654,Sheet2!CC:NO,$B654,0),HLOOKUP(Q$2+$A654,Sheet2!CC:NO,$B654,0)&lt;&gt;""),HLOOKUP(Q$2+$A654,Sheet2!CC:NO,$B654,0),"")</f>
        <v/>
      </c>
    </row>
    <row r="655" spans="1:17" x14ac:dyDescent="0.25">
      <c r="A655" s="64">
        <f t="shared" si="83"/>
        <v>6</v>
      </c>
      <c r="B655" s="64">
        <f t="shared" si="84"/>
        <v>70</v>
      </c>
      <c r="C655" s="64">
        <f t="shared" si="85"/>
        <v>2</v>
      </c>
      <c r="D655" s="64">
        <f t="shared" si="86"/>
        <v>66</v>
      </c>
      <c r="E655" s="64">
        <f t="shared" si="87"/>
        <v>326</v>
      </c>
      <c r="F655" s="64">
        <f t="shared" si="80"/>
        <v>2</v>
      </c>
      <c r="G655" s="64">
        <f t="shared" si="81"/>
        <v>1</v>
      </c>
      <c r="H655" s="64">
        <f t="shared" si="82"/>
        <v>2021</v>
      </c>
      <c r="I655" s="80" t="str">
        <f>IFERROR(VLOOKUP(D655,Sheet2!A:B,2,0),"")</f>
        <v>J19-0688</v>
      </c>
      <c r="J655" s="64" t="str">
        <f>IFERROR(IF(I655&lt;&gt;"",VLOOKUP(I655,Sheet2!B:C,2,0),""),"")</f>
        <v xml:space="preserve">SIAM TAKUMA (Myanmar) </v>
      </c>
      <c r="K655" s="64" t="str">
        <f>IFERROR( IF(I655&lt;&gt;"", HLOOKUP(L$2+$A655,Sheet2!BX:NK,2,0),""),"")</f>
        <v>16-31 Jan 21</v>
      </c>
      <c r="L655" t="str">
        <f>IF(OR(HLOOKUP(L$2+$A655,Sheet2!BX:NK,$B655,0),HLOOKUP(L$2+$A655,Sheet2!BX:NK,$B655,0)&lt;&gt;""),HLOOKUP(L$2+$A655,Sheet2!BX:NK,$B655,0),"")</f>
        <v/>
      </c>
      <c r="M655" t="str">
        <f>IF(OR(HLOOKUP(M$2+$A655,Sheet2!BY:NL,$B655,0),HLOOKUP(M$2+$A655,Sheet2!BY:NL,$B655,0)&lt;&gt;""),HLOOKUP(M$2+$A655,Sheet2!BY:NL,$B655,0),"")</f>
        <v/>
      </c>
      <c r="N655" t="str">
        <f>IF(OR(HLOOKUP(N$2+$A655,Sheet2!BZ:NM,$B655,0),HLOOKUP(N$2+$A655,Sheet2!BZ:NM,$B655,0)&lt;&gt;""),HLOOKUP(N$2+$A655,Sheet2!BZ:NM,$B655,0),"")</f>
        <v/>
      </c>
      <c r="O655" t="str">
        <f>IF(OR(HLOOKUP(O$2+$A655,Sheet2!CA:NN,$B655,0),HLOOKUP(O$2+$A655,Sheet2!CA:NN,$B655,0)&lt;&gt;""),HLOOKUP(O$2+$A655,Sheet2!CA:NN,$B655,0),"")</f>
        <v/>
      </c>
      <c r="P655" t="str">
        <f>IF(OR(HLOOKUP(P$2+$A655,Sheet2!CB:NO,$B655,0),HLOOKUP(P$2+$A655,Sheet2!CB:NO,$B655,0)&lt;&gt;""),HLOOKUP(P$2+$A655,Sheet2!CB:NO,$B655,0),"")</f>
        <v/>
      </c>
      <c r="Q655" t="str">
        <f>IF(OR(HLOOKUP(Q$2+$A655,Sheet2!CC:NO,$B655,0),HLOOKUP(Q$2+$A655,Sheet2!CC:NO,$B655,0)&lt;&gt;""),HLOOKUP(Q$2+$A655,Sheet2!CC:NO,$B655,0),"")</f>
        <v/>
      </c>
    </row>
    <row r="656" spans="1:17" x14ac:dyDescent="0.25">
      <c r="A656" s="64">
        <f t="shared" si="83"/>
        <v>12</v>
      </c>
      <c r="B656" s="64">
        <f t="shared" si="84"/>
        <v>70</v>
      </c>
      <c r="C656" s="64">
        <f t="shared" si="85"/>
        <v>3</v>
      </c>
      <c r="D656" s="64">
        <f t="shared" si="86"/>
        <v>66</v>
      </c>
      <c r="E656" s="64">
        <f t="shared" si="87"/>
        <v>326</v>
      </c>
      <c r="F656" s="64">
        <f t="shared" si="80"/>
        <v>1</v>
      </c>
      <c r="G656" s="64">
        <f t="shared" si="81"/>
        <v>2</v>
      </c>
      <c r="H656" s="64">
        <f t="shared" si="82"/>
        <v>2021</v>
      </c>
      <c r="I656" s="80" t="str">
        <f>IFERROR(VLOOKUP(D656,Sheet2!A:B,2,0),"")</f>
        <v>J19-0688</v>
      </c>
      <c r="J656" s="64" t="str">
        <f>IFERROR(IF(I656&lt;&gt;"",VLOOKUP(I656,Sheet2!B:C,2,0),""),"")</f>
        <v xml:space="preserve">SIAM TAKUMA (Myanmar) </v>
      </c>
      <c r="K656" s="64" t="str">
        <f>IFERROR( IF(I656&lt;&gt;"", HLOOKUP(L$2+$A656,Sheet2!BX:NK,2,0),""),"")</f>
        <v>1-15 Feb 21</v>
      </c>
      <c r="L656" t="str">
        <f>IF(OR(HLOOKUP(L$2+$A656,Sheet2!BX:NK,$B656,0),HLOOKUP(L$2+$A656,Sheet2!BX:NK,$B656,0)&lt;&gt;""),HLOOKUP(L$2+$A656,Sheet2!BX:NK,$B656,0),"")</f>
        <v/>
      </c>
      <c r="M656" t="str">
        <f>IF(OR(HLOOKUP(M$2+$A656,Sheet2!BY:NL,$B656,0),HLOOKUP(M$2+$A656,Sheet2!BY:NL,$B656,0)&lt;&gt;""),HLOOKUP(M$2+$A656,Sheet2!BY:NL,$B656,0),"")</f>
        <v/>
      </c>
      <c r="N656" t="str">
        <f>IF(OR(HLOOKUP(N$2+$A656,Sheet2!BZ:NM,$B656,0),HLOOKUP(N$2+$A656,Sheet2!BZ:NM,$B656,0)&lt;&gt;""),HLOOKUP(N$2+$A656,Sheet2!BZ:NM,$B656,0),"")</f>
        <v/>
      </c>
      <c r="O656" t="str">
        <f>IF(OR(HLOOKUP(O$2+$A656,Sheet2!CA:NN,$B656,0),HLOOKUP(O$2+$A656,Sheet2!CA:NN,$B656,0)&lt;&gt;""),HLOOKUP(O$2+$A656,Sheet2!CA:NN,$B656,0),"")</f>
        <v/>
      </c>
      <c r="P656" t="str">
        <f>IF(OR(HLOOKUP(P$2+$A656,Sheet2!CB:NO,$B656,0),HLOOKUP(P$2+$A656,Sheet2!CB:NO,$B656,0)&lt;&gt;""),HLOOKUP(P$2+$A656,Sheet2!CB:NO,$B656,0),"")</f>
        <v/>
      </c>
      <c r="Q656" t="str">
        <f>IF(OR(HLOOKUP(Q$2+$A656,Sheet2!CC:NO,$B656,0),HLOOKUP(Q$2+$A656,Sheet2!CC:NO,$B656,0)&lt;&gt;""),HLOOKUP(Q$2+$A656,Sheet2!CC:NO,$B656,0),"")</f>
        <v/>
      </c>
    </row>
    <row r="657" spans="1:17" x14ac:dyDescent="0.25">
      <c r="A657" s="64">
        <f t="shared" si="83"/>
        <v>18</v>
      </c>
      <c r="B657" s="64">
        <f t="shared" si="84"/>
        <v>70</v>
      </c>
      <c r="C657" s="64">
        <f t="shared" si="85"/>
        <v>4</v>
      </c>
      <c r="D657" s="64">
        <f t="shared" si="86"/>
        <v>66</v>
      </c>
      <c r="E657" s="64">
        <f t="shared" si="87"/>
        <v>326</v>
      </c>
      <c r="F657" s="64">
        <f t="shared" si="80"/>
        <v>2</v>
      </c>
      <c r="G657" s="64">
        <f t="shared" si="81"/>
        <v>2</v>
      </c>
      <c r="H657" s="64">
        <f t="shared" si="82"/>
        <v>2021</v>
      </c>
      <c r="I657" s="80" t="str">
        <f>IFERROR(VLOOKUP(D657,Sheet2!A:B,2,0),"")</f>
        <v>J19-0688</v>
      </c>
      <c r="J657" s="64" t="str">
        <f>IFERROR(IF(I657&lt;&gt;"",VLOOKUP(I657,Sheet2!B:C,2,0),""),"")</f>
        <v xml:space="preserve">SIAM TAKUMA (Myanmar) </v>
      </c>
      <c r="K657" s="64" t="str">
        <f>IFERROR( IF(I657&lt;&gt;"", HLOOKUP(L$2+$A657,Sheet2!BX:NK,2,0),""),"")</f>
        <v>16-28 Feb 21</v>
      </c>
      <c r="L657" t="str">
        <f>IF(OR(HLOOKUP(L$2+$A657,Sheet2!BX:NK,$B657,0),HLOOKUP(L$2+$A657,Sheet2!BX:NK,$B657,0)&lt;&gt;""),HLOOKUP(L$2+$A657,Sheet2!BX:NK,$B657,0),"")</f>
        <v/>
      </c>
      <c r="M657" t="str">
        <f>IF(OR(HLOOKUP(M$2+$A657,Sheet2!BY:NL,$B657,0),HLOOKUP(M$2+$A657,Sheet2!BY:NL,$B657,0)&lt;&gt;""),HLOOKUP(M$2+$A657,Sheet2!BY:NL,$B657,0),"")</f>
        <v/>
      </c>
      <c r="N657" t="str">
        <f>IF(OR(HLOOKUP(N$2+$A657,Sheet2!BZ:NM,$B657,0),HLOOKUP(N$2+$A657,Sheet2!BZ:NM,$B657,0)&lt;&gt;""),HLOOKUP(N$2+$A657,Sheet2!BZ:NM,$B657,0),"")</f>
        <v/>
      </c>
      <c r="O657" t="str">
        <f>IF(OR(HLOOKUP(O$2+$A657,Sheet2!CA:NN,$B657,0),HLOOKUP(O$2+$A657,Sheet2!CA:NN,$B657,0)&lt;&gt;""),HLOOKUP(O$2+$A657,Sheet2!CA:NN,$B657,0),"")</f>
        <v/>
      </c>
      <c r="P657" t="str">
        <f>IF(OR(HLOOKUP(P$2+$A657,Sheet2!CB:NO,$B657,0),HLOOKUP(P$2+$A657,Sheet2!CB:NO,$B657,0)&lt;&gt;""),HLOOKUP(P$2+$A657,Sheet2!CB:NO,$B657,0),"")</f>
        <v/>
      </c>
      <c r="Q657" t="str">
        <f>IF(OR(HLOOKUP(Q$2+$A657,Sheet2!CC:NO,$B657,0),HLOOKUP(Q$2+$A657,Sheet2!CC:NO,$B657,0)&lt;&gt;""),HLOOKUP(Q$2+$A657,Sheet2!CC:NO,$B657,0),"")</f>
        <v/>
      </c>
    </row>
    <row r="658" spans="1:17" x14ac:dyDescent="0.25">
      <c r="A658" s="64">
        <f t="shared" si="83"/>
        <v>24</v>
      </c>
      <c r="B658" s="64">
        <f t="shared" si="84"/>
        <v>70</v>
      </c>
      <c r="C658" s="64">
        <f t="shared" si="85"/>
        <v>5</v>
      </c>
      <c r="D658" s="64">
        <f t="shared" si="86"/>
        <v>66</v>
      </c>
      <c r="E658" s="64">
        <f t="shared" si="87"/>
        <v>326</v>
      </c>
      <c r="F658" s="64">
        <f t="shared" si="80"/>
        <v>1</v>
      </c>
      <c r="G658" s="64">
        <f t="shared" si="81"/>
        <v>3</v>
      </c>
      <c r="H658" s="64">
        <f t="shared" si="82"/>
        <v>2021</v>
      </c>
      <c r="I658" s="80" t="str">
        <f>IFERROR(VLOOKUP(D658,Sheet2!A:B,2,0),"")</f>
        <v>J19-0688</v>
      </c>
      <c r="J658" s="64" t="str">
        <f>IFERROR(IF(I658&lt;&gt;"",VLOOKUP(I658,Sheet2!B:C,2,0),""),"")</f>
        <v xml:space="preserve">SIAM TAKUMA (Myanmar) </v>
      </c>
      <c r="K658" s="64" t="str">
        <f>IFERROR( IF(I658&lt;&gt;"", HLOOKUP(L$2+$A658,Sheet2!BX:NK,2,0),""),"")</f>
        <v>1-15 Mar 2021</v>
      </c>
      <c r="L658" t="str">
        <f>IF(OR(HLOOKUP(L$2+$A658,Sheet2!BX:NK,$B658,0),HLOOKUP(L$2+$A658,Sheet2!BX:NK,$B658,0)&lt;&gt;""),HLOOKUP(L$2+$A658,Sheet2!BX:NK,$B658,0),"")</f>
        <v/>
      </c>
      <c r="M658" t="str">
        <f>IF(OR(HLOOKUP(M$2+$A658,Sheet2!BY:NL,$B658,0),HLOOKUP(M$2+$A658,Sheet2!BY:NL,$B658,0)&lt;&gt;""),HLOOKUP(M$2+$A658,Sheet2!BY:NL,$B658,0),"")</f>
        <v/>
      </c>
      <c r="N658" t="str">
        <f>IF(OR(HLOOKUP(N$2+$A658,Sheet2!BZ:NM,$B658,0),HLOOKUP(N$2+$A658,Sheet2!BZ:NM,$B658,0)&lt;&gt;""),HLOOKUP(N$2+$A658,Sheet2!BZ:NM,$B658,0),"")</f>
        <v/>
      </c>
      <c r="O658" t="str">
        <f>IF(OR(HLOOKUP(O$2+$A658,Sheet2!CA:NN,$B658,0),HLOOKUP(O$2+$A658,Sheet2!CA:NN,$B658,0)&lt;&gt;""),HLOOKUP(O$2+$A658,Sheet2!CA:NN,$B658,0),"")</f>
        <v/>
      </c>
      <c r="P658" t="str">
        <f>IF(OR(HLOOKUP(P$2+$A658,Sheet2!CB:NO,$B658,0),HLOOKUP(P$2+$A658,Sheet2!CB:NO,$B658,0)&lt;&gt;""),HLOOKUP(P$2+$A658,Sheet2!CB:NO,$B658,0),"")</f>
        <v/>
      </c>
      <c r="Q658" t="str">
        <f>IF(OR(HLOOKUP(Q$2+$A658,Sheet2!CC:NO,$B658,0),HLOOKUP(Q$2+$A658,Sheet2!CC:NO,$B658,0)&lt;&gt;""),HLOOKUP(Q$2+$A658,Sheet2!CC:NO,$B658,0),"")</f>
        <v/>
      </c>
    </row>
    <row r="659" spans="1:17" x14ac:dyDescent="0.25">
      <c r="A659" s="64">
        <f t="shared" si="83"/>
        <v>30</v>
      </c>
      <c r="B659" s="64">
        <f t="shared" si="84"/>
        <v>70</v>
      </c>
      <c r="C659" s="64">
        <f t="shared" si="85"/>
        <v>6</v>
      </c>
      <c r="D659" s="64">
        <f t="shared" si="86"/>
        <v>66</v>
      </c>
      <c r="E659" s="64">
        <f t="shared" si="87"/>
        <v>326</v>
      </c>
      <c r="F659" s="64">
        <f t="shared" si="80"/>
        <v>2</v>
      </c>
      <c r="G659" s="64">
        <f t="shared" si="81"/>
        <v>3</v>
      </c>
      <c r="H659" s="64">
        <f t="shared" si="82"/>
        <v>2021</v>
      </c>
      <c r="I659" s="80" t="str">
        <f>IFERROR(VLOOKUP(D659,Sheet2!A:B,2,0),"")</f>
        <v>J19-0688</v>
      </c>
      <c r="J659" s="64" t="str">
        <f>IFERROR(IF(I659&lt;&gt;"",VLOOKUP(I659,Sheet2!B:C,2,0),""),"")</f>
        <v xml:space="preserve">SIAM TAKUMA (Myanmar) </v>
      </c>
      <c r="K659" s="64" t="str">
        <f>IFERROR( IF(I659&lt;&gt;"", HLOOKUP(L$2+$A659,Sheet2!BX:NK,2,0),""),"")</f>
        <v>16-31 Mar 21</v>
      </c>
      <c r="L659" t="str">
        <f>IF(OR(HLOOKUP(L$2+$A659,Sheet2!BX:NK,$B659,0),HLOOKUP(L$2+$A659,Sheet2!BX:NK,$B659,0)&lt;&gt;""),HLOOKUP(L$2+$A659,Sheet2!BX:NK,$B659,0),"")</f>
        <v/>
      </c>
      <c r="M659" t="str">
        <f>IF(OR(HLOOKUP(M$2+$A659,Sheet2!BY:NL,$B659,0),HLOOKUP(M$2+$A659,Sheet2!BY:NL,$B659,0)&lt;&gt;""),HLOOKUP(M$2+$A659,Sheet2!BY:NL,$B659,0),"")</f>
        <v/>
      </c>
      <c r="N659" t="str">
        <f>IF(OR(HLOOKUP(N$2+$A659,Sheet2!BZ:NM,$B659,0),HLOOKUP(N$2+$A659,Sheet2!BZ:NM,$B659,0)&lt;&gt;""),HLOOKUP(N$2+$A659,Sheet2!BZ:NM,$B659,0),"")</f>
        <v/>
      </c>
      <c r="O659" t="str">
        <f>IF(OR(HLOOKUP(O$2+$A659,Sheet2!CA:NN,$B659,0),HLOOKUP(O$2+$A659,Sheet2!CA:NN,$B659,0)&lt;&gt;""),HLOOKUP(O$2+$A659,Sheet2!CA:NN,$B659,0),"")</f>
        <v/>
      </c>
      <c r="P659" t="str">
        <f>IF(OR(HLOOKUP(P$2+$A659,Sheet2!CB:NO,$B659,0),HLOOKUP(P$2+$A659,Sheet2!CB:NO,$B659,0)&lt;&gt;""),HLOOKUP(P$2+$A659,Sheet2!CB:NO,$B659,0),"")</f>
        <v/>
      </c>
      <c r="Q659" t="str">
        <f>IF(OR(HLOOKUP(Q$2+$A659,Sheet2!CC:NO,$B659,0),HLOOKUP(Q$2+$A659,Sheet2!CC:NO,$B659,0)&lt;&gt;""),HLOOKUP(Q$2+$A659,Sheet2!CC:NO,$B659,0),"")</f>
        <v/>
      </c>
    </row>
    <row r="660" spans="1:17" x14ac:dyDescent="0.25">
      <c r="A660" s="64">
        <f t="shared" si="83"/>
        <v>36</v>
      </c>
      <c r="B660" s="64">
        <f t="shared" si="84"/>
        <v>70</v>
      </c>
      <c r="C660" s="64">
        <f t="shared" si="85"/>
        <v>7</v>
      </c>
      <c r="D660" s="64">
        <f t="shared" si="86"/>
        <v>66</v>
      </c>
      <c r="E660" s="64">
        <f t="shared" si="87"/>
        <v>326</v>
      </c>
      <c r="F660" s="64">
        <f t="shared" si="80"/>
        <v>1</v>
      </c>
      <c r="G660" s="64">
        <f t="shared" si="81"/>
        <v>4</v>
      </c>
      <c r="H660" s="64">
        <f t="shared" si="82"/>
        <v>2021</v>
      </c>
      <c r="I660" s="80" t="str">
        <f>IFERROR(VLOOKUP(D660,Sheet2!A:B,2,0),"")</f>
        <v>J19-0688</v>
      </c>
      <c r="J660" s="64" t="str">
        <f>IFERROR(IF(I660&lt;&gt;"",VLOOKUP(I660,Sheet2!B:C,2,0),""),"")</f>
        <v xml:space="preserve">SIAM TAKUMA (Myanmar) </v>
      </c>
      <c r="K660" s="64" t="str">
        <f>IFERROR( IF(I660&lt;&gt;"", HLOOKUP(L$2+$A660,Sheet2!BX:NK,2,0),""),"")</f>
        <v>1-15 April 21</v>
      </c>
      <c r="L660" t="str">
        <f>IF(OR(HLOOKUP(L$2+$A660,Sheet2!BX:NK,$B660,0),HLOOKUP(L$2+$A660,Sheet2!BX:NK,$B660,0)&lt;&gt;""),HLOOKUP(L$2+$A660,Sheet2!BX:NK,$B660,0),"")</f>
        <v/>
      </c>
      <c r="M660" t="str">
        <f>IF(OR(HLOOKUP(M$2+$A660,Sheet2!BY:NL,$B660,0),HLOOKUP(M$2+$A660,Sheet2!BY:NL,$B660,0)&lt;&gt;""),HLOOKUP(M$2+$A660,Sheet2!BY:NL,$B660,0),"")</f>
        <v/>
      </c>
      <c r="N660" t="str">
        <f>IF(OR(HLOOKUP(N$2+$A660,Sheet2!BZ:NM,$B660,0),HLOOKUP(N$2+$A660,Sheet2!BZ:NM,$B660,0)&lt;&gt;""),HLOOKUP(N$2+$A660,Sheet2!BZ:NM,$B660,0),"")</f>
        <v/>
      </c>
      <c r="O660" t="str">
        <f>IF(OR(HLOOKUP(O$2+$A660,Sheet2!CA:NN,$B660,0),HLOOKUP(O$2+$A660,Sheet2!CA:NN,$B660,0)&lt;&gt;""),HLOOKUP(O$2+$A660,Sheet2!CA:NN,$B660,0),"")</f>
        <v/>
      </c>
      <c r="P660" t="str">
        <f>IF(OR(HLOOKUP(P$2+$A660,Sheet2!CB:NO,$B660,0),HLOOKUP(P$2+$A660,Sheet2!CB:NO,$B660,0)&lt;&gt;""),HLOOKUP(P$2+$A660,Sheet2!CB:NO,$B660,0),"")</f>
        <v/>
      </c>
      <c r="Q660" t="str">
        <f>IF(OR(HLOOKUP(Q$2+$A660,Sheet2!CC:NO,$B660,0),HLOOKUP(Q$2+$A660,Sheet2!CC:NO,$B660,0)&lt;&gt;""),HLOOKUP(Q$2+$A660,Sheet2!CC:NO,$B660,0),"")</f>
        <v/>
      </c>
    </row>
    <row r="661" spans="1:17" x14ac:dyDescent="0.25">
      <c r="A661" s="64">
        <f t="shared" si="83"/>
        <v>42</v>
      </c>
      <c r="B661" s="64">
        <f t="shared" si="84"/>
        <v>70</v>
      </c>
      <c r="C661" s="64">
        <f t="shared" si="85"/>
        <v>8</v>
      </c>
      <c r="D661" s="64">
        <f t="shared" si="86"/>
        <v>66</v>
      </c>
      <c r="E661" s="64">
        <f t="shared" si="87"/>
        <v>326</v>
      </c>
      <c r="F661" s="64">
        <f t="shared" si="80"/>
        <v>2</v>
      </c>
      <c r="G661" s="64">
        <f t="shared" si="81"/>
        <v>4</v>
      </c>
      <c r="H661" s="64">
        <f t="shared" si="82"/>
        <v>2021</v>
      </c>
      <c r="I661" s="80" t="str">
        <f>IFERROR(VLOOKUP(D661,Sheet2!A:B,2,0),"")</f>
        <v>J19-0688</v>
      </c>
      <c r="J661" s="64" t="str">
        <f>IFERROR(IF(I661&lt;&gt;"",VLOOKUP(I661,Sheet2!B:C,2,0),""),"")</f>
        <v xml:space="preserve">SIAM TAKUMA (Myanmar) </v>
      </c>
      <c r="K661" s="64" t="str">
        <f>IFERROR( IF(I661&lt;&gt;"", HLOOKUP(L$2+$A661,Sheet2!BX:NK,2,0),""),"")</f>
        <v>16-30 April 21</v>
      </c>
      <c r="L661" t="str">
        <f>IF(OR(HLOOKUP(L$2+$A661,Sheet2!BX:NK,$B661,0),HLOOKUP(L$2+$A661,Sheet2!BX:NK,$B661,0)&lt;&gt;""),HLOOKUP(L$2+$A661,Sheet2!BX:NK,$B661,0),"")</f>
        <v/>
      </c>
      <c r="M661" t="str">
        <f>IF(OR(HLOOKUP(M$2+$A661,Sheet2!BY:NL,$B661,0),HLOOKUP(M$2+$A661,Sheet2!BY:NL,$B661,0)&lt;&gt;""),HLOOKUP(M$2+$A661,Sheet2!BY:NL,$B661,0),"")</f>
        <v/>
      </c>
      <c r="N661" t="str">
        <f>IF(OR(HLOOKUP(N$2+$A661,Sheet2!BZ:NM,$B661,0),HLOOKUP(N$2+$A661,Sheet2!BZ:NM,$B661,0)&lt;&gt;""),HLOOKUP(N$2+$A661,Sheet2!BZ:NM,$B661,0),"")</f>
        <v/>
      </c>
      <c r="O661" t="str">
        <f>IF(OR(HLOOKUP(O$2+$A661,Sheet2!CA:NN,$B661,0),HLOOKUP(O$2+$A661,Sheet2!CA:NN,$B661,0)&lt;&gt;""),HLOOKUP(O$2+$A661,Sheet2!CA:NN,$B661,0),"")</f>
        <v/>
      </c>
      <c r="P661" t="str">
        <f>IF(OR(HLOOKUP(P$2+$A661,Sheet2!CB:NO,$B661,0),HLOOKUP(P$2+$A661,Sheet2!CB:NO,$B661,0)&lt;&gt;""),HLOOKUP(P$2+$A661,Sheet2!CB:NO,$B661,0),"")</f>
        <v/>
      </c>
      <c r="Q661" t="str">
        <f>IF(OR(HLOOKUP(Q$2+$A661,Sheet2!CC:NO,$B661,0),HLOOKUP(Q$2+$A661,Sheet2!CC:NO,$B661,0)&lt;&gt;""),HLOOKUP(Q$2+$A661,Sheet2!CC:NO,$B661,0),"")</f>
        <v/>
      </c>
    </row>
    <row r="662" spans="1:17" x14ac:dyDescent="0.25">
      <c r="A662" s="64">
        <f t="shared" si="83"/>
        <v>48</v>
      </c>
      <c r="B662" s="64">
        <f t="shared" si="84"/>
        <v>70</v>
      </c>
      <c r="C662" s="64">
        <f t="shared" si="85"/>
        <v>9</v>
      </c>
      <c r="D662" s="64">
        <f t="shared" si="86"/>
        <v>66</v>
      </c>
      <c r="E662" s="64">
        <f t="shared" si="87"/>
        <v>326</v>
      </c>
      <c r="F662" s="64">
        <f t="shared" si="80"/>
        <v>1</v>
      </c>
      <c r="G662" s="64">
        <f t="shared" si="81"/>
        <v>5</v>
      </c>
      <c r="H662" s="64">
        <f t="shared" si="82"/>
        <v>2021</v>
      </c>
      <c r="I662" s="80" t="str">
        <f>IFERROR(VLOOKUP(D662,Sheet2!A:B,2,0),"")</f>
        <v>J19-0688</v>
      </c>
      <c r="J662" s="64" t="str">
        <f>IFERROR(IF(I662&lt;&gt;"",VLOOKUP(I662,Sheet2!B:C,2,0),""),"")</f>
        <v xml:space="preserve">SIAM TAKUMA (Myanmar) </v>
      </c>
      <c r="K662" s="64" t="str">
        <f>IFERROR( IF(I662&lt;&gt;"", HLOOKUP(L$2+$A662,Sheet2!BX:NK,2,0),""),"")</f>
        <v>1-15 May 21</v>
      </c>
      <c r="L662" t="str">
        <f>IF(OR(HLOOKUP(L$2+$A662,Sheet2!BX:NK,$B662,0),HLOOKUP(L$2+$A662,Sheet2!BX:NK,$B662,0)&lt;&gt;""),HLOOKUP(L$2+$A662,Sheet2!BX:NK,$B662,0),"")</f>
        <v/>
      </c>
      <c r="M662" t="str">
        <f>IF(OR(HLOOKUP(M$2+$A662,Sheet2!BY:NL,$B662,0),HLOOKUP(M$2+$A662,Sheet2!BY:NL,$B662,0)&lt;&gt;""),HLOOKUP(M$2+$A662,Sheet2!BY:NL,$B662,0),"")</f>
        <v/>
      </c>
      <c r="N662" t="str">
        <f>IF(OR(HLOOKUP(N$2+$A662,Sheet2!BZ:NM,$B662,0),HLOOKUP(N$2+$A662,Sheet2!BZ:NM,$B662,0)&lt;&gt;""),HLOOKUP(N$2+$A662,Sheet2!BZ:NM,$B662,0),"")</f>
        <v/>
      </c>
      <c r="O662" t="str">
        <f>IF(OR(HLOOKUP(O$2+$A662,Sheet2!CA:NN,$B662,0),HLOOKUP(O$2+$A662,Sheet2!CA:NN,$B662,0)&lt;&gt;""),HLOOKUP(O$2+$A662,Sheet2!CA:NN,$B662,0),"")</f>
        <v/>
      </c>
      <c r="P662" t="str">
        <f>IF(OR(HLOOKUP(P$2+$A662,Sheet2!CB:NO,$B662,0),HLOOKUP(P$2+$A662,Sheet2!CB:NO,$B662,0)&lt;&gt;""),HLOOKUP(P$2+$A662,Sheet2!CB:NO,$B662,0),"")</f>
        <v/>
      </c>
      <c r="Q662" t="str">
        <f>IF(OR(HLOOKUP(Q$2+$A662,Sheet2!CC:NO,$B662,0),HLOOKUP(Q$2+$A662,Sheet2!CC:NO,$B662,0)&lt;&gt;""),HLOOKUP(Q$2+$A662,Sheet2!CC:NO,$B662,0),"")</f>
        <v/>
      </c>
    </row>
    <row r="663" spans="1:17" x14ac:dyDescent="0.25">
      <c r="A663" s="64">
        <f t="shared" si="83"/>
        <v>54</v>
      </c>
      <c r="B663" s="64">
        <f t="shared" si="84"/>
        <v>70</v>
      </c>
      <c r="C663" s="64">
        <f t="shared" si="85"/>
        <v>10</v>
      </c>
      <c r="D663" s="64">
        <f t="shared" si="86"/>
        <v>66</v>
      </c>
      <c r="E663" s="64">
        <f t="shared" si="87"/>
        <v>326</v>
      </c>
      <c r="F663" s="64">
        <f t="shared" si="80"/>
        <v>2</v>
      </c>
      <c r="G663" s="64">
        <f t="shared" si="81"/>
        <v>5</v>
      </c>
      <c r="H663" s="64">
        <f t="shared" si="82"/>
        <v>2021</v>
      </c>
      <c r="I663" s="80" t="str">
        <f>IFERROR(VLOOKUP(D663,Sheet2!A:B,2,0),"")</f>
        <v>J19-0688</v>
      </c>
      <c r="J663" s="64" t="str">
        <f>IFERROR(IF(I663&lt;&gt;"",VLOOKUP(I663,Sheet2!B:C,2,0),""),"")</f>
        <v xml:space="preserve">SIAM TAKUMA (Myanmar) </v>
      </c>
      <c r="K663" s="64" t="str">
        <f>IFERROR( IF(I663&lt;&gt;"", HLOOKUP(L$2+$A663,Sheet2!BX:NK,2,0),""),"")</f>
        <v>16-31 May 21</v>
      </c>
      <c r="L663" t="str">
        <f>IF(OR(HLOOKUP(L$2+$A663,Sheet2!BX:NK,$B663,0),HLOOKUP(L$2+$A663,Sheet2!BX:NK,$B663,0)&lt;&gt;""),HLOOKUP(L$2+$A663,Sheet2!BX:NK,$B663,0),"")</f>
        <v/>
      </c>
      <c r="M663" t="str">
        <f>IF(OR(HLOOKUP(M$2+$A663,Sheet2!BY:NL,$B663,0),HLOOKUP(M$2+$A663,Sheet2!BY:NL,$B663,0)&lt;&gt;""),HLOOKUP(M$2+$A663,Sheet2!BY:NL,$B663,0),"")</f>
        <v/>
      </c>
      <c r="N663" t="str">
        <f>IF(OR(HLOOKUP(N$2+$A663,Sheet2!BZ:NM,$B663,0),HLOOKUP(N$2+$A663,Sheet2!BZ:NM,$B663,0)&lt;&gt;""),HLOOKUP(N$2+$A663,Sheet2!BZ:NM,$B663,0),"")</f>
        <v/>
      </c>
      <c r="O663" t="str">
        <f>IF(OR(HLOOKUP(O$2+$A663,Sheet2!CA:NN,$B663,0),HLOOKUP(O$2+$A663,Sheet2!CA:NN,$B663,0)&lt;&gt;""),HLOOKUP(O$2+$A663,Sheet2!CA:NN,$B663,0),"")</f>
        <v/>
      </c>
      <c r="P663" t="str">
        <f>IF(OR(HLOOKUP(P$2+$A663,Sheet2!CB:NO,$B663,0),HLOOKUP(P$2+$A663,Sheet2!CB:NO,$B663,0)&lt;&gt;""),HLOOKUP(P$2+$A663,Sheet2!CB:NO,$B663,0),"")</f>
        <v/>
      </c>
      <c r="Q663" t="str">
        <f>IF(OR(HLOOKUP(Q$2+$A663,Sheet2!CC:NO,$B663,0),HLOOKUP(Q$2+$A663,Sheet2!CC:NO,$B663,0)&lt;&gt;""),HLOOKUP(Q$2+$A663,Sheet2!CC:NO,$B663,0),"")</f>
        <v/>
      </c>
    </row>
    <row r="664" spans="1:17" x14ac:dyDescent="0.25">
      <c r="A664" s="64">
        <f t="shared" si="83"/>
        <v>0</v>
      </c>
      <c r="B664" s="64">
        <f t="shared" si="84"/>
        <v>71</v>
      </c>
      <c r="C664" s="64">
        <f t="shared" si="85"/>
        <v>1</v>
      </c>
      <c r="D664" s="64">
        <f t="shared" si="86"/>
        <v>67</v>
      </c>
      <c r="E664" s="64">
        <f t="shared" si="87"/>
        <v>331</v>
      </c>
      <c r="F664" s="64">
        <f t="shared" si="80"/>
        <v>1</v>
      </c>
      <c r="G664" s="64">
        <f t="shared" si="81"/>
        <v>1</v>
      </c>
      <c r="H664" s="64">
        <f t="shared" si="82"/>
        <v>2021</v>
      </c>
      <c r="I664" s="80" t="str">
        <f>IFERROR(VLOOKUP(D664,Sheet2!A:B,2,0),"")</f>
        <v>J20-0199</v>
      </c>
      <c r="J664" s="64" t="str">
        <f>IFERROR(IF(I664&lt;&gt;"",VLOOKUP(I664,Sheet2!B:C,2,0),""),"")</f>
        <v>งานติดตั้ง Flow transmeter water plant Size10",12" (ภูหลวง)</v>
      </c>
      <c r="K664" s="64" t="str">
        <f>IFERROR( IF(I664&lt;&gt;"", HLOOKUP(L$2+$A664,Sheet2!BX:NK,2,0),""),"")</f>
        <v>1-15 Jan 21</v>
      </c>
      <c r="L664" t="str">
        <f>IF(OR(HLOOKUP(L$2+$A664,Sheet2!BX:NK,$B664,0),HLOOKUP(L$2+$A664,Sheet2!BX:NK,$B664,0)&lt;&gt;""),HLOOKUP(L$2+$A664,Sheet2!BX:NK,$B664,0),"")</f>
        <v/>
      </c>
      <c r="M664" t="str">
        <f>IF(OR(HLOOKUP(M$2+$A664,Sheet2!BY:NL,$B664,0),HLOOKUP(M$2+$A664,Sheet2!BY:NL,$B664,0)&lt;&gt;""),HLOOKUP(M$2+$A664,Sheet2!BY:NL,$B664,0),"")</f>
        <v/>
      </c>
      <c r="N664" t="str">
        <f>IF(OR(HLOOKUP(N$2+$A664,Sheet2!BZ:NM,$B664,0),HLOOKUP(N$2+$A664,Sheet2!BZ:NM,$B664,0)&lt;&gt;""),HLOOKUP(N$2+$A664,Sheet2!BZ:NM,$B664,0),"")</f>
        <v/>
      </c>
      <c r="O664" t="str">
        <f>IF(OR(HLOOKUP(O$2+$A664,Sheet2!CA:NN,$B664,0),HLOOKUP(O$2+$A664,Sheet2!CA:NN,$B664,0)&lt;&gt;""),HLOOKUP(O$2+$A664,Sheet2!CA:NN,$B664,0),"")</f>
        <v/>
      </c>
      <c r="P664" t="str">
        <f>IF(OR(HLOOKUP(P$2+$A664,Sheet2!CB:NO,$B664,0),HLOOKUP(P$2+$A664,Sheet2!CB:NO,$B664,0)&lt;&gt;""),HLOOKUP(P$2+$A664,Sheet2!CB:NO,$B664,0),"")</f>
        <v/>
      </c>
      <c r="Q664" t="str">
        <f>IF(OR(HLOOKUP(Q$2+$A664,Sheet2!CC:NO,$B664,0),HLOOKUP(Q$2+$A664,Sheet2!CC:NO,$B664,0)&lt;&gt;""),HLOOKUP(Q$2+$A664,Sheet2!CC:NO,$B664,0),"")</f>
        <v/>
      </c>
    </row>
    <row r="665" spans="1:17" x14ac:dyDescent="0.25">
      <c r="A665" s="64">
        <f t="shared" si="83"/>
        <v>6</v>
      </c>
      <c r="B665" s="64">
        <f t="shared" si="84"/>
        <v>71</v>
      </c>
      <c r="C665" s="64">
        <f t="shared" si="85"/>
        <v>2</v>
      </c>
      <c r="D665" s="64">
        <f t="shared" si="86"/>
        <v>67</v>
      </c>
      <c r="E665" s="64">
        <f t="shared" si="87"/>
        <v>331</v>
      </c>
      <c r="F665" s="64">
        <f t="shared" si="80"/>
        <v>2</v>
      </c>
      <c r="G665" s="64">
        <f t="shared" si="81"/>
        <v>1</v>
      </c>
      <c r="H665" s="64">
        <f t="shared" si="82"/>
        <v>2021</v>
      </c>
      <c r="I665" s="80" t="str">
        <f>IFERROR(VLOOKUP(D665,Sheet2!A:B,2,0),"")</f>
        <v>J20-0199</v>
      </c>
      <c r="J665" s="64" t="str">
        <f>IFERROR(IF(I665&lt;&gt;"",VLOOKUP(I665,Sheet2!B:C,2,0),""),"")</f>
        <v>งานติดตั้ง Flow transmeter water plant Size10",12" (ภูหลวง)</v>
      </c>
      <c r="K665" s="64" t="str">
        <f>IFERROR( IF(I665&lt;&gt;"", HLOOKUP(L$2+$A665,Sheet2!BX:NK,2,0),""),"")</f>
        <v>16-31 Jan 21</v>
      </c>
      <c r="L665" t="str">
        <f>IF(OR(HLOOKUP(L$2+$A665,Sheet2!BX:NK,$B665,0),HLOOKUP(L$2+$A665,Sheet2!BX:NK,$B665,0)&lt;&gt;""),HLOOKUP(L$2+$A665,Sheet2!BX:NK,$B665,0),"")</f>
        <v/>
      </c>
      <c r="M665" t="str">
        <f>IF(OR(HLOOKUP(M$2+$A665,Sheet2!BY:NL,$B665,0),HLOOKUP(M$2+$A665,Sheet2!BY:NL,$B665,0)&lt;&gt;""),HLOOKUP(M$2+$A665,Sheet2!BY:NL,$B665,0),"")</f>
        <v/>
      </c>
      <c r="N665" t="str">
        <f>IF(OR(HLOOKUP(N$2+$A665,Sheet2!BZ:NM,$B665,0),HLOOKUP(N$2+$A665,Sheet2!BZ:NM,$B665,0)&lt;&gt;""),HLOOKUP(N$2+$A665,Sheet2!BZ:NM,$B665,0),"")</f>
        <v/>
      </c>
      <c r="O665" t="str">
        <f>IF(OR(HLOOKUP(O$2+$A665,Sheet2!CA:NN,$B665,0),HLOOKUP(O$2+$A665,Sheet2!CA:NN,$B665,0)&lt;&gt;""),HLOOKUP(O$2+$A665,Sheet2!CA:NN,$B665,0),"")</f>
        <v/>
      </c>
      <c r="P665" t="str">
        <f>IF(OR(HLOOKUP(P$2+$A665,Sheet2!CB:NO,$B665,0),HLOOKUP(P$2+$A665,Sheet2!CB:NO,$B665,0)&lt;&gt;""),HLOOKUP(P$2+$A665,Sheet2!CB:NO,$B665,0),"")</f>
        <v/>
      </c>
      <c r="Q665" t="str">
        <f>IF(OR(HLOOKUP(Q$2+$A665,Sheet2!CC:NO,$B665,0),HLOOKUP(Q$2+$A665,Sheet2!CC:NO,$B665,0)&lt;&gt;""),HLOOKUP(Q$2+$A665,Sheet2!CC:NO,$B665,0),"")</f>
        <v/>
      </c>
    </row>
    <row r="666" spans="1:17" x14ac:dyDescent="0.25">
      <c r="A666" s="64">
        <f t="shared" si="83"/>
        <v>12</v>
      </c>
      <c r="B666" s="64">
        <f t="shared" si="84"/>
        <v>71</v>
      </c>
      <c r="C666" s="64">
        <f t="shared" si="85"/>
        <v>3</v>
      </c>
      <c r="D666" s="64">
        <f t="shared" si="86"/>
        <v>67</v>
      </c>
      <c r="E666" s="64">
        <f t="shared" si="87"/>
        <v>331</v>
      </c>
      <c r="F666" s="64">
        <f t="shared" si="80"/>
        <v>1</v>
      </c>
      <c r="G666" s="64">
        <f t="shared" si="81"/>
        <v>2</v>
      </c>
      <c r="H666" s="64">
        <f t="shared" si="82"/>
        <v>2021</v>
      </c>
      <c r="I666" s="80" t="str">
        <f>IFERROR(VLOOKUP(D666,Sheet2!A:B,2,0),"")</f>
        <v>J20-0199</v>
      </c>
      <c r="J666" s="64" t="str">
        <f>IFERROR(IF(I666&lt;&gt;"",VLOOKUP(I666,Sheet2!B:C,2,0),""),"")</f>
        <v>งานติดตั้ง Flow transmeter water plant Size10",12" (ภูหลวง)</v>
      </c>
      <c r="K666" s="64" t="str">
        <f>IFERROR( IF(I666&lt;&gt;"", HLOOKUP(L$2+$A666,Sheet2!BX:NK,2,0),""),"")</f>
        <v>1-15 Feb 21</v>
      </c>
      <c r="L666" t="str">
        <f>IF(OR(HLOOKUP(L$2+$A666,Sheet2!BX:NK,$B666,0),HLOOKUP(L$2+$A666,Sheet2!BX:NK,$B666,0)&lt;&gt;""),HLOOKUP(L$2+$A666,Sheet2!BX:NK,$B666,0),"")</f>
        <v/>
      </c>
      <c r="M666" t="str">
        <f>IF(OR(HLOOKUP(M$2+$A666,Sheet2!BY:NL,$B666,0),HLOOKUP(M$2+$A666,Sheet2!BY:NL,$B666,0)&lt;&gt;""),HLOOKUP(M$2+$A666,Sheet2!BY:NL,$B666,0),"")</f>
        <v/>
      </c>
      <c r="N666" t="str">
        <f>IF(OR(HLOOKUP(N$2+$A666,Sheet2!BZ:NM,$B666,0),HLOOKUP(N$2+$A666,Sheet2!BZ:NM,$B666,0)&lt;&gt;""),HLOOKUP(N$2+$A666,Sheet2!BZ:NM,$B666,0),"")</f>
        <v/>
      </c>
      <c r="O666" t="str">
        <f>IF(OR(HLOOKUP(O$2+$A666,Sheet2!CA:NN,$B666,0),HLOOKUP(O$2+$A666,Sheet2!CA:NN,$B666,0)&lt;&gt;""),HLOOKUP(O$2+$A666,Sheet2!CA:NN,$B666,0),"")</f>
        <v/>
      </c>
      <c r="P666" t="str">
        <f>IF(OR(HLOOKUP(P$2+$A666,Sheet2!CB:NO,$B666,0),HLOOKUP(P$2+$A666,Sheet2!CB:NO,$B666,0)&lt;&gt;""),HLOOKUP(P$2+$A666,Sheet2!CB:NO,$B666,0),"")</f>
        <v/>
      </c>
      <c r="Q666" t="str">
        <f>IF(OR(HLOOKUP(Q$2+$A666,Sheet2!CC:NO,$B666,0),HLOOKUP(Q$2+$A666,Sheet2!CC:NO,$B666,0)&lt;&gt;""),HLOOKUP(Q$2+$A666,Sheet2!CC:NO,$B666,0),"")</f>
        <v/>
      </c>
    </row>
    <row r="667" spans="1:17" x14ac:dyDescent="0.25">
      <c r="A667" s="64">
        <f t="shared" si="83"/>
        <v>18</v>
      </c>
      <c r="B667" s="64">
        <f t="shared" si="84"/>
        <v>71</v>
      </c>
      <c r="C667" s="64">
        <f t="shared" si="85"/>
        <v>4</v>
      </c>
      <c r="D667" s="64">
        <f t="shared" si="86"/>
        <v>67</v>
      </c>
      <c r="E667" s="64">
        <f t="shared" si="87"/>
        <v>331</v>
      </c>
      <c r="F667" s="64">
        <f t="shared" si="80"/>
        <v>2</v>
      </c>
      <c r="G667" s="64">
        <f t="shared" si="81"/>
        <v>2</v>
      </c>
      <c r="H667" s="64">
        <f t="shared" si="82"/>
        <v>2021</v>
      </c>
      <c r="I667" s="80" t="str">
        <f>IFERROR(VLOOKUP(D667,Sheet2!A:B,2,0),"")</f>
        <v>J20-0199</v>
      </c>
      <c r="J667" s="64" t="str">
        <f>IFERROR(IF(I667&lt;&gt;"",VLOOKUP(I667,Sheet2!B:C,2,0),""),"")</f>
        <v>งานติดตั้ง Flow transmeter water plant Size10",12" (ภูหลวง)</v>
      </c>
      <c r="K667" s="64" t="str">
        <f>IFERROR( IF(I667&lt;&gt;"", HLOOKUP(L$2+$A667,Sheet2!BX:NK,2,0),""),"")</f>
        <v>16-28 Feb 21</v>
      </c>
      <c r="L667" t="str">
        <f>IF(OR(HLOOKUP(L$2+$A667,Sheet2!BX:NK,$B667,0),HLOOKUP(L$2+$A667,Sheet2!BX:NK,$B667,0)&lt;&gt;""),HLOOKUP(L$2+$A667,Sheet2!BX:NK,$B667,0),"")</f>
        <v/>
      </c>
      <c r="M667" t="str">
        <f>IF(OR(HLOOKUP(M$2+$A667,Sheet2!BY:NL,$B667,0),HLOOKUP(M$2+$A667,Sheet2!BY:NL,$B667,0)&lt;&gt;""),HLOOKUP(M$2+$A667,Sheet2!BY:NL,$B667,0),"")</f>
        <v/>
      </c>
      <c r="N667" t="str">
        <f>IF(OR(HLOOKUP(N$2+$A667,Sheet2!BZ:NM,$B667,0),HLOOKUP(N$2+$A667,Sheet2!BZ:NM,$B667,0)&lt;&gt;""),HLOOKUP(N$2+$A667,Sheet2!BZ:NM,$B667,0),"")</f>
        <v/>
      </c>
      <c r="O667" t="str">
        <f>IF(OR(HLOOKUP(O$2+$A667,Sheet2!CA:NN,$B667,0),HLOOKUP(O$2+$A667,Sheet2!CA:NN,$B667,0)&lt;&gt;""),HLOOKUP(O$2+$A667,Sheet2!CA:NN,$B667,0),"")</f>
        <v/>
      </c>
      <c r="P667" t="str">
        <f>IF(OR(HLOOKUP(P$2+$A667,Sheet2!CB:NO,$B667,0),HLOOKUP(P$2+$A667,Sheet2!CB:NO,$B667,0)&lt;&gt;""),HLOOKUP(P$2+$A667,Sheet2!CB:NO,$B667,0),"")</f>
        <v/>
      </c>
      <c r="Q667" t="str">
        <f>IF(OR(HLOOKUP(Q$2+$A667,Sheet2!CC:NO,$B667,0),HLOOKUP(Q$2+$A667,Sheet2!CC:NO,$B667,0)&lt;&gt;""),HLOOKUP(Q$2+$A667,Sheet2!CC:NO,$B667,0),"")</f>
        <v/>
      </c>
    </row>
    <row r="668" spans="1:17" x14ac:dyDescent="0.25">
      <c r="A668" s="64">
        <f t="shared" si="83"/>
        <v>24</v>
      </c>
      <c r="B668" s="64">
        <f t="shared" si="84"/>
        <v>71</v>
      </c>
      <c r="C668" s="64">
        <f t="shared" si="85"/>
        <v>5</v>
      </c>
      <c r="D668" s="64">
        <f t="shared" si="86"/>
        <v>67</v>
      </c>
      <c r="E668" s="64">
        <f t="shared" si="87"/>
        <v>331</v>
      </c>
      <c r="F668" s="64">
        <f t="shared" si="80"/>
        <v>1</v>
      </c>
      <c r="G668" s="64">
        <f t="shared" si="81"/>
        <v>3</v>
      </c>
      <c r="H668" s="64">
        <f t="shared" si="82"/>
        <v>2021</v>
      </c>
      <c r="I668" s="80" t="str">
        <f>IFERROR(VLOOKUP(D668,Sheet2!A:B,2,0),"")</f>
        <v>J20-0199</v>
      </c>
      <c r="J668" s="64" t="str">
        <f>IFERROR(IF(I668&lt;&gt;"",VLOOKUP(I668,Sheet2!B:C,2,0),""),"")</f>
        <v>งานติดตั้ง Flow transmeter water plant Size10",12" (ภูหลวง)</v>
      </c>
      <c r="K668" s="64" t="str">
        <f>IFERROR( IF(I668&lt;&gt;"", HLOOKUP(L$2+$A668,Sheet2!BX:NK,2,0),""),"")</f>
        <v>1-15 Mar 2021</v>
      </c>
      <c r="L668" t="str">
        <f>IF(OR(HLOOKUP(L$2+$A668,Sheet2!BX:NK,$B668,0),HLOOKUP(L$2+$A668,Sheet2!BX:NK,$B668,0)&lt;&gt;""),HLOOKUP(L$2+$A668,Sheet2!BX:NK,$B668,0),"")</f>
        <v/>
      </c>
      <c r="M668" t="str">
        <f>IF(OR(HLOOKUP(M$2+$A668,Sheet2!BY:NL,$B668,0),HLOOKUP(M$2+$A668,Sheet2!BY:NL,$B668,0)&lt;&gt;""),HLOOKUP(M$2+$A668,Sheet2!BY:NL,$B668,0),"")</f>
        <v/>
      </c>
      <c r="N668" t="str">
        <f>IF(OR(HLOOKUP(N$2+$A668,Sheet2!BZ:NM,$B668,0),HLOOKUP(N$2+$A668,Sheet2!BZ:NM,$B668,0)&lt;&gt;""),HLOOKUP(N$2+$A668,Sheet2!BZ:NM,$B668,0),"")</f>
        <v/>
      </c>
      <c r="O668" t="str">
        <f>IF(OR(HLOOKUP(O$2+$A668,Sheet2!CA:NN,$B668,0),HLOOKUP(O$2+$A668,Sheet2!CA:NN,$B668,0)&lt;&gt;""),HLOOKUP(O$2+$A668,Sheet2!CA:NN,$B668,0),"")</f>
        <v/>
      </c>
      <c r="P668" t="str">
        <f>IF(OR(HLOOKUP(P$2+$A668,Sheet2!CB:NO,$B668,0),HLOOKUP(P$2+$A668,Sheet2!CB:NO,$B668,0)&lt;&gt;""),HLOOKUP(P$2+$A668,Sheet2!CB:NO,$B668,0),"")</f>
        <v/>
      </c>
      <c r="Q668" t="str">
        <f>IF(OR(HLOOKUP(Q$2+$A668,Sheet2!CC:NO,$B668,0),HLOOKUP(Q$2+$A668,Sheet2!CC:NO,$B668,0)&lt;&gt;""),HLOOKUP(Q$2+$A668,Sheet2!CC:NO,$B668,0),"")</f>
        <v/>
      </c>
    </row>
    <row r="669" spans="1:17" x14ac:dyDescent="0.25">
      <c r="A669" s="64">
        <f t="shared" si="83"/>
        <v>30</v>
      </c>
      <c r="B669" s="64">
        <f t="shared" si="84"/>
        <v>71</v>
      </c>
      <c r="C669" s="64">
        <f t="shared" si="85"/>
        <v>6</v>
      </c>
      <c r="D669" s="64">
        <f t="shared" si="86"/>
        <v>67</v>
      </c>
      <c r="E669" s="64">
        <f t="shared" si="87"/>
        <v>331</v>
      </c>
      <c r="F669" s="64">
        <f t="shared" si="80"/>
        <v>2</v>
      </c>
      <c r="G669" s="64">
        <f t="shared" si="81"/>
        <v>3</v>
      </c>
      <c r="H669" s="64">
        <f t="shared" si="82"/>
        <v>2021</v>
      </c>
      <c r="I669" s="80" t="str">
        <f>IFERROR(VLOOKUP(D669,Sheet2!A:B,2,0),"")</f>
        <v>J20-0199</v>
      </c>
      <c r="J669" s="64" t="str">
        <f>IFERROR(IF(I669&lt;&gt;"",VLOOKUP(I669,Sheet2!B:C,2,0),""),"")</f>
        <v>งานติดตั้ง Flow transmeter water plant Size10",12" (ภูหลวง)</v>
      </c>
      <c r="K669" s="64" t="str">
        <f>IFERROR( IF(I669&lt;&gt;"", HLOOKUP(L$2+$A669,Sheet2!BX:NK,2,0),""),"")</f>
        <v>16-31 Mar 21</v>
      </c>
      <c r="L669" t="str">
        <f>IF(OR(HLOOKUP(L$2+$A669,Sheet2!BX:NK,$B669,0),HLOOKUP(L$2+$A669,Sheet2!BX:NK,$B669,0)&lt;&gt;""),HLOOKUP(L$2+$A669,Sheet2!BX:NK,$B669,0),"")</f>
        <v/>
      </c>
      <c r="M669" t="str">
        <f>IF(OR(HLOOKUP(M$2+$A669,Sheet2!BY:NL,$B669,0),HLOOKUP(M$2+$A669,Sheet2!BY:NL,$B669,0)&lt;&gt;""),HLOOKUP(M$2+$A669,Sheet2!BY:NL,$B669,0),"")</f>
        <v/>
      </c>
      <c r="N669" t="str">
        <f>IF(OR(HLOOKUP(N$2+$A669,Sheet2!BZ:NM,$B669,0),HLOOKUP(N$2+$A669,Sheet2!BZ:NM,$B669,0)&lt;&gt;""),HLOOKUP(N$2+$A669,Sheet2!BZ:NM,$B669,0),"")</f>
        <v/>
      </c>
      <c r="O669" t="str">
        <f>IF(OR(HLOOKUP(O$2+$A669,Sheet2!CA:NN,$B669,0),HLOOKUP(O$2+$A669,Sheet2!CA:NN,$B669,0)&lt;&gt;""),HLOOKUP(O$2+$A669,Sheet2!CA:NN,$B669,0),"")</f>
        <v/>
      </c>
      <c r="P669" t="str">
        <f>IF(OR(HLOOKUP(P$2+$A669,Sheet2!CB:NO,$B669,0),HLOOKUP(P$2+$A669,Sheet2!CB:NO,$B669,0)&lt;&gt;""),HLOOKUP(P$2+$A669,Sheet2!CB:NO,$B669,0),"")</f>
        <v/>
      </c>
      <c r="Q669" t="str">
        <f>IF(OR(HLOOKUP(Q$2+$A669,Sheet2!CC:NO,$B669,0),HLOOKUP(Q$2+$A669,Sheet2!CC:NO,$B669,0)&lt;&gt;""),HLOOKUP(Q$2+$A669,Sheet2!CC:NO,$B669,0),"")</f>
        <v/>
      </c>
    </row>
    <row r="670" spans="1:17" x14ac:dyDescent="0.25">
      <c r="A670" s="64">
        <f t="shared" si="83"/>
        <v>36</v>
      </c>
      <c r="B670" s="64">
        <f t="shared" si="84"/>
        <v>71</v>
      </c>
      <c r="C670" s="64">
        <f t="shared" si="85"/>
        <v>7</v>
      </c>
      <c r="D670" s="64">
        <f t="shared" si="86"/>
        <v>67</v>
      </c>
      <c r="E670" s="64">
        <f t="shared" si="87"/>
        <v>331</v>
      </c>
      <c r="F670" s="64">
        <f t="shared" si="80"/>
        <v>1</v>
      </c>
      <c r="G670" s="64">
        <f t="shared" si="81"/>
        <v>4</v>
      </c>
      <c r="H670" s="64">
        <f t="shared" si="82"/>
        <v>2021</v>
      </c>
      <c r="I670" s="80" t="str">
        <f>IFERROR(VLOOKUP(D670,Sheet2!A:B,2,0),"")</f>
        <v>J20-0199</v>
      </c>
      <c r="J670" s="64" t="str">
        <f>IFERROR(IF(I670&lt;&gt;"",VLOOKUP(I670,Sheet2!B:C,2,0),""),"")</f>
        <v>งานติดตั้ง Flow transmeter water plant Size10",12" (ภูหลวง)</v>
      </c>
      <c r="K670" s="64" t="str">
        <f>IFERROR( IF(I670&lt;&gt;"", HLOOKUP(L$2+$A670,Sheet2!BX:NK,2,0),""),"")</f>
        <v>1-15 April 21</v>
      </c>
      <c r="L670" t="str">
        <f>IF(OR(HLOOKUP(L$2+$A670,Sheet2!BX:NK,$B670,0),HLOOKUP(L$2+$A670,Sheet2!BX:NK,$B670,0)&lt;&gt;""),HLOOKUP(L$2+$A670,Sheet2!BX:NK,$B670,0),"")</f>
        <v/>
      </c>
      <c r="M670" t="str">
        <f>IF(OR(HLOOKUP(M$2+$A670,Sheet2!BY:NL,$B670,0),HLOOKUP(M$2+$A670,Sheet2!BY:NL,$B670,0)&lt;&gt;""),HLOOKUP(M$2+$A670,Sheet2!BY:NL,$B670,0),"")</f>
        <v/>
      </c>
      <c r="N670" t="str">
        <f>IF(OR(HLOOKUP(N$2+$A670,Sheet2!BZ:NM,$B670,0),HLOOKUP(N$2+$A670,Sheet2!BZ:NM,$B670,0)&lt;&gt;""),HLOOKUP(N$2+$A670,Sheet2!BZ:NM,$B670,0),"")</f>
        <v/>
      </c>
      <c r="O670" t="str">
        <f>IF(OR(HLOOKUP(O$2+$A670,Sheet2!CA:NN,$B670,0),HLOOKUP(O$2+$A670,Sheet2!CA:NN,$B670,0)&lt;&gt;""),HLOOKUP(O$2+$A670,Sheet2!CA:NN,$B670,0),"")</f>
        <v/>
      </c>
      <c r="P670" t="str">
        <f>IF(OR(HLOOKUP(P$2+$A670,Sheet2!CB:NO,$B670,0),HLOOKUP(P$2+$A670,Sheet2!CB:NO,$B670,0)&lt;&gt;""),HLOOKUP(P$2+$A670,Sheet2!CB:NO,$B670,0),"")</f>
        <v/>
      </c>
      <c r="Q670" t="str">
        <f>IF(OR(HLOOKUP(Q$2+$A670,Sheet2!CC:NO,$B670,0),HLOOKUP(Q$2+$A670,Sheet2!CC:NO,$B670,0)&lt;&gt;""),HLOOKUP(Q$2+$A670,Sheet2!CC:NO,$B670,0),"")</f>
        <v/>
      </c>
    </row>
    <row r="671" spans="1:17" x14ac:dyDescent="0.25">
      <c r="A671" s="64">
        <f t="shared" si="83"/>
        <v>42</v>
      </c>
      <c r="B671" s="64">
        <f t="shared" si="84"/>
        <v>71</v>
      </c>
      <c r="C671" s="64">
        <f t="shared" si="85"/>
        <v>8</v>
      </c>
      <c r="D671" s="64">
        <f t="shared" si="86"/>
        <v>67</v>
      </c>
      <c r="E671" s="64">
        <f t="shared" si="87"/>
        <v>331</v>
      </c>
      <c r="F671" s="64">
        <f t="shared" si="80"/>
        <v>2</v>
      </c>
      <c r="G671" s="64">
        <f t="shared" si="81"/>
        <v>4</v>
      </c>
      <c r="H671" s="64">
        <f t="shared" si="82"/>
        <v>2021</v>
      </c>
      <c r="I671" s="80" t="str">
        <f>IFERROR(VLOOKUP(D671,Sheet2!A:B,2,0),"")</f>
        <v>J20-0199</v>
      </c>
      <c r="J671" s="64" t="str">
        <f>IFERROR(IF(I671&lt;&gt;"",VLOOKUP(I671,Sheet2!B:C,2,0),""),"")</f>
        <v>งานติดตั้ง Flow transmeter water plant Size10",12" (ภูหลวง)</v>
      </c>
      <c r="K671" s="64" t="str">
        <f>IFERROR( IF(I671&lt;&gt;"", HLOOKUP(L$2+$A671,Sheet2!BX:NK,2,0),""),"")</f>
        <v>16-30 April 21</v>
      </c>
      <c r="L671" t="str">
        <f>IF(OR(HLOOKUP(L$2+$A671,Sheet2!BX:NK,$B671,0),HLOOKUP(L$2+$A671,Sheet2!BX:NK,$B671,0)&lt;&gt;""),HLOOKUP(L$2+$A671,Sheet2!BX:NK,$B671,0),"")</f>
        <v/>
      </c>
      <c r="M671" t="str">
        <f>IF(OR(HLOOKUP(M$2+$A671,Sheet2!BY:NL,$B671,0),HLOOKUP(M$2+$A671,Sheet2!BY:NL,$B671,0)&lt;&gt;""),HLOOKUP(M$2+$A671,Sheet2!BY:NL,$B671,0),"")</f>
        <v/>
      </c>
      <c r="N671" t="str">
        <f>IF(OR(HLOOKUP(N$2+$A671,Sheet2!BZ:NM,$B671,0),HLOOKUP(N$2+$A671,Sheet2!BZ:NM,$B671,0)&lt;&gt;""),HLOOKUP(N$2+$A671,Sheet2!BZ:NM,$B671,0),"")</f>
        <v/>
      </c>
      <c r="O671" t="str">
        <f>IF(OR(HLOOKUP(O$2+$A671,Sheet2!CA:NN,$B671,0),HLOOKUP(O$2+$A671,Sheet2!CA:NN,$B671,0)&lt;&gt;""),HLOOKUP(O$2+$A671,Sheet2!CA:NN,$B671,0),"")</f>
        <v/>
      </c>
      <c r="P671" t="str">
        <f>IF(OR(HLOOKUP(P$2+$A671,Sheet2!CB:NO,$B671,0),HLOOKUP(P$2+$A671,Sheet2!CB:NO,$B671,0)&lt;&gt;""),HLOOKUP(P$2+$A671,Sheet2!CB:NO,$B671,0),"")</f>
        <v/>
      </c>
      <c r="Q671" t="str">
        <f>IF(OR(HLOOKUP(Q$2+$A671,Sheet2!CC:NO,$B671,0),HLOOKUP(Q$2+$A671,Sheet2!CC:NO,$B671,0)&lt;&gt;""),HLOOKUP(Q$2+$A671,Sheet2!CC:NO,$B671,0),"")</f>
        <v/>
      </c>
    </row>
    <row r="672" spans="1:17" x14ac:dyDescent="0.25">
      <c r="A672" s="64">
        <f t="shared" si="83"/>
        <v>48</v>
      </c>
      <c r="B672" s="64">
        <f t="shared" si="84"/>
        <v>71</v>
      </c>
      <c r="C672" s="64">
        <f t="shared" si="85"/>
        <v>9</v>
      </c>
      <c r="D672" s="64">
        <f t="shared" si="86"/>
        <v>67</v>
      </c>
      <c r="E672" s="64">
        <f t="shared" si="87"/>
        <v>331</v>
      </c>
      <c r="F672" s="64">
        <f t="shared" si="80"/>
        <v>1</v>
      </c>
      <c r="G672" s="64">
        <f t="shared" si="81"/>
        <v>5</v>
      </c>
      <c r="H672" s="64">
        <f t="shared" si="82"/>
        <v>2021</v>
      </c>
      <c r="I672" s="80" t="str">
        <f>IFERROR(VLOOKUP(D672,Sheet2!A:B,2,0),"")</f>
        <v>J20-0199</v>
      </c>
      <c r="J672" s="64" t="str">
        <f>IFERROR(IF(I672&lt;&gt;"",VLOOKUP(I672,Sheet2!B:C,2,0),""),"")</f>
        <v>งานติดตั้ง Flow transmeter water plant Size10",12" (ภูหลวง)</v>
      </c>
      <c r="K672" s="64" t="str">
        <f>IFERROR( IF(I672&lt;&gt;"", HLOOKUP(L$2+$A672,Sheet2!BX:NK,2,0),""),"")</f>
        <v>1-15 May 21</v>
      </c>
      <c r="L672" t="str">
        <f>IF(OR(HLOOKUP(L$2+$A672,Sheet2!BX:NK,$B672,0),HLOOKUP(L$2+$A672,Sheet2!BX:NK,$B672,0)&lt;&gt;""),HLOOKUP(L$2+$A672,Sheet2!BX:NK,$B672,0),"")</f>
        <v/>
      </c>
      <c r="M672" t="str">
        <f>IF(OR(HLOOKUP(M$2+$A672,Sheet2!BY:NL,$B672,0),HLOOKUP(M$2+$A672,Sheet2!BY:NL,$B672,0)&lt;&gt;""),HLOOKUP(M$2+$A672,Sheet2!BY:NL,$B672,0),"")</f>
        <v/>
      </c>
      <c r="N672" t="str">
        <f>IF(OR(HLOOKUP(N$2+$A672,Sheet2!BZ:NM,$B672,0),HLOOKUP(N$2+$A672,Sheet2!BZ:NM,$B672,0)&lt;&gt;""),HLOOKUP(N$2+$A672,Sheet2!BZ:NM,$B672,0),"")</f>
        <v/>
      </c>
      <c r="O672" t="str">
        <f>IF(OR(HLOOKUP(O$2+$A672,Sheet2!CA:NN,$B672,0),HLOOKUP(O$2+$A672,Sheet2!CA:NN,$B672,0)&lt;&gt;""),HLOOKUP(O$2+$A672,Sheet2!CA:NN,$B672,0),"")</f>
        <v/>
      </c>
      <c r="P672" t="str">
        <f>IF(OR(HLOOKUP(P$2+$A672,Sheet2!CB:NO,$B672,0),HLOOKUP(P$2+$A672,Sheet2!CB:NO,$B672,0)&lt;&gt;""),HLOOKUP(P$2+$A672,Sheet2!CB:NO,$B672,0),"")</f>
        <v/>
      </c>
      <c r="Q672" t="str">
        <f>IF(OR(HLOOKUP(Q$2+$A672,Sheet2!CC:NO,$B672,0),HLOOKUP(Q$2+$A672,Sheet2!CC:NO,$B672,0)&lt;&gt;""),HLOOKUP(Q$2+$A672,Sheet2!CC:NO,$B672,0),"")</f>
        <v/>
      </c>
    </row>
    <row r="673" spans="1:17" x14ac:dyDescent="0.25">
      <c r="A673" s="64">
        <f t="shared" si="83"/>
        <v>54</v>
      </c>
      <c r="B673" s="64">
        <f t="shared" si="84"/>
        <v>71</v>
      </c>
      <c r="C673" s="64">
        <f t="shared" si="85"/>
        <v>10</v>
      </c>
      <c r="D673" s="64">
        <f t="shared" si="86"/>
        <v>67</v>
      </c>
      <c r="E673" s="64">
        <f t="shared" si="87"/>
        <v>331</v>
      </c>
      <c r="F673" s="64">
        <f t="shared" si="80"/>
        <v>2</v>
      </c>
      <c r="G673" s="64">
        <f t="shared" si="81"/>
        <v>5</v>
      </c>
      <c r="H673" s="64">
        <f t="shared" si="82"/>
        <v>2021</v>
      </c>
      <c r="I673" s="80" t="str">
        <f>IFERROR(VLOOKUP(D673,Sheet2!A:B,2,0),"")</f>
        <v>J20-0199</v>
      </c>
      <c r="J673" s="64" t="str">
        <f>IFERROR(IF(I673&lt;&gt;"",VLOOKUP(I673,Sheet2!B:C,2,0),""),"")</f>
        <v>งานติดตั้ง Flow transmeter water plant Size10",12" (ภูหลวง)</v>
      </c>
      <c r="K673" s="64" t="str">
        <f>IFERROR( IF(I673&lt;&gt;"", HLOOKUP(L$2+$A673,Sheet2!BX:NK,2,0),""),"")</f>
        <v>16-31 May 21</v>
      </c>
      <c r="L673" t="str">
        <f>IF(OR(HLOOKUP(L$2+$A673,Sheet2!BX:NK,$B673,0),HLOOKUP(L$2+$A673,Sheet2!BX:NK,$B673,0)&lt;&gt;""),HLOOKUP(L$2+$A673,Sheet2!BX:NK,$B673,0),"")</f>
        <v/>
      </c>
      <c r="M673" t="str">
        <f>IF(OR(HLOOKUP(M$2+$A673,Sheet2!BY:NL,$B673,0),HLOOKUP(M$2+$A673,Sheet2!BY:NL,$B673,0)&lt;&gt;""),HLOOKUP(M$2+$A673,Sheet2!BY:NL,$B673,0),"")</f>
        <v/>
      </c>
      <c r="N673" t="str">
        <f>IF(OR(HLOOKUP(N$2+$A673,Sheet2!BZ:NM,$B673,0),HLOOKUP(N$2+$A673,Sheet2!BZ:NM,$B673,0)&lt;&gt;""),HLOOKUP(N$2+$A673,Sheet2!BZ:NM,$B673,0),"")</f>
        <v/>
      </c>
      <c r="O673" t="str">
        <f>IF(OR(HLOOKUP(O$2+$A673,Sheet2!CA:NN,$B673,0),HLOOKUP(O$2+$A673,Sheet2!CA:NN,$B673,0)&lt;&gt;""),HLOOKUP(O$2+$A673,Sheet2!CA:NN,$B673,0),"")</f>
        <v/>
      </c>
      <c r="P673" t="str">
        <f>IF(OR(HLOOKUP(P$2+$A673,Sheet2!CB:NO,$B673,0),HLOOKUP(P$2+$A673,Sheet2!CB:NO,$B673,0)&lt;&gt;""),HLOOKUP(P$2+$A673,Sheet2!CB:NO,$B673,0),"")</f>
        <v/>
      </c>
      <c r="Q673" t="str">
        <f>IF(OR(HLOOKUP(Q$2+$A673,Sheet2!CC:NO,$B673,0),HLOOKUP(Q$2+$A673,Sheet2!CC:NO,$B673,0)&lt;&gt;""),HLOOKUP(Q$2+$A673,Sheet2!CC:NO,$B673,0),"")</f>
        <v/>
      </c>
    </row>
    <row r="674" spans="1:17" x14ac:dyDescent="0.25">
      <c r="A674" s="64">
        <f t="shared" si="83"/>
        <v>0</v>
      </c>
      <c r="B674" s="64">
        <f t="shared" si="84"/>
        <v>72</v>
      </c>
      <c r="C674" s="64">
        <f t="shared" si="85"/>
        <v>1</v>
      </c>
      <c r="D674" s="64">
        <f t="shared" si="86"/>
        <v>68</v>
      </c>
      <c r="E674" s="64">
        <f t="shared" si="87"/>
        <v>336</v>
      </c>
      <c r="F674" s="64">
        <f t="shared" si="80"/>
        <v>1</v>
      </c>
      <c r="G674" s="64">
        <f t="shared" si="81"/>
        <v>1</v>
      </c>
      <c r="H674" s="64">
        <f t="shared" si="82"/>
        <v>2021</v>
      </c>
      <c r="I674" s="80" t="str">
        <f>IFERROR(VLOOKUP(D674,Sheet2!A:B,2,0),"")</f>
        <v>J20-0728</v>
      </c>
      <c r="J674" s="64" t="str">
        <f>IFERROR(IF(I674&lt;&gt;"",VLOOKUP(I674,Sheet2!B:C,2,0),""),"")</f>
        <v>ระบบลากสายสัญญาณ ระบท่อวนSeed</v>
      </c>
      <c r="K674" s="64" t="str">
        <f>IFERROR( IF(I674&lt;&gt;"", HLOOKUP(L$2+$A674,Sheet2!BX:NK,2,0),""),"")</f>
        <v>1-15 Jan 21</v>
      </c>
      <c r="L674" t="str">
        <f>IF(OR(HLOOKUP(L$2+$A674,Sheet2!BX:NK,$B674,0),HLOOKUP(L$2+$A674,Sheet2!BX:NK,$B674,0)&lt;&gt;""),HLOOKUP(L$2+$A674,Sheet2!BX:NK,$B674,0),"")</f>
        <v/>
      </c>
      <c r="M674" t="str">
        <f>IF(OR(HLOOKUP(M$2+$A674,Sheet2!BY:NL,$B674,0),HLOOKUP(M$2+$A674,Sheet2!BY:NL,$B674,0)&lt;&gt;""),HLOOKUP(M$2+$A674,Sheet2!BY:NL,$B674,0),"")</f>
        <v/>
      </c>
      <c r="N674" t="str">
        <f>IF(OR(HLOOKUP(N$2+$A674,Sheet2!BZ:NM,$B674,0),HLOOKUP(N$2+$A674,Sheet2!BZ:NM,$B674,0)&lt;&gt;""),HLOOKUP(N$2+$A674,Sheet2!BZ:NM,$B674,0),"")</f>
        <v/>
      </c>
      <c r="O674" t="str">
        <f>IF(OR(HLOOKUP(O$2+$A674,Sheet2!CA:NN,$B674,0),HLOOKUP(O$2+$A674,Sheet2!CA:NN,$B674,0)&lt;&gt;""),HLOOKUP(O$2+$A674,Sheet2!CA:NN,$B674,0),"")</f>
        <v/>
      </c>
      <c r="P674" t="str">
        <f>IF(OR(HLOOKUP(P$2+$A674,Sheet2!CB:NO,$B674,0),HLOOKUP(P$2+$A674,Sheet2!CB:NO,$B674,0)&lt;&gt;""),HLOOKUP(P$2+$A674,Sheet2!CB:NO,$B674,0),"")</f>
        <v/>
      </c>
      <c r="Q674" t="str">
        <f>IF(OR(HLOOKUP(Q$2+$A674,Sheet2!CC:NO,$B674,0),HLOOKUP(Q$2+$A674,Sheet2!CC:NO,$B674,0)&lt;&gt;""),HLOOKUP(Q$2+$A674,Sheet2!CC:NO,$B674,0),"")</f>
        <v/>
      </c>
    </row>
    <row r="675" spans="1:17" x14ac:dyDescent="0.25">
      <c r="A675" s="64">
        <f t="shared" si="83"/>
        <v>6</v>
      </c>
      <c r="B675" s="64">
        <f t="shared" si="84"/>
        <v>72</v>
      </c>
      <c r="C675" s="64">
        <f t="shared" si="85"/>
        <v>2</v>
      </c>
      <c r="D675" s="64">
        <f t="shared" si="86"/>
        <v>68</v>
      </c>
      <c r="E675" s="64">
        <f t="shared" si="87"/>
        <v>336</v>
      </c>
      <c r="F675" s="64">
        <f t="shared" si="80"/>
        <v>2</v>
      </c>
      <c r="G675" s="64">
        <f t="shared" si="81"/>
        <v>1</v>
      </c>
      <c r="H675" s="64">
        <f t="shared" si="82"/>
        <v>2021</v>
      </c>
      <c r="I675" s="80" t="str">
        <f>IFERROR(VLOOKUP(D675,Sheet2!A:B,2,0),"")</f>
        <v>J20-0728</v>
      </c>
      <c r="J675" s="64" t="str">
        <f>IFERROR(IF(I675&lt;&gt;"",VLOOKUP(I675,Sheet2!B:C,2,0),""),"")</f>
        <v>ระบบลากสายสัญญาณ ระบท่อวนSeed</v>
      </c>
      <c r="K675" s="64" t="str">
        <f>IFERROR( IF(I675&lt;&gt;"", HLOOKUP(L$2+$A675,Sheet2!BX:NK,2,0),""),"")</f>
        <v>16-31 Jan 21</v>
      </c>
      <c r="L675" t="str">
        <f>IF(OR(HLOOKUP(L$2+$A675,Sheet2!BX:NK,$B675,0),HLOOKUP(L$2+$A675,Sheet2!BX:NK,$B675,0)&lt;&gt;""),HLOOKUP(L$2+$A675,Sheet2!BX:NK,$B675,0),"")</f>
        <v/>
      </c>
      <c r="M675" t="str">
        <f>IF(OR(HLOOKUP(M$2+$A675,Sheet2!BY:NL,$B675,0),HLOOKUP(M$2+$A675,Sheet2!BY:NL,$B675,0)&lt;&gt;""),HLOOKUP(M$2+$A675,Sheet2!BY:NL,$B675,0),"")</f>
        <v/>
      </c>
      <c r="N675" t="str">
        <f>IF(OR(HLOOKUP(N$2+$A675,Sheet2!BZ:NM,$B675,0),HLOOKUP(N$2+$A675,Sheet2!BZ:NM,$B675,0)&lt;&gt;""),HLOOKUP(N$2+$A675,Sheet2!BZ:NM,$B675,0),"")</f>
        <v/>
      </c>
      <c r="O675" t="str">
        <f>IF(OR(HLOOKUP(O$2+$A675,Sheet2!CA:NN,$B675,0),HLOOKUP(O$2+$A675,Sheet2!CA:NN,$B675,0)&lt;&gt;""),HLOOKUP(O$2+$A675,Sheet2!CA:NN,$B675,0),"")</f>
        <v/>
      </c>
      <c r="P675" t="str">
        <f>IF(OR(HLOOKUP(P$2+$A675,Sheet2!CB:NO,$B675,0),HLOOKUP(P$2+$A675,Sheet2!CB:NO,$B675,0)&lt;&gt;""),HLOOKUP(P$2+$A675,Sheet2!CB:NO,$B675,0),"")</f>
        <v/>
      </c>
      <c r="Q675" t="str">
        <f>IF(OR(HLOOKUP(Q$2+$A675,Sheet2!CC:NO,$B675,0),HLOOKUP(Q$2+$A675,Sheet2!CC:NO,$B675,0)&lt;&gt;""),HLOOKUP(Q$2+$A675,Sheet2!CC:NO,$B675,0),"")</f>
        <v/>
      </c>
    </row>
    <row r="676" spans="1:17" x14ac:dyDescent="0.25">
      <c r="A676" s="64">
        <f t="shared" si="83"/>
        <v>12</v>
      </c>
      <c r="B676" s="64">
        <f t="shared" si="84"/>
        <v>72</v>
      </c>
      <c r="C676" s="64">
        <f t="shared" si="85"/>
        <v>3</v>
      </c>
      <c r="D676" s="64">
        <f t="shared" si="86"/>
        <v>68</v>
      </c>
      <c r="E676" s="64">
        <f t="shared" si="87"/>
        <v>336</v>
      </c>
      <c r="F676" s="64">
        <f t="shared" si="80"/>
        <v>1</v>
      </c>
      <c r="G676" s="64">
        <f t="shared" si="81"/>
        <v>2</v>
      </c>
      <c r="H676" s="64">
        <f t="shared" si="82"/>
        <v>2021</v>
      </c>
      <c r="I676" s="80" t="str">
        <f>IFERROR(VLOOKUP(D676,Sheet2!A:B,2,0),"")</f>
        <v>J20-0728</v>
      </c>
      <c r="J676" s="64" t="str">
        <f>IFERROR(IF(I676&lt;&gt;"",VLOOKUP(I676,Sheet2!B:C,2,0),""),"")</f>
        <v>ระบบลากสายสัญญาณ ระบท่อวนSeed</v>
      </c>
      <c r="K676" s="64" t="str">
        <f>IFERROR( IF(I676&lt;&gt;"", HLOOKUP(L$2+$A676,Sheet2!BX:NK,2,0),""),"")</f>
        <v>1-15 Feb 21</v>
      </c>
      <c r="L676" t="str">
        <f>IF(OR(HLOOKUP(L$2+$A676,Sheet2!BX:NK,$B676,0),HLOOKUP(L$2+$A676,Sheet2!BX:NK,$B676,0)&lt;&gt;""),HLOOKUP(L$2+$A676,Sheet2!BX:NK,$B676,0),"")</f>
        <v/>
      </c>
      <c r="M676" t="str">
        <f>IF(OR(HLOOKUP(M$2+$A676,Sheet2!BY:NL,$B676,0),HLOOKUP(M$2+$A676,Sheet2!BY:NL,$B676,0)&lt;&gt;""),HLOOKUP(M$2+$A676,Sheet2!BY:NL,$B676,0),"")</f>
        <v/>
      </c>
      <c r="N676" t="str">
        <f>IF(OR(HLOOKUP(N$2+$A676,Sheet2!BZ:NM,$B676,0),HLOOKUP(N$2+$A676,Sheet2!BZ:NM,$B676,0)&lt;&gt;""),HLOOKUP(N$2+$A676,Sheet2!BZ:NM,$B676,0),"")</f>
        <v/>
      </c>
      <c r="O676" t="str">
        <f>IF(OR(HLOOKUP(O$2+$A676,Sheet2!CA:NN,$B676,0),HLOOKUP(O$2+$A676,Sheet2!CA:NN,$B676,0)&lt;&gt;""),HLOOKUP(O$2+$A676,Sheet2!CA:NN,$B676,0),"")</f>
        <v/>
      </c>
      <c r="P676" t="str">
        <f>IF(OR(HLOOKUP(P$2+$A676,Sheet2!CB:NO,$B676,0),HLOOKUP(P$2+$A676,Sheet2!CB:NO,$B676,0)&lt;&gt;""),HLOOKUP(P$2+$A676,Sheet2!CB:NO,$B676,0),"")</f>
        <v/>
      </c>
      <c r="Q676" t="str">
        <f>IF(OR(HLOOKUP(Q$2+$A676,Sheet2!CC:NO,$B676,0),HLOOKUP(Q$2+$A676,Sheet2!CC:NO,$B676,0)&lt;&gt;""),HLOOKUP(Q$2+$A676,Sheet2!CC:NO,$B676,0),"")</f>
        <v/>
      </c>
    </row>
    <row r="677" spans="1:17" x14ac:dyDescent="0.25">
      <c r="A677" s="64">
        <f t="shared" si="83"/>
        <v>18</v>
      </c>
      <c r="B677" s="64">
        <f t="shared" si="84"/>
        <v>72</v>
      </c>
      <c r="C677" s="64">
        <f t="shared" si="85"/>
        <v>4</v>
      </c>
      <c r="D677" s="64">
        <f t="shared" si="86"/>
        <v>68</v>
      </c>
      <c r="E677" s="64">
        <f t="shared" si="87"/>
        <v>336</v>
      </c>
      <c r="F677" s="64">
        <f t="shared" si="80"/>
        <v>2</v>
      </c>
      <c r="G677" s="64">
        <f t="shared" si="81"/>
        <v>2</v>
      </c>
      <c r="H677" s="64">
        <f t="shared" si="82"/>
        <v>2021</v>
      </c>
      <c r="I677" s="80" t="str">
        <f>IFERROR(VLOOKUP(D677,Sheet2!A:B,2,0),"")</f>
        <v>J20-0728</v>
      </c>
      <c r="J677" s="64" t="str">
        <f>IFERROR(IF(I677&lt;&gt;"",VLOOKUP(I677,Sheet2!B:C,2,0),""),"")</f>
        <v>ระบบลากสายสัญญาณ ระบท่อวนSeed</v>
      </c>
      <c r="K677" s="64" t="str">
        <f>IFERROR( IF(I677&lt;&gt;"", HLOOKUP(L$2+$A677,Sheet2!BX:NK,2,0),""),"")</f>
        <v>16-28 Feb 21</v>
      </c>
      <c r="L677" t="str">
        <f>IF(OR(HLOOKUP(L$2+$A677,Sheet2!BX:NK,$B677,0),HLOOKUP(L$2+$A677,Sheet2!BX:NK,$B677,0)&lt;&gt;""),HLOOKUP(L$2+$A677,Sheet2!BX:NK,$B677,0),"")</f>
        <v/>
      </c>
      <c r="M677" t="str">
        <f>IF(OR(HLOOKUP(M$2+$A677,Sheet2!BY:NL,$B677,0),HLOOKUP(M$2+$A677,Sheet2!BY:NL,$B677,0)&lt;&gt;""),HLOOKUP(M$2+$A677,Sheet2!BY:NL,$B677,0),"")</f>
        <v/>
      </c>
      <c r="N677" t="str">
        <f>IF(OR(HLOOKUP(N$2+$A677,Sheet2!BZ:NM,$B677,0),HLOOKUP(N$2+$A677,Sheet2!BZ:NM,$B677,0)&lt;&gt;""),HLOOKUP(N$2+$A677,Sheet2!BZ:NM,$B677,0),"")</f>
        <v/>
      </c>
      <c r="O677" t="str">
        <f>IF(OR(HLOOKUP(O$2+$A677,Sheet2!CA:NN,$B677,0),HLOOKUP(O$2+$A677,Sheet2!CA:NN,$B677,0)&lt;&gt;""),HLOOKUP(O$2+$A677,Sheet2!CA:NN,$B677,0),"")</f>
        <v/>
      </c>
      <c r="P677" t="str">
        <f>IF(OR(HLOOKUP(P$2+$A677,Sheet2!CB:NO,$B677,0),HLOOKUP(P$2+$A677,Sheet2!CB:NO,$B677,0)&lt;&gt;""),HLOOKUP(P$2+$A677,Sheet2!CB:NO,$B677,0),"")</f>
        <v/>
      </c>
      <c r="Q677" t="str">
        <f>IF(OR(HLOOKUP(Q$2+$A677,Sheet2!CC:NO,$B677,0),HLOOKUP(Q$2+$A677,Sheet2!CC:NO,$B677,0)&lt;&gt;""),HLOOKUP(Q$2+$A677,Sheet2!CC:NO,$B677,0),"")</f>
        <v/>
      </c>
    </row>
    <row r="678" spans="1:17" x14ac:dyDescent="0.25">
      <c r="A678" s="64">
        <f t="shared" si="83"/>
        <v>24</v>
      </c>
      <c r="B678" s="64">
        <f t="shared" si="84"/>
        <v>72</v>
      </c>
      <c r="C678" s="64">
        <f t="shared" si="85"/>
        <v>5</v>
      </c>
      <c r="D678" s="64">
        <f t="shared" si="86"/>
        <v>68</v>
      </c>
      <c r="E678" s="64">
        <f t="shared" si="87"/>
        <v>336</v>
      </c>
      <c r="F678" s="64">
        <f t="shared" si="80"/>
        <v>1</v>
      </c>
      <c r="G678" s="64">
        <f t="shared" si="81"/>
        <v>3</v>
      </c>
      <c r="H678" s="64">
        <f t="shared" si="82"/>
        <v>2021</v>
      </c>
      <c r="I678" s="80" t="str">
        <f>IFERROR(VLOOKUP(D678,Sheet2!A:B,2,0),"")</f>
        <v>J20-0728</v>
      </c>
      <c r="J678" s="64" t="str">
        <f>IFERROR(IF(I678&lt;&gt;"",VLOOKUP(I678,Sheet2!B:C,2,0),""),"")</f>
        <v>ระบบลากสายสัญญาณ ระบท่อวนSeed</v>
      </c>
      <c r="K678" s="64" t="str">
        <f>IFERROR( IF(I678&lt;&gt;"", HLOOKUP(L$2+$A678,Sheet2!BX:NK,2,0),""),"")</f>
        <v>1-15 Mar 2021</v>
      </c>
      <c r="L678" t="str">
        <f>IF(OR(HLOOKUP(L$2+$A678,Sheet2!BX:NK,$B678,0),HLOOKUP(L$2+$A678,Sheet2!BX:NK,$B678,0)&lt;&gt;""),HLOOKUP(L$2+$A678,Sheet2!BX:NK,$B678,0),"")</f>
        <v/>
      </c>
      <c r="M678" t="str">
        <f>IF(OR(HLOOKUP(M$2+$A678,Sheet2!BY:NL,$B678,0),HLOOKUP(M$2+$A678,Sheet2!BY:NL,$B678,0)&lt;&gt;""),HLOOKUP(M$2+$A678,Sheet2!BY:NL,$B678,0),"")</f>
        <v/>
      </c>
      <c r="N678" t="str">
        <f>IF(OR(HLOOKUP(N$2+$A678,Sheet2!BZ:NM,$B678,0),HLOOKUP(N$2+$A678,Sheet2!BZ:NM,$B678,0)&lt;&gt;""),HLOOKUP(N$2+$A678,Sheet2!BZ:NM,$B678,0),"")</f>
        <v/>
      </c>
      <c r="O678" t="str">
        <f>IF(OR(HLOOKUP(O$2+$A678,Sheet2!CA:NN,$B678,0),HLOOKUP(O$2+$A678,Sheet2!CA:NN,$B678,0)&lt;&gt;""),HLOOKUP(O$2+$A678,Sheet2!CA:NN,$B678,0),"")</f>
        <v/>
      </c>
      <c r="P678" t="str">
        <f>IF(OR(HLOOKUP(P$2+$A678,Sheet2!CB:NO,$B678,0),HLOOKUP(P$2+$A678,Sheet2!CB:NO,$B678,0)&lt;&gt;""),HLOOKUP(P$2+$A678,Sheet2!CB:NO,$B678,0),"")</f>
        <v/>
      </c>
      <c r="Q678" t="str">
        <f>IF(OR(HLOOKUP(Q$2+$A678,Sheet2!CC:NO,$B678,0),HLOOKUP(Q$2+$A678,Sheet2!CC:NO,$B678,0)&lt;&gt;""),HLOOKUP(Q$2+$A678,Sheet2!CC:NO,$B678,0),"")</f>
        <v/>
      </c>
    </row>
    <row r="679" spans="1:17" x14ac:dyDescent="0.25">
      <c r="A679" s="64">
        <f t="shared" si="83"/>
        <v>30</v>
      </c>
      <c r="B679" s="64">
        <f t="shared" si="84"/>
        <v>72</v>
      </c>
      <c r="C679" s="64">
        <f t="shared" si="85"/>
        <v>6</v>
      </c>
      <c r="D679" s="64">
        <f t="shared" si="86"/>
        <v>68</v>
      </c>
      <c r="E679" s="64">
        <f t="shared" si="87"/>
        <v>336</v>
      </c>
      <c r="F679" s="64">
        <f t="shared" si="80"/>
        <v>2</v>
      </c>
      <c r="G679" s="64">
        <f t="shared" si="81"/>
        <v>3</v>
      </c>
      <c r="H679" s="64">
        <f t="shared" si="82"/>
        <v>2021</v>
      </c>
      <c r="I679" s="80" t="str">
        <f>IFERROR(VLOOKUP(D679,Sheet2!A:B,2,0),"")</f>
        <v>J20-0728</v>
      </c>
      <c r="J679" s="64" t="str">
        <f>IFERROR(IF(I679&lt;&gt;"",VLOOKUP(I679,Sheet2!B:C,2,0),""),"")</f>
        <v>ระบบลากสายสัญญาณ ระบท่อวนSeed</v>
      </c>
      <c r="K679" s="64" t="str">
        <f>IFERROR( IF(I679&lt;&gt;"", HLOOKUP(L$2+$A679,Sheet2!BX:NK,2,0),""),"")</f>
        <v>16-31 Mar 21</v>
      </c>
      <c r="L679" t="str">
        <f>IF(OR(HLOOKUP(L$2+$A679,Sheet2!BX:NK,$B679,0),HLOOKUP(L$2+$A679,Sheet2!BX:NK,$B679,0)&lt;&gt;""),HLOOKUP(L$2+$A679,Sheet2!BX:NK,$B679,0),"")</f>
        <v/>
      </c>
      <c r="M679" t="str">
        <f>IF(OR(HLOOKUP(M$2+$A679,Sheet2!BY:NL,$B679,0),HLOOKUP(M$2+$A679,Sheet2!BY:NL,$B679,0)&lt;&gt;""),HLOOKUP(M$2+$A679,Sheet2!BY:NL,$B679,0),"")</f>
        <v/>
      </c>
      <c r="N679" t="str">
        <f>IF(OR(HLOOKUP(N$2+$A679,Sheet2!BZ:NM,$B679,0),HLOOKUP(N$2+$A679,Sheet2!BZ:NM,$B679,0)&lt;&gt;""),HLOOKUP(N$2+$A679,Sheet2!BZ:NM,$B679,0),"")</f>
        <v/>
      </c>
      <c r="O679" t="str">
        <f>IF(OR(HLOOKUP(O$2+$A679,Sheet2!CA:NN,$B679,0),HLOOKUP(O$2+$A679,Sheet2!CA:NN,$B679,0)&lt;&gt;""),HLOOKUP(O$2+$A679,Sheet2!CA:NN,$B679,0),"")</f>
        <v/>
      </c>
      <c r="P679" t="str">
        <f>IF(OR(HLOOKUP(P$2+$A679,Sheet2!CB:NO,$B679,0),HLOOKUP(P$2+$A679,Sheet2!CB:NO,$B679,0)&lt;&gt;""),HLOOKUP(P$2+$A679,Sheet2!CB:NO,$B679,0),"")</f>
        <v/>
      </c>
      <c r="Q679" t="str">
        <f>IF(OR(HLOOKUP(Q$2+$A679,Sheet2!CC:NO,$B679,0),HLOOKUP(Q$2+$A679,Sheet2!CC:NO,$B679,0)&lt;&gt;""),HLOOKUP(Q$2+$A679,Sheet2!CC:NO,$B679,0),"")</f>
        <v/>
      </c>
    </row>
    <row r="680" spans="1:17" x14ac:dyDescent="0.25">
      <c r="A680" s="64">
        <f t="shared" si="83"/>
        <v>36</v>
      </c>
      <c r="B680" s="64">
        <f t="shared" si="84"/>
        <v>72</v>
      </c>
      <c r="C680" s="64">
        <f t="shared" si="85"/>
        <v>7</v>
      </c>
      <c r="D680" s="64">
        <f t="shared" si="86"/>
        <v>68</v>
      </c>
      <c r="E680" s="64">
        <f t="shared" si="87"/>
        <v>336</v>
      </c>
      <c r="F680" s="64">
        <f t="shared" si="80"/>
        <v>1</v>
      </c>
      <c r="G680" s="64">
        <f t="shared" si="81"/>
        <v>4</v>
      </c>
      <c r="H680" s="64">
        <f t="shared" si="82"/>
        <v>2021</v>
      </c>
      <c r="I680" s="80" t="str">
        <f>IFERROR(VLOOKUP(D680,Sheet2!A:B,2,0),"")</f>
        <v>J20-0728</v>
      </c>
      <c r="J680" s="64" t="str">
        <f>IFERROR(IF(I680&lt;&gt;"",VLOOKUP(I680,Sheet2!B:C,2,0),""),"")</f>
        <v>ระบบลากสายสัญญาณ ระบท่อวนSeed</v>
      </c>
      <c r="K680" s="64" t="str">
        <f>IFERROR( IF(I680&lt;&gt;"", HLOOKUP(L$2+$A680,Sheet2!BX:NK,2,0),""),"")</f>
        <v>1-15 April 21</v>
      </c>
      <c r="L680" t="str">
        <f>IF(OR(HLOOKUP(L$2+$A680,Sheet2!BX:NK,$B680,0),HLOOKUP(L$2+$A680,Sheet2!BX:NK,$B680,0)&lt;&gt;""),HLOOKUP(L$2+$A680,Sheet2!BX:NK,$B680,0),"")</f>
        <v/>
      </c>
      <c r="M680" t="str">
        <f>IF(OR(HLOOKUP(M$2+$A680,Sheet2!BY:NL,$B680,0),HLOOKUP(M$2+$A680,Sheet2!BY:NL,$B680,0)&lt;&gt;""),HLOOKUP(M$2+$A680,Sheet2!BY:NL,$B680,0),"")</f>
        <v/>
      </c>
      <c r="N680" t="str">
        <f>IF(OR(HLOOKUP(N$2+$A680,Sheet2!BZ:NM,$B680,0),HLOOKUP(N$2+$A680,Sheet2!BZ:NM,$B680,0)&lt;&gt;""),HLOOKUP(N$2+$A680,Sheet2!BZ:NM,$B680,0),"")</f>
        <v/>
      </c>
      <c r="O680" t="str">
        <f>IF(OR(HLOOKUP(O$2+$A680,Sheet2!CA:NN,$B680,0),HLOOKUP(O$2+$A680,Sheet2!CA:NN,$B680,0)&lt;&gt;""),HLOOKUP(O$2+$A680,Sheet2!CA:NN,$B680,0),"")</f>
        <v/>
      </c>
      <c r="P680" t="str">
        <f>IF(OR(HLOOKUP(P$2+$A680,Sheet2!CB:NO,$B680,0),HLOOKUP(P$2+$A680,Sheet2!CB:NO,$B680,0)&lt;&gt;""),HLOOKUP(P$2+$A680,Sheet2!CB:NO,$B680,0),"")</f>
        <v/>
      </c>
      <c r="Q680" t="str">
        <f>IF(OR(HLOOKUP(Q$2+$A680,Sheet2!CC:NO,$B680,0),HLOOKUP(Q$2+$A680,Sheet2!CC:NO,$B680,0)&lt;&gt;""),HLOOKUP(Q$2+$A680,Sheet2!CC:NO,$B680,0),"")</f>
        <v/>
      </c>
    </row>
    <row r="681" spans="1:17" x14ac:dyDescent="0.25">
      <c r="A681" s="64">
        <f t="shared" si="83"/>
        <v>42</v>
      </c>
      <c r="B681" s="64">
        <f t="shared" si="84"/>
        <v>72</v>
      </c>
      <c r="C681" s="64">
        <f t="shared" si="85"/>
        <v>8</v>
      </c>
      <c r="D681" s="64">
        <f t="shared" si="86"/>
        <v>68</v>
      </c>
      <c r="E681" s="64">
        <f t="shared" si="87"/>
        <v>336</v>
      </c>
      <c r="F681" s="64">
        <f t="shared" si="80"/>
        <v>2</v>
      </c>
      <c r="G681" s="64">
        <f t="shared" si="81"/>
        <v>4</v>
      </c>
      <c r="H681" s="64">
        <f t="shared" si="82"/>
        <v>2021</v>
      </c>
      <c r="I681" s="80" t="str">
        <f>IFERROR(VLOOKUP(D681,Sheet2!A:B,2,0),"")</f>
        <v>J20-0728</v>
      </c>
      <c r="J681" s="64" t="str">
        <f>IFERROR(IF(I681&lt;&gt;"",VLOOKUP(I681,Sheet2!B:C,2,0),""),"")</f>
        <v>ระบบลากสายสัญญาณ ระบท่อวนSeed</v>
      </c>
      <c r="K681" s="64" t="str">
        <f>IFERROR( IF(I681&lt;&gt;"", HLOOKUP(L$2+$A681,Sheet2!BX:NK,2,0),""),"")</f>
        <v>16-30 April 21</v>
      </c>
      <c r="L681" t="str">
        <f>IF(OR(HLOOKUP(L$2+$A681,Sheet2!BX:NK,$B681,0),HLOOKUP(L$2+$A681,Sheet2!BX:NK,$B681,0)&lt;&gt;""),HLOOKUP(L$2+$A681,Sheet2!BX:NK,$B681,0),"")</f>
        <v/>
      </c>
      <c r="M681" t="str">
        <f>IF(OR(HLOOKUP(M$2+$A681,Sheet2!BY:NL,$B681,0),HLOOKUP(M$2+$A681,Sheet2!BY:NL,$B681,0)&lt;&gt;""),HLOOKUP(M$2+$A681,Sheet2!BY:NL,$B681,0),"")</f>
        <v/>
      </c>
      <c r="N681" t="str">
        <f>IF(OR(HLOOKUP(N$2+$A681,Sheet2!BZ:NM,$B681,0),HLOOKUP(N$2+$A681,Sheet2!BZ:NM,$B681,0)&lt;&gt;""),HLOOKUP(N$2+$A681,Sheet2!BZ:NM,$B681,0),"")</f>
        <v/>
      </c>
      <c r="O681" t="str">
        <f>IF(OR(HLOOKUP(O$2+$A681,Sheet2!CA:NN,$B681,0),HLOOKUP(O$2+$A681,Sheet2!CA:NN,$B681,0)&lt;&gt;""),HLOOKUP(O$2+$A681,Sheet2!CA:NN,$B681,0),"")</f>
        <v/>
      </c>
      <c r="P681" t="str">
        <f>IF(OR(HLOOKUP(P$2+$A681,Sheet2!CB:NO,$B681,0),HLOOKUP(P$2+$A681,Sheet2!CB:NO,$B681,0)&lt;&gt;""),HLOOKUP(P$2+$A681,Sheet2!CB:NO,$B681,0),"")</f>
        <v/>
      </c>
      <c r="Q681" t="str">
        <f>IF(OR(HLOOKUP(Q$2+$A681,Sheet2!CC:NO,$B681,0),HLOOKUP(Q$2+$A681,Sheet2!CC:NO,$B681,0)&lt;&gt;""),HLOOKUP(Q$2+$A681,Sheet2!CC:NO,$B681,0),"")</f>
        <v/>
      </c>
    </row>
    <row r="682" spans="1:17" x14ac:dyDescent="0.25">
      <c r="A682" s="64">
        <f t="shared" si="83"/>
        <v>48</v>
      </c>
      <c r="B682" s="64">
        <f t="shared" si="84"/>
        <v>72</v>
      </c>
      <c r="C682" s="64">
        <f t="shared" si="85"/>
        <v>9</v>
      </c>
      <c r="D682" s="64">
        <f t="shared" si="86"/>
        <v>68</v>
      </c>
      <c r="E682" s="64">
        <f t="shared" si="87"/>
        <v>336</v>
      </c>
      <c r="F682" s="64">
        <f t="shared" si="80"/>
        <v>1</v>
      </c>
      <c r="G682" s="64">
        <f t="shared" si="81"/>
        <v>5</v>
      </c>
      <c r="H682" s="64">
        <f t="shared" si="82"/>
        <v>2021</v>
      </c>
      <c r="I682" s="80" t="str">
        <f>IFERROR(VLOOKUP(D682,Sheet2!A:B,2,0),"")</f>
        <v>J20-0728</v>
      </c>
      <c r="J682" s="64" t="str">
        <f>IFERROR(IF(I682&lt;&gt;"",VLOOKUP(I682,Sheet2!B:C,2,0),""),"")</f>
        <v>ระบบลากสายสัญญาณ ระบท่อวนSeed</v>
      </c>
      <c r="K682" s="64" t="str">
        <f>IFERROR( IF(I682&lt;&gt;"", HLOOKUP(L$2+$A682,Sheet2!BX:NK,2,0),""),"")</f>
        <v>1-15 May 21</v>
      </c>
      <c r="L682" t="str">
        <f>IF(OR(HLOOKUP(L$2+$A682,Sheet2!BX:NK,$B682,0),HLOOKUP(L$2+$A682,Sheet2!BX:NK,$B682,0)&lt;&gt;""),HLOOKUP(L$2+$A682,Sheet2!BX:NK,$B682,0),"")</f>
        <v/>
      </c>
      <c r="M682" t="str">
        <f>IF(OR(HLOOKUP(M$2+$A682,Sheet2!BY:NL,$B682,0),HLOOKUP(M$2+$A682,Sheet2!BY:NL,$B682,0)&lt;&gt;""),HLOOKUP(M$2+$A682,Sheet2!BY:NL,$B682,0),"")</f>
        <v/>
      </c>
      <c r="N682" t="str">
        <f>IF(OR(HLOOKUP(N$2+$A682,Sheet2!BZ:NM,$B682,0),HLOOKUP(N$2+$A682,Sheet2!BZ:NM,$B682,0)&lt;&gt;""),HLOOKUP(N$2+$A682,Sheet2!BZ:NM,$B682,0),"")</f>
        <v/>
      </c>
      <c r="O682" t="str">
        <f>IF(OR(HLOOKUP(O$2+$A682,Sheet2!CA:NN,$B682,0),HLOOKUP(O$2+$A682,Sheet2!CA:NN,$B682,0)&lt;&gt;""),HLOOKUP(O$2+$A682,Sheet2!CA:NN,$B682,0),"")</f>
        <v/>
      </c>
      <c r="P682" t="str">
        <f>IF(OR(HLOOKUP(P$2+$A682,Sheet2!CB:NO,$B682,0),HLOOKUP(P$2+$A682,Sheet2!CB:NO,$B682,0)&lt;&gt;""),HLOOKUP(P$2+$A682,Sheet2!CB:NO,$B682,0),"")</f>
        <v/>
      </c>
      <c r="Q682" t="str">
        <f>IF(OR(HLOOKUP(Q$2+$A682,Sheet2!CC:NO,$B682,0),HLOOKUP(Q$2+$A682,Sheet2!CC:NO,$B682,0)&lt;&gt;""),HLOOKUP(Q$2+$A682,Sheet2!CC:NO,$B682,0),"")</f>
        <v/>
      </c>
    </row>
    <row r="683" spans="1:17" x14ac:dyDescent="0.25">
      <c r="A683" s="64">
        <f t="shared" si="83"/>
        <v>54</v>
      </c>
      <c r="B683" s="64">
        <f t="shared" si="84"/>
        <v>72</v>
      </c>
      <c r="C683" s="64">
        <f t="shared" si="85"/>
        <v>10</v>
      </c>
      <c r="D683" s="64">
        <f t="shared" si="86"/>
        <v>68</v>
      </c>
      <c r="E683" s="64">
        <f t="shared" si="87"/>
        <v>336</v>
      </c>
      <c r="F683" s="64">
        <f t="shared" si="80"/>
        <v>2</v>
      </c>
      <c r="G683" s="64">
        <f t="shared" si="81"/>
        <v>5</v>
      </c>
      <c r="H683" s="64">
        <f t="shared" si="82"/>
        <v>2021</v>
      </c>
      <c r="I683" s="80" t="str">
        <f>IFERROR(VLOOKUP(D683,Sheet2!A:B,2,0),"")</f>
        <v>J20-0728</v>
      </c>
      <c r="J683" s="64" t="str">
        <f>IFERROR(IF(I683&lt;&gt;"",VLOOKUP(I683,Sheet2!B:C,2,0),""),"")</f>
        <v>ระบบลากสายสัญญาณ ระบท่อวนSeed</v>
      </c>
      <c r="K683" s="64" t="str">
        <f>IFERROR( IF(I683&lt;&gt;"", HLOOKUP(L$2+$A683,Sheet2!BX:NK,2,0),""),"")</f>
        <v>16-31 May 21</v>
      </c>
      <c r="L683" t="str">
        <f>IF(OR(HLOOKUP(L$2+$A683,Sheet2!BX:NK,$B683,0),HLOOKUP(L$2+$A683,Sheet2!BX:NK,$B683,0)&lt;&gt;""),HLOOKUP(L$2+$A683,Sheet2!BX:NK,$B683,0),"")</f>
        <v/>
      </c>
      <c r="M683" t="str">
        <f>IF(OR(HLOOKUP(M$2+$A683,Sheet2!BY:NL,$B683,0),HLOOKUP(M$2+$A683,Sheet2!BY:NL,$B683,0)&lt;&gt;""),HLOOKUP(M$2+$A683,Sheet2!BY:NL,$B683,0),"")</f>
        <v/>
      </c>
      <c r="N683" t="str">
        <f>IF(OR(HLOOKUP(N$2+$A683,Sheet2!BZ:NM,$B683,0),HLOOKUP(N$2+$A683,Sheet2!BZ:NM,$B683,0)&lt;&gt;""),HLOOKUP(N$2+$A683,Sheet2!BZ:NM,$B683,0),"")</f>
        <v/>
      </c>
      <c r="O683" t="str">
        <f>IF(OR(HLOOKUP(O$2+$A683,Sheet2!CA:NN,$B683,0),HLOOKUP(O$2+$A683,Sheet2!CA:NN,$B683,0)&lt;&gt;""),HLOOKUP(O$2+$A683,Sheet2!CA:NN,$B683,0),"")</f>
        <v/>
      </c>
      <c r="P683" t="str">
        <f>IF(OR(HLOOKUP(P$2+$A683,Sheet2!CB:NO,$B683,0),HLOOKUP(P$2+$A683,Sheet2!CB:NO,$B683,0)&lt;&gt;""),HLOOKUP(P$2+$A683,Sheet2!CB:NO,$B683,0),"")</f>
        <v/>
      </c>
      <c r="Q683" t="str">
        <f>IF(OR(HLOOKUP(Q$2+$A683,Sheet2!CC:NO,$B683,0),HLOOKUP(Q$2+$A683,Sheet2!CC:NO,$B683,0)&lt;&gt;""),HLOOKUP(Q$2+$A683,Sheet2!CC:NO,$B683,0),"")</f>
        <v/>
      </c>
    </row>
    <row r="684" spans="1:17" x14ac:dyDescent="0.25">
      <c r="A684" s="64">
        <f t="shared" si="83"/>
        <v>0</v>
      </c>
      <c r="B684" s="64">
        <f t="shared" si="84"/>
        <v>73</v>
      </c>
      <c r="C684" s="64">
        <f t="shared" si="85"/>
        <v>1</v>
      </c>
      <c r="D684" s="64">
        <f t="shared" si="86"/>
        <v>69</v>
      </c>
      <c r="E684" s="64">
        <f t="shared" si="87"/>
        <v>341</v>
      </c>
      <c r="F684" s="64">
        <f t="shared" si="80"/>
        <v>1</v>
      </c>
      <c r="G684" s="64">
        <f t="shared" si="81"/>
        <v>1</v>
      </c>
      <c r="H684" s="64">
        <f t="shared" si="82"/>
        <v>2021</v>
      </c>
      <c r="I684" s="80" t="str">
        <f>IFERROR(VLOOKUP(D684,Sheet2!A:B,2,0),"")</f>
        <v>J20-0733</v>
      </c>
      <c r="J684" s="64" t="str">
        <f>IFERROR(IF(I684&lt;&gt;"",VLOOKUP(I684,Sheet2!B:C,2,0),""),"")</f>
        <v>ไทยโพลีอิททีลีน</v>
      </c>
      <c r="K684" s="64" t="str">
        <f>IFERROR( IF(I684&lt;&gt;"", HLOOKUP(L$2+$A684,Sheet2!BX:NK,2,0),""),"")</f>
        <v>1-15 Jan 21</v>
      </c>
      <c r="L684" t="str">
        <f>IF(OR(HLOOKUP(L$2+$A684,Sheet2!BX:NK,$B684,0),HLOOKUP(L$2+$A684,Sheet2!BX:NK,$B684,0)&lt;&gt;""),HLOOKUP(L$2+$A684,Sheet2!BX:NK,$B684,0),"")</f>
        <v/>
      </c>
      <c r="M684" t="str">
        <f>IF(OR(HLOOKUP(M$2+$A684,Sheet2!BY:NL,$B684,0),HLOOKUP(M$2+$A684,Sheet2!BY:NL,$B684,0)&lt;&gt;""),HLOOKUP(M$2+$A684,Sheet2!BY:NL,$B684,0),"")</f>
        <v/>
      </c>
      <c r="N684" t="str">
        <f>IF(OR(HLOOKUP(N$2+$A684,Sheet2!BZ:NM,$B684,0),HLOOKUP(N$2+$A684,Sheet2!BZ:NM,$B684,0)&lt;&gt;""),HLOOKUP(N$2+$A684,Sheet2!BZ:NM,$B684,0),"")</f>
        <v/>
      </c>
      <c r="O684" t="str">
        <f>IF(OR(HLOOKUP(O$2+$A684,Sheet2!CA:NN,$B684,0),HLOOKUP(O$2+$A684,Sheet2!CA:NN,$B684,0)&lt;&gt;""),HLOOKUP(O$2+$A684,Sheet2!CA:NN,$B684,0),"")</f>
        <v/>
      </c>
      <c r="P684" t="str">
        <f>IF(OR(HLOOKUP(P$2+$A684,Sheet2!CB:NO,$B684,0),HLOOKUP(P$2+$A684,Sheet2!CB:NO,$B684,0)&lt;&gt;""),HLOOKUP(P$2+$A684,Sheet2!CB:NO,$B684,0),"")</f>
        <v/>
      </c>
      <c r="Q684" t="str">
        <f>IF(OR(HLOOKUP(Q$2+$A684,Sheet2!CC:NO,$B684,0),HLOOKUP(Q$2+$A684,Sheet2!CC:NO,$B684,0)&lt;&gt;""),HLOOKUP(Q$2+$A684,Sheet2!CC:NO,$B684,0),"")</f>
        <v/>
      </c>
    </row>
    <row r="685" spans="1:17" x14ac:dyDescent="0.25">
      <c r="A685" s="64">
        <f t="shared" si="83"/>
        <v>6</v>
      </c>
      <c r="B685" s="64">
        <f t="shared" si="84"/>
        <v>73</v>
      </c>
      <c r="C685" s="64">
        <f t="shared" si="85"/>
        <v>2</v>
      </c>
      <c r="D685" s="64">
        <f t="shared" si="86"/>
        <v>69</v>
      </c>
      <c r="E685" s="64">
        <f t="shared" si="87"/>
        <v>341</v>
      </c>
      <c r="F685" s="64">
        <f t="shared" si="80"/>
        <v>2</v>
      </c>
      <c r="G685" s="64">
        <f t="shared" si="81"/>
        <v>1</v>
      </c>
      <c r="H685" s="64">
        <f t="shared" si="82"/>
        <v>2021</v>
      </c>
      <c r="I685" s="80" t="str">
        <f>IFERROR(VLOOKUP(D685,Sheet2!A:B,2,0),"")</f>
        <v>J20-0733</v>
      </c>
      <c r="J685" s="64" t="str">
        <f>IFERROR(IF(I685&lt;&gt;"",VLOOKUP(I685,Sheet2!B:C,2,0),""),"")</f>
        <v>ไทยโพลีอิททีลีน</v>
      </c>
      <c r="K685" s="64" t="str">
        <f>IFERROR( IF(I685&lt;&gt;"", HLOOKUP(L$2+$A685,Sheet2!BX:NK,2,0),""),"")</f>
        <v>16-31 Jan 21</v>
      </c>
      <c r="L685" t="str">
        <f>IF(OR(HLOOKUP(L$2+$A685,Sheet2!BX:NK,$B685,0),HLOOKUP(L$2+$A685,Sheet2!BX:NK,$B685,0)&lt;&gt;""),HLOOKUP(L$2+$A685,Sheet2!BX:NK,$B685,0),"")</f>
        <v/>
      </c>
      <c r="M685" t="str">
        <f>IF(OR(HLOOKUP(M$2+$A685,Sheet2!BY:NL,$B685,0),HLOOKUP(M$2+$A685,Sheet2!BY:NL,$B685,0)&lt;&gt;""),HLOOKUP(M$2+$A685,Sheet2!BY:NL,$B685,0),"")</f>
        <v/>
      </c>
      <c r="N685" t="str">
        <f>IF(OR(HLOOKUP(N$2+$A685,Sheet2!BZ:NM,$B685,0),HLOOKUP(N$2+$A685,Sheet2!BZ:NM,$B685,0)&lt;&gt;""),HLOOKUP(N$2+$A685,Sheet2!BZ:NM,$B685,0),"")</f>
        <v/>
      </c>
      <c r="O685" t="str">
        <f>IF(OR(HLOOKUP(O$2+$A685,Sheet2!CA:NN,$B685,0),HLOOKUP(O$2+$A685,Sheet2!CA:NN,$B685,0)&lt;&gt;""),HLOOKUP(O$2+$A685,Sheet2!CA:NN,$B685,0),"")</f>
        <v/>
      </c>
      <c r="P685" t="str">
        <f>IF(OR(HLOOKUP(P$2+$A685,Sheet2!CB:NO,$B685,0),HLOOKUP(P$2+$A685,Sheet2!CB:NO,$B685,0)&lt;&gt;""),HLOOKUP(P$2+$A685,Sheet2!CB:NO,$B685,0),"")</f>
        <v/>
      </c>
      <c r="Q685" t="str">
        <f>IF(OR(HLOOKUP(Q$2+$A685,Sheet2!CC:NO,$B685,0),HLOOKUP(Q$2+$A685,Sheet2!CC:NO,$B685,0)&lt;&gt;""),HLOOKUP(Q$2+$A685,Sheet2!CC:NO,$B685,0),"")</f>
        <v/>
      </c>
    </row>
    <row r="686" spans="1:17" x14ac:dyDescent="0.25">
      <c r="A686" s="64">
        <f t="shared" si="83"/>
        <v>12</v>
      </c>
      <c r="B686" s="64">
        <f t="shared" si="84"/>
        <v>73</v>
      </c>
      <c r="C686" s="64">
        <f t="shared" si="85"/>
        <v>3</v>
      </c>
      <c r="D686" s="64">
        <f t="shared" si="86"/>
        <v>69</v>
      </c>
      <c r="E686" s="64">
        <f t="shared" si="87"/>
        <v>341</v>
      </c>
      <c r="F686" s="64">
        <f t="shared" si="80"/>
        <v>1</v>
      </c>
      <c r="G686" s="64">
        <f t="shared" si="81"/>
        <v>2</v>
      </c>
      <c r="H686" s="64">
        <f t="shared" si="82"/>
        <v>2021</v>
      </c>
      <c r="I686" s="80" t="str">
        <f>IFERROR(VLOOKUP(D686,Sheet2!A:B,2,0),"")</f>
        <v>J20-0733</v>
      </c>
      <c r="J686" s="64" t="str">
        <f>IFERROR(IF(I686&lt;&gt;"",VLOOKUP(I686,Sheet2!B:C,2,0),""),"")</f>
        <v>ไทยโพลีอิททีลีน</v>
      </c>
      <c r="K686" s="64" t="str">
        <f>IFERROR( IF(I686&lt;&gt;"", HLOOKUP(L$2+$A686,Sheet2!BX:NK,2,0),""),"")</f>
        <v>1-15 Feb 21</v>
      </c>
      <c r="L686">
        <f>IF(OR(HLOOKUP(L$2+$A686,Sheet2!BX:NK,$B686,0),HLOOKUP(L$2+$A686,Sheet2!BX:NK,$B686,0)&lt;&gt;""),HLOOKUP(L$2+$A686,Sheet2!BX:NK,$B686,0),"")</f>
        <v>205520</v>
      </c>
      <c r="M686" t="str">
        <f>IF(OR(HLOOKUP(M$2+$A686,Sheet2!BY:NL,$B686,0),HLOOKUP(M$2+$A686,Sheet2!BY:NL,$B686,0)&lt;&gt;""),HLOOKUP(M$2+$A686,Sheet2!BY:NL,$B686,0),"")</f>
        <v/>
      </c>
      <c r="N686" t="str">
        <f>IF(OR(HLOOKUP(N$2+$A686,Sheet2!BZ:NM,$B686,0),HLOOKUP(N$2+$A686,Sheet2!BZ:NM,$B686,0)&lt;&gt;""),HLOOKUP(N$2+$A686,Sheet2!BZ:NM,$B686,0),"")</f>
        <v/>
      </c>
      <c r="O686" t="str">
        <f>IF(OR(HLOOKUP(O$2+$A686,Sheet2!CA:NN,$B686,0),HLOOKUP(O$2+$A686,Sheet2!CA:NN,$B686,0)&lt;&gt;""),HLOOKUP(O$2+$A686,Sheet2!CA:NN,$B686,0),"")</f>
        <v/>
      </c>
      <c r="P686">
        <f>IF(OR(HLOOKUP(P$2+$A686,Sheet2!CB:NO,$B686,0),HLOOKUP(P$2+$A686,Sheet2!CB:NO,$B686,0)&lt;&gt;""),HLOOKUP(P$2+$A686,Sheet2!CB:NO,$B686,0),"")</f>
        <v>1023</v>
      </c>
      <c r="Q686">
        <f>IF(OR(HLOOKUP(Q$2+$A686,Sheet2!CC:NO,$B686,0),HLOOKUP(Q$2+$A686,Sheet2!CC:NO,$B686,0)&lt;&gt;""),HLOOKUP(Q$2+$A686,Sheet2!CC:NO,$B686,0),"")</f>
        <v>26</v>
      </c>
    </row>
    <row r="687" spans="1:17" x14ac:dyDescent="0.25">
      <c r="A687" s="64">
        <f t="shared" si="83"/>
        <v>18</v>
      </c>
      <c r="B687" s="64">
        <f t="shared" si="84"/>
        <v>73</v>
      </c>
      <c r="C687" s="64">
        <f t="shared" si="85"/>
        <v>4</v>
      </c>
      <c r="D687" s="64">
        <f t="shared" si="86"/>
        <v>69</v>
      </c>
      <c r="E687" s="64">
        <f t="shared" si="87"/>
        <v>341</v>
      </c>
      <c r="F687" s="64">
        <f t="shared" si="80"/>
        <v>2</v>
      </c>
      <c r="G687" s="64">
        <f t="shared" si="81"/>
        <v>2</v>
      </c>
      <c r="H687" s="64">
        <f t="shared" si="82"/>
        <v>2021</v>
      </c>
      <c r="I687" s="80" t="str">
        <f>IFERROR(VLOOKUP(D687,Sheet2!A:B,2,0),"")</f>
        <v>J20-0733</v>
      </c>
      <c r="J687" s="64" t="str">
        <f>IFERROR(IF(I687&lt;&gt;"",VLOOKUP(I687,Sheet2!B:C,2,0),""),"")</f>
        <v>ไทยโพลีอิททีลีน</v>
      </c>
      <c r="K687" s="64" t="str">
        <f>IFERROR( IF(I687&lt;&gt;"", HLOOKUP(L$2+$A687,Sheet2!BX:NK,2,0),""),"")</f>
        <v>16-28 Feb 21</v>
      </c>
      <c r="L687" t="str">
        <f>IF(OR(HLOOKUP(L$2+$A687,Sheet2!BX:NK,$B687,0),HLOOKUP(L$2+$A687,Sheet2!BX:NK,$B687,0)&lt;&gt;""),HLOOKUP(L$2+$A687,Sheet2!BX:NK,$B687,0),"")</f>
        <v/>
      </c>
      <c r="M687" t="str">
        <f>IF(OR(HLOOKUP(M$2+$A687,Sheet2!BY:NL,$B687,0),HLOOKUP(M$2+$A687,Sheet2!BY:NL,$B687,0)&lt;&gt;""),HLOOKUP(M$2+$A687,Sheet2!BY:NL,$B687,0),"")</f>
        <v/>
      </c>
      <c r="N687" t="str">
        <f>IF(OR(HLOOKUP(N$2+$A687,Sheet2!BZ:NM,$B687,0),HLOOKUP(N$2+$A687,Sheet2!BZ:NM,$B687,0)&lt;&gt;""),HLOOKUP(N$2+$A687,Sheet2!BZ:NM,$B687,0),"")</f>
        <v/>
      </c>
      <c r="O687" t="str">
        <f>IF(OR(HLOOKUP(O$2+$A687,Sheet2!CA:NN,$B687,0),HLOOKUP(O$2+$A687,Sheet2!CA:NN,$B687,0)&lt;&gt;""),HLOOKUP(O$2+$A687,Sheet2!CA:NN,$B687,0),"")</f>
        <v/>
      </c>
      <c r="P687" t="str">
        <f>IF(OR(HLOOKUP(P$2+$A687,Sheet2!CB:NO,$B687,0),HLOOKUP(P$2+$A687,Sheet2!CB:NO,$B687,0)&lt;&gt;""),HLOOKUP(P$2+$A687,Sheet2!CB:NO,$B687,0),"")</f>
        <v/>
      </c>
      <c r="Q687" t="str">
        <f>IF(OR(HLOOKUP(Q$2+$A687,Sheet2!CC:NO,$B687,0),HLOOKUP(Q$2+$A687,Sheet2!CC:NO,$B687,0)&lt;&gt;""),HLOOKUP(Q$2+$A687,Sheet2!CC:NO,$B687,0),"")</f>
        <v/>
      </c>
    </row>
    <row r="688" spans="1:17" x14ac:dyDescent="0.25">
      <c r="A688" s="64">
        <f t="shared" si="83"/>
        <v>24</v>
      </c>
      <c r="B688" s="64">
        <f t="shared" si="84"/>
        <v>73</v>
      </c>
      <c r="C688" s="64">
        <f t="shared" si="85"/>
        <v>5</v>
      </c>
      <c r="D688" s="64">
        <f t="shared" si="86"/>
        <v>69</v>
      </c>
      <c r="E688" s="64">
        <f t="shared" si="87"/>
        <v>341</v>
      </c>
      <c r="F688" s="64">
        <f t="shared" si="80"/>
        <v>1</v>
      </c>
      <c r="G688" s="64">
        <f t="shared" si="81"/>
        <v>3</v>
      </c>
      <c r="H688" s="64">
        <f t="shared" si="82"/>
        <v>2021</v>
      </c>
      <c r="I688" s="80" t="str">
        <f>IFERROR(VLOOKUP(D688,Sheet2!A:B,2,0),"")</f>
        <v>J20-0733</v>
      </c>
      <c r="J688" s="64" t="str">
        <f>IFERROR(IF(I688&lt;&gt;"",VLOOKUP(I688,Sheet2!B:C,2,0),""),"")</f>
        <v>ไทยโพลีอิททีลีน</v>
      </c>
      <c r="K688" s="64" t="str">
        <f>IFERROR( IF(I688&lt;&gt;"", HLOOKUP(L$2+$A688,Sheet2!BX:NK,2,0),""),"")</f>
        <v>1-15 Mar 2021</v>
      </c>
      <c r="L688" t="str">
        <f>IF(OR(HLOOKUP(L$2+$A688,Sheet2!BX:NK,$B688,0),HLOOKUP(L$2+$A688,Sheet2!BX:NK,$B688,0)&lt;&gt;""),HLOOKUP(L$2+$A688,Sheet2!BX:NK,$B688,0),"")</f>
        <v/>
      </c>
      <c r="M688" t="str">
        <f>IF(OR(HLOOKUP(M$2+$A688,Sheet2!BY:NL,$B688,0),HLOOKUP(M$2+$A688,Sheet2!BY:NL,$B688,0)&lt;&gt;""),HLOOKUP(M$2+$A688,Sheet2!BY:NL,$B688,0),"")</f>
        <v/>
      </c>
      <c r="N688" t="str">
        <f>IF(OR(HLOOKUP(N$2+$A688,Sheet2!BZ:NM,$B688,0),HLOOKUP(N$2+$A688,Sheet2!BZ:NM,$B688,0)&lt;&gt;""),HLOOKUP(N$2+$A688,Sheet2!BZ:NM,$B688,0),"")</f>
        <v/>
      </c>
      <c r="O688" t="str">
        <f>IF(OR(HLOOKUP(O$2+$A688,Sheet2!CA:NN,$B688,0),HLOOKUP(O$2+$A688,Sheet2!CA:NN,$B688,0)&lt;&gt;""),HLOOKUP(O$2+$A688,Sheet2!CA:NN,$B688,0),"")</f>
        <v/>
      </c>
      <c r="P688" t="str">
        <f>IF(OR(HLOOKUP(P$2+$A688,Sheet2!CB:NO,$B688,0),HLOOKUP(P$2+$A688,Sheet2!CB:NO,$B688,0)&lt;&gt;""),HLOOKUP(P$2+$A688,Sheet2!CB:NO,$B688,0),"")</f>
        <v/>
      </c>
      <c r="Q688" t="str">
        <f>IF(OR(HLOOKUP(Q$2+$A688,Sheet2!CC:NO,$B688,0),HLOOKUP(Q$2+$A688,Sheet2!CC:NO,$B688,0)&lt;&gt;""),HLOOKUP(Q$2+$A688,Sheet2!CC:NO,$B688,0),"")</f>
        <v/>
      </c>
    </row>
    <row r="689" spans="1:17" x14ac:dyDescent="0.25">
      <c r="A689" s="64">
        <f t="shared" si="83"/>
        <v>30</v>
      </c>
      <c r="B689" s="64">
        <f t="shared" si="84"/>
        <v>73</v>
      </c>
      <c r="C689" s="64">
        <f t="shared" si="85"/>
        <v>6</v>
      </c>
      <c r="D689" s="64">
        <f t="shared" si="86"/>
        <v>69</v>
      </c>
      <c r="E689" s="64">
        <f t="shared" si="87"/>
        <v>341</v>
      </c>
      <c r="F689" s="64">
        <f t="shared" si="80"/>
        <v>2</v>
      </c>
      <c r="G689" s="64">
        <f t="shared" si="81"/>
        <v>3</v>
      </c>
      <c r="H689" s="64">
        <f t="shared" si="82"/>
        <v>2021</v>
      </c>
      <c r="I689" s="80" t="str">
        <f>IFERROR(VLOOKUP(D689,Sheet2!A:B,2,0),"")</f>
        <v>J20-0733</v>
      </c>
      <c r="J689" s="64" t="str">
        <f>IFERROR(IF(I689&lt;&gt;"",VLOOKUP(I689,Sheet2!B:C,2,0),""),"")</f>
        <v>ไทยโพลีอิททีลีน</v>
      </c>
      <c r="K689" s="64" t="str">
        <f>IFERROR( IF(I689&lt;&gt;"", HLOOKUP(L$2+$A689,Sheet2!BX:NK,2,0),""),"")</f>
        <v>16-31 Mar 21</v>
      </c>
      <c r="L689" t="str">
        <f>IF(OR(HLOOKUP(L$2+$A689,Sheet2!BX:NK,$B689,0),HLOOKUP(L$2+$A689,Sheet2!BX:NK,$B689,0)&lt;&gt;""),HLOOKUP(L$2+$A689,Sheet2!BX:NK,$B689,0),"")</f>
        <v/>
      </c>
      <c r="M689" t="str">
        <f>IF(OR(HLOOKUP(M$2+$A689,Sheet2!BY:NL,$B689,0),HLOOKUP(M$2+$A689,Sheet2!BY:NL,$B689,0)&lt;&gt;""),HLOOKUP(M$2+$A689,Sheet2!BY:NL,$B689,0),"")</f>
        <v/>
      </c>
      <c r="N689" t="str">
        <f>IF(OR(HLOOKUP(N$2+$A689,Sheet2!BZ:NM,$B689,0),HLOOKUP(N$2+$A689,Sheet2!BZ:NM,$B689,0)&lt;&gt;""),HLOOKUP(N$2+$A689,Sheet2!BZ:NM,$B689,0),"")</f>
        <v/>
      </c>
      <c r="O689" t="str">
        <f>IF(OR(HLOOKUP(O$2+$A689,Sheet2!CA:NN,$B689,0),HLOOKUP(O$2+$A689,Sheet2!CA:NN,$B689,0)&lt;&gt;""),HLOOKUP(O$2+$A689,Sheet2!CA:NN,$B689,0),"")</f>
        <v/>
      </c>
      <c r="P689" t="str">
        <f>IF(OR(HLOOKUP(P$2+$A689,Sheet2!CB:NO,$B689,0),HLOOKUP(P$2+$A689,Sheet2!CB:NO,$B689,0)&lt;&gt;""),HLOOKUP(P$2+$A689,Sheet2!CB:NO,$B689,0),"")</f>
        <v/>
      </c>
      <c r="Q689" t="str">
        <f>IF(OR(HLOOKUP(Q$2+$A689,Sheet2!CC:NO,$B689,0),HLOOKUP(Q$2+$A689,Sheet2!CC:NO,$B689,0)&lt;&gt;""),HLOOKUP(Q$2+$A689,Sheet2!CC:NO,$B689,0),"")</f>
        <v/>
      </c>
    </row>
    <row r="690" spans="1:17" x14ac:dyDescent="0.25">
      <c r="A690" s="64">
        <f t="shared" si="83"/>
        <v>36</v>
      </c>
      <c r="B690" s="64">
        <f t="shared" si="84"/>
        <v>73</v>
      </c>
      <c r="C690" s="64">
        <f t="shared" si="85"/>
        <v>7</v>
      </c>
      <c r="D690" s="64">
        <f t="shared" si="86"/>
        <v>69</v>
      </c>
      <c r="E690" s="64">
        <f t="shared" si="87"/>
        <v>341</v>
      </c>
      <c r="F690" s="64">
        <f t="shared" si="80"/>
        <v>1</v>
      </c>
      <c r="G690" s="64">
        <f t="shared" si="81"/>
        <v>4</v>
      </c>
      <c r="H690" s="64">
        <f t="shared" si="82"/>
        <v>2021</v>
      </c>
      <c r="I690" s="80" t="str">
        <f>IFERROR(VLOOKUP(D690,Sheet2!A:B,2,0),"")</f>
        <v>J20-0733</v>
      </c>
      <c r="J690" s="64" t="str">
        <f>IFERROR(IF(I690&lt;&gt;"",VLOOKUP(I690,Sheet2!B:C,2,0),""),"")</f>
        <v>ไทยโพลีอิททีลีน</v>
      </c>
      <c r="K690" s="64" t="str">
        <f>IFERROR( IF(I690&lt;&gt;"", HLOOKUP(L$2+$A690,Sheet2!BX:NK,2,0),""),"")</f>
        <v>1-15 April 21</v>
      </c>
      <c r="L690">
        <f>IF(OR(HLOOKUP(L$2+$A690,Sheet2!BX:NK,$B690,0),HLOOKUP(L$2+$A690,Sheet2!BX:NK,$B690,0)&lt;&gt;""),HLOOKUP(L$2+$A690,Sheet2!BX:NK,$B690,0),"")</f>
        <v>63110</v>
      </c>
      <c r="M690" t="str">
        <f>IF(OR(HLOOKUP(M$2+$A690,Sheet2!BY:NL,$B690,0),HLOOKUP(M$2+$A690,Sheet2!BY:NL,$B690,0)&lt;&gt;""),HLOOKUP(M$2+$A690,Sheet2!BY:NL,$B690,0),"")</f>
        <v/>
      </c>
      <c r="N690" t="str">
        <f>IF(OR(HLOOKUP(N$2+$A690,Sheet2!BZ:NM,$B690,0),HLOOKUP(N$2+$A690,Sheet2!BZ:NM,$B690,0)&lt;&gt;""),HLOOKUP(N$2+$A690,Sheet2!BZ:NM,$B690,0),"")</f>
        <v/>
      </c>
      <c r="O690" t="str">
        <f>IF(OR(HLOOKUP(O$2+$A690,Sheet2!CA:NN,$B690,0),HLOOKUP(O$2+$A690,Sheet2!CA:NN,$B690,0)&lt;&gt;""),HLOOKUP(O$2+$A690,Sheet2!CA:NN,$B690,0),"")</f>
        <v/>
      </c>
      <c r="P690" t="str">
        <f>IF(OR(HLOOKUP(P$2+$A690,Sheet2!CB:NO,$B690,0),HLOOKUP(P$2+$A690,Sheet2!CB:NO,$B690,0)&lt;&gt;""),HLOOKUP(P$2+$A690,Sheet2!CB:NO,$B690,0),"")</f>
        <v/>
      </c>
      <c r="Q690">
        <f>IF(OR(HLOOKUP(Q$2+$A690,Sheet2!CC:NO,$B690,0),HLOOKUP(Q$2+$A690,Sheet2!CC:NO,$B690,0)&lt;&gt;""),HLOOKUP(Q$2+$A690,Sheet2!CC:NO,$B690,0),"")</f>
        <v>7</v>
      </c>
    </row>
    <row r="691" spans="1:17" x14ac:dyDescent="0.25">
      <c r="A691" s="64">
        <f t="shared" si="83"/>
        <v>42</v>
      </c>
      <c r="B691" s="64">
        <f t="shared" si="84"/>
        <v>73</v>
      </c>
      <c r="C691" s="64">
        <f t="shared" si="85"/>
        <v>8</v>
      </c>
      <c r="D691" s="64">
        <f t="shared" si="86"/>
        <v>69</v>
      </c>
      <c r="E691" s="64">
        <f t="shared" si="87"/>
        <v>341</v>
      </c>
      <c r="F691" s="64">
        <f t="shared" si="80"/>
        <v>2</v>
      </c>
      <c r="G691" s="64">
        <f t="shared" si="81"/>
        <v>4</v>
      </c>
      <c r="H691" s="64">
        <f t="shared" si="82"/>
        <v>2021</v>
      </c>
      <c r="I691" s="80" t="str">
        <f>IFERROR(VLOOKUP(D691,Sheet2!A:B,2,0),"")</f>
        <v>J20-0733</v>
      </c>
      <c r="J691" s="64" t="str">
        <f>IFERROR(IF(I691&lt;&gt;"",VLOOKUP(I691,Sheet2!B:C,2,0),""),"")</f>
        <v>ไทยโพลีอิททีลีน</v>
      </c>
      <c r="K691" s="64" t="str">
        <f>IFERROR( IF(I691&lt;&gt;"", HLOOKUP(L$2+$A691,Sheet2!BX:NK,2,0),""),"")</f>
        <v>16-30 April 21</v>
      </c>
      <c r="L691" t="str">
        <f>IF(OR(HLOOKUP(L$2+$A691,Sheet2!BX:NK,$B691,0),HLOOKUP(L$2+$A691,Sheet2!BX:NK,$B691,0)&lt;&gt;""),HLOOKUP(L$2+$A691,Sheet2!BX:NK,$B691,0),"")</f>
        <v/>
      </c>
      <c r="M691" t="str">
        <f>IF(OR(HLOOKUP(M$2+$A691,Sheet2!BY:NL,$B691,0),HLOOKUP(M$2+$A691,Sheet2!BY:NL,$B691,0)&lt;&gt;""),HLOOKUP(M$2+$A691,Sheet2!BY:NL,$B691,0),"")</f>
        <v/>
      </c>
      <c r="N691" t="str">
        <f>IF(OR(HLOOKUP(N$2+$A691,Sheet2!BZ:NM,$B691,0),HLOOKUP(N$2+$A691,Sheet2!BZ:NM,$B691,0)&lt;&gt;""),HLOOKUP(N$2+$A691,Sheet2!BZ:NM,$B691,0),"")</f>
        <v/>
      </c>
      <c r="O691" t="str">
        <f>IF(OR(HLOOKUP(O$2+$A691,Sheet2!CA:NN,$B691,0),HLOOKUP(O$2+$A691,Sheet2!CA:NN,$B691,0)&lt;&gt;""),HLOOKUP(O$2+$A691,Sheet2!CA:NN,$B691,0),"")</f>
        <v/>
      </c>
      <c r="P691" t="str">
        <f>IF(OR(HLOOKUP(P$2+$A691,Sheet2!CB:NO,$B691,0),HLOOKUP(P$2+$A691,Sheet2!CB:NO,$B691,0)&lt;&gt;""),HLOOKUP(P$2+$A691,Sheet2!CB:NO,$B691,0),"")</f>
        <v/>
      </c>
      <c r="Q691" t="str">
        <f>IF(OR(HLOOKUP(Q$2+$A691,Sheet2!CC:NO,$B691,0),HLOOKUP(Q$2+$A691,Sheet2!CC:NO,$B691,0)&lt;&gt;""),HLOOKUP(Q$2+$A691,Sheet2!CC:NO,$B691,0),"")</f>
        <v/>
      </c>
    </row>
    <row r="692" spans="1:17" x14ac:dyDescent="0.25">
      <c r="A692" s="64">
        <f t="shared" si="83"/>
        <v>48</v>
      </c>
      <c r="B692" s="64">
        <f t="shared" si="84"/>
        <v>73</v>
      </c>
      <c r="C692" s="64">
        <f t="shared" si="85"/>
        <v>9</v>
      </c>
      <c r="D692" s="64">
        <f t="shared" si="86"/>
        <v>69</v>
      </c>
      <c r="E692" s="64">
        <f t="shared" si="87"/>
        <v>341</v>
      </c>
      <c r="F692" s="64">
        <f t="shared" si="80"/>
        <v>1</v>
      </c>
      <c r="G692" s="64">
        <f t="shared" si="81"/>
        <v>5</v>
      </c>
      <c r="H692" s="64">
        <f t="shared" si="82"/>
        <v>2021</v>
      </c>
      <c r="I692" s="80" t="str">
        <f>IFERROR(VLOOKUP(D692,Sheet2!A:B,2,0),"")</f>
        <v>J20-0733</v>
      </c>
      <c r="J692" s="64" t="str">
        <f>IFERROR(IF(I692&lt;&gt;"",VLOOKUP(I692,Sheet2!B:C,2,0),""),"")</f>
        <v>ไทยโพลีอิททีลีน</v>
      </c>
      <c r="K692" s="64" t="str">
        <f>IFERROR( IF(I692&lt;&gt;"", HLOOKUP(L$2+$A692,Sheet2!BX:NK,2,0),""),"")</f>
        <v>1-15 May 21</v>
      </c>
      <c r="L692">
        <f>IF(OR(HLOOKUP(L$2+$A692,Sheet2!BX:NK,$B692,0),HLOOKUP(L$2+$A692,Sheet2!BX:NK,$B692,0)&lt;&gt;""),HLOOKUP(L$2+$A692,Sheet2!BX:NK,$B692,0),"")</f>
        <v>48500</v>
      </c>
      <c r="M692">
        <f>IF(OR(HLOOKUP(M$2+$A692,Sheet2!BY:NL,$B692,0),HLOOKUP(M$2+$A692,Sheet2!BY:NL,$B692,0)&lt;&gt;""),HLOOKUP(M$2+$A692,Sheet2!BY:NL,$B692,0),"")</f>
        <v>0</v>
      </c>
      <c r="N692">
        <f>IF(OR(HLOOKUP(N$2+$A692,Sheet2!BZ:NM,$B692,0),HLOOKUP(N$2+$A692,Sheet2!BZ:NM,$B692,0)&lt;&gt;""),HLOOKUP(N$2+$A692,Sheet2!BZ:NM,$B692,0),"")</f>
        <v>0</v>
      </c>
      <c r="O692">
        <f>IF(OR(HLOOKUP(O$2+$A692,Sheet2!CA:NN,$B692,0),HLOOKUP(O$2+$A692,Sheet2!CA:NN,$B692,0)&lt;&gt;""),HLOOKUP(O$2+$A692,Sheet2!CA:NN,$B692,0),"")</f>
        <v>0</v>
      </c>
      <c r="P692">
        <f>IF(OR(HLOOKUP(P$2+$A692,Sheet2!CB:NO,$B692,0),HLOOKUP(P$2+$A692,Sheet2!CB:NO,$B692,0)&lt;&gt;""),HLOOKUP(P$2+$A692,Sheet2!CB:NO,$B692,0),"")</f>
        <v>2425</v>
      </c>
      <c r="Q692">
        <f>IF(OR(HLOOKUP(Q$2+$A692,Sheet2!CC:NO,$B692,0),HLOOKUP(Q$2+$A692,Sheet2!CC:NO,$B692,0)&lt;&gt;""),HLOOKUP(Q$2+$A692,Sheet2!CC:NO,$B692,0),"")</f>
        <v>9</v>
      </c>
    </row>
    <row r="693" spans="1:17" x14ac:dyDescent="0.25">
      <c r="A693" s="64">
        <f t="shared" si="83"/>
        <v>54</v>
      </c>
      <c r="B693" s="64">
        <f t="shared" si="84"/>
        <v>73</v>
      </c>
      <c r="C693" s="64">
        <f t="shared" si="85"/>
        <v>10</v>
      </c>
      <c r="D693" s="64">
        <f t="shared" si="86"/>
        <v>69</v>
      </c>
      <c r="E693" s="64">
        <f t="shared" si="87"/>
        <v>341</v>
      </c>
      <c r="F693" s="64">
        <f t="shared" si="80"/>
        <v>2</v>
      </c>
      <c r="G693" s="64">
        <f t="shared" si="81"/>
        <v>5</v>
      </c>
      <c r="H693" s="64">
        <f t="shared" si="82"/>
        <v>2021</v>
      </c>
      <c r="I693" s="80" t="str">
        <f>IFERROR(VLOOKUP(D693,Sheet2!A:B,2,0),"")</f>
        <v>J20-0733</v>
      </c>
      <c r="J693" s="64" t="str">
        <f>IFERROR(IF(I693&lt;&gt;"",VLOOKUP(I693,Sheet2!B:C,2,0),""),"")</f>
        <v>ไทยโพลีอิททีลีน</v>
      </c>
      <c r="K693" s="64" t="str">
        <f>IFERROR( IF(I693&lt;&gt;"", HLOOKUP(L$2+$A693,Sheet2!BX:NK,2,0),""),"")</f>
        <v>16-31 May 21</v>
      </c>
      <c r="L693" t="str">
        <f>IF(OR(HLOOKUP(L$2+$A693,Sheet2!BX:NK,$B693,0),HLOOKUP(L$2+$A693,Sheet2!BX:NK,$B693,0)&lt;&gt;""),HLOOKUP(L$2+$A693,Sheet2!BX:NK,$B693,0),"")</f>
        <v/>
      </c>
      <c r="M693" t="str">
        <f>IF(OR(HLOOKUP(M$2+$A693,Sheet2!BY:NL,$B693,0),HLOOKUP(M$2+$A693,Sheet2!BY:NL,$B693,0)&lt;&gt;""),HLOOKUP(M$2+$A693,Sheet2!BY:NL,$B693,0),"")</f>
        <v/>
      </c>
      <c r="N693" t="str">
        <f>IF(OR(HLOOKUP(N$2+$A693,Sheet2!BZ:NM,$B693,0),HLOOKUP(N$2+$A693,Sheet2!BZ:NM,$B693,0)&lt;&gt;""),HLOOKUP(N$2+$A693,Sheet2!BZ:NM,$B693,0),"")</f>
        <v/>
      </c>
      <c r="O693" t="str">
        <f>IF(OR(HLOOKUP(O$2+$A693,Sheet2!CA:NN,$B693,0),HLOOKUP(O$2+$A693,Sheet2!CA:NN,$B693,0)&lt;&gt;""),HLOOKUP(O$2+$A693,Sheet2!CA:NN,$B693,0),"")</f>
        <v/>
      </c>
      <c r="P693" t="str">
        <f>IF(OR(HLOOKUP(P$2+$A693,Sheet2!CB:NO,$B693,0),HLOOKUP(P$2+$A693,Sheet2!CB:NO,$B693,0)&lt;&gt;""),HLOOKUP(P$2+$A693,Sheet2!CB:NO,$B693,0),"")</f>
        <v/>
      </c>
      <c r="Q693" t="str">
        <f>IF(OR(HLOOKUP(Q$2+$A693,Sheet2!CC:NO,$B693,0),HLOOKUP(Q$2+$A693,Sheet2!CC:NO,$B693,0)&lt;&gt;""),HLOOKUP(Q$2+$A693,Sheet2!CC:NO,$B693,0),"")</f>
        <v/>
      </c>
    </row>
    <row r="694" spans="1:17" x14ac:dyDescent="0.25">
      <c r="A694" s="64">
        <f t="shared" si="83"/>
        <v>0</v>
      </c>
      <c r="B694" s="64">
        <f t="shared" si="84"/>
        <v>74</v>
      </c>
      <c r="C694" s="64">
        <f t="shared" si="85"/>
        <v>1</v>
      </c>
      <c r="D694" s="64">
        <f t="shared" si="86"/>
        <v>70</v>
      </c>
      <c r="E694" s="64">
        <f t="shared" si="87"/>
        <v>346</v>
      </c>
      <c r="F694" s="64">
        <f t="shared" si="80"/>
        <v>1</v>
      </c>
      <c r="G694" s="64">
        <f t="shared" si="81"/>
        <v>1</v>
      </c>
      <c r="H694" s="64">
        <f t="shared" si="82"/>
        <v>2021</v>
      </c>
      <c r="I694" s="80" t="str">
        <f>IFERROR(VLOOKUP(D694,Sheet2!A:B,2,0),"")</f>
        <v>J20-0739</v>
      </c>
      <c r="J694" s="64" t="str">
        <f>IFERROR(IF(I694&lt;&gt;"",VLOOKUP(I694,Sheet2!B:C,2,0),""),"")</f>
        <v>AS1-2 Install Temp Controller</v>
      </c>
      <c r="K694" s="64" t="str">
        <f>IFERROR( IF(I694&lt;&gt;"", HLOOKUP(L$2+$A694,Sheet2!BX:NK,2,0),""),"")</f>
        <v>1-15 Jan 21</v>
      </c>
      <c r="L694" t="str">
        <f>IF(OR(HLOOKUP(L$2+$A694,Sheet2!BX:NK,$B694,0),HLOOKUP(L$2+$A694,Sheet2!BX:NK,$B694,0)&lt;&gt;""),HLOOKUP(L$2+$A694,Sheet2!BX:NK,$B694,0),"")</f>
        <v/>
      </c>
      <c r="M694" t="str">
        <f>IF(OR(HLOOKUP(M$2+$A694,Sheet2!BY:NL,$B694,0),HLOOKUP(M$2+$A694,Sheet2!BY:NL,$B694,0)&lt;&gt;""),HLOOKUP(M$2+$A694,Sheet2!BY:NL,$B694,0),"")</f>
        <v/>
      </c>
      <c r="N694" t="str">
        <f>IF(OR(HLOOKUP(N$2+$A694,Sheet2!BZ:NM,$B694,0),HLOOKUP(N$2+$A694,Sheet2!BZ:NM,$B694,0)&lt;&gt;""),HLOOKUP(N$2+$A694,Sheet2!BZ:NM,$B694,0),"")</f>
        <v/>
      </c>
      <c r="O694" t="str">
        <f>IF(OR(HLOOKUP(O$2+$A694,Sheet2!CA:NN,$B694,0),HLOOKUP(O$2+$A694,Sheet2!CA:NN,$B694,0)&lt;&gt;""),HLOOKUP(O$2+$A694,Sheet2!CA:NN,$B694,0),"")</f>
        <v/>
      </c>
      <c r="P694" t="str">
        <f>IF(OR(HLOOKUP(P$2+$A694,Sheet2!CB:NO,$B694,0),HLOOKUP(P$2+$A694,Sheet2!CB:NO,$B694,0)&lt;&gt;""),HLOOKUP(P$2+$A694,Sheet2!CB:NO,$B694,0),"")</f>
        <v/>
      </c>
      <c r="Q694" t="str">
        <f>IF(OR(HLOOKUP(Q$2+$A694,Sheet2!CC:NO,$B694,0),HLOOKUP(Q$2+$A694,Sheet2!CC:NO,$B694,0)&lt;&gt;""),HLOOKUP(Q$2+$A694,Sheet2!CC:NO,$B694,0),"")</f>
        <v/>
      </c>
    </row>
    <row r="695" spans="1:17" x14ac:dyDescent="0.25">
      <c r="A695" s="64">
        <f t="shared" si="83"/>
        <v>6</v>
      </c>
      <c r="B695" s="64">
        <f t="shared" si="84"/>
        <v>74</v>
      </c>
      <c r="C695" s="64">
        <f t="shared" si="85"/>
        <v>2</v>
      </c>
      <c r="D695" s="64">
        <f t="shared" si="86"/>
        <v>70</v>
      </c>
      <c r="E695" s="64">
        <f t="shared" si="87"/>
        <v>346</v>
      </c>
      <c r="F695" s="64">
        <f t="shared" si="80"/>
        <v>2</v>
      </c>
      <c r="G695" s="64">
        <f t="shared" si="81"/>
        <v>1</v>
      </c>
      <c r="H695" s="64">
        <f t="shared" si="82"/>
        <v>2021</v>
      </c>
      <c r="I695" s="80" t="str">
        <f>IFERROR(VLOOKUP(D695,Sheet2!A:B,2,0),"")</f>
        <v>J20-0739</v>
      </c>
      <c r="J695" s="64" t="str">
        <f>IFERROR(IF(I695&lt;&gt;"",VLOOKUP(I695,Sheet2!B:C,2,0),""),"")</f>
        <v>AS1-2 Install Temp Controller</v>
      </c>
      <c r="K695" s="64" t="str">
        <f>IFERROR( IF(I695&lt;&gt;"", HLOOKUP(L$2+$A695,Sheet2!BX:NK,2,0),""),"")</f>
        <v>16-31 Jan 21</v>
      </c>
      <c r="L695" t="str">
        <f>IF(OR(HLOOKUP(L$2+$A695,Sheet2!BX:NK,$B695,0),HLOOKUP(L$2+$A695,Sheet2!BX:NK,$B695,0)&lt;&gt;""),HLOOKUP(L$2+$A695,Sheet2!BX:NK,$B695,0),"")</f>
        <v/>
      </c>
      <c r="M695" t="str">
        <f>IF(OR(HLOOKUP(M$2+$A695,Sheet2!BY:NL,$B695,0),HLOOKUP(M$2+$A695,Sheet2!BY:NL,$B695,0)&lt;&gt;""),HLOOKUP(M$2+$A695,Sheet2!BY:NL,$B695,0),"")</f>
        <v/>
      </c>
      <c r="N695" t="str">
        <f>IF(OR(HLOOKUP(N$2+$A695,Sheet2!BZ:NM,$B695,0),HLOOKUP(N$2+$A695,Sheet2!BZ:NM,$B695,0)&lt;&gt;""),HLOOKUP(N$2+$A695,Sheet2!BZ:NM,$B695,0),"")</f>
        <v/>
      </c>
      <c r="O695" t="str">
        <f>IF(OR(HLOOKUP(O$2+$A695,Sheet2!CA:NN,$B695,0),HLOOKUP(O$2+$A695,Sheet2!CA:NN,$B695,0)&lt;&gt;""),HLOOKUP(O$2+$A695,Sheet2!CA:NN,$B695,0),"")</f>
        <v/>
      </c>
      <c r="P695" t="str">
        <f>IF(OR(HLOOKUP(P$2+$A695,Sheet2!CB:NO,$B695,0),HLOOKUP(P$2+$A695,Sheet2!CB:NO,$B695,0)&lt;&gt;""),HLOOKUP(P$2+$A695,Sheet2!CB:NO,$B695,0),"")</f>
        <v/>
      </c>
      <c r="Q695" t="str">
        <f>IF(OR(HLOOKUP(Q$2+$A695,Sheet2!CC:NO,$B695,0),HLOOKUP(Q$2+$A695,Sheet2!CC:NO,$B695,0)&lt;&gt;""),HLOOKUP(Q$2+$A695,Sheet2!CC:NO,$B695,0),"")</f>
        <v/>
      </c>
    </row>
    <row r="696" spans="1:17" x14ac:dyDescent="0.25">
      <c r="A696" s="64">
        <f t="shared" si="83"/>
        <v>12</v>
      </c>
      <c r="B696" s="64">
        <f t="shared" si="84"/>
        <v>74</v>
      </c>
      <c r="C696" s="64">
        <f t="shared" si="85"/>
        <v>3</v>
      </c>
      <c r="D696" s="64">
        <f t="shared" si="86"/>
        <v>70</v>
      </c>
      <c r="E696" s="64">
        <f t="shared" si="87"/>
        <v>346</v>
      </c>
      <c r="F696" s="64">
        <f t="shared" si="80"/>
        <v>1</v>
      </c>
      <c r="G696" s="64">
        <f t="shared" si="81"/>
        <v>2</v>
      </c>
      <c r="H696" s="64">
        <f t="shared" si="82"/>
        <v>2021</v>
      </c>
      <c r="I696" s="80" t="str">
        <f>IFERROR(VLOOKUP(D696,Sheet2!A:B,2,0),"")</f>
        <v>J20-0739</v>
      </c>
      <c r="J696" s="64" t="str">
        <f>IFERROR(IF(I696&lt;&gt;"",VLOOKUP(I696,Sheet2!B:C,2,0),""),"")</f>
        <v>AS1-2 Install Temp Controller</v>
      </c>
      <c r="K696" s="64" t="str">
        <f>IFERROR( IF(I696&lt;&gt;"", HLOOKUP(L$2+$A696,Sheet2!BX:NK,2,0),""),"")</f>
        <v>1-15 Feb 21</v>
      </c>
      <c r="L696" t="str">
        <f>IF(OR(HLOOKUP(L$2+$A696,Sheet2!BX:NK,$B696,0),HLOOKUP(L$2+$A696,Sheet2!BX:NK,$B696,0)&lt;&gt;""),HLOOKUP(L$2+$A696,Sheet2!BX:NK,$B696,0),"")</f>
        <v/>
      </c>
      <c r="M696" t="str">
        <f>IF(OR(HLOOKUP(M$2+$A696,Sheet2!BY:NL,$B696,0),HLOOKUP(M$2+$A696,Sheet2!BY:NL,$B696,0)&lt;&gt;""),HLOOKUP(M$2+$A696,Sheet2!BY:NL,$B696,0),"")</f>
        <v/>
      </c>
      <c r="N696" t="str">
        <f>IF(OR(HLOOKUP(N$2+$A696,Sheet2!BZ:NM,$B696,0),HLOOKUP(N$2+$A696,Sheet2!BZ:NM,$B696,0)&lt;&gt;""),HLOOKUP(N$2+$A696,Sheet2!BZ:NM,$B696,0),"")</f>
        <v/>
      </c>
      <c r="O696" t="str">
        <f>IF(OR(HLOOKUP(O$2+$A696,Sheet2!CA:NN,$B696,0),HLOOKUP(O$2+$A696,Sheet2!CA:NN,$B696,0)&lt;&gt;""),HLOOKUP(O$2+$A696,Sheet2!CA:NN,$B696,0),"")</f>
        <v/>
      </c>
      <c r="P696" t="str">
        <f>IF(OR(HLOOKUP(P$2+$A696,Sheet2!CB:NO,$B696,0),HLOOKUP(P$2+$A696,Sheet2!CB:NO,$B696,0)&lt;&gt;""),HLOOKUP(P$2+$A696,Sheet2!CB:NO,$B696,0),"")</f>
        <v/>
      </c>
      <c r="Q696" t="str">
        <f>IF(OR(HLOOKUP(Q$2+$A696,Sheet2!CC:NO,$B696,0),HLOOKUP(Q$2+$A696,Sheet2!CC:NO,$B696,0)&lt;&gt;""),HLOOKUP(Q$2+$A696,Sheet2!CC:NO,$B696,0),"")</f>
        <v/>
      </c>
    </row>
    <row r="697" spans="1:17" x14ac:dyDescent="0.25">
      <c r="A697" s="64">
        <f t="shared" si="83"/>
        <v>18</v>
      </c>
      <c r="B697" s="64">
        <f t="shared" si="84"/>
        <v>74</v>
      </c>
      <c r="C697" s="64">
        <f t="shared" si="85"/>
        <v>4</v>
      </c>
      <c r="D697" s="64">
        <f t="shared" si="86"/>
        <v>70</v>
      </c>
      <c r="E697" s="64">
        <f t="shared" si="87"/>
        <v>346</v>
      </c>
      <c r="F697" s="64">
        <f t="shared" si="80"/>
        <v>2</v>
      </c>
      <c r="G697" s="64">
        <f t="shared" si="81"/>
        <v>2</v>
      </c>
      <c r="H697" s="64">
        <f t="shared" si="82"/>
        <v>2021</v>
      </c>
      <c r="I697" s="80" t="str">
        <f>IFERROR(VLOOKUP(D697,Sheet2!A:B,2,0),"")</f>
        <v>J20-0739</v>
      </c>
      <c r="J697" s="64" t="str">
        <f>IFERROR(IF(I697&lt;&gt;"",VLOOKUP(I697,Sheet2!B:C,2,0),""),"")</f>
        <v>AS1-2 Install Temp Controller</v>
      </c>
      <c r="K697" s="64" t="str">
        <f>IFERROR( IF(I697&lt;&gt;"", HLOOKUP(L$2+$A697,Sheet2!BX:NK,2,0),""),"")</f>
        <v>16-28 Feb 21</v>
      </c>
      <c r="L697" t="str">
        <f>IF(OR(HLOOKUP(L$2+$A697,Sheet2!BX:NK,$B697,0),HLOOKUP(L$2+$A697,Sheet2!BX:NK,$B697,0)&lt;&gt;""),HLOOKUP(L$2+$A697,Sheet2!BX:NK,$B697,0),"")</f>
        <v/>
      </c>
      <c r="M697" t="str">
        <f>IF(OR(HLOOKUP(M$2+$A697,Sheet2!BY:NL,$B697,0),HLOOKUP(M$2+$A697,Sheet2!BY:NL,$B697,0)&lt;&gt;""),HLOOKUP(M$2+$A697,Sheet2!BY:NL,$B697,0),"")</f>
        <v/>
      </c>
      <c r="N697" t="str">
        <f>IF(OR(HLOOKUP(N$2+$A697,Sheet2!BZ:NM,$B697,0),HLOOKUP(N$2+$A697,Sheet2!BZ:NM,$B697,0)&lt;&gt;""),HLOOKUP(N$2+$A697,Sheet2!BZ:NM,$B697,0),"")</f>
        <v/>
      </c>
      <c r="O697" t="str">
        <f>IF(OR(HLOOKUP(O$2+$A697,Sheet2!CA:NN,$B697,0),HLOOKUP(O$2+$A697,Sheet2!CA:NN,$B697,0)&lt;&gt;""),HLOOKUP(O$2+$A697,Sheet2!CA:NN,$B697,0),"")</f>
        <v/>
      </c>
      <c r="P697" t="str">
        <f>IF(OR(HLOOKUP(P$2+$A697,Sheet2!CB:NO,$B697,0),HLOOKUP(P$2+$A697,Sheet2!CB:NO,$B697,0)&lt;&gt;""),HLOOKUP(P$2+$A697,Sheet2!CB:NO,$B697,0),"")</f>
        <v/>
      </c>
      <c r="Q697" t="str">
        <f>IF(OR(HLOOKUP(Q$2+$A697,Sheet2!CC:NO,$B697,0),HLOOKUP(Q$2+$A697,Sheet2!CC:NO,$B697,0)&lt;&gt;""),HLOOKUP(Q$2+$A697,Sheet2!CC:NO,$B697,0),"")</f>
        <v/>
      </c>
    </row>
    <row r="698" spans="1:17" x14ac:dyDescent="0.25">
      <c r="A698" s="64">
        <f t="shared" si="83"/>
        <v>24</v>
      </c>
      <c r="B698" s="64">
        <f t="shared" si="84"/>
        <v>74</v>
      </c>
      <c r="C698" s="64">
        <f t="shared" si="85"/>
        <v>5</v>
      </c>
      <c r="D698" s="64">
        <f t="shared" si="86"/>
        <v>70</v>
      </c>
      <c r="E698" s="64">
        <f t="shared" si="87"/>
        <v>346</v>
      </c>
      <c r="F698" s="64">
        <f t="shared" si="80"/>
        <v>1</v>
      </c>
      <c r="G698" s="64">
        <f t="shared" si="81"/>
        <v>3</v>
      </c>
      <c r="H698" s="64">
        <f t="shared" si="82"/>
        <v>2021</v>
      </c>
      <c r="I698" s="80" t="str">
        <f>IFERROR(VLOOKUP(D698,Sheet2!A:B,2,0),"")</f>
        <v>J20-0739</v>
      </c>
      <c r="J698" s="64" t="str">
        <f>IFERROR(IF(I698&lt;&gt;"",VLOOKUP(I698,Sheet2!B:C,2,0),""),"")</f>
        <v>AS1-2 Install Temp Controller</v>
      </c>
      <c r="K698" s="64" t="str">
        <f>IFERROR( IF(I698&lt;&gt;"", HLOOKUP(L$2+$A698,Sheet2!BX:NK,2,0),""),"")</f>
        <v>1-15 Mar 2021</v>
      </c>
      <c r="L698" t="str">
        <f>IF(OR(HLOOKUP(L$2+$A698,Sheet2!BX:NK,$B698,0),HLOOKUP(L$2+$A698,Sheet2!BX:NK,$B698,0)&lt;&gt;""),HLOOKUP(L$2+$A698,Sheet2!BX:NK,$B698,0),"")</f>
        <v/>
      </c>
      <c r="M698" t="str">
        <f>IF(OR(HLOOKUP(M$2+$A698,Sheet2!BY:NL,$B698,0),HLOOKUP(M$2+$A698,Sheet2!BY:NL,$B698,0)&lt;&gt;""),HLOOKUP(M$2+$A698,Sheet2!BY:NL,$B698,0),"")</f>
        <v/>
      </c>
      <c r="N698" t="str">
        <f>IF(OR(HLOOKUP(N$2+$A698,Sheet2!BZ:NM,$B698,0),HLOOKUP(N$2+$A698,Sheet2!BZ:NM,$B698,0)&lt;&gt;""),HLOOKUP(N$2+$A698,Sheet2!BZ:NM,$B698,0),"")</f>
        <v/>
      </c>
      <c r="O698" t="str">
        <f>IF(OR(HLOOKUP(O$2+$A698,Sheet2!CA:NN,$B698,0),HLOOKUP(O$2+$A698,Sheet2!CA:NN,$B698,0)&lt;&gt;""),HLOOKUP(O$2+$A698,Sheet2!CA:NN,$B698,0),"")</f>
        <v/>
      </c>
      <c r="P698" t="str">
        <f>IF(OR(HLOOKUP(P$2+$A698,Sheet2!CB:NO,$B698,0),HLOOKUP(P$2+$A698,Sheet2!CB:NO,$B698,0)&lt;&gt;""),HLOOKUP(P$2+$A698,Sheet2!CB:NO,$B698,0),"")</f>
        <v/>
      </c>
      <c r="Q698" t="str">
        <f>IF(OR(HLOOKUP(Q$2+$A698,Sheet2!CC:NO,$B698,0),HLOOKUP(Q$2+$A698,Sheet2!CC:NO,$B698,0)&lt;&gt;""),HLOOKUP(Q$2+$A698,Sheet2!CC:NO,$B698,0),"")</f>
        <v/>
      </c>
    </row>
    <row r="699" spans="1:17" x14ac:dyDescent="0.25">
      <c r="A699" s="64">
        <f t="shared" si="83"/>
        <v>30</v>
      </c>
      <c r="B699" s="64">
        <f t="shared" si="84"/>
        <v>74</v>
      </c>
      <c r="C699" s="64">
        <f t="shared" si="85"/>
        <v>6</v>
      </c>
      <c r="D699" s="64">
        <f t="shared" si="86"/>
        <v>70</v>
      </c>
      <c r="E699" s="64">
        <f t="shared" si="87"/>
        <v>346</v>
      </c>
      <c r="F699" s="64">
        <f t="shared" si="80"/>
        <v>2</v>
      </c>
      <c r="G699" s="64">
        <f t="shared" si="81"/>
        <v>3</v>
      </c>
      <c r="H699" s="64">
        <f t="shared" si="82"/>
        <v>2021</v>
      </c>
      <c r="I699" s="80" t="str">
        <f>IFERROR(VLOOKUP(D699,Sheet2!A:B,2,0),"")</f>
        <v>J20-0739</v>
      </c>
      <c r="J699" s="64" t="str">
        <f>IFERROR(IF(I699&lt;&gt;"",VLOOKUP(I699,Sheet2!B:C,2,0),""),"")</f>
        <v>AS1-2 Install Temp Controller</v>
      </c>
      <c r="K699" s="64" t="str">
        <f>IFERROR( IF(I699&lt;&gt;"", HLOOKUP(L$2+$A699,Sheet2!BX:NK,2,0),""),"")</f>
        <v>16-31 Mar 21</v>
      </c>
      <c r="L699" t="str">
        <f>IF(OR(HLOOKUP(L$2+$A699,Sheet2!BX:NK,$B699,0),HLOOKUP(L$2+$A699,Sheet2!BX:NK,$B699,0)&lt;&gt;""),HLOOKUP(L$2+$A699,Sheet2!BX:NK,$B699,0),"")</f>
        <v/>
      </c>
      <c r="M699" t="str">
        <f>IF(OR(HLOOKUP(M$2+$A699,Sheet2!BY:NL,$B699,0),HLOOKUP(M$2+$A699,Sheet2!BY:NL,$B699,0)&lt;&gt;""),HLOOKUP(M$2+$A699,Sheet2!BY:NL,$B699,0),"")</f>
        <v/>
      </c>
      <c r="N699" t="str">
        <f>IF(OR(HLOOKUP(N$2+$A699,Sheet2!BZ:NM,$B699,0),HLOOKUP(N$2+$A699,Sheet2!BZ:NM,$B699,0)&lt;&gt;""),HLOOKUP(N$2+$A699,Sheet2!BZ:NM,$B699,0),"")</f>
        <v/>
      </c>
      <c r="O699" t="str">
        <f>IF(OR(HLOOKUP(O$2+$A699,Sheet2!CA:NN,$B699,0),HLOOKUP(O$2+$A699,Sheet2!CA:NN,$B699,0)&lt;&gt;""),HLOOKUP(O$2+$A699,Sheet2!CA:NN,$B699,0),"")</f>
        <v/>
      </c>
      <c r="P699" t="str">
        <f>IF(OR(HLOOKUP(P$2+$A699,Sheet2!CB:NO,$B699,0),HLOOKUP(P$2+$A699,Sheet2!CB:NO,$B699,0)&lt;&gt;""),HLOOKUP(P$2+$A699,Sheet2!CB:NO,$B699,0),"")</f>
        <v/>
      </c>
      <c r="Q699" t="str">
        <f>IF(OR(HLOOKUP(Q$2+$A699,Sheet2!CC:NO,$B699,0),HLOOKUP(Q$2+$A699,Sheet2!CC:NO,$B699,0)&lt;&gt;""),HLOOKUP(Q$2+$A699,Sheet2!CC:NO,$B699,0),"")</f>
        <v/>
      </c>
    </row>
    <row r="700" spans="1:17" x14ac:dyDescent="0.25">
      <c r="A700" s="64">
        <f t="shared" si="83"/>
        <v>36</v>
      </c>
      <c r="B700" s="64">
        <f t="shared" si="84"/>
        <v>74</v>
      </c>
      <c r="C700" s="64">
        <f t="shared" si="85"/>
        <v>7</v>
      </c>
      <c r="D700" s="64">
        <f t="shared" si="86"/>
        <v>70</v>
      </c>
      <c r="E700" s="64">
        <f t="shared" si="87"/>
        <v>346</v>
      </c>
      <c r="F700" s="64">
        <f t="shared" si="80"/>
        <v>1</v>
      </c>
      <c r="G700" s="64">
        <f t="shared" si="81"/>
        <v>4</v>
      </c>
      <c r="H700" s="64">
        <f t="shared" si="82"/>
        <v>2021</v>
      </c>
      <c r="I700" s="80" t="str">
        <f>IFERROR(VLOOKUP(D700,Sheet2!A:B,2,0),"")</f>
        <v>J20-0739</v>
      </c>
      <c r="J700" s="64" t="str">
        <f>IFERROR(IF(I700&lt;&gt;"",VLOOKUP(I700,Sheet2!B:C,2,0),""),"")</f>
        <v>AS1-2 Install Temp Controller</v>
      </c>
      <c r="K700" s="64" t="str">
        <f>IFERROR( IF(I700&lt;&gt;"", HLOOKUP(L$2+$A700,Sheet2!BX:NK,2,0),""),"")</f>
        <v>1-15 April 21</v>
      </c>
      <c r="L700" t="str">
        <f>IF(OR(HLOOKUP(L$2+$A700,Sheet2!BX:NK,$B700,0),HLOOKUP(L$2+$A700,Sheet2!BX:NK,$B700,0)&lt;&gt;""),HLOOKUP(L$2+$A700,Sheet2!BX:NK,$B700,0),"")</f>
        <v/>
      </c>
      <c r="M700" t="str">
        <f>IF(OR(HLOOKUP(M$2+$A700,Sheet2!BY:NL,$B700,0),HLOOKUP(M$2+$A700,Sheet2!BY:NL,$B700,0)&lt;&gt;""),HLOOKUP(M$2+$A700,Sheet2!BY:NL,$B700,0),"")</f>
        <v/>
      </c>
      <c r="N700" t="str">
        <f>IF(OR(HLOOKUP(N$2+$A700,Sheet2!BZ:NM,$B700,0),HLOOKUP(N$2+$A700,Sheet2!BZ:NM,$B700,0)&lt;&gt;""),HLOOKUP(N$2+$A700,Sheet2!BZ:NM,$B700,0),"")</f>
        <v/>
      </c>
      <c r="O700" t="str">
        <f>IF(OR(HLOOKUP(O$2+$A700,Sheet2!CA:NN,$B700,0),HLOOKUP(O$2+$A700,Sheet2!CA:NN,$B700,0)&lt;&gt;""),HLOOKUP(O$2+$A700,Sheet2!CA:NN,$B700,0),"")</f>
        <v/>
      </c>
      <c r="P700" t="str">
        <f>IF(OR(HLOOKUP(P$2+$A700,Sheet2!CB:NO,$B700,0),HLOOKUP(P$2+$A700,Sheet2!CB:NO,$B700,0)&lt;&gt;""),HLOOKUP(P$2+$A700,Sheet2!CB:NO,$B700,0),"")</f>
        <v/>
      </c>
      <c r="Q700" t="str">
        <f>IF(OR(HLOOKUP(Q$2+$A700,Sheet2!CC:NO,$B700,0),HLOOKUP(Q$2+$A700,Sheet2!CC:NO,$B700,0)&lt;&gt;""),HLOOKUP(Q$2+$A700,Sheet2!CC:NO,$B700,0),"")</f>
        <v/>
      </c>
    </row>
    <row r="701" spans="1:17" x14ac:dyDescent="0.25">
      <c r="A701" s="64">
        <f t="shared" si="83"/>
        <v>42</v>
      </c>
      <c r="B701" s="64">
        <f t="shared" si="84"/>
        <v>74</v>
      </c>
      <c r="C701" s="64">
        <f t="shared" si="85"/>
        <v>8</v>
      </c>
      <c r="D701" s="64">
        <f t="shared" si="86"/>
        <v>70</v>
      </c>
      <c r="E701" s="64">
        <f t="shared" si="87"/>
        <v>346</v>
      </c>
      <c r="F701" s="64">
        <f t="shared" si="80"/>
        <v>2</v>
      </c>
      <c r="G701" s="64">
        <f t="shared" si="81"/>
        <v>4</v>
      </c>
      <c r="H701" s="64">
        <f t="shared" si="82"/>
        <v>2021</v>
      </c>
      <c r="I701" s="80" t="str">
        <f>IFERROR(VLOOKUP(D701,Sheet2!A:B,2,0),"")</f>
        <v>J20-0739</v>
      </c>
      <c r="J701" s="64" t="str">
        <f>IFERROR(IF(I701&lt;&gt;"",VLOOKUP(I701,Sheet2!B:C,2,0),""),"")</f>
        <v>AS1-2 Install Temp Controller</v>
      </c>
      <c r="K701" s="64" t="str">
        <f>IFERROR( IF(I701&lt;&gt;"", HLOOKUP(L$2+$A701,Sheet2!BX:NK,2,0),""),"")</f>
        <v>16-30 April 21</v>
      </c>
      <c r="L701" t="str">
        <f>IF(OR(HLOOKUP(L$2+$A701,Sheet2!BX:NK,$B701,0),HLOOKUP(L$2+$A701,Sheet2!BX:NK,$B701,0)&lt;&gt;""),HLOOKUP(L$2+$A701,Sheet2!BX:NK,$B701,0),"")</f>
        <v/>
      </c>
      <c r="M701" t="str">
        <f>IF(OR(HLOOKUP(M$2+$A701,Sheet2!BY:NL,$B701,0),HLOOKUP(M$2+$A701,Sheet2!BY:NL,$B701,0)&lt;&gt;""),HLOOKUP(M$2+$A701,Sheet2!BY:NL,$B701,0),"")</f>
        <v/>
      </c>
      <c r="N701" t="str">
        <f>IF(OR(HLOOKUP(N$2+$A701,Sheet2!BZ:NM,$B701,0),HLOOKUP(N$2+$A701,Sheet2!BZ:NM,$B701,0)&lt;&gt;""),HLOOKUP(N$2+$A701,Sheet2!BZ:NM,$B701,0),"")</f>
        <v/>
      </c>
      <c r="O701" t="str">
        <f>IF(OR(HLOOKUP(O$2+$A701,Sheet2!CA:NN,$B701,0),HLOOKUP(O$2+$A701,Sheet2!CA:NN,$B701,0)&lt;&gt;""),HLOOKUP(O$2+$A701,Sheet2!CA:NN,$B701,0),"")</f>
        <v/>
      </c>
      <c r="P701" t="str">
        <f>IF(OR(HLOOKUP(P$2+$A701,Sheet2!CB:NO,$B701,0),HLOOKUP(P$2+$A701,Sheet2!CB:NO,$B701,0)&lt;&gt;""),HLOOKUP(P$2+$A701,Sheet2!CB:NO,$B701,0),"")</f>
        <v/>
      </c>
      <c r="Q701" t="str">
        <f>IF(OR(HLOOKUP(Q$2+$A701,Sheet2!CC:NO,$B701,0),HLOOKUP(Q$2+$A701,Sheet2!CC:NO,$B701,0)&lt;&gt;""),HLOOKUP(Q$2+$A701,Sheet2!CC:NO,$B701,0),"")</f>
        <v/>
      </c>
    </row>
    <row r="702" spans="1:17" x14ac:dyDescent="0.25">
      <c r="A702" s="64">
        <f t="shared" si="83"/>
        <v>48</v>
      </c>
      <c r="B702" s="64">
        <f t="shared" si="84"/>
        <v>74</v>
      </c>
      <c r="C702" s="64">
        <f t="shared" si="85"/>
        <v>9</v>
      </c>
      <c r="D702" s="64">
        <f t="shared" si="86"/>
        <v>70</v>
      </c>
      <c r="E702" s="64">
        <f t="shared" si="87"/>
        <v>346</v>
      </c>
      <c r="F702" s="64">
        <f t="shared" si="80"/>
        <v>1</v>
      </c>
      <c r="G702" s="64">
        <f t="shared" si="81"/>
        <v>5</v>
      </c>
      <c r="H702" s="64">
        <f t="shared" si="82"/>
        <v>2021</v>
      </c>
      <c r="I702" s="80" t="str">
        <f>IFERROR(VLOOKUP(D702,Sheet2!A:B,2,0),"")</f>
        <v>J20-0739</v>
      </c>
      <c r="J702" s="64" t="str">
        <f>IFERROR(IF(I702&lt;&gt;"",VLOOKUP(I702,Sheet2!B:C,2,0),""),"")</f>
        <v>AS1-2 Install Temp Controller</v>
      </c>
      <c r="K702" s="64" t="str">
        <f>IFERROR( IF(I702&lt;&gt;"", HLOOKUP(L$2+$A702,Sheet2!BX:NK,2,0),""),"")</f>
        <v>1-15 May 21</v>
      </c>
      <c r="L702" t="str">
        <f>IF(OR(HLOOKUP(L$2+$A702,Sheet2!BX:NK,$B702,0),HLOOKUP(L$2+$A702,Sheet2!BX:NK,$B702,0)&lt;&gt;""),HLOOKUP(L$2+$A702,Sheet2!BX:NK,$B702,0),"")</f>
        <v/>
      </c>
      <c r="M702" t="str">
        <f>IF(OR(HLOOKUP(M$2+$A702,Sheet2!BY:NL,$B702,0),HLOOKUP(M$2+$A702,Sheet2!BY:NL,$B702,0)&lt;&gt;""),HLOOKUP(M$2+$A702,Sheet2!BY:NL,$B702,0),"")</f>
        <v/>
      </c>
      <c r="N702" t="str">
        <f>IF(OR(HLOOKUP(N$2+$A702,Sheet2!BZ:NM,$B702,0),HLOOKUP(N$2+$A702,Sheet2!BZ:NM,$B702,0)&lt;&gt;""),HLOOKUP(N$2+$A702,Sheet2!BZ:NM,$B702,0),"")</f>
        <v/>
      </c>
      <c r="O702" t="str">
        <f>IF(OR(HLOOKUP(O$2+$A702,Sheet2!CA:NN,$B702,0),HLOOKUP(O$2+$A702,Sheet2!CA:NN,$B702,0)&lt;&gt;""),HLOOKUP(O$2+$A702,Sheet2!CA:NN,$B702,0),"")</f>
        <v/>
      </c>
      <c r="P702" t="str">
        <f>IF(OR(HLOOKUP(P$2+$A702,Sheet2!CB:NO,$B702,0),HLOOKUP(P$2+$A702,Sheet2!CB:NO,$B702,0)&lt;&gt;""),HLOOKUP(P$2+$A702,Sheet2!CB:NO,$B702,0),"")</f>
        <v/>
      </c>
      <c r="Q702" t="str">
        <f>IF(OR(HLOOKUP(Q$2+$A702,Sheet2!CC:NO,$B702,0),HLOOKUP(Q$2+$A702,Sheet2!CC:NO,$B702,0)&lt;&gt;""),HLOOKUP(Q$2+$A702,Sheet2!CC:NO,$B702,0),"")</f>
        <v/>
      </c>
    </row>
    <row r="703" spans="1:17" x14ac:dyDescent="0.25">
      <c r="A703" s="64">
        <f t="shared" si="83"/>
        <v>54</v>
      </c>
      <c r="B703" s="64">
        <f t="shared" si="84"/>
        <v>74</v>
      </c>
      <c r="C703" s="64">
        <f t="shared" si="85"/>
        <v>10</v>
      </c>
      <c r="D703" s="64">
        <f t="shared" si="86"/>
        <v>70</v>
      </c>
      <c r="E703" s="64">
        <f t="shared" si="87"/>
        <v>346</v>
      </c>
      <c r="F703" s="64">
        <f t="shared" si="80"/>
        <v>2</v>
      </c>
      <c r="G703" s="64">
        <f t="shared" si="81"/>
        <v>5</v>
      </c>
      <c r="H703" s="64">
        <f t="shared" si="82"/>
        <v>2021</v>
      </c>
      <c r="I703" s="80" t="str">
        <f>IFERROR(VLOOKUP(D703,Sheet2!A:B,2,0),"")</f>
        <v>J20-0739</v>
      </c>
      <c r="J703" s="64" t="str">
        <f>IFERROR(IF(I703&lt;&gt;"",VLOOKUP(I703,Sheet2!B:C,2,0),""),"")</f>
        <v>AS1-2 Install Temp Controller</v>
      </c>
      <c r="K703" s="64" t="str">
        <f>IFERROR( IF(I703&lt;&gt;"", HLOOKUP(L$2+$A703,Sheet2!BX:NK,2,0),""),"")</f>
        <v>16-31 May 21</v>
      </c>
      <c r="L703" t="str">
        <f>IF(OR(HLOOKUP(L$2+$A703,Sheet2!BX:NK,$B703,0),HLOOKUP(L$2+$A703,Sheet2!BX:NK,$B703,0)&lt;&gt;""),HLOOKUP(L$2+$A703,Sheet2!BX:NK,$B703,0),"")</f>
        <v/>
      </c>
      <c r="M703" t="str">
        <f>IF(OR(HLOOKUP(M$2+$A703,Sheet2!BY:NL,$B703,0),HLOOKUP(M$2+$A703,Sheet2!BY:NL,$B703,0)&lt;&gt;""),HLOOKUP(M$2+$A703,Sheet2!BY:NL,$B703,0),"")</f>
        <v/>
      </c>
      <c r="N703" t="str">
        <f>IF(OR(HLOOKUP(N$2+$A703,Sheet2!BZ:NM,$B703,0),HLOOKUP(N$2+$A703,Sheet2!BZ:NM,$B703,0)&lt;&gt;""),HLOOKUP(N$2+$A703,Sheet2!BZ:NM,$B703,0),"")</f>
        <v/>
      </c>
      <c r="O703" t="str">
        <f>IF(OR(HLOOKUP(O$2+$A703,Sheet2!CA:NN,$B703,0),HLOOKUP(O$2+$A703,Sheet2!CA:NN,$B703,0)&lt;&gt;""),HLOOKUP(O$2+$A703,Sheet2!CA:NN,$B703,0),"")</f>
        <v/>
      </c>
      <c r="P703" t="str">
        <f>IF(OR(HLOOKUP(P$2+$A703,Sheet2!CB:NO,$B703,0),HLOOKUP(P$2+$A703,Sheet2!CB:NO,$B703,0)&lt;&gt;""),HLOOKUP(P$2+$A703,Sheet2!CB:NO,$B703,0),"")</f>
        <v/>
      </c>
      <c r="Q703" t="str">
        <f>IF(OR(HLOOKUP(Q$2+$A703,Sheet2!CC:NO,$B703,0),HLOOKUP(Q$2+$A703,Sheet2!CC:NO,$B703,0)&lt;&gt;""),HLOOKUP(Q$2+$A703,Sheet2!CC:NO,$B703,0),"")</f>
        <v/>
      </c>
    </row>
    <row r="704" spans="1:17" x14ac:dyDescent="0.25">
      <c r="A704" s="64">
        <f t="shared" si="83"/>
        <v>0</v>
      </c>
      <c r="B704" s="64">
        <f t="shared" si="84"/>
        <v>75</v>
      </c>
      <c r="C704" s="64">
        <f t="shared" si="85"/>
        <v>1</v>
      </c>
      <c r="D704" s="64">
        <f t="shared" si="86"/>
        <v>71</v>
      </c>
      <c r="E704" s="64">
        <f t="shared" si="87"/>
        <v>351</v>
      </c>
      <c r="F704" s="64">
        <f t="shared" si="80"/>
        <v>1</v>
      </c>
      <c r="G704" s="64">
        <f t="shared" si="81"/>
        <v>1</v>
      </c>
      <c r="H704" s="64">
        <f t="shared" si="82"/>
        <v>2021</v>
      </c>
      <c r="I704" s="80" t="str">
        <f>IFERROR(VLOOKUP(D704,Sheet2!A:B,2,0),"")</f>
        <v>J20-0752</v>
      </c>
      <c r="J704" s="64" t="str">
        <f>IFERROR(IF(I704&lt;&gt;"",VLOOKUP(I704,Sheet2!B:C,2,0),""),"")</f>
        <v>INSTALL INSTRUMENT &amp; ELECTRICAL FOR M2 SKID</v>
      </c>
      <c r="K704" s="64" t="str">
        <f>IFERROR( IF(I704&lt;&gt;"", HLOOKUP(L$2+$A704,Sheet2!BX:NK,2,0),""),"")</f>
        <v>1-15 Jan 21</v>
      </c>
      <c r="L704" t="str">
        <f>IF(OR(HLOOKUP(L$2+$A704,Sheet2!BX:NK,$B704,0),HLOOKUP(L$2+$A704,Sheet2!BX:NK,$B704,0)&lt;&gt;""),HLOOKUP(L$2+$A704,Sheet2!BX:NK,$B704,0),"")</f>
        <v/>
      </c>
      <c r="M704" t="str">
        <f>IF(OR(HLOOKUP(M$2+$A704,Sheet2!BY:NL,$B704,0),HLOOKUP(M$2+$A704,Sheet2!BY:NL,$B704,0)&lt;&gt;""),HLOOKUP(M$2+$A704,Sheet2!BY:NL,$B704,0),"")</f>
        <v/>
      </c>
      <c r="N704" t="str">
        <f>IF(OR(HLOOKUP(N$2+$A704,Sheet2!BZ:NM,$B704,0),HLOOKUP(N$2+$A704,Sheet2!BZ:NM,$B704,0)&lt;&gt;""),HLOOKUP(N$2+$A704,Sheet2!BZ:NM,$B704,0),"")</f>
        <v/>
      </c>
      <c r="O704" t="str">
        <f>IF(OR(HLOOKUP(O$2+$A704,Sheet2!CA:NN,$B704,0),HLOOKUP(O$2+$A704,Sheet2!CA:NN,$B704,0)&lt;&gt;""),HLOOKUP(O$2+$A704,Sheet2!CA:NN,$B704,0),"")</f>
        <v/>
      </c>
      <c r="P704" t="str">
        <f>IF(OR(HLOOKUP(P$2+$A704,Sheet2!CB:NO,$B704,0),HLOOKUP(P$2+$A704,Sheet2!CB:NO,$B704,0)&lt;&gt;""),HLOOKUP(P$2+$A704,Sheet2!CB:NO,$B704,0),"")</f>
        <v/>
      </c>
      <c r="Q704" t="str">
        <f>IF(OR(HLOOKUP(Q$2+$A704,Sheet2!CC:NO,$B704,0),HLOOKUP(Q$2+$A704,Sheet2!CC:NO,$B704,0)&lt;&gt;""),HLOOKUP(Q$2+$A704,Sheet2!CC:NO,$B704,0),"")</f>
        <v/>
      </c>
    </row>
    <row r="705" spans="1:17" x14ac:dyDescent="0.25">
      <c r="A705" s="64">
        <f t="shared" si="83"/>
        <v>6</v>
      </c>
      <c r="B705" s="64">
        <f t="shared" si="84"/>
        <v>75</v>
      </c>
      <c r="C705" s="64">
        <f t="shared" si="85"/>
        <v>2</v>
      </c>
      <c r="D705" s="64">
        <f t="shared" si="86"/>
        <v>71</v>
      </c>
      <c r="E705" s="64">
        <f t="shared" si="87"/>
        <v>351</v>
      </c>
      <c r="F705" s="64">
        <f t="shared" si="80"/>
        <v>2</v>
      </c>
      <c r="G705" s="64">
        <f t="shared" si="81"/>
        <v>1</v>
      </c>
      <c r="H705" s="64">
        <f t="shared" si="82"/>
        <v>2021</v>
      </c>
      <c r="I705" s="80" t="str">
        <f>IFERROR(VLOOKUP(D705,Sheet2!A:B,2,0),"")</f>
        <v>J20-0752</v>
      </c>
      <c r="J705" s="64" t="str">
        <f>IFERROR(IF(I705&lt;&gt;"",VLOOKUP(I705,Sheet2!B:C,2,0),""),"")</f>
        <v>INSTALL INSTRUMENT &amp; ELECTRICAL FOR M2 SKID</v>
      </c>
      <c r="K705" s="64" t="str">
        <f>IFERROR( IF(I705&lt;&gt;"", HLOOKUP(L$2+$A705,Sheet2!BX:NK,2,0),""),"")</f>
        <v>16-31 Jan 21</v>
      </c>
      <c r="L705" t="str">
        <f>IF(OR(HLOOKUP(L$2+$A705,Sheet2!BX:NK,$B705,0),HLOOKUP(L$2+$A705,Sheet2!BX:NK,$B705,0)&lt;&gt;""),HLOOKUP(L$2+$A705,Sheet2!BX:NK,$B705,0),"")</f>
        <v/>
      </c>
      <c r="M705" t="str">
        <f>IF(OR(HLOOKUP(M$2+$A705,Sheet2!BY:NL,$B705,0),HLOOKUP(M$2+$A705,Sheet2!BY:NL,$B705,0)&lt;&gt;""),HLOOKUP(M$2+$A705,Sheet2!BY:NL,$B705,0),"")</f>
        <v/>
      </c>
      <c r="N705" t="str">
        <f>IF(OR(HLOOKUP(N$2+$A705,Sheet2!BZ:NM,$B705,0),HLOOKUP(N$2+$A705,Sheet2!BZ:NM,$B705,0)&lt;&gt;""),HLOOKUP(N$2+$A705,Sheet2!BZ:NM,$B705,0),"")</f>
        <v/>
      </c>
      <c r="O705" t="str">
        <f>IF(OR(HLOOKUP(O$2+$A705,Sheet2!CA:NN,$B705,0),HLOOKUP(O$2+$A705,Sheet2!CA:NN,$B705,0)&lt;&gt;""),HLOOKUP(O$2+$A705,Sheet2!CA:NN,$B705,0),"")</f>
        <v/>
      </c>
      <c r="P705" t="str">
        <f>IF(OR(HLOOKUP(P$2+$A705,Sheet2!CB:NO,$B705,0),HLOOKUP(P$2+$A705,Sheet2!CB:NO,$B705,0)&lt;&gt;""),HLOOKUP(P$2+$A705,Sheet2!CB:NO,$B705,0),"")</f>
        <v/>
      </c>
      <c r="Q705" t="str">
        <f>IF(OR(HLOOKUP(Q$2+$A705,Sheet2!CC:NO,$B705,0),HLOOKUP(Q$2+$A705,Sheet2!CC:NO,$B705,0)&lt;&gt;""),HLOOKUP(Q$2+$A705,Sheet2!CC:NO,$B705,0),"")</f>
        <v/>
      </c>
    </row>
    <row r="706" spans="1:17" x14ac:dyDescent="0.25">
      <c r="A706" s="64">
        <f t="shared" si="83"/>
        <v>12</v>
      </c>
      <c r="B706" s="64">
        <f t="shared" si="84"/>
        <v>75</v>
      </c>
      <c r="C706" s="64">
        <f t="shared" si="85"/>
        <v>3</v>
      </c>
      <c r="D706" s="64">
        <f t="shared" si="86"/>
        <v>71</v>
      </c>
      <c r="E706" s="64">
        <f t="shared" si="87"/>
        <v>351</v>
      </c>
      <c r="F706" s="64">
        <f t="shared" si="80"/>
        <v>1</v>
      </c>
      <c r="G706" s="64">
        <f t="shared" si="81"/>
        <v>2</v>
      </c>
      <c r="H706" s="64">
        <f t="shared" si="82"/>
        <v>2021</v>
      </c>
      <c r="I706" s="80" t="str">
        <f>IFERROR(VLOOKUP(D706,Sheet2!A:B,2,0),"")</f>
        <v>J20-0752</v>
      </c>
      <c r="J706" s="64" t="str">
        <f>IFERROR(IF(I706&lt;&gt;"",VLOOKUP(I706,Sheet2!B:C,2,0),""),"")</f>
        <v>INSTALL INSTRUMENT &amp; ELECTRICAL FOR M2 SKID</v>
      </c>
      <c r="K706" s="64" t="str">
        <f>IFERROR( IF(I706&lt;&gt;"", HLOOKUP(L$2+$A706,Sheet2!BX:NK,2,0),""),"")</f>
        <v>1-15 Feb 21</v>
      </c>
      <c r="L706" t="str">
        <f>IF(OR(HLOOKUP(L$2+$A706,Sheet2!BX:NK,$B706,0),HLOOKUP(L$2+$A706,Sheet2!BX:NK,$B706,0)&lt;&gt;""),HLOOKUP(L$2+$A706,Sheet2!BX:NK,$B706,0),"")</f>
        <v/>
      </c>
      <c r="M706" t="str">
        <f>IF(OR(HLOOKUP(M$2+$A706,Sheet2!BY:NL,$B706,0),HLOOKUP(M$2+$A706,Sheet2!BY:NL,$B706,0)&lt;&gt;""),HLOOKUP(M$2+$A706,Sheet2!BY:NL,$B706,0),"")</f>
        <v/>
      </c>
      <c r="N706" t="str">
        <f>IF(OR(HLOOKUP(N$2+$A706,Sheet2!BZ:NM,$B706,0),HLOOKUP(N$2+$A706,Sheet2!BZ:NM,$B706,0)&lt;&gt;""),HLOOKUP(N$2+$A706,Sheet2!BZ:NM,$B706,0),"")</f>
        <v/>
      </c>
      <c r="O706" t="str">
        <f>IF(OR(HLOOKUP(O$2+$A706,Sheet2!CA:NN,$B706,0),HLOOKUP(O$2+$A706,Sheet2!CA:NN,$B706,0)&lt;&gt;""),HLOOKUP(O$2+$A706,Sheet2!CA:NN,$B706,0),"")</f>
        <v/>
      </c>
      <c r="P706" t="str">
        <f>IF(OR(HLOOKUP(P$2+$A706,Sheet2!CB:NO,$B706,0),HLOOKUP(P$2+$A706,Sheet2!CB:NO,$B706,0)&lt;&gt;""),HLOOKUP(P$2+$A706,Sheet2!CB:NO,$B706,0),"")</f>
        <v/>
      </c>
      <c r="Q706" t="str">
        <f>IF(OR(HLOOKUP(Q$2+$A706,Sheet2!CC:NO,$B706,0),HLOOKUP(Q$2+$A706,Sheet2!CC:NO,$B706,0)&lt;&gt;""),HLOOKUP(Q$2+$A706,Sheet2!CC:NO,$B706,0),"")</f>
        <v/>
      </c>
    </row>
    <row r="707" spans="1:17" x14ac:dyDescent="0.25">
      <c r="A707" s="64">
        <f t="shared" si="83"/>
        <v>18</v>
      </c>
      <c r="B707" s="64">
        <f t="shared" si="84"/>
        <v>75</v>
      </c>
      <c r="C707" s="64">
        <f t="shared" si="85"/>
        <v>4</v>
      </c>
      <c r="D707" s="64">
        <f t="shared" si="86"/>
        <v>71</v>
      </c>
      <c r="E707" s="64">
        <f t="shared" si="87"/>
        <v>351</v>
      </c>
      <c r="F707" s="64">
        <f t="shared" si="80"/>
        <v>2</v>
      </c>
      <c r="G707" s="64">
        <f t="shared" si="81"/>
        <v>2</v>
      </c>
      <c r="H707" s="64">
        <f t="shared" si="82"/>
        <v>2021</v>
      </c>
      <c r="I707" s="80" t="str">
        <f>IFERROR(VLOOKUP(D707,Sheet2!A:B,2,0),"")</f>
        <v>J20-0752</v>
      </c>
      <c r="J707" s="64" t="str">
        <f>IFERROR(IF(I707&lt;&gt;"",VLOOKUP(I707,Sheet2!B:C,2,0),""),"")</f>
        <v>INSTALL INSTRUMENT &amp; ELECTRICAL FOR M2 SKID</v>
      </c>
      <c r="K707" s="64" t="str">
        <f>IFERROR( IF(I707&lt;&gt;"", HLOOKUP(L$2+$A707,Sheet2!BX:NK,2,0),""),"")</f>
        <v>16-28 Feb 21</v>
      </c>
      <c r="L707" t="str">
        <f>IF(OR(HLOOKUP(L$2+$A707,Sheet2!BX:NK,$B707,0),HLOOKUP(L$2+$A707,Sheet2!BX:NK,$B707,0)&lt;&gt;""),HLOOKUP(L$2+$A707,Sheet2!BX:NK,$B707,0),"")</f>
        <v/>
      </c>
      <c r="M707" t="str">
        <f>IF(OR(HLOOKUP(M$2+$A707,Sheet2!BY:NL,$B707,0),HLOOKUP(M$2+$A707,Sheet2!BY:NL,$B707,0)&lt;&gt;""),HLOOKUP(M$2+$A707,Sheet2!BY:NL,$B707,0),"")</f>
        <v/>
      </c>
      <c r="N707" t="str">
        <f>IF(OR(HLOOKUP(N$2+$A707,Sheet2!BZ:NM,$B707,0),HLOOKUP(N$2+$A707,Sheet2!BZ:NM,$B707,0)&lt;&gt;""),HLOOKUP(N$2+$A707,Sheet2!BZ:NM,$B707,0),"")</f>
        <v/>
      </c>
      <c r="O707" t="str">
        <f>IF(OR(HLOOKUP(O$2+$A707,Sheet2!CA:NN,$B707,0),HLOOKUP(O$2+$A707,Sheet2!CA:NN,$B707,0)&lt;&gt;""),HLOOKUP(O$2+$A707,Sheet2!CA:NN,$B707,0),"")</f>
        <v/>
      </c>
      <c r="P707" t="str">
        <f>IF(OR(HLOOKUP(P$2+$A707,Sheet2!CB:NO,$B707,0),HLOOKUP(P$2+$A707,Sheet2!CB:NO,$B707,0)&lt;&gt;""),HLOOKUP(P$2+$A707,Sheet2!CB:NO,$B707,0),"")</f>
        <v/>
      </c>
      <c r="Q707" t="str">
        <f>IF(OR(HLOOKUP(Q$2+$A707,Sheet2!CC:NO,$B707,0),HLOOKUP(Q$2+$A707,Sheet2!CC:NO,$B707,0)&lt;&gt;""),HLOOKUP(Q$2+$A707,Sheet2!CC:NO,$B707,0),"")</f>
        <v/>
      </c>
    </row>
    <row r="708" spans="1:17" x14ac:dyDescent="0.25">
      <c r="A708" s="64">
        <f t="shared" si="83"/>
        <v>24</v>
      </c>
      <c r="B708" s="64">
        <f t="shared" si="84"/>
        <v>75</v>
      </c>
      <c r="C708" s="64">
        <f t="shared" si="85"/>
        <v>5</v>
      </c>
      <c r="D708" s="64">
        <f t="shared" si="86"/>
        <v>71</v>
      </c>
      <c r="E708" s="64">
        <f t="shared" si="87"/>
        <v>351</v>
      </c>
      <c r="F708" s="64">
        <f t="shared" si="80"/>
        <v>1</v>
      </c>
      <c r="G708" s="64">
        <f t="shared" si="81"/>
        <v>3</v>
      </c>
      <c r="H708" s="64">
        <f t="shared" si="82"/>
        <v>2021</v>
      </c>
      <c r="I708" s="80" t="str">
        <f>IFERROR(VLOOKUP(D708,Sheet2!A:B,2,0),"")</f>
        <v>J20-0752</v>
      </c>
      <c r="J708" s="64" t="str">
        <f>IFERROR(IF(I708&lt;&gt;"",VLOOKUP(I708,Sheet2!B:C,2,0),""),"")</f>
        <v>INSTALL INSTRUMENT &amp; ELECTRICAL FOR M2 SKID</v>
      </c>
      <c r="K708" s="64" t="str">
        <f>IFERROR( IF(I708&lt;&gt;"", HLOOKUP(L$2+$A708,Sheet2!BX:NK,2,0),""),"")</f>
        <v>1-15 Mar 2021</v>
      </c>
      <c r="L708" t="str">
        <f>IF(OR(HLOOKUP(L$2+$A708,Sheet2!BX:NK,$B708,0),HLOOKUP(L$2+$A708,Sheet2!BX:NK,$B708,0)&lt;&gt;""),HLOOKUP(L$2+$A708,Sheet2!BX:NK,$B708,0),"")</f>
        <v/>
      </c>
      <c r="M708" t="str">
        <f>IF(OR(HLOOKUP(M$2+$A708,Sheet2!BY:NL,$B708,0),HLOOKUP(M$2+$A708,Sheet2!BY:NL,$B708,0)&lt;&gt;""),HLOOKUP(M$2+$A708,Sheet2!BY:NL,$B708,0),"")</f>
        <v/>
      </c>
      <c r="N708" t="str">
        <f>IF(OR(HLOOKUP(N$2+$A708,Sheet2!BZ:NM,$B708,0),HLOOKUP(N$2+$A708,Sheet2!BZ:NM,$B708,0)&lt;&gt;""),HLOOKUP(N$2+$A708,Sheet2!BZ:NM,$B708,0),"")</f>
        <v/>
      </c>
      <c r="O708" t="str">
        <f>IF(OR(HLOOKUP(O$2+$A708,Sheet2!CA:NN,$B708,0),HLOOKUP(O$2+$A708,Sheet2!CA:NN,$B708,0)&lt;&gt;""),HLOOKUP(O$2+$A708,Sheet2!CA:NN,$B708,0),"")</f>
        <v/>
      </c>
      <c r="P708" t="str">
        <f>IF(OR(HLOOKUP(P$2+$A708,Sheet2!CB:NO,$B708,0),HLOOKUP(P$2+$A708,Sheet2!CB:NO,$B708,0)&lt;&gt;""),HLOOKUP(P$2+$A708,Sheet2!CB:NO,$B708,0),"")</f>
        <v/>
      </c>
      <c r="Q708" t="str">
        <f>IF(OR(HLOOKUP(Q$2+$A708,Sheet2!CC:NO,$B708,0),HLOOKUP(Q$2+$A708,Sheet2!CC:NO,$B708,0)&lt;&gt;""),HLOOKUP(Q$2+$A708,Sheet2!CC:NO,$B708,0),"")</f>
        <v/>
      </c>
    </row>
    <row r="709" spans="1:17" x14ac:dyDescent="0.25">
      <c r="A709" s="64">
        <f t="shared" si="83"/>
        <v>30</v>
      </c>
      <c r="B709" s="64">
        <f t="shared" si="84"/>
        <v>75</v>
      </c>
      <c r="C709" s="64">
        <f t="shared" si="85"/>
        <v>6</v>
      </c>
      <c r="D709" s="64">
        <f t="shared" si="86"/>
        <v>71</v>
      </c>
      <c r="E709" s="64">
        <f t="shared" si="87"/>
        <v>351</v>
      </c>
      <c r="F709" s="64">
        <f t="shared" ref="F709:F772" si="88">IFERROR(IF(I709&lt;&gt;"",IF(LEFT(K709,2)="1-",1,2),""),"")</f>
        <v>2</v>
      </c>
      <c r="G709" s="64">
        <f t="shared" ref="G709:G772" si="89">IFERROR(IF(I709&lt;&gt;"",MONTH( RIGHT(K709,LEN(K709)-FIND("-",K709))),""),"")</f>
        <v>3</v>
      </c>
      <c r="H709" s="64">
        <f t="shared" ref="H709:H772" si="90">IFERROR(IF(I709&lt;&gt;"",YEAR( RIGHT(K709,LEN(K709)-FIND("-",K709))),""),"")</f>
        <v>2021</v>
      </c>
      <c r="I709" s="80" t="str">
        <f>IFERROR(VLOOKUP(D709,Sheet2!A:B,2,0),"")</f>
        <v>J20-0752</v>
      </c>
      <c r="J709" s="64" t="str">
        <f>IFERROR(IF(I709&lt;&gt;"",VLOOKUP(I709,Sheet2!B:C,2,0),""),"")</f>
        <v>INSTALL INSTRUMENT &amp; ELECTRICAL FOR M2 SKID</v>
      </c>
      <c r="K709" s="64" t="str">
        <f>IFERROR( IF(I709&lt;&gt;"", HLOOKUP(L$2+$A709,Sheet2!BX:NK,2,0),""),"")</f>
        <v>16-31 Mar 21</v>
      </c>
      <c r="L709" t="str">
        <f>IF(OR(HLOOKUP(L$2+$A709,Sheet2!BX:NK,$B709,0),HLOOKUP(L$2+$A709,Sheet2!BX:NK,$B709,0)&lt;&gt;""),HLOOKUP(L$2+$A709,Sheet2!BX:NK,$B709,0),"")</f>
        <v/>
      </c>
      <c r="M709" t="str">
        <f>IF(OR(HLOOKUP(M$2+$A709,Sheet2!BY:NL,$B709,0),HLOOKUP(M$2+$A709,Sheet2!BY:NL,$B709,0)&lt;&gt;""),HLOOKUP(M$2+$A709,Sheet2!BY:NL,$B709,0),"")</f>
        <v/>
      </c>
      <c r="N709" t="str">
        <f>IF(OR(HLOOKUP(N$2+$A709,Sheet2!BZ:NM,$B709,0),HLOOKUP(N$2+$A709,Sheet2!BZ:NM,$B709,0)&lt;&gt;""),HLOOKUP(N$2+$A709,Sheet2!BZ:NM,$B709,0),"")</f>
        <v/>
      </c>
      <c r="O709" t="str">
        <f>IF(OR(HLOOKUP(O$2+$A709,Sheet2!CA:NN,$B709,0),HLOOKUP(O$2+$A709,Sheet2!CA:NN,$B709,0)&lt;&gt;""),HLOOKUP(O$2+$A709,Sheet2!CA:NN,$B709,0),"")</f>
        <v/>
      </c>
      <c r="P709" t="str">
        <f>IF(OR(HLOOKUP(P$2+$A709,Sheet2!CB:NO,$B709,0),HLOOKUP(P$2+$A709,Sheet2!CB:NO,$B709,0)&lt;&gt;""),HLOOKUP(P$2+$A709,Sheet2!CB:NO,$B709,0),"")</f>
        <v/>
      </c>
      <c r="Q709" t="str">
        <f>IF(OR(HLOOKUP(Q$2+$A709,Sheet2!CC:NO,$B709,0),HLOOKUP(Q$2+$A709,Sheet2!CC:NO,$B709,0)&lt;&gt;""),HLOOKUP(Q$2+$A709,Sheet2!CC:NO,$B709,0),"")</f>
        <v/>
      </c>
    </row>
    <row r="710" spans="1:17" x14ac:dyDescent="0.25">
      <c r="A710" s="64">
        <f t="shared" ref="A710:A773" si="91">IF(C710&lt;&gt;1,A709+6,0)</f>
        <v>36</v>
      </c>
      <c r="B710" s="64">
        <f t="shared" ref="B710:B773" si="92">IF(C710&lt;&gt;1,B709,B709+1)</f>
        <v>75</v>
      </c>
      <c r="C710" s="64">
        <f t="shared" ref="C710:C773" si="93">IF($C$3-C709=0,1,C709+1)</f>
        <v>7</v>
      </c>
      <c r="D710" s="64">
        <f t="shared" ref="D710:D773" si="94">IF(C710=1,D709+1,D709)</f>
        <v>71</v>
      </c>
      <c r="E710" s="64">
        <f t="shared" ref="E710:E773" si="95">IF(D710&lt;&gt;D709,E709+5,E709)</f>
        <v>351</v>
      </c>
      <c r="F710" s="64">
        <f t="shared" si="88"/>
        <v>1</v>
      </c>
      <c r="G710" s="64">
        <f t="shared" si="89"/>
        <v>4</v>
      </c>
      <c r="H710" s="64">
        <f t="shared" si="90"/>
        <v>2021</v>
      </c>
      <c r="I710" s="80" t="str">
        <f>IFERROR(VLOOKUP(D710,Sheet2!A:B,2,0),"")</f>
        <v>J20-0752</v>
      </c>
      <c r="J710" s="64" t="str">
        <f>IFERROR(IF(I710&lt;&gt;"",VLOOKUP(I710,Sheet2!B:C,2,0),""),"")</f>
        <v>INSTALL INSTRUMENT &amp; ELECTRICAL FOR M2 SKID</v>
      </c>
      <c r="K710" s="64" t="str">
        <f>IFERROR( IF(I710&lt;&gt;"", HLOOKUP(L$2+$A710,Sheet2!BX:NK,2,0),""),"")</f>
        <v>1-15 April 21</v>
      </c>
      <c r="L710" t="str">
        <f>IF(OR(HLOOKUP(L$2+$A710,Sheet2!BX:NK,$B710,0),HLOOKUP(L$2+$A710,Sheet2!BX:NK,$B710,0)&lt;&gt;""),HLOOKUP(L$2+$A710,Sheet2!BX:NK,$B710,0),"")</f>
        <v/>
      </c>
      <c r="M710" t="str">
        <f>IF(OR(HLOOKUP(M$2+$A710,Sheet2!BY:NL,$B710,0),HLOOKUP(M$2+$A710,Sheet2!BY:NL,$B710,0)&lt;&gt;""),HLOOKUP(M$2+$A710,Sheet2!BY:NL,$B710,0),"")</f>
        <v/>
      </c>
      <c r="N710" t="str">
        <f>IF(OR(HLOOKUP(N$2+$A710,Sheet2!BZ:NM,$B710,0),HLOOKUP(N$2+$A710,Sheet2!BZ:NM,$B710,0)&lt;&gt;""),HLOOKUP(N$2+$A710,Sheet2!BZ:NM,$B710,0),"")</f>
        <v/>
      </c>
      <c r="O710" t="str">
        <f>IF(OR(HLOOKUP(O$2+$A710,Sheet2!CA:NN,$B710,0),HLOOKUP(O$2+$A710,Sheet2!CA:NN,$B710,0)&lt;&gt;""),HLOOKUP(O$2+$A710,Sheet2!CA:NN,$B710,0),"")</f>
        <v/>
      </c>
      <c r="P710" t="str">
        <f>IF(OR(HLOOKUP(P$2+$A710,Sheet2!CB:NO,$B710,0),HLOOKUP(P$2+$A710,Sheet2!CB:NO,$B710,0)&lt;&gt;""),HLOOKUP(P$2+$A710,Sheet2!CB:NO,$B710,0),"")</f>
        <v/>
      </c>
      <c r="Q710" t="str">
        <f>IF(OR(HLOOKUP(Q$2+$A710,Sheet2!CC:NO,$B710,0),HLOOKUP(Q$2+$A710,Sheet2!CC:NO,$B710,0)&lt;&gt;""),HLOOKUP(Q$2+$A710,Sheet2!CC:NO,$B710,0),"")</f>
        <v/>
      </c>
    </row>
    <row r="711" spans="1:17" x14ac:dyDescent="0.25">
      <c r="A711" s="64">
        <f t="shared" si="91"/>
        <v>42</v>
      </c>
      <c r="B711" s="64">
        <f t="shared" si="92"/>
        <v>75</v>
      </c>
      <c r="C711" s="64">
        <f t="shared" si="93"/>
        <v>8</v>
      </c>
      <c r="D711" s="64">
        <f t="shared" si="94"/>
        <v>71</v>
      </c>
      <c r="E711" s="64">
        <f t="shared" si="95"/>
        <v>351</v>
      </c>
      <c r="F711" s="64">
        <f t="shared" si="88"/>
        <v>2</v>
      </c>
      <c r="G711" s="64">
        <f t="shared" si="89"/>
        <v>4</v>
      </c>
      <c r="H711" s="64">
        <f t="shared" si="90"/>
        <v>2021</v>
      </c>
      <c r="I711" s="80" t="str">
        <f>IFERROR(VLOOKUP(D711,Sheet2!A:B,2,0),"")</f>
        <v>J20-0752</v>
      </c>
      <c r="J711" s="64" t="str">
        <f>IFERROR(IF(I711&lt;&gt;"",VLOOKUP(I711,Sheet2!B:C,2,0),""),"")</f>
        <v>INSTALL INSTRUMENT &amp; ELECTRICAL FOR M2 SKID</v>
      </c>
      <c r="K711" s="64" t="str">
        <f>IFERROR( IF(I711&lt;&gt;"", HLOOKUP(L$2+$A711,Sheet2!BX:NK,2,0),""),"")</f>
        <v>16-30 April 21</v>
      </c>
      <c r="L711" t="str">
        <f>IF(OR(HLOOKUP(L$2+$A711,Sheet2!BX:NK,$B711,0),HLOOKUP(L$2+$A711,Sheet2!BX:NK,$B711,0)&lt;&gt;""),HLOOKUP(L$2+$A711,Sheet2!BX:NK,$B711,0),"")</f>
        <v/>
      </c>
      <c r="M711" t="str">
        <f>IF(OR(HLOOKUP(M$2+$A711,Sheet2!BY:NL,$B711,0),HLOOKUP(M$2+$A711,Sheet2!BY:NL,$B711,0)&lt;&gt;""),HLOOKUP(M$2+$A711,Sheet2!BY:NL,$B711,0),"")</f>
        <v/>
      </c>
      <c r="N711" t="str">
        <f>IF(OR(HLOOKUP(N$2+$A711,Sheet2!BZ:NM,$B711,0),HLOOKUP(N$2+$A711,Sheet2!BZ:NM,$B711,0)&lt;&gt;""),HLOOKUP(N$2+$A711,Sheet2!BZ:NM,$B711,0),"")</f>
        <v/>
      </c>
      <c r="O711" t="str">
        <f>IF(OR(HLOOKUP(O$2+$A711,Sheet2!CA:NN,$B711,0),HLOOKUP(O$2+$A711,Sheet2!CA:NN,$B711,0)&lt;&gt;""),HLOOKUP(O$2+$A711,Sheet2!CA:NN,$B711,0),"")</f>
        <v/>
      </c>
      <c r="P711" t="str">
        <f>IF(OR(HLOOKUP(P$2+$A711,Sheet2!CB:NO,$B711,0),HLOOKUP(P$2+$A711,Sheet2!CB:NO,$B711,0)&lt;&gt;""),HLOOKUP(P$2+$A711,Sheet2!CB:NO,$B711,0),"")</f>
        <v/>
      </c>
      <c r="Q711" t="str">
        <f>IF(OR(HLOOKUP(Q$2+$A711,Sheet2!CC:NO,$B711,0),HLOOKUP(Q$2+$A711,Sheet2!CC:NO,$B711,0)&lt;&gt;""),HLOOKUP(Q$2+$A711,Sheet2!CC:NO,$B711,0),"")</f>
        <v/>
      </c>
    </row>
    <row r="712" spans="1:17" x14ac:dyDescent="0.25">
      <c r="A712" s="64">
        <f t="shared" si="91"/>
        <v>48</v>
      </c>
      <c r="B712" s="64">
        <f t="shared" si="92"/>
        <v>75</v>
      </c>
      <c r="C712" s="64">
        <f t="shared" si="93"/>
        <v>9</v>
      </c>
      <c r="D712" s="64">
        <f t="shared" si="94"/>
        <v>71</v>
      </c>
      <c r="E712" s="64">
        <f t="shared" si="95"/>
        <v>351</v>
      </c>
      <c r="F712" s="64">
        <f t="shared" si="88"/>
        <v>1</v>
      </c>
      <c r="G712" s="64">
        <f t="shared" si="89"/>
        <v>5</v>
      </c>
      <c r="H712" s="64">
        <f t="shared" si="90"/>
        <v>2021</v>
      </c>
      <c r="I712" s="80" t="str">
        <f>IFERROR(VLOOKUP(D712,Sheet2!A:B,2,0),"")</f>
        <v>J20-0752</v>
      </c>
      <c r="J712" s="64" t="str">
        <f>IFERROR(IF(I712&lt;&gt;"",VLOOKUP(I712,Sheet2!B:C,2,0),""),"")</f>
        <v>INSTALL INSTRUMENT &amp; ELECTRICAL FOR M2 SKID</v>
      </c>
      <c r="K712" s="64" t="str">
        <f>IFERROR( IF(I712&lt;&gt;"", HLOOKUP(L$2+$A712,Sheet2!BX:NK,2,0),""),"")</f>
        <v>1-15 May 21</v>
      </c>
      <c r="L712" t="str">
        <f>IF(OR(HLOOKUP(L$2+$A712,Sheet2!BX:NK,$B712,0),HLOOKUP(L$2+$A712,Sheet2!BX:NK,$B712,0)&lt;&gt;""),HLOOKUP(L$2+$A712,Sheet2!BX:NK,$B712,0),"")</f>
        <v/>
      </c>
      <c r="M712" t="str">
        <f>IF(OR(HLOOKUP(M$2+$A712,Sheet2!BY:NL,$B712,0),HLOOKUP(M$2+$A712,Sheet2!BY:NL,$B712,0)&lt;&gt;""),HLOOKUP(M$2+$A712,Sheet2!BY:NL,$B712,0),"")</f>
        <v/>
      </c>
      <c r="N712" t="str">
        <f>IF(OR(HLOOKUP(N$2+$A712,Sheet2!BZ:NM,$B712,0),HLOOKUP(N$2+$A712,Sheet2!BZ:NM,$B712,0)&lt;&gt;""),HLOOKUP(N$2+$A712,Sheet2!BZ:NM,$B712,0),"")</f>
        <v/>
      </c>
      <c r="O712" t="str">
        <f>IF(OR(HLOOKUP(O$2+$A712,Sheet2!CA:NN,$B712,0),HLOOKUP(O$2+$A712,Sheet2!CA:NN,$B712,0)&lt;&gt;""),HLOOKUP(O$2+$A712,Sheet2!CA:NN,$B712,0),"")</f>
        <v/>
      </c>
      <c r="P712" t="str">
        <f>IF(OR(HLOOKUP(P$2+$A712,Sheet2!CB:NO,$B712,0),HLOOKUP(P$2+$A712,Sheet2!CB:NO,$B712,0)&lt;&gt;""),HLOOKUP(P$2+$A712,Sheet2!CB:NO,$B712,0),"")</f>
        <v/>
      </c>
      <c r="Q712" t="str">
        <f>IF(OR(HLOOKUP(Q$2+$A712,Sheet2!CC:NO,$B712,0),HLOOKUP(Q$2+$A712,Sheet2!CC:NO,$B712,0)&lt;&gt;""),HLOOKUP(Q$2+$A712,Sheet2!CC:NO,$B712,0),"")</f>
        <v/>
      </c>
    </row>
    <row r="713" spans="1:17" x14ac:dyDescent="0.25">
      <c r="A713" s="64">
        <f t="shared" si="91"/>
        <v>54</v>
      </c>
      <c r="B713" s="64">
        <f t="shared" si="92"/>
        <v>75</v>
      </c>
      <c r="C713" s="64">
        <f t="shared" si="93"/>
        <v>10</v>
      </c>
      <c r="D713" s="64">
        <f t="shared" si="94"/>
        <v>71</v>
      </c>
      <c r="E713" s="64">
        <f t="shared" si="95"/>
        <v>351</v>
      </c>
      <c r="F713" s="64">
        <f t="shared" si="88"/>
        <v>2</v>
      </c>
      <c r="G713" s="64">
        <f t="shared" si="89"/>
        <v>5</v>
      </c>
      <c r="H713" s="64">
        <f t="shared" si="90"/>
        <v>2021</v>
      </c>
      <c r="I713" s="80" t="str">
        <f>IFERROR(VLOOKUP(D713,Sheet2!A:B,2,0),"")</f>
        <v>J20-0752</v>
      </c>
      <c r="J713" s="64" t="str">
        <f>IFERROR(IF(I713&lt;&gt;"",VLOOKUP(I713,Sheet2!B:C,2,0),""),"")</f>
        <v>INSTALL INSTRUMENT &amp; ELECTRICAL FOR M2 SKID</v>
      </c>
      <c r="K713" s="64" t="str">
        <f>IFERROR( IF(I713&lt;&gt;"", HLOOKUP(L$2+$A713,Sheet2!BX:NK,2,0),""),"")</f>
        <v>16-31 May 21</v>
      </c>
      <c r="L713" t="str">
        <f>IF(OR(HLOOKUP(L$2+$A713,Sheet2!BX:NK,$B713,0),HLOOKUP(L$2+$A713,Sheet2!BX:NK,$B713,0)&lt;&gt;""),HLOOKUP(L$2+$A713,Sheet2!BX:NK,$B713,0),"")</f>
        <v/>
      </c>
      <c r="M713" t="str">
        <f>IF(OR(HLOOKUP(M$2+$A713,Sheet2!BY:NL,$B713,0),HLOOKUP(M$2+$A713,Sheet2!BY:NL,$B713,0)&lt;&gt;""),HLOOKUP(M$2+$A713,Sheet2!BY:NL,$B713,0),"")</f>
        <v/>
      </c>
      <c r="N713" t="str">
        <f>IF(OR(HLOOKUP(N$2+$A713,Sheet2!BZ:NM,$B713,0),HLOOKUP(N$2+$A713,Sheet2!BZ:NM,$B713,0)&lt;&gt;""),HLOOKUP(N$2+$A713,Sheet2!BZ:NM,$B713,0),"")</f>
        <v/>
      </c>
      <c r="O713" t="str">
        <f>IF(OR(HLOOKUP(O$2+$A713,Sheet2!CA:NN,$B713,0),HLOOKUP(O$2+$A713,Sheet2!CA:NN,$B713,0)&lt;&gt;""),HLOOKUP(O$2+$A713,Sheet2!CA:NN,$B713,0),"")</f>
        <v/>
      </c>
      <c r="P713" t="str">
        <f>IF(OR(HLOOKUP(P$2+$A713,Sheet2!CB:NO,$B713,0),HLOOKUP(P$2+$A713,Sheet2!CB:NO,$B713,0)&lt;&gt;""),HLOOKUP(P$2+$A713,Sheet2!CB:NO,$B713,0),"")</f>
        <v/>
      </c>
      <c r="Q713" t="str">
        <f>IF(OR(HLOOKUP(Q$2+$A713,Sheet2!CC:NO,$B713,0),HLOOKUP(Q$2+$A713,Sheet2!CC:NO,$B713,0)&lt;&gt;""),HLOOKUP(Q$2+$A713,Sheet2!CC:NO,$B713,0),"")</f>
        <v/>
      </c>
    </row>
    <row r="714" spans="1:17" x14ac:dyDescent="0.25">
      <c r="A714" s="64">
        <f t="shared" si="91"/>
        <v>0</v>
      </c>
      <c r="B714" s="64">
        <f t="shared" si="92"/>
        <v>76</v>
      </c>
      <c r="C714" s="64">
        <f t="shared" si="93"/>
        <v>1</v>
      </c>
      <c r="D714" s="64">
        <f t="shared" si="94"/>
        <v>72</v>
      </c>
      <c r="E714" s="64">
        <f t="shared" si="95"/>
        <v>356</v>
      </c>
      <c r="F714" s="64">
        <f t="shared" si="88"/>
        <v>1</v>
      </c>
      <c r="G714" s="64">
        <f t="shared" si="89"/>
        <v>1</v>
      </c>
      <c r="H714" s="64">
        <f t="shared" si="90"/>
        <v>2021</v>
      </c>
      <c r="I714" s="80" t="str">
        <f>IFERROR(VLOOKUP(D714,Sheet2!A:B,2,0),"")</f>
        <v>J20-0493</v>
      </c>
      <c r="J714" s="64" t="str">
        <f>IFERROR(IF(I714&lt;&gt;"",VLOOKUP(I714,Sheet2!B:C,2,0),""),"")</f>
        <v>เอ็นเอส-สยามยูไนเต็ทสตีล</v>
      </c>
      <c r="K714" s="64" t="str">
        <f>IFERROR( IF(I714&lt;&gt;"", HLOOKUP(L$2+$A714,Sheet2!BX:NK,2,0),""),"")</f>
        <v>1-15 Jan 21</v>
      </c>
      <c r="L714" t="str">
        <f>IF(OR(HLOOKUP(L$2+$A714,Sheet2!BX:NK,$B714,0),HLOOKUP(L$2+$A714,Sheet2!BX:NK,$B714,0)&lt;&gt;""),HLOOKUP(L$2+$A714,Sheet2!BX:NK,$B714,0),"")</f>
        <v/>
      </c>
      <c r="M714" t="str">
        <f>IF(OR(HLOOKUP(M$2+$A714,Sheet2!BY:NL,$B714,0),HLOOKUP(M$2+$A714,Sheet2!BY:NL,$B714,0)&lt;&gt;""),HLOOKUP(M$2+$A714,Sheet2!BY:NL,$B714,0),"")</f>
        <v/>
      </c>
      <c r="N714" t="str">
        <f>IF(OR(HLOOKUP(N$2+$A714,Sheet2!BZ:NM,$B714,0),HLOOKUP(N$2+$A714,Sheet2!BZ:NM,$B714,0)&lt;&gt;""),HLOOKUP(N$2+$A714,Sheet2!BZ:NM,$B714,0),"")</f>
        <v/>
      </c>
      <c r="O714" t="str">
        <f>IF(OR(HLOOKUP(O$2+$A714,Sheet2!CA:NN,$B714,0),HLOOKUP(O$2+$A714,Sheet2!CA:NN,$B714,0)&lt;&gt;""),HLOOKUP(O$2+$A714,Sheet2!CA:NN,$B714,0),"")</f>
        <v/>
      </c>
      <c r="P714" t="str">
        <f>IF(OR(HLOOKUP(P$2+$A714,Sheet2!CB:NO,$B714,0),HLOOKUP(P$2+$A714,Sheet2!CB:NO,$B714,0)&lt;&gt;""),HLOOKUP(P$2+$A714,Sheet2!CB:NO,$B714,0),"")</f>
        <v/>
      </c>
      <c r="Q714" t="str">
        <f>IF(OR(HLOOKUP(Q$2+$A714,Sheet2!CC:NO,$B714,0),HLOOKUP(Q$2+$A714,Sheet2!CC:NO,$B714,0)&lt;&gt;""),HLOOKUP(Q$2+$A714,Sheet2!CC:NO,$B714,0),"")</f>
        <v/>
      </c>
    </row>
    <row r="715" spans="1:17" x14ac:dyDescent="0.25">
      <c r="A715" s="64">
        <f t="shared" si="91"/>
        <v>6</v>
      </c>
      <c r="B715" s="64">
        <f t="shared" si="92"/>
        <v>76</v>
      </c>
      <c r="C715" s="64">
        <f t="shared" si="93"/>
        <v>2</v>
      </c>
      <c r="D715" s="64">
        <f t="shared" si="94"/>
        <v>72</v>
      </c>
      <c r="E715" s="64">
        <f t="shared" si="95"/>
        <v>356</v>
      </c>
      <c r="F715" s="64">
        <f t="shared" si="88"/>
        <v>2</v>
      </c>
      <c r="G715" s="64">
        <f t="shared" si="89"/>
        <v>1</v>
      </c>
      <c r="H715" s="64">
        <f t="shared" si="90"/>
        <v>2021</v>
      </c>
      <c r="I715" s="80" t="str">
        <f>IFERROR(VLOOKUP(D715,Sheet2!A:B,2,0),"")</f>
        <v>J20-0493</v>
      </c>
      <c r="J715" s="64" t="str">
        <f>IFERROR(IF(I715&lt;&gt;"",VLOOKUP(I715,Sheet2!B:C,2,0),""),"")</f>
        <v>เอ็นเอส-สยามยูไนเต็ทสตีล</v>
      </c>
      <c r="K715" s="64" t="str">
        <f>IFERROR( IF(I715&lt;&gt;"", HLOOKUP(L$2+$A715,Sheet2!BX:NK,2,0),""),"")</f>
        <v>16-31 Jan 21</v>
      </c>
      <c r="L715" t="str">
        <f>IF(OR(HLOOKUP(L$2+$A715,Sheet2!BX:NK,$B715,0),HLOOKUP(L$2+$A715,Sheet2!BX:NK,$B715,0)&lt;&gt;""),HLOOKUP(L$2+$A715,Sheet2!BX:NK,$B715,0),"")</f>
        <v/>
      </c>
      <c r="M715" t="str">
        <f>IF(OR(HLOOKUP(M$2+$A715,Sheet2!BY:NL,$B715,0),HLOOKUP(M$2+$A715,Sheet2!BY:NL,$B715,0)&lt;&gt;""),HLOOKUP(M$2+$A715,Sheet2!BY:NL,$B715,0),"")</f>
        <v/>
      </c>
      <c r="N715" t="str">
        <f>IF(OR(HLOOKUP(N$2+$A715,Sheet2!BZ:NM,$B715,0),HLOOKUP(N$2+$A715,Sheet2!BZ:NM,$B715,0)&lt;&gt;""),HLOOKUP(N$2+$A715,Sheet2!BZ:NM,$B715,0),"")</f>
        <v/>
      </c>
      <c r="O715" t="str">
        <f>IF(OR(HLOOKUP(O$2+$A715,Sheet2!CA:NN,$B715,0),HLOOKUP(O$2+$A715,Sheet2!CA:NN,$B715,0)&lt;&gt;""),HLOOKUP(O$2+$A715,Sheet2!CA:NN,$B715,0),"")</f>
        <v/>
      </c>
      <c r="P715" t="str">
        <f>IF(OR(HLOOKUP(P$2+$A715,Sheet2!CB:NO,$B715,0),HLOOKUP(P$2+$A715,Sheet2!CB:NO,$B715,0)&lt;&gt;""),HLOOKUP(P$2+$A715,Sheet2!CB:NO,$B715,0),"")</f>
        <v/>
      </c>
      <c r="Q715" t="str">
        <f>IF(OR(HLOOKUP(Q$2+$A715,Sheet2!CC:NO,$B715,0),HLOOKUP(Q$2+$A715,Sheet2!CC:NO,$B715,0)&lt;&gt;""),HLOOKUP(Q$2+$A715,Sheet2!CC:NO,$B715,0),"")</f>
        <v/>
      </c>
    </row>
    <row r="716" spans="1:17" x14ac:dyDescent="0.25">
      <c r="A716" s="64">
        <f t="shared" si="91"/>
        <v>12</v>
      </c>
      <c r="B716" s="64">
        <f t="shared" si="92"/>
        <v>76</v>
      </c>
      <c r="C716" s="64">
        <f t="shared" si="93"/>
        <v>3</v>
      </c>
      <c r="D716" s="64">
        <f t="shared" si="94"/>
        <v>72</v>
      </c>
      <c r="E716" s="64">
        <f t="shared" si="95"/>
        <v>356</v>
      </c>
      <c r="F716" s="64">
        <f t="shared" si="88"/>
        <v>1</v>
      </c>
      <c r="G716" s="64">
        <f t="shared" si="89"/>
        <v>2</v>
      </c>
      <c r="H716" s="64">
        <f t="shared" si="90"/>
        <v>2021</v>
      </c>
      <c r="I716" s="80" t="str">
        <f>IFERROR(VLOOKUP(D716,Sheet2!A:B,2,0),"")</f>
        <v>J20-0493</v>
      </c>
      <c r="J716" s="64" t="str">
        <f>IFERROR(IF(I716&lt;&gt;"",VLOOKUP(I716,Sheet2!B:C,2,0),""),"")</f>
        <v>เอ็นเอส-สยามยูไนเต็ทสตีล</v>
      </c>
      <c r="K716" s="64" t="str">
        <f>IFERROR( IF(I716&lt;&gt;"", HLOOKUP(L$2+$A716,Sheet2!BX:NK,2,0),""),"")</f>
        <v>1-15 Feb 21</v>
      </c>
      <c r="L716" t="str">
        <f>IF(OR(HLOOKUP(L$2+$A716,Sheet2!BX:NK,$B716,0),HLOOKUP(L$2+$A716,Sheet2!BX:NK,$B716,0)&lt;&gt;""),HLOOKUP(L$2+$A716,Sheet2!BX:NK,$B716,0),"")</f>
        <v/>
      </c>
      <c r="M716" t="str">
        <f>IF(OR(HLOOKUP(M$2+$A716,Sheet2!BY:NL,$B716,0),HLOOKUP(M$2+$A716,Sheet2!BY:NL,$B716,0)&lt;&gt;""),HLOOKUP(M$2+$A716,Sheet2!BY:NL,$B716,0),"")</f>
        <v/>
      </c>
      <c r="N716" t="str">
        <f>IF(OR(HLOOKUP(N$2+$A716,Sheet2!BZ:NM,$B716,0),HLOOKUP(N$2+$A716,Sheet2!BZ:NM,$B716,0)&lt;&gt;""),HLOOKUP(N$2+$A716,Sheet2!BZ:NM,$B716,0),"")</f>
        <v/>
      </c>
      <c r="O716" t="str">
        <f>IF(OR(HLOOKUP(O$2+$A716,Sheet2!CA:NN,$B716,0),HLOOKUP(O$2+$A716,Sheet2!CA:NN,$B716,0)&lt;&gt;""),HLOOKUP(O$2+$A716,Sheet2!CA:NN,$B716,0),"")</f>
        <v/>
      </c>
      <c r="P716" t="str">
        <f>IF(OR(HLOOKUP(P$2+$A716,Sheet2!CB:NO,$B716,0),HLOOKUP(P$2+$A716,Sheet2!CB:NO,$B716,0)&lt;&gt;""),HLOOKUP(P$2+$A716,Sheet2!CB:NO,$B716,0),"")</f>
        <v/>
      </c>
      <c r="Q716" t="str">
        <f>IF(OR(HLOOKUP(Q$2+$A716,Sheet2!CC:NO,$B716,0),HLOOKUP(Q$2+$A716,Sheet2!CC:NO,$B716,0)&lt;&gt;""),HLOOKUP(Q$2+$A716,Sheet2!CC:NO,$B716,0),"")</f>
        <v/>
      </c>
    </row>
    <row r="717" spans="1:17" x14ac:dyDescent="0.25">
      <c r="A717" s="64">
        <f t="shared" si="91"/>
        <v>18</v>
      </c>
      <c r="B717" s="64">
        <f t="shared" si="92"/>
        <v>76</v>
      </c>
      <c r="C717" s="64">
        <f t="shared" si="93"/>
        <v>4</v>
      </c>
      <c r="D717" s="64">
        <f t="shared" si="94"/>
        <v>72</v>
      </c>
      <c r="E717" s="64">
        <f t="shared" si="95"/>
        <v>356</v>
      </c>
      <c r="F717" s="64">
        <f t="shared" si="88"/>
        <v>2</v>
      </c>
      <c r="G717" s="64">
        <f t="shared" si="89"/>
        <v>2</v>
      </c>
      <c r="H717" s="64">
        <f t="shared" si="90"/>
        <v>2021</v>
      </c>
      <c r="I717" s="80" t="str">
        <f>IFERROR(VLOOKUP(D717,Sheet2!A:B,2,0),"")</f>
        <v>J20-0493</v>
      </c>
      <c r="J717" s="64" t="str">
        <f>IFERROR(IF(I717&lt;&gt;"",VLOOKUP(I717,Sheet2!B:C,2,0),""),"")</f>
        <v>เอ็นเอส-สยามยูไนเต็ทสตีล</v>
      </c>
      <c r="K717" s="64" t="str">
        <f>IFERROR( IF(I717&lt;&gt;"", HLOOKUP(L$2+$A717,Sheet2!BX:NK,2,0),""),"")</f>
        <v>16-28 Feb 21</v>
      </c>
      <c r="L717" t="str">
        <f>IF(OR(HLOOKUP(L$2+$A717,Sheet2!BX:NK,$B717,0),HLOOKUP(L$2+$A717,Sheet2!BX:NK,$B717,0)&lt;&gt;""),HLOOKUP(L$2+$A717,Sheet2!BX:NK,$B717,0),"")</f>
        <v/>
      </c>
      <c r="M717" t="str">
        <f>IF(OR(HLOOKUP(M$2+$A717,Sheet2!BY:NL,$B717,0),HLOOKUP(M$2+$A717,Sheet2!BY:NL,$B717,0)&lt;&gt;""),HLOOKUP(M$2+$A717,Sheet2!BY:NL,$B717,0),"")</f>
        <v/>
      </c>
      <c r="N717" t="str">
        <f>IF(OR(HLOOKUP(N$2+$A717,Sheet2!BZ:NM,$B717,0),HLOOKUP(N$2+$A717,Sheet2!BZ:NM,$B717,0)&lt;&gt;""),HLOOKUP(N$2+$A717,Sheet2!BZ:NM,$B717,0),"")</f>
        <v/>
      </c>
      <c r="O717" t="str">
        <f>IF(OR(HLOOKUP(O$2+$A717,Sheet2!CA:NN,$B717,0),HLOOKUP(O$2+$A717,Sheet2!CA:NN,$B717,0)&lt;&gt;""),HLOOKUP(O$2+$A717,Sheet2!CA:NN,$B717,0),"")</f>
        <v/>
      </c>
      <c r="P717" t="str">
        <f>IF(OR(HLOOKUP(P$2+$A717,Sheet2!CB:NO,$B717,0),HLOOKUP(P$2+$A717,Sheet2!CB:NO,$B717,0)&lt;&gt;""),HLOOKUP(P$2+$A717,Sheet2!CB:NO,$B717,0),"")</f>
        <v/>
      </c>
      <c r="Q717" t="str">
        <f>IF(OR(HLOOKUP(Q$2+$A717,Sheet2!CC:NO,$B717,0),HLOOKUP(Q$2+$A717,Sheet2!CC:NO,$B717,0)&lt;&gt;""),HLOOKUP(Q$2+$A717,Sheet2!CC:NO,$B717,0),"")</f>
        <v/>
      </c>
    </row>
    <row r="718" spans="1:17" x14ac:dyDescent="0.25">
      <c r="A718" s="64">
        <f t="shared" si="91"/>
        <v>24</v>
      </c>
      <c r="B718" s="64">
        <f t="shared" si="92"/>
        <v>76</v>
      </c>
      <c r="C718" s="64">
        <f t="shared" si="93"/>
        <v>5</v>
      </c>
      <c r="D718" s="64">
        <f t="shared" si="94"/>
        <v>72</v>
      </c>
      <c r="E718" s="64">
        <f t="shared" si="95"/>
        <v>356</v>
      </c>
      <c r="F718" s="64">
        <f t="shared" si="88"/>
        <v>1</v>
      </c>
      <c r="G718" s="64">
        <f t="shared" si="89"/>
        <v>3</v>
      </c>
      <c r="H718" s="64">
        <f t="shared" si="90"/>
        <v>2021</v>
      </c>
      <c r="I718" s="80" t="str">
        <f>IFERROR(VLOOKUP(D718,Sheet2!A:B,2,0),"")</f>
        <v>J20-0493</v>
      </c>
      <c r="J718" s="64" t="str">
        <f>IFERROR(IF(I718&lt;&gt;"",VLOOKUP(I718,Sheet2!B:C,2,0),""),"")</f>
        <v>เอ็นเอส-สยามยูไนเต็ทสตีล</v>
      </c>
      <c r="K718" s="64" t="str">
        <f>IFERROR( IF(I718&lt;&gt;"", HLOOKUP(L$2+$A718,Sheet2!BX:NK,2,0),""),"")</f>
        <v>1-15 Mar 2021</v>
      </c>
      <c r="L718" t="str">
        <f>IF(OR(HLOOKUP(L$2+$A718,Sheet2!BX:NK,$B718,0),HLOOKUP(L$2+$A718,Sheet2!BX:NK,$B718,0)&lt;&gt;""),HLOOKUP(L$2+$A718,Sheet2!BX:NK,$B718,0),"")</f>
        <v/>
      </c>
      <c r="M718" t="str">
        <f>IF(OR(HLOOKUP(M$2+$A718,Sheet2!BY:NL,$B718,0),HLOOKUP(M$2+$A718,Sheet2!BY:NL,$B718,0)&lt;&gt;""),HLOOKUP(M$2+$A718,Sheet2!BY:NL,$B718,0),"")</f>
        <v/>
      </c>
      <c r="N718" t="str">
        <f>IF(OR(HLOOKUP(N$2+$A718,Sheet2!BZ:NM,$B718,0),HLOOKUP(N$2+$A718,Sheet2!BZ:NM,$B718,0)&lt;&gt;""),HLOOKUP(N$2+$A718,Sheet2!BZ:NM,$B718,0),"")</f>
        <v/>
      </c>
      <c r="O718" t="str">
        <f>IF(OR(HLOOKUP(O$2+$A718,Sheet2!CA:NN,$B718,0),HLOOKUP(O$2+$A718,Sheet2!CA:NN,$B718,0)&lt;&gt;""),HLOOKUP(O$2+$A718,Sheet2!CA:NN,$B718,0),"")</f>
        <v/>
      </c>
      <c r="P718" t="str">
        <f>IF(OR(HLOOKUP(P$2+$A718,Sheet2!CB:NO,$B718,0),HLOOKUP(P$2+$A718,Sheet2!CB:NO,$B718,0)&lt;&gt;""),HLOOKUP(P$2+$A718,Sheet2!CB:NO,$B718,0),"")</f>
        <v/>
      </c>
      <c r="Q718" t="str">
        <f>IF(OR(HLOOKUP(Q$2+$A718,Sheet2!CC:NO,$B718,0),HLOOKUP(Q$2+$A718,Sheet2!CC:NO,$B718,0)&lt;&gt;""),HLOOKUP(Q$2+$A718,Sheet2!CC:NO,$B718,0),"")</f>
        <v/>
      </c>
    </row>
    <row r="719" spans="1:17" x14ac:dyDescent="0.25">
      <c r="A719" s="64">
        <f t="shared" si="91"/>
        <v>30</v>
      </c>
      <c r="B719" s="64">
        <f t="shared" si="92"/>
        <v>76</v>
      </c>
      <c r="C719" s="64">
        <f t="shared" si="93"/>
        <v>6</v>
      </c>
      <c r="D719" s="64">
        <f t="shared" si="94"/>
        <v>72</v>
      </c>
      <c r="E719" s="64">
        <f t="shared" si="95"/>
        <v>356</v>
      </c>
      <c r="F719" s="64">
        <f t="shared" si="88"/>
        <v>2</v>
      </c>
      <c r="G719" s="64">
        <f t="shared" si="89"/>
        <v>3</v>
      </c>
      <c r="H719" s="64">
        <f t="shared" si="90"/>
        <v>2021</v>
      </c>
      <c r="I719" s="80" t="str">
        <f>IFERROR(VLOOKUP(D719,Sheet2!A:B,2,0),"")</f>
        <v>J20-0493</v>
      </c>
      <c r="J719" s="64" t="str">
        <f>IFERROR(IF(I719&lt;&gt;"",VLOOKUP(I719,Sheet2!B:C,2,0),""),"")</f>
        <v>เอ็นเอส-สยามยูไนเต็ทสตีล</v>
      </c>
      <c r="K719" s="64" t="str">
        <f>IFERROR( IF(I719&lt;&gt;"", HLOOKUP(L$2+$A719,Sheet2!BX:NK,2,0),""),"")</f>
        <v>16-31 Mar 21</v>
      </c>
      <c r="L719" t="str">
        <f>IF(OR(HLOOKUP(L$2+$A719,Sheet2!BX:NK,$B719,0),HLOOKUP(L$2+$A719,Sheet2!BX:NK,$B719,0)&lt;&gt;""),HLOOKUP(L$2+$A719,Sheet2!BX:NK,$B719,0),"")</f>
        <v/>
      </c>
      <c r="M719" t="str">
        <f>IF(OR(HLOOKUP(M$2+$A719,Sheet2!BY:NL,$B719,0),HLOOKUP(M$2+$A719,Sheet2!BY:NL,$B719,0)&lt;&gt;""),HLOOKUP(M$2+$A719,Sheet2!BY:NL,$B719,0),"")</f>
        <v/>
      </c>
      <c r="N719" t="str">
        <f>IF(OR(HLOOKUP(N$2+$A719,Sheet2!BZ:NM,$B719,0),HLOOKUP(N$2+$A719,Sheet2!BZ:NM,$B719,0)&lt;&gt;""),HLOOKUP(N$2+$A719,Sheet2!BZ:NM,$B719,0),"")</f>
        <v/>
      </c>
      <c r="O719" t="str">
        <f>IF(OR(HLOOKUP(O$2+$A719,Sheet2!CA:NN,$B719,0),HLOOKUP(O$2+$A719,Sheet2!CA:NN,$B719,0)&lt;&gt;""),HLOOKUP(O$2+$A719,Sheet2!CA:NN,$B719,0),"")</f>
        <v/>
      </c>
      <c r="P719" t="str">
        <f>IF(OR(HLOOKUP(P$2+$A719,Sheet2!CB:NO,$B719,0),HLOOKUP(P$2+$A719,Sheet2!CB:NO,$B719,0)&lt;&gt;""),HLOOKUP(P$2+$A719,Sheet2!CB:NO,$B719,0),"")</f>
        <v/>
      </c>
      <c r="Q719" t="str">
        <f>IF(OR(HLOOKUP(Q$2+$A719,Sheet2!CC:NO,$B719,0),HLOOKUP(Q$2+$A719,Sheet2!CC:NO,$B719,0)&lt;&gt;""),HLOOKUP(Q$2+$A719,Sheet2!CC:NO,$B719,0),"")</f>
        <v/>
      </c>
    </row>
    <row r="720" spans="1:17" x14ac:dyDescent="0.25">
      <c r="A720" s="64">
        <f t="shared" si="91"/>
        <v>36</v>
      </c>
      <c r="B720" s="64">
        <f t="shared" si="92"/>
        <v>76</v>
      </c>
      <c r="C720" s="64">
        <f t="shared" si="93"/>
        <v>7</v>
      </c>
      <c r="D720" s="64">
        <f t="shared" si="94"/>
        <v>72</v>
      </c>
      <c r="E720" s="64">
        <f t="shared" si="95"/>
        <v>356</v>
      </c>
      <c r="F720" s="64">
        <f t="shared" si="88"/>
        <v>1</v>
      </c>
      <c r="G720" s="64">
        <f t="shared" si="89"/>
        <v>4</v>
      </c>
      <c r="H720" s="64">
        <f t="shared" si="90"/>
        <v>2021</v>
      </c>
      <c r="I720" s="80" t="str">
        <f>IFERROR(VLOOKUP(D720,Sheet2!A:B,2,0),"")</f>
        <v>J20-0493</v>
      </c>
      <c r="J720" s="64" t="str">
        <f>IFERROR(IF(I720&lt;&gt;"",VLOOKUP(I720,Sheet2!B:C,2,0),""),"")</f>
        <v>เอ็นเอส-สยามยูไนเต็ทสตีล</v>
      </c>
      <c r="K720" s="64" t="str">
        <f>IFERROR( IF(I720&lt;&gt;"", HLOOKUP(L$2+$A720,Sheet2!BX:NK,2,0),""),"")</f>
        <v>1-15 April 21</v>
      </c>
      <c r="L720" t="str">
        <f>IF(OR(HLOOKUP(L$2+$A720,Sheet2!BX:NK,$B720,0),HLOOKUP(L$2+$A720,Sheet2!BX:NK,$B720,0)&lt;&gt;""),HLOOKUP(L$2+$A720,Sheet2!BX:NK,$B720,0),"")</f>
        <v/>
      </c>
      <c r="M720" t="str">
        <f>IF(OR(HLOOKUP(M$2+$A720,Sheet2!BY:NL,$B720,0),HLOOKUP(M$2+$A720,Sheet2!BY:NL,$B720,0)&lt;&gt;""),HLOOKUP(M$2+$A720,Sheet2!BY:NL,$B720,0),"")</f>
        <v/>
      </c>
      <c r="N720" t="str">
        <f>IF(OR(HLOOKUP(N$2+$A720,Sheet2!BZ:NM,$B720,0),HLOOKUP(N$2+$A720,Sheet2!BZ:NM,$B720,0)&lt;&gt;""),HLOOKUP(N$2+$A720,Sheet2!BZ:NM,$B720,0),"")</f>
        <v/>
      </c>
      <c r="O720" t="str">
        <f>IF(OR(HLOOKUP(O$2+$A720,Sheet2!CA:NN,$B720,0),HLOOKUP(O$2+$A720,Sheet2!CA:NN,$B720,0)&lt;&gt;""),HLOOKUP(O$2+$A720,Sheet2!CA:NN,$B720,0),"")</f>
        <v/>
      </c>
      <c r="P720" t="str">
        <f>IF(OR(HLOOKUP(P$2+$A720,Sheet2!CB:NO,$B720,0),HLOOKUP(P$2+$A720,Sheet2!CB:NO,$B720,0)&lt;&gt;""),HLOOKUP(P$2+$A720,Sheet2!CB:NO,$B720,0),"")</f>
        <v/>
      </c>
      <c r="Q720" t="str">
        <f>IF(OR(HLOOKUP(Q$2+$A720,Sheet2!CC:NO,$B720,0),HLOOKUP(Q$2+$A720,Sheet2!CC:NO,$B720,0)&lt;&gt;""),HLOOKUP(Q$2+$A720,Sheet2!CC:NO,$B720,0),"")</f>
        <v/>
      </c>
    </row>
    <row r="721" spans="1:17" x14ac:dyDescent="0.25">
      <c r="A721" s="64">
        <f t="shared" si="91"/>
        <v>42</v>
      </c>
      <c r="B721" s="64">
        <f t="shared" si="92"/>
        <v>76</v>
      </c>
      <c r="C721" s="64">
        <f t="shared" si="93"/>
        <v>8</v>
      </c>
      <c r="D721" s="64">
        <f t="shared" si="94"/>
        <v>72</v>
      </c>
      <c r="E721" s="64">
        <f t="shared" si="95"/>
        <v>356</v>
      </c>
      <c r="F721" s="64">
        <f t="shared" si="88"/>
        <v>2</v>
      </c>
      <c r="G721" s="64">
        <f t="shared" si="89"/>
        <v>4</v>
      </c>
      <c r="H721" s="64">
        <f t="shared" si="90"/>
        <v>2021</v>
      </c>
      <c r="I721" s="80" t="str">
        <f>IFERROR(VLOOKUP(D721,Sheet2!A:B,2,0),"")</f>
        <v>J20-0493</v>
      </c>
      <c r="J721" s="64" t="str">
        <f>IFERROR(IF(I721&lt;&gt;"",VLOOKUP(I721,Sheet2!B:C,2,0),""),"")</f>
        <v>เอ็นเอส-สยามยูไนเต็ทสตีล</v>
      </c>
      <c r="K721" s="64" t="str">
        <f>IFERROR( IF(I721&lt;&gt;"", HLOOKUP(L$2+$A721,Sheet2!BX:NK,2,0),""),"")</f>
        <v>16-30 April 21</v>
      </c>
      <c r="L721" t="str">
        <f>IF(OR(HLOOKUP(L$2+$A721,Sheet2!BX:NK,$B721,0),HLOOKUP(L$2+$A721,Sheet2!BX:NK,$B721,0)&lt;&gt;""),HLOOKUP(L$2+$A721,Sheet2!BX:NK,$B721,0),"")</f>
        <v/>
      </c>
      <c r="M721" t="str">
        <f>IF(OR(HLOOKUP(M$2+$A721,Sheet2!BY:NL,$B721,0),HLOOKUP(M$2+$A721,Sheet2!BY:NL,$B721,0)&lt;&gt;""),HLOOKUP(M$2+$A721,Sheet2!BY:NL,$B721,0),"")</f>
        <v/>
      </c>
      <c r="N721" t="str">
        <f>IF(OR(HLOOKUP(N$2+$A721,Sheet2!BZ:NM,$B721,0),HLOOKUP(N$2+$A721,Sheet2!BZ:NM,$B721,0)&lt;&gt;""),HLOOKUP(N$2+$A721,Sheet2!BZ:NM,$B721,0),"")</f>
        <v/>
      </c>
      <c r="O721" t="str">
        <f>IF(OR(HLOOKUP(O$2+$A721,Sheet2!CA:NN,$B721,0),HLOOKUP(O$2+$A721,Sheet2!CA:NN,$B721,0)&lt;&gt;""),HLOOKUP(O$2+$A721,Sheet2!CA:NN,$B721,0),"")</f>
        <v/>
      </c>
      <c r="P721" t="str">
        <f>IF(OR(HLOOKUP(P$2+$A721,Sheet2!CB:NO,$B721,0),HLOOKUP(P$2+$A721,Sheet2!CB:NO,$B721,0)&lt;&gt;""),HLOOKUP(P$2+$A721,Sheet2!CB:NO,$B721,0),"")</f>
        <v/>
      </c>
      <c r="Q721" t="str">
        <f>IF(OR(HLOOKUP(Q$2+$A721,Sheet2!CC:NO,$B721,0),HLOOKUP(Q$2+$A721,Sheet2!CC:NO,$B721,0)&lt;&gt;""),HLOOKUP(Q$2+$A721,Sheet2!CC:NO,$B721,0),"")</f>
        <v/>
      </c>
    </row>
    <row r="722" spans="1:17" x14ac:dyDescent="0.25">
      <c r="A722" s="64">
        <f t="shared" si="91"/>
        <v>48</v>
      </c>
      <c r="B722" s="64">
        <f t="shared" si="92"/>
        <v>76</v>
      </c>
      <c r="C722" s="64">
        <f t="shared" si="93"/>
        <v>9</v>
      </c>
      <c r="D722" s="64">
        <f t="shared" si="94"/>
        <v>72</v>
      </c>
      <c r="E722" s="64">
        <f t="shared" si="95"/>
        <v>356</v>
      </c>
      <c r="F722" s="64">
        <f t="shared" si="88"/>
        <v>1</v>
      </c>
      <c r="G722" s="64">
        <f t="shared" si="89"/>
        <v>5</v>
      </c>
      <c r="H722" s="64">
        <f t="shared" si="90"/>
        <v>2021</v>
      </c>
      <c r="I722" s="80" t="str">
        <f>IFERROR(VLOOKUP(D722,Sheet2!A:B,2,0),"")</f>
        <v>J20-0493</v>
      </c>
      <c r="J722" s="64" t="str">
        <f>IFERROR(IF(I722&lt;&gt;"",VLOOKUP(I722,Sheet2!B:C,2,0),""),"")</f>
        <v>เอ็นเอส-สยามยูไนเต็ทสตีล</v>
      </c>
      <c r="K722" s="64" t="str">
        <f>IFERROR( IF(I722&lt;&gt;"", HLOOKUP(L$2+$A722,Sheet2!BX:NK,2,0),""),"")</f>
        <v>1-15 May 21</v>
      </c>
      <c r="L722" t="str">
        <f>IF(OR(HLOOKUP(L$2+$A722,Sheet2!BX:NK,$B722,0),HLOOKUP(L$2+$A722,Sheet2!BX:NK,$B722,0)&lt;&gt;""),HLOOKUP(L$2+$A722,Sheet2!BX:NK,$B722,0),"")</f>
        <v/>
      </c>
      <c r="M722" t="str">
        <f>IF(OR(HLOOKUP(M$2+$A722,Sheet2!BY:NL,$B722,0),HLOOKUP(M$2+$A722,Sheet2!BY:NL,$B722,0)&lt;&gt;""),HLOOKUP(M$2+$A722,Sheet2!BY:NL,$B722,0),"")</f>
        <v/>
      </c>
      <c r="N722" t="str">
        <f>IF(OR(HLOOKUP(N$2+$A722,Sheet2!BZ:NM,$B722,0),HLOOKUP(N$2+$A722,Sheet2!BZ:NM,$B722,0)&lt;&gt;""),HLOOKUP(N$2+$A722,Sheet2!BZ:NM,$B722,0),"")</f>
        <v/>
      </c>
      <c r="O722" t="str">
        <f>IF(OR(HLOOKUP(O$2+$A722,Sheet2!CA:NN,$B722,0),HLOOKUP(O$2+$A722,Sheet2!CA:NN,$B722,0)&lt;&gt;""),HLOOKUP(O$2+$A722,Sheet2!CA:NN,$B722,0),"")</f>
        <v/>
      </c>
      <c r="P722" t="str">
        <f>IF(OR(HLOOKUP(P$2+$A722,Sheet2!CB:NO,$B722,0),HLOOKUP(P$2+$A722,Sheet2!CB:NO,$B722,0)&lt;&gt;""),HLOOKUP(P$2+$A722,Sheet2!CB:NO,$B722,0),"")</f>
        <v/>
      </c>
      <c r="Q722" t="str">
        <f>IF(OR(HLOOKUP(Q$2+$A722,Sheet2!CC:NO,$B722,0),HLOOKUP(Q$2+$A722,Sheet2!CC:NO,$B722,0)&lt;&gt;""),HLOOKUP(Q$2+$A722,Sheet2!CC:NO,$B722,0),"")</f>
        <v/>
      </c>
    </row>
    <row r="723" spans="1:17" x14ac:dyDescent="0.25">
      <c r="A723" s="64">
        <f t="shared" si="91"/>
        <v>54</v>
      </c>
      <c r="B723" s="64">
        <f t="shared" si="92"/>
        <v>76</v>
      </c>
      <c r="C723" s="64">
        <f t="shared" si="93"/>
        <v>10</v>
      </c>
      <c r="D723" s="64">
        <f t="shared" si="94"/>
        <v>72</v>
      </c>
      <c r="E723" s="64">
        <f t="shared" si="95"/>
        <v>356</v>
      </c>
      <c r="F723" s="64">
        <f t="shared" si="88"/>
        <v>2</v>
      </c>
      <c r="G723" s="64">
        <f t="shared" si="89"/>
        <v>5</v>
      </c>
      <c r="H723" s="64">
        <f t="shared" si="90"/>
        <v>2021</v>
      </c>
      <c r="I723" s="80" t="str">
        <f>IFERROR(VLOOKUP(D723,Sheet2!A:B,2,0),"")</f>
        <v>J20-0493</v>
      </c>
      <c r="J723" s="64" t="str">
        <f>IFERROR(IF(I723&lt;&gt;"",VLOOKUP(I723,Sheet2!B:C,2,0),""),"")</f>
        <v>เอ็นเอส-สยามยูไนเต็ทสตีล</v>
      </c>
      <c r="K723" s="64" t="str">
        <f>IFERROR( IF(I723&lt;&gt;"", HLOOKUP(L$2+$A723,Sheet2!BX:NK,2,0),""),"")</f>
        <v>16-31 May 21</v>
      </c>
      <c r="L723" t="str">
        <f>IF(OR(HLOOKUP(L$2+$A723,Sheet2!BX:NK,$B723,0),HLOOKUP(L$2+$A723,Sheet2!BX:NK,$B723,0)&lt;&gt;""),HLOOKUP(L$2+$A723,Sheet2!BX:NK,$B723,0),"")</f>
        <v/>
      </c>
      <c r="M723" t="str">
        <f>IF(OR(HLOOKUP(M$2+$A723,Sheet2!BY:NL,$B723,0),HLOOKUP(M$2+$A723,Sheet2!BY:NL,$B723,0)&lt;&gt;""),HLOOKUP(M$2+$A723,Sheet2!BY:NL,$B723,0),"")</f>
        <v/>
      </c>
      <c r="N723" t="str">
        <f>IF(OR(HLOOKUP(N$2+$A723,Sheet2!BZ:NM,$B723,0),HLOOKUP(N$2+$A723,Sheet2!BZ:NM,$B723,0)&lt;&gt;""),HLOOKUP(N$2+$A723,Sheet2!BZ:NM,$B723,0),"")</f>
        <v/>
      </c>
      <c r="O723" t="str">
        <f>IF(OR(HLOOKUP(O$2+$A723,Sheet2!CA:NN,$B723,0),HLOOKUP(O$2+$A723,Sheet2!CA:NN,$B723,0)&lt;&gt;""),HLOOKUP(O$2+$A723,Sheet2!CA:NN,$B723,0),"")</f>
        <v/>
      </c>
      <c r="P723" t="str">
        <f>IF(OR(HLOOKUP(P$2+$A723,Sheet2!CB:NO,$B723,0),HLOOKUP(P$2+$A723,Sheet2!CB:NO,$B723,0)&lt;&gt;""),HLOOKUP(P$2+$A723,Sheet2!CB:NO,$B723,0),"")</f>
        <v/>
      </c>
      <c r="Q723" t="str">
        <f>IF(OR(HLOOKUP(Q$2+$A723,Sheet2!CC:NO,$B723,0),HLOOKUP(Q$2+$A723,Sheet2!CC:NO,$B723,0)&lt;&gt;""),HLOOKUP(Q$2+$A723,Sheet2!CC:NO,$B723,0),"")</f>
        <v/>
      </c>
    </row>
    <row r="724" spans="1:17" x14ac:dyDescent="0.25">
      <c r="A724" s="64">
        <f t="shared" si="91"/>
        <v>0</v>
      </c>
      <c r="B724" s="64">
        <f t="shared" si="92"/>
        <v>77</v>
      </c>
      <c r="C724" s="64">
        <f t="shared" si="93"/>
        <v>1</v>
      </c>
      <c r="D724" s="64">
        <f t="shared" si="94"/>
        <v>73</v>
      </c>
      <c r="E724" s="64">
        <f t="shared" si="95"/>
        <v>361</v>
      </c>
      <c r="F724" s="64">
        <f t="shared" si="88"/>
        <v>1</v>
      </c>
      <c r="G724" s="64">
        <f t="shared" si="89"/>
        <v>1</v>
      </c>
      <c r="H724" s="64">
        <f t="shared" si="90"/>
        <v>2021</v>
      </c>
      <c r="I724" s="80" t="str">
        <f>IFERROR(VLOOKUP(D724,Sheet2!A:B,2,0),"")</f>
        <v>J20-0856</v>
      </c>
      <c r="J724" s="64" t="str">
        <f>IFERROR(IF(I724&lt;&gt;"",VLOOKUP(I724,Sheet2!B:C,2,0),""),"")</f>
        <v>Modify Panel Dryer 5</v>
      </c>
      <c r="K724" s="64" t="str">
        <f>IFERROR( IF(I724&lt;&gt;"", HLOOKUP(L$2+$A724,Sheet2!BX:NK,2,0),""),"")</f>
        <v>1-15 Jan 21</v>
      </c>
      <c r="L724" t="str">
        <f>IF(OR(HLOOKUP(L$2+$A724,Sheet2!BX:NK,$B724,0),HLOOKUP(L$2+$A724,Sheet2!BX:NK,$B724,0)&lt;&gt;""),HLOOKUP(L$2+$A724,Sheet2!BX:NK,$B724,0),"")</f>
        <v/>
      </c>
      <c r="M724" t="str">
        <f>IF(OR(HLOOKUP(M$2+$A724,Sheet2!BY:NL,$B724,0),HLOOKUP(M$2+$A724,Sheet2!BY:NL,$B724,0)&lt;&gt;""),HLOOKUP(M$2+$A724,Sheet2!BY:NL,$B724,0),"")</f>
        <v/>
      </c>
      <c r="N724" t="str">
        <f>IF(OR(HLOOKUP(N$2+$A724,Sheet2!BZ:NM,$B724,0),HLOOKUP(N$2+$A724,Sheet2!BZ:NM,$B724,0)&lt;&gt;""),HLOOKUP(N$2+$A724,Sheet2!BZ:NM,$B724,0),"")</f>
        <v/>
      </c>
      <c r="O724" t="str">
        <f>IF(OR(HLOOKUP(O$2+$A724,Sheet2!CA:NN,$B724,0),HLOOKUP(O$2+$A724,Sheet2!CA:NN,$B724,0)&lt;&gt;""),HLOOKUP(O$2+$A724,Sheet2!CA:NN,$B724,0),"")</f>
        <v/>
      </c>
      <c r="P724" t="str">
        <f>IF(OR(HLOOKUP(P$2+$A724,Sheet2!CB:NO,$B724,0),HLOOKUP(P$2+$A724,Sheet2!CB:NO,$B724,0)&lt;&gt;""),HLOOKUP(P$2+$A724,Sheet2!CB:NO,$B724,0),"")</f>
        <v/>
      </c>
      <c r="Q724" t="str">
        <f>IF(OR(HLOOKUP(Q$2+$A724,Sheet2!CC:NO,$B724,0),HLOOKUP(Q$2+$A724,Sheet2!CC:NO,$B724,0)&lt;&gt;""),HLOOKUP(Q$2+$A724,Sheet2!CC:NO,$B724,0),"")</f>
        <v/>
      </c>
    </row>
    <row r="725" spans="1:17" x14ac:dyDescent="0.25">
      <c r="A725" s="64">
        <f t="shared" si="91"/>
        <v>6</v>
      </c>
      <c r="B725" s="64">
        <f t="shared" si="92"/>
        <v>77</v>
      </c>
      <c r="C725" s="64">
        <f t="shared" si="93"/>
        <v>2</v>
      </c>
      <c r="D725" s="64">
        <f t="shared" si="94"/>
        <v>73</v>
      </c>
      <c r="E725" s="64">
        <f t="shared" si="95"/>
        <v>361</v>
      </c>
      <c r="F725" s="64">
        <f t="shared" si="88"/>
        <v>2</v>
      </c>
      <c r="G725" s="64">
        <f t="shared" si="89"/>
        <v>1</v>
      </c>
      <c r="H725" s="64">
        <f t="shared" si="90"/>
        <v>2021</v>
      </c>
      <c r="I725" s="80" t="str">
        <f>IFERROR(VLOOKUP(D725,Sheet2!A:B,2,0),"")</f>
        <v>J20-0856</v>
      </c>
      <c r="J725" s="64" t="str">
        <f>IFERROR(IF(I725&lt;&gt;"",VLOOKUP(I725,Sheet2!B:C,2,0),""),"")</f>
        <v>Modify Panel Dryer 5</v>
      </c>
      <c r="K725" s="64" t="str">
        <f>IFERROR( IF(I725&lt;&gt;"", HLOOKUP(L$2+$A725,Sheet2!BX:NK,2,0),""),"")</f>
        <v>16-31 Jan 21</v>
      </c>
      <c r="L725" t="str">
        <f>IF(OR(HLOOKUP(L$2+$A725,Sheet2!BX:NK,$B725,0),HLOOKUP(L$2+$A725,Sheet2!BX:NK,$B725,0)&lt;&gt;""),HLOOKUP(L$2+$A725,Sheet2!BX:NK,$B725,0),"")</f>
        <v/>
      </c>
      <c r="M725" t="str">
        <f>IF(OR(HLOOKUP(M$2+$A725,Sheet2!BY:NL,$B725,0),HLOOKUP(M$2+$A725,Sheet2!BY:NL,$B725,0)&lt;&gt;""),HLOOKUP(M$2+$A725,Sheet2!BY:NL,$B725,0),"")</f>
        <v/>
      </c>
      <c r="N725" t="str">
        <f>IF(OR(HLOOKUP(N$2+$A725,Sheet2!BZ:NM,$B725,0),HLOOKUP(N$2+$A725,Sheet2!BZ:NM,$B725,0)&lt;&gt;""),HLOOKUP(N$2+$A725,Sheet2!BZ:NM,$B725,0),"")</f>
        <v/>
      </c>
      <c r="O725" t="str">
        <f>IF(OR(HLOOKUP(O$2+$A725,Sheet2!CA:NN,$B725,0),HLOOKUP(O$2+$A725,Sheet2!CA:NN,$B725,0)&lt;&gt;""),HLOOKUP(O$2+$A725,Sheet2!CA:NN,$B725,0),"")</f>
        <v/>
      </c>
      <c r="P725" t="str">
        <f>IF(OR(HLOOKUP(P$2+$A725,Sheet2!CB:NO,$B725,0),HLOOKUP(P$2+$A725,Sheet2!CB:NO,$B725,0)&lt;&gt;""),HLOOKUP(P$2+$A725,Sheet2!CB:NO,$B725,0),"")</f>
        <v/>
      </c>
      <c r="Q725" t="str">
        <f>IF(OR(HLOOKUP(Q$2+$A725,Sheet2!CC:NO,$B725,0),HLOOKUP(Q$2+$A725,Sheet2!CC:NO,$B725,0)&lt;&gt;""),HLOOKUP(Q$2+$A725,Sheet2!CC:NO,$B725,0),"")</f>
        <v/>
      </c>
    </row>
    <row r="726" spans="1:17" x14ac:dyDescent="0.25">
      <c r="A726" s="64">
        <f t="shared" si="91"/>
        <v>12</v>
      </c>
      <c r="B726" s="64">
        <f t="shared" si="92"/>
        <v>77</v>
      </c>
      <c r="C726" s="64">
        <f t="shared" si="93"/>
        <v>3</v>
      </c>
      <c r="D726" s="64">
        <f t="shared" si="94"/>
        <v>73</v>
      </c>
      <c r="E726" s="64">
        <f t="shared" si="95"/>
        <v>361</v>
      </c>
      <c r="F726" s="64">
        <f t="shared" si="88"/>
        <v>1</v>
      </c>
      <c r="G726" s="64">
        <f t="shared" si="89"/>
        <v>2</v>
      </c>
      <c r="H726" s="64">
        <f t="shared" si="90"/>
        <v>2021</v>
      </c>
      <c r="I726" s="80" t="str">
        <f>IFERROR(VLOOKUP(D726,Sheet2!A:B,2,0),"")</f>
        <v>J20-0856</v>
      </c>
      <c r="J726" s="64" t="str">
        <f>IFERROR(IF(I726&lt;&gt;"",VLOOKUP(I726,Sheet2!B:C,2,0),""),"")</f>
        <v>Modify Panel Dryer 5</v>
      </c>
      <c r="K726" s="64" t="str">
        <f>IFERROR( IF(I726&lt;&gt;"", HLOOKUP(L$2+$A726,Sheet2!BX:NK,2,0),""),"")</f>
        <v>1-15 Feb 21</v>
      </c>
      <c r="L726" t="str">
        <f>IF(OR(HLOOKUP(L$2+$A726,Sheet2!BX:NK,$B726,0),HLOOKUP(L$2+$A726,Sheet2!BX:NK,$B726,0)&lt;&gt;""),HLOOKUP(L$2+$A726,Sheet2!BX:NK,$B726,0),"")</f>
        <v/>
      </c>
      <c r="M726" t="str">
        <f>IF(OR(HLOOKUP(M$2+$A726,Sheet2!BY:NL,$B726,0),HLOOKUP(M$2+$A726,Sheet2!BY:NL,$B726,0)&lt;&gt;""),HLOOKUP(M$2+$A726,Sheet2!BY:NL,$B726,0),"")</f>
        <v/>
      </c>
      <c r="N726" t="str">
        <f>IF(OR(HLOOKUP(N$2+$A726,Sheet2!BZ:NM,$B726,0),HLOOKUP(N$2+$A726,Sheet2!BZ:NM,$B726,0)&lt;&gt;""),HLOOKUP(N$2+$A726,Sheet2!BZ:NM,$B726,0),"")</f>
        <v/>
      </c>
      <c r="O726" t="str">
        <f>IF(OR(HLOOKUP(O$2+$A726,Sheet2!CA:NN,$B726,0),HLOOKUP(O$2+$A726,Sheet2!CA:NN,$B726,0)&lt;&gt;""),HLOOKUP(O$2+$A726,Sheet2!CA:NN,$B726,0),"")</f>
        <v/>
      </c>
      <c r="P726" t="str">
        <f>IF(OR(HLOOKUP(P$2+$A726,Sheet2!CB:NO,$B726,0),HLOOKUP(P$2+$A726,Sheet2!CB:NO,$B726,0)&lt;&gt;""),HLOOKUP(P$2+$A726,Sheet2!CB:NO,$B726,0),"")</f>
        <v/>
      </c>
      <c r="Q726" t="str">
        <f>IF(OR(HLOOKUP(Q$2+$A726,Sheet2!CC:NO,$B726,0),HLOOKUP(Q$2+$A726,Sheet2!CC:NO,$B726,0)&lt;&gt;""),HLOOKUP(Q$2+$A726,Sheet2!CC:NO,$B726,0),"")</f>
        <v/>
      </c>
    </row>
    <row r="727" spans="1:17" x14ac:dyDescent="0.25">
      <c r="A727" s="64">
        <f t="shared" si="91"/>
        <v>18</v>
      </c>
      <c r="B727" s="64">
        <f t="shared" si="92"/>
        <v>77</v>
      </c>
      <c r="C727" s="64">
        <f t="shared" si="93"/>
        <v>4</v>
      </c>
      <c r="D727" s="64">
        <f t="shared" si="94"/>
        <v>73</v>
      </c>
      <c r="E727" s="64">
        <f t="shared" si="95"/>
        <v>361</v>
      </c>
      <c r="F727" s="64">
        <f t="shared" si="88"/>
        <v>2</v>
      </c>
      <c r="G727" s="64">
        <f t="shared" si="89"/>
        <v>2</v>
      </c>
      <c r="H727" s="64">
        <f t="shared" si="90"/>
        <v>2021</v>
      </c>
      <c r="I727" s="80" t="str">
        <f>IFERROR(VLOOKUP(D727,Sheet2!A:B,2,0),"")</f>
        <v>J20-0856</v>
      </c>
      <c r="J727" s="64" t="str">
        <f>IFERROR(IF(I727&lt;&gt;"",VLOOKUP(I727,Sheet2!B:C,2,0),""),"")</f>
        <v>Modify Panel Dryer 5</v>
      </c>
      <c r="K727" s="64" t="str">
        <f>IFERROR( IF(I727&lt;&gt;"", HLOOKUP(L$2+$A727,Sheet2!BX:NK,2,0),""),"")</f>
        <v>16-28 Feb 21</v>
      </c>
      <c r="L727" t="str">
        <f>IF(OR(HLOOKUP(L$2+$A727,Sheet2!BX:NK,$B727,0),HLOOKUP(L$2+$A727,Sheet2!BX:NK,$B727,0)&lt;&gt;""),HLOOKUP(L$2+$A727,Sheet2!BX:NK,$B727,0),"")</f>
        <v/>
      </c>
      <c r="M727" t="str">
        <f>IF(OR(HLOOKUP(M$2+$A727,Sheet2!BY:NL,$B727,0),HLOOKUP(M$2+$A727,Sheet2!BY:NL,$B727,0)&lt;&gt;""),HLOOKUP(M$2+$A727,Sheet2!BY:NL,$B727,0),"")</f>
        <v/>
      </c>
      <c r="N727" t="str">
        <f>IF(OR(HLOOKUP(N$2+$A727,Sheet2!BZ:NM,$B727,0),HLOOKUP(N$2+$A727,Sheet2!BZ:NM,$B727,0)&lt;&gt;""),HLOOKUP(N$2+$A727,Sheet2!BZ:NM,$B727,0),"")</f>
        <v/>
      </c>
      <c r="O727" t="str">
        <f>IF(OR(HLOOKUP(O$2+$A727,Sheet2!CA:NN,$B727,0),HLOOKUP(O$2+$A727,Sheet2!CA:NN,$B727,0)&lt;&gt;""),HLOOKUP(O$2+$A727,Sheet2!CA:NN,$B727,0),"")</f>
        <v/>
      </c>
      <c r="P727" t="str">
        <f>IF(OR(HLOOKUP(P$2+$A727,Sheet2!CB:NO,$B727,0),HLOOKUP(P$2+$A727,Sheet2!CB:NO,$B727,0)&lt;&gt;""),HLOOKUP(P$2+$A727,Sheet2!CB:NO,$B727,0),"")</f>
        <v/>
      </c>
      <c r="Q727" t="str">
        <f>IF(OR(HLOOKUP(Q$2+$A727,Sheet2!CC:NO,$B727,0),HLOOKUP(Q$2+$A727,Sheet2!CC:NO,$B727,0)&lt;&gt;""),HLOOKUP(Q$2+$A727,Sheet2!CC:NO,$B727,0),"")</f>
        <v/>
      </c>
    </row>
    <row r="728" spans="1:17" x14ac:dyDescent="0.25">
      <c r="A728" s="64">
        <f t="shared" si="91"/>
        <v>24</v>
      </c>
      <c r="B728" s="64">
        <f t="shared" si="92"/>
        <v>77</v>
      </c>
      <c r="C728" s="64">
        <f t="shared" si="93"/>
        <v>5</v>
      </c>
      <c r="D728" s="64">
        <f t="shared" si="94"/>
        <v>73</v>
      </c>
      <c r="E728" s="64">
        <f t="shared" si="95"/>
        <v>361</v>
      </c>
      <c r="F728" s="64">
        <f t="shared" si="88"/>
        <v>1</v>
      </c>
      <c r="G728" s="64">
        <f t="shared" si="89"/>
        <v>3</v>
      </c>
      <c r="H728" s="64">
        <f t="shared" si="90"/>
        <v>2021</v>
      </c>
      <c r="I728" s="80" t="str">
        <f>IFERROR(VLOOKUP(D728,Sheet2!A:B,2,0),"")</f>
        <v>J20-0856</v>
      </c>
      <c r="J728" s="64" t="str">
        <f>IFERROR(IF(I728&lt;&gt;"",VLOOKUP(I728,Sheet2!B:C,2,0),""),"")</f>
        <v>Modify Panel Dryer 5</v>
      </c>
      <c r="K728" s="64" t="str">
        <f>IFERROR( IF(I728&lt;&gt;"", HLOOKUP(L$2+$A728,Sheet2!BX:NK,2,0),""),"")</f>
        <v>1-15 Mar 2021</v>
      </c>
      <c r="L728" t="str">
        <f>IF(OR(HLOOKUP(L$2+$A728,Sheet2!BX:NK,$B728,0),HLOOKUP(L$2+$A728,Sheet2!BX:NK,$B728,0)&lt;&gt;""),HLOOKUP(L$2+$A728,Sheet2!BX:NK,$B728,0),"")</f>
        <v/>
      </c>
      <c r="M728" t="str">
        <f>IF(OR(HLOOKUP(M$2+$A728,Sheet2!BY:NL,$B728,0),HLOOKUP(M$2+$A728,Sheet2!BY:NL,$B728,0)&lt;&gt;""),HLOOKUP(M$2+$A728,Sheet2!BY:NL,$B728,0),"")</f>
        <v/>
      </c>
      <c r="N728" t="str">
        <f>IF(OR(HLOOKUP(N$2+$A728,Sheet2!BZ:NM,$B728,0),HLOOKUP(N$2+$A728,Sheet2!BZ:NM,$B728,0)&lt;&gt;""),HLOOKUP(N$2+$A728,Sheet2!BZ:NM,$B728,0),"")</f>
        <v/>
      </c>
      <c r="O728" t="str">
        <f>IF(OR(HLOOKUP(O$2+$A728,Sheet2!CA:NN,$B728,0),HLOOKUP(O$2+$A728,Sheet2!CA:NN,$B728,0)&lt;&gt;""),HLOOKUP(O$2+$A728,Sheet2!CA:NN,$B728,0),"")</f>
        <v/>
      </c>
      <c r="P728" t="str">
        <f>IF(OR(HLOOKUP(P$2+$A728,Sheet2!CB:NO,$B728,0),HLOOKUP(P$2+$A728,Sheet2!CB:NO,$B728,0)&lt;&gt;""),HLOOKUP(P$2+$A728,Sheet2!CB:NO,$B728,0),"")</f>
        <v/>
      </c>
      <c r="Q728" t="str">
        <f>IF(OR(HLOOKUP(Q$2+$A728,Sheet2!CC:NO,$B728,0),HLOOKUP(Q$2+$A728,Sheet2!CC:NO,$B728,0)&lt;&gt;""),HLOOKUP(Q$2+$A728,Sheet2!CC:NO,$B728,0),"")</f>
        <v/>
      </c>
    </row>
    <row r="729" spans="1:17" x14ac:dyDescent="0.25">
      <c r="A729" s="64">
        <f t="shared" si="91"/>
        <v>30</v>
      </c>
      <c r="B729" s="64">
        <f t="shared" si="92"/>
        <v>77</v>
      </c>
      <c r="C729" s="64">
        <f t="shared" si="93"/>
        <v>6</v>
      </c>
      <c r="D729" s="64">
        <f t="shared" si="94"/>
        <v>73</v>
      </c>
      <c r="E729" s="64">
        <f t="shared" si="95"/>
        <v>361</v>
      </c>
      <c r="F729" s="64">
        <f t="shared" si="88"/>
        <v>2</v>
      </c>
      <c r="G729" s="64">
        <f t="shared" si="89"/>
        <v>3</v>
      </c>
      <c r="H729" s="64">
        <f t="shared" si="90"/>
        <v>2021</v>
      </c>
      <c r="I729" s="80" t="str">
        <f>IFERROR(VLOOKUP(D729,Sheet2!A:B,2,0),"")</f>
        <v>J20-0856</v>
      </c>
      <c r="J729" s="64" t="str">
        <f>IFERROR(IF(I729&lt;&gt;"",VLOOKUP(I729,Sheet2!B:C,2,0),""),"")</f>
        <v>Modify Panel Dryer 5</v>
      </c>
      <c r="K729" s="64" t="str">
        <f>IFERROR( IF(I729&lt;&gt;"", HLOOKUP(L$2+$A729,Sheet2!BX:NK,2,0),""),"")</f>
        <v>16-31 Mar 21</v>
      </c>
      <c r="L729" t="str">
        <f>IF(OR(HLOOKUP(L$2+$A729,Sheet2!BX:NK,$B729,0),HLOOKUP(L$2+$A729,Sheet2!BX:NK,$B729,0)&lt;&gt;""),HLOOKUP(L$2+$A729,Sheet2!BX:NK,$B729,0),"")</f>
        <v/>
      </c>
      <c r="M729" t="str">
        <f>IF(OR(HLOOKUP(M$2+$A729,Sheet2!BY:NL,$B729,0),HLOOKUP(M$2+$A729,Sheet2!BY:NL,$B729,0)&lt;&gt;""),HLOOKUP(M$2+$A729,Sheet2!BY:NL,$B729,0),"")</f>
        <v/>
      </c>
      <c r="N729" t="str">
        <f>IF(OR(HLOOKUP(N$2+$A729,Sheet2!BZ:NM,$B729,0),HLOOKUP(N$2+$A729,Sheet2!BZ:NM,$B729,0)&lt;&gt;""),HLOOKUP(N$2+$A729,Sheet2!BZ:NM,$B729,0),"")</f>
        <v/>
      </c>
      <c r="O729" t="str">
        <f>IF(OR(HLOOKUP(O$2+$A729,Sheet2!CA:NN,$B729,0),HLOOKUP(O$2+$A729,Sheet2!CA:NN,$B729,0)&lt;&gt;""),HLOOKUP(O$2+$A729,Sheet2!CA:NN,$B729,0),"")</f>
        <v/>
      </c>
      <c r="P729" t="str">
        <f>IF(OR(HLOOKUP(P$2+$A729,Sheet2!CB:NO,$B729,0),HLOOKUP(P$2+$A729,Sheet2!CB:NO,$B729,0)&lt;&gt;""),HLOOKUP(P$2+$A729,Sheet2!CB:NO,$B729,0),"")</f>
        <v/>
      </c>
      <c r="Q729" t="str">
        <f>IF(OR(HLOOKUP(Q$2+$A729,Sheet2!CC:NO,$B729,0),HLOOKUP(Q$2+$A729,Sheet2!CC:NO,$B729,0)&lt;&gt;""),HLOOKUP(Q$2+$A729,Sheet2!CC:NO,$B729,0),"")</f>
        <v/>
      </c>
    </row>
    <row r="730" spans="1:17" x14ac:dyDescent="0.25">
      <c r="A730" s="64">
        <f t="shared" si="91"/>
        <v>36</v>
      </c>
      <c r="B730" s="64">
        <f t="shared" si="92"/>
        <v>77</v>
      </c>
      <c r="C730" s="64">
        <f t="shared" si="93"/>
        <v>7</v>
      </c>
      <c r="D730" s="64">
        <f t="shared" si="94"/>
        <v>73</v>
      </c>
      <c r="E730" s="64">
        <f t="shared" si="95"/>
        <v>361</v>
      </c>
      <c r="F730" s="64">
        <f t="shared" si="88"/>
        <v>1</v>
      </c>
      <c r="G730" s="64">
        <f t="shared" si="89"/>
        <v>4</v>
      </c>
      <c r="H730" s="64">
        <f t="shared" si="90"/>
        <v>2021</v>
      </c>
      <c r="I730" s="80" t="str">
        <f>IFERROR(VLOOKUP(D730,Sheet2!A:B,2,0),"")</f>
        <v>J20-0856</v>
      </c>
      <c r="J730" s="64" t="str">
        <f>IFERROR(IF(I730&lt;&gt;"",VLOOKUP(I730,Sheet2!B:C,2,0),""),"")</f>
        <v>Modify Panel Dryer 5</v>
      </c>
      <c r="K730" s="64" t="str">
        <f>IFERROR( IF(I730&lt;&gt;"", HLOOKUP(L$2+$A730,Sheet2!BX:NK,2,0),""),"")</f>
        <v>1-15 April 21</v>
      </c>
      <c r="L730" t="str">
        <f>IF(OR(HLOOKUP(L$2+$A730,Sheet2!BX:NK,$B730,0),HLOOKUP(L$2+$A730,Sheet2!BX:NK,$B730,0)&lt;&gt;""),HLOOKUP(L$2+$A730,Sheet2!BX:NK,$B730,0),"")</f>
        <v/>
      </c>
      <c r="M730" t="str">
        <f>IF(OR(HLOOKUP(M$2+$A730,Sheet2!BY:NL,$B730,0),HLOOKUP(M$2+$A730,Sheet2!BY:NL,$B730,0)&lt;&gt;""),HLOOKUP(M$2+$A730,Sheet2!BY:NL,$B730,0),"")</f>
        <v/>
      </c>
      <c r="N730" t="str">
        <f>IF(OR(HLOOKUP(N$2+$A730,Sheet2!BZ:NM,$B730,0),HLOOKUP(N$2+$A730,Sheet2!BZ:NM,$B730,0)&lt;&gt;""),HLOOKUP(N$2+$A730,Sheet2!BZ:NM,$B730,0),"")</f>
        <v/>
      </c>
      <c r="O730" t="str">
        <f>IF(OR(HLOOKUP(O$2+$A730,Sheet2!CA:NN,$B730,0),HLOOKUP(O$2+$A730,Sheet2!CA:NN,$B730,0)&lt;&gt;""),HLOOKUP(O$2+$A730,Sheet2!CA:NN,$B730,0),"")</f>
        <v/>
      </c>
      <c r="P730" t="str">
        <f>IF(OR(HLOOKUP(P$2+$A730,Sheet2!CB:NO,$B730,0),HLOOKUP(P$2+$A730,Sheet2!CB:NO,$B730,0)&lt;&gt;""),HLOOKUP(P$2+$A730,Sheet2!CB:NO,$B730,0),"")</f>
        <v/>
      </c>
      <c r="Q730" t="str">
        <f>IF(OR(HLOOKUP(Q$2+$A730,Sheet2!CC:NO,$B730,0),HLOOKUP(Q$2+$A730,Sheet2!CC:NO,$B730,0)&lt;&gt;""),HLOOKUP(Q$2+$A730,Sheet2!CC:NO,$B730,0),"")</f>
        <v/>
      </c>
    </row>
    <row r="731" spans="1:17" x14ac:dyDescent="0.25">
      <c r="A731" s="64">
        <f t="shared" si="91"/>
        <v>42</v>
      </c>
      <c r="B731" s="64">
        <f t="shared" si="92"/>
        <v>77</v>
      </c>
      <c r="C731" s="64">
        <f t="shared" si="93"/>
        <v>8</v>
      </c>
      <c r="D731" s="64">
        <f t="shared" si="94"/>
        <v>73</v>
      </c>
      <c r="E731" s="64">
        <f t="shared" si="95"/>
        <v>361</v>
      </c>
      <c r="F731" s="64">
        <f t="shared" si="88"/>
        <v>2</v>
      </c>
      <c r="G731" s="64">
        <f t="shared" si="89"/>
        <v>4</v>
      </c>
      <c r="H731" s="64">
        <f t="shared" si="90"/>
        <v>2021</v>
      </c>
      <c r="I731" s="80" t="str">
        <f>IFERROR(VLOOKUP(D731,Sheet2!A:B,2,0),"")</f>
        <v>J20-0856</v>
      </c>
      <c r="J731" s="64" t="str">
        <f>IFERROR(IF(I731&lt;&gt;"",VLOOKUP(I731,Sheet2!B:C,2,0),""),"")</f>
        <v>Modify Panel Dryer 5</v>
      </c>
      <c r="K731" s="64" t="str">
        <f>IFERROR( IF(I731&lt;&gt;"", HLOOKUP(L$2+$A731,Sheet2!BX:NK,2,0),""),"")</f>
        <v>16-30 April 21</v>
      </c>
      <c r="L731" t="str">
        <f>IF(OR(HLOOKUP(L$2+$A731,Sheet2!BX:NK,$B731,0),HLOOKUP(L$2+$A731,Sheet2!BX:NK,$B731,0)&lt;&gt;""),HLOOKUP(L$2+$A731,Sheet2!BX:NK,$B731,0),"")</f>
        <v/>
      </c>
      <c r="M731" t="str">
        <f>IF(OR(HLOOKUP(M$2+$A731,Sheet2!BY:NL,$B731,0),HLOOKUP(M$2+$A731,Sheet2!BY:NL,$B731,0)&lt;&gt;""),HLOOKUP(M$2+$A731,Sheet2!BY:NL,$B731,0),"")</f>
        <v/>
      </c>
      <c r="N731" t="str">
        <f>IF(OR(HLOOKUP(N$2+$A731,Sheet2!BZ:NM,$B731,0),HLOOKUP(N$2+$A731,Sheet2!BZ:NM,$B731,0)&lt;&gt;""),HLOOKUP(N$2+$A731,Sheet2!BZ:NM,$B731,0),"")</f>
        <v/>
      </c>
      <c r="O731" t="str">
        <f>IF(OR(HLOOKUP(O$2+$A731,Sheet2!CA:NN,$B731,0),HLOOKUP(O$2+$A731,Sheet2!CA:NN,$B731,0)&lt;&gt;""),HLOOKUP(O$2+$A731,Sheet2!CA:NN,$B731,0),"")</f>
        <v/>
      </c>
      <c r="P731" t="str">
        <f>IF(OR(HLOOKUP(P$2+$A731,Sheet2!CB:NO,$B731,0),HLOOKUP(P$2+$A731,Sheet2!CB:NO,$B731,0)&lt;&gt;""),HLOOKUP(P$2+$A731,Sheet2!CB:NO,$B731,0),"")</f>
        <v/>
      </c>
      <c r="Q731" t="str">
        <f>IF(OR(HLOOKUP(Q$2+$A731,Sheet2!CC:NO,$B731,0),HLOOKUP(Q$2+$A731,Sheet2!CC:NO,$B731,0)&lt;&gt;""),HLOOKUP(Q$2+$A731,Sheet2!CC:NO,$B731,0),"")</f>
        <v/>
      </c>
    </row>
    <row r="732" spans="1:17" x14ac:dyDescent="0.25">
      <c r="A732" s="64">
        <f t="shared" si="91"/>
        <v>48</v>
      </c>
      <c r="B732" s="64">
        <f t="shared" si="92"/>
        <v>77</v>
      </c>
      <c r="C732" s="64">
        <f t="shared" si="93"/>
        <v>9</v>
      </c>
      <c r="D732" s="64">
        <f t="shared" si="94"/>
        <v>73</v>
      </c>
      <c r="E732" s="64">
        <f t="shared" si="95"/>
        <v>361</v>
      </c>
      <c r="F732" s="64">
        <f t="shared" si="88"/>
        <v>1</v>
      </c>
      <c r="G732" s="64">
        <f t="shared" si="89"/>
        <v>5</v>
      </c>
      <c r="H732" s="64">
        <f t="shared" si="90"/>
        <v>2021</v>
      </c>
      <c r="I732" s="80" t="str">
        <f>IFERROR(VLOOKUP(D732,Sheet2!A:B,2,0),"")</f>
        <v>J20-0856</v>
      </c>
      <c r="J732" s="64" t="str">
        <f>IFERROR(IF(I732&lt;&gt;"",VLOOKUP(I732,Sheet2!B:C,2,0),""),"")</f>
        <v>Modify Panel Dryer 5</v>
      </c>
      <c r="K732" s="64" t="str">
        <f>IFERROR( IF(I732&lt;&gt;"", HLOOKUP(L$2+$A732,Sheet2!BX:NK,2,0),""),"")</f>
        <v>1-15 May 21</v>
      </c>
      <c r="L732" t="str">
        <f>IF(OR(HLOOKUP(L$2+$A732,Sheet2!BX:NK,$B732,0),HLOOKUP(L$2+$A732,Sheet2!BX:NK,$B732,0)&lt;&gt;""),HLOOKUP(L$2+$A732,Sheet2!BX:NK,$B732,0),"")</f>
        <v/>
      </c>
      <c r="M732" t="str">
        <f>IF(OR(HLOOKUP(M$2+$A732,Sheet2!BY:NL,$B732,0),HLOOKUP(M$2+$A732,Sheet2!BY:NL,$B732,0)&lt;&gt;""),HLOOKUP(M$2+$A732,Sheet2!BY:NL,$B732,0),"")</f>
        <v/>
      </c>
      <c r="N732" t="str">
        <f>IF(OR(HLOOKUP(N$2+$A732,Sheet2!BZ:NM,$B732,0),HLOOKUP(N$2+$A732,Sheet2!BZ:NM,$B732,0)&lt;&gt;""),HLOOKUP(N$2+$A732,Sheet2!BZ:NM,$B732,0),"")</f>
        <v/>
      </c>
      <c r="O732" t="str">
        <f>IF(OR(HLOOKUP(O$2+$A732,Sheet2!CA:NN,$B732,0),HLOOKUP(O$2+$A732,Sheet2!CA:NN,$B732,0)&lt;&gt;""),HLOOKUP(O$2+$A732,Sheet2!CA:NN,$B732,0),"")</f>
        <v/>
      </c>
      <c r="P732" t="str">
        <f>IF(OR(HLOOKUP(P$2+$A732,Sheet2!CB:NO,$B732,0),HLOOKUP(P$2+$A732,Sheet2!CB:NO,$B732,0)&lt;&gt;""),HLOOKUP(P$2+$A732,Sheet2!CB:NO,$B732,0),"")</f>
        <v/>
      </c>
      <c r="Q732" t="str">
        <f>IF(OR(HLOOKUP(Q$2+$A732,Sheet2!CC:NO,$B732,0),HLOOKUP(Q$2+$A732,Sheet2!CC:NO,$B732,0)&lt;&gt;""),HLOOKUP(Q$2+$A732,Sheet2!CC:NO,$B732,0),"")</f>
        <v/>
      </c>
    </row>
    <row r="733" spans="1:17" x14ac:dyDescent="0.25">
      <c r="A733" s="64">
        <f t="shared" si="91"/>
        <v>54</v>
      </c>
      <c r="B733" s="64">
        <f t="shared" si="92"/>
        <v>77</v>
      </c>
      <c r="C733" s="64">
        <f t="shared" si="93"/>
        <v>10</v>
      </c>
      <c r="D733" s="64">
        <f t="shared" si="94"/>
        <v>73</v>
      </c>
      <c r="E733" s="64">
        <f t="shared" si="95"/>
        <v>361</v>
      </c>
      <c r="F733" s="64">
        <f t="shared" si="88"/>
        <v>2</v>
      </c>
      <c r="G733" s="64">
        <f t="shared" si="89"/>
        <v>5</v>
      </c>
      <c r="H733" s="64">
        <f t="shared" si="90"/>
        <v>2021</v>
      </c>
      <c r="I733" s="80" t="str">
        <f>IFERROR(VLOOKUP(D733,Sheet2!A:B,2,0),"")</f>
        <v>J20-0856</v>
      </c>
      <c r="J733" s="64" t="str">
        <f>IFERROR(IF(I733&lt;&gt;"",VLOOKUP(I733,Sheet2!B:C,2,0),""),"")</f>
        <v>Modify Panel Dryer 5</v>
      </c>
      <c r="K733" s="64" t="str">
        <f>IFERROR( IF(I733&lt;&gt;"", HLOOKUP(L$2+$A733,Sheet2!BX:NK,2,0),""),"")</f>
        <v>16-31 May 21</v>
      </c>
      <c r="L733" t="str">
        <f>IF(OR(HLOOKUP(L$2+$A733,Sheet2!BX:NK,$B733,0),HLOOKUP(L$2+$A733,Sheet2!BX:NK,$B733,0)&lt;&gt;""),HLOOKUP(L$2+$A733,Sheet2!BX:NK,$B733,0),"")</f>
        <v/>
      </c>
      <c r="M733" t="str">
        <f>IF(OR(HLOOKUP(M$2+$A733,Sheet2!BY:NL,$B733,0),HLOOKUP(M$2+$A733,Sheet2!BY:NL,$B733,0)&lt;&gt;""),HLOOKUP(M$2+$A733,Sheet2!BY:NL,$B733,0),"")</f>
        <v/>
      </c>
      <c r="N733" t="str">
        <f>IF(OR(HLOOKUP(N$2+$A733,Sheet2!BZ:NM,$B733,0),HLOOKUP(N$2+$A733,Sheet2!BZ:NM,$B733,0)&lt;&gt;""),HLOOKUP(N$2+$A733,Sheet2!BZ:NM,$B733,0),"")</f>
        <v/>
      </c>
      <c r="O733" t="str">
        <f>IF(OR(HLOOKUP(O$2+$A733,Sheet2!CA:NN,$B733,0),HLOOKUP(O$2+$A733,Sheet2!CA:NN,$B733,0)&lt;&gt;""),HLOOKUP(O$2+$A733,Sheet2!CA:NN,$B733,0),"")</f>
        <v/>
      </c>
      <c r="P733" t="str">
        <f>IF(OR(HLOOKUP(P$2+$A733,Sheet2!CB:NO,$B733,0),HLOOKUP(P$2+$A733,Sheet2!CB:NO,$B733,0)&lt;&gt;""),HLOOKUP(P$2+$A733,Sheet2!CB:NO,$B733,0),"")</f>
        <v/>
      </c>
      <c r="Q733" t="str">
        <f>IF(OR(HLOOKUP(Q$2+$A733,Sheet2!CC:NO,$B733,0),HLOOKUP(Q$2+$A733,Sheet2!CC:NO,$B733,0)&lt;&gt;""),HLOOKUP(Q$2+$A733,Sheet2!CC:NO,$B733,0),"")</f>
        <v/>
      </c>
    </row>
    <row r="734" spans="1:17" x14ac:dyDescent="0.25">
      <c r="A734" s="64">
        <f t="shared" si="91"/>
        <v>0</v>
      </c>
      <c r="B734" s="64">
        <f t="shared" si="92"/>
        <v>78</v>
      </c>
      <c r="C734" s="64">
        <f t="shared" si="93"/>
        <v>1</v>
      </c>
      <c r="D734" s="64">
        <f t="shared" si="94"/>
        <v>74</v>
      </c>
      <c r="E734" s="64">
        <f t="shared" si="95"/>
        <v>366</v>
      </c>
      <c r="F734" s="64">
        <f t="shared" si="88"/>
        <v>1</v>
      </c>
      <c r="G734" s="64">
        <f t="shared" si="89"/>
        <v>1</v>
      </c>
      <c r="H734" s="64">
        <f t="shared" si="90"/>
        <v>2021</v>
      </c>
      <c r="I734" s="80" t="str">
        <f>IFERROR(VLOOKUP(D734,Sheet2!A:B,2,0),"")</f>
        <v>J20-0740</v>
      </c>
      <c r="J734" s="64" t="str">
        <f>IFERROR(IF(I734&lt;&gt;"",VLOOKUP(I734,Sheet2!B:C,2,0),""),"")</f>
        <v>งานติดตั้ง Pressure Transducer ท่อดับเพลิง</v>
      </c>
      <c r="K734" s="64" t="str">
        <f>IFERROR( IF(I734&lt;&gt;"", HLOOKUP(L$2+$A734,Sheet2!BX:NK,2,0),""),"")</f>
        <v>1-15 Jan 21</v>
      </c>
      <c r="L734" t="str">
        <f>IF(OR(HLOOKUP(L$2+$A734,Sheet2!BX:NK,$B734,0),HLOOKUP(L$2+$A734,Sheet2!BX:NK,$B734,0)&lt;&gt;""),HLOOKUP(L$2+$A734,Sheet2!BX:NK,$B734,0),"")</f>
        <v/>
      </c>
      <c r="M734" t="str">
        <f>IF(OR(HLOOKUP(M$2+$A734,Sheet2!BY:NL,$B734,0),HLOOKUP(M$2+$A734,Sheet2!BY:NL,$B734,0)&lt;&gt;""),HLOOKUP(M$2+$A734,Sheet2!BY:NL,$B734,0),"")</f>
        <v/>
      </c>
      <c r="N734" t="str">
        <f>IF(OR(HLOOKUP(N$2+$A734,Sheet2!BZ:NM,$B734,0),HLOOKUP(N$2+$A734,Sheet2!BZ:NM,$B734,0)&lt;&gt;""),HLOOKUP(N$2+$A734,Sheet2!BZ:NM,$B734,0),"")</f>
        <v/>
      </c>
      <c r="O734" t="str">
        <f>IF(OR(HLOOKUP(O$2+$A734,Sheet2!CA:NN,$B734,0),HLOOKUP(O$2+$A734,Sheet2!CA:NN,$B734,0)&lt;&gt;""),HLOOKUP(O$2+$A734,Sheet2!CA:NN,$B734,0),"")</f>
        <v/>
      </c>
      <c r="P734" t="str">
        <f>IF(OR(HLOOKUP(P$2+$A734,Sheet2!CB:NO,$B734,0),HLOOKUP(P$2+$A734,Sheet2!CB:NO,$B734,0)&lt;&gt;""),HLOOKUP(P$2+$A734,Sheet2!CB:NO,$B734,0),"")</f>
        <v/>
      </c>
      <c r="Q734" t="str">
        <f>IF(OR(HLOOKUP(Q$2+$A734,Sheet2!CC:NO,$B734,0),HLOOKUP(Q$2+$A734,Sheet2!CC:NO,$B734,0)&lt;&gt;""),HLOOKUP(Q$2+$A734,Sheet2!CC:NO,$B734,0),"")</f>
        <v/>
      </c>
    </row>
    <row r="735" spans="1:17" x14ac:dyDescent="0.25">
      <c r="A735" s="64">
        <f t="shared" si="91"/>
        <v>6</v>
      </c>
      <c r="B735" s="64">
        <f t="shared" si="92"/>
        <v>78</v>
      </c>
      <c r="C735" s="64">
        <f t="shared" si="93"/>
        <v>2</v>
      </c>
      <c r="D735" s="64">
        <f t="shared" si="94"/>
        <v>74</v>
      </c>
      <c r="E735" s="64">
        <f t="shared" si="95"/>
        <v>366</v>
      </c>
      <c r="F735" s="64">
        <f t="shared" si="88"/>
        <v>2</v>
      </c>
      <c r="G735" s="64">
        <f t="shared" si="89"/>
        <v>1</v>
      </c>
      <c r="H735" s="64">
        <f t="shared" si="90"/>
        <v>2021</v>
      </c>
      <c r="I735" s="80" t="str">
        <f>IFERROR(VLOOKUP(D735,Sheet2!A:B,2,0),"")</f>
        <v>J20-0740</v>
      </c>
      <c r="J735" s="64" t="str">
        <f>IFERROR(IF(I735&lt;&gt;"",VLOOKUP(I735,Sheet2!B:C,2,0),""),"")</f>
        <v>งานติดตั้ง Pressure Transducer ท่อดับเพลิง</v>
      </c>
      <c r="K735" s="64" t="str">
        <f>IFERROR( IF(I735&lt;&gt;"", HLOOKUP(L$2+$A735,Sheet2!BX:NK,2,0),""),"")</f>
        <v>16-31 Jan 21</v>
      </c>
      <c r="L735" t="str">
        <f>IF(OR(HLOOKUP(L$2+$A735,Sheet2!BX:NK,$B735,0),HLOOKUP(L$2+$A735,Sheet2!BX:NK,$B735,0)&lt;&gt;""),HLOOKUP(L$2+$A735,Sheet2!BX:NK,$B735,0),"")</f>
        <v/>
      </c>
      <c r="M735" t="str">
        <f>IF(OR(HLOOKUP(M$2+$A735,Sheet2!BY:NL,$B735,0),HLOOKUP(M$2+$A735,Sheet2!BY:NL,$B735,0)&lt;&gt;""),HLOOKUP(M$2+$A735,Sheet2!BY:NL,$B735,0),"")</f>
        <v/>
      </c>
      <c r="N735" t="str">
        <f>IF(OR(HLOOKUP(N$2+$A735,Sheet2!BZ:NM,$B735,0),HLOOKUP(N$2+$A735,Sheet2!BZ:NM,$B735,0)&lt;&gt;""),HLOOKUP(N$2+$A735,Sheet2!BZ:NM,$B735,0),"")</f>
        <v/>
      </c>
      <c r="O735" t="str">
        <f>IF(OR(HLOOKUP(O$2+$A735,Sheet2!CA:NN,$B735,0),HLOOKUP(O$2+$A735,Sheet2!CA:NN,$B735,0)&lt;&gt;""),HLOOKUP(O$2+$A735,Sheet2!CA:NN,$B735,0),"")</f>
        <v/>
      </c>
      <c r="P735" t="str">
        <f>IF(OR(HLOOKUP(P$2+$A735,Sheet2!CB:NO,$B735,0),HLOOKUP(P$2+$A735,Sheet2!CB:NO,$B735,0)&lt;&gt;""),HLOOKUP(P$2+$A735,Sheet2!CB:NO,$B735,0),"")</f>
        <v/>
      </c>
      <c r="Q735" t="str">
        <f>IF(OR(HLOOKUP(Q$2+$A735,Sheet2!CC:NO,$B735,0),HLOOKUP(Q$2+$A735,Sheet2!CC:NO,$B735,0)&lt;&gt;""),HLOOKUP(Q$2+$A735,Sheet2!CC:NO,$B735,0),"")</f>
        <v/>
      </c>
    </row>
    <row r="736" spans="1:17" x14ac:dyDescent="0.25">
      <c r="A736" s="64">
        <f t="shared" si="91"/>
        <v>12</v>
      </c>
      <c r="B736" s="64">
        <f t="shared" si="92"/>
        <v>78</v>
      </c>
      <c r="C736" s="64">
        <f t="shared" si="93"/>
        <v>3</v>
      </c>
      <c r="D736" s="64">
        <f t="shared" si="94"/>
        <v>74</v>
      </c>
      <c r="E736" s="64">
        <f t="shared" si="95"/>
        <v>366</v>
      </c>
      <c r="F736" s="64">
        <f t="shared" si="88"/>
        <v>1</v>
      </c>
      <c r="G736" s="64">
        <f t="shared" si="89"/>
        <v>2</v>
      </c>
      <c r="H736" s="64">
        <f t="shared" si="90"/>
        <v>2021</v>
      </c>
      <c r="I736" s="80" t="str">
        <f>IFERROR(VLOOKUP(D736,Sheet2!A:B,2,0),"")</f>
        <v>J20-0740</v>
      </c>
      <c r="J736" s="64" t="str">
        <f>IFERROR(IF(I736&lt;&gt;"",VLOOKUP(I736,Sheet2!B:C,2,0),""),"")</f>
        <v>งานติดตั้ง Pressure Transducer ท่อดับเพลิง</v>
      </c>
      <c r="K736" s="64" t="str">
        <f>IFERROR( IF(I736&lt;&gt;"", HLOOKUP(L$2+$A736,Sheet2!BX:NK,2,0),""),"")</f>
        <v>1-15 Feb 21</v>
      </c>
      <c r="L736" t="str">
        <f>IF(OR(HLOOKUP(L$2+$A736,Sheet2!BX:NK,$B736,0),HLOOKUP(L$2+$A736,Sheet2!BX:NK,$B736,0)&lt;&gt;""),HLOOKUP(L$2+$A736,Sheet2!BX:NK,$B736,0),"")</f>
        <v/>
      </c>
      <c r="M736" t="str">
        <f>IF(OR(HLOOKUP(M$2+$A736,Sheet2!BY:NL,$B736,0),HLOOKUP(M$2+$A736,Sheet2!BY:NL,$B736,0)&lt;&gt;""),HLOOKUP(M$2+$A736,Sheet2!BY:NL,$B736,0),"")</f>
        <v/>
      </c>
      <c r="N736" t="str">
        <f>IF(OR(HLOOKUP(N$2+$A736,Sheet2!BZ:NM,$B736,0),HLOOKUP(N$2+$A736,Sheet2!BZ:NM,$B736,0)&lt;&gt;""),HLOOKUP(N$2+$A736,Sheet2!BZ:NM,$B736,0),"")</f>
        <v/>
      </c>
      <c r="O736" t="str">
        <f>IF(OR(HLOOKUP(O$2+$A736,Sheet2!CA:NN,$B736,0),HLOOKUP(O$2+$A736,Sheet2!CA:NN,$B736,0)&lt;&gt;""),HLOOKUP(O$2+$A736,Sheet2!CA:NN,$B736,0),"")</f>
        <v/>
      </c>
      <c r="P736" t="str">
        <f>IF(OR(HLOOKUP(P$2+$A736,Sheet2!CB:NO,$B736,0),HLOOKUP(P$2+$A736,Sheet2!CB:NO,$B736,0)&lt;&gt;""),HLOOKUP(P$2+$A736,Sheet2!CB:NO,$B736,0),"")</f>
        <v/>
      </c>
      <c r="Q736" t="str">
        <f>IF(OR(HLOOKUP(Q$2+$A736,Sheet2!CC:NO,$B736,0),HLOOKUP(Q$2+$A736,Sheet2!CC:NO,$B736,0)&lt;&gt;""),HLOOKUP(Q$2+$A736,Sheet2!CC:NO,$B736,0),"")</f>
        <v/>
      </c>
    </row>
    <row r="737" spans="1:17" x14ac:dyDescent="0.25">
      <c r="A737" s="64">
        <f t="shared" si="91"/>
        <v>18</v>
      </c>
      <c r="B737" s="64">
        <f t="shared" si="92"/>
        <v>78</v>
      </c>
      <c r="C737" s="64">
        <f t="shared" si="93"/>
        <v>4</v>
      </c>
      <c r="D737" s="64">
        <f t="shared" si="94"/>
        <v>74</v>
      </c>
      <c r="E737" s="64">
        <f t="shared" si="95"/>
        <v>366</v>
      </c>
      <c r="F737" s="64">
        <f t="shared" si="88"/>
        <v>2</v>
      </c>
      <c r="G737" s="64">
        <f t="shared" si="89"/>
        <v>2</v>
      </c>
      <c r="H737" s="64">
        <f t="shared" si="90"/>
        <v>2021</v>
      </c>
      <c r="I737" s="80" t="str">
        <f>IFERROR(VLOOKUP(D737,Sheet2!A:B,2,0),"")</f>
        <v>J20-0740</v>
      </c>
      <c r="J737" s="64" t="str">
        <f>IFERROR(IF(I737&lt;&gt;"",VLOOKUP(I737,Sheet2!B:C,2,0),""),"")</f>
        <v>งานติดตั้ง Pressure Transducer ท่อดับเพลิง</v>
      </c>
      <c r="K737" s="64" t="str">
        <f>IFERROR( IF(I737&lt;&gt;"", HLOOKUP(L$2+$A737,Sheet2!BX:NK,2,0),""),"")</f>
        <v>16-28 Feb 21</v>
      </c>
      <c r="L737" t="str">
        <f>IF(OR(HLOOKUP(L$2+$A737,Sheet2!BX:NK,$B737,0),HLOOKUP(L$2+$A737,Sheet2!BX:NK,$B737,0)&lt;&gt;""),HLOOKUP(L$2+$A737,Sheet2!BX:NK,$B737,0),"")</f>
        <v/>
      </c>
      <c r="M737" t="str">
        <f>IF(OR(HLOOKUP(M$2+$A737,Sheet2!BY:NL,$B737,0),HLOOKUP(M$2+$A737,Sheet2!BY:NL,$B737,0)&lt;&gt;""),HLOOKUP(M$2+$A737,Sheet2!BY:NL,$B737,0),"")</f>
        <v/>
      </c>
      <c r="N737" t="str">
        <f>IF(OR(HLOOKUP(N$2+$A737,Sheet2!BZ:NM,$B737,0),HLOOKUP(N$2+$A737,Sheet2!BZ:NM,$B737,0)&lt;&gt;""),HLOOKUP(N$2+$A737,Sheet2!BZ:NM,$B737,0),"")</f>
        <v/>
      </c>
      <c r="O737" t="str">
        <f>IF(OR(HLOOKUP(O$2+$A737,Sheet2!CA:NN,$B737,0),HLOOKUP(O$2+$A737,Sheet2!CA:NN,$B737,0)&lt;&gt;""),HLOOKUP(O$2+$A737,Sheet2!CA:NN,$B737,0),"")</f>
        <v/>
      </c>
      <c r="P737" t="str">
        <f>IF(OR(HLOOKUP(P$2+$A737,Sheet2!CB:NO,$B737,0),HLOOKUP(P$2+$A737,Sheet2!CB:NO,$B737,0)&lt;&gt;""),HLOOKUP(P$2+$A737,Sheet2!CB:NO,$B737,0),"")</f>
        <v/>
      </c>
      <c r="Q737" t="str">
        <f>IF(OR(HLOOKUP(Q$2+$A737,Sheet2!CC:NO,$B737,0),HLOOKUP(Q$2+$A737,Sheet2!CC:NO,$B737,0)&lt;&gt;""),HLOOKUP(Q$2+$A737,Sheet2!CC:NO,$B737,0),"")</f>
        <v/>
      </c>
    </row>
    <row r="738" spans="1:17" x14ac:dyDescent="0.25">
      <c r="A738" s="64">
        <f t="shared" si="91"/>
        <v>24</v>
      </c>
      <c r="B738" s="64">
        <f t="shared" si="92"/>
        <v>78</v>
      </c>
      <c r="C738" s="64">
        <f t="shared" si="93"/>
        <v>5</v>
      </c>
      <c r="D738" s="64">
        <f t="shared" si="94"/>
        <v>74</v>
      </c>
      <c r="E738" s="64">
        <f t="shared" si="95"/>
        <v>366</v>
      </c>
      <c r="F738" s="64">
        <f t="shared" si="88"/>
        <v>1</v>
      </c>
      <c r="G738" s="64">
        <f t="shared" si="89"/>
        <v>3</v>
      </c>
      <c r="H738" s="64">
        <f t="shared" si="90"/>
        <v>2021</v>
      </c>
      <c r="I738" s="80" t="str">
        <f>IFERROR(VLOOKUP(D738,Sheet2!A:B,2,0),"")</f>
        <v>J20-0740</v>
      </c>
      <c r="J738" s="64" t="str">
        <f>IFERROR(IF(I738&lt;&gt;"",VLOOKUP(I738,Sheet2!B:C,2,0),""),"")</f>
        <v>งานติดตั้ง Pressure Transducer ท่อดับเพลิง</v>
      </c>
      <c r="K738" s="64" t="str">
        <f>IFERROR( IF(I738&lt;&gt;"", HLOOKUP(L$2+$A738,Sheet2!BX:NK,2,0),""),"")</f>
        <v>1-15 Mar 2021</v>
      </c>
      <c r="L738" t="str">
        <f>IF(OR(HLOOKUP(L$2+$A738,Sheet2!BX:NK,$B738,0),HLOOKUP(L$2+$A738,Sheet2!BX:NK,$B738,0)&lt;&gt;""),HLOOKUP(L$2+$A738,Sheet2!BX:NK,$B738,0),"")</f>
        <v/>
      </c>
      <c r="M738" t="str">
        <f>IF(OR(HLOOKUP(M$2+$A738,Sheet2!BY:NL,$B738,0),HLOOKUP(M$2+$A738,Sheet2!BY:NL,$B738,0)&lt;&gt;""),HLOOKUP(M$2+$A738,Sheet2!BY:NL,$B738,0),"")</f>
        <v/>
      </c>
      <c r="N738" t="str">
        <f>IF(OR(HLOOKUP(N$2+$A738,Sheet2!BZ:NM,$B738,0),HLOOKUP(N$2+$A738,Sheet2!BZ:NM,$B738,0)&lt;&gt;""),HLOOKUP(N$2+$A738,Sheet2!BZ:NM,$B738,0),"")</f>
        <v/>
      </c>
      <c r="O738" t="str">
        <f>IF(OR(HLOOKUP(O$2+$A738,Sheet2!CA:NN,$B738,0),HLOOKUP(O$2+$A738,Sheet2!CA:NN,$B738,0)&lt;&gt;""),HLOOKUP(O$2+$A738,Sheet2!CA:NN,$B738,0),"")</f>
        <v/>
      </c>
      <c r="P738" t="str">
        <f>IF(OR(HLOOKUP(P$2+$A738,Sheet2!CB:NO,$B738,0),HLOOKUP(P$2+$A738,Sheet2!CB:NO,$B738,0)&lt;&gt;""),HLOOKUP(P$2+$A738,Sheet2!CB:NO,$B738,0),"")</f>
        <v/>
      </c>
      <c r="Q738" t="str">
        <f>IF(OR(HLOOKUP(Q$2+$A738,Sheet2!CC:NO,$B738,0),HLOOKUP(Q$2+$A738,Sheet2!CC:NO,$B738,0)&lt;&gt;""),HLOOKUP(Q$2+$A738,Sheet2!CC:NO,$B738,0),"")</f>
        <v/>
      </c>
    </row>
    <row r="739" spans="1:17" x14ac:dyDescent="0.25">
      <c r="A739" s="64">
        <f t="shared" si="91"/>
        <v>30</v>
      </c>
      <c r="B739" s="64">
        <f t="shared" si="92"/>
        <v>78</v>
      </c>
      <c r="C739" s="64">
        <f t="shared" si="93"/>
        <v>6</v>
      </c>
      <c r="D739" s="64">
        <f t="shared" si="94"/>
        <v>74</v>
      </c>
      <c r="E739" s="64">
        <f t="shared" si="95"/>
        <v>366</v>
      </c>
      <c r="F739" s="64">
        <f t="shared" si="88"/>
        <v>2</v>
      </c>
      <c r="G739" s="64">
        <f t="shared" si="89"/>
        <v>3</v>
      </c>
      <c r="H739" s="64">
        <f t="shared" si="90"/>
        <v>2021</v>
      </c>
      <c r="I739" s="80" t="str">
        <f>IFERROR(VLOOKUP(D739,Sheet2!A:B,2,0),"")</f>
        <v>J20-0740</v>
      </c>
      <c r="J739" s="64" t="str">
        <f>IFERROR(IF(I739&lt;&gt;"",VLOOKUP(I739,Sheet2!B:C,2,0),""),"")</f>
        <v>งานติดตั้ง Pressure Transducer ท่อดับเพลิง</v>
      </c>
      <c r="K739" s="64" t="str">
        <f>IFERROR( IF(I739&lt;&gt;"", HLOOKUP(L$2+$A739,Sheet2!BX:NK,2,0),""),"")</f>
        <v>16-31 Mar 21</v>
      </c>
      <c r="L739" t="str">
        <f>IF(OR(HLOOKUP(L$2+$A739,Sheet2!BX:NK,$B739,0),HLOOKUP(L$2+$A739,Sheet2!BX:NK,$B739,0)&lt;&gt;""),HLOOKUP(L$2+$A739,Sheet2!BX:NK,$B739,0),"")</f>
        <v/>
      </c>
      <c r="M739" t="str">
        <f>IF(OR(HLOOKUP(M$2+$A739,Sheet2!BY:NL,$B739,0),HLOOKUP(M$2+$A739,Sheet2!BY:NL,$B739,0)&lt;&gt;""),HLOOKUP(M$2+$A739,Sheet2!BY:NL,$B739,0),"")</f>
        <v/>
      </c>
      <c r="N739" t="str">
        <f>IF(OR(HLOOKUP(N$2+$A739,Sheet2!BZ:NM,$B739,0),HLOOKUP(N$2+$A739,Sheet2!BZ:NM,$B739,0)&lt;&gt;""),HLOOKUP(N$2+$A739,Sheet2!BZ:NM,$B739,0),"")</f>
        <v/>
      </c>
      <c r="O739" t="str">
        <f>IF(OR(HLOOKUP(O$2+$A739,Sheet2!CA:NN,$B739,0),HLOOKUP(O$2+$A739,Sheet2!CA:NN,$B739,0)&lt;&gt;""),HLOOKUP(O$2+$A739,Sheet2!CA:NN,$B739,0),"")</f>
        <v/>
      </c>
      <c r="P739" t="str">
        <f>IF(OR(HLOOKUP(P$2+$A739,Sheet2!CB:NO,$B739,0),HLOOKUP(P$2+$A739,Sheet2!CB:NO,$B739,0)&lt;&gt;""),HLOOKUP(P$2+$A739,Sheet2!CB:NO,$B739,0),"")</f>
        <v/>
      </c>
      <c r="Q739" t="str">
        <f>IF(OR(HLOOKUP(Q$2+$A739,Sheet2!CC:NO,$B739,0),HLOOKUP(Q$2+$A739,Sheet2!CC:NO,$B739,0)&lt;&gt;""),HLOOKUP(Q$2+$A739,Sheet2!CC:NO,$B739,0),"")</f>
        <v/>
      </c>
    </row>
    <row r="740" spans="1:17" x14ac:dyDescent="0.25">
      <c r="A740" s="64">
        <f t="shared" si="91"/>
        <v>36</v>
      </c>
      <c r="B740" s="64">
        <f t="shared" si="92"/>
        <v>78</v>
      </c>
      <c r="C740" s="64">
        <f t="shared" si="93"/>
        <v>7</v>
      </c>
      <c r="D740" s="64">
        <f t="shared" si="94"/>
        <v>74</v>
      </c>
      <c r="E740" s="64">
        <f t="shared" si="95"/>
        <v>366</v>
      </c>
      <c r="F740" s="64">
        <f t="shared" si="88"/>
        <v>1</v>
      </c>
      <c r="G740" s="64">
        <f t="shared" si="89"/>
        <v>4</v>
      </c>
      <c r="H740" s="64">
        <f t="shared" si="90"/>
        <v>2021</v>
      </c>
      <c r="I740" s="80" t="str">
        <f>IFERROR(VLOOKUP(D740,Sheet2!A:B,2,0),"")</f>
        <v>J20-0740</v>
      </c>
      <c r="J740" s="64" t="str">
        <f>IFERROR(IF(I740&lt;&gt;"",VLOOKUP(I740,Sheet2!B:C,2,0),""),"")</f>
        <v>งานติดตั้ง Pressure Transducer ท่อดับเพลิง</v>
      </c>
      <c r="K740" s="64" t="str">
        <f>IFERROR( IF(I740&lt;&gt;"", HLOOKUP(L$2+$A740,Sheet2!BX:NK,2,0),""),"")</f>
        <v>1-15 April 21</v>
      </c>
      <c r="L740" t="str">
        <f>IF(OR(HLOOKUP(L$2+$A740,Sheet2!BX:NK,$B740,0),HLOOKUP(L$2+$A740,Sheet2!BX:NK,$B740,0)&lt;&gt;""),HLOOKUP(L$2+$A740,Sheet2!BX:NK,$B740,0),"")</f>
        <v/>
      </c>
      <c r="M740" t="str">
        <f>IF(OR(HLOOKUP(M$2+$A740,Sheet2!BY:NL,$B740,0),HLOOKUP(M$2+$A740,Sheet2!BY:NL,$B740,0)&lt;&gt;""),HLOOKUP(M$2+$A740,Sheet2!BY:NL,$B740,0),"")</f>
        <v/>
      </c>
      <c r="N740" t="str">
        <f>IF(OR(HLOOKUP(N$2+$A740,Sheet2!BZ:NM,$B740,0),HLOOKUP(N$2+$A740,Sheet2!BZ:NM,$B740,0)&lt;&gt;""),HLOOKUP(N$2+$A740,Sheet2!BZ:NM,$B740,0),"")</f>
        <v/>
      </c>
      <c r="O740" t="str">
        <f>IF(OR(HLOOKUP(O$2+$A740,Sheet2!CA:NN,$B740,0),HLOOKUP(O$2+$A740,Sheet2!CA:NN,$B740,0)&lt;&gt;""),HLOOKUP(O$2+$A740,Sheet2!CA:NN,$B740,0),"")</f>
        <v/>
      </c>
      <c r="P740" t="str">
        <f>IF(OR(HLOOKUP(P$2+$A740,Sheet2!CB:NO,$B740,0),HLOOKUP(P$2+$A740,Sheet2!CB:NO,$B740,0)&lt;&gt;""),HLOOKUP(P$2+$A740,Sheet2!CB:NO,$B740,0),"")</f>
        <v/>
      </c>
      <c r="Q740" t="str">
        <f>IF(OR(HLOOKUP(Q$2+$A740,Sheet2!CC:NO,$B740,0),HLOOKUP(Q$2+$A740,Sheet2!CC:NO,$B740,0)&lt;&gt;""),HLOOKUP(Q$2+$A740,Sheet2!CC:NO,$B740,0),"")</f>
        <v/>
      </c>
    </row>
    <row r="741" spans="1:17" x14ac:dyDescent="0.25">
      <c r="A741" s="64">
        <f t="shared" si="91"/>
        <v>42</v>
      </c>
      <c r="B741" s="64">
        <f t="shared" si="92"/>
        <v>78</v>
      </c>
      <c r="C741" s="64">
        <f t="shared" si="93"/>
        <v>8</v>
      </c>
      <c r="D741" s="64">
        <f t="shared" si="94"/>
        <v>74</v>
      </c>
      <c r="E741" s="64">
        <f t="shared" si="95"/>
        <v>366</v>
      </c>
      <c r="F741" s="64">
        <f t="shared" si="88"/>
        <v>2</v>
      </c>
      <c r="G741" s="64">
        <f t="shared" si="89"/>
        <v>4</v>
      </c>
      <c r="H741" s="64">
        <f t="shared" si="90"/>
        <v>2021</v>
      </c>
      <c r="I741" s="80" t="str">
        <f>IFERROR(VLOOKUP(D741,Sheet2!A:B,2,0),"")</f>
        <v>J20-0740</v>
      </c>
      <c r="J741" s="64" t="str">
        <f>IFERROR(IF(I741&lt;&gt;"",VLOOKUP(I741,Sheet2!B:C,2,0),""),"")</f>
        <v>งานติดตั้ง Pressure Transducer ท่อดับเพลิง</v>
      </c>
      <c r="K741" s="64" t="str">
        <f>IFERROR( IF(I741&lt;&gt;"", HLOOKUP(L$2+$A741,Sheet2!BX:NK,2,0),""),"")</f>
        <v>16-30 April 21</v>
      </c>
      <c r="L741" t="str">
        <f>IF(OR(HLOOKUP(L$2+$A741,Sheet2!BX:NK,$B741,0),HLOOKUP(L$2+$A741,Sheet2!BX:NK,$B741,0)&lt;&gt;""),HLOOKUP(L$2+$A741,Sheet2!BX:NK,$B741,0),"")</f>
        <v/>
      </c>
      <c r="M741" t="str">
        <f>IF(OR(HLOOKUP(M$2+$A741,Sheet2!BY:NL,$B741,0),HLOOKUP(M$2+$A741,Sheet2!BY:NL,$B741,0)&lt;&gt;""),HLOOKUP(M$2+$A741,Sheet2!BY:NL,$B741,0),"")</f>
        <v/>
      </c>
      <c r="N741" t="str">
        <f>IF(OR(HLOOKUP(N$2+$A741,Sheet2!BZ:NM,$B741,0),HLOOKUP(N$2+$A741,Sheet2!BZ:NM,$B741,0)&lt;&gt;""),HLOOKUP(N$2+$A741,Sheet2!BZ:NM,$B741,0),"")</f>
        <v/>
      </c>
      <c r="O741" t="str">
        <f>IF(OR(HLOOKUP(O$2+$A741,Sheet2!CA:NN,$B741,0),HLOOKUP(O$2+$A741,Sheet2!CA:NN,$B741,0)&lt;&gt;""),HLOOKUP(O$2+$A741,Sheet2!CA:NN,$B741,0),"")</f>
        <v/>
      </c>
      <c r="P741" t="str">
        <f>IF(OR(HLOOKUP(P$2+$A741,Sheet2!CB:NO,$B741,0),HLOOKUP(P$2+$A741,Sheet2!CB:NO,$B741,0)&lt;&gt;""),HLOOKUP(P$2+$A741,Sheet2!CB:NO,$B741,0),"")</f>
        <v/>
      </c>
      <c r="Q741" t="str">
        <f>IF(OR(HLOOKUP(Q$2+$A741,Sheet2!CC:NO,$B741,0),HLOOKUP(Q$2+$A741,Sheet2!CC:NO,$B741,0)&lt;&gt;""),HLOOKUP(Q$2+$A741,Sheet2!CC:NO,$B741,0),"")</f>
        <v/>
      </c>
    </row>
    <row r="742" spans="1:17" x14ac:dyDescent="0.25">
      <c r="A742" s="64">
        <f t="shared" si="91"/>
        <v>48</v>
      </c>
      <c r="B742" s="64">
        <f t="shared" si="92"/>
        <v>78</v>
      </c>
      <c r="C742" s="64">
        <f t="shared" si="93"/>
        <v>9</v>
      </c>
      <c r="D742" s="64">
        <f t="shared" si="94"/>
        <v>74</v>
      </c>
      <c r="E742" s="64">
        <f t="shared" si="95"/>
        <v>366</v>
      </c>
      <c r="F742" s="64">
        <f t="shared" si="88"/>
        <v>1</v>
      </c>
      <c r="G742" s="64">
        <f t="shared" si="89"/>
        <v>5</v>
      </c>
      <c r="H742" s="64">
        <f t="shared" si="90"/>
        <v>2021</v>
      </c>
      <c r="I742" s="80" t="str">
        <f>IFERROR(VLOOKUP(D742,Sheet2!A:B,2,0),"")</f>
        <v>J20-0740</v>
      </c>
      <c r="J742" s="64" t="str">
        <f>IFERROR(IF(I742&lt;&gt;"",VLOOKUP(I742,Sheet2!B:C,2,0),""),"")</f>
        <v>งานติดตั้ง Pressure Transducer ท่อดับเพลิง</v>
      </c>
      <c r="K742" s="64" t="str">
        <f>IFERROR( IF(I742&lt;&gt;"", HLOOKUP(L$2+$A742,Sheet2!BX:NK,2,0),""),"")</f>
        <v>1-15 May 21</v>
      </c>
      <c r="L742" t="str">
        <f>IF(OR(HLOOKUP(L$2+$A742,Sheet2!BX:NK,$B742,0),HLOOKUP(L$2+$A742,Sheet2!BX:NK,$B742,0)&lt;&gt;""),HLOOKUP(L$2+$A742,Sheet2!BX:NK,$B742,0),"")</f>
        <v/>
      </c>
      <c r="M742" t="str">
        <f>IF(OR(HLOOKUP(M$2+$A742,Sheet2!BY:NL,$B742,0),HLOOKUP(M$2+$A742,Sheet2!BY:NL,$B742,0)&lt;&gt;""),HLOOKUP(M$2+$A742,Sheet2!BY:NL,$B742,0),"")</f>
        <v/>
      </c>
      <c r="N742" t="str">
        <f>IF(OR(HLOOKUP(N$2+$A742,Sheet2!BZ:NM,$B742,0),HLOOKUP(N$2+$A742,Sheet2!BZ:NM,$B742,0)&lt;&gt;""),HLOOKUP(N$2+$A742,Sheet2!BZ:NM,$B742,0),"")</f>
        <v/>
      </c>
      <c r="O742" t="str">
        <f>IF(OR(HLOOKUP(O$2+$A742,Sheet2!CA:NN,$B742,0),HLOOKUP(O$2+$A742,Sheet2!CA:NN,$B742,0)&lt;&gt;""),HLOOKUP(O$2+$A742,Sheet2!CA:NN,$B742,0),"")</f>
        <v/>
      </c>
      <c r="P742" t="str">
        <f>IF(OR(HLOOKUP(P$2+$A742,Sheet2!CB:NO,$B742,0),HLOOKUP(P$2+$A742,Sheet2!CB:NO,$B742,0)&lt;&gt;""),HLOOKUP(P$2+$A742,Sheet2!CB:NO,$B742,0),"")</f>
        <v/>
      </c>
      <c r="Q742" t="str">
        <f>IF(OR(HLOOKUP(Q$2+$A742,Sheet2!CC:NO,$B742,0),HLOOKUP(Q$2+$A742,Sheet2!CC:NO,$B742,0)&lt;&gt;""),HLOOKUP(Q$2+$A742,Sheet2!CC:NO,$B742,0),"")</f>
        <v/>
      </c>
    </row>
    <row r="743" spans="1:17" x14ac:dyDescent="0.25">
      <c r="A743" s="64">
        <f t="shared" si="91"/>
        <v>54</v>
      </c>
      <c r="B743" s="64">
        <f t="shared" si="92"/>
        <v>78</v>
      </c>
      <c r="C743" s="64">
        <f t="shared" si="93"/>
        <v>10</v>
      </c>
      <c r="D743" s="64">
        <f t="shared" si="94"/>
        <v>74</v>
      </c>
      <c r="E743" s="64">
        <f t="shared" si="95"/>
        <v>366</v>
      </c>
      <c r="F743" s="64">
        <f t="shared" si="88"/>
        <v>2</v>
      </c>
      <c r="G743" s="64">
        <f t="shared" si="89"/>
        <v>5</v>
      </c>
      <c r="H743" s="64">
        <f t="shared" si="90"/>
        <v>2021</v>
      </c>
      <c r="I743" s="80" t="str">
        <f>IFERROR(VLOOKUP(D743,Sheet2!A:B,2,0),"")</f>
        <v>J20-0740</v>
      </c>
      <c r="J743" s="64" t="str">
        <f>IFERROR(IF(I743&lt;&gt;"",VLOOKUP(I743,Sheet2!B:C,2,0),""),"")</f>
        <v>งานติดตั้ง Pressure Transducer ท่อดับเพลิง</v>
      </c>
      <c r="K743" s="64" t="str">
        <f>IFERROR( IF(I743&lt;&gt;"", HLOOKUP(L$2+$A743,Sheet2!BX:NK,2,0),""),"")</f>
        <v>16-31 May 21</v>
      </c>
      <c r="L743" t="str">
        <f>IF(OR(HLOOKUP(L$2+$A743,Sheet2!BX:NK,$B743,0),HLOOKUP(L$2+$A743,Sheet2!BX:NK,$B743,0)&lt;&gt;""),HLOOKUP(L$2+$A743,Sheet2!BX:NK,$B743,0),"")</f>
        <v/>
      </c>
      <c r="M743" t="str">
        <f>IF(OR(HLOOKUP(M$2+$A743,Sheet2!BY:NL,$B743,0),HLOOKUP(M$2+$A743,Sheet2!BY:NL,$B743,0)&lt;&gt;""),HLOOKUP(M$2+$A743,Sheet2!BY:NL,$B743,0),"")</f>
        <v/>
      </c>
      <c r="N743" t="str">
        <f>IF(OR(HLOOKUP(N$2+$A743,Sheet2!BZ:NM,$B743,0),HLOOKUP(N$2+$A743,Sheet2!BZ:NM,$B743,0)&lt;&gt;""),HLOOKUP(N$2+$A743,Sheet2!BZ:NM,$B743,0),"")</f>
        <v/>
      </c>
      <c r="O743" t="str">
        <f>IF(OR(HLOOKUP(O$2+$A743,Sheet2!CA:NN,$B743,0),HLOOKUP(O$2+$A743,Sheet2!CA:NN,$B743,0)&lt;&gt;""),HLOOKUP(O$2+$A743,Sheet2!CA:NN,$B743,0),"")</f>
        <v/>
      </c>
      <c r="P743" t="str">
        <f>IF(OR(HLOOKUP(P$2+$A743,Sheet2!CB:NO,$B743,0),HLOOKUP(P$2+$A743,Sheet2!CB:NO,$B743,0)&lt;&gt;""),HLOOKUP(P$2+$A743,Sheet2!CB:NO,$B743,0),"")</f>
        <v/>
      </c>
      <c r="Q743" t="str">
        <f>IF(OR(HLOOKUP(Q$2+$A743,Sheet2!CC:NO,$B743,0),HLOOKUP(Q$2+$A743,Sheet2!CC:NO,$B743,0)&lt;&gt;""),HLOOKUP(Q$2+$A743,Sheet2!CC:NO,$B743,0),"")</f>
        <v/>
      </c>
    </row>
    <row r="744" spans="1:17" x14ac:dyDescent="0.25">
      <c r="A744" s="64">
        <f t="shared" si="91"/>
        <v>0</v>
      </c>
      <c r="B744" s="64">
        <f t="shared" si="92"/>
        <v>79</v>
      </c>
      <c r="C744" s="64">
        <f t="shared" si="93"/>
        <v>1</v>
      </c>
      <c r="D744" s="64">
        <f t="shared" si="94"/>
        <v>75</v>
      </c>
      <c r="E744" s="64">
        <f t="shared" si="95"/>
        <v>371</v>
      </c>
      <c r="F744" s="64">
        <f t="shared" si="88"/>
        <v>1</v>
      </c>
      <c r="G744" s="64">
        <f t="shared" si="89"/>
        <v>1</v>
      </c>
      <c r="H744" s="64">
        <f t="shared" si="90"/>
        <v>2021</v>
      </c>
      <c r="I744" s="80" t="str">
        <f>IFERROR(VLOOKUP(D744,Sheet2!A:B,2,0),"")</f>
        <v>J20-0864</v>
      </c>
      <c r="J744" s="64" t="str">
        <f>IFERROR(IF(I744&lt;&gt;"",VLOOKUP(I744,Sheet2!B:C,2,0),""),"")</f>
        <v xml:space="preserve">The MRT Orange Line (East Section)Station 17&amp;18 </v>
      </c>
      <c r="K744" s="64" t="str">
        <f>IFERROR( IF(I744&lt;&gt;"", HLOOKUP(L$2+$A744,Sheet2!BX:NK,2,0),""),"")</f>
        <v>1-15 Jan 21</v>
      </c>
      <c r="L744" t="str">
        <f>IF(OR(HLOOKUP(L$2+$A744,Sheet2!BX:NK,$B744,0),HLOOKUP(L$2+$A744,Sheet2!BX:NK,$B744,0)&lt;&gt;""),HLOOKUP(L$2+$A744,Sheet2!BX:NK,$B744,0),"")</f>
        <v/>
      </c>
      <c r="M744" t="str">
        <f>IF(OR(HLOOKUP(M$2+$A744,Sheet2!BY:NL,$B744,0),HLOOKUP(M$2+$A744,Sheet2!BY:NL,$B744,0)&lt;&gt;""),HLOOKUP(M$2+$A744,Sheet2!BY:NL,$B744,0),"")</f>
        <v/>
      </c>
      <c r="N744" t="str">
        <f>IF(OR(HLOOKUP(N$2+$A744,Sheet2!BZ:NM,$B744,0),HLOOKUP(N$2+$A744,Sheet2!BZ:NM,$B744,0)&lt;&gt;""),HLOOKUP(N$2+$A744,Sheet2!BZ:NM,$B744,0),"")</f>
        <v/>
      </c>
      <c r="O744" t="str">
        <f>IF(OR(HLOOKUP(O$2+$A744,Sheet2!CA:NN,$B744,0),HLOOKUP(O$2+$A744,Sheet2!CA:NN,$B744,0)&lt;&gt;""),HLOOKUP(O$2+$A744,Sheet2!CA:NN,$B744,0),"")</f>
        <v/>
      </c>
      <c r="P744" t="str">
        <f>IF(OR(HLOOKUP(P$2+$A744,Sheet2!CB:NO,$B744,0),HLOOKUP(P$2+$A744,Sheet2!CB:NO,$B744,0)&lt;&gt;""),HLOOKUP(P$2+$A744,Sheet2!CB:NO,$B744,0),"")</f>
        <v/>
      </c>
      <c r="Q744" t="str">
        <f>IF(OR(HLOOKUP(Q$2+$A744,Sheet2!CC:NO,$B744,0),HLOOKUP(Q$2+$A744,Sheet2!CC:NO,$B744,0)&lt;&gt;""),HLOOKUP(Q$2+$A744,Sheet2!CC:NO,$B744,0),"")</f>
        <v/>
      </c>
    </row>
    <row r="745" spans="1:17" x14ac:dyDescent="0.25">
      <c r="A745" s="64">
        <f t="shared" si="91"/>
        <v>6</v>
      </c>
      <c r="B745" s="64">
        <f t="shared" si="92"/>
        <v>79</v>
      </c>
      <c r="C745" s="64">
        <f t="shared" si="93"/>
        <v>2</v>
      </c>
      <c r="D745" s="64">
        <f t="shared" si="94"/>
        <v>75</v>
      </c>
      <c r="E745" s="64">
        <f t="shared" si="95"/>
        <v>371</v>
      </c>
      <c r="F745" s="64">
        <f t="shared" si="88"/>
        <v>2</v>
      </c>
      <c r="G745" s="64">
        <f t="shared" si="89"/>
        <v>1</v>
      </c>
      <c r="H745" s="64">
        <f t="shared" si="90"/>
        <v>2021</v>
      </c>
      <c r="I745" s="80" t="str">
        <f>IFERROR(VLOOKUP(D745,Sheet2!A:B,2,0),"")</f>
        <v>J20-0864</v>
      </c>
      <c r="J745" s="64" t="str">
        <f>IFERROR(IF(I745&lt;&gt;"",VLOOKUP(I745,Sheet2!B:C,2,0),""),"")</f>
        <v xml:space="preserve">The MRT Orange Line (East Section)Station 17&amp;18 </v>
      </c>
      <c r="K745" s="64" t="str">
        <f>IFERROR( IF(I745&lt;&gt;"", HLOOKUP(L$2+$A745,Sheet2!BX:NK,2,0),""),"")</f>
        <v>16-31 Jan 21</v>
      </c>
      <c r="L745" t="str">
        <f>IF(OR(HLOOKUP(L$2+$A745,Sheet2!BX:NK,$B745,0),HLOOKUP(L$2+$A745,Sheet2!BX:NK,$B745,0)&lt;&gt;""),HLOOKUP(L$2+$A745,Sheet2!BX:NK,$B745,0),"")</f>
        <v/>
      </c>
      <c r="M745" t="str">
        <f>IF(OR(HLOOKUP(M$2+$A745,Sheet2!BY:NL,$B745,0),HLOOKUP(M$2+$A745,Sheet2!BY:NL,$B745,0)&lt;&gt;""),HLOOKUP(M$2+$A745,Sheet2!BY:NL,$B745,0),"")</f>
        <v/>
      </c>
      <c r="N745" t="str">
        <f>IF(OR(HLOOKUP(N$2+$A745,Sheet2!BZ:NM,$B745,0),HLOOKUP(N$2+$A745,Sheet2!BZ:NM,$B745,0)&lt;&gt;""),HLOOKUP(N$2+$A745,Sheet2!BZ:NM,$B745,0),"")</f>
        <v/>
      </c>
      <c r="O745" t="str">
        <f>IF(OR(HLOOKUP(O$2+$A745,Sheet2!CA:NN,$B745,0),HLOOKUP(O$2+$A745,Sheet2!CA:NN,$B745,0)&lt;&gt;""),HLOOKUP(O$2+$A745,Sheet2!CA:NN,$B745,0),"")</f>
        <v/>
      </c>
      <c r="P745" t="str">
        <f>IF(OR(HLOOKUP(P$2+$A745,Sheet2!CB:NO,$B745,0),HLOOKUP(P$2+$A745,Sheet2!CB:NO,$B745,0)&lt;&gt;""),HLOOKUP(P$2+$A745,Sheet2!CB:NO,$B745,0),"")</f>
        <v/>
      </c>
      <c r="Q745" t="str">
        <f>IF(OR(HLOOKUP(Q$2+$A745,Sheet2!CC:NO,$B745,0),HLOOKUP(Q$2+$A745,Sheet2!CC:NO,$B745,0)&lt;&gt;""),HLOOKUP(Q$2+$A745,Sheet2!CC:NO,$B745,0),"")</f>
        <v/>
      </c>
    </row>
    <row r="746" spans="1:17" x14ac:dyDescent="0.25">
      <c r="A746" s="64">
        <f t="shared" si="91"/>
        <v>12</v>
      </c>
      <c r="B746" s="64">
        <f t="shared" si="92"/>
        <v>79</v>
      </c>
      <c r="C746" s="64">
        <f t="shared" si="93"/>
        <v>3</v>
      </c>
      <c r="D746" s="64">
        <f t="shared" si="94"/>
        <v>75</v>
      </c>
      <c r="E746" s="64">
        <f t="shared" si="95"/>
        <v>371</v>
      </c>
      <c r="F746" s="64">
        <f t="shared" si="88"/>
        <v>1</v>
      </c>
      <c r="G746" s="64">
        <f t="shared" si="89"/>
        <v>2</v>
      </c>
      <c r="H746" s="64">
        <f t="shared" si="90"/>
        <v>2021</v>
      </c>
      <c r="I746" s="80" t="str">
        <f>IFERROR(VLOOKUP(D746,Sheet2!A:B,2,0),"")</f>
        <v>J20-0864</v>
      </c>
      <c r="J746" s="64" t="str">
        <f>IFERROR(IF(I746&lt;&gt;"",VLOOKUP(I746,Sheet2!B:C,2,0),""),"")</f>
        <v xml:space="preserve">The MRT Orange Line (East Section)Station 17&amp;18 </v>
      </c>
      <c r="K746" s="64" t="str">
        <f>IFERROR( IF(I746&lt;&gt;"", HLOOKUP(L$2+$A746,Sheet2!BX:NK,2,0),""),"")</f>
        <v>1-15 Feb 21</v>
      </c>
      <c r="L746" t="str">
        <f>IF(OR(HLOOKUP(L$2+$A746,Sheet2!BX:NK,$B746,0),HLOOKUP(L$2+$A746,Sheet2!BX:NK,$B746,0)&lt;&gt;""),HLOOKUP(L$2+$A746,Sheet2!BX:NK,$B746,0),"")</f>
        <v/>
      </c>
      <c r="M746" t="str">
        <f>IF(OR(HLOOKUP(M$2+$A746,Sheet2!BY:NL,$B746,0),HLOOKUP(M$2+$A746,Sheet2!BY:NL,$B746,0)&lt;&gt;""),HLOOKUP(M$2+$A746,Sheet2!BY:NL,$B746,0),"")</f>
        <v/>
      </c>
      <c r="N746" t="str">
        <f>IF(OR(HLOOKUP(N$2+$A746,Sheet2!BZ:NM,$B746,0),HLOOKUP(N$2+$A746,Sheet2!BZ:NM,$B746,0)&lt;&gt;""),HLOOKUP(N$2+$A746,Sheet2!BZ:NM,$B746,0),"")</f>
        <v/>
      </c>
      <c r="O746" t="str">
        <f>IF(OR(HLOOKUP(O$2+$A746,Sheet2!CA:NN,$B746,0),HLOOKUP(O$2+$A746,Sheet2!CA:NN,$B746,0)&lt;&gt;""),HLOOKUP(O$2+$A746,Sheet2!CA:NN,$B746,0),"")</f>
        <v/>
      </c>
      <c r="P746" t="str">
        <f>IF(OR(HLOOKUP(P$2+$A746,Sheet2!CB:NO,$B746,0),HLOOKUP(P$2+$A746,Sheet2!CB:NO,$B746,0)&lt;&gt;""),HLOOKUP(P$2+$A746,Sheet2!CB:NO,$B746,0),"")</f>
        <v/>
      </c>
      <c r="Q746" t="str">
        <f>IF(OR(HLOOKUP(Q$2+$A746,Sheet2!CC:NO,$B746,0),HLOOKUP(Q$2+$A746,Sheet2!CC:NO,$B746,0)&lt;&gt;""),HLOOKUP(Q$2+$A746,Sheet2!CC:NO,$B746,0),"")</f>
        <v/>
      </c>
    </row>
    <row r="747" spans="1:17" x14ac:dyDescent="0.25">
      <c r="A747" s="64">
        <f t="shared" si="91"/>
        <v>18</v>
      </c>
      <c r="B747" s="64">
        <f t="shared" si="92"/>
        <v>79</v>
      </c>
      <c r="C747" s="64">
        <f t="shared" si="93"/>
        <v>4</v>
      </c>
      <c r="D747" s="64">
        <f t="shared" si="94"/>
        <v>75</v>
      </c>
      <c r="E747" s="64">
        <f t="shared" si="95"/>
        <v>371</v>
      </c>
      <c r="F747" s="64">
        <f t="shared" si="88"/>
        <v>2</v>
      </c>
      <c r="G747" s="64">
        <f t="shared" si="89"/>
        <v>2</v>
      </c>
      <c r="H747" s="64">
        <f t="shared" si="90"/>
        <v>2021</v>
      </c>
      <c r="I747" s="80" t="str">
        <f>IFERROR(VLOOKUP(D747,Sheet2!A:B,2,0),"")</f>
        <v>J20-0864</v>
      </c>
      <c r="J747" s="64" t="str">
        <f>IFERROR(IF(I747&lt;&gt;"",VLOOKUP(I747,Sheet2!B:C,2,0),""),"")</f>
        <v xml:space="preserve">The MRT Orange Line (East Section)Station 17&amp;18 </v>
      </c>
      <c r="K747" s="64" t="str">
        <f>IFERROR( IF(I747&lt;&gt;"", HLOOKUP(L$2+$A747,Sheet2!BX:NK,2,0),""),"")</f>
        <v>16-28 Feb 21</v>
      </c>
      <c r="L747" t="str">
        <f>IF(OR(HLOOKUP(L$2+$A747,Sheet2!BX:NK,$B747,0),HLOOKUP(L$2+$A747,Sheet2!BX:NK,$B747,0)&lt;&gt;""),HLOOKUP(L$2+$A747,Sheet2!BX:NK,$B747,0),"")</f>
        <v/>
      </c>
      <c r="M747" t="str">
        <f>IF(OR(HLOOKUP(M$2+$A747,Sheet2!BY:NL,$B747,0),HLOOKUP(M$2+$A747,Sheet2!BY:NL,$B747,0)&lt;&gt;""),HLOOKUP(M$2+$A747,Sheet2!BY:NL,$B747,0),"")</f>
        <v/>
      </c>
      <c r="N747" t="str">
        <f>IF(OR(HLOOKUP(N$2+$A747,Sheet2!BZ:NM,$B747,0),HLOOKUP(N$2+$A747,Sheet2!BZ:NM,$B747,0)&lt;&gt;""),HLOOKUP(N$2+$A747,Sheet2!BZ:NM,$B747,0),"")</f>
        <v/>
      </c>
      <c r="O747" t="str">
        <f>IF(OR(HLOOKUP(O$2+$A747,Sheet2!CA:NN,$B747,0),HLOOKUP(O$2+$A747,Sheet2!CA:NN,$B747,0)&lt;&gt;""),HLOOKUP(O$2+$A747,Sheet2!CA:NN,$B747,0),"")</f>
        <v/>
      </c>
      <c r="P747" t="str">
        <f>IF(OR(HLOOKUP(P$2+$A747,Sheet2!CB:NO,$B747,0),HLOOKUP(P$2+$A747,Sheet2!CB:NO,$B747,0)&lt;&gt;""),HLOOKUP(P$2+$A747,Sheet2!CB:NO,$B747,0),"")</f>
        <v/>
      </c>
      <c r="Q747" t="str">
        <f>IF(OR(HLOOKUP(Q$2+$A747,Sheet2!CC:NO,$B747,0),HLOOKUP(Q$2+$A747,Sheet2!CC:NO,$B747,0)&lt;&gt;""),HLOOKUP(Q$2+$A747,Sheet2!CC:NO,$B747,0),"")</f>
        <v/>
      </c>
    </row>
    <row r="748" spans="1:17" x14ac:dyDescent="0.25">
      <c r="A748" s="64">
        <f t="shared" si="91"/>
        <v>24</v>
      </c>
      <c r="B748" s="64">
        <f t="shared" si="92"/>
        <v>79</v>
      </c>
      <c r="C748" s="64">
        <f t="shared" si="93"/>
        <v>5</v>
      </c>
      <c r="D748" s="64">
        <f t="shared" si="94"/>
        <v>75</v>
      </c>
      <c r="E748" s="64">
        <f t="shared" si="95"/>
        <v>371</v>
      </c>
      <c r="F748" s="64">
        <f t="shared" si="88"/>
        <v>1</v>
      </c>
      <c r="G748" s="64">
        <f t="shared" si="89"/>
        <v>3</v>
      </c>
      <c r="H748" s="64">
        <f t="shared" si="90"/>
        <v>2021</v>
      </c>
      <c r="I748" s="80" t="str">
        <f>IFERROR(VLOOKUP(D748,Sheet2!A:B,2,0),"")</f>
        <v>J20-0864</v>
      </c>
      <c r="J748" s="64" t="str">
        <f>IFERROR(IF(I748&lt;&gt;"",VLOOKUP(I748,Sheet2!B:C,2,0),""),"")</f>
        <v xml:space="preserve">The MRT Orange Line (East Section)Station 17&amp;18 </v>
      </c>
      <c r="K748" s="64" t="str">
        <f>IFERROR( IF(I748&lt;&gt;"", HLOOKUP(L$2+$A748,Sheet2!BX:NK,2,0),""),"")</f>
        <v>1-15 Mar 2021</v>
      </c>
      <c r="L748" t="str">
        <f>IF(OR(HLOOKUP(L$2+$A748,Sheet2!BX:NK,$B748,0),HLOOKUP(L$2+$A748,Sheet2!BX:NK,$B748,0)&lt;&gt;""),HLOOKUP(L$2+$A748,Sheet2!BX:NK,$B748,0),"")</f>
        <v/>
      </c>
      <c r="M748" t="str">
        <f>IF(OR(HLOOKUP(M$2+$A748,Sheet2!BY:NL,$B748,0),HLOOKUP(M$2+$A748,Sheet2!BY:NL,$B748,0)&lt;&gt;""),HLOOKUP(M$2+$A748,Sheet2!BY:NL,$B748,0),"")</f>
        <v/>
      </c>
      <c r="N748" t="str">
        <f>IF(OR(HLOOKUP(N$2+$A748,Sheet2!BZ:NM,$B748,0),HLOOKUP(N$2+$A748,Sheet2!BZ:NM,$B748,0)&lt;&gt;""),HLOOKUP(N$2+$A748,Sheet2!BZ:NM,$B748,0),"")</f>
        <v/>
      </c>
      <c r="O748" t="str">
        <f>IF(OR(HLOOKUP(O$2+$A748,Sheet2!CA:NN,$B748,0),HLOOKUP(O$2+$A748,Sheet2!CA:NN,$B748,0)&lt;&gt;""),HLOOKUP(O$2+$A748,Sheet2!CA:NN,$B748,0),"")</f>
        <v/>
      </c>
      <c r="P748" t="str">
        <f>IF(OR(HLOOKUP(P$2+$A748,Sheet2!CB:NO,$B748,0),HLOOKUP(P$2+$A748,Sheet2!CB:NO,$B748,0)&lt;&gt;""),HLOOKUP(P$2+$A748,Sheet2!CB:NO,$B748,0),"")</f>
        <v/>
      </c>
      <c r="Q748" t="str">
        <f>IF(OR(HLOOKUP(Q$2+$A748,Sheet2!CC:NO,$B748,0),HLOOKUP(Q$2+$A748,Sheet2!CC:NO,$B748,0)&lt;&gt;""),HLOOKUP(Q$2+$A748,Sheet2!CC:NO,$B748,0),"")</f>
        <v/>
      </c>
    </row>
    <row r="749" spans="1:17" x14ac:dyDescent="0.25">
      <c r="A749" s="64">
        <f t="shared" si="91"/>
        <v>30</v>
      </c>
      <c r="B749" s="64">
        <f t="shared" si="92"/>
        <v>79</v>
      </c>
      <c r="C749" s="64">
        <f t="shared" si="93"/>
        <v>6</v>
      </c>
      <c r="D749" s="64">
        <f t="shared" si="94"/>
        <v>75</v>
      </c>
      <c r="E749" s="64">
        <f t="shared" si="95"/>
        <v>371</v>
      </c>
      <c r="F749" s="64">
        <f t="shared" si="88"/>
        <v>2</v>
      </c>
      <c r="G749" s="64">
        <f t="shared" si="89"/>
        <v>3</v>
      </c>
      <c r="H749" s="64">
        <f t="shared" si="90"/>
        <v>2021</v>
      </c>
      <c r="I749" s="80" t="str">
        <f>IFERROR(VLOOKUP(D749,Sheet2!A:B,2,0),"")</f>
        <v>J20-0864</v>
      </c>
      <c r="J749" s="64" t="str">
        <f>IFERROR(IF(I749&lt;&gt;"",VLOOKUP(I749,Sheet2!B:C,2,0),""),"")</f>
        <v xml:space="preserve">The MRT Orange Line (East Section)Station 17&amp;18 </v>
      </c>
      <c r="K749" s="64" t="str">
        <f>IFERROR( IF(I749&lt;&gt;"", HLOOKUP(L$2+$A749,Sheet2!BX:NK,2,0),""),"")</f>
        <v>16-31 Mar 21</v>
      </c>
      <c r="L749" t="str">
        <f>IF(OR(HLOOKUP(L$2+$A749,Sheet2!BX:NK,$B749,0),HLOOKUP(L$2+$A749,Sheet2!BX:NK,$B749,0)&lt;&gt;""),HLOOKUP(L$2+$A749,Sheet2!BX:NK,$B749,0),"")</f>
        <v/>
      </c>
      <c r="M749" t="str">
        <f>IF(OR(HLOOKUP(M$2+$A749,Sheet2!BY:NL,$B749,0),HLOOKUP(M$2+$A749,Sheet2!BY:NL,$B749,0)&lt;&gt;""),HLOOKUP(M$2+$A749,Sheet2!BY:NL,$B749,0),"")</f>
        <v/>
      </c>
      <c r="N749" t="str">
        <f>IF(OR(HLOOKUP(N$2+$A749,Sheet2!BZ:NM,$B749,0),HLOOKUP(N$2+$A749,Sheet2!BZ:NM,$B749,0)&lt;&gt;""),HLOOKUP(N$2+$A749,Sheet2!BZ:NM,$B749,0),"")</f>
        <v/>
      </c>
      <c r="O749" t="str">
        <f>IF(OR(HLOOKUP(O$2+$A749,Sheet2!CA:NN,$B749,0),HLOOKUP(O$2+$A749,Sheet2!CA:NN,$B749,0)&lt;&gt;""),HLOOKUP(O$2+$A749,Sheet2!CA:NN,$B749,0),"")</f>
        <v/>
      </c>
      <c r="P749" t="str">
        <f>IF(OR(HLOOKUP(P$2+$A749,Sheet2!CB:NO,$B749,0),HLOOKUP(P$2+$A749,Sheet2!CB:NO,$B749,0)&lt;&gt;""),HLOOKUP(P$2+$A749,Sheet2!CB:NO,$B749,0),"")</f>
        <v/>
      </c>
      <c r="Q749" t="str">
        <f>IF(OR(HLOOKUP(Q$2+$A749,Sheet2!CC:NO,$B749,0),HLOOKUP(Q$2+$A749,Sheet2!CC:NO,$B749,0)&lt;&gt;""),HLOOKUP(Q$2+$A749,Sheet2!CC:NO,$B749,0),"")</f>
        <v/>
      </c>
    </row>
    <row r="750" spans="1:17" x14ac:dyDescent="0.25">
      <c r="A750" s="64">
        <f t="shared" si="91"/>
        <v>36</v>
      </c>
      <c r="B750" s="64">
        <f t="shared" si="92"/>
        <v>79</v>
      </c>
      <c r="C750" s="64">
        <f t="shared" si="93"/>
        <v>7</v>
      </c>
      <c r="D750" s="64">
        <f t="shared" si="94"/>
        <v>75</v>
      </c>
      <c r="E750" s="64">
        <f t="shared" si="95"/>
        <v>371</v>
      </c>
      <c r="F750" s="64">
        <f t="shared" si="88"/>
        <v>1</v>
      </c>
      <c r="G750" s="64">
        <f t="shared" si="89"/>
        <v>4</v>
      </c>
      <c r="H750" s="64">
        <f t="shared" si="90"/>
        <v>2021</v>
      </c>
      <c r="I750" s="80" t="str">
        <f>IFERROR(VLOOKUP(D750,Sheet2!A:B,2,0),"")</f>
        <v>J20-0864</v>
      </c>
      <c r="J750" s="64" t="str">
        <f>IFERROR(IF(I750&lt;&gt;"",VLOOKUP(I750,Sheet2!B:C,2,0),""),"")</f>
        <v xml:space="preserve">The MRT Orange Line (East Section)Station 17&amp;18 </v>
      </c>
      <c r="K750" s="64" t="str">
        <f>IFERROR( IF(I750&lt;&gt;"", HLOOKUP(L$2+$A750,Sheet2!BX:NK,2,0),""),"")</f>
        <v>1-15 April 21</v>
      </c>
      <c r="L750" t="str">
        <f>IF(OR(HLOOKUP(L$2+$A750,Sheet2!BX:NK,$B750,0),HLOOKUP(L$2+$A750,Sheet2!BX:NK,$B750,0)&lt;&gt;""),HLOOKUP(L$2+$A750,Sheet2!BX:NK,$B750,0),"")</f>
        <v/>
      </c>
      <c r="M750" t="str">
        <f>IF(OR(HLOOKUP(M$2+$A750,Sheet2!BY:NL,$B750,0),HLOOKUP(M$2+$A750,Sheet2!BY:NL,$B750,0)&lt;&gt;""),HLOOKUP(M$2+$A750,Sheet2!BY:NL,$B750,0),"")</f>
        <v/>
      </c>
      <c r="N750" t="str">
        <f>IF(OR(HLOOKUP(N$2+$A750,Sheet2!BZ:NM,$B750,0),HLOOKUP(N$2+$A750,Sheet2!BZ:NM,$B750,0)&lt;&gt;""),HLOOKUP(N$2+$A750,Sheet2!BZ:NM,$B750,0),"")</f>
        <v/>
      </c>
      <c r="O750" t="str">
        <f>IF(OR(HLOOKUP(O$2+$A750,Sheet2!CA:NN,$B750,0),HLOOKUP(O$2+$A750,Sheet2!CA:NN,$B750,0)&lt;&gt;""),HLOOKUP(O$2+$A750,Sheet2!CA:NN,$B750,0),"")</f>
        <v/>
      </c>
      <c r="P750" t="str">
        <f>IF(OR(HLOOKUP(P$2+$A750,Sheet2!CB:NO,$B750,0),HLOOKUP(P$2+$A750,Sheet2!CB:NO,$B750,0)&lt;&gt;""),HLOOKUP(P$2+$A750,Sheet2!CB:NO,$B750,0),"")</f>
        <v/>
      </c>
      <c r="Q750" t="str">
        <f>IF(OR(HLOOKUP(Q$2+$A750,Sheet2!CC:NO,$B750,0),HLOOKUP(Q$2+$A750,Sheet2!CC:NO,$B750,0)&lt;&gt;""),HLOOKUP(Q$2+$A750,Sheet2!CC:NO,$B750,0),"")</f>
        <v/>
      </c>
    </row>
    <row r="751" spans="1:17" x14ac:dyDescent="0.25">
      <c r="A751" s="64">
        <f t="shared" si="91"/>
        <v>42</v>
      </c>
      <c r="B751" s="64">
        <f t="shared" si="92"/>
        <v>79</v>
      </c>
      <c r="C751" s="64">
        <f t="shared" si="93"/>
        <v>8</v>
      </c>
      <c r="D751" s="64">
        <f t="shared" si="94"/>
        <v>75</v>
      </c>
      <c r="E751" s="64">
        <f t="shared" si="95"/>
        <v>371</v>
      </c>
      <c r="F751" s="64">
        <f t="shared" si="88"/>
        <v>2</v>
      </c>
      <c r="G751" s="64">
        <f t="shared" si="89"/>
        <v>4</v>
      </c>
      <c r="H751" s="64">
        <f t="shared" si="90"/>
        <v>2021</v>
      </c>
      <c r="I751" s="80" t="str">
        <f>IFERROR(VLOOKUP(D751,Sheet2!A:B,2,0),"")</f>
        <v>J20-0864</v>
      </c>
      <c r="J751" s="64" t="str">
        <f>IFERROR(IF(I751&lt;&gt;"",VLOOKUP(I751,Sheet2!B:C,2,0),""),"")</f>
        <v xml:space="preserve">The MRT Orange Line (East Section)Station 17&amp;18 </v>
      </c>
      <c r="K751" s="64" t="str">
        <f>IFERROR( IF(I751&lt;&gt;"", HLOOKUP(L$2+$A751,Sheet2!BX:NK,2,0),""),"")</f>
        <v>16-30 April 21</v>
      </c>
      <c r="L751" t="str">
        <f>IF(OR(HLOOKUP(L$2+$A751,Sheet2!BX:NK,$B751,0),HLOOKUP(L$2+$A751,Sheet2!BX:NK,$B751,0)&lt;&gt;""),HLOOKUP(L$2+$A751,Sheet2!BX:NK,$B751,0),"")</f>
        <v/>
      </c>
      <c r="M751" t="str">
        <f>IF(OR(HLOOKUP(M$2+$A751,Sheet2!BY:NL,$B751,0),HLOOKUP(M$2+$A751,Sheet2!BY:NL,$B751,0)&lt;&gt;""),HLOOKUP(M$2+$A751,Sheet2!BY:NL,$B751,0),"")</f>
        <v/>
      </c>
      <c r="N751" t="str">
        <f>IF(OR(HLOOKUP(N$2+$A751,Sheet2!BZ:NM,$B751,0),HLOOKUP(N$2+$A751,Sheet2!BZ:NM,$B751,0)&lt;&gt;""),HLOOKUP(N$2+$A751,Sheet2!BZ:NM,$B751,0),"")</f>
        <v/>
      </c>
      <c r="O751" t="str">
        <f>IF(OR(HLOOKUP(O$2+$A751,Sheet2!CA:NN,$B751,0),HLOOKUP(O$2+$A751,Sheet2!CA:NN,$B751,0)&lt;&gt;""),HLOOKUP(O$2+$A751,Sheet2!CA:NN,$B751,0),"")</f>
        <v/>
      </c>
      <c r="P751" t="str">
        <f>IF(OR(HLOOKUP(P$2+$A751,Sheet2!CB:NO,$B751,0),HLOOKUP(P$2+$A751,Sheet2!CB:NO,$B751,0)&lt;&gt;""),HLOOKUP(P$2+$A751,Sheet2!CB:NO,$B751,0),"")</f>
        <v/>
      </c>
      <c r="Q751" t="str">
        <f>IF(OR(HLOOKUP(Q$2+$A751,Sheet2!CC:NO,$B751,0),HLOOKUP(Q$2+$A751,Sheet2!CC:NO,$B751,0)&lt;&gt;""),HLOOKUP(Q$2+$A751,Sheet2!CC:NO,$B751,0),"")</f>
        <v/>
      </c>
    </row>
    <row r="752" spans="1:17" x14ac:dyDescent="0.25">
      <c r="A752" s="64">
        <f t="shared" si="91"/>
        <v>48</v>
      </c>
      <c r="B752" s="64">
        <f t="shared" si="92"/>
        <v>79</v>
      </c>
      <c r="C752" s="64">
        <f t="shared" si="93"/>
        <v>9</v>
      </c>
      <c r="D752" s="64">
        <f t="shared" si="94"/>
        <v>75</v>
      </c>
      <c r="E752" s="64">
        <f t="shared" si="95"/>
        <v>371</v>
      </c>
      <c r="F752" s="64">
        <f t="shared" si="88"/>
        <v>1</v>
      </c>
      <c r="G752" s="64">
        <f t="shared" si="89"/>
        <v>5</v>
      </c>
      <c r="H752" s="64">
        <f t="shared" si="90"/>
        <v>2021</v>
      </c>
      <c r="I752" s="80" t="str">
        <f>IFERROR(VLOOKUP(D752,Sheet2!A:B,2,0),"")</f>
        <v>J20-0864</v>
      </c>
      <c r="J752" s="64" t="str">
        <f>IFERROR(IF(I752&lt;&gt;"",VLOOKUP(I752,Sheet2!B:C,2,0),""),"")</f>
        <v xml:space="preserve">The MRT Orange Line (East Section)Station 17&amp;18 </v>
      </c>
      <c r="K752" s="64" t="str">
        <f>IFERROR( IF(I752&lt;&gt;"", HLOOKUP(L$2+$A752,Sheet2!BX:NK,2,0),""),"")</f>
        <v>1-15 May 21</v>
      </c>
      <c r="L752" t="str">
        <f>IF(OR(HLOOKUP(L$2+$A752,Sheet2!BX:NK,$B752,0),HLOOKUP(L$2+$A752,Sheet2!BX:NK,$B752,0)&lt;&gt;""),HLOOKUP(L$2+$A752,Sheet2!BX:NK,$B752,0),"")</f>
        <v/>
      </c>
      <c r="M752" t="str">
        <f>IF(OR(HLOOKUP(M$2+$A752,Sheet2!BY:NL,$B752,0),HLOOKUP(M$2+$A752,Sheet2!BY:NL,$B752,0)&lt;&gt;""),HLOOKUP(M$2+$A752,Sheet2!BY:NL,$B752,0),"")</f>
        <v/>
      </c>
      <c r="N752" t="str">
        <f>IF(OR(HLOOKUP(N$2+$A752,Sheet2!BZ:NM,$B752,0),HLOOKUP(N$2+$A752,Sheet2!BZ:NM,$B752,0)&lt;&gt;""),HLOOKUP(N$2+$A752,Sheet2!BZ:NM,$B752,0),"")</f>
        <v/>
      </c>
      <c r="O752" t="str">
        <f>IF(OR(HLOOKUP(O$2+$A752,Sheet2!CA:NN,$B752,0),HLOOKUP(O$2+$A752,Sheet2!CA:NN,$B752,0)&lt;&gt;""),HLOOKUP(O$2+$A752,Sheet2!CA:NN,$B752,0),"")</f>
        <v/>
      </c>
      <c r="P752" t="str">
        <f>IF(OR(HLOOKUP(P$2+$A752,Sheet2!CB:NO,$B752,0),HLOOKUP(P$2+$A752,Sheet2!CB:NO,$B752,0)&lt;&gt;""),HLOOKUP(P$2+$A752,Sheet2!CB:NO,$B752,0),"")</f>
        <v/>
      </c>
      <c r="Q752" t="str">
        <f>IF(OR(HLOOKUP(Q$2+$A752,Sheet2!CC:NO,$B752,0),HLOOKUP(Q$2+$A752,Sheet2!CC:NO,$B752,0)&lt;&gt;""),HLOOKUP(Q$2+$A752,Sheet2!CC:NO,$B752,0),"")</f>
        <v/>
      </c>
    </row>
    <row r="753" spans="1:17" x14ac:dyDescent="0.25">
      <c r="A753" s="64">
        <f t="shared" si="91"/>
        <v>54</v>
      </c>
      <c r="B753" s="64">
        <f t="shared" si="92"/>
        <v>79</v>
      </c>
      <c r="C753" s="64">
        <f t="shared" si="93"/>
        <v>10</v>
      </c>
      <c r="D753" s="64">
        <f t="shared" si="94"/>
        <v>75</v>
      </c>
      <c r="E753" s="64">
        <f t="shared" si="95"/>
        <v>371</v>
      </c>
      <c r="F753" s="64">
        <f t="shared" si="88"/>
        <v>2</v>
      </c>
      <c r="G753" s="64">
        <f t="shared" si="89"/>
        <v>5</v>
      </c>
      <c r="H753" s="64">
        <f t="shared" si="90"/>
        <v>2021</v>
      </c>
      <c r="I753" s="80" t="str">
        <f>IFERROR(VLOOKUP(D753,Sheet2!A:B,2,0),"")</f>
        <v>J20-0864</v>
      </c>
      <c r="J753" s="64" t="str">
        <f>IFERROR(IF(I753&lt;&gt;"",VLOOKUP(I753,Sheet2!B:C,2,0),""),"")</f>
        <v xml:space="preserve">The MRT Orange Line (East Section)Station 17&amp;18 </v>
      </c>
      <c r="K753" s="64" t="str">
        <f>IFERROR( IF(I753&lt;&gt;"", HLOOKUP(L$2+$A753,Sheet2!BX:NK,2,0),""),"")</f>
        <v>16-31 May 21</v>
      </c>
      <c r="L753" t="str">
        <f>IF(OR(HLOOKUP(L$2+$A753,Sheet2!BX:NK,$B753,0),HLOOKUP(L$2+$A753,Sheet2!BX:NK,$B753,0)&lt;&gt;""),HLOOKUP(L$2+$A753,Sheet2!BX:NK,$B753,0),"")</f>
        <v/>
      </c>
      <c r="M753" t="str">
        <f>IF(OR(HLOOKUP(M$2+$A753,Sheet2!BY:NL,$B753,0),HLOOKUP(M$2+$A753,Sheet2!BY:NL,$B753,0)&lt;&gt;""),HLOOKUP(M$2+$A753,Sheet2!BY:NL,$B753,0),"")</f>
        <v/>
      </c>
      <c r="N753" t="str">
        <f>IF(OR(HLOOKUP(N$2+$A753,Sheet2!BZ:NM,$B753,0),HLOOKUP(N$2+$A753,Sheet2!BZ:NM,$B753,0)&lt;&gt;""),HLOOKUP(N$2+$A753,Sheet2!BZ:NM,$B753,0),"")</f>
        <v/>
      </c>
      <c r="O753" t="str">
        <f>IF(OR(HLOOKUP(O$2+$A753,Sheet2!CA:NN,$B753,0),HLOOKUP(O$2+$A753,Sheet2!CA:NN,$B753,0)&lt;&gt;""),HLOOKUP(O$2+$A753,Sheet2!CA:NN,$B753,0),"")</f>
        <v/>
      </c>
      <c r="P753" t="str">
        <f>IF(OR(HLOOKUP(P$2+$A753,Sheet2!CB:NO,$B753,0),HLOOKUP(P$2+$A753,Sheet2!CB:NO,$B753,0)&lt;&gt;""),HLOOKUP(P$2+$A753,Sheet2!CB:NO,$B753,0),"")</f>
        <v/>
      </c>
      <c r="Q753" t="str">
        <f>IF(OR(HLOOKUP(Q$2+$A753,Sheet2!CC:NO,$B753,0),HLOOKUP(Q$2+$A753,Sheet2!CC:NO,$B753,0)&lt;&gt;""),HLOOKUP(Q$2+$A753,Sheet2!CC:NO,$B753,0),"")</f>
        <v/>
      </c>
    </row>
    <row r="754" spans="1:17" x14ac:dyDescent="0.25">
      <c r="A754" s="64">
        <f t="shared" si="91"/>
        <v>0</v>
      </c>
      <c r="B754" s="64">
        <f t="shared" si="92"/>
        <v>80</v>
      </c>
      <c r="C754" s="64">
        <f t="shared" si="93"/>
        <v>1</v>
      </c>
      <c r="D754" s="64">
        <f t="shared" si="94"/>
        <v>76</v>
      </c>
      <c r="E754" s="64">
        <f t="shared" si="95"/>
        <v>376</v>
      </c>
      <c r="F754" s="64">
        <f t="shared" si="88"/>
        <v>1</v>
      </c>
      <c r="G754" s="64">
        <f t="shared" si="89"/>
        <v>1</v>
      </c>
      <c r="H754" s="64">
        <f t="shared" si="90"/>
        <v>2021</v>
      </c>
      <c r="I754" s="80" t="str">
        <f>IFERROR(VLOOKUP(D754,Sheet2!A:B,2,0),"")</f>
        <v>J20-0890</v>
      </c>
      <c r="J754" s="64" t="str">
        <f>IFERROR(IF(I754&lt;&gt;"",VLOOKUP(I754,Sheet2!B:C,2,0),""),"")</f>
        <v xml:space="preserve">งานระบบ Lightning System </v>
      </c>
      <c r="K754" s="64" t="str">
        <f>IFERROR( IF(I754&lt;&gt;"", HLOOKUP(L$2+$A754,Sheet2!BX:NK,2,0),""),"")</f>
        <v>1-15 Jan 21</v>
      </c>
      <c r="L754" t="str">
        <f>IF(OR(HLOOKUP(L$2+$A754,Sheet2!BX:NK,$B754,0),HLOOKUP(L$2+$A754,Sheet2!BX:NK,$B754,0)&lt;&gt;""),HLOOKUP(L$2+$A754,Sheet2!BX:NK,$B754,0),"")</f>
        <v/>
      </c>
      <c r="M754" t="str">
        <f>IF(OR(HLOOKUP(M$2+$A754,Sheet2!BY:NL,$B754,0),HLOOKUP(M$2+$A754,Sheet2!BY:NL,$B754,0)&lt;&gt;""),HLOOKUP(M$2+$A754,Sheet2!BY:NL,$B754,0),"")</f>
        <v/>
      </c>
      <c r="N754" t="str">
        <f>IF(OR(HLOOKUP(N$2+$A754,Sheet2!BZ:NM,$B754,0),HLOOKUP(N$2+$A754,Sheet2!BZ:NM,$B754,0)&lt;&gt;""),HLOOKUP(N$2+$A754,Sheet2!BZ:NM,$B754,0),"")</f>
        <v/>
      </c>
      <c r="O754" t="str">
        <f>IF(OR(HLOOKUP(O$2+$A754,Sheet2!CA:NN,$B754,0),HLOOKUP(O$2+$A754,Sheet2!CA:NN,$B754,0)&lt;&gt;""),HLOOKUP(O$2+$A754,Sheet2!CA:NN,$B754,0),"")</f>
        <v/>
      </c>
      <c r="P754" t="str">
        <f>IF(OR(HLOOKUP(P$2+$A754,Sheet2!CB:NO,$B754,0),HLOOKUP(P$2+$A754,Sheet2!CB:NO,$B754,0)&lt;&gt;""),HLOOKUP(P$2+$A754,Sheet2!CB:NO,$B754,0),"")</f>
        <v/>
      </c>
      <c r="Q754" t="str">
        <f>IF(OR(HLOOKUP(Q$2+$A754,Sheet2!CC:NO,$B754,0),HLOOKUP(Q$2+$A754,Sheet2!CC:NO,$B754,0)&lt;&gt;""),HLOOKUP(Q$2+$A754,Sheet2!CC:NO,$B754,0),"")</f>
        <v/>
      </c>
    </row>
    <row r="755" spans="1:17" x14ac:dyDescent="0.25">
      <c r="A755" s="64">
        <f t="shared" si="91"/>
        <v>6</v>
      </c>
      <c r="B755" s="64">
        <f t="shared" si="92"/>
        <v>80</v>
      </c>
      <c r="C755" s="64">
        <f t="shared" si="93"/>
        <v>2</v>
      </c>
      <c r="D755" s="64">
        <f t="shared" si="94"/>
        <v>76</v>
      </c>
      <c r="E755" s="64">
        <f t="shared" si="95"/>
        <v>376</v>
      </c>
      <c r="F755" s="64">
        <f t="shared" si="88"/>
        <v>2</v>
      </c>
      <c r="G755" s="64">
        <f t="shared" si="89"/>
        <v>1</v>
      </c>
      <c r="H755" s="64">
        <f t="shared" si="90"/>
        <v>2021</v>
      </c>
      <c r="I755" s="80" t="str">
        <f>IFERROR(VLOOKUP(D755,Sheet2!A:B,2,0),"")</f>
        <v>J20-0890</v>
      </c>
      <c r="J755" s="64" t="str">
        <f>IFERROR(IF(I755&lt;&gt;"",VLOOKUP(I755,Sheet2!B:C,2,0),""),"")</f>
        <v xml:space="preserve">งานระบบ Lightning System </v>
      </c>
      <c r="K755" s="64" t="str">
        <f>IFERROR( IF(I755&lt;&gt;"", HLOOKUP(L$2+$A755,Sheet2!BX:NK,2,0),""),"")</f>
        <v>16-31 Jan 21</v>
      </c>
      <c r="L755" t="str">
        <f>IF(OR(HLOOKUP(L$2+$A755,Sheet2!BX:NK,$B755,0),HLOOKUP(L$2+$A755,Sheet2!BX:NK,$B755,0)&lt;&gt;""),HLOOKUP(L$2+$A755,Sheet2!BX:NK,$B755,0),"")</f>
        <v/>
      </c>
      <c r="M755" t="str">
        <f>IF(OR(HLOOKUP(M$2+$A755,Sheet2!BY:NL,$B755,0),HLOOKUP(M$2+$A755,Sheet2!BY:NL,$B755,0)&lt;&gt;""),HLOOKUP(M$2+$A755,Sheet2!BY:NL,$B755,0),"")</f>
        <v/>
      </c>
      <c r="N755" t="str">
        <f>IF(OR(HLOOKUP(N$2+$A755,Sheet2!BZ:NM,$B755,0),HLOOKUP(N$2+$A755,Sheet2!BZ:NM,$B755,0)&lt;&gt;""),HLOOKUP(N$2+$A755,Sheet2!BZ:NM,$B755,0),"")</f>
        <v/>
      </c>
      <c r="O755" t="str">
        <f>IF(OR(HLOOKUP(O$2+$A755,Sheet2!CA:NN,$B755,0),HLOOKUP(O$2+$A755,Sheet2!CA:NN,$B755,0)&lt;&gt;""),HLOOKUP(O$2+$A755,Sheet2!CA:NN,$B755,0),"")</f>
        <v/>
      </c>
      <c r="P755" t="str">
        <f>IF(OR(HLOOKUP(P$2+$A755,Sheet2!CB:NO,$B755,0),HLOOKUP(P$2+$A755,Sheet2!CB:NO,$B755,0)&lt;&gt;""),HLOOKUP(P$2+$A755,Sheet2!CB:NO,$B755,0),"")</f>
        <v/>
      </c>
      <c r="Q755" t="str">
        <f>IF(OR(HLOOKUP(Q$2+$A755,Sheet2!CC:NO,$B755,0),HLOOKUP(Q$2+$A755,Sheet2!CC:NO,$B755,0)&lt;&gt;""),HLOOKUP(Q$2+$A755,Sheet2!CC:NO,$B755,0),"")</f>
        <v/>
      </c>
    </row>
    <row r="756" spans="1:17" x14ac:dyDescent="0.25">
      <c r="A756" s="64">
        <f t="shared" si="91"/>
        <v>12</v>
      </c>
      <c r="B756" s="64">
        <f t="shared" si="92"/>
        <v>80</v>
      </c>
      <c r="C756" s="64">
        <f t="shared" si="93"/>
        <v>3</v>
      </c>
      <c r="D756" s="64">
        <f t="shared" si="94"/>
        <v>76</v>
      </c>
      <c r="E756" s="64">
        <f t="shared" si="95"/>
        <v>376</v>
      </c>
      <c r="F756" s="64">
        <f t="shared" si="88"/>
        <v>1</v>
      </c>
      <c r="G756" s="64">
        <f t="shared" si="89"/>
        <v>2</v>
      </c>
      <c r="H756" s="64">
        <f t="shared" si="90"/>
        <v>2021</v>
      </c>
      <c r="I756" s="80" t="str">
        <f>IFERROR(VLOOKUP(D756,Sheet2!A:B,2,0),"")</f>
        <v>J20-0890</v>
      </c>
      <c r="J756" s="64" t="str">
        <f>IFERROR(IF(I756&lt;&gt;"",VLOOKUP(I756,Sheet2!B:C,2,0),""),"")</f>
        <v xml:space="preserve">งานระบบ Lightning System </v>
      </c>
      <c r="K756" s="64" t="str">
        <f>IFERROR( IF(I756&lt;&gt;"", HLOOKUP(L$2+$A756,Sheet2!BX:NK,2,0),""),"")</f>
        <v>1-15 Feb 21</v>
      </c>
      <c r="L756" t="str">
        <f>IF(OR(HLOOKUP(L$2+$A756,Sheet2!BX:NK,$B756,0),HLOOKUP(L$2+$A756,Sheet2!BX:NK,$B756,0)&lt;&gt;""),HLOOKUP(L$2+$A756,Sheet2!BX:NK,$B756,0),"")</f>
        <v/>
      </c>
      <c r="M756" t="str">
        <f>IF(OR(HLOOKUP(M$2+$A756,Sheet2!BY:NL,$B756,0),HLOOKUP(M$2+$A756,Sheet2!BY:NL,$B756,0)&lt;&gt;""),HLOOKUP(M$2+$A756,Sheet2!BY:NL,$B756,0),"")</f>
        <v/>
      </c>
      <c r="N756" t="str">
        <f>IF(OR(HLOOKUP(N$2+$A756,Sheet2!BZ:NM,$B756,0),HLOOKUP(N$2+$A756,Sheet2!BZ:NM,$B756,0)&lt;&gt;""),HLOOKUP(N$2+$A756,Sheet2!BZ:NM,$B756,0),"")</f>
        <v/>
      </c>
      <c r="O756" t="str">
        <f>IF(OR(HLOOKUP(O$2+$A756,Sheet2!CA:NN,$B756,0),HLOOKUP(O$2+$A756,Sheet2!CA:NN,$B756,0)&lt;&gt;""),HLOOKUP(O$2+$A756,Sheet2!CA:NN,$B756,0),"")</f>
        <v/>
      </c>
      <c r="P756" t="str">
        <f>IF(OR(HLOOKUP(P$2+$A756,Sheet2!CB:NO,$B756,0),HLOOKUP(P$2+$A756,Sheet2!CB:NO,$B756,0)&lt;&gt;""),HLOOKUP(P$2+$A756,Sheet2!CB:NO,$B756,0),"")</f>
        <v/>
      </c>
      <c r="Q756" t="str">
        <f>IF(OR(HLOOKUP(Q$2+$A756,Sheet2!CC:NO,$B756,0),HLOOKUP(Q$2+$A756,Sheet2!CC:NO,$B756,0)&lt;&gt;""),HLOOKUP(Q$2+$A756,Sheet2!CC:NO,$B756,0),"")</f>
        <v/>
      </c>
    </row>
    <row r="757" spans="1:17" x14ac:dyDescent="0.25">
      <c r="A757" s="64">
        <f t="shared" si="91"/>
        <v>18</v>
      </c>
      <c r="B757" s="64">
        <f t="shared" si="92"/>
        <v>80</v>
      </c>
      <c r="C757" s="64">
        <f t="shared" si="93"/>
        <v>4</v>
      </c>
      <c r="D757" s="64">
        <f t="shared" si="94"/>
        <v>76</v>
      </c>
      <c r="E757" s="64">
        <f t="shared" si="95"/>
        <v>376</v>
      </c>
      <c r="F757" s="64">
        <f t="shared" si="88"/>
        <v>2</v>
      </c>
      <c r="G757" s="64">
        <f t="shared" si="89"/>
        <v>2</v>
      </c>
      <c r="H757" s="64">
        <f t="shared" si="90"/>
        <v>2021</v>
      </c>
      <c r="I757" s="80" t="str">
        <f>IFERROR(VLOOKUP(D757,Sheet2!A:B,2,0),"")</f>
        <v>J20-0890</v>
      </c>
      <c r="J757" s="64" t="str">
        <f>IFERROR(IF(I757&lt;&gt;"",VLOOKUP(I757,Sheet2!B:C,2,0),""),"")</f>
        <v xml:space="preserve">งานระบบ Lightning System </v>
      </c>
      <c r="K757" s="64" t="str">
        <f>IFERROR( IF(I757&lt;&gt;"", HLOOKUP(L$2+$A757,Sheet2!BX:NK,2,0),""),"")</f>
        <v>16-28 Feb 21</v>
      </c>
      <c r="L757" t="str">
        <f>IF(OR(HLOOKUP(L$2+$A757,Sheet2!BX:NK,$B757,0),HLOOKUP(L$2+$A757,Sheet2!BX:NK,$B757,0)&lt;&gt;""),HLOOKUP(L$2+$A757,Sheet2!BX:NK,$B757,0),"")</f>
        <v/>
      </c>
      <c r="M757" t="str">
        <f>IF(OR(HLOOKUP(M$2+$A757,Sheet2!BY:NL,$B757,0),HLOOKUP(M$2+$A757,Sheet2!BY:NL,$B757,0)&lt;&gt;""),HLOOKUP(M$2+$A757,Sheet2!BY:NL,$B757,0),"")</f>
        <v/>
      </c>
      <c r="N757" t="str">
        <f>IF(OR(HLOOKUP(N$2+$A757,Sheet2!BZ:NM,$B757,0),HLOOKUP(N$2+$A757,Sheet2!BZ:NM,$B757,0)&lt;&gt;""),HLOOKUP(N$2+$A757,Sheet2!BZ:NM,$B757,0),"")</f>
        <v/>
      </c>
      <c r="O757" t="str">
        <f>IF(OR(HLOOKUP(O$2+$A757,Sheet2!CA:NN,$B757,0),HLOOKUP(O$2+$A757,Sheet2!CA:NN,$B757,0)&lt;&gt;""),HLOOKUP(O$2+$A757,Sheet2!CA:NN,$B757,0),"")</f>
        <v/>
      </c>
      <c r="P757" t="str">
        <f>IF(OR(HLOOKUP(P$2+$A757,Sheet2!CB:NO,$B757,0),HLOOKUP(P$2+$A757,Sheet2!CB:NO,$B757,0)&lt;&gt;""),HLOOKUP(P$2+$A757,Sheet2!CB:NO,$B757,0),"")</f>
        <v/>
      </c>
      <c r="Q757" t="str">
        <f>IF(OR(HLOOKUP(Q$2+$A757,Sheet2!CC:NO,$B757,0),HLOOKUP(Q$2+$A757,Sheet2!CC:NO,$B757,0)&lt;&gt;""),HLOOKUP(Q$2+$A757,Sheet2!CC:NO,$B757,0),"")</f>
        <v/>
      </c>
    </row>
    <row r="758" spans="1:17" x14ac:dyDescent="0.25">
      <c r="A758" s="64">
        <f t="shared" si="91"/>
        <v>24</v>
      </c>
      <c r="B758" s="64">
        <f t="shared" si="92"/>
        <v>80</v>
      </c>
      <c r="C758" s="64">
        <f t="shared" si="93"/>
        <v>5</v>
      </c>
      <c r="D758" s="64">
        <f t="shared" si="94"/>
        <v>76</v>
      </c>
      <c r="E758" s="64">
        <f t="shared" si="95"/>
        <v>376</v>
      </c>
      <c r="F758" s="64">
        <f t="shared" si="88"/>
        <v>1</v>
      </c>
      <c r="G758" s="64">
        <f t="shared" si="89"/>
        <v>3</v>
      </c>
      <c r="H758" s="64">
        <f t="shared" si="90"/>
        <v>2021</v>
      </c>
      <c r="I758" s="80" t="str">
        <f>IFERROR(VLOOKUP(D758,Sheet2!A:B,2,0),"")</f>
        <v>J20-0890</v>
      </c>
      <c r="J758" s="64" t="str">
        <f>IFERROR(IF(I758&lt;&gt;"",VLOOKUP(I758,Sheet2!B:C,2,0),""),"")</f>
        <v xml:space="preserve">งานระบบ Lightning System </v>
      </c>
      <c r="K758" s="64" t="str">
        <f>IFERROR( IF(I758&lt;&gt;"", HLOOKUP(L$2+$A758,Sheet2!BX:NK,2,0),""),"")</f>
        <v>1-15 Mar 2021</v>
      </c>
      <c r="L758" t="str">
        <f>IF(OR(HLOOKUP(L$2+$A758,Sheet2!BX:NK,$B758,0),HLOOKUP(L$2+$A758,Sheet2!BX:NK,$B758,0)&lt;&gt;""),HLOOKUP(L$2+$A758,Sheet2!BX:NK,$B758,0),"")</f>
        <v/>
      </c>
      <c r="M758" t="str">
        <f>IF(OR(HLOOKUP(M$2+$A758,Sheet2!BY:NL,$B758,0),HLOOKUP(M$2+$A758,Sheet2!BY:NL,$B758,0)&lt;&gt;""),HLOOKUP(M$2+$A758,Sheet2!BY:NL,$B758,0),"")</f>
        <v/>
      </c>
      <c r="N758" t="str">
        <f>IF(OR(HLOOKUP(N$2+$A758,Sheet2!BZ:NM,$B758,0),HLOOKUP(N$2+$A758,Sheet2!BZ:NM,$B758,0)&lt;&gt;""),HLOOKUP(N$2+$A758,Sheet2!BZ:NM,$B758,0),"")</f>
        <v/>
      </c>
      <c r="O758" t="str">
        <f>IF(OR(HLOOKUP(O$2+$A758,Sheet2!CA:NN,$B758,0),HLOOKUP(O$2+$A758,Sheet2!CA:NN,$B758,0)&lt;&gt;""),HLOOKUP(O$2+$A758,Sheet2!CA:NN,$B758,0),"")</f>
        <v/>
      </c>
      <c r="P758" t="str">
        <f>IF(OR(HLOOKUP(P$2+$A758,Sheet2!CB:NO,$B758,0),HLOOKUP(P$2+$A758,Sheet2!CB:NO,$B758,0)&lt;&gt;""),HLOOKUP(P$2+$A758,Sheet2!CB:NO,$B758,0),"")</f>
        <v/>
      </c>
      <c r="Q758" t="str">
        <f>IF(OR(HLOOKUP(Q$2+$A758,Sheet2!CC:NO,$B758,0),HLOOKUP(Q$2+$A758,Sheet2!CC:NO,$B758,0)&lt;&gt;""),HLOOKUP(Q$2+$A758,Sheet2!CC:NO,$B758,0),"")</f>
        <v/>
      </c>
    </row>
    <row r="759" spans="1:17" x14ac:dyDescent="0.25">
      <c r="A759" s="64">
        <f t="shared" si="91"/>
        <v>30</v>
      </c>
      <c r="B759" s="64">
        <f t="shared" si="92"/>
        <v>80</v>
      </c>
      <c r="C759" s="64">
        <f t="shared" si="93"/>
        <v>6</v>
      </c>
      <c r="D759" s="64">
        <f t="shared" si="94"/>
        <v>76</v>
      </c>
      <c r="E759" s="64">
        <f t="shared" si="95"/>
        <v>376</v>
      </c>
      <c r="F759" s="64">
        <f t="shared" si="88"/>
        <v>2</v>
      </c>
      <c r="G759" s="64">
        <f t="shared" si="89"/>
        <v>3</v>
      </c>
      <c r="H759" s="64">
        <f t="shared" si="90"/>
        <v>2021</v>
      </c>
      <c r="I759" s="80" t="str">
        <f>IFERROR(VLOOKUP(D759,Sheet2!A:B,2,0),"")</f>
        <v>J20-0890</v>
      </c>
      <c r="J759" s="64" t="str">
        <f>IFERROR(IF(I759&lt;&gt;"",VLOOKUP(I759,Sheet2!B:C,2,0),""),"")</f>
        <v xml:space="preserve">งานระบบ Lightning System </v>
      </c>
      <c r="K759" s="64" t="str">
        <f>IFERROR( IF(I759&lt;&gt;"", HLOOKUP(L$2+$A759,Sheet2!BX:NK,2,0),""),"")</f>
        <v>16-31 Mar 21</v>
      </c>
      <c r="L759" t="str">
        <f>IF(OR(HLOOKUP(L$2+$A759,Sheet2!BX:NK,$B759,0),HLOOKUP(L$2+$A759,Sheet2!BX:NK,$B759,0)&lt;&gt;""),HLOOKUP(L$2+$A759,Sheet2!BX:NK,$B759,0),"")</f>
        <v/>
      </c>
      <c r="M759" t="str">
        <f>IF(OR(HLOOKUP(M$2+$A759,Sheet2!BY:NL,$B759,0),HLOOKUP(M$2+$A759,Sheet2!BY:NL,$B759,0)&lt;&gt;""),HLOOKUP(M$2+$A759,Sheet2!BY:NL,$B759,0),"")</f>
        <v/>
      </c>
      <c r="N759" t="str">
        <f>IF(OR(HLOOKUP(N$2+$A759,Sheet2!BZ:NM,$B759,0),HLOOKUP(N$2+$A759,Sheet2!BZ:NM,$B759,0)&lt;&gt;""),HLOOKUP(N$2+$A759,Sheet2!BZ:NM,$B759,0),"")</f>
        <v/>
      </c>
      <c r="O759" t="str">
        <f>IF(OR(HLOOKUP(O$2+$A759,Sheet2!CA:NN,$B759,0),HLOOKUP(O$2+$A759,Sheet2!CA:NN,$B759,0)&lt;&gt;""),HLOOKUP(O$2+$A759,Sheet2!CA:NN,$B759,0),"")</f>
        <v/>
      </c>
      <c r="P759" t="str">
        <f>IF(OR(HLOOKUP(P$2+$A759,Sheet2!CB:NO,$B759,0),HLOOKUP(P$2+$A759,Sheet2!CB:NO,$B759,0)&lt;&gt;""),HLOOKUP(P$2+$A759,Sheet2!CB:NO,$B759,0),"")</f>
        <v/>
      </c>
      <c r="Q759" t="str">
        <f>IF(OR(HLOOKUP(Q$2+$A759,Sheet2!CC:NO,$B759,0),HLOOKUP(Q$2+$A759,Sheet2!CC:NO,$B759,0)&lt;&gt;""),HLOOKUP(Q$2+$A759,Sheet2!CC:NO,$B759,0),"")</f>
        <v/>
      </c>
    </row>
    <row r="760" spans="1:17" x14ac:dyDescent="0.25">
      <c r="A760" s="64">
        <f t="shared" si="91"/>
        <v>36</v>
      </c>
      <c r="B760" s="64">
        <f t="shared" si="92"/>
        <v>80</v>
      </c>
      <c r="C760" s="64">
        <f t="shared" si="93"/>
        <v>7</v>
      </c>
      <c r="D760" s="64">
        <f t="shared" si="94"/>
        <v>76</v>
      </c>
      <c r="E760" s="64">
        <f t="shared" si="95"/>
        <v>376</v>
      </c>
      <c r="F760" s="64">
        <f t="shared" si="88"/>
        <v>1</v>
      </c>
      <c r="G760" s="64">
        <f t="shared" si="89"/>
        <v>4</v>
      </c>
      <c r="H760" s="64">
        <f t="shared" si="90"/>
        <v>2021</v>
      </c>
      <c r="I760" s="80" t="str">
        <f>IFERROR(VLOOKUP(D760,Sheet2!A:B,2,0),"")</f>
        <v>J20-0890</v>
      </c>
      <c r="J760" s="64" t="str">
        <f>IFERROR(IF(I760&lt;&gt;"",VLOOKUP(I760,Sheet2!B:C,2,0),""),"")</f>
        <v xml:space="preserve">งานระบบ Lightning System </v>
      </c>
      <c r="K760" s="64" t="str">
        <f>IFERROR( IF(I760&lt;&gt;"", HLOOKUP(L$2+$A760,Sheet2!BX:NK,2,0),""),"")</f>
        <v>1-15 April 21</v>
      </c>
      <c r="L760" t="str">
        <f>IF(OR(HLOOKUP(L$2+$A760,Sheet2!BX:NK,$B760,0),HLOOKUP(L$2+$A760,Sheet2!BX:NK,$B760,0)&lt;&gt;""),HLOOKUP(L$2+$A760,Sheet2!BX:NK,$B760,0),"")</f>
        <v/>
      </c>
      <c r="M760" t="str">
        <f>IF(OR(HLOOKUP(M$2+$A760,Sheet2!BY:NL,$B760,0),HLOOKUP(M$2+$A760,Sheet2!BY:NL,$B760,0)&lt;&gt;""),HLOOKUP(M$2+$A760,Sheet2!BY:NL,$B760,0),"")</f>
        <v/>
      </c>
      <c r="N760" t="str">
        <f>IF(OR(HLOOKUP(N$2+$A760,Sheet2!BZ:NM,$B760,0),HLOOKUP(N$2+$A760,Sheet2!BZ:NM,$B760,0)&lt;&gt;""),HLOOKUP(N$2+$A760,Sheet2!BZ:NM,$B760,0),"")</f>
        <v/>
      </c>
      <c r="O760" t="str">
        <f>IF(OR(HLOOKUP(O$2+$A760,Sheet2!CA:NN,$B760,0),HLOOKUP(O$2+$A760,Sheet2!CA:NN,$B760,0)&lt;&gt;""),HLOOKUP(O$2+$A760,Sheet2!CA:NN,$B760,0),"")</f>
        <v/>
      </c>
      <c r="P760" t="str">
        <f>IF(OR(HLOOKUP(P$2+$A760,Sheet2!CB:NO,$B760,0),HLOOKUP(P$2+$A760,Sheet2!CB:NO,$B760,0)&lt;&gt;""),HLOOKUP(P$2+$A760,Sheet2!CB:NO,$B760,0),"")</f>
        <v/>
      </c>
      <c r="Q760" t="str">
        <f>IF(OR(HLOOKUP(Q$2+$A760,Sheet2!CC:NO,$B760,0),HLOOKUP(Q$2+$A760,Sheet2!CC:NO,$B760,0)&lt;&gt;""),HLOOKUP(Q$2+$A760,Sheet2!CC:NO,$B760,0),"")</f>
        <v/>
      </c>
    </row>
    <row r="761" spans="1:17" x14ac:dyDescent="0.25">
      <c r="A761" s="64">
        <f t="shared" si="91"/>
        <v>42</v>
      </c>
      <c r="B761" s="64">
        <f t="shared" si="92"/>
        <v>80</v>
      </c>
      <c r="C761" s="64">
        <f t="shared" si="93"/>
        <v>8</v>
      </c>
      <c r="D761" s="64">
        <f t="shared" si="94"/>
        <v>76</v>
      </c>
      <c r="E761" s="64">
        <f t="shared" si="95"/>
        <v>376</v>
      </c>
      <c r="F761" s="64">
        <f t="shared" si="88"/>
        <v>2</v>
      </c>
      <c r="G761" s="64">
        <f t="shared" si="89"/>
        <v>4</v>
      </c>
      <c r="H761" s="64">
        <f t="shared" si="90"/>
        <v>2021</v>
      </c>
      <c r="I761" s="80" t="str">
        <f>IFERROR(VLOOKUP(D761,Sheet2!A:B,2,0),"")</f>
        <v>J20-0890</v>
      </c>
      <c r="J761" s="64" t="str">
        <f>IFERROR(IF(I761&lt;&gt;"",VLOOKUP(I761,Sheet2!B:C,2,0),""),"")</f>
        <v xml:space="preserve">งานระบบ Lightning System </v>
      </c>
      <c r="K761" s="64" t="str">
        <f>IFERROR( IF(I761&lt;&gt;"", HLOOKUP(L$2+$A761,Sheet2!BX:NK,2,0),""),"")</f>
        <v>16-30 April 21</v>
      </c>
      <c r="L761" t="str">
        <f>IF(OR(HLOOKUP(L$2+$A761,Sheet2!BX:NK,$B761,0),HLOOKUP(L$2+$A761,Sheet2!BX:NK,$B761,0)&lt;&gt;""),HLOOKUP(L$2+$A761,Sheet2!BX:NK,$B761,0),"")</f>
        <v/>
      </c>
      <c r="M761" t="str">
        <f>IF(OR(HLOOKUP(M$2+$A761,Sheet2!BY:NL,$B761,0),HLOOKUP(M$2+$A761,Sheet2!BY:NL,$B761,0)&lt;&gt;""),HLOOKUP(M$2+$A761,Sheet2!BY:NL,$B761,0),"")</f>
        <v/>
      </c>
      <c r="N761" t="str">
        <f>IF(OR(HLOOKUP(N$2+$A761,Sheet2!BZ:NM,$B761,0),HLOOKUP(N$2+$A761,Sheet2!BZ:NM,$B761,0)&lt;&gt;""),HLOOKUP(N$2+$A761,Sheet2!BZ:NM,$B761,0),"")</f>
        <v/>
      </c>
      <c r="O761" t="str">
        <f>IF(OR(HLOOKUP(O$2+$A761,Sheet2!CA:NN,$B761,0),HLOOKUP(O$2+$A761,Sheet2!CA:NN,$B761,0)&lt;&gt;""),HLOOKUP(O$2+$A761,Sheet2!CA:NN,$B761,0),"")</f>
        <v/>
      </c>
      <c r="P761" t="str">
        <f>IF(OR(HLOOKUP(P$2+$A761,Sheet2!CB:NO,$B761,0),HLOOKUP(P$2+$A761,Sheet2!CB:NO,$B761,0)&lt;&gt;""),HLOOKUP(P$2+$A761,Sheet2!CB:NO,$B761,0),"")</f>
        <v/>
      </c>
      <c r="Q761" t="str">
        <f>IF(OR(HLOOKUP(Q$2+$A761,Sheet2!CC:NO,$B761,0),HLOOKUP(Q$2+$A761,Sheet2!CC:NO,$B761,0)&lt;&gt;""),HLOOKUP(Q$2+$A761,Sheet2!CC:NO,$B761,0),"")</f>
        <v/>
      </c>
    </row>
    <row r="762" spans="1:17" x14ac:dyDescent="0.25">
      <c r="A762" s="64">
        <f t="shared" si="91"/>
        <v>48</v>
      </c>
      <c r="B762" s="64">
        <f t="shared" si="92"/>
        <v>80</v>
      </c>
      <c r="C762" s="64">
        <f t="shared" si="93"/>
        <v>9</v>
      </c>
      <c r="D762" s="64">
        <f t="shared" si="94"/>
        <v>76</v>
      </c>
      <c r="E762" s="64">
        <f t="shared" si="95"/>
        <v>376</v>
      </c>
      <c r="F762" s="64">
        <f t="shared" si="88"/>
        <v>1</v>
      </c>
      <c r="G762" s="64">
        <f t="shared" si="89"/>
        <v>5</v>
      </c>
      <c r="H762" s="64">
        <f t="shared" si="90"/>
        <v>2021</v>
      </c>
      <c r="I762" s="80" t="str">
        <f>IFERROR(VLOOKUP(D762,Sheet2!A:B,2,0),"")</f>
        <v>J20-0890</v>
      </c>
      <c r="J762" s="64" t="str">
        <f>IFERROR(IF(I762&lt;&gt;"",VLOOKUP(I762,Sheet2!B:C,2,0),""),"")</f>
        <v xml:space="preserve">งานระบบ Lightning System </v>
      </c>
      <c r="K762" s="64" t="str">
        <f>IFERROR( IF(I762&lt;&gt;"", HLOOKUP(L$2+$A762,Sheet2!BX:NK,2,0),""),"")</f>
        <v>1-15 May 21</v>
      </c>
      <c r="L762" t="str">
        <f>IF(OR(HLOOKUP(L$2+$A762,Sheet2!BX:NK,$B762,0),HLOOKUP(L$2+$A762,Sheet2!BX:NK,$B762,0)&lt;&gt;""),HLOOKUP(L$2+$A762,Sheet2!BX:NK,$B762,0),"")</f>
        <v/>
      </c>
      <c r="M762" t="str">
        <f>IF(OR(HLOOKUP(M$2+$A762,Sheet2!BY:NL,$B762,0),HLOOKUP(M$2+$A762,Sheet2!BY:NL,$B762,0)&lt;&gt;""),HLOOKUP(M$2+$A762,Sheet2!BY:NL,$B762,0),"")</f>
        <v/>
      </c>
      <c r="N762" t="str">
        <f>IF(OR(HLOOKUP(N$2+$A762,Sheet2!BZ:NM,$B762,0),HLOOKUP(N$2+$A762,Sheet2!BZ:NM,$B762,0)&lt;&gt;""),HLOOKUP(N$2+$A762,Sheet2!BZ:NM,$B762,0),"")</f>
        <v/>
      </c>
      <c r="O762" t="str">
        <f>IF(OR(HLOOKUP(O$2+$A762,Sheet2!CA:NN,$B762,0),HLOOKUP(O$2+$A762,Sheet2!CA:NN,$B762,0)&lt;&gt;""),HLOOKUP(O$2+$A762,Sheet2!CA:NN,$B762,0),"")</f>
        <v/>
      </c>
      <c r="P762" t="str">
        <f>IF(OR(HLOOKUP(P$2+$A762,Sheet2!CB:NO,$B762,0),HLOOKUP(P$2+$A762,Sheet2!CB:NO,$B762,0)&lt;&gt;""),HLOOKUP(P$2+$A762,Sheet2!CB:NO,$B762,0),"")</f>
        <v/>
      </c>
      <c r="Q762" t="str">
        <f>IF(OR(HLOOKUP(Q$2+$A762,Sheet2!CC:NO,$B762,0),HLOOKUP(Q$2+$A762,Sheet2!CC:NO,$B762,0)&lt;&gt;""),HLOOKUP(Q$2+$A762,Sheet2!CC:NO,$B762,0),"")</f>
        <v/>
      </c>
    </row>
    <row r="763" spans="1:17" x14ac:dyDescent="0.25">
      <c r="A763" s="64">
        <f t="shared" si="91"/>
        <v>54</v>
      </c>
      <c r="B763" s="64">
        <f t="shared" si="92"/>
        <v>80</v>
      </c>
      <c r="C763" s="64">
        <f t="shared" si="93"/>
        <v>10</v>
      </c>
      <c r="D763" s="64">
        <f t="shared" si="94"/>
        <v>76</v>
      </c>
      <c r="E763" s="64">
        <f t="shared" si="95"/>
        <v>376</v>
      </c>
      <c r="F763" s="64">
        <f t="shared" si="88"/>
        <v>2</v>
      </c>
      <c r="G763" s="64">
        <f t="shared" si="89"/>
        <v>5</v>
      </c>
      <c r="H763" s="64">
        <f t="shared" si="90"/>
        <v>2021</v>
      </c>
      <c r="I763" s="80" t="str">
        <f>IFERROR(VLOOKUP(D763,Sheet2!A:B,2,0),"")</f>
        <v>J20-0890</v>
      </c>
      <c r="J763" s="64" t="str">
        <f>IFERROR(IF(I763&lt;&gt;"",VLOOKUP(I763,Sheet2!B:C,2,0),""),"")</f>
        <v xml:space="preserve">งานระบบ Lightning System </v>
      </c>
      <c r="K763" s="64" t="str">
        <f>IFERROR( IF(I763&lt;&gt;"", HLOOKUP(L$2+$A763,Sheet2!BX:NK,2,0),""),"")</f>
        <v>16-31 May 21</v>
      </c>
      <c r="L763" t="str">
        <f>IF(OR(HLOOKUP(L$2+$A763,Sheet2!BX:NK,$B763,0),HLOOKUP(L$2+$A763,Sheet2!BX:NK,$B763,0)&lt;&gt;""),HLOOKUP(L$2+$A763,Sheet2!BX:NK,$B763,0),"")</f>
        <v/>
      </c>
      <c r="M763" t="str">
        <f>IF(OR(HLOOKUP(M$2+$A763,Sheet2!BY:NL,$B763,0),HLOOKUP(M$2+$A763,Sheet2!BY:NL,$B763,0)&lt;&gt;""),HLOOKUP(M$2+$A763,Sheet2!BY:NL,$B763,0),"")</f>
        <v/>
      </c>
      <c r="N763" t="str">
        <f>IF(OR(HLOOKUP(N$2+$A763,Sheet2!BZ:NM,$B763,0),HLOOKUP(N$2+$A763,Sheet2!BZ:NM,$B763,0)&lt;&gt;""),HLOOKUP(N$2+$A763,Sheet2!BZ:NM,$B763,0),"")</f>
        <v/>
      </c>
      <c r="O763" t="str">
        <f>IF(OR(HLOOKUP(O$2+$A763,Sheet2!CA:NN,$B763,0),HLOOKUP(O$2+$A763,Sheet2!CA:NN,$B763,0)&lt;&gt;""),HLOOKUP(O$2+$A763,Sheet2!CA:NN,$B763,0),"")</f>
        <v/>
      </c>
      <c r="P763" t="str">
        <f>IF(OR(HLOOKUP(P$2+$A763,Sheet2!CB:NO,$B763,0),HLOOKUP(P$2+$A763,Sheet2!CB:NO,$B763,0)&lt;&gt;""),HLOOKUP(P$2+$A763,Sheet2!CB:NO,$B763,0),"")</f>
        <v/>
      </c>
      <c r="Q763" t="str">
        <f>IF(OR(HLOOKUP(Q$2+$A763,Sheet2!CC:NO,$B763,0),HLOOKUP(Q$2+$A763,Sheet2!CC:NO,$B763,0)&lt;&gt;""),HLOOKUP(Q$2+$A763,Sheet2!CC:NO,$B763,0),"")</f>
        <v/>
      </c>
    </row>
    <row r="764" spans="1:17" x14ac:dyDescent="0.25">
      <c r="A764" s="64">
        <f t="shared" si="91"/>
        <v>0</v>
      </c>
      <c r="B764" s="64">
        <f t="shared" si="92"/>
        <v>81</v>
      </c>
      <c r="C764" s="64">
        <f t="shared" si="93"/>
        <v>1</v>
      </c>
      <c r="D764" s="64">
        <f t="shared" si="94"/>
        <v>77</v>
      </c>
      <c r="E764" s="64">
        <f t="shared" si="95"/>
        <v>381</v>
      </c>
      <c r="F764" s="64">
        <f t="shared" si="88"/>
        <v>1</v>
      </c>
      <c r="G764" s="64">
        <f t="shared" si="89"/>
        <v>1</v>
      </c>
      <c r="H764" s="64">
        <f t="shared" si="90"/>
        <v>2021</v>
      </c>
      <c r="I764" s="80" t="str">
        <f>IFERROR(VLOOKUP(D764,Sheet2!A:B,2,0),"")</f>
        <v>J20-0896</v>
      </c>
      <c r="J764" s="64" t="str">
        <f>IFERROR(IF(I764&lt;&gt;"",VLOOKUP(I764,Sheet2!B:C,2,0),""),"")</f>
        <v>Replace And Install paging system v2 (TPC)</v>
      </c>
      <c r="K764" s="64" t="str">
        <f>IFERROR( IF(I764&lt;&gt;"", HLOOKUP(L$2+$A764,Sheet2!BX:NK,2,0),""),"")</f>
        <v>1-15 Jan 21</v>
      </c>
      <c r="L764" t="str">
        <f>IF(OR(HLOOKUP(L$2+$A764,Sheet2!BX:NK,$B764,0),HLOOKUP(L$2+$A764,Sheet2!BX:NK,$B764,0)&lt;&gt;""),HLOOKUP(L$2+$A764,Sheet2!BX:NK,$B764,0),"")</f>
        <v/>
      </c>
      <c r="M764" t="str">
        <f>IF(OR(HLOOKUP(M$2+$A764,Sheet2!BY:NL,$B764,0),HLOOKUP(M$2+$A764,Sheet2!BY:NL,$B764,0)&lt;&gt;""),HLOOKUP(M$2+$A764,Sheet2!BY:NL,$B764,0),"")</f>
        <v/>
      </c>
      <c r="N764" t="str">
        <f>IF(OR(HLOOKUP(N$2+$A764,Sheet2!BZ:NM,$B764,0),HLOOKUP(N$2+$A764,Sheet2!BZ:NM,$B764,0)&lt;&gt;""),HLOOKUP(N$2+$A764,Sheet2!BZ:NM,$B764,0),"")</f>
        <v/>
      </c>
      <c r="O764" t="str">
        <f>IF(OR(HLOOKUP(O$2+$A764,Sheet2!CA:NN,$B764,0),HLOOKUP(O$2+$A764,Sheet2!CA:NN,$B764,0)&lt;&gt;""),HLOOKUP(O$2+$A764,Sheet2!CA:NN,$B764,0),"")</f>
        <v/>
      </c>
      <c r="P764" t="str">
        <f>IF(OR(HLOOKUP(P$2+$A764,Sheet2!CB:NO,$B764,0),HLOOKUP(P$2+$A764,Sheet2!CB:NO,$B764,0)&lt;&gt;""),HLOOKUP(P$2+$A764,Sheet2!CB:NO,$B764,0),"")</f>
        <v/>
      </c>
      <c r="Q764" t="str">
        <f>IF(OR(HLOOKUP(Q$2+$A764,Sheet2!CC:NO,$B764,0),HLOOKUP(Q$2+$A764,Sheet2!CC:NO,$B764,0)&lt;&gt;""),HLOOKUP(Q$2+$A764,Sheet2!CC:NO,$B764,0),"")</f>
        <v/>
      </c>
    </row>
    <row r="765" spans="1:17" x14ac:dyDescent="0.25">
      <c r="A765" s="64">
        <f t="shared" si="91"/>
        <v>6</v>
      </c>
      <c r="B765" s="64">
        <f t="shared" si="92"/>
        <v>81</v>
      </c>
      <c r="C765" s="64">
        <f t="shared" si="93"/>
        <v>2</v>
      </c>
      <c r="D765" s="64">
        <f t="shared" si="94"/>
        <v>77</v>
      </c>
      <c r="E765" s="64">
        <f t="shared" si="95"/>
        <v>381</v>
      </c>
      <c r="F765" s="64">
        <f t="shared" si="88"/>
        <v>2</v>
      </c>
      <c r="G765" s="64">
        <f t="shared" si="89"/>
        <v>1</v>
      </c>
      <c r="H765" s="64">
        <f t="shared" si="90"/>
        <v>2021</v>
      </c>
      <c r="I765" s="80" t="str">
        <f>IFERROR(VLOOKUP(D765,Sheet2!A:B,2,0),"")</f>
        <v>J20-0896</v>
      </c>
      <c r="J765" s="64" t="str">
        <f>IFERROR(IF(I765&lt;&gt;"",VLOOKUP(I765,Sheet2!B:C,2,0),""),"")</f>
        <v>Replace And Install paging system v2 (TPC)</v>
      </c>
      <c r="K765" s="64" t="str">
        <f>IFERROR( IF(I765&lt;&gt;"", HLOOKUP(L$2+$A765,Sheet2!BX:NK,2,0),""),"")</f>
        <v>16-31 Jan 21</v>
      </c>
      <c r="L765" t="str">
        <f>IF(OR(HLOOKUP(L$2+$A765,Sheet2!BX:NK,$B765,0),HLOOKUP(L$2+$A765,Sheet2!BX:NK,$B765,0)&lt;&gt;""),HLOOKUP(L$2+$A765,Sheet2!BX:NK,$B765,0),"")</f>
        <v/>
      </c>
      <c r="M765" t="str">
        <f>IF(OR(HLOOKUP(M$2+$A765,Sheet2!BY:NL,$B765,0),HLOOKUP(M$2+$A765,Sheet2!BY:NL,$B765,0)&lt;&gt;""),HLOOKUP(M$2+$A765,Sheet2!BY:NL,$B765,0),"")</f>
        <v/>
      </c>
      <c r="N765" t="str">
        <f>IF(OR(HLOOKUP(N$2+$A765,Sheet2!BZ:NM,$B765,0),HLOOKUP(N$2+$A765,Sheet2!BZ:NM,$B765,0)&lt;&gt;""),HLOOKUP(N$2+$A765,Sheet2!BZ:NM,$B765,0),"")</f>
        <v/>
      </c>
      <c r="O765" t="str">
        <f>IF(OR(HLOOKUP(O$2+$A765,Sheet2!CA:NN,$B765,0),HLOOKUP(O$2+$A765,Sheet2!CA:NN,$B765,0)&lt;&gt;""),HLOOKUP(O$2+$A765,Sheet2!CA:NN,$B765,0),"")</f>
        <v/>
      </c>
      <c r="P765" t="str">
        <f>IF(OR(HLOOKUP(P$2+$A765,Sheet2!CB:NO,$B765,0),HLOOKUP(P$2+$A765,Sheet2!CB:NO,$B765,0)&lt;&gt;""),HLOOKUP(P$2+$A765,Sheet2!CB:NO,$B765,0),"")</f>
        <v/>
      </c>
      <c r="Q765" t="str">
        <f>IF(OR(HLOOKUP(Q$2+$A765,Sheet2!CC:NO,$B765,0),HLOOKUP(Q$2+$A765,Sheet2!CC:NO,$B765,0)&lt;&gt;""),HLOOKUP(Q$2+$A765,Sheet2!CC:NO,$B765,0),"")</f>
        <v/>
      </c>
    </row>
    <row r="766" spans="1:17" x14ac:dyDescent="0.25">
      <c r="A766" s="64">
        <f t="shared" si="91"/>
        <v>12</v>
      </c>
      <c r="B766" s="64">
        <f t="shared" si="92"/>
        <v>81</v>
      </c>
      <c r="C766" s="64">
        <f t="shared" si="93"/>
        <v>3</v>
      </c>
      <c r="D766" s="64">
        <f t="shared" si="94"/>
        <v>77</v>
      </c>
      <c r="E766" s="64">
        <f t="shared" si="95"/>
        <v>381</v>
      </c>
      <c r="F766" s="64">
        <f t="shared" si="88"/>
        <v>1</v>
      </c>
      <c r="G766" s="64">
        <f t="shared" si="89"/>
        <v>2</v>
      </c>
      <c r="H766" s="64">
        <f t="shared" si="90"/>
        <v>2021</v>
      </c>
      <c r="I766" s="80" t="str">
        <f>IFERROR(VLOOKUP(D766,Sheet2!A:B,2,0),"")</f>
        <v>J20-0896</v>
      </c>
      <c r="J766" s="64" t="str">
        <f>IFERROR(IF(I766&lt;&gt;"",VLOOKUP(I766,Sheet2!B:C,2,0),""),"")</f>
        <v>Replace And Install paging system v2 (TPC)</v>
      </c>
      <c r="K766" s="64" t="str">
        <f>IFERROR( IF(I766&lt;&gt;"", HLOOKUP(L$2+$A766,Sheet2!BX:NK,2,0),""),"")</f>
        <v>1-15 Feb 21</v>
      </c>
      <c r="L766" t="str">
        <f>IF(OR(HLOOKUP(L$2+$A766,Sheet2!BX:NK,$B766,0),HLOOKUP(L$2+$A766,Sheet2!BX:NK,$B766,0)&lt;&gt;""),HLOOKUP(L$2+$A766,Sheet2!BX:NK,$B766,0),"")</f>
        <v/>
      </c>
      <c r="M766" t="str">
        <f>IF(OR(HLOOKUP(M$2+$A766,Sheet2!BY:NL,$B766,0),HLOOKUP(M$2+$A766,Sheet2!BY:NL,$B766,0)&lt;&gt;""),HLOOKUP(M$2+$A766,Sheet2!BY:NL,$B766,0),"")</f>
        <v/>
      </c>
      <c r="N766" t="str">
        <f>IF(OR(HLOOKUP(N$2+$A766,Sheet2!BZ:NM,$B766,0),HLOOKUP(N$2+$A766,Sheet2!BZ:NM,$B766,0)&lt;&gt;""),HLOOKUP(N$2+$A766,Sheet2!BZ:NM,$B766,0),"")</f>
        <v/>
      </c>
      <c r="O766" t="str">
        <f>IF(OR(HLOOKUP(O$2+$A766,Sheet2!CA:NN,$B766,0),HLOOKUP(O$2+$A766,Sheet2!CA:NN,$B766,0)&lt;&gt;""),HLOOKUP(O$2+$A766,Sheet2!CA:NN,$B766,0),"")</f>
        <v/>
      </c>
      <c r="P766" t="str">
        <f>IF(OR(HLOOKUP(P$2+$A766,Sheet2!CB:NO,$B766,0),HLOOKUP(P$2+$A766,Sheet2!CB:NO,$B766,0)&lt;&gt;""),HLOOKUP(P$2+$A766,Sheet2!CB:NO,$B766,0),"")</f>
        <v/>
      </c>
      <c r="Q766" t="str">
        <f>IF(OR(HLOOKUP(Q$2+$A766,Sheet2!CC:NO,$B766,0),HLOOKUP(Q$2+$A766,Sheet2!CC:NO,$B766,0)&lt;&gt;""),HLOOKUP(Q$2+$A766,Sheet2!CC:NO,$B766,0),"")</f>
        <v/>
      </c>
    </row>
    <row r="767" spans="1:17" x14ac:dyDescent="0.25">
      <c r="A767" s="64">
        <f t="shared" si="91"/>
        <v>18</v>
      </c>
      <c r="B767" s="64">
        <f t="shared" si="92"/>
        <v>81</v>
      </c>
      <c r="C767" s="64">
        <f t="shared" si="93"/>
        <v>4</v>
      </c>
      <c r="D767" s="64">
        <f t="shared" si="94"/>
        <v>77</v>
      </c>
      <c r="E767" s="64">
        <f t="shared" si="95"/>
        <v>381</v>
      </c>
      <c r="F767" s="64">
        <f t="shared" si="88"/>
        <v>2</v>
      </c>
      <c r="G767" s="64">
        <f t="shared" si="89"/>
        <v>2</v>
      </c>
      <c r="H767" s="64">
        <f t="shared" si="90"/>
        <v>2021</v>
      </c>
      <c r="I767" s="80" t="str">
        <f>IFERROR(VLOOKUP(D767,Sheet2!A:B,2,0),"")</f>
        <v>J20-0896</v>
      </c>
      <c r="J767" s="64" t="str">
        <f>IFERROR(IF(I767&lt;&gt;"",VLOOKUP(I767,Sheet2!B:C,2,0),""),"")</f>
        <v>Replace And Install paging system v2 (TPC)</v>
      </c>
      <c r="K767" s="64" t="str">
        <f>IFERROR( IF(I767&lt;&gt;"", HLOOKUP(L$2+$A767,Sheet2!BX:NK,2,0),""),"")</f>
        <v>16-28 Feb 21</v>
      </c>
      <c r="L767" t="str">
        <f>IF(OR(HLOOKUP(L$2+$A767,Sheet2!BX:NK,$B767,0),HLOOKUP(L$2+$A767,Sheet2!BX:NK,$B767,0)&lt;&gt;""),HLOOKUP(L$2+$A767,Sheet2!BX:NK,$B767,0),"")</f>
        <v/>
      </c>
      <c r="M767" t="str">
        <f>IF(OR(HLOOKUP(M$2+$A767,Sheet2!BY:NL,$B767,0),HLOOKUP(M$2+$A767,Sheet2!BY:NL,$B767,0)&lt;&gt;""),HLOOKUP(M$2+$A767,Sheet2!BY:NL,$B767,0),"")</f>
        <v/>
      </c>
      <c r="N767" t="str">
        <f>IF(OR(HLOOKUP(N$2+$A767,Sheet2!BZ:NM,$B767,0),HLOOKUP(N$2+$A767,Sheet2!BZ:NM,$B767,0)&lt;&gt;""),HLOOKUP(N$2+$A767,Sheet2!BZ:NM,$B767,0),"")</f>
        <v/>
      </c>
      <c r="O767" t="str">
        <f>IF(OR(HLOOKUP(O$2+$A767,Sheet2!CA:NN,$B767,0),HLOOKUP(O$2+$A767,Sheet2!CA:NN,$B767,0)&lt;&gt;""),HLOOKUP(O$2+$A767,Sheet2!CA:NN,$B767,0),"")</f>
        <v/>
      </c>
      <c r="P767" t="str">
        <f>IF(OR(HLOOKUP(P$2+$A767,Sheet2!CB:NO,$B767,0),HLOOKUP(P$2+$A767,Sheet2!CB:NO,$B767,0)&lt;&gt;""),HLOOKUP(P$2+$A767,Sheet2!CB:NO,$B767,0),"")</f>
        <v/>
      </c>
      <c r="Q767" t="str">
        <f>IF(OR(HLOOKUP(Q$2+$A767,Sheet2!CC:NO,$B767,0),HLOOKUP(Q$2+$A767,Sheet2!CC:NO,$B767,0)&lt;&gt;""),HLOOKUP(Q$2+$A767,Sheet2!CC:NO,$B767,0),"")</f>
        <v/>
      </c>
    </row>
    <row r="768" spans="1:17" x14ac:dyDescent="0.25">
      <c r="A768" s="64">
        <f t="shared" si="91"/>
        <v>24</v>
      </c>
      <c r="B768" s="64">
        <f t="shared" si="92"/>
        <v>81</v>
      </c>
      <c r="C768" s="64">
        <f t="shared" si="93"/>
        <v>5</v>
      </c>
      <c r="D768" s="64">
        <f t="shared" si="94"/>
        <v>77</v>
      </c>
      <c r="E768" s="64">
        <f t="shared" si="95"/>
        <v>381</v>
      </c>
      <c r="F768" s="64">
        <f t="shared" si="88"/>
        <v>1</v>
      </c>
      <c r="G768" s="64">
        <f t="shared" si="89"/>
        <v>3</v>
      </c>
      <c r="H768" s="64">
        <f t="shared" si="90"/>
        <v>2021</v>
      </c>
      <c r="I768" s="80" t="str">
        <f>IFERROR(VLOOKUP(D768,Sheet2!A:B,2,0),"")</f>
        <v>J20-0896</v>
      </c>
      <c r="J768" s="64" t="str">
        <f>IFERROR(IF(I768&lt;&gt;"",VLOOKUP(I768,Sheet2!B:C,2,0),""),"")</f>
        <v>Replace And Install paging system v2 (TPC)</v>
      </c>
      <c r="K768" s="64" t="str">
        <f>IFERROR( IF(I768&lt;&gt;"", HLOOKUP(L$2+$A768,Sheet2!BX:NK,2,0),""),"")</f>
        <v>1-15 Mar 2021</v>
      </c>
      <c r="L768">
        <f>IF(OR(HLOOKUP(L$2+$A768,Sheet2!BX:NK,$B768,0),HLOOKUP(L$2+$A768,Sheet2!BX:NK,$B768,0)&lt;&gt;""),HLOOKUP(L$2+$A768,Sheet2!BX:NK,$B768,0),"")</f>
        <v>61940</v>
      </c>
      <c r="M768" t="str">
        <f>IF(OR(HLOOKUP(M$2+$A768,Sheet2!BY:NL,$B768,0),HLOOKUP(M$2+$A768,Sheet2!BY:NL,$B768,0)&lt;&gt;""),HLOOKUP(M$2+$A768,Sheet2!BY:NL,$B768,0),"")</f>
        <v/>
      </c>
      <c r="N768" t="str">
        <f>IF(OR(HLOOKUP(N$2+$A768,Sheet2!BZ:NM,$B768,0),HLOOKUP(N$2+$A768,Sheet2!BZ:NM,$B768,0)&lt;&gt;""),HLOOKUP(N$2+$A768,Sheet2!BZ:NM,$B768,0),"")</f>
        <v/>
      </c>
      <c r="O768" t="str">
        <f>IF(OR(HLOOKUP(O$2+$A768,Sheet2!CA:NN,$B768,0),HLOOKUP(O$2+$A768,Sheet2!CA:NN,$B768,0)&lt;&gt;""),HLOOKUP(O$2+$A768,Sheet2!CA:NN,$B768,0),"")</f>
        <v/>
      </c>
      <c r="P768" t="str">
        <f>IF(OR(HLOOKUP(P$2+$A768,Sheet2!CB:NO,$B768,0),HLOOKUP(P$2+$A768,Sheet2!CB:NO,$B768,0)&lt;&gt;""),HLOOKUP(P$2+$A768,Sheet2!CB:NO,$B768,0),"")</f>
        <v/>
      </c>
      <c r="Q768" t="str">
        <f>IF(OR(HLOOKUP(Q$2+$A768,Sheet2!CC:NO,$B768,0),HLOOKUP(Q$2+$A768,Sheet2!CC:NO,$B768,0)&lt;&gt;""),HLOOKUP(Q$2+$A768,Sheet2!CC:NO,$B768,0),"")</f>
        <v/>
      </c>
    </row>
    <row r="769" spans="1:17" x14ac:dyDescent="0.25">
      <c r="A769" s="64">
        <f t="shared" si="91"/>
        <v>30</v>
      </c>
      <c r="B769" s="64">
        <f t="shared" si="92"/>
        <v>81</v>
      </c>
      <c r="C769" s="64">
        <f t="shared" si="93"/>
        <v>6</v>
      </c>
      <c r="D769" s="64">
        <f t="shared" si="94"/>
        <v>77</v>
      </c>
      <c r="E769" s="64">
        <f t="shared" si="95"/>
        <v>381</v>
      </c>
      <c r="F769" s="64">
        <f t="shared" si="88"/>
        <v>2</v>
      </c>
      <c r="G769" s="64">
        <f t="shared" si="89"/>
        <v>3</v>
      </c>
      <c r="H769" s="64">
        <f t="shared" si="90"/>
        <v>2021</v>
      </c>
      <c r="I769" s="80" t="str">
        <f>IFERROR(VLOOKUP(D769,Sheet2!A:B,2,0),"")</f>
        <v>J20-0896</v>
      </c>
      <c r="J769" s="64" t="str">
        <f>IFERROR(IF(I769&lt;&gt;"",VLOOKUP(I769,Sheet2!B:C,2,0),""),"")</f>
        <v>Replace And Install paging system v2 (TPC)</v>
      </c>
      <c r="K769" s="64" t="str">
        <f>IFERROR( IF(I769&lt;&gt;"", HLOOKUP(L$2+$A769,Sheet2!BX:NK,2,0),""),"")</f>
        <v>16-31 Mar 21</v>
      </c>
      <c r="L769">
        <f>IF(OR(HLOOKUP(L$2+$A769,Sheet2!BX:NK,$B769,0),HLOOKUP(L$2+$A769,Sheet2!BX:NK,$B769,0)&lt;&gt;""),HLOOKUP(L$2+$A769,Sheet2!BX:NK,$B769,0),"")</f>
        <v>52315</v>
      </c>
      <c r="M769">
        <f>IF(OR(HLOOKUP(M$2+$A769,Sheet2!BY:NL,$B769,0),HLOOKUP(M$2+$A769,Sheet2!BY:NL,$B769,0)&lt;&gt;""),HLOOKUP(M$2+$A769,Sheet2!BY:NL,$B769,0),"")</f>
        <v>1399</v>
      </c>
      <c r="N769" t="str">
        <f>IF(OR(HLOOKUP(N$2+$A769,Sheet2!BZ:NM,$B769,0),HLOOKUP(N$2+$A769,Sheet2!BZ:NM,$B769,0)&lt;&gt;""),HLOOKUP(N$2+$A769,Sheet2!BZ:NM,$B769,0),"")</f>
        <v/>
      </c>
      <c r="O769" t="str">
        <f>IF(OR(HLOOKUP(O$2+$A769,Sheet2!CA:NN,$B769,0),HLOOKUP(O$2+$A769,Sheet2!CA:NN,$B769,0)&lt;&gt;""),HLOOKUP(O$2+$A769,Sheet2!CA:NN,$B769,0),"")</f>
        <v/>
      </c>
      <c r="P769" t="str">
        <f>IF(OR(HLOOKUP(P$2+$A769,Sheet2!CB:NO,$B769,0),HLOOKUP(P$2+$A769,Sheet2!CB:NO,$B769,0)&lt;&gt;""),HLOOKUP(P$2+$A769,Sheet2!CB:NO,$B769,0),"")</f>
        <v/>
      </c>
      <c r="Q769" t="str">
        <f>IF(OR(HLOOKUP(Q$2+$A769,Sheet2!CC:NO,$B769,0),HLOOKUP(Q$2+$A769,Sheet2!CC:NO,$B769,0)&lt;&gt;""),HLOOKUP(Q$2+$A769,Sheet2!CC:NO,$B769,0),"")</f>
        <v/>
      </c>
    </row>
    <row r="770" spans="1:17" x14ac:dyDescent="0.25">
      <c r="A770" s="64">
        <f t="shared" si="91"/>
        <v>36</v>
      </c>
      <c r="B770" s="64">
        <f t="shared" si="92"/>
        <v>81</v>
      </c>
      <c r="C770" s="64">
        <f t="shared" si="93"/>
        <v>7</v>
      </c>
      <c r="D770" s="64">
        <f t="shared" si="94"/>
        <v>77</v>
      </c>
      <c r="E770" s="64">
        <f t="shared" si="95"/>
        <v>381</v>
      </c>
      <c r="F770" s="64">
        <f t="shared" si="88"/>
        <v>1</v>
      </c>
      <c r="G770" s="64">
        <f t="shared" si="89"/>
        <v>4</v>
      </c>
      <c r="H770" s="64">
        <f t="shared" si="90"/>
        <v>2021</v>
      </c>
      <c r="I770" s="80" t="str">
        <f>IFERROR(VLOOKUP(D770,Sheet2!A:B,2,0),"")</f>
        <v>J20-0896</v>
      </c>
      <c r="J770" s="64" t="str">
        <f>IFERROR(IF(I770&lt;&gt;"",VLOOKUP(I770,Sheet2!B:C,2,0),""),"")</f>
        <v>Replace And Install paging system v2 (TPC)</v>
      </c>
      <c r="K770" s="64" t="str">
        <f>IFERROR( IF(I770&lt;&gt;"", HLOOKUP(L$2+$A770,Sheet2!BX:NK,2,0),""),"")</f>
        <v>1-15 April 21</v>
      </c>
      <c r="L770">
        <f>IF(OR(HLOOKUP(L$2+$A770,Sheet2!BX:NK,$B770,0),HLOOKUP(L$2+$A770,Sheet2!BX:NK,$B770,0)&lt;&gt;""),HLOOKUP(L$2+$A770,Sheet2!BX:NK,$B770,0),"")</f>
        <v>41165</v>
      </c>
      <c r="M770">
        <f>IF(OR(HLOOKUP(M$2+$A770,Sheet2!BY:NL,$B770,0),HLOOKUP(M$2+$A770,Sheet2!BY:NL,$B770,0)&lt;&gt;""),HLOOKUP(M$2+$A770,Sheet2!BY:NL,$B770,0),"")</f>
        <v>4418</v>
      </c>
      <c r="N770" t="str">
        <f>IF(OR(HLOOKUP(N$2+$A770,Sheet2!BZ:NM,$B770,0),HLOOKUP(N$2+$A770,Sheet2!BZ:NM,$B770,0)&lt;&gt;""),HLOOKUP(N$2+$A770,Sheet2!BZ:NM,$B770,0),"")</f>
        <v/>
      </c>
      <c r="O770" t="str">
        <f>IF(OR(HLOOKUP(O$2+$A770,Sheet2!CA:NN,$B770,0),HLOOKUP(O$2+$A770,Sheet2!CA:NN,$B770,0)&lt;&gt;""),HLOOKUP(O$2+$A770,Sheet2!CA:NN,$B770,0),"")</f>
        <v/>
      </c>
      <c r="P770" t="str">
        <f>IF(OR(HLOOKUP(P$2+$A770,Sheet2!CB:NO,$B770,0),HLOOKUP(P$2+$A770,Sheet2!CB:NO,$B770,0)&lt;&gt;""),HLOOKUP(P$2+$A770,Sheet2!CB:NO,$B770,0),"")</f>
        <v/>
      </c>
      <c r="Q770" t="str">
        <f>IF(OR(HLOOKUP(Q$2+$A770,Sheet2!CC:NO,$B770,0),HLOOKUP(Q$2+$A770,Sheet2!CC:NO,$B770,0)&lt;&gt;""),HLOOKUP(Q$2+$A770,Sheet2!CC:NO,$B770,0),"")</f>
        <v/>
      </c>
    </row>
    <row r="771" spans="1:17" x14ac:dyDescent="0.25">
      <c r="A771" s="64">
        <f t="shared" si="91"/>
        <v>42</v>
      </c>
      <c r="B771" s="64">
        <f t="shared" si="92"/>
        <v>81</v>
      </c>
      <c r="C771" s="64">
        <f t="shared" si="93"/>
        <v>8</v>
      </c>
      <c r="D771" s="64">
        <f t="shared" si="94"/>
        <v>77</v>
      </c>
      <c r="E771" s="64">
        <f t="shared" si="95"/>
        <v>381</v>
      </c>
      <c r="F771" s="64">
        <f t="shared" si="88"/>
        <v>2</v>
      </c>
      <c r="G771" s="64">
        <f t="shared" si="89"/>
        <v>4</v>
      </c>
      <c r="H771" s="64">
        <f t="shared" si="90"/>
        <v>2021</v>
      </c>
      <c r="I771" s="80" t="str">
        <f>IFERROR(VLOOKUP(D771,Sheet2!A:B,2,0),"")</f>
        <v>J20-0896</v>
      </c>
      <c r="J771" s="64" t="str">
        <f>IFERROR(IF(I771&lt;&gt;"",VLOOKUP(I771,Sheet2!B:C,2,0),""),"")</f>
        <v>Replace And Install paging system v2 (TPC)</v>
      </c>
      <c r="K771" s="64" t="str">
        <f>IFERROR( IF(I771&lt;&gt;"", HLOOKUP(L$2+$A771,Sheet2!BX:NK,2,0),""),"")</f>
        <v>16-30 April 21</v>
      </c>
      <c r="L771">
        <f>IF(OR(HLOOKUP(L$2+$A771,Sheet2!BX:NK,$B771,0),HLOOKUP(L$2+$A771,Sheet2!BX:NK,$B771,0)&lt;&gt;""),HLOOKUP(L$2+$A771,Sheet2!BX:NK,$B771,0),"")</f>
        <v>64228</v>
      </c>
      <c r="M771">
        <f>IF(OR(HLOOKUP(M$2+$A771,Sheet2!BY:NL,$B771,0),HLOOKUP(M$2+$A771,Sheet2!BY:NL,$B771,0)&lt;&gt;""),HLOOKUP(M$2+$A771,Sheet2!BY:NL,$B771,0),"")</f>
        <v>19154</v>
      </c>
      <c r="N771" t="str">
        <f>IF(OR(HLOOKUP(N$2+$A771,Sheet2!BZ:NM,$B771,0),HLOOKUP(N$2+$A771,Sheet2!BZ:NM,$B771,0)&lt;&gt;""),HLOOKUP(N$2+$A771,Sheet2!BZ:NM,$B771,0),"")</f>
        <v/>
      </c>
      <c r="O771" t="str">
        <f>IF(OR(HLOOKUP(O$2+$A771,Sheet2!CA:NN,$B771,0),HLOOKUP(O$2+$A771,Sheet2!CA:NN,$B771,0)&lt;&gt;""),HLOOKUP(O$2+$A771,Sheet2!CA:NN,$B771,0),"")</f>
        <v/>
      </c>
      <c r="P771" t="str">
        <f>IF(OR(HLOOKUP(P$2+$A771,Sheet2!CB:NO,$B771,0),HLOOKUP(P$2+$A771,Sheet2!CB:NO,$B771,0)&lt;&gt;""),HLOOKUP(P$2+$A771,Sheet2!CB:NO,$B771,0),"")</f>
        <v/>
      </c>
      <c r="Q771" t="str">
        <f>IF(OR(HLOOKUP(Q$2+$A771,Sheet2!CC:NO,$B771,0),HLOOKUP(Q$2+$A771,Sheet2!CC:NO,$B771,0)&lt;&gt;""),HLOOKUP(Q$2+$A771,Sheet2!CC:NO,$B771,0),"")</f>
        <v/>
      </c>
    </row>
    <row r="772" spans="1:17" x14ac:dyDescent="0.25">
      <c r="A772" s="64">
        <f t="shared" si="91"/>
        <v>48</v>
      </c>
      <c r="B772" s="64">
        <f t="shared" si="92"/>
        <v>81</v>
      </c>
      <c r="C772" s="64">
        <f t="shared" si="93"/>
        <v>9</v>
      </c>
      <c r="D772" s="64">
        <f t="shared" si="94"/>
        <v>77</v>
      </c>
      <c r="E772" s="64">
        <f t="shared" si="95"/>
        <v>381</v>
      </c>
      <c r="F772" s="64">
        <f t="shared" si="88"/>
        <v>1</v>
      </c>
      <c r="G772" s="64">
        <f t="shared" si="89"/>
        <v>5</v>
      </c>
      <c r="H772" s="64">
        <f t="shared" si="90"/>
        <v>2021</v>
      </c>
      <c r="I772" s="80" t="str">
        <f>IFERROR(VLOOKUP(D772,Sheet2!A:B,2,0),"")</f>
        <v>J20-0896</v>
      </c>
      <c r="J772" s="64" t="str">
        <f>IFERROR(IF(I772&lt;&gt;"",VLOOKUP(I772,Sheet2!B:C,2,0),""),"")</f>
        <v>Replace And Install paging system v2 (TPC)</v>
      </c>
      <c r="K772" s="64" t="str">
        <f>IFERROR( IF(I772&lt;&gt;"", HLOOKUP(L$2+$A772,Sheet2!BX:NK,2,0),""),"")</f>
        <v>1-15 May 21</v>
      </c>
      <c r="L772">
        <f>IF(OR(HLOOKUP(L$2+$A772,Sheet2!BX:NK,$B772,0),HLOOKUP(L$2+$A772,Sheet2!BX:NK,$B772,0)&lt;&gt;""),HLOOKUP(L$2+$A772,Sheet2!BX:NK,$B772,0),"")</f>
        <v>64220</v>
      </c>
      <c r="M772">
        <f>IF(OR(HLOOKUP(M$2+$A772,Sheet2!BY:NL,$B772,0),HLOOKUP(M$2+$A772,Sheet2!BY:NL,$B772,0)&lt;&gt;""),HLOOKUP(M$2+$A772,Sheet2!BY:NL,$B772,0),"")</f>
        <v>28353</v>
      </c>
      <c r="N772">
        <f>IF(OR(HLOOKUP(N$2+$A772,Sheet2!BZ:NM,$B772,0),HLOOKUP(N$2+$A772,Sheet2!BZ:NM,$B772,0)&lt;&gt;""),HLOOKUP(N$2+$A772,Sheet2!BZ:NM,$B772,0),"")</f>
        <v>0</v>
      </c>
      <c r="O772">
        <f>IF(OR(HLOOKUP(O$2+$A772,Sheet2!CA:NN,$B772,0),HLOOKUP(O$2+$A772,Sheet2!CA:NN,$B772,0)&lt;&gt;""),HLOOKUP(O$2+$A772,Sheet2!CA:NN,$B772,0),"")</f>
        <v>0</v>
      </c>
      <c r="P772">
        <f>IF(OR(HLOOKUP(P$2+$A772,Sheet2!CB:NO,$B772,0),HLOOKUP(P$2+$A772,Sheet2!CB:NO,$B772,0)&lt;&gt;""),HLOOKUP(P$2+$A772,Sheet2!CB:NO,$B772,0),"")</f>
        <v>0</v>
      </c>
      <c r="Q772">
        <f>IF(OR(HLOOKUP(Q$2+$A772,Sheet2!CC:NO,$B772,0),HLOOKUP(Q$2+$A772,Sheet2!CC:NO,$B772,0)&lt;&gt;""),HLOOKUP(Q$2+$A772,Sheet2!CC:NO,$B772,0),"")</f>
        <v>0</v>
      </c>
    </row>
    <row r="773" spans="1:17" x14ac:dyDescent="0.25">
      <c r="A773" s="64">
        <f t="shared" si="91"/>
        <v>54</v>
      </c>
      <c r="B773" s="64">
        <f t="shared" si="92"/>
        <v>81</v>
      </c>
      <c r="C773" s="64">
        <f t="shared" si="93"/>
        <v>10</v>
      </c>
      <c r="D773" s="64">
        <f t="shared" si="94"/>
        <v>77</v>
      </c>
      <c r="E773" s="64">
        <f t="shared" si="95"/>
        <v>381</v>
      </c>
      <c r="F773" s="64">
        <f t="shared" ref="F773:F836" si="96">IFERROR(IF(I773&lt;&gt;"",IF(LEFT(K773,2)="1-",1,2),""),"")</f>
        <v>2</v>
      </c>
      <c r="G773" s="64">
        <f t="shared" ref="G773:G836" si="97">IFERROR(IF(I773&lt;&gt;"",MONTH( RIGHT(K773,LEN(K773)-FIND("-",K773))),""),"")</f>
        <v>5</v>
      </c>
      <c r="H773" s="64">
        <f t="shared" ref="H773:H836" si="98">IFERROR(IF(I773&lt;&gt;"",YEAR( RIGHT(K773,LEN(K773)-FIND("-",K773))),""),"")</f>
        <v>2021</v>
      </c>
      <c r="I773" s="80" t="str">
        <f>IFERROR(VLOOKUP(D773,Sheet2!A:B,2,0),"")</f>
        <v>J20-0896</v>
      </c>
      <c r="J773" s="64" t="str">
        <f>IFERROR(IF(I773&lt;&gt;"",VLOOKUP(I773,Sheet2!B:C,2,0),""),"")</f>
        <v>Replace And Install paging system v2 (TPC)</v>
      </c>
      <c r="K773" s="64" t="str">
        <f>IFERROR( IF(I773&lt;&gt;"", HLOOKUP(L$2+$A773,Sheet2!BX:NK,2,0),""),"")</f>
        <v>16-31 May 21</v>
      </c>
      <c r="L773" t="str">
        <f>IF(OR(HLOOKUP(L$2+$A773,Sheet2!BX:NK,$B773,0),HLOOKUP(L$2+$A773,Sheet2!BX:NK,$B773,0)&lt;&gt;""),HLOOKUP(L$2+$A773,Sheet2!BX:NK,$B773,0),"")</f>
        <v/>
      </c>
      <c r="M773" t="str">
        <f>IF(OR(HLOOKUP(M$2+$A773,Sheet2!BY:NL,$B773,0),HLOOKUP(M$2+$A773,Sheet2!BY:NL,$B773,0)&lt;&gt;""),HLOOKUP(M$2+$A773,Sheet2!BY:NL,$B773,0),"")</f>
        <v/>
      </c>
      <c r="N773" t="str">
        <f>IF(OR(HLOOKUP(N$2+$A773,Sheet2!BZ:NM,$B773,0),HLOOKUP(N$2+$A773,Sheet2!BZ:NM,$B773,0)&lt;&gt;""),HLOOKUP(N$2+$A773,Sheet2!BZ:NM,$B773,0),"")</f>
        <v/>
      </c>
      <c r="O773" t="str">
        <f>IF(OR(HLOOKUP(O$2+$A773,Sheet2!CA:NN,$B773,0),HLOOKUP(O$2+$A773,Sheet2!CA:NN,$B773,0)&lt;&gt;""),HLOOKUP(O$2+$A773,Sheet2!CA:NN,$B773,0),"")</f>
        <v/>
      </c>
      <c r="P773" t="str">
        <f>IF(OR(HLOOKUP(P$2+$A773,Sheet2!CB:NO,$B773,0),HLOOKUP(P$2+$A773,Sheet2!CB:NO,$B773,0)&lt;&gt;""),HLOOKUP(P$2+$A773,Sheet2!CB:NO,$B773,0),"")</f>
        <v/>
      </c>
      <c r="Q773" t="str">
        <f>IF(OR(HLOOKUP(Q$2+$A773,Sheet2!CC:NO,$B773,0),HLOOKUP(Q$2+$A773,Sheet2!CC:NO,$B773,0)&lt;&gt;""),HLOOKUP(Q$2+$A773,Sheet2!CC:NO,$B773,0),"")</f>
        <v/>
      </c>
    </row>
    <row r="774" spans="1:17" x14ac:dyDescent="0.25">
      <c r="A774" s="64">
        <f t="shared" ref="A774:A837" si="99">IF(C774&lt;&gt;1,A773+6,0)</f>
        <v>0</v>
      </c>
      <c r="B774" s="64">
        <f t="shared" ref="B774:B837" si="100">IF(C774&lt;&gt;1,B773,B773+1)</f>
        <v>82</v>
      </c>
      <c r="C774" s="64">
        <f t="shared" ref="C774:C837" si="101">IF($C$3-C773=0,1,C773+1)</f>
        <v>1</v>
      </c>
      <c r="D774" s="64">
        <f t="shared" ref="D774:D837" si="102">IF(C774=1,D773+1,D773)</f>
        <v>78</v>
      </c>
      <c r="E774" s="64">
        <f t="shared" ref="E774:E837" si="103">IF(D774&lt;&gt;D773,E773+5,E773)</f>
        <v>386</v>
      </c>
      <c r="F774" s="64">
        <f t="shared" si="96"/>
        <v>1</v>
      </c>
      <c r="G774" s="64">
        <f t="shared" si="97"/>
        <v>1</v>
      </c>
      <c r="H774" s="64">
        <f t="shared" si="98"/>
        <v>2021</v>
      </c>
      <c r="I774" s="80" t="str">
        <f>IFERROR(VLOOKUP(D774,Sheet2!A:B,2,0),"")</f>
        <v>J20-0936</v>
      </c>
      <c r="J774" s="64" t="str">
        <f>IFERROR(IF(I774&lt;&gt;"",VLOOKUP(I774,Sheet2!B:C,2,0),""),"")</f>
        <v>Alignment 11kV (บัวใหญ่ไบโอพาวเวอร์)</v>
      </c>
      <c r="K774" s="64" t="str">
        <f>IFERROR( IF(I774&lt;&gt;"", HLOOKUP(L$2+$A774,Sheet2!BX:NK,2,0),""),"")</f>
        <v>1-15 Jan 21</v>
      </c>
      <c r="L774" t="str">
        <f>IF(OR(HLOOKUP(L$2+$A774,Sheet2!BX:NK,$B774,0),HLOOKUP(L$2+$A774,Sheet2!BX:NK,$B774,0)&lt;&gt;""),HLOOKUP(L$2+$A774,Sheet2!BX:NK,$B774,0),"")</f>
        <v/>
      </c>
      <c r="M774" t="str">
        <f>IF(OR(HLOOKUP(M$2+$A774,Sheet2!BY:NL,$B774,0),HLOOKUP(M$2+$A774,Sheet2!BY:NL,$B774,0)&lt;&gt;""),HLOOKUP(M$2+$A774,Sheet2!BY:NL,$B774,0),"")</f>
        <v/>
      </c>
      <c r="N774" t="str">
        <f>IF(OR(HLOOKUP(N$2+$A774,Sheet2!BZ:NM,$B774,0),HLOOKUP(N$2+$A774,Sheet2!BZ:NM,$B774,0)&lt;&gt;""),HLOOKUP(N$2+$A774,Sheet2!BZ:NM,$B774,0),"")</f>
        <v/>
      </c>
      <c r="O774" t="str">
        <f>IF(OR(HLOOKUP(O$2+$A774,Sheet2!CA:NN,$B774,0),HLOOKUP(O$2+$A774,Sheet2!CA:NN,$B774,0)&lt;&gt;""),HLOOKUP(O$2+$A774,Sheet2!CA:NN,$B774,0),"")</f>
        <v/>
      </c>
      <c r="P774" t="str">
        <f>IF(OR(HLOOKUP(P$2+$A774,Sheet2!CB:NO,$B774,0),HLOOKUP(P$2+$A774,Sheet2!CB:NO,$B774,0)&lt;&gt;""),HLOOKUP(P$2+$A774,Sheet2!CB:NO,$B774,0),"")</f>
        <v/>
      </c>
      <c r="Q774" t="str">
        <f>IF(OR(HLOOKUP(Q$2+$A774,Sheet2!CC:NO,$B774,0),HLOOKUP(Q$2+$A774,Sheet2!CC:NO,$B774,0)&lt;&gt;""),HLOOKUP(Q$2+$A774,Sheet2!CC:NO,$B774,0),"")</f>
        <v/>
      </c>
    </row>
    <row r="775" spans="1:17" x14ac:dyDescent="0.25">
      <c r="A775" s="64">
        <f t="shared" si="99"/>
        <v>6</v>
      </c>
      <c r="B775" s="64">
        <f t="shared" si="100"/>
        <v>82</v>
      </c>
      <c r="C775" s="64">
        <f t="shared" si="101"/>
        <v>2</v>
      </c>
      <c r="D775" s="64">
        <f t="shared" si="102"/>
        <v>78</v>
      </c>
      <c r="E775" s="64">
        <f t="shared" si="103"/>
        <v>386</v>
      </c>
      <c r="F775" s="64">
        <f t="shared" si="96"/>
        <v>2</v>
      </c>
      <c r="G775" s="64">
        <f t="shared" si="97"/>
        <v>1</v>
      </c>
      <c r="H775" s="64">
        <f t="shared" si="98"/>
        <v>2021</v>
      </c>
      <c r="I775" s="80" t="str">
        <f>IFERROR(VLOOKUP(D775,Sheet2!A:B,2,0),"")</f>
        <v>J20-0936</v>
      </c>
      <c r="J775" s="64" t="str">
        <f>IFERROR(IF(I775&lt;&gt;"",VLOOKUP(I775,Sheet2!B:C,2,0),""),"")</f>
        <v>Alignment 11kV (บัวใหญ่ไบโอพาวเวอร์)</v>
      </c>
      <c r="K775" s="64" t="str">
        <f>IFERROR( IF(I775&lt;&gt;"", HLOOKUP(L$2+$A775,Sheet2!BX:NK,2,0),""),"")</f>
        <v>16-31 Jan 21</v>
      </c>
      <c r="L775" t="str">
        <f>IF(OR(HLOOKUP(L$2+$A775,Sheet2!BX:NK,$B775,0),HLOOKUP(L$2+$A775,Sheet2!BX:NK,$B775,0)&lt;&gt;""),HLOOKUP(L$2+$A775,Sheet2!BX:NK,$B775,0),"")</f>
        <v/>
      </c>
      <c r="M775" t="str">
        <f>IF(OR(HLOOKUP(M$2+$A775,Sheet2!BY:NL,$B775,0),HLOOKUP(M$2+$A775,Sheet2!BY:NL,$B775,0)&lt;&gt;""),HLOOKUP(M$2+$A775,Sheet2!BY:NL,$B775,0),"")</f>
        <v/>
      </c>
      <c r="N775" t="str">
        <f>IF(OR(HLOOKUP(N$2+$A775,Sheet2!BZ:NM,$B775,0),HLOOKUP(N$2+$A775,Sheet2!BZ:NM,$B775,0)&lt;&gt;""),HLOOKUP(N$2+$A775,Sheet2!BZ:NM,$B775,0),"")</f>
        <v/>
      </c>
      <c r="O775" t="str">
        <f>IF(OR(HLOOKUP(O$2+$A775,Sheet2!CA:NN,$B775,0),HLOOKUP(O$2+$A775,Sheet2!CA:NN,$B775,0)&lt;&gt;""),HLOOKUP(O$2+$A775,Sheet2!CA:NN,$B775,0),"")</f>
        <v/>
      </c>
      <c r="P775" t="str">
        <f>IF(OR(HLOOKUP(P$2+$A775,Sheet2!CB:NO,$B775,0),HLOOKUP(P$2+$A775,Sheet2!CB:NO,$B775,0)&lt;&gt;""),HLOOKUP(P$2+$A775,Sheet2!CB:NO,$B775,0),"")</f>
        <v/>
      </c>
      <c r="Q775" t="str">
        <f>IF(OR(HLOOKUP(Q$2+$A775,Sheet2!CC:NO,$B775,0),HLOOKUP(Q$2+$A775,Sheet2!CC:NO,$B775,0)&lt;&gt;""),HLOOKUP(Q$2+$A775,Sheet2!CC:NO,$B775,0),"")</f>
        <v/>
      </c>
    </row>
    <row r="776" spans="1:17" x14ac:dyDescent="0.25">
      <c r="A776" s="64">
        <f t="shared" si="99"/>
        <v>12</v>
      </c>
      <c r="B776" s="64">
        <f t="shared" si="100"/>
        <v>82</v>
      </c>
      <c r="C776" s="64">
        <f t="shared" si="101"/>
        <v>3</v>
      </c>
      <c r="D776" s="64">
        <f t="shared" si="102"/>
        <v>78</v>
      </c>
      <c r="E776" s="64">
        <f t="shared" si="103"/>
        <v>386</v>
      </c>
      <c r="F776" s="64">
        <f t="shared" si="96"/>
        <v>1</v>
      </c>
      <c r="G776" s="64">
        <f t="shared" si="97"/>
        <v>2</v>
      </c>
      <c r="H776" s="64">
        <f t="shared" si="98"/>
        <v>2021</v>
      </c>
      <c r="I776" s="80" t="str">
        <f>IFERROR(VLOOKUP(D776,Sheet2!A:B,2,0),"")</f>
        <v>J20-0936</v>
      </c>
      <c r="J776" s="64" t="str">
        <f>IFERROR(IF(I776&lt;&gt;"",VLOOKUP(I776,Sheet2!B:C,2,0),""),"")</f>
        <v>Alignment 11kV (บัวใหญ่ไบโอพาวเวอร์)</v>
      </c>
      <c r="K776" s="64" t="str">
        <f>IFERROR( IF(I776&lt;&gt;"", HLOOKUP(L$2+$A776,Sheet2!BX:NK,2,0),""),"")</f>
        <v>1-15 Feb 21</v>
      </c>
      <c r="L776" t="str">
        <f>IF(OR(HLOOKUP(L$2+$A776,Sheet2!BX:NK,$B776,0),HLOOKUP(L$2+$A776,Sheet2!BX:NK,$B776,0)&lt;&gt;""),HLOOKUP(L$2+$A776,Sheet2!BX:NK,$B776,0),"")</f>
        <v/>
      </c>
      <c r="M776" t="str">
        <f>IF(OR(HLOOKUP(M$2+$A776,Sheet2!BY:NL,$B776,0),HLOOKUP(M$2+$A776,Sheet2!BY:NL,$B776,0)&lt;&gt;""),HLOOKUP(M$2+$A776,Sheet2!BY:NL,$B776,0),"")</f>
        <v/>
      </c>
      <c r="N776" t="str">
        <f>IF(OR(HLOOKUP(N$2+$A776,Sheet2!BZ:NM,$B776,0),HLOOKUP(N$2+$A776,Sheet2!BZ:NM,$B776,0)&lt;&gt;""),HLOOKUP(N$2+$A776,Sheet2!BZ:NM,$B776,0),"")</f>
        <v/>
      </c>
      <c r="O776" t="str">
        <f>IF(OR(HLOOKUP(O$2+$A776,Sheet2!CA:NN,$B776,0),HLOOKUP(O$2+$A776,Sheet2!CA:NN,$B776,0)&lt;&gt;""),HLOOKUP(O$2+$A776,Sheet2!CA:NN,$B776,0),"")</f>
        <v/>
      </c>
      <c r="P776" t="str">
        <f>IF(OR(HLOOKUP(P$2+$A776,Sheet2!CB:NO,$B776,0),HLOOKUP(P$2+$A776,Sheet2!CB:NO,$B776,0)&lt;&gt;""),HLOOKUP(P$2+$A776,Sheet2!CB:NO,$B776,0),"")</f>
        <v/>
      </c>
      <c r="Q776" t="str">
        <f>IF(OR(HLOOKUP(Q$2+$A776,Sheet2!CC:NO,$B776,0),HLOOKUP(Q$2+$A776,Sheet2!CC:NO,$B776,0)&lt;&gt;""),HLOOKUP(Q$2+$A776,Sheet2!CC:NO,$B776,0),"")</f>
        <v/>
      </c>
    </row>
    <row r="777" spans="1:17" x14ac:dyDescent="0.25">
      <c r="A777" s="64">
        <f t="shared" si="99"/>
        <v>18</v>
      </c>
      <c r="B777" s="64">
        <f t="shared" si="100"/>
        <v>82</v>
      </c>
      <c r="C777" s="64">
        <f t="shared" si="101"/>
        <v>4</v>
      </c>
      <c r="D777" s="64">
        <f t="shared" si="102"/>
        <v>78</v>
      </c>
      <c r="E777" s="64">
        <f t="shared" si="103"/>
        <v>386</v>
      </c>
      <c r="F777" s="64">
        <f t="shared" si="96"/>
        <v>2</v>
      </c>
      <c r="G777" s="64">
        <f t="shared" si="97"/>
        <v>2</v>
      </c>
      <c r="H777" s="64">
        <f t="shared" si="98"/>
        <v>2021</v>
      </c>
      <c r="I777" s="80" t="str">
        <f>IFERROR(VLOOKUP(D777,Sheet2!A:B,2,0),"")</f>
        <v>J20-0936</v>
      </c>
      <c r="J777" s="64" t="str">
        <f>IFERROR(IF(I777&lt;&gt;"",VLOOKUP(I777,Sheet2!B:C,2,0),""),"")</f>
        <v>Alignment 11kV (บัวใหญ่ไบโอพาวเวอร์)</v>
      </c>
      <c r="K777" s="64" t="str">
        <f>IFERROR( IF(I777&lt;&gt;"", HLOOKUP(L$2+$A777,Sheet2!BX:NK,2,0),""),"")</f>
        <v>16-28 Feb 21</v>
      </c>
      <c r="L777" t="str">
        <f>IF(OR(HLOOKUP(L$2+$A777,Sheet2!BX:NK,$B777,0),HLOOKUP(L$2+$A777,Sheet2!BX:NK,$B777,0)&lt;&gt;""),HLOOKUP(L$2+$A777,Sheet2!BX:NK,$B777,0),"")</f>
        <v/>
      </c>
      <c r="M777" t="str">
        <f>IF(OR(HLOOKUP(M$2+$A777,Sheet2!BY:NL,$B777,0),HLOOKUP(M$2+$A777,Sheet2!BY:NL,$B777,0)&lt;&gt;""),HLOOKUP(M$2+$A777,Sheet2!BY:NL,$B777,0),"")</f>
        <v/>
      </c>
      <c r="N777" t="str">
        <f>IF(OR(HLOOKUP(N$2+$A777,Sheet2!BZ:NM,$B777,0),HLOOKUP(N$2+$A777,Sheet2!BZ:NM,$B777,0)&lt;&gt;""),HLOOKUP(N$2+$A777,Sheet2!BZ:NM,$B777,0),"")</f>
        <v/>
      </c>
      <c r="O777" t="str">
        <f>IF(OR(HLOOKUP(O$2+$A777,Sheet2!CA:NN,$B777,0),HLOOKUP(O$2+$A777,Sheet2!CA:NN,$B777,0)&lt;&gt;""),HLOOKUP(O$2+$A777,Sheet2!CA:NN,$B777,0),"")</f>
        <v/>
      </c>
      <c r="P777" t="str">
        <f>IF(OR(HLOOKUP(P$2+$A777,Sheet2!CB:NO,$B777,0),HLOOKUP(P$2+$A777,Sheet2!CB:NO,$B777,0)&lt;&gt;""),HLOOKUP(P$2+$A777,Sheet2!CB:NO,$B777,0),"")</f>
        <v/>
      </c>
      <c r="Q777" t="str">
        <f>IF(OR(HLOOKUP(Q$2+$A777,Sheet2!CC:NO,$B777,0),HLOOKUP(Q$2+$A777,Sheet2!CC:NO,$B777,0)&lt;&gt;""),HLOOKUP(Q$2+$A777,Sheet2!CC:NO,$B777,0),"")</f>
        <v/>
      </c>
    </row>
    <row r="778" spans="1:17" x14ac:dyDescent="0.25">
      <c r="A778" s="64">
        <f t="shared" si="99"/>
        <v>24</v>
      </c>
      <c r="B778" s="64">
        <f t="shared" si="100"/>
        <v>82</v>
      </c>
      <c r="C778" s="64">
        <f t="shared" si="101"/>
        <v>5</v>
      </c>
      <c r="D778" s="64">
        <f t="shared" si="102"/>
        <v>78</v>
      </c>
      <c r="E778" s="64">
        <f t="shared" si="103"/>
        <v>386</v>
      </c>
      <c r="F778" s="64">
        <f t="shared" si="96"/>
        <v>1</v>
      </c>
      <c r="G778" s="64">
        <f t="shared" si="97"/>
        <v>3</v>
      </c>
      <c r="H778" s="64">
        <f t="shared" si="98"/>
        <v>2021</v>
      </c>
      <c r="I778" s="80" t="str">
        <f>IFERROR(VLOOKUP(D778,Sheet2!A:B,2,0),"")</f>
        <v>J20-0936</v>
      </c>
      <c r="J778" s="64" t="str">
        <f>IFERROR(IF(I778&lt;&gt;"",VLOOKUP(I778,Sheet2!B:C,2,0),""),"")</f>
        <v>Alignment 11kV (บัวใหญ่ไบโอพาวเวอร์)</v>
      </c>
      <c r="K778" s="64" t="str">
        <f>IFERROR( IF(I778&lt;&gt;"", HLOOKUP(L$2+$A778,Sheet2!BX:NK,2,0),""),"")</f>
        <v>1-15 Mar 2021</v>
      </c>
      <c r="L778" t="str">
        <f>IF(OR(HLOOKUP(L$2+$A778,Sheet2!BX:NK,$B778,0),HLOOKUP(L$2+$A778,Sheet2!BX:NK,$B778,0)&lt;&gt;""),HLOOKUP(L$2+$A778,Sheet2!BX:NK,$B778,0),"")</f>
        <v/>
      </c>
      <c r="M778" t="str">
        <f>IF(OR(HLOOKUP(M$2+$A778,Sheet2!BY:NL,$B778,0),HLOOKUP(M$2+$A778,Sheet2!BY:NL,$B778,0)&lt;&gt;""),HLOOKUP(M$2+$A778,Sheet2!BY:NL,$B778,0),"")</f>
        <v/>
      </c>
      <c r="N778" t="str">
        <f>IF(OR(HLOOKUP(N$2+$A778,Sheet2!BZ:NM,$B778,0),HLOOKUP(N$2+$A778,Sheet2!BZ:NM,$B778,0)&lt;&gt;""),HLOOKUP(N$2+$A778,Sheet2!BZ:NM,$B778,0),"")</f>
        <v/>
      </c>
      <c r="O778" t="str">
        <f>IF(OR(HLOOKUP(O$2+$A778,Sheet2!CA:NN,$B778,0),HLOOKUP(O$2+$A778,Sheet2!CA:NN,$B778,0)&lt;&gt;""),HLOOKUP(O$2+$A778,Sheet2!CA:NN,$B778,0),"")</f>
        <v/>
      </c>
      <c r="P778" t="str">
        <f>IF(OR(HLOOKUP(P$2+$A778,Sheet2!CB:NO,$B778,0),HLOOKUP(P$2+$A778,Sheet2!CB:NO,$B778,0)&lt;&gt;""),HLOOKUP(P$2+$A778,Sheet2!CB:NO,$B778,0),"")</f>
        <v/>
      </c>
      <c r="Q778" t="str">
        <f>IF(OR(HLOOKUP(Q$2+$A778,Sheet2!CC:NO,$B778,0),HLOOKUP(Q$2+$A778,Sheet2!CC:NO,$B778,0)&lt;&gt;""),HLOOKUP(Q$2+$A778,Sheet2!CC:NO,$B778,0),"")</f>
        <v/>
      </c>
    </row>
    <row r="779" spans="1:17" x14ac:dyDescent="0.25">
      <c r="A779" s="64">
        <f t="shared" si="99"/>
        <v>30</v>
      </c>
      <c r="B779" s="64">
        <f t="shared" si="100"/>
        <v>82</v>
      </c>
      <c r="C779" s="64">
        <f t="shared" si="101"/>
        <v>6</v>
      </c>
      <c r="D779" s="64">
        <f t="shared" si="102"/>
        <v>78</v>
      </c>
      <c r="E779" s="64">
        <f t="shared" si="103"/>
        <v>386</v>
      </c>
      <c r="F779" s="64">
        <f t="shared" si="96"/>
        <v>2</v>
      </c>
      <c r="G779" s="64">
        <f t="shared" si="97"/>
        <v>3</v>
      </c>
      <c r="H779" s="64">
        <f t="shared" si="98"/>
        <v>2021</v>
      </c>
      <c r="I779" s="80" t="str">
        <f>IFERROR(VLOOKUP(D779,Sheet2!A:B,2,0),"")</f>
        <v>J20-0936</v>
      </c>
      <c r="J779" s="64" t="str">
        <f>IFERROR(IF(I779&lt;&gt;"",VLOOKUP(I779,Sheet2!B:C,2,0),""),"")</f>
        <v>Alignment 11kV (บัวใหญ่ไบโอพาวเวอร์)</v>
      </c>
      <c r="K779" s="64" t="str">
        <f>IFERROR( IF(I779&lt;&gt;"", HLOOKUP(L$2+$A779,Sheet2!BX:NK,2,0),""),"")</f>
        <v>16-31 Mar 21</v>
      </c>
      <c r="L779" t="str">
        <f>IF(OR(HLOOKUP(L$2+$A779,Sheet2!BX:NK,$B779,0),HLOOKUP(L$2+$A779,Sheet2!BX:NK,$B779,0)&lt;&gt;""),HLOOKUP(L$2+$A779,Sheet2!BX:NK,$B779,0),"")</f>
        <v/>
      </c>
      <c r="M779" t="str">
        <f>IF(OR(HLOOKUP(M$2+$A779,Sheet2!BY:NL,$B779,0),HLOOKUP(M$2+$A779,Sheet2!BY:NL,$B779,0)&lt;&gt;""),HLOOKUP(M$2+$A779,Sheet2!BY:NL,$B779,0),"")</f>
        <v/>
      </c>
      <c r="N779" t="str">
        <f>IF(OR(HLOOKUP(N$2+$A779,Sheet2!BZ:NM,$B779,0),HLOOKUP(N$2+$A779,Sheet2!BZ:NM,$B779,0)&lt;&gt;""),HLOOKUP(N$2+$A779,Sheet2!BZ:NM,$B779,0),"")</f>
        <v/>
      </c>
      <c r="O779" t="str">
        <f>IF(OR(HLOOKUP(O$2+$A779,Sheet2!CA:NN,$B779,0),HLOOKUP(O$2+$A779,Sheet2!CA:NN,$B779,0)&lt;&gt;""),HLOOKUP(O$2+$A779,Sheet2!CA:NN,$B779,0),"")</f>
        <v/>
      </c>
      <c r="P779" t="str">
        <f>IF(OR(HLOOKUP(P$2+$A779,Sheet2!CB:NO,$B779,0),HLOOKUP(P$2+$A779,Sheet2!CB:NO,$B779,0)&lt;&gt;""),HLOOKUP(P$2+$A779,Sheet2!CB:NO,$B779,0),"")</f>
        <v/>
      </c>
      <c r="Q779" t="str">
        <f>IF(OR(HLOOKUP(Q$2+$A779,Sheet2!CC:NO,$B779,0),HLOOKUP(Q$2+$A779,Sheet2!CC:NO,$B779,0)&lt;&gt;""),HLOOKUP(Q$2+$A779,Sheet2!CC:NO,$B779,0),"")</f>
        <v/>
      </c>
    </row>
    <row r="780" spans="1:17" x14ac:dyDescent="0.25">
      <c r="A780" s="64">
        <f t="shared" si="99"/>
        <v>36</v>
      </c>
      <c r="B780" s="64">
        <f t="shared" si="100"/>
        <v>82</v>
      </c>
      <c r="C780" s="64">
        <f t="shared" si="101"/>
        <v>7</v>
      </c>
      <c r="D780" s="64">
        <f t="shared" si="102"/>
        <v>78</v>
      </c>
      <c r="E780" s="64">
        <f t="shared" si="103"/>
        <v>386</v>
      </c>
      <c r="F780" s="64">
        <f t="shared" si="96"/>
        <v>1</v>
      </c>
      <c r="G780" s="64">
        <f t="shared" si="97"/>
        <v>4</v>
      </c>
      <c r="H780" s="64">
        <f t="shared" si="98"/>
        <v>2021</v>
      </c>
      <c r="I780" s="80" t="str">
        <f>IFERROR(VLOOKUP(D780,Sheet2!A:B,2,0),"")</f>
        <v>J20-0936</v>
      </c>
      <c r="J780" s="64" t="str">
        <f>IFERROR(IF(I780&lt;&gt;"",VLOOKUP(I780,Sheet2!B:C,2,0),""),"")</f>
        <v>Alignment 11kV (บัวใหญ่ไบโอพาวเวอร์)</v>
      </c>
      <c r="K780" s="64" t="str">
        <f>IFERROR( IF(I780&lt;&gt;"", HLOOKUP(L$2+$A780,Sheet2!BX:NK,2,0),""),"")</f>
        <v>1-15 April 21</v>
      </c>
      <c r="L780" t="str">
        <f>IF(OR(HLOOKUP(L$2+$A780,Sheet2!BX:NK,$B780,0),HLOOKUP(L$2+$A780,Sheet2!BX:NK,$B780,0)&lt;&gt;""),HLOOKUP(L$2+$A780,Sheet2!BX:NK,$B780,0),"")</f>
        <v/>
      </c>
      <c r="M780" t="str">
        <f>IF(OR(HLOOKUP(M$2+$A780,Sheet2!BY:NL,$B780,0),HLOOKUP(M$2+$A780,Sheet2!BY:NL,$B780,0)&lt;&gt;""),HLOOKUP(M$2+$A780,Sheet2!BY:NL,$B780,0),"")</f>
        <v/>
      </c>
      <c r="N780" t="str">
        <f>IF(OR(HLOOKUP(N$2+$A780,Sheet2!BZ:NM,$B780,0),HLOOKUP(N$2+$A780,Sheet2!BZ:NM,$B780,0)&lt;&gt;""),HLOOKUP(N$2+$A780,Sheet2!BZ:NM,$B780,0),"")</f>
        <v/>
      </c>
      <c r="O780" t="str">
        <f>IF(OR(HLOOKUP(O$2+$A780,Sheet2!CA:NN,$B780,0),HLOOKUP(O$2+$A780,Sheet2!CA:NN,$B780,0)&lt;&gt;""),HLOOKUP(O$2+$A780,Sheet2!CA:NN,$B780,0),"")</f>
        <v/>
      </c>
      <c r="P780" t="str">
        <f>IF(OR(HLOOKUP(P$2+$A780,Sheet2!CB:NO,$B780,0),HLOOKUP(P$2+$A780,Sheet2!CB:NO,$B780,0)&lt;&gt;""),HLOOKUP(P$2+$A780,Sheet2!CB:NO,$B780,0),"")</f>
        <v/>
      </c>
      <c r="Q780" t="str">
        <f>IF(OR(HLOOKUP(Q$2+$A780,Sheet2!CC:NO,$B780,0),HLOOKUP(Q$2+$A780,Sheet2!CC:NO,$B780,0)&lt;&gt;""),HLOOKUP(Q$2+$A780,Sheet2!CC:NO,$B780,0),"")</f>
        <v/>
      </c>
    </row>
    <row r="781" spans="1:17" x14ac:dyDescent="0.25">
      <c r="A781" s="64">
        <f t="shared" si="99"/>
        <v>42</v>
      </c>
      <c r="B781" s="64">
        <f t="shared" si="100"/>
        <v>82</v>
      </c>
      <c r="C781" s="64">
        <f t="shared" si="101"/>
        <v>8</v>
      </c>
      <c r="D781" s="64">
        <f t="shared" si="102"/>
        <v>78</v>
      </c>
      <c r="E781" s="64">
        <f t="shared" si="103"/>
        <v>386</v>
      </c>
      <c r="F781" s="64">
        <f t="shared" si="96"/>
        <v>2</v>
      </c>
      <c r="G781" s="64">
        <f t="shared" si="97"/>
        <v>4</v>
      </c>
      <c r="H781" s="64">
        <f t="shared" si="98"/>
        <v>2021</v>
      </c>
      <c r="I781" s="80" t="str">
        <f>IFERROR(VLOOKUP(D781,Sheet2!A:B,2,0),"")</f>
        <v>J20-0936</v>
      </c>
      <c r="J781" s="64" t="str">
        <f>IFERROR(IF(I781&lt;&gt;"",VLOOKUP(I781,Sheet2!B:C,2,0),""),"")</f>
        <v>Alignment 11kV (บัวใหญ่ไบโอพาวเวอร์)</v>
      </c>
      <c r="K781" s="64" t="str">
        <f>IFERROR( IF(I781&lt;&gt;"", HLOOKUP(L$2+$A781,Sheet2!BX:NK,2,0),""),"")</f>
        <v>16-30 April 21</v>
      </c>
      <c r="L781" t="str">
        <f>IF(OR(HLOOKUP(L$2+$A781,Sheet2!BX:NK,$B781,0),HLOOKUP(L$2+$A781,Sheet2!BX:NK,$B781,0)&lt;&gt;""),HLOOKUP(L$2+$A781,Sheet2!BX:NK,$B781,0),"")</f>
        <v/>
      </c>
      <c r="M781" t="str">
        <f>IF(OR(HLOOKUP(M$2+$A781,Sheet2!BY:NL,$B781,0),HLOOKUP(M$2+$A781,Sheet2!BY:NL,$B781,0)&lt;&gt;""),HLOOKUP(M$2+$A781,Sheet2!BY:NL,$B781,0),"")</f>
        <v/>
      </c>
      <c r="N781" t="str">
        <f>IF(OR(HLOOKUP(N$2+$A781,Sheet2!BZ:NM,$B781,0),HLOOKUP(N$2+$A781,Sheet2!BZ:NM,$B781,0)&lt;&gt;""),HLOOKUP(N$2+$A781,Sheet2!BZ:NM,$B781,0),"")</f>
        <v/>
      </c>
      <c r="O781" t="str">
        <f>IF(OR(HLOOKUP(O$2+$A781,Sheet2!CA:NN,$B781,0),HLOOKUP(O$2+$A781,Sheet2!CA:NN,$B781,0)&lt;&gt;""),HLOOKUP(O$2+$A781,Sheet2!CA:NN,$B781,0),"")</f>
        <v/>
      </c>
      <c r="P781" t="str">
        <f>IF(OR(HLOOKUP(P$2+$A781,Sheet2!CB:NO,$B781,0),HLOOKUP(P$2+$A781,Sheet2!CB:NO,$B781,0)&lt;&gt;""),HLOOKUP(P$2+$A781,Sheet2!CB:NO,$B781,0),"")</f>
        <v/>
      </c>
      <c r="Q781" t="str">
        <f>IF(OR(HLOOKUP(Q$2+$A781,Sheet2!CC:NO,$B781,0),HLOOKUP(Q$2+$A781,Sheet2!CC:NO,$B781,0)&lt;&gt;""),HLOOKUP(Q$2+$A781,Sheet2!CC:NO,$B781,0),"")</f>
        <v/>
      </c>
    </row>
    <row r="782" spans="1:17" x14ac:dyDescent="0.25">
      <c r="A782" s="64">
        <f t="shared" si="99"/>
        <v>48</v>
      </c>
      <c r="B782" s="64">
        <f t="shared" si="100"/>
        <v>82</v>
      </c>
      <c r="C782" s="64">
        <f t="shared" si="101"/>
        <v>9</v>
      </c>
      <c r="D782" s="64">
        <f t="shared" si="102"/>
        <v>78</v>
      </c>
      <c r="E782" s="64">
        <f t="shared" si="103"/>
        <v>386</v>
      </c>
      <c r="F782" s="64">
        <f t="shared" si="96"/>
        <v>1</v>
      </c>
      <c r="G782" s="64">
        <f t="shared" si="97"/>
        <v>5</v>
      </c>
      <c r="H782" s="64">
        <f t="shared" si="98"/>
        <v>2021</v>
      </c>
      <c r="I782" s="80" t="str">
        <f>IFERROR(VLOOKUP(D782,Sheet2!A:B,2,0),"")</f>
        <v>J20-0936</v>
      </c>
      <c r="J782" s="64" t="str">
        <f>IFERROR(IF(I782&lt;&gt;"",VLOOKUP(I782,Sheet2!B:C,2,0),""),"")</f>
        <v>Alignment 11kV (บัวใหญ่ไบโอพาวเวอร์)</v>
      </c>
      <c r="K782" s="64" t="str">
        <f>IFERROR( IF(I782&lt;&gt;"", HLOOKUP(L$2+$A782,Sheet2!BX:NK,2,0),""),"")</f>
        <v>1-15 May 21</v>
      </c>
      <c r="L782" t="str">
        <f>IF(OR(HLOOKUP(L$2+$A782,Sheet2!BX:NK,$B782,0),HLOOKUP(L$2+$A782,Sheet2!BX:NK,$B782,0)&lt;&gt;""),HLOOKUP(L$2+$A782,Sheet2!BX:NK,$B782,0),"")</f>
        <v/>
      </c>
      <c r="M782" t="str">
        <f>IF(OR(HLOOKUP(M$2+$A782,Sheet2!BY:NL,$B782,0),HLOOKUP(M$2+$A782,Sheet2!BY:NL,$B782,0)&lt;&gt;""),HLOOKUP(M$2+$A782,Sheet2!BY:NL,$B782,0),"")</f>
        <v/>
      </c>
      <c r="N782" t="str">
        <f>IF(OR(HLOOKUP(N$2+$A782,Sheet2!BZ:NM,$B782,0),HLOOKUP(N$2+$A782,Sheet2!BZ:NM,$B782,0)&lt;&gt;""),HLOOKUP(N$2+$A782,Sheet2!BZ:NM,$B782,0),"")</f>
        <v/>
      </c>
      <c r="O782" t="str">
        <f>IF(OR(HLOOKUP(O$2+$A782,Sheet2!CA:NN,$B782,0),HLOOKUP(O$2+$A782,Sheet2!CA:NN,$B782,0)&lt;&gt;""),HLOOKUP(O$2+$A782,Sheet2!CA:NN,$B782,0),"")</f>
        <v/>
      </c>
      <c r="P782" t="str">
        <f>IF(OR(HLOOKUP(P$2+$A782,Sheet2!CB:NO,$B782,0),HLOOKUP(P$2+$A782,Sheet2!CB:NO,$B782,0)&lt;&gt;""),HLOOKUP(P$2+$A782,Sheet2!CB:NO,$B782,0),"")</f>
        <v/>
      </c>
      <c r="Q782" t="str">
        <f>IF(OR(HLOOKUP(Q$2+$A782,Sheet2!CC:NO,$B782,0),HLOOKUP(Q$2+$A782,Sheet2!CC:NO,$B782,0)&lt;&gt;""),HLOOKUP(Q$2+$A782,Sheet2!CC:NO,$B782,0),"")</f>
        <v/>
      </c>
    </row>
    <row r="783" spans="1:17" x14ac:dyDescent="0.25">
      <c r="A783" s="64">
        <f t="shared" si="99"/>
        <v>54</v>
      </c>
      <c r="B783" s="64">
        <f t="shared" si="100"/>
        <v>82</v>
      </c>
      <c r="C783" s="64">
        <f t="shared" si="101"/>
        <v>10</v>
      </c>
      <c r="D783" s="64">
        <f t="shared" si="102"/>
        <v>78</v>
      </c>
      <c r="E783" s="64">
        <f t="shared" si="103"/>
        <v>386</v>
      </c>
      <c r="F783" s="64">
        <f t="shared" si="96"/>
        <v>2</v>
      </c>
      <c r="G783" s="64">
        <f t="shared" si="97"/>
        <v>5</v>
      </c>
      <c r="H783" s="64">
        <f t="shared" si="98"/>
        <v>2021</v>
      </c>
      <c r="I783" s="80" t="str">
        <f>IFERROR(VLOOKUP(D783,Sheet2!A:B,2,0),"")</f>
        <v>J20-0936</v>
      </c>
      <c r="J783" s="64" t="str">
        <f>IFERROR(IF(I783&lt;&gt;"",VLOOKUP(I783,Sheet2!B:C,2,0),""),"")</f>
        <v>Alignment 11kV (บัวใหญ่ไบโอพาวเวอร์)</v>
      </c>
      <c r="K783" s="64" t="str">
        <f>IFERROR( IF(I783&lt;&gt;"", HLOOKUP(L$2+$A783,Sheet2!BX:NK,2,0),""),"")</f>
        <v>16-31 May 21</v>
      </c>
      <c r="L783" t="str">
        <f>IF(OR(HLOOKUP(L$2+$A783,Sheet2!BX:NK,$B783,0),HLOOKUP(L$2+$A783,Sheet2!BX:NK,$B783,0)&lt;&gt;""),HLOOKUP(L$2+$A783,Sheet2!BX:NK,$B783,0),"")</f>
        <v/>
      </c>
      <c r="M783" t="str">
        <f>IF(OR(HLOOKUP(M$2+$A783,Sheet2!BY:NL,$B783,0),HLOOKUP(M$2+$A783,Sheet2!BY:NL,$B783,0)&lt;&gt;""),HLOOKUP(M$2+$A783,Sheet2!BY:NL,$B783,0),"")</f>
        <v/>
      </c>
      <c r="N783" t="str">
        <f>IF(OR(HLOOKUP(N$2+$A783,Sheet2!BZ:NM,$B783,0),HLOOKUP(N$2+$A783,Sheet2!BZ:NM,$B783,0)&lt;&gt;""),HLOOKUP(N$2+$A783,Sheet2!BZ:NM,$B783,0),"")</f>
        <v/>
      </c>
      <c r="O783" t="str">
        <f>IF(OR(HLOOKUP(O$2+$A783,Sheet2!CA:NN,$B783,0),HLOOKUP(O$2+$A783,Sheet2!CA:NN,$B783,0)&lt;&gt;""),HLOOKUP(O$2+$A783,Sheet2!CA:NN,$B783,0),"")</f>
        <v/>
      </c>
      <c r="P783" t="str">
        <f>IF(OR(HLOOKUP(P$2+$A783,Sheet2!CB:NO,$B783,0),HLOOKUP(P$2+$A783,Sheet2!CB:NO,$B783,0)&lt;&gt;""),HLOOKUP(P$2+$A783,Sheet2!CB:NO,$B783,0),"")</f>
        <v/>
      </c>
      <c r="Q783" t="str">
        <f>IF(OR(HLOOKUP(Q$2+$A783,Sheet2!CC:NO,$B783,0),HLOOKUP(Q$2+$A783,Sheet2!CC:NO,$B783,0)&lt;&gt;""),HLOOKUP(Q$2+$A783,Sheet2!CC:NO,$B783,0),"")</f>
        <v/>
      </c>
    </row>
    <row r="784" spans="1:17" x14ac:dyDescent="0.25">
      <c r="A784" s="64">
        <f t="shared" si="99"/>
        <v>0</v>
      </c>
      <c r="B784" s="64">
        <f t="shared" si="100"/>
        <v>83</v>
      </c>
      <c r="C784" s="64">
        <f t="shared" si="101"/>
        <v>1</v>
      </c>
      <c r="D784" s="64">
        <f t="shared" si="102"/>
        <v>79</v>
      </c>
      <c r="E784" s="64">
        <f t="shared" si="103"/>
        <v>391</v>
      </c>
      <c r="F784" s="64">
        <f t="shared" si="96"/>
        <v>1</v>
      </c>
      <c r="G784" s="64">
        <f t="shared" si="97"/>
        <v>1</v>
      </c>
      <c r="H784" s="64">
        <f t="shared" si="98"/>
        <v>2021</v>
      </c>
      <c r="I784" s="80" t="str">
        <f>IFERROR(VLOOKUP(D784,Sheet2!A:B,2,0),"")</f>
        <v>J20-0872</v>
      </c>
      <c r="J784" s="64" t="str">
        <f>IFERROR(IF(I784&lt;&gt;"",VLOOKUP(I784,Sheet2!B:C,2,0),""),"")</f>
        <v>งานจ้างเหมาระบบ Instrument 2020</v>
      </c>
      <c r="K784" s="64" t="str">
        <f>IFERROR( IF(I784&lt;&gt;"", HLOOKUP(L$2+$A784,Sheet2!BX:NK,2,0),""),"")</f>
        <v>1-15 Jan 21</v>
      </c>
      <c r="L784" t="str">
        <f>IF(OR(HLOOKUP(L$2+$A784,Sheet2!BX:NK,$B784,0),HLOOKUP(L$2+$A784,Sheet2!BX:NK,$B784,0)&lt;&gt;""),HLOOKUP(L$2+$A784,Sheet2!BX:NK,$B784,0),"")</f>
        <v/>
      </c>
      <c r="M784" t="str">
        <f>IF(OR(HLOOKUP(M$2+$A784,Sheet2!BY:NL,$B784,0),HLOOKUP(M$2+$A784,Sheet2!BY:NL,$B784,0)&lt;&gt;""),HLOOKUP(M$2+$A784,Sheet2!BY:NL,$B784,0),"")</f>
        <v/>
      </c>
      <c r="N784" t="str">
        <f>IF(OR(HLOOKUP(N$2+$A784,Sheet2!BZ:NM,$B784,0),HLOOKUP(N$2+$A784,Sheet2!BZ:NM,$B784,0)&lt;&gt;""),HLOOKUP(N$2+$A784,Sheet2!BZ:NM,$B784,0),"")</f>
        <v/>
      </c>
      <c r="O784" t="str">
        <f>IF(OR(HLOOKUP(O$2+$A784,Sheet2!CA:NN,$B784,0),HLOOKUP(O$2+$A784,Sheet2!CA:NN,$B784,0)&lt;&gt;""),HLOOKUP(O$2+$A784,Sheet2!CA:NN,$B784,0),"")</f>
        <v/>
      </c>
      <c r="P784" t="str">
        <f>IF(OR(HLOOKUP(P$2+$A784,Sheet2!CB:NO,$B784,0),HLOOKUP(P$2+$A784,Sheet2!CB:NO,$B784,0)&lt;&gt;""),HLOOKUP(P$2+$A784,Sheet2!CB:NO,$B784,0),"")</f>
        <v/>
      </c>
      <c r="Q784" t="str">
        <f>IF(OR(HLOOKUP(Q$2+$A784,Sheet2!CC:NO,$B784,0),HLOOKUP(Q$2+$A784,Sheet2!CC:NO,$B784,0)&lt;&gt;""),HLOOKUP(Q$2+$A784,Sheet2!CC:NO,$B784,0),"")</f>
        <v/>
      </c>
    </row>
    <row r="785" spans="1:17" x14ac:dyDescent="0.25">
      <c r="A785" s="64">
        <f t="shared" si="99"/>
        <v>6</v>
      </c>
      <c r="B785" s="64">
        <f t="shared" si="100"/>
        <v>83</v>
      </c>
      <c r="C785" s="64">
        <f t="shared" si="101"/>
        <v>2</v>
      </c>
      <c r="D785" s="64">
        <f t="shared" si="102"/>
        <v>79</v>
      </c>
      <c r="E785" s="64">
        <f t="shared" si="103"/>
        <v>391</v>
      </c>
      <c r="F785" s="64">
        <f t="shared" si="96"/>
        <v>2</v>
      </c>
      <c r="G785" s="64">
        <f t="shared" si="97"/>
        <v>1</v>
      </c>
      <c r="H785" s="64">
        <f t="shared" si="98"/>
        <v>2021</v>
      </c>
      <c r="I785" s="80" t="str">
        <f>IFERROR(VLOOKUP(D785,Sheet2!A:B,2,0),"")</f>
        <v>J20-0872</v>
      </c>
      <c r="J785" s="64" t="str">
        <f>IFERROR(IF(I785&lt;&gt;"",VLOOKUP(I785,Sheet2!B:C,2,0),""),"")</f>
        <v>งานจ้างเหมาระบบ Instrument 2020</v>
      </c>
      <c r="K785" s="64" t="str">
        <f>IFERROR( IF(I785&lt;&gt;"", HLOOKUP(L$2+$A785,Sheet2!BX:NK,2,0),""),"")</f>
        <v>16-31 Jan 21</v>
      </c>
      <c r="L785" t="str">
        <f>IF(OR(HLOOKUP(L$2+$A785,Sheet2!BX:NK,$B785,0),HLOOKUP(L$2+$A785,Sheet2!BX:NK,$B785,0)&lt;&gt;""),HLOOKUP(L$2+$A785,Sheet2!BX:NK,$B785,0),"")</f>
        <v/>
      </c>
      <c r="M785" t="str">
        <f>IF(OR(HLOOKUP(M$2+$A785,Sheet2!BY:NL,$B785,0),HLOOKUP(M$2+$A785,Sheet2!BY:NL,$B785,0)&lt;&gt;""),HLOOKUP(M$2+$A785,Sheet2!BY:NL,$B785,0),"")</f>
        <v/>
      </c>
      <c r="N785" t="str">
        <f>IF(OR(HLOOKUP(N$2+$A785,Sheet2!BZ:NM,$B785,0),HLOOKUP(N$2+$A785,Sheet2!BZ:NM,$B785,0)&lt;&gt;""),HLOOKUP(N$2+$A785,Sheet2!BZ:NM,$B785,0),"")</f>
        <v/>
      </c>
      <c r="O785" t="str">
        <f>IF(OR(HLOOKUP(O$2+$A785,Sheet2!CA:NN,$B785,0),HLOOKUP(O$2+$A785,Sheet2!CA:NN,$B785,0)&lt;&gt;""),HLOOKUP(O$2+$A785,Sheet2!CA:NN,$B785,0),"")</f>
        <v/>
      </c>
      <c r="P785" t="str">
        <f>IF(OR(HLOOKUP(P$2+$A785,Sheet2!CB:NO,$B785,0),HLOOKUP(P$2+$A785,Sheet2!CB:NO,$B785,0)&lt;&gt;""),HLOOKUP(P$2+$A785,Sheet2!CB:NO,$B785,0),"")</f>
        <v/>
      </c>
      <c r="Q785" t="str">
        <f>IF(OR(HLOOKUP(Q$2+$A785,Sheet2!CC:NO,$B785,0),HLOOKUP(Q$2+$A785,Sheet2!CC:NO,$B785,0)&lt;&gt;""),HLOOKUP(Q$2+$A785,Sheet2!CC:NO,$B785,0),"")</f>
        <v/>
      </c>
    </row>
    <row r="786" spans="1:17" x14ac:dyDescent="0.25">
      <c r="A786" s="64">
        <f t="shared" si="99"/>
        <v>12</v>
      </c>
      <c r="B786" s="64">
        <f t="shared" si="100"/>
        <v>83</v>
      </c>
      <c r="C786" s="64">
        <f t="shared" si="101"/>
        <v>3</v>
      </c>
      <c r="D786" s="64">
        <f t="shared" si="102"/>
        <v>79</v>
      </c>
      <c r="E786" s="64">
        <f t="shared" si="103"/>
        <v>391</v>
      </c>
      <c r="F786" s="64">
        <f t="shared" si="96"/>
        <v>1</v>
      </c>
      <c r="G786" s="64">
        <f t="shared" si="97"/>
        <v>2</v>
      </c>
      <c r="H786" s="64">
        <f t="shared" si="98"/>
        <v>2021</v>
      </c>
      <c r="I786" s="80" t="str">
        <f>IFERROR(VLOOKUP(D786,Sheet2!A:B,2,0),"")</f>
        <v>J20-0872</v>
      </c>
      <c r="J786" s="64" t="str">
        <f>IFERROR(IF(I786&lt;&gt;"",VLOOKUP(I786,Sheet2!B:C,2,0),""),"")</f>
        <v>งานจ้างเหมาระบบ Instrument 2020</v>
      </c>
      <c r="K786" s="64" t="str">
        <f>IFERROR( IF(I786&lt;&gt;"", HLOOKUP(L$2+$A786,Sheet2!BX:NK,2,0),""),"")</f>
        <v>1-15 Feb 21</v>
      </c>
      <c r="L786" t="str">
        <f>IF(OR(HLOOKUP(L$2+$A786,Sheet2!BX:NK,$B786,0),HLOOKUP(L$2+$A786,Sheet2!BX:NK,$B786,0)&lt;&gt;""),HLOOKUP(L$2+$A786,Sheet2!BX:NK,$B786,0),"")</f>
        <v/>
      </c>
      <c r="M786" t="str">
        <f>IF(OR(HLOOKUP(M$2+$A786,Sheet2!BY:NL,$B786,0),HLOOKUP(M$2+$A786,Sheet2!BY:NL,$B786,0)&lt;&gt;""),HLOOKUP(M$2+$A786,Sheet2!BY:NL,$B786,0),"")</f>
        <v/>
      </c>
      <c r="N786" t="str">
        <f>IF(OR(HLOOKUP(N$2+$A786,Sheet2!BZ:NM,$B786,0),HLOOKUP(N$2+$A786,Sheet2!BZ:NM,$B786,0)&lt;&gt;""),HLOOKUP(N$2+$A786,Sheet2!BZ:NM,$B786,0),"")</f>
        <v/>
      </c>
      <c r="O786" t="str">
        <f>IF(OR(HLOOKUP(O$2+$A786,Sheet2!CA:NN,$B786,0),HLOOKUP(O$2+$A786,Sheet2!CA:NN,$B786,0)&lt;&gt;""),HLOOKUP(O$2+$A786,Sheet2!CA:NN,$B786,0),"")</f>
        <v/>
      </c>
      <c r="P786" t="str">
        <f>IF(OR(HLOOKUP(P$2+$A786,Sheet2!CB:NO,$B786,0),HLOOKUP(P$2+$A786,Sheet2!CB:NO,$B786,0)&lt;&gt;""),HLOOKUP(P$2+$A786,Sheet2!CB:NO,$B786,0),"")</f>
        <v/>
      </c>
      <c r="Q786" t="str">
        <f>IF(OR(HLOOKUP(Q$2+$A786,Sheet2!CC:NO,$B786,0),HLOOKUP(Q$2+$A786,Sheet2!CC:NO,$B786,0)&lt;&gt;""),HLOOKUP(Q$2+$A786,Sheet2!CC:NO,$B786,0),"")</f>
        <v/>
      </c>
    </row>
    <row r="787" spans="1:17" x14ac:dyDescent="0.25">
      <c r="A787" s="64">
        <f t="shared" si="99"/>
        <v>18</v>
      </c>
      <c r="B787" s="64">
        <f t="shared" si="100"/>
        <v>83</v>
      </c>
      <c r="C787" s="64">
        <f t="shared" si="101"/>
        <v>4</v>
      </c>
      <c r="D787" s="64">
        <f t="shared" si="102"/>
        <v>79</v>
      </c>
      <c r="E787" s="64">
        <f t="shared" si="103"/>
        <v>391</v>
      </c>
      <c r="F787" s="64">
        <f t="shared" si="96"/>
        <v>2</v>
      </c>
      <c r="G787" s="64">
        <f t="shared" si="97"/>
        <v>2</v>
      </c>
      <c r="H787" s="64">
        <f t="shared" si="98"/>
        <v>2021</v>
      </c>
      <c r="I787" s="80" t="str">
        <f>IFERROR(VLOOKUP(D787,Sheet2!A:B,2,0),"")</f>
        <v>J20-0872</v>
      </c>
      <c r="J787" s="64" t="str">
        <f>IFERROR(IF(I787&lt;&gt;"",VLOOKUP(I787,Sheet2!B:C,2,0),""),"")</f>
        <v>งานจ้างเหมาระบบ Instrument 2020</v>
      </c>
      <c r="K787" s="64" t="str">
        <f>IFERROR( IF(I787&lt;&gt;"", HLOOKUP(L$2+$A787,Sheet2!BX:NK,2,0),""),"")</f>
        <v>16-28 Feb 21</v>
      </c>
      <c r="L787" t="str">
        <f>IF(OR(HLOOKUP(L$2+$A787,Sheet2!BX:NK,$B787,0),HLOOKUP(L$2+$A787,Sheet2!BX:NK,$B787,0)&lt;&gt;""),HLOOKUP(L$2+$A787,Sheet2!BX:NK,$B787,0),"")</f>
        <v/>
      </c>
      <c r="M787" t="str">
        <f>IF(OR(HLOOKUP(M$2+$A787,Sheet2!BY:NL,$B787,0),HLOOKUP(M$2+$A787,Sheet2!BY:NL,$B787,0)&lt;&gt;""),HLOOKUP(M$2+$A787,Sheet2!BY:NL,$B787,0),"")</f>
        <v/>
      </c>
      <c r="N787" t="str">
        <f>IF(OR(HLOOKUP(N$2+$A787,Sheet2!BZ:NM,$B787,0),HLOOKUP(N$2+$A787,Sheet2!BZ:NM,$B787,0)&lt;&gt;""),HLOOKUP(N$2+$A787,Sheet2!BZ:NM,$B787,0),"")</f>
        <v/>
      </c>
      <c r="O787" t="str">
        <f>IF(OR(HLOOKUP(O$2+$A787,Sheet2!CA:NN,$B787,0),HLOOKUP(O$2+$A787,Sheet2!CA:NN,$B787,0)&lt;&gt;""),HLOOKUP(O$2+$A787,Sheet2!CA:NN,$B787,0),"")</f>
        <v/>
      </c>
      <c r="P787" t="str">
        <f>IF(OR(HLOOKUP(P$2+$A787,Sheet2!CB:NO,$B787,0),HLOOKUP(P$2+$A787,Sheet2!CB:NO,$B787,0)&lt;&gt;""),HLOOKUP(P$2+$A787,Sheet2!CB:NO,$B787,0),"")</f>
        <v/>
      </c>
      <c r="Q787" t="str">
        <f>IF(OR(HLOOKUP(Q$2+$A787,Sheet2!CC:NO,$B787,0),HLOOKUP(Q$2+$A787,Sheet2!CC:NO,$B787,0)&lt;&gt;""),HLOOKUP(Q$2+$A787,Sheet2!CC:NO,$B787,0),"")</f>
        <v/>
      </c>
    </row>
    <row r="788" spans="1:17" x14ac:dyDescent="0.25">
      <c r="A788" s="64">
        <f t="shared" si="99"/>
        <v>24</v>
      </c>
      <c r="B788" s="64">
        <f t="shared" si="100"/>
        <v>83</v>
      </c>
      <c r="C788" s="64">
        <f t="shared" si="101"/>
        <v>5</v>
      </c>
      <c r="D788" s="64">
        <f t="shared" si="102"/>
        <v>79</v>
      </c>
      <c r="E788" s="64">
        <f t="shared" si="103"/>
        <v>391</v>
      </c>
      <c r="F788" s="64">
        <f t="shared" si="96"/>
        <v>1</v>
      </c>
      <c r="G788" s="64">
        <f t="shared" si="97"/>
        <v>3</v>
      </c>
      <c r="H788" s="64">
        <f t="shared" si="98"/>
        <v>2021</v>
      </c>
      <c r="I788" s="80" t="str">
        <f>IFERROR(VLOOKUP(D788,Sheet2!A:B,2,0),"")</f>
        <v>J20-0872</v>
      </c>
      <c r="J788" s="64" t="str">
        <f>IFERROR(IF(I788&lt;&gt;"",VLOOKUP(I788,Sheet2!B:C,2,0),""),"")</f>
        <v>งานจ้างเหมาระบบ Instrument 2020</v>
      </c>
      <c r="K788" s="64" t="str">
        <f>IFERROR( IF(I788&lt;&gt;"", HLOOKUP(L$2+$A788,Sheet2!BX:NK,2,0),""),"")</f>
        <v>1-15 Mar 2021</v>
      </c>
      <c r="L788" t="str">
        <f>IF(OR(HLOOKUP(L$2+$A788,Sheet2!BX:NK,$B788,0),HLOOKUP(L$2+$A788,Sheet2!BX:NK,$B788,0)&lt;&gt;""),HLOOKUP(L$2+$A788,Sheet2!BX:NK,$B788,0),"")</f>
        <v/>
      </c>
      <c r="M788" t="str">
        <f>IF(OR(HLOOKUP(M$2+$A788,Sheet2!BY:NL,$B788,0),HLOOKUP(M$2+$A788,Sheet2!BY:NL,$B788,0)&lt;&gt;""),HLOOKUP(M$2+$A788,Sheet2!BY:NL,$B788,0),"")</f>
        <v/>
      </c>
      <c r="N788" t="str">
        <f>IF(OR(HLOOKUP(N$2+$A788,Sheet2!BZ:NM,$B788,0),HLOOKUP(N$2+$A788,Sheet2!BZ:NM,$B788,0)&lt;&gt;""),HLOOKUP(N$2+$A788,Sheet2!BZ:NM,$B788,0),"")</f>
        <v/>
      </c>
      <c r="O788" t="str">
        <f>IF(OR(HLOOKUP(O$2+$A788,Sheet2!CA:NN,$B788,0),HLOOKUP(O$2+$A788,Sheet2!CA:NN,$B788,0)&lt;&gt;""),HLOOKUP(O$2+$A788,Sheet2!CA:NN,$B788,0),"")</f>
        <v/>
      </c>
      <c r="P788" t="str">
        <f>IF(OR(HLOOKUP(P$2+$A788,Sheet2!CB:NO,$B788,0),HLOOKUP(P$2+$A788,Sheet2!CB:NO,$B788,0)&lt;&gt;""),HLOOKUP(P$2+$A788,Sheet2!CB:NO,$B788,0),"")</f>
        <v/>
      </c>
      <c r="Q788" t="str">
        <f>IF(OR(HLOOKUP(Q$2+$A788,Sheet2!CC:NO,$B788,0),HLOOKUP(Q$2+$A788,Sheet2!CC:NO,$B788,0)&lt;&gt;""),HLOOKUP(Q$2+$A788,Sheet2!CC:NO,$B788,0),"")</f>
        <v/>
      </c>
    </row>
    <row r="789" spans="1:17" x14ac:dyDescent="0.25">
      <c r="A789" s="64">
        <f t="shared" si="99"/>
        <v>30</v>
      </c>
      <c r="B789" s="64">
        <f t="shared" si="100"/>
        <v>83</v>
      </c>
      <c r="C789" s="64">
        <f t="shared" si="101"/>
        <v>6</v>
      </c>
      <c r="D789" s="64">
        <f t="shared" si="102"/>
        <v>79</v>
      </c>
      <c r="E789" s="64">
        <f t="shared" si="103"/>
        <v>391</v>
      </c>
      <c r="F789" s="64">
        <f t="shared" si="96"/>
        <v>2</v>
      </c>
      <c r="G789" s="64">
        <f t="shared" si="97"/>
        <v>3</v>
      </c>
      <c r="H789" s="64">
        <f t="shared" si="98"/>
        <v>2021</v>
      </c>
      <c r="I789" s="80" t="str">
        <f>IFERROR(VLOOKUP(D789,Sheet2!A:B,2,0),"")</f>
        <v>J20-0872</v>
      </c>
      <c r="J789" s="64" t="str">
        <f>IFERROR(IF(I789&lt;&gt;"",VLOOKUP(I789,Sheet2!B:C,2,0),""),"")</f>
        <v>งานจ้างเหมาระบบ Instrument 2020</v>
      </c>
      <c r="K789" s="64" t="str">
        <f>IFERROR( IF(I789&lt;&gt;"", HLOOKUP(L$2+$A789,Sheet2!BX:NK,2,0),""),"")</f>
        <v>16-31 Mar 21</v>
      </c>
      <c r="L789" t="str">
        <f>IF(OR(HLOOKUP(L$2+$A789,Sheet2!BX:NK,$B789,0),HLOOKUP(L$2+$A789,Sheet2!BX:NK,$B789,0)&lt;&gt;""),HLOOKUP(L$2+$A789,Sheet2!BX:NK,$B789,0),"")</f>
        <v/>
      </c>
      <c r="M789" t="str">
        <f>IF(OR(HLOOKUP(M$2+$A789,Sheet2!BY:NL,$B789,0),HLOOKUP(M$2+$A789,Sheet2!BY:NL,$B789,0)&lt;&gt;""),HLOOKUP(M$2+$A789,Sheet2!BY:NL,$B789,0),"")</f>
        <v/>
      </c>
      <c r="N789" t="str">
        <f>IF(OR(HLOOKUP(N$2+$A789,Sheet2!BZ:NM,$B789,0),HLOOKUP(N$2+$A789,Sheet2!BZ:NM,$B789,0)&lt;&gt;""),HLOOKUP(N$2+$A789,Sheet2!BZ:NM,$B789,0),"")</f>
        <v/>
      </c>
      <c r="O789" t="str">
        <f>IF(OR(HLOOKUP(O$2+$A789,Sheet2!CA:NN,$B789,0),HLOOKUP(O$2+$A789,Sheet2!CA:NN,$B789,0)&lt;&gt;""),HLOOKUP(O$2+$A789,Sheet2!CA:NN,$B789,0),"")</f>
        <v/>
      </c>
      <c r="P789" t="str">
        <f>IF(OR(HLOOKUP(P$2+$A789,Sheet2!CB:NO,$B789,0),HLOOKUP(P$2+$A789,Sheet2!CB:NO,$B789,0)&lt;&gt;""),HLOOKUP(P$2+$A789,Sheet2!CB:NO,$B789,0),"")</f>
        <v/>
      </c>
      <c r="Q789" t="str">
        <f>IF(OR(HLOOKUP(Q$2+$A789,Sheet2!CC:NO,$B789,0),HLOOKUP(Q$2+$A789,Sheet2!CC:NO,$B789,0)&lt;&gt;""),HLOOKUP(Q$2+$A789,Sheet2!CC:NO,$B789,0),"")</f>
        <v/>
      </c>
    </row>
    <row r="790" spans="1:17" x14ac:dyDescent="0.25">
      <c r="A790" s="64">
        <f t="shared" si="99"/>
        <v>36</v>
      </c>
      <c r="B790" s="64">
        <f t="shared" si="100"/>
        <v>83</v>
      </c>
      <c r="C790" s="64">
        <f t="shared" si="101"/>
        <v>7</v>
      </c>
      <c r="D790" s="64">
        <f t="shared" si="102"/>
        <v>79</v>
      </c>
      <c r="E790" s="64">
        <f t="shared" si="103"/>
        <v>391</v>
      </c>
      <c r="F790" s="64">
        <f t="shared" si="96"/>
        <v>1</v>
      </c>
      <c r="G790" s="64">
        <f t="shared" si="97"/>
        <v>4</v>
      </c>
      <c r="H790" s="64">
        <f t="shared" si="98"/>
        <v>2021</v>
      </c>
      <c r="I790" s="80" t="str">
        <f>IFERROR(VLOOKUP(D790,Sheet2!A:B,2,0),"")</f>
        <v>J20-0872</v>
      </c>
      <c r="J790" s="64" t="str">
        <f>IFERROR(IF(I790&lt;&gt;"",VLOOKUP(I790,Sheet2!B:C,2,0),""),"")</f>
        <v>งานจ้างเหมาระบบ Instrument 2020</v>
      </c>
      <c r="K790" s="64" t="str">
        <f>IFERROR( IF(I790&lt;&gt;"", HLOOKUP(L$2+$A790,Sheet2!BX:NK,2,0),""),"")</f>
        <v>1-15 April 21</v>
      </c>
      <c r="L790" t="str">
        <f>IF(OR(HLOOKUP(L$2+$A790,Sheet2!BX:NK,$B790,0),HLOOKUP(L$2+$A790,Sheet2!BX:NK,$B790,0)&lt;&gt;""),HLOOKUP(L$2+$A790,Sheet2!BX:NK,$B790,0),"")</f>
        <v/>
      </c>
      <c r="M790" t="str">
        <f>IF(OR(HLOOKUP(M$2+$A790,Sheet2!BY:NL,$B790,0),HLOOKUP(M$2+$A790,Sheet2!BY:NL,$B790,0)&lt;&gt;""),HLOOKUP(M$2+$A790,Sheet2!BY:NL,$B790,0),"")</f>
        <v/>
      </c>
      <c r="N790" t="str">
        <f>IF(OR(HLOOKUP(N$2+$A790,Sheet2!BZ:NM,$B790,0),HLOOKUP(N$2+$A790,Sheet2!BZ:NM,$B790,0)&lt;&gt;""),HLOOKUP(N$2+$A790,Sheet2!BZ:NM,$B790,0),"")</f>
        <v/>
      </c>
      <c r="O790" t="str">
        <f>IF(OR(HLOOKUP(O$2+$A790,Sheet2!CA:NN,$B790,0),HLOOKUP(O$2+$A790,Sheet2!CA:NN,$B790,0)&lt;&gt;""),HLOOKUP(O$2+$A790,Sheet2!CA:NN,$B790,0),"")</f>
        <v/>
      </c>
      <c r="P790" t="str">
        <f>IF(OR(HLOOKUP(P$2+$A790,Sheet2!CB:NO,$B790,0),HLOOKUP(P$2+$A790,Sheet2!CB:NO,$B790,0)&lt;&gt;""),HLOOKUP(P$2+$A790,Sheet2!CB:NO,$B790,0),"")</f>
        <v/>
      </c>
      <c r="Q790" t="str">
        <f>IF(OR(HLOOKUP(Q$2+$A790,Sheet2!CC:NO,$B790,0),HLOOKUP(Q$2+$A790,Sheet2!CC:NO,$B790,0)&lt;&gt;""),HLOOKUP(Q$2+$A790,Sheet2!CC:NO,$B790,0),"")</f>
        <v/>
      </c>
    </row>
    <row r="791" spans="1:17" x14ac:dyDescent="0.25">
      <c r="A791" s="64">
        <f t="shared" si="99"/>
        <v>42</v>
      </c>
      <c r="B791" s="64">
        <f t="shared" si="100"/>
        <v>83</v>
      </c>
      <c r="C791" s="64">
        <f t="shared" si="101"/>
        <v>8</v>
      </c>
      <c r="D791" s="64">
        <f t="shared" si="102"/>
        <v>79</v>
      </c>
      <c r="E791" s="64">
        <f t="shared" si="103"/>
        <v>391</v>
      </c>
      <c r="F791" s="64">
        <f t="shared" si="96"/>
        <v>2</v>
      </c>
      <c r="G791" s="64">
        <f t="shared" si="97"/>
        <v>4</v>
      </c>
      <c r="H791" s="64">
        <f t="shared" si="98"/>
        <v>2021</v>
      </c>
      <c r="I791" s="80" t="str">
        <f>IFERROR(VLOOKUP(D791,Sheet2!A:B,2,0),"")</f>
        <v>J20-0872</v>
      </c>
      <c r="J791" s="64" t="str">
        <f>IFERROR(IF(I791&lt;&gt;"",VLOOKUP(I791,Sheet2!B:C,2,0),""),"")</f>
        <v>งานจ้างเหมาระบบ Instrument 2020</v>
      </c>
      <c r="K791" s="64" t="str">
        <f>IFERROR( IF(I791&lt;&gt;"", HLOOKUP(L$2+$A791,Sheet2!BX:NK,2,0),""),"")</f>
        <v>16-30 April 21</v>
      </c>
      <c r="L791" t="str">
        <f>IF(OR(HLOOKUP(L$2+$A791,Sheet2!BX:NK,$B791,0),HLOOKUP(L$2+$A791,Sheet2!BX:NK,$B791,0)&lt;&gt;""),HLOOKUP(L$2+$A791,Sheet2!BX:NK,$B791,0),"")</f>
        <v/>
      </c>
      <c r="M791" t="str">
        <f>IF(OR(HLOOKUP(M$2+$A791,Sheet2!BY:NL,$B791,0),HLOOKUP(M$2+$A791,Sheet2!BY:NL,$B791,0)&lt;&gt;""),HLOOKUP(M$2+$A791,Sheet2!BY:NL,$B791,0),"")</f>
        <v/>
      </c>
      <c r="N791" t="str">
        <f>IF(OR(HLOOKUP(N$2+$A791,Sheet2!BZ:NM,$B791,0),HLOOKUP(N$2+$A791,Sheet2!BZ:NM,$B791,0)&lt;&gt;""),HLOOKUP(N$2+$A791,Sheet2!BZ:NM,$B791,0),"")</f>
        <v/>
      </c>
      <c r="O791" t="str">
        <f>IF(OR(HLOOKUP(O$2+$A791,Sheet2!CA:NN,$B791,0),HLOOKUP(O$2+$A791,Sheet2!CA:NN,$B791,0)&lt;&gt;""),HLOOKUP(O$2+$A791,Sheet2!CA:NN,$B791,0),"")</f>
        <v/>
      </c>
      <c r="P791" t="str">
        <f>IF(OR(HLOOKUP(P$2+$A791,Sheet2!CB:NO,$B791,0),HLOOKUP(P$2+$A791,Sheet2!CB:NO,$B791,0)&lt;&gt;""),HLOOKUP(P$2+$A791,Sheet2!CB:NO,$B791,0),"")</f>
        <v/>
      </c>
      <c r="Q791" t="str">
        <f>IF(OR(HLOOKUP(Q$2+$A791,Sheet2!CC:NO,$B791,0),HLOOKUP(Q$2+$A791,Sheet2!CC:NO,$B791,0)&lt;&gt;""),HLOOKUP(Q$2+$A791,Sheet2!CC:NO,$B791,0),"")</f>
        <v/>
      </c>
    </row>
    <row r="792" spans="1:17" x14ac:dyDescent="0.25">
      <c r="A792" s="64">
        <f t="shared" si="99"/>
        <v>48</v>
      </c>
      <c r="B792" s="64">
        <f t="shared" si="100"/>
        <v>83</v>
      </c>
      <c r="C792" s="64">
        <f t="shared" si="101"/>
        <v>9</v>
      </c>
      <c r="D792" s="64">
        <f t="shared" si="102"/>
        <v>79</v>
      </c>
      <c r="E792" s="64">
        <f t="shared" si="103"/>
        <v>391</v>
      </c>
      <c r="F792" s="64">
        <f t="shared" si="96"/>
        <v>1</v>
      </c>
      <c r="G792" s="64">
        <f t="shared" si="97"/>
        <v>5</v>
      </c>
      <c r="H792" s="64">
        <f t="shared" si="98"/>
        <v>2021</v>
      </c>
      <c r="I792" s="80" t="str">
        <f>IFERROR(VLOOKUP(D792,Sheet2!A:B,2,0),"")</f>
        <v>J20-0872</v>
      </c>
      <c r="J792" s="64" t="str">
        <f>IFERROR(IF(I792&lt;&gt;"",VLOOKUP(I792,Sheet2!B:C,2,0),""),"")</f>
        <v>งานจ้างเหมาระบบ Instrument 2020</v>
      </c>
      <c r="K792" s="64" t="str">
        <f>IFERROR( IF(I792&lt;&gt;"", HLOOKUP(L$2+$A792,Sheet2!BX:NK,2,0),""),"")</f>
        <v>1-15 May 21</v>
      </c>
      <c r="L792" t="str">
        <f>IF(OR(HLOOKUP(L$2+$A792,Sheet2!BX:NK,$B792,0),HLOOKUP(L$2+$A792,Sheet2!BX:NK,$B792,0)&lt;&gt;""),HLOOKUP(L$2+$A792,Sheet2!BX:NK,$B792,0),"")</f>
        <v/>
      </c>
      <c r="M792" t="str">
        <f>IF(OR(HLOOKUP(M$2+$A792,Sheet2!BY:NL,$B792,0),HLOOKUP(M$2+$A792,Sheet2!BY:NL,$B792,0)&lt;&gt;""),HLOOKUP(M$2+$A792,Sheet2!BY:NL,$B792,0),"")</f>
        <v/>
      </c>
      <c r="N792" t="str">
        <f>IF(OR(HLOOKUP(N$2+$A792,Sheet2!BZ:NM,$B792,0),HLOOKUP(N$2+$A792,Sheet2!BZ:NM,$B792,0)&lt;&gt;""),HLOOKUP(N$2+$A792,Sheet2!BZ:NM,$B792,0),"")</f>
        <v/>
      </c>
      <c r="O792" t="str">
        <f>IF(OR(HLOOKUP(O$2+$A792,Sheet2!CA:NN,$B792,0),HLOOKUP(O$2+$A792,Sheet2!CA:NN,$B792,0)&lt;&gt;""),HLOOKUP(O$2+$A792,Sheet2!CA:NN,$B792,0),"")</f>
        <v/>
      </c>
      <c r="P792" t="str">
        <f>IF(OR(HLOOKUP(P$2+$A792,Sheet2!CB:NO,$B792,0),HLOOKUP(P$2+$A792,Sheet2!CB:NO,$B792,0)&lt;&gt;""),HLOOKUP(P$2+$A792,Sheet2!CB:NO,$B792,0),"")</f>
        <v/>
      </c>
      <c r="Q792" t="str">
        <f>IF(OR(HLOOKUP(Q$2+$A792,Sheet2!CC:NO,$B792,0),HLOOKUP(Q$2+$A792,Sheet2!CC:NO,$B792,0)&lt;&gt;""),HLOOKUP(Q$2+$A792,Sheet2!CC:NO,$B792,0),"")</f>
        <v/>
      </c>
    </row>
    <row r="793" spans="1:17" x14ac:dyDescent="0.25">
      <c r="A793" s="64">
        <f t="shared" si="99"/>
        <v>54</v>
      </c>
      <c r="B793" s="64">
        <f t="shared" si="100"/>
        <v>83</v>
      </c>
      <c r="C793" s="64">
        <f t="shared" si="101"/>
        <v>10</v>
      </c>
      <c r="D793" s="64">
        <f t="shared" si="102"/>
        <v>79</v>
      </c>
      <c r="E793" s="64">
        <f t="shared" si="103"/>
        <v>391</v>
      </c>
      <c r="F793" s="64">
        <f t="shared" si="96"/>
        <v>2</v>
      </c>
      <c r="G793" s="64">
        <f t="shared" si="97"/>
        <v>5</v>
      </c>
      <c r="H793" s="64">
        <f t="shared" si="98"/>
        <v>2021</v>
      </c>
      <c r="I793" s="80" t="str">
        <f>IFERROR(VLOOKUP(D793,Sheet2!A:B,2,0),"")</f>
        <v>J20-0872</v>
      </c>
      <c r="J793" s="64" t="str">
        <f>IFERROR(IF(I793&lt;&gt;"",VLOOKUP(I793,Sheet2!B:C,2,0),""),"")</f>
        <v>งานจ้างเหมาระบบ Instrument 2020</v>
      </c>
      <c r="K793" s="64" t="str">
        <f>IFERROR( IF(I793&lt;&gt;"", HLOOKUP(L$2+$A793,Sheet2!BX:NK,2,0),""),"")</f>
        <v>16-31 May 21</v>
      </c>
      <c r="L793" t="str">
        <f>IF(OR(HLOOKUP(L$2+$A793,Sheet2!BX:NK,$B793,0),HLOOKUP(L$2+$A793,Sheet2!BX:NK,$B793,0)&lt;&gt;""),HLOOKUP(L$2+$A793,Sheet2!BX:NK,$B793,0),"")</f>
        <v/>
      </c>
      <c r="M793" t="str">
        <f>IF(OR(HLOOKUP(M$2+$A793,Sheet2!BY:NL,$B793,0),HLOOKUP(M$2+$A793,Sheet2!BY:NL,$B793,0)&lt;&gt;""),HLOOKUP(M$2+$A793,Sheet2!BY:NL,$B793,0),"")</f>
        <v/>
      </c>
      <c r="N793" t="str">
        <f>IF(OR(HLOOKUP(N$2+$A793,Sheet2!BZ:NM,$B793,0),HLOOKUP(N$2+$A793,Sheet2!BZ:NM,$B793,0)&lt;&gt;""),HLOOKUP(N$2+$A793,Sheet2!BZ:NM,$B793,0),"")</f>
        <v/>
      </c>
      <c r="O793" t="str">
        <f>IF(OR(HLOOKUP(O$2+$A793,Sheet2!CA:NN,$B793,0),HLOOKUP(O$2+$A793,Sheet2!CA:NN,$B793,0)&lt;&gt;""),HLOOKUP(O$2+$A793,Sheet2!CA:NN,$B793,0),"")</f>
        <v/>
      </c>
      <c r="P793" t="str">
        <f>IF(OR(HLOOKUP(P$2+$A793,Sheet2!CB:NO,$B793,0),HLOOKUP(P$2+$A793,Sheet2!CB:NO,$B793,0)&lt;&gt;""),HLOOKUP(P$2+$A793,Sheet2!CB:NO,$B793,0),"")</f>
        <v/>
      </c>
      <c r="Q793" t="str">
        <f>IF(OR(HLOOKUP(Q$2+$A793,Sheet2!CC:NO,$B793,0),HLOOKUP(Q$2+$A793,Sheet2!CC:NO,$B793,0)&lt;&gt;""),HLOOKUP(Q$2+$A793,Sheet2!CC:NO,$B793,0),"")</f>
        <v/>
      </c>
    </row>
    <row r="794" spans="1:17" x14ac:dyDescent="0.25">
      <c r="A794" s="64">
        <f t="shared" si="99"/>
        <v>0</v>
      </c>
      <c r="B794" s="64">
        <f t="shared" si="100"/>
        <v>84</v>
      </c>
      <c r="C794" s="64">
        <f t="shared" si="101"/>
        <v>1</v>
      </c>
      <c r="D794" s="64">
        <f t="shared" si="102"/>
        <v>80</v>
      </c>
      <c r="E794" s="64">
        <f t="shared" si="103"/>
        <v>396</v>
      </c>
      <c r="F794" s="64">
        <f t="shared" si="96"/>
        <v>1</v>
      </c>
      <c r="G794" s="64">
        <f t="shared" si="97"/>
        <v>1</v>
      </c>
      <c r="H794" s="64">
        <f t="shared" si="98"/>
        <v>2021</v>
      </c>
      <c r="I794" s="80" t="str">
        <f>IFERROR(VLOOKUP(D794,Sheet2!A:B,2,0),"")</f>
        <v>J20-0633</v>
      </c>
      <c r="J794" s="64" t="str">
        <f>IFERROR(IF(I794&lt;&gt;"",VLOOKUP(I794,Sheet2!B:C,2,0),""),"")</f>
        <v xml:space="preserve">Control System Prevencetive Maiantatance &amp; Field </v>
      </c>
      <c r="K794" s="64" t="str">
        <f>IFERROR( IF(I794&lt;&gt;"", HLOOKUP(L$2+$A794,Sheet2!BX:NK,2,0),""),"")</f>
        <v>1-15 Jan 21</v>
      </c>
      <c r="L794" t="str">
        <f>IF(OR(HLOOKUP(L$2+$A794,Sheet2!BX:NK,$B794,0),HLOOKUP(L$2+$A794,Sheet2!BX:NK,$B794,0)&lt;&gt;""),HLOOKUP(L$2+$A794,Sheet2!BX:NK,$B794,0),"")</f>
        <v/>
      </c>
      <c r="M794" t="str">
        <f>IF(OR(HLOOKUP(M$2+$A794,Sheet2!BY:NL,$B794,0),HLOOKUP(M$2+$A794,Sheet2!BY:NL,$B794,0)&lt;&gt;""),HLOOKUP(M$2+$A794,Sheet2!BY:NL,$B794,0),"")</f>
        <v/>
      </c>
      <c r="N794" t="str">
        <f>IF(OR(HLOOKUP(N$2+$A794,Sheet2!BZ:NM,$B794,0),HLOOKUP(N$2+$A794,Sheet2!BZ:NM,$B794,0)&lt;&gt;""),HLOOKUP(N$2+$A794,Sheet2!BZ:NM,$B794,0),"")</f>
        <v/>
      </c>
      <c r="O794" t="str">
        <f>IF(OR(HLOOKUP(O$2+$A794,Sheet2!CA:NN,$B794,0),HLOOKUP(O$2+$A794,Sheet2!CA:NN,$B794,0)&lt;&gt;""),HLOOKUP(O$2+$A794,Sheet2!CA:NN,$B794,0),"")</f>
        <v/>
      </c>
      <c r="P794" t="str">
        <f>IF(OR(HLOOKUP(P$2+$A794,Sheet2!CB:NO,$B794,0),HLOOKUP(P$2+$A794,Sheet2!CB:NO,$B794,0)&lt;&gt;""),HLOOKUP(P$2+$A794,Sheet2!CB:NO,$B794,0),"")</f>
        <v/>
      </c>
      <c r="Q794" t="str">
        <f>IF(OR(HLOOKUP(Q$2+$A794,Sheet2!CC:NO,$B794,0),HLOOKUP(Q$2+$A794,Sheet2!CC:NO,$B794,0)&lt;&gt;""),HLOOKUP(Q$2+$A794,Sheet2!CC:NO,$B794,0),"")</f>
        <v/>
      </c>
    </row>
    <row r="795" spans="1:17" x14ac:dyDescent="0.25">
      <c r="A795" s="64">
        <f t="shared" si="99"/>
        <v>6</v>
      </c>
      <c r="B795" s="64">
        <f t="shared" si="100"/>
        <v>84</v>
      </c>
      <c r="C795" s="64">
        <f t="shared" si="101"/>
        <v>2</v>
      </c>
      <c r="D795" s="64">
        <f t="shared" si="102"/>
        <v>80</v>
      </c>
      <c r="E795" s="64">
        <f t="shared" si="103"/>
        <v>396</v>
      </c>
      <c r="F795" s="64">
        <f t="shared" si="96"/>
        <v>2</v>
      </c>
      <c r="G795" s="64">
        <f t="shared" si="97"/>
        <v>1</v>
      </c>
      <c r="H795" s="64">
        <f t="shared" si="98"/>
        <v>2021</v>
      </c>
      <c r="I795" s="80" t="str">
        <f>IFERROR(VLOOKUP(D795,Sheet2!A:B,2,0),"")</f>
        <v>J20-0633</v>
      </c>
      <c r="J795" s="64" t="str">
        <f>IFERROR(IF(I795&lt;&gt;"",VLOOKUP(I795,Sheet2!B:C,2,0),""),"")</f>
        <v xml:space="preserve">Control System Prevencetive Maiantatance &amp; Field </v>
      </c>
      <c r="K795" s="64" t="str">
        <f>IFERROR( IF(I795&lt;&gt;"", HLOOKUP(L$2+$A795,Sheet2!BX:NK,2,0),""),"")</f>
        <v>16-31 Jan 21</v>
      </c>
      <c r="L795" t="str">
        <f>IF(OR(HLOOKUP(L$2+$A795,Sheet2!BX:NK,$B795,0),HLOOKUP(L$2+$A795,Sheet2!BX:NK,$B795,0)&lt;&gt;""),HLOOKUP(L$2+$A795,Sheet2!BX:NK,$B795,0),"")</f>
        <v/>
      </c>
      <c r="M795" t="str">
        <f>IF(OR(HLOOKUP(M$2+$A795,Sheet2!BY:NL,$B795,0),HLOOKUP(M$2+$A795,Sheet2!BY:NL,$B795,0)&lt;&gt;""),HLOOKUP(M$2+$A795,Sheet2!BY:NL,$B795,0),"")</f>
        <v/>
      </c>
      <c r="N795" t="str">
        <f>IF(OR(HLOOKUP(N$2+$A795,Sheet2!BZ:NM,$B795,0),HLOOKUP(N$2+$A795,Sheet2!BZ:NM,$B795,0)&lt;&gt;""),HLOOKUP(N$2+$A795,Sheet2!BZ:NM,$B795,0),"")</f>
        <v/>
      </c>
      <c r="O795" t="str">
        <f>IF(OR(HLOOKUP(O$2+$A795,Sheet2!CA:NN,$B795,0),HLOOKUP(O$2+$A795,Sheet2!CA:NN,$B795,0)&lt;&gt;""),HLOOKUP(O$2+$A795,Sheet2!CA:NN,$B795,0),"")</f>
        <v/>
      </c>
      <c r="P795" t="str">
        <f>IF(OR(HLOOKUP(P$2+$A795,Sheet2!CB:NO,$B795,0),HLOOKUP(P$2+$A795,Sheet2!CB:NO,$B795,0)&lt;&gt;""),HLOOKUP(P$2+$A795,Sheet2!CB:NO,$B795,0),"")</f>
        <v/>
      </c>
      <c r="Q795" t="str">
        <f>IF(OR(HLOOKUP(Q$2+$A795,Sheet2!CC:NO,$B795,0),HLOOKUP(Q$2+$A795,Sheet2!CC:NO,$B795,0)&lt;&gt;""),HLOOKUP(Q$2+$A795,Sheet2!CC:NO,$B795,0),"")</f>
        <v/>
      </c>
    </row>
    <row r="796" spans="1:17" x14ac:dyDescent="0.25">
      <c r="A796" s="64">
        <f t="shared" si="99"/>
        <v>12</v>
      </c>
      <c r="B796" s="64">
        <f t="shared" si="100"/>
        <v>84</v>
      </c>
      <c r="C796" s="64">
        <f t="shared" si="101"/>
        <v>3</v>
      </c>
      <c r="D796" s="64">
        <f t="shared" si="102"/>
        <v>80</v>
      </c>
      <c r="E796" s="64">
        <f t="shared" si="103"/>
        <v>396</v>
      </c>
      <c r="F796" s="64">
        <f t="shared" si="96"/>
        <v>1</v>
      </c>
      <c r="G796" s="64">
        <f t="shared" si="97"/>
        <v>2</v>
      </c>
      <c r="H796" s="64">
        <f t="shared" si="98"/>
        <v>2021</v>
      </c>
      <c r="I796" s="80" t="str">
        <f>IFERROR(VLOOKUP(D796,Sheet2!A:B,2,0),"")</f>
        <v>J20-0633</v>
      </c>
      <c r="J796" s="64" t="str">
        <f>IFERROR(IF(I796&lt;&gt;"",VLOOKUP(I796,Sheet2!B:C,2,0),""),"")</f>
        <v xml:space="preserve">Control System Prevencetive Maiantatance &amp; Field </v>
      </c>
      <c r="K796" s="64" t="str">
        <f>IFERROR( IF(I796&lt;&gt;"", HLOOKUP(L$2+$A796,Sheet2!BX:NK,2,0),""),"")</f>
        <v>1-15 Feb 21</v>
      </c>
      <c r="L796" t="str">
        <f>IF(OR(HLOOKUP(L$2+$A796,Sheet2!BX:NK,$B796,0),HLOOKUP(L$2+$A796,Sheet2!BX:NK,$B796,0)&lt;&gt;""),HLOOKUP(L$2+$A796,Sheet2!BX:NK,$B796,0),"")</f>
        <v/>
      </c>
      <c r="M796" t="str">
        <f>IF(OR(HLOOKUP(M$2+$A796,Sheet2!BY:NL,$B796,0),HLOOKUP(M$2+$A796,Sheet2!BY:NL,$B796,0)&lt;&gt;""),HLOOKUP(M$2+$A796,Sheet2!BY:NL,$B796,0),"")</f>
        <v/>
      </c>
      <c r="N796" t="str">
        <f>IF(OR(HLOOKUP(N$2+$A796,Sheet2!BZ:NM,$B796,0),HLOOKUP(N$2+$A796,Sheet2!BZ:NM,$B796,0)&lt;&gt;""),HLOOKUP(N$2+$A796,Sheet2!BZ:NM,$B796,0),"")</f>
        <v/>
      </c>
      <c r="O796" t="str">
        <f>IF(OR(HLOOKUP(O$2+$A796,Sheet2!CA:NN,$B796,0),HLOOKUP(O$2+$A796,Sheet2!CA:NN,$B796,0)&lt;&gt;""),HLOOKUP(O$2+$A796,Sheet2!CA:NN,$B796,0),"")</f>
        <v/>
      </c>
      <c r="P796" t="str">
        <f>IF(OR(HLOOKUP(P$2+$A796,Sheet2!CB:NO,$B796,0),HLOOKUP(P$2+$A796,Sheet2!CB:NO,$B796,0)&lt;&gt;""),HLOOKUP(P$2+$A796,Sheet2!CB:NO,$B796,0),"")</f>
        <v/>
      </c>
      <c r="Q796" t="str">
        <f>IF(OR(HLOOKUP(Q$2+$A796,Sheet2!CC:NO,$B796,0),HLOOKUP(Q$2+$A796,Sheet2!CC:NO,$B796,0)&lt;&gt;""),HLOOKUP(Q$2+$A796,Sheet2!CC:NO,$B796,0),"")</f>
        <v/>
      </c>
    </row>
    <row r="797" spans="1:17" x14ac:dyDescent="0.25">
      <c r="A797" s="64">
        <f t="shared" si="99"/>
        <v>18</v>
      </c>
      <c r="B797" s="64">
        <f t="shared" si="100"/>
        <v>84</v>
      </c>
      <c r="C797" s="64">
        <f t="shared" si="101"/>
        <v>4</v>
      </c>
      <c r="D797" s="64">
        <f t="shared" si="102"/>
        <v>80</v>
      </c>
      <c r="E797" s="64">
        <f t="shared" si="103"/>
        <v>396</v>
      </c>
      <c r="F797" s="64">
        <f t="shared" si="96"/>
        <v>2</v>
      </c>
      <c r="G797" s="64">
        <f t="shared" si="97"/>
        <v>2</v>
      </c>
      <c r="H797" s="64">
        <f t="shared" si="98"/>
        <v>2021</v>
      </c>
      <c r="I797" s="80" t="str">
        <f>IFERROR(VLOOKUP(D797,Sheet2!A:B,2,0),"")</f>
        <v>J20-0633</v>
      </c>
      <c r="J797" s="64" t="str">
        <f>IFERROR(IF(I797&lt;&gt;"",VLOOKUP(I797,Sheet2!B:C,2,0),""),"")</f>
        <v xml:space="preserve">Control System Prevencetive Maiantatance &amp; Field </v>
      </c>
      <c r="K797" s="64" t="str">
        <f>IFERROR( IF(I797&lt;&gt;"", HLOOKUP(L$2+$A797,Sheet2!BX:NK,2,0),""),"")</f>
        <v>16-28 Feb 21</v>
      </c>
      <c r="L797" t="str">
        <f>IF(OR(HLOOKUP(L$2+$A797,Sheet2!BX:NK,$B797,0),HLOOKUP(L$2+$A797,Sheet2!BX:NK,$B797,0)&lt;&gt;""),HLOOKUP(L$2+$A797,Sheet2!BX:NK,$B797,0),"")</f>
        <v/>
      </c>
      <c r="M797" t="str">
        <f>IF(OR(HLOOKUP(M$2+$A797,Sheet2!BY:NL,$B797,0),HLOOKUP(M$2+$A797,Sheet2!BY:NL,$B797,0)&lt;&gt;""),HLOOKUP(M$2+$A797,Sheet2!BY:NL,$B797,0),"")</f>
        <v/>
      </c>
      <c r="N797" t="str">
        <f>IF(OR(HLOOKUP(N$2+$A797,Sheet2!BZ:NM,$B797,0),HLOOKUP(N$2+$A797,Sheet2!BZ:NM,$B797,0)&lt;&gt;""),HLOOKUP(N$2+$A797,Sheet2!BZ:NM,$B797,0),"")</f>
        <v/>
      </c>
      <c r="O797" t="str">
        <f>IF(OR(HLOOKUP(O$2+$A797,Sheet2!CA:NN,$B797,0),HLOOKUP(O$2+$A797,Sheet2!CA:NN,$B797,0)&lt;&gt;""),HLOOKUP(O$2+$A797,Sheet2!CA:NN,$B797,0),"")</f>
        <v/>
      </c>
      <c r="P797" t="str">
        <f>IF(OR(HLOOKUP(P$2+$A797,Sheet2!CB:NO,$B797,0),HLOOKUP(P$2+$A797,Sheet2!CB:NO,$B797,0)&lt;&gt;""),HLOOKUP(P$2+$A797,Sheet2!CB:NO,$B797,0),"")</f>
        <v/>
      </c>
      <c r="Q797" t="str">
        <f>IF(OR(HLOOKUP(Q$2+$A797,Sheet2!CC:NO,$B797,0),HLOOKUP(Q$2+$A797,Sheet2!CC:NO,$B797,0)&lt;&gt;""),HLOOKUP(Q$2+$A797,Sheet2!CC:NO,$B797,0),"")</f>
        <v/>
      </c>
    </row>
    <row r="798" spans="1:17" x14ac:dyDescent="0.25">
      <c r="A798" s="64">
        <f t="shared" si="99"/>
        <v>24</v>
      </c>
      <c r="B798" s="64">
        <f t="shared" si="100"/>
        <v>84</v>
      </c>
      <c r="C798" s="64">
        <f t="shared" si="101"/>
        <v>5</v>
      </c>
      <c r="D798" s="64">
        <f t="shared" si="102"/>
        <v>80</v>
      </c>
      <c r="E798" s="64">
        <f t="shared" si="103"/>
        <v>396</v>
      </c>
      <c r="F798" s="64">
        <f t="shared" si="96"/>
        <v>1</v>
      </c>
      <c r="G798" s="64">
        <f t="shared" si="97"/>
        <v>3</v>
      </c>
      <c r="H798" s="64">
        <f t="shared" si="98"/>
        <v>2021</v>
      </c>
      <c r="I798" s="80" t="str">
        <f>IFERROR(VLOOKUP(D798,Sheet2!A:B,2,0),"")</f>
        <v>J20-0633</v>
      </c>
      <c r="J798" s="64" t="str">
        <f>IFERROR(IF(I798&lt;&gt;"",VLOOKUP(I798,Sheet2!B:C,2,0),""),"")</f>
        <v xml:space="preserve">Control System Prevencetive Maiantatance &amp; Field </v>
      </c>
      <c r="K798" s="64" t="str">
        <f>IFERROR( IF(I798&lt;&gt;"", HLOOKUP(L$2+$A798,Sheet2!BX:NK,2,0),""),"")</f>
        <v>1-15 Mar 2021</v>
      </c>
      <c r="L798" t="str">
        <f>IF(OR(HLOOKUP(L$2+$A798,Sheet2!BX:NK,$B798,0),HLOOKUP(L$2+$A798,Sheet2!BX:NK,$B798,0)&lt;&gt;""),HLOOKUP(L$2+$A798,Sheet2!BX:NK,$B798,0),"")</f>
        <v/>
      </c>
      <c r="M798" t="str">
        <f>IF(OR(HLOOKUP(M$2+$A798,Sheet2!BY:NL,$B798,0),HLOOKUP(M$2+$A798,Sheet2!BY:NL,$B798,0)&lt;&gt;""),HLOOKUP(M$2+$A798,Sheet2!BY:NL,$B798,0),"")</f>
        <v/>
      </c>
      <c r="N798" t="str">
        <f>IF(OR(HLOOKUP(N$2+$A798,Sheet2!BZ:NM,$B798,0),HLOOKUP(N$2+$A798,Sheet2!BZ:NM,$B798,0)&lt;&gt;""),HLOOKUP(N$2+$A798,Sheet2!BZ:NM,$B798,0),"")</f>
        <v/>
      </c>
      <c r="O798" t="str">
        <f>IF(OR(HLOOKUP(O$2+$A798,Sheet2!CA:NN,$B798,0),HLOOKUP(O$2+$A798,Sheet2!CA:NN,$B798,0)&lt;&gt;""),HLOOKUP(O$2+$A798,Sheet2!CA:NN,$B798,0),"")</f>
        <v/>
      </c>
      <c r="P798" t="str">
        <f>IF(OR(HLOOKUP(P$2+$A798,Sheet2!CB:NO,$B798,0),HLOOKUP(P$2+$A798,Sheet2!CB:NO,$B798,0)&lt;&gt;""),HLOOKUP(P$2+$A798,Sheet2!CB:NO,$B798,0),"")</f>
        <v/>
      </c>
      <c r="Q798" t="str">
        <f>IF(OR(HLOOKUP(Q$2+$A798,Sheet2!CC:NO,$B798,0),HLOOKUP(Q$2+$A798,Sheet2!CC:NO,$B798,0)&lt;&gt;""),HLOOKUP(Q$2+$A798,Sheet2!CC:NO,$B798,0),"")</f>
        <v/>
      </c>
    </row>
    <row r="799" spans="1:17" x14ac:dyDescent="0.25">
      <c r="A799" s="64">
        <f t="shared" si="99"/>
        <v>30</v>
      </c>
      <c r="B799" s="64">
        <f t="shared" si="100"/>
        <v>84</v>
      </c>
      <c r="C799" s="64">
        <f t="shared" si="101"/>
        <v>6</v>
      </c>
      <c r="D799" s="64">
        <f t="shared" si="102"/>
        <v>80</v>
      </c>
      <c r="E799" s="64">
        <f t="shared" si="103"/>
        <v>396</v>
      </c>
      <c r="F799" s="64">
        <f t="shared" si="96"/>
        <v>2</v>
      </c>
      <c r="G799" s="64">
        <f t="shared" si="97"/>
        <v>3</v>
      </c>
      <c r="H799" s="64">
        <f t="shared" si="98"/>
        <v>2021</v>
      </c>
      <c r="I799" s="80" t="str">
        <f>IFERROR(VLOOKUP(D799,Sheet2!A:B,2,0),"")</f>
        <v>J20-0633</v>
      </c>
      <c r="J799" s="64" t="str">
        <f>IFERROR(IF(I799&lt;&gt;"",VLOOKUP(I799,Sheet2!B:C,2,0),""),"")</f>
        <v xml:space="preserve">Control System Prevencetive Maiantatance &amp; Field </v>
      </c>
      <c r="K799" s="64" t="str">
        <f>IFERROR( IF(I799&lt;&gt;"", HLOOKUP(L$2+$A799,Sheet2!BX:NK,2,0),""),"")</f>
        <v>16-31 Mar 21</v>
      </c>
      <c r="L799" t="str">
        <f>IF(OR(HLOOKUP(L$2+$A799,Sheet2!BX:NK,$B799,0),HLOOKUP(L$2+$A799,Sheet2!BX:NK,$B799,0)&lt;&gt;""),HLOOKUP(L$2+$A799,Sheet2!BX:NK,$B799,0),"")</f>
        <v/>
      </c>
      <c r="M799" t="str">
        <f>IF(OR(HLOOKUP(M$2+$A799,Sheet2!BY:NL,$B799,0),HLOOKUP(M$2+$A799,Sheet2!BY:NL,$B799,0)&lt;&gt;""),HLOOKUP(M$2+$A799,Sheet2!BY:NL,$B799,0),"")</f>
        <v/>
      </c>
      <c r="N799" t="str">
        <f>IF(OR(HLOOKUP(N$2+$A799,Sheet2!BZ:NM,$B799,0),HLOOKUP(N$2+$A799,Sheet2!BZ:NM,$B799,0)&lt;&gt;""),HLOOKUP(N$2+$A799,Sheet2!BZ:NM,$B799,0),"")</f>
        <v/>
      </c>
      <c r="O799" t="str">
        <f>IF(OR(HLOOKUP(O$2+$A799,Sheet2!CA:NN,$B799,0),HLOOKUP(O$2+$A799,Sheet2!CA:NN,$B799,0)&lt;&gt;""),HLOOKUP(O$2+$A799,Sheet2!CA:NN,$B799,0),"")</f>
        <v/>
      </c>
      <c r="P799" t="str">
        <f>IF(OR(HLOOKUP(P$2+$A799,Sheet2!CB:NO,$B799,0),HLOOKUP(P$2+$A799,Sheet2!CB:NO,$B799,0)&lt;&gt;""),HLOOKUP(P$2+$A799,Sheet2!CB:NO,$B799,0),"")</f>
        <v/>
      </c>
      <c r="Q799" t="str">
        <f>IF(OR(HLOOKUP(Q$2+$A799,Sheet2!CC:NO,$B799,0),HLOOKUP(Q$2+$A799,Sheet2!CC:NO,$B799,0)&lt;&gt;""),HLOOKUP(Q$2+$A799,Sheet2!CC:NO,$B799,0),"")</f>
        <v/>
      </c>
    </row>
    <row r="800" spans="1:17" x14ac:dyDescent="0.25">
      <c r="A800" s="64">
        <f t="shared" si="99"/>
        <v>36</v>
      </c>
      <c r="B800" s="64">
        <f t="shared" si="100"/>
        <v>84</v>
      </c>
      <c r="C800" s="64">
        <f t="shared" si="101"/>
        <v>7</v>
      </c>
      <c r="D800" s="64">
        <f t="shared" si="102"/>
        <v>80</v>
      </c>
      <c r="E800" s="64">
        <f t="shared" si="103"/>
        <v>396</v>
      </c>
      <c r="F800" s="64">
        <f t="shared" si="96"/>
        <v>1</v>
      </c>
      <c r="G800" s="64">
        <f t="shared" si="97"/>
        <v>4</v>
      </c>
      <c r="H800" s="64">
        <f t="shared" si="98"/>
        <v>2021</v>
      </c>
      <c r="I800" s="80" t="str">
        <f>IFERROR(VLOOKUP(D800,Sheet2!A:B,2,0),"")</f>
        <v>J20-0633</v>
      </c>
      <c r="J800" s="64" t="str">
        <f>IFERROR(IF(I800&lt;&gt;"",VLOOKUP(I800,Sheet2!B:C,2,0),""),"")</f>
        <v xml:space="preserve">Control System Prevencetive Maiantatance &amp; Field </v>
      </c>
      <c r="K800" s="64" t="str">
        <f>IFERROR( IF(I800&lt;&gt;"", HLOOKUP(L$2+$A800,Sheet2!BX:NK,2,0),""),"")</f>
        <v>1-15 April 21</v>
      </c>
      <c r="L800" t="str">
        <f>IF(OR(HLOOKUP(L$2+$A800,Sheet2!BX:NK,$B800,0),HLOOKUP(L$2+$A800,Sheet2!BX:NK,$B800,0)&lt;&gt;""),HLOOKUP(L$2+$A800,Sheet2!BX:NK,$B800,0),"")</f>
        <v/>
      </c>
      <c r="M800" t="str">
        <f>IF(OR(HLOOKUP(M$2+$A800,Sheet2!BY:NL,$B800,0),HLOOKUP(M$2+$A800,Sheet2!BY:NL,$B800,0)&lt;&gt;""),HLOOKUP(M$2+$A800,Sheet2!BY:NL,$B800,0),"")</f>
        <v/>
      </c>
      <c r="N800" t="str">
        <f>IF(OR(HLOOKUP(N$2+$A800,Sheet2!BZ:NM,$B800,0),HLOOKUP(N$2+$A800,Sheet2!BZ:NM,$B800,0)&lt;&gt;""),HLOOKUP(N$2+$A800,Sheet2!BZ:NM,$B800,0),"")</f>
        <v/>
      </c>
      <c r="O800" t="str">
        <f>IF(OR(HLOOKUP(O$2+$A800,Sheet2!CA:NN,$B800,0),HLOOKUP(O$2+$A800,Sheet2!CA:NN,$B800,0)&lt;&gt;""),HLOOKUP(O$2+$A800,Sheet2!CA:NN,$B800,0),"")</f>
        <v/>
      </c>
      <c r="P800" t="str">
        <f>IF(OR(HLOOKUP(P$2+$A800,Sheet2!CB:NO,$B800,0),HLOOKUP(P$2+$A800,Sheet2!CB:NO,$B800,0)&lt;&gt;""),HLOOKUP(P$2+$A800,Sheet2!CB:NO,$B800,0),"")</f>
        <v/>
      </c>
      <c r="Q800" t="str">
        <f>IF(OR(HLOOKUP(Q$2+$A800,Sheet2!CC:NO,$B800,0),HLOOKUP(Q$2+$A800,Sheet2!CC:NO,$B800,0)&lt;&gt;""),HLOOKUP(Q$2+$A800,Sheet2!CC:NO,$B800,0),"")</f>
        <v/>
      </c>
    </row>
    <row r="801" spans="1:17" x14ac:dyDescent="0.25">
      <c r="A801" s="64">
        <f t="shared" si="99"/>
        <v>42</v>
      </c>
      <c r="B801" s="64">
        <f t="shared" si="100"/>
        <v>84</v>
      </c>
      <c r="C801" s="64">
        <f t="shared" si="101"/>
        <v>8</v>
      </c>
      <c r="D801" s="64">
        <f t="shared" si="102"/>
        <v>80</v>
      </c>
      <c r="E801" s="64">
        <f t="shared" si="103"/>
        <v>396</v>
      </c>
      <c r="F801" s="64">
        <f t="shared" si="96"/>
        <v>2</v>
      </c>
      <c r="G801" s="64">
        <f t="shared" si="97"/>
        <v>4</v>
      </c>
      <c r="H801" s="64">
        <f t="shared" si="98"/>
        <v>2021</v>
      </c>
      <c r="I801" s="80" t="str">
        <f>IFERROR(VLOOKUP(D801,Sheet2!A:B,2,0),"")</f>
        <v>J20-0633</v>
      </c>
      <c r="J801" s="64" t="str">
        <f>IFERROR(IF(I801&lt;&gt;"",VLOOKUP(I801,Sheet2!B:C,2,0),""),"")</f>
        <v xml:space="preserve">Control System Prevencetive Maiantatance &amp; Field </v>
      </c>
      <c r="K801" s="64" t="str">
        <f>IFERROR( IF(I801&lt;&gt;"", HLOOKUP(L$2+$A801,Sheet2!BX:NK,2,0),""),"")</f>
        <v>16-30 April 21</v>
      </c>
      <c r="L801" t="str">
        <f>IF(OR(HLOOKUP(L$2+$A801,Sheet2!BX:NK,$B801,0),HLOOKUP(L$2+$A801,Sheet2!BX:NK,$B801,0)&lt;&gt;""),HLOOKUP(L$2+$A801,Sheet2!BX:NK,$B801,0),"")</f>
        <v/>
      </c>
      <c r="M801" t="str">
        <f>IF(OR(HLOOKUP(M$2+$A801,Sheet2!BY:NL,$B801,0),HLOOKUP(M$2+$A801,Sheet2!BY:NL,$B801,0)&lt;&gt;""),HLOOKUP(M$2+$A801,Sheet2!BY:NL,$B801,0),"")</f>
        <v/>
      </c>
      <c r="N801" t="str">
        <f>IF(OR(HLOOKUP(N$2+$A801,Sheet2!BZ:NM,$B801,0),HLOOKUP(N$2+$A801,Sheet2!BZ:NM,$B801,0)&lt;&gt;""),HLOOKUP(N$2+$A801,Sheet2!BZ:NM,$B801,0),"")</f>
        <v/>
      </c>
      <c r="O801" t="str">
        <f>IF(OR(HLOOKUP(O$2+$A801,Sheet2!CA:NN,$B801,0),HLOOKUP(O$2+$A801,Sheet2!CA:NN,$B801,0)&lt;&gt;""),HLOOKUP(O$2+$A801,Sheet2!CA:NN,$B801,0),"")</f>
        <v/>
      </c>
      <c r="P801" t="str">
        <f>IF(OR(HLOOKUP(P$2+$A801,Sheet2!CB:NO,$B801,0),HLOOKUP(P$2+$A801,Sheet2!CB:NO,$B801,0)&lt;&gt;""),HLOOKUP(P$2+$A801,Sheet2!CB:NO,$B801,0),"")</f>
        <v/>
      </c>
      <c r="Q801" t="str">
        <f>IF(OR(HLOOKUP(Q$2+$A801,Sheet2!CC:NO,$B801,0),HLOOKUP(Q$2+$A801,Sheet2!CC:NO,$B801,0)&lt;&gt;""),HLOOKUP(Q$2+$A801,Sheet2!CC:NO,$B801,0),"")</f>
        <v/>
      </c>
    </row>
    <row r="802" spans="1:17" x14ac:dyDescent="0.25">
      <c r="A802" s="64">
        <f t="shared" si="99"/>
        <v>48</v>
      </c>
      <c r="B802" s="64">
        <f t="shared" si="100"/>
        <v>84</v>
      </c>
      <c r="C802" s="64">
        <f t="shared" si="101"/>
        <v>9</v>
      </c>
      <c r="D802" s="64">
        <f t="shared" si="102"/>
        <v>80</v>
      </c>
      <c r="E802" s="64">
        <f t="shared" si="103"/>
        <v>396</v>
      </c>
      <c r="F802" s="64">
        <f t="shared" si="96"/>
        <v>1</v>
      </c>
      <c r="G802" s="64">
        <f t="shared" si="97"/>
        <v>5</v>
      </c>
      <c r="H802" s="64">
        <f t="shared" si="98"/>
        <v>2021</v>
      </c>
      <c r="I802" s="80" t="str">
        <f>IFERROR(VLOOKUP(D802,Sheet2!A:B,2,0),"")</f>
        <v>J20-0633</v>
      </c>
      <c r="J802" s="64" t="str">
        <f>IFERROR(IF(I802&lt;&gt;"",VLOOKUP(I802,Sheet2!B:C,2,0),""),"")</f>
        <v xml:space="preserve">Control System Prevencetive Maiantatance &amp; Field </v>
      </c>
      <c r="K802" s="64" t="str">
        <f>IFERROR( IF(I802&lt;&gt;"", HLOOKUP(L$2+$A802,Sheet2!BX:NK,2,0),""),"")</f>
        <v>1-15 May 21</v>
      </c>
      <c r="L802" t="str">
        <f>IF(OR(HLOOKUP(L$2+$A802,Sheet2!BX:NK,$B802,0),HLOOKUP(L$2+$A802,Sheet2!BX:NK,$B802,0)&lt;&gt;""),HLOOKUP(L$2+$A802,Sheet2!BX:NK,$B802,0),"")</f>
        <v/>
      </c>
      <c r="M802" t="str">
        <f>IF(OR(HLOOKUP(M$2+$A802,Sheet2!BY:NL,$B802,0),HLOOKUP(M$2+$A802,Sheet2!BY:NL,$B802,0)&lt;&gt;""),HLOOKUP(M$2+$A802,Sheet2!BY:NL,$B802,0),"")</f>
        <v/>
      </c>
      <c r="N802" t="str">
        <f>IF(OR(HLOOKUP(N$2+$A802,Sheet2!BZ:NM,$B802,0),HLOOKUP(N$2+$A802,Sheet2!BZ:NM,$B802,0)&lt;&gt;""),HLOOKUP(N$2+$A802,Sheet2!BZ:NM,$B802,0),"")</f>
        <v/>
      </c>
      <c r="O802" t="str">
        <f>IF(OR(HLOOKUP(O$2+$A802,Sheet2!CA:NN,$B802,0),HLOOKUP(O$2+$A802,Sheet2!CA:NN,$B802,0)&lt;&gt;""),HLOOKUP(O$2+$A802,Sheet2!CA:NN,$B802,0),"")</f>
        <v/>
      </c>
      <c r="P802" t="str">
        <f>IF(OR(HLOOKUP(P$2+$A802,Sheet2!CB:NO,$B802,0),HLOOKUP(P$2+$A802,Sheet2!CB:NO,$B802,0)&lt;&gt;""),HLOOKUP(P$2+$A802,Sheet2!CB:NO,$B802,0),"")</f>
        <v/>
      </c>
      <c r="Q802" t="str">
        <f>IF(OR(HLOOKUP(Q$2+$A802,Sheet2!CC:NO,$B802,0),HLOOKUP(Q$2+$A802,Sheet2!CC:NO,$B802,0)&lt;&gt;""),HLOOKUP(Q$2+$A802,Sheet2!CC:NO,$B802,0),"")</f>
        <v/>
      </c>
    </row>
    <row r="803" spans="1:17" x14ac:dyDescent="0.25">
      <c r="A803" s="64">
        <f t="shared" si="99"/>
        <v>54</v>
      </c>
      <c r="B803" s="64">
        <f t="shared" si="100"/>
        <v>84</v>
      </c>
      <c r="C803" s="64">
        <f t="shared" si="101"/>
        <v>10</v>
      </c>
      <c r="D803" s="64">
        <f t="shared" si="102"/>
        <v>80</v>
      </c>
      <c r="E803" s="64">
        <f t="shared" si="103"/>
        <v>396</v>
      </c>
      <c r="F803" s="64">
        <f t="shared" si="96"/>
        <v>2</v>
      </c>
      <c r="G803" s="64">
        <f t="shared" si="97"/>
        <v>5</v>
      </c>
      <c r="H803" s="64">
        <f t="shared" si="98"/>
        <v>2021</v>
      </c>
      <c r="I803" s="80" t="str">
        <f>IFERROR(VLOOKUP(D803,Sheet2!A:B,2,0),"")</f>
        <v>J20-0633</v>
      </c>
      <c r="J803" s="64" t="str">
        <f>IFERROR(IF(I803&lt;&gt;"",VLOOKUP(I803,Sheet2!B:C,2,0),""),"")</f>
        <v xml:space="preserve">Control System Prevencetive Maiantatance &amp; Field </v>
      </c>
      <c r="K803" s="64" t="str">
        <f>IFERROR( IF(I803&lt;&gt;"", HLOOKUP(L$2+$A803,Sheet2!BX:NK,2,0),""),"")</f>
        <v>16-31 May 21</v>
      </c>
      <c r="L803" t="str">
        <f>IF(OR(HLOOKUP(L$2+$A803,Sheet2!BX:NK,$B803,0),HLOOKUP(L$2+$A803,Sheet2!BX:NK,$B803,0)&lt;&gt;""),HLOOKUP(L$2+$A803,Sheet2!BX:NK,$B803,0),"")</f>
        <v/>
      </c>
      <c r="M803" t="str">
        <f>IF(OR(HLOOKUP(M$2+$A803,Sheet2!BY:NL,$B803,0),HLOOKUP(M$2+$A803,Sheet2!BY:NL,$B803,0)&lt;&gt;""),HLOOKUP(M$2+$A803,Sheet2!BY:NL,$B803,0),"")</f>
        <v/>
      </c>
      <c r="N803" t="str">
        <f>IF(OR(HLOOKUP(N$2+$A803,Sheet2!BZ:NM,$B803,0),HLOOKUP(N$2+$A803,Sheet2!BZ:NM,$B803,0)&lt;&gt;""),HLOOKUP(N$2+$A803,Sheet2!BZ:NM,$B803,0),"")</f>
        <v/>
      </c>
      <c r="O803" t="str">
        <f>IF(OR(HLOOKUP(O$2+$A803,Sheet2!CA:NN,$B803,0),HLOOKUP(O$2+$A803,Sheet2!CA:NN,$B803,0)&lt;&gt;""),HLOOKUP(O$2+$A803,Sheet2!CA:NN,$B803,0),"")</f>
        <v/>
      </c>
      <c r="P803" t="str">
        <f>IF(OR(HLOOKUP(P$2+$A803,Sheet2!CB:NO,$B803,0),HLOOKUP(P$2+$A803,Sheet2!CB:NO,$B803,0)&lt;&gt;""),HLOOKUP(P$2+$A803,Sheet2!CB:NO,$B803,0),"")</f>
        <v/>
      </c>
      <c r="Q803" t="str">
        <f>IF(OR(HLOOKUP(Q$2+$A803,Sheet2!CC:NO,$B803,0),HLOOKUP(Q$2+$A803,Sheet2!CC:NO,$B803,0)&lt;&gt;""),HLOOKUP(Q$2+$A803,Sheet2!CC:NO,$B803,0),"")</f>
        <v/>
      </c>
    </row>
    <row r="804" spans="1:17" x14ac:dyDescent="0.25">
      <c r="A804" s="64">
        <f t="shared" si="99"/>
        <v>0</v>
      </c>
      <c r="B804" s="64">
        <f t="shared" si="100"/>
        <v>85</v>
      </c>
      <c r="C804" s="64">
        <f t="shared" si="101"/>
        <v>1</v>
      </c>
      <c r="D804" s="64">
        <f t="shared" si="102"/>
        <v>81</v>
      </c>
      <c r="E804" s="64">
        <f t="shared" si="103"/>
        <v>401</v>
      </c>
      <c r="F804" s="64">
        <f t="shared" si="96"/>
        <v>1</v>
      </c>
      <c r="G804" s="64">
        <f t="shared" si="97"/>
        <v>1</v>
      </c>
      <c r="H804" s="64">
        <f t="shared" si="98"/>
        <v>2021</v>
      </c>
      <c r="I804" s="80" t="str">
        <f>IFERROR(VLOOKUP(D804,Sheet2!A:B,2,0),"")</f>
        <v>J20-0640</v>
      </c>
      <c r="J804" s="64" t="str">
        <f>IFERROR(IF(I804&lt;&gt;"",VLOOKUP(I804,Sheet2!B:C,2,0),""),"")</f>
        <v>NEW ONLINE ANALYZER AT-9204 REVAMP PROJECT</v>
      </c>
      <c r="K804" s="64" t="str">
        <f>IFERROR( IF(I804&lt;&gt;"", HLOOKUP(L$2+$A804,Sheet2!BX:NK,2,0),""),"")</f>
        <v>1-15 Jan 21</v>
      </c>
      <c r="L804" t="str">
        <f>IF(OR(HLOOKUP(L$2+$A804,Sheet2!BX:NK,$B804,0),HLOOKUP(L$2+$A804,Sheet2!BX:NK,$B804,0)&lt;&gt;""),HLOOKUP(L$2+$A804,Sheet2!BX:NK,$B804,0),"")</f>
        <v/>
      </c>
      <c r="M804" t="str">
        <f>IF(OR(HLOOKUP(M$2+$A804,Sheet2!BY:NL,$B804,0),HLOOKUP(M$2+$A804,Sheet2!BY:NL,$B804,0)&lt;&gt;""),HLOOKUP(M$2+$A804,Sheet2!BY:NL,$B804,0),"")</f>
        <v/>
      </c>
      <c r="N804" t="str">
        <f>IF(OR(HLOOKUP(N$2+$A804,Sheet2!BZ:NM,$B804,0),HLOOKUP(N$2+$A804,Sheet2!BZ:NM,$B804,0)&lt;&gt;""),HLOOKUP(N$2+$A804,Sheet2!BZ:NM,$B804,0),"")</f>
        <v/>
      </c>
      <c r="O804" t="str">
        <f>IF(OR(HLOOKUP(O$2+$A804,Sheet2!CA:NN,$B804,0),HLOOKUP(O$2+$A804,Sheet2!CA:NN,$B804,0)&lt;&gt;""),HLOOKUP(O$2+$A804,Sheet2!CA:NN,$B804,0),"")</f>
        <v/>
      </c>
      <c r="P804" t="str">
        <f>IF(OR(HLOOKUP(P$2+$A804,Sheet2!CB:NO,$B804,0),HLOOKUP(P$2+$A804,Sheet2!CB:NO,$B804,0)&lt;&gt;""),HLOOKUP(P$2+$A804,Sheet2!CB:NO,$B804,0),"")</f>
        <v/>
      </c>
      <c r="Q804" t="str">
        <f>IF(OR(HLOOKUP(Q$2+$A804,Sheet2!CC:NO,$B804,0),HLOOKUP(Q$2+$A804,Sheet2!CC:NO,$B804,0)&lt;&gt;""),HLOOKUP(Q$2+$A804,Sheet2!CC:NO,$B804,0),"")</f>
        <v/>
      </c>
    </row>
    <row r="805" spans="1:17" x14ac:dyDescent="0.25">
      <c r="A805" s="64">
        <f t="shared" si="99"/>
        <v>6</v>
      </c>
      <c r="B805" s="64">
        <f t="shared" si="100"/>
        <v>85</v>
      </c>
      <c r="C805" s="64">
        <f t="shared" si="101"/>
        <v>2</v>
      </c>
      <c r="D805" s="64">
        <f t="shared" si="102"/>
        <v>81</v>
      </c>
      <c r="E805" s="64">
        <f t="shared" si="103"/>
        <v>401</v>
      </c>
      <c r="F805" s="64">
        <f t="shared" si="96"/>
        <v>2</v>
      </c>
      <c r="G805" s="64">
        <f t="shared" si="97"/>
        <v>1</v>
      </c>
      <c r="H805" s="64">
        <f t="shared" si="98"/>
        <v>2021</v>
      </c>
      <c r="I805" s="80" t="str">
        <f>IFERROR(VLOOKUP(D805,Sheet2!A:B,2,0),"")</f>
        <v>J20-0640</v>
      </c>
      <c r="J805" s="64" t="str">
        <f>IFERROR(IF(I805&lt;&gt;"",VLOOKUP(I805,Sheet2!B:C,2,0),""),"")</f>
        <v>NEW ONLINE ANALYZER AT-9204 REVAMP PROJECT</v>
      </c>
      <c r="K805" s="64" t="str">
        <f>IFERROR( IF(I805&lt;&gt;"", HLOOKUP(L$2+$A805,Sheet2!BX:NK,2,0),""),"")</f>
        <v>16-31 Jan 21</v>
      </c>
      <c r="L805" t="str">
        <f>IF(OR(HLOOKUP(L$2+$A805,Sheet2!BX:NK,$B805,0),HLOOKUP(L$2+$A805,Sheet2!BX:NK,$B805,0)&lt;&gt;""),HLOOKUP(L$2+$A805,Sheet2!BX:NK,$B805,0),"")</f>
        <v/>
      </c>
      <c r="M805" t="str">
        <f>IF(OR(HLOOKUP(M$2+$A805,Sheet2!BY:NL,$B805,0),HLOOKUP(M$2+$A805,Sheet2!BY:NL,$B805,0)&lt;&gt;""),HLOOKUP(M$2+$A805,Sheet2!BY:NL,$B805,0),"")</f>
        <v/>
      </c>
      <c r="N805" t="str">
        <f>IF(OR(HLOOKUP(N$2+$A805,Sheet2!BZ:NM,$B805,0),HLOOKUP(N$2+$A805,Sheet2!BZ:NM,$B805,0)&lt;&gt;""),HLOOKUP(N$2+$A805,Sheet2!BZ:NM,$B805,0),"")</f>
        <v/>
      </c>
      <c r="O805" t="str">
        <f>IF(OR(HLOOKUP(O$2+$A805,Sheet2!CA:NN,$B805,0),HLOOKUP(O$2+$A805,Sheet2!CA:NN,$B805,0)&lt;&gt;""),HLOOKUP(O$2+$A805,Sheet2!CA:NN,$B805,0),"")</f>
        <v/>
      </c>
      <c r="P805" t="str">
        <f>IF(OR(HLOOKUP(P$2+$A805,Sheet2!CB:NO,$B805,0),HLOOKUP(P$2+$A805,Sheet2!CB:NO,$B805,0)&lt;&gt;""),HLOOKUP(P$2+$A805,Sheet2!CB:NO,$B805,0),"")</f>
        <v/>
      </c>
      <c r="Q805" t="str">
        <f>IF(OR(HLOOKUP(Q$2+$A805,Sheet2!CC:NO,$B805,0),HLOOKUP(Q$2+$A805,Sheet2!CC:NO,$B805,0)&lt;&gt;""),HLOOKUP(Q$2+$A805,Sheet2!CC:NO,$B805,0),"")</f>
        <v/>
      </c>
    </row>
    <row r="806" spans="1:17" x14ac:dyDescent="0.25">
      <c r="A806" s="64">
        <f t="shared" si="99"/>
        <v>12</v>
      </c>
      <c r="B806" s="64">
        <f t="shared" si="100"/>
        <v>85</v>
      </c>
      <c r="C806" s="64">
        <f t="shared" si="101"/>
        <v>3</v>
      </c>
      <c r="D806" s="64">
        <f t="shared" si="102"/>
        <v>81</v>
      </c>
      <c r="E806" s="64">
        <f t="shared" si="103"/>
        <v>401</v>
      </c>
      <c r="F806" s="64">
        <f t="shared" si="96"/>
        <v>1</v>
      </c>
      <c r="G806" s="64">
        <f t="shared" si="97"/>
        <v>2</v>
      </c>
      <c r="H806" s="64">
        <f t="shared" si="98"/>
        <v>2021</v>
      </c>
      <c r="I806" s="80" t="str">
        <f>IFERROR(VLOOKUP(D806,Sheet2!A:B,2,0),"")</f>
        <v>J20-0640</v>
      </c>
      <c r="J806" s="64" t="str">
        <f>IFERROR(IF(I806&lt;&gt;"",VLOOKUP(I806,Sheet2!B:C,2,0),""),"")</f>
        <v>NEW ONLINE ANALYZER AT-9204 REVAMP PROJECT</v>
      </c>
      <c r="K806" s="64" t="str">
        <f>IFERROR( IF(I806&lt;&gt;"", HLOOKUP(L$2+$A806,Sheet2!BX:NK,2,0),""),"")</f>
        <v>1-15 Feb 21</v>
      </c>
      <c r="L806" t="str">
        <f>IF(OR(HLOOKUP(L$2+$A806,Sheet2!BX:NK,$B806,0),HLOOKUP(L$2+$A806,Sheet2!BX:NK,$B806,0)&lt;&gt;""),HLOOKUP(L$2+$A806,Sheet2!BX:NK,$B806,0),"")</f>
        <v/>
      </c>
      <c r="M806" t="str">
        <f>IF(OR(HLOOKUP(M$2+$A806,Sheet2!BY:NL,$B806,0),HLOOKUP(M$2+$A806,Sheet2!BY:NL,$B806,0)&lt;&gt;""),HLOOKUP(M$2+$A806,Sheet2!BY:NL,$B806,0),"")</f>
        <v/>
      </c>
      <c r="N806" t="str">
        <f>IF(OR(HLOOKUP(N$2+$A806,Sheet2!BZ:NM,$B806,0),HLOOKUP(N$2+$A806,Sheet2!BZ:NM,$B806,0)&lt;&gt;""),HLOOKUP(N$2+$A806,Sheet2!BZ:NM,$B806,0),"")</f>
        <v/>
      </c>
      <c r="O806" t="str">
        <f>IF(OR(HLOOKUP(O$2+$A806,Sheet2!CA:NN,$B806,0),HLOOKUP(O$2+$A806,Sheet2!CA:NN,$B806,0)&lt;&gt;""),HLOOKUP(O$2+$A806,Sheet2!CA:NN,$B806,0),"")</f>
        <v/>
      </c>
      <c r="P806" t="str">
        <f>IF(OR(HLOOKUP(P$2+$A806,Sheet2!CB:NO,$B806,0),HLOOKUP(P$2+$A806,Sheet2!CB:NO,$B806,0)&lt;&gt;""),HLOOKUP(P$2+$A806,Sheet2!CB:NO,$B806,0),"")</f>
        <v/>
      </c>
      <c r="Q806" t="str">
        <f>IF(OR(HLOOKUP(Q$2+$A806,Sheet2!CC:NO,$B806,0),HLOOKUP(Q$2+$A806,Sheet2!CC:NO,$B806,0)&lt;&gt;""),HLOOKUP(Q$2+$A806,Sheet2!CC:NO,$B806,0),"")</f>
        <v/>
      </c>
    </row>
    <row r="807" spans="1:17" x14ac:dyDescent="0.25">
      <c r="A807" s="64">
        <f t="shared" si="99"/>
        <v>18</v>
      </c>
      <c r="B807" s="64">
        <f t="shared" si="100"/>
        <v>85</v>
      </c>
      <c r="C807" s="64">
        <f t="shared" si="101"/>
        <v>4</v>
      </c>
      <c r="D807" s="64">
        <f t="shared" si="102"/>
        <v>81</v>
      </c>
      <c r="E807" s="64">
        <f t="shared" si="103"/>
        <v>401</v>
      </c>
      <c r="F807" s="64">
        <f t="shared" si="96"/>
        <v>2</v>
      </c>
      <c r="G807" s="64">
        <f t="shared" si="97"/>
        <v>2</v>
      </c>
      <c r="H807" s="64">
        <f t="shared" si="98"/>
        <v>2021</v>
      </c>
      <c r="I807" s="80" t="str">
        <f>IFERROR(VLOOKUP(D807,Sheet2!A:B,2,0),"")</f>
        <v>J20-0640</v>
      </c>
      <c r="J807" s="64" t="str">
        <f>IFERROR(IF(I807&lt;&gt;"",VLOOKUP(I807,Sheet2!B:C,2,0),""),"")</f>
        <v>NEW ONLINE ANALYZER AT-9204 REVAMP PROJECT</v>
      </c>
      <c r="K807" s="64" t="str">
        <f>IFERROR( IF(I807&lt;&gt;"", HLOOKUP(L$2+$A807,Sheet2!BX:NK,2,0),""),"")</f>
        <v>16-28 Feb 21</v>
      </c>
      <c r="L807" t="str">
        <f>IF(OR(HLOOKUP(L$2+$A807,Sheet2!BX:NK,$B807,0),HLOOKUP(L$2+$A807,Sheet2!BX:NK,$B807,0)&lt;&gt;""),HLOOKUP(L$2+$A807,Sheet2!BX:NK,$B807,0),"")</f>
        <v/>
      </c>
      <c r="M807" t="str">
        <f>IF(OR(HLOOKUP(M$2+$A807,Sheet2!BY:NL,$B807,0),HLOOKUP(M$2+$A807,Sheet2!BY:NL,$B807,0)&lt;&gt;""),HLOOKUP(M$2+$A807,Sheet2!BY:NL,$B807,0),"")</f>
        <v/>
      </c>
      <c r="N807" t="str">
        <f>IF(OR(HLOOKUP(N$2+$A807,Sheet2!BZ:NM,$B807,0),HLOOKUP(N$2+$A807,Sheet2!BZ:NM,$B807,0)&lt;&gt;""),HLOOKUP(N$2+$A807,Sheet2!BZ:NM,$B807,0),"")</f>
        <v/>
      </c>
      <c r="O807" t="str">
        <f>IF(OR(HLOOKUP(O$2+$A807,Sheet2!CA:NN,$B807,0),HLOOKUP(O$2+$A807,Sheet2!CA:NN,$B807,0)&lt;&gt;""),HLOOKUP(O$2+$A807,Sheet2!CA:NN,$B807,0),"")</f>
        <v/>
      </c>
      <c r="P807" t="str">
        <f>IF(OR(HLOOKUP(P$2+$A807,Sheet2!CB:NO,$B807,0),HLOOKUP(P$2+$A807,Sheet2!CB:NO,$B807,0)&lt;&gt;""),HLOOKUP(P$2+$A807,Sheet2!CB:NO,$B807,0),"")</f>
        <v/>
      </c>
      <c r="Q807" t="str">
        <f>IF(OR(HLOOKUP(Q$2+$A807,Sheet2!CC:NO,$B807,0),HLOOKUP(Q$2+$A807,Sheet2!CC:NO,$B807,0)&lt;&gt;""),HLOOKUP(Q$2+$A807,Sheet2!CC:NO,$B807,0),"")</f>
        <v/>
      </c>
    </row>
    <row r="808" spans="1:17" x14ac:dyDescent="0.25">
      <c r="A808" s="64">
        <f t="shared" si="99"/>
        <v>24</v>
      </c>
      <c r="B808" s="64">
        <f t="shared" si="100"/>
        <v>85</v>
      </c>
      <c r="C808" s="64">
        <f t="shared" si="101"/>
        <v>5</v>
      </c>
      <c r="D808" s="64">
        <f t="shared" si="102"/>
        <v>81</v>
      </c>
      <c r="E808" s="64">
        <f t="shared" si="103"/>
        <v>401</v>
      </c>
      <c r="F808" s="64">
        <f t="shared" si="96"/>
        <v>1</v>
      </c>
      <c r="G808" s="64">
        <f t="shared" si="97"/>
        <v>3</v>
      </c>
      <c r="H808" s="64">
        <f t="shared" si="98"/>
        <v>2021</v>
      </c>
      <c r="I808" s="80" t="str">
        <f>IFERROR(VLOOKUP(D808,Sheet2!A:B,2,0),"")</f>
        <v>J20-0640</v>
      </c>
      <c r="J808" s="64" t="str">
        <f>IFERROR(IF(I808&lt;&gt;"",VLOOKUP(I808,Sheet2!B:C,2,0),""),"")</f>
        <v>NEW ONLINE ANALYZER AT-9204 REVAMP PROJECT</v>
      </c>
      <c r="K808" s="64" t="str">
        <f>IFERROR( IF(I808&lt;&gt;"", HLOOKUP(L$2+$A808,Sheet2!BX:NK,2,0),""),"")</f>
        <v>1-15 Mar 2021</v>
      </c>
      <c r="L808" t="str">
        <f>IF(OR(HLOOKUP(L$2+$A808,Sheet2!BX:NK,$B808,0),HLOOKUP(L$2+$A808,Sheet2!BX:NK,$B808,0)&lt;&gt;""),HLOOKUP(L$2+$A808,Sheet2!BX:NK,$B808,0),"")</f>
        <v/>
      </c>
      <c r="M808" t="str">
        <f>IF(OR(HLOOKUP(M$2+$A808,Sheet2!BY:NL,$B808,0),HLOOKUP(M$2+$A808,Sheet2!BY:NL,$B808,0)&lt;&gt;""),HLOOKUP(M$2+$A808,Sheet2!BY:NL,$B808,0),"")</f>
        <v/>
      </c>
      <c r="N808" t="str">
        <f>IF(OR(HLOOKUP(N$2+$A808,Sheet2!BZ:NM,$B808,0),HLOOKUP(N$2+$A808,Sheet2!BZ:NM,$B808,0)&lt;&gt;""),HLOOKUP(N$2+$A808,Sheet2!BZ:NM,$B808,0),"")</f>
        <v/>
      </c>
      <c r="O808" t="str">
        <f>IF(OR(HLOOKUP(O$2+$A808,Sheet2!CA:NN,$B808,0),HLOOKUP(O$2+$A808,Sheet2!CA:NN,$B808,0)&lt;&gt;""),HLOOKUP(O$2+$A808,Sheet2!CA:NN,$B808,0),"")</f>
        <v/>
      </c>
      <c r="P808" t="str">
        <f>IF(OR(HLOOKUP(P$2+$A808,Sheet2!CB:NO,$B808,0),HLOOKUP(P$2+$A808,Sheet2!CB:NO,$B808,0)&lt;&gt;""),HLOOKUP(P$2+$A808,Sheet2!CB:NO,$B808,0),"")</f>
        <v/>
      </c>
      <c r="Q808" t="str">
        <f>IF(OR(HLOOKUP(Q$2+$A808,Sheet2!CC:NO,$B808,0),HLOOKUP(Q$2+$A808,Sheet2!CC:NO,$B808,0)&lt;&gt;""),HLOOKUP(Q$2+$A808,Sheet2!CC:NO,$B808,0),"")</f>
        <v/>
      </c>
    </row>
    <row r="809" spans="1:17" x14ac:dyDescent="0.25">
      <c r="A809" s="64">
        <f t="shared" si="99"/>
        <v>30</v>
      </c>
      <c r="B809" s="64">
        <f t="shared" si="100"/>
        <v>85</v>
      </c>
      <c r="C809" s="64">
        <f t="shared" si="101"/>
        <v>6</v>
      </c>
      <c r="D809" s="64">
        <f t="shared" si="102"/>
        <v>81</v>
      </c>
      <c r="E809" s="64">
        <f t="shared" si="103"/>
        <v>401</v>
      </c>
      <c r="F809" s="64">
        <f t="shared" si="96"/>
        <v>2</v>
      </c>
      <c r="G809" s="64">
        <f t="shared" si="97"/>
        <v>3</v>
      </c>
      <c r="H809" s="64">
        <f t="shared" si="98"/>
        <v>2021</v>
      </c>
      <c r="I809" s="80" t="str">
        <f>IFERROR(VLOOKUP(D809,Sheet2!A:B,2,0),"")</f>
        <v>J20-0640</v>
      </c>
      <c r="J809" s="64" t="str">
        <f>IFERROR(IF(I809&lt;&gt;"",VLOOKUP(I809,Sheet2!B:C,2,0),""),"")</f>
        <v>NEW ONLINE ANALYZER AT-9204 REVAMP PROJECT</v>
      </c>
      <c r="K809" s="64" t="str">
        <f>IFERROR( IF(I809&lt;&gt;"", HLOOKUP(L$2+$A809,Sheet2!BX:NK,2,0),""),"")</f>
        <v>16-31 Mar 21</v>
      </c>
      <c r="L809" t="str">
        <f>IF(OR(HLOOKUP(L$2+$A809,Sheet2!BX:NK,$B809,0),HLOOKUP(L$2+$A809,Sheet2!BX:NK,$B809,0)&lt;&gt;""),HLOOKUP(L$2+$A809,Sheet2!BX:NK,$B809,0),"")</f>
        <v/>
      </c>
      <c r="M809" t="str">
        <f>IF(OR(HLOOKUP(M$2+$A809,Sheet2!BY:NL,$B809,0),HLOOKUP(M$2+$A809,Sheet2!BY:NL,$B809,0)&lt;&gt;""),HLOOKUP(M$2+$A809,Sheet2!BY:NL,$B809,0),"")</f>
        <v/>
      </c>
      <c r="N809" t="str">
        <f>IF(OR(HLOOKUP(N$2+$A809,Sheet2!BZ:NM,$B809,0),HLOOKUP(N$2+$A809,Sheet2!BZ:NM,$B809,0)&lt;&gt;""),HLOOKUP(N$2+$A809,Sheet2!BZ:NM,$B809,0),"")</f>
        <v/>
      </c>
      <c r="O809" t="str">
        <f>IF(OR(HLOOKUP(O$2+$A809,Sheet2!CA:NN,$B809,0),HLOOKUP(O$2+$A809,Sheet2!CA:NN,$B809,0)&lt;&gt;""),HLOOKUP(O$2+$A809,Sheet2!CA:NN,$B809,0),"")</f>
        <v/>
      </c>
      <c r="P809" t="str">
        <f>IF(OR(HLOOKUP(P$2+$A809,Sheet2!CB:NO,$B809,0),HLOOKUP(P$2+$A809,Sheet2!CB:NO,$B809,0)&lt;&gt;""),HLOOKUP(P$2+$A809,Sheet2!CB:NO,$B809,0),"")</f>
        <v/>
      </c>
      <c r="Q809" t="str">
        <f>IF(OR(HLOOKUP(Q$2+$A809,Sheet2!CC:NO,$B809,0),HLOOKUP(Q$2+$A809,Sheet2!CC:NO,$B809,0)&lt;&gt;""),HLOOKUP(Q$2+$A809,Sheet2!CC:NO,$B809,0),"")</f>
        <v/>
      </c>
    </row>
    <row r="810" spans="1:17" x14ac:dyDescent="0.25">
      <c r="A810" s="64">
        <f t="shared" si="99"/>
        <v>36</v>
      </c>
      <c r="B810" s="64">
        <f t="shared" si="100"/>
        <v>85</v>
      </c>
      <c r="C810" s="64">
        <f t="shared" si="101"/>
        <v>7</v>
      </c>
      <c r="D810" s="64">
        <f t="shared" si="102"/>
        <v>81</v>
      </c>
      <c r="E810" s="64">
        <f t="shared" si="103"/>
        <v>401</v>
      </c>
      <c r="F810" s="64">
        <f t="shared" si="96"/>
        <v>1</v>
      </c>
      <c r="G810" s="64">
        <f t="shared" si="97"/>
        <v>4</v>
      </c>
      <c r="H810" s="64">
        <f t="shared" si="98"/>
        <v>2021</v>
      </c>
      <c r="I810" s="80" t="str">
        <f>IFERROR(VLOOKUP(D810,Sheet2!A:B,2,0),"")</f>
        <v>J20-0640</v>
      </c>
      <c r="J810" s="64" t="str">
        <f>IFERROR(IF(I810&lt;&gt;"",VLOOKUP(I810,Sheet2!B:C,2,0),""),"")</f>
        <v>NEW ONLINE ANALYZER AT-9204 REVAMP PROJECT</v>
      </c>
      <c r="K810" s="64" t="str">
        <f>IFERROR( IF(I810&lt;&gt;"", HLOOKUP(L$2+$A810,Sheet2!BX:NK,2,0),""),"")</f>
        <v>1-15 April 21</v>
      </c>
      <c r="L810" t="str">
        <f>IF(OR(HLOOKUP(L$2+$A810,Sheet2!BX:NK,$B810,0),HLOOKUP(L$2+$A810,Sheet2!BX:NK,$B810,0)&lt;&gt;""),HLOOKUP(L$2+$A810,Sheet2!BX:NK,$B810,0),"")</f>
        <v/>
      </c>
      <c r="M810" t="str">
        <f>IF(OR(HLOOKUP(M$2+$A810,Sheet2!BY:NL,$B810,0),HLOOKUP(M$2+$A810,Sheet2!BY:NL,$B810,0)&lt;&gt;""),HLOOKUP(M$2+$A810,Sheet2!BY:NL,$B810,0),"")</f>
        <v/>
      </c>
      <c r="N810" t="str">
        <f>IF(OR(HLOOKUP(N$2+$A810,Sheet2!BZ:NM,$B810,0),HLOOKUP(N$2+$A810,Sheet2!BZ:NM,$B810,0)&lt;&gt;""),HLOOKUP(N$2+$A810,Sheet2!BZ:NM,$B810,0),"")</f>
        <v/>
      </c>
      <c r="O810" t="str">
        <f>IF(OR(HLOOKUP(O$2+$A810,Sheet2!CA:NN,$B810,0),HLOOKUP(O$2+$A810,Sheet2!CA:NN,$B810,0)&lt;&gt;""),HLOOKUP(O$2+$A810,Sheet2!CA:NN,$B810,0),"")</f>
        <v/>
      </c>
      <c r="P810" t="str">
        <f>IF(OR(HLOOKUP(P$2+$A810,Sheet2!CB:NO,$B810,0),HLOOKUP(P$2+$A810,Sheet2!CB:NO,$B810,0)&lt;&gt;""),HLOOKUP(P$2+$A810,Sheet2!CB:NO,$B810,0),"")</f>
        <v/>
      </c>
      <c r="Q810" t="str">
        <f>IF(OR(HLOOKUP(Q$2+$A810,Sheet2!CC:NO,$B810,0),HLOOKUP(Q$2+$A810,Sheet2!CC:NO,$B810,0)&lt;&gt;""),HLOOKUP(Q$2+$A810,Sheet2!CC:NO,$B810,0),"")</f>
        <v/>
      </c>
    </row>
    <row r="811" spans="1:17" x14ac:dyDescent="0.25">
      <c r="A811" s="64">
        <f t="shared" si="99"/>
        <v>42</v>
      </c>
      <c r="B811" s="64">
        <f t="shared" si="100"/>
        <v>85</v>
      </c>
      <c r="C811" s="64">
        <f t="shared" si="101"/>
        <v>8</v>
      </c>
      <c r="D811" s="64">
        <f t="shared" si="102"/>
        <v>81</v>
      </c>
      <c r="E811" s="64">
        <f t="shared" si="103"/>
        <v>401</v>
      </c>
      <c r="F811" s="64">
        <f t="shared" si="96"/>
        <v>2</v>
      </c>
      <c r="G811" s="64">
        <f t="shared" si="97"/>
        <v>4</v>
      </c>
      <c r="H811" s="64">
        <f t="shared" si="98"/>
        <v>2021</v>
      </c>
      <c r="I811" s="80" t="str">
        <f>IFERROR(VLOOKUP(D811,Sheet2!A:B,2,0),"")</f>
        <v>J20-0640</v>
      </c>
      <c r="J811" s="64" t="str">
        <f>IFERROR(IF(I811&lt;&gt;"",VLOOKUP(I811,Sheet2!B:C,2,0),""),"")</f>
        <v>NEW ONLINE ANALYZER AT-9204 REVAMP PROJECT</v>
      </c>
      <c r="K811" s="64" t="str">
        <f>IFERROR( IF(I811&lt;&gt;"", HLOOKUP(L$2+$A811,Sheet2!BX:NK,2,0),""),"")</f>
        <v>16-30 April 21</v>
      </c>
      <c r="L811" t="str">
        <f>IF(OR(HLOOKUP(L$2+$A811,Sheet2!BX:NK,$B811,0),HLOOKUP(L$2+$A811,Sheet2!BX:NK,$B811,0)&lt;&gt;""),HLOOKUP(L$2+$A811,Sheet2!BX:NK,$B811,0),"")</f>
        <v/>
      </c>
      <c r="M811" t="str">
        <f>IF(OR(HLOOKUP(M$2+$A811,Sheet2!BY:NL,$B811,0),HLOOKUP(M$2+$A811,Sheet2!BY:NL,$B811,0)&lt;&gt;""),HLOOKUP(M$2+$A811,Sheet2!BY:NL,$B811,0),"")</f>
        <v/>
      </c>
      <c r="N811" t="str">
        <f>IF(OR(HLOOKUP(N$2+$A811,Sheet2!BZ:NM,$B811,0),HLOOKUP(N$2+$A811,Sheet2!BZ:NM,$B811,0)&lt;&gt;""),HLOOKUP(N$2+$A811,Sheet2!BZ:NM,$B811,0),"")</f>
        <v/>
      </c>
      <c r="O811" t="str">
        <f>IF(OR(HLOOKUP(O$2+$A811,Sheet2!CA:NN,$B811,0),HLOOKUP(O$2+$A811,Sheet2!CA:NN,$B811,0)&lt;&gt;""),HLOOKUP(O$2+$A811,Sheet2!CA:NN,$B811,0),"")</f>
        <v/>
      </c>
      <c r="P811" t="str">
        <f>IF(OR(HLOOKUP(P$2+$A811,Sheet2!CB:NO,$B811,0),HLOOKUP(P$2+$A811,Sheet2!CB:NO,$B811,0)&lt;&gt;""),HLOOKUP(P$2+$A811,Sheet2!CB:NO,$B811,0),"")</f>
        <v/>
      </c>
      <c r="Q811" t="str">
        <f>IF(OR(HLOOKUP(Q$2+$A811,Sheet2!CC:NO,$B811,0),HLOOKUP(Q$2+$A811,Sheet2!CC:NO,$B811,0)&lt;&gt;""),HLOOKUP(Q$2+$A811,Sheet2!CC:NO,$B811,0),"")</f>
        <v/>
      </c>
    </row>
    <row r="812" spans="1:17" x14ac:dyDescent="0.25">
      <c r="A812" s="64">
        <f t="shared" si="99"/>
        <v>48</v>
      </c>
      <c r="B812" s="64">
        <f t="shared" si="100"/>
        <v>85</v>
      </c>
      <c r="C812" s="64">
        <f t="shared" si="101"/>
        <v>9</v>
      </c>
      <c r="D812" s="64">
        <f t="shared" si="102"/>
        <v>81</v>
      </c>
      <c r="E812" s="64">
        <f t="shared" si="103"/>
        <v>401</v>
      </c>
      <c r="F812" s="64">
        <f t="shared" si="96"/>
        <v>1</v>
      </c>
      <c r="G812" s="64">
        <f t="shared" si="97"/>
        <v>5</v>
      </c>
      <c r="H812" s="64">
        <f t="shared" si="98"/>
        <v>2021</v>
      </c>
      <c r="I812" s="80" t="str">
        <f>IFERROR(VLOOKUP(D812,Sheet2!A:B,2,0),"")</f>
        <v>J20-0640</v>
      </c>
      <c r="J812" s="64" t="str">
        <f>IFERROR(IF(I812&lt;&gt;"",VLOOKUP(I812,Sheet2!B:C,2,0),""),"")</f>
        <v>NEW ONLINE ANALYZER AT-9204 REVAMP PROJECT</v>
      </c>
      <c r="K812" s="64" t="str">
        <f>IFERROR( IF(I812&lt;&gt;"", HLOOKUP(L$2+$A812,Sheet2!BX:NK,2,0),""),"")</f>
        <v>1-15 May 21</v>
      </c>
      <c r="L812" t="str">
        <f>IF(OR(HLOOKUP(L$2+$A812,Sheet2!BX:NK,$B812,0),HLOOKUP(L$2+$A812,Sheet2!BX:NK,$B812,0)&lt;&gt;""),HLOOKUP(L$2+$A812,Sheet2!BX:NK,$B812,0),"")</f>
        <v/>
      </c>
      <c r="M812" t="str">
        <f>IF(OR(HLOOKUP(M$2+$A812,Sheet2!BY:NL,$B812,0),HLOOKUP(M$2+$A812,Sheet2!BY:NL,$B812,0)&lt;&gt;""),HLOOKUP(M$2+$A812,Sheet2!BY:NL,$B812,0),"")</f>
        <v/>
      </c>
      <c r="N812" t="str">
        <f>IF(OR(HLOOKUP(N$2+$A812,Sheet2!BZ:NM,$B812,0),HLOOKUP(N$2+$A812,Sheet2!BZ:NM,$B812,0)&lt;&gt;""),HLOOKUP(N$2+$A812,Sheet2!BZ:NM,$B812,0),"")</f>
        <v/>
      </c>
      <c r="O812" t="str">
        <f>IF(OR(HLOOKUP(O$2+$A812,Sheet2!CA:NN,$B812,0),HLOOKUP(O$2+$A812,Sheet2!CA:NN,$B812,0)&lt;&gt;""),HLOOKUP(O$2+$A812,Sheet2!CA:NN,$B812,0),"")</f>
        <v/>
      </c>
      <c r="P812" t="str">
        <f>IF(OR(HLOOKUP(P$2+$A812,Sheet2!CB:NO,$B812,0),HLOOKUP(P$2+$A812,Sheet2!CB:NO,$B812,0)&lt;&gt;""),HLOOKUP(P$2+$A812,Sheet2!CB:NO,$B812,0),"")</f>
        <v/>
      </c>
      <c r="Q812" t="str">
        <f>IF(OR(HLOOKUP(Q$2+$A812,Sheet2!CC:NO,$B812,0),HLOOKUP(Q$2+$A812,Sheet2!CC:NO,$B812,0)&lt;&gt;""),HLOOKUP(Q$2+$A812,Sheet2!CC:NO,$B812,0),"")</f>
        <v/>
      </c>
    </row>
    <row r="813" spans="1:17" x14ac:dyDescent="0.25">
      <c r="A813" s="64">
        <f t="shared" si="99"/>
        <v>54</v>
      </c>
      <c r="B813" s="64">
        <f t="shared" si="100"/>
        <v>85</v>
      </c>
      <c r="C813" s="64">
        <f t="shared" si="101"/>
        <v>10</v>
      </c>
      <c r="D813" s="64">
        <f t="shared" si="102"/>
        <v>81</v>
      </c>
      <c r="E813" s="64">
        <f t="shared" si="103"/>
        <v>401</v>
      </c>
      <c r="F813" s="64">
        <f t="shared" si="96"/>
        <v>2</v>
      </c>
      <c r="G813" s="64">
        <f t="shared" si="97"/>
        <v>5</v>
      </c>
      <c r="H813" s="64">
        <f t="shared" si="98"/>
        <v>2021</v>
      </c>
      <c r="I813" s="80" t="str">
        <f>IFERROR(VLOOKUP(D813,Sheet2!A:B,2,0),"")</f>
        <v>J20-0640</v>
      </c>
      <c r="J813" s="64" t="str">
        <f>IFERROR(IF(I813&lt;&gt;"",VLOOKUP(I813,Sheet2!B:C,2,0),""),"")</f>
        <v>NEW ONLINE ANALYZER AT-9204 REVAMP PROJECT</v>
      </c>
      <c r="K813" s="64" t="str">
        <f>IFERROR( IF(I813&lt;&gt;"", HLOOKUP(L$2+$A813,Sheet2!BX:NK,2,0),""),"")</f>
        <v>16-31 May 21</v>
      </c>
      <c r="L813" t="str">
        <f>IF(OR(HLOOKUP(L$2+$A813,Sheet2!BX:NK,$B813,0),HLOOKUP(L$2+$A813,Sheet2!BX:NK,$B813,0)&lt;&gt;""),HLOOKUP(L$2+$A813,Sheet2!BX:NK,$B813,0),"")</f>
        <v/>
      </c>
      <c r="M813" t="str">
        <f>IF(OR(HLOOKUP(M$2+$A813,Sheet2!BY:NL,$B813,0),HLOOKUP(M$2+$A813,Sheet2!BY:NL,$B813,0)&lt;&gt;""),HLOOKUP(M$2+$A813,Sheet2!BY:NL,$B813,0),"")</f>
        <v/>
      </c>
      <c r="N813" t="str">
        <f>IF(OR(HLOOKUP(N$2+$A813,Sheet2!BZ:NM,$B813,0),HLOOKUP(N$2+$A813,Sheet2!BZ:NM,$B813,0)&lt;&gt;""),HLOOKUP(N$2+$A813,Sheet2!BZ:NM,$B813,0),"")</f>
        <v/>
      </c>
      <c r="O813" t="str">
        <f>IF(OR(HLOOKUP(O$2+$A813,Sheet2!CA:NN,$B813,0),HLOOKUP(O$2+$A813,Sheet2!CA:NN,$B813,0)&lt;&gt;""),HLOOKUP(O$2+$A813,Sheet2!CA:NN,$B813,0),"")</f>
        <v/>
      </c>
      <c r="P813" t="str">
        <f>IF(OR(HLOOKUP(P$2+$A813,Sheet2!CB:NO,$B813,0),HLOOKUP(P$2+$A813,Sheet2!CB:NO,$B813,0)&lt;&gt;""),HLOOKUP(P$2+$A813,Sheet2!CB:NO,$B813,0),"")</f>
        <v/>
      </c>
      <c r="Q813" t="str">
        <f>IF(OR(HLOOKUP(Q$2+$A813,Sheet2!CC:NO,$B813,0),HLOOKUP(Q$2+$A813,Sheet2!CC:NO,$B813,0)&lt;&gt;""),HLOOKUP(Q$2+$A813,Sheet2!CC:NO,$B813,0),"")</f>
        <v/>
      </c>
    </row>
    <row r="814" spans="1:17" x14ac:dyDescent="0.25">
      <c r="A814" s="64">
        <f t="shared" si="99"/>
        <v>0</v>
      </c>
      <c r="B814" s="64">
        <f t="shared" si="100"/>
        <v>86</v>
      </c>
      <c r="C814" s="64">
        <f t="shared" si="101"/>
        <v>1</v>
      </c>
      <c r="D814" s="64">
        <f t="shared" si="102"/>
        <v>82</v>
      </c>
      <c r="E814" s="64">
        <f t="shared" si="103"/>
        <v>406</v>
      </c>
      <c r="F814" s="64">
        <f t="shared" si="96"/>
        <v>1</v>
      </c>
      <c r="G814" s="64">
        <f t="shared" si="97"/>
        <v>1</v>
      </c>
      <c r="H814" s="64">
        <f t="shared" si="98"/>
        <v>2021</v>
      </c>
      <c r="I814" s="80" t="str">
        <f>IFERROR(VLOOKUP(D814,Sheet2!A:B,2,0),"")</f>
        <v>J19-1101</v>
      </c>
      <c r="J814" s="64" t="str">
        <f>IFERROR(IF(I814&lt;&gt;"",VLOOKUP(I814,Sheet2!B:C,2,0),""),"")</f>
        <v>โครงการติดตั้งเครื่อง TOC</v>
      </c>
      <c r="K814" s="64" t="str">
        <f>IFERROR( IF(I814&lt;&gt;"", HLOOKUP(L$2+$A814,Sheet2!BX:NK,2,0),""),"")</f>
        <v>1-15 Jan 21</v>
      </c>
      <c r="L814" t="str">
        <f>IF(OR(HLOOKUP(L$2+$A814,Sheet2!BX:NK,$B814,0),HLOOKUP(L$2+$A814,Sheet2!BX:NK,$B814,0)&lt;&gt;""),HLOOKUP(L$2+$A814,Sheet2!BX:NK,$B814,0),"")</f>
        <v/>
      </c>
      <c r="M814" t="str">
        <f>IF(OR(HLOOKUP(M$2+$A814,Sheet2!BY:NL,$B814,0),HLOOKUP(M$2+$A814,Sheet2!BY:NL,$B814,0)&lt;&gt;""),HLOOKUP(M$2+$A814,Sheet2!BY:NL,$B814,0),"")</f>
        <v/>
      </c>
      <c r="N814" t="str">
        <f>IF(OR(HLOOKUP(N$2+$A814,Sheet2!BZ:NM,$B814,0),HLOOKUP(N$2+$A814,Sheet2!BZ:NM,$B814,0)&lt;&gt;""),HLOOKUP(N$2+$A814,Sheet2!BZ:NM,$B814,0),"")</f>
        <v/>
      </c>
      <c r="O814" t="str">
        <f>IF(OR(HLOOKUP(O$2+$A814,Sheet2!CA:NN,$B814,0),HLOOKUP(O$2+$A814,Sheet2!CA:NN,$B814,0)&lt;&gt;""),HLOOKUP(O$2+$A814,Sheet2!CA:NN,$B814,0),"")</f>
        <v/>
      </c>
      <c r="P814" t="str">
        <f>IF(OR(HLOOKUP(P$2+$A814,Sheet2!CB:NO,$B814,0),HLOOKUP(P$2+$A814,Sheet2!CB:NO,$B814,0)&lt;&gt;""),HLOOKUP(P$2+$A814,Sheet2!CB:NO,$B814,0),"")</f>
        <v/>
      </c>
      <c r="Q814" t="str">
        <f>IF(OR(HLOOKUP(Q$2+$A814,Sheet2!CC:NO,$B814,0),HLOOKUP(Q$2+$A814,Sheet2!CC:NO,$B814,0)&lt;&gt;""),HLOOKUP(Q$2+$A814,Sheet2!CC:NO,$B814,0),"")</f>
        <v/>
      </c>
    </row>
    <row r="815" spans="1:17" x14ac:dyDescent="0.25">
      <c r="A815" s="64">
        <f t="shared" si="99"/>
        <v>6</v>
      </c>
      <c r="B815" s="64">
        <f t="shared" si="100"/>
        <v>86</v>
      </c>
      <c r="C815" s="64">
        <f t="shared" si="101"/>
        <v>2</v>
      </c>
      <c r="D815" s="64">
        <f t="shared" si="102"/>
        <v>82</v>
      </c>
      <c r="E815" s="64">
        <f t="shared" si="103"/>
        <v>406</v>
      </c>
      <c r="F815" s="64">
        <f t="shared" si="96"/>
        <v>2</v>
      </c>
      <c r="G815" s="64">
        <f t="shared" si="97"/>
        <v>1</v>
      </c>
      <c r="H815" s="64">
        <f t="shared" si="98"/>
        <v>2021</v>
      </c>
      <c r="I815" s="80" t="str">
        <f>IFERROR(VLOOKUP(D815,Sheet2!A:B,2,0),"")</f>
        <v>J19-1101</v>
      </c>
      <c r="J815" s="64" t="str">
        <f>IFERROR(IF(I815&lt;&gt;"",VLOOKUP(I815,Sheet2!B:C,2,0),""),"")</f>
        <v>โครงการติดตั้งเครื่อง TOC</v>
      </c>
      <c r="K815" s="64" t="str">
        <f>IFERROR( IF(I815&lt;&gt;"", HLOOKUP(L$2+$A815,Sheet2!BX:NK,2,0),""),"")</f>
        <v>16-31 Jan 21</v>
      </c>
      <c r="L815" t="str">
        <f>IF(OR(HLOOKUP(L$2+$A815,Sheet2!BX:NK,$B815,0),HLOOKUP(L$2+$A815,Sheet2!BX:NK,$B815,0)&lt;&gt;""),HLOOKUP(L$2+$A815,Sheet2!BX:NK,$B815,0),"")</f>
        <v/>
      </c>
      <c r="M815" t="str">
        <f>IF(OR(HLOOKUP(M$2+$A815,Sheet2!BY:NL,$B815,0),HLOOKUP(M$2+$A815,Sheet2!BY:NL,$B815,0)&lt;&gt;""),HLOOKUP(M$2+$A815,Sheet2!BY:NL,$B815,0),"")</f>
        <v/>
      </c>
      <c r="N815" t="str">
        <f>IF(OR(HLOOKUP(N$2+$A815,Sheet2!BZ:NM,$B815,0),HLOOKUP(N$2+$A815,Sheet2!BZ:NM,$B815,0)&lt;&gt;""),HLOOKUP(N$2+$A815,Sheet2!BZ:NM,$B815,0),"")</f>
        <v/>
      </c>
      <c r="O815" t="str">
        <f>IF(OR(HLOOKUP(O$2+$A815,Sheet2!CA:NN,$B815,0),HLOOKUP(O$2+$A815,Sheet2!CA:NN,$B815,0)&lt;&gt;""),HLOOKUP(O$2+$A815,Sheet2!CA:NN,$B815,0),"")</f>
        <v/>
      </c>
      <c r="P815" t="str">
        <f>IF(OR(HLOOKUP(P$2+$A815,Sheet2!CB:NO,$B815,0),HLOOKUP(P$2+$A815,Sheet2!CB:NO,$B815,0)&lt;&gt;""),HLOOKUP(P$2+$A815,Sheet2!CB:NO,$B815,0),"")</f>
        <v/>
      </c>
      <c r="Q815" t="str">
        <f>IF(OR(HLOOKUP(Q$2+$A815,Sheet2!CC:NO,$B815,0),HLOOKUP(Q$2+$A815,Sheet2!CC:NO,$B815,0)&lt;&gt;""),HLOOKUP(Q$2+$A815,Sheet2!CC:NO,$B815,0),"")</f>
        <v/>
      </c>
    </row>
    <row r="816" spans="1:17" x14ac:dyDescent="0.25">
      <c r="A816" s="64">
        <f t="shared" si="99"/>
        <v>12</v>
      </c>
      <c r="B816" s="64">
        <f t="shared" si="100"/>
        <v>86</v>
      </c>
      <c r="C816" s="64">
        <f t="shared" si="101"/>
        <v>3</v>
      </c>
      <c r="D816" s="64">
        <f t="shared" si="102"/>
        <v>82</v>
      </c>
      <c r="E816" s="64">
        <f t="shared" si="103"/>
        <v>406</v>
      </c>
      <c r="F816" s="64">
        <f t="shared" si="96"/>
        <v>1</v>
      </c>
      <c r="G816" s="64">
        <f t="shared" si="97"/>
        <v>2</v>
      </c>
      <c r="H816" s="64">
        <f t="shared" si="98"/>
        <v>2021</v>
      </c>
      <c r="I816" s="80" t="str">
        <f>IFERROR(VLOOKUP(D816,Sheet2!A:B,2,0),"")</f>
        <v>J19-1101</v>
      </c>
      <c r="J816" s="64" t="str">
        <f>IFERROR(IF(I816&lt;&gt;"",VLOOKUP(I816,Sheet2!B:C,2,0),""),"")</f>
        <v>โครงการติดตั้งเครื่อง TOC</v>
      </c>
      <c r="K816" s="64" t="str">
        <f>IFERROR( IF(I816&lt;&gt;"", HLOOKUP(L$2+$A816,Sheet2!BX:NK,2,0),""),"")</f>
        <v>1-15 Feb 21</v>
      </c>
      <c r="L816" t="str">
        <f>IF(OR(HLOOKUP(L$2+$A816,Sheet2!BX:NK,$B816,0),HLOOKUP(L$2+$A816,Sheet2!BX:NK,$B816,0)&lt;&gt;""),HLOOKUP(L$2+$A816,Sheet2!BX:NK,$B816,0),"")</f>
        <v/>
      </c>
      <c r="M816" t="str">
        <f>IF(OR(HLOOKUP(M$2+$A816,Sheet2!BY:NL,$B816,0),HLOOKUP(M$2+$A816,Sheet2!BY:NL,$B816,0)&lt;&gt;""),HLOOKUP(M$2+$A816,Sheet2!BY:NL,$B816,0),"")</f>
        <v/>
      </c>
      <c r="N816" t="str">
        <f>IF(OR(HLOOKUP(N$2+$A816,Sheet2!BZ:NM,$B816,0),HLOOKUP(N$2+$A816,Sheet2!BZ:NM,$B816,0)&lt;&gt;""),HLOOKUP(N$2+$A816,Sheet2!BZ:NM,$B816,0),"")</f>
        <v/>
      </c>
      <c r="O816" t="str">
        <f>IF(OR(HLOOKUP(O$2+$A816,Sheet2!CA:NN,$B816,0),HLOOKUP(O$2+$A816,Sheet2!CA:NN,$B816,0)&lt;&gt;""),HLOOKUP(O$2+$A816,Sheet2!CA:NN,$B816,0),"")</f>
        <v/>
      </c>
      <c r="P816" t="str">
        <f>IF(OR(HLOOKUP(P$2+$A816,Sheet2!CB:NO,$B816,0),HLOOKUP(P$2+$A816,Sheet2!CB:NO,$B816,0)&lt;&gt;""),HLOOKUP(P$2+$A816,Sheet2!CB:NO,$B816,0),"")</f>
        <v/>
      </c>
      <c r="Q816" t="str">
        <f>IF(OR(HLOOKUP(Q$2+$A816,Sheet2!CC:NO,$B816,0),HLOOKUP(Q$2+$A816,Sheet2!CC:NO,$B816,0)&lt;&gt;""),HLOOKUP(Q$2+$A816,Sheet2!CC:NO,$B816,0),"")</f>
        <v/>
      </c>
    </row>
    <row r="817" spans="1:17" x14ac:dyDescent="0.25">
      <c r="A817" s="64">
        <f t="shared" si="99"/>
        <v>18</v>
      </c>
      <c r="B817" s="64">
        <f t="shared" si="100"/>
        <v>86</v>
      </c>
      <c r="C817" s="64">
        <f t="shared" si="101"/>
        <v>4</v>
      </c>
      <c r="D817" s="64">
        <f t="shared" si="102"/>
        <v>82</v>
      </c>
      <c r="E817" s="64">
        <f t="shared" si="103"/>
        <v>406</v>
      </c>
      <c r="F817" s="64">
        <f t="shared" si="96"/>
        <v>2</v>
      </c>
      <c r="G817" s="64">
        <f t="shared" si="97"/>
        <v>2</v>
      </c>
      <c r="H817" s="64">
        <f t="shared" si="98"/>
        <v>2021</v>
      </c>
      <c r="I817" s="80" t="str">
        <f>IFERROR(VLOOKUP(D817,Sheet2!A:B,2,0),"")</f>
        <v>J19-1101</v>
      </c>
      <c r="J817" s="64" t="str">
        <f>IFERROR(IF(I817&lt;&gt;"",VLOOKUP(I817,Sheet2!B:C,2,0),""),"")</f>
        <v>โครงการติดตั้งเครื่อง TOC</v>
      </c>
      <c r="K817" s="64" t="str">
        <f>IFERROR( IF(I817&lt;&gt;"", HLOOKUP(L$2+$A817,Sheet2!BX:NK,2,0),""),"")</f>
        <v>16-28 Feb 21</v>
      </c>
      <c r="L817" t="str">
        <f>IF(OR(HLOOKUP(L$2+$A817,Sheet2!BX:NK,$B817,0),HLOOKUP(L$2+$A817,Sheet2!BX:NK,$B817,0)&lt;&gt;""),HLOOKUP(L$2+$A817,Sheet2!BX:NK,$B817,0),"")</f>
        <v/>
      </c>
      <c r="M817" t="str">
        <f>IF(OR(HLOOKUP(M$2+$A817,Sheet2!BY:NL,$B817,0),HLOOKUP(M$2+$A817,Sheet2!BY:NL,$B817,0)&lt;&gt;""),HLOOKUP(M$2+$A817,Sheet2!BY:NL,$B817,0),"")</f>
        <v/>
      </c>
      <c r="N817" t="str">
        <f>IF(OR(HLOOKUP(N$2+$A817,Sheet2!BZ:NM,$B817,0),HLOOKUP(N$2+$A817,Sheet2!BZ:NM,$B817,0)&lt;&gt;""),HLOOKUP(N$2+$A817,Sheet2!BZ:NM,$B817,0),"")</f>
        <v/>
      </c>
      <c r="O817" t="str">
        <f>IF(OR(HLOOKUP(O$2+$A817,Sheet2!CA:NN,$B817,0),HLOOKUP(O$2+$A817,Sheet2!CA:NN,$B817,0)&lt;&gt;""),HLOOKUP(O$2+$A817,Sheet2!CA:NN,$B817,0),"")</f>
        <v/>
      </c>
      <c r="P817" t="str">
        <f>IF(OR(HLOOKUP(P$2+$A817,Sheet2!CB:NO,$B817,0),HLOOKUP(P$2+$A817,Sheet2!CB:NO,$B817,0)&lt;&gt;""),HLOOKUP(P$2+$A817,Sheet2!CB:NO,$B817,0),"")</f>
        <v/>
      </c>
      <c r="Q817" t="str">
        <f>IF(OR(HLOOKUP(Q$2+$A817,Sheet2!CC:NO,$B817,0),HLOOKUP(Q$2+$A817,Sheet2!CC:NO,$B817,0)&lt;&gt;""),HLOOKUP(Q$2+$A817,Sheet2!CC:NO,$B817,0),"")</f>
        <v/>
      </c>
    </row>
    <row r="818" spans="1:17" x14ac:dyDescent="0.25">
      <c r="A818" s="64">
        <f t="shared" si="99"/>
        <v>24</v>
      </c>
      <c r="B818" s="64">
        <f t="shared" si="100"/>
        <v>86</v>
      </c>
      <c r="C818" s="64">
        <f t="shared" si="101"/>
        <v>5</v>
      </c>
      <c r="D818" s="64">
        <f t="shared" si="102"/>
        <v>82</v>
      </c>
      <c r="E818" s="64">
        <f t="shared" si="103"/>
        <v>406</v>
      </c>
      <c r="F818" s="64">
        <f t="shared" si="96"/>
        <v>1</v>
      </c>
      <c r="G818" s="64">
        <f t="shared" si="97"/>
        <v>3</v>
      </c>
      <c r="H818" s="64">
        <f t="shared" si="98"/>
        <v>2021</v>
      </c>
      <c r="I818" s="80" t="str">
        <f>IFERROR(VLOOKUP(D818,Sheet2!A:B,2,0),"")</f>
        <v>J19-1101</v>
      </c>
      <c r="J818" s="64" t="str">
        <f>IFERROR(IF(I818&lt;&gt;"",VLOOKUP(I818,Sheet2!B:C,2,0),""),"")</f>
        <v>โครงการติดตั้งเครื่อง TOC</v>
      </c>
      <c r="K818" s="64" t="str">
        <f>IFERROR( IF(I818&lt;&gt;"", HLOOKUP(L$2+$A818,Sheet2!BX:NK,2,0),""),"")</f>
        <v>1-15 Mar 2021</v>
      </c>
      <c r="L818" t="str">
        <f>IF(OR(HLOOKUP(L$2+$A818,Sheet2!BX:NK,$B818,0),HLOOKUP(L$2+$A818,Sheet2!BX:NK,$B818,0)&lt;&gt;""),HLOOKUP(L$2+$A818,Sheet2!BX:NK,$B818,0),"")</f>
        <v/>
      </c>
      <c r="M818" t="str">
        <f>IF(OR(HLOOKUP(M$2+$A818,Sheet2!BY:NL,$B818,0),HLOOKUP(M$2+$A818,Sheet2!BY:NL,$B818,0)&lt;&gt;""),HLOOKUP(M$2+$A818,Sheet2!BY:NL,$B818,0),"")</f>
        <v/>
      </c>
      <c r="N818" t="str">
        <f>IF(OR(HLOOKUP(N$2+$A818,Sheet2!BZ:NM,$B818,0),HLOOKUP(N$2+$A818,Sheet2!BZ:NM,$B818,0)&lt;&gt;""),HLOOKUP(N$2+$A818,Sheet2!BZ:NM,$B818,0),"")</f>
        <v/>
      </c>
      <c r="O818" t="str">
        <f>IF(OR(HLOOKUP(O$2+$A818,Sheet2!CA:NN,$B818,0),HLOOKUP(O$2+$A818,Sheet2!CA:NN,$B818,0)&lt;&gt;""),HLOOKUP(O$2+$A818,Sheet2!CA:NN,$B818,0),"")</f>
        <v/>
      </c>
      <c r="P818" t="str">
        <f>IF(OR(HLOOKUP(P$2+$A818,Sheet2!CB:NO,$B818,0),HLOOKUP(P$2+$A818,Sheet2!CB:NO,$B818,0)&lt;&gt;""),HLOOKUP(P$2+$A818,Sheet2!CB:NO,$B818,0),"")</f>
        <v/>
      </c>
      <c r="Q818" t="str">
        <f>IF(OR(HLOOKUP(Q$2+$A818,Sheet2!CC:NO,$B818,0),HLOOKUP(Q$2+$A818,Sheet2!CC:NO,$B818,0)&lt;&gt;""),HLOOKUP(Q$2+$A818,Sheet2!CC:NO,$B818,0),"")</f>
        <v/>
      </c>
    </row>
    <row r="819" spans="1:17" x14ac:dyDescent="0.25">
      <c r="A819" s="64">
        <f t="shared" si="99"/>
        <v>30</v>
      </c>
      <c r="B819" s="64">
        <f t="shared" si="100"/>
        <v>86</v>
      </c>
      <c r="C819" s="64">
        <f t="shared" si="101"/>
        <v>6</v>
      </c>
      <c r="D819" s="64">
        <f t="shared" si="102"/>
        <v>82</v>
      </c>
      <c r="E819" s="64">
        <f t="shared" si="103"/>
        <v>406</v>
      </c>
      <c r="F819" s="64">
        <f t="shared" si="96"/>
        <v>2</v>
      </c>
      <c r="G819" s="64">
        <f t="shared" si="97"/>
        <v>3</v>
      </c>
      <c r="H819" s="64">
        <f t="shared" si="98"/>
        <v>2021</v>
      </c>
      <c r="I819" s="80" t="str">
        <f>IFERROR(VLOOKUP(D819,Sheet2!A:B,2,0),"")</f>
        <v>J19-1101</v>
      </c>
      <c r="J819" s="64" t="str">
        <f>IFERROR(IF(I819&lt;&gt;"",VLOOKUP(I819,Sheet2!B:C,2,0),""),"")</f>
        <v>โครงการติดตั้งเครื่อง TOC</v>
      </c>
      <c r="K819" s="64" t="str">
        <f>IFERROR( IF(I819&lt;&gt;"", HLOOKUP(L$2+$A819,Sheet2!BX:NK,2,0),""),"")</f>
        <v>16-31 Mar 21</v>
      </c>
      <c r="L819" t="str">
        <f>IF(OR(HLOOKUP(L$2+$A819,Sheet2!BX:NK,$B819,0),HLOOKUP(L$2+$A819,Sheet2!BX:NK,$B819,0)&lt;&gt;""),HLOOKUP(L$2+$A819,Sheet2!BX:NK,$B819,0),"")</f>
        <v/>
      </c>
      <c r="M819" t="str">
        <f>IF(OR(HLOOKUP(M$2+$A819,Sheet2!BY:NL,$B819,0),HLOOKUP(M$2+$A819,Sheet2!BY:NL,$B819,0)&lt;&gt;""),HLOOKUP(M$2+$A819,Sheet2!BY:NL,$B819,0),"")</f>
        <v/>
      </c>
      <c r="N819" t="str">
        <f>IF(OR(HLOOKUP(N$2+$A819,Sheet2!BZ:NM,$B819,0),HLOOKUP(N$2+$A819,Sheet2!BZ:NM,$B819,0)&lt;&gt;""),HLOOKUP(N$2+$A819,Sheet2!BZ:NM,$B819,0),"")</f>
        <v/>
      </c>
      <c r="O819" t="str">
        <f>IF(OR(HLOOKUP(O$2+$A819,Sheet2!CA:NN,$B819,0),HLOOKUP(O$2+$A819,Sheet2!CA:NN,$B819,0)&lt;&gt;""),HLOOKUP(O$2+$A819,Sheet2!CA:NN,$B819,0),"")</f>
        <v/>
      </c>
      <c r="P819" t="str">
        <f>IF(OR(HLOOKUP(P$2+$A819,Sheet2!CB:NO,$B819,0),HLOOKUP(P$2+$A819,Sheet2!CB:NO,$B819,0)&lt;&gt;""),HLOOKUP(P$2+$A819,Sheet2!CB:NO,$B819,0),"")</f>
        <v/>
      </c>
      <c r="Q819" t="str">
        <f>IF(OR(HLOOKUP(Q$2+$A819,Sheet2!CC:NO,$B819,0),HLOOKUP(Q$2+$A819,Sheet2!CC:NO,$B819,0)&lt;&gt;""),HLOOKUP(Q$2+$A819,Sheet2!CC:NO,$B819,0),"")</f>
        <v/>
      </c>
    </row>
    <row r="820" spans="1:17" x14ac:dyDescent="0.25">
      <c r="A820" s="64">
        <f t="shared" si="99"/>
        <v>36</v>
      </c>
      <c r="B820" s="64">
        <f t="shared" si="100"/>
        <v>86</v>
      </c>
      <c r="C820" s="64">
        <f t="shared" si="101"/>
        <v>7</v>
      </c>
      <c r="D820" s="64">
        <f t="shared" si="102"/>
        <v>82</v>
      </c>
      <c r="E820" s="64">
        <f t="shared" si="103"/>
        <v>406</v>
      </c>
      <c r="F820" s="64">
        <f t="shared" si="96"/>
        <v>1</v>
      </c>
      <c r="G820" s="64">
        <f t="shared" si="97"/>
        <v>4</v>
      </c>
      <c r="H820" s="64">
        <f t="shared" si="98"/>
        <v>2021</v>
      </c>
      <c r="I820" s="80" t="str">
        <f>IFERROR(VLOOKUP(D820,Sheet2!A:B,2,0),"")</f>
        <v>J19-1101</v>
      </c>
      <c r="J820" s="64" t="str">
        <f>IFERROR(IF(I820&lt;&gt;"",VLOOKUP(I820,Sheet2!B:C,2,0),""),"")</f>
        <v>โครงการติดตั้งเครื่อง TOC</v>
      </c>
      <c r="K820" s="64" t="str">
        <f>IFERROR( IF(I820&lt;&gt;"", HLOOKUP(L$2+$A820,Sheet2!BX:NK,2,0),""),"")</f>
        <v>1-15 April 21</v>
      </c>
      <c r="L820" t="str">
        <f>IF(OR(HLOOKUP(L$2+$A820,Sheet2!BX:NK,$B820,0),HLOOKUP(L$2+$A820,Sheet2!BX:NK,$B820,0)&lt;&gt;""),HLOOKUP(L$2+$A820,Sheet2!BX:NK,$B820,0),"")</f>
        <v/>
      </c>
      <c r="M820" t="str">
        <f>IF(OR(HLOOKUP(M$2+$A820,Sheet2!BY:NL,$B820,0),HLOOKUP(M$2+$A820,Sheet2!BY:NL,$B820,0)&lt;&gt;""),HLOOKUP(M$2+$A820,Sheet2!BY:NL,$B820,0),"")</f>
        <v/>
      </c>
      <c r="N820" t="str">
        <f>IF(OR(HLOOKUP(N$2+$A820,Sheet2!BZ:NM,$B820,0),HLOOKUP(N$2+$A820,Sheet2!BZ:NM,$B820,0)&lt;&gt;""),HLOOKUP(N$2+$A820,Sheet2!BZ:NM,$B820,0),"")</f>
        <v/>
      </c>
      <c r="O820" t="str">
        <f>IF(OR(HLOOKUP(O$2+$A820,Sheet2!CA:NN,$B820,0),HLOOKUP(O$2+$A820,Sheet2!CA:NN,$B820,0)&lt;&gt;""),HLOOKUP(O$2+$A820,Sheet2!CA:NN,$B820,0),"")</f>
        <v/>
      </c>
      <c r="P820" t="str">
        <f>IF(OR(HLOOKUP(P$2+$A820,Sheet2!CB:NO,$B820,0),HLOOKUP(P$2+$A820,Sheet2!CB:NO,$B820,0)&lt;&gt;""),HLOOKUP(P$2+$A820,Sheet2!CB:NO,$B820,0),"")</f>
        <v/>
      </c>
      <c r="Q820" t="str">
        <f>IF(OR(HLOOKUP(Q$2+$A820,Sheet2!CC:NO,$B820,0),HLOOKUP(Q$2+$A820,Sheet2!CC:NO,$B820,0)&lt;&gt;""),HLOOKUP(Q$2+$A820,Sheet2!CC:NO,$B820,0),"")</f>
        <v/>
      </c>
    </row>
    <row r="821" spans="1:17" x14ac:dyDescent="0.25">
      <c r="A821" s="64">
        <f t="shared" si="99"/>
        <v>42</v>
      </c>
      <c r="B821" s="64">
        <f t="shared" si="100"/>
        <v>86</v>
      </c>
      <c r="C821" s="64">
        <f t="shared" si="101"/>
        <v>8</v>
      </c>
      <c r="D821" s="64">
        <f t="shared" si="102"/>
        <v>82</v>
      </c>
      <c r="E821" s="64">
        <f t="shared" si="103"/>
        <v>406</v>
      </c>
      <c r="F821" s="64">
        <f t="shared" si="96"/>
        <v>2</v>
      </c>
      <c r="G821" s="64">
        <f t="shared" si="97"/>
        <v>4</v>
      </c>
      <c r="H821" s="64">
        <f t="shared" si="98"/>
        <v>2021</v>
      </c>
      <c r="I821" s="80" t="str">
        <f>IFERROR(VLOOKUP(D821,Sheet2!A:B,2,0),"")</f>
        <v>J19-1101</v>
      </c>
      <c r="J821" s="64" t="str">
        <f>IFERROR(IF(I821&lt;&gt;"",VLOOKUP(I821,Sheet2!B:C,2,0),""),"")</f>
        <v>โครงการติดตั้งเครื่อง TOC</v>
      </c>
      <c r="K821" s="64" t="str">
        <f>IFERROR( IF(I821&lt;&gt;"", HLOOKUP(L$2+$A821,Sheet2!BX:NK,2,0),""),"")</f>
        <v>16-30 April 21</v>
      </c>
      <c r="L821" t="str">
        <f>IF(OR(HLOOKUP(L$2+$A821,Sheet2!BX:NK,$B821,0),HLOOKUP(L$2+$A821,Sheet2!BX:NK,$B821,0)&lt;&gt;""),HLOOKUP(L$2+$A821,Sheet2!BX:NK,$B821,0),"")</f>
        <v/>
      </c>
      <c r="M821" t="str">
        <f>IF(OR(HLOOKUP(M$2+$A821,Sheet2!BY:NL,$B821,0),HLOOKUP(M$2+$A821,Sheet2!BY:NL,$B821,0)&lt;&gt;""),HLOOKUP(M$2+$A821,Sheet2!BY:NL,$B821,0),"")</f>
        <v/>
      </c>
      <c r="N821" t="str">
        <f>IF(OR(HLOOKUP(N$2+$A821,Sheet2!BZ:NM,$B821,0),HLOOKUP(N$2+$A821,Sheet2!BZ:NM,$B821,0)&lt;&gt;""),HLOOKUP(N$2+$A821,Sheet2!BZ:NM,$B821,0),"")</f>
        <v/>
      </c>
      <c r="O821" t="str">
        <f>IF(OR(HLOOKUP(O$2+$A821,Sheet2!CA:NN,$B821,0),HLOOKUP(O$2+$A821,Sheet2!CA:NN,$B821,0)&lt;&gt;""),HLOOKUP(O$2+$A821,Sheet2!CA:NN,$B821,0),"")</f>
        <v/>
      </c>
      <c r="P821" t="str">
        <f>IF(OR(HLOOKUP(P$2+$A821,Sheet2!CB:NO,$B821,0),HLOOKUP(P$2+$A821,Sheet2!CB:NO,$B821,0)&lt;&gt;""),HLOOKUP(P$2+$A821,Sheet2!CB:NO,$B821,0),"")</f>
        <v/>
      </c>
      <c r="Q821" t="str">
        <f>IF(OR(HLOOKUP(Q$2+$A821,Sheet2!CC:NO,$B821,0),HLOOKUP(Q$2+$A821,Sheet2!CC:NO,$B821,0)&lt;&gt;""),HLOOKUP(Q$2+$A821,Sheet2!CC:NO,$B821,0),"")</f>
        <v/>
      </c>
    </row>
    <row r="822" spans="1:17" x14ac:dyDescent="0.25">
      <c r="A822" s="64">
        <f t="shared" si="99"/>
        <v>48</v>
      </c>
      <c r="B822" s="64">
        <f t="shared" si="100"/>
        <v>86</v>
      </c>
      <c r="C822" s="64">
        <f t="shared" si="101"/>
        <v>9</v>
      </c>
      <c r="D822" s="64">
        <f t="shared" si="102"/>
        <v>82</v>
      </c>
      <c r="E822" s="64">
        <f t="shared" si="103"/>
        <v>406</v>
      </c>
      <c r="F822" s="64">
        <f t="shared" si="96"/>
        <v>1</v>
      </c>
      <c r="G822" s="64">
        <f t="shared" si="97"/>
        <v>5</v>
      </c>
      <c r="H822" s="64">
        <f t="shared" si="98"/>
        <v>2021</v>
      </c>
      <c r="I822" s="80" t="str">
        <f>IFERROR(VLOOKUP(D822,Sheet2!A:B,2,0),"")</f>
        <v>J19-1101</v>
      </c>
      <c r="J822" s="64" t="str">
        <f>IFERROR(IF(I822&lt;&gt;"",VLOOKUP(I822,Sheet2!B:C,2,0),""),"")</f>
        <v>โครงการติดตั้งเครื่อง TOC</v>
      </c>
      <c r="K822" s="64" t="str">
        <f>IFERROR( IF(I822&lt;&gt;"", HLOOKUP(L$2+$A822,Sheet2!BX:NK,2,0),""),"")</f>
        <v>1-15 May 21</v>
      </c>
      <c r="L822" t="str">
        <f>IF(OR(HLOOKUP(L$2+$A822,Sheet2!BX:NK,$B822,0),HLOOKUP(L$2+$A822,Sheet2!BX:NK,$B822,0)&lt;&gt;""),HLOOKUP(L$2+$A822,Sheet2!BX:NK,$B822,0),"")</f>
        <v/>
      </c>
      <c r="M822" t="str">
        <f>IF(OR(HLOOKUP(M$2+$A822,Sheet2!BY:NL,$B822,0),HLOOKUP(M$2+$A822,Sheet2!BY:NL,$B822,0)&lt;&gt;""),HLOOKUP(M$2+$A822,Sheet2!BY:NL,$B822,0),"")</f>
        <v/>
      </c>
      <c r="N822" t="str">
        <f>IF(OR(HLOOKUP(N$2+$A822,Sheet2!BZ:NM,$B822,0),HLOOKUP(N$2+$A822,Sheet2!BZ:NM,$B822,0)&lt;&gt;""),HLOOKUP(N$2+$A822,Sheet2!BZ:NM,$B822,0),"")</f>
        <v/>
      </c>
      <c r="O822" t="str">
        <f>IF(OR(HLOOKUP(O$2+$A822,Sheet2!CA:NN,$B822,0),HLOOKUP(O$2+$A822,Sheet2!CA:NN,$B822,0)&lt;&gt;""),HLOOKUP(O$2+$A822,Sheet2!CA:NN,$B822,0),"")</f>
        <v/>
      </c>
      <c r="P822" t="str">
        <f>IF(OR(HLOOKUP(P$2+$A822,Sheet2!CB:NO,$B822,0),HLOOKUP(P$2+$A822,Sheet2!CB:NO,$B822,0)&lt;&gt;""),HLOOKUP(P$2+$A822,Sheet2!CB:NO,$B822,0),"")</f>
        <v/>
      </c>
      <c r="Q822" t="str">
        <f>IF(OR(HLOOKUP(Q$2+$A822,Sheet2!CC:NO,$B822,0),HLOOKUP(Q$2+$A822,Sheet2!CC:NO,$B822,0)&lt;&gt;""),HLOOKUP(Q$2+$A822,Sheet2!CC:NO,$B822,0),"")</f>
        <v/>
      </c>
    </row>
    <row r="823" spans="1:17" x14ac:dyDescent="0.25">
      <c r="A823" s="64">
        <f t="shared" si="99"/>
        <v>54</v>
      </c>
      <c r="B823" s="64">
        <f t="shared" si="100"/>
        <v>86</v>
      </c>
      <c r="C823" s="64">
        <f t="shared" si="101"/>
        <v>10</v>
      </c>
      <c r="D823" s="64">
        <f t="shared" si="102"/>
        <v>82</v>
      </c>
      <c r="E823" s="64">
        <f t="shared" si="103"/>
        <v>406</v>
      </c>
      <c r="F823" s="64">
        <f t="shared" si="96"/>
        <v>2</v>
      </c>
      <c r="G823" s="64">
        <f t="shared" si="97"/>
        <v>5</v>
      </c>
      <c r="H823" s="64">
        <f t="shared" si="98"/>
        <v>2021</v>
      </c>
      <c r="I823" s="80" t="str">
        <f>IFERROR(VLOOKUP(D823,Sheet2!A:B,2,0),"")</f>
        <v>J19-1101</v>
      </c>
      <c r="J823" s="64" t="str">
        <f>IFERROR(IF(I823&lt;&gt;"",VLOOKUP(I823,Sheet2!B:C,2,0),""),"")</f>
        <v>โครงการติดตั้งเครื่อง TOC</v>
      </c>
      <c r="K823" s="64" t="str">
        <f>IFERROR( IF(I823&lt;&gt;"", HLOOKUP(L$2+$A823,Sheet2!BX:NK,2,0),""),"")</f>
        <v>16-31 May 21</v>
      </c>
      <c r="L823" t="str">
        <f>IF(OR(HLOOKUP(L$2+$A823,Sheet2!BX:NK,$B823,0),HLOOKUP(L$2+$A823,Sheet2!BX:NK,$B823,0)&lt;&gt;""),HLOOKUP(L$2+$A823,Sheet2!BX:NK,$B823,0),"")</f>
        <v/>
      </c>
      <c r="M823" t="str">
        <f>IF(OR(HLOOKUP(M$2+$A823,Sheet2!BY:NL,$B823,0),HLOOKUP(M$2+$A823,Sheet2!BY:NL,$B823,0)&lt;&gt;""),HLOOKUP(M$2+$A823,Sheet2!BY:NL,$B823,0),"")</f>
        <v/>
      </c>
      <c r="N823" t="str">
        <f>IF(OR(HLOOKUP(N$2+$A823,Sheet2!BZ:NM,$B823,0),HLOOKUP(N$2+$A823,Sheet2!BZ:NM,$B823,0)&lt;&gt;""),HLOOKUP(N$2+$A823,Sheet2!BZ:NM,$B823,0),"")</f>
        <v/>
      </c>
      <c r="O823" t="str">
        <f>IF(OR(HLOOKUP(O$2+$A823,Sheet2!CA:NN,$B823,0),HLOOKUP(O$2+$A823,Sheet2!CA:NN,$B823,0)&lt;&gt;""),HLOOKUP(O$2+$A823,Sheet2!CA:NN,$B823,0),"")</f>
        <v/>
      </c>
      <c r="P823" t="str">
        <f>IF(OR(HLOOKUP(P$2+$A823,Sheet2!CB:NO,$B823,0),HLOOKUP(P$2+$A823,Sheet2!CB:NO,$B823,0)&lt;&gt;""),HLOOKUP(P$2+$A823,Sheet2!CB:NO,$B823,0),"")</f>
        <v/>
      </c>
      <c r="Q823" t="str">
        <f>IF(OR(HLOOKUP(Q$2+$A823,Sheet2!CC:NO,$B823,0),HLOOKUP(Q$2+$A823,Sheet2!CC:NO,$B823,0)&lt;&gt;""),HLOOKUP(Q$2+$A823,Sheet2!CC:NO,$B823,0),"")</f>
        <v/>
      </c>
    </row>
    <row r="824" spans="1:17" x14ac:dyDescent="0.25">
      <c r="A824" s="64">
        <f t="shared" si="99"/>
        <v>0</v>
      </c>
      <c r="B824" s="64">
        <f t="shared" si="100"/>
        <v>87</v>
      </c>
      <c r="C824" s="64">
        <f t="shared" si="101"/>
        <v>1</v>
      </c>
      <c r="D824" s="64">
        <f t="shared" si="102"/>
        <v>83</v>
      </c>
      <c r="E824" s="64">
        <f t="shared" si="103"/>
        <v>411</v>
      </c>
      <c r="F824" s="64">
        <f t="shared" si="96"/>
        <v>1</v>
      </c>
      <c r="G824" s="64">
        <f t="shared" si="97"/>
        <v>1</v>
      </c>
      <c r="H824" s="64">
        <f t="shared" si="98"/>
        <v>2021</v>
      </c>
      <c r="I824" s="80" t="str">
        <f>IFERROR(VLOOKUP(D824,Sheet2!A:B,2,0),"")</f>
        <v>J19-0931</v>
      </c>
      <c r="J824" s="64" t="str">
        <f>IFERROR(IF(I824&lt;&gt;"",VLOOKUP(I824,Sheet2!B:C,2,0),""),"")</f>
        <v>งานเดินสายสัญญาณ on/off Valve Control รางA</v>
      </c>
      <c r="K824" s="64" t="str">
        <f>IFERROR( IF(I824&lt;&gt;"", HLOOKUP(L$2+$A824,Sheet2!BX:NK,2,0),""),"")</f>
        <v>1-15 Jan 21</v>
      </c>
      <c r="L824" t="str">
        <f>IF(OR(HLOOKUP(L$2+$A824,Sheet2!BX:NK,$B824,0),HLOOKUP(L$2+$A824,Sheet2!BX:NK,$B824,0)&lt;&gt;""),HLOOKUP(L$2+$A824,Sheet2!BX:NK,$B824,0),"")</f>
        <v/>
      </c>
      <c r="M824" t="str">
        <f>IF(OR(HLOOKUP(M$2+$A824,Sheet2!BY:NL,$B824,0),HLOOKUP(M$2+$A824,Sheet2!BY:NL,$B824,0)&lt;&gt;""),HLOOKUP(M$2+$A824,Sheet2!BY:NL,$B824,0),"")</f>
        <v/>
      </c>
      <c r="N824" t="str">
        <f>IF(OR(HLOOKUP(N$2+$A824,Sheet2!BZ:NM,$B824,0),HLOOKUP(N$2+$A824,Sheet2!BZ:NM,$B824,0)&lt;&gt;""),HLOOKUP(N$2+$A824,Sheet2!BZ:NM,$B824,0),"")</f>
        <v/>
      </c>
      <c r="O824" t="str">
        <f>IF(OR(HLOOKUP(O$2+$A824,Sheet2!CA:NN,$B824,0),HLOOKUP(O$2+$A824,Sheet2!CA:NN,$B824,0)&lt;&gt;""),HLOOKUP(O$2+$A824,Sheet2!CA:NN,$B824,0),"")</f>
        <v/>
      </c>
      <c r="P824" t="str">
        <f>IF(OR(HLOOKUP(P$2+$A824,Sheet2!CB:NO,$B824,0),HLOOKUP(P$2+$A824,Sheet2!CB:NO,$B824,0)&lt;&gt;""),HLOOKUP(P$2+$A824,Sheet2!CB:NO,$B824,0),"")</f>
        <v/>
      </c>
      <c r="Q824" t="str">
        <f>IF(OR(HLOOKUP(Q$2+$A824,Sheet2!CC:NO,$B824,0),HLOOKUP(Q$2+$A824,Sheet2!CC:NO,$B824,0)&lt;&gt;""),HLOOKUP(Q$2+$A824,Sheet2!CC:NO,$B824,0),"")</f>
        <v/>
      </c>
    </row>
    <row r="825" spans="1:17" x14ac:dyDescent="0.25">
      <c r="A825" s="64">
        <f t="shared" si="99"/>
        <v>6</v>
      </c>
      <c r="B825" s="64">
        <f t="shared" si="100"/>
        <v>87</v>
      </c>
      <c r="C825" s="64">
        <f t="shared" si="101"/>
        <v>2</v>
      </c>
      <c r="D825" s="64">
        <f t="shared" si="102"/>
        <v>83</v>
      </c>
      <c r="E825" s="64">
        <f t="shared" si="103"/>
        <v>411</v>
      </c>
      <c r="F825" s="64">
        <f t="shared" si="96"/>
        <v>2</v>
      </c>
      <c r="G825" s="64">
        <f t="shared" si="97"/>
        <v>1</v>
      </c>
      <c r="H825" s="64">
        <f t="shared" si="98"/>
        <v>2021</v>
      </c>
      <c r="I825" s="80" t="str">
        <f>IFERROR(VLOOKUP(D825,Sheet2!A:B,2,0),"")</f>
        <v>J19-0931</v>
      </c>
      <c r="J825" s="64" t="str">
        <f>IFERROR(IF(I825&lt;&gt;"",VLOOKUP(I825,Sheet2!B:C,2,0),""),"")</f>
        <v>งานเดินสายสัญญาณ on/off Valve Control รางA</v>
      </c>
      <c r="K825" s="64" t="str">
        <f>IFERROR( IF(I825&lt;&gt;"", HLOOKUP(L$2+$A825,Sheet2!BX:NK,2,0),""),"")</f>
        <v>16-31 Jan 21</v>
      </c>
      <c r="L825" t="str">
        <f>IF(OR(HLOOKUP(L$2+$A825,Sheet2!BX:NK,$B825,0),HLOOKUP(L$2+$A825,Sheet2!BX:NK,$B825,0)&lt;&gt;""),HLOOKUP(L$2+$A825,Sheet2!BX:NK,$B825,0),"")</f>
        <v/>
      </c>
      <c r="M825" t="str">
        <f>IF(OR(HLOOKUP(M$2+$A825,Sheet2!BY:NL,$B825,0),HLOOKUP(M$2+$A825,Sheet2!BY:NL,$B825,0)&lt;&gt;""),HLOOKUP(M$2+$A825,Sheet2!BY:NL,$B825,0),"")</f>
        <v/>
      </c>
      <c r="N825" t="str">
        <f>IF(OR(HLOOKUP(N$2+$A825,Sheet2!BZ:NM,$B825,0),HLOOKUP(N$2+$A825,Sheet2!BZ:NM,$B825,0)&lt;&gt;""),HLOOKUP(N$2+$A825,Sheet2!BZ:NM,$B825,0),"")</f>
        <v/>
      </c>
      <c r="O825" t="str">
        <f>IF(OR(HLOOKUP(O$2+$A825,Sheet2!CA:NN,$B825,0),HLOOKUP(O$2+$A825,Sheet2!CA:NN,$B825,0)&lt;&gt;""),HLOOKUP(O$2+$A825,Sheet2!CA:NN,$B825,0),"")</f>
        <v/>
      </c>
      <c r="P825" t="str">
        <f>IF(OR(HLOOKUP(P$2+$A825,Sheet2!CB:NO,$B825,0),HLOOKUP(P$2+$A825,Sheet2!CB:NO,$B825,0)&lt;&gt;""),HLOOKUP(P$2+$A825,Sheet2!CB:NO,$B825,0),"")</f>
        <v/>
      </c>
      <c r="Q825" t="str">
        <f>IF(OR(HLOOKUP(Q$2+$A825,Sheet2!CC:NO,$B825,0),HLOOKUP(Q$2+$A825,Sheet2!CC:NO,$B825,0)&lt;&gt;""),HLOOKUP(Q$2+$A825,Sheet2!CC:NO,$B825,0),"")</f>
        <v/>
      </c>
    </row>
    <row r="826" spans="1:17" x14ac:dyDescent="0.25">
      <c r="A826" s="64">
        <f t="shared" si="99"/>
        <v>12</v>
      </c>
      <c r="B826" s="64">
        <f t="shared" si="100"/>
        <v>87</v>
      </c>
      <c r="C826" s="64">
        <f t="shared" si="101"/>
        <v>3</v>
      </c>
      <c r="D826" s="64">
        <f t="shared" si="102"/>
        <v>83</v>
      </c>
      <c r="E826" s="64">
        <f t="shared" si="103"/>
        <v>411</v>
      </c>
      <c r="F826" s="64">
        <f t="shared" si="96"/>
        <v>1</v>
      </c>
      <c r="G826" s="64">
        <f t="shared" si="97"/>
        <v>2</v>
      </c>
      <c r="H826" s="64">
        <f t="shared" si="98"/>
        <v>2021</v>
      </c>
      <c r="I826" s="80" t="str">
        <f>IFERROR(VLOOKUP(D826,Sheet2!A:B,2,0),"")</f>
        <v>J19-0931</v>
      </c>
      <c r="J826" s="64" t="str">
        <f>IFERROR(IF(I826&lt;&gt;"",VLOOKUP(I826,Sheet2!B:C,2,0),""),"")</f>
        <v>งานเดินสายสัญญาณ on/off Valve Control รางA</v>
      </c>
      <c r="K826" s="64" t="str">
        <f>IFERROR( IF(I826&lt;&gt;"", HLOOKUP(L$2+$A826,Sheet2!BX:NK,2,0),""),"")</f>
        <v>1-15 Feb 21</v>
      </c>
      <c r="L826" t="str">
        <f>IF(OR(HLOOKUP(L$2+$A826,Sheet2!BX:NK,$B826,0),HLOOKUP(L$2+$A826,Sheet2!BX:NK,$B826,0)&lt;&gt;""),HLOOKUP(L$2+$A826,Sheet2!BX:NK,$B826,0),"")</f>
        <v/>
      </c>
      <c r="M826" t="str">
        <f>IF(OR(HLOOKUP(M$2+$A826,Sheet2!BY:NL,$B826,0),HLOOKUP(M$2+$A826,Sheet2!BY:NL,$B826,0)&lt;&gt;""),HLOOKUP(M$2+$A826,Sheet2!BY:NL,$B826,0),"")</f>
        <v/>
      </c>
      <c r="N826" t="str">
        <f>IF(OR(HLOOKUP(N$2+$A826,Sheet2!BZ:NM,$B826,0),HLOOKUP(N$2+$A826,Sheet2!BZ:NM,$B826,0)&lt;&gt;""),HLOOKUP(N$2+$A826,Sheet2!BZ:NM,$B826,0),"")</f>
        <v/>
      </c>
      <c r="O826" t="str">
        <f>IF(OR(HLOOKUP(O$2+$A826,Sheet2!CA:NN,$B826,0),HLOOKUP(O$2+$A826,Sheet2!CA:NN,$B826,0)&lt;&gt;""),HLOOKUP(O$2+$A826,Sheet2!CA:NN,$B826,0),"")</f>
        <v/>
      </c>
      <c r="P826" t="str">
        <f>IF(OR(HLOOKUP(P$2+$A826,Sheet2!CB:NO,$B826,0),HLOOKUP(P$2+$A826,Sheet2!CB:NO,$B826,0)&lt;&gt;""),HLOOKUP(P$2+$A826,Sheet2!CB:NO,$B826,0),"")</f>
        <v/>
      </c>
      <c r="Q826" t="str">
        <f>IF(OR(HLOOKUP(Q$2+$A826,Sheet2!CC:NO,$B826,0),HLOOKUP(Q$2+$A826,Sheet2!CC:NO,$B826,0)&lt;&gt;""),HLOOKUP(Q$2+$A826,Sheet2!CC:NO,$B826,0),"")</f>
        <v/>
      </c>
    </row>
    <row r="827" spans="1:17" x14ac:dyDescent="0.25">
      <c r="A827" s="64">
        <f t="shared" si="99"/>
        <v>18</v>
      </c>
      <c r="B827" s="64">
        <f t="shared" si="100"/>
        <v>87</v>
      </c>
      <c r="C827" s="64">
        <f t="shared" si="101"/>
        <v>4</v>
      </c>
      <c r="D827" s="64">
        <f t="shared" si="102"/>
        <v>83</v>
      </c>
      <c r="E827" s="64">
        <f t="shared" si="103"/>
        <v>411</v>
      </c>
      <c r="F827" s="64">
        <f t="shared" si="96"/>
        <v>2</v>
      </c>
      <c r="G827" s="64">
        <f t="shared" si="97"/>
        <v>2</v>
      </c>
      <c r="H827" s="64">
        <f t="shared" si="98"/>
        <v>2021</v>
      </c>
      <c r="I827" s="80" t="str">
        <f>IFERROR(VLOOKUP(D827,Sheet2!A:B,2,0),"")</f>
        <v>J19-0931</v>
      </c>
      <c r="J827" s="64" t="str">
        <f>IFERROR(IF(I827&lt;&gt;"",VLOOKUP(I827,Sheet2!B:C,2,0),""),"")</f>
        <v>งานเดินสายสัญญาณ on/off Valve Control รางA</v>
      </c>
      <c r="K827" s="64" t="str">
        <f>IFERROR( IF(I827&lt;&gt;"", HLOOKUP(L$2+$A827,Sheet2!BX:NK,2,0),""),"")</f>
        <v>16-28 Feb 21</v>
      </c>
      <c r="L827" t="str">
        <f>IF(OR(HLOOKUP(L$2+$A827,Sheet2!BX:NK,$B827,0),HLOOKUP(L$2+$A827,Sheet2!BX:NK,$B827,0)&lt;&gt;""),HLOOKUP(L$2+$A827,Sheet2!BX:NK,$B827,0),"")</f>
        <v/>
      </c>
      <c r="M827" t="str">
        <f>IF(OR(HLOOKUP(M$2+$A827,Sheet2!BY:NL,$B827,0),HLOOKUP(M$2+$A827,Sheet2!BY:NL,$B827,0)&lt;&gt;""),HLOOKUP(M$2+$A827,Sheet2!BY:NL,$B827,0),"")</f>
        <v/>
      </c>
      <c r="N827" t="str">
        <f>IF(OR(HLOOKUP(N$2+$A827,Sheet2!BZ:NM,$B827,0),HLOOKUP(N$2+$A827,Sheet2!BZ:NM,$B827,0)&lt;&gt;""),HLOOKUP(N$2+$A827,Sheet2!BZ:NM,$B827,0),"")</f>
        <v/>
      </c>
      <c r="O827" t="str">
        <f>IF(OR(HLOOKUP(O$2+$A827,Sheet2!CA:NN,$B827,0),HLOOKUP(O$2+$A827,Sheet2!CA:NN,$B827,0)&lt;&gt;""),HLOOKUP(O$2+$A827,Sheet2!CA:NN,$B827,0),"")</f>
        <v/>
      </c>
      <c r="P827" t="str">
        <f>IF(OR(HLOOKUP(P$2+$A827,Sheet2!CB:NO,$B827,0),HLOOKUP(P$2+$A827,Sheet2!CB:NO,$B827,0)&lt;&gt;""),HLOOKUP(P$2+$A827,Sheet2!CB:NO,$B827,0),"")</f>
        <v/>
      </c>
      <c r="Q827" t="str">
        <f>IF(OR(HLOOKUP(Q$2+$A827,Sheet2!CC:NO,$B827,0),HLOOKUP(Q$2+$A827,Sheet2!CC:NO,$B827,0)&lt;&gt;""),HLOOKUP(Q$2+$A827,Sheet2!CC:NO,$B827,0),"")</f>
        <v/>
      </c>
    </row>
    <row r="828" spans="1:17" x14ac:dyDescent="0.25">
      <c r="A828" s="64">
        <f t="shared" si="99"/>
        <v>24</v>
      </c>
      <c r="B828" s="64">
        <f t="shared" si="100"/>
        <v>87</v>
      </c>
      <c r="C828" s="64">
        <f t="shared" si="101"/>
        <v>5</v>
      </c>
      <c r="D828" s="64">
        <f t="shared" si="102"/>
        <v>83</v>
      </c>
      <c r="E828" s="64">
        <f t="shared" si="103"/>
        <v>411</v>
      </c>
      <c r="F828" s="64">
        <f t="shared" si="96"/>
        <v>1</v>
      </c>
      <c r="G828" s="64">
        <f t="shared" si="97"/>
        <v>3</v>
      </c>
      <c r="H828" s="64">
        <f t="shared" si="98"/>
        <v>2021</v>
      </c>
      <c r="I828" s="80" t="str">
        <f>IFERROR(VLOOKUP(D828,Sheet2!A:B,2,0),"")</f>
        <v>J19-0931</v>
      </c>
      <c r="J828" s="64" t="str">
        <f>IFERROR(IF(I828&lt;&gt;"",VLOOKUP(I828,Sheet2!B:C,2,0),""),"")</f>
        <v>งานเดินสายสัญญาณ on/off Valve Control รางA</v>
      </c>
      <c r="K828" s="64" t="str">
        <f>IFERROR( IF(I828&lt;&gt;"", HLOOKUP(L$2+$A828,Sheet2!BX:NK,2,0),""),"")</f>
        <v>1-15 Mar 2021</v>
      </c>
      <c r="L828" t="str">
        <f>IF(OR(HLOOKUP(L$2+$A828,Sheet2!BX:NK,$B828,0),HLOOKUP(L$2+$A828,Sheet2!BX:NK,$B828,0)&lt;&gt;""),HLOOKUP(L$2+$A828,Sheet2!BX:NK,$B828,0),"")</f>
        <v/>
      </c>
      <c r="M828" t="str">
        <f>IF(OR(HLOOKUP(M$2+$A828,Sheet2!BY:NL,$B828,0),HLOOKUP(M$2+$A828,Sheet2!BY:NL,$B828,0)&lt;&gt;""),HLOOKUP(M$2+$A828,Sheet2!BY:NL,$B828,0),"")</f>
        <v/>
      </c>
      <c r="N828" t="str">
        <f>IF(OR(HLOOKUP(N$2+$A828,Sheet2!BZ:NM,$B828,0),HLOOKUP(N$2+$A828,Sheet2!BZ:NM,$B828,0)&lt;&gt;""),HLOOKUP(N$2+$A828,Sheet2!BZ:NM,$B828,0),"")</f>
        <v/>
      </c>
      <c r="O828" t="str">
        <f>IF(OR(HLOOKUP(O$2+$A828,Sheet2!CA:NN,$B828,0),HLOOKUP(O$2+$A828,Sheet2!CA:NN,$B828,0)&lt;&gt;""),HLOOKUP(O$2+$A828,Sheet2!CA:NN,$B828,0),"")</f>
        <v/>
      </c>
      <c r="P828" t="str">
        <f>IF(OR(HLOOKUP(P$2+$A828,Sheet2!CB:NO,$B828,0),HLOOKUP(P$2+$A828,Sheet2!CB:NO,$B828,0)&lt;&gt;""),HLOOKUP(P$2+$A828,Sheet2!CB:NO,$B828,0),"")</f>
        <v/>
      </c>
      <c r="Q828" t="str">
        <f>IF(OR(HLOOKUP(Q$2+$A828,Sheet2!CC:NO,$B828,0),HLOOKUP(Q$2+$A828,Sheet2!CC:NO,$B828,0)&lt;&gt;""),HLOOKUP(Q$2+$A828,Sheet2!CC:NO,$B828,0),"")</f>
        <v/>
      </c>
    </row>
    <row r="829" spans="1:17" x14ac:dyDescent="0.25">
      <c r="A829" s="64">
        <f t="shared" si="99"/>
        <v>30</v>
      </c>
      <c r="B829" s="64">
        <f t="shared" si="100"/>
        <v>87</v>
      </c>
      <c r="C829" s="64">
        <f t="shared" si="101"/>
        <v>6</v>
      </c>
      <c r="D829" s="64">
        <f t="shared" si="102"/>
        <v>83</v>
      </c>
      <c r="E829" s="64">
        <f t="shared" si="103"/>
        <v>411</v>
      </c>
      <c r="F829" s="64">
        <f t="shared" si="96"/>
        <v>2</v>
      </c>
      <c r="G829" s="64">
        <f t="shared" si="97"/>
        <v>3</v>
      </c>
      <c r="H829" s="64">
        <f t="shared" si="98"/>
        <v>2021</v>
      </c>
      <c r="I829" s="80" t="str">
        <f>IFERROR(VLOOKUP(D829,Sheet2!A:B,2,0),"")</f>
        <v>J19-0931</v>
      </c>
      <c r="J829" s="64" t="str">
        <f>IFERROR(IF(I829&lt;&gt;"",VLOOKUP(I829,Sheet2!B:C,2,0),""),"")</f>
        <v>งานเดินสายสัญญาณ on/off Valve Control รางA</v>
      </c>
      <c r="K829" s="64" t="str">
        <f>IFERROR( IF(I829&lt;&gt;"", HLOOKUP(L$2+$A829,Sheet2!BX:NK,2,0),""),"")</f>
        <v>16-31 Mar 21</v>
      </c>
      <c r="L829" t="str">
        <f>IF(OR(HLOOKUP(L$2+$A829,Sheet2!BX:NK,$B829,0),HLOOKUP(L$2+$A829,Sheet2!BX:NK,$B829,0)&lt;&gt;""),HLOOKUP(L$2+$A829,Sheet2!BX:NK,$B829,0),"")</f>
        <v/>
      </c>
      <c r="M829" t="str">
        <f>IF(OR(HLOOKUP(M$2+$A829,Sheet2!BY:NL,$B829,0),HLOOKUP(M$2+$A829,Sheet2!BY:NL,$B829,0)&lt;&gt;""),HLOOKUP(M$2+$A829,Sheet2!BY:NL,$B829,0),"")</f>
        <v/>
      </c>
      <c r="N829" t="str">
        <f>IF(OR(HLOOKUP(N$2+$A829,Sheet2!BZ:NM,$B829,0),HLOOKUP(N$2+$A829,Sheet2!BZ:NM,$B829,0)&lt;&gt;""),HLOOKUP(N$2+$A829,Sheet2!BZ:NM,$B829,0),"")</f>
        <v/>
      </c>
      <c r="O829" t="str">
        <f>IF(OR(HLOOKUP(O$2+$A829,Sheet2!CA:NN,$B829,0),HLOOKUP(O$2+$A829,Sheet2!CA:NN,$B829,0)&lt;&gt;""),HLOOKUP(O$2+$A829,Sheet2!CA:NN,$B829,0),"")</f>
        <v/>
      </c>
      <c r="P829" t="str">
        <f>IF(OR(HLOOKUP(P$2+$A829,Sheet2!CB:NO,$B829,0),HLOOKUP(P$2+$A829,Sheet2!CB:NO,$B829,0)&lt;&gt;""),HLOOKUP(P$2+$A829,Sheet2!CB:NO,$B829,0),"")</f>
        <v/>
      </c>
      <c r="Q829" t="str">
        <f>IF(OR(HLOOKUP(Q$2+$A829,Sheet2!CC:NO,$B829,0),HLOOKUP(Q$2+$A829,Sheet2!CC:NO,$B829,0)&lt;&gt;""),HLOOKUP(Q$2+$A829,Sheet2!CC:NO,$B829,0),"")</f>
        <v/>
      </c>
    </row>
    <row r="830" spans="1:17" x14ac:dyDescent="0.25">
      <c r="A830" s="64">
        <f t="shared" si="99"/>
        <v>36</v>
      </c>
      <c r="B830" s="64">
        <f t="shared" si="100"/>
        <v>87</v>
      </c>
      <c r="C830" s="64">
        <f t="shared" si="101"/>
        <v>7</v>
      </c>
      <c r="D830" s="64">
        <f t="shared" si="102"/>
        <v>83</v>
      </c>
      <c r="E830" s="64">
        <f t="shared" si="103"/>
        <v>411</v>
      </c>
      <c r="F830" s="64">
        <f t="shared" si="96"/>
        <v>1</v>
      </c>
      <c r="G830" s="64">
        <f t="shared" si="97"/>
        <v>4</v>
      </c>
      <c r="H830" s="64">
        <f t="shared" si="98"/>
        <v>2021</v>
      </c>
      <c r="I830" s="80" t="str">
        <f>IFERROR(VLOOKUP(D830,Sheet2!A:B,2,0),"")</f>
        <v>J19-0931</v>
      </c>
      <c r="J830" s="64" t="str">
        <f>IFERROR(IF(I830&lt;&gt;"",VLOOKUP(I830,Sheet2!B:C,2,0),""),"")</f>
        <v>งานเดินสายสัญญาณ on/off Valve Control รางA</v>
      </c>
      <c r="K830" s="64" t="str">
        <f>IFERROR( IF(I830&lt;&gt;"", HLOOKUP(L$2+$A830,Sheet2!BX:NK,2,0),""),"")</f>
        <v>1-15 April 21</v>
      </c>
      <c r="L830" t="str">
        <f>IF(OR(HLOOKUP(L$2+$A830,Sheet2!BX:NK,$B830,0),HLOOKUP(L$2+$A830,Sheet2!BX:NK,$B830,0)&lt;&gt;""),HLOOKUP(L$2+$A830,Sheet2!BX:NK,$B830,0),"")</f>
        <v/>
      </c>
      <c r="M830" t="str">
        <f>IF(OR(HLOOKUP(M$2+$A830,Sheet2!BY:NL,$B830,0),HLOOKUP(M$2+$A830,Sheet2!BY:NL,$B830,0)&lt;&gt;""),HLOOKUP(M$2+$A830,Sheet2!BY:NL,$B830,0),"")</f>
        <v/>
      </c>
      <c r="N830" t="str">
        <f>IF(OR(HLOOKUP(N$2+$A830,Sheet2!BZ:NM,$B830,0),HLOOKUP(N$2+$A830,Sheet2!BZ:NM,$B830,0)&lt;&gt;""),HLOOKUP(N$2+$A830,Sheet2!BZ:NM,$B830,0),"")</f>
        <v/>
      </c>
      <c r="O830" t="str">
        <f>IF(OR(HLOOKUP(O$2+$A830,Sheet2!CA:NN,$B830,0),HLOOKUP(O$2+$A830,Sheet2!CA:NN,$B830,0)&lt;&gt;""),HLOOKUP(O$2+$A830,Sheet2!CA:NN,$B830,0),"")</f>
        <v/>
      </c>
      <c r="P830" t="str">
        <f>IF(OR(HLOOKUP(P$2+$A830,Sheet2!CB:NO,$B830,0),HLOOKUP(P$2+$A830,Sheet2!CB:NO,$B830,0)&lt;&gt;""),HLOOKUP(P$2+$A830,Sheet2!CB:NO,$B830,0),"")</f>
        <v/>
      </c>
      <c r="Q830" t="str">
        <f>IF(OR(HLOOKUP(Q$2+$A830,Sheet2!CC:NO,$B830,0),HLOOKUP(Q$2+$A830,Sheet2!CC:NO,$B830,0)&lt;&gt;""),HLOOKUP(Q$2+$A830,Sheet2!CC:NO,$B830,0),"")</f>
        <v/>
      </c>
    </row>
    <row r="831" spans="1:17" x14ac:dyDescent="0.25">
      <c r="A831" s="64">
        <f t="shared" si="99"/>
        <v>42</v>
      </c>
      <c r="B831" s="64">
        <f t="shared" si="100"/>
        <v>87</v>
      </c>
      <c r="C831" s="64">
        <f t="shared" si="101"/>
        <v>8</v>
      </c>
      <c r="D831" s="64">
        <f t="shared" si="102"/>
        <v>83</v>
      </c>
      <c r="E831" s="64">
        <f t="shared" si="103"/>
        <v>411</v>
      </c>
      <c r="F831" s="64">
        <f t="shared" si="96"/>
        <v>2</v>
      </c>
      <c r="G831" s="64">
        <f t="shared" si="97"/>
        <v>4</v>
      </c>
      <c r="H831" s="64">
        <f t="shared" si="98"/>
        <v>2021</v>
      </c>
      <c r="I831" s="80" t="str">
        <f>IFERROR(VLOOKUP(D831,Sheet2!A:B,2,0),"")</f>
        <v>J19-0931</v>
      </c>
      <c r="J831" s="64" t="str">
        <f>IFERROR(IF(I831&lt;&gt;"",VLOOKUP(I831,Sheet2!B:C,2,0),""),"")</f>
        <v>งานเดินสายสัญญาณ on/off Valve Control รางA</v>
      </c>
      <c r="K831" s="64" t="str">
        <f>IFERROR( IF(I831&lt;&gt;"", HLOOKUP(L$2+$A831,Sheet2!BX:NK,2,0),""),"")</f>
        <v>16-30 April 21</v>
      </c>
      <c r="L831" t="str">
        <f>IF(OR(HLOOKUP(L$2+$A831,Sheet2!BX:NK,$B831,0),HLOOKUP(L$2+$A831,Sheet2!BX:NK,$B831,0)&lt;&gt;""),HLOOKUP(L$2+$A831,Sheet2!BX:NK,$B831,0),"")</f>
        <v/>
      </c>
      <c r="M831" t="str">
        <f>IF(OR(HLOOKUP(M$2+$A831,Sheet2!BY:NL,$B831,0),HLOOKUP(M$2+$A831,Sheet2!BY:NL,$B831,0)&lt;&gt;""),HLOOKUP(M$2+$A831,Sheet2!BY:NL,$B831,0),"")</f>
        <v/>
      </c>
      <c r="N831" t="str">
        <f>IF(OR(HLOOKUP(N$2+$A831,Sheet2!BZ:NM,$B831,0),HLOOKUP(N$2+$A831,Sheet2!BZ:NM,$B831,0)&lt;&gt;""),HLOOKUP(N$2+$A831,Sheet2!BZ:NM,$B831,0),"")</f>
        <v/>
      </c>
      <c r="O831" t="str">
        <f>IF(OR(HLOOKUP(O$2+$A831,Sheet2!CA:NN,$B831,0),HLOOKUP(O$2+$A831,Sheet2!CA:NN,$B831,0)&lt;&gt;""),HLOOKUP(O$2+$A831,Sheet2!CA:NN,$B831,0),"")</f>
        <v/>
      </c>
      <c r="P831" t="str">
        <f>IF(OR(HLOOKUP(P$2+$A831,Sheet2!CB:NO,$B831,0),HLOOKUP(P$2+$A831,Sheet2!CB:NO,$B831,0)&lt;&gt;""),HLOOKUP(P$2+$A831,Sheet2!CB:NO,$B831,0),"")</f>
        <v/>
      </c>
      <c r="Q831" t="str">
        <f>IF(OR(HLOOKUP(Q$2+$A831,Sheet2!CC:NO,$B831,0),HLOOKUP(Q$2+$A831,Sheet2!CC:NO,$B831,0)&lt;&gt;""),HLOOKUP(Q$2+$A831,Sheet2!CC:NO,$B831,0),"")</f>
        <v/>
      </c>
    </row>
    <row r="832" spans="1:17" x14ac:dyDescent="0.25">
      <c r="A832" s="64">
        <f t="shared" si="99"/>
        <v>48</v>
      </c>
      <c r="B832" s="64">
        <f t="shared" si="100"/>
        <v>87</v>
      </c>
      <c r="C832" s="64">
        <f t="shared" si="101"/>
        <v>9</v>
      </c>
      <c r="D832" s="64">
        <f t="shared" si="102"/>
        <v>83</v>
      </c>
      <c r="E832" s="64">
        <f t="shared" si="103"/>
        <v>411</v>
      </c>
      <c r="F832" s="64">
        <f t="shared" si="96"/>
        <v>1</v>
      </c>
      <c r="G832" s="64">
        <f t="shared" si="97"/>
        <v>5</v>
      </c>
      <c r="H832" s="64">
        <f t="shared" si="98"/>
        <v>2021</v>
      </c>
      <c r="I832" s="80" t="str">
        <f>IFERROR(VLOOKUP(D832,Sheet2!A:B,2,0),"")</f>
        <v>J19-0931</v>
      </c>
      <c r="J832" s="64" t="str">
        <f>IFERROR(IF(I832&lt;&gt;"",VLOOKUP(I832,Sheet2!B:C,2,0),""),"")</f>
        <v>งานเดินสายสัญญาณ on/off Valve Control รางA</v>
      </c>
      <c r="K832" s="64" t="str">
        <f>IFERROR( IF(I832&lt;&gt;"", HLOOKUP(L$2+$A832,Sheet2!BX:NK,2,0),""),"")</f>
        <v>1-15 May 21</v>
      </c>
      <c r="L832" t="str">
        <f>IF(OR(HLOOKUP(L$2+$A832,Sheet2!BX:NK,$B832,0),HLOOKUP(L$2+$A832,Sheet2!BX:NK,$B832,0)&lt;&gt;""),HLOOKUP(L$2+$A832,Sheet2!BX:NK,$B832,0),"")</f>
        <v/>
      </c>
      <c r="M832" t="str">
        <f>IF(OR(HLOOKUP(M$2+$A832,Sheet2!BY:NL,$B832,0),HLOOKUP(M$2+$A832,Sheet2!BY:NL,$B832,0)&lt;&gt;""),HLOOKUP(M$2+$A832,Sheet2!BY:NL,$B832,0),"")</f>
        <v/>
      </c>
      <c r="N832" t="str">
        <f>IF(OR(HLOOKUP(N$2+$A832,Sheet2!BZ:NM,$B832,0),HLOOKUP(N$2+$A832,Sheet2!BZ:NM,$B832,0)&lt;&gt;""),HLOOKUP(N$2+$A832,Sheet2!BZ:NM,$B832,0),"")</f>
        <v/>
      </c>
      <c r="O832" t="str">
        <f>IF(OR(HLOOKUP(O$2+$A832,Sheet2!CA:NN,$B832,0),HLOOKUP(O$2+$A832,Sheet2!CA:NN,$B832,0)&lt;&gt;""),HLOOKUP(O$2+$A832,Sheet2!CA:NN,$B832,0),"")</f>
        <v/>
      </c>
      <c r="P832" t="str">
        <f>IF(OR(HLOOKUP(P$2+$A832,Sheet2!CB:NO,$B832,0),HLOOKUP(P$2+$A832,Sheet2!CB:NO,$B832,0)&lt;&gt;""),HLOOKUP(P$2+$A832,Sheet2!CB:NO,$B832,0),"")</f>
        <v/>
      </c>
      <c r="Q832" t="str">
        <f>IF(OR(HLOOKUP(Q$2+$A832,Sheet2!CC:NO,$B832,0),HLOOKUP(Q$2+$A832,Sheet2!CC:NO,$B832,0)&lt;&gt;""),HLOOKUP(Q$2+$A832,Sheet2!CC:NO,$B832,0),"")</f>
        <v/>
      </c>
    </row>
    <row r="833" spans="1:17" x14ac:dyDescent="0.25">
      <c r="A833" s="64">
        <f t="shared" si="99"/>
        <v>54</v>
      </c>
      <c r="B833" s="64">
        <f t="shared" si="100"/>
        <v>87</v>
      </c>
      <c r="C833" s="64">
        <f t="shared" si="101"/>
        <v>10</v>
      </c>
      <c r="D833" s="64">
        <f t="shared" si="102"/>
        <v>83</v>
      </c>
      <c r="E833" s="64">
        <f t="shared" si="103"/>
        <v>411</v>
      </c>
      <c r="F833" s="64">
        <f t="shared" si="96"/>
        <v>2</v>
      </c>
      <c r="G833" s="64">
        <f t="shared" si="97"/>
        <v>5</v>
      </c>
      <c r="H833" s="64">
        <f t="shared" si="98"/>
        <v>2021</v>
      </c>
      <c r="I833" s="80" t="str">
        <f>IFERROR(VLOOKUP(D833,Sheet2!A:B,2,0),"")</f>
        <v>J19-0931</v>
      </c>
      <c r="J833" s="64" t="str">
        <f>IFERROR(IF(I833&lt;&gt;"",VLOOKUP(I833,Sheet2!B:C,2,0),""),"")</f>
        <v>งานเดินสายสัญญาณ on/off Valve Control รางA</v>
      </c>
      <c r="K833" s="64" t="str">
        <f>IFERROR( IF(I833&lt;&gt;"", HLOOKUP(L$2+$A833,Sheet2!BX:NK,2,0),""),"")</f>
        <v>16-31 May 21</v>
      </c>
      <c r="L833" t="str">
        <f>IF(OR(HLOOKUP(L$2+$A833,Sheet2!BX:NK,$B833,0),HLOOKUP(L$2+$A833,Sheet2!BX:NK,$B833,0)&lt;&gt;""),HLOOKUP(L$2+$A833,Sheet2!BX:NK,$B833,0),"")</f>
        <v/>
      </c>
      <c r="M833" t="str">
        <f>IF(OR(HLOOKUP(M$2+$A833,Sheet2!BY:NL,$B833,0),HLOOKUP(M$2+$A833,Sheet2!BY:NL,$B833,0)&lt;&gt;""),HLOOKUP(M$2+$A833,Sheet2!BY:NL,$B833,0),"")</f>
        <v/>
      </c>
      <c r="N833" t="str">
        <f>IF(OR(HLOOKUP(N$2+$A833,Sheet2!BZ:NM,$B833,0),HLOOKUP(N$2+$A833,Sheet2!BZ:NM,$B833,0)&lt;&gt;""),HLOOKUP(N$2+$A833,Sheet2!BZ:NM,$B833,0),"")</f>
        <v/>
      </c>
      <c r="O833" t="str">
        <f>IF(OR(HLOOKUP(O$2+$A833,Sheet2!CA:NN,$B833,0),HLOOKUP(O$2+$A833,Sheet2!CA:NN,$B833,0)&lt;&gt;""),HLOOKUP(O$2+$A833,Sheet2!CA:NN,$B833,0),"")</f>
        <v/>
      </c>
      <c r="P833" t="str">
        <f>IF(OR(HLOOKUP(P$2+$A833,Sheet2!CB:NO,$B833,0),HLOOKUP(P$2+$A833,Sheet2!CB:NO,$B833,0)&lt;&gt;""),HLOOKUP(P$2+$A833,Sheet2!CB:NO,$B833,0),"")</f>
        <v/>
      </c>
      <c r="Q833" t="str">
        <f>IF(OR(HLOOKUP(Q$2+$A833,Sheet2!CC:NO,$B833,0),HLOOKUP(Q$2+$A833,Sheet2!CC:NO,$B833,0)&lt;&gt;""),HLOOKUP(Q$2+$A833,Sheet2!CC:NO,$B833,0),"")</f>
        <v/>
      </c>
    </row>
    <row r="834" spans="1:17" x14ac:dyDescent="0.25">
      <c r="A834" s="64">
        <f t="shared" si="99"/>
        <v>0</v>
      </c>
      <c r="B834" s="64">
        <f t="shared" si="100"/>
        <v>88</v>
      </c>
      <c r="C834" s="64">
        <f t="shared" si="101"/>
        <v>1</v>
      </c>
      <c r="D834" s="64">
        <f t="shared" si="102"/>
        <v>84</v>
      </c>
      <c r="E834" s="64">
        <f t="shared" si="103"/>
        <v>416</v>
      </c>
      <c r="F834" s="64">
        <f t="shared" si="96"/>
        <v>1</v>
      </c>
      <c r="G834" s="64">
        <f t="shared" si="97"/>
        <v>1</v>
      </c>
      <c r="H834" s="64">
        <f t="shared" si="98"/>
        <v>2021</v>
      </c>
      <c r="I834" s="80" t="str">
        <f>IFERROR(VLOOKUP(D834,Sheet2!A:B,2,0),"")</f>
        <v>J19-1155</v>
      </c>
      <c r="J834" s="64" t="str">
        <f>IFERROR(IF(I834&lt;&gt;"",VLOOKUP(I834,Sheet2!B:C,2,0),""),"")</f>
        <v xml:space="preserve"> Offline Vibration Sensors for Unsafety Inspection</v>
      </c>
      <c r="K834" s="64" t="str">
        <f>IFERROR( IF(I834&lt;&gt;"", HLOOKUP(L$2+$A834,Sheet2!BX:NK,2,0),""),"")</f>
        <v>1-15 Jan 21</v>
      </c>
      <c r="L834" t="str">
        <f>IF(OR(HLOOKUP(L$2+$A834,Sheet2!BX:NK,$B834,0),HLOOKUP(L$2+$A834,Sheet2!BX:NK,$B834,0)&lt;&gt;""),HLOOKUP(L$2+$A834,Sheet2!BX:NK,$B834,0),"")</f>
        <v/>
      </c>
      <c r="M834" t="str">
        <f>IF(OR(HLOOKUP(M$2+$A834,Sheet2!BY:NL,$B834,0),HLOOKUP(M$2+$A834,Sheet2!BY:NL,$B834,0)&lt;&gt;""),HLOOKUP(M$2+$A834,Sheet2!BY:NL,$B834,0),"")</f>
        <v/>
      </c>
      <c r="N834" t="str">
        <f>IF(OR(HLOOKUP(N$2+$A834,Sheet2!BZ:NM,$B834,0),HLOOKUP(N$2+$A834,Sheet2!BZ:NM,$B834,0)&lt;&gt;""),HLOOKUP(N$2+$A834,Sheet2!BZ:NM,$B834,0),"")</f>
        <v/>
      </c>
      <c r="O834" t="str">
        <f>IF(OR(HLOOKUP(O$2+$A834,Sheet2!CA:NN,$B834,0),HLOOKUP(O$2+$A834,Sheet2!CA:NN,$B834,0)&lt;&gt;""),HLOOKUP(O$2+$A834,Sheet2!CA:NN,$B834,0),"")</f>
        <v/>
      </c>
      <c r="P834" t="str">
        <f>IF(OR(HLOOKUP(P$2+$A834,Sheet2!CB:NO,$B834,0),HLOOKUP(P$2+$A834,Sheet2!CB:NO,$B834,0)&lt;&gt;""),HLOOKUP(P$2+$A834,Sheet2!CB:NO,$B834,0),"")</f>
        <v/>
      </c>
      <c r="Q834" t="str">
        <f>IF(OR(HLOOKUP(Q$2+$A834,Sheet2!CC:NO,$B834,0),HLOOKUP(Q$2+$A834,Sheet2!CC:NO,$B834,0)&lt;&gt;""),HLOOKUP(Q$2+$A834,Sheet2!CC:NO,$B834,0),"")</f>
        <v/>
      </c>
    </row>
    <row r="835" spans="1:17" x14ac:dyDescent="0.25">
      <c r="A835" s="64">
        <f t="shared" si="99"/>
        <v>6</v>
      </c>
      <c r="B835" s="64">
        <f t="shared" si="100"/>
        <v>88</v>
      </c>
      <c r="C835" s="64">
        <f t="shared" si="101"/>
        <v>2</v>
      </c>
      <c r="D835" s="64">
        <f t="shared" si="102"/>
        <v>84</v>
      </c>
      <c r="E835" s="64">
        <f t="shared" si="103"/>
        <v>416</v>
      </c>
      <c r="F835" s="64">
        <f t="shared" si="96"/>
        <v>2</v>
      </c>
      <c r="G835" s="64">
        <f t="shared" si="97"/>
        <v>1</v>
      </c>
      <c r="H835" s="64">
        <f t="shared" si="98"/>
        <v>2021</v>
      </c>
      <c r="I835" s="80" t="str">
        <f>IFERROR(VLOOKUP(D835,Sheet2!A:B,2,0),"")</f>
        <v>J19-1155</v>
      </c>
      <c r="J835" s="64" t="str">
        <f>IFERROR(IF(I835&lt;&gt;"",VLOOKUP(I835,Sheet2!B:C,2,0),""),"")</f>
        <v xml:space="preserve"> Offline Vibration Sensors for Unsafety Inspection</v>
      </c>
      <c r="K835" s="64" t="str">
        <f>IFERROR( IF(I835&lt;&gt;"", HLOOKUP(L$2+$A835,Sheet2!BX:NK,2,0),""),"")</f>
        <v>16-31 Jan 21</v>
      </c>
      <c r="L835" t="str">
        <f>IF(OR(HLOOKUP(L$2+$A835,Sheet2!BX:NK,$B835,0),HLOOKUP(L$2+$A835,Sheet2!BX:NK,$B835,0)&lt;&gt;""),HLOOKUP(L$2+$A835,Sheet2!BX:NK,$B835,0),"")</f>
        <v/>
      </c>
      <c r="M835" t="str">
        <f>IF(OR(HLOOKUP(M$2+$A835,Sheet2!BY:NL,$B835,0),HLOOKUP(M$2+$A835,Sheet2!BY:NL,$B835,0)&lt;&gt;""),HLOOKUP(M$2+$A835,Sheet2!BY:NL,$B835,0),"")</f>
        <v/>
      </c>
      <c r="N835" t="str">
        <f>IF(OR(HLOOKUP(N$2+$A835,Sheet2!BZ:NM,$B835,0),HLOOKUP(N$2+$A835,Sheet2!BZ:NM,$B835,0)&lt;&gt;""),HLOOKUP(N$2+$A835,Sheet2!BZ:NM,$B835,0),"")</f>
        <v/>
      </c>
      <c r="O835" t="str">
        <f>IF(OR(HLOOKUP(O$2+$A835,Sheet2!CA:NN,$B835,0),HLOOKUP(O$2+$A835,Sheet2!CA:NN,$B835,0)&lt;&gt;""),HLOOKUP(O$2+$A835,Sheet2!CA:NN,$B835,0),"")</f>
        <v/>
      </c>
      <c r="P835" t="str">
        <f>IF(OR(HLOOKUP(P$2+$A835,Sheet2!CB:NO,$B835,0),HLOOKUP(P$2+$A835,Sheet2!CB:NO,$B835,0)&lt;&gt;""),HLOOKUP(P$2+$A835,Sheet2!CB:NO,$B835,0),"")</f>
        <v/>
      </c>
      <c r="Q835" t="str">
        <f>IF(OR(HLOOKUP(Q$2+$A835,Sheet2!CC:NO,$B835,0),HLOOKUP(Q$2+$A835,Sheet2!CC:NO,$B835,0)&lt;&gt;""),HLOOKUP(Q$2+$A835,Sheet2!CC:NO,$B835,0),"")</f>
        <v/>
      </c>
    </row>
    <row r="836" spans="1:17" x14ac:dyDescent="0.25">
      <c r="A836" s="64">
        <f t="shared" si="99"/>
        <v>12</v>
      </c>
      <c r="B836" s="64">
        <f t="shared" si="100"/>
        <v>88</v>
      </c>
      <c r="C836" s="64">
        <f t="shared" si="101"/>
        <v>3</v>
      </c>
      <c r="D836" s="64">
        <f t="shared" si="102"/>
        <v>84</v>
      </c>
      <c r="E836" s="64">
        <f t="shared" si="103"/>
        <v>416</v>
      </c>
      <c r="F836" s="64">
        <f t="shared" si="96"/>
        <v>1</v>
      </c>
      <c r="G836" s="64">
        <f t="shared" si="97"/>
        <v>2</v>
      </c>
      <c r="H836" s="64">
        <f t="shared" si="98"/>
        <v>2021</v>
      </c>
      <c r="I836" s="80" t="str">
        <f>IFERROR(VLOOKUP(D836,Sheet2!A:B,2,0),"")</f>
        <v>J19-1155</v>
      </c>
      <c r="J836" s="64" t="str">
        <f>IFERROR(IF(I836&lt;&gt;"",VLOOKUP(I836,Sheet2!B:C,2,0),""),"")</f>
        <v xml:space="preserve"> Offline Vibration Sensors for Unsafety Inspection</v>
      </c>
      <c r="K836" s="64" t="str">
        <f>IFERROR( IF(I836&lt;&gt;"", HLOOKUP(L$2+$A836,Sheet2!BX:NK,2,0),""),"")</f>
        <v>1-15 Feb 21</v>
      </c>
      <c r="L836" t="str">
        <f>IF(OR(HLOOKUP(L$2+$A836,Sheet2!BX:NK,$B836,0),HLOOKUP(L$2+$A836,Sheet2!BX:NK,$B836,0)&lt;&gt;""),HLOOKUP(L$2+$A836,Sheet2!BX:NK,$B836,0),"")</f>
        <v/>
      </c>
      <c r="M836" t="str">
        <f>IF(OR(HLOOKUP(M$2+$A836,Sheet2!BY:NL,$B836,0),HLOOKUP(M$2+$A836,Sheet2!BY:NL,$B836,0)&lt;&gt;""),HLOOKUP(M$2+$A836,Sheet2!BY:NL,$B836,0),"")</f>
        <v/>
      </c>
      <c r="N836" t="str">
        <f>IF(OR(HLOOKUP(N$2+$A836,Sheet2!BZ:NM,$B836,0),HLOOKUP(N$2+$A836,Sheet2!BZ:NM,$B836,0)&lt;&gt;""),HLOOKUP(N$2+$A836,Sheet2!BZ:NM,$B836,0),"")</f>
        <v/>
      </c>
      <c r="O836" t="str">
        <f>IF(OR(HLOOKUP(O$2+$A836,Sheet2!CA:NN,$B836,0),HLOOKUP(O$2+$A836,Sheet2!CA:NN,$B836,0)&lt;&gt;""),HLOOKUP(O$2+$A836,Sheet2!CA:NN,$B836,0),"")</f>
        <v/>
      </c>
      <c r="P836" t="str">
        <f>IF(OR(HLOOKUP(P$2+$A836,Sheet2!CB:NO,$B836,0),HLOOKUP(P$2+$A836,Sheet2!CB:NO,$B836,0)&lt;&gt;""),HLOOKUP(P$2+$A836,Sheet2!CB:NO,$B836,0),"")</f>
        <v/>
      </c>
      <c r="Q836" t="str">
        <f>IF(OR(HLOOKUP(Q$2+$A836,Sheet2!CC:NO,$B836,0),HLOOKUP(Q$2+$A836,Sheet2!CC:NO,$B836,0)&lt;&gt;""),HLOOKUP(Q$2+$A836,Sheet2!CC:NO,$B836,0),"")</f>
        <v/>
      </c>
    </row>
    <row r="837" spans="1:17" x14ac:dyDescent="0.25">
      <c r="A837" s="64">
        <f t="shared" si="99"/>
        <v>18</v>
      </c>
      <c r="B837" s="64">
        <f t="shared" si="100"/>
        <v>88</v>
      </c>
      <c r="C837" s="64">
        <f t="shared" si="101"/>
        <v>4</v>
      </c>
      <c r="D837" s="64">
        <f t="shared" si="102"/>
        <v>84</v>
      </c>
      <c r="E837" s="64">
        <f t="shared" si="103"/>
        <v>416</v>
      </c>
      <c r="F837" s="64">
        <f t="shared" ref="F837:F900" si="104">IFERROR(IF(I837&lt;&gt;"",IF(LEFT(K837,2)="1-",1,2),""),"")</f>
        <v>2</v>
      </c>
      <c r="G837" s="64">
        <f t="shared" ref="G837:G900" si="105">IFERROR(IF(I837&lt;&gt;"",MONTH( RIGHT(K837,LEN(K837)-FIND("-",K837))),""),"")</f>
        <v>2</v>
      </c>
      <c r="H837" s="64">
        <f t="shared" ref="H837:H900" si="106">IFERROR(IF(I837&lt;&gt;"",YEAR( RIGHT(K837,LEN(K837)-FIND("-",K837))),""),"")</f>
        <v>2021</v>
      </c>
      <c r="I837" s="80" t="str">
        <f>IFERROR(VLOOKUP(D837,Sheet2!A:B,2,0),"")</f>
        <v>J19-1155</v>
      </c>
      <c r="J837" s="64" t="str">
        <f>IFERROR(IF(I837&lt;&gt;"",VLOOKUP(I837,Sheet2!B:C,2,0),""),"")</f>
        <v xml:space="preserve"> Offline Vibration Sensors for Unsafety Inspection</v>
      </c>
      <c r="K837" s="64" t="str">
        <f>IFERROR( IF(I837&lt;&gt;"", HLOOKUP(L$2+$A837,Sheet2!BX:NK,2,0),""),"")</f>
        <v>16-28 Feb 21</v>
      </c>
      <c r="L837" t="str">
        <f>IF(OR(HLOOKUP(L$2+$A837,Sheet2!BX:NK,$B837,0),HLOOKUP(L$2+$A837,Sheet2!BX:NK,$B837,0)&lt;&gt;""),HLOOKUP(L$2+$A837,Sheet2!BX:NK,$B837,0),"")</f>
        <v/>
      </c>
      <c r="M837" t="str">
        <f>IF(OR(HLOOKUP(M$2+$A837,Sheet2!BY:NL,$B837,0),HLOOKUP(M$2+$A837,Sheet2!BY:NL,$B837,0)&lt;&gt;""),HLOOKUP(M$2+$A837,Sheet2!BY:NL,$B837,0),"")</f>
        <v/>
      </c>
      <c r="N837" t="str">
        <f>IF(OR(HLOOKUP(N$2+$A837,Sheet2!BZ:NM,$B837,0),HLOOKUP(N$2+$A837,Sheet2!BZ:NM,$B837,0)&lt;&gt;""),HLOOKUP(N$2+$A837,Sheet2!BZ:NM,$B837,0),"")</f>
        <v/>
      </c>
      <c r="O837" t="str">
        <f>IF(OR(HLOOKUP(O$2+$A837,Sheet2!CA:NN,$B837,0),HLOOKUP(O$2+$A837,Sheet2!CA:NN,$B837,0)&lt;&gt;""),HLOOKUP(O$2+$A837,Sheet2!CA:NN,$B837,0),"")</f>
        <v/>
      </c>
      <c r="P837" t="str">
        <f>IF(OR(HLOOKUP(P$2+$A837,Sheet2!CB:NO,$B837,0),HLOOKUP(P$2+$A837,Sheet2!CB:NO,$B837,0)&lt;&gt;""),HLOOKUP(P$2+$A837,Sheet2!CB:NO,$B837,0),"")</f>
        <v/>
      </c>
      <c r="Q837" t="str">
        <f>IF(OR(HLOOKUP(Q$2+$A837,Sheet2!CC:NO,$B837,0),HLOOKUP(Q$2+$A837,Sheet2!CC:NO,$B837,0)&lt;&gt;""),HLOOKUP(Q$2+$A837,Sheet2!CC:NO,$B837,0),"")</f>
        <v/>
      </c>
    </row>
    <row r="838" spans="1:17" x14ac:dyDescent="0.25">
      <c r="A838" s="64">
        <f t="shared" ref="A838:A901" si="107">IF(C838&lt;&gt;1,A837+6,0)</f>
        <v>24</v>
      </c>
      <c r="B838" s="64">
        <f t="shared" ref="B838:B901" si="108">IF(C838&lt;&gt;1,B837,B837+1)</f>
        <v>88</v>
      </c>
      <c r="C838" s="64">
        <f t="shared" ref="C838:C901" si="109">IF($C$3-C837=0,1,C837+1)</f>
        <v>5</v>
      </c>
      <c r="D838" s="64">
        <f t="shared" ref="D838:D901" si="110">IF(C838=1,D837+1,D837)</f>
        <v>84</v>
      </c>
      <c r="E838" s="64">
        <f t="shared" ref="E838:E901" si="111">IF(D838&lt;&gt;D837,E837+5,E837)</f>
        <v>416</v>
      </c>
      <c r="F838" s="64">
        <f t="shared" si="104"/>
        <v>1</v>
      </c>
      <c r="G838" s="64">
        <f t="shared" si="105"/>
        <v>3</v>
      </c>
      <c r="H838" s="64">
        <f t="shared" si="106"/>
        <v>2021</v>
      </c>
      <c r="I838" s="80" t="str">
        <f>IFERROR(VLOOKUP(D838,Sheet2!A:B,2,0),"")</f>
        <v>J19-1155</v>
      </c>
      <c r="J838" s="64" t="str">
        <f>IFERROR(IF(I838&lt;&gt;"",VLOOKUP(I838,Sheet2!B:C,2,0),""),"")</f>
        <v xml:space="preserve"> Offline Vibration Sensors for Unsafety Inspection</v>
      </c>
      <c r="K838" s="64" t="str">
        <f>IFERROR( IF(I838&lt;&gt;"", HLOOKUP(L$2+$A838,Sheet2!BX:NK,2,0),""),"")</f>
        <v>1-15 Mar 2021</v>
      </c>
      <c r="L838" t="str">
        <f>IF(OR(HLOOKUP(L$2+$A838,Sheet2!BX:NK,$B838,0),HLOOKUP(L$2+$A838,Sheet2!BX:NK,$B838,0)&lt;&gt;""),HLOOKUP(L$2+$A838,Sheet2!BX:NK,$B838,0),"")</f>
        <v/>
      </c>
      <c r="M838" t="str">
        <f>IF(OR(HLOOKUP(M$2+$A838,Sheet2!BY:NL,$B838,0),HLOOKUP(M$2+$A838,Sheet2!BY:NL,$B838,0)&lt;&gt;""),HLOOKUP(M$2+$A838,Sheet2!BY:NL,$B838,0),"")</f>
        <v/>
      </c>
      <c r="N838" t="str">
        <f>IF(OR(HLOOKUP(N$2+$A838,Sheet2!BZ:NM,$B838,0),HLOOKUP(N$2+$A838,Sheet2!BZ:NM,$B838,0)&lt;&gt;""),HLOOKUP(N$2+$A838,Sheet2!BZ:NM,$B838,0),"")</f>
        <v/>
      </c>
      <c r="O838" t="str">
        <f>IF(OR(HLOOKUP(O$2+$A838,Sheet2!CA:NN,$B838,0),HLOOKUP(O$2+$A838,Sheet2!CA:NN,$B838,0)&lt;&gt;""),HLOOKUP(O$2+$A838,Sheet2!CA:NN,$B838,0),"")</f>
        <v/>
      </c>
      <c r="P838" t="str">
        <f>IF(OR(HLOOKUP(P$2+$A838,Sheet2!CB:NO,$B838,0),HLOOKUP(P$2+$A838,Sheet2!CB:NO,$B838,0)&lt;&gt;""),HLOOKUP(P$2+$A838,Sheet2!CB:NO,$B838,0),"")</f>
        <v/>
      </c>
      <c r="Q838" t="str">
        <f>IF(OR(HLOOKUP(Q$2+$A838,Sheet2!CC:NO,$B838,0),HLOOKUP(Q$2+$A838,Sheet2!CC:NO,$B838,0)&lt;&gt;""),HLOOKUP(Q$2+$A838,Sheet2!CC:NO,$B838,0),"")</f>
        <v/>
      </c>
    </row>
    <row r="839" spans="1:17" x14ac:dyDescent="0.25">
      <c r="A839" s="64">
        <f t="shared" si="107"/>
        <v>30</v>
      </c>
      <c r="B839" s="64">
        <f t="shared" si="108"/>
        <v>88</v>
      </c>
      <c r="C839" s="64">
        <f t="shared" si="109"/>
        <v>6</v>
      </c>
      <c r="D839" s="64">
        <f t="shared" si="110"/>
        <v>84</v>
      </c>
      <c r="E839" s="64">
        <f t="shared" si="111"/>
        <v>416</v>
      </c>
      <c r="F839" s="64">
        <f t="shared" si="104"/>
        <v>2</v>
      </c>
      <c r="G839" s="64">
        <f t="shared" si="105"/>
        <v>3</v>
      </c>
      <c r="H839" s="64">
        <f t="shared" si="106"/>
        <v>2021</v>
      </c>
      <c r="I839" s="80" t="str">
        <f>IFERROR(VLOOKUP(D839,Sheet2!A:B,2,0),"")</f>
        <v>J19-1155</v>
      </c>
      <c r="J839" s="64" t="str">
        <f>IFERROR(IF(I839&lt;&gt;"",VLOOKUP(I839,Sheet2!B:C,2,0),""),"")</f>
        <v xml:space="preserve"> Offline Vibration Sensors for Unsafety Inspection</v>
      </c>
      <c r="K839" s="64" t="str">
        <f>IFERROR( IF(I839&lt;&gt;"", HLOOKUP(L$2+$A839,Sheet2!BX:NK,2,0),""),"")</f>
        <v>16-31 Mar 21</v>
      </c>
      <c r="L839" t="str">
        <f>IF(OR(HLOOKUP(L$2+$A839,Sheet2!BX:NK,$B839,0),HLOOKUP(L$2+$A839,Sheet2!BX:NK,$B839,0)&lt;&gt;""),HLOOKUP(L$2+$A839,Sheet2!BX:NK,$B839,0),"")</f>
        <v/>
      </c>
      <c r="M839" t="str">
        <f>IF(OR(HLOOKUP(M$2+$A839,Sheet2!BY:NL,$B839,0),HLOOKUP(M$2+$A839,Sheet2!BY:NL,$B839,0)&lt;&gt;""),HLOOKUP(M$2+$A839,Sheet2!BY:NL,$B839,0),"")</f>
        <v/>
      </c>
      <c r="N839" t="str">
        <f>IF(OR(HLOOKUP(N$2+$A839,Sheet2!BZ:NM,$B839,0),HLOOKUP(N$2+$A839,Sheet2!BZ:NM,$B839,0)&lt;&gt;""),HLOOKUP(N$2+$A839,Sheet2!BZ:NM,$B839,0),"")</f>
        <v/>
      </c>
      <c r="O839" t="str">
        <f>IF(OR(HLOOKUP(O$2+$A839,Sheet2!CA:NN,$B839,0),HLOOKUP(O$2+$A839,Sheet2!CA:NN,$B839,0)&lt;&gt;""),HLOOKUP(O$2+$A839,Sheet2!CA:NN,$B839,0),"")</f>
        <v/>
      </c>
      <c r="P839" t="str">
        <f>IF(OR(HLOOKUP(P$2+$A839,Sheet2!CB:NO,$B839,0),HLOOKUP(P$2+$A839,Sheet2!CB:NO,$B839,0)&lt;&gt;""),HLOOKUP(P$2+$A839,Sheet2!CB:NO,$B839,0),"")</f>
        <v/>
      </c>
      <c r="Q839" t="str">
        <f>IF(OR(HLOOKUP(Q$2+$A839,Sheet2!CC:NO,$B839,0),HLOOKUP(Q$2+$A839,Sheet2!CC:NO,$B839,0)&lt;&gt;""),HLOOKUP(Q$2+$A839,Sheet2!CC:NO,$B839,0),"")</f>
        <v/>
      </c>
    </row>
    <row r="840" spans="1:17" x14ac:dyDescent="0.25">
      <c r="A840" s="64">
        <f t="shared" si="107"/>
        <v>36</v>
      </c>
      <c r="B840" s="64">
        <f t="shared" si="108"/>
        <v>88</v>
      </c>
      <c r="C840" s="64">
        <f t="shared" si="109"/>
        <v>7</v>
      </c>
      <c r="D840" s="64">
        <f t="shared" si="110"/>
        <v>84</v>
      </c>
      <c r="E840" s="64">
        <f t="shared" si="111"/>
        <v>416</v>
      </c>
      <c r="F840" s="64">
        <f t="shared" si="104"/>
        <v>1</v>
      </c>
      <c r="G840" s="64">
        <f t="shared" si="105"/>
        <v>4</v>
      </c>
      <c r="H840" s="64">
        <f t="shared" si="106"/>
        <v>2021</v>
      </c>
      <c r="I840" s="80" t="str">
        <f>IFERROR(VLOOKUP(D840,Sheet2!A:B,2,0),"")</f>
        <v>J19-1155</v>
      </c>
      <c r="J840" s="64" t="str">
        <f>IFERROR(IF(I840&lt;&gt;"",VLOOKUP(I840,Sheet2!B:C,2,0),""),"")</f>
        <v xml:space="preserve"> Offline Vibration Sensors for Unsafety Inspection</v>
      </c>
      <c r="K840" s="64" t="str">
        <f>IFERROR( IF(I840&lt;&gt;"", HLOOKUP(L$2+$A840,Sheet2!BX:NK,2,0),""),"")</f>
        <v>1-15 April 21</v>
      </c>
      <c r="L840" t="str">
        <f>IF(OR(HLOOKUP(L$2+$A840,Sheet2!BX:NK,$B840,0),HLOOKUP(L$2+$A840,Sheet2!BX:NK,$B840,0)&lt;&gt;""),HLOOKUP(L$2+$A840,Sheet2!BX:NK,$B840,0),"")</f>
        <v/>
      </c>
      <c r="M840" t="str">
        <f>IF(OR(HLOOKUP(M$2+$A840,Sheet2!BY:NL,$B840,0),HLOOKUP(M$2+$A840,Sheet2!BY:NL,$B840,0)&lt;&gt;""),HLOOKUP(M$2+$A840,Sheet2!BY:NL,$B840,0),"")</f>
        <v/>
      </c>
      <c r="N840" t="str">
        <f>IF(OR(HLOOKUP(N$2+$A840,Sheet2!BZ:NM,$B840,0),HLOOKUP(N$2+$A840,Sheet2!BZ:NM,$B840,0)&lt;&gt;""),HLOOKUP(N$2+$A840,Sheet2!BZ:NM,$B840,0),"")</f>
        <v/>
      </c>
      <c r="O840" t="str">
        <f>IF(OR(HLOOKUP(O$2+$A840,Sheet2!CA:NN,$B840,0),HLOOKUP(O$2+$A840,Sheet2!CA:NN,$B840,0)&lt;&gt;""),HLOOKUP(O$2+$A840,Sheet2!CA:NN,$B840,0),"")</f>
        <v/>
      </c>
      <c r="P840" t="str">
        <f>IF(OR(HLOOKUP(P$2+$A840,Sheet2!CB:NO,$B840,0),HLOOKUP(P$2+$A840,Sheet2!CB:NO,$B840,0)&lt;&gt;""),HLOOKUP(P$2+$A840,Sheet2!CB:NO,$B840,0),"")</f>
        <v/>
      </c>
      <c r="Q840" t="str">
        <f>IF(OR(HLOOKUP(Q$2+$A840,Sheet2!CC:NO,$B840,0),HLOOKUP(Q$2+$A840,Sheet2!CC:NO,$B840,0)&lt;&gt;""),HLOOKUP(Q$2+$A840,Sheet2!CC:NO,$B840,0),"")</f>
        <v/>
      </c>
    </row>
    <row r="841" spans="1:17" x14ac:dyDescent="0.25">
      <c r="A841" s="64">
        <f t="shared" si="107"/>
        <v>42</v>
      </c>
      <c r="B841" s="64">
        <f t="shared" si="108"/>
        <v>88</v>
      </c>
      <c r="C841" s="64">
        <f t="shared" si="109"/>
        <v>8</v>
      </c>
      <c r="D841" s="64">
        <f t="shared" si="110"/>
        <v>84</v>
      </c>
      <c r="E841" s="64">
        <f t="shared" si="111"/>
        <v>416</v>
      </c>
      <c r="F841" s="64">
        <f t="shared" si="104"/>
        <v>2</v>
      </c>
      <c r="G841" s="64">
        <f t="shared" si="105"/>
        <v>4</v>
      </c>
      <c r="H841" s="64">
        <f t="shared" si="106"/>
        <v>2021</v>
      </c>
      <c r="I841" s="80" t="str">
        <f>IFERROR(VLOOKUP(D841,Sheet2!A:B,2,0),"")</f>
        <v>J19-1155</v>
      </c>
      <c r="J841" s="64" t="str">
        <f>IFERROR(IF(I841&lt;&gt;"",VLOOKUP(I841,Sheet2!B:C,2,0),""),"")</f>
        <v xml:space="preserve"> Offline Vibration Sensors for Unsafety Inspection</v>
      </c>
      <c r="K841" s="64" t="str">
        <f>IFERROR( IF(I841&lt;&gt;"", HLOOKUP(L$2+$A841,Sheet2!BX:NK,2,0),""),"")</f>
        <v>16-30 April 21</v>
      </c>
      <c r="L841" t="str">
        <f>IF(OR(HLOOKUP(L$2+$A841,Sheet2!BX:NK,$B841,0),HLOOKUP(L$2+$A841,Sheet2!BX:NK,$B841,0)&lt;&gt;""),HLOOKUP(L$2+$A841,Sheet2!BX:NK,$B841,0),"")</f>
        <v/>
      </c>
      <c r="M841" t="str">
        <f>IF(OR(HLOOKUP(M$2+$A841,Sheet2!BY:NL,$B841,0),HLOOKUP(M$2+$A841,Sheet2!BY:NL,$B841,0)&lt;&gt;""),HLOOKUP(M$2+$A841,Sheet2!BY:NL,$B841,0),"")</f>
        <v/>
      </c>
      <c r="N841" t="str">
        <f>IF(OR(HLOOKUP(N$2+$A841,Sheet2!BZ:NM,$B841,0),HLOOKUP(N$2+$A841,Sheet2!BZ:NM,$B841,0)&lt;&gt;""),HLOOKUP(N$2+$A841,Sheet2!BZ:NM,$B841,0),"")</f>
        <v/>
      </c>
      <c r="O841" t="str">
        <f>IF(OR(HLOOKUP(O$2+$A841,Sheet2!CA:NN,$B841,0),HLOOKUP(O$2+$A841,Sheet2!CA:NN,$B841,0)&lt;&gt;""),HLOOKUP(O$2+$A841,Sheet2!CA:NN,$B841,0),"")</f>
        <v/>
      </c>
      <c r="P841" t="str">
        <f>IF(OR(HLOOKUP(P$2+$A841,Sheet2!CB:NO,$B841,0),HLOOKUP(P$2+$A841,Sheet2!CB:NO,$B841,0)&lt;&gt;""),HLOOKUP(P$2+$A841,Sheet2!CB:NO,$B841,0),"")</f>
        <v/>
      </c>
      <c r="Q841" t="str">
        <f>IF(OR(HLOOKUP(Q$2+$A841,Sheet2!CC:NO,$B841,0),HLOOKUP(Q$2+$A841,Sheet2!CC:NO,$B841,0)&lt;&gt;""),HLOOKUP(Q$2+$A841,Sheet2!CC:NO,$B841,0),"")</f>
        <v/>
      </c>
    </row>
    <row r="842" spans="1:17" x14ac:dyDescent="0.25">
      <c r="A842" s="64">
        <f t="shared" si="107"/>
        <v>48</v>
      </c>
      <c r="B842" s="64">
        <f t="shared" si="108"/>
        <v>88</v>
      </c>
      <c r="C842" s="64">
        <f t="shared" si="109"/>
        <v>9</v>
      </c>
      <c r="D842" s="64">
        <f t="shared" si="110"/>
        <v>84</v>
      </c>
      <c r="E842" s="64">
        <f t="shared" si="111"/>
        <v>416</v>
      </c>
      <c r="F842" s="64">
        <f t="shared" si="104"/>
        <v>1</v>
      </c>
      <c r="G842" s="64">
        <f t="shared" si="105"/>
        <v>5</v>
      </c>
      <c r="H842" s="64">
        <f t="shared" si="106"/>
        <v>2021</v>
      </c>
      <c r="I842" s="80" t="str">
        <f>IFERROR(VLOOKUP(D842,Sheet2!A:B,2,0),"")</f>
        <v>J19-1155</v>
      </c>
      <c r="J842" s="64" t="str">
        <f>IFERROR(IF(I842&lt;&gt;"",VLOOKUP(I842,Sheet2!B:C,2,0),""),"")</f>
        <v xml:space="preserve"> Offline Vibration Sensors for Unsafety Inspection</v>
      </c>
      <c r="K842" s="64" t="str">
        <f>IFERROR( IF(I842&lt;&gt;"", HLOOKUP(L$2+$A842,Sheet2!BX:NK,2,0),""),"")</f>
        <v>1-15 May 21</v>
      </c>
      <c r="L842" t="str">
        <f>IF(OR(HLOOKUP(L$2+$A842,Sheet2!BX:NK,$B842,0),HLOOKUP(L$2+$A842,Sheet2!BX:NK,$B842,0)&lt;&gt;""),HLOOKUP(L$2+$A842,Sheet2!BX:NK,$B842,0),"")</f>
        <v/>
      </c>
      <c r="M842" t="str">
        <f>IF(OR(HLOOKUP(M$2+$A842,Sheet2!BY:NL,$B842,0),HLOOKUP(M$2+$A842,Sheet2!BY:NL,$B842,0)&lt;&gt;""),HLOOKUP(M$2+$A842,Sheet2!BY:NL,$B842,0),"")</f>
        <v/>
      </c>
      <c r="N842" t="str">
        <f>IF(OR(HLOOKUP(N$2+$A842,Sheet2!BZ:NM,$B842,0),HLOOKUP(N$2+$A842,Sheet2!BZ:NM,$B842,0)&lt;&gt;""),HLOOKUP(N$2+$A842,Sheet2!BZ:NM,$B842,0),"")</f>
        <v/>
      </c>
      <c r="O842" t="str">
        <f>IF(OR(HLOOKUP(O$2+$A842,Sheet2!CA:NN,$B842,0),HLOOKUP(O$2+$A842,Sheet2!CA:NN,$B842,0)&lt;&gt;""),HLOOKUP(O$2+$A842,Sheet2!CA:NN,$B842,0),"")</f>
        <v/>
      </c>
      <c r="P842" t="str">
        <f>IF(OR(HLOOKUP(P$2+$A842,Sheet2!CB:NO,$B842,0),HLOOKUP(P$2+$A842,Sheet2!CB:NO,$B842,0)&lt;&gt;""),HLOOKUP(P$2+$A842,Sheet2!CB:NO,$B842,0),"")</f>
        <v/>
      </c>
      <c r="Q842" t="str">
        <f>IF(OR(HLOOKUP(Q$2+$A842,Sheet2!CC:NO,$B842,0),HLOOKUP(Q$2+$A842,Sheet2!CC:NO,$B842,0)&lt;&gt;""),HLOOKUP(Q$2+$A842,Sheet2!CC:NO,$B842,0),"")</f>
        <v/>
      </c>
    </row>
    <row r="843" spans="1:17" x14ac:dyDescent="0.25">
      <c r="A843" s="64">
        <f t="shared" si="107"/>
        <v>54</v>
      </c>
      <c r="B843" s="64">
        <f t="shared" si="108"/>
        <v>88</v>
      </c>
      <c r="C843" s="64">
        <f t="shared" si="109"/>
        <v>10</v>
      </c>
      <c r="D843" s="64">
        <f t="shared" si="110"/>
        <v>84</v>
      </c>
      <c r="E843" s="64">
        <f t="shared" si="111"/>
        <v>416</v>
      </c>
      <c r="F843" s="64">
        <f t="shared" si="104"/>
        <v>2</v>
      </c>
      <c r="G843" s="64">
        <f t="shared" si="105"/>
        <v>5</v>
      </c>
      <c r="H843" s="64">
        <f t="shared" si="106"/>
        <v>2021</v>
      </c>
      <c r="I843" s="80" t="str">
        <f>IFERROR(VLOOKUP(D843,Sheet2!A:B,2,0),"")</f>
        <v>J19-1155</v>
      </c>
      <c r="J843" s="64" t="str">
        <f>IFERROR(IF(I843&lt;&gt;"",VLOOKUP(I843,Sheet2!B:C,2,0),""),"")</f>
        <v xml:space="preserve"> Offline Vibration Sensors for Unsafety Inspection</v>
      </c>
      <c r="K843" s="64" t="str">
        <f>IFERROR( IF(I843&lt;&gt;"", HLOOKUP(L$2+$A843,Sheet2!BX:NK,2,0),""),"")</f>
        <v>16-31 May 21</v>
      </c>
      <c r="L843" t="str">
        <f>IF(OR(HLOOKUP(L$2+$A843,Sheet2!BX:NK,$B843,0),HLOOKUP(L$2+$A843,Sheet2!BX:NK,$B843,0)&lt;&gt;""),HLOOKUP(L$2+$A843,Sheet2!BX:NK,$B843,0),"")</f>
        <v/>
      </c>
      <c r="M843" t="str">
        <f>IF(OR(HLOOKUP(M$2+$A843,Sheet2!BY:NL,$B843,0),HLOOKUP(M$2+$A843,Sheet2!BY:NL,$B843,0)&lt;&gt;""),HLOOKUP(M$2+$A843,Sheet2!BY:NL,$B843,0),"")</f>
        <v/>
      </c>
      <c r="N843" t="str">
        <f>IF(OR(HLOOKUP(N$2+$A843,Sheet2!BZ:NM,$B843,0),HLOOKUP(N$2+$A843,Sheet2!BZ:NM,$B843,0)&lt;&gt;""),HLOOKUP(N$2+$A843,Sheet2!BZ:NM,$B843,0),"")</f>
        <v/>
      </c>
      <c r="O843" t="str">
        <f>IF(OR(HLOOKUP(O$2+$A843,Sheet2!CA:NN,$B843,0),HLOOKUP(O$2+$A843,Sheet2!CA:NN,$B843,0)&lt;&gt;""),HLOOKUP(O$2+$A843,Sheet2!CA:NN,$B843,0),"")</f>
        <v/>
      </c>
      <c r="P843" t="str">
        <f>IF(OR(HLOOKUP(P$2+$A843,Sheet2!CB:NO,$B843,0),HLOOKUP(P$2+$A843,Sheet2!CB:NO,$B843,0)&lt;&gt;""),HLOOKUP(P$2+$A843,Sheet2!CB:NO,$B843,0),"")</f>
        <v/>
      </c>
      <c r="Q843" t="str">
        <f>IF(OR(HLOOKUP(Q$2+$A843,Sheet2!CC:NO,$B843,0),HLOOKUP(Q$2+$A843,Sheet2!CC:NO,$B843,0)&lt;&gt;""),HLOOKUP(Q$2+$A843,Sheet2!CC:NO,$B843,0),"")</f>
        <v/>
      </c>
    </row>
    <row r="844" spans="1:17" x14ac:dyDescent="0.25">
      <c r="A844" s="64">
        <f t="shared" si="107"/>
        <v>0</v>
      </c>
      <c r="B844" s="64">
        <f t="shared" si="108"/>
        <v>89</v>
      </c>
      <c r="C844" s="64">
        <f t="shared" si="109"/>
        <v>1</v>
      </c>
      <c r="D844" s="64">
        <f t="shared" si="110"/>
        <v>85</v>
      </c>
      <c r="E844" s="64">
        <f t="shared" si="111"/>
        <v>421</v>
      </c>
      <c r="F844" s="64">
        <f t="shared" si="104"/>
        <v>1</v>
      </c>
      <c r="G844" s="64">
        <f t="shared" si="105"/>
        <v>1</v>
      </c>
      <c r="H844" s="64">
        <f t="shared" si="106"/>
        <v>2021</v>
      </c>
      <c r="I844" s="80" t="str">
        <f>IFERROR(VLOOKUP(D844,Sheet2!A:B,2,0),"")</f>
        <v>J19-1021</v>
      </c>
      <c r="J844" s="64" t="str">
        <f>IFERROR(IF(I844&lt;&gt;"",VLOOKUP(I844,Sheet2!B:C,2,0),""),"")</f>
        <v>S::CAN Waste water online monitoring system</v>
      </c>
      <c r="K844" s="64" t="str">
        <f>IFERROR( IF(I844&lt;&gt;"", HLOOKUP(L$2+$A844,Sheet2!BX:NK,2,0),""),"")</f>
        <v>1-15 Jan 21</v>
      </c>
      <c r="L844" t="str">
        <f>IF(OR(HLOOKUP(L$2+$A844,Sheet2!BX:NK,$B844,0),HLOOKUP(L$2+$A844,Sheet2!BX:NK,$B844,0)&lt;&gt;""),HLOOKUP(L$2+$A844,Sheet2!BX:NK,$B844,0),"")</f>
        <v/>
      </c>
      <c r="M844" t="str">
        <f>IF(OR(HLOOKUP(M$2+$A844,Sheet2!BY:NL,$B844,0),HLOOKUP(M$2+$A844,Sheet2!BY:NL,$B844,0)&lt;&gt;""),HLOOKUP(M$2+$A844,Sheet2!BY:NL,$B844,0),"")</f>
        <v/>
      </c>
      <c r="N844" t="str">
        <f>IF(OR(HLOOKUP(N$2+$A844,Sheet2!BZ:NM,$B844,0),HLOOKUP(N$2+$A844,Sheet2!BZ:NM,$B844,0)&lt;&gt;""),HLOOKUP(N$2+$A844,Sheet2!BZ:NM,$B844,0),"")</f>
        <v/>
      </c>
      <c r="O844" t="str">
        <f>IF(OR(HLOOKUP(O$2+$A844,Sheet2!CA:NN,$B844,0),HLOOKUP(O$2+$A844,Sheet2!CA:NN,$B844,0)&lt;&gt;""),HLOOKUP(O$2+$A844,Sheet2!CA:NN,$B844,0),"")</f>
        <v/>
      </c>
      <c r="P844" t="str">
        <f>IF(OR(HLOOKUP(P$2+$A844,Sheet2!CB:NO,$B844,0),HLOOKUP(P$2+$A844,Sheet2!CB:NO,$B844,0)&lt;&gt;""),HLOOKUP(P$2+$A844,Sheet2!CB:NO,$B844,0),"")</f>
        <v/>
      </c>
      <c r="Q844" t="str">
        <f>IF(OR(HLOOKUP(Q$2+$A844,Sheet2!CC:NO,$B844,0),HLOOKUP(Q$2+$A844,Sheet2!CC:NO,$B844,0)&lt;&gt;""),HLOOKUP(Q$2+$A844,Sheet2!CC:NO,$B844,0),"")</f>
        <v/>
      </c>
    </row>
    <row r="845" spans="1:17" x14ac:dyDescent="0.25">
      <c r="A845" s="64">
        <f t="shared" si="107"/>
        <v>6</v>
      </c>
      <c r="B845" s="64">
        <f t="shared" si="108"/>
        <v>89</v>
      </c>
      <c r="C845" s="64">
        <f t="shared" si="109"/>
        <v>2</v>
      </c>
      <c r="D845" s="64">
        <f t="shared" si="110"/>
        <v>85</v>
      </c>
      <c r="E845" s="64">
        <f t="shared" si="111"/>
        <v>421</v>
      </c>
      <c r="F845" s="64">
        <f t="shared" si="104"/>
        <v>2</v>
      </c>
      <c r="G845" s="64">
        <f t="shared" si="105"/>
        <v>1</v>
      </c>
      <c r="H845" s="64">
        <f t="shared" si="106"/>
        <v>2021</v>
      </c>
      <c r="I845" s="80" t="str">
        <f>IFERROR(VLOOKUP(D845,Sheet2!A:B,2,0),"")</f>
        <v>J19-1021</v>
      </c>
      <c r="J845" s="64" t="str">
        <f>IFERROR(IF(I845&lt;&gt;"",VLOOKUP(I845,Sheet2!B:C,2,0),""),"")</f>
        <v>S::CAN Waste water online monitoring system</v>
      </c>
      <c r="K845" s="64" t="str">
        <f>IFERROR( IF(I845&lt;&gt;"", HLOOKUP(L$2+$A845,Sheet2!BX:NK,2,0),""),"")</f>
        <v>16-31 Jan 21</v>
      </c>
      <c r="L845" t="str">
        <f>IF(OR(HLOOKUP(L$2+$A845,Sheet2!BX:NK,$B845,0),HLOOKUP(L$2+$A845,Sheet2!BX:NK,$B845,0)&lt;&gt;""),HLOOKUP(L$2+$A845,Sheet2!BX:NK,$B845,0),"")</f>
        <v/>
      </c>
      <c r="M845" t="str">
        <f>IF(OR(HLOOKUP(M$2+$A845,Sheet2!BY:NL,$B845,0),HLOOKUP(M$2+$A845,Sheet2!BY:NL,$B845,0)&lt;&gt;""),HLOOKUP(M$2+$A845,Sheet2!BY:NL,$B845,0),"")</f>
        <v/>
      </c>
      <c r="N845" t="str">
        <f>IF(OR(HLOOKUP(N$2+$A845,Sheet2!BZ:NM,$B845,0),HLOOKUP(N$2+$A845,Sheet2!BZ:NM,$B845,0)&lt;&gt;""),HLOOKUP(N$2+$A845,Sheet2!BZ:NM,$B845,0),"")</f>
        <v/>
      </c>
      <c r="O845" t="str">
        <f>IF(OR(HLOOKUP(O$2+$A845,Sheet2!CA:NN,$B845,0),HLOOKUP(O$2+$A845,Sheet2!CA:NN,$B845,0)&lt;&gt;""),HLOOKUP(O$2+$A845,Sheet2!CA:NN,$B845,0),"")</f>
        <v/>
      </c>
      <c r="P845" t="str">
        <f>IF(OR(HLOOKUP(P$2+$A845,Sheet2!CB:NO,$B845,0),HLOOKUP(P$2+$A845,Sheet2!CB:NO,$B845,0)&lt;&gt;""),HLOOKUP(P$2+$A845,Sheet2!CB:NO,$B845,0),"")</f>
        <v/>
      </c>
      <c r="Q845" t="str">
        <f>IF(OR(HLOOKUP(Q$2+$A845,Sheet2!CC:NO,$B845,0),HLOOKUP(Q$2+$A845,Sheet2!CC:NO,$B845,0)&lt;&gt;""),HLOOKUP(Q$2+$A845,Sheet2!CC:NO,$B845,0),"")</f>
        <v/>
      </c>
    </row>
    <row r="846" spans="1:17" x14ac:dyDescent="0.25">
      <c r="A846" s="64">
        <f t="shared" si="107"/>
        <v>12</v>
      </c>
      <c r="B846" s="64">
        <f t="shared" si="108"/>
        <v>89</v>
      </c>
      <c r="C846" s="64">
        <f t="shared" si="109"/>
        <v>3</v>
      </c>
      <c r="D846" s="64">
        <f t="shared" si="110"/>
        <v>85</v>
      </c>
      <c r="E846" s="64">
        <f t="shared" si="111"/>
        <v>421</v>
      </c>
      <c r="F846" s="64">
        <f t="shared" si="104"/>
        <v>1</v>
      </c>
      <c r="G846" s="64">
        <f t="shared" si="105"/>
        <v>2</v>
      </c>
      <c r="H846" s="64">
        <f t="shared" si="106"/>
        <v>2021</v>
      </c>
      <c r="I846" s="80" t="str">
        <f>IFERROR(VLOOKUP(D846,Sheet2!A:B,2,0),"")</f>
        <v>J19-1021</v>
      </c>
      <c r="J846" s="64" t="str">
        <f>IFERROR(IF(I846&lt;&gt;"",VLOOKUP(I846,Sheet2!B:C,2,0),""),"")</f>
        <v>S::CAN Waste water online monitoring system</v>
      </c>
      <c r="K846" s="64" t="str">
        <f>IFERROR( IF(I846&lt;&gt;"", HLOOKUP(L$2+$A846,Sheet2!BX:NK,2,0),""),"")</f>
        <v>1-15 Feb 21</v>
      </c>
      <c r="L846" t="str">
        <f>IF(OR(HLOOKUP(L$2+$A846,Sheet2!BX:NK,$B846,0),HLOOKUP(L$2+$A846,Sheet2!BX:NK,$B846,0)&lt;&gt;""),HLOOKUP(L$2+$A846,Sheet2!BX:NK,$B846,0),"")</f>
        <v/>
      </c>
      <c r="M846" t="str">
        <f>IF(OR(HLOOKUP(M$2+$A846,Sheet2!BY:NL,$B846,0),HLOOKUP(M$2+$A846,Sheet2!BY:NL,$B846,0)&lt;&gt;""),HLOOKUP(M$2+$A846,Sheet2!BY:NL,$B846,0),"")</f>
        <v/>
      </c>
      <c r="N846" t="str">
        <f>IF(OR(HLOOKUP(N$2+$A846,Sheet2!BZ:NM,$B846,0),HLOOKUP(N$2+$A846,Sheet2!BZ:NM,$B846,0)&lt;&gt;""),HLOOKUP(N$2+$A846,Sheet2!BZ:NM,$B846,0),"")</f>
        <v/>
      </c>
      <c r="O846" t="str">
        <f>IF(OR(HLOOKUP(O$2+$A846,Sheet2!CA:NN,$B846,0),HLOOKUP(O$2+$A846,Sheet2!CA:NN,$B846,0)&lt;&gt;""),HLOOKUP(O$2+$A846,Sheet2!CA:NN,$B846,0),"")</f>
        <v/>
      </c>
      <c r="P846" t="str">
        <f>IF(OR(HLOOKUP(P$2+$A846,Sheet2!CB:NO,$B846,0),HLOOKUP(P$2+$A846,Sheet2!CB:NO,$B846,0)&lt;&gt;""),HLOOKUP(P$2+$A846,Sheet2!CB:NO,$B846,0),"")</f>
        <v/>
      </c>
      <c r="Q846" t="str">
        <f>IF(OR(HLOOKUP(Q$2+$A846,Sheet2!CC:NO,$B846,0),HLOOKUP(Q$2+$A846,Sheet2!CC:NO,$B846,0)&lt;&gt;""),HLOOKUP(Q$2+$A846,Sheet2!CC:NO,$B846,0),"")</f>
        <v/>
      </c>
    </row>
    <row r="847" spans="1:17" x14ac:dyDescent="0.25">
      <c r="A847" s="64">
        <f t="shared" si="107"/>
        <v>18</v>
      </c>
      <c r="B847" s="64">
        <f t="shared" si="108"/>
        <v>89</v>
      </c>
      <c r="C847" s="64">
        <f t="shared" si="109"/>
        <v>4</v>
      </c>
      <c r="D847" s="64">
        <f t="shared" si="110"/>
        <v>85</v>
      </c>
      <c r="E847" s="64">
        <f t="shared" si="111"/>
        <v>421</v>
      </c>
      <c r="F847" s="64">
        <f t="shared" si="104"/>
        <v>2</v>
      </c>
      <c r="G847" s="64">
        <f t="shared" si="105"/>
        <v>2</v>
      </c>
      <c r="H847" s="64">
        <f t="shared" si="106"/>
        <v>2021</v>
      </c>
      <c r="I847" s="80" t="str">
        <f>IFERROR(VLOOKUP(D847,Sheet2!A:B,2,0),"")</f>
        <v>J19-1021</v>
      </c>
      <c r="J847" s="64" t="str">
        <f>IFERROR(IF(I847&lt;&gt;"",VLOOKUP(I847,Sheet2!B:C,2,0),""),"")</f>
        <v>S::CAN Waste water online monitoring system</v>
      </c>
      <c r="K847" s="64" t="str">
        <f>IFERROR( IF(I847&lt;&gt;"", HLOOKUP(L$2+$A847,Sheet2!BX:NK,2,0),""),"")</f>
        <v>16-28 Feb 21</v>
      </c>
      <c r="L847" t="str">
        <f>IF(OR(HLOOKUP(L$2+$A847,Sheet2!BX:NK,$B847,0),HLOOKUP(L$2+$A847,Sheet2!BX:NK,$B847,0)&lt;&gt;""),HLOOKUP(L$2+$A847,Sheet2!BX:NK,$B847,0),"")</f>
        <v/>
      </c>
      <c r="M847" t="str">
        <f>IF(OR(HLOOKUP(M$2+$A847,Sheet2!BY:NL,$B847,0),HLOOKUP(M$2+$A847,Sheet2!BY:NL,$B847,0)&lt;&gt;""),HLOOKUP(M$2+$A847,Sheet2!BY:NL,$B847,0),"")</f>
        <v/>
      </c>
      <c r="N847" t="str">
        <f>IF(OR(HLOOKUP(N$2+$A847,Sheet2!BZ:NM,$B847,0),HLOOKUP(N$2+$A847,Sheet2!BZ:NM,$B847,0)&lt;&gt;""),HLOOKUP(N$2+$A847,Sheet2!BZ:NM,$B847,0),"")</f>
        <v/>
      </c>
      <c r="O847" t="str">
        <f>IF(OR(HLOOKUP(O$2+$A847,Sheet2!CA:NN,$B847,0),HLOOKUP(O$2+$A847,Sheet2!CA:NN,$B847,0)&lt;&gt;""),HLOOKUP(O$2+$A847,Sheet2!CA:NN,$B847,0),"")</f>
        <v/>
      </c>
      <c r="P847" t="str">
        <f>IF(OR(HLOOKUP(P$2+$A847,Sheet2!CB:NO,$B847,0),HLOOKUP(P$2+$A847,Sheet2!CB:NO,$B847,0)&lt;&gt;""),HLOOKUP(P$2+$A847,Sheet2!CB:NO,$B847,0),"")</f>
        <v/>
      </c>
      <c r="Q847" t="str">
        <f>IF(OR(HLOOKUP(Q$2+$A847,Sheet2!CC:NO,$B847,0),HLOOKUP(Q$2+$A847,Sheet2!CC:NO,$B847,0)&lt;&gt;""),HLOOKUP(Q$2+$A847,Sheet2!CC:NO,$B847,0),"")</f>
        <v/>
      </c>
    </row>
    <row r="848" spans="1:17" x14ac:dyDescent="0.25">
      <c r="A848" s="64">
        <f t="shared" si="107"/>
        <v>24</v>
      </c>
      <c r="B848" s="64">
        <f t="shared" si="108"/>
        <v>89</v>
      </c>
      <c r="C848" s="64">
        <f t="shared" si="109"/>
        <v>5</v>
      </c>
      <c r="D848" s="64">
        <f t="shared" si="110"/>
        <v>85</v>
      </c>
      <c r="E848" s="64">
        <f t="shared" si="111"/>
        <v>421</v>
      </c>
      <c r="F848" s="64">
        <f t="shared" si="104"/>
        <v>1</v>
      </c>
      <c r="G848" s="64">
        <f t="shared" si="105"/>
        <v>3</v>
      </c>
      <c r="H848" s="64">
        <f t="shared" si="106"/>
        <v>2021</v>
      </c>
      <c r="I848" s="80" t="str">
        <f>IFERROR(VLOOKUP(D848,Sheet2!A:B,2,0),"")</f>
        <v>J19-1021</v>
      </c>
      <c r="J848" s="64" t="str">
        <f>IFERROR(IF(I848&lt;&gt;"",VLOOKUP(I848,Sheet2!B:C,2,0),""),"")</f>
        <v>S::CAN Waste water online monitoring system</v>
      </c>
      <c r="K848" s="64" t="str">
        <f>IFERROR( IF(I848&lt;&gt;"", HLOOKUP(L$2+$A848,Sheet2!BX:NK,2,0),""),"")</f>
        <v>1-15 Mar 2021</v>
      </c>
      <c r="L848" t="str">
        <f>IF(OR(HLOOKUP(L$2+$A848,Sheet2!BX:NK,$B848,0),HLOOKUP(L$2+$A848,Sheet2!BX:NK,$B848,0)&lt;&gt;""),HLOOKUP(L$2+$A848,Sheet2!BX:NK,$B848,0),"")</f>
        <v/>
      </c>
      <c r="M848" t="str">
        <f>IF(OR(HLOOKUP(M$2+$A848,Sheet2!BY:NL,$B848,0),HLOOKUP(M$2+$A848,Sheet2!BY:NL,$B848,0)&lt;&gt;""),HLOOKUP(M$2+$A848,Sheet2!BY:NL,$B848,0),"")</f>
        <v/>
      </c>
      <c r="N848" t="str">
        <f>IF(OR(HLOOKUP(N$2+$A848,Sheet2!BZ:NM,$B848,0),HLOOKUP(N$2+$A848,Sheet2!BZ:NM,$B848,0)&lt;&gt;""),HLOOKUP(N$2+$A848,Sheet2!BZ:NM,$B848,0),"")</f>
        <v/>
      </c>
      <c r="O848" t="str">
        <f>IF(OR(HLOOKUP(O$2+$A848,Sheet2!CA:NN,$B848,0),HLOOKUP(O$2+$A848,Sheet2!CA:NN,$B848,0)&lt;&gt;""),HLOOKUP(O$2+$A848,Sheet2!CA:NN,$B848,0),"")</f>
        <v/>
      </c>
      <c r="P848" t="str">
        <f>IF(OR(HLOOKUP(P$2+$A848,Sheet2!CB:NO,$B848,0),HLOOKUP(P$2+$A848,Sheet2!CB:NO,$B848,0)&lt;&gt;""),HLOOKUP(P$2+$A848,Sheet2!CB:NO,$B848,0),"")</f>
        <v/>
      </c>
      <c r="Q848" t="str">
        <f>IF(OR(HLOOKUP(Q$2+$A848,Sheet2!CC:NO,$B848,0),HLOOKUP(Q$2+$A848,Sheet2!CC:NO,$B848,0)&lt;&gt;""),HLOOKUP(Q$2+$A848,Sheet2!CC:NO,$B848,0),"")</f>
        <v/>
      </c>
    </row>
    <row r="849" spans="1:17" x14ac:dyDescent="0.25">
      <c r="A849" s="64">
        <f t="shared" si="107"/>
        <v>30</v>
      </c>
      <c r="B849" s="64">
        <f t="shared" si="108"/>
        <v>89</v>
      </c>
      <c r="C849" s="64">
        <f t="shared" si="109"/>
        <v>6</v>
      </c>
      <c r="D849" s="64">
        <f t="shared" si="110"/>
        <v>85</v>
      </c>
      <c r="E849" s="64">
        <f t="shared" si="111"/>
        <v>421</v>
      </c>
      <c r="F849" s="64">
        <f t="shared" si="104"/>
        <v>2</v>
      </c>
      <c r="G849" s="64">
        <f t="shared" si="105"/>
        <v>3</v>
      </c>
      <c r="H849" s="64">
        <f t="shared" si="106"/>
        <v>2021</v>
      </c>
      <c r="I849" s="80" t="str">
        <f>IFERROR(VLOOKUP(D849,Sheet2!A:B,2,0),"")</f>
        <v>J19-1021</v>
      </c>
      <c r="J849" s="64" t="str">
        <f>IFERROR(IF(I849&lt;&gt;"",VLOOKUP(I849,Sheet2!B:C,2,0),""),"")</f>
        <v>S::CAN Waste water online monitoring system</v>
      </c>
      <c r="K849" s="64" t="str">
        <f>IFERROR( IF(I849&lt;&gt;"", HLOOKUP(L$2+$A849,Sheet2!BX:NK,2,0),""),"")</f>
        <v>16-31 Mar 21</v>
      </c>
      <c r="L849" t="str">
        <f>IF(OR(HLOOKUP(L$2+$A849,Sheet2!BX:NK,$B849,0),HLOOKUP(L$2+$A849,Sheet2!BX:NK,$B849,0)&lt;&gt;""),HLOOKUP(L$2+$A849,Sheet2!BX:NK,$B849,0),"")</f>
        <v/>
      </c>
      <c r="M849" t="str">
        <f>IF(OR(HLOOKUP(M$2+$A849,Sheet2!BY:NL,$B849,0),HLOOKUP(M$2+$A849,Sheet2!BY:NL,$B849,0)&lt;&gt;""),HLOOKUP(M$2+$A849,Sheet2!BY:NL,$B849,0),"")</f>
        <v/>
      </c>
      <c r="N849" t="str">
        <f>IF(OR(HLOOKUP(N$2+$A849,Sheet2!BZ:NM,$B849,0),HLOOKUP(N$2+$A849,Sheet2!BZ:NM,$B849,0)&lt;&gt;""),HLOOKUP(N$2+$A849,Sheet2!BZ:NM,$B849,0),"")</f>
        <v/>
      </c>
      <c r="O849" t="str">
        <f>IF(OR(HLOOKUP(O$2+$A849,Sheet2!CA:NN,$B849,0),HLOOKUP(O$2+$A849,Sheet2!CA:NN,$B849,0)&lt;&gt;""),HLOOKUP(O$2+$A849,Sheet2!CA:NN,$B849,0),"")</f>
        <v/>
      </c>
      <c r="P849" t="str">
        <f>IF(OR(HLOOKUP(P$2+$A849,Sheet2!CB:NO,$B849,0),HLOOKUP(P$2+$A849,Sheet2!CB:NO,$B849,0)&lt;&gt;""),HLOOKUP(P$2+$A849,Sheet2!CB:NO,$B849,0),"")</f>
        <v/>
      </c>
      <c r="Q849" t="str">
        <f>IF(OR(HLOOKUP(Q$2+$A849,Sheet2!CC:NO,$B849,0),HLOOKUP(Q$2+$A849,Sheet2!CC:NO,$B849,0)&lt;&gt;""),HLOOKUP(Q$2+$A849,Sheet2!CC:NO,$B849,0),"")</f>
        <v/>
      </c>
    </row>
    <row r="850" spans="1:17" x14ac:dyDescent="0.25">
      <c r="A850" s="64">
        <f t="shared" si="107"/>
        <v>36</v>
      </c>
      <c r="B850" s="64">
        <f t="shared" si="108"/>
        <v>89</v>
      </c>
      <c r="C850" s="64">
        <f t="shared" si="109"/>
        <v>7</v>
      </c>
      <c r="D850" s="64">
        <f t="shared" si="110"/>
        <v>85</v>
      </c>
      <c r="E850" s="64">
        <f t="shared" si="111"/>
        <v>421</v>
      </c>
      <c r="F850" s="64">
        <f t="shared" si="104"/>
        <v>1</v>
      </c>
      <c r="G850" s="64">
        <f t="shared" si="105"/>
        <v>4</v>
      </c>
      <c r="H850" s="64">
        <f t="shared" si="106"/>
        <v>2021</v>
      </c>
      <c r="I850" s="80" t="str">
        <f>IFERROR(VLOOKUP(D850,Sheet2!A:B,2,0),"")</f>
        <v>J19-1021</v>
      </c>
      <c r="J850" s="64" t="str">
        <f>IFERROR(IF(I850&lt;&gt;"",VLOOKUP(I850,Sheet2!B:C,2,0),""),"")</f>
        <v>S::CAN Waste water online monitoring system</v>
      </c>
      <c r="K850" s="64" t="str">
        <f>IFERROR( IF(I850&lt;&gt;"", HLOOKUP(L$2+$A850,Sheet2!BX:NK,2,0),""),"")</f>
        <v>1-15 April 21</v>
      </c>
      <c r="L850" t="str">
        <f>IF(OR(HLOOKUP(L$2+$A850,Sheet2!BX:NK,$B850,0),HLOOKUP(L$2+$A850,Sheet2!BX:NK,$B850,0)&lt;&gt;""),HLOOKUP(L$2+$A850,Sheet2!BX:NK,$B850,0),"")</f>
        <v/>
      </c>
      <c r="M850" t="str">
        <f>IF(OR(HLOOKUP(M$2+$A850,Sheet2!BY:NL,$B850,0),HLOOKUP(M$2+$A850,Sheet2!BY:NL,$B850,0)&lt;&gt;""),HLOOKUP(M$2+$A850,Sheet2!BY:NL,$B850,0),"")</f>
        <v/>
      </c>
      <c r="N850" t="str">
        <f>IF(OR(HLOOKUP(N$2+$A850,Sheet2!BZ:NM,$B850,0),HLOOKUP(N$2+$A850,Sheet2!BZ:NM,$B850,0)&lt;&gt;""),HLOOKUP(N$2+$A850,Sheet2!BZ:NM,$B850,0),"")</f>
        <v/>
      </c>
      <c r="O850" t="str">
        <f>IF(OR(HLOOKUP(O$2+$A850,Sheet2!CA:NN,$B850,0),HLOOKUP(O$2+$A850,Sheet2!CA:NN,$B850,0)&lt;&gt;""),HLOOKUP(O$2+$A850,Sheet2!CA:NN,$B850,0),"")</f>
        <v/>
      </c>
      <c r="P850" t="str">
        <f>IF(OR(HLOOKUP(P$2+$A850,Sheet2!CB:NO,$B850,0),HLOOKUP(P$2+$A850,Sheet2!CB:NO,$B850,0)&lt;&gt;""),HLOOKUP(P$2+$A850,Sheet2!CB:NO,$B850,0),"")</f>
        <v/>
      </c>
      <c r="Q850" t="str">
        <f>IF(OR(HLOOKUP(Q$2+$A850,Sheet2!CC:NO,$B850,0),HLOOKUP(Q$2+$A850,Sheet2!CC:NO,$B850,0)&lt;&gt;""),HLOOKUP(Q$2+$A850,Sheet2!CC:NO,$B850,0),"")</f>
        <v/>
      </c>
    </row>
    <row r="851" spans="1:17" x14ac:dyDescent="0.25">
      <c r="A851" s="64">
        <f t="shared" si="107"/>
        <v>42</v>
      </c>
      <c r="B851" s="64">
        <f t="shared" si="108"/>
        <v>89</v>
      </c>
      <c r="C851" s="64">
        <f t="shared" si="109"/>
        <v>8</v>
      </c>
      <c r="D851" s="64">
        <f t="shared" si="110"/>
        <v>85</v>
      </c>
      <c r="E851" s="64">
        <f t="shared" si="111"/>
        <v>421</v>
      </c>
      <c r="F851" s="64">
        <f t="shared" si="104"/>
        <v>2</v>
      </c>
      <c r="G851" s="64">
        <f t="shared" si="105"/>
        <v>4</v>
      </c>
      <c r="H851" s="64">
        <f t="shared" si="106"/>
        <v>2021</v>
      </c>
      <c r="I851" s="80" t="str">
        <f>IFERROR(VLOOKUP(D851,Sheet2!A:B,2,0),"")</f>
        <v>J19-1021</v>
      </c>
      <c r="J851" s="64" t="str">
        <f>IFERROR(IF(I851&lt;&gt;"",VLOOKUP(I851,Sheet2!B:C,2,0),""),"")</f>
        <v>S::CAN Waste water online monitoring system</v>
      </c>
      <c r="K851" s="64" t="str">
        <f>IFERROR( IF(I851&lt;&gt;"", HLOOKUP(L$2+$A851,Sheet2!BX:NK,2,0),""),"")</f>
        <v>16-30 April 21</v>
      </c>
      <c r="L851" t="str">
        <f>IF(OR(HLOOKUP(L$2+$A851,Sheet2!BX:NK,$B851,0),HLOOKUP(L$2+$A851,Sheet2!BX:NK,$B851,0)&lt;&gt;""),HLOOKUP(L$2+$A851,Sheet2!BX:NK,$B851,0),"")</f>
        <v/>
      </c>
      <c r="M851" t="str">
        <f>IF(OR(HLOOKUP(M$2+$A851,Sheet2!BY:NL,$B851,0),HLOOKUP(M$2+$A851,Sheet2!BY:NL,$B851,0)&lt;&gt;""),HLOOKUP(M$2+$A851,Sheet2!BY:NL,$B851,0),"")</f>
        <v/>
      </c>
      <c r="N851" t="str">
        <f>IF(OR(HLOOKUP(N$2+$A851,Sheet2!BZ:NM,$B851,0),HLOOKUP(N$2+$A851,Sheet2!BZ:NM,$B851,0)&lt;&gt;""),HLOOKUP(N$2+$A851,Sheet2!BZ:NM,$B851,0),"")</f>
        <v/>
      </c>
      <c r="O851" t="str">
        <f>IF(OR(HLOOKUP(O$2+$A851,Sheet2!CA:NN,$B851,0),HLOOKUP(O$2+$A851,Sheet2!CA:NN,$B851,0)&lt;&gt;""),HLOOKUP(O$2+$A851,Sheet2!CA:NN,$B851,0),"")</f>
        <v/>
      </c>
      <c r="P851" t="str">
        <f>IF(OR(HLOOKUP(P$2+$A851,Sheet2!CB:NO,$B851,0),HLOOKUP(P$2+$A851,Sheet2!CB:NO,$B851,0)&lt;&gt;""),HLOOKUP(P$2+$A851,Sheet2!CB:NO,$B851,0),"")</f>
        <v/>
      </c>
      <c r="Q851" t="str">
        <f>IF(OR(HLOOKUP(Q$2+$A851,Sheet2!CC:NO,$B851,0),HLOOKUP(Q$2+$A851,Sheet2!CC:NO,$B851,0)&lt;&gt;""),HLOOKUP(Q$2+$A851,Sheet2!CC:NO,$B851,0),"")</f>
        <v/>
      </c>
    </row>
    <row r="852" spans="1:17" x14ac:dyDescent="0.25">
      <c r="A852" s="64">
        <f t="shared" si="107"/>
        <v>48</v>
      </c>
      <c r="B852" s="64">
        <f t="shared" si="108"/>
        <v>89</v>
      </c>
      <c r="C852" s="64">
        <f t="shared" si="109"/>
        <v>9</v>
      </c>
      <c r="D852" s="64">
        <f t="shared" si="110"/>
        <v>85</v>
      </c>
      <c r="E852" s="64">
        <f t="shared" si="111"/>
        <v>421</v>
      </c>
      <c r="F852" s="64">
        <f t="shared" si="104"/>
        <v>1</v>
      </c>
      <c r="G852" s="64">
        <f t="shared" si="105"/>
        <v>5</v>
      </c>
      <c r="H852" s="64">
        <f t="shared" si="106"/>
        <v>2021</v>
      </c>
      <c r="I852" s="80" t="str">
        <f>IFERROR(VLOOKUP(D852,Sheet2!A:B,2,0),"")</f>
        <v>J19-1021</v>
      </c>
      <c r="J852" s="64" t="str">
        <f>IFERROR(IF(I852&lt;&gt;"",VLOOKUP(I852,Sheet2!B:C,2,0),""),"")</f>
        <v>S::CAN Waste water online monitoring system</v>
      </c>
      <c r="K852" s="64" t="str">
        <f>IFERROR( IF(I852&lt;&gt;"", HLOOKUP(L$2+$A852,Sheet2!BX:NK,2,0),""),"")</f>
        <v>1-15 May 21</v>
      </c>
      <c r="L852" t="str">
        <f>IF(OR(HLOOKUP(L$2+$A852,Sheet2!BX:NK,$B852,0),HLOOKUP(L$2+$A852,Sheet2!BX:NK,$B852,0)&lt;&gt;""),HLOOKUP(L$2+$A852,Sheet2!BX:NK,$B852,0),"")</f>
        <v/>
      </c>
      <c r="M852" t="str">
        <f>IF(OR(HLOOKUP(M$2+$A852,Sheet2!BY:NL,$B852,0),HLOOKUP(M$2+$A852,Sheet2!BY:NL,$B852,0)&lt;&gt;""),HLOOKUP(M$2+$A852,Sheet2!BY:NL,$B852,0),"")</f>
        <v/>
      </c>
      <c r="N852" t="str">
        <f>IF(OR(HLOOKUP(N$2+$A852,Sheet2!BZ:NM,$B852,0),HLOOKUP(N$2+$A852,Sheet2!BZ:NM,$B852,0)&lt;&gt;""),HLOOKUP(N$2+$A852,Sheet2!BZ:NM,$B852,0),"")</f>
        <v/>
      </c>
      <c r="O852" t="str">
        <f>IF(OR(HLOOKUP(O$2+$A852,Sheet2!CA:NN,$B852,0),HLOOKUP(O$2+$A852,Sheet2!CA:NN,$B852,0)&lt;&gt;""),HLOOKUP(O$2+$A852,Sheet2!CA:NN,$B852,0),"")</f>
        <v/>
      </c>
      <c r="P852" t="str">
        <f>IF(OR(HLOOKUP(P$2+$A852,Sheet2!CB:NO,$B852,0),HLOOKUP(P$2+$A852,Sheet2!CB:NO,$B852,0)&lt;&gt;""),HLOOKUP(P$2+$A852,Sheet2!CB:NO,$B852,0),"")</f>
        <v/>
      </c>
      <c r="Q852" t="str">
        <f>IF(OR(HLOOKUP(Q$2+$A852,Sheet2!CC:NO,$B852,0),HLOOKUP(Q$2+$A852,Sheet2!CC:NO,$B852,0)&lt;&gt;""),HLOOKUP(Q$2+$A852,Sheet2!CC:NO,$B852,0),"")</f>
        <v/>
      </c>
    </row>
    <row r="853" spans="1:17" x14ac:dyDescent="0.25">
      <c r="A853" s="64">
        <f t="shared" si="107"/>
        <v>54</v>
      </c>
      <c r="B853" s="64">
        <f t="shared" si="108"/>
        <v>89</v>
      </c>
      <c r="C853" s="64">
        <f t="shared" si="109"/>
        <v>10</v>
      </c>
      <c r="D853" s="64">
        <f t="shared" si="110"/>
        <v>85</v>
      </c>
      <c r="E853" s="64">
        <f t="shared" si="111"/>
        <v>421</v>
      </c>
      <c r="F853" s="64">
        <f t="shared" si="104"/>
        <v>2</v>
      </c>
      <c r="G853" s="64">
        <f t="shared" si="105"/>
        <v>5</v>
      </c>
      <c r="H853" s="64">
        <f t="shared" si="106"/>
        <v>2021</v>
      </c>
      <c r="I853" s="80" t="str">
        <f>IFERROR(VLOOKUP(D853,Sheet2!A:B,2,0),"")</f>
        <v>J19-1021</v>
      </c>
      <c r="J853" s="64" t="str">
        <f>IFERROR(IF(I853&lt;&gt;"",VLOOKUP(I853,Sheet2!B:C,2,0),""),"")</f>
        <v>S::CAN Waste water online monitoring system</v>
      </c>
      <c r="K853" s="64" t="str">
        <f>IFERROR( IF(I853&lt;&gt;"", HLOOKUP(L$2+$A853,Sheet2!BX:NK,2,0),""),"")</f>
        <v>16-31 May 21</v>
      </c>
      <c r="L853" t="str">
        <f>IF(OR(HLOOKUP(L$2+$A853,Sheet2!BX:NK,$B853,0),HLOOKUP(L$2+$A853,Sheet2!BX:NK,$B853,0)&lt;&gt;""),HLOOKUP(L$2+$A853,Sheet2!BX:NK,$B853,0),"")</f>
        <v/>
      </c>
      <c r="M853" t="str">
        <f>IF(OR(HLOOKUP(M$2+$A853,Sheet2!BY:NL,$B853,0),HLOOKUP(M$2+$A853,Sheet2!BY:NL,$B853,0)&lt;&gt;""),HLOOKUP(M$2+$A853,Sheet2!BY:NL,$B853,0),"")</f>
        <v/>
      </c>
      <c r="N853" t="str">
        <f>IF(OR(HLOOKUP(N$2+$A853,Sheet2!BZ:NM,$B853,0),HLOOKUP(N$2+$A853,Sheet2!BZ:NM,$B853,0)&lt;&gt;""),HLOOKUP(N$2+$A853,Sheet2!BZ:NM,$B853,0),"")</f>
        <v/>
      </c>
      <c r="O853" t="str">
        <f>IF(OR(HLOOKUP(O$2+$A853,Sheet2!CA:NN,$B853,0),HLOOKUP(O$2+$A853,Sheet2!CA:NN,$B853,0)&lt;&gt;""),HLOOKUP(O$2+$A853,Sheet2!CA:NN,$B853,0),"")</f>
        <v/>
      </c>
      <c r="P853" t="str">
        <f>IF(OR(HLOOKUP(P$2+$A853,Sheet2!CB:NO,$B853,0),HLOOKUP(P$2+$A853,Sheet2!CB:NO,$B853,0)&lt;&gt;""),HLOOKUP(P$2+$A853,Sheet2!CB:NO,$B853,0),"")</f>
        <v/>
      </c>
      <c r="Q853" t="str">
        <f>IF(OR(HLOOKUP(Q$2+$A853,Sheet2!CC:NO,$B853,0),HLOOKUP(Q$2+$A853,Sheet2!CC:NO,$B853,0)&lt;&gt;""),HLOOKUP(Q$2+$A853,Sheet2!CC:NO,$B853,0),"")</f>
        <v/>
      </c>
    </row>
    <row r="854" spans="1:17" x14ac:dyDescent="0.25">
      <c r="A854" s="64">
        <f t="shared" si="107"/>
        <v>0</v>
      </c>
      <c r="B854" s="64">
        <f t="shared" si="108"/>
        <v>90</v>
      </c>
      <c r="C854" s="64">
        <f t="shared" si="109"/>
        <v>1</v>
      </c>
      <c r="D854" s="64">
        <f t="shared" si="110"/>
        <v>86</v>
      </c>
      <c r="E854" s="64">
        <f t="shared" si="111"/>
        <v>426</v>
      </c>
      <c r="F854" s="64">
        <f t="shared" si="104"/>
        <v>1</v>
      </c>
      <c r="G854" s="64">
        <f t="shared" si="105"/>
        <v>1</v>
      </c>
      <c r="H854" s="64">
        <f t="shared" si="106"/>
        <v>2021</v>
      </c>
      <c r="I854" s="80" t="str">
        <f>IFERROR(VLOOKUP(D854,Sheet2!A:B,2,0),"")</f>
        <v>J18-1547</v>
      </c>
      <c r="J854" s="64" t="str">
        <f>IFERROR(IF(I854&lt;&gt;"",VLOOKUP(I854,Sheet2!B:C,2,0),""),"")</f>
        <v>OFF GAS OPTIMIZATION PROJECT FOR HDPE1</v>
      </c>
      <c r="K854" s="64" t="str">
        <f>IFERROR( IF(I854&lt;&gt;"", HLOOKUP(L$2+$A854,Sheet2!BX:NK,2,0),""),"")</f>
        <v>1-15 Jan 21</v>
      </c>
      <c r="L854" t="str">
        <f>IF(OR(HLOOKUP(L$2+$A854,Sheet2!BX:NK,$B854,0),HLOOKUP(L$2+$A854,Sheet2!BX:NK,$B854,0)&lt;&gt;""),HLOOKUP(L$2+$A854,Sheet2!BX:NK,$B854,0),"")</f>
        <v/>
      </c>
      <c r="M854" t="str">
        <f>IF(OR(HLOOKUP(M$2+$A854,Sheet2!BY:NL,$B854,0),HLOOKUP(M$2+$A854,Sheet2!BY:NL,$B854,0)&lt;&gt;""),HLOOKUP(M$2+$A854,Sheet2!BY:NL,$B854,0),"")</f>
        <v/>
      </c>
      <c r="N854" t="str">
        <f>IF(OR(HLOOKUP(N$2+$A854,Sheet2!BZ:NM,$B854,0),HLOOKUP(N$2+$A854,Sheet2!BZ:NM,$B854,0)&lt;&gt;""),HLOOKUP(N$2+$A854,Sheet2!BZ:NM,$B854,0),"")</f>
        <v/>
      </c>
      <c r="O854" t="str">
        <f>IF(OR(HLOOKUP(O$2+$A854,Sheet2!CA:NN,$B854,0),HLOOKUP(O$2+$A854,Sheet2!CA:NN,$B854,0)&lt;&gt;""),HLOOKUP(O$2+$A854,Sheet2!CA:NN,$B854,0),"")</f>
        <v/>
      </c>
      <c r="P854" t="str">
        <f>IF(OR(HLOOKUP(P$2+$A854,Sheet2!CB:NO,$B854,0),HLOOKUP(P$2+$A854,Sheet2!CB:NO,$B854,0)&lt;&gt;""),HLOOKUP(P$2+$A854,Sheet2!CB:NO,$B854,0),"")</f>
        <v/>
      </c>
      <c r="Q854" t="str">
        <f>IF(OR(HLOOKUP(Q$2+$A854,Sheet2!CC:NO,$B854,0),HLOOKUP(Q$2+$A854,Sheet2!CC:NO,$B854,0)&lt;&gt;""),HLOOKUP(Q$2+$A854,Sheet2!CC:NO,$B854,0),"")</f>
        <v/>
      </c>
    </row>
    <row r="855" spans="1:17" x14ac:dyDescent="0.25">
      <c r="A855" s="64">
        <f t="shared" si="107"/>
        <v>6</v>
      </c>
      <c r="B855" s="64">
        <f t="shared" si="108"/>
        <v>90</v>
      </c>
      <c r="C855" s="64">
        <f t="shared" si="109"/>
        <v>2</v>
      </c>
      <c r="D855" s="64">
        <f t="shared" si="110"/>
        <v>86</v>
      </c>
      <c r="E855" s="64">
        <f t="shared" si="111"/>
        <v>426</v>
      </c>
      <c r="F855" s="64">
        <f t="shared" si="104"/>
        <v>2</v>
      </c>
      <c r="G855" s="64">
        <f t="shared" si="105"/>
        <v>1</v>
      </c>
      <c r="H855" s="64">
        <f t="shared" si="106"/>
        <v>2021</v>
      </c>
      <c r="I855" s="80" t="str">
        <f>IFERROR(VLOOKUP(D855,Sheet2!A:B,2,0),"")</f>
        <v>J18-1547</v>
      </c>
      <c r="J855" s="64" t="str">
        <f>IFERROR(IF(I855&lt;&gt;"",VLOOKUP(I855,Sheet2!B:C,2,0),""),"")</f>
        <v>OFF GAS OPTIMIZATION PROJECT FOR HDPE1</v>
      </c>
      <c r="K855" s="64" t="str">
        <f>IFERROR( IF(I855&lt;&gt;"", HLOOKUP(L$2+$A855,Sheet2!BX:NK,2,0),""),"")</f>
        <v>16-31 Jan 21</v>
      </c>
      <c r="L855" t="str">
        <f>IF(OR(HLOOKUP(L$2+$A855,Sheet2!BX:NK,$B855,0),HLOOKUP(L$2+$A855,Sheet2!BX:NK,$B855,0)&lt;&gt;""),HLOOKUP(L$2+$A855,Sheet2!BX:NK,$B855,0),"")</f>
        <v/>
      </c>
      <c r="M855" t="str">
        <f>IF(OR(HLOOKUP(M$2+$A855,Sheet2!BY:NL,$B855,0),HLOOKUP(M$2+$A855,Sheet2!BY:NL,$B855,0)&lt;&gt;""),HLOOKUP(M$2+$A855,Sheet2!BY:NL,$B855,0),"")</f>
        <v/>
      </c>
      <c r="N855" t="str">
        <f>IF(OR(HLOOKUP(N$2+$A855,Sheet2!BZ:NM,$B855,0),HLOOKUP(N$2+$A855,Sheet2!BZ:NM,$B855,0)&lt;&gt;""),HLOOKUP(N$2+$A855,Sheet2!BZ:NM,$B855,0),"")</f>
        <v/>
      </c>
      <c r="O855" t="str">
        <f>IF(OR(HLOOKUP(O$2+$A855,Sheet2!CA:NN,$B855,0),HLOOKUP(O$2+$A855,Sheet2!CA:NN,$B855,0)&lt;&gt;""),HLOOKUP(O$2+$A855,Sheet2!CA:NN,$B855,0),"")</f>
        <v/>
      </c>
      <c r="P855" t="str">
        <f>IF(OR(HLOOKUP(P$2+$A855,Sheet2!CB:NO,$B855,0),HLOOKUP(P$2+$A855,Sheet2!CB:NO,$B855,0)&lt;&gt;""),HLOOKUP(P$2+$A855,Sheet2!CB:NO,$B855,0),"")</f>
        <v/>
      </c>
      <c r="Q855" t="str">
        <f>IF(OR(HLOOKUP(Q$2+$A855,Sheet2!CC:NO,$B855,0),HLOOKUP(Q$2+$A855,Sheet2!CC:NO,$B855,0)&lt;&gt;""),HLOOKUP(Q$2+$A855,Sheet2!CC:NO,$B855,0),"")</f>
        <v/>
      </c>
    </row>
    <row r="856" spans="1:17" x14ac:dyDescent="0.25">
      <c r="A856" s="64">
        <f t="shared" si="107"/>
        <v>12</v>
      </c>
      <c r="B856" s="64">
        <f t="shared" si="108"/>
        <v>90</v>
      </c>
      <c r="C856" s="64">
        <f t="shared" si="109"/>
        <v>3</v>
      </c>
      <c r="D856" s="64">
        <f t="shared" si="110"/>
        <v>86</v>
      </c>
      <c r="E856" s="64">
        <f t="shared" si="111"/>
        <v>426</v>
      </c>
      <c r="F856" s="64">
        <f t="shared" si="104"/>
        <v>1</v>
      </c>
      <c r="G856" s="64">
        <f t="shared" si="105"/>
        <v>2</v>
      </c>
      <c r="H856" s="64">
        <f t="shared" si="106"/>
        <v>2021</v>
      </c>
      <c r="I856" s="80" t="str">
        <f>IFERROR(VLOOKUP(D856,Sheet2!A:B,2,0),"")</f>
        <v>J18-1547</v>
      </c>
      <c r="J856" s="64" t="str">
        <f>IFERROR(IF(I856&lt;&gt;"",VLOOKUP(I856,Sheet2!B:C,2,0),""),"")</f>
        <v>OFF GAS OPTIMIZATION PROJECT FOR HDPE1</v>
      </c>
      <c r="K856" s="64" t="str">
        <f>IFERROR( IF(I856&lt;&gt;"", HLOOKUP(L$2+$A856,Sheet2!BX:NK,2,0),""),"")</f>
        <v>1-15 Feb 21</v>
      </c>
      <c r="L856" t="str">
        <f>IF(OR(HLOOKUP(L$2+$A856,Sheet2!BX:NK,$B856,0),HLOOKUP(L$2+$A856,Sheet2!BX:NK,$B856,0)&lt;&gt;""),HLOOKUP(L$2+$A856,Sheet2!BX:NK,$B856,0),"")</f>
        <v/>
      </c>
      <c r="M856" t="str">
        <f>IF(OR(HLOOKUP(M$2+$A856,Sheet2!BY:NL,$B856,0),HLOOKUP(M$2+$A856,Sheet2!BY:NL,$B856,0)&lt;&gt;""),HLOOKUP(M$2+$A856,Sheet2!BY:NL,$B856,0),"")</f>
        <v/>
      </c>
      <c r="N856" t="str">
        <f>IF(OR(HLOOKUP(N$2+$A856,Sheet2!BZ:NM,$B856,0),HLOOKUP(N$2+$A856,Sheet2!BZ:NM,$B856,0)&lt;&gt;""),HLOOKUP(N$2+$A856,Sheet2!BZ:NM,$B856,0),"")</f>
        <v/>
      </c>
      <c r="O856" t="str">
        <f>IF(OR(HLOOKUP(O$2+$A856,Sheet2!CA:NN,$B856,0),HLOOKUP(O$2+$A856,Sheet2!CA:NN,$B856,0)&lt;&gt;""),HLOOKUP(O$2+$A856,Sheet2!CA:NN,$B856,0),"")</f>
        <v/>
      </c>
      <c r="P856" t="str">
        <f>IF(OR(HLOOKUP(P$2+$A856,Sheet2!CB:NO,$B856,0),HLOOKUP(P$2+$A856,Sheet2!CB:NO,$B856,0)&lt;&gt;""),HLOOKUP(P$2+$A856,Sheet2!CB:NO,$B856,0),"")</f>
        <v/>
      </c>
      <c r="Q856" t="str">
        <f>IF(OR(HLOOKUP(Q$2+$A856,Sheet2!CC:NO,$B856,0),HLOOKUP(Q$2+$A856,Sheet2!CC:NO,$B856,0)&lt;&gt;""),HLOOKUP(Q$2+$A856,Sheet2!CC:NO,$B856,0),"")</f>
        <v/>
      </c>
    </row>
    <row r="857" spans="1:17" x14ac:dyDescent="0.25">
      <c r="A857" s="64">
        <f t="shared" si="107"/>
        <v>18</v>
      </c>
      <c r="B857" s="64">
        <f t="shared" si="108"/>
        <v>90</v>
      </c>
      <c r="C857" s="64">
        <f t="shared" si="109"/>
        <v>4</v>
      </c>
      <c r="D857" s="64">
        <f t="shared" si="110"/>
        <v>86</v>
      </c>
      <c r="E857" s="64">
        <f t="shared" si="111"/>
        <v>426</v>
      </c>
      <c r="F857" s="64">
        <f t="shared" si="104"/>
        <v>2</v>
      </c>
      <c r="G857" s="64">
        <f t="shared" si="105"/>
        <v>2</v>
      </c>
      <c r="H857" s="64">
        <f t="shared" si="106"/>
        <v>2021</v>
      </c>
      <c r="I857" s="80" t="str">
        <f>IFERROR(VLOOKUP(D857,Sheet2!A:B,2,0),"")</f>
        <v>J18-1547</v>
      </c>
      <c r="J857" s="64" t="str">
        <f>IFERROR(IF(I857&lt;&gt;"",VLOOKUP(I857,Sheet2!B:C,2,0),""),"")</f>
        <v>OFF GAS OPTIMIZATION PROJECT FOR HDPE1</v>
      </c>
      <c r="K857" s="64" t="str">
        <f>IFERROR( IF(I857&lt;&gt;"", HLOOKUP(L$2+$A857,Sheet2!BX:NK,2,0),""),"")</f>
        <v>16-28 Feb 21</v>
      </c>
      <c r="L857" t="str">
        <f>IF(OR(HLOOKUP(L$2+$A857,Sheet2!BX:NK,$B857,0),HLOOKUP(L$2+$A857,Sheet2!BX:NK,$B857,0)&lt;&gt;""),HLOOKUP(L$2+$A857,Sheet2!BX:NK,$B857,0),"")</f>
        <v/>
      </c>
      <c r="M857" t="str">
        <f>IF(OR(HLOOKUP(M$2+$A857,Sheet2!BY:NL,$B857,0),HLOOKUP(M$2+$A857,Sheet2!BY:NL,$B857,0)&lt;&gt;""),HLOOKUP(M$2+$A857,Sheet2!BY:NL,$B857,0),"")</f>
        <v/>
      </c>
      <c r="N857" t="str">
        <f>IF(OR(HLOOKUP(N$2+$A857,Sheet2!BZ:NM,$B857,0),HLOOKUP(N$2+$A857,Sheet2!BZ:NM,$B857,0)&lt;&gt;""),HLOOKUP(N$2+$A857,Sheet2!BZ:NM,$B857,0),"")</f>
        <v/>
      </c>
      <c r="O857" t="str">
        <f>IF(OR(HLOOKUP(O$2+$A857,Sheet2!CA:NN,$B857,0),HLOOKUP(O$2+$A857,Sheet2!CA:NN,$B857,0)&lt;&gt;""),HLOOKUP(O$2+$A857,Sheet2!CA:NN,$B857,0),"")</f>
        <v/>
      </c>
      <c r="P857" t="str">
        <f>IF(OR(HLOOKUP(P$2+$A857,Sheet2!CB:NO,$B857,0),HLOOKUP(P$2+$A857,Sheet2!CB:NO,$B857,0)&lt;&gt;""),HLOOKUP(P$2+$A857,Sheet2!CB:NO,$B857,0),"")</f>
        <v/>
      </c>
      <c r="Q857" t="str">
        <f>IF(OR(HLOOKUP(Q$2+$A857,Sheet2!CC:NO,$B857,0),HLOOKUP(Q$2+$A857,Sheet2!CC:NO,$B857,0)&lt;&gt;""),HLOOKUP(Q$2+$A857,Sheet2!CC:NO,$B857,0),"")</f>
        <v/>
      </c>
    </row>
    <row r="858" spans="1:17" x14ac:dyDescent="0.25">
      <c r="A858" s="64">
        <f t="shared" si="107"/>
        <v>24</v>
      </c>
      <c r="B858" s="64">
        <f t="shared" si="108"/>
        <v>90</v>
      </c>
      <c r="C858" s="64">
        <f t="shared" si="109"/>
        <v>5</v>
      </c>
      <c r="D858" s="64">
        <f t="shared" si="110"/>
        <v>86</v>
      </c>
      <c r="E858" s="64">
        <f t="shared" si="111"/>
        <v>426</v>
      </c>
      <c r="F858" s="64">
        <f t="shared" si="104"/>
        <v>1</v>
      </c>
      <c r="G858" s="64">
        <f t="shared" si="105"/>
        <v>3</v>
      </c>
      <c r="H858" s="64">
        <f t="shared" si="106"/>
        <v>2021</v>
      </c>
      <c r="I858" s="80" t="str">
        <f>IFERROR(VLOOKUP(D858,Sheet2!A:B,2,0),"")</f>
        <v>J18-1547</v>
      </c>
      <c r="J858" s="64" t="str">
        <f>IFERROR(IF(I858&lt;&gt;"",VLOOKUP(I858,Sheet2!B:C,2,0),""),"")</f>
        <v>OFF GAS OPTIMIZATION PROJECT FOR HDPE1</v>
      </c>
      <c r="K858" s="64" t="str">
        <f>IFERROR( IF(I858&lt;&gt;"", HLOOKUP(L$2+$A858,Sheet2!BX:NK,2,0),""),"")</f>
        <v>1-15 Mar 2021</v>
      </c>
      <c r="L858" t="str">
        <f>IF(OR(HLOOKUP(L$2+$A858,Sheet2!BX:NK,$B858,0),HLOOKUP(L$2+$A858,Sheet2!BX:NK,$B858,0)&lt;&gt;""),HLOOKUP(L$2+$A858,Sheet2!BX:NK,$B858,0),"")</f>
        <v/>
      </c>
      <c r="M858" t="str">
        <f>IF(OR(HLOOKUP(M$2+$A858,Sheet2!BY:NL,$B858,0),HLOOKUP(M$2+$A858,Sheet2!BY:NL,$B858,0)&lt;&gt;""),HLOOKUP(M$2+$A858,Sheet2!BY:NL,$B858,0),"")</f>
        <v/>
      </c>
      <c r="N858" t="str">
        <f>IF(OR(HLOOKUP(N$2+$A858,Sheet2!BZ:NM,$B858,0),HLOOKUP(N$2+$A858,Sheet2!BZ:NM,$B858,0)&lt;&gt;""),HLOOKUP(N$2+$A858,Sheet2!BZ:NM,$B858,0),"")</f>
        <v/>
      </c>
      <c r="O858" t="str">
        <f>IF(OR(HLOOKUP(O$2+$A858,Sheet2!CA:NN,$B858,0),HLOOKUP(O$2+$A858,Sheet2!CA:NN,$B858,0)&lt;&gt;""),HLOOKUP(O$2+$A858,Sheet2!CA:NN,$B858,0),"")</f>
        <v/>
      </c>
      <c r="P858" t="str">
        <f>IF(OR(HLOOKUP(P$2+$A858,Sheet2!CB:NO,$B858,0),HLOOKUP(P$2+$A858,Sheet2!CB:NO,$B858,0)&lt;&gt;""),HLOOKUP(P$2+$A858,Sheet2!CB:NO,$B858,0),"")</f>
        <v/>
      </c>
      <c r="Q858" t="str">
        <f>IF(OR(HLOOKUP(Q$2+$A858,Sheet2!CC:NO,$B858,0),HLOOKUP(Q$2+$A858,Sheet2!CC:NO,$B858,0)&lt;&gt;""),HLOOKUP(Q$2+$A858,Sheet2!CC:NO,$B858,0),"")</f>
        <v/>
      </c>
    </row>
    <row r="859" spans="1:17" x14ac:dyDescent="0.25">
      <c r="A859" s="64">
        <f t="shared" si="107"/>
        <v>30</v>
      </c>
      <c r="B859" s="64">
        <f t="shared" si="108"/>
        <v>90</v>
      </c>
      <c r="C859" s="64">
        <f t="shared" si="109"/>
        <v>6</v>
      </c>
      <c r="D859" s="64">
        <f t="shared" si="110"/>
        <v>86</v>
      </c>
      <c r="E859" s="64">
        <f t="shared" si="111"/>
        <v>426</v>
      </c>
      <c r="F859" s="64">
        <f t="shared" si="104"/>
        <v>2</v>
      </c>
      <c r="G859" s="64">
        <f t="shared" si="105"/>
        <v>3</v>
      </c>
      <c r="H859" s="64">
        <f t="shared" si="106"/>
        <v>2021</v>
      </c>
      <c r="I859" s="80" t="str">
        <f>IFERROR(VLOOKUP(D859,Sheet2!A:B,2,0),"")</f>
        <v>J18-1547</v>
      </c>
      <c r="J859" s="64" t="str">
        <f>IFERROR(IF(I859&lt;&gt;"",VLOOKUP(I859,Sheet2!B:C,2,0),""),"")</f>
        <v>OFF GAS OPTIMIZATION PROJECT FOR HDPE1</v>
      </c>
      <c r="K859" s="64" t="str">
        <f>IFERROR( IF(I859&lt;&gt;"", HLOOKUP(L$2+$A859,Sheet2!BX:NK,2,0),""),"")</f>
        <v>16-31 Mar 21</v>
      </c>
      <c r="L859" t="str">
        <f>IF(OR(HLOOKUP(L$2+$A859,Sheet2!BX:NK,$B859,0),HLOOKUP(L$2+$A859,Sheet2!BX:NK,$B859,0)&lt;&gt;""),HLOOKUP(L$2+$A859,Sheet2!BX:NK,$B859,0),"")</f>
        <v/>
      </c>
      <c r="M859" t="str">
        <f>IF(OR(HLOOKUP(M$2+$A859,Sheet2!BY:NL,$B859,0),HLOOKUP(M$2+$A859,Sheet2!BY:NL,$B859,0)&lt;&gt;""),HLOOKUP(M$2+$A859,Sheet2!BY:NL,$B859,0),"")</f>
        <v/>
      </c>
      <c r="N859" t="str">
        <f>IF(OR(HLOOKUP(N$2+$A859,Sheet2!BZ:NM,$B859,0),HLOOKUP(N$2+$A859,Sheet2!BZ:NM,$B859,0)&lt;&gt;""),HLOOKUP(N$2+$A859,Sheet2!BZ:NM,$B859,0),"")</f>
        <v/>
      </c>
      <c r="O859" t="str">
        <f>IF(OR(HLOOKUP(O$2+$A859,Sheet2!CA:NN,$B859,0),HLOOKUP(O$2+$A859,Sheet2!CA:NN,$B859,0)&lt;&gt;""),HLOOKUP(O$2+$A859,Sheet2!CA:NN,$B859,0),"")</f>
        <v/>
      </c>
      <c r="P859" t="str">
        <f>IF(OR(HLOOKUP(P$2+$A859,Sheet2!CB:NO,$B859,0),HLOOKUP(P$2+$A859,Sheet2!CB:NO,$B859,0)&lt;&gt;""),HLOOKUP(P$2+$A859,Sheet2!CB:NO,$B859,0),"")</f>
        <v/>
      </c>
      <c r="Q859" t="str">
        <f>IF(OR(HLOOKUP(Q$2+$A859,Sheet2!CC:NO,$B859,0),HLOOKUP(Q$2+$A859,Sheet2!CC:NO,$B859,0)&lt;&gt;""),HLOOKUP(Q$2+$A859,Sheet2!CC:NO,$B859,0),"")</f>
        <v/>
      </c>
    </row>
    <row r="860" spans="1:17" x14ac:dyDescent="0.25">
      <c r="A860" s="64">
        <f t="shared" si="107"/>
        <v>36</v>
      </c>
      <c r="B860" s="64">
        <f t="shared" si="108"/>
        <v>90</v>
      </c>
      <c r="C860" s="64">
        <f t="shared" si="109"/>
        <v>7</v>
      </c>
      <c r="D860" s="64">
        <f t="shared" si="110"/>
        <v>86</v>
      </c>
      <c r="E860" s="64">
        <f t="shared" si="111"/>
        <v>426</v>
      </c>
      <c r="F860" s="64">
        <f t="shared" si="104"/>
        <v>1</v>
      </c>
      <c r="G860" s="64">
        <f t="shared" si="105"/>
        <v>4</v>
      </c>
      <c r="H860" s="64">
        <f t="shared" si="106"/>
        <v>2021</v>
      </c>
      <c r="I860" s="80" t="str">
        <f>IFERROR(VLOOKUP(D860,Sheet2!A:B,2,0),"")</f>
        <v>J18-1547</v>
      </c>
      <c r="J860" s="64" t="str">
        <f>IFERROR(IF(I860&lt;&gt;"",VLOOKUP(I860,Sheet2!B:C,2,0),""),"")</f>
        <v>OFF GAS OPTIMIZATION PROJECT FOR HDPE1</v>
      </c>
      <c r="K860" s="64" t="str">
        <f>IFERROR( IF(I860&lt;&gt;"", HLOOKUP(L$2+$A860,Sheet2!BX:NK,2,0),""),"")</f>
        <v>1-15 April 21</v>
      </c>
      <c r="L860" t="str">
        <f>IF(OR(HLOOKUP(L$2+$A860,Sheet2!BX:NK,$B860,0),HLOOKUP(L$2+$A860,Sheet2!BX:NK,$B860,0)&lt;&gt;""),HLOOKUP(L$2+$A860,Sheet2!BX:NK,$B860,0),"")</f>
        <v/>
      </c>
      <c r="M860" t="str">
        <f>IF(OR(HLOOKUP(M$2+$A860,Sheet2!BY:NL,$B860,0),HLOOKUP(M$2+$A860,Sheet2!BY:NL,$B860,0)&lt;&gt;""),HLOOKUP(M$2+$A860,Sheet2!BY:NL,$B860,0),"")</f>
        <v/>
      </c>
      <c r="N860" t="str">
        <f>IF(OR(HLOOKUP(N$2+$A860,Sheet2!BZ:NM,$B860,0),HLOOKUP(N$2+$A860,Sheet2!BZ:NM,$B860,0)&lt;&gt;""),HLOOKUP(N$2+$A860,Sheet2!BZ:NM,$B860,0),"")</f>
        <v/>
      </c>
      <c r="O860" t="str">
        <f>IF(OR(HLOOKUP(O$2+$A860,Sheet2!CA:NN,$B860,0),HLOOKUP(O$2+$A860,Sheet2!CA:NN,$B860,0)&lt;&gt;""),HLOOKUP(O$2+$A860,Sheet2!CA:NN,$B860,0),"")</f>
        <v/>
      </c>
      <c r="P860" t="str">
        <f>IF(OR(HLOOKUP(P$2+$A860,Sheet2!CB:NO,$B860,0),HLOOKUP(P$2+$A860,Sheet2!CB:NO,$B860,0)&lt;&gt;""),HLOOKUP(P$2+$A860,Sheet2!CB:NO,$B860,0),"")</f>
        <v/>
      </c>
      <c r="Q860" t="str">
        <f>IF(OR(HLOOKUP(Q$2+$A860,Sheet2!CC:NO,$B860,0),HLOOKUP(Q$2+$A860,Sheet2!CC:NO,$B860,0)&lt;&gt;""),HLOOKUP(Q$2+$A860,Sheet2!CC:NO,$B860,0),"")</f>
        <v/>
      </c>
    </row>
    <row r="861" spans="1:17" x14ac:dyDescent="0.25">
      <c r="A861" s="64">
        <f t="shared" si="107"/>
        <v>42</v>
      </c>
      <c r="B861" s="64">
        <f t="shared" si="108"/>
        <v>90</v>
      </c>
      <c r="C861" s="64">
        <f t="shared" si="109"/>
        <v>8</v>
      </c>
      <c r="D861" s="64">
        <f t="shared" si="110"/>
        <v>86</v>
      </c>
      <c r="E861" s="64">
        <f t="shared" si="111"/>
        <v>426</v>
      </c>
      <c r="F861" s="64">
        <f t="shared" si="104"/>
        <v>2</v>
      </c>
      <c r="G861" s="64">
        <f t="shared" si="105"/>
        <v>4</v>
      </c>
      <c r="H861" s="64">
        <f t="shared" si="106"/>
        <v>2021</v>
      </c>
      <c r="I861" s="80" t="str">
        <f>IFERROR(VLOOKUP(D861,Sheet2!A:B,2,0),"")</f>
        <v>J18-1547</v>
      </c>
      <c r="J861" s="64" t="str">
        <f>IFERROR(IF(I861&lt;&gt;"",VLOOKUP(I861,Sheet2!B:C,2,0),""),"")</f>
        <v>OFF GAS OPTIMIZATION PROJECT FOR HDPE1</v>
      </c>
      <c r="K861" s="64" t="str">
        <f>IFERROR( IF(I861&lt;&gt;"", HLOOKUP(L$2+$A861,Sheet2!BX:NK,2,0),""),"")</f>
        <v>16-30 April 21</v>
      </c>
      <c r="L861" t="str">
        <f>IF(OR(HLOOKUP(L$2+$A861,Sheet2!BX:NK,$B861,0),HLOOKUP(L$2+$A861,Sheet2!BX:NK,$B861,0)&lt;&gt;""),HLOOKUP(L$2+$A861,Sheet2!BX:NK,$B861,0),"")</f>
        <v/>
      </c>
      <c r="M861" t="str">
        <f>IF(OR(HLOOKUP(M$2+$A861,Sheet2!BY:NL,$B861,0),HLOOKUP(M$2+$A861,Sheet2!BY:NL,$B861,0)&lt;&gt;""),HLOOKUP(M$2+$A861,Sheet2!BY:NL,$B861,0),"")</f>
        <v/>
      </c>
      <c r="N861" t="str">
        <f>IF(OR(HLOOKUP(N$2+$A861,Sheet2!BZ:NM,$B861,0),HLOOKUP(N$2+$A861,Sheet2!BZ:NM,$B861,0)&lt;&gt;""),HLOOKUP(N$2+$A861,Sheet2!BZ:NM,$B861,0),"")</f>
        <v/>
      </c>
      <c r="O861" t="str">
        <f>IF(OR(HLOOKUP(O$2+$A861,Sheet2!CA:NN,$B861,0),HLOOKUP(O$2+$A861,Sheet2!CA:NN,$B861,0)&lt;&gt;""),HLOOKUP(O$2+$A861,Sheet2!CA:NN,$B861,0),"")</f>
        <v/>
      </c>
      <c r="P861" t="str">
        <f>IF(OR(HLOOKUP(P$2+$A861,Sheet2!CB:NO,$B861,0),HLOOKUP(P$2+$A861,Sheet2!CB:NO,$B861,0)&lt;&gt;""),HLOOKUP(P$2+$A861,Sheet2!CB:NO,$B861,0),"")</f>
        <v/>
      </c>
      <c r="Q861" t="str">
        <f>IF(OR(HLOOKUP(Q$2+$A861,Sheet2!CC:NO,$B861,0),HLOOKUP(Q$2+$A861,Sheet2!CC:NO,$B861,0)&lt;&gt;""),HLOOKUP(Q$2+$A861,Sheet2!CC:NO,$B861,0),"")</f>
        <v/>
      </c>
    </row>
    <row r="862" spans="1:17" x14ac:dyDescent="0.25">
      <c r="A862" s="64">
        <f t="shared" si="107"/>
        <v>48</v>
      </c>
      <c r="B862" s="64">
        <f t="shared" si="108"/>
        <v>90</v>
      </c>
      <c r="C862" s="64">
        <f t="shared" si="109"/>
        <v>9</v>
      </c>
      <c r="D862" s="64">
        <f t="shared" si="110"/>
        <v>86</v>
      </c>
      <c r="E862" s="64">
        <f t="shared" si="111"/>
        <v>426</v>
      </c>
      <c r="F862" s="64">
        <f t="shared" si="104"/>
        <v>1</v>
      </c>
      <c r="G862" s="64">
        <f t="shared" si="105"/>
        <v>5</v>
      </c>
      <c r="H862" s="64">
        <f t="shared" si="106"/>
        <v>2021</v>
      </c>
      <c r="I862" s="80" t="str">
        <f>IFERROR(VLOOKUP(D862,Sheet2!A:B,2,0),"")</f>
        <v>J18-1547</v>
      </c>
      <c r="J862" s="64" t="str">
        <f>IFERROR(IF(I862&lt;&gt;"",VLOOKUP(I862,Sheet2!B:C,2,0),""),"")</f>
        <v>OFF GAS OPTIMIZATION PROJECT FOR HDPE1</v>
      </c>
      <c r="K862" s="64" t="str">
        <f>IFERROR( IF(I862&lt;&gt;"", HLOOKUP(L$2+$A862,Sheet2!BX:NK,2,0),""),"")</f>
        <v>1-15 May 21</v>
      </c>
      <c r="L862" t="str">
        <f>IF(OR(HLOOKUP(L$2+$A862,Sheet2!BX:NK,$B862,0),HLOOKUP(L$2+$A862,Sheet2!BX:NK,$B862,0)&lt;&gt;""),HLOOKUP(L$2+$A862,Sheet2!BX:NK,$B862,0),"")</f>
        <v/>
      </c>
      <c r="M862" t="str">
        <f>IF(OR(HLOOKUP(M$2+$A862,Sheet2!BY:NL,$B862,0),HLOOKUP(M$2+$A862,Sheet2!BY:NL,$B862,0)&lt;&gt;""),HLOOKUP(M$2+$A862,Sheet2!BY:NL,$B862,0),"")</f>
        <v/>
      </c>
      <c r="N862" t="str">
        <f>IF(OR(HLOOKUP(N$2+$A862,Sheet2!BZ:NM,$B862,0),HLOOKUP(N$2+$A862,Sheet2!BZ:NM,$B862,0)&lt;&gt;""),HLOOKUP(N$2+$A862,Sheet2!BZ:NM,$B862,0),"")</f>
        <v/>
      </c>
      <c r="O862" t="str">
        <f>IF(OR(HLOOKUP(O$2+$A862,Sheet2!CA:NN,$B862,0),HLOOKUP(O$2+$A862,Sheet2!CA:NN,$B862,0)&lt;&gt;""),HLOOKUP(O$2+$A862,Sheet2!CA:NN,$B862,0),"")</f>
        <v/>
      </c>
      <c r="P862" t="str">
        <f>IF(OR(HLOOKUP(P$2+$A862,Sheet2!CB:NO,$B862,0),HLOOKUP(P$2+$A862,Sheet2!CB:NO,$B862,0)&lt;&gt;""),HLOOKUP(P$2+$A862,Sheet2!CB:NO,$B862,0),"")</f>
        <v/>
      </c>
      <c r="Q862" t="str">
        <f>IF(OR(HLOOKUP(Q$2+$A862,Sheet2!CC:NO,$B862,0),HLOOKUP(Q$2+$A862,Sheet2!CC:NO,$B862,0)&lt;&gt;""),HLOOKUP(Q$2+$A862,Sheet2!CC:NO,$B862,0),"")</f>
        <v/>
      </c>
    </row>
    <row r="863" spans="1:17" x14ac:dyDescent="0.25">
      <c r="A863" s="64">
        <f t="shared" si="107"/>
        <v>54</v>
      </c>
      <c r="B863" s="64">
        <f t="shared" si="108"/>
        <v>90</v>
      </c>
      <c r="C863" s="64">
        <f t="shared" si="109"/>
        <v>10</v>
      </c>
      <c r="D863" s="64">
        <f t="shared" si="110"/>
        <v>86</v>
      </c>
      <c r="E863" s="64">
        <f t="shared" si="111"/>
        <v>426</v>
      </c>
      <c r="F863" s="64">
        <f t="shared" si="104"/>
        <v>2</v>
      </c>
      <c r="G863" s="64">
        <f t="shared" si="105"/>
        <v>5</v>
      </c>
      <c r="H863" s="64">
        <f t="shared" si="106"/>
        <v>2021</v>
      </c>
      <c r="I863" s="80" t="str">
        <f>IFERROR(VLOOKUP(D863,Sheet2!A:B,2,0),"")</f>
        <v>J18-1547</v>
      </c>
      <c r="J863" s="64" t="str">
        <f>IFERROR(IF(I863&lt;&gt;"",VLOOKUP(I863,Sheet2!B:C,2,0),""),"")</f>
        <v>OFF GAS OPTIMIZATION PROJECT FOR HDPE1</v>
      </c>
      <c r="K863" s="64" t="str">
        <f>IFERROR( IF(I863&lt;&gt;"", HLOOKUP(L$2+$A863,Sheet2!BX:NK,2,0),""),"")</f>
        <v>16-31 May 21</v>
      </c>
      <c r="L863" t="str">
        <f>IF(OR(HLOOKUP(L$2+$A863,Sheet2!BX:NK,$B863,0),HLOOKUP(L$2+$A863,Sheet2!BX:NK,$B863,0)&lt;&gt;""),HLOOKUP(L$2+$A863,Sheet2!BX:NK,$B863,0),"")</f>
        <v/>
      </c>
      <c r="M863" t="str">
        <f>IF(OR(HLOOKUP(M$2+$A863,Sheet2!BY:NL,$B863,0),HLOOKUP(M$2+$A863,Sheet2!BY:NL,$B863,0)&lt;&gt;""),HLOOKUP(M$2+$A863,Sheet2!BY:NL,$B863,0),"")</f>
        <v/>
      </c>
      <c r="N863" t="str">
        <f>IF(OR(HLOOKUP(N$2+$A863,Sheet2!BZ:NM,$B863,0),HLOOKUP(N$2+$A863,Sheet2!BZ:NM,$B863,0)&lt;&gt;""),HLOOKUP(N$2+$A863,Sheet2!BZ:NM,$B863,0),"")</f>
        <v/>
      </c>
      <c r="O863" t="str">
        <f>IF(OR(HLOOKUP(O$2+$A863,Sheet2!CA:NN,$B863,0),HLOOKUP(O$2+$A863,Sheet2!CA:NN,$B863,0)&lt;&gt;""),HLOOKUP(O$2+$A863,Sheet2!CA:NN,$B863,0),"")</f>
        <v/>
      </c>
      <c r="P863" t="str">
        <f>IF(OR(HLOOKUP(P$2+$A863,Sheet2!CB:NO,$B863,0),HLOOKUP(P$2+$A863,Sheet2!CB:NO,$B863,0)&lt;&gt;""),HLOOKUP(P$2+$A863,Sheet2!CB:NO,$B863,0),"")</f>
        <v/>
      </c>
      <c r="Q863" t="str">
        <f>IF(OR(HLOOKUP(Q$2+$A863,Sheet2!CC:NO,$B863,0),HLOOKUP(Q$2+$A863,Sheet2!CC:NO,$B863,0)&lt;&gt;""),HLOOKUP(Q$2+$A863,Sheet2!CC:NO,$B863,0),"")</f>
        <v/>
      </c>
    </row>
    <row r="864" spans="1:17" x14ac:dyDescent="0.25">
      <c r="A864" s="64">
        <f t="shared" si="107"/>
        <v>0</v>
      </c>
      <c r="B864" s="64">
        <f t="shared" si="108"/>
        <v>91</v>
      </c>
      <c r="C864" s="64">
        <f t="shared" si="109"/>
        <v>1</v>
      </c>
      <c r="D864" s="64">
        <f t="shared" si="110"/>
        <v>87</v>
      </c>
      <c r="E864" s="64">
        <f t="shared" si="111"/>
        <v>431</v>
      </c>
      <c r="F864" s="64">
        <f t="shared" si="104"/>
        <v>1</v>
      </c>
      <c r="G864" s="64">
        <f t="shared" si="105"/>
        <v>1</v>
      </c>
      <c r="H864" s="64">
        <f t="shared" si="106"/>
        <v>2021</v>
      </c>
      <c r="I864" s="80" t="str">
        <f>IFERROR(VLOOKUP(D864,Sheet2!A:B,2,0),"")</f>
        <v>J20-0861</v>
      </c>
      <c r="J864" s="64" t="str">
        <f>IFERROR(IF(I864&lt;&gt;"",VLOOKUP(I864,Sheet2!B:C,2,0),""),"")</f>
        <v xml:space="preserve">น้ำตาลมิตรกาฬสินธุ์ </v>
      </c>
      <c r="K864" s="64" t="str">
        <f>IFERROR( IF(I864&lt;&gt;"", HLOOKUP(L$2+$A864,Sheet2!BX:NK,2,0),""),"")</f>
        <v>1-15 Jan 21</v>
      </c>
      <c r="L864" t="str">
        <f>IF(OR(HLOOKUP(L$2+$A864,Sheet2!BX:NK,$B864,0),HLOOKUP(L$2+$A864,Sheet2!BX:NK,$B864,0)&lt;&gt;""),HLOOKUP(L$2+$A864,Sheet2!BX:NK,$B864,0),"")</f>
        <v/>
      </c>
      <c r="M864" t="str">
        <f>IF(OR(HLOOKUP(M$2+$A864,Sheet2!BY:NL,$B864,0),HLOOKUP(M$2+$A864,Sheet2!BY:NL,$B864,0)&lt;&gt;""),HLOOKUP(M$2+$A864,Sheet2!BY:NL,$B864,0),"")</f>
        <v/>
      </c>
      <c r="N864" t="str">
        <f>IF(OR(HLOOKUP(N$2+$A864,Sheet2!BZ:NM,$B864,0),HLOOKUP(N$2+$A864,Sheet2!BZ:NM,$B864,0)&lt;&gt;""),HLOOKUP(N$2+$A864,Sheet2!BZ:NM,$B864,0),"")</f>
        <v/>
      </c>
      <c r="O864" t="str">
        <f>IF(OR(HLOOKUP(O$2+$A864,Sheet2!CA:NN,$B864,0),HLOOKUP(O$2+$A864,Sheet2!CA:NN,$B864,0)&lt;&gt;""),HLOOKUP(O$2+$A864,Sheet2!CA:NN,$B864,0),"")</f>
        <v/>
      </c>
      <c r="P864" t="str">
        <f>IF(OR(HLOOKUP(P$2+$A864,Sheet2!CB:NO,$B864,0),HLOOKUP(P$2+$A864,Sheet2!CB:NO,$B864,0)&lt;&gt;""),HLOOKUP(P$2+$A864,Sheet2!CB:NO,$B864,0),"")</f>
        <v/>
      </c>
      <c r="Q864" t="str">
        <f>IF(OR(HLOOKUP(Q$2+$A864,Sheet2!CC:NO,$B864,0),HLOOKUP(Q$2+$A864,Sheet2!CC:NO,$B864,0)&lt;&gt;""),HLOOKUP(Q$2+$A864,Sheet2!CC:NO,$B864,0),"")</f>
        <v/>
      </c>
    </row>
    <row r="865" spans="1:17" x14ac:dyDescent="0.25">
      <c r="A865" s="64">
        <f t="shared" si="107"/>
        <v>6</v>
      </c>
      <c r="B865" s="64">
        <f t="shared" si="108"/>
        <v>91</v>
      </c>
      <c r="C865" s="64">
        <f t="shared" si="109"/>
        <v>2</v>
      </c>
      <c r="D865" s="64">
        <f t="shared" si="110"/>
        <v>87</v>
      </c>
      <c r="E865" s="64">
        <f t="shared" si="111"/>
        <v>431</v>
      </c>
      <c r="F865" s="64">
        <f t="shared" si="104"/>
        <v>2</v>
      </c>
      <c r="G865" s="64">
        <f t="shared" si="105"/>
        <v>1</v>
      </c>
      <c r="H865" s="64">
        <f t="shared" si="106"/>
        <v>2021</v>
      </c>
      <c r="I865" s="80" t="str">
        <f>IFERROR(VLOOKUP(D865,Sheet2!A:B,2,0),"")</f>
        <v>J20-0861</v>
      </c>
      <c r="J865" s="64" t="str">
        <f>IFERROR(IF(I865&lt;&gt;"",VLOOKUP(I865,Sheet2!B:C,2,0),""),"")</f>
        <v xml:space="preserve">น้ำตาลมิตรกาฬสินธุ์ </v>
      </c>
      <c r="K865" s="64" t="str">
        <f>IFERROR( IF(I865&lt;&gt;"", HLOOKUP(L$2+$A865,Sheet2!BX:NK,2,0),""),"")</f>
        <v>16-31 Jan 21</v>
      </c>
      <c r="L865" t="str">
        <f>IF(OR(HLOOKUP(L$2+$A865,Sheet2!BX:NK,$B865,0),HLOOKUP(L$2+$A865,Sheet2!BX:NK,$B865,0)&lt;&gt;""),HLOOKUP(L$2+$A865,Sheet2!BX:NK,$B865,0),"")</f>
        <v/>
      </c>
      <c r="M865" t="str">
        <f>IF(OR(HLOOKUP(M$2+$A865,Sheet2!BY:NL,$B865,0),HLOOKUP(M$2+$A865,Sheet2!BY:NL,$B865,0)&lt;&gt;""),HLOOKUP(M$2+$A865,Sheet2!BY:NL,$B865,0),"")</f>
        <v/>
      </c>
      <c r="N865" t="str">
        <f>IF(OR(HLOOKUP(N$2+$A865,Sheet2!BZ:NM,$B865,0),HLOOKUP(N$2+$A865,Sheet2!BZ:NM,$B865,0)&lt;&gt;""),HLOOKUP(N$2+$A865,Sheet2!BZ:NM,$B865,0),"")</f>
        <v/>
      </c>
      <c r="O865" t="str">
        <f>IF(OR(HLOOKUP(O$2+$A865,Sheet2!CA:NN,$B865,0),HLOOKUP(O$2+$A865,Sheet2!CA:NN,$B865,0)&lt;&gt;""),HLOOKUP(O$2+$A865,Sheet2!CA:NN,$B865,0),"")</f>
        <v/>
      </c>
      <c r="P865" t="str">
        <f>IF(OR(HLOOKUP(P$2+$A865,Sheet2!CB:NO,$B865,0),HLOOKUP(P$2+$A865,Sheet2!CB:NO,$B865,0)&lt;&gt;""),HLOOKUP(P$2+$A865,Sheet2!CB:NO,$B865,0),"")</f>
        <v/>
      </c>
      <c r="Q865" t="str">
        <f>IF(OR(HLOOKUP(Q$2+$A865,Sheet2!CC:NO,$B865,0),HLOOKUP(Q$2+$A865,Sheet2!CC:NO,$B865,0)&lt;&gt;""),HLOOKUP(Q$2+$A865,Sheet2!CC:NO,$B865,0),"")</f>
        <v/>
      </c>
    </row>
    <row r="866" spans="1:17" x14ac:dyDescent="0.25">
      <c r="A866" s="64">
        <f t="shared" si="107"/>
        <v>12</v>
      </c>
      <c r="B866" s="64">
        <f t="shared" si="108"/>
        <v>91</v>
      </c>
      <c r="C866" s="64">
        <f t="shared" si="109"/>
        <v>3</v>
      </c>
      <c r="D866" s="64">
        <f t="shared" si="110"/>
        <v>87</v>
      </c>
      <c r="E866" s="64">
        <f t="shared" si="111"/>
        <v>431</v>
      </c>
      <c r="F866" s="64">
        <f t="shared" si="104"/>
        <v>1</v>
      </c>
      <c r="G866" s="64">
        <f t="shared" si="105"/>
        <v>2</v>
      </c>
      <c r="H866" s="64">
        <f t="shared" si="106"/>
        <v>2021</v>
      </c>
      <c r="I866" s="80" t="str">
        <f>IFERROR(VLOOKUP(D866,Sheet2!A:B,2,0),"")</f>
        <v>J20-0861</v>
      </c>
      <c r="J866" s="64" t="str">
        <f>IFERROR(IF(I866&lt;&gt;"",VLOOKUP(I866,Sheet2!B:C,2,0),""),"")</f>
        <v xml:space="preserve">น้ำตาลมิตรกาฬสินธุ์ </v>
      </c>
      <c r="K866" s="64" t="str">
        <f>IFERROR( IF(I866&lt;&gt;"", HLOOKUP(L$2+$A866,Sheet2!BX:NK,2,0),""),"")</f>
        <v>1-15 Feb 21</v>
      </c>
      <c r="L866" t="str">
        <f>IF(OR(HLOOKUP(L$2+$A866,Sheet2!BX:NK,$B866,0),HLOOKUP(L$2+$A866,Sheet2!BX:NK,$B866,0)&lt;&gt;""),HLOOKUP(L$2+$A866,Sheet2!BX:NK,$B866,0),"")</f>
        <v/>
      </c>
      <c r="M866" t="str">
        <f>IF(OR(HLOOKUP(M$2+$A866,Sheet2!BY:NL,$B866,0),HLOOKUP(M$2+$A866,Sheet2!BY:NL,$B866,0)&lt;&gt;""),HLOOKUP(M$2+$A866,Sheet2!BY:NL,$B866,0),"")</f>
        <v/>
      </c>
      <c r="N866" t="str">
        <f>IF(OR(HLOOKUP(N$2+$A866,Sheet2!BZ:NM,$B866,0),HLOOKUP(N$2+$A866,Sheet2!BZ:NM,$B866,0)&lt;&gt;""),HLOOKUP(N$2+$A866,Sheet2!BZ:NM,$B866,0),"")</f>
        <v/>
      </c>
      <c r="O866" t="str">
        <f>IF(OR(HLOOKUP(O$2+$A866,Sheet2!CA:NN,$B866,0),HLOOKUP(O$2+$A866,Sheet2!CA:NN,$B866,0)&lt;&gt;""),HLOOKUP(O$2+$A866,Sheet2!CA:NN,$B866,0),"")</f>
        <v/>
      </c>
      <c r="P866" t="str">
        <f>IF(OR(HLOOKUP(P$2+$A866,Sheet2!CB:NO,$B866,0),HLOOKUP(P$2+$A866,Sheet2!CB:NO,$B866,0)&lt;&gt;""),HLOOKUP(P$2+$A866,Sheet2!CB:NO,$B866,0),"")</f>
        <v/>
      </c>
      <c r="Q866" t="str">
        <f>IF(OR(HLOOKUP(Q$2+$A866,Sheet2!CC:NO,$B866,0),HLOOKUP(Q$2+$A866,Sheet2!CC:NO,$B866,0)&lt;&gt;""),HLOOKUP(Q$2+$A866,Sheet2!CC:NO,$B866,0),"")</f>
        <v/>
      </c>
    </row>
    <row r="867" spans="1:17" x14ac:dyDescent="0.25">
      <c r="A867" s="64">
        <f t="shared" si="107"/>
        <v>18</v>
      </c>
      <c r="B867" s="64">
        <f t="shared" si="108"/>
        <v>91</v>
      </c>
      <c r="C867" s="64">
        <f t="shared" si="109"/>
        <v>4</v>
      </c>
      <c r="D867" s="64">
        <f t="shared" si="110"/>
        <v>87</v>
      </c>
      <c r="E867" s="64">
        <f t="shared" si="111"/>
        <v>431</v>
      </c>
      <c r="F867" s="64">
        <f t="shared" si="104"/>
        <v>2</v>
      </c>
      <c r="G867" s="64">
        <f t="shared" si="105"/>
        <v>2</v>
      </c>
      <c r="H867" s="64">
        <f t="shared" si="106"/>
        <v>2021</v>
      </c>
      <c r="I867" s="80" t="str">
        <f>IFERROR(VLOOKUP(D867,Sheet2!A:B,2,0),"")</f>
        <v>J20-0861</v>
      </c>
      <c r="J867" s="64" t="str">
        <f>IFERROR(IF(I867&lt;&gt;"",VLOOKUP(I867,Sheet2!B:C,2,0),""),"")</f>
        <v xml:space="preserve">น้ำตาลมิตรกาฬสินธุ์ </v>
      </c>
      <c r="K867" s="64" t="str">
        <f>IFERROR( IF(I867&lt;&gt;"", HLOOKUP(L$2+$A867,Sheet2!BX:NK,2,0),""),"")</f>
        <v>16-28 Feb 21</v>
      </c>
      <c r="L867" t="str">
        <f>IF(OR(HLOOKUP(L$2+$A867,Sheet2!BX:NK,$B867,0),HLOOKUP(L$2+$A867,Sheet2!BX:NK,$B867,0)&lt;&gt;""),HLOOKUP(L$2+$A867,Sheet2!BX:NK,$B867,0),"")</f>
        <v/>
      </c>
      <c r="M867" t="str">
        <f>IF(OR(HLOOKUP(M$2+$A867,Sheet2!BY:NL,$B867,0),HLOOKUP(M$2+$A867,Sheet2!BY:NL,$B867,0)&lt;&gt;""),HLOOKUP(M$2+$A867,Sheet2!BY:NL,$B867,0),"")</f>
        <v/>
      </c>
      <c r="N867" t="str">
        <f>IF(OR(HLOOKUP(N$2+$A867,Sheet2!BZ:NM,$B867,0),HLOOKUP(N$2+$A867,Sheet2!BZ:NM,$B867,0)&lt;&gt;""),HLOOKUP(N$2+$A867,Sheet2!BZ:NM,$B867,0),"")</f>
        <v/>
      </c>
      <c r="O867" t="str">
        <f>IF(OR(HLOOKUP(O$2+$A867,Sheet2!CA:NN,$B867,0),HLOOKUP(O$2+$A867,Sheet2!CA:NN,$B867,0)&lt;&gt;""),HLOOKUP(O$2+$A867,Sheet2!CA:NN,$B867,0),"")</f>
        <v/>
      </c>
      <c r="P867" t="str">
        <f>IF(OR(HLOOKUP(P$2+$A867,Sheet2!CB:NO,$B867,0),HLOOKUP(P$2+$A867,Sheet2!CB:NO,$B867,0)&lt;&gt;""),HLOOKUP(P$2+$A867,Sheet2!CB:NO,$B867,0),"")</f>
        <v/>
      </c>
      <c r="Q867" t="str">
        <f>IF(OR(HLOOKUP(Q$2+$A867,Sheet2!CC:NO,$B867,0),HLOOKUP(Q$2+$A867,Sheet2!CC:NO,$B867,0)&lt;&gt;""),HLOOKUP(Q$2+$A867,Sheet2!CC:NO,$B867,0),"")</f>
        <v/>
      </c>
    </row>
    <row r="868" spans="1:17" x14ac:dyDescent="0.25">
      <c r="A868" s="64">
        <f t="shared" si="107"/>
        <v>24</v>
      </c>
      <c r="B868" s="64">
        <f t="shared" si="108"/>
        <v>91</v>
      </c>
      <c r="C868" s="64">
        <f t="shared" si="109"/>
        <v>5</v>
      </c>
      <c r="D868" s="64">
        <f t="shared" si="110"/>
        <v>87</v>
      </c>
      <c r="E868" s="64">
        <f t="shared" si="111"/>
        <v>431</v>
      </c>
      <c r="F868" s="64">
        <f t="shared" si="104"/>
        <v>1</v>
      </c>
      <c r="G868" s="64">
        <f t="shared" si="105"/>
        <v>3</v>
      </c>
      <c r="H868" s="64">
        <f t="shared" si="106"/>
        <v>2021</v>
      </c>
      <c r="I868" s="80" t="str">
        <f>IFERROR(VLOOKUP(D868,Sheet2!A:B,2,0),"")</f>
        <v>J20-0861</v>
      </c>
      <c r="J868" s="64" t="str">
        <f>IFERROR(IF(I868&lt;&gt;"",VLOOKUP(I868,Sheet2!B:C,2,0),""),"")</f>
        <v xml:space="preserve">น้ำตาลมิตรกาฬสินธุ์ </v>
      </c>
      <c r="K868" s="64" t="str">
        <f>IFERROR( IF(I868&lt;&gt;"", HLOOKUP(L$2+$A868,Sheet2!BX:NK,2,0),""),"")</f>
        <v>1-15 Mar 2021</v>
      </c>
      <c r="L868" t="str">
        <f>IF(OR(HLOOKUP(L$2+$A868,Sheet2!BX:NK,$B868,0),HLOOKUP(L$2+$A868,Sheet2!BX:NK,$B868,0)&lt;&gt;""),HLOOKUP(L$2+$A868,Sheet2!BX:NK,$B868,0),"")</f>
        <v/>
      </c>
      <c r="M868" t="str">
        <f>IF(OR(HLOOKUP(M$2+$A868,Sheet2!BY:NL,$B868,0),HLOOKUP(M$2+$A868,Sheet2!BY:NL,$B868,0)&lt;&gt;""),HLOOKUP(M$2+$A868,Sheet2!BY:NL,$B868,0),"")</f>
        <v/>
      </c>
      <c r="N868" t="str">
        <f>IF(OR(HLOOKUP(N$2+$A868,Sheet2!BZ:NM,$B868,0),HLOOKUP(N$2+$A868,Sheet2!BZ:NM,$B868,0)&lt;&gt;""),HLOOKUP(N$2+$A868,Sheet2!BZ:NM,$B868,0),"")</f>
        <v/>
      </c>
      <c r="O868" t="str">
        <f>IF(OR(HLOOKUP(O$2+$A868,Sheet2!CA:NN,$B868,0),HLOOKUP(O$2+$A868,Sheet2!CA:NN,$B868,0)&lt;&gt;""),HLOOKUP(O$2+$A868,Sheet2!CA:NN,$B868,0),"")</f>
        <v/>
      </c>
      <c r="P868" t="str">
        <f>IF(OR(HLOOKUP(P$2+$A868,Sheet2!CB:NO,$B868,0),HLOOKUP(P$2+$A868,Sheet2!CB:NO,$B868,0)&lt;&gt;""),HLOOKUP(P$2+$A868,Sheet2!CB:NO,$B868,0),"")</f>
        <v/>
      </c>
      <c r="Q868" t="str">
        <f>IF(OR(HLOOKUP(Q$2+$A868,Sheet2!CC:NO,$B868,0),HLOOKUP(Q$2+$A868,Sheet2!CC:NO,$B868,0)&lt;&gt;""),HLOOKUP(Q$2+$A868,Sheet2!CC:NO,$B868,0),"")</f>
        <v/>
      </c>
    </row>
    <row r="869" spans="1:17" x14ac:dyDescent="0.25">
      <c r="A869" s="64">
        <f t="shared" si="107"/>
        <v>30</v>
      </c>
      <c r="B869" s="64">
        <f t="shared" si="108"/>
        <v>91</v>
      </c>
      <c r="C869" s="64">
        <f t="shared" si="109"/>
        <v>6</v>
      </c>
      <c r="D869" s="64">
        <f t="shared" si="110"/>
        <v>87</v>
      </c>
      <c r="E869" s="64">
        <f t="shared" si="111"/>
        <v>431</v>
      </c>
      <c r="F869" s="64">
        <f t="shared" si="104"/>
        <v>2</v>
      </c>
      <c r="G869" s="64">
        <f t="shared" si="105"/>
        <v>3</v>
      </c>
      <c r="H869" s="64">
        <f t="shared" si="106"/>
        <v>2021</v>
      </c>
      <c r="I869" s="80" t="str">
        <f>IFERROR(VLOOKUP(D869,Sheet2!A:B,2,0),"")</f>
        <v>J20-0861</v>
      </c>
      <c r="J869" s="64" t="str">
        <f>IFERROR(IF(I869&lt;&gt;"",VLOOKUP(I869,Sheet2!B:C,2,0),""),"")</f>
        <v xml:space="preserve">น้ำตาลมิตรกาฬสินธุ์ </v>
      </c>
      <c r="K869" s="64" t="str">
        <f>IFERROR( IF(I869&lt;&gt;"", HLOOKUP(L$2+$A869,Sheet2!BX:NK,2,0),""),"")</f>
        <v>16-31 Mar 21</v>
      </c>
      <c r="L869" t="str">
        <f>IF(OR(HLOOKUP(L$2+$A869,Sheet2!BX:NK,$B869,0),HLOOKUP(L$2+$A869,Sheet2!BX:NK,$B869,0)&lt;&gt;""),HLOOKUP(L$2+$A869,Sheet2!BX:NK,$B869,0),"")</f>
        <v/>
      </c>
      <c r="M869" t="str">
        <f>IF(OR(HLOOKUP(M$2+$A869,Sheet2!BY:NL,$B869,0),HLOOKUP(M$2+$A869,Sheet2!BY:NL,$B869,0)&lt;&gt;""),HLOOKUP(M$2+$A869,Sheet2!BY:NL,$B869,0),"")</f>
        <v/>
      </c>
      <c r="N869" t="str">
        <f>IF(OR(HLOOKUP(N$2+$A869,Sheet2!BZ:NM,$B869,0),HLOOKUP(N$2+$A869,Sheet2!BZ:NM,$B869,0)&lt;&gt;""),HLOOKUP(N$2+$A869,Sheet2!BZ:NM,$B869,0),"")</f>
        <v/>
      </c>
      <c r="O869" t="str">
        <f>IF(OR(HLOOKUP(O$2+$A869,Sheet2!CA:NN,$B869,0),HLOOKUP(O$2+$A869,Sheet2!CA:NN,$B869,0)&lt;&gt;""),HLOOKUP(O$2+$A869,Sheet2!CA:NN,$B869,0),"")</f>
        <v/>
      </c>
      <c r="P869" t="str">
        <f>IF(OR(HLOOKUP(P$2+$A869,Sheet2!CB:NO,$B869,0),HLOOKUP(P$2+$A869,Sheet2!CB:NO,$B869,0)&lt;&gt;""),HLOOKUP(P$2+$A869,Sheet2!CB:NO,$B869,0),"")</f>
        <v/>
      </c>
      <c r="Q869" t="str">
        <f>IF(OR(HLOOKUP(Q$2+$A869,Sheet2!CC:NO,$B869,0),HLOOKUP(Q$2+$A869,Sheet2!CC:NO,$B869,0)&lt;&gt;""),HLOOKUP(Q$2+$A869,Sheet2!CC:NO,$B869,0),"")</f>
        <v/>
      </c>
    </row>
    <row r="870" spans="1:17" x14ac:dyDescent="0.25">
      <c r="A870" s="64">
        <f t="shared" si="107"/>
        <v>36</v>
      </c>
      <c r="B870" s="64">
        <f t="shared" si="108"/>
        <v>91</v>
      </c>
      <c r="C870" s="64">
        <f t="shared" si="109"/>
        <v>7</v>
      </c>
      <c r="D870" s="64">
        <f t="shared" si="110"/>
        <v>87</v>
      </c>
      <c r="E870" s="64">
        <f t="shared" si="111"/>
        <v>431</v>
      </c>
      <c r="F870" s="64">
        <f t="shared" si="104"/>
        <v>1</v>
      </c>
      <c r="G870" s="64">
        <f t="shared" si="105"/>
        <v>4</v>
      </c>
      <c r="H870" s="64">
        <f t="shared" si="106"/>
        <v>2021</v>
      </c>
      <c r="I870" s="80" t="str">
        <f>IFERROR(VLOOKUP(D870,Sheet2!A:B,2,0),"")</f>
        <v>J20-0861</v>
      </c>
      <c r="J870" s="64" t="str">
        <f>IFERROR(IF(I870&lt;&gt;"",VLOOKUP(I870,Sheet2!B:C,2,0),""),"")</f>
        <v xml:space="preserve">น้ำตาลมิตรกาฬสินธุ์ </v>
      </c>
      <c r="K870" s="64" t="str">
        <f>IFERROR( IF(I870&lt;&gt;"", HLOOKUP(L$2+$A870,Sheet2!BX:NK,2,0),""),"")</f>
        <v>1-15 April 21</v>
      </c>
      <c r="L870" t="str">
        <f>IF(OR(HLOOKUP(L$2+$A870,Sheet2!BX:NK,$B870,0),HLOOKUP(L$2+$A870,Sheet2!BX:NK,$B870,0)&lt;&gt;""),HLOOKUP(L$2+$A870,Sheet2!BX:NK,$B870,0),"")</f>
        <v/>
      </c>
      <c r="M870" t="str">
        <f>IF(OR(HLOOKUP(M$2+$A870,Sheet2!BY:NL,$B870,0),HLOOKUP(M$2+$A870,Sheet2!BY:NL,$B870,0)&lt;&gt;""),HLOOKUP(M$2+$A870,Sheet2!BY:NL,$B870,0),"")</f>
        <v/>
      </c>
      <c r="N870" t="str">
        <f>IF(OR(HLOOKUP(N$2+$A870,Sheet2!BZ:NM,$B870,0),HLOOKUP(N$2+$A870,Sheet2!BZ:NM,$B870,0)&lt;&gt;""),HLOOKUP(N$2+$A870,Sheet2!BZ:NM,$B870,0),"")</f>
        <v/>
      </c>
      <c r="O870" t="str">
        <f>IF(OR(HLOOKUP(O$2+$A870,Sheet2!CA:NN,$B870,0),HLOOKUP(O$2+$A870,Sheet2!CA:NN,$B870,0)&lt;&gt;""),HLOOKUP(O$2+$A870,Sheet2!CA:NN,$B870,0),"")</f>
        <v/>
      </c>
      <c r="P870" t="str">
        <f>IF(OR(HLOOKUP(P$2+$A870,Sheet2!CB:NO,$B870,0),HLOOKUP(P$2+$A870,Sheet2!CB:NO,$B870,0)&lt;&gt;""),HLOOKUP(P$2+$A870,Sheet2!CB:NO,$B870,0),"")</f>
        <v/>
      </c>
      <c r="Q870" t="str">
        <f>IF(OR(HLOOKUP(Q$2+$A870,Sheet2!CC:NO,$B870,0),HLOOKUP(Q$2+$A870,Sheet2!CC:NO,$B870,0)&lt;&gt;""),HLOOKUP(Q$2+$A870,Sheet2!CC:NO,$B870,0),"")</f>
        <v/>
      </c>
    </row>
    <row r="871" spans="1:17" x14ac:dyDescent="0.25">
      <c r="A871" s="64">
        <f t="shared" si="107"/>
        <v>42</v>
      </c>
      <c r="B871" s="64">
        <f t="shared" si="108"/>
        <v>91</v>
      </c>
      <c r="C871" s="64">
        <f t="shared" si="109"/>
        <v>8</v>
      </c>
      <c r="D871" s="64">
        <f t="shared" si="110"/>
        <v>87</v>
      </c>
      <c r="E871" s="64">
        <f t="shared" si="111"/>
        <v>431</v>
      </c>
      <c r="F871" s="64">
        <f t="shared" si="104"/>
        <v>2</v>
      </c>
      <c r="G871" s="64">
        <f t="shared" si="105"/>
        <v>4</v>
      </c>
      <c r="H871" s="64">
        <f t="shared" si="106"/>
        <v>2021</v>
      </c>
      <c r="I871" s="80" t="str">
        <f>IFERROR(VLOOKUP(D871,Sheet2!A:B,2,0),"")</f>
        <v>J20-0861</v>
      </c>
      <c r="J871" s="64" t="str">
        <f>IFERROR(IF(I871&lt;&gt;"",VLOOKUP(I871,Sheet2!B:C,2,0),""),"")</f>
        <v xml:space="preserve">น้ำตาลมิตรกาฬสินธุ์ </v>
      </c>
      <c r="K871" s="64" t="str">
        <f>IFERROR( IF(I871&lt;&gt;"", HLOOKUP(L$2+$A871,Sheet2!BX:NK,2,0),""),"")</f>
        <v>16-30 April 21</v>
      </c>
      <c r="L871" t="str">
        <f>IF(OR(HLOOKUP(L$2+$A871,Sheet2!BX:NK,$B871,0),HLOOKUP(L$2+$A871,Sheet2!BX:NK,$B871,0)&lt;&gt;""),HLOOKUP(L$2+$A871,Sheet2!BX:NK,$B871,0),"")</f>
        <v/>
      </c>
      <c r="M871" t="str">
        <f>IF(OR(HLOOKUP(M$2+$A871,Sheet2!BY:NL,$B871,0),HLOOKUP(M$2+$A871,Sheet2!BY:NL,$B871,0)&lt;&gt;""),HLOOKUP(M$2+$A871,Sheet2!BY:NL,$B871,0),"")</f>
        <v/>
      </c>
      <c r="N871" t="str">
        <f>IF(OR(HLOOKUP(N$2+$A871,Sheet2!BZ:NM,$B871,0),HLOOKUP(N$2+$A871,Sheet2!BZ:NM,$B871,0)&lt;&gt;""),HLOOKUP(N$2+$A871,Sheet2!BZ:NM,$B871,0),"")</f>
        <v/>
      </c>
      <c r="O871" t="str">
        <f>IF(OR(HLOOKUP(O$2+$A871,Sheet2!CA:NN,$B871,0),HLOOKUP(O$2+$A871,Sheet2!CA:NN,$B871,0)&lt;&gt;""),HLOOKUP(O$2+$A871,Sheet2!CA:NN,$B871,0),"")</f>
        <v/>
      </c>
      <c r="P871" t="str">
        <f>IF(OR(HLOOKUP(P$2+$A871,Sheet2!CB:NO,$B871,0),HLOOKUP(P$2+$A871,Sheet2!CB:NO,$B871,0)&lt;&gt;""),HLOOKUP(P$2+$A871,Sheet2!CB:NO,$B871,0),"")</f>
        <v/>
      </c>
      <c r="Q871" t="str">
        <f>IF(OR(HLOOKUP(Q$2+$A871,Sheet2!CC:NO,$B871,0),HLOOKUP(Q$2+$A871,Sheet2!CC:NO,$B871,0)&lt;&gt;""),HLOOKUP(Q$2+$A871,Sheet2!CC:NO,$B871,0),"")</f>
        <v/>
      </c>
    </row>
    <row r="872" spans="1:17" x14ac:dyDescent="0.25">
      <c r="A872" s="64">
        <f t="shared" si="107"/>
        <v>48</v>
      </c>
      <c r="B872" s="64">
        <f t="shared" si="108"/>
        <v>91</v>
      </c>
      <c r="C872" s="64">
        <f t="shared" si="109"/>
        <v>9</v>
      </c>
      <c r="D872" s="64">
        <f t="shared" si="110"/>
        <v>87</v>
      </c>
      <c r="E872" s="64">
        <f t="shared" si="111"/>
        <v>431</v>
      </c>
      <c r="F872" s="64">
        <f t="shared" si="104"/>
        <v>1</v>
      </c>
      <c r="G872" s="64">
        <f t="shared" si="105"/>
        <v>5</v>
      </c>
      <c r="H872" s="64">
        <f t="shared" si="106"/>
        <v>2021</v>
      </c>
      <c r="I872" s="80" t="str">
        <f>IFERROR(VLOOKUP(D872,Sheet2!A:B,2,0),"")</f>
        <v>J20-0861</v>
      </c>
      <c r="J872" s="64" t="str">
        <f>IFERROR(IF(I872&lt;&gt;"",VLOOKUP(I872,Sheet2!B:C,2,0),""),"")</f>
        <v xml:space="preserve">น้ำตาลมิตรกาฬสินธุ์ </v>
      </c>
      <c r="K872" s="64" t="str">
        <f>IFERROR( IF(I872&lt;&gt;"", HLOOKUP(L$2+$A872,Sheet2!BX:NK,2,0),""),"")</f>
        <v>1-15 May 21</v>
      </c>
      <c r="L872" t="str">
        <f>IF(OR(HLOOKUP(L$2+$A872,Sheet2!BX:NK,$B872,0),HLOOKUP(L$2+$A872,Sheet2!BX:NK,$B872,0)&lt;&gt;""),HLOOKUP(L$2+$A872,Sheet2!BX:NK,$B872,0),"")</f>
        <v/>
      </c>
      <c r="M872" t="str">
        <f>IF(OR(HLOOKUP(M$2+$A872,Sheet2!BY:NL,$B872,0),HLOOKUP(M$2+$A872,Sheet2!BY:NL,$B872,0)&lt;&gt;""),HLOOKUP(M$2+$A872,Sheet2!BY:NL,$B872,0),"")</f>
        <v/>
      </c>
      <c r="N872" t="str">
        <f>IF(OR(HLOOKUP(N$2+$A872,Sheet2!BZ:NM,$B872,0),HLOOKUP(N$2+$A872,Sheet2!BZ:NM,$B872,0)&lt;&gt;""),HLOOKUP(N$2+$A872,Sheet2!BZ:NM,$B872,0),"")</f>
        <v/>
      </c>
      <c r="O872" t="str">
        <f>IF(OR(HLOOKUP(O$2+$A872,Sheet2!CA:NN,$B872,0),HLOOKUP(O$2+$A872,Sheet2!CA:NN,$B872,0)&lt;&gt;""),HLOOKUP(O$2+$A872,Sheet2!CA:NN,$B872,0),"")</f>
        <v/>
      </c>
      <c r="P872" t="str">
        <f>IF(OR(HLOOKUP(P$2+$A872,Sheet2!CB:NO,$B872,0),HLOOKUP(P$2+$A872,Sheet2!CB:NO,$B872,0)&lt;&gt;""),HLOOKUP(P$2+$A872,Sheet2!CB:NO,$B872,0),"")</f>
        <v/>
      </c>
      <c r="Q872" t="str">
        <f>IF(OR(HLOOKUP(Q$2+$A872,Sheet2!CC:NO,$B872,0),HLOOKUP(Q$2+$A872,Sheet2!CC:NO,$B872,0)&lt;&gt;""),HLOOKUP(Q$2+$A872,Sheet2!CC:NO,$B872,0),"")</f>
        <v/>
      </c>
    </row>
    <row r="873" spans="1:17" x14ac:dyDescent="0.25">
      <c r="A873" s="64">
        <f t="shared" si="107"/>
        <v>54</v>
      </c>
      <c r="B873" s="64">
        <f t="shared" si="108"/>
        <v>91</v>
      </c>
      <c r="C873" s="64">
        <f t="shared" si="109"/>
        <v>10</v>
      </c>
      <c r="D873" s="64">
        <f t="shared" si="110"/>
        <v>87</v>
      </c>
      <c r="E873" s="64">
        <f t="shared" si="111"/>
        <v>431</v>
      </c>
      <c r="F873" s="64">
        <f t="shared" si="104"/>
        <v>2</v>
      </c>
      <c r="G873" s="64">
        <f t="shared" si="105"/>
        <v>5</v>
      </c>
      <c r="H873" s="64">
        <f t="shared" si="106"/>
        <v>2021</v>
      </c>
      <c r="I873" s="80" t="str">
        <f>IFERROR(VLOOKUP(D873,Sheet2!A:B,2,0),"")</f>
        <v>J20-0861</v>
      </c>
      <c r="J873" s="64" t="str">
        <f>IFERROR(IF(I873&lt;&gt;"",VLOOKUP(I873,Sheet2!B:C,2,0),""),"")</f>
        <v xml:space="preserve">น้ำตาลมิตรกาฬสินธุ์ </v>
      </c>
      <c r="K873" s="64" t="str">
        <f>IFERROR( IF(I873&lt;&gt;"", HLOOKUP(L$2+$A873,Sheet2!BX:NK,2,0),""),"")</f>
        <v>16-31 May 21</v>
      </c>
      <c r="L873" t="str">
        <f>IF(OR(HLOOKUP(L$2+$A873,Sheet2!BX:NK,$B873,0),HLOOKUP(L$2+$A873,Sheet2!BX:NK,$B873,0)&lt;&gt;""),HLOOKUP(L$2+$A873,Sheet2!BX:NK,$B873,0),"")</f>
        <v/>
      </c>
      <c r="M873" t="str">
        <f>IF(OR(HLOOKUP(M$2+$A873,Sheet2!BY:NL,$B873,0),HLOOKUP(M$2+$A873,Sheet2!BY:NL,$B873,0)&lt;&gt;""),HLOOKUP(M$2+$A873,Sheet2!BY:NL,$B873,0),"")</f>
        <v/>
      </c>
      <c r="N873" t="str">
        <f>IF(OR(HLOOKUP(N$2+$A873,Sheet2!BZ:NM,$B873,0),HLOOKUP(N$2+$A873,Sheet2!BZ:NM,$B873,0)&lt;&gt;""),HLOOKUP(N$2+$A873,Sheet2!BZ:NM,$B873,0),"")</f>
        <v/>
      </c>
      <c r="O873" t="str">
        <f>IF(OR(HLOOKUP(O$2+$A873,Sheet2!CA:NN,$B873,0),HLOOKUP(O$2+$A873,Sheet2!CA:NN,$B873,0)&lt;&gt;""),HLOOKUP(O$2+$A873,Sheet2!CA:NN,$B873,0),"")</f>
        <v/>
      </c>
      <c r="P873" t="str">
        <f>IF(OR(HLOOKUP(P$2+$A873,Sheet2!CB:NO,$B873,0),HLOOKUP(P$2+$A873,Sheet2!CB:NO,$B873,0)&lt;&gt;""),HLOOKUP(P$2+$A873,Sheet2!CB:NO,$B873,0),"")</f>
        <v/>
      </c>
      <c r="Q873" t="str">
        <f>IF(OR(HLOOKUP(Q$2+$A873,Sheet2!CC:NO,$B873,0),HLOOKUP(Q$2+$A873,Sheet2!CC:NO,$B873,0)&lt;&gt;""),HLOOKUP(Q$2+$A873,Sheet2!CC:NO,$B873,0),"")</f>
        <v/>
      </c>
    </row>
    <row r="874" spans="1:17" x14ac:dyDescent="0.25">
      <c r="A874" s="64">
        <f t="shared" si="107"/>
        <v>0</v>
      </c>
      <c r="B874" s="64">
        <f t="shared" si="108"/>
        <v>92</v>
      </c>
      <c r="C874" s="64">
        <f t="shared" si="109"/>
        <v>1</v>
      </c>
      <c r="D874" s="64">
        <f t="shared" si="110"/>
        <v>88</v>
      </c>
      <c r="E874" s="64">
        <f t="shared" si="111"/>
        <v>436</v>
      </c>
      <c r="F874" s="64">
        <f t="shared" si="104"/>
        <v>1</v>
      </c>
      <c r="G874" s="64">
        <f t="shared" si="105"/>
        <v>1</v>
      </c>
      <c r="H874" s="64">
        <f t="shared" si="106"/>
        <v>2021</v>
      </c>
      <c r="I874" s="80" t="str">
        <f>IFERROR(VLOOKUP(D874,Sheet2!A:B,2,0),"")</f>
        <v>J20-0773</v>
      </c>
      <c r="J874" s="64" t="str">
        <f>IFERROR(IF(I874&lt;&gt;"",VLOOKUP(I874,Sheet2!B:C,2,0),""),"")</f>
        <v>มิตรผลไบโอ-เพาเวอร์(ภูหลวง)</v>
      </c>
      <c r="K874" s="64" t="str">
        <f>IFERROR( IF(I874&lt;&gt;"", HLOOKUP(L$2+$A874,Sheet2!BX:NK,2,0),""),"")</f>
        <v>1-15 Jan 21</v>
      </c>
      <c r="L874" t="str">
        <f>IF(OR(HLOOKUP(L$2+$A874,Sheet2!BX:NK,$B874,0),HLOOKUP(L$2+$A874,Sheet2!BX:NK,$B874,0)&lt;&gt;""),HLOOKUP(L$2+$A874,Sheet2!BX:NK,$B874,0),"")</f>
        <v/>
      </c>
      <c r="M874" t="str">
        <f>IF(OR(HLOOKUP(M$2+$A874,Sheet2!BY:NL,$B874,0),HLOOKUP(M$2+$A874,Sheet2!BY:NL,$B874,0)&lt;&gt;""),HLOOKUP(M$2+$A874,Sheet2!BY:NL,$B874,0),"")</f>
        <v/>
      </c>
      <c r="N874" t="str">
        <f>IF(OR(HLOOKUP(N$2+$A874,Sheet2!BZ:NM,$B874,0),HLOOKUP(N$2+$A874,Sheet2!BZ:NM,$B874,0)&lt;&gt;""),HLOOKUP(N$2+$A874,Sheet2!BZ:NM,$B874,0),"")</f>
        <v/>
      </c>
      <c r="O874" t="str">
        <f>IF(OR(HLOOKUP(O$2+$A874,Sheet2!CA:NN,$B874,0),HLOOKUP(O$2+$A874,Sheet2!CA:NN,$B874,0)&lt;&gt;""),HLOOKUP(O$2+$A874,Sheet2!CA:NN,$B874,0),"")</f>
        <v/>
      </c>
      <c r="P874" t="str">
        <f>IF(OR(HLOOKUP(P$2+$A874,Sheet2!CB:NO,$B874,0),HLOOKUP(P$2+$A874,Sheet2!CB:NO,$B874,0)&lt;&gt;""),HLOOKUP(P$2+$A874,Sheet2!CB:NO,$B874,0),"")</f>
        <v/>
      </c>
      <c r="Q874" t="str">
        <f>IF(OR(HLOOKUP(Q$2+$A874,Sheet2!CC:NO,$B874,0),HLOOKUP(Q$2+$A874,Sheet2!CC:NO,$B874,0)&lt;&gt;""),HLOOKUP(Q$2+$A874,Sheet2!CC:NO,$B874,0),"")</f>
        <v/>
      </c>
    </row>
    <row r="875" spans="1:17" x14ac:dyDescent="0.25">
      <c r="A875" s="64">
        <f t="shared" si="107"/>
        <v>6</v>
      </c>
      <c r="B875" s="64">
        <f t="shared" si="108"/>
        <v>92</v>
      </c>
      <c r="C875" s="64">
        <f t="shared" si="109"/>
        <v>2</v>
      </c>
      <c r="D875" s="64">
        <f t="shared" si="110"/>
        <v>88</v>
      </c>
      <c r="E875" s="64">
        <f t="shared" si="111"/>
        <v>436</v>
      </c>
      <c r="F875" s="64">
        <f t="shared" si="104"/>
        <v>2</v>
      </c>
      <c r="G875" s="64">
        <f t="shared" si="105"/>
        <v>1</v>
      </c>
      <c r="H875" s="64">
        <f t="shared" si="106"/>
        <v>2021</v>
      </c>
      <c r="I875" s="80" t="str">
        <f>IFERROR(VLOOKUP(D875,Sheet2!A:B,2,0),"")</f>
        <v>J20-0773</v>
      </c>
      <c r="J875" s="64" t="str">
        <f>IFERROR(IF(I875&lt;&gt;"",VLOOKUP(I875,Sheet2!B:C,2,0),""),"")</f>
        <v>มิตรผลไบโอ-เพาเวอร์(ภูหลวง)</v>
      </c>
      <c r="K875" s="64" t="str">
        <f>IFERROR( IF(I875&lt;&gt;"", HLOOKUP(L$2+$A875,Sheet2!BX:NK,2,0),""),"")</f>
        <v>16-31 Jan 21</v>
      </c>
      <c r="L875" t="str">
        <f>IF(OR(HLOOKUP(L$2+$A875,Sheet2!BX:NK,$B875,0),HLOOKUP(L$2+$A875,Sheet2!BX:NK,$B875,0)&lt;&gt;""),HLOOKUP(L$2+$A875,Sheet2!BX:NK,$B875,0),"")</f>
        <v/>
      </c>
      <c r="M875" t="str">
        <f>IF(OR(HLOOKUP(M$2+$A875,Sheet2!BY:NL,$B875,0),HLOOKUP(M$2+$A875,Sheet2!BY:NL,$B875,0)&lt;&gt;""),HLOOKUP(M$2+$A875,Sheet2!BY:NL,$B875,0),"")</f>
        <v/>
      </c>
      <c r="N875" t="str">
        <f>IF(OR(HLOOKUP(N$2+$A875,Sheet2!BZ:NM,$B875,0),HLOOKUP(N$2+$A875,Sheet2!BZ:NM,$B875,0)&lt;&gt;""),HLOOKUP(N$2+$A875,Sheet2!BZ:NM,$B875,0),"")</f>
        <v/>
      </c>
      <c r="O875" t="str">
        <f>IF(OR(HLOOKUP(O$2+$A875,Sheet2!CA:NN,$B875,0),HLOOKUP(O$2+$A875,Sheet2!CA:NN,$B875,0)&lt;&gt;""),HLOOKUP(O$2+$A875,Sheet2!CA:NN,$B875,0),"")</f>
        <v/>
      </c>
      <c r="P875" t="str">
        <f>IF(OR(HLOOKUP(P$2+$A875,Sheet2!CB:NO,$B875,0),HLOOKUP(P$2+$A875,Sheet2!CB:NO,$B875,0)&lt;&gt;""),HLOOKUP(P$2+$A875,Sheet2!CB:NO,$B875,0),"")</f>
        <v/>
      </c>
      <c r="Q875" t="str">
        <f>IF(OR(HLOOKUP(Q$2+$A875,Sheet2!CC:NO,$B875,0),HLOOKUP(Q$2+$A875,Sheet2!CC:NO,$B875,0)&lt;&gt;""),HLOOKUP(Q$2+$A875,Sheet2!CC:NO,$B875,0),"")</f>
        <v/>
      </c>
    </row>
    <row r="876" spans="1:17" x14ac:dyDescent="0.25">
      <c r="A876" s="64">
        <f t="shared" si="107"/>
        <v>12</v>
      </c>
      <c r="B876" s="64">
        <f t="shared" si="108"/>
        <v>92</v>
      </c>
      <c r="C876" s="64">
        <f t="shared" si="109"/>
        <v>3</v>
      </c>
      <c r="D876" s="64">
        <f t="shared" si="110"/>
        <v>88</v>
      </c>
      <c r="E876" s="64">
        <f t="shared" si="111"/>
        <v>436</v>
      </c>
      <c r="F876" s="64">
        <f t="shared" si="104"/>
        <v>1</v>
      </c>
      <c r="G876" s="64">
        <f t="shared" si="105"/>
        <v>2</v>
      </c>
      <c r="H876" s="64">
        <f t="shared" si="106"/>
        <v>2021</v>
      </c>
      <c r="I876" s="80" t="str">
        <f>IFERROR(VLOOKUP(D876,Sheet2!A:B,2,0),"")</f>
        <v>J20-0773</v>
      </c>
      <c r="J876" s="64" t="str">
        <f>IFERROR(IF(I876&lt;&gt;"",VLOOKUP(I876,Sheet2!B:C,2,0),""),"")</f>
        <v>มิตรผลไบโอ-เพาเวอร์(ภูหลวง)</v>
      </c>
      <c r="K876" s="64" t="str">
        <f>IFERROR( IF(I876&lt;&gt;"", HLOOKUP(L$2+$A876,Sheet2!BX:NK,2,0),""),"")</f>
        <v>1-15 Feb 21</v>
      </c>
      <c r="L876" t="str">
        <f>IF(OR(HLOOKUP(L$2+$A876,Sheet2!BX:NK,$B876,0),HLOOKUP(L$2+$A876,Sheet2!BX:NK,$B876,0)&lt;&gt;""),HLOOKUP(L$2+$A876,Sheet2!BX:NK,$B876,0),"")</f>
        <v/>
      </c>
      <c r="M876" t="str">
        <f>IF(OR(HLOOKUP(M$2+$A876,Sheet2!BY:NL,$B876,0),HLOOKUP(M$2+$A876,Sheet2!BY:NL,$B876,0)&lt;&gt;""),HLOOKUP(M$2+$A876,Sheet2!BY:NL,$B876,0),"")</f>
        <v/>
      </c>
      <c r="N876" t="str">
        <f>IF(OR(HLOOKUP(N$2+$A876,Sheet2!BZ:NM,$B876,0),HLOOKUP(N$2+$A876,Sheet2!BZ:NM,$B876,0)&lt;&gt;""),HLOOKUP(N$2+$A876,Sheet2!BZ:NM,$B876,0),"")</f>
        <v/>
      </c>
      <c r="O876" t="str">
        <f>IF(OR(HLOOKUP(O$2+$A876,Sheet2!CA:NN,$B876,0),HLOOKUP(O$2+$A876,Sheet2!CA:NN,$B876,0)&lt;&gt;""),HLOOKUP(O$2+$A876,Sheet2!CA:NN,$B876,0),"")</f>
        <v/>
      </c>
      <c r="P876" t="str">
        <f>IF(OR(HLOOKUP(P$2+$A876,Sheet2!CB:NO,$B876,0),HLOOKUP(P$2+$A876,Sheet2!CB:NO,$B876,0)&lt;&gt;""),HLOOKUP(P$2+$A876,Sheet2!CB:NO,$B876,0),"")</f>
        <v/>
      </c>
      <c r="Q876" t="str">
        <f>IF(OR(HLOOKUP(Q$2+$A876,Sheet2!CC:NO,$B876,0),HLOOKUP(Q$2+$A876,Sheet2!CC:NO,$B876,0)&lt;&gt;""),HLOOKUP(Q$2+$A876,Sheet2!CC:NO,$B876,0),"")</f>
        <v/>
      </c>
    </row>
    <row r="877" spans="1:17" x14ac:dyDescent="0.25">
      <c r="A877" s="64">
        <f t="shared" si="107"/>
        <v>18</v>
      </c>
      <c r="B877" s="64">
        <f t="shared" si="108"/>
        <v>92</v>
      </c>
      <c r="C877" s="64">
        <f t="shared" si="109"/>
        <v>4</v>
      </c>
      <c r="D877" s="64">
        <f t="shared" si="110"/>
        <v>88</v>
      </c>
      <c r="E877" s="64">
        <f t="shared" si="111"/>
        <v>436</v>
      </c>
      <c r="F877" s="64">
        <f t="shared" si="104"/>
        <v>2</v>
      </c>
      <c r="G877" s="64">
        <f t="shared" si="105"/>
        <v>2</v>
      </c>
      <c r="H877" s="64">
        <f t="shared" si="106"/>
        <v>2021</v>
      </c>
      <c r="I877" s="80" t="str">
        <f>IFERROR(VLOOKUP(D877,Sheet2!A:B,2,0),"")</f>
        <v>J20-0773</v>
      </c>
      <c r="J877" s="64" t="str">
        <f>IFERROR(IF(I877&lt;&gt;"",VLOOKUP(I877,Sheet2!B:C,2,0),""),"")</f>
        <v>มิตรผลไบโอ-เพาเวอร์(ภูหลวง)</v>
      </c>
      <c r="K877" s="64" t="str">
        <f>IFERROR( IF(I877&lt;&gt;"", HLOOKUP(L$2+$A877,Sheet2!BX:NK,2,0),""),"")</f>
        <v>16-28 Feb 21</v>
      </c>
      <c r="L877" t="str">
        <f>IF(OR(HLOOKUP(L$2+$A877,Sheet2!BX:NK,$B877,0),HLOOKUP(L$2+$A877,Sheet2!BX:NK,$B877,0)&lt;&gt;""),HLOOKUP(L$2+$A877,Sheet2!BX:NK,$B877,0),"")</f>
        <v/>
      </c>
      <c r="M877" t="str">
        <f>IF(OR(HLOOKUP(M$2+$A877,Sheet2!BY:NL,$B877,0),HLOOKUP(M$2+$A877,Sheet2!BY:NL,$B877,0)&lt;&gt;""),HLOOKUP(M$2+$A877,Sheet2!BY:NL,$B877,0),"")</f>
        <v/>
      </c>
      <c r="N877" t="str">
        <f>IF(OR(HLOOKUP(N$2+$A877,Sheet2!BZ:NM,$B877,0),HLOOKUP(N$2+$A877,Sheet2!BZ:NM,$B877,0)&lt;&gt;""),HLOOKUP(N$2+$A877,Sheet2!BZ:NM,$B877,0),"")</f>
        <v/>
      </c>
      <c r="O877" t="str">
        <f>IF(OR(HLOOKUP(O$2+$A877,Sheet2!CA:NN,$B877,0),HLOOKUP(O$2+$A877,Sheet2!CA:NN,$B877,0)&lt;&gt;""),HLOOKUP(O$2+$A877,Sheet2!CA:NN,$B877,0),"")</f>
        <v/>
      </c>
      <c r="P877" t="str">
        <f>IF(OR(HLOOKUP(P$2+$A877,Sheet2!CB:NO,$B877,0),HLOOKUP(P$2+$A877,Sheet2!CB:NO,$B877,0)&lt;&gt;""),HLOOKUP(P$2+$A877,Sheet2!CB:NO,$B877,0),"")</f>
        <v/>
      </c>
      <c r="Q877" t="str">
        <f>IF(OR(HLOOKUP(Q$2+$A877,Sheet2!CC:NO,$B877,0),HLOOKUP(Q$2+$A877,Sheet2!CC:NO,$B877,0)&lt;&gt;""),HLOOKUP(Q$2+$A877,Sheet2!CC:NO,$B877,0),"")</f>
        <v/>
      </c>
    </row>
    <row r="878" spans="1:17" x14ac:dyDescent="0.25">
      <c r="A878" s="64">
        <f t="shared" si="107"/>
        <v>24</v>
      </c>
      <c r="B878" s="64">
        <f t="shared" si="108"/>
        <v>92</v>
      </c>
      <c r="C878" s="64">
        <f t="shared" si="109"/>
        <v>5</v>
      </c>
      <c r="D878" s="64">
        <f t="shared" si="110"/>
        <v>88</v>
      </c>
      <c r="E878" s="64">
        <f t="shared" si="111"/>
        <v>436</v>
      </c>
      <c r="F878" s="64">
        <f t="shared" si="104"/>
        <v>1</v>
      </c>
      <c r="G878" s="64">
        <f t="shared" si="105"/>
        <v>3</v>
      </c>
      <c r="H878" s="64">
        <f t="shared" si="106"/>
        <v>2021</v>
      </c>
      <c r="I878" s="80" t="str">
        <f>IFERROR(VLOOKUP(D878,Sheet2!A:B,2,0),"")</f>
        <v>J20-0773</v>
      </c>
      <c r="J878" s="64" t="str">
        <f>IFERROR(IF(I878&lt;&gt;"",VLOOKUP(I878,Sheet2!B:C,2,0),""),"")</f>
        <v>มิตรผลไบโอ-เพาเวอร์(ภูหลวง)</v>
      </c>
      <c r="K878" s="64" t="str">
        <f>IFERROR( IF(I878&lt;&gt;"", HLOOKUP(L$2+$A878,Sheet2!BX:NK,2,0),""),"")</f>
        <v>1-15 Mar 2021</v>
      </c>
      <c r="L878" t="str">
        <f>IF(OR(HLOOKUP(L$2+$A878,Sheet2!BX:NK,$B878,0),HLOOKUP(L$2+$A878,Sheet2!BX:NK,$B878,0)&lt;&gt;""),HLOOKUP(L$2+$A878,Sheet2!BX:NK,$B878,0),"")</f>
        <v/>
      </c>
      <c r="M878" t="str">
        <f>IF(OR(HLOOKUP(M$2+$A878,Sheet2!BY:NL,$B878,0),HLOOKUP(M$2+$A878,Sheet2!BY:NL,$B878,0)&lt;&gt;""),HLOOKUP(M$2+$A878,Sheet2!BY:NL,$B878,0),"")</f>
        <v/>
      </c>
      <c r="N878" t="str">
        <f>IF(OR(HLOOKUP(N$2+$A878,Sheet2!BZ:NM,$B878,0),HLOOKUP(N$2+$A878,Sheet2!BZ:NM,$B878,0)&lt;&gt;""),HLOOKUP(N$2+$A878,Sheet2!BZ:NM,$B878,0),"")</f>
        <v/>
      </c>
      <c r="O878" t="str">
        <f>IF(OR(HLOOKUP(O$2+$A878,Sheet2!CA:NN,$B878,0),HLOOKUP(O$2+$A878,Sheet2!CA:NN,$B878,0)&lt;&gt;""),HLOOKUP(O$2+$A878,Sheet2!CA:NN,$B878,0),"")</f>
        <v/>
      </c>
      <c r="P878" t="str">
        <f>IF(OR(HLOOKUP(P$2+$A878,Sheet2!CB:NO,$B878,0),HLOOKUP(P$2+$A878,Sheet2!CB:NO,$B878,0)&lt;&gt;""),HLOOKUP(P$2+$A878,Sheet2!CB:NO,$B878,0),"")</f>
        <v/>
      </c>
      <c r="Q878" t="str">
        <f>IF(OR(HLOOKUP(Q$2+$A878,Sheet2!CC:NO,$B878,0),HLOOKUP(Q$2+$A878,Sheet2!CC:NO,$B878,0)&lt;&gt;""),HLOOKUP(Q$2+$A878,Sheet2!CC:NO,$B878,0),"")</f>
        <v/>
      </c>
    </row>
    <row r="879" spans="1:17" x14ac:dyDescent="0.25">
      <c r="A879" s="64">
        <f t="shared" si="107"/>
        <v>30</v>
      </c>
      <c r="B879" s="64">
        <f t="shared" si="108"/>
        <v>92</v>
      </c>
      <c r="C879" s="64">
        <f t="shared" si="109"/>
        <v>6</v>
      </c>
      <c r="D879" s="64">
        <f t="shared" si="110"/>
        <v>88</v>
      </c>
      <c r="E879" s="64">
        <f t="shared" si="111"/>
        <v>436</v>
      </c>
      <c r="F879" s="64">
        <f t="shared" si="104"/>
        <v>2</v>
      </c>
      <c r="G879" s="64">
        <f t="shared" si="105"/>
        <v>3</v>
      </c>
      <c r="H879" s="64">
        <f t="shared" si="106"/>
        <v>2021</v>
      </c>
      <c r="I879" s="80" t="str">
        <f>IFERROR(VLOOKUP(D879,Sheet2!A:B,2,0),"")</f>
        <v>J20-0773</v>
      </c>
      <c r="J879" s="64" t="str">
        <f>IFERROR(IF(I879&lt;&gt;"",VLOOKUP(I879,Sheet2!B:C,2,0),""),"")</f>
        <v>มิตรผลไบโอ-เพาเวอร์(ภูหลวง)</v>
      </c>
      <c r="K879" s="64" t="str">
        <f>IFERROR( IF(I879&lt;&gt;"", HLOOKUP(L$2+$A879,Sheet2!BX:NK,2,0),""),"")</f>
        <v>16-31 Mar 21</v>
      </c>
      <c r="L879" t="str">
        <f>IF(OR(HLOOKUP(L$2+$A879,Sheet2!BX:NK,$B879,0),HLOOKUP(L$2+$A879,Sheet2!BX:NK,$B879,0)&lt;&gt;""),HLOOKUP(L$2+$A879,Sheet2!BX:NK,$B879,0),"")</f>
        <v/>
      </c>
      <c r="M879" t="str">
        <f>IF(OR(HLOOKUP(M$2+$A879,Sheet2!BY:NL,$B879,0),HLOOKUP(M$2+$A879,Sheet2!BY:NL,$B879,0)&lt;&gt;""),HLOOKUP(M$2+$A879,Sheet2!BY:NL,$B879,0),"")</f>
        <v/>
      </c>
      <c r="N879" t="str">
        <f>IF(OR(HLOOKUP(N$2+$A879,Sheet2!BZ:NM,$B879,0),HLOOKUP(N$2+$A879,Sheet2!BZ:NM,$B879,0)&lt;&gt;""),HLOOKUP(N$2+$A879,Sheet2!BZ:NM,$B879,0),"")</f>
        <v/>
      </c>
      <c r="O879" t="str">
        <f>IF(OR(HLOOKUP(O$2+$A879,Sheet2!CA:NN,$B879,0),HLOOKUP(O$2+$A879,Sheet2!CA:NN,$B879,0)&lt;&gt;""),HLOOKUP(O$2+$A879,Sheet2!CA:NN,$B879,0),"")</f>
        <v/>
      </c>
      <c r="P879" t="str">
        <f>IF(OR(HLOOKUP(P$2+$A879,Sheet2!CB:NO,$B879,0),HLOOKUP(P$2+$A879,Sheet2!CB:NO,$B879,0)&lt;&gt;""),HLOOKUP(P$2+$A879,Sheet2!CB:NO,$B879,0),"")</f>
        <v/>
      </c>
      <c r="Q879" t="str">
        <f>IF(OR(HLOOKUP(Q$2+$A879,Sheet2!CC:NO,$B879,0),HLOOKUP(Q$2+$A879,Sheet2!CC:NO,$B879,0)&lt;&gt;""),HLOOKUP(Q$2+$A879,Sheet2!CC:NO,$B879,0),"")</f>
        <v/>
      </c>
    </row>
    <row r="880" spans="1:17" x14ac:dyDescent="0.25">
      <c r="A880" s="64">
        <f t="shared" si="107"/>
        <v>36</v>
      </c>
      <c r="B880" s="64">
        <f t="shared" si="108"/>
        <v>92</v>
      </c>
      <c r="C880" s="64">
        <f t="shared" si="109"/>
        <v>7</v>
      </c>
      <c r="D880" s="64">
        <f t="shared" si="110"/>
        <v>88</v>
      </c>
      <c r="E880" s="64">
        <f t="shared" si="111"/>
        <v>436</v>
      </c>
      <c r="F880" s="64">
        <f t="shared" si="104"/>
        <v>1</v>
      </c>
      <c r="G880" s="64">
        <f t="shared" si="105"/>
        <v>4</v>
      </c>
      <c r="H880" s="64">
        <f t="shared" si="106"/>
        <v>2021</v>
      </c>
      <c r="I880" s="80" t="str">
        <f>IFERROR(VLOOKUP(D880,Sheet2!A:B,2,0),"")</f>
        <v>J20-0773</v>
      </c>
      <c r="J880" s="64" t="str">
        <f>IFERROR(IF(I880&lt;&gt;"",VLOOKUP(I880,Sheet2!B:C,2,0),""),"")</f>
        <v>มิตรผลไบโอ-เพาเวอร์(ภูหลวง)</v>
      </c>
      <c r="K880" s="64" t="str">
        <f>IFERROR( IF(I880&lt;&gt;"", HLOOKUP(L$2+$A880,Sheet2!BX:NK,2,0),""),"")</f>
        <v>1-15 April 21</v>
      </c>
      <c r="L880" t="str">
        <f>IF(OR(HLOOKUP(L$2+$A880,Sheet2!BX:NK,$B880,0),HLOOKUP(L$2+$A880,Sheet2!BX:NK,$B880,0)&lt;&gt;""),HLOOKUP(L$2+$A880,Sheet2!BX:NK,$B880,0),"")</f>
        <v/>
      </c>
      <c r="M880" t="str">
        <f>IF(OR(HLOOKUP(M$2+$A880,Sheet2!BY:NL,$B880,0),HLOOKUP(M$2+$A880,Sheet2!BY:NL,$B880,0)&lt;&gt;""),HLOOKUP(M$2+$A880,Sheet2!BY:NL,$B880,0),"")</f>
        <v/>
      </c>
      <c r="N880" t="str">
        <f>IF(OR(HLOOKUP(N$2+$A880,Sheet2!BZ:NM,$B880,0),HLOOKUP(N$2+$A880,Sheet2!BZ:NM,$B880,0)&lt;&gt;""),HLOOKUP(N$2+$A880,Sheet2!BZ:NM,$B880,0),"")</f>
        <v/>
      </c>
      <c r="O880" t="str">
        <f>IF(OR(HLOOKUP(O$2+$A880,Sheet2!CA:NN,$B880,0),HLOOKUP(O$2+$A880,Sheet2!CA:NN,$B880,0)&lt;&gt;""),HLOOKUP(O$2+$A880,Sheet2!CA:NN,$B880,0),"")</f>
        <v/>
      </c>
      <c r="P880" t="str">
        <f>IF(OR(HLOOKUP(P$2+$A880,Sheet2!CB:NO,$B880,0),HLOOKUP(P$2+$A880,Sheet2!CB:NO,$B880,0)&lt;&gt;""),HLOOKUP(P$2+$A880,Sheet2!CB:NO,$B880,0),"")</f>
        <v/>
      </c>
      <c r="Q880" t="str">
        <f>IF(OR(HLOOKUP(Q$2+$A880,Sheet2!CC:NO,$B880,0),HLOOKUP(Q$2+$A880,Sheet2!CC:NO,$B880,0)&lt;&gt;""),HLOOKUP(Q$2+$A880,Sheet2!CC:NO,$B880,0),"")</f>
        <v/>
      </c>
    </row>
    <row r="881" spans="1:17" x14ac:dyDescent="0.25">
      <c r="A881" s="64">
        <f t="shared" si="107"/>
        <v>42</v>
      </c>
      <c r="B881" s="64">
        <f t="shared" si="108"/>
        <v>92</v>
      </c>
      <c r="C881" s="64">
        <f t="shared" si="109"/>
        <v>8</v>
      </c>
      <c r="D881" s="64">
        <f t="shared" si="110"/>
        <v>88</v>
      </c>
      <c r="E881" s="64">
        <f t="shared" si="111"/>
        <v>436</v>
      </c>
      <c r="F881" s="64">
        <f t="shared" si="104"/>
        <v>2</v>
      </c>
      <c r="G881" s="64">
        <f t="shared" si="105"/>
        <v>4</v>
      </c>
      <c r="H881" s="64">
        <f t="shared" si="106"/>
        <v>2021</v>
      </c>
      <c r="I881" s="80" t="str">
        <f>IFERROR(VLOOKUP(D881,Sheet2!A:B,2,0),"")</f>
        <v>J20-0773</v>
      </c>
      <c r="J881" s="64" t="str">
        <f>IFERROR(IF(I881&lt;&gt;"",VLOOKUP(I881,Sheet2!B:C,2,0),""),"")</f>
        <v>มิตรผลไบโอ-เพาเวอร์(ภูหลวง)</v>
      </c>
      <c r="K881" s="64" t="str">
        <f>IFERROR( IF(I881&lt;&gt;"", HLOOKUP(L$2+$A881,Sheet2!BX:NK,2,0),""),"")</f>
        <v>16-30 April 21</v>
      </c>
      <c r="L881" t="str">
        <f>IF(OR(HLOOKUP(L$2+$A881,Sheet2!BX:NK,$B881,0),HLOOKUP(L$2+$A881,Sheet2!BX:NK,$B881,0)&lt;&gt;""),HLOOKUP(L$2+$A881,Sheet2!BX:NK,$B881,0),"")</f>
        <v/>
      </c>
      <c r="M881" t="str">
        <f>IF(OR(HLOOKUP(M$2+$A881,Sheet2!BY:NL,$B881,0),HLOOKUP(M$2+$A881,Sheet2!BY:NL,$B881,0)&lt;&gt;""),HLOOKUP(M$2+$A881,Sheet2!BY:NL,$B881,0),"")</f>
        <v/>
      </c>
      <c r="N881" t="str">
        <f>IF(OR(HLOOKUP(N$2+$A881,Sheet2!BZ:NM,$B881,0),HLOOKUP(N$2+$A881,Sheet2!BZ:NM,$B881,0)&lt;&gt;""),HLOOKUP(N$2+$A881,Sheet2!BZ:NM,$B881,0),"")</f>
        <v/>
      </c>
      <c r="O881" t="str">
        <f>IF(OR(HLOOKUP(O$2+$A881,Sheet2!CA:NN,$B881,0),HLOOKUP(O$2+$A881,Sheet2!CA:NN,$B881,0)&lt;&gt;""),HLOOKUP(O$2+$A881,Sheet2!CA:NN,$B881,0),"")</f>
        <v/>
      </c>
      <c r="P881" t="str">
        <f>IF(OR(HLOOKUP(P$2+$A881,Sheet2!CB:NO,$B881,0),HLOOKUP(P$2+$A881,Sheet2!CB:NO,$B881,0)&lt;&gt;""),HLOOKUP(P$2+$A881,Sheet2!CB:NO,$B881,0),"")</f>
        <v/>
      </c>
      <c r="Q881" t="str">
        <f>IF(OR(HLOOKUP(Q$2+$A881,Sheet2!CC:NO,$B881,0),HLOOKUP(Q$2+$A881,Sheet2!CC:NO,$B881,0)&lt;&gt;""),HLOOKUP(Q$2+$A881,Sheet2!CC:NO,$B881,0),"")</f>
        <v/>
      </c>
    </row>
    <row r="882" spans="1:17" x14ac:dyDescent="0.25">
      <c r="A882" s="64">
        <f t="shared" si="107"/>
        <v>48</v>
      </c>
      <c r="B882" s="64">
        <f t="shared" si="108"/>
        <v>92</v>
      </c>
      <c r="C882" s="64">
        <f t="shared" si="109"/>
        <v>9</v>
      </c>
      <c r="D882" s="64">
        <f t="shared" si="110"/>
        <v>88</v>
      </c>
      <c r="E882" s="64">
        <f t="shared" si="111"/>
        <v>436</v>
      </c>
      <c r="F882" s="64">
        <f t="shared" si="104"/>
        <v>1</v>
      </c>
      <c r="G882" s="64">
        <f t="shared" si="105"/>
        <v>5</v>
      </c>
      <c r="H882" s="64">
        <f t="shared" si="106"/>
        <v>2021</v>
      </c>
      <c r="I882" s="80" t="str">
        <f>IFERROR(VLOOKUP(D882,Sheet2!A:B,2,0),"")</f>
        <v>J20-0773</v>
      </c>
      <c r="J882" s="64" t="str">
        <f>IFERROR(IF(I882&lt;&gt;"",VLOOKUP(I882,Sheet2!B:C,2,0),""),"")</f>
        <v>มิตรผลไบโอ-เพาเวอร์(ภูหลวง)</v>
      </c>
      <c r="K882" s="64" t="str">
        <f>IFERROR( IF(I882&lt;&gt;"", HLOOKUP(L$2+$A882,Sheet2!BX:NK,2,0),""),"")</f>
        <v>1-15 May 21</v>
      </c>
      <c r="L882" t="str">
        <f>IF(OR(HLOOKUP(L$2+$A882,Sheet2!BX:NK,$B882,0),HLOOKUP(L$2+$A882,Sheet2!BX:NK,$B882,0)&lt;&gt;""),HLOOKUP(L$2+$A882,Sheet2!BX:NK,$B882,0),"")</f>
        <v/>
      </c>
      <c r="M882" t="str">
        <f>IF(OR(HLOOKUP(M$2+$A882,Sheet2!BY:NL,$B882,0),HLOOKUP(M$2+$A882,Sheet2!BY:NL,$B882,0)&lt;&gt;""),HLOOKUP(M$2+$A882,Sheet2!BY:NL,$B882,0),"")</f>
        <v/>
      </c>
      <c r="N882" t="str">
        <f>IF(OR(HLOOKUP(N$2+$A882,Sheet2!BZ:NM,$B882,0),HLOOKUP(N$2+$A882,Sheet2!BZ:NM,$B882,0)&lt;&gt;""),HLOOKUP(N$2+$A882,Sheet2!BZ:NM,$B882,0),"")</f>
        <v/>
      </c>
      <c r="O882" t="str">
        <f>IF(OR(HLOOKUP(O$2+$A882,Sheet2!CA:NN,$B882,0),HLOOKUP(O$2+$A882,Sheet2!CA:NN,$B882,0)&lt;&gt;""),HLOOKUP(O$2+$A882,Sheet2!CA:NN,$B882,0),"")</f>
        <v/>
      </c>
      <c r="P882" t="str">
        <f>IF(OR(HLOOKUP(P$2+$A882,Sheet2!CB:NO,$B882,0),HLOOKUP(P$2+$A882,Sheet2!CB:NO,$B882,0)&lt;&gt;""),HLOOKUP(P$2+$A882,Sheet2!CB:NO,$B882,0),"")</f>
        <v/>
      </c>
      <c r="Q882" t="str">
        <f>IF(OR(HLOOKUP(Q$2+$A882,Sheet2!CC:NO,$B882,0),HLOOKUP(Q$2+$A882,Sheet2!CC:NO,$B882,0)&lt;&gt;""),HLOOKUP(Q$2+$A882,Sheet2!CC:NO,$B882,0),"")</f>
        <v/>
      </c>
    </row>
    <row r="883" spans="1:17" x14ac:dyDescent="0.25">
      <c r="A883" s="64">
        <f t="shared" si="107"/>
        <v>54</v>
      </c>
      <c r="B883" s="64">
        <f t="shared" si="108"/>
        <v>92</v>
      </c>
      <c r="C883" s="64">
        <f t="shared" si="109"/>
        <v>10</v>
      </c>
      <c r="D883" s="64">
        <f t="shared" si="110"/>
        <v>88</v>
      </c>
      <c r="E883" s="64">
        <f t="shared" si="111"/>
        <v>436</v>
      </c>
      <c r="F883" s="64">
        <f t="shared" si="104"/>
        <v>2</v>
      </c>
      <c r="G883" s="64">
        <f t="shared" si="105"/>
        <v>5</v>
      </c>
      <c r="H883" s="64">
        <f t="shared" si="106"/>
        <v>2021</v>
      </c>
      <c r="I883" s="80" t="str">
        <f>IFERROR(VLOOKUP(D883,Sheet2!A:B,2,0),"")</f>
        <v>J20-0773</v>
      </c>
      <c r="J883" s="64" t="str">
        <f>IFERROR(IF(I883&lt;&gt;"",VLOOKUP(I883,Sheet2!B:C,2,0),""),"")</f>
        <v>มิตรผลไบโอ-เพาเวอร์(ภูหลวง)</v>
      </c>
      <c r="K883" s="64" t="str">
        <f>IFERROR( IF(I883&lt;&gt;"", HLOOKUP(L$2+$A883,Sheet2!BX:NK,2,0),""),"")</f>
        <v>16-31 May 21</v>
      </c>
      <c r="L883" t="str">
        <f>IF(OR(HLOOKUP(L$2+$A883,Sheet2!BX:NK,$B883,0),HLOOKUP(L$2+$A883,Sheet2!BX:NK,$B883,0)&lt;&gt;""),HLOOKUP(L$2+$A883,Sheet2!BX:NK,$B883,0),"")</f>
        <v/>
      </c>
      <c r="M883" t="str">
        <f>IF(OR(HLOOKUP(M$2+$A883,Sheet2!BY:NL,$B883,0),HLOOKUP(M$2+$A883,Sheet2!BY:NL,$B883,0)&lt;&gt;""),HLOOKUP(M$2+$A883,Sheet2!BY:NL,$B883,0),"")</f>
        <v/>
      </c>
      <c r="N883" t="str">
        <f>IF(OR(HLOOKUP(N$2+$A883,Sheet2!BZ:NM,$B883,0),HLOOKUP(N$2+$A883,Sheet2!BZ:NM,$B883,0)&lt;&gt;""),HLOOKUP(N$2+$A883,Sheet2!BZ:NM,$B883,0),"")</f>
        <v/>
      </c>
      <c r="O883" t="str">
        <f>IF(OR(HLOOKUP(O$2+$A883,Sheet2!CA:NN,$B883,0),HLOOKUP(O$2+$A883,Sheet2!CA:NN,$B883,0)&lt;&gt;""),HLOOKUP(O$2+$A883,Sheet2!CA:NN,$B883,0),"")</f>
        <v/>
      </c>
      <c r="P883" t="str">
        <f>IF(OR(HLOOKUP(P$2+$A883,Sheet2!CB:NO,$B883,0),HLOOKUP(P$2+$A883,Sheet2!CB:NO,$B883,0)&lt;&gt;""),HLOOKUP(P$2+$A883,Sheet2!CB:NO,$B883,0),"")</f>
        <v/>
      </c>
      <c r="Q883" t="str">
        <f>IF(OR(HLOOKUP(Q$2+$A883,Sheet2!CC:NO,$B883,0),HLOOKUP(Q$2+$A883,Sheet2!CC:NO,$B883,0)&lt;&gt;""),HLOOKUP(Q$2+$A883,Sheet2!CC:NO,$B883,0),"")</f>
        <v/>
      </c>
    </row>
    <row r="884" spans="1:17" x14ac:dyDescent="0.25">
      <c r="A884" s="64">
        <f t="shared" si="107"/>
        <v>0</v>
      </c>
      <c r="B884" s="64">
        <f t="shared" si="108"/>
        <v>93</v>
      </c>
      <c r="C884" s="64">
        <f t="shared" si="109"/>
        <v>1</v>
      </c>
      <c r="D884" s="64">
        <f t="shared" si="110"/>
        <v>89</v>
      </c>
      <c r="E884" s="64">
        <f t="shared" si="111"/>
        <v>441</v>
      </c>
      <c r="F884" s="64">
        <f t="shared" si="104"/>
        <v>1</v>
      </c>
      <c r="G884" s="64">
        <f t="shared" si="105"/>
        <v>1</v>
      </c>
      <c r="H884" s="64">
        <f t="shared" si="106"/>
        <v>2021</v>
      </c>
      <c r="I884" s="80" t="str">
        <f>IFERROR(VLOOKUP(D884,Sheet2!A:B,2,0),"")</f>
        <v>J20-0745</v>
      </c>
      <c r="J884" s="64" t="str">
        <f>IFERROR(IF(I884&lt;&gt;"",VLOOKUP(I884,Sheet2!B:C,2,0),""),"")</f>
        <v>รวมเกษตรกรอุตสาหกรรม</v>
      </c>
      <c r="K884" s="64" t="str">
        <f>IFERROR( IF(I884&lt;&gt;"", HLOOKUP(L$2+$A884,Sheet2!BX:NK,2,0),""),"")</f>
        <v>1-15 Jan 21</v>
      </c>
      <c r="L884" t="str">
        <f>IF(OR(HLOOKUP(L$2+$A884,Sheet2!BX:NK,$B884,0),HLOOKUP(L$2+$A884,Sheet2!BX:NK,$B884,0)&lt;&gt;""),HLOOKUP(L$2+$A884,Sheet2!BX:NK,$B884,0),"")</f>
        <v/>
      </c>
      <c r="M884" t="str">
        <f>IF(OR(HLOOKUP(M$2+$A884,Sheet2!BY:NL,$B884,0),HLOOKUP(M$2+$A884,Sheet2!BY:NL,$B884,0)&lt;&gt;""),HLOOKUP(M$2+$A884,Sheet2!BY:NL,$B884,0),"")</f>
        <v/>
      </c>
      <c r="N884" t="str">
        <f>IF(OR(HLOOKUP(N$2+$A884,Sheet2!BZ:NM,$B884,0),HLOOKUP(N$2+$A884,Sheet2!BZ:NM,$B884,0)&lt;&gt;""),HLOOKUP(N$2+$A884,Sheet2!BZ:NM,$B884,0),"")</f>
        <v/>
      </c>
      <c r="O884" t="str">
        <f>IF(OR(HLOOKUP(O$2+$A884,Sheet2!CA:NN,$B884,0),HLOOKUP(O$2+$A884,Sheet2!CA:NN,$B884,0)&lt;&gt;""),HLOOKUP(O$2+$A884,Sheet2!CA:NN,$B884,0),"")</f>
        <v/>
      </c>
      <c r="P884" t="str">
        <f>IF(OR(HLOOKUP(P$2+$A884,Sheet2!CB:NO,$B884,0),HLOOKUP(P$2+$A884,Sheet2!CB:NO,$B884,0)&lt;&gt;""),HLOOKUP(P$2+$A884,Sheet2!CB:NO,$B884,0),"")</f>
        <v/>
      </c>
      <c r="Q884" t="str">
        <f>IF(OR(HLOOKUP(Q$2+$A884,Sheet2!CC:NO,$B884,0),HLOOKUP(Q$2+$A884,Sheet2!CC:NO,$B884,0)&lt;&gt;""),HLOOKUP(Q$2+$A884,Sheet2!CC:NO,$B884,0),"")</f>
        <v/>
      </c>
    </row>
    <row r="885" spans="1:17" x14ac:dyDescent="0.25">
      <c r="A885" s="64">
        <f t="shared" si="107"/>
        <v>6</v>
      </c>
      <c r="B885" s="64">
        <f t="shared" si="108"/>
        <v>93</v>
      </c>
      <c r="C885" s="64">
        <f t="shared" si="109"/>
        <v>2</v>
      </c>
      <c r="D885" s="64">
        <f t="shared" si="110"/>
        <v>89</v>
      </c>
      <c r="E885" s="64">
        <f t="shared" si="111"/>
        <v>441</v>
      </c>
      <c r="F885" s="64">
        <f t="shared" si="104"/>
        <v>2</v>
      </c>
      <c r="G885" s="64">
        <f t="shared" si="105"/>
        <v>1</v>
      </c>
      <c r="H885" s="64">
        <f t="shared" si="106"/>
        <v>2021</v>
      </c>
      <c r="I885" s="80" t="str">
        <f>IFERROR(VLOOKUP(D885,Sheet2!A:B,2,0),"")</f>
        <v>J20-0745</v>
      </c>
      <c r="J885" s="64" t="str">
        <f>IFERROR(IF(I885&lt;&gt;"",VLOOKUP(I885,Sheet2!B:C,2,0),""),"")</f>
        <v>รวมเกษตรกรอุตสาหกรรม</v>
      </c>
      <c r="K885" s="64" t="str">
        <f>IFERROR( IF(I885&lt;&gt;"", HLOOKUP(L$2+$A885,Sheet2!BX:NK,2,0),""),"")</f>
        <v>16-31 Jan 21</v>
      </c>
      <c r="L885" t="str">
        <f>IF(OR(HLOOKUP(L$2+$A885,Sheet2!BX:NK,$B885,0),HLOOKUP(L$2+$A885,Sheet2!BX:NK,$B885,0)&lt;&gt;""),HLOOKUP(L$2+$A885,Sheet2!BX:NK,$B885,0),"")</f>
        <v/>
      </c>
      <c r="M885" t="str">
        <f>IF(OR(HLOOKUP(M$2+$A885,Sheet2!BY:NL,$B885,0),HLOOKUP(M$2+$A885,Sheet2!BY:NL,$B885,0)&lt;&gt;""),HLOOKUP(M$2+$A885,Sheet2!BY:NL,$B885,0),"")</f>
        <v/>
      </c>
      <c r="N885" t="str">
        <f>IF(OR(HLOOKUP(N$2+$A885,Sheet2!BZ:NM,$B885,0),HLOOKUP(N$2+$A885,Sheet2!BZ:NM,$B885,0)&lt;&gt;""),HLOOKUP(N$2+$A885,Sheet2!BZ:NM,$B885,0),"")</f>
        <v/>
      </c>
      <c r="O885" t="str">
        <f>IF(OR(HLOOKUP(O$2+$A885,Sheet2!CA:NN,$B885,0),HLOOKUP(O$2+$A885,Sheet2!CA:NN,$B885,0)&lt;&gt;""),HLOOKUP(O$2+$A885,Sheet2!CA:NN,$B885,0),"")</f>
        <v/>
      </c>
      <c r="P885" t="str">
        <f>IF(OR(HLOOKUP(P$2+$A885,Sheet2!CB:NO,$B885,0),HLOOKUP(P$2+$A885,Sheet2!CB:NO,$B885,0)&lt;&gt;""),HLOOKUP(P$2+$A885,Sheet2!CB:NO,$B885,0),"")</f>
        <v/>
      </c>
      <c r="Q885" t="str">
        <f>IF(OR(HLOOKUP(Q$2+$A885,Sheet2!CC:NO,$B885,0),HLOOKUP(Q$2+$A885,Sheet2!CC:NO,$B885,0)&lt;&gt;""),HLOOKUP(Q$2+$A885,Sheet2!CC:NO,$B885,0),"")</f>
        <v/>
      </c>
    </row>
    <row r="886" spans="1:17" x14ac:dyDescent="0.25">
      <c r="A886" s="64">
        <f t="shared" si="107"/>
        <v>12</v>
      </c>
      <c r="B886" s="64">
        <f t="shared" si="108"/>
        <v>93</v>
      </c>
      <c r="C886" s="64">
        <f t="shared" si="109"/>
        <v>3</v>
      </c>
      <c r="D886" s="64">
        <f t="shared" si="110"/>
        <v>89</v>
      </c>
      <c r="E886" s="64">
        <f t="shared" si="111"/>
        <v>441</v>
      </c>
      <c r="F886" s="64">
        <f t="shared" si="104"/>
        <v>1</v>
      </c>
      <c r="G886" s="64">
        <f t="shared" si="105"/>
        <v>2</v>
      </c>
      <c r="H886" s="64">
        <f t="shared" si="106"/>
        <v>2021</v>
      </c>
      <c r="I886" s="80" t="str">
        <f>IFERROR(VLOOKUP(D886,Sheet2!A:B,2,0),"")</f>
        <v>J20-0745</v>
      </c>
      <c r="J886" s="64" t="str">
        <f>IFERROR(IF(I886&lt;&gt;"",VLOOKUP(I886,Sheet2!B:C,2,0),""),"")</f>
        <v>รวมเกษตรกรอุตสาหกรรม</v>
      </c>
      <c r="K886" s="64" t="str">
        <f>IFERROR( IF(I886&lt;&gt;"", HLOOKUP(L$2+$A886,Sheet2!BX:NK,2,0),""),"")</f>
        <v>1-15 Feb 21</v>
      </c>
      <c r="L886" t="str">
        <f>IF(OR(HLOOKUP(L$2+$A886,Sheet2!BX:NK,$B886,0),HLOOKUP(L$2+$A886,Sheet2!BX:NK,$B886,0)&lt;&gt;""),HLOOKUP(L$2+$A886,Sheet2!BX:NK,$B886,0),"")</f>
        <v/>
      </c>
      <c r="M886" t="str">
        <f>IF(OR(HLOOKUP(M$2+$A886,Sheet2!BY:NL,$B886,0),HLOOKUP(M$2+$A886,Sheet2!BY:NL,$B886,0)&lt;&gt;""),HLOOKUP(M$2+$A886,Sheet2!BY:NL,$B886,0),"")</f>
        <v/>
      </c>
      <c r="N886" t="str">
        <f>IF(OR(HLOOKUP(N$2+$A886,Sheet2!BZ:NM,$B886,0),HLOOKUP(N$2+$A886,Sheet2!BZ:NM,$B886,0)&lt;&gt;""),HLOOKUP(N$2+$A886,Sheet2!BZ:NM,$B886,0),"")</f>
        <v/>
      </c>
      <c r="O886" t="str">
        <f>IF(OR(HLOOKUP(O$2+$A886,Sheet2!CA:NN,$B886,0),HLOOKUP(O$2+$A886,Sheet2!CA:NN,$B886,0)&lt;&gt;""),HLOOKUP(O$2+$A886,Sheet2!CA:NN,$B886,0),"")</f>
        <v/>
      </c>
      <c r="P886" t="str">
        <f>IF(OR(HLOOKUP(P$2+$A886,Sheet2!CB:NO,$B886,0),HLOOKUP(P$2+$A886,Sheet2!CB:NO,$B886,0)&lt;&gt;""),HLOOKUP(P$2+$A886,Sheet2!CB:NO,$B886,0),"")</f>
        <v/>
      </c>
      <c r="Q886" t="str">
        <f>IF(OR(HLOOKUP(Q$2+$A886,Sheet2!CC:NO,$B886,0),HLOOKUP(Q$2+$A886,Sheet2!CC:NO,$B886,0)&lt;&gt;""),HLOOKUP(Q$2+$A886,Sheet2!CC:NO,$B886,0),"")</f>
        <v/>
      </c>
    </row>
    <row r="887" spans="1:17" x14ac:dyDescent="0.25">
      <c r="A887" s="64">
        <f t="shared" si="107"/>
        <v>18</v>
      </c>
      <c r="B887" s="64">
        <f t="shared" si="108"/>
        <v>93</v>
      </c>
      <c r="C887" s="64">
        <f t="shared" si="109"/>
        <v>4</v>
      </c>
      <c r="D887" s="64">
        <f t="shared" si="110"/>
        <v>89</v>
      </c>
      <c r="E887" s="64">
        <f t="shared" si="111"/>
        <v>441</v>
      </c>
      <c r="F887" s="64">
        <f t="shared" si="104"/>
        <v>2</v>
      </c>
      <c r="G887" s="64">
        <f t="shared" si="105"/>
        <v>2</v>
      </c>
      <c r="H887" s="64">
        <f t="shared" si="106"/>
        <v>2021</v>
      </c>
      <c r="I887" s="80" t="str">
        <f>IFERROR(VLOOKUP(D887,Sheet2!A:B,2,0),"")</f>
        <v>J20-0745</v>
      </c>
      <c r="J887" s="64" t="str">
        <f>IFERROR(IF(I887&lt;&gt;"",VLOOKUP(I887,Sheet2!B:C,2,0),""),"")</f>
        <v>รวมเกษตรกรอุตสาหกรรม</v>
      </c>
      <c r="K887" s="64" t="str">
        <f>IFERROR( IF(I887&lt;&gt;"", HLOOKUP(L$2+$A887,Sheet2!BX:NK,2,0),""),"")</f>
        <v>16-28 Feb 21</v>
      </c>
      <c r="L887" t="str">
        <f>IF(OR(HLOOKUP(L$2+$A887,Sheet2!BX:NK,$B887,0),HLOOKUP(L$2+$A887,Sheet2!BX:NK,$B887,0)&lt;&gt;""),HLOOKUP(L$2+$A887,Sheet2!BX:NK,$B887,0),"")</f>
        <v/>
      </c>
      <c r="M887" t="str">
        <f>IF(OR(HLOOKUP(M$2+$A887,Sheet2!BY:NL,$B887,0),HLOOKUP(M$2+$A887,Sheet2!BY:NL,$B887,0)&lt;&gt;""),HLOOKUP(M$2+$A887,Sheet2!BY:NL,$B887,0),"")</f>
        <v/>
      </c>
      <c r="N887" t="str">
        <f>IF(OR(HLOOKUP(N$2+$A887,Sheet2!BZ:NM,$B887,0),HLOOKUP(N$2+$A887,Sheet2!BZ:NM,$B887,0)&lt;&gt;""),HLOOKUP(N$2+$A887,Sheet2!BZ:NM,$B887,0),"")</f>
        <v/>
      </c>
      <c r="O887" t="str">
        <f>IF(OR(HLOOKUP(O$2+$A887,Sheet2!CA:NN,$B887,0),HLOOKUP(O$2+$A887,Sheet2!CA:NN,$B887,0)&lt;&gt;""),HLOOKUP(O$2+$A887,Sheet2!CA:NN,$B887,0),"")</f>
        <v/>
      </c>
      <c r="P887" t="str">
        <f>IF(OR(HLOOKUP(P$2+$A887,Sheet2!CB:NO,$B887,0),HLOOKUP(P$2+$A887,Sheet2!CB:NO,$B887,0)&lt;&gt;""),HLOOKUP(P$2+$A887,Sheet2!CB:NO,$B887,0),"")</f>
        <v/>
      </c>
      <c r="Q887" t="str">
        <f>IF(OR(HLOOKUP(Q$2+$A887,Sheet2!CC:NO,$B887,0),HLOOKUP(Q$2+$A887,Sheet2!CC:NO,$B887,0)&lt;&gt;""),HLOOKUP(Q$2+$A887,Sheet2!CC:NO,$B887,0),"")</f>
        <v/>
      </c>
    </row>
    <row r="888" spans="1:17" x14ac:dyDescent="0.25">
      <c r="A888" s="64">
        <f t="shared" si="107"/>
        <v>24</v>
      </c>
      <c r="B888" s="64">
        <f t="shared" si="108"/>
        <v>93</v>
      </c>
      <c r="C888" s="64">
        <f t="shared" si="109"/>
        <v>5</v>
      </c>
      <c r="D888" s="64">
        <f t="shared" si="110"/>
        <v>89</v>
      </c>
      <c r="E888" s="64">
        <f t="shared" si="111"/>
        <v>441</v>
      </c>
      <c r="F888" s="64">
        <f t="shared" si="104"/>
        <v>1</v>
      </c>
      <c r="G888" s="64">
        <f t="shared" si="105"/>
        <v>3</v>
      </c>
      <c r="H888" s="64">
        <f t="shared" si="106"/>
        <v>2021</v>
      </c>
      <c r="I888" s="80" t="str">
        <f>IFERROR(VLOOKUP(D888,Sheet2!A:B,2,0),"")</f>
        <v>J20-0745</v>
      </c>
      <c r="J888" s="64" t="str">
        <f>IFERROR(IF(I888&lt;&gt;"",VLOOKUP(I888,Sheet2!B:C,2,0),""),"")</f>
        <v>รวมเกษตรกรอุตสาหกรรม</v>
      </c>
      <c r="K888" s="64" t="str">
        <f>IFERROR( IF(I888&lt;&gt;"", HLOOKUP(L$2+$A888,Sheet2!BX:NK,2,0),""),"")</f>
        <v>1-15 Mar 2021</v>
      </c>
      <c r="L888" t="str">
        <f>IF(OR(HLOOKUP(L$2+$A888,Sheet2!BX:NK,$B888,0),HLOOKUP(L$2+$A888,Sheet2!BX:NK,$B888,0)&lt;&gt;""),HLOOKUP(L$2+$A888,Sheet2!BX:NK,$B888,0),"")</f>
        <v/>
      </c>
      <c r="M888" t="str">
        <f>IF(OR(HLOOKUP(M$2+$A888,Sheet2!BY:NL,$B888,0),HLOOKUP(M$2+$A888,Sheet2!BY:NL,$B888,0)&lt;&gt;""),HLOOKUP(M$2+$A888,Sheet2!BY:NL,$B888,0),"")</f>
        <v/>
      </c>
      <c r="N888" t="str">
        <f>IF(OR(HLOOKUP(N$2+$A888,Sheet2!BZ:NM,$B888,0),HLOOKUP(N$2+$A888,Sheet2!BZ:NM,$B888,0)&lt;&gt;""),HLOOKUP(N$2+$A888,Sheet2!BZ:NM,$B888,0),"")</f>
        <v/>
      </c>
      <c r="O888" t="str">
        <f>IF(OR(HLOOKUP(O$2+$A888,Sheet2!CA:NN,$B888,0),HLOOKUP(O$2+$A888,Sheet2!CA:NN,$B888,0)&lt;&gt;""),HLOOKUP(O$2+$A888,Sheet2!CA:NN,$B888,0),"")</f>
        <v/>
      </c>
      <c r="P888" t="str">
        <f>IF(OR(HLOOKUP(P$2+$A888,Sheet2!CB:NO,$B888,0),HLOOKUP(P$2+$A888,Sheet2!CB:NO,$B888,0)&lt;&gt;""),HLOOKUP(P$2+$A888,Sheet2!CB:NO,$B888,0),"")</f>
        <v/>
      </c>
      <c r="Q888" t="str">
        <f>IF(OR(HLOOKUP(Q$2+$A888,Sheet2!CC:NO,$B888,0),HLOOKUP(Q$2+$A888,Sheet2!CC:NO,$B888,0)&lt;&gt;""),HLOOKUP(Q$2+$A888,Sheet2!CC:NO,$B888,0),"")</f>
        <v/>
      </c>
    </row>
    <row r="889" spans="1:17" x14ac:dyDescent="0.25">
      <c r="A889" s="64">
        <f t="shared" si="107"/>
        <v>30</v>
      </c>
      <c r="B889" s="64">
        <f t="shared" si="108"/>
        <v>93</v>
      </c>
      <c r="C889" s="64">
        <f t="shared" si="109"/>
        <v>6</v>
      </c>
      <c r="D889" s="64">
        <f t="shared" si="110"/>
        <v>89</v>
      </c>
      <c r="E889" s="64">
        <f t="shared" si="111"/>
        <v>441</v>
      </c>
      <c r="F889" s="64">
        <f t="shared" si="104"/>
        <v>2</v>
      </c>
      <c r="G889" s="64">
        <f t="shared" si="105"/>
        <v>3</v>
      </c>
      <c r="H889" s="64">
        <f t="shared" si="106"/>
        <v>2021</v>
      </c>
      <c r="I889" s="80" t="str">
        <f>IFERROR(VLOOKUP(D889,Sheet2!A:B,2,0),"")</f>
        <v>J20-0745</v>
      </c>
      <c r="J889" s="64" t="str">
        <f>IFERROR(IF(I889&lt;&gt;"",VLOOKUP(I889,Sheet2!B:C,2,0),""),"")</f>
        <v>รวมเกษตรกรอุตสาหกรรม</v>
      </c>
      <c r="K889" s="64" t="str">
        <f>IFERROR( IF(I889&lt;&gt;"", HLOOKUP(L$2+$A889,Sheet2!BX:NK,2,0),""),"")</f>
        <v>16-31 Mar 21</v>
      </c>
      <c r="L889" t="str">
        <f>IF(OR(HLOOKUP(L$2+$A889,Sheet2!BX:NK,$B889,0),HLOOKUP(L$2+$A889,Sheet2!BX:NK,$B889,0)&lt;&gt;""),HLOOKUP(L$2+$A889,Sheet2!BX:NK,$B889,0),"")</f>
        <v/>
      </c>
      <c r="M889" t="str">
        <f>IF(OR(HLOOKUP(M$2+$A889,Sheet2!BY:NL,$B889,0),HLOOKUP(M$2+$A889,Sheet2!BY:NL,$B889,0)&lt;&gt;""),HLOOKUP(M$2+$A889,Sheet2!BY:NL,$B889,0),"")</f>
        <v/>
      </c>
      <c r="N889" t="str">
        <f>IF(OR(HLOOKUP(N$2+$A889,Sheet2!BZ:NM,$B889,0),HLOOKUP(N$2+$A889,Sheet2!BZ:NM,$B889,0)&lt;&gt;""),HLOOKUP(N$2+$A889,Sheet2!BZ:NM,$B889,0),"")</f>
        <v/>
      </c>
      <c r="O889" t="str">
        <f>IF(OR(HLOOKUP(O$2+$A889,Sheet2!CA:NN,$B889,0),HLOOKUP(O$2+$A889,Sheet2!CA:NN,$B889,0)&lt;&gt;""),HLOOKUP(O$2+$A889,Sheet2!CA:NN,$B889,0),"")</f>
        <v/>
      </c>
      <c r="P889" t="str">
        <f>IF(OR(HLOOKUP(P$2+$A889,Sheet2!CB:NO,$B889,0),HLOOKUP(P$2+$A889,Sheet2!CB:NO,$B889,0)&lt;&gt;""),HLOOKUP(P$2+$A889,Sheet2!CB:NO,$B889,0),"")</f>
        <v/>
      </c>
      <c r="Q889" t="str">
        <f>IF(OR(HLOOKUP(Q$2+$A889,Sheet2!CC:NO,$B889,0),HLOOKUP(Q$2+$A889,Sheet2!CC:NO,$B889,0)&lt;&gt;""),HLOOKUP(Q$2+$A889,Sheet2!CC:NO,$B889,0),"")</f>
        <v/>
      </c>
    </row>
    <row r="890" spans="1:17" x14ac:dyDescent="0.25">
      <c r="A890" s="64">
        <f t="shared" si="107"/>
        <v>36</v>
      </c>
      <c r="B890" s="64">
        <f t="shared" si="108"/>
        <v>93</v>
      </c>
      <c r="C890" s="64">
        <f t="shared" si="109"/>
        <v>7</v>
      </c>
      <c r="D890" s="64">
        <f t="shared" si="110"/>
        <v>89</v>
      </c>
      <c r="E890" s="64">
        <f t="shared" si="111"/>
        <v>441</v>
      </c>
      <c r="F890" s="64">
        <f t="shared" si="104"/>
        <v>1</v>
      </c>
      <c r="G890" s="64">
        <f t="shared" si="105"/>
        <v>4</v>
      </c>
      <c r="H890" s="64">
        <f t="shared" si="106"/>
        <v>2021</v>
      </c>
      <c r="I890" s="80" t="str">
        <f>IFERROR(VLOOKUP(D890,Sheet2!A:B,2,0),"")</f>
        <v>J20-0745</v>
      </c>
      <c r="J890" s="64" t="str">
        <f>IFERROR(IF(I890&lt;&gt;"",VLOOKUP(I890,Sheet2!B:C,2,0),""),"")</f>
        <v>รวมเกษตรกรอุตสาหกรรม</v>
      </c>
      <c r="K890" s="64" t="str">
        <f>IFERROR( IF(I890&lt;&gt;"", HLOOKUP(L$2+$A890,Sheet2!BX:NK,2,0),""),"")</f>
        <v>1-15 April 21</v>
      </c>
      <c r="L890" t="str">
        <f>IF(OR(HLOOKUP(L$2+$A890,Sheet2!BX:NK,$B890,0),HLOOKUP(L$2+$A890,Sheet2!BX:NK,$B890,0)&lt;&gt;""),HLOOKUP(L$2+$A890,Sheet2!BX:NK,$B890,0),"")</f>
        <v/>
      </c>
      <c r="M890" t="str">
        <f>IF(OR(HLOOKUP(M$2+$A890,Sheet2!BY:NL,$B890,0),HLOOKUP(M$2+$A890,Sheet2!BY:NL,$B890,0)&lt;&gt;""),HLOOKUP(M$2+$A890,Sheet2!BY:NL,$B890,0),"")</f>
        <v/>
      </c>
      <c r="N890" t="str">
        <f>IF(OR(HLOOKUP(N$2+$A890,Sheet2!BZ:NM,$B890,0),HLOOKUP(N$2+$A890,Sheet2!BZ:NM,$B890,0)&lt;&gt;""),HLOOKUP(N$2+$A890,Sheet2!BZ:NM,$B890,0),"")</f>
        <v/>
      </c>
      <c r="O890" t="str">
        <f>IF(OR(HLOOKUP(O$2+$A890,Sheet2!CA:NN,$B890,0),HLOOKUP(O$2+$A890,Sheet2!CA:NN,$B890,0)&lt;&gt;""),HLOOKUP(O$2+$A890,Sheet2!CA:NN,$B890,0),"")</f>
        <v/>
      </c>
      <c r="P890" t="str">
        <f>IF(OR(HLOOKUP(P$2+$A890,Sheet2!CB:NO,$B890,0),HLOOKUP(P$2+$A890,Sheet2!CB:NO,$B890,0)&lt;&gt;""),HLOOKUP(P$2+$A890,Sheet2!CB:NO,$B890,0),"")</f>
        <v/>
      </c>
      <c r="Q890" t="str">
        <f>IF(OR(HLOOKUP(Q$2+$A890,Sheet2!CC:NO,$B890,0),HLOOKUP(Q$2+$A890,Sheet2!CC:NO,$B890,0)&lt;&gt;""),HLOOKUP(Q$2+$A890,Sheet2!CC:NO,$B890,0),"")</f>
        <v/>
      </c>
    </row>
    <row r="891" spans="1:17" x14ac:dyDescent="0.25">
      <c r="A891" s="64">
        <f t="shared" si="107"/>
        <v>42</v>
      </c>
      <c r="B891" s="64">
        <f t="shared" si="108"/>
        <v>93</v>
      </c>
      <c r="C891" s="64">
        <f t="shared" si="109"/>
        <v>8</v>
      </c>
      <c r="D891" s="64">
        <f t="shared" si="110"/>
        <v>89</v>
      </c>
      <c r="E891" s="64">
        <f t="shared" si="111"/>
        <v>441</v>
      </c>
      <c r="F891" s="64">
        <f t="shared" si="104"/>
        <v>2</v>
      </c>
      <c r="G891" s="64">
        <f t="shared" si="105"/>
        <v>4</v>
      </c>
      <c r="H891" s="64">
        <f t="shared" si="106"/>
        <v>2021</v>
      </c>
      <c r="I891" s="80" t="str">
        <f>IFERROR(VLOOKUP(D891,Sheet2!A:B,2,0),"")</f>
        <v>J20-0745</v>
      </c>
      <c r="J891" s="64" t="str">
        <f>IFERROR(IF(I891&lt;&gt;"",VLOOKUP(I891,Sheet2!B:C,2,0),""),"")</f>
        <v>รวมเกษตรกรอุตสาหกรรม</v>
      </c>
      <c r="K891" s="64" t="str">
        <f>IFERROR( IF(I891&lt;&gt;"", HLOOKUP(L$2+$A891,Sheet2!BX:NK,2,0),""),"")</f>
        <v>16-30 April 21</v>
      </c>
      <c r="L891" t="str">
        <f>IF(OR(HLOOKUP(L$2+$A891,Sheet2!BX:NK,$B891,0),HLOOKUP(L$2+$A891,Sheet2!BX:NK,$B891,0)&lt;&gt;""),HLOOKUP(L$2+$A891,Sheet2!BX:NK,$B891,0),"")</f>
        <v/>
      </c>
      <c r="M891" t="str">
        <f>IF(OR(HLOOKUP(M$2+$A891,Sheet2!BY:NL,$B891,0),HLOOKUP(M$2+$A891,Sheet2!BY:NL,$B891,0)&lt;&gt;""),HLOOKUP(M$2+$A891,Sheet2!BY:NL,$B891,0),"")</f>
        <v/>
      </c>
      <c r="N891" t="str">
        <f>IF(OR(HLOOKUP(N$2+$A891,Sheet2!BZ:NM,$B891,0),HLOOKUP(N$2+$A891,Sheet2!BZ:NM,$B891,0)&lt;&gt;""),HLOOKUP(N$2+$A891,Sheet2!BZ:NM,$B891,0),"")</f>
        <v/>
      </c>
      <c r="O891" t="str">
        <f>IF(OR(HLOOKUP(O$2+$A891,Sheet2!CA:NN,$B891,0),HLOOKUP(O$2+$A891,Sheet2!CA:NN,$B891,0)&lt;&gt;""),HLOOKUP(O$2+$A891,Sheet2!CA:NN,$B891,0),"")</f>
        <v/>
      </c>
      <c r="P891" t="str">
        <f>IF(OR(HLOOKUP(P$2+$A891,Sheet2!CB:NO,$B891,0),HLOOKUP(P$2+$A891,Sheet2!CB:NO,$B891,0)&lt;&gt;""),HLOOKUP(P$2+$A891,Sheet2!CB:NO,$B891,0),"")</f>
        <v/>
      </c>
      <c r="Q891" t="str">
        <f>IF(OR(HLOOKUP(Q$2+$A891,Sheet2!CC:NO,$B891,0),HLOOKUP(Q$2+$A891,Sheet2!CC:NO,$B891,0)&lt;&gt;""),HLOOKUP(Q$2+$A891,Sheet2!CC:NO,$B891,0),"")</f>
        <v/>
      </c>
    </row>
    <row r="892" spans="1:17" x14ac:dyDescent="0.25">
      <c r="A892" s="64">
        <f t="shared" si="107"/>
        <v>48</v>
      </c>
      <c r="B892" s="64">
        <f t="shared" si="108"/>
        <v>93</v>
      </c>
      <c r="C892" s="64">
        <f t="shared" si="109"/>
        <v>9</v>
      </c>
      <c r="D892" s="64">
        <f t="shared" si="110"/>
        <v>89</v>
      </c>
      <c r="E892" s="64">
        <f t="shared" si="111"/>
        <v>441</v>
      </c>
      <c r="F892" s="64">
        <f t="shared" si="104"/>
        <v>1</v>
      </c>
      <c r="G892" s="64">
        <f t="shared" si="105"/>
        <v>5</v>
      </c>
      <c r="H892" s="64">
        <f t="shared" si="106"/>
        <v>2021</v>
      </c>
      <c r="I892" s="80" t="str">
        <f>IFERROR(VLOOKUP(D892,Sheet2!A:B,2,0),"")</f>
        <v>J20-0745</v>
      </c>
      <c r="J892" s="64" t="str">
        <f>IFERROR(IF(I892&lt;&gt;"",VLOOKUP(I892,Sheet2!B:C,2,0),""),"")</f>
        <v>รวมเกษตรกรอุตสาหกรรม</v>
      </c>
      <c r="K892" s="64" t="str">
        <f>IFERROR( IF(I892&lt;&gt;"", HLOOKUP(L$2+$A892,Sheet2!BX:NK,2,0),""),"")</f>
        <v>1-15 May 21</v>
      </c>
      <c r="L892" t="str">
        <f>IF(OR(HLOOKUP(L$2+$A892,Sheet2!BX:NK,$B892,0),HLOOKUP(L$2+$A892,Sheet2!BX:NK,$B892,0)&lt;&gt;""),HLOOKUP(L$2+$A892,Sheet2!BX:NK,$B892,0),"")</f>
        <v/>
      </c>
      <c r="M892" t="str">
        <f>IF(OR(HLOOKUP(M$2+$A892,Sheet2!BY:NL,$B892,0),HLOOKUP(M$2+$A892,Sheet2!BY:NL,$B892,0)&lt;&gt;""),HLOOKUP(M$2+$A892,Sheet2!BY:NL,$B892,0),"")</f>
        <v/>
      </c>
      <c r="N892" t="str">
        <f>IF(OR(HLOOKUP(N$2+$A892,Sheet2!BZ:NM,$B892,0),HLOOKUP(N$2+$A892,Sheet2!BZ:NM,$B892,0)&lt;&gt;""),HLOOKUP(N$2+$A892,Sheet2!BZ:NM,$B892,0),"")</f>
        <v/>
      </c>
      <c r="O892" t="str">
        <f>IF(OR(HLOOKUP(O$2+$A892,Sheet2!CA:NN,$B892,0),HLOOKUP(O$2+$A892,Sheet2!CA:NN,$B892,0)&lt;&gt;""),HLOOKUP(O$2+$A892,Sheet2!CA:NN,$B892,0),"")</f>
        <v/>
      </c>
      <c r="P892" t="str">
        <f>IF(OR(HLOOKUP(P$2+$A892,Sheet2!CB:NO,$B892,0),HLOOKUP(P$2+$A892,Sheet2!CB:NO,$B892,0)&lt;&gt;""),HLOOKUP(P$2+$A892,Sheet2!CB:NO,$B892,0),"")</f>
        <v/>
      </c>
      <c r="Q892" t="str">
        <f>IF(OR(HLOOKUP(Q$2+$A892,Sheet2!CC:NO,$B892,0),HLOOKUP(Q$2+$A892,Sheet2!CC:NO,$B892,0)&lt;&gt;""),HLOOKUP(Q$2+$A892,Sheet2!CC:NO,$B892,0),"")</f>
        <v/>
      </c>
    </row>
    <row r="893" spans="1:17" x14ac:dyDescent="0.25">
      <c r="A893" s="64">
        <f t="shared" si="107"/>
        <v>54</v>
      </c>
      <c r="B893" s="64">
        <f t="shared" si="108"/>
        <v>93</v>
      </c>
      <c r="C893" s="64">
        <f t="shared" si="109"/>
        <v>10</v>
      </c>
      <c r="D893" s="64">
        <f t="shared" si="110"/>
        <v>89</v>
      </c>
      <c r="E893" s="64">
        <f t="shared" si="111"/>
        <v>441</v>
      </c>
      <c r="F893" s="64">
        <f t="shared" si="104"/>
        <v>2</v>
      </c>
      <c r="G893" s="64">
        <f t="shared" si="105"/>
        <v>5</v>
      </c>
      <c r="H893" s="64">
        <f t="shared" si="106"/>
        <v>2021</v>
      </c>
      <c r="I893" s="80" t="str">
        <f>IFERROR(VLOOKUP(D893,Sheet2!A:B,2,0),"")</f>
        <v>J20-0745</v>
      </c>
      <c r="J893" s="64" t="str">
        <f>IFERROR(IF(I893&lt;&gt;"",VLOOKUP(I893,Sheet2!B:C,2,0),""),"")</f>
        <v>รวมเกษตรกรอุตสาหกรรม</v>
      </c>
      <c r="K893" s="64" t="str">
        <f>IFERROR( IF(I893&lt;&gt;"", HLOOKUP(L$2+$A893,Sheet2!BX:NK,2,0),""),"")</f>
        <v>16-31 May 21</v>
      </c>
      <c r="L893" t="str">
        <f>IF(OR(HLOOKUP(L$2+$A893,Sheet2!BX:NK,$B893,0),HLOOKUP(L$2+$A893,Sheet2!BX:NK,$B893,0)&lt;&gt;""),HLOOKUP(L$2+$A893,Sheet2!BX:NK,$B893,0),"")</f>
        <v/>
      </c>
      <c r="M893" t="str">
        <f>IF(OR(HLOOKUP(M$2+$A893,Sheet2!BY:NL,$B893,0),HLOOKUP(M$2+$A893,Sheet2!BY:NL,$B893,0)&lt;&gt;""),HLOOKUP(M$2+$A893,Sheet2!BY:NL,$B893,0),"")</f>
        <v/>
      </c>
      <c r="N893" t="str">
        <f>IF(OR(HLOOKUP(N$2+$A893,Sheet2!BZ:NM,$B893,0),HLOOKUP(N$2+$A893,Sheet2!BZ:NM,$B893,0)&lt;&gt;""),HLOOKUP(N$2+$A893,Sheet2!BZ:NM,$B893,0),"")</f>
        <v/>
      </c>
      <c r="O893" t="str">
        <f>IF(OR(HLOOKUP(O$2+$A893,Sheet2!CA:NN,$B893,0),HLOOKUP(O$2+$A893,Sheet2!CA:NN,$B893,0)&lt;&gt;""),HLOOKUP(O$2+$A893,Sheet2!CA:NN,$B893,0),"")</f>
        <v/>
      </c>
      <c r="P893" t="str">
        <f>IF(OR(HLOOKUP(P$2+$A893,Sheet2!CB:NO,$B893,0),HLOOKUP(P$2+$A893,Sheet2!CB:NO,$B893,0)&lt;&gt;""),HLOOKUP(P$2+$A893,Sheet2!CB:NO,$B893,0),"")</f>
        <v/>
      </c>
      <c r="Q893" t="str">
        <f>IF(OR(HLOOKUP(Q$2+$A893,Sheet2!CC:NO,$B893,0),HLOOKUP(Q$2+$A893,Sheet2!CC:NO,$B893,0)&lt;&gt;""),HLOOKUP(Q$2+$A893,Sheet2!CC:NO,$B893,0),"")</f>
        <v/>
      </c>
    </row>
    <row r="894" spans="1:17" x14ac:dyDescent="0.25">
      <c r="A894" s="64">
        <f t="shared" si="107"/>
        <v>0</v>
      </c>
      <c r="B894" s="64">
        <f t="shared" si="108"/>
        <v>94</v>
      </c>
      <c r="C894" s="64">
        <f t="shared" si="109"/>
        <v>1</v>
      </c>
      <c r="D894" s="64">
        <f t="shared" si="110"/>
        <v>90</v>
      </c>
      <c r="E894" s="64">
        <f t="shared" si="111"/>
        <v>446</v>
      </c>
      <c r="F894" s="64">
        <f t="shared" si="104"/>
        <v>1</v>
      </c>
      <c r="G894" s="64">
        <f t="shared" si="105"/>
        <v>1</v>
      </c>
      <c r="H894" s="64">
        <f t="shared" si="106"/>
        <v>2021</v>
      </c>
      <c r="I894" s="80" t="str">
        <f>IFERROR(VLOOKUP(D894,Sheet2!A:B,2,0),"")</f>
        <v>J20-0509</v>
      </c>
      <c r="J894" s="64" t="str">
        <f>IFERROR(IF(I894&lt;&gt;"",VLOOKUP(I894,Sheet2!B:C,2,0),""),"")</f>
        <v>Installation Work (TMMA)</v>
      </c>
      <c r="K894" s="64" t="str">
        <f>IFERROR( IF(I894&lt;&gt;"", HLOOKUP(L$2+$A894,Sheet2!BX:NK,2,0),""),"")</f>
        <v>1-15 Jan 21</v>
      </c>
      <c r="L894" t="str">
        <f>IF(OR(HLOOKUP(L$2+$A894,Sheet2!BX:NK,$B894,0),HLOOKUP(L$2+$A894,Sheet2!BX:NK,$B894,0)&lt;&gt;""),HLOOKUP(L$2+$A894,Sheet2!BX:NK,$B894,0),"")</f>
        <v/>
      </c>
      <c r="M894" t="str">
        <f>IF(OR(HLOOKUP(M$2+$A894,Sheet2!BY:NL,$B894,0),HLOOKUP(M$2+$A894,Sheet2!BY:NL,$B894,0)&lt;&gt;""),HLOOKUP(M$2+$A894,Sheet2!BY:NL,$B894,0),"")</f>
        <v/>
      </c>
      <c r="N894" t="str">
        <f>IF(OR(HLOOKUP(N$2+$A894,Sheet2!BZ:NM,$B894,0),HLOOKUP(N$2+$A894,Sheet2!BZ:NM,$B894,0)&lt;&gt;""),HLOOKUP(N$2+$A894,Sheet2!BZ:NM,$B894,0),"")</f>
        <v/>
      </c>
      <c r="O894" t="str">
        <f>IF(OR(HLOOKUP(O$2+$A894,Sheet2!CA:NN,$B894,0),HLOOKUP(O$2+$A894,Sheet2!CA:NN,$B894,0)&lt;&gt;""),HLOOKUP(O$2+$A894,Sheet2!CA:NN,$B894,0),"")</f>
        <v/>
      </c>
      <c r="P894" t="str">
        <f>IF(OR(HLOOKUP(P$2+$A894,Sheet2!CB:NO,$B894,0),HLOOKUP(P$2+$A894,Sheet2!CB:NO,$B894,0)&lt;&gt;""),HLOOKUP(P$2+$A894,Sheet2!CB:NO,$B894,0),"")</f>
        <v/>
      </c>
      <c r="Q894" t="str">
        <f>IF(OR(HLOOKUP(Q$2+$A894,Sheet2!CC:NO,$B894,0),HLOOKUP(Q$2+$A894,Sheet2!CC:NO,$B894,0)&lt;&gt;""),HLOOKUP(Q$2+$A894,Sheet2!CC:NO,$B894,0),"")</f>
        <v/>
      </c>
    </row>
    <row r="895" spans="1:17" x14ac:dyDescent="0.25">
      <c r="A895" s="64">
        <f t="shared" si="107"/>
        <v>6</v>
      </c>
      <c r="B895" s="64">
        <f t="shared" si="108"/>
        <v>94</v>
      </c>
      <c r="C895" s="64">
        <f t="shared" si="109"/>
        <v>2</v>
      </c>
      <c r="D895" s="64">
        <f t="shared" si="110"/>
        <v>90</v>
      </c>
      <c r="E895" s="64">
        <f t="shared" si="111"/>
        <v>446</v>
      </c>
      <c r="F895" s="64">
        <f t="shared" si="104"/>
        <v>2</v>
      </c>
      <c r="G895" s="64">
        <f t="shared" si="105"/>
        <v>1</v>
      </c>
      <c r="H895" s="64">
        <f t="shared" si="106"/>
        <v>2021</v>
      </c>
      <c r="I895" s="80" t="str">
        <f>IFERROR(VLOOKUP(D895,Sheet2!A:B,2,0),"")</f>
        <v>J20-0509</v>
      </c>
      <c r="J895" s="64" t="str">
        <f>IFERROR(IF(I895&lt;&gt;"",VLOOKUP(I895,Sheet2!B:C,2,0),""),"")</f>
        <v>Installation Work (TMMA)</v>
      </c>
      <c r="K895" s="64" t="str">
        <f>IFERROR( IF(I895&lt;&gt;"", HLOOKUP(L$2+$A895,Sheet2!BX:NK,2,0),""),"")</f>
        <v>16-31 Jan 21</v>
      </c>
      <c r="L895" t="str">
        <f>IF(OR(HLOOKUP(L$2+$A895,Sheet2!BX:NK,$B895,0),HLOOKUP(L$2+$A895,Sheet2!BX:NK,$B895,0)&lt;&gt;""),HLOOKUP(L$2+$A895,Sheet2!BX:NK,$B895,0),"")</f>
        <v/>
      </c>
      <c r="M895" t="str">
        <f>IF(OR(HLOOKUP(M$2+$A895,Sheet2!BY:NL,$B895,0),HLOOKUP(M$2+$A895,Sheet2!BY:NL,$B895,0)&lt;&gt;""),HLOOKUP(M$2+$A895,Sheet2!BY:NL,$B895,0),"")</f>
        <v/>
      </c>
      <c r="N895" t="str">
        <f>IF(OR(HLOOKUP(N$2+$A895,Sheet2!BZ:NM,$B895,0),HLOOKUP(N$2+$A895,Sheet2!BZ:NM,$B895,0)&lt;&gt;""),HLOOKUP(N$2+$A895,Sheet2!BZ:NM,$B895,0),"")</f>
        <v/>
      </c>
      <c r="O895" t="str">
        <f>IF(OR(HLOOKUP(O$2+$A895,Sheet2!CA:NN,$B895,0),HLOOKUP(O$2+$A895,Sheet2!CA:NN,$B895,0)&lt;&gt;""),HLOOKUP(O$2+$A895,Sheet2!CA:NN,$B895,0),"")</f>
        <v/>
      </c>
      <c r="P895" t="str">
        <f>IF(OR(HLOOKUP(P$2+$A895,Sheet2!CB:NO,$B895,0),HLOOKUP(P$2+$A895,Sheet2!CB:NO,$B895,0)&lt;&gt;""),HLOOKUP(P$2+$A895,Sheet2!CB:NO,$B895,0),"")</f>
        <v/>
      </c>
      <c r="Q895" t="str">
        <f>IF(OR(HLOOKUP(Q$2+$A895,Sheet2!CC:NO,$B895,0),HLOOKUP(Q$2+$A895,Sheet2!CC:NO,$B895,0)&lt;&gt;""),HLOOKUP(Q$2+$A895,Sheet2!CC:NO,$B895,0),"")</f>
        <v/>
      </c>
    </row>
    <row r="896" spans="1:17" x14ac:dyDescent="0.25">
      <c r="A896" s="64">
        <f t="shared" si="107"/>
        <v>12</v>
      </c>
      <c r="B896" s="64">
        <f t="shared" si="108"/>
        <v>94</v>
      </c>
      <c r="C896" s="64">
        <f t="shared" si="109"/>
        <v>3</v>
      </c>
      <c r="D896" s="64">
        <f t="shared" si="110"/>
        <v>90</v>
      </c>
      <c r="E896" s="64">
        <f t="shared" si="111"/>
        <v>446</v>
      </c>
      <c r="F896" s="64">
        <f t="shared" si="104"/>
        <v>1</v>
      </c>
      <c r="G896" s="64">
        <f t="shared" si="105"/>
        <v>2</v>
      </c>
      <c r="H896" s="64">
        <f t="shared" si="106"/>
        <v>2021</v>
      </c>
      <c r="I896" s="80" t="str">
        <f>IFERROR(VLOOKUP(D896,Sheet2!A:B,2,0),"")</f>
        <v>J20-0509</v>
      </c>
      <c r="J896" s="64" t="str">
        <f>IFERROR(IF(I896&lt;&gt;"",VLOOKUP(I896,Sheet2!B:C,2,0),""),"")</f>
        <v>Installation Work (TMMA)</v>
      </c>
      <c r="K896" s="64" t="str">
        <f>IFERROR( IF(I896&lt;&gt;"", HLOOKUP(L$2+$A896,Sheet2!BX:NK,2,0),""),"")</f>
        <v>1-15 Feb 21</v>
      </c>
      <c r="L896" t="str">
        <f>IF(OR(HLOOKUP(L$2+$A896,Sheet2!BX:NK,$B896,0),HLOOKUP(L$2+$A896,Sheet2!BX:NK,$B896,0)&lt;&gt;""),HLOOKUP(L$2+$A896,Sheet2!BX:NK,$B896,0),"")</f>
        <v/>
      </c>
      <c r="M896" t="str">
        <f>IF(OR(HLOOKUP(M$2+$A896,Sheet2!BY:NL,$B896,0),HLOOKUP(M$2+$A896,Sheet2!BY:NL,$B896,0)&lt;&gt;""),HLOOKUP(M$2+$A896,Sheet2!BY:NL,$B896,0),"")</f>
        <v/>
      </c>
      <c r="N896" t="str">
        <f>IF(OR(HLOOKUP(N$2+$A896,Sheet2!BZ:NM,$B896,0),HLOOKUP(N$2+$A896,Sheet2!BZ:NM,$B896,0)&lt;&gt;""),HLOOKUP(N$2+$A896,Sheet2!BZ:NM,$B896,0),"")</f>
        <v/>
      </c>
      <c r="O896" t="str">
        <f>IF(OR(HLOOKUP(O$2+$A896,Sheet2!CA:NN,$B896,0),HLOOKUP(O$2+$A896,Sheet2!CA:NN,$B896,0)&lt;&gt;""),HLOOKUP(O$2+$A896,Sheet2!CA:NN,$B896,0),"")</f>
        <v/>
      </c>
      <c r="P896" t="str">
        <f>IF(OR(HLOOKUP(P$2+$A896,Sheet2!CB:NO,$B896,0),HLOOKUP(P$2+$A896,Sheet2!CB:NO,$B896,0)&lt;&gt;""),HLOOKUP(P$2+$A896,Sheet2!CB:NO,$B896,0),"")</f>
        <v/>
      </c>
      <c r="Q896" t="str">
        <f>IF(OR(HLOOKUP(Q$2+$A896,Sheet2!CC:NO,$B896,0),HLOOKUP(Q$2+$A896,Sheet2!CC:NO,$B896,0)&lt;&gt;""),HLOOKUP(Q$2+$A896,Sheet2!CC:NO,$B896,0),"")</f>
        <v/>
      </c>
    </row>
    <row r="897" spans="1:17" x14ac:dyDescent="0.25">
      <c r="A897" s="64">
        <f t="shared" si="107"/>
        <v>18</v>
      </c>
      <c r="B897" s="64">
        <f t="shared" si="108"/>
        <v>94</v>
      </c>
      <c r="C897" s="64">
        <f t="shared" si="109"/>
        <v>4</v>
      </c>
      <c r="D897" s="64">
        <f t="shared" si="110"/>
        <v>90</v>
      </c>
      <c r="E897" s="64">
        <f t="shared" si="111"/>
        <v>446</v>
      </c>
      <c r="F897" s="64">
        <f t="shared" si="104"/>
        <v>2</v>
      </c>
      <c r="G897" s="64">
        <f t="shared" si="105"/>
        <v>2</v>
      </c>
      <c r="H897" s="64">
        <f t="shared" si="106"/>
        <v>2021</v>
      </c>
      <c r="I897" s="80" t="str">
        <f>IFERROR(VLOOKUP(D897,Sheet2!A:B,2,0),"")</f>
        <v>J20-0509</v>
      </c>
      <c r="J897" s="64" t="str">
        <f>IFERROR(IF(I897&lt;&gt;"",VLOOKUP(I897,Sheet2!B:C,2,0),""),"")</f>
        <v>Installation Work (TMMA)</v>
      </c>
      <c r="K897" s="64" t="str">
        <f>IFERROR( IF(I897&lt;&gt;"", HLOOKUP(L$2+$A897,Sheet2!BX:NK,2,0),""),"")</f>
        <v>16-28 Feb 21</v>
      </c>
      <c r="L897" t="str">
        <f>IF(OR(HLOOKUP(L$2+$A897,Sheet2!BX:NK,$B897,0),HLOOKUP(L$2+$A897,Sheet2!BX:NK,$B897,0)&lt;&gt;""),HLOOKUP(L$2+$A897,Sheet2!BX:NK,$B897,0),"")</f>
        <v/>
      </c>
      <c r="M897" t="str">
        <f>IF(OR(HLOOKUP(M$2+$A897,Sheet2!BY:NL,$B897,0),HLOOKUP(M$2+$A897,Sheet2!BY:NL,$B897,0)&lt;&gt;""),HLOOKUP(M$2+$A897,Sheet2!BY:NL,$B897,0),"")</f>
        <v/>
      </c>
      <c r="N897" t="str">
        <f>IF(OR(HLOOKUP(N$2+$A897,Sheet2!BZ:NM,$B897,0),HLOOKUP(N$2+$A897,Sheet2!BZ:NM,$B897,0)&lt;&gt;""),HLOOKUP(N$2+$A897,Sheet2!BZ:NM,$B897,0),"")</f>
        <v/>
      </c>
      <c r="O897" t="str">
        <f>IF(OR(HLOOKUP(O$2+$A897,Sheet2!CA:NN,$B897,0),HLOOKUP(O$2+$A897,Sheet2!CA:NN,$B897,0)&lt;&gt;""),HLOOKUP(O$2+$A897,Sheet2!CA:NN,$B897,0),"")</f>
        <v/>
      </c>
      <c r="P897" t="str">
        <f>IF(OR(HLOOKUP(P$2+$A897,Sheet2!CB:NO,$B897,0),HLOOKUP(P$2+$A897,Sheet2!CB:NO,$B897,0)&lt;&gt;""),HLOOKUP(P$2+$A897,Sheet2!CB:NO,$B897,0),"")</f>
        <v/>
      </c>
      <c r="Q897" t="str">
        <f>IF(OR(HLOOKUP(Q$2+$A897,Sheet2!CC:NO,$B897,0),HLOOKUP(Q$2+$A897,Sheet2!CC:NO,$B897,0)&lt;&gt;""),HLOOKUP(Q$2+$A897,Sheet2!CC:NO,$B897,0),"")</f>
        <v/>
      </c>
    </row>
    <row r="898" spans="1:17" x14ac:dyDescent="0.25">
      <c r="A898" s="64">
        <f t="shared" si="107"/>
        <v>24</v>
      </c>
      <c r="B898" s="64">
        <f t="shared" si="108"/>
        <v>94</v>
      </c>
      <c r="C898" s="64">
        <f t="shared" si="109"/>
        <v>5</v>
      </c>
      <c r="D898" s="64">
        <f t="shared" si="110"/>
        <v>90</v>
      </c>
      <c r="E898" s="64">
        <f t="shared" si="111"/>
        <v>446</v>
      </c>
      <c r="F898" s="64">
        <f t="shared" si="104"/>
        <v>1</v>
      </c>
      <c r="G898" s="64">
        <f t="shared" si="105"/>
        <v>3</v>
      </c>
      <c r="H898" s="64">
        <f t="shared" si="106"/>
        <v>2021</v>
      </c>
      <c r="I898" s="80" t="str">
        <f>IFERROR(VLOOKUP(D898,Sheet2!A:B,2,0),"")</f>
        <v>J20-0509</v>
      </c>
      <c r="J898" s="64" t="str">
        <f>IFERROR(IF(I898&lt;&gt;"",VLOOKUP(I898,Sheet2!B:C,2,0),""),"")</f>
        <v>Installation Work (TMMA)</v>
      </c>
      <c r="K898" s="64" t="str">
        <f>IFERROR( IF(I898&lt;&gt;"", HLOOKUP(L$2+$A898,Sheet2!BX:NK,2,0),""),"")</f>
        <v>1-15 Mar 2021</v>
      </c>
      <c r="L898" t="str">
        <f>IF(OR(HLOOKUP(L$2+$A898,Sheet2!BX:NK,$B898,0),HLOOKUP(L$2+$A898,Sheet2!BX:NK,$B898,0)&lt;&gt;""),HLOOKUP(L$2+$A898,Sheet2!BX:NK,$B898,0),"")</f>
        <v/>
      </c>
      <c r="M898" t="str">
        <f>IF(OR(HLOOKUP(M$2+$A898,Sheet2!BY:NL,$B898,0),HLOOKUP(M$2+$A898,Sheet2!BY:NL,$B898,0)&lt;&gt;""),HLOOKUP(M$2+$A898,Sheet2!BY:NL,$B898,0),"")</f>
        <v/>
      </c>
      <c r="N898" t="str">
        <f>IF(OR(HLOOKUP(N$2+$A898,Sheet2!BZ:NM,$B898,0),HLOOKUP(N$2+$A898,Sheet2!BZ:NM,$B898,0)&lt;&gt;""),HLOOKUP(N$2+$A898,Sheet2!BZ:NM,$B898,0),"")</f>
        <v/>
      </c>
      <c r="O898" t="str">
        <f>IF(OR(HLOOKUP(O$2+$A898,Sheet2!CA:NN,$B898,0),HLOOKUP(O$2+$A898,Sheet2!CA:NN,$B898,0)&lt;&gt;""),HLOOKUP(O$2+$A898,Sheet2!CA:NN,$B898,0),"")</f>
        <v/>
      </c>
      <c r="P898" t="str">
        <f>IF(OR(HLOOKUP(P$2+$A898,Sheet2!CB:NO,$B898,0),HLOOKUP(P$2+$A898,Sheet2!CB:NO,$B898,0)&lt;&gt;""),HLOOKUP(P$2+$A898,Sheet2!CB:NO,$B898,0),"")</f>
        <v/>
      </c>
      <c r="Q898" t="str">
        <f>IF(OR(HLOOKUP(Q$2+$A898,Sheet2!CC:NO,$B898,0),HLOOKUP(Q$2+$A898,Sheet2!CC:NO,$B898,0)&lt;&gt;""),HLOOKUP(Q$2+$A898,Sheet2!CC:NO,$B898,0),"")</f>
        <v/>
      </c>
    </row>
    <row r="899" spans="1:17" x14ac:dyDescent="0.25">
      <c r="A899" s="64">
        <f t="shared" si="107"/>
        <v>30</v>
      </c>
      <c r="B899" s="64">
        <f t="shared" si="108"/>
        <v>94</v>
      </c>
      <c r="C899" s="64">
        <f t="shared" si="109"/>
        <v>6</v>
      </c>
      <c r="D899" s="64">
        <f t="shared" si="110"/>
        <v>90</v>
      </c>
      <c r="E899" s="64">
        <f t="shared" si="111"/>
        <v>446</v>
      </c>
      <c r="F899" s="64">
        <f t="shared" si="104"/>
        <v>2</v>
      </c>
      <c r="G899" s="64">
        <f t="shared" si="105"/>
        <v>3</v>
      </c>
      <c r="H899" s="64">
        <f t="shared" si="106"/>
        <v>2021</v>
      </c>
      <c r="I899" s="80" t="str">
        <f>IFERROR(VLOOKUP(D899,Sheet2!A:B,2,0),"")</f>
        <v>J20-0509</v>
      </c>
      <c r="J899" s="64" t="str">
        <f>IFERROR(IF(I899&lt;&gt;"",VLOOKUP(I899,Sheet2!B:C,2,0),""),"")</f>
        <v>Installation Work (TMMA)</v>
      </c>
      <c r="K899" s="64" t="str">
        <f>IFERROR( IF(I899&lt;&gt;"", HLOOKUP(L$2+$A899,Sheet2!BX:NK,2,0),""),"")</f>
        <v>16-31 Mar 21</v>
      </c>
      <c r="L899" t="str">
        <f>IF(OR(HLOOKUP(L$2+$A899,Sheet2!BX:NK,$B899,0),HLOOKUP(L$2+$A899,Sheet2!BX:NK,$B899,0)&lt;&gt;""),HLOOKUP(L$2+$A899,Sheet2!BX:NK,$B899,0),"")</f>
        <v/>
      </c>
      <c r="M899" t="str">
        <f>IF(OR(HLOOKUP(M$2+$A899,Sheet2!BY:NL,$B899,0),HLOOKUP(M$2+$A899,Sheet2!BY:NL,$B899,0)&lt;&gt;""),HLOOKUP(M$2+$A899,Sheet2!BY:NL,$B899,0),"")</f>
        <v/>
      </c>
      <c r="N899" t="str">
        <f>IF(OR(HLOOKUP(N$2+$A899,Sheet2!BZ:NM,$B899,0),HLOOKUP(N$2+$A899,Sheet2!BZ:NM,$B899,0)&lt;&gt;""),HLOOKUP(N$2+$A899,Sheet2!BZ:NM,$B899,0),"")</f>
        <v/>
      </c>
      <c r="O899" t="str">
        <f>IF(OR(HLOOKUP(O$2+$A899,Sheet2!CA:NN,$B899,0),HLOOKUP(O$2+$A899,Sheet2!CA:NN,$B899,0)&lt;&gt;""),HLOOKUP(O$2+$A899,Sheet2!CA:NN,$B899,0),"")</f>
        <v/>
      </c>
      <c r="P899" t="str">
        <f>IF(OR(HLOOKUP(P$2+$A899,Sheet2!CB:NO,$B899,0),HLOOKUP(P$2+$A899,Sheet2!CB:NO,$B899,0)&lt;&gt;""),HLOOKUP(P$2+$A899,Sheet2!CB:NO,$B899,0),"")</f>
        <v/>
      </c>
      <c r="Q899" t="str">
        <f>IF(OR(HLOOKUP(Q$2+$A899,Sheet2!CC:NO,$B899,0),HLOOKUP(Q$2+$A899,Sheet2!CC:NO,$B899,0)&lt;&gt;""),HLOOKUP(Q$2+$A899,Sheet2!CC:NO,$B899,0),"")</f>
        <v/>
      </c>
    </row>
    <row r="900" spans="1:17" x14ac:dyDescent="0.25">
      <c r="A900" s="64">
        <f t="shared" si="107"/>
        <v>36</v>
      </c>
      <c r="B900" s="64">
        <f t="shared" si="108"/>
        <v>94</v>
      </c>
      <c r="C900" s="64">
        <f t="shared" si="109"/>
        <v>7</v>
      </c>
      <c r="D900" s="64">
        <f t="shared" si="110"/>
        <v>90</v>
      </c>
      <c r="E900" s="64">
        <f t="shared" si="111"/>
        <v>446</v>
      </c>
      <c r="F900" s="64">
        <f t="shared" si="104"/>
        <v>1</v>
      </c>
      <c r="G900" s="64">
        <f t="shared" si="105"/>
        <v>4</v>
      </c>
      <c r="H900" s="64">
        <f t="shared" si="106"/>
        <v>2021</v>
      </c>
      <c r="I900" s="80" t="str">
        <f>IFERROR(VLOOKUP(D900,Sheet2!A:B,2,0),"")</f>
        <v>J20-0509</v>
      </c>
      <c r="J900" s="64" t="str">
        <f>IFERROR(IF(I900&lt;&gt;"",VLOOKUP(I900,Sheet2!B:C,2,0),""),"")</f>
        <v>Installation Work (TMMA)</v>
      </c>
      <c r="K900" s="64" t="str">
        <f>IFERROR( IF(I900&lt;&gt;"", HLOOKUP(L$2+$A900,Sheet2!BX:NK,2,0),""),"")</f>
        <v>1-15 April 21</v>
      </c>
      <c r="L900" t="str">
        <f>IF(OR(HLOOKUP(L$2+$A900,Sheet2!BX:NK,$B900,0),HLOOKUP(L$2+$A900,Sheet2!BX:NK,$B900,0)&lt;&gt;""),HLOOKUP(L$2+$A900,Sheet2!BX:NK,$B900,0),"")</f>
        <v/>
      </c>
      <c r="M900" t="str">
        <f>IF(OR(HLOOKUP(M$2+$A900,Sheet2!BY:NL,$B900,0),HLOOKUP(M$2+$A900,Sheet2!BY:NL,$B900,0)&lt;&gt;""),HLOOKUP(M$2+$A900,Sheet2!BY:NL,$B900,0),"")</f>
        <v/>
      </c>
      <c r="N900" t="str">
        <f>IF(OR(HLOOKUP(N$2+$A900,Sheet2!BZ:NM,$B900,0),HLOOKUP(N$2+$A900,Sheet2!BZ:NM,$B900,0)&lt;&gt;""),HLOOKUP(N$2+$A900,Sheet2!BZ:NM,$B900,0),"")</f>
        <v/>
      </c>
      <c r="O900" t="str">
        <f>IF(OR(HLOOKUP(O$2+$A900,Sheet2!CA:NN,$B900,0),HLOOKUP(O$2+$A900,Sheet2!CA:NN,$B900,0)&lt;&gt;""),HLOOKUP(O$2+$A900,Sheet2!CA:NN,$B900,0),"")</f>
        <v/>
      </c>
      <c r="P900" t="str">
        <f>IF(OR(HLOOKUP(P$2+$A900,Sheet2!CB:NO,$B900,0),HLOOKUP(P$2+$A900,Sheet2!CB:NO,$B900,0)&lt;&gt;""),HLOOKUP(P$2+$A900,Sheet2!CB:NO,$B900,0),"")</f>
        <v/>
      </c>
      <c r="Q900" t="str">
        <f>IF(OR(HLOOKUP(Q$2+$A900,Sheet2!CC:NO,$B900,0),HLOOKUP(Q$2+$A900,Sheet2!CC:NO,$B900,0)&lt;&gt;""),HLOOKUP(Q$2+$A900,Sheet2!CC:NO,$B900,0),"")</f>
        <v/>
      </c>
    </row>
    <row r="901" spans="1:17" x14ac:dyDescent="0.25">
      <c r="A901" s="64">
        <f t="shared" si="107"/>
        <v>42</v>
      </c>
      <c r="B901" s="64">
        <f t="shared" si="108"/>
        <v>94</v>
      </c>
      <c r="C901" s="64">
        <f t="shared" si="109"/>
        <v>8</v>
      </c>
      <c r="D901" s="64">
        <f t="shared" si="110"/>
        <v>90</v>
      </c>
      <c r="E901" s="64">
        <f t="shared" si="111"/>
        <v>446</v>
      </c>
      <c r="F901" s="64">
        <f t="shared" ref="F901:F964" si="112">IFERROR(IF(I901&lt;&gt;"",IF(LEFT(K901,2)="1-",1,2),""),"")</f>
        <v>2</v>
      </c>
      <c r="G901" s="64">
        <f t="shared" ref="G901:G964" si="113">IFERROR(IF(I901&lt;&gt;"",MONTH( RIGHT(K901,LEN(K901)-FIND("-",K901))),""),"")</f>
        <v>4</v>
      </c>
      <c r="H901" s="64">
        <f t="shared" ref="H901:H964" si="114">IFERROR(IF(I901&lt;&gt;"",YEAR( RIGHT(K901,LEN(K901)-FIND("-",K901))),""),"")</f>
        <v>2021</v>
      </c>
      <c r="I901" s="80" t="str">
        <f>IFERROR(VLOOKUP(D901,Sheet2!A:B,2,0),"")</f>
        <v>J20-0509</v>
      </c>
      <c r="J901" s="64" t="str">
        <f>IFERROR(IF(I901&lt;&gt;"",VLOOKUP(I901,Sheet2!B:C,2,0),""),"")</f>
        <v>Installation Work (TMMA)</v>
      </c>
      <c r="K901" s="64" t="str">
        <f>IFERROR( IF(I901&lt;&gt;"", HLOOKUP(L$2+$A901,Sheet2!BX:NK,2,0),""),"")</f>
        <v>16-30 April 21</v>
      </c>
      <c r="L901" t="str">
        <f>IF(OR(HLOOKUP(L$2+$A901,Sheet2!BX:NK,$B901,0),HLOOKUP(L$2+$A901,Sheet2!BX:NK,$B901,0)&lt;&gt;""),HLOOKUP(L$2+$A901,Sheet2!BX:NK,$B901,0),"")</f>
        <v/>
      </c>
      <c r="M901" t="str">
        <f>IF(OR(HLOOKUP(M$2+$A901,Sheet2!BY:NL,$B901,0),HLOOKUP(M$2+$A901,Sheet2!BY:NL,$B901,0)&lt;&gt;""),HLOOKUP(M$2+$A901,Sheet2!BY:NL,$B901,0),"")</f>
        <v/>
      </c>
      <c r="N901" t="str">
        <f>IF(OR(HLOOKUP(N$2+$A901,Sheet2!BZ:NM,$B901,0),HLOOKUP(N$2+$A901,Sheet2!BZ:NM,$B901,0)&lt;&gt;""),HLOOKUP(N$2+$A901,Sheet2!BZ:NM,$B901,0),"")</f>
        <v/>
      </c>
      <c r="O901" t="str">
        <f>IF(OR(HLOOKUP(O$2+$A901,Sheet2!CA:NN,$B901,0),HLOOKUP(O$2+$A901,Sheet2!CA:NN,$B901,0)&lt;&gt;""),HLOOKUP(O$2+$A901,Sheet2!CA:NN,$B901,0),"")</f>
        <v/>
      </c>
      <c r="P901" t="str">
        <f>IF(OR(HLOOKUP(P$2+$A901,Sheet2!CB:NO,$B901,0),HLOOKUP(P$2+$A901,Sheet2!CB:NO,$B901,0)&lt;&gt;""),HLOOKUP(P$2+$A901,Sheet2!CB:NO,$B901,0),"")</f>
        <v/>
      </c>
      <c r="Q901" t="str">
        <f>IF(OR(HLOOKUP(Q$2+$A901,Sheet2!CC:NO,$B901,0),HLOOKUP(Q$2+$A901,Sheet2!CC:NO,$B901,0)&lt;&gt;""),HLOOKUP(Q$2+$A901,Sheet2!CC:NO,$B901,0),"")</f>
        <v/>
      </c>
    </row>
    <row r="902" spans="1:17" x14ac:dyDescent="0.25">
      <c r="A902" s="64">
        <f t="shared" ref="A902:A965" si="115">IF(C902&lt;&gt;1,A901+6,0)</f>
        <v>48</v>
      </c>
      <c r="B902" s="64">
        <f t="shared" ref="B902:B965" si="116">IF(C902&lt;&gt;1,B901,B901+1)</f>
        <v>94</v>
      </c>
      <c r="C902" s="64">
        <f t="shared" ref="C902:C965" si="117">IF($C$3-C901=0,1,C901+1)</f>
        <v>9</v>
      </c>
      <c r="D902" s="64">
        <f t="shared" ref="D902:D965" si="118">IF(C902=1,D901+1,D901)</f>
        <v>90</v>
      </c>
      <c r="E902" s="64">
        <f t="shared" ref="E902:E965" si="119">IF(D902&lt;&gt;D901,E901+5,E901)</f>
        <v>446</v>
      </c>
      <c r="F902" s="64">
        <f t="shared" si="112"/>
        <v>1</v>
      </c>
      <c r="G902" s="64">
        <f t="shared" si="113"/>
        <v>5</v>
      </c>
      <c r="H902" s="64">
        <f t="shared" si="114"/>
        <v>2021</v>
      </c>
      <c r="I902" s="80" t="str">
        <f>IFERROR(VLOOKUP(D902,Sheet2!A:B,2,0),"")</f>
        <v>J20-0509</v>
      </c>
      <c r="J902" s="64" t="str">
        <f>IFERROR(IF(I902&lt;&gt;"",VLOOKUP(I902,Sheet2!B:C,2,0),""),"")</f>
        <v>Installation Work (TMMA)</v>
      </c>
      <c r="K902" s="64" t="str">
        <f>IFERROR( IF(I902&lt;&gt;"", HLOOKUP(L$2+$A902,Sheet2!BX:NK,2,0),""),"")</f>
        <v>1-15 May 21</v>
      </c>
      <c r="L902" t="str">
        <f>IF(OR(HLOOKUP(L$2+$A902,Sheet2!BX:NK,$B902,0),HLOOKUP(L$2+$A902,Sheet2!BX:NK,$B902,0)&lt;&gt;""),HLOOKUP(L$2+$A902,Sheet2!BX:NK,$B902,0),"")</f>
        <v/>
      </c>
      <c r="M902" t="str">
        <f>IF(OR(HLOOKUP(M$2+$A902,Sheet2!BY:NL,$B902,0),HLOOKUP(M$2+$A902,Sheet2!BY:NL,$B902,0)&lt;&gt;""),HLOOKUP(M$2+$A902,Sheet2!BY:NL,$B902,0),"")</f>
        <v/>
      </c>
      <c r="N902" t="str">
        <f>IF(OR(HLOOKUP(N$2+$A902,Sheet2!BZ:NM,$B902,0),HLOOKUP(N$2+$A902,Sheet2!BZ:NM,$B902,0)&lt;&gt;""),HLOOKUP(N$2+$A902,Sheet2!BZ:NM,$B902,0),"")</f>
        <v/>
      </c>
      <c r="O902" t="str">
        <f>IF(OR(HLOOKUP(O$2+$A902,Sheet2!CA:NN,$B902,0),HLOOKUP(O$2+$A902,Sheet2!CA:NN,$B902,0)&lt;&gt;""),HLOOKUP(O$2+$A902,Sheet2!CA:NN,$B902,0),"")</f>
        <v/>
      </c>
      <c r="P902" t="str">
        <f>IF(OR(HLOOKUP(P$2+$A902,Sheet2!CB:NO,$B902,0),HLOOKUP(P$2+$A902,Sheet2!CB:NO,$B902,0)&lt;&gt;""),HLOOKUP(P$2+$A902,Sheet2!CB:NO,$B902,0),"")</f>
        <v/>
      </c>
      <c r="Q902" t="str">
        <f>IF(OR(HLOOKUP(Q$2+$A902,Sheet2!CC:NO,$B902,0),HLOOKUP(Q$2+$A902,Sheet2!CC:NO,$B902,0)&lt;&gt;""),HLOOKUP(Q$2+$A902,Sheet2!CC:NO,$B902,0),"")</f>
        <v/>
      </c>
    </row>
    <row r="903" spans="1:17" x14ac:dyDescent="0.25">
      <c r="A903" s="64">
        <f t="shared" si="115"/>
        <v>54</v>
      </c>
      <c r="B903" s="64">
        <f t="shared" si="116"/>
        <v>94</v>
      </c>
      <c r="C903" s="64">
        <f t="shared" si="117"/>
        <v>10</v>
      </c>
      <c r="D903" s="64">
        <f t="shared" si="118"/>
        <v>90</v>
      </c>
      <c r="E903" s="64">
        <f t="shared" si="119"/>
        <v>446</v>
      </c>
      <c r="F903" s="64">
        <f t="shared" si="112"/>
        <v>2</v>
      </c>
      <c r="G903" s="64">
        <f t="shared" si="113"/>
        <v>5</v>
      </c>
      <c r="H903" s="64">
        <f t="shared" si="114"/>
        <v>2021</v>
      </c>
      <c r="I903" s="80" t="str">
        <f>IFERROR(VLOOKUP(D903,Sheet2!A:B,2,0),"")</f>
        <v>J20-0509</v>
      </c>
      <c r="J903" s="64" t="str">
        <f>IFERROR(IF(I903&lt;&gt;"",VLOOKUP(I903,Sheet2!B:C,2,0),""),"")</f>
        <v>Installation Work (TMMA)</v>
      </c>
      <c r="K903" s="64" t="str">
        <f>IFERROR( IF(I903&lt;&gt;"", HLOOKUP(L$2+$A903,Sheet2!BX:NK,2,0),""),"")</f>
        <v>16-31 May 21</v>
      </c>
      <c r="L903" t="str">
        <f>IF(OR(HLOOKUP(L$2+$A903,Sheet2!BX:NK,$B903,0),HLOOKUP(L$2+$A903,Sheet2!BX:NK,$B903,0)&lt;&gt;""),HLOOKUP(L$2+$A903,Sheet2!BX:NK,$B903,0),"")</f>
        <v/>
      </c>
      <c r="M903" t="str">
        <f>IF(OR(HLOOKUP(M$2+$A903,Sheet2!BY:NL,$B903,0),HLOOKUP(M$2+$A903,Sheet2!BY:NL,$B903,0)&lt;&gt;""),HLOOKUP(M$2+$A903,Sheet2!BY:NL,$B903,0),"")</f>
        <v/>
      </c>
      <c r="N903" t="str">
        <f>IF(OR(HLOOKUP(N$2+$A903,Sheet2!BZ:NM,$B903,0),HLOOKUP(N$2+$A903,Sheet2!BZ:NM,$B903,0)&lt;&gt;""),HLOOKUP(N$2+$A903,Sheet2!BZ:NM,$B903,0),"")</f>
        <v/>
      </c>
      <c r="O903" t="str">
        <f>IF(OR(HLOOKUP(O$2+$A903,Sheet2!CA:NN,$B903,0),HLOOKUP(O$2+$A903,Sheet2!CA:NN,$B903,0)&lt;&gt;""),HLOOKUP(O$2+$A903,Sheet2!CA:NN,$B903,0),"")</f>
        <v/>
      </c>
      <c r="P903" t="str">
        <f>IF(OR(HLOOKUP(P$2+$A903,Sheet2!CB:NO,$B903,0),HLOOKUP(P$2+$A903,Sheet2!CB:NO,$B903,0)&lt;&gt;""),HLOOKUP(P$2+$A903,Sheet2!CB:NO,$B903,0),"")</f>
        <v/>
      </c>
      <c r="Q903" t="str">
        <f>IF(OR(HLOOKUP(Q$2+$A903,Sheet2!CC:NO,$B903,0),HLOOKUP(Q$2+$A903,Sheet2!CC:NO,$B903,0)&lt;&gt;""),HLOOKUP(Q$2+$A903,Sheet2!CC:NO,$B903,0),"")</f>
        <v/>
      </c>
    </row>
    <row r="904" spans="1:17" x14ac:dyDescent="0.25">
      <c r="A904" s="64">
        <f t="shared" si="115"/>
        <v>0</v>
      </c>
      <c r="B904" s="64">
        <f t="shared" si="116"/>
        <v>95</v>
      </c>
      <c r="C904" s="64">
        <f t="shared" si="117"/>
        <v>1</v>
      </c>
      <c r="D904" s="64">
        <f t="shared" si="118"/>
        <v>91</v>
      </c>
      <c r="E904" s="64">
        <f t="shared" si="119"/>
        <v>451</v>
      </c>
      <c r="F904" s="64">
        <f t="shared" si="112"/>
        <v>1</v>
      </c>
      <c r="G904" s="64">
        <f t="shared" si="113"/>
        <v>1</v>
      </c>
      <c r="H904" s="64">
        <f t="shared" si="114"/>
        <v>2021</v>
      </c>
      <c r="I904" s="80" t="str">
        <f>IFERROR(VLOOKUP(D904,Sheet2!A:B,2,0),"")</f>
        <v>J20-0891</v>
      </c>
      <c r="J904" s="64" t="str">
        <f>IFERROR(IF(I904&lt;&gt;"",VLOOKUP(I904,Sheet2!B:C,2,0),""),"")</f>
        <v xml:space="preserve">น้ำตาลมิตรกาฬสินธุ์ </v>
      </c>
      <c r="K904" s="64" t="str">
        <f>IFERROR( IF(I904&lt;&gt;"", HLOOKUP(L$2+$A904,Sheet2!BX:NK,2,0),""),"")</f>
        <v>1-15 Jan 21</v>
      </c>
      <c r="L904" t="str">
        <f>IF(OR(HLOOKUP(L$2+$A904,Sheet2!BX:NK,$B904,0),HLOOKUP(L$2+$A904,Sheet2!BX:NK,$B904,0)&lt;&gt;""),HLOOKUP(L$2+$A904,Sheet2!BX:NK,$B904,0),"")</f>
        <v/>
      </c>
      <c r="M904" t="str">
        <f>IF(OR(HLOOKUP(M$2+$A904,Sheet2!BY:NL,$B904,0),HLOOKUP(M$2+$A904,Sheet2!BY:NL,$B904,0)&lt;&gt;""),HLOOKUP(M$2+$A904,Sheet2!BY:NL,$B904,0),"")</f>
        <v/>
      </c>
      <c r="N904" t="str">
        <f>IF(OR(HLOOKUP(N$2+$A904,Sheet2!BZ:NM,$B904,0),HLOOKUP(N$2+$A904,Sheet2!BZ:NM,$B904,0)&lt;&gt;""),HLOOKUP(N$2+$A904,Sheet2!BZ:NM,$B904,0),"")</f>
        <v/>
      </c>
      <c r="O904" t="str">
        <f>IF(OR(HLOOKUP(O$2+$A904,Sheet2!CA:NN,$B904,0),HLOOKUP(O$2+$A904,Sheet2!CA:NN,$B904,0)&lt;&gt;""),HLOOKUP(O$2+$A904,Sheet2!CA:NN,$B904,0),"")</f>
        <v/>
      </c>
      <c r="P904" t="str">
        <f>IF(OR(HLOOKUP(P$2+$A904,Sheet2!CB:NO,$B904,0),HLOOKUP(P$2+$A904,Sheet2!CB:NO,$B904,0)&lt;&gt;""),HLOOKUP(P$2+$A904,Sheet2!CB:NO,$B904,0),"")</f>
        <v/>
      </c>
      <c r="Q904" t="str">
        <f>IF(OR(HLOOKUP(Q$2+$A904,Sheet2!CC:NO,$B904,0),HLOOKUP(Q$2+$A904,Sheet2!CC:NO,$B904,0)&lt;&gt;""),HLOOKUP(Q$2+$A904,Sheet2!CC:NO,$B904,0),"")</f>
        <v/>
      </c>
    </row>
    <row r="905" spans="1:17" x14ac:dyDescent="0.25">
      <c r="A905" s="64">
        <f t="shared" si="115"/>
        <v>6</v>
      </c>
      <c r="B905" s="64">
        <f t="shared" si="116"/>
        <v>95</v>
      </c>
      <c r="C905" s="64">
        <f t="shared" si="117"/>
        <v>2</v>
      </c>
      <c r="D905" s="64">
        <f t="shared" si="118"/>
        <v>91</v>
      </c>
      <c r="E905" s="64">
        <f t="shared" si="119"/>
        <v>451</v>
      </c>
      <c r="F905" s="64">
        <f t="shared" si="112"/>
        <v>2</v>
      </c>
      <c r="G905" s="64">
        <f t="shared" si="113"/>
        <v>1</v>
      </c>
      <c r="H905" s="64">
        <f t="shared" si="114"/>
        <v>2021</v>
      </c>
      <c r="I905" s="80" t="str">
        <f>IFERROR(VLOOKUP(D905,Sheet2!A:B,2,0),"")</f>
        <v>J20-0891</v>
      </c>
      <c r="J905" s="64" t="str">
        <f>IFERROR(IF(I905&lt;&gt;"",VLOOKUP(I905,Sheet2!B:C,2,0),""),"")</f>
        <v xml:space="preserve">น้ำตาลมิตรกาฬสินธุ์ </v>
      </c>
      <c r="K905" s="64" t="str">
        <f>IFERROR( IF(I905&lt;&gt;"", HLOOKUP(L$2+$A905,Sheet2!BX:NK,2,0),""),"")</f>
        <v>16-31 Jan 21</v>
      </c>
      <c r="L905" t="str">
        <f>IF(OR(HLOOKUP(L$2+$A905,Sheet2!BX:NK,$B905,0),HLOOKUP(L$2+$A905,Sheet2!BX:NK,$B905,0)&lt;&gt;""),HLOOKUP(L$2+$A905,Sheet2!BX:NK,$B905,0),"")</f>
        <v/>
      </c>
      <c r="M905" t="str">
        <f>IF(OR(HLOOKUP(M$2+$A905,Sheet2!BY:NL,$B905,0),HLOOKUP(M$2+$A905,Sheet2!BY:NL,$B905,0)&lt;&gt;""),HLOOKUP(M$2+$A905,Sheet2!BY:NL,$B905,0),"")</f>
        <v/>
      </c>
      <c r="N905" t="str">
        <f>IF(OR(HLOOKUP(N$2+$A905,Sheet2!BZ:NM,$B905,0),HLOOKUP(N$2+$A905,Sheet2!BZ:NM,$B905,0)&lt;&gt;""),HLOOKUP(N$2+$A905,Sheet2!BZ:NM,$B905,0),"")</f>
        <v/>
      </c>
      <c r="O905" t="str">
        <f>IF(OR(HLOOKUP(O$2+$A905,Sheet2!CA:NN,$B905,0),HLOOKUP(O$2+$A905,Sheet2!CA:NN,$B905,0)&lt;&gt;""),HLOOKUP(O$2+$A905,Sheet2!CA:NN,$B905,0),"")</f>
        <v/>
      </c>
      <c r="P905" t="str">
        <f>IF(OR(HLOOKUP(P$2+$A905,Sheet2!CB:NO,$B905,0),HLOOKUP(P$2+$A905,Sheet2!CB:NO,$B905,0)&lt;&gt;""),HLOOKUP(P$2+$A905,Sheet2!CB:NO,$B905,0),"")</f>
        <v/>
      </c>
      <c r="Q905" t="str">
        <f>IF(OR(HLOOKUP(Q$2+$A905,Sheet2!CC:NO,$B905,0),HLOOKUP(Q$2+$A905,Sheet2!CC:NO,$B905,0)&lt;&gt;""),HLOOKUP(Q$2+$A905,Sheet2!CC:NO,$B905,0),"")</f>
        <v/>
      </c>
    </row>
    <row r="906" spans="1:17" x14ac:dyDescent="0.25">
      <c r="A906" s="64">
        <f t="shared" si="115"/>
        <v>12</v>
      </c>
      <c r="B906" s="64">
        <f t="shared" si="116"/>
        <v>95</v>
      </c>
      <c r="C906" s="64">
        <f t="shared" si="117"/>
        <v>3</v>
      </c>
      <c r="D906" s="64">
        <f t="shared" si="118"/>
        <v>91</v>
      </c>
      <c r="E906" s="64">
        <f t="shared" si="119"/>
        <v>451</v>
      </c>
      <c r="F906" s="64">
        <f t="shared" si="112"/>
        <v>1</v>
      </c>
      <c r="G906" s="64">
        <f t="shared" si="113"/>
        <v>2</v>
      </c>
      <c r="H906" s="64">
        <f t="shared" si="114"/>
        <v>2021</v>
      </c>
      <c r="I906" s="80" t="str">
        <f>IFERROR(VLOOKUP(D906,Sheet2!A:B,2,0),"")</f>
        <v>J20-0891</v>
      </c>
      <c r="J906" s="64" t="str">
        <f>IFERROR(IF(I906&lt;&gt;"",VLOOKUP(I906,Sheet2!B:C,2,0),""),"")</f>
        <v xml:space="preserve">น้ำตาลมิตรกาฬสินธุ์ </v>
      </c>
      <c r="K906" s="64" t="str">
        <f>IFERROR( IF(I906&lt;&gt;"", HLOOKUP(L$2+$A906,Sheet2!BX:NK,2,0),""),"")</f>
        <v>1-15 Feb 21</v>
      </c>
      <c r="L906" t="str">
        <f>IF(OR(HLOOKUP(L$2+$A906,Sheet2!BX:NK,$B906,0),HLOOKUP(L$2+$A906,Sheet2!BX:NK,$B906,0)&lt;&gt;""),HLOOKUP(L$2+$A906,Sheet2!BX:NK,$B906,0),"")</f>
        <v/>
      </c>
      <c r="M906" t="str">
        <f>IF(OR(HLOOKUP(M$2+$A906,Sheet2!BY:NL,$B906,0),HLOOKUP(M$2+$A906,Sheet2!BY:NL,$B906,0)&lt;&gt;""),HLOOKUP(M$2+$A906,Sheet2!BY:NL,$B906,0),"")</f>
        <v/>
      </c>
      <c r="N906" t="str">
        <f>IF(OR(HLOOKUP(N$2+$A906,Sheet2!BZ:NM,$B906,0),HLOOKUP(N$2+$A906,Sheet2!BZ:NM,$B906,0)&lt;&gt;""),HLOOKUP(N$2+$A906,Sheet2!BZ:NM,$B906,0),"")</f>
        <v/>
      </c>
      <c r="O906" t="str">
        <f>IF(OR(HLOOKUP(O$2+$A906,Sheet2!CA:NN,$B906,0),HLOOKUP(O$2+$A906,Sheet2!CA:NN,$B906,0)&lt;&gt;""),HLOOKUP(O$2+$A906,Sheet2!CA:NN,$B906,0),"")</f>
        <v/>
      </c>
      <c r="P906" t="str">
        <f>IF(OR(HLOOKUP(P$2+$A906,Sheet2!CB:NO,$B906,0),HLOOKUP(P$2+$A906,Sheet2!CB:NO,$B906,0)&lt;&gt;""),HLOOKUP(P$2+$A906,Sheet2!CB:NO,$B906,0),"")</f>
        <v/>
      </c>
      <c r="Q906" t="str">
        <f>IF(OR(HLOOKUP(Q$2+$A906,Sheet2!CC:NO,$B906,0),HLOOKUP(Q$2+$A906,Sheet2!CC:NO,$B906,0)&lt;&gt;""),HLOOKUP(Q$2+$A906,Sheet2!CC:NO,$B906,0),"")</f>
        <v/>
      </c>
    </row>
    <row r="907" spans="1:17" x14ac:dyDescent="0.25">
      <c r="A907" s="64">
        <f t="shared" si="115"/>
        <v>18</v>
      </c>
      <c r="B907" s="64">
        <f t="shared" si="116"/>
        <v>95</v>
      </c>
      <c r="C907" s="64">
        <f t="shared" si="117"/>
        <v>4</v>
      </c>
      <c r="D907" s="64">
        <f t="shared" si="118"/>
        <v>91</v>
      </c>
      <c r="E907" s="64">
        <f t="shared" si="119"/>
        <v>451</v>
      </c>
      <c r="F907" s="64">
        <f t="shared" si="112"/>
        <v>2</v>
      </c>
      <c r="G907" s="64">
        <f t="shared" si="113"/>
        <v>2</v>
      </c>
      <c r="H907" s="64">
        <f t="shared" si="114"/>
        <v>2021</v>
      </c>
      <c r="I907" s="80" t="str">
        <f>IFERROR(VLOOKUP(D907,Sheet2!A:B,2,0),"")</f>
        <v>J20-0891</v>
      </c>
      <c r="J907" s="64" t="str">
        <f>IFERROR(IF(I907&lt;&gt;"",VLOOKUP(I907,Sheet2!B:C,2,0),""),"")</f>
        <v xml:space="preserve">น้ำตาลมิตรกาฬสินธุ์ </v>
      </c>
      <c r="K907" s="64" t="str">
        <f>IFERROR( IF(I907&lt;&gt;"", HLOOKUP(L$2+$A907,Sheet2!BX:NK,2,0),""),"")</f>
        <v>16-28 Feb 21</v>
      </c>
      <c r="L907" t="str">
        <f>IF(OR(HLOOKUP(L$2+$A907,Sheet2!BX:NK,$B907,0),HLOOKUP(L$2+$A907,Sheet2!BX:NK,$B907,0)&lt;&gt;""),HLOOKUP(L$2+$A907,Sheet2!BX:NK,$B907,0),"")</f>
        <v/>
      </c>
      <c r="M907" t="str">
        <f>IF(OR(HLOOKUP(M$2+$A907,Sheet2!BY:NL,$B907,0),HLOOKUP(M$2+$A907,Sheet2!BY:NL,$B907,0)&lt;&gt;""),HLOOKUP(M$2+$A907,Sheet2!BY:NL,$B907,0),"")</f>
        <v/>
      </c>
      <c r="N907" t="str">
        <f>IF(OR(HLOOKUP(N$2+$A907,Sheet2!BZ:NM,$B907,0),HLOOKUP(N$2+$A907,Sheet2!BZ:NM,$B907,0)&lt;&gt;""),HLOOKUP(N$2+$A907,Sheet2!BZ:NM,$B907,0),"")</f>
        <v/>
      </c>
      <c r="O907" t="str">
        <f>IF(OR(HLOOKUP(O$2+$A907,Sheet2!CA:NN,$B907,0),HLOOKUP(O$2+$A907,Sheet2!CA:NN,$B907,0)&lt;&gt;""),HLOOKUP(O$2+$A907,Sheet2!CA:NN,$B907,0),"")</f>
        <v/>
      </c>
      <c r="P907" t="str">
        <f>IF(OR(HLOOKUP(P$2+$A907,Sheet2!CB:NO,$B907,0),HLOOKUP(P$2+$A907,Sheet2!CB:NO,$B907,0)&lt;&gt;""),HLOOKUP(P$2+$A907,Sheet2!CB:NO,$B907,0),"")</f>
        <v/>
      </c>
      <c r="Q907" t="str">
        <f>IF(OR(HLOOKUP(Q$2+$A907,Sheet2!CC:NO,$B907,0),HLOOKUP(Q$2+$A907,Sheet2!CC:NO,$B907,0)&lt;&gt;""),HLOOKUP(Q$2+$A907,Sheet2!CC:NO,$B907,0),"")</f>
        <v/>
      </c>
    </row>
    <row r="908" spans="1:17" x14ac:dyDescent="0.25">
      <c r="A908" s="64">
        <f t="shared" si="115"/>
        <v>24</v>
      </c>
      <c r="B908" s="64">
        <f t="shared" si="116"/>
        <v>95</v>
      </c>
      <c r="C908" s="64">
        <f t="shared" si="117"/>
        <v>5</v>
      </c>
      <c r="D908" s="64">
        <f t="shared" si="118"/>
        <v>91</v>
      </c>
      <c r="E908" s="64">
        <f t="shared" si="119"/>
        <v>451</v>
      </c>
      <c r="F908" s="64">
        <f t="shared" si="112"/>
        <v>1</v>
      </c>
      <c r="G908" s="64">
        <f t="shared" si="113"/>
        <v>3</v>
      </c>
      <c r="H908" s="64">
        <f t="shared" si="114"/>
        <v>2021</v>
      </c>
      <c r="I908" s="80" t="str">
        <f>IFERROR(VLOOKUP(D908,Sheet2!A:B,2,0),"")</f>
        <v>J20-0891</v>
      </c>
      <c r="J908" s="64" t="str">
        <f>IFERROR(IF(I908&lt;&gt;"",VLOOKUP(I908,Sheet2!B:C,2,0),""),"")</f>
        <v xml:space="preserve">น้ำตาลมิตรกาฬสินธุ์ </v>
      </c>
      <c r="K908" s="64" t="str">
        <f>IFERROR( IF(I908&lt;&gt;"", HLOOKUP(L$2+$A908,Sheet2!BX:NK,2,0),""),"")</f>
        <v>1-15 Mar 2021</v>
      </c>
      <c r="L908" t="str">
        <f>IF(OR(HLOOKUP(L$2+$A908,Sheet2!BX:NK,$B908,0),HLOOKUP(L$2+$A908,Sheet2!BX:NK,$B908,0)&lt;&gt;""),HLOOKUP(L$2+$A908,Sheet2!BX:NK,$B908,0),"")</f>
        <v/>
      </c>
      <c r="M908" t="str">
        <f>IF(OR(HLOOKUP(M$2+$A908,Sheet2!BY:NL,$B908,0),HLOOKUP(M$2+$A908,Sheet2!BY:NL,$B908,0)&lt;&gt;""),HLOOKUP(M$2+$A908,Sheet2!BY:NL,$B908,0),"")</f>
        <v/>
      </c>
      <c r="N908" t="str">
        <f>IF(OR(HLOOKUP(N$2+$A908,Sheet2!BZ:NM,$B908,0),HLOOKUP(N$2+$A908,Sheet2!BZ:NM,$B908,0)&lt;&gt;""),HLOOKUP(N$2+$A908,Sheet2!BZ:NM,$B908,0),"")</f>
        <v/>
      </c>
      <c r="O908" t="str">
        <f>IF(OR(HLOOKUP(O$2+$A908,Sheet2!CA:NN,$B908,0),HLOOKUP(O$2+$A908,Sheet2!CA:NN,$B908,0)&lt;&gt;""),HLOOKUP(O$2+$A908,Sheet2!CA:NN,$B908,0),"")</f>
        <v/>
      </c>
      <c r="P908" t="str">
        <f>IF(OR(HLOOKUP(P$2+$A908,Sheet2!CB:NO,$B908,0),HLOOKUP(P$2+$A908,Sheet2!CB:NO,$B908,0)&lt;&gt;""),HLOOKUP(P$2+$A908,Sheet2!CB:NO,$B908,0),"")</f>
        <v/>
      </c>
      <c r="Q908" t="str">
        <f>IF(OR(HLOOKUP(Q$2+$A908,Sheet2!CC:NO,$B908,0),HLOOKUP(Q$2+$A908,Sheet2!CC:NO,$B908,0)&lt;&gt;""),HLOOKUP(Q$2+$A908,Sheet2!CC:NO,$B908,0),"")</f>
        <v/>
      </c>
    </row>
    <row r="909" spans="1:17" x14ac:dyDescent="0.25">
      <c r="A909" s="64">
        <f t="shared" si="115"/>
        <v>30</v>
      </c>
      <c r="B909" s="64">
        <f t="shared" si="116"/>
        <v>95</v>
      </c>
      <c r="C909" s="64">
        <f t="shared" si="117"/>
        <v>6</v>
      </c>
      <c r="D909" s="64">
        <f t="shared" si="118"/>
        <v>91</v>
      </c>
      <c r="E909" s="64">
        <f t="shared" si="119"/>
        <v>451</v>
      </c>
      <c r="F909" s="64">
        <f t="shared" si="112"/>
        <v>2</v>
      </c>
      <c r="G909" s="64">
        <f t="shared" si="113"/>
        <v>3</v>
      </c>
      <c r="H909" s="64">
        <f t="shared" si="114"/>
        <v>2021</v>
      </c>
      <c r="I909" s="80" t="str">
        <f>IFERROR(VLOOKUP(D909,Sheet2!A:B,2,0),"")</f>
        <v>J20-0891</v>
      </c>
      <c r="J909" s="64" t="str">
        <f>IFERROR(IF(I909&lt;&gt;"",VLOOKUP(I909,Sheet2!B:C,2,0),""),"")</f>
        <v xml:space="preserve">น้ำตาลมิตรกาฬสินธุ์ </v>
      </c>
      <c r="K909" s="64" t="str">
        <f>IFERROR( IF(I909&lt;&gt;"", HLOOKUP(L$2+$A909,Sheet2!BX:NK,2,0),""),"")</f>
        <v>16-31 Mar 21</v>
      </c>
      <c r="L909" t="str">
        <f>IF(OR(HLOOKUP(L$2+$A909,Sheet2!BX:NK,$B909,0),HLOOKUP(L$2+$A909,Sheet2!BX:NK,$B909,0)&lt;&gt;""),HLOOKUP(L$2+$A909,Sheet2!BX:NK,$B909,0),"")</f>
        <v/>
      </c>
      <c r="M909" t="str">
        <f>IF(OR(HLOOKUP(M$2+$A909,Sheet2!BY:NL,$B909,0),HLOOKUP(M$2+$A909,Sheet2!BY:NL,$B909,0)&lt;&gt;""),HLOOKUP(M$2+$A909,Sheet2!BY:NL,$B909,0),"")</f>
        <v/>
      </c>
      <c r="N909" t="str">
        <f>IF(OR(HLOOKUP(N$2+$A909,Sheet2!BZ:NM,$B909,0),HLOOKUP(N$2+$A909,Sheet2!BZ:NM,$B909,0)&lt;&gt;""),HLOOKUP(N$2+$A909,Sheet2!BZ:NM,$B909,0),"")</f>
        <v/>
      </c>
      <c r="O909" t="str">
        <f>IF(OR(HLOOKUP(O$2+$A909,Sheet2!CA:NN,$B909,0),HLOOKUP(O$2+$A909,Sheet2!CA:NN,$B909,0)&lt;&gt;""),HLOOKUP(O$2+$A909,Sheet2!CA:NN,$B909,0),"")</f>
        <v/>
      </c>
      <c r="P909" t="str">
        <f>IF(OR(HLOOKUP(P$2+$A909,Sheet2!CB:NO,$B909,0),HLOOKUP(P$2+$A909,Sheet2!CB:NO,$B909,0)&lt;&gt;""),HLOOKUP(P$2+$A909,Sheet2!CB:NO,$B909,0),"")</f>
        <v/>
      </c>
      <c r="Q909" t="str">
        <f>IF(OR(HLOOKUP(Q$2+$A909,Sheet2!CC:NO,$B909,0),HLOOKUP(Q$2+$A909,Sheet2!CC:NO,$B909,0)&lt;&gt;""),HLOOKUP(Q$2+$A909,Sheet2!CC:NO,$B909,0),"")</f>
        <v/>
      </c>
    </row>
    <row r="910" spans="1:17" x14ac:dyDescent="0.25">
      <c r="A910" s="64">
        <f t="shared" si="115"/>
        <v>36</v>
      </c>
      <c r="B910" s="64">
        <f t="shared" si="116"/>
        <v>95</v>
      </c>
      <c r="C910" s="64">
        <f t="shared" si="117"/>
        <v>7</v>
      </c>
      <c r="D910" s="64">
        <f t="shared" si="118"/>
        <v>91</v>
      </c>
      <c r="E910" s="64">
        <f t="shared" si="119"/>
        <v>451</v>
      </c>
      <c r="F910" s="64">
        <f t="shared" si="112"/>
        <v>1</v>
      </c>
      <c r="G910" s="64">
        <f t="shared" si="113"/>
        <v>4</v>
      </c>
      <c r="H910" s="64">
        <f t="shared" si="114"/>
        <v>2021</v>
      </c>
      <c r="I910" s="80" t="str">
        <f>IFERROR(VLOOKUP(D910,Sheet2!A:B,2,0),"")</f>
        <v>J20-0891</v>
      </c>
      <c r="J910" s="64" t="str">
        <f>IFERROR(IF(I910&lt;&gt;"",VLOOKUP(I910,Sheet2!B:C,2,0),""),"")</f>
        <v xml:space="preserve">น้ำตาลมิตรกาฬสินธุ์ </v>
      </c>
      <c r="K910" s="64" t="str">
        <f>IFERROR( IF(I910&lt;&gt;"", HLOOKUP(L$2+$A910,Sheet2!BX:NK,2,0),""),"")</f>
        <v>1-15 April 21</v>
      </c>
      <c r="L910" t="str">
        <f>IF(OR(HLOOKUP(L$2+$A910,Sheet2!BX:NK,$B910,0),HLOOKUP(L$2+$A910,Sheet2!BX:NK,$B910,0)&lt;&gt;""),HLOOKUP(L$2+$A910,Sheet2!BX:NK,$B910,0),"")</f>
        <v/>
      </c>
      <c r="M910" t="str">
        <f>IF(OR(HLOOKUP(M$2+$A910,Sheet2!BY:NL,$B910,0),HLOOKUP(M$2+$A910,Sheet2!BY:NL,$B910,0)&lt;&gt;""),HLOOKUP(M$2+$A910,Sheet2!BY:NL,$B910,0),"")</f>
        <v/>
      </c>
      <c r="N910" t="str">
        <f>IF(OR(HLOOKUP(N$2+$A910,Sheet2!BZ:NM,$B910,0),HLOOKUP(N$2+$A910,Sheet2!BZ:NM,$B910,0)&lt;&gt;""),HLOOKUP(N$2+$A910,Sheet2!BZ:NM,$B910,0),"")</f>
        <v/>
      </c>
      <c r="O910" t="str">
        <f>IF(OR(HLOOKUP(O$2+$A910,Sheet2!CA:NN,$B910,0),HLOOKUP(O$2+$A910,Sheet2!CA:NN,$B910,0)&lt;&gt;""),HLOOKUP(O$2+$A910,Sheet2!CA:NN,$B910,0),"")</f>
        <v/>
      </c>
      <c r="P910" t="str">
        <f>IF(OR(HLOOKUP(P$2+$A910,Sheet2!CB:NO,$B910,0),HLOOKUP(P$2+$A910,Sheet2!CB:NO,$B910,0)&lt;&gt;""),HLOOKUP(P$2+$A910,Sheet2!CB:NO,$B910,0),"")</f>
        <v/>
      </c>
      <c r="Q910" t="str">
        <f>IF(OR(HLOOKUP(Q$2+$A910,Sheet2!CC:NO,$B910,0),HLOOKUP(Q$2+$A910,Sheet2!CC:NO,$B910,0)&lt;&gt;""),HLOOKUP(Q$2+$A910,Sheet2!CC:NO,$B910,0),"")</f>
        <v/>
      </c>
    </row>
    <row r="911" spans="1:17" x14ac:dyDescent="0.25">
      <c r="A911" s="64">
        <f t="shared" si="115"/>
        <v>42</v>
      </c>
      <c r="B911" s="64">
        <f t="shared" si="116"/>
        <v>95</v>
      </c>
      <c r="C911" s="64">
        <f t="shared" si="117"/>
        <v>8</v>
      </c>
      <c r="D911" s="64">
        <f t="shared" si="118"/>
        <v>91</v>
      </c>
      <c r="E911" s="64">
        <f t="shared" si="119"/>
        <v>451</v>
      </c>
      <c r="F911" s="64">
        <f t="shared" si="112"/>
        <v>2</v>
      </c>
      <c r="G911" s="64">
        <f t="shared" si="113"/>
        <v>4</v>
      </c>
      <c r="H911" s="64">
        <f t="shared" si="114"/>
        <v>2021</v>
      </c>
      <c r="I911" s="80" t="str">
        <f>IFERROR(VLOOKUP(D911,Sheet2!A:B,2,0),"")</f>
        <v>J20-0891</v>
      </c>
      <c r="J911" s="64" t="str">
        <f>IFERROR(IF(I911&lt;&gt;"",VLOOKUP(I911,Sheet2!B:C,2,0),""),"")</f>
        <v xml:space="preserve">น้ำตาลมิตรกาฬสินธุ์ </v>
      </c>
      <c r="K911" s="64" t="str">
        <f>IFERROR( IF(I911&lt;&gt;"", HLOOKUP(L$2+$A911,Sheet2!BX:NK,2,0),""),"")</f>
        <v>16-30 April 21</v>
      </c>
      <c r="L911" t="str">
        <f>IF(OR(HLOOKUP(L$2+$A911,Sheet2!BX:NK,$B911,0),HLOOKUP(L$2+$A911,Sheet2!BX:NK,$B911,0)&lt;&gt;""),HLOOKUP(L$2+$A911,Sheet2!BX:NK,$B911,0),"")</f>
        <v/>
      </c>
      <c r="M911" t="str">
        <f>IF(OR(HLOOKUP(M$2+$A911,Sheet2!BY:NL,$B911,0),HLOOKUP(M$2+$A911,Sheet2!BY:NL,$B911,0)&lt;&gt;""),HLOOKUP(M$2+$A911,Sheet2!BY:NL,$B911,0),"")</f>
        <v/>
      </c>
      <c r="N911" t="str">
        <f>IF(OR(HLOOKUP(N$2+$A911,Sheet2!BZ:NM,$B911,0),HLOOKUP(N$2+$A911,Sheet2!BZ:NM,$B911,0)&lt;&gt;""),HLOOKUP(N$2+$A911,Sheet2!BZ:NM,$B911,0),"")</f>
        <v/>
      </c>
      <c r="O911" t="str">
        <f>IF(OR(HLOOKUP(O$2+$A911,Sheet2!CA:NN,$B911,0),HLOOKUP(O$2+$A911,Sheet2!CA:NN,$B911,0)&lt;&gt;""),HLOOKUP(O$2+$A911,Sheet2!CA:NN,$B911,0),"")</f>
        <v/>
      </c>
      <c r="P911" t="str">
        <f>IF(OR(HLOOKUP(P$2+$A911,Sheet2!CB:NO,$B911,0),HLOOKUP(P$2+$A911,Sheet2!CB:NO,$B911,0)&lt;&gt;""),HLOOKUP(P$2+$A911,Sheet2!CB:NO,$B911,0),"")</f>
        <v/>
      </c>
      <c r="Q911" t="str">
        <f>IF(OR(HLOOKUP(Q$2+$A911,Sheet2!CC:NO,$B911,0),HLOOKUP(Q$2+$A911,Sheet2!CC:NO,$B911,0)&lt;&gt;""),HLOOKUP(Q$2+$A911,Sheet2!CC:NO,$B911,0),"")</f>
        <v/>
      </c>
    </row>
    <row r="912" spans="1:17" x14ac:dyDescent="0.25">
      <c r="A912" s="64">
        <f t="shared" si="115"/>
        <v>48</v>
      </c>
      <c r="B912" s="64">
        <f t="shared" si="116"/>
        <v>95</v>
      </c>
      <c r="C912" s="64">
        <f t="shared" si="117"/>
        <v>9</v>
      </c>
      <c r="D912" s="64">
        <f t="shared" si="118"/>
        <v>91</v>
      </c>
      <c r="E912" s="64">
        <f t="shared" si="119"/>
        <v>451</v>
      </c>
      <c r="F912" s="64">
        <f t="shared" si="112"/>
        <v>1</v>
      </c>
      <c r="G912" s="64">
        <f t="shared" si="113"/>
        <v>5</v>
      </c>
      <c r="H912" s="64">
        <f t="shared" si="114"/>
        <v>2021</v>
      </c>
      <c r="I912" s="80" t="str">
        <f>IFERROR(VLOOKUP(D912,Sheet2!A:B,2,0),"")</f>
        <v>J20-0891</v>
      </c>
      <c r="J912" s="64" t="str">
        <f>IFERROR(IF(I912&lt;&gt;"",VLOOKUP(I912,Sheet2!B:C,2,0),""),"")</f>
        <v xml:space="preserve">น้ำตาลมิตรกาฬสินธุ์ </v>
      </c>
      <c r="K912" s="64" t="str">
        <f>IFERROR( IF(I912&lt;&gt;"", HLOOKUP(L$2+$A912,Sheet2!BX:NK,2,0),""),"")</f>
        <v>1-15 May 21</v>
      </c>
      <c r="L912" t="str">
        <f>IF(OR(HLOOKUP(L$2+$A912,Sheet2!BX:NK,$B912,0),HLOOKUP(L$2+$A912,Sheet2!BX:NK,$B912,0)&lt;&gt;""),HLOOKUP(L$2+$A912,Sheet2!BX:NK,$B912,0),"")</f>
        <v/>
      </c>
      <c r="M912" t="str">
        <f>IF(OR(HLOOKUP(M$2+$A912,Sheet2!BY:NL,$B912,0),HLOOKUP(M$2+$A912,Sheet2!BY:NL,$B912,0)&lt;&gt;""),HLOOKUP(M$2+$A912,Sheet2!BY:NL,$B912,0),"")</f>
        <v/>
      </c>
      <c r="N912" t="str">
        <f>IF(OR(HLOOKUP(N$2+$A912,Sheet2!BZ:NM,$B912,0),HLOOKUP(N$2+$A912,Sheet2!BZ:NM,$B912,0)&lt;&gt;""),HLOOKUP(N$2+$A912,Sheet2!BZ:NM,$B912,0),"")</f>
        <v/>
      </c>
      <c r="O912" t="str">
        <f>IF(OR(HLOOKUP(O$2+$A912,Sheet2!CA:NN,$B912,0),HLOOKUP(O$2+$A912,Sheet2!CA:NN,$B912,0)&lt;&gt;""),HLOOKUP(O$2+$A912,Sheet2!CA:NN,$B912,0),"")</f>
        <v/>
      </c>
      <c r="P912" t="str">
        <f>IF(OR(HLOOKUP(P$2+$A912,Sheet2!CB:NO,$B912,0),HLOOKUP(P$2+$A912,Sheet2!CB:NO,$B912,0)&lt;&gt;""),HLOOKUP(P$2+$A912,Sheet2!CB:NO,$B912,0),"")</f>
        <v/>
      </c>
      <c r="Q912" t="str">
        <f>IF(OR(HLOOKUP(Q$2+$A912,Sheet2!CC:NO,$B912,0),HLOOKUP(Q$2+$A912,Sheet2!CC:NO,$B912,0)&lt;&gt;""),HLOOKUP(Q$2+$A912,Sheet2!CC:NO,$B912,0),"")</f>
        <v/>
      </c>
    </row>
    <row r="913" spans="1:17" x14ac:dyDescent="0.25">
      <c r="A913" s="64">
        <f t="shared" si="115"/>
        <v>54</v>
      </c>
      <c r="B913" s="64">
        <f t="shared" si="116"/>
        <v>95</v>
      </c>
      <c r="C913" s="64">
        <f t="shared" si="117"/>
        <v>10</v>
      </c>
      <c r="D913" s="64">
        <f t="shared" si="118"/>
        <v>91</v>
      </c>
      <c r="E913" s="64">
        <f t="shared" si="119"/>
        <v>451</v>
      </c>
      <c r="F913" s="64">
        <f t="shared" si="112"/>
        <v>2</v>
      </c>
      <c r="G913" s="64">
        <f t="shared" si="113"/>
        <v>5</v>
      </c>
      <c r="H913" s="64">
        <f t="shared" si="114"/>
        <v>2021</v>
      </c>
      <c r="I913" s="80" t="str">
        <f>IFERROR(VLOOKUP(D913,Sheet2!A:B,2,0),"")</f>
        <v>J20-0891</v>
      </c>
      <c r="J913" s="64" t="str">
        <f>IFERROR(IF(I913&lt;&gt;"",VLOOKUP(I913,Sheet2!B:C,2,0),""),"")</f>
        <v xml:space="preserve">น้ำตาลมิตรกาฬสินธุ์ </v>
      </c>
      <c r="K913" s="64" t="str">
        <f>IFERROR( IF(I913&lt;&gt;"", HLOOKUP(L$2+$A913,Sheet2!BX:NK,2,0),""),"")</f>
        <v>16-31 May 21</v>
      </c>
      <c r="L913" t="str">
        <f>IF(OR(HLOOKUP(L$2+$A913,Sheet2!BX:NK,$B913,0),HLOOKUP(L$2+$A913,Sheet2!BX:NK,$B913,0)&lt;&gt;""),HLOOKUP(L$2+$A913,Sheet2!BX:NK,$B913,0),"")</f>
        <v/>
      </c>
      <c r="M913" t="str">
        <f>IF(OR(HLOOKUP(M$2+$A913,Sheet2!BY:NL,$B913,0),HLOOKUP(M$2+$A913,Sheet2!BY:NL,$B913,0)&lt;&gt;""),HLOOKUP(M$2+$A913,Sheet2!BY:NL,$B913,0),"")</f>
        <v/>
      </c>
      <c r="N913" t="str">
        <f>IF(OR(HLOOKUP(N$2+$A913,Sheet2!BZ:NM,$B913,0),HLOOKUP(N$2+$A913,Sheet2!BZ:NM,$B913,0)&lt;&gt;""),HLOOKUP(N$2+$A913,Sheet2!BZ:NM,$B913,0),"")</f>
        <v/>
      </c>
      <c r="O913" t="str">
        <f>IF(OR(HLOOKUP(O$2+$A913,Sheet2!CA:NN,$B913,0),HLOOKUP(O$2+$A913,Sheet2!CA:NN,$B913,0)&lt;&gt;""),HLOOKUP(O$2+$A913,Sheet2!CA:NN,$B913,0),"")</f>
        <v/>
      </c>
      <c r="P913" t="str">
        <f>IF(OR(HLOOKUP(P$2+$A913,Sheet2!CB:NO,$B913,0),HLOOKUP(P$2+$A913,Sheet2!CB:NO,$B913,0)&lt;&gt;""),HLOOKUP(P$2+$A913,Sheet2!CB:NO,$B913,0),"")</f>
        <v/>
      </c>
      <c r="Q913" t="str">
        <f>IF(OR(HLOOKUP(Q$2+$A913,Sheet2!CC:NO,$B913,0),HLOOKUP(Q$2+$A913,Sheet2!CC:NO,$B913,0)&lt;&gt;""),HLOOKUP(Q$2+$A913,Sheet2!CC:NO,$B913,0),"")</f>
        <v/>
      </c>
    </row>
    <row r="914" spans="1:17" x14ac:dyDescent="0.25">
      <c r="A914" s="64">
        <f t="shared" si="115"/>
        <v>0</v>
      </c>
      <c r="B914" s="64">
        <f t="shared" si="116"/>
        <v>96</v>
      </c>
      <c r="C914" s="64">
        <f t="shared" si="117"/>
        <v>1</v>
      </c>
      <c r="D914" s="64">
        <f t="shared" si="118"/>
        <v>92</v>
      </c>
      <c r="E914" s="64">
        <f t="shared" si="119"/>
        <v>456</v>
      </c>
      <c r="F914" s="64">
        <f t="shared" si="112"/>
        <v>1</v>
      </c>
      <c r="G914" s="64">
        <f t="shared" si="113"/>
        <v>1</v>
      </c>
      <c r="H914" s="64">
        <f t="shared" si="114"/>
        <v>2021</v>
      </c>
      <c r="I914" s="80" t="str">
        <f>IFERROR(VLOOKUP(D914,Sheet2!A:B,2,0),"")</f>
        <v>J20-0467</v>
      </c>
      <c r="J914" s="64" t="str">
        <f>IFERROR(IF(I914&lt;&gt;"",VLOOKUP(I914,Sheet2!B:C,2,0),""),"")</f>
        <v>น้ำตาลทิพย์กำแพงเพชร</v>
      </c>
      <c r="K914" s="64" t="str">
        <f>IFERROR( IF(I914&lt;&gt;"", HLOOKUP(L$2+$A914,Sheet2!BX:NK,2,0),""),"")</f>
        <v>1-15 Jan 21</v>
      </c>
      <c r="L914" t="str">
        <f>IF(OR(HLOOKUP(L$2+$A914,Sheet2!BX:NK,$B914,0),HLOOKUP(L$2+$A914,Sheet2!BX:NK,$B914,0)&lt;&gt;""),HLOOKUP(L$2+$A914,Sheet2!BX:NK,$B914,0),"")</f>
        <v/>
      </c>
      <c r="M914" t="str">
        <f>IF(OR(HLOOKUP(M$2+$A914,Sheet2!BY:NL,$B914,0),HLOOKUP(M$2+$A914,Sheet2!BY:NL,$B914,0)&lt;&gt;""),HLOOKUP(M$2+$A914,Sheet2!BY:NL,$B914,0),"")</f>
        <v/>
      </c>
      <c r="N914" t="str">
        <f>IF(OR(HLOOKUP(N$2+$A914,Sheet2!BZ:NM,$B914,0),HLOOKUP(N$2+$A914,Sheet2!BZ:NM,$B914,0)&lt;&gt;""),HLOOKUP(N$2+$A914,Sheet2!BZ:NM,$B914,0),"")</f>
        <v/>
      </c>
      <c r="O914" t="str">
        <f>IF(OR(HLOOKUP(O$2+$A914,Sheet2!CA:NN,$B914,0),HLOOKUP(O$2+$A914,Sheet2!CA:NN,$B914,0)&lt;&gt;""),HLOOKUP(O$2+$A914,Sheet2!CA:NN,$B914,0),"")</f>
        <v/>
      </c>
      <c r="P914" t="str">
        <f>IF(OR(HLOOKUP(P$2+$A914,Sheet2!CB:NO,$B914,0),HLOOKUP(P$2+$A914,Sheet2!CB:NO,$B914,0)&lt;&gt;""),HLOOKUP(P$2+$A914,Sheet2!CB:NO,$B914,0),"")</f>
        <v/>
      </c>
      <c r="Q914" t="str">
        <f>IF(OR(HLOOKUP(Q$2+$A914,Sheet2!CC:NO,$B914,0),HLOOKUP(Q$2+$A914,Sheet2!CC:NO,$B914,0)&lt;&gt;""),HLOOKUP(Q$2+$A914,Sheet2!CC:NO,$B914,0),"")</f>
        <v/>
      </c>
    </row>
    <row r="915" spans="1:17" x14ac:dyDescent="0.25">
      <c r="A915" s="64">
        <f t="shared" si="115"/>
        <v>6</v>
      </c>
      <c r="B915" s="64">
        <f t="shared" si="116"/>
        <v>96</v>
      </c>
      <c r="C915" s="64">
        <f t="shared" si="117"/>
        <v>2</v>
      </c>
      <c r="D915" s="64">
        <f t="shared" si="118"/>
        <v>92</v>
      </c>
      <c r="E915" s="64">
        <f t="shared" si="119"/>
        <v>456</v>
      </c>
      <c r="F915" s="64">
        <f t="shared" si="112"/>
        <v>2</v>
      </c>
      <c r="G915" s="64">
        <f t="shared" si="113"/>
        <v>1</v>
      </c>
      <c r="H915" s="64">
        <f t="shared" si="114"/>
        <v>2021</v>
      </c>
      <c r="I915" s="80" t="str">
        <f>IFERROR(VLOOKUP(D915,Sheet2!A:B,2,0),"")</f>
        <v>J20-0467</v>
      </c>
      <c r="J915" s="64" t="str">
        <f>IFERROR(IF(I915&lt;&gt;"",VLOOKUP(I915,Sheet2!B:C,2,0),""),"")</f>
        <v>น้ำตาลทิพย์กำแพงเพชร</v>
      </c>
      <c r="K915" s="64" t="str">
        <f>IFERROR( IF(I915&lt;&gt;"", HLOOKUP(L$2+$A915,Sheet2!BX:NK,2,0),""),"")</f>
        <v>16-31 Jan 21</v>
      </c>
      <c r="L915" t="str">
        <f>IF(OR(HLOOKUP(L$2+$A915,Sheet2!BX:NK,$B915,0),HLOOKUP(L$2+$A915,Sheet2!BX:NK,$B915,0)&lt;&gt;""),HLOOKUP(L$2+$A915,Sheet2!BX:NK,$B915,0),"")</f>
        <v/>
      </c>
      <c r="M915" t="str">
        <f>IF(OR(HLOOKUP(M$2+$A915,Sheet2!BY:NL,$B915,0),HLOOKUP(M$2+$A915,Sheet2!BY:NL,$B915,0)&lt;&gt;""),HLOOKUP(M$2+$A915,Sheet2!BY:NL,$B915,0),"")</f>
        <v/>
      </c>
      <c r="N915" t="str">
        <f>IF(OR(HLOOKUP(N$2+$A915,Sheet2!BZ:NM,$B915,0),HLOOKUP(N$2+$A915,Sheet2!BZ:NM,$B915,0)&lt;&gt;""),HLOOKUP(N$2+$A915,Sheet2!BZ:NM,$B915,0),"")</f>
        <v/>
      </c>
      <c r="O915" t="str">
        <f>IF(OR(HLOOKUP(O$2+$A915,Sheet2!CA:NN,$B915,0),HLOOKUP(O$2+$A915,Sheet2!CA:NN,$B915,0)&lt;&gt;""),HLOOKUP(O$2+$A915,Sheet2!CA:NN,$B915,0),"")</f>
        <v/>
      </c>
      <c r="P915" t="str">
        <f>IF(OR(HLOOKUP(P$2+$A915,Sheet2!CB:NO,$B915,0),HLOOKUP(P$2+$A915,Sheet2!CB:NO,$B915,0)&lt;&gt;""),HLOOKUP(P$2+$A915,Sheet2!CB:NO,$B915,0),"")</f>
        <v/>
      </c>
      <c r="Q915" t="str">
        <f>IF(OR(HLOOKUP(Q$2+$A915,Sheet2!CC:NO,$B915,0),HLOOKUP(Q$2+$A915,Sheet2!CC:NO,$B915,0)&lt;&gt;""),HLOOKUP(Q$2+$A915,Sheet2!CC:NO,$B915,0),"")</f>
        <v/>
      </c>
    </row>
    <row r="916" spans="1:17" x14ac:dyDescent="0.25">
      <c r="A916" s="64">
        <f t="shared" si="115"/>
        <v>12</v>
      </c>
      <c r="B916" s="64">
        <f t="shared" si="116"/>
        <v>96</v>
      </c>
      <c r="C916" s="64">
        <f t="shared" si="117"/>
        <v>3</v>
      </c>
      <c r="D916" s="64">
        <f t="shared" si="118"/>
        <v>92</v>
      </c>
      <c r="E916" s="64">
        <f t="shared" si="119"/>
        <v>456</v>
      </c>
      <c r="F916" s="64">
        <f t="shared" si="112"/>
        <v>1</v>
      </c>
      <c r="G916" s="64">
        <f t="shared" si="113"/>
        <v>2</v>
      </c>
      <c r="H916" s="64">
        <f t="shared" si="114"/>
        <v>2021</v>
      </c>
      <c r="I916" s="80" t="str">
        <f>IFERROR(VLOOKUP(D916,Sheet2!A:B,2,0),"")</f>
        <v>J20-0467</v>
      </c>
      <c r="J916" s="64" t="str">
        <f>IFERROR(IF(I916&lt;&gt;"",VLOOKUP(I916,Sheet2!B:C,2,0),""),"")</f>
        <v>น้ำตาลทิพย์กำแพงเพชร</v>
      </c>
      <c r="K916" s="64" t="str">
        <f>IFERROR( IF(I916&lt;&gt;"", HLOOKUP(L$2+$A916,Sheet2!BX:NK,2,0),""),"")</f>
        <v>1-15 Feb 21</v>
      </c>
      <c r="L916" t="str">
        <f>IF(OR(HLOOKUP(L$2+$A916,Sheet2!BX:NK,$B916,0),HLOOKUP(L$2+$A916,Sheet2!BX:NK,$B916,0)&lt;&gt;""),HLOOKUP(L$2+$A916,Sheet2!BX:NK,$B916,0),"")</f>
        <v/>
      </c>
      <c r="M916" t="str">
        <f>IF(OR(HLOOKUP(M$2+$A916,Sheet2!BY:NL,$B916,0),HLOOKUP(M$2+$A916,Sheet2!BY:NL,$B916,0)&lt;&gt;""),HLOOKUP(M$2+$A916,Sheet2!BY:NL,$B916,0),"")</f>
        <v/>
      </c>
      <c r="N916" t="str">
        <f>IF(OR(HLOOKUP(N$2+$A916,Sheet2!BZ:NM,$B916,0),HLOOKUP(N$2+$A916,Sheet2!BZ:NM,$B916,0)&lt;&gt;""),HLOOKUP(N$2+$A916,Sheet2!BZ:NM,$B916,0),"")</f>
        <v/>
      </c>
      <c r="O916" t="str">
        <f>IF(OR(HLOOKUP(O$2+$A916,Sheet2!CA:NN,$B916,0),HLOOKUP(O$2+$A916,Sheet2!CA:NN,$B916,0)&lt;&gt;""),HLOOKUP(O$2+$A916,Sheet2!CA:NN,$B916,0),"")</f>
        <v/>
      </c>
      <c r="P916" t="str">
        <f>IF(OR(HLOOKUP(P$2+$A916,Sheet2!CB:NO,$B916,0),HLOOKUP(P$2+$A916,Sheet2!CB:NO,$B916,0)&lt;&gt;""),HLOOKUP(P$2+$A916,Sheet2!CB:NO,$B916,0),"")</f>
        <v/>
      </c>
      <c r="Q916" t="str">
        <f>IF(OR(HLOOKUP(Q$2+$A916,Sheet2!CC:NO,$B916,0),HLOOKUP(Q$2+$A916,Sheet2!CC:NO,$B916,0)&lt;&gt;""),HLOOKUP(Q$2+$A916,Sheet2!CC:NO,$B916,0),"")</f>
        <v/>
      </c>
    </row>
    <row r="917" spans="1:17" x14ac:dyDescent="0.25">
      <c r="A917" s="64">
        <f t="shared" si="115"/>
        <v>18</v>
      </c>
      <c r="B917" s="64">
        <f t="shared" si="116"/>
        <v>96</v>
      </c>
      <c r="C917" s="64">
        <f t="shared" si="117"/>
        <v>4</v>
      </c>
      <c r="D917" s="64">
        <f t="shared" si="118"/>
        <v>92</v>
      </c>
      <c r="E917" s="64">
        <f t="shared" si="119"/>
        <v>456</v>
      </c>
      <c r="F917" s="64">
        <f t="shared" si="112"/>
        <v>2</v>
      </c>
      <c r="G917" s="64">
        <f t="shared" si="113"/>
        <v>2</v>
      </c>
      <c r="H917" s="64">
        <f t="shared" si="114"/>
        <v>2021</v>
      </c>
      <c r="I917" s="80" t="str">
        <f>IFERROR(VLOOKUP(D917,Sheet2!A:B,2,0),"")</f>
        <v>J20-0467</v>
      </c>
      <c r="J917" s="64" t="str">
        <f>IFERROR(IF(I917&lt;&gt;"",VLOOKUP(I917,Sheet2!B:C,2,0),""),"")</f>
        <v>น้ำตาลทิพย์กำแพงเพชร</v>
      </c>
      <c r="K917" s="64" t="str">
        <f>IFERROR( IF(I917&lt;&gt;"", HLOOKUP(L$2+$A917,Sheet2!BX:NK,2,0),""),"")</f>
        <v>16-28 Feb 21</v>
      </c>
      <c r="L917" t="str">
        <f>IF(OR(HLOOKUP(L$2+$A917,Sheet2!BX:NK,$B917,0),HLOOKUP(L$2+$A917,Sheet2!BX:NK,$B917,0)&lt;&gt;""),HLOOKUP(L$2+$A917,Sheet2!BX:NK,$B917,0),"")</f>
        <v/>
      </c>
      <c r="M917" t="str">
        <f>IF(OR(HLOOKUP(M$2+$A917,Sheet2!BY:NL,$B917,0),HLOOKUP(M$2+$A917,Sheet2!BY:NL,$B917,0)&lt;&gt;""),HLOOKUP(M$2+$A917,Sheet2!BY:NL,$B917,0),"")</f>
        <v/>
      </c>
      <c r="N917" t="str">
        <f>IF(OR(HLOOKUP(N$2+$A917,Sheet2!BZ:NM,$B917,0),HLOOKUP(N$2+$A917,Sheet2!BZ:NM,$B917,0)&lt;&gt;""),HLOOKUP(N$2+$A917,Sheet2!BZ:NM,$B917,0),"")</f>
        <v/>
      </c>
      <c r="O917" t="str">
        <f>IF(OR(HLOOKUP(O$2+$A917,Sheet2!CA:NN,$B917,0),HLOOKUP(O$2+$A917,Sheet2!CA:NN,$B917,0)&lt;&gt;""),HLOOKUP(O$2+$A917,Sheet2!CA:NN,$B917,0),"")</f>
        <v/>
      </c>
      <c r="P917" t="str">
        <f>IF(OR(HLOOKUP(P$2+$A917,Sheet2!CB:NO,$B917,0),HLOOKUP(P$2+$A917,Sheet2!CB:NO,$B917,0)&lt;&gt;""),HLOOKUP(P$2+$A917,Sheet2!CB:NO,$B917,0),"")</f>
        <v/>
      </c>
      <c r="Q917" t="str">
        <f>IF(OR(HLOOKUP(Q$2+$A917,Sheet2!CC:NO,$B917,0),HLOOKUP(Q$2+$A917,Sheet2!CC:NO,$B917,0)&lt;&gt;""),HLOOKUP(Q$2+$A917,Sheet2!CC:NO,$B917,0),"")</f>
        <v/>
      </c>
    </row>
    <row r="918" spans="1:17" x14ac:dyDescent="0.25">
      <c r="A918" s="64">
        <f t="shared" si="115"/>
        <v>24</v>
      </c>
      <c r="B918" s="64">
        <f t="shared" si="116"/>
        <v>96</v>
      </c>
      <c r="C918" s="64">
        <f t="shared" si="117"/>
        <v>5</v>
      </c>
      <c r="D918" s="64">
        <f t="shared" si="118"/>
        <v>92</v>
      </c>
      <c r="E918" s="64">
        <f t="shared" si="119"/>
        <v>456</v>
      </c>
      <c r="F918" s="64">
        <f t="shared" si="112"/>
        <v>1</v>
      </c>
      <c r="G918" s="64">
        <f t="shared" si="113"/>
        <v>3</v>
      </c>
      <c r="H918" s="64">
        <f t="shared" si="114"/>
        <v>2021</v>
      </c>
      <c r="I918" s="80" t="str">
        <f>IFERROR(VLOOKUP(D918,Sheet2!A:B,2,0),"")</f>
        <v>J20-0467</v>
      </c>
      <c r="J918" s="64" t="str">
        <f>IFERROR(IF(I918&lt;&gt;"",VLOOKUP(I918,Sheet2!B:C,2,0),""),"")</f>
        <v>น้ำตาลทิพย์กำแพงเพชร</v>
      </c>
      <c r="K918" s="64" t="str">
        <f>IFERROR( IF(I918&lt;&gt;"", HLOOKUP(L$2+$A918,Sheet2!BX:NK,2,0),""),"")</f>
        <v>1-15 Mar 2021</v>
      </c>
      <c r="L918" t="str">
        <f>IF(OR(HLOOKUP(L$2+$A918,Sheet2!BX:NK,$B918,0),HLOOKUP(L$2+$A918,Sheet2!BX:NK,$B918,0)&lt;&gt;""),HLOOKUP(L$2+$A918,Sheet2!BX:NK,$B918,0),"")</f>
        <v/>
      </c>
      <c r="M918" t="str">
        <f>IF(OR(HLOOKUP(M$2+$A918,Sheet2!BY:NL,$B918,0),HLOOKUP(M$2+$A918,Sheet2!BY:NL,$B918,0)&lt;&gt;""),HLOOKUP(M$2+$A918,Sheet2!BY:NL,$B918,0),"")</f>
        <v/>
      </c>
      <c r="N918" t="str">
        <f>IF(OR(HLOOKUP(N$2+$A918,Sheet2!BZ:NM,$B918,0),HLOOKUP(N$2+$A918,Sheet2!BZ:NM,$B918,0)&lt;&gt;""),HLOOKUP(N$2+$A918,Sheet2!BZ:NM,$B918,0),"")</f>
        <v/>
      </c>
      <c r="O918" t="str">
        <f>IF(OR(HLOOKUP(O$2+$A918,Sheet2!CA:NN,$B918,0),HLOOKUP(O$2+$A918,Sheet2!CA:NN,$B918,0)&lt;&gt;""),HLOOKUP(O$2+$A918,Sheet2!CA:NN,$B918,0),"")</f>
        <v/>
      </c>
      <c r="P918" t="str">
        <f>IF(OR(HLOOKUP(P$2+$A918,Sheet2!CB:NO,$B918,0),HLOOKUP(P$2+$A918,Sheet2!CB:NO,$B918,0)&lt;&gt;""),HLOOKUP(P$2+$A918,Sheet2!CB:NO,$B918,0),"")</f>
        <v/>
      </c>
      <c r="Q918" t="str">
        <f>IF(OR(HLOOKUP(Q$2+$A918,Sheet2!CC:NO,$B918,0),HLOOKUP(Q$2+$A918,Sheet2!CC:NO,$B918,0)&lt;&gt;""),HLOOKUP(Q$2+$A918,Sheet2!CC:NO,$B918,0),"")</f>
        <v/>
      </c>
    </row>
    <row r="919" spans="1:17" x14ac:dyDescent="0.25">
      <c r="A919" s="64">
        <f t="shared" si="115"/>
        <v>30</v>
      </c>
      <c r="B919" s="64">
        <f t="shared" si="116"/>
        <v>96</v>
      </c>
      <c r="C919" s="64">
        <f t="shared" si="117"/>
        <v>6</v>
      </c>
      <c r="D919" s="64">
        <f t="shared" si="118"/>
        <v>92</v>
      </c>
      <c r="E919" s="64">
        <f t="shared" si="119"/>
        <v>456</v>
      </c>
      <c r="F919" s="64">
        <f t="shared" si="112"/>
        <v>2</v>
      </c>
      <c r="G919" s="64">
        <f t="shared" si="113"/>
        <v>3</v>
      </c>
      <c r="H919" s="64">
        <f t="shared" si="114"/>
        <v>2021</v>
      </c>
      <c r="I919" s="80" t="str">
        <f>IFERROR(VLOOKUP(D919,Sheet2!A:B,2,0),"")</f>
        <v>J20-0467</v>
      </c>
      <c r="J919" s="64" t="str">
        <f>IFERROR(IF(I919&lt;&gt;"",VLOOKUP(I919,Sheet2!B:C,2,0),""),"")</f>
        <v>น้ำตาลทิพย์กำแพงเพชร</v>
      </c>
      <c r="K919" s="64" t="str">
        <f>IFERROR( IF(I919&lt;&gt;"", HLOOKUP(L$2+$A919,Sheet2!BX:NK,2,0),""),"")</f>
        <v>16-31 Mar 21</v>
      </c>
      <c r="L919" t="str">
        <f>IF(OR(HLOOKUP(L$2+$A919,Sheet2!BX:NK,$B919,0),HLOOKUP(L$2+$A919,Sheet2!BX:NK,$B919,0)&lt;&gt;""),HLOOKUP(L$2+$A919,Sheet2!BX:NK,$B919,0),"")</f>
        <v/>
      </c>
      <c r="M919" t="str">
        <f>IF(OR(HLOOKUP(M$2+$A919,Sheet2!BY:NL,$B919,0),HLOOKUP(M$2+$A919,Sheet2!BY:NL,$B919,0)&lt;&gt;""),HLOOKUP(M$2+$A919,Sheet2!BY:NL,$B919,0),"")</f>
        <v/>
      </c>
      <c r="N919" t="str">
        <f>IF(OR(HLOOKUP(N$2+$A919,Sheet2!BZ:NM,$B919,0),HLOOKUP(N$2+$A919,Sheet2!BZ:NM,$B919,0)&lt;&gt;""),HLOOKUP(N$2+$A919,Sheet2!BZ:NM,$B919,0),"")</f>
        <v/>
      </c>
      <c r="O919" t="str">
        <f>IF(OR(HLOOKUP(O$2+$A919,Sheet2!CA:NN,$B919,0),HLOOKUP(O$2+$A919,Sheet2!CA:NN,$B919,0)&lt;&gt;""),HLOOKUP(O$2+$A919,Sheet2!CA:NN,$B919,0),"")</f>
        <v/>
      </c>
      <c r="P919" t="str">
        <f>IF(OR(HLOOKUP(P$2+$A919,Sheet2!CB:NO,$B919,0),HLOOKUP(P$2+$A919,Sheet2!CB:NO,$B919,0)&lt;&gt;""),HLOOKUP(P$2+$A919,Sheet2!CB:NO,$B919,0),"")</f>
        <v/>
      </c>
      <c r="Q919" t="str">
        <f>IF(OR(HLOOKUP(Q$2+$A919,Sheet2!CC:NO,$B919,0),HLOOKUP(Q$2+$A919,Sheet2!CC:NO,$B919,0)&lt;&gt;""),HLOOKUP(Q$2+$A919,Sheet2!CC:NO,$B919,0),"")</f>
        <v/>
      </c>
    </row>
    <row r="920" spans="1:17" x14ac:dyDescent="0.25">
      <c r="A920" s="64">
        <f t="shared" si="115"/>
        <v>36</v>
      </c>
      <c r="B920" s="64">
        <f t="shared" si="116"/>
        <v>96</v>
      </c>
      <c r="C920" s="64">
        <f t="shared" si="117"/>
        <v>7</v>
      </c>
      <c r="D920" s="64">
        <f t="shared" si="118"/>
        <v>92</v>
      </c>
      <c r="E920" s="64">
        <f t="shared" si="119"/>
        <v>456</v>
      </c>
      <c r="F920" s="64">
        <f t="shared" si="112"/>
        <v>1</v>
      </c>
      <c r="G920" s="64">
        <f t="shared" si="113"/>
        <v>4</v>
      </c>
      <c r="H920" s="64">
        <f t="shared" si="114"/>
        <v>2021</v>
      </c>
      <c r="I920" s="80" t="str">
        <f>IFERROR(VLOOKUP(D920,Sheet2!A:B,2,0),"")</f>
        <v>J20-0467</v>
      </c>
      <c r="J920" s="64" t="str">
        <f>IFERROR(IF(I920&lt;&gt;"",VLOOKUP(I920,Sheet2!B:C,2,0),""),"")</f>
        <v>น้ำตาลทิพย์กำแพงเพชร</v>
      </c>
      <c r="K920" s="64" t="str">
        <f>IFERROR( IF(I920&lt;&gt;"", HLOOKUP(L$2+$A920,Sheet2!BX:NK,2,0),""),"")</f>
        <v>1-15 April 21</v>
      </c>
      <c r="L920" t="str">
        <f>IF(OR(HLOOKUP(L$2+$A920,Sheet2!BX:NK,$B920,0),HLOOKUP(L$2+$A920,Sheet2!BX:NK,$B920,0)&lt;&gt;""),HLOOKUP(L$2+$A920,Sheet2!BX:NK,$B920,0),"")</f>
        <v/>
      </c>
      <c r="M920" t="str">
        <f>IF(OR(HLOOKUP(M$2+$A920,Sheet2!BY:NL,$B920,0),HLOOKUP(M$2+$A920,Sheet2!BY:NL,$B920,0)&lt;&gt;""),HLOOKUP(M$2+$A920,Sheet2!BY:NL,$B920,0),"")</f>
        <v/>
      </c>
      <c r="N920" t="str">
        <f>IF(OR(HLOOKUP(N$2+$A920,Sheet2!BZ:NM,$B920,0),HLOOKUP(N$2+$A920,Sheet2!BZ:NM,$B920,0)&lt;&gt;""),HLOOKUP(N$2+$A920,Sheet2!BZ:NM,$B920,0),"")</f>
        <v/>
      </c>
      <c r="O920" t="str">
        <f>IF(OR(HLOOKUP(O$2+$A920,Sheet2!CA:NN,$B920,0),HLOOKUP(O$2+$A920,Sheet2!CA:NN,$B920,0)&lt;&gt;""),HLOOKUP(O$2+$A920,Sheet2!CA:NN,$B920,0),"")</f>
        <v/>
      </c>
      <c r="P920" t="str">
        <f>IF(OR(HLOOKUP(P$2+$A920,Sheet2!CB:NO,$B920,0),HLOOKUP(P$2+$A920,Sheet2!CB:NO,$B920,0)&lt;&gt;""),HLOOKUP(P$2+$A920,Sheet2!CB:NO,$B920,0),"")</f>
        <v/>
      </c>
      <c r="Q920" t="str">
        <f>IF(OR(HLOOKUP(Q$2+$A920,Sheet2!CC:NO,$B920,0),HLOOKUP(Q$2+$A920,Sheet2!CC:NO,$B920,0)&lt;&gt;""),HLOOKUP(Q$2+$A920,Sheet2!CC:NO,$B920,0),"")</f>
        <v/>
      </c>
    </row>
    <row r="921" spans="1:17" x14ac:dyDescent="0.25">
      <c r="A921" s="64">
        <f t="shared" si="115"/>
        <v>42</v>
      </c>
      <c r="B921" s="64">
        <f t="shared" si="116"/>
        <v>96</v>
      </c>
      <c r="C921" s="64">
        <f t="shared" si="117"/>
        <v>8</v>
      </c>
      <c r="D921" s="64">
        <f t="shared" si="118"/>
        <v>92</v>
      </c>
      <c r="E921" s="64">
        <f t="shared" si="119"/>
        <v>456</v>
      </c>
      <c r="F921" s="64">
        <f t="shared" si="112"/>
        <v>2</v>
      </c>
      <c r="G921" s="64">
        <f t="shared" si="113"/>
        <v>4</v>
      </c>
      <c r="H921" s="64">
        <f t="shared" si="114"/>
        <v>2021</v>
      </c>
      <c r="I921" s="80" t="str">
        <f>IFERROR(VLOOKUP(D921,Sheet2!A:B,2,0),"")</f>
        <v>J20-0467</v>
      </c>
      <c r="J921" s="64" t="str">
        <f>IFERROR(IF(I921&lt;&gt;"",VLOOKUP(I921,Sheet2!B:C,2,0),""),"")</f>
        <v>น้ำตาลทิพย์กำแพงเพชร</v>
      </c>
      <c r="K921" s="64" t="str">
        <f>IFERROR( IF(I921&lt;&gt;"", HLOOKUP(L$2+$A921,Sheet2!BX:NK,2,0),""),"")</f>
        <v>16-30 April 21</v>
      </c>
      <c r="L921" t="str">
        <f>IF(OR(HLOOKUP(L$2+$A921,Sheet2!BX:NK,$B921,0),HLOOKUP(L$2+$A921,Sheet2!BX:NK,$B921,0)&lt;&gt;""),HLOOKUP(L$2+$A921,Sheet2!BX:NK,$B921,0),"")</f>
        <v/>
      </c>
      <c r="M921" t="str">
        <f>IF(OR(HLOOKUP(M$2+$A921,Sheet2!BY:NL,$B921,0),HLOOKUP(M$2+$A921,Sheet2!BY:NL,$B921,0)&lt;&gt;""),HLOOKUP(M$2+$A921,Sheet2!BY:NL,$B921,0),"")</f>
        <v/>
      </c>
      <c r="N921" t="str">
        <f>IF(OR(HLOOKUP(N$2+$A921,Sheet2!BZ:NM,$B921,0),HLOOKUP(N$2+$A921,Sheet2!BZ:NM,$B921,0)&lt;&gt;""),HLOOKUP(N$2+$A921,Sheet2!BZ:NM,$B921,0),"")</f>
        <v/>
      </c>
      <c r="O921" t="str">
        <f>IF(OR(HLOOKUP(O$2+$A921,Sheet2!CA:NN,$B921,0),HLOOKUP(O$2+$A921,Sheet2!CA:NN,$B921,0)&lt;&gt;""),HLOOKUP(O$2+$A921,Sheet2!CA:NN,$B921,0),"")</f>
        <v/>
      </c>
      <c r="P921" t="str">
        <f>IF(OR(HLOOKUP(P$2+$A921,Sheet2!CB:NO,$B921,0),HLOOKUP(P$2+$A921,Sheet2!CB:NO,$B921,0)&lt;&gt;""),HLOOKUP(P$2+$A921,Sheet2!CB:NO,$B921,0),"")</f>
        <v/>
      </c>
      <c r="Q921" t="str">
        <f>IF(OR(HLOOKUP(Q$2+$A921,Sheet2!CC:NO,$B921,0),HLOOKUP(Q$2+$A921,Sheet2!CC:NO,$B921,0)&lt;&gt;""),HLOOKUP(Q$2+$A921,Sheet2!CC:NO,$B921,0),"")</f>
        <v/>
      </c>
    </row>
    <row r="922" spans="1:17" x14ac:dyDescent="0.25">
      <c r="A922" s="64">
        <f t="shared" si="115"/>
        <v>48</v>
      </c>
      <c r="B922" s="64">
        <f t="shared" si="116"/>
        <v>96</v>
      </c>
      <c r="C922" s="64">
        <f t="shared" si="117"/>
        <v>9</v>
      </c>
      <c r="D922" s="64">
        <f t="shared" si="118"/>
        <v>92</v>
      </c>
      <c r="E922" s="64">
        <f t="shared" si="119"/>
        <v>456</v>
      </c>
      <c r="F922" s="64">
        <f t="shared" si="112"/>
        <v>1</v>
      </c>
      <c r="G922" s="64">
        <f t="shared" si="113"/>
        <v>5</v>
      </c>
      <c r="H922" s="64">
        <f t="shared" si="114"/>
        <v>2021</v>
      </c>
      <c r="I922" s="80" t="str">
        <f>IFERROR(VLOOKUP(D922,Sheet2!A:B,2,0),"")</f>
        <v>J20-0467</v>
      </c>
      <c r="J922" s="64" t="str">
        <f>IFERROR(IF(I922&lt;&gt;"",VLOOKUP(I922,Sheet2!B:C,2,0),""),"")</f>
        <v>น้ำตาลทิพย์กำแพงเพชร</v>
      </c>
      <c r="K922" s="64" t="str">
        <f>IFERROR( IF(I922&lt;&gt;"", HLOOKUP(L$2+$A922,Sheet2!BX:NK,2,0),""),"")</f>
        <v>1-15 May 21</v>
      </c>
      <c r="L922" t="str">
        <f>IF(OR(HLOOKUP(L$2+$A922,Sheet2!BX:NK,$B922,0),HLOOKUP(L$2+$A922,Sheet2!BX:NK,$B922,0)&lt;&gt;""),HLOOKUP(L$2+$A922,Sheet2!BX:NK,$B922,0),"")</f>
        <v/>
      </c>
      <c r="M922" t="str">
        <f>IF(OR(HLOOKUP(M$2+$A922,Sheet2!BY:NL,$B922,0),HLOOKUP(M$2+$A922,Sheet2!BY:NL,$B922,0)&lt;&gt;""),HLOOKUP(M$2+$A922,Sheet2!BY:NL,$B922,0),"")</f>
        <v/>
      </c>
      <c r="N922" t="str">
        <f>IF(OR(HLOOKUP(N$2+$A922,Sheet2!BZ:NM,$B922,0),HLOOKUP(N$2+$A922,Sheet2!BZ:NM,$B922,0)&lt;&gt;""),HLOOKUP(N$2+$A922,Sheet2!BZ:NM,$B922,0),"")</f>
        <v/>
      </c>
      <c r="O922" t="str">
        <f>IF(OR(HLOOKUP(O$2+$A922,Sheet2!CA:NN,$B922,0),HLOOKUP(O$2+$A922,Sheet2!CA:NN,$B922,0)&lt;&gt;""),HLOOKUP(O$2+$A922,Sheet2!CA:NN,$B922,0),"")</f>
        <v/>
      </c>
      <c r="P922" t="str">
        <f>IF(OR(HLOOKUP(P$2+$A922,Sheet2!CB:NO,$B922,0),HLOOKUP(P$2+$A922,Sheet2!CB:NO,$B922,0)&lt;&gt;""),HLOOKUP(P$2+$A922,Sheet2!CB:NO,$B922,0),"")</f>
        <v/>
      </c>
      <c r="Q922" t="str">
        <f>IF(OR(HLOOKUP(Q$2+$A922,Sheet2!CC:NO,$B922,0),HLOOKUP(Q$2+$A922,Sheet2!CC:NO,$B922,0)&lt;&gt;""),HLOOKUP(Q$2+$A922,Sheet2!CC:NO,$B922,0),"")</f>
        <v/>
      </c>
    </row>
    <row r="923" spans="1:17" x14ac:dyDescent="0.25">
      <c r="A923" s="64">
        <f t="shared" si="115"/>
        <v>54</v>
      </c>
      <c r="B923" s="64">
        <f t="shared" si="116"/>
        <v>96</v>
      </c>
      <c r="C923" s="64">
        <f t="shared" si="117"/>
        <v>10</v>
      </c>
      <c r="D923" s="64">
        <f t="shared" si="118"/>
        <v>92</v>
      </c>
      <c r="E923" s="64">
        <f t="shared" si="119"/>
        <v>456</v>
      </c>
      <c r="F923" s="64">
        <f t="shared" si="112"/>
        <v>2</v>
      </c>
      <c r="G923" s="64">
        <f t="shared" si="113"/>
        <v>5</v>
      </c>
      <c r="H923" s="64">
        <f t="shared" si="114"/>
        <v>2021</v>
      </c>
      <c r="I923" s="80" t="str">
        <f>IFERROR(VLOOKUP(D923,Sheet2!A:B,2,0),"")</f>
        <v>J20-0467</v>
      </c>
      <c r="J923" s="64" t="str">
        <f>IFERROR(IF(I923&lt;&gt;"",VLOOKUP(I923,Sheet2!B:C,2,0),""),"")</f>
        <v>น้ำตาลทิพย์กำแพงเพชร</v>
      </c>
      <c r="K923" s="64" t="str">
        <f>IFERROR( IF(I923&lt;&gt;"", HLOOKUP(L$2+$A923,Sheet2!BX:NK,2,0),""),"")</f>
        <v>16-31 May 21</v>
      </c>
      <c r="L923" t="str">
        <f>IF(OR(HLOOKUP(L$2+$A923,Sheet2!BX:NK,$B923,0),HLOOKUP(L$2+$A923,Sheet2!BX:NK,$B923,0)&lt;&gt;""),HLOOKUP(L$2+$A923,Sheet2!BX:NK,$B923,0),"")</f>
        <v/>
      </c>
      <c r="M923" t="str">
        <f>IF(OR(HLOOKUP(M$2+$A923,Sheet2!BY:NL,$B923,0),HLOOKUP(M$2+$A923,Sheet2!BY:NL,$B923,0)&lt;&gt;""),HLOOKUP(M$2+$A923,Sheet2!BY:NL,$B923,0),"")</f>
        <v/>
      </c>
      <c r="N923" t="str">
        <f>IF(OR(HLOOKUP(N$2+$A923,Sheet2!BZ:NM,$B923,0),HLOOKUP(N$2+$A923,Sheet2!BZ:NM,$B923,0)&lt;&gt;""),HLOOKUP(N$2+$A923,Sheet2!BZ:NM,$B923,0),"")</f>
        <v/>
      </c>
      <c r="O923" t="str">
        <f>IF(OR(HLOOKUP(O$2+$A923,Sheet2!CA:NN,$B923,0),HLOOKUP(O$2+$A923,Sheet2!CA:NN,$B923,0)&lt;&gt;""),HLOOKUP(O$2+$A923,Sheet2!CA:NN,$B923,0),"")</f>
        <v/>
      </c>
      <c r="P923" t="str">
        <f>IF(OR(HLOOKUP(P$2+$A923,Sheet2!CB:NO,$B923,0),HLOOKUP(P$2+$A923,Sheet2!CB:NO,$B923,0)&lt;&gt;""),HLOOKUP(P$2+$A923,Sheet2!CB:NO,$B923,0),"")</f>
        <v/>
      </c>
      <c r="Q923" t="str">
        <f>IF(OR(HLOOKUP(Q$2+$A923,Sheet2!CC:NO,$B923,0),HLOOKUP(Q$2+$A923,Sheet2!CC:NO,$B923,0)&lt;&gt;""),HLOOKUP(Q$2+$A923,Sheet2!CC:NO,$B923,0),"")</f>
        <v/>
      </c>
    </row>
    <row r="924" spans="1:17" x14ac:dyDescent="0.25">
      <c r="A924" s="64">
        <f t="shared" si="115"/>
        <v>0</v>
      </c>
      <c r="B924" s="64">
        <f t="shared" si="116"/>
        <v>97</v>
      </c>
      <c r="C924" s="64">
        <f t="shared" si="117"/>
        <v>1</v>
      </c>
      <c r="D924" s="64">
        <f t="shared" si="118"/>
        <v>93</v>
      </c>
      <c r="E924" s="64">
        <f t="shared" si="119"/>
        <v>461</v>
      </c>
      <c r="F924" s="64">
        <f t="shared" si="112"/>
        <v>1</v>
      </c>
      <c r="G924" s="64">
        <f t="shared" si="113"/>
        <v>1</v>
      </c>
      <c r="H924" s="64">
        <f t="shared" si="114"/>
        <v>2021</v>
      </c>
      <c r="I924" s="80" t="str">
        <f>IFERROR(VLOOKUP(D924,Sheet2!A:B,2,0),"")</f>
        <v>J20-0981</v>
      </c>
      <c r="J924" s="64" t="str">
        <f>IFERROR(IF(I924&lt;&gt;"",VLOOKUP(I924,Sheet2!B:C,2,0),""),"")</f>
        <v>1 (ONE) COMPLETE SET OF WATER IN NMP ONLINE ไออาร์พีซี</v>
      </c>
      <c r="K924" s="64" t="str">
        <f>IFERROR( IF(I924&lt;&gt;"", HLOOKUP(L$2+$A924,Sheet2!BX:NK,2,0),""),"")</f>
        <v>1-15 Jan 21</v>
      </c>
      <c r="L924" t="str">
        <f>IF(OR(HLOOKUP(L$2+$A924,Sheet2!BX:NK,$B924,0),HLOOKUP(L$2+$A924,Sheet2!BX:NK,$B924,0)&lt;&gt;""),HLOOKUP(L$2+$A924,Sheet2!BX:NK,$B924,0),"")</f>
        <v/>
      </c>
      <c r="M924" t="str">
        <f>IF(OR(HLOOKUP(M$2+$A924,Sheet2!BY:NL,$B924,0),HLOOKUP(M$2+$A924,Sheet2!BY:NL,$B924,0)&lt;&gt;""),HLOOKUP(M$2+$A924,Sheet2!BY:NL,$B924,0),"")</f>
        <v/>
      </c>
      <c r="N924" t="str">
        <f>IF(OR(HLOOKUP(N$2+$A924,Sheet2!BZ:NM,$B924,0),HLOOKUP(N$2+$A924,Sheet2!BZ:NM,$B924,0)&lt;&gt;""),HLOOKUP(N$2+$A924,Sheet2!BZ:NM,$B924,0),"")</f>
        <v/>
      </c>
      <c r="O924" t="str">
        <f>IF(OR(HLOOKUP(O$2+$A924,Sheet2!CA:NN,$B924,0),HLOOKUP(O$2+$A924,Sheet2!CA:NN,$B924,0)&lt;&gt;""),HLOOKUP(O$2+$A924,Sheet2!CA:NN,$B924,0),"")</f>
        <v/>
      </c>
      <c r="P924" t="str">
        <f>IF(OR(HLOOKUP(P$2+$A924,Sheet2!CB:NO,$B924,0),HLOOKUP(P$2+$A924,Sheet2!CB:NO,$B924,0)&lt;&gt;""),HLOOKUP(P$2+$A924,Sheet2!CB:NO,$B924,0),"")</f>
        <v/>
      </c>
      <c r="Q924" t="str">
        <f>IF(OR(HLOOKUP(Q$2+$A924,Sheet2!CC:NO,$B924,0),HLOOKUP(Q$2+$A924,Sheet2!CC:NO,$B924,0)&lt;&gt;""),HLOOKUP(Q$2+$A924,Sheet2!CC:NO,$B924,0),"")</f>
        <v/>
      </c>
    </row>
    <row r="925" spans="1:17" x14ac:dyDescent="0.25">
      <c r="A925" s="64">
        <f t="shared" si="115"/>
        <v>6</v>
      </c>
      <c r="B925" s="64">
        <f t="shared" si="116"/>
        <v>97</v>
      </c>
      <c r="C925" s="64">
        <f t="shared" si="117"/>
        <v>2</v>
      </c>
      <c r="D925" s="64">
        <f t="shared" si="118"/>
        <v>93</v>
      </c>
      <c r="E925" s="64">
        <f t="shared" si="119"/>
        <v>461</v>
      </c>
      <c r="F925" s="64">
        <f t="shared" si="112"/>
        <v>2</v>
      </c>
      <c r="G925" s="64">
        <f t="shared" si="113"/>
        <v>1</v>
      </c>
      <c r="H925" s="64">
        <f t="shared" si="114"/>
        <v>2021</v>
      </c>
      <c r="I925" s="80" t="str">
        <f>IFERROR(VLOOKUP(D925,Sheet2!A:B,2,0),"")</f>
        <v>J20-0981</v>
      </c>
      <c r="J925" s="64" t="str">
        <f>IFERROR(IF(I925&lt;&gt;"",VLOOKUP(I925,Sheet2!B:C,2,0),""),"")</f>
        <v>1 (ONE) COMPLETE SET OF WATER IN NMP ONLINE ไออาร์พีซี</v>
      </c>
      <c r="K925" s="64" t="str">
        <f>IFERROR( IF(I925&lt;&gt;"", HLOOKUP(L$2+$A925,Sheet2!BX:NK,2,0),""),"")</f>
        <v>16-31 Jan 21</v>
      </c>
      <c r="L925" t="str">
        <f>IF(OR(HLOOKUP(L$2+$A925,Sheet2!BX:NK,$B925,0),HLOOKUP(L$2+$A925,Sheet2!BX:NK,$B925,0)&lt;&gt;""),HLOOKUP(L$2+$A925,Sheet2!BX:NK,$B925,0),"")</f>
        <v/>
      </c>
      <c r="M925" t="str">
        <f>IF(OR(HLOOKUP(M$2+$A925,Sheet2!BY:NL,$B925,0),HLOOKUP(M$2+$A925,Sheet2!BY:NL,$B925,0)&lt;&gt;""),HLOOKUP(M$2+$A925,Sheet2!BY:NL,$B925,0),"")</f>
        <v/>
      </c>
      <c r="N925" t="str">
        <f>IF(OR(HLOOKUP(N$2+$A925,Sheet2!BZ:NM,$B925,0),HLOOKUP(N$2+$A925,Sheet2!BZ:NM,$B925,0)&lt;&gt;""),HLOOKUP(N$2+$A925,Sheet2!BZ:NM,$B925,0),"")</f>
        <v/>
      </c>
      <c r="O925" t="str">
        <f>IF(OR(HLOOKUP(O$2+$A925,Sheet2!CA:NN,$B925,0),HLOOKUP(O$2+$A925,Sheet2!CA:NN,$B925,0)&lt;&gt;""),HLOOKUP(O$2+$A925,Sheet2!CA:NN,$B925,0),"")</f>
        <v/>
      </c>
      <c r="P925" t="str">
        <f>IF(OR(HLOOKUP(P$2+$A925,Sheet2!CB:NO,$B925,0),HLOOKUP(P$2+$A925,Sheet2!CB:NO,$B925,0)&lt;&gt;""),HLOOKUP(P$2+$A925,Sheet2!CB:NO,$B925,0),"")</f>
        <v/>
      </c>
      <c r="Q925" t="str">
        <f>IF(OR(HLOOKUP(Q$2+$A925,Sheet2!CC:NO,$B925,0),HLOOKUP(Q$2+$A925,Sheet2!CC:NO,$B925,0)&lt;&gt;""),HLOOKUP(Q$2+$A925,Sheet2!CC:NO,$B925,0),"")</f>
        <v/>
      </c>
    </row>
    <row r="926" spans="1:17" x14ac:dyDescent="0.25">
      <c r="A926" s="64">
        <f t="shared" si="115"/>
        <v>12</v>
      </c>
      <c r="B926" s="64">
        <f t="shared" si="116"/>
        <v>97</v>
      </c>
      <c r="C926" s="64">
        <f t="shared" si="117"/>
        <v>3</v>
      </c>
      <c r="D926" s="64">
        <f t="shared" si="118"/>
        <v>93</v>
      </c>
      <c r="E926" s="64">
        <f t="shared" si="119"/>
        <v>461</v>
      </c>
      <c r="F926" s="64">
        <f t="shared" si="112"/>
        <v>1</v>
      </c>
      <c r="G926" s="64">
        <f t="shared" si="113"/>
        <v>2</v>
      </c>
      <c r="H926" s="64">
        <f t="shared" si="114"/>
        <v>2021</v>
      </c>
      <c r="I926" s="80" t="str">
        <f>IFERROR(VLOOKUP(D926,Sheet2!A:B,2,0),"")</f>
        <v>J20-0981</v>
      </c>
      <c r="J926" s="64" t="str">
        <f>IFERROR(IF(I926&lt;&gt;"",VLOOKUP(I926,Sheet2!B:C,2,0),""),"")</f>
        <v>1 (ONE) COMPLETE SET OF WATER IN NMP ONLINE ไออาร์พีซี</v>
      </c>
      <c r="K926" s="64" t="str">
        <f>IFERROR( IF(I926&lt;&gt;"", HLOOKUP(L$2+$A926,Sheet2!BX:NK,2,0),""),"")</f>
        <v>1-15 Feb 21</v>
      </c>
      <c r="L926" t="str">
        <f>IF(OR(HLOOKUP(L$2+$A926,Sheet2!BX:NK,$B926,0),HLOOKUP(L$2+$A926,Sheet2!BX:NK,$B926,0)&lt;&gt;""),HLOOKUP(L$2+$A926,Sheet2!BX:NK,$B926,0),"")</f>
        <v/>
      </c>
      <c r="M926" t="str">
        <f>IF(OR(HLOOKUP(M$2+$A926,Sheet2!BY:NL,$B926,0),HLOOKUP(M$2+$A926,Sheet2!BY:NL,$B926,0)&lt;&gt;""),HLOOKUP(M$2+$A926,Sheet2!BY:NL,$B926,0),"")</f>
        <v/>
      </c>
      <c r="N926" t="str">
        <f>IF(OR(HLOOKUP(N$2+$A926,Sheet2!BZ:NM,$B926,0),HLOOKUP(N$2+$A926,Sheet2!BZ:NM,$B926,0)&lt;&gt;""),HLOOKUP(N$2+$A926,Sheet2!BZ:NM,$B926,0),"")</f>
        <v/>
      </c>
      <c r="O926" t="str">
        <f>IF(OR(HLOOKUP(O$2+$A926,Sheet2!CA:NN,$B926,0),HLOOKUP(O$2+$A926,Sheet2!CA:NN,$B926,0)&lt;&gt;""),HLOOKUP(O$2+$A926,Sheet2!CA:NN,$B926,0),"")</f>
        <v/>
      </c>
      <c r="P926" t="str">
        <f>IF(OR(HLOOKUP(P$2+$A926,Sheet2!CB:NO,$B926,0),HLOOKUP(P$2+$A926,Sheet2!CB:NO,$B926,0)&lt;&gt;""),HLOOKUP(P$2+$A926,Sheet2!CB:NO,$B926,0),"")</f>
        <v/>
      </c>
      <c r="Q926" t="str">
        <f>IF(OR(HLOOKUP(Q$2+$A926,Sheet2!CC:NO,$B926,0),HLOOKUP(Q$2+$A926,Sheet2!CC:NO,$B926,0)&lt;&gt;""),HLOOKUP(Q$2+$A926,Sheet2!CC:NO,$B926,0),"")</f>
        <v/>
      </c>
    </row>
    <row r="927" spans="1:17" x14ac:dyDescent="0.25">
      <c r="A927" s="64">
        <f t="shared" si="115"/>
        <v>18</v>
      </c>
      <c r="B927" s="64">
        <f t="shared" si="116"/>
        <v>97</v>
      </c>
      <c r="C927" s="64">
        <f t="shared" si="117"/>
        <v>4</v>
      </c>
      <c r="D927" s="64">
        <f t="shared" si="118"/>
        <v>93</v>
      </c>
      <c r="E927" s="64">
        <f t="shared" si="119"/>
        <v>461</v>
      </c>
      <c r="F927" s="64">
        <f t="shared" si="112"/>
        <v>2</v>
      </c>
      <c r="G927" s="64">
        <f t="shared" si="113"/>
        <v>2</v>
      </c>
      <c r="H927" s="64">
        <f t="shared" si="114"/>
        <v>2021</v>
      </c>
      <c r="I927" s="80" t="str">
        <f>IFERROR(VLOOKUP(D927,Sheet2!A:B,2,0),"")</f>
        <v>J20-0981</v>
      </c>
      <c r="J927" s="64" t="str">
        <f>IFERROR(IF(I927&lt;&gt;"",VLOOKUP(I927,Sheet2!B:C,2,0),""),"")</f>
        <v>1 (ONE) COMPLETE SET OF WATER IN NMP ONLINE ไออาร์พีซี</v>
      </c>
      <c r="K927" s="64" t="str">
        <f>IFERROR( IF(I927&lt;&gt;"", HLOOKUP(L$2+$A927,Sheet2!BX:NK,2,0),""),"")</f>
        <v>16-28 Feb 21</v>
      </c>
      <c r="L927" t="str">
        <f>IF(OR(HLOOKUP(L$2+$A927,Sheet2!BX:NK,$B927,0),HLOOKUP(L$2+$A927,Sheet2!BX:NK,$B927,0)&lt;&gt;""),HLOOKUP(L$2+$A927,Sheet2!BX:NK,$B927,0),"")</f>
        <v/>
      </c>
      <c r="M927" t="str">
        <f>IF(OR(HLOOKUP(M$2+$A927,Sheet2!BY:NL,$B927,0),HLOOKUP(M$2+$A927,Sheet2!BY:NL,$B927,0)&lt;&gt;""),HLOOKUP(M$2+$A927,Sheet2!BY:NL,$B927,0),"")</f>
        <v/>
      </c>
      <c r="N927" t="str">
        <f>IF(OR(HLOOKUP(N$2+$A927,Sheet2!BZ:NM,$B927,0),HLOOKUP(N$2+$A927,Sheet2!BZ:NM,$B927,0)&lt;&gt;""),HLOOKUP(N$2+$A927,Sheet2!BZ:NM,$B927,0),"")</f>
        <v/>
      </c>
      <c r="O927" t="str">
        <f>IF(OR(HLOOKUP(O$2+$A927,Sheet2!CA:NN,$B927,0),HLOOKUP(O$2+$A927,Sheet2!CA:NN,$B927,0)&lt;&gt;""),HLOOKUP(O$2+$A927,Sheet2!CA:NN,$B927,0),"")</f>
        <v/>
      </c>
      <c r="P927" t="str">
        <f>IF(OR(HLOOKUP(P$2+$A927,Sheet2!CB:NO,$B927,0),HLOOKUP(P$2+$A927,Sheet2!CB:NO,$B927,0)&lt;&gt;""),HLOOKUP(P$2+$A927,Sheet2!CB:NO,$B927,0),"")</f>
        <v/>
      </c>
      <c r="Q927" t="str">
        <f>IF(OR(HLOOKUP(Q$2+$A927,Sheet2!CC:NO,$B927,0),HLOOKUP(Q$2+$A927,Sheet2!CC:NO,$B927,0)&lt;&gt;""),HLOOKUP(Q$2+$A927,Sheet2!CC:NO,$B927,0),"")</f>
        <v/>
      </c>
    </row>
    <row r="928" spans="1:17" x14ac:dyDescent="0.25">
      <c r="A928" s="64">
        <f t="shared" si="115"/>
        <v>24</v>
      </c>
      <c r="B928" s="64">
        <f t="shared" si="116"/>
        <v>97</v>
      </c>
      <c r="C928" s="64">
        <f t="shared" si="117"/>
        <v>5</v>
      </c>
      <c r="D928" s="64">
        <f t="shared" si="118"/>
        <v>93</v>
      </c>
      <c r="E928" s="64">
        <f t="shared" si="119"/>
        <v>461</v>
      </c>
      <c r="F928" s="64">
        <f t="shared" si="112"/>
        <v>1</v>
      </c>
      <c r="G928" s="64">
        <f t="shared" si="113"/>
        <v>3</v>
      </c>
      <c r="H928" s="64">
        <f t="shared" si="114"/>
        <v>2021</v>
      </c>
      <c r="I928" s="80" t="str">
        <f>IFERROR(VLOOKUP(D928,Sheet2!A:B,2,0),"")</f>
        <v>J20-0981</v>
      </c>
      <c r="J928" s="64" t="str">
        <f>IFERROR(IF(I928&lt;&gt;"",VLOOKUP(I928,Sheet2!B:C,2,0),""),"")</f>
        <v>1 (ONE) COMPLETE SET OF WATER IN NMP ONLINE ไออาร์พีซี</v>
      </c>
      <c r="K928" s="64" t="str">
        <f>IFERROR( IF(I928&lt;&gt;"", HLOOKUP(L$2+$A928,Sheet2!BX:NK,2,0),""),"")</f>
        <v>1-15 Mar 2021</v>
      </c>
      <c r="L928" t="str">
        <f>IF(OR(HLOOKUP(L$2+$A928,Sheet2!BX:NK,$B928,0),HLOOKUP(L$2+$A928,Sheet2!BX:NK,$B928,0)&lt;&gt;""),HLOOKUP(L$2+$A928,Sheet2!BX:NK,$B928,0),"")</f>
        <v/>
      </c>
      <c r="M928" t="str">
        <f>IF(OR(HLOOKUP(M$2+$A928,Sheet2!BY:NL,$B928,0),HLOOKUP(M$2+$A928,Sheet2!BY:NL,$B928,0)&lt;&gt;""),HLOOKUP(M$2+$A928,Sheet2!BY:NL,$B928,0),"")</f>
        <v/>
      </c>
      <c r="N928" t="str">
        <f>IF(OR(HLOOKUP(N$2+$A928,Sheet2!BZ:NM,$B928,0),HLOOKUP(N$2+$A928,Sheet2!BZ:NM,$B928,0)&lt;&gt;""),HLOOKUP(N$2+$A928,Sheet2!BZ:NM,$B928,0),"")</f>
        <v/>
      </c>
      <c r="O928" t="str">
        <f>IF(OR(HLOOKUP(O$2+$A928,Sheet2!CA:NN,$B928,0),HLOOKUP(O$2+$A928,Sheet2!CA:NN,$B928,0)&lt;&gt;""),HLOOKUP(O$2+$A928,Sheet2!CA:NN,$B928,0),"")</f>
        <v/>
      </c>
      <c r="P928" t="str">
        <f>IF(OR(HLOOKUP(P$2+$A928,Sheet2!CB:NO,$B928,0),HLOOKUP(P$2+$A928,Sheet2!CB:NO,$B928,0)&lt;&gt;""),HLOOKUP(P$2+$A928,Sheet2!CB:NO,$B928,0),"")</f>
        <v/>
      </c>
      <c r="Q928" t="str">
        <f>IF(OR(HLOOKUP(Q$2+$A928,Sheet2!CC:NO,$B928,0),HLOOKUP(Q$2+$A928,Sheet2!CC:NO,$B928,0)&lt;&gt;""),HLOOKUP(Q$2+$A928,Sheet2!CC:NO,$B928,0),"")</f>
        <v/>
      </c>
    </row>
    <row r="929" spans="1:17" x14ac:dyDescent="0.25">
      <c r="A929" s="64">
        <f t="shared" si="115"/>
        <v>30</v>
      </c>
      <c r="B929" s="64">
        <f t="shared" si="116"/>
        <v>97</v>
      </c>
      <c r="C929" s="64">
        <f t="shared" si="117"/>
        <v>6</v>
      </c>
      <c r="D929" s="64">
        <f t="shared" si="118"/>
        <v>93</v>
      </c>
      <c r="E929" s="64">
        <f t="shared" si="119"/>
        <v>461</v>
      </c>
      <c r="F929" s="64">
        <f t="shared" si="112"/>
        <v>2</v>
      </c>
      <c r="G929" s="64">
        <f t="shared" si="113"/>
        <v>3</v>
      </c>
      <c r="H929" s="64">
        <f t="shared" si="114"/>
        <v>2021</v>
      </c>
      <c r="I929" s="80" t="str">
        <f>IFERROR(VLOOKUP(D929,Sheet2!A:B,2,0),"")</f>
        <v>J20-0981</v>
      </c>
      <c r="J929" s="64" t="str">
        <f>IFERROR(IF(I929&lt;&gt;"",VLOOKUP(I929,Sheet2!B:C,2,0),""),"")</f>
        <v>1 (ONE) COMPLETE SET OF WATER IN NMP ONLINE ไออาร์พีซี</v>
      </c>
      <c r="K929" s="64" t="str">
        <f>IFERROR( IF(I929&lt;&gt;"", HLOOKUP(L$2+$A929,Sheet2!BX:NK,2,0),""),"")</f>
        <v>16-31 Mar 21</v>
      </c>
      <c r="L929">
        <f>IF(OR(HLOOKUP(L$2+$A929,Sheet2!BX:NK,$B929,0),HLOOKUP(L$2+$A929,Sheet2!BX:NK,$B929,0)&lt;&gt;""),HLOOKUP(L$2+$A929,Sheet2!BX:NK,$B929,0),"")</f>
        <v>2780</v>
      </c>
      <c r="M929" t="str">
        <f>IF(OR(HLOOKUP(M$2+$A929,Sheet2!BY:NL,$B929,0),HLOOKUP(M$2+$A929,Sheet2!BY:NL,$B929,0)&lt;&gt;""),HLOOKUP(M$2+$A929,Sheet2!BY:NL,$B929,0),"")</f>
        <v/>
      </c>
      <c r="N929" t="str">
        <f>IF(OR(HLOOKUP(N$2+$A929,Sheet2!BZ:NM,$B929,0),HLOOKUP(N$2+$A929,Sheet2!BZ:NM,$B929,0)&lt;&gt;""),HLOOKUP(N$2+$A929,Sheet2!BZ:NM,$B929,0),"")</f>
        <v/>
      </c>
      <c r="O929" t="str">
        <f>IF(OR(HLOOKUP(O$2+$A929,Sheet2!CA:NN,$B929,0),HLOOKUP(O$2+$A929,Sheet2!CA:NN,$B929,0)&lt;&gt;""),HLOOKUP(O$2+$A929,Sheet2!CA:NN,$B929,0),"")</f>
        <v/>
      </c>
      <c r="P929" t="str">
        <f>IF(OR(HLOOKUP(P$2+$A929,Sheet2!CB:NO,$B929,0),HLOOKUP(P$2+$A929,Sheet2!CB:NO,$B929,0)&lt;&gt;""),HLOOKUP(P$2+$A929,Sheet2!CB:NO,$B929,0),"")</f>
        <v/>
      </c>
      <c r="Q929" t="str">
        <f>IF(OR(HLOOKUP(Q$2+$A929,Sheet2!CC:NO,$B929,0),HLOOKUP(Q$2+$A929,Sheet2!CC:NO,$B929,0)&lt;&gt;""),HLOOKUP(Q$2+$A929,Sheet2!CC:NO,$B929,0),"")</f>
        <v/>
      </c>
    </row>
    <row r="930" spans="1:17" x14ac:dyDescent="0.25">
      <c r="A930" s="64">
        <f t="shared" si="115"/>
        <v>36</v>
      </c>
      <c r="B930" s="64">
        <f t="shared" si="116"/>
        <v>97</v>
      </c>
      <c r="C930" s="64">
        <f t="shared" si="117"/>
        <v>7</v>
      </c>
      <c r="D930" s="64">
        <f t="shared" si="118"/>
        <v>93</v>
      </c>
      <c r="E930" s="64">
        <f t="shared" si="119"/>
        <v>461</v>
      </c>
      <c r="F930" s="64">
        <f t="shared" si="112"/>
        <v>1</v>
      </c>
      <c r="G930" s="64">
        <f t="shared" si="113"/>
        <v>4</v>
      </c>
      <c r="H930" s="64">
        <f t="shared" si="114"/>
        <v>2021</v>
      </c>
      <c r="I930" s="80" t="str">
        <f>IFERROR(VLOOKUP(D930,Sheet2!A:B,2,0),"")</f>
        <v>J20-0981</v>
      </c>
      <c r="J930" s="64" t="str">
        <f>IFERROR(IF(I930&lt;&gt;"",VLOOKUP(I930,Sheet2!B:C,2,0),""),"")</f>
        <v>1 (ONE) COMPLETE SET OF WATER IN NMP ONLINE ไออาร์พีซี</v>
      </c>
      <c r="K930" s="64" t="str">
        <f>IFERROR( IF(I930&lt;&gt;"", HLOOKUP(L$2+$A930,Sheet2!BX:NK,2,0),""),"")</f>
        <v>1-15 April 21</v>
      </c>
      <c r="L930">
        <f>IF(OR(HLOOKUP(L$2+$A930,Sheet2!BX:NK,$B930,0),HLOOKUP(L$2+$A930,Sheet2!BX:NK,$B930,0)&lt;&gt;""),HLOOKUP(L$2+$A930,Sheet2!BX:NK,$B930,0),"")</f>
        <v>12000</v>
      </c>
      <c r="M930" t="str">
        <f>IF(OR(HLOOKUP(M$2+$A930,Sheet2!BY:NL,$B930,0),HLOOKUP(M$2+$A930,Sheet2!BY:NL,$B930,0)&lt;&gt;""),HLOOKUP(M$2+$A930,Sheet2!BY:NL,$B930,0),"")</f>
        <v/>
      </c>
      <c r="N930" t="str">
        <f>IF(OR(HLOOKUP(N$2+$A930,Sheet2!BZ:NM,$B930,0),HLOOKUP(N$2+$A930,Sheet2!BZ:NM,$B930,0)&lt;&gt;""),HLOOKUP(N$2+$A930,Sheet2!BZ:NM,$B930,0),"")</f>
        <v/>
      </c>
      <c r="O930" t="str">
        <f>IF(OR(HLOOKUP(O$2+$A930,Sheet2!CA:NN,$B930,0),HLOOKUP(O$2+$A930,Sheet2!CA:NN,$B930,0)&lt;&gt;""),HLOOKUP(O$2+$A930,Sheet2!CA:NN,$B930,0),"")</f>
        <v/>
      </c>
      <c r="P930" t="str">
        <f>IF(OR(HLOOKUP(P$2+$A930,Sheet2!CB:NO,$B930,0),HLOOKUP(P$2+$A930,Sheet2!CB:NO,$B930,0)&lt;&gt;""),HLOOKUP(P$2+$A930,Sheet2!CB:NO,$B930,0),"")</f>
        <v/>
      </c>
      <c r="Q930" t="str">
        <f>IF(OR(HLOOKUP(Q$2+$A930,Sheet2!CC:NO,$B930,0),HLOOKUP(Q$2+$A930,Sheet2!CC:NO,$B930,0)&lt;&gt;""),HLOOKUP(Q$2+$A930,Sheet2!CC:NO,$B930,0),"")</f>
        <v/>
      </c>
    </row>
    <row r="931" spans="1:17" x14ac:dyDescent="0.25">
      <c r="A931" s="64">
        <f t="shared" si="115"/>
        <v>42</v>
      </c>
      <c r="B931" s="64">
        <f t="shared" si="116"/>
        <v>97</v>
      </c>
      <c r="C931" s="64">
        <f t="shared" si="117"/>
        <v>8</v>
      </c>
      <c r="D931" s="64">
        <f t="shared" si="118"/>
        <v>93</v>
      </c>
      <c r="E931" s="64">
        <f t="shared" si="119"/>
        <v>461</v>
      </c>
      <c r="F931" s="64">
        <f t="shared" si="112"/>
        <v>2</v>
      </c>
      <c r="G931" s="64">
        <f t="shared" si="113"/>
        <v>4</v>
      </c>
      <c r="H931" s="64">
        <f t="shared" si="114"/>
        <v>2021</v>
      </c>
      <c r="I931" s="80" t="str">
        <f>IFERROR(VLOOKUP(D931,Sheet2!A:B,2,0),"")</f>
        <v>J20-0981</v>
      </c>
      <c r="J931" s="64" t="str">
        <f>IFERROR(IF(I931&lt;&gt;"",VLOOKUP(I931,Sheet2!B:C,2,0),""),"")</f>
        <v>1 (ONE) COMPLETE SET OF WATER IN NMP ONLINE ไออาร์พีซี</v>
      </c>
      <c r="K931" s="64" t="str">
        <f>IFERROR( IF(I931&lt;&gt;"", HLOOKUP(L$2+$A931,Sheet2!BX:NK,2,0),""),"")</f>
        <v>16-30 April 21</v>
      </c>
      <c r="L931">
        <f>IF(OR(HLOOKUP(L$2+$A931,Sheet2!BX:NK,$B931,0),HLOOKUP(L$2+$A931,Sheet2!BX:NK,$B931,0)&lt;&gt;""),HLOOKUP(L$2+$A931,Sheet2!BX:NK,$B931,0),"")</f>
        <v>20300</v>
      </c>
      <c r="M931" t="str">
        <f>IF(OR(HLOOKUP(M$2+$A931,Sheet2!BY:NL,$B931,0),HLOOKUP(M$2+$A931,Sheet2!BY:NL,$B931,0)&lt;&gt;""),HLOOKUP(M$2+$A931,Sheet2!BY:NL,$B931,0),"")</f>
        <v/>
      </c>
      <c r="N931" t="str">
        <f>IF(OR(HLOOKUP(N$2+$A931,Sheet2!BZ:NM,$B931,0),HLOOKUP(N$2+$A931,Sheet2!BZ:NM,$B931,0)&lt;&gt;""),HLOOKUP(N$2+$A931,Sheet2!BZ:NM,$B931,0),"")</f>
        <v/>
      </c>
      <c r="O931" t="str">
        <f>IF(OR(HLOOKUP(O$2+$A931,Sheet2!CA:NN,$B931,0),HLOOKUP(O$2+$A931,Sheet2!CA:NN,$B931,0)&lt;&gt;""),HLOOKUP(O$2+$A931,Sheet2!CA:NN,$B931,0),"")</f>
        <v/>
      </c>
      <c r="P931" t="str">
        <f>IF(OR(HLOOKUP(P$2+$A931,Sheet2!CB:NO,$B931,0),HLOOKUP(P$2+$A931,Sheet2!CB:NO,$B931,0)&lt;&gt;""),HLOOKUP(P$2+$A931,Sheet2!CB:NO,$B931,0),"")</f>
        <v/>
      </c>
      <c r="Q931">
        <f>IF(OR(HLOOKUP(Q$2+$A931,Sheet2!CC:NO,$B931,0),HLOOKUP(Q$2+$A931,Sheet2!CC:NO,$B931,0)&lt;&gt;""),HLOOKUP(Q$2+$A931,Sheet2!CC:NO,$B931,0),"")</f>
        <v>3</v>
      </c>
    </row>
    <row r="932" spans="1:17" x14ac:dyDescent="0.25">
      <c r="A932" s="64">
        <f t="shared" si="115"/>
        <v>48</v>
      </c>
      <c r="B932" s="64">
        <f t="shared" si="116"/>
        <v>97</v>
      </c>
      <c r="C932" s="64">
        <f t="shared" si="117"/>
        <v>9</v>
      </c>
      <c r="D932" s="64">
        <f t="shared" si="118"/>
        <v>93</v>
      </c>
      <c r="E932" s="64">
        <f t="shared" si="119"/>
        <v>461</v>
      </c>
      <c r="F932" s="64">
        <f t="shared" si="112"/>
        <v>1</v>
      </c>
      <c r="G932" s="64">
        <f t="shared" si="113"/>
        <v>5</v>
      </c>
      <c r="H932" s="64">
        <f t="shared" si="114"/>
        <v>2021</v>
      </c>
      <c r="I932" s="80" t="str">
        <f>IFERROR(VLOOKUP(D932,Sheet2!A:B,2,0),"")</f>
        <v>J20-0981</v>
      </c>
      <c r="J932" s="64" t="str">
        <f>IFERROR(IF(I932&lt;&gt;"",VLOOKUP(I932,Sheet2!B:C,2,0),""),"")</f>
        <v>1 (ONE) COMPLETE SET OF WATER IN NMP ONLINE ไออาร์พีซี</v>
      </c>
      <c r="K932" s="64" t="str">
        <f>IFERROR( IF(I932&lt;&gt;"", HLOOKUP(L$2+$A932,Sheet2!BX:NK,2,0),""),"")</f>
        <v>1-15 May 21</v>
      </c>
      <c r="L932">
        <f>IF(OR(HLOOKUP(L$2+$A932,Sheet2!BX:NK,$B932,0),HLOOKUP(L$2+$A932,Sheet2!BX:NK,$B932,0)&lt;&gt;""),HLOOKUP(L$2+$A932,Sheet2!BX:NK,$B932,0),"")</f>
        <v>55806</v>
      </c>
      <c r="M932">
        <f>IF(OR(HLOOKUP(M$2+$A932,Sheet2!BY:NL,$B932,0),HLOOKUP(M$2+$A932,Sheet2!BY:NL,$B932,0)&lt;&gt;""),HLOOKUP(M$2+$A932,Sheet2!BY:NL,$B932,0),"")</f>
        <v>16680</v>
      </c>
      <c r="N932">
        <f>IF(OR(HLOOKUP(N$2+$A932,Sheet2!BZ:NM,$B932,0),HLOOKUP(N$2+$A932,Sheet2!BZ:NM,$B932,0)&lt;&gt;""),HLOOKUP(N$2+$A932,Sheet2!BZ:NM,$B932,0),"")</f>
        <v>0</v>
      </c>
      <c r="O932">
        <f>IF(OR(HLOOKUP(O$2+$A932,Sheet2!CA:NN,$B932,0),HLOOKUP(O$2+$A932,Sheet2!CA:NN,$B932,0)&lt;&gt;""),HLOOKUP(O$2+$A932,Sheet2!CA:NN,$B932,0),"")</f>
        <v>0</v>
      </c>
      <c r="P932">
        <f>IF(OR(HLOOKUP(P$2+$A932,Sheet2!CB:NO,$B932,0),HLOOKUP(P$2+$A932,Sheet2!CB:NO,$B932,0)&lt;&gt;""),HLOOKUP(P$2+$A932,Sheet2!CB:NO,$B932,0),"")</f>
        <v>1443</v>
      </c>
      <c r="Q932">
        <f>IF(OR(HLOOKUP(Q$2+$A932,Sheet2!CC:NO,$B932,0),HLOOKUP(Q$2+$A932,Sheet2!CC:NO,$B932,0)&lt;&gt;""),HLOOKUP(Q$2+$A932,Sheet2!CC:NO,$B932,0),"")</f>
        <v>3</v>
      </c>
    </row>
    <row r="933" spans="1:17" x14ac:dyDescent="0.25">
      <c r="A933" s="64">
        <f t="shared" si="115"/>
        <v>54</v>
      </c>
      <c r="B933" s="64">
        <f t="shared" si="116"/>
        <v>97</v>
      </c>
      <c r="C933" s="64">
        <f t="shared" si="117"/>
        <v>10</v>
      </c>
      <c r="D933" s="64">
        <f t="shared" si="118"/>
        <v>93</v>
      </c>
      <c r="E933" s="64">
        <f t="shared" si="119"/>
        <v>461</v>
      </c>
      <c r="F933" s="64">
        <f t="shared" si="112"/>
        <v>2</v>
      </c>
      <c r="G933" s="64">
        <f t="shared" si="113"/>
        <v>5</v>
      </c>
      <c r="H933" s="64">
        <f t="shared" si="114"/>
        <v>2021</v>
      </c>
      <c r="I933" s="80" t="str">
        <f>IFERROR(VLOOKUP(D933,Sheet2!A:B,2,0),"")</f>
        <v>J20-0981</v>
      </c>
      <c r="J933" s="64" t="str">
        <f>IFERROR(IF(I933&lt;&gt;"",VLOOKUP(I933,Sheet2!B:C,2,0),""),"")</f>
        <v>1 (ONE) COMPLETE SET OF WATER IN NMP ONLINE ไออาร์พีซี</v>
      </c>
      <c r="K933" s="64" t="str">
        <f>IFERROR( IF(I933&lt;&gt;"", HLOOKUP(L$2+$A933,Sheet2!BX:NK,2,0),""),"")</f>
        <v>16-31 May 21</v>
      </c>
      <c r="L933" t="str">
        <f>IF(OR(HLOOKUP(L$2+$A933,Sheet2!BX:NK,$B933,0),HLOOKUP(L$2+$A933,Sheet2!BX:NK,$B933,0)&lt;&gt;""),HLOOKUP(L$2+$A933,Sheet2!BX:NK,$B933,0),"")</f>
        <v/>
      </c>
      <c r="M933" t="str">
        <f>IF(OR(HLOOKUP(M$2+$A933,Sheet2!BY:NL,$B933,0),HLOOKUP(M$2+$A933,Sheet2!BY:NL,$B933,0)&lt;&gt;""),HLOOKUP(M$2+$A933,Sheet2!BY:NL,$B933,0),"")</f>
        <v/>
      </c>
      <c r="N933" t="str">
        <f>IF(OR(HLOOKUP(N$2+$A933,Sheet2!BZ:NM,$B933,0),HLOOKUP(N$2+$A933,Sheet2!BZ:NM,$B933,0)&lt;&gt;""),HLOOKUP(N$2+$A933,Sheet2!BZ:NM,$B933,0),"")</f>
        <v/>
      </c>
      <c r="O933" t="str">
        <f>IF(OR(HLOOKUP(O$2+$A933,Sheet2!CA:NN,$B933,0),HLOOKUP(O$2+$A933,Sheet2!CA:NN,$B933,0)&lt;&gt;""),HLOOKUP(O$2+$A933,Sheet2!CA:NN,$B933,0),"")</f>
        <v/>
      </c>
      <c r="P933" t="str">
        <f>IF(OR(HLOOKUP(P$2+$A933,Sheet2!CB:NO,$B933,0),HLOOKUP(P$2+$A933,Sheet2!CB:NO,$B933,0)&lt;&gt;""),HLOOKUP(P$2+$A933,Sheet2!CB:NO,$B933,0),"")</f>
        <v/>
      </c>
      <c r="Q933" t="str">
        <f>IF(OR(HLOOKUP(Q$2+$A933,Sheet2!CC:NO,$B933,0),HLOOKUP(Q$2+$A933,Sheet2!CC:NO,$B933,0)&lt;&gt;""),HLOOKUP(Q$2+$A933,Sheet2!CC:NO,$B933,0),"")</f>
        <v/>
      </c>
    </row>
    <row r="934" spans="1:17" x14ac:dyDescent="0.25">
      <c r="A934" s="64">
        <f t="shared" si="115"/>
        <v>0</v>
      </c>
      <c r="B934" s="64">
        <f t="shared" si="116"/>
        <v>98</v>
      </c>
      <c r="C934" s="64">
        <f t="shared" si="117"/>
        <v>1</v>
      </c>
      <c r="D934" s="64">
        <f t="shared" si="118"/>
        <v>94</v>
      </c>
      <c r="E934" s="64">
        <f t="shared" si="119"/>
        <v>466</v>
      </c>
      <c r="F934" s="64">
        <f t="shared" si="112"/>
        <v>1</v>
      </c>
      <c r="G934" s="64">
        <f t="shared" si="113"/>
        <v>1</v>
      </c>
      <c r="H934" s="64">
        <f t="shared" si="114"/>
        <v>2021</v>
      </c>
      <c r="I934" s="80" t="str">
        <f>IFERROR(VLOOKUP(D934,Sheet2!A:B,2,0),"")</f>
        <v>J20-1085</v>
      </c>
      <c r="J934" s="64" t="str">
        <f>IFERROR(IF(I934&lt;&gt;"",VLOOKUP(I934,Sheet2!B:C,2,0),""),"")</f>
        <v xml:space="preserve">Grounding system modification work at GC8 </v>
      </c>
      <c r="K934" s="64" t="str">
        <f>IFERROR( IF(I934&lt;&gt;"", HLOOKUP(L$2+$A934,Sheet2!BX:NK,2,0),""),"")</f>
        <v>1-15 Jan 21</v>
      </c>
      <c r="L934" t="str">
        <f>IF(OR(HLOOKUP(L$2+$A934,Sheet2!BX:NK,$B934,0),HLOOKUP(L$2+$A934,Sheet2!BX:NK,$B934,0)&lt;&gt;""),HLOOKUP(L$2+$A934,Sheet2!BX:NK,$B934,0),"")</f>
        <v/>
      </c>
      <c r="M934" t="str">
        <f>IF(OR(HLOOKUP(M$2+$A934,Sheet2!BY:NL,$B934,0),HLOOKUP(M$2+$A934,Sheet2!BY:NL,$B934,0)&lt;&gt;""),HLOOKUP(M$2+$A934,Sheet2!BY:NL,$B934,0),"")</f>
        <v/>
      </c>
      <c r="N934" t="str">
        <f>IF(OR(HLOOKUP(N$2+$A934,Sheet2!BZ:NM,$B934,0),HLOOKUP(N$2+$A934,Sheet2!BZ:NM,$B934,0)&lt;&gt;""),HLOOKUP(N$2+$A934,Sheet2!BZ:NM,$B934,0),"")</f>
        <v/>
      </c>
      <c r="O934" t="str">
        <f>IF(OR(HLOOKUP(O$2+$A934,Sheet2!CA:NN,$B934,0),HLOOKUP(O$2+$A934,Sheet2!CA:NN,$B934,0)&lt;&gt;""),HLOOKUP(O$2+$A934,Sheet2!CA:NN,$B934,0),"")</f>
        <v/>
      </c>
      <c r="P934" t="str">
        <f>IF(OR(HLOOKUP(P$2+$A934,Sheet2!CB:NO,$B934,0),HLOOKUP(P$2+$A934,Sheet2!CB:NO,$B934,0)&lt;&gt;""),HLOOKUP(P$2+$A934,Sheet2!CB:NO,$B934,0),"")</f>
        <v/>
      </c>
      <c r="Q934" t="str">
        <f>IF(OR(HLOOKUP(Q$2+$A934,Sheet2!CC:NO,$B934,0),HLOOKUP(Q$2+$A934,Sheet2!CC:NO,$B934,0)&lt;&gt;""),HLOOKUP(Q$2+$A934,Sheet2!CC:NO,$B934,0),"")</f>
        <v/>
      </c>
    </row>
    <row r="935" spans="1:17" x14ac:dyDescent="0.25">
      <c r="A935" s="64">
        <f t="shared" si="115"/>
        <v>6</v>
      </c>
      <c r="B935" s="64">
        <f t="shared" si="116"/>
        <v>98</v>
      </c>
      <c r="C935" s="64">
        <f t="shared" si="117"/>
        <v>2</v>
      </c>
      <c r="D935" s="64">
        <f t="shared" si="118"/>
        <v>94</v>
      </c>
      <c r="E935" s="64">
        <f t="shared" si="119"/>
        <v>466</v>
      </c>
      <c r="F935" s="64">
        <f t="shared" si="112"/>
        <v>2</v>
      </c>
      <c r="G935" s="64">
        <f t="shared" si="113"/>
        <v>1</v>
      </c>
      <c r="H935" s="64">
        <f t="shared" si="114"/>
        <v>2021</v>
      </c>
      <c r="I935" s="80" t="str">
        <f>IFERROR(VLOOKUP(D935,Sheet2!A:B,2,0),"")</f>
        <v>J20-1085</v>
      </c>
      <c r="J935" s="64" t="str">
        <f>IFERROR(IF(I935&lt;&gt;"",VLOOKUP(I935,Sheet2!B:C,2,0),""),"")</f>
        <v xml:space="preserve">Grounding system modification work at GC8 </v>
      </c>
      <c r="K935" s="64" t="str">
        <f>IFERROR( IF(I935&lt;&gt;"", HLOOKUP(L$2+$A935,Sheet2!BX:NK,2,0),""),"")</f>
        <v>16-31 Jan 21</v>
      </c>
      <c r="L935" t="str">
        <f>IF(OR(HLOOKUP(L$2+$A935,Sheet2!BX:NK,$B935,0),HLOOKUP(L$2+$A935,Sheet2!BX:NK,$B935,0)&lt;&gt;""),HLOOKUP(L$2+$A935,Sheet2!BX:NK,$B935,0),"")</f>
        <v/>
      </c>
      <c r="M935" t="str">
        <f>IF(OR(HLOOKUP(M$2+$A935,Sheet2!BY:NL,$B935,0),HLOOKUP(M$2+$A935,Sheet2!BY:NL,$B935,0)&lt;&gt;""),HLOOKUP(M$2+$A935,Sheet2!BY:NL,$B935,0),"")</f>
        <v/>
      </c>
      <c r="N935" t="str">
        <f>IF(OR(HLOOKUP(N$2+$A935,Sheet2!BZ:NM,$B935,0),HLOOKUP(N$2+$A935,Sheet2!BZ:NM,$B935,0)&lt;&gt;""),HLOOKUP(N$2+$A935,Sheet2!BZ:NM,$B935,0),"")</f>
        <v/>
      </c>
      <c r="O935" t="str">
        <f>IF(OR(HLOOKUP(O$2+$A935,Sheet2!CA:NN,$B935,0),HLOOKUP(O$2+$A935,Sheet2!CA:NN,$B935,0)&lt;&gt;""),HLOOKUP(O$2+$A935,Sheet2!CA:NN,$B935,0),"")</f>
        <v/>
      </c>
      <c r="P935" t="str">
        <f>IF(OR(HLOOKUP(P$2+$A935,Sheet2!CB:NO,$B935,0),HLOOKUP(P$2+$A935,Sheet2!CB:NO,$B935,0)&lt;&gt;""),HLOOKUP(P$2+$A935,Sheet2!CB:NO,$B935,0),"")</f>
        <v/>
      </c>
      <c r="Q935" t="str">
        <f>IF(OR(HLOOKUP(Q$2+$A935,Sheet2!CC:NO,$B935,0),HLOOKUP(Q$2+$A935,Sheet2!CC:NO,$B935,0)&lt;&gt;""),HLOOKUP(Q$2+$A935,Sheet2!CC:NO,$B935,0),"")</f>
        <v/>
      </c>
    </row>
    <row r="936" spans="1:17" x14ac:dyDescent="0.25">
      <c r="A936" s="64">
        <f t="shared" si="115"/>
        <v>12</v>
      </c>
      <c r="B936" s="64">
        <f t="shared" si="116"/>
        <v>98</v>
      </c>
      <c r="C936" s="64">
        <f t="shared" si="117"/>
        <v>3</v>
      </c>
      <c r="D936" s="64">
        <f t="shared" si="118"/>
        <v>94</v>
      </c>
      <c r="E936" s="64">
        <f t="shared" si="119"/>
        <v>466</v>
      </c>
      <c r="F936" s="64">
        <f t="shared" si="112"/>
        <v>1</v>
      </c>
      <c r="G936" s="64">
        <f t="shared" si="113"/>
        <v>2</v>
      </c>
      <c r="H936" s="64">
        <f t="shared" si="114"/>
        <v>2021</v>
      </c>
      <c r="I936" s="80" t="str">
        <f>IFERROR(VLOOKUP(D936,Sheet2!A:B,2,0),"")</f>
        <v>J20-1085</v>
      </c>
      <c r="J936" s="64" t="str">
        <f>IFERROR(IF(I936&lt;&gt;"",VLOOKUP(I936,Sheet2!B:C,2,0),""),"")</f>
        <v xml:space="preserve">Grounding system modification work at GC8 </v>
      </c>
      <c r="K936" s="64" t="str">
        <f>IFERROR( IF(I936&lt;&gt;"", HLOOKUP(L$2+$A936,Sheet2!BX:NK,2,0),""),"")</f>
        <v>1-15 Feb 21</v>
      </c>
      <c r="L936" t="str">
        <f>IF(OR(HLOOKUP(L$2+$A936,Sheet2!BX:NK,$B936,0),HLOOKUP(L$2+$A936,Sheet2!BX:NK,$B936,0)&lt;&gt;""),HLOOKUP(L$2+$A936,Sheet2!BX:NK,$B936,0),"")</f>
        <v/>
      </c>
      <c r="M936" t="str">
        <f>IF(OR(HLOOKUP(M$2+$A936,Sheet2!BY:NL,$B936,0),HLOOKUP(M$2+$A936,Sheet2!BY:NL,$B936,0)&lt;&gt;""),HLOOKUP(M$2+$A936,Sheet2!BY:NL,$B936,0),"")</f>
        <v/>
      </c>
      <c r="N936" t="str">
        <f>IF(OR(HLOOKUP(N$2+$A936,Sheet2!BZ:NM,$B936,0),HLOOKUP(N$2+$A936,Sheet2!BZ:NM,$B936,0)&lt;&gt;""),HLOOKUP(N$2+$A936,Sheet2!BZ:NM,$B936,0),"")</f>
        <v/>
      </c>
      <c r="O936" t="str">
        <f>IF(OR(HLOOKUP(O$2+$A936,Sheet2!CA:NN,$B936,0),HLOOKUP(O$2+$A936,Sheet2!CA:NN,$B936,0)&lt;&gt;""),HLOOKUP(O$2+$A936,Sheet2!CA:NN,$B936,0),"")</f>
        <v/>
      </c>
      <c r="P936" t="str">
        <f>IF(OR(HLOOKUP(P$2+$A936,Sheet2!CB:NO,$B936,0),HLOOKUP(P$2+$A936,Sheet2!CB:NO,$B936,0)&lt;&gt;""),HLOOKUP(P$2+$A936,Sheet2!CB:NO,$B936,0),"")</f>
        <v/>
      </c>
      <c r="Q936" t="str">
        <f>IF(OR(HLOOKUP(Q$2+$A936,Sheet2!CC:NO,$B936,0),HLOOKUP(Q$2+$A936,Sheet2!CC:NO,$B936,0)&lt;&gt;""),HLOOKUP(Q$2+$A936,Sheet2!CC:NO,$B936,0),"")</f>
        <v/>
      </c>
    </row>
    <row r="937" spans="1:17" x14ac:dyDescent="0.25">
      <c r="A937" s="64">
        <f t="shared" si="115"/>
        <v>18</v>
      </c>
      <c r="B937" s="64">
        <f t="shared" si="116"/>
        <v>98</v>
      </c>
      <c r="C937" s="64">
        <f t="shared" si="117"/>
        <v>4</v>
      </c>
      <c r="D937" s="64">
        <f t="shared" si="118"/>
        <v>94</v>
      </c>
      <c r="E937" s="64">
        <f t="shared" si="119"/>
        <v>466</v>
      </c>
      <c r="F937" s="64">
        <f t="shared" si="112"/>
        <v>2</v>
      </c>
      <c r="G937" s="64">
        <f t="shared" si="113"/>
        <v>2</v>
      </c>
      <c r="H937" s="64">
        <f t="shared" si="114"/>
        <v>2021</v>
      </c>
      <c r="I937" s="80" t="str">
        <f>IFERROR(VLOOKUP(D937,Sheet2!A:B,2,0),"")</f>
        <v>J20-1085</v>
      </c>
      <c r="J937" s="64" t="str">
        <f>IFERROR(IF(I937&lt;&gt;"",VLOOKUP(I937,Sheet2!B:C,2,0),""),"")</f>
        <v xml:space="preserve">Grounding system modification work at GC8 </v>
      </c>
      <c r="K937" s="64" t="str">
        <f>IFERROR( IF(I937&lt;&gt;"", HLOOKUP(L$2+$A937,Sheet2!BX:NK,2,0),""),"")</f>
        <v>16-28 Feb 21</v>
      </c>
      <c r="L937" t="str">
        <f>IF(OR(HLOOKUP(L$2+$A937,Sheet2!BX:NK,$B937,0),HLOOKUP(L$2+$A937,Sheet2!BX:NK,$B937,0)&lt;&gt;""),HLOOKUP(L$2+$A937,Sheet2!BX:NK,$B937,0),"")</f>
        <v/>
      </c>
      <c r="M937" t="str">
        <f>IF(OR(HLOOKUP(M$2+$A937,Sheet2!BY:NL,$B937,0),HLOOKUP(M$2+$A937,Sheet2!BY:NL,$B937,0)&lt;&gt;""),HLOOKUP(M$2+$A937,Sheet2!BY:NL,$B937,0),"")</f>
        <v/>
      </c>
      <c r="N937" t="str">
        <f>IF(OR(HLOOKUP(N$2+$A937,Sheet2!BZ:NM,$B937,0),HLOOKUP(N$2+$A937,Sheet2!BZ:NM,$B937,0)&lt;&gt;""),HLOOKUP(N$2+$A937,Sheet2!BZ:NM,$B937,0),"")</f>
        <v/>
      </c>
      <c r="O937" t="str">
        <f>IF(OR(HLOOKUP(O$2+$A937,Sheet2!CA:NN,$B937,0),HLOOKUP(O$2+$A937,Sheet2!CA:NN,$B937,0)&lt;&gt;""),HLOOKUP(O$2+$A937,Sheet2!CA:NN,$B937,0),"")</f>
        <v/>
      </c>
      <c r="P937" t="str">
        <f>IF(OR(HLOOKUP(P$2+$A937,Sheet2!CB:NO,$B937,0),HLOOKUP(P$2+$A937,Sheet2!CB:NO,$B937,0)&lt;&gt;""),HLOOKUP(P$2+$A937,Sheet2!CB:NO,$B937,0),"")</f>
        <v/>
      </c>
      <c r="Q937" t="str">
        <f>IF(OR(HLOOKUP(Q$2+$A937,Sheet2!CC:NO,$B937,0),HLOOKUP(Q$2+$A937,Sheet2!CC:NO,$B937,0)&lt;&gt;""),HLOOKUP(Q$2+$A937,Sheet2!CC:NO,$B937,0),"")</f>
        <v/>
      </c>
    </row>
    <row r="938" spans="1:17" x14ac:dyDescent="0.25">
      <c r="A938" s="64">
        <f t="shared" si="115"/>
        <v>24</v>
      </c>
      <c r="B938" s="64">
        <f t="shared" si="116"/>
        <v>98</v>
      </c>
      <c r="C938" s="64">
        <f t="shared" si="117"/>
        <v>5</v>
      </c>
      <c r="D938" s="64">
        <f t="shared" si="118"/>
        <v>94</v>
      </c>
      <c r="E938" s="64">
        <f t="shared" si="119"/>
        <v>466</v>
      </c>
      <c r="F938" s="64">
        <f t="shared" si="112"/>
        <v>1</v>
      </c>
      <c r="G938" s="64">
        <f t="shared" si="113"/>
        <v>3</v>
      </c>
      <c r="H938" s="64">
        <f t="shared" si="114"/>
        <v>2021</v>
      </c>
      <c r="I938" s="80" t="str">
        <f>IFERROR(VLOOKUP(D938,Sheet2!A:B,2,0),"")</f>
        <v>J20-1085</v>
      </c>
      <c r="J938" s="64" t="str">
        <f>IFERROR(IF(I938&lt;&gt;"",VLOOKUP(I938,Sheet2!B:C,2,0),""),"")</f>
        <v xml:space="preserve">Grounding system modification work at GC8 </v>
      </c>
      <c r="K938" s="64" t="str">
        <f>IFERROR( IF(I938&lt;&gt;"", HLOOKUP(L$2+$A938,Sheet2!BX:NK,2,0),""),"")</f>
        <v>1-15 Mar 2021</v>
      </c>
      <c r="L938" t="str">
        <f>IF(OR(HLOOKUP(L$2+$A938,Sheet2!BX:NK,$B938,0),HLOOKUP(L$2+$A938,Sheet2!BX:NK,$B938,0)&lt;&gt;""),HLOOKUP(L$2+$A938,Sheet2!BX:NK,$B938,0),"")</f>
        <v/>
      </c>
      <c r="M938" t="str">
        <f>IF(OR(HLOOKUP(M$2+$A938,Sheet2!BY:NL,$B938,0),HLOOKUP(M$2+$A938,Sheet2!BY:NL,$B938,0)&lt;&gt;""),HLOOKUP(M$2+$A938,Sheet2!BY:NL,$B938,0),"")</f>
        <v/>
      </c>
      <c r="N938" t="str">
        <f>IF(OR(HLOOKUP(N$2+$A938,Sheet2!BZ:NM,$B938,0),HLOOKUP(N$2+$A938,Sheet2!BZ:NM,$B938,0)&lt;&gt;""),HLOOKUP(N$2+$A938,Sheet2!BZ:NM,$B938,0),"")</f>
        <v/>
      </c>
      <c r="O938" t="str">
        <f>IF(OR(HLOOKUP(O$2+$A938,Sheet2!CA:NN,$B938,0),HLOOKUP(O$2+$A938,Sheet2!CA:NN,$B938,0)&lt;&gt;""),HLOOKUP(O$2+$A938,Sheet2!CA:NN,$B938,0),"")</f>
        <v/>
      </c>
      <c r="P938" t="str">
        <f>IF(OR(HLOOKUP(P$2+$A938,Sheet2!CB:NO,$B938,0),HLOOKUP(P$2+$A938,Sheet2!CB:NO,$B938,0)&lt;&gt;""),HLOOKUP(P$2+$A938,Sheet2!CB:NO,$B938,0),"")</f>
        <v/>
      </c>
      <c r="Q938" t="str">
        <f>IF(OR(HLOOKUP(Q$2+$A938,Sheet2!CC:NO,$B938,0),HLOOKUP(Q$2+$A938,Sheet2!CC:NO,$B938,0)&lt;&gt;""),HLOOKUP(Q$2+$A938,Sheet2!CC:NO,$B938,0),"")</f>
        <v/>
      </c>
    </row>
    <row r="939" spans="1:17" x14ac:dyDescent="0.25">
      <c r="A939" s="64">
        <f t="shared" si="115"/>
        <v>30</v>
      </c>
      <c r="B939" s="64">
        <f t="shared" si="116"/>
        <v>98</v>
      </c>
      <c r="C939" s="64">
        <f t="shared" si="117"/>
        <v>6</v>
      </c>
      <c r="D939" s="64">
        <f t="shared" si="118"/>
        <v>94</v>
      </c>
      <c r="E939" s="64">
        <f t="shared" si="119"/>
        <v>466</v>
      </c>
      <c r="F939" s="64">
        <f t="shared" si="112"/>
        <v>2</v>
      </c>
      <c r="G939" s="64">
        <f t="shared" si="113"/>
        <v>3</v>
      </c>
      <c r="H939" s="64">
        <f t="shared" si="114"/>
        <v>2021</v>
      </c>
      <c r="I939" s="80" t="str">
        <f>IFERROR(VLOOKUP(D939,Sheet2!A:B,2,0),"")</f>
        <v>J20-1085</v>
      </c>
      <c r="J939" s="64" t="str">
        <f>IFERROR(IF(I939&lt;&gt;"",VLOOKUP(I939,Sheet2!B:C,2,0),""),"")</f>
        <v xml:space="preserve">Grounding system modification work at GC8 </v>
      </c>
      <c r="K939" s="64" t="str">
        <f>IFERROR( IF(I939&lt;&gt;"", HLOOKUP(L$2+$A939,Sheet2!BX:NK,2,0),""),"")</f>
        <v>16-31 Mar 21</v>
      </c>
      <c r="L939" t="str">
        <f>IF(OR(HLOOKUP(L$2+$A939,Sheet2!BX:NK,$B939,0),HLOOKUP(L$2+$A939,Sheet2!BX:NK,$B939,0)&lt;&gt;""),HLOOKUP(L$2+$A939,Sheet2!BX:NK,$B939,0),"")</f>
        <v/>
      </c>
      <c r="M939" t="str">
        <f>IF(OR(HLOOKUP(M$2+$A939,Sheet2!BY:NL,$B939,0),HLOOKUP(M$2+$A939,Sheet2!BY:NL,$B939,0)&lt;&gt;""),HLOOKUP(M$2+$A939,Sheet2!BY:NL,$B939,0),"")</f>
        <v/>
      </c>
      <c r="N939" t="str">
        <f>IF(OR(HLOOKUP(N$2+$A939,Sheet2!BZ:NM,$B939,0),HLOOKUP(N$2+$A939,Sheet2!BZ:NM,$B939,0)&lt;&gt;""),HLOOKUP(N$2+$A939,Sheet2!BZ:NM,$B939,0),"")</f>
        <v/>
      </c>
      <c r="O939" t="str">
        <f>IF(OR(HLOOKUP(O$2+$A939,Sheet2!CA:NN,$B939,0),HLOOKUP(O$2+$A939,Sheet2!CA:NN,$B939,0)&lt;&gt;""),HLOOKUP(O$2+$A939,Sheet2!CA:NN,$B939,0),"")</f>
        <v/>
      </c>
      <c r="P939" t="str">
        <f>IF(OR(HLOOKUP(P$2+$A939,Sheet2!CB:NO,$B939,0),HLOOKUP(P$2+$A939,Sheet2!CB:NO,$B939,0)&lt;&gt;""),HLOOKUP(P$2+$A939,Sheet2!CB:NO,$B939,0),"")</f>
        <v/>
      </c>
      <c r="Q939" t="str">
        <f>IF(OR(HLOOKUP(Q$2+$A939,Sheet2!CC:NO,$B939,0),HLOOKUP(Q$2+$A939,Sheet2!CC:NO,$B939,0)&lt;&gt;""),HLOOKUP(Q$2+$A939,Sheet2!CC:NO,$B939,0),"")</f>
        <v/>
      </c>
    </row>
    <row r="940" spans="1:17" x14ac:dyDescent="0.25">
      <c r="A940" s="64">
        <f t="shared" si="115"/>
        <v>36</v>
      </c>
      <c r="B940" s="64">
        <f t="shared" si="116"/>
        <v>98</v>
      </c>
      <c r="C940" s="64">
        <f t="shared" si="117"/>
        <v>7</v>
      </c>
      <c r="D940" s="64">
        <f t="shared" si="118"/>
        <v>94</v>
      </c>
      <c r="E940" s="64">
        <f t="shared" si="119"/>
        <v>466</v>
      </c>
      <c r="F940" s="64">
        <f t="shared" si="112"/>
        <v>1</v>
      </c>
      <c r="G940" s="64">
        <f t="shared" si="113"/>
        <v>4</v>
      </c>
      <c r="H940" s="64">
        <f t="shared" si="114"/>
        <v>2021</v>
      </c>
      <c r="I940" s="80" t="str">
        <f>IFERROR(VLOOKUP(D940,Sheet2!A:B,2,0),"")</f>
        <v>J20-1085</v>
      </c>
      <c r="J940" s="64" t="str">
        <f>IFERROR(IF(I940&lt;&gt;"",VLOOKUP(I940,Sheet2!B:C,2,0),""),"")</f>
        <v xml:space="preserve">Grounding system modification work at GC8 </v>
      </c>
      <c r="K940" s="64" t="str">
        <f>IFERROR( IF(I940&lt;&gt;"", HLOOKUP(L$2+$A940,Sheet2!BX:NK,2,0),""),"")</f>
        <v>1-15 April 21</v>
      </c>
      <c r="L940" t="str">
        <f>IF(OR(HLOOKUP(L$2+$A940,Sheet2!BX:NK,$B940,0),HLOOKUP(L$2+$A940,Sheet2!BX:NK,$B940,0)&lt;&gt;""),HLOOKUP(L$2+$A940,Sheet2!BX:NK,$B940,0),"")</f>
        <v/>
      </c>
      <c r="M940" t="str">
        <f>IF(OR(HLOOKUP(M$2+$A940,Sheet2!BY:NL,$B940,0),HLOOKUP(M$2+$A940,Sheet2!BY:NL,$B940,0)&lt;&gt;""),HLOOKUP(M$2+$A940,Sheet2!BY:NL,$B940,0),"")</f>
        <v/>
      </c>
      <c r="N940" t="str">
        <f>IF(OR(HLOOKUP(N$2+$A940,Sheet2!BZ:NM,$B940,0),HLOOKUP(N$2+$A940,Sheet2!BZ:NM,$B940,0)&lt;&gt;""),HLOOKUP(N$2+$A940,Sheet2!BZ:NM,$B940,0),"")</f>
        <v/>
      </c>
      <c r="O940" t="str">
        <f>IF(OR(HLOOKUP(O$2+$A940,Sheet2!CA:NN,$B940,0),HLOOKUP(O$2+$A940,Sheet2!CA:NN,$B940,0)&lt;&gt;""),HLOOKUP(O$2+$A940,Sheet2!CA:NN,$B940,0),"")</f>
        <v/>
      </c>
      <c r="P940" t="str">
        <f>IF(OR(HLOOKUP(P$2+$A940,Sheet2!CB:NO,$B940,0),HLOOKUP(P$2+$A940,Sheet2!CB:NO,$B940,0)&lt;&gt;""),HLOOKUP(P$2+$A940,Sheet2!CB:NO,$B940,0),"")</f>
        <v/>
      </c>
      <c r="Q940" t="str">
        <f>IF(OR(HLOOKUP(Q$2+$A940,Sheet2!CC:NO,$B940,0),HLOOKUP(Q$2+$A940,Sheet2!CC:NO,$B940,0)&lt;&gt;""),HLOOKUP(Q$2+$A940,Sheet2!CC:NO,$B940,0),"")</f>
        <v/>
      </c>
    </row>
    <row r="941" spans="1:17" x14ac:dyDescent="0.25">
      <c r="A941" s="64">
        <f t="shared" si="115"/>
        <v>42</v>
      </c>
      <c r="B941" s="64">
        <f t="shared" si="116"/>
        <v>98</v>
      </c>
      <c r="C941" s="64">
        <f t="shared" si="117"/>
        <v>8</v>
      </c>
      <c r="D941" s="64">
        <f t="shared" si="118"/>
        <v>94</v>
      </c>
      <c r="E941" s="64">
        <f t="shared" si="119"/>
        <v>466</v>
      </c>
      <c r="F941" s="64">
        <f t="shared" si="112"/>
        <v>2</v>
      </c>
      <c r="G941" s="64">
        <f t="shared" si="113"/>
        <v>4</v>
      </c>
      <c r="H941" s="64">
        <f t="shared" si="114"/>
        <v>2021</v>
      </c>
      <c r="I941" s="80" t="str">
        <f>IFERROR(VLOOKUP(D941,Sheet2!A:B,2,0),"")</f>
        <v>J20-1085</v>
      </c>
      <c r="J941" s="64" t="str">
        <f>IFERROR(IF(I941&lt;&gt;"",VLOOKUP(I941,Sheet2!B:C,2,0),""),"")</f>
        <v xml:space="preserve">Grounding system modification work at GC8 </v>
      </c>
      <c r="K941" s="64" t="str">
        <f>IFERROR( IF(I941&lt;&gt;"", HLOOKUP(L$2+$A941,Sheet2!BX:NK,2,0),""),"")</f>
        <v>16-30 April 21</v>
      </c>
      <c r="L941" t="str">
        <f>IF(OR(HLOOKUP(L$2+$A941,Sheet2!BX:NK,$B941,0),HLOOKUP(L$2+$A941,Sheet2!BX:NK,$B941,0)&lt;&gt;""),HLOOKUP(L$2+$A941,Sheet2!BX:NK,$B941,0),"")</f>
        <v/>
      </c>
      <c r="M941" t="str">
        <f>IF(OR(HLOOKUP(M$2+$A941,Sheet2!BY:NL,$B941,0),HLOOKUP(M$2+$A941,Sheet2!BY:NL,$B941,0)&lt;&gt;""),HLOOKUP(M$2+$A941,Sheet2!BY:NL,$B941,0),"")</f>
        <v/>
      </c>
      <c r="N941" t="str">
        <f>IF(OR(HLOOKUP(N$2+$A941,Sheet2!BZ:NM,$B941,0),HLOOKUP(N$2+$A941,Sheet2!BZ:NM,$B941,0)&lt;&gt;""),HLOOKUP(N$2+$A941,Sheet2!BZ:NM,$B941,0),"")</f>
        <v/>
      </c>
      <c r="O941" t="str">
        <f>IF(OR(HLOOKUP(O$2+$A941,Sheet2!CA:NN,$B941,0),HLOOKUP(O$2+$A941,Sheet2!CA:NN,$B941,0)&lt;&gt;""),HLOOKUP(O$2+$A941,Sheet2!CA:NN,$B941,0),"")</f>
        <v/>
      </c>
      <c r="P941" t="str">
        <f>IF(OR(HLOOKUP(P$2+$A941,Sheet2!CB:NO,$B941,0),HLOOKUP(P$2+$A941,Sheet2!CB:NO,$B941,0)&lt;&gt;""),HLOOKUP(P$2+$A941,Sheet2!CB:NO,$B941,0),"")</f>
        <v/>
      </c>
      <c r="Q941" t="str">
        <f>IF(OR(HLOOKUP(Q$2+$A941,Sheet2!CC:NO,$B941,0),HLOOKUP(Q$2+$A941,Sheet2!CC:NO,$B941,0)&lt;&gt;""),HLOOKUP(Q$2+$A941,Sheet2!CC:NO,$B941,0),"")</f>
        <v/>
      </c>
    </row>
    <row r="942" spans="1:17" x14ac:dyDescent="0.25">
      <c r="A942" s="64">
        <f t="shared" si="115"/>
        <v>48</v>
      </c>
      <c r="B942" s="64">
        <f t="shared" si="116"/>
        <v>98</v>
      </c>
      <c r="C942" s="64">
        <f t="shared" si="117"/>
        <v>9</v>
      </c>
      <c r="D942" s="64">
        <f t="shared" si="118"/>
        <v>94</v>
      </c>
      <c r="E942" s="64">
        <f t="shared" si="119"/>
        <v>466</v>
      </c>
      <c r="F942" s="64">
        <f t="shared" si="112"/>
        <v>1</v>
      </c>
      <c r="G942" s="64">
        <f t="shared" si="113"/>
        <v>5</v>
      </c>
      <c r="H942" s="64">
        <f t="shared" si="114"/>
        <v>2021</v>
      </c>
      <c r="I942" s="80" t="str">
        <f>IFERROR(VLOOKUP(D942,Sheet2!A:B,2,0),"")</f>
        <v>J20-1085</v>
      </c>
      <c r="J942" s="64" t="str">
        <f>IFERROR(IF(I942&lt;&gt;"",VLOOKUP(I942,Sheet2!B:C,2,0),""),"")</f>
        <v xml:space="preserve">Grounding system modification work at GC8 </v>
      </c>
      <c r="K942" s="64" t="str">
        <f>IFERROR( IF(I942&lt;&gt;"", HLOOKUP(L$2+$A942,Sheet2!BX:NK,2,0),""),"")</f>
        <v>1-15 May 21</v>
      </c>
      <c r="L942" t="str">
        <f>IF(OR(HLOOKUP(L$2+$A942,Sheet2!BX:NK,$B942,0),HLOOKUP(L$2+$A942,Sheet2!BX:NK,$B942,0)&lt;&gt;""),HLOOKUP(L$2+$A942,Sheet2!BX:NK,$B942,0),"")</f>
        <v/>
      </c>
      <c r="M942" t="str">
        <f>IF(OR(HLOOKUP(M$2+$A942,Sheet2!BY:NL,$B942,0),HLOOKUP(M$2+$A942,Sheet2!BY:NL,$B942,0)&lt;&gt;""),HLOOKUP(M$2+$A942,Sheet2!BY:NL,$B942,0),"")</f>
        <v/>
      </c>
      <c r="N942" t="str">
        <f>IF(OR(HLOOKUP(N$2+$A942,Sheet2!BZ:NM,$B942,0),HLOOKUP(N$2+$A942,Sheet2!BZ:NM,$B942,0)&lt;&gt;""),HLOOKUP(N$2+$A942,Sheet2!BZ:NM,$B942,0),"")</f>
        <v/>
      </c>
      <c r="O942" t="str">
        <f>IF(OR(HLOOKUP(O$2+$A942,Sheet2!CA:NN,$B942,0),HLOOKUP(O$2+$A942,Sheet2!CA:NN,$B942,0)&lt;&gt;""),HLOOKUP(O$2+$A942,Sheet2!CA:NN,$B942,0),"")</f>
        <v/>
      </c>
      <c r="P942" t="str">
        <f>IF(OR(HLOOKUP(P$2+$A942,Sheet2!CB:NO,$B942,0),HLOOKUP(P$2+$A942,Sheet2!CB:NO,$B942,0)&lt;&gt;""),HLOOKUP(P$2+$A942,Sheet2!CB:NO,$B942,0),"")</f>
        <v/>
      </c>
      <c r="Q942" t="str">
        <f>IF(OR(HLOOKUP(Q$2+$A942,Sheet2!CC:NO,$B942,0),HLOOKUP(Q$2+$A942,Sheet2!CC:NO,$B942,0)&lt;&gt;""),HLOOKUP(Q$2+$A942,Sheet2!CC:NO,$B942,0),"")</f>
        <v/>
      </c>
    </row>
    <row r="943" spans="1:17" x14ac:dyDescent="0.25">
      <c r="A943" s="64">
        <f t="shared" si="115"/>
        <v>54</v>
      </c>
      <c r="B943" s="64">
        <f t="shared" si="116"/>
        <v>98</v>
      </c>
      <c r="C943" s="64">
        <f t="shared" si="117"/>
        <v>10</v>
      </c>
      <c r="D943" s="64">
        <f t="shared" si="118"/>
        <v>94</v>
      </c>
      <c r="E943" s="64">
        <f t="shared" si="119"/>
        <v>466</v>
      </c>
      <c r="F943" s="64">
        <f t="shared" si="112"/>
        <v>2</v>
      </c>
      <c r="G943" s="64">
        <f t="shared" si="113"/>
        <v>5</v>
      </c>
      <c r="H943" s="64">
        <f t="shared" si="114"/>
        <v>2021</v>
      </c>
      <c r="I943" s="80" t="str">
        <f>IFERROR(VLOOKUP(D943,Sheet2!A:B,2,0),"")</f>
        <v>J20-1085</v>
      </c>
      <c r="J943" s="64" t="str">
        <f>IFERROR(IF(I943&lt;&gt;"",VLOOKUP(I943,Sheet2!B:C,2,0),""),"")</f>
        <v xml:space="preserve">Grounding system modification work at GC8 </v>
      </c>
      <c r="K943" s="64" t="str">
        <f>IFERROR( IF(I943&lt;&gt;"", HLOOKUP(L$2+$A943,Sheet2!BX:NK,2,0),""),"")</f>
        <v>16-31 May 21</v>
      </c>
      <c r="L943" t="str">
        <f>IF(OR(HLOOKUP(L$2+$A943,Sheet2!BX:NK,$B943,0),HLOOKUP(L$2+$A943,Sheet2!BX:NK,$B943,0)&lt;&gt;""),HLOOKUP(L$2+$A943,Sheet2!BX:NK,$B943,0),"")</f>
        <v/>
      </c>
      <c r="M943" t="str">
        <f>IF(OR(HLOOKUP(M$2+$A943,Sheet2!BY:NL,$B943,0),HLOOKUP(M$2+$A943,Sheet2!BY:NL,$B943,0)&lt;&gt;""),HLOOKUP(M$2+$A943,Sheet2!BY:NL,$B943,0),"")</f>
        <v/>
      </c>
      <c r="N943" t="str">
        <f>IF(OR(HLOOKUP(N$2+$A943,Sheet2!BZ:NM,$B943,0),HLOOKUP(N$2+$A943,Sheet2!BZ:NM,$B943,0)&lt;&gt;""),HLOOKUP(N$2+$A943,Sheet2!BZ:NM,$B943,0),"")</f>
        <v/>
      </c>
      <c r="O943" t="str">
        <f>IF(OR(HLOOKUP(O$2+$A943,Sheet2!CA:NN,$B943,0),HLOOKUP(O$2+$A943,Sheet2!CA:NN,$B943,0)&lt;&gt;""),HLOOKUP(O$2+$A943,Sheet2!CA:NN,$B943,0),"")</f>
        <v/>
      </c>
      <c r="P943" t="str">
        <f>IF(OR(HLOOKUP(P$2+$A943,Sheet2!CB:NO,$B943,0),HLOOKUP(P$2+$A943,Sheet2!CB:NO,$B943,0)&lt;&gt;""),HLOOKUP(P$2+$A943,Sheet2!CB:NO,$B943,0),"")</f>
        <v/>
      </c>
      <c r="Q943" t="str">
        <f>IF(OR(HLOOKUP(Q$2+$A943,Sheet2!CC:NO,$B943,0),HLOOKUP(Q$2+$A943,Sheet2!CC:NO,$B943,0)&lt;&gt;""),HLOOKUP(Q$2+$A943,Sheet2!CC:NO,$B943,0),"")</f>
        <v/>
      </c>
    </row>
    <row r="944" spans="1:17" x14ac:dyDescent="0.25">
      <c r="A944" s="64">
        <f t="shared" si="115"/>
        <v>0</v>
      </c>
      <c r="B944" s="64">
        <f t="shared" si="116"/>
        <v>99</v>
      </c>
      <c r="C944" s="64">
        <f t="shared" si="117"/>
        <v>1</v>
      </c>
      <c r="D944" s="64">
        <f t="shared" si="118"/>
        <v>95</v>
      </c>
      <c r="E944" s="64">
        <f t="shared" si="119"/>
        <v>471</v>
      </c>
      <c r="F944" s="64">
        <f t="shared" si="112"/>
        <v>1</v>
      </c>
      <c r="G944" s="64">
        <f t="shared" si="113"/>
        <v>1</v>
      </c>
      <c r="H944" s="64">
        <f t="shared" si="114"/>
        <v>2021</v>
      </c>
      <c r="I944" s="80" t="str">
        <f>IFERROR(VLOOKUP(D944,Sheet2!A:B,2,0),"")</f>
        <v>J20-1112</v>
      </c>
      <c r="J944" s="64" t="str">
        <f>IFERROR(IF(I944&lt;&gt;"",VLOOKUP(I944,Sheet2!B:C,2,0),""),"")</f>
        <v>BST ( Gas Detector additional )</v>
      </c>
      <c r="K944" s="64" t="str">
        <f>IFERROR( IF(I944&lt;&gt;"", HLOOKUP(L$2+$A944,Sheet2!BX:NK,2,0),""),"")</f>
        <v>1-15 Jan 21</v>
      </c>
      <c r="L944" t="str">
        <f>IF(OR(HLOOKUP(L$2+$A944,Sheet2!BX:NK,$B944,0),HLOOKUP(L$2+$A944,Sheet2!BX:NK,$B944,0)&lt;&gt;""),HLOOKUP(L$2+$A944,Sheet2!BX:NK,$B944,0),"")</f>
        <v/>
      </c>
      <c r="M944" t="str">
        <f>IF(OR(HLOOKUP(M$2+$A944,Sheet2!BY:NL,$B944,0),HLOOKUP(M$2+$A944,Sheet2!BY:NL,$B944,0)&lt;&gt;""),HLOOKUP(M$2+$A944,Sheet2!BY:NL,$B944,0),"")</f>
        <v/>
      </c>
      <c r="N944" t="str">
        <f>IF(OR(HLOOKUP(N$2+$A944,Sheet2!BZ:NM,$B944,0),HLOOKUP(N$2+$A944,Sheet2!BZ:NM,$B944,0)&lt;&gt;""),HLOOKUP(N$2+$A944,Sheet2!BZ:NM,$B944,0),"")</f>
        <v/>
      </c>
      <c r="O944" t="str">
        <f>IF(OR(HLOOKUP(O$2+$A944,Sheet2!CA:NN,$B944,0),HLOOKUP(O$2+$A944,Sheet2!CA:NN,$B944,0)&lt;&gt;""),HLOOKUP(O$2+$A944,Sheet2!CA:NN,$B944,0),"")</f>
        <v/>
      </c>
      <c r="P944" t="str">
        <f>IF(OR(HLOOKUP(P$2+$A944,Sheet2!CB:NO,$B944,0),HLOOKUP(P$2+$A944,Sheet2!CB:NO,$B944,0)&lt;&gt;""),HLOOKUP(P$2+$A944,Sheet2!CB:NO,$B944,0),"")</f>
        <v/>
      </c>
      <c r="Q944" t="str">
        <f>IF(OR(HLOOKUP(Q$2+$A944,Sheet2!CC:NO,$B944,0),HLOOKUP(Q$2+$A944,Sheet2!CC:NO,$B944,0)&lt;&gt;""),HLOOKUP(Q$2+$A944,Sheet2!CC:NO,$B944,0),"")</f>
        <v/>
      </c>
    </row>
    <row r="945" spans="1:17" x14ac:dyDescent="0.25">
      <c r="A945" s="64">
        <f t="shared" si="115"/>
        <v>6</v>
      </c>
      <c r="B945" s="64">
        <f t="shared" si="116"/>
        <v>99</v>
      </c>
      <c r="C945" s="64">
        <f t="shared" si="117"/>
        <v>2</v>
      </c>
      <c r="D945" s="64">
        <f t="shared" si="118"/>
        <v>95</v>
      </c>
      <c r="E945" s="64">
        <f t="shared" si="119"/>
        <v>471</v>
      </c>
      <c r="F945" s="64">
        <f t="shared" si="112"/>
        <v>2</v>
      </c>
      <c r="G945" s="64">
        <f t="shared" si="113"/>
        <v>1</v>
      </c>
      <c r="H945" s="64">
        <f t="shared" si="114"/>
        <v>2021</v>
      </c>
      <c r="I945" s="80" t="str">
        <f>IFERROR(VLOOKUP(D945,Sheet2!A:B,2,0),"")</f>
        <v>J20-1112</v>
      </c>
      <c r="J945" s="64" t="str">
        <f>IFERROR(IF(I945&lt;&gt;"",VLOOKUP(I945,Sheet2!B:C,2,0),""),"")</f>
        <v>BST ( Gas Detector additional )</v>
      </c>
      <c r="K945" s="64" t="str">
        <f>IFERROR( IF(I945&lt;&gt;"", HLOOKUP(L$2+$A945,Sheet2!BX:NK,2,0),""),"")</f>
        <v>16-31 Jan 21</v>
      </c>
      <c r="L945" t="str">
        <f>IF(OR(HLOOKUP(L$2+$A945,Sheet2!BX:NK,$B945,0),HLOOKUP(L$2+$A945,Sheet2!BX:NK,$B945,0)&lt;&gt;""),HLOOKUP(L$2+$A945,Sheet2!BX:NK,$B945,0),"")</f>
        <v/>
      </c>
      <c r="M945" t="str">
        <f>IF(OR(HLOOKUP(M$2+$A945,Sheet2!BY:NL,$B945,0),HLOOKUP(M$2+$A945,Sheet2!BY:NL,$B945,0)&lt;&gt;""),HLOOKUP(M$2+$A945,Sheet2!BY:NL,$B945,0),"")</f>
        <v/>
      </c>
      <c r="N945" t="str">
        <f>IF(OR(HLOOKUP(N$2+$A945,Sheet2!BZ:NM,$B945,0),HLOOKUP(N$2+$A945,Sheet2!BZ:NM,$B945,0)&lt;&gt;""),HLOOKUP(N$2+$A945,Sheet2!BZ:NM,$B945,0),"")</f>
        <v/>
      </c>
      <c r="O945" t="str">
        <f>IF(OR(HLOOKUP(O$2+$A945,Sheet2!CA:NN,$B945,0),HLOOKUP(O$2+$A945,Sheet2!CA:NN,$B945,0)&lt;&gt;""),HLOOKUP(O$2+$A945,Sheet2!CA:NN,$B945,0),"")</f>
        <v/>
      </c>
      <c r="P945" t="str">
        <f>IF(OR(HLOOKUP(P$2+$A945,Sheet2!CB:NO,$B945,0),HLOOKUP(P$2+$A945,Sheet2!CB:NO,$B945,0)&lt;&gt;""),HLOOKUP(P$2+$A945,Sheet2!CB:NO,$B945,0),"")</f>
        <v/>
      </c>
      <c r="Q945" t="str">
        <f>IF(OR(HLOOKUP(Q$2+$A945,Sheet2!CC:NO,$B945,0),HLOOKUP(Q$2+$A945,Sheet2!CC:NO,$B945,0)&lt;&gt;""),HLOOKUP(Q$2+$A945,Sheet2!CC:NO,$B945,0),"")</f>
        <v/>
      </c>
    </row>
    <row r="946" spans="1:17" x14ac:dyDescent="0.25">
      <c r="A946" s="64">
        <f t="shared" si="115"/>
        <v>12</v>
      </c>
      <c r="B946" s="64">
        <f t="shared" si="116"/>
        <v>99</v>
      </c>
      <c r="C946" s="64">
        <f t="shared" si="117"/>
        <v>3</v>
      </c>
      <c r="D946" s="64">
        <f t="shared" si="118"/>
        <v>95</v>
      </c>
      <c r="E946" s="64">
        <f t="shared" si="119"/>
        <v>471</v>
      </c>
      <c r="F946" s="64">
        <f t="shared" si="112"/>
        <v>1</v>
      </c>
      <c r="G946" s="64">
        <f t="shared" si="113"/>
        <v>2</v>
      </c>
      <c r="H946" s="64">
        <f t="shared" si="114"/>
        <v>2021</v>
      </c>
      <c r="I946" s="80" t="str">
        <f>IFERROR(VLOOKUP(D946,Sheet2!A:B,2,0),"")</f>
        <v>J20-1112</v>
      </c>
      <c r="J946" s="64" t="str">
        <f>IFERROR(IF(I946&lt;&gt;"",VLOOKUP(I946,Sheet2!B:C,2,0),""),"")</f>
        <v>BST ( Gas Detector additional )</v>
      </c>
      <c r="K946" s="64" t="str">
        <f>IFERROR( IF(I946&lt;&gt;"", HLOOKUP(L$2+$A946,Sheet2!BX:NK,2,0),""),"")</f>
        <v>1-15 Feb 21</v>
      </c>
      <c r="L946" t="str">
        <f>IF(OR(HLOOKUP(L$2+$A946,Sheet2!BX:NK,$B946,0),HLOOKUP(L$2+$A946,Sheet2!BX:NK,$B946,0)&lt;&gt;""),HLOOKUP(L$2+$A946,Sheet2!BX:NK,$B946,0),"")</f>
        <v/>
      </c>
      <c r="M946" t="str">
        <f>IF(OR(HLOOKUP(M$2+$A946,Sheet2!BY:NL,$B946,0),HLOOKUP(M$2+$A946,Sheet2!BY:NL,$B946,0)&lt;&gt;""),HLOOKUP(M$2+$A946,Sheet2!BY:NL,$B946,0),"")</f>
        <v/>
      </c>
      <c r="N946" t="str">
        <f>IF(OR(HLOOKUP(N$2+$A946,Sheet2!BZ:NM,$B946,0),HLOOKUP(N$2+$A946,Sheet2!BZ:NM,$B946,0)&lt;&gt;""),HLOOKUP(N$2+$A946,Sheet2!BZ:NM,$B946,0),"")</f>
        <v/>
      </c>
      <c r="O946" t="str">
        <f>IF(OR(HLOOKUP(O$2+$A946,Sheet2!CA:NN,$B946,0),HLOOKUP(O$2+$A946,Sheet2!CA:NN,$B946,0)&lt;&gt;""),HLOOKUP(O$2+$A946,Sheet2!CA:NN,$B946,0),"")</f>
        <v/>
      </c>
      <c r="P946" t="str">
        <f>IF(OR(HLOOKUP(P$2+$A946,Sheet2!CB:NO,$B946,0),HLOOKUP(P$2+$A946,Sheet2!CB:NO,$B946,0)&lt;&gt;""),HLOOKUP(P$2+$A946,Sheet2!CB:NO,$B946,0),"")</f>
        <v/>
      </c>
      <c r="Q946" t="str">
        <f>IF(OR(HLOOKUP(Q$2+$A946,Sheet2!CC:NO,$B946,0),HLOOKUP(Q$2+$A946,Sheet2!CC:NO,$B946,0)&lt;&gt;""),HLOOKUP(Q$2+$A946,Sheet2!CC:NO,$B946,0),"")</f>
        <v/>
      </c>
    </row>
    <row r="947" spans="1:17" x14ac:dyDescent="0.25">
      <c r="A947" s="64">
        <f t="shared" si="115"/>
        <v>18</v>
      </c>
      <c r="B947" s="64">
        <f t="shared" si="116"/>
        <v>99</v>
      </c>
      <c r="C947" s="64">
        <f t="shared" si="117"/>
        <v>4</v>
      </c>
      <c r="D947" s="64">
        <f t="shared" si="118"/>
        <v>95</v>
      </c>
      <c r="E947" s="64">
        <f t="shared" si="119"/>
        <v>471</v>
      </c>
      <c r="F947" s="64">
        <f t="shared" si="112"/>
        <v>2</v>
      </c>
      <c r="G947" s="64">
        <f t="shared" si="113"/>
        <v>2</v>
      </c>
      <c r="H947" s="64">
        <f t="shared" si="114"/>
        <v>2021</v>
      </c>
      <c r="I947" s="80" t="str">
        <f>IFERROR(VLOOKUP(D947,Sheet2!A:B,2,0),"")</f>
        <v>J20-1112</v>
      </c>
      <c r="J947" s="64" t="str">
        <f>IFERROR(IF(I947&lt;&gt;"",VLOOKUP(I947,Sheet2!B:C,2,0),""),"")</f>
        <v>BST ( Gas Detector additional )</v>
      </c>
      <c r="K947" s="64" t="str">
        <f>IFERROR( IF(I947&lt;&gt;"", HLOOKUP(L$2+$A947,Sheet2!BX:NK,2,0),""),"")</f>
        <v>16-28 Feb 21</v>
      </c>
      <c r="L947" t="str">
        <f>IF(OR(HLOOKUP(L$2+$A947,Sheet2!BX:NK,$B947,0),HLOOKUP(L$2+$A947,Sheet2!BX:NK,$B947,0)&lt;&gt;""),HLOOKUP(L$2+$A947,Sheet2!BX:NK,$B947,0),"")</f>
        <v/>
      </c>
      <c r="M947" t="str">
        <f>IF(OR(HLOOKUP(M$2+$A947,Sheet2!BY:NL,$B947,0),HLOOKUP(M$2+$A947,Sheet2!BY:NL,$B947,0)&lt;&gt;""),HLOOKUP(M$2+$A947,Sheet2!BY:NL,$B947,0),"")</f>
        <v/>
      </c>
      <c r="N947" t="str">
        <f>IF(OR(HLOOKUP(N$2+$A947,Sheet2!BZ:NM,$B947,0),HLOOKUP(N$2+$A947,Sheet2!BZ:NM,$B947,0)&lt;&gt;""),HLOOKUP(N$2+$A947,Sheet2!BZ:NM,$B947,0),"")</f>
        <v/>
      </c>
      <c r="O947" t="str">
        <f>IF(OR(HLOOKUP(O$2+$A947,Sheet2!CA:NN,$B947,0),HLOOKUP(O$2+$A947,Sheet2!CA:NN,$B947,0)&lt;&gt;""),HLOOKUP(O$2+$A947,Sheet2!CA:NN,$B947,0),"")</f>
        <v/>
      </c>
      <c r="P947" t="str">
        <f>IF(OR(HLOOKUP(P$2+$A947,Sheet2!CB:NO,$B947,0),HLOOKUP(P$2+$A947,Sheet2!CB:NO,$B947,0)&lt;&gt;""),HLOOKUP(P$2+$A947,Sheet2!CB:NO,$B947,0),"")</f>
        <v/>
      </c>
      <c r="Q947" t="str">
        <f>IF(OR(HLOOKUP(Q$2+$A947,Sheet2!CC:NO,$B947,0),HLOOKUP(Q$2+$A947,Sheet2!CC:NO,$B947,0)&lt;&gt;""),HLOOKUP(Q$2+$A947,Sheet2!CC:NO,$B947,0),"")</f>
        <v/>
      </c>
    </row>
    <row r="948" spans="1:17" x14ac:dyDescent="0.25">
      <c r="A948" s="64">
        <f t="shared" si="115"/>
        <v>24</v>
      </c>
      <c r="B948" s="64">
        <f t="shared" si="116"/>
        <v>99</v>
      </c>
      <c r="C948" s="64">
        <f t="shared" si="117"/>
        <v>5</v>
      </c>
      <c r="D948" s="64">
        <f t="shared" si="118"/>
        <v>95</v>
      </c>
      <c r="E948" s="64">
        <f t="shared" si="119"/>
        <v>471</v>
      </c>
      <c r="F948" s="64">
        <f t="shared" si="112"/>
        <v>1</v>
      </c>
      <c r="G948" s="64">
        <f t="shared" si="113"/>
        <v>3</v>
      </c>
      <c r="H948" s="64">
        <f t="shared" si="114"/>
        <v>2021</v>
      </c>
      <c r="I948" s="80" t="str">
        <f>IFERROR(VLOOKUP(D948,Sheet2!A:B,2,0),"")</f>
        <v>J20-1112</v>
      </c>
      <c r="J948" s="64" t="str">
        <f>IFERROR(IF(I948&lt;&gt;"",VLOOKUP(I948,Sheet2!B:C,2,0),""),"")</f>
        <v>BST ( Gas Detector additional )</v>
      </c>
      <c r="K948" s="64" t="str">
        <f>IFERROR( IF(I948&lt;&gt;"", HLOOKUP(L$2+$A948,Sheet2!BX:NK,2,0),""),"")</f>
        <v>1-15 Mar 2021</v>
      </c>
      <c r="L948" t="str">
        <f>IF(OR(HLOOKUP(L$2+$A948,Sheet2!BX:NK,$B948,0),HLOOKUP(L$2+$A948,Sheet2!BX:NK,$B948,0)&lt;&gt;""),HLOOKUP(L$2+$A948,Sheet2!BX:NK,$B948,0),"")</f>
        <v/>
      </c>
      <c r="M948" t="str">
        <f>IF(OR(HLOOKUP(M$2+$A948,Sheet2!BY:NL,$B948,0),HLOOKUP(M$2+$A948,Sheet2!BY:NL,$B948,0)&lt;&gt;""),HLOOKUP(M$2+$A948,Sheet2!BY:NL,$B948,0),"")</f>
        <v/>
      </c>
      <c r="N948" t="str">
        <f>IF(OR(HLOOKUP(N$2+$A948,Sheet2!BZ:NM,$B948,0),HLOOKUP(N$2+$A948,Sheet2!BZ:NM,$B948,0)&lt;&gt;""),HLOOKUP(N$2+$A948,Sheet2!BZ:NM,$B948,0),"")</f>
        <v/>
      </c>
      <c r="O948" t="str">
        <f>IF(OR(HLOOKUP(O$2+$A948,Sheet2!CA:NN,$B948,0),HLOOKUP(O$2+$A948,Sheet2!CA:NN,$B948,0)&lt;&gt;""),HLOOKUP(O$2+$A948,Sheet2!CA:NN,$B948,0),"")</f>
        <v/>
      </c>
      <c r="P948" t="str">
        <f>IF(OR(HLOOKUP(P$2+$A948,Sheet2!CB:NO,$B948,0),HLOOKUP(P$2+$A948,Sheet2!CB:NO,$B948,0)&lt;&gt;""),HLOOKUP(P$2+$A948,Sheet2!CB:NO,$B948,0),"")</f>
        <v/>
      </c>
      <c r="Q948" t="str">
        <f>IF(OR(HLOOKUP(Q$2+$A948,Sheet2!CC:NO,$B948,0),HLOOKUP(Q$2+$A948,Sheet2!CC:NO,$B948,0)&lt;&gt;""),HLOOKUP(Q$2+$A948,Sheet2!CC:NO,$B948,0),"")</f>
        <v/>
      </c>
    </row>
    <row r="949" spans="1:17" x14ac:dyDescent="0.25">
      <c r="A949" s="64">
        <f t="shared" si="115"/>
        <v>30</v>
      </c>
      <c r="B949" s="64">
        <f t="shared" si="116"/>
        <v>99</v>
      </c>
      <c r="C949" s="64">
        <f t="shared" si="117"/>
        <v>6</v>
      </c>
      <c r="D949" s="64">
        <f t="shared" si="118"/>
        <v>95</v>
      </c>
      <c r="E949" s="64">
        <f t="shared" si="119"/>
        <v>471</v>
      </c>
      <c r="F949" s="64">
        <f t="shared" si="112"/>
        <v>2</v>
      </c>
      <c r="G949" s="64">
        <f t="shared" si="113"/>
        <v>3</v>
      </c>
      <c r="H949" s="64">
        <f t="shared" si="114"/>
        <v>2021</v>
      </c>
      <c r="I949" s="80" t="str">
        <f>IFERROR(VLOOKUP(D949,Sheet2!A:B,2,0),"")</f>
        <v>J20-1112</v>
      </c>
      <c r="J949" s="64" t="str">
        <f>IFERROR(IF(I949&lt;&gt;"",VLOOKUP(I949,Sheet2!B:C,2,0),""),"")</f>
        <v>BST ( Gas Detector additional )</v>
      </c>
      <c r="K949" s="64" t="str">
        <f>IFERROR( IF(I949&lt;&gt;"", HLOOKUP(L$2+$A949,Sheet2!BX:NK,2,0),""),"")</f>
        <v>16-31 Mar 21</v>
      </c>
      <c r="L949" t="str">
        <f>IF(OR(HLOOKUP(L$2+$A949,Sheet2!BX:NK,$B949,0),HLOOKUP(L$2+$A949,Sheet2!BX:NK,$B949,0)&lt;&gt;""),HLOOKUP(L$2+$A949,Sheet2!BX:NK,$B949,0),"")</f>
        <v/>
      </c>
      <c r="M949" t="str">
        <f>IF(OR(HLOOKUP(M$2+$A949,Sheet2!BY:NL,$B949,0),HLOOKUP(M$2+$A949,Sheet2!BY:NL,$B949,0)&lt;&gt;""),HLOOKUP(M$2+$A949,Sheet2!BY:NL,$B949,0),"")</f>
        <v/>
      </c>
      <c r="N949" t="str">
        <f>IF(OR(HLOOKUP(N$2+$A949,Sheet2!BZ:NM,$B949,0),HLOOKUP(N$2+$A949,Sheet2!BZ:NM,$B949,0)&lt;&gt;""),HLOOKUP(N$2+$A949,Sheet2!BZ:NM,$B949,0),"")</f>
        <v/>
      </c>
      <c r="O949" t="str">
        <f>IF(OR(HLOOKUP(O$2+$A949,Sheet2!CA:NN,$B949,0),HLOOKUP(O$2+$A949,Sheet2!CA:NN,$B949,0)&lt;&gt;""),HLOOKUP(O$2+$A949,Sheet2!CA:NN,$B949,0),"")</f>
        <v/>
      </c>
      <c r="P949" t="str">
        <f>IF(OR(HLOOKUP(P$2+$A949,Sheet2!CB:NO,$B949,0),HLOOKUP(P$2+$A949,Sheet2!CB:NO,$B949,0)&lt;&gt;""),HLOOKUP(P$2+$A949,Sheet2!CB:NO,$B949,0),"")</f>
        <v/>
      </c>
      <c r="Q949" t="str">
        <f>IF(OR(HLOOKUP(Q$2+$A949,Sheet2!CC:NO,$B949,0),HLOOKUP(Q$2+$A949,Sheet2!CC:NO,$B949,0)&lt;&gt;""),HLOOKUP(Q$2+$A949,Sheet2!CC:NO,$B949,0),"")</f>
        <v/>
      </c>
    </row>
    <row r="950" spans="1:17" x14ac:dyDescent="0.25">
      <c r="A950" s="64">
        <f t="shared" si="115"/>
        <v>36</v>
      </c>
      <c r="B950" s="64">
        <f t="shared" si="116"/>
        <v>99</v>
      </c>
      <c r="C950" s="64">
        <f t="shared" si="117"/>
        <v>7</v>
      </c>
      <c r="D950" s="64">
        <f t="shared" si="118"/>
        <v>95</v>
      </c>
      <c r="E950" s="64">
        <f t="shared" si="119"/>
        <v>471</v>
      </c>
      <c r="F950" s="64">
        <f t="shared" si="112"/>
        <v>1</v>
      </c>
      <c r="G950" s="64">
        <f t="shared" si="113"/>
        <v>4</v>
      </c>
      <c r="H950" s="64">
        <f t="shared" si="114"/>
        <v>2021</v>
      </c>
      <c r="I950" s="80" t="str">
        <f>IFERROR(VLOOKUP(D950,Sheet2!A:B,2,0),"")</f>
        <v>J20-1112</v>
      </c>
      <c r="J950" s="64" t="str">
        <f>IFERROR(IF(I950&lt;&gt;"",VLOOKUP(I950,Sheet2!B:C,2,0),""),"")</f>
        <v>BST ( Gas Detector additional )</v>
      </c>
      <c r="K950" s="64" t="str">
        <f>IFERROR( IF(I950&lt;&gt;"", HLOOKUP(L$2+$A950,Sheet2!BX:NK,2,0),""),"")</f>
        <v>1-15 April 21</v>
      </c>
      <c r="L950" t="str">
        <f>IF(OR(HLOOKUP(L$2+$A950,Sheet2!BX:NK,$B950,0),HLOOKUP(L$2+$A950,Sheet2!BX:NK,$B950,0)&lt;&gt;""),HLOOKUP(L$2+$A950,Sheet2!BX:NK,$B950,0),"")</f>
        <v/>
      </c>
      <c r="M950" t="str">
        <f>IF(OR(HLOOKUP(M$2+$A950,Sheet2!BY:NL,$B950,0),HLOOKUP(M$2+$A950,Sheet2!BY:NL,$B950,0)&lt;&gt;""),HLOOKUP(M$2+$A950,Sheet2!BY:NL,$B950,0),"")</f>
        <v/>
      </c>
      <c r="N950" t="str">
        <f>IF(OR(HLOOKUP(N$2+$A950,Sheet2!BZ:NM,$B950,0),HLOOKUP(N$2+$A950,Sheet2!BZ:NM,$B950,0)&lt;&gt;""),HLOOKUP(N$2+$A950,Sheet2!BZ:NM,$B950,0),"")</f>
        <v/>
      </c>
      <c r="O950" t="str">
        <f>IF(OR(HLOOKUP(O$2+$A950,Sheet2!CA:NN,$B950,0),HLOOKUP(O$2+$A950,Sheet2!CA:NN,$B950,0)&lt;&gt;""),HLOOKUP(O$2+$A950,Sheet2!CA:NN,$B950,0),"")</f>
        <v/>
      </c>
      <c r="P950" t="str">
        <f>IF(OR(HLOOKUP(P$2+$A950,Sheet2!CB:NO,$B950,0),HLOOKUP(P$2+$A950,Sheet2!CB:NO,$B950,0)&lt;&gt;""),HLOOKUP(P$2+$A950,Sheet2!CB:NO,$B950,0),"")</f>
        <v/>
      </c>
      <c r="Q950" t="str">
        <f>IF(OR(HLOOKUP(Q$2+$A950,Sheet2!CC:NO,$B950,0),HLOOKUP(Q$2+$A950,Sheet2!CC:NO,$B950,0)&lt;&gt;""),HLOOKUP(Q$2+$A950,Sheet2!CC:NO,$B950,0),"")</f>
        <v/>
      </c>
    </row>
    <row r="951" spans="1:17" x14ac:dyDescent="0.25">
      <c r="A951" s="64">
        <f t="shared" si="115"/>
        <v>42</v>
      </c>
      <c r="B951" s="64">
        <f t="shared" si="116"/>
        <v>99</v>
      </c>
      <c r="C951" s="64">
        <f t="shared" si="117"/>
        <v>8</v>
      </c>
      <c r="D951" s="64">
        <f t="shared" si="118"/>
        <v>95</v>
      </c>
      <c r="E951" s="64">
        <f t="shared" si="119"/>
        <v>471</v>
      </c>
      <c r="F951" s="64">
        <f t="shared" si="112"/>
        <v>2</v>
      </c>
      <c r="G951" s="64">
        <f t="shared" si="113"/>
        <v>4</v>
      </c>
      <c r="H951" s="64">
        <f t="shared" si="114"/>
        <v>2021</v>
      </c>
      <c r="I951" s="80" t="str">
        <f>IFERROR(VLOOKUP(D951,Sheet2!A:B,2,0),"")</f>
        <v>J20-1112</v>
      </c>
      <c r="J951" s="64" t="str">
        <f>IFERROR(IF(I951&lt;&gt;"",VLOOKUP(I951,Sheet2!B:C,2,0),""),"")</f>
        <v>BST ( Gas Detector additional )</v>
      </c>
      <c r="K951" s="64" t="str">
        <f>IFERROR( IF(I951&lt;&gt;"", HLOOKUP(L$2+$A951,Sheet2!BX:NK,2,0),""),"")</f>
        <v>16-30 April 21</v>
      </c>
      <c r="L951" t="str">
        <f>IF(OR(HLOOKUP(L$2+$A951,Sheet2!BX:NK,$B951,0),HLOOKUP(L$2+$A951,Sheet2!BX:NK,$B951,0)&lt;&gt;""),HLOOKUP(L$2+$A951,Sheet2!BX:NK,$B951,0),"")</f>
        <v/>
      </c>
      <c r="M951" t="str">
        <f>IF(OR(HLOOKUP(M$2+$A951,Sheet2!BY:NL,$B951,0),HLOOKUP(M$2+$A951,Sheet2!BY:NL,$B951,0)&lt;&gt;""),HLOOKUP(M$2+$A951,Sheet2!BY:NL,$B951,0),"")</f>
        <v/>
      </c>
      <c r="N951" t="str">
        <f>IF(OR(HLOOKUP(N$2+$A951,Sheet2!BZ:NM,$B951,0),HLOOKUP(N$2+$A951,Sheet2!BZ:NM,$B951,0)&lt;&gt;""),HLOOKUP(N$2+$A951,Sheet2!BZ:NM,$B951,0),"")</f>
        <v/>
      </c>
      <c r="O951" t="str">
        <f>IF(OR(HLOOKUP(O$2+$A951,Sheet2!CA:NN,$B951,0),HLOOKUP(O$2+$A951,Sheet2!CA:NN,$B951,0)&lt;&gt;""),HLOOKUP(O$2+$A951,Sheet2!CA:NN,$B951,0),"")</f>
        <v/>
      </c>
      <c r="P951" t="str">
        <f>IF(OR(HLOOKUP(P$2+$A951,Sheet2!CB:NO,$B951,0),HLOOKUP(P$2+$A951,Sheet2!CB:NO,$B951,0)&lt;&gt;""),HLOOKUP(P$2+$A951,Sheet2!CB:NO,$B951,0),"")</f>
        <v/>
      </c>
      <c r="Q951" t="str">
        <f>IF(OR(HLOOKUP(Q$2+$A951,Sheet2!CC:NO,$B951,0),HLOOKUP(Q$2+$A951,Sheet2!CC:NO,$B951,0)&lt;&gt;""),HLOOKUP(Q$2+$A951,Sheet2!CC:NO,$B951,0),"")</f>
        <v/>
      </c>
    </row>
    <row r="952" spans="1:17" x14ac:dyDescent="0.25">
      <c r="A952" s="64">
        <f t="shared" si="115"/>
        <v>48</v>
      </c>
      <c r="B952" s="64">
        <f t="shared" si="116"/>
        <v>99</v>
      </c>
      <c r="C952" s="64">
        <f t="shared" si="117"/>
        <v>9</v>
      </c>
      <c r="D952" s="64">
        <f t="shared" si="118"/>
        <v>95</v>
      </c>
      <c r="E952" s="64">
        <f t="shared" si="119"/>
        <v>471</v>
      </c>
      <c r="F952" s="64">
        <f t="shared" si="112"/>
        <v>1</v>
      </c>
      <c r="G952" s="64">
        <f t="shared" si="113"/>
        <v>5</v>
      </c>
      <c r="H952" s="64">
        <f t="shared" si="114"/>
        <v>2021</v>
      </c>
      <c r="I952" s="80" t="str">
        <f>IFERROR(VLOOKUP(D952,Sheet2!A:B,2,0),"")</f>
        <v>J20-1112</v>
      </c>
      <c r="J952" s="64" t="str">
        <f>IFERROR(IF(I952&lt;&gt;"",VLOOKUP(I952,Sheet2!B:C,2,0),""),"")</f>
        <v>BST ( Gas Detector additional )</v>
      </c>
      <c r="K952" s="64" t="str">
        <f>IFERROR( IF(I952&lt;&gt;"", HLOOKUP(L$2+$A952,Sheet2!BX:NK,2,0),""),"")</f>
        <v>1-15 May 21</v>
      </c>
      <c r="L952" t="str">
        <f>IF(OR(HLOOKUP(L$2+$A952,Sheet2!BX:NK,$B952,0),HLOOKUP(L$2+$A952,Sheet2!BX:NK,$B952,0)&lt;&gt;""),HLOOKUP(L$2+$A952,Sheet2!BX:NK,$B952,0),"")</f>
        <v/>
      </c>
      <c r="M952" t="str">
        <f>IF(OR(HLOOKUP(M$2+$A952,Sheet2!BY:NL,$B952,0),HLOOKUP(M$2+$A952,Sheet2!BY:NL,$B952,0)&lt;&gt;""),HLOOKUP(M$2+$A952,Sheet2!BY:NL,$B952,0),"")</f>
        <v/>
      </c>
      <c r="N952" t="str">
        <f>IF(OR(HLOOKUP(N$2+$A952,Sheet2!BZ:NM,$B952,0),HLOOKUP(N$2+$A952,Sheet2!BZ:NM,$B952,0)&lt;&gt;""),HLOOKUP(N$2+$A952,Sheet2!BZ:NM,$B952,0),"")</f>
        <v/>
      </c>
      <c r="O952" t="str">
        <f>IF(OR(HLOOKUP(O$2+$A952,Sheet2!CA:NN,$B952,0),HLOOKUP(O$2+$A952,Sheet2!CA:NN,$B952,0)&lt;&gt;""),HLOOKUP(O$2+$A952,Sheet2!CA:NN,$B952,0),"")</f>
        <v/>
      </c>
      <c r="P952" t="str">
        <f>IF(OR(HLOOKUP(P$2+$A952,Sheet2!CB:NO,$B952,0),HLOOKUP(P$2+$A952,Sheet2!CB:NO,$B952,0)&lt;&gt;""),HLOOKUP(P$2+$A952,Sheet2!CB:NO,$B952,0),"")</f>
        <v/>
      </c>
      <c r="Q952" t="str">
        <f>IF(OR(HLOOKUP(Q$2+$A952,Sheet2!CC:NO,$B952,0),HLOOKUP(Q$2+$A952,Sheet2!CC:NO,$B952,0)&lt;&gt;""),HLOOKUP(Q$2+$A952,Sheet2!CC:NO,$B952,0),"")</f>
        <v/>
      </c>
    </row>
    <row r="953" spans="1:17" x14ac:dyDescent="0.25">
      <c r="A953" s="64">
        <f t="shared" si="115"/>
        <v>54</v>
      </c>
      <c r="B953" s="64">
        <f t="shared" si="116"/>
        <v>99</v>
      </c>
      <c r="C953" s="64">
        <f t="shared" si="117"/>
        <v>10</v>
      </c>
      <c r="D953" s="64">
        <f t="shared" si="118"/>
        <v>95</v>
      </c>
      <c r="E953" s="64">
        <f t="shared" si="119"/>
        <v>471</v>
      </c>
      <c r="F953" s="64">
        <f t="shared" si="112"/>
        <v>2</v>
      </c>
      <c r="G953" s="64">
        <f t="shared" si="113"/>
        <v>5</v>
      </c>
      <c r="H953" s="64">
        <f t="shared" si="114"/>
        <v>2021</v>
      </c>
      <c r="I953" s="80" t="str">
        <f>IFERROR(VLOOKUP(D953,Sheet2!A:B,2,0),"")</f>
        <v>J20-1112</v>
      </c>
      <c r="J953" s="64" t="str">
        <f>IFERROR(IF(I953&lt;&gt;"",VLOOKUP(I953,Sheet2!B:C,2,0),""),"")</f>
        <v>BST ( Gas Detector additional )</v>
      </c>
      <c r="K953" s="64" t="str">
        <f>IFERROR( IF(I953&lt;&gt;"", HLOOKUP(L$2+$A953,Sheet2!BX:NK,2,0),""),"")</f>
        <v>16-31 May 21</v>
      </c>
      <c r="L953" t="str">
        <f>IF(OR(HLOOKUP(L$2+$A953,Sheet2!BX:NK,$B953,0),HLOOKUP(L$2+$A953,Sheet2!BX:NK,$B953,0)&lt;&gt;""),HLOOKUP(L$2+$A953,Sheet2!BX:NK,$B953,0),"")</f>
        <v/>
      </c>
      <c r="M953" t="str">
        <f>IF(OR(HLOOKUP(M$2+$A953,Sheet2!BY:NL,$B953,0),HLOOKUP(M$2+$A953,Sheet2!BY:NL,$B953,0)&lt;&gt;""),HLOOKUP(M$2+$A953,Sheet2!BY:NL,$B953,0),"")</f>
        <v/>
      </c>
      <c r="N953" t="str">
        <f>IF(OR(HLOOKUP(N$2+$A953,Sheet2!BZ:NM,$B953,0),HLOOKUP(N$2+$A953,Sheet2!BZ:NM,$B953,0)&lt;&gt;""),HLOOKUP(N$2+$A953,Sheet2!BZ:NM,$B953,0),"")</f>
        <v/>
      </c>
      <c r="O953" t="str">
        <f>IF(OR(HLOOKUP(O$2+$A953,Sheet2!CA:NN,$B953,0),HLOOKUP(O$2+$A953,Sheet2!CA:NN,$B953,0)&lt;&gt;""),HLOOKUP(O$2+$A953,Sheet2!CA:NN,$B953,0),"")</f>
        <v/>
      </c>
      <c r="P953" t="str">
        <f>IF(OR(HLOOKUP(P$2+$A953,Sheet2!CB:NO,$B953,0),HLOOKUP(P$2+$A953,Sheet2!CB:NO,$B953,0)&lt;&gt;""),HLOOKUP(P$2+$A953,Sheet2!CB:NO,$B953,0),"")</f>
        <v/>
      </c>
      <c r="Q953" t="str">
        <f>IF(OR(HLOOKUP(Q$2+$A953,Sheet2!CC:NO,$B953,0),HLOOKUP(Q$2+$A953,Sheet2!CC:NO,$B953,0)&lt;&gt;""),HLOOKUP(Q$2+$A953,Sheet2!CC:NO,$B953,0),"")</f>
        <v/>
      </c>
    </row>
    <row r="954" spans="1:17" x14ac:dyDescent="0.25">
      <c r="A954" s="64">
        <f t="shared" si="115"/>
        <v>0</v>
      </c>
      <c r="B954" s="64">
        <f t="shared" si="116"/>
        <v>100</v>
      </c>
      <c r="C954" s="64">
        <f t="shared" si="117"/>
        <v>1</v>
      </c>
      <c r="D954" s="64">
        <f t="shared" si="118"/>
        <v>96</v>
      </c>
      <c r="E954" s="64">
        <f t="shared" si="119"/>
        <v>476</v>
      </c>
      <c r="F954" s="64">
        <f t="shared" si="112"/>
        <v>1</v>
      </c>
      <c r="G954" s="64">
        <f t="shared" si="113"/>
        <v>1</v>
      </c>
      <c r="H954" s="64">
        <f t="shared" si="114"/>
        <v>2021</v>
      </c>
      <c r="I954" s="80" t="str">
        <f>IFERROR(VLOOKUP(D954,Sheet2!A:B,2,0),"")</f>
        <v>J20-0858</v>
      </c>
      <c r="J954" s="64" t="str">
        <f>IFERROR(IF(I954&lt;&gt;"",VLOOKUP(I954,Sheet2!B:C,2,0),""),"")</f>
        <v>ไนโตรเคมีอุตสาหกรรม</v>
      </c>
      <c r="K954" s="64" t="str">
        <f>IFERROR( IF(I954&lt;&gt;"", HLOOKUP(L$2+$A954,Sheet2!BX:NK,2,0),""),"")</f>
        <v>1-15 Jan 21</v>
      </c>
      <c r="L954" t="str">
        <f>IF(OR(HLOOKUP(L$2+$A954,Sheet2!BX:NK,$B954,0),HLOOKUP(L$2+$A954,Sheet2!BX:NK,$B954,0)&lt;&gt;""),HLOOKUP(L$2+$A954,Sheet2!BX:NK,$B954,0),"")</f>
        <v/>
      </c>
      <c r="M954" t="str">
        <f>IF(OR(HLOOKUP(M$2+$A954,Sheet2!BY:NL,$B954,0),HLOOKUP(M$2+$A954,Sheet2!BY:NL,$B954,0)&lt;&gt;""),HLOOKUP(M$2+$A954,Sheet2!BY:NL,$B954,0),"")</f>
        <v/>
      </c>
      <c r="N954" t="str">
        <f>IF(OR(HLOOKUP(N$2+$A954,Sheet2!BZ:NM,$B954,0),HLOOKUP(N$2+$A954,Sheet2!BZ:NM,$B954,0)&lt;&gt;""),HLOOKUP(N$2+$A954,Sheet2!BZ:NM,$B954,0),"")</f>
        <v/>
      </c>
      <c r="O954" t="str">
        <f>IF(OR(HLOOKUP(O$2+$A954,Sheet2!CA:NN,$B954,0),HLOOKUP(O$2+$A954,Sheet2!CA:NN,$B954,0)&lt;&gt;""),HLOOKUP(O$2+$A954,Sheet2!CA:NN,$B954,0),"")</f>
        <v/>
      </c>
      <c r="P954" t="str">
        <f>IF(OR(HLOOKUP(P$2+$A954,Sheet2!CB:NO,$B954,0),HLOOKUP(P$2+$A954,Sheet2!CB:NO,$B954,0)&lt;&gt;""),HLOOKUP(P$2+$A954,Sheet2!CB:NO,$B954,0),"")</f>
        <v/>
      </c>
      <c r="Q954" t="str">
        <f>IF(OR(HLOOKUP(Q$2+$A954,Sheet2!CC:NO,$B954,0),HLOOKUP(Q$2+$A954,Sheet2!CC:NO,$B954,0)&lt;&gt;""),HLOOKUP(Q$2+$A954,Sheet2!CC:NO,$B954,0),"")</f>
        <v/>
      </c>
    </row>
    <row r="955" spans="1:17" x14ac:dyDescent="0.25">
      <c r="A955" s="64">
        <f t="shared" si="115"/>
        <v>6</v>
      </c>
      <c r="B955" s="64">
        <f t="shared" si="116"/>
        <v>100</v>
      </c>
      <c r="C955" s="64">
        <f t="shared" si="117"/>
        <v>2</v>
      </c>
      <c r="D955" s="64">
        <f t="shared" si="118"/>
        <v>96</v>
      </c>
      <c r="E955" s="64">
        <f t="shared" si="119"/>
        <v>476</v>
      </c>
      <c r="F955" s="64">
        <f t="shared" si="112"/>
        <v>2</v>
      </c>
      <c r="G955" s="64">
        <f t="shared" si="113"/>
        <v>1</v>
      </c>
      <c r="H955" s="64">
        <f t="shared" si="114"/>
        <v>2021</v>
      </c>
      <c r="I955" s="80" t="str">
        <f>IFERROR(VLOOKUP(D955,Sheet2!A:B,2,0),"")</f>
        <v>J20-0858</v>
      </c>
      <c r="J955" s="64" t="str">
        <f>IFERROR(IF(I955&lt;&gt;"",VLOOKUP(I955,Sheet2!B:C,2,0),""),"")</f>
        <v>ไนโตรเคมีอุตสาหกรรม</v>
      </c>
      <c r="K955" s="64" t="str">
        <f>IFERROR( IF(I955&lt;&gt;"", HLOOKUP(L$2+$A955,Sheet2!BX:NK,2,0),""),"")</f>
        <v>16-31 Jan 21</v>
      </c>
      <c r="L955" t="str">
        <f>IF(OR(HLOOKUP(L$2+$A955,Sheet2!BX:NK,$B955,0),HLOOKUP(L$2+$A955,Sheet2!BX:NK,$B955,0)&lt;&gt;""),HLOOKUP(L$2+$A955,Sheet2!BX:NK,$B955,0),"")</f>
        <v/>
      </c>
      <c r="M955" t="str">
        <f>IF(OR(HLOOKUP(M$2+$A955,Sheet2!BY:NL,$B955,0),HLOOKUP(M$2+$A955,Sheet2!BY:NL,$B955,0)&lt;&gt;""),HLOOKUP(M$2+$A955,Sheet2!BY:NL,$B955,0),"")</f>
        <v/>
      </c>
      <c r="N955" t="str">
        <f>IF(OR(HLOOKUP(N$2+$A955,Sheet2!BZ:NM,$B955,0),HLOOKUP(N$2+$A955,Sheet2!BZ:NM,$B955,0)&lt;&gt;""),HLOOKUP(N$2+$A955,Sheet2!BZ:NM,$B955,0),"")</f>
        <v/>
      </c>
      <c r="O955" t="str">
        <f>IF(OR(HLOOKUP(O$2+$A955,Sheet2!CA:NN,$B955,0),HLOOKUP(O$2+$A955,Sheet2!CA:NN,$B955,0)&lt;&gt;""),HLOOKUP(O$2+$A955,Sheet2!CA:NN,$B955,0),"")</f>
        <v/>
      </c>
      <c r="P955" t="str">
        <f>IF(OR(HLOOKUP(P$2+$A955,Sheet2!CB:NO,$B955,0),HLOOKUP(P$2+$A955,Sheet2!CB:NO,$B955,0)&lt;&gt;""),HLOOKUP(P$2+$A955,Sheet2!CB:NO,$B955,0),"")</f>
        <v/>
      </c>
      <c r="Q955" t="str">
        <f>IF(OR(HLOOKUP(Q$2+$A955,Sheet2!CC:NO,$B955,0),HLOOKUP(Q$2+$A955,Sheet2!CC:NO,$B955,0)&lt;&gt;""),HLOOKUP(Q$2+$A955,Sheet2!CC:NO,$B955,0),"")</f>
        <v/>
      </c>
    </row>
    <row r="956" spans="1:17" x14ac:dyDescent="0.25">
      <c r="A956" s="64">
        <f t="shared" si="115"/>
        <v>12</v>
      </c>
      <c r="B956" s="64">
        <f t="shared" si="116"/>
        <v>100</v>
      </c>
      <c r="C956" s="64">
        <f t="shared" si="117"/>
        <v>3</v>
      </c>
      <c r="D956" s="64">
        <f t="shared" si="118"/>
        <v>96</v>
      </c>
      <c r="E956" s="64">
        <f t="shared" si="119"/>
        <v>476</v>
      </c>
      <c r="F956" s="64">
        <f t="shared" si="112"/>
        <v>1</v>
      </c>
      <c r="G956" s="64">
        <f t="shared" si="113"/>
        <v>2</v>
      </c>
      <c r="H956" s="64">
        <f t="shared" si="114"/>
        <v>2021</v>
      </c>
      <c r="I956" s="80" t="str">
        <f>IFERROR(VLOOKUP(D956,Sheet2!A:B,2,0),"")</f>
        <v>J20-0858</v>
      </c>
      <c r="J956" s="64" t="str">
        <f>IFERROR(IF(I956&lt;&gt;"",VLOOKUP(I956,Sheet2!B:C,2,0),""),"")</f>
        <v>ไนโตรเคมีอุตสาหกรรม</v>
      </c>
      <c r="K956" s="64" t="str">
        <f>IFERROR( IF(I956&lt;&gt;"", HLOOKUP(L$2+$A956,Sheet2!BX:NK,2,0),""),"")</f>
        <v>1-15 Feb 21</v>
      </c>
      <c r="L956" t="str">
        <f>IF(OR(HLOOKUP(L$2+$A956,Sheet2!BX:NK,$B956,0),HLOOKUP(L$2+$A956,Sheet2!BX:NK,$B956,0)&lt;&gt;""),HLOOKUP(L$2+$A956,Sheet2!BX:NK,$B956,0),"")</f>
        <v/>
      </c>
      <c r="M956" t="str">
        <f>IF(OR(HLOOKUP(M$2+$A956,Sheet2!BY:NL,$B956,0),HLOOKUP(M$2+$A956,Sheet2!BY:NL,$B956,0)&lt;&gt;""),HLOOKUP(M$2+$A956,Sheet2!BY:NL,$B956,0),"")</f>
        <v/>
      </c>
      <c r="N956" t="str">
        <f>IF(OR(HLOOKUP(N$2+$A956,Sheet2!BZ:NM,$B956,0),HLOOKUP(N$2+$A956,Sheet2!BZ:NM,$B956,0)&lt;&gt;""),HLOOKUP(N$2+$A956,Sheet2!BZ:NM,$B956,0),"")</f>
        <v/>
      </c>
      <c r="O956" t="str">
        <f>IF(OR(HLOOKUP(O$2+$A956,Sheet2!CA:NN,$B956,0),HLOOKUP(O$2+$A956,Sheet2!CA:NN,$B956,0)&lt;&gt;""),HLOOKUP(O$2+$A956,Sheet2!CA:NN,$B956,0),"")</f>
        <v/>
      </c>
      <c r="P956" t="str">
        <f>IF(OR(HLOOKUP(P$2+$A956,Sheet2!CB:NO,$B956,0),HLOOKUP(P$2+$A956,Sheet2!CB:NO,$B956,0)&lt;&gt;""),HLOOKUP(P$2+$A956,Sheet2!CB:NO,$B956,0),"")</f>
        <v/>
      </c>
      <c r="Q956" t="str">
        <f>IF(OR(HLOOKUP(Q$2+$A956,Sheet2!CC:NO,$B956,0),HLOOKUP(Q$2+$A956,Sheet2!CC:NO,$B956,0)&lt;&gt;""),HLOOKUP(Q$2+$A956,Sheet2!CC:NO,$B956,0),"")</f>
        <v/>
      </c>
    </row>
    <row r="957" spans="1:17" x14ac:dyDescent="0.25">
      <c r="A957" s="64">
        <f t="shared" si="115"/>
        <v>18</v>
      </c>
      <c r="B957" s="64">
        <f t="shared" si="116"/>
        <v>100</v>
      </c>
      <c r="C957" s="64">
        <f t="shared" si="117"/>
        <v>4</v>
      </c>
      <c r="D957" s="64">
        <f t="shared" si="118"/>
        <v>96</v>
      </c>
      <c r="E957" s="64">
        <f t="shared" si="119"/>
        <v>476</v>
      </c>
      <c r="F957" s="64">
        <f t="shared" si="112"/>
        <v>2</v>
      </c>
      <c r="G957" s="64">
        <f t="shared" si="113"/>
        <v>2</v>
      </c>
      <c r="H957" s="64">
        <f t="shared" si="114"/>
        <v>2021</v>
      </c>
      <c r="I957" s="80" t="str">
        <f>IFERROR(VLOOKUP(D957,Sheet2!A:B,2,0),"")</f>
        <v>J20-0858</v>
      </c>
      <c r="J957" s="64" t="str">
        <f>IFERROR(IF(I957&lt;&gt;"",VLOOKUP(I957,Sheet2!B:C,2,0),""),"")</f>
        <v>ไนโตรเคมีอุตสาหกรรม</v>
      </c>
      <c r="K957" s="64" t="str">
        <f>IFERROR( IF(I957&lt;&gt;"", HLOOKUP(L$2+$A957,Sheet2!BX:NK,2,0),""),"")</f>
        <v>16-28 Feb 21</v>
      </c>
      <c r="L957">
        <f>IF(OR(HLOOKUP(L$2+$A957,Sheet2!BX:NK,$B957,0),HLOOKUP(L$2+$A957,Sheet2!BX:NK,$B957,0)&lt;&gt;""),HLOOKUP(L$2+$A957,Sheet2!BX:NK,$B957,0),"")</f>
        <v>16520</v>
      </c>
      <c r="M957">
        <f>IF(OR(HLOOKUP(M$2+$A957,Sheet2!BY:NL,$B957,0),HLOOKUP(M$2+$A957,Sheet2!BY:NL,$B957,0)&lt;&gt;""),HLOOKUP(M$2+$A957,Sheet2!BY:NL,$B957,0),"")</f>
        <v>7526</v>
      </c>
      <c r="N957" t="str">
        <f>IF(OR(HLOOKUP(N$2+$A957,Sheet2!BZ:NM,$B957,0),HLOOKUP(N$2+$A957,Sheet2!BZ:NM,$B957,0)&lt;&gt;""),HLOOKUP(N$2+$A957,Sheet2!BZ:NM,$B957,0),"")</f>
        <v/>
      </c>
      <c r="O957" t="str">
        <f>IF(OR(HLOOKUP(O$2+$A957,Sheet2!CA:NN,$B957,0),HLOOKUP(O$2+$A957,Sheet2!CA:NN,$B957,0)&lt;&gt;""),HLOOKUP(O$2+$A957,Sheet2!CA:NN,$B957,0),"")</f>
        <v/>
      </c>
      <c r="P957" t="str">
        <f>IF(OR(HLOOKUP(P$2+$A957,Sheet2!CB:NO,$B957,0),HLOOKUP(P$2+$A957,Sheet2!CB:NO,$B957,0)&lt;&gt;""),HLOOKUP(P$2+$A957,Sheet2!CB:NO,$B957,0),"")</f>
        <v/>
      </c>
      <c r="Q957" t="str">
        <f>IF(OR(HLOOKUP(Q$2+$A957,Sheet2!CC:NO,$B957,0),HLOOKUP(Q$2+$A957,Sheet2!CC:NO,$B957,0)&lt;&gt;""),HLOOKUP(Q$2+$A957,Sheet2!CC:NO,$B957,0),"")</f>
        <v/>
      </c>
    </row>
    <row r="958" spans="1:17" x14ac:dyDescent="0.25">
      <c r="A958" s="64">
        <f t="shared" si="115"/>
        <v>24</v>
      </c>
      <c r="B958" s="64">
        <f t="shared" si="116"/>
        <v>100</v>
      </c>
      <c r="C958" s="64">
        <f t="shared" si="117"/>
        <v>5</v>
      </c>
      <c r="D958" s="64">
        <f t="shared" si="118"/>
        <v>96</v>
      </c>
      <c r="E958" s="64">
        <f t="shared" si="119"/>
        <v>476</v>
      </c>
      <c r="F958" s="64">
        <f t="shared" si="112"/>
        <v>1</v>
      </c>
      <c r="G958" s="64">
        <f t="shared" si="113"/>
        <v>3</v>
      </c>
      <c r="H958" s="64">
        <f t="shared" si="114"/>
        <v>2021</v>
      </c>
      <c r="I958" s="80" t="str">
        <f>IFERROR(VLOOKUP(D958,Sheet2!A:B,2,0),"")</f>
        <v>J20-0858</v>
      </c>
      <c r="J958" s="64" t="str">
        <f>IFERROR(IF(I958&lt;&gt;"",VLOOKUP(I958,Sheet2!B:C,2,0),""),"")</f>
        <v>ไนโตรเคมีอุตสาหกรรม</v>
      </c>
      <c r="K958" s="64" t="str">
        <f>IFERROR( IF(I958&lt;&gt;"", HLOOKUP(L$2+$A958,Sheet2!BX:NK,2,0),""),"")</f>
        <v>1-15 Mar 2021</v>
      </c>
      <c r="L958">
        <f>IF(OR(HLOOKUP(L$2+$A958,Sheet2!BX:NK,$B958,0),HLOOKUP(L$2+$A958,Sheet2!BX:NK,$B958,0)&lt;&gt;""),HLOOKUP(L$2+$A958,Sheet2!BX:NK,$B958,0),"")</f>
        <v>14780</v>
      </c>
      <c r="M958">
        <f>IF(OR(HLOOKUP(M$2+$A958,Sheet2!BY:NL,$B958,0),HLOOKUP(M$2+$A958,Sheet2!BY:NL,$B958,0)&lt;&gt;""),HLOOKUP(M$2+$A958,Sheet2!BY:NL,$B958,0),"")</f>
        <v>2770</v>
      </c>
      <c r="N958" t="str">
        <f>IF(OR(HLOOKUP(N$2+$A958,Sheet2!BZ:NM,$B958,0),HLOOKUP(N$2+$A958,Sheet2!BZ:NM,$B958,0)&lt;&gt;""),HLOOKUP(N$2+$A958,Sheet2!BZ:NM,$B958,0),"")</f>
        <v/>
      </c>
      <c r="O958" t="str">
        <f>IF(OR(HLOOKUP(O$2+$A958,Sheet2!CA:NN,$B958,0),HLOOKUP(O$2+$A958,Sheet2!CA:NN,$B958,0)&lt;&gt;""),HLOOKUP(O$2+$A958,Sheet2!CA:NN,$B958,0),"")</f>
        <v/>
      </c>
      <c r="P958" t="str">
        <f>IF(OR(HLOOKUP(P$2+$A958,Sheet2!CB:NO,$B958,0),HLOOKUP(P$2+$A958,Sheet2!CB:NO,$B958,0)&lt;&gt;""),HLOOKUP(P$2+$A958,Sheet2!CB:NO,$B958,0),"")</f>
        <v/>
      </c>
      <c r="Q958" t="str">
        <f>IF(OR(HLOOKUP(Q$2+$A958,Sheet2!CC:NO,$B958,0),HLOOKUP(Q$2+$A958,Sheet2!CC:NO,$B958,0)&lt;&gt;""),HLOOKUP(Q$2+$A958,Sheet2!CC:NO,$B958,0),"")</f>
        <v/>
      </c>
    </row>
    <row r="959" spans="1:17" x14ac:dyDescent="0.25">
      <c r="A959" s="64">
        <f t="shared" si="115"/>
        <v>30</v>
      </c>
      <c r="B959" s="64">
        <f t="shared" si="116"/>
        <v>100</v>
      </c>
      <c r="C959" s="64">
        <f t="shared" si="117"/>
        <v>6</v>
      </c>
      <c r="D959" s="64">
        <f t="shared" si="118"/>
        <v>96</v>
      </c>
      <c r="E959" s="64">
        <f t="shared" si="119"/>
        <v>476</v>
      </c>
      <c r="F959" s="64">
        <f t="shared" si="112"/>
        <v>2</v>
      </c>
      <c r="G959" s="64">
        <f t="shared" si="113"/>
        <v>3</v>
      </c>
      <c r="H959" s="64">
        <f t="shared" si="114"/>
        <v>2021</v>
      </c>
      <c r="I959" s="80" t="str">
        <f>IFERROR(VLOOKUP(D959,Sheet2!A:B,2,0),"")</f>
        <v>J20-0858</v>
      </c>
      <c r="J959" s="64" t="str">
        <f>IFERROR(IF(I959&lt;&gt;"",VLOOKUP(I959,Sheet2!B:C,2,0),""),"")</f>
        <v>ไนโตรเคมีอุตสาหกรรม</v>
      </c>
      <c r="K959" s="64" t="str">
        <f>IFERROR( IF(I959&lt;&gt;"", HLOOKUP(L$2+$A959,Sheet2!BX:NK,2,0),""),"")</f>
        <v>16-31 Mar 21</v>
      </c>
      <c r="L959" t="str">
        <f>IF(OR(HLOOKUP(L$2+$A959,Sheet2!BX:NK,$B959,0),HLOOKUP(L$2+$A959,Sheet2!BX:NK,$B959,0)&lt;&gt;""),HLOOKUP(L$2+$A959,Sheet2!BX:NK,$B959,0),"")</f>
        <v/>
      </c>
      <c r="M959" t="str">
        <f>IF(OR(HLOOKUP(M$2+$A959,Sheet2!BY:NL,$B959,0),HLOOKUP(M$2+$A959,Sheet2!BY:NL,$B959,0)&lt;&gt;""),HLOOKUP(M$2+$A959,Sheet2!BY:NL,$B959,0),"")</f>
        <v/>
      </c>
      <c r="N959" t="str">
        <f>IF(OR(HLOOKUP(N$2+$A959,Sheet2!BZ:NM,$B959,0),HLOOKUP(N$2+$A959,Sheet2!BZ:NM,$B959,0)&lt;&gt;""),HLOOKUP(N$2+$A959,Sheet2!BZ:NM,$B959,0),"")</f>
        <v/>
      </c>
      <c r="O959" t="str">
        <f>IF(OR(HLOOKUP(O$2+$A959,Sheet2!CA:NN,$B959,0),HLOOKUP(O$2+$A959,Sheet2!CA:NN,$B959,0)&lt;&gt;""),HLOOKUP(O$2+$A959,Sheet2!CA:NN,$B959,0),"")</f>
        <v/>
      </c>
      <c r="P959" t="str">
        <f>IF(OR(HLOOKUP(P$2+$A959,Sheet2!CB:NO,$B959,0),HLOOKUP(P$2+$A959,Sheet2!CB:NO,$B959,0)&lt;&gt;""),HLOOKUP(P$2+$A959,Sheet2!CB:NO,$B959,0),"")</f>
        <v/>
      </c>
      <c r="Q959" t="str">
        <f>IF(OR(HLOOKUP(Q$2+$A959,Sheet2!CC:NO,$B959,0),HLOOKUP(Q$2+$A959,Sheet2!CC:NO,$B959,0)&lt;&gt;""),HLOOKUP(Q$2+$A959,Sheet2!CC:NO,$B959,0),"")</f>
        <v/>
      </c>
    </row>
    <row r="960" spans="1:17" x14ac:dyDescent="0.25">
      <c r="A960" s="64">
        <f t="shared" si="115"/>
        <v>36</v>
      </c>
      <c r="B960" s="64">
        <f t="shared" si="116"/>
        <v>100</v>
      </c>
      <c r="C960" s="64">
        <f t="shared" si="117"/>
        <v>7</v>
      </c>
      <c r="D960" s="64">
        <f t="shared" si="118"/>
        <v>96</v>
      </c>
      <c r="E960" s="64">
        <f t="shared" si="119"/>
        <v>476</v>
      </c>
      <c r="F960" s="64">
        <f t="shared" si="112"/>
        <v>1</v>
      </c>
      <c r="G960" s="64">
        <f t="shared" si="113"/>
        <v>4</v>
      </c>
      <c r="H960" s="64">
        <f t="shared" si="114"/>
        <v>2021</v>
      </c>
      <c r="I960" s="80" t="str">
        <f>IFERROR(VLOOKUP(D960,Sheet2!A:B,2,0),"")</f>
        <v>J20-0858</v>
      </c>
      <c r="J960" s="64" t="str">
        <f>IFERROR(IF(I960&lt;&gt;"",VLOOKUP(I960,Sheet2!B:C,2,0),""),"")</f>
        <v>ไนโตรเคมีอุตสาหกรรม</v>
      </c>
      <c r="K960" s="64" t="str">
        <f>IFERROR( IF(I960&lt;&gt;"", HLOOKUP(L$2+$A960,Sheet2!BX:NK,2,0),""),"")</f>
        <v>1-15 April 21</v>
      </c>
      <c r="L960" t="str">
        <f>IF(OR(HLOOKUP(L$2+$A960,Sheet2!BX:NK,$B960,0),HLOOKUP(L$2+$A960,Sheet2!BX:NK,$B960,0)&lt;&gt;""),HLOOKUP(L$2+$A960,Sheet2!BX:NK,$B960,0),"")</f>
        <v/>
      </c>
      <c r="M960" t="str">
        <f>IF(OR(HLOOKUP(M$2+$A960,Sheet2!BY:NL,$B960,0),HLOOKUP(M$2+$A960,Sheet2!BY:NL,$B960,0)&lt;&gt;""),HLOOKUP(M$2+$A960,Sheet2!BY:NL,$B960,0),"")</f>
        <v/>
      </c>
      <c r="N960" t="str">
        <f>IF(OR(HLOOKUP(N$2+$A960,Sheet2!BZ:NM,$B960,0),HLOOKUP(N$2+$A960,Sheet2!BZ:NM,$B960,0)&lt;&gt;""),HLOOKUP(N$2+$A960,Sheet2!BZ:NM,$B960,0),"")</f>
        <v/>
      </c>
      <c r="O960" t="str">
        <f>IF(OR(HLOOKUP(O$2+$A960,Sheet2!CA:NN,$B960,0),HLOOKUP(O$2+$A960,Sheet2!CA:NN,$B960,0)&lt;&gt;""),HLOOKUP(O$2+$A960,Sheet2!CA:NN,$B960,0),"")</f>
        <v/>
      </c>
      <c r="P960" t="str">
        <f>IF(OR(HLOOKUP(P$2+$A960,Sheet2!CB:NO,$B960,0),HLOOKUP(P$2+$A960,Sheet2!CB:NO,$B960,0)&lt;&gt;""),HLOOKUP(P$2+$A960,Sheet2!CB:NO,$B960,0),"")</f>
        <v/>
      </c>
      <c r="Q960" t="str">
        <f>IF(OR(HLOOKUP(Q$2+$A960,Sheet2!CC:NO,$B960,0),HLOOKUP(Q$2+$A960,Sheet2!CC:NO,$B960,0)&lt;&gt;""),HLOOKUP(Q$2+$A960,Sheet2!CC:NO,$B960,0),"")</f>
        <v/>
      </c>
    </row>
    <row r="961" spans="1:17" x14ac:dyDescent="0.25">
      <c r="A961" s="64">
        <f t="shared" si="115"/>
        <v>42</v>
      </c>
      <c r="B961" s="64">
        <f t="shared" si="116"/>
        <v>100</v>
      </c>
      <c r="C961" s="64">
        <f t="shared" si="117"/>
        <v>8</v>
      </c>
      <c r="D961" s="64">
        <f t="shared" si="118"/>
        <v>96</v>
      </c>
      <c r="E961" s="64">
        <f t="shared" si="119"/>
        <v>476</v>
      </c>
      <c r="F961" s="64">
        <f t="shared" si="112"/>
        <v>2</v>
      </c>
      <c r="G961" s="64">
        <f t="shared" si="113"/>
        <v>4</v>
      </c>
      <c r="H961" s="64">
        <f t="shared" si="114"/>
        <v>2021</v>
      </c>
      <c r="I961" s="80" t="str">
        <f>IFERROR(VLOOKUP(D961,Sheet2!A:B,2,0),"")</f>
        <v>J20-0858</v>
      </c>
      <c r="J961" s="64" t="str">
        <f>IFERROR(IF(I961&lt;&gt;"",VLOOKUP(I961,Sheet2!B:C,2,0),""),"")</f>
        <v>ไนโตรเคมีอุตสาหกรรม</v>
      </c>
      <c r="K961" s="64" t="str">
        <f>IFERROR( IF(I961&lt;&gt;"", HLOOKUP(L$2+$A961,Sheet2!BX:NK,2,0),""),"")</f>
        <v>16-30 April 21</v>
      </c>
      <c r="L961" t="str">
        <f>IF(OR(HLOOKUP(L$2+$A961,Sheet2!BX:NK,$B961,0),HLOOKUP(L$2+$A961,Sheet2!BX:NK,$B961,0)&lt;&gt;""),HLOOKUP(L$2+$A961,Sheet2!BX:NK,$B961,0),"")</f>
        <v/>
      </c>
      <c r="M961" t="str">
        <f>IF(OR(HLOOKUP(M$2+$A961,Sheet2!BY:NL,$B961,0),HLOOKUP(M$2+$A961,Sheet2!BY:NL,$B961,0)&lt;&gt;""),HLOOKUP(M$2+$A961,Sheet2!BY:NL,$B961,0),"")</f>
        <v/>
      </c>
      <c r="N961" t="str">
        <f>IF(OR(HLOOKUP(N$2+$A961,Sheet2!BZ:NM,$B961,0),HLOOKUP(N$2+$A961,Sheet2!BZ:NM,$B961,0)&lt;&gt;""),HLOOKUP(N$2+$A961,Sheet2!BZ:NM,$B961,0),"")</f>
        <v/>
      </c>
      <c r="O961" t="str">
        <f>IF(OR(HLOOKUP(O$2+$A961,Sheet2!CA:NN,$B961,0),HLOOKUP(O$2+$A961,Sheet2!CA:NN,$B961,0)&lt;&gt;""),HLOOKUP(O$2+$A961,Sheet2!CA:NN,$B961,0),"")</f>
        <v/>
      </c>
      <c r="P961" t="str">
        <f>IF(OR(HLOOKUP(P$2+$A961,Sheet2!CB:NO,$B961,0),HLOOKUP(P$2+$A961,Sheet2!CB:NO,$B961,0)&lt;&gt;""),HLOOKUP(P$2+$A961,Sheet2!CB:NO,$B961,0),"")</f>
        <v/>
      </c>
      <c r="Q961" t="str">
        <f>IF(OR(HLOOKUP(Q$2+$A961,Sheet2!CC:NO,$B961,0),HLOOKUP(Q$2+$A961,Sheet2!CC:NO,$B961,0)&lt;&gt;""),HLOOKUP(Q$2+$A961,Sheet2!CC:NO,$B961,0),"")</f>
        <v/>
      </c>
    </row>
    <row r="962" spans="1:17" x14ac:dyDescent="0.25">
      <c r="A962" s="64">
        <f t="shared" si="115"/>
        <v>48</v>
      </c>
      <c r="B962" s="64">
        <f t="shared" si="116"/>
        <v>100</v>
      </c>
      <c r="C962" s="64">
        <f t="shared" si="117"/>
        <v>9</v>
      </c>
      <c r="D962" s="64">
        <f t="shared" si="118"/>
        <v>96</v>
      </c>
      <c r="E962" s="64">
        <f t="shared" si="119"/>
        <v>476</v>
      </c>
      <c r="F962" s="64">
        <f t="shared" si="112"/>
        <v>1</v>
      </c>
      <c r="G962" s="64">
        <f t="shared" si="113"/>
        <v>5</v>
      </c>
      <c r="H962" s="64">
        <f t="shared" si="114"/>
        <v>2021</v>
      </c>
      <c r="I962" s="80" t="str">
        <f>IFERROR(VLOOKUP(D962,Sheet2!A:B,2,0),"")</f>
        <v>J20-0858</v>
      </c>
      <c r="J962" s="64" t="str">
        <f>IFERROR(IF(I962&lt;&gt;"",VLOOKUP(I962,Sheet2!B:C,2,0),""),"")</f>
        <v>ไนโตรเคมีอุตสาหกรรม</v>
      </c>
      <c r="K962" s="64" t="str">
        <f>IFERROR( IF(I962&lt;&gt;"", HLOOKUP(L$2+$A962,Sheet2!BX:NK,2,0),""),"")</f>
        <v>1-15 May 21</v>
      </c>
      <c r="L962" t="str">
        <f>IF(OR(HLOOKUP(L$2+$A962,Sheet2!BX:NK,$B962,0),HLOOKUP(L$2+$A962,Sheet2!BX:NK,$B962,0)&lt;&gt;""),HLOOKUP(L$2+$A962,Sheet2!BX:NK,$B962,0),"")</f>
        <v/>
      </c>
      <c r="M962" t="str">
        <f>IF(OR(HLOOKUP(M$2+$A962,Sheet2!BY:NL,$B962,0),HLOOKUP(M$2+$A962,Sheet2!BY:NL,$B962,0)&lt;&gt;""),HLOOKUP(M$2+$A962,Sheet2!BY:NL,$B962,0),"")</f>
        <v/>
      </c>
      <c r="N962" t="str">
        <f>IF(OR(HLOOKUP(N$2+$A962,Sheet2!BZ:NM,$B962,0),HLOOKUP(N$2+$A962,Sheet2!BZ:NM,$B962,0)&lt;&gt;""),HLOOKUP(N$2+$A962,Sheet2!BZ:NM,$B962,0),"")</f>
        <v/>
      </c>
      <c r="O962" t="str">
        <f>IF(OR(HLOOKUP(O$2+$A962,Sheet2!CA:NN,$B962,0),HLOOKUP(O$2+$A962,Sheet2!CA:NN,$B962,0)&lt;&gt;""),HLOOKUP(O$2+$A962,Sheet2!CA:NN,$B962,0),"")</f>
        <v/>
      </c>
      <c r="P962" t="str">
        <f>IF(OR(HLOOKUP(P$2+$A962,Sheet2!CB:NO,$B962,0),HLOOKUP(P$2+$A962,Sheet2!CB:NO,$B962,0)&lt;&gt;""),HLOOKUP(P$2+$A962,Sheet2!CB:NO,$B962,0),"")</f>
        <v/>
      </c>
      <c r="Q962" t="str">
        <f>IF(OR(HLOOKUP(Q$2+$A962,Sheet2!CC:NO,$B962,0),HLOOKUP(Q$2+$A962,Sheet2!CC:NO,$B962,0)&lt;&gt;""),HLOOKUP(Q$2+$A962,Sheet2!CC:NO,$B962,0),"")</f>
        <v/>
      </c>
    </row>
    <row r="963" spans="1:17" x14ac:dyDescent="0.25">
      <c r="A963" s="64">
        <f t="shared" si="115"/>
        <v>54</v>
      </c>
      <c r="B963" s="64">
        <f t="shared" si="116"/>
        <v>100</v>
      </c>
      <c r="C963" s="64">
        <f t="shared" si="117"/>
        <v>10</v>
      </c>
      <c r="D963" s="64">
        <f t="shared" si="118"/>
        <v>96</v>
      </c>
      <c r="E963" s="64">
        <f t="shared" si="119"/>
        <v>476</v>
      </c>
      <c r="F963" s="64">
        <f t="shared" si="112"/>
        <v>2</v>
      </c>
      <c r="G963" s="64">
        <f t="shared" si="113"/>
        <v>5</v>
      </c>
      <c r="H963" s="64">
        <f t="shared" si="114"/>
        <v>2021</v>
      </c>
      <c r="I963" s="80" t="str">
        <f>IFERROR(VLOOKUP(D963,Sheet2!A:B,2,0),"")</f>
        <v>J20-0858</v>
      </c>
      <c r="J963" s="64" t="str">
        <f>IFERROR(IF(I963&lt;&gt;"",VLOOKUP(I963,Sheet2!B:C,2,0),""),"")</f>
        <v>ไนโตรเคมีอุตสาหกรรม</v>
      </c>
      <c r="K963" s="64" t="str">
        <f>IFERROR( IF(I963&lt;&gt;"", HLOOKUP(L$2+$A963,Sheet2!BX:NK,2,0),""),"")</f>
        <v>16-31 May 21</v>
      </c>
      <c r="L963" t="str">
        <f>IF(OR(HLOOKUP(L$2+$A963,Sheet2!BX:NK,$B963,0),HLOOKUP(L$2+$A963,Sheet2!BX:NK,$B963,0)&lt;&gt;""),HLOOKUP(L$2+$A963,Sheet2!BX:NK,$B963,0),"")</f>
        <v/>
      </c>
      <c r="M963" t="str">
        <f>IF(OR(HLOOKUP(M$2+$A963,Sheet2!BY:NL,$B963,0),HLOOKUP(M$2+$A963,Sheet2!BY:NL,$B963,0)&lt;&gt;""),HLOOKUP(M$2+$A963,Sheet2!BY:NL,$B963,0),"")</f>
        <v/>
      </c>
      <c r="N963" t="str">
        <f>IF(OR(HLOOKUP(N$2+$A963,Sheet2!BZ:NM,$B963,0),HLOOKUP(N$2+$A963,Sheet2!BZ:NM,$B963,0)&lt;&gt;""),HLOOKUP(N$2+$A963,Sheet2!BZ:NM,$B963,0),"")</f>
        <v/>
      </c>
      <c r="O963" t="str">
        <f>IF(OR(HLOOKUP(O$2+$A963,Sheet2!CA:NN,$B963,0),HLOOKUP(O$2+$A963,Sheet2!CA:NN,$B963,0)&lt;&gt;""),HLOOKUP(O$2+$A963,Sheet2!CA:NN,$B963,0),"")</f>
        <v/>
      </c>
      <c r="P963" t="str">
        <f>IF(OR(HLOOKUP(P$2+$A963,Sheet2!CB:NO,$B963,0),HLOOKUP(P$2+$A963,Sheet2!CB:NO,$B963,0)&lt;&gt;""),HLOOKUP(P$2+$A963,Sheet2!CB:NO,$B963,0),"")</f>
        <v/>
      </c>
      <c r="Q963" t="str">
        <f>IF(OR(HLOOKUP(Q$2+$A963,Sheet2!CC:NO,$B963,0),HLOOKUP(Q$2+$A963,Sheet2!CC:NO,$B963,0)&lt;&gt;""),HLOOKUP(Q$2+$A963,Sheet2!CC:NO,$B963,0),"")</f>
        <v/>
      </c>
    </row>
    <row r="964" spans="1:17" x14ac:dyDescent="0.25">
      <c r="A964" s="64">
        <f t="shared" si="115"/>
        <v>0</v>
      </c>
      <c r="B964" s="64">
        <f t="shared" si="116"/>
        <v>101</v>
      </c>
      <c r="C964" s="64">
        <f t="shared" si="117"/>
        <v>1</v>
      </c>
      <c r="D964" s="64">
        <f t="shared" si="118"/>
        <v>97</v>
      </c>
      <c r="E964" s="64">
        <f t="shared" si="119"/>
        <v>481</v>
      </c>
      <c r="F964" s="64">
        <f t="shared" si="112"/>
        <v>1</v>
      </c>
      <c r="G964" s="64">
        <f t="shared" si="113"/>
        <v>1</v>
      </c>
      <c r="H964" s="64">
        <f t="shared" si="114"/>
        <v>2021</v>
      </c>
      <c r="I964" s="80" t="str">
        <f>IFERROR(VLOOKUP(D964,Sheet2!A:B,2,0),"")</f>
        <v>J20-0751</v>
      </c>
      <c r="J964" s="64" t="str">
        <f>IFERROR(IF(I964&lt;&gt;"",VLOOKUP(I964,Sheet2!B:C,2,0),""),"")</f>
        <v>แอร์ ลิควิด</v>
      </c>
      <c r="K964" s="64" t="str">
        <f>IFERROR( IF(I964&lt;&gt;"", HLOOKUP(L$2+$A964,Sheet2!BX:NK,2,0),""),"")</f>
        <v>1-15 Jan 21</v>
      </c>
      <c r="L964" t="str">
        <f>IF(OR(HLOOKUP(L$2+$A964,Sheet2!BX:NK,$B964,0),HLOOKUP(L$2+$A964,Sheet2!BX:NK,$B964,0)&lt;&gt;""),HLOOKUP(L$2+$A964,Sheet2!BX:NK,$B964,0),"")</f>
        <v/>
      </c>
      <c r="M964" t="str">
        <f>IF(OR(HLOOKUP(M$2+$A964,Sheet2!BY:NL,$B964,0),HLOOKUP(M$2+$A964,Sheet2!BY:NL,$B964,0)&lt;&gt;""),HLOOKUP(M$2+$A964,Sheet2!BY:NL,$B964,0),"")</f>
        <v/>
      </c>
      <c r="N964" t="str">
        <f>IF(OR(HLOOKUP(N$2+$A964,Sheet2!BZ:NM,$B964,0),HLOOKUP(N$2+$A964,Sheet2!BZ:NM,$B964,0)&lt;&gt;""),HLOOKUP(N$2+$A964,Sheet2!BZ:NM,$B964,0),"")</f>
        <v/>
      </c>
      <c r="O964" t="str">
        <f>IF(OR(HLOOKUP(O$2+$A964,Sheet2!CA:NN,$B964,0),HLOOKUP(O$2+$A964,Sheet2!CA:NN,$B964,0)&lt;&gt;""),HLOOKUP(O$2+$A964,Sheet2!CA:NN,$B964,0),"")</f>
        <v/>
      </c>
      <c r="P964" t="str">
        <f>IF(OR(HLOOKUP(P$2+$A964,Sheet2!CB:NO,$B964,0),HLOOKUP(P$2+$A964,Sheet2!CB:NO,$B964,0)&lt;&gt;""),HLOOKUP(P$2+$A964,Sheet2!CB:NO,$B964,0),"")</f>
        <v/>
      </c>
      <c r="Q964" t="str">
        <f>IF(OR(HLOOKUP(Q$2+$A964,Sheet2!CC:NO,$B964,0),HLOOKUP(Q$2+$A964,Sheet2!CC:NO,$B964,0)&lt;&gt;""),HLOOKUP(Q$2+$A964,Sheet2!CC:NO,$B964,0),"")</f>
        <v/>
      </c>
    </row>
    <row r="965" spans="1:17" x14ac:dyDescent="0.25">
      <c r="A965" s="64">
        <f t="shared" si="115"/>
        <v>6</v>
      </c>
      <c r="B965" s="64">
        <f t="shared" si="116"/>
        <v>101</v>
      </c>
      <c r="C965" s="64">
        <f t="shared" si="117"/>
        <v>2</v>
      </c>
      <c r="D965" s="64">
        <f t="shared" si="118"/>
        <v>97</v>
      </c>
      <c r="E965" s="64">
        <f t="shared" si="119"/>
        <v>481</v>
      </c>
      <c r="F965" s="64">
        <f t="shared" ref="F965:F1028" si="120">IFERROR(IF(I965&lt;&gt;"",IF(LEFT(K965,2)="1-",1,2),""),"")</f>
        <v>2</v>
      </c>
      <c r="G965" s="64">
        <f t="shared" ref="G965:G1028" si="121">IFERROR(IF(I965&lt;&gt;"",MONTH( RIGHT(K965,LEN(K965)-FIND("-",K965))),""),"")</f>
        <v>1</v>
      </c>
      <c r="H965" s="64">
        <f t="shared" ref="H965:H1028" si="122">IFERROR(IF(I965&lt;&gt;"",YEAR( RIGHT(K965,LEN(K965)-FIND("-",K965))),""),"")</f>
        <v>2021</v>
      </c>
      <c r="I965" s="80" t="str">
        <f>IFERROR(VLOOKUP(D965,Sheet2!A:B,2,0),"")</f>
        <v>J20-0751</v>
      </c>
      <c r="J965" s="64" t="str">
        <f>IFERROR(IF(I965&lt;&gt;"",VLOOKUP(I965,Sheet2!B:C,2,0),""),"")</f>
        <v>แอร์ ลิควิด</v>
      </c>
      <c r="K965" s="64" t="str">
        <f>IFERROR( IF(I965&lt;&gt;"", HLOOKUP(L$2+$A965,Sheet2!BX:NK,2,0),""),"")</f>
        <v>16-31 Jan 21</v>
      </c>
      <c r="L965" t="str">
        <f>IF(OR(HLOOKUP(L$2+$A965,Sheet2!BX:NK,$B965,0),HLOOKUP(L$2+$A965,Sheet2!BX:NK,$B965,0)&lt;&gt;""),HLOOKUP(L$2+$A965,Sheet2!BX:NK,$B965,0),"")</f>
        <v/>
      </c>
      <c r="M965" t="str">
        <f>IF(OR(HLOOKUP(M$2+$A965,Sheet2!BY:NL,$B965,0),HLOOKUP(M$2+$A965,Sheet2!BY:NL,$B965,0)&lt;&gt;""),HLOOKUP(M$2+$A965,Sheet2!BY:NL,$B965,0),"")</f>
        <v/>
      </c>
      <c r="N965" t="str">
        <f>IF(OR(HLOOKUP(N$2+$A965,Sheet2!BZ:NM,$B965,0),HLOOKUP(N$2+$A965,Sheet2!BZ:NM,$B965,0)&lt;&gt;""),HLOOKUP(N$2+$A965,Sheet2!BZ:NM,$B965,0),"")</f>
        <v/>
      </c>
      <c r="O965" t="str">
        <f>IF(OR(HLOOKUP(O$2+$A965,Sheet2!CA:NN,$B965,0),HLOOKUP(O$2+$A965,Sheet2!CA:NN,$B965,0)&lt;&gt;""),HLOOKUP(O$2+$A965,Sheet2!CA:NN,$B965,0),"")</f>
        <v/>
      </c>
      <c r="P965" t="str">
        <f>IF(OR(HLOOKUP(P$2+$A965,Sheet2!CB:NO,$B965,0),HLOOKUP(P$2+$A965,Sheet2!CB:NO,$B965,0)&lt;&gt;""),HLOOKUP(P$2+$A965,Sheet2!CB:NO,$B965,0),"")</f>
        <v/>
      </c>
      <c r="Q965" t="str">
        <f>IF(OR(HLOOKUP(Q$2+$A965,Sheet2!CC:NO,$B965,0),HLOOKUP(Q$2+$A965,Sheet2!CC:NO,$B965,0)&lt;&gt;""),HLOOKUP(Q$2+$A965,Sheet2!CC:NO,$B965,0),"")</f>
        <v/>
      </c>
    </row>
    <row r="966" spans="1:17" x14ac:dyDescent="0.25">
      <c r="A966" s="64">
        <f t="shared" ref="A966:A1029" si="123">IF(C966&lt;&gt;1,A965+6,0)</f>
        <v>12</v>
      </c>
      <c r="B966" s="64">
        <f t="shared" ref="B966:B1029" si="124">IF(C966&lt;&gt;1,B965,B965+1)</f>
        <v>101</v>
      </c>
      <c r="C966" s="64">
        <f t="shared" ref="C966:C1029" si="125">IF($C$3-C965=0,1,C965+1)</f>
        <v>3</v>
      </c>
      <c r="D966" s="64">
        <f t="shared" ref="D966:D1029" si="126">IF(C966=1,D965+1,D965)</f>
        <v>97</v>
      </c>
      <c r="E966" s="64">
        <f t="shared" ref="E966:E1029" si="127">IF(D966&lt;&gt;D965,E965+5,E965)</f>
        <v>481</v>
      </c>
      <c r="F966" s="64">
        <f t="shared" si="120"/>
        <v>1</v>
      </c>
      <c r="G966" s="64">
        <f t="shared" si="121"/>
        <v>2</v>
      </c>
      <c r="H966" s="64">
        <f t="shared" si="122"/>
        <v>2021</v>
      </c>
      <c r="I966" s="80" t="str">
        <f>IFERROR(VLOOKUP(D966,Sheet2!A:B,2,0),"")</f>
        <v>J20-0751</v>
      </c>
      <c r="J966" s="64" t="str">
        <f>IFERROR(IF(I966&lt;&gt;"",VLOOKUP(I966,Sheet2!B:C,2,0),""),"")</f>
        <v>แอร์ ลิควิด</v>
      </c>
      <c r="K966" s="64" t="str">
        <f>IFERROR( IF(I966&lt;&gt;"", HLOOKUP(L$2+$A966,Sheet2!BX:NK,2,0),""),"")</f>
        <v>1-15 Feb 21</v>
      </c>
      <c r="L966" t="str">
        <f>IF(OR(HLOOKUP(L$2+$A966,Sheet2!BX:NK,$B966,0),HLOOKUP(L$2+$A966,Sheet2!BX:NK,$B966,0)&lt;&gt;""),HLOOKUP(L$2+$A966,Sheet2!BX:NK,$B966,0),"")</f>
        <v/>
      </c>
      <c r="M966" t="str">
        <f>IF(OR(HLOOKUP(M$2+$A966,Sheet2!BY:NL,$B966,0),HLOOKUP(M$2+$A966,Sheet2!BY:NL,$B966,0)&lt;&gt;""),HLOOKUP(M$2+$A966,Sheet2!BY:NL,$B966,0),"")</f>
        <v/>
      </c>
      <c r="N966" t="str">
        <f>IF(OR(HLOOKUP(N$2+$A966,Sheet2!BZ:NM,$B966,0),HLOOKUP(N$2+$A966,Sheet2!BZ:NM,$B966,0)&lt;&gt;""),HLOOKUP(N$2+$A966,Sheet2!BZ:NM,$B966,0),"")</f>
        <v/>
      </c>
      <c r="O966" t="str">
        <f>IF(OR(HLOOKUP(O$2+$A966,Sheet2!CA:NN,$B966,0),HLOOKUP(O$2+$A966,Sheet2!CA:NN,$B966,0)&lt;&gt;""),HLOOKUP(O$2+$A966,Sheet2!CA:NN,$B966,0),"")</f>
        <v/>
      </c>
      <c r="P966" t="str">
        <f>IF(OR(HLOOKUP(P$2+$A966,Sheet2!CB:NO,$B966,0),HLOOKUP(P$2+$A966,Sheet2!CB:NO,$B966,0)&lt;&gt;""),HLOOKUP(P$2+$A966,Sheet2!CB:NO,$B966,0),"")</f>
        <v/>
      </c>
      <c r="Q966" t="str">
        <f>IF(OR(HLOOKUP(Q$2+$A966,Sheet2!CC:NO,$B966,0),HLOOKUP(Q$2+$A966,Sheet2!CC:NO,$B966,0)&lt;&gt;""),HLOOKUP(Q$2+$A966,Sheet2!CC:NO,$B966,0),"")</f>
        <v/>
      </c>
    </row>
    <row r="967" spans="1:17" x14ac:dyDescent="0.25">
      <c r="A967" s="64">
        <f t="shared" si="123"/>
        <v>18</v>
      </c>
      <c r="B967" s="64">
        <f t="shared" si="124"/>
        <v>101</v>
      </c>
      <c r="C967" s="64">
        <f t="shared" si="125"/>
        <v>4</v>
      </c>
      <c r="D967" s="64">
        <f t="shared" si="126"/>
        <v>97</v>
      </c>
      <c r="E967" s="64">
        <f t="shared" si="127"/>
        <v>481</v>
      </c>
      <c r="F967" s="64">
        <f t="shared" si="120"/>
        <v>2</v>
      </c>
      <c r="G967" s="64">
        <f t="shared" si="121"/>
        <v>2</v>
      </c>
      <c r="H967" s="64">
        <f t="shared" si="122"/>
        <v>2021</v>
      </c>
      <c r="I967" s="80" t="str">
        <f>IFERROR(VLOOKUP(D967,Sheet2!A:B,2,0),"")</f>
        <v>J20-0751</v>
      </c>
      <c r="J967" s="64" t="str">
        <f>IFERROR(IF(I967&lt;&gt;"",VLOOKUP(I967,Sheet2!B:C,2,0),""),"")</f>
        <v>แอร์ ลิควิด</v>
      </c>
      <c r="K967" s="64" t="str">
        <f>IFERROR( IF(I967&lt;&gt;"", HLOOKUP(L$2+$A967,Sheet2!BX:NK,2,0),""),"")</f>
        <v>16-28 Feb 21</v>
      </c>
      <c r="L967" t="str">
        <f>IF(OR(HLOOKUP(L$2+$A967,Sheet2!BX:NK,$B967,0),HLOOKUP(L$2+$A967,Sheet2!BX:NK,$B967,0)&lt;&gt;""),HLOOKUP(L$2+$A967,Sheet2!BX:NK,$B967,0),"")</f>
        <v/>
      </c>
      <c r="M967" t="str">
        <f>IF(OR(HLOOKUP(M$2+$A967,Sheet2!BY:NL,$B967,0),HLOOKUP(M$2+$A967,Sheet2!BY:NL,$B967,0)&lt;&gt;""),HLOOKUP(M$2+$A967,Sheet2!BY:NL,$B967,0),"")</f>
        <v/>
      </c>
      <c r="N967" t="str">
        <f>IF(OR(HLOOKUP(N$2+$A967,Sheet2!BZ:NM,$B967,0),HLOOKUP(N$2+$A967,Sheet2!BZ:NM,$B967,0)&lt;&gt;""),HLOOKUP(N$2+$A967,Sheet2!BZ:NM,$B967,0),"")</f>
        <v/>
      </c>
      <c r="O967" t="str">
        <f>IF(OR(HLOOKUP(O$2+$A967,Sheet2!CA:NN,$B967,0),HLOOKUP(O$2+$A967,Sheet2!CA:NN,$B967,0)&lt;&gt;""),HLOOKUP(O$2+$A967,Sheet2!CA:NN,$B967,0),"")</f>
        <v/>
      </c>
      <c r="P967" t="str">
        <f>IF(OR(HLOOKUP(P$2+$A967,Sheet2!CB:NO,$B967,0),HLOOKUP(P$2+$A967,Sheet2!CB:NO,$B967,0)&lt;&gt;""),HLOOKUP(P$2+$A967,Sheet2!CB:NO,$B967,0),"")</f>
        <v/>
      </c>
      <c r="Q967" t="str">
        <f>IF(OR(HLOOKUP(Q$2+$A967,Sheet2!CC:NO,$B967,0),HLOOKUP(Q$2+$A967,Sheet2!CC:NO,$B967,0)&lt;&gt;""),HLOOKUP(Q$2+$A967,Sheet2!CC:NO,$B967,0),"")</f>
        <v/>
      </c>
    </row>
    <row r="968" spans="1:17" x14ac:dyDescent="0.25">
      <c r="A968" s="64">
        <f t="shared" si="123"/>
        <v>24</v>
      </c>
      <c r="B968" s="64">
        <f t="shared" si="124"/>
        <v>101</v>
      </c>
      <c r="C968" s="64">
        <f t="shared" si="125"/>
        <v>5</v>
      </c>
      <c r="D968" s="64">
        <f t="shared" si="126"/>
        <v>97</v>
      </c>
      <c r="E968" s="64">
        <f t="shared" si="127"/>
        <v>481</v>
      </c>
      <c r="F968" s="64">
        <f t="shared" si="120"/>
        <v>1</v>
      </c>
      <c r="G968" s="64">
        <f t="shared" si="121"/>
        <v>3</v>
      </c>
      <c r="H968" s="64">
        <f t="shared" si="122"/>
        <v>2021</v>
      </c>
      <c r="I968" s="80" t="str">
        <f>IFERROR(VLOOKUP(D968,Sheet2!A:B,2,0),"")</f>
        <v>J20-0751</v>
      </c>
      <c r="J968" s="64" t="str">
        <f>IFERROR(IF(I968&lt;&gt;"",VLOOKUP(I968,Sheet2!B:C,2,0),""),"")</f>
        <v>แอร์ ลิควิด</v>
      </c>
      <c r="K968" s="64" t="str">
        <f>IFERROR( IF(I968&lt;&gt;"", HLOOKUP(L$2+$A968,Sheet2!BX:NK,2,0),""),"")</f>
        <v>1-15 Mar 2021</v>
      </c>
      <c r="L968" t="str">
        <f>IF(OR(HLOOKUP(L$2+$A968,Sheet2!BX:NK,$B968,0),HLOOKUP(L$2+$A968,Sheet2!BX:NK,$B968,0)&lt;&gt;""),HLOOKUP(L$2+$A968,Sheet2!BX:NK,$B968,0),"")</f>
        <v/>
      </c>
      <c r="M968" t="str">
        <f>IF(OR(HLOOKUP(M$2+$A968,Sheet2!BY:NL,$B968,0),HLOOKUP(M$2+$A968,Sheet2!BY:NL,$B968,0)&lt;&gt;""),HLOOKUP(M$2+$A968,Sheet2!BY:NL,$B968,0),"")</f>
        <v/>
      </c>
      <c r="N968" t="str">
        <f>IF(OR(HLOOKUP(N$2+$A968,Sheet2!BZ:NM,$B968,0),HLOOKUP(N$2+$A968,Sheet2!BZ:NM,$B968,0)&lt;&gt;""),HLOOKUP(N$2+$A968,Sheet2!BZ:NM,$B968,0),"")</f>
        <v/>
      </c>
      <c r="O968" t="str">
        <f>IF(OR(HLOOKUP(O$2+$A968,Sheet2!CA:NN,$B968,0),HLOOKUP(O$2+$A968,Sheet2!CA:NN,$B968,0)&lt;&gt;""),HLOOKUP(O$2+$A968,Sheet2!CA:NN,$B968,0),"")</f>
        <v/>
      </c>
      <c r="P968" t="str">
        <f>IF(OR(HLOOKUP(P$2+$A968,Sheet2!CB:NO,$B968,0),HLOOKUP(P$2+$A968,Sheet2!CB:NO,$B968,0)&lt;&gt;""),HLOOKUP(P$2+$A968,Sheet2!CB:NO,$B968,0),"")</f>
        <v/>
      </c>
      <c r="Q968" t="str">
        <f>IF(OR(HLOOKUP(Q$2+$A968,Sheet2!CC:NO,$B968,0),HLOOKUP(Q$2+$A968,Sheet2!CC:NO,$B968,0)&lt;&gt;""),HLOOKUP(Q$2+$A968,Sheet2!CC:NO,$B968,0),"")</f>
        <v/>
      </c>
    </row>
    <row r="969" spans="1:17" x14ac:dyDescent="0.25">
      <c r="A969" s="64">
        <f t="shared" si="123"/>
        <v>30</v>
      </c>
      <c r="B969" s="64">
        <f t="shared" si="124"/>
        <v>101</v>
      </c>
      <c r="C969" s="64">
        <f t="shared" si="125"/>
        <v>6</v>
      </c>
      <c r="D969" s="64">
        <f t="shared" si="126"/>
        <v>97</v>
      </c>
      <c r="E969" s="64">
        <f t="shared" si="127"/>
        <v>481</v>
      </c>
      <c r="F969" s="64">
        <f t="shared" si="120"/>
        <v>2</v>
      </c>
      <c r="G969" s="64">
        <f t="shared" si="121"/>
        <v>3</v>
      </c>
      <c r="H969" s="64">
        <f t="shared" si="122"/>
        <v>2021</v>
      </c>
      <c r="I969" s="80" t="str">
        <f>IFERROR(VLOOKUP(D969,Sheet2!A:B,2,0),"")</f>
        <v>J20-0751</v>
      </c>
      <c r="J969" s="64" t="str">
        <f>IFERROR(IF(I969&lt;&gt;"",VLOOKUP(I969,Sheet2!B:C,2,0),""),"")</f>
        <v>แอร์ ลิควิด</v>
      </c>
      <c r="K969" s="64" t="str">
        <f>IFERROR( IF(I969&lt;&gt;"", HLOOKUP(L$2+$A969,Sheet2!BX:NK,2,0),""),"")</f>
        <v>16-31 Mar 21</v>
      </c>
      <c r="L969" t="str">
        <f>IF(OR(HLOOKUP(L$2+$A969,Sheet2!BX:NK,$B969,0),HLOOKUP(L$2+$A969,Sheet2!BX:NK,$B969,0)&lt;&gt;""),HLOOKUP(L$2+$A969,Sheet2!BX:NK,$B969,0),"")</f>
        <v/>
      </c>
      <c r="M969" t="str">
        <f>IF(OR(HLOOKUP(M$2+$A969,Sheet2!BY:NL,$B969,0),HLOOKUP(M$2+$A969,Sheet2!BY:NL,$B969,0)&lt;&gt;""),HLOOKUP(M$2+$A969,Sheet2!BY:NL,$B969,0),"")</f>
        <v/>
      </c>
      <c r="N969" t="str">
        <f>IF(OR(HLOOKUP(N$2+$A969,Sheet2!BZ:NM,$B969,0),HLOOKUP(N$2+$A969,Sheet2!BZ:NM,$B969,0)&lt;&gt;""),HLOOKUP(N$2+$A969,Sheet2!BZ:NM,$B969,0),"")</f>
        <v/>
      </c>
      <c r="O969" t="str">
        <f>IF(OR(HLOOKUP(O$2+$A969,Sheet2!CA:NN,$B969,0),HLOOKUP(O$2+$A969,Sheet2!CA:NN,$B969,0)&lt;&gt;""),HLOOKUP(O$2+$A969,Sheet2!CA:NN,$B969,0),"")</f>
        <v/>
      </c>
      <c r="P969" t="str">
        <f>IF(OR(HLOOKUP(P$2+$A969,Sheet2!CB:NO,$B969,0),HLOOKUP(P$2+$A969,Sheet2!CB:NO,$B969,0)&lt;&gt;""),HLOOKUP(P$2+$A969,Sheet2!CB:NO,$B969,0),"")</f>
        <v/>
      </c>
      <c r="Q969" t="str">
        <f>IF(OR(HLOOKUP(Q$2+$A969,Sheet2!CC:NO,$B969,0),HLOOKUP(Q$2+$A969,Sheet2!CC:NO,$B969,0)&lt;&gt;""),HLOOKUP(Q$2+$A969,Sheet2!CC:NO,$B969,0),"")</f>
        <v/>
      </c>
    </row>
    <row r="970" spans="1:17" x14ac:dyDescent="0.25">
      <c r="A970" s="64">
        <f t="shared" si="123"/>
        <v>36</v>
      </c>
      <c r="B970" s="64">
        <f t="shared" si="124"/>
        <v>101</v>
      </c>
      <c r="C970" s="64">
        <f t="shared" si="125"/>
        <v>7</v>
      </c>
      <c r="D970" s="64">
        <f t="shared" si="126"/>
        <v>97</v>
      </c>
      <c r="E970" s="64">
        <f t="shared" si="127"/>
        <v>481</v>
      </c>
      <c r="F970" s="64">
        <f t="shared" si="120"/>
        <v>1</v>
      </c>
      <c r="G970" s="64">
        <f t="shared" si="121"/>
        <v>4</v>
      </c>
      <c r="H970" s="64">
        <f t="shared" si="122"/>
        <v>2021</v>
      </c>
      <c r="I970" s="80" t="str">
        <f>IFERROR(VLOOKUP(D970,Sheet2!A:B,2,0),"")</f>
        <v>J20-0751</v>
      </c>
      <c r="J970" s="64" t="str">
        <f>IFERROR(IF(I970&lt;&gt;"",VLOOKUP(I970,Sheet2!B:C,2,0),""),"")</f>
        <v>แอร์ ลิควิด</v>
      </c>
      <c r="K970" s="64" t="str">
        <f>IFERROR( IF(I970&lt;&gt;"", HLOOKUP(L$2+$A970,Sheet2!BX:NK,2,0),""),"")</f>
        <v>1-15 April 21</v>
      </c>
      <c r="L970" t="str">
        <f>IF(OR(HLOOKUP(L$2+$A970,Sheet2!BX:NK,$B970,0),HLOOKUP(L$2+$A970,Sheet2!BX:NK,$B970,0)&lt;&gt;""),HLOOKUP(L$2+$A970,Sheet2!BX:NK,$B970,0),"")</f>
        <v/>
      </c>
      <c r="M970" t="str">
        <f>IF(OR(HLOOKUP(M$2+$A970,Sheet2!BY:NL,$B970,0),HLOOKUP(M$2+$A970,Sheet2!BY:NL,$B970,0)&lt;&gt;""),HLOOKUP(M$2+$A970,Sheet2!BY:NL,$B970,0),"")</f>
        <v/>
      </c>
      <c r="N970" t="str">
        <f>IF(OR(HLOOKUP(N$2+$A970,Sheet2!BZ:NM,$B970,0),HLOOKUP(N$2+$A970,Sheet2!BZ:NM,$B970,0)&lt;&gt;""),HLOOKUP(N$2+$A970,Sheet2!BZ:NM,$B970,0),"")</f>
        <v/>
      </c>
      <c r="O970" t="str">
        <f>IF(OR(HLOOKUP(O$2+$A970,Sheet2!CA:NN,$B970,0),HLOOKUP(O$2+$A970,Sheet2!CA:NN,$B970,0)&lt;&gt;""),HLOOKUP(O$2+$A970,Sheet2!CA:NN,$B970,0),"")</f>
        <v/>
      </c>
      <c r="P970" t="str">
        <f>IF(OR(HLOOKUP(P$2+$A970,Sheet2!CB:NO,$B970,0),HLOOKUP(P$2+$A970,Sheet2!CB:NO,$B970,0)&lt;&gt;""),HLOOKUP(P$2+$A970,Sheet2!CB:NO,$B970,0),"")</f>
        <v/>
      </c>
      <c r="Q970" t="str">
        <f>IF(OR(HLOOKUP(Q$2+$A970,Sheet2!CC:NO,$B970,0),HLOOKUP(Q$2+$A970,Sheet2!CC:NO,$B970,0)&lt;&gt;""),HLOOKUP(Q$2+$A970,Sheet2!CC:NO,$B970,0),"")</f>
        <v/>
      </c>
    </row>
    <row r="971" spans="1:17" x14ac:dyDescent="0.25">
      <c r="A971" s="64">
        <f t="shared" si="123"/>
        <v>42</v>
      </c>
      <c r="B971" s="64">
        <f t="shared" si="124"/>
        <v>101</v>
      </c>
      <c r="C971" s="64">
        <f t="shared" si="125"/>
        <v>8</v>
      </c>
      <c r="D971" s="64">
        <f t="shared" si="126"/>
        <v>97</v>
      </c>
      <c r="E971" s="64">
        <f t="shared" si="127"/>
        <v>481</v>
      </c>
      <c r="F971" s="64">
        <f t="shared" si="120"/>
        <v>2</v>
      </c>
      <c r="G971" s="64">
        <f t="shared" si="121"/>
        <v>4</v>
      </c>
      <c r="H971" s="64">
        <f t="shared" si="122"/>
        <v>2021</v>
      </c>
      <c r="I971" s="80" t="str">
        <f>IFERROR(VLOOKUP(D971,Sheet2!A:B,2,0),"")</f>
        <v>J20-0751</v>
      </c>
      <c r="J971" s="64" t="str">
        <f>IFERROR(IF(I971&lt;&gt;"",VLOOKUP(I971,Sheet2!B:C,2,0),""),"")</f>
        <v>แอร์ ลิควิด</v>
      </c>
      <c r="K971" s="64" t="str">
        <f>IFERROR( IF(I971&lt;&gt;"", HLOOKUP(L$2+$A971,Sheet2!BX:NK,2,0),""),"")</f>
        <v>16-30 April 21</v>
      </c>
      <c r="L971" t="str">
        <f>IF(OR(HLOOKUP(L$2+$A971,Sheet2!BX:NK,$B971,0),HLOOKUP(L$2+$A971,Sheet2!BX:NK,$B971,0)&lt;&gt;""),HLOOKUP(L$2+$A971,Sheet2!BX:NK,$B971,0),"")</f>
        <v/>
      </c>
      <c r="M971" t="str">
        <f>IF(OR(HLOOKUP(M$2+$A971,Sheet2!BY:NL,$B971,0),HLOOKUP(M$2+$A971,Sheet2!BY:NL,$B971,0)&lt;&gt;""),HLOOKUP(M$2+$A971,Sheet2!BY:NL,$B971,0),"")</f>
        <v/>
      </c>
      <c r="N971" t="str">
        <f>IF(OR(HLOOKUP(N$2+$A971,Sheet2!BZ:NM,$B971,0),HLOOKUP(N$2+$A971,Sheet2!BZ:NM,$B971,0)&lt;&gt;""),HLOOKUP(N$2+$A971,Sheet2!BZ:NM,$B971,0),"")</f>
        <v/>
      </c>
      <c r="O971" t="str">
        <f>IF(OR(HLOOKUP(O$2+$A971,Sheet2!CA:NN,$B971,0),HLOOKUP(O$2+$A971,Sheet2!CA:NN,$B971,0)&lt;&gt;""),HLOOKUP(O$2+$A971,Sheet2!CA:NN,$B971,0),"")</f>
        <v/>
      </c>
      <c r="P971" t="str">
        <f>IF(OR(HLOOKUP(P$2+$A971,Sheet2!CB:NO,$B971,0),HLOOKUP(P$2+$A971,Sheet2!CB:NO,$B971,0)&lt;&gt;""),HLOOKUP(P$2+$A971,Sheet2!CB:NO,$B971,0),"")</f>
        <v/>
      </c>
      <c r="Q971" t="str">
        <f>IF(OR(HLOOKUP(Q$2+$A971,Sheet2!CC:NO,$B971,0),HLOOKUP(Q$2+$A971,Sheet2!CC:NO,$B971,0)&lt;&gt;""),HLOOKUP(Q$2+$A971,Sheet2!CC:NO,$B971,0),"")</f>
        <v/>
      </c>
    </row>
    <row r="972" spans="1:17" x14ac:dyDescent="0.25">
      <c r="A972" s="64">
        <f t="shared" si="123"/>
        <v>48</v>
      </c>
      <c r="B972" s="64">
        <f t="shared" si="124"/>
        <v>101</v>
      </c>
      <c r="C972" s="64">
        <f t="shared" si="125"/>
        <v>9</v>
      </c>
      <c r="D972" s="64">
        <f t="shared" si="126"/>
        <v>97</v>
      </c>
      <c r="E972" s="64">
        <f t="shared" si="127"/>
        <v>481</v>
      </c>
      <c r="F972" s="64">
        <f t="shared" si="120"/>
        <v>1</v>
      </c>
      <c r="G972" s="64">
        <f t="shared" si="121"/>
        <v>5</v>
      </c>
      <c r="H972" s="64">
        <f t="shared" si="122"/>
        <v>2021</v>
      </c>
      <c r="I972" s="80" t="str">
        <f>IFERROR(VLOOKUP(D972,Sheet2!A:B,2,0),"")</f>
        <v>J20-0751</v>
      </c>
      <c r="J972" s="64" t="str">
        <f>IFERROR(IF(I972&lt;&gt;"",VLOOKUP(I972,Sheet2!B:C,2,0),""),"")</f>
        <v>แอร์ ลิควิด</v>
      </c>
      <c r="K972" s="64" t="str">
        <f>IFERROR( IF(I972&lt;&gt;"", HLOOKUP(L$2+$A972,Sheet2!BX:NK,2,0),""),"")</f>
        <v>1-15 May 21</v>
      </c>
      <c r="L972" t="str">
        <f>IF(OR(HLOOKUP(L$2+$A972,Sheet2!BX:NK,$B972,0),HLOOKUP(L$2+$A972,Sheet2!BX:NK,$B972,0)&lt;&gt;""),HLOOKUP(L$2+$A972,Sheet2!BX:NK,$B972,0),"")</f>
        <v/>
      </c>
      <c r="M972" t="str">
        <f>IF(OR(HLOOKUP(M$2+$A972,Sheet2!BY:NL,$B972,0),HLOOKUP(M$2+$A972,Sheet2!BY:NL,$B972,0)&lt;&gt;""),HLOOKUP(M$2+$A972,Sheet2!BY:NL,$B972,0),"")</f>
        <v/>
      </c>
      <c r="N972" t="str">
        <f>IF(OR(HLOOKUP(N$2+$A972,Sheet2!BZ:NM,$B972,0),HLOOKUP(N$2+$A972,Sheet2!BZ:NM,$B972,0)&lt;&gt;""),HLOOKUP(N$2+$A972,Sheet2!BZ:NM,$B972,0),"")</f>
        <v/>
      </c>
      <c r="O972" t="str">
        <f>IF(OR(HLOOKUP(O$2+$A972,Sheet2!CA:NN,$B972,0),HLOOKUP(O$2+$A972,Sheet2!CA:NN,$B972,0)&lt;&gt;""),HLOOKUP(O$2+$A972,Sheet2!CA:NN,$B972,0),"")</f>
        <v/>
      </c>
      <c r="P972" t="str">
        <f>IF(OR(HLOOKUP(P$2+$A972,Sheet2!CB:NO,$B972,0),HLOOKUP(P$2+$A972,Sheet2!CB:NO,$B972,0)&lt;&gt;""),HLOOKUP(P$2+$A972,Sheet2!CB:NO,$B972,0),"")</f>
        <v/>
      </c>
      <c r="Q972" t="str">
        <f>IF(OR(HLOOKUP(Q$2+$A972,Sheet2!CC:NO,$B972,0),HLOOKUP(Q$2+$A972,Sheet2!CC:NO,$B972,0)&lt;&gt;""),HLOOKUP(Q$2+$A972,Sheet2!CC:NO,$B972,0),"")</f>
        <v/>
      </c>
    </row>
    <row r="973" spans="1:17" x14ac:dyDescent="0.25">
      <c r="A973" s="64">
        <f t="shared" si="123"/>
        <v>54</v>
      </c>
      <c r="B973" s="64">
        <f t="shared" si="124"/>
        <v>101</v>
      </c>
      <c r="C973" s="64">
        <f t="shared" si="125"/>
        <v>10</v>
      </c>
      <c r="D973" s="64">
        <f t="shared" si="126"/>
        <v>97</v>
      </c>
      <c r="E973" s="64">
        <f t="shared" si="127"/>
        <v>481</v>
      </c>
      <c r="F973" s="64">
        <f t="shared" si="120"/>
        <v>2</v>
      </c>
      <c r="G973" s="64">
        <f t="shared" si="121"/>
        <v>5</v>
      </c>
      <c r="H973" s="64">
        <f t="shared" si="122"/>
        <v>2021</v>
      </c>
      <c r="I973" s="80" t="str">
        <f>IFERROR(VLOOKUP(D973,Sheet2!A:B,2,0),"")</f>
        <v>J20-0751</v>
      </c>
      <c r="J973" s="64" t="str">
        <f>IFERROR(IF(I973&lt;&gt;"",VLOOKUP(I973,Sheet2!B:C,2,0),""),"")</f>
        <v>แอร์ ลิควิด</v>
      </c>
      <c r="K973" s="64" t="str">
        <f>IFERROR( IF(I973&lt;&gt;"", HLOOKUP(L$2+$A973,Sheet2!BX:NK,2,0),""),"")</f>
        <v>16-31 May 21</v>
      </c>
      <c r="L973" t="str">
        <f>IF(OR(HLOOKUP(L$2+$A973,Sheet2!BX:NK,$B973,0),HLOOKUP(L$2+$A973,Sheet2!BX:NK,$B973,0)&lt;&gt;""),HLOOKUP(L$2+$A973,Sheet2!BX:NK,$B973,0),"")</f>
        <v/>
      </c>
      <c r="M973" t="str">
        <f>IF(OR(HLOOKUP(M$2+$A973,Sheet2!BY:NL,$B973,0),HLOOKUP(M$2+$A973,Sheet2!BY:NL,$B973,0)&lt;&gt;""),HLOOKUP(M$2+$A973,Sheet2!BY:NL,$B973,0),"")</f>
        <v/>
      </c>
      <c r="N973" t="str">
        <f>IF(OR(HLOOKUP(N$2+$A973,Sheet2!BZ:NM,$B973,0),HLOOKUP(N$2+$A973,Sheet2!BZ:NM,$B973,0)&lt;&gt;""),HLOOKUP(N$2+$A973,Sheet2!BZ:NM,$B973,0),"")</f>
        <v/>
      </c>
      <c r="O973" t="str">
        <f>IF(OR(HLOOKUP(O$2+$A973,Sheet2!CA:NN,$B973,0),HLOOKUP(O$2+$A973,Sheet2!CA:NN,$B973,0)&lt;&gt;""),HLOOKUP(O$2+$A973,Sheet2!CA:NN,$B973,0),"")</f>
        <v/>
      </c>
      <c r="P973" t="str">
        <f>IF(OR(HLOOKUP(P$2+$A973,Sheet2!CB:NO,$B973,0),HLOOKUP(P$2+$A973,Sheet2!CB:NO,$B973,0)&lt;&gt;""),HLOOKUP(P$2+$A973,Sheet2!CB:NO,$B973,0),"")</f>
        <v/>
      </c>
      <c r="Q973" t="str">
        <f>IF(OR(HLOOKUP(Q$2+$A973,Sheet2!CC:NO,$B973,0),HLOOKUP(Q$2+$A973,Sheet2!CC:NO,$B973,0)&lt;&gt;""),HLOOKUP(Q$2+$A973,Sheet2!CC:NO,$B973,0),"")</f>
        <v/>
      </c>
    </row>
    <row r="974" spans="1:17" x14ac:dyDescent="0.25">
      <c r="A974" s="64">
        <f t="shared" si="123"/>
        <v>0</v>
      </c>
      <c r="B974" s="64">
        <f t="shared" si="124"/>
        <v>102</v>
      </c>
      <c r="C974" s="64">
        <f t="shared" si="125"/>
        <v>1</v>
      </c>
      <c r="D974" s="64">
        <f t="shared" si="126"/>
        <v>98</v>
      </c>
      <c r="E974" s="64">
        <f t="shared" si="127"/>
        <v>486</v>
      </c>
      <c r="F974" s="64">
        <f t="shared" si="120"/>
        <v>1</v>
      </c>
      <c r="G974" s="64">
        <f t="shared" si="121"/>
        <v>1</v>
      </c>
      <c r="H974" s="64">
        <f t="shared" si="122"/>
        <v>2021</v>
      </c>
      <c r="I974" s="80" t="str">
        <f>IFERROR(VLOOKUP(D974,Sheet2!A:B,2,0),"")</f>
        <v>J20-0897</v>
      </c>
      <c r="J974" s="64" t="str">
        <f>IFERROR(IF(I974&lt;&gt;"",VLOOKUP(I974,Sheet2!B:C,2,0),""),"")</f>
        <v>เรียล โซลูพลัส</v>
      </c>
      <c r="K974" s="64" t="str">
        <f>IFERROR( IF(I974&lt;&gt;"", HLOOKUP(L$2+$A974,Sheet2!BX:NK,2,0),""),"")</f>
        <v>1-15 Jan 21</v>
      </c>
      <c r="L974" t="str">
        <f>IF(OR(HLOOKUP(L$2+$A974,Sheet2!BX:NK,$B974,0),HLOOKUP(L$2+$A974,Sheet2!BX:NK,$B974,0)&lt;&gt;""),HLOOKUP(L$2+$A974,Sheet2!BX:NK,$B974,0),"")</f>
        <v/>
      </c>
      <c r="M974" t="str">
        <f>IF(OR(HLOOKUP(M$2+$A974,Sheet2!BY:NL,$B974,0),HLOOKUP(M$2+$A974,Sheet2!BY:NL,$B974,0)&lt;&gt;""),HLOOKUP(M$2+$A974,Sheet2!BY:NL,$B974,0),"")</f>
        <v/>
      </c>
      <c r="N974" t="str">
        <f>IF(OR(HLOOKUP(N$2+$A974,Sheet2!BZ:NM,$B974,0),HLOOKUP(N$2+$A974,Sheet2!BZ:NM,$B974,0)&lt;&gt;""),HLOOKUP(N$2+$A974,Sheet2!BZ:NM,$B974,0),"")</f>
        <v/>
      </c>
      <c r="O974" t="str">
        <f>IF(OR(HLOOKUP(O$2+$A974,Sheet2!CA:NN,$B974,0),HLOOKUP(O$2+$A974,Sheet2!CA:NN,$B974,0)&lt;&gt;""),HLOOKUP(O$2+$A974,Sheet2!CA:NN,$B974,0),"")</f>
        <v/>
      </c>
      <c r="P974" t="str">
        <f>IF(OR(HLOOKUP(P$2+$A974,Sheet2!CB:NO,$B974,0),HLOOKUP(P$2+$A974,Sheet2!CB:NO,$B974,0)&lt;&gt;""),HLOOKUP(P$2+$A974,Sheet2!CB:NO,$B974,0),"")</f>
        <v/>
      </c>
      <c r="Q974" t="str">
        <f>IF(OR(HLOOKUP(Q$2+$A974,Sheet2!CC:NO,$B974,0),HLOOKUP(Q$2+$A974,Sheet2!CC:NO,$B974,0)&lt;&gt;""),HLOOKUP(Q$2+$A974,Sheet2!CC:NO,$B974,0),"")</f>
        <v/>
      </c>
    </row>
    <row r="975" spans="1:17" x14ac:dyDescent="0.25">
      <c r="A975" s="64">
        <f t="shared" si="123"/>
        <v>6</v>
      </c>
      <c r="B975" s="64">
        <f t="shared" si="124"/>
        <v>102</v>
      </c>
      <c r="C975" s="64">
        <f t="shared" si="125"/>
        <v>2</v>
      </c>
      <c r="D975" s="64">
        <f t="shared" si="126"/>
        <v>98</v>
      </c>
      <c r="E975" s="64">
        <f t="shared" si="127"/>
        <v>486</v>
      </c>
      <c r="F975" s="64">
        <f t="shared" si="120"/>
        <v>2</v>
      </c>
      <c r="G975" s="64">
        <f t="shared" si="121"/>
        <v>1</v>
      </c>
      <c r="H975" s="64">
        <f t="shared" si="122"/>
        <v>2021</v>
      </c>
      <c r="I975" s="80" t="str">
        <f>IFERROR(VLOOKUP(D975,Sheet2!A:B,2,0),"")</f>
        <v>J20-0897</v>
      </c>
      <c r="J975" s="64" t="str">
        <f>IFERROR(IF(I975&lt;&gt;"",VLOOKUP(I975,Sheet2!B:C,2,0),""),"")</f>
        <v>เรียล โซลูพลัส</v>
      </c>
      <c r="K975" s="64" t="str">
        <f>IFERROR( IF(I975&lt;&gt;"", HLOOKUP(L$2+$A975,Sheet2!BX:NK,2,0),""),"")</f>
        <v>16-31 Jan 21</v>
      </c>
      <c r="L975" t="str">
        <f>IF(OR(HLOOKUP(L$2+$A975,Sheet2!BX:NK,$B975,0),HLOOKUP(L$2+$A975,Sheet2!BX:NK,$B975,0)&lt;&gt;""),HLOOKUP(L$2+$A975,Sheet2!BX:NK,$B975,0),"")</f>
        <v/>
      </c>
      <c r="M975" t="str">
        <f>IF(OR(HLOOKUP(M$2+$A975,Sheet2!BY:NL,$B975,0),HLOOKUP(M$2+$A975,Sheet2!BY:NL,$B975,0)&lt;&gt;""),HLOOKUP(M$2+$A975,Sheet2!BY:NL,$B975,0),"")</f>
        <v/>
      </c>
      <c r="N975" t="str">
        <f>IF(OR(HLOOKUP(N$2+$A975,Sheet2!BZ:NM,$B975,0),HLOOKUP(N$2+$A975,Sheet2!BZ:NM,$B975,0)&lt;&gt;""),HLOOKUP(N$2+$A975,Sheet2!BZ:NM,$B975,0),"")</f>
        <v/>
      </c>
      <c r="O975" t="str">
        <f>IF(OR(HLOOKUP(O$2+$A975,Sheet2!CA:NN,$B975,0),HLOOKUP(O$2+$A975,Sheet2!CA:NN,$B975,0)&lt;&gt;""),HLOOKUP(O$2+$A975,Sheet2!CA:NN,$B975,0),"")</f>
        <v/>
      </c>
      <c r="P975" t="str">
        <f>IF(OR(HLOOKUP(P$2+$A975,Sheet2!CB:NO,$B975,0),HLOOKUP(P$2+$A975,Sheet2!CB:NO,$B975,0)&lt;&gt;""),HLOOKUP(P$2+$A975,Sheet2!CB:NO,$B975,0),"")</f>
        <v/>
      </c>
      <c r="Q975" t="str">
        <f>IF(OR(HLOOKUP(Q$2+$A975,Sheet2!CC:NO,$B975,0),HLOOKUP(Q$2+$A975,Sheet2!CC:NO,$B975,0)&lt;&gt;""),HLOOKUP(Q$2+$A975,Sheet2!CC:NO,$B975,0),"")</f>
        <v/>
      </c>
    </row>
    <row r="976" spans="1:17" x14ac:dyDescent="0.25">
      <c r="A976" s="64">
        <f t="shared" si="123"/>
        <v>12</v>
      </c>
      <c r="B976" s="64">
        <f t="shared" si="124"/>
        <v>102</v>
      </c>
      <c r="C976" s="64">
        <f t="shared" si="125"/>
        <v>3</v>
      </c>
      <c r="D976" s="64">
        <f t="shared" si="126"/>
        <v>98</v>
      </c>
      <c r="E976" s="64">
        <f t="shared" si="127"/>
        <v>486</v>
      </c>
      <c r="F976" s="64">
        <f t="shared" si="120"/>
        <v>1</v>
      </c>
      <c r="G976" s="64">
        <f t="shared" si="121"/>
        <v>2</v>
      </c>
      <c r="H976" s="64">
        <f t="shared" si="122"/>
        <v>2021</v>
      </c>
      <c r="I976" s="80" t="str">
        <f>IFERROR(VLOOKUP(D976,Sheet2!A:B,2,0),"")</f>
        <v>J20-0897</v>
      </c>
      <c r="J976" s="64" t="str">
        <f>IFERROR(IF(I976&lt;&gt;"",VLOOKUP(I976,Sheet2!B:C,2,0),""),"")</f>
        <v>เรียล โซลูพลัส</v>
      </c>
      <c r="K976" s="64" t="str">
        <f>IFERROR( IF(I976&lt;&gt;"", HLOOKUP(L$2+$A976,Sheet2!BX:NK,2,0),""),"")</f>
        <v>1-15 Feb 21</v>
      </c>
      <c r="L976" t="str">
        <f>IF(OR(HLOOKUP(L$2+$A976,Sheet2!BX:NK,$B976,0),HLOOKUP(L$2+$A976,Sheet2!BX:NK,$B976,0)&lt;&gt;""),HLOOKUP(L$2+$A976,Sheet2!BX:NK,$B976,0),"")</f>
        <v/>
      </c>
      <c r="M976" t="str">
        <f>IF(OR(HLOOKUP(M$2+$A976,Sheet2!BY:NL,$B976,0),HLOOKUP(M$2+$A976,Sheet2!BY:NL,$B976,0)&lt;&gt;""),HLOOKUP(M$2+$A976,Sheet2!BY:NL,$B976,0),"")</f>
        <v/>
      </c>
      <c r="N976" t="str">
        <f>IF(OR(HLOOKUP(N$2+$A976,Sheet2!BZ:NM,$B976,0),HLOOKUP(N$2+$A976,Sheet2!BZ:NM,$B976,0)&lt;&gt;""),HLOOKUP(N$2+$A976,Sheet2!BZ:NM,$B976,0),"")</f>
        <v/>
      </c>
      <c r="O976" t="str">
        <f>IF(OR(HLOOKUP(O$2+$A976,Sheet2!CA:NN,$B976,0),HLOOKUP(O$2+$A976,Sheet2!CA:NN,$B976,0)&lt;&gt;""),HLOOKUP(O$2+$A976,Sheet2!CA:NN,$B976,0),"")</f>
        <v/>
      </c>
      <c r="P976" t="str">
        <f>IF(OR(HLOOKUP(P$2+$A976,Sheet2!CB:NO,$B976,0),HLOOKUP(P$2+$A976,Sheet2!CB:NO,$B976,0)&lt;&gt;""),HLOOKUP(P$2+$A976,Sheet2!CB:NO,$B976,0),"")</f>
        <v/>
      </c>
      <c r="Q976" t="str">
        <f>IF(OR(HLOOKUP(Q$2+$A976,Sheet2!CC:NO,$B976,0),HLOOKUP(Q$2+$A976,Sheet2!CC:NO,$B976,0)&lt;&gt;""),HLOOKUP(Q$2+$A976,Sheet2!CC:NO,$B976,0),"")</f>
        <v/>
      </c>
    </row>
    <row r="977" spans="1:17" x14ac:dyDescent="0.25">
      <c r="A977" s="64">
        <f t="shared" si="123"/>
        <v>18</v>
      </c>
      <c r="B977" s="64">
        <f t="shared" si="124"/>
        <v>102</v>
      </c>
      <c r="C977" s="64">
        <f t="shared" si="125"/>
        <v>4</v>
      </c>
      <c r="D977" s="64">
        <f t="shared" si="126"/>
        <v>98</v>
      </c>
      <c r="E977" s="64">
        <f t="shared" si="127"/>
        <v>486</v>
      </c>
      <c r="F977" s="64">
        <f t="shared" si="120"/>
        <v>2</v>
      </c>
      <c r="G977" s="64">
        <f t="shared" si="121"/>
        <v>2</v>
      </c>
      <c r="H977" s="64">
        <f t="shared" si="122"/>
        <v>2021</v>
      </c>
      <c r="I977" s="80" t="str">
        <f>IFERROR(VLOOKUP(D977,Sheet2!A:B,2,0),"")</f>
        <v>J20-0897</v>
      </c>
      <c r="J977" s="64" t="str">
        <f>IFERROR(IF(I977&lt;&gt;"",VLOOKUP(I977,Sheet2!B:C,2,0),""),"")</f>
        <v>เรียล โซลูพลัส</v>
      </c>
      <c r="K977" s="64" t="str">
        <f>IFERROR( IF(I977&lt;&gt;"", HLOOKUP(L$2+$A977,Sheet2!BX:NK,2,0),""),"")</f>
        <v>16-28 Feb 21</v>
      </c>
      <c r="L977" t="str">
        <f>IF(OR(HLOOKUP(L$2+$A977,Sheet2!BX:NK,$B977,0),HLOOKUP(L$2+$A977,Sheet2!BX:NK,$B977,0)&lt;&gt;""),HLOOKUP(L$2+$A977,Sheet2!BX:NK,$B977,0),"")</f>
        <v/>
      </c>
      <c r="M977" t="str">
        <f>IF(OR(HLOOKUP(M$2+$A977,Sheet2!BY:NL,$B977,0),HLOOKUP(M$2+$A977,Sheet2!BY:NL,$B977,0)&lt;&gt;""),HLOOKUP(M$2+$A977,Sheet2!BY:NL,$B977,0),"")</f>
        <v/>
      </c>
      <c r="N977" t="str">
        <f>IF(OR(HLOOKUP(N$2+$A977,Sheet2!BZ:NM,$B977,0),HLOOKUP(N$2+$A977,Sheet2!BZ:NM,$B977,0)&lt;&gt;""),HLOOKUP(N$2+$A977,Sheet2!BZ:NM,$B977,0),"")</f>
        <v/>
      </c>
      <c r="O977" t="str">
        <f>IF(OR(HLOOKUP(O$2+$A977,Sheet2!CA:NN,$B977,0),HLOOKUP(O$2+$A977,Sheet2!CA:NN,$B977,0)&lt;&gt;""),HLOOKUP(O$2+$A977,Sheet2!CA:NN,$B977,0),"")</f>
        <v/>
      </c>
      <c r="P977" t="str">
        <f>IF(OR(HLOOKUP(P$2+$A977,Sheet2!CB:NO,$B977,0),HLOOKUP(P$2+$A977,Sheet2!CB:NO,$B977,0)&lt;&gt;""),HLOOKUP(P$2+$A977,Sheet2!CB:NO,$B977,0),"")</f>
        <v/>
      </c>
      <c r="Q977" t="str">
        <f>IF(OR(HLOOKUP(Q$2+$A977,Sheet2!CC:NO,$B977,0),HLOOKUP(Q$2+$A977,Sheet2!CC:NO,$B977,0)&lt;&gt;""),HLOOKUP(Q$2+$A977,Sheet2!CC:NO,$B977,0),"")</f>
        <v/>
      </c>
    </row>
    <row r="978" spans="1:17" x14ac:dyDescent="0.25">
      <c r="A978" s="64">
        <f t="shared" si="123"/>
        <v>24</v>
      </c>
      <c r="B978" s="64">
        <f t="shared" si="124"/>
        <v>102</v>
      </c>
      <c r="C978" s="64">
        <f t="shared" si="125"/>
        <v>5</v>
      </c>
      <c r="D978" s="64">
        <f t="shared" si="126"/>
        <v>98</v>
      </c>
      <c r="E978" s="64">
        <f t="shared" si="127"/>
        <v>486</v>
      </c>
      <c r="F978" s="64">
        <f t="shared" si="120"/>
        <v>1</v>
      </c>
      <c r="G978" s="64">
        <f t="shared" si="121"/>
        <v>3</v>
      </c>
      <c r="H978" s="64">
        <f t="shared" si="122"/>
        <v>2021</v>
      </c>
      <c r="I978" s="80" t="str">
        <f>IFERROR(VLOOKUP(D978,Sheet2!A:B,2,0),"")</f>
        <v>J20-0897</v>
      </c>
      <c r="J978" s="64" t="str">
        <f>IFERROR(IF(I978&lt;&gt;"",VLOOKUP(I978,Sheet2!B:C,2,0),""),"")</f>
        <v>เรียล โซลูพลัส</v>
      </c>
      <c r="K978" s="64" t="str">
        <f>IFERROR( IF(I978&lt;&gt;"", HLOOKUP(L$2+$A978,Sheet2!BX:NK,2,0),""),"")</f>
        <v>1-15 Mar 2021</v>
      </c>
      <c r="L978" t="str">
        <f>IF(OR(HLOOKUP(L$2+$A978,Sheet2!BX:NK,$B978,0),HLOOKUP(L$2+$A978,Sheet2!BX:NK,$B978,0)&lt;&gt;""),HLOOKUP(L$2+$A978,Sheet2!BX:NK,$B978,0),"")</f>
        <v/>
      </c>
      <c r="M978" t="str">
        <f>IF(OR(HLOOKUP(M$2+$A978,Sheet2!BY:NL,$B978,0),HLOOKUP(M$2+$A978,Sheet2!BY:NL,$B978,0)&lt;&gt;""),HLOOKUP(M$2+$A978,Sheet2!BY:NL,$B978,0),"")</f>
        <v/>
      </c>
      <c r="N978" t="str">
        <f>IF(OR(HLOOKUP(N$2+$A978,Sheet2!BZ:NM,$B978,0),HLOOKUP(N$2+$A978,Sheet2!BZ:NM,$B978,0)&lt;&gt;""),HLOOKUP(N$2+$A978,Sheet2!BZ:NM,$B978,0),"")</f>
        <v/>
      </c>
      <c r="O978" t="str">
        <f>IF(OR(HLOOKUP(O$2+$A978,Sheet2!CA:NN,$B978,0),HLOOKUP(O$2+$A978,Sheet2!CA:NN,$B978,0)&lt;&gt;""),HLOOKUP(O$2+$A978,Sheet2!CA:NN,$B978,0),"")</f>
        <v/>
      </c>
      <c r="P978" t="str">
        <f>IF(OR(HLOOKUP(P$2+$A978,Sheet2!CB:NO,$B978,0),HLOOKUP(P$2+$A978,Sheet2!CB:NO,$B978,0)&lt;&gt;""),HLOOKUP(P$2+$A978,Sheet2!CB:NO,$B978,0),"")</f>
        <v/>
      </c>
      <c r="Q978" t="str">
        <f>IF(OR(HLOOKUP(Q$2+$A978,Sheet2!CC:NO,$B978,0),HLOOKUP(Q$2+$A978,Sheet2!CC:NO,$B978,0)&lt;&gt;""),HLOOKUP(Q$2+$A978,Sheet2!CC:NO,$B978,0),"")</f>
        <v/>
      </c>
    </row>
    <row r="979" spans="1:17" x14ac:dyDescent="0.25">
      <c r="A979" s="64">
        <f t="shared" si="123"/>
        <v>30</v>
      </c>
      <c r="B979" s="64">
        <f t="shared" si="124"/>
        <v>102</v>
      </c>
      <c r="C979" s="64">
        <f t="shared" si="125"/>
        <v>6</v>
      </c>
      <c r="D979" s="64">
        <f t="shared" si="126"/>
        <v>98</v>
      </c>
      <c r="E979" s="64">
        <f t="shared" si="127"/>
        <v>486</v>
      </c>
      <c r="F979" s="64">
        <f t="shared" si="120"/>
        <v>2</v>
      </c>
      <c r="G979" s="64">
        <f t="shared" si="121"/>
        <v>3</v>
      </c>
      <c r="H979" s="64">
        <f t="shared" si="122"/>
        <v>2021</v>
      </c>
      <c r="I979" s="80" t="str">
        <f>IFERROR(VLOOKUP(D979,Sheet2!A:B,2,0),"")</f>
        <v>J20-0897</v>
      </c>
      <c r="J979" s="64" t="str">
        <f>IFERROR(IF(I979&lt;&gt;"",VLOOKUP(I979,Sheet2!B:C,2,0),""),"")</f>
        <v>เรียล โซลูพลัส</v>
      </c>
      <c r="K979" s="64" t="str">
        <f>IFERROR( IF(I979&lt;&gt;"", HLOOKUP(L$2+$A979,Sheet2!BX:NK,2,0),""),"")</f>
        <v>16-31 Mar 21</v>
      </c>
      <c r="L979" t="str">
        <f>IF(OR(HLOOKUP(L$2+$A979,Sheet2!BX:NK,$B979,0),HLOOKUP(L$2+$A979,Sheet2!BX:NK,$B979,0)&lt;&gt;""),HLOOKUP(L$2+$A979,Sheet2!BX:NK,$B979,0),"")</f>
        <v/>
      </c>
      <c r="M979" t="str">
        <f>IF(OR(HLOOKUP(M$2+$A979,Sheet2!BY:NL,$B979,0),HLOOKUP(M$2+$A979,Sheet2!BY:NL,$B979,0)&lt;&gt;""),HLOOKUP(M$2+$A979,Sheet2!BY:NL,$B979,0),"")</f>
        <v/>
      </c>
      <c r="N979" t="str">
        <f>IF(OR(HLOOKUP(N$2+$A979,Sheet2!BZ:NM,$B979,0),HLOOKUP(N$2+$A979,Sheet2!BZ:NM,$B979,0)&lt;&gt;""),HLOOKUP(N$2+$A979,Sheet2!BZ:NM,$B979,0),"")</f>
        <v/>
      </c>
      <c r="O979" t="str">
        <f>IF(OR(HLOOKUP(O$2+$A979,Sheet2!CA:NN,$B979,0),HLOOKUP(O$2+$A979,Sheet2!CA:NN,$B979,0)&lt;&gt;""),HLOOKUP(O$2+$A979,Sheet2!CA:NN,$B979,0),"")</f>
        <v/>
      </c>
      <c r="P979" t="str">
        <f>IF(OR(HLOOKUP(P$2+$A979,Sheet2!CB:NO,$B979,0),HLOOKUP(P$2+$A979,Sheet2!CB:NO,$B979,0)&lt;&gt;""),HLOOKUP(P$2+$A979,Sheet2!CB:NO,$B979,0),"")</f>
        <v/>
      </c>
      <c r="Q979" t="str">
        <f>IF(OR(HLOOKUP(Q$2+$A979,Sheet2!CC:NO,$B979,0),HLOOKUP(Q$2+$A979,Sheet2!CC:NO,$B979,0)&lt;&gt;""),HLOOKUP(Q$2+$A979,Sheet2!CC:NO,$B979,0),"")</f>
        <v/>
      </c>
    </row>
    <row r="980" spans="1:17" x14ac:dyDescent="0.25">
      <c r="A980" s="64">
        <f t="shared" si="123"/>
        <v>36</v>
      </c>
      <c r="B980" s="64">
        <f t="shared" si="124"/>
        <v>102</v>
      </c>
      <c r="C980" s="64">
        <f t="shared" si="125"/>
        <v>7</v>
      </c>
      <c r="D980" s="64">
        <f t="shared" si="126"/>
        <v>98</v>
      </c>
      <c r="E980" s="64">
        <f t="shared" si="127"/>
        <v>486</v>
      </c>
      <c r="F980" s="64">
        <f t="shared" si="120"/>
        <v>1</v>
      </c>
      <c r="G980" s="64">
        <f t="shared" si="121"/>
        <v>4</v>
      </c>
      <c r="H980" s="64">
        <f t="shared" si="122"/>
        <v>2021</v>
      </c>
      <c r="I980" s="80" t="str">
        <f>IFERROR(VLOOKUP(D980,Sheet2!A:B,2,0),"")</f>
        <v>J20-0897</v>
      </c>
      <c r="J980" s="64" t="str">
        <f>IFERROR(IF(I980&lt;&gt;"",VLOOKUP(I980,Sheet2!B:C,2,0),""),"")</f>
        <v>เรียล โซลูพลัส</v>
      </c>
      <c r="K980" s="64" t="str">
        <f>IFERROR( IF(I980&lt;&gt;"", HLOOKUP(L$2+$A980,Sheet2!BX:NK,2,0),""),"")</f>
        <v>1-15 April 21</v>
      </c>
      <c r="L980" t="str">
        <f>IF(OR(HLOOKUP(L$2+$A980,Sheet2!BX:NK,$B980,0),HLOOKUP(L$2+$A980,Sheet2!BX:NK,$B980,0)&lt;&gt;""),HLOOKUP(L$2+$A980,Sheet2!BX:NK,$B980,0),"")</f>
        <v/>
      </c>
      <c r="M980" t="str">
        <f>IF(OR(HLOOKUP(M$2+$A980,Sheet2!BY:NL,$B980,0),HLOOKUP(M$2+$A980,Sheet2!BY:NL,$B980,0)&lt;&gt;""),HLOOKUP(M$2+$A980,Sheet2!BY:NL,$B980,0),"")</f>
        <v/>
      </c>
      <c r="N980" t="str">
        <f>IF(OR(HLOOKUP(N$2+$A980,Sheet2!BZ:NM,$B980,0),HLOOKUP(N$2+$A980,Sheet2!BZ:NM,$B980,0)&lt;&gt;""),HLOOKUP(N$2+$A980,Sheet2!BZ:NM,$B980,0),"")</f>
        <v/>
      </c>
      <c r="O980" t="str">
        <f>IF(OR(HLOOKUP(O$2+$A980,Sheet2!CA:NN,$B980,0),HLOOKUP(O$2+$A980,Sheet2!CA:NN,$B980,0)&lt;&gt;""),HLOOKUP(O$2+$A980,Sheet2!CA:NN,$B980,0),"")</f>
        <v/>
      </c>
      <c r="P980" t="str">
        <f>IF(OR(HLOOKUP(P$2+$A980,Sheet2!CB:NO,$B980,0),HLOOKUP(P$2+$A980,Sheet2!CB:NO,$B980,0)&lt;&gt;""),HLOOKUP(P$2+$A980,Sheet2!CB:NO,$B980,0),"")</f>
        <v/>
      </c>
      <c r="Q980" t="str">
        <f>IF(OR(HLOOKUP(Q$2+$A980,Sheet2!CC:NO,$B980,0),HLOOKUP(Q$2+$A980,Sheet2!CC:NO,$B980,0)&lt;&gt;""),HLOOKUP(Q$2+$A980,Sheet2!CC:NO,$B980,0),"")</f>
        <v/>
      </c>
    </row>
    <row r="981" spans="1:17" x14ac:dyDescent="0.25">
      <c r="A981" s="64">
        <f t="shared" si="123"/>
        <v>42</v>
      </c>
      <c r="B981" s="64">
        <f t="shared" si="124"/>
        <v>102</v>
      </c>
      <c r="C981" s="64">
        <f t="shared" si="125"/>
        <v>8</v>
      </c>
      <c r="D981" s="64">
        <f t="shared" si="126"/>
        <v>98</v>
      </c>
      <c r="E981" s="64">
        <f t="shared" si="127"/>
        <v>486</v>
      </c>
      <c r="F981" s="64">
        <f t="shared" si="120"/>
        <v>2</v>
      </c>
      <c r="G981" s="64">
        <f t="shared" si="121"/>
        <v>4</v>
      </c>
      <c r="H981" s="64">
        <f t="shared" si="122"/>
        <v>2021</v>
      </c>
      <c r="I981" s="80" t="str">
        <f>IFERROR(VLOOKUP(D981,Sheet2!A:B,2,0),"")</f>
        <v>J20-0897</v>
      </c>
      <c r="J981" s="64" t="str">
        <f>IFERROR(IF(I981&lt;&gt;"",VLOOKUP(I981,Sheet2!B:C,2,0),""),"")</f>
        <v>เรียล โซลูพลัส</v>
      </c>
      <c r="K981" s="64" t="str">
        <f>IFERROR( IF(I981&lt;&gt;"", HLOOKUP(L$2+$A981,Sheet2!BX:NK,2,0),""),"")</f>
        <v>16-30 April 21</v>
      </c>
      <c r="L981" t="str">
        <f>IF(OR(HLOOKUP(L$2+$A981,Sheet2!BX:NK,$B981,0),HLOOKUP(L$2+$A981,Sheet2!BX:NK,$B981,0)&lt;&gt;""),HLOOKUP(L$2+$A981,Sheet2!BX:NK,$B981,0),"")</f>
        <v/>
      </c>
      <c r="M981" t="str">
        <f>IF(OR(HLOOKUP(M$2+$A981,Sheet2!BY:NL,$B981,0),HLOOKUP(M$2+$A981,Sheet2!BY:NL,$B981,0)&lt;&gt;""),HLOOKUP(M$2+$A981,Sheet2!BY:NL,$B981,0),"")</f>
        <v/>
      </c>
      <c r="N981" t="str">
        <f>IF(OR(HLOOKUP(N$2+$A981,Sheet2!BZ:NM,$B981,0),HLOOKUP(N$2+$A981,Sheet2!BZ:NM,$B981,0)&lt;&gt;""),HLOOKUP(N$2+$A981,Sheet2!BZ:NM,$B981,0),"")</f>
        <v/>
      </c>
      <c r="O981" t="str">
        <f>IF(OR(HLOOKUP(O$2+$A981,Sheet2!CA:NN,$B981,0),HLOOKUP(O$2+$A981,Sheet2!CA:NN,$B981,0)&lt;&gt;""),HLOOKUP(O$2+$A981,Sheet2!CA:NN,$B981,0),"")</f>
        <v/>
      </c>
      <c r="P981" t="str">
        <f>IF(OR(HLOOKUP(P$2+$A981,Sheet2!CB:NO,$B981,0),HLOOKUP(P$2+$A981,Sheet2!CB:NO,$B981,0)&lt;&gt;""),HLOOKUP(P$2+$A981,Sheet2!CB:NO,$B981,0),"")</f>
        <v/>
      </c>
      <c r="Q981" t="str">
        <f>IF(OR(HLOOKUP(Q$2+$A981,Sheet2!CC:NO,$B981,0),HLOOKUP(Q$2+$A981,Sheet2!CC:NO,$B981,0)&lt;&gt;""),HLOOKUP(Q$2+$A981,Sheet2!CC:NO,$B981,0),"")</f>
        <v/>
      </c>
    </row>
    <row r="982" spans="1:17" x14ac:dyDescent="0.25">
      <c r="A982" s="64">
        <f t="shared" si="123"/>
        <v>48</v>
      </c>
      <c r="B982" s="64">
        <f t="shared" si="124"/>
        <v>102</v>
      </c>
      <c r="C982" s="64">
        <f t="shared" si="125"/>
        <v>9</v>
      </c>
      <c r="D982" s="64">
        <f t="shared" si="126"/>
        <v>98</v>
      </c>
      <c r="E982" s="64">
        <f t="shared" si="127"/>
        <v>486</v>
      </c>
      <c r="F982" s="64">
        <f t="shared" si="120"/>
        <v>1</v>
      </c>
      <c r="G982" s="64">
        <f t="shared" si="121"/>
        <v>5</v>
      </c>
      <c r="H982" s="64">
        <f t="shared" si="122"/>
        <v>2021</v>
      </c>
      <c r="I982" s="80" t="str">
        <f>IFERROR(VLOOKUP(D982,Sheet2!A:B,2,0),"")</f>
        <v>J20-0897</v>
      </c>
      <c r="J982" s="64" t="str">
        <f>IFERROR(IF(I982&lt;&gt;"",VLOOKUP(I982,Sheet2!B:C,2,0),""),"")</f>
        <v>เรียล โซลูพลัส</v>
      </c>
      <c r="K982" s="64" t="str">
        <f>IFERROR( IF(I982&lt;&gt;"", HLOOKUP(L$2+$A982,Sheet2!BX:NK,2,0),""),"")</f>
        <v>1-15 May 21</v>
      </c>
      <c r="L982" t="str">
        <f>IF(OR(HLOOKUP(L$2+$A982,Sheet2!BX:NK,$B982,0),HLOOKUP(L$2+$A982,Sheet2!BX:NK,$B982,0)&lt;&gt;""),HLOOKUP(L$2+$A982,Sheet2!BX:NK,$B982,0),"")</f>
        <v/>
      </c>
      <c r="M982" t="str">
        <f>IF(OR(HLOOKUP(M$2+$A982,Sheet2!BY:NL,$B982,0),HLOOKUP(M$2+$A982,Sheet2!BY:NL,$B982,0)&lt;&gt;""),HLOOKUP(M$2+$A982,Sheet2!BY:NL,$B982,0),"")</f>
        <v/>
      </c>
      <c r="N982" t="str">
        <f>IF(OR(HLOOKUP(N$2+$A982,Sheet2!BZ:NM,$B982,0),HLOOKUP(N$2+$A982,Sheet2!BZ:NM,$B982,0)&lt;&gt;""),HLOOKUP(N$2+$A982,Sheet2!BZ:NM,$B982,0),"")</f>
        <v/>
      </c>
      <c r="O982" t="str">
        <f>IF(OR(HLOOKUP(O$2+$A982,Sheet2!CA:NN,$B982,0),HLOOKUP(O$2+$A982,Sheet2!CA:NN,$B982,0)&lt;&gt;""),HLOOKUP(O$2+$A982,Sheet2!CA:NN,$B982,0),"")</f>
        <v/>
      </c>
      <c r="P982" t="str">
        <f>IF(OR(HLOOKUP(P$2+$A982,Sheet2!CB:NO,$B982,0),HLOOKUP(P$2+$A982,Sheet2!CB:NO,$B982,0)&lt;&gt;""),HLOOKUP(P$2+$A982,Sheet2!CB:NO,$B982,0),"")</f>
        <v/>
      </c>
      <c r="Q982" t="str">
        <f>IF(OR(HLOOKUP(Q$2+$A982,Sheet2!CC:NO,$B982,0),HLOOKUP(Q$2+$A982,Sheet2!CC:NO,$B982,0)&lt;&gt;""),HLOOKUP(Q$2+$A982,Sheet2!CC:NO,$B982,0),"")</f>
        <v/>
      </c>
    </row>
    <row r="983" spans="1:17" x14ac:dyDescent="0.25">
      <c r="A983" s="64">
        <f t="shared" si="123"/>
        <v>54</v>
      </c>
      <c r="B983" s="64">
        <f t="shared" si="124"/>
        <v>102</v>
      </c>
      <c r="C983" s="64">
        <f t="shared" si="125"/>
        <v>10</v>
      </c>
      <c r="D983" s="64">
        <f t="shared" si="126"/>
        <v>98</v>
      </c>
      <c r="E983" s="64">
        <f t="shared" si="127"/>
        <v>486</v>
      </c>
      <c r="F983" s="64">
        <f t="shared" si="120"/>
        <v>2</v>
      </c>
      <c r="G983" s="64">
        <f t="shared" si="121"/>
        <v>5</v>
      </c>
      <c r="H983" s="64">
        <f t="shared" si="122"/>
        <v>2021</v>
      </c>
      <c r="I983" s="80" t="str">
        <f>IFERROR(VLOOKUP(D983,Sheet2!A:B,2,0),"")</f>
        <v>J20-0897</v>
      </c>
      <c r="J983" s="64" t="str">
        <f>IFERROR(IF(I983&lt;&gt;"",VLOOKUP(I983,Sheet2!B:C,2,0),""),"")</f>
        <v>เรียล โซลูพลัส</v>
      </c>
      <c r="K983" s="64" t="str">
        <f>IFERROR( IF(I983&lt;&gt;"", HLOOKUP(L$2+$A983,Sheet2!BX:NK,2,0),""),"")</f>
        <v>16-31 May 21</v>
      </c>
      <c r="L983" t="str">
        <f>IF(OR(HLOOKUP(L$2+$A983,Sheet2!BX:NK,$B983,0),HLOOKUP(L$2+$A983,Sheet2!BX:NK,$B983,0)&lt;&gt;""),HLOOKUP(L$2+$A983,Sheet2!BX:NK,$B983,0),"")</f>
        <v/>
      </c>
      <c r="M983" t="str">
        <f>IF(OR(HLOOKUP(M$2+$A983,Sheet2!BY:NL,$B983,0),HLOOKUP(M$2+$A983,Sheet2!BY:NL,$B983,0)&lt;&gt;""),HLOOKUP(M$2+$A983,Sheet2!BY:NL,$B983,0),"")</f>
        <v/>
      </c>
      <c r="N983" t="str">
        <f>IF(OR(HLOOKUP(N$2+$A983,Sheet2!BZ:NM,$B983,0),HLOOKUP(N$2+$A983,Sheet2!BZ:NM,$B983,0)&lt;&gt;""),HLOOKUP(N$2+$A983,Sheet2!BZ:NM,$B983,0),"")</f>
        <v/>
      </c>
      <c r="O983" t="str">
        <f>IF(OR(HLOOKUP(O$2+$A983,Sheet2!CA:NN,$B983,0),HLOOKUP(O$2+$A983,Sheet2!CA:NN,$B983,0)&lt;&gt;""),HLOOKUP(O$2+$A983,Sheet2!CA:NN,$B983,0),"")</f>
        <v/>
      </c>
      <c r="P983" t="str">
        <f>IF(OR(HLOOKUP(P$2+$A983,Sheet2!CB:NO,$B983,0),HLOOKUP(P$2+$A983,Sheet2!CB:NO,$B983,0)&lt;&gt;""),HLOOKUP(P$2+$A983,Sheet2!CB:NO,$B983,0),"")</f>
        <v/>
      </c>
      <c r="Q983" t="str">
        <f>IF(OR(HLOOKUP(Q$2+$A983,Sheet2!CC:NO,$B983,0),HLOOKUP(Q$2+$A983,Sheet2!CC:NO,$B983,0)&lt;&gt;""),HLOOKUP(Q$2+$A983,Sheet2!CC:NO,$B983,0),"")</f>
        <v/>
      </c>
    </row>
    <row r="984" spans="1:17" x14ac:dyDescent="0.25">
      <c r="A984" s="64">
        <f t="shared" si="123"/>
        <v>0</v>
      </c>
      <c r="B984" s="64">
        <f t="shared" si="124"/>
        <v>103</v>
      </c>
      <c r="C984" s="64">
        <f t="shared" si="125"/>
        <v>1</v>
      </c>
      <c r="D984" s="64">
        <f t="shared" si="126"/>
        <v>99</v>
      </c>
      <c r="E984" s="64">
        <f t="shared" si="127"/>
        <v>491</v>
      </c>
      <c r="F984" s="64">
        <f t="shared" si="120"/>
        <v>1</v>
      </c>
      <c r="G984" s="64">
        <f t="shared" si="121"/>
        <v>1</v>
      </c>
      <c r="H984" s="64">
        <f t="shared" si="122"/>
        <v>2021</v>
      </c>
      <c r="I984" s="80" t="str">
        <f>IFERROR(VLOOKUP(D984,Sheet2!A:B,2,0),"")</f>
        <v>J20-0948</v>
      </c>
      <c r="J984" s="64" t="str">
        <f>IFERROR(IF(I984&lt;&gt;"",VLOOKUP(I984,Sheet2!B:C,2,0),""),"")</f>
        <v>Storage Tanks and Associated Facilities (ORP)</v>
      </c>
      <c r="K984" s="64" t="str">
        <f>IFERROR( IF(I984&lt;&gt;"", HLOOKUP(L$2+$A984,Sheet2!BX:NK,2,0),""),"")</f>
        <v>1-15 Jan 21</v>
      </c>
      <c r="L984" t="str">
        <f>IF(OR(HLOOKUP(L$2+$A984,Sheet2!BX:NK,$B984,0),HLOOKUP(L$2+$A984,Sheet2!BX:NK,$B984,0)&lt;&gt;""),HLOOKUP(L$2+$A984,Sheet2!BX:NK,$B984,0),"")</f>
        <v/>
      </c>
      <c r="M984" t="str">
        <f>IF(OR(HLOOKUP(M$2+$A984,Sheet2!BY:NL,$B984,0),HLOOKUP(M$2+$A984,Sheet2!BY:NL,$B984,0)&lt;&gt;""),HLOOKUP(M$2+$A984,Sheet2!BY:NL,$B984,0),"")</f>
        <v/>
      </c>
      <c r="N984" t="str">
        <f>IF(OR(HLOOKUP(N$2+$A984,Sheet2!BZ:NM,$B984,0),HLOOKUP(N$2+$A984,Sheet2!BZ:NM,$B984,0)&lt;&gt;""),HLOOKUP(N$2+$A984,Sheet2!BZ:NM,$B984,0),"")</f>
        <v/>
      </c>
      <c r="O984" t="str">
        <f>IF(OR(HLOOKUP(O$2+$A984,Sheet2!CA:NN,$B984,0),HLOOKUP(O$2+$A984,Sheet2!CA:NN,$B984,0)&lt;&gt;""),HLOOKUP(O$2+$A984,Sheet2!CA:NN,$B984,0),"")</f>
        <v/>
      </c>
      <c r="P984" t="str">
        <f>IF(OR(HLOOKUP(P$2+$A984,Sheet2!CB:NO,$B984,0),HLOOKUP(P$2+$A984,Sheet2!CB:NO,$B984,0)&lt;&gt;""),HLOOKUP(P$2+$A984,Sheet2!CB:NO,$B984,0),"")</f>
        <v/>
      </c>
      <c r="Q984" t="str">
        <f>IF(OR(HLOOKUP(Q$2+$A984,Sheet2!CC:NO,$B984,0),HLOOKUP(Q$2+$A984,Sheet2!CC:NO,$B984,0)&lt;&gt;""),HLOOKUP(Q$2+$A984,Sheet2!CC:NO,$B984,0),"")</f>
        <v/>
      </c>
    </row>
    <row r="985" spans="1:17" x14ac:dyDescent="0.25">
      <c r="A985" s="64">
        <f t="shared" si="123"/>
        <v>6</v>
      </c>
      <c r="B985" s="64">
        <f t="shared" si="124"/>
        <v>103</v>
      </c>
      <c r="C985" s="64">
        <f t="shared" si="125"/>
        <v>2</v>
      </c>
      <c r="D985" s="64">
        <f t="shared" si="126"/>
        <v>99</v>
      </c>
      <c r="E985" s="64">
        <f t="shared" si="127"/>
        <v>491</v>
      </c>
      <c r="F985" s="64">
        <f t="shared" si="120"/>
        <v>2</v>
      </c>
      <c r="G985" s="64">
        <f t="shared" si="121"/>
        <v>1</v>
      </c>
      <c r="H985" s="64">
        <f t="shared" si="122"/>
        <v>2021</v>
      </c>
      <c r="I985" s="80" t="str">
        <f>IFERROR(VLOOKUP(D985,Sheet2!A:B,2,0),"")</f>
        <v>J20-0948</v>
      </c>
      <c r="J985" s="64" t="str">
        <f>IFERROR(IF(I985&lt;&gt;"",VLOOKUP(I985,Sheet2!B:C,2,0),""),"")</f>
        <v>Storage Tanks and Associated Facilities (ORP)</v>
      </c>
      <c r="K985" s="64" t="str">
        <f>IFERROR( IF(I985&lt;&gt;"", HLOOKUP(L$2+$A985,Sheet2!BX:NK,2,0),""),"")</f>
        <v>16-31 Jan 21</v>
      </c>
      <c r="L985" t="str">
        <f>IF(OR(HLOOKUP(L$2+$A985,Sheet2!BX:NK,$B985,0),HLOOKUP(L$2+$A985,Sheet2!BX:NK,$B985,0)&lt;&gt;""),HLOOKUP(L$2+$A985,Sheet2!BX:NK,$B985,0),"")</f>
        <v/>
      </c>
      <c r="M985" t="str">
        <f>IF(OR(HLOOKUP(M$2+$A985,Sheet2!BY:NL,$B985,0),HLOOKUP(M$2+$A985,Sheet2!BY:NL,$B985,0)&lt;&gt;""),HLOOKUP(M$2+$A985,Sheet2!BY:NL,$B985,0),"")</f>
        <v/>
      </c>
      <c r="N985" t="str">
        <f>IF(OR(HLOOKUP(N$2+$A985,Sheet2!BZ:NM,$B985,0),HLOOKUP(N$2+$A985,Sheet2!BZ:NM,$B985,0)&lt;&gt;""),HLOOKUP(N$2+$A985,Sheet2!BZ:NM,$B985,0),"")</f>
        <v/>
      </c>
      <c r="O985" t="str">
        <f>IF(OR(HLOOKUP(O$2+$A985,Sheet2!CA:NN,$B985,0),HLOOKUP(O$2+$A985,Sheet2!CA:NN,$B985,0)&lt;&gt;""),HLOOKUP(O$2+$A985,Sheet2!CA:NN,$B985,0),"")</f>
        <v/>
      </c>
      <c r="P985" t="str">
        <f>IF(OR(HLOOKUP(P$2+$A985,Sheet2!CB:NO,$B985,0),HLOOKUP(P$2+$A985,Sheet2!CB:NO,$B985,0)&lt;&gt;""),HLOOKUP(P$2+$A985,Sheet2!CB:NO,$B985,0),"")</f>
        <v/>
      </c>
      <c r="Q985" t="str">
        <f>IF(OR(HLOOKUP(Q$2+$A985,Sheet2!CC:NO,$B985,0),HLOOKUP(Q$2+$A985,Sheet2!CC:NO,$B985,0)&lt;&gt;""),HLOOKUP(Q$2+$A985,Sheet2!CC:NO,$B985,0),"")</f>
        <v/>
      </c>
    </row>
    <row r="986" spans="1:17" x14ac:dyDescent="0.25">
      <c r="A986" s="64">
        <f t="shared" si="123"/>
        <v>12</v>
      </c>
      <c r="B986" s="64">
        <f t="shared" si="124"/>
        <v>103</v>
      </c>
      <c r="C986" s="64">
        <f t="shared" si="125"/>
        <v>3</v>
      </c>
      <c r="D986" s="64">
        <f t="shared" si="126"/>
        <v>99</v>
      </c>
      <c r="E986" s="64">
        <f t="shared" si="127"/>
        <v>491</v>
      </c>
      <c r="F986" s="64">
        <f t="shared" si="120"/>
        <v>1</v>
      </c>
      <c r="G986" s="64">
        <f t="shared" si="121"/>
        <v>2</v>
      </c>
      <c r="H986" s="64">
        <f t="shared" si="122"/>
        <v>2021</v>
      </c>
      <c r="I986" s="80" t="str">
        <f>IFERROR(VLOOKUP(D986,Sheet2!A:B,2,0),"")</f>
        <v>J20-0948</v>
      </c>
      <c r="J986" s="64" t="str">
        <f>IFERROR(IF(I986&lt;&gt;"",VLOOKUP(I986,Sheet2!B:C,2,0),""),"")</f>
        <v>Storage Tanks and Associated Facilities (ORP)</v>
      </c>
      <c r="K986" s="64" t="str">
        <f>IFERROR( IF(I986&lt;&gt;"", HLOOKUP(L$2+$A986,Sheet2!BX:NK,2,0),""),"")</f>
        <v>1-15 Feb 21</v>
      </c>
      <c r="L986" t="str">
        <f>IF(OR(HLOOKUP(L$2+$A986,Sheet2!BX:NK,$B986,0),HLOOKUP(L$2+$A986,Sheet2!BX:NK,$B986,0)&lt;&gt;""),HLOOKUP(L$2+$A986,Sheet2!BX:NK,$B986,0),"")</f>
        <v/>
      </c>
      <c r="M986" t="str">
        <f>IF(OR(HLOOKUP(M$2+$A986,Sheet2!BY:NL,$B986,0),HLOOKUP(M$2+$A986,Sheet2!BY:NL,$B986,0)&lt;&gt;""),HLOOKUP(M$2+$A986,Sheet2!BY:NL,$B986,0),"")</f>
        <v/>
      </c>
      <c r="N986" t="str">
        <f>IF(OR(HLOOKUP(N$2+$A986,Sheet2!BZ:NM,$B986,0),HLOOKUP(N$2+$A986,Sheet2!BZ:NM,$B986,0)&lt;&gt;""),HLOOKUP(N$2+$A986,Sheet2!BZ:NM,$B986,0),"")</f>
        <v/>
      </c>
      <c r="O986" t="str">
        <f>IF(OR(HLOOKUP(O$2+$A986,Sheet2!CA:NN,$B986,0),HLOOKUP(O$2+$A986,Sheet2!CA:NN,$B986,0)&lt;&gt;""),HLOOKUP(O$2+$A986,Sheet2!CA:NN,$B986,0),"")</f>
        <v/>
      </c>
      <c r="P986" t="str">
        <f>IF(OR(HLOOKUP(P$2+$A986,Sheet2!CB:NO,$B986,0),HLOOKUP(P$2+$A986,Sheet2!CB:NO,$B986,0)&lt;&gt;""),HLOOKUP(P$2+$A986,Sheet2!CB:NO,$B986,0),"")</f>
        <v/>
      </c>
      <c r="Q986" t="str">
        <f>IF(OR(HLOOKUP(Q$2+$A986,Sheet2!CC:NO,$B986,0),HLOOKUP(Q$2+$A986,Sheet2!CC:NO,$B986,0)&lt;&gt;""),HLOOKUP(Q$2+$A986,Sheet2!CC:NO,$B986,0),"")</f>
        <v/>
      </c>
    </row>
    <row r="987" spans="1:17" x14ac:dyDescent="0.25">
      <c r="A987" s="64">
        <f t="shared" si="123"/>
        <v>18</v>
      </c>
      <c r="B987" s="64">
        <f t="shared" si="124"/>
        <v>103</v>
      </c>
      <c r="C987" s="64">
        <f t="shared" si="125"/>
        <v>4</v>
      </c>
      <c r="D987" s="64">
        <f t="shared" si="126"/>
        <v>99</v>
      </c>
      <c r="E987" s="64">
        <f t="shared" si="127"/>
        <v>491</v>
      </c>
      <c r="F987" s="64">
        <f t="shared" si="120"/>
        <v>2</v>
      </c>
      <c r="G987" s="64">
        <f t="shared" si="121"/>
        <v>2</v>
      </c>
      <c r="H987" s="64">
        <f t="shared" si="122"/>
        <v>2021</v>
      </c>
      <c r="I987" s="80" t="str">
        <f>IFERROR(VLOOKUP(D987,Sheet2!A:B,2,0),"")</f>
        <v>J20-0948</v>
      </c>
      <c r="J987" s="64" t="str">
        <f>IFERROR(IF(I987&lt;&gt;"",VLOOKUP(I987,Sheet2!B:C,2,0),""),"")</f>
        <v>Storage Tanks and Associated Facilities (ORP)</v>
      </c>
      <c r="K987" s="64" t="str">
        <f>IFERROR( IF(I987&lt;&gt;"", HLOOKUP(L$2+$A987,Sheet2!BX:NK,2,0),""),"")</f>
        <v>16-28 Feb 21</v>
      </c>
      <c r="L987" t="str">
        <f>IF(OR(HLOOKUP(L$2+$A987,Sheet2!BX:NK,$B987,0),HLOOKUP(L$2+$A987,Sheet2!BX:NK,$B987,0)&lt;&gt;""),HLOOKUP(L$2+$A987,Sheet2!BX:NK,$B987,0),"")</f>
        <v/>
      </c>
      <c r="M987" t="str">
        <f>IF(OR(HLOOKUP(M$2+$A987,Sheet2!BY:NL,$B987,0),HLOOKUP(M$2+$A987,Sheet2!BY:NL,$B987,0)&lt;&gt;""),HLOOKUP(M$2+$A987,Sheet2!BY:NL,$B987,0),"")</f>
        <v/>
      </c>
      <c r="N987" t="str">
        <f>IF(OR(HLOOKUP(N$2+$A987,Sheet2!BZ:NM,$B987,0),HLOOKUP(N$2+$A987,Sheet2!BZ:NM,$B987,0)&lt;&gt;""),HLOOKUP(N$2+$A987,Sheet2!BZ:NM,$B987,0),"")</f>
        <v/>
      </c>
      <c r="O987">
        <f>IF(OR(HLOOKUP(O$2+$A987,Sheet2!CA:NN,$B987,0),HLOOKUP(O$2+$A987,Sheet2!CA:NN,$B987,0)&lt;&gt;""),HLOOKUP(O$2+$A987,Sheet2!CA:NN,$B987,0),"")</f>
        <v>2850</v>
      </c>
      <c r="P987" t="str">
        <f>IF(OR(HLOOKUP(P$2+$A987,Sheet2!CB:NO,$B987,0),HLOOKUP(P$2+$A987,Sheet2!CB:NO,$B987,0)&lt;&gt;""),HLOOKUP(P$2+$A987,Sheet2!CB:NO,$B987,0),"")</f>
        <v/>
      </c>
      <c r="Q987" t="str">
        <f>IF(OR(HLOOKUP(Q$2+$A987,Sheet2!CC:NO,$B987,0),HLOOKUP(Q$2+$A987,Sheet2!CC:NO,$B987,0)&lt;&gt;""),HLOOKUP(Q$2+$A987,Sheet2!CC:NO,$B987,0),"")</f>
        <v/>
      </c>
    </row>
    <row r="988" spans="1:17" x14ac:dyDescent="0.25">
      <c r="A988" s="64">
        <f t="shared" si="123"/>
        <v>24</v>
      </c>
      <c r="B988" s="64">
        <f t="shared" si="124"/>
        <v>103</v>
      </c>
      <c r="C988" s="64">
        <f t="shared" si="125"/>
        <v>5</v>
      </c>
      <c r="D988" s="64">
        <f t="shared" si="126"/>
        <v>99</v>
      </c>
      <c r="E988" s="64">
        <f t="shared" si="127"/>
        <v>491</v>
      </c>
      <c r="F988" s="64">
        <f t="shared" si="120"/>
        <v>1</v>
      </c>
      <c r="G988" s="64">
        <f t="shared" si="121"/>
        <v>3</v>
      </c>
      <c r="H988" s="64">
        <f t="shared" si="122"/>
        <v>2021</v>
      </c>
      <c r="I988" s="80" t="str">
        <f>IFERROR(VLOOKUP(D988,Sheet2!A:B,2,0),"")</f>
        <v>J20-0948</v>
      </c>
      <c r="J988" s="64" t="str">
        <f>IFERROR(IF(I988&lt;&gt;"",VLOOKUP(I988,Sheet2!B:C,2,0),""),"")</f>
        <v>Storage Tanks and Associated Facilities (ORP)</v>
      </c>
      <c r="K988" s="64" t="str">
        <f>IFERROR( IF(I988&lt;&gt;"", HLOOKUP(L$2+$A988,Sheet2!BX:NK,2,0),""),"")</f>
        <v>1-15 Mar 2021</v>
      </c>
      <c r="L988" t="str">
        <f>IF(OR(HLOOKUP(L$2+$A988,Sheet2!BX:NK,$B988,0),HLOOKUP(L$2+$A988,Sheet2!BX:NK,$B988,0)&lt;&gt;""),HLOOKUP(L$2+$A988,Sheet2!BX:NK,$B988,0),"")</f>
        <v/>
      </c>
      <c r="M988" t="str">
        <f>IF(OR(HLOOKUP(M$2+$A988,Sheet2!BY:NL,$B988,0),HLOOKUP(M$2+$A988,Sheet2!BY:NL,$B988,0)&lt;&gt;""),HLOOKUP(M$2+$A988,Sheet2!BY:NL,$B988,0),"")</f>
        <v/>
      </c>
      <c r="N988" t="str">
        <f>IF(OR(HLOOKUP(N$2+$A988,Sheet2!BZ:NM,$B988,0),HLOOKUP(N$2+$A988,Sheet2!BZ:NM,$B988,0)&lt;&gt;""),HLOOKUP(N$2+$A988,Sheet2!BZ:NM,$B988,0),"")</f>
        <v/>
      </c>
      <c r="O988" t="str">
        <f>IF(OR(HLOOKUP(O$2+$A988,Sheet2!CA:NN,$B988,0),HLOOKUP(O$2+$A988,Sheet2!CA:NN,$B988,0)&lt;&gt;""),HLOOKUP(O$2+$A988,Sheet2!CA:NN,$B988,0),"")</f>
        <v/>
      </c>
      <c r="P988" t="str">
        <f>IF(OR(HLOOKUP(P$2+$A988,Sheet2!CB:NO,$B988,0),HLOOKUP(P$2+$A988,Sheet2!CB:NO,$B988,0)&lt;&gt;""),HLOOKUP(P$2+$A988,Sheet2!CB:NO,$B988,0),"")</f>
        <v/>
      </c>
      <c r="Q988" t="str">
        <f>IF(OR(HLOOKUP(Q$2+$A988,Sheet2!CC:NO,$B988,0),HLOOKUP(Q$2+$A988,Sheet2!CC:NO,$B988,0)&lt;&gt;""),HLOOKUP(Q$2+$A988,Sheet2!CC:NO,$B988,0),"")</f>
        <v/>
      </c>
    </row>
    <row r="989" spans="1:17" x14ac:dyDescent="0.25">
      <c r="A989" s="64">
        <f t="shared" si="123"/>
        <v>30</v>
      </c>
      <c r="B989" s="64">
        <f t="shared" si="124"/>
        <v>103</v>
      </c>
      <c r="C989" s="64">
        <f t="shared" si="125"/>
        <v>6</v>
      </c>
      <c r="D989" s="64">
        <f t="shared" si="126"/>
        <v>99</v>
      </c>
      <c r="E989" s="64">
        <f t="shared" si="127"/>
        <v>491</v>
      </c>
      <c r="F989" s="64">
        <f t="shared" si="120"/>
        <v>2</v>
      </c>
      <c r="G989" s="64">
        <f t="shared" si="121"/>
        <v>3</v>
      </c>
      <c r="H989" s="64">
        <f t="shared" si="122"/>
        <v>2021</v>
      </c>
      <c r="I989" s="80" t="str">
        <f>IFERROR(VLOOKUP(D989,Sheet2!A:B,2,0),"")</f>
        <v>J20-0948</v>
      </c>
      <c r="J989" s="64" t="str">
        <f>IFERROR(IF(I989&lt;&gt;"",VLOOKUP(I989,Sheet2!B:C,2,0),""),"")</f>
        <v>Storage Tanks and Associated Facilities (ORP)</v>
      </c>
      <c r="K989" s="64" t="str">
        <f>IFERROR( IF(I989&lt;&gt;"", HLOOKUP(L$2+$A989,Sheet2!BX:NK,2,0),""),"")</f>
        <v>16-31 Mar 21</v>
      </c>
      <c r="L989" t="str">
        <f>IF(OR(HLOOKUP(L$2+$A989,Sheet2!BX:NK,$B989,0),HLOOKUP(L$2+$A989,Sheet2!BX:NK,$B989,0)&lt;&gt;""),HLOOKUP(L$2+$A989,Sheet2!BX:NK,$B989,0),"")</f>
        <v/>
      </c>
      <c r="M989" t="str">
        <f>IF(OR(HLOOKUP(M$2+$A989,Sheet2!BY:NL,$B989,0),HLOOKUP(M$2+$A989,Sheet2!BY:NL,$B989,0)&lt;&gt;""),HLOOKUP(M$2+$A989,Sheet2!BY:NL,$B989,0),"")</f>
        <v/>
      </c>
      <c r="N989" t="str">
        <f>IF(OR(HLOOKUP(N$2+$A989,Sheet2!BZ:NM,$B989,0),HLOOKUP(N$2+$A989,Sheet2!BZ:NM,$B989,0)&lt;&gt;""),HLOOKUP(N$2+$A989,Sheet2!BZ:NM,$B989,0),"")</f>
        <v/>
      </c>
      <c r="O989" t="str">
        <f>IF(OR(HLOOKUP(O$2+$A989,Sheet2!CA:NN,$B989,0),HLOOKUP(O$2+$A989,Sheet2!CA:NN,$B989,0)&lt;&gt;""),HLOOKUP(O$2+$A989,Sheet2!CA:NN,$B989,0),"")</f>
        <v/>
      </c>
      <c r="P989" t="str">
        <f>IF(OR(HLOOKUP(P$2+$A989,Sheet2!CB:NO,$B989,0),HLOOKUP(P$2+$A989,Sheet2!CB:NO,$B989,0)&lt;&gt;""),HLOOKUP(P$2+$A989,Sheet2!CB:NO,$B989,0),"")</f>
        <v/>
      </c>
      <c r="Q989" t="str">
        <f>IF(OR(HLOOKUP(Q$2+$A989,Sheet2!CC:NO,$B989,0),HLOOKUP(Q$2+$A989,Sheet2!CC:NO,$B989,0)&lt;&gt;""),HLOOKUP(Q$2+$A989,Sheet2!CC:NO,$B989,0),"")</f>
        <v/>
      </c>
    </row>
    <row r="990" spans="1:17" x14ac:dyDescent="0.25">
      <c r="A990" s="64">
        <f t="shared" si="123"/>
        <v>36</v>
      </c>
      <c r="B990" s="64">
        <f t="shared" si="124"/>
        <v>103</v>
      </c>
      <c r="C990" s="64">
        <f t="shared" si="125"/>
        <v>7</v>
      </c>
      <c r="D990" s="64">
        <f t="shared" si="126"/>
        <v>99</v>
      </c>
      <c r="E990" s="64">
        <f t="shared" si="127"/>
        <v>491</v>
      </c>
      <c r="F990" s="64">
        <f t="shared" si="120"/>
        <v>1</v>
      </c>
      <c r="G990" s="64">
        <f t="shared" si="121"/>
        <v>4</v>
      </c>
      <c r="H990" s="64">
        <f t="shared" si="122"/>
        <v>2021</v>
      </c>
      <c r="I990" s="80" t="str">
        <f>IFERROR(VLOOKUP(D990,Sheet2!A:B,2,0),"")</f>
        <v>J20-0948</v>
      </c>
      <c r="J990" s="64" t="str">
        <f>IFERROR(IF(I990&lt;&gt;"",VLOOKUP(I990,Sheet2!B:C,2,0),""),"")</f>
        <v>Storage Tanks and Associated Facilities (ORP)</v>
      </c>
      <c r="K990" s="64" t="str">
        <f>IFERROR( IF(I990&lt;&gt;"", HLOOKUP(L$2+$A990,Sheet2!BX:NK,2,0),""),"")</f>
        <v>1-15 April 21</v>
      </c>
      <c r="L990" t="str">
        <f>IF(OR(HLOOKUP(L$2+$A990,Sheet2!BX:NK,$B990,0),HLOOKUP(L$2+$A990,Sheet2!BX:NK,$B990,0)&lt;&gt;""),HLOOKUP(L$2+$A990,Sheet2!BX:NK,$B990,0),"")</f>
        <v/>
      </c>
      <c r="M990" t="str">
        <f>IF(OR(HLOOKUP(M$2+$A990,Sheet2!BY:NL,$B990,0),HLOOKUP(M$2+$A990,Sheet2!BY:NL,$B990,0)&lt;&gt;""),HLOOKUP(M$2+$A990,Sheet2!BY:NL,$B990,0),"")</f>
        <v/>
      </c>
      <c r="N990" t="str">
        <f>IF(OR(HLOOKUP(N$2+$A990,Sheet2!BZ:NM,$B990,0),HLOOKUP(N$2+$A990,Sheet2!BZ:NM,$B990,0)&lt;&gt;""),HLOOKUP(N$2+$A990,Sheet2!BZ:NM,$B990,0),"")</f>
        <v/>
      </c>
      <c r="O990" t="str">
        <f>IF(OR(HLOOKUP(O$2+$A990,Sheet2!CA:NN,$B990,0),HLOOKUP(O$2+$A990,Sheet2!CA:NN,$B990,0)&lt;&gt;""),HLOOKUP(O$2+$A990,Sheet2!CA:NN,$B990,0),"")</f>
        <v/>
      </c>
      <c r="P990" t="str">
        <f>IF(OR(HLOOKUP(P$2+$A990,Sheet2!CB:NO,$B990,0),HLOOKUP(P$2+$A990,Sheet2!CB:NO,$B990,0)&lt;&gt;""),HLOOKUP(P$2+$A990,Sheet2!CB:NO,$B990,0),"")</f>
        <v/>
      </c>
      <c r="Q990" t="str">
        <f>IF(OR(HLOOKUP(Q$2+$A990,Sheet2!CC:NO,$B990,0),HLOOKUP(Q$2+$A990,Sheet2!CC:NO,$B990,0)&lt;&gt;""),HLOOKUP(Q$2+$A990,Sheet2!CC:NO,$B990,0),"")</f>
        <v/>
      </c>
    </row>
    <row r="991" spans="1:17" x14ac:dyDescent="0.25">
      <c r="A991" s="64">
        <f t="shared" si="123"/>
        <v>42</v>
      </c>
      <c r="B991" s="64">
        <f t="shared" si="124"/>
        <v>103</v>
      </c>
      <c r="C991" s="64">
        <f t="shared" si="125"/>
        <v>8</v>
      </c>
      <c r="D991" s="64">
        <f t="shared" si="126"/>
        <v>99</v>
      </c>
      <c r="E991" s="64">
        <f t="shared" si="127"/>
        <v>491</v>
      </c>
      <c r="F991" s="64">
        <f t="shared" si="120"/>
        <v>2</v>
      </c>
      <c r="G991" s="64">
        <f t="shared" si="121"/>
        <v>4</v>
      </c>
      <c r="H991" s="64">
        <f t="shared" si="122"/>
        <v>2021</v>
      </c>
      <c r="I991" s="80" t="str">
        <f>IFERROR(VLOOKUP(D991,Sheet2!A:B,2,0),"")</f>
        <v>J20-0948</v>
      </c>
      <c r="J991" s="64" t="str">
        <f>IFERROR(IF(I991&lt;&gt;"",VLOOKUP(I991,Sheet2!B:C,2,0),""),"")</f>
        <v>Storage Tanks and Associated Facilities (ORP)</v>
      </c>
      <c r="K991" s="64" t="str">
        <f>IFERROR( IF(I991&lt;&gt;"", HLOOKUP(L$2+$A991,Sheet2!BX:NK,2,0),""),"")</f>
        <v>16-30 April 21</v>
      </c>
      <c r="L991" t="str">
        <f>IF(OR(HLOOKUP(L$2+$A991,Sheet2!BX:NK,$B991,0),HLOOKUP(L$2+$A991,Sheet2!BX:NK,$B991,0)&lt;&gt;""),HLOOKUP(L$2+$A991,Sheet2!BX:NK,$B991,0),"")</f>
        <v/>
      </c>
      <c r="M991" t="str">
        <f>IF(OR(HLOOKUP(M$2+$A991,Sheet2!BY:NL,$B991,0),HLOOKUP(M$2+$A991,Sheet2!BY:NL,$B991,0)&lt;&gt;""),HLOOKUP(M$2+$A991,Sheet2!BY:NL,$B991,0),"")</f>
        <v/>
      </c>
      <c r="N991" t="str">
        <f>IF(OR(HLOOKUP(N$2+$A991,Sheet2!BZ:NM,$B991,0),HLOOKUP(N$2+$A991,Sheet2!BZ:NM,$B991,0)&lt;&gt;""),HLOOKUP(N$2+$A991,Sheet2!BZ:NM,$B991,0),"")</f>
        <v/>
      </c>
      <c r="O991" t="str">
        <f>IF(OR(HLOOKUP(O$2+$A991,Sheet2!CA:NN,$B991,0),HLOOKUP(O$2+$A991,Sheet2!CA:NN,$B991,0)&lt;&gt;""),HLOOKUP(O$2+$A991,Sheet2!CA:NN,$B991,0),"")</f>
        <v/>
      </c>
      <c r="P991" t="str">
        <f>IF(OR(HLOOKUP(P$2+$A991,Sheet2!CB:NO,$B991,0),HLOOKUP(P$2+$A991,Sheet2!CB:NO,$B991,0)&lt;&gt;""),HLOOKUP(P$2+$A991,Sheet2!CB:NO,$B991,0),"")</f>
        <v/>
      </c>
      <c r="Q991" t="str">
        <f>IF(OR(HLOOKUP(Q$2+$A991,Sheet2!CC:NO,$B991,0),HLOOKUP(Q$2+$A991,Sheet2!CC:NO,$B991,0)&lt;&gt;""),HLOOKUP(Q$2+$A991,Sheet2!CC:NO,$B991,0),"")</f>
        <v/>
      </c>
    </row>
    <row r="992" spans="1:17" x14ac:dyDescent="0.25">
      <c r="A992" s="64">
        <f t="shared" si="123"/>
        <v>48</v>
      </c>
      <c r="B992" s="64">
        <f t="shared" si="124"/>
        <v>103</v>
      </c>
      <c r="C992" s="64">
        <f t="shared" si="125"/>
        <v>9</v>
      </c>
      <c r="D992" s="64">
        <f t="shared" si="126"/>
        <v>99</v>
      </c>
      <c r="E992" s="64">
        <f t="shared" si="127"/>
        <v>491</v>
      </c>
      <c r="F992" s="64">
        <f t="shared" si="120"/>
        <v>1</v>
      </c>
      <c r="G992" s="64">
        <f t="shared" si="121"/>
        <v>5</v>
      </c>
      <c r="H992" s="64">
        <f t="shared" si="122"/>
        <v>2021</v>
      </c>
      <c r="I992" s="80" t="str">
        <f>IFERROR(VLOOKUP(D992,Sheet2!A:B,2,0),"")</f>
        <v>J20-0948</v>
      </c>
      <c r="J992" s="64" t="str">
        <f>IFERROR(IF(I992&lt;&gt;"",VLOOKUP(I992,Sheet2!B:C,2,0),""),"")</f>
        <v>Storage Tanks and Associated Facilities (ORP)</v>
      </c>
      <c r="K992" s="64" t="str">
        <f>IFERROR( IF(I992&lt;&gt;"", HLOOKUP(L$2+$A992,Sheet2!BX:NK,2,0),""),"")</f>
        <v>1-15 May 21</v>
      </c>
      <c r="L992" t="str">
        <f>IF(OR(HLOOKUP(L$2+$A992,Sheet2!BX:NK,$B992,0),HLOOKUP(L$2+$A992,Sheet2!BX:NK,$B992,0)&lt;&gt;""),HLOOKUP(L$2+$A992,Sheet2!BX:NK,$B992,0),"")</f>
        <v/>
      </c>
      <c r="M992" t="str">
        <f>IF(OR(HLOOKUP(M$2+$A992,Sheet2!BY:NL,$B992,0),HLOOKUP(M$2+$A992,Sheet2!BY:NL,$B992,0)&lt;&gt;""),HLOOKUP(M$2+$A992,Sheet2!BY:NL,$B992,0),"")</f>
        <v/>
      </c>
      <c r="N992" t="str">
        <f>IF(OR(HLOOKUP(N$2+$A992,Sheet2!BZ:NM,$B992,0),HLOOKUP(N$2+$A992,Sheet2!BZ:NM,$B992,0)&lt;&gt;""),HLOOKUP(N$2+$A992,Sheet2!BZ:NM,$B992,0),"")</f>
        <v/>
      </c>
      <c r="O992" t="str">
        <f>IF(OR(HLOOKUP(O$2+$A992,Sheet2!CA:NN,$B992,0),HLOOKUP(O$2+$A992,Sheet2!CA:NN,$B992,0)&lt;&gt;""),HLOOKUP(O$2+$A992,Sheet2!CA:NN,$B992,0),"")</f>
        <v/>
      </c>
      <c r="P992" t="str">
        <f>IF(OR(HLOOKUP(P$2+$A992,Sheet2!CB:NO,$B992,0),HLOOKUP(P$2+$A992,Sheet2!CB:NO,$B992,0)&lt;&gt;""),HLOOKUP(P$2+$A992,Sheet2!CB:NO,$B992,0),"")</f>
        <v/>
      </c>
      <c r="Q992" t="str">
        <f>IF(OR(HLOOKUP(Q$2+$A992,Sheet2!CC:NO,$B992,0),HLOOKUP(Q$2+$A992,Sheet2!CC:NO,$B992,0)&lt;&gt;""),HLOOKUP(Q$2+$A992,Sheet2!CC:NO,$B992,0),"")</f>
        <v/>
      </c>
    </row>
    <row r="993" spans="1:17" x14ac:dyDescent="0.25">
      <c r="A993" s="64">
        <f t="shared" si="123"/>
        <v>54</v>
      </c>
      <c r="B993" s="64">
        <f t="shared" si="124"/>
        <v>103</v>
      </c>
      <c r="C993" s="64">
        <f t="shared" si="125"/>
        <v>10</v>
      </c>
      <c r="D993" s="64">
        <f t="shared" si="126"/>
        <v>99</v>
      </c>
      <c r="E993" s="64">
        <f t="shared" si="127"/>
        <v>491</v>
      </c>
      <c r="F993" s="64">
        <f t="shared" si="120"/>
        <v>2</v>
      </c>
      <c r="G993" s="64">
        <f t="shared" si="121"/>
        <v>5</v>
      </c>
      <c r="H993" s="64">
        <f t="shared" si="122"/>
        <v>2021</v>
      </c>
      <c r="I993" s="80" t="str">
        <f>IFERROR(VLOOKUP(D993,Sheet2!A:B,2,0),"")</f>
        <v>J20-0948</v>
      </c>
      <c r="J993" s="64" t="str">
        <f>IFERROR(IF(I993&lt;&gt;"",VLOOKUP(I993,Sheet2!B:C,2,0),""),"")</f>
        <v>Storage Tanks and Associated Facilities (ORP)</v>
      </c>
      <c r="K993" s="64" t="str">
        <f>IFERROR( IF(I993&lt;&gt;"", HLOOKUP(L$2+$A993,Sheet2!BX:NK,2,0),""),"")</f>
        <v>16-31 May 21</v>
      </c>
      <c r="L993" t="str">
        <f>IF(OR(HLOOKUP(L$2+$A993,Sheet2!BX:NK,$B993,0),HLOOKUP(L$2+$A993,Sheet2!BX:NK,$B993,0)&lt;&gt;""),HLOOKUP(L$2+$A993,Sheet2!BX:NK,$B993,0),"")</f>
        <v/>
      </c>
      <c r="M993" t="str">
        <f>IF(OR(HLOOKUP(M$2+$A993,Sheet2!BY:NL,$B993,0),HLOOKUP(M$2+$A993,Sheet2!BY:NL,$B993,0)&lt;&gt;""),HLOOKUP(M$2+$A993,Sheet2!BY:NL,$B993,0),"")</f>
        <v/>
      </c>
      <c r="N993" t="str">
        <f>IF(OR(HLOOKUP(N$2+$A993,Sheet2!BZ:NM,$B993,0),HLOOKUP(N$2+$A993,Sheet2!BZ:NM,$B993,0)&lt;&gt;""),HLOOKUP(N$2+$A993,Sheet2!BZ:NM,$B993,0),"")</f>
        <v/>
      </c>
      <c r="O993" t="str">
        <f>IF(OR(HLOOKUP(O$2+$A993,Sheet2!CA:NN,$B993,0),HLOOKUP(O$2+$A993,Sheet2!CA:NN,$B993,0)&lt;&gt;""),HLOOKUP(O$2+$A993,Sheet2!CA:NN,$B993,0),"")</f>
        <v/>
      </c>
      <c r="P993" t="str">
        <f>IF(OR(HLOOKUP(P$2+$A993,Sheet2!CB:NO,$B993,0),HLOOKUP(P$2+$A993,Sheet2!CB:NO,$B993,0)&lt;&gt;""),HLOOKUP(P$2+$A993,Sheet2!CB:NO,$B993,0),"")</f>
        <v/>
      </c>
      <c r="Q993" t="str">
        <f>IF(OR(HLOOKUP(Q$2+$A993,Sheet2!CC:NO,$B993,0),HLOOKUP(Q$2+$A993,Sheet2!CC:NO,$B993,0)&lt;&gt;""),HLOOKUP(Q$2+$A993,Sheet2!CC:NO,$B993,0),"")</f>
        <v/>
      </c>
    </row>
    <row r="994" spans="1:17" x14ac:dyDescent="0.25">
      <c r="A994" s="64">
        <f t="shared" si="123"/>
        <v>0</v>
      </c>
      <c r="B994" s="64">
        <f t="shared" si="124"/>
        <v>104</v>
      </c>
      <c r="C994" s="64">
        <f t="shared" si="125"/>
        <v>1</v>
      </c>
      <c r="D994" s="64">
        <f t="shared" si="126"/>
        <v>100</v>
      </c>
      <c r="E994" s="64">
        <f t="shared" si="127"/>
        <v>496</v>
      </c>
      <c r="F994" s="64">
        <f t="shared" si="120"/>
        <v>1</v>
      </c>
      <c r="G994" s="64">
        <f t="shared" si="121"/>
        <v>1</v>
      </c>
      <c r="H994" s="64">
        <f t="shared" si="122"/>
        <v>2021</v>
      </c>
      <c r="I994" s="80" t="str">
        <f>IFERROR(VLOOKUP(D994,Sheet2!A:B,2,0),"")</f>
        <v>J20-0397</v>
      </c>
      <c r="J994" s="64" t="str">
        <f>IFERROR(IF(I994&lt;&gt;"",VLOOKUP(I994,Sheet2!B:C,2,0),""),"")</f>
        <v>มิตรผลไบโอ-เพาเวอร์(ภูหลวง)</v>
      </c>
      <c r="K994" s="64" t="str">
        <f>IFERROR( IF(I994&lt;&gt;"", HLOOKUP(L$2+$A994,Sheet2!BX:NK,2,0),""),"")</f>
        <v>1-15 Jan 21</v>
      </c>
      <c r="L994" t="str">
        <f>IF(OR(HLOOKUP(L$2+$A994,Sheet2!BX:NK,$B994,0),HLOOKUP(L$2+$A994,Sheet2!BX:NK,$B994,0)&lt;&gt;""),HLOOKUP(L$2+$A994,Sheet2!BX:NK,$B994,0),"")</f>
        <v/>
      </c>
      <c r="M994" t="str">
        <f>IF(OR(HLOOKUP(M$2+$A994,Sheet2!BY:NL,$B994,0),HLOOKUP(M$2+$A994,Sheet2!BY:NL,$B994,0)&lt;&gt;""),HLOOKUP(M$2+$A994,Sheet2!BY:NL,$B994,0),"")</f>
        <v/>
      </c>
      <c r="N994" t="str">
        <f>IF(OR(HLOOKUP(N$2+$A994,Sheet2!BZ:NM,$B994,0),HLOOKUP(N$2+$A994,Sheet2!BZ:NM,$B994,0)&lt;&gt;""),HLOOKUP(N$2+$A994,Sheet2!BZ:NM,$B994,0),"")</f>
        <v/>
      </c>
      <c r="O994" t="str">
        <f>IF(OR(HLOOKUP(O$2+$A994,Sheet2!CA:NN,$B994,0),HLOOKUP(O$2+$A994,Sheet2!CA:NN,$B994,0)&lt;&gt;""),HLOOKUP(O$2+$A994,Sheet2!CA:NN,$B994,0),"")</f>
        <v/>
      </c>
      <c r="P994" t="str">
        <f>IF(OR(HLOOKUP(P$2+$A994,Sheet2!CB:NO,$B994,0),HLOOKUP(P$2+$A994,Sheet2!CB:NO,$B994,0)&lt;&gt;""),HLOOKUP(P$2+$A994,Sheet2!CB:NO,$B994,0),"")</f>
        <v/>
      </c>
      <c r="Q994" t="str">
        <f>IF(OR(HLOOKUP(Q$2+$A994,Sheet2!CC:NO,$B994,0),HLOOKUP(Q$2+$A994,Sheet2!CC:NO,$B994,0)&lt;&gt;""),HLOOKUP(Q$2+$A994,Sheet2!CC:NO,$B994,0),"")</f>
        <v/>
      </c>
    </row>
    <row r="995" spans="1:17" x14ac:dyDescent="0.25">
      <c r="A995" s="64">
        <f t="shared" si="123"/>
        <v>6</v>
      </c>
      <c r="B995" s="64">
        <f t="shared" si="124"/>
        <v>104</v>
      </c>
      <c r="C995" s="64">
        <f t="shared" si="125"/>
        <v>2</v>
      </c>
      <c r="D995" s="64">
        <f t="shared" si="126"/>
        <v>100</v>
      </c>
      <c r="E995" s="64">
        <f t="shared" si="127"/>
        <v>496</v>
      </c>
      <c r="F995" s="64">
        <f t="shared" si="120"/>
        <v>2</v>
      </c>
      <c r="G995" s="64">
        <f t="shared" si="121"/>
        <v>1</v>
      </c>
      <c r="H995" s="64">
        <f t="shared" si="122"/>
        <v>2021</v>
      </c>
      <c r="I995" s="80" t="str">
        <f>IFERROR(VLOOKUP(D995,Sheet2!A:B,2,0),"")</f>
        <v>J20-0397</v>
      </c>
      <c r="J995" s="64" t="str">
        <f>IFERROR(IF(I995&lt;&gt;"",VLOOKUP(I995,Sheet2!B:C,2,0),""),"")</f>
        <v>มิตรผลไบโอ-เพาเวอร์(ภูหลวง)</v>
      </c>
      <c r="K995" s="64" t="str">
        <f>IFERROR( IF(I995&lt;&gt;"", HLOOKUP(L$2+$A995,Sheet2!BX:NK,2,0),""),"")</f>
        <v>16-31 Jan 21</v>
      </c>
      <c r="L995" t="str">
        <f>IF(OR(HLOOKUP(L$2+$A995,Sheet2!BX:NK,$B995,0),HLOOKUP(L$2+$A995,Sheet2!BX:NK,$B995,0)&lt;&gt;""),HLOOKUP(L$2+$A995,Sheet2!BX:NK,$B995,0),"")</f>
        <v/>
      </c>
      <c r="M995" t="str">
        <f>IF(OR(HLOOKUP(M$2+$A995,Sheet2!BY:NL,$B995,0),HLOOKUP(M$2+$A995,Sheet2!BY:NL,$B995,0)&lt;&gt;""),HLOOKUP(M$2+$A995,Sheet2!BY:NL,$B995,0),"")</f>
        <v/>
      </c>
      <c r="N995" t="str">
        <f>IF(OR(HLOOKUP(N$2+$A995,Sheet2!BZ:NM,$B995,0),HLOOKUP(N$2+$A995,Sheet2!BZ:NM,$B995,0)&lt;&gt;""),HLOOKUP(N$2+$A995,Sheet2!BZ:NM,$B995,0),"")</f>
        <v/>
      </c>
      <c r="O995" t="str">
        <f>IF(OR(HLOOKUP(O$2+$A995,Sheet2!CA:NN,$B995,0),HLOOKUP(O$2+$A995,Sheet2!CA:NN,$B995,0)&lt;&gt;""),HLOOKUP(O$2+$A995,Sheet2!CA:NN,$B995,0),"")</f>
        <v/>
      </c>
      <c r="P995" t="str">
        <f>IF(OR(HLOOKUP(P$2+$A995,Sheet2!CB:NO,$B995,0),HLOOKUP(P$2+$A995,Sheet2!CB:NO,$B995,0)&lt;&gt;""),HLOOKUP(P$2+$A995,Sheet2!CB:NO,$B995,0),"")</f>
        <v/>
      </c>
      <c r="Q995" t="str">
        <f>IF(OR(HLOOKUP(Q$2+$A995,Sheet2!CC:NO,$B995,0),HLOOKUP(Q$2+$A995,Sheet2!CC:NO,$B995,0)&lt;&gt;""),HLOOKUP(Q$2+$A995,Sheet2!CC:NO,$B995,0),"")</f>
        <v/>
      </c>
    </row>
    <row r="996" spans="1:17" x14ac:dyDescent="0.25">
      <c r="A996" s="64">
        <f t="shared" si="123"/>
        <v>12</v>
      </c>
      <c r="B996" s="64">
        <f t="shared" si="124"/>
        <v>104</v>
      </c>
      <c r="C996" s="64">
        <f t="shared" si="125"/>
        <v>3</v>
      </c>
      <c r="D996" s="64">
        <f t="shared" si="126"/>
        <v>100</v>
      </c>
      <c r="E996" s="64">
        <f t="shared" si="127"/>
        <v>496</v>
      </c>
      <c r="F996" s="64">
        <f t="shared" si="120"/>
        <v>1</v>
      </c>
      <c r="G996" s="64">
        <f t="shared" si="121"/>
        <v>2</v>
      </c>
      <c r="H996" s="64">
        <f t="shared" si="122"/>
        <v>2021</v>
      </c>
      <c r="I996" s="80" t="str">
        <f>IFERROR(VLOOKUP(D996,Sheet2!A:B,2,0),"")</f>
        <v>J20-0397</v>
      </c>
      <c r="J996" s="64" t="str">
        <f>IFERROR(IF(I996&lt;&gt;"",VLOOKUP(I996,Sheet2!B:C,2,0),""),"")</f>
        <v>มิตรผลไบโอ-เพาเวอร์(ภูหลวง)</v>
      </c>
      <c r="K996" s="64" t="str">
        <f>IFERROR( IF(I996&lt;&gt;"", HLOOKUP(L$2+$A996,Sheet2!BX:NK,2,0),""),"")</f>
        <v>1-15 Feb 21</v>
      </c>
      <c r="L996" t="str">
        <f>IF(OR(HLOOKUP(L$2+$A996,Sheet2!BX:NK,$B996,0),HLOOKUP(L$2+$A996,Sheet2!BX:NK,$B996,0)&lt;&gt;""),HLOOKUP(L$2+$A996,Sheet2!BX:NK,$B996,0),"")</f>
        <v/>
      </c>
      <c r="M996" t="str">
        <f>IF(OR(HLOOKUP(M$2+$A996,Sheet2!BY:NL,$B996,0),HLOOKUP(M$2+$A996,Sheet2!BY:NL,$B996,0)&lt;&gt;""),HLOOKUP(M$2+$A996,Sheet2!BY:NL,$B996,0),"")</f>
        <v/>
      </c>
      <c r="N996" t="str">
        <f>IF(OR(HLOOKUP(N$2+$A996,Sheet2!BZ:NM,$B996,0),HLOOKUP(N$2+$A996,Sheet2!BZ:NM,$B996,0)&lt;&gt;""),HLOOKUP(N$2+$A996,Sheet2!BZ:NM,$B996,0),"")</f>
        <v/>
      </c>
      <c r="O996" t="str">
        <f>IF(OR(HLOOKUP(O$2+$A996,Sheet2!CA:NN,$B996,0),HLOOKUP(O$2+$A996,Sheet2!CA:NN,$B996,0)&lt;&gt;""),HLOOKUP(O$2+$A996,Sheet2!CA:NN,$B996,0),"")</f>
        <v/>
      </c>
      <c r="P996" t="str">
        <f>IF(OR(HLOOKUP(P$2+$A996,Sheet2!CB:NO,$B996,0),HLOOKUP(P$2+$A996,Sheet2!CB:NO,$B996,0)&lt;&gt;""),HLOOKUP(P$2+$A996,Sheet2!CB:NO,$B996,0),"")</f>
        <v/>
      </c>
      <c r="Q996" t="str">
        <f>IF(OR(HLOOKUP(Q$2+$A996,Sheet2!CC:NO,$B996,0),HLOOKUP(Q$2+$A996,Sheet2!CC:NO,$B996,0)&lt;&gt;""),HLOOKUP(Q$2+$A996,Sheet2!CC:NO,$B996,0),"")</f>
        <v/>
      </c>
    </row>
    <row r="997" spans="1:17" x14ac:dyDescent="0.25">
      <c r="A997" s="64">
        <f t="shared" si="123"/>
        <v>18</v>
      </c>
      <c r="B997" s="64">
        <f t="shared" si="124"/>
        <v>104</v>
      </c>
      <c r="C997" s="64">
        <f t="shared" si="125"/>
        <v>4</v>
      </c>
      <c r="D997" s="64">
        <f t="shared" si="126"/>
        <v>100</v>
      </c>
      <c r="E997" s="64">
        <f t="shared" si="127"/>
        <v>496</v>
      </c>
      <c r="F997" s="64">
        <f t="shared" si="120"/>
        <v>2</v>
      </c>
      <c r="G997" s="64">
        <f t="shared" si="121"/>
        <v>2</v>
      </c>
      <c r="H997" s="64">
        <f t="shared" si="122"/>
        <v>2021</v>
      </c>
      <c r="I997" s="80" t="str">
        <f>IFERROR(VLOOKUP(D997,Sheet2!A:B,2,0),"")</f>
        <v>J20-0397</v>
      </c>
      <c r="J997" s="64" t="str">
        <f>IFERROR(IF(I997&lt;&gt;"",VLOOKUP(I997,Sheet2!B:C,2,0),""),"")</f>
        <v>มิตรผลไบโอ-เพาเวอร์(ภูหลวง)</v>
      </c>
      <c r="K997" s="64" t="str">
        <f>IFERROR( IF(I997&lt;&gt;"", HLOOKUP(L$2+$A997,Sheet2!BX:NK,2,0),""),"")</f>
        <v>16-28 Feb 21</v>
      </c>
      <c r="L997" t="str">
        <f>IF(OR(HLOOKUP(L$2+$A997,Sheet2!BX:NK,$B997,0),HLOOKUP(L$2+$A997,Sheet2!BX:NK,$B997,0)&lt;&gt;""),HLOOKUP(L$2+$A997,Sheet2!BX:NK,$B997,0),"")</f>
        <v/>
      </c>
      <c r="M997" t="str">
        <f>IF(OR(HLOOKUP(M$2+$A997,Sheet2!BY:NL,$B997,0),HLOOKUP(M$2+$A997,Sheet2!BY:NL,$B997,0)&lt;&gt;""),HLOOKUP(M$2+$A997,Sheet2!BY:NL,$B997,0),"")</f>
        <v/>
      </c>
      <c r="N997" t="str">
        <f>IF(OR(HLOOKUP(N$2+$A997,Sheet2!BZ:NM,$B997,0),HLOOKUP(N$2+$A997,Sheet2!BZ:NM,$B997,0)&lt;&gt;""),HLOOKUP(N$2+$A997,Sheet2!BZ:NM,$B997,0),"")</f>
        <v/>
      </c>
      <c r="O997" t="str">
        <f>IF(OR(HLOOKUP(O$2+$A997,Sheet2!CA:NN,$B997,0),HLOOKUP(O$2+$A997,Sheet2!CA:NN,$B997,0)&lt;&gt;""),HLOOKUP(O$2+$A997,Sheet2!CA:NN,$B997,0),"")</f>
        <v/>
      </c>
      <c r="P997" t="str">
        <f>IF(OR(HLOOKUP(P$2+$A997,Sheet2!CB:NO,$B997,0),HLOOKUP(P$2+$A997,Sheet2!CB:NO,$B997,0)&lt;&gt;""),HLOOKUP(P$2+$A997,Sheet2!CB:NO,$B997,0),"")</f>
        <v/>
      </c>
      <c r="Q997" t="str">
        <f>IF(OR(HLOOKUP(Q$2+$A997,Sheet2!CC:NO,$B997,0),HLOOKUP(Q$2+$A997,Sheet2!CC:NO,$B997,0)&lt;&gt;""),HLOOKUP(Q$2+$A997,Sheet2!CC:NO,$B997,0),"")</f>
        <v/>
      </c>
    </row>
    <row r="998" spans="1:17" x14ac:dyDescent="0.25">
      <c r="A998" s="64">
        <f t="shared" si="123"/>
        <v>24</v>
      </c>
      <c r="B998" s="64">
        <f t="shared" si="124"/>
        <v>104</v>
      </c>
      <c r="C998" s="64">
        <f t="shared" si="125"/>
        <v>5</v>
      </c>
      <c r="D998" s="64">
        <f t="shared" si="126"/>
        <v>100</v>
      </c>
      <c r="E998" s="64">
        <f t="shared" si="127"/>
        <v>496</v>
      </c>
      <c r="F998" s="64">
        <f t="shared" si="120"/>
        <v>1</v>
      </c>
      <c r="G998" s="64">
        <f t="shared" si="121"/>
        <v>3</v>
      </c>
      <c r="H998" s="64">
        <f t="shared" si="122"/>
        <v>2021</v>
      </c>
      <c r="I998" s="80" t="str">
        <f>IFERROR(VLOOKUP(D998,Sheet2!A:B,2,0),"")</f>
        <v>J20-0397</v>
      </c>
      <c r="J998" s="64" t="str">
        <f>IFERROR(IF(I998&lt;&gt;"",VLOOKUP(I998,Sheet2!B:C,2,0),""),"")</f>
        <v>มิตรผลไบโอ-เพาเวอร์(ภูหลวง)</v>
      </c>
      <c r="K998" s="64" t="str">
        <f>IFERROR( IF(I998&lt;&gt;"", HLOOKUP(L$2+$A998,Sheet2!BX:NK,2,0),""),"")</f>
        <v>1-15 Mar 2021</v>
      </c>
      <c r="L998" t="str">
        <f>IF(OR(HLOOKUP(L$2+$A998,Sheet2!BX:NK,$B998,0),HLOOKUP(L$2+$A998,Sheet2!BX:NK,$B998,0)&lt;&gt;""),HLOOKUP(L$2+$A998,Sheet2!BX:NK,$B998,0),"")</f>
        <v/>
      </c>
      <c r="M998" t="str">
        <f>IF(OR(HLOOKUP(M$2+$A998,Sheet2!BY:NL,$B998,0),HLOOKUP(M$2+$A998,Sheet2!BY:NL,$B998,0)&lt;&gt;""),HLOOKUP(M$2+$A998,Sheet2!BY:NL,$B998,0),"")</f>
        <v/>
      </c>
      <c r="N998" t="str">
        <f>IF(OR(HLOOKUP(N$2+$A998,Sheet2!BZ:NM,$B998,0),HLOOKUP(N$2+$A998,Sheet2!BZ:NM,$B998,0)&lt;&gt;""),HLOOKUP(N$2+$A998,Sheet2!BZ:NM,$B998,0),"")</f>
        <v/>
      </c>
      <c r="O998" t="str">
        <f>IF(OR(HLOOKUP(O$2+$A998,Sheet2!CA:NN,$B998,0),HLOOKUP(O$2+$A998,Sheet2!CA:NN,$B998,0)&lt;&gt;""),HLOOKUP(O$2+$A998,Sheet2!CA:NN,$B998,0),"")</f>
        <v/>
      </c>
      <c r="P998" t="str">
        <f>IF(OR(HLOOKUP(P$2+$A998,Sheet2!CB:NO,$B998,0),HLOOKUP(P$2+$A998,Sheet2!CB:NO,$B998,0)&lt;&gt;""),HLOOKUP(P$2+$A998,Sheet2!CB:NO,$B998,0),"")</f>
        <v/>
      </c>
      <c r="Q998" t="str">
        <f>IF(OR(HLOOKUP(Q$2+$A998,Sheet2!CC:NO,$B998,0),HLOOKUP(Q$2+$A998,Sheet2!CC:NO,$B998,0)&lt;&gt;""),HLOOKUP(Q$2+$A998,Sheet2!CC:NO,$B998,0),"")</f>
        <v/>
      </c>
    </row>
    <row r="999" spans="1:17" x14ac:dyDescent="0.25">
      <c r="A999" s="64">
        <f t="shared" si="123"/>
        <v>30</v>
      </c>
      <c r="B999" s="64">
        <f t="shared" si="124"/>
        <v>104</v>
      </c>
      <c r="C999" s="64">
        <f t="shared" si="125"/>
        <v>6</v>
      </c>
      <c r="D999" s="64">
        <f t="shared" si="126"/>
        <v>100</v>
      </c>
      <c r="E999" s="64">
        <f t="shared" si="127"/>
        <v>496</v>
      </c>
      <c r="F999" s="64">
        <f t="shared" si="120"/>
        <v>2</v>
      </c>
      <c r="G999" s="64">
        <f t="shared" si="121"/>
        <v>3</v>
      </c>
      <c r="H999" s="64">
        <f t="shared" si="122"/>
        <v>2021</v>
      </c>
      <c r="I999" s="80" t="str">
        <f>IFERROR(VLOOKUP(D999,Sheet2!A:B,2,0),"")</f>
        <v>J20-0397</v>
      </c>
      <c r="J999" s="64" t="str">
        <f>IFERROR(IF(I999&lt;&gt;"",VLOOKUP(I999,Sheet2!B:C,2,0),""),"")</f>
        <v>มิตรผลไบโอ-เพาเวอร์(ภูหลวง)</v>
      </c>
      <c r="K999" s="64" t="str">
        <f>IFERROR( IF(I999&lt;&gt;"", HLOOKUP(L$2+$A999,Sheet2!BX:NK,2,0),""),"")</f>
        <v>16-31 Mar 21</v>
      </c>
      <c r="L999" t="str">
        <f>IF(OR(HLOOKUP(L$2+$A999,Sheet2!BX:NK,$B999,0),HLOOKUP(L$2+$A999,Sheet2!BX:NK,$B999,0)&lt;&gt;""),HLOOKUP(L$2+$A999,Sheet2!BX:NK,$B999,0),"")</f>
        <v/>
      </c>
      <c r="M999" t="str">
        <f>IF(OR(HLOOKUP(M$2+$A999,Sheet2!BY:NL,$B999,0),HLOOKUP(M$2+$A999,Sheet2!BY:NL,$B999,0)&lt;&gt;""),HLOOKUP(M$2+$A999,Sheet2!BY:NL,$B999,0),"")</f>
        <v/>
      </c>
      <c r="N999" t="str">
        <f>IF(OR(HLOOKUP(N$2+$A999,Sheet2!BZ:NM,$B999,0),HLOOKUP(N$2+$A999,Sheet2!BZ:NM,$B999,0)&lt;&gt;""),HLOOKUP(N$2+$A999,Sheet2!BZ:NM,$B999,0),"")</f>
        <v/>
      </c>
      <c r="O999" t="str">
        <f>IF(OR(HLOOKUP(O$2+$A999,Sheet2!CA:NN,$B999,0),HLOOKUP(O$2+$A999,Sheet2!CA:NN,$B999,0)&lt;&gt;""),HLOOKUP(O$2+$A999,Sheet2!CA:NN,$B999,0),"")</f>
        <v/>
      </c>
      <c r="P999" t="str">
        <f>IF(OR(HLOOKUP(P$2+$A999,Sheet2!CB:NO,$B999,0),HLOOKUP(P$2+$A999,Sheet2!CB:NO,$B999,0)&lt;&gt;""),HLOOKUP(P$2+$A999,Sheet2!CB:NO,$B999,0),"")</f>
        <v/>
      </c>
      <c r="Q999" t="str">
        <f>IF(OR(HLOOKUP(Q$2+$A999,Sheet2!CC:NO,$B999,0),HLOOKUP(Q$2+$A999,Sheet2!CC:NO,$B999,0)&lt;&gt;""),HLOOKUP(Q$2+$A999,Sheet2!CC:NO,$B999,0),"")</f>
        <v/>
      </c>
    </row>
    <row r="1000" spans="1:17" x14ac:dyDescent="0.25">
      <c r="A1000" s="64">
        <f t="shared" si="123"/>
        <v>36</v>
      </c>
      <c r="B1000" s="64">
        <f t="shared" si="124"/>
        <v>104</v>
      </c>
      <c r="C1000" s="64">
        <f t="shared" si="125"/>
        <v>7</v>
      </c>
      <c r="D1000" s="64">
        <f t="shared" si="126"/>
        <v>100</v>
      </c>
      <c r="E1000" s="64">
        <f t="shared" si="127"/>
        <v>496</v>
      </c>
      <c r="F1000" s="64">
        <f t="shared" si="120"/>
        <v>1</v>
      </c>
      <c r="G1000" s="64">
        <f t="shared" si="121"/>
        <v>4</v>
      </c>
      <c r="H1000" s="64">
        <f t="shared" si="122"/>
        <v>2021</v>
      </c>
      <c r="I1000" s="80" t="str">
        <f>IFERROR(VLOOKUP(D1000,Sheet2!A:B,2,0),"")</f>
        <v>J20-0397</v>
      </c>
      <c r="J1000" s="64" t="str">
        <f>IFERROR(IF(I1000&lt;&gt;"",VLOOKUP(I1000,Sheet2!B:C,2,0),""),"")</f>
        <v>มิตรผลไบโอ-เพาเวอร์(ภูหลวง)</v>
      </c>
      <c r="K1000" s="64" t="str">
        <f>IFERROR( IF(I1000&lt;&gt;"", HLOOKUP(L$2+$A1000,Sheet2!BX:NK,2,0),""),"")</f>
        <v>1-15 April 21</v>
      </c>
      <c r="L1000" t="str">
        <f>IF(OR(HLOOKUP(L$2+$A1000,Sheet2!BX:NK,$B1000,0),HLOOKUP(L$2+$A1000,Sheet2!BX:NK,$B1000,0)&lt;&gt;""),HLOOKUP(L$2+$A1000,Sheet2!BX:NK,$B1000,0),"")</f>
        <v/>
      </c>
      <c r="M1000" t="str">
        <f>IF(OR(HLOOKUP(M$2+$A1000,Sheet2!BY:NL,$B1000,0),HLOOKUP(M$2+$A1000,Sheet2!BY:NL,$B1000,0)&lt;&gt;""),HLOOKUP(M$2+$A1000,Sheet2!BY:NL,$B1000,0),"")</f>
        <v/>
      </c>
      <c r="N1000" t="str">
        <f>IF(OR(HLOOKUP(N$2+$A1000,Sheet2!BZ:NM,$B1000,0),HLOOKUP(N$2+$A1000,Sheet2!BZ:NM,$B1000,0)&lt;&gt;""),HLOOKUP(N$2+$A1000,Sheet2!BZ:NM,$B1000,0),"")</f>
        <v/>
      </c>
      <c r="O1000" t="str">
        <f>IF(OR(HLOOKUP(O$2+$A1000,Sheet2!CA:NN,$B1000,0),HLOOKUP(O$2+$A1000,Sheet2!CA:NN,$B1000,0)&lt;&gt;""),HLOOKUP(O$2+$A1000,Sheet2!CA:NN,$B1000,0),"")</f>
        <v/>
      </c>
      <c r="P1000" t="str">
        <f>IF(OR(HLOOKUP(P$2+$A1000,Sheet2!CB:NO,$B1000,0),HLOOKUP(P$2+$A1000,Sheet2!CB:NO,$B1000,0)&lt;&gt;""),HLOOKUP(P$2+$A1000,Sheet2!CB:NO,$B1000,0),"")</f>
        <v/>
      </c>
      <c r="Q1000" t="str">
        <f>IF(OR(HLOOKUP(Q$2+$A1000,Sheet2!CC:NO,$B1000,0),HLOOKUP(Q$2+$A1000,Sheet2!CC:NO,$B1000,0)&lt;&gt;""),HLOOKUP(Q$2+$A1000,Sheet2!CC:NO,$B1000,0),"")</f>
        <v/>
      </c>
    </row>
    <row r="1001" spans="1:17" x14ac:dyDescent="0.25">
      <c r="A1001" s="64">
        <f t="shared" si="123"/>
        <v>42</v>
      </c>
      <c r="B1001" s="64">
        <f t="shared" si="124"/>
        <v>104</v>
      </c>
      <c r="C1001" s="64">
        <f t="shared" si="125"/>
        <v>8</v>
      </c>
      <c r="D1001" s="64">
        <f t="shared" si="126"/>
        <v>100</v>
      </c>
      <c r="E1001" s="64">
        <f t="shared" si="127"/>
        <v>496</v>
      </c>
      <c r="F1001" s="64">
        <f t="shared" si="120"/>
        <v>2</v>
      </c>
      <c r="G1001" s="64">
        <f t="shared" si="121"/>
        <v>4</v>
      </c>
      <c r="H1001" s="64">
        <f t="shared" si="122"/>
        <v>2021</v>
      </c>
      <c r="I1001" s="80" t="str">
        <f>IFERROR(VLOOKUP(D1001,Sheet2!A:B,2,0),"")</f>
        <v>J20-0397</v>
      </c>
      <c r="J1001" s="64" t="str">
        <f>IFERROR(IF(I1001&lt;&gt;"",VLOOKUP(I1001,Sheet2!B:C,2,0),""),"")</f>
        <v>มิตรผลไบโอ-เพาเวอร์(ภูหลวง)</v>
      </c>
      <c r="K1001" s="64" t="str">
        <f>IFERROR( IF(I1001&lt;&gt;"", HLOOKUP(L$2+$A1001,Sheet2!BX:NK,2,0),""),"")</f>
        <v>16-30 April 21</v>
      </c>
      <c r="L1001" t="str">
        <f>IF(OR(HLOOKUP(L$2+$A1001,Sheet2!BX:NK,$B1001,0),HLOOKUP(L$2+$A1001,Sheet2!BX:NK,$B1001,0)&lt;&gt;""),HLOOKUP(L$2+$A1001,Sheet2!BX:NK,$B1001,0),"")</f>
        <v/>
      </c>
      <c r="M1001" t="str">
        <f>IF(OR(HLOOKUP(M$2+$A1001,Sheet2!BY:NL,$B1001,0),HLOOKUP(M$2+$A1001,Sheet2!BY:NL,$B1001,0)&lt;&gt;""),HLOOKUP(M$2+$A1001,Sheet2!BY:NL,$B1001,0),"")</f>
        <v/>
      </c>
      <c r="N1001" t="str">
        <f>IF(OR(HLOOKUP(N$2+$A1001,Sheet2!BZ:NM,$B1001,0),HLOOKUP(N$2+$A1001,Sheet2!BZ:NM,$B1001,0)&lt;&gt;""),HLOOKUP(N$2+$A1001,Sheet2!BZ:NM,$B1001,0),"")</f>
        <v/>
      </c>
      <c r="O1001" t="str">
        <f>IF(OR(HLOOKUP(O$2+$A1001,Sheet2!CA:NN,$B1001,0),HLOOKUP(O$2+$A1001,Sheet2!CA:NN,$B1001,0)&lt;&gt;""),HLOOKUP(O$2+$A1001,Sheet2!CA:NN,$B1001,0),"")</f>
        <v/>
      </c>
      <c r="P1001" t="str">
        <f>IF(OR(HLOOKUP(P$2+$A1001,Sheet2!CB:NO,$B1001,0),HLOOKUP(P$2+$A1001,Sheet2!CB:NO,$B1001,0)&lt;&gt;""),HLOOKUP(P$2+$A1001,Sheet2!CB:NO,$B1001,0),"")</f>
        <v/>
      </c>
      <c r="Q1001" t="str">
        <f>IF(OR(HLOOKUP(Q$2+$A1001,Sheet2!CC:NO,$B1001,0),HLOOKUP(Q$2+$A1001,Sheet2!CC:NO,$B1001,0)&lt;&gt;""),HLOOKUP(Q$2+$A1001,Sheet2!CC:NO,$B1001,0),"")</f>
        <v/>
      </c>
    </row>
    <row r="1002" spans="1:17" x14ac:dyDescent="0.25">
      <c r="A1002" s="64">
        <f t="shared" si="123"/>
        <v>48</v>
      </c>
      <c r="B1002" s="64">
        <f t="shared" si="124"/>
        <v>104</v>
      </c>
      <c r="C1002" s="64">
        <f t="shared" si="125"/>
        <v>9</v>
      </c>
      <c r="D1002" s="64">
        <f t="shared" si="126"/>
        <v>100</v>
      </c>
      <c r="E1002" s="64">
        <f t="shared" si="127"/>
        <v>496</v>
      </c>
      <c r="F1002" s="64">
        <f t="shared" si="120"/>
        <v>1</v>
      </c>
      <c r="G1002" s="64">
        <f t="shared" si="121"/>
        <v>5</v>
      </c>
      <c r="H1002" s="64">
        <f t="shared" si="122"/>
        <v>2021</v>
      </c>
      <c r="I1002" s="80" t="str">
        <f>IFERROR(VLOOKUP(D1002,Sheet2!A:B,2,0),"")</f>
        <v>J20-0397</v>
      </c>
      <c r="J1002" s="64" t="str">
        <f>IFERROR(IF(I1002&lt;&gt;"",VLOOKUP(I1002,Sheet2!B:C,2,0),""),"")</f>
        <v>มิตรผลไบโอ-เพาเวอร์(ภูหลวง)</v>
      </c>
      <c r="K1002" s="64" t="str">
        <f>IFERROR( IF(I1002&lt;&gt;"", HLOOKUP(L$2+$A1002,Sheet2!BX:NK,2,0),""),"")</f>
        <v>1-15 May 21</v>
      </c>
      <c r="L1002" t="str">
        <f>IF(OR(HLOOKUP(L$2+$A1002,Sheet2!BX:NK,$B1002,0),HLOOKUP(L$2+$A1002,Sheet2!BX:NK,$B1002,0)&lt;&gt;""),HLOOKUP(L$2+$A1002,Sheet2!BX:NK,$B1002,0),"")</f>
        <v/>
      </c>
      <c r="M1002" t="str">
        <f>IF(OR(HLOOKUP(M$2+$A1002,Sheet2!BY:NL,$B1002,0),HLOOKUP(M$2+$A1002,Sheet2!BY:NL,$B1002,0)&lt;&gt;""),HLOOKUP(M$2+$A1002,Sheet2!BY:NL,$B1002,0),"")</f>
        <v/>
      </c>
      <c r="N1002" t="str">
        <f>IF(OR(HLOOKUP(N$2+$A1002,Sheet2!BZ:NM,$B1002,0),HLOOKUP(N$2+$A1002,Sheet2!BZ:NM,$B1002,0)&lt;&gt;""),HLOOKUP(N$2+$A1002,Sheet2!BZ:NM,$B1002,0),"")</f>
        <v/>
      </c>
      <c r="O1002" t="str">
        <f>IF(OR(HLOOKUP(O$2+$A1002,Sheet2!CA:NN,$B1002,0),HLOOKUP(O$2+$A1002,Sheet2!CA:NN,$B1002,0)&lt;&gt;""),HLOOKUP(O$2+$A1002,Sheet2!CA:NN,$B1002,0),"")</f>
        <v/>
      </c>
      <c r="P1002" t="str">
        <f>IF(OR(HLOOKUP(P$2+$A1002,Sheet2!CB:NO,$B1002,0),HLOOKUP(P$2+$A1002,Sheet2!CB:NO,$B1002,0)&lt;&gt;""),HLOOKUP(P$2+$A1002,Sheet2!CB:NO,$B1002,0),"")</f>
        <v/>
      </c>
      <c r="Q1002" t="str">
        <f>IF(OR(HLOOKUP(Q$2+$A1002,Sheet2!CC:NO,$B1002,0),HLOOKUP(Q$2+$A1002,Sheet2!CC:NO,$B1002,0)&lt;&gt;""),HLOOKUP(Q$2+$A1002,Sheet2!CC:NO,$B1002,0),"")</f>
        <v/>
      </c>
    </row>
    <row r="1003" spans="1:17" x14ac:dyDescent="0.25">
      <c r="A1003" s="64">
        <f t="shared" si="123"/>
        <v>54</v>
      </c>
      <c r="B1003" s="64">
        <f t="shared" si="124"/>
        <v>104</v>
      </c>
      <c r="C1003" s="64">
        <f t="shared" si="125"/>
        <v>10</v>
      </c>
      <c r="D1003" s="64">
        <f t="shared" si="126"/>
        <v>100</v>
      </c>
      <c r="E1003" s="64">
        <f t="shared" si="127"/>
        <v>496</v>
      </c>
      <c r="F1003" s="64">
        <f t="shared" si="120"/>
        <v>2</v>
      </c>
      <c r="G1003" s="64">
        <f t="shared" si="121"/>
        <v>5</v>
      </c>
      <c r="H1003" s="64">
        <f t="shared" si="122"/>
        <v>2021</v>
      </c>
      <c r="I1003" s="80" t="str">
        <f>IFERROR(VLOOKUP(D1003,Sheet2!A:B,2,0),"")</f>
        <v>J20-0397</v>
      </c>
      <c r="J1003" s="64" t="str">
        <f>IFERROR(IF(I1003&lt;&gt;"",VLOOKUP(I1003,Sheet2!B:C,2,0),""),"")</f>
        <v>มิตรผลไบโอ-เพาเวอร์(ภูหลวง)</v>
      </c>
      <c r="K1003" s="64" t="str">
        <f>IFERROR( IF(I1003&lt;&gt;"", HLOOKUP(L$2+$A1003,Sheet2!BX:NK,2,0),""),"")</f>
        <v>16-31 May 21</v>
      </c>
      <c r="L1003" t="str">
        <f>IF(OR(HLOOKUP(L$2+$A1003,Sheet2!BX:NK,$B1003,0),HLOOKUP(L$2+$A1003,Sheet2!BX:NK,$B1003,0)&lt;&gt;""),HLOOKUP(L$2+$A1003,Sheet2!BX:NK,$B1003,0),"")</f>
        <v/>
      </c>
      <c r="M1003" t="str">
        <f>IF(OR(HLOOKUP(M$2+$A1003,Sheet2!BY:NL,$B1003,0),HLOOKUP(M$2+$A1003,Sheet2!BY:NL,$B1003,0)&lt;&gt;""),HLOOKUP(M$2+$A1003,Sheet2!BY:NL,$B1003,0),"")</f>
        <v/>
      </c>
      <c r="N1003" t="str">
        <f>IF(OR(HLOOKUP(N$2+$A1003,Sheet2!BZ:NM,$B1003,0),HLOOKUP(N$2+$A1003,Sheet2!BZ:NM,$B1003,0)&lt;&gt;""),HLOOKUP(N$2+$A1003,Sheet2!BZ:NM,$B1003,0),"")</f>
        <v/>
      </c>
      <c r="O1003" t="str">
        <f>IF(OR(HLOOKUP(O$2+$A1003,Sheet2!CA:NN,$B1003,0),HLOOKUP(O$2+$A1003,Sheet2!CA:NN,$B1003,0)&lt;&gt;""),HLOOKUP(O$2+$A1003,Sheet2!CA:NN,$B1003,0),"")</f>
        <v/>
      </c>
      <c r="P1003" t="str">
        <f>IF(OR(HLOOKUP(P$2+$A1003,Sheet2!CB:NO,$B1003,0),HLOOKUP(P$2+$A1003,Sheet2!CB:NO,$B1003,0)&lt;&gt;""),HLOOKUP(P$2+$A1003,Sheet2!CB:NO,$B1003,0),"")</f>
        <v/>
      </c>
      <c r="Q1003" t="str">
        <f>IF(OR(HLOOKUP(Q$2+$A1003,Sheet2!CC:NO,$B1003,0),HLOOKUP(Q$2+$A1003,Sheet2!CC:NO,$B1003,0)&lt;&gt;""),HLOOKUP(Q$2+$A1003,Sheet2!CC:NO,$B1003,0),"")</f>
        <v/>
      </c>
    </row>
    <row r="1004" spans="1:17" x14ac:dyDescent="0.25">
      <c r="A1004" s="64">
        <f t="shared" si="123"/>
        <v>0</v>
      </c>
      <c r="B1004" s="64">
        <f t="shared" si="124"/>
        <v>105</v>
      </c>
      <c r="C1004" s="64">
        <f t="shared" si="125"/>
        <v>1</v>
      </c>
      <c r="D1004" s="64">
        <f t="shared" si="126"/>
        <v>101</v>
      </c>
      <c r="E1004" s="64">
        <f t="shared" si="127"/>
        <v>501</v>
      </c>
      <c r="F1004" s="64">
        <f t="shared" si="120"/>
        <v>1</v>
      </c>
      <c r="G1004" s="64">
        <f t="shared" si="121"/>
        <v>1</v>
      </c>
      <c r="H1004" s="64">
        <f t="shared" si="122"/>
        <v>2021</v>
      </c>
      <c r="I1004" s="80" t="str">
        <f>IFERROR(VLOOKUP(D1004,Sheet2!A:B,2,0),"")</f>
        <v>J20-1072</v>
      </c>
      <c r="J1004" s="64" t="str">
        <f>IFERROR(IF(I1004&lt;&gt;"",VLOOKUP(I1004,Sheet2!B:C,2,0),""),"")</f>
        <v>พีทีที โกลบอล เคมิคอล (GC7 Area)</v>
      </c>
      <c r="K1004" s="64" t="str">
        <f>IFERROR( IF(I1004&lt;&gt;"", HLOOKUP(L$2+$A1004,Sheet2!BX:NK,2,0),""),"")</f>
        <v>1-15 Jan 21</v>
      </c>
      <c r="L1004" t="str">
        <f>IF(OR(HLOOKUP(L$2+$A1004,Sheet2!BX:NK,$B1004,0),HLOOKUP(L$2+$A1004,Sheet2!BX:NK,$B1004,0)&lt;&gt;""),HLOOKUP(L$2+$A1004,Sheet2!BX:NK,$B1004,0),"")</f>
        <v/>
      </c>
      <c r="M1004" t="str">
        <f>IF(OR(HLOOKUP(M$2+$A1004,Sheet2!BY:NL,$B1004,0),HLOOKUP(M$2+$A1004,Sheet2!BY:NL,$B1004,0)&lt;&gt;""),HLOOKUP(M$2+$A1004,Sheet2!BY:NL,$B1004,0),"")</f>
        <v/>
      </c>
      <c r="N1004" t="str">
        <f>IF(OR(HLOOKUP(N$2+$A1004,Sheet2!BZ:NM,$B1004,0),HLOOKUP(N$2+$A1004,Sheet2!BZ:NM,$B1004,0)&lt;&gt;""),HLOOKUP(N$2+$A1004,Sheet2!BZ:NM,$B1004,0),"")</f>
        <v/>
      </c>
      <c r="O1004" t="str">
        <f>IF(OR(HLOOKUP(O$2+$A1004,Sheet2!CA:NN,$B1004,0),HLOOKUP(O$2+$A1004,Sheet2!CA:NN,$B1004,0)&lt;&gt;""),HLOOKUP(O$2+$A1004,Sheet2!CA:NN,$B1004,0),"")</f>
        <v/>
      </c>
      <c r="P1004" t="str">
        <f>IF(OR(HLOOKUP(P$2+$A1004,Sheet2!CB:NO,$B1004,0),HLOOKUP(P$2+$A1004,Sheet2!CB:NO,$B1004,0)&lt;&gt;""),HLOOKUP(P$2+$A1004,Sheet2!CB:NO,$B1004,0),"")</f>
        <v/>
      </c>
      <c r="Q1004" t="str">
        <f>IF(OR(HLOOKUP(Q$2+$A1004,Sheet2!CC:NO,$B1004,0),HLOOKUP(Q$2+$A1004,Sheet2!CC:NO,$B1004,0)&lt;&gt;""),HLOOKUP(Q$2+$A1004,Sheet2!CC:NO,$B1004,0),"")</f>
        <v/>
      </c>
    </row>
    <row r="1005" spans="1:17" x14ac:dyDescent="0.25">
      <c r="A1005" s="64">
        <f t="shared" si="123"/>
        <v>6</v>
      </c>
      <c r="B1005" s="64">
        <f t="shared" si="124"/>
        <v>105</v>
      </c>
      <c r="C1005" s="64">
        <f t="shared" si="125"/>
        <v>2</v>
      </c>
      <c r="D1005" s="64">
        <f t="shared" si="126"/>
        <v>101</v>
      </c>
      <c r="E1005" s="64">
        <f t="shared" si="127"/>
        <v>501</v>
      </c>
      <c r="F1005" s="64">
        <f t="shared" si="120"/>
        <v>2</v>
      </c>
      <c r="G1005" s="64">
        <f t="shared" si="121"/>
        <v>1</v>
      </c>
      <c r="H1005" s="64">
        <f t="shared" si="122"/>
        <v>2021</v>
      </c>
      <c r="I1005" s="80" t="str">
        <f>IFERROR(VLOOKUP(D1005,Sheet2!A:B,2,0),"")</f>
        <v>J20-1072</v>
      </c>
      <c r="J1005" s="64" t="str">
        <f>IFERROR(IF(I1005&lt;&gt;"",VLOOKUP(I1005,Sheet2!B:C,2,0),""),"")</f>
        <v>พีทีที โกลบอล เคมิคอล (GC7 Area)</v>
      </c>
      <c r="K1005" s="64" t="str">
        <f>IFERROR( IF(I1005&lt;&gt;"", HLOOKUP(L$2+$A1005,Sheet2!BX:NK,2,0),""),"")</f>
        <v>16-31 Jan 21</v>
      </c>
      <c r="L1005" t="str">
        <f>IF(OR(HLOOKUP(L$2+$A1005,Sheet2!BX:NK,$B1005,0),HLOOKUP(L$2+$A1005,Sheet2!BX:NK,$B1005,0)&lt;&gt;""),HLOOKUP(L$2+$A1005,Sheet2!BX:NK,$B1005,0),"")</f>
        <v/>
      </c>
      <c r="M1005" t="str">
        <f>IF(OR(HLOOKUP(M$2+$A1005,Sheet2!BY:NL,$B1005,0),HLOOKUP(M$2+$A1005,Sheet2!BY:NL,$B1005,0)&lt;&gt;""),HLOOKUP(M$2+$A1005,Sheet2!BY:NL,$B1005,0),"")</f>
        <v/>
      </c>
      <c r="N1005" t="str">
        <f>IF(OR(HLOOKUP(N$2+$A1005,Sheet2!BZ:NM,$B1005,0),HLOOKUP(N$2+$A1005,Sheet2!BZ:NM,$B1005,0)&lt;&gt;""),HLOOKUP(N$2+$A1005,Sheet2!BZ:NM,$B1005,0),"")</f>
        <v/>
      </c>
      <c r="O1005" t="str">
        <f>IF(OR(HLOOKUP(O$2+$A1005,Sheet2!CA:NN,$B1005,0),HLOOKUP(O$2+$A1005,Sheet2!CA:NN,$B1005,0)&lt;&gt;""),HLOOKUP(O$2+$A1005,Sheet2!CA:NN,$B1005,0),"")</f>
        <v/>
      </c>
      <c r="P1005" t="str">
        <f>IF(OR(HLOOKUP(P$2+$A1005,Sheet2!CB:NO,$B1005,0),HLOOKUP(P$2+$A1005,Sheet2!CB:NO,$B1005,0)&lt;&gt;""),HLOOKUP(P$2+$A1005,Sheet2!CB:NO,$B1005,0),"")</f>
        <v/>
      </c>
      <c r="Q1005" t="str">
        <f>IF(OR(HLOOKUP(Q$2+$A1005,Sheet2!CC:NO,$B1005,0),HLOOKUP(Q$2+$A1005,Sheet2!CC:NO,$B1005,0)&lt;&gt;""),HLOOKUP(Q$2+$A1005,Sheet2!CC:NO,$B1005,0),"")</f>
        <v/>
      </c>
    </row>
    <row r="1006" spans="1:17" x14ac:dyDescent="0.25">
      <c r="A1006" s="64">
        <f t="shared" si="123"/>
        <v>12</v>
      </c>
      <c r="B1006" s="64">
        <f t="shared" si="124"/>
        <v>105</v>
      </c>
      <c r="C1006" s="64">
        <f t="shared" si="125"/>
        <v>3</v>
      </c>
      <c r="D1006" s="64">
        <f t="shared" si="126"/>
        <v>101</v>
      </c>
      <c r="E1006" s="64">
        <f t="shared" si="127"/>
        <v>501</v>
      </c>
      <c r="F1006" s="64">
        <f t="shared" si="120"/>
        <v>1</v>
      </c>
      <c r="G1006" s="64">
        <f t="shared" si="121"/>
        <v>2</v>
      </c>
      <c r="H1006" s="64">
        <f t="shared" si="122"/>
        <v>2021</v>
      </c>
      <c r="I1006" s="80" t="str">
        <f>IFERROR(VLOOKUP(D1006,Sheet2!A:B,2,0),"")</f>
        <v>J20-1072</v>
      </c>
      <c r="J1006" s="64" t="str">
        <f>IFERROR(IF(I1006&lt;&gt;"",VLOOKUP(I1006,Sheet2!B:C,2,0),""),"")</f>
        <v>พีทีที โกลบอล เคมิคอล (GC7 Area)</v>
      </c>
      <c r="K1006" s="64" t="str">
        <f>IFERROR( IF(I1006&lt;&gt;"", HLOOKUP(L$2+$A1006,Sheet2!BX:NK,2,0),""),"")</f>
        <v>1-15 Feb 21</v>
      </c>
      <c r="L1006" t="str">
        <f>IF(OR(HLOOKUP(L$2+$A1006,Sheet2!BX:NK,$B1006,0),HLOOKUP(L$2+$A1006,Sheet2!BX:NK,$B1006,0)&lt;&gt;""),HLOOKUP(L$2+$A1006,Sheet2!BX:NK,$B1006,0),"")</f>
        <v/>
      </c>
      <c r="M1006" t="str">
        <f>IF(OR(HLOOKUP(M$2+$A1006,Sheet2!BY:NL,$B1006,0),HLOOKUP(M$2+$A1006,Sheet2!BY:NL,$B1006,0)&lt;&gt;""),HLOOKUP(M$2+$A1006,Sheet2!BY:NL,$B1006,0),"")</f>
        <v/>
      </c>
      <c r="N1006" t="str">
        <f>IF(OR(HLOOKUP(N$2+$A1006,Sheet2!BZ:NM,$B1006,0),HLOOKUP(N$2+$A1006,Sheet2!BZ:NM,$B1006,0)&lt;&gt;""),HLOOKUP(N$2+$A1006,Sheet2!BZ:NM,$B1006,0),"")</f>
        <v/>
      </c>
      <c r="O1006" t="str">
        <f>IF(OR(HLOOKUP(O$2+$A1006,Sheet2!CA:NN,$B1006,0),HLOOKUP(O$2+$A1006,Sheet2!CA:NN,$B1006,0)&lt;&gt;""),HLOOKUP(O$2+$A1006,Sheet2!CA:NN,$B1006,0),"")</f>
        <v/>
      </c>
      <c r="P1006" t="str">
        <f>IF(OR(HLOOKUP(P$2+$A1006,Sheet2!CB:NO,$B1006,0),HLOOKUP(P$2+$A1006,Sheet2!CB:NO,$B1006,0)&lt;&gt;""),HLOOKUP(P$2+$A1006,Sheet2!CB:NO,$B1006,0),"")</f>
        <v/>
      </c>
      <c r="Q1006" t="str">
        <f>IF(OR(HLOOKUP(Q$2+$A1006,Sheet2!CC:NO,$B1006,0),HLOOKUP(Q$2+$A1006,Sheet2!CC:NO,$B1006,0)&lt;&gt;""),HLOOKUP(Q$2+$A1006,Sheet2!CC:NO,$B1006,0),"")</f>
        <v/>
      </c>
    </row>
    <row r="1007" spans="1:17" x14ac:dyDescent="0.25">
      <c r="A1007" s="64">
        <f t="shared" si="123"/>
        <v>18</v>
      </c>
      <c r="B1007" s="64">
        <f t="shared" si="124"/>
        <v>105</v>
      </c>
      <c r="C1007" s="64">
        <f t="shared" si="125"/>
        <v>4</v>
      </c>
      <c r="D1007" s="64">
        <f t="shared" si="126"/>
        <v>101</v>
      </c>
      <c r="E1007" s="64">
        <f t="shared" si="127"/>
        <v>501</v>
      </c>
      <c r="F1007" s="64">
        <f t="shared" si="120"/>
        <v>2</v>
      </c>
      <c r="G1007" s="64">
        <f t="shared" si="121"/>
        <v>2</v>
      </c>
      <c r="H1007" s="64">
        <f t="shared" si="122"/>
        <v>2021</v>
      </c>
      <c r="I1007" s="80" t="str">
        <f>IFERROR(VLOOKUP(D1007,Sheet2!A:B,2,0),"")</f>
        <v>J20-1072</v>
      </c>
      <c r="J1007" s="64" t="str">
        <f>IFERROR(IF(I1007&lt;&gt;"",VLOOKUP(I1007,Sheet2!B:C,2,0),""),"")</f>
        <v>พีทีที โกลบอล เคมิคอล (GC7 Area)</v>
      </c>
      <c r="K1007" s="64" t="str">
        <f>IFERROR( IF(I1007&lt;&gt;"", HLOOKUP(L$2+$A1007,Sheet2!BX:NK,2,0),""),"")</f>
        <v>16-28 Feb 21</v>
      </c>
      <c r="L1007" t="str">
        <f>IF(OR(HLOOKUP(L$2+$A1007,Sheet2!BX:NK,$B1007,0),HLOOKUP(L$2+$A1007,Sheet2!BX:NK,$B1007,0)&lt;&gt;""),HLOOKUP(L$2+$A1007,Sheet2!BX:NK,$B1007,0),"")</f>
        <v/>
      </c>
      <c r="M1007" t="str">
        <f>IF(OR(HLOOKUP(M$2+$A1007,Sheet2!BY:NL,$B1007,0),HLOOKUP(M$2+$A1007,Sheet2!BY:NL,$B1007,0)&lt;&gt;""),HLOOKUP(M$2+$A1007,Sheet2!BY:NL,$B1007,0),"")</f>
        <v/>
      </c>
      <c r="N1007" t="str">
        <f>IF(OR(HLOOKUP(N$2+$A1007,Sheet2!BZ:NM,$B1007,0),HLOOKUP(N$2+$A1007,Sheet2!BZ:NM,$B1007,0)&lt;&gt;""),HLOOKUP(N$2+$A1007,Sheet2!BZ:NM,$B1007,0),"")</f>
        <v/>
      </c>
      <c r="O1007" t="str">
        <f>IF(OR(HLOOKUP(O$2+$A1007,Sheet2!CA:NN,$B1007,0),HLOOKUP(O$2+$A1007,Sheet2!CA:NN,$B1007,0)&lt;&gt;""),HLOOKUP(O$2+$A1007,Sheet2!CA:NN,$B1007,0),"")</f>
        <v/>
      </c>
      <c r="P1007" t="str">
        <f>IF(OR(HLOOKUP(P$2+$A1007,Sheet2!CB:NO,$B1007,0),HLOOKUP(P$2+$A1007,Sheet2!CB:NO,$B1007,0)&lt;&gt;""),HLOOKUP(P$2+$A1007,Sheet2!CB:NO,$B1007,0),"")</f>
        <v/>
      </c>
      <c r="Q1007" t="str">
        <f>IF(OR(HLOOKUP(Q$2+$A1007,Sheet2!CC:NO,$B1007,0),HLOOKUP(Q$2+$A1007,Sheet2!CC:NO,$B1007,0)&lt;&gt;""),HLOOKUP(Q$2+$A1007,Sheet2!CC:NO,$B1007,0),"")</f>
        <v/>
      </c>
    </row>
    <row r="1008" spans="1:17" x14ac:dyDescent="0.25">
      <c r="A1008" s="64">
        <f t="shared" si="123"/>
        <v>24</v>
      </c>
      <c r="B1008" s="64">
        <f t="shared" si="124"/>
        <v>105</v>
      </c>
      <c r="C1008" s="64">
        <f t="shared" si="125"/>
        <v>5</v>
      </c>
      <c r="D1008" s="64">
        <f t="shared" si="126"/>
        <v>101</v>
      </c>
      <c r="E1008" s="64">
        <f t="shared" si="127"/>
        <v>501</v>
      </c>
      <c r="F1008" s="64">
        <f t="shared" si="120"/>
        <v>1</v>
      </c>
      <c r="G1008" s="64">
        <f t="shared" si="121"/>
        <v>3</v>
      </c>
      <c r="H1008" s="64">
        <f t="shared" si="122"/>
        <v>2021</v>
      </c>
      <c r="I1008" s="80" t="str">
        <f>IFERROR(VLOOKUP(D1008,Sheet2!A:B,2,0),"")</f>
        <v>J20-1072</v>
      </c>
      <c r="J1008" s="64" t="str">
        <f>IFERROR(IF(I1008&lt;&gt;"",VLOOKUP(I1008,Sheet2!B:C,2,0),""),"")</f>
        <v>พีทีที โกลบอล เคมิคอล (GC7 Area)</v>
      </c>
      <c r="K1008" s="64" t="str">
        <f>IFERROR( IF(I1008&lt;&gt;"", HLOOKUP(L$2+$A1008,Sheet2!BX:NK,2,0),""),"")</f>
        <v>1-15 Mar 2021</v>
      </c>
      <c r="L1008" t="str">
        <f>IF(OR(HLOOKUP(L$2+$A1008,Sheet2!BX:NK,$B1008,0),HLOOKUP(L$2+$A1008,Sheet2!BX:NK,$B1008,0)&lt;&gt;""),HLOOKUP(L$2+$A1008,Sheet2!BX:NK,$B1008,0),"")</f>
        <v/>
      </c>
      <c r="M1008" t="str">
        <f>IF(OR(HLOOKUP(M$2+$A1008,Sheet2!BY:NL,$B1008,0),HLOOKUP(M$2+$A1008,Sheet2!BY:NL,$B1008,0)&lt;&gt;""),HLOOKUP(M$2+$A1008,Sheet2!BY:NL,$B1008,0),"")</f>
        <v/>
      </c>
      <c r="N1008" t="str">
        <f>IF(OR(HLOOKUP(N$2+$A1008,Sheet2!BZ:NM,$B1008,0),HLOOKUP(N$2+$A1008,Sheet2!BZ:NM,$B1008,0)&lt;&gt;""),HLOOKUP(N$2+$A1008,Sheet2!BZ:NM,$B1008,0),"")</f>
        <v/>
      </c>
      <c r="O1008" t="str">
        <f>IF(OR(HLOOKUP(O$2+$A1008,Sheet2!CA:NN,$B1008,0),HLOOKUP(O$2+$A1008,Sheet2!CA:NN,$B1008,0)&lt;&gt;""),HLOOKUP(O$2+$A1008,Sheet2!CA:NN,$B1008,0),"")</f>
        <v/>
      </c>
      <c r="P1008" t="str">
        <f>IF(OR(HLOOKUP(P$2+$A1008,Sheet2!CB:NO,$B1008,0),HLOOKUP(P$2+$A1008,Sheet2!CB:NO,$B1008,0)&lt;&gt;""),HLOOKUP(P$2+$A1008,Sheet2!CB:NO,$B1008,0),"")</f>
        <v/>
      </c>
      <c r="Q1008" t="str">
        <f>IF(OR(HLOOKUP(Q$2+$A1008,Sheet2!CC:NO,$B1008,0),HLOOKUP(Q$2+$A1008,Sheet2!CC:NO,$B1008,0)&lt;&gt;""),HLOOKUP(Q$2+$A1008,Sheet2!CC:NO,$B1008,0),"")</f>
        <v/>
      </c>
    </row>
    <row r="1009" spans="1:17" x14ac:dyDescent="0.25">
      <c r="A1009" s="64">
        <f t="shared" si="123"/>
        <v>30</v>
      </c>
      <c r="B1009" s="64">
        <f t="shared" si="124"/>
        <v>105</v>
      </c>
      <c r="C1009" s="64">
        <f t="shared" si="125"/>
        <v>6</v>
      </c>
      <c r="D1009" s="64">
        <f t="shared" si="126"/>
        <v>101</v>
      </c>
      <c r="E1009" s="64">
        <f t="shared" si="127"/>
        <v>501</v>
      </c>
      <c r="F1009" s="64">
        <f t="shared" si="120"/>
        <v>2</v>
      </c>
      <c r="G1009" s="64">
        <f t="shared" si="121"/>
        <v>3</v>
      </c>
      <c r="H1009" s="64">
        <f t="shared" si="122"/>
        <v>2021</v>
      </c>
      <c r="I1009" s="80" t="str">
        <f>IFERROR(VLOOKUP(D1009,Sheet2!A:B,2,0),"")</f>
        <v>J20-1072</v>
      </c>
      <c r="J1009" s="64" t="str">
        <f>IFERROR(IF(I1009&lt;&gt;"",VLOOKUP(I1009,Sheet2!B:C,2,0),""),"")</f>
        <v>พีทีที โกลบอล เคมิคอล (GC7 Area)</v>
      </c>
      <c r="K1009" s="64" t="str">
        <f>IFERROR( IF(I1009&lt;&gt;"", HLOOKUP(L$2+$A1009,Sheet2!BX:NK,2,0),""),"")</f>
        <v>16-31 Mar 21</v>
      </c>
      <c r="L1009" t="str">
        <f>IF(OR(HLOOKUP(L$2+$A1009,Sheet2!BX:NK,$B1009,0),HLOOKUP(L$2+$A1009,Sheet2!BX:NK,$B1009,0)&lt;&gt;""),HLOOKUP(L$2+$A1009,Sheet2!BX:NK,$B1009,0),"")</f>
        <v/>
      </c>
      <c r="M1009" t="str">
        <f>IF(OR(HLOOKUP(M$2+$A1009,Sheet2!BY:NL,$B1009,0),HLOOKUP(M$2+$A1009,Sheet2!BY:NL,$B1009,0)&lt;&gt;""),HLOOKUP(M$2+$A1009,Sheet2!BY:NL,$B1009,0),"")</f>
        <v/>
      </c>
      <c r="N1009" t="str">
        <f>IF(OR(HLOOKUP(N$2+$A1009,Sheet2!BZ:NM,$B1009,0),HLOOKUP(N$2+$A1009,Sheet2!BZ:NM,$B1009,0)&lt;&gt;""),HLOOKUP(N$2+$A1009,Sheet2!BZ:NM,$B1009,0),"")</f>
        <v/>
      </c>
      <c r="O1009" t="str">
        <f>IF(OR(HLOOKUP(O$2+$A1009,Sheet2!CA:NN,$B1009,0),HLOOKUP(O$2+$A1009,Sheet2!CA:NN,$B1009,0)&lt;&gt;""),HLOOKUP(O$2+$A1009,Sheet2!CA:NN,$B1009,0),"")</f>
        <v/>
      </c>
      <c r="P1009" t="str">
        <f>IF(OR(HLOOKUP(P$2+$A1009,Sheet2!CB:NO,$B1009,0),HLOOKUP(P$2+$A1009,Sheet2!CB:NO,$B1009,0)&lt;&gt;""),HLOOKUP(P$2+$A1009,Sheet2!CB:NO,$B1009,0),"")</f>
        <v/>
      </c>
      <c r="Q1009" t="str">
        <f>IF(OR(HLOOKUP(Q$2+$A1009,Sheet2!CC:NO,$B1009,0),HLOOKUP(Q$2+$A1009,Sheet2!CC:NO,$B1009,0)&lt;&gt;""),HLOOKUP(Q$2+$A1009,Sheet2!CC:NO,$B1009,0),"")</f>
        <v/>
      </c>
    </row>
    <row r="1010" spans="1:17" x14ac:dyDescent="0.25">
      <c r="A1010" s="64">
        <f t="shared" si="123"/>
        <v>36</v>
      </c>
      <c r="B1010" s="64">
        <f t="shared" si="124"/>
        <v>105</v>
      </c>
      <c r="C1010" s="64">
        <f t="shared" si="125"/>
        <v>7</v>
      </c>
      <c r="D1010" s="64">
        <f t="shared" si="126"/>
        <v>101</v>
      </c>
      <c r="E1010" s="64">
        <f t="shared" si="127"/>
        <v>501</v>
      </c>
      <c r="F1010" s="64">
        <f t="shared" si="120"/>
        <v>1</v>
      </c>
      <c r="G1010" s="64">
        <f t="shared" si="121"/>
        <v>4</v>
      </c>
      <c r="H1010" s="64">
        <f t="shared" si="122"/>
        <v>2021</v>
      </c>
      <c r="I1010" s="80" t="str">
        <f>IFERROR(VLOOKUP(D1010,Sheet2!A:B,2,0),"")</f>
        <v>J20-1072</v>
      </c>
      <c r="J1010" s="64" t="str">
        <f>IFERROR(IF(I1010&lt;&gt;"",VLOOKUP(I1010,Sheet2!B:C,2,0),""),"")</f>
        <v>พีทีที โกลบอล เคมิคอล (GC7 Area)</v>
      </c>
      <c r="K1010" s="64" t="str">
        <f>IFERROR( IF(I1010&lt;&gt;"", HLOOKUP(L$2+$A1010,Sheet2!BX:NK,2,0),""),"")</f>
        <v>1-15 April 21</v>
      </c>
      <c r="L1010" t="str">
        <f>IF(OR(HLOOKUP(L$2+$A1010,Sheet2!BX:NK,$B1010,0),HLOOKUP(L$2+$A1010,Sheet2!BX:NK,$B1010,0)&lt;&gt;""),HLOOKUP(L$2+$A1010,Sheet2!BX:NK,$B1010,0),"")</f>
        <v/>
      </c>
      <c r="M1010" t="str">
        <f>IF(OR(HLOOKUP(M$2+$A1010,Sheet2!BY:NL,$B1010,0),HLOOKUP(M$2+$A1010,Sheet2!BY:NL,$B1010,0)&lt;&gt;""),HLOOKUP(M$2+$A1010,Sheet2!BY:NL,$B1010,0),"")</f>
        <v/>
      </c>
      <c r="N1010" t="str">
        <f>IF(OR(HLOOKUP(N$2+$A1010,Sheet2!BZ:NM,$B1010,0),HLOOKUP(N$2+$A1010,Sheet2!BZ:NM,$B1010,0)&lt;&gt;""),HLOOKUP(N$2+$A1010,Sheet2!BZ:NM,$B1010,0),"")</f>
        <v/>
      </c>
      <c r="O1010" t="str">
        <f>IF(OR(HLOOKUP(O$2+$A1010,Sheet2!CA:NN,$B1010,0),HLOOKUP(O$2+$A1010,Sheet2!CA:NN,$B1010,0)&lt;&gt;""),HLOOKUP(O$2+$A1010,Sheet2!CA:NN,$B1010,0),"")</f>
        <v/>
      </c>
      <c r="P1010" t="str">
        <f>IF(OR(HLOOKUP(P$2+$A1010,Sheet2!CB:NO,$B1010,0),HLOOKUP(P$2+$A1010,Sheet2!CB:NO,$B1010,0)&lt;&gt;""),HLOOKUP(P$2+$A1010,Sheet2!CB:NO,$B1010,0),"")</f>
        <v/>
      </c>
      <c r="Q1010" t="str">
        <f>IF(OR(HLOOKUP(Q$2+$A1010,Sheet2!CC:NO,$B1010,0),HLOOKUP(Q$2+$A1010,Sheet2!CC:NO,$B1010,0)&lt;&gt;""),HLOOKUP(Q$2+$A1010,Sheet2!CC:NO,$B1010,0),"")</f>
        <v/>
      </c>
    </row>
    <row r="1011" spans="1:17" x14ac:dyDescent="0.25">
      <c r="A1011" s="64">
        <f t="shared" si="123"/>
        <v>42</v>
      </c>
      <c r="B1011" s="64">
        <f t="shared" si="124"/>
        <v>105</v>
      </c>
      <c r="C1011" s="64">
        <f t="shared" si="125"/>
        <v>8</v>
      </c>
      <c r="D1011" s="64">
        <f t="shared" si="126"/>
        <v>101</v>
      </c>
      <c r="E1011" s="64">
        <f t="shared" si="127"/>
        <v>501</v>
      </c>
      <c r="F1011" s="64">
        <f t="shared" si="120"/>
        <v>2</v>
      </c>
      <c r="G1011" s="64">
        <f t="shared" si="121"/>
        <v>4</v>
      </c>
      <c r="H1011" s="64">
        <f t="shared" si="122"/>
        <v>2021</v>
      </c>
      <c r="I1011" s="80" t="str">
        <f>IFERROR(VLOOKUP(D1011,Sheet2!A:B,2,0),"")</f>
        <v>J20-1072</v>
      </c>
      <c r="J1011" s="64" t="str">
        <f>IFERROR(IF(I1011&lt;&gt;"",VLOOKUP(I1011,Sheet2!B:C,2,0),""),"")</f>
        <v>พีทีที โกลบอล เคมิคอล (GC7 Area)</v>
      </c>
      <c r="K1011" s="64" t="str">
        <f>IFERROR( IF(I1011&lt;&gt;"", HLOOKUP(L$2+$A1011,Sheet2!BX:NK,2,0),""),"")</f>
        <v>16-30 April 21</v>
      </c>
      <c r="L1011" t="str">
        <f>IF(OR(HLOOKUP(L$2+$A1011,Sheet2!BX:NK,$B1011,0),HLOOKUP(L$2+$A1011,Sheet2!BX:NK,$B1011,0)&lt;&gt;""),HLOOKUP(L$2+$A1011,Sheet2!BX:NK,$B1011,0),"")</f>
        <v/>
      </c>
      <c r="M1011" t="str">
        <f>IF(OR(HLOOKUP(M$2+$A1011,Sheet2!BY:NL,$B1011,0),HLOOKUP(M$2+$A1011,Sheet2!BY:NL,$B1011,0)&lt;&gt;""),HLOOKUP(M$2+$A1011,Sheet2!BY:NL,$B1011,0),"")</f>
        <v/>
      </c>
      <c r="N1011" t="str">
        <f>IF(OR(HLOOKUP(N$2+$A1011,Sheet2!BZ:NM,$B1011,0),HLOOKUP(N$2+$A1011,Sheet2!BZ:NM,$B1011,0)&lt;&gt;""),HLOOKUP(N$2+$A1011,Sheet2!BZ:NM,$B1011,0),"")</f>
        <v/>
      </c>
      <c r="O1011" t="str">
        <f>IF(OR(HLOOKUP(O$2+$A1011,Sheet2!CA:NN,$B1011,0),HLOOKUP(O$2+$A1011,Sheet2!CA:NN,$B1011,0)&lt;&gt;""),HLOOKUP(O$2+$A1011,Sheet2!CA:NN,$B1011,0),"")</f>
        <v/>
      </c>
      <c r="P1011" t="str">
        <f>IF(OR(HLOOKUP(P$2+$A1011,Sheet2!CB:NO,$B1011,0),HLOOKUP(P$2+$A1011,Sheet2!CB:NO,$B1011,0)&lt;&gt;""),HLOOKUP(P$2+$A1011,Sheet2!CB:NO,$B1011,0),"")</f>
        <v/>
      </c>
      <c r="Q1011" t="str">
        <f>IF(OR(HLOOKUP(Q$2+$A1011,Sheet2!CC:NO,$B1011,0),HLOOKUP(Q$2+$A1011,Sheet2!CC:NO,$B1011,0)&lt;&gt;""),HLOOKUP(Q$2+$A1011,Sheet2!CC:NO,$B1011,0),"")</f>
        <v/>
      </c>
    </row>
    <row r="1012" spans="1:17" x14ac:dyDescent="0.25">
      <c r="A1012" s="64">
        <f t="shared" si="123"/>
        <v>48</v>
      </c>
      <c r="B1012" s="64">
        <f t="shared" si="124"/>
        <v>105</v>
      </c>
      <c r="C1012" s="64">
        <f t="shared" si="125"/>
        <v>9</v>
      </c>
      <c r="D1012" s="64">
        <f t="shared" si="126"/>
        <v>101</v>
      </c>
      <c r="E1012" s="64">
        <f t="shared" si="127"/>
        <v>501</v>
      </c>
      <c r="F1012" s="64">
        <f t="shared" si="120"/>
        <v>1</v>
      </c>
      <c r="G1012" s="64">
        <f t="shared" si="121"/>
        <v>5</v>
      </c>
      <c r="H1012" s="64">
        <f t="shared" si="122"/>
        <v>2021</v>
      </c>
      <c r="I1012" s="80" t="str">
        <f>IFERROR(VLOOKUP(D1012,Sheet2!A:B,2,0),"")</f>
        <v>J20-1072</v>
      </c>
      <c r="J1012" s="64" t="str">
        <f>IFERROR(IF(I1012&lt;&gt;"",VLOOKUP(I1012,Sheet2!B:C,2,0),""),"")</f>
        <v>พีทีที โกลบอล เคมิคอล (GC7 Area)</v>
      </c>
      <c r="K1012" s="64" t="str">
        <f>IFERROR( IF(I1012&lt;&gt;"", HLOOKUP(L$2+$A1012,Sheet2!BX:NK,2,0),""),"")</f>
        <v>1-15 May 21</v>
      </c>
      <c r="L1012" t="str">
        <f>IF(OR(HLOOKUP(L$2+$A1012,Sheet2!BX:NK,$B1012,0),HLOOKUP(L$2+$A1012,Sheet2!BX:NK,$B1012,0)&lt;&gt;""),HLOOKUP(L$2+$A1012,Sheet2!BX:NK,$B1012,0),"")</f>
        <v/>
      </c>
      <c r="M1012" t="str">
        <f>IF(OR(HLOOKUP(M$2+$A1012,Sheet2!BY:NL,$B1012,0),HLOOKUP(M$2+$A1012,Sheet2!BY:NL,$B1012,0)&lt;&gt;""),HLOOKUP(M$2+$A1012,Sheet2!BY:NL,$B1012,0),"")</f>
        <v/>
      </c>
      <c r="N1012" t="str">
        <f>IF(OR(HLOOKUP(N$2+$A1012,Sheet2!BZ:NM,$B1012,0),HLOOKUP(N$2+$A1012,Sheet2!BZ:NM,$B1012,0)&lt;&gt;""),HLOOKUP(N$2+$A1012,Sheet2!BZ:NM,$B1012,0),"")</f>
        <v/>
      </c>
      <c r="O1012" t="str">
        <f>IF(OR(HLOOKUP(O$2+$A1012,Sheet2!CA:NN,$B1012,0),HLOOKUP(O$2+$A1012,Sheet2!CA:NN,$B1012,0)&lt;&gt;""),HLOOKUP(O$2+$A1012,Sheet2!CA:NN,$B1012,0),"")</f>
        <v/>
      </c>
      <c r="P1012" t="str">
        <f>IF(OR(HLOOKUP(P$2+$A1012,Sheet2!CB:NO,$B1012,0),HLOOKUP(P$2+$A1012,Sheet2!CB:NO,$B1012,0)&lt;&gt;""),HLOOKUP(P$2+$A1012,Sheet2!CB:NO,$B1012,0),"")</f>
        <v/>
      </c>
      <c r="Q1012" t="str">
        <f>IF(OR(HLOOKUP(Q$2+$A1012,Sheet2!CC:NO,$B1012,0),HLOOKUP(Q$2+$A1012,Sheet2!CC:NO,$B1012,0)&lt;&gt;""),HLOOKUP(Q$2+$A1012,Sheet2!CC:NO,$B1012,0),"")</f>
        <v/>
      </c>
    </row>
    <row r="1013" spans="1:17" x14ac:dyDescent="0.25">
      <c r="A1013" s="64">
        <f t="shared" si="123"/>
        <v>54</v>
      </c>
      <c r="B1013" s="64">
        <f t="shared" si="124"/>
        <v>105</v>
      </c>
      <c r="C1013" s="64">
        <f t="shared" si="125"/>
        <v>10</v>
      </c>
      <c r="D1013" s="64">
        <f t="shared" si="126"/>
        <v>101</v>
      </c>
      <c r="E1013" s="64">
        <f t="shared" si="127"/>
        <v>501</v>
      </c>
      <c r="F1013" s="64">
        <f t="shared" si="120"/>
        <v>2</v>
      </c>
      <c r="G1013" s="64">
        <f t="shared" si="121"/>
        <v>5</v>
      </c>
      <c r="H1013" s="64">
        <f t="shared" si="122"/>
        <v>2021</v>
      </c>
      <c r="I1013" s="80" t="str">
        <f>IFERROR(VLOOKUP(D1013,Sheet2!A:B,2,0),"")</f>
        <v>J20-1072</v>
      </c>
      <c r="J1013" s="64" t="str">
        <f>IFERROR(IF(I1013&lt;&gt;"",VLOOKUP(I1013,Sheet2!B:C,2,0),""),"")</f>
        <v>พีทีที โกลบอล เคมิคอล (GC7 Area)</v>
      </c>
      <c r="K1013" s="64" t="str">
        <f>IFERROR( IF(I1013&lt;&gt;"", HLOOKUP(L$2+$A1013,Sheet2!BX:NK,2,0),""),"")</f>
        <v>16-31 May 21</v>
      </c>
      <c r="L1013" t="str">
        <f>IF(OR(HLOOKUP(L$2+$A1013,Sheet2!BX:NK,$B1013,0),HLOOKUP(L$2+$A1013,Sheet2!BX:NK,$B1013,0)&lt;&gt;""),HLOOKUP(L$2+$A1013,Sheet2!BX:NK,$B1013,0),"")</f>
        <v/>
      </c>
      <c r="M1013" t="str">
        <f>IF(OR(HLOOKUP(M$2+$A1013,Sheet2!BY:NL,$B1013,0),HLOOKUP(M$2+$A1013,Sheet2!BY:NL,$B1013,0)&lt;&gt;""),HLOOKUP(M$2+$A1013,Sheet2!BY:NL,$B1013,0),"")</f>
        <v/>
      </c>
      <c r="N1013" t="str">
        <f>IF(OR(HLOOKUP(N$2+$A1013,Sheet2!BZ:NM,$B1013,0),HLOOKUP(N$2+$A1013,Sheet2!BZ:NM,$B1013,0)&lt;&gt;""),HLOOKUP(N$2+$A1013,Sheet2!BZ:NM,$B1013,0),"")</f>
        <v/>
      </c>
      <c r="O1013" t="str">
        <f>IF(OR(HLOOKUP(O$2+$A1013,Sheet2!CA:NN,$B1013,0),HLOOKUP(O$2+$A1013,Sheet2!CA:NN,$B1013,0)&lt;&gt;""),HLOOKUP(O$2+$A1013,Sheet2!CA:NN,$B1013,0),"")</f>
        <v/>
      </c>
      <c r="P1013" t="str">
        <f>IF(OR(HLOOKUP(P$2+$A1013,Sheet2!CB:NO,$B1013,0),HLOOKUP(P$2+$A1013,Sheet2!CB:NO,$B1013,0)&lt;&gt;""),HLOOKUP(P$2+$A1013,Sheet2!CB:NO,$B1013,0),"")</f>
        <v/>
      </c>
      <c r="Q1013" t="str">
        <f>IF(OR(HLOOKUP(Q$2+$A1013,Sheet2!CC:NO,$B1013,0),HLOOKUP(Q$2+$A1013,Sheet2!CC:NO,$B1013,0)&lt;&gt;""),HLOOKUP(Q$2+$A1013,Sheet2!CC:NO,$B1013,0),"")</f>
        <v/>
      </c>
    </row>
    <row r="1014" spans="1:17" x14ac:dyDescent="0.25">
      <c r="A1014" s="64">
        <f t="shared" si="123"/>
        <v>0</v>
      </c>
      <c r="B1014" s="64">
        <f t="shared" si="124"/>
        <v>106</v>
      </c>
      <c r="C1014" s="64">
        <f t="shared" si="125"/>
        <v>1</v>
      </c>
      <c r="D1014" s="64">
        <f t="shared" si="126"/>
        <v>102</v>
      </c>
      <c r="E1014" s="64">
        <f t="shared" si="127"/>
        <v>506</v>
      </c>
      <c r="F1014" s="64">
        <f t="shared" si="120"/>
        <v>1</v>
      </c>
      <c r="G1014" s="64">
        <f t="shared" si="121"/>
        <v>1</v>
      </c>
      <c r="H1014" s="64">
        <f t="shared" si="122"/>
        <v>2021</v>
      </c>
      <c r="I1014" s="80" t="str">
        <f>IFERROR(VLOOKUP(D1014,Sheet2!A:B,2,0),"")</f>
        <v>J20-1175</v>
      </c>
      <c r="J1014" s="64" t="str">
        <f>IFERROR(IF(I1014&lt;&gt;"",VLOOKUP(I1014,Sheet2!B:C,2,0),""),"")</f>
        <v>บริษัท แอนเซลล์ (ประเทศไทย) จำกัด</v>
      </c>
      <c r="K1014" s="64" t="str">
        <f>IFERROR( IF(I1014&lt;&gt;"", HLOOKUP(L$2+$A1014,Sheet2!BX:NK,2,0),""),"")</f>
        <v>1-15 Jan 21</v>
      </c>
      <c r="L1014" t="str">
        <f>IF(OR(HLOOKUP(L$2+$A1014,Sheet2!BX:NK,$B1014,0),HLOOKUP(L$2+$A1014,Sheet2!BX:NK,$B1014,0)&lt;&gt;""),HLOOKUP(L$2+$A1014,Sheet2!BX:NK,$B1014,0),"")</f>
        <v/>
      </c>
      <c r="M1014" t="str">
        <f>IF(OR(HLOOKUP(M$2+$A1014,Sheet2!BY:NL,$B1014,0),HLOOKUP(M$2+$A1014,Sheet2!BY:NL,$B1014,0)&lt;&gt;""),HLOOKUP(M$2+$A1014,Sheet2!BY:NL,$B1014,0),"")</f>
        <v/>
      </c>
      <c r="N1014" t="str">
        <f>IF(OR(HLOOKUP(N$2+$A1014,Sheet2!BZ:NM,$B1014,0),HLOOKUP(N$2+$A1014,Sheet2!BZ:NM,$B1014,0)&lt;&gt;""),HLOOKUP(N$2+$A1014,Sheet2!BZ:NM,$B1014,0),"")</f>
        <v/>
      </c>
      <c r="O1014" t="str">
        <f>IF(OR(HLOOKUP(O$2+$A1014,Sheet2!CA:NN,$B1014,0),HLOOKUP(O$2+$A1014,Sheet2!CA:NN,$B1014,0)&lt;&gt;""),HLOOKUP(O$2+$A1014,Sheet2!CA:NN,$B1014,0),"")</f>
        <v/>
      </c>
      <c r="P1014" t="str">
        <f>IF(OR(HLOOKUP(P$2+$A1014,Sheet2!CB:NO,$B1014,0),HLOOKUP(P$2+$A1014,Sheet2!CB:NO,$B1014,0)&lt;&gt;""),HLOOKUP(P$2+$A1014,Sheet2!CB:NO,$B1014,0),"")</f>
        <v/>
      </c>
      <c r="Q1014" t="str">
        <f>IF(OR(HLOOKUP(Q$2+$A1014,Sheet2!CC:NO,$B1014,0),HLOOKUP(Q$2+$A1014,Sheet2!CC:NO,$B1014,0)&lt;&gt;""),HLOOKUP(Q$2+$A1014,Sheet2!CC:NO,$B1014,0),"")</f>
        <v/>
      </c>
    </row>
    <row r="1015" spans="1:17" x14ac:dyDescent="0.25">
      <c r="A1015" s="64">
        <f t="shared" si="123"/>
        <v>6</v>
      </c>
      <c r="B1015" s="64">
        <f t="shared" si="124"/>
        <v>106</v>
      </c>
      <c r="C1015" s="64">
        <f t="shared" si="125"/>
        <v>2</v>
      </c>
      <c r="D1015" s="64">
        <f t="shared" si="126"/>
        <v>102</v>
      </c>
      <c r="E1015" s="64">
        <f t="shared" si="127"/>
        <v>506</v>
      </c>
      <c r="F1015" s="64">
        <f t="shared" si="120"/>
        <v>2</v>
      </c>
      <c r="G1015" s="64">
        <f t="shared" si="121"/>
        <v>1</v>
      </c>
      <c r="H1015" s="64">
        <f t="shared" si="122"/>
        <v>2021</v>
      </c>
      <c r="I1015" s="80" t="str">
        <f>IFERROR(VLOOKUP(D1015,Sheet2!A:B,2,0),"")</f>
        <v>J20-1175</v>
      </c>
      <c r="J1015" s="64" t="str">
        <f>IFERROR(IF(I1015&lt;&gt;"",VLOOKUP(I1015,Sheet2!B:C,2,0),""),"")</f>
        <v>บริษัท แอนเซลล์ (ประเทศไทย) จำกัด</v>
      </c>
      <c r="K1015" s="64" t="str">
        <f>IFERROR( IF(I1015&lt;&gt;"", HLOOKUP(L$2+$A1015,Sheet2!BX:NK,2,0),""),"")</f>
        <v>16-31 Jan 21</v>
      </c>
      <c r="L1015" t="str">
        <f>IF(OR(HLOOKUP(L$2+$A1015,Sheet2!BX:NK,$B1015,0),HLOOKUP(L$2+$A1015,Sheet2!BX:NK,$B1015,0)&lt;&gt;""),HLOOKUP(L$2+$A1015,Sheet2!BX:NK,$B1015,0),"")</f>
        <v/>
      </c>
      <c r="M1015" t="str">
        <f>IF(OR(HLOOKUP(M$2+$A1015,Sheet2!BY:NL,$B1015,0),HLOOKUP(M$2+$A1015,Sheet2!BY:NL,$B1015,0)&lt;&gt;""),HLOOKUP(M$2+$A1015,Sheet2!BY:NL,$B1015,0),"")</f>
        <v/>
      </c>
      <c r="N1015" t="str">
        <f>IF(OR(HLOOKUP(N$2+$A1015,Sheet2!BZ:NM,$B1015,0),HLOOKUP(N$2+$A1015,Sheet2!BZ:NM,$B1015,0)&lt;&gt;""),HLOOKUP(N$2+$A1015,Sheet2!BZ:NM,$B1015,0),"")</f>
        <v/>
      </c>
      <c r="O1015" t="str">
        <f>IF(OR(HLOOKUP(O$2+$A1015,Sheet2!CA:NN,$B1015,0),HLOOKUP(O$2+$A1015,Sheet2!CA:NN,$B1015,0)&lt;&gt;""),HLOOKUP(O$2+$A1015,Sheet2!CA:NN,$B1015,0),"")</f>
        <v/>
      </c>
      <c r="P1015" t="str">
        <f>IF(OR(HLOOKUP(P$2+$A1015,Sheet2!CB:NO,$B1015,0),HLOOKUP(P$2+$A1015,Sheet2!CB:NO,$B1015,0)&lt;&gt;""),HLOOKUP(P$2+$A1015,Sheet2!CB:NO,$B1015,0),"")</f>
        <v/>
      </c>
      <c r="Q1015" t="str">
        <f>IF(OR(HLOOKUP(Q$2+$A1015,Sheet2!CC:NO,$B1015,0),HLOOKUP(Q$2+$A1015,Sheet2!CC:NO,$B1015,0)&lt;&gt;""),HLOOKUP(Q$2+$A1015,Sheet2!CC:NO,$B1015,0),"")</f>
        <v/>
      </c>
    </row>
    <row r="1016" spans="1:17" x14ac:dyDescent="0.25">
      <c r="A1016" s="64">
        <f t="shared" si="123"/>
        <v>12</v>
      </c>
      <c r="B1016" s="64">
        <f t="shared" si="124"/>
        <v>106</v>
      </c>
      <c r="C1016" s="64">
        <f t="shared" si="125"/>
        <v>3</v>
      </c>
      <c r="D1016" s="64">
        <f t="shared" si="126"/>
        <v>102</v>
      </c>
      <c r="E1016" s="64">
        <f t="shared" si="127"/>
        <v>506</v>
      </c>
      <c r="F1016" s="64">
        <f t="shared" si="120"/>
        <v>1</v>
      </c>
      <c r="G1016" s="64">
        <f t="shared" si="121"/>
        <v>2</v>
      </c>
      <c r="H1016" s="64">
        <f t="shared" si="122"/>
        <v>2021</v>
      </c>
      <c r="I1016" s="80" t="str">
        <f>IFERROR(VLOOKUP(D1016,Sheet2!A:B,2,0),"")</f>
        <v>J20-1175</v>
      </c>
      <c r="J1016" s="64" t="str">
        <f>IFERROR(IF(I1016&lt;&gt;"",VLOOKUP(I1016,Sheet2!B:C,2,0),""),"")</f>
        <v>บริษัท แอนเซลล์ (ประเทศไทย) จำกัด</v>
      </c>
      <c r="K1016" s="64" t="str">
        <f>IFERROR( IF(I1016&lt;&gt;"", HLOOKUP(L$2+$A1016,Sheet2!BX:NK,2,0),""),"")</f>
        <v>1-15 Feb 21</v>
      </c>
      <c r="L1016" t="str">
        <f>IF(OR(HLOOKUP(L$2+$A1016,Sheet2!BX:NK,$B1016,0),HLOOKUP(L$2+$A1016,Sheet2!BX:NK,$B1016,0)&lt;&gt;""),HLOOKUP(L$2+$A1016,Sheet2!BX:NK,$B1016,0),"")</f>
        <v/>
      </c>
      <c r="M1016" t="str">
        <f>IF(OR(HLOOKUP(M$2+$A1016,Sheet2!BY:NL,$B1016,0),HLOOKUP(M$2+$A1016,Sheet2!BY:NL,$B1016,0)&lt;&gt;""),HLOOKUP(M$2+$A1016,Sheet2!BY:NL,$B1016,0),"")</f>
        <v/>
      </c>
      <c r="N1016" t="str">
        <f>IF(OR(HLOOKUP(N$2+$A1016,Sheet2!BZ:NM,$B1016,0),HLOOKUP(N$2+$A1016,Sheet2!BZ:NM,$B1016,0)&lt;&gt;""),HLOOKUP(N$2+$A1016,Sheet2!BZ:NM,$B1016,0),"")</f>
        <v/>
      </c>
      <c r="O1016" t="str">
        <f>IF(OR(HLOOKUP(O$2+$A1016,Sheet2!CA:NN,$B1016,0),HLOOKUP(O$2+$A1016,Sheet2!CA:NN,$B1016,0)&lt;&gt;""),HLOOKUP(O$2+$A1016,Sheet2!CA:NN,$B1016,0),"")</f>
        <v/>
      </c>
      <c r="P1016" t="str">
        <f>IF(OR(HLOOKUP(P$2+$A1016,Sheet2!CB:NO,$B1016,0),HLOOKUP(P$2+$A1016,Sheet2!CB:NO,$B1016,0)&lt;&gt;""),HLOOKUP(P$2+$A1016,Sheet2!CB:NO,$B1016,0),"")</f>
        <v/>
      </c>
      <c r="Q1016" t="str">
        <f>IF(OR(HLOOKUP(Q$2+$A1016,Sheet2!CC:NO,$B1016,0),HLOOKUP(Q$2+$A1016,Sheet2!CC:NO,$B1016,0)&lt;&gt;""),HLOOKUP(Q$2+$A1016,Sheet2!CC:NO,$B1016,0),"")</f>
        <v/>
      </c>
    </row>
    <row r="1017" spans="1:17" x14ac:dyDescent="0.25">
      <c r="A1017" s="64">
        <f t="shared" si="123"/>
        <v>18</v>
      </c>
      <c r="B1017" s="64">
        <f t="shared" si="124"/>
        <v>106</v>
      </c>
      <c r="C1017" s="64">
        <f t="shared" si="125"/>
        <v>4</v>
      </c>
      <c r="D1017" s="64">
        <f t="shared" si="126"/>
        <v>102</v>
      </c>
      <c r="E1017" s="64">
        <f t="shared" si="127"/>
        <v>506</v>
      </c>
      <c r="F1017" s="64">
        <f t="shared" si="120"/>
        <v>2</v>
      </c>
      <c r="G1017" s="64">
        <f t="shared" si="121"/>
        <v>2</v>
      </c>
      <c r="H1017" s="64">
        <f t="shared" si="122"/>
        <v>2021</v>
      </c>
      <c r="I1017" s="80" t="str">
        <f>IFERROR(VLOOKUP(D1017,Sheet2!A:B,2,0),"")</f>
        <v>J20-1175</v>
      </c>
      <c r="J1017" s="64" t="str">
        <f>IFERROR(IF(I1017&lt;&gt;"",VLOOKUP(I1017,Sheet2!B:C,2,0),""),"")</f>
        <v>บริษัท แอนเซลล์ (ประเทศไทย) จำกัด</v>
      </c>
      <c r="K1017" s="64" t="str">
        <f>IFERROR( IF(I1017&lt;&gt;"", HLOOKUP(L$2+$A1017,Sheet2!BX:NK,2,0),""),"")</f>
        <v>16-28 Feb 21</v>
      </c>
      <c r="L1017" t="str">
        <f>IF(OR(HLOOKUP(L$2+$A1017,Sheet2!BX:NK,$B1017,0),HLOOKUP(L$2+$A1017,Sheet2!BX:NK,$B1017,0)&lt;&gt;""),HLOOKUP(L$2+$A1017,Sheet2!BX:NK,$B1017,0),"")</f>
        <v/>
      </c>
      <c r="M1017" t="str">
        <f>IF(OR(HLOOKUP(M$2+$A1017,Sheet2!BY:NL,$B1017,0),HLOOKUP(M$2+$A1017,Sheet2!BY:NL,$B1017,0)&lt;&gt;""),HLOOKUP(M$2+$A1017,Sheet2!BY:NL,$B1017,0),"")</f>
        <v/>
      </c>
      <c r="N1017" t="str">
        <f>IF(OR(HLOOKUP(N$2+$A1017,Sheet2!BZ:NM,$B1017,0),HLOOKUP(N$2+$A1017,Sheet2!BZ:NM,$B1017,0)&lt;&gt;""),HLOOKUP(N$2+$A1017,Sheet2!BZ:NM,$B1017,0),"")</f>
        <v/>
      </c>
      <c r="O1017" t="str">
        <f>IF(OR(HLOOKUP(O$2+$A1017,Sheet2!CA:NN,$B1017,0),HLOOKUP(O$2+$A1017,Sheet2!CA:NN,$B1017,0)&lt;&gt;""),HLOOKUP(O$2+$A1017,Sheet2!CA:NN,$B1017,0),"")</f>
        <v/>
      </c>
      <c r="P1017" t="str">
        <f>IF(OR(HLOOKUP(P$2+$A1017,Sheet2!CB:NO,$B1017,0),HLOOKUP(P$2+$A1017,Sheet2!CB:NO,$B1017,0)&lt;&gt;""),HLOOKUP(P$2+$A1017,Sheet2!CB:NO,$B1017,0),"")</f>
        <v/>
      </c>
      <c r="Q1017" t="str">
        <f>IF(OR(HLOOKUP(Q$2+$A1017,Sheet2!CC:NO,$B1017,0),HLOOKUP(Q$2+$A1017,Sheet2!CC:NO,$B1017,0)&lt;&gt;""),HLOOKUP(Q$2+$A1017,Sheet2!CC:NO,$B1017,0),"")</f>
        <v/>
      </c>
    </row>
    <row r="1018" spans="1:17" x14ac:dyDescent="0.25">
      <c r="A1018" s="64">
        <f t="shared" si="123"/>
        <v>24</v>
      </c>
      <c r="B1018" s="64">
        <f t="shared" si="124"/>
        <v>106</v>
      </c>
      <c r="C1018" s="64">
        <f t="shared" si="125"/>
        <v>5</v>
      </c>
      <c r="D1018" s="64">
        <f t="shared" si="126"/>
        <v>102</v>
      </c>
      <c r="E1018" s="64">
        <f t="shared" si="127"/>
        <v>506</v>
      </c>
      <c r="F1018" s="64">
        <f t="shared" si="120"/>
        <v>1</v>
      </c>
      <c r="G1018" s="64">
        <f t="shared" si="121"/>
        <v>3</v>
      </c>
      <c r="H1018" s="64">
        <f t="shared" si="122"/>
        <v>2021</v>
      </c>
      <c r="I1018" s="80" t="str">
        <f>IFERROR(VLOOKUP(D1018,Sheet2!A:B,2,0),"")</f>
        <v>J20-1175</v>
      </c>
      <c r="J1018" s="64" t="str">
        <f>IFERROR(IF(I1018&lt;&gt;"",VLOOKUP(I1018,Sheet2!B:C,2,0),""),"")</f>
        <v>บริษัท แอนเซลล์ (ประเทศไทย) จำกัด</v>
      </c>
      <c r="K1018" s="64" t="str">
        <f>IFERROR( IF(I1018&lt;&gt;"", HLOOKUP(L$2+$A1018,Sheet2!BX:NK,2,0),""),"")</f>
        <v>1-15 Mar 2021</v>
      </c>
      <c r="L1018" t="str">
        <f>IF(OR(HLOOKUP(L$2+$A1018,Sheet2!BX:NK,$B1018,0),HLOOKUP(L$2+$A1018,Sheet2!BX:NK,$B1018,0)&lt;&gt;""),HLOOKUP(L$2+$A1018,Sheet2!BX:NK,$B1018,0),"")</f>
        <v/>
      </c>
      <c r="M1018" t="str">
        <f>IF(OR(HLOOKUP(M$2+$A1018,Sheet2!BY:NL,$B1018,0),HLOOKUP(M$2+$A1018,Sheet2!BY:NL,$B1018,0)&lt;&gt;""),HLOOKUP(M$2+$A1018,Sheet2!BY:NL,$B1018,0),"")</f>
        <v/>
      </c>
      <c r="N1018" t="str">
        <f>IF(OR(HLOOKUP(N$2+$A1018,Sheet2!BZ:NM,$B1018,0),HLOOKUP(N$2+$A1018,Sheet2!BZ:NM,$B1018,0)&lt;&gt;""),HLOOKUP(N$2+$A1018,Sheet2!BZ:NM,$B1018,0),"")</f>
        <v/>
      </c>
      <c r="O1018" t="str">
        <f>IF(OR(HLOOKUP(O$2+$A1018,Sheet2!CA:NN,$B1018,0),HLOOKUP(O$2+$A1018,Sheet2!CA:NN,$B1018,0)&lt;&gt;""),HLOOKUP(O$2+$A1018,Sheet2!CA:NN,$B1018,0),"")</f>
        <v/>
      </c>
      <c r="P1018" t="str">
        <f>IF(OR(HLOOKUP(P$2+$A1018,Sheet2!CB:NO,$B1018,0),HLOOKUP(P$2+$A1018,Sheet2!CB:NO,$B1018,0)&lt;&gt;""),HLOOKUP(P$2+$A1018,Sheet2!CB:NO,$B1018,0),"")</f>
        <v/>
      </c>
      <c r="Q1018" t="str">
        <f>IF(OR(HLOOKUP(Q$2+$A1018,Sheet2!CC:NO,$B1018,0),HLOOKUP(Q$2+$A1018,Sheet2!CC:NO,$B1018,0)&lt;&gt;""),HLOOKUP(Q$2+$A1018,Sheet2!CC:NO,$B1018,0),"")</f>
        <v/>
      </c>
    </row>
    <row r="1019" spans="1:17" x14ac:dyDescent="0.25">
      <c r="A1019" s="64">
        <f t="shared" si="123"/>
        <v>30</v>
      </c>
      <c r="B1019" s="64">
        <f t="shared" si="124"/>
        <v>106</v>
      </c>
      <c r="C1019" s="64">
        <f t="shared" si="125"/>
        <v>6</v>
      </c>
      <c r="D1019" s="64">
        <f t="shared" si="126"/>
        <v>102</v>
      </c>
      <c r="E1019" s="64">
        <f t="shared" si="127"/>
        <v>506</v>
      </c>
      <c r="F1019" s="64">
        <f t="shared" si="120"/>
        <v>2</v>
      </c>
      <c r="G1019" s="64">
        <f t="shared" si="121"/>
        <v>3</v>
      </c>
      <c r="H1019" s="64">
        <f t="shared" si="122"/>
        <v>2021</v>
      </c>
      <c r="I1019" s="80" t="str">
        <f>IFERROR(VLOOKUP(D1019,Sheet2!A:B,2,0),"")</f>
        <v>J20-1175</v>
      </c>
      <c r="J1019" s="64" t="str">
        <f>IFERROR(IF(I1019&lt;&gt;"",VLOOKUP(I1019,Sheet2!B:C,2,0),""),"")</f>
        <v>บริษัท แอนเซลล์ (ประเทศไทย) จำกัด</v>
      </c>
      <c r="K1019" s="64" t="str">
        <f>IFERROR( IF(I1019&lt;&gt;"", HLOOKUP(L$2+$A1019,Sheet2!BX:NK,2,0),""),"")</f>
        <v>16-31 Mar 21</v>
      </c>
      <c r="L1019" t="str">
        <f>IF(OR(HLOOKUP(L$2+$A1019,Sheet2!BX:NK,$B1019,0),HLOOKUP(L$2+$A1019,Sheet2!BX:NK,$B1019,0)&lt;&gt;""),HLOOKUP(L$2+$A1019,Sheet2!BX:NK,$B1019,0),"")</f>
        <v/>
      </c>
      <c r="M1019" t="str">
        <f>IF(OR(HLOOKUP(M$2+$A1019,Sheet2!BY:NL,$B1019,0),HLOOKUP(M$2+$A1019,Sheet2!BY:NL,$B1019,0)&lt;&gt;""),HLOOKUP(M$2+$A1019,Sheet2!BY:NL,$B1019,0),"")</f>
        <v/>
      </c>
      <c r="N1019" t="str">
        <f>IF(OR(HLOOKUP(N$2+$A1019,Sheet2!BZ:NM,$B1019,0),HLOOKUP(N$2+$A1019,Sheet2!BZ:NM,$B1019,0)&lt;&gt;""),HLOOKUP(N$2+$A1019,Sheet2!BZ:NM,$B1019,0),"")</f>
        <v/>
      </c>
      <c r="O1019" t="str">
        <f>IF(OR(HLOOKUP(O$2+$A1019,Sheet2!CA:NN,$B1019,0),HLOOKUP(O$2+$A1019,Sheet2!CA:NN,$B1019,0)&lt;&gt;""),HLOOKUP(O$2+$A1019,Sheet2!CA:NN,$B1019,0),"")</f>
        <v/>
      </c>
      <c r="P1019" t="str">
        <f>IF(OR(HLOOKUP(P$2+$A1019,Sheet2!CB:NO,$B1019,0),HLOOKUP(P$2+$A1019,Sheet2!CB:NO,$B1019,0)&lt;&gt;""),HLOOKUP(P$2+$A1019,Sheet2!CB:NO,$B1019,0),"")</f>
        <v/>
      </c>
      <c r="Q1019" t="str">
        <f>IF(OR(HLOOKUP(Q$2+$A1019,Sheet2!CC:NO,$B1019,0),HLOOKUP(Q$2+$A1019,Sheet2!CC:NO,$B1019,0)&lt;&gt;""),HLOOKUP(Q$2+$A1019,Sheet2!CC:NO,$B1019,0),"")</f>
        <v/>
      </c>
    </row>
    <row r="1020" spans="1:17" x14ac:dyDescent="0.25">
      <c r="A1020" s="64">
        <f t="shared" si="123"/>
        <v>36</v>
      </c>
      <c r="B1020" s="64">
        <f t="shared" si="124"/>
        <v>106</v>
      </c>
      <c r="C1020" s="64">
        <f t="shared" si="125"/>
        <v>7</v>
      </c>
      <c r="D1020" s="64">
        <f t="shared" si="126"/>
        <v>102</v>
      </c>
      <c r="E1020" s="64">
        <f t="shared" si="127"/>
        <v>506</v>
      </c>
      <c r="F1020" s="64">
        <f t="shared" si="120"/>
        <v>1</v>
      </c>
      <c r="G1020" s="64">
        <f t="shared" si="121"/>
        <v>4</v>
      </c>
      <c r="H1020" s="64">
        <f t="shared" si="122"/>
        <v>2021</v>
      </c>
      <c r="I1020" s="80" t="str">
        <f>IFERROR(VLOOKUP(D1020,Sheet2!A:B,2,0),"")</f>
        <v>J20-1175</v>
      </c>
      <c r="J1020" s="64" t="str">
        <f>IFERROR(IF(I1020&lt;&gt;"",VLOOKUP(I1020,Sheet2!B:C,2,0),""),"")</f>
        <v>บริษัท แอนเซลล์ (ประเทศไทย) จำกัด</v>
      </c>
      <c r="K1020" s="64" t="str">
        <f>IFERROR( IF(I1020&lt;&gt;"", HLOOKUP(L$2+$A1020,Sheet2!BX:NK,2,0),""),"")</f>
        <v>1-15 April 21</v>
      </c>
      <c r="L1020" t="str">
        <f>IF(OR(HLOOKUP(L$2+$A1020,Sheet2!BX:NK,$B1020,0),HLOOKUP(L$2+$A1020,Sheet2!BX:NK,$B1020,0)&lt;&gt;""),HLOOKUP(L$2+$A1020,Sheet2!BX:NK,$B1020,0),"")</f>
        <v/>
      </c>
      <c r="M1020" t="str">
        <f>IF(OR(HLOOKUP(M$2+$A1020,Sheet2!BY:NL,$B1020,0),HLOOKUP(M$2+$A1020,Sheet2!BY:NL,$B1020,0)&lt;&gt;""),HLOOKUP(M$2+$A1020,Sheet2!BY:NL,$B1020,0),"")</f>
        <v/>
      </c>
      <c r="N1020" t="str">
        <f>IF(OR(HLOOKUP(N$2+$A1020,Sheet2!BZ:NM,$B1020,0),HLOOKUP(N$2+$A1020,Sheet2!BZ:NM,$B1020,0)&lt;&gt;""),HLOOKUP(N$2+$A1020,Sheet2!BZ:NM,$B1020,0),"")</f>
        <v/>
      </c>
      <c r="O1020" t="str">
        <f>IF(OR(HLOOKUP(O$2+$A1020,Sheet2!CA:NN,$B1020,0),HLOOKUP(O$2+$A1020,Sheet2!CA:NN,$B1020,0)&lt;&gt;""),HLOOKUP(O$2+$A1020,Sheet2!CA:NN,$B1020,0),"")</f>
        <v/>
      </c>
      <c r="P1020" t="str">
        <f>IF(OR(HLOOKUP(P$2+$A1020,Sheet2!CB:NO,$B1020,0),HLOOKUP(P$2+$A1020,Sheet2!CB:NO,$B1020,0)&lt;&gt;""),HLOOKUP(P$2+$A1020,Sheet2!CB:NO,$B1020,0),"")</f>
        <v/>
      </c>
      <c r="Q1020" t="str">
        <f>IF(OR(HLOOKUP(Q$2+$A1020,Sheet2!CC:NO,$B1020,0),HLOOKUP(Q$2+$A1020,Sheet2!CC:NO,$B1020,0)&lt;&gt;""),HLOOKUP(Q$2+$A1020,Sheet2!CC:NO,$B1020,0),"")</f>
        <v/>
      </c>
    </row>
    <row r="1021" spans="1:17" x14ac:dyDescent="0.25">
      <c r="A1021" s="64">
        <f t="shared" si="123"/>
        <v>42</v>
      </c>
      <c r="B1021" s="64">
        <f t="shared" si="124"/>
        <v>106</v>
      </c>
      <c r="C1021" s="64">
        <f t="shared" si="125"/>
        <v>8</v>
      </c>
      <c r="D1021" s="64">
        <f t="shared" si="126"/>
        <v>102</v>
      </c>
      <c r="E1021" s="64">
        <f t="shared" si="127"/>
        <v>506</v>
      </c>
      <c r="F1021" s="64">
        <f t="shared" si="120"/>
        <v>2</v>
      </c>
      <c r="G1021" s="64">
        <f t="shared" si="121"/>
        <v>4</v>
      </c>
      <c r="H1021" s="64">
        <f t="shared" si="122"/>
        <v>2021</v>
      </c>
      <c r="I1021" s="80" t="str">
        <f>IFERROR(VLOOKUP(D1021,Sheet2!A:B,2,0),"")</f>
        <v>J20-1175</v>
      </c>
      <c r="J1021" s="64" t="str">
        <f>IFERROR(IF(I1021&lt;&gt;"",VLOOKUP(I1021,Sheet2!B:C,2,0),""),"")</f>
        <v>บริษัท แอนเซลล์ (ประเทศไทย) จำกัด</v>
      </c>
      <c r="K1021" s="64" t="str">
        <f>IFERROR( IF(I1021&lt;&gt;"", HLOOKUP(L$2+$A1021,Sheet2!BX:NK,2,0),""),"")</f>
        <v>16-30 April 21</v>
      </c>
      <c r="L1021" t="str">
        <f>IF(OR(HLOOKUP(L$2+$A1021,Sheet2!BX:NK,$B1021,0),HLOOKUP(L$2+$A1021,Sheet2!BX:NK,$B1021,0)&lt;&gt;""),HLOOKUP(L$2+$A1021,Sheet2!BX:NK,$B1021,0),"")</f>
        <v/>
      </c>
      <c r="M1021" t="str">
        <f>IF(OR(HLOOKUP(M$2+$A1021,Sheet2!BY:NL,$B1021,0),HLOOKUP(M$2+$A1021,Sheet2!BY:NL,$B1021,0)&lt;&gt;""),HLOOKUP(M$2+$A1021,Sheet2!BY:NL,$B1021,0),"")</f>
        <v/>
      </c>
      <c r="N1021" t="str">
        <f>IF(OR(HLOOKUP(N$2+$A1021,Sheet2!BZ:NM,$B1021,0),HLOOKUP(N$2+$A1021,Sheet2!BZ:NM,$B1021,0)&lt;&gt;""),HLOOKUP(N$2+$A1021,Sheet2!BZ:NM,$B1021,0),"")</f>
        <v/>
      </c>
      <c r="O1021" t="str">
        <f>IF(OR(HLOOKUP(O$2+$A1021,Sheet2!CA:NN,$B1021,0),HLOOKUP(O$2+$A1021,Sheet2!CA:NN,$B1021,0)&lt;&gt;""),HLOOKUP(O$2+$A1021,Sheet2!CA:NN,$B1021,0),"")</f>
        <v/>
      </c>
      <c r="P1021" t="str">
        <f>IF(OR(HLOOKUP(P$2+$A1021,Sheet2!CB:NO,$B1021,0),HLOOKUP(P$2+$A1021,Sheet2!CB:NO,$B1021,0)&lt;&gt;""),HLOOKUP(P$2+$A1021,Sheet2!CB:NO,$B1021,0),"")</f>
        <v/>
      </c>
      <c r="Q1021" t="str">
        <f>IF(OR(HLOOKUP(Q$2+$A1021,Sheet2!CC:NO,$B1021,0),HLOOKUP(Q$2+$A1021,Sheet2!CC:NO,$B1021,0)&lt;&gt;""),HLOOKUP(Q$2+$A1021,Sheet2!CC:NO,$B1021,0),"")</f>
        <v/>
      </c>
    </row>
    <row r="1022" spans="1:17" x14ac:dyDescent="0.25">
      <c r="A1022" s="64">
        <f t="shared" si="123"/>
        <v>48</v>
      </c>
      <c r="B1022" s="64">
        <f t="shared" si="124"/>
        <v>106</v>
      </c>
      <c r="C1022" s="64">
        <f t="shared" si="125"/>
        <v>9</v>
      </c>
      <c r="D1022" s="64">
        <f t="shared" si="126"/>
        <v>102</v>
      </c>
      <c r="E1022" s="64">
        <f t="shared" si="127"/>
        <v>506</v>
      </c>
      <c r="F1022" s="64">
        <f t="shared" si="120"/>
        <v>1</v>
      </c>
      <c r="G1022" s="64">
        <f t="shared" si="121"/>
        <v>5</v>
      </c>
      <c r="H1022" s="64">
        <f t="shared" si="122"/>
        <v>2021</v>
      </c>
      <c r="I1022" s="80" t="str">
        <f>IFERROR(VLOOKUP(D1022,Sheet2!A:B,2,0),"")</f>
        <v>J20-1175</v>
      </c>
      <c r="J1022" s="64" t="str">
        <f>IFERROR(IF(I1022&lt;&gt;"",VLOOKUP(I1022,Sheet2!B:C,2,0),""),"")</f>
        <v>บริษัท แอนเซลล์ (ประเทศไทย) จำกัด</v>
      </c>
      <c r="K1022" s="64" t="str">
        <f>IFERROR( IF(I1022&lt;&gt;"", HLOOKUP(L$2+$A1022,Sheet2!BX:NK,2,0),""),"")</f>
        <v>1-15 May 21</v>
      </c>
      <c r="L1022" t="str">
        <f>IF(OR(HLOOKUP(L$2+$A1022,Sheet2!BX:NK,$B1022,0),HLOOKUP(L$2+$A1022,Sheet2!BX:NK,$B1022,0)&lt;&gt;""),HLOOKUP(L$2+$A1022,Sheet2!BX:NK,$B1022,0),"")</f>
        <v/>
      </c>
      <c r="M1022" t="str">
        <f>IF(OR(HLOOKUP(M$2+$A1022,Sheet2!BY:NL,$B1022,0),HLOOKUP(M$2+$A1022,Sheet2!BY:NL,$B1022,0)&lt;&gt;""),HLOOKUP(M$2+$A1022,Sheet2!BY:NL,$B1022,0),"")</f>
        <v/>
      </c>
      <c r="N1022" t="str">
        <f>IF(OR(HLOOKUP(N$2+$A1022,Sheet2!BZ:NM,$B1022,0),HLOOKUP(N$2+$A1022,Sheet2!BZ:NM,$B1022,0)&lt;&gt;""),HLOOKUP(N$2+$A1022,Sheet2!BZ:NM,$B1022,0),"")</f>
        <v/>
      </c>
      <c r="O1022" t="str">
        <f>IF(OR(HLOOKUP(O$2+$A1022,Sheet2!CA:NN,$B1022,0),HLOOKUP(O$2+$A1022,Sheet2!CA:NN,$B1022,0)&lt;&gt;""),HLOOKUP(O$2+$A1022,Sheet2!CA:NN,$B1022,0),"")</f>
        <v/>
      </c>
      <c r="P1022" t="str">
        <f>IF(OR(HLOOKUP(P$2+$A1022,Sheet2!CB:NO,$B1022,0),HLOOKUP(P$2+$A1022,Sheet2!CB:NO,$B1022,0)&lt;&gt;""),HLOOKUP(P$2+$A1022,Sheet2!CB:NO,$B1022,0),"")</f>
        <v/>
      </c>
      <c r="Q1022" t="str">
        <f>IF(OR(HLOOKUP(Q$2+$A1022,Sheet2!CC:NO,$B1022,0),HLOOKUP(Q$2+$A1022,Sheet2!CC:NO,$B1022,0)&lt;&gt;""),HLOOKUP(Q$2+$A1022,Sheet2!CC:NO,$B1022,0),"")</f>
        <v/>
      </c>
    </row>
    <row r="1023" spans="1:17" x14ac:dyDescent="0.25">
      <c r="A1023" s="64">
        <f t="shared" si="123"/>
        <v>54</v>
      </c>
      <c r="B1023" s="64">
        <f t="shared" si="124"/>
        <v>106</v>
      </c>
      <c r="C1023" s="64">
        <f t="shared" si="125"/>
        <v>10</v>
      </c>
      <c r="D1023" s="64">
        <f t="shared" si="126"/>
        <v>102</v>
      </c>
      <c r="E1023" s="64">
        <f t="shared" si="127"/>
        <v>506</v>
      </c>
      <c r="F1023" s="64">
        <f t="shared" si="120"/>
        <v>2</v>
      </c>
      <c r="G1023" s="64">
        <f t="shared" si="121"/>
        <v>5</v>
      </c>
      <c r="H1023" s="64">
        <f t="shared" si="122"/>
        <v>2021</v>
      </c>
      <c r="I1023" s="80" t="str">
        <f>IFERROR(VLOOKUP(D1023,Sheet2!A:B,2,0),"")</f>
        <v>J20-1175</v>
      </c>
      <c r="J1023" s="64" t="str">
        <f>IFERROR(IF(I1023&lt;&gt;"",VLOOKUP(I1023,Sheet2!B:C,2,0),""),"")</f>
        <v>บริษัท แอนเซลล์ (ประเทศไทย) จำกัด</v>
      </c>
      <c r="K1023" s="64" t="str">
        <f>IFERROR( IF(I1023&lt;&gt;"", HLOOKUP(L$2+$A1023,Sheet2!BX:NK,2,0),""),"")</f>
        <v>16-31 May 21</v>
      </c>
      <c r="L1023" t="str">
        <f>IF(OR(HLOOKUP(L$2+$A1023,Sheet2!BX:NK,$B1023,0),HLOOKUP(L$2+$A1023,Sheet2!BX:NK,$B1023,0)&lt;&gt;""),HLOOKUP(L$2+$A1023,Sheet2!BX:NK,$B1023,0),"")</f>
        <v/>
      </c>
      <c r="M1023" t="str">
        <f>IF(OR(HLOOKUP(M$2+$A1023,Sheet2!BY:NL,$B1023,0),HLOOKUP(M$2+$A1023,Sheet2!BY:NL,$B1023,0)&lt;&gt;""),HLOOKUP(M$2+$A1023,Sheet2!BY:NL,$B1023,0),"")</f>
        <v/>
      </c>
      <c r="N1023" t="str">
        <f>IF(OR(HLOOKUP(N$2+$A1023,Sheet2!BZ:NM,$B1023,0),HLOOKUP(N$2+$A1023,Sheet2!BZ:NM,$B1023,0)&lt;&gt;""),HLOOKUP(N$2+$A1023,Sheet2!BZ:NM,$B1023,0),"")</f>
        <v/>
      </c>
      <c r="O1023" t="str">
        <f>IF(OR(HLOOKUP(O$2+$A1023,Sheet2!CA:NN,$B1023,0),HLOOKUP(O$2+$A1023,Sheet2!CA:NN,$B1023,0)&lt;&gt;""),HLOOKUP(O$2+$A1023,Sheet2!CA:NN,$B1023,0),"")</f>
        <v/>
      </c>
      <c r="P1023" t="str">
        <f>IF(OR(HLOOKUP(P$2+$A1023,Sheet2!CB:NO,$B1023,0),HLOOKUP(P$2+$A1023,Sheet2!CB:NO,$B1023,0)&lt;&gt;""),HLOOKUP(P$2+$A1023,Sheet2!CB:NO,$B1023,0),"")</f>
        <v/>
      </c>
      <c r="Q1023" t="str">
        <f>IF(OR(HLOOKUP(Q$2+$A1023,Sheet2!CC:NO,$B1023,0),HLOOKUP(Q$2+$A1023,Sheet2!CC:NO,$B1023,0)&lt;&gt;""),HLOOKUP(Q$2+$A1023,Sheet2!CC:NO,$B1023,0),"")</f>
        <v/>
      </c>
    </row>
    <row r="1024" spans="1:17" x14ac:dyDescent="0.25">
      <c r="A1024" s="64">
        <f t="shared" si="123"/>
        <v>0</v>
      </c>
      <c r="B1024" s="64">
        <f t="shared" si="124"/>
        <v>107</v>
      </c>
      <c r="C1024" s="64">
        <f t="shared" si="125"/>
        <v>1</v>
      </c>
      <c r="D1024" s="64">
        <f t="shared" si="126"/>
        <v>103</v>
      </c>
      <c r="E1024" s="64">
        <f t="shared" si="127"/>
        <v>511</v>
      </c>
      <c r="F1024" s="64">
        <f t="shared" si="120"/>
        <v>1</v>
      </c>
      <c r="G1024" s="64">
        <f t="shared" si="121"/>
        <v>1</v>
      </c>
      <c r="H1024" s="64">
        <f t="shared" si="122"/>
        <v>2021</v>
      </c>
      <c r="I1024" s="80" t="str">
        <f>IFERROR(VLOOKUP(D1024,Sheet2!A:B,2,0),"")</f>
        <v>J20-0920</v>
      </c>
      <c r="J1024" s="64" t="str">
        <f>IFERROR(IF(I1024&lt;&gt;"",VLOOKUP(I1024,Sheet2!B:C,2,0),""),"")</f>
        <v>Project: AS1 Control Panel No.5</v>
      </c>
      <c r="K1024" s="64" t="str">
        <f>IFERROR( IF(I1024&lt;&gt;"", HLOOKUP(L$2+$A1024,Sheet2!BX:NK,2,0),""),"")</f>
        <v>1-15 Jan 21</v>
      </c>
      <c r="L1024" t="str">
        <f>IF(OR(HLOOKUP(L$2+$A1024,Sheet2!BX:NK,$B1024,0),HLOOKUP(L$2+$A1024,Sheet2!BX:NK,$B1024,0)&lt;&gt;""),HLOOKUP(L$2+$A1024,Sheet2!BX:NK,$B1024,0),"")</f>
        <v/>
      </c>
      <c r="M1024" t="str">
        <f>IF(OR(HLOOKUP(M$2+$A1024,Sheet2!BY:NL,$B1024,0),HLOOKUP(M$2+$A1024,Sheet2!BY:NL,$B1024,0)&lt;&gt;""),HLOOKUP(M$2+$A1024,Sheet2!BY:NL,$B1024,0),"")</f>
        <v/>
      </c>
      <c r="N1024" t="str">
        <f>IF(OR(HLOOKUP(N$2+$A1024,Sheet2!BZ:NM,$B1024,0),HLOOKUP(N$2+$A1024,Sheet2!BZ:NM,$B1024,0)&lt;&gt;""),HLOOKUP(N$2+$A1024,Sheet2!BZ:NM,$B1024,0),"")</f>
        <v/>
      </c>
      <c r="O1024" t="str">
        <f>IF(OR(HLOOKUP(O$2+$A1024,Sheet2!CA:NN,$B1024,0),HLOOKUP(O$2+$A1024,Sheet2!CA:NN,$B1024,0)&lt;&gt;""),HLOOKUP(O$2+$A1024,Sheet2!CA:NN,$B1024,0),"")</f>
        <v/>
      </c>
      <c r="P1024" t="str">
        <f>IF(OR(HLOOKUP(P$2+$A1024,Sheet2!CB:NO,$B1024,0),HLOOKUP(P$2+$A1024,Sheet2!CB:NO,$B1024,0)&lt;&gt;""),HLOOKUP(P$2+$A1024,Sheet2!CB:NO,$B1024,0),"")</f>
        <v/>
      </c>
      <c r="Q1024" t="str">
        <f>IF(OR(HLOOKUP(Q$2+$A1024,Sheet2!CC:NO,$B1024,0),HLOOKUP(Q$2+$A1024,Sheet2!CC:NO,$B1024,0)&lt;&gt;""),HLOOKUP(Q$2+$A1024,Sheet2!CC:NO,$B1024,0),"")</f>
        <v/>
      </c>
    </row>
    <row r="1025" spans="1:17" x14ac:dyDescent="0.25">
      <c r="A1025" s="64">
        <f t="shared" si="123"/>
        <v>6</v>
      </c>
      <c r="B1025" s="64">
        <f t="shared" si="124"/>
        <v>107</v>
      </c>
      <c r="C1025" s="64">
        <f t="shared" si="125"/>
        <v>2</v>
      </c>
      <c r="D1025" s="64">
        <f t="shared" si="126"/>
        <v>103</v>
      </c>
      <c r="E1025" s="64">
        <f t="shared" si="127"/>
        <v>511</v>
      </c>
      <c r="F1025" s="64">
        <f t="shared" si="120"/>
        <v>2</v>
      </c>
      <c r="G1025" s="64">
        <f t="shared" si="121"/>
        <v>1</v>
      </c>
      <c r="H1025" s="64">
        <f t="shared" si="122"/>
        <v>2021</v>
      </c>
      <c r="I1025" s="80" t="str">
        <f>IFERROR(VLOOKUP(D1025,Sheet2!A:B,2,0),"")</f>
        <v>J20-0920</v>
      </c>
      <c r="J1025" s="64" t="str">
        <f>IFERROR(IF(I1025&lt;&gt;"",VLOOKUP(I1025,Sheet2!B:C,2,0),""),"")</f>
        <v>Project: AS1 Control Panel No.5</v>
      </c>
      <c r="K1025" s="64" t="str">
        <f>IFERROR( IF(I1025&lt;&gt;"", HLOOKUP(L$2+$A1025,Sheet2!BX:NK,2,0),""),"")</f>
        <v>16-31 Jan 21</v>
      </c>
      <c r="L1025" t="str">
        <f>IF(OR(HLOOKUP(L$2+$A1025,Sheet2!BX:NK,$B1025,0),HLOOKUP(L$2+$A1025,Sheet2!BX:NK,$B1025,0)&lt;&gt;""),HLOOKUP(L$2+$A1025,Sheet2!BX:NK,$B1025,0),"")</f>
        <v/>
      </c>
      <c r="M1025" t="str">
        <f>IF(OR(HLOOKUP(M$2+$A1025,Sheet2!BY:NL,$B1025,0),HLOOKUP(M$2+$A1025,Sheet2!BY:NL,$B1025,0)&lt;&gt;""),HLOOKUP(M$2+$A1025,Sheet2!BY:NL,$B1025,0),"")</f>
        <v/>
      </c>
      <c r="N1025" t="str">
        <f>IF(OR(HLOOKUP(N$2+$A1025,Sheet2!BZ:NM,$B1025,0),HLOOKUP(N$2+$A1025,Sheet2!BZ:NM,$B1025,0)&lt;&gt;""),HLOOKUP(N$2+$A1025,Sheet2!BZ:NM,$B1025,0),"")</f>
        <v/>
      </c>
      <c r="O1025" t="str">
        <f>IF(OR(HLOOKUP(O$2+$A1025,Sheet2!CA:NN,$B1025,0),HLOOKUP(O$2+$A1025,Sheet2!CA:NN,$B1025,0)&lt;&gt;""),HLOOKUP(O$2+$A1025,Sheet2!CA:NN,$B1025,0),"")</f>
        <v/>
      </c>
      <c r="P1025" t="str">
        <f>IF(OR(HLOOKUP(P$2+$A1025,Sheet2!CB:NO,$B1025,0),HLOOKUP(P$2+$A1025,Sheet2!CB:NO,$B1025,0)&lt;&gt;""),HLOOKUP(P$2+$A1025,Sheet2!CB:NO,$B1025,0),"")</f>
        <v/>
      </c>
      <c r="Q1025" t="str">
        <f>IF(OR(HLOOKUP(Q$2+$A1025,Sheet2!CC:NO,$B1025,0),HLOOKUP(Q$2+$A1025,Sheet2!CC:NO,$B1025,0)&lt;&gt;""),HLOOKUP(Q$2+$A1025,Sheet2!CC:NO,$B1025,0),"")</f>
        <v/>
      </c>
    </row>
    <row r="1026" spans="1:17" x14ac:dyDescent="0.25">
      <c r="A1026" s="64">
        <f t="shared" si="123"/>
        <v>12</v>
      </c>
      <c r="B1026" s="64">
        <f t="shared" si="124"/>
        <v>107</v>
      </c>
      <c r="C1026" s="64">
        <f t="shared" si="125"/>
        <v>3</v>
      </c>
      <c r="D1026" s="64">
        <f t="shared" si="126"/>
        <v>103</v>
      </c>
      <c r="E1026" s="64">
        <f t="shared" si="127"/>
        <v>511</v>
      </c>
      <c r="F1026" s="64">
        <f t="shared" si="120"/>
        <v>1</v>
      </c>
      <c r="G1026" s="64">
        <f t="shared" si="121"/>
        <v>2</v>
      </c>
      <c r="H1026" s="64">
        <f t="shared" si="122"/>
        <v>2021</v>
      </c>
      <c r="I1026" s="80" t="str">
        <f>IFERROR(VLOOKUP(D1026,Sheet2!A:B,2,0),"")</f>
        <v>J20-0920</v>
      </c>
      <c r="J1026" s="64" t="str">
        <f>IFERROR(IF(I1026&lt;&gt;"",VLOOKUP(I1026,Sheet2!B:C,2,0),""),"")</f>
        <v>Project: AS1 Control Panel No.5</v>
      </c>
      <c r="K1026" s="64" t="str">
        <f>IFERROR( IF(I1026&lt;&gt;"", HLOOKUP(L$2+$A1026,Sheet2!BX:NK,2,0),""),"")</f>
        <v>1-15 Feb 21</v>
      </c>
      <c r="L1026" t="str">
        <f>IF(OR(HLOOKUP(L$2+$A1026,Sheet2!BX:NK,$B1026,0),HLOOKUP(L$2+$A1026,Sheet2!BX:NK,$B1026,0)&lt;&gt;""),HLOOKUP(L$2+$A1026,Sheet2!BX:NK,$B1026,0),"")</f>
        <v/>
      </c>
      <c r="M1026" t="str">
        <f>IF(OR(HLOOKUP(M$2+$A1026,Sheet2!BY:NL,$B1026,0),HLOOKUP(M$2+$A1026,Sheet2!BY:NL,$B1026,0)&lt;&gt;""),HLOOKUP(M$2+$A1026,Sheet2!BY:NL,$B1026,0),"")</f>
        <v/>
      </c>
      <c r="N1026" t="str">
        <f>IF(OR(HLOOKUP(N$2+$A1026,Sheet2!BZ:NM,$B1026,0),HLOOKUP(N$2+$A1026,Sheet2!BZ:NM,$B1026,0)&lt;&gt;""),HLOOKUP(N$2+$A1026,Sheet2!BZ:NM,$B1026,0),"")</f>
        <v/>
      </c>
      <c r="O1026" t="str">
        <f>IF(OR(HLOOKUP(O$2+$A1026,Sheet2!CA:NN,$B1026,0),HLOOKUP(O$2+$A1026,Sheet2!CA:NN,$B1026,0)&lt;&gt;""),HLOOKUP(O$2+$A1026,Sheet2!CA:NN,$B1026,0),"")</f>
        <v/>
      </c>
      <c r="P1026" t="str">
        <f>IF(OR(HLOOKUP(P$2+$A1026,Sheet2!CB:NO,$B1026,0),HLOOKUP(P$2+$A1026,Sheet2!CB:NO,$B1026,0)&lt;&gt;""),HLOOKUP(P$2+$A1026,Sheet2!CB:NO,$B1026,0),"")</f>
        <v/>
      </c>
      <c r="Q1026" t="str">
        <f>IF(OR(HLOOKUP(Q$2+$A1026,Sheet2!CC:NO,$B1026,0),HLOOKUP(Q$2+$A1026,Sheet2!CC:NO,$B1026,0)&lt;&gt;""),HLOOKUP(Q$2+$A1026,Sheet2!CC:NO,$B1026,0),"")</f>
        <v/>
      </c>
    </row>
    <row r="1027" spans="1:17" x14ac:dyDescent="0.25">
      <c r="A1027" s="64">
        <f t="shared" si="123"/>
        <v>18</v>
      </c>
      <c r="B1027" s="64">
        <f t="shared" si="124"/>
        <v>107</v>
      </c>
      <c r="C1027" s="64">
        <f t="shared" si="125"/>
        <v>4</v>
      </c>
      <c r="D1027" s="64">
        <f t="shared" si="126"/>
        <v>103</v>
      </c>
      <c r="E1027" s="64">
        <f t="shared" si="127"/>
        <v>511</v>
      </c>
      <c r="F1027" s="64">
        <f t="shared" si="120"/>
        <v>2</v>
      </c>
      <c r="G1027" s="64">
        <f t="shared" si="121"/>
        <v>2</v>
      </c>
      <c r="H1027" s="64">
        <f t="shared" si="122"/>
        <v>2021</v>
      </c>
      <c r="I1027" s="80" t="str">
        <f>IFERROR(VLOOKUP(D1027,Sheet2!A:B,2,0),"")</f>
        <v>J20-0920</v>
      </c>
      <c r="J1027" s="64" t="str">
        <f>IFERROR(IF(I1027&lt;&gt;"",VLOOKUP(I1027,Sheet2!B:C,2,0),""),"")</f>
        <v>Project: AS1 Control Panel No.5</v>
      </c>
      <c r="K1027" s="64" t="str">
        <f>IFERROR( IF(I1027&lt;&gt;"", HLOOKUP(L$2+$A1027,Sheet2!BX:NK,2,0),""),"")</f>
        <v>16-28 Feb 21</v>
      </c>
      <c r="L1027" t="str">
        <f>IF(OR(HLOOKUP(L$2+$A1027,Sheet2!BX:NK,$B1027,0),HLOOKUP(L$2+$A1027,Sheet2!BX:NK,$B1027,0)&lt;&gt;""),HLOOKUP(L$2+$A1027,Sheet2!BX:NK,$B1027,0),"")</f>
        <v/>
      </c>
      <c r="M1027" t="str">
        <f>IF(OR(HLOOKUP(M$2+$A1027,Sheet2!BY:NL,$B1027,0),HLOOKUP(M$2+$A1027,Sheet2!BY:NL,$B1027,0)&lt;&gt;""),HLOOKUP(M$2+$A1027,Sheet2!BY:NL,$B1027,0),"")</f>
        <v/>
      </c>
      <c r="N1027" t="str">
        <f>IF(OR(HLOOKUP(N$2+$A1027,Sheet2!BZ:NM,$B1027,0),HLOOKUP(N$2+$A1027,Sheet2!BZ:NM,$B1027,0)&lt;&gt;""),HLOOKUP(N$2+$A1027,Sheet2!BZ:NM,$B1027,0),"")</f>
        <v/>
      </c>
      <c r="O1027" t="str">
        <f>IF(OR(HLOOKUP(O$2+$A1027,Sheet2!CA:NN,$B1027,0),HLOOKUP(O$2+$A1027,Sheet2!CA:NN,$B1027,0)&lt;&gt;""),HLOOKUP(O$2+$A1027,Sheet2!CA:NN,$B1027,0),"")</f>
        <v/>
      </c>
      <c r="P1027" t="str">
        <f>IF(OR(HLOOKUP(P$2+$A1027,Sheet2!CB:NO,$B1027,0),HLOOKUP(P$2+$A1027,Sheet2!CB:NO,$B1027,0)&lt;&gt;""),HLOOKUP(P$2+$A1027,Sheet2!CB:NO,$B1027,0),"")</f>
        <v/>
      </c>
      <c r="Q1027" t="str">
        <f>IF(OR(HLOOKUP(Q$2+$A1027,Sheet2!CC:NO,$B1027,0),HLOOKUP(Q$2+$A1027,Sheet2!CC:NO,$B1027,0)&lt;&gt;""),HLOOKUP(Q$2+$A1027,Sheet2!CC:NO,$B1027,0),"")</f>
        <v/>
      </c>
    </row>
    <row r="1028" spans="1:17" x14ac:dyDescent="0.25">
      <c r="A1028" s="64">
        <f t="shared" si="123"/>
        <v>24</v>
      </c>
      <c r="B1028" s="64">
        <f t="shared" si="124"/>
        <v>107</v>
      </c>
      <c r="C1028" s="64">
        <f t="shared" si="125"/>
        <v>5</v>
      </c>
      <c r="D1028" s="64">
        <f t="shared" si="126"/>
        <v>103</v>
      </c>
      <c r="E1028" s="64">
        <f t="shared" si="127"/>
        <v>511</v>
      </c>
      <c r="F1028" s="64">
        <f t="shared" si="120"/>
        <v>1</v>
      </c>
      <c r="G1028" s="64">
        <f t="shared" si="121"/>
        <v>3</v>
      </c>
      <c r="H1028" s="64">
        <f t="shared" si="122"/>
        <v>2021</v>
      </c>
      <c r="I1028" s="80" t="str">
        <f>IFERROR(VLOOKUP(D1028,Sheet2!A:B,2,0),"")</f>
        <v>J20-0920</v>
      </c>
      <c r="J1028" s="64" t="str">
        <f>IFERROR(IF(I1028&lt;&gt;"",VLOOKUP(I1028,Sheet2!B:C,2,0),""),"")</f>
        <v>Project: AS1 Control Panel No.5</v>
      </c>
      <c r="K1028" s="64" t="str">
        <f>IFERROR( IF(I1028&lt;&gt;"", HLOOKUP(L$2+$A1028,Sheet2!BX:NK,2,0),""),"")</f>
        <v>1-15 Mar 2021</v>
      </c>
      <c r="L1028" t="str">
        <f>IF(OR(HLOOKUP(L$2+$A1028,Sheet2!BX:NK,$B1028,0),HLOOKUP(L$2+$A1028,Sheet2!BX:NK,$B1028,0)&lt;&gt;""),HLOOKUP(L$2+$A1028,Sheet2!BX:NK,$B1028,0),"")</f>
        <v/>
      </c>
      <c r="M1028" t="str">
        <f>IF(OR(HLOOKUP(M$2+$A1028,Sheet2!BY:NL,$B1028,0),HLOOKUP(M$2+$A1028,Sheet2!BY:NL,$B1028,0)&lt;&gt;""),HLOOKUP(M$2+$A1028,Sheet2!BY:NL,$B1028,0),"")</f>
        <v/>
      </c>
      <c r="N1028" t="str">
        <f>IF(OR(HLOOKUP(N$2+$A1028,Sheet2!BZ:NM,$B1028,0),HLOOKUP(N$2+$A1028,Sheet2!BZ:NM,$B1028,0)&lt;&gt;""),HLOOKUP(N$2+$A1028,Sheet2!BZ:NM,$B1028,0),"")</f>
        <v/>
      </c>
      <c r="O1028" t="str">
        <f>IF(OR(HLOOKUP(O$2+$A1028,Sheet2!CA:NN,$B1028,0),HLOOKUP(O$2+$A1028,Sheet2!CA:NN,$B1028,0)&lt;&gt;""),HLOOKUP(O$2+$A1028,Sheet2!CA:NN,$B1028,0),"")</f>
        <v/>
      </c>
      <c r="P1028" t="str">
        <f>IF(OR(HLOOKUP(P$2+$A1028,Sheet2!CB:NO,$B1028,0),HLOOKUP(P$2+$A1028,Sheet2!CB:NO,$B1028,0)&lt;&gt;""),HLOOKUP(P$2+$A1028,Sheet2!CB:NO,$B1028,0),"")</f>
        <v/>
      </c>
      <c r="Q1028" t="str">
        <f>IF(OR(HLOOKUP(Q$2+$A1028,Sheet2!CC:NO,$B1028,0),HLOOKUP(Q$2+$A1028,Sheet2!CC:NO,$B1028,0)&lt;&gt;""),HLOOKUP(Q$2+$A1028,Sheet2!CC:NO,$B1028,0),"")</f>
        <v/>
      </c>
    </row>
    <row r="1029" spans="1:17" x14ac:dyDescent="0.25">
      <c r="A1029" s="64">
        <f t="shared" si="123"/>
        <v>30</v>
      </c>
      <c r="B1029" s="64">
        <f t="shared" si="124"/>
        <v>107</v>
      </c>
      <c r="C1029" s="64">
        <f t="shared" si="125"/>
        <v>6</v>
      </c>
      <c r="D1029" s="64">
        <f t="shared" si="126"/>
        <v>103</v>
      </c>
      <c r="E1029" s="64">
        <f t="shared" si="127"/>
        <v>511</v>
      </c>
      <c r="F1029" s="64">
        <f t="shared" ref="F1029:F1092" si="128">IFERROR(IF(I1029&lt;&gt;"",IF(LEFT(K1029,2)="1-",1,2),""),"")</f>
        <v>2</v>
      </c>
      <c r="G1029" s="64">
        <f t="shared" ref="G1029:G1092" si="129">IFERROR(IF(I1029&lt;&gt;"",MONTH( RIGHT(K1029,LEN(K1029)-FIND("-",K1029))),""),"")</f>
        <v>3</v>
      </c>
      <c r="H1029" s="64">
        <f t="shared" ref="H1029:H1092" si="130">IFERROR(IF(I1029&lt;&gt;"",YEAR( RIGHT(K1029,LEN(K1029)-FIND("-",K1029))),""),"")</f>
        <v>2021</v>
      </c>
      <c r="I1029" s="80" t="str">
        <f>IFERROR(VLOOKUP(D1029,Sheet2!A:B,2,0),"")</f>
        <v>J20-0920</v>
      </c>
      <c r="J1029" s="64" t="str">
        <f>IFERROR(IF(I1029&lt;&gt;"",VLOOKUP(I1029,Sheet2!B:C,2,0),""),"")</f>
        <v>Project: AS1 Control Panel No.5</v>
      </c>
      <c r="K1029" s="64" t="str">
        <f>IFERROR( IF(I1029&lt;&gt;"", HLOOKUP(L$2+$A1029,Sheet2!BX:NK,2,0),""),"")</f>
        <v>16-31 Mar 21</v>
      </c>
      <c r="L1029" t="str">
        <f>IF(OR(HLOOKUP(L$2+$A1029,Sheet2!BX:NK,$B1029,0),HLOOKUP(L$2+$A1029,Sheet2!BX:NK,$B1029,0)&lt;&gt;""),HLOOKUP(L$2+$A1029,Sheet2!BX:NK,$B1029,0),"")</f>
        <v/>
      </c>
      <c r="M1029" t="str">
        <f>IF(OR(HLOOKUP(M$2+$A1029,Sheet2!BY:NL,$B1029,0),HLOOKUP(M$2+$A1029,Sheet2!BY:NL,$B1029,0)&lt;&gt;""),HLOOKUP(M$2+$A1029,Sheet2!BY:NL,$B1029,0),"")</f>
        <v/>
      </c>
      <c r="N1029" t="str">
        <f>IF(OR(HLOOKUP(N$2+$A1029,Sheet2!BZ:NM,$B1029,0),HLOOKUP(N$2+$A1029,Sheet2!BZ:NM,$B1029,0)&lt;&gt;""),HLOOKUP(N$2+$A1029,Sheet2!BZ:NM,$B1029,0),"")</f>
        <v/>
      </c>
      <c r="O1029" t="str">
        <f>IF(OR(HLOOKUP(O$2+$A1029,Sheet2!CA:NN,$B1029,0),HLOOKUP(O$2+$A1029,Sheet2!CA:NN,$B1029,0)&lt;&gt;""),HLOOKUP(O$2+$A1029,Sheet2!CA:NN,$B1029,0),"")</f>
        <v/>
      </c>
      <c r="P1029" t="str">
        <f>IF(OR(HLOOKUP(P$2+$A1029,Sheet2!CB:NO,$B1029,0),HLOOKUP(P$2+$A1029,Sheet2!CB:NO,$B1029,0)&lt;&gt;""),HLOOKUP(P$2+$A1029,Sheet2!CB:NO,$B1029,0),"")</f>
        <v/>
      </c>
      <c r="Q1029" t="str">
        <f>IF(OR(HLOOKUP(Q$2+$A1029,Sheet2!CC:NO,$B1029,0),HLOOKUP(Q$2+$A1029,Sheet2!CC:NO,$B1029,0)&lt;&gt;""),HLOOKUP(Q$2+$A1029,Sheet2!CC:NO,$B1029,0),"")</f>
        <v/>
      </c>
    </row>
    <row r="1030" spans="1:17" x14ac:dyDescent="0.25">
      <c r="A1030" s="64">
        <f t="shared" ref="A1030:A1093" si="131">IF(C1030&lt;&gt;1,A1029+6,0)</f>
        <v>36</v>
      </c>
      <c r="B1030" s="64">
        <f t="shared" ref="B1030:B1093" si="132">IF(C1030&lt;&gt;1,B1029,B1029+1)</f>
        <v>107</v>
      </c>
      <c r="C1030" s="64">
        <f t="shared" ref="C1030:C1093" si="133">IF($C$3-C1029=0,1,C1029+1)</f>
        <v>7</v>
      </c>
      <c r="D1030" s="64">
        <f t="shared" ref="D1030:D1093" si="134">IF(C1030=1,D1029+1,D1029)</f>
        <v>103</v>
      </c>
      <c r="E1030" s="64">
        <f t="shared" ref="E1030:E1093" si="135">IF(D1030&lt;&gt;D1029,E1029+5,E1029)</f>
        <v>511</v>
      </c>
      <c r="F1030" s="64">
        <f t="shared" si="128"/>
        <v>1</v>
      </c>
      <c r="G1030" s="64">
        <f t="shared" si="129"/>
        <v>4</v>
      </c>
      <c r="H1030" s="64">
        <f t="shared" si="130"/>
        <v>2021</v>
      </c>
      <c r="I1030" s="80" t="str">
        <f>IFERROR(VLOOKUP(D1030,Sheet2!A:B,2,0),"")</f>
        <v>J20-0920</v>
      </c>
      <c r="J1030" s="64" t="str">
        <f>IFERROR(IF(I1030&lt;&gt;"",VLOOKUP(I1030,Sheet2!B:C,2,0),""),"")</f>
        <v>Project: AS1 Control Panel No.5</v>
      </c>
      <c r="K1030" s="64" t="str">
        <f>IFERROR( IF(I1030&lt;&gt;"", HLOOKUP(L$2+$A1030,Sheet2!BX:NK,2,0),""),"")</f>
        <v>1-15 April 21</v>
      </c>
      <c r="L1030" t="str">
        <f>IF(OR(HLOOKUP(L$2+$A1030,Sheet2!BX:NK,$B1030,0),HLOOKUP(L$2+$A1030,Sheet2!BX:NK,$B1030,0)&lt;&gt;""),HLOOKUP(L$2+$A1030,Sheet2!BX:NK,$B1030,0),"")</f>
        <v/>
      </c>
      <c r="M1030" t="str">
        <f>IF(OR(HLOOKUP(M$2+$A1030,Sheet2!BY:NL,$B1030,0),HLOOKUP(M$2+$A1030,Sheet2!BY:NL,$B1030,0)&lt;&gt;""),HLOOKUP(M$2+$A1030,Sheet2!BY:NL,$B1030,0),"")</f>
        <v/>
      </c>
      <c r="N1030" t="str">
        <f>IF(OR(HLOOKUP(N$2+$A1030,Sheet2!BZ:NM,$B1030,0),HLOOKUP(N$2+$A1030,Sheet2!BZ:NM,$B1030,0)&lt;&gt;""),HLOOKUP(N$2+$A1030,Sheet2!BZ:NM,$B1030,0),"")</f>
        <v/>
      </c>
      <c r="O1030" t="str">
        <f>IF(OR(HLOOKUP(O$2+$A1030,Sheet2!CA:NN,$B1030,0),HLOOKUP(O$2+$A1030,Sheet2!CA:NN,$B1030,0)&lt;&gt;""),HLOOKUP(O$2+$A1030,Sheet2!CA:NN,$B1030,0),"")</f>
        <v/>
      </c>
      <c r="P1030" t="str">
        <f>IF(OR(HLOOKUP(P$2+$A1030,Sheet2!CB:NO,$B1030,0),HLOOKUP(P$2+$A1030,Sheet2!CB:NO,$B1030,0)&lt;&gt;""),HLOOKUP(P$2+$A1030,Sheet2!CB:NO,$B1030,0),"")</f>
        <v/>
      </c>
      <c r="Q1030" t="str">
        <f>IF(OR(HLOOKUP(Q$2+$A1030,Sheet2!CC:NO,$B1030,0),HLOOKUP(Q$2+$A1030,Sheet2!CC:NO,$B1030,0)&lt;&gt;""),HLOOKUP(Q$2+$A1030,Sheet2!CC:NO,$B1030,0),"")</f>
        <v/>
      </c>
    </row>
    <row r="1031" spans="1:17" x14ac:dyDescent="0.25">
      <c r="A1031" s="64">
        <f t="shared" si="131"/>
        <v>42</v>
      </c>
      <c r="B1031" s="64">
        <f t="shared" si="132"/>
        <v>107</v>
      </c>
      <c r="C1031" s="64">
        <f t="shared" si="133"/>
        <v>8</v>
      </c>
      <c r="D1031" s="64">
        <f t="shared" si="134"/>
        <v>103</v>
      </c>
      <c r="E1031" s="64">
        <f t="shared" si="135"/>
        <v>511</v>
      </c>
      <c r="F1031" s="64">
        <f t="shared" si="128"/>
        <v>2</v>
      </c>
      <c r="G1031" s="64">
        <f t="shared" si="129"/>
        <v>4</v>
      </c>
      <c r="H1031" s="64">
        <f t="shared" si="130"/>
        <v>2021</v>
      </c>
      <c r="I1031" s="80" t="str">
        <f>IFERROR(VLOOKUP(D1031,Sheet2!A:B,2,0),"")</f>
        <v>J20-0920</v>
      </c>
      <c r="J1031" s="64" t="str">
        <f>IFERROR(IF(I1031&lt;&gt;"",VLOOKUP(I1031,Sheet2!B:C,2,0),""),"")</f>
        <v>Project: AS1 Control Panel No.5</v>
      </c>
      <c r="K1031" s="64" t="str">
        <f>IFERROR( IF(I1031&lt;&gt;"", HLOOKUP(L$2+$A1031,Sheet2!BX:NK,2,0),""),"")</f>
        <v>16-30 April 21</v>
      </c>
      <c r="L1031" t="str">
        <f>IF(OR(HLOOKUP(L$2+$A1031,Sheet2!BX:NK,$B1031,0),HLOOKUP(L$2+$A1031,Sheet2!BX:NK,$B1031,0)&lt;&gt;""),HLOOKUP(L$2+$A1031,Sheet2!BX:NK,$B1031,0),"")</f>
        <v/>
      </c>
      <c r="M1031" t="str">
        <f>IF(OR(HLOOKUP(M$2+$A1031,Sheet2!BY:NL,$B1031,0),HLOOKUP(M$2+$A1031,Sheet2!BY:NL,$B1031,0)&lt;&gt;""),HLOOKUP(M$2+$A1031,Sheet2!BY:NL,$B1031,0),"")</f>
        <v/>
      </c>
      <c r="N1031" t="str">
        <f>IF(OR(HLOOKUP(N$2+$A1031,Sheet2!BZ:NM,$B1031,0),HLOOKUP(N$2+$A1031,Sheet2!BZ:NM,$B1031,0)&lt;&gt;""),HLOOKUP(N$2+$A1031,Sheet2!BZ:NM,$B1031,0),"")</f>
        <v/>
      </c>
      <c r="O1031" t="str">
        <f>IF(OR(HLOOKUP(O$2+$A1031,Sheet2!CA:NN,$B1031,0),HLOOKUP(O$2+$A1031,Sheet2!CA:NN,$B1031,0)&lt;&gt;""),HLOOKUP(O$2+$A1031,Sheet2!CA:NN,$B1031,0),"")</f>
        <v/>
      </c>
      <c r="P1031" t="str">
        <f>IF(OR(HLOOKUP(P$2+$A1031,Sheet2!CB:NO,$B1031,0),HLOOKUP(P$2+$A1031,Sheet2!CB:NO,$B1031,0)&lt;&gt;""),HLOOKUP(P$2+$A1031,Sheet2!CB:NO,$B1031,0),"")</f>
        <v/>
      </c>
      <c r="Q1031" t="str">
        <f>IF(OR(HLOOKUP(Q$2+$A1031,Sheet2!CC:NO,$B1031,0),HLOOKUP(Q$2+$A1031,Sheet2!CC:NO,$B1031,0)&lt;&gt;""),HLOOKUP(Q$2+$A1031,Sheet2!CC:NO,$B1031,0),"")</f>
        <v/>
      </c>
    </row>
    <row r="1032" spans="1:17" x14ac:dyDescent="0.25">
      <c r="A1032" s="64">
        <f t="shared" si="131"/>
        <v>48</v>
      </c>
      <c r="B1032" s="64">
        <f t="shared" si="132"/>
        <v>107</v>
      </c>
      <c r="C1032" s="64">
        <f t="shared" si="133"/>
        <v>9</v>
      </c>
      <c r="D1032" s="64">
        <f t="shared" si="134"/>
        <v>103</v>
      </c>
      <c r="E1032" s="64">
        <f t="shared" si="135"/>
        <v>511</v>
      </c>
      <c r="F1032" s="64">
        <f t="shared" si="128"/>
        <v>1</v>
      </c>
      <c r="G1032" s="64">
        <f t="shared" si="129"/>
        <v>5</v>
      </c>
      <c r="H1032" s="64">
        <f t="shared" si="130"/>
        <v>2021</v>
      </c>
      <c r="I1032" s="80" t="str">
        <f>IFERROR(VLOOKUP(D1032,Sheet2!A:B,2,0),"")</f>
        <v>J20-0920</v>
      </c>
      <c r="J1032" s="64" t="str">
        <f>IFERROR(IF(I1032&lt;&gt;"",VLOOKUP(I1032,Sheet2!B:C,2,0),""),"")</f>
        <v>Project: AS1 Control Panel No.5</v>
      </c>
      <c r="K1032" s="64" t="str">
        <f>IFERROR( IF(I1032&lt;&gt;"", HLOOKUP(L$2+$A1032,Sheet2!BX:NK,2,0),""),"")</f>
        <v>1-15 May 21</v>
      </c>
      <c r="L1032" t="str">
        <f>IF(OR(HLOOKUP(L$2+$A1032,Sheet2!BX:NK,$B1032,0),HLOOKUP(L$2+$A1032,Sheet2!BX:NK,$B1032,0)&lt;&gt;""),HLOOKUP(L$2+$A1032,Sheet2!BX:NK,$B1032,0),"")</f>
        <v/>
      </c>
      <c r="M1032" t="str">
        <f>IF(OR(HLOOKUP(M$2+$A1032,Sheet2!BY:NL,$B1032,0),HLOOKUP(M$2+$A1032,Sheet2!BY:NL,$B1032,0)&lt;&gt;""),HLOOKUP(M$2+$A1032,Sheet2!BY:NL,$B1032,0),"")</f>
        <v/>
      </c>
      <c r="N1032" t="str">
        <f>IF(OR(HLOOKUP(N$2+$A1032,Sheet2!BZ:NM,$B1032,0),HLOOKUP(N$2+$A1032,Sheet2!BZ:NM,$B1032,0)&lt;&gt;""),HLOOKUP(N$2+$A1032,Sheet2!BZ:NM,$B1032,0),"")</f>
        <v/>
      </c>
      <c r="O1032" t="str">
        <f>IF(OR(HLOOKUP(O$2+$A1032,Sheet2!CA:NN,$B1032,0),HLOOKUP(O$2+$A1032,Sheet2!CA:NN,$B1032,0)&lt;&gt;""),HLOOKUP(O$2+$A1032,Sheet2!CA:NN,$B1032,0),"")</f>
        <v/>
      </c>
      <c r="P1032" t="str">
        <f>IF(OR(HLOOKUP(P$2+$A1032,Sheet2!CB:NO,$B1032,0),HLOOKUP(P$2+$A1032,Sheet2!CB:NO,$B1032,0)&lt;&gt;""),HLOOKUP(P$2+$A1032,Sheet2!CB:NO,$B1032,0),"")</f>
        <v/>
      </c>
      <c r="Q1032" t="str">
        <f>IF(OR(HLOOKUP(Q$2+$A1032,Sheet2!CC:NO,$B1032,0),HLOOKUP(Q$2+$A1032,Sheet2!CC:NO,$B1032,0)&lt;&gt;""),HLOOKUP(Q$2+$A1032,Sheet2!CC:NO,$B1032,0),"")</f>
        <v/>
      </c>
    </row>
    <row r="1033" spans="1:17" x14ac:dyDescent="0.25">
      <c r="A1033" s="64">
        <f t="shared" si="131"/>
        <v>54</v>
      </c>
      <c r="B1033" s="64">
        <f t="shared" si="132"/>
        <v>107</v>
      </c>
      <c r="C1033" s="64">
        <f t="shared" si="133"/>
        <v>10</v>
      </c>
      <c r="D1033" s="64">
        <f t="shared" si="134"/>
        <v>103</v>
      </c>
      <c r="E1033" s="64">
        <f t="shared" si="135"/>
        <v>511</v>
      </c>
      <c r="F1033" s="64">
        <f t="shared" si="128"/>
        <v>2</v>
      </c>
      <c r="G1033" s="64">
        <f t="shared" si="129"/>
        <v>5</v>
      </c>
      <c r="H1033" s="64">
        <f t="shared" si="130"/>
        <v>2021</v>
      </c>
      <c r="I1033" s="80" t="str">
        <f>IFERROR(VLOOKUP(D1033,Sheet2!A:B,2,0),"")</f>
        <v>J20-0920</v>
      </c>
      <c r="J1033" s="64" t="str">
        <f>IFERROR(IF(I1033&lt;&gt;"",VLOOKUP(I1033,Sheet2!B:C,2,0),""),"")</f>
        <v>Project: AS1 Control Panel No.5</v>
      </c>
      <c r="K1033" s="64" t="str">
        <f>IFERROR( IF(I1033&lt;&gt;"", HLOOKUP(L$2+$A1033,Sheet2!BX:NK,2,0),""),"")</f>
        <v>16-31 May 21</v>
      </c>
      <c r="L1033" t="str">
        <f>IF(OR(HLOOKUP(L$2+$A1033,Sheet2!BX:NK,$B1033,0),HLOOKUP(L$2+$A1033,Sheet2!BX:NK,$B1033,0)&lt;&gt;""),HLOOKUP(L$2+$A1033,Sheet2!BX:NK,$B1033,0),"")</f>
        <v/>
      </c>
      <c r="M1033" t="str">
        <f>IF(OR(HLOOKUP(M$2+$A1033,Sheet2!BY:NL,$B1033,0),HLOOKUP(M$2+$A1033,Sheet2!BY:NL,$B1033,0)&lt;&gt;""),HLOOKUP(M$2+$A1033,Sheet2!BY:NL,$B1033,0),"")</f>
        <v/>
      </c>
      <c r="N1033" t="str">
        <f>IF(OR(HLOOKUP(N$2+$A1033,Sheet2!BZ:NM,$B1033,0),HLOOKUP(N$2+$A1033,Sheet2!BZ:NM,$B1033,0)&lt;&gt;""),HLOOKUP(N$2+$A1033,Sheet2!BZ:NM,$B1033,0),"")</f>
        <v/>
      </c>
      <c r="O1033" t="str">
        <f>IF(OR(HLOOKUP(O$2+$A1033,Sheet2!CA:NN,$B1033,0),HLOOKUP(O$2+$A1033,Sheet2!CA:NN,$B1033,0)&lt;&gt;""),HLOOKUP(O$2+$A1033,Sheet2!CA:NN,$B1033,0),"")</f>
        <v/>
      </c>
      <c r="P1033" t="str">
        <f>IF(OR(HLOOKUP(P$2+$A1033,Sheet2!CB:NO,$B1033,0),HLOOKUP(P$2+$A1033,Sheet2!CB:NO,$B1033,0)&lt;&gt;""),HLOOKUP(P$2+$A1033,Sheet2!CB:NO,$B1033,0),"")</f>
        <v/>
      </c>
      <c r="Q1033" t="str">
        <f>IF(OR(HLOOKUP(Q$2+$A1033,Sheet2!CC:NO,$B1033,0),HLOOKUP(Q$2+$A1033,Sheet2!CC:NO,$B1033,0)&lt;&gt;""),HLOOKUP(Q$2+$A1033,Sheet2!CC:NO,$B1033,0),"")</f>
        <v/>
      </c>
    </row>
    <row r="1034" spans="1:17" x14ac:dyDescent="0.25">
      <c r="A1034" s="64">
        <f t="shared" si="131"/>
        <v>0</v>
      </c>
      <c r="B1034" s="64">
        <f t="shared" si="132"/>
        <v>108</v>
      </c>
      <c r="C1034" s="64">
        <f t="shared" si="133"/>
        <v>1</v>
      </c>
      <c r="D1034" s="64">
        <f t="shared" si="134"/>
        <v>104</v>
      </c>
      <c r="E1034" s="64">
        <f t="shared" si="135"/>
        <v>516</v>
      </c>
      <c r="F1034" s="64">
        <f t="shared" si="128"/>
        <v>1</v>
      </c>
      <c r="G1034" s="64">
        <f t="shared" si="129"/>
        <v>1</v>
      </c>
      <c r="H1034" s="64">
        <f t="shared" si="130"/>
        <v>2021</v>
      </c>
      <c r="I1034" s="80" t="str">
        <f>IFERROR(VLOOKUP(D1034,Sheet2!A:B,2,0),"")</f>
        <v>J21-0094</v>
      </c>
      <c r="J1034" s="64" t="str">
        <f>IFERROR(IF(I1034&lt;&gt;"",VLOOKUP(I1034,Sheet2!B:C,2,0),""),"")</f>
        <v>E&amp;I work for Increase Dilution Steam from HP Steam</v>
      </c>
      <c r="K1034" s="64" t="str">
        <f>IFERROR( IF(I1034&lt;&gt;"", HLOOKUP(L$2+$A1034,Sheet2!BX:NK,2,0),""),"")</f>
        <v>1-15 Jan 21</v>
      </c>
      <c r="L1034" t="str">
        <f>IF(OR(HLOOKUP(L$2+$A1034,Sheet2!BX:NK,$B1034,0),HLOOKUP(L$2+$A1034,Sheet2!BX:NK,$B1034,0)&lt;&gt;""),HLOOKUP(L$2+$A1034,Sheet2!BX:NK,$B1034,0),"")</f>
        <v/>
      </c>
      <c r="M1034" t="str">
        <f>IF(OR(HLOOKUP(M$2+$A1034,Sheet2!BY:NL,$B1034,0),HLOOKUP(M$2+$A1034,Sheet2!BY:NL,$B1034,0)&lt;&gt;""),HLOOKUP(M$2+$A1034,Sheet2!BY:NL,$B1034,0),"")</f>
        <v/>
      </c>
      <c r="N1034" t="str">
        <f>IF(OR(HLOOKUP(N$2+$A1034,Sheet2!BZ:NM,$B1034,0),HLOOKUP(N$2+$A1034,Sheet2!BZ:NM,$B1034,0)&lt;&gt;""),HLOOKUP(N$2+$A1034,Sheet2!BZ:NM,$B1034,0),"")</f>
        <v/>
      </c>
      <c r="O1034" t="str">
        <f>IF(OR(HLOOKUP(O$2+$A1034,Sheet2!CA:NN,$B1034,0),HLOOKUP(O$2+$A1034,Sheet2!CA:NN,$B1034,0)&lt;&gt;""),HLOOKUP(O$2+$A1034,Sheet2!CA:NN,$B1034,0),"")</f>
        <v/>
      </c>
      <c r="P1034" t="str">
        <f>IF(OR(HLOOKUP(P$2+$A1034,Sheet2!CB:NO,$B1034,0),HLOOKUP(P$2+$A1034,Sheet2!CB:NO,$B1034,0)&lt;&gt;""),HLOOKUP(P$2+$A1034,Sheet2!CB:NO,$B1034,0),"")</f>
        <v/>
      </c>
      <c r="Q1034" t="str">
        <f>IF(OR(HLOOKUP(Q$2+$A1034,Sheet2!CC:NO,$B1034,0),HLOOKUP(Q$2+$A1034,Sheet2!CC:NO,$B1034,0)&lt;&gt;""),HLOOKUP(Q$2+$A1034,Sheet2!CC:NO,$B1034,0),"")</f>
        <v/>
      </c>
    </row>
    <row r="1035" spans="1:17" x14ac:dyDescent="0.25">
      <c r="A1035" s="64">
        <f t="shared" si="131"/>
        <v>6</v>
      </c>
      <c r="B1035" s="64">
        <f t="shared" si="132"/>
        <v>108</v>
      </c>
      <c r="C1035" s="64">
        <f t="shared" si="133"/>
        <v>2</v>
      </c>
      <c r="D1035" s="64">
        <f t="shared" si="134"/>
        <v>104</v>
      </c>
      <c r="E1035" s="64">
        <f t="shared" si="135"/>
        <v>516</v>
      </c>
      <c r="F1035" s="64">
        <f t="shared" si="128"/>
        <v>2</v>
      </c>
      <c r="G1035" s="64">
        <f t="shared" si="129"/>
        <v>1</v>
      </c>
      <c r="H1035" s="64">
        <f t="shared" si="130"/>
        <v>2021</v>
      </c>
      <c r="I1035" s="80" t="str">
        <f>IFERROR(VLOOKUP(D1035,Sheet2!A:B,2,0),"")</f>
        <v>J21-0094</v>
      </c>
      <c r="J1035" s="64" t="str">
        <f>IFERROR(IF(I1035&lt;&gt;"",VLOOKUP(I1035,Sheet2!B:C,2,0),""),"")</f>
        <v>E&amp;I work for Increase Dilution Steam from HP Steam</v>
      </c>
      <c r="K1035" s="64" t="str">
        <f>IFERROR( IF(I1035&lt;&gt;"", HLOOKUP(L$2+$A1035,Sheet2!BX:NK,2,0),""),"")</f>
        <v>16-31 Jan 21</v>
      </c>
      <c r="L1035" t="str">
        <f>IF(OR(HLOOKUP(L$2+$A1035,Sheet2!BX:NK,$B1035,0),HLOOKUP(L$2+$A1035,Sheet2!BX:NK,$B1035,0)&lt;&gt;""),HLOOKUP(L$2+$A1035,Sheet2!BX:NK,$B1035,0),"")</f>
        <v/>
      </c>
      <c r="M1035" t="str">
        <f>IF(OR(HLOOKUP(M$2+$A1035,Sheet2!BY:NL,$B1035,0),HLOOKUP(M$2+$A1035,Sheet2!BY:NL,$B1035,0)&lt;&gt;""),HLOOKUP(M$2+$A1035,Sheet2!BY:NL,$B1035,0),"")</f>
        <v/>
      </c>
      <c r="N1035" t="str">
        <f>IF(OR(HLOOKUP(N$2+$A1035,Sheet2!BZ:NM,$B1035,0),HLOOKUP(N$2+$A1035,Sheet2!BZ:NM,$B1035,0)&lt;&gt;""),HLOOKUP(N$2+$A1035,Sheet2!BZ:NM,$B1035,0),"")</f>
        <v/>
      </c>
      <c r="O1035" t="str">
        <f>IF(OR(HLOOKUP(O$2+$A1035,Sheet2!CA:NN,$B1035,0),HLOOKUP(O$2+$A1035,Sheet2!CA:NN,$B1035,0)&lt;&gt;""),HLOOKUP(O$2+$A1035,Sheet2!CA:NN,$B1035,0),"")</f>
        <v/>
      </c>
      <c r="P1035" t="str">
        <f>IF(OR(HLOOKUP(P$2+$A1035,Sheet2!CB:NO,$B1035,0),HLOOKUP(P$2+$A1035,Sheet2!CB:NO,$B1035,0)&lt;&gt;""),HLOOKUP(P$2+$A1035,Sheet2!CB:NO,$B1035,0),"")</f>
        <v/>
      </c>
      <c r="Q1035" t="str">
        <f>IF(OR(HLOOKUP(Q$2+$A1035,Sheet2!CC:NO,$B1035,0),HLOOKUP(Q$2+$A1035,Sheet2!CC:NO,$B1035,0)&lt;&gt;""),HLOOKUP(Q$2+$A1035,Sheet2!CC:NO,$B1035,0),"")</f>
        <v/>
      </c>
    </row>
    <row r="1036" spans="1:17" x14ac:dyDescent="0.25">
      <c r="A1036" s="64">
        <f t="shared" si="131"/>
        <v>12</v>
      </c>
      <c r="B1036" s="64">
        <f t="shared" si="132"/>
        <v>108</v>
      </c>
      <c r="C1036" s="64">
        <f t="shared" si="133"/>
        <v>3</v>
      </c>
      <c r="D1036" s="64">
        <f t="shared" si="134"/>
        <v>104</v>
      </c>
      <c r="E1036" s="64">
        <f t="shared" si="135"/>
        <v>516</v>
      </c>
      <c r="F1036" s="64">
        <f t="shared" si="128"/>
        <v>1</v>
      </c>
      <c r="G1036" s="64">
        <f t="shared" si="129"/>
        <v>2</v>
      </c>
      <c r="H1036" s="64">
        <f t="shared" si="130"/>
        <v>2021</v>
      </c>
      <c r="I1036" s="80" t="str">
        <f>IFERROR(VLOOKUP(D1036,Sheet2!A:B,2,0),"")</f>
        <v>J21-0094</v>
      </c>
      <c r="J1036" s="64" t="str">
        <f>IFERROR(IF(I1036&lt;&gt;"",VLOOKUP(I1036,Sheet2!B:C,2,0),""),"")</f>
        <v>E&amp;I work for Increase Dilution Steam from HP Steam</v>
      </c>
      <c r="K1036" s="64" t="str">
        <f>IFERROR( IF(I1036&lt;&gt;"", HLOOKUP(L$2+$A1036,Sheet2!BX:NK,2,0),""),"")</f>
        <v>1-15 Feb 21</v>
      </c>
      <c r="L1036">
        <f>IF(OR(HLOOKUP(L$2+$A1036,Sheet2!BX:NK,$B1036,0),HLOOKUP(L$2+$A1036,Sheet2!BX:NK,$B1036,0)&lt;&gt;""),HLOOKUP(L$2+$A1036,Sheet2!BX:NK,$B1036,0),"")</f>
        <v>60486</v>
      </c>
      <c r="M1036" t="str">
        <f>IF(OR(HLOOKUP(M$2+$A1036,Sheet2!BY:NL,$B1036,0),HLOOKUP(M$2+$A1036,Sheet2!BY:NL,$B1036,0)&lt;&gt;""),HLOOKUP(M$2+$A1036,Sheet2!BY:NL,$B1036,0),"")</f>
        <v/>
      </c>
      <c r="N1036" t="str">
        <f>IF(OR(HLOOKUP(N$2+$A1036,Sheet2!BZ:NM,$B1036,0),HLOOKUP(N$2+$A1036,Sheet2!BZ:NM,$B1036,0)&lt;&gt;""),HLOOKUP(N$2+$A1036,Sheet2!BZ:NM,$B1036,0),"")</f>
        <v/>
      </c>
      <c r="O1036" t="str">
        <f>IF(OR(HLOOKUP(O$2+$A1036,Sheet2!CA:NN,$B1036,0),HLOOKUP(O$2+$A1036,Sheet2!CA:NN,$B1036,0)&lt;&gt;""),HLOOKUP(O$2+$A1036,Sheet2!CA:NN,$B1036,0),"")</f>
        <v/>
      </c>
      <c r="P1036">
        <f>IF(OR(HLOOKUP(P$2+$A1036,Sheet2!CB:NO,$B1036,0),HLOOKUP(P$2+$A1036,Sheet2!CB:NO,$B1036,0)&lt;&gt;""),HLOOKUP(P$2+$A1036,Sheet2!CB:NO,$B1036,0),"")</f>
        <v>302</v>
      </c>
      <c r="Q1036">
        <f>IF(OR(HLOOKUP(Q$2+$A1036,Sheet2!CC:NO,$B1036,0),HLOOKUP(Q$2+$A1036,Sheet2!CC:NO,$B1036,0)&lt;&gt;""),HLOOKUP(Q$2+$A1036,Sheet2!CC:NO,$B1036,0),"")</f>
        <v>7</v>
      </c>
    </row>
    <row r="1037" spans="1:17" x14ac:dyDescent="0.25">
      <c r="A1037" s="64">
        <f t="shared" si="131"/>
        <v>18</v>
      </c>
      <c r="B1037" s="64">
        <f t="shared" si="132"/>
        <v>108</v>
      </c>
      <c r="C1037" s="64">
        <f t="shared" si="133"/>
        <v>4</v>
      </c>
      <c r="D1037" s="64">
        <f t="shared" si="134"/>
        <v>104</v>
      </c>
      <c r="E1037" s="64">
        <f t="shared" si="135"/>
        <v>516</v>
      </c>
      <c r="F1037" s="64">
        <f t="shared" si="128"/>
        <v>2</v>
      </c>
      <c r="G1037" s="64">
        <f t="shared" si="129"/>
        <v>2</v>
      </c>
      <c r="H1037" s="64">
        <f t="shared" si="130"/>
        <v>2021</v>
      </c>
      <c r="I1037" s="80" t="str">
        <f>IFERROR(VLOOKUP(D1037,Sheet2!A:B,2,0),"")</f>
        <v>J21-0094</v>
      </c>
      <c r="J1037" s="64" t="str">
        <f>IFERROR(IF(I1037&lt;&gt;"",VLOOKUP(I1037,Sheet2!B:C,2,0),""),"")</f>
        <v>E&amp;I work for Increase Dilution Steam from HP Steam</v>
      </c>
      <c r="K1037" s="64" t="str">
        <f>IFERROR( IF(I1037&lt;&gt;"", HLOOKUP(L$2+$A1037,Sheet2!BX:NK,2,0),""),"")</f>
        <v>16-28 Feb 21</v>
      </c>
      <c r="L1037">
        <f>IF(OR(HLOOKUP(L$2+$A1037,Sheet2!BX:NK,$B1037,0),HLOOKUP(L$2+$A1037,Sheet2!BX:NK,$B1037,0)&lt;&gt;""),HLOOKUP(L$2+$A1037,Sheet2!BX:NK,$B1037,0),"")</f>
        <v>47260</v>
      </c>
      <c r="M1037" t="str">
        <f>IF(OR(HLOOKUP(M$2+$A1037,Sheet2!BY:NL,$B1037,0),HLOOKUP(M$2+$A1037,Sheet2!BY:NL,$B1037,0)&lt;&gt;""),HLOOKUP(M$2+$A1037,Sheet2!BY:NL,$B1037,0),"")</f>
        <v/>
      </c>
      <c r="N1037" t="str">
        <f>IF(OR(HLOOKUP(N$2+$A1037,Sheet2!BZ:NM,$B1037,0),HLOOKUP(N$2+$A1037,Sheet2!BZ:NM,$B1037,0)&lt;&gt;""),HLOOKUP(N$2+$A1037,Sheet2!BZ:NM,$B1037,0),"")</f>
        <v/>
      </c>
      <c r="O1037" t="str">
        <f>IF(OR(HLOOKUP(O$2+$A1037,Sheet2!CA:NN,$B1037,0),HLOOKUP(O$2+$A1037,Sheet2!CA:NN,$B1037,0)&lt;&gt;""),HLOOKUP(O$2+$A1037,Sheet2!CA:NN,$B1037,0),"")</f>
        <v/>
      </c>
      <c r="P1037">
        <f>IF(OR(HLOOKUP(P$2+$A1037,Sheet2!CB:NO,$B1037,0),HLOOKUP(P$2+$A1037,Sheet2!CB:NO,$B1037,0)&lt;&gt;""),HLOOKUP(P$2+$A1037,Sheet2!CB:NO,$B1037,0),"")</f>
        <v>186</v>
      </c>
      <c r="Q1037">
        <f>IF(OR(HLOOKUP(Q$2+$A1037,Sheet2!CC:NO,$B1037,0),HLOOKUP(Q$2+$A1037,Sheet2!CC:NO,$B1037,0)&lt;&gt;""),HLOOKUP(Q$2+$A1037,Sheet2!CC:NO,$B1037,0),"")</f>
        <v>7</v>
      </c>
    </row>
    <row r="1038" spans="1:17" x14ac:dyDescent="0.25">
      <c r="A1038" s="64">
        <f t="shared" si="131"/>
        <v>24</v>
      </c>
      <c r="B1038" s="64">
        <f t="shared" si="132"/>
        <v>108</v>
      </c>
      <c r="C1038" s="64">
        <f t="shared" si="133"/>
        <v>5</v>
      </c>
      <c r="D1038" s="64">
        <f t="shared" si="134"/>
        <v>104</v>
      </c>
      <c r="E1038" s="64">
        <f t="shared" si="135"/>
        <v>516</v>
      </c>
      <c r="F1038" s="64">
        <f t="shared" si="128"/>
        <v>1</v>
      </c>
      <c r="G1038" s="64">
        <f t="shared" si="129"/>
        <v>3</v>
      </c>
      <c r="H1038" s="64">
        <f t="shared" si="130"/>
        <v>2021</v>
      </c>
      <c r="I1038" s="80" t="str">
        <f>IFERROR(VLOOKUP(D1038,Sheet2!A:B,2,0),"")</f>
        <v>J21-0094</v>
      </c>
      <c r="J1038" s="64" t="str">
        <f>IFERROR(IF(I1038&lt;&gt;"",VLOOKUP(I1038,Sheet2!B:C,2,0),""),"")</f>
        <v>E&amp;I work for Increase Dilution Steam from HP Steam</v>
      </c>
      <c r="K1038" s="64" t="str">
        <f>IFERROR( IF(I1038&lt;&gt;"", HLOOKUP(L$2+$A1038,Sheet2!BX:NK,2,0),""),"")</f>
        <v>1-15 Mar 2021</v>
      </c>
      <c r="L1038">
        <f>IF(OR(HLOOKUP(L$2+$A1038,Sheet2!BX:NK,$B1038,0),HLOOKUP(L$2+$A1038,Sheet2!BX:NK,$B1038,0)&lt;&gt;""),HLOOKUP(L$2+$A1038,Sheet2!BX:NK,$B1038,0),"")</f>
        <v>53098</v>
      </c>
      <c r="M1038" t="str">
        <f>IF(OR(HLOOKUP(M$2+$A1038,Sheet2!BY:NL,$B1038,0),HLOOKUP(M$2+$A1038,Sheet2!BY:NL,$B1038,0)&lt;&gt;""),HLOOKUP(M$2+$A1038,Sheet2!BY:NL,$B1038,0),"")</f>
        <v/>
      </c>
      <c r="N1038" t="str">
        <f>IF(OR(HLOOKUP(N$2+$A1038,Sheet2!BZ:NM,$B1038,0),HLOOKUP(N$2+$A1038,Sheet2!BZ:NM,$B1038,0)&lt;&gt;""),HLOOKUP(N$2+$A1038,Sheet2!BZ:NM,$B1038,0),"")</f>
        <v/>
      </c>
      <c r="O1038" t="str">
        <f>IF(OR(HLOOKUP(O$2+$A1038,Sheet2!CA:NN,$B1038,0),HLOOKUP(O$2+$A1038,Sheet2!CA:NN,$B1038,0)&lt;&gt;""),HLOOKUP(O$2+$A1038,Sheet2!CA:NN,$B1038,0),"")</f>
        <v/>
      </c>
      <c r="P1038">
        <f>IF(OR(HLOOKUP(P$2+$A1038,Sheet2!CB:NO,$B1038,0),HLOOKUP(P$2+$A1038,Sheet2!CB:NO,$B1038,0)&lt;&gt;""),HLOOKUP(P$2+$A1038,Sheet2!CB:NO,$B1038,0),"")</f>
        <v>266</v>
      </c>
      <c r="Q1038">
        <f>IF(OR(HLOOKUP(Q$2+$A1038,Sheet2!CC:NO,$B1038,0),HLOOKUP(Q$2+$A1038,Sheet2!CC:NO,$B1038,0)&lt;&gt;""),HLOOKUP(Q$2+$A1038,Sheet2!CC:NO,$B1038,0),"")</f>
        <v>6</v>
      </c>
    </row>
    <row r="1039" spans="1:17" x14ac:dyDescent="0.25">
      <c r="A1039" s="64">
        <f t="shared" si="131"/>
        <v>30</v>
      </c>
      <c r="B1039" s="64">
        <f t="shared" si="132"/>
        <v>108</v>
      </c>
      <c r="C1039" s="64">
        <f t="shared" si="133"/>
        <v>6</v>
      </c>
      <c r="D1039" s="64">
        <f t="shared" si="134"/>
        <v>104</v>
      </c>
      <c r="E1039" s="64">
        <f t="shared" si="135"/>
        <v>516</v>
      </c>
      <c r="F1039" s="64">
        <f t="shared" si="128"/>
        <v>2</v>
      </c>
      <c r="G1039" s="64">
        <f t="shared" si="129"/>
        <v>3</v>
      </c>
      <c r="H1039" s="64">
        <f t="shared" si="130"/>
        <v>2021</v>
      </c>
      <c r="I1039" s="80" t="str">
        <f>IFERROR(VLOOKUP(D1039,Sheet2!A:B,2,0),"")</f>
        <v>J21-0094</v>
      </c>
      <c r="J1039" s="64" t="str">
        <f>IFERROR(IF(I1039&lt;&gt;"",VLOOKUP(I1039,Sheet2!B:C,2,0),""),"")</f>
        <v>E&amp;I work for Increase Dilution Steam from HP Steam</v>
      </c>
      <c r="K1039" s="64" t="str">
        <f>IFERROR( IF(I1039&lt;&gt;"", HLOOKUP(L$2+$A1039,Sheet2!BX:NK,2,0),""),"")</f>
        <v>16-31 Mar 21</v>
      </c>
      <c r="L1039">
        <f>IF(OR(HLOOKUP(L$2+$A1039,Sheet2!BX:NK,$B1039,0),HLOOKUP(L$2+$A1039,Sheet2!BX:NK,$B1039,0)&lt;&gt;""),HLOOKUP(L$2+$A1039,Sheet2!BX:NK,$B1039,0),"")</f>
        <v>66122</v>
      </c>
      <c r="M1039" t="str">
        <f>IF(OR(HLOOKUP(M$2+$A1039,Sheet2!BY:NL,$B1039,0),HLOOKUP(M$2+$A1039,Sheet2!BY:NL,$B1039,0)&lt;&gt;""),HLOOKUP(M$2+$A1039,Sheet2!BY:NL,$B1039,0),"")</f>
        <v/>
      </c>
      <c r="N1039" t="str">
        <f>IF(OR(HLOOKUP(N$2+$A1039,Sheet2!BZ:NM,$B1039,0),HLOOKUP(N$2+$A1039,Sheet2!BZ:NM,$B1039,0)&lt;&gt;""),HLOOKUP(N$2+$A1039,Sheet2!BZ:NM,$B1039,0),"")</f>
        <v/>
      </c>
      <c r="O1039" t="str">
        <f>IF(OR(HLOOKUP(O$2+$A1039,Sheet2!CA:NN,$B1039,0),HLOOKUP(O$2+$A1039,Sheet2!CA:NN,$B1039,0)&lt;&gt;""),HLOOKUP(O$2+$A1039,Sheet2!CA:NN,$B1039,0),"")</f>
        <v/>
      </c>
      <c r="P1039">
        <f>IF(OR(HLOOKUP(P$2+$A1039,Sheet2!CB:NO,$B1039,0),HLOOKUP(P$2+$A1039,Sheet2!CB:NO,$B1039,0)&lt;&gt;""),HLOOKUP(P$2+$A1039,Sheet2!CB:NO,$B1039,0),"")</f>
        <v>216</v>
      </c>
      <c r="Q1039">
        <f>IF(OR(HLOOKUP(Q$2+$A1039,Sheet2!CC:NO,$B1039,0),HLOOKUP(Q$2+$A1039,Sheet2!CC:NO,$B1039,0)&lt;&gt;""),HLOOKUP(Q$2+$A1039,Sheet2!CC:NO,$B1039,0),"")</f>
        <v>7</v>
      </c>
    </row>
    <row r="1040" spans="1:17" x14ac:dyDescent="0.25">
      <c r="A1040" s="64">
        <f t="shared" si="131"/>
        <v>36</v>
      </c>
      <c r="B1040" s="64">
        <f t="shared" si="132"/>
        <v>108</v>
      </c>
      <c r="C1040" s="64">
        <f t="shared" si="133"/>
        <v>7</v>
      </c>
      <c r="D1040" s="64">
        <f t="shared" si="134"/>
        <v>104</v>
      </c>
      <c r="E1040" s="64">
        <f t="shared" si="135"/>
        <v>516</v>
      </c>
      <c r="F1040" s="64">
        <f t="shared" si="128"/>
        <v>1</v>
      </c>
      <c r="G1040" s="64">
        <f t="shared" si="129"/>
        <v>4</v>
      </c>
      <c r="H1040" s="64">
        <f t="shared" si="130"/>
        <v>2021</v>
      </c>
      <c r="I1040" s="80" t="str">
        <f>IFERROR(VLOOKUP(D1040,Sheet2!A:B,2,0),"")</f>
        <v>J21-0094</v>
      </c>
      <c r="J1040" s="64" t="str">
        <f>IFERROR(IF(I1040&lt;&gt;"",VLOOKUP(I1040,Sheet2!B:C,2,0),""),"")</f>
        <v>E&amp;I work for Increase Dilution Steam from HP Steam</v>
      </c>
      <c r="K1040" s="64" t="str">
        <f>IFERROR( IF(I1040&lt;&gt;"", HLOOKUP(L$2+$A1040,Sheet2!BX:NK,2,0),""),"")</f>
        <v>1-15 April 21</v>
      </c>
      <c r="L1040" t="str">
        <f>IF(OR(HLOOKUP(L$2+$A1040,Sheet2!BX:NK,$B1040,0),HLOOKUP(L$2+$A1040,Sheet2!BX:NK,$B1040,0)&lt;&gt;""),HLOOKUP(L$2+$A1040,Sheet2!BX:NK,$B1040,0),"")</f>
        <v/>
      </c>
      <c r="M1040" t="str">
        <f>IF(OR(HLOOKUP(M$2+$A1040,Sheet2!BY:NL,$B1040,0),HLOOKUP(M$2+$A1040,Sheet2!BY:NL,$B1040,0)&lt;&gt;""),HLOOKUP(M$2+$A1040,Sheet2!BY:NL,$B1040,0),"")</f>
        <v/>
      </c>
      <c r="N1040" t="str">
        <f>IF(OR(HLOOKUP(N$2+$A1040,Sheet2!BZ:NM,$B1040,0),HLOOKUP(N$2+$A1040,Sheet2!BZ:NM,$B1040,0)&lt;&gt;""),HLOOKUP(N$2+$A1040,Sheet2!BZ:NM,$B1040,0),"")</f>
        <v/>
      </c>
      <c r="O1040" t="str">
        <f>IF(OR(HLOOKUP(O$2+$A1040,Sheet2!CA:NN,$B1040,0),HLOOKUP(O$2+$A1040,Sheet2!CA:NN,$B1040,0)&lt;&gt;""),HLOOKUP(O$2+$A1040,Sheet2!CA:NN,$B1040,0),"")</f>
        <v/>
      </c>
      <c r="P1040">
        <f>IF(OR(HLOOKUP(P$2+$A1040,Sheet2!CB:NO,$B1040,0),HLOOKUP(P$2+$A1040,Sheet2!CB:NO,$B1040,0)&lt;&gt;""),HLOOKUP(P$2+$A1040,Sheet2!CB:NO,$B1040,0),"")</f>
        <v>3157</v>
      </c>
      <c r="Q1040" t="str">
        <f>IF(OR(HLOOKUP(Q$2+$A1040,Sheet2!CC:NO,$B1040,0),HLOOKUP(Q$2+$A1040,Sheet2!CC:NO,$B1040,0)&lt;&gt;""),HLOOKUP(Q$2+$A1040,Sheet2!CC:NO,$B1040,0),"")</f>
        <v/>
      </c>
    </row>
    <row r="1041" spans="1:17" x14ac:dyDescent="0.25">
      <c r="A1041" s="64">
        <f t="shared" si="131"/>
        <v>42</v>
      </c>
      <c r="B1041" s="64">
        <f t="shared" si="132"/>
        <v>108</v>
      </c>
      <c r="C1041" s="64">
        <f t="shared" si="133"/>
        <v>8</v>
      </c>
      <c r="D1041" s="64">
        <f t="shared" si="134"/>
        <v>104</v>
      </c>
      <c r="E1041" s="64">
        <f t="shared" si="135"/>
        <v>516</v>
      </c>
      <c r="F1041" s="64">
        <f t="shared" si="128"/>
        <v>2</v>
      </c>
      <c r="G1041" s="64">
        <f t="shared" si="129"/>
        <v>4</v>
      </c>
      <c r="H1041" s="64">
        <f t="shared" si="130"/>
        <v>2021</v>
      </c>
      <c r="I1041" s="80" t="str">
        <f>IFERROR(VLOOKUP(D1041,Sheet2!A:B,2,0),"")</f>
        <v>J21-0094</v>
      </c>
      <c r="J1041" s="64" t="str">
        <f>IFERROR(IF(I1041&lt;&gt;"",VLOOKUP(I1041,Sheet2!B:C,2,0),""),"")</f>
        <v>E&amp;I work for Increase Dilution Steam from HP Steam</v>
      </c>
      <c r="K1041" s="64" t="str">
        <f>IFERROR( IF(I1041&lt;&gt;"", HLOOKUP(L$2+$A1041,Sheet2!BX:NK,2,0),""),"")</f>
        <v>16-30 April 21</v>
      </c>
      <c r="L1041">
        <f>IF(OR(HLOOKUP(L$2+$A1041,Sheet2!BX:NK,$B1041,0),HLOOKUP(L$2+$A1041,Sheet2!BX:NK,$B1041,0)&lt;&gt;""),HLOOKUP(L$2+$A1041,Sheet2!BX:NK,$B1041,0),"")</f>
        <v>61113</v>
      </c>
      <c r="M1041" t="str">
        <f>IF(OR(HLOOKUP(M$2+$A1041,Sheet2!BY:NL,$B1041,0),HLOOKUP(M$2+$A1041,Sheet2!BY:NL,$B1041,0)&lt;&gt;""),HLOOKUP(M$2+$A1041,Sheet2!BY:NL,$B1041,0),"")</f>
        <v/>
      </c>
      <c r="N1041" t="str">
        <f>IF(OR(HLOOKUP(N$2+$A1041,Sheet2!BZ:NM,$B1041,0),HLOOKUP(N$2+$A1041,Sheet2!BZ:NM,$B1041,0)&lt;&gt;""),HLOOKUP(N$2+$A1041,Sheet2!BZ:NM,$B1041,0),"")</f>
        <v/>
      </c>
      <c r="O1041" t="str">
        <f>IF(OR(HLOOKUP(O$2+$A1041,Sheet2!CA:NN,$B1041,0),HLOOKUP(O$2+$A1041,Sheet2!CA:NN,$B1041,0)&lt;&gt;""),HLOOKUP(O$2+$A1041,Sheet2!CA:NN,$B1041,0),"")</f>
        <v/>
      </c>
      <c r="P1041">
        <f>IF(OR(HLOOKUP(P$2+$A1041,Sheet2!CB:NO,$B1041,0),HLOOKUP(P$2+$A1041,Sheet2!CB:NO,$B1041,0)&lt;&gt;""),HLOOKUP(P$2+$A1041,Sheet2!CB:NO,$B1041,0),"")</f>
        <v>1947</v>
      </c>
      <c r="Q1041">
        <f>IF(OR(HLOOKUP(Q$2+$A1041,Sheet2!CC:NO,$B1041,0),HLOOKUP(Q$2+$A1041,Sheet2!CC:NO,$B1041,0)&lt;&gt;""),HLOOKUP(Q$2+$A1041,Sheet2!CC:NO,$B1041,0),"")</f>
        <v>7</v>
      </c>
    </row>
    <row r="1042" spans="1:17" x14ac:dyDescent="0.25">
      <c r="A1042" s="64">
        <f t="shared" si="131"/>
        <v>48</v>
      </c>
      <c r="B1042" s="64">
        <f t="shared" si="132"/>
        <v>108</v>
      </c>
      <c r="C1042" s="64">
        <f t="shared" si="133"/>
        <v>9</v>
      </c>
      <c r="D1042" s="64">
        <f t="shared" si="134"/>
        <v>104</v>
      </c>
      <c r="E1042" s="64">
        <f t="shared" si="135"/>
        <v>516</v>
      </c>
      <c r="F1042" s="64">
        <f t="shared" si="128"/>
        <v>1</v>
      </c>
      <c r="G1042" s="64">
        <f t="shared" si="129"/>
        <v>5</v>
      </c>
      <c r="H1042" s="64">
        <f t="shared" si="130"/>
        <v>2021</v>
      </c>
      <c r="I1042" s="80" t="str">
        <f>IFERROR(VLOOKUP(D1042,Sheet2!A:B,2,0),"")</f>
        <v>J21-0094</v>
      </c>
      <c r="J1042" s="64" t="str">
        <f>IFERROR(IF(I1042&lt;&gt;"",VLOOKUP(I1042,Sheet2!B:C,2,0),""),"")</f>
        <v>E&amp;I work for Increase Dilution Steam from HP Steam</v>
      </c>
      <c r="K1042" s="64" t="str">
        <f>IFERROR( IF(I1042&lt;&gt;"", HLOOKUP(L$2+$A1042,Sheet2!BX:NK,2,0),""),"")</f>
        <v>1-15 May 21</v>
      </c>
      <c r="L1042">
        <f>IF(OR(HLOOKUP(L$2+$A1042,Sheet2!BX:NK,$B1042,0),HLOOKUP(L$2+$A1042,Sheet2!BX:NK,$B1042,0)&lt;&gt;""),HLOOKUP(L$2+$A1042,Sheet2!BX:NK,$B1042,0),"")</f>
        <v>59600</v>
      </c>
      <c r="M1042">
        <f>IF(OR(HLOOKUP(M$2+$A1042,Sheet2!BY:NL,$B1042,0),HLOOKUP(M$2+$A1042,Sheet2!BY:NL,$B1042,0)&lt;&gt;""),HLOOKUP(M$2+$A1042,Sheet2!BY:NL,$B1042,0),"")</f>
        <v>3424</v>
      </c>
      <c r="N1042">
        <f>IF(OR(HLOOKUP(N$2+$A1042,Sheet2!BZ:NM,$B1042,0),HLOOKUP(N$2+$A1042,Sheet2!BZ:NM,$B1042,0)&lt;&gt;""),HLOOKUP(N$2+$A1042,Sheet2!BZ:NM,$B1042,0),"")</f>
        <v>0</v>
      </c>
      <c r="O1042">
        <f>IF(OR(HLOOKUP(O$2+$A1042,Sheet2!CA:NN,$B1042,0),HLOOKUP(O$2+$A1042,Sheet2!CA:NN,$B1042,0)&lt;&gt;""),HLOOKUP(O$2+$A1042,Sheet2!CA:NN,$B1042,0),"")</f>
        <v>0</v>
      </c>
      <c r="P1042">
        <f>IF(OR(HLOOKUP(P$2+$A1042,Sheet2!CB:NO,$B1042,0),HLOOKUP(P$2+$A1042,Sheet2!CB:NO,$B1042,0)&lt;&gt;""),HLOOKUP(P$2+$A1042,Sheet2!CB:NO,$B1042,0),"")</f>
        <v>2981</v>
      </c>
      <c r="Q1042">
        <f>IF(OR(HLOOKUP(Q$2+$A1042,Sheet2!CC:NO,$B1042,0),HLOOKUP(Q$2+$A1042,Sheet2!CC:NO,$B1042,0)&lt;&gt;""),HLOOKUP(Q$2+$A1042,Sheet2!CC:NO,$B1042,0),"")</f>
        <v>8</v>
      </c>
    </row>
    <row r="1043" spans="1:17" x14ac:dyDescent="0.25">
      <c r="A1043" s="64">
        <f t="shared" si="131"/>
        <v>54</v>
      </c>
      <c r="B1043" s="64">
        <f t="shared" si="132"/>
        <v>108</v>
      </c>
      <c r="C1043" s="64">
        <f t="shared" si="133"/>
        <v>10</v>
      </c>
      <c r="D1043" s="64">
        <f t="shared" si="134"/>
        <v>104</v>
      </c>
      <c r="E1043" s="64">
        <f t="shared" si="135"/>
        <v>516</v>
      </c>
      <c r="F1043" s="64">
        <f t="shared" si="128"/>
        <v>2</v>
      </c>
      <c r="G1043" s="64">
        <f t="shared" si="129"/>
        <v>5</v>
      </c>
      <c r="H1043" s="64">
        <f t="shared" si="130"/>
        <v>2021</v>
      </c>
      <c r="I1043" s="80" t="str">
        <f>IFERROR(VLOOKUP(D1043,Sheet2!A:B,2,0),"")</f>
        <v>J21-0094</v>
      </c>
      <c r="J1043" s="64" t="str">
        <f>IFERROR(IF(I1043&lt;&gt;"",VLOOKUP(I1043,Sheet2!B:C,2,0),""),"")</f>
        <v>E&amp;I work for Increase Dilution Steam from HP Steam</v>
      </c>
      <c r="K1043" s="64" t="str">
        <f>IFERROR( IF(I1043&lt;&gt;"", HLOOKUP(L$2+$A1043,Sheet2!BX:NK,2,0),""),"")</f>
        <v>16-31 May 21</v>
      </c>
      <c r="L1043" t="str">
        <f>IF(OR(HLOOKUP(L$2+$A1043,Sheet2!BX:NK,$B1043,0),HLOOKUP(L$2+$A1043,Sheet2!BX:NK,$B1043,0)&lt;&gt;""),HLOOKUP(L$2+$A1043,Sheet2!BX:NK,$B1043,0),"")</f>
        <v/>
      </c>
      <c r="M1043" t="str">
        <f>IF(OR(HLOOKUP(M$2+$A1043,Sheet2!BY:NL,$B1043,0),HLOOKUP(M$2+$A1043,Sheet2!BY:NL,$B1043,0)&lt;&gt;""),HLOOKUP(M$2+$A1043,Sheet2!BY:NL,$B1043,0),"")</f>
        <v/>
      </c>
      <c r="N1043" t="str">
        <f>IF(OR(HLOOKUP(N$2+$A1043,Sheet2!BZ:NM,$B1043,0),HLOOKUP(N$2+$A1043,Sheet2!BZ:NM,$B1043,0)&lt;&gt;""),HLOOKUP(N$2+$A1043,Sheet2!BZ:NM,$B1043,0),"")</f>
        <v/>
      </c>
      <c r="O1043" t="str">
        <f>IF(OR(HLOOKUP(O$2+$A1043,Sheet2!CA:NN,$B1043,0),HLOOKUP(O$2+$A1043,Sheet2!CA:NN,$B1043,0)&lt;&gt;""),HLOOKUP(O$2+$A1043,Sheet2!CA:NN,$B1043,0),"")</f>
        <v/>
      </c>
      <c r="P1043" t="str">
        <f>IF(OR(HLOOKUP(P$2+$A1043,Sheet2!CB:NO,$B1043,0),HLOOKUP(P$2+$A1043,Sheet2!CB:NO,$B1043,0)&lt;&gt;""),HLOOKUP(P$2+$A1043,Sheet2!CB:NO,$B1043,0),"")</f>
        <v/>
      </c>
      <c r="Q1043" t="str">
        <f>IF(OR(HLOOKUP(Q$2+$A1043,Sheet2!CC:NO,$B1043,0),HLOOKUP(Q$2+$A1043,Sheet2!CC:NO,$B1043,0)&lt;&gt;""),HLOOKUP(Q$2+$A1043,Sheet2!CC:NO,$B1043,0),"")</f>
        <v/>
      </c>
    </row>
    <row r="1044" spans="1:17" x14ac:dyDescent="0.25">
      <c r="A1044" s="64">
        <f t="shared" si="131"/>
        <v>0</v>
      </c>
      <c r="B1044" s="64">
        <f t="shared" si="132"/>
        <v>109</v>
      </c>
      <c r="C1044" s="64">
        <f t="shared" si="133"/>
        <v>1</v>
      </c>
      <c r="D1044" s="64">
        <f t="shared" si="134"/>
        <v>105</v>
      </c>
      <c r="E1044" s="64">
        <f t="shared" si="135"/>
        <v>521</v>
      </c>
      <c r="F1044" s="64">
        <f t="shared" si="128"/>
        <v>1</v>
      </c>
      <c r="G1044" s="64">
        <f t="shared" si="129"/>
        <v>1</v>
      </c>
      <c r="H1044" s="64">
        <f t="shared" si="130"/>
        <v>2021</v>
      </c>
      <c r="I1044" s="80" t="str">
        <f>IFERROR(VLOOKUP(D1044,Sheet2!A:B,2,0),"")</f>
        <v>J20-1079</v>
      </c>
      <c r="J1044" s="64" t="str">
        <f>IFERROR(IF(I1044&lt;&gt;"",VLOOKUP(I1044,Sheet2!B:C,2,0),""),"")</f>
        <v xml:space="preserve">Demolish Exiting dust monitor &amp; Install new dust </v>
      </c>
      <c r="K1044" s="64" t="str">
        <f>IFERROR( IF(I1044&lt;&gt;"", HLOOKUP(L$2+$A1044,Sheet2!BX:NK,2,0),""),"")</f>
        <v>1-15 Jan 21</v>
      </c>
      <c r="L1044" t="str">
        <f>IF(OR(HLOOKUP(L$2+$A1044,Sheet2!BX:NK,$B1044,0),HLOOKUP(L$2+$A1044,Sheet2!BX:NK,$B1044,0)&lt;&gt;""),HLOOKUP(L$2+$A1044,Sheet2!BX:NK,$B1044,0),"")</f>
        <v/>
      </c>
      <c r="M1044" t="str">
        <f>IF(OR(HLOOKUP(M$2+$A1044,Sheet2!BY:NL,$B1044,0),HLOOKUP(M$2+$A1044,Sheet2!BY:NL,$B1044,0)&lt;&gt;""),HLOOKUP(M$2+$A1044,Sheet2!BY:NL,$B1044,0),"")</f>
        <v/>
      </c>
      <c r="N1044" t="str">
        <f>IF(OR(HLOOKUP(N$2+$A1044,Sheet2!BZ:NM,$B1044,0),HLOOKUP(N$2+$A1044,Sheet2!BZ:NM,$B1044,0)&lt;&gt;""),HLOOKUP(N$2+$A1044,Sheet2!BZ:NM,$B1044,0),"")</f>
        <v/>
      </c>
      <c r="O1044" t="str">
        <f>IF(OR(HLOOKUP(O$2+$A1044,Sheet2!CA:NN,$B1044,0),HLOOKUP(O$2+$A1044,Sheet2!CA:NN,$B1044,0)&lt;&gt;""),HLOOKUP(O$2+$A1044,Sheet2!CA:NN,$B1044,0),"")</f>
        <v/>
      </c>
      <c r="P1044" t="str">
        <f>IF(OR(HLOOKUP(P$2+$A1044,Sheet2!CB:NO,$B1044,0),HLOOKUP(P$2+$A1044,Sheet2!CB:NO,$B1044,0)&lt;&gt;""),HLOOKUP(P$2+$A1044,Sheet2!CB:NO,$B1044,0),"")</f>
        <v/>
      </c>
      <c r="Q1044" t="str">
        <f>IF(OR(HLOOKUP(Q$2+$A1044,Sheet2!CC:NO,$B1044,0),HLOOKUP(Q$2+$A1044,Sheet2!CC:NO,$B1044,0)&lt;&gt;""),HLOOKUP(Q$2+$A1044,Sheet2!CC:NO,$B1044,0),"")</f>
        <v/>
      </c>
    </row>
    <row r="1045" spans="1:17" x14ac:dyDescent="0.25">
      <c r="A1045" s="64">
        <f t="shared" si="131"/>
        <v>6</v>
      </c>
      <c r="B1045" s="64">
        <f t="shared" si="132"/>
        <v>109</v>
      </c>
      <c r="C1045" s="64">
        <f t="shared" si="133"/>
        <v>2</v>
      </c>
      <c r="D1045" s="64">
        <f t="shared" si="134"/>
        <v>105</v>
      </c>
      <c r="E1045" s="64">
        <f t="shared" si="135"/>
        <v>521</v>
      </c>
      <c r="F1045" s="64">
        <f t="shared" si="128"/>
        <v>2</v>
      </c>
      <c r="G1045" s="64">
        <f t="shared" si="129"/>
        <v>1</v>
      </c>
      <c r="H1045" s="64">
        <f t="shared" si="130"/>
        <v>2021</v>
      </c>
      <c r="I1045" s="80" t="str">
        <f>IFERROR(VLOOKUP(D1045,Sheet2!A:B,2,0),"")</f>
        <v>J20-1079</v>
      </c>
      <c r="J1045" s="64" t="str">
        <f>IFERROR(IF(I1045&lt;&gt;"",VLOOKUP(I1045,Sheet2!B:C,2,0),""),"")</f>
        <v xml:space="preserve">Demolish Exiting dust monitor &amp; Install new dust </v>
      </c>
      <c r="K1045" s="64" t="str">
        <f>IFERROR( IF(I1045&lt;&gt;"", HLOOKUP(L$2+$A1045,Sheet2!BX:NK,2,0),""),"")</f>
        <v>16-31 Jan 21</v>
      </c>
      <c r="L1045" t="str">
        <f>IF(OR(HLOOKUP(L$2+$A1045,Sheet2!BX:NK,$B1045,0),HLOOKUP(L$2+$A1045,Sheet2!BX:NK,$B1045,0)&lt;&gt;""),HLOOKUP(L$2+$A1045,Sheet2!BX:NK,$B1045,0),"")</f>
        <v/>
      </c>
      <c r="M1045" t="str">
        <f>IF(OR(HLOOKUP(M$2+$A1045,Sheet2!BY:NL,$B1045,0),HLOOKUP(M$2+$A1045,Sheet2!BY:NL,$B1045,0)&lt;&gt;""),HLOOKUP(M$2+$A1045,Sheet2!BY:NL,$B1045,0),"")</f>
        <v/>
      </c>
      <c r="N1045" t="str">
        <f>IF(OR(HLOOKUP(N$2+$A1045,Sheet2!BZ:NM,$B1045,0),HLOOKUP(N$2+$A1045,Sheet2!BZ:NM,$B1045,0)&lt;&gt;""),HLOOKUP(N$2+$A1045,Sheet2!BZ:NM,$B1045,0),"")</f>
        <v/>
      </c>
      <c r="O1045" t="str">
        <f>IF(OR(HLOOKUP(O$2+$A1045,Sheet2!CA:NN,$B1045,0),HLOOKUP(O$2+$A1045,Sheet2!CA:NN,$B1045,0)&lt;&gt;""),HLOOKUP(O$2+$A1045,Sheet2!CA:NN,$B1045,0),"")</f>
        <v/>
      </c>
      <c r="P1045" t="str">
        <f>IF(OR(HLOOKUP(P$2+$A1045,Sheet2!CB:NO,$B1045,0),HLOOKUP(P$2+$A1045,Sheet2!CB:NO,$B1045,0)&lt;&gt;""),HLOOKUP(P$2+$A1045,Sheet2!CB:NO,$B1045,0),"")</f>
        <v/>
      </c>
      <c r="Q1045" t="str">
        <f>IF(OR(HLOOKUP(Q$2+$A1045,Sheet2!CC:NO,$B1045,0),HLOOKUP(Q$2+$A1045,Sheet2!CC:NO,$B1045,0)&lt;&gt;""),HLOOKUP(Q$2+$A1045,Sheet2!CC:NO,$B1045,0),"")</f>
        <v/>
      </c>
    </row>
    <row r="1046" spans="1:17" x14ac:dyDescent="0.25">
      <c r="A1046" s="64">
        <f t="shared" si="131"/>
        <v>12</v>
      </c>
      <c r="B1046" s="64">
        <f t="shared" si="132"/>
        <v>109</v>
      </c>
      <c r="C1046" s="64">
        <f t="shared" si="133"/>
        <v>3</v>
      </c>
      <c r="D1046" s="64">
        <f t="shared" si="134"/>
        <v>105</v>
      </c>
      <c r="E1046" s="64">
        <f t="shared" si="135"/>
        <v>521</v>
      </c>
      <c r="F1046" s="64">
        <f t="shared" si="128"/>
        <v>1</v>
      </c>
      <c r="G1046" s="64">
        <f t="shared" si="129"/>
        <v>2</v>
      </c>
      <c r="H1046" s="64">
        <f t="shared" si="130"/>
        <v>2021</v>
      </c>
      <c r="I1046" s="80" t="str">
        <f>IFERROR(VLOOKUP(D1046,Sheet2!A:B,2,0),"")</f>
        <v>J20-1079</v>
      </c>
      <c r="J1046" s="64" t="str">
        <f>IFERROR(IF(I1046&lt;&gt;"",VLOOKUP(I1046,Sheet2!B:C,2,0),""),"")</f>
        <v xml:space="preserve">Demolish Exiting dust monitor &amp; Install new dust </v>
      </c>
      <c r="K1046" s="64" t="str">
        <f>IFERROR( IF(I1046&lt;&gt;"", HLOOKUP(L$2+$A1046,Sheet2!BX:NK,2,0),""),"")</f>
        <v>1-15 Feb 21</v>
      </c>
      <c r="L1046" t="str">
        <f>IF(OR(HLOOKUP(L$2+$A1046,Sheet2!BX:NK,$B1046,0),HLOOKUP(L$2+$A1046,Sheet2!BX:NK,$B1046,0)&lt;&gt;""),HLOOKUP(L$2+$A1046,Sheet2!BX:NK,$B1046,0),"")</f>
        <v/>
      </c>
      <c r="M1046" t="str">
        <f>IF(OR(HLOOKUP(M$2+$A1046,Sheet2!BY:NL,$B1046,0),HLOOKUP(M$2+$A1046,Sheet2!BY:NL,$B1046,0)&lt;&gt;""),HLOOKUP(M$2+$A1046,Sheet2!BY:NL,$B1046,0),"")</f>
        <v/>
      </c>
      <c r="N1046" t="str">
        <f>IF(OR(HLOOKUP(N$2+$A1046,Sheet2!BZ:NM,$B1046,0),HLOOKUP(N$2+$A1046,Sheet2!BZ:NM,$B1046,0)&lt;&gt;""),HLOOKUP(N$2+$A1046,Sheet2!BZ:NM,$B1046,0),"")</f>
        <v/>
      </c>
      <c r="O1046" t="str">
        <f>IF(OR(HLOOKUP(O$2+$A1046,Sheet2!CA:NN,$B1046,0),HLOOKUP(O$2+$A1046,Sheet2!CA:NN,$B1046,0)&lt;&gt;""),HLOOKUP(O$2+$A1046,Sheet2!CA:NN,$B1046,0),"")</f>
        <v/>
      </c>
      <c r="P1046" t="str">
        <f>IF(OR(HLOOKUP(P$2+$A1046,Sheet2!CB:NO,$B1046,0),HLOOKUP(P$2+$A1046,Sheet2!CB:NO,$B1046,0)&lt;&gt;""),HLOOKUP(P$2+$A1046,Sheet2!CB:NO,$B1046,0),"")</f>
        <v/>
      </c>
      <c r="Q1046" t="str">
        <f>IF(OR(HLOOKUP(Q$2+$A1046,Sheet2!CC:NO,$B1046,0),HLOOKUP(Q$2+$A1046,Sheet2!CC:NO,$B1046,0)&lt;&gt;""),HLOOKUP(Q$2+$A1046,Sheet2!CC:NO,$B1046,0),"")</f>
        <v/>
      </c>
    </row>
    <row r="1047" spans="1:17" x14ac:dyDescent="0.25">
      <c r="A1047" s="64">
        <f t="shared" si="131"/>
        <v>18</v>
      </c>
      <c r="B1047" s="64">
        <f t="shared" si="132"/>
        <v>109</v>
      </c>
      <c r="C1047" s="64">
        <f t="shared" si="133"/>
        <v>4</v>
      </c>
      <c r="D1047" s="64">
        <f t="shared" si="134"/>
        <v>105</v>
      </c>
      <c r="E1047" s="64">
        <f t="shared" si="135"/>
        <v>521</v>
      </c>
      <c r="F1047" s="64">
        <f t="shared" si="128"/>
        <v>2</v>
      </c>
      <c r="G1047" s="64">
        <f t="shared" si="129"/>
        <v>2</v>
      </c>
      <c r="H1047" s="64">
        <f t="shared" si="130"/>
        <v>2021</v>
      </c>
      <c r="I1047" s="80" t="str">
        <f>IFERROR(VLOOKUP(D1047,Sheet2!A:B,2,0),"")</f>
        <v>J20-1079</v>
      </c>
      <c r="J1047" s="64" t="str">
        <f>IFERROR(IF(I1047&lt;&gt;"",VLOOKUP(I1047,Sheet2!B:C,2,0),""),"")</f>
        <v xml:space="preserve">Demolish Exiting dust monitor &amp; Install new dust </v>
      </c>
      <c r="K1047" s="64" t="str">
        <f>IFERROR( IF(I1047&lt;&gt;"", HLOOKUP(L$2+$A1047,Sheet2!BX:NK,2,0),""),"")</f>
        <v>16-28 Feb 21</v>
      </c>
      <c r="L1047">
        <f>IF(OR(HLOOKUP(L$2+$A1047,Sheet2!BX:NK,$B1047,0),HLOOKUP(L$2+$A1047,Sheet2!BX:NK,$B1047,0)&lt;&gt;""),HLOOKUP(L$2+$A1047,Sheet2!BX:NK,$B1047,0),"")</f>
        <v>3860</v>
      </c>
      <c r="M1047">
        <f>IF(OR(HLOOKUP(M$2+$A1047,Sheet2!BY:NL,$B1047,0),HLOOKUP(M$2+$A1047,Sheet2!BY:NL,$B1047,0)&lt;&gt;""),HLOOKUP(M$2+$A1047,Sheet2!BY:NL,$B1047,0),"")</f>
        <v>1314</v>
      </c>
      <c r="N1047" t="str">
        <f>IF(OR(HLOOKUP(N$2+$A1047,Sheet2!BZ:NM,$B1047,0),HLOOKUP(N$2+$A1047,Sheet2!BZ:NM,$B1047,0)&lt;&gt;""),HLOOKUP(N$2+$A1047,Sheet2!BZ:NM,$B1047,0),"")</f>
        <v/>
      </c>
      <c r="O1047" t="str">
        <f>IF(OR(HLOOKUP(O$2+$A1047,Sheet2!CA:NN,$B1047,0),HLOOKUP(O$2+$A1047,Sheet2!CA:NN,$B1047,0)&lt;&gt;""),HLOOKUP(O$2+$A1047,Sheet2!CA:NN,$B1047,0),"")</f>
        <v/>
      </c>
      <c r="P1047" t="str">
        <f>IF(OR(HLOOKUP(P$2+$A1047,Sheet2!CB:NO,$B1047,0),HLOOKUP(P$2+$A1047,Sheet2!CB:NO,$B1047,0)&lt;&gt;""),HLOOKUP(P$2+$A1047,Sheet2!CB:NO,$B1047,0),"")</f>
        <v/>
      </c>
      <c r="Q1047" t="str">
        <f>IF(OR(HLOOKUP(Q$2+$A1047,Sheet2!CC:NO,$B1047,0),HLOOKUP(Q$2+$A1047,Sheet2!CC:NO,$B1047,0)&lt;&gt;""),HLOOKUP(Q$2+$A1047,Sheet2!CC:NO,$B1047,0),"")</f>
        <v/>
      </c>
    </row>
    <row r="1048" spans="1:17" x14ac:dyDescent="0.25">
      <c r="A1048" s="64">
        <f t="shared" si="131"/>
        <v>24</v>
      </c>
      <c r="B1048" s="64">
        <f t="shared" si="132"/>
        <v>109</v>
      </c>
      <c r="C1048" s="64">
        <f t="shared" si="133"/>
        <v>5</v>
      </c>
      <c r="D1048" s="64">
        <f t="shared" si="134"/>
        <v>105</v>
      </c>
      <c r="E1048" s="64">
        <f t="shared" si="135"/>
        <v>521</v>
      </c>
      <c r="F1048" s="64">
        <f t="shared" si="128"/>
        <v>1</v>
      </c>
      <c r="G1048" s="64">
        <f t="shared" si="129"/>
        <v>3</v>
      </c>
      <c r="H1048" s="64">
        <f t="shared" si="130"/>
        <v>2021</v>
      </c>
      <c r="I1048" s="80" t="str">
        <f>IFERROR(VLOOKUP(D1048,Sheet2!A:B,2,0),"")</f>
        <v>J20-1079</v>
      </c>
      <c r="J1048" s="64" t="str">
        <f>IFERROR(IF(I1048&lt;&gt;"",VLOOKUP(I1048,Sheet2!B:C,2,0),""),"")</f>
        <v xml:space="preserve">Demolish Exiting dust monitor &amp; Install new dust </v>
      </c>
      <c r="K1048" s="64" t="str">
        <f>IFERROR( IF(I1048&lt;&gt;"", HLOOKUP(L$2+$A1048,Sheet2!BX:NK,2,0),""),"")</f>
        <v>1-15 Mar 2021</v>
      </c>
      <c r="L1048" t="str">
        <f>IF(OR(HLOOKUP(L$2+$A1048,Sheet2!BX:NK,$B1048,0),HLOOKUP(L$2+$A1048,Sheet2!BX:NK,$B1048,0)&lt;&gt;""),HLOOKUP(L$2+$A1048,Sheet2!BX:NK,$B1048,0),"")</f>
        <v/>
      </c>
      <c r="M1048" t="str">
        <f>IF(OR(HLOOKUP(M$2+$A1048,Sheet2!BY:NL,$B1048,0),HLOOKUP(M$2+$A1048,Sheet2!BY:NL,$B1048,0)&lt;&gt;""),HLOOKUP(M$2+$A1048,Sheet2!BY:NL,$B1048,0),"")</f>
        <v/>
      </c>
      <c r="N1048" t="str">
        <f>IF(OR(HLOOKUP(N$2+$A1048,Sheet2!BZ:NM,$B1048,0),HLOOKUP(N$2+$A1048,Sheet2!BZ:NM,$B1048,0)&lt;&gt;""),HLOOKUP(N$2+$A1048,Sheet2!BZ:NM,$B1048,0),"")</f>
        <v/>
      </c>
      <c r="O1048" t="str">
        <f>IF(OR(HLOOKUP(O$2+$A1048,Sheet2!CA:NN,$B1048,0),HLOOKUP(O$2+$A1048,Sheet2!CA:NN,$B1048,0)&lt;&gt;""),HLOOKUP(O$2+$A1048,Sheet2!CA:NN,$B1048,0),"")</f>
        <v/>
      </c>
      <c r="P1048" t="str">
        <f>IF(OR(HLOOKUP(P$2+$A1048,Sheet2!CB:NO,$B1048,0),HLOOKUP(P$2+$A1048,Sheet2!CB:NO,$B1048,0)&lt;&gt;""),HLOOKUP(P$2+$A1048,Sheet2!CB:NO,$B1048,0),"")</f>
        <v/>
      </c>
      <c r="Q1048" t="str">
        <f>IF(OR(HLOOKUP(Q$2+$A1048,Sheet2!CC:NO,$B1048,0),HLOOKUP(Q$2+$A1048,Sheet2!CC:NO,$B1048,0)&lt;&gt;""),HLOOKUP(Q$2+$A1048,Sheet2!CC:NO,$B1048,0),"")</f>
        <v/>
      </c>
    </row>
    <row r="1049" spans="1:17" x14ac:dyDescent="0.25">
      <c r="A1049" s="64">
        <f t="shared" si="131"/>
        <v>30</v>
      </c>
      <c r="B1049" s="64">
        <f t="shared" si="132"/>
        <v>109</v>
      </c>
      <c r="C1049" s="64">
        <f t="shared" si="133"/>
        <v>6</v>
      </c>
      <c r="D1049" s="64">
        <f t="shared" si="134"/>
        <v>105</v>
      </c>
      <c r="E1049" s="64">
        <f t="shared" si="135"/>
        <v>521</v>
      </c>
      <c r="F1049" s="64">
        <f t="shared" si="128"/>
        <v>2</v>
      </c>
      <c r="G1049" s="64">
        <f t="shared" si="129"/>
        <v>3</v>
      </c>
      <c r="H1049" s="64">
        <f t="shared" si="130"/>
        <v>2021</v>
      </c>
      <c r="I1049" s="80" t="str">
        <f>IFERROR(VLOOKUP(D1049,Sheet2!A:B,2,0),"")</f>
        <v>J20-1079</v>
      </c>
      <c r="J1049" s="64" t="str">
        <f>IFERROR(IF(I1049&lt;&gt;"",VLOOKUP(I1049,Sheet2!B:C,2,0),""),"")</f>
        <v xml:space="preserve">Demolish Exiting dust monitor &amp; Install new dust </v>
      </c>
      <c r="K1049" s="64" t="str">
        <f>IFERROR( IF(I1049&lt;&gt;"", HLOOKUP(L$2+$A1049,Sheet2!BX:NK,2,0),""),"")</f>
        <v>16-31 Mar 21</v>
      </c>
      <c r="L1049" t="str">
        <f>IF(OR(HLOOKUP(L$2+$A1049,Sheet2!BX:NK,$B1049,0),HLOOKUP(L$2+$A1049,Sheet2!BX:NK,$B1049,0)&lt;&gt;""),HLOOKUP(L$2+$A1049,Sheet2!BX:NK,$B1049,0),"")</f>
        <v/>
      </c>
      <c r="M1049" t="str">
        <f>IF(OR(HLOOKUP(M$2+$A1049,Sheet2!BY:NL,$B1049,0),HLOOKUP(M$2+$A1049,Sheet2!BY:NL,$B1049,0)&lt;&gt;""),HLOOKUP(M$2+$A1049,Sheet2!BY:NL,$B1049,0),"")</f>
        <v/>
      </c>
      <c r="N1049" t="str">
        <f>IF(OR(HLOOKUP(N$2+$A1049,Sheet2!BZ:NM,$B1049,0),HLOOKUP(N$2+$A1049,Sheet2!BZ:NM,$B1049,0)&lt;&gt;""),HLOOKUP(N$2+$A1049,Sheet2!BZ:NM,$B1049,0),"")</f>
        <v/>
      </c>
      <c r="O1049" t="str">
        <f>IF(OR(HLOOKUP(O$2+$A1049,Sheet2!CA:NN,$B1049,0),HLOOKUP(O$2+$A1049,Sheet2!CA:NN,$B1049,0)&lt;&gt;""),HLOOKUP(O$2+$A1049,Sheet2!CA:NN,$B1049,0),"")</f>
        <v/>
      </c>
      <c r="P1049" t="str">
        <f>IF(OR(HLOOKUP(P$2+$A1049,Sheet2!CB:NO,$B1049,0),HLOOKUP(P$2+$A1049,Sheet2!CB:NO,$B1049,0)&lt;&gt;""),HLOOKUP(P$2+$A1049,Sheet2!CB:NO,$B1049,0),"")</f>
        <v/>
      </c>
      <c r="Q1049" t="str">
        <f>IF(OR(HLOOKUP(Q$2+$A1049,Sheet2!CC:NO,$B1049,0),HLOOKUP(Q$2+$A1049,Sheet2!CC:NO,$B1049,0)&lt;&gt;""),HLOOKUP(Q$2+$A1049,Sheet2!CC:NO,$B1049,0),"")</f>
        <v/>
      </c>
    </row>
    <row r="1050" spans="1:17" x14ac:dyDescent="0.25">
      <c r="A1050" s="64">
        <f t="shared" si="131"/>
        <v>36</v>
      </c>
      <c r="B1050" s="64">
        <f t="shared" si="132"/>
        <v>109</v>
      </c>
      <c r="C1050" s="64">
        <f t="shared" si="133"/>
        <v>7</v>
      </c>
      <c r="D1050" s="64">
        <f t="shared" si="134"/>
        <v>105</v>
      </c>
      <c r="E1050" s="64">
        <f t="shared" si="135"/>
        <v>521</v>
      </c>
      <c r="F1050" s="64">
        <f t="shared" si="128"/>
        <v>1</v>
      </c>
      <c r="G1050" s="64">
        <f t="shared" si="129"/>
        <v>4</v>
      </c>
      <c r="H1050" s="64">
        <f t="shared" si="130"/>
        <v>2021</v>
      </c>
      <c r="I1050" s="80" t="str">
        <f>IFERROR(VLOOKUP(D1050,Sheet2!A:B,2,0),"")</f>
        <v>J20-1079</v>
      </c>
      <c r="J1050" s="64" t="str">
        <f>IFERROR(IF(I1050&lt;&gt;"",VLOOKUP(I1050,Sheet2!B:C,2,0),""),"")</f>
        <v xml:space="preserve">Demolish Exiting dust monitor &amp; Install new dust </v>
      </c>
      <c r="K1050" s="64" t="str">
        <f>IFERROR( IF(I1050&lt;&gt;"", HLOOKUP(L$2+$A1050,Sheet2!BX:NK,2,0),""),"")</f>
        <v>1-15 April 21</v>
      </c>
      <c r="L1050" t="str">
        <f>IF(OR(HLOOKUP(L$2+$A1050,Sheet2!BX:NK,$B1050,0),HLOOKUP(L$2+$A1050,Sheet2!BX:NK,$B1050,0)&lt;&gt;""),HLOOKUP(L$2+$A1050,Sheet2!BX:NK,$B1050,0),"")</f>
        <v/>
      </c>
      <c r="M1050" t="str">
        <f>IF(OR(HLOOKUP(M$2+$A1050,Sheet2!BY:NL,$B1050,0),HLOOKUP(M$2+$A1050,Sheet2!BY:NL,$B1050,0)&lt;&gt;""),HLOOKUP(M$2+$A1050,Sheet2!BY:NL,$B1050,0),"")</f>
        <v/>
      </c>
      <c r="N1050" t="str">
        <f>IF(OR(HLOOKUP(N$2+$A1050,Sheet2!BZ:NM,$B1050,0),HLOOKUP(N$2+$A1050,Sheet2!BZ:NM,$B1050,0)&lt;&gt;""),HLOOKUP(N$2+$A1050,Sheet2!BZ:NM,$B1050,0),"")</f>
        <v/>
      </c>
      <c r="O1050" t="str">
        <f>IF(OR(HLOOKUP(O$2+$A1050,Sheet2!CA:NN,$B1050,0),HLOOKUP(O$2+$A1050,Sheet2!CA:NN,$B1050,0)&lt;&gt;""),HLOOKUP(O$2+$A1050,Sheet2!CA:NN,$B1050,0),"")</f>
        <v/>
      </c>
      <c r="P1050" t="str">
        <f>IF(OR(HLOOKUP(P$2+$A1050,Sheet2!CB:NO,$B1050,0),HLOOKUP(P$2+$A1050,Sheet2!CB:NO,$B1050,0)&lt;&gt;""),HLOOKUP(P$2+$A1050,Sheet2!CB:NO,$B1050,0),"")</f>
        <v/>
      </c>
      <c r="Q1050" t="str">
        <f>IF(OR(HLOOKUP(Q$2+$A1050,Sheet2!CC:NO,$B1050,0),HLOOKUP(Q$2+$A1050,Sheet2!CC:NO,$B1050,0)&lt;&gt;""),HLOOKUP(Q$2+$A1050,Sheet2!CC:NO,$B1050,0),"")</f>
        <v/>
      </c>
    </row>
    <row r="1051" spans="1:17" x14ac:dyDescent="0.25">
      <c r="A1051" s="64">
        <f t="shared" si="131"/>
        <v>42</v>
      </c>
      <c r="B1051" s="64">
        <f t="shared" si="132"/>
        <v>109</v>
      </c>
      <c r="C1051" s="64">
        <f t="shared" si="133"/>
        <v>8</v>
      </c>
      <c r="D1051" s="64">
        <f t="shared" si="134"/>
        <v>105</v>
      </c>
      <c r="E1051" s="64">
        <f t="shared" si="135"/>
        <v>521</v>
      </c>
      <c r="F1051" s="64">
        <f t="shared" si="128"/>
        <v>2</v>
      </c>
      <c r="G1051" s="64">
        <f t="shared" si="129"/>
        <v>4</v>
      </c>
      <c r="H1051" s="64">
        <f t="shared" si="130"/>
        <v>2021</v>
      </c>
      <c r="I1051" s="80" t="str">
        <f>IFERROR(VLOOKUP(D1051,Sheet2!A:B,2,0),"")</f>
        <v>J20-1079</v>
      </c>
      <c r="J1051" s="64" t="str">
        <f>IFERROR(IF(I1051&lt;&gt;"",VLOOKUP(I1051,Sheet2!B:C,2,0),""),"")</f>
        <v xml:space="preserve">Demolish Exiting dust monitor &amp; Install new dust </v>
      </c>
      <c r="K1051" s="64" t="str">
        <f>IFERROR( IF(I1051&lt;&gt;"", HLOOKUP(L$2+$A1051,Sheet2!BX:NK,2,0),""),"")</f>
        <v>16-30 April 21</v>
      </c>
      <c r="L1051" t="str">
        <f>IF(OR(HLOOKUP(L$2+$A1051,Sheet2!BX:NK,$B1051,0),HLOOKUP(L$2+$A1051,Sheet2!BX:NK,$B1051,0)&lt;&gt;""),HLOOKUP(L$2+$A1051,Sheet2!BX:NK,$B1051,0),"")</f>
        <v/>
      </c>
      <c r="M1051" t="str">
        <f>IF(OR(HLOOKUP(M$2+$A1051,Sheet2!BY:NL,$B1051,0),HLOOKUP(M$2+$A1051,Sheet2!BY:NL,$B1051,0)&lt;&gt;""),HLOOKUP(M$2+$A1051,Sheet2!BY:NL,$B1051,0),"")</f>
        <v/>
      </c>
      <c r="N1051" t="str">
        <f>IF(OR(HLOOKUP(N$2+$A1051,Sheet2!BZ:NM,$B1051,0),HLOOKUP(N$2+$A1051,Sheet2!BZ:NM,$B1051,0)&lt;&gt;""),HLOOKUP(N$2+$A1051,Sheet2!BZ:NM,$B1051,0),"")</f>
        <v/>
      </c>
      <c r="O1051" t="str">
        <f>IF(OR(HLOOKUP(O$2+$A1051,Sheet2!CA:NN,$B1051,0),HLOOKUP(O$2+$A1051,Sheet2!CA:NN,$B1051,0)&lt;&gt;""),HLOOKUP(O$2+$A1051,Sheet2!CA:NN,$B1051,0),"")</f>
        <v/>
      </c>
      <c r="P1051" t="str">
        <f>IF(OR(HLOOKUP(P$2+$A1051,Sheet2!CB:NO,$B1051,0),HLOOKUP(P$2+$A1051,Sheet2!CB:NO,$B1051,0)&lt;&gt;""),HLOOKUP(P$2+$A1051,Sheet2!CB:NO,$B1051,0),"")</f>
        <v/>
      </c>
      <c r="Q1051" t="str">
        <f>IF(OR(HLOOKUP(Q$2+$A1051,Sheet2!CC:NO,$B1051,0),HLOOKUP(Q$2+$A1051,Sheet2!CC:NO,$B1051,0)&lt;&gt;""),HLOOKUP(Q$2+$A1051,Sheet2!CC:NO,$B1051,0),"")</f>
        <v/>
      </c>
    </row>
    <row r="1052" spans="1:17" x14ac:dyDescent="0.25">
      <c r="A1052" s="64">
        <f t="shared" si="131"/>
        <v>48</v>
      </c>
      <c r="B1052" s="64">
        <f t="shared" si="132"/>
        <v>109</v>
      </c>
      <c r="C1052" s="64">
        <f t="shared" si="133"/>
        <v>9</v>
      </c>
      <c r="D1052" s="64">
        <f t="shared" si="134"/>
        <v>105</v>
      </c>
      <c r="E1052" s="64">
        <f t="shared" si="135"/>
        <v>521</v>
      </c>
      <c r="F1052" s="64">
        <f t="shared" si="128"/>
        <v>1</v>
      </c>
      <c r="G1052" s="64">
        <f t="shared" si="129"/>
        <v>5</v>
      </c>
      <c r="H1052" s="64">
        <f t="shared" si="130"/>
        <v>2021</v>
      </c>
      <c r="I1052" s="80" t="str">
        <f>IFERROR(VLOOKUP(D1052,Sheet2!A:B,2,0),"")</f>
        <v>J20-1079</v>
      </c>
      <c r="J1052" s="64" t="str">
        <f>IFERROR(IF(I1052&lt;&gt;"",VLOOKUP(I1052,Sheet2!B:C,2,0),""),"")</f>
        <v xml:space="preserve">Demolish Exiting dust monitor &amp; Install new dust </v>
      </c>
      <c r="K1052" s="64" t="str">
        <f>IFERROR( IF(I1052&lt;&gt;"", HLOOKUP(L$2+$A1052,Sheet2!BX:NK,2,0),""),"")</f>
        <v>1-15 May 21</v>
      </c>
      <c r="L1052" t="str">
        <f>IF(OR(HLOOKUP(L$2+$A1052,Sheet2!BX:NK,$B1052,0),HLOOKUP(L$2+$A1052,Sheet2!BX:NK,$B1052,0)&lt;&gt;""),HLOOKUP(L$2+$A1052,Sheet2!BX:NK,$B1052,0),"")</f>
        <v/>
      </c>
      <c r="M1052" t="str">
        <f>IF(OR(HLOOKUP(M$2+$A1052,Sheet2!BY:NL,$B1052,0),HLOOKUP(M$2+$A1052,Sheet2!BY:NL,$B1052,0)&lt;&gt;""),HLOOKUP(M$2+$A1052,Sheet2!BY:NL,$B1052,0),"")</f>
        <v/>
      </c>
      <c r="N1052" t="str">
        <f>IF(OR(HLOOKUP(N$2+$A1052,Sheet2!BZ:NM,$B1052,0),HLOOKUP(N$2+$A1052,Sheet2!BZ:NM,$B1052,0)&lt;&gt;""),HLOOKUP(N$2+$A1052,Sheet2!BZ:NM,$B1052,0),"")</f>
        <v/>
      </c>
      <c r="O1052" t="str">
        <f>IF(OR(HLOOKUP(O$2+$A1052,Sheet2!CA:NN,$B1052,0),HLOOKUP(O$2+$A1052,Sheet2!CA:NN,$B1052,0)&lt;&gt;""),HLOOKUP(O$2+$A1052,Sheet2!CA:NN,$B1052,0),"")</f>
        <v/>
      </c>
      <c r="P1052" t="str">
        <f>IF(OR(HLOOKUP(P$2+$A1052,Sheet2!CB:NO,$B1052,0),HLOOKUP(P$2+$A1052,Sheet2!CB:NO,$B1052,0)&lt;&gt;""),HLOOKUP(P$2+$A1052,Sheet2!CB:NO,$B1052,0),"")</f>
        <v/>
      </c>
      <c r="Q1052" t="str">
        <f>IF(OR(HLOOKUP(Q$2+$A1052,Sheet2!CC:NO,$B1052,0),HLOOKUP(Q$2+$A1052,Sheet2!CC:NO,$B1052,0)&lt;&gt;""),HLOOKUP(Q$2+$A1052,Sheet2!CC:NO,$B1052,0),"")</f>
        <v/>
      </c>
    </row>
    <row r="1053" spans="1:17" x14ac:dyDescent="0.25">
      <c r="A1053" s="64">
        <f t="shared" si="131"/>
        <v>54</v>
      </c>
      <c r="B1053" s="64">
        <f t="shared" si="132"/>
        <v>109</v>
      </c>
      <c r="C1053" s="64">
        <f t="shared" si="133"/>
        <v>10</v>
      </c>
      <c r="D1053" s="64">
        <f t="shared" si="134"/>
        <v>105</v>
      </c>
      <c r="E1053" s="64">
        <f t="shared" si="135"/>
        <v>521</v>
      </c>
      <c r="F1053" s="64">
        <f t="shared" si="128"/>
        <v>2</v>
      </c>
      <c r="G1053" s="64">
        <f t="shared" si="129"/>
        <v>5</v>
      </c>
      <c r="H1053" s="64">
        <f t="shared" si="130"/>
        <v>2021</v>
      </c>
      <c r="I1053" s="80" t="str">
        <f>IFERROR(VLOOKUP(D1053,Sheet2!A:B,2,0),"")</f>
        <v>J20-1079</v>
      </c>
      <c r="J1053" s="64" t="str">
        <f>IFERROR(IF(I1053&lt;&gt;"",VLOOKUP(I1053,Sheet2!B:C,2,0),""),"")</f>
        <v xml:space="preserve">Demolish Exiting dust monitor &amp; Install new dust </v>
      </c>
      <c r="K1053" s="64" t="str">
        <f>IFERROR( IF(I1053&lt;&gt;"", HLOOKUP(L$2+$A1053,Sheet2!BX:NK,2,0),""),"")</f>
        <v>16-31 May 21</v>
      </c>
      <c r="L1053" t="str">
        <f>IF(OR(HLOOKUP(L$2+$A1053,Sheet2!BX:NK,$B1053,0),HLOOKUP(L$2+$A1053,Sheet2!BX:NK,$B1053,0)&lt;&gt;""),HLOOKUP(L$2+$A1053,Sheet2!BX:NK,$B1053,0),"")</f>
        <v/>
      </c>
      <c r="M1053" t="str">
        <f>IF(OR(HLOOKUP(M$2+$A1053,Sheet2!BY:NL,$B1053,0),HLOOKUP(M$2+$A1053,Sheet2!BY:NL,$B1053,0)&lt;&gt;""),HLOOKUP(M$2+$A1053,Sheet2!BY:NL,$B1053,0),"")</f>
        <v/>
      </c>
      <c r="N1053" t="str">
        <f>IF(OR(HLOOKUP(N$2+$A1053,Sheet2!BZ:NM,$B1053,0),HLOOKUP(N$2+$A1053,Sheet2!BZ:NM,$B1053,0)&lt;&gt;""),HLOOKUP(N$2+$A1053,Sheet2!BZ:NM,$B1053,0),"")</f>
        <v/>
      </c>
      <c r="O1053" t="str">
        <f>IF(OR(HLOOKUP(O$2+$A1053,Sheet2!CA:NN,$B1053,0),HLOOKUP(O$2+$A1053,Sheet2!CA:NN,$B1053,0)&lt;&gt;""),HLOOKUP(O$2+$A1053,Sheet2!CA:NN,$B1053,0),"")</f>
        <v/>
      </c>
      <c r="P1053" t="str">
        <f>IF(OR(HLOOKUP(P$2+$A1053,Sheet2!CB:NO,$B1053,0),HLOOKUP(P$2+$A1053,Sheet2!CB:NO,$B1053,0)&lt;&gt;""),HLOOKUP(P$2+$A1053,Sheet2!CB:NO,$B1053,0),"")</f>
        <v/>
      </c>
      <c r="Q1053" t="str">
        <f>IF(OR(HLOOKUP(Q$2+$A1053,Sheet2!CC:NO,$B1053,0),HLOOKUP(Q$2+$A1053,Sheet2!CC:NO,$B1053,0)&lt;&gt;""),HLOOKUP(Q$2+$A1053,Sheet2!CC:NO,$B1053,0),"")</f>
        <v/>
      </c>
    </row>
    <row r="1054" spans="1:17" x14ac:dyDescent="0.25">
      <c r="A1054" s="64">
        <f t="shared" si="131"/>
        <v>0</v>
      </c>
      <c r="B1054" s="64">
        <f t="shared" si="132"/>
        <v>110</v>
      </c>
      <c r="C1054" s="64">
        <f t="shared" si="133"/>
        <v>1</v>
      </c>
      <c r="D1054" s="64">
        <f t="shared" si="134"/>
        <v>106</v>
      </c>
      <c r="E1054" s="64">
        <f t="shared" si="135"/>
        <v>526</v>
      </c>
      <c r="F1054" s="64">
        <f t="shared" si="128"/>
        <v>1</v>
      </c>
      <c r="G1054" s="64">
        <f t="shared" si="129"/>
        <v>1</v>
      </c>
      <c r="H1054" s="64">
        <f t="shared" si="130"/>
        <v>2021</v>
      </c>
      <c r="I1054" s="80" t="str">
        <f>IFERROR(VLOOKUP(D1054,Sheet2!A:B,2,0),"")</f>
        <v>J21-0211</v>
      </c>
      <c r="J1054" s="64" t="str">
        <f>IFERROR(IF(I1054&lt;&gt;"",VLOOKUP(I1054,Sheet2!B:C,2,0),""),"")</f>
        <v>HDPE Pilot plant modification Project</v>
      </c>
      <c r="K1054" s="64" t="str">
        <f>IFERROR( IF(I1054&lt;&gt;"", HLOOKUP(L$2+$A1054,Sheet2!BX:NK,2,0),""),"")</f>
        <v>1-15 Jan 21</v>
      </c>
      <c r="L1054" t="str">
        <f>IF(OR(HLOOKUP(L$2+$A1054,Sheet2!BX:NK,$B1054,0),HLOOKUP(L$2+$A1054,Sheet2!BX:NK,$B1054,0)&lt;&gt;""),HLOOKUP(L$2+$A1054,Sheet2!BX:NK,$B1054,0),"")</f>
        <v/>
      </c>
      <c r="M1054" t="str">
        <f>IF(OR(HLOOKUP(M$2+$A1054,Sheet2!BY:NL,$B1054,0),HLOOKUP(M$2+$A1054,Sheet2!BY:NL,$B1054,0)&lt;&gt;""),HLOOKUP(M$2+$A1054,Sheet2!BY:NL,$B1054,0),"")</f>
        <v/>
      </c>
      <c r="N1054" t="str">
        <f>IF(OR(HLOOKUP(N$2+$A1054,Sheet2!BZ:NM,$B1054,0),HLOOKUP(N$2+$A1054,Sheet2!BZ:NM,$B1054,0)&lt;&gt;""),HLOOKUP(N$2+$A1054,Sheet2!BZ:NM,$B1054,0),"")</f>
        <v/>
      </c>
      <c r="O1054" t="str">
        <f>IF(OR(HLOOKUP(O$2+$A1054,Sheet2!CA:NN,$B1054,0),HLOOKUP(O$2+$A1054,Sheet2!CA:NN,$B1054,0)&lt;&gt;""),HLOOKUP(O$2+$A1054,Sheet2!CA:NN,$B1054,0),"")</f>
        <v/>
      </c>
      <c r="P1054" t="str">
        <f>IF(OR(HLOOKUP(P$2+$A1054,Sheet2!CB:NO,$B1054,0),HLOOKUP(P$2+$A1054,Sheet2!CB:NO,$B1054,0)&lt;&gt;""),HLOOKUP(P$2+$A1054,Sheet2!CB:NO,$B1054,0),"")</f>
        <v/>
      </c>
      <c r="Q1054" t="str">
        <f>IF(OR(HLOOKUP(Q$2+$A1054,Sheet2!CC:NO,$B1054,0),HLOOKUP(Q$2+$A1054,Sheet2!CC:NO,$B1054,0)&lt;&gt;""),HLOOKUP(Q$2+$A1054,Sheet2!CC:NO,$B1054,0),"")</f>
        <v/>
      </c>
    </row>
    <row r="1055" spans="1:17" x14ac:dyDescent="0.25">
      <c r="A1055" s="64">
        <f t="shared" si="131"/>
        <v>6</v>
      </c>
      <c r="B1055" s="64">
        <f t="shared" si="132"/>
        <v>110</v>
      </c>
      <c r="C1055" s="64">
        <f t="shared" si="133"/>
        <v>2</v>
      </c>
      <c r="D1055" s="64">
        <f t="shared" si="134"/>
        <v>106</v>
      </c>
      <c r="E1055" s="64">
        <f t="shared" si="135"/>
        <v>526</v>
      </c>
      <c r="F1055" s="64">
        <f t="shared" si="128"/>
        <v>2</v>
      </c>
      <c r="G1055" s="64">
        <f t="shared" si="129"/>
        <v>1</v>
      </c>
      <c r="H1055" s="64">
        <f t="shared" si="130"/>
        <v>2021</v>
      </c>
      <c r="I1055" s="80" t="str">
        <f>IFERROR(VLOOKUP(D1055,Sheet2!A:B,2,0),"")</f>
        <v>J21-0211</v>
      </c>
      <c r="J1055" s="64" t="str">
        <f>IFERROR(IF(I1055&lt;&gt;"",VLOOKUP(I1055,Sheet2!B:C,2,0),""),"")</f>
        <v>HDPE Pilot plant modification Project</v>
      </c>
      <c r="K1055" s="64" t="str">
        <f>IFERROR( IF(I1055&lt;&gt;"", HLOOKUP(L$2+$A1055,Sheet2!BX:NK,2,0),""),"")</f>
        <v>16-31 Jan 21</v>
      </c>
      <c r="L1055" t="str">
        <f>IF(OR(HLOOKUP(L$2+$A1055,Sheet2!BX:NK,$B1055,0),HLOOKUP(L$2+$A1055,Sheet2!BX:NK,$B1055,0)&lt;&gt;""),HLOOKUP(L$2+$A1055,Sheet2!BX:NK,$B1055,0),"")</f>
        <v/>
      </c>
      <c r="M1055" t="str">
        <f>IF(OR(HLOOKUP(M$2+$A1055,Sheet2!BY:NL,$B1055,0),HLOOKUP(M$2+$A1055,Sheet2!BY:NL,$B1055,0)&lt;&gt;""),HLOOKUP(M$2+$A1055,Sheet2!BY:NL,$B1055,0),"")</f>
        <v/>
      </c>
      <c r="N1055" t="str">
        <f>IF(OR(HLOOKUP(N$2+$A1055,Sheet2!BZ:NM,$B1055,0),HLOOKUP(N$2+$A1055,Sheet2!BZ:NM,$B1055,0)&lt;&gt;""),HLOOKUP(N$2+$A1055,Sheet2!BZ:NM,$B1055,0),"")</f>
        <v/>
      </c>
      <c r="O1055" t="str">
        <f>IF(OR(HLOOKUP(O$2+$A1055,Sheet2!CA:NN,$B1055,0),HLOOKUP(O$2+$A1055,Sheet2!CA:NN,$B1055,0)&lt;&gt;""),HLOOKUP(O$2+$A1055,Sheet2!CA:NN,$B1055,0),"")</f>
        <v/>
      </c>
      <c r="P1055" t="str">
        <f>IF(OR(HLOOKUP(P$2+$A1055,Sheet2!CB:NO,$B1055,0),HLOOKUP(P$2+$A1055,Sheet2!CB:NO,$B1055,0)&lt;&gt;""),HLOOKUP(P$2+$A1055,Sheet2!CB:NO,$B1055,0),"")</f>
        <v/>
      </c>
      <c r="Q1055" t="str">
        <f>IF(OR(HLOOKUP(Q$2+$A1055,Sheet2!CC:NO,$B1055,0),HLOOKUP(Q$2+$A1055,Sheet2!CC:NO,$B1055,0)&lt;&gt;""),HLOOKUP(Q$2+$A1055,Sheet2!CC:NO,$B1055,0),"")</f>
        <v/>
      </c>
    </row>
    <row r="1056" spans="1:17" x14ac:dyDescent="0.25">
      <c r="A1056" s="64">
        <f t="shared" si="131"/>
        <v>12</v>
      </c>
      <c r="B1056" s="64">
        <f t="shared" si="132"/>
        <v>110</v>
      </c>
      <c r="C1056" s="64">
        <f t="shared" si="133"/>
        <v>3</v>
      </c>
      <c r="D1056" s="64">
        <f t="shared" si="134"/>
        <v>106</v>
      </c>
      <c r="E1056" s="64">
        <f t="shared" si="135"/>
        <v>526</v>
      </c>
      <c r="F1056" s="64">
        <f t="shared" si="128"/>
        <v>1</v>
      </c>
      <c r="G1056" s="64">
        <f t="shared" si="129"/>
        <v>2</v>
      </c>
      <c r="H1056" s="64">
        <f t="shared" si="130"/>
        <v>2021</v>
      </c>
      <c r="I1056" s="80" t="str">
        <f>IFERROR(VLOOKUP(D1056,Sheet2!A:B,2,0),"")</f>
        <v>J21-0211</v>
      </c>
      <c r="J1056" s="64" t="str">
        <f>IFERROR(IF(I1056&lt;&gt;"",VLOOKUP(I1056,Sheet2!B:C,2,0),""),"")</f>
        <v>HDPE Pilot plant modification Project</v>
      </c>
      <c r="K1056" s="64" t="str">
        <f>IFERROR( IF(I1056&lt;&gt;"", HLOOKUP(L$2+$A1056,Sheet2!BX:NK,2,0),""),"")</f>
        <v>1-15 Feb 21</v>
      </c>
      <c r="L1056" t="str">
        <f>IF(OR(HLOOKUP(L$2+$A1056,Sheet2!BX:NK,$B1056,0),HLOOKUP(L$2+$A1056,Sheet2!BX:NK,$B1056,0)&lt;&gt;""),HLOOKUP(L$2+$A1056,Sheet2!BX:NK,$B1056,0),"")</f>
        <v/>
      </c>
      <c r="M1056" t="str">
        <f>IF(OR(HLOOKUP(M$2+$A1056,Sheet2!BY:NL,$B1056,0),HLOOKUP(M$2+$A1056,Sheet2!BY:NL,$B1056,0)&lt;&gt;""),HLOOKUP(M$2+$A1056,Sheet2!BY:NL,$B1056,0),"")</f>
        <v/>
      </c>
      <c r="N1056" t="str">
        <f>IF(OR(HLOOKUP(N$2+$A1056,Sheet2!BZ:NM,$B1056,0),HLOOKUP(N$2+$A1056,Sheet2!BZ:NM,$B1056,0)&lt;&gt;""),HLOOKUP(N$2+$A1056,Sheet2!BZ:NM,$B1056,0),"")</f>
        <v/>
      </c>
      <c r="O1056" t="str">
        <f>IF(OR(HLOOKUP(O$2+$A1056,Sheet2!CA:NN,$B1056,0),HLOOKUP(O$2+$A1056,Sheet2!CA:NN,$B1056,0)&lt;&gt;""),HLOOKUP(O$2+$A1056,Sheet2!CA:NN,$B1056,0),"")</f>
        <v/>
      </c>
      <c r="P1056" t="str">
        <f>IF(OR(HLOOKUP(P$2+$A1056,Sheet2!CB:NO,$B1056,0),HLOOKUP(P$2+$A1056,Sheet2!CB:NO,$B1056,0)&lt;&gt;""),HLOOKUP(P$2+$A1056,Sheet2!CB:NO,$B1056,0),"")</f>
        <v/>
      </c>
      <c r="Q1056" t="str">
        <f>IF(OR(HLOOKUP(Q$2+$A1056,Sheet2!CC:NO,$B1056,0),HLOOKUP(Q$2+$A1056,Sheet2!CC:NO,$B1056,0)&lt;&gt;""),HLOOKUP(Q$2+$A1056,Sheet2!CC:NO,$B1056,0),"")</f>
        <v/>
      </c>
    </row>
    <row r="1057" spans="1:17" x14ac:dyDescent="0.25">
      <c r="A1057" s="64">
        <f t="shared" si="131"/>
        <v>18</v>
      </c>
      <c r="B1057" s="64">
        <f t="shared" si="132"/>
        <v>110</v>
      </c>
      <c r="C1057" s="64">
        <f t="shared" si="133"/>
        <v>4</v>
      </c>
      <c r="D1057" s="64">
        <f t="shared" si="134"/>
        <v>106</v>
      </c>
      <c r="E1057" s="64">
        <f t="shared" si="135"/>
        <v>526</v>
      </c>
      <c r="F1057" s="64">
        <f t="shared" si="128"/>
        <v>2</v>
      </c>
      <c r="G1057" s="64">
        <f t="shared" si="129"/>
        <v>2</v>
      </c>
      <c r="H1057" s="64">
        <f t="shared" si="130"/>
        <v>2021</v>
      </c>
      <c r="I1057" s="80" t="str">
        <f>IFERROR(VLOOKUP(D1057,Sheet2!A:B,2,0),"")</f>
        <v>J21-0211</v>
      </c>
      <c r="J1057" s="64" t="str">
        <f>IFERROR(IF(I1057&lt;&gt;"",VLOOKUP(I1057,Sheet2!B:C,2,0),""),"")</f>
        <v>HDPE Pilot plant modification Project</v>
      </c>
      <c r="K1057" s="64" t="str">
        <f>IFERROR( IF(I1057&lt;&gt;"", HLOOKUP(L$2+$A1057,Sheet2!BX:NK,2,0),""),"")</f>
        <v>16-28 Feb 21</v>
      </c>
      <c r="L1057">
        <f>IF(OR(HLOOKUP(L$2+$A1057,Sheet2!BX:NK,$B1057,0),HLOOKUP(L$2+$A1057,Sheet2!BX:NK,$B1057,0)&lt;&gt;""),HLOOKUP(L$2+$A1057,Sheet2!BX:NK,$B1057,0),"")</f>
        <v>184310</v>
      </c>
      <c r="M1057" t="str">
        <f>IF(OR(HLOOKUP(M$2+$A1057,Sheet2!BY:NL,$B1057,0),HLOOKUP(M$2+$A1057,Sheet2!BY:NL,$B1057,0)&lt;&gt;""),HLOOKUP(M$2+$A1057,Sheet2!BY:NL,$B1057,0),"")</f>
        <v/>
      </c>
      <c r="N1057" t="str">
        <f>IF(OR(HLOOKUP(N$2+$A1057,Sheet2!BZ:NM,$B1057,0),HLOOKUP(N$2+$A1057,Sheet2!BZ:NM,$B1057,0)&lt;&gt;""),HLOOKUP(N$2+$A1057,Sheet2!BZ:NM,$B1057,0),"")</f>
        <v/>
      </c>
      <c r="O1057" t="str">
        <f>IF(OR(HLOOKUP(O$2+$A1057,Sheet2!CA:NN,$B1057,0),HLOOKUP(O$2+$A1057,Sheet2!CA:NN,$B1057,0)&lt;&gt;""),HLOOKUP(O$2+$A1057,Sheet2!CA:NN,$B1057,0),"")</f>
        <v/>
      </c>
      <c r="P1057">
        <f>IF(OR(HLOOKUP(P$2+$A1057,Sheet2!CB:NO,$B1057,0),HLOOKUP(P$2+$A1057,Sheet2!CB:NO,$B1057,0)&lt;&gt;""),HLOOKUP(P$2+$A1057,Sheet2!CB:NO,$B1057,0),"")</f>
        <v>751</v>
      </c>
      <c r="Q1057">
        <f>IF(OR(HLOOKUP(Q$2+$A1057,Sheet2!CC:NO,$B1057,0),HLOOKUP(Q$2+$A1057,Sheet2!CC:NO,$B1057,0)&lt;&gt;""),HLOOKUP(Q$2+$A1057,Sheet2!CC:NO,$B1057,0),"")</f>
        <v>27</v>
      </c>
    </row>
    <row r="1058" spans="1:17" x14ac:dyDescent="0.25">
      <c r="A1058" s="64">
        <f t="shared" si="131"/>
        <v>24</v>
      </c>
      <c r="B1058" s="64">
        <f t="shared" si="132"/>
        <v>110</v>
      </c>
      <c r="C1058" s="64">
        <f t="shared" si="133"/>
        <v>5</v>
      </c>
      <c r="D1058" s="64">
        <f t="shared" si="134"/>
        <v>106</v>
      </c>
      <c r="E1058" s="64">
        <f t="shared" si="135"/>
        <v>526</v>
      </c>
      <c r="F1058" s="64">
        <f t="shared" si="128"/>
        <v>1</v>
      </c>
      <c r="G1058" s="64">
        <f t="shared" si="129"/>
        <v>3</v>
      </c>
      <c r="H1058" s="64">
        <f t="shared" si="130"/>
        <v>2021</v>
      </c>
      <c r="I1058" s="80" t="str">
        <f>IFERROR(VLOOKUP(D1058,Sheet2!A:B,2,0),"")</f>
        <v>J21-0211</v>
      </c>
      <c r="J1058" s="64" t="str">
        <f>IFERROR(IF(I1058&lt;&gt;"",VLOOKUP(I1058,Sheet2!B:C,2,0),""),"")</f>
        <v>HDPE Pilot plant modification Project</v>
      </c>
      <c r="K1058" s="64" t="str">
        <f>IFERROR( IF(I1058&lt;&gt;"", HLOOKUP(L$2+$A1058,Sheet2!BX:NK,2,0),""),"")</f>
        <v>1-15 Mar 2021</v>
      </c>
      <c r="L1058">
        <f>IF(OR(HLOOKUP(L$2+$A1058,Sheet2!BX:NK,$B1058,0),HLOOKUP(L$2+$A1058,Sheet2!BX:NK,$B1058,0)&lt;&gt;""),HLOOKUP(L$2+$A1058,Sheet2!BX:NK,$B1058,0),"")</f>
        <v>377068</v>
      </c>
      <c r="M1058">
        <f>IF(OR(HLOOKUP(M$2+$A1058,Sheet2!BY:NL,$B1058,0),HLOOKUP(M$2+$A1058,Sheet2!BY:NL,$B1058,0)&lt;&gt;""),HLOOKUP(M$2+$A1058,Sheet2!BY:NL,$B1058,0),"")</f>
        <v>1218</v>
      </c>
      <c r="N1058" t="str">
        <f>IF(OR(HLOOKUP(N$2+$A1058,Sheet2!BZ:NM,$B1058,0),HLOOKUP(N$2+$A1058,Sheet2!BZ:NM,$B1058,0)&lt;&gt;""),HLOOKUP(N$2+$A1058,Sheet2!BZ:NM,$B1058,0),"")</f>
        <v/>
      </c>
      <c r="O1058" t="str">
        <f>IF(OR(HLOOKUP(O$2+$A1058,Sheet2!CA:NN,$B1058,0),HLOOKUP(O$2+$A1058,Sheet2!CA:NN,$B1058,0)&lt;&gt;""),HLOOKUP(O$2+$A1058,Sheet2!CA:NN,$B1058,0),"")</f>
        <v/>
      </c>
      <c r="P1058">
        <f>IF(OR(HLOOKUP(P$2+$A1058,Sheet2!CB:NO,$B1058,0),HLOOKUP(P$2+$A1058,Sheet2!CB:NO,$B1058,0)&lt;&gt;""),HLOOKUP(P$2+$A1058,Sheet2!CB:NO,$B1058,0),"")</f>
        <v>2391</v>
      </c>
      <c r="Q1058">
        <f>IF(OR(HLOOKUP(Q$2+$A1058,Sheet2!CC:NO,$B1058,0),HLOOKUP(Q$2+$A1058,Sheet2!CC:NO,$B1058,0)&lt;&gt;""),HLOOKUP(Q$2+$A1058,Sheet2!CC:NO,$B1058,0),"")</f>
        <v>70</v>
      </c>
    </row>
    <row r="1059" spans="1:17" x14ac:dyDescent="0.25">
      <c r="A1059" s="64">
        <f t="shared" si="131"/>
        <v>30</v>
      </c>
      <c r="B1059" s="64">
        <f t="shared" si="132"/>
        <v>110</v>
      </c>
      <c r="C1059" s="64">
        <f t="shared" si="133"/>
        <v>6</v>
      </c>
      <c r="D1059" s="64">
        <f t="shared" si="134"/>
        <v>106</v>
      </c>
      <c r="E1059" s="64">
        <f t="shared" si="135"/>
        <v>526</v>
      </c>
      <c r="F1059" s="64">
        <f t="shared" si="128"/>
        <v>2</v>
      </c>
      <c r="G1059" s="64">
        <f t="shared" si="129"/>
        <v>3</v>
      </c>
      <c r="H1059" s="64">
        <f t="shared" si="130"/>
        <v>2021</v>
      </c>
      <c r="I1059" s="80" t="str">
        <f>IFERROR(VLOOKUP(D1059,Sheet2!A:B,2,0),"")</f>
        <v>J21-0211</v>
      </c>
      <c r="J1059" s="64" t="str">
        <f>IFERROR(IF(I1059&lt;&gt;"",VLOOKUP(I1059,Sheet2!B:C,2,0),""),"")</f>
        <v>HDPE Pilot plant modification Project</v>
      </c>
      <c r="K1059" s="64" t="str">
        <f>IFERROR( IF(I1059&lt;&gt;"", HLOOKUP(L$2+$A1059,Sheet2!BX:NK,2,0),""),"")</f>
        <v>16-31 Mar 21</v>
      </c>
      <c r="L1059">
        <f>IF(OR(HLOOKUP(L$2+$A1059,Sheet2!BX:NK,$B1059,0),HLOOKUP(L$2+$A1059,Sheet2!BX:NK,$B1059,0)&lt;&gt;""),HLOOKUP(L$2+$A1059,Sheet2!BX:NK,$B1059,0),"")</f>
        <v>402372</v>
      </c>
      <c r="M1059">
        <f>IF(OR(HLOOKUP(M$2+$A1059,Sheet2!BY:NL,$B1059,0),HLOOKUP(M$2+$A1059,Sheet2!BY:NL,$B1059,0)&lt;&gt;""),HLOOKUP(M$2+$A1059,Sheet2!BY:NL,$B1059,0),"")</f>
        <v>14187</v>
      </c>
      <c r="N1059" t="str">
        <f>IF(OR(HLOOKUP(N$2+$A1059,Sheet2!BZ:NM,$B1059,0),HLOOKUP(N$2+$A1059,Sheet2!BZ:NM,$B1059,0)&lt;&gt;""),HLOOKUP(N$2+$A1059,Sheet2!BZ:NM,$B1059,0),"")</f>
        <v/>
      </c>
      <c r="O1059">
        <f>IF(OR(HLOOKUP(O$2+$A1059,Sheet2!CA:NN,$B1059,0),HLOOKUP(O$2+$A1059,Sheet2!CA:NN,$B1059,0)&lt;&gt;""),HLOOKUP(O$2+$A1059,Sheet2!CA:NN,$B1059,0),"")</f>
        <v>2000</v>
      </c>
      <c r="P1059">
        <f>IF(OR(HLOOKUP(P$2+$A1059,Sheet2!CB:NO,$B1059,0),HLOOKUP(P$2+$A1059,Sheet2!CB:NO,$B1059,0)&lt;&gt;""),HLOOKUP(P$2+$A1059,Sheet2!CB:NO,$B1059,0),"")</f>
        <v>2058</v>
      </c>
      <c r="Q1059">
        <f>IF(OR(HLOOKUP(Q$2+$A1059,Sheet2!CC:NO,$B1059,0),HLOOKUP(Q$2+$A1059,Sheet2!CC:NO,$B1059,0)&lt;&gt;""),HLOOKUP(Q$2+$A1059,Sheet2!CC:NO,$B1059,0),"")</f>
        <v>64</v>
      </c>
    </row>
    <row r="1060" spans="1:17" x14ac:dyDescent="0.25">
      <c r="A1060" s="64">
        <f t="shared" si="131"/>
        <v>36</v>
      </c>
      <c r="B1060" s="64">
        <f t="shared" si="132"/>
        <v>110</v>
      </c>
      <c r="C1060" s="64">
        <f t="shared" si="133"/>
        <v>7</v>
      </c>
      <c r="D1060" s="64">
        <f t="shared" si="134"/>
        <v>106</v>
      </c>
      <c r="E1060" s="64">
        <f t="shared" si="135"/>
        <v>526</v>
      </c>
      <c r="F1060" s="64">
        <f t="shared" si="128"/>
        <v>1</v>
      </c>
      <c r="G1060" s="64">
        <f t="shared" si="129"/>
        <v>4</v>
      </c>
      <c r="H1060" s="64">
        <f t="shared" si="130"/>
        <v>2021</v>
      </c>
      <c r="I1060" s="80" t="str">
        <f>IFERROR(VLOOKUP(D1060,Sheet2!A:B,2,0),"")</f>
        <v>J21-0211</v>
      </c>
      <c r="J1060" s="64" t="str">
        <f>IFERROR(IF(I1060&lt;&gt;"",VLOOKUP(I1060,Sheet2!B:C,2,0),""),"")</f>
        <v>HDPE Pilot plant modification Project</v>
      </c>
      <c r="K1060" s="64" t="str">
        <f>IFERROR( IF(I1060&lt;&gt;"", HLOOKUP(L$2+$A1060,Sheet2!BX:NK,2,0),""),"")</f>
        <v>1-15 April 21</v>
      </c>
      <c r="L1060">
        <f>IF(OR(HLOOKUP(L$2+$A1060,Sheet2!BX:NK,$B1060,0),HLOOKUP(L$2+$A1060,Sheet2!BX:NK,$B1060,0)&lt;&gt;""),HLOOKUP(L$2+$A1060,Sheet2!BX:NK,$B1060,0),"")</f>
        <v>412831</v>
      </c>
      <c r="M1060">
        <f>IF(OR(HLOOKUP(M$2+$A1060,Sheet2!BY:NL,$B1060,0),HLOOKUP(M$2+$A1060,Sheet2!BY:NL,$B1060,0)&lt;&gt;""),HLOOKUP(M$2+$A1060,Sheet2!BY:NL,$B1060,0),"")</f>
        <v>150903</v>
      </c>
      <c r="N1060" t="str">
        <f>IF(OR(HLOOKUP(N$2+$A1060,Sheet2!BZ:NM,$B1060,0),HLOOKUP(N$2+$A1060,Sheet2!BZ:NM,$B1060,0)&lt;&gt;""),HLOOKUP(N$2+$A1060,Sheet2!BZ:NM,$B1060,0),"")</f>
        <v/>
      </c>
      <c r="O1060" t="str">
        <f>IF(OR(HLOOKUP(O$2+$A1060,Sheet2!CA:NN,$B1060,0),HLOOKUP(O$2+$A1060,Sheet2!CA:NN,$B1060,0)&lt;&gt;""),HLOOKUP(O$2+$A1060,Sheet2!CA:NN,$B1060,0),"")</f>
        <v/>
      </c>
      <c r="P1060">
        <f>IF(OR(HLOOKUP(P$2+$A1060,Sheet2!CB:NO,$B1060,0),HLOOKUP(P$2+$A1060,Sheet2!CB:NO,$B1060,0)&lt;&gt;""),HLOOKUP(P$2+$A1060,Sheet2!CB:NO,$B1060,0),"")</f>
        <v>26524</v>
      </c>
      <c r="Q1060">
        <f>IF(OR(HLOOKUP(Q$2+$A1060,Sheet2!CC:NO,$B1060,0),HLOOKUP(Q$2+$A1060,Sheet2!CC:NO,$B1060,0)&lt;&gt;""),HLOOKUP(Q$2+$A1060,Sheet2!CC:NO,$B1060,0),"")</f>
        <v>70</v>
      </c>
    </row>
    <row r="1061" spans="1:17" x14ac:dyDescent="0.25">
      <c r="A1061" s="64">
        <f t="shared" si="131"/>
        <v>42</v>
      </c>
      <c r="B1061" s="64">
        <f t="shared" si="132"/>
        <v>110</v>
      </c>
      <c r="C1061" s="64">
        <f t="shared" si="133"/>
        <v>8</v>
      </c>
      <c r="D1061" s="64">
        <f t="shared" si="134"/>
        <v>106</v>
      </c>
      <c r="E1061" s="64">
        <f t="shared" si="135"/>
        <v>526</v>
      </c>
      <c r="F1061" s="64">
        <f t="shared" si="128"/>
        <v>2</v>
      </c>
      <c r="G1061" s="64">
        <f t="shared" si="129"/>
        <v>4</v>
      </c>
      <c r="H1061" s="64">
        <f t="shared" si="130"/>
        <v>2021</v>
      </c>
      <c r="I1061" s="80" t="str">
        <f>IFERROR(VLOOKUP(D1061,Sheet2!A:B,2,0),"")</f>
        <v>J21-0211</v>
      </c>
      <c r="J1061" s="64" t="str">
        <f>IFERROR(IF(I1061&lt;&gt;"",VLOOKUP(I1061,Sheet2!B:C,2,0),""),"")</f>
        <v>HDPE Pilot plant modification Project</v>
      </c>
      <c r="K1061" s="64" t="str">
        <f>IFERROR( IF(I1061&lt;&gt;"", HLOOKUP(L$2+$A1061,Sheet2!BX:NK,2,0),""),"")</f>
        <v>16-30 April 21</v>
      </c>
      <c r="L1061">
        <f>IF(OR(HLOOKUP(L$2+$A1061,Sheet2!BX:NK,$B1061,0),HLOOKUP(L$2+$A1061,Sheet2!BX:NK,$B1061,0)&lt;&gt;""),HLOOKUP(L$2+$A1061,Sheet2!BX:NK,$B1061,0),"")</f>
        <v>443300</v>
      </c>
      <c r="M1061">
        <f>IF(OR(HLOOKUP(M$2+$A1061,Sheet2!BY:NL,$B1061,0),HLOOKUP(M$2+$A1061,Sheet2!BY:NL,$B1061,0)&lt;&gt;""),HLOOKUP(M$2+$A1061,Sheet2!BY:NL,$B1061,0),"")</f>
        <v>198641</v>
      </c>
      <c r="N1061" t="str">
        <f>IF(OR(HLOOKUP(N$2+$A1061,Sheet2!BZ:NM,$B1061,0),HLOOKUP(N$2+$A1061,Sheet2!BZ:NM,$B1061,0)&lt;&gt;""),HLOOKUP(N$2+$A1061,Sheet2!BZ:NM,$B1061,0),"")</f>
        <v/>
      </c>
      <c r="O1061" t="str">
        <f>IF(OR(HLOOKUP(O$2+$A1061,Sheet2!CA:NN,$B1061,0),HLOOKUP(O$2+$A1061,Sheet2!CA:NN,$B1061,0)&lt;&gt;""),HLOOKUP(O$2+$A1061,Sheet2!CA:NN,$B1061,0),"")</f>
        <v/>
      </c>
      <c r="P1061">
        <f>IF(OR(HLOOKUP(P$2+$A1061,Sheet2!CB:NO,$B1061,0),HLOOKUP(P$2+$A1061,Sheet2!CB:NO,$B1061,0)&lt;&gt;""),HLOOKUP(P$2+$A1061,Sheet2!CB:NO,$B1061,0),"")</f>
        <v>20892</v>
      </c>
      <c r="Q1061">
        <f>IF(OR(HLOOKUP(Q$2+$A1061,Sheet2!CC:NO,$B1061,0),HLOOKUP(Q$2+$A1061,Sheet2!CC:NO,$B1061,0)&lt;&gt;""),HLOOKUP(Q$2+$A1061,Sheet2!CC:NO,$B1061,0),"")</f>
        <v>70</v>
      </c>
    </row>
    <row r="1062" spans="1:17" x14ac:dyDescent="0.25">
      <c r="A1062" s="64">
        <f t="shared" si="131"/>
        <v>48</v>
      </c>
      <c r="B1062" s="64">
        <f t="shared" si="132"/>
        <v>110</v>
      </c>
      <c r="C1062" s="64">
        <f t="shared" si="133"/>
        <v>9</v>
      </c>
      <c r="D1062" s="64">
        <f t="shared" si="134"/>
        <v>106</v>
      </c>
      <c r="E1062" s="64">
        <f t="shared" si="135"/>
        <v>526</v>
      </c>
      <c r="F1062" s="64">
        <f t="shared" si="128"/>
        <v>1</v>
      </c>
      <c r="G1062" s="64">
        <f t="shared" si="129"/>
        <v>5</v>
      </c>
      <c r="H1062" s="64">
        <f t="shared" si="130"/>
        <v>2021</v>
      </c>
      <c r="I1062" s="80" t="str">
        <f>IFERROR(VLOOKUP(D1062,Sheet2!A:B,2,0),"")</f>
        <v>J21-0211</v>
      </c>
      <c r="J1062" s="64" t="str">
        <f>IFERROR(IF(I1062&lt;&gt;"",VLOOKUP(I1062,Sheet2!B:C,2,0),""),"")</f>
        <v>HDPE Pilot plant modification Project</v>
      </c>
      <c r="K1062" s="64" t="str">
        <f>IFERROR( IF(I1062&lt;&gt;"", HLOOKUP(L$2+$A1062,Sheet2!BX:NK,2,0),""),"")</f>
        <v>1-15 May 21</v>
      </c>
      <c r="L1062">
        <f>IF(OR(HLOOKUP(L$2+$A1062,Sheet2!BX:NK,$B1062,0),HLOOKUP(L$2+$A1062,Sheet2!BX:NK,$B1062,0)&lt;&gt;""),HLOOKUP(L$2+$A1062,Sheet2!BX:NK,$B1062,0),"")</f>
        <v>415042</v>
      </c>
      <c r="M1062">
        <f>IF(OR(HLOOKUP(M$2+$A1062,Sheet2!BY:NL,$B1062,0),HLOOKUP(M$2+$A1062,Sheet2!BY:NL,$B1062,0)&lt;&gt;""),HLOOKUP(M$2+$A1062,Sheet2!BY:NL,$B1062,0),"")</f>
        <v>231032</v>
      </c>
      <c r="N1062">
        <f>IF(OR(HLOOKUP(N$2+$A1062,Sheet2!BZ:NM,$B1062,0),HLOOKUP(N$2+$A1062,Sheet2!BZ:NM,$B1062,0)&lt;&gt;""),HLOOKUP(N$2+$A1062,Sheet2!BZ:NM,$B1062,0),"")</f>
        <v>0</v>
      </c>
      <c r="O1062">
        <f>IF(OR(HLOOKUP(O$2+$A1062,Sheet2!CA:NN,$B1062,0),HLOOKUP(O$2+$A1062,Sheet2!CA:NN,$B1062,0)&lt;&gt;""),HLOOKUP(O$2+$A1062,Sheet2!CA:NN,$B1062,0),"")</f>
        <v>0</v>
      </c>
      <c r="P1062">
        <f>IF(OR(HLOOKUP(P$2+$A1062,Sheet2!CB:NO,$B1062,0),HLOOKUP(P$2+$A1062,Sheet2!CB:NO,$B1062,0)&lt;&gt;""),HLOOKUP(P$2+$A1062,Sheet2!CB:NO,$B1062,0),"")</f>
        <v>26462</v>
      </c>
      <c r="Q1062">
        <f>IF(OR(HLOOKUP(Q$2+$A1062,Sheet2!CC:NO,$B1062,0),HLOOKUP(Q$2+$A1062,Sheet2!CC:NO,$B1062,0)&lt;&gt;""),HLOOKUP(Q$2+$A1062,Sheet2!CC:NO,$B1062,0),"")</f>
        <v>70</v>
      </c>
    </row>
    <row r="1063" spans="1:17" x14ac:dyDescent="0.25">
      <c r="A1063" s="64">
        <f t="shared" si="131"/>
        <v>54</v>
      </c>
      <c r="B1063" s="64">
        <f t="shared" si="132"/>
        <v>110</v>
      </c>
      <c r="C1063" s="64">
        <f t="shared" si="133"/>
        <v>10</v>
      </c>
      <c r="D1063" s="64">
        <f t="shared" si="134"/>
        <v>106</v>
      </c>
      <c r="E1063" s="64">
        <f t="shared" si="135"/>
        <v>526</v>
      </c>
      <c r="F1063" s="64">
        <f t="shared" si="128"/>
        <v>2</v>
      </c>
      <c r="G1063" s="64">
        <f t="shared" si="129"/>
        <v>5</v>
      </c>
      <c r="H1063" s="64">
        <f t="shared" si="130"/>
        <v>2021</v>
      </c>
      <c r="I1063" s="80" t="str">
        <f>IFERROR(VLOOKUP(D1063,Sheet2!A:B,2,0),"")</f>
        <v>J21-0211</v>
      </c>
      <c r="J1063" s="64" t="str">
        <f>IFERROR(IF(I1063&lt;&gt;"",VLOOKUP(I1063,Sheet2!B:C,2,0),""),"")</f>
        <v>HDPE Pilot plant modification Project</v>
      </c>
      <c r="K1063" s="64" t="str">
        <f>IFERROR( IF(I1063&lt;&gt;"", HLOOKUP(L$2+$A1063,Sheet2!BX:NK,2,0),""),"")</f>
        <v>16-31 May 21</v>
      </c>
      <c r="L1063" t="str">
        <f>IF(OR(HLOOKUP(L$2+$A1063,Sheet2!BX:NK,$B1063,0),HLOOKUP(L$2+$A1063,Sheet2!BX:NK,$B1063,0)&lt;&gt;""),HLOOKUP(L$2+$A1063,Sheet2!BX:NK,$B1063,0),"")</f>
        <v/>
      </c>
      <c r="M1063" t="str">
        <f>IF(OR(HLOOKUP(M$2+$A1063,Sheet2!BY:NL,$B1063,0),HLOOKUP(M$2+$A1063,Sheet2!BY:NL,$B1063,0)&lt;&gt;""),HLOOKUP(M$2+$A1063,Sheet2!BY:NL,$B1063,0),"")</f>
        <v/>
      </c>
      <c r="N1063" t="str">
        <f>IF(OR(HLOOKUP(N$2+$A1063,Sheet2!BZ:NM,$B1063,0),HLOOKUP(N$2+$A1063,Sheet2!BZ:NM,$B1063,0)&lt;&gt;""),HLOOKUP(N$2+$A1063,Sheet2!BZ:NM,$B1063,0),"")</f>
        <v/>
      </c>
      <c r="O1063" t="str">
        <f>IF(OR(HLOOKUP(O$2+$A1063,Sheet2!CA:NN,$B1063,0),HLOOKUP(O$2+$A1063,Sheet2!CA:NN,$B1063,0)&lt;&gt;""),HLOOKUP(O$2+$A1063,Sheet2!CA:NN,$B1063,0),"")</f>
        <v/>
      </c>
      <c r="P1063" t="str">
        <f>IF(OR(HLOOKUP(P$2+$A1063,Sheet2!CB:NO,$B1063,0),HLOOKUP(P$2+$A1063,Sheet2!CB:NO,$B1063,0)&lt;&gt;""),HLOOKUP(P$2+$A1063,Sheet2!CB:NO,$B1063,0),"")</f>
        <v/>
      </c>
      <c r="Q1063" t="str">
        <f>IF(OR(HLOOKUP(Q$2+$A1063,Sheet2!CC:NO,$B1063,0),HLOOKUP(Q$2+$A1063,Sheet2!CC:NO,$B1063,0)&lt;&gt;""),HLOOKUP(Q$2+$A1063,Sheet2!CC:NO,$B1063,0),"")</f>
        <v/>
      </c>
    </row>
    <row r="1064" spans="1:17" x14ac:dyDescent="0.25">
      <c r="A1064" s="64">
        <f t="shared" si="131"/>
        <v>0</v>
      </c>
      <c r="B1064" s="64">
        <f t="shared" si="132"/>
        <v>111</v>
      </c>
      <c r="C1064" s="64">
        <f t="shared" si="133"/>
        <v>1</v>
      </c>
      <c r="D1064" s="64">
        <f t="shared" si="134"/>
        <v>107</v>
      </c>
      <c r="E1064" s="64">
        <f t="shared" si="135"/>
        <v>531</v>
      </c>
      <c r="F1064" s="64">
        <f t="shared" si="128"/>
        <v>1</v>
      </c>
      <c r="G1064" s="64">
        <f t="shared" si="129"/>
        <v>1</v>
      </c>
      <c r="H1064" s="64">
        <f t="shared" si="130"/>
        <v>2021</v>
      </c>
      <c r="I1064" s="80" t="str">
        <f>IFERROR(VLOOKUP(D1064,Sheet2!A:B,2,0),"")</f>
        <v>J20-1374</v>
      </c>
      <c r="J1064" s="64" t="str">
        <f>IFERROR(IF(I1064&lt;&gt;"",VLOOKUP(I1064,Sheet2!B:C,2,0),""),"")</f>
        <v>โครงการติดตั้งระบบ Automatic antifoam feeding KS</v>
      </c>
      <c r="K1064" s="64" t="str">
        <f>IFERROR( IF(I1064&lt;&gt;"", HLOOKUP(L$2+$A1064,Sheet2!BX:NK,2,0),""),"")</f>
        <v>1-15 Jan 21</v>
      </c>
      <c r="L1064" t="str">
        <f>IF(OR(HLOOKUP(L$2+$A1064,Sheet2!BX:NK,$B1064,0),HLOOKUP(L$2+$A1064,Sheet2!BX:NK,$B1064,0)&lt;&gt;""),HLOOKUP(L$2+$A1064,Sheet2!BX:NK,$B1064,0),"")</f>
        <v/>
      </c>
      <c r="M1064" t="str">
        <f>IF(OR(HLOOKUP(M$2+$A1064,Sheet2!BY:NL,$B1064,0),HLOOKUP(M$2+$A1064,Sheet2!BY:NL,$B1064,0)&lt;&gt;""),HLOOKUP(M$2+$A1064,Sheet2!BY:NL,$B1064,0),"")</f>
        <v/>
      </c>
      <c r="N1064" t="str">
        <f>IF(OR(HLOOKUP(N$2+$A1064,Sheet2!BZ:NM,$B1064,0),HLOOKUP(N$2+$A1064,Sheet2!BZ:NM,$B1064,0)&lt;&gt;""),HLOOKUP(N$2+$A1064,Sheet2!BZ:NM,$B1064,0),"")</f>
        <v/>
      </c>
      <c r="O1064" t="str">
        <f>IF(OR(HLOOKUP(O$2+$A1064,Sheet2!CA:NN,$B1064,0),HLOOKUP(O$2+$A1064,Sheet2!CA:NN,$B1064,0)&lt;&gt;""),HLOOKUP(O$2+$A1064,Sheet2!CA:NN,$B1064,0),"")</f>
        <v/>
      </c>
      <c r="P1064" t="str">
        <f>IF(OR(HLOOKUP(P$2+$A1064,Sheet2!CB:NO,$B1064,0),HLOOKUP(P$2+$A1064,Sheet2!CB:NO,$B1064,0)&lt;&gt;""),HLOOKUP(P$2+$A1064,Sheet2!CB:NO,$B1064,0),"")</f>
        <v/>
      </c>
      <c r="Q1064" t="str">
        <f>IF(OR(HLOOKUP(Q$2+$A1064,Sheet2!CC:NO,$B1064,0),HLOOKUP(Q$2+$A1064,Sheet2!CC:NO,$B1064,0)&lt;&gt;""),HLOOKUP(Q$2+$A1064,Sheet2!CC:NO,$B1064,0),"")</f>
        <v/>
      </c>
    </row>
    <row r="1065" spans="1:17" x14ac:dyDescent="0.25">
      <c r="A1065" s="64">
        <f t="shared" si="131"/>
        <v>6</v>
      </c>
      <c r="B1065" s="64">
        <f t="shared" si="132"/>
        <v>111</v>
      </c>
      <c r="C1065" s="64">
        <f t="shared" si="133"/>
        <v>2</v>
      </c>
      <c r="D1065" s="64">
        <f t="shared" si="134"/>
        <v>107</v>
      </c>
      <c r="E1065" s="64">
        <f t="shared" si="135"/>
        <v>531</v>
      </c>
      <c r="F1065" s="64">
        <f t="shared" si="128"/>
        <v>2</v>
      </c>
      <c r="G1065" s="64">
        <f t="shared" si="129"/>
        <v>1</v>
      </c>
      <c r="H1065" s="64">
        <f t="shared" si="130"/>
        <v>2021</v>
      </c>
      <c r="I1065" s="80" t="str">
        <f>IFERROR(VLOOKUP(D1065,Sheet2!A:B,2,0),"")</f>
        <v>J20-1374</v>
      </c>
      <c r="J1065" s="64" t="str">
        <f>IFERROR(IF(I1065&lt;&gt;"",VLOOKUP(I1065,Sheet2!B:C,2,0),""),"")</f>
        <v>โครงการติดตั้งระบบ Automatic antifoam feeding KS</v>
      </c>
      <c r="K1065" s="64" t="str">
        <f>IFERROR( IF(I1065&lt;&gt;"", HLOOKUP(L$2+$A1065,Sheet2!BX:NK,2,0),""),"")</f>
        <v>16-31 Jan 21</v>
      </c>
      <c r="L1065" t="str">
        <f>IF(OR(HLOOKUP(L$2+$A1065,Sheet2!BX:NK,$B1065,0),HLOOKUP(L$2+$A1065,Sheet2!BX:NK,$B1065,0)&lt;&gt;""),HLOOKUP(L$2+$A1065,Sheet2!BX:NK,$B1065,0),"")</f>
        <v/>
      </c>
      <c r="M1065" t="str">
        <f>IF(OR(HLOOKUP(M$2+$A1065,Sheet2!BY:NL,$B1065,0),HLOOKUP(M$2+$A1065,Sheet2!BY:NL,$B1065,0)&lt;&gt;""),HLOOKUP(M$2+$A1065,Sheet2!BY:NL,$B1065,0),"")</f>
        <v/>
      </c>
      <c r="N1065" t="str">
        <f>IF(OR(HLOOKUP(N$2+$A1065,Sheet2!BZ:NM,$B1065,0),HLOOKUP(N$2+$A1065,Sheet2!BZ:NM,$B1065,0)&lt;&gt;""),HLOOKUP(N$2+$A1065,Sheet2!BZ:NM,$B1065,0),"")</f>
        <v/>
      </c>
      <c r="O1065" t="str">
        <f>IF(OR(HLOOKUP(O$2+$A1065,Sheet2!CA:NN,$B1065,0),HLOOKUP(O$2+$A1065,Sheet2!CA:NN,$B1065,0)&lt;&gt;""),HLOOKUP(O$2+$A1065,Sheet2!CA:NN,$B1065,0),"")</f>
        <v/>
      </c>
      <c r="P1065" t="str">
        <f>IF(OR(HLOOKUP(P$2+$A1065,Sheet2!CB:NO,$B1065,0),HLOOKUP(P$2+$A1065,Sheet2!CB:NO,$B1065,0)&lt;&gt;""),HLOOKUP(P$2+$A1065,Sheet2!CB:NO,$B1065,0),"")</f>
        <v/>
      </c>
      <c r="Q1065" t="str">
        <f>IF(OR(HLOOKUP(Q$2+$A1065,Sheet2!CC:NO,$B1065,0),HLOOKUP(Q$2+$A1065,Sheet2!CC:NO,$B1065,0)&lt;&gt;""),HLOOKUP(Q$2+$A1065,Sheet2!CC:NO,$B1065,0),"")</f>
        <v/>
      </c>
    </row>
    <row r="1066" spans="1:17" x14ac:dyDescent="0.25">
      <c r="A1066" s="64">
        <f t="shared" si="131"/>
        <v>12</v>
      </c>
      <c r="B1066" s="64">
        <f t="shared" si="132"/>
        <v>111</v>
      </c>
      <c r="C1066" s="64">
        <f t="shared" si="133"/>
        <v>3</v>
      </c>
      <c r="D1066" s="64">
        <f t="shared" si="134"/>
        <v>107</v>
      </c>
      <c r="E1066" s="64">
        <f t="shared" si="135"/>
        <v>531</v>
      </c>
      <c r="F1066" s="64">
        <f t="shared" si="128"/>
        <v>1</v>
      </c>
      <c r="G1066" s="64">
        <f t="shared" si="129"/>
        <v>2</v>
      </c>
      <c r="H1066" s="64">
        <f t="shared" si="130"/>
        <v>2021</v>
      </c>
      <c r="I1066" s="80" t="str">
        <f>IFERROR(VLOOKUP(D1066,Sheet2!A:B,2,0),"")</f>
        <v>J20-1374</v>
      </c>
      <c r="J1066" s="64" t="str">
        <f>IFERROR(IF(I1066&lt;&gt;"",VLOOKUP(I1066,Sheet2!B:C,2,0),""),"")</f>
        <v>โครงการติดตั้งระบบ Automatic antifoam feeding KS</v>
      </c>
      <c r="K1066" s="64" t="str">
        <f>IFERROR( IF(I1066&lt;&gt;"", HLOOKUP(L$2+$A1066,Sheet2!BX:NK,2,0),""),"")</f>
        <v>1-15 Feb 21</v>
      </c>
      <c r="L1066" t="str">
        <f>IF(OR(HLOOKUP(L$2+$A1066,Sheet2!BX:NK,$B1066,0),HLOOKUP(L$2+$A1066,Sheet2!BX:NK,$B1066,0)&lt;&gt;""),HLOOKUP(L$2+$A1066,Sheet2!BX:NK,$B1066,0),"")</f>
        <v/>
      </c>
      <c r="M1066" t="str">
        <f>IF(OR(HLOOKUP(M$2+$A1066,Sheet2!BY:NL,$B1066,0),HLOOKUP(M$2+$A1066,Sheet2!BY:NL,$B1066,0)&lt;&gt;""),HLOOKUP(M$2+$A1066,Sheet2!BY:NL,$B1066,0),"")</f>
        <v/>
      </c>
      <c r="N1066" t="str">
        <f>IF(OR(HLOOKUP(N$2+$A1066,Sheet2!BZ:NM,$B1066,0),HLOOKUP(N$2+$A1066,Sheet2!BZ:NM,$B1066,0)&lt;&gt;""),HLOOKUP(N$2+$A1066,Sheet2!BZ:NM,$B1066,0),"")</f>
        <v/>
      </c>
      <c r="O1066" t="str">
        <f>IF(OR(HLOOKUP(O$2+$A1066,Sheet2!CA:NN,$B1066,0),HLOOKUP(O$2+$A1066,Sheet2!CA:NN,$B1066,0)&lt;&gt;""),HLOOKUP(O$2+$A1066,Sheet2!CA:NN,$B1066,0),"")</f>
        <v/>
      </c>
      <c r="P1066" t="str">
        <f>IF(OR(HLOOKUP(P$2+$A1066,Sheet2!CB:NO,$B1066,0),HLOOKUP(P$2+$A1066,Sheet2!CB:NO,$B1066,0)&lt;&gt;""),HLOOKUP(P$2+$A1066,Sheet2!CB:NO,$B1066,0),"")</f>
        <v/>
      </c>
      <c r="Q1066" t="str">
        <f>IF(OR(HLOOKUP(Q$2+$A1066,Sheet2!CC:NO,$B1066,0),HLOOKUP(Q$2+$A1066,Sheet2!CC:NO,$B1066,0)&lt;&gt;""),HLOOKUP(Q$2+$A1066,Sheet2!CC:NO,$B1066,0),"")</f>
        <v/>
      </c>
    </row>
    <row r="1067" spans="1:17" x14ac:dyDescent="0.25">
      <c r="A1067" s="64">
        <f t="shared" si="131"/>
        <v>18</v>
      </c>
      <c r="B1067" s="64">
        <f t="shared" si="132"/>
        <v>111</v>
      </c>
      <c r="C1067" s="64">
        <f t="shared" si="133"/>
        <v>4</v>
      </c>
      <c r="D1067" s="64">
        <f t="shared" si="134"/>
        <v>107</v>
      </c>
      <c r="E1067" s="64">
        <f t="shared" si="135"/>
        <v>531</v>
      </c>
      <c r="F1067" s="64">
        <f t="shared" si="128"/>
        <v>2</v>
      </c>
      <c r="G1067" s="64">
        <f t="shared" si="129"/>
        <v>2</v>
      </c>
      <c r="H1067" s="64">
        <f t="shared" si="130"/>
        <v>2021</v>
      </c>
      <c r="I1067" s="80" t="str">
        <f>IFERROR(VLOOKUP(D1067,Sheet2!A:B,2,0),"")</f>
        <v>J20-1374</v>
      </c>
      <c r="J1067" s="64" t="str">
        <f>IFERROR(IF(I1067&lt;&gt;"",VLOOKUP(I1067,Sheet2!B:C,2,0),""),"")</f>
        <v>โครงการติดตั้งระบบ Automatic antifoam feeding KS</v>
      </c>
      <c r="K1067" s="64" t="str">
        <f>IFERROR( IF(I1067&lt;&gt;"", HLOOKUP(L$2+$A1067,Sheet2!BX:NK,2,0),""),"")</f>
        <v>16-28 Feb 21</v>
      </c>
      <c r="L1067">
        <f>IF(OR(HLOOKUP(L$2+$A1067,Sheet2!BX:NK,$B1067,0),HLOOKUP(L$2+$A1067,Sheet2!BX:NK,$B1067,0)&lt;&gt;""),HLOOKUP(L$2+$A1067,Sheet2!BX:NK,$B1067,0),"")</f>
        <v>41470</v>
      </c>
      <c r="M1067" t="str">
        <f>IF(OR(HLOOKUP(M$2+$A1067,Sheet2!BY:NL,$B1067,0),HLOOKUP(M$2+$A1067,Sheet2!BY:NL,$B1067,0)&lt;&gt;""),HLOOKUP(M$2+$A1067,Sheet2!BY:NL,$B1067,0),"")</f>
        <v/>
      </c>
      <c r="N1067">
        <f>IF(OR(HLOOKUP(N$2+$A1067,Sheet2!BZ:NM,$B1067,0),HLOOKUP(N$2+$A1067,Sheet2!BZ:NM,$B1067,0)&lt;&gt;""),HLOOKUP(N$2+$A1067,Sheet2!BZ:NM,$B1067,0),"")</f>
        <v>4550</v>
      </c>
      <c r="O1067" t="str">
        <f>IF(OR(HLOOKUP(O$2+$A1067,Sheet2!CA:NN,$B1067,0),HLOOKUP(O$2+$A1067,Sheet2!CA:NN,$B1067,0)&lt;&gt;""),HLOOKUP(O$2+$A1067,Sheet2!CA:NN,$B1067,0),"")</f>
        <v/>
      </c>
      <c r="P1067">
        <f>IF(OR(HLOOKUP(P$2+$A1067,Sheet2!CB:NO,$B1067,0),HLOOKUP(P$2+$A1067,Sheet2!CB:NO,$B1067,0)&lt;&gt;""),HLOOKUP(P$2+$A1067,Sheet2!CB:NO,$B1067,0),"")</f>
        <v>208</v>
      </c>
      <c r="Q1067">
        <f>IF(OR(HLOOKUP(Q$2+$A1067,Sheet2!CC:NO,$B1067,0),HLOOKUP(Q$2+$A1067,Sheet2!CC:NO,$B1067,0)&lt;&gt;""),HLOOKUP(Q$2+$A1067,Sheet2!CC:NO,$B1067,0),"")</f>
        <v>7</v>
      </c>
    </row>
    <row r="1068" spans="1:17" x14ac:dyDescent="0.25">
      <c r="A1068" s="64">
        <f t="shared" si="131"/>
        <v>24</v>
      </c>
      <c r="B1068" s="64">
        <f t="shared" si="132"/>
        <v>111</v>
      </c>
      <c r="C1068" s="64">
        <f t="shared" si="133"/>
        <v>5</v>
      </c>
      <c r="D1068" s="64">
        <f t="shared" si="134"/>
        <v>107</v>
      </c>
      <c r="E1068" s="64">
        <f t="shared" si="135"/>
        <v>531</v>
      </c>
      <c r="F1068" s="64">
        <f t="shared" si="128"/>
        <v>1</v>
      </c>
      <c r="G1068" s="64">
        <f t="shared" si="129"/>
        <v>3</v>
      </c>
      <c r="H1068" s="64">
        <f t="shared" si="130"/>
        <v>2021</v>
      </c>
      <c r="I1068" s="80" t="str">
        <f>IFERROR(VLOOKUP(D1068,Sheet2!A:B,2,0),"")</f>
        <v>J20-1374</v>
      </c>
      <c r="J1068" s="64" t="str">
        <f>IFERROR(IF(I1068&lt;&gt;"",VLOOKUP(I1068,Sheet2!B:C,2,0),""),"")</f>
        <v>โครงการติดตั้งระบบ Automatic antifoam feeding KS</v>
      </c>
      <c r="K1068" s="64" t="str">
        <f>IFERROR( IF(I1068&lt;&gt;"", HLOOKUP(L$2+$A1068,Sheet2!BX:NK,2,0),""),"")</f>
        <v>1-15 Mar 2021</v>
      </c>
      <c r="L1068">
        <f>IF(OR(HLOOKUP(L$2+$A1068,Sheet2!BX:NK,$B1068,0),HLOOKUP(L$2+$A1068,Sheet2!BX:NK,$B1068,0)&lt;&gt;""),HLOOKUP(L$2+$A1068,Sheet2!BX:NK,$B1068,0),"")</f>
        <v>41570</v>
      </c>
      <c r="M1068" t="str">
        <f>IF(OR(HLOOKUP(M$2+$A1068,Sheet2!BY:NL,$B1068,0),HLOOKUP(M$2+$A1068,Sheet2!BY:NL,$B1068,0)&lt;&gt;""),HLOOKUP(M$2+$A1068,Sheet2!BY:NL,$B1068,0),"")</f>
        <v/>
      </c>
      <c r="N1068">
        <f>IF(OR(HLOOKUP(N$2+$A1068,Sheet2!BZ:NM,$B1068,0),HLOOKUP(N$2+$A1068,Sheet2!BZ:NM,$B1068,0)&lt;&gt;""),HLOOKUP(N$2+$A1068,Sheet2!BZ:NM,$B1068,0),"")</f>
        <v>5250</v>
      </c>
      <c r="O1068" t="str">
        <f>IF(OR(HLOOKUP(O$2+$A1068,Sheet2!CA:NN,$B1068,0),HLOOKUP(O$2+$A1068,Sheet2!CA:NN,$B1068,0)&lt;&gt;""),HLOOKUP(O$2+$A1068,Sheet2!CA:NN,$B1068,0),"")</f>
        <v/>
      </c>
      <c r="P1068">
        <f>IF(OR(HLOOKUP(P$2+$A1068,Sheet2!CB:NO,$B1068,0),HLOOKUP(P$2+$A1068,Sheet2!CB:NO,$B1068,0)&lt;&gt;""),HLOOKUP(P$2+$A1068,Sheet2!CB:NO,$B1068,0),"")</f>
        <v>273</v>
      </c>
      <c r="Q1068">
        <f>IF(OR(HLOOKUP(Q$2+$A1068,Sheet2!CC:NO,$B1068,0),HLOOKUP(Q$2+$A1068,Sheet2!CC:NO,$B1068,0)&lt;&gt;""),HLOOKUP(Q$2+$A1068,Sheet2!CC:NO,$B1068,0),"")</f>
        <v>7</v>
      </c>
    </row>
    <row r="1069" spans="1:17" x14ac:dyDescent="0.25">
      <c r="A1069" s="64">
        <f t="shared" si="131"/>
        <v>30</v>
      </c>
      <c r="B1069" s="64">
        <f t="shared" si="132"/>
        <v>111</v>
      </c>
      <c r="C1069" s="64">
        <f t="shared" si="133"/>
        <v>6</v>
      </c>
      <c r="D1069" s="64">
        <f t="shared" si="134"/>
        <v>107</v>
      </c>
      <c r="E1069" s="64">
        <f t="shared" si="135"/>
        <v>531</v>
      </c>
      <c r="F1069" s="64">
        <f t="shared" si="128"/>
        <v>2</v>
      </c>
      <c r="G1069" s="64">
        <f t="shared" si="129"/>
        <v>3</v>
      </c>
      <c r="H1069" s="64">
        <f t="shared" si="130"/>
        <v>2021</v>
      </c>
      <c r="I1069" s="80" t="str">
        <f>IFERROR(VLOOKUP(D1069,Sheet2!A:B,2,0),"")</f>
        <v>J20-1374</v>
      </c>
      <c r="J1069" s="64" t="str">
        <f>IFERROR(IF(I1069&lt;&gt;"",VLOOKUP(I1069,Sheet2!B:C,2,0),""),"")</f>
        <v>โครงการติดตั้งระบบ Automatic antifoam feeding KS</v>
      </c>
      <c r="K1069" s="64" t="str">
        <f>IFERROR( IF(I1069&lt;&gt;"", HLOOKUP(L$2+$A1069,Sheet2!BX:NK,2,0),""),"")</f>
        <v>16-31 Mar 21</v>
      </c>
      <c r="L1069">
        <f>IF(OR(HLOOKUP(L$2+$A1069,Sheet2!BX:NK,$B1069,0),HLOOKUP(L$2+$A1069,Sheet2!BX:NK,$B1069,0)&lt;&gt;""),HLOOKUP(L$2+$A1069,Sheet2!BX:NK,$B1069,0),"")</f>
        <v>19570</v>
      </c>
      <c r="M1069" t="str">
        <f>IF(OR(HLOOKUP(M$2+$A1069,Sheet2!BY:NL,$B1069,0),HLOOKUP(M$2+$A1069,Sheet2!BY:NL,$B1069,0)&lt;&gt;""),HLOOKUP(M$2+$A1069,Sheet2!BY:NL,$B1069,0),"")</f>
        <v/>
      </c>
      <c r="N1069">
        <f>IF(OR(HLOOKUP(N$2+$A1069,Sheet2!BZ:NM,$B1069,0),HLOOKUP(N$2+$A1069,Sheet2!BZ:NM,$B1069,0)&lt;&gt;""),HLOOKUP(N$2+$A1069,Sheet2!BZ:NM,$B1069,0),"")</f>
        <v>1700</v>
      </c>
      <c r="O1069" t="str">
        <f>IF(OR(HLOOKUP(O$2+$A1069,Sheet2!CA:NN,$B1069,0),HLOOKUP(O$2+$A1069,Sheet2!CA:NN,$B1069,0)&lt;&gt;""),HLOOKUP(O$2+$A1069,Sheet2!CA:NN,$B1069,0),"")</f>
        <v/>
      </c>
      <c r="P1069">
        <f>IF(OR(HLOOKUP(P$2+$A1069,Sheet2!CB:NO,$B1069,0),HLOOKUP(P$2+$A1069,Sheet2!CB:NO,$B1069,0)&lt;&gt;""),HLOOKUP(P$2+$A1069,Sheet2!CB:NO,$B1069,0),"")</f>
        <v>87</v>
      </c>
      <c r="Q1069">
        <f>IF(OR(HLOOKUP(Q$2+$A1069,Sheet2!CC:NO,$B1069,0),HLOOKUP(Q$2+$A1069,Sheet2!CC:NO,$B1069,0)&lt;&gt;""),HLOOKUP(Q$2+$A1069,Sheet2!CC:NO,$B1069,0),"")</f>
        <v>7</v>
      </c>
    </row>
    <row r="1070" spans="1:17" x14ac:dyDescent="0.25">
      <c r="A1070" s="64">
        <f t="shared" si="131"/>
        <v>36</v>
      </c>
      <c r="B1070" s="64">
        <f t="shared" si="132"/>
        <v>111</v>
      </c>
      <c r="C1070" s="64">
        <f t="shared" si="133"/>
        <v>7</v>
      </c>
      <c r="D1070" s="64">
        <f t="shared" si="134"/>
        <v>107</v>
      </c>
      <c r="E1070" s="64">
        <f t="shared" si="135"/>
        <v>531</v>
      </c>
      <c r="F1070" s="64">
        <f t="shared" si="128"/>
        <v>1</v>
      </c>
      <c r="G1070" s="64">
        <f t="shared" si="129"/>
        <v>4</v>
      </c>
      <c r="H1070" s="64">
        <f t="shared" si="130"/>
        <v>2021</v>
      </c>
      <c r="I1070" s="80" t="str">
        <f>IFERROR(VLOOKUP(D1070,Sheet2!A:B,2,0),"")</f>
        <v>J20-1374</v>
      </c>
      <c r="J1070" s="64" t="str">
        <f>IFERROR(IF(I1070&lt;&gt;"",VLOOKUP(I1070,Sheet2!B:C,2,0),""),"")</f>
        <v>โครงการติดตั้งระบบ Automatic antifoam feeding KS</v>
      </c>
      <c r="K1070" s="64" t="str">
        <f>IFERROR( IF(I1070&lt;&gt;"", HLOOKUP(L$2+$A1070,Sheet2!BX:NK,2,0),""),"")</f>
        <v>1-15 April 21</v>
      </c>
      <c r="L1070" t="str">
        <f>IF(OR(HLOOKUP(L$2+$A1070,Sheet2!BX:NK,$B1070,0),HLOOKUP(L$2+$A1070,Sheet2!BX:NK,$B1070,0)&lt;&gt;""),HLOOKUP(L$2+$A1070,Sheet2!BX:NK,$B1070,0),"")</f>
        <v/>
      </c>
      <c r="M1070" t="str">
        <f>IF(OR(HLOOKUP(M$2+$A1070,Sheet2!BY:NL,$B1070,0),HLOOKUP(M$2+$A1070,Sheet2!BY:NL,$B1070,0)&lt;&gt;""),HLOOKUP(M$2+$A1070,Sheet2!BY:NL,$B1070,0),"")</f>
        <v/>
      </c>
      <c r="N1070" t="str">
        <f>IF(OR(HLOOKUP(N$2+$A1070,Sheet2!BZ:NM,$B1070,0),HLOOKUP(N$2+$A1070,Sheet2!BZ:NM,$B1070,0)&lt;&gt;""),HLOOKUP(N$2+$A1070,Sheet2!BZ:NM,$B1070,0),"")</f>
        <v/>
      </c>
      <c r="O1070" t="str">
        <f>IF(OR(HLOOKUP(O$2+$A1070,Sheet2!CA:NN,$B1070,0),HLOOKUP(O$2+$A1070,Sheet2!CA:NN,$B1070,0)&lt;&gt;""),HLOOKUP(O$2+$A1070,Sheet2!CA:NN,$B1070,0),"")</f>
        <v/>
      </c>
      <c r="P1070" t="str">
        <f>IF(OR(HLOOKUP(P$2+$A1070,Sheet2!CB:NO,$B1070,0),HLOOKUP(P$2+$A1070,Sheet2!CB:NO,$B1070,0)&lt;&gt;""),HLOOKUP(P$2+$A1070,Sheet2!CB:NO,$B1070,0),"")</f>
        <v/>
      </c>
      <c r="Q1070" t="str">
        <f>IF(OR(HLOOKUP(Q$2+$A1070,Sheet2!CC:NO,$B1070,0),HLOOKUP(Q$2+$A1070,Sheet2!CC:NO,$B1070,0)&lt;&gt;""),HLOOKUP(Q$2+$A1070,Sheet2!CC:NO,$B1070,0),"")</f>
        <v/>
      </c>
    </row>
    <row r="1071" spans="1:17" x14ac:dyDescent="0.25">
      <c r="A1071" s="64">
        <f t="shared" si="131"/>
        <v>42</v>
      </c>
      <c r="B1071" s="64">
        <f t="shared" si="132"/>
        <v>111</v>
      </c>
      <c r="C1071" s="64">
        <f t="shared" si="133"/>
        <v>8</v>
      </c>
      <c r="D1071" s="64">
        <f t="shared" si="134"/>
        <v>107</v>
      </c>
      <c r="E1071" s="64">
        <f t="shared" si="135"/>
        <v>531</v>
      </c>
      <c r="F1071" s="64">
        <f t="shared" si="128"/>
        <v>2</v>
      </c>
      <c r="G1071" s="64">
        <f t="shared" si="129"/>
        <v>4</v>
      </c>
      <c r="H1071" s="64">
        <f t="shared" si="130"/>
        <v>2021</v>
      </c>
      <c r="I1071" s="80" t="str">
        <f>IFERROR(VLOOKUP(D1071,Sheet2!A:B,2,0),"")</f>
        <v>J20-1374</v>
      </c>
      <c r="J1071" s="64" t="str">
        <f>IFERROR(IF(I1071&lt;&gt;"",VLOOKUP(I1071,Sheet2!B:C,2,0),""),"")</f>
        <v>โครงการติดตั้งระบบ Automatic antifoam feeding KS</v>
      </c>
      <c r="K1071" s="64" t="str">
        <f>IFERROR( IF(I1071&lt;&gt;"", HLOOKUP(L$2+$A1071,Sheet2!BX:NK,2,0),""),"")</f>
        <v>16-30 April 21</v>
      </c>
      <c r="L1071" t="str">
        <f>IF(OR(HLOOKUP(L$2+$A1071,Sheet2!BX:NK,$B1071,0),HLOOKUP(L$2+$A1071,Sheet2!BX:NK,$B1071,0)&lt;&gt;""),HLOOKUP(L$2+$A1071,Sheet2!BX:NK,$B1071,0),"")</f>
        <v/>
      </c>
      <c r="M1071" t="str">
        <f>IF(OR(HLOOKUP(M$2+$A1071,Sheet2!BY:NL,$B1071,0),HLOOKUP(M$2+$A1071,Sheet2!BY:NL,$B1071,0)&lt;&gt;""),HLOOKUP(M$2+$A1071,Sheet2!BY:NL,$B1071,0),"")</f>
        <v/>
      </c>
      <c r="N1071" t="str">
        <f>IF(OR(HLOOKUP(N$2+$A1071,Sheet2!BZ:NM,$B1071,0),HLOOKUP(N$2+$A1071,Sheet2!BZ:NM,$B1071,0)&lt;&gt;""),HLOOKUP(N$2+$A1071,Sheet2!BZ:NM,$B1071,0),"")</f>
        <v/>
      </c>
      <c r="O1071" t="str">
        <f>IF(OR(HLOOKUP(O$2+$A1071,Sheet2!CA:NN,$B1071,0),HLOOKUP(O$2+$A1071,Sheet2!CA:NN,$B1071,0)&lt;&gt;""),HLOOKUP(O$2+$A1071,Sheet2!CA:NN,$B1071,0),"")</f>
        <v/>
      </c>
      <c r="P1071" t="str">
        <f>IF(OR(HLOOKUP(P$2+$A1071,Sheet2!CB:NO,$B1071,0),HLOOKUP(P$2+$A1071,Sheet2!CB:NO,$B1071,0)&lt;&gt;""),HLOOKUP(P$2+$A1071,Sheet2!CB:NO,$B1071,0),"")</f>
        <v/>
      </c>
      <c r="Q1071" t="str">
        <f>IF(OR(HLOOKUP(Q$2+$A1071,Sheet2!CC:NO,$B1071,0),HLOOKUP(Q$2+$A1071,Sheet2!CC:NO,$B1071,0)&lt;&gt;""),HLOOKUP(Q$2+$A1071,Sheet2!CC:NO,$B1071,0),"")</f>
        <v/>
      </c>
    </row>
    <row r="1072" spans="1:17" x14ac:dyDescent="0.25">
      <c r="A1072" s="64">
        <f t="shared" si="131"/>
        <v>48</v>
      </c>
      <c r="B1072" s="64">
        <f t="shared" si="132"/>
        <v>111</v>
      </c>
      <c r="C1072" s="64">
        <f t="shared" si="133"/>
        <v>9</v>
      </c>
      <c r="D1072" s="64">
        <f t="shared" si="134"/>
        <v>107</v>
      </c>
      <c r="E1072" s="64">
        <f t="shared" si="135"/>
        <v>531</v>
      </c>
      <c r="F1072" s="64">
        <f t="shared" si="128"/>
        <v>1</v>
      </c>
      <c r="G1072" s="64">
        <f t="shared" si="129"/>
        <v>5</v>
      </c>
      <c r="H1072" s="64">
        <f t="shared" si="130"/>
        <v>2021</v>
      </c>
      <c r="I1072" s="80" t="str">
        <f>IFERROR(VLOOKUP(D1072,Sheet2!A:B,2,0),"")</f>
        <v>J20-1374</v>
      </c>
      <c r="J1072" s="64" t="str">
        <f>IFERROR(IF(I1072&lt;&gt;"",VLOOKUP(I1072,Sheet2!B:C,2,0),""),"")</f>
        <v>โครงการติดตั้งระบบ Automatic antifoam feeding KS</v>
      </c>
      <c r="K1072" s="64" t="str">
        <f>IFERROR( IF(I1072&lt;&gt;"", HLOOKUP(L$2+$A1072,Sheet2!BX:NK,2,0),""),"")</f>
        <v>1-15 May 21</v>
      </c>
      <c r="L1072" t="str">
        <f>IF(OR(HLOOKUP(L$2+$A1072,Sheet2!BX:NK,$B1072,0),HLOOKUP(L$2+$A1072,Sheet2!BX:NK,$B1072,0)&lt;&gt;""),HLOOKUP(L$2+$A1072,Sheet2!BX:NK,$B1072,0),"")</f>
        <v/>
      </c>
      <c r="M1072" t="str">
        <f>IF(OR(HLOOKUP(M$2+$A1072,Sheet2!BY:NL,$B1072,0),HLOOKUP(M$2+$A1072,Sheet2!BY:NL,$B1072,0)&lt;&gt;""),HLOOKUP(M$2+$A1072,Sheet2!BY:NL,$B1072,0),"")</f>
        <v/>
      </c>
      <c r="N1072" t="str">
        <f>IF(OR(HLOOKUP(N$2+$A1072,Sheet2!BZ:NM,$B1072,0),HLOOKUP(N$2+$A1072,Sheet2!BZ:NM,$B1072,0)&lt;&gt;""),HLOOKUP(N$2+$A1072,Sheet2!BZ:NM,$B1072,0),"")</f>
        <v/>
      </c>
      <c r="O1072" t="str">
        <f>IF(OR(HLOOKUP(O$2+$A1072,Sheet2!CA:NN,$B1072,0),HLOOKUP(O$2+$A1072,Sheet2!CA:NN,$B1072,0)&lt;&gt;""),HLOOKUP(O$2+$A1072,Sheet2!CA:NN,$B1072,0),"")</f>
        <v/>
      </c>
      <c r="P1072" t="str">
        <f>IF(OR(HLOOKUP(P$2+$A1072,Sheet2!CB:NO,$B1072,0),HLOOKUP(P$2+$A1072,Sheet2!CB:NO,$B1072,0)&lt;&gt;""),HLOOKUP(P$2+$A1072,Sheet2!CB:NO,$B1072,0),"")</f>
        <v/>
      </c>
      <c r="Q1072" t="str">
        <f>IF(OR(HLOOKUP(Q$2+$A1072,Sheet2!CC:NO,$B1072,0),HLOOKUP(Q$2+$A1072,Sheet2!CC:NO,$B1072,0)&lt;&gt;""),HLOOKUP(Q$2+$A1072,Sheet2!CC:NO,$B1072,0),"")</f>
        <v/>
      </c>
    </row>
    <row r="1073" spans="1:17" x14ac:dyDescent="0.25">
      <c r="A1073" s="64">
        <f t="shared" si="131"/>
        <v>54</v>
      </c>
      <c r="B1073" s="64">
        <f t="shared" si="132"/>
        <v>111</v>
      </c>
      <c r="C1073" s="64">
        <f t="shared" si="133"/>
        <v>10</v>
      </c>
      <c r="D1073" s="64">
        <f t="shared" si="134"/>
        <v>107</v>
      </c>
      <c r="E1073" s="64">
        <f t="shared" si="135"/>
        <v>531</v>
      </c>
      <c r="F1073" s="64">
        <f t="shared" si="128"/>
        <v>2</v>
      </c>
      <c r="G1073" s="64">
        <f t="shared" si="129"/>
        <v>5</v>
      </c>
      <c r="H1073" s="64">
        <f t="shared" si="130"/>
        <v>2021</v>
      </c>
      <c r="I1073" s="80" t="str">
        <f>IFERROR(VLOOKUP(D1073,Sheet2!A:B,2,0),"")</f>
        <v>J20-1374</v>
      </c>
      <c r="J1073" s="64" t="str">
        <f>IFERROR(IF(I1073&lt;&gt;"",VLOOKUP(I1073,Sheet2!B:C,2,0),""),"")</f>
        <v>โครงการติดตั้งระบบ Automatic antifoam feeding KS</v>
      </c>
      <c r="K1073" s="64" t="str">
        <f>IFERROR( IF(I1073&lt;&gt;"", HLOOKUP(L$2+$A1073,Sheet2!BX:NK,2,0),""),"")</f>
        <v>16-31 May 21</v>
      </c>
      <c r="L1073" t="str">
        <f>IF(OR(HLOOKUP(L$2+$A1073,Sheet2!BX:NK,$B1073,0),HLOOKUP(L$2+$A1073,Sheet2!BX:NK,$B1073,0)&lt;&gt;""),HLOOKUP(L$2+$A1073,Sheet2!BX:NK,$B1073,0),"")</f>
        <v/>
      </c>
      <c r="M1073" t="str">
        <f>IF(OR(HLOOKUP(M$2+$A1073,Sheet2!BY:NL,$B1073,0),HLOOKUP(M$2+$A1073,Sheet2!BY:NL,$B1073,0)&lt;&gt;""),HLOOKUP(M$2+$A1073,Sheet2!BY:NL,$B1073,0),"")</f>
        <v/>
      </c>
      <c r="N1073" t="str">
        <f>IF(OR(HLOOKUP(N$2+$A1073,Sheet2!BZ:NM,$B1073,0),HLOOKUP(N$2+$A1073,Sheet2!BZ:NM,$B1073,0)&lt;&gt;""),HLOOKUP(N$2+$A1073,Sheet2!BZ:NM,$B1073,0),"")</f>
        <v/>
      </c>
      <c r="O1073" t="str">
        <f>IF(OR(HLOOKUP(O$2+$A1073,Sheet2!CA:NN,$B1073,0),HLOOKUP(O$2+$A1073,Sheet2!CA:NN,$B1073,0)&lt;&gt;""),HLOOKUP(O$2+$A1073,Sheet2!CA:NN,$B1073,0),"")</f>
        <v/>
      </c>
      <c r="P1073" t="str">
        <f>IF(OR(HLOOKUP(P$2+$A1073,Sheet2!CB:NO,$B1073,0),HLOOKUP(P$2+$A1073,Sheet2!CB:NO,$B1073,0)&lt;&gt;""),HLOOKUP(P$2+$A1073,Sheet2!CB:NO,$B1073,0),"")</f>
        <v/>
      </c>
      <c r="Q1073" t="str">
        <f>IF(OR(HLOOKUP(Q$2+$A1073,Sheet2!CC:NO,$B1073,0),HLOOKUP(Q$2+$A1073,Sheet2!CC:NO,$B1073,0)&lt;&gt;""),HLOOKUP(Q$2+$A1073,Sheet2!CC:NO,$B1073,0),"")</f>
        <v/>
      </c>
    </row>
    <row r="1074" spans="1:17" x14ac:dyDescent="0.25">
      <c r="A1074" s="64">
        <f t="shared" si="131"/>
        <v>0</v>
      </c>
      <c r="B1074" s="64">
        <f t="shared" si="132"/>
        <v>112</v>
      </c>
      <c r="C1074" s="64">
        <f t="shared" si="133"/>
        <v>1</v>
      </c>
      <c r="D1074" s="64">
        <f t="shared" si="134"/>
        <v>108</v>
      </c>
      <c r="E1074" s="64">
        <f t="shared" si="135"/>
        <v>536</v>
      </c>
      <c r="F1074" s="64">
        <f t="shared" si="128"/>
        <v>1</v>
      </c>
      <c r="G1074" s="64">
        <f t="shared" si="129"/>
        <v>1</v>
      </c>
      <c r="H1074" s="64">
        <f t="shared" si="130"/>
        <v>2021</v>
      </c>
      <c r="I1074" s="80" t="str">
        <f>IFERROR(VLOOKUP(D1074,Sheet2!A:B,2,0),"")</f>
        <v>J21-0189</v>
      </c>
      <c r="J1074" s="64" t="str">
        <f>IFERROR(IF(I1074&lt;&gt;"",VLOOKUP(I1074,Sheet2!B:C,2,0),""),"")</f>
        <v>NEW PLANT LOADING (LS PLANT)</v>
      </c>
      <c r="K1074" s="64" t="str">
        <f>IFERROR( IF(I1074&lt;&gt;"", HLOOKUP(L$2+$A1074,Sheet2!BX:NK,2,0),""),"")</f>
        <v>1-15 Jan 21</v>
      </c>
      <c r="L1074" t="str">
        <f>IF(OR(HLOOKUP(L$2+$A1074,Sheet2!BX:NK,$B1074,0),HLOOKUP(L$2+$A1074,Sheet2!BX:NK,$B1074,0)&lt;&gt;""),HLOOKUP(L$2+$A1074,Sheet2!BX:NK,$B1074,0),"")</f>
        <v/>
      </c>
      <c r="M1074" t="str">
        <f>IF(OR(HLOOKUP(M$2+$A1074,Sheet2!BY:NL,$B1074,0),HLOOKUP(M$2+$A1074,Sheet2!BY:NL,$B1074,0)&lt;&gt;""),HLOOKUP(M$2+$A1074,Sheet2!BY:NL,$B1074,0),"")</f>
        <v/>
      </c>
      <c r="N1074" t="str">
        <f>IF(OR(HLOOKUP(N$2+$A1074,Sheet2!BZ:NM,$B1074,0),HLOOKUP(N$2+$A1074,Sheet2!BZ:NM,$B1074,0)&lt;&gt;""),HLOOKUP(N$2+$A1074,Sheet2!BZ:NM,$B1074,0),"")</f>
        <v/>
      </c>
      <c r="O1074" t="str">
        <f>IF(OR(HLOOKUP(O$2+$A1074,Sheet2!CA:NN,$B1074,0),HLOOKUP(O$2+$A1074,Sheet2!CA:NN,$B1074,0)&lt;&gt;""),HLOOKUP(O$2+$A1074,Sheet2!CA:NN,$B1074,0),"")</f>
        <v/>
      </c>
      <c r="P1074" t="str">
        <f>IF(OR(HLOOKUP(P$2+$A1074,Sheet2!CB:NO,$B1074,0),HLOOKUP(P$2+$A1074,Sheet2!CB:NO,$B1074,0)&lt;&gt;""),HLOOKUP(P$2+$A1074,Sheet2!CB:NO,$B1074,0),"")</f>
        <v/>
      </c>
      <c r="Q1074" t="str">
        <f>IF(OR(HLOOKUP(Q$2+$A1074,Sheet2!CC:NO,$B1074,0),HLOOKUP(Q$2+$A1074,Sheet2!CC:NO,$B1074,0)&lt;&gt;""),HLOOKUP(Q$2+$A1074,Sheet2!CC:NO,$B1074,0),"")</f>
        <v/>
      </c>
    </row>
    <row r="1075" spans="1:17" x14ac:dyDescent="0.25">
      <c r="A1075" s="64">
        <f t="shared" si="131"/>
        <v>6</v>
      </c>
      <c r="B1075" s="64">
        <f t="shared" si="132"/>
        <v>112</v>
      </c>
      <c r="C1075" s="64">
        <f t="shared" si="133"/>
        <v>2</v>
      </c>
      <c r="D1075" s="64">
        <f t="shared" si="134"/>
        <v>108</v>
      </c>
      <c r="E1075" s="64">
        <f t="shared" si="135"/>
        <v>536</v>
      </c>
      <c r="F1075" s="64">
        <f t="shared" si="128"/>
        <v>2</v>
      </c>
      <c r="G1075" s="64">
        <f t="shared" si="129"/>
        <v>1</v>
      </c>
      <c r="H1075" s="64">
        <f t="shared" si="130"/>
        <v>2021</v>
      </c>
      <c r="I1075" s="80" t="str">
        <f>IFERROR(VLOOKUP(D1075,Sheet2!A:B,2,0),"")</f>
        <v>J21-0189</v>
      </c>
      <c r="J1075" s="64" t="str">
        <f>IFERROR(IF(I1075&lt;&gt;"",VLOOKUP(I1075,Sheet2!B:C,2,0),""),"")</f>
        <v>NEW PLANT LOADING (LS PLANT)</v>
      </c>
      <c r="K1075" s="64" t="str">
        <f>IFERROR( IF(I1075&lt;&gt;"", HLOOKUP(L$2+$A1075,Sheet2!BX:NK,2,0),""),"")</f>
        <v>16-31 Jan 21</v>
      </c>
      <c r="L1075" t="str">
        <f>IF(OR(HLOOKUP(L$2+$A1075,Sheet2!BX:NK,$B1075,0),HLOOKUP(L$2+$A1075,Sheet2!BX:NK,$B1075,0)&lt;&gt;""),HLOOKUP(L$2+$A1075,Sheet2!BX:NK,$B1075,0),"")</f>
        <v/>
      </c>
      <c r="M1075" t="str">
        <f>IF(OR(HLOOKUP(M$2+$A1075,Sheet2!BY:NL,$B1075,0),HLOOKUP(M$2+$A1075,Sheet2!BY:NL,$B1075,0)&lt;&gt;""),HLOOKUP(M$2+$A1075,Sheet2!BY:NL,$B1075,0),"")</f>
        <v/>
      </c>
      <c r="N1075" t="str">
        <f>IF(OR(HLOOKUP(N$2+$A1075,Sheet2!BZ:NM,$B1075,0),HLOOKUP(N$2+$A1075,Sheet2!BZ:NM,$B1075,0)&lt;&gt;""),HLOOKUP(N$2+$A1075,Sheet2!BZ:NM,$B1075,0),"")</f>
        <v/>
      </c>
      <c r="O1075" t="str">
        <f>IF(OR(HLOOKUP(O$2+$A1075,Sheet2!CA:NN,$B1075,0),HLOOKUP(O$2+$A1075,Sheet2!CA:NN,$B1075,0)&lt;&gt;""),HLOOKUP(O$2+$A1075,Sheet2!CA:NN,$B1075,0),"")</f>
        <v/>
      </c>
      <c r="P1075" t="str">
        <f>IF(OR(HLOOKUP(P$2+$A1075,Sheet2!CB:NO,$B1075,0),HLOOKUP(P$2+$A1075,Sheet2!CB:NO,$B1075,0)&lt;&gt;""),HLOOKUP(P$2+$A1075,Sheet2!CB:NO,$B1075,0),"")</f>
        <v/>
      </c>
      <c r="Q1075" t="str">
        <f>IF(OR(HLOOKUP(Q$2+$A1075,Sheet2!CC:NO,$B1075,0),HLOOKUP(Q$2+$A1075,Sheet2!CC:NO,$B1075,0)&lt;&gt;""),HLOOKUP(Q$2+$A1075,Sheet2!CC:NO,$B1075,0),"")</f>
        <v/>
      </c>
    </row>
    <row r="1076" spans="1:17" x14ac:dyDescent="0.25">
      <c r="A1076" s="64">
        <f t="shared" si="131"/>
        <v>12</v>
      </c>
      <c r="B1076" s="64">
        <f t="shared" si="132"/>
        <v>112</v>
      </c>
      <c r="C1076" s="64">
        <f t="shared" si="133"/>
        <v>3</v>
      </c>
      <c r="D1076" s="64">
        <f t="shared" si="134"/>
        <v>108</v>
      </c>
      <c r="E1076" s="64">
        <f t="shared" si="135"/>
        <v>536</v>
      </c>
      <c r="F1076" s="64">
        <f t="shared" si="128"/>
        <v>1</v>
      </c>
      <c r="G1076" s="64">
        <f t="shared" si="129"/>
        <v>2</v>
      </c>
      <c r="H1076" s="64">
        <f t="shared" si="130"/>
        <v>2021</v>
      </c>
      <c r="I1076" s="80" t="str">
        <f>IFERROR(VLOOKUP(D1076,Sheet2!A:B,2,0),"")</f>
        <v>J21-0189</v>
      </c>
      <c r="J1076" s="64" t="str">
        <f>IFERROR(IF(I1076&lt;&gt;"",VLOOKUP(I1076,Sheet2!B:C,2,0),""),"")</f>
        <v>NEW PLANT LOADING (LS PLANT)</v>
      </c>
      <c r="K1076" s="64" t="str">
        <f>IFERROR( IF(I1076&lt;&gt;"", HLOOKUP(L$2+$A1076,Sheet2!BX:NK,2,0),""),"")</f>
        <v>1-15 Feb 21</v>
      </c>
      <c r="L1076" t="str">
        <f>IF(OR(HLOOKUP(L$2+$A1076,Sheet2!BX:NK,$B1076,0),HLOOKUP(L$2+$A1076,Sheet2!BX:NK,$B1076,0)&lt;&gt;""),HLOOKUP(L$2+$A1076,Sheet2!BX:NK,$B1076,0),"")</f>
        <v/>
      </c>
      <c r="M1076" t="str">
        <f>IF(OR(HLOOKUP(M$2+$A1076,Sheet2!BY:NL,$B1076,0),HLOOKUP(M$2+$A1076,Sheet2!BY:NL,$B1076,0)&lt;&gt;""),HLOOKUP(M$2+$A1076,Sheet2!BY:NL,$B1076,0),"")</f>
        <v/>
      </c>
      <c r="N1076" t="str">
        <f>IF(OR(HLOOKUP(N$2+$A1076,Sheet2!BZ:NM,$B1076,0),HLOOKUP(N$2+$A1076,Sheet2!BZ:NM,$B1076,0)&lt;&gt;""),HLOOKUP(N$2+$A1076,Sheet2!BZ:NM,$B1076,0),"")</f>
        <v/>
      </c>
      <c r="O1076" t="str">
        <f>IF(OR(HLOOKUP(O$2+$A1076,Sheet2!CA:NN,$B1076,0),HLOOKUP(O$2+$A1076,Sheet2!CA:NN,$B1076,0)&lt;&gt;""),HLOOKUP(O$2+$A1076,Sheet2!CA:NN,$B1076,0),"")</f>
        <v/>
      </c>
      <c r="P1076" t="str">
        <f>IF(OR(HLOOKUP(P$2+$A1076,Sheet2!CB:NO,$B1076,0),HLOOKUP(P$2+$A1076,Sheet2!CB:NO,$B1076,0)&lt;&gt;""),HLOOKUP(P$2+$A1076,Sheet2!CB:NO,$B1076,0),"")</f>
        <v/>
      </c>
      <c r="Q1076" t="str">
        <f>IF(OR(HLOOKUP(Q$2+$A1076,Sheet2!CC:NO,$B1076,0),HLOOKUP(Q$2+$A1076,Sheet2!CC:NO,$B1076,0)&lt;&gt;""),HLOOKUP(Q$2+$A1076,Sheet2!CC:NO,$B1076,0),"")</f>
        <v/>
      </c>
    </row>
    <row r="1077" spans="1:17" x14ac:dyDescent="0.25">
      <c r="A1077" s="64">
        <f t="shared" si="131"/>
        <v>18</v>
      </c>
      <c r="B1077" s="64">
        <f t="shared" si="132"/>
        <v>112</v>
      </c>
      <c r="C1077" s="64">
        <f t="shared" si="133"/>
        <v>4</v>
      </c>
      <c r="D1077" s="64">
        <f t="shared" si="134"/>
        <v>108</v>
      </c>
      <c r="E1077" s="64">
        <f t="shared" si="135"/>
        <v>536</v>
      </c>
      <c r="F1077" s="64">
        <f t="shared" si="128"/>
        <v>2</v>
      </c>
      <c r="G1077" s="64">
        <f t="shared" si="129"/>
        <v>2</v>
      </c>
      <c r="H1077" s="64">
        <f t="shared" si="130"/>
        <v>2021</v>
      </c>
      <c r="I1077" s="80" t="str">
        <f>IFERROR(VLOOKUP(D1077,Sheet2!A:B,2,0),"")</f>
        <v>J21-0189</v>
      </c>
      <c r="J1077" s="64" t="str">
        <f>IFERROR(IF(I1077&lt;&gt;"",VLOOKUP(I1077,Sheet2!B:C,2,0),""),"")</f>
        <v>NEW PLANT LOADING (LS PLANT)</v>
      </c>
      <c r="K1077" s="64" t="str">
        <f>IFERROR( IF(I1077&lt;&gt;"", HLOOKUP(L$2+$A1077,Sheet2!BX:NK,2,0),""),"")</f>
        <v>16-28 Feb 21</v>
      </c>
      <c r="L1077">
        <f>IF(OR(HLOOKUP(L$2+$A1077,Sheet2!BX:NK,$B1077,0),HLOOKUP(L$2+$A1077,Sheet2!BX:NK,$B1077,0)&lt;&gt;""),HLOOKUP(L$2+$A1077,Sheet2!BX:NK,$B1077,0),"")</f>
        <v>17640</v>
      </c>
      <c r="M1077">
        <f>IF(OR(HLOOKUP(M$2+$A1077,Sheet2!BY:NL,$B1077,0),HLOOKUP(M$2+$A1077,Sheet2!BY:NL,$B1077,0)&lt;&gt;""),HLOOKUP(M$2+$A1077,Sheet2!BY:NL,$B1077,0),"")</f>
        <v>8275</v>
      </c>
      <c r="N1077" t="str">
        <f>IF(OR(HLOOKUP(N$2+$A1077,Sheet2!BZ:NM,$B1077,0),HLOOKUP(N$2+$A1077,Sheet2!BZ:NM,$B1077,0)&lt;&gt;""),HLOOKUP(N$2+$A1077,Sheet2!BZ:NM,$B1077,0),"")</f>
        <v/>
      </c>
      <c r="O1077" t="str">
        <f>IF(OR(HLOOKUP(O$2+$A1077,Sheet2!CA:NN,$B1077,0),HLOOKUP(O$2+$A1077,Sheet2!CA:NN,$B1077,0)&lt;&gt;""),HLOOKUP(O$2+$A1077,Sheet2!CA:NN,$B1077,0),"")</f>
        <v/>
      </c>
      <c r="P1077" t="str">
        <f>IF(OR(HLOOKUP(P$2+$A1077,Sheet2!CB:NO,$B1077,0),HLOOKUP(P$2+$A1077,Sheet2!CB:NO,$B1077,0)&lt;&gt;""),HLOOKUP(P$2+$A1077,Sheet2!CB:NO,$B1077,0),"")</f>
        <v/>
      </c>
      <c r="Q1077" t="str">
        <f>IF(OR(HLOOKUP(Q$2+$A1077,Sheet2!CC:NO,$B1077,0),HLOOKUP(Q$2+$A1077,Sheet2!CC:NO,$B1077,0)&lt;&gt;""),HLOOKUP(Q$2+$A1077,Sheet2!CC:NO,$B1077,0),"")</f>
        <v/>
      </c>
    </row>
    <row r="1078" spans="1:17" x14ac:dyDescent="0.25">
      <c r="A1078" s="64">
        <f t="shared" si="131"/>
        <v>24</v>
      </c>
      <c r="B1078" s="64">
        <f t="shared" si="132"/>
        <v>112</v>
      </c>
      <c r="C1078" s="64">
        <f t="shared" si="133"/>
        <v>5</v>
      </c>
      <c r="D1078" s="64">
        <f t="shared" si="134"/>
        <v>108</v>
      </c>
      <c r="E1078" s="64">
        <f t="shared" si="135"/>
        <v>536</v>
      </c>
      <c r="F1078" s="64">
        <f t="shared" si="128"/>
        <v>1</v>
      </c>
      <c r="G1078" s="64">
        <f t="shared" si="129"/>
        <v>3</v>
      </c>
      <c r="H1078" s="64">
        <f t="shared" si="130"/>
        <v>2021</v>
      </c>
      <c r="I1078" s="80" t="str">
        <f>IFERROR(VLOOKUP(D1078,Sheet2!A:B,2,0),"")</f>
        <v>J21-0189</v>
      </c>
      <c r="J1078" s="64" t="str">
        <f>IFERROR(IF(I1078&lt;&gt;"",VLOOKUP(I1078,Sheet2!B:C,2,0),""),"")</f>
        <v>NEW PLANT LOADING (LS PLANT)</v>
      </c>
      <c r="K1078" s="64" t="str">
        <f>IFERROR( IF(I1078&lt;&gt;"", HLOOKUP(L$2+$A1078,Sheet2!BX:NK,2,0),""),"")</f>
        <v>1-15 Mar 2021</v>
      </c>
      <c r="L1078">
        <f>IF(OR(HLOOKUP(L$2+$A1078,Sheet2!BX:NK,$B1078,0),HLOOKUP(L$2+$A1078,Sheet2!BX:NK,$B1078,0)&lt;&gt;""),HLOOKUP(L$2+$A1078,Sheet2!BX:NK,$B1078,0),"")</f>
        <v>8820</v>
      </c>
      <c r="M1078">
        <f>IF(OR(HLOOKUP(M$2+$A1078,Sheet2!BY:NL,$B1078,0),HLOOKUP(M$2+$A1078,Sheet2!BY:NL,$B1078,0)&lt;&gt;""),HLOOKUP(M$2+$A1078,Sheet2!BY:NL,$B1078,0),"")</f>
        <v>3307</v>
      </c>
      <c r="N1078" t="str">
        <f>IF(OR(HLOOKUP(N$2+$A1078,Sheet2!BZ:NM,$B1078,0),HLOOKUP(N$2+$A1078,Sheet2!BZ:NM,$B1078,0)&lt;&gt;""),HLOOKUP(N$2+$A1078,Sheet2!BZ:NM,$B1078,0),"")</f>
        <v/>
      </c>
      <c r="O1078" t="str">
        <f>IF(OR(HLOOKUP(O$2+$A1078,Sheet2!CA:NN,$B1078,0),HLOOKUP(O$2+$A1078,Sheet2!CA:NN,$B1078,0)&lt;&gt;""),HLOOKUP(O$2+$A1078,Sheet2!CA:NN,$B1078,0),"")</f>
        <v/>
      </c>
      <c r="P1078" t="str">
        <f>IF(OR(HLOOKUP(P$2+$A1078,Sheet2!CB:NO,$B1078,0),HLOOKUP(P$2+$A1078,Sheet2!CB:NO,$B1078,0)&lt;&gt;""),HLOOKUP(P$2+$A1078,Sheet2!CB:NO,$B1078,0),"")</f>
        <v/>
      </c>
      <c r="Q1078" t="str">
        <f>IF(OR(HLOOKUP(Q$2+$A1078,Sheet2!CC:NO,$B1078,0),HLOOKUP(Q$2+$A1078,Sheet2!CC:NO,$B1078,0)&lt;&gt;""),HLOOKUP(Q$2+$A1078,Sheet2!CC:NO,$B1078,0),"")</f>
        <v/>
      </c>
    </row>
    <row r="1079" spans="1:17" x14ac:dyDescent="0.25">
      <c r="A1079" s="64">
        <f t="shared" si="131"/>
        <v>30</v>
      </c>
      <c r="B1079" s="64">
        <f t="shared" si="132"/>
        <v>112</v>
      </c>
      <c r="C1079" s="64">
        <f t="shared" si="133"/>
        <v>6</v>
      </c>
      <c r="D1079" s="64">
        <f t="shared" si="134"/>
        <v>108</v>
      </c>
      <c r="E1079" s="64">
        <f t="shared" si="135"/>
        <v>536</v>
      </c>
      <c r="F1079" s="64">
        <f t="shared" si="128"/>
        <v>2</v>
      </c>
      <c r="G1079" s="64">
        <f t="shared" si="129"/>
        <v>3</v>
      </c>
      <c r="H1079" s="64">
        <f t="shared" si="130"/>
        <v>2021</v>
      </c>
      <c r="I1079" s="80" t="str">
        <f>IFERROR(VLOOKUP(D1079,Sheet2!A:B,2,0),"")</f>
        <v>J21-0189</v>
      </c>
      <c r="J1079" s="64" t="str">
        <f>IFERROR(IF(I1079&lt;&gt;"",VLOOKUP(I1079,Sheet2!B:C,2,0),""),"")</f>
        <v>NEW PLANT LOADING (LS PLANT)</v>
      </c>
      <c r="K1079" s="64" t="str">
        <f>IFERROR( IF(I1079&lt;&gt;"", HLOOKUP(L$2+$A1079,Sheet2!BX:NK,2,0),""),"")</f>
        <v>16-31 Mar 21</v>
      </c>
      <c r="L1079" t="str">
        <f>IF(OR(HLOOKUP(L$2+$A1079,Sheet2!BX:NK,$B1079,0),HLOOKUP(L$2+$A1079,Sheet2!BX:NK,$B1079,0)&lt;&gt;""),HLOOKUP(L$2+$A1079,Sheet2!BX:NK,$B1079,0),"")</f>
        <v/>
      </c>
      <c r="M1079" t="str">
        <f>IF(OR(HLOOKUP(M$2+$A1079,Sheet2!BY:NL,$B1079,0),HLOOKUP(M$2+$A1079,Sheet2!BY:NL,$B1079,0)&lt;&gt;""),HLOOKUP(M$2+$A1079,Sheet2!BY:NL,$B1079,0),"")</f>
        <v/>
      </c>
      <c r="N1079" t="str">
        <f>IF(OR(HLOOKUP(N$2+$A1079,Sheet2!BZ:NM,$B1079,0),HLOOKUP(N$2+$A1079,Sheet2!BZ:NM,$B1079,0)&lt;&gt;""),HLOOKUP(N$2+$A1079,Sheet2!BZ:NM,$B1079,0),"")</f>
        <v/>
      </c>
      <c r="O1079" t="str">
        <f>IF(OR(HLOOKUP(O$2+$A1079,Sheet2!CA:NN,$B1079,0),HLOOKUP(O$2+$A1079,Sheet2!CA:NN,$B1079,0)&lt;&gt;""),HLOOKUP(O$2+$A1079,Sheet2!CA:NN,$B1079,0),"")</f>
        <v/>
      </c>
      <c r="P1079" t="str">
        <f>IF(OR(HLOOKUP(P$2+$A1079,Sheet2!CB:NO,$B1079,0),HLOOKUP(P$2+$A1079,Sheet2!CB:NO,$B1079,0)&lt;&gt;""),HLOOKUP(P$2+$A1079,Sheet2!CB:NO,$B1079,0),"")</f>
        <v/>
      </c>
      <c r="Q1079" t="str">
        <f>IF(OR(HLOOKUP(Q$2+$A1079,Sheet2!CC:NO,$B1079,0),HLOOKUP(Q$2+$A1079,Sheet2!CC:NO,$B1079,0)&lt;&gt;""),HLOOKUP(Q$2+$A1079,Sheet2!CC:NO,$B1079,0),"")</f>
        <v/>
      </c>
    </row>
    <row r="1080" spans="1:17" x14ac:dyDescent="0.25">
      <c r="A1080" s="64">
        <f t="shared" si="131"/>
        <v>36</v>
      </c>
      <c r="B1080" s="64">
        <f t="shared" si="132"/>
        <v>112</v>
      </c>
      <c r="C1080" s="64">
        <f t="shared" si="133"/>
        <v>7</v>
      </c>
      <c r="D1080" s="64">
        <f t="shared" si="134"/>
        <v>108</v>
      </c>
      <c r="E1080" s="64">
        <f t="shared" si="135"/>
        <v>536</v>
      </c>
      <c r="F1080" s="64">
        <f t="shared" si="128"/>
        <v>1</v>
      </c>
      <c r="G1080" s="64">
        <f t="shared" si="129"/>
        <v>4</v>
      </c>
      <c r="H1080" s="64">
        <f t="shared" si="130"/>
        <v>2021</v>
      </c>
      <c r="I1080" s="80" t="str">
        <f>IFERROR(VLOOKUP(D1080,Sheet2!A:B,2,0),"")</f>
        <v>J21-0189</v>
      </c>
      <c r="J1080" s="64" t="str">
        <f>IFERROR(IF(I1080&lt;&gt;"",VLOOKUP(I1080,Sheet2!B:C,2,0),""),"")</f>
        <v>NEW PLANT LOADING (LS PLANT)</v>
      </c>
      <c r="K1080" s="64" t="str">
        <f>IFERROR( IF(I1080&lt;&gt;"", HLOOKUP(L$2+$A1080,Sheet2!BX:NK,2,0),""),"")</f>
        <v>1-15 April 21</v>
      </c>
      <c r="L1080" t="str">
        <f>IF(OR(HLOOKUP(L$2+$A1080,Sheet2!BX:NK,$B1080,0),HLOOKUP(L$2+$A1080,Sheet2!BX:NK,$B1080,0)&lt;&gt;""),HLOOKUP(L$2+$A1080,Sheet2!BX:NK,$B1080,0),"")</f>
        <v/>
      </c>
      <c r="M1080" t="str">
        <f>IF(OR(HLOOKUP(M$2+$A1080,Sheet2!BY:NL,$B1080,0),HLOOKUP(M$2+$A1080,Sheet2!BY:NL,$B1080,0)&lt;&gt;""),HLOOKUP(M$2+$A1080,Sheet2!BY:NL,$B1080,0),"")</f>
        <v/>
      </c>
      <c r="N1080" t="str">
        <f>IF(OR(HLOOKUP(N$2+$A1080,Sheet2!BZ:NM,$B1080,0),HLOOKUP(N$2+$A1080,Sheet2!BZ:NM,$B1080,0)&lt;&gt;""),HLOOKUP(N$2+$A1080,Sheet2!BZ:NM,$B1080,0),"")</f>
        <v/>
      </c>
      <c r="O1080" t="str">
        <f>IF(OR(HLOOKUP(O$2+$A1080,Sheet2!CA:NN,$B1080,0),HLOOKUP(O$2+$A1080,Sheet2!CA:NN,$B1080,0)&lt;&gt;""),HLOOKUP(O$2+$A1080,Sheet2!CA:NN,$B1080,0),"")</f>
        <v/>
      </c>
      <c r="P1080" t="str">
        <f>IF(OR(HLOOKUP(P$2+$A1080,Sheet2!CB:NO,$B1080,0),HLOOKUP(P$2+$A1080,Sheet2!CB:NO,$B1080,0)&lt;&gt;""),HLOOKUP(P$2+$A1080,Sheet2!CB:NO,$B1080,0),"")</f>
        <v/>
      </c>
      <c r="Q1080" t="str">
        <f>IF(OR(HLOOKUP(Q$2+$A1080,Sheet2!CC:NO,$B1080,0),HLOOKUP(Q$2+$A1080,Sheet2!CC:NO,$B1080,0)&lt;&gt;""),HLOOKUP(Q$2+$A1080,Sheet2!CC:NO,$B1080,0),"")</f>
        <v/>
      </c>
    </row>
    <row r="1081" spans="1:17" x14ac:dyDescent="0.25">
      <c r="A1081" s="64">
        <f t="shared" si="131"/>
        <v>42</v>
      </c>
      <c r="B1081" s="64">
        <f t="shared" si="132"/>
        <v>112</v>
      </c>
      <c r="C1081" s="64">
        <f t="shared" si="133"/>
        <v>8</v>
      </c>
      <c r="D1081" s="64">
        <f t="shared" si="134"/>
        <v>108</v>
      </c>
      <c r="E1081" s="64">
        <f t="shared" si="135"/>
        <v>536</v>
      </c>
      <c r="F1081" s="64">
        <f t="shared" si="128"/>
        <v>2</v>
      </c>
      <c r="G1081" s="64">
        <f t="shared" si="129"/>
        <v>4</v>
      </c>
      <c r="H1081" s="64">
        <f t="shared" si="130"/>
        <v>2021</v>
      </c>
      <c r="I1081" s="80" t="str">
        <f>IFERROR(VLOOKUP(D1081,Sheet2!A:B,2,0),"")</f>
        <v>J21-0189</v>
      </c>
      <c r="J1081" s="64" t="str">
        <f>IFERROR(IF(I1081&lt;&gt;"",VLOOKUP(I1081,Sheet2!B:C,2,0),""),"")</f>
        <v>NEW PLANT LOADING (LS PLANT)</v>
      </c>
      <c r="K1081" s="64" t="str">
        <f>IFERROR( IF(I1081&lt;&gt;"", HLOOKUP(L$2+$A1081,Sheet2!BX:NK,2,0),""),"")</f>
        <v>16-30 April 21</v>
      </c>
      <c r="L1081" t="str">
        <f>IF(OR(HLOOKUP(L$2+$A1081,Sheet2!BX:NK,$B1081,0),HLOOKUP(L$2+$A1081,Sheet2!BX:NK,$B1081,0)&lt;&gt;""),HLOOKUP(L$2+$A1081,Sheet2!BX:NK,$B1081,0),"")</f>
        <v/>
      </c>
      <c r="M1081" t="str">
        <f>IF(OR(HLOOKUP(M$2+$A1081,Sheet2!BY:NL,$B1081,0),HLOOKUP(M$2+$A1081,Sheet2!BY:NL,$B1081,0)&lt;&gt;""),HLOOKUP(M$2+$A1081,Sheet2!BY:NL,$B1081,0),"")</f>
        <v/>
      </c>
      <c r="N1081" t="str">
        <f>IF(OR(HLOOKUP(N$2+$A1081,Sheet2!BZ:NM,$B1081,0),HLOOKUP(N$2+$A1081,Sheet2!BZ:NM,$B1081,0)&lt;&gt;""),HLOOKUP(N$2+$A1081,Sheet2!BZ:NM,$B1081,0),"")</f>
        <v/>
      </c>
      <c r="O1081" t="str">
        <f>IF(OR(HLOOKUP(O$2+$A1081,Sheet2!CA:NN,$B1081,0),HLOOKUP(O$2+$A1081,Sheet2!CA:NN,$B1081,0)&lt;&gt;""),HLOOKUP(O$2+$A1081,Sheet2!CA:NN,$B1081,0),"")</f>
        <v/>
      </c>
      <c r="P1081" t="str">
        <f>IF(OR(HLOOKUP(P$2+$A1081,Sheet2!CB:NO,$B1081,0),HLOOKUP(P$2+$A1081,Sheet2!CB:NO,$B1081,0)&lt;&gt;""),HLOOKUP(P$2+$A1081,Sheet2!CB:NO,$B1081,0),"")</f>
        <v/>
      </c>
      <c r="Q1081" t="str">
        <f>IF(OR(HLOOKUP(Q$2+$A1081,Sheet2!CC:NO,$B1081,0),HLOOKUP(Q$2+$A1081,Sheet2!CC:NO,$B1081,0)&lt;&gt;""),HLOOKUP(Q$2+$A1081,Sheet2!CC:NO,$B1081,0),"")</f>
        <v/>
      </c>
    </row>
    <row r="1082" spans="1:17" x14ac:dyDescent="0.25">
      <c r="A1082" s="64">
        <f t="shared" si="131"/>
        <v>48</v>
      </c>
      <c r="B1082" s="64">
        <f t="shared" si="132"/>
        <v>112</v>
      </c>
      <c r="C1082" s="64">
        <f t="shared" si="133"/>
        <v>9</v>
      </c>
      <c r="D1082" s="64">
        <f t="shared" si="134"/>
        <v>108</v>
      </c>
      <c r="E1082" s="64">
        <f t="shared" si="135"/>
        <v>536</v>
      </c>
      <c r="F1082" s="64">
        <f t="shared" si="128"/>
        <v>1</v>
      </c>
      <c r="G1082" s="64">
        <f t="shared" si="129"/>
        <v>5</v>
      </c>
      <c r="H1082" s="64">
        <f t="shared" si="130"/>
        <v>2021</v>
      </c>
      <c r="I1082" s="80" t="str">
        <f>IFERROR(VLOOKUP(D1082,Sheet2!A:B,2,0),"")</f>
        <v>J21-0189</v>
      </c>
      <c r="J1082" s="64" t="str">
        <f>IFERROR(IF(I1082&lt;&gt;"",VLOOKUP(I1082,Sheet2!B:C,2,0),""),"")</f>
        <v>NEW PLANT LOADING (LS PLANT)</v>
      </c>
      <c r="K1082" s="64" t="str">
        <f>IFERROR( IF(I1082&lt;&gt;"", HLOOKUP(L$2+$A1082,Sheet2!BX:NK,2,0),""),"")</f>
        <v>1-15 May 21</v>
      </c>
      <c r="L1082" t="str">
        <f>IF(OR(HLOOKUP(L$2+$A1082,Sheet2!BX:NK,$B1082,0),HLOOKUP(L$2+$A1082,Sheet2!BX:NK,$B1082,0)&lt;&gt;""),HLOOKUP(L$2+$A1082,Sheet2!BX:NK,$B1082,0),"")</f>
        <v/>
      </c>
      <c r="M1082" t="str">
        <f>IF(OR(HLOOKUP(M$2+$A1082,Sheet2!BY:NL,$B1082,0),HLOOKUP(M$2+$A1082,Sheet2!BY:NL,$B1082,0)&lt;&gt;""),HLOOKUP(M$2+$A1082,Sheet2!BY:NL,$B1082,0),"")</f>
        <v/>
      </c>
      <c r="N1082" t="str">
        <f>IF(OR(HLOOKUP(N$2+$A1082,Sheet2!BZ:NM,$B1082,0),HLOOKUP(N$2+$A1082,Sheet2!BZ:NM,$B1082,0)&lt;&gt;""),HLOOKUP(N$2+$A1082,Sheet2!BZ:NM,$B1082,0),"")</f>
        <v/>
      </c>
      <c r="O1082" t="str">
        <f>IF(OR(HLOOKUP(O$2+$A1082,Sheet2!CA:NN,$B1082,0),HLOOKUP(O$2+$A1082,Sheet2!CA:NN,$B1082,0)&lt;&gt;""),HLOOKUP(O$2+$A1082,Sheet2!CA:NN,$B1082,0),"")</f>
        <v/>
      </c>
      <c r="P1082" t="str">
        <f>IF(OR(HLOOKUP(P$2+$A1082,Sheet2!CB:NO,$B1082,0),HLOOKUP(P$2+$A1082,Sheet2!CB:NO,$B1082,0)&lt;&gt;""),HLOOKUP(P$2+$A1082,Sheet2!CB:NO,$B1082,0),"")</f>
        <v/>
      </c>
      <c r="Q1082" t="str">
        <f>IF(OR(HLOOKUP(Q$2+$A1082,Sheet2!CC:NO,$B1082,0),HLOOKUP(Q$2+$A1082,Sheet2!CC:NO,$B1082,0)&lt;&gt;""),HLOOKUP(Q$2+$A1082,Sheet2!CC:NO,$B1082,0),"")</f>
        <v/>
      </c>
    </row>
    <row r="1083" spans="1:17" x14ac:dyDescent="0.25">
      <c r="A1083" s="64">
        <f t="shared" si="131"/>
        <v>54</v>
      </c>
      <c r="B1083" s="64">
        <f t="shared" si="132"/>
        <v>112</v>
      </c>
      <c r="C1083" s="64">
        <f t="shared" si="133"/>
        <v>10</v>
      </c>
      <c r="D1083" s="64">
        <f t="shared" si="134"/>
        <v>108</v>
      </c>
      <c r="E1083" s="64">
        <f t="shared" si="135"/>
        <v>536</v>
      </c>
      <c r="F1083" s="64">
        <f t="shared" si="128"/>
        <v>2</v>
      </c>
      <c r="G1083" s="64">
        <f t="shared" si="129"/>
        <v>5</v>
      </c>
      <c r="H1083" s="64">
        <f t="shared" si="130"/>
        <v>2021</v>
      </c>
      <c r="I1083" s="80" t="str">
        <f>IFERROR(VLOOKUP(D1083,Sheet2!A:B,2,0),"")</f>
        <v>J21-0189</v>
      </c>
      <c r="J1083" s="64" t="str">
        <f>IFERROR(IF(I1083&lt;&gt;"",VLOOKUP(I1083,Sheet2!B:C,2,0),""),"")</f>
        <v>NEW PLANT LOADING (LS PLANT)</v>
      </c>
      <c r="K1083" s="64" t="str">
        <f>IFERROR( IF(I1083&lt;&gt;"", HLOOKUP(L$2+$A1083,Sheet2!BX:NK,2,0),""),"")</f>
        <v>16-31 May 21</v>
      </c>
      <c r="L1083" t="str">
        <f>IF(OR(HLOOKUP(L$2+$A1083,Sheet2!BX:NK,$B1083,0),HLOOKUP(L$2+$A1083,Sheet2!BX:NK,$B1083,0)&lt;&gt;""),HLOOKUP(L$2+$A1083,Sheet2!BX:NK,$B1083,0),"")</f>
        <v/>
      </c>
      <c r="M1083" t="str">
        <f>IF(OR(HLOOKUP(M$2+$A1083,Sheet2!BY:NL,$B1083,0),HLOOKUP(M$2+$A1083,Sheet2!BY:NL,$B1083,0)&lt;&gt;""),HLOOKUP(M$2+$A1083,Sheet2!BY:NL,$B1083,0),"")</f>
        <v/>
      </c>
      <c r="N1083" t="str">
        <f>IF(OR(HLOOKUP(N$2+$A1083,Sheet2!BZ:NM,$B1083,0),HLOOKUP(N$2+$A1083,Sheet2!BZ:NM,$B1083,0)&lt;&gt;""),HLOOKUP(N$2+$A1083,Sheet2!BZ:NM,$B1083,0),"")</f>
        <v/>
      </c>
      <c r="O1083" t="str">
        <f>IF(OR(HLOOKUP(O$2+$A1083,Sheet2!CA:NN,$B1083,0),HLOOKUP(O$2+$A1083,Sheet2!CA:NN,$B1083,0)&lt;&gt;""),HLOOKUP(O$2+$A1083,Sheet2!CA:NN,$B1083,0),"")</f>
        <v/>
      </c>
      <c r="P1083" t="str">
        <f>IF(OR(HLOOKUP(P$2+$A1083,Sheet2!CB:NO,$B1083,0),HLOOKUP(P$2+$A1083,Sheet2!CB:NO,$B1083,0)&lt;&gt;""),HLOOKUP(P$2+$A1083,Sheet2!CB:NO,$B1083,0),"")</f>
        <v/>
      </c>
      <c r="Q1083" t="str">
        <f>IF(OR(HLOOKUP(Q$2+$A1083,Sheet2!CC:NO,$B1083,0),HLOOKUP(Q$2+$A1083,Sheet2!CC:NO,$B1083,0)&lt;&gt;""),HLOOKUP(Q$2+$A1083,Sheet2!CC:NO,$B1083,0),"")</f>
        <v/>
      </c>
    </row>
    <row r="1084" spans="1:17" x14ac:dyDescent="0.25">
      <c r="A1084" s="64">
        <f t="shared" si="131"/>
        <v>0</v>
      </c>
      <c r="B1084" s="64">
        <f t="shared" si="132"/>
        <v>113</v>
      </c>
      <c r="C1084" s="64">
        <f t="shared" si="133"/>
        <v>1</v>
      </c>
      <c r="D1084" s="64">
        <f t="shared" si="134"/>
        <v>109</v>
      </c>
      <c r="E1084" s="64">
        <f t="shared" si="135"/>
        <v>541</v>
      </c>
      <c r="F1084" s="64">
        <f t="shared" si="128"/>
        <v>1</v>
      </c>
      <c r="G1084" s="64">
        <f t="shared" si="129"/>
        <v>1</v>
      </c>
      <c r="H1084" s="64">
        <f t="shared" si="130"/>
        <v>2021</v>
      </c>
      <c r="I1084" s="80" t="str">
        <f>IFERROR(VLOOKUP(D1084,Sheet2!A:B,2,0),"")</f>
        <v>J21-0230</v>
      </c>
      <c r="J1084" s="64" t="str">
        <f>IFERROR(IF(I1084&lt;&gt;"",VLOOKUP(I1084,Sheet2!B:C,2,0),""),"")</f>
        <v>งานแก้ไขสัญญาณรบกวน TS vibration sensor (Old) @SCG (GC 7)</v>
      </c>
      <c r="K1084" s="64" t="str">
        <f>IFERROR( IF(I1084&lt;&gt;"", HLOOKUP(L$2+$A1084,Sheet2!BX:NK,2,0),""),"")</f>
        <v>1-15 Jan 21</v>
      </c>
      <c r="L1084" t="str">
        <f>IF(OR(HLOOKUP(L$2+$A1084,Sheet2!BX:NK,$B1084,0),HLOOKUP(L$2+$A1084,Sheet2!BX:NK,$B1084,0)&lt;&gt;""),HLOOKUP(L$2+$A1084,Sheet2!BX:NK,$B1084,0),"")</f>
        <v/>
      </c>
      <c r="M1084" t="str">
        <f>IF(OR(HLOOKUP(M$2+$A1084,Sheet2!BY:NL,$B1084,0),HLOOKUP(M$2+$A1084,Sheet2!BY:NL,$B1084,0)&lt;&gt;""),HLOOKUP(M$2+$A1084,Sheet2!BY:NL,$B1084,0),"")</f>
        <v/>
      </c>
      <c r="N1084" t="str">
        <f>IF(OR(HLOOKUP(N$2+$A1084,Sheet2!BZ:NM,$B1084,0),HLOOKUP(N$2+$A1084,Sheet2!BZ:NM,$B1084,0)&lt;&gt;""),HLOOKUP(N$2+$A1084,Sheet2!BZ:NM,$B1084,0),"")</f>
        <v/>
      </c>
      <c r="O1084" t="str">
        <f>IF(OR(HLOOKUP(O$2+$A1084,Sheet2!CA:NN,$B1084,0),HLOOKUP(O$2+$A1084,Sheet2!CA:NN,$B1084,0)&lt;&gt;""),HLOOKUP(O$2+$A1084,Sheet2!CA:NN,$B1084,0),"")</f>
        <v/>
      </c>
      <c r="P1084" t="str">
        <f>IF(OR(HLOOKUP(P$2+$A1084,Sheet2!CB:NO,$B1084,0),HLOOKUP(P$2+$A1084,Sheet2!CB:NO,$B1084,0)&lt;&gt;""),HLOOKUP(P$2+$A1084,Sheet2!CB:NO,$B1084,0),"")</f>
        <v/>
      </c>
      <c r="Q1084" t="str">
        <f>IF(OR(HLOOKUP(Q$2+$A1084,Sheet2!CC:NO,$B1084,0),HLOOKUP(Q$2+$A1084,Sheet2!CC:NO,$B1084,0)&lt;&gt;""),HLOOKUP(Q$2+$A1084,Sheet2!CC:NO,$B1084,0),"")</f>
        <v/>
      </c>
    </row>
    <row r="1085" spans="1:17" x14ac:dyDescent="0.25">
      <c r="A1085" s="64">
        <f t="shared" si="131"/>
        <v>6</v>
      </c>
      <c r="B1085" s="64">
        <f t="shared" si="132"/>
        <v>113</v>
      </c>
      <c r="C1085" s="64">
        <f t="shared" si="133"/>
        <v>2</v>
      </c>
      <c r="D1085" s="64">
        <f t="shared" si="134"/>
        <v>109</v>
      </c>
      <c r="E1085" s="64">
        <f t="shared" si="135"/>
        <v>541</v>
      </c>
      <c r="F1085" s="64">
        <f t="shared" si="128"/>
        <v>2</v>
      </c>
      <c r="G1085" s="64">
        <f t="shared" si="129"/>
        <v>1</v>
      </c>
      <c r="H1085" s="64">
        <f t="shared" si="130"/>
        <v>2021</v>
      </c>
      <c r="I1085" s="80" t="str">
        <f>IFERROR(VLOOKUP(D1085,Sheet2!A:B,2,0),"")</f>
        <v>J21-0230</v>
      </c>
      <c r="J1085" s="64" t="str">
        <f>IFERROR(IF(I1085&lt;&gt;"",VLOOKUP(I1085,Sheet2!B:C,2,0),""),"")</f>
        <v>งานแก้ไขสัญญาณรบกวน TS vibration sensor (Old) @SCG (GC 7)</v>
      </c>
      <c r="K1085" s="64" t="str">
        <f>IFERROR( IF(I1085&lt;&gt;"", HLOOKUP(L$2+$A1085,Sheet2!BX:NK,2,0),""),"")</f>
        <v>16-31 Jan 21</v>
      </c>
      <c r="L1085" t="str">
        <f>IF(OR(HLOOKUP(L$2+$A1085,Sheet2!BX:NK,$B1085,0),HLOOKUP(L$2+$A1085,Sheet2!BX:NK,$B1085,0)&lt;&gt;""),HLOOKUP(L$2+$A1085,Sheet2!BX:NK,$B1085,0),"")</f>
        <v/>
      </c>
      <c r="M1085" t="str">
        <f>IF(OR(HLOOKUP(M$2+$A1085,Sheet2!BY:NL,$B1085,0),HLOOKUP(M$2+$A1085,Sheet2!BY:NL,$B1085,0)&lt;&gt;""),HLOOKUP(M$2+$A1085,Sheet2!BY:NL,$B1085,0),"")</f>
        <v/>
      </c>
      <c r="N1085" t="str">
        <f>IF(OR(HLOOKUP(N$2+$A1085,Sheet2!BZ:NM,$B1085,0),HLOOKUP(N$2+$A1085,Sheet2!BZ:NM,$B1085,0)&lt;&gt;""),HLOOKUP(N$2+$A1085,Sheet2!BZ:NM,$B1085,0),"")</f>
        <v/>
      </c>
      <c r="O1085" t="str">
        <f>IF(OR(HLOOKUP(O$2+$A1085,Sheet2!CA:NN,$B1085,0),HLOOKUP(O$2+$A1085,Sheet2!CA:NN,$B1085,0)&lt;&gt;""),HLOOKUP(O$2+$A1085,Sheet2!CA:NN,$B1085,0),"")</f>
        <v/>
      </c>
      <c r="P1085" t="str">
        <f>IF(OR(HLOOKUP(P$2+$A1085,Sheet2!CB:NO,$B1085,0),HLOOKUP(P$2+$A1085,Sheet2!CB:NO,$B1085,0)&lt;&gt;""),HLOOKUP(P$2+$A1085,Sheet2!CB:NO,$B1085,0),"")</f>
        <v/>
      </c>
      <c r="Q1085" t="str">
        <f>IF(OR(HLOOKUP(Q$2+$A1085,Sheet2!CC:NO,$B1085,0),HLOOKUP(Q$2+$A1085,Sheet2!CC:NO,$B1085,0)&lt;&gt;""),HLOOKUP(Q$2+$A1085,Sheet2!CC:NO,$B1085,0),"")</f>
        <v/>
      </c>
    </row>
    <row r="1086" spans="1:17" x14ac:dyDescent="0.25">
      <c r="A1086" s="64">
        <f t="shared" si="131"/>
        <v>12</v>
      </c>
      <c r="B1086" s="64">
        <f t="shared" si="132"/>
        <v>113</v>
      </c>
      <c r="C1086" s="64">
        <f t="shared" si="133"/>
        <v>3</v>
      </c>
      <c r="D1086" s="64">
        <f t="shared" si="134"/>
        <v>109</v>
      </c>
      <c r="E1086" s="64">
        <f t="shared" si="135"/>
        <v>541</v>
      </c>
      <c r="F1086" s="64">
        <f t="shared" si="128"/>
        <v>1</v>
      </c>
      <c r="G1086" s="64">
        <f t="shared" si="129"/>
        <v>2</v>
      </c>
      <c r="H1086" s="64">
        <f t="shared" si="130"/>
        <v>2021</v>
      </c>
      <c r="I1086" s="80" t="str">
        <f>IFERROR(VLOOKUP(D1086,Sheet2!A:B,2,0),"")</f>
        <v>J21-0230</v>
      </c>
      <c r="J1086" s="64" t="str">
        <f>IFERROR(IF(I1086&lt;&gt;"",VLOOKUP(I1086,Sheet2!B:C,2,0),""),"")</f>
        <v>งานแก้ไขสัญญาณรบกวน TS vibration sensor (Old) @SCG (GC 7)</v>
      </c>
      <c r="K1086" s="64" t="str">
        <f>IFERROR( IF(I1086&lt;&gt;"", HLOOKUP(L$2+$A1086,Sheet2!BX:NK,2,0),""),"")</f>
        <v>1-15 Feb 21</v>
      </c>
      <c r="L1086" t="str">
        <f>IF(OR(HLOOKUP(L$2+$A1086,Sheet2!BX:NK,$B1086,0),HLOOKUP(L$2+$A1086,Sheet2!BX:NK,$B1086,0)&lt;&gt;""),HLOOKUP(L$2+$A1086,Sheet2!BX:NK,$B1086,0),"")</f>
        <v/>
      </c>
      <c r="M1086" t="str">
        <f>IF(OR(HLOOKUP(M$2+$A1086,Sheet2!BY:NL,$B1086,0),HLOOKUP(M$2+$A1086,Sheet2!BY:NL,$B1086,0)&lt;&gt;""),HLOOKUP(M$2+$A1086,Sheet2!BY:NL,$B1086,0),"")</f>
        <v/>
      </c>
      <c r="N1086" t="str">
        <f>IF(OR(HLOOKUP(N$2+$A1086,Sheet2!BZ:NM,$B1086,0),HLOOKUP(N$2+$A1086,Sheet2!BZ:NM,$B1086,0)&lt;&gt;""),HLOOKUP(N$2+$A1086,Sheet2!BZ:NM,$B1086,0),"")</f>
        <v/>
      </c>
      <c r="O1086" t="str">
        <f>IF(OR(HLOOKUP(O$2+$A1086,Sheet2!CA:NN,$B1086,0),HLOOKUP(O$2+$A1086,Sheet2!CA:NN,$B1086,0)&lt;&gt;""),HLOOKUP(O$2+$A1086,Sheet2!CA:NN,$B1086,0),"")</f>
        <v/>
      </c>
      <c r="P1086" t="str">
        <f>IF(OR(HLOOKUP(P$2+$A1086,Sheet2!CB:NO,$B1086,0),HLOOKUP(P$2+$A1086,Sheet2!CB:NO,$B1086,0)&lt;&gt;""),HLOOKUP(P$2+$A1086,Sheet2!CB:NO,$B1086,0),"")</f>
        <v/>
      </c>
      <c r="Q1086" t="str">
        <f>IF(OR(HLOOKUP(Q$2+$A1086,Sheet2!CC:NO,$B1086,0),HLOOKUP(Q$2+$A1086,Sheet2!CC:NO,$B1086,0)&lt;&gt;""),HLOOKUP(Q$2+$A1086,Sheet2!CC:NO,$B1086,0),"")</f>
        <v/>
      </c>
    </row>
    <row r="1087" spans="1:17" x14ac:dyDescent="0.25">
      <c r="A1087" s="64">
        <f t="shared" si="131"/>
        <v>18</v>
      </c>
      <c r="B1087" s="64">
        <f t="shared" si="132"/>
        <v>113</v>
      </c>
      <c r="C1087" s="64">
        <f t="shared" si="133"/>
        <v>4</v>
      </c>
      <c r="D1087" s="64">
        <f t="shared" si="134"/>
        <v>109</v>
      </c>
      <c r="E1087" s="64">
        <f t="shared" si="135"/>
        <v>541</v>
      </c>
      <c r="F1087" s="64">
        <f t="shared" si="128"/>
        <v>2</v>
      </c>
      <c r="G1087" s="64">
        <f t="shared" si="129"/>
        <v>2</v>
      </c>
      <c r="H1087" s="64">
        <f t="shared" si="130"/>
        <v>2021</v>
      </c>
      <c r="I1087" s="80" t="str">
        <f>IFERROR(VLOOKUP(D1087,Sheet2!A:B,2,0),"")</f>
        <v>J21-0230</v>
      </c>
      <c r="J1087" s="64" t="str">
        <f>IFERROR(IF(I1087&lt;&gt;"",VLOOKUP(I1087,Sheet2!B:C,2,0),""),"")</f>
        <v>งานแก้ไขสัญญาณรบกวน TS vibration sensor (Old) @SCG (GC 7)</v>
      </c>
      <c r="K1087" s="64" t="str">
        <f>IFERROR( IF(I1087&lt;&gt;"", HLOOKUP(L$2+$A1087,Sheet2!BX:NK,2,0),""),"")</f>
        <v>16-28 Feb 21</v>
      </c>
      <c r="L1087" t="str">
        <f>IF(OR(HLOOKUP(L$2+$A1087,Sheet2!BX:NK,$B1087,0),HLOOKUP(L$2+$A1087,Sheet2!BX:NK,$B1087,0)&lt;&gt;""),HLOOKUP(L$2+$A1087,Sheet2!BX:NK,$B1087,0),"")</f>
        <v/>
      </c>
      <c r="M1087" t="str">
        <f>IF(OR(HLOOKUP(M$2+$A1087,Sheet2!BY:NL,$B1087,0),HLOOKUP(M$2+$A1087,Sheet2!BY:NL,$B1087,0)&lt;&gt;""),HLOOKUP(M$2+$A1087,Sheet2!BY:NL,$B1087,0),"")</f>
        <v/>
      </c>
      <c r="N1087" t="str">
        <f>IF(OR(HLOOKUP(N$2+$A1087,Sheet2!BZ:NM,$B1087,0),HLOOKUP(N$2+$A1087,Sheet2!BZ:NM,$B1087,0)&lt;&gt;""),HLOOKUP(N$2+$A1087,Sheet2!BZ:NM,$B1087,0),"")</f>
        <v/>
      </c>
      <c r="O1087" t="str">
        <f>IF(OR(HLOOKUP(O$2+$A1087,Sheet2!CA:NN,$B1087,0),HLOOKUP(O$2+$A1087,Sheet2!CA:NN,$B1087,0)&lt;&gt;""),HLOOKUP(O$2+$A1087,Sheet2!CA:NN,$B1087,0),"")</f>
        <v/>
      </c>
      <c r="P1087" t="str">
        <f>IF(OR(HLOOKUP(P$2+$A1087,Sheet2!CB:NO,$B1087,0),HLOOKUP(P$2+$A1087,Sheet2!CB:NO,$B1087,0)&lt;&gt;""),HLOOKUP(P$2+$A1087,Sheet2!CB:NO,$B1087,0),"")</f>
        <v/>
      </c>
      <c r="Q1087" t="str">
        <f>IF(OR(HLOOKUP(Q$2+$A1087,Sheet2!CC:NO,$B1087,0),HLOOKUP(Q$2+$A1087,Sheet2!CC:NO,$B1087,0)&lt;&gt;""),HLOOKUP(Q$2+$A1087,Sheet2!CC:NO,$B1087,0),"")</f>
        <v/>
      </c>
    </row>
    <row r="1088" spans="1:17" x14ac:dyDescent="0.25">
      <c r="A1088" s="64">
        <f t="shared" si="131"/>
        <v>24</v>
      </c>
      <c r="B1088" s="64">
        <f t="shared" si="132"/>
        <v>113</v>
      </c>
      <c r="C1088" s="64">
        <f t="shared" si="133"/>
        <v>5</v>
      </c>
      <c r="D1088" s="64">
        <f t="shared" si="134"/>
        <v>109</v>
      </c>
      <c r="E1088" s="64">
        <f t="shared" si="135"/>
        <v>541</v>
      </c>
      <c r="F1088" s="64">
        <f t="shared" si="128"/>
        <v>1</v>
      </c>
      <c r="G1088" s="64">
        <f t="shared" si="129"/>
        <v>3</v>
      </c>
      <c r="H1088" s="64">
        <f t="shared" si="130"/>
        <v>2021</v>
      </c>
      <c r="I1088" s="80" t="str">
        <f>IFERROR(VLOOKUP(D1088,Sheet2!A:B,2,0),"")</f>
        <v>J21-0230</v>
      </c>
      <c r="J1088" s="64" t="str">
        <f>IFERROR(IF(I1088&lt;&gt;"",VLOOKUP(I1088,Sheet2!B:C,2,0),""),"")</f>
        <v>งานแก้ไขสัญญาณรบกวน TS vibration sensor (Old) @SCG (GC 7)</v>
      </c>
      <c r="K1088" s="64" t="str">
        <f>IFERROR( IF(I1088&lt;&gt;"", HLOOKUP(L$2+$A1088,Sheet2!BX:NK,2,0),""),"")</f>
        <v>1-15 Mar 2021</v>
      </c>
      <c r="L1088">
        <f>IF(OR(HLOOKUP(L$2+$A1088,Sheet2!BX:NK,$B1088,0),HLOOKUP(L$2+$A1088,Sheet2!BX:NK,$B1088,0)&lt;&gt;""),HLOOKUP(L$2+$A1088,Sheet2!BX:NK,$B1088,0),"")</f>
        <v>12960</v>
      </c>
      <c r="M1088" t="str">
        <f>IF(OR(HLOOKUP(M$2+$A1088,Sheet2!BY:NL,$B1088,0),HLOOKUP(M$2+$A1088,Sheet2!BY:NL,$B1088,0)&lt;&gt;""),HLOOKUP(M$2+$A1088,Sheet2!BY:NL,$B1088,0),"")</f>
        <v/>
      </c>
      <c r="N1088" t="str">
        <f>IF(OR(HLOOKUP(N$2+$A1088,Sheet2!BZ:NM,$B1088,0),HLOOKUP(N$2+$A1088,Sheet2!BZ:NM,$B1088,0)&lt;&gt;""),HLOOKUP(N$2+$A1088,Sheet2!BZ:NM,$B1088,0),"")</f>
        <v/>
      </c>
      <c r="O1088" t="str">
        <f>IF(OR(HLOOKUP(O$2+$A1088,Sheet2!CA:NN,$B1088,0),HLOOKUP(O$2+$A1088,Sheet2!CA:NN,$B1088,0)&lt;&gt;""),HLOOKUP(O$2+$A1088,Sheet2!CA:NN,$B1088,0),"")</f>
        <v/>
      </c>
      <c r="P1088" t="str">
        <f>IF(OR(HLOOKUP(P$2+$A1088,Sheet2!CB:NO,$B1088,0),HLOOKUP(P$2+$A1088,Sheet2!CB:NO,$B1088,0)&lt;&gt;""),HLOOKUP(P$2+$A1088,Sheet2!CB:NO,$B1088,0),"")</f>
        <v/>
      </c>
      <c r="Q1088" t="str">
        <f>IF(OR(HLOOKUP(Q$2+$A1088,Sheet2!CC:NO,$B1088,0),HLOOKUP(Q$2+$A1088,Sheet2!CC:NO,$B1088,0)&lt;&gt;""),HLOOKUP(Q$2+$A1088,Sheet2!CC:NO,$B1088,0),"")</f>
        <v/>
      </c>
    </row>
    <row r="1089" spans="1:17" x14ac:dyDescent="0.25">
      <c r="A1089" s="64">
        <f t="shared" si="131"/>
        <v>30</v>
      </c>
      <c r="B1089" s="64">
        <f t="shared" si="132"/>
        <v>113</v>
      </c>
      <c r="C1089" s="64">
        <f t="shared" si="133"/>
        <v>6</v>
      </c>
      <c r="D1089" s="64">
        <f t="shared" si="134"/>
        <v>109</v>
      </c>
      <c r="E1089" s="64">
        <f t="shared" si="135"/>
        <v>541</v>
      </c>
      <c r="F1089" s="64">
        <f t="shared" si="128"/>
        <v>2</v>
      </c>
      <c r="G1089" s="64">
        <f t="shared" si="129"/>
        <v>3</v>
      </c>
      <c r="H1089" s="64">
        <f t="shared" si="130"/>
        <v>2021</v>
      </c>
      <c r="I1089" s="80" t="str">
        <f>IFERROR(VLOOKUP(D1089,Sheet2!A:B,2,0),"")</f>
        <v>J21-0230</v>
      </c>
      <c r="J1089" s="64" t="str">
        <f>IFERROR(IF(I1089&lt;&gt;"",VLOOKUP(I1089,Sheet2!B:C,2,0),""),"")</f>
        <v>งานแก้ไขสัญญาณรบกวน TS vibration sensor (Old) @SCG (GC 7)</v>
      </c>
      <c r="K1089" s="64" t="str">
        <f>IFERROR( IF(I1089&lt;&gt;"", HLOOKUP(L$2+$A1089,Sheet2!BX:NK,2,0),""),"")</f>
        <v>16-31 Mar 21</v>
      </c>
      <c r="L1089" t="str">
        <f>IF(OR(HLOOKUP(L$2+$A1089,Sheet2!BX:NK,$B1089,0),HLOOKUP(L$2+$A1089,Sheet2!BX:NK,$B1089,0)&lt;&gt;""),HLOOKUP(L$2+$A1089,Sheet2!BX:NK,$B1089,0),"")</f>
        <v/>
      </c>
      <c r="M1089" t="str">
        <f>IF(OR(HLOOKUP(M$2+$A1089,Sheet2!BY:NL,$B1089,0),HLOOKUP(M$2+$A1089,Sheet2!BY:NL,$B1089,0)&lt;&gt;""),HLOOKUP(M$2+$A1089,Sheet2!BY:NL,$B1089,0),"")</f>
        <v/>
      </c>
      <c r="N1089" t="str">
        <f>IF(OR(HLOOKUP(N$2+$A1089,Sheet2!BZ:NM,$B1089,0),HLOOKUP(N$2+$A1089,Sheet2!BZ:NM,$B1089,0)&lt;&gt;""),HLOOKUP(N$2+$A1089,Sheet2!BZ:NM,$B1089,0),"")</f>
        <v/>
      </c>
      <c r="O1089" t="str">
        <f>IF(OR(HLOOKUP(O$2+$A1089,Sheet2!CA:NN,$B1089,0),HLOOKUP(O$2+$A1089,Sheet2!CA:NN,$B1089,0)&lt;&gt;""),HLOOKUP(O$2+$A1089,Sheet2!CA:NN,$B1089,0),"")</f>
        <v/>
      </c>
      <c r="P1089" t="str">
        <f>IF(OR(HLOOKUP(P$2+$A1089,Sheet2!CB:NO,$B1089,0),HLOOKUP(P$2+$A1089,Sheet2!CB:NO,$B1089,0)&lt;&gt;""),HLOOKUP(P$2+$A1089,Sheet2!CB:NO,$B1089,0),"")</f>
        <v/>
      </c>
      <c r="Q1089" t="str">
        <f>IF(OR(HLOOKUP(Q$2+$A1089,Sheet2!CC:NO,$B1089,0),HLOOKUP(Q$2+$A1089,Sheet2!CC:NO,$B1089,0)&lt;&gt;""),HLOOKUP(Q$2+$A1089,Sheet2!CC:NO,$B1089,0),"")</f>
        <v/>
      </c>
    </row>
    <row r="1090" spans="1:17" x14ac:dyDescent="0.25">
      <c r="A1090" s="64">
        <f t="shared" si="131"/>
        <v>36</v>
      </c>
      <c r="B1090" s="64">
        <f t="shared" si="132"/>
        <v>113</v>
      </c>
      <c r="C1090" s="64">
        <f t="shared" si="133"/>
        <v>7</v>
      </c>
      <c r="D1090" s="64">
        <f t="shared" si="134"/>
        <v>109</v>
      </c>
      <c r="E1090" s="64">
        <f t="shared" si="135"/>
        <v>541</v>
      </c>
      <c r="F1090" s="64">
        <f t="shared" si="128"/>
        <v>1</v>
      </c>
      <c r="G1090" s="64">
        <f t="shared" si="129"/>
        <v>4</v>
      </c>
      <c r="H1090" s="64">
        <f t="shared" si="130"/>
        <v>2021</v>
      </c>
      <c r="I1090" s="80" t="str">
        <f>IFERROR(VLOOKUP(D1090,Sheet2!A:B,2,0),"")</f>
        <v>J21-0230</v>
      </c>
      <c r="J1090" s="64" t="str">
        <f>IFERROR(IF(I1090&lt;&gt;"",VLOOKUP(I1090,Sheet2!B:C,2,0),""),"")</f>
        <v>งานแก้ไขสัญญาณรบกวน TS vibration sensor (Old) @SCG (GC 7)</v>
      </c>
      <c r="K1090" s="64" t="str">
        <f>IFERROR( IF(I1090&lt;&gt;"", HLOOKUP(L$2+$A1090,Sheet2!BX:NK,2,0),""),"")</f>
        <v>1-15 April 21</v>
      </c>
      <c r="L1090" t="str">
        <f>IF(OR(HLOOKUP(L$2+$A1090,Sheet2!BX:NK,$B1090,0),HLOOKUP(L$2+$A1090,Sheet2!BX:NK,$B1090,0)&lt;&gt;""),HLOOKUP(L$2+$A1090,Sheet2!BX:NK,$B1090,0),"")</f>
        <v/>
      </c>
      <c r="M1090" t="str">
        <f>IF(OR(HLOOKUP(M$2+$A1090,Sheet2!BY:NL,$B1090,0),HLOOKUP(M$2+$A1090,Sheet2!BY:NL,$B1090,0)&lt;&gt;""),HLOOKUP(M$2+$A1090,Sheet2!BY:NL,$B1090,0),"")</f>
        <v/>
      </c>
      <c r="N1090" t="str">
        <f>IF(OR(HLOOKUP(N$2+$A1090,Sheet2!BZ:NM,$B1090,0),HLOOKUP(N$2+$A1090,Sheet2!BZ:NM,$B1090,0)&lt;&gt;""),HLOOKUP(N$2+$A1090,Sheet2!BZ:NM,$B1090,0),"")</f>
        <v/>
      </c>
      <c r="O1090" t="str">
        <f>IF(OR(HLOOKUP(O$2+$A1090,Sheet2!CA:NN,$B1090,0),HLOOKUP(O$2+$A1090,Sheet2!CA:NN,$B1090,0)&lt;&gt;""),HLOOKUP(O$2+$A1090,Sheet2!CA:NN,$B1090,0),"")</f>
        <v/>
      </c>
      <c r="P1090" t="str">
        <f>IF(OR(HLOOKUP(P$2+$A1090,Sheet2!CB:NO,$B1090,0),HLOOKUP(P$2+$A1090,Sheet2!CB:NO,$B1090,0)&lt;&gt;""),HLOOKUP(P$2+$A1090,Sheet2!CB:NO,$B1090,0),"")</f>
        <v/>
      </c>
      <c r="Q1090" t="str">
        <f>IF(OR(HLOOKUP(Q$2+$A1090,Sheet2!CC:NO,$B1090,0),HLOOKUP(Q$2+$A1090,Sheet2!CC:NO,$B1090,0)&lt;&gt;""),HLOOKUP(Q$2+$A1090,Sheet2!CC:NO,$B1090,0),"")</f>
        <v/>
      </c>
    </row>
    <row r="1091" spans="1:17" x14ac:dyDescent="0.25">
      <c r="A1091" s="64">
        <f t="shared" si="131"/>
        <v>42</v>
      </c>
      <c r="B1091" s="64">
        <f t="shared" si="132"/>
        <v>113</v>
      </c>
      <c r="C1091" s="64">
        <f t="shared" si="133"/>
        <v>8</v>
      </c>
      <c r="D1091" s="64">
        <f t="shared" si="134"/>
        <v>109</v>
      </c>
      <c r="E1091" s="64">
        <f t="shared" si="135"/>
        <v>541</v>
      </c>
      <c r="F1091" s="64">
        <f t="shared" si="128"/>
        <v>2</v>
      </c>
      <c r="G1091" s="64">
        <f t="shared" si="129"/>
        <v>4</v>
      </c>
      <c r="H1091" s="64">
        <f t="shared" si="130"/>
        <v>2021</v>
      </c>
      <c r="I1091" s="80" t="str">
        <f>IFERROR(VLOOKUP(D1091,Sheet2!A:B,2,0),"")</f>
        <v>J21-0230</v>
      </c>
      <c r="J1091" s="64" t="str">
        <f>IFERROR(IF(I1091&lt;&gt;"",VLOOKUP(I1091,Sheet2!B:C,2,0),""),"")</f>
        <v>งานแก้ไขสัญญาณรบกวน TS vibration sensor (Old) @SCG (GC 7)</v>
      </c>
      <c r="K1091" s="64" t="str">
        <f>IFERROR( IF(I1091&lt;&gt;"", HLOOKUP(L$2+$A1091,Sheet2!BX:NK,2,0),""),"")</f>
        <v>16-30 April 21</v>
      </c>
      <c r="L1091" t="str">
        <f>IF(OR(HLOOKUP(L$2+$A1091,Sheet2!BX:NK,$B1091,0),HLOOKUP(L$2+$A1091,Sheet2!BX:NK,$B1091,0)&lt;&gt;""),HLOOKUP(L$2+$A1091,Sheet2!BX:NK,$B1091,0),"")</f>
        <v/>
      </c>
      <c r="M1091" t="str">
        <f>IF(OR(HLOOKUP(M$2+$A1091,Sheet2!BY:NL,$B1091,0),HLOOKUP(M$2+$A1091,Sheet2!BY:NL,$B1091,0)&lt;&gt;""),HLOOKUP(M$2+$A1091,Sheet2!BY:NL,$B1091,0),"")</f>
        <v/>
      </c>
      <c r="N1091" t="str">
        <f>IF(OR(HLOOKUP(N$2+$A1091,Sheet2!BZ:NM,$B1091,0),HLOOKUP(N$2+$A1091,Sheet2!BZ:NM,$B1091,0)&lt;&gt;""),HLOOKUP(N$2+$A1091,Sheet2!BZ:NM,$B1091,0),"")</f>
        <v/>
      </c>
      <c r="O1091" t="str">
        <f>IF(OR(HLOOKUP(O$2+$A1091,Sheet2!CA:NN,$B1091,0),HLOOKUP(O$2+$A1091,Sheet2!CA:NN,$B1091,0)&lt;&gt;""),HLOOKUP(O$2+$A1091,Sheet2!CA:NN,$B1091,0),"")</f>
        <v/>
      </c>
      <c r="P1091" t="str">
        <f>IF(OR(HLOOKUP(P$2+$A1091,Sheet2!CB:NO,$B1091,0),HLOOKUP(P$2+$A1091,Sheet2!CB:NO,$B1091,0)&lt;&gt;""),HLOOKUP(P$2+$A1091,Sheet2!CB:NO,$B1091,0),"")</f>
        <v/>
      </c>
      <c r="Q1091" t="str">
        <f>IF(OR(HLOOKUP(Q$2+$A1091,Sheet2!CC:NO,$B1091,0),HLOOKUP(Q$2+$A1091,Sheet2!CC:NO,$B1091,0)&lt;&gt;""),HLOOKUP(Q$2+$A1091,Sheet2!CC:NO,$B1091,0),"")</f>
        <v/>
      </c>
    </row>
    <row r="1092" spans="1:17" x14ac:dyDescent="0.25">
      <c r="A1092" s="64">
        <f t="shared" si="131"/>
        <v>48</v>
      </c>
      <c r="B1092" s="64">
        <f t="shared" si="132"/>
        <v>113</v>
      </c>
      <c r="C1092" s="64">
        <f t="shared" si="133"/>
        <v>9</v>
      </c>
      <c r="D1092" s="64">
        <f t="shared" si="134"/>
        <v>109</v>
      </c>
      <c r="E1092" s="64">
        <f t="shared" si="135"/>
        <v>541</v>
      </c>
      <c r="F1092" s="64">
        <f t="shared" si="128"/>
        <v>1</v>
      </c>
      <c r="G1092" s="64">
        <f t="shared" si="129"/>
        <v>5</v>
      </c>
      <c r="H1092" s="64">
        <f t="shared" si="130"/>
        <v>2021</v>
      </c>
      <c r="I1092" s="80" t="str">
        <f>IFERROR(VLOOKUP(D1092,Sheet2!A:B,2,0),"")</f>
        <v>J21-0230</v>
      </c>
      <c r="J1092" s="64" t="str">
        <f>IFERROR(IF(I1092&lt;&gt;"",VLOOKUP(I1092,Sheet2!B:C,2,0),""),"")</f>
        <v>งานแก้ไขสัญญาณรบกวน TS vibration sensor (Old) @SCG (GC 7)</v>
      </c>
      <c r="K1092" s="64" t="str">
        <f>IFERROR( IF(I1092&lt;&gt;"", HLOOKUP(L$2+$A1092,Sheet2!BX:NK,2,0),""),"")</f>
        <v>1-15 May 21</v>
      </c>
      <c r="L1092" t="str">
        <f>IF(OR(HLOOKUP(L$2+$A1092,Sheet2!BX:NK,$B1092,0),HLOOKUP(L$2+$A1092,Sheet2!BX:NK,$B1092,0)&lt;&gt;""),HLOOKUP(L$2+$A1092,Sheet2!BX:NK,$B1092,0),"")</f>
        <v/>
      </c>
      <c r="M1092" t="str">
        <f>IF(OR(HLOOKUP(M$2+$A1092,Sheet2!BY:NL,$B1092,0),HLOOKUP(M$2+$A1092,Sheet2!BY:NL,$B1092,0)&lt;&gt;""),HLOOKUP(M$2+$A1092,Sheet2!BY:NL,$B1092,0),"")</f>
        <v/>
      </c>
      <c r="N1092" t="str">
        <f>IF(OR(HLOOKUP(N$2+$A1092,Sheet2!BZ:NM,$B1092,0),HLOOKUP(N$2+$A1092,Sheet2!BZ:NM,$B1092,0)&lt;&gt;""),HLOOKUP(N$2+$A1092,Sheet2!BZ:NM,$B1092,0),"")</f>
        <v/>
      </c>
      <c r="O1092" t="str">
        <f>IF(OR(HLOOKUP(O$2+$A1092,Sheet2!CA:NN,$B1092,0),HLOOKUP(O$2+$A1092,Sheet2!CA:NN,$B1092,0)&lt;&gt;""),HLOOKUP(O$2+$A1092,Sheet2!CA:NN,$B1092,0),"")</f>
        <v/>
      </c>
      <c r="P1092" t="str">
        <f>IF(OR(HLOOKUP(P$2+$A1092,Sheet2!CB:NO,$B1092,0),HLOOKUP(P$2+$A1092,Sheet2!CB:NO,$B1092,0)&lt;&gt;""),HLOOKUP(P$2+$A1092,Sheet2!CB:NO,$B1092,0),"")</f>
        <v/>
      </c>
      <c r="Q1092" t="str">
        <f>IF(OR(HLOOKUP(Q$2+$A1092,Sheet2!CC:NO,$B1092,0),HLOOKUP(Q$2+$A1092,Sheet2!CC:NO,$B1092,0)&lt;&gt;""),HLOOKUP(Q$2+$A1092,Sheet2!CC:NO,$B1092,0),"")</f>
        <v/>
      </c>
    </row>
    <row r="1093" spans="1:17" x14ac:dyDescent="0.25">
      <c r="A1093" s="64">
        <f t="shared" si="131"/>
        <v>54</v>
      </c>
      <c r="B1093" s="64">
        <f t="shared" si="132"/>
        <v>113</v>
      </c>
      <c r="C1093" s="64">
        <f t="shared" si="133"/>
        <v>10</v>
      </c>
      <c r="D1093" s="64">
        <f t="shared" si="134"/>
        <v>109</v>
      </c>
      <c r="E1093" s="64">
        <f t="shared" si="135"/>
        <v>541</v>
      </c>
      <c r="F1093" s="64">
        <f t="shared" ref="F1093:F1156" si="136">IFERROR(IF(I1093&lt;&gt;"",IF(LEFT(K1093,2)="1-",1,2),""),"")</f>
        <v>2</v>
      </c>
      <c r="G1093" s="64">
        <f t="shared" ref="G1093:G1156" si="137">IFERROR(IF(I1093&lt;&gt;"",MONTH( RIGHT(K1093,LEN(K1093)-FIND("-",K1093))),""),"")</f>
        <v>5</v>
      </c>
      <c r="H1093" s="64">
        <f t="shared" ref="H1093:H1156" si="138">IFERROR(IF(I1093&lt;&gt;"",YEAR( RIGHT(K1093,LEN(K1093)-FIND("-",K1093))),""),"")</f>
        <v>2021</v>
      </c>
      <c r="I1093" s="80" t="str">
        <f>IFERROR(VLOOKUP(D1093,Sheet2!A:B,2,0),"")</f>
        <v>J21-0230</v>
      </c>
      <c r="J1093" s="64" t="str">
        <f>IFERROR(IF(I1093&lt;&gt;"",VLOOKUP(I1093,Sheet2!B:C,2,0),""),"")</f>
        <v>งานแก้ไขสัญญาณรบกวน TS vibration sensor (Old) @SCG (GC 7)</v>
      </c>
      <c r="K1093" s="64" t="str">
        <f>IFERROR( IF(I1093&lt;&gt;"", HLOOKUP(L$2+$A1093,Sheet2!BX:NK,2,0),""),"")</f>
        <v>16-31 May 21</v>
      </c>
      <c r="L1093" t="str">
        <f>IF(OR(HLOOKUP(L$2+$A1093,Sheet2!BX:NK,$B1093,0),HLOOKUP(L$2+$A1093,Sheet2!BX:NK,$B1093,0)&lt;&gt;""),HLOOKUP(L$2+$A1093,Sheet2!BX:NK,$B1093,0),"")</f>
        <v/>
      </c>
      <c r="M1093" t="str">
        <f>IF(OR(HLOOKUP(M$2+$A1093,Sheet2!BY:NL,$B1093,0),HLOOKUP(M$2+$A1093,Sheet2!BY:NL,$B1093,0)&lt;&gt;""),HLOOKUP(M$2+$A1093,Sheet2!BY:NL,$B1093,0),"")</f>
        <v/>
      </c>
      <c r="N1093" t="str">
        <f>IF(OR(HLOOKUP(N$2+$A1093,Sheet2!BZ:NM,$B1093,0),HLOOKUP(N$2+$A1093,Sheet2!BZ:NM,$B1093,0)&lt;&gt;""),HLOOKUP(N$2+$A1093,Sheet2!BZ:NM,$B1093,0),"")</f>
        <v/>
      </c>
      <c r="O1093" t="str">
        <f>IF(OR(HLOOKUP(O$2+$A1093,Sheet2!CA:NN,$B1093,0),HLOOKUP(O$2+$A1093,Sheet2!CA:NN,$B1093,0)&lt;&gt;""),HLOOKUP(O$2+$A1093,Sheet2!CA:NN,$B1093,0),"")</f>
        <v/>
      </c>
      <c r="P1093" t="str">
        <f>IF(OR(HLOOKUP(P$2+$A1093,Sheet2!CB:NO,$B1093,0),HLOOKUP(P$2+$A1093,Sheet2!CB:NO,$B1093,0)&lt;&gt;""),HLOOKUP(P$2+$A1093,Sheet2!CB:NO,$B1093,0),"")</f>
        <v/>
      </c>
      <c r="Q1093" t="str">
        <f>IF(OR(HLOOKUP(Q$2+$A1093,Sheet2!CC:NO,$B1093,0),HLOOKUP(Q$2+$A1093,Sheet2!CC:NO,$B1093,0)&lt;&gt;""),HLOOKUP(Q$2+$A1093,Sheet2!CC:NO,$B1093,0),"")</f>
        <v/>
      </c>
    </row>
    <row r="1094" spans="1:17" x14ac:dyDescent="0.25">
      <c r="A1094" s="64">
        <f t="shared" ref="A1094:A1157" si="139">IF(C1094&lt;&gt;1,A1093+6,0)</f>
        <v>0</v>
      </c>
      <c r="B1094" s="64">
        <f t="shared" ref="B1094:B1157" si="140">IF(C1094&lt;&gt;1,B1093,B1093+1)</f>
        <v>114</v>
      </c>
      <c r="C1094" s="64">
        <f t="shared" ref="C1094:C1157" si="141">IF($C$3-C1093=0,1,C1093+1)</f>
        <v>1</v>
      </c>
      <c r="D1094" s="64">
        <f t="shared" ref="D1094:D1157" si="142">IF(C1094=1,D1093+1,D1093)</f>
        <v>110</v>
      </c>
      <c r="E1094" s="64">
        <f t="shared" ref="E1094:E1157" si="143">IF(D1094&lt;&gt;D1093,E1093+5,E1093)</f>
        <v>546</v>
      </c>
      <c r="F1094" s="64">
        <f t="shared" si="136"/>
        <v>1</v>
      </c>
      <c r="G1094" s="64">
        <f t="shared" si="137"/>
        <v>1</v>
      </c>
      <c r="H1094" s="64">
        <f t="shared" si="138"/>
        <v>2021</v>
      </c>
      <c r="I1094" s="80" t="str">
        <f>IFERROR(VLOOKUP(D1094,Sheet2!A:B,2,0),"")</f>
        <v>J20-1367</v>
      </c>
      <c r="J1094" s="64" t="str">
        <f>IFERROR(IF(I1094&lt;&gt;"",VLOOKUP(I1094,Sheet2!B:C,2,0),""),"")</f>
        <v xml:space="preserve"> Ansell_UT113_Install new water meter 4 unit</v>
      </c>
      <c r="K1094" s="64" t="str">
        <f>IFERROR( IF(I1094&lt;&gt;"", HLOOKUP(L$2+$A1094,Sheet2!BX:NK,2,0),""),"")</f>
        <v>1-15 Jan 21</v>
      </c>
      <c r="L1094" t="str">
        <f>IF(OR(HLOOKUP(L$2+$A1094,Sheet2!BX:NK,$B1094,0),HLOOKUP(L$2+$A1094,Sheet2!BX:NK,$B1094,0)&lt;&gt;""),HLOOKUP(L$2+$A1094,Sheet2!BX:NK,$B1094,0),"")</f>
        <v/>
      </c>
      <c r="M1094" t="str">
        <f>IF(OR(HLOOKUP(M$2+$A1094,Sheet2!BY:NL,$B1094,0),HLOOKUP(M$2+$A1094,Sheet2!BY:NL,$B1094,0)&lt;&gt;""),HLOOKUP(M$2+$A1094,Sheet2!BY:NL,$B1094,0),"")</f>
        <v/>
      </c>
      <c r="N1094" t="str">
        <f>IF(OR(HLOOKUP(N$2+$A1094,Sheet2!BZ:NM,$B1094,0),HLOOKUP(N$2+$A1094,Sheet2!BZ:NM,$B1094,0)&lt;&gt;""),HLOOKUP(N$2+$A1094,Sheet2!BZ:NM,$B1094,0),"")</f>
        <v/>
      </c>
      <c r="O1094" t="str">
        <f>IF(OR(HLOOKUP(O$2+$A1094,Sheet2!CA:NN,$B1094,0),HLOOKUP(O$2+$A1094,Sheet2!CA:NN,$B1094,0)&lt;&gt;""),HLOOKUP(O$2+$A1094,Sheet2!CA:NN,$B1094,0),"")</f>
        <v/>
      </c>
      <c r="P1094" t="str">
        <f>IF(OR(HLOOKUP(P$2+$A1094,Sheet2!CB:NO,$B1094,0),HLOOKUP(P$2+$A1094,Sheet2!CB:NO,$B1094,0)&lt;&gt;""),HLOOKUP(P$2+$A1094,Sheet2!CB:NO,$B1094,0),"")</f>
        <v/>
      </c>
      <c r="Q1094" t="str">
        <f>IF(OR(HLOOKUP(Q$2+$A1094,Sheet2!CC:NO,$B1094,0),HLOOKUP(Q$2+$A1094,Sheet2!CC:NO,$B1094,0)&lt;&gt;""),HLOOKUP(Q$2+$A1094,Sheet2!CC:NO,$B1094,0),"")</f>
        <v/>
      </c>
    </row>
    <row r="1095" spans="1:17" x14ac:dyDescent="0.25">
      <c r="A1095" s="64">
        <f t="shared" si="139"/>
        <v>6</v>
      </c>
      <c r="B1095" s="64">
        <f t="shared" si="140"/>
        <v>114</v>
      </c>
      <c r="C1095" s="64">
        <f t="shared" si="141"/>
        <v>2</v>
      </c>
      <c r="D1095" s="64">
        <f t="shared" si="142"/>
        <v>110</v>
      </c>
      <c r="E1095" s="64">
        <f t="shared" si="143"/>
        <v>546</v>
      </c>
      <c r="F1095" s="64">
        <f t="shared" si="136"/>
        <v>2</v>
      </c>
      <c r="G1095" s="64">
        <f t="shared" si="137"/>
        <v>1</v>
      </c>
      <c r="H1095" s="64">
        <f t="shared" si="138"/>
        <v>2021</v>
      </c>
      <c r="I1095" s="80" t="str">
        <f>IFERROR(VLOOKUP(D1095,Sheet2!A:B,2,0),"")</f>
        <v>J20-1367</v>
      </c>
      <c r="J1095" s="64" t="str">
        <f>IFERROR(IF(I1095&lt;&gt;"",VLOOKUP(I1095,Sheet2!B:C,2,0),""),"")</f>
        <v xml:space="preserve"> Ansell_UT113_Install new water meter 4 unit</v>
      </c>
      <c r="K1095" s="64" t="str">
        <f>IFERROR( IF(I1095&lt;&gt;"", HLOOKUP(L$2+$A1095,Sheet2!BX:NK,2,0),""),"")</f>
        <v>16-31 Jan 21</v>
      </c>
      <c r="L1095" t="str">
        <f>IF(OR(HLOOKUP(L$2+$A1095,Sheet2!BX:NK,$B1095,0),HLOOKUP(L$2+$A1095,Sheet2!BX:NK,$B1095,0)&lt;&gt;""),HLOOKUP(L$2+$A1095,Sheet2!BX:NK,$B1095,0),"")</f>
        <v/>
      </c>
      <c r="M1095" t="str">
        <f>IF(OR(HLOOKUP(M$2+$A1095,Sheet2!BY:NL,$B1095,0),HLOOKUP(M$2+$A1095,Sheet2!BY:NL,$B1095,0)&lt;&gt;""),HLOOKUP(M$2+$A1095,Sheet2!BY:NL,$B1095,0),"")</f>
        <v/>
      </c>
      <c r="N1095" t="str">
        <f>IF(OR(HLOOKUP(N$2+$A1095,Sheet2!BZ:NM,$B1095,0),HLOOKUP(N$2+$A1095,Sheet2!BZ:NM,$B1095,0)&lt;&gt;""),HLOOKUP(N$2+$A1095,Sheet2!BZ:NM,$B1095,0),"")</f>
        <v/>
      </c>
      <c r="O1095" t="str">
        <f>IF(OR(HLOOKUP(O$2+$A1095,Sheet2!CA:NN,$B1095,0),HLOOKUP(O$2+$A1095,Sheet2!CA:NN,$B1095,0)&lt;&gt;""),HLOOKUP(O$2+$A1095,Sheet2!CA:NN,$B1095,0),"")</f>
        <v/>
      </c>
      <c r="P1095" t="str">
        <f>IF(OR(HLOOKUP(P$2+$A1095,Sheet2!CB:NO,$B1095,0),HLOOKUP(P$2+$A1095,Sheet2!CB:NO,$B1095,0)&lt;&gt;""),HLOOKUP(P$2+$A1095,Sheet2!CB:NO,$B1095,0),"")</f>
        <v/>
      </c>
      <c r="Q1095" t="str">
        <f>IF(OR(HLOOKUP(Q$2+$A1095,Sheet2!CC:NO,$B1095,0),HLOOKUP(Q$2+$A1095,Sheet2!CC:NO,$B1095,0)&lt;&gt;""),HLOOKUP(Q$2+$A1095,Sheet2!CC:NO,$B1095,0),"")</f>
        <v/>
      </c>
    </row>
    <row r="1096" spans="1:17" x14ac:dyDescent="0.25">
      <c r="A1096" s="64">
        <f t="shared" si="139"/>
        <v>12</v>
      </c>
      <c r="B1096" s="64">
        <f t="shared" si="140"/>
        <v>114</v>
      </c>
      <c r="C1096" s="64">
        <f t="shared" si="141"/>
        <v>3</v>
      </c>
      <c r="D1096" s="64">
        <f t="shared" si="142"/>
        <v>110</v>
      </c>
      <c r="E1096" s="64">
        <f t="shared" si="143"/>
        <v>546</v>
      </c>
      <c r="F1096" s="64">
        <f t="shared" si="136"/>
        <v>1</v>
      </c>
      <c r="G1096" s="64">
        <f t="shared" si="137"/>
        <v>2</v>
      </c>
      <c r="H1096" s="64">
        <f t="shared" si="138"/>
        <v>2021</v>
      </c>
      <c r="I1096" s="80" t="str">
        <f>IFERROR(VLOOKUP(D1096,Sheet2!A:B,2,0),"")</f>
        <v>J20-1367</v>
      </c>
      <c r="J1096" s="64" t="str">
        <f>IFERROR(IF(I1096&lt;&gt;"",VLOOKUP(I1096,Sheet2!B:C,2,0),""),"")</f>
        <v xml:space="preserve"> Ansell_UT113_Install new water meter 4 unit</v>
      </c>
      <c r="K1096" s="64" t="str">
        <f>IFERROR( IF(I1096&lt;&gt;"", HLOOKUP(L$2+$A1096,Sheet2!BX:NK,2,0),""),"")</f>
        <v>1-15 Feb 21</v>
      </c>
      <c r="L1096" t="str">
        <f>IF(OR(HLOOKUP(L$2+$A1096,Sheet2!BX:NK,$B1096,0),HLOOKUP(L$2+$A1096,Sheet2!BX:NK,$B1096,0)&lt;&gt;""),HLOOKUP(L$2+$A1096,Sheet2!BX:NK,$B1096,0),"")</f>
        <v/>
      </c>
      <c r="M1096" t="str">
        <f>IF(OR(HLOOKUP(M$2+$A1096,Sheet2!BY:NL,$B1096,0),HLOOKUP(M$2+$A1096,Sheet2!BY:NL,$B1096,0)&lt;&gt;""),HLOOKUP(M$2+$A1096,Sheet2!BY:NL,$B1096,0),"")</f>
        <v/>
      </c>
      <c r="N1096" t="str">
        <f>IF(OR(HLOOKUP(N$2+$A1096,Sheet2!BZ:NM,$B1096,0),HLOOKUP(N$2+$A1096,Sheet2!BZ:NM,$B1096,0)&lt;&gt;""),HLOOKUP(N$2+$A1096,Sheet2!BZ:NM,$B1096,0),"")</f>
        <v/>
      </c>
      <c r="O1096" t="str">
        <f>IF(OR(HLOOKUP(O$2+$A1096,Sheet2!CA:NN,$B1096,0),HLOOKUP(O$2+$A1096,Sheet2!CA:NN,$B1096,0)&lt;&gt;""),HLOOKUP(O$2+$A1096,Sheet2!CA:NN,$B1096,0),"")</f>
        <v/>
      </c>
      <c r="P1096" t="str">
        <f>IF(OR(HLOOKUP(P$2+$A1096,Sheet2!CB:NO,$B1096,0),HLOOKUP(P$2+$A1096,Sheet2!CB:NO,$B1096,0)&lt;&gt;""),HLOOKUP(P$2+$A1096,Sheet2!CB:NO,$B1096,0),"")</f>
        <v/>
      </c>
      <c r="Q1096" t="str">
        <f>IF(OR(HLOOKUP(Q$2+$A1096,Sheet2!CC:NO,$B1096,0),HLOOKUP(Q$2+$A1096,Sheet2!CC:NO,$B1096,0)&lt;&gt;""),HLOOKUP(Q$2+$A1096,Sheet2!CC:NO,$B1096,0),"")</f>
        <v/>
      </c>
    </row>
    <row r="1097" spans="1:17" x14ac:dyDescent="0.25">
      <c r="A1097" s="64">
        <f t="shared" si="139"/>
        <v>18</v>
      </c>
      <c r="B1097" s="64">
        <f t="shared" si="140"/>
        <v>114</v>
      </c>
      <c r="C1097" s="64">
        <f t="shared" si="141"/>
        <v>4</v>
      </c>
      <c r="D1097" s="64">
        <f t="shared" si="142"/>
        <v>110</v>
      </c>
      <c r="E1097" s="64">
        <f t="shared" si="143"/>
        <v>546</v>
      </c>
      <c r="F1097" s="64">
        <f t="shared" si="136"/>
        <v>2</v>
      </c>
      <c r="G1097" s="64">
        <f t="shared" si="137"/>
        <v>2</v>
      </c>
      <c r="H1097" s="64">
        <f t="shared" si="138"/>
        <v>2021</v>
      </c>
      <c r="I1097" s="80" t="str">
        <f>IFERROR(VLOOKUP(D1097,Sheet2!A:B,2,0),"")</f>
        <v>J20-1367</v>
      </c>
      <c r="J1097" s="64" t="str">
        <f>IFERROR(IF(I1097&lt;&gt;"",VLOOKUP(I1097,Sheet2!B:C,2,0),""),"")</f>
        <v xml:space="preserve"> Ansell_UT113_Install new water meter 4 unit</v>
      </c>
      <c r="K1097" s="64" t="str">
        <f>IFERROR( IF(I1097&lt;&gt;"", HLOOKUP(L$2+$A1097,Sheet2!BX:NK,2,0),""),"")</f>
        <v>16-28 Feb 21</v>
      </c>
      <c r="L1097" t="str">
        <f>IF(OR(HLOOKUP(L$2+$A1097,Sheet2!BX:NK,$B1097,0),HLOOKUP(L$2+$A1097,Sheet2!BX:NK,$B1097,0)&lt;&gt;""),HLOOKUP(L$2+$A1097,Sheet2!BX:NK,$B1097,0),"")</f>
        <v/>
      </c>
      <c r="M1097" t="str">
        <f>IF(OR(HLOOKUP(M$2+$A1097,Sheet2!BY:NL,$B1097,0),HLOOKUP(M$2+$A1097,Sheet2!BY:NL,$B1097,0)&lt;&gt;""),HLOOKUP(M$2+$A1097,Sheet2!BY:NL,$B1097,0),"")</f>
        <v/>
      </c>
      <c r="N1097" t="str">
        <f>IF(OR(HLOOKUP(N$2+$A1097,Sheet2!BZ:NM,$B1097,0),HLOOKUP(N$2+$A1097,Sheet2!BZ:NM,$B1097,0)&lt;&gt;""),HLOOKUP(N$2+$A1097,Sheet2!BZ:NM,$B1097,0),"")</f>
        <v/>
      </c>
      <c r="O1097" t="str">
        <f>IF(OR(HLOOKUP(O$2+$A1097,Sheet2!CA:NN,$B1097,0),HLOOKUP(O$2+$A1097,Sheet2!CA:NN,$B1097,0)&lt;&gt;""),HLOOKUP(O$2+$A1097,Sheet2!CA:NN,$B1097,0),"")</f>
        <v/>
      </c>
      <c r="P1097" t="str">
        <f>IF(OR(HLOOKUP(P$2+$A1097,Sheet2!CB:NO,$B1097,0),HLOOKUP(P$2+$A1097,Sheet2!CB:NO,$B1097,0)&lt;&gt;""),HLOOKUP(P$2+$A1097,Sheet2!CB:NO,$B1097,0),"")</f>
        <v/>
      </c>
      <c r="Q1097" t="str">
        <f>IF(OR(HLOOKUP(Q$2+$A1097,Sheet2!CC:NO,$B1097,0),HLOOKUP(Q$2+$A1097,Sheet2!CC:NO,$B1097,0)&lt;&gt;""),HLOOKUP(Q$2+$A1097,Sheet2!CC:NO,$B1097,0),"")</f>
        <v/>
      </c>
    </row>
    <row r="1098" spans="1:17" x14ac:dyDescent="0.25">
      <c r="A1098" s="64">
        <f t="shared" si="139"/>
        <v>24</v>
      </c>
      <c r="B1098" s="64">
        <f t="shared" si="140"/>
        <v>114</v>
      </c>
      <c r="C1098" s="64">
        <f t="shared" si="141"/>
        <v>5</v>
      </c>
      <c r="D1098" s="64">
        <f t="shared" si="142"/>
        <v>110</v>
      </c>
      <c r="E1098" s="64">
        <f t="shared" si="143"/>
        <v>546</v>
      </c>
      <c r="F1098" s="64">
        <f t="shared" si="136"/>
        <v>1</v>
      </c>
      <c r="G1098" s="64">
        <f t="shared" si="137"/>
        <v>3</v>
      </c>
      <c r="H1098" s="64">
        <f t="shared" si="138"/>
        <v>2021</v>
      </c>
      <c r="I1098" s="80" t="str">
        <f>IFERROR(VLOOKUP(D1098,Sheet2!A:B,2,0),"")</f>
        <v>J20-1367</v>
      </c>
      <c r="J1098" s="64" t="str">
        <f>IFERROR(IF(I1098&lt;&gt;"",VLOOKUP(I1098,Sheet2!B:C,2,0),""),"")</f>
        <v xml:space="preserve"> Ansell_UT113_Install new water meter 4 unit</v>
      </c>
      <c r="K1098" s="64" t="str">
        <f>IFERROR( IF(I1098&lt;&gt;"", HLOOKUP(L$2+$A1098,Sheet2!BX:NK,2,0),""),"")</f>
        <v>1-15 Mar 2021</v>
      </c>
      <c r="L1098" t="str">
        <f>IF(OR(HLOOKUP(L$2+$A1098,Sheet2!BX:NK,$B1098,0),HLOOKUP(L$2+$A1098,Sheet2!BX:NK,$B1098,0)&lt;&gt;""),HLOOKUP(L$2+$A1098,Sheet2!BX:NK,$B1098,0),"")</f>
        <v/>
      </c>
      <c r="M1098" t="str">
        <f>IF(OR(HLOOKUP(M$2+$A1098,Sheet2!BY:NL,$B1098,0),HLOOKUP(M$2+$A1098,Sheet2!BY:NL,$B1098,0)&lt;&gt;""),HLOOKUP(M$2+$A1098,Sheet2!BY:NL,$B1098,0),"")</f>
        <v/>
      </c>
      <c r="N1098" t="str">
        <f>IF(OR(HLOOKUP(N$2+$A1098,Sheet2!BZ:NM,$B1098,0),HLOOKUP(N$2+$A1098,Sheet2!BZ:NM,$B1098,0)&lt;&gt;""),HLOOKUP(N$2+$A1098,Sheet2!BZ:NM,$B1098,0),"")</f>
        <v/>
      </c>
      <c r="O1098" t="str">
        <f>IF(OR(HLOOKUP(O$2+$A1098,Sheet2!CA:NN,$B1098,0),HLOOKUP(O$2+$A1098,Sheet2!CA:NN,$B1098,0)&lt;&gt;""),HLOOKUP(O$2+$A1098,Sheet2!CA:NN,$B1098,0),"")</f>
        <v/>
      </c>
      <c r="P1098" t="str">
        <f>IF(OR(HLOOKUP(P$2+$A1098,Sheet2!CB:NO,$B1098,0),HLOOKUP(P$2+$A1098,Sheet2!CB:NO,$B1098,0)&lt;&gt;""),HLOOKUP(P$2+$A1098,Sheet2!CB:NO,$B1098,0),"")</f>
        <v/>
      </c>
      <c r="Q1098" t="str">
        <f>IF(OR(HLOOKUP(Q$2+$A1098,Sheet2!CC:NO,$B1098,0),HLOOKUP(Q$2+$A1098,Sheet2!CC:NO,$B1098,0)&lt;&gt;""),HLOOKUP(Q$2+$A1098,Sheet2!CC:NO,$B1098,0),"")</f>
        <v/>
      </c>
    </row>
    <row r="1099" spans="1:17" x14ac:dyDescent="0.25">
      <c r="A1099" s="64">
        <f t="shared" si="139"/>
        <v>30</v>
      </c>
      <c r="B1099" s="64">
        <f t="shared" si="140"/>
        <v>114</v>
      </c>
      <c r="C1099" s="64">
        <f t="shared" si="141"/>
        <v>6</v>
      </c>
      <c r="D1099" s="64">
        <f t="shared" si="142"/>
        <v>110</v>
      </c>
      <c r="E1099" s="64">
        <f t="shared" si="143"/>
        <v>546</v>
      </c>
      <c r="F1099" s="64">
        <f t="shared" si="136"/>
        <v>2</v>
      </c>
      <c r="G1099" s="64">
        <f t="shared" si="137"/>
        <v>3</v>
      </c>
      <c r="H1099" s="64">
        <f t="shared" si="138"/>
        <v>2021</v>
      </c>
      <c r="I1099" s="80" t="str">
        <f>IFERROR(VLOOKUP(D1099,Sheet2!A:B,2,0),"")</f>
        <v>J20-1367</v>
      </c>
      <c r="J1099" s="64" t="str">
        <f>IFERROR(IF(I1099&lt;&gt;"",VLOOKUP(I1099,Sheet2!B:C,2,0),""),"")</f>
        <v xml:space="preserve"> Ansell_UT113_Install new water meter 4 unit</v>
      </c>
      <c r="K1099" s="64" t="str">
        <f>IFERROR( IF(I1099&lt;&gt;"", HLOOKUP(L$2+$A1099,Sheet2!BX:NK,2,0),""),"")</f>
        <v>16-31 Mar 21</v>
      </c>
      <c r="L1099">
        <f>IF(OR(HLOOKUP(L$2+$A1099,Sheet2!BX:NK,$B1099,0),HLOOKUP(L$2+$A1099,Sheet2!BX:NK,$B1099,0)&lt;&gt;""),HLOOKUP(L$2+$A1099,Sheet2!BX:NK,$B1099,0),"")</f>
        <v>3240</v>
      </c>
      <c r="M1099">
        <f>IF(OR(HLOOKUP(M$2+$A1099,Sheet2!BY:NL,$B1099,0),HLOOKUP(M$2+$A1099,Sheet2!BY:NL,$B1099,0)&lt;&gt;""),HLOOKUP(M$2+$A1099,Sheet2!BY:NL,$B1099,0),"")</f>
        <v>1822</v>
      </c>
      <c r="N1099" t="str">
        <f>IF(OR(HLOOKUP(N$2+$A1099,Sheet2!BZ:NM,$B1099,0),HLOOKUP(N$2+$A1099,Sheet2!BZ:NM,$B1099,0)&lt;&gt;""),HLOOKUP(N$2+$A1099,Sheet2!BZ:NM,$B1099,0),"")</f>
        <v/>
      </c>
      <c r="O1099" t="str">
        <f>IF(OR(HLOOKUP(O$2+$A1099,Sheet2!CA:NN,$B1099,0),HLOOKUP(O$2+$A1099,Sheet2!CA:NN,$B1099,0)&lt;&gt;""),HLOOKUP(O$2+$A1099,Sheet2!CA:NN,$B1099,0),"")</f>
        <v/>
      </c>
      <c r="P1099" t="str">
        <f>IF(OR(HLOOKUP(P$2+$A1099,Sheet2!CB:NO,$B1099,0),HLOOKUP(P$2+$A1099,Sheet2!CB:NO,$B1099,0)&lt;&gt;""),HLOOKUP(P$2+$A1099,Sheet2!CB:NO,$B1099,0),"")</f>
        <v/>
      </c>
      <c r="Q1099" t="str">
        <f>IF(OR(HLOOKUP(Q$2+$A1099,Sheet2!CC:NO,$B1099,0),HLOOKUP(Q$2+$A1099,Sheet2!CC:NO,$B1099,0)&lt;&gt;""),HLOOKUP(Q$2+$A1099,Sheet2!CC:NO,$B1099,0),"")</f>
        <v/>
      </c>
    </row>
    <row r="1100" spans="1:17" x14ac:dyDescent="0.25">
      <c r="A1100" s="64">
        <f t="shared" si="139"/>
        <v>36</v>
      </c>
      <c r="B1100" s="64">
        <f t="shared" si="140"/>
        <v>114</v>
      </c>
      <c r="C1100" s="64">
        <f t="shared" si="141"/>
        <v>7</v>
      </c>
      <c r="D1100" s="64">
        <f t="shared" si="142"/>
        <v>110</v>
      </c>
      <c r="E1100" s="64">
        <f t="shared" si="143"/>
        <v>546</v>
      </c>
      <c r="F1100" s="64">
        <f t="shared" si="136"/>
        <v>1</v>
      </c>
      <c r="G1100" s="64">
        <f t="shared" si="137"/>
        <v>4</v>
      </c>
      <c r="H1100" s="64">
        <f t="shared" si="138"/>
        <v>2021</v>
      </c>
      <c r="I1100" s="80" t="str">
        <f>IFERROR(VLOOKUP(D1100,Sheet2!A:B,2,0),"")</f>
        <v>J20-1367</v>
      </c>
      <c r="J1100" s="64" t="str">
        <f>IFERROR(IF(I1100&lt;&gt;"",VLOOKUP(I1100,Sheet2!B:C,2,0),""),"")</f>
        <v xml:space="preserve"> Ansell_UT113_Install new water meter 4 unit</v>
      </c>
      <c r="K1100" s="64" t="str">
        <f>IFERROR( IF(I1100&lt;&gt;"", HLOOKUP(L$2+$A1100,Sheet2!BX:NK,2,0),""),"")</f>
        <v>1-15 April 21</v>
      </c>
      <c r="L1100" t="str">
        <f>IF(OR(HLOOKUP(L$2+$A1100,Sheet2!BX:NK,$B1100,0),HLOOKUP(L$2+$A1100,Sheet2!BX:NK,$B1100,0)&lt;&gt;""),HLOOKUP(L$2+$A1100,Sheet2!BX:NK,$B1100,0),"")</f>
        <v/>
      </c>
      <c r="M1100" t="str">
        <f>IF(OR(HLOOKUP(M$2+$A1100,Sheet2!BY:NL,$B1100,0),HLOOKUP(M$2+$A1100,Sheet2!BY:NL,$B1100,0)&lt;&gt;""),HLOOKUP(M$2+$A1100,Sheet2!BY:NL,$B1100,0),"")</f>
        <v/>
      </c>
      <c r="N1100" t="str">
        <f>IF(OR(HLOOKUP(N$2+$A1100,Sheet2!BZ:NM,$B1100,0),HLOOKUP(N$2+$A1100,Sheet2!BZ:NM,$B1100,0)&lt;&gt;""),HLOOKUP(N$2+$A1100,Sheet2!BZ:NM,$B1100,0),"")</f>
        <v/>
      </c>
      <c r="O1100" t="str">
        <f>IF(OR(HLOOKUP(O$2+$A1100,Sheet2!CA:NN,$B1100,0),HLOOKUP(O$2+$A1100,Sheet2!CA:NN,$B1100,0)&lt;&gt;""),HLOOKUP(O$2+$A1100,Sheet2!CA:NN,$B1100,0),"")</f>
        <v/>
      </c>
      <c r="P1100" t="str">
        <f>IF(OR(HLOOKUP(P$2+$A1100,Sheet2!CB:NO,$B1100,0),HLOOKUP(P$2+$A1100,Sheet2!CB:NO,$B1100,0)&lt;&gt;""),HLOOKUP(P$2+$A1100,Sheet2!CB:NO,$B1100,0),"")</f>
        <v/>
      </c>
      <c r="Q1100" t="str">
        <f>IF(OR(HLOOKUP(Q$2+$A1100,Sheet2!CC:NO,$B1100,0),HLOOKUP(Q$2+$A1100,Sheet2!CC:NO,$B1100,0)&lt;&gt;""),HLOOKUP(Q$2+$A1100,Sheet2!CC:NO,$B1100,0),"")</f>
        <v/>
      </c>
    </row>
    <row r="1101" spans="1:17" x14ac:dyDescent="0.25">
      <c r="A1101" s="64">
        <f t="shared" si="139"/>
        <v>42</v>
      </c>
      <c r="B1101" s="64">
        <f t="shared" si="140"/>
        <v>114</v>
      </c>
      <c r="C1101" s="64">
        <f t="shared" si="141"/>
        <v>8</v>
      </c>
      <c r="D1101" s="64">
        <f t="shared" si="142"/>
        <v>110</v>
      </c>
      <c r="E1101" s="64">
        <f t="shared" si="143"/>
        <v>546</v>
      </c>
      <c r="F1101" s="64">
        <f t="shared" si="136"/>
        <v>2</v>
      </c>
      <c r="G1101" s="64">
        <f t="shared" si="137"/>
        <v>4</v>
      </c>
      <c r="H1101" s="64">
        <f t="shared" si="138"/>
        <v>2021</v>
      </c>
      <c r="I1101" s="80" t="str">
        <f>IFERROR(VLOOKUP(D1101,Sheet2!A:B,2,0),"")</f>
        <v>J20-1367</v>
      </c>
      <c r="J1101" s="64" t="str">
        <f>IFERROR(IF(I1101&lt;&gt;"",VLOOKUP(I1101,Sheet2!B:C,2,0),""),"")</f>
        <v xml:space="preserve"> Ansell_UT113_Install new water meter 4 unit</v>
      </c>
      <c r="K1101" s="64" t="str">
        <f>IFERROR( IF(I1101&lt;&gt;"", HLOOKUP(L$2+$A1101,Sheet2!BX:NK,2,0),""),"")</f>
        <v>16-30 April 21</v>
      </c>
      <c r="L1101" t="str">
        <f>IF(OR(HLOOKUP(L$2+$A1101,Sheet2!BX:NK,$B1101,0),HLOOKUP(L$2+$A1101,Sheet2!BX:NK,$B1101,0)&lt;&gt;""),HLOOKUP(L$2+$A1101,Sheet2!BX:NK,$B1101,0),"")</f>
        <v/>
      </c>
      <c r="M1101" t="str">
        <f>IF(OR(HLOOKUP(M$2+$A1101,Sheet2!BY:NL,$B1101,0),HLOOKUP(M$2+$A1101,Sheet2!BY:NL,$B1101,0)&lt;&gt;""),HLOOKUP(M$2+$A1101,Sheet2!BY:NL,$B1101,0),"")</f>
        <v/>
      </c>
      <c r="N1101" t="str">
        <f>IF(OR(HLOOKUP(N$2+$A1101,Sheet2!BZ:NM,$B1101,0),HLOOKUP(N$2+$A1101,Sheet2!BZ:NM,$B1101,0)&lt;&gt;""),HLOOKUP(N$2+$A1101,Sheet2!BZ:NM,$B1101,0),"")</f>
        <v/>
      </c>
      <c r="O1101" t="str">
        <f>IF(OR(HLOOKUP(O$2+$A1101,Sheet2!CA:NN,$B1101,0),HLOOKUP(O$2+$A1101,Sheet2!CA:NN,$B1101,0)&lt;&gt;""),HLOOKUP(O$2+$A1101,Sheet2!CA:NN,$B1101,0),"")</f>
        <v/>
      </c>
      <c r="P1101" t="str">
        <f>IF(OR(HLOOKUP(P$2+$A1101,Sheet2!CB:NO,$B1101,0),HLOOKUP(P$2+$A1101,Sheet2!CB:NO,$B1101,0)&lt;&gt;""),HLOOKUP(P$2+$A1101,Sheet2!CB:NO,$B1101,0),"")</f>
        <v/>
      </c>
      <c r="Q1101" t="str">
        <f>IF(OR(HLOOKUP(Q$2+$A1101,Sheet2!CC:NO,$B1101,0),HLOOKUP(Q$2+$A1101,Sheet2!CC:NO,$B1101,0)&lt;&gt;""),HLOOKUP(Q$2+$A1101,Sheet2!CC:NO,$B1101,0),"")</f>
        <v/>
      </c>
    </row>
    <row r="1102" spans="1:17" x14ac:dyDescent="0.25">
      <c r="A1102" s="64">
        <f t="shared" si="139"/>
        <v>48</v>
      </c>
      <c r="B1102" s="64">
        <f t="shared" si="140"/>
        <v>114</v>
      </c>
      <c r="C1102" s="64">
        <f t="shared" si="141"/>
        <v>9</v>
      </c>
      <c r="D1102" s="64">
        <f t="shared" si="142"/>
        <v>110</v>
      </c>
      <c r="E1102" s="64">
        <f t="shared" si="143"/>
        <v>546</v>
      </c>
      <c r="F1102" s="64">
        <f t="shared" si="136"/>
        <v>1</v>
      </c>
      <c r="G1102" s="64">
        <f t="shared" si="137"/>
        <v>5</v>
      </c>
      <c r="H1102" s="64">
        <f t="shared" si="138"/>
        <v>2021</v>
      </c>
      <c r="I1102" s="80" t="str">
        <f>IFERROR(VLOOKUP(D1102,Sheet2!A:B,2,0),"")</f>
        <v>J20-1367</v>
      </c>
      <c r="J1102" s="64" t="str">
        <f>IFERROR(IF(I1102&lt;&gt;"",VLOOKUP(I1102,Sheet2!B:C,2,0),""),"")</f>
        <v xml:space="preserve"> Ansell_UT113_Install new water meter 4 unit</v>
      </c>
      <c r="K1102" s="64" t="str">
        <f>IFERROR( IF(I1102&lt;&gt;"", HLOOKUP(L$2+$A1102,Sheet2!BX:NK,2,0),""),"")</f>
        <v>1-15 May 21</v>
      </c>
      <c r="L1102" t="str">
        <f>IF(OR(HLOOKUP(L$2+$A1102,Sheet2!BX:NK,$B1102,0),HLOOKUP(L$2+$A1102,Sheet2!BX:NK,$B1102,0)&lt;&gt;""),HLOOKUP(L$2+$A1102,Sheet2!BX:NK,$B1102,0),"")</f>
        <v/>
      </c>
      <c r="M1102" t="str">
        <f>IF(OR(HLOOKUP(M$2+$A1102,Sheet2!BY:NL,$B1102,0),HLOOKUP(M$2+$A1102,Sheet2!BY:NL,$B1102,0)&lt;&gt;""),HLOOKUP(M$2+$A1102,Sheet2!BY:NL,$B1102,0),"")</f>
        <v/>
      </c>
      <c r="N1102" t="str">
        <f>IF(OR(HLOOKUP(N$2+$A1102,Sheet2!BZ:NM,$B1102,0),HLOOKUP(N$2+$A1102,Sheet2!BZ:NM,$B1102,0)&lt;&gt;""),HLOOKUP(N$2+$A1102,Sheet2!BZ:NM,$B1102,0),"")</f>
        <v/>
      </c>
      <c r="O1102" t="str">
        <f>IF(OR(HLOOKUP(O$2+$A1102,Sheet2!CA:NN,$B1102,0),HLOOKUP(O$2+$A1102,Sheet2!CA:NN,$B1102,0)&lt;&gt;""),HLOOKUP(O$2+$A1102,Sheet2!CA:NN,$B1102,0),"")</f>
        <v/>
      </c>
      <c r="P1102" t="str">
        <f>IF(OR(HLOOKUP(P$2+$A1102,Sheet2!CB:NO,$B1102,0),HLOOKUP(P$2+$A1102,Sheet2!CB:NO,$B1102,0)&lt;&gt;""),HLOOKUP(P$2+$A1102,Sheet2!CB:NO,$B1102,0),"")</f>
        <v/>
      </c>
      <c r="Q1102" t="str">
        <f>IF(OR(HLOOKUP(Q$2+$A1102,Sheet2!CC:NO,$B1102,0),HLOOKUP(Q$2+$A1102,Sheet2!CC:NO,$B1102,0)&lt;&gt;""),HLOOKUP(Q$2+$A1102,Sheet2!CC:NO,$B1102,0),"")</f>
        <v/>
      </c>
    </row>
    <row r="1103" spans="1:17" x14ac:dyDescent="0.25">
      <c r="A1103" s="64">
        <f t="shared" si="139"/>
        <v>54</v>
      </c>
      <c r="B1103" s="64">
        <f t="shared" si="140"/>
        <v>114</v>
      </c>
      <c r="C1103" s="64">
        <f t="shared" si="141"/>
        <v>10</v>
      </c>
      <c r="D1103" s="64">
        <f t="shared" si="142"/>
        <v>110</v>
      </c>
      <c r="E1103" s="64">
        <f t="shared" si="143"/>
        <v>546</v>
      </c>
      <c r="F1103" s="64">
        <f t="shared" si="136"/>
        <v>2</v>
      </c>
      <c r="G1103" s="64">
        <f t="shared" si="137"/>
        <v>5</v>
      </c>
      <c r="H1103" s="64">
        <f t="shared" si="138"/>
        <v>2021</v>
      </c>
      <c r="I1103" s="80" t="str">
        <f>IFERROR(VLOOKUP(D1103,Sheet2!A:B,2,0),"")</f>
        <v>J20-1367</v>
      </c>
      <c r="J1103" s="64" t="str">
        <f>IFERROR(IF(I1103&lt;&gt;"",VLOOKUP(I1103,Sheet2!B:C,2,0),""),"")</f>
        <v xml:space="preserve"> Ansell_UT113_Install new water meter 4 unit</v>
      </c>
      <c r="K1103" s="64" t="str">
        <f>IFERROR( IF(I1103&lt;&gt;"", HLOOKUP(L$2+$A1103,Sheet2!BX:NK,2,0),""),"")</f>
        <v>16-31 May 21</v>
      </c>
      <c r="L1103" t="str">
        <f>IF(OR(HLOOKUP(L$2+$A1103,Sheet2!BX:NK,$B1103,0),HLOOKUP(L$2+$A1103,Sheet2!BX:NK,$B1103,0)&lt;&gt;""),HLOOKUP(L$2+$A1103,Sheet2!BX:NK,$B1103,0),"")</f>
        <v/>
      </c>
      <c r="M1103" t="str">
        <f>IF(OR(HLOOKUP(M$2+$A1103,Sheet2!BY:NL,$B1103,0),HLOOKUP(M$2+$A1103,Sheet2!BY:NL,$B1103,0)&lt;&gt;""),HLOOKUP(M$2+$A1103,Sheet2!BY:NL,$B1103,0),"")</f>
        <v/>
      </c>
      <c r="N1103" t="str">
        <f>IF(OR(HLOOKUP(N$2+$A1103,Sheet2!BZ:NM,$B1103,0),HLOOKUP(N$2+$A1103,Sheet2!BZ:NM,$B1103,0)&lt;&gt;""),HLOOKUP(N$2+$A1103,Sheet2!BZ:NM,$B1103,0),"")</f>
        <v/>
      </c>
      <c r="O1103" t="str">
        <f>IF(OR(HLOOKUP(O$2+$A1103,Sheet2!CA:NN,$B1103,0),HLOOKUP(O$2+$A1103,Sheet2!CA:NN,$B1103,0)&lt;&gt;""),HLOOKUP(O$2+$A1103,Sheet2!CA:NN,$B1103,0),"")</f>
        <v/>
      </c>
      <c r="P1103" t="str">
        <f>IF(OR(HLOOKUP(P$2+$A1103,Sheet2!CB:NO,$B1103,0),HLOOKUP(P$2+$A1103,Sheet2!CB:NO,$B1103,0)&lt;&gt;""),HLOOKUP(P$2+$A1103,Sheet2!CB:NO,$B1103,0),"")</f>
        <v/>
      </c>
      <c r="Q1103" t="str">
        <f>IF(OR(HLOOKUP(Q$2+$A1103,Sheet2!CC:NO,$B1103,0),HLOOKUP(Q$2+$A1103,Sheet2!CC:NO,$B1103,0)&lt;&gt;""),HLOOKUP(Q$2+$A1103,Sheet2!CC:NO,$B1103,0),"")</f>
        <v/>
      </c>
    </row>
    <row r="1104" spans="1:17" x14ac:dyDescent="0.25">
      <c r="A1104" s="64">
        <f t="shared" si="139"/>
        <v>0</v>
      </c>
      <c r="B1104" s="64">
        <f t="shared" si="140"/>
        <v>115</v>
      </c>
      <c r="C1104" s="64">
        <f t="shared" si="141"/>
        <v>1</v>
      </c>
      <c r="D1104" s="64">
        <f t="shared" si="142"/>
        <v>111</v>
      </c>
      <c r="E1104" s="64">
        <f t="shared" si="143"/>
        <v>551</v>
      </c>
      <c r="F1104" s="64">
        <f t="shared" si="136"/>
        <v>1</v>
      </c>
      <c r="G1104" s="64">
        <f t="shared" si="137"/>
        <v>1</v>
      </c>
      <c r="H1104" s="64">
        <f t="shared" si="138"/>
        <v>2021</v>
      </c>
      <c r="I1104" s="80" t="str">
        <f>IFERROR(VLOOKUP(D1104,Sheet2!A:B,2,0),"")</f>
        <v>J21-0270</v>
      </c>
      <c r="J1104" s="64" t="str">
        <f>IFERROR(IF(I1104&lt;&gt;"",VLOOKUP(I1104,Sheet2!B:C,2,0),""),"")</f>
        <v>INSTRUMENT INSTALLATION WORK  (ไนโตรเคมีอุตสาหกรรม)</v>
      </c>
      <c r="K1104" s="64" t="str">
        <f>IFERROR( IF(I1104&lt;&gt;"", HLOOKUP(L$2+$A1104,Sheet2!BX:NK,2,0),""),"")</f>
        <v>1-15 Jan 21</v>
      </c>
      <c r="L1104" t="str">
        <f>IF(OR(HLOOKUP(L$2+$A1104,Sheet2!BX:NK,$B1104,0),HLOOKUP(L$2+$A1104,Sheet2!BX:NK,$B1104,0)&lt;&gt;""),HLOOKUP(L$2+$A1104,Sheet2!BX:NK,$B1104,0),"")</f>
        <v/>
      </c>
      <c r="M1104" t="str">
        <f>IF(OR(HLOOKUP(M$2+$A1104,Sheet2!BY:NL,$B1104,0),HLOOKUP(M$2+$A1104,Sheet2!BY:NL,$B1104,0)&lt;&gt;""),HLOOKUP(M$2+$A1104,Sheet2!BY:NL,$B1104,0),"")</f>
        <v/>
      </c>
      <c r="N1104" t="str">
        <f>IF(OR(HLOOKUP(N$2+$A1104,Sheet2!BZ:NM,$B1104,0),HLOOKUP(N$2+$A1104,Sheet2!BZ:NM,$B1104,0)&lt;&gt;""),HLOOKUP(N$2+$A1104,Sheet2!BZ:NM,$B1104,0),"")</f>
        <v/>
      </c>
      <c r="O1104" t="str">
        <f>IF(OR(HLOOKUP(O$2+$A1104,Sheet2!CA:NN,$B1104,0),HLOOKUP(O$2+$A1104,Sheet2!CA:NN,$B1104,0)&lt;&gt;""),HLOOKUP(O$2+$A1104,Sheet2!CA:NN,$B1104,0),"")</f>
        <v/>
      </c>
      <c r="P1104" t="str">
        <f>IF(OR(HLOOKUP(P$2+$A1104,Sheet2!CB:NO,$B1104,0),HLOOKUP(P$2+$A1104,Sheet2!CB:NO,$B1104,0)&lt;&gt;""),HLOOKUP(P$2+$A1104,Sheet2!CB:NO,$B1104,0),"")</f>
        <v/>
      </c>
      <c r="Q1104" t="str">
        <f>IF(OR(HLOOKUP(Q$2+$A1104,Sheet2!CC:NO,$B1104,0),HLOOKUP(Q$2+$A1104,Sheet2!CC:NO,$B1104,0)&lt;&gt;""),HLOOKUP(Q$2+$A1104,Sheet2!CC:NO,$B1104,0),"")</f>
        <v/>
      </c>
    </row>
    <row r="1105" spans="1:17" x14ac:dyDescent="0.25">
      <c r="A1105" s="64">
        <f t="shared" si="139"/>
        <v>6</v>
      </c>
      <c r="B1105" s="64">
        <f t="shared" si="140"/>
        <v>115</v>
      </c>
      <c r="C1105" s="64">
        <f t="shared" si="141"/>
        <v>2</v>
      </c>
      <c r="D1105" s="64">
        <f t="shared" si="142"/>
        <v>111</v>
      </c>
      <c r="E1105" s="64">
        <f t="shared" si="143"/>
        <v>551</v>
      </c>
      <c r="F1105" s="64">
        <f t="shared" si="136"/>
        <v>2</v>
      </c>
      <c r="G1105" s="64">
        <f t="shared" si="137"/>
        <v>1</v>
      </c>
      <c r="H1105" s="64">
        <f t="shared" si="138"/>
        <v>2021</v>
      </c>
      <c r="I1105" s="80" t="str">
        <f>IFERROR(VLOOKUP(D1105,Sheet2!A:B,2,0),"")</f>
        <v>J21-0270</v>
      </c>
      <c r="J1105" s="64" t="str">
        <f>IFERROR(IF(I1105&lt;&gt;"",VLOOKUP(I1105,Sheet2!B:C,2,0),""),"")</f>
        <v>INSTRUMENT INSTALLATION WORK  (ไนโตรเคมีอุตสาหกรรม)</v>
      </c>
      <c r="K1105" s="64" t="str">
        <f>IFERROR( IF(I1105&lt;&gt;"", HLOOKUP(L$2+$A1105,Sheet2!BX:NK,2,0),""),"")</f>
        <v>16-31 Jan 21</v>
      </c>
      <c r="L1105" t="str">
        <f>IF(OR(HLOOKUP(L$2+$A1105,Sheet2!BX:NK,$B1105,0),HLOOKUP(L$2+$A1105,Sheet2!BX:NK,$B1105,0)&lt;&gt;""),HLOOKUP(L$2+$A1105,Sheet2!BX:NK,$B1105,0),"")</f>
        <v/>
      </c>
      <c r="M1105" t="str">
        <f>IF(OR(HLOOKUP(M$2+$A1105,Sheet2!BY:NL,$B1105,0),HLOOKUP(M$2+$A1105,Sheet2!BY:NL,$B1105,0)&lt;&gt;""),HLOOKUP(M$2+$A1105,Sheet2!BY:NL,$B1105,0),"")</f>
        <v/>
      </c>
      <c r="N1105" t="str">
        <f>IF(OR(HLOOKUP(N$2+$A1105,Sheet2!BZ:NM,$B1105,0),HLOOKUP(N$2+$A1105,Sheet2!BZ:NM,$B1105,0)&lt;&gt;""),HLOOKUP(N$2+$A1105,Sheet2!BZ:NM,$B1105,0),"")</f>
        <v/>
      </c>
      <c r="O1105" t="str">
        <f>IF(OR(HLOOKUP(O$2+$A1105,Sheet2!CA:NN,$B1105,0),HLOOKUP(O$2+$A1105,Sheet2!CA:NN,$B1105,0)&lt;&gt;""),HLOOKUP(O$2+$A1105,Sheet2!CA:NN,$B1105,0),"")</f>
        <v/>
      </c>
      <c r="P1105" t="str">
        <f>IF(OR(HLOOKUP(P$2+$A1105,Sheet2!CB:NO,$B1105,0),HLOOKUP(P$2+$A1105,Sheet2!CB:NO,$B1105,0)&lt;&gt;""),HLOOKUP(P$2+$A1105,Sheet2!CB:NO,$B1105,0),"")</f>
        <v/>
      </c>
      <c r="Q1105" t="str">
        <f>IF(OR(HLOOKUP(Q$2+$A1105,Sheet2!CC:NO,$B1105,0),HLOOKUP(Q$2+$A1105,Sheet2!CC:NO,$B1105,0)&lt;&gt;""),HLOOKUP(Q$2+$A1105,Sheet2!CC:NO,$B1105,0),"")</f>
        <v/>
      </c>
    </row>
    <row r="1106" spans="1:17" x14ac:dyDescent="0.25">
      <c r="A1106" s="64">
        <f t="shared" si="139"/>
        <v>12</v>
      </c>
      <c r="B1106" s="64">
        <f t="shared" si="140"/>
        <v>115</v>
      </c>
      <c r="C1106" s="64">
        <f t="shared" si="141"/>
        <v>3</v>
      </c>
      <c r="D1106" s="64">
        <f t="shared" si="142"/>
        <v>111</v>
      </c>
      <c r="E1106" s="64">
        <f t="shared" si="143"/>
        <v>551</v>
      </c>
      <c r="F1106" s="64">
        <f t="shared" si="136"/>
        <v>1</v>
      </c>
      <c r="G1106" s="64">
        <f t="shared" si="137"/>
        <v>2</v>
      </c>
      <c r="H1106" s="64">
        <f t="shared" si="138"/>
        <v>2021</v>
      </c>
      <c r="I1106" s="80" t="str">
        <f>IFERROR(VLOOKUP(D1106,Sheet2!A:B,2,0),"")</f>
        <v>J21-0270</v>
      </c>
      <c r="J1106" s="64" t="str">
        <f>IFERROR(IF(I1106&lt;&gt;"",VLOOKUP(I1106,Sheet2!B:C,2,0),""),"")</f>
        <v>INSTRUMENT INSTALLATION WORK  (ไนโตรเคมีอุตสาหกรรม)</v>
      </c>
      <c r="K1106" s="64" t="str">
        <f>IFERROR( IF(I1106&lt;&gt;"", HLOOKUP(L$2+$A1106,Sheet2!BX:NK,2,0),""),"")</f>
        <v>1-15 Feb 21</v>
      </c>
      <c r="L1106" t="str">
        <f>IF(OR(HLOOKUP(L$2+$A1106,Sheet2!BX:NK,$B1106,0),HLOOKUP(L$2+$A1106,Sheet2!BX:NK,$B1106,0)&lt;&gt;""),HLOOKUP(L$2+$A1106,Sheet2!BX:NK,$B1106,0),"")</f>
        <v/>
      </c>
      <c r="M1106" t="str">
        <f>IF(OR(HLOOKUP(M$2+$A1106,Sheet2!BY:NL,$B1106,0),HLOOKUP(M$2+$A1106,Sheet2!BY:NL,$B1106,0)&lt;&gt;""),HLOOKUP(M$2+$A1106,Sheet2!BY:NL,$B1106,0),"")</f>
        <v/>
      </c>
      <c r="N1106" t="str">
        <f>IF(OR(HLOOKUP(N$2+$A1106,Sheet2!BZ:NM,$B1106,0),HLOOKUP(N$2+$A1106,Sheet2!BZ:NM,$B1106,0)&lt;&gt;""),HLOOKUP(N$2+$A1106,Sheet2!BZ:NM,$B1106,0),"")</f>
        <v/>
      </c>
      <c r="O1106" t="str">
        <f>IF(OR(HLOOKUP(O$2+$A1106,Sheet2!CA:NN,$B1106,0),HLOOKUP(O$2+$A1106,Sheet2!CA:NN,$B1106,0)&lt;&gt;""),HLOOKUP(O$2+$A1106,Sheet2!CA:NN,$B1106,0),"")</f>
        <v/>
      </c>
      <c r="P1106" t="str">
        <f>IF(OR(HLOOKUP(P$2+$A1106,Sheet2!CB:NO,$B1106,0),HLOOKUP(P$2+$A1106,Sheet2!CB:NO,$B1106,0)&lt;&gt;""),HLOOKUP(P$2+$A1106,Sheet2!CB:NO,$B1106,0),"")</f>
        <v/>
      </c>
      <c r="Q1106" t="str">
        <f>IF(OR(HLOOKUP(Q$2+$A1106,Sheet2!CC:NO,$B1106,0),HLOOKUP(Q$2+$A1106,Sheet2!CC:NO,$B1106,0)&lt;&gt;""),HLOOKUP(Q$2+$A1106,Sheet2!CC:NO,$B1106,0),"")</f>
        <v/>
      </c>
    </row>
    <row r="1107" spans="1:17" x14ac:dyDescent="0.25">
      <c r="A1107" s="64">
        <f t="shared" si="139"/>
        <v>18</v>
      </c>
      <c r="B1107" s="64">
        <f t="shared" si="140"/>
        <v>115</v>
      </c>
      <c r="C1107" s="64">
        <f t="shared" si="141"/>
        <v>4</v>
      </c>
      <c r="D1107" s="64">
        <f t="shared" si="142"/>
        <v>111</v>
      </c>
      <c r="E1107" s="64">
        <f t="shared" si="143"/>
        <v>551</v>
      </c>
      <c r="F1107" s="64">
        <f t="shared" si="136"/>
        <v>2</v>
      </c>
      <c r="G1107" s="64">
        <f t="shared" si="137"/>
        <v>2</v>
      </c>
      <c r="H1107" s="64">
        <f t="shared" si="138"/>
        <v>2021</v>
      </c>
      <c r="I1107" s="80" t="str">
        <f>IFERROR(VLOOKUP(D1107,Sheet2!A:B,2,0),"")</f>
        <v>J21-0270</v>
      </c>
      <c r="J1107" s="64" t="str">
        <f>IFERROR(IF(I1107&lt;&gt;"",VLOOKUP(I1107,Sheet2!B:C,2,0),""),"")</f>
        <v>INSTRUMENT INSTALLATION WORK  (ไนโตรเคมีอุตสาหกรรม)</v>
      </c>
      <c r="K1107" s="64" t="str">
        <f>IFERROR( IF(I1107&lt;&gt;"", HLOOKUP(L$2+$A1107,Sheet2!BX:NK,2,0),""),"")</f>
        <v>16-28 Feb 21</v>
      </c>
      <c r="L1107" t="str">
        <f>IF(OR(HLOOKUP(L$2+$A1107,Sheet2!BX:NK,$B1107,0),HLOOKUP(L$2+$A1107,Sheet2!BX:NK,$B1107,0)&lt;&gt;""),HLOOKUP(L$2+$A1107,Sheet2!BX:NK,$B1107,0),"")</f>
        <v/>
      </c>
      <c r="M1107" t="str">
        <f>IF(OR(HLOOKUP(M$2+$A1107,Sheet2!BY:NL,$B1107,0),HLOOKUP(M$2+$A1107,Sheet2!BY:NL,$B1107,0)&lt;&gt;""),HLOOKUP(M$2+$A1107,Sheet2!BY:NL,$B1107,0),"")</f>
        <v/>
      </c>
      <c r="N1107" t="str">
        <f>IF(OR(HLOOKUP(N$2+$A1107,Sheet2!BZ:NM,$B1107,0),HLOOKUP(N$2+$A1107,Sheet2!BZ:NM,$B1107,0)&lt;&gt;""),HLOOKUP(N$2+$A1107,Sheet2!BZ:NM,$B1107,0),"")</f>
        <v/>
      </c>
      <c r="O1107" t="str">
        <f>IF(OR(HLOOKUP(O$2+$A1107,Sheet2!CA:NN,$B1107,0),HLOOKUP(O$2+$A1107,Sheet2!CA:NN,$B1107,0)&lt;&gt;""),HLOOKUP(O$2+$A1107,Sheet2!CA:NN,$B1107,0),"")</f>
        <v/>
      </c>
      <c r="P1107" t="str">
        <f>IF(OR(HLOOKUP(P$2+$A1107,Sheet2!CB:NO,$B1107,0),HLOOKUP(P$2+$A1107,Sheet2!CB:NO,$B1107,0)&lt;&gt;""),HLOOKUP(P$2+$A1107,Sheet2!CB:NO,$B1107,0),"")</f>
        <v/>
      </c>
      <c r="Q1107" t="str">
        <f>IF(OR(HLOOKUP(Q$2+$A1107,Sheet2!CC:NO,$B1107,0),HLOOKUP(Q$2+$A1107,Sheet2!CC:NO,$B1107,0)&lt;&gt;""),HLOOKUP(Q$2+$A1107,Sheet2!CC:NO,$B1107,0),"")</f>
        <v/>
      </c>
    </row>
    <row r="1108" spans="1:17" x14ac:dyDescent="0.25">
      <c r="A1108" s="64">
        <f t="shared" si="139"/>
        <v>24</v>
      </c>
      <c r="B1108" s="64">
        <f t="shared" si="140"/>
        <v>115</v>
      </c>
      <c r="C1108" s="64">
        <f t="shared" si="141"/>
        <v>5</v>
      </c>
      <c r="D1108" s="64">
        <f t="shared" si="142"/>
        <v>111</v>
      </c>
      <c r="E1108" s="64">
        <f t="shared" si="143"/>
        <v>551</v>
      </c>
      <c r="F1108" s="64">
        <f t="shared" si="136"/>
        <v>1</v>
      </c>
      <c r="G1108" s="64">
        <f t="shared" si="137"/>
        <v>3</v>
      </c>
      <c r="H1108" s="64">
        <f t="shared" si="138"/>
        <v>2021</v>
      </c>
      <c r="I1108" s="80" t="str">
        <f>IFERROR(VLOOKUP(D1108,Sheet2!A:B,2,0),"")</f>
        <v>J21-0270</v>
      </c>
      <c r="J1108" s="64" t="str">
        <f>IFERROR(IF(I1108&lt;&gt;"",VLOOKUP(I1108,Sheet2!B:C,2,0),""),"")</f>
        <v>INSTRUMENT INSTALLATION WORK  (ไนโตรเคมีอุตสาหกรรม)</v>
      </c>
      <c r="K1108" s="64" t="str">
        <f>IFERROR( IF(I1108&lt;&gt;"", HLOOKUP(L$2+$A1108,Sheet2!BX:NK,2,0),""),"")</f>
        <v>1-15 Mar 2021</v>
      </c>
      <c r="L1108" t="str">
        <f>IF(OR(HLOOKUP(L$2+$A1108,Sheet2!BX:NK,$B1108,0),HLOOKUP(L$2+$A1108,Sheet2!BX:NK,$B1108,0)&lt;&gt;""),HLOOKUP(L$2+$A1108,Sheet2!BX:NK,$B1108,0),"")</f>
        <v/>
      </c>
      <c r="M1108" t="str">
        <f>IF(OR(HLOOKUP(M$2+$A1108,Sheet2!BY:NL,$B1108,0),HLOOKUP(M$2+$A1108,Sheet2!BY:NL,$B1108,0)&lt;&gt;""),HLOOKUP(M$2+$A1108,Sheet2!BY:NL,$B1108,0),"")</f>
        <v/>
      </c>
      <c r="N1108" t="str">
        <f>IF(OR(HLOOKUP(N$2+$A1108,Sheet2!BZ:NM,$B1108,0),HLOOKUP(N$2+$A1108,Sheet2!BZ:NM,$B1108,0)&lt;&gt;""),HLOOKUP(N$2+$A1108,Sheet2!BZ:NM,$B1108,0),"")</f>
        <v/>
      </c>
      <c r="O1108" t="str">
        <f>IF(OR(HLOOKUP(O$2+$A1108,Sheet2!CA:NN,$B1108,0),HLOOKUP(O$2+$A1108,Sheet2!CA:NN,$B1108,0)&lt;&gt;""),HLOOKUP(O$2+$A1108,Sheet2!CA:NN,$B1108,0),"")</f>
        <v/>
      </c>
      <c r="P1108" t="str">
        <f>IF(OR(HLOOKUP(P$2+$A1108,Sheet2!CB:NO,$B1108,0),HLOOKUP(P$2+$A1108,Sheet2!CB:NO,$B1108,0)&lt;&gt;""),HLOOKUP(P$2+$A1108,Sheet2!CB:NO,$B1108,0),"")</f>
        <v/>
      </c>
      <c r="Q1108" t="str">
        <f>IF(OR(HLOOKUP(Q$2+$A1108,Sheet2!CC:NO,$B1108,0),HLOOKUP(Q$2+$A1108,Sheet2!CC:NO,$B1108,0)&lt;&gt;""),HLOOKUP(Q$2+$A1108,Sheet2!CC:NO,$B1108,0),"")</f>
        <v/>
      </c>
    </row>
    <row r="1109" spans="1:17" x14ac:dyDescent="0.25">
      <c r="A1109" s="64">
        <f t="shared" si="139"/>
        <v>30</v>
      </c>
      <c r="B1109" s="64">
        <f t="shared" si="140"/>
        <v>115</v>
      </c>
      <c r="C1109" s="64">
        <f t="shared" si="141"/>
        <v>6</v>
      </c>
      <c r="D1109" s="64">
        <f t="shared" si="142"/>
        <v>111</v>
      </c>
      <c r="E1109" s="64">
        <f t="shared" si="143"/>
        <v>551</v>
      </c>
      <c r="F1109" s="64">
        <f t="shared" si="136"/>
        <v>2</v>
      </c>
      <c r="G1109" s="64">
        <f t="shared" si="137"/>
        <v>3</v>
      </c>
      <c r="H1109" s="64">
        <f t="shared" si="138"/>
        <v>2021</v>
      </c>
      <c r="I1109" s="80" t="str">
        <f>IFERROR(VLOOKUP(D1109,Sheet2!A:B,2,0),"")</f>
        <v>J21-0270</v>
      </c>
      <c r="J1109" s="64" t="str">
        <f>IFERROR(IF(I1109&lt;&gt;"",VLOOKUP(I1109,Sheet2!B:C,2,0),""),"")</f>
        <v>INSTRUMENT INSTALLATION WORK  (ไนโตรเคมีอุตสาหกรรม)</v>
      </c>
      <c r="K1109" s="64" t="str">
        <f>IFERROR( IF(I1109&lt;&gt;"", HLOOKUP(L$2+$A1109,Sheet2!BX:NK,2,0),""),"")</f>
        <v>16-31 Mar 21</v>
      </c>
      <c r="L1109" t="str">
        <f>IF(OR(HLOOKUP(L$2+$A1109,Sheet2!BX:NK,$B1109,0),HLOOKUP(L$2+$A1109,Sheet2!BX:NK,$B1109,0)&lt;&gt;""),HLOOKUP(L$2+$A1109,Sheet2!BX:NK,$B1109,0),"")</f>
        <v/>
      </c>
      <c r="M1109" t="str">
        <f>IF(OR(HLOOKUP(M$2+$A1109,Sheet2!BY:NL,$B1109,0),HLOOKUP(M$2+$A1109,Sheet2!BY:NL,$B1109,0)&lt;&gt;""),HLOOKUP(M$2+$A1109,Sheet2!BY:NL,$B1109,0),"")</f>
        <v/>
      </c>
      <c r="N1109" t="str">
        <f>IF(OR(HLOOKUP(N$2+$A1109,Sheet2!BZ:NM,$B1109,0),HLOOKUP(N$2+$A1109,Sheet2!BZ:NM,$B1109,0)&lt;&gt;""),HLOOKUP(N$2+$A1109,Sheet2!BZ:NM,$B1109,0),"")</f>
        <v/>
      </c>
      <c r="O1109" t="str">
        <f>IF(OR(HLOOKUP(O$2+$A1109,Sheet2!CA:NN,$B1109,0),HLOOKUP(O$2+$A1109,Sheet2!CA:NN,$B1109,0)&lt;&gt;""),HLOOKUP(O$2+$A1109,Sheet2!CA:NN,$B1109,0),"")</f>
        <v/>
      </c>
      <c r="P1109" t="str">
        <f>IF(OR(HLOOKUP(P$2+$A1109,Sheet2!CB:NO,$B1109,0),HLOOKUP(P$2+$A1109,Sheet2!CB:NO,$B1109,0)&lt;&gt;""),HLOOKUP(P$2+$A1109,Sheet2!CB:NO,$B1109,0),"")</f>
        <v/>
      </c>
      <c r="Q1109" t="str">
        <f>IF(OR(HLOOKUP(Q$2+$A1109,Sheet2!CC:NO,$B1109,0),HLOOKUP(Q$2+$A1109,Sheet2!CC:NO,$B1109,0)&lt;&gt;""),HLOOKUP(Q$2+$A1109,Sheet2!CC:NO,$B1109,0),"")</f>
        <v/>
      </c>
    </row>
    <row r="1110" spans="1:17" x14ac:dyDescent="0.25">
      <c r="A1110" s="64">
        <f t="shared" si="139"/>
        <v>36</v>
      </c>
      <c r="B1110" s="64">
        <f t="shared" si="140"/>
        <v>115</v>
      </c>
      <c r="C1110" s="64">
        <f t="shared" si="141"/>
        <v>7</v>
      </c>
      <c r="D1110" s="64">
        <f t="shared" si="142"/>
        <v>111</v>
      </c>
      <c r="E1110" s="64">
        <f t="shared" si="143"/>
        <v>551</v>
      </c>
      <c r="F1110" s="64">
        <f t="shared" si="136"/>
        <v>1</v>
      </c>
      <c r="G1110" s="64">
        <f t="shared" si="137"/>
        <v>4</v>
      </c>
      <c r="H1110" s="64">
        <f t="shared" si="138"/>
        <v>2021</v>
      </c>
      <c r="I1110" s="80" t="str">
        <f>IFERROR(VLOOKUP(D1110,Sheet2!A:B,2,0),"")</f>
        <v>J21-0270</v>
      </c>
      <c r="J1110" s="64" t="str">
        <f>IFERROR(IF(I1110&lt;&gt;"",VLOOKUP(I1110,Sheet2!B:C,2,0),""),"")</f>
        <v>INSTRUMENT INSTALLATION WORK  (ไนโตรเคมีอุตสาหกรรม)</v>
      </c>
      <c r="K1110" s="64" t="str">
        <f>IFERROR( IF(I1110&lt;&gt;"", HLOOKUP(L$2+$A1110,Sheet2!BX:NK,2,0),""),"")</f>
        <v>1-15 April 21</v>
      </c>
      <c r="L1110">
        <f>IF(OR(HLOOKUP(L$2+$A1110,Sheet2!BX:NK,$B1110,0),HLOOKUP(L$2+$A1110,Sheet2!BX:NK,$B1110,0)&lt;&gt;""),HLOOKUP(L$2+$A1110,Sheet2!BX:NK,$B1110,0),"")</f>
        <v>80249</v>
      </c>
      <c r="M1110" t="str">
        <f>IF(OR(HLOOKUP(M$2+$A1110,Sheet2!BY:NL,$B1110,0),HLOOKUP(M$2+$A1110,Sheet2!BY:NL,$B1110,0)&lt;&gt;""),HLOOKUP(M$2+$A1110,Sheet2!BY:NL,$B1110,0),"")</f>
        <v/>
      </c>
      <c r="N1110" t="str">
        <f>IF(OR(HLOOKUP(N$2+$A1110,Sheet2!BZ:NM,$B1110,0),HLOOKUP(N$2+$A1110,Sheet2!BZ:NM,$B1110,0)&lt;&gt;""),HLOOKUP(N$2+$A1110,Sheet2!BZ:NM,$B1110,0),"")</f>
        <v/>
      </c>
      <c r="O1110" t="str">
        <f>IF(OR(HLOOKUP(O$2+$A1110,Sheet2!CA:NN,$B1110,0),HLOOKUP(O$2+$A1110,Sheet2!CA:NN,$B1110,0)&lt;&gt;""),HLOOKUP(O$2+$A1110,Sheet2!CA:NN,$B1110,0),"")</f>
        <v/>
      </c>
      <c r="P1110">
        <f>IF(OR(HLOOKUP(P$2+$A1110,Sheet2!CB:NO,$B1110,0),HLOOKUP(P$2+$A1110,Sheet2!CB:NO,$B1110,0)&lt;&gt;""),HLOOKUP(P$2+$A1110,Sheet2!CB:NO,$B1110,0),"")</f>
        <v>2952</v>
      </c>
      <c r="Q1110">
        <f>IF(OR(HLOOKUP(Q$2+$A1110,Sheet2!CC:NO,$B1110,0),HLOOKUP(Q$2+$A1110,Sheet2!CC:NO,$B1110,0)&lt;&gt;""),HLOOKUP(Q$2+$A1110,Sheet2!CC:NO,$B1110,0),"")</f>
        <v>8</v>
      </c>
    </row>
    <row r="1111" spans="1:17" x14ac:dyDescent="0.25">
      <c r="A1111" s="64">
        <f t="shared" si="139"/>
        <v>42</v>
      </c>
      <c r="B1111" s="64">
        <f t="shared" si="140"/>
        <v>115</v>
      </c>
      <c r="C1111" s="64">
        <f t="shared" si="141"/>
        <v>8</v>
      </c>
      <c r="D1111" s="64">
        <f t="shared" si="142"/>
        <v>111</v>
      </c>
      <c r="E1111" s="64">
        <f t="shared" si="143"/>
        <v>551</v>
      </c>
      <c r="F1111" s="64">
        <f t="shared" si="136"/>
        <v>2</v>
      </c>
      <c r="G1111" s="64">
        <f t="shared" si="137"/>
        <v>4</v>
      </c>
      <c r="H1111" s="64">
        <f t="shared" si="138"/>
        <v>2021</v>
      </c>
      <c r="I1111" s="80" t="str">
        <f>IFERROR(VLOOKUP(D1111,Sheet2!A:B,2,0),"")</f>
        <v>J21-0270</v>
      </c>
      <c r="J1111" s="64" t="str">
        <f>IFERROR(IF(I1111&lt;&gt;"",VLOOKUP(I1111,Sheet2!B:C,2,0),""),"")</f>
        <v>INSTRUMENT INSTALLATION WORK  (ไนโตรเคมีอุตสาหกรรม)</v>
      </c>
      <c r="K1111" s="64" t="str">
        <f>IFERROR( IF(I1111&lt;&gt;"", HLOOKUP(L$2+$A1111,Sheet2!BX:NK,2,0),""),"")</f>
        <v>16-30 April 21</v>
      </c>
      <c r="L1111">
        <f>IF(OR(HLOOKUP(L$2+$A1111,Sheet2!BX:NK,$B1111,0),HLOOKUP(L$2+$A1111,Sheet2!BX:NK,$B1111,0)&lt;&gt;""),HLOOKUP(L$2+$A1111,Sheet2!BX:NK,$B1111,0),"")</f>
        <v>90090</v>
      </c>
      <c r="M1111" t="str">
        <f>IF(OR(HLOOKUP(M$2+$A1111,Sheet2!BY:NL,$B1111,0),HLOOKUP(M$2+$A1111,Sheet2!BY:NL,$B1111,0)&lt;&gt;""),HLOOKUP(M$2+$A1111,Sheet2!BY:NL,$B1111,0),"")</f>
        <v/>
      </c>
      <c r="N1111" t="str">
        <f>IF(OR(HLOOKUP(N$2+$A1111,Sheet2!BZ:NM,$B1111,0),HLOOKUP(N$2+$A1111,Sheet2!BZ:NM,$B1111,0)&lt;&gt;""),HLOOKUP(N$2+$A1111,Sheet2!BZ:NM,$B1111,0),"")</f>
        <v/>
      </c>
      <c r="O1111" t="str">
        <f>IF(OR(HLOOKUP(O$2+$A1111,Sheet2!CA:NN,$B1111,0),HLOOKUP(O$2+$A1111,Sheet2!CA:NN,$B1111,0)&lt;&gt;""),HLOOKUP(O$2+$A1111,Sheet2!CA:NN,$B1111,0),"")</f>
        <v/>
      </c>
      <c r="P1111">
        <f>IF(OR(HLOOKUP(P$2+$A1111,Sheet2!CB:NO,$B1111,0),HLOOKUP(P$2+$A1111,Sheet2!CB:NO,$B1111,0)&lt;&gt;""),HLOOKUP(P$2+$A1111,Sheet2!CB:NO,$B1111,0),"")</f>
        <v>3661</v>
      </c>
      <c r="Q1111">
        <f>IF(OR(HLOOKUP(Q$2+$A1111,Sheet2!CC:NO,$B1111,0),HLOOKUP(Q$2+$A1111,Sheet2!CC:NO,$B1111,0)&lt;&gt;""),HLOOKUP(Q$2+$A1111,Sheet2!CC:NO,$B1111,0),"")</f>
        <v>11</v>
      </c>
    </row>
    <row r="1112" spans="1:17" x14ac:dyDescent="0.25">
      <c r="A1112" s="64">
        <f t="shared" si="139"/>
        <v>48</v>
      </c>
      <c r="B1112" s="64">
        <f t="shared" si="140"/>
        <v>115</v>
      </c>
      <c r="C1112" s="64">
        <f t="shared" si="141"/>
        <v>9</v>
      </c>
      <c r="D1112" s="64">
        <f t="shared" si="142"/>
        <v>111</v>
      </c>
      <c r="E1112" s="64">
        <f t="shared" si="143"/>
        <v>551</v>
      </c>
      <c r="F1112" s="64">
        <f t="shared" si="136"/>
        <v>1</v>
      </c>
      <c r="G1112" s="64">
        <f t="shared" si="137"/>
        <v>5</v>
      </c>
      <c r="H1112" s="64">
        <f t="shared" si="138"/>
        <v>2021</v>
      </c>
      <c r="I1112" s="80" t="str">
        <f>IFERROR(VLOOKUP(D1112,Sheet2!A:B,2,0),"")</f>
        <v>J21-0270</v>
      </c>
      <c r="J1112" s="64" t="str">
        <f>IFERROR(IF(I1112&lt;&gt;"",VLOOKUP(I1112,Sheet2!B:C,2,0),""),"")</f>
        <v>INSTRUMENT INSTALLATION WORK  (ไนโตรเคมีอุตสาหกรรม)</v>
      </c>
      <c r="K1112" s="64" t="str">
        <f>IFERROR( IF(I1112&lt;&gt;"", HLOOKUP(L$2+$A1112,Sheet2!BX:NK,2,0),""),"")</f>
        <v>1-15 May 21</v>
      </c>
      <c r="L1112">
        <f>IF(OR(HLOOKUP(L$2+$A1112,Sheet2!BX:NK,$B1112,0),HLOOKUP(L$2+$A1112,Sheet2!BX:NK,$B1112,0)&lt;&gt;""),HLOOKUP(L$2+$A1112,Sheet2!BX:NK,$B1112,0),"")</f>
        <v>41340</v>
      </c>
      <c r="M1112">
        <f>IF(OR(HLOOKUP(M$2+$A1112,Sheet2!BY:NL,$B1112,0),HLOOKUP(M$2+$A1112,Sheet2!BY:NL,$B1112,0)&lt;&gt;""),HLOOKUP(M$2+$A1112,Sheet2!BY:NL,$B1112,0),"")</f>
        <v>3180</v>
      </c>
      <c r="N1112">
        <f>IF(OR(HLOOKUP(N$2+$A1112,Sheet2!BZ:NM,$B1112,0),HLOOKUP(N$2+$A1112,Sheet2!BZ:NM,$B1112,0)&lt;&gt;""),HLOOKUP(N$2+$A1112,Sheet2!BZ:NM,$B1112,0),"")</f>
        <v>0</v>
      </c>
      <c r="O1112">
        <f>IF(OR(HLOOKUP(O$2+$A1112,Sheet2!CA:NN,$B1112,0),HLOOKUP(O$2+$A1112,Sheet2!CA:NN,$B1112,0)&lt;&gt;""),HLOOKUP(O$2+$A1112,Sheet2!CA:NN,$B1112,0),"")</f>
        <v>0</v>
      </c>
      <c r="P1112">
        <f>IF(OR(HLOOKUP(P$2+$A1112,Sheet2!CB:NO,$B1112,0),HLOOKUP(P$2+$A1112,Sheet2!CB:NO,$B1112,0)&lt;&gt;""),HLOOKUP(P$2+$A1112,Sheet2!CB:NO,$B1112,0),"")</f>
        <v>2068</v>
      </c>
      <c r="Q1112">
        <f>IF(OR(HLOOKUP(Q$2+$A1112,Sheet2!CC:NO,$B1112,0),HLOOKUP(Q$2+$A1112,Sheet2!CC:NO,$B1112,0)&lt;&gt;""),HLOOKUP(Q$2+$A1112,Sheet2!CC:NO,$B1112,0),"")</f>
        <v>5</v>
      </c>
    </row>
    <row r="1113" spans="1:17" x14ac:dyDescent="0.25">
      <c r="A1113" s="64">
        <f t="shared" si="139"/>
        <v>54</v>
      </c>
      <c r="B1113" s="64">
        <f t="shared" si="140"/>
        <v>115</v>
      </c>
      <c r="C1113" s="64">
        <f t="shared" si="141"/>
        <v>10</v>
      </c>
      <c r="D1113" s="64">
        <f t="shared" si="142"/>
        <v>111</v>
      </c>
      <c r="E1113" s="64">
        <f t="shared" si="143"/>
        <v>551</v>
      </c>
      <c r="F1113" s="64">
        <f t="shared" si="136"/>
        <v>2</v>
      </c>
      <c r="G1113" s="64">
        <f t="shared" si="137"/>
        <v>5</v>
      </c>
      <c r="H1113" s="64">
        <f t="shared" si="138"/>
        <v>2021</v>
      </c>
      <c r="I1113" s="80" t="str">
        <f>IFERROR(VLOOKUP(D1113,Sheet2!A:B,2,0),"")</f>
        <v>J21-0270</v>
      </c>
      <c r="J1113" s="64" t="str">
        <f>IFERROR(IF(I1113&lt;&gt;"",VLOOKUP(I1113,Sheet2!B:C,2,0),""),"")</f>
        <v>INSTRUMENT INSTALLATION WORK  (ไนโตรเคมีอุตสาหกรรม)</v>
      </c>
      <c r="K1113" s="64" t="str">
        <f>IFERROR( IF(I1113&lt;&gt;"", HLOOKUP(L$2+$A1113,Sheet2!BX:NK,2,0),""),"")</f>
        <v>16-31 May 21</v>
      </c>
      <c r="L1113" t="str">
        <f>IF(OR(HLOOKUP(L$2+$A1113,Sheet2!BX:NK,$B1113,0),HLOOKUP(L$2+$A1113,Sheet2!BX:NK,$B1113,0)&lt;&gt;""),HLOOKUP(L$2+$A1113,Sheet2!BX:NK,$B1113,0),"")</f>
        <v/>
      </c>
      <c r="M1113" t="str">
        <f>IF(OR(HLOOKUP(M$2+$A1113,Sheet2!BY:NL,$B1113,0),HLOOKUP(M$2+$A1113,Sheet2!BY:NL,$B1113,0)&lt;&gt;""),HLOOKUP(M$2+$A1113,Sheet2!BY:NL,$B1113,0),"")</f>
        <v/>
      </c>
      <c r="N1113" t="str">
        <f>IF(OR(HLOOKUP(N$2+$A1113,Sheet2!BZ:NM,$B1113,0),HLOOKUP(N$2+$A1113,Sheet2!BZ:NM,$B1113,0)&lt;&gt;""),HLOOKUP(N$2+$A1113,Sheet2!BZ:NM,$B1113,0),"")</f>
        <v/>
      </c>
      <c r="O1113" t="str">
        <f>IF(OR(HLOOKUP(O$2+$A1113,Sheet2!CA:NN,$B1113,0),HLOOKUP(O$2+$A1113,Sheet2!CA:NN,$B1113,0)&lt;&gt;""),HLOOKUP(O$2+$A1113,Sheet2!CA:NN,$B1113,0),"")</f>
        <v/>
      </c>
      <c r="P1113" t="str">
        <f>IF(OR(HLOOKUP(P$2+$A1113,Sheet2!CB:NO,$B1113,0),HLOOKUP(P$2+$A1113,Sheet2!CB:NO,$B1113,0)&lt;&gt;""),HLOOKUP(P$2+$A1113,Sheet2!CB:NO,$B1113,0),"")</f>
        <v/>
      </c>
      <c r="Q1113" t="str">
        <f>IF(OR(HLOOKUP(Q$2+$A1113,Sheet2!CC:NO,$B1113,0),HLOOKUP(Q$2+$A1113,Sheet2!CC:NO,$B1113,0)&lt;&gt;""),HLOOKUP(Q$2+$A1113,Sheet2!CC:NO,$B1113,0),"")</f>
        <v/>
      </c>
    </row>
    <row r="1114" spans="1:17" x14ac:dyDescent="0.25">
      <c r="A1114" s="64">
        <f t="shared" si="139"/>
        <v>0</v>
      </c>
      <c r="B1114" s="64">
        <f t="shared" si="140"/>
        <v>116</v>
      </c>
      <c r="C1114" s="64">
        <f t="shared" si="141"/>
        <v>1</v>
      </c>
      <c r="D1114" s="64">
        <f t="shared" si="142"/>
        <v>112</v>
      </c>
      <c r="E1114" s="64">
        <f t="shared" si="143"/>
        <v>556</v>
      </c>
      <c r="F1114" s="64">
        <f t="shared" si="136"/>
        <v>1</v>
      </c>
      <c r="G1114" s="64">
        <f t="shared" si="137"/>
        <v>1</v>
      </c>
      <c r="H1114" s="64">
        <f t="shared" si="138"/>
        <v>2021</v>
      </c>
      <c r="I1114" s="80" t="str">
        <f>IFERROR(VLOOKUP(D1114,Sheet2!A:B,2,0),"")</f>
        <v>J21-0273</v>
      </c>
      <c r="J1114" s="64" t="str">
        <f>IFERROR(IF(I1114&lt;&gt;"",VLOOKUP(I1114,Sheet2!B:C,2,0),""),"")</f>
        <v>งานติดตั้งรางกัลวาไนซ์ Tray 200 x 100 mm.</v>
      </c>
      <c r="K1114" s="64" t="str">
        <f>IFERROR( IF(I1114&lt;&gt;"", HLOOKUP(L$2+$A1114,Sheet2!BX:NK,2,0),""),"")</f>
        <v>1-15 Jan 21</v>
      </c>
      <c r="L1114" t="str">
        <f>IF(OR(HLOOKUP(L$2+$A1114,Sheet2!BX:NK,$B1114,0),HLOOKUP(L$2+$A1114,Sheet2!BX:NK,$B1114,0)&lt;&gt;""),HLOOKUP(L$2+$A1114,Sheet2!BX:NK,$B1114,0),"")</f>
        <v/>
      </c>
      <c r="M1114" t="str">
        <f>IF(OR(HLOOKUP(M$2+$A1114,Sheet2!BY:NL,$B1114,0),HLOOKUP(M$2+$A1114,Sheet2!BY:NL,$B1114,0)&lt;&gt;""),HLOOKUP(M$2+$A1114,Sheet2!BY:NL,$B1114,0),"")</f>
        <v/>
      </c>
      <c r="N1114" t="str">
        <f>IF(OR(HLOOKUP(N$2+$A1114,Sheet2!BZ:NM,$B1114,0),HLOOKUP(N$2+$A1114,Sheet2!BZ:NM,$B1114,0)&lt;&gt;""),HLOOKUP(N$2+$A1114,Sheet2!BZ:NM,$B1114,0),"")</f>
        <v/>
      </c>
      <c r="O1114" t="str">
        <f>IF(OR(HLOOKUP(O$2+$A1114,Sheet2!CA:NN,$B1114,0),HLOOKUP(O$2+$A1114,Sheet2!CA:NN,$B1114,0)&lt;&gt;""),HLOOKUP(O$2+$A1114,Sheet2!CA:NN,$B1114,0),"")</f>
        <v/>
      </c>
      <c r="P1114" t="str">
        <f>IF(OR(HLOOKUP(P$2+$A1114,Sheet2!CB:NO,$B1114,0),HLOOKUP(P$2+$A1114,Sheet2!CB:NO,$B1114,0)&lt;&gt;""),HLOOKUP(P$2+$A1114,Sheet2!CB:NO,$B1114,0),"")</f>
        <v/>
      </c>
      <c r="Q1114" t="str">
        <f>IF(OR(HLOOKUP(Q$2+$A1114,Sheet2!CC:NO,$B1114,0),HLOOKUP(Q$2+$A1114,Sheet2!CC:NO,$B1114,0)&lt;&gt;""),HLOOKUP(Q$2+$A1114,Sheet2!CC:NO,$B1114,0),"")</f>
        <v/>
      </c>
    </row>
    <row r="1115" spans="1:17" x14ac:dyDescent="0.25">
      <c r="A1115" s="64">
        <f t="shared" si="139"/>
        <v>6</v>
      </c>
      <c r="B1115" s="64">
        <f t="shared" si="140"/>
        <v>116</v>
      </c>
      <c r="C1115" s="64">
        <f t="shared" si="141"/>
        <v>2</v>
      </c>
      <c r="D1115" s="64">
        <f t="shared" si="142"/>
        <v>112</v>
      </c>
      <c r="E1115" s="64">
        <f t="shared" si="143"/>
        <v>556</v>
      </c>
      <c r="F1115" s="64">
        <f t="shared" si="136"/>
        <v>2</v>
      </c>
      <c r="G1115" s="64">
        <f t="shared" si="137"/>
        <v>1</v>
      </c>
      <c r="H1115" s="64">
        <f t="shared" si="138"/>
        <v>2021</v>
      </c>
      <c r="I1115" s="80" t="str">
        <f>IFERROR(VLOOKUP(D1115,Sheet2!A:B,2,0),"")</f>
        <v>J21-0273</v>
      </c>
      <c r="J1115" s="64" t="str">
        <f>IFERROR(IF(I1115&lt;&gt;"",VLOOKUP(I1115,Sheet2!B:C,2,0),""),"")</f>
        <v>งานติดตั้งรางกัลวาไนซ์ Tray 200 x 100 mm.</v>
      </c>
      <c r="K1115" s="64" t="str">
        <f>IFERROR( IF(I1115&lt;&gt;"", HLOOKUP(L$2+$A1115,Sheet2!BX:NK,2,0),""),"")</f>
        <v>16-31 Jan 21</v>
      </c>
      <c r="L1115" t="str">
        <f>IF(OR(HLOOKUP(L$2+$A1115,Sheet2!BX:NK,$B1115,0),HLOOKUP(L$2+$A1115,Sheet2!BX:NK,$B1115,0)&lt;&gt;""),HLOOKUP(L$2+$A1115,Sheet2!BX:NK,$B1115,0),"")</f>
        <v/>
      </c>
      <c r="M1115" t="str">
        <f>IF(OR(HLOOKUP(M$2+$A1115,Sheet2!BY:NL,$B1115,0),HLOOKUP(M$2+$A1115,Sheet2!BY:NL,$B1115,0)&lt;&gt;""),HLOOKUP(M$2+$A1115,Sheet2!BY:NL,$B1115,0),"")</f>
        <v/>
      </c>
      <c r="N1115" t="str">
        <f>IF(OR(HLOOKUP(N$2+$A1115,Sheet2!BZ:NM,$B1115,0),HLOOKUP(N$2+$A1115,Sheet2!BZ:NM,$B1115,0)&lt;&gt;""),HLOOKUP(N$2+$A1115,Sheet2!BZ:NM,$B1115,0),"")</f>
        <v/>
      </c>
      <c r="O1115" t="str">
        <f>IF(OR(HLOOKUP(O$2+$A1115,Sheet2!CA:NN,$B1115,0),HLOOKUP(O$2+$A1115,Sheet2!CA:NN,$B1115,0)&lt;&gt;""),HLOOKUP(O$2+$A1115,Sheet2!CA:NN,$B1115,0),"")</f>
        <v/>
      </c>
      <c r="P1115" t="str">
        <f>IF(OR(HLOOKUP(P$2+$A1115,Sheet2!CB:NO,$B1115,0),HLOOKUP(P$2+$A1115,Sheet2!CB:NO,$B1115,0)&lt;&gt;""),HLOOKUP(P$2+$A1115,Sheet2!CB:NO,$B1115,0),"")</f>
        <v/>
      </c>
      <c r="Q1115" t="str">
        <f>IF(OR(HLOOKUP(Q$2+$A1115,Sheet2!CC:NO,$B1115,0),HLOOKUP(Q$2+$A1115,Sheet2!CC:NO,$B1115,0)&lt;&gt;""),HLOOKUP(Q$2+$A1115,Sheet2!CC:NO,$B1115,0),"")</f>
        <v/>
      </c>
    </row>
    <row r="1116" spans="1:17" x14ac:dyDescent="0.25">
      <c r="A1116" s="64">
        <f t="shared" si="139"/>
        <v>12</v>
      </c>
      <c r="B1116" s="64">
        <f t="shared" si="140"/>
        <v>116</v>
      </c>
      <c r="C1116" s="64">
        <f t="shared" si="141"/>
        <v>3</v>
      </c>
      <c r="D1116" s="64">
        <f t="shared" si="142"/>
        <v>112</v>
      </c>
      <c r="E1116" s="64">
        <f t="shared" si="143"/>
        <v>556</v>
      </c>
      <c r="F1116" s="64">
        <f t="shared" si="136"/>
        <v>1</v>
      </c>
      <c r="G1116" s="64">
        <f t="shared" si="137"/>
        <v>2</v>
      </c>
      <c r="H1116" s="64">
        <f t="shared" si="138"/>
        <v>2021</v>
      </c>
      <c r="I1116" s="80" t="str">
        <f>IFERROR(VLOOKUP(D1116,Sheet2!A:B,2,0),"")</f>
        <v>J21-0273</v>
      </c>
      <c r="J1116" s="64" t="str">
        <f>IFERROR(IF(I1116&lt;&gt;"",VLOOKUP(I1116,Sheet2!B:C,2,0),""),"")</f>
        <v>งานติดตั้งรางกัลวาไนซ์ Tray 200 x 100 mm.</v>
      </c>
      <c r="K1116" s="64" t="str">
        <f>IFERROR( IF(I1116&lt;&gt;"", HLOOKUP(L$2+$A1116,Sheet2!BX:NK,2,0),""),"")</f>
        <v>1-15 Feb 21</v>
      </c>
      <c r="L1116" t="str">
        <f>IF(OR(HLOOKUP(L$2+$A1116,Sheet2!BX:NK,$B1116,0),HLOOKUP(L$2+$A1116,Sheet2!BX:NK,$B1116,0)&lt;&gt;""),HLOOKUP(L$2+$A1116,Sheet2!BX:NK,$B1116,0),"")</f>
        <v/>
      </c>
      <c r="M1116" t="str">
        <f>IF(OR(HLOOKUP(M$2+$A1116,Sheet2!BY:NL,$B1116,0),HLOOKUP(M$2+$A1116,Sheet2!BY:NL,$B1116,0)&lt;&gt;""),HLOOKUP(M$2+$A1116,Sheet2!BY:NL,$B1116,0),"")</f>
        <v/>
      </c>
      <c r="N1116" t="str">
        <f>IF(OR(HLOOKUP(N$2+$A1116,Sheet2!BZ:NM,$B1116,0),HLOOKUP(N$2+$A1116,Sheet2!BZ:NM,$B1116,0)&lt;&gt;""),HLOOKUP(N$2+$A1116,Sheet2!BZ:NM,$B1116,0),"")</f>
        <v/>
      </c>
      <c r="O1116" t="str">
        <f>IF(OR(HLOOKUP(O$2+$A1116,Sheet2!CA:NN,$B1116,0),HLOOKUP(O$2+$A1116,Sheet2!CA:NN,$B1116,0)&lt;&gt;""),HLOOKUP(O$2+$A1116,Sheet2!CA:NN,$B1116,0),"")</f>
        <v/>
      </c>
      <c r="P1116" t="str">
        <f>IF(OR(HLOOKUP(P$2+$A1116,Sheet2!CB:NO,$B1116,0),HLOOKUP(P$2+$A1116,Sheet2!CB:NO,$B1116,0)&lt;&gt;""),HLOOKUP(P$2+$A1116,Sheet2!CB:NO,$B1116,0),"")</f>
        <v/>
      </c>
      <c r="Q1116" t="str">
        <f>IF(OR(HLOOKUP(Q$2+$A1116,Sheet2!CC:NO,$B1116,0),HLOOKUP(Q$2+$A1116,Sheet2!CC:NO,$B1116,0)&lt;&gt;""),HLOOKUP(Q$2+$A1116,Sheet2!CC:NO,$B1116,0),"")</f>
        <v/>
      </c>
    </row>
    <row r="1117" spans="1:17" x14ac:dyDescent="0.25">
      <c r="A1117" s="64">
        <f t="shared" si="139"/>
        <v>18</v>
      </c>
      <c r="B1117" s="64">
        <f t="shared" si="140"/>
        <v>116</v>
      </c>
      <c r="C1117" s="64">
        <f t="shared" si="141"/>
        <v>4</v>
      </c>
      <c r="D1117" s="64">
        <f t="shared" si="142"/>
        <v>112</v>
      </c>
      <c r="E1117" s="64">
        <f t="shared" si="143"/>
        <v>556</v>
      </c>
      <c r="F1117" s="64">
        <f t="shared" si="136"/>
        <v>2</v>
      </c>
      <c r="G1117" s="64">
        <f t="shared" si="137"/>
        <v>2</v>
      </c>
      <c r="H1117" s="64">
        <f t="shared" si="138"/>
        <v>2021</v>
      </c>
      <c r="I1117" s="80" t="str">
        <f>IFERROR(VLOOKUP(D1117,Sheet2!A:B,2,0),"")</f>
        <v>J21-0273</v>
      </c>
      <c r="J1117" s="64" t="str">
        <f>IFERROR(IF(I1117&lt;&gt;"",VLOOKUP(I1117,Sheet2!B:C,2,0),""),"")</f>
        <v>งานติดตั้งรางกัลวาไนซ์ Tray 200 x 100 mm.</v>
      </c>
      <c r="K1117" s="64" t="str">
        <f>IFERROR( IF(I1117&lt;&gt;"", HLOOKUP(L$2+$A1117,Sheet2!BX:NK,2,0),""),"")</f>
        <v>16-28 Feb 21</v>
      </c>
      <c r="L1117" t="str">
        <f>IF(OR(HLOOKUP(L$2+$A1117,Sheet2!BX:NK,$B1117,0),HLOOKUP(L$2+$A1117,Sheet2!BX:NK,$B1117,0)&lt;&gt;""),HLOOKUP(L$2+$A1117,Sheet2!BX:NK,$B1117,0),"")</f>
        <v/>
      </c>
      <c r="M1117" t="str">
        <f>IF(OR(HLOOKUP(M$2+$A1117,Sheet2!BY:NL,$B1117,0),HLOOKUP(M$2+$A1117,Sheet2!BY:NL,$B1117,0)&lt;&gt;""),HLOOKUP(M$2+$A1117,Sheet2!BY:NL,$B1117,0),"")</f>
        <v/>
      </c>
      <c r="N1117" t="str">
        <f>IF(OR(HLOOKUP(N$2+$A1117,Sheet2!BZ:NM,$B1117,0),HLOOKUP(N$2+$A1117,Sheet2!BZ:NM,$B1117,0)&lt;&gt;""),HLOOKUP(N$2+$A1117,Sheet2!BZ:NM,$B1117,0),"")</f>
        <v/>
      </c>
      <c r="O1117" t="str">
        <f>IF(OR(HLOOKUP(O$2+$A1117,Sheet2!CA:NN,$B1117,0),HLOOKUP(O$2+$A1117,Sheet2!CA:NN,$B1117,0)&lt;&gt;""),HLOOKUP(O$2+$A1117,Sheet2!CA:NN,$B1117,0),"")</f>
        <v/>
      </c>
      <c r="P1117" t="str">
        <f>IF(OR(HLOOKUP(P$2+$A1117,Sheet2!CB:NO,$B1117,0),HLOOKUP(P$2+$A1117,Sheet2!CB:NO,$B1117,0)&lt;&gt;""),HLOOKUP(P$2+$A1117,Sheet2!CB:NO,$B1117,0),"")</f>
        <v/>
      </c>
      <c r="Q1117" t="str">
        <f>IF(OR(HLOOKUP(Q$2+$A1117,Sheet2!CC:NO,$B1117,0),HLOOKUP(Q$2+$A1117,Sheet2!CC:NO,$B1117,0)&lt;&gt;""),HLOOKUP(Q$2+$A1117,Sheet2!CC:NO,$B1117,0),"")</f>
        <v/>
      </c>
    </row>
    <row r="1118" spans="1:17" x14ac:dyDescent="0.25">
      <c r="A1118" s="64">
        <f t="shared" si="139"/>
        <v>24</v>
      </c>
      <c r="B1118" s="64">
        <f t="shared" si="140"/>
        <v>116</v>
      </c>
      <c r="C1118" s="64">
        <f t="shared" si="141"/>
        <v>5</v>
      </c>
      <c r="D1118" s="64">
        <f t="shared" si="142"/>
        <v>112</v>
      </c>
      <c r="E1118" s="64">
        <f t="shared" si="143"/>
        <v>556</v>
      </c>
      <c r="F1118" s="64">
        <f t="shared" si="136"/>
        <v>1</v>
      </c>
      <c r="G1118" s="64">
        <f t="shared" si="137"/>
        <v>3</v>
      </c>
      <c r="H1118" s="64">
        <f t="shared" si="138"/>
        <v>2021</v>
      </c>
      <c r="I1118" s="80" t="str">
        <f>IFERROR(VLOOKUP(D1118,Sheet2!A:B,2,0),"")</f>
        <v>J21-0273</v>
      </c>
      <c r="J1118" s="64" t="str">
        <f>IFERROR(IF(I1118&lt;&gt;"",VLOOKUP(I1118,Sheet2!B:C,2,0),""),"")</f>
        <v>งานติดตั้งรางกัลวาไนซ์ Tray 200 x 100 mm.</v>
      </c>
      <c r="K1118" s="64" t="str">
        <f>IFERROR( IF(I1118&lt;&gt;"", HLOOKUP(L$2+$A1118,Sheet2!BX:NK,2,0),""),"")</f>
        <v>1-15 Mar 2021</v>
      </c>
      <c r="L1118" t="str">
        <f>IF(OR(HLOOKUP(L$2+$A1118,Sheet2!BX:NK,$B1118,0),HLOOKUP(L$2+$A1118,Sheet2!BX:NK,$B1118,0)&lt;&gt;""),HLOOKUP(L$2+$A1118,Sheet2!BX:NK,$B1118,0),"")</f>
        <v/>
      </c>
      <c r="M1118" t="str">
        <f>IF(OR(HLOOKUP(M$2+$A1118,Sheet2!BY:NL,$B1118,0),HLOOKUP(M$2+$A1118,Sheet2!BY:NL,$B1118,0)&lt;&gt;""),HLOOKUP(M$2+$A1118,Sheet2!BY:NL,$B1118,0),"")</f>
        <v/>
      </c>
      <c r="N1118" t="str">
        <f>IF(OR(HLOOKUP(N$2+$A1118,Sheet2!BZ:NM,$B1118,0),HLOOKUP(N$2+$A1118,Sheet2!BZ:NM,$B1118,0)&lt;&gt;""),HLOOKUP(N$2+$A1118,Sheet2!BZ:NM,$B1118,0),"")</f>
        <v/>
      </c>
      <c r="O1118" t="str">
        <f>IF(OR(HLOOKUP(O$2+$A1118,Sheet2!CA:NN,$B1118,0),HLOOKUP(O$2+$A1118,Sheet2!CA:NN,$B1118,0)&lt;&gt;""),HLOOKUP(O$2+$A1118,Sheet2!CA:NN,$B1118,0),"")</f>
        <v/>
      </c>
      <c r="P1118" t="str">
        <f>IF(OR(HLOOKUP(P$2+$A1118,Sheet2!CB:NO,$B1118,0),HLOOKUP(P$2+$A1118,Sheet2!CB:NO,$B1118,0)&lt;&gt;""),HLOOKUP(P$2+$A1118,Sheet2!CB:NO,$B1118,0),"")</f>
        <v/>
      </c>
      <c r="Q1118" t="str">
        <f>IF(OR(HLOOKUP(Q$2+$A1118,Sheet2!CC:NO,$B1118,0),HLOOKUP(Q$2+$A1118,Sheet2!CC:NO,$B1118,0)&lt;&gt;""),HLOOKUP(Q$2+$A1118,Sheet2!CC:NO,$B1118,0),"")</f>
        <v/>
      </c>
    </row>
    <row r="1119" spans="1:17" x14ac:dyDescent="0.25">
      <c r="A1119" s="64">
        <f t="shared" si="139"/>
        <v>30</v>
      </c>
      <c r="B1119" s="64">
        <f t="shared" si="140"/>
        <v>116</v>
      </c>
      <c r="C1119" s="64">
        <f t="shared" si="141"/>
        <v>6</v>
      </c>
      <c r="D1119" s="64">
        <f t="shared" si="142"/>
        <v>112</v>
      </c>
      <c r="E1119" s="64">
        <f t="shared" si="143"/>
        <v>556</v>
      </c>
      <c r="F1119" s="64">
        <f t="shared" si="136"/>
        <v>2</v>
      </c>
      <c r="G1119" s="64">
        <f t="shared" si="137"/>
        <v>3</v>
      </c>
      <c r="H1119" s="64">
        <f t="shared" si="138"/>
        <v>2021</v>
      </c>
      <c r="I1119" s="80" t="str">
        <f>IFERROR(VLOOKUP(D1119,Sheet2!A:B,2,0),"")</f>
        <v>J21-0273</v>
      </c>
      <c r="J1119" s="64" t="str">
        <f>IFERROR(IF(I1119&lt;&gt;"",VLOOKUP(I1119,Sheet2!B:C,2,0),""),"")</f>
        <v>งานติดตั้งรางกัลวาไนซ์ Tray 200 x 100 mm.</v>
      </c>
      <c r="K1119" s="64" t="str">
        <f>IFERROR( IF(I1119&lt;&gt;"", HLOOKUP(L$2+$A1119,Sheet2!BX:NK,2,0),""),"")</f>
        <v>16-31 Mar 21</v>
      </c>
      <c r="L1119" t="str">
        <f>IF(OR(HLOOKUP(L$2+$A1119,Sheet2!BX:NK,$B1119,0),HLOOKUP(L$2+$A1119,Sheet2!BX:NK,$B1119,0)&lt;&gt;""),HLOOKUP(L$2+$A1119,Sheet2!BX:NK,$B1119,0),"")</f>
        <v/>
      </c>
      <c r="M1119" t="str">
        <f>IF(OR(HLOOKUP(M$2+$A1119,Sheet2!BY:NL,$B1119,0),HLOOKUP(M$2+$A1119,Sheet2!BY:NL,$B1119,0)&lt;&gt;""),HLOOKUP(M$2+$A1119,Sheet2!BY:NL,$B1119,0),"")</f>
        <v/>
      </c>
      <c r="N1119" t="str">
        <f>IF(OR(HLOOKUP(N$2+$A1119,Sheet2!BZ:NM,$B1119,0),HLOOKUP(N$2+$A1119,Sheet2!BZ:NM,$B1119,0)&lt;&gt;""),HLOOKUP(N$2+$A1119,Sheet2!BZ:NM,$B1119,0),"")</f>
        <v/>
      </c>
      <c r="O1119" t="str">
        <f>IF(OR(HLOOKUP(O$2+$A1119,Sheet2!CA:NN,$B1119,0),HLOOKUP(O$2+$A1119,Sheet2!CA:NN,$B1119,0)&lt;&gt;""),HLOOKUP(O$2+$A1119,Sheet2!CA:NN,$B1119,0),"")</f>
        <v/>
      </c>
      <c r="P1119" t="str">
        <f>IF(OR(HLOOKUP(P$2+$A1119,Sheet2!CB:NO,$B1119,0),HLOOKUP(P$2+$A1119,Sheet2!CB:NO,$B1119,0)&lt;&gt;""),HLOOKUP(P$2+$A1119,Sheet2!CB:NO,$B1119,0),"")</f>
        <v/>
      </c>
      <c r="Q1119" t="str">
        <f>IF(OR(HLOOKUP(Q$2+$A1119,Sheet2!CC:NO,$B1119,0),HLOOKUP(Q$2+$A1119,Sheet2!CC:NO,$B1119,0)&lt;&gt;""),HLOOKUP(Q$2+$A1119,Sheet2!CC:NO,$B1119,0),"")</f>
        <v/>
      </c>
    </row>
    <row r="1120" spans="1:17" x14ac:dyDescent="0.25">
      <c r="A1120" s="64">
        <f t="shared" si="139"/>
        <v>36</v>
      </c>
      <c r="B1120" s="64">
        <f t="shared" si="140"/>
        <v>116</v>
      </c>
      <c r="C1120" s="64">
        <f t="shared" si="141"/>
        <v>7</v>
      </c>
      <c r="D1120" s="64">
        <f t="shared" si="142"/>
        <v>112</v>
      </c>
      <c r="E1120" s="64">
        <f t="shared" si="143"/>
        <v>556</v>
      </c>
      <c r="F1120" s="64">
        <f t="shared" si="136"/>
        <v>1</v>
      </c>
      <c r="G1120" s="64">
        <f t="shared" si="137"/>
        <v>4</v>
      </c>
      <c r="H1120" s="64">
        <f t="shared" si="138"/>
        <v>2021</v>
      </c>
      <c r="I1120" s="80" t="str">
        <f>IFERROR(VLOOKUP(D1120,Sheet2!A:B,2,0),"")</f>
        <v>J21-0273</v>
      </c>
      <c r="J1120" s="64" t="str">
        <f>IFERROR(IF(I1120&lt;&gt;"",VLOOKUP(I1120,Sheet2!B:C,2,0),""),"")</f>
        <v>งานติดตั้งรางกัลวาไนซ์ Tray 200 x 100 mm.</v>
      </c>
      <c r="K1120" s="64" t="str">
        <f>IFERROR( IF(I1120&lt;&gt;"", HLOOKUP(L$2+$A1120,Sheet2!BX:NK,2,0),""),"")</f>
        <v>1-15 April 21</v>
      </c>
      <c r="L1120">
        <f>IF(OR(HLOOKUP(L$2+$A1120,Sheet2!BX:NK,$B1120,0),HLOOKUP(L$2+$A1120,Sheet2!BX:NK,$B1120,0)&lt;&gt;""),HLOOKUP(L$2+$A1120,Sheet2!BX:NK,$B1120,0),"")</f>
        <v>9570</v>
      </c>
      <c r="M1120">
        <f>IF(OR(HLOOKUP(M$2+$A1120,Sheet2!BY:NL,$B1120,0),HLOOKUP(M$2+$A1120,Sheet2!BY:NL,$B1120,0)&lt;&gt;""),HLOOKUP(M$2+$A1120,Sheet2!BY:NL,$B1120,0),"")</f>
        <v>1195</v>
      </c>
      <c r="N1120" t="str">
        <f>IF(OR(HLOOKUP(N$2+$A1120,Sheet2!BZ:NM,$B1120,0),HLOOKUP(N$2+$A1120,Sheet2!BZ:NM,$B1120,0)&lt;&gt;""),HLOOKUP(N$2+$A1120,Sheet2!BZ:NM,$B1120,0),"")</f>
        <v/>
      </c>
      <c r="O1120" t="str">
        <f>IF(OR(HLOOKUP(O$2+$A1120,Sheet2!CA:NN,$B1120,0),HLOOKUP(O$2+$A1120,Sheet2!CA:NN,$B1120,0)&lt;&gt;""),HLOOKUP(O$2+$A1120,Sheet2!CA:NN,$B1120,0),"")</f>
        <v/>
      </c>
      <c r="P1120" t="str">
        <f>IF(OR(HLOOKUP(P$2+$A1120,Sheet2!CB:NO,$B1120,0),HLOOKUP(P$2+$A1120,Sheet2!CB:NO,$B1120,0)&lt;&gt;""),HLOOKUP(P$2+$A1120,Sheet2!CB:NO,$B1120,0),"")</f>
        <v/>
      </c>
      <c r="Q1120" t="str">
        <f>IF(OR(HLOOKUP(Q$2+$A1120,Sheet2!CC:NO,$B1120,0),HLOOKUP(Q$2+$A1120,Sheet2!CC:NO,$B1120,0)&lt;&gt;""),HLOOKUP(Q$2+$A1120,Sheet2!CC:NO,$B1120,0),"")</f>
        <v/>
      </c>
    </row>
    <row r="1121" spans="1:17" x14ac:dyDescent="0.25">
      <c r="A1121" s="64">
        <f t="shared" si="139"/>
        <v>42</v>
      </c>
      <c r="B1121" s="64">
        <f t="shared" si="140"/>
        <v>116</v>
      </c>
      <c r="C1121" s="64">
        <f t="shared" si="141"/>
        <v>8</v>
      </c>
      <c r="D1121" s="64">
        <f t="shared" si="142"/>
        <v>112</v>
      </c>
      <c r="E1121" s="64">
        <f t="shared" si="143"/>
        <v>556</v>
      </c>
      <c r="F1121" s="64">
        <f t="shared" si="136"/>
        <v>2</v>
      </c>
      <c r="G1121" s="64">
        <f t="shared" si="137"/>
        <v>4</v>
      </c>
      <c r="H1121" s="64">
        <f t="shared" si="138"/>
        <v>2021</v>
      </c>
      <c r="I1121" s="80" t="str">
        <f>IFERROR(VLOOKUP(D1121,Sheet2!A:B,2,0),"")</f>
        <v>J21-0273</v>
      </c>
      <c r="J1121" s="64" t="str">
        <f>IFERROR(IF(I1121&lt;&gt;"",VLOOKUP(I1121,Sheet2!B:C,2,0),""),"")</f>
        <v>งานติดตั้งรางกัลวาไนซ์ Tray 200 x 100 mm.</v>
      </c>
      <c r="K1121" s="64" t="str">
        <f>IFERROR( IF(I1121&lt;&gt;"", HLOOKUP(L$2+$A1121,Sheet2!BX:NK,2,0),""),"")</f>
        <v>16-30 April 21</v>
      </c>
      <c r="L1121" t="str">
        <f>IF(OR(HLOOKUP(L$2+$A1121,Sheet2!BX:NK,$B1121,0),HLOOKUP(L$2+$A1121,Sheet2!BX:NK,$B1121,0)&lt;&gt;""),HLOOKUP(L$2+$A1121,Sheet2!BX:NK,$B1121,0),"")</f>
        <v/>
      </c>
      <c r="M1121" t="str">
        <f>IF(OR(HLOOKUP(M$2+$A1121,Sheet2!BY:NL,$B1121,0),HLOOKUP(M$2+$A1121,Sheet2!BY:NL,$B1121,0)&lt;&gt;""),HLOOKUP(M$2+$A1121,Sheet2!BY:NL,$B1121,0),"")</f>
        <v/>
      </c>
      <c r="N1121" t="str">
        <f>IF(OR(HLOOKUP(N$2+$A1121,Sheet2!BZ:NM,$B1121,0),HLOOKUP(N$2+$A1121,Sheet2!BZ:NM,$B1121,0)&lt;&gt;""),HLOOKUP(N$2+$A1121,Sheet2!BZ:NM,$B1121,0),"")</f>
        <v/>
      </c>
      <c r="O1121" t="str">
        <f>IF(OR(HLOOKUP(O$2+$A1121,Sheet2!CA:NN,$B1121,0),HLOOKUP(O$2+$A1121,Sheet2!CA:NN,$B1121,0)&lt;&gt;""),HLOOKUP(O$2+$A1121,Sheet2!CA:NN,$B1121,0),"")</f>
        <v/>
      </c>
      <c r="P1121" t="str">
        <f>IF(OR(HLOOKUP(P$2+$A1121,Sheet2!CB:NO,$B1121,0),HLOOKUP(P$2+$A1121,Sheet2!CB:NO,$B1121,0)&lt;&gt;""),HLOOKUP(P$2+$A1121,Sheet2!CB:NO,$B1121,0),"")</f>
        <v/>
      </c>
      <c r="Q1121" t="str">
        <f>IF(OR(HLOOKUP(Q$2+$A1121,Sheet2!CC:NO,$B1121,0),HLOOKUP(Q$2+$A1121,Sheet2!CC:NO,$B1121,0)&lt;&gt;""),HLOOKUP(Q$2+$A1121,Sheet2!CC:NO,$B1121,0),"")</f>
        <v/>
      </c>
    </row>
    <row r="1122" spans="1:17" x14ac:dyDescent="0.25">
      <c r="A1122" s="64">
        <f t="shared" si="139"/>
        <v>48</v>
      </c>
      <c r="B1122" s="64">
        <f t="shared" si="140"/>
        <v>116</v>
      </c>
      <c r="C1122" s="64">
        <f t="shared" si="141"/>
        <v>9</v>
      </c>
      <c r="D1122" s="64">
        <f t="shared" si="142"/>
        <v>112</v>
      </c>
      <c r="E1122" s="64">
        <f t="shared" si="143"/>
        <v>556</v>
      </c>
      <c r="F1122" s="64">
        <f t="shared" si="136"/>
        <v>1</v>
      </c>
      <c r="G1122" s="64">
        <f t="shared" si="137"/>
        <v>5</v>
      </c>
      <c r="H1122" s="64">
        <f t="shared" si="138"/>
        <v>2021</v>
      </c>
      <c r="I1122" s="80" t="str">
        <f>IFERROR(VLOOKUP(D1122,Sheet2!A:B,2,0),"")</f>
        <v>J21-0273</v>
      </c>
      <c r="J1122" s="64" t="str">
        <f>IFERROR(IF(I1122&lt;&gt;"",VLOOKUP(I1122,Sheet2!B:C,2,0),""),"")</f>
        <v>งานติดตั้งรางกัลวาไนซ์ Tray 200 x 100 mm.</v>
      </c>
      <c r="K1122" s="64" t="str">
        <f>IFERROR( IF(I1122&lt;&gt;"", HLOOKUP(L$2+$A1122,Sheet2!BX:NK,2,0),""),"")</f>
        <v>1-15 May 21</v>
      </c>
      <c r="L1122" t="str">
        <f>IF(OR(HLOOKUP(L$2+$A1122,Sheet2!BX:NK,$B1122,0),HLOOKUP(L$2+$A1122,Sheet2!BX:NK,$B1122,0)&lt;&gt;""),HLOOKUP(L$2+$A1122,Sheet2!BX:NK,$B1122,0),"")</f>
        <v/>
      </c>
      <c r="M1122" t="str">
        <f>IF(OR(HLOOKUP(M$2+$A1122,Sheet2!BY:NL,$B1122,0),HLOOKUP(M$2+$A1122,Sheet2!BY:NL,$B1122,0)&lt;&gt;""),HLOOKUP(M$2+$A1122,Sheet2!BY:NL,$B1122,0),"")</f>
        <v/>
      </c>
      <c r="N1122" t="str">
        <f>IF(OR(HLOOKUP(N$2+$A1122,Sheet2!BZ:NM,$B1122,0),HLOOKUP(N$2+$A1122,Sheet2!BZ:NM,$B1122,0)&lt;&gt;""),HLOOKUP(N$2+$A1122,Sheet2!BZ:NM,$B1122,0),"")</f>
        <v/>
      </c>
      <c r="O1122" t="str">
        <f>IF(OR(HLOOKUP(O$2+$A1122,Sheet2!CA:NN,$B1122,0),HLOOKUP(O$2+$A1122,Sheet2!CA:NN,$B1122,0)&lt;&gt;""),HLOOKUP(O$2+$A1122,Sheet2!CA:NN,$B1122,0),"")</f>
        <v/>
      </c>
      <c r="P1122" t="str">
        <f>IF(OR(HLOOKUP(P$2+$A1122,Sheet2!CB:NO,$B1122,0),HLOOKUP(P$2+$A1122,Sheet2!CB:NO,$B1122,0)&lt;&gt;""),HLOOKUP(P$2+$A1122,Sheet2!CB:NO,$B1122,0),"")</f>
        <v/>
      </c>
      <c r="Q1122" t="str">
        <f>IF(OR(HLOOKUP(Q$2+$A1122,Sheet2!CC:NO,$B1122,0),HLOOKUP(Q$2+$A1122,Sheet2!CC:NO,$B1122,0)&lt;&gt;""),HLOOKUP(Q$2+$A1122,Sheet2!CC:NO,$B1122,0),"")</f>
        <v/>
      </c>
    </row>
    <row r="1123" spans="1:17" x14ac:dyDescent="0.25">
      <c r="A1123" s="64">
        <f t="shared" si="139"/>
        <v>54</v>
      </c>
      <c r="B1123" s="64">
        <f t="shared" si="140"/>
        <v>116</v>
      </c>
      <c r="C1123" s="64">
        <f t="shared" si="141"/>
        <v>10</v>
      </c>
      <c r="D1123" s="64">
        <f t="shared" si="142"/>
        <v>112</v>
      </c>
      <c r="E1123" s="64">
        <f t="shared" si="143"/>
        <v>556</v>
      </c>
      <c r="F1123" s="64">
        <f t="shared" si="136"/>
        <v>2</v>
      </c>
      <c r="G1123" s="64">
        <f t="shared" si="137"/>
        <v>5</v>
      </c>
      <c r="H1123" s="64">
        <f t="shared" si="138"/>
        <v>2021</v>
      </c>
      <c r="I1123" s="80" t="str">
        <f>IFERROR(VLOOKUP(D1123,Sheet2!A:B,2,0),"")</f>
        <v>J21-0273</v>
      </c>
      <c r="J1123" s="64" t="str">
        <f>IFERROR(IF(I1123&lt;&gt;"",VLOOKUP(I1123,Sheet2!B:C,2,0),""),"")</f>
        <v>งานติดตั้งรางกัลวาไนซ์ Tray 200 x 100 mm.</v>
      </c>
      <c r="K1123" s="64" t="str">
        <f>IFERROR( IF(I1123&lt;&gt;"", HLOOKUP(L$2+$A1123,Sheet2!BX:NK,2,0),""),"")</f>
        <v>16-31 May 21</v>
      </c>
      <c r="L1123" t="str">
        <f>IF(OR(HLOOKUP(L$2+$A1123,Sheet2!BX:NK,$B1123,0),HLOOKUP(L$2+$A1123,Sheet2!BX:NK,$B1123,0)&lt;&gt;""),HLOOKUP(L$2+$A1123,Sheet2!BX:NK,$B1123,0),"")</f>
        <v/>
      </c>
      <c r="M1123" t="str">
        <f>IF(OR(HLOOKUP(M$2+$A1123,Sheet2!BY:NL,$B1123,0),HLOOKUP(M$2+$A1123,Sheet2!BY:NL,$B1123,0)&lt;&gt;""),HLOOKUP(M$2+$A1123,Sheet2!BY:NL,$B1123,0),"")</f>
        <v/>
      </c>
      <c r="N1123" t="str">
        <f>IF(OR(HLOOKUP(N$2+$A1123,Sheet2!BZ:NM,$B1123,0),HLOOKUP(N$2+$A1123,Sheet2!BZ:NM,$B1123,0)&lt;&gt;""),HLOOKUP(N$2+$A1123,Sheet2!BZ:NM,$B1123,0),"")</f>
        <v/>
      </c>
      <c r="O1123" t="str">
        <f>IF(OR(HLOOKUP(O$2+$A1123,Sheet2!CA:NN,$B1123,0),HLOOKUP(O$2+$A1123,Sheet2!CA:NN,$B1123,0)&lt;&gt;""),HLOOKUP(O$2+$A1123,Sheet2!CA:NN,$B1123,0),"")</f>
        <v/>
      </c>
      <c r="P1123" t="str">
        <f>IF(OR(HLOOKUP(P$2+$A1123,Sheet2!CB:NO,$B1123,0),HLOOKUP(P$2+$A1123,Sheet2!CB:NO,$B1123,0)&lt;&gt;""),HLOOKUP(P$2+$A1123,Sheet2!CB:NO,$B1123,0),"")</f>
        <v/>
      </c>
      <c r="Q1123" t="str">
        <f>IF(OR(HLOOKUP(Q$2+$A1123,Sheet2!CC:NO,$B1123,0),HLOOKUP(Q$2+$A1123,Sheet2!CC:NO,$B1123,0)&lt;&gt;""),HLOOKUP(Q$2+$A1123,Sheet2!CC:NO,$B1123,0),"")</f>
        <v/>
      </c>
    </row>
    <row r="1124" spans="1:17" x14ac:dyDescent="0.25">
      <c r="A1124" s="64">
        <f t="shared" si="139"/>
        <v>0</v>
      </c>
      <c r="B1124" s="64">
        <f t="shared" si="140"/>
        <v>117</v>
      </c>
      <c r="C1124" s="64">
        <f t="shared" si="141"/>
        <v>1</v>
      </c>
      <c r="D1124" s="64">
        <f t="shared" si="142"/>
        <v>113</v>
      </c>
      <c r="E1124" s="64">
        <f t="shared" si="143"/>
        <v>561</v>
      </c>
      <c r="F1124" s="64">
        <f t="shared" si="136"/>
        <v>1</v>
      </c>
      <c r="G1124" s="64">
        <f t="shared" si="137"/>
        <v>1</v>
      </c>
      <c r="H1124" s="64">
        <f t="shared" si="138"/>
        <v>2021</v>
      </c>
      <c r="I1124" s="80" t="str">
        <f>IFERROR(VLOOKUP(D1124,Sheet2!A:B,2,0),"")</f>
        <v>J21-0345</v>
      </c>
      <c r="J1124" s="64" t="str">
        <f>IFERROR(IF(I1124&lt;&gt;"",VLOOKUP(I1124,Sheet2!B:C,2,0),""),"")</f>
        <v>VINY Thai</v>
      </c>
      <c r="K1124" s="64" t="str">
        <f>IFERROR( IF(I1124&lt;&gt;"", HLOOKUP(L$2+$A1124,Sheet2!BX:NK,2,0),""),"")</f>
        <v>1-15 Jan 21</v>
      </c>
      <c r="L1124" t="str">
        <f>IF(OR(HLOOKUP(L$2+$A1124,Sheet2!BX:NK,$B1124,0),HLOOKUP(L$2+$A1124,Sheet2!BX:NK,$B1124,0)&lt;&gt;""),HLOOKUP(L$2+$A1124,Sheet2!BX:NK,$B1124,0),"")</f>
        <v/>
      </c>
      <c r="M1124" t="str">
        <f>IF(OR(HLOOKUP(M$2+$A1124,Sheet2!BY:NL,$B1124,0),HLOOKUP(M$2+$A1124,Sheet2!BY:NL,$B1124,0)&lt;&gt;""),HLOOKUP(M$2+$A1124,Sheet2!BY:NL,$B1124,0),"")</f>
        <v/>
      </c>
      <c r="N1124" t="str">
        <f>IF(OR(HLOOKUP(N$2+$A1124,Sheet2!BZ:NM,$B1124,0),HLOOKUP(N$2+$A1124,Sheet2!BZ:NM,$B1124,0)&lt;&gt;""),HLOOKUP(N$2+$A1124,Sheet2!BZ:NM,$B1124,0),"")</f>
        <v/>
      </c>
      <c r="O1124" t="str">
        <f>IF(OR(HLOOKUP(O$2+$A1124,Sheet2!CA:NN,$B1124,0),HLOOKUP(O$2+$A1124,Sheet2!CA:NN,$B1124,0)&lt;&gt;""),HLOOKUP(O$2+$A1124,Sheet2!CA:NN,$B1124,0),"")</f>
        <v/>
      </c>
      <c r="P1124" t="str">
        <f>IF(OR(HLOOKUP(P$2+$A1124,Sheet2!CB:NO,$B1124,0),HLOOKUP(P$2+$A1124,Sheet2!CB:NO,$B1124,0)&lt;&gt;""),HLOOKUP(P$2+$A1124,Sheet2!CB:NO,$B1124,0),"")</f>
        <v/>
      </c>
      <c r="Q1124" t="str">
        <f>IF(OR(HLOOKUP(Q$2+$A1124,Sheet2!CC:NO,$B1124,0),HLOOKUP(Q$2+$A1124,Sheet2!CC:NO,$B1124,0)&lt;&gt;""),HLOOKUP(Q$2+$A1124,Sheet2!CC:NO,$B1124,0),"")</f>
        <v/>
      </c>
    </row>
    <row r="1125" spans="1:17" x14ac:dyDescent="0.25">
      <c r="A1125" s="64">
        <f t="shared" si="139"/>
        <v>6</v>
      </c>
      <c r="B1125" s="64">
        <f t="shared" si="140"/>
        <v>117</v>
      </c>
      <c r="C1125" s="64">
        <f t="shared" si="141"/>
        <v>2</v>
      </c>
      <c r="D1125" s="64">
        <f t="shared" si="142"/>
        <v>113</v>
      </c>
      <c r="E1125" s="64">
        <f t="shared" si="143"/>
        <v>561</v>
      </c>
      <c r="F1125" s="64">
        <f t="shared" si="136"/>
        <v>2</v>
      </c>
      <c r="G1125" s="64">
        <f t="shared" si="137"/>
        <v>1</v>
      </c>
      <c r="H1125" s="64">
        <f t="shared" si="138"/>
        <v>2021</v>
      </c>
      <c r="I1125" s="80" t="str">
        <f>IFERROR(VLOOKUP(D1125,Sheet2!A:B,2,0),"")</f>
        <v>J21-0345</v>
      </c>
      <c r="J1125" s="64" t="str">
        <f>IFERROR(IF(I1125&lt;&gt;"",VLOOKUP(I1125,Sheet2!B:C,2,0),""),"")</f>
        <v>VINY Thai</v>
      </c>
      <c r="K1125" s="64" t="str">
        <f>IFERROR( IF(I1125&lt;&gt;"", HLOOKUP(L$2+$A1125,Sheet2!BX:NK,2,0),""),"")</f>
        <v>16-31 Jan 21</v>
      </c>
      <c r="L1125" t="str">
        <f>IF(OR(HLOOKUP(L$2+$A1125,Sheet2!BX:NK,$B1125,0),HLOOKUP(L$2+$A1125,Sheet2!BX:NK,$B1125,0)&lt;&gt;""),HLOOKUP(L$2+$A1125,Sheet2!BX:NK,$B1125,0),"")</f>
        <v/>
      </c>
      <c r="M1125" t="str">
        <f>IF(OR(HLOOKUP(M$2+$A1125,Sheet2!BY:NL,$B1125,0),HLOOKUP(M$2+$A1125,Sheet2!BY:NL,$B1125,0)&lt;&gt;""),HLOOKUP(M$2+$A1125,Sheet2!BY:NL,$B1125,0),"")</f>
        <v/>
      </c>
      <c r="N1125" t="str">
        <f>IF(OR(HLOOKUP(N$2+$A1125,Sheet2!BZ:NM,$B1125,0),HLOOKUP(N$2+$A1125,Sheet2!BZ:NM,$B1125,0)&lt;&gt;""),HLOOKUP(N$2+$A1125,Sheet2!BZ:NM,$B1125,0),"")</f>
        <v/>
      </c>
      <c r="O1125" t="str">
        <f>IF(OR(HLOOKUP(O$2+$A1125,Sheet2!CA:NN,$B1125,0),HLOOKUP(O$2+$A1125,Sheet2!CA:NN,$B1125,0)&lt;&gt;""),HLOOKUP(O$2+$A1125,Sheet2!CA:NN,$B1125,0),"")</f>
        <v/>
      </c>
      <c r="P1125" t="str">
        <f>IF(OR(HLOOKUP(P$2+$A1125,Sheet2!CB:NO,$B1125,0),HLOOKUP(P$2+$A1125,Sheet2!CB:NO,$B1125,0)&lt;&gt;""),HLOOKUP(P$2+$A1125,Sheet2!CB:NO,$B1125,0),"")</f>
        <v/>
      </c>
      <c r="Q1125" t="str">
        <f>IF(OR(HLOOKUP(Q$2+$A1125,Sheet2!CC:NO,$B1125,0),HLOOKUP(Q$2+$A1125,Sheet2!CC:NO,$B1125,0)&lt;&gt;""),HLOOKUP(Q$2+$A1125,Sheet2!CC:NO,$B1125,0),"")</f>
        <v/>
      </c>
    </row>
    <row r="1126" spans="1:17" x14ac:dyDescent="0.25">
      <c r="A1126" s="64">
        <f t="shared" si="139"/>
        <v>12</v>
      </c>
      <c r="B1126" s="64">
        <f t="shared" si="140"/>
        <v>117</v>
      </c>
      <c r="C1126" s="64">
        <f t="shared" si="141"/>
        <v>3</v>
      </c>
      <c r="D1126" s="64">
        <f t="shared" si="142"/>
        <v>113</v>
      </c>
      <c r="E1126" s="64">
        <f t="shared" si="143"/>
        <v>561</v>
      </c>
      <c r="F1126" s="64">
        <f t="shared" si="136"/>
        <v>1</v>
      </c>
      <c r="G1126" s="64">
        <f t="shared" si="137"/>
        <v>2</v>
      </c>
      <c r="H1126" s="64">
        <f t="shared" si="138"/>
        <v>2021</v>
      </c>
      <c r="I1126" s="80" t="str">
        <f>IFERROR(VLOOKUP(D1126,Sheet2!A:B,2,0),"")</f>
        <v>J21-0345</v>
      </c>
      <c r="J1126" s="64" t="str">
        <f>IFERROR(IF(I1126&lt;&gt;"",VLOOKUP(I1126,Sheet2!B:C,2,0),""),"")</f>
        <v>VINY Thai</v>
      </c>
      <c r="K1126" s="64" t="str">
        <f>IFERROR( IF(I1126&lt;&gt;"", HLOOKUP(L$2+$A1126,Sheet2!BX:NK,2,0),""),"")</f>
        <v>1-15 Feb 21</v>
      </c>
      <c r="L1126" t="str">
        <f>IF(OR(HLOOKUP(L$2+$A1126,Sheet2!BX:NK,$B1126,0),HLOOKUP(L$2+$A1126,Sheet2!BX:NK,$B1126,0)&lt;&gt;""),HLOOKUP(L$2+$A1126,Sheet2!BX:NK,$B1126,0),"")</f>
        <v/>
      </c>
      <c r="M1126" t="str">
        <f>IF(OR(HLOOKUP(M$2+$A1126,Sheet2!BY:NL,$B1126,0),HLOOKUP(M$2+$A1126,Sheet2!BY:NL,$B1126,0)&lt;&gt;""),HLOOKUP(M$2+$A1126,Sheet2!BY:NL,$B1126,0),"")</f>
        <v/>
      </c>
      <c r="N1126" t="str">
        <f>IF(OR(HLOOKUP(N$2+$A1126,Sheet2!BZ:NM,$B1126,0),HLOOKUP(N$2+$A1126,Sheet2!BZ:NM,$B1126,0)&lt;&gt;""),HLOOKUP(N$2+$A1126,Sheet2!BZ:NM,$B1126,0),"")</f>
        <v/>
      </c>
      <c r="O1126" t="str">
        <f>IF(OR(HLOOKUP(O$2+$A1126,Sheet2!CA:NN,$B1126,0),HLOOKUP(O$2+$A1126,Sheet2!CA:NN,$B1126,0)&lt;&gt;""),HLOOKUP(O$2+$A1126,Sheet2!CA:NN,$B1126,0),"")</f>
        <v/>
      </c>
      <c r="P1126" t="str">
        <f>IF(OR(HLOOKUP(P$2+$A1126,Sheet2!CB:NO,$B1126,0),HLOOKUP(P$2+$A1126,Sheet2!CB:NO,$B1126,0)&lt;&gt;""),HLOOKUP(P$2+$A1126,Sheet2!CB:NO,$B1126,0),"")</f>
        <v/>
      </c>
      <c r="Q1126" t="str">
        <f>IF(OR(HLOOKUP(Q$2+$A1126,Sheet2!CC:NO,$B1126,0),HLOOKUP(Q$2+$A1126,Sheet2!CC:NO,$B1126,0)&lt;&gt;""),HLOOKUP(Q$2+$A1126,Sheet2!CC:NO,$B1126,0),"")</f>
        <v/>
      </c>
    </row>
    <row r="1127" spans="1:17" x14ac:dyDescent="0.25">
      <c r="A1127" s="64">
        <f t="shared" si="139"/>
        <v>18</v>
      </c>
      <c r="B1127" s="64">
        <f t="shared" si="140"/>
        <v>117</v>
      </c>
      <c r="C1127" s="64">
        <f t="shared" si="141"/>
        <v>4</v>
      </c>
      <c r="D1127" s="64">
        <f t="shared" si="142"/>
        <v>113</v>
      </c>
      <c r="E1127" s="64">
        <f t="shared" si="143"/>
        <v>561</v>
      </c>
      <c r="F1127" s="64">
        <f t="shared" si="136"/>
        <v>2</v>
      </c>
      <c r="G1127" s="64">
        <f t="shared" si="137"/>
        <v>2</v>
      </c>
      <c r="H1127" s="64">
        <f t="shared" si="138"/>
        <v>2021</v>
      </c>
      <c r="I1127" s="80" t="str">
        <f>IFERROR(VLOOKUP(D1127,Sheet2!A:B,2,0),"")</f>
        <v>J21-0345</v>
      </c>
      <c r="J1127" s="64" t="str">
        <f>IFERROR(IF(I1127&lt;&gt;"",VLOOKUP(I1127,Sheet2!B:C,2,0),""),"")</f>
        <v>VINY Thai</v>
      </c>
      <c r="K1127" s="64" t="str">
        <f>IFERROR( IF(I1127&lt;&gt;"", HLOOKUP(L$2+$A1127,Sheet2!BX:NK,2,0),""),"")</f>
        <v>16-28 Feb 21</v>
      </c>
      <c r="L1127" t="str">
        <f>IF(OR(HLOOKUP(L$2+$A1127,Sheet2!BX:NK,$B1127,0),HLOOKUP(L$2+$A1127,Sheet2!BX:NK,$B1127,0)&lt;&gt;""),HLOOKUP(L$2+$A1127,Sheet2!BX:NK,$B1127,0),"")</f>
        <v/>
      </c>
      <c r="M1127" t="str">
        <f>IF(OR(HLOOKUP(M$2+$A1127,Sheet2!BY:NL,$B1127,0),HLOOKUP(M$2+$A1127,Sheet2!BY:NL,$B1127,0)&lt;&gt;""),HLOOKUP(M$2+$A1127,Sheet2!BY:NL,$B1127,0),"")</f>
        <v/>
      </c>
      <c r="N1127" t="str">
        <f>IF(OR(HLOOKUP(N$2+$A1127,Sheet2!BZ:NM,$B1127,0),HLOOKUP(N$2+$A1127,Sheet2!BZ:NM,$B1127,0)&lt;&gt;""),HLOOKUP(N$2+$A1127,Sheet2!BZ:NM,$B1127,0),"")</f>
        <v/>
      </c>
      <c r="O1127" t="str">
        <f>IF(OR(HLOOKUP(O$2+$A1127,Sheet2!CA:NN,$B1127,0),HLOOKUP(O$2+$A1127,Sheet2!CA:NN,$B1127,0)&lt;&gt;""),HLOOKUP(O$2+$A1127,Sheet2!CA:NN,$B1127,0),"")</f>
        <v/>
      </c>
      <c r="P1127" t="str">
        <f>IF(OR(HLOOKUP(P$2+$A1127,Sheet2!CB:NO,$B1127,0),HLOOKUP(P$2+$A1127,Sheet2!CB:NO,$B1127,0)&lt;&gt;""),HLOOKUP(P$2+$A1127,Sheet2!CB:NO,$B1127,0),"")</f>
        <v/>
      </c>
      <c r="Q1127" t="str">
        <f>IF(OR(HLOOKUP(Q$2+$A1127,Sheet2!CC:NO,$B1127,0),HLOOKUP(Q$2+$A1127,Sheet2!CC:NO,$B1127,0)&lt;&gt;""),HLOOKUP(Q$2+$A1127,Sheet2!CC:NO,$B1127,0),"")</f>
        <v/>
      </c>
    </row>
    <row r="1128" spans="1:17" x14ac:dyDescent="0.25">
      <c r="A1128" s="64">
        <f t="shared" si="139"/>
        <v>24</v>
      </c>
      <c r="B1128" s="64">
        <f t="shared" si="140"/>
        <v>117</v>
      </c>
      <c r="C1128" s="64">
        <f t="shared" si="141"/>
        <v>5</v>
      </c>
      <c r="D1128" s="64">
        <f t="shared" si="142"/>
        <v>113</v>
      </c>
      <c r="E1128" s="64">
        <f t="shared" si="143"/>
        <v>561</v>
      </c>
      <c r="F1128" s="64">
        <f t="shared" si="136"/>
        <v>1</v>
      </c>
      <c r="G1128" s="64">
        <f t="shared" si="137"/>
        <v>3</v>
      </c>
      <c r="H1128" s="64">
        <f t="shared" si="138"/>
        <v>2021</v>
      </c>
      <c r="I1128" s="80" t="str">
        <f>IFERROR(VLOOKUP(D1128,Sheet2!A:B,2,0),"")</f>
        <v>J21-0345</v>
      </c>
      <c r="J1128" s="64" t="str">
        <f>IFERROR(IF(I1128&lt;&gt;"",VLOOKUP(I1128,Sheet2!B:C,2,0),""),"")</f>
        <v>VINY Thai</v>
      </c>
      <c r="K1128" s="64" t="str">
        <f>IFERROR( IF(I1128&lt;&gt;"", HLOOKUP(L$2+$A1128,Sheet2!BX:NK,2,0),""),"")</f>
        <v>1-15 Mar 2021</v>
      </c>
      <c r="L1128" t="str">
        <f>IF(OR(HLOOKUP(L$2+$A1128,Sheet2!BX:NK,$B1128,0),HLOOKUP(L$2+$A1128,Sheet2!BX:NK,$B1128,0)&lt;&gt;""),HLOOKUP(L$2+$A1128,Sheet2!BX:NK,$B1128,0),"")</f>
        <v/>
      </c>
      <c r="M1128" t="str">
        <f>IF(OR(HLOOKUP(M$2+$A1128,Sheet2!BY:NL,$B1128,0),HLOOKUP(M$2+$A1128,Sheet2!BY:NL,$B1128,0)&lt;&gt;""),HLOOKUP(M$2+$A1128,Sheet2!BY:NL,$B1128,0),"")</f>
        <v/>
      </c>
      <c r="N1128" t="str">
        <f>IF(OR(HLOOKUP(N$2+$A1128,Sheet2!BZ:NM,$B1128,0),HLOOKUP(N$2+$A1128,Sheet2!BZ:NM,$B1128,0)&lt;&gt;""),HLOOKUP(N$2+$A1128,Sheet2!BZ:NM,$B1128,0),"")</f>
        <v/>
      </c>
      <c r="O1128" t="str">
        <f>IF(OR(HLOOKUP(O$2+$A1128,Sheet2!CA:NN,$B1128,0),HLOOKUP(O$2+$A1128,Sheet2!CA:NN,$B1128,0)&lt;&gt;""),HLOOKUP(O$2+$A1128,Sheet2!CA:NN,$B1128,0),"")</f>
        <v/>
      </c>
      <c r="P1128" t="str">
        <f>IF(OR(HLOOKUP(P$2+$A1128,Sheet2!CB:NO,$B1128,0),HLOOKUP(P$2+$A1128,Sheet2!CB:NO,$B1128,0)&lt;&gt;""),HLOOKUP(P$2+$A1128,Sheet2!CB:NO,$B1128,0),"")</f>
        <v/>
      </c>
      <c r="Q1128" t="str">
        <f>IF(OR(HLOOKUP(Q$2+$A1128,Sheet2!CC:NO,$B1128,0),HLOOKUP(Q$2+$A1128,Sheet2!CC:NO,$B1128,0)&lt;&gt;""),HLOOKUP(Q$2+$A1128,Sheet2!CC:NO,$B1128,0),"")</f>
        <v/>
      </c>
    </row>
    <row r="1129" spans="1:17" x14ac:dyDescent="0.25">
      <c r="A1129" s="64">
        <f t="shared" si="139"/>
        <v>30</v>
      </c>
      <c r="B1129" s="64">
        <f t="shared" si="140"/>
        <v>117</v>
      </c>
      <c r="C1129" s="64">
        <f t="shared" si="141"/>
        <v>6</v>
      </c>
      <c r="D1129" s="64">
        <f t="shared" si="142"/>
        <v>113</v>
      </c>
      <c r="E1129" s="64">
        <f t="shared" si="143"/>
        <v>561</v>
      </c>
      <c r="F1129" s="64">
        <f t="shared" si="136"/>
        <v>2</v>
      </c>
      <c r="G1129" s="64">
        <f t="shared" si="137"/>
        <v>3</v>
      </c>
      <c r="H1129" s="64">
        <f t="shared" si="138"/>
        <v>2021</v>
      </c>
      <c r="I1129" s="80" t="str">
        <f>IFERROR(VLOOKUP(D1129,Sheet2!A:B,2,0),"")</f>
        <v>J21-0345</v>
      </c>
      <c r="J1129" s="64" t="str">
        <f>IFERROR(IF(I1129&lt;&gt;"",VLOOKUP(I1129,Sheet2!B:C,2,0),""),"")</f>
        <v>VINY Thai</v>
      </c>
      <c r="K1129" s="64" t="str">
        <f>IFERROR( IF(I1129&lt;&gt;"", HLOOKUP(L$2+$A1129,Sheet2!BX:NK,2,0),""),"")</f>
        <v>16-31 Mar 21</v>
      </c>
      <c r="L1129" t="str">
        <f>IF(OR(HLOOKUP(L$2+$A1129,Sheet2!BX:NK,$B1129,0),HLOOKUP(L$2+$A1129,Sheet2!BX:NK,$B1129,0)&lt;&gt;""),HLOOKUP(L$2+$A1129,Sheet2!BX:NK,$B1129,0),"")</f>
        <v/>
      </c>
      <c r="M1129" t="str">
        <f>IF(OR(HLOOKUP(M$2+$A1129,Sheet2!BY:NL,$B1129,0),HLOOKUP(M$2+$A1129,Sheet2!BY:NL,$B1129,0)&lt;&gt;""),HLOOKUP(M$2+$A1129,Sheet2!BY:NL,$B1129,0),"")</f>
        <v/>
      </c>
      <c r="N1129" t="str">
        <f>IF(OR(HLOOKUP(N$2+$A1129,Sheet2!BZ:NM,$B1129,0),HLOOKUP(N$2+$A1129,Sheet2!BZ:NM,$B1129,0)&lt;&gt;""),HLOOKUP(N$2+$A1129,Sheet2!BZ:NM,$B1129,0),"")</f>
        <v/>
      </c>
      <c r="O1129" t="str">
        <f>IF(OR(HLOOKUP(O$2+$A1129,Sheet2!CA:NN,$B1129,0),HLOOKUP(O$2+$A1129,Sheet2!CA:NN,$B1129,0)&lt;&gt;""),HLOOKUP(O$2+$A1129,Sheet2!CA:NN,$B1129,0),"")</f>
        <v/>
      </c>
      <c r="P1129" t="str">
        <f>IF(OR(HLOOKUP(P$2+$A1129,Sheet2!CB:NO,$B1129,0),HLOOKUP(P$2+$A1129,Sheet2!CB:NO,$B1129,0)&lt;&gt;""),HLOOKUP(P$2+$A1129,Sheet2!CB:NO,$B1129,0),"")</f>
        <v/>
      </c>
      <c r="Q1129" t="str">
        <f>IF(OR(HLOOKUP(Q$2+$A1129,Sheet2!CC:NO,$B1129,0),HLOOKUP(Q$2+$A1129,Sheet2!CC:NO,$B1129,0)&lt;&gt;""),HLOOKUP(Q$2+$A1129,Sheet2!CC:NO,$B1129,0),"")</f>
        <v/>
      </c>
    </row>
    <row r="1130" spans="1:17" x14ac:dyDescent="0.25">
      <c r="A1130" s="64">
        <f t="shared" si="139"/>
        <v>36</v>
      </c>
      <c r="B1130" s="64">
        <f t="shared" si="140"/>
        <v>117</v>
      </c>
      <c r="C1130" s="64">
        <f t="shared" si="141"/>
        <v>7</v>
      </c>
      <c r="D1130" s="64">
        <f t="shared" si="142"/>
        <v>113</v>
      </c>
      <c r="E1130" s="64">
        <f t="shared" si="143"/>
        <v>561</v>
      </c>
      <c r="F1130" s="64">
        <f t="shared" si="136"/>
        <v>1</v>
      </c>
      <c r="G1130" s="64">
        <f t="shared" si="137"/>
        <v>4</v>
      </c>
      <c r="H1130" s="64">
        <f t="shared" si="138"/>
        <v>2021</v>
      </c>
      <c r="I1130" s="80" t="str">
        <f>IFERROR(VLOOKUP(D1130,Sheet2!A:B,2,0),"")</f>
        <v>J21-0345</v>
      </c>
      <c r="J1130" s="64" t="str">
        <f>IFERROR(IF(I1130&lt;&gt;"",VLOOKUP(I1130,Sheet2!B:C,2,0),""),"")</f>
        <v>VINY Thai</v>
      </c>
      <c r="K1130" s="64" t="str">
        <f>IFERROR( IF(I1130&lt;&gt;"", HLOOKUP(L$2+$A1130,Sheet2!BX:NK,2,0),""),"")</f>
        <v>1-15 April 21</v>
      </c>
      <c r="L1130" t="str">
        <f>IF(OR(HLOOKUP(L$2+$A1130,Sheet2!BX:NK,$B1130,0),HLOOKUP(L$2+$A1130,Sheet2!BX:NK,$B1130,0)&lt;&gt;""),HLOOKUP(L$2+$A1130,Sheet2!BX:NK,$B1130,0),"")</f>
        <v/>
      </c>
      <c r="M1130" t="str">
        <f>IF(OR(HLOOKUP(M$2+$A1130,Sheet2!BY:NL,$B1130,0),HLOOKUP(M$2+$A1130,Sheet2!BY:NL,$B1130,0)&lt;&gt;""),HLOOKUP(M$2+$A1130,Sheet2!BY:NL,$B1130,0),"")</f>
        <v/>
      </c>
      <c r="N1130" t="str">
        <f>IF(OR(HLOOKUP(N$2+$A1130,Sheet2!BZ:NM,$B1130,0),HLOOKUP(N$2+$A1130,Sheet2!BZ:NM,$B1130,0)&lt;&gt;""),HLOOKUP(N$2+$A1130,Sheet2!BZ:NM,$B1130,0),"")</f>
        <v/>
      </c>
      <c r="O1130" t="str">
        <f>IF(OR(HLOOKUP(O$2+$A1130,Sheet2!CA:NN,$B1130,0),HLOOKUP(O$2+$A1130,Sheet2!CA:NN,$B1130,0)&lt;&gt;""),HLOOKUP(O$2+$A1130,Sheet2!CA:NN,$B1130,0),"")</f>
        <v/>
      </c>
      <c r="P1130" t="str">
        <f>IF(OR(HLOOKUP(P$2+$A1130,Sheet2!CB:NO,$B1130,0),HLOOKUP(P$2+$A1130,Sheet2!CB:NO,$B1130,0)&lt;&gt;""),HLOOKUP(P$2+$A1130,Sheet2!CB:NO,$B1130,0),"")</f>
        <v/>
      </c>
      <c r="Q1130" t="str">
        <f>IF(OR(HLOOKUP(Q$2+$A1130,Sheet2!CC:NO,$B1130,0),HLOOKUP(Q$2+$A1130,Sheet2!CC:NO,$B1130,0)&lt;&gt;""),HLOOKUP(Q$2+$A1130,Sheet2!CC:NO,$B1130,0),"")</f>
        <v/>
      </c>
    </row>
    <row r="1131" spans="1:17" x14ac:dyDescent="0.25">
      <c r="A1131" s="64">
        <f t="shared" si="139"/>
        <v>42</v>
      </c>
      <c r="B1131" s="64">
        <f t="shared" si="140"/>
        <v>117</v>
      </c>
      <c r="C1131" s="64">
        <f t="shared" si="141"/>
        <v>8</v>
      </c>
      <c r="D1131" s="64">
        <f t="shared" si="142"/>
        <v>113</v>
      </c>
      <c r="E1131" s="64">
        <f t="shared" si="143"/>
        <v>561</v>
      </c>
      <c r="F1131" s="64">
        <f t="shared" si="136"/>
        <v>2</v>
      </c>
      <c r="G1131" s="64">
        <f t="shared" si="137"/>
        <v>4</v>
      </c>
      <c r="H1131" s="64">
        <f t="shared" si="138"/>
        <v>2021</v>
      </c>
      <c r="I1131" s="80" t="str">
        <f>IFERROR(VLOOKUP(D1131,Sheet2!A:B,2,0),"")</f>
        <v>J21-0345</v>
      </c>
      <c r="J1131" s="64" t="str">
        <f>IFERROR(IF(I1131&lt;&gt;"",VLOOKUP(I1131,Sheet2!B:C,2,0),""),"")</f>
        <v>VINY Thai</v>
      </c>
      <c r="K1131" s="64" t="str">
        <f>IFERROR( IF(I1131&lt;&gt;"", HLOOKUP(L$2+$A1131,Sheet2!BX:NK,2,0),""),"")</f>
        <v>16-30 April 21</v>
      </c>
      <c r="L1131">
        <f>IF(OR(HLOOKUP(L$2+$A1131,Sheet2!BX:NK,$B1131,0),HLOOKUP(L$2+$A1131,Sheet2!BX:NK,$B1131,0)&lt;&gt;""),HLOOKUP(L$2+$A1131,Sheet2!BX:NK,$B1131,0),"")</f>
        <v>45600</v>
      </c>
      <c r="M1131" t="str">
        <f>IF(OR(HLOOKUP(M$2+$A1131,Sheet2!BY:NL,$B1131,0),HLOOKUP(M$2+$A1131,Sheet2!BY:NL,$B1131,0)&lt;&gt;""),HLOOKUP(M$2+$A1131,Sheet2!BY:NL,$B1131,0),"")</f>
        <v/>
      </c>
      <c r="N1131" t="str">
        <f>IF(OR(HLOOKUP(N$2+$A1131,Sheet2!BZ:NM,$B1131,0),HLOOKUP(N$2+$A1131,Sheet2!BZ:NM,$B1131,0)&lt;&gt;""),HLOOKUP(N$2+$A1131,Sheet2!BZ:NM,$B1131,0),"")</f>
        <v/>
      </c>
      <c r="O1131" t="str">
        <f>IF(OR(HLOOKUP(O$2+$A1131,Sheet2!CA:NN,$B1131,0),HLOOKUP(O$2+$A1131,Sheet2!CA:NN,$B1131,0)&lt;&gt;""),HLOOKUP(O$2+$A1131,Sheet2!CA:NN,$B1131,0),"")</f>
        <v/>
      </c>
      <c r="P1131">
        <f>IF(OR(HLOOKUP(P$2+$A1131,Sheet2!CB:NO,$B1131,0),HLOOKUP(P$2+$A1131,Sheet2!CB:NO,$B1131,0)&lt;&gt;""),HLOOKUP(P$2+$A1131,Sheet2!CB:NO,$B1131,0),"")</f>
        <v>2281</v>
      </c>
      <c r="Q1131">
        <f>IF(OR(HLOOKUP(Q$2+$A1131,Sheet2!CC:NO,$B1131,0),HLOOKUP(Q$2+$A1131,Sheet2!CC:NO,$B1131,0)&lt;&gt;""),HLOOKUP(Q$2+$A1131,Sheet2!CC:NO,$B1131,0),"")</f>
        <v>10</v>
      </c>
    </row>
    <row r="1132" spans="1:17" x14ac:dyDescent="0.25">
      <c r="A1132" s="64">
        <f t="shared" si="139"/>
        <v>48</v>
      </c>
      <c r="B1132" s="64">
        <f t="shared" si="140"/>
        <v>117</v>
      </c>
      <c r="C1132" s="64">
        <f t="shared" si="141"/>
        <v>9</v>
      </c>
      <c r="D1132" s="64">
        <f t="shared" si="142"/>
        <v>113</v>
      </c>
      <c r="E1132" s="64">
        <f t="shared" si="143"/>
        <v>561</v>
      </c>
      <c r="F1132" s="64">
        <f t="shared" si="136"/>
        <v>1</v>
      </c>
      <c r="G1132" s="64">
        <f t="shared" si="137"/>
        <v>5</v>
      </c>
      <c r="H1132" s="64">
        <f t="shared" si="138"/>
        <v>2021</v>
      </c>
      <c r="I1132" s="80" t="str">
        <f>IFERROR(VLOOKUP(D1132,Sheet2!A:B,2,0),"")</f>
        <v>J21-0345</v>
      </c>
      <c r="J1132" s="64" t="str">
        <f>IFERROR(IF(I1132&lt;&gt;"",VLOOKUP(I1132,Sheet2!B:C,2,0),""),"")</f>
        <v>VINY Thai</v>
      </c>
      <c r="K1132" s="64" t="str">
        <f>IFERROR( IF(I1132&lt;&gt;"", HLOOKUP(L$2+$A1132,Sheet2!BX:NK,2,0),""),"")</f>
        <v>1-15 May 21</v>
      </c>
      <c r="L1132">
        <f>IF(OR(HLOOKUP(L$2+$A1132,Sheet2!BX:NK,$B1132,0),HLOOKUP(L$2+$A1132,Sheet2!BX:NK,$B1132,0)&lt;&gt;""),HLOOKUP(L$2+$A1132,Sheet2!BX:NK,$B1132,0),"")</f>
        <v>84616</v>
      </c>
      <c r="M1132">
        <f>IF(OR(HLOOKUP(M$2+$A1132,Sheet2!BY:NL,$B1132,0),HLOOKUP(M$2+$A1132,Sheet2!BY:NL,$B1132,0)&lt;&gt;""),HLOOKUP(M$2+$A1132,Sheet2!BY:NL,$B1132,0),"")</f>
        <v>0</v>
      </c>
      <c r="N1132">
        <f>IF(OR(HLOOKUP(N$2+$A1132,Sheet2!BZ:NM,$B1132,0),HLOOKUP(N$2+$A1132,Sheet2!BZ:NM,$B1132,0)&lt;&gt;""),HLOOKUP(N$2+$A1132,Sheet2!BZ:NM,$B1132,0),"")</f>
        <v>0</v>
      </c>
      <c r="O1132">
        <f>IF(OR(HLOOKUP(O$2+$A1132,Sheet2!CA:NN,$B1132,0),HLOOKUP(O$2+$A1132,Sheet2!CA:NN,$B1132,0)&lt;&gt;""),HLOOKUP(O$2+$A1132,Sheet2!CA:NN,$B1132,0),"")</f>
        <v>0</v>
      </c>
      <c r="P1132">
        <f>IF(OR(HLOOKUP(P$2+$A1132,Sheet2!CB:NO,$B1132,0),HLOOKUP(P$2+$A1132,Sheet2!CB:NO,$B1132,0)&lt;&gt;""),HLOOKUP(P$2+$A1132,Sheet2!CB:NO,$B1132,0),"")</f>
        <v>4232</v>
      </c>
      <c r="Q1132">
        <f>IF(OR(HLOOKUP(Q$2+$A1132,Sheet2!CC:NO,$B1132,0),HLOOKUP(Q$2+$A1132,Sheet2!CC:NO,$B1132,0)&lt;&gt;""),HLOOKUP(Q$2+$A1132,Sheet2!CC:NO,$B1132,0),"")</f>
        <v>12</v>
      </c>
    </row>
    <row r="1133" spans="1:17" x14ac:dyDescent="0.25">
      <c r="A1133" s="64">
        <f t="shared" si="139"/>
        <v>54</v>
      </c>
      <c r="B1133" s="64">
        <f t="shared" si="140"/>
        <v>117</v>
      </c>
      <c r="C1133" s="64">
        <f t="shared" si="141"/>
        <v>10</v>
      </c>
      <c r="D1133" s="64">
        <f t="shared" si="142"/>
        <v>113</v>
      </c>
      <c r="E1133" s="64">
        <f t="shared" si="143"/>
        <v>561</v>
      </c>
      <c r="F1133" s="64">
        <f t="shared" si="136"/>
        <v>2</v>
      </c>
      <c r="G1133" s="64">
        <f t="shared" si="137"/>
        <v>5</v>
      </c>
      <c r="H1133" s="64">
        <f t="shared" si="138"/>
        <v>2021</v>
      </c>
      <c r="I1133" s="80" t="str">
        <f>IFERROR(VLOOKUP(D1133,Sheet2!A:B,2,0),"")</f>
        <v>J21-0345</v>
      </c>
      <c r="J1133" s="64" t="str">
        <f>IFERROR(IF(I1133&lt;&gt;"",VLOOKUP(I1133,Sheet2!B:C,2,0),""),"")</f>
        <v>VINY Thai</v>
      </c>
      <c r="K1133" s="64" t="str">
        <f>IFERROR( IF(I1133&lt;&gt;"", HLOOKUP(L$2+$A1133,Sheet2!BX:NK,2,0),""),"")</f>
        <v>16-31 May 21</v>
      </c>
      <c r="L1133" t="str">
        <f>IF(OR(HLOOKUP(L$2+$A1133,Sheet2!BX:NK,$B1133,0),HLOOKUP(L$2+$A1133,Sheet2!BX:NK,$B1133,0)&lt;&gt;""),HLOOKUP(L$2+$A1133,Sheet2!BX:NK,$B1133,0),"")</f>
        <v/>
      </c>
      <c r="M1133" t="str">
        <f>IF(OR(HLOOKUP(M$2+$A1133,Sheet2!BY:NL,$B1133,0),HLOOKUP(M$2+$A1133,Sheet2!BY:NL,$B1133,0)&lt;&gt;""),HLOOKUP(M$2+$A1133,Sheet2!BY:NL,$B1133,0),"")</f>
        <v/>
      </c>
      <c r="N1133" t="str">
        <f>IF(OR(HLOOKUP(N$2+$A1133,Sheet2!BZ:NM,$B1133,0),HLOOKUP(N$2+$A1133,Sheet2!BZ:NM,$B1133,0)&lt;&gt;""),HLOOKUP(N$2+$A1133,Sheet2!BZ:NM,$B1133,0),"")</f>
        <v/>
      </c>
      <c r="O1133" t="str">
        <f>IF(OR(HLOOKUP(O$2+$A1133,Sheet2!CA:NN,$B1133,0),HLOOKUP(O$2+$A1133,Sheet2!CA:NN,$B1133,0)&lt;&gt;""),HLOOKUP(O$2+$A1133,Sheet2!CA:NN,$B1133,0),"")</f>
        <v/>
      </c>
      <c r="P1133" t="str">
        <f>IF(OR(HLOOKUP(P$2+$A1133,Sheet2!CB:NO,$B1133,0),HLOOKUP(P$2+$A1133,Sheet2!CB:NO,$B1133,0)&lt;&gt;""),HLOOKUP(P$2+$A1133,Sheet2!CB:NO,$B1133,0),"")</f>
        <v/>
      </c>
      <c r="Q1133" t="str">
        <f>IF(OR(HLOOKUP(Q$2+$A1133,Sheet2!CC:NO,$B1133,0),HLOOKUP(Q$2+$A1133,Sheet2!CC:NO,$B1133,0)&lt;&gt;""),HLOOKUP(Q$2+$A1133,Sheet2!CC:NO,$B1133,0),"")</f>
        <v/>
      </c>
    </row>
    <row r="1134" spans="1:17" x14ac:dyDescent="0.25">
      <c r="A1134" s="64">
        <f t="shared" si="139"/>
        <v>0</v>
      </c>
      <c r="B1134" s="64">
        <f t="shared" si="140"/>
        <v>118</v>
      </c>
      <c r="C1134" s="64">
        <f t="shared" si="141"/>
        <v>1</v>
      </c>
      <c r="D1134" s="64">
        <f t="shared" si="142"/>
        <v>114</v>
      </c>
      <c r="E1134" s="64">
        <f t="shared" si="143"/>
        <v>566</v>
      </c>
      <c r="F1134" s="64">
        <f t="shared" si="136"/>
        <v>1</v>
      </c>
      <c r="G1134" s="64">
        <f t="shared" si="137"/>
        <v>1</v>
      </c>
      <c r="H1134" s="64">
        <f t="shared" si="138"/>
        <v>2021</v>
      </c>
      <c r="I1134" s="80" t="str">
        <f>IFERROR(VLOOKUP(D1134,Sheet2!A:B,2,0),"")</f>
        <v>J21-0224 PK25</v>
      </c>
      <c r="J1134" s="64" t="str">
        <f>IFERROR(IF(I1134&lt;&gt;"",VLOOKUP(I1134,Sheet2!B:C,2,0),""),"")</f>
        <v xml:space="preserve">THE MRT PINK  &amp; YELLOW </v>
      </c>
      <c r="K1134" s="64" t="str">
        <f>IFERROR( IF(I1134&lt;&gt;"", HLOOKUP(L$2+$A1134,Sheet2!BX:NK,2,0),""),"")</f>
        <v>1-15 Jan 21</v>
      </c>
      <c r="L1134" t="str">
        <f>IF(OR(HLOOKUP(L$2+$A1134,Sheet2!BX:NK,$B1134,0),HLOOKUP(L$2+$A1134,Sheet2!BX:NK,$B1134,0)&lt;&gt;""),HLOOKUP(L$2+$A1134,Sheet2!BX:NK,$B1134,0),"")</f>
        <v/>
      </c>
      <c r="M1134" t="str">
        <f>IF(OR(HLOOKUP(M$2+$A1134,Sheet2!BY:NL,$B1134,0),HLOOKUP(M$2+$A1134,Sheet2!BY:NL,$B1134,0)&lt;&gt;""),HLOOKUP(M$2+$A1134,Sheet2!BY:NL,$B1134,0),"")</f>
        <v/>
      </c>
      <c r="N1134" t="str">
        <f>IF(OR(HLOOKUP(N$2+$A1134,Sheet2!BZ:NM,$B1134,0),HLOOKUP(N$2+$A1134,Sheet2!BZ:NM,$B1134,0)&lt;&gt;""),HLOOKUP(N$2+$A1134,Sheet2!BZ:NM,$B1134,0),"")</f>
        <v/>
      </c>
      <c r="O1134" t="str">
        <f>IF(OR(HLOOKUP(O$2+$A1134,Sheet2!CA:NN,$B1134,0),HLOOKUP(O$2+$A1134,Sheet2!CA:NN,$B1134,0)&lt;&gt;""),HLOOKUP(O$2+$A1134,Sheet2!CA:NN,$B1134,0),"")</f>
        <v/>
      </c>
      <c r="P1134" t="str">
        <f>IF(OR(HLOOKUP(P$2+$A1134,Sheet2!CB:NO,$B1134,0),HLOOKUP(P$2+$A1134,Sheet2!CB:NO,$B1134,0)&lt;&gt;""),HLOOKUP(P$2+$A1134,Sheet2!CB:NO,$B1134,0),"")</f>
        <v/>
      </c>
      <c r="Q1134" t="str">
        <f>IF(OR(HLOOKUP(Q$2+$A1134,Sheet2!CC:NO,$B1134,0),HLOOKUP(Q$2+$A1134,Sheet2!CC:NO,$B1134,0)&lt;&gt;""),HLOOKUP(Q$2+$A1134,Sheet2!CC:NO,$B1134,0),"")</f>
        <v/>
      </c>
    </row>
    <row r="1135" spans="1:17" x14ac:dyDescent="0.25">
      <c r="A1135" s="64">
        <f t="shared" si="139"/>
        <v>6</v>
      </c>
      <c r="B1135" s="64">
        <f t="shared" si="140"/>
        <v>118</v>
      </c>
      <c r="C1135" s="64">
        <f t="shared" si="141"/>
        <v>2</v>
      </c>
      <c r="D1135" s="64">
        <f t="shared" si="142"/>
        <v>114</v>
      </c>
      <c r="E1135" s="64">
        <f t="shared" si="143"/>
        <v>566</v>
      </c>
      <c r="F1135" s="64">
        <f t="shared" si="136"/>
        <v>2</v>
      </c>
      <c r="G1135" s="64">
        <f t="shared" si="137"/>
        <v>1</v>
      </c>
      <c r="H1135" s="64">
        <f t="shared" si="138"/>
        <v>2021</v>
      </c>
      <c r="I1135" s="80" t="str">
        <f>IFERROR(VLOOKUP(D1135,Sheet2!A:B,2,0),"")</f>
        <v>J21-0224 PK25</v>
      </c>
      <c r="J1135" s="64" t="str">
        <f>IFERROR(IF(I1135&lt;&gt;"",VLOOKUP(I1135,Sheet2!B:C,2,0),""),"")</f>
        <v xml:space="preserve">THE MRT PINK  &amp; YELLOW </v>
      </c>
      <c r="K1135" s="64" t="str">
        <f>IFERROR( IF(I1135&lt;&gt;"", HLOOKUP(L$2+$A1135,Sheet2!BX:NK,2,0),""),"")</f>
        <v>16-31 Jan 21</v>
      </c>
      <c r="L1135" t="str">
        <f>IF(OR(HLOOKUP(L$2+$A1135,Sheet2!BX:NK,$B1135,0),HLOOKUP(L$2+$A1135,Sheet2!BX:NK,$B1135,0)&lt;&gt;""),HLOOKUP(L$2+$A1135,Sheet2!BX:NK,$B1135,0),"")</f>
        <v/>
      </c>
      <c r="M1135" t="str">
        <f>IF(OR(HLOOKUP(M$2+$A1135,Sheet2!BY:NL,$B1135,0),HLOOKUP(M$2+$A1135,Sheet2!BY:NL,$B1135,0)&lt;&gt;""),HLOOKUP(M$2+$A1135,Sheet2!BY:NL,$B1135,0),"")</f>
        <v/>
      </c>
      <c r="N1135" t="str">
        <f>IF(OR(HLOOKUP(N$2+$A1135,Sheet2!BZ:NM,$B1135,0),HLOOKUP(N$2+$A1135,Sheet2!BZ:NM,$B1135,0)&lt;&gt;""),HLOOKUP(N$2+$A1135,Sheet2!BZ:NM,$B1135,0),"")</f>
        <v/>
      </c>
      <c r="O1135" t="str">
        <f>IF(OR(HLOOKUP(O$2+$A1135,Sheet2!CA:NN,$B1135,0),HLOOKUP(O$2+$A1135,Sheet2!CA:NN,$B1135,0)&lt;&gt;""),HLOOKUP(O$2+$A1135,Sheet2!CA:NN,$B1135,0),"")</f>
        <v/>
      </c>
      <c r="P1135" t="str">
        <f>IF(OR(HLOOKUP(P$2+$A1135,Sheet2!CB:NO,$B1135,0),HLOOKUP(P$2+$A1135,Sheet2!CB:NO,$B1135,0)&lt;&gt;""),HLOOKUP(P$2+$A1135,Sheet2!CB:NO,$B1135,0),"")</f>
        <v/>
      </c>
      <c r="Q1135" t="str">
        <f>IF(OR(HLOOKUP(Q$2+$A1135,Sheet2!CC:NO,$B1135,0),HLOOKUP(Q$2+$A1135,Sheet2!CC:NO,$B1135,0)&lt;&gt;""),HLOOKUP(Q$2+$A1135,Sheet2!CC:NO,$B1135,0),"")</f>
        <v/>
      </c>
    </row>
    <row r="1136" spans="1:17" x14ac:dyDescent="0.25">
      <c r="A1136" s="64">
        <f t="shared" si="139"/>
        <v>12</v>
      </c>
      <c r="B1136" s="64">
        <f t="shared" si="140"/>
        <v>118</v>
      </c>
      <c r="C1136" s="64">
        <f t="shared" si="141"/>
        <v>3</v>
      </c>
      <c r="D1136" s="64">
        <f t="shared" si="142"/>
        <v>114</v>
      </c>
      <c r="E1136" s="64">
        <f t="shared" si="143"/>
        <v>566</v>
      </c>
      <c r="F1136" s="64">
        <f t="shared" si="136"/>
        <v>1</v>
      </c>
      <c r="G1136" s="64">
        <f t="shared" si="137"/>
        <v>2</v>
      </c>
      <c r="H1136" s="64">
        <f t="shared" si="138"/>
        <v>2021</v>
      </c>
      <c r="I1136" s="80" t="str">
        <f>IFERROR(VLOOKUP(D1136,Sheet2!A:B,2,0),"")</f>
        <v>J21-0224 PK25</v>
      </c>
      <c r="J1136" s="64" t="str">
        <f>IFERROR(IF(I1136&lt;&gt;"",VLOOKUP(I1136,Sheet2!B:C,2,0),""),"")</f>
        <v xml:space="preserve">THE MRT PINK  &amp; YELLOW </v>
      </c>
      <c r="K1136" s="64" t="str">
        <f>IFERROR( IF(I1136&lt;&gt;"", HLOOKUP(L$2+$A1136,Sheet2!BX:NK,2,0),""),"")</f>
        <v>1-15 Feb 21</v>
      </c>
      <c r="L1136" t="str">
        <f>IF(OR(HLOOKUP(L$2+$A1136,Sheet2!BX:NK,$B1136,0),HLOOKUP(L$2+$A1136,Sheet2!BX:NK,$B1136,0)&lt;&gt;""),HLOOKUP(L$2+$A1136,Sheet2!BX:NK,$B1136,0),"")</f>
        <v/>
      </c>
      <c r="M1136" t="str">
        <f>IF(OR(HLOOKUP(M$2+$A1136,Sheet2!BY:NL,$B1136,0),HLOOKUP(M$2+$A1136,Sheet2!BY:NL,$B1136,0)&lt;&gt;""),HLOOKUP(M$2+$A1136,Sheet2!BY:NL,$B1136,0),"")</f>
        <v/>
      </c>
      <c r="N1136" t="str">
        <f>IF(OR(HLOOKUP(N$2+$A1136,Sheet2!BZ:NM,$B1136,0),HLOOKUP(N$2+$A1136,Sheet2!BZ:NM,$B1136,0)&lt;&gt;""),HLOOKUP(N$2+$A1136,Sheet2!BZ:NM,$B1136,0),"")</f>
        <v/>
      </c>
      <c r="O1136" t="str">
        <f>IF(OR(HLOOKUP(O$2+$A1136,Sheet2!CA:NN,$B1136,0),HLOOKUP(O$2+$A1136,Sheet2!CA:NN,$B1136,0)&lt;&gt;""),HLOOKUP(O$2+$A1136,Sheet2!CA:NN,$B1136,0),"")</f>
        <v/>
      </c>
      <c r="P1136" t="str">
        <f>IF(OR(HLOOKUP(P$2+$A1136,Sheet2!CB:NO,$B1136,0),HLOOKUP(P$2+$A1136,Sheet2!CB:NO,$B1136,0)&lt;&gt;""),HLOOKUP(P$2+$A1136,Sheet2!CB:NO,$B1136,0),"")</f>
        <v/>
      </c>
      <c r="Q1136" t="str">
        <f>IF(OR(HLOOKUP(Q$2+$A1136,Sheet2!CC:NO,$B1136,0),HLOOKUP(Q$2+$A1136,Sheet2!CC:NO,$B1136,0)&lt;&gt;""),HLOOKUP(Q$2+$A1136,Sheet2!CC:NO,$B1136,0),"")</f>
        <v/>
      </c>
    </row>
    <row r="1137" spans="1:17" x14ac:dyDescent="0.25">
      <c r="A1137" s="64">
        <f t="shared" si="139"/>
        <v>18</v>
      </c>
      <c r="B1137" s="64">
        <f t="shared" si="140"/>
        <v>118</v>
      </c>
      <c r="C1137" s="64">
        <f t="shared" si="141"/>
        <v>4</v>
      </c>
      <c r="D1137" s="64">
        <f t="shared" si="142"/>
        <v>114</v>
      </c>
      <c r="E1137" s="64">
        <f t="shared" si="143"/>
        <v>566</v>
      </c>
      <c r="F1137" s="64">
        <f t="shared" si="136"/>
        <v>2</v>
      </c>
      <c r="G1137" s="64">
        <f t="shared" si="137"/>
        <v>2</v>
      </c>
      <c r="H1137" s="64">
        <f t="shared" si="138"/>
        <v>2021</v>
      </c>
      <c r="I1137" s="80" t="str">
        <f>IFERROR(VLOOKUP(D1137,Sheet2!A:B,2,0),"")</f>
        <v>J21-0224 PK25</v>
      </c>
      <c r="J1137" s="64" t="str">
        <f>IFERROR(IF(I1137&lt;&gt;"",VLOOKUP(I1137,Sheet2!B:C,2,0),""),"")</f>
        <v xml:space="preserve">THE MRT PINK  &amp; YELLOW </v>
      </c>
      <c r="K1137" s="64" t="str">
        <f>IFERROR( IF(I1137&lt;&gt;"", HLOOKUP(L$2+$A1137,Sheet2!BX:NK,2,0),""),"")</f>
        <v>16-28 Feb 21</v>
      </c>
      <c r="L1137" t="str">
        <f>IF(OR(HLOOKUP(L$2+$A1137,Sheet2!BX:NK,$B1137,0),HLOOKUP(L$2+$A1137,Sheet2!BX:NK,$B1137,0)&lt;&gt;""),HLOOKUP(L$2+$A1137,Sheet2!BX:NK,$B1137,0),"")</f>
        <v/>
      </c>
      <c r="M1137" t="str">
        <f>IF(OR(HLOOKUP(M$2+$A1137,Sheet2!BY:NL,$B1137,0),HLOOKUP(M$2+$A1137,Sheet2!BY:NL,$B1137,0)&lt;&gt;""),HLOOKUP(M$2+$A1137,Sheet2!BY:NL,$B1137,0),"")</f>
        <v/>
      </c>
      <c r="N1137" t="str">
        <f>IF(OR(HLOOKUP(N$2+$A1137,Sheet2!BZ:NM,$B1137,0),HLOOKUP(N$2+$A1137,Sheet2!BZ:NM,$B1137,0)&lt;&gt;""),HLOOKUP(N$2+$A1137,Sheet2!BZ:NM,$B1137,0),"")</f>
        <v/>
      </c>
      <c r="O1137" t="str">
        <f>IF(OR(HLOOKUP(O$2+$A1137,Sheet2!CA:NN,$B1137,0),HLOOKUP(O$2+$A1137,Sheet2!CA:NN,$B1137,0)&lt;&gt;""),HLOOKUP(O$2+$A1137,Sheet2!CA:NN,$B1137,0),"")</f>
        <v/>
      </c>
      <c r="P1137" t="str">
        <f>IF(OR(HLOOKUP(P$2+$A1137,Sheet2!CB:NO,$B1137,0),HLOOKUP(P$2+$A1137,Sheet2!CB:NO,$B1137,0)&lt;&gt;""),HLOOKUP(P$2+$A1137,Sheet2!CB:NO,$B1137,0),"")</f>
        <v/>
      </c>
      <c r="Q1137" t="str">
        <f>IF(OR(HLOOKUP(Q$2+$A1137,Sheet2!CC:NO,$B1137,0),HLOOKUP(Q$2+$A1137,Sheet2!CC:NO,$B1137,0)&lt;&gt;""),HLOOKUP(Q$2+$A1137,Sheet2!CC:NO,$B1137,0),"")</f>
        <v/>
      </c>
    </row>
    <row r="1138" spans="1:17" x14ac:dyDescent="0.25">
      <c r="A1138" s="64">
        <f t="shared" si="139"/>
        <v>24</v>
      </c>
      <c r="B1138" s="64">
        <f t="shared" si="140"/>
        <v>118</v>
      </c>
      <c r="C1138" s="64">
        <f t="shared" si="141"/>
        <v>5</v>
      </c>
      <c r="D1138" s="64">
        <f t="shared" si="142"/>
        <v>114</v>
      </c>
      <c r="E1138" s="64">
        <f t="shared" si="143"/>
        <v>566</v>
      </c>
      <c r="F1138" s="64">
        <f t="shared" si="136"/>
        <v>1</v>
      </c>
      <c r="G1138" s="64">
        <f t="shared" si="137"/>
        <v>3</v>
      </c>
      <c r="H1138" s="64">
        <f t="shared" si="138"/>
        <v>2021</v>
      </c>
      <c r="I1138" s="80" t="str">
        <f>IFERROR(VLOOKUP(D1138,Sheet2!A:B,2,0),"")</f>
        <v>J21-0224 PK25</v>
      </c>
      <c r="J1138" s="64" t="str">
        <f>IFERROR(IF(I1138&lt;&gt;"",VLOOKUP(I1138,Sheet2!B:C,2,0),""),"")</f>
        <v xml:space="preserve">THE MRT PINK  &amp; YELLOW </v>
      </c>
      <c r="K1138" s="64" t="str">
        <f>IFERROR( IF(I1138&lt;&gt;"", HLOOKUP(L$2+$A1138,Sheet2!BX:NK,2,0),""),"")</f>
        <v>1-15 Mar 2021</v>
      </c>
      <c r="L1138" t="str">
        <f>IF(OR(HLOOKUP(L$2+$A1138,Sheet2!BX:NK,$B1138,0),HLOOKUP(L$2+$A1138,Sheet2!BX:NK,$B1138,0)&lt;&gt;""),HLOOKUP(L$2+$A1138,Sheet2!BX:NK,$B1138,0),"")</f>
        <v/>
      </c>
      <c r="M1138" t="str">
        <f>IF(OR(HLOOKUP(M$2+$A1138,Sheet2!BY:NL,$B1138,0),HLOOKUP(M$2+$A1138,Sheet2!BY:NL,$B1138,0)&lt;&gt;""),HLOOKUP(M$2+$A1138,Sheet2!BY:NL,$B1138,0),"")</f>
        <v/>
      </c>
      <c r="N1138" t="str">
        <f>IF(OR(HLOOKUP(N$2+$A1138,Sheet2!BZ:NM,$B1138,0),HLOOKUP(N$2+$A1138,Sheet2!BZ:NM,$B1138,0)&lt;&gt;""),HLOOKUP(N$2+$A1138,Sheet2!BZ:NM,$B1138,0),"")</f>
        <v/>
      </c>
      <c r="O1138" t="str">
        <f>IF(OR(HLOOKUP(O$2+$A1138,Sheet2!CA:NN,$B1138,0),HLOOKUP(O$2+$A1138,Sheet2!CA:NN,$B1138,0)&lt;&gt;""),HLOOKUP(O$2+$A1138,Sheet2!CA:NN,$B1138,0),"")</f>
        <v/>
      </c>
      <c r="P1138" t="str">
        <f>IF(OR(HLOOKUP(P$2+$A1138,Sheet2!CB:NO,$B1138,0),HLOOKUP(P$2+$A1138,Sheet2!CB:NO,$B1138,0)&lt;&gt;""),HLOOKUP(P$2+$A1138,Sheet2!CB:NO,$B1138,0),"")</f>
        <v/>
      </c>
      <c r="Q1138" t="str">
        <f>IF(OR(HLOOKUP(Q$2+$A1138,Sheet2!CC:NO,$B1138,0),HLOOKUP(Q$2+$A1138,Sheet2!CC:NO,$B1138,0)&lt;&gt;""),HLOOKUP(Q$2+$A1138,Sheet2!CC:NO,$B1138,0),"")</f>
        <v/>
      </c>
    </row>
    <row r="1139" spans="1:17" x14ac:dyDescent="0.25">
      <c r="A1139" s="64">
        <f t="shared" si="139"/>
        <v>30</v>
      </c>
      <c r="B1139" s="64">
        <f t="shared" si="140"/>
        <v>118</v>
      </c>
      <c r="C1139" s="64">
        <f t="shared" si="141"/>
        <v>6</v>
      </c>
      <c r="D1139" s="64">
        <f t="shared" si="142"/>
        <v>114</v>
      </c>
      <c r="E1139" s="64">
        <f t="shared" si="143"/>
        <v>566</v>
      </c>
      <c r="F1139" s="64">
        <f t="shared" si="136"/>
        <v>2</v>
      </c>
      <c r="G1139" s="64">
        <f t="shared" si="137"/>
        <v>3</v>
      </c>
      <c r="H1139" s="64">
        <f t="shared" si="138"/>
        <v>2021</v>
      </c>
      <c r="I1139" s="80" t="str">
        <f>IFERROR(VLOOKUP(D1139,Sheet2!A:B,2,0),"")</f>
        <v>J21-0224 PK25</v>
      </c>
      <c r="J1139" s="64" t="str">
        <f>IFERROR(IF(I1139&lt;&gt;"",VLOOKUP(I1139,Sheet2!B:C,2,0),""),"")</f>
        <v xml:space="preserve">THE MRT PINK  &amp; YELLOW </v>
      </c>
      <c r="K1139" s="64" t="str">
        <f>IFERROR( IF(I1139&lt;&gt;"", HLOOKUP(L$2+$A1139,Sheet2!BX:NK,2,0),""),"")</f>
        <v>16-31 Mar 21</v>
      </c>
      <c r="L1139" t="str">
        <f>IF(OR(HLOOKUP(L$2+$A1139,Sheet2!BX:NK,$B1139,0),HLOOKUP(L$2+$A1139,Sheet2!BX:NK,$B1139,0)&lt;&gt;""),HLOOKUP(L$2+$A1139,Sheet2!BX:NK,$B1139,0),"")</f>
        <v/>
      </c>
      <c r="M1139" t="str">
        <f>IF(OR(HLOOKUP(M$2+$A1139,Sheet2!BY:NL,$B1139,0),HLOOKUP(M$2+$A1139,Sheet2!BY:NL,$B1139,0)&lt;&gt;""),HLOOKUP(M$2+$A1139,Sheet2!BY:NL,$B1139,0),"")</f>
        <v/>
      </c>
      <c r="N1139" t="str">
        <f>IF(OR(HLOOKUP(N$2+$A1139,Sheet2!BZ:NM,$B1139,0),HLOOKUP(N$2+$A1139,Sheet2!BZ:NM,$B1139,0)&lt;&gt;""),HLOOKUP(N$2+$A1139,Sheet2!BZ:NM,$B1139,0),"")</f>
        <v/>
      </c>
      <c r="O1139" t="str">
        <f>IF(OR(HLOOKUP(O$2+$A1139,Sheet2!CA:NN,$B1139,0),HLOOKUP(O$2+$A1139,Sheet2!CA:NN,$B1139,0)&lt;&gt;""),HLOOKUP(O$2+$A1139,Sheet2!CA:NN,$B1139,0),"")</f>
        <v/>
      </c>
      <c r="P1139" t="str">
        <f>IF(OR(HLOOKUP(P$2+$A1139,Sheet2!CB:NO,$B1139,0),HLOOKUP(P$2+$A1139,Sheet2!CB:NO,$B1139,0)&lt;&gt;""),HLOOKUP(P$2+$A1139,Sheet2!CB:NO,$B1139,0),"")</f>
        <v/>
      </c>
      <c r="Q1139" t="str">
        <f>IF(OR(HLOOKUP(Q$2+$A1139,Sheet2!CC:NO,$B1139,0),HLOOKUP(Q$2+$A1139,Sheet2!CC:NO,$B1139,0)&lt;&gt;""),HLOOKUP(Q$2+$A1139,Sheet2!CC:NO,$B1139,0),"")</f>
        <v/>
      </c>
    </row>
    <row r="1140" spans="1:17" x14ac:dyDescent="0.25">
      <c r="A1140" s="64">
        <f t="shared" si="139"/>
        <v>36</v>
      </c>
      <c r="B1140" s="64">
        <f t="shared" si="140"/>
        <v>118</v>
      </c>
      <c r="C1140" s="64">
        <f t="shared" si="141"/>
        <v>7</v>
      </c>
      <c r="D1140" s="64">
        <f t="shared" si="142"/>
        <v>114</v>
      </c>
      <c r="E1140" s="64">
        <f t="shared" si="143"/>
        <v>566</v>
      </c>
      <c r="F1140" s="64">
        <f t="shared" si="136"/>
        <v>1</v>
      </c>
      <c r="G1140" s="64">
        <f t="shared" si="137"/>
        <v>4</v>
      </c>
      <c r="H1140" s="64">
        <f t="shared" si="138"/>
        <v>2021</v>
      </c>
      <c r="I1140" s="80" t="str">
        <f>IFERROR(VLOOKUP(D1140,Sheet2!A:B,2,0),"")</f>
        <v>J21-0224 PK25</v>
      </c>
      <c r="J1140" s="64" t="str">
        <f>IFERROR(IF(I1140&lt;&gt;"",VLOOKUP(I1140,Sheet2!B:C,2,0),""),"")</f>
        <v xml:space="preserve">THE MRT PINK  &amp; YELLOW </v>
      </c>
      <c r="K1140" s="64" t="str">
        <f>IFERROR( IF(I1140&lt;&gt;"", HLOOKUP(L$2+$A1140,Sheet2!BX:NK,2,0),""),"")</f>
        <v>1-15 April 21</v>
      </c>
      <c r="L1140">
        <f>IF(OR(HLOOKUP(L$2+$A1140,Sheet2!BX:NK,$B1140,0),HLOOKUP(L$2+$A1140,Sheet2!BX:NK,$B1140,0)&lt;&gt;""),HLOOKUP(L$2+$A1140,Sheet2!BX:NK,$B1140,0),"")</f>
        <v>31900</v>
      </c>
      <c r="M1140">
        <f>IF(OR(HLOOKUP(M$2+$A1140,Sheet2!BY:NL,$B1140,0),HLOOKUP(M$2+$A1140,Sheet2!BY:NL,$B1140,0)&lt;&gt;""),HLOOKUP(M$2+$A1140,Sheet2!BY:NL,$B1140,0),"")</f>
        <v>1201</v>
      </c>
      <c r="N1140" t="str">
        <f>IF(OR(HLOOKUP(N$2+$A1140,Sheet2!BZ:NM,$B1140,0),HLOOKUP(N$2+$A1140,Sheet2!BZ:NM,$B1140,0)&lt;&gt;""),HLOOKUP(N$2+$A1140,Sheet2!BZ:NM,$B1140,0),"")</f>
        <v/>
      </c>
      <c r="O1140" t="str">
        <f>IF(OR(HLOOKUP(O$2+$A1140,Sheet2!CA:NN,$B1140,0),HLOOKUP(O$2+$A1140,Sheet2!CA:NN,$B1140,0)&lt;&gt;""),HLOOKUP(O$2+$A1140,Sheet2!CA:NN,$B1140,0),"")</f>
        <v/>
      </c>
      <c r="P1140">
        <f>IF(OR(HLOOKUP(P$2+$A1140,Sheet2!CB:NO,$B1140,0),HLOOKUP(P$2+$A1140,Sheet2!CB:NO,$B1140,0)&lt;&gt;""),HLOOKUP(P$2+$A1140,Sheet2!CB:NO,$B1140,0),"")</f>
        <v>2074</v>
      </c>
      <c r="Q1140">
        <f>IF(OR(HLOOKUP(Q$2+$A1140,Sheet2!CC:NO,$B1140,0),HLOOKUP(Q$2+$A1140,Sheet2!CC:NO,$B1140,0)&lt;&gt;""),HLOOKUP(Q$2+$A1140,Sheet2!CC:NO,$B1140,0),"")</f>
        <v>5</v>
      </c>
    </row>
    <row r="1141" spans="1:17" x14ac:dyDescent="0.25">
      <c r="A1141" s="64">
        <f t="shared" si="139"/>
        <v>42</v>
      </c>
      <c r="B1141" s="64">
        <f t="shared" si="140"/>
        <v>118</v>
      </c>
      <c r="C1141" s="64">
        <f t="shared" si="141"/>
        <v>8</v>
      </c>
      <c r="D1141" s="64">
        <f t="shared" si="142"/>
        <v>114</v>
      </c>
      <c r="E1141" s="64">
        <f t="shared" si="143"/>
        <v>566</v>
      </c>
      <c r="F1141" s="64">
        <f t="shared" si="136"/>
        <v>2</v>
      </c>
      <c r="G1141" s="64">
        <f t="shared" si="137"/>
        <v>4</v>
      </c>
      <c r="H1141" s="64">
        <f t="shared" si="138"/>
        <v>2021</v>
      </c>
      <c r="I1141" s="80" t="str">
        <f>IFERROR(VLOOKUP(D1141,Sheet2!A:B,2,0),"")</f>
        <v>J21-0224 PK25</v>
      </c>
      <c r="J1141" s="64" t="str">
        <f>IFERROR(IF(I1141&lt;&gt;"",VLOOKUP(I1141,Sheet2!B:C,2,0),""),"")</f>
        <v xml:space="preserve">THE MRT PINK  &amp; YELLOW </v>
      </c>
      <c r="K1141" s="64" t="str">
        <f>IFERROR( IF(I1141&lt;&gt;"", HLOOKUP(L$2+$A1141,Sheet2!BX:NK,2,0),""),"")</f>
        <v>16-30 April 21</v>
      </c>
      <c r="L1141">
        <f>IF(OR(HLOOKUP(L$2+$A1141,Sheet2!BX:NK,$B1141,0),HLOOKUP(L$2+$A1141,Sheet2!BX:NK,$B1141,0)&lt;&gt;""),HLOOKUP(L$2+$A1141,Sheet2!BX:NK,$B1141,0),"")</f>
        <v>99184</v>
      </c>
      <c r="M1141">
        <f>IF(OR(HLOOKUP(M$2+$A1141,Sheet2!BY:NL,$B1141,0),HLOOKUP(M$2+$A1141,Sheet2!BY:NL,$B1141,0)&lt;&gt;""),HLOOKUP(M$2+$A1141,Sheet2!BY:NL,$B1141,0),"")</f>
        <v>11301</v>
      </c>
      <c r="N1141">
        <f>IF(OR(HLOOKUP(N$2+$A1141,Sheet2!BZ:NM,$B1141,0),HLOOKUP(N$2+$A1141,Sheet2!BZ:NM,$B1141,0)&lt;&gt;""),HLOOKUP(N$2+$A1141,Sheet2!BZ:NM,$B1141,0),"")</f>
        <v>13460</v>
      </c>
      <c r="O1141" t="str">
        <f>IF(OR(HLOOKUP(O$2+$A1141,Sheet2!CA:NN,$B1141,0),HLOOKUP(O$2+$A1141,Sheet2!CA:NN,$B1141,0)&lt;&gt;""),HLOOKUP(O$2+$A1141,Sheet2!CA:NN,$B1141,0),"")</f>
        <v/>
      </c>
      <c r="P1141">
        <f>IF(OR(HLOOKUP(P$2+$A1141,Sheet2!CB:NO,$B1141,0),HLOOKUP(P$2+$A1141,Sheet2!CB:NO,$B1141,0)&lt;&gt;""),HLOOKUP(P$2+$A1141,Sheet2!CB:NO,$B1141,0),"")</f>
        <v>4364</v>
      </c>
      <c r="Q1141">
        <f>IF(OR(HLOOKUP(Q$2+$A1141,Sheet2!CC:NO,$B1141,0),HLOOKUP(Q$2+$A1141,Sheet2!CC:NO,$B1141,0)&lt;&gt;""),HLOOKUP(Q$2+$A1141,Sheet2!CC:NO,$B1141,0),"")</f>
        <v>19</v>
      </c>
    </row>
    <row r="1142" spans="1:17" x14ac:dyDescent="0.25">
      <c r="A1142" s="64">
        <f t="shared" si="139"/>
        <v>48</v>
      </c>
      <c r="B1142" s="64">
        <f t="shared" si="140"/>
        <v>118</v>
      </c>
      <c r="C1142" s="64">
        <f t="shared" si="141"/>
        <v>9</v>
      </c>
      <c r="D1142" s="64">
        <f t="shared" si="142"/>
        <v>114</v>
      </c>
      <c r="E1142" s="64">
        <f t="shared" si="143"/>
        <v>566</v>
      </c>
      <c r="F1142" s="64">
        <f t="shared" si="136"/>
        <v>1</v>
      </c>
      <c r="G1142" s="64">
        <f t="shared" si="137"/>
        <v>5</v>
      </c>
      <c r="H1142" s="64">
        <f t="shared" si="138"/>
        <v>2021</v>
      </c>
      <c r="I1142" s="80" t="str">
        <f>IFERROR(VLOOKUP(D1142,Sheet2!A:B,2,0),"")</f>
        <v>J21-0224 PK25</v>
      </c>
      <c r="J1142" s="64" t="str">
        <f>IFERROR(IF(I1142&lt;&gt;"",VLOOKUP(I1142,Sheet2!B:C,2,0),""),"")</f>
        <v xml:space="preserve">THE MRT PINK  &amp; YELLOW </v>
      </c>
      <c r="K1142" s="64" t="str">
        <f>IFERROR( IF(I1142&lt;&gt;"", HLOOKUP(L$2+$A1142,Sheet2!BX:NK,2,0),""),"")</f>
        <v>1-15 May 21</v>
      </c>
      <c r="L1142">
        <f>IF(OR(HLOOKUP(L$2+$A1142,Sheet2!BX:NK,$B1142,0),HLOOKUP(L$2+$A1142,Sheet2!BX:NK,$B1142,0)&lt;&gt;""),HLOOKUP(L$2+$A1142,Sheet2!BX:NK,$B1142,0),"")</f>
        <v>181480</v>
      </c>
      <c r="M1142">
        <f>IF(OR(HLOOKUP(M$2+$A1142,Sheet2!BY:NL,$B1142,0),HLOOKUP(M$2+$A1142,Sheet2!BY:NL,$B1142,0)&lt;&gt;""),HLOOKUP(M$2+$A1142,Sheet2!BY:NL,$B1142,0),"")</f>
        <v>33030</v>
      </c>
      <c r="N1142">
        <f>IF(OR(HLOOKUP(N$2+$A1142,Sheet2!BZ:NM,$B1142,0),HLOOKUP(N$2+$A1142,Sheet2!BZ:NM,$B1142,0)&lt;&gt;""),HLOOKUP(N$2+$A1142,Sheet2!BZ:NM,$B1142,0),"")</f>
        <v>24010</v>
      </c>
      <c r="O1142">
        <f>IF(OR(HLOOKUP(O$2+$A1142,Sheet2!CA:NN,$B1142,0),HLOOKUP(O$2+$A1142,Sheet2!CA:NN,$B1142,0)&lt;&gt;""),HLOOKUP(O$2+$A1142,Sheet2!CA:NN,$B1142,0),"")</f>
        <v>0</v>
      </c>
      <c r="P1142">
        <f>IF(OR(HLOOKUP(P$2+$A1142,Sheet2!CB:NO,$B1142,0),HLOOKUP(P$2+$A1142,Sheet2!CB:NO,$B1142,0)&lt;&gt;""),HLOOKUP(P$2+$A1142,Sheet2!CB:NO,$B1142,0),"")</f>
        <v>9080</v>
      </c>
      <c r="Q1142">
        <f>IF(OR(HLOOKUP(Q$2+$A1142,Sheet2!CC:NO,$B1142,0),HLOOKUP(Q$2+$A1142,Sheet2!CC:NO,$B1142,0)&lt;&gt;""),HLOOKUP(Q$2+$A1142,Sheet2!CC:NO,$B1142,0),"")</f>
        <v>23</v>
      </c>
    </row>
    <row r="1143" spans="1:17" x14ac:dyDescent="0.25">
      <c r="A1143" s="64">
        <f t="shared" si="139"/>
        <v>54</v>
      </c>
      <c r="B1143" s="64">
        <f t="shared" si="140"/>
        <v>118</v>
      </c>
      <c r="C1143" s="64">
        <f t="shared" si="141"/>
        <v>10</v>
      </c>
      <c r="D1143" s="64">
        <f t="shared" si="142"/>
        <v>114</v>
      </c>
      <c r="E1143" s="64">
        <f t="shared" si="143"/>
        <v>566</v>
      </c>
      <c r="F1143" s="64">
        <f t="shared" si="136"/>
        <v>2</v>
      </c>
      <c r="G1143" s="64">
        <f t="shared" si="137"/>
        <v>5</v>
      </c>
      <c r="H1143" s="64">
        <f t="shared" si="138"/>
        <v>2021</v>
      </c>
      <c r="I1143" s="80" t="str">
        <f>IFERROR(VLOOKUP(D1143,Sheet2!A:B,2,0),"")</f>
        <v>J21-0224 PK25</v>
      </c>
      <c r="J1143" s="64" t="str">
        <f>IFERROR(IF(I1143&lt;&gt;"",VLOOKUP(I1143,Sheet2!B:C,2,0),""),"")</f>
        <v xml:space="preserve">THE MRT PINK  &amp; YELLOW </v>
      </c>
      <c r="K1143" s="64" t="str">
        <f>IFERROR( IF(I1143&lt;&gt;"", HLOOKUP(L$2+$A1143,Sheet2!BX:NK,2,0),""),"")</f>
        <v>16-31 May 21</v>
      </c>
      <c r="L1143" t="str">
        <f>IF(OR(HLOOKUP(L$2+$A1143,Sheet2!BX:NK,$B1143,0),HLOOKUP(L$2+$A1143,Sheet2!BX:NK,$B1143,0)&lt;&gt;""),HLOOKUP(L$2+$A1143,Sheet2!BX:NK,$B1143,0),"")</f>
        <v/>
      </c>
      <c r="M1143" t="str">
        <f>IF(OR(HLOOKUP(M$2+$A1143,Sheet2!BY:NL,$B1143,0),HLOOKUP(M$2+$A1143,Sheet2!BY:NL,$B1143,0)&lt;&gt;""),HLOOKUP(M$2+$A1143,Sheet2!BY:NL,$B1143,0),"")</f>
        <v/>
      </c>
      <c r="N1143" t="str">
        <f>IF(OR(HLOOKUP(N$2+$A1143,Sheet2!BZ:NM,$B1143,0),HLOOKUP(N$2+$A1143,Sheet2!BZ:NM,$B1143,0)&lt;&gt;""),HLOOKUP(N$2+$A1143,Sheet2!BZ:NM,$B1143,0),"")</f>
        <v/>
      </c>
      <c r="O1143" t="str">
        <f>IF(OR(HLOOKUP(O$2+$A1143,Sheet2!CA:NN,$B1143,0),HLOOKUP(O$2+$A1143,Sheet2!CA:NN,$B1143,0)&lt;&gt;""),HLOOKUP(O$2+$A1143,Sheet2!CA:NN,$B1143,0),"")</f>
        <v/>
      </c>
      <c r="P1143" t="str">
        <f>IF(OR(HLOOKUP(P$2+$A1143,Sheet2!CB:NO,$B1143,0),HLOOKUP(P$2+$A1143,Sheet2!CB:NO,$B1143,0)&lt;&gt;""),HLOOKUP(P$2+$A1143,Sheet2!CB:NO,$B1143,0),"")</f>
        <v/>
      </c>
      <c r="Q1143" t="str">
        <f>IF(OR(HLOOKUP(Q$2+$A1143,Sheet2!CC:NO,$B1143,0),HLOOKUP(Q$2+$A1143,Sheet2!CC:NO,$B1143,0)&lt;&gt;""),HLOOKUP(Q$2+$A1143,Sheet2!CC:NO,$B1143,0),"")</f>
        <v/>
      </c>
    </row>
    <row r="1144" spans="1:17" x14ac:dyDescent="0.25">
      <c r="A1144" s="64">
        <f t="shared" si="139"/>
        <v>0</v>
      </c>
      <c r="B1144" s="64">
        <f t="shared" si="140"/>
        <v>119</v>
      </c>
      <c r="C1144" s="64">
        <f t="shared" si="141"/>
        <v>1</v>
      </c>
      <c r="D1144" s="64">
        <f t="shared" si="142"/>
        <v>115</v>
      </c>
      <c r="E1144" s="64">
        <f t="shared" si="143"/>
        <v>571</v>
      </c>
      <c r="F1144" s="64">
        <f t="shared" si="136"/>
        <v>1</v>
      </c>
      <c r="G1144" s="64">
        <f t="shared" si="137"/>
        <v>1</v>
      </c>
      <c r="H1144" s="64">
        <f t="shared" si="138"/>
        <v>2021</v>
      </c>
      <c r="I1144" s="80" t="str">
        <f>IFERROR(VLOOKUP(D1144,Sheet2!A:B,2,0),"")</f>
        <v>J21-0333</v>
      </c>
      <c r="J1144" s="64" t="str">
        <f>IFERROR(IF(I1144&lt;&gt;"",VLOOKUP(I1144,Sheet2!B:C,2,0),""),"")</f>
        <v>Field Instrument Installation SPP 24MW</v>
      </c>
      <c r="K1144" s="64" t="str">
        <f>IFERROR( IF(I1144&lt;&gt;"", HLOOKUP(L$2+$A1144,Sheet2!BX:NK,2,0),""),"")</f>
        <v>1-15 Jan 21</v>
      </c>
      <c r="L1144" t="str">
        <f>IF(OR(HLOOKUP(L$2+$A1144,Sheet2!BX:NK,$B1144,0),HLOOKUP(L$2+$A1144,Sheet2!BX:NK,$B1144,0)&lt;&gt;""),HLOOKUP(L$2+$A1144,Sheet2!BX:NK,$B1144,0),"")</f>
        <v/>
      </c>
      <c r="M1144" t="str">
        <f>IF(OR(HLOOKUP(M$2+$A1144,Sheet2!BY:NL,$B1144,0),HLOOKUP(M$2+$A1144,Sheet2!BY:NL,$B1144,0)&lt;&gt;""),HLOOKUP(M$2+$A1144,Sheet2!BY:NL,$B1144,0),"")</f>
        <v/>
      </c>
      <c r="N1144" t="str">
        <f>IF(OR(HLOOKUP(N$2+$A1144,Sheet2!BZ:NM,$B1144,0),HLOOKUP(N$2+$A1144,Sheet2!BZ:NM,$B1144,0)&lt;&gt;""),HLOOKUP(N$2+$A1144,Sheet2!BZ:NM,$B1144,0),"")</f>
        <v/>
      </c>
      <c r="O1144" t="str">
        <f>IF(OR(HLOOKUP(O$2+$A1144,Sheet2!CA:NN,$B1144,0),HLOOKUP(O$2+$A1144,Sheet2!CA:NN,$B1144,0)&lt;&gt;""),HLOOKUP(O$2+$A1144,Sheet2!CA:NN,$B1144,0),"")</f>
        <v/>
      </c>
      <c r="P1144" t="str">
        <f>IF(OR(HLOOKUP(P$2+$A1144,Sheet2!CB:NO,$B1144,0),HLOOKUP(P$2+$A1144,Sheet2!CB:NO,$B1144,0)&lt;&gt;""),HLOOKUP(P$2+$A1144,Sheet2!CB:NO,$B1144,0),"")</f>
        <v/>
      </c>
      <c r="Q1144" t="str">
        <f>IF(OR(HLOOKUP(Q$2+$A1144,Sheet2!CC:NO,$B1144,0),HLOOKUP(Q$2+$A1144,Sheet2!CC:NO,$B1144,0)&lt;&gt;""),HLOOKUP(Q$2+$A1144,Sheet2!CC:NO,$B1144,0),"")</f>
        <v/>
      </c>
    </row>
    <row r="1145" spans="1:17" x14ac:dyDescent="0.25">
      <c r="A1145" s="64">
        <f t="shared" si="139"/>
        <v>6</v>
      </c>
      <c r="B1145" s="64">
        <f t="shared" si="140"/>
        <v>119</v>
      </c>
      <c r="C1145" s="64">
        <f t="shared" si="141"/>
        <v>2</v>
      </c>
      <c r="D1145" s="64">
        <f t="shared" si="142"/>
        <v>115</v>
      </c>
      <c r="E1145" s="64">
        <f t="shared" si="143"/>
        <v>571</v>
      </c>
      <c r="F1145" s="64">
        <f t="shared" si="136"/>
        <v>2</v>
      </c>
      <c r="G1145" s="64">
        <f t="shared" si="137"/>
        <v>1</v>
      </c>
      <c r="H1145" s="64">
        <f t="shared" si="138"/>
        <v>2021</v>
      </c>
      <c r="I1145" s="80" t="str">
        <f>IFERROR(VLOOKUP(D1145,Sheet2!A:B,2,0),"")</f>
        <v>J21-0333</v>
      </c>
      <c r="J1145" s="64" t="str">
        <f>IFERROR(IF(I1145&lt;&gt;"",VLOOKUP(I1145,Sheet2!B:C,2,0),""),"")</f>
        <v>Field Instrument Installation SPP 24MW</v>
      </c>
      <c r="K1145" s="64" t="str">
        <f>IFERROR( IF(I1145&lt;&gt;"", HLOOKUP(L$2+$A1145,Sheet2!BX:NK,2,0),""),"")</f>
        <v>16-31 Jan 21</v>
      </c>
      <c r="L1145" t="str">
        <f>IF(OR(HLOOKUP(L$2+$A1145,Sheet2!BX:NK,$B1145,0),HLOOKUP(L$2+$A1145,Sheet2!BX:NK,$B1145,0)&lt;&gt;""),HLOOKUP(L$2+$A1145,Sheet2!BX:NK,$B1145,0),"")</f>
        <v/>
      </c>
      <c r="M1145" t="str">
        <f>IF(OR(HLOOKUP(M$2+$A1145,Sheet2!BY:NL,$B1145,0),HLOOKUP(M$2+$A1145,Sheet2!BY:NL,$B1145,0)&lt;&gt;""),HLOOKUP(M$2+$A1145,Sheet2!BY:NL,$B1145,0),"")</f>
        <v/>
      </c>
      <c r="N1145" t="str">
        <f>IF(OR(HLOOKUP(N$2+$A1145,Sheet2!BZ:NM,$B1145,0),HLOOKUP(N$2+$A1145,Sheet2!BZ:NM,$B1145,0)&lt;&gt;""),HLOOKUP(N$2+$A1145,Sheet2!BZ:NM,$B1145,0),"")</f>
        <v/>
      </c>
      <c r="O1145" t="str">
        <f>IF(OR(HLOOKUP(O$2+$A1145,Sheet2!CA:NN,$B1145,0),HLOOKUP(O$2+$A1145,Sheet2!CA:NN,$B1145,0)&lt;&gt;""),HLOOKUP(O$2+$A1145,Sheet2!CA:NN,$B1145,0),"")</f>
        <v/>
      </c>
      <c r="P1145" t="str">
        <f>IF(OR(HLOOKUP(P$2+$A1145,Sheet2!CB:NO,$B1145,0),HLOOKUP(P$2+$A1145,Sheet2!CB:NO,$B1145,0)&lt;&gt;""),HLOOKUP(P$2+$A1145,Sheet2!CB:NO,$B1145,0),"")</f>
        <v/>
      </c>
      <c r="Q1145" t="str">
        <f>IF(OR(HLOOKUP(Q$2+$A1145,Sheet2!CC:NO,$B1145,0),HLOOKUP(Q$2+$A1145,Sheet2!CC:NO,$B1145,0)&lt;&gt;""),HLOOKUP(Q$2+$A1145,Sheet2!CC:NO,$B1145,0),"")</f>
        <v/>
      </c>
    </row>
    <row r="1146" spans="1:17" x14ac:dyDescent="0.25">
      <c r="A1146" s="64">
        <f t="shared" si="139"/>
        <v>12</v>
      </c>
      <c r="B1146" s="64">
        <f t="shared" si="140"/>
        <v>119</v>
      </c>
      <c r="C1146" s="64">
        <f t="shared" si="141"/>
        <v>3</v>
      </c>
      <c r="D1146" s="64">
        <f t="shared" si="142"/>
        <v>115</v>
      </c>
      <c r="E1146" s="64">
        <f t="shared" si="143"/>
        <v>571</v>
      </c>
      <c r="F1146" s="64">
        <f t="shared" si="136"/>
        <v>1</v>
      </c>
      <c r="G1146" s="64">
        <f t="shared" si="137"/>
        <v>2</v>
      </c>
      <c r="H1146" s="64">
        <f t="shared" si="138"/>
        <v>2021</v>
      </c>
      <c r="I1146" s="80" t="str">
        <f>IFERROR(VLOOKUP(D1146,Sheet2!A:B,2,0),"")</f>
        <v>J21-0333</v>
      </c>
      <c r="J1146" s="64" t="str">
        <f>IFERROR(IF(I1146&lt;&gt;"",VLOOKUP(I1146,Sheet2!B:C,2,0),""),"")</f>
        <v>Field Instrument Installation SPP 24MW</v>
      </c>
      <c r="K1146" s="64" t="str">
        <f>IFERROR( IF(I1146&lt;&gt;"", HLOOKUP(L$2+$A1146,Sheet2!BX:NK,2,0),""),"")</f>
        <v>1-15 Feb 21</v>
      </c>
      <c r="L1146" t="str">
        <f>IF(OR(HLOOKUP(L$2+$A1146,Sheet2!BX:NK,$B1146,0),HLOOKUP(L$2+$A1146,Sheet2!BX:NK,$B1146,0)&lt;&gt;""),HLOOKUP(L$2+$A1146,Sheet2!BX:NK,$B1146,0),"")</f>
        <v/>
      </c>
      <c r="M1146" t="str">
        <f>IF(OR(HLOOKUP(M$2+$A1146,Sheet2!BY:NL,$B1146,0),HLOOKUP(M$2+$A1146,Sheet2!BY:NL,$B1146,0)&lt;&gt;""),HLOOKUP(M$2+$A1146,Sheet2!BY:NL,$B1146,0),"")</f>
        <v/>
      </c>
      <c r="N1146" t="str">
        <f>IF(OR(HLOOKUP(N$2+$A1146,Sheet2!BZ:NM,$B1146,0),HLOOKUP(N$2+$A1146,Sheet2!BZ:NM,$B1146,0)&lt;&gt;""),HLOOKUP(N$2+$A1146,Sheet2!BZ:NM,$B1146,0),"")</f>
        <v/>
      </c>
      <c r="O1146" t="str">
        <f>IF(OR(HLOOKUP(O$2+$A1146,Sheet2!CA:NN,$B1146,0),HLOOKUP(O$2+$A1146,Sheet2!CA:NN,$B1146,0)&lt;&gt;""),HLOOKUP(O$2+$A1146,Sheet2!CA:NN,$B1146,0),"")</f>
        <v/>
      </c>
      <c r="P1146" t="str">
        <f>IF(OR(HLOOKUP(P$2+$A1146,Sheet2!CB:NO,$B1146,0),HLOOKUP(P$2+$A1146,Sheet2!CB:NO,$B1146,0)&lt;&gt;""),HLOOKUP(P$2+$A1146,Sheet2!CB:NO,$B1146,0),"")</f>
        <v/>
      </c>
      <c r="Q1146" t="str">
        <f>IF(OR(HLOOKUP(Q$2+$A1146,Sheet2!CC:NO,$B1146,0),HLOOKUP(Q$2+$A1146,Sheet2!CC:NO,$B1146,0)&lt;&gt;""),HLOOKUP(Q$2+$A1146,Sheet2!CC:NO,$B1146,0),"")</f>
        <v/>
      </c>
    </row>
    <row r="1147" spans="1:17" x14ac:dyDescent="0.25">
      <c r="A1147" s="64">
        <f t="shared" si="139"/>
        <v>18</v>
      </c>
      <c r="B1147" s="64">
        <f t="shared" si="140"/>
        <v>119</v>
      </c>
      <c r="C1147" s="64">
        <f t="shared" si="141"/>
        <v>4</v>
      </c>
      <c r="D1147" s="64">
        <f t="shared" si="142"/>
        <v>115</v>
      </c>
      <c r="E1147" s="64">
        <f t="shared" si="143"/>
        <v>571</v>
      </c>
      <c r="F1147" s="64">
        <f t="shared" si="136"/>
        <v>2</v>
      </c>
      <c r="G1147" s="64">
        <f t="shared" si="137"/>
        <v>2</v>
      </c>
      <c r="H1147" s="64">
        <f t="shared" si="138"/>
        <v>2021</v>
      </c>
      <c r="I1147" s="80" t="str">
        <f>IFERROR(VLOOKUP(D1147,Sheet2!A:B,2,0),"")</f>
        <v>J21-0333</v>
      </c>
      <c r="J1147" s="64" t="str">
        <f>IFERROR(IF(I1147&lt;&gt;"",VLOOKUP(I1147,Sheet2!B:C,2,0),""),"")</f>
        <v>Field Instrument Installation SPP 24MW</v>
      </c>
      <c r="K1147" s="64" t="str">
        <f>IFERROR( IF(I1147&lt;&gt;"", HLOOKUP(L$2+$A1147,Sheet2!BX:NK,2,0),""),"")</f>
        <v>16-28 Feb 21</v>
      </c>
      <c r="L1147" t="str">
        <f>IF(OR(HLOOKUP(L$2+$A1147,Sheet2!BX:NK,$B1147,0),HLOOKUP(L$2+$A1147,Sheet2!BX:NK,$B1147,0)&lt;&gt;""),HLOOKUP(L$2+$A1147,Sheet2!BX:NK,$B1147,0),"")</f>
        <v/>
      </c>
      <c r="M1147" t="str">
        <f>IF(OR(HLOOKUP(M$2+$A1147,Sheet2!BY:NL,$B1147,0),HLOOKUP(M$2+$A1147,Sheet2!BY:NL,$B1147,0)&lt;&gt;""),HLOOKUP(M$2+$A1147,Sheet2!BY:NL,$B1147,0),"")</f>
        <v/>
      </c>
      <c r="N1147" t="str">
        <f>IF(OR(HLOOKUP(N$2+$A1147,Sheet2!BZ:NM,$B1147,0),HLOOKUP(N$2+$A1147,Sheet2!BZ:NM,$B1147,0)&lt;&gt;""),HLOOKUP(N$2+$A1147,Sheet2!BZ:NM,$B1147,0),"")</f>
        <v/>
      </c>
      <c r="O1147" t="str">
        <f>IF(OR(HLOOKUP(O$2+$A1147,Sheet2!CA:NN,$B1147,0),HLOOKUP(O$2+$A1147,Sheet2!CA:NN,$B1147,0)&lt;&gt;""),HLOOKUP(O$2+$A1147,Sheet2!CA:NN,$B1147,0),"")</f>
        <v/>
      </c>
      <c r="P1147" t="str">
        <f>IF(OR(HLOOKUP(P$2+$A1147,Sheet2!CB:NO,$B1147,0),HLOOKUP(P$2+$A1147,Sheet2!CB:NO,$B1147,0)&lt;&gt;""),HLOOKUP(P$2+$A1147,Sheet2!CB:NO,$B1147,0),"")</f>
        <v/>
      </c>
      <c r="Q1147" t="str">
        <f>IF(OR(HLOOKUP(Q$2+$A1147,Sheet2!CC:NO,$B1147,0),HLOOKUP(Q$2+$A1147,Sheet2!CC:NO,$B1147,0)&lt;&gt;""),HLOOKUP(Q$2+$A1147,Sheet2!CC:NO,$B1147,0),"")</f>
        <v/>
      </c>
    </row>
    <row r="1148" spans="1:17" x14ac:dyDescent="0.25">
      <c r="A1148" s="64">
        <f t="shared" si="139"/>
        <v>24</v>
      </c>
      <c r="B1148" s="64">
        <f t="shared" si="140"/>
        <v>119</v>
      </c>
      <c r="C1148" s="64">
        <f t="shared" si="141"/>
        <v>5</v>
      </c>
      <c r="D1148" s="64">
        <f t="shared" si="142"/>
        <v>115</v>
      </c>
      <c r="E1148" s="64">
        <f t="shared" si="143"/>
        <v>571</v>
      </c>
      <c r="F1148" s="64">
        <f t="shared" si="136"/>
        <v>1</v>
      </c>
      <c r="G1148" s="64">
        <f t="shared" si="137"/>
        <v>3</v>
      </c>
      <c r="H1148" s="64">
        <f t="shared" si="138"/>
        <v>2021</v>
      </c>
      <c r="I1148" s="80" t="str">
        <f>IFERROR(VLOOKUP(D1148,Sheet2!A:B,2,0),"")</f>
        <v>J21-0333</v>
      </c>
      <c r="J1148" s="64" t="str">
        <f>IFERROR(IF(I1148&lt;&gt;"",VLOOKUP(I1148,Sheet2!B:C,2,0),""),"")</f>
        <v>Field Instrument Installation SPP 24MW</v>
      </c>
      <c r="K1148" s="64" t="str">
        <f>IFERROR( IF(I1148&lt;&gt;"", HLOOKUP(L$2+$A1148,Sheet2!BX:NK,2,0),""),"")</f>
        <v>1-15 Mar 2021</v>
      </c>
      <c r="L1148" t="str">
        <f>IF(OR(HLOOKUP(L$2+$A1148,Sheet2!BX:NK,$B1148,0),HLOOKUP(L$2+$A1148,Sheet2!BX:NK,$B1148,0)&lt;&gt;""),HLOOKUP(L$2+$A1148,Sheet2!BX:NK,$B1148,0),"")</f>
        <v/>
      </c>
      <c r="M1148" t="str">
        <f>IF(OR(HLOOKUP(M$2+$A1148,Sheet2!BY:NL,$B1148,0),HLOOKUP(M$2+$A1148,Sheet2!BY:NL,$B1148,0)&lt;&gt;""),HLOOKUP(M$2+$A1148,Sheet2!BY:NL,$B1148,0),"")</f>
        <v/>
      </c>
      <c r="N1148" t="str">
        <f>IF(OR(HLOOKUP(N$2+$A1148,Sheet2!BZ:NM,$B1148,0),HLOOKUP(N$2+$A1148,Sheet2!BZ:NM,$B1148,0)&lt;&gt;""),HLOOKUP(N$2+$A1148,Sheet2!BZ:NM,$B1148,0),"")</f>
        <v/>
      </c>
      <c r="O1148" t="str">
        <f>IF(OR(HLOOKUP(O$2+$A1148,Sheet2!CA:NN,$B1148,0),HLOOKUP(O$2+$A1148,Sheet2!CA:NN,$B1148,0)&lt;&gt;""),HLOOKUP(O$2+$A1148,Sheet2!CA:NN,$B1148,0),"")</f>
        <v/>
      </c>
      <c r="P1148" t="str">
        <f>IF(OR(HLOOKUP(P$2+$A1148,Sheet2!CB:NO,$B1148,0),HLOOKUP(P$2+$A1148,Sheet2!CB:NO,$B1148,0)&lt;&gt;""),HLOOKUP(P$2+$A1148,Sheet2!CB:NO,$B1148,0),"")</f>
        <v/>
      </c>
      <c r="Q1148" t="str">
        <f>IF(OR(HLOOKUP(Q$2+$A1148,Sheet2!CC:NO,$B1148,0),HLOOKUP(Q$2+$A1148,Sheet2!CC:NO,$B1148,0)&lt;&gt;""),HLOOKUP(Q$2+$A1148,Sheet2!CC:NO,$B1148,0),"")</f>
        <v/>
      </c>
    </row>
    <row r="1149" spans="1:17" x14ac:dyDescent="0.25">
      <c r="A1149" s="64">
        <f t="shared" si="139"/>
        <v>30</v>
      </c>
      <c r="B1149" s="64">
        <f t="shared" si="140"/>
        <v>119</v>
      </c>
      <c r="C1149" s="64">
        <f t="shared" si="141"/>
        <v>6</v>
      </c>
      <c r="D1149" s="64">
        <f t="shared" si="142"/>
        <v>115</v>
      </c>
      <c r="E1149" s="64">
        <f t="shared" si="143"/>
        <v>571</v>
      </c>
      <c r="F1149" s="64">
        <f t="shared" si="136"/>
        <v>2</v>
      </c>
      <c r="G1149" s="64">
        <f t="shared" si="137"/>
        <v>3</v>
      </c>
      <c r="H1149" s="64">
        <f t="shared" si="138"/>
        <v>2021</v>
      </c>
      <c r="I1149" s="80" t="str">
        <f>IFERROR(VLOOKUP(D1149,Sheet2!A:B,2,0),"")</f>
        <v>J21-0333</v>
      </c>
      <c r="J1149" s="64" t="str">
        <f>IFERROR(IF(I1149&lt;&gt;"",VLOOKUP(I1149,Sheet2!B:C,2,0),""),"")</f>
        <v>Field Instrument Installation SPP 24MW</v>
      </c>
      <c r="K1149" s="64" t="str">
        <f>IFERROR( IF(I1149&lt;&gt;"", HLOOKUP(L$2+$A1149,Sheet2!BX:NK,2,0),""),"")</f>
        <v>16-31 Mar 21</v>
      </c>
      <c r="L1149" t="str">
        <f>IF(OR(HLOOKUP(L$2+$A1149,Sheet2!BX:NK,$B1149,0),HLOOKUP(L$2+$A1149,Sheet2!BX:NK,$B1149,0)&lt;&gt;""),HLOOKUP(L$2+$A1149,Sheet2!BX:NK,$B1149,0),"")</f>
        <v/>
      </c>
      <c r="M1149" t="str">
        <f>IF(OR(HLOOKUP(M$2+$A1149,Sheet2!BY:NL,$B1149,0),HLOOKUP(M$2+$A1149,Sheet2!BY:NL,$B1149,0)&lt;&gt;""),HLOOKUP(M$2+$A1149,Sheet2!BY:NL,$B1149,0),"")</f>
        <v/>
      </c>
      <c r="N1149" t="str">
        <f>IF(OR(HLOOKUP(N$2+$A1149,Sheet2!BZ:NM,$B1149,0),HLOOKUP(N$2+$A1149,Sheet2!BZ:NM,$B1149,0)&lt;&gt;""),HLOOKUP(N$2+$A1149,Sheet2!BZ:NM,$B1149,0),"")</f>
        <v/>
      </c>
      <c r="O1149" t="str">
        <f>IF(OR(HLOOKUP(O$2+$A1149,Sheet2!CA:NN,$B1149,0),HLOOKUP(O$2+$A1149,Sheet2!CA:NN,$B1149,0)&lt;&gt;""),HLOOKUP(O$2+$A1149,Sheet2!CA:NN,$B1149,0),"")</f>
        <v/>
      </c>
      <c r="P1149" t="str">
        <f>IF(OR(HLOOKUP(P$2+$A1149,Sheet2!CB:NO,$B1149,0),HLOOKUP(P$2+$A1149,Sheet2!CB:NO,$B1149,0)&lt;&gt;""),HLOOKUP(P$2+$A1149,Sheet2!CB:NO,$B1149,0),"")</f>
        <v/>
      </c>
      <c r="Q1149" t="str">
        <f>IF(OR(HLOOKUP(Q$2+$A1149,Sheet2!CC:NO,$B1149,0),HLOOKUP(Q$2+$A1149,Sheet2!CC:NO,$B1149,0)&lt;&gt;""),HLOOKUP(Q$2+$A1149,Sheet2!CC:NO,$B1149,0),"")</f>
        <v/>
      </c>
    </row>
    <row r="1150" spans="1:17" x14ac:dyDescent="0.25">
      <c r="A1150" s="64">
        <f t="shared" si="139"/>
        <v>36</v>
      </c>
      <c r="B1150" s="64">
        <f t="shared" si="140"/>
        <v>119</v>
      </c>
      <c r="C1150" s="64">
        <f t="shared" si="141"/>
        <v>7</v>
      </c>
      <c r="D1150" s="64">
        <f t="shared" si="142"/>
        <v>115</v>
      </c>
      <c r="E1150" s="64">
        <f t="shared" si="143"/>
        <v>571</v>
      </c>
      <c r="F1150" s="64">
        <f t="shared" si="136"/>
        <v>1</v>
      </c>
      <c r="G1150" s="64">
        <f t="shared" si="137"/>
        <v>4</v>
      </c>
      <c r="H1150" s="64">
        <f t="shared" si="138"/>
        <v>2021</v>
      </c>
      <c r="I1150" s="80" t="str">
        <f>IFERROR(VLOOKUP(D1150,Sheet2!A:B,2,0),"")</f>
        <v>J21-0333</v>
      </c>
      <c r="J1150" s="64" t="str">
        <f>IFERROR(IF(I1150&lt;&gt;"",VLOOKUP(I1150,Sheet2!B:C,2,0),""),"")</f>
        <v>Field Instrument Installation SPP 24MW</v>
      </c>
      <c r="K1150" s="64" t="str">
        <f>IFERROR( IF(I1150&lt;&gt;"", HLOOKUP(L$2+$A1150,Sheet2!BX:NK,2,0),""),"")</f>
        <v>1-15 April 21</v>
      </c>
      <c r="L1150" t="str">
        <f>IF(OR(HLOOKUP(L$2+$A1150,Sheet2!BX:NK,$B1150,0),HLOOKUP(L$2+$A1150,Sheet2!BX:NK,$B1150,0)&lt;&gt;""),HLOOKUP(L$2+$A1150,Sheet2!BX:NK,$B1150,0),"")</f>
        <v/>
      </c>
      <c r="M1150" t="str">
        <f>IF(OR(HLOOKUP(M$2+$A1150,Sheet2!BY:NL,$B1150,0),HLOOKUP(M$2+$A1150,Sheet2!BY:NL,$B1150,0)&lt;&gt;""),HLOOKUP(M$2+$A1150,Sheet2!BY:NL,$B1150,0),"")</f>
        <v/>
      </c>
      <c r="N1150" t="str">
        <f>IF(OR(HLOOKUP(N$2+$A1150,Sheet2!BZ:NM,$B1150,0),HLOOKUP(N$2+$A1150,Sheet2!BZ:NM,$B1150,0)&lt;&gt;""),HLOOKUP(N$2+$A1150,Sheet2!BZ:NM,$B1150,0),"")</f>
        <v/>
      </c>
      <c r="O1150" t="str">
        <f>IF(OR(HLOOKUP(O$2+$A1150,Sheet2!CA:NN,$B1150,0),HLOOKUP(O$2+$A1150,Sheet2!CA:NN,$B1150,0)&lt;&gt;""),HLOOKUP(O$2+$A1150,Sheet2!CA:NN,$B1150,0),"")</f>
        <v/>
      </c>
      <c r="P1150" t="str">
        <f>IF(OR(HLOOKUP(P$2+$A1150,Sheet2!CB:NO,$B1150,0),HLOOKUP(P$2+$A1150,Sheet2!CB:NO,$B1150,0)&lt;&gt;""),HLOOKUP(P$2+$A1150,Sheet2!CB:NO,$B1150,0),"")</f>
        <v/>
      </c>
      <c r="Q1150" t="str">
        <f>IF(OR(HLOOKUP(Q$2+$A1150,Sheet2!CC:NO,$B1150,0),HLOOKUP(Q$2+$A1150,Sheet2!CC:NO,$B1150,0)&lt;&gt;""),HLOOKUP(Q$2+$A1150,Sheet2!CC:NO,$B1150,0),"")</f>
        <v/>
      </c>
    </row>
    <row r="1151" spans="1:17" x14ac:dyDescent="0.25">
      <c r="A1151" s="64">
        <f t="shared" si="139"/>
        <v>42</v>
      </c>
      <c r="B1151" s="64">
        <f t="shared" si="140"/>
        <v>119</v>
      </c>
      <c r="C1151" s="64">
        <f t="shared" si="141"/>
        <v>8</v>
      </c>
      <c r="D1151" s="64">
        <f t="shared" si="142"/>
        <v>115</v>
      </c>
      <c r="E1151" s="64">
        <f t="shared" si="143"/>
        <v>571</v>
      </c>
      <c r="F1151" s="64">
        <f t="shared" si="136"/>
        <v>2</v>
      </c>
      <c r="G1151" s="64">
        <f t="shared" si="137"/>
        <v>4</v>
      </c>
      <c r="H1151" s="64">
        <f t="shared" si="138"/>
        <v>2021</v>
      </c>
      <c r="I1151" s="80" t="str">
        <f>IFERROR(VLOOKUP(D1151,Sheet2!A:B,2,0),"")</f>
        <v>J21-0333</v>
      </c>
      <c r="J1151" s="64" t="str">
        <f>IFERROR(IF(I1151&lt;&gt;"",VLOOKUP(I1151,Sheet2!B:C,2,0),""),"")</f>
        <v>Field Instrument Installation SPP 24MW</v>
      </c>
      <c r="K1151" s="64" t="str">
        <f>IFERROR( IF(I1151&lt;&gt;"", HLOOKUP(L$2+$A1151,Sheet2!BX:NK,2,0),""),"")</f>
        <v>16-30 April 21</v>
      </c>
      <c r="L1151" t="str">
        <f>IF(OR(HLOOKUP(L$2+$A1151,Sheet2!BX:NK,$B1151,0),HLOOKUP(L$2+$A1151,Sheet2!BX:NK,$B1151,0)&lt;&gt;""),HLOOKUP(L$2+$A1151,Sheet2!BX:NK,$B1151,0),"")</f>
        <v/>
      </c>
      <c r="M1151" t="str">
        <f>IF(OR(HLOOKUP(M$2+$A1151,Sheet2!BY:NL,$B1151,0),HLOOKUP(M$2+$A1151,Sheet2!BY:NL,$B1151,0)&lt;&gt;""),HLOOKUP(M$2+$A1151,Sheet2!BY:NL,$B1151,0),"")</f>
        <v/>
      </c>
      <c r="N1151" t="str">
        <f>IF(OR(HLOOKUP(N$2+$A1151,Sheet2!BZ:NM,$B1151,0),HLOOKUP(N$2+$A1151,Sheet2!BZ:NM,$B1151,0)&lt;&gt;""),HLOOKUP(N$2+$A1151,Sheet2!BZ:NM,$B1151,0),"")</f>
        <v/>
      </c>
      <c r="O1151" t="str">
        <f>IF(OR(HLOOKUP(O$2+$A1151,Sheet2!CA:NN,$B1151,0),HLOOKUP(O$2+$A1151,Sheet2!CA:NN,$B1151,0)&lt;&gt;""),HLOOKUP(O$2+$A1151,Sheet2!CA:NN,$B1151,0),"")</f>
        <v/>
      </c>
      <c r="P1151" t="str">
        <f>IF(OR(HLOOKUP(P$2+$A1151,Sheet2!CB:NO,$B1151,0),HLOOKUP(P$2+$A1151,Sheet2!CB:NO,$B1151,0)&lt;&gt;""),HLOOKUP(P$2+$A1151,Sheet2!CB:NO,$B1151,0),"")</f>
        <v/>
      </c>
      <c r="Q1151" t="str">
        <f>IF(OR(HLOOKUP(Q$2+$A1151,Sheet2!CC:NO,$B1151,0),HLOOKUP(Q$2+$A1151,Sheet2!CC:NO,$B1151,0)&lt;&gt;""),HLOOKUP(Q$2+$A1151,Sheet2!CC:NO,$B1151,0),"")</f>
        <v/>
      </c>
    </row>
    <row r="1152" spans="1:17" x14ac:dyDescent="0.25">
      <c r="A1152" s="64">
        <f t="shared" si="139"/>
        <v>48</v>
      </c>
      <c r="B1152" s="64">
        <f t="shared" si="140"/>
        <v>119</v>
      </c>
      <c r="C1152" s="64">
        <f t="shared" si="141"/>
        <v>9</v>
      </c>
      <c r="D1152" s="64">
        <f t="shared" si="142"/>
        <v>115</v>
      </c>
      <c r="E1152" s="64">
        <f t="shared" si="143"/>
        <v>571</v>
      </c>
      <c r="F1152" s="64">
        <f t="shared" si="136"/>
        <v>1</v>
      </c>
      <c r="G1152" s="64">
        <f t="shared" si="137"/>
        <v>5</v>
      </c>
      <c r="H1152" s="64">
        <f t="shared" si="138"/>
        <v>2021</v>
      </c>
      <c r="I1152" s="80" t="str">
        <f>IFERROR(VLOOKUP(D1152,Sheet2!A:B,2,0),"")</f>
        <v>J21-0333</v>
      </c>
      <c r="J1152" s="64" t="str">
        <f>IFERROR(IF(I1152&lt;&gt;"",VLOOKUP(I1152,Sheet2!B:C,2,0),""),"")</f>
        <v>Field Instrument Installation SPP 24MW</v>
      </c>
      <c r="K1152" s="64" t="str">
        <f>IFERROR( IF(I1152&lt;&gt;"", HLOOKUP(L$2+$A1152,Sheet2!BX:NK,2,0),""),"")</f>
        <v>1-15 May 21</v>
      </c>
      <c r="L1152">
        <f>IF(OR(HLOOKUP(L$2+$A1152,Sheet2!BX:NK,$B1152,0),HLOOKUP(L$2+$A1152,Sheet2!BX:NK,$B1152,0)&lt;&gt;""),HLOOKUP(L$2+$A1152,Sheet2!BX:NK,$B1152,0),"")</f>
        <v>24220</v>
      </c>
      <c r="M1152">
        <f>IF(OR(HLOOKUP(M$2+$A1152,Sheet2!BY:NL,$B1152,0),HLOOKUP(M$2+$A1152,Sheet2!BY:NL,$B1152,0)&lt;&gt;""),HLOOKUP(M$2+$A1152,Sheet2!BY:NL,$B1152,0),"")</f>
        <v>0</v>
      </c>
      <c r="N1152">
        <f>IF(OR(HLOOKUP(N$2+$A1152,Sheet2!BZ:NM,$B1152,0),HLOOKUP(N$2+$A1152,Sheet2!BZ:NM,$B1152,0)&lt;&gt;""),HLOOKUP(N$2+$A1152,Sheet2!BZ:NM,$B1152,0),"")</f>
        <v>2100</v>
      </c>
      <c r="O1152">
        <f>IF(OR(HLOOKUP(O$2+$A1152,Sheet2!CA:NN,$B1152,0),HLOOKUP(O$2+$A1152,Sheet2!CA:NN,$B1152,0)&lt;&gt;""),HLOOKUP(O$2+$A1152,Sheet2!CA:NN,$B1152,0),"")</f>
        <v>0</v>
      </c>
      <c r="P1152">
        <f>IF(OR(HLOOKUP(P$2+$A1152,Sheet2!CB:NO,$B1152,0),HLOOKUP(P$2+$A1152,Sheet2!CB:NO,$B1152,0)&lt;&gt;""),HLOOKUP(P$2+$A1152,Sheet2!CB:NO,$B1152,0),"")</f>
        <v>1211</v>
      </c>
      <c r="Q1152">
        <f>IF(OR(HLOOKUP(Q$2+$A1152,Sheet2!CC:NO,$B1152,0),HLOOKUP(Q$2+$A1152,Sheet2!CC:NO,$B1152,0)&lt;&gt;""),HLOOKUP(Q$2+$A1152,Sheet2!CC:NO,$B1152,0),"")</f>
        <v>4</v>
      </c>
    </row>
    <row r="1153" spans="1:17" x14ac:dyDescent="0.25">
      <c r="A1153" s="64">
        <f t="shared" si="139"/>
        <v>54</v>
      </c>
      <c r="B1153" s="64">
        <f t="shared" si="140"/>
        <v>119</v>
      </c>
      <c r="C1153" s="64">
        <f t="shared" si="141"/>
        <v>10</v>
      </c>
      <c r="D1153" s="64">
        <f t="shared" si="142"/>
        <v>115</v>
      </c>
      <c r="E1153" s="64">
        <f t="shared" si="143"/>
        <v>571</v>
      </c>
      <c r="F1153" s="64">
        <f t="shared" si="136"/>
        <v>2</v>
      </c>
      <c r="G1153" s="64">
        <f t="shared" si="137"/>
        <v>5</v>
      </c>
      <c r="H1153" s="64">
        <f t="shared" si="138"/>
        <v>2021</v>
      </c>
      <c r="I1153" s="80" t="str">
        <f>IFERROR(VLOOKUP(D1153,Sheet2!A:B,2,0),"")</f>
        <v>J21-0333</v>
      </c>
      <c r="J1153" s="64" t="str">
        <f>IFERROR(IF(I1153&lt;&gt;"",VLOOKUP(I1153,Sheet2!B:C,2,0),""),"")</f>
        <v>Field Instrument Installation SPP 24MW</v>
      </c>
      <c r="K1153" s="64" t="str">
        <f>IFERROR( IF(I1153&lt;&gt;"", HLOOKUP(L$2+$A1153,Sheet2!BX:NK,2,0),""),"")</f>
        <v>16-31 May 21</v>
      </c>
      <c r="L1153" t="str">
        <f>IF(OR(HLOOKUP(L$2+$A1153,Sheet2!BX:NK,$B1153,0),HLOOKUP(L$2+$A1153,Sheet2!BX:NK,$B1153,0)&lt;&gt;""),HLOOKUP(L$2+$A1153,Sheet2!BX:NK,$B1153,0),"")</f>
        <v/>
      </c>
      <c r="M1153" t="str">
        <f>IF(OR(HLOOKUP(M$2+$A1153,Sheet2!BY:NL,$B1153,0),HLOOKUP(M$2+$A1153,Sheet2!BY:NL,$B1153,0)&lt;&gt;""),HLOOKUP(M$2+$A1153,Sheet2!BY:NL,$B1153,0),"")</f>
        <v/>
      </c>
      <c r="N1153" t="str">
        <f>IF(OR(HLOOKUP(N$2+$A1153,Sheet2!BZ:NM,$B1153,0),HLOOKUP(N$2+$A1153,Sheet2!BZ:NM,$B1153,0)&lt;&gt;""),HLOOKUP(N$2+$A1153,Sheet2!BZ:NM,$B1153,0),"")</f>
        <v/>
      </c>
      <c r="O1153" t="str">
        <f>IF(OR(HLOOKUP(O$2+$A1153,Sheet2!CA:NN,$B1153,0),HLOOKUP(O$2+$A1153,Sheet2!CA:NN,$B1153,0)&lt;&gt;""),HLOOKUP(O$2+$A1153,Sheet2!CA:NN,$B1153,0),"")</f>
        <v/>
      </c>
      <c r="P1153" t="str">
        <f>IF(OR(HLOOKUP(P$2+$A1153,Sheet2!CB:NO,$B1153,0),HLOOKUP(P$2+$A1153,Sheet2!CB:NO,$B1153,0)&lt;&gt;""),HLOOKUP(P$2+$A1153,Sheet2!CB:NO,$B1153,0),"")</f>
        <v/>
      </c>
      <c r="Q1153" t="str">
        <f>IF(OR(HLOOKUP(Q$2+$A1153,Sheet2!CC:NO,$B1153,0),HLOOKUP(Q$2+$A1153,Sheet2!CC:NO,$B1153,0)&lt;&gt;""),HLOOKUP(Q$2+$A1153,Sheet2!CC:NO,$B1153,0),"")</f>
        <v/>
      </c>
    </row>
    <row r="1154" spans="1:17" x14ac:dyDescent="0.25">
      <c r="A1154" s="64">
        <f t="shared" si="139"/>
        <v>0</v>
      </c>
      <c r="B1154" s="64">
        <f t="shared" si="140"/>
        <v>120</v>
      </c>
      <c r="C1154" s="64">
        <f t="shared" si="141"/>
        <v>1</v>
      </c>
      <c r="D1154" s="64">
        <f t="shared" si="142"/>
        <v>116</v>
      </c>
      <c r="E1154" s="64">
        <f t="shared" si="143"/>
        <v>576</v>
      </c>
      <c r="F1154" s="64">
        <f t="shared" si="136"/>
        <v>1</v>
      </c>
      <c r="G1154" s="64">
        <f t="shared" si="137"/>
        <v>1</v>
      </c>
      <c r="H1154" s="64">
        <f t="shared" si="138"/>
        <v>2021</v>
      </c>
      <c r="I1154" s="80" t="str">
        <f>IFERROR(VLOOKUP(D1154,Sheet2!A:B,2,0),"")</f>
        <v>J20-0356</v>
      </c>
      <c r="J1154" s="64" t="str">
        <f>IFERROR(IF(I1154&lt;&gt;"",VLOOKUP(I1154,Sheet2!B:C,2,0),""),"")</f>
        <v xml:space="preserve">Electrical and Control System for Cooling Tower </v>
      </c>
      <c r="K1154" s="64" t="str">
        <f>IFERROR( IF(I1154&lt;&gt;"", HLOOKUP(L$2+$A1154,Sheet2!BX:NK,2,0),""),"")</f>
        <v>1-15 Jan 21</v>
      </c>
      <c r="L1154" t="str">
        <f>IF(OR(HLOOKUP(L$2+$A1154,Sheet2!BX:NK,$B1154,0),HLOOKUP(L$2+$A1154,Sheet2!BX:NK,$B1154,0)&lt;&gt;""),HLOOKUP(L$2+$A1154,Sheet2!BX:NK,$B1154,0),"")</f>
        <v/>
      </c>
      <c r="M1154" t="str">
        <f>IF(OR(HLOOKUP(M$2+$A1154,Sheet2!BY:NL,$B1154,0),HLOOKUP(M$2+$A1154,Sheet2!BY:NL,$B1154,0)&lt;&gt;""),HLOOKUP(M$2+$A1154,Sheet2!BY:NL,$B1154,0),"")</f>
        <v/>
      </c>
      <c r="N1154" t="str">
        <f>IF(OR(HLOOKUP(N$2+$A1154,Sheet2!BZ:NM,$B1154,0),HLOOKUP(N$2+$A1154,Sheet2!BZ:NM,$B1154,0)&lt;&gt;""),HLOOKUP(N$2+$A1154,Sheet2!BZ:NM,$B1154,0),"")</f>
        <v/>
      </c>
      <c r="O1154" t="str">
        <f>IF(OR(HLOOKUP(O$2+$A1154,Sheet2!CA:NN,$B1154,0),HLOOKUP(O$2+$A1154,Sheet2!CA:NN,$B1154,0)&lt;&gt;""),HLOOKUP(O$2+$A1154,Sheet2!CA:NN,$B1154,0),"")</f>
        <v/>
      </c>
      <c r="P1154" t="str">
        <f>IF(OR(HLOOKUP(P$2+$A1154,Sheet2!CB:NO,$B1154,0),HLOOKUP(P$2+$A1154,Sheet2!CB:NO,$B1154,0)&lt;&gt;""),HLOOKUP(P$2+$A1154,Sheet2!CB:NO,$B1154,0),"")</f>
        <v/>
      </c>
      <c r="Q1154" t="str">
        <f>IF(OR(HLOOKUP(Q$2+$A1154,Sheet2!CC:NO,$B1154,0),HLOOKUP(Q$2+$A1154,Sheet2!CC:NO,$B1154,0)&lt;&gt;""),HLOOKUP(Q$2+$A1154,Sheet2!CC:NO,$B1154,0),"")</f>
        <v/>
      </c>
    </row>
    <row r="1155" spans="1:17" x14ac:dyDescent="0.25">
      <c r="A1155" s="64">
        <f t="shared" si="139"/>
        <v>6</v>
      </c>
      <c r="B1155" s="64">
        <f t="shared" si="140"/>
        <v>120</v>
      </c>
      <c r="C1155" s="64">
        <f t="shared" si="141"/>
        <v>2</v>
      </c>
      <c r="D1155" s="64">
        <f t="shared" si="142"/>
        <v>116</v>
      </c>
      <c r="E1155" s="64">
        <f t="shared" si="143"/>
        <v>576</v>
      </c>
      <c r="F1155" s="64">
        <f t="shared" si="136"/>
        <v>2</v>
      </c>
      <c r="G1155" s="64">
        <f t="shared" si="137"/>
        <v>1</v>
      </c>
      <c r="H1155" s="64">
        <f t="shared" si="138"/>
        <v>2021</v>
      </c>
      <c r="I1155" s="80" t="str">
        <f>IFERROR(VLOOKUP(D1155,Sheet2!A:B,2,0),"")</f>
        <v>J20-0356</v>
      </c>
      <c r="J1155" s="64" t="str">
        <f>IFERROR(IF(I1155&lt;&gt;"",VLOOKUP(I1155,Sheet2!B:C,2,0),""),"")</f>
        <v xml:space="preserve">Electrical and Control System for Cooling Tower </v>
      </c>
      <c r="K1155" s="64" t="str">
        <f>IFERROR( IF(I1155&lt;&gt;"", HLOOKUP(L$2+$A1155,Sheet2!BX:NK,2,0),""),"")</f>
        <v>16-31 Jan 21</v>
      </c>
      <c r="L1155" t="str">
        <f>IF(OR(HLOOKUP(L$2+$A1155,Sheet2!BX:NK,$B1155,0),HLOOKUP(L$2+$A1155,Sheet2!BX:NK,$B1155,0)&lt;&gt;""),HLOOKUP(L$2+$A1155,Sheet2!BX:NK,$B1155,0),"")</f>
        <v/>
      </c>
      <c r="M1155" t="str">
        <f>IF(OR(HLOOKUP(M$2+$A1155,Sheet2!BY:NL,$B1155,0),HLOOKUP(M$2+$A1155,Sheet2!BY:NL,$B1155,0)&lt;&gt;""),HLOOKUP(M$2+$A1155,Sheet2!BY:NL,$B1155,0),"")</f>
        <v/>
      </c>
      <c r="N1155" t="str">
        <f>IF(OR(HLOOKUP(N$2+$A1155,Sheet2!BZ:NM,$B1155,0),HLOOKUP(N$2+$A1155,Sheet2!BZ:NM,$B1155,0)&lt;&gt;""),HLOOKUP(N$2+$A1155,Sheet2!BZ:NM,$B1155,0),"")</f>
        <v/>
      </c>
      <c r="O1155" t="str">
        <f>IF(OR(HLOOKUP(O$2+$A1155,Sheet2!CA:NN,$B1155,0),HLOOKUP(O$2+$A1155,Sheet2!CA:NN,$B1155,0)&lt;&gt;""),HLOOKUP(O$2+$A1155,Sheet2!CA:NN,$B1155,0),"")</f>
        <v/>
      </c>
      <c r="P1155" t="str">
        <f>IF(OR(HLOOKUP(P$2+$A1155,Sheet2!CB:NO,$B1155,0),HLOOKUP(P$2+$A1155,Sheet2!CB:NO,$B1155,0)&lt;&gt;""),HLOOKUP(P$2+$A1155,Sheet2!CB:NO,$B1155,0),"")</f>
        <v/>
      </c>
      <c r="Q1155" t="str">
        <f>IF(OR(HLOOKUP(Q$2+$A1155,Sheet2!CC:NO,$B1155,0),HLOOKUP(Q$2+$A1155,Sheet2!CC:NO,$B1155,0)&lt;&gt;""),HLOOKUP(Q$2+$A1155,Sheet2!CC:NO,$B1155,0),"")</f>
        <v/>
      </c>
    </row>
    <row r="1156" spans="1:17" x14ac:dyDescent="0.25">
      <c r="A1156" s="64">
        <f t="shared" si="139"/>
        <v>12</v>
      </c>
      <c r="B1156" s="64">
        <f t="shared" si="140"/>
        <v>120</v>
      </c>
      <c r="C1156" s="64">
        <f t="shared" si="141"/>
        <v>3</v>
      </c>
      <c r="D1156" s="64">
        <f t="shared" si="142"/>
        <v>116</v>
      </c>
      <c r="E1156" s="64">
        <f t="shared" si="143"/>
        <v>576</v>
      </c>
      <c r="F1156" s="64">
        <f t="shared" si="136"/>
        <v>1</v>
      </c>
      <c r="G1156" s="64">
        <f t="shared" si="137"/>
        <v>2</v>
      </c>
      <c r="H1156" s="64">
        <f t="shared" si="138"/>
        <v>2021</v>
      </c>
      <c r="I1156" s="80" t="str">
        <f>IFERROR(VLOOKUP(D1156,Sheet2!A:B,2,0),"")</f>
        <v>J20-0356</v>
      </c>
      <c r="J1156" s="64" t="str">
        <f>IFERROR(IF(I1156&lt;&gt;"",VLOOKUP(I1156,Sheet2!B:C,2,0),""),"")</f>
        <v xml:space="preserve">Electrical and Control System for Cooling Tower </v>
      </c>
      <c r="K1156" s="64" t="str">
        <f>IFERROR( IF(I1156&lt;&gt;"", HLOOKUP(L$2+$A1156,Sheet2!BX:NK,2,0),""),"")</f>
        <v>1-15 Feb 21</v>
      </c>
      <c r="L1156" t="str">
        <f>IF(OR(HLOOKUP(L$2+$A1156,Sheet2!BX:NK,$B1156,0),HLOOKUP(L$2+$A1156,Sheet2!BX:NK,$B1156,0)&lt;&gt;""),HLOOKUP(L$2+$A1156,Sheet2!BX:NK,$B1156,0),"")</f>
        <v/>
      </c>
      <c r="M1156" t="str">
        <f>IF(OR(HLOOKUP(M$2+$A1156,Sheet2!BY:NL,$B1156,0),HLOOKUP(M$2+$A1156,Sheet2!BY:NL,$B1156,0)&lt;&gt;""),HLOOKUP(M$2+$A1156,Sheet2!BY:NL,$B1156,0),"")</f>
        <v/>
      </c>
      <c r="N1156" t="str">
        <f>IF(OR(HLOOKUP(N$2+$A1156,Sheet2!BZ:NM,$B1156,0),HLOOKUP(N$2+$A1156,Sheet2!BZ:NM,$B1156,0)&lt;&gt;""),HLOOKUP(N$2+$A1156,Sheet2!BZ:NM,$B1156,0),"")</f>
        <v/>
      </c>
      <c r="O1156" t="str">
        <f>IF(OR(HLOOKUP(O$2+$A1156,Sheet2!CA:NN,$B1156,0),HLOOKUP(O$2+$A1156,Sheet2!CA:NN,$B1156,0)&lt;&gt;""),HLOOKUP(O$2+$A1156,Sheet2!CA:NN,$B1156,0),"")</f>
        <v/>
      </c>
      <c r="P1156" t="str">
        <f>IF(OR(HLOOKUP(P$2+$A1156,Sheet2!CB:NO,$B1156,0),HLOOKUP(P$2+$A1156,Sheet2!CB:NO,$B1156,0)&lt;&gt;""),HLOOKUP(P$2+$A1156,Sheet2!CB:NO,$B1156,0),"")</f>
        <v/>
      </c>
      <c r="Q1156" t="str">
        <f>IF(OR(HLOOKUP(Q$2+$A1156,Sheet2!CC:NO,$B1156,0),HLOOKUP(Q$2+$A1156,Sheet2!CC:NO,$B1156,0)&lt;&gt;""),HLOOKUP(Q$2+$A1156,Sheet2!CC:NO,$B1156,0),"")</f>
        <v/>
      </c>
    </row>
    <row r="1157" spans="1:17" x14ac:dyDescent="0.25">
      <c r="A1157" s="64">
        <f t="shared" si="139"/>
        <v>18</v>
      </c>
      <c r="B1157" s="64">
        <f t="shared" si="140"/>
        <v>120</v>
      </c>
      <c r="C1157" s="64">
        <f t="shared" si="141"/>
        <v>4</v>
      </c>
      <c r="D1157" s="64">
        <f t="shared" si="142"/>
        <v>116</v>
      </c>
      <c r="E1157" s="64">
        <f t="shared" si="143"/>
        <v>576</v>
      </c>
      <c r="F1157" s="64">
        <f t="shared" ref="F1157:F1220" si="144">IFERROR(IF(I1157&lt;&gt;"",IF(LEFT(K1157,2)="1-",1,2),""),"")</f>
        <v>2</v>
      </c>
      <c r="G1157" s="64">
        <f t="shared" ref="G1157:G1220" si="145">IFERROR(IF(I1157&lt;&gt;"",MONTH( RIGHT(K1157,LEN(K1157)-FIND("-",K1157))),""),"")</f>
        <v>2</v>
      </c>
      <c r="H1157" s="64">
        <f t="shared" ref="H1157:H1220" si="146">IFERROR(IF(I1157&lt;&gt;"",YEAR( RIGHT(K1157,LEN(K1157)-FIND("-",K1157))),""),"")</f>
        <v>2021</v>
      </c>
      <c r="I1157" s="80" t="str">
        <f>IFERROR(VLOOKUP(D1157,Sheet2!A:B,2,0),"")</f>
        <v>J20-0356</v>
      </c>
      <c r="J1157" s="64" t="str">
        <f>IFERROR(IF(I1157&lt;&gt;"",VLOOKUP(I1157,Sheet2!B:C,2,0),""),"")</f>
        <v xml:space="preserve">Electrical and Control System for Cooling Tower </v>
      </c>
      <c r="K1157" s="64" t="str">
        <f>IFERROR( IF(I1157&lt;&gt;"", HLOOKUP(L$2+$A1157,Sheet2!BX:NK,2,0),""),"")</f>
        <v>16-28 Feb 21</v>
      </c>
      <c r="L1157" t="str">
        <f>IF(OR(HLOOKUP(L$2+$A1157,Sheet2!BX:NK,$B1157,0),HLOOKUP(L$2+$A1157,Sheet2!BX:NK,$B1157,0)&lt;&gt;""),HLOOKUP(L$2+$A1157,Sheet2!BX:NK,$B1157,0),"")</f>
        <v/>
      </c>
      <c r="M1157" t="str">
        <f>IF(OR(HLOOKUP(M$2+$A1157,Sheet2!BY:NL,$B1157,0),HLOOKUP(M$2+$A1157,Sheet2!BY:NL,$B1157,0)&lt;&gt;""),HLOOKUP(M$2+$A1157,Sheet2!BY:NL,$B1157,0),"")</f>
        <v/>
      </c>
      <c r="N1157" t="str">
        <f>IF(OR(HLOOKUP(N$2+$A1157,Sheet2!BZ:NM,$B1157,0),HLOOKUP(N$2+$A1157,Sheet2!BZ:NM,$B1157,0)&lt;&gt;""),HLOOKUP(N$2+$A1157,Sheet2!BZ:NM,$B1157,0),"")</f>
        <v/>
      </c>
      <c r="O1157" t="str">
        <f>IF(OR(HLOOKUP(O$2+$A1157,Sheet2!CA:NN,$B1157,0),HLOOKUP(O$2+$A1157,Sheet2!CA:NN,$B1157,0)&lt;&gt;""),HLOOKUP(O$2+$A1157,Sheet2!CA:NN,$B1157,0),"")</f>
        <v/>
      </c>
      <c r="P1157" t="str">
        <f>IF(OR(HLOOKUP(P$2+$A1157,Sheet2!CB:NO,$B1157,0),HLOOKUP(P$2+$A1157,Sheet2!CB:NO,$B1157,0)&lt;&gt;""),HLOOKUP(P$2+$A1157,Sheet2!CB:NO,$B1157,0),"")</f>
        <v/>
      </c>
      <c r="Q1157" t="str">
        <f>IF(OR(HLOOKUP(Q$2+$A1157,Sheet2!CC:NO,$B1157,0),HLOOKUP(Q$2+$A1157,Sheet2!CC:NO,$B1157,0)&lt;&gt;""),HLOOKUP(Q$2+$A1157,Sheet2!CC:NO,$B1157,0),"")</f>
        <v/>
      </c>
    </row>
    <row r="1158" spans="1:17" x14ac:dyDescent="0.25">
      <c r="A1158" s="64">
        <f t="shared" ref="A1158:A1221" si="147">IF(C1158&lt;&gt;1,A1157+6,0)</f>
        <v>24</v>
      </c>
      <c r="B1158" s="64">
        <f t="shared" ref="B1158:B1221" si="148">IF(C1158&lt;&gt;1,B1157,B1157+1)</f>
        <v>120</v>
      </c>
      <c r="C1158" s="64">
        <f t="shared" ref="C1158:C1221" si="149">IF($C$3-C1157=0,1,C1157+1)</f>
        <v>5</v>
      </c>
      <c r="D1158" s="64">
        <f t="shared" ref="D1158:D1221" si="150">IF(C1158=1,D1157+1,D1157)</f>
        <v>116</v>
      </c>
      <c r="E1158" s="64">
        <f t="shared" ref="E1158:E1221" si="151">IF(D1158&lt;&gt;D1157,E1157+5,E1157)</f>
        <v>576</v>
      </c>
      <c r="F1158" s="64">
        <f t="shared" si="144"/>
        <v>1</v>
      </c>
      <c r="G1158" s="64">
        <f t="shared" si="145"/>
        <v>3</v>
      </c>
      <c r="H1158" s="64">
        <f t="shared" si="146"/>
        <v>2021</v>
      </c>
      <c r="I1158" s="80" t="str">
        <f>IFERROR(VLOOKUP(D1158,Sheet2!A:B,2,0),"")</f>
        <v>J20-0356</v>
      </c>
      <c r="J1158" s="64" t="str">
        <f>IFERROR(IF(I1158&lt;&gt;"",VLOOKUP(I1158,Sheet2!B:C,2,0),""),"")</f>
        <v xml:space="preserve">Electrical and Control System for Cooling Tower </v>
      </c>
      <c r="K1158" s="64" t="str">
        <f>IFERROR( IF(I1158&lt;&gt;"", HLOOKUP(L$2+$A1158,Sheet2!BX:NK,2,0),""),"")</f>
        <v>1-15 Mar 2021</v>
      </c>
      <c r="L1158" t="str">
        <f>IF(OR(HLOOKUP(L$2+$A1158,Sheet2!BX:NK,$B1158,0),HLOOKUP(L$2+$A1158,Sheet2!BX:NK,$B1158,0)&lt;&gt;""),HLOOKUP(L$2+$A1158,Sheet2!BX:NK,$B1158,0),"")</f>
        <v/>
      </c>
      <c r="M1158" t="str">
        <f>IF(OR(HLOOKUP(M$2+$A1158,Sheet2!BY:NL,$B1158,0),HLOOKUP(M$2+$A1158,Sheet2!BY:NL,$B1158,0)&lt;&gt;""),HLOOKUP(M$2+$A1158,Sheet2!BY:NL,$B1158,0),"")</f>
        <v/>
      </c>
      <c r="N1158" t="str">
        <f>IF(OR(HLOOKUP(N$2+$A1158,Sheet2!BZ:NM,$B1158,0),HLOOKUP(N$2+$A1158,Sheet2!BZ:NM,$B1158,0)&lt;&gt;""),HLOOKUP(N$2+$A1158,Sheet2!BZ:NM,$B1158,0),"")</f>
        <v/>
      </c>
      <c r="O1158" t="str">
        <f>IF(OR(HLOOKUP(O$2+$A1158,Sheet2!CA:NN,$B1158,0),HLOOKUP(O$2+$A1158,Sheet2!CA:NN,$B1158,0)&lt;&gt;""),HLOOKUP(O$2+$A1158,Sheet2!CA:NN,$B1158,0),"")</f>
        <v/>
      </c>
      <c r="P1158" t="str">
        <f>IF(OR(HLOOKUP(P$2+$A1158,Sheet2!CB:NO,$B1158,0),HLOOKUP(P$2+$A1158,Sheet2!CB:NO,$B1158,0)&lt;&gt;""),HLOOKUP(P$2+$A1158,Sheet2!CB:NO,$B1158,0),"")</f>
        <v/>
      </c>
      <c r="Q1158" t="str">
        <f>IF(OR(HLOOKUP(Q$2+$A1158,Sheet2!CC:NO,$B1158,0),HLOOKUP(Q$2+$A1158,Sheet2!CC:NO,$B1158,0)&lt;&gt;""),HLOOKUP(Q$2+$A1158,Sheet2!CC:NO,$B1158,0),"")</f>
        <v/>
      </c>
    </row>
    <row r="1159" spans="1:17" x14ac:dyDescent="0.25">
      <c r="A1159" s="64">
        <f t="shared" si="147"/>
        <v>30</v>
      </c>
      <c r="B1159" s="64">
        <f t="shared" si="148"/>
        <v>120</v>
      </c>
      <c r="C1159" s="64">
        <f t="shared" si="149"/>
        <v>6</v>
      </c>
      <c r="D1159" s="64">
        <f t="shared" si="150"/>
        <v>116</v>
      </c>
      <c r="E1159" s="64">
        <f t="shared" si="151"/>
        <v>576</v>
      </c>
      <c r="F1159" s="64">
        <f t="shared" si="144"/>
        <v>2</v>
      </c>
      <c r="G1159" s="64">
        <f t="shared" si="145"/>
        <v>3</v>
      </c>
      <c r="H1159" s="64">
        <f t="shared" si="146"/>
        <v>2021</v>
      </c>
      <c r="I1159" s="80" t="str">
        <f>IFERROR(VLOOKUP(D1159,Sheet2!A:B,2,0),"")</f>
        <v>J20-0356</v>
      </c>
      <c r="J1159" s="64" t="str">
        <f>IFERROR(IF(I1159&lt;&gt;"",VLOOKUP(I1159,Sheet2!B:C,2,0),""),"")</f>
        <v xml:space="preserve">Electrical and Control System for Cooling Tower </v>
      </c>
      <c r="K1159" s="64" t="str">
        <f>IFERROR( IF(I1159&lt;&gt;"", HLOOKUP(L$2+$A1159,Sheet2!BX:NK,2,0),""),"")</f>
        <v>16-31 Mar 21</v>
      </c>
      <c r="L1159" t="str">
        <f>IF(OR(HLOOKUP(L$2+$A1159,Sheet2!BX:NK,$B1159,0),HLOOKUP(L$2+$A1159,Sheet2!BX:NK,$B1159,0)&lt;&gt;""),HLOOKUP(L$2+$A1159,Sheet2!BX:NK,$B1159,0),"")</f>
        <v/>
      </c>
      <c r="M1159" t="str">
        <f>IF(OR(HLOOKUP(M$2+$A1159,Sheet2!BY:NL,$B1159,0),HLOOKUP(M$2+$A1159,Sheet2!BY:NL,$B1159,0)&lt;&gt;""),HLOOKUP(M$2+$A1159,Sheet2!BY:NL,$B1159,0),"")</f>
        <v/>
      </c>
      <c r="N1159" t="str">
        <f>IF(OR(HLOOKUP(N$2+$A1159,Sheet2!BZ:NM,$B1159,0),HLOOKUP(N$2+$A1159,Sheet2!BZ:NM,$B1159,0)&lt;&gt;""),HLOOKUP(N$2+$A1159,Sheet2!BZ:NM,$B1159,0),"")</f>
        <v/>
      </c>
      <c r="O1159" t="str">
        <f>IF(OR(HLOOKUP(O$2+$A1159,Sheet2!CA:NN,$B1159,0),HLOOKUP(O$2+$A1159,Sheet2!CA:NN,$B1159,0)&lt;&gt;""),HLOOKUP(O$2+$A1159,Sheet2!CA:NN,$B1159,0),"")</f>
        <v/>
      </c>
      <c r="P1159" t="str">
        <f>IF(OR(HLOOKUP(P$2+$A1159,Sheet2!CB:NO,$B1159,0),HLOOKUP(P$2+$A1159,Sheet2!CB:NO,$B1159,0)&lt;&gt;""),HLOOKUP(P$2+$A1159,Sheet2!CB:NO,$B1159,0),"")</f>
        <v/>
      </c>
      <c r="Q1159" t="str">
        <f>IF(OR(HLOOKUP(Q$2+$A1159,Sheet2!CC:NO,$B1159,0),HLOOKUP(Q$2+$A1159,Sheet2!CC:NO,$B1159,0)&lt;&gt;""),HLOOKUP(Q$2+$A1159,Sheet2!CC:NO,$B1159,0),"")</f>
        <v/>
      </c>
    </row>
    <row r="1160" spans="1:17" x14ac:dyDescent="0.25">
      <c r="A1160" s="64">
        <f t="shared" si="147"/>
        <v>36</v>
      </c>
      <c r="B1160" s="64">
        <f t="shared" si="148"/>
        <v>120</v>
      </c>
      <c r="C1160" s="64">
        <f t="shared" si="149"/>
        <v>7</v>
      </c>
      <c r="D1160" s="64">
        <f t="shared" si="150"/>
        <v>116</v>
      </c>
      <c r="E1160" s="64">
        <f t="shared" si="151"/>
        <v>576</v>
      </c>
      <c r="F1160" s="64">
        <f t="shared" si="144"/>
        <v>1</v>
      </c>
      <c r="G1160" s="64">
        <f t="shared" si="145"/>
        <v>4</v>
      </c>
      <c r="H1160" s="64">
        <f t="shared" si="146"/>
        <v>2021</v>
      </c>
      <c r="I1160" s="80" t="str">
        <f>IFERROR(VLOOKUP(D1160,Sheet2!A:B,2,0),"")</f>
        <v>J20-0356</v>
      </c>
      <c r="J1160" s="64" t="str">
        <f>IFERROR(IF(I1160&lt;&gt;"",VLOOKUP(I1160,Sheet2!B:C,2,0),""),"")</f>
        <v xml:space="preserve">Electrical and Control System for Cooling Tower </v>
      </c>
      <c r="K1160" s="64" t="str">
        <f>IFERROR( IF(I1160&lt;&gt;"", HLOOKUP(L$2+$A1160,Sheet2!BX:NK,2,0),""),"")</f>
        <v>1-15 April 21</v>
      </c>
      <c r="L1160" t="str">
        <f>IF(OR(HLOOKUP(L$2+$A1160,Sheet2!BX:NK,$B1160,0),HLOOKUP(L$2+$A1160,Sheet2!BX:NK,$B1160,0)&lt;&gt;""),HLOOKUP(L$2+$A1160,Sheet2!BX:NK,$B1160,0),"")</f>
        <v/>
      </c>
      <c r="M1160" t="str">
        <f>IF(OR(HLOOKUP(M$2+$A1160,Sheet2!BY:NL,$B1160,0),HLOOKUP(M$2+$A1160,Sheet2!BY:NL,$B1160,0)&lt;&gt;""),HLOOKUP(M$2+$A1160,Sheet2!BY:NL,$B1160,0),"")</f>
        <v/>
      </c>
      <c r="N1160" t="str">
        <f>IF(OR(HLOOKUP(N$2+$A1160,Sheet2!BZ:NM,$B1160,0),HLOOKUP(N$2+$A1160,Sheet2!BZ:NM,$B1160,0)&lt;&gt;""),HLOOKUP(N$2+$A1160,Sheet2!BZ:NM,$B1160,0),"")</f>
        <v/>
      </c>
      <c r="O1160" t="str">
        <f>IF(OR(HLOOKUP(O$2+$A1160,Sheet2!CA:NN,$B1160,0),HLOOKUP(O$2+$A1160,Sheet2!CA:NN,$B1160,0)&lt;&gt;""),HLOOKUP(O$2+$A1160,Sheet2!CA:NN,$B1160,0),"")</f>
        <v/>
      </c>
      <c r="P1160" t="str">
        <f>IF(OR(HLOOKUP(P$2+$A1160,Sheet2!CB:NO,$B1160,0),HLOOKUP(P$2+$A1160,Sheet2!CB:NO,$B1160,0)&lt;&gt;""),HLOOKUP(P$2+$A1160,Sheet2!CB:NO,$B1160,0),"")</f>
        <v/>
      </c>
      <c r="Q1160" t="str">
        <f>IF(OR(HLOOKUP(Q$2+$A1160,Sheet2!CC:NO,$B1160,0),HLOOKUP(Q$2+$A1160,Sheet2!CC:NO,$B1160,0)&lt;&gt;""),HLOOKUP(Q$2+$A1160,Sheet2!CC:NO,$B1160,0),"")</f>
        <v/>
      </c>
    </row>
    <row r="1161" spans="1:17" x14ac:dyDescent="0.25">
      <c r="A1161" s="64">
        <f t="shared" si="147"/>
        <v>42</v>
      </c>
      <c r="B1161" s="64">
        <f t="shared" si="148"/>
        <v>120</v>
      </c>
      <c r="C1161" s="64">
        <f t="shared" si="149"/>
        <v>8</v>
      </c>
      <c r="D1161" s="64">
        <f t="shared" si="150"/>
        <v>116</v>
      </c>
      <c r="E1161" s="64">
        <f t="shared" si="151"/>
        <v>576</v>
      </c>
      <c r="F1161" s="64">
        <f t="shared" si="144"/>
        <v>2</v>
      </c>
      <c r="G1161" s="64">
        <f t="shared" si="145"/>
        <v>4</v>
      </c>
      <c r="H1161" s="64">
        <f t="shared" si="146"/>
        <v>2021</v>
      </c>
      <c r="I1161" s="80" t="str">
        <f>IFERROR(VLOOKUP(D1161,Sheet2!A:B,2,0),"")</f>
        <v>J20-0356</v>
      </c>
      <c r="J1161" s="64" t="str">
        <f>IFERROR(IF(I1161&lt;&gt;"",VLOOKUP(I1161,Sheet2!B:C,2,0),""),"")</f>
        <v xml:space="preserve">Electrical and Control System for Cooling Tower </v>
      </c>
      <c r="K1161" s="64" t="str">
        <f>IFERROR( IF(I1161&lt;&gt;"", HLOOKUP(L$2+$A1161,Sheet2!BX:NK,2,0),""),"")</f>
        <v>16-30 April 21</v>
      </c>
      <c r="L1161" t="str">
        <f>IF(OR(HLOOKUP(L$2+$A1161,Sheet2!BX:NK,$B1161,0),HLOOKUP(L$2+$A1161,Sheet2!BX:NK,$B1161,0)&lt;&gt;""),HLOOKUP(L$2+$A1161,Sheet2!BX:NK,$B1161,0),"")</f>
        <v/>
      </c>
      <c r="M1161" t="str">
        <f>IF(OR(HLOOKUP(M$2+$A1161,Sheet2!BY:NL,$B1161,0),HLOOKUP(M$2+$A1161,Sheet2!BY:NL,$B1161,0)&lt;&gt;""),HLOOKUP(M$2+$A1161,Sheet2!BY:NL,$B1161,0),"")</f>
        <v/>
      </c>
      <c r="N1161" t="str">
        <f>IF(OR(HLOOKUP(N$2+$A1161,Sheet2!BZ:NM,$B1161,0),HLOOKUP(N$2+$A1161,Sheet2!BZ:NM,$B1161,0)&lt;&gt;""),HLOOKUP(N$2+$A1161,Sheet2!BZ:NM,$B1161,0),"")</f>
        <v/>
      </c>
      <c r="O1161" t="str">
        <f>IF(OR(HLOOKUP(O$2+$A1161,Sheet2!CA:NN,$B1161,0),HLOOKUP(O$2+$A1161,Sheet2!CA:NN,$B1161,0)&lt;&gt;""),HLOOKUP(O$2+$A1161,Sheet2!CA:NN,$B1161,0),"")</f>
        <v/>
      </c>
      <c r="P1161" t="str">
        <f>IF(OR(HLOOKUP(P$2+$A1161,Sheet2!CB:NO,$B1161,0),HLOOKUP(P$2+$A1161,Sheet2!CB:NO,$B1161,0)&lt;&gt;""),HLOOKUP(P$2+$A1161,Sheet2!CB:NO,$B1161,0),"")</f>
        <v/>
      </c>
      <c r="Q1161" t="str">
        <f>IF(OR(HLOOKUP(Q$2+$A1161,Sheet2!CC:NO,$B1161,0),HLOOKUP(Q$2+$A1161,Sheet2!CC:NO,$B1161,0)&lt;&gt;""),HLOOKUP(Q$2+$A1161,Sheet2!CC:NO,$B1161,0),"")</f>
        <v/>
      </c>
    </row>
    <row r="1162" spans="1:17" x14ac:dyDescent="0.25">
      <c r="A1162" s="64">
        <f t="shared" si="147"/>
        <v>48</v>
      </c>
      <c r="B1162" s="64">
        <f t="shared" si="148"/>
        <v>120</v>
      </c>
      <c r="C1162" s="64">
        <f t="shared" si="149"/>
        <v>9</v>
      </c>
      <c r="D1162" s="64">
        <f t="shared" si="150"/>
        <v>116</v>
      </c>
      <c r="E1162" s="64">
        <f t="shared" si="151"/>
        <v>576</v>
      </c>
      <c r="F1162" s="64">
        <f t="shared" si="144"/>
        <v>1</v>
      </c>
      <c r="G1162" s="64">
        <f t="shared" si="145"/>
        <v>5</v>
      </c>
      <c r="H1162" s="64">
        <f t="shared" si="146"/>
        <v>2021</v>
      </c>
      <c r="I1162" s="80" t="str">
        <f>IFERROR(VLOOKUP(D1162,Sheet2!A:B,2,0),"")</f>
        <v>J20-0356</v>
      </c>
      <c r="J1162" s="64" t="str">
        <f>IFERROR(IF(I1162&lt;&gt;"",VLOOKUP(I1162,Sheet2!B:C,2,0),""),"")</f>
        <v xml:space="preserve">Electrical and Control System for Cooling Tower </v>
      </c>
      <c r="K1162" s="64" t="str">
        <f>IFERROR( IF(I1162&lt;&gt;"", HLOOKUP(L$2+$A1162,Sheet2!BX:NK,2,0),""),"")</f>
        <v>1-15 May 21</v>
      </c>
      <c r="L1162">
        <f>IF(OR(HLOOKUP(L$2+$A1162,Sheet2!BX:NK,$B1162,0),HLOOKUP(L$2+$A1162,Sheet2!BX:NK,$B1162,0)&lt;&gt;""),HLOOKUP(L$2+$A1162,Sheet2!BX:NK,$B1162,0),"")</f>
        <v>17700</v>
      </c>
      <c r="M1162">
        <f>IF(OR(HLOOKUP(M$2+$A1162,Sheet2!BY:NL,$B1162,0),HLOOKUP(M$2+$A1162,Sheet2!BY:NL,$B1162,0)&lt;&gt;""),HLOOKUP(M$2+$A1162,Sheet2!BY:NL,$B1162,0),"")</f>
        <v>0</v>
      </c>
      <c r="N1162">
        <f>IF(OR(HLOOKUP(N$2+$A1162,Sheet2!BZ:NM,$B1162,0),HLOOKUP(N$2+$A1162,Sheet2!BZ:NM,$B1162,0)&lt;&gt;""),HLOOKUP(N$2+$A1162,Sheet2!BZ:NM,$B1162,0),"")</f>
        <v>1700</v>
      </c>
      <c r="O1162">
        <f>IF(OR(HLOOKUP(O$2+$A1162,Sheet2!CA:NN,$B1162,0),HLOOKUP(O$2+$A1162,Sheet2!CA:NN,$B1162,0)&lt;&gt;""),HLOOKUP(O$2+$A1162,Sheet2!CA:NN,$B1162,0),"")</f>
        <v>0</v>
      </c>
      <c r="P1162">
        <f>IF(OR(HLOOKUP(P$2+$A1162,Sheet2!CB:NO,$B1162,0),HLOOKUP(P$2+$A1162,Sheet2!CB:NO,$B1162,0)&lt;&gt;""),HLOOKUP(P$2+$A1162,Sheet2!CB:NO,$B1162,0),"")</f>
        <v>885</v>
      </c>
      <c r="Q1162">
        <f>IF(OR(HLOOKUP(Q$2+$A1162,Sheet2!CC:NO,$B1162,0),HLOOKUP(Q$2+$A1162,Sheet2!CC:NO,$B1162,0)&lt;&gt;""),HLOOKUP(Q$2+$A1162,Sheet2!CC:NO,$B1162,0),"")</f>
        <v>4</v>
      </c>
    </row>
    <row r="1163" spans="1:17" x14ac:dyDescent="0.25">
      <c r="A1163" s="64">
        <f t="shared" si="147"/>
        <v>54</v>
      </c>
      <c r="B1163" s="64">
        <f t="shared" si="148"/>
        <v>120</v>
      </c>
      <c r="C1163" s="64">
        <f t="shared" si="149"/>
        <v>10</v>
      </c>
      <c r="D1163" s="64">
        <f t="shared" si="150"/>
        <v>116</v>
      </c>
      <c r="E1163" s="64">
        <f t="shared" si="151"/>
        <v>576</v>
      </c>
      <c r="F1163" s="64">
        <f t="shared" si="144"/>
        <v>2</v>
      </c>
      <c r="G1163" s="64">
        <f t="shared" si="145"/>
        <v>5</v>
      </c>
      <c r="H1163" s="64">
        <f t="shared" si="146"/>
        <v>2021</v>
      </c>
      <c r="I1163" s="80" t="str">
        <f>IFERROR(VLOOKUP(D1163,Sheet2!A:B,2,0),"")</f>
        <v>J20-0356</v>
      </c>
      <c r="J1163" s="64" t="str">
        <f>IFERROR(IF(I1163&lt;&gt;"",VLOOKUP(I1163,Sheet2!B:C,2,0),""),"")</f>
        <v xml:space="preserve">Electrical and Control System for Cooling Tower </v>
      </c>
      <c r="K1163" s="64" t="str">
        <f>IFERROR( IF(I1163&lt;&gt;"", HLOOKUP(L$2+$A1163,Sheet2!BX:NK,2,0),""),"")</f>
        <v>16-31 May 21</v>
      </c>
      <c r="L1163" t="str">
        <f>IF(OR(HLOOKUP(L$2+$A1163,Sheet2!BX:NK,$B1163,0),HLOOKUP(L$2+$A1163,Sheet2!BX:NK,$B1163,0)&lt;&gt;""),HLOOKUP(L$2+$A1163,Sheet2!BX:NK,$B1163,0),"")</f>
        <v/>
      </c>
      <c r="M1163" t="str">
        <f>IF(OR(HLOOKUP(M$2+$A1163,Sheet2!BY:NL,$B1163,0),HLOOKUP(M$2+$A1163,Sheet2!BY:NL,$B1163,0)&lt;&gt;""),HLOOKUP(M$2+$A1163,Sheet2!BY:NL,$B1163,0),"")</f>
        <v/>
      </c>
      <c r="N1163" t="str">
        <f>IF(OR(HLOOKUP(N$2+$A1163,Sheet2!BZ:NM,$B1163,0),HLOOKUP(N$2+$A1163,Sheet2!BZ:NM,$B1163,0)&lt;&gt;""),HLOOKUP(N$2+$A1163,Sheet2!BZ:NM,$B1163,0),"")</f>
        <v/>
      </c>
      <c r="O1163" t="str">
        <f>IF(OR(HLOOKUP(O$2+$A1163,Sheet2!CA:NN,$B1163,0),HLOOKUP(O$2+$A1163,Sheet2!CA:NN,$B1163,0)&lt;&gt;""),HLOOKUP(O$2+$A1163,Sheet2!CA:NN,$B1163,0),"")</f>
        <v/>
      </c>
      <c r="P1163" t="str">
        <f>IF(OR(HLOOKUP(P$2+$A1163,Sheet2!CB:NO,$B1163,0),HLOOKUP(P$2+$A1163,Sheet2!CB:NO,$B1163,0)&lt;&gt;""),HLOOKUP(P$2+$A1163,Sheet2!CB:NO,$B1163,0),"")</f>
        <v/>
      </c>
      <c r="Q1163" t="str">
        <f>IF(OR(HLOOKUP(Q$2+$A1163,Sheet2!CC:NO,$B1163,0),HLOOKUP(Q$2+$A1163,Sheet2!CC:NO,$B1163,0)&lt;&gt;""),HLOOKUP(Q$2+$A1163,Sheet2!CC:NO,$B1163,0),"")</f>
        <v/>
      </c>
    </row>
    <row r="1164" spans="1:17" x14ac:dyDescent="0.25">
      <c r="A1164" s="64">
        <f t="shared" si="147"/>
        <v>0</v>
      </c>
      <c r="B1164" s="64">
        <f t="shared" si="148"/>
        <v>121</v>
      </c>
      <c r="C1164" s="64">
        <f t="shared" si="149"/>
        <v>1</v>
      </c>
      <c r="D1164" s="64">
        <f t="shared" si="150"/>
        <v>117</v>
      </c>
      <c r="E1164" s="64">
        <f t="shared" si="151"/>
        <v>581</v>
      </c>
      <c r="F1164" s="64">
        <f t="shared" si="144"/>
        <v>1</v>
      </c>
      <c r="G1164" s="64">
        <f t="shared" si="145"/>
        <v>1</v>
      </c>
      <c r="H1164" s="64">
        <f t="shared" si="146"/>
        <v>2021</v>
      </c>
      <c r="I1164" s="80" t="str">
        <f>IFERROR(VLOOKUP(D1164,Sheet2!A:B,2,0),"")</f>
        <v>J21-0285</v>
      </c>
      <c r="J1164" s="64" t="str">
        <f>IFERROR(IF(I1164&lt;&gt;"",VLOOKUP(I1164,Sheet2!B:C,2,0),""),"")</f>
        <v>E-6203 install IE&amp;EE work  Project (TMMA)</v>
      </c>
      <c r="K1164" s="64" t="str">
        <f>IFERROR( IF(I1164&lt;&gt;"", HLOOKUP(L$2+$A1164,Sheet2!BX:NK,2,0),""),"")</f>
        <v>1-15 Jan 21</v>
      </c>
      <c r="L1164" t="str">
        <f>IF(OR(HLOOKUP(L$2+$A1164,Sheet2!BX:NK,$B1164,0),HLOOKUP(L$2+$A1164,Sheet2!BX:NK,$B1164,0)&lt;&gt;""),HLOOKUP(L$2+$A1164,Sheet2!BX:NK,$B1164,0),"")</f>
        <v/>
      </c>
      <c r="M1164" t="str">
        <f>IF(OR(HLOOKUP(M$2+$A1164,Sheet2!BY:NL,$B1164,0),HLOOKUP(M$2+$A1164,Sheet2!BY:NL,$B1164,0)&lt;&gt;""),HLOOKUP(M$2+$A1164,Sheet2!BY:NL,$B1164,0),"")</f>
        <v/>
      </c>
      <c r="N1164" t="str">
        <f>IF(OR(HLOOKUP(N$2+$A1164,Sheet2!BZ:NM,$B1164,0),HLOOKUP(N$2+$A1164,Sheet2!BZ:NM,$B1164,0)&lt;&gt;""),HLOOKUP(N$2+$A1164,Sheet2!BZ:NM,$B1164,0),"")</f>
        <v/>
      </c>
      <c r="O1164" t="str">
        <f>IF(OR(HLOOKUP(O$2+$A1164,Sheet2!CA:NN,$B1164,0),HLOOKUP(O$2+$A1164,Sheet2!CA:NN,$B1164,0)&lt;&gt;""),HLOOKUP(O$2+$A1164,Sheet2!CA:NN,$B1164,0),"")</f>
        <v/>
      </c>
      <c r="P1164" t="str">
        <f>IF(OR(HLOOKUP(P$2+$A1164,Sheet2!CB:NO,$B1164,0),HLOOKUP(P$2+$A1164,Sheet2!CB:NO,$B1164,0)&lt;&gt;""),HLOOKUP(P$2+$A1164,Sheet2!CB:NO,$B1164,0),"")</f>
        <v/>
      </c>
      <c r="Q1164" t="str">
        <f>IF(OR(HLOOKUP(Q$2+$A1164,Sheet2!CC:NO,$B1164,0),HLOOKUP(Q$2+$A1164,Sheet2!CC:NO,$B1164,0)&lt;&gt;""),HLOOKUP(Q$2+$A1164,Sheet2!CC:NO,$B1164,0),"")</f>
        <v/>
      </c>
    </row>
    <row r="1165" spans="1:17" x14ac:dyDescent="0.25">
      <c r="A1165" s="64">
        <f t="shared" si="147"/>
        <v>6</v>
      </c>
      <c r="B1165" s="64">
        <f t="shared" si="148"/>
        <v>121</v>
      </c>
      <c r="C1165" s="64">
        <f t="shared" si="149"/>
        <v>2</v>
      </c>
      <c r="D1165" s="64">
        <f t="shared" si="150"/>
        <v>117</v>
      </c>
      <c r="E1165" s="64">
        <f t="shared" si="151"/>
        <v>581</v>
      </c>
      <c r="F1165" s="64">
        <f t="shared" si="144"/>
        <v>2</v>
      </c>
      <c r="G1165" s="64">
        <f t="shared" si="145"/>
        <v>1</v>
      </c>
      <c r="H1165" s="64">
        <f t="shared" si="146"/>
        <v>2021</v>
      </c>
      <c r="I1165" s="80" t="str">
        <f>IFERROR(VLOOKUP(D1165,Sheet2!A:B,2,0),"")</f>
        <v>J21-0285</v>
      </c>
      <c r="J1165" s="64" t="str">
        <f>IFERROR(IF(I1165&lt;&gt;"",VLOOKUP(I1165,Sheet2!B:C,2,0),""),"")</f>
        <v>E-6203 install IE&amp;EE work  Project (TMMA)</v>
      </c>
      <c r="K1165" s="64" t="str">
        <f>IFERROR( IF(I1165&lt;&gt;"", HLOOKUP(L$2+$A1165,Sheet2!BX:NK,2,0),""),"")</f>
        <v>16-31 Jan 21</v>
      </c>
      <c r="L1165" t="str">
        <f>IF(OR(HLOOKUP(L$2+$A1165,Sheet2!BX:NK,$B1165,0),HLOOKUP(L$2+$A1165,Sheet2!BX:NK,$B1165,0)&lt;&gt;""),HLOOKUP(L$2+$A1165,Sheet2!BX:NK,$B1165,0),"")</f>
        <v/>
      </c>
      <c r="M1165" t="str">
        <f>IF(OR(HLOOKUP(M$2+$A1165,Sheet2!BY:NL,$B1165,0),HLOOKUP(M$2+$A1165,Sheet2!BY:NL,$B1165,0)&lt;&gt;""),HLOOKUP(M$2+$A1165,Sheet2!BY:NL,$B1165,0),"")</f>
        <v/>
      </c>
      <c r="N1165" t="str">
        <f>IF(OR(HLOOKUP(N$2+$A1165,Sheet2!BZ:NM,$B1165,0),HLOOKUP(N$2+$A1165,Sheet2!BZ:NM,$B1165,0)&lt;&gt;""),HLOOKUP(N$2+$A1165,Sheet2!BZ:NM,$B1165,0),"")</f>
        <v/>
      </c>
      <c r="O1165" t="str">
        <f>IF(OR(HLOOKUP(O$2+$A1165,Sheet2!CA:NN,$B1165,0),HLOOKUP(O$2+$A1165,Sheet2!CA:NN,$B1165,0)&lt;&gt;""),HLOOKUP(O$2+$A1165,Sheet2!CA:NN,$B1165,0),"")</f>
        <v/>
      </c>
      <c r="P1165" t="str">
        <f>IF(OR(HLOOKUP(P$2+$A1165,Sheet2!CB:NO,$B1165,0),HLOOKUP(P$2+$A1165,Sheet2!CB:NO,$B1165,0)&lt;&gt;""),HLOOKUP(P$2+$A1165,Sheet2!CB:NO,$B1165,0),"")</f>
        <v/>
      </c>
      <c r="Q1165" t="str">
        <f>IF(OR(HLOOKUP(Q$2+$A1165,Sheet2!CC:NO,$B1165,0),HLOOKUP(Q$2+$A1165,Sheet2!CC:NO,$B1165,0)&lt;&gt;""),HLOOKUP(Q$2+$A1165,Sheet2!CC:NO,$B1165,0),"")</f>
        <v/>
      </c>
    </row>
    <row r="1166" spans="1:17" x14ac:dyDescent="0.25">
      <c r="A1166" s="64">
        <f t="shared" si="147"/>
        <v>12</v>
      </c>
      <c r="B1166" s="64">
        <f t="shared" si="148"/>
        <v>121</v>
      </c>
      <c r="C1166" s="64">
        <f t="shared" si="149"/>
        <v>3</v>
      </c>
      <c r="D1166" s="64">
        <f t="shared" si="150"/>
        <v>117</v>
      </c>
      <c r="E1166" s="64">
        <f t="shared" si="151"/>
        <v>581</v>
      </c>
      <c r="F1166" s="64">
        <f t="shared" si="144"/>
        <v>1</v>
      </c>
      <c r="G1166" s="64">
        <f t="shared" si="145"/>
        <v>2</v>
      </c>
      <c r="H1166" s="64">
        <f t="shared" si="146"/>
        <v>2021</v>
      </c>
      <c r="I1166" s="80" t="str">
        <f>IFERROR(VLOOKUP(D1166,Sheet2!A:B,2,0),"")</f>
        <v>J21-0285</v>
      </c>
      <c r="J1166" s="64" t="str">
        <f>IFERROR(IF(I1166&lt;&gt;"",VLOOKUP(I1166,Sheet2!B:C,2,0),""),"")</f>
        <v>E-6203 install IE&amp;EE work  Project (TMMA)</v>
      </c>
      <c r="K1166" s="64" t="str">
        <f>IFERROR( IF(I1166&lt;&gt;"", HLOOKUP(L$2+$A1166,Sheet2!BX:NK,2,0),""),"")</f>
        <v>1-15 Feb 21</v>
      </c>
      <c r="L1166" t="str">
        <f>IF(OR(HLOOKUP(L$2+$A1166,Sheet2!BX:NK,$B1166,0),HLOOKUP(L$2+$A1166,Sheet2!BX:NK,$B1166,0)&lt;&gt;""),HLOOKUP(L$2+$A1166,Sheet2!BX:NK,$B1166,0),"")</f>
        <v/>
      </c>
      <c r="M1166" t="str">
        <f>IF(OR(HLOOKUP(M$2+$A1166,Sheet2!BY:NL,$B1166,0),HLOOKUP(M$2+$A1166,Sheet2!BY:NL,$B1166,0)&lt;&gt;""),HLOOKUP(M$2+$A1166,Sheet2!BY:NL,$B1166,0),"")</f>
        <v/>
      </c>
      <c r="N1166" t="str">
        <f>IF(OR(HLOOKUP(N$2+$A1166,Sheet2!BZ:NM,$B1166,0),HLOOKUP(N$2+$A1166,Sheet2!BZ:NM,$B1166,0)&lt;&gt;""),HLOOKUP(N$2+$A1166,Sheet2!BZ:NM,$B1166,0),"")</f>
        <v/>
      </c>
      <c r="O1166" t="str">
        <f>IF(OR(HLOOKUP(O$2+$A1166,Sheet2!CA:NN,$B1166,0),HLOOKUP(O$2+$A1166,Sheet2!CA:NN,$B1166,0)&lt;&gt;""),HLOOKUP(O$2+$A1166,Sheet2!CA:NN,$B1166,0),"")</f>
        <v/>
      </c>
      <c r="P1166" t="str">
        <f>IF(OR(HLOOKUP(P$2+$A1166,Sheet2!CB:NO,$B1166,0),HLOOKUP(P$2+$A1166,Sheet2!CB:NO,$B1166,0)&lt;&gt;""),HLOOKUP(P$2+$A1166,Sheet2!CB:NO,$B1166,0),"")</f>
        <v/>
      </c>
      <c r="Q1166" t="str">
        <f>IF(OR(HLOOKUP(Q$2+$A1166,Sheet2!CC:NO,$B1166,0),HLOOKUP(Q$2+$A1166,Sheet2!CC:NO,$B1166,0)&lt;&gt;""),HLOOKUP(Q$2+$A1166,Sheet2!CC:NO,$B1166,0),"")</f>
        <v/>
      </c>
    </row>
    <row r="1167" spans="1:17" x14ac:dyDescent="0.25">
      <c r="A1167" s="64">
        <f t="shared" si="147"/>
        <v>18</v>
      </c>
      <c r="B1167" s="64">
        <f t="shared" si="148"/>
        <v>121</v>
      </c>
      <c r="C1167" s="64">
        <f t="shared" si="149"/>
        <v>4</v>
      </c>
      <c r="D1167" s="64">
        <f t="shared" si="150"/>
        <v>117</v>
      </c>
      <c r="E1167" s="64">
        <f t="shared" si="151"/>
        <v>581</v>
      </c>
      <c r="F1167" s="64">
        <f t="shared" si="144"/>
        <v>2</v>
      </c>
      <c r="G1167" s="64">
        <f t="shared" si="145"/>
        <v>2</v>
      </c>
      <c r="H1167" s="64">
        <f t="shared" si="146"/>
        <v>2021</v>
      </c>
      <c r="I1167" s="80" t="str">
        <f>IFERROR(VLOOKUP(D1167,Sheet2!A:B,2,0),"")</f>
        <v>J21-0285</v>
      </c>
      <c r="J1167" s="64" t="str">
        <f>IFERROR(IF(I1167&lt;&gt;"",VLOOKUP(I1167,Sheet2!B:C,2,0),""),"")</f>
        <v>E-6203 install IE&amp;EE work  Project (TMMA)</v>
      </c>
      <c r="K1167" s="64" t="str">
        <f>IFERROR( IF(I1167&lt;&gt;"", HLOOKUP(L$2+$A1167,Sheet2!BX:NK,2,0),""),"")</f>
        <v>16-28 Feb 21</v>
      </c>
      <c r="L1167" t="str">
        <f>IF(OR(HLOOKUP(L$2+$A1167,Sheet2!BX:NK,$B1167,0),HLOOKUP(L$2+$A1167,Sheet2!BX:NK,$B1167,0)&lt;&gt;""),HLOOKUP(L$2+$A1167,Sheet2!BX:NK,$B1167,0),"")</f>
        <v/>
      </c>
      <c r="M1167" t="str">
        <f>IF(OR(HLOOKUP(M$2+$A1167,Sheet2!BY:NL,$B1167,0),HLOOKUP(M$2+$A1167,Sheet2!BY:NL,$B1167,0)&lt;&gt;""),HLOOKUP(M$2+$A1167,Sheet2!BY:NL,$B1167,0),"")</f>
        <v/>
      </c>
      <c r="N1167" t="str">
        <f>IF(OR(HLOOKUP(N$2+$A1167,Sheet2!BZ:NM,$B1167,0),HLOOKUP(N$2+$A1167,Sheet2!BZ:NM,$B1167,0)&lt;&gt;""),HLOOKUP(N$2+$A1167,Sheet2!BZ:NM,$B1167,0),"")</f>
        <v/>
      </c>
      <c r="O1167" t="str">
        <f>IF(OR(HLOOKUP(O$2+$A1167,Sheet2!CA:NN,$B1167,0),HLOOKUP(O$2+$A1167,Sheet2!CA:NN,$B1167,0)&lt;&gt;""),HLOOKUP(O$2+$A1167,Sheet2!CA:NN,$B1167,0),"")</f>
        <v/>
      </c>
      <c r="P1167" t="str">
        <f>IF(OR(HLOOKUP(P$2+$A1167,Sheet2!CB:NO,$B1167,0),HLOOKUP(P$2+$A1167,Sheet2!CB:NO,$B1167,0)&lt;&gt;""),HLOOKUP(P$2+$A1167,Sheet2!CB:NO,$B1167,0),"")</f>
        <v/>
      </c>
      <c r="Q1167" t="str">
        <f>IF(OR(HLOOKUP(Q$2+$A1167,Sheet2!CC:NO,$B1167,0),HLOOKUP(Q$2+$A1167,Sheet2!CC:NO,$B1167,0)&lt;&gt;""),HLOOKUP(Q$2+$A1167,Sheet2!CC:NO,$B1167,0),"")</f>
        <v/>
      </c>
    </row>
    <row r="1168" spans="1:17" x14ac:dyDescent="0.25">
      <c r="A1168" s="64">
        <f t="shared" si="147"/>
        <v>24</v>
      </c>
      <c r="B1168" s="64">
        <f t="shared" si="148"/>
        <v>121</v>
      </c>
      <c r="C1168" s="64">
        <f t="shared" si="149"/>
        <v>5</v>
      </c>
      <c r="D1168" s="64">
        <f t="shared" si="150"/>
        <v>117</v>
      </c>
      <c r="E1168" s="64">
        <f t="shared" si="151"/>
        <v>581</v>
      </c>
      <c r="F1168" s="64">
        <f t="shared" si="144"/>
        <v>1</v>
      </c>
      <c r="G1168" s="64">
        <f t="shared" si="145"/>
        <v>3</v>
      </c>
      <c r="H1168" s="64">
        <f t="shared" si="146"/>
        <v>2021</v>
      </c>
      <c r="I1168" s="80" t="str">
        <f>IFERROR(VLOOKUP(D1168,Sheet2!A:B,2,0),"")</f>
        <v>J21-0285</v>
      </c>
      <c r="J1168" s="64" t="str">
        <f>IFERROR(IF(I1168&lt;&gt;"",VLOOKUP(I1168,Sheet2!B:C,2,0),""),"")</f>
        <v>E-6203 install IE&amp;EE work  Project (TMMA)</v>
      </c>
      <c r="K1168" s="64" t="str">
        <f>IFERROR( IF(I1168&lt;&gt;"", HLOOKUP(L$2+$A1168,Sheet2!BX:NK,2,0),""),"")</f>
        <v>1-15 Mar 2021</v>
      </c>
      <c r="L1168" t="str">
        <f>IF(OR(HLOOKUP(L$2+$A1168,Sheet2!BX:NK,$B1168,0),HLOOKUP(L$2+$A1168,Sheet2!BX:NK,$B1168,0)&lt;&gt;""),HLOOKUP(L$2+$A1168,Sheet2!BX:NK,$B1168,0),"")</f>
        <v/>
      </c>
      <c r="M1168" t="str">
        <f>IF(OR(HLOOKUP(M$2+$A1168,Sheet2!BY:NL,$B1168,0),HLOOKUP(M$2+$A1168,Sheet2!BY:NL,$B1168,0)&lt;&gt;""),HLOOKUP(M$2+$A1168,Sheet2!BY:NL,$B1168,0),"")</f>
        <v/>
      </c>
      <c r="N1168" t="str">
        <f>IF(OR(HLOOKUP(N$2+$A1168,Sheet2!BZ:NM,$B1168,0),HLOOKUP(N$2+$A1168,Sheet2!BZ:NM,$B1168,0)&lt;&gt;""),HLOOKUP(N$2+$A1168,Sheet2!BZ:NM,$B1168,0),"")</f>
        <v/>
      </c>
      <c r="O1168" t="str">
        <f>IF(OR(HLOOKUP(O$2+$A1168,Sheet2!CA:NN,$B1168,0),HLOOKUP(O$2+$A1168,Sheet2!CA:NN,$B1168,0)&lt;&gt;""),HLOOKUP(O$2+$A1168,Sheet2!CA:NN,$B1168,0),"")</f>
        <v/>
      </c>
      <c r="P1168" t="str">
        <f>IF(OR(HLOOKUP(P$2+$A1168,Sheet2!CB:NO,$B1168,0),HLOOKUP(P$2+$A1168,Sheet2!CB:NO,$B1168,0)&lt;&gt;""),HLOOKUP(P$2+$A1168,Sheet2!CB:NO,$B1168,0),"")</f>
        <v/>
      </c>
      <c r="Q1168" t="str">
        <f>IF(OR(HLOOKUP(Q$2+$A1168,Sheet2!CC:NO,$B1168,0),HLOOKUP(Q$2+$A1168,Sheet2!CC:NO,$B1168,0)&lt;&gt;""),HLOOKUP(Q$2+$A1168,Sheet2!CC:NO,$B1168,0),"")</f>
        <v/>
      </c>
    </row>
    <row r="1169" spans="1:17" x14ac:dyDescent="0.25">
      <c r="A1169" s="64">
        <f t="shared" si="147"/>
        <v>30</v>
      </c>
      <c r="B1169" s="64">
        <f t="shared" si="148"/>
        <v>121</v>
      </c>
      <c r="C1169" s="64">
        <f t="shared" si="149"/>
        <v>6</v>
      </c>
      <c r="D1169" s="64">
        <f t="shared" si="150"/>
        <v>117</v>
      </c>
      <c r="E1169" s="64">
        <f t="shared" si="151"/>
        <v>581</v>
      </c>
      <c r="F1169" s="64">
        <f t="shared" si="144"/>
        <v>2</v>
      </c>
      <c r="G1169" s="64">
        <f t="shared" si="145"/>
        <v>3</v>
      </c>
      <c r="H1169" s="64">
        <f t="shared" si="146"/>
        <v>2021</v>
      </c>
      <c r="I1169" s="80" t="str">
        <f>IFERROR(VLOOKUP(D1169,Sheet2!A:B,2,0),"")</f>
        <v>J21-0285</v>
      </c>
      <c r="J1169" s="64" t="str">
        <f>IFERROR(IF(I1169&lt;&gt;"",VLOOKUP(I1169,Sheet2!B:C,2,0),""),"")</f>
        <v>E-6203 install IE&amp;EE work  Project (TMMA)</v>
      </c>
      <c r="K1169" s="64" t="str">
        <f>IFERROR( IF(I1169&lt;&gt;"", HLOOKUP(L$2+$A1169,Sheet2!BX:NK,2,0),""),"")</f>
        <v>16-31 Mar 21</v>
      </c>
      <c r="L1169" t="str">
        <f>IF(OR(HLOOKUP(L$2+$A1169,Sheet2!BX:NK,$B1169,0),HLOOKUP(L$2+$A1169,Sheet2!BX:NK,$B1169,0)&lt;&gt;""),HLOOKUP(L$2+$A1169,Sheet2!BX:NK,$B1169,0),"")</f>
        <v/>
      </c>
      <c r="M1169" t="str">
        <f>IF(OR(HLOOKUP(M$2+$A1169,Sheet2!BY:NL,$B1169,0),HLOOKUP(M$2+$A1169,Sheet2!BY:NL,$B1169,0)&lt;&gt;""),HLOOKUP(M$2+$A1169,Sheet2!BY:NL,$B1169,0),"")</f>
        <v/>
      </c>
      <c r="N1169" t="str">
        <f>IF(OR(HLOOKUP(N$2+$A1169,Sheet2!BZ:NM,$B1169,0),HLOOKUP(N$2+$A1169,Sheet2!BZ:NM,$B1169,0)&lt;&gt;""),HLOOKUP(N$2+$A1169,Sheet2!BZ:NM,$B1169,0),"")</f>
        <v/>
      </c>
      <c r="O1169" t="str">
        <f>IF(OR(HLOOKUP(O$2+$A1169,Sheet2!CA:NN,$B1169,0),HLOOKUP(O$2+$A1169,Sheet2!CA:NN,$B1169,0)&lt;&gt;""),HLOOKUP(O$2+$A1169,Sheet2!CA:NN,$B1169,0),"")</f>
        <v/>
      </c>
      <c r="P1169" t="str">
        <f>IF(OR(HLOOKUP(P$2+$A1169,Sheet2!CB:NO,$B1169,0),HLOOKUP(P$2+$A1169,Sheet2!CB:NO,$B1169,0)&lt;&gt;""),HLOOKUP(P$2+$A1169,Sheet2!CB:NO,$B1169,0),"")</f>
        <v/>
      </c>
      <c r="Q1169" t="str">
        <f>IF(OR(HLOOKUP(Q$2+$A1169,Sheet2!CC:NO,$B1169,0),HLOOKUP(Q$2+$A1169,Sheet2!CC:NO,$B1169,0)&lt;&gt;""),HLOOKUP(Q$2+$A1169,Sheet2!CC:NO,$B1169,0),"")</f>
        <v/>
      </c>
    </row>
    <row r="1170" spans="1:17" x14ac:dyDescent="0.25">
      <c r="A1170" s="64">
        <f t="shared" si="147"/>
        <v>36</v>
      </c>
      <c r="B1170" s="64">
        <f t="shared" si="148"/>
        <v>121</v>
      </c>
      <c r="C1170" s="64">
        <f t="shared" si="149"/>
        <v>7</v>
      </c>
      <c r="D1170" s="64">
        <f t="shared" si="150"/>
        <v>117</v>
      </c>
      <c r="E1170" s="64">
        <f t="shared" si="151"/>
        <v>581</v>
      </c>
      <c r="F1170" s="64">
        <f t="shared" si="144"/>
        <v>1</v>
      </c>
      <c r="G1170" s="64">
        <f t="shared" si="145"/>
        <v>4</v>
      </c>
      <c r="H1170" s="64">
        <f t="shared" si="146"/>
        <v>2021</v>
      </c>
      <c r="I1170" s="80" t="str">
        <f>IFERROR(VLOOKUP(D1170,Sheet2!A:B,2,0),"")</f>
        <v>J21-0285</v>
      </c>
      <c r="J1170" s="64" t="str">
        <f>IFERROR(IF(I1170&lt;&gt;"",VLOOKUP(I1170,Sheet2!B:C,2,0),""),"")</f>
        <v>E-6203 install IE&amp;EE work  Project (TMMA)</v>
      </c>
      <c r="K1170" s="64" t="str">
        <f>IFERROR( IF(I1170&lt;&gt;"", HLOOKUP(L$2+$A1170,Sheet2!BX:NK,2,0),""),"")</f>
        <v>1-15 April 21</v>
      </c>
      <c r="L1170" t="str">
        <f>IF(OR(HLOOKUP(L$2+$A1170,Sheet2!BX:NK,$B1170,0),HLOOKUP(L$2+$A1170,Sheet2!BX:NK,$B1170,0)&lt;&gt;""),HLOOKUP(L$2+$A1170,Sheet2!BX:NK,$B1170,0),"")</f>
        <v/>
      </c>
      <c r="M1170" t="str">
        <f>IF(OR(HLOOKUP(M$2+$A1170,Sheet2!BY:NL,$B1170,0),HLOOKUP(M$2+$A1170,Sheet2!BY:NL,$B1170,0)&lt;&gt;""),HLOOKUP(M$2+$A1170,Sheet2!BY:NL,$B1170,0),"")</f>
        <v/>
      </c>
      <c r="N1170" t="str">
        <f>IF(OR(HLOOKUP(N$2+$A1170,Sheet2!BZ:NM,$B1170,0),HLOOKUP(N$2+$A1170,Sheet2!BZ:NM,$B1170,0)&lt;&gt;""),HLOOKUP(N$2+$A1170,Sheet2!BZ:NM,$B1170,0),"")</f>
        <v/>
      </c>
      <c r="O1170" t="str">
        <f>IF(OR(HLOOKUP(O$2+$A1170,Sheet2!CA:NN,$B1170,0),HLOOKUP(O$2+$A1170,Sheet2!CA:NN,$B1170,0)&lt;&gt;""),HLOOKUP(O$2+$A1170,Sheet2!CA:NN,$B1170,0),"")</f>
        <v/>
      </c>
      <c r="P1170" t="str">
        <f>IF(OR(HLOOKUP(P$2+$A1170,Sheet2!CB:NO,$B1170,0),HLOOKUP(P$2+$A1170,Sheet2!CB:NO,$B1170,0)&lt;&gt;""),HLOOKUP(P$2+$A1170,Sheet2!CB:NO,$B1170,0),"")</f>
        <v/>
      </c>
      <c r="Q1170" t="str">
        <f>IF(OR(HLOOKUP(Q$2+$A1170,Sheet2!CC:NO,$B1170,0),HLOOKUP(Q$2+$A1170,Sheet2!CC:NO,$B1170,0)&lt;&gt;""),HLOOKUP(Q$2+$A1170,Sheet2!CC:NO,$B1170,0),"")</f>
        <v/>
      </c>
    </row>
    <row r="1171" spans="1:17" x14ac:dyDescent="0.25">
      <c r="A1171" s="64">
        <f t="shared" si="147"/>
        <v>42</v>
      </c>
      <c r="B1171" s="64">
        <f t="shared" si="148"/>
        <v>121</v>
      </c>
      <c r="C1171" s="64">
        <f t="shared" si="149"/>
        <v>8</v>
      </c>
      <c r="D1171" s="64">
        <f t="shared" si="150"/>
        <v>117</v>
      </c>
      <c r="E1171" s="64">
        <f t="shared" si="151"/>
        <v>581</v>
      </c>
      <c r="F1171" s="64">
        <f t="shared" si="144"/>
        <v>2</v>
      </c>
      <c r="G1171" s="64">
        <f t="shared" si="145"/>
        <v>4</v>
      </c>
      <c r="H1171" s="64">
        <f t="shared" si="146"/>
        <v>2021</v>
      </c>
      <c r="I1171" s="80" t="str">
        <f>IFERROR(VLOOKUP(D1171,Sheet2!A:B,2,0),"")</f>
        <v>J21-0285</v>
      </c>
      <c r="J1171" s="64" t="str">
        <f>IFERROR(IF(I1171&lt;&gt;"",VLOOKUP(I1171,Sheet2!B:C,2,0),""),"")</f>
        <v>E-6203 install IE&amp;EE work  Project (TMMA)</v>
      </c>
      <c r="K1171" s="64" t="str">
        <f>IFERROR( IF(I1171&lt;&gt;"", HLOOKUP(L$2+$A1171,Sheet2!BX:NK,2,0),""),"")</f>
        <v>16-30 April 21</v>
      </c>
      <c r="L1171" t="str">
        <f>IF(OR(HLOOKUP(L$2+$A1171,Sheet2!BX:NK,$B1171,0),HLOOKUP(L$2+$A1171,Sheet2!BX:NK,$B1171,0)&lt;&gt;""),HLOOKUP(L$2+$A1171,Sheet2!BX:NK,$B1171,0),"")</f>
        <v/>
      </c>
      <c r="M1171" t="str">
        <f>IF(OR(HLOOKUP(M$2+$A1171,Sheet2!BY:NL,$B1171,0),HLOOKUP(M$2+$A1171,Sheet2!BY:NL,$B1171,0)&lt;&gt;""),HLOOKUP(M$2+$A1171,Sheet2!BY:NL,$B1171,0),"")</f>
        <v/>
      </c>
      <c r="N1171" t="str">
        <f>IF(OR(HLOOKUP(N$2+$A1171,Sheet2!BZ:NM,$B1171,0),HLOOKUP(N$2+$A1171,Sheet2!BZ:NM,$B1171,0)&lt;&gt;""),HLOOKUP(N$2+$A1171,Sheet2!BZ:NM,$B1171,0),"")</f>
        <v/>
      </c>
      <c r="O1171" t="str">
        <f>IF(OR(HLOOKUP(O$2+$A1171,Sheet2!CA:NN,$B1171,0),HLOOKUP(O$2+$A1171,Sheet2!CA:NN,$B1171,0)&lt;&gt;""),HLOOKUP(O$2+$A1171,Sheet2!CA:NN,$B1171,0),"")</f>
        <v/>
      </c>
      <c r="P1171" t="str">
        <f>IF(OR(HLOOKUP(P$2+$A1171,Sheet2!CB:NO,$B1171,0),HLOOKUP(P$2+$A1171,Sheet2!CB:NO,$B1171,0)&lt;&gt;""),HLOOKUP(P$2+$A1171,Sheet2!CB:NO,$B1171,0),"")</f>
        <v/>
      </c>
      <c r="Q1171" t="str">
        <f>IF(OR(HLOOKUP(Q$2+$A1171,Sheet2!CC:NO,$B1171,0),HLOOKUP(Q$2+$A1171,Sheet2!CC:NO,$B1171,0)&lt;&gt;""),HLOOKUP(Q$2+$A1171,Sheet2!CC:NO,$B1171,0),"")</f>
        <v/>
      </c>
    </row>
    <row r="1172" spans="1:17" x14ac:dyDescent="0.25">
      <c r="A1172" s="64">
        <f t="shared" si="147"/>
        <v>48</v>
      </c>
      <c r="B1172" s="64">
        <f t="shared" si="148"/>
        <v>121</v>
      </c>
      <c r="C1172" s="64">
        <f t="shared" si="149"/>
        <v>9</v>
      </c>
      <c r="D1172" s="64">
        <f t="shared" si="150"/>
        <v>117</v>
      </c>
      <c r="E1172" s="64">
        <f t="shared" si="151"/>
        <v>581</v>
      </c>
      <c r="F1172" s="64">
        <f t="shared" si="144"/>
        <v>1</v>
      </c>
      <c r="G1172" s="64">
        <f t="shared" si="145"/>
        <v>5</v>
      </c>
      <c r="H1172" s="64">
        <f t="shared" si="146"/>
        <v>2021</v>
      </c>
      <c r="I1172" s="80" t="str">
        <f>IFERROR(VLOOKUP(D1172,Sheet2!A:B,2,0),"")</f>
        <v>J21-0285</v>
      </c>
      <c r="J1172" s="64" t="str">
        <f>IFERROR(IF(I1172&lt;&gt;"",VLOOKUP(I1172,Sheet2!B:C,2,0),""),"")</f>
        <v>E-6203 install IE&amp;EE work  Project (TMMA)</v>
      </c>
      <c r="K1172" s="64" t="str">
        <f>IFERROR( IF(I1172&lt;&gt;"", HLOOKUP(L$2+$A1172,Sheet2!BX:NK,2,0),""),"")</f>
        <v>1-15 May 21</v>
      </c>
      <c r="L1172">
        <f>IF(OR(HLOOKUP(L$2+$A1172,Sheet2!BX:NK,$B1172,0),HLOOKUP(L$2+$A1172,Sheet2!BX:NK,$B1172,0)&lt;&gt;""),HLOOKUP(L$2+$A1172,Sheet2!BX:NK,$B1172,0),"")</f>
        <v>5700</v>
      </c>
      <c r="M1172">
        <f>IF(OR(HLOOKUP(M$2+$A1172,Sheet2!BY:NL,$B1172,0),HLOOKUP(M$2+$A1172,Sheet2!BY:NL,$B1172,0)&lt;&gt;""),HLOOKUP(M$2+$A1172,Sheet2!BY:NL,$B1172,0),"")</f>
        <v>2541</v>
      </c>
      <c r="N1172">
        <f>IF(OR(HLOOKUP(N$2+$A1172,Sheet2!BZ:NM,$B1172,0),HLOOKUP(N$2+$A1172,Sheet2!BZ:NM,$B1172,0)&lt;&gt;""),HLOOKUP(N$2+$A1172,Sheet2!BZ:NM,$B1172,0),"")</f>
        <v>0</v>
      </c>
      <c r="O1172">
        <f>IF(OR(HLOOKUP(O$2+$A1172,Sheet2!CA:NN,$B1172,0),HLOOKUP(O$2+$A1172,Sheet2!CA:NN,$B1172,0)&lt;&gt;""),HLOOKUP(O$2+$A1172,Sheet2!CA:NN,$B1172,0),"")</f>
        <v>0</v>
      </c>
      <c r="P1172">
        <f>IF(OR(HLOOKUP(P$2+$A1172,Sheet2!CB:NO,$B1172,0),HLOOKUP(P$2+$A1172,Sheet2!CB:NO,$B1172,0)&lt;&gt;""),HLOOKUP(P$2+$A1172,Sheet2!CB:NO,$B1172,0),"")</f>
        <v>0</v>
      </c>
      <c r="Q1172">
        <f>IF(OR(HLOOKUP(Q$2+$A1172,Sheet2!CC:NO,$B1172,0),HLOOKUP(Q$2+$A1172,Sheet2!CC:NO,$B1172,0)&lt;&gt;""),HLOOKUP(Q$2+$A1172,Sheet2!CC:NO,$B1172,0),"")</f>
        <v>0</v>
      </c>
    </row>
    <row r="1173" spans="1:17" x14ac:dyDescent="0.25">
      <c r="A1173" s="64">
        <f t="shared" si="147"/>
        <v>54</v>
      </c>
      <c r="B1173" s="64">
        <f t="shared" si="148"/>
        <v>121</v>
      </c>
      <c r="C1173" s="64">
        <f t="shared" si="149"/>
        <v>10</v>
      </c>
      <c r="D1173" s="64">
        <f t="shared" si="150"/>
        <v>117</v>
      </c>
      <c r="E1173" s="64">
        <f t="shared" si="151"/>
        <v>581</v>
      </c>
      <c r="F1173" s="64">
        <f t="shared" si="144"/>
        <v>2</v>
      </c>
      <c r="G1173" s="64">
        <f t="shared" si="145"/>
        <v>5</v>
      </c>
      <c r="H1173" s="64">
        <f t="shared" si="146"/>
        <v>2021</v>
      </c>
      <c r="I1173" s="80" t="str">
        <f>IFERROR(VLOOKUP(D1173,Sheet2!A:B,2,0),"")</f>
        <v>J21-0285</v>
      </c>
      <c r="J1173" s="64" t="str">
        <f>IFERROR(IF(I1173&lt;&gt;"",VLOOKUP(I1173,Sheet2!B:C,2,0),""),"")</f>
        <v>E-6203 install IE&amp;EE work  Project (TMMA)</v>
      </c>
      <c r="K1173" s="64" t="str">
        <f>IFERROR( IF(I1173&lt;&gt;"", HLOOKUP(L$2+$A1173,Sheet2!BX:NK,2,0),""),"")</f>
        <v>16-31 May 21</v>
      </c>
      <c r="L1173" t="str">
        <f>IF(OR(HLOOKUP(L$2+$A1173,Sheet2!BX:NK,$B1173,0),HLOOKUP(L$2+$A1173,Sheet2!BX:NK,$B1173,0)&lt;&gt;""),HLOOKUP(L$2+$A1173,Sheet2!BX:NK,$B1173,0),"")</f>
        <v/>
      </c>
      <c r="M1173" t="str">
        <f>IF(OR(HLOOKUP(M$2+$A1173,Sheet2!BY:NL,$B1173,0),HLOOKUP(M$2+$A1173,Sheet2!BY:NL,$B1173,0)&lt;&gt;""),HLOOKUP(M$2+$A1173,Sheet2!BY:NL,$B1173,0),"")</f>
        <v/>
      </c>
      <c r="N1173" t="str">
        <f>IF(OR(HLOOKUP(N$2+$A1173,Sheet2!BZ:NM,$B1173,0),HLOOKUP(N$2+$A1173,Sheet2!BZ:NM,$B1173,0)&lt;&gt;""),HLOOKUP(N$2+$A1173,Sheet2!BZ:NM,$B1173,0),"")</f>
        <v/>
      </c>
      <c r="O1173" t="str">
        <f>IF(OR(HLOOKUP(O$2+$A1173,Sheet2!CA:NN,$B1173,0),HLOOKUP(O$2+$A1173,Sheet2!CA:NN,$B1173,0)&lt;&gt;""),HLOOKUP(O$2+$A1173,Sheet2!CA:NN,$B1173,0),"")</f>
        <v/>
      </c>
      <c r="P1173" t="str">
        <f>IF(OR(HLOOKUP(P$2+$A1173,Sheet2!CB:NO,$B1173,0),HLOOKUP(P$2+$A1173,Sheet2!CB:NO,$B1173,0)&lt;&gt;""),HLOOKUP(P$2+$A1173,Sheet2!CB:NO,$B1173,0),"")</f>
        <v/>
      </c>
      <c r="Q1173" t="str">
        <f>IF(OR(HLOOKUP(Q$2+$A1173,Sheet2!CC:NO,$B1173,0),HLOOKUP(Q$2+$A1173,Sheet2!CC:NO,$B1173,0)&lt;&gt;""),HLOOKUP(Q$2+$A1173,Sheet2!CC:NO,$B1173,0),"")</f>
        <v/>
      </c>
    </row>
    <row r="1174" spans="1:17" x14ac:dyDescent="0.25">
      <c r="A1174" s="64">
        <f t="shared" si="147"/>
        <v>0</v>
      </c>
      <c r="B1174" s="64">
        <f t="shared" si="148"/>
        <v>122</v>
      </c>
      <c r="C1174" s="64">
        <f t="shared" si="149"/>
        <v>1</v>
      </c>
      <c r="D1174" s="64">
        <f t="shared" si="150"/>
        <v>118</v>
      </c>
      <c r="E1174" s="64">
        <f t="shared" si="151"/>
        <v>586</v>
      </c>
      <c r="F1174" s="64" t="str">
        <f t="shared" si="144"/>
        <v/>
      </c>
      <c r="G1174" s="64" t="str">
        <f t="shared" si="145"/>
        <v/>
      </c>
      <c r="H1174" s="64" t="str">
        <f t="shared" si="146"/>
        <v/>
      </c>
      <c r="I1174" s="80" t="str">
        <f>IFERROR(VLOOKUP(D1174,Sheet2!A:B,2,0),"")</f>
        <v/>
      </c>
      <c r="J1174" s="64" t="str">
        <f>IFERROR(IF(I1174&lt;&gt;"",VLOOKUP(I1174,Sheet2!B:C,2,0),""),"")</f>
        <v/>
      </c>
      <c r="K1174" s="64" t="str">
        <f>IFERROR( IF(I1174&lt;&gt;"", HLOOKUP(L$2+$A1174,Sheet2!BX:NK,2,0),""),"")</f>
        <v/>
      </c>
      <c r="L1174" t="str">
        <f>IF(OR(HLOOKUP(L$2+$A1174,Sheet2!BX:NK,$B1174,0),HLOOKUP(L$2+$A1174,Sheet2!BX:NK,$B1174,0)&lt;&gt;""),HLOOKUP(L$2+$A1174,Sheet2!BX:NK,$B1174,0),"")</f>
        <v/>
      </c>
      <c r="M1174" t="str">
        <f>IF(OR(HLOOKUP(M$2+$A1174,Sheet2!BY:NL,$B1174,0),HLOOKUP(M$2+$A1174,Sheet2!BY:NL,$B1174,0)&lt;&gt;""),HLOOKUP(M$2+$A1174,Sheet2!BY:NL,$B1174,0),"")</f>
        <v/>
      </c>
      <c r="N1174" t="str">
        <f>IF(OR(HLOOKUP(N$2+$A1174,Sheet2!BZ:NM,$B1174,0),HLOOKUP(N$2+$A1174,Sheet2!BZ:NM,$B1174,0)&lt;&gt;""),HLOOKUP(N$2+$A1174,Sheet2!BZ:NM,$B1174,0),"")</f>
        <v/>
      </c>
      <c r="O1174" t="str">
        <f>IF(OR(HLOOKUP(O$2+$A1174,Sheet2!CA:NN,$B1174,0),HLOOKUP(O$2+$A1174,Sheet2!CA:NN,$B1174,0)&lt;&gt;""),HLOOKUP(O$2+$A1174,Sheet2!CA:NN,$B1174,0),"")</f>
        <v/>
      </c>
      <c r="P1174" t="str">
        <f>IF(OR(HLOOKUP(P$2+$A1174,Sheet2!CB:NO,$B1174,0),HLOOKUP(P$2+$A1174,Sheet2!CB:NO,$B1174,0)&lt;&gt;""),HLOOKUP(P$2+$A1174,Sheet2!CB:NO,$B1174,0),"")</f>
        <v/>
      </c>
      <c r="Q1174" t="str">
        <f>IF(OR(HLOOKUP(Q$2+$A1174,Sheet2!CC:NO,$B1174,0),HLOOKUP(Q$2+$A1174,Sheet2!CC:NO,$B1174,0)&lt;&gt;""),HLOOKUP(Q$2+$A1174,Sheet2!CC:NO,$B1174,0),"")</f>
        <v/>
      </c>
    </row>
    <row r="1175" spans="1:17" x14ac:dyDescent="0.25">
      <c r="A1175" s="64">
        <f t="shared" si="147"/>
        <v>6</v>
      </c>
      <c r="B1175" s="64">
        <f t="shared" si="148"/>
        <v>122</v>
      </c>
      <c r="C1175" s="64">
        <f t="shared" si="149"/>
        <v>2</v>
      </c>
      <c r="D1175" s="64">
        <v>118</v>
      </c>
      <c r="E1175" s="64">
        <f>IF(D1175&lt;&gt;D1174,E1174+5,E1174)</f>
        <v>586</v>
      </c>
      <c r="F1175" s="64" t="str">
        <f t="shared" si="144"/>
        <v/>
      </c>
      <c r="G1175" s="64" t="str">
        <f t="shared" si="145"/>
        <v/>
      </c>
      <c r="H1175" s="64" t="str">
        <f t="shared" si="146"/>
        <v/>
      </c>
      <c r="I1175" s="80" t="str">
        <f>IFERROR(VLOOKUP(D1175,Sheet2!A:B,2,0),"")</f>
        <v/>
      </c>
      <c r="J1175" s="64" t="str">
        <f>IFERROR(IF(I1175&lt;&gt;"",VLOOKUP(I1175,Sheet2!B:C,2,0),""),"")</f>
        <v/>
      </c>
      <c r="K1175" s="64" t="str">
        <f>IFERROR( IF(I1175&lt;&gt;"", HLOOKUP(L$2+$A1175,Sheet2!BX:NK,2,0),""),"")</f>
        <v/>
      </c>
      <c r="L1175" t="str">
        <f>IF(OR(HLOOKUP(L$2+$A1175,Sheet2!BX:NK,$B1175,0),HLOOKUP(L$2+$A1175,Sheet2!BX:NK,$B1175,0)&lt;&gt;""),HLOOKUP(L$2+$A1175,Sheet2!BX:NK,$B1175,0),"")</f>
        <v/>
      </c>
      <c r="M1175" t="str">
        <f>IF(OR(HLOOKUP(M$2+$A1175,Sheet2!BY:NL,$B1175,0),HLOOKUP(M$2+$A1175,Sheet2!BY:NL,$B1175,0)&lt;&gt;""),HLOOKUP(M$2+$A1175,Sheet2!BY:NL,$B1175,0),"")</f>
        <v/>
      </c>
      <c r="N1175" t="str">
        <f>IF(OR(HLOOKUP(N$2+$A1175,Sheet2!BZ:NM,$B1175,0),HLOOKUP(N$2+$A1175,Sheet2!BZ:NM,$B1175,0)&lt;&gt;""),HLOOKUP(N$2+$A1175,Sheet2!BZ:NM,$B1175,0),"")</f>
        <v/>
      </c>
      <c r="O1175" t="str">
        <f>IF(OR(HLOOKUP(O$2+$A1175,Sheet2!CA:NN,$B1175,0),HLOOKUP(O$2+$A1175,Sheet2!CA:NN,$B1175,0)&lt;&gt;""),HLOOKUP(O$2+$A1175,Sheet2!CA:NN,$B1175,0),"")</f>
        <v/>
      </c>
      <c r="P1175" t="str">
        <f>IF(OR(HLOOKUP(P$2+$A1175,Sheet2!CB:NO,$B1175,0),HLOOKUP(P$2+$A1175,Sheet2!CB:NO,$B1175,0)&lt;&gt;""),HLOOKUP(P$2+$A1175,Sheet2!CB:NO,$B1175,0),"")</f>
        <v/>
      </c>
      <c r="Q1175" t="str">
        <f>IF(OR(HLOOKUP(Q$2+$A1175,Sheet2!CC:NO,$B1175,0),HLOOKUP(Q$2+$A1175,Sheet2!CC:NO,$B1175,0)&lt;&gt;""),HLOOKUP(Q$2+$A1175,Sheet2!CC:NO,$B1175,0),"")</f>
        <v/>
      </c>
    </row>
    <row r="1176" spans="1:17" x14ac:dyDescent="0.25">
      <c r="A1176" s="64">
        <f t="shared" si="147"/>
        <v>12</v>
      </c>
      <c r="B1176" s="64">
        <f t="shared" si="148"/>
        <v>122</v>
      </c>
      <c r="C1176" s="64">
        <f t="shared" si="149"/>
        <v>3</v>
      </c>
      <c r="D1176" s="64">
        <f t="shared" si="150"/>
        <v>118</v>
      </c>
      <c r="E1176" s="64">
        <f t="shared" si="151"/>
        <v>586</v>
      </c>
      <c r="F1176" s="64" t="str">
        <f t="shared" si="144"/>
        <v/>
      </c>
      <c r="G1176" s="64" t="str">
        <f t="shared" si="145"/>
        <v/>
      </c>
      <c r="H1176" s="64" t="str">
        <f t="shared" si="146"/>
        <v/>
      </c>
      <c r="I1176" s="80" t="str">
        <f>IFERROR(VLOOKUP(D1176,Sheet2!A:B,2,0),"")</f>
        <v/>
      </c>
      <c r="J1176" s="64" t="str">
        <f>IFERROR(IF(I1176&lt;&gt;"",VLOOKUP(I1176,Sheet2!B:C,2,0),""),"")</f>
        <v/>
      </c>
      <c r="K1176" s="64" t="str">
        <f>IFERROR( IF(I1176&lt;&gt;"", HLOOKUP(L$2+$A1176,Sheet2!BX:NK,2,0),""),"")</f>
        <v/>
      </c>
      <c r="L1176" t="str">
        <f>IF(OR(HLOOKUP(L$2+$A1176,Sheet2!BX:NK,$B1176,0),HLOOKUP(L$2+$A1176,Sheet2!BX:NK,$B1176,0)&lt;&gt;""),HLOOKUP(L$2+$A1176,Sheet2!BX:NK,$B1176,0),"")</f>
        <v/>
      </c>
      <c r="M1176" t="str">
        <f>IF(OR(HLOOKUP(M$2+$A1176,Sheet2!BY:NL,$B1176,0),HLOOKUP(M$2+$A1176,Sheet2!BY:NL,$B1176,0)&lt;&gt;""),HLOOKUP(M$2+$A1176,Sheet2!BY:NL,$B1176,0),"")</f>
        <v/>
      </c>
      <c r="N1176" t="str">
        <f>IF(OR(HLOOKUP(N$2+$A1176,Sheet2!BZ:NM,$B1176,0),HLOOKUP(N$2+$A1176,Sheet2!BZ:NM,$B1176,0)&lt;&gt;""),HLOOKUP(N$2+$A1176,Sheet2!BZ:NM,$B1176,0),"")</f>
        <v/>
      </c>
      <c r="O1176" t="str">
        <f>IF(OR(HLOOKUP(O$2+$A1176,Sheet2!CA:NN,$B1176,0),HLOOKUP(O$2+$A1176,Sheet2!CA:NN,$B1176,0)&lt;&gt;""),HLOOKUP(O$2+$A1176,Sheet2!CA:NN,$B1176,0),"")</f>
        <v/>
      </c>
      <c r="P1176" t="str">
        <f>IF(OR(HLOOKUP(P$2+$A1176,Sheet2!CB:NO,$B1176,0),HLOOKUP(P$2+$A1176,Sheet2!CB:NO,$B1176,0)&lt;&gt;""),HLOOKUP(P$2+$A1176,Sheet2!CB:NO,$B1176,0),"")</f>
        <v/>
      </c>
      <c r="Q1176" t="str">
        <f>IF(OR(HLOOKUP(Q$2+$A1176,Sheet2!CC:NO,$B1176,0),HLOOKUP(Q$2+$A1176,Sheet2!CC:NO,$B1176,0)&lt;&gt;""),HLOOKUP(Q$2+$A1176,Sheet2!CC:NO,$B1176,0),"")</f>
        <v/>
      </c>
    </row>
    <row r="1177" spans="1:17" x14ac:dyDescent="0.25">
      <c r="A1177" s="64">
        <f t="shared" si="147"/>
        <v>18</v>
      </c>
      <c r="B1177" s="64">
        <f t="shared" si="148"/>
        <v>122</v>
      </c>
      <c r="C1177" s="64">
        <f t="shared" si="149"/>
        <v>4</v>
      </c>
      <c r="D1177" s="64">
        <f t="shared" si="150"/>
        <v>118</v>
      </c>
      <c r="E1177" s="64">
        <f t="shared" si="151"/>
        <v>586</v>
      </c>
      <c r="F1177" s="64" t="str">
        <f t="shared" si="144"/>
        <v/>
      </c>
      <c r="G1177" s="64" t="str">
        <f t="shared" si="145"/>
        <v/>
      </c>
      <c r="H1177" s="64" t="str">
        <f t="shared" si="146"/>
        <v/>
      </c>
      <c r="I1177" s="80" t="str">
        <f>IFERROR(VLOOKUP(D1177,Sheet2!A:B,2,0),"")</f>
        <v/>
      </c>
      <c r="J1177" s="64" t="str">
        <f>IFERROR(IF(I1177&lt;&gt;"",VLOOKUP(I1177,Sheet2!B:C,2,0),""),"")</f>
        <v/>
      </c>
      <c r="K1177" s="64" t="str">
        <f>IFERROR( IF(I1177&lt;&gt;"", HLOOKUP(L$2+$A1177,Sheet2!BX:NK,2,0),""),"")</f>
        <v/>
      </c>
      <c r="L1177" t="str">
        <f>IF(OR(HLOOKUP(L$2+$A1177,Sheet2!BX:NK,$B1177,0),HLOOKUP(L$2+$A1177,Sheet2!BX:NK,$B1177,0)&lt;&gt;""),HLOOKUP(L$2+$A1177,Sheet2!BX:NK,$B1177,0),"")</f>
        <v/>
      </c>
      <c r="M1177" t="str">
        <f>IF(OR(HLOOKUP(M$2+$A1177,Sheet2!BY:NL,$B1177,0),HLOOKUP(M$2+$A1177,Sheet2!BY:NL,$B1177,0)&lt;&gt;""),HLOOKUP(M$2+$A1177,Sheet2!BY:NL,$B1177,0),"")</f>
        <v/>
      </c>
      <c r="N1177" t="str">
        <f>IF(OR(HLOOKUP(N$2+$A1177,Sheet2!BZ:NM,$B1177,0),HLOOKUP(N$2+$A1177,Sheet2!BZ:NM,$B1177,0)&lt;&gt;""),HLOOKUP(N$2+$A1177,Sheet2!BZ:NM,$B1177,0),"")</f>
        <v/>
      </c>
      <c r="O1177" t="str">
        <f>IF(OR(HLOOKUP(O$2+$A1177,Sheet2!CA:NN,$B1177,0),HLOOKUP(O$2+$A1177,Sheet2!CA:NN,$B1177,0)&lt;&gt;""),HLOOKUP(O$2+$A1177,Sheet2!CA:NN,$B1177,0),"")</f>
        <v/>
      </c>
      <c r="P1177" t="str">
        <f>IF(OR(HLOOKUP(P$2+$A1177,Sheet2!CB:NO,$B1177,0),HLOOKUP(P$2+$A1177,Sheet2!CB:NO,$B1177,0)&lt;&gt;""),HLOOKUP(P$2+$A1177,Sheet2!CB:NO,$B1177,0),"")</f>
        <v/>
      </c>
      <c r="Q1177" t="str">
        <f>IF(OR(HLOOKUP(Q$2+$A1177,Sheet2!CC:NO,$B1177,0),HLOOKUP(Q$2+$A1177,Sheet2!CC:NO,$B1177,0)&lt;&gt;""),HLOOKUP(Q$2+$A1177,Sheet2!CC:NO,$B1177,0),"")</f>
        <v/>
      </c>
    </row>
    <row r="1178" spans="1:17" x14ac:dyDescent="0.25">
      <c r="A1178" s="64">
        <f t="shared" si="147"/>
        <v>24</v>
      </c>
      <c r="B1178" s="64">
        <f t="shared" si="148"/>
        <v>122</v>
      </c>
      <c r="C1178" s="64">
        <f t="shared" si="149"/>
        <v>5</v>
      </c>
      <c r="D1178" s="64">
        <f t="shared" si="150"/>
        <v>118</v>
      </c>
      <c r="E1178" s="64">
        <f t="shared" si="151"/>
        <v>586</v>
      </c>
      <c r="F1178" s="64" t="str">
        <f t="shared" si="144"/>
        <v/>
      </c>
      <c r="G1178" s="64" t="str">
        <f t="shared" si="145"/>
        <v/>
      </c>
      <c r="H1178" s="64" t="str">
        <f t="shared" si="146"/>
        <v/>
      </c>
      <c r="I1178" s="80" t="str">
        <f>IFERROR(VLOOKUP(D1178,Sheet2!A:B,2,0),"")</f>
        <v/>
      </c>
      <c r="J1178" s="64" t="str">
        <f>IFERROR(IF(I1178&lt;&gt;"",VLOOKUP(I1178,Sheet2!B:C,2,0),""),"")</f>
        <v/>
      </c>
      <c r="K1178" s="64" t="str">
        <f>IFERROR( IF(I1178&lt;&gt;"", HLOOKUP(L$2+$A1178,Sheet2!BX:NK,2,0),""),"")</f>
        <v/>
      </c>
      <c r="L1178" t="str">
        <f>IF(OR(HLOOKUP(L$2+$A1178,Sheet2!BX:NK,$B1178,0),HLOOKUP(L$2+$A1178,Sheet2!BX:NK,$B1178,0)&lt;&gt;""),HLOOKUP(L$2+$A1178,Sheet2!BX:NK,$B1178,0),"")</f>
        <v/>
      </c>
      <c r="M1178" t="str">
        <f>IF(OR(HLOOKUP(M$2+$A1178,Sheet2!BY:NL,$B1178,0),HLOOKUP(M$2+$A1178,Sheet2!BY:NL,$B1178,0)&lt;&gt;""),HLOOKUP(M$2+$A1178,Sheet2!BY:NL,$B1178,0),"")</f>
        <v/>
      </c>
      <c r="N1178" t="str">
        <f>IF(OR(HLOOKUP(N$2+$A1178,Sheet2!BZ:NM,$B1178,0),HLOOKUP(N$2+$A1178,Sheet2!BZ:NM,$B1178,0)&lt;&gt;""),HLOOKUP(N$2+$A1178,Sheet2!BZ:NM,$B1178,0),"")</f>
        <v/>
      </c>
      <c r="O1178" t="str">
        <f>IF(OR(HLOOKUP(O$2+$A1178,Sheet2!CA:NN,$B1178,0),HLOOKUP(O$2+$A1178,Sheet2!CA:NN,$B1178,0)&lt;&gt;""),HLOOKUP(O$2+$A1178,Sheet2!CA:NN,$B1178,0),"")</f>
        <v/>
      </c>
      <c r="P1178" t="str">
        <f>IF(OR(HLOOKUP(P$2+$A1178,Sheet2!CB:NO,$B1178,0),HLOOKUP(P$2+$A1178,Sheet2!CB:NO,$B1178,0)&lt;&gt;""),HLOOKUP(P$2+$A1178,Sheet2!CB:NO,$B1178,0),"")</f>
        <v/>
      </c>
      <c r="Q1178" t="str">
        <f>IF(OR(HLOOKUP(Q$2+$A1178,Sheet2!CC:NO,$B1178,0),HLOOKUP(Q$2+$A1178,Sheet2!CC:NO,$B1178,0)&lt;&gt;""),HLOOKUP(Q$2+$A1178,Sheet2!CC:NO,$B1178,0),"")</f>
        <v/>
      </c>
    </row>
    <row r="1179" spans="1:17" x14ac:dyDescent="0.25">
      <c r="A1179" s="64">
        <f t="shared" si="147"/>
        <v>30</v>
      </c>
      <c r="B1179" s="64">
        <f t="shared" si="148"/>
        <v>122</v>
      </c>
      <c r="C1179" s="64">
        <f t="shared" si="149"/>
        <v>6</v>
      </c>
      <c r="D1179" s="64">
        <f t="shared" si="150"/>
        <v>118</v>
      </c>
      <c r="E1179" s="64">
        <f t="shared" si="151"/>
        <v>586</v>
      </c>
      <c r="F1179" s="64" t="str">
        <f t="shared" si="144"/>
        <v/>
      </c>
      <c r="G1179" s="64" t="str">
        <f t="shared" si="145"/>
        <v/>
      </c>
      <c r="H1179" s="64" t="str">
        <f t="shared" si="146"/>
        <v/>
      </c>
      <c r="I1179" s="80" t="str">
        <f>IFERROR(VLOOKUP(D1179,Sheet2!A:B,2,0),"")</f>
        <v/>
      </c>
      <c r="J1179" s="64" t="str">
        <f>IFERROR(IF(I1179&lt;&gt;"",VLOOKUP(I1179,Sheet2!B:C,2,0),""),"")</f>
        <v/>
      </c>
      <c r="K1179" s="64" t="str">
        <f>IFERROR( IF(I1179&lt;&gt;"", HLOOKUP(L$2+$A1179,Sheet2!BX:NK,2,0),""),"")</f>
        <v/>
      </c>
      <c r="L1179" t="str">
        <f>IF(OR(HLOOKUP(L$2+$A1179,Sheet2!BX:NK,$B1179,0),HLOOKUP(L$2+$A1179,Sheet2!BX:NK,$B1179,0)&lt;&gt;""),HLOOKUP(L$2+$A1179,Sheet2!BX:NK,$B1179,0),"")</f>
        <v/>
      </c>
      <c r="M1179" t="str">
        <f>IF(OR(HLOOKUP(M$2+$A1179,Sheet2!BY:NL,$B1179,0),HLOOKUP(M$2+$A1179,Sheet2!BY:NL,$B1179,0)&lt;&gt;""),HLOOKUP(M$2+$A1179,Sheet2!BY:NL,$B1179,0),"")</f>
        <v/>
      </c>
      <c r="N1179" t="str">
        <f>IF(OR(HLOOKUP(N$2+$A1179,Sheet2!BZ:NM,$B1179,0),HLOOKUP(N$2+$A1179,Sheet2!BZ:NM,$B1179,0)&lt;&gt;""),HLOOKUP(N$2+$A1179,Sheet2!BZ:NM,$B1179,0),"")</f>
        <v/>
      </c>
      <c r="O1179" t="str">
        <f>IF(OR(HLOOKUP(O$2+$A1179,Sheet2!CA:NN,$B1179,0),HLOOKUP(O$2+$A1179,Sheet2!CA:NN,$B1179,0)&lt;&gt;""),HLOOKUP(O$2+$A1179,Sheet2!CA:NN,$B1179,0),"")</f>
        <v/>
      </c>
      <c r="P1179" t="str">
        <f>IF(OR(HLOOKUP(P$2+$A1179,Sheet2!CB:NO,$B1179,0),HLOOKUP(P$2+$A1179,Sheet2!CB:NO,$B1179,0)&lt;&gt;""),HLOOKUP(P$2+$A1179,Sheet2!CB:NO,$B1179,0),"")</f>
        <v/>
      </c>
      <c r="Q1179" t="str">
        <f>IF(OR(HLOOKUP(Q$2+$A1179,Sheet2!CC:NO,$B1179,0),HLOOKUP(Q$2+$A1179,Sheet2!CC:NO,$B1179,0)&lt;&gt;""),HLOOKUP(Q$2+$A1179,Sheet2!CC:NO,$B1179,0),"")</f>
        <v/>
      </c>
    </row>
    <row r="1180" spans="1:17" x14ac:dyDescent="0.25">
      <c r="A1180" s="64">
        <f t="shared" si="147"/>
        <v>36</v>
      </c>
      <c r="B1180" s="64">
        <f t="shared" si="148"/>
        <v>122</v>
      </c>
      <c r="C1180" s="64">
        <f t="shared" si="149"/>
        <v>7</v>
      </c>
      <c r="D1180" s="64">
        <f t="shared" si="150"/>
        <v>118</v>
      </c>
      <c r="E1180" s="64">
        <f t="shared" si="151"/>
        <v>586</v>
      </c>
      <c r="F1180" s="64" t="str">
        <f t="shared" si="144"/>
        <v/>
      </c>
      <c r="G1180" s="64" t="str">
        <f t="shared" si="145"/>
        <v/>
      </c>
      <c r="H1180" s="64" t="str">
        <f t="shared" si="146"/>
        <v/>
      </c>
      <c r="I1180" s="80" t="str">
        <f>IFERROR(VLOOKUP(D1180,Sheet2!A:B,2,0),"")</f>
        <v/>
      </c>
      <c r="J1180" s="64" t="str">
        <f>IFERROR(IF(I1180&lt;&gt;"",VLOOKUP(I1180,Sheet2!B:C,2,0),""),"")</f>
        <v/>
      </c>
      <c r="K1180" s="64" t="str">
        <f>IFERROR( IF(I1180&lt;&gt;"", HLOOKUP(L$2+$A1180,Sheet2!BX:NK,2,0),""),"")</f>
        <v/>
      </c>
      <c r="L1180" t="str">
        <f>IF(OR(HLOOKUP(L$2+$A1180,Sheet2!BX:NK,$B1180,0),HLOOKUP(L$2+$A1180,Sheet2!BX:NK,$B1180,0)&lt;&gt;""),HLOOKUP(L$2+$A1180,Sheet2!BX:NK,$B1180,0),"")</f>
        <v/>
      </c>
      <c r="M1180" t="str">
        <f>IF(OR(HLOOKUP(M$2+$A1180,Sheet2!BY:NL,$B1180,0),HLOOKUP(M$2+$A1180,Sheet2!BY:NL,$B1180,0)&lt;&gt;""),HLOOKUP(M$2+$A1180,Sheet2!BY:NL,$B1180,0),"")</f>
        <v/>
      </c>
      <c r="N1180" t="str">
        <f>IF(OR(HLOOKUP(N$2+$A1180,Sheet2!BZ:NM,$B1180,0),HLOOKUP(N$2+$A1180,Sheet2!BZ:NM,$B1180,0)&lt;&gt;""),HLOOKUP(N$2+$A1180,Sheet2!BZ:NM,$B1180,0),"")</f>
        <v/>
      </c>
      <c r="O1180" t="str">
        <f>IF(OR(HLOOKUP(O$2+$A1180,Sheet2!CA:NN,$B1180,0),HLOOKUP(O$2+$A1180,Sheet2!CA:NN,$B1180,0)&lt;&gt;""),HLOOKUP(O$2+$A1180,Sheet2!CA:NN,$B1180,0),"")</f>
        <v/>
      </c>
      <c r="P1180" t="str">
        <f>IF(OR(HLOOKUP(P$2+$A1180,Sheet2!CB:NO,$B1180,0),HLOOKUP(P$2+$A1180,Sheet2!CB:NO,$B1180,0)&lt;&gt;""),HLOOKUP(P$2+$A1180,Sheet2!CB:NO,$B1180,0),"")</f>
        <v/>
      </c>
      <c r="Q1180" t="str">
        <f>IF(OR(HLOOKUP(Q$2+$A1180,Sheet2!CC:NO,$B1180,0),HLOOKUP(Q$2+$A1180,Sheet2!CC:NO,$B1180,0)&lt;&gt;""),HLOOKUP(Q$2+$A1180,Sheet2!CC:NO,$B1180,0),"")</f>
        <v/>
      </c>
    </row>
    <row r="1181" spans="1:17" x14ac:dyDescent="0.25">
      <c r="A1181" s="64">
        <f t="shared" si="147"/>
        <v>42</v>
      </c>
      <c r="B1181" s="64">
        <f t="shared" si="148"/>
        <v>122</v>
      </c>
      <c r="C1181" s="64">
        <f t="shared" si="149"/>
        <v>8</v>
      </c>
      <c r="D1181" s="64">
        <f t="shared" si="150"/>
        <v>118</v>
      </c>
      <c r="E1181" s="64">
        <f t="shared" si="151"/>
        <v>586</v>
      </c>
      <c r="F1181" s="64" t="str">
        <f t="shared" si="144"/>
        <v/>
      </c>
      <c r="G1181" s="64" t="str">
        <f t="shared" si="145"/>
        <v/>
      </c>
      <c r="H1181" s="64" t="str">
        <f t="shared" si="146"/>
        <v/>
      </c>
      <c r="I1181" s="80" t="str">
        <f>IFERROR(VLOOKUP(D1181,Sheet2!A:B,2,0),"")</f>
        <v/>
      </c>
      <c r="J1181" s="64" t="str">
        <f>IFERROR(IF(I1181&lt;&gt;"",VLOOKUP(I1181,Sheet2!B:C,2,0),""),"")</f>
        <v/>
      </c>
      <c r="K1181" s="64" t="str">
        <f>IFERROR( IF(I1181&lt;&gt;"", HLOOKUP(L$2+$A1181,Sheet2!BX:NK,2,0),""),"")</f>
        <v/>
      </c>
      <c r="L1181" t="str">
        <f>IF(OR(HLOOKUP(L$2+$A1181,Sheet2!BX:NK,$B1181,0),HLOOKUP(L$2+$A1181,Sheet2!BX:NK,$B1181,0)&lt;&gt;""),HLOOKUP(L$2+$A1181,Sheet2!BX:NK,$B1181,0),"")</f>
        <v/>
      </c>
      <c r="M1181" t="str">
        <f>IF(OR(HLOOKUP(M$2+$A1181,Sheet2!BY:NL,$B1181,0),HLOOKUP(M$2+$A1181,Sheet2!BY:NL,$B1181,0)&lt;&gt;""),HLOOKUP(M$2+$A1181,Sheet2!BY:NL,$B1181,0),"")</f>
        <v/>
      </c>
      <c r="N1181" t="str">
        <f>IF(OR(HLOOKUP(N$2+$A1181,Sheet2!BZ:NM,$B1181,0),HLOOKUP(N$2+$A1181,Sheet2!BZ:NM,$B1181,0)&lt;&gt;""),HLOOKUP(N$2+$A1181,Sheet2!BZ:NM,$B1181,0),"")</f>
        <v/>
      </c>
      <c r="O1181" t="str">
        <f>IF(OR(HLOOKUP(O$2+$A1181,Sheet2!CA:NN,$B1181,0),HLOOKUP(O$2+$A1181,Sheet2!CA:NN,$B1181,0)&lt;&gt;""),HLOOKUP(O$2+$A1181,Sheet2!CA:NN,$B1181,0),"")</f>
        <v/>
      </c>
      <c r="P1181" t="str">
        <f>IF(OR(HLOOKUP(P$2+$A1181,Sheet2!CB:NO,$B1181,0),HLOOKUP(P$2+$A1181,Sheet2!CB:NO,$B1181,0)&lt;&gt;""),HLOOKUP(P$2+$A1181,Sheet2!CB:NO,$B1181,0),"")</f>
        <v/>
      </c>
      <c r="Q1181" t="str">
        <f>IF(OR(HLOOKUP(Q$2+$A1181,Sheet2!CC:NO,$B1181,0),HLOOKUP(Q$2+$A1181,Sheet2!CC:NO,$B1181,0)&lt;&gt;""),HLOOKUP(Q$2+$A1181,Sheet2!CC:NO,$B1181,0),"")</f>
        <v/>
      </c>
    </row>
    <row r="1182" spans="1:17" x14ac:dyDescent="0.25">
      <c r="A1182" s="64">
        <f t="shared" si="147"/>
        <v>48</v>
      </c>
      <c r="B1182" s="64">
        <f t="shared" si="148"/>
        <v>122</v>
      </c>
      <c r="C1182" s="64">
        <f t="shared" si="149"/>
        <v>9</v>
      </c>
      <c r="D1182" s="64">
        <f t="shared" si="150"/>
        <v>118</v>
      </c>
      <c r="E1182" s="64">
        <f t="shared" si="151"/>
        <v>586</v>
      </c>
      <c r="F1182" s="64" t="str">
        <f t="shared" si="144"/>
        <v/>
      </c>
      <c r="G1182" s="64" t="str">
        <f t="shared" si="145"/>
        <v/>
      </c>
      <c r="H1182" s="64" t="str">
        <f t="shared" si="146"/>
        <v/>
      </c>
      <c r="I1182" s="80" t="str">
        <f>IFERROR(VLOOKUP(D1182,Sheet2!A:B,2,0),"")</f>
        <v/>
      </c>
      <c r="J1182" s="64" t="str">
        <f>IFERROR(IF(I1182&lt;&gt;"",VLOOKUP(I1182,Sheet2!B:C,2,0),""),"")</f>
        <v/>
      </c>
      <c r="K1182" s="64" t="str">
        <f>IFERROR( IF(I1182&lt;&gt;"", HLOOKUP(L$2+$A1182,Sheet2!BX:NK,2,0),""),"")</f>
        <v/>
      </c>
      <c r="L1182" t="str">
        <f>IF(OR(HLOOKUP(L$2+$A1182,Sheet2!BX:NK,$B1182,0),HLOOKUP(L$2+$A1182,Sheet2!BX:NK,$B1182,0)&lt;&gt;""),HLOOKUP(L$2+$A1182,Sheet2!BX:NK,$B1182,0),"")</f>
        <v/>
      </c>
      <c r="M1182" t="str">
        <f>IF(OR(HLOOKUP(M$2+$A1182,Sheet2!BY:NL,$B1182,0),HLOOKUP(M$2+$A1182,Sheet2!BY:NL,$B1182,0)&lt;&gt;""),HLOOKUP(M$2+$A1182,Sheet2!BY:NL,$B1182,0),"")</f>
        <v/>
      </c>
      <c r="N1182" t="str">
        <f>IF(OR(HLOOKUP(N$2+$A1182,Sheet2!BZ:NM,$B1182,0),HLOOKUP(N$2+$A1182,Sheet2!BZ:NM,$B1182,0)&lt;&gt;""),HLOOKUP(N$2+$A1182,Sheet2!BZ:NM,$B1182,0),"")</f>
        <v/>
      </c>
      <c r="O1182" t="str">
        <f>IF(OR(HLOOKUP(O$2+$A1182,Sheet2!CA:NN,$B1182,0),HLOOKUP(O$2+$A1182,Sheet2!CA:NN,$B1182,0)&lt;&gt;""),HLOOKUP(O$2+$A1182,Sheet2!CA:NN,$B1182,0),"")</f>
        <v/>
      </c>
      <c r="P1182" t="str">
        <f>IF(OR(HLOOKUP(P$2+$A1182,Sheet2!CB:NO,$B1182,0),HLOOKUP(P$2+$A1182,Sheet2!CB:NO,$B1182,0)&lt;&gt;""),HLOOKUP(P$2+$A1182,Sheet2!CB:NO,$B1182,0),"")</f>
        <v/>
      </c>
      <c r="Q1182" t="str">
        <f>IF(OR(HLOOKUP(Q$2+$A1182,Sheet2!CC:NO,$B1182,0),HLOOKUP(Q$2+$A1182,Sheet2!CC:NO,$B1182,0)&lt;&gt;""),HLOOKUP(Q$2+$A1182,Sheet2!CC:NO,$B1182,0),"")</f>
        <v/>
      </c>
    </row>
    <row r="1183" spans="1:17" x14ac:dyDescent="0.25">
      <c r="A1183" s="64">
        <f t="shared" si="147"/>
        <v>54</v>
      </c>
      <c r="B1183" s="64">
        <f t="shared" si="148"/>
        <v>122</v>
      </c>
      <c r="C1183" s="64">
        <f t="shared" si="149"/>
        <v>10</v>
      </c>
      <c r="D1183" s="64">
        <f t="shared" si="150"/>
        <v>118</v>
      </c>
      <c r="E1183" s="64">
        <f t="shared" si="151"/>
        <v>586</v>
      </c>
      <c r="F1183" s="64" t="str">
        <f t="shared" si="144"/>
        <v/>
      </c>
      <c r="G1183" s="64" t="str">
        <f t="shared" si="145"/>
        <v/>
      </c>
      <c r="H1183" s="64" t="str">
        <f t="shared" si="146"/>
        <v/>
      </c>
      <c r="I1183" s="80" t="str">
        <f>IFERROR(VLOOKUP(D1183,Sheet2!A:B,2,0),"")</f>
        <v/>
      </c>
      <c r="J1183" s="64" t="str">
        <f>IFERROR(IF(I1183&lt;&gt;"",VLOOKUP(I1183,Sheet2!B:C,2,0),""),"")</f>
        <v/>
      </c>
      <c r="K1183" s="64" t="str">
        <f>IFERROR( IF(I1183&lt;&gt;"", HLOOKUP(L$2+$A1183,Sheet2!BX:NK,2,0),""),"")</f>
        <v/>
      </c>
      <c r="L1183" t="str">
        <f>IF(OR(HLOOKUP(L$2+$A1183,Sheet2!BX:NK,$B1183,0),HLOOKUP(L$2+$A1183,Sheet2!BX:NK,$B1183,0)&lt;&gt;""),HLOOKUP(L$2+$A1183,Sheet2!BX:NK,$B1183,0),"")</f>
        <v/>
      </c>
      <c r="M1183" t="str">
        <f>IF(OR(HLOOKUP(M$2+$A1183,Sheet2!BY:NL,$B1183,0),HLOOKUP(M$2+$A1183,Sheet2!BY:NL,$B1183,0)&lt;&gt;""),HLOOKUP(M$2+$A1183,Sheet2!BY:NL,$B1183,0),"")</f>
        <v/>
      </c>
      <c r="N1183" t="str">
        <f>IF(OR(HLOOKUP(N$2+$A1183,Sheet2!BZ:NM,$B1183,0),HLOOKUP(N$2+$A1183,Sheet2!BZ:NM,$B1183,0)&lt;&gt;""),HLOOKUP(N$2+$A1183,Sheet2!BZ:NM,$B1183,0),"")</f>
        <v/>
      </c>
      <c r="O1183" t="str">
        <f>IF(OR(HLOOKUP(O$2+$A1183,Sheet2!CA:NN,$B1183,0),HLOOKUP(O$2+$A1183,Sheet2!CA:NN,$B1183,0)&lt;&gt;""),HLOOKUP(O$2+$A1183,Sheet2!CA:NN,$B1183,0),"")</f>
        <v/>
      </c>
      <c r="P1183" t="str">
        <f>IF(OR(HLOOKUP(P$2+$A1183,Sheet2!CB:NO,$B1183,0),HLOOKUP(P$2+$A1183,Sheet2!CB:NO,$B1183,0)&lt;&gt;""),HLOOKUP(P$2+$A1183,Sheet2!CB:NO,$B1183,0),"")</f>
        <v/>
      </c>
      <c r="Q1183" t="str">
        <f>IF(OR(HLOOKUP(Q$2+$A1183,Sheet2!CC:NO,$B1183,0),HLOOKUP(Q$2+$A1183,Sheet2!CC:NO,$B1183,0)&lt;&gt;""),HLOOKUP(Q$2+$A1183,Sheet2!CC:NO,$B1183,0),"")</f>
        <v/>
      </c>
    </row>
    <row r="1184" spans="1:17" x14ac:dyDescent="0.25">
      <c r="A1184" s="64">
        <f t="shared" si="147"/>
        <v>0</v>
      </c>
      <c r="B1184" s="64">
        <f t="shared" si="148"/>
        <v>123</v>
      </c>
      <c r="C1184" s="64">
        <f t="shared" si="149"/>
        <v>1</v>
      </c>
      <c r="D1184" s="64">
        <f t="shared" si="150"/>
        <v>119</v>
      </c>
      <c r="E1184" s="64">
        <f t="shared" si="151"/>
        <v>591</v>
      </c>
      <c r="F1184" s="64" t="str">
        <f t="shared" si="144"/>
        <v/>
      </c>
      <c r="G1184" s="64" t="str">
        <f t="shared" si="145"/>
        <v/>
      </c>
      <c r="H1184" s="64" t="str">
        <f t="shared" si="146"/>
        <v/>
      </c>
      <c r="I1184" s="80" t="str">
        <f>IFERROR(VLOOKUP(D1184,Sheet2!A:B,2,0),"")</f>
        <v/>
      </c>
      <c r="J1184" s="64" t="str">
        <f>IFERROR(IF(I1184&lt;&gt;"",VLOOKUP(I1184,Sheet2!B:C,2,0),""),"")</f>
        <v/>
      </c>
      <c r="K1184" s="64" t="str">
        <f>IFERROR( IF(I1184&lt;&gt;"", HLOOKUP(L$2+$A1184,Sheet2!BX:NK,2,0),""),"")</f>
        <v/>
      </c>
      <c r="L1184" t="str">
        <f>IF(OR(HLOOKUP(L$2+$A1184,Sheet2!BX:NK,$B1184,0),HLOOKUP(L$2+$A1184,Sheet2!BX:NK,$B1184,0)&lt;&gt;""),HLOOKUP(L$2+$A1184,Sheet2!BX:NK,$B1184,0),"")</f>
        <v/>
      </c>
      <c r="M1184" t="str">
        <f>IF(OR(HLOOKUP(M$2+$A1184,Sheet2!BY:NL,$B1184,0),HLOOKUP(M$2+$A1184,Sheet2!BY:NL,$B1184,0)&lt;&gt;""),HLOOKUP(M$2+$A1184,Sheet2!BY:NL,$B1184,0),"")</f>
        <v/>
      </c>
      <c r="N1184" t="str">
        <f>IF(OR(HLOOKUP(N$2+$A1184,Sheet2!BZ:NM,$B1184,0),HLOOKUP(N$2+$A1184,Sheet2!BZ:NM,$B1184,0)&lt;&gt;""),HLOOKUP(N$2+$A1184,Sheet2!BZ:NM,$B1184,0),"")</f>
        <v/>
      </c>
      <c r="O1184" t="str">
        <f>IF(OR(HLOOKUP(O$2+$A1184,Sheet2!CA:NN,$B1184,0),HLOOKUP(O$2+$A1184,Sheet2!CA:NN,$B1184,0)&lt;&gt;""),HLOOKUP(O$2+$A1184,Sheet2!CA:NN,$B1184,0),"")</f>
        <v/>
      </c>
      <c r="P1184" t="str">
        <f>IF(OR(HLOOKUP(P$2+$A1184,Sheet2!CB:NO,$B1184,0),HLOOKUP(P$2+$A1184,Sheet2!CB:NO,$B1184,0)&lt;&gt;""),HLOOKUP(P$2+$A1184,Sheet2!CB:NO,$B1184,0),"")</f>
        <v/>
      </c>
      <c r="Q1184" t="str">
        <f>IF(OR(HLOOKUP(Q$2+$A1184,Sheet2!CC:NO,$B1184,0),HLOOKUP(Q$2+$A1184,Sheet2!CC:NO,$B1184,0)&lt;&gt;""),HLOOKUP(Q$2+$A1184,Sheet2!CC:NO,$B1184,0),"")</f>
        <v/>
      </c>
    </row>
    <row r="1185" spans="1:17" x14ac:dyDescent="0.25">
      <c r="A1185" s="64">
        <f t="shared" si="147"/>
        <v>6</v>
      </c>
      <c r="B1185" s="64">
        <f t="shared" si="148"/>
        <v>123</v>
      </c>
      <c r="C1185" s="64">
        <f t="shared" si="149"/>
        <v>2</v>
      </c>
      <c r="D1185" s="64">
        <f t="shared" si="150"/>
        <v>119</v>
      </c>
      <c r="E1185" s="64">
        <f t="shared" si="151"/>
        <v>591</v>
      </c>
      <c r="F1185" s="64" t="str">
        <f t="shared" si="144"/>
        <v/>
      </c>
      <c r="G1185" s="64" t="str">
        <f t="shared" si="145"/>
        <v/>
      </c>
      <c r="H1185" s="64" t="str">
        <f t="shared" si="146"/>
        <v/>
      </c>
      <c r="I1185" s="80" t="str">
        <f>IFERROR(VLOOKUP(D1185,Sheet2!A:B,2,0),"")</f>
        <v/>
      </c>
      <c r="J1185" s="64" t="str">
        <f>IFERROR(IF(I1185&lt;&gt;"",VLOOKUP(I1185,Sheet2!B:C,2,0),""),"")</f>
        <v/>
      </c>
      <c r="K1185" s="64" t="str">
        <f>IFERROR( IF(I1185&lt;&gt;"", HLOOKUP(L$2+$A1185,Sheet2!BX:NK,2,0),""),"")</f>
        <v/>
      </c>
      <c r="L1185" t="str">
        <f>IF(OR(HLOOKUP(L$2+$A1185,Sheet2!BX:NK,$B1185,0),HLOOKUP(L$2+$A1185,Sheet2!BX:NK,$B1185,0)&lt;&gt;""),HLOOKUP(L$2+$A1185,Sheet2!BX:NK,$B1185,0),"")</f>
        <v/>
      </c>
      <c r="M1185" t="str">
        <f>IF(OR(HLOOKUP(M$2+$A1185,Sheet2!BY:NL,$B1185,0),HLOOKUP(M$2+$A1185,Sheet2!BY:NL,$B1185,0)&lt;&gt;""),HLOOKUP(M$2+$A1185,Sheet2!BY:NL,$B1185,0),"")</f>
        <v/>
      </c>
      <c r="N1185" t="str">
        <f>IF(OR(HLOOKUP(N$2+$A1185,Sheet2!BZ:NM,$B1185,0),HLOOKUP(N$2+$A1185,Sheet2!BZ:NM,$B1185,0)&lt;&gt;""),HLOOKUP(N$2+$A1185,Sheet2!BZ:NM,$B1185,0),"")</f>
        <v/>
      </c>
      <c r="O1185" t="str">
        <f>IF(OR(HLOOKUP(O$2+$A1185,Sheet2!CA:NN,$B1185,0),HLOOKUP(O$2+$A1185,Sheet2!CA:NN,$B1185,0)&lt;&gt;""),HLOOKUP(O$2+$A1185,Sheet2!CA:NN,$B1185,0),"")</f>
        <v/>
      </c>
      <c r="P1185" t="str">
        <f>IF(OR(HLOOKUP(P$2+$A1185,Sheet2!CB:NO,$B1185,0),HLOOKUP(P$2+$A1185,Sheet2!CB:NO,$B1185,0)&lt;&gt;""),HLOOKUP(P$2+$A1185,Sheet2!CB:NO,$B1185,0),"")</f>
        <v/>
      </c>
      <c r="Q1185" t="str">
        <f>IF(OR(HLOOKUP(Q$2+$A1185,Sheet2!CC:NO,$B1185,0),HLOOKUP(Q$2+$A1185,Sheet2!CC:NO,$B1185,0)&lt;&gt;""),HLOOKUP(Q$2+$A1185,Sheet2!CC:NO,$B1185,0),"")</f>
        <v/>
      </c>
    </row>
    <row r="1186" spans="1:17" x14ac:dyDescent="0.25">
      <c r="A1186" s="64">
        <f t="shared" si="147"/>
        <v>12</v>
      </c>
      <c r="B1186" s="64">
        <f t="shared" si="148"/>
        <v>123</v>
      </c>
      <c r="C1186" s="64">
        <f t="shared" si="149"/>
        <v>3</v>
      </c>
      <c r="D1186" s="64">
        <f t="shared" si="150"/>
        <v>119</v>
      </c>
      <c r="E1186" s="64">
        <f t="shared" si="151"/>
        <v>591</v>
      </c>
      <c r="F1186" s="64" t="str">
        <f t="shared" si="144"/>
        <v/>
      </c>
      <c r="G1186" s="64" t="str">
        <f t="shared" si="145"/>
        <v/>
      </c>
      <c r="H1186" s="64" t="str">
        <f t="shared" si="146"/>
        <v/>
      </c>
      <c r="I1186" s="80" t="str">
        <f>IFERROR(VLOOKUP(D1186,Sheet2!A:B,2,0),"")</f>
        <v/>
      </c>
      <c r="J1186" s="64" t="str">
        <f>IFERROR(IF(I1186&lt;&gt;"",VLOOKUP(I1186,Sheet2!B:C,2,0),""),"")</f>
        <v/>
      </c>
      <c r="K1186" s="64" t="str">
        <f>IFERROR( IF(I1186&lt;&gt;"", HLOOKUP(L$2+$A1186,Sheet2!BX:NK,2,0),""),"")</f>
        <v/>
      </c>
      <c r="L1186" t="str">
        <f>IF(OR(HLOOKUP(L$2+$A1186,Sheet2!BX:NK,$B1186,0),HLOOKUP(L$2+$A1186,Sheet2!BX:NK,$B1186,0)&lt;&gt;""),HLOOKUP(L$2+$A1186,Sheet2!BX:NK,$B1186,0),"")</f>
        <v/>
      </c>
      <c r="M1186" t="str">
        <f>IF(OR(HLOOKUP(M$2+$A1186,Sheet2!BY:NL,$B1186,0),HLOOKUP(M$2+$A1186,Sheet2!BY:NL,$B1186,0)&lt;&gt;""),HLOOKUP(M$2+$A1186,Sheet2!BY:NL,$B1186,0),"")</f>
        <v/>
      </c>
      <c r="N1186" t="str">
        <f>IF(OR(HLOOKUP(N$2+$A1186,Sheet2!BZ:NM,$B1186,0),HLOOKUP(N$2+$A1186,Sheet2!BZ:NM,$B1186,0)&lt;&gt;""),HLOOKUP(N$2+$A1186,Sheet2!BZ:NM,$B1186,0),"")</f>
        <v/>
      </c>
      <c r="O1186" t="str">
        <f>IF(OR(HLOOKUP(O$2+$A1186,Sheet2!CA:NN,$B1186,0),HLOOKUP(O$2+$A1186,Sheet2!CA:NN,$B1186,0)&lt;&gt;""),HLOOKUP(O$2+$A1186,Sheet2!CA:NN,$B1186,0),"")</f>
        <v/>
      </c>
      <c r="P1186" t="str">
        <f>IF(OR(HLOOKUP(P$2+$A1186,Sheet2!CB:NO,$B1186,0),HLOOKUP(P$2+$A1186,Sheet2!CB:NO,$B1186,0)&lt;&gt;""),HLOOKUP(P$2+$A1186,Sheet2!CB:NO,$B1186,0),"")</f>
        <v/>
      </c>
      <c r="Q1186" t="str">
        <f>IF(OR(HLOOKUP(Q$2+$A1186,Sheet2!CC:NO,$B1186,0),HLOOKUP(Q$2+$A1186,Sheet2!CC:NO,$B1186,0)&lt;&gt;""),HLOOKUP(Q$2+$A1186,Sheet2!CC:NO,$B1186,0),"")</f>
        <v/>
      </c>
    </row>
    <row r="1187" spans="1:17" x14ac:dyDescent="0.25">
      <c r="A1187" s="64">
        <f t="shared" si="147"/>
        <v>18</v>
      </c>
      <c r="B1187" s="64">
        <f t="shared" si="148"/>
        <v>123</v>
      </c>
      <c r="C1187" s="64">
        <f t="shared" si="149"/>
        <v>4</v>
      </c>
      <c r="D1187" s="64">
        <f t="shared" si="150"/>
        <v>119</v>
      </c>
      <c r="E1187" s="64">
        <f t="shared" si="151"/>
        <v>591</v>
      </c>
      <c r="F1187" s="64" t="str">
        <f t="shared" si="144"/>
        <v/>
      </c>
      <c r="G1187" s="64" t="str">
        <f t="shared" si="145"/>
        <v/>
      </c>
      <c r="H1187" s="64" t="str">
        <f t="shared" si="146"/>
        <v/>
      </c>
      <c r="I1187" s="80" t="str">
        <f>IFERROR(VLOOKUP(D1187,Sheet2!A:B,2,0),"")</f>
        <v/>
      </c>
      <c r="J1187" s="64" t="str">
        <f>IFERROR(IF(I1187&lt;&gt;"",VLOOKUP(I1187,Sheet2!B:C,2,0),""),"")</f>
        <v/>
      </c>
      <c r="K1187" s="64" t="str">
        <f>IFERROR( IF(I1187&lt;&gt;"", HLOOKUP(L$2+$A1187,Sheet2!BX:NK,2,0),""),"")</f>
        <v/>
      </c>
      <c r="L1187" t="str">
        <f>IF(OR(HLOOKUP(L$2+$A1187,Sheet2!BX:NK,$B1187,0),HLOOKUP(L$2+$A1187,Sheet2!BX:NK,$B1187,0)&lt;&gt;""),HLOOKUP(L$2+$A1187,Sheet2!BX:NK,$B1187,0),"")</f>
        <v/>
      </c>
      <c r="M1187" t="str">
        <f>IF(OR(HLOOKUP(M$2+$A1187,Sheet2!BY:NL,$B1187,0),HLOOKUP(M$2+$A1187,Sheet2!BY:NL,$B1187,0)&lt;&gt;""),HLOOKUP(M$2+$A1187,Sheet2!BY:NL,$B1187,0),"")</f>
        <v/>
      </c>
      <c r="N1187" t="str">
        <f>IF(OR(HLOOKUP(N$2+$A1187,Sheet2!BZ:NM,$B1187,0),HLOOKUP(N$2+$A1187,Sheet2!BZ:NM,$B1187,0)&lt;&gt;""),HLOOKUP(N$2+$A1187,Sheet2!BZ:NM,$B1187,0),"")</f>
        <v/>
      </c>
      <c r="O1187" t="str">
        <f>IF(OR(HLOOKUP(O$2+$A1187,Sheet2!CA:NN,$B1187,0),HLOOKUP(O$2+$A1187,Sheet2!CA:NN,$B1187,0)&lt;&gt;""),HLOOKUP(O$2+$A1187,Sheet2!CA:NN,$B1187,0),"")</f>
        <v/>
      </c>
      <c r="P1187" t="str">
        <f>IF(OR(HLOOKUP(P$2+$A1187,Sheet2!CB:NO,$B1187,0),HLOOKUP(P$2+$A1187,Sheet2!CB:NO,$B1187,0)&lt;&gt;""),HLOOKUP(P$2+$A1187,Sheet2!CB:NO,$B1187,0),"")</f>
        <v/>
      </c>
      <c r="Q1187" t="str">
        <f>IF(OR(HLOOKUP(Q$2+$A1187,Sheet2!CC:NO,$B1187,0),HLOOKUP(Q$2+$A1187,Sheet2!CC:NO,$B1187,0)&lt;&gt;""),HLOOKUP(Q$2+$A1187,Sheet2!CC:NO,$B1187,0),"")</f>
        <v/>
      </c>
    </row>
    <row r="1188" spans="1:17" x14ac:dyDescent="0.25">
      <c r="A1188" s="64">
        <f t="shared" si="147"/>
        <v>24</v>
      </c>
      <c r="B1188" s="64">
        <f t="shared" si="148"/>
        <v>123</v>
      </c>
      <c r="C1188" s="64">
        <f t="shared" si="149"/>
        <v>5</v>
      </c>
      <c r="D1188" s="64">
        <f t="shared" si="150"/>
        <v>119</v>
      </c>
      <c r="E1188" s="64">
        <f t="shared" si="151"/>
        <v>591</v>
      </c>
      <c r="F1188" s="64" t="str">
        <f t="shared" si="144"/>
        <v/>
      </c>
      <c r="G1188" s="64" t="str">
        <f t="shared" si="145"/>
        <v/>
      </c>
      <c r="H1188" s="64" t="str">
        <f t="shared" si="146"/>
        <v/>
      </c>
      <c r="I1188" s="80" t="str">
        <f>IFERROR(VLOOKUP(D1188,Sheet2!A:B,2,0),"")</f>
        <v/>
      </c>
      <c r="J1188" s="64" t="str">
        <f>IFERROR(IF(I1188&lt;&gt;"",VLOOKUP(I1188,Sheet2!B:C,2,0),""),"")</f>
        <v/>
      </c>
      <c r="K1188" s="64" t="str">
        <f>IFERROR( IF(I1188&lt;&gt;"", HLOOKUP(L$2+$A1188,Sheet2!BX:NK,2,0),""),"")</f>
        <v/>
      </c>
      <c r="L1188" t="str">
        <f>IF(OR(HLOOKUP(L$2+$A1188,Sheet2!BX:NK,$B1188,0),HLOOKUP(L$2+$A1188,Sheet2!BX:NK,$B1188,0)&lt;&gt;""),HLOOKUP(L$2+$A1188,Sheet2!BX:NK,$B1188,0),"")</f>
        <v/>
      </c>
      <c r="M1188" t="str">
        <f>IF(OR(HLOOKUP(M$2+$A1188,Sheet2!BY:NL,$B1188,0),HLOOKUP(M$2+$A1188,Sheet2!BY:NL,$B1188,0)&lt;&gt;""),HLOOKUP(M$2+$A1188,Sheet2!BY:NL,$B1188,0),"")</f>
        <v/>
      </c>
      <c r="N1188" t="str">
        <f>IF(OR(HLOOKUP(N$2+$A1188,Sheet2!BZ:NM,$B1188,0),HLOOKUP(N$2+$A1188,Sheet2!BZ:NM,$B1188,0)&lt;&gt;""),HLOOKUP(N$2+$A1188,Sheet2!BZ:NM,$B1188,0),"")</f>
        <v/>
      </c>
      <c r="O1188" t="str">
        <f>IF(OR(HLOOKUP(O$2+$A1188,Sheet2!CA:NN,$B1188,0),HLOOKUP(O$2+$A1188,Sheet2!CA:NN,$B1188,0)&lt;&gt;""),HLOOKUP(O$2+$A1188,Sheet2!CA:NN,$B1188,0),"")</f>
        <v/>
      </c>
      <c r="P1188" t="str">
        <f>IF(OR(HLOOKUP(P$2+$A1188,Sheet2!CB:NO,$B1188,0),HLOOKUP(P$2+$A1188,Sheet2!CB:NO,$B1188,0)&lt;&gt;""),HLOOKUP(P$2+$A1188,Sheet2!CB:NO,$B1188,0),"")</f>
        <v/>
      </c>
      <c r="Q1188" t="str">
        <f>IF(OR(HLOOKUP(Q$2+$A1188,Sheet2!CC:NO,$B1188,0),HLOOKUP(Q$2+$A1188,Sheet2!CC:NO,$B1188,0)&lt;&gt;""),HLOOKUP(Q$2+$A1188,Sheet2!CC:NO,$B1188,0),"")</f>
        <v/>
      </c>
    </row>
    <row r="1189" spans="1:17" x14ac:dyDescent="0.25">
      <c r="A1189" s="64">
        <f t="shared" si="147"/>
        <v>30</v>
      </c>
      <c r="B1189" s="64">
        <f t="shared" si="148"/>
        <v>123</v>
      </c>
      <c r="C1189" s="64">
        <f t="shared" si="149"/>
        <v>6</v>
      </c>
      <c r="D1189" s="64">
        <f t="shared" si="150"/>
        <v>119</v>
      </c>
      <c r="E1189" s="64">
        <f t="shared" si="151"/>
        <v>591</v>
      </c>
      <c r="F1189" s="64" t="str">
        <f t="shared" si="144"/>
        <v/>
      </c>
      <c r="G1189" s="64" t="str">
        <f t="shared" si="145"/>
        <v/>
      </c>
      <c r="H1189" s="64" t="str">
        <f t="shared" si="146"/>
        <v/>
      </c>
      <c r="I1189" s="80" t="str">
        <f>IFERROR(VLOOKUP(D1189,Sheet2!A:B,2,0),"")</f>
        <v/>
      </c>
      <c r="J1189" s="64" t="str">
        <f>IFERROR(IF(I1189&lt;&gt;"",VLOOKUP(I1189,Sheet2!B:C,2,0),""),"")</f>
        <v/>
      </c>
      <c r="K1189" s="64" t="str">
        <f>IFERROR( IF(I1189&lt;&gt;"", HLOOKUP(L$2+$A1189,Sheet2!BX:NK,2,0),""),"")</f>
        <v/>
      </c>
      <c r="L1189" t="str">
        <f>IF(OR(HLOOKUP(L$2+$A1189,Sheet2!BX:NK,$B1189,0),HLOOKUP(L$2+$A1189,Sheet2!BX:NK,$B1189,0)&lt;&gt;""),HLOOKUP(L$2+$A1189,Sheet2!BX:NK,$B1189,0),"")</f>
        <v/>
      </c>
      <c r="M1189" t="str">
        <f>IF(OR(HLOOKUP(M$2+$A1189,Sheet2!BY:NL,$B1189,0),HLOOKUP(M$2+$A1189,Sheet2!BY:NL,$B1189,0)&lt;&gt;""),HLOOKUP(M$2+$A1189,Sheet2!BY:NL,$B1189,0),"")</f>
        <v/>
      </c>
      <c r="N1189" t="str">
        <f>IF(OR(HLOOKUP(N$2+$A1189,Sheet2!BZ:NM,$B1189,0),HLOOKUP(N$2+$A1189,Sheet2!BZ:NM,$B1189,0)&lt;&gt;""),HLOOKUP(N$2+$A1189,Sheet2!BZ:NM,$B1189,0),"")</f>
        <v/>
      </c>
      <c r="O1189" t="str">
        <f>IF(OR(HLOOKUP(O$2+$A1189,Sheet2!CA:NN,$B1189,0),HLOOKUP(O$2+$A1189,Sheet2!CA:NN,$B1189,0)&lt;&gt;""),HLOOKUP(O$2+$A1189,Sheet2!CA:NN,$B1189,0),"")</f>
        <v/>
      </c>
      <c r="P1189" t="str">
        <f>IF(OR(HLOOKUP(P$2+$A1189,Sheet2!CB:NO,$B1189,0),HLOOKUP(P$2+$A1189,Sheet2!CB:NO,$B1189,0)&lt;&gt;""),HLOOKUP(P$2+$A1189,Sheet2!CB:NO,$B1189,0),"")</f>
        <v/>
      </c>
      <c r="Q1189" t="str">
        <f>IF(OR(HLOOKUP(Q$2+$A1189,Sheet2!CC:NO,$B1189,0),HLOOKUP(Q$2+$A1189,Sheet2!CC:NO,$B1189,0)&lt;&gt;""),HLOOKUP(Q$2+$A1189,Sheet2!CC:NO,$B1189,0),"")</f>
        <v/>
      </c>
    </row>
    <row r="1190" spans="1:17" x14ac:dyDescent="0.25">
      <c r="A1190" s="64">
        <f t="shared" si="147"/>
        <v>36</v>
      </c>
      <c r="B1190" s="64">
        <f t="shared" si="148"/>
        <v>123</v>
      </c>
      <c r="C1190" s="64">
        <f t="shared" si="149"/>
        <v>7</v>
      </c>
      <c r="D1190" s="64">
        <f t="shared" si="150"/>
        <v>119</v>
      </c>
      <c r="E1190" s="64">
        <f t="shared" si="151"/>
        <v>591</v>
      </c>
      <c r="F1190" s="64" t="str">
        <f t="shared" si="144"/>
        <v/>
      </c>
      <c r="G1190" s="64" t="str">
        <f t="shared" si="145"/>
        <v/>
      </c>
      <c r="H1190" s="64" t="str">
        <f t="shared" si="146"/>
        <v/>
      </c>
      <c r="I1190" s="80" t="str">
        <f>IFERROR(VLOOKUP(D1190,Sheet2!A:B,2,0),"")</f>
        <v/>
      </c>
      <c r="J1190" s="64" t="str">
        <f>IFERROR(IF(I1190&lt;&gt;"",VLOOKUP(I1190,Sheet2!B:C,2,0),""),"")</f>
        <v/>
      </c>
      <c r="K1190" s="64" t="str">
        <f>IFERROR( IF(I1190&lt;&gt;"", HLOOKUP(L$2+$A1190,Sheet2!BX:NK,2,0),""),"")</f>
        <v/>
      </c>
      <c r="L1190" t="str">
        <f>IF(OR(HLOOKUP(L$2+$A1190,Sheet2!BX:NK,$B1190,0),HLOOKUP(L$2+$A1190,Sheet2!BX:NK,$B1190,0)&lt;&gt;""),HLOOKUP(L$2+$A1190,Sheet2!BX:NK,$B1190,0),"")</f>
        <v/>
      </c>
      <c r="M1190" t="str">
        <f>IF(OR(HLOOKUP(M$2+$A1190,Sheet2!BY:NL,$B1190,0),HLOOKUP(M$2+$A1190,Sheet2!BY:NL,$B1190,0)&lt;&gt;""),HLOOKUP(M$2+$A1190,Sheet2!BY:NL,$B1190,0),"")</f>
        <v/>
      </c>
      <c r="N1190" t="str">
        <f>IF(OR(HLOOKUP(N$2+$A1190,Sheet2!BZ:NM,$B1190,0),HLOOKUP(N$2+$A1190,Sheet2!BZ:NM,$B1190,0)&lt;&gt;""),HLOOKUP(N$2+$A1190,Sheet2!BZ:NM,$B1190,0),"")</f>
        <v/>
      </c>
      <c r="O1190" t="str">
        <f>IF(OR(HLOOKUP(O$2+$A1190,Sheet2!CA:NN,$B1190,0),HLOOKUP(O$2+$A1190,Sheet2!CA:NN,$B1190,0)&lt;&gt;""),HLOOKUP(O$2+$A1190,Sheet2!CA:NN,$B1190,0),"")</f>
        <v/>
      </c>
      <c r="P1190" t="str">
        <f>IF(OR(HLOOKUP(P$2+$A1190,Sheet2!CB:NO,$B1190,0),HLOOKUP(P$2+$A1190,Sheet2!CB:NO,$B1190,0)&lt;&gt;""),HLOOKUP(P$2+$A1190,Sheet2!CB:NO,$B1190,0),"")</f>
        <v/>
      </c>
      <c r="Q1190" t="str">
        <f>IF(OR(HLOOKUP(Q$2+$A1190,Sheet2!CC:NO,$B1190,0),HLOOKUP(Q$2+$A1190,Sheet2!CC:NO,$B1190,0)&lt;&gt;""),HLOOKUP(Q$2+$A1190,Sheet2!CC:NO,$B1190,0),"")</f>
        <v/>
      </c>
    </row>
    <row r="1191" spans="1:17" x14ac:dyDescent="0.25">
      <c r="A1191" s="64">
        <f t="shared" si="147"/>
        <v>42</v>
      </c>
      <c r="B1191" s="64">
        <f t="shared" si="148"/>
        <v>123</v>
      </c>
      <c r="C1191" s="64">
        <f t="shared" si="149"/>
        <v>8</v>
      </c>
      <c r="D1191" s="64">
        <f t="shared" si="150"/>
        <v>119</v>
      </c>
      <c r="E1191" s="64">
        <f t="shared" si="151"/>
        <v>591</v>
      </c>
      <c r="F1191" s="64" t="str">
        <f t="shared" si="144"/>
        <v/>
      </c>
      <c r="G1191" s="64" t="str">
        <f t="shared" si="145"/>
        <v/>
      </c>
      <c r="H1191" s="64" t="str">
        <f t="shared" si="146"/>
        <v/>
      </c>
      <c r="I1191" s="80" t="str">
        <f>IFERROR(VLOOKUP(D1191,Sheet2!A:B,2,0),"")</f>
        <v/>
      </c>
      <c r="J1191" s="64" t="str">
        <f>IFERROR(IF(I1191&lt;&gt;"",VLOOKUP(I1191,Sheet2!B:C,2,0),""),"")</f>
        <v/>
      </c>
      <c r="K1191" s="64" t="str">
        <f>IFERROR( IF(I1191&lt;&gt;"", HLOOKUP(L$2+$A1191,Sheet2!BX:NK,2,0),""),"")</f>
        <v/>
      </c>
      <c r="L1191" t="str">
        <f>IF(OR(HLOOKUP(L$2+$A1191,Sheet2!BX:NK,$B1191,0),HLOOKUP(L$2+$A1191,Sheet2!BX:NK,$B1191,0)&lt;&gt;""),HLOOKUP(L$2+$A1191,Sheet2!BX:NK,$B1191,0),"")</f>
        <v/>
      </c>
      <c r="M1191" t="str">
        <f>IF(OR(HLOOKUP(M$2+$A1191,Sheet2!BY:NL,$B1191,0),HLOOKUP(M$2+$A1191,Sheet2!BY:NL,$B1191,0)&lt;&gt;""),HLOOKUP(M$2+$A1191,Sheet2!BY:NL,$B1191,0),"")</f>
        <v/>
      </c>
      <c r="N1191" t="str">
        <f>IF(OR(HLOOKUP(N$2+$A1191,Sheet2!BZ:NM,$B1191,0),HLOOKUP(N$2+$A1191,Sheet2!BZ:NM,$B1191,0)&lt;&gt;""),HLOOKUP(N$2+$A1191,Sheet2!BZ:NM,$B1191,0),"")</f>
        <v/>
      </c>
      <c r="O1191" t="str">
        <f>IF(OR(HLOOKUP(O$2+$A1191,Sheet2!CA:NN,$B1191,0),HLOOKUP(O$2+$A1191,Sheet2!CA:NN,$B1191,0)&lt;&gt;""),HLOOKUP(O$2+$A1191,Sheet2!CA:NN,$B1191,0),"")</f>
        <v/>
      </c>
      <c r="P1191" t="str">
        <f>IF(OR(HLOOKUP(P$2+$A1191,Sheet2!CB:NO,$B1191,0),HLOOKUP(P$2+$A1191,Sheet2!CB:NO,$B1191,0)&lt;&gt;""),HLOOKUP(P$2+$A1191,Sheet2!CB:NO,$B1191,0),"")</f>
        <v/>
      </c>
      <c r="Q1191" t="str">
        <f>IF(OR(HLOOKUP(Q$2+$A1191,Sheet2!CC:NO,$B1191,0),HLOOKUP(Q$2+$A1191,Sheet2!CC:NO,$B1191,0)&lt;&gt;""),HLOOKUP(Q$2+$A1191,Sheet2!CC:NO,$B1191,0),"")</f>
        <v/>
      </c>
    </row>
    <row r="1192" spans="1:17" x14ac:dyDescent="0.25">
      <c r="A1192" s="64">
        <f t="shared" si="147"/>
        <v>48</v>
      </c>
      <c r="B1192" s="64">
        <f t="shared" si="148"/>
        <v>123</v>
      </c>
      <c r="C1192" s="64">
        <f t="shared" si="149"/>
        <v>9</v>
      </c>
      <c r="D1192" s="64">
        <f t="shared" si="150"/>
        <v>119</v>
      </c>
      <c r="E1192" s="64">
        <f t="shared" si="151"/>
        <v>591</v>
      </c>
      <c r="F1192" s="64" t="str">
        <f t="shared" si="144"/>
        <v/>
      </c>
      <c r="G1192" s="64" t="str">
        <f t="shared" si="145"/>
        <v/>
      </c>
      <c r="H1192" s="64" t="str">
        <f t="shared" si="146"/>
        <v/>
      </c>
      <c r="I1192" s="80" t="str">
        <f>IFERROR(VLOOKUP(D1192,Sheet2!A:B,2,0),"")</f>
        <v/>
      </c>
      <c r="J1192" s="64" t="str">
        <f>IFERROR(IF(I1192&lt;&gt;"",VLOOKUP(I1192,Sheet2!B:C,2,0),""),"")</f>
        <v/>
      </c>
      <c r="K1192" s="64" t="str">
        <f>IFERROR( IF(I1192&lt;&gt;"", HLOOKUP(L$2+$A1192,Sheet2!BX:NK,2,0),""),"")</f>
        <v/>
      </c>
      <c r="L1192" t="str">
        <f>IF(OR(HLOOKUP(L$2+$A1192,Sheet2!BX:NK,$B1192,0),HLOOKUP(L$2+$A1192,Sheet2!BX:NK,$B1192,0)&lt;&gt;""),HLOOKUP(L$2+$A1192,Sheet2!BX:NK,$B1192,0),"")</f>
        <v/>
      </c>
      <c r="M1192" t="str">
        <f>IF(OR(HLOOKUP(M$2+$A1192,Sheet2!BY:NL,$B1192,0),HLOOKUP(M$2+$A1192,Sheet2!BY:NL,$B1192,0)&lt;&gt;""),HLOOKUP(M$2+$A1192,Sheet2!BY:NL,$B1192,0),"")</f>
        <v/>
      </c>
      <c r="N1192" t="str">
        <f>IF(OR(HLOOKUP(N$2+$A1192,Sheet2!BZ:NM,$B1192,0),HLOOKUP(N$2+$A1192,Sheet2!BZ:NM,$B1192,0)&lt;&gt;""),HLOOKUP(N$2+$A1192,Sheet2!BZ:NM,$B1192,0),"")</f>
        <v/>
      </c>
      <c r="O1192" t="str">
        <f>IF(OR(HLOOKUP(O$2+$A1192,Sheet2!CA:NN,$B1192,0),HLOOKUP(O$2+$A1192,Sheet2!CA:NN,$B1192,0)&lt;&gt;""),HLOOKUP(O$2+$A1192,Sheet2!CA:NN,$B1192,0),"")</f>
        <v/>
      </c>
      <c r="P1192" t="str">
        <f>IF(OR(HLOOKUP(P$2+$A1192,Sheet2!CB:NO,$B1192,0),HLOOKUP(P$2+$A1192,Sheet2!CB:NO,$B1192,0)&lt;&gt;""),HLOOKUP(P$2+$A1192,Sheet2!CB:NO,$B1192,0),"")</f>
        <v/>
      </c>
      <c r="Q1192" t="str">
        <f>IF(OR(HLOOKUP(Q$2+$A1192,Sheet2!CC:NO,$B1192,0),HLOOKUP(Q$2+$A1192,Sheet2!CC:NO,$B1192,0)&lt;&gt;""),HLOOKUP(Q$2+$A1192,Sheet2!CC:NO,$B1192,0),"")</f>
        <v/>
      </c>
    </row>
    <row r="1193" spans="1:17" x14ac:dyDescent="0.25">
      <c r="A1193" s="64">
        <f t="shared" si="147"/>
        <v>54</v>
      </c>
      <c r="B1193" s="64">
        <f t="shared" si="148"/>
        <v>123</v>
      </c>
      <c r="C1193" s="64">
        <f t="shared" si="149"/>
        <v>10</v>
      </c>
      <c r="D1193" s="64">
        <f t="shared" si="150"/>
        <v>119</v>
      </c>
      <c r="E1193" s="64">
        <f t="shared" si="151"/>
        <v>591</v>
      </c>
      <c r="F1193" s="64" t="str">
        <f t="shared" si="144"/>
        <v/>
      </c>
      <c r="G1193" s="64" t="str">
        <f t="shared" si="145"/>
        <v/>
      </c>
      <c r="H1193" s="64" t="str">
        <f t="shared" si="146"/>
        <v/>
      </c>
      <c r="I1193" s="80" t="str">
        <f>IFERROR(VLOOKUP(D1193,Sheet2!A:B,2,0),"")</f>
        <v/>
      </c>
      <c r="J1193" s="64" t="str">
        <f>IFERROR(IF(I1193&lt;&gt;"",VLOOKUP(I1193,Sheet2!B:C,2,0),""),"")</f>
        <v/>
      </c>
      <c r="K1193" s="64" t="str">
        <f>IFERROR( IF(I1193&lt;&gt;"", HLOOKUP(L$2+$A1193,Sheet2!BX:NK,2,0),""),"")</f>
        <v/>
      </c>
      <c r="L1193" t="str">
        <f>IF(OR(HLOOKUP(L$2+$A1193,Sheet2!BX:NK,$B1193,0),HLOOKUP(L$2+$A1193,Sheet2!BX:NK,$B1193,0)&lt;&gt;""),HLOOKUP(L$2+$A1193,Sheet2!BX:NK,$B1193,0),"")</f>
        <v/>
      </c>
      <c r="M1193" t="str">
        <f>IF(OR(HLOOKUP(M$2+$A1193,Sheet2!BY:NL,$B1193,0),HLOOKUP(M$2+$A1193,Sheet2!BY:NL,$B1193,0)&lt;&gt;""),HLOOKUP(M$2+$A1193,Sheet2!BY:NL,$B1193,0),"")</f>
        <v/>
      </c>
      <c r="N1193" t="str">
        <f>IF(OR(HLOOKUP(N$2+$A1193,Sheet2!BZ:NM,$B1193,0),HLOOKUP(N$2+$A1193,Sheet2!BZ:NM,$B1193,0)&lt;&gt;""),HLOOKUP(N$2+$A1193,Sheet2!BZ:NM,$B1193,0),"")</f>
        <v/>
      </c>
      <c r="O1193" t="str">
        <f>IF(OR(HLOOKUP(O$2+$A1193,Sheet2!CA:NN,$B1193,0),HLOOKUP(O$2+$A1193,Sheet2!CA:NN,$B1193,0)&lt;&gt;""),HLOOKUP(O$2+$A1193,Sheet2!CA:NN,$B1193,0),"")</f>
        <v/>
      </c>
      <c r="P1193" t="str">
        <f>IF(OR(HLOOKUP(P$2+$A1193,Sheet2!CB:NO,$B1193,0),HLOOKUP(P$2+$A1193,Sheet2!CB:NO,$B1193,0)&lt;&gt;""),HLOOKUP(P$2+$A1193,Sheet2!CB:NO,$B1193,0),"")</f>
        <v/>
      </c>
      <c r="Q1193" t="str">
        <f>IF(OR(HLOOKUP(Q$2+$A1193,Sheet2!CC:NO,$B1193,0),HLOOKUP(Q$2+$A1193,Sheet2!CC:NO,$B1193,0)&lt;&gt;""),HLOOKUP(Q$2+$A1193,Sheet2!CC:NO,$B1193,0),"")</f>
        <v/>
      </c>
    </row>
    <row r="1194" spans="1:17" x14ac:dyDescent="0.25">
      <c r="A1194" s="64">
        <f t="shared" si="147"/>
        <v>0</v>
      </c>
      <c r="B1194" s="64">
        <f t="shared" si="148"/>
        <v>124</v>
      </c>
      <c r="C1194" s="64">
        <f t="shared" si="149"/>
        <v>1</v>
      </c>
      <c r="D1194" s="64">
        <f t="shared" si="150"/>
        <v>120</v>
      </c>
      <c r="E1194" s="64">
        <f t="shared" si="151"/>
        <v>596</v>
      </c>
      <c r="F1194" s="64" t="str">
        <f t="shared" si="144"/>
        <v/>
      </c>
      <c r="G1194" s="64" t="str">
        <f t="shared" si="145"/>
        <v/>
      </c>
      <c r="H1194" s="64" t="str">
        <f t="shared" si="146"/>
        <v/>
      </c>
      <c r="I1194" s="80" t="str">
        <f>IFERROR(VLOOKUP(D1194,Sheet2!A:B,2,0),"")</f>
        <v/>
      </c>
      <c r="J1194" s="64" t="str">
        <f>IFERROR(IF(I1194&lt;&gt;"",VLOOKUP(I1194,Sheet2!B:C,2,0),""),"")</f>
        <v/>
      </c>
      <c r="K1194" s="64" t="str">
        <f>IFERROR( IF(I1194&lt;&gt;"", HLOOKUP(L$2+$A1194,Sheet2!BX:NK,2,0),""),"")</f>
        <v/>
      </c>
      <c r="L1194" t="str">
        <f>IF(OR(HLOOKUP(L$2+$A1194,Sheet2!BX:NK,$B1194,0),HLOOKUP(L$2+$A1194,Sheet2!BX:NK,$B1194,0)&lt;&gt;""),HLOOKUP(L$2+$A1194,Sheet2!BX:NK,$B1194,0),"")</f>
        <v/>
      </c>
      <c r="M1194" t="str">
        <f>IF(OR(HLOOKUP(M$2+$A1194,Sheet2!BY:NL,$B1194,0),HLOOKUP(M$2+$A1194,Sheet2!BY:NL,$B1194,0)&lt;&gt;""),HLOOKUP(M$2+$A1194,Sheet2!BY:NL,$B1194,0),"")</f>
        <v/>
      </c>
      <c r="N1194" t="str">
        <f>IF(OR(HLOOKUP(N$2+$A1194,Sheet2!BZ:NM,$B1194,0),HLOOKUP(N$2+$A1194,Sheet2!BZ:NM,$B1194,0)&lt;&gt;""),HLOOKUP(N$2+$A1194,Sheet2!BZ:NM,$B1194,0),"")</f>
        <v/>
      </c>
      <c r="O1194" t="str">
        <f>IF(OR(HLOOKUP(O$2+$A1194,Sheet2!CA:NN,$B1194,0),HLOOKUP(O$2+$A1194,Sheet2!CA:NN,$B1194,0)&lt;&gt;""),HLOOKUP(O$2+$A1194,Sheet2!CA:NN,$B1194,0),"")</f>
        <v/>
      </c>
      <c r="P1194" t="str">
        <f>IF(OR(HLOOKUP(P$2+$A1194,Sheet2!CB:NO,$B1194,0),HLOOKUP(P$2+$A1194,Sheet2!CB:NO,$B1194,0)&lt;&gt;""),HLOOKUP(P$2+$A1194,Sheet2!CB:NO,$B1194,0),"")</f>
        <v/>
      </c>
      <c r="Q1194" t="str">
        <f>IF(OR(HLOOKUP(Q$2+$A1194,Sheet2!CC:NO,$B1194,0),HLOOKUP(Q$2+$A1194,Sheet2!CC:NO,$B1194,0)&lt;&gt;""),HLOOKUP(Q$2+$A1194,Sheet2!CC:NO,$B1194,0),"")</f>
        <v/>
      </c>
    </row>
    <row r="1195" spans="1:17" x14ac:dyDescent="0.25">
      <c r="A1195" s="64">
        <f t="shared" si="147"/>
        <v>6</v>
      </c>
      <c r="B1195" s="64">
        <f t="shared" si="148"/>
        <v>124</v>
      </c>
      <c r="C1195" s="64">
        <f t="shared" si="149"/>
        <v>2</v>
      </c>
      <c r="D1195" s="64">
        <f t="shared" si="150"/>
        <v>120</v>
      </c>
      <c r="E1195" s="64">
        <f t="shared" si="151"/>
        <v>596</v>
      </c>
      <c r="F1195" s="64" t="str">
        <f t="shared" si="144"/>
        <v/>
      </c>
      <c r="G1195" s="64" t="str">
        <f t="shared" si="145"/>
        <v/>
      </c>
      <c r="H1195" s="64" t="str">
        <f t="shared" si="146"/>
        <v/>
      </c>
      <c r="I1195" s="80" t="str">
        <f>IFERROR(VLOOKUP(D1195,Sheet2!A:B,2,0),"")</f>
        <v/>
      </c>
      <c r="J1195" s="64" t="str">
        <f>IFERROR(IF(I1195&lt;&gt;"",VLOOKUP(I1195,Sheet2!B:C,2,0),""),"")</f>
        <v/>
      </c>
      <c r="K1195" s="64" t="str">
        <f>IFERROR( IF(I1195&lt;&gt;"", HLOOKUP(L$2+$A1195,Sheet2!BX:NK,2,0),""),"")</f>
        <v/>
      </c>
      <c r="L1195" t="str">
        <f>IF(OR(HLOOKUP(L$2+$A1195,Sheet2!BX:NK,$B1195,0),HLOOKUP(L$2+$A1195,Sheet2!BX:NK,$B1195,0)&lt;&gt;""),HLOOKUP(L$2+$A1195,Sheet2!BX:NK,$B1195,0),"")</f>
        <v/>
      </c>
      <c r="M1195" t="str">
        <f>IF(OR(HLOOKUP(M$2+$A1195,Sheet2!BY:NL,$B1195,0),HLOOKUP(M$2+$A1195,Sheet2!BY:NL,$B1195,0)&lt;&gt;""),HLOOKUP(M$2+$A1195,Sheet2!BY:NL,$B1195,0),"")</f>
        <v/>
      </c>
      <c r="N1195" t="str">
        <f>IF(OR(HLOOKUP(N$2+$A1195,Sheet2!BZ:NM,$B1195,0),HLOOKUP(N$2+$A1195,Sheet2!BZ:NM,$B1195,0)&lt;&gt;""),HLOOKUP(N$2+$A1195,Sheet2!BZ:NM,$B1195,0),"")</f>
        <v/>
      </c>
      <c r="O1195" t="str">
        <f>IF(OR(HLOOKUP(O$2+$A1195,Sheet2!CA:NN,$B1195,0),HLOOKUP(O$2+$A1195,Sheet2!CA:NN,$B1195,0)&lt;&gt;""),HLOOKUP(O$2+$A1195,Sheet2!CA:NN,$B1195,0),"")</f>
        <v/>
      </c>
      <c r="P1195" t="str">
        <f>IF(OR(HLOOKUP(P$2+$A1195,Sheet2!CB:NO,$B1195,0),HLOOKUP(P$2+$A1195,Sheet2!CB:NO,$B1195,0)&lt;&gt;""),HLOOKUP(P$2+$A1195,Sheet2!CB:NO,$B1195,0),"")</f>
        <v/>
      </c>
      <c r="Q1195" t="str">
        <f>IF(OR(HLOOKUP(Q$2+$A1195,Sheet2!CC:NO,$B1195,0),HLOOKUP(Q$2+$A1195,Sheet2!CC:NO,$B1195,0)&lt;&gt;""),HLOOKUP(Q$2+$A1195,Sheet2!CC:NO,$B1195,0),"")</f>
        <v/>
      </c>
    </row>
    <row r="1196" spans="1:17" x14ac:dyDescent="0.25">
      <c r="A1196" s="64">
        <f t="shared" si="147"/>
        <v>12</v>
      </c>
      <c r="B1196" s="64">
        <f t="shared" si="148"/>
        <v>124</v>
      </c>
      <c r="C1196" s="64">
        <f t="shared" si="149"/>
        <v>3</v>
      </c>
      <c r="D1196" s="64">
        <f t="shared" si="150"/>
        <v>120</v>
      </c>
      <c r="E1196" s="64">
        <f t="shared" si="151"/>
        <v>596</v>
      </c>
      <c r="F1196" s="64" t="str">
        <f t="shared" si="144"/>
        <v/>
      </c>
      <c r="G1196" s="64" t="str">
        <f t="shared" si="145"/>
        <v/>
      </c>
      <c r="H1196" s="64" t="str">
        <f t="shared" si="146"/>
        <v/>
      </c>
      <c r="I1196" s="80" t="str">
        <f>IFERROR(VLOOKUP(D1196,Sheet2!A:B,2,0),"")</f>
        <v/>
      </c>
      <c r="J1196" s="64" t="str">
        <f>IFERROR(IF(I1196&lt;&gt;"",VLOOKUP(I1196,Sheet2!B:C,2,0),""),"")</f>
        <v/>
      </c>
      <c r="K1196" s="64" t="str">
        <f>IFERROR( IF(I1196&lt;&gt;"", HLOOKUP(L$2+$A1196,Sheet2!BX:NK,2,0),""),"")</f>
        <v/>
      </c>
      <c r="L1196" t="str">
        <f>IF(OR(HLOOKUP(L$2+$A1196,Sheet2!BX:NK,$B1196,0),HLOOKUP(L$2+$A1196,Sheet2!BX:NK,$B1196,0)&lt;&gt;""),HLOOKUP(L$2+$A1196,Sheet2!BX:NK,$B1196,0),"")</f>
        <v/>
      </c>
      <c r="M1196" t="str">
        <f>IF(OR(HLOOKUP(M$2+$A1196,Sheet2!BY:NL,$B1196,0),HLOOKUP(M$2+$A1196,Sheet2!BY:NL,$B1196,0)&lt;&gt;""),HLOOKUP(M$2+$A1196,Sheet2!BY:NL,$B1196,0),"")</f>
        <v/>
      </c>
      <c r="N1196" t="str">
        <f>IF(OR(HLOOKUP(N$2+$A1196,Sheet2!BZ:NM,$B1196,0),HLOOKUP(N$2+$A1196,Sheet2!BZ:NM,$B1196,0)&lt;&gt;""),HLOOKUP(N$2+$A1196,Sheet2!BZ:NM,$B1196,0),"")</f>
        <v/>
      </c>
      <c r="O1196" t="str">
        <f>IF(OR(HLOOKUP(O$2+$A1196,Sheet2!CA:NN,$B1196,0),HLOOKUP(O$2+$A1196,Sheet2!CA:NN,$B1196,0)&lt;&gt;""),HLOOKUP(O$2+$A1196,Sheet2!CA:NN,$B1196,0),"")</f>
        <v/>
      </c>
      <c r="P1196" t="str">
        <f>IF(OR(HLOOKUP(P$2+$A1196,Sheet2!CB:NO,$B1196,0),HLOOKUP(P$2+$A1196,Sheet2!CB:NO,$B1196,0)&lt;&gt;""),HLOOKUP(P$2+$A1196,Sheet2!CB:NO,$B1196,0),"")</f>
        <v/>
      </c>
      <c r="Q1196" t="str">
        <f>IF(OR(HLOOKUP(Q$2+$A1196,Sheet2!CC:NO,$B1196,0),HLOOKUP(Q$2+$A1196,Sheet2!CC:NO,$B1196,0)&lt;&gt;""),HLOOKUP(Q$2+$A1196,Sheet2!CC:NO,$B1196,0),"")</f>
        <v/>
      </c>
    </row>
    <row r="1197" spans="1:17" x14ac:dyDescent="0.25">
      <c r="A1197" s="64">
        <f t="shared" si="147"/>
        <v>18</v>
      </c>
      <c r="B1197" s="64">
        <f t="shared" si="148"/>
        <v>124</v>
      </c>
      <c r="C1197" s="64">
        <f t="shared" si="149"/>
        <v>4</v>
      </c>
      <c r="D1197" s="64">
        <f t="shared" si="150"/>
        <v>120</v>
      </c>
      <c r="E1197" s="64">
        <f t="shared" si="151"/>
        <v>596</v>
      </c>
      <c r="F1197" s="64" t="str">
        <f t="shared" si="144"/>
        <v/>
      </c>
      <c r="G1197" s="64" t="str">
        <f t="shared" si="145"/>
        <v/>
      </c>
      <c r="H1197" s="64" t="str">
        <f t="shared" si="146"/>
        <v/>
      </c>
      <c r="I1197" s="80" t="str">
        <f>IFERROR(VLOOKUP(D1197,Sheet2!A:B,2,0),"")</f>
        <v/>
      </c>
      <c r="J1197" s="64" t="str">
        <f>IFERROR(IF(I1197&lt;&gt;"",VLOOKUP(I1197,Sheet2!B:C,2,0),""),"")</f>
        <v/>
      </c>
      <c r="K1197" s="64" t="str">
        <f>IFERROR( IF(I1197&lt;&gt;"", HLOOKUP(L$2+$A1197,Sheet2!BX:NK,2,0),""),"")</f>
        <v/>
      </c>
      <c r="L1197" t="str">
        <f>IF(OR(HLOOKUP(L$2+$A1197,Sheet2!BX:NK,$B1197,0),HLOOKUP(L$2+$A1197,Sheet2!BX:NK,$B1197,0)&lt;&gt;""),HLOOKUP(L$2+$A1197,Sheet2!BX:NK,$B1197,0),"")</f>
        <v/>
      </c>
      <c r="M1197" t="str">
        <f>IF(OR(HLOOKUP(M$2+$A1197,Sheet2!BY:NL,$B1197,0),HLOOKUP(M$2+$A1197,Sheet2!BY:NL,$B1197,0)&lt;&gt;""),HLOOKUP(M$2+$A1197,Sheet2!BY:NL,$B1197,0),"")</f>
        <v/>
      </c>
      <c r="N1197" t="str">
        <f>IF(OR(HLOOKUP(N$2+$A1197,Sheet2!BZ:NM,$B1197,0),HLOOKUP(N$2+$A1197,Sheet2!BZ:NM,$B1197,0)&lt;&gt;""),HLOOKUP(N$2+$A1197,Sheet2!BZ:NM,$B1197,0),"")</f>
        <v/>
      </c>
      <c r="O1197" t="str">
        <f>IF(OR(HLOOKUP(O$2+$A1197,Sheet2!CA:NN,$B1197,0),HLOOKUP(O$2+$A1197,Sheet2!CA:NN,$B1197,0)&lt;&gt;""),HLOOKUP(O$2+$A1197,Sheet2!CA:NN,$B1197,0),"")</f>
        <v/>
      </c>
      <c r="P1197" t="str">
        <f>IF(OR(HLOOKUP(P$2+$A1197,Sheet2!CB:NO,$B1197,0),HLOOKUP(P$2+$A1197,Sheet2!CB:NO,$B1197,0)&lt;&gt;""),HLOOKUP(P$2+$A1197,Sheet2!CB:NO,$B1197,0),"")</f>
        <v/>
      </c>
      <c r="Q1197" t="str">
        <f>IF(OR(HLOOKUP(Q$2+$A1197,Sheet2!CC:NO,$B1197,0),HLOOKUP(Q$2+$A1197,Sheet2!CC:NO,$B1197,0)&lt;&gt;""),HLOOKUP(Q$2+$A1197,Sheet2!CC:NO,$B1197,0),"")</f>
        <v/>
      </c>
    </row>
    <row r="1198" spans="1:17" x14ac:dyDescent="0.25">
      <c r="A1198" s="64">
        <f t="shared" si="147"/>
        <v>24</v>
      </c>
      <c r="B1198" s="64">
        <f t="shared" si="148"/>
        <v>124</v>
      </c>
      <c r="C1198" s="64">
        <f t="shared" si="149"/>
        <v>5</v>
      </c>
      <c r="D1198" s="64">
        <f t="shared" si="150"/>
        <v>120</v>
      </c>
      <c r="E1198" s="64">
        <f t="shared" si="151"/>
        <v>596</v>
      </c>
      <c r="F1198" s="64" t="str">
        <f t="shared" si="144"/>
        <v/>
      </c>
      <c r="G1198" s="64" t="str">
        <f t="shared" si="145"/>
        <v/>
      </c>
      <c r="H1198" s="64" t="str">
        <f t="shared" si="146"/>
        <v/>
      </c>
      <c r="I1198" s="80" t="str">
        <f>IFERROR(VLOOKUP(D1198,Sheet2!A:B,2,0),"")</f>
        <v/>
      </c>
      <c r="J1198" s="64" t="str">
        <f>IFERROR(IF(I1198&lt;&gt;"",VLOOKUP(I1198,Sheet2!B:C,2,0),""),"")</f>
        <v/>
      </c>
      <c r="K1198" s="64" t="str">
        <f>IFERROR( IF(I1198&lt;&gt;"", HLOOKUP(L$2+$A1198,Sheet2!BX:NK,2,0),""),"")</f>
        <v/>
      </c>
      <c r="L1198" t="str">
        <f>IF(OR(HLOOKUP(L$2+$A1198,Sheet2!BX:NK,$B1198,0),HLOOKUP(L$2+$A1198,Sheet2!BX:NK,$B1198,0)&lt;&gt;""),HLOOKUP(L$2+$A1198,Sheet2!BX:NK,$B1198,0),"")</f>
        <v/>
      </c>
      <c r="M1198" t="str">
        <f>IF(OR(HLOOKUP(M$2+$A1198,Sheet2!BY:NL,$B1198,0),HLOOKUP(M$2+$A1198,Sheet2!BY:NL,$B1198,0)&lt;&gt;""),HLOOKUP(M$2+$A1198,Sheet2!BY:NL,$B1198,0),"")</f>
        <v/>
      </c>
      <c r="N1198" t="str">
        <f>IF(OR(HLOOKUP(N$2+$A1198,Sheet2!BZ:NM,$B1198,0),HLOOKUP(N$2+$A1198,Sheet2!BZ:NM,$B1198,0)&lt;&gt;""),HLOOKUP(N$2+$A1198,Sheet2!BZ:NM,$B1198,0),"")</f>
        <v/>
      </c>
      <c r="O1198" t="str">
        <f>IF(OR(HLOOKUP(O$2+$A1198,Sheet2!CA:NN,$B1198,0),HLOOKUP(O$2+$A1198,Sheet2!CA:NN,$B1198,0)&lt;&gt;""),HLOOKUP(O$2+$A1198,Sheet2!CA:NN,$B1198,0),"")</f>
        <v/>
      </c>
      <c r="P1198" t="str">
        <f>IF(OR(HLOOKUP(P$2+$A1198,Sheet2!CB:NO,$B1198,0),HLOOKUP(P$2+$A1198,Sheet2!CB:NO,$B1198,0)&lt;&gt;""),HLOOKUP(P$2+$A1198,Sheet2!CB:NO,$B1198,0),"")</f>
        <v/>
      </c>
      <c r="Q1198" t="str">
        <f>IF(OR(HLOOKUP(Q$2+$A1198,Sheet2!CC:NO,$B1198,0),HLOOKUP(Q$2+$A1198,Sheet2!CC:NO,$B1198,0)&lt;&gt;""),HLOOKUP(Q$2+$A1198,Sheet2!CC:NO,$B1198,0),"")</f>
        <v/>
      </c>
    </row>
    <row r="1199" spans="1:17" x14ac:dyDescent="0.25">
      <c r="A1199" s="64">
        <f t="shared" si="147"/>
        <v>30</v>
      </c>
      <c r="B1199" s="64">
        <f t="shared" si="148"/>
        <v>124</v>
      </c>
      <c r="C1199" s="64">
        <f t="shared" si="149"/>
        <v>6</v>
      </c>
      <c r="D1199" s="64">
        <f t="shared" si="150"/>
        <v>120</v>
      </c>
      <c r="E1199" s="64">
        <f t="shared" si="151"/>
        <v>596</v>
      </c>
      <c r="F1199" s="64" t="str">
        <f t="shared" si="144"/>
        <v/>
      </c>
      <c r="G1199" s="64" t="str">
        <f t="shared" si="145"/>
        <v/>
      </c>
      <c r="H1199" s="64" t="str">
        <f t="shared" si="146"/>
        <v/>
      </c>
      <c r="I1199" s="80" t="str">
        <f>IFERROR(VLOOKUP(D1199,Sheet2!A:B,2,0),"")</f>
        <v/>
      </c>
      <c r="J1199" s="64" t="str">
        <f>IFERROR(IF(I1199&lt;&gt;"",VLOOKUP(I1199,Sheet2!B:C,2,0),""),"")</f>
        <v/>
      </c>
      <c r="K1199" s="64" t="str">
        <f>IFERROR( IF(I1199&lt;&gt;"", HLOOKUP(L$2+$A1199,Sheet2!BX:NK,2,0),""),"")</f>
        <v/>
      </c>
      <c r="L1199" t="str">
        <f>IF(OR(HLOOKUP(L$2+$A1199,Sheet2!BX:NK,$B1199,0),HLOOKUP(L$2+$A1199,Sheet2!BX:NK,$B1199,0)&lt;&gt;""),HLOOKUP(L$2+$A1199,Sheet2!BX:NK,$B1199,0),"")</f>
        <v/>
      </c>
      <c r="M1199" t="str">
        <f>IF(OR(HLOOKUP(M$2+$A1199,Sheet2!BY:NL,$B1199,0),HLOOKUP(M$2+$A1199,Sheet2!BY:NL,$B1199,0)&lt;&gt;""),HLOOKUP(M$2+$A1199,Sheet2!BY:NL,$B1199,0),"")</f>
        <v/>
      </c>
      <c r="N1199" t="str">
        <f>IF(OR(HLOOKUP(N$2+$A1199,Sheet2!BZ:NM,$B1199,0),HLOOKUP(N$2+$A1199,Sheet2!BZ:NM,$B1199,0)&lt;&gt;""),HLOOKUP(N$2+$A1199,Sheet2!BZ:NM,$B1199,0),"")</f>
        <v/>
      </c>
      <c r="O1199" t="str">
        <f>IF(OR(HLOOKUP(O$2+$A1199,Sheet2!CA:NN,$B1199,0),HLOOKUP(O$2+$A1199,Sheet2!CA:NN,$B1199,0)&lt;&gt;""),HLOOKUP(O$2+$A1199,Sheet2!CA:NN,$B1199,0),"")</f>
        <v/>
      </c>
      <c r="P1199" t="str">
        <f>IF(OR(HLOOKUP(P$2+$A1199,Sheet2!CB:NO,$B1199,0),HLOOKUP(P$2+$A1199,Sheet2!CB:NO,$B1199,0)&lt;&gt;""),HLOOKUP(P$2+$A1199,Sheet2!CB:NO,$B1199,0),"")</f>
        <v/>
      </c>
      <c r="Q1199" t="str">
        <f>IF(OR(HLOOKUP(Q$2+$A1199,Sheet2!CC:NO,$B1199,0),HLOOKUP(Q$2+$A1199,Sheet2!CC:NO,$B1199,0)&lt;&gt;""),HLOOKUP(Q$2+$A1199,Sheet2!CC:NO,$B1199,0),"")</f>
        <v/>
      </c>
    </row>
    <row r="1200" spans="1:17" x14ac:dyDescent="0.25">
      <c r="A1200" s="64">
        <f t="shared" si="147"/>
        <v>36</v>
      </c>
      <c r="B1200" s="64">
        <f t="shared" si="148"/>
        <v>124</v>
      </c>
      <c r="C1200" s="64">
        <f t="shared" si="149"/>
        <v>7</v>
      </c>
      <c r="D1200" s="64">
        <f t="shared" si="150"/>
        <v>120</v>
      </c>
      <c r="E1200" s="64">
        <f t="shared" si="151"/>
        <v>596</v>
      </c>
      <c r="F1200" s="64" t="str">
        <f t="shared" si="144"/>
        <v/>
      </c>
      <c r="G1200" s="64" t="str">
        <f t="shared" si="145"/>
        <v/>
      </c>
      <c r="H1200" s="64" t="str">
        <f t="shared" si="146"/>
        <v/>
      </c>
      <c r="I1200" s="80" t="str">
        <f>IFERROR(VLOOKUP(D1200,Sheet2!A:B,2,0),"")</f>
        <v/>
      </c>
      <c r="J1200" s="64" t="str">
        <f>IFERROR(IF(I1200&lt;&gt;"",VLOOKUP(I1200,Sheet2!B:C,2,0),""),"")</f>
        <v/>
      </c>
      <c r="K1200" s="64" t="str">
        <f>IFERROR( IF(I1200&lt;&gt;"", HLOOKUP(L$2+$A1200,Sheet2!BX:NK,2,0),""),"")</f>
        <v/>
      </c>
      <c r="L1200" t="str">
        <f>IF(OR(HLOOKUP(L$2+$A1200,Sheet2!BX:NK,$B1200,0),HLOOKUP(L$2+$A1200,Sheet2!BX:NK,$B1200,0)&lt;&gt;""),HLOOKUP(L$2+$A1200,Sheet2!BX:NK,$B1200,0),"")</f>
        <v/>
      </c>
      <c r="M1200" t="str">
        <f>IF(OR(HLOOKUP(M$2+$A1200,Sheet2!BY:NL,$B1200,0),HLOOKUP(M$2+$A1200,Sheet2!BY:NL,$B1200,0)&lt;&gt;""),HLOOKUP(M$2+$A1200,Sheet2!BY:NL,$B1200,0),"")</f>
        <v/>
      </c>
      <c r="N1200" t="str">
        <f>IF(OR(HLOOKUP(N$2+$A1200,Sheet2!BZ:NM,$B1200,0),HLOOKUP(N$2+$A1200,Sheet2!BZ:NM,$B1200,0)&lt;&gt;""),HLOOKUP(N$2+$A1200,Sheet2!BZ:NM,$B1200,0),"")</f>
        <v/>
      </c>
      <c r="O1200" t="str">
        <f>IF(OR(HLOOKUP(O$2+$A1200,Sheet2!CA:NN,$B1200,0),HLOOKUP(O$2+$A1200,Sheet2!CA:NN,$B1200,0)&lt;&gt;""),HLOOKUP(O$2+$A1200,Sheet2!CA:NN,$B1200,0),"")</f>
        <v/>
      </c>
      <c r="P1200" t="str">
        <f>IF(OR(HLOOKUP(P$2+$A1200,Sheet2!CB:NO,$B1200,0),HLOOKUP(P$2+$A1200,Sheet2!CB:NO,$B1200,0)&lt;&gt;""),HLOOKUP(P$2+$A1200,Sheet2!CB:NO,$B1200,0),"")</f>
        <v/>
      </c>
      <c r="Q1200" t="str">
        <f>IF(OR(HLOOKUP(Q$2+$A1200,Sheet2!CC:NO,$B1200,0),HLOOKUP(Q$2+$A1200,Sheet2!CC:NO,$B1200,0)&lt;&gt;""),HLOOKUP(Q$2+$A1200,Sheet2!CC:NO,$B1200,0),"")</f>
        <v/>
      </c>
    </row>
    <row r="1201" spans="1:17" x14ac:dyDescent="0.25">
      <c r="A1201" s="64">
        <f t="shared" si="147"/>
        <v>42</v>
      </c>
      <c r="B1201" s="64">
        <f t="shared" si="148"/>
        <v>124</v>
      </c>
      <c r="C1201" s="64">
        <f t="shared" si="149"/>
        <v>8</v>
      </c>
      <c r="D1201" s="64">
        <f t="shared" si="150"/>
        <v>120</v>
      </c>
      <c r="E1201" s="64">
        <f t="shared" si="151"/>
        <v>596</v>
      </c>
      <c r="F1201" s="64" t="str">
        <f t="shared" si="144"/>
        <v/>
      </c>
      <c r="G1201" s="64" t="str">
        <f t="shared" si="145"/>
        <v/>
      </c>
      <c r="H1201" s="64" t="str">
        <f t="shared" si="146"/>
        <v/>
      </c>
      <c r="I1201" s="80" t="str">
        <f>IFERROR(VLOOKUP(D1201,Sheet2!A:B,2,0),"")</f>
        <v/>
      </c>
      <c r="J1201" s="64" t="str">
        <f>IFERROR(IF(I1201&lt;&gt;"",VLOOKUP(I1201,Sheet2!B:C,2,0),""),"")</f>
        <v/>
      </c>
      <c r="K1201" s="64" t="str">
        <f>IFERROR( IF(I1201&lt;&gt;"", HLOOKUP(L$2+$A1201,Sheet2!BX:NK,2,0),""),"")</f>
        <v/>
      </c>
      <c r="L1201" t="str">
        <f>IF(OR(HLOOKUP(L$2+$A1201,Sheet2!BX:NK,$B1201,0),HLOOKUP(L$2+$A1201,Sheet2!BX:NK,$B1201,0)&lt;&gt;""),HLOOKUP(L$2+$A1201,Sheet2!BX:NK,$B1201,0),"")</f>
        <v/>
      </c>
      <c r="M1201" t="str">
        <f>IF(OR(HLOOKUP(M$2+$A1201,Sheet2!BY:NL,$B1201,0),HLOOKUP(M$2+$A1201,Sheet2!BY:NL,$B1201,0)&lt;&gt;""),HLOOKUP(M$2+$A1201,Sheet2!BY:NL,$B1201,0),"")</f>
        <v/>
      </c>
      <c r="N1201" t="str">
        <f>IF(OR(HLOOKUP(N$2+$A1201,Sheet2!BZ:NM,$B1201,0),HLOOKUP(N$2+$A1201,Sheet2!BZ:NM,$B1201,0)&lt;&gt;""),HLOOKUP(N$2+$A1201,Sheet2!BZ:NM,$B1201,0),"")</f>
        <v/>
      </c>
      <c r="O1201" t="str">
        <f>IF(OR(HLOOKUP(O$2+$A1201,Sheet2!CA:NN,$B1201,0),HLOOKUP(O$2+$A1201,Sheet2!CA:NN,$B1201,0)&lt;&gt;""),HLOOKUP(O$2+$A1201,Sheet2!CA:NN,$B1201,0),"")</f>
        <v/>
      </c>
      <c r="P1201" t="str">
        <f>IF(OR(HLOOKUP(P$2+$A1201,Sheet2!CB:NO,$B1201,0),HLOOKUP(P$2+$A1201,Sheet2!CB:NO,$B1201,0)&lt;&gt;""),HLOOKUP(P$2+$A1201,Sheet2!CB:NO,$B1201,0),"")</f>
        <v/>
      </c>
      <c r="Q1201" t="str">
        <f>IF(OR(HLOOKUP(Q$2+$A1201,Sheet2!CC:NO,$B1201,0),HLOOKUP(Q$2+$A1201,Sheet2!CC:NO,$B1201,0)&lt;&gt;""),HLOOKUP(Q$2+$A1201,Sheet2!CC:NO,$B1201,0),"")</f>
        <v/>
      </c>
    </row>
    <row r="1202" spans="1:17" x14ac:dyDescent="0.25">
      <c r="A1202" s="64">
        <f t="shared" si="147"/>
        <v>48</v>
      </c>
      <c r="B1202" s="64">
        <f t="shared" si="148"/>
        <v>124</v>
      </c>
      <c r="C1202" s="64">
        <f t="shared" si="149"/>
        <v>9</v>
      </c>
      <c r="D1202" s="64">
        <f t="shared" si="150"/>
        <v>120</v>
      </c>
      <c r="E1202" s="64">
        <f t="shared" si="151"/>
        <v>596</v>
      </c>
      <c r="F1202" s="64" t="str">
        <f t="shared" si="144"/>
        <v/>
      </c>
      <c r="G1202" s="64" t="str">
        <f t="shared" si="145"/>
        <v/>
      </c>
      <c r="H1202" s="64" t="str">
        <f t="shared" si="146"/>
        <v/>
      </c>
      <c r="I1202" s="80" t="str">
        <f>IFERROR(VLOOKUP(D1202,Sheet2!A:B,2,0),"")</f>
        <v/>
      </c>
      <c r="J1202" s="64" t="str">
        <f>IFERROR(IF(I1202&lt;&gt;"",VLOOKUP(I1202,Sheet2!B:C,2,0),""),"")</f>
        <v/>
      </c>
      <c r="K1202" s="64" t="str">
        <f>IFERROR( IF(I1202&lt;&gt;"", HLOOKUP(L$2+$A1202,Sheet2!BX:NK,2,0),""),"")</f>
        <v/>
      </c>
      <c r="L1202" t="str">
        <f>IF(OR(HLOOKUP(L$2+$A1202,Sheet2!BX:NK,$B1202,0),HLOOKUP(L$2+$A1202,Sheet2!BX:NK,$B1202,0)&lt;&gt;""),HLOOKUP(L$2+$A1202,Sheet2!BX:NK,$B1202,0),"")</f>
        <v/>
      </c>
      <c r="M1202" t="str">
        <f>IF(OR(HLOOKUP(M$2+$A1202,Sheet2!BY:NL,$B1202,0),HLOOKUP(M$2+$A1202,Sheet2!BY:NL,$B1202,0)&lt;&gt;""),HLOOKUP(M$2+$A1202,Sheet2!BY:NL,$B1202,0),"")</f>
        <v/>
      </c>
      <c r="N1202" t="str">
        <f>IF(OR(HLOOKUP(N$2+$A1202,Sheet2!BZ:NM,$B1202,0),HLOOKUP(N$2+$A1202,Sheet2!BZ:NM,$B1202,0)&lt;&gt;""),HLOOKUP(N$2+$A1202,Sheet2!BZ:NM,$B1202,0),"")</f>
        <v/>
      </c>
      <c r="O1202" t="str">
        <f>IF(OR(HLOOKUP(O$2+$A1202,Sheet2!CA:NN,$B1202,0),HLOOKUP(O$2+$A1202,Sheet2!CA:NN,$B1202,0)&lt;&gt;""),HLOOKUP(O$2+$A1202,Sheet2!CA:NN,$B1202,0),"")</f>
        <v/>
      </c>
      <c r="P1202" t="str">
        <f>IF(OR(HLOOKUP(P$2+$A1202,Sheet2!CB:NO,$B1202,0),HLOOKUP(P$2+$A1202,Sheet2!CB:NO,$B1202,0)&lt;&gt;""),HLOOKUP(P$2+$A1202,Sheet2!CB:NO,$B1202,0),"")</f>
        <v/>
      </c>
      <c r="Q1202" t="str">
        <f>IF(OR(HLOOKUP(Q$2+$A1202,Sheet2!CC:NO,$B1202,0),HLOOKUP(Q$2+$A1202,Sheet2!CC:NO,$B1202,0)&lt;&gt;""),HLOOKUP(Q$2+$A1202,Sheet2!CC:NO,$B1202,0),"")</f>
        <v/>
      </c>
    </row>
    <row r="1203" spans="1:17" x14ac:dyDescent="0.25">
      <c r="A1203" s="64">
        <f t="shared" si="147"/>
        <v>54</v>
      </c>
      <c r="B1203" s="64">
        <f t="shared" si="148"/>
        <v>124</v>
      </c>
      <c r="C1203" s="64">
        <f t="shared" si="149"/>
        <v>10</v>
      </c>
      <c r="D1203" s="64">
        <f t="shared" si="150"/>
        <v>120</v>
      </c>
      <c r="E1203" s="64">
        <f t="shared" si="151"/>
        <v>596</v>
      </c>
      <c r="F1203" s="64" t="str">
        <f t="shared" si="144"/>
        <v/>
      </c>
      <c r="G1203" s="64" t="str">
        <f t="shared" si="145"/>
        <v/>
      </c>
      <c r="H1203" s="64" t="str">
        <f t="shared" si="146"/>
        <v/>
      </c>
      <c r="I1203" s="80" t="str">
        <f>IFERROR(VLOOKUP(D1203,Sheet2!A:B,2,0),"")</f>
        <v/>
      </c>
      <c r="J1203" s="64" t="str">
        <f>IFERROR(IF(I1203&lt;&gt;"",VLOOKUP(I1203,Sheet2!B:C,2,0),""),"")</f>
        <v/>
      </c>
      <c r="K1203" s="64" t="str">
        <f>IFERROR( IF(I1203&lt;&gt;"", HLOOKUP(L$2+$A1203,Sheet2!BX:NK,2,0),""),"")</f>
        <v/>
      </c>
      <c r="L1203" t="str">
        <f>IF(OR(HLOOKUP(L$2+$A1203,Sheet2!BX:NK,$B1203,0),HLOOKUP(L$2+$A1203,Sheet2!BX:NK,$B1203,0)&lt;&gt;""),HLOOKUP(L$2+$A1203,Sheet2!BX:NK,$B1203,0),"")</f>
        <v/>
      </c>
      <c r="M1203" t="str">
        <f>IF(OR(HLOOKUP(M$2+$A1203,Sheet2!BY:NL,$B1203,0),HLOOKUP(M$2+$A1203,Sheet2!BY:NL,$B1203,0)&lt;&gt;""),HLOOKUP(M$2+$A1203,Sheet2!BY:NL,$B1203,0),"")</f>
        <v/>
      </c>
      <c r="N1203" t="str">
        <f>IF(OR(HLOOKUP(N$2+$A1203,Sheet2!BZ:NM,$B1203,0),HLOOKUP(N$2+$A1203,Sheet2!BZ:NM,$B1203,0)&lt;&gt;""),HLOOKUP(N$2+$A1203,Sheet2!BZ:NM,$B1203,0),"")</f>
        <v/>
      </c>
      <c r="O1203" t="str">
        <f>IF(OR(HLOOKUP(O$2+$A1203,Sheet2!CA:NN,$B1203,0),HLOOKUP(O$2+$A1203,Sheet2!CA:NN,$B1203,0)&lt;&gt;""),HLOOKUP(O$2+$A1203,Sheet2!CA:NN,$B1203,0),"")</f>
        <v/>
      </c>
      <c r="P1203" t="str">
        <f>IF(OR(HLOOKUP(P$2+$A1203,Sheet2!CB:NO,$B1203,0),HLOOKUP(P$2+$A1203,Sheet2!CB:NO,$B1203,0)&lt;&gt;""),HLOOKUP(P$2+$A1203,Sheet2!CB:NO,$B1203,0),"")</f>
        <v/>
      </c>
      <c r="Q1203" t="str">
        <f>IF(OR(HLOOKUP(Q$2+$A1203,Sheet2!CC:NO,$B1203,0),HLOOKUP(Q$2+$A1203,Sheet2!CC:NO,$B1203,0)&lt;&gt;""),HLOOKUP(Q$2+$A1203,Sheet2!CC:NO,$B1203,0),"")</f>
        <v/>
      </c>
    </row>
    <row r="1204" spans="1:17" x14ac:dyDescent="0.25">
      <c r="A1204" s="64">
        <f t="shared" si="147"/>
        <v>0</v>
      </c>
      <c r="B1204" s="64">
        <f t="shared" si="148"/>
        <v>125</v>
      </c>
      <c r="C1204" s="64">
        <f t="shared" si="149"/>
        <v>1</v>
      </c>
      <c r="D1204" s="64">
        <f t="shared" si="150"/>
        <v>121</v>
      </c>
      <c r="E1204" s="64">
        <f t="shared" si="151"/>
        <v>601</v>
      </c>
      <c r="F1204" s="64" t="str">
        <f t="shared" si="144"/>
        <v/>
      </c>
      <c r="G1204" s="64" t="str">
        <f t="shared" si="145"/>
        <v/>
      </c>
      <c r="H1204" s="64" t="str">
        <f t="shared" si="146"/>
        <v/>
      </c>
      <c r="I1204" s="80" t="str">
        <f>IFERROR(VLOOKUP(D1204,Sheet2!A:B,2,0),"")</f>
        <v/>
      </c>
      <c r="J1204" s="64" t="str">
        <f>IFERROR(IF(I1204&lt;&gt;"",VLOOKUP(I1204,Sheet2!B:C,2,0),""),"")</f>
        <v/>
      </c>
      <c r="K1204" s="64" t="str">
        <f>IFERROR( IF(I1204&lt;&gt;"", HLOOKUP(L$2+$A1204,Sheet2!BX:NK,2,0),""),"")</f>
        <v/>
      </c>
      <c r="L1204">
        <f>IF(OR(HLOOKUP(L$2+$A1204,Sheet2!BX:NK,$B1204,0),HLOOKUP(L$2+$A1204,Sheet2!BX:NK,$B1204,0)&lt;&gt;""),HLOOKUP(L$2+$A1204,Sheet2!BX:NK,$B1204,0),"")</f>
        <v>2718027</v>
      </c>
      <c r="M1204">
        <f>IF(OR(HLOOKUP(M$2+$A1204,Sheet2!BY:NL,$B1204,0),HLOOKUP(M$2+$A1204,Sheet2!BY:NL,$B1204,0)&lt;&gt;""),HLOOKUP(M$2+$A1204,Sheet2!BY:NL,$B1204,0),"")</f>
        <v>740606</v>
      </c>
      <c r="N1204">
        <f>IF(OR(HLOOKUP(N$2+$A1204,Sheet2!BZ:NM,$B1204,0),HLOOKUP(N$2+$A1204,Sheet2!BZ:NM,$B1204,0)&lt;&gt;""),HLOOKUP(N$2+$A1204,Sheet2!BZ:NM,$B1204,0),"")</f>
        <v>109376</v>
      </c>
      <c r="O1204">
        <f>IF(OR(HLOOKUP(O$2+$A1204,Sheet2!CA:NN,$B1204,0),HLOOKUP(O$2+$A1204,Sheet2!CA:NN,$B1204,0)&lt;&gt;""),HLOOKUP(O$2+$A1204,Sheet2!CA:NN,$B1204,0),"")</f>
        <v>499181</v>
      </c>
      <c r="P1204">
        <f>IF(OR(HLOOKUP(P$2+$A1204,Sheet2!CB:NO,$B1204,0),HLOOKUP(P$2+$A1204,Sheet2!CB:NO,$B1204,0)&lt;&gt;""),HLOOKUP(P$2+$A1204,Sheet2!CB:NO,$B1204,0),"")</f>
        <v>81535</v>
      </c>
      <c r="Q1204">
        <f>IF(OR(HLOOKUP(Q$2+$A1204,Sheet2!CC:NO,$B1204,0),HLOOKUP(Q$2+$A1204,Sheet2!CC:NO,$B1204,0)&lt;&gt;""),HLOOKUP(Q$2+$A1204,Sheet2!CC:NO,$B1204,0),"")</f>
        <v>421</v>
      </c>
    </row>
    <row r="1205" spans="1:17" x14ac:dyDescent="0.25">
      <c r="A1205" s="64">
        <f t="shared" si="147"/>
        <v>6</v>
      </c>
      <c r="B1205" s="64">
        <f t="shared" si="148"/>
        <v>125</v>
      </c>
      <c r="C1205" s="64">
        <f t="shared" si="149"/>
        <v>2</v>
      </c>
      <c r="D1205" s="64">
        <f t="shared" si="150"/>
        <v>121</v>
      </c>
      <c r="E1205" s="64">
        <f t="shared" si="151"/>
        <v>601</v>
      </c>
      <c r="F1205" s="64" t="str">
        <f t="shared" si="144"/>
        <v/>
      </c>
      <c r="G1205" s="64" t="str">
        <f t="shared" si="145"/>
        <v/>
      </c>
      <c r="H1205" s="64" t="str">
        <f t="shared" si="146"/>
        <v/>
      </c>
      <c r="I1205" s="80" t="str">
        <f>IFERROR(VLOOKUP(D1205,Sheet2!A:B,2,0),"")</f>
        <v/>
      </c>
      <c r="J1205" s="64" t="str">
        <f>IFERROR(IF(I1205&lt;&gt;"",VLOOKUP(I1205,Sheet2!B:C,2,0),""),"")</f>
        <v/>
      </c>
      <c r="K1205" s="64" t="str">
        <f>IFERROR( IF(I1205&lt;&gt;"", HLOOKUP(L$2+$A1205,Sheet2!BX:NK,2,0),""),"")</f>
        <v/>
      </c>
      <c r="L1205">
        <f>IF(OR(HLOOKUP(L$2+$A1205,Sheet2!BX:NK,$B1205,0),HLOOKUP(L$2+$A1205,Sheet2!BX:NK,$B1205,0)&lt;&gt;""),HLOOKUP(L$2+$A1205,Sheet2!BX:NK,$B1205,0),"")</f>
        <v>2747319</v>
      </c>
      <c r="M1205">
        <f>IF(OR(HLOOKUP(M$2+$A1205,Sheet2!BY:NL,$B1205,0),HLOOKUP(M$2+$A1205,Sheet2!BY:NL,$B1205,0)&lt;&gt;""),HLOOKUP(M$2+$A1205,Sheet2!BY:NL,$B1205,0),"")</f>
        <v>1097863</v>
      </c>
      <c r="N1205">
        <f>IF(OR(HLOOKUP(N$2+$A1205,Sheet2!BZ:NM,$B1205,0),HLOOKUP(N$2+$A1205,Sheet2!BZ:NM,$B1205,0)&lt;&gt;""),HLOOKUP(N$2+$A1205,Sheet2!BZ:NM,$B1205,0),"")</f>
        <v>154468</v>
      </c>
      <c r="O1205">
        <f>IF(OR(HLOOKUP(O$2+$A1205,Sheet2!CA:NN,$B1205,0),HLOOKUP(O$2+$A1205,Sheet2!CA:NN,$B1205,0)&lt;&gt;""),HLOOKUP(O$2+$A1205,Sheet2!CA:NN,$B1205,0),"")</f>
        <v>601641</v>
      </c>
      <c r="P1205">
        <f>IF(OR(HLOOKUP(P$2+$A1205,Sheet2!CB:NO,$B1205,0),HLOOKUP(P$2+$A1205,Sheet2!CB:NO,$B1205,0)&lt;&gt;""),HLOOKUP(P$2+$A1205,Sheet2!CB:NO,$B1205,0),"")</f>
        <v>67667</v>
      </c>
      <c r="Q1205">
        <f>IF(OR(HLOOKUP(Q$2+$A1205,Sheet2!CC:NO,$B1205,0),HLOOKUP(Q$2+$A1205,Sheet2!CC:NO,$B1205,0)&lt;&gt;""),HLOOKUP(Q$2+$A1205,Sheet2!CC:NO,$B1205,0),"")</f>
        <v>396</v>
      </c>
    </row>
    <row r="1206" spans="1:17" x14ac:dyDescent="0.25">
      <c r="A1206" s="64">
        <f t="shared" si="147"/>
        <v>12</v>
      </c>
      <c r="B1206" s="64">
        <f t="shared" si="148"/>
        <v>125</v>
      </c>
      <c r="C1206" s="64">
        <f t="shared" si="149"/>
        <v>3</v>
      </c>
      <c r="D1206" s="64">
        <f t="shared" si="150"/>
        <v>121</v>
      </c>
      <c r="E1206" s="64">
        <f t="shared" si="151"/>
        <v>601</v>
      </c>
      <c r="F1206" s="64" t="str">
        <f t="shared" si="144"/>
        <v/>
      </c>
      <c r="G1206" s="64" t="str">
        <f t="shared" si="145"/>
        <v/>
      </c>
      <c r="H1206" s="64" t="str">
        <f t="shared" si="146"/>
        <v/>
      </c>
      <c r="I1206" s="80" t="str">
        <f>IFERROR(VLOOKUP(D1206,Sheet2!A:B,2,0),"")</f>
        <v/>
      </c>
      <c r="J1206" s="64" t="str">
        <f>IFERROR(IF(I1206&lt;&gt;"",VLOOKUP(I1206,Sheet2!B:C,2,0),""),"")</f>
        <v/>
      </c>
      <c r="K1206" s="64" t="str">
        <f>IFERROR( IF(I1206&lt;&gt;"", HLOOKUP(L$2+$A1206,Sheet2!BX:NK,2,0),""),"")</f>
        <v/>
      </c>
      <c r="L1206">
        <f>IF(OR(HLOOKUP(L$2+$A1206,Sheet2!BX:NK,$B1206,0),HLOOKUP(L$2+$A1206,Sheet2!BX:NK,$B1206,0)&lt;&gt;""),HLOOKUP(L$2+$A1206,Sheet2!BX:NK,$B1206,0),"")</f>
        <v>2251835</v>
      </c>
      <c r="M1206">
        <f>IF(OR(HLOOKUP(M$2+$A1206,Sheet2!BY:NL,$B1206,0),HLOOKUP(M$2+$A1206,Sheet2!BY:NL,$B1206,0)&lt;&gt;""),HLOOKUP(M$2+$A1206,Sheet2!BY:NL,$B1206,0),"")</f>
        <v>652897</v>
      </c>
      <c r="N1206">
        <f>IF(OR(HLOOKUP(N$2+$A1206,Sheet2!BZ:NM,$B1206,0),HLOOKUP(N$2+$A1206,Sheet2!BZ:NM,$B1206,0)&lt;&gt;""),HLOOKUP(N$2+$A1206,Sheet2!BZ:NM,$B1206,0),"")</f>
        <v>139333</v>
      </c>
      <c r="O1206">
        <f>IF(OR(HLOOKUP(O$2+$A1206,Sheet2!CA:NN,$B1206,0),HLOOKUP(O$2+$A1206,Sheet2!CA:NN,$B1206,0)&lt;&gt;""),HLOOKUP(O$2+$A1206,Sheet2!CA:NN,$B1206,0),"")</f>
        <v>139131</v>
      </c>
      <c r="P1206">
        <f>IF(OR(HLOOKUP(P$2+$A1206,Sheet2!CB:NO,$B1206,0),HLOOKUP(P$2+$A1206,Sheet2!CB:NO,$B1206,0)&lt;&gt;""),HLOOKUP(P$2+$A1206,Sheet2!CB:NO,$B1206,0),"")</f>
        <v>11287</v>
      </c>
      <c r="Q1206">
        <f>IF(OR(HLOOKUP(Q$2+$A1206,Sheet2!CC:NO,$B1206,0),HLOOKUP(Q$2+$A1206,Sheet2!CC:NO,$B1206,0)&lt;&gt;""),HLOOKUP(Q$2+$A1206,Sheet2!CC:NO,$B1206,0),"")</f>
        <v>343</v>
      </c>
    </row>
    <row r="1207" spans="1:17" x14ac:dyDescent="0.25">
      <c r="A1207" s="64">
        <f t="shared" si="147"/>
        <v>18</v>
      </c>
      <c r="B1207" s="64">
        <f t="shared" si="148"/>
        <v>125</v>
      </c>
      <c r="C1207" s="64">
        <f t="shared" si="149"/>
        <v>4</v>
      </c>
      <c r="D1207" s="64">
        <f t="shared" si="150"/>
        <v>121</v>
      </c>
      <c r="E1207" s="64">
        <f t="shared" si="151"/>
        <v>601</v>
      </c>
      <c r="F1207" s="64" t="str">
        <f t="shared" si="144"/>
        <v/>
      </c>
      <c r="G1207" s="64" t="str">
        <f t="shared" si="145"/>
        <v/>
      </c>
      <c r="H1207" s="64" t="str">
        <f t="shared" si="146"/>
        <v/>
      </c>
      <c r="I1207" s="80" t="str">
        <f>IFERROR(VLOOKUP(D1207,Sheet2!A:B,2,0),"")</f>
        <v/>
      </c>
      <c r="J1207" s="64" t="str">
        <f>IFERROR(IF(I1207&lt;&gt;"",VLOOKUP(I1207,Sheet2!B:C,2,0),""),"")</f>
        <v/>
      </c>
      <c r="K1207" s="64" t="str">
        <f>IFERROR( IF(I1207&lt;&gt;"", HLOOKUP(L$2+$A1207,Sheet2!BX:NK,2,0),""),"")</f>
        <v/>
      </c>
      <c r="L1207">
        <f>IF(OR(HLOOKUP(L$2+$A1207,Sheet2!BX:NK,$B1207,0),HLOOKUP(L$2+$A1207,Sheet2!BX:NK,$B1207,0)&lt;&gt;""),HLOOKUP(L$2+$A1207,Sheet2!BX:NK,$B1207,0),"")</f>
        <v>1999571</v>
      </c>
      <c r="M1207">
        <f>IF(OR(HLOOKUP(M$2+$A1207,Sheet2!BY:NL,$B1207,0),HLOOKUP(M$2+$A1207,Sheet2!BY:NL,$B1207,0)&lt;&gt;""),HLOOKUP(M$2+$A1207,Sheet2!BY:NL,$B1207,0),"")</f>
        <v>520084</v>
      </c>
      <c r="N1207">
        <f>IF(OR(HLOOKUP(N$2+$A1207,Sheet2!BZ:NM,$B1207,0),HLOOKUP(N$2+$A1207,Sheet2!BZ:NM,$B1207,0)&lt;&gt;""),HLOOKUP(N$2+$A1207,Sheet2!BZ:NM,$B1207,0),"")</f>
        <v>135190</v>
      </c>
      <c r="O1207">
        <f>IF(OR(HLOOKUP(O$2+$A1207,Sheet2!CA:NN,$B1207,0),HLOOKUP(O$2+$A1207,Sheet2!CA:NN,$B1207,0)&lt;&gt;""),HLOOKUP(O$2+$A1207,Sheet2!CA:NN,$B1207,0),"")</f>
        <v>1531751</v>
      </c>
      <c r="P1207">
        <f>IF(OR(HLOOKUP(P$2+$A1207,Sheet2!CB:NO,$B1207,0),HLOOKUP(P$2+$A1207,Sheet2!CB:NO,$B1207,0)&lt;&gt;""),HLOOKUP(P$2+$A1207,Sheet2!CB:NO,$B1207,0),"")</f>
        <v>8331</v>
      </c>
      <c r="Q1207">
        <f>IF(OR(HLOOKUP(Q$2+$A1207,Sheet2!CC:NO,$B1207,0),HLOOKUP(Q$2+$A1207,Sheet2!CC:NO,$B1207,0)&lt;&gt;""),HLOOKUP(Q$2+$A1207,Sheet2!CC:NO,$B1207,0),"")</f>
        <v>339</v>
      </c>
    </row>
    <row r="1208" spans="1:17" x14ac:dyDescent="0.25">
      <c r="A1208" s="64">
        <f t="shared" si="147"/>
        <v>24</v>
      </c>
      <c r="B1208" s="64">
        <f t="shared" si="148"/>
        <v>125</v>
      </c>
      <c r="C1208" s="64">
        <f t="shared" si="149"/>
        <v>5</v>
      </c>
      <c r="D1208" s="64">
        <f t="shared" si="150"/>
        <v>121</v>
      </c>
      <c r="E1208" s="64">
        <f t="shared" si="151"/>
        <v>601</v>
      </c>
      <c r="F1208" s="64" t="str">
        <f t="shared" si="144"/>
        <v/>
      </c>
      <c r="G1208" s="64" t="str">
        <f t="shared" si="145"/>
        <v/>
      </c>
      <c r="H1208" s="64" t="str">
        <f t="shared" si="146"/>
        <v/>
      </c>
      <c r="I1208" s="80" t="str">
        <f>IFERROR(VLOOKUP(D1208,Sheet2!A:B,2,0),"")</f>
        <v/>
      </c>
      <c r="J1208" s="64" t="str">
        <f>IFERROR(IF(I1208&lt;&gt;"",VLOOKUP(I1208,Sheet2!B:C,2,0),""),"")</f>
        <v/>
      </c>
      <c r="K1208" s="64" t="str">
        <f>IFERROR( IF(I1208&lt;&gt;"", HLOOKUP(L$2+$A1208,Sheet2!BX:NK,2,0),""),"")</f>
        <v/>
      </c>
      <c r="L1208">
        <f>IF(OR(HLOOKUP(L$2+$A1208,Sheet2!BX:NK,$B1208,0),HLOOKUP(L$2+$A1208,Sheet2!BX:NK,$B1208,0)&lt;&gt;""),HLOOKUP(L$2+$A1208,Sheet2!BX:NK,$B1208,0),"")</f>
        <v>2086927</v>
      </c>
      <c r="M1208">
        <f>IF(OR(HLOOKUP(M$2+$A1208,Sheet2!BY:NL,$B1208,0),HLOOKUP(M$2+$A1208,Sheet2!BY:NL,$B1208,0)&lt;&gt;""),HLOOKUP(M$2+$A1208,Sheet2!BY:NL,$B1208,0),"")</f>
        <v>549602</v>
      </c>
      <c r="N1208">
        <f>IF(OR(HLOOKUP(N$2+$A1208,Sheet2!BZ:NM,$B1208,0),HLOOKUP(N$2+$A1208,Sheet2!BZ:NM,$B1208,0)&lt;&gt;""),HLOOKUP(N$2+$A1208,Sheet2!BZ:NM,$B1208,0),"")</f>
        <v>155957</v>
      </c>
      <c r="O1208">
        <f>IF(OR(HLOOKUP(O$2+$A1208,Sheet2!CA:NN,$B1208,0),HLOOKUP(O$2+$A1208,Sheet2!CA:NN,$B1208,0)&lt;&gt;""),HLOOKUP(O$2+$A1208,Sheet2!CA:NN,$B1208,0),"")</f>
        <v>102300</v>
      </c>
      <c r="P1208">
        <f>IF(OR(HLOOKUP(P$2+$A1208,Sheet2!CB:NO,$B1208,0),HLOOKUP(P$2+$A1208,Sheet2!CB:NO,$B1208,0)&lt;&gt;""),HLOOKUP(P$2+$A1208,Sheet2!CB:NO,$B1208,0),"")</f>
        <v>10455</v>
      </c>
      <c r="Q1208">
        <f>IF(OR(HLOOKUP(Q$2+$A1208,Sheet2!CC:NO,$B1208,0),HLOOKUP(Q$2+$A1208,Sheet2!CC:NO,$B1208,0)&lt;&gt;""),HLOOKUP(Q$2+$A1208,Sheet2!CC:NO,$B1208,0),"")</f>
        <v>299</v>
      </c>
    </row>
    <row r="1209" spans="1:17" x14ac:dyDescent="0.25">
      <c r="A1209" s="64">
        <f t="shared" si="147"/>
        <v>30</v>
      </c>
      <c r="B1209" s="64">
        <f t="shared" si="148"/>
        <v>125</v>
      </c>
      <c r="C1209" s="64">
        <f t="shared" si="149"/>
        <v>6</v>
      </c>
      <c r="D1209" s="64">
        <f t="shared" si="150"/>
        <v>121</v>
      </c>
      <c r="E1209" s="64">
        <f t="shared" si="151"/>
        <v>601</v>
      </c>
      <c r="F1209" s="64" t="str">
        <f t="shared" si="144"/>
        <v/>
      </c>
      <c r="G1209" s="64" t="str">
        <f t="shared" si="145"/>
        <v/>
      </c>
      <c r="H1209" s="64" t="str">
        <f t="shared" si="146"/>
        <v/>
      </c>
      <c r="I1209" s="80" t="str">
        <f>IFERROR(VLOOKUP(D1209,Sheet2!A:B,2,0),"")</f>
        <v/>
      </c>
      <c r="J1209" s="64" t="str">
        <f>IFERROR(IF(I1209&lt;&gt;"",VLOOKUP(I1209,Sheet2!B:C,2,0),""),"")</f>
        <v/>
      </c>
      <c r="K1209" s="64" t="str">
        <f>IFERROR( IF(I1209&lt;&gt;"", HLOOKUP(L$2+$A1209,Sheet2!BX:NK,2,0),""),"")</f>
        <v/>
      </c>
      <c r="L1209">
        <f>IF(OR(HLOOKUP(L$2+$A1209,Sheet2!BX:NK,$B1209,0),HLOOKUP(L$2+$A1209,Sheet2!BX:NK,$B1209,0)&lt;&gt;""),HLOOKUP(L$2+$A1209,Sheet2!BX:NK,$B1209,0),"")</f>
        <v>2342075</v>
      </c>
      <c r="M1209">
        <f>IF(OR(HLOOKUP(M$2+$A1209,Sheet2!BY:NL,$B1209,0),HLOOKUP(M$2+$A1209,Sheet2!BY:NL,$B1209,0)&lt;&gt;""),HLOOKUP(M$2+$A1209,Sheet2!BY:NL,$B1209,0),"")</f>
        <v>547099</v>
      </c>
      <c r="N1209">
        <f>IF(OR(HLOOKUP(N$2+$A1209,Sheet2!BZ:NM,$B1209,0),HLOOKUP(N$2+$A1209,Sheet2!BZ:NM,$B1209,0)&lt;&gt;""),HLOOKUP(N$2+$A1209,Sheet2!BZ:NM,$B1209,0),"")</f>
        <v>181444</v>
      </c>
      <c r="O1209">
        <f>IF(OR(HLOOKUP(O$2+$A1209,Sheet2!CA:NN,$B1209,0),HLOOKUP(O$2+$A1209,Sheet2!CA:NN,$B1209,0)&lt;&gt;""),HLOOKUP(O$2+$A1209,Sheet2!CA:NN,$B1209,0),"")</f>
        <v>64700</v>
      </c>
      <c r="P1209">
        <f>IF(OR(HLOOKUP(P$2+$A1209,Sheet2!CB:NO,$B1209,0),HLOOKUP(P$2+$A1209,Sheet2!CB:NO,$B1209,0)&lt;&gt;""),HLOOKUP(P$2+$A1209,Sheet2!CB:NO,$B1209,0),"")</f>
        <v>9012</v>
      </c>
      <c r="Q1209">
        <f>IF(OR(HLOOKUP(Q$2+$A1209,Sheet2!CC:NO,$B1209,0),HLOOKUP(Q$2+$A1209,Sheet2!CC:NO,$B1209,0)&lt;&gt;""),HLOOKUP(Q$2+$A1209,Sheet2!CC:NO,$B1209,0),"")</f>
        <v>294</v>
      </c>
    </row>
    <row r="1210" spans="1:17" x14ac:dyDescent="0.25">
      <c r="A1210" s="64">
        <f t="shared" si="147"/>
        <v>36</v>
      </c>
      <c r="B1210" s="64">
        <f t="shared" si="148"/>
        <v>125</v>
      </c>
      <c r="C1210" s="64">
        <f t="shared" si="149"/>
        <v>7</v>
      </c>
      <c r="D1210" s="64">
        <f t="shared" si="150"/>
        <v>121</v>
      </c>
      <c r="E1210" s="64">
        <f t="shared" si="151"/>
        <v>601</v>
      </c>
      <c r="F1210" s="64" t="str">
        <f t="shared" si="144"/>
        <v/>
      </c>
      <c r="G1210" s="64" t="str">
        <f t="shared" si="145"/>
        <v/>
      </c>
      <c r="H1210" s="64" t="str">
        <f t="shared" si="146"/>
        <v/>
      </c>
      <c r="I1210" s="80" t="str">
        <f>IFERROR(VLOOKUP(D1210,Sheet2!A:B,2,0),"")</f>
        <v/>
      </c>
      <c r="J1210" s="64" t="str">
        <f>IFERROR(IF(I1210&lt;&gt;"",VLOOKUP(I1210,Sheet2!B:C,2,0),""),"")</f>
        <v/>
      </c>
      <c r="K1210" s="64" t="str">
        <f>IFERROR( IF(I1210&lt;&gt;"", HLOOKUP(L$2+$A1210,Sheet2!BX:NK,2,0),""),"")</f>
        <v/>
      </c>
      <c r="L1210">
        <f>IF(OR(HLOOKUP(L$2+$A1210,Sheet2!BX:NK,$B1210,0),HLOOKUP(L$2+$A1210,Sheet2!BX:NK,$B1210,0)&lt;&gt;""),HLOOKUP(L$2+$A1210,Sheet2!BX:NK,$B1210,0),"")</f>
        <v>2102911</v>
      </c>
      <c r="M1210">
        <f>IF(OR(HLOOKUP(M$2+$A1210,Sheet2!BY:NL,$B1210,0),HLOOKUP(M$2+$A1210,Sheet2!BY:NL,$B1210,0)&lt;&gt;""),HLOOKUP(M$2+$A1210,Sheet2!BY:NL,$B1210,0),"")</f>
        <v>417627</v>
      </c>
      <c r="N1210">
        <f>IF(OR(HLOOKUP(N$2+$A1210,Sheet2!BZ:NM,$B1210,0),HLOOKUP(N$2+$A1210,Sheet2!BZ:NM,$B1210,0)&lt;&gt;""),HLOOKUP(N$2+$A1210,Sheet2!BZ:NM,$B1210,0),"")</f>
        <v>157270</v>
      </c>
      <c r="O1210">
        <f>IF(OR(HLOOKUP(O$2+$A1210,Sheet2!CA:NN,$B1210,0),HLOOKUP(O$2+$A1210,Sheet2!CA:NN,$B1210,0)&lt;&gt;""),HLOOKUP(O$2+$A1210,Sheet2!CA:NN,$B1210,0),"")</f>
        <v>298501</v>
      </c>
      <c r="P1210">
        <f>IF(OR(HLOOKUP(P$2+$A1210,Sheet2!CB:NO,$B1210,0),HLOOKUP(P$2+$A1210,Sheet2!CB:NO,$B1210,0)&lt;&gt;""),HLOOKUP(P$2+$A1210,Sheet2!CB:NO,$B1210,0),"")</f>
        <v>104559</v>
      </c>
      <c r="Q1210">
        <f>IF(OR(HLOOKUP(Q$2+$A1210,Sheet2!CC:NO,$B1210,0),HLOOKUP(Q$2+$A1210,Sheet2!CC:NO,$B1210,0)&lt;&gt;""),HLOOKUP(Q$2+$A1210,Sheet2!CC:NO,$B1210,0),"")</f>
        <v>282</v>
      </c>
    </row>
    <row r="1211" spans="1:17" x14ac:dyDescent="0.25">
      <c r="A1211" s="64">
        <f t="shared" si="147"/>
        <v>42</v>
      </c>
      <c r="B1211" s="64">
        <f t="shared" si="148"/>
        <v>125</v>
      </c>
      <c r="C1211" s="64">
        <f t="shared" si="149"/>
        <v>8</v>
      </c>
      <c r="D1211" s="64">
        <f t="shared" si="150"/>
        <v>121</v>
      </c>
      <c r="E1211" s="64">
        <f t="shared" si="151"/>
        <v>601</v>
      </c>
      <c r="F1211" s="64" t="str">
        <f t="shared" si="144"/>
        <v/>
      </c>
      <c r="G1211" s="64" t="str">
        <f t="shared" si="145"/>
        <v/>
      </c>
      <c r="H1211" s="64" t="str">
        <f t="shared" si="146"/>
        <v/>
      </c>
      <c r="I1211" s="80" t="str">
        <f>IFERROR(VLOOKUP(D1211,Sheet2!A:B,2,0),"")</f>
        <v/>
      </c>
      <c r="J1211" s="64" t="str">
        <f>IFERROR(IF(I1211&lt;&gt;"",VLOOKUP(I1211,Sheet2!B:C,2,0),""),"")</f>
        <v/>
      </c>
      <c r="K1211" s="64" t="str">
        <f>IFERROR( IF(I1211&lt;&gt;"", HLOOKUP(L$2+$A1211,Sheet2!BX:NK,2,0),""),"")</f>
        <v/>
      </c>
      <c r="L1211">
        <f>IF(OR(HLOOKUP(L$2+$A1211,Sheet2!BX:NK,$B1211,0),HLOOKUP(L$2+$A1211,Sheet2!BX:NK,$B1211,0)&lt;&gt;""),HLOOKUP(L$2+$A1211,Sheet2!BX:NK,$B1211,0),"")</f>
        <v>2044422</v>
      </c>
      <c r="M1211">
        <f>IF(OR(HLOOKUP(M$2+$A1211,Sheet2!BY:NL,$B1211,0),HLOOKUP(M$2+$A1211,Sheet2!BY:NL,$B1211,0)&lt;&gt;""),HLOOKUP(M$2+$A1211,Sheet2!BY:NL,$B1211,0),"")</f>
        <v>463258</v>
      </c>
      <c r="N1211">
        <f>IF(OR(HLOOKUP(N$2+$A1211,Sheet2!BZ:NM,$B1211,0),HLOOKUP(N$2+$A1211,Sheet2!BZ:NM,$B1211,0)&lt;&gt;""),HLOOKUP(N$2+$A1211,Sheet2!BZ:NM,$B1211,0),"")</f>
        <v>162330</v>
      </c>
      <c r="O1211">
        <f>IF(OR(HLOOKUP(O$2+$A1211,Sheet2!CA:NN,$B1211,0),HLOOKUP(O$2+$A1211,Sheet2!CA:NN,$B1211,0)&lt;&gt;""),HLOOKUP(O$2+$A1211,Sheet2!CA:NN,$B1211,0),"")</f>
        <v>1</v>
      </c>
      <c r="P1211">
        <f>IF(OR(HLOOKUP(P$2+$A1211,Sheet2!CB:NO,$B1211,0),HLOOKUP(P$2+$A1211,Sheet2!CB:NO,$B1211,0)&lt;&gt;""),HLOOKUP(P$2+$A1211,Sheet2!CB:NO,$B1211,0),"")</f>
        <v>81113</v>
      </c>
      <c r="Q1211">
        <f>IF(OR(HLOOKUP(Q$2+$A1211,Sheet2!CC:NO,$B1211,0),HLOOKUP(Q$2+$A1211,Sheet2!CC:NO,$B1211,0)&lt;&gt;""),HLOOKUP(Q$2+$A1211,Sheet2!CC:NO,$B1211,0),"")</f>
        <v>300</v>
      </c>
    </row>
    <row r="1212" spans="1:17" x14ac:dyDescent="0.25">
      <c r="A1212" s="64">
        <f t="shared" si="147"/>
        <v>48</v>
      </c>
      <c r="B1212" s="64">
        <f t="shared" si="148"/>
        <v>125</v>
      </c>
      <c r="C1212" s="64">
        <f t="shared" si="149"/>
        <v>9</v>
      </c>
      <c r="D1212" s="64">
        <f t="shared" si="150"/>
        <v>121</v>
      </c>
      <c r="E1212" s="64">
        <f t="shared" si="151"/>
        <v>601</v>
      </c>
      <c r="F1212" s="64" t="str">
        <f t="shared" si="144"/>
        <v/>
      </c>
      <c r="G1212" s="64" t="str">
        <f t="shared" si="145"/>
        <v/>
      </c>
      <c r="H1212" s="64" t="str">
        <f t="shared" si="146"/>
        <v/>
      </c>
      <c r="I1212" s="80" t="str">
        <f>IFERROR(VLOOKUP(D1212,Sheet2!A:B,2,0),"")</f>
        <v/>
      </c>
      <c r="J1212" s="64" t="str">
        <f>IFERROR(IF(I1212&lt;&gt;"",VLOOKUP(I1212,Sheet2!B:C,2,0),""),"")</f>
        <v/>
      </c>
      <c r="K1212" s="64" t="str">
        <f>IFERROR( IF(I1212&lt;&gt;"", HLOOKUP(L$2+$A1212,Sheet2!BX:NK,2,0),""),"")</f>
        <v/>
      </c>
      <c r="L1212">
        <f>IF(OR(HLOOKUP(L$2+$A1212,Sheet2!BX:NK,$B1212,0),HLOOKUP(L$2+$A1212,Sheet2!BX:NK,$B1212,0)&lt;&gt;""),HLOOKUP(L$2+$A1212,Sheet2!BX:NK,$B1212,0),"")</f>
        <v>2316019</v>
      </c>
      <c r="M1212">
        <f>IF(OR(HLOOKUP(M$2+$A1212,Sheet2!BY:NL,$B1212,0),HLOOKUP(M$2+$A1212,Sheet2!BY:NL,$B1212,0)&lt;&gt;""),HLOOKUP(M$2+$A1212,Sheet2!BY:NL,$B1212,0),"")</f>
        <v>569464</v>
      </c>
      <c r="N1212">
        <f>IF(OR(HLOOKUP(N$2+$A1212,Sheet2!BZ:NM,$B1212,0),HLOOKUP(N$2+$A1212,Sheet2!BZ:NM,$B1212,0)&lt;&gt;""),HLOOKUP(N$2+$A1212,Sheet2!BZ:NM,$B1212,0),"")</f>
        <v>194184</v>
      </c>
      <c r="O1212">
        <f>IF(OR(HLOOKUP(O$2+$A1212,Sheet2!CA:NN,$B1212,0),HLOOKUP(O$2+$A1212,Sheet2!CA:NN,$B1212,0)&lt;&gt;""),HLOOKUP(O$2+$A1212,Sheet2!CA:NN,$B1212,0),"")</f>
        <v>1</v>
      </c>
      <c r="P1212">
        <f>IF(OR(HLOOKUP(P$2+$A1212,Sheet2!CB:NO,$B1212,0),HLOOKUP(P$2+$A1212,Sheet2!CB:NO,$B1212,0)&lt;&gt;""),HLOOKUP(P$2+$A1212,Sheet2!CB:NO,$B1212,0),"")</f>
        <v>115515</v>
      </c>
      <c r="Q1212">
        <f>IF(OR(HLOOKUP(Q$2+$A1212,Sheet2!CC:NO,$B1212,0),HLOOKUP(Q$2+$A1212,Sheet2!CC:NO,$B1212,0)&lt;&gt;""),HLOOKUP(Q$2+$A1212,Sheet2!CC:NO,$B1212,0),"")</f>
        <v>320</v>
      </c>
    </row>
    <row r="1213" spans="1:17" x14ac:dyDescent="0.25">
      <c r="A1213" s="64">
        <f t="shared" si="147"/>
        <v>54</v>
      </c>
      <c r="B1213" s="64">
        <f t="shared" si="148"/>
        <v>125</v>
      </c>
      <c r="C1213" s="64">
        <f t="shared" si="149"/>
        <v>10</v>
      </c>
      <c r="D1213" s="64">
        <f t="shared" si="150"/>
        <v>121</v>
      </c>
      <c r="E1213" s="64">
        <f t="shared" si="151"/>
        <v>601</v>
      </c>
      <c r="F1213" s="64" t="str">
        <f t="shared" si="144"/>
        <v/>
      </c>
      <c r="G1213" s="64" t="str">
        <f t="shared" si="145"/>
        <v/>
      </c>
      <c r="H1213" s="64" t="str">
        <f t="shared" si="146"/>
        <v/>
      </c>
      <c r="I1213" s="80" t="str">
        <f>IFERROR(VLOOKUP(D1213,Sheet2!A:B,2,0),"")</f>
        <v/>
      </c>
      <c r="J1213" s="64" t="str">
        <f>IFERROR(IF(I1213&lt;&gt;"",VLOOKUP(I1213,Sheet2!B:C,2,0),""),"")</f>
        <v/>
      </c>
      <c r="K1213" s="64" t="str">
        <f>IFERROR( IF(I1213&lt;&gt;"", HLOOKUP(L$2+$A1213,Sheet2!BX:NK,2,0),""),"")</f>
        <v/>
      </c>
      <c r="L1213" t="str">
        <f>IF(OR(HLOOKUP(L$2+$A1213,Sheet2!BX:NK,$B1213,0),HLOOKUP(L$2+$A1213,Sheet2!BX:NK,$B1213,0)&lt;&gt;""),HLOOKUP(L$2+$A1213,Sheet2!BX:NK,$B1213,0),"")</f>
        <v/>
      </c>
      <c r="M1213" t="str">
        <f>IF(OR(HLOOKUP(M$2+$A1213,Sheet2!BY:NL,$B1213,0),HLOOKUP(M$2+$A1213,Sheet2!BY:NL,$B1213,0)&lt;&gt;""),HLOOKUP(M$2+$A1213,Sheet2!BY:NL,$B1213,0),"")</f>
        <v/>
      </c>
      <c r="N1213" t="str">
        <f>IF(OR(HLOOKUP(N$2+$A1213,Sheet2!BZ:NM,$B1213,0),HLOOKUP(N$2+$A1213,Sheet2!BZ:NM,$B1213,0)&lt;&gt;""),HLOOKUP(N$2+$A1213,Sheet2!BZ:NM,$B1213,0),"")</f>
        <v/>
      </c>
      <c r="O1213" t="str">
        <f>IF(OR(HLOOKUP(O$2+$A1213,Sheet2!CA:NN,$B1213,0),HLOOKUP(O$2+$A1213,Sheet2!CA:NN,$B1213,0)&lt;&gt;""),HLOOKUP(O$2+$A1213,Sheet2!CA:NN,$B1213,0),"")</f>
        <v/>
      </c>
      <c r="P1213" t="str">
        <f>IF(OR(HLOOKUP(P$2+$A1213,Sheet2!CB:NO,$B1213,0),HLOOKUP(P$2+$A1213,Sheet2!CB:NO,$B1213,0)&lt;&gt;""),HLOOKUP(P$2+$A1213,Sheet2!CB:NO,$B1213,0),"")</f>
        <v/>
      </c>
      <c r="Q1213" t="str">
        <f>IF(OR(HLOOKUP(Q$2+$A1213,Sheet2!CC:NO,$B1213,0),HLOOKUP(Q$2+$A1213,Sheet2!CC:NO,$B1213,0)&lt;&gt;""),HLOOKUP(Q$2+$A1213,Sheet2!CC:NO,$B1213,0),"")</f>
        <v/>
      </c>
    </row>
    <row r="1214" spans="1:17" x14ac:dyDescent="0.25">
      <c r="A1214" s="64">
        <f t="shared" si="147"/>
        <v>0</v>
      </c>
      <c r="B1214" s="64">
        <f t="shared" si="148"/>
        <v>126</v>
      </c>
      <c r="C1214" s="64">
        <f t="shared" si="149"/>
        <v>1</v>
      </c>
      <c r="D1214" s="64">
        <f t="shared" si="150"/>
        <v>122</v>
      </c>
      <c r="E1214" s="64">
        <f t="shared" si="151"/>
        <v>606</v>
      </c>
      <c r="F1214" s="64" t="str">
        <f t="shared" si="144"/>
        <v/>
      </c>
      <c r="G1214" s="64" t="str">
        <f t="shared" si="145"/>
        <v/>
      </c>
      <c r="H1214" s="64" t="str">
        <f t="shared" si="146"/>
        <v/>
      </c>
      <c r="I1214" s="80" t="str">
        <f>IFERROR(VLOOKUP(D1214,Sheet2!A:B,2,0),"")</f>
        <v/>
      </c>
      <c r="J1214" s="64" t="str">
        <f>IFERROR(IF(I1214&lt;&gt;"",VLOOKUP(I1214,Sheet2!B:C,2,0),""),"")</f>
        <v/>
      </c>
      <c r="K1214" s="64" t="str">
        <f>IFERROR( IF(I1214&lt;&gt;"", HLOOKUP(L$2+$A1214,Sheet2!BX:NK,2,0),""),"")</f>
        <v/>
      </c>
      <c r="L1214" t="str">
        <f>IF(OR(HLOOKUP(L$2+$A1214,Sheet2!BX:NK,$B1214,0),HLOOKUP(L$2+$A1214,Sheet2!BX:NK,$B1214,0)&lt;&gt;""),HLOOKUP(L$2+$A1214,Sheet2!BX:NK,$B1214,0),"")</f>
        <v/>
      </c>
      <c r="M1214" t="str">
        <f>IF(OR(HLOOKUP(M$2+$A1214,Sheet2!BY:NL,$B1214,0),HLOOKUP(M$2+$A1214,Sheet2!BY:NL,$B1214,0)&lt;&gt;""),HLOOKUP(M$2+$A1214,Sheet2!BY:NL,$B1214,0),"")</f>
        <v/>
      </c>
      <c r="N1214" t="str">
        <f>IF(OR(HLOOKUP(N$2+$A1214,Sheet2!BZ:NM,$B1214,0),HLOOKUP(N$2+$A1214,Sheet2!BZ:NM,$B1214,0)&lt;&gt;""),HLOOKUP(N$2+$A1214,Sheet2!BZ:NM,$B1214,0),"")</f>
        <v/>
      </c>
      <c r="O1214" t="str">
        <f>IF(OR(HLOOKUP(O$2+$A1214,Sheet2!CA:NN,$B1214,0),HLOOKUP(O$2+$A1214,Sheet2!CA:NN,$B1214,0)&lt;&gt;""),HLOOKUP(O$2+$A1214,Sheet2!CA:NN,$B1214,0),"")</f>
        <v/>
      </c>
      <c r="P1214" t="str">
        <f>IF(OR(HLOOKUP(P$2+$A1214,Sheet2!CB:NO,$B1214,0),HLOOKUP(P$2+$A1214,Sheet2!CB:NO,$B1214,0)&lt;&gt;""),HLOOKUP(P$2+$A1214,Sheet2!CB:NO,$B1214,0),"")</f>
        <v/>
      </c>
      <c r="Q1214" t="str">
        <f>IF(OR(HLOOKUP(Q$2+$A1214,Sheet2!CC:NO,$B1214,0),HLOOKUP(Q$2+$A1214,Sheet2!CC:NO,$B1214,0)&lt;&gt;""),HLOOKUP(Q$2+$A1214,Sheet2!CC:NO,$B1214,0),"")</f>
        <v/>
      </c>
    </row>
    <row r="1215" spans="1:17" x14ac:dyDescent="0.25">
      <c r="A1215" s="64">
        <f t="shared" si="147"/>
        <v>6</v>
      </c>
      <c r="B1215" s="64">
        <f t="shared" si="148"/>
        <v>126</v>
      </c>
      <c r="C1215" s="64">
        <f t="shared" si="149"/>
        <v>2</v>
      </c>
      <c r="D1215" s="64">
        <f t="shared" si="150"/>
        <v>122</v>
      </c>
      <c r="E1215" s="64">
        <f t="shared" si="151"/>
        <v>606</v>
      </c>
      <c r="F1215" s="64" t="str">
        <f t="shared" si="144"/>
        <v/>
      </c>
      <c r="G1215" s="64" t="str">
        <f t="shared" si="145"/>
        <v/>
      </c>
      <c r="H1215" s="64" t="str">
        <f t="shared" si="146"/>
        <v/>
      </c>
      <c r="I1215" s="80" t="str">
        <f>IFERROR(VLOOKUP(D1215,Sheet2!A:B,2,0),"")</f>
        <v/>
      </c>
      <c r="J1215" s="64" t="str">
        <f>IFERROR(IF(I1215&lt;&gt;"",VLOOKUP(I1215,Sheet2!B:C,2,0),""),"")</f>
        <v/>
      </c>
      <c r="K1215" s="64" t="str">
        <f>IFERROR( IF(I1215&lt;&gt;"", HLOOKUP(L$2+$A1215,Sheet2!BX:NK,2,0),""),"")</f>
        <v/>
      </c>
      <c r="L1215" t="str">
        <f>IF(OR(HLOOKUP(L$2+$A1215,Sheet2!BX:NK,$B1215,0),HLOOKUP(L$2+$A1215,Sheet2!BX:NK,$B1215,0)&lt;&gt;""),HLOOKUP(L$2+$A1215,Sheet2!BX:NK,$B1215,0),"")</f>
        <v/>
      </c>
      <c r="M1215" t="str">
        <f>IF(OR(HLOOKUP(M$2+$A1215,Sheet2!BY:NL,$B1215,0),HLOOKUP(M$2+$A1215,Sheet2!BY:NL,$B1215,0)&lt;&gt;""),HLOOKUP(M$2+$A1215,Sheet2!BY:NL,$B1215,0),"")</f>
        <v/>
      </c>
      <c r="N1215" t="str">
        <f>IF(OR(HLOOKUP(N$2+$A1215,Sheet2!BZ:NM,$B1215,0),HLOOKUP(N$2+$A1215,Sheet2!BZ:NM,$B1215,0)&lt;&gt;""),HLOOKUP(N$2+$A1215,Sheet2!BZ:NM,$B1215,0),"")</f>
        <v/>
      </c>
      <c r="O1215" t="str">
        <f>IF(OR(HLOOKUP(O$2+$A1215,Sheet2!CA:NN,$B1215,0),HLOOKUP(O$2+$A1215,Sheet2!CA:NN,$B1215,0)&lt;&gt;""),HLOOKUP(O$2+$A1215,Sheet2!CA:NN,$B1215,0),"")</f>
        <v/>
      </c>
      <c r="P1215" t="str">
        <f>IF(OR(HLOOKUP(P$2+$A1215,Sheet2!CB:NO,$B1215,0),HLOOKUP(P$2+$A1215,Sheet2!CB:NO,$B1215,0)&lt;&gt;""),HLOOKUP(P$2+$A1215,Sheet2!CB:NO,$B1215,0),"")</f>
        <v/>
      </c>
      <c r="Q1215" t="str">
        <f>IF(OR(HLOOKUP(Q$2+$A1215,Sheet2!CC:NO,$B1215,0),HLOOKUP(Q$2+$A1215,Sheet2!CC:NO,$B1215,0)&lt;&gt;""),HLOOKUP(Q$2+$A1215,Sheet2!CC:NO,$B1215,0),"")</f>
        <v/>
      </c>
    </row>
    <row r="1216" spans="1:17" x14ac:dyDescent="0.25">
      <c r="A1216" s="64">
        <f t="shared" si="147"/>
        <v>12</v>
      </c>
      <c r="B1216" s="64">
        <f t="shared" si="148"/>
        <v>126</v>
      </c>
      <c r="C1216" s="64">
        <f t="shared" si="149"/>
        <v>3</v>
      </c>
      <c r="D1216" s="64">
        <f t="shared" si="150"/>
        <v>122</v>
      </c>
      <c r="E1216" s="64">
        <f t="shared" si="151"/>
        <v>606</v>
      </c>
      <c r="F1216" s="64" t="str">
        <f t="shared" si="144"/>
        <v/>
      </c>
      <c r="G1216" s="64" t="str">
        <f t="shared" si="145"/>
        <v/>
      </c>
      <c r="H1216" s="64" t="str">
        <f t="shared" si="146"/>
        <v/>
      </c>
      <c r="I1216" s="80" t="str">
        <f>IFERROR(VLOOKUP(D1216,Sheet2!A:B,2,0),"")</f>
        <v/>
      </c>
      <c r="J1216" s="64" t="str">
        <f>IFERROR(IF(I1216&lt;&gt;"",VLOOKUP(I1216,Sheet2!B:C,2,0),""),"")</f>
        <v/>
      </c>
      <c r="K1216" s="64" t="str">
        <f>IFERROR( IF(I1216&lt;&gt;"", HLOOKUP(L$2+$A1216,Sheet2!BX:NK,2,0),""),"")</f>
        <v/>
      </c>
      <c r="L1216" t="str">
        <f>IF(OR(HLOOKUP(L$2+$A1216,Sheet2!BX:NK,$B1216,0),HLOOKUP(L$2+$A1216,Sheet2!BX:NK,$B1216,0)&lt;&gt;""),HLOOKUP(L$2+$A1216,Sheet2!BX:NK,$B1216,0),"")</f>
        <v/>
      </c>
      <c r="M1216" t="str">
        <f>IF(OR(HLOOKUP(M$2+$A1216,Sheet2!BY:NL,$B1216,0),HLOOKUP(M$2+$A1216,Sheet2!BY:NL,$B1216,0)&lt;&gt;""),HLOOKUP(M$2+$A1216,Sheet2!BY:NL,$B1216,0),"")</f>
        <v/>
      </c>
      <c r="N1216" t="str">
        <f>IF(OR(HLOOKUP(N$2+$A1216,Sheet2!BZ:NM,$B1216,0),HLOOKUP(N$2+$A1216,Sheet2!BZ:NM,$B1216,0)&lt;&gt;""),HLOOKUP(N$2+$A1216,Sheet2!BZ:NM,$B1216,0),"")</f>
        <v/>
      </c>
      <c r="O1216" t="str">
        <f>IF(OR(HLOOKUP(O$2+$A1216,Sheet2!CA:NN,$B1216,0),HLOOKUP(O$2+$A1216,Sheet2!CA:NN,$B1216,0)&lt;&gt;""),HLOOKUP(O$2+$A1216,Sheet2!CA:NN,$B1216,0),"")</f>
        <v/>
      </c>
      <c r="P1216" t="str">
        <f>IF(OR(HLOOKUP(P$2+$A1216,Sheet2!CB:NO,$B1216,0),HLOOKUP(P$2+$A1216,Sheet2!CB:NO,$B1216,0)&lt;&gt;""),HLOOKUP(P$2+$A1216,Sheet2!CB:NO,$B1216,0),"")</f>
        <v/>
      </c>
      <c r="Q1216" t="str">
        <f>IF(OR(HLOOKUP(Q$2+$A1216,Sheet2!CC:NO,$B1216,0),HLOOKUP(Q$2+$A1216,Sheet2!CC:NO,$B1216,0)&lt;&gt;""),HLOOKUP(Q$2+$A1216,Sheet2!CC:NO,$B1216,0),"")</f>
        <v/>
      </c>
    </row>
    <row r="1217" spans="1:17" x14ac:dyDescent="0.25">
      <c r="A1217" s="64">
        <f t="shared" si="147"/>
        <v>18</v>
      </c>
      <c r="B1217" s="64">
        <f t="shared" si="148"/>
        <v>126</v>
      </c>
      <c r="C1217" s="64">
        <f t="shared" si="149"/>
        <v>4</v>
      </c>
      <c r="D1217" s="64">
        <f t="shared" si="150"/>
        <v>122</v>
      </c>
      <c r="E1217" s="64">
        <f t="shared" si="151"/>
        <v>606</v>
      </c>
      <c r="F1217" s="64" t="str">
        <f t="shared" si="144"/>
        <v/>
      </c>
      <c r="G1217" s="64" t="str">
        <f t="shared" si="145"/>
        <v/>
      </c>
      <c r="H1217" s="64" t="str">
        <f t="shared" si="146"/>
        <v/>
      </c>
      <c r="I1217" s="80" t="str">
        <f>IFERROR(VLOOKUP(D1217,Sheet2!A:B,2,0),"")</f>
        <v/>
      </c>
      <c r="J1217" s="64" t="str">
        <f>IFERROR(IF(I1217&lt;&gt;"",VLOOKUP(I1217,Sheet2!B:C,2,0),""),"")</f>
        <v/>
      </c>
      <c r="K1217" s="64" t="str">
        <f>IFERROR( IF(I1217&lt;&gt;"", HLOOKUP(L$2+$A1217,Sheet2!BX:NK,2,0),""),"")</f>
        <v/>
      </c>
      <c r="L1217" t="str">
        <f>IF(OR(HLOOKUP(L$2+$A1217,Sheet2!BX:NK,$B1217,0),HLOOKUP(L$2+$A1217,Sheet2!BX:NK,$B1217,0)&lt;&gt;""),HLOOKUP(L$2+$A1217,Sheet2!BX:NK,$B1217,0),"")</f>
        <v/>
      </c>
      <c r="M1217" t="str">
        <f>IF(OR(HLOOKUP(M$2+$A1217,Sheet2!BY:NL,$B1217,0),HLOOKUP(M$2+$A1217,Sheet2!BY:NL,$B1217,0)&lt;&gt;""),HLOOKUP(M$2+$A1217,Sheet2!BY:NL,$B1217,0),"")</f>
        <v/>
      </c>
      <c r="N1217" t="str">
        <f>IF(OR(HLOOKUP(N$2+$A1217,Sheet2!BZ:NM,$B1217,0),HLOOKUP(N$2+$A1217,Sheet2!BZ:NM,$B1217,0)&lt;&gt;""),HLOOKUP(N$2+$A1217,Sheet2!BZ:NM,$B1217,0),"")</f>
        <v/>
      </c>
      <c r="O1217" t="str">
        <f>IF(OR(HLOOKUP(O$2+$A1217,Sheet2!CA:NN,$B1217,0),HLOOKUP(O$2+$A1217,Sheet2!CA:NN,$B1217,0)&lt;&gt;""),HLOOKUP(O$2+$A1217,Sheet2!CA:NN,$B1217,0),"")</f>
        <v/>
      </c>
      <c r="P1217" t="str">
        <f>IF(OR(HLOOKUP(P$2+$A1217,Sheet2!CB:NO,$B1217,0),HLOOKUP(P$2+$A1217,Sheet2!CB:NO,$B1217,0)&lt;&gt;""),HLOOKUP(P$2+$A1217,Sheet2!CB:NO,$B1217,0),"")</f>
        <v/>
      </c>
      <c r="Q1217" t="str">
        <f>IF(OR(HLOOKUP(Q$2+$A1217,Sheet2!CC:NO,$B1217,0),HLOOKUP(Q$2+$A1217,Sheet2!CC:NO,$B1217,0)&lt;&gt;""),HLOOKUP(Q$2+$A1217,Sheet2!CC:NO,$B1217,0),"")</f>
        <v/>
      </c>
    </row>
    <row r="1218" spans="1:17" x14ac:dyDescent="0.25">
      <c r="A1218" s="64">
        <f t="shared" si="147"/>
        <v>24</v>
      </c>
      <c r="B1218" s="64">
        <f t="shared" si="148"/>
        <v>126</v>
      </c>
      <c r="C1218" s="64">
        <f t="shared" si="149"/>
        <v>5</v>
      </c>
      <c r="D1218" s="64">
        <f t="shared" si="150"/>
        <v>122</v>
      </c>
      <c r="E1218" s="64">
        <f t="shared" si="151"/>
        <v>606</v>
      </c>
      <c r="F1218" s="64" t="str">
        <f t="shared" si="144"/>
        <v/>
      </c>
      <c r="G1218" s="64" t="str">
        <f t="shared" si="145"/>
        <v/>
      </c>
      <c r="H1218" s="64" t="str">
        <f t="shared" si="146"/>
        <v/>
      </c>
      <c r="I1218" s="80" t="str">
        <f>IFERROR(VLOOKUP(D1218,Sheet2!A:B,2,0),"")</f>
        <v/>
      </c>
      <c r="J1218" s="64" t="str">
        <f>IFERROR(IF(I1218&lt;&gt;"",VLOOKUP(I1218,Sheet2!B:C,2,0),""),"")</f>
        <v/>
      </c>
      <c r="K1218" s="64" t="str">
        <f>IFERROR( IF(I1218&lt;&gt;"", HLOOKUP(L$2+$A1218,Sheet2!BX:NK,2,0),""),"")</f>
        <v/>
      </c>
      <c r="L1218" t="str">
        <f>IF(OR(HLOOKUP(L$2+$A1218,Sheet2!BX:NK,$B1218,0),HLOOKUP(L$2+$A1218,Sheet2!BX:NK,$B1218,0)&lt;&gt;""),HLOOKUP(L$2+$A1218,Sheet2!BX:NK,$B1218,0),"")</f>
        <v/>
      </c>
      <c r="M1218" t="str">
        <f>IF(OR(HLOOKUP(M$2+$A1218,Sheet2!BY:NL,$B1218,0),HLOOKUP(M$2+$A1218,Sheet2!BY:NL,$B1218,0)&lt;&gt;""),HLOOKUP(M$2+$A1218,Sheet2!BY:NL,$B1218,0),"")</f>
        <v/>
      </c>
      <c r="N1218" t="str">
        <f>IF(OR(HLOOKUP(N$2+$A1218,Sheet2!BZ:NM,$B1218,0),HLOOKUP(N$2+$A1218,Sheet2!BZ:NM,$B1218,0)&lt;&gt;""),HLOOKUP(N$2+$A1218,Sheet2!BZ:NM,$B1218,0),"")</f>
        <v/>
      </c>
      <c r="O1218" t="str">
        <f>IF(OR(HLOOKUP(O$2+$A1218,Sheet2!CA:NN,$B1218,0),HLOOKUP(O$2+$A1218,Sheet2!CA:NN,$B1218,0)&lt;&gt;""),HLOOKUP(O$2+$A1218,Sheet2!CA:NN,$B1218,0),"")</f>
        <v/>
      </c>
      <c r="P1218" t="str">
        <f>IF(OR(HLOOKUP(P$2+$A1218,Sheet2!CB:NO,$B1218,0),HLOOKUP(P$2+$A1218,Sheet2!CB:NO,$B1218,0)&lt;&gt;""),HLOOKUP(P$2+$A1218,Sheet2!CB:NO,$B1218,0),"")</f>
        <v/>
      </c>
      <c r="Q1218" t="str">
        <f>IF(OR(HLOOKUP(Q$2+$A1218,Sheet2!CC:NO,$B1218,0),HLOOKUP(Q$2+$A1218,Sheet2!CC:NO,$B1218,0)&lt;&gt;""),HLOOKUP(Q$2+$A1218,Sheet2!CC:NO,$B1218,0),"")</f>
        <v/>
      </c>
    </row>
    <row r="1219" spans="1:17" x14ac:dyDescent="0.25">
      <c r="A1219" s="64">
        <f t="shared" si="147"/>
        <v>30</v>
      </c>
      <c r="B1219" s="64">
        <f t="shared" si="148"/>
        <v>126</v>
      </c>
      <c r="C1219" s="64">
        <f t="shared" si="149"/>
        <v>6</v>
      </c>
      <c r="D1219" s="64">
        <f t="shared" si="150"/>
        <v>122</v>
      </c>
      <c r="E1219" s="64">
        <f t="shared" si="151"/>
        <v>606</v>
      </c>
      <c r="F1219" s="64" t="str">
        <f t="shared" si="144"/>
        <v/>
      </c>
      <c r="G1219" s="64" t="str">
        <f t="shared" si="145"/>
        <v/>
      </c>
      <c r="H1219" s="64" t="str">
        <f t="shared" si="146"/>
        <v/>
      </c>
      <c r="I1219" s="80" t="str">
        <f>IFERROR(VLOOKUP(D1219,Sheet2!A:B,2,0),"")</f>
        <v/>
      </c>
      <c r="J1219" s="64" t="str">
        <f>IFERROR(IF(I1219&lt;&gt;"",VLOOKUP(I1219,Sheet2!B:C,2,0),""),"")</f>
        <v/>
      </c>
      <c r="K1219" s="64" t="str">
        <f>IFERROR( IF(I1219&lt;&gt;"", HLOOKUP(L$2+$A1219,Sheet2!BX:NK,2,0),""),"")</f>
        <v/>
      </c>
      <c r="L1219" t="str">
        <f>IF(OR(HLOOKUP(L$2+$A1219,Sheet2!BX:NK,$B1219,0),HLOOKUP(L$2+$A1219,Sheet2!BX:NK,$B1219,0)&lt;&gt;""),HLOOKUP(L$2+$A1219,Sheet2!BX:NK,$B1219,0),"")</f>
        <v/>
      </c>
      <c r="M1219" t="str">
        <f>IF(OR(HLOOKUP(M$2+$A1219,Sheet2!BY:NL,$B1219,0),HLOOKUP(M$2+$A1219,Sheet2!BY:NL,$B1219,0)&lt;&gt;""),HLOOKUP(M$2+$A1219,Sheet2!BY:NL,$B1219,0),"")</f>
        <v/>
      </c>
      <c r="N1219" t="str">
        <f>IF(OR(HLOOKUP(N$2+$A1219,Sheet2!BZ:NM,$B1219,0),HLOOKUP(N$2+$A1219,Sheet2!BZ:NM,$B1219,0)&lt;&gt;""),HLOOKUP(N$2+$A1219,Sheet2!BZ:NM,$B1219,0),"")</f>
        <v/>
      </c>
      <c r="O1219" t="str">
        <f>IF(OR(HLOOKUP(O$2+$A1219,Sheet2!CA:NN,$B1219,0),HLOOKUP(O$2+$A1219,Sheet2!CA:NN,$B1219,0)&lt;&gt;""),HLOOKUP(O$2+$A1219,Sheet2!CA:NN,$B1219,0),"")</f>
        <v/>
      </c>
      <c r="P1219" t="str">
        <f>IF(OR(HLOOKUP(P$2+$A1219,Sheet2!CB:NO,$B1219,0),HLOOKUP(P$2+$A1219,Sheet2!CB:NO,$B1219,0)&lt;&gt;""),HLOOKUP(P$2+$A1219,Sheet2!CB:NO,$B1219,0),"")</f>
        <v/>
      </c>
      <c r="Q1219" t="str">
        <f>IF(OR(HLOOKUP(Q$2+$A1219,Sheet2!CC:NO,$B1219,0),HLOOKUP(Q$2+$A1219,Sheet2!CC:NO,$B1219,0)&lt;&gt;""),HLOOKUP(Q$2+$A1219,Sheet2!CC:NO,$B1219,0),"")</f>
        <v/>
      </c>
    </row>
    <row r="1220" spans="1:17" x14ac:dyDescent="0.25">
      <c r="A1220" s="64">
        <f t="shared" si="147"/>
        <v>36</v>
      </c>
      <c r="B1220" s="64">
        <f t="shared" si="148"/>
        <v>126</v>
      </c>
      <c r="C1220" s="64">
        <f t="shared" si="149"/>
        <v>7</v>
      </c>
      <c r="D1220" s="64">
        <f t="shared" si="150"/>
        <v>122</v>
      </c>
      <c r="E1220" s="64">
        <f t="shared" si="151"/>
        <v>606</v>
      </c>
      <c r="F1220" s="64" t="str">
        <f t="shared" si="144"/>
        <v/>
      </c>
      <c r="G1220" s="64" t="str">
        <f t="shared" si="145"/>
        <v/>
      </c>
      <c r="H1220" s="64" t="str">
        <f t="shared" si="146"/>
        <v/>
      </c>
      <c r="I1220" s="80" t="str">
        <f>IFERROR(VLOOKUP(D1220,Sheet2!A:B,2,0),"")</f>
        <v/>
      </c>
      <c r="J1220" s="64" t="str">
        <f>IFERROR(IF(I1220&lt;&gt;"",VLOOKUP(I1220,Sheet2!B:C,2,0),""),"")</f>
        <v/>
      </c>
      <c r="K1220" s="64" t="str">
        <f>IFERROR( IF(I1220&lt;&gt;"", HLOOKUP(L$2+$A1220,Sheet2!BX:NK,2,0),""),"")</f>
        <v/>
      </c>
      <c r="L1220" t="str">
        <f>IF(OR(HLOOKUP(L$2+$A1220,Sheet2!BX:NK,$B1220,0),HLOOKUP(L$2+$A1220,Sheet2!BX:NK,$B1220,0)&lt;&gt;""),HLOOKUP(L$2+$A1220,Sheet2!BX:NK,$B1220,0),"")</f>
        <v/>
      </c>
      <c r="M1220" t="str">
        <f>IF(OR(HLOOKUP(M$2+$A1220,Sheet2!BY:NL,$B1220,0),HLOOKUP(M$2+$A1220,Sheet2!BY:NL,$B1220,0)&lt;&gt;""),HLOOKUP(M$2+$A1220,Sheet2!BY:NL,$B1220,0),"")</f>
        <v/>
      </c>
      <c r="N1220" t="str">
        <f>IF(OR(HLOOKUP(N$2+$A1220,Sheet2!BZ:NM,$B1220,0),HLOOKUP(N$2+$A1220,Sheet2!BZ:NM,$B1220,0)&lt;&gt;""),HLOOKUP(N$2+$A1220,Sheet2!BZ:NM,$B1220,0),"")</f>
        <v/>
      </c>
      <c r="O1220" t="str">
        <f>IF(OR(HLOOKUP(O$2+$A1220,Sheet2!CA:NN,$B1220,0),HLOOKUP(O$2+$A1220,Sheet2!CA:NN,$B1220,0)&lt;&gt;""),HLOOKUP(O$2+$A1220,Sheet2!CA:NN,$B1220,0),"")</f>
        <v/>
      </c>
      <c r="P1220" t="str">
        <f>IF(OR(HLOOKUP(P$2+$A1220,Sheet2!CB:NO,$B1220,0),HLOOKUP(P$2+$A1220,Sheet2!CB:NO,$B1220,0)&lt;&gt;""),HLOOKUP(P$2+$A1220,Sheet2!CB:NO,$B1220,0),"")</f>
        <v/>
      </c>
      <c r="Q1220" t="str">
        <f>IF(OR(HLOOKUP(Q$2+$A1220,Sheet2!CC:NO,$B1220,0),HLOOKUP(Q$2+$A1220,Sheet2!CC:NO,$B1220,0)&lt;&gt;""),HLOOKUP(Q$2+$A1220,Sheet2!CC:NO,$B1220,0),"")</f>
        <v/>
      </c>
    </row>
    <row r="1221" spans="1:17" x14ac:dyDescent="0.25">
      <c r="A1221" s="64">
        <f t="shared" si="147"/>
        <v>42</v>
      </c>
      <c r="B1221" s="64">
        <f t="shared" si="148"/>
        <v>126</v>
      </c>
      <c r="C1221" s="64">
        <f t="shared" si="149"/>
        <v>8</v>
      </c>
      <c r="D1221" s="64">
        <f t="shared" si="150"/>
        <v>122</v>
      </c>
      <c r="E1221" s="64">
        <f t="shared" si="151"/>
        <v>606</v>
      </c>
      <c r="F1221" s="64" t="str">
        <f t="shared" ref="F1221:F1284" si="152">IFERROR(IF(I1221&lt;&gt;"",IF(LEFT(K1221,2)="1-",1,2),""),"")</f>
        <v/>
      </c>
      <c r="G1221" s="64" t="str">
        <f t="shared" ref="G1221:G1284" si="153">IFERROR(IF(I1221&lt;&gt;"",MONTH( RIGHT(K1221,LEN(K1221)-FIND("-",K1221))),""),"")</f>
        <v/>
      </c>
      <c r="H1221" s="64" t="str">
        <f t="shared" ref="H1221:H1284" si="154">IFERROR(IF(I1221&lt;&gt;"",YEAR( RIGHT(K1221,LEN(K1221)-FIND("-",K1221))),""),"")</f>
        <v/>
      </c>
      <c r="I1221" s="80" t="str">
        <f>IFERROR(VLOOKUP(D1221,Sheet2!A:B,2,0),"")</f>
        <v/>
      </c>
      <c r="J1221" s="64" t="str">
        <f>IFERROR(IF(I1221&lt;&gt;"",VLOOKUP(I1221,Sheet2!B:C,2,0),""),"")</f>
        <v/>
      </c>
      <c r="K1221" s="64" t="str">
        <f>IFERROR( IF(I1221&lt;&gt;"", HLOOKUP(L$2+$A1221,Sheet2!BX:NK,2,0),""),"")</f>
        <v/>
      </c>
      <c r="L1221" t="str">
        <f>IF(OR(HLOOKUP(L$2+$A1221,Sheet2!BX:NK,$B1221,0),HLOOKUP(L$2+$A1221,Sheet2!BX:NK,$B1221,0)&lt;&gt;""),HLOOKUP(L$2+$A1221,Sheet2!BX:NK,$B1221,0),"")</f>
        <v/>
      </c>
      <c r="M1221" t="str">
        <f>IF(OR(HLOOKUP(M$2+$A1221,Sheet2!BY:NL,$B1221,0),HLOOKUP(M$2+$A1221,Sheet2!BY:NL,$B1221,0)&lt;&gt;""),HLOOKUP(M$2+$A1221,Sheet2!BY:NL,$B1221,0),"")</f>
        <v/>
      </c>
      <c r="N1221" t="str">
        <f>IF(OR(HLOOKUP(N$2+$A1221,Sheet2!BZ:NM,$B1221,0),HLOOKUP(N$2+$A1221,Sheet2!BZ:NM,$B1221,0)&lt;&gt;""),HLOOKUP(N$2+$A1221,Sheet2!BZ:NM,$B1221,0),"")</f>
        <v/>
      </c>
      <c r="O1221" t="str">
        <f>IF(OR(HLOOKUP(O$2+$A1221,Sheet2!CA:NN,$B1221,0),HLOOKUP(O$2+$A1221,Sheet2!CA:NN,$B1221,0)&lt;&gt;""),HLOOKUP(O$2+$A1221,Sheet2!CA:NN,$B1221,0),"")</f>
        <v/>
      </c>
      <c r="P1221" t="str">
        <f>IF(OR(HLOOKUP(P$2+$A1221,Sheet2!CB:NO,$B1221,0),HLOOKUP(P$2+$A1221,Sheet2!CB:NO,$B1221,0)&lt;&gt;""),HLOOKUP(P$2+$A1221,Sheet2!CB:NO,$B1221,0),"")</f>
        <v/>
      </c>
      <c r="Q1221" t="str">
        <f>IF(OR(HLOOKUP(Q$2+$A1221,Sheet2!CC:NO,$B1221,0),HLOOKUP(Q$2+$A1221,Sheet2!CC:NO,$B1221,0)&lt;&gt;""),HLOOKUP(Q$2+$A1221,Sheet2!CC:NO,$B1221,0),"")</f>
        <v/>
      </c>
    </row>
    <row r="1222" spans="1:17" x14ac:dyDescent="0.25">
      <c r="A1222" s="64">
        <f t="shared" ref="A1222:A1285" si="155">IF(C1222&lt;&gt;1,A1221+6,0)</f>
        <v>48</v>
      </c>
      <c r="B1222" s="64">
        <f t="shared" ref="B1222:B1285" si="156">IF(C1222&lt;&gt;1,B1221,B1221+1)</f>
        <v>126</v>
      </c>
      <c r="C1222" s="64">
        <f t="shared" ref="C1222:C1285" si="157">IF($C$3-C1221=0,1,C1221+1)</f>
        <v>9</v>
      </c>
      <c r="D1222" s="64">
        <f t="shared" ref="D1222:D1285" si="158">IF(C1222=1,D1221+1,D1221)</f>
        <v>122</v>
      </c>
      <c r="E1222" s="64">
        <f t="shared" ref="E1222:E1285" si="159">IF(D1222&lt;&gt;D1221,E1221+5,E1221)</f>
        <v>606</v>
      </c>
      <c r="F1222" s="64" t="str">
        <f t="shared" si="152"/>
        <v/>
      </c>
      <c r="G1222" s="64" t="str">
        <f t="shared" si="153"/>
        <v/>
      </c>
      <c r="H1222" s="64" t="str">
        <f t="shared" si="154"/>
        <v/>
      </c>
      <c r="I1222" s="80" t="str">
        <f>IFERROR(VLOOKUP(D1222,Sheet2!A:B,2,0),"")</f>
        <v/>
      </c>
      <c r="J1222" s="64" t="str">
        <f>IFERROR(IF(I1222&lt;&gt;"",VLOOKUP(I1222,Sheet2!B:C,2,0),""),"")</f>
        <v/>
      </c>
      <c r="K1222" s="64" t="str">
        <f>IFERROR( IF(I1222&lt;&gt;"", HLOOKUP(L$2+$A1222,Sheet2!BX:NK,2,0),""),"")</f>
        <v/>
      </c>
      <c r="L1222" t="str">
        <f>IF(OR(HLOOKUP(L$2+$A1222,Sheet2!BX:NK,$B1222,0),HLOOKUP(L$2+$A1222,Sheet2!BX:NK,$B1222,0)&lt;&gt;""),HLOOKUP(L$2+$A1222,Sheet2!BX:NK,$B1222,0),"")</f>
        <v/>
      </c>
      <c r="M1222" t="str">
        <f>IF(OR(HLOOKUP(M$2+$A1222,Sheet2!BY:NL,$B1222,0),HLOOKUP(M$2+$A1222,Sheet2!BY:NL,$B1222,0)&lt;&gt;""),HLOOKUP(M$2+$A1222,Sheet2!BY:NL,$B1222,0),"")</f>
        <v/>
      </c>
      <c r="N1222" t="str">
        <f>IF(OR(HLOOKUP(N$2+$A1222,Sheet2!BZ:NM,$B1222,0),HLOOKUP(N$2+$A1222,Sheet2!BZ:NM,$B1222,0)&lt;&gt;""),HLOOKUP(N$2+$A1222,Sheet2!BZ:NM,$B1222,0),"")</f>
        <v/>
      </c>
      <c r="O1222" t="str">
        <f>IF(OR(HLOOKUP(O$2+$A1222,Sheet2!CA:NN,$B1222,0),HLOOKUP(O$2+$A1222,Sheet2!CA:NN,$B1222,0)&lt;&gt;""),HLOOKUP(O$2+$A1222,Sheet2!CA:NN,$B1222,0),"")</f>
        <v/>
      </c>
      <c r="P1222" t="str">
        <f>IF(OR(HLOOKUP(P$2+$A1222,Sheet2!CB:NO,$B1222,0),HLOOKUP(P$2+$A1222,Sheet2!CB:NO,$B1222,0)&lt;&gt;""),HLOOKUP(P$2+$A1222,Sheet2!CB:NO,$B1222,0),"")</f>
        <v/>
      </c>
      <c r="Q1222" t="str">
        <f>IF(OR(HLOOKUP(Q$2+$A1222,Sheet2!CC:NO,$B1222,0),HLOOKUP(Q$2+$A1222,Sheet2!CC:NO,$B1222,0)&lt;&gt;""),HLOOKUP(Q$2+$A1222,Sheet2!CC:NO,$B1222,0),"")</f>
        <v/>
      </c>
    </row>
    <row r="1223" spans="1:17" x14ac:dyDescent="0.25">
      <c r="A1223" s="64">
        <f t="shared" si="155"/>
        <v>54</v>
      </c>
      <c r="B1223" s="64">
        <f t="shared" si="156"/>
        <v>126</v>
      </c>
      <c r="C1223" s="64">
        <f t="shared" si="157"/>
        <v>10</v>
      </c>
      <c r="D1223" s="64">
        <f t="shared" si="158"/>
        <v>122</v>
      </c>
      <c r="E1223" s="64">
        <f t="shared" si="159"/>
        <v>606</v>
      </c>
      <c r="F1223" s="64" t="str">
        <f t="shared" si="152"/>
        <v/>
      </c>
      <c r="G1223" s="64" t="str">
        <f t="shared" si="153"/>
        <v/>
      </c>
      <c r="H1223" s="64" t="str">
        <f t="shared" si="154"/>
        <v/>
      </c>
      <c r="I1223" s="80" t="str">
        <f>IFERROR(VLOOKUP(D1223,Sheet2!A:B,2,0),"")</f>
        <v/>
      </c>
      <c r="J1223" s="64" t="str">
        <f>IFERROR(IF(I1223&lt;&gt;"",VLOOKUP(I1223,Sheet2!B:C,2,0),""),"")</f>
        <v/>
      </c>
      <c r="K1223" s="64" t="str">
        <f>IFERROR( IF(I1223&lt;&gt;"", HLOOKUP(L$2+$A1223,Sheet2!BX:NK,2,0),""),"")</f>
        <v/>
      </c>
      <c r="L1223" t="str">
        <f>IF(OR(HLOOKUP(L$2+$A1223,Sheet2!BX:NK,$B1223,0),HLOOKUP(L$2+$A1223,Sheet2!BX:NK,$B1223,0)&lt;&gt;""),HLOOKUP(L$2+$A1223,Sheet2!BX:NK,$B1223,0),"")</f>
        <v/>
      </c>
      <c r="M1223" t="str">
        <f>IF(OR(HLOOKUP(M$2+$A1223,Sheet2!BY:NL,$B1223,0),HLOOKUP(M$2+$A1223,Sheet2!BY:NL,$B1223,0)&lt;&gt;""),HLOOKUP(M$2+$A1223,Sheet2!BY:NL,$B1223,0),"")</f>
        <v/>
      </c>
      <c r="N1223" t="str">
        <f>IF(OR(HLOOKUP(N$2+$A1223,Sheet2!BZ:NM,$B1223,0),HLOOKUP(N$2+$A1223,Sheet2!BZ:NM,$B1223,0)&lt;&gt;""),HLOOKUP(N$2+$A1223,Sheet2!BZ:NM,$B1223,0),"")</f>
        <v/>
      </c>
      <c r="O1223" t="str">
        <f>IF(OR(HLOOKUP(O$2+$A1223,Sheet2!CA:NN,$B1223,0),HLOOKUP(O$2+$A1223,Sheet2!CA:NN,$B1223,0)&lt;&gt;""),HLOOKUP(O$2+$A1223,Sheet2!CA:NN,$B1223,0),"")</f>
        <v/>
      </c>
      <c r="P1223" t="str">
        <f>IF(OR(HLOOKUP(P$2+$A1223,Sheet2!CB:NO,$B1223,0),HLOOKUP(P$2+$A1223,Sheet2!CB:NO,$B1223,0)&lt;&gt;""),HLOOKUP(P$2+$A1223,Sheet2!CB:NO,$B1223,0),"")</f>
        <v/>
      </c>
      <c r="Q1223" t="str">
        <f>IF(OR(HLOOKUP(Q$2+$A1223,Sheet2!CC:NO,$B1223,0),HLOOKUP(Q$2+$A1223,Sheet2!CC:NO,$B1223,0)&lt;&gt;""),HLOOKUP(Q$2+$A1223,Sheet2!CC:NO,$B1223,0),"")</f>
        <v/>
      </c>
    </row>
    <row r="1224" spans="1:17" x14ac:dyDescent="0.25">
      <c r="A1224" s="64">
        <f t="shared" si="155"/>
        <v>0</v>
      </c>
      <c r="B1224" s="64">
        <f t="shared" si="156"/>
        <v>127</v>
      </c>
      <c r="C1224" s="64">
        <f t="shared" si="157"/>
        <v>1</v>
      </c>
      <c r="D1224" s="64">
        <f t="shared" si="158"/>
        <v>123</v>
      </c>
      <c r="E1224" s="64">
        <f t="shared" si="159"/>
        <v>611</v>
      </c>
      <c r="F1224" s="64" t="str">
        <f t="shared" si="152"/>
        <v/>
      </c>
      <c r="G1224" s="64" t="str">
        <f t="shared" si="153"/>
        <v/>
      </c>
      <c r="H1224" s="64" t="str">
        <f t="shared" si="154"/>
        <v/>
      </c>
      <c r="I1224" s="80" t="str">
        <f>IFERROR(VLOOKUP(D1224,Sheet2!A:B,2,0),"")</f>
        <v/>
      </c>
      <c r="J1224" s="64" t="str">
        <f>IFERROR(IF(I1224&lt;&gt;"",VLOOKUP(I1224,Sheet2!B:C,2,0),""),"")</f>
        <v/>
      </c>
      <c r="K1224" s="64" t="str">
        <f>IFERROR( IF(I1224&lt;&gt;"", HLOOKUP(L$2+$A1224,Sheet2!BX:NK,2,0),""),"")</f>
        <v/>
      </c>
      <c r="L1224" t="str">
        <f>IF(OR(HLOOKUP(L$2+$A1224,Sheet2!BX:NK,$B1224,0),HLOOKUP(L$2+$A1224,Sheet2!BX:NK,$B1224,0)&lt;&gt;""),HLOOKUP(L$2+$A1224,Sheet2!BX:NK,$B1224,0),"")</f>
        <v/>
      </c>
      <c r="M1224" t="str">
        <f>IF(OR(HLOOKUP(M$2+$A1224,Sheet2!BY:NL,$B1224,0),HLOOKUP(M$2+$A1224,Sheet2!BY:NL,$B1224,0)&lt;&gt;""),HLOOKUP(M$2+$A1224,Sheet2!BY:NL,$B1224,0),"")</f>
        <v/>
      </c>
      <c r="N1224" t="str">
        <f>IF(OR(HLOOKUP(N$2+$A1224,Sheet2!BZ:NM,$B1224,0),HLOOKUP(N$2+$A1224,Sheet2!BZ:NM,$B1224,0)&lt;&gt;""),HLOOKUP(N$2+$A1224,Sheet2!BZ:NM,$B1224,0),"")</f>
        <v/>
      </c>
      <c r="O1224" t="str">
        <f>IF(OR(HLOOKUP(O$2+$A1224,Sheet2!CA:NN,$B1224,0),HLOOKUP(O$2+$A1224,Sheet2!CA:NN,$B1224,0)&lt;&gt;""),HLOOKUP(O$2+$A1224,Sheet2!CA:NN,$B1224,0),"")</f>
        <v/>
      </c>
      <c r="P1224" t="str">
        <f>IF(OR(HLOOKUP(P$2+$A1224,Sheet2!CB:NO,$B1224,0),HLOOKUP(P$2+$A1224,Sheet2!CB:NO,$B1224,0)&lt;&gt;""),HLOOKUP(P$2+$A1224,Sheet2!CB:NO,$B1224,0),"")</f>
        <v/>
      </c>
      <c r="Q1224" t="str">
        <f>IF(OR(HLOOKUP(Q$2+$A1224,Sheet2!CC:NO,$B1224,0),HLOOKUP(Q$2+$A1224,Sheet2!CC:NO,$B1224,0)&lt;&gt;""),HLOOKUP(Q$2+$A1224,Sheet2!CC:NO,$B1224,0),"")</f>
        <v/>
      </c>
    </row>
    <row r="1225" spans="1:17" x14ac:dyDescent="0.25">
      <c r="A1225" s="64">
        <f t="shared" si="155"/>
        <v>6</v>
      </c>
      <c r="B1225" s="64">
        <f t="shared" si="156"/>
        <v>127</v>
      </c>
      <c r="C1225" s="64">
        <f t="shared" si="157"/>
        <v>2</v>
      </c>
      <c r="D1225" s="64">
        <f t="shared" si="158"/>
        <v>123</v>
      </c>
      <c r="E1225" s="64">
        <f t="shared" si="159"/>
        <v>611</v>
      </c>
      <c r="F1225" s="64" t="str">
        <f t="shared" si="152"/>
        <v/>
      </c>
      <c r="G1225" s="64" t="str">
        <f t="shared" si="153"/>
        <v/>
      </c>
      <c r="H1225" s="64" t="str">
        <f t="shared" si="154"/>
        <v/>
      </c>
      <c r="I1225" s="80" t="str">
        <f>IFERROR(VLOOKUP(D1225,Sheet2!A:B,2,0),"")</f>
        <v/>
      </c>
      <c r="J1225" s="64" t="str">
        <f>IFERROR(IF(I1225&lt;&gt;"",VLOOKUP(I1225,Sheet2!B:C,2,0),""),"")</f>
        <v/>
      </c>
      <c r="K1225" s="64" t="str">
        <f>IFERROR( IF(I1225&lt;&gt;"", HLOOKUP(L$2+$A1225,Sheet2!BX:NK,2,0),""),"")</f>
        <v/>
      </c>
      <c r="L1225" t="str">
        <f>IF(OR(HLOOKUP(L$2+$A1225,Sheet2!BX:NK,$B1225,0),HLOOKUP(L$2+$A1225,Sheet2!BX:NK,$B1225,0)&lt;&gt;""),HLOOKUP(L$2+$A1225,Sheet2!BX:NK,$B1225,0),"")</f>
        <v/>
      </c>
      <c r="M1225" t="str">
        <f>IF(OR(HLOOKUP(M$2+$A1225,Sheet2!BY:NL,$B1225,0),HLOOKUP(M$2+$A1225,Sheet2!BY:NL,$B1225,0)&lt;&gt;""),HLOOKUP(M$2+$A1225,Sheet2!BY:NL,$B1225,0),"")</f>
        <v/>
      </c>
      <c r="N1225" t="str">
        <f>IF(OR(HLOOKUP(N$2+$A1225,Sheet2!BZ:NM,$B1225,0),HLOOKUP(N$2+$A1225,Sheet2!BZ:NM,$B1225,0)&lt;&gt;""),HLOOKUP(N$2+$A1225,Sheet2!BZ:NM,$B1225,0),"")</f>
        <v/>
      </c>
      <c r="O1225" t="str">
        <f>IF(OR(HLOOKUP(O$2+$A1225,Sheet2!CA:NN,$B1225,0),HLOOKUP(O$2+$A1225,Sheet2!CA:NN,$B1225,0)&lt;&gt;""),HLOOKUP(O$2+$A1225,Sheet2!CA:NN,$B1225,0),"")</f>
        <v/>
      </c>
      <c r="P1225" t="str">
        <f>IF(OR(HLOOKUP(P$2+$A1225,Sheet2!CB:NO,$B1225,0),HLOOKUP(P$2+$A1225,Sheet2!CB:NO,$B1225,0)&lt;&gt;""),HLOOKUP(P$2+$A1225,Sheet2!CB:NO,$B1225,0),"")</f>
        <v/>
      </c>
      <c r="Q1225" t="str">
        <f>IF(OR(HLOOKUP(Q$2+$A1225,Sheet2!CC:NO,$B1225,0),HLOOKUP(Q$2+$A1225,Sheet2!CC:NO,$B1225,0)&lt;&gt;""),HLOOKUP(Q$2+$A1225,Sheet2!CC:NO,$B1225,0),"")</f>
        <v/>
      </c>
    </row>
    <row r="1226" spans="1:17" x14ac:dyDescent="0.25">
      <c r="A1226" s="64">
        <f t="shared" si="155"/>
        <v>12</v>
      </c>
      <c r="B1226" s="64">
        <f t="shared" si="156"/>
        <v>127</v>
      </c>
      <c r="C1226" s="64">
        <f t="shared" si="157"/>
        <v>3</v>
      </c>
      <c r="D1226" s="64">
        <f t="shared" si="158"/>
        <v>123</v>
      </c>
      <c r="E1226" s="64">
        <f t="shared" si="159"/>
        <v>611</v>
      </c>
      <c r="F1226" s="64" t="str">
        <f t="shared" si="152"/>
        <v/>
      </c>
      <c r="G1226" s="64" t="str">
        <f t="shared" si="153"/>
        <v/>
      </c>
      <c r="H1226" s="64" t="str">
        <f t="shared" si="154"/>
        <v/>
      </c>
      <c r="I1226" s="80" t="str">
        <f>IFERROR(VLOOKUP(D1226,Sheet2!A:B,2,0),"")</f>
        <v/>
      </c>
      <c r="J1226" s="64" t="str">
        <f>IFERROR(IF(I1226&lt;&gt;"",VLOOKUP(I1226,Sheet2!B:C,2,0),""),"")</f>
        <v/>
      </c>
      <c r="K1226" s="64" t="str">
        <f>IFERROR( IF(I1226&lt;&gt;"", HLOOKUP(L$2+$A1226,Sheet2!BX:NK,2,0),""),"")</f>
        <v/>
      </c>
      <c r="L1226" t="str">
        <f>IF(OR(HLOOKUP(L$2+$A1226,Sheet2!BX:NK,$B1226,0),HLOOKUP(L$2+$A1226,Sheet2!BX:NK,$B1226,0)&lt;&gt;""),HLOOKUP(L$2+$A1226,Sheet2!BX:NK,$B1226,0),"")</f>
        <v/>
      </c>
      <c r="M1226" t="str">
        <f>IF(OR(HLOOKUP(M$2+$A1226,Sheet2!BY:NL,$B1226,0),HLOOKUP(M$2+$A1226,Sheet2!BY:NL,$B1226,0)&lt;&gt;""),HLOOKUP(M$2+$A1226,Sheet2!BY:NL,$B1226,0),"")</f>
        <v/>
      </c>
      <c r="N1226" t="str">
        <f>IF(OR(HLOOKUP(N$2+$A1226,Sheet2!BZ:NM,$B1226,0),HLOOKUP(N$2+$A1226,Sheet2!BZ:NM,$B1226,0)&lt;&gt;""),HLOOKUP(N$2+$A1226,Sheet2!BZ:NM,$B1226,0),"")</f>
        <v/>
      </c>
      <c r="O1226" t="str">
        <f>IF(OR(HLOOKUP(O$2+$A1226,Sheet2!CA:NN,$B1226,0),HLOOKUP(O$2+$A1226,Sheet2!CA:NN,$B1226,0)&lt;&gt;""),HLOOKUP(O$2+$A1226,Sheet2!CA:NN,$B1226,0),"")</f>
        <v/>
      </c>
      <c r="P1226" t="str">
        <f>IF(OR(HLOOKUP(P$2+$A1226,Sheet2!CB:NO,$B1226,0),HLOOKUP(P$2+$A1226,Sheet2!CB:NO,$B1226,0)&lt;&gt;""),HLOOKUP(P$2+$A1226,Sheet2!CB:NO,$B1226,0),"")</f>
        <v/>
      </c>
      <c r="Q1226" t="str">
        <f>IF(OR(HLOOKUP(Q$2+$A1226,Sheet2!CC:NO,$B1226,0),HLOOKUP(Q$2+$A1226,Sheet2!CC:NO,$B1226,0)&lt;&gt;""),HLOOKUP(Q$2+$A1226,Sheet2!CC:NO,$B1226,0),"")</f>
        <v/>
      </c>
    </row>
    <row r="1227" spans="1:17" x14ac:dyDescent="0.25">
      <c r="A1227" s="64">
        <f t="shared" si="155"/>
        <v>18</v>
      </c>
      <c r="B1227" s="64">
        <f t="shared" si="156"/>
        <v>127</v>
      </c>
      <c r="C1227" s="64">
        <f t="shared" si="157"/>
        <v>4</v>
      </c>
      <c r="D1227" s="64">
        <f t="shared" si="158"/>
        <v>123</v>
      </c>
      <c r="E1227" s="64">
        <f t="shared" si="159"/>
        <v>611</v>
      </c>
      <c r="F1227" s="64" t="str">
        <f t="shared" si="152"/>
        <v/>
      </c>
      <c r="G1227" s="64" t="str">
        <f t="shared" si="153"/>
        <v/>
      </c>
      <c r="H1227" s="64" t="str">
        <f t="shared" si="154"/>
        <v/>
      </c>
      <c r="I1227" s="80" t="str">
        <f>IFERROR(VLOOKUP(D1227,Sheet2!A:B,2,0),"")</f>
        <v/>
      </c>
      <c r="J1227" s="64" t="str">
        <f>IFERROR(IF(I1227&lt;&gt;"",VLOOKUP(I1227,Sheet2!B:C,2,0),""),"")</f>
        <v/>
      </c>
      <c r="K1227" s="64" t="str">
        <f>IFERROR( IF(I1227&lt;&gt;"", HLOOKUP(L$2+$A1227,Sheet2!BX:NK,2,0),""),"")</f>
        <v/>
      </c>
      <c r="L1227" t="str">
        <f>IF(OR(HLOOKUP(L$2+$A1227,Sheet2!BX:NK,$B1227,0),HLOOKUP(L$2+$A1227,Sheet2!BX:NK,$B1227,0)&lt;&gt;""),HLOOKUP(L$2+$A1227,Sheet2!BX:NK,$B1227,0),"")</f>
        <v/>
      </c>
      <c r="M1227" t="str">
        <f>IF(OR(HLOOKUP(M$2+$A1227,Sheet2!BY:NL,$B1227,0),HLOOKUP(M$2+$A1227,Sheet2!BY:NL,$B1227,0)&lt;&gt;""),HLOOKUP(M$2+$A1227,Sheet2!BY:NL,$B1227,0),"")</f>
        <v/>
      </c>
      <c r="N1227" t="str">
        <f>IF(OR(HLOOKUP(N$2+$A1227,Sheet2!BZ:NM,$B1227,0),HLOOKUP(N$2+$A1227,Sheet2!BZ:NM,$B1227,0)&lt;&gt;""),HLOOKUP(N$2+$A1227,Sheet2!BZ:NM,$B1227,0),"")</f>
        <v/>
      </c>
      <c r="O1227" t="str">
        <f>IF(OR(HLOOKUP(O$2+$A1227,Sheet2!CA:NN,$B1227,0),HLOOKUP(O$2+$A1227,Sheet2!CA:NN,$B1227,0)&lt;&gt;""),HLOOKUP(O$2+$A1227,Sheet2!CA:NN,$B1227,0),"")</f>
        <v/>
      </c>
      <c r="P1227" t="str">
        <f>IF(OR(HLOOKUP(P$2+$A1227,Sheet2!CB:NO,$B1227,0),HLOOKUP(P$2+$A1227,Sheet2!CB:NO,$B1227,0)&lt;&gt;""),HLOOKUP(P$2+$A1227,Sheet2!CB:NO,$B1227,0),"")</f>
        <v/>
      </c>
      <c r="Q1227" t="str">
        <f>IF(OR(HLOOKUP(Q$2+$A1227,Sheet2!CC:NO,$B1227,0),HLOOKUP(Q$2+$A1227,Sheet2!CC:NO,$B1227,0)&lt;&gt;""),HLOOKUP(Q$2+$A1227,Sheet2!CC:NO,$B1227,0),"")</f>
        <v/>
      </c>
    </row>
    <row r="1228" spans="1:17" x14ac:dyDescent="0.25">
      <c r="A1228" s="64">
        <f t="shared" si="155"/>
        <v>24</v>
      </c>
      <c r="B1228" s="64">
        <f t="shared" si="156"/>
        <v>127</v>
      </c>
      <c r="C1228" s="64">
        <f t="shared" si="157"/>
        <v>5</v>
      </c>
      <c r="D1228" s="64">
        <f t="shared" si="158"/>
        <v>123</v>
      </c>
      <c r="E1228" s="64">
        <f t="shared" si="159"/>
        <v>611</v>
      </c>
      <c r="F1228" s="64" t="str">
        <f t="shared" si="152"/>
        <v/>
      </c>
      <c r="G1228" s="64" t="str">
        <f t="shared" si="153"/>
        <v/>
      </c>
      <c r="H1228" s="64" t="str">
        <f t="shared" si="154"/>
        <v/>
      </c>
      <c r="I1228" s="80" t="str">
        <f>IFERROR(VLOOKUP(D1228,Sheet2!A:B,2,0),"")</f>
        <v/>
      </c>
      <c r="J1228" s="64" t="str">
        <f>IFERROR(IF(I1228&lt;&gt;"",VLOOKUP(I1228,Sheet2!B:C,2,0),""),"")</f>
        <v/>
      </c>
      <c r="K1228" s="64" t="str">
        <f>IFERROR( IF(I1228&lt;&gt;"", HLOOKUP(L$2+$A1228,Sheet2!BX:NK,2,0),""),"")</f>
        <v/>
      </c>
      <c r="L1228" t="str">
        <f>IF(OR(HLOOKUP(L$2+$A1228,Sheet2!BX:NK,$B1228,0),HLOOKUP(L$2+$A1228,Sheet2!BX:NK,$B1228,0)&lt;&gt;""),HLOOKUP(L$2+$A1228,Sheet2!BX:NK,$B1228,0),"")</f>
        <v/>
      </c>
      <c r="M1228" t="str">
        <f>IF(OR(HLOOKUP(M$2+$A1228,Sheet2!BY:NL,$B1228,0),HLOOKUP(M$2+$A1228,Sheet2!BY:NL,$B1228,0)&lt;&gt;""),HLOOKUP(M$2+$A1228,Sheet2!BY:NL,$B1228,0),"")</f>
        <v/>
      </c>
      <c r="N1228" t="str">
        <f>IF(OR(HLOOKUP(N$2+$A1228,Sheet2!BZ:NM,$B1228,0),HLOOKUP(N$2+$A1228,Sheet2!BZ:NM,$B1228,0)&lt;&gt;""),HLOOKUP(N$2+$A1228,Sheet2!BZ:NM,$B1228,0),"")</f>
        <v/>
      </c>
      <c r="O1228" t="str">
        <f>IF(OR(HLOOKUP(O$2+$A1228,Sheet2!CA:NN,$B1228,0),HLOOKUP(O$2+$A1228,Sheet2!CA:NN,$B1228,0)&lt;&gt;""),HLOOKUP(O$2+$A1228,Sheet2!CA:NN,$B1228,0),"")</f>
        <v/>
      </c>
      <c r="P1228" t="str">
        <f>IF(OR(HLOOKUP(P$2+$A1228,Sheet2!CB:NO,$B1228,0),HLOOKUP(P$2+$A1228,Sheet2!CB:NO,$B1228,0)&lt;&gt;""),HLOOKUP(P$2+$A1228,Sheet2!CB:NO,$B1228,0),"")</f>
        <v/>
      </c>
      <c r="Q1228" t="str">
        <f>IF(OR(HLOOKUP(Q$2+$A1228,Sheet2!CC:NO,$B1228,0),HLOOKUP(Q$2+$A1228,Sheet2!CC:NO,$B1228,0)&lt;&gt;""),HLOOKUP(Q$2+$A1228,Sheet2!CC:NO,$B1228,0),"")</f>
        <v/>
      </c>
    </row>
    <row r="1229" spans="1:17" x14ac:dyDescent="0.25">
      <c r="A1229" s="64">
        <f t="shared" si="155"/>
        <v>30</v>
      </c>
      <c r="B1229" s="64">
        <f t="shared" si="156"/>
        <v>127</v>
      </c>
      <c r="C1229" s="64">
        <f t="shared" si="157"/>
        <v>6</v>
      </c>
      <c r="D1229" s="64">
        <f t="shared" si="158"/>
        <v>123</v>
      </c>
      <c r="E1229" s="64">
        <f t="shared" si="159"/>
        <v>611</v>
      </c>
      <c r="F1229" s="64" t="str">
        <f t="shared" si="152"/>
        <v/>
      </c>
      <c r="G1229" s="64" t="str">
        <f t="shared" si="153"/>
        <v/>
      </c>
      <c r="H1229" s="64" t="str">
        <f t="shared" si="154"/>
        <v/>
      </c>
      <c r="I1229" s="80" t="str">
        <f>IFERROR(VLOOKUP(D1229,Sheet2!A:B,2,0),"")</f>
        <v/>
      </c>
      <c r="J1229" s="64" t="str">
        <f>IFERROR(IF(I1229&lt;&gt;"",VLOOKUP(I1229,Sheet2!B:C,2,0),""),"")</f>
        <v/>
      </c>
      <c r="K1229" s="64" t="str">
        <f>IFERROR( IF(I1229&lt;&gt;"", HLOOKUP(L$2+$A1229,Sheet2!BX:NK,2,0),""),"")</f>
        <v/>
      </c>
      <c r="L1229" t="str">
        <f>IF(OR(HLOOKUP(L$2+$A1229,Sheet2!BX:NK,$B1229,0),HLOOKUP(L$2+$A1229,Sheet2!BX:NK,$B1229,0)&lt;&gt;""),HLOOKUP(L$2+$A1229,Sheet2!BX:NK,$B1229,0),"")</f>
        <v/>
      </c>
      <c r="M1229" t="str">
        <f>IF(OR(HLOOKUP(M$2+$A1229,Sheet2!BY:NL,$B1229,0),HLOOKUP(M$2+$A1229,Sheet2!BY:NL,$B1229,0)&lt;&gt;""),HLOOKUP(M$2+$A1229,Sheet2!BY:NL,$B1229,0),"")</f>
        <v/>
      </c>
      <c r="N1229" t="str">
        <f>IF(OR(HLOOKUP(N$2+$A1229,Sheet2!BZ:NM,$B1229,0),HLOOKUP(N$2+$A1229,Sheet2!BZ:NM,$B1229,0)&lt;&gt;""),HLOOKUP(N$2+$A1229,Sheet2!BZ:NM,$B1229,0),"")</f>
        <v/>
      </c>
      <c r="O1229" t="str">
        <f>IF(OR(HLOOKUP(O$2+$A1229,Sheet2!CA:NN,$B1229,0),HLOOKUP(O$2+$A1229,Sheet2!CA:NN,$B1229,0)&lt;&gt;""),HLOOKUP(O$2+$A1229,Sheet2!CA:NN,$B1229,0),"")</f>
        <v/>
      </c>
      <c r="P1229" t="str">
        <f>IF(OR(HLOOKUP(P$2+$A1229,Sheet2!CB:NO,$B1229,0),HLOOKUP(P$2+$A1229,Sheet2!CB:NO,$B1229,0)&lt;&gt;""),HLOOKUP(P$2+$A1229,Sheet2!CB:NO,$B1229,0),"")</f>
        <v/>
      </c>
      <c r="Q1229" t="str">
        <f>IF(OR(HLOOKUP(Q$2+$A1229,Sheet2!CC:NO,$B1229,0),HLOOKUP(Q$2+$A1229,Sheet2!CC:NO,$B1229,0)&lt;&gt;""),HLOOKUP(Q$2+$A1229,Sheet2!CC:NO,$B1229,0),"")</f>
        <v/>
      </c>
    </row>
    <row r="1230" spans="1:17" x14ac:dyDescent="0.25">
      <c r="A1230" s="64">
        <f t="shared" si="155"/>
        <v>36</v>
      </c>
      <c r="B1230" s="64">
        <f t="shared" si="156"/>
        <v>127</v>
      </c>
      <c r="C1230" s="64">
        <f t="shared" si="157"/>
        <v>7</v>
      </c>
      <c r="D1230" s="64">
        <f t="shared" si="158"/>
        <v>123</v>
      </c>
      <c r="E1230" s="64">
        <f t="shared" si="159"/>
        <v>611</v>
      </c>
      <c r="F1230" s="64" t="str">
        <f t="shared" si="152"/>
        <v/>
      </c>
      <c r="G1230" s="64" t="str">
        <f t="shared" si="153"/>
        <v/>
      </c>
      <c r="H1230" s="64" t="str">
        <f t="shared" si="154"/>
        <v/>
      </c>
      <c r="I1230" s="80" t="str">
        <f>IFERROR(VLOOKUP(D1230,Sheet2!A:B,2,0),"")</f>
        <v/>
      </c>
      <c r="J1230" s="64" t="str">
        <f>IFERROR(IF(I1230&lt;&gt;"",VLOOKUP(I1230,Sheet2!B:C,2,0),""),"")</f>
        <v/>
      </c>
      <c r="K1230" s="64" t="str">
        <f>IFERROR( IF(I1230&lt;&gt;"", HLOOKUP(L$2+$A1230,Sheet2!BX:NK,2,0),""),"")</f>
        <v/>
      </c>
      <c r="L1230" t="str">
        <f>IF(OR(HLOOKUP(L$2+$A1230,Sheet2!BX:NK,$B1230,0),HLOOKUP(L$2+$A1230,Sheet2!BX:NK,$B1230,0)&lt;&gt;""),HLOOKUP(L$2+$A1230,Sheet2!BX:NK,$B1230,0),"")</f>
        <v/>
      </c>
      <c r="M1230" t="str">
        <f>IF(OR(HLOOKUP(M$2+$A1230,Sheet2!BY:NL,$B1230,0),HLOOKUP(M$2+$A1230,Sheet2!BY:NL,$B1230,0)&lt;&gt;""),HLOOKUP(M$2+$A1230,Sheet2!BY:NL,$B1230,0),"")</f>
        <v/>
      </c>
      <c r="N1230" t="str">
        <f>IF(OR(HLOOKUP(N$2+$A1230,Sheet2!BZ:NM,$B1230,0),HLOOKUP(N$2+$A1230,Sheet2!BZ:NM,$B1230,0)&lt;&gt;""),HLOOKUP(N$2+$A1230,Sheet2!BZ:NM,$B1230,0),"")</f>
        <v/>
      </c>
      <c r="O1230" t="str">
        <f>IF(OR(HLOOKUP(O$2+$A1230,Sheet2!CA:NN,$B1230,0),HLOOKUP(O$2+$A1230,Sheet2!CA:NN,$B1230,0)&lt;&gt;""),HLOOKUP(O$2+$A1230,Sheet2!CA:NN,$B1230,0),"")</f>
        <v/>
      </c>
      <c r="P1230" t="str">
        <f>IF(OR(HLOOKUP(P$2+$A1230,Sheet2!CB:NO,$B1230,0),HLOOKUP(P$2+$A1230,Sheet2!CB:NO,$B1230,0)&lt;&gt;""),HLOOKUP(P$2+$A1230,Sheet2!CB:NO,$B1230,0),"")</f>
        <v/>
      </c>
      <c r="Q1230" t="str">
        <f>IF(OR(HLOOKUP(Q$2+$A1230,Sheet2!CC:NO,$B1230,0),HLOOKUP(Q$2+$A1230,Sheet2!CC:NO,$B1230,0)&lt;&gt;""),HLOOKUP(Q$2+$A1230,Sheet2!CC:NO,$B1230,0),"")</f>
        <v/>
      </c>
    </row>
    <row r="1231" spans="1:17" x14ac:dyDescent="0.25">
      <c r="A1231" s="64">
        <f t="shared" si="155"/>
        <v>42</v>
      </c>
      <c r="B1231" s="64">
        <f t="shared" si="156"/>
        <v>127</v>
      </c>
      <c r="C1231" s="64">
        <f t="shared" si="157"/>
        <v>8</v>
      </c>
      <c r="D1231" s="64">
        <f t="shared" si="158"/>
        <v>123</v>
      </c>
      <c r="E1231" s="64">
        <f t="shared" si="159"/>
        <v>611</v>
      </c>
      <c r="F1231" s="64" t="str">
        <f t="shared" si="152"/>
        <v/>
      </c>
      <c r="G1231" s="64" t="str">
        <f t="shared" si="153"/>
        <v/>
      </c>
      <c r="H1231" s="64" t="str">
        <f t="shared" si="154"/>
        <v/>
      </c>
      <c r="I1231" s="80" t="str">
        <f>IFERROR(VLOOKUP(D1231,Sheet2!A:B,2,0),"")</f>
        <v/>
      </c>
      <c r="J1231" s="64" t="str">
        <f>IFERROR(IF(I1231&lt;&gt;"",VLOOKUP(I1231,Sheet2!B:C,2,0),""),"")</f>
        <v/>
      </c>
      <c r="K1231" s="64" t="str">
        <f>IFERROR( IF(I1231&lt;&gt;"", HLOOKUP(L$2+$A1231,Sheet2!BX:NK,2,0),""),"")</f>
        <v/>
      </c>
      <c r="L1231" t="str">
        <f>IF(OR(HLOOKUP(L$2+$A1231,Sheet2!BX:NK,$B1231,0),HLOOKUP(L$2+$A1231,Sheet2!BX:NK,$B1231,0)&lt;&gt;""),HLOOKUP(L$2+$A1231,Sheet2!BX:NK,$B1231,0),"")</f>
        <v/>
      </c>
      <c r="M1231" t="str">
        <f>IF(OR(HLOOKUP(M$2+$A1231,Sheet2!BY:NL,$B1231,0),HLOOKUP(M$2+$A1231,Sheet2!BY:NL,$B1231,0)&lt;&gt;""),HLOOKUP(M$2+$A1231,Sheet2!BY:NL,$B1231,0),"")</f>
        <v/>
      </c>
      <c r="N1231" t="str">
        <f>IF(OR(HLOOKUP(N$2+$A1231,Sheet2!BZ:NM,$B1231,0),HLOOKUP(N$2+$A1231,Sheet2!BZ:NM,$B1231,0)&lt;&gt;""),HLOOKUP(N$2+$A1231,Sheet2!BZ:NM,$B1231,0),"")</f>
        <v/>
      </c>
      <c r="O1231" t="str">
        <f>IF(OR(HLOOKUP(O$2+$A1231,Sheet2!CA:NN,$B1231,0),HLOOKUP(O$2+$A1231,Sheet2!CA:NN,$B1231,0)&lt;&gt;""),HLOOKUP(O$2+$A1231,Sheet2!CA:NN,$B1231,0),"")</f>
        <v/>
      </c>
      <c r="P1231" t="str">
        <f>IF(OR(HLOOKUP(P$2+$A1231,Sheet2!CB:NO,$B1231,0),HLOOKUP(P$2+$A1231,Sheet2!CB:NO,$B1231,0)&lt;&gt;""),HLOOKUP(P$2+$A1231,Sheet2!CB:NO,$B1231,0),"")</f>
        <v/>
      </c>
      <c r="Q1231" t="str">
        <f>IF(OR(HLOOKUP(Q$2+$A1231,Sheet2!CC:NO,$B1231,0),HLOOKUP(Q$2+$A1231,Sheet2!CC:NO,$B1231,0)&lt;&gt;""),HLOOKUP(Q$2+$A1231,Sheet2!CC:NO,$B1231,0),"")</f>
        <v/>
      </c>
    </row>
    <row r="1232" spans="1:17" x14ac:dyDescent="0.25">
      <c r="A1232" s="64">
        <f t="shared" si="155"/>
        <v>48</v>
      </c>
      <c r="B1232" s="64">
        <f t="shared" si="156"/>
        <v>127</v>
      </c>
      <c r="C1232" s="64">
        <f t="shared" si="157"/>
        <v>9</v>
      </c>
      <c r="D1232" s="64">
        <f t="shared" si="158"/>
        <v>123</v>
      </c>
      <c r="E1232" s="64">
        <f t="shared" si="159"/>
        <v>611</v>
      </c>
      <c r="F1232" s="64" t="str">
        <f t="shared" si="152"/>
        <v/>
      </c>
      <c r="G1232" s="64" t="str">
        <f t="shared" si="153"/>
        <v/>
      </c>
      <c r="H1232" s="64" t="str">
        <f t="shared" si="154"/>
        <v/>
      </c>
      <c r="I1232" s="80" t="str">
        <f>IFERROR(VLOOKUP(D1232,Sheet2!A:B,2,0),"")</f>
        <v/>
      </c>
      <c r="J1232" s="64" t="str">
        <f>IFERROR(IF(I1232&lt;&gt;"",VLOOKUP(I1232,Sheet2!B:C,2,0),""),"")</f>
        <v/>
      </c>
      <c r="K1232" s="64" t="str">
        <f>IFERROR( IF(I1232&lt;&gt;"", HLOOKUP(L$2+$A1232,Sheet2!BX:NK,2,0),""),"")</f>
        <v/>
      </c>
      <c r="L1232" t="str">
        <f>IF(OR(HLOOKUP(L$2+$A1232,Sheet2!BX:NK,$B1232,0),HLOOKUP(L$2+$A1232,Sheet2!BX:NK,$B1232,0)&lt;&gt;""),HLOOKUP(L$2+$A1232,Sheet2!BX:NK,$B1232,0),"")</f>
        <v/>
      </c>
      <c r="M1232" t="str">
        <f>IF(OR(HLOOKUP(M$2+$A1232,Sheet2!BY:NL,$B1232,0),HLOOKUP(M$2+$A1232,Sheet2!BY:NL,$B1232,0)&lt;&gt;""),HLOOKUP(M$2+$A1232,Sheet2!BY:NL,$B1232,0),"")</f>
        <v/>
      </c>
      <c r="N1232" t="str">
        <f>IF(OR(HLOOKUP(N$2+$A1232,Sheet2!BZ:NM,$B1232,0),HLOOKUP(N$2+$A1232,Sheet2!BZ:NM,$B1232,0)&lt;&gt;""),HLOOKUP(N$2+$A1232,Sheet2!BZ:NM,$B1232,0),"")</f>
        <v/>
      </c>
      <c r="O1232" t="str">
        <f>IF(OR(HLOOKUP(O$2+$A1232,Sheet2!CA:NN,$B1232,0),HLOOKUP(O$2+$A1232,Sheet2!CA:NN,$B1232,0)&lt;&gt;""),HLOOKUP(O$2+$A1232,Sheet2!CA:NN,$B1232,0),"")</f>
        <v/>
      </c>
      <c r="P1232" t="str">
        <f>IF(OR(HLOOKUP(P$2+$A1232,Sheet2!CB:NO,$B1232,0),HLOOKUP(P$2+$A1232,Sheet2!CB:NO,$B1232,0)&lt;&gt;""),HLOOKUP(P$2+$A1232,Sheet2!CB:NO,$B1232,0),"")</f>
        <v/>
      </c>
      <c r="Q1232" t="str">
        <f>IF(OR(HLOOKUP(Q$2+$A1232,Sheet2!CC:NO,$B1232,0),HLOOKUP(Q$2+$A1232,Sheet2!CC:NO,$B1232,0)&lt;&gt;""),HLOOKUP(Q$2+$A1232,Sheet2!CC:NO,$B1232,0),"")</f>
        <v/>
      </c>
    </row>
    <row r="1233" spans="1:17" x14ac:dyDescent="0.25">
      <c r="A1233" s="64">
        <f t="shared" si="155"/>
        <v>54</v>
      </c>
      <c r="B1233" s="64">
        <f t="shared" si="156"/>
        <v>127</v>
      </c>
      <c r="C1233" s="64">
        <f t="shared" si="157"/>
        <v>10</v>
      </c>
      <c r="D1233" s="64">
        <f t="shared" si="158"/>
        <v>123</v>
      </c>
      <c r="E1233" s="64">
        <f t="shared" si="159"/>
        <v>611</v>
      </c>
      <c r="F1233" s="64" t="str">
        <f t="shared" si="152"/>
        <v/>
      </c>
      <c r="G1233" s="64" t="str">
        <f t="shared" si="153"/>
        <v/>
      </c>
      <c r="H1233" s="64" t="str">
        <f t="shared" si="154"/>
        <v/>
      </c>
      <c r="I1233" s="80" t="str">
        <f>IFERROR(VLOOKUP(D1233,Sheet2!A:B,2,0),"")</f>
        <v/>
      </c>
      <c r="J1233" s="64" t="str">
        <f>IFERROR(IF(I1233&lt;&gt;"",VLOOKUP(I1233,Sheet2!B:C,2,0),""),"")</f>
        <v/>
      </c>
      <c r="K1233" s="64" t="str">
        <f>IFERROR( IF(I1233&lt;&gt;"", HLOOKUP(L$2+$A1233,Sheet2!BX:NK,2,0),""),"")</f>
        <v/>
      </c>
      <c r="L1233" t="str">
        <f>IF(OR(HLOOKUP(L$2+$A1233,Sheet2!BX:NK,$B1233,0),HLOOKUP(L$2+$A1233,Sheet2!BX:NK,$B1233,0)&lt;&gt;""),HLOOKUP(L$2+$A1233,Sheet2!BX:NK,$B1233,0),"")</f>
        <v/>
      </c>
      <c r="M1233" t="str">
        <f>IF(OR(HLOOKUP(M$2+$A1233,Sheet2!BY:NL,$B1233,0),HLOOKUP(M$2+$A1233,Sheet2!BY:NL,$B1233,0)&lt;&gt;""),HLOOKUP(M$2+$A1233,Sheet2!BY:NL,$B1233,0),"")</f>
        <v/>
      </c>
      <c r="N1233" t="str">
        <f>IF(OR(HLOOKUP(N$2+$A1233,Sheet2!BZ:NM,$B1233,0),HLOOKUP(N$2+$A1233,Sheet2!BZ:NM,$B1233,0)&lt;&gt;""),HLOOKUP(N$2+$A1233,Sheet2!BZ:NM,$B1233,0),"")</f>
        <v/>
      </c>
      <c r="O1233" t="str">
        <f>IF(OR(HLOOKUP(O$2+$A1233,Sheet2!CA:NN,$B1233,0),HLOOKUP(O$2+$A1233,Sheet2!CA:NN,$B1233,0)&lt;&gt;""),HLOOKUP(O$2+$A1233,Sheet2!CA:NN,$B1233,0),"")</f>
        <v/>
      </c>
      <c r="P1233" t="str">
        <f>IF(OR(HLOOKUP(P$2+$A1233,Sheet2!CB:NO,$B1233,0),HLOOKUP(P$2+$A1233,Sheet2!CB:NO,$B1233,0)&lt;&gt;""),HLOOKUP(P$2+$A1233,Sheet2!CB:NO,$B1233,0),"")</f>
        <v/>
      </c>
      <c r="Q1233" t="str">
        <f>IF(OR(HLOOKUP(Q$2+$A1233,Sheet2!CC:NO,$B1233,0),HLOOKUP(Q$2+$A1233,Sheet2!CC:NO,$B1233,0)&lt;&gt;""),HLOOKUP(Q$2+$A1233,Sheet2!CC:NO,$B1233,0),"")</f>
        <v/>
      </c>
    </row>
    <row r="1234" spans="1:17" x14ac:dyDescent="0.25">
      <c r="A1234" s="64">
        <f t="shared" si="155"/>
        <v>0</v>
      </c>
      <c r="B1234" s="64">
        <f t="shared" si="156"/>
        <v>128</v>
      </c>
      <c r="C1234" s="64">
        <f t="shared" si="157"/>
        <v>1</v>
      </c>
      <c r="D1234" s="64">
        <f t="shared" si="158"/>
        <v>124</v>
      </c>
      <c r="E1234" s="64">
        <f t="shared" si="159"/>
        <v>616</v>
      </c>
      <c r="F1234" s="64" t="str">
        <f t="shared" si="152"/>
        <v/>
      </c>
      <c r="G1234" s="64" t="str">
        <f t="shared" si="153"/>
        <v/>
      </c>
      <c r="H1234" s="64" t="str">
        <f t="shared" si="154"/>
        <v/>
      </c>
      <c r="I1234" s="80" t="str">
        <f>IFERROR(VLOOKUP(D1234,Sheet2!A:B,2,0),"")</f>
        <v/>
      </c>
      <c r="J1234" s="64" t="str">
        <f>IFERROR(IF(I1234&lt;&gt;"",VLOOKUP(I1234,Sheet2!B:C,2,0),""),"")</f>
        <v/>
      </c>
      <c r="K1234" s="64" t="str">
        <f>IFERROR( IF(I1234&lt;&gt;"", HLOOKUP(L$2+$A1234,Sheet2!BX:NK,2,0),""),"")</f>
        <v/>
      </c>
      <c r="L1234" t="str">
        <f>IF(OR(HLOOKUP(L$2+$A1234,Sheet2!BX:NK,$B1234,0),HLOOKUP(L$2+$A1234,Sheet2!BX:NK,$B1234,0)&lt;&gt;""),HLOOKUP(L$2+$A1234,Sheet2!BX:NK,$B1234,0),"")</f>
        <v/>
      </c>
      <c r="M1234" t="str">
        <f>IF(OR(HLOOKUP(M$2+$A1234,Sheet2!BY:NL,$B1234,0),HLOOKUP(M$2+$A1234,Sheet2!BY:NL,$B1234,0)&lt;&gt;""),HLOOKUP(M$2+$A1234,Sheet2!BY:NL,$B1234,0),"")</f>
        <v/>
      </c>
      <c r="N1234" t="str">
        <f>IF(OR(HLOOKUP(N$2+$A1234,Sheet2!BZ:NM,$B1234,0),HLOOKUP(N$2+$A1234,Sheet2!BZ:NM,$B1234,0)&lt;&gt;""),HLOOKUP(N$2+$A1234,Sheet2!BZ:NM,$B1234,0),"")</f>
        <v/>
      </c>
      <c r="O1234" t="str">
        <f>IF(OR(HLOOKUP(O$2+$A1234,Sheet2!CA:NN,$B1234,0),HLOOKUP(O$2+$A1234,Sheet2!CA:NN,$B1234,0)&lt;&gt;""),HLOOKUP(O$2+$A1234,Sheet2!CA:NN,$B1234,0),"")</f>
        <v/>
      </c>
      <c r="P1234" t="str">
        <f>IF(OR(HLOOKUP(P$2+$A1234,Sheet2!CB:NO,$B1234,0),HLOOKUP(P$2+$A1234,Sheet2!CB:NO,$B1234,0)&lt;&gt;""),HLOOKUP(P$2+$A1234,Sheet2!CB:NO,$B1234,0),"")</f>
        <v/>
      </c>
      <c r="Q1234" t="str">
        <f>IF(OR(HLOOKUP(Q$2+$A1234,Sheet2!CC:NO,$B1234,0),HLOOKUP(Q$2+$A1234,Sheet2!CC:NO,$B1234,0)&lt;&gt;""),HLOOKUP(Q$2+$A1234,Sheet2!CC:NO,$B1234,0),"")</f>
        <v/>
      </c>
    </row>
    <row r="1235" spans="1:17" x14ac:dyDescent="0.25">
      <c r="A1235" s="64">
        <f t="shared" si="155"/>
        <v>6</v>
      </c>
      <c r="B1235" s="64">
        <f t="shared" si="156"/>
        <v>128</v>
      </c>
      <c r="C1235" s="64">
        <f t="shared" si="157"/>
        <v>2</v>
      </c>
      <c r="D1235" s="64">
        <f t="shared" si="158"/>
        <v>124</v>
      </c>
      <c r="E1235" s="64">
        <f t="shared" si="159"/>
        <v>616</v>
      </c>
      <c r="F1235" s="64" t="str">
        <f t="shared" si="152"/>
        <v/>
      </c>
      <c r="G1235" s="64" t="str">
        <f t="shared" si="153"/>
        <v/>
      </c>
      <c r="H1235" s="64" t="str">
        <f t="shared" si="154"/>
        <v/>
      </c>
      <c r="I1235" s="80" t="str">
        <f>IFERROR(VLOOKUP(D1235,Sheet2!A:B,2,0),"")</f>
        <v/>
      </c>
      <c r="J1235" s="64" t="str">
        <f>IFERROR(IF(I1235&lt;&gt;"",VLOOKUP(I1235,Sheet2!B:C,2,0),""),"")</f>
        <v/>
      </c>
      <c r="K1235" s="64" t="str">
        <f>IFERROR( IF(I1235&lt;&gt;"", HLOOKUP(L$2+$A1235,Sheet2!BX:NK,2,0),""),"")</f>
        <v/>
      </c>
      <c r="L1235" t="str">
        <f>IF(OR(HLOOKUP(L$2+$A1235,Sheet2!BX:NK,$B1235,0),HLOOKUP(L$2+$A1235,Sheet2!BX:NK,$B1235,0)&lt;&gt;""),HLOOKUP(L$2+$A1235,Sheet2!BX:NK,$B1235,0),"")</f>
        <v/>
      </c>
      <c r="M1235" t="str">
        <f>IF(OR(HLOOKUP(M$2+$A1235,Sheet2!BY:NL,$B1235,0),HLOOKUP(M$2+$A1235,Sheet2!BY:NL,$B1235,0)&lt;&gt;""),HLOOKUP(M$2+$A1235,Sheet2!BY:NL,$B1235,0),"")</f>
        <v/>
      </c>
      <c r="N1235" t="str">
        <f>IF(OR(HLOOKUP(N$2+$A1235,Sheet2!BZ:NM,$B1235,0),HLOOKUP(N$2+$A1235,Sheet2!BZ:NM,$B1235,0)&lt;&gt;""),HLOOKUP(N$2+$A1235,Sheet2!BZ:NM,$B1235,0),"")</f>
        <v/>
      </c>
      <c r="O1235" t="str">
        <f>IF(OR(HLOOKUP(O$2+$A1235,Sheet2!CA:NN,$B1235,0),HLOOKUP(O$2+$A1235,Sheet2!CA:NN,$B1235,0)&lt;&gt;""),HLOOKUP(O$2+$A1235,Sheet2!CA:NN,$B1235,0),"")</f>
        <v/>
      </c>
      <c r="P1235" t="str">
        <f>IF(OR(HLOOKUP(P$2+$A1235,Sheet2!CB:NO,$B1235,0),HLOOKUP(P$2+$A1235,Sheet2!CB:NO,$B1235,0)&lt;&gt;""),HLOOKUP(P$2+$A1235,Sheet2!CB:NO,$B1235,0),"")</f>
        <v/>
      </c>
      <c r="Q1235" t="str">
        <f>IF(OR(HLOOKUP(Q$2+$A1235,Sheet2!CC:NO,$B1235,0),HLOOKUP(Q$2+$A1235,Sheet2!CC:NO,$B1235,0)&lt;&gt;""),HLOOKUP(Q$2+$A1235,Sheet2!CC:NO,$B1235,0),"")</f>
        <v/>
      </c>
    </row>
    <row r="1236" spans="1:17" x14ac:dyDescent="0.25">
      <c r="A1236" s="64">
        <f t="shared" si="155"/>
        <v>12</v>
      </c>
      <c r="B1236" s="64">
        <f t="shared" si="156"/>
        <v>128</v>
      </c>
      <c r="C1236" s="64">
        <f t="shared" si="157"/>
        <v>3</v>
      </c>
      <c r="D1236" s="64">
        <f t="shared" si="158"/>
        <v>124</v>
      </c>
      <c r="E1236" s="64">
        <f t="shared" si="159"/>
        <v>616</v>
      </c>
      <c r="F1236" s="64" t="str">
        <f t="shared" si="152"/>
        <v/>
      </c>
      <c r="G1236" s="64" t="str">
        <f t="shared" si="153"/>
        <v/>
      </c>
      <c r="H1236" s="64" t="str">
        <f t="shared" si="154"/>
        <v/>
      </c>
      <c r="I1236" s="80" t="str">
        <f>IFERROR(VLOOKUP(D1236,Sheet2!A:B,2,0),"")</f>
        <v/>
      </c>
      <c r="J1236" s="64" t="str">
        <f>IFERROR(IF(I1236&lt;&gt;"",VLOOKUP(I1236,Sheet2!B:C,2,0),""),"")</f>
        <v/>
      </c>
      <c r="K1236" s="64" t="str">
        <f>IFERROR( IF(I1236&lt;&gt;"", HLOOKUP(L$2+$A1236,Sheet2!BX:NK,2,0),""),"")</f>
        <v/>
      </c>
      <c r="L1236" t="str">
        <f>IF(OR(HLOOKUP(L$2+$A1236,Sheet2!BX:NK,$B1236,0),HLOOKUP(L$2+$A1236,Sheet2!BX:NK,$B1236,0)&lt;&gt;""),HLOOKUP(L$2+$A1236,Sheet2!BX:NK,$B1236,0),"")</f>
        <v/>
      </c>
      <c r="M1236" t="str">
        <f>IF(OR(HLOOKUP(M$2+$A1236,Sheet2!BY:NL,$B1236,0),HLOOKUP(M$2+$A1236,Sheet2!BY:NL,$B1236,0)&lt;&gt;""),HLOOKUP(M$2+$A1236,Sheet2!BY:NL,$B1236,0),"")</f>
        <v/>
      </c>
      <c r="N1236" t="str">
        <f>IF(OR(HLOOKUP(N$2+$A1236,Sheet2!BZ:NM,$B1236,0),HLOOKUP(N$2+$A1236,Sheet2!BZ:NM,$B1236,0)&lt;&gt;""),HLOOKUP(N$2+$A1236,Sheet2!BZ:NM,$B1236,0),"")</f>
        <v/>
      </c>
      <c r="O1236" t="str">
        <f>IF(OR(HLOOKUP(O$2+$A1236,Sheet2!CA:NN,$B1236,0),HLOOKUP(O$2+$A1236,Sheet2!CA:NN,$B1236,0)&lt;&gt;""),HLOOKUP(O$2+$A1236,Sheet2!CA:NN,$B1236,0),"")</f>
        <v/>
      </c>
      <c r="P1236" t="str">
        <f>IF(OR(HLOOKUP(P$2+$A1236,Sheet2!CB:NO,$B1236,0),HLOOKUP(P$2+$A1236,Sheet2!CB:NO,$B1236,0)&lt;&gt;""),HLOOKUP(P$2+$A1236,Sheet2!CB:NO,$B1236,0),"")</f>
        <v/>
      </c>
      <c r="Q1236" t="str">
        <f>IF(OR(HLOOKUP(Q$2+$A1236,Sheet2!CC:NO,$B1236,0),HLOOKUP(Q$2+$A1236,Sheet2!CC:NO,$B1236,0)&lt;&gt;""),HLOOKUP(Q$2+$A1236,Sheet2!CC:NO,$B1236,0),"")</f>
        <v/>
      </c>
    </row>
    <row r="1237" spans="1:17" x14ac:dyDescent="0.25">
      <c r="A1237" s="64">
        <f t="shared" si="155"/>
        <v>18</v>
      </c>
      <c r="B1237" s="64">
        <f t="shared" si="156"/>
        <v>128</v>
      </c>
      <c r="C1237" s="64">
        <f t="shared" si="157"/>
        <v>4</v>
      </c>
      <c r="D1237" s="64">
        <f t="shared" si="158"/>
        <v>124</v>
      </c>
      <c r="E1237" s="64">
        <f t="shared" si="159"/>
        <v>616</v>
      </c>
      <c r="F1237" s="64" t="str">
        <f t="shared" si="152"/>
        <v/>
      </c>
      <c r="G1237" s="64" t="str">
        <f t="shared" si="153"/>
        <v/>
      </c>
      <c r="H1237" s="64" t="str">
        <f t="shared" si="154"/>
        <v/>
      </c>
      <c r="I1237" s="80" t="str">
        <f>IFERROR(VLOOKUP(D1237,Sheet2!A:B,2,0),"")</f>
        <v/>
      </c>
      <c r="J1237" s="64" t="str">
        <f>IFERROR(IF(I1237&lt;&gt;"",VLOOKUP(I1237,Sheet2!B:C,2,0),""),"")</f>
        <v/>
      </c>
      <c r="K1237" s="64" t="str">
        <f>IFERROR( IF(I1237&lt;&gt;"", HLOOKUP(L$2+$A1237,Sheet2!BX:NK,2,0),""),"")</f>
        <v/>
      </c>
      <c r="L1237" t="str">
        <f>IF(OR(HLOOKUP(L$2+$A1237,Sheet2!BX:NK,$B1237,0),HLOOKUP(L$2+$A1237,Sheet2!BX:NK,$B1237,0)&lt;&gt;""),HLOOKUP(L$2+$A1237,Sheet2!BX:NK,$B1237,0),"")</f>
        <v/>
      </c>
      <c r="M1237" t="str">
        <f>IF(OR(HLOOKUP(M$2+$A1237,Sheet2!BY:NL,$B1237,0),HLOOKUP(M$2+$A1237,Sheet2!BY:NL,$B1237,0)&lt;&gt;""),HLOOKUP(M$2+$A1237,Sheet2!BY:NL,$B1237,0),"")</f>
        <v/>
      </c>
      <c r="N1237" t="str">
        <f>IF(OR(HLOOKUP(N$2+$A1237,Sheet2!BZ:NM,$B1237,0),HLOOKUP(N$2+$A1237,Sheet2!BZ:NM,$B1237,0)&lt;&gt;""),HLOOKUP(N$2+$A1237,Sheet2!BZ:NM,$B1237,0),"")</f>
        <v/>
      </c>
      <c r="O1237" t="str">
        <f>IF(OR(HLOOKUP(O$2+$A1237,Sheet2!CA:NN,$B1237,0),HLOOKUP(O$2+$A1237,Sheet2!CA:NN,$B1237,0)&lt;&gt;""),HLOOKUP(O$2+$A1237,Sheet2!CA:NN,$B1237,0),"")</f>
        <v/>
      </c>
      <c r="P1237" t="str">
        <f>IF(OR(HLOOKUP(P$2+$A1237,Sheet2!CB:NO,$B1237,0),HLOOKUP(P$2+$A1237,Sheet2!CB:NO,$B1237,0)&lt;&gt;""),HLOOKUP(P$2+$A1237,Sheet2!CB:NO,$B1237,0),"")</f>
        <v/>
      </c>
      <c r="Q1237" t="str">
        <f>IF(OR(HLOOKUP(Q$2+$A1237,Sheet2!CC:NO,$B1237,0),HLOOKUP(Q$2+$A1237,Sheet2!CC:NO,$B1237,0)&lt;&gt;""),HLOOKUP(Q$2+$A1237,Sheet2!CC:NO,$B1237,0),"")</f>
        <v/>
      </c>
    </row>
    <row r="1238" spans="1:17" x14ac:dyDescent="0.25">
      <c r="A1238" s="64">
        <f t="shared" si="155"/>
        <v>24</v>
      </c>
      <c r="B1238" s="64">
        <f t="shared" si="156"/>
        <v>128</v>
      </c>
      <c r="C1238" s="64">
        <f t="shared" si="157"/>
        <v>5</v>
      </c>
      <c r="D1238" s="64">
        <f t="shared" si="158"/>
        <v>124</v>
      </c>
      <c r="E1238" s="64">
        <f t="shared" si="159"/>
        <v>616</v>
      </c>
      <c r="F1238" s="64" t="str">
        <f t="shared" si="152"/>
        <v/>
      </c>
      <c r="G1238" s="64" t="str">
        <f t="shared" si="153"/>
        <v/>
      </c>
      <c r="H1238" s="64" t="str">
        <f t="shared" si="154"/>
        <v/>
      </c>
      <c r="I1238" s="80" t="str">
        <f>IFERROR(VLOOKUP(D1238,Sheet2!A:B,2,0),"")</f>
        <v/>
      </c>
      <c r="J1238" s="64" t="str">
        <f>IFERROR(IF(I1238&lt;&gt;"",VLOOKUP(I1238,Sheet2!B:C,2,0),""),"")</f>
        <v/>
      </c>
      <c r="K1238" s="64" t="str">
        <f>IFERROR( IF(I1238&lt;&gt;"", HLOOKUP(L$2+$A1238,Sheet2!BX:NK,2,0),""),"")</f>
        <v/>
      </c>
      <c r="L1238" t="str">
        <f>IF(OR(HLOOKUP(L$2+$A1238,Sheet2!BX:NK,$B1238,0),HLOOKUP(L$2+$A1238,Sheet2!BX:NK,$B1238,0)&lt;&gt;""),HLOOKUP(L$2+$A1238,Sheet2!BX:NK,$B1238,0),"")</f>
        <v/>
      </c>
      <c r="M1238" t="str">
        <f>IF(OR(HLOOKUP(M$2+$A1238,Sheet2!BY:NL,$B1238,0),HLOOKUP(M$2+$A1238,Sheet2!BY:NL,$B1238,0)&lt;&gt;""),HLOOKUP(M$2+$A1238,Sheet2!BY:NL,$B1238,0),"")</f>
        <v/>
      </c>
      <c r="N1238" t="str">
        <f>IF(OR(HLOOKUP(N$2+$A1238,Sheet2!BZ:NM,$B1238,0),HLOOKUP(N$2+$A1238,Sheet2!BZ:NM,$B1238,0)&lt;&gt;""),HLOOKUP(N$2+$A1238,Sheet2!BZ:NM,$B1238,0),"")</f>
        <v/>
      </c>
      <c r="O1238" t="str">
        <f>IF(OR(HLOOKUP(O$2+$A1238,Sheet2!CA:NN,$B1238,0),HLOOKUP(O$2+$A1238,Sheet2!CA:NN,$B1238,0)&lt;&gt;""),HLOOKUP(O$2+$A1238,Sheet2!CA:NN,$B1238,0),"")</f>
        <v/>
      </c>
      <c r="P1238" t="str">
        <f>IF(OR(HLOOKUP(P$2+$A1238,Sheet2!CB:NO,$B1238,0),HLOOKUP(P$2+$A1238,Sheet2!CB:NO,$B1238,0)&lt;&gt;""),HLOOKUP(P$2+$A1238,Sheet2!CB:NO,$B1238,0),"")</f>
        <v/>
      </c>
      <c r="Q1238" t="str">
        <f>IF(OR(HLOOKUP(Q$2+$A1238,Sheet2!CC:NO,$B1238,0),HLOOKUP(Q$2+$A1238,Sheet2!CC:NO,$B1238,0)&lt;&gt;""),HLOOKUP(Q$2+$A1238,Sheet2!CC:NO,$B1238,0),"")</f>
        <v/>
      </c>
    </row>
    <row r="1239" spans="1:17" x14ac:dyDescent="0.25">
      <c r="A1239" s="64">
        <f t="shared" si="155"/>
        <v>30</v>
      </c>
      <c r="B1239" s="64">
        <f t="shared" si="156"/>
        <v>128</v>
      </c>
      <c r="C1239" s="64">
        <f t="shared" si="157"/>
        <v>6</v>
      </c>
      <c r="D1239" s="64">
        <f t="shared" si="158"/>
        <v>124</v>
      </c>
      <c r="E1239" s="64">
        <f t="shared" si="159"/>
        <v>616</v>
      </c>
      <c r="F1239" s="64" t="str">
        <f t="shared" si="152"/>
        <v/>
      </c>
      <c r="G1239" s="64" t="str">
        <f t="shared" si="153"/>
        <v/>
      </c>
      <c r="H1239" s="64" t="str">
        <f t="shared" si="154"/>
        <v/>
      </c>
      <c r="I1239" s="80" t="str">
        <f>IFERROR(VLOOKUP(D1239,Sheet2!A:B,2,0),"")</f>
        <v/>
      </c>
      <c r="J1239" s="64" t="str">
        <f>IFERROR(IF(I1239&lt;&gt;"",VLOOKUP(I1239,Sheet2!B:C,2,0),""),"")</f>
        <v/>
      </c>
      <c r="K1239" s="64" t="str">
        <f>IFERROR( IF(I1239&lt;&gt;"", HLOOKUP(L$2+$A1239,Sheet2!BX:NK,2,0),""),"")</f>
        <v/>
      </c>
      <c r="L1239" t="str">
        <f>IF(OR(HLOOKUP(L$2+$A1239,Sheet2!BX:NK,$B1239,0),HLOOKUP(L$2+$A1239,Sheet2!BX:NK,$B1239,0)&lt;&gt;""),HLOOKUP(L$2+$A1239,Sheet2!BX:NK,$B1239,0),"")</f>
        <v/>
      </c>
      <c r="M1239" t="str">
        <f>IF(OR(HLOOKUP(M$2+$A1239,Sheet2!BY:NL,$B1239,0),HLOOKUP(M$2+$A1239,Sheet2!BY:NL,$B1239,0)&lt;&gt;""),HLOOKUP(M$2+$A1239,Sheet2!BY:NL,$B1239,0),"")</f>
        <v/>
      </c>
      <c r="N1239" t="str">
        <f>IF(OR(HLOOKUP(N$2+$A1239,Sheet2!BZ:NM,$B1239,0),HLOOKUP(N$2+$A1239,Sheet2!BZ:NM,$B1239,0)&lt;&gt;""),HLOOKUP(N$2+$A1239,Sheet2!BZ:NM,$B1239,0),"")</f>
        <v/>
      </c>
      <c r="O1239" t="str">
        <f>IF(OR(HLOOKUP(O$2+$A1239,Sheet2!CA:NN,$B1239,0),HLOOKUP(O$2+$A1239,Sheet2!CA:NN,$B1239,0)&lt;&gt;""),HLOOKUP(O$2+$A1239,Sheet2!CA:NN,$B1239,0),"")</f>
        <v/>
      </c>
      <c r="P1239" t="str">
        <f>IF(OR(HLOOKUP(P$2+$A1239,Sheet2!CB:NO,$B1239,0),HLOOKUP(P$2+$A1239,Sheet2!CB:NO,$B1239,0)&lt;&gt;""),HLOOKUP(P$2+$A1239,Sheet2!CB:NO,$B1239,0),"")</f>
        <v/>
      </c>
      <c r="Q1239" t="str">
        <f>IF(OR(HLOOKUP(Q$2+$A1239,Sheet2!CC:NO,$B1239,0),HLOOKUP(Q$2+$A1239,Sheet2!CC:NO,$B1239,0)&lt;&gt;""),HLOOKUP(Q$2+$A1239,Sheet2!CC:NO,$B1239,0),"")</f>
        <v/>
      </c>
    </row>
    <row r="1240" spans="1:17" x14ac:dyDescent="0.25">
      <c r="A1240" s="64">
        <f t="shared" si="155"/>
        <v>36</v>
      </c>
      <c r="B1240" s="64">
        <f t="shared" si="156"/>
        <v>128</v>
      </c>
      <c r="C1240" s="64">
        <f t="shared" si="157"/>
        <v>7</v>
      </c>
      <c r="D1240" s="64">
        <f t="shared" si="158"/>
        <v>124</v>
      </c>
      <c r="E1240" s="64">
        <f t="shared" si="159"/>
        <v>616</v>
      </c>
      <c r="F1240" s="64" t="str">
        <f t="shared" si="152"/>
        <v/>
      </c>
      <c r="G1240" s="64" t="str">
        <f t="shared" si="153"/>
        <v/>
      </c>
      <c r="H1240" s="64" t="str">
        <f t="shared" si="154"/>
        <v/>
      </c>
      <c r="I1240" s="80" t="str">
        <f>IFERROR(VLOOKUP(D1240,Sheet2!A:B,2,0),"")</f>
        <v/>
      </c>
      <c r="J1240" s="64" t="str">
        <f>IFERROR(IF(I1240&lt;&gt;"",VLOOKUP(I1240,Sheet2!B:C,2,0),""),"")</f>
        <v/>
      </c>
      <c r="K1240" s="64" t="str">
        <f>IFERROR( IF(I1240&lt;&gt;"", HLOOKUP(L$2+$A1240,Sheet2!BX:NK,2,0),""),"")</f>
        <v/>
      </c>
      <c r="L1240" t="str">
        <f>IF(OR(HLOOKUP(L$2+$A1240,Sheet2!BX:NK,$B1240,0),HLOOKUP(L$2+$A1240,Sheet2!BX:NK,$B1240,0)&lt;&gt;""),HLOOKUP(L$2+$A1240,Sheet2!BX:NK,$B1240,0),"")</f>
        <v/>
      </c>
      <c r="M1240" t="str">
        <f>IF(OR(HLOOKUP(M$2+$A1240,Sheet2!BY:NL,$B1240,0),HLOOKUP(M$2+$A1240,Sheet2!BY:NL,$B1240,0)&lt;&gt;""),HLOOKUP(M$2+$A1240,Sheet2!BY:NL,$B1240,0),"")</f>
        <v/>
      </c>
      <c r="N1240" t="str">
        <f>IF(OR(HLOOKUP(N$2+$A1240,Sheet2!BZ:NM,$B1240,0),HLOOKUP(N$2+$A1240,Sheet2!BZ:NM,$B1240,0)&lt;&gt;""),HLOOKUP(N$2+$A1240,Sheet2!BZ:NM,$B1240,0),"")</f>
        <v/>
      </c>
      <c r="O1240" t="str">
        <f>IF(OR(HLOOKUP(O$2+$A1240,Sheet2!CA:NN,$B1240,0),HLOOKUP(O$2+$A1240,Sheet2!CA:NN,$B1240,0)&lt;&gt;""),HLOOKUP(O$2+$A1240,Sheet2!CA:NN,$B1240,0),"")</f>
        <v/>
      </c>
      <c r="P1240" t="str">
        <f>IF(OR(HLOOKUP(P$2+$A1240,Sheet2!CB:NO,$B1240,0),HLOOKUP(P$2+$A1240,Sheet2!CB:NO,$B1240,0)&lt;&gt;""),HLOOKUP(P$2+$A1240,Sheet2!CB:NO,$B1240,0),"")</f>
        <v/>
      </c>
      <c r="Q1240" t="str">
        <f>IF(OR(HLOOKUP(Q$2+$A1240,Sheet2!CC:NO,$B1240,0),HLOOKUP(Q$2+$A1240,Sheet2!CC:NO,$B1240,0)&lt;&gt;""),HLOOKUP(Q$2+$A1240,Sheet2!CC:NO,$B1240,0),"")</f>
        <v/>
      </c>
    </row>
    <row r="1241" spans="1:17" x14ac:dyDescent="0.25">
      <c r="A1241" s="64">
        <f t="shared" si="155"/>
        <v>42</v>
      </c>
      <c r="B1241" s="64">
        <f t="shared" si="156"/>
        <v>128</v>
      </c>
      <c r="C1241" s="64">
        <f t="shared" si="157"/>
        <v>8</v>
      </c>
      <c r="D1241" s="64">
        <f t="shared" si="158"/>
        <v>124</v>
      </c>
      <c r="E1241" s="64">
        <f t="shared" si="159"/>
        <v>616</v>
      </c>
      <c r="F1241" s="64" t="str">
        <f t="shared" si="152"/>
        <v/>
      </c>
      <c r="G1241" s="64" t="str">
        <f t="shared" si="153"/>
        <v/>
      </c>
      <c r="H1241" s="64" t="str">
        <f t="shared" si="154"/>
        <v/>
      </c>
      <c r="I1241" s="80" t="str">
        <f>IFERROR(VLOOKUP(D1241,Sheet2!A:B,2,0),"")</f>
        <v/>
      </c>
      <c r="J1241" s="64" t="str">
        <f>IFERROR(IF(I1241&lt;&gt;"",VLOOKUP(I1241,Sheet2!B:C,2,0),""),"")</f>
        <v/>
      </c>
      <c r="K1241" s="64" t="str">
        <f>IFERROR( IF(I1241&lt;&gt;"", HLOOKUP(L$2+$A1241,Sheet2!BX:NK,2,0),""),"")</f>
        <v/>
      </c>
      <c r="L1241" t="str">
        <f>IF(OR(HLOOKUP(L$2+$A1241,Sheet2!BX:NK,$B1241,0),HLOOKUP(L$2+$A1241,Sheet2!BX:NK,$B1241,0)&lt;&gt;""),HLOOKUP(L$2+$A1241,Sheet2!BX:NK,$B1241,0),"")</f>
        <v/>
      </c>
      <c r="M1241" t="str">
        <f>IF(OR(HLOOKUP(M$2+$A1241,Sheet2!BY:NL,$B1241,0),HLOOKUP(M$2+$A1241,Sheet2!BY:NL,$B1241,0)&lt;&gt;""),HLOOKUP(M$2+$A1241,Sheet2!BY:NL,$B1241,0),"")</f>
        <v/>
      </c>
      <c r="N1241" t="str">
        <f>IF(OR(HLOOKUP(N$2+$A1241,Sheet2!BZ:NM,$B1241,0),HLOOKUP(N$2+$A1241,Sheet2!BZ:NM,$B1241,0)&lt;&gt;""),HLOOKUP(N$2+$A1241,Sheet2!BZ:NM,$B1241,0),"")</f>
        <v/>
      </c>
      <c r="O1241" t="str">
        <f>IF(OR(HLOOKUP(O$2+$A1241,Sheet2!CA:NN,$B1241,0),HLOOKUP(O$2+$A1241,Sheet2!CA:NN,$B1241,0)&lt;&gt;""),HLOOKUP(O$2+$A1241,Sheet2!CA:NN,$B1241,0),"")</f>
        <v/>
      </c>
      <c r="P1241" t="str">
        <f>IF(OR(HLOOKUP(P$2+$A1241,Sheet2!CB:NO,$B1241,0),HLOOKUP(P$2+$A1241,Sheet2!CB:NO,$B1241,0)&lt;&gt;""),HLOOKUP(P$2+$A1241,Sheet2!CB:NO,$B1241,0),"")</f>
        <v/>
      </c>
      <c r="Q1241" t="str">
        <f>IF(OR(HLOOKUP(Q$2+$A1241,Sheet2!CC:NO,$B1241,0),HLOOKUP(Q$2+$A1241,Sheet2!CC:NO,$B1241,0)&lt;&gt;""),HLOOKUP(Q$2+$A1241,Sheet2!CC:NO,$B1241,0),"")</f>
        <v/>
      </c>
    </row>
    <row r="1242" spans="1:17" x14ac:dyDescent="0.25">
      <c r="A1242" s="64">
        <f t="shared" si="155"/>
        <v>48</v>
      </c>
      <c r="B1242" s="64">
        <f t="shared" si="156"/>
        <v>128</v>
      </c>
      <c r="C1242" s="64">
        <f t="shared" si="157"/>
        <v>9</v>
      </c>
      <c r="D1242" s="64">
        <f t="shared" si="158"/>
        <v>124</v>
      </c>
      <c r="E1242" s="64">
        <f t="shared" si="159"/>
        <v>616</v>
      </c>
      <c r="F1242" s="64" t="str">
        <f t="shared" si="152"/>
        <v/>
      </c>
      <c r="G1242" s="64" t="str">
        <f t="shared" si="153"/>
        <v/>
      </c>
      <c r="H1242" s="64" t="str">
        <f t="shared" si="154"/>
        <v/>
      </c>
      <c r="I1242" s="80" t="str">
        <f>IFERROR(VLOOKUP(D1242,Sheet2!A:B,2,0),"")</f>
        <v/>
      </c>
      <c r="J1242" s="64" t="str">
        <f>IFERROR(IF(I1242&lt;&gt;"",VLOOKUP(I1242,Sheet2!B:C,2,0),""),"")</f>
        <v/>
      </c>
      <c r="K1242" s="64" t="str">
        <f>IFERROR( IF(I1242&lt;&gt;"", HLOOKUP(L$2+$A1242,Sheet2!BX:NK,2,0),""),"")</f>
        <v/>
      </c>
      <c r="L1242" t="str">
        <f>IF(OR(HLOOKUP(L$2+$A1242,Sheet2!BX:NK,$B1242,0),HLOOKUP(L$2+$A1242,Sheet2!BX:NK,$B1242,0)&lt;&gt;""),HLOOKUP(L$2+$A1242,Sheet2!BX:NK,$B1242,0),"")</f>
        <v/>
      </c>
      <c r="M1242" t="str">
        <f>IF(OR(HLOOKUP(M$2+$A1242,Sheet2!BY:NL,$B1242,0),HLOOKUP(M$2+$A1242,Sheet2!BY:NL,$B1242,0)&lt;&gt;""),HLOOKUP(M$2+$A1242,Sheet2!BY:NL,$B1242,0),"")</f>
        <v/>
      </c>
      <c r="N1242" t="str">
        <f>IF(OR(HLOOKUP(N$2+$A1242,Sheet2!BZ:NM,$B1242,0),HLOOKUP(N$2+$A1242,Sheet2!BZ:NM,$B1242,0)&lt;&gt;""),HLOOKUP(N$2+$A1242,Sheet2!BZ:NM,$B1242,0),"")</f>
        <v/>
      </c>
      <c r="O1242" t="str">
        <f>IF(OR(HLOOKUP(O$2+$A1242,Sheet2!CA:NN,$B1242,0),HLOOKUP(O$2+$A1242,Sheet2!CA:NN,$B1242,0)&lt;&gt;""),HLOOKUP(O$2+$A1242,Sheet2!CA:NN,$B1242,0),"")</f>
        <v/>
      </c>
      <c r="P1242" t="str">
        <f>IF(OR(HLOOKUP(P$2+$A1242,Sheet2!CB:NO,$B1242,0),HLOOKUP(P$2+$A1242,Sheet2!CB:NO,$B1242,0)&lt;&gt;""),HLOOKUP(P$2+$A1242,Sheet2!CB:NO,$B1242,0),"")</f>
        <v/>
      </c>
      <c r="Q1242" t="str">
        <f>IF(OR(HLOOKUP(Q$2+$A1242,Sheet2!CC:NO,$B1242,0),HLOOKUP(Q$2+$A1242,Sheet2!CC:NO,$B1242,0)&lt;&gt;""),HLOOKUP(Q$2+$A1242,Sheet2!CC:NO,$B1242,0),"")</f>
        <v/>
      </c>
    </row>
    <row r="1243" spans="1:17" x14ac:dyDescent="0.25">
      <c r="A1243" s="64">
        <f t="shared" si="155"/>
        <v>54</v>
      </c>
      <c r="B1243" s="64">
        <f t="shared" si="156"/>
        <v>128</v>
      </c>
      <c r="C1243" s="64">
        <f t="shared" si="157"/>
        <v>10</v>
      </c>
      <c r="D1243" s="64">
        <f t="shared" si="158"/>
        <v>124</v>
      </c>
      <c r="E1243" s="64">
        <f t="shared" si="159"/>
        <v>616</v>
      </c>
      <c r="F1243" s="64" t="str">
        <f t="shared" si="152"/>
        <v/>
      </c>
      <c r="G1243" s="64" t="str">
        <f t="shared" si="153"/>
        <v/>
      </c>
      <c r="H1243" s="64" t="str">
        <f t="shared" si="154"/>
        <v/>
      </c>
      <c r="I1243" s="80" t="str">
        <f>IFERROR(VLOOKUP(D1243,Sheet2!A:B,2,0),"")</f>
        <v/>
      </c>
      <c r="J1243" s="64" t="str">
        <f>IFERROR(IF(I1243&lt;&gt;"",VLOOKUP(I1243,Sheet2!B:C,2,0),""),"")</f>
        <v/>
      </c>
      <c r="K1243" s="64" t="str">
        <f>IFERROR( IF(I1243&lt;&gt;"", HLOOKUP(L$2+$A1243,Sheet2!BX:NK,2,0),""),"")</f>
        <v/>
      </c>
      <c r="L1243" t="str">
        <f>IF(OR(HLOOKUP(L$2+$A1243,Sheet2!BX:NK,$B1243,0),HLOOKUP(L$2+$A1243,Sheet2!BX:NK,$B1243,0)&lt;&gt;""),HLOOKUP(L$2+$A1243,Sheet2!BX:NK,$B1243,0),"")</f>
        <v/>
      </c>
      <c r="M1243" t="str">
        <f>IF(OR(HLOOKUP(M$2+$A1243,Sheet2!BY:NL,$B1243,0),HLOOKUP(M$2+$A1243,Sheet2!BY:NL,$B1243,0)&lt;&gt;""),HLOOKUP(M$2+$A1243,Sheet2!BY:NL,$B1243,0),"")</f>
        <v/>
      </c>
      <c r="N1243" t="str">
        <f>IF(OR(HLOOKUP(N$2+$A1243,Sheet2!BZ:NM,$B1243,0),HLOOKUP(N$2+$A1243,Sheet2!BZ:NM,$B1243,0)&lt;&gt;""),HLOOKUP(N$2+$A1243,Sheet2!BZ:NM,$B1243,0),"")</f>
        <v/>
      </c>
      <c r="O1243" t="str">
        <f>IF(OR(HLOOKUP(O$2+$A1243,Sheet2!CA:NN,$B1243,0),HLOOKUP(O$2+$A1243,Sheet2!CA:NN,$B1243,0)&lt;&gt;""),HLOOKUP(O$2+$A1243,Sheet2!CA:NN,$B1243,0),"")</f>
        <v/>
      </c>
      <c r="P1243" t="str">
        <f>IF(OR(HLOOKUP(P$2+$A1243,Sheet2!CB:NO,$B1243,0),HLOOKUP(P$2+$A1243,Sheet2!CB:NO,$B1243,0)&lt;&gt;""),HLOOKUP(P$2+$A1243,Sheet2!CB:NO,$B1243,0),"")</f>
        <v/>
      </c>
      <c r="Q1243" t="str">
        <f>IF(OR(HLOOKUP(Q$2+$A1243,Sheet2!CC:NO,$B1243,0),HLOOKUP(Q$2+$A1243,Sheet2!CC:NO,$B1243,0)&lt;&gt;""),HLOOKUP(Q$2+$A1243,Sheet2!CC:NO,$B1243,0),"")</f>
        <v/>
      </c>
    </row>
    <row r="1244" spans="1:17" x14ac:dyDescent="0.25">
      <c r="A1244" s="64">
        <f t="shared" si="155"/>
        <v>0</v>
      </c>
      <c r="B1244" s="64">
        <f t="shared" si="156"/>
        <v>129</v>
      </c>
      <c r="C1244" s="64">
        <f t="shared" si="157"/>
        <v>1</v>
      </c>
      <c r="D1244" s="64">
        <f t="shared" si="158"/>
        <v>125</v>
      </c>
      <c r="E1244" s="64">
        <f t="shared" si="159"/>
        <v>621</v>
      </c>
      <c r="F1244" s="64" t="str">
        <f t="shared" si="152"/>
        <v/>
      </c>
      <c r="G1244" s="64" t="str">
        <f t="shared" si="153"/>
        <v/>
      </c>
      <c r="H1244" s="64" t="str">
        <f t="shared" si="154"/>
        <v/>
      </c>
      <c r="I1244" s="80" t="str">
        <f>IFERROR(VLOOKUP(D1244,Sheet2!A:B,2,0),"")</f>
        <v/>
      </c>
      <c r="J1244" s="64" t="str">
        <f>IFERROR(IF(I1244&lt;&gt;"",VLOOKUP(I1244,Sheet2!B:C,2,0),""),"")</f>
        <v/>
      </c>
      <c r="K1244" s="64" t="str">
        <f>IFERROR( IF(I1244&lt;&gt;"", HLOOKUP(L$2+$A1244,Sheet2!BX:NK,2,0),""),"")</f>
        <v/>
      </c>
      <c r="L1244" t="str">
        <f>IF(OR(HLOOKUP(L$2+$A1244,Sheet2!BX:NK,$B1244,0),HLOOKUP(L$2+$A1244,Sheet2!BX:NK,$B1244,0)&lt;&gt;""),HLOOKUP(L$2+$A1244,Sheet2!BX:NK,$B1244,0),"")</f>
        <v/>
      </c>
      <c r="M1244" t="str">
        <f>IF(OR(HLOOKUP(M$2+$A1244,Sheet2!BY:NL,$B1244,0),HLOOKUP(M$2+$A1244,Sheet2!BY:NL,$B1244,0)&lt;&gt;""),HLOOKUP(M$2+$A1244,Sheet2!BY:NL,$B1244,0),"")</f>
        <v/>
      </c>
      <c r="N1244" t="str">
        <f>IF(OR(HLOOKUP(N$2+$A1244,Sheet2!BZ:NM,$B1244,0),HLOOKUP(N$2+$A1244,Sheet2!BZ:NM,$B1244,0)&lt;&gt;""),HLOOKUP(N$2+$A1244,Sheet2!BZ:NM,$B1244,0),"")</f>
        <v/>
      </c>
      <c r="O1244" t="str">
        <f>IF(OR(HLOOKUP(O$2+$A1244,Sheet2!CA:NN,$B1244,0),HLOOKUP(O$2+$A1244,Sheet2!CA:NN,$B1244,0)&lt;&gt;""),HLOOKUP(O$2+$A1244,Sheet2!CA:NN,$B1244,0),"")</f>
        <v/>
      </c>
      <c r="P1244" t="str">
        <f>IF(OR(HLOOKUP(P$2+$A1244,Sheet2!CB:NO,$B1244,0),HLOOKUP(P$2+$A1244,Sheet2!CB:NO,$B1244,0)&lt;&gt;""),HLOOKUP(P$2+$A1244,Sheet2!CB:NO,$B1244,0),"")</f>
        <v/>
      </c>
      <c r="Q1244" t="str">
        <f>IF(OR(HLOOKUP(Q$2+$A1244,Sheet2!CC:NO,$B1244,0),HLOOKUP(Q$2+$A1244,Sheet2!CC:NO,$B1244,0)&lt;&gt;""),HLOOKUP(Q$2+$A1244,Sheet2!CC:NO,$B1244,0),"")</f>
        <v/>
      </c>
    </row>
    <row r="1245" spans="1:17" x14ac:dyDescent="0.25">
      <c r="A1245" s="64">
        <f t="shared" si="155"/>
        <v>6</v>
      </c>
      <c r="B1245" s="64">
        <f t="shared" si="156"/>
        <v>129</v>
      </c>
      <c r="C1245" s="64">
        <f t="shared" si="157"/>
        <v>2</v>
      </c>
      <c r="D1245" s="64">
        <f t="shared" si="158"/>
        <v>125</v>
      </c>
      <c r="E1245" s="64">
        <f t="shared" si="159"/>
        <v>621</v>
      </c>
      <c r="F1245" s="64" t="str">
        <f t="shared" si="152"/>
        <v/>
      </c>
      <c r="G1245" s="64" t="str">
        <f t="shared" si="153"/>
        <v/>
      </c>
      <c r="H1245" s="64" t="str">
        <f t="shared" si="154"/>
        <v/>
      </c>
      <c r="I1245" s="80" t="str">
        <f>IFERROR(VLOOKUP(D1245,Sheet2!A:B,2,0),"")</f>
        <v/>
      </c>
      <c r="J1245" s="64" t="str">
        <f>IFERROR(IF(I1245&lt;&gt;"",VLOOKUP(I1245,Sheet2!B:C,2,0),""),"")</f>
        <v/>
      </c>
      <c r="K1245" s="64" t="str">
        <f>IFERROR( IF(I1245&lt;&gt;"", HLOOKUP(L$2+$A1245,Sheet2!BX:NK,2,0),""),"")</f>
        <v/>
      </c>
      <c r="L1245" t="str">
        <f>IF(OR(HLOOKUP(L$2+$A1245,Sheet2!BX:NK,$B1245,0),HLOOKUP(L$2+$A1245,Sheet2!BX:NK,$B1245,0)&lt;&gt;""),HLOOKUP(L$2+$A1245,Sheet2!BX:NK,$B1245,0),"")</f>
        <v/>
      </c>
      <c r="M1245" t="str">
        <f>IF(OR(HLOOKUP(M$2+$A1245,Sheet2!BY:NL,$B1245,0),HLOOKUP(M$2+$A1245,Sheet2!BY:NL,$B1245,0)&lt;&gt;""),HLOOKUP(M$2+$A1245,Sheet2!BY:NL,$B1245,0),"")</f>
        <v/>
      </c>
      <c r="N1245" t="str">
        <f>IF(OR(HLOOKUP(N$2+$A1245,Sheet2!BZ:NM,$B1245,0),HLOOKUP(N$2+$A1245,Sheet2!BZ:NM,$B1245,0)&lt;&gt;""),HLOOKUP(N$2+$A1245,Sheet2!BZ:NM,$B1245,0),"")</f>
        <v/>
      </c>
      <c r="O1245" t="str">
        <f>IF(OR(HLOOKUP(O$2+$A1245,Sheet2!CA:NN,$B1245,0),HLOOKUP(O$2+$A1245,Sheet2!CA:NN,$B1245,0)&lt;&gt;""),HLOOKUP(O$2+$A1245,Sheet2!CA:NN,$B1245,0),"")</f>
        <v/>
      </c>
      <c r="P1245" t="str">
        <f>IF(OR(HLOOKUP(P$2+$A1245,Sheet2!CB:NO,$B1245,0),HLOOKUP(P$2+$A1245,Sheet2!CB:NO,$B1245,0)&lt;&gt;""),HLOOKUP(P$2+$A1245,Sheet2!CB:NO,$B1245,0),"")</f>
        <v/>
      </c>
      <c r="Q1245" t="str">
        <f>IF(OR(HLOOKUP(Q$2+$A1245,Sheet2!CC:NO,$B1245,0),HLOOKUP(Q$2+$A1245,Sheet2!CC:NO,$B1245,0)&lt;&gt;""),HLOOKUP(Q$2+$A1245,Sheet2!CC:NO,$B1245,0),"")</f>
        <v/>
      </c>
    </row>
    <row r="1246" spans="1:17" x14ac:dyDescent="0.25">
      <c r="A1246" s="64">
        <f t="shared" si="155"/>
        <v>12</v>
      </c>
      <c r="B1246" s="64">
        <f t="shared" si="156"/>
        <v>129</v>
      </c>
      <c r="C1246" s="64">
        <f t="shared" si="157"/>
        <v>3</v>
      </c>
      <c r="D1246" s="64">
        <f t="shared" si="158"/>
        <v>125</v>
      </c>
      <c r="E1246" s="64">
        <f t="shared" si="159"/>
        <v>621</v>
      </c>
      <c r="F1246" s="64" t="str">
        <f t="shared" si="152"/>
        <v/>
      </c>
      <c r="G1246" s="64" t="str">
        <f t="shared" si="153"/>
        <v/>
      </c>
      <c r="H1246" s="64" t="str">
        <f t="shared" si="154"/>
        <v/>
      </c>
      <c r="I1246" s="80" t="str">
        <f>IFERROR(VLOOKUP(D1246,Sheet2!A:B,2,0),"")</f>
        <v/>
      </c>
      <c r="J1246" s="64" t="str">
        <f>IFERROR(IF(I1246&lt;&gt;"",VLOOKUP(I1246,Sheet2!B:C,2,0),""),"")</f>
        <v/>
      </c>
      <c r="K1246" s="64" t="str">
        <f>IFERROR( IF(I1246&lt;&gt;"", HLOOKUP(L$2+$A1246,Sheet2!BX:NK,2,0),""),"")</f>
        <v/>
      </c>
      <c r="L1246" t="str">
        <f>IF(OR(HLOOKUP(L$2+$A1246,Sheet2!BX:NK,$B1246,0),HLOOKUP(L$2+$A1246,Sheet2!BX:NK,$B1246,0)&lt;&gt;""),HLOOKUP(L$2+$A1246,Sheet2!BX:NK,$B1246,0),"")</f>
        <v/>
      </c>
      <c r="M1246" t="str">
        <f>IF(OR(HLOOKUP(M$2+$A1246,Sheet2!BY:NL,$B1246,0),HLOOKUP(M$2+$A1246,Sheet2!BY:NL,$B1246,0)&lt;&gt;""),HLOOKUP(M$2+$A1246,Sheet2!BY:NL,$B1246,0),"")</f>
        <v/>
      </c>
      <c r="N1246" t="str">
        <f>IF(OR(HLOOKUP(N$2+$A1246,Sheet2!BZ:NM,$B1246,0),HLOOKUP(N$2+$A1246,Sheet2!BZ:NM,$B1246,0)&lt;&gt;""),HLOOKUP(N$2+$A1246,Sheet2!BZ:NM,$B1246,0),"")</f>
        <v/>
      </c>
      <c r="O1246" t="str">
        <f>IF(OR(HLOOKUP(O$2+$A1246,Sheet2!CA:NN,$B1246,0),HLOOKUP(O$2+$A1246,Sheet2!CA:NN,$B1246,0)&lt;&gt;""),HLOOKUP(O$2+$A1246,Sheet2!CA:NN,$B1246,0),"")</f>
        <v/>
      </c>
      <c r="P1246" t="str">
        <f>IF(OR(HLOOKUP(P$2+$A1246,Sheet2!CB:NO,$B1246,0),HLOOKUP(P$2+$A1246,Sheet2!CB:NO,$B1246,0)&lt;&gt;""),HLOOKUP(P$2+$A1246,Sheet2!CB:NO,$B1246,0),"")</f>
        <v/>
      </c>
      <c r="Q1246" t="str">
        <f>IF(OR(HLOOKUP(Q$2+$A1246,Sheet2!CC:NO,$B1246,0),HLOOKUP(Q$2+$A1246,Sheet2!CC:NO,$B1246,0)&lt;&gt;""),HLOOKUP(Q$2+$A1246,Sheet2!CC:NO,$B1246,0),"")</f>
        <v/>
      </c>
    </row>
    <row r="1247" spans="1:17" x14ac:dyDescent="0.25">
      <c r="A1247" s="64">
        <f t="shared" si="155"/>
        <v>18</v>
      </c>
      <c r="B1247" s="64">
        <f t="shared" si="156"/>
        <v>129</v>
      </c>
      <c r="C1247" s="64">
        <f t="shared" si="157"/>
        <v>4</v>
      </c>
      <c r="D1247" s="64">
        <f t="shared" si="158"/>
        <v>125</v>
      </c>
      <c r="E1247" s="64">
        <f t="shared" si="159"/>
        <v>621</v>
      </c>
      <c r="F1247" s="64" t="str">
        <f t="shared" si="152"/>
        <v/>
      </c>
      <c r="G1247" s="64" t="str">
        <f t="shared" si="153"/>
        <v/>
      </c>
      <c r="H1247" s="64" t="str">
        <f t="shared" si="154"/>
        <v/>
      </c>
      <c r="I1247" s="80" t="str">
        <f>IFERROR(VLOOKUP(D1247,Sheet2!A:B,2,0),"")</f>
        <v/>
      </c>
      <c r="J1247" s="64" t="str">
        <f>IFERROR(IF(I1247&lt;&gt;"",VLOOKUP(I1247,Sheet2!B:C,2,0),""),"")</f>
        <v/>
      </c>
      <c r="K1247" s="64" t="str">
        <f>IFERROR( IF(I1247&lt;&gt;"", HLOOKUP(L$2+$A1247,Sheet2!BX:NK,2,0),""),"")</f>
        <v/>
      </c>
      <c r="L1247" t="str">
        <f>IF(OR(HLOOKUP(L$2+$A1247,Sheet2!BX:NK,$B1247,0),HLOOKUP(L$2+$A1247,Sheet2!BX:NK,$B1247,0)&lt;&gt;""),HLOOKUP(L$2+$A1247,Sheet2!BX:NK,$B1247,0),"")</f>
        <v/>
      </c>
      <c r="M1247" t="str">
        <f>IF(OR(HLOOKUP(M$2+$A1247,Sheet2!BY:NL,$B1247,0),HLOOKUP(M$2+$A1247,Sheet2!BY:NL,$B1247,0)&lt;&gt;""),HLOOKUP(M$2+$A1247,Sheet2!BY:NL,$B1247,0),"")</f>
        <v/>
      </c>
      <c r="N1247" t="str">
        <f>IF(OR(HLOOKUP(N$2+$A1247,Sheet2!BZ:NM,$B1247,0),HLOOKUP(N$2+$A1247,Sheet2!BZ:NM,$B1247,0)&lt;&gt;""),HLOOKUP(N$2+$A1247,Sheet2!BZ:NM,$B1247,0),"")</f>
        <v/>
      </c>
      <c r="O1247" t="str">
        <f>IF(OR(HLOOKUP(O$2+$A1247,Sheet2!CA:NN,$B1247,0),HLOOKUP(O$2+$A1247,Sheet2!CA:NN,$B1247,0)&lt;&gt;""),HLOOKUP(O$2+$A1247,Sheet2!CA:NN,$B1247,0),"")</f>
        <v/>
      </c>
      <c r="P1247" t="str">
        <f>IF(OR(HLOOKUP(P$2+$A1247,Sheet2!CB:NO,$B1247,0),HLOOKUP(P$2+$A1247,Sheet2!CB:NO,$B1247,0)&lt;&gt;""),HLOOKUP(P$2+$A1247,Sheet2!CB:NO,$B1247,0),"")</f>
        <v/>
      </c>
      <c r="Q1247" t="str">
        <f>IF(OR(HLOOKUP(Q$2+$A1247,Sheet2!CC:NO,$B1247,0),HLOOKUP(Q$2+$A1247,Sheet2!CC:NO,$B1247,0)&lt;&gt;""),HLOOKUP(Q$2+$A1247,Sheet2!CC:NO,$B1247,0),"")</f>
        <v/>
      </c>
    </row>
    <row r="1248" spans="1:17" x14ac:dyDescent="0.25">
      <c r="A1248" s="64">
        <f t="shared" si="155"/>
        <v>24</v>
      </c>
      <c r="B1248" s="64">
        <f t="shared" si="156"/>
        <v>129</v>
      </c>
      <c r="C1248" s="64">
        <f t="shared" si="157"/>
        <v>5</v>
      </c>
      <c r="D1248" s="64">
        <f t="shared" si="158"/>
        <v>125</v>
      </c>
      <c r="E1248" s="64">
        <f t="shared" si="159"/>
        <v>621</v>
      </c>
      <c r="F1248" s="64" t="str">
        <f t="shared" si="152"/>
        <v/>
      </c>
      <c r="G1248" s="64" t="str">
        <f t="shared" si="153"/>
        <v/>
      </c>
      <c r="H1248" s="64" t="str">
        <f t="shared" si="154"/>
        <v/>
      </c>
      <c r="I1248" s="80" t="str">
        <f>IFERROR(VLOOKUP(D1248,Sheet2!A:B,2,0),"")</f>
        <v/>
      </c>
      <c r="J1248" s="64" t="str">
        <f>IFERROR(IF(I1248&lt;&gt;"",VLOOKUP(I1248,Sheet2!B:C,2,0),""),"")</f>
        <v/>
      </c>
      <c r="K1248" s="64" t="str">
        <f>IFERROR( IF(I1248&lt;&gt;"", HLOOKUP(L$2+$A1248,Sheet2!BX:NK,2,0),""),"")</f>
        <v/>
      </c>
      <c r="L1248" t="str">
        <f>IF(OR(HLOOKUP(L$2+$A1248,Sheet2!BX:NK,$B1248,0),HLOOKUP(L$2+$A1248,Sheet2!BX:NK,$B1248,0)&lt;&gt;""),HLOOKUP(L$2+$A1248,Sheet2!BX:NK,$B1248,0),"")</f>
        <v/>
      </c>
      <c r="M1248" t="str">
        <f>IF(OR(HLOOKUP(M$2+$A1248,Sheet2!BY:NL,$B1248,0),HLOOKUP(M$2+$A1248,Sheet2!BY:NL,$B1248,0)&lt;&gt;""),HLOOKUP(M$2+$A1248,Sheet2!BY:NL,$B1248,0),"")</f>
        <v/>
      </c>
      <c r="N1248" t="str">
        <f>IF(OR(HLOOKUP(N$2+$A1248,Sheet2!BZ:NM,$B1248,0),HLOOKUP(N$2+$A1248,Sheet2!BZ:NM,$B1248,0)&lt;&gt;""),HLOOKUP(N$2+$A1248,Sheet2!BZ:NM,$B1248,0),"")</f>
        <v/>
      </c>
      <c r="O1248" t="str">
        <f>IF(OR(HLOOKUP(O$2+$A1248,Sheet2!CA:NN,$B1248,0),HLOOKUP(O$2+$A1248,Sheet2!CA:NN,$B1248,0)&lt;&gt;""),HLOOKUP(O$2+$A1248,Sheet2!CA:NN,$B1248,0),"")</f>
        <v/>
      </c>
      <c r="P1248" t="str">
        <f>IF(OR(HLOOKUP(P$2+$A1248,Sheet2!CB:NO,$B1248,0),HLOOKUP(P$2+$A1248,Sheet2!CB:NO,$B1248,0)&lt;&gt;""),HLOOKUP(P$2+$A1248,Sheet2!CB:NO,$B1248,0),"")</f>
        <v/>
      </c>
      <c r="Q1248" t="str">
        <f>IF(OR(HLOOKUP(Q$2+$A1248,Sheet2!CC:NO,$B1248,0),HLOOKUP(Q$2+$A1248,Sheet2!CC:NO,$B1248,0)&lt;&gt;""),HLOOKUP(Q$2+$A1248,Sheet2!CC:NO,$B1248,0),"")</f>
        <v/>
      </c>
    </row>
    <row r="1249" spans="1:17" x14ac:dyDescent="0.25">
      <c r="A1249" s="64">
        <f t="shared" si="155"/>
        <v>30</v>
      </c>
      <c r="B1249" s="64">
        <f t="shared" si="156"/>
        <v>129</v>
      </c>
      <c r="C1249" s="64">
        <f t="shared" si="157"/>
        <v>6</v>
      </c>
      <c r="D1249" s="64">
        <f t="shared" si="158"/>
        <v>125</v>
      </c>
      <c r="E1249" s="64">
        <f t="shared" si="159"/>
        <v>621</v>
      </c>
      <c r="F1249" s="64" t="str">
        <f t="shared" si="152"/>
        <v/>
      </c>
      <c r="G1249" s="64" t="str">
        <f t="shared" si="153"/>
        <v/>
      </c>
      <c r="H1249" s="64" t="str">
        <f t="shared" si="154"/>
        <v/>
      </c>
      <c r="I1249" s="80" t="str">
        <f>IFERROR(VLOOKUP(D1249,Sheet2!A:B,2,0),"")</f>
        <v/>
      </c>
      <c r="J1249" s="64" t="str">
        <f>IFERROR(IF(I1249&lt;&gt;"",VLOOKUP(I1249,Sheet2!B:C,2,0),""),"")</f>
        <v/>
      </c>
      <c r="K1249" s="64" t="str">
        <f>IFERROR( IF(I1249&lt;&gt;"", HLOOKUP(L$2+$A1249,Sheet2!BX:NK,2,0),""),"")</f>
        <v/>
      </c>
      <c r="L1249" t="str">
        <f>IF(OR(HLOOKUP(L$2+$A1249,Sheet2!BX:NK,$B1249,0),HLOOKUP(L$2+$A1249,Sheet2!BX:NK,$B1249,0)&lt;&gt;""),HLOOKUP(L$2+$A1249,Sheet2!BX:NK,$B1249,0),"")</f>
        <v/>
      </c>
      <c r="M1249" t="str">
        <f>IF(OR(HLOOKUP(M$2+$A1249,Sheet2!BY:NL,$B1249,0),HLOOKUP(M$2+$A1249,Sheet2!BY:NL,$B1249,0)&lt;&gt;""),HLOOKUP(M$2+$A1249,Sheet2!BY:NL,$B1249,0),"")</f>
        <v/>
      </c>
      <c r="N1249" t="str">
        <f>IF(OR(HLOOKUP(N$2+$A1249,Sheet2!BZ:NM,$B1249,0),HLOOKUP(N$2+$A1249,Sheet2!BZ:NM,$B1249,0)&lt;&gt;""),HLOOKUP(N$2+$A1249,Sheet2!BZ:NM,$B1249,0),"")</f>
        <v/>
      </c>
      <c r="O1249" t="str">
        <f>IF(OR(HLOOKUP(O$2+$A1249,Sheet2!CA:NN,$B1249,0),HLOOKUP(O$2+$A1249,Sheet2!CA:NN,$B1249,0)&lt;&gt;""),HLOOKUP(O$2+$A1249,Sheet2!CA:NN,$B1249,0),"")</f>
        <v/>
      </c>
      <c r="P1249" t="str">
        <f>IF(OR(HLOOKUP(P$2+$A1249,Sheet2!CB:NO,$B1249,0),HLOOKUP(P$2+$A1249,Sheet2!CB:NO,$B1249,0)&lt;&gt;""),HLOOKUP(P$2+$A1249,Sheet2!CB:NO,$B1249,0),"")</f>
        <v/>
      </c>
      <c r="Q1249" t="str">
        <f>IF(OR(HLOOKUP(Q$2+$A1249,Sheet2!CC:NO,$B1249,0),HLOOKUP(Q$2+$A1249,Sheet2!CC:NO,$B1249,0)&lt;&gt;""),HLOOKUP(Q$2+$A1249,Sheet2!CC:NO,$B1249,0),"")</f>
        <v/>
      </c>
    </row>
    <row r="1250" spans="1:17" x14ac:dyDescent="0.25">
      <c r="A1250" s="64">
        <f t="shared" si="155"/>
        <v>36</v>
      </c>
      <c r="B1250" s="64">
        <f t="shared" si="156"/>
        <v>129</v>
      </c>
      <c r="C1250" s="64">
        <f t="shared" si="157"/>
        <v>7</v>
      </c>
      <c r="D1250" s="64">
        <f t="shared" si="158"/>
        <v>125</v>
      </c>
      <c r="E1250" s="64">
        <f t="shared" si="159"/>
        <v>621</v>
      </c>
      <c r="F1250" s="64" t="str">
        <f t="shared" si="152"/>
        <v/>
      </c>
      <c r="G1250" s="64" t="str">
        <f t="shared" si="153"/>
        <v/>
      </c>
      <c r="H1250" s="64" t="str">
        <f t="shared" si="154"/>
        <v/>
      </c>
      <c r="I1250" s="80" t="str">
        <f>IFERROR(VLOOKUP(D1250,Sheet2!A:B,2,0),"")</f>
        <v/>
      </c>
      <c r="J1250" s="64" t="str">
        <f>IFERROR(IF(I1250&lt;&gt;"",VLOOKUP(I1250,Sheet2!B:C,2,0),""),"")</f>
        <v/>
      </c>
      <c r="K1250" s="64" t="str">
        <f>IFERROR( IF(I1250&lt;&gt;"", HLOOKUP(L$2+$A1250,Sheet2!BX:NK,2,0),""),"")</f>
        <v/>
      </c>
      <c r="L1250" t="str">
        <f>IF(OR(HLOOKUP(L$2+$A1250,Sheet2!BX:NK,$B1250,0),HLOOKUP(L$2+$A1250,Sheet2!BX:NK,$B1250,0)&lt;&gt;""),HLOOKUP(L$2+$A1250,Sheet2!BX:NK,$B1250,0),"")</f>
        <v/>
      </c>
      <c r="M1250" t="str">
        <f>IF(OR(HLOOKUP(M$2+$A1250,Sheet2!BY:NL,$B1250,0),HLOOKUP(M$2+$A1250,Sheet2!BY:NL,$B1250,0)&lt;&gt;""),HLOOKUP(M$2+$A1250,Sheet2!BY:NL,$B1250,0),"")</f>
        <v/>
      </c>
      <c r="N1250" t="str">
        <f>IF(OR(HLOOKUP(N$2+$A1250,Sheet2!BZ:NM,$B1250,0),HLOOKUP(N$2+$A1250,Sheet2!BZ:NM,$B1250,0)&lt;&gt;""),HLOOKUP(N$2+$A1250,Sheet2!BZ:NM,$B1250,0),"")</f>
        <v/>
      </c>
      <c r="O1250" t="str">
        <f>IF(OR(HLOOKUP(O$2+$A1250,Sheet2!CA:NN,$B1250,0),HLOOKUP(O$2+$A1250,Sheet2!CA:NN,$B1250,0)&lt;&gt;""),HLOOKUP(O$2+$A1250,Sheet2!CA:NN,$B1250,0),"")</f>
        <v/>
      </c>
      <c r="P1250" t="str">
        <f>IF(OR(HLOOKUP(P$2+$A1250,Sheet2!CB:NO,$B1250,0),HLOOKUP(P$2+$A1250,Sheet2!CB:NO,$B1250,0)&lt;&gt;""),HLOOKUP(P$2+$A1250,Sheet2!CB:NO,$B1250,0),"")</f>
        <v/>
      </c>
      <c r="Q1250" t="str">
        <f>IF(OR(HLOOKUP(Q$2+$A1250,Sheet2!CC:NO,$B1250,0),HLOOKUP(Q$2+$A1250,Sheet2!CC:NO,$B1250,0)&lt;&gt;""),HLOOKUP(Q$2+$A1250,Sheet2!CC:NO,$B1250,0),"")</f>
        <v/>
      </c>
    </row>
    <row r="1251" spans="1:17" x14ac:dyDescent="0.25">
      <c r="A1251" s="64">
        <f t="shared" si="155"/>
        <v>42</v>
      </c>
      <c r="B1251" s="64">
        <f t="shared" si="156"/>
        <v>129</v>
      </c>
      <c r="C1251" s="64">
        <f t="shared" si="157"/>
        <v>8</v>
      </c>
      <c r="D1251" s="64">
        <f t="shared" si="158"/>
        <v>125</v>
      </c>
      <c r="E1251" s="64">
        <f t="shared" si="159"/>
        <v>621</v>
      </c>
      <c r="F1251" s="64" t="str">
        <f t="shared" si="152"/>
        <v/>
      </c>
      <c r="G1251" s="64" t="str">
        <f t="shared" si="153"/>
        <v/>
      </c>
      <c r="H1251" s="64" t="str">
        <f t="shared" si="154"/>
        <v/>
      </c>
      <c r="I1251" s="80" t="str">
        <f>IFERROR(VLOOKUP(D1251,Sheet2!A:B,2,0),"")</f>
        <v/>
      </c>
      <c r="J1251" s="64" t="str">
        <f>IFERROR(IF(I1251&lt;&gt;"",VLOOKUP(I1251,Sheet2!B:C,2,0),""),"")</f>
        <v/>
      </c>
      <c r="K1251" s="64" t="str">
        <f>IFERROR( IF(I1251&lt;&gt;"", HLOOKUP(L$2+$A1251,Sheet2!BX:NK,2,0),""),"")</f>
        <v/>
      </c>
      <c r="L1251" t="str">
        <f>IF(OR(HLOOKUP(L$2+$A1251,Sheet2!BX:NK,$B1251,0),HLOOKUP(L$2+$A1251,Sheet2!BX:NK,$B1251,0)&lt;&gt;""),HLOOKUP(L$2+$A1251,Sheet2!BX:NK,$B1251,0),"")</f>
        <v/>
      </c>
      <c r="M1251" t="str">
        <f>IF(OR(HLOOKUP(M$2+$A1251,Sheet2!BY:NL,$B1251,0),HLOOKUP(M$2+$A1251,Sheet2!BY:NL,$B1251,0)&lt;&gt;""),HLOOKUP(M$2+$A1251,Sheet2!BY:NL,$B1251,0),"")</f>
        <v/>
      </c>
      <c r="N1251" t="str">
        <f>IF(OR(HLOOKUP(N$2+$A1251,Sheet2!BZ:NM,$B1251,0),HLOOKUP(N$2+$A1251,Sheet2!BZ:NM,$B1251,0)&lt;&gt;""),HLOOKUP(N$2+$A1251,Sheet2!BZ:NM,$B1251,0),"")</f>
        <v/>
      </c>
      <c r="O1251" t="str">
        <f>IF(OR(HLOOKUP(O$2+$A1251,Sheet2!CA:NN,$B1251,0),HLOOKUP(O$2+$A1251,Sheet2!CA:NN,$B1251,0)&lt;&gt;""),HLOOKUP(O$2+$A1251,Sheet2!CA:NN,$B1251,0),"")</f>
        <v/>
      </c>
      <c r="P1251" t="str">
        <f>IF(OR(HLOOKUP(P$2+$A1251,Sheet2!CB:NO,$B1251,0),HLOOKUP(P$2+$A1251,Sheet2!CB:NO,$B1251,0)&lt;&gt;""),HLOOKUP(P$2+$A1251,Sheet2!CB:NO,$B1251,0),"")</f>
        <v/>
      </c>
      <c r="Q1251" t="str">
        <f>IF(OR(HLOOKUP(Q$2+$A1251,Sheet2!CC:NO,$B1251,0),HLOOKUP(Q$2+$A1251,Sheet2!CC:NO,$B1251,0)&lt;&gt;""),HLOOKUP(Q$2+$A1251,Sheet2!CC:NO,$B1251,0),"")</f>
        <v/>
      </c>
    </row>
    <row r="1252" spans="1:17" x14ac:dyDescent="0.25">
      <c r="A1252" s="64">
        <f t="shared" si="155"/>
        <v>48</v>
      </c>
      <c r="B1252" s="64">
        <f t="shared" si="156"/>
        <v>129</v>
      </c>
      <c r="C1252" s="64">
        <f t="shared" si="157"/>
        <v>9</v>
      </c>
      <c r="D1252" s="64">
        <f t="shared" si="158"/>
        <v>125</v>
      </c>
      <c r="E1252" s="64">
        <f t="shared" si="159"/>
        <v>621</v>
      </c>
      <c r="F1252" s="64" t="str">
        <f t="shared" si="152"/>
        <v/>
      </c>
      <c r="G1252" s="64" t="str">
        <f t="shared" si="153"/>
        <v/>
      </c>
      <c r="H1252" s="64" t="str">
        <f t="shared" si="154"/>
        <v/>
      </c>
      <c r="I1252" s="80" t="str">
        <f>IFERROR(VLOOKUP(D1252,Sheet2!A:B,2,0),"")</f>
        <v/>
      </c>
      <c r="J1252" s="64" t="str">
        <f>IFERROR(IF(I1252&lt;&gt;"",VLOOKUP(I1252,Sheet2!B:C,2,0),""),"")</f>
        <v/>
      </c>
      <c r="K1252" s="64" t="str">
        <f>IFERROR( IF(I1252&lt;&gt;"", HLOOKUP(L$2+$A1252,Sheet2!BX:NK,2,0),""),"")</f>
        <v/>
      </c>
      <c r="L1252" t="str">
        <f>IF(OR(HLOOKUP(L$2+$A1252,Sheet2!BX:NK,$B1252,0),HLOOKUP(L$2+$A1252,Sheet2!BX:NK,$B1252,0)&lt;&gt;""),HLOOKUP(L$2+$A1252,Sheet2!BX:NK,$B1252,0),"")</f>
        <v/>
      </c>
      <c r="M1252" t="str">
        <f>IF(OR(HLOOKUP(M$2+$A1252,Sheet2!BY:NL,$B1252,0),HLOOKUP(M$2+$A1252,Sheet2!BY:NL,$B1252,0)&lt;&gt;""),HLOOKUP(M$2+$A1252,Sheet2!BY:NL,$B1252,0),"")</f>
        <v/>
      </c>
      <c r="N1252" t="str">
        <f>IF(OR(HLOOKUP(N$2+$A1252,Sheet2!BZ:NM,$B1252,0),HLOOKUP(N$2+$A1252,Sheet2!BZ:NM,$B1252,0)&lt;&gt;""),HLOOKUP(N$2+$A1252,Sheet2!BZ:NM,$B1252,0),"")</f>
        <v/>
      </c>
      <c r="O1252" t="str">
        <f>IF(OR(HLOOKUP(O$2+$A1252,Sheet2!CA:NN,$B1252,0),HLOOKUP(O$2+$A1252,Sheet2!CA:NN,$B1252,0)&lt;&gt;""),HLOOKUP(O$2+$A1252,Sheet2!CA:NN,$B1252,0),"")</f>
        <v/>
      </c>
      <c r="P1252" t="str">
        <f>IF(OR(HLOOKUP(P$2+$A1252,Sheet2!CB:NO,$B1252,0),HLOOKUP(P$2+$A1252,Sheet2!CB:NO,$B1252,0)&lt;&gt;""),HLOOKUP(P$2+$A1252,Sheet2!CB:NO,$B1252,0),"")</f>
        <v/>
      </c>
      <c r="Q1252" t="str">
        <f>IF(OR(HLOOKUP(Q$2+$A1252,Sheet2!CC:NO,$B1252,0),HLOOKUP(Q$2+$A1252,Sheet2!CC:NO,$B1252,0)&lt;&gt;""),HLOOKUP(Q$2+$A1252,Sheet2!CC:NO,$B1252,0),"")</f>
        <v/>
      </c>
    </row>
    <row r="1253" spans="1:17" x14ac:dyDescent="0.25">
      <c r="A1253" s="64">
        <f t="shared" si="155"/>
        <v>54</v>
      </c>
      <c r="B1253" s="64">
        <f t="shared" si="156"/>
        <v>129</v>
      </c>
      <c r="C1253" s="64">
        <f t="shared" si="157"/>
        <v>10</v>
      </c>
      <c r="D1253" s="64">
        <f t="shared" si="158"/>
        <v>125</v>
      </c>
      <c r="E1253" s="64">
        <f t="shared" si="159"/>
        <v>621</v>
      </c>
      <c r="F1253" s="64" t="str">
        <f t="shared" si="152"/>
        <v/>
      </c>
      <c r="G1253" s="64" t="str">
        <f t="shared" si="153"/>
        <v/>
      </c>
      <c r="H1253" s="64" t="str">
        <f t="shared" si="154"/>
        <v/>
      </c>
      <c r="I1253" s="80" t="str">
        <f>IFERROR(VLOOKUP(D1253,Sheet2!A:B,2,0),"")</f>
        <v/>
      </c>
      <c r="J1253" s="64" t="str">
        <f>IFERROR(IF(I1253&lt;&gt;"",VLOOKUP(I1253,Sheet2!B:C,2,0),""),"")</f>
        <v/>
      </c>
      <c r="K1253" s="64" t="str">
        <f>IFERROR( IF(I1253&lt;&gt;"", HLOOKUP(L$2+$A1253,Sheet2!BX:NK,2,0),""),"")</f>
        <v/>
      </c>
      <c r="L1253" t="str">
        <f>IF(OR(HLOOKUP(L$2+$A1253,Sheet2!BX:NK,$B1253,0),HLOOKUP(L$2+$A1253,Sheet2!BX:NK,$B1253,0)&lt;&gt;""),HLOOKUP(L$2+$A1253,Sheet2!BX:NK,$B1253,0),"")</f>
        <v/>
      </c>
      <c r="M1253" t="str">
        <f>IF(OR(HLOOKUP(M$2+$A1253,Sheet2!BY:NL,$B1253,0),HLOOKUP(M$2+$A1253,Sheet2!BY:NL,$B1253,0)&lt;&gt;""),HLOOKUP(M$2+$A1253,Sheet2!BY:NL,$B1253,0),"")</f>
        <v/>
      </c>
      <c r="N1253" t="str">
        <f>IF(OR(HLOOKUP(N$2+$A1253,Sheet2!BZ:NM,$B1253,0),HLOOKUP(N$2+$A1253,Sheet2!BZ:NM,$B1253,0)&lt;&gt;""),HLOOKUP(N$2+$A1253,Sheet2!BZ:NM,$B1253,0),"")</f>
        <v/>
      </c>
      <c r="O1253" t="str">
        <f>IF(OR(HLOOKUP(O$2+$A1253,Sheet2!CA:NN,$B1253,0),HLOOKUP(O$2+$A1253,Sheet2!CA:NN,$B1253,0)&lt;&gt;""),HLOOKUP(O$2+$A1253,Sheet2!CA:NN,$B1253,0),"")</f>
        <v/>
      </c>
      <c r="P1253" t="str">
        <f>IF(OR(HLOOKUP(P$2+$A1253,Sheet2!CB:NO,$B1253,0),HLOOKUP(P$2+$A1253,Sheet2!CB:NO,$B1253,0)&lt;&gt;""),HLOOKUP(P$2+$A1253,Sheet2!CB:NO,$B1253,0),"")</f>
        <v/>
      </c>
      <c r="Q1253" t="str">
        <f>IF(OR(HLOOKUP(Q$2+$A1253,Sheet2!CC:NO,$B1253,0),HLOOKUP(Q$2+$A1253,Sheet2!CC:NO,$B1253,0)&lt;&gt;""),HLOOKUP(Q$2+$A1253,Sheet2!CC:NO,$B1253,0),"")</f>
        <v/>
      </c>
    </row>
    <row r="1254" spans="1:17" x14ac:dyDescent="0.25">
      <c r="A1254" s="64">
        <f t="shared" si="155"/>
        <v>0</v>
      </c>
      <c r="B1254" s="64">
        <f t="shared" si="156"/>
        <v>130</v>
      </c>
      <c r="C1254" s="64">
        <f t="shared" si="157"/>
        <v>1</v>
      </c>
      <c r="D1254" s="64">
        <f t="shared" si="158"/>
        <v>126</v>
      </c>
      <c r="E1254" s="64">
        <f t="shared" si="159"/>
        <v>626</v>
      </c>
      <c r="F1254" s="64" t="str">
        <f t="shared" si="152"/>
        <v/>
      </c>
      <c r="G1254" s="64" t="str">
        <f t="shared" si="153"/>
        <v/>
      </c>
      <c r="H1254" s="64" t="str">
        <f t="shared" si="154"/>
        <v/>
      </c>
      <c r="I1254" s="80" t="str">
        <f>IFERROR(VLOOKUP(D1254,Sheet2!A:B,2,0),"")</f>
        <v/>
      </c>
      <c r="J1254" s="64" t="str">
        <f>IFERROR(IF(I1254&lt;&gt;"",VLOOKUP(I1254,Sheet2!B:C,2,0),""),"")</f>
        <v/>
      </c>
      <c r="K1254" s="64" t="str">
        <f>IFERROR( IF(I1254&lt;&gt;"", HLOOKUP(L$2+$A1254,Sheet2!BX:NK,2,0),""),"")</f>
        <v/>
      </c>
      <c r="L1254" t="str">
        <f>IF(OR(HLOOKUP(L$2+$A1254,Sheet2!BX:NK,$B1254,0),HLOOKUP(L$2+$A1254,Sheet2!BX:NK,$B1254,0)&lt;&gt;""),HLOOKUP(L$2+$A1254,Sheet2!BX:NK,$B1254,0),"")</f>
        <v/>
      </c>
      <c r="M1254" t="str">
        <f>IF(OR(HLOOKUP(M$2+$A1254,Sheet2!BY:NL,$B1254,0),HLOOKUP(M$2+$A1254,Sheet2!BY:NL,$B1254,0)&lt;&gt;""),HLOOKUP(M$2+$A1254,Sheet2!BY:NL,$B1254,0),"")</f>
        <v/>
      </c>
      <c r="N1254" t="str">
        <f>IF(OR(HLOOKUP(N$2+$A1254,Sheet2!BZ:NM,$B1254,0),HLOOKUP(N$2+$A1254,Sheet2!BZ:NM,$B1254,0)&lt;&gt;""),HLOOKUP(N$2+$A1254,Sheet2!BZ:NM,$B1254,0),"")</f>
        <v/>
      </c>
      <c r="O1254" t="str">
        <f>IF(OR(HLOOKUP(O$2+$A1254,Sheet2!CA:NN,$B1254,0),HLOOKUP(O$2+$A1254,Sheet2!CA:NN,$B1254,0)&lt;&gt;""),HLOOKUP(O$2+$A1254,Sheet2!CA:NN,$B1254,0),"")</f>
        <v/>
      </c>
      <c r="P1254" t="str">
        <f>IF(OR(HLOOKUP(P$2+$A1254,Sheet2!CB:NO,$B1254,0),HLOOKUP(P$2+$A1254,Sheet2!CB:NO,$B1254,0)&lt;&gt;""),HLOOKUP(P$2+$A1254,Sheet2!CB:NO,$B1254,0),"")</f>
        <v/>
      </c>
      <c r="Q1254" t="str">
        <f>IF(OR(HLOOKUP(Q$2+$A1254,Sheet2!CC:NO,$B1254,0),HLOOKUP(Q$2+$A1254,Sheet2!CC:NO,$B1254,0)&lt;&gt;""),HLOOKUP(Q$2+$A1254,Sheet2!CC:NO,$B1254,0),"")</f>
        <v/>
      </c>
    </row>
    <row r="1255" spans="1:17" x14ac:dyDescent="0.25">
      <c r="A1255" s="64">
        <f t="shared" si="155"/>
        <v>6</v>
      </c>
      <c r="B1255" s="64">
        <f t="shared" si="156"/>
        <v>130</v>
      </c>
      <c r="C1255" s="64">
        <f t="shared" si="157"/>
        <v>2</v>
      </c>
      <c r="D1255" s="64">
        <f t="shared" si="158"/>
        <v>126</v>
      </c>
      <c r="E1255" s="64">
        <f t="shared" si="159"/>
        <v>626</v>
      </c>
      <c r="F1255" s="64" t="str">
        <f t="shared" si="152"/>
        <v/>
      </c>
      <c r="G1255" s="64" t="str">
        <f t="shared" si="153"/>
        <v/>
      </c>
      <c r="H1255" s="64" t="str">
        <f t="shared" si="154"/>
        <v/>
      </c>
      <c r="I1255" s="80" t="str">
        <f>IFERROR(VLOOKUP(D1255,Sheet2!A:B,2,0),"")</f>
        <v/>
      </c>
      <c r="J1255" s="64" t="str">
        <f>IFERROR(IF(I1255&lt;&gt;"",VLOOKUP(I1255,Sheet2!B:C,2,0),""),"")</f>
        <v/>
      </c>
      <c r="K1255" s="64" t="str">
        <f>IFERROR( IF(I1255&lt;&gt;"", HLOOKUP(L$2+$A1255,Sheet2!BX:NK,2,0),""),"")</f>
        <v/>
      </c>
      <c r="L1255" t="str">
        <f>IF(OR(HLOOKUP(L$2+$A1255,Sheet2!BX:NK,$B1255,0),HLOOKUP(L$2+$A1255,Sheet2!BX:NK,$B1255,0)&lt;&gt;""),HLOOKUP(L$2+$A1255,Sheet2!BX:NK,$B1255,0),"")</f>
        <v/>
      </c>
      <c r="M1255" t="str">
        <f>IF(OR(HLOOKUP(M$2+$A1255,Sheet2!BY:NL,$B1255,0),HLOOKUP(M$2+$A1255,Sheet2!BY:NL,$B1255,0)&lt;&gt;""),HLOOKUP(M$2+$A1255,Sheet2!BY:NL,$B1255,0),"")</f>
        <v/>
      </c>
      <c r="N1255" t="str">
        <f>IF(OR(HLOOKUP(N$2+$A1255,Sheet2!BZ:NM,$B1255,0),HLOOKUP(N$2+$A1255,Sheet2!BZ:NM,$B1255,0)&lt;&gt;""),HLOOKUP(N$2+$A1255,Sheet2!BZ:NM,$B1255,0),"")</f>
        <v/>
      </c>
      <c r="O1255" t="str">
        <f>IF(OR(HLOOKUP(O$2+$A1255,Sheet2!CA:NN,$B1255,0),HLOOKUP(O$2+$A1255,Sheet2!CA:NN,$B1255,0)&lt;&gt;""),HLOOKUP(O$2+$A1255,Sheet2!CA:NN,$B1255,0),"")</f>
        <v/>
      </c>
      <c r="P1255" t="str">
        <f>IF(OR(HLOOKUP(P$2+$A1255,Sheet2!CB:NO,$B1255,0),HLOOKUP(P$2+$A1255,Sheet2!CB:NO,$B1255,0)&lt;&gt;""),HLOOKUP(P$2+$A1255,Sheet2!CB:NO,$B1255,0),"")</f>
        <v/>
      </c>
      <c r="Q1255" t="str">
        <f>IF(OR(HLOOKUP(Q$2+$A1255,Sheet2!CC:NO,$B1255,0),HLOOKUP(Q$2+$A1255,Sheet2!CC:NO,$B1255,0)&lt;&gt;""),HLOOKUP(Q$2+$A1255,Sheet2!CC:NO,$B1255,0),"")</f>
        <v/>
      </c>
    </row>
    <row r="1256" spans="1:17" x14ac:dyDescent="0.25">
      <c r="A1256" s="64">
        <f t="shared" si="155"/>
        <v>12</v>
      </c>
      <c r="B1256" s="64">
        <f t="shared" si="156"/>
        <v>130</v>
      </c>
      <c r="C1256" s="64">
        <f t="shared" si="157"/>
        <v>3</v>
      </c>
      <c r="D1256" s="64">
        <f t="shared" si="158"/>
        <v>126</v>
      </c>
      <c r="E1256" s="64">
        <f t="shared" si="159"/>
        <v>626</v>
      </c>
      <c r="F1256" s="64" t="str">
        <f t="shared" si="152"/>
        <v/>
      </c>
      <c r="G1256" s="64" t="str">
        <f t="shared" si="153"/>
        <v/>
      </c>
      <c r="H1256" s="64" t="str">
        <f t="shared" si="154"/>
        <v/>
      </c>
      <c r="I1256" s="80" t="str">
        <f>IFERROR(VLOOKUP(D1256,Sheet2!A:B,2,0),"")</f>
        <v/>
      </c>
      <c r="J1256" s="64" t="str">
        <f>IFERROR(IF(I1256&lt;&gt;"",VLOOKUP(I1256,Sheet2!B:C,2,0),""),"")</f>
        <v/>
      </c>
      <c r="K1256" s="64" t="str">
        <f>IFERROR( IF(I1256&lt;&gt;"", HLOOKUP(L$2+$A1256,Sheet2!BX:NK,2,0),""),"")</f>
        <v/>
      </c>
      <c r="L1256" t="str">
        <f>IF(OR(HLOOKUP(L$2+$A1256,Sheet2!BX:NK,$B1256,0),HLOOKUP(L$2+$A1256,Sheet2!BX:NK,$B1256,0)&lt;&gt;""),HLOOKUP(L$2+$A1256,Sheet2!BX:NK,$B1256,0),"")</f>
        <v/>
      </c>
      <c r="M1256" t="str">
        <f>IF(OR(HLOOKUP(M$2+$A1256,Sheet2!BY:NL,$B1256,0),HLOOKUP(M$2+$A1256,Sheet2!BY:NL,$B1256,0)&lt;&gt;""),HLOOKUP(M$2+$A1256,Sheet2!BY:NL,$B1256,0),"")</f>
        <v/>
      </c>
      <c r="N1256" t="str">
        <f>IF(OR(HLOOKUP(N$2+$A1256,Sheet2!BZ:NM,$B1256,0),HLOOKUP(N$2+$A1256,Sheet2!BZ:NM,$B1256,0)&lt;&gt;""),HLOOKUP(N$2+$A1256,Sheet2!BZ:NM,$B1256,0),"")</f>
        <v/>
      </c>
      <c r="O1256" t="str">
        <f>IF(OR(HLOOKUP(O$2+$A1256,Sheet2!CA:NN,$B1256,0),HLOOKUP(O$2+$A1256,Sheet2!CA:NN,$B1256,0)&lt;&gt;""),HLOOKUP(O$2+$A1256,Sheet2!CA:NN,$B1256,0),"")</f>
        <v/>
      </c>
      <c r="P1256" t="str">
        <f>IF(OR(HLOOKUP(P$2+$A1256,Sheet2!CB:NO,$B1256,0),HLOOKUP(P$2+$A1256,Sheet2!CB:NO,$B1256,0)&lt;&gt;""),HLOOKUP(P$2+$A1256,Sheet2!CB:NO,$B1256,0),"")</f>
        <v/>
      </c>
      <c r="Q1256" t="str">
        <f>IF(OR(HLOOKUP(Q$2+$A1256,Sheet2!CC:NO,$B1256,0),HLOOKUP(Q$2+$A1256,Sheet2!CC:NO,$B1256,0)&lt;&gt;""),HLOOKUP(Q$2+$A1256,Sheet2!CC:NO,$B1256,0),"")</f>
        <v/>
      </c>
    </row>
    <row r="1257" spans="1:17" x14ac:dyDescent="0.25">
      <c r="A1257" s="64">
        <f t="shared" si="155"/>
        <v>18</v>
      </c>
      <c r="B1257" s="64">
        <f t="shared" si="156"/>
        <v>130</v>
      </c>
      <c r="C1257" s="64">
        <f t="shared" si="157"/>
        <v>4</v>
      </c>
      <c r="D1257" s="64">
        <f t="shared" si="158"/>
        <v>126</v>
      </c>
      <c r="E1257" s="64">
        <f t="shared" si="159"/>
        <v>626</v>
      </c>
      <c r="F1257" s="64" t="str">
        <f t="shared" si="152"/>
        <v/>
      </c>
      <c r="G1257" s="64" t="str">
        <f t="shared" si="153"/>
        <v/>
      </c>
      <c r="H1257" s="64" t="str">
        <f t="shared" si="154"/>
        <v/>
      </c>
      <c r="I1257" s="80" t="str">
        <f>IFERROR(VLOOKUP(D1257,Sheet2!A:B,2,0),"")</f>
        <v/>
      </c>
      <c r="J1257" s="64" t="str">
        <f>IFERROR(IF(I1257&lt;&gt;"",VLOOKUP(I1257,Sheet2!B:C,2,0),""),"")</f>
        <v/>
      </c>
      <c r="K1257" s="64" t="str">
        <f>IFERROR( IF(I1257&lt;&gt;"", HLOOKUP(L$2+$A1257,Sheet2!BX:NK,2,0),""),"")</f>
        <v/>
      </c>
      <c r="L1257" t="str">
        <f>IF(OR(HLOOKUP(L$2+$A1257,Sheet2!BX:NK,$B1257,0),HLOOKUP(L$2+$A1257,Sheet2!BX:NK,$B1257,0)&lt;&gt;""),HLOOKUP(L$2+$A1257,Sheet2!BX:NK,$B1257,0),"")</f>
        <v/>
      </c>
      <c r="M1257" t="str">
        <f>IF(OR(HLOOKUP(M$2+$A1257,Sheet2!BY:NL,$B1257,0),HLOOKUP(M$2+$A1257,Sheet2!BY:NL,$B1257,0)&lt;&gt;""),HLOOKUP(M$2+$A1257,Sheet2!BY:NL,$B1257,0),"")</f>
        <v/>
      </c>
      <c r="N1257" t="str">
        <f>IF(OR(HLOOKUP(N$2+$A1257,Sheet2!BZ:NM,$B1257,0),HLOOKUP(N$2+$A1257,Sheet2!BZ:NM,$B1257,0)&lt;&gt;""),HLOOKUP(N$2+$A1257,Sheet2!BZ:NM,$B1257,0),"")</f>
        <v/>
      </c>
      <c r="O1257" t="str">
        <f>IF(OR(HLOOKUP(O$2+$A1257,Sheet2!CA:NN,$B1257,0),HLOOKUP(O$2+$A1257,Sheet2!CA:NN,$B1257,0)&lt;&gt;""),HLOOKUP(O$2+$A1257,Sheet2!CA:NN,$B1257,0),"")</f>
        <v/>
      </c>
      <c r="P1257" t="str">
        <f>IF(OR(HLOOKUP(P$2+$A1257,Sheet2!CB:NO,$B1257,0),HLOOKUP(P$2+$A1257,Sheet2!CB:NO,$B1257,0)&lt;&gt;""),HLOOKUP(P$2+$A1257,Sheet2!CB:NO,$B1257,0),"")</f>
        <v/>
      </c>
      <c r="Q1257" t="str">
        <f>IF(OR(HLOOKUP(Q$2+$A1257,Sheet2!CC:NO,$B1257,0),HLOOKUP(Q$2+$A1257,Sheet2!CC:NO,$B1257,0)&lt;&gt;""),HLOOKUP(Q$2+$A1257,Sheet2!CC:NO,$B1257,0),"")</f>
        <v/>
      </c>
    </row>
    <row r="1258" spans="1:17" x14ac:dyDescent="0.25">
      <c r="A1258" s="64">
        <f t="shared" si="155"/>
        <v>24</v>
      </c>
      <c r="B1258" s="64">
        <f t="shared" si="156"/>
        <v>130</v>
      </c>
      <c r="C1258" s="64">
        <f t="shared" si="157"/>
        <v>5</v>
      </c>
      <c r="D1258" s="64">
        <f t="shared" si="158"/>
        <v>126</v>
      </c>
      <c r="E1258" s="64">
        <f t="shared" si="159"/>
        <v>626</v>
      </c>
      <c r="F1258" s="64" t="str">
        <f t="shared" si="152"/>
        <v/>
      </c>
      <c r="G1258" s="64" t="str">
        <f t="shared" si="153"/>
        <v/>
      </c>
      <c r="H1258" s="64" t="str">
        <f t="shared" si="154"/>
        <v/>
      </c>
      <c r="I1258" s="80" t="str">
        <f>IFERROR(VLOOKUP(D1258,Sheet2!A:B,2,0),"")</f>
        <v/>
      </c>
      <c r="J1258" s="64" t="str">
        <f>IFERROR(IF(I1258&lt;&gt;"",VLOOKUP(I1258,Sheet2!B:C,2,0),""),"")</f>
        <v/>
      </c>
      <c r="K1258" s="64" t="str">
        <f>IFERROR( IF(I1258&lt;&gt;"", HLOOKUP(L$2+$A1258,Sheet2!BX:NK,2,0),""),"")</f>
        <v/>
      </c>
      <c r="L1258" t="str">
        <f>IF(OR(HLOOKUP(L$2+$A1258,Sheet2!BX:NK,$B1258,0),HLOOKUP(L$2+$A1258,Sheet2!BX:NK,$B1258,0)&lt;&gt;""),HLOOKUP(L$2+$A1258,Sheet2!BX:NK,$B1258,0),"")</f>
        <v/>
      </c>
      <c r="M1258" t="str">
        <f>IF(OR(HLOOKUP(M$2+$A1258,Sheet2!BY:NL,$B1258,0),HLOOKUP(M$2+$A1258,Sheet2!BY:NL,$B1258,0)&lt;&gt;""),HLOOKUP(M$2+$A1258,Sheet2!BY:NL,$B1258,0),"")</f>
        <v/>
      </c>
      <c r="N1258" t="str">
        <f>IF(OR(HLOOKUP(N$2+$A1258,Sheet2!BZ:NM,$B1258,0),HLOOKUP(N$2+$A1258,Sheet2!BZ:NM,$B1258,0)&lt;&gt;""),HLOOKUP(N$2+$A1258,Sheet2!BZ:NM,$B1258,0),"")</f>
        <v/>
      </c>
      <c r="O1258" t="str">
        <f>IF(OR(HLOOKUP(O$2+$A1258,Sheet2!CA:NN,$B1258,0),HLOOKUP(O$2+$A1258,Sheet2!CA:NN,$B1258,0)&lt;&gt;""),HLOOKUP(O$2+$A1258,Sheet2!CA:NN,$B1258,0),"")</f>
        <v/>
      </c>
      <c r="P1258" t="str">
        <f>IF(OR(HLOOKUP(P$2+$A1258,Sheet2!CB:NO,$B1258,0),HLOOKUP(P$2+$A1258,Sheet2!CB:NO,$B1258,0)&lt;&gt;""),HLOOKUP(P$2+$A1258,Sheet2!CB:NO,$B1258,0),"")</f>
        <v/>
      </c>
      <c r="Q1258" t="str">
        <f>IF(OR(HLOOKUP(Q$2+$A1258,Sheet2!CC:NO,$B1258,0),HLOOKUP(Q$2+$A1258,Sheet2!CC:NO,$B1258,0)&lt;&gt;""),HLOOKUP(Q$2+$A1258,Sheet2!CC:NO,$B1258,0),"")</f>
        <v/>
      </c>
    </row>
    <row r="1259" spans="1:17" x14ac:dyDescent="0.25">
      <c r="A1259" s="64">
        <f t="shared" si="155"/>
        <v>30</v>
      </c>
      <c r="B1259" s="64">
        <f t="shared" si="156"/>
        <v>130</v>
      </c>
      <c r="C1259" s="64">
        <f t="shared" si="157"/>
        <v>6</v>
      </c>
      <c r="D1259" s="64">
        <f t="shared" si="158"/>
        <v>126</v>
      </c>
      <c r="E1259" s="64">
        <f t="shared" si="159"/>
        <v>626</v>
      </c>
      <c r="F1259" s="64" t="str">
        <f t="shared" si="152"/>
        <v/>
      </c>
      <c r="G1259" s="64" t="str">
        <f t="shared" si="153"/>
        <v/>
      </c>
      <c r="H1259" s="64" t="str">
        <f t="shared" si="154"/>
        <v/>
      </c>
      <c r="I1259" s="80" t="str">
        <f>IFERROR(VLOOKUP(D1259,Sheet2!A:B,2,0),"")</f>
        <v/>
      </c>
      <c r="J1259" s="64" t="str">
        <f>IFERROR(IF(I1259&lt;&gt;"",VLOOKUP(I1259,Sheet2!B:C,2,0),""),"")</f>
        <v/>
      </c>
      <c r="K1259" s="64" t="str">
        <f>IFERROR( IF(I1259&lt;&gt;"", HLOOKUP(L$2+$A1259,Sheet2!BX:NK,2,0),""),"")</f>
        <v/>
      </c>
      <c r="L1259" t="str">
        <f>IF(OR(HLOOKUP(L$2+$A1259,Sheet2!BX:NK,$B1259,0),HLOOKUP(L$2+$A1259,Sheet2!BX:NK,$B1259,0)&lt;&gt;""),HLOOKUP(L$2+$A1259,Sheet2!BX:NK,$B1259,0),"")</f>
        <v/>
      </c>
      <c r="M1259" t="str">
        <f>IF(OR(HLOOKUP(M$2+$A1259,Sheet2!BY:NL,$B1259,0),HLOOKUP(M$2+$A1259,Sheet2!BY:NL,$B1259,0)&lt;&gt;""),HLOOKUP(M$2+$A1259,Sheet2!BY:NL,$B1259,0),"")</f>
        <v/>
      </c>
      <c r="N1259" t="str">
        <f>IF(OR(HLOOKUP(N$2+$A1259,Sheet2!BZ:NM,$B1259,0),HLOOKUP(N$2+$A1259,Sheet2!BZ:NM,$B1259,0)&lt;&gt;""),HLOOKUP(N$2+$A1259,Sheet2!BZ:NM,$B1259,0),"")</f>
        <v/>
      </c>
      <c r="O1259" t="str">
        <f>IF(OR(HLOOKUP(O$2+$A1259,Sheet2!CA:NN,$B1259,0),HLOOKUP(O$2+$A1259,Sheet2!CA:NN,$B1259,0)&lt;&gt;""),HLOOKUP(O$2+$A1259,Sheet2!CA:NN,$B1259,0),"")</f>
        <v/>
      </c>
      <c r="P1259" t="str">
        <f>IF(OR(HLOOKUP(P$2+$A1259,Sheet2!CB:NO,$B1259,0),HLOOKUP(P$2+$A1259,Sheet2!CB:NO,$B1259,0)&lt;&gt;""),HLOOKUP(P$2+$A1259,Sheet2!CB:NO,$B1259,0),"")</f>
        <v/>
      </c>
      <c r="Q1259" t="str">
        <f>IF(OR(HLOOKUP(Q$2+$A1259,Sheet2!CC:NO,$B1259,0),HLOOKUP(Q$2+$A1259,Sheet2!CC:NO,$B1259,0)&lt;&gt;""),HLOOKUP(Q$2+$A1259,Sheet2!CC:NO,$B1259,0),"")</f>
        <v/>
      </c>
    </row>
    <row r="1260" spans="1:17" x14ac:dyDescent="0.25">
      <c r="A1260" s="64">
        <f t="shared" si="155"/>
        <v>36</v>
      </c>
      <c r="B1260" s="64">
        <f t="shared" si="156"/>
        <v>130</v>
      </c>
      <c r="C1260" s="64">
        <f t="shared" si="157"/>
        <v>7</v>
      </c>
      <c r="D1260" s="64">
        <f t="shared" si="158"/>
        <v>126</v>
      </c>
      <c r="E1260" s="64">
        <f t="shared" si="159"/>
        <v>626</v>
      </c>
      <c r="F1260" s="64" t="str">
        <f t="shared" si="152"/>
        <v/>
      </c>
      <c r="G1260" s="64" t="str">
        <f t="shared" si="153"/>
        <v/>
      </c>
      <c r="H1260" s="64" t="str">
        <f t="shared" si="154"/>
        <v/>
      </c>
      <c r="I1260" s="80" t="str">
        <f>IFERROR(VLOOKUP(D1260,Sheet2!A:B,2,0),"")</f>
        <v/>
      </c>
      <c r="J1260" s="64" t="str">
        <f>IFERROR(IF(I1260&lt;&gt;"",VLOOKUP(I1260,Sheet2!B:C,2,0),""),"")</f>
        <v/>
      </c>
      <c r="K1260" s="64" t="str">
        <f>IFERROR( IF(I1260&lt;&gt;"", HLOOKUP(L$2+$A1260,Sheet2!BX:NK,2,0),""),"")</f>
        <v/>
      </c>
      <c r="L1260" t="str">
        <f>IF(OR(HLOOKUP(L$2+$A1260,Sheet2!BX:NK,$B1260,0),HLOOKUP(L$2+$A1260,Sheet2!BX:NK,$B1260,0)&lt;&gt;""),HLOOKUP(L$2+$A1260,Sheet2!BX:NK,$B1260,0),"")</f>
        <v/>
      </c>
      <c r="M1260" t="str">
        <f>IF(OR(HLOOKUP(M$2+$A1260,Sheet2!BY:NL,$B1260,0),HLOOKUP(M$2+$A1260,Sheet2!BY:NL,$B1260,0)&lt;&gt;""),HLOOKUP(M$2+$A1260,Sheet2!BY:NL,$B1260,0),"")</f>
        <v/>
      </c>
      <c r="N1260" t="str">
        <f>IF(OR(HLOOKUP(N$2+$A1260,Sheet2!BZ:NM,$B1260,0),HLOOKUP(N$2+$A1260,Sheet2!BZ:NM,$B1260,0)&lt;&gt;""),HLOOKUP(N$2+$A1260,Sheet2!BZ:NM,$B1260,0),"")</f>
        <v/>
      </c>
      <c r="O1260" t="str">
        <f>IF(OR(HLOOKUP(O$2+$A1260,Sheet2!CA:NN,$B1260,0),HLOOKUP(O$2+$A1260,Sheet2!CA:NN,$B1260,0)&lt;&gt;""),HLOOKUP(O$2+$A1260,Sheet2!CA:NN,$B1260,0),"")</f>
        <v/>
      </c>
      <c r="P1260" t="str">
        <f>IF(OR(HLOOKUP(P$2+$A1260,Sheet2!CB:NO,$B1260,0),HLOOKUP(P$2+$A1260,Sheet2!CB:NO,$B1260,0)&lt;&gt;""),HLOOKUP(P$2+$A1260,Sheet2!CB:NO,$B1260,0),"")</f>
        <v/>
      </c>
      <c r="Q1260" t="str">
        <f>IF(OR(HLOOKUP(Q$2+$A1260,Sheet2!CC:NO,$B1260,0),HLOOKUP(Q$2+$A1260,Sheet2!CC:NO,$B1260,0)&lt;&gt;""),HLOOKUP(Q$2+$A1260,Sheet2!CC:NO,$B1260,0),"")</f>
        <v/>
      </c>
    </row>
    <row r="1261" spans="1:17" x14ac:dyDescent="0.25">
      <c r="A1261" s="64">
        <f t="shared" si="155"/>
        <v>42</v>
      </c>
      <c r="B1261" s="64">
        <f t="shared" si="156"/>
        <v>130</v>
      </c>
      <c r="C1261" s="64">
        <f t="shared" si="157"/>
        <v>8</v>
      </c>
      <c r="D1261" s="64">
        <f t="shared" si="158"/>
        <v>126</v>
      </c>
      <c r="E1261" s="64">
        <f t="shared" si="159"/>
        <v>626</v>
      </c>
      <c r="F1261" s="64" t="str">
        <f t="shared" si="152"/>
        <v/>
      </c>
      <c r="G1261" s="64" t="str">
        <f t="shared" si="153"/>
        <v/>
      </c>
      <c r="H1261" s="64" t="str">
        <f t="shared" si="154"/>
        <v/>
      </c>
      <c r="I1261" s="80" t="str">
        <f>IFERROR(VLOOKUP(D1261,Sheet2!A:B,2,0),"")</f>
        <v/>
      </c>
      <c r="J1261" s="64" t="str">
        <f>IFERROR(IF(I1261&lt;&gt;"",VLOOKUP(I1261,Sheet2!B:C,2,0),""),"")</f>
        <v/>
      </c>
      <c r="K1261" s="64" t="str">
        <f>IFERROR( IF(I1261&lt;&gt;"", HLOOKUP(L$2+$A1261,Sheet2!BX:NK,2,0),""),"")</f>
        <v/>
      </c>
      <c r="L1261" t="str">
        <f>IF(OR(HLOOKUP(L$2+$A1261,Sheet2!BX:NK,$B1261,0),HLOOKUP(L$2+$A1261,Sheet2!BX:NK,$B1261,0)&lt;&gt;""),HLOOKUP(L$2+$A1261,Sheet2!BX:NK,$B1261,0),"")</f>
        <v/>
      </c>
      <c r="M1261" t="str">
        <f>IF(OR(HLOOKUP(M$2+$A1261,Sheet2!BY:NL,$B1261,0),HLOOKUP(M$2+$A1261,Sheet2!BY:NL,$B1261,0)&lt;&gt;""),HLOOKUP(M$2+$A1261,Sheet2!BY:NL,$B1261,0),"")</f>
        <v/>
      </c>
      <c r="N1261" t="str">
        <f>IF(OR(HLOOKUP(N$2+$A1261,Sheet2!BZ:NM,$B1261,0),HLOOKUP(N$2+$A1261,Sheet2!BZ:NM,$B1261,0)&lt;&gt;""),HLOOKUP(N$2+$A1261,Sheet2!BZ:NM,$B1261,0),"")</f>
        <v/>
      </c>
      <c r="O1261" t="str">
        <f>IF(OR(HLOOKUP(O$2+$A1261,Sheet2!CA:NN,$B1261,0),HLOOKUP(O$2+$A1261,Sheet2!CA:NN,$B1261,0)&lt;&gt;""),HLOOKUP(O$2+$A1261,Sheet2!CA:NN,$B1261,0),"")</f>
        <v/>
      </c>
      <c r="P1261" t="str">
        <f>IF(OR(HLOOKUP(P$2+$A1261,Sheet2!CB:NO,$B1261,0),HLOOKUP(P$2+$A1261,Sheet2!CB:NO,$B1261,0)&lt;&gt;""),HLOOKUP(P$2+$A1261,Sheet2!CB:NO,$B1261,0),"")</f>
        <v/>
      </c>
      <c r="Q1261" t="str">
        <f>IF(OR(HLOOKUP(Q$2+$A1261,Sheet2!CC:NO,$B1261,0),HLOOKUP(Q$2+$A1261,Sheet2!CC:NO,$B1261,0)&lt;&gt;""),HLOOKUP(Q$2+$A1261,Sheet2!CC:NO,$B1261,0),"")</f>
        <v/>
      </c>
    </row>
    <row r="1262" spans="1:17" x14ac:dyDescent="0.25">
      <c r="A1262" s="64">
        <f t="shared" si="155"/>
        <v>48</v>
      </c>
      <c r="B1262" s="64">
        <f t="shared" si="156"/>
        <v>130</v>
      </c>
      <c r="C1262" s="64">
        <f t="shared" si="157"/>
        <v>9</v>
      </c>
      <c r="D1262" s="64">
        <f t="shared" si="158"/>
        <v>126</v>
      </c>
      <c r="E1262" s="64">
        <f t="shared" si="159"/>
        <v>626</v>
      </c>
      <c r="F1262" s="64" t="str">
        <f t="shared" si="152"/>
        <v/>
      </c>
      <c r="G1262" s="64" t="str">
        <f t="shared" si="153"/>
        <v/>
      </c>
      <c r="H1262" s="64" t="str">
        <f t="shared" si="154"/>
        <v/>
      </c>
      <c r="I1262" s="80" t="str">
        <f>IFERROR(VLOOKUP(D1262,Sheet2!A:B,2,0),"")</f>
        <v/>
      </c>
      <c r="J1262" s="64" t="str">
        <f>IFERROR(IF(I1262&lt;&gt;"",VLOOKUP(I1262,Sheet2!B:C,2,0),""),"")</f>
        <v/>
      </c>
      <c r="K1262" s="64" t="str">
        <f>IFERROR( IF(I1262&lt;&gt;"", HLOOKUP(L$2+$A1262,Sheet2!BX:NK,2,0),""),"")</f>
        <v/>
      </c>
      <c r="L1262" t="str">
        <f>IF(OR(HLOOKUP(L$2+$A1262,Sheet2!BX:NK,$B1262,0),HLOOKUP(L$2+$A1262,Sheet2!BX:NK,$B1262,0)&lt;&gt;""),HLOOKUP(L$2+$A1262,Sheet2!BX:NK,$B1262,0),"")</f>
        <v/>
      </c>
      <c r="M1262" t="str">
        <f>IF(OR(HLOOKUP(M$2+$A1262,Sheet2!BY:NL,$B1262,0),HLOOKUP(M$2+$A1262,Sheet2!BY:NL,$B1262,0)&lt;&gt;""),HLOOKUP(M$2+$A1262,Sheet2!BY:NL,$B1262,0),"")</f>
        <v/>
      </c>
      <c r="N1262" t="str">
        <f>IF(OR(HLOOKUP(N$2+$A1262,Sheet2!BZ:NM,$B1262,0),HLOOKUP(N$2+$A1262,Sheet2!BZ:NM,$B1262,0)&lt;&gt;""),HLOOKUP(N$2+$A1262,Sheet2!BZ:NM,$B1262,0),"")</f>
        <v/>
      </c>
      <c r="O1262" t="str">
        <f>IF(OR(HLOOKUP(O$2+$A1262,Sheet2!CA:NN,$B1262,0),HLOOKUP(O$2+$A1262,Sheet2!CA:NN,$B1262,0)&lt;&gt;""),HLOOKUP(O$2+$A1262,Sheet2!CA:NN,$B1262,0),"")</f>
        <v/>
      </c>
      <c r="P1262" t="str">
        <f>IF(OR(HLOOKUP(P$2+$A1262,Sheet2!CB:NO,$B1262,0),HLOOKUP(P$2+$A1262,Sheet2!CB:NO,$B1262,0)&lt;&gt;""),HLOOKUP(P$2+$A1262,Sheet2!CB:NO,$B1262,0),"")</f>
        <v/>
      </c>
      <c r="Q1262" t="str">
        <f>IF(OR(HLOOKUP(Q$2+$A1262,Sheet2!CC:NO,$B1262,0),HLOOKUP(Q$2+$A1262,Sheet2!CC:NO,$B1262,0)&lt;&gt;""),HLOOKUP(Q$2+$A1262,Sheet2!CC:NO,$B1262,0),"")</f>
        <v/>
      </c>
    </row>
    <row r="1263" spans="1:17" x14ac:dyDescent="0.25">
      <c r="A1263" s="64">
        <f t="shared" si="155"/>
        <v>54</v>
      </c>
      <c r="B1263" s="64">
        <f t="shared" si="156"/>
        <v>130</v>
      </c>
      <c r="C1263" s="64">
        <f t="shared" si="157"/>
        <v>10</v>
      </c>
      <c r="D1263" s="64">
        <f t="shared" si="158"/>
        <v>126</v>
      </c>
      <c r="E1263" s="64">
        <f t="shared" si="159"/>
        <v>626</v>
      </c>
      <c r="F1263" s="64" t="str">
        <f t="shared" si="152"/>
        <v/>
      </c>
      <c r="G1263" s="64" t="str">
        <f t="shared" si="153"/>
        <v/>
      </c>
      <c r="H1263" s="64" t="str">
        <f t="shared" si="154"/>
        <v/>
      </c>
      <c r="I1263" s="80" t="str">
        <f>IFERROR(VLOOKUP(D1263,Sheet2!A:B,2,0),"")</f>
        <v/>
      </c>
      <c r="J1263" s="64" t="str">
        <f>IFERROR(IF(I1263&lt;&gt;"",VLOOKUP(I1263,Sheet2!B:C,2,0),""),"")</f>
        <v/>
      </c>
      <c r="K1263" s="64" t="str">
        <f>IFERROR( IF(I1263&lt;&gt;"", HLOOKUP(L$2+$A1263,Sheet2!BX:NK,2,0),""),"")</f>
        <v/>
      </c>
      <c r="L1263" t="str">
        <f>IF(OR(HLOOKUP(L$2+$A1263,Sheet2!BX:NK,$B1263,0),HLOOKUP(L$2+$A1263,Sheet2!BX:NK,$B1263,0)&lt;&gt;""),HLOOKUP(L$2+$A1263,Sheet2!BX:NK,$B1263,0),"")</f>
        <v/>
      </c>
      <c r="M1263" t="str">
        <f>IF(OR(HLOOKUP(M$2+$A1263,Sheet2!BY:NL,$B1263,0),HLOOKUP(M$2+$A1263,Sheet2!BY:NL,$B1263,0)&lt;&gt;""),HLOOKUP(M$2+$A1263,Sheet2!BY:NL,$B1263,0),"")</f>
        <v/>
      </c>
      <c r="N1263" t="str">
        <f>IF(OR(HLOOKUP(N$2+$A1263,Sheet2!BZ:NM,$B1263,0),HLOOKUP(N$2+$A1263,Sheet2!BZ:NM,$B1263,0)&lt;&gt;""),HLOOKUP(N$2+$A1263,Sheet2!BZ:NM,$B1263,0),"")</f>
        <v/>
      </c>
      <c r="O1263" t="str">
        <f>IF(OR(HLOOKUP(O$2+$A1263,Sheet2!CA:NN,$B1263,0),HLOOKUP(O$2+$A1263,Sheet2!CA:NN,$B1263,0)&lt;&gt;""),HLOOKUP(O$2+$A1263,Sheet2!CA:NN,$B1263,0),"")</f>
        <v/>
      </c>
      <c r="P1263" t="str">
        <f>IF(OR(HLOOKUP(P$2+$A1263,Sheet2!CB:NO,$B1263,0),HLOOKUP(P$2+$A1263,Sheet2!CB:NO,$B1263,0)&lt;&gt;""),HLOOKUP(P$2+$A1263,Sheet2!CB:NO,$B1263,0),"")</f>
        <v/>
      </c>
      <c r="Q1263" t="str">
        <f>IF(OR(HLOOKUP(Q$2+$A1263,Sheet2!CC:NO,$B1263,0),HLOOKUP(Q$2+$A1263,Sheet2!CC:NO,$B1263,0)&lt;&gt;""),HLOOKUP(Q$2+$A1263,Sheet2!CC:NO,$B1263,0),"")</f>
        <v/>
      </c>
    </row>
    <row r="1264" spans="1:17" x14ac:dyDescent="0.25">
      <c r="A1264" s="64">
        <f t="shared" si="155"/>
        <v>0</v>
      </c>
      <c r="B1264" s="64">
        <f t="shared" si="156"/>
        <v>131</v>
      </c>
      <c r="C1264" s="64">
        <f t="shared" si="157"/>
        <v>1</v>
      </c>
      <c r="D1264" s="64">
        <f t="shared" si="158"/>
        <v>127</v>
      </c>
      <c r="E1264" s="64">
        <f t="shared" si="159"/>
        <v>631</v>
      </c>
      <c r="F1264" s="64" t="str">
        <f t="shared" si="152"/>
        <v/>
      </c>
      <c r="G1264" s="64" t="str">
        <f t="shared" si="153"/>
        <v/>
      </c>
      <c r="H1264" s="64" t="str">
        <f t="shared" si="154"/>
        <v/>
      </c>
      <c r="I1264" s="80" t="str">
        <f>IFERROR(VLOOKUP(D1264,Sheet2!A:B,2,0),"")</f>
        <v/>
      </c>
      <c r="J1264" s="64" t="str">
        <f>IFERROR(IF(I1264&lt;&gt;"",VLOOKUP(I1264,Sheet2!B:C,2,0),""),"")</f>
        <v/>
      </c>
      <c r="K1264" s="64" t="str">
        <f>IFERROR( IF(I1264&lt;&gt;"", HLOOKUP(L$2+$A1264,Sheet2!BX:NK,2,0),""),"")</f>
        <v/>
      </c>
      <c r="L1264" t="str">
        <f>IF(OR(HLOOKUP(L$2+$A1264,Sheet2!BX:NK,$B1264,0),HLOOKUP(L$2+$A1264,Sheet2!BX:NK,$B1264,0)&lt;&gt;""),HLOOKUP(L$2+$A1264,Sheet2!BX:NK,$B1264,0),"")</f>
        <v/>
      </c>
      <c r="M1264" t="str">
        <f>IF(OR(HLOOKUP(M$2+$A1264,Sheet2!BY:NL,$B1264,0),HLOOKUP(M$2+$A1264,Sheet2!BY:NL,$B1264,0)&lt;&gt;""),HLOOKUP(M$2+$A1264,Sheet2!BY:NL,$B1264,0),"")</f>
        <v/>
      </c>
      <c r="N1264" t="str">
        <f>IF(OR(HLOOKUP(N$2+$A1264,Sheet2!BZ:NM,$B1264,0),HLOOKUP(N$2+$A1264,Sheet2!BZ:NM,$B1264,0)&lt;&gt;""),HLOOKUP(N$2+$A1264,Sheet2!BZ:NM,$B1264,0),"")</f>
        <v/>
      </c>
      <c r="O1264" t="str">
        <f>IF(OR(HLOOKUP(O$2+$A1264,Sheet2!CA:NN,$B1264,0),HLOOKUP(O$2+$A1264,Sheet2!CA:NN,$B1264,0)&lt;&gt;""),HLOOKUP(O$2+$A1264,Sheet2!CA:NN,$B1264,0),"")</f>
        <v/>
      </c>
      <c r="P1264" t="str">
        <f>IF(OR(HLOOKUP(P$2+$A1264,Sheet2!CB:NO,$B1264,0),HLOOKUP(P$2+$A1264,Sheet2!CB:NO,$B1264,0)&lt;&gt;""),HLOOKUP(P$2+$A1264,Sheet2!CB:NO,$B1264,0),"")</f>
        <v/>
      </c>
      <c r="Q1264" t="str">
        <f>IF(OR(HLOOKUP(Q$2+$A1264,Sheet2!CC:NO,$B1264,0),HLOOKUP(Q$2+$A1264,Sheet2!CC:NO,$B1264,0)&lt;&gt;""),HLOOKUP(Q$2+$A1264,Sheet2!CC:NO,$B1264,0),"")</f>
        <v/>
      </c>
    </row>
    <row r="1265" spans="1:17" x14ac:dyDescent="0.25">
      <c r="A1265" s="64">
        <f t="shared" si="155"/>
        <v>6</v>
      </c>
      <c r="B1265" s="64">
        <f t="shared" si="156"/>
        <v>131</v>
      </c>
      <c r="C1265" s="64">
        <f t="shared" si="157"/>
        <v>2</v>
      </c>
      <c r="D1265" s="64">
        <f t="shared" si="158"/>
        <v>127</v>
      </c>
      <c r="E1265" s="64">
        <f t="shared" si="159"/>
        <v>631</v>
      </c>
      <c r="F1265" s="64" t="str">
        <f t="shared" si="152"/>
        <v/>
      </c>
      <c r="G1265" s="64" t="str">
        <f t="shared" si="153"/>
        <v/>
      </c>
      <c r="H1265" s="64" t="str">
        <f t="shared" si="154"/>
        <v/>
      </c>
      <c r="I1265" s="80" t="str">
        <f>IFERROR(VLOOKUP(D1265,Sheet2!A:B,2,0),"")</f>
        <v/>
      </c>
      <c r="J1265" s="64" t="str">
        <f>IFERROR(IF(I1265&lt;&gt;"",VLOOKUP(I1265,Sheet2!B:C,2,0),""),"")</f>
        <v/>
      </c>
      <c r="K1265" s="64" t="str">
        <f>IFERROR( IF(I1265&lt;&gt;"", HLOOKUP(L$2+$A1265,Sheet2!BX:NK,2,0),""),"")</f>
        <v/>
      </c>
      <c r="L1265" t="str">
        <f>IF(OR(HLOOKUP(L$2+$A1265,Sheet2!BX:NK,$B1265,0),HLOOKUP(L$2+$A1265,Sheet2!BX:NK,$B1265,0)&lt;&gt;""),HLOOKUP(L$2+$A1265,Sheet2!BX:NK,$B1265,0),"")</f>
        <v/>
      </c>
      <c r="M1265" t="str">
        <f>IF(OR(HLOOKUP(M$2+$A1265,Sheet2!BY:NL,$B1265,0),HLOOKUP(M$2+$A1265,Sheet2!BY:NL,$B1265,0)&lt;&gt;""),HLOOKUP(M$2+$A1265,Sheet2!BY:NL,$B1265,0),"")</f>
        <v/>
      </c>
      <c r="N1265" t="str">
        <f>IF(OR(HLOOKUP(N$2+$A1265,Sheet2!BZ:NM,$B1265,0),HLOOKUP(N$2+$A1265,Sheet2!BZ:NM,$B1265,0)&lt;&gt;""),HLOOKUP(N$2+$A1265,Sheet2!BZ:NM,$B1265,0),"")</f>
        <v/>
      </c>
      <c r="O1265" t="str">
        <f>IF(OR(HLOOKUP(O$2+$A1265,Sheet2!CA:NN,$B1265,0),HLOOKUP(O$2+$A1265,Sheet2!CA:NN,$B1265,0)&lt;&gt;""),HLOOKUP(O$2+$A1265,Sheet2!CA:NN,$B1265,0),"")</f>
        <v/>
      </c>
      <c r="P1265" t="str">
        <f>IF(OR(HLOOKUP(P$2+$A1265,Sheet2!CB:NO,$B1265,0),HLOOKUP(P$2+$A1265,Sheet2!CB:NO,$B1265,0)&lt;&gt;""),HLOOKUP(P$2+$A1265,Sheet2!CB:NO,$B1265,0),"")</f>
        <v/>
      </c>
      <c r="Q1265" t="str">
        <f>IF(OR(HLOOKUP(Q$2+$A1265,Sheet2!CC:NO,$B1265,0),HLOOKUP(Q$2+$A1265,Sheet2!CC:NO,$B1265,0)&lt;&gt;""),HLOOKUP(Q$2+$A1265,Sheet2!CC:NO,$B1265,0),"")</f>
        <v/>
      </c>
    </row>
    <row r="1266" spans="1:17" x14ac:dyDescent="0.25">
      <c r="A1266" s="64">
        <f t="shared" si="155"/>
        <v>12</v>
      </c>
      <c r="B1266" s="64">
        <f t="shared" si="156"/>
        <v>131</v>
      </c>
      <c r="C1266" s="64">
        <f t="shared" si="157"/>
        <v>3</v>
      </c>
      <c r="D1266" s="64">
        <f t="shared" si="158"/>
        <v>127</v>
      </c>
      <c r="E1266" s="64">
        <f t="shared" si="159"/>
        <v>631</v>
      </c>
      <c r="F1266" s="64" t="str">
        <f t="shared" si="152"/>
        <v/>
      </c>
      <c r="G1266" s="64" t="str">
        <f t="shared" si="153"/>
        <v/>
      </c>
      <c r="H1266" s="64" t="str">
        <f t="shared" si="154"/>
        <v/>
      </c>
      <c r="I1266" s="80" t="str">
        <f>IFERROR(VLOOKUP(D1266,Sheet2!A:B,2,0),"")</f>
        <v/>
      </c>
      <c r="J1266" s="64" t="str">
        <f>IFERROR(IF(I1266&lt;&gt;"",VLOOKUP(I1266,Sheet2!B:C,2,0),""),"")</f>
        <v/>
      </c>
      <c r="K1266" s="64" t="str">
        <f>IFERROR( IF(I1266&lt;&gt;"", HLOOKUP(L$2+$A1266,Sheet2!BX:NK,2,0),""),"")</f>
        <v/>
      </c>
      <c r="L1266" t="str">
        <f>IF(OR(HLOOKUP(L$2+$A1266,Sheet2!BX:NK,$B1266,0),HLOOKUP(L$2+$A1266,Sheet2!BX:NK,$B1266,0)&lt;&gt;""),HLOOKUP(L$2+$A1266,Sheet2!BX:NK,$B1266,0),"")</f>
        <v/>
      </c>
      <c r="M1266" t="str">
        <f>IF(OR(HLOOKUP(M$2+$A1266,Sheet2!BY:NL,$B1266,0),HLOOKUP(M$2+$A1266,Sheet2!BY:NL,$B1266,0)&lt;&gt;""),HLOOKUP(M$2+$A1266,Sheet2!BY:NL,$B1266,0),"")</f>
        <v/>
      </c>
      <c r="N1266" t="str">
        <f>IF(OR(HLOOKUP(N$2+$A1266,Sheet2!BZ:NM,$B1266,0),HLOOKUP(N$2+$A1266,Sheet2!BZ:NM,$B1266,0)&lt;&gt;""),HLOOKUP(N$2+$A1266,Sheet2!BZ:NM,$B1266,0),"")</f>
        <v/>
      </c>
      <c r="O1266" t="str">
        <f>IF(OR(HLOOKUP(O$2+$A1266,Sheet2!CA:NN,$B1266,0),HLOOKUP(O$2+$A1266,Sheet2!CA:NN,$B1266,0)&lt;&gt;""),HLOOKUP(O$2+$A1266,Sheet2!CA:NN,$B1266,0),"")</f>
        <v/>
      </c>
      <c r="P1266" t="str">
        <f>IF(OR(HLOOKUP(P$2+$A1266,Sheet2!CB:NO,$B1266,0),HLOOKUP(P$2+$A1266,Sheet2!CB:NO,$B1266,0)&lt;&gt;""),HLOOKUP(P$2+$A1266,Sheet2!CB:NO,$B1266,0),"")</f>
        <v/>
      </c>
      <c r="Q1266" t="str">
        <f>IF(OR(HLOOKUP(Q$2+$A1266,Sheet2!CC:NO,$B1266,0),HLOOKUP(Q$2+$A1266,Sheet2!CC:NO,$B1266,0)&lt;&gt;""),HLOOKUP(Q$2+$A1266,Sheet2!CC:NO,$B1266,0),"")</f>
        <v/>
      </c>
    </row>
    <row r="1267" spans="1:17" x14ac:dyDescent="0.25">
      <c r="A1267" s="64">
        <f t="shared" si="155"/>
        <v>18</v>
      </c>
      <c r="B1267" s="64">
        <f t="shared" si="156"/>
        <v>131</v>
      </c>
      <c r="C1267" s="64">
        <f t="shared" si="157"/>
        <v>4</v>
      </c>
      <c r="D1267" s="64">
        <f t="shared" si="158"/>
        <v>127</v>
      </c>
      <c r="E1267" s="64">
        <f t="shared" si="159"/>
        <v>631</v>
      </c>
      <c r="F1267" s="64" t="str">
        <f t="shared" si="152"/>
        <v/>
      </c>
      <c r="G1267" s="64" t="str">
        <f t="shared" si="153"/>
        <v/>
      </c>
      <c r="H1267" s="64" t="str">
        <f t="shared" si="154"/>
        <v/>
      </c>
      <c r="I1267" s="80" t="str">
        <f>IFERROR(VLOOKUP(D1267,Sheet2!A:B,2,0),"")</f>
        <v/>
      </c>
      <c r="J1267" s="64" t="str">
        <f>IFERROR(IF(I1267&lt;&gt;"",VLOOKUP(I1267,Sheet2!B:C,2,0),""),"")</f>
        <v/>
      </c>
      <c r="K1267" s="64" t="str">
        <f>IFERROR( IF(I1267&lt;&gt;"", HLOOKUP(L$2+$A1267,Sheet2!BX:NK,2,0),""),"")</f>
        <v/>
      </c>
      <c r="L1267" t="str">
        <f>IF(OR(HLOOKUP(L$2+$A1267,Sheet2!BX:NK,$B1267,0),HLOOKUP(L$2+$A1267,Sheet2!BX:NK,$B1267,0)&lt;&gt;""),HLOOKUP(L$2+$A1267,Sheet2!BX:NK,$B1267,0),"")</f>
        <v/>
      </c>
      <c r="M1267" t="str">
        <f>IF(OR(HLOOKUP(M$2+$A1267,Sheet2!BY:NL,$B1267,0),HLOOKUP(M$2+$A1267,Sheet2!BY:NL,$B1267,0)&lt;&gt;""),HLOOKUP(M$2+$A1267,Sheet2!BY:NL,$B1267,0),"")</f>
        <v/>
      </c>
      <c r="N1267" t="str">
        <f>IF(OR(HLOOKUP(N$2+$A1267,Sheet2!BZ:NM,$B1267,0),HLOOKUP(N$2+$A1267,Sheet2!BZ:NM,$B1267,0)&lt;&gt;""),HLOOKUP(N$2+$A1267,Sheet2!BZ:NM,$B1267,0),"")</f>
        <v/>
      </c>
      <c r="O1267" t="str">
        <f>IF(OR(HLOOKUP(O$2+$A1267,Sheet2!CA:NN,$B1267,0),HLOOKUP(O$2+$A1267,Sheet2!CA:NN,$B1267,0)&lt;&gt;""),HLOOKUP(O$2+$A1267,Sheet2!CA:NN,$B1267,0),"")</f>
        <v/>
      </c>
      <c r="P1267" t="str">
        <f>IF(OR(HLOOKUP(P$2+$A1267,Sheet2!CB:NO,$B1267,0),HLOOKUP(P$2+$A1267,Sheet2!CB:NO,$B1267,0)&lt;&gt;""),HLOOKUP(P$2+$A1267,Sheet2!CB:NO,$B1267,0),"")</f>
        <v/>
      </c>
      <c r="Q1267" t="str">
        <f>IF(OR(HLOOKUP(Q$2+$A1267,Sheet2!CC:NO,$B1267,0),HLOOKUP(Q$2+$A1267,Sheet2!CC:NO,$B1267,0)&lt;&gt;""),HLOOKUP(Q$2+$A1267,Sheet2!CC:NO,$B1267,0),"")</f>
        <v/>
      </c>
    </row>
    <row r="1268" spans="1:17" x14ac:dyDescent="0.25">
      <c r="A1268" s="64">
        <f t="shared" si="155"/>
        <v>24</v>
      </c>
      <c r="B1268" s="64">
        <f t="shared" si="156"/>
        <v>131</v>
      </c>
      <c r="C1268" s="64">
        <f t="shared" si="157"/>
        <v>5</v>
      </c>
      <c r="D1268" s="64">
        <f t="shared" si="158"/>
        <v>127</v>
      </c>
      <c r="E1268" s="64">
        <f t="shared" si="159"/>
        <v>631</v>
      </c>
      <c r="F1268" s="64" t="str">
        <f t="shared" si="152"/>
        <v/>
      </c>
      <c r="G1268" s="64" t="str">
        <f t="shared" si="153"/>
        <v/>
      </c>
      <c r="H1268" s="64" t="str">
        <f t="shared" si="154"/>
        <v/>
      </c>
      <c r="I1268" s="80" t="str">
        <f>IFERROR(VLOOKUP(D1268,Sheet2!A:B,2,0),"")</f>
        <v/>
      </c>
      <c r="J1268" s="64" t="str">
        <f>IFERROR(IF(I1268&lt;&gt;"",VLOOKUP(I1268,Sheet2!B:C,2,0),""),"")</f>
        <v/>
      </c>
      <c r="K1268" s="64" t="str">
        <f>IFERROR( IF(I1268&lt;&gt;"", HLOOKUP(L$2+$A1268,Sheet2!BX:NK,2,0),""),"")</f>
        <v/>
      </c>
      <c r="L1268" t="str">
        <f>IF(OR(HLOOKUP(L$2+$A1268,Sheet2!BX:NK,$B1268,0),HLOOKUP(L$2+$A1268,Sheet2!BX:NK,$B1268,0)&lt;&gt;""),HLOOKUP(L$2+$A1268,Sheet2!BX:NK,$B1268,0),"")</f>
        <v/>
      </c>
      <c r="M1268" t="str">
        <f>IF(OR(HLOOKUP(M$2+$A1268,Sheet2!BY:NL,$B1268,0),HLOOKUP(M$2+$A1268,Sheet2!BY:NL,$B1268,0)&lt;&gt;""),HLOOKUP(M$2+$A1268,Sheet2!BY:NL,$B1268,0),"")</f>
        <v/>
      </c>
      <c r="N1268" t="str">
        <f>IF(OR(HLOOKUP(N$2+$A1268,Sheet2!BZ:NM,$B1268,0),HLOOKUP(N$2+$A1268,Sheet2!BZ:NM,$B1268,0)&lt;&gt;""),HLOOKUP(N$2+$A1268,Sheet2!BZ:NM,$B1268,0),"")</f>
        <v/>
      </c>
      <c r="O1268" t="str">
        <f>IF(OR(HLOOKUP(O$2+$A1268,Sheet2!CA:NN,$B1268,0),HLOOKUP(O$2+$A1268,Sheet2!CA:NN,$B1268,0)&lt;&gt;""),HLOOKUP(O$2+$A1268,Sheet2!CA:NN,$B1268,0),"")</f>
        <v/>
      </c>
      <c r="P1268" t="str">
        <f>IF(OR(HLOOKUP(P$2+$A1268,Sheet2!CB:NO,$B1268,0),HLOOKUP(P$2+$A1268,Sheet2!CB:NO,$B1268,0)&lt;&gt;""),HLOOKUP(P$2+$A1268,Sheet2!CB:NO,$B1268,0),"")</f>
        <v/>
      </c>
      <c r="Q1268" t="str">
        <f>IF(OR(HLOOKUP(Q$2+$A1268,Sheet2!CC:NO,$B1268,0),HLOOKUP(Q$2+$A1268,Sheet2!CC:NO,$B1268,0)&lt;&gt;""),HLOOKUP(Q$2+$A1268,Sheet2!CC:NO,$B1268,0),"")</f>
        <v/>
      </c>
    </row>
    <row r="1269" spans="1:17" x14ac:dyDescent="0.25">
      <c r="A1269" s="64">
        <f t="shared" si="155"/>
        <v>30</v>
      </c>
      <c r="B1269" s="64">
        <f t="shared" si="156"/>
        <v>131</v>
      </c>
      <c r="C1269" s="64">
        <f t="shared" si="157"/>
        <v>6</v>
      </c>
      <c r="D1269" s="64">
        <f t="shared" si="158"/>
        <v>127</v>
      </c>
      <c r="E1269" s="64">
        <f t="shared" si="159"/>
        <v>631</v>
      </c>
      <c r="F1269" s="64" t="str">
        <f t="shared" si="152"/>
        <v/>
      </c>
      <c r="G1269" s="64" t="str">
        <f t="shared" si="153"/>
        <v/>
      </c>
      <c r="H1269" s="64" t="str">
        <f t="shared" si="154"/>
        <v/>
      </c>
      <c r="I1269" s="80" t="str">
        <f>IFERROR(VLOOKUP(D1269,Sheet2!A:B,2,0),"")</f>
        <v/>
      </c>
      <c r="J1269" s="64" t="str">
        <f>IFERROR(IF(I1269&lt;&gt;"",VLOOKUP(I1269,Sheet2!B:C,2,0),""),"")</f>
        <v/>
      </c>
      <c r="K1269" s="64" t="str">
        <f>IFERROR( IF(I1269&lt;&gt;"", HLOOKUP(L$2+$A1269,Sheet2!BX:NK,2,0),""),"")</f>
        <v/>
      </c>
      <c r="L1269" t="str">
        <f>IF(OR(HLOOKUP(L$2+$A1269,Sheet2!BX:NK,$B1269,0),HLOOKUP(L$2+$A1269,Sheet2!BX:NK,$B1269,0)&lt;&gt;""),HLOOKUP(L$2+$A1269,Sheet2!BX:NK,$B1269,0),"")</f>
        <v/>
      </c>
      <c r="M1269" t="str">
        <f>IF(OR(HLOOKUP(M$2+$A1269,Sheet2!BY:NL,$B1269,0),HLOOKUP(M$2+$A1269,Sheet2!BY:NL,$B1269,0)&lt;&gt;""),HLOOKUP(M$2+$A1269,Sheet2!BY:NL,$B1269,0),"")</f>
        <v/>
      </c>
      <c r="N1269" t="str">
        <f>IF(OR(HLOOKUP(N$2+$A1269,Sheet2!BZ:NM,$B1269,0),HLOOKUP(N$2+$A1269,Sheet2!BZ:NM,$B1269,0)&lt;&gt;""),HLOOKUP(N$2+$A1269,Sheet2!BZ:NM,$B1269,0),"")</f>
        <v/>
      </c>
      <c r="O1269" t="str">
        <f>IF(OR(HLOOKUP(O$2+$A1269,Sheet2!CA:NN,$B1269,0),HLOOKUP(O$2+$A1269,Sheet2!CA:NN,$B1269,0)&lt;&gt;""),HLOOKUP(O$2+$A1269,Sheet2!CA:NN,$B1269,0),"")</f>
        <v/>
      </c>
      <c r="P1269" t="str">
        <f>IF(OR(HLOOKUP(P$2+$A1269,Sheet2!CB:NO,$B1269,0),HLOOKUP(P$2+$A1269,Sheet2!CB:NO,$B1269,0)&lt;&gt;""),HLOOKUP(P$2+$A1269,Sheet2!CB:NO,$B1269,0),"")</f>
        <v/>
      </c>
      <c r="Q1269" t="str">
        <f>IF(OR(HLOOKUP(Q$2+$A1269,Sheet2!CC:NO,$B1269,0),HLOOKUP(Q$2+$A1269,Sheet2!CC:NO,$B1269,0)&lt;&gt;""),HLOOKUP(Q$2+$A1269,Sheet2!CC:NO,$B1269,0),"")</f>
        <v/>
      </c>
    </row>
    <row r="1270" spans="1:17" x14ac:dyDescent="0.25">
      <c r="A1270" s="64">
        <f t="shared" si="155"/>
        <v>36</v>
      </c>
      <c r="B1270" s="64">
        <f t="shared" si="156"/>
        <v>131</v>
      </c>
      <c r="C1270" s="64">
        <f t="shared" si="157"/>
        <v>7</v>
      </c>
      <c r="D1270" s="64">
        <f t="shared" si="158"/>
        <v>127</v>
      </c>
      <c r="E1270" s="64">
        <f t="shared" si="159"/>
        <v>631</v>
      </c>
      <c r="F1270" s="64" t="str">
        <f t="shared" si="152"/>
        <v/>
      </c>
      <c r="G1270" s="64" t="str">
        <f t="shared" si="153"/>
        <v/>
      </c>
      <c r="H1270" s="64" t="str">
        <f t="shared" si="154"/>
        <v/>
      </c>
      <c r="I1270" s="80" t="str">
        <f>IFERROR(VLOOKUP(D1270,Sheet2!A:B,2,0),"")</f>
        <v/>
      </c>
      <c r="J1270" s="64" t="str">
        <f>IFERROR(IF(I1270&lt;&gt;"",VLOOKUP(I1270,Sheet2!B:C,2,0),""),"")</f>
        <v/>
      </c>
      <c r="K1270" s="64" t="str">
        <f>IFERROR( IF(I1270&lt;&gt;"", HLOOKUP(L$2+$A1270,Sheet2!BX:NK,2,0),""),"")</f>
        <v/>
      </c>
      <c r="L1270" t="str">
        <f>IF(OR(HLOOKUP(L$2+$A1270,Sheet2!BX:NK,$B1270,0),HLOOKUP(L$2+$A1270,Sheet2!BX:NK,$B1270,0)&lt;&gt;""),HLOOKUP(L$2+$A1270,Sheet2!BX:NK,$B1270,0),"")</f>
        <v/>
      </c>
      <c r="M1270" t="str">
        <f>IF(OR(HLOOKUP(M$2+$A1270,Sheet2!BY:NL,$B1270,0),HLOOKUP(M$2+$A1270,Sheet2!BY:NL,$B1270,0)&lt;&gt;""),HLOOKUP(M$2+$A1270,Sheet2!BY:NL,$B1270,0),"")</f>
        <v/>
      </c>
      <c r="N1270" t="str">
        <f>IF(OR(HLOOKUP(N$2+$A1270,Sheet2!BZ:NM,$B1270,0),HLOOKUP(N$2+$A1270,Sheet2!BZ:NM,$B1270,0)&lt;&gt;""),HLOOKUP(N$2+$A1270,Sheet2!BZ:NM,$B1270,0),"")</f>
        <v/>
      </c>
      <c r="O1270" t="str">
        <f>IF(OR(HLOOKUP(O$2+$A1270,Sheet2!CA:NN,$B1270,0),HLOOKUP(O$2+$A1270,Sheet2!CA:NN,$B1270,0)&lt;&gt;""),HLOOKUP(O$2+$A1270,Sheet2!CA:NN,$B1270,0),"")</f>
        <v/>
      </c>
      <c r="P1270" t="str">
        <f>IF(OR(HLOOKUP(P$2+$A1270,Sheet2!CB:NO,$B1270,0),HLOOKUP(P$2+$A1270,Sheet2!CB:NO,$B1270,0)&lt;&gt;""),HLOOKUP(P$2+$A1270,Sheet2!CB:NO,$B1270,0),"")</f>
        <v/>
      </c>
      <c r="Q1270" t="str">
        <f>IF(OR(HLOOKUP(Q$2+$A1270,Sheet2!CC:NO,$B1270,0),HLOOKUP(Q$2+$A1270,Sheet2!CC:NO,$B1270,0)&lt;&gt;""),HLOOKUP(Q$2+$A1270,Sheet2!CC:NO,$B1270,0),"")</f>
        <v/>
      </c>
    </row>
    <row r="1271" spans="1:17" x14ac:dyDescent="0.25">
      <c r="A1271" s="64">
        <f t="shared" si="155"/>
        <v>42</v>
      </c>
      <c r="B1271" s="64">
        <f t="shared" si="156"/>
        <v>131</v>
      </c>
      <c r="C1271" s="64">
        <f t="shared" si="157"/>
        <v>8</v>
      </c>
      <c r="D1271" s="64">
        <f t="shared" si="158"/>
        <v>127</v>
      </c>
      <c r="E1271" s="64">
        <f t="shared" si="159"/>
        <v>631</v>
      </c>
      <c r="F1271" s="64" t="str">
        <f t="shared" si="152"/>
        <v/>
      </c>
      <c r="G1271" s="64" t="str">
        <f t="shared" si="153"/>
        <v/>
      </c>
      <c r="H1271" s="64" t="str">
        <f t="shared" si="154"/>
        <v/>
      </c>
      <c r="I1271" s="80" t="str">
        <f>IFERROR(VLOOKUP(D1271,Sheet2!A:B,2,0),"")</f>
        <v/>
      </c>
      <c r="J1271" s="64" t="str">
        <f>IFERROR(IF(I1271&lt;&gt;"",VLOOKUP(I1271,Sheet2!B:C,2,0),""),"")</f>
        <v/>
      </c>
      <c r="K1271" s="64" t="str">
        <f>IFERROR( IF(I1271&lt;&gt;"", HLOOKUP(L$2+$A1271,Sheet2!BX:NK,2,0),""),"")</f>
        <v/>
      </c>
      <c r="L1271" t="str">
        <f>IF(OR(HLOOKUP(L$2+$A1271,Sheet2!BX:NK,$B1271,0),HLOOKUP(L$2+$A1271,Sheet2!BX:NK,$B1271,0)&lt;&gt;""),HLOOKUP(L$2+$A1271,Sheet2!BX:NK,$B1271,0),"")</f>
        <v/>
      </c>
      <c r="M1271" t="str">
        <f>IF(OR(HLOOKUP(M$2+$A1271,Sheet2!BY:NL,$B1271,0),HLOOKUP(M$2+$A1271,Sheet2!BY:NL,$B1271,0)&lt;&gt;""),HLOOKUP(M$2+$A1271,Sheet2!BY:NL,$B1271,0),"")</f>
        <v/>
      </c>
      <c r="N1271" t="str">
        <f>IF(OR(HLOOKUP(N$2+$A1271,Sheet2!BZ:NM,$B1271,0),HLOOKUP(N$2+$A1271,Sheet2!BZ:NM,$B1271,0)&lt;&gt;""),HLOOKUP(N$2+$A1271,Sheet2!BZ:NM,$B1271,0),"")</f>
        <v/>
      </c>
      <c r="O1271" t="str">
        <f>IF(OR(HLOOKUP(O$2+$A1271,Sheet2!CA:NN,$B1271,0),HLOOKUP(O$2+$A1271,Sheet2!CA:NN,$B1271,0)&lt;&gt;""),HLOOKUP(O$2+$A1271,Sheet2!CA:NN,$B1271,0),"")</f>
        <v/>
      </c>
      <c r="P1271" t="str">
        <f>IF(OR(HLOOKUP(P$2+$A1271,Sheet2!CB:NO,$B1271,0),HLOOKUP(P$2+$A1271,Sheet2!CB:NO,$B1271,0)&lt;&gt;""),HLOOKUP(P$2+$A1271,Sheet2!CB:NO,$B1271,0),"")</f>
        <v/>
      </c>
      <c r="Q1271" t="str">
        <f>IF(OR(HLOOKUP(Q$2+$A1271,Sheet2!CC:NO,$B1271,0),HLOOKUP(Q$2+$A1271,Sheet2!CC:NO,$B1271,0)&lt;&gt;""),HLOOKUP(Q$2+$A1271,Sheet2!CC:NO,$B1271,0),"")</f>
        <v/>
      </c>
    </row>
    <row r="1272" spans="1:17" x14ac:dyDescent="0.25">
      <c r="A1272" s="64">
        <f t="shared" si="155"/>
        <v>48</v>
      </c>
      <c r="B1272" s="64">
        <f t="shared" si="156"/>
        <v>131</v>
      </c>
      <c r="C1272" s="64">
        <f t="shared" si="157"/>
        <v>9</v>
      </c>
      <c r="D1272" s="64">
        <f t="shared" si="158"/>
        <v>127</v>
      </c>
      <c r="E1272" s="64">
        <f t="shared" si="159"/>
        <v>631</v>
      </c>
      <c r="F1272" s="64" t="str">
        <f t="shared" si="152"/>
        <v/>
      </c>
      <c r="G1272" s="64" t="str">
        <f t="shared" si="153"/>
        <v/>
      </c>
      <c r="H1272" s="64" t="str">
        <f t="shared" si="154"/>
        <v/>
      </c>
      <c r="I1272" s="80" t="str">
        <f>IFERROR(VLOOKUP(D1272,Sheet2!A:B,2,0),"")</f>
        <v/>
      </c>
      <c r="J1272" s="64" t="str">
        <f>IFERROR(IF(I1272&lt;&gt;"",VLOOKUP(I1272,Sheet2!B:C,2,0),""),"")</f>
        <v/>
      </c>
      <c r="K1272" s="64" t="str">
        <f>IFERROR( IF(I1272&lt;&gt;"", HLOOKUP(L$2+$A1272,Sheet2!BX:NK,2,0),""),"")</f>
        <v/>
      </c>
      <c r="L1272" t="str">
        <f>IF(OR(HLOOKUP(L$2+$A1272,Sheet2!BX:NK,$B1272,0),HLOOKUP(L$2+$A1272,Sheet2!BX:NK,$B1272,0)&lt;&gt;""),HLOOKUP(L$2+$A1272,Sheet2!BX:NK,$B1272,0),"")</f>
        <v/>
      </c>
      <c r="M1272" t="str">
        <f>IF(OR(HLOOKUP(M$2+$A1272,Sheet2!BY:NL,$B1272,0),HLOOKUP(M$2+$A1272,Sheet2!BY:NL,$B1272,0)&lt;&gt;""),HLOOKUP(M$2+$A1272,Sheet2!BY:NL,$B1272,0),"")</f>
        <v/>
      </c>
      <c r="N1272" t="str">
        <f>IF(OR(HLOOKUP(N$2+$A1272,Sheet2!BZ:NM,$B1272,0),HLOOKUP(N$2+$A1272,Sheet2!BZ:NM,$B1272,0)&lt;&gt;""),HLOOKUP(N$2+$A1272,Sheet2!BZ:NM,$B1272,0),"")</f>
        <v/>
      </c>
      <c r="O1272" t="str">
        <f>IF(OR(HLOOKUP(O$2+$A1272,Sheet2!CA:NN,$B1272,0),HLOOKUP(O$2+$A1272,Sheet2!CA:NN,$B1272,0)&lt;&gt;""),HLOOKUP(O$2+$A1272,Sheet2!CA:NN,$B1272,0),"")</f>
        <v/>
      </c>
      <c r="P1272" t="str">
        <f>IF(OR(HLOOKUP(P$2+$A1272,Sheet2!CB:NO,$B1272,0),HLOOKUP(P$2+$A1272,Sheet2!CB:NO,$B1272,0)&lt;&gt;""),HLOOKUP(P$2+$A1272,Sheet2!CB:NO,$B1272,0),"")</f>
        <v/>
      </c>
      <c r="Q1272" t="str">
        <f>IF(OR(HLOOKUP(Q$2+$A1272,Sheet2!CC:NO,$B1272,0),HLOOKUP(Q$2+$A1272,Sheet2!CC:NO,$B1272,0)&lt;&gt;""),HLOOKUP(Q$2+$A1272,Sheet2!CC:NO,$B1272,0),"")</f>
        <v/>
      </c>
    </row>
    <row r="1273" spans="1:17" x14ac:dyDescent="0.25">
      <c r="A1273" s="64">
        <f t="shared" si="155"/>
        <v>54</v>
      </c>
      <c r="B1273" s="64">
        <f t="shared" si="156"/>
        <v>131</v>
      </c>
      <c r="C1273" s="64">
        <f t="shared" si="157"/>
        <v>10</v>
      </c>
      <c r="D1273" s="64">
        <f t="shared" si="158"/>
        <v>127</v>
      </c>
      <c r="E1273" s="64">
        <f t="shared" si="159"/>
        <v>631</v>
      </c>
      <c r="F1273" s="64" t="str">
        <f t="shared" si="152"/>
        <v/>
      </c>
      <c r="G1273" s="64" t="str">
        <f t="shared" si="153"/>
        <v/>
      </c>
      <c r="H1273" s="64" t="str">
        <f t="shared" si="154"/>
        <v/>
      </c>
      <c r="I1273" s="80" t="str">
        <f>IFERROR(VLOOKUP(D1273,Sheet2!A:B,2,0),"")</f>
        <v/>
      </c>
      <c r="J1273" s="64" t="str">
        <f>IFERROR(IF(I1273&lt;&gt;"",VLOOKUP(I1273,Sheet2!B:C,2,0),""),"")</f>
        <v/>
      </c>
      <c r="K1273" s="64" t="str">
        <f>IFERROR( IF(I1273&lt;&gt;"", HLOOKUP(L$2+$A1273,Sheet2!BX:NK,2,0),""),"")</f>
        <v/>
      </c>
      <c r="L1273" t="str">
        <f>IF(OR(HLOOKUP(L$2+$A1273,Sheet2!BX:NK,$B1273,0),HLOOKUP(L$2+$A1273,Sheet2!BX:NK,$B1273,0)&lt;&gt;""),HLOOKUP(L$2+$A1273,Sheet2!BX:NK,$B1273,0),"")</f>
        <v/>
      </c>
      <c r="M1273" t="str">
        <f>IF(OR(HLOOKUP(M$2+$A1273,Sheet2!BY:NL,$B1273,0),HLOOKUP(M$2+$A1273,Sheet2!BY:NL,$B1273,0)&lt;&gt;""),HLOOKUP(M$2+$A1273,Sheet2!BY:NL,$B1273,0),"")</f>
        <v/>
      </c>
      <c r="N1273" t="str">
        <f>IF(OR(HLOOKUP(N$2+$A1273,Sheet2!BZ:NM,$B1273,0),HLOOKUP(N$2+$A1273,Sheet2!BZ:NM,$B1273,0)&lt;&gt;""),HLOOKUP(N$2+$A1273,Sheet2!BZ:NM,$B1273,0),"")</f>
        <v/>
      </c>
      <c r="O1273" t="str">
        <f>IF(OR(HLOOKUP(O$2+$A1273,Sheet2!CA:NN,$B1273,0),HLOOKUP(O$2+$A1273,Sheet2!CA:NN,$B1273,0)&lt;&gt;""),HLOOKUP(O$2+$A1273,Sheet2!CA:NN,$B1273,0),"")</f>
        <v/>
      </c>
      <c r="P1273" t="str">
        <f>IF(OR(HLOOKUP(P$2+$A1273,Sheet2!CB:NO,$B1273,0),HLOOKUP(P$2+$A1273,Sheet2!CB:NO,$B1273,0)&lt;&gt;""),HLOOKUP(P$2+$A1273,Sheet2!CB:NO,$B1273,0),"")</f>
        <v/>
      </c>
      <c r="Q1273" t="str">
        <f>IF(OR(HLOOKUP(Q$2+$A1273,Sheet2!CC:NO,$B1273,0),HLOOKUP(Q$2+$A1273,Sheet2!CC:NO,$B1273,0)&lt;&gt;""),HLOOKUP(Q$2+$A1273,Sheet2!CC:NO,$B1273,0),"")</f>
        <v/>
      </c>
    </row>
    <row r="1274" spans="1:17" x14ac:dyDescent="0.25">
      <c r="A1274" s="64">
        <f t="shared" si="155"/>
        <v>0</v>
      </c>
      <c r="B1274" s="64">
        <f t="shared" si="156"/>
        <v>132</v>
      </c>
      <c r="C1274" s="64">
        <f t="shared" si="157"/>
        <v>1</v>
      </c>
      <c r="D1274" s="64">
        <f t="shared" si="158"/>
        <v>128</v>
      </c>
      <c r="E1274" s="64">
        <f t="shared" si="159"/>
        <v>636</v>
      </c>
      <c r="F1274" s="64" t="str">
        <f t="shared" si="152"/>
        <v/>
      </c>
      <c r="G1274" s="64" t="str">
        <f t="shared" si="153"/>
        <v/>
      </c>
      <c r="H1274" s="64" t="str">
        <f t="shared" si="154"/>
        <v/>
      </c>
      <c r="I1274" s="80" t="str">
        <f>IFERROR(VLOOKUP(D1274,Sheet2!A:B,2,0),"")</f>
        <v/>
      </c>
      <c r="J1274" s="64" t="str">
        <f>IFERROR(IF(I1274&lt;&gt;"",VLOOKUP(I1274,Sheet2!B:C,2,0),""),"")</f>
        <v/>
      </c>
      <c r="K1274" s="64" t="str">
        <f>IFERROR( IF(I1274&lt;&gt;"", HLOOKUP(L$2+$A1274,Sheet2!BX:NK,2,0),""),"")</f>
        <v/>
      </c>
      <c r="L1274" t="str">
        <f>IF(OR(HLOOKUP(L$2+$A1274,Sheet2!BX:NK,$B1274,0),HLOOKUP(L$2+$A1274,Sheet2!BX:NK,$B1274,0)&lt;&gt;""),HLOOKUP(L$2+$A1274,Sheet2!BX:NK,$B1274,0),"")</f>
        <v/>
      </c>
      <c r="M1274" t="str">
        <f>IF(OR(HLOOKUP(M$2+$A1274,Sheet2!BY:NL,$B1274,0),HLOOKUP(M$2+$A1274,Sheet2!BY:NL,$B1274,0)&lt;&gt;""),HLOOKUP(M$2+$A1274,Sheet2!BY:NL,$B1274,0),"")</f>
        <v/>
      </c>
      <c r="N1274" t="str">
        <f>IF(OR(HLOOKUP(N$2+$A1274,Sheet2!BZ:NM,$B1274,0),HLOOKUP(N$2+$A1274,Sheet2!BZ:NM,$B1274,0)&lt;&gt;""),HLOOKUP(N$2+$A1274,Sheet2!BZ:NM,$B1274,0),"")</f>
        <v/>
      </c>
      <c r="O1274" t="str">
        <f>IF(OR(HLOOKUP(O$2+$A1274,Sheet2!CA:NN,$B1274,0),HLOOKUP(O$2+$A1274,Sheet2!CA:NN,$B1274,0)&lt;&gt;""),HLOOKUP(O$2+$A1274,Sheet2!CA:NN,$B1274,0),"")</f>
        <v/>
      </c>
      <c r="P1274" t="str">
        <f>IF(OR(HLOOKUP(P$2+$A1274,Sheet2!CB:NO,$B1274,0),HLOOKUP(P$2+$A1274,Sheet2!CB:NO,$B1274,0)&lt;&gt;""),HLOOKUP(P$2+$A1274,Sheet2!CB:NO,$B1274,0),"")</f>
        <v/>
      </c>
      <c r="Q1274" t="str">
        <f>IF(OR(HLOOKUP(Q$2+$A1274,Sheet2!CC:NO,$B1274,0),HLOOKUP(Q$2+$A1274,Sheet2!CC:NO,$B1274,0)&lt;&gt;""),HLOOKUP(Q$2+$A1274,Sheet2!CC:NO,$B1274,0),"")</f>
        <v/>
      </c>
    </row>
    <row r="1275" spans="1:17" x14ac:dyDescent="0.25">
      <c r="A1275" s="64">
        <f t="shared" si="155"/>
        <v>6</v>
      </c>
      <c r="B1275" s="64">
        <f t="shared" si="156"/>
        <v>132</v>
      </c>
      <c r="C1275" s="64">
        <f t="shared" si="157"/>
        <v>2</v>
      </c>
      <c r="D1275" s="64">
        <f t="shared" si="158"/>
        <v>128</v>
      </c>
      <c r="E1275" s="64">
        <f t="shared" si="159"/>
        <v>636</v>
      </c>
      <c r="F1275" s="64" t="str">
        <f t="shared" si="152"/>
        <v/>
      </c>
      <c r="G1275" s="64" t="str">
        <f t="shared" si="153"/>
        <v/>
      </c>
      <c r="H1275" s="64" t="str">
        <f t="shared" si="154"/>
        <v/>
      </c>
      <c r="I1275" s="80" t="str">
        <f>IFERROR(VLOOKUP(D1275,Sheet2!A:B,2,0),"")</f>
        <v/>
      </c>
      <c r="J1275" s="64" t="str">
        <f>IFERROR(IF(I1275&lt;&gt;"",VLOOKUP(I1275,Sheet2!B:C,2,0),""),"")</f>
        <v/>
      </c>
      <c r="K1275" s="64" t="str">
        <f>IFERROR( IF(I1275&lt;&gt;"", HLOOKUP(L$2+$A1275,Sheet2!BX:NK,2,0),""),"")</f>
        <v/>
      </c>
      <c r="L1275" t="str">
        <f>IF(OR(HLOOKUP(L$2+$A1275,Sheet2!BX:NK,$B1275,0),HLOOKUP(L$2+$A1275,Sheet2!BX:NK,$B1275,0)&lt;&gt;""),HLOOKUP(L$2+$A1275,Sheet2!BX:NK,$B1275,0),"")</f>
        <v/>
      </c>
      <c r="M1275" t="str">
        <f>IF(OR(HLOOKUP(M$2+$A1275,Sheet2!BY:NL,$B1275,0),HLOOKUP(M$2+$A1275,Sheet2!BY:NL,$B1275,0)&lt;&gt;""),HLOOKUP(M$2+$A1275,Sheet2!BY:NL,$B1275,0),"")</f>
        <v/>
      </c>
      <c r="N1275" t="str">
        <f>IF(OR(HLOOKUP(N$2+$A1275,Sheet2!BZ:NM,$B1275,0),HLOOKUP(N$2+$A1275,Sheet2!BZ:NM,$B1275,0)&lt;&gt;""),HLOOKUP(N$2+$A1275,Sheet2!BZ:NM,$B1275,0),"")</f>
        <v/>
      </c>
      <c r="O1275" t="str">
        <f>IF(OR(HLOOKUP(O$2+$A1275,Sheet2!CA:NN,$B1275,0),HLOOKUP(O$2+$A1275,Sheet2!CA:NN,$B1275,0)&lt;&gt;""),HLOOKUP(O$2+$A1275,Sheet2!CA:NN,$B1275,0),"")</f>
        <v/>
      </c>
      <c r="P1275" t="str">
        <f>IF(OR(HLOOKUP(P$2+$A1275,Sheet2!CB:NO,$B1275,0),HLOOKUP(P$2+$A1275,Sheet2!CB:NO,$B1275,0)&lt;&gt;""),HLOOKUP(P$2+$A1275,Sheet2!CB:NO,$B1275,0),"")</f>
        <v/>
      </c>
      <c r="Q1275" t="str">
        <f>IF(OR(HLOOKUP(Q$2+$A1275,Sheet2!CC:NO,$B1275,0),HLOOKUP(Q$2+$A1275,Sheet2!CC:NO,$B1275,0)&lt;&gt;""),HLOOKUP(Q$2+$A1275,Sheet2!CC:NO,$B1275,0),"")</f>
        <v/>
      </c>
    </row>
    <row r="1276" spans="1:17" x14ac:dyDescent="0.25">
      <c r="A1276" s="64">
        <f t="shared" si="155"/>
        <v>12</v>
      </c>
      <c r="B1276" s="64">
        <f t="shared" si="156"/>
        <v>132</v>
      </c>
      <c r="C1276" s="64">
        <f t="shared" si="157"/>
        <v>3</v>
      </c>
      <c r="D1276" s="64">
        <f t="shared" si="158"/>
        <v>128</v>
      </c>
      <c r="E1276" s="64">
        <f t="shared" si="159"/>
        <v>636</v>
      </c>
      <c r="F1276" s="64" t="str">
        <f t="shared" si="152"/>
        <v/>
      </c>
      <c r="G1276" s="64" t="str">
        <f t="shared" si="153"/>
        <v/>
      </c>
      <c r="H1276" s="64" t="str">
        <f t="shared" si="154"/>
        <v/>
      </c>
      <c r="I1276" s="80" t="str">
        <f>IFERROR(VLOOKUP(D1276,Sheet2!A:B,2,0),"")</f>
        <v/>
      </c>
      <c r="J1276" s="64" t="str">
        <f>IFERROR(IF(I1276&lt;&gt;"",VLOOKUP(I1276,Sheet2!B:C,2,0),""),"")</f>
        <v/>
      </c>
      <c r="K1276" s="64" t="str">
        <f>IFERROR( IF(I1276&lt;&gt;"", HLOOKUP(L$2+$A1276,Sheet2!BX:NK,2,0),""),"")</f>
        <v/>
      </c>
      <c r="L1276" t="str">
        <f>IF(OR(HLOOKUP(L$2+$A1276,Sheet2!BX:NK,$B1276,0),HLOOKUP(L$2+$A1276,Sheet2!BX:NK,$B1276,0)&lt;&gt;""),HLOOKUP(L$2+$A1276,Sheet2!BX:NK,$B1276,0),"")</f>
        <v/>
      </c>
      <c r="M1276" t="str">
        <f>IF(OR(HLOOKUP(M$2+$A1276,Sheet2!BY:NL,$B1276,0),HLOOKUP(M$2+$A1276,Sheet2!BY:NL,$B1276,0)&lt;&gt;""),HLOOKUP(M$2+$A1276,Sheet2!BY:NL,$B1276,0),"")</f>
        <v/>
      </c>
      <c r="N1276" t="str">
        <f>IF(OR(HLOOKUP(N$2+$A1276,Sheet2!BZ:NM,$B1276,0),HLOOKUP(N$2+$A1276,Sheet2!BZ:NM,$B1276,0)&lt;&gt;""),HLOOKUP(N$2+$A1276,Sheet2!BZ:NM,$B1276,0),"")</f>
        <v/>
      </c>
      <c r="O1276" t="str">
        <f>IF(OR(HLOOKUP(O$2+$A1276,Sheet2!CA:NN,$B1276,0),HLOOKUP(O$2+$A1276,Sheet2!CA:NN,$B1276,0)&lt;&gt;""),HLOOKUP(O$2+$A1276,Sheet2!CA:NN,$B1276,0),"")</f>
        <v/>
      </c>
      <c r="P1276" t="str">
        <f>IF(OR(HLOOKUP(P$2+$A1276,Sheet2!CB:NO,$B1276,0),HLOOKUP(P$2+$A1276,Sheet2!CB:NO,$B1276,0)&lt;&gt;""),HLOOKUP(P$2+$A1276,Sheet2!CB:NO,$B1276,0),"")</f>
        <v/>
      </c>
      <c r="Q1276" t="str">
        <f>IF(OR(HLOOKUP(Q$2+$A1276,Sheet2!CC:NO,$B1276,0),HLOOKUP(Q$2+$A1276,Sheet2!CC:NO,$B1276,0)&lt;&gt;""),HLOOKUP(Q$2+$A1276,Sheet2!CC:NO,$B1276,0),"")</f>
        <v/>
      </c>
    </row>
    <row r="1277" spans="1:17" x14ac:dyDescent="0.25">
      <c r="A1277" s="64">
        <f t="shared" si="155"/>
        <v>18</v>
      </c>
      <c r="B1277" s="64">
        <f t="shared" si="156"/>
        <v>132</v>
      </c>
      <c r="C1277" s="64">
        <f t="shared" si="157"/>
        <v>4</v>
      </c>
      <c r="D1277" s="64">
        <f t="shared" si="158"/>
        <v>128</v>
      </c>
      <c r="E1277" s="64">
        <f t="shared" si="159"/>
        <v>636</v>
      </c>
      <c r="F1277" s="64" t="str">
        <f t="shared" si="152"/>
        <v/>
      </c>
      <c r="G1277" s="64" t="str">
        <f t="shared" si="153"/>
        <v/>
      </c>
      <c r="H1277" s="64" t="str">
        <f t="shared" si="154"/>
        <v/>
      </c>
      <c r="I1277" s="80" t="str">
        <f>IFERROR(VLOOKUP(D1277,Sheet2!A:B,2,0),"")</f>
        <v/>
      </c>
      <c r="J1277" s="64" t="str">
        <f>IFERROR(IF(I1277&lt;&gt;"",VLOOKUP(I1277,Sheet2!B:C,2,0),""),"")</f>
        <v/>
      </c>
      <c r="K1277" s="64" t="str">
        <f>IFERROR( IF(I1277&lt;&gt;"", HLOOKUP(L$2+$A1277,Sheet2!BX:NK,2,0),""),"")</f>
        <v/>
      </c>
      <c r="L1277" t="str">
        <f>IF(OR(HLOOKUP(L$2+$A1277,Sheet2!BX:NK,$B1277,0),HLOOKUP(L$2+$A1277,Sheet2!BX:NK,$B1277,0)&lt;&gt;""),HLOOKUP(L$2+$A1277,Sheet2!BX:NK,$B1277,0),"")</f>
        <v/>
      </c>
      <c r="M1277" t="str">
        <f>IF(OR(HLOOKUP(M$2+$A1277,Sheet2!BY:NL,$B1277,0),HLOOKUP(M$2+$A1277,Sheet2!BY:NL,$B1277,0)&lt;&gt;""),HLOOKUP(M$2+$A1277,Sheet2!BY:NL,$B1277,0),"")</f>
        <v/>
      </c>
      <c r="N1277" t="str">
        <f>IF(OR(HLOOKUP(N$2+$A1277,Sheet2!BZ:NM,$B1277,0),HLOOKUP(N$2+$A1277,Sheet2!BZ:NM,$B1277,0)&lt;&gt;""),HLOOKUP(N$2+$A1277,Sheet2!BZ:NM,$B1277,0),"")</f>
        <v/>
      </c>
      <c r="O1277" t="str">
        <f>IF(OR(HLOOKUP(O$2+$A1277,Sheet2!CA:NN,$B1277,0),HLOOKUP(O$2+$A1277,Sheet2!CA:NN,$B1277,0)&lt;&gt;""),HLOOKUP(O$2+$A1277,Sheet2!CA:NN,$B1277,0),"")</f>
        <v/>
      </c>
      <c r="P1277" t="str">
        <f>IF(OR(HLOOKUP(P$2+$A1277,Sheet2!CB:NO,$B1277,0),HLOOKUP(P$2+$A1277,Sheet2!CB:NO,$B1277,0)&lt;&gt;""),HLOOKUP(P$2+$A1277,Sheet2!CB:NO,$B1277,0),"")</f>
        <v/>
      </c>
      <c r="Q1277" t="str">
        <f>IF(OR(HLOOKUP(Q$2+$A1277,Sheet2!CC:NO,$B1277,0),HLOOKUP(Q$2+$A1277,Sheet2!CC:NO,$B1277,0)&lt;&gt;""),HLOOKUP(Q$2+$A1277,Sheet2!CC:NO,$B1277,0),"")</f>
        <v/>
      </c>
    </row>
    <row r="1278" spans="1:17" x14ac:dyDescent="0.25">
      <c r="A1278" s="64">
        <f t="shared" si="155"/>
        <v>24</v>
      </c>
      <c r="B1278" s="64">
        <f t="shared" si="156"/>
        <v>132</v>
      </c>
      <c r="C1278" s="64">
        <f t="shared" si="157"/>
        <v>5</v>
      </c>
      <c r="D1278" s="64">
        <f t="shared" si="158"/>
        <v>128</v>
      </c>
      <c r="E1278" s="64">
        <f t="shared" si="159"/>
        <v>636</v>
      </c>
      <c r="F1278" s="64" t="str">
        <f t="shared" si="152"/>
        <v/>
      </c>
      <c r="G1278" s="64" t="str">
        <f t="shared" si="153"/>
        <v/>
      </c>
      <c r="H1278" s="64" t="str">
        <f t="shared" si="154"/>
        <v/>
      </c>
      <c r="I1278" s="80" t="str">
        <f>IFERROR(VLOOKUP(D1278,Sheet2!A:B,2,0),"")</f>
        <v/>
      </c>
      <c r="J1278" s="64" t="str">
        <f>IFERROR(IF(I1278&lt;&gt;"",VLOOKUP(I1278,Sheet2!B:C,2,0),""),"")</f>
        <v/>
      </c>
      <c r="K1278" s="64" t="str">
        <f>IFERROR( IF(I1278&lt;&gt;"", HLOOKUP(L$2+$A1278,Sheet2!BX:NK,2,0),""),"")</f>
        <v/>
      </c>
      <c r="L1278" t="str">
        <f>IF(OR(HLOOKUP(L$2+$A1278,Sheet2!BX:NK,$B1278,0),HLOOKUP(L$2+$A1278,Sheet2!BX:NK,$B1278,0)&lt;&gt;""),HLOOKUP(L$2+$A1278,Sheet2!BX:NK,$B1278,0),"")</f>
        <v/>
      </c>
      <c r="M1278" t="str">
        <f>IF(OR(HLOOKUP(M$2+$A1278,Sheet2!BY:NL,$B1278,0),HLOOKUP(M$2+$A1278,Sheet2!BY:NL,$B1278,0)&lt;&gt;""),HLOOKUP(M$2+$A1278,Sheet2!BY:NL,$B1278,0),"")</f>
        <v/>
      </c>
      <c r="N1278" t="str">
        <f>IF(OR(HLOOKUP(N$2+$A1278,Sheet2!BZ:NM,$B1278,0),HLOOKUP(N$2+$A1278,Sheet2!BZ:NM,$B1278,0)&lt;&gt;""),HLOOKUP(N$2+$A1278,Sheet2!BZ:NM,$B1278,0),"")</f>
        <v/>
      </c>
      <c r="O1278" t="str">
        <f>IF(OR(HLOOKUP(O$2+$A1278,Sheet2!CA:NN,$B1278,0),HLOOKUP(O$2+$A1278,Sheet2!CA:NN,$B1278,0)&lt;&gt;""),HLOOKUP(O$2+$A1278,Sheet2!CA:NN,$B1278,0),"")</f>
        <v/>
      </c>
      <c r="P1278" t="str">
        <f>IF(OR(HLOOKUP(P$2+$A1278,Sheet2!CB:NO,$B1278,0),HLOOKUP(P$2+$A1278,Sheet2!CB:NO,$B1278,0)&lt;&gt;""),HLOOKUP(P$2+$A1278,Sheet2!CB:NO,$B1278,0),"")</f>
        <v/>
      </c>
      <c r="Q1278" t="str">
        <f>IF(OR(HLOOKUP(Q$2+$A1278,Sheet2!CC:NO,$B1278,0),HLOOKUP(Q$2+$A1278,Sheet2!CC:NO,$B1278,0)&lt;&gt;""),HLOOKUP(Q$2+$A1278,Sheet2!CC:NO,$B1278,0),"")</f>
        <v/>
      </c>
    </row>
    <row r="1279" spans="1:17" x14ac:dyDescent="0.25">
      <c r="A1279" s="64">
        <f t="shared" si="155"/>
        <v>30</v>
      </c>
      <c r="B1279" s="64">
        <f t="shared" si="156"/>
        <v>132</v>
      </c>
      <c r="C1279" s="64">
        <f t="shared" si="157"/>
        <v>6</v>
      </c>
      <c r="D1279" s="64">
        <f t="shared" si="158"/>
        <v>128</v>
      </c>
      <c r="E1279" s="64">
        <f t="shared" si="159"/>
        <v>636</v>
      </c>
      <c r="F1279" s="64" t="str">
        <f t="shared" si="152"/>
        <v/>
      </c>
      <c r="G1279" s="64" t="str">
        <f t="shared" si="153"/>
        <v/>
      </c>
      <c r="H1279" s="64" t="str">
        <f t="shared" si="154"/>
        <v/>
      </c>
      <c r="I1279" s="80" t="str">
        <f>IFERROR(VLOOKUP(D1279,Sheet2!A:B,2,0),"")</f>
        <v/>
      </c>
      <c r="J1279" s="64" t="str">
        <f>IFERROR(IF(I1279&lt;&gt;"",VLOOKUP(I1279,Sheet2!B:C,2,0),""),"")</f>
        <v/>
      </c>
      <c r="K1279" s="64" t="str">
        <f>IFERROR( IF(I1279&lt;&gt;"", HLOOKUP(L$2+$A1279,Sheet2!BX:NK,2,0),""),"")</f>
        <v/>
      </c>
      <c r="L1279" t="str">
        <f>IF(OR(HLOOKUP(L$2+$A1279,Sheet2!BX:NK,$B1279,0),HLOOKUP(L$2+$A1279,Sheet2!BX:NK,$B1279,0)&lt;&gt;""),HLOOKUP(L$2+$A1279,Sheet2!BX:NK,$B1279,0),"")</f>
        <v/>
      </c>
      <c r="M1279" t="str">
        <f>IF(OR(HLOOKUP(M$2+$A1279,Sheet2!BY:NL,$B1279,0),HLOOKUP(M$2+$A1279,Sheet2!BY:NL,$B1279,0)&lt;&gt;""),HLOOKUP(M$2+$A1279,Sheet2!BY:NL,$B1279,0),"")</f>
        <v/>
      </c>
      <c r="N1279" t="str">
        <f>IF(OR(HLOOKUP(N$2+$A1279,Sheet2!BZ:NM,$B1279,0),HLOOKUP(N$2+$A1279,Sheet2!BZ:NM,$B1279,0)&lt;&gt;""),HLOOKUP(N$2+$A1279,Sheet2!BZ:NM,$B1279,0),"")</f>
        <v/>
      </c>
      <c r="O1279" t="str">
        <f>IF(OR(HLOOKUP(O$2+$A1279,Sheet2!CA:NN,$B1279,0),HLOOKUP(O$2+$A1279,Sheet2!CA:NN,$B1279,0)&lt;&gt;""),HLOOKUP(O$2+$A1279,Sheet2!CA:NN,$B1279,0),"")</f>
        <v/>
      </c>
      <c r="P1279" t="str">
        <f>IF(OR(HLOOKUP(P$2+$A1279,Sheet2!CB:NO,$B1279,0),HLOOKUP(P$2+$A1279,Sheet2!CB:NO,$B1279,0)&lt;&gt;""),HLOOKUP(P$2+$A1279,Sheet2!CB:NO,$B1279,0),"")</f>
        <v/>
      </c>
      <c r="Q1279" t="str">
        <f>IF(OR(HLOOKUP(Q$2+$A1279,Sheet2!CC:NO,$B1279,0),HLOOKUP(Q$2+$A1279,Sheet2!CC:NO,$B1279,0)&lt;&gt;""),HLOOKUP(Q$2+$A1279,Sheet2!CC:NO,$B1279,0),"")</f>
        <v/>
      </c>
    </row>
    <row r="1280" spans="1:17" x14ac:dyDescent="0.25">
      <c r="A1280" s="64">
        <f t="shared" si="155"/>
        <v>36</v>
      </c>
      <c r="B1280" s="64">
        <f t="shared" si="156"/>
        <v>132</v>
      </c>
      <c r="C1280" s="64">
        <f t="shared" si="157"/>
        <v>7</v>
      </c>
      <c r="D1280" s="64">
        <f t="shared" si="158"/>
        <v>128</v>
      </c>
      <c r="E1280" s="64">
        <f t="shared" si="159"/>
        <v>636</v>
      </c>
      <c r="F1280" s="64" t="str">
        <f t="shared" si="152"/>
        <v/>
      </c>
      <c r="G1280" s="64" t="str">
        <f t="shared" si="153"/>
        <v/>
      </c>
      <c r="H1280" s="64" t="str">
        <f t="shared" si="154"/>
        <v/>
      </c>
      <c r="I1280" s="80" t="str">
        <f>IFERROR(VLOOKUP(D1280,Sheet2!A:B,2,0),"")</f>
        <v/>
      </c>
      <c r="J1280" s="64" t="str">
        <f>IFERROR(IF(I1280&lt;&gt;"",VLOOKUP(I1280,Sheet2!B:C,2,0),""),"")</f>
        <v/>
      </c>
      <c r="K1280" s="64" t="str">
        <f>IFERROR( IF(I1280&lt;&gt;"", HLOOKUP(L$2+$A1280,Sheet2!BX:NK,2,0),""),"")</f>
        <v/>
      </c>
      <c r="L1280" t="str">
        <f>IF(OR(HLOOKUP(L$2+$A1280,Sheet2!BX:NK,$B1280,0),HLOOKUP(L$2+$A1280,Sheet2!BX:NK,$B1280,0)&lt;&gt;""),HLOOKUP(L$2+$A1280,Sheet2!BX:NK,$B1280,0),"")</f>
        <v/>
      </c>
      <c r="M1280" t="str">
        <f>IF(OR(HLOOKUP(M$2+$A1280,Sheet2!BY:NL,$B1280,0),HLOOKUP(M$2+$A1280,Sheet2!BY:NL,$B1280,0)&lt;&gt;""),HLOOKUP(M$2+$A1280,Sheet2!BY:NL,$B1280,0),"")</f>
        <v/>
      </c>
      <c r="N1280" t="str">
        <f>IF(OR(HLOOKUP(N$2+$A1280,Sheet2!BZ:NM,$B1280,0),HLOOKUP(N$2+$A1280,Sheet2!BZ:NM,$B1280,0)&lt;&gt;""),HLOOKUP(N$2+$A1280,Sheet2!BZ:NM,$B1280,0),"")</f>
        <v/>
      </c>
      <c r="O1280" t="str">
        <f>IF(OR(HLOOKUP(O$2+$A1280,Sheet2!CA:NN,$B1280,0),HLOOKUP(O$2+$A1280,Sheet2!CA:NN,$B1280,0)&lt;&gt;""),HLOOKUP(O$2+$A1280,Sheet2!CA:NN,$B1280,0),"")</f>
        <v/>
      </c>
      <c r="P1280" t="str">
        <f>IF(OR(HLOOKUP(P$2+$A1280,Sheet2!CB:NO,$B1280,0),HLOOKUP(P$2+$A1280,Sheet2!CB:NO,$B1280,0)&lt;&gt;""),HLOOKUP(P$2+$A1280,Sheet2!CB:NO,$B1280,0),"")</f>
        <v/>
      </c>
      <c r="Q1280" t="str">
        <f>IF(OR(HLOOKUP(Q$2+$A1280,Sheet2!CC:NO,$B1280,0),HLOOKUP(Q$2+$A1280,Sheet2!CC:NO,$B1280,0)&lt;&gt;""),HLOOKUP(Q$2+$A1280,Sheet2!CC:NO,$B1280,0),"")</f>
        <v/>
      </c>
    </row>
    <row r="1281" spans="1:17" x14ac:dyDescent="0.25">
      <c r="A1281" s="64">
        <f t="shared" si="155"/>
        <v>42</v>
      </c>
      <c r="B1281" s="64">
        <f t="shared" si="156"/>
        <v>132</v>
      </c>
      <c r="C1281" s="64">
        <f t="shared" si="157"/>
        <v>8</v>
      </c>
      <c r="D1281" s="64">
        <f t="shared" si="158"/>
        <v>128</v>
      </c>
      <c r="E1281" s="64">
        <f t="shared" si="159"/>
        <v>636</v>
      </c>
      <c r="F1281" s="64" t="str">
        <f t="shared" si="152"/>
        <v/>
      </c>
      <c r="G1281" s="64" t="str">
        <f t="shared" si="153"/>
        <v/>
      </c>
      <c r="H1281" s="64" t="str">
        <f t="shared" si="154"/>
        <v/>
      </c>
      <c r="I1281" s="80" t="str">
        <f>IFERROR(VLOOKUP(D1281,Sheet2!A:B,2,0),"")</f>
        <v/>
      </c>
      <c r="J1281" s="64" t="str">
        <f>IFERROR(IF(I1281&lt;&gt;"",VLOOKUP(I1281,Sheet2!B:C,2,0),""),"")</f>
        <v/>
      </c>
      <c r="K1281" s="64" t="str">
        <f>IFERROR( IF(I1281&lt;&gt;"", HLOOKUP(L$2+$A1281,Sheet2!BX:NK,2,0),""),"")</f>
        <v/>
      </c>
      <c r="L1281" t="str">
        <f>IF(OR(HLOOKUP(L$2+$A1281,Sheet2!BX:NK,$B1281,0),HLOOKUP(L$2+$A1281,Sheet2!BX:NK,$B1281,0)&lt;&gt;""),HLOOKUP(L$2+$A1281,Sheet2!BX:NK,$B1281,0),"")</f>
        <v/>
      </c>
      <c r="M1281" t="str">
        <f>IF(OR(HLOOKUP(M$2+$A1281,Sheet2!BY:NL,$B1281,0),HLOOKUP(M$2+$A1281,Sheet2!BY:NL,$B1281,0)&lt;&gt;""),HLOOKUP(M$2+$A1281,Sheet2!BY:NL,$B1281,0),"")</f>
        <v/>
      </c>
      <c r="N1281" t="str">
        <f>IF(OR(HLOOKUP(N$2+$A1281,Sheet2!BZ:NM,$B1281,0),HLOOKUP(N$2+$A1281,Sheet2!BZ:NM,$B1281,0)&lt;&gt;""),HLOOKUP(N$2+$A1281,Sheet2!BZ:NM,$B1281,0),"")</f>
        <v/>
      </c>
      <c r="O1281" t="str">
        <f>IF(OR(HLOOKUP(O$2+$A1281,Sheet2!CA:NN,$B1281,0),HLOOKUP(O$2+$A1281,Sheet2!CA:NN,$B1281,0)&lt;&gt;""),HLOOKUP(O$2+$A1281,Sheet2!CA:NN,$B1281,0),"")</f>
        <v/>
      </c>
      <c r="P1281" t="str">
        <f>IF(OR(HLOOKUP(P$2+$A1281,Sheet2!CB:NO,$B1281,0),HLOOKUP(P$2+$A1281,Sheet2!CB:NO,$B1281,0)&lt;&gt;""),HLOOKUP(P$2+$A1281,Sheet2!CB:NO,$B1281,0),"")</f>
        <v/>
      </c>
      <c r="Q1281" t="str">
        <f>IF(OR(HLOOKUP(Q$2+$A1281,Sheet2!CC:NO,$B1281,0),HLOOKUP(Q$2+$A1281,Sheet2!CC:NO,$B1281,0)&lt;&gt;""),HLOOKUP(Q$2+$A1281,Sheet2!CC:NO,$B1281,0),"")</f>
        <v/>
      </c>
    </row>
    <row r="1282" spans="1:17" x14ac:dyDescent="0.25">
      <c r="A1282" s="64">
        <f t="shared" si="155"/>
        <v>48</v>
      </c>
      <c r="B1282" s="64">
        <f t="shared" si="156"/>
        <v>132</v>
      </c>
      <c r="C1282" s="64">
        <f t="shared" si="157"/>
        <v>9</v>
      </c>
      <c r="D1282" s="64">
        <f t="shared" si="158"/>
        <v>128</v>
      </c>
      <c r="E1282" s="64">
        <f t="shared" si="159"/>
        <v>636</v>
      </c>
      <c r="F1282" s="64" t="str">
        <f t="shared" si="152"/>
        <v/>
      </c>
      <c r="G1282" s="64" t="str">
        <f t="shared" si="153"/>
        <v/>
      </c>
      <c r="H1282" s="64" t="str">
        <f t="shared" si="154"/>
        <v/>
      </c>
      <c r="I1282" s="80" t="str">
        <f>IFERROR(VLOOKUP(D1282,Sheet2!A:B,2,0),"")</f>
        <v/>
      </c>
      <c r="J1282" s="64" t="str">
        <f>IFERROR(IF(I1282&lt;&gt;"",VLOOKUP(I1282,Sheet2!B:C,2,0),""),"")</f>
        <v/>
      </c>
      <c r="K1282" s="64" t="str">
        <f>IFERROR( IF(I1282&lt;&gt;"", HLOOKUP(L$2+$A1282,Sheet2!BX:NK,2,0),""),"")</f>
        <v/>
      </c>
      <c r="L1282" t="str">
        <f>IF(OR(HLOOKUP(L$2+$A1282,Sheet2!BX:NK,$B1282,0),HLOOKUP(L$2+$A1282,Sheet2!BX:NK,$B1282,0)&lt;&gt;""),HLOOKUP(L$2+$A1282,Sheet2!BX:NK,$B1282,0),"")</f>
        <v/>
      </c>
      <c r="M1282" t="str">
        <f>IF(OR(HLOOKUP(M$2+$A1282,Sheet2!BY:NL,$B1282,0),HLOOKUP(M$2+$A1282,Sheet2!BY:NL,$B1282,0)&lt;&gt;""),HLOOKUP(M$2+$A1282,Sheet2!BY:NL,$B1282,0),"")</f>
        <v/>
      </c>
      <c r="N1282" t="str">
        <f>IF(OR(HLOOKUP(N$2+$A1282,Sheet2!BZ:NM,$B1282,0),HLOOKUP(N$2+$A1282,Sheet2!BZ:NM,$B1282,0)&lt;&gt;""),HLOOKUP(N$2+$A1282,Sheet2!BZ:NM,$B1282,0),"")</f>
        <v/>
      </c>
      <c r="O1282" t="str">
        <f>IF(OR(HLOOKUP(O$2+$A1282,Sheet2!CA:NN,$B1282,0),HLOOKUP(O$2+$A1282,Sheet2!CA:NN,$B1282,0)&lt;&gt;""),HLOOKUP(O$2+$A1282,Sheet2!CA:NN,$B1282,0),"")</f>
        <v/>
      </c>
      <c r="P1282" t="str">
        <f>IF(OR(HLOOKUP(P$2+$A1282,Sheet2!CB:NO,$B1282,0),HLOOKUP(P$2+$A1282,Sheet2!CB:NO,$B1282,0)&lt;&gt;""),HLOOKUP(P$2+$A1282,Sheet2!CB:NO,$B1282,0),"")</f>
        <v/>
      </c>
      <c r="Q1282" t="str">
        <f>IF(OR(HLOOKUP(Q$2+$A1282,Sheet2!CC:NO,$B1282,0),HLOOKUP(Q$2+$A1282,Sheet2!CC:NO,$B1282,0)&lt;&gt;""),HLOOKUP(Q$2+$A1282,Sheet2!CC:NO,$B1282,0),"")</f>
        <v/>
      </c>
    </row>
    <row r="1283" spans="1:17" x14ac:dyDescent="0.25">
      <c r="A1283" s="64">
        <f t="shared" si="155"/>
        <v>54</v>
      </c>
      <c r="B1283" s="64">
        <f t="shared" si="156"/>
        <v>132</v>
      </c>
      <c r="C1283" s="64">
        <f t="shared" si="157"/>
        <v>10</v>
      </c>
      <c r="D1283" s="64">
        <f t="shared" si="158"/>
        <v>128</v>
      </c>
      <c r="E1283" s="64">
        <f t="shared" si="159"/>
        <v>636</v>
      </c>
      <c r="F1283" s="64" t="str">
        <f t="shared" si="152"/>
        <v/>
      </c>
      <c r="G1283" s="64" t="str">
        <f t="shared" si="153"/>
        <v/>
      </c>
      <c r="H1283" s="64" t="str">
        <f t="shared" si="154"/>
        <v/>
      </c>
      <c r="I1283" s="80" t="str">
        <f>IFERROR(VLOOKUP(D1283,Sheet2!A:B,2,0),"")</f>
        <v/>
      </c>
      <c r="J1283" s="64" t="str">
        <f>IFERROR(IF(I1283&lt;&gt;"",VLOOKUP(I1283,Sheet2!B:C,2,0),""),"")</f>
        <v/>
      </c>
      <c r="K1283" s="64" t="str">
        <f>IFERROR( IF(I1283&lt;&gt;"", HLOOKUP(L$2+$A1283,Sheet2!BX:NK,2,0),""),"")</f>
        <v/>
      </c>
      <c r="L1283" t="str">
        <f>IF(OR(HLOOKUP(L$2+$A1283,Sheet2!BX:NK,$B1283,0),HLOOKUP(L$2+$A1283,Sheet2!BX:NK,$B1283,0)&lt;&gt;""),HLOOKUP(L$2+$A1283,Sheet2!BX:NK,$B1283,0),"")</f>
        <v/>
      </c>
      <c r="M1283" t="str">
        <f>IF(OR(HLOOKUP(M$2+$A1283,Sheet2!BY:NL,$B1283,0),HLOOKUP(M$2+$A1283,Sheet2!BY:NL,$B1283,0)&lt;&gt;""),HLOOKUP(M$2+$A1283,Sheet2!BY:NL,$B1283,0),"")</f>
        <v/>
      </c>
      <c r="N1283" t="str">
        <f>IF(OR(HLOOKUP(N$2+$A1283,Sheet2!BZ:NM,$B1283,0),HLOOKUP(N$2+$A1283,Sheet2!BZ:NM,$B1283,0)&lt;&gt;""),HLOOKUP(N$2+$A1283,Sheet2!BZ:NM,$B1283,0),"")</f>
        <v/>
      </c>
      <c r="O1283" t="str">
        <f>IF(OR(HLOOKUP(O$2+$A1283,Sheet2!CA:NN,$B1283,0),HLOOKUP(O$2+$A1283,Sheet2!CA:NN,$B1283,0)&lt;&gt;""),HLOOKUP(O$2+$A1283,Sheet2!CA:NN,$B1283,0),"")</f>
        <v/>
      </c>
      <c r="P1283" t="str">
        <f>IF(OR(HLOOKUP(P$2+$A1283,Sheet2!CB:NO,$B1283,0),HLOOKUP(P$2+$A1283,Sheet2!CB:NO,$B1283,0)&lt;&gt;""),HLOOKUP(P$2+$A1283,Sheet2!CB:NO,$B1283,0),"")</f>
        <v/>
      </c>
      <c r="Q1283" t="str">
        <f>IF(OR(HLOOKUP(Q$2+$A1283,Sheet2!CC:NO,$B1283,0),HLOOKUP(Q$2+$A1283,Sheet2!CC:NO,$B1283,0)&lt;&gt;""),HLOOKUP(Q$2+$A1283,Sheet2!CC:NO,$B1283,0),"")</f>
        <v/>
      </c>
    </row>
    <row r="1284" spans="1:17" x14ac:dyDescent="0.25">
      <c r="A1284" s="64">
        <f t="shared" si="155"/>
        <v>0</v>
      </c>
      <c r="B1284" s="64">
        <f t="shared" si="156"/>
        <v>133</v>
      </c>
      <c r="C1284" s="64">
        <f t="shared" si="157"/>
        <v>1</v>
      </c>
      <c r="D1284" s="64">
        <f t="shared" si="158"/>
        <v>129</v>
      </c>
      <c r="E1284" s="64">
        <f t="shared" si="159"/>
        <v>641</v>
      </c>
      <c r="F1284" s="64" t="str">
        <f t="shared" si="152"/>
        <v/>
      </c>
      <c r="G1284" s="64" t="str">
        <f t="shared" si="153"/>
        <v/>
      </c>
      <c r="H1284" s="64" t="str">
        <f t="shared" si="154"/>
        <v/>
      </c>
      <c r="I1284" s="80" t="str">
        <f>IFERROR(VLOOKUP(D1284,Sheet2!A:B,2,0),"")</f>
        <v/>
      </c>
      <c r="J1284" s="64" t="str">
        <f>IFERROR(IF(I1284&lt;&gt;"",VLOOKUP(I1284,Sheet2!B:C,2,0),""),"")</f>
        <v/>
      </c>
      <c r="K1284" s="64" t="str">
        <f>IFERROR( IF(I1284&lt;&gt;"", HLOOKUP(L$2+$A1284,Sheet2!BX:NK,2,0),""),"")</f>
        <v/>
      </c>
      <c r="L1284" t="str">
        <f>IF(OR(HLOOKUP(L$2+$A1284,Sheet2!BX:NK,$B1284,0),HLOOKUP(L$2+$A1284,Sheet2!BX:NK,$B1284,0)&lt;&gt;""),HLOOKUP(L$2+$A1284,Sheet2!BX:NK,$B1284,0),"")</f>
        <v/>
      </c>
      <c r="M1284" t="str">
        <f>IF(OR(HLOOKUP(M$2+$A1284,Sheet2!BY:NL,$B1284,0),HLOOKUP(M$2+$A1284,Sheet2!BY:NL,$B1284,0)&lt;&gt;""),HLOOKUP(M$2+$A1284,Sheet2!BY:NL,$B1284,0),"")</f>
        <v/>
      </c>
      <c r="N1284" t="str">
        <f>IF(OR(HLOOKUP(N$2+$A1284,Sheet2!BZ:NM,$B1284,0),HLOOKUP(N$2+$A1284,Sheet2!BZ:NM,$B1284,0)&lt;&gt;""),HLOOKUP(N$2+$A1284,Sheet2!BZ:NM,$B1284,0),"")</f>
        <v/>
      </c>
      <c r="O1284" t="str">
        <f>IF(OR(HLOOKUP(O$2+$A1284,Sheet2!CA:NN,$B1284,0),HLOOKUP(O$2+$A1284,Sheet2!CA:NN,$B1284,0)&lt;&gt;""),HLOOKUP(O$2+$A1284,Sheet2!CA:NN,$B1284,0),"")</f>
        <v/>
      </c>
      <c r="P1284" t="str">
        <f>IF(OR(HLOOKUP(P$2+$A1284,Sheet2!CB:NO,$B1284,0),HLOOKUP(P$2+$A1284,Sheet2!CB:NO,$B1284,0)&lt;&gt;""),HLOOKUP(P$2+$A1284,Sheet2!CB:NO,$B1284,0),"")</f>
        <v/>
      </c>
      <c r="Q1284" t="str">
        <f>IF(OR(HLOOKUP(Q$2+$A1284,Sheet2!CC:NO,$B1284,0),HLOOKUP(Q$2+$A1284,Sheet2!CC:NO,$B1284,0)&lt;&gt;""),HLOOKUP(Q$2+$A1284,Sheet2!CC:NO,$B1284,0),"")</f>
        <v/>
      </c>
    </row>
    <row r="1285" spans="1:17" x14ac:dyDescent="0.25">
      <c r="A1285" s="64">
        <f t="shared" si="155"/>
        <v>6</v>
      </c>
      <c r="B1285" s="64">
        <f t="shared" si="156"/>
        <v>133</v>
      </c>
      <c r="C1285" s="64">
        <f t="shared" si="157"/>
        <v>2</v>
      </c>
      <c r="D1285" s="64">
        <f t="shared" si="158"/>
        <v>129</v>
      </c>
      <c r="E1285" s="64">
        <f t="shared" si="159"/>
        <v>641</v>
      </c>
      <c r="F1285" s="64" t="str">
        <f t="shared" ref="F1285:F1348" si="160">IFERROR(IF(I1285&lt;&gt;"",IF(LEFT(K1285,2)="1-",1,2),""),"")</f>
        <v/>
      </c>
      <c r="G1285" s="64" t="str">
        <f t="shared" ref="G1285:G1348" si="161">IFERROR(IF(I1285&lt;&gt;"",MONTH( RIGHT(K1285,LEN(K1285)-FIND("-",K1285))),""),"")</f>
        <v/>
      </c>
      <c r="H1285" s="64" t="str">
        <f t="shared" ref="H1285:H1348" si="162">IFERROR(IF(I1285&lt;&gt;"",YEAR( RIGHT(K1285,LEN(K1285)-FIND("-",K1285))),""),"")</f>
        <v/>
      </c>
      <c r="I1285" s="80" t="str">
        <f>IFERROR(VLOOKUP(D1285,Sheet2!A:B,2,0),"")</f>
        <v/>
      </c>
      <c r="J1285" s="64" t="str">
        <f>IFERROR(IF(I1285&lt;&gt;"",VLOOKUP(I1285,Sheet2!B:C,2,0),""),"")</f>
        <v/>
      </c>
      <c r="K1285" s="64" t="str">
        <f>IFERROR( IF(I1285&lt;&gt;"", HLOOKUP(L$2+$A1285,Sheet2!BX:NK,2,0),""),"")</f>
        <v/>
      </c>
      <c r="L1285" t="str">
        <f>IF(OR(HLOOKUP(L$2+$A1285,Sheet2!BX:NK,$B1285,0),HLOOKUP(L$2+$A1285,Sheet2!BX:NK,$B1285,0)&lt;&gt;""),HLOOKUP(L$2+$A1285,Sheet2!BX:NK,$B1285,0),"")</f>
        <v/>
      </c>
      <c r="M1285" t="str">
        <f>IF(OR(HLOOKUP(M$2+$A1285,Sheet2!BY:NL,$B1285,0),HLOOKUP(M$2+$A1285,Sheet2!BY:NL,$B1285,0)&lt;&gt;""),HLOOKUP(M$2+$A1285,Sheet2!BY:NL,$B1285,0),"")</f>
        <v/>
      </c>
      <c r="N1285" t="str">
        <f>IF(OR(HLOOKUP(N$2+$A1285,Sheet2!BZ:NM,$B1285,0),HLOOKUP(N$2+$A1285,Sheet2!BZ:NM,$B1285,0)&lt;&gt;""),HLOOKUP(N$2+$A1285,Sheet2!BZ:NM,$B1285,0),"")</f>
        <v/>
      </c>
      <c r="O1285" t="str">
        <f>IF(OR(HLOOKUP(O$2+$A1285,Sheet2!CA:NN,$B1285,0),HLOOKUP(O$2+$A1285,Sheet2!CA:NN,$B1285,0)&lt;&gt;""),HLOOKUP(O$2+$A1285,Sheet2!CA:NN,$B1285,0),"")</f>
        <v/>
      </c>
      <c r="P1285" t="str">
        <f>IF(OR(HLOOKUP(P$2+$A1285,Sheet2!CB:NO,$B1285,0),HLOOKUP(P$2+$A1285,Sheet2!CB:NO,$B1285,0)&lt;&gt;""),HLOOKUP(P$2+$A1285,Sheet2!CB:NO,$B1285,0),"")</f>
        <v/>
      </c>
      <c r="Q1285" t="str">
        <f>IF(OR(HLOOKUP(Q$2+$A1285,Sheet2!CC:NO,$B1285,0),HLOOKUP(Q$2+$A1285,Sheet2!CC:NO,$B1285,0)&lt;&gt;""),HLOOKUP(Q$2+$A1285,Sheet2!CC:NO,$B1285,0),"")</f>
        <v/>
      </c>
    </row>
    <row r="1286" spans="1:17" x14ac:dyDescent="0.25">
      <c r="A1286" s="64">
        <f t="shared" ref="A1286:A1349" si="163">IF(C1286&lt;&gt;1,A1285+6,0)</f>
        <v>12</v>
      </c>
      <c r="B1286" s="64">
        <f t="shared" ref="B1286:B1349" si="164">IF(C1286&lt;&gt;1,B1285,B1285+1)</f>
        <v>133</v>
      </c>
      <c r="C1286" s="64">
        <f t="shared" ref="C1286:C1349" si="165">IF($C$3-C1285=0,1,C1285+1)</f>
        <v>3</v>
      </c>
      <c r="D1286" s="64">
        <f t="shared" ref="D1286:D1349" si="166">IF(C1286=1,D1285+1,D1285)</f>
        <v>129</v>
      </c>
      <c r="E1286" s="64">
        <f t="shared" ref="E1286:E1349" si="167">IF(D1286&lt;&gt;D1285,E1285+5,E1285)</f>
        <v>641</v>
      </c>
      <c r="F1286" s="64" t="str">
        <f t="shared" si="160"/>
        <v/>
      </c>
      <c r="G1286" s="64" t="str">
        <f t="shared" si="161"/>
        <v/>
      </c>
      <c r="H1286" s="64" t="str">
        <f t="shared" si="162"/>
        <v/>
      </c>
      <c r="I1286" s="80" t="str">
        <f>IFERROR(VLOOKUP(D1286,Sheet2!A:B,2,0),"")</f>
        <v/>
      </c>
      <c r="J1286" s="64" t="str">
        <f>IFERROR(IF(I1286&lt;&gt;"",VLOOKUP(I1286,Sheet2!B:C,2,0),""),"")</f>
        <v/>
      </c>
      <c r="K1286" s="64" t="str">
        <f>IFERROR( IF(I1286&lt;&gt;"", HLOOKUP(L$2+$A1286,Sheet2!BX:NK,2,0),""),"")</f>
        <v/>
      </c>
      <c r="L1286" t="str">
        <f>IF(OR(HLOOKUP(L$2+$A1286,Sheet2!BX:NK,$B1286,0),HLOOKUP(L$2+$A1286,Sheet2!BX:NK,$B1286,0)&lt;&gt;""),HLOOKUP(L$2+$A1286,Sheet2!BX:NK,$B1286,0),"")</f>
        <v/>
      </c>
      <c r="M1286" t="str">
        <f>IF(OR(HLOOKUP(M$2+$A1286,Sheet2!BY:NL,$B1286,0),HLOOKUP(M$2+$A1286,Sheet2!BY:NL,$B1286,0)&lt;&gt;""),HLOOKUP(M$2+$A1286,Sheet2!BY:NL,$B1286,0),"")</f>
        <v/>
      </c>
      <c r="N1286" t="str">
        <f>IF(OR(HLOOKUP(N$2+$A1286,Sheet2!BZ:NM,$B1286,0),HLOOKUP(N$2+$A1286,Sheet2!BZ:NM,$B1286,0)&lt;&gt;""),HLOOKUP(N$2+$A1286,Sheet2!BZ:NM,$B1286,0),"")</f>
        <v/>
      </c>
      <c r="O1286" t="str">
        <f>IF(OR(HLOOKUP(O$2+$A1286,Sheet2!CA:NN,$B1286,0),HLOOKUP(O$2+$A1286,Sheet2!CA:NN,$B1286,0)&lt;&gt;""),HLOOKUP(O$2+$A1286,Sheet2!CA:NN,$B1286,0),"")</f>
        <v/>
      </c>
      <c r="P1286" t="str">
        <f>IF(OR(HLOOKUP(P$2+$A1286,Sheet2!CB:NO,$B1286,0),HLOOKUP(P$2+$A1286,Sheet2!CB:NO,$B1286,0)&lt;&gt;""),HLOOKUP(P$2+$A1286,Sheet2!CB:NO,$B1286,0),"")</f>
        <v/>
      </c>
      <c r="Q1286" t="str">
        <f>IF(OR(HLOOKUP(Q$2+$A1286,Sheet2!CC:NO,$B1286,0),HLOOKUP(Q$2+$A1286,Sheet2!CC:NO,$B1286,0)&lt;&gt;""),HLOOKUP(Q$2+$A1286,Sheet2!CC:NO,$B1286,0),"")</f>
        <v/>
      </c>
    </row>
    <row r="1287" spans="1:17" x14ac:dyDescent="0.25">
      <c r="A1287" s="64">
        <f t="shared" si="163"/>
        <v>18</v>
      </c>
      <c r="B1287" s="64">
        <f t="shared" si="164"/>
        <v>133</v>
      </c>
      <c r="C1287" s="64">
        <f t="shared" si="165"/>
        <v>4</v>
      </c>
      <c r="D1287" s="64">
        <f t="shared" si="166"/>
        <v>129</v>
      </c>
      <c r="E1287" s="64">
        <f t="shared" si="167"/>
        <v>641</v>
      </c>
      <c r="F1287" s="64" t="str">
        <f t="shared" si="160"/>
        <v/>
      </c>
      <c r="G1287" s="64" t="str">
        <f t="shared" si="161"/>
        <v/>
      </c>
      <c r="H1287" s="64" t="str">
        <f t="shared" si="162"/>
        <v/>
      </c>
      <c r="I1287" s="80" t="str">
        <f>IFERROR(VLOOKUP(D1287,Sheet2!A:B,2,0),"")</f>
        <v/>
      </c>
      <c r="J1287" s="64" t="str">
        <f>IFERROR(IF(I1287&lt;&gt;"",VLOOKUP(I1287,Sheet2!B:C,2,0),""),"")</f>
        <v/>
      </c>
      <c r="K1287" s="64" t="str">
        <f>IFERROR( IF(I1287&lt;&gt;"", HLOOKUP(L$2+$A1287,Sheet2!BX:NK,2,0),""),"")</f>
        <v/>
      </c>
      <c r="L1287" t="str">
        <f>IF(OR(HLOOKUP(L$2+$A1287,Sheet2!BX:NK,$B1287,0),HLOOKUP(L$2+$A1287,Sheet2!BX:NK,$B1287,0)&lt;&gt;""),HLOOKUP(L$2+$A1287,Sheet2!BX:NK,$B1287,0),"")</f>
        <v/>
      </c>
      <c r="M1287" t="str">
        <f>IF(OR(HLOOKUP(M$2+$A1287,Sheet2!BY:NL,$B1287,0),HLOOKUP(M$2+$A1287,Sheet2!BY:NL,$B1287,0)&lt;&gt;""),HLOOKUP(M$2+$A1287,Sheet2!BY:NL,$B1287,0),"")</f>
        <v/>
      </c>
      <c r="N1287" t="str">
        <f>IF(OR(HLOOKUP(N$2+$A1287,Sheet2!BZ:NM,$B1287,0),HLOOKUP(N$2+$A1287,Sheet2!BZ:NM,$B1287,0)&lt;&gt;""),HLOOKUP(N$2+$A1287,Sheet2!BZ:NM,$B1287,0),"")</f>
        <v/>
      </c>
      <c r="O1287" t="str">
        <f>IF(OR(HLOOKUP(O$2+$A1287,Sheet2!CA:NN,$B1287,0),HLOOKUP(O$2+$A1287,Sheet2!CA:NN,$B1287,0)&lt;&gt;""),HLOOKUP(O$2+$A1287,Sheet2!CA:NN,$B1287,0),"")</f>
        <v/>
      </c>
      <c r="P1287" t="str">
        <f>IF(OR(HLOOKUP(P$2+$A1287,Sheet2!CB:NO,$B1287,0),HLOOKUP(P$2+$A1287,Sheet2!CB:NO,$B1287,0)&lt;&gt;""),HLOOKUP(P$2+$A1287,Sheet2!CB:NO,$B1287,0),"")</f>
        <v/>
      </c>
      <c r="Q1287" t="str">
        <f>IF(OR(HLOOKUP(Q$2+$A1287,Sheet2!CC:NO,$B1287,0),HLOOKUP(Q$2+$A1287,Sheet2!CC:NO,$B1287,0)&lt;&gt;""),HLOOKUP(Q$2+$A1287,Sheet2!CC:NO,$B1287,0),"")</f>
        <v/>
      </c>
    </row>
    <row r="1288" spans="1:17" x14ac:dyDescent="0.25">
      <c r="A1288" s="64">
        <f t="shared" si="163"/>
        <v>24</v>
      </c>
      <c r="B1288" s="64">
        <f t="shared" si="164"/>
        <v>133</v>
      </c>
      <c r="C1288" s="64">
        <f t="shared" si="165"/>
        <v>5</v>
      </c>
      <c r="D1288" s="64">
        <f t="shared" si="166"/>
        <v>129</v>
      </c>
      <c r="E1288" s="64">
        <f t="shared" si="167"/>
        <v>641</v>
      </c>
      <c r="F1288" s="64" t="str">
        <f t="shared" si="160"/>
        <v/>
      </c>
      <c r="G1288" s="64" t="str">
        <f t="shared" si="161"/>
        <v/>
      </c>
      <c r="H1288" s="64" t="str">
        <f t="shared" si="162"/>
        <v/>
      </c>
      <c r="I1288" s="80" t="str">
        <f>IFERROR(VLOOKUP(D1288,Sheet2!A:B,2,0),"")</f>
        <v/>
      </c>
      <c r="J1288" s="64" t="str">
        <f>IFERROR(IF(I1288&lt;&gt;"",VLOOKUP(I1288,Sheet2!B:C,2,0),""),"")</f>
        <v/>
      </c>
      <c r="K1288" s="64" t="str">
        <f>IFERROR( IF(I1288&lt;&gt;"", HLOOKUP(L$2+$A1288,Sheet2!BX:NK,2,0),""),"")</f>
        <v/>
      </c>
      <c r="L1288" t="str">
        <f>IF(OR(HLOOKUP(L$2+$A1288,Sheet2!BX:NK,$B1288,0),HLOOKUP(L$2+$A1288,Sheet2!BX:NK,$B1288,0)&lt;&gt;""),HLOOKUP(L$2+$A1288,Sheet2!BX:NK,$B1288,0),"")</f>
        <v/>
      </c>
      <c r="M1288" t="str">
        <f>IF(OR(HLOOKUP(M$2+$A1288,Sheet2!BY:NL,$B1288,0),HLOOKUP(M$2+$A1288,Sheet2!BY:NL,$B1288,0)&lt;&gt;""),HLOOKUP(M$2+$A1288,Sheet2!BY:NL,$B1288,0),"")</f>
        <v/>
      </c>
      <c r="N1288" t="str">
        <f>IF(OR(HLOOKUP(N$2+$A1288,Sheet2!BZ:NM,$B1288,0),HLOOKUP(N$2+$A1288,Sheet2!BZ:NM,$B1288,0)&lt;&gt;""),HLOOKUP(N$2+$A1288,Sheet2!BZ:NM,$B1288,0),"")</f>
        <v/>
      </c>
      <c r="O1288" t="str">
        <f>IF(OR(HLOOKUP(O$2+$A1288,Sheet2!CA:NN,$B1288,0),HLOOKUP(O$2+$A1288,Sheet2!CA:NN,$B1288,0)&lt;&gt;""),HLOOKUP(O$2+$A1288,Sheet2!CA:NN,$B1288,0),"")</f>
        <v/>
      </c>
      <c r="P1288" t="str">
        <f>IF(OR(HLOOKUP(P$2+$A1288,Sheet2!CB:NO,$B1288,0),HLOOKUP(P$2+$A1288,Sheet2!CB:NO,$B1288,0)&lt;&gt;""),HLOOKUP(P$2+$A1288,Sheet2!CB:NO,$B1288,0),"")</f>
        <v/>
      </c>
      <c r="Q1288" t="str">
        <f>IF(OR(HLOOKUP(Q$2+$A1288,Sheet2!CC:NO,$B1288,0),HLOOKUP(Q$2+$A1288,Sheet2!CC:NO,$B1288,0)&lt;&gt;""),HLOOKUP(Q$2+$A1288,Sheet2!CC:NO,$B1288,0),"")</f>
        <v/>
      </c>
    </row>
    <row r="1289" spans="1:17" x14ac:dyDescent="0.25">
      <c r="A1289" s="64">
        <f t="shared" si="163"/>
        <v>30</v>
      </c>
      <c r="B1289" s="64">
        <f t="shared" si="164"/>
        <v>133</v>
      </c>
      <c r="C1289" s="64">
        <f t="shared" si="165"/>
        <v>6</v>
      </c>
      <c r="D1289" s="64">
        <f t="shared" si="166"/>
        <v>129</v>
      </c>
      <c r="E1289" s="64">
        <f t="shared" si="167"/>
        <v>641</v>
      </c>
      <c r="F1289" s="64" t="str">
        <f t="shared" si="160"/>
        <v/>
      </c>
      <c r="G1289" s="64" t="str">
        <f t="shared" si="161"/>
        <v/>
      </c>
      <c r="H1289" s="64" t="str">
        <f t="shared" si="162"/>
        <v/>
      </c>
      <c r="I1289" s="80" t="str">
        <f>IFERROR(VLOOKUP(D1289,Sheet2!A:B,2,0),"")</f>
        <v/>
      </c>
      <c r="J1289" s="64" t="str">
        <f>IFERROR(IF(I1289&lt;&gt;"",VLOOKUP(I1289,Sheet2!B:C,2,0),""),"")</f>
        <v/>
      </c>
      <c r="K1289" s="64" t="str">
        <f>IFERROR( IF(I1289&lt;&gt;"", HLOOKUP(L$2+$A1289,Sheet2!BX:NK,2,0),""),"")</f>
        <v/>
      </c>
      <c r="L1289" t="str">
        <f>IF(OR(HLOOKUP(L$2+$A1289,Sheet2!BX:NK,$B1289,0),HLOOKUP(L$2+$A1289,Sheet2!BX:NK,$B1289,0)&lt;&gt;""),HLOOKUP(L$2+$A1289,Sheet2!BX:NK,$B1289,0),"")</f>
        <v/>
      </c>
      <c r="M1289" t="str">
        <f>IF(OR(HLOOKUP(M$2+$A1289,Sheet2!BY:NL,$B1289,0),HLOOKUP(M$2+$A1289,Sheet2!BY:NL,$B1289,0)&lt;&gt;""),HLOOKUP(M$2+$A1289,Sheet2!BY:NL,$B1289,0),"")</f>
        <v/>
      </c>
      <c r="N1289" t="str">
        <f>IF(OR(HLOOKUP(N$2+$A1289,Sheet2!BZ:NM,$B1289,0),HLOOKUP(N$2+$A1289,Sheet2!BZ:NM,$B1289,0)&lt;&gt;""),HLOOKUP(N$2+$A1289,Sheet2!BZ:NM,$B1289,0),"")</f>
        <v/>
      </c>
      <c r="O1289" t="str">
        <f>IF(OR(HLOOKUP(O$2+$A1289,Sheet2!CA:NN,$B1289,0),HLOOKUP(O$2+$A1289,Sheet2!CA:NN,$B1289,0)&lt;&gt;""),HLOOKUP(O$2+$A1289,Sheet2!CA:NN,$B1289,0),"")</f>
        <v/>
      </c>
      <c r="P1289" t="str">
        <f>IF(OR(HLOOKUP(P$2+$A1289,Sheet2!CB:NO,$B1289,0),HLOOKUP(P$2+$A1289,Sheet2!CB:NO,$B1289,0)&lt;&gt;""),HLOOKUP(P$2+$A1289,Sheet2!CB:NO,$B1289,0),"")</f>
        <v/>
      </c>
      <c r="Q1289" t="str">
        <f>IF(OR(HLOOKUP(Q$2+$A1289,Sheet2!CC:NO,$B1289,0),HLOOKUP(Q$2+$A1289,Sheet2!CC:NO,$B1289,0)&lt;&gt;""),HLOOKUP(Q$2+$A1289,Sheet2!CC:NO,$B1289,0),"")</f>
        <v/>
      </c>
    </row>
    <row r="1290" spans="1:17" x14ac:dyDescent="0.25">
      <c r="A1290" s="64">
        <f t="shared" si="163"/>
        <v>36</v>
      </c>
      <c r="B1290" s="64">
        <f t="shared" si="164"/>
        <v>133</v>
      </c>
      <c r="C1290" s="64">
        <f t="shared" si="165"/>
        <v>7</v>
      </c>
      <c r="D1290" s="64">
        <f t="shared" si="166"/>
        <v>129</v>
      </c>
      <c r="E1290" s="64">
        <f t="shared" si="167"/>
        <v>641</v>
      </c>
      <c r="F1290" s="64" t="str">
        <f t="shared" si="160"/>
        <v/>
      </c>
      <c r="G1290" s="64" t="str">
        <f t="shared" si="161"/>
        <v/>
      </c>
      <c r="H1290" s="64" t="str">
        <f t="shared" si="162"/>
        <v/>
      </c>
      <c r="I1290" s="80" t="str">
        <f>IFERROR(VLOOKUP(D1290,Sheet2!A:B,2,0),"")</f>
        <v/>
      </c>
      <c r="J1290" s="64" t="str">
        <f>IFERROR(IF(I1290&lt;&gt;"",VLOOKUP(I1290,Sheet2!B:C,2,0),""),"")</f>
        <v/>
      </c>
      <c r="K1290" s="64" t="str">
        <f>IFERROR( IF(I1290&lt;&gt;"", HLOOKUP(L$2+$A1290,Sheet2!BX:NK,2,0),""),"")</f>
        <v/>
      </c>
      <c r="L1290" t="str">
        <f>IF(OR(HLOOKUP(L$2+$A1290,Sheet2!BX:NK,$B1290,0),HLOOKUP(L$2+$A1290,Sheet2!BX:NK,$B1290,0)&lt;&gt;""),HLOOKUP(L$2+$A1290,Sheet2!BX:NK,$B1290,0),"")</f>
        <v/>
      </c>
      <c r="M1290" t="str">
        <f>IF(OR(HLOOKUP(M$2+$A1290,Sheet2!BY:NL,$B1290,0),HLOOKUP(M$2+$A1290,Sheet2!BY:NL,$B1290,0)&lt;&gt;""),HLOOKUP(M$2+$A1290,Sheet2!BY:NL,$B1290,0),"")</f>
        <v/>
      </c>
      <c r="N1290" t="str">
        <f>IF(OR(HLOOKUP(N$2+$A1290,Sheet2!BZ:NM,$B1290,0),HLOOKUP(N$2+$A1290,Sheet2!BZ:NM,$B1290,0)&lt;&gt;""),HLOOKUP(N$2+$A1290,Sheet2!BZ:NM,$B1290,0),"")</f>
        <v/>
      </c>
      <c r="O1290" t="str">
        <f>IF(OR(HLOOKUP(O$2+$A1290,Sheet2!CA:NN,$B1290,0),HLOOKUP(O$2+$A1290,Sheet2!CA:NN,$B1290,0)&lt;&gt;""),HLOOKUP(O$2+$A1290,Sheet2!CA:NN,$B1290,0),"")</f>
        <v/>
      </c>
      <c r="P1290" t="str">
        <f>IF(OR(HLOOKUP(P$2+$A1290,Sheet2!CB:NO,$B1290,0),HLOOKUP(P$2+$A1290,Sheet2!CB:NO,$B1290,0)&lt;&gt;""),HLOOKUP(P$2+$A1290,Sheet2!CB:NO,$B1290,0),"")</f>
        <v/>
      </c>
      <c r="Q1290" t="str">
        <f>IF(OR(HLOOKUP(Q$2+$A1290,Sheet2!CC:NO,$B1290,0),HLOOKUP(Q$2+$A1290,Sheet2!CC:NO,$B1290,0)&lt;&gt;""),HLOOKUP(Q$2+$A1290,Sheet2!CC:NO,$B1290,0),"")</f>
        <v/>
      </c>
    </row>
    <row r="1291" spans="1:17" x14ac:dyDescent="0.25">
      <c r="A1291" s="64">
        <f t="shared" si="163"/>
        <v>42</v>
      </c>
      <c r="B1291" s="64">
        <f t="shared" si="164"/>
        <v>133</v>
      </c>
      <c r="C1291" s="64">
        <f t="shared" si="165"/>
        <v>8</v>
      </c>
      <c r="D1291" s="64">
        <f t="shared" si="166"/>
        <v>129</v>
      </c>
      <c r="E1291" s="64">
        <f t="shared" si="167"/>
        <v>641</v>
      </c>
      <c r="F1291" s="64" t="str">
        <f t="shared" si="160"/>
        <v/>
      </c>
      <c r="G1291" s="64" t="str">
        <f t="shared" si="161"/>
        <v/>
      </c>
      <c r="H1291" s="64" t="str">
        <f t="shared" si="162"/>
        <v/>
      </c>
      <c r="I1291" s="80" t="str">
        <f>IFERROR(VLOOKUP(D1291,Sheet2!A:B,2,0),"")</f>
        <v/>
      </c>
      <c r="J1291" s="64" t="str">
        <f>IFERROR(IF(I1291&lt;&gt;"",VLOOKUP(I1291,Sheet2!B:C,2,0),""),"")</f>
        <v/>
      </c>
      <c r="K1291" s="64" t="str">
        <f>IFERROR( IF(I1291&lt;&gt;"", HLOOKUP(L$2+$A1291,Sheet2!BX:NK,2,0),""),"")</f>
        <v/>
      </c>
      <c r="L1291" t="str">
        <f>IF(OR(HLOOKUP(L$2+$A1291,Sheet2!BX:NK,$B1291,0),HLOOKUP(L$2+$A1291,Sheet2!BX:NK,$B1291,0)&lt;&gt;""),HLOOKUP(L$2+$A1291,Sheet2!BX:NK,$B1291,0),"")</f>
        <v/>
      </c>
      <c r="M1291" t="str">
        <f>IF(OR(HLOOKUP(M$2+$A1291,Sheet2!BY:NL,$B1291,0),HLOOKUP(M$2+$A1291,Sheet2!BY:NL,$B1291,0)&lt;&gt;""),HLOOKUP(M$2+$A1291,Sheet2!BY:NL,$B1291,0),"")</f>
        <v/>
      </c>
      <c r="N1291" t="str">
        <f>IF(OR(HLOOKUP(N$2+$A1291,Sheet2!BZ:NM,$B1291,0),HLOOKUP(N$2+$A1291,Sheet2!BZ:NM,$B1291,0)&lt;&gt;""),HLOOKUP(N$2+$A1291,Sheet2!BZ:NM,$B1291,0),"")</f>
        <v/>
      </c>
      <c r="O1291" t="str">
        <f>IF(OR(HLOOKUP(O$2+$A1291,Sheet2!CA:NN,$B1291,0),HLOOKUP(O$2+$A1291,Sheet2!CA:NN,$B1291,0)&lt;&gt;""),HLOOKUP(O$2+$A1291,Sheet2!CA:NN,$B1291,0),"")</f>
        <v/>
      </c>
      <c r="P1291" t="str">
        <f>IF(OR(HLOOKUP(P$2+$A1291,Sheet2!CB:NO,$B1291,0),HLOOKUP(P$2+$A1291,Sheet2!CB:NO,$B1291,0)&lt;&gt;""),HLOOKUP(P$2+$A1291,Sheet2!CB:NO,$B1291,0),"")</f>
        <v/>
      </c>
      <c r="Q1291" t="str">
        <f>IF(OR(HLOOKUP(Q$2+$A1291,Sheet2!CC:NO,$B1291,0),HLOOKUP(Q$2+$A1291,Sheet2!CC:NO,$B1291,0)&lt;&gt;""),HLOOKUP(Q$2+$A1291,Sheet2!CC:NO,$B1291,0),"")</f>
        <v/>
      </c>
    </row>
    <row r="1292" spans="1:17" x14ac:dyDescent="0.25">
      <c r="A1292" s="64">
        <f t="shared" si="163"/>
        <v>48</v>
      </c>
      <c r="B1292" s="64">
        <f t="shared" si="164"/>
        <v>133</v>
      </c>
      <c r="C1292" s="64">
        <f t="shared" si="165"/>
        <v>9</v>
      </c>
      <c r="D1292" s="64">
        <f t="shared" si="166"/>
        <v>129</v>
      </c>
      <c r="E1292" s="64">
        <f t="shared" si="167"/>
        <v>641</v>
      </c>
      <c r="F1292" s="64" t="str">
        <f t="shared" si="160"/>
        <v/>
      </c>
      <c r="G1292" s="64" t="str">
        <f t="shared" si="161"/>
        <v/>
      </c>
      <c r="H1292" s="64" t="str">
        <f t="shared" si="162"/>
        <v/>
      </c>
      <c r="I1292" s="80" t="str">
        <f>IFERROR(VLOOKUP(D1292,Sheet2!A:B,2,0),"")</f>
        <v/>
      </c>
      <c r="J1292" s="64" t="str">
        <f>IFERROR(IF(I1292&lt;&gt;"",VLOOKUP(I1292,Sheet2!B:C,2,0),""),"")</f>
        <v/>
      </c>
      <c r="K1292" s="64" t="str">
        <f>IFERROR( IF(I1292&lt;&gt;"", HLOOKUP(L$2+$A1292,Sheet2!BX:NK,2,0),""),"")</f>
        <v/>
      </c>
      <c r="L1292" t="str">
        <f>IF(OR(HLOOKUP(L$2+$A1292,Sheet2!BX:NK,$B1292,0),HLOOKUP(L$2+$A1292,Sheet2!BX:NK,$B1292,0)&lt;&gt;""),HLOOKUP(L$2+$A1292,Sheet2!BX:NK,$B1292,0),"")</f>
        <v/>
      </c>
      <c r="M1292" t="str">
        <f>IF(OR(HLOOKUP(M$2+$A1292,Sheet2!BY:NL,$B1292,0),HLOOKUP(M$2+$A1292,Sheet2!BY:NL,$B1292,0)&lt;&gt;""),HLOOKUP(M$2+$A1292,Sheet2!BY:NL,$B1292,0),"")</f>
        <v/>
      </c>
      <c r="N1292" t="str">
        <f>IF(OR(HLOOKUP(N$2+$A1292,Sheet2!BZ:NM,$B1292,0),HLOOKUP(N$2+$A1292,Sheet2!BZ:NM,$B1292,0)&lt;&gt;""),HLOOKUP(N$2+$A1292,Sheet2!BZ:NM,$B1292,0),"")</f>
        <v/>
      </c>
      <c r="O1292" t="str">
        <f>IF(OR(HLOOKUP(O$2+$A1292,Sheet2!CA:NN,$B1292,0),HLOOKUP(O$2+$A1292,Sheet2!CA:NN,$B1292,0)&lt;&gt;""),HLOOKUP(O$2+$A1292,Sheet2!CA:NN,$B1292,0),"")</f>
        <v/>
      </c>
      <c r="P1292" t="str">
        <f>IF(OR(HLOOKUP(P$2+$A1292,Sheet2!CB:NO,$B1292,0),HLOOKUP(P$2+$A1292,Sheet2!CB:NO,$B1292,0)&lt;&gt;""),HLOOKUP(P$2+$A1292,Sheet2!CB:NO,$B1292,0),"")</f>
        <v/>
      </c>
      <c r="Q1292" t="str">
        <f>IF(OR(HLOOKUP(Q$2+$A1292,Sheet2!CC:NO,$B1292,0),HLOOKUP(Q$2+$A1292,Sheet2!CC:NO,$B1292,0)&lt;&gt;""),HLOOKUP(Q$2+$A1292,Sheet2!CC:NO,$B1292,0),"")</f>
        <v/>
      </c>
    </row>
    <row r="1293" spans="1:17" x14ac:dyDescent="0.25">
      <c r="A1293" s="64">
        <f t="shared" si="163"/>
        <v>54</v>
      </c>
      <c r="B1293" s="64">
        <f t="shared" si="164"/>
        <v>133</v>
      </c>
      <c r="C1293" s="64">
        <f t="shared" si="165"/>
        <v>10</v>
      </c>
      <c r="D1293" s="64">
        <f t="shared" si="166"/>
        <v>129</v>
      </c>
      <c r="E1293" s="64">
        <f t="shared" si="167"/>
        <v>641</v>
      </c>
      <c r="F1293" s="64" t="str">
        <f t="shared" si="160"/>
        <v/>
      </c>
      <c r="G1293" s="64" t="str">
        <f t="shared" si="161"/>
        <v/>
      </c>
      <c r="H1293" s="64" t="str">
        <f t="shared" si="162"/>
        <v/>
      </c>
      <c r="I1293" s="80" t="str">
        <f>IFERROR(VLOOKUP(D1293,Sheet2!A:B,2,0),"")</f>
        <v/>
      </c>
      <c r="J1293" s="64" t="str">
        <f>IFERROR(IF(I1293&lt;&gt;"",VLOOKUP(I1293,Sheet2!B:C,2,0),""),"")</f>
        <v/>
      </c>
      <c r="K1293" s="64" t="str">
        <f>IFERROR( IF(I1293&lt;&gt;"", HLOOKUP(L$2+$A1293,Sheet2!BX:NK,2,0),""),"")</f>
        <v/>
      </c>
      <c r="L1293" t="str">
        <f>IF(OR(HLOOKUP(L$2+$A1293,Sheet2!BX:NK,$B1293,0),HLOOKUP(L$2+$A1293,Sheet2!BX:NK,$B1293,0)&lt;&gt;""),HLOOKUP(L$2+$A1293,Sheet2!BX:NK,$B1293,0),"")</f>
        <v/>
      </c>
      <c r="M1293" t="str">
        <f>IF(OR(HLOOKUP(M$2+$A1293,Sheet2!BY:NL,$B1293,0),HLOOKUP(M$2+$A1293,Sheet2!BY:NL,$B1293,0)&lt;&gt;""),HLOOKUP(M$2+$A1293,Sheet2!BY:NL,$B1293,0),"")</f>
        <v/>
      </c>
      <c r="N1293" t="str">
        <f>IF(OR(HLOOKUP(N$2+$A1293,Sheet2!BZ:NM,$B1293,0),HLOOKUP(N$2+$A1293,Sheet2!BZ:NM,$B1293,0)&lt;&gt;""),HLOOKUP(N$2+$A1293,Sheet2!BZ:NM,$B1293,0),"")</f>
        <v/>
      </c>
      <c r="O1293" t="str">
        <f>IF(OR(HLOOKUP(O$2+$A1293,Sheet2!CA:NN,$B1293,0),HLOOKUP(O$2+$A1293,Sheet2!CA:NN,$B1293,0)&lt;&gt;""),HLOOKUP(O$2+$A1293,Sheet2!CA:NN,$B1293,0),"")</f>
        <v/>
      </c>
      <c r="P1293" t="str">
        <f>IF(OR(HLOOKUP(P$2+$A1293,Sheet2!CB:NO,$B1293,0),HLOOKUP(P$2+$A1293,Sheet2!CB:NO,$B1293,0)&lt;&gt;""),HLOOKUP(P$2+$A1293,Sheet2!CB:NO,$B1293,0),"")</f>
        <v/>
      </c>
      <c r="Q1293" t="str">
        <f>IF(OR(HLOOKUP(Q$2+$A1293,Sheet2!CC:NO,$B1293,0),HLOOKUP(Q$2+$A1293,Sheet2!CC:NO,$B1293,0)&lt;&gt;""),HLOOKUP(Q$2+$A1293,Sheet2!CC:NO,$B1293,0),"")</f>
        <v/>
      </c>
    </row>
    <row r="1294" spans="1:17" x14ac:dyDescent="0.25">
      <c r="A1294" s="64">
        <f t="shared" si="163"/>
        <v>0</v>
      </c>
      <c r="B1294" s="64">
        <f t="shared" si="164"/>
        <v>134</v>
      </c>
      <c r="C1294" s="64">
        <f t="shared" si="165"/>
        <v>1</v>
      </c>
      <c r="D1294" s="64">
        <f t="shared" si="166"/>
        <v>130</v>
      </c>
      <c r="E1294" s="64">
        <f t="shared" si="167"/>
        <v>646</v>
      </c>
      <c r="F1294" s="64" t="str">
        <f t="shared" si="160"/>
        <v/>
      </c>
      <c r="G1294" s="64" t="str">
        <f t="shared" si="161"/>
        <v/>
      </c>
      <c r="H1294" s="64" t="str">
        <f t="shared" si="162"/>
        <v/>
      </c>
      <c r="I1294" s="80" t="str">
        <f>IFERROR(VLOOKUP(D1294,Sheet2!A:B,2,0),"")</f>
        <v/>
      </c>
      <c r="J1294" s="64" t="str">
        <f>IFERROR(IF(I1294&lt;&gt;"",VLOOKUP(I1294,Sheet2!B:C,2,0),""),"")</f>
        <v/>
      </c>
      <c r="K1294" s="64" t="str">
        <f>IFERROR( IF(I1294&lt;&gt;"", HLOOKUP(L$2+$A1294,Sheet2!BX:NK,2,0),""),"")</f>
        <v/>
      </c>
      <c r="L1294" t="str">
        <f>IF(OR(HLOOKUP(L$2+$A1294,Sheet2!BX:NK,$B1294,0),HLOOKUP(L$2+$A1294,Sheet2!BX:NK,$B1294,0)&lt;&gt;""),HLOOKUP(L$2+$A1294,Sheet2!BX:NK,$B1294,0),"")</f>
        <v/>
      </c>
      <c r="M1294" t="str">
        <f>IF(OR(HLOOKUP(M$2+$A1294,Sheet2!BY:NL,$B1294,0),HLOOKUP(M$2+$A1294,Sheet2!BY:NL,$B1294,0)&lt;&gt;""),HLOOKUP(M$2+$A1294,Sheet2!BY:NL,$B1294,0),"")</f>
        <v/>
      </c>
      <c r="N1294" t="str">
        <f>IF(OR(HLOOKUP(N$2+$A1294,Sheet2!BZ:NM,$B1294,0),HLOOKUP(N$2+$A1294,Sheet2!BZ:NM,$B1294,0)&lt;&gt;""),HLOOKUP(N$2+$A1294,Sheet2!BZ:NM,$B1294,0),"")</f>
        <v/>
      </c>
      <c r="O1294" t="str">
        <f>IF(OR(HLOOKUP(O$2+$A1294,Sheet2!CA:NN,$B1294,0),HLOOKUP(O$2+$A1294,Sheet2!CA:NN,$B1294,0)&lt;&gt;""),HLOOKUP(O$2+$A1294,Sheet2!CA:NN,$B1294,0),"")</f>
        <v/>
      </c>
      <c r="P1294" t="str">
        <f>IF(OR(HLOOKUP(P$2+$A1294,Sheet2!CB:NO,$B1294,0),HLOOKUP(P$2+$A1294,Sheet2!CB:NO,$B1294,0)&lt;&gt;""),HLOOKUP(P$2+$A1294,Sheet2!CB:NO,$B1294,0),"")</f>
        <v/>
      </c>
      <c r="Q1294" t="str">
        <f>IF(OR(HLOOKUP(Q$2+$A1294,Sheet2!CC:NO,$B1294,0),HLOOKUP(Q$2+$A1294,Sheet2!CC:NO,$B1294,0)&lt;&gt;""),HLOOKUP(Q$2+$A1294,Sheet2!CC:NO,$B1294,0),"")</f>
        <v/>
      </c>
    </row>
    <row r="1295" spans="1:17" x14ac:dyDescent="0.25">
      <c r="A1295" s="64">
        <f t="shared" si="163"/>
        <v>6</v>
      </c>
      <c r="B1295" s="64">
        <f t="shared" si="164"/>
        <v>134</v>
      </c>
      <c r="C1295" s="64">
        <f t="shared" si="165"/>
        <v>2</v>
      </c>
      <c r="D1295" s="64">
        <f t="shared" si="166"/>
        <v>130</v>
      </c>
      <c r="E1295" s="64">
        <f t="shared" si="167"/>
        <v>646</v>
      </c>
      <c r="F1295" s="64" t="str">
        <f t="shared" si="160"/>
        <v/>
      </c>
      <c r="G1295" s="64" t="str">
        <f t="shared" si="161"/>
        <v/>
      </c>
      <c r="H1295" s="64" t="str">
        <f t="shared" si="162"/>
        <v/>
      </c>
      <c r="I1295" s="80" t="str">
        <f>IFERROR(VLOOKUP(D1295,Sheet2!A:B,2,0),"")</f>
        <v/>
      </c>
      <c r="J1295" s="64" t="str">
        <f>IFERROR(IF(I1295&lt;&gt;"",VLOOKUP(I1295,Sheet2!B:C,2,0),""),"")</f>
        <v/>
      </c>
      <c r="K1295" s="64" t="str">
        <f>IFERROR( IF(I1295&lt;&gt;"", HLOOKUP(L$2+$A1295,Sheet2!BX:NK,2,0),""),"")</f>
        <v/>
      </c>
      <c r="L1295" t="str">
        <f>IF(OR(HLOOKUP(L$2+$A1295,Sheet2!BX:NK,$B1295,0),HLOOKUP(L$2+$A1295,Sheet2!BX:NK,$B1295,0)&lt;&gt;""),HLOOKUP(L$2+$A1295,Sheet2!BX:NK,$B1295,0),"")</f>
        <v/>
      </c>
      <c r="M1295" t="str">
        <f>IF(OR(HLOOKUP(M$2+$A1295,Sheet2!BY:NL,$B1295,0),HLOOKUP(M$2+$A1295,Sheet2!BY:NL,$B1295,0)&lt;&gt;""),HLOOKUP(M$2+$A1295,Sheet2!BY:NL,$B1295,0),"")</f>
        <v/>
      </c>
      <c r="N1295" t="str">
        <f>IF(OR(HLOOKUP(N$2+$A1295,Sheet2!BZ:NM,$B1295,0),HLOOKUP(N$2+$A1295,Sheet2!BZ:NM,$B1295,0)&lt;&gt;""),HLOOKUP(N$2+$A1295,Sheet2!BZ:NM,$B1295,0),"")</f>
        <v/>
      </c>
      <c r="O1295" t="str">
        <f>IF(OR(HLOOKUP(O$2+$A1295,Sheet2!CA:NN,$B1295,0),HLOOKUP(O$2+$A1295,Sheet2!CA:NN,$B1295,0)&lt;&gt;""),HLOOKUP(O$2+$A1295,Sheet2!CA:NN,$B1295,0),"")</f>
        <v/>
      </c>
      <c r="P1295" t="str">
        <f>IF(OR(HLOOKUP(P$2+$A1295,Sheet2!CB:NO,$B1295,0),HLOOKUP(P$2+$A1295,Sheet2!CB:NO,$B1295,0)&lt;&gt;""),HLOOKUP(P$2+$A1295,Sheet2!CB:NO,$B1295,0),"")</f>
        <v/>
      </c>
      <c r="Q1295" t="str">
        <f>IF(OR(HLOOKUP(Q$2+$A1295,Sheet2!CC:NO,$B1295,0),HLOOKUP(Q$2+$A1295,Sheet2!CC:NO,$B1295,0)&lt;&gt;""),HLOOKUP(Q$2+$A1295,Sheet2!CC:NO,$B1295,0),"")</f>
        <v/>
      </c>
    </row>
    <row r="1296" spans="1:17" x14ac:dyDescent="0.25">
      <c r="A1296" s="64">
        <f t="shared" si="163"/>
        <v>12</v>
      </c>
      <c r="B1296" s="64">
        <f t="shared" si="164"/>
        <v>134</v>
      </c>
      <c r="C1296" s="64">
        <f t="shared" si="165"/>
        <v>3</v>
      </c>
      <c r="D1296" s="64">
        <f t="shared" si="166"/>
        <v>130</v>
      </c>
      <c r="E1296" s="64">
        <f t="shared" si="167"/>
        <v>646</v>
      </c>
      <c r="F1296" s="64" t="str">
        <f t="shared" si="160"/>
        <v/>
      </c>
      <c r="G1296" s="64" t="str">
        <f t="shared" si="161"/>
        <v/>
      </c>
      <c r="H1296" s="64" t="str">
        <f t="shared" si="162"/>
        <v/>
      </c>
      <c r="I1296" s="80" t="str">
        <f>IFERROR(VLOOKUP(D1296,Sheet2!A:B,2,0),"")</f>
        <v/>
      </c>
      <c r="J1296" s="64" t="str">
        <f>IFERROR(IF(I1296&lt;&gt;"",VLOOKUP(I1296,Sheet2!B:C,2,0),""),"")</f>
        <v/>
      </c>
      <c r="K1296" s="64" t="str">
        <f>IFERROR( IF(I1296&lt;&gt;"", HLOOKUP(L$2+$A1296,Sheet2!BX:NK,2,0),""),"")</f>
        <v/>
      </c>
      <c r="L1296" t="str">
        <f>IF(OR(HLOOKUP(L$2+$A1296,Sheet2!BX:NK,$B1296,0),HLOOKUP(L$2+$A1296,Sheet2!BX:NK,$B1296,0)&lt;&gt;""),HLOOKUP(L$2+$A1296,Sheet2!BX:NK,$B1296,0),"")</f>
        <v/>
      </c>
      <c r="M1296" t="str">
        <f>IF(OR(HLOOKUP(M$2+$A1296,Sheet2!BY:NL,$B1296,0),HLOOKUP(M$2+$A1296,Sheet2!BY:NL,$B1296,0)&lt;&gt;""),HLOOKUP(M$2+$A1296,Sheet2!BY:NL,$B1296,0),"")</f>
        <v/>
      </c>
      <c r="N1296" t="str">
        <f>IF(OR(HLOOKUP(N$2+$A1296,Sheet2!BZ:NM,$B1296,0),HLOOKUP(N$2+$A1296,Sheet2!BZ:NM,$B1296,0)&lt;&gt;""),HLOOKUP(N$2+$A1296,Sheet2!BZ:NM,$B1296,0),"")</f>
        <v/>
      </c>
      <c r="O1296" t="str">
        <f>IF(OR(HLOOKUP(O$2+$A1296,Sheet2!CA:NN,$B1296,0),HLOOKUP(O$2+$A1296,Sheet2!CA:NN,$B1296,0)&lt;&gt;""),HLOOKUP(O$2+$A1296,Sheet2!CA:NN,$B1296,0),"")</f>
        <v/>
      </c>
      <c r="P1296" t="str">
        <f>IF(OR(HLOOKUP(P$2+$A1296,Sheet2!CB:NO,$B1296,0),HLOOKUP(P$2+$A1296,Sheet2!CB:NO,$B1296,0)&lt;&gt;""),HLOOKUP(P$2+$A1296,Sheet2!CB:NO,$B1296,0),"")</f>
        <v/>
      </c>
      <c r="Q1296" t="str">
        <f>IF(OR(HLOOKUP(Q$2+$A1296,Sheet2!CC:NO,$B1296,0),HLOOKUP(Q$2+$A1296,Sheet2!CC:NO,$B1296,0)&lt;&gt;""),HLOOKUP(Q$2+$A1296,Sheet2!CC:NO,$B1296,0),"")</f>
        <v/>
      </c>
    </row>
    <row r="1297" spans="1:17" x14ac:dyDescent="0.25">
      <c r="A1297" s="64">
        <f t="shared" si="163"/>
        <v>18</v>
      </c>
      <c r="B1297" s="64">
        <f t="shared" si="164"/>
        <v>134</v>
      </c>
      <c r="C1297" s="64">
        <f t="shared" si="165"/>
        <v>4</v>
      </c>
      <c r="D1297" s="64">
        <f t="shared" si="166"/>
        <v>130</v>
      </c>
      <c r="E1297" s="64">
        <f t="shared" si="167"/>
        <v>646</v>
      </c>
      <c r="F1297" s="64" t="str">
        <f t="shared" si="160"/>
        <v/>
      </c>
      <c r="G1297" s="64" t="str">
        <f t="shared" si="161"/>
        <v/>
      </c>
      <c r="H1297" s="64" t="str">
        <f t="shared" si="162"/>
        <v/>
      </c>
      <c r="I1297" s="80" t="str">
        <f>IFERROR(VLOOKUP(D1297,Sheet2!A:B,2,0),"")</f>
        <v/>
      </c>
      <c r="J1297" s="64" t="str">
        <f>IFERROR(IF(I1297&lt;&gt;"",VLOOKUP(I1297,Sheet2!B:C,2,0),""),"")</f>
        <v/>
      </c>
      <c r="K1297" s="64" t="str">
        <f>IFERROR( IF(I1297&lt;&gt;"", HLOOKUP(L$2+$A1297,Sheet2!BX:NK,2,0),""),"")</f>
        <v/>
      </c>
      <c r="L1297" t="str">
        <f>IF(OR(HLOOKUP(L$2+$A1297,Sheet2!BX:NK,$B1297,0),HLOOKUP(L$2+$A1297,Sheet2!BX:NK,$B1297,0)&lt;&gt;""),HLOOKUP(L$2+$A1297,Sheet2!BX:NK,$B1297,0),"")</f>
        <v/>
      </c>
      <c r="M1297" t="str">
        <f>IF(OR(HLOOKUP(M$2+$A1297,Sheet2!BY:NL,$B1297,0),HLOOKUP(M$2+$A1297,Sheet2!BY:NL,$B1297,0)&lt;&gt;""),HLOOKUP(M$2+$A1297,Sheet2!BY:NL,$B1297,0),"")</f>
        <v/>
      </c>
      <c r="N1297" t="str">
        <f>IF(OR(HLOOKUP(N$2+$A1297,Sheet2!BZ:NM,$B1297,0),HLOOKUP(N$2+$A1297,Sheet2!BZ:NM,$B1297,0)&lt;&gt;""),HLOOKUP(N$2+$A1297,Sheet2!BZ:NM,$B1297,0),"")</f>
        <v/>
      </c>
      <c r="O1297" t="str">
        <f>IF(OR(HLOOKUP(O$2+$A1297,Sheet2!CA:NN,$B1297,0),HLOOKUP(O$2+$A1297,Sheet2!CA:NN,$B1297,0)&lt;&gt;""),HLOOKUP(O$2+$A1297,Sheet2!CA:NN,$B1297,0),"")</f>
        <v/>
      </c>
      <c r="P1297" t="str">
        <f>IF(OR(HLOOKUP(P$2+$A1297,Sheet2!CB:NO,$B1297,0),HLOOKUP(P$2+$A1297,Sheet2!CB:NO,$B1297,0)&lt;&gt;""),HLOOKUP(P$2+$A1297,Sheet2!CB:NO,$B1297,0),"")</f>
        <v/>
      </c>
      <c r="Q1297" t="str">
        <f>IF(OR(HLOOKUP(Q$2+$A1297,Sheet2!CC:NO,$B1297,0),HLOOKUP(Q$2+$A1297,Sheet2!CC:NO,$B1297,0)&lt;&gt;""),HLOOKUP(Q$2+$A1297,Sheet2!CC:NO,$B1297,0),"")</f>
        <v/>
      </c>
    </row>
    <row r="1298" spans="1:17" x14ac:dyDescent="0.25">
      <c r="A1298" s="64">
        <f t="shared" si="163"/>
        <v>24</v>
      </c>
      <c r="B1298" s="64">
        <f t="shared" si="164"/>
        <v>134</v>
      </c>
      <c r="C1298" s="64">
        <f t="shared" si="165"/>
        <v>5</v>
      </c>
      <c r="D1298" s="64">
        <f t="shared" si="166"/>
        <v>130</v>
      </c>
      <c r="E1298" s="64">
        <f t="shared" si="167"/>
        <v>646</v>
      </c>
      <c r="F1298" s="64" t="str">
        <f t="shared" si="160"/>
        <v/>
      </c>
      <c r="G1298" s="64" t="str">
        <f t="shared" si="161"/>
        <v/>
      </c>
      <c r="H1298" s="64" t="str">
        <f t="shared" si="162"/>
        <v/>
      </c>
      <c r="I1298" s="80" t="str">
        <f>IFERROR(VLOOKUP(D1298,Sheet2!A:B,2,0),"")</f>
        <v/>
      </c>
      <c r="J1298" s="64" t="str">
        <f>IFERROR(IF(I1298&lt;&gt;"",VLOOKUP(I1298,Sheet2!B:C,2,0),""),"")</f>
        <v/>
      </c>
      <c r="K1298" s="64" t="str">
        <f>IFERROR( IF(I1298&lt;&gt;"", HLOOKUP(L$2+$A1298,Sheet2!BX:NK,2,0),""),"")</f>
        <v/>
      </c>
      <c r="L1298" t="str">
        <f>IF(OR(HLOOKUP(L$2+$A1298,Sheet2!BX:NK,$B1298,0),HLOOKUP(L$2+$A1298,Sheet2!BX:NK,$B1298,0)&lt;&gt;""),HLOOKUP(L$2+$A1298,Sheet2!BX:NK,$B1298,0),"")</f>
        <v/>
      </c>
      <c r="M1298" t="str">
        <f>IF(OR(HLOOKUP(M$2+$A1298,Sheet2!BY:NL,$B1298,0),HLOOKUP(M$2+$A1298,Sheet2!BY:NL,$B1298,0)&lt;&gt;""),HLOOKUP(M$2+$A1298,Sheet2!BY:NL,$B1298,0),"")</f>
        <v/>
      </c>
      <c r="N1298" t="str">
        <f>IF(OR(HLOOKUP(N$2+$A1298,Sheet2!BZ:NM,$B1298,0),HLOOKUP(N$2+$A1298,Sheet2!BZ:NM,$B1298,0)&lt;&gt;""),HLOOKUP(N$2+$A1298,Sheet2!BZ:NM,$B1298,0),"")</f>
        <v/>
      </c>
      <c r="O1298" t="str">
        <f>IF(OR(HLOOKUP(O$2+$A1298,Sheet2!CA:NN,$B1298,0),HLOOKUP(O$2+$A1298,Sheet2!CA:NN,$B1298,0)&lt;&gt;""),HLOOKUP(O$2+$A1298,Sheet2!CA:NN,$B1298,0),"")</f>
        <v/>
      </c>
      <c r="P1298" t="str">
        <f>IF(OR(HLOOKUP(P$2+$A1298,Sheet2!CB:NO,$B1298,0),HLOOKUP(P$2+$A1298,Sheet2!CB:NO,$B1298,0)&lt;&gt;""),HLOOKUP(P$2+$A1298,Sheet2!CB:NO,$B1298,0),"")</f>
        <v/>
      </c>
      <c r="Q1298" t="str">
        <f>IF(OR(HLOOKUP(Q$2+$A1298,Sheet2!CC:NO,$B1298,0),HLOOKUP(Q$2+$A1298,Sheet2!CC:NO,$B1298,0)&lt;&gt;""),HLOOKUP(Q$2+$A1298,Sheet2!CC:NO,$B1298,0),"")</f>
        <v/>
      </c>
    </row>
    <row r="1299" spans="1:17" x14ac:dyDescent="0.25">
      <c r="A1299" s="64">
        <f t="shared" si="163"/>
        <v>30</v>
      </c>
      <c r="B1299" s="64">
        <f t="shared" si="164"/>
        <v>134</v>
      </c>
      <c r="C1299" s="64">
        <f t="shared" si="165"/>
        <v>6</v>
      </c>
      <c r="D1299" s="64">
        <f t="shared" si="166"/>
        <v>130</v>
      </c>
      <c r="E1299" s="64">
        <f t="shared" si="167"/>
        <v>646</v>
      </c>
      <c r="F1299" s="64" t="str">
        <f t="shared" si="160"/>
        <v/>
      </c>
      <c r="G1299" s="64" t="str">
        <f t="shared" si="161"/>
        <v/>
      </c>
      <c r="H1299" s="64" t="str">
        <f t="shared" si="162"/>
        <v/>
      </c>
      <c r="I1299" s="80" t="str">
        <f>IFERROR(VLOOKUP(D1299,Sheet2!A:B,2,0),"")</f>
        <v/>
      </c>
      <c r="J1299" s="64" t="str">
        <f>IFERROR(IF(I1299&lt;&gt;"",VLOOKUP(I1299,Sheet2!B:C,2,0),""),"")</f>
        <v/>
      </c>
      <c r="K1299" s="64" t="str">
        <f>IFERROR( IF(I1299&lt;&gt;"", HLOOKUP(L$2+$A1299,Sheet2!BX:NK,2,0),""),"")</f>
        <v/>
      </c>
      <c r="L1299" t="str">
        <f>IF(OR(HLOOKUP(L$2+$A1299,Sheet2!BX:NK,$B1299,0),HLOOKUP(L$2+$A1299,Sheet2!BX:NK,$B1299,0)&lt;&gt;""),HLOOKUP(L$2+$A1299,Sheet2!BX:NK,$B1299,0),"")</f>
        <v/>
      </c>
      <c r="M1299" t="str">
        <f>IF(OR(HLOOKUP(M$2+$A1299,Sheet2!BY:NL,$B1299,0),HLOOKUP(M$2+$A1299,Sheet2!BY:NL,$B1299,0)&lt;&gt;""),HLOOKUP(M$2+$A1299,Sheet2!BY:NL,$B1299,0),"")</f>
        <v/>
      </c>
      <c r="N1299" t="str">
        <f>IF(OR(HLOOKUP(N$2+$A1299,Sheet2!BZ:NM,$B1299,0),HLOOKUP(N$2+$A1299,Sheet2!BZ:NM,$B1299,0)&lt;&gt;""),HLOOKUP(N$2+$A1299,Sheet2!BZ:NM,$B1299,0),"")</f>
        <v/>
      </c>
      <c r="O1299" t="str">
        <f>IF(OR(HLOOKUP(O$2+$A1299,Sheet2!CA:NN,$B1299,0),HLOOKUP(O$2+$A1299,Sheet2!CA:NN,$B1299,0)&lt;&gt;""),HLOOKUP(O$2+$A1299,Sheet2!CA:NN,$B1299,0),"")</f>
        <v/>
      </c>
      <c r="P1299" t="str">
        <f>IF(OR(HLOOKUP(P$2+$A1299,Sheet2!CB:NO,$B1299,0),HLOOKUP(P$2+$A1299,Sheet2!CB:NO,$B1299,0)&lt;&gt;""),HLOOKUP(P$2+$A1299,Sheet2!CB:NO,$B1299,0),"")</f>
        <v/>
      </c>
      <c r="Q1299" t="str">
        <f>IF(OR(HLOOKUP(Q$2+$A1299,Sheet2!CC:NO,$B1299,0),HLOOKUP(Q$2+$A1299,Sheet2!CC:NO,$B1299,0)&lt;&gt;""),HLOOKUP(Q$2+$A1299,Sheet2!CC:NO,$B1299,0),"")</f>
        <v/>
      </c>
    </row>
    <row r="1300" spans="1:17" x14ac:dyDescent="0.25">
      <c r="A1300" s="64">
        <f t="shared" si="163"/>
        <v>36</v>
      </c>
      <c r="B1300" s="64">
        <f t="shared" si="164"/>
        <v>134</v>
      </c>
      <c r="C1300" s="64">
        <f t="shared" si="165"/>
        <v>7</v>
      </c>
      <c r="D1300" s="64">
        <f t="shared" si="166"/>
        <v>130</v>
      </c>
      <c r="E1300" s="64">
        <f t="shared" si="167"/>
        <v>646</v>
      </c>
      <c r="F1300" s="64" t="str">
        <f t="shared" si="160"/>
        <v/>
      </c>
      <c r="G1300" s="64" t="str">
        <f t="shared" si="161"/>
        <v/>
      </c>
      <c r="H1300" s="64" t="str">
        <f t="shared" si="162"/>
        <v/>
      </c>
      <c r="I1300" s="80" t="str">
        <f>IFERROR(VLOOKUP(D1300,Sheet2!A:B,2,0),"")</f>
        <v/>
      </c>
      <c r="J1300" s="64" t="str">
        <f>IFERROR(IF(I1300&lt;&gt;"",VLOOKUP(I1300,Sheet2!B:C,2,0),""),"")</f>
        <v/>
      </c>
      <c r="K1300" s="64" t="str">
        <f>IFERROR( IF(I1300&lt;&gt;"", HLOOKUP(L$2+$A1300,Sheet2!BX:NK,2,0),""),"")</f>
        <v/>
      </c>
      <c r="L1300" t="str">
        <f>IF(OR(HLOOKUP(L$2+$A1300,Sheet2!BX:NK,$B1300,0),HLOOKUP(L$2+$A1300,Sheet2!BX:NK,$B1300,0)&lt;&gt;""),HLOOKUP(L$2+$A1300,Sheet2!BX:NK,$B1300,0),"")</f>
        <v/>
      </c>
      <c r="M1300" t="str">
        <f>IF(OR(HLOOKUP(M$2+$A1300,Sheet2!BY:NL,$B1300,0),HLOOKUP(M$2+$A1300,Sheet2!BY:NL,$B1300,0)&lt;&gt;""),HLOOKUP(M$2+$A1300,Sheet2!BY:NL,$B1300,0),"")</f>
        <v/>
      </c>
      <c r="N1300" t="str">
        <f>IF(OR(HLOOKUP(N$2+$A1300,Sheet2!BZ:NM,$B1300,0),HLOOKUP(N$2+$A1300,Sheet2!BZ:NM,$B1300,0)&lt;&gt;""),HLOOKUP(N$2+$A1300,Sheet2!BZ:NM,$B1300,0),"")</f>
        <v/>
      </c>
      <c r="O1300" t="str">
        <f>IF(OR(HLOOKUP(O$2+$A1300,Sheet2!CA:NN,$B1300,0),HLOOKUP(O$2+$A1300,Sheet2!CA:NN,$B1300,0)&lt;&gt;""),HLOOKUP(O$2+$A1300,Sheet2!CA:NN,$B1300,0),"")</f>
        <v/>
      </c>
      <c r="P1300" t="str">
        <f>IF(OR(HLOOKUP(P$2+$A1300,Sheet2!CB:NO,$B1300,0),HLOOKUP(P$2+$A1300,Sheet2!CB:NO,$B1300,0)&lt;&gt;""),HLOOKUP(P$2+$A1300,Sheet2!CB:NO,$B1300,0),"")</f>
        <v/>
      </c>
      <c r="Q1300" t="str">
        <f>IF(OR(HLOOKUP(Q$2+$A1300,Sheet2!CC:NO,$B1300,0),HLOOKUP(Q$2+$A1300,Sheet2!CC:NO,$B1300,0)&lt;&gt;""),HLOOKUP(Q$2+$A1300,Sheet2!CC:NO,$B1300,0),"")</f>
        <v/>
      </c>
    </row>
    <row r="1301" spans="1:17" x14ac:dyDescent="0.25">
      <c r="A1301" s="64">
        <f t="shared" si="163"/>
        <v>42</v>
      </c>
      <c r="B1301" s="64">
        <f t="shared" si="164"/>
        <v>134</v>
      </c>
      <c r="C1301" s="64">
        <f t="shared" si="165"/>
        <v>8</v>
      </c>
      <c r="D1301" s="64">
        <f t="shared" si="166"/>
        <v>130</v>
      </c>
      <c r="E1301" s="64">
        <f t="shared" si="167"/>
        <v>646</v>
      </c>
      <c r="F1301" s="64" t="str">
        <f t="shared" si="160"/>
        <v/>
      </c>
      <c r="G1301" s="64" t="str">
        <f t="shared" si="161"/>
        <v/>
      </c>
      <c r="H1301" s="64" t="str">
        <f t="shared" si="162"/>
        <v/>
      </c>
      <c r="I1301" s="80" t="str">
        <f>IFERROR(VLOOKUP(D1301,Sheet2!A:B,2,0),"")</f>
        <v/>
      </c>
      <c r="J1301" s="64" t="str">
        <f>IFERROR(IF(I1301&lt;&gt;"",VLOOKUP(I1301,Sheet2!B:C,2,0),""),"")</f>
        <v/>
      </c>
      <c r="K1301" s="64" t="str">
        <f>IFERROR( IF(I1301&lt;&gt;"", HLOOKUP(L$2+$A1301,Sheet2!BX:NK,2,0),""),"")</f>
        <v/>
      </c>
      <c r="L1301" t="str">
        <f>IF(OR(HLOOKUP(L$2+$A1301,Sheet2!BX:NK,$B1301,0),HLOOKUP(L$2+$A1301,Sheet2!BX:NK,$B1301,0)&lt;&gt;""),HLOOKUP(L$2+$A1301,Sheet2!BX:NK,$B1301,0),"")</f>
        <v/>
      </c>
      <c r="M1301" t="str">
        <f>IF(OR(HLOOKUP(M$2+$A1301,Sheet2!BY:NL,$B1301,0),HLOOKUP(M$2+$A1301,Sheet2!BY:NL,$B1301,0)&lt;&gt;""),HLOOKUP(M$2+$A1301,Sheet2!BY:NL,$B1301,0),"")</f>
        <v/>
      </c>
      <c r="N1301" t="str">
        <f>IF(OR(HLOOKUP(N$2+$A1301,Sheet2!BZ:NM,$B1301,0),HLOOKUP(N$2+$A1301,Sheet2!BZ:NM,$B1301,0)&lt;&gt;""),HLOOKUP(N$2+$A1301,Sheet2!BZ:NM,$B1301,0),"")</f>
        <v/>
      </c>
      <c r="O1301" t="str">
        <f>IF(OR(HLOOKUP(O$2+$A1301,Sheet2!CA:NN,$B1301,0),HLOOKUP(O$2+$A1301,Sheet2!CA:NN,$B1301,0)&lt;&gt;""),HLOOKUP(O$2+$A1301,Sheet2!CA:NN,$B1301,0),"")</f>
        <v/>
      </c>
      <c r="P1301" t="str">
        <f>IF(OR(HLOOKUP(P$2+$A1301,Sheet2!CB:NO,$B1301,0),HLOOKUP(P$2+$A1301,Sheet2!CB:NO,$B1301,0)&lt;&gt;""),HLOOKUP(P$2+$A1301,Sheet2!CB:NO,$B1301,0),"")</f>
        <v/>
      </c>
      <c r="Q1301" t="str">
        <f>IF(OR(HLOOKUP(Q$2+$A1301,Sheet2!CC:NO,$B1301,0),HLOOKUP(Q$2+$A1301,Sheet2!CC:NO,$B1301,0)&lt;&gt;""),HLOOKUP(Q$2+$A1301,Sheet2!CC:NO,$B1301,0),"")</f>
        <v/>
      </c>
    </row>
    <row r="1302" spans="1:17" x14ac:dyDescent="0.25">
      <c r="A1302" s="64">
        <f t="shared" si="163"/>
        <v>48</v>
      </c>
      <c r="B1302" s="64">
        <f t="shared" si="164"/>
        <v>134</v>
      </c>
      <c r="C1302" s="64">
        <f t="shared" si="165"/>
        <v>9</v>
      </c>
      <c r="D1302" s="64">
        <f t="shared" si="166"/>
        <v>130</v>
      </c>
      <c r="E1302" s="64">
        <f t="shared" si="167"/>
        <v>646</v>
      </c>
      <c r="F1302" s="64" t="str">
        <f t="shared" si="160"/>
        <v/>
      </c>
      <c r="G1302" s="64" t="str">
        <f t="shared" si="161"/>
        <v/>
      </c>
      <c r="H1302" s="64" t="str">
        <f t="shared" si="162"/>
        <v/>
      </c>
      <c r="I1302" s="80" t="str">
        <f>IFERROR(VLOOKUP(D1302,Sheet2!A:B,2,0),"")</f>
        <v/>
      </c>
      <c r="J1302" s="64" t="str">
        <f>IFERROR(IF(I1302&lt;&gt;"",VLOOKUP(I1302,Sheet2!B:C,2,0),""),"")</f>
        <v/>
      </c>
      <c r="K1302" s="64" t="str">
        <f>IFERROR( IF(I1302&lt;&gt;"", HLOOKUP(L$2+$A1302,Sheet2!BX:NK,2,0),""),"")</f>
        <v/>
      </c>
      <c r="L1302" t="str">
        <f>IF(OR(HLOOKUP(L$2+$A1302,Sheet2!BX:NK,$B1302,0),HLOOKUP(L$2+$A1302,Sheet2!BX:NK,$B1302,0)&lt;&gt;""),HLOOKUP(L$2+$A1302,Sheet2!BX:NK,$B1302,0),"")</f>
        <v/>
      </c>
      <c r="M1302" t="str">
        <f>IF(OR(HLOOKUP(M$2+$A1302,Sheet2!BY:NL,$B1302,0),HLOOKUP(M$2+$A1302,Sheet2!BY:NL,$B1302,0)&lt;&gt;""),HLOOKUP(M$2+$A1302,Sheet2!BY:NL,$B1302,0),"")</f>
        <v/>
      </c>
      <c r="N1302" t="str">
        <f>IF(OR(HLOOKUP(N$2+$A1302,Sheet2!BZ:NM,$B1302,0),HLOOKUP(N$2+$A1302,Sheet2!BZ:NM,$B1302,0)&lt;&gt;""),HLOOKUP(N$2+$A1302,Sheet2!BZ:NM,$B1302,0),"")</f>
        <v/>
      </c>
      <c r="O1302" t="str">
        <f>IF(OR(HLOOKUP(O$2+$A1302,Sheet2!CA:NN,$B1302,0),HLOOKUP(O$2+$A1302,Sheet2!CA:NN,$B1302,0)&lt;&gt;""),HLOOKUP(O$2+$A1302,Sheet2!CA:NN,$B1302,0),"")</f>
        <v/>
      </c>
      <c r="P1302" t="str">
        <f>IF(OR(HLOOKUP(P$2+$A1302,Sheet2!CB:NO,$B1302,0),HLOOKUP(P$2+$A1302,Sheet2!CB:NO,$B1302,0)&lt;&gt;""),HLOOKUP(P$2+$A1302,Sheet2!CB:NO,$B1302,0),"")</f>
        <v/>
      </c>
      <c r="Q1302" t="str">
        <f>IF(OR(HLOOKUP(Q$2+$A1302,Sheet2!CC:NO,$B1302,0),HLOOKUP(Q$2+$A1302,Sheet2!CC:NO,$B1302,0)&lt;&gt;""),HLOOKUP(Q$2+$A1302,Sheet2!CC:NO,$B1302,0),"")</f>
        <v/>
      </c>
    </row>
    <row r="1303" spans="1:17" x14ac:dyDescent="0.25">
      <c r="A1303" s="64">
        <f t="shared" si="163"/>
        <v>54</v>
      </c>
      <c r="B1303" s="64">
        <f t="shared" si="164"/>
        <v>134</v>
      </c>
      <c r="C1303" s="64">
        <f t="shared" si="165"/>
        <v>10</v>
      </c>
      <c r="D1303" s="64">
        <f t="shared" si="166"/>
        <v>130</v>
      </c>
      <c r="E1303" s="64">
        <f t="shared" si="167"/>
        <v>646</v>
      </c>
      <c r="F1303" s="64" t="str">
        <f t="shared" si="160"/>
        <v/>
      </c>
      <c r="G1303" s="64" t="str">
        <f t="shared" si="161"/>
        <v/>
      </c>
      <c r="H1303" s="64" t="str">
        <f t="shared" si="162"/>
        <v/>
      </c>
      <c r="I1303" s="80" t="str">
        <f>IFERROR(VLOOKUP(D1303,Sheet2!A:B,2,0),"")</f>
        <v/>
      </c>
      <c r="J1303" s="64" t="str">
        <f>IFERROR(IF(I1303&lt;&gt;"",VLOOKUP(I1303,Sheet2!B:C,2,0),""),"")</f>
        <v/>
      </c>
      <c r="K1303" s="64" t="str">
        <f>IFERROR( IF(I1303&lt;&gt;"", HLOOKUP(L$2+$A1303,Sheet2!BX:NK,2,0),""),"")</f>
        <v/>
      </c>
      <c r="L1303" t="str">
        <f>IF(OR(HLOOKUP(L$2+$A1303,Sheet2!BX:NK,$B1303,0),HLOOKUP(L$2+$A1303,Sheet2!BX:NK,$B1303,0)&lt;&gt;""),HLOOKUP(L$2+$A1303,Sheet2!BX:NK,$B1303,0),"")</f>
        <v/>
      </c>
      <c r="M1303" t="str">
        <f>IF(OR(HLOOKUP(M$2+$A1303,Sheet2!BY:NL,$B1303,0),HLOOKUP(M$2+$A1303,Sheet2!BY:NL,$B1303,0)&lt;&gt;""),HLOOKUP(M$2+$A1303,Sheet2!BY:NL,$B1303,0),"")</f>
        <v/>
      </c>
      <c r="N1303" t="str">
        <f>IF(OR(HLOOKUP(N$2+$A1303,Sheet2!BZ:NM,$B1303,0),HLOOKUP(N$2+$A1303,Sheet2!BZ:NM,$B1303,0)&lt;&gt;""),HLOOKUP(N$2+$A1303,Sheet2!BZ:NM,$B1303,0),"")</f>
        <v/>
      </c>
      <c r="O1303" t="str">
        <f>IF(OR(HLOOKUP(O$2+$A1303,Sheet2!CA:NN,$B1303,0),HLOOKUP(O$2+$A1303,Sheet2!CA:NN,$B1303,0)&lt;&gt;""),HLOOKUP(O$2+$A1303,Sheet2!CA:NN,$B1303,0),"")</f>
        <v/>
      </c>
      <c r="P1303" t="str">
        <f>IF(OR(HLOOKUP(P$2+$A1303,Sheet2!CB:NO,$B1303,0),HLOOKUP(P$2+$A1303,Sheet2!CB:NO,$B1303,0)&lt;&gt;""),HLOOKUP(P$2+$A1303,Sheet2!CB:NO,$B1303,0),"")</f>
        <v/>
      </c>
      <c r="Q1303" t="str">
        <f>IF(OR(HLOOKUP(Q$2+$A1303,Sheet2!CC:NO,$B1303,0),HLOOKUP(Q$2+$A1303,Sheet2!CC:NO,$B1303,0)&lt;&gt;""),HLOOKUP(Q$2+$A1303,Sheet2!CC:NO,$B1303,0),"")</f>
        <v/>
      </c>
    </row>
    <row r="1304" spans="1:17" x14ac:dyDescent="0.25">
      <c r="A1304" s="64">
        <f t="shared" si="163"/>
        <v>0</v>
      </c>
      <c r="B1304" s="64">
        <f t="shared" si="164"/>
        <v>135</v>
      </c>
      <c r="C1304" s="64">
        <f t="shared" si="165"/>
        <v>1</v>
      </c>
      <c r="D1304" s="64">
        <f t="shared" si="166"/>
        <v>131</v>
      </c>
      <c r="E1304" s="64">
        <f t="shared" si="167"/>
        <v>651</v>
      </c>
      <c r="F1304" s="64" t="str">
        <f t="shared" si="160"/>
        <v/>
      </c>
      <c r="G1304" s="64" t="str">
        <f t="shared" si="161"/>
        <v/>
      </c>
      <c r="H1304" s="64" t="str">
        <f t="shared" si="162"/>
        <v/>
      </c>
      <c r="I1304" s="80" t="str">
        <f>IFERROR(VLOOKUP(D1304,Sheet2!A:B,2,0),"")</f>
        <v/>
      </c>
      <c r="J1304" s="64" t="str">
        <f>IFERROR(IF(I1304&lt;&gt;"",VLOOKUP(I1304,Sheet2!B:C,2,0),""),"")</f>
        <v/>
      </c>
      <c r="K1304" s="64" t="str">
        <f>IFERROR( IF(I1304&lt;&gt;"", HLOOKUP(L$2+$A1304,Sheet2!BX:NK,2,0),""),"")</f>
        <v/>
      </c>
      <c r="L1304" t="str">
        <f>IF(OR(HLOOKUP(L$2+$A1304,Sheet2!BX:NK,$B1304,0),HLOOKUP(L$2+$A1304,Sheet2!BX:NK,$B1304,0)&lt;&gt;""),HLOOKUP(L$2+$A1304,Sheet2!BX:NK,$B1304,0),"")</f>
        <v/>
      </c>
      <c r="M1304" t="str">
        <f>IF(OR(HLOOKUP(M$2+$A1304,Sheet2!BY:NL,$B1304,0),HLOOKUP(M$2+$A1304,Sheet2!BY:NL,$B1304,0)&lt;&gt;""),HLOOKUP(M$2+$A1304,Sheet2!BY:NL,$B1304,0),"")</f>
        <v/>
      </c>
      <c r="N1304" t="str">
        <f>IF(OR(HLOOKUP(N$2+$A1304,Sheet2!BZ:NM,$B1304,0),HLOOKUP(N$2+$A1304,Sheet2!BZ:NM,$B1304,0)&lt;&gt;""),HLOOKUP(N$2+$A1304,Sheet2!BZ:NM,$B1304,0),"")</f>
        <v/>
      </c>
      <c r="O1304" t="str">
        <f>IF(OR(HLOOKUP(O$2+$A1304,Sheet2!CA:NN,$B1304,0),HLOOKUP(O$2+$A1304,Sheet2!CA:NN,$B1304,0)&lt;&gt;""),HLOOKUP(O$2+$A1304,Sheet2!CA:NN,$B1304,0),"")</f>
        <v/>
      </c>
      <c r="P1304" t="str">
        <f>IF(OR(HLOOKUP(P$2+$A1304,Sheet2!CB:NO,$B1304,0),HLOOKUP(P$2+$A1304,Sheet2!CB:NO,$B1304,0)&lt;&gt;""),HLOOKUP(P$2+$A1304,Sheet2!CB:NO,$B1304,0),"")</f>
        <v/>
      </c>
      <c r="Q1304" t="str">
        <f>IF(OR(HLOOKUP(Q$2+$A1304,Sheet2!CC:NO,$B1304,0),HLOOKUP(Q$2+$A1304,Sheet2!CC:NO,$B1304,0)&lt;&gt;""),HLOOKUP(Q$2+$A1304,Sheet2!CC:NO,$B1304,0),"")</f>
        <v/>
      </c>
    </row>
    <row r="1305" spans="1:17" x14ac:dyDescent="0.25">
      <c r="A1305" s="64">
        <f t="shared" si="163"/>
        <v>6</v>
      </c>
      <c r="B1305" s="64">
        <f t="shared" si="164"/>
        <v>135</v>
      </c>
      <c r="C1305" s="64">
        <f t="shared" si="165"/>
        <v>2</v>
      </c>
      <c r="D1305" s="64">
        <f t="shared" si="166"/>
        <v>131</v>
      </c>
      <c r="E1305" s="64">
        <f t="shared" si="167"/>
        <v>651</v>
      </c>
      <c r="F1305" s="64" t="str">
        <f t="shared" si="160"/>
        <v/>
      </c>
      <c r="G1305" s="64" t="str">
        <f t="shared" si="161"/>
        <v/>
      </c>
      <c r="H1305" s="64" t="str">
        <f t="shared" si="162"/>
        <v/>
      </c>
      <c r="I1305" s="80" t="str">
        <f>IFERROR(VLOOKUP(D1305,Sheet2!A:B,2,0),"")</f>
        <v/>
      </c>
      <c r="J1305" s="64" t="str">
        <f>IFERROR(IF(I1305&lt;&gt;"",VLOOKUP(I1305,Sheet2!B:C,2,0),""),"")</f>
        <v/>
      </c>
      <c r="K1305" s="64" t="str">
        <f>IFERROR( IF(I1305&lt;&gt;"", HLOOKUP(L$2+$A1305,Sheet2!BX:NK,2,0),""),"")</f>
        <v/>
      </c>
      <c r="L1305" t="str">
        <f>IF(OR(HLOOKUP(L$2+$A1305,Sheet2!BX:NK,$B1305,0),HLOOKUP(L$2+$A1305,Sheet2!BX:NK,$B1305,0)&lt;&gt;""),HLOOKUP(L$2+$A1305,Sheet2!BX:NK,$B1305,0),"")</f>
        <v/>
      </c>
      <c r="M1305" t="str">
        <f>IF(OR(HLOOKUP(M$2+$A1305,Sheet2!BY:NL,$B1305,0),HLOOKUP(M$2+$A1305,Sheet2!BY:NL,$B1305,0)&lt;&gt;""),HLOOKUP(M$2+$A1305,Sheet2!BY:NL,$B1305,0),"")</f>
        <v/>
      </c>
      <c r="N1305" t="str">
        <f>IF(OR(HLOOKUP(N$2+$A1305,Sheet2!BZ:NM,$B1305,0),HLOOKUP(N$2+$A1305,Sheet2!BZ:NM,$B1305,0)&lt;&gt;""),HLOOKUP(N$2+$A1305,Sheet2!BZ:NM,$B1305,0),"")</f>
        <v/>
      </c>
      <c r="O1305" t="str">
        <f>IF(OR(HLOOKUP(O$2+$A1305,Sheet2!CA:NN,$B1305,0),HLOOKUP(O$2+$A1305,Sheet2!CA:NN,$B1305,0)&lt;&gt;""),HLOOKUP(O$2+$A1305,Sheet2!CA:NN,$B1305,0),"")</f>
        <v/>
      </c>
      <c r="P1305" t="str">
        <f>IF(OR(HLOOKUP(P$2+$A1305,Sheet2!CB:NO,$B1305,0),HLOOKUP(P$2+$A1305,Sheet2!CB:NO,$B1305,0)&lt;&gt;""),HLOOKUP(P$2+$A1305,Sheet2!CB:NO,$B1305,0),"")</f>
        <v/>
      </c>
      <c r="Q1305" t="str">
        <f>IF(OR(HLOOKUP(Q$2+$A1305,Sheet2!CC:NO,$B1305,0),HLOOKUP(Q$2+$A1305,Sheet2!CC:NO,$B1305,0)&lt;&gt;""),HLOOKUP(Q$2+$A1305,Sheet2!CC:NO,$B1305,0),"")</f>
        <v/>
      </c>
    </row>
    <row r="1306" spans="1:17" x14ac:dyDescent="0.25">
      <c r="A1306" s="64">
        <f t="shared" si="163"/>
        <v>12</v>
      </c>
      <c r="B1306" s="64">
        <f t="shared" si="164"/>
        <v>135</v>
      </c>
      <c r="C1306" s="64">
        <f t="shared" si="165"/>
        <v>3</v>
      </c>
      <c r="D1306" s="64">
        <f t="shared" si="166"/>
        <v>131</v>
      </c>
      <c r="E1306" s="64">
        <f t="shared" si="167"/>
        <v>651</v>
      </c>
      <c r="F1306" s="64" t="str">
        <f t="shared" si="160"/>
        <v/>
      </c>
      <c r="G1306" s="64" t="str">
        <f t="shared" si="161"/>
        <v/>
      </c>
      <c r="H1306" s="64" t="str">
        <f t="shared" si="162"/>
        <v/>
      </c>
      <c r="I1306" s="80" t="str">
        <f>IFERROR(VLOOKUP(D1306,Sheet2!A:B,2,0),"")</f>
        <v/>
      </c>
      <c r="J1306" s="64" t="str">
        <f>IFERROR(IF(I1306&lt;&gt;"",VLOOKUP(I1306,Sheet2!B:C,2,0),""),"")</f>
        <v/>
      </c>
      <c r="K1306" s="64" t="str">
        <f>IFERROR( IF(I1306&lt;&gt;"", HLOOKUP(L$2+$A1306,Sheet2!BX:NK,2,0),""),"")</f>
        <v/>
      </c>
      <c r="L1306" t="str">
        <f>IF(OR(HLOOKUP(L$2+$A1306,Sheet2!BX:NK,$B1306,0),HLOOKUP(L$2+$A1306,Sheet2!BX:NK,$B1306,0)&lt;&gt;""),HLOOKUP(L$2+$A1306,Sheet2!BX:NK,$B1306,0),"")</f>
        <v/>
      </c>
      <c r="M1306" t="str">
        <f>IF(OR(HLOOKUP(M$2+$A1306,Sheet2!BY:NL,$B1306,0),HLOOKUP(M$2+$A1306,Sheet2!BY:NL,$B1306,0)&lt;&gt;""),HLOOKUP(M$2+$A1306,Sheet2!BY:NL,$B1306,0),"")</f>
        <v/>
      </c>
      <c r="N1306" t="str">
        <f>IF(OR(HLOOKUP(N$2+$A1306,Sheet2!BZ:NM,$B1306,0),HLOOKUP(N$2+$A1306,Sheet2!BZ:NM,$B1306,0)&lt;&gt;""),HLOOKUP(N$2+$A1306,Sheet2!BZ:NM,$B1306,0),"")</f>
        <v/>
      </c>
      <c r="O1306" t="str">
        <f>IF(OR(HLOOKUP(O$2+$A1306,Sheet2!CA:NN,$B1306,0),HLOOKUP(O$2+$A1306,Sheet2!CA:NN,$B1306,0)&lt;&gt;""),HLOOKUP(O$2+$A1306,Sheet2!CA:NN,$B1306,0),"")</f>
        <v/>
      </c>
      <c r="P1306" t="str">
        <f>IF(OR(HLOOKUP(P$2+$A1306,Sheet2!CB:NO,$B1306,0),HLOOKUP(P$2+$A1306,Sheet2!CB:NO,$B1306,0)&lt;&gt;""),HLOOKUP(P$2+$A1306,Sheet2!CB:NO,$B1306,0),"")</f>
        <v/>
      </c>
      <c r="Q1306" t="str">
        <f>IF(OR(HLOOKUP(Q$2+$A1306,Sheet2!CC:NO,$B1306,0),HLOOKUP(Q$2+$A1306,Sheet2!CC:NO,$B1306,0)&lt;&gt;""),HLOOKUP(Q$2+$A1306,Sheet2!CC:NO,$B1306,0),"")</f>
        <v/>
      </c>
    </row>
    <row r="1307" spans="1:17" x14ac:dyDescent="0.25">
      <c r="A1307" s="64">
        <f t="shared" si="163"/>
        <v>18</v>
      </c>
      <c r="B1307" s="64">
        <f t="shared" si="164"/>
        <v>135</v>
      </c>
      <c r="C1307" s="64">
        <f t="shared" si="165"/>
        <v>4</v>
      </c>
      <c r="D1307" s="64">
        <f t="shared" si="166"/>
        <v>131</v>
      </c>
      <c r="E1307" s="64">
        <f t="shared" si="167"/>
        <v>651</v>
      </c>
      <c r="F1307" s="64" t="str">
        <f t="shared" si="160"/>
        <v/>
      </c>
      <c r="G1307" s="64" t="str">
        <f t="shared" si="161"/>
        <v/>
      </c>
      <c r="H1307" s="64" t="str">
        <f t="shared" si="162"/>
        <v/>
      </c>
      <c r="I1307" s="80" t="str">
        <f>IFERROR(VLOOKUP(D1307,Sheet2!A:B,2,0),"")</f>
        <v/>
      </c>
      <c r="J1307" s="64" t="str">
        <f>IFERROR(IF(I1307&lt;&gt;"",VLOOKUP(I1307,Sheet2!B:C,2,0),""),"")</f>
        <v/>
      </c>
      <c r="K1307" s="64" t="str">
        <f>IFERROR( IF(I1307&lt;&gt;"", HLOOKUP(L$2+$A1307,Sheet2!BX:NK,2,0),""),"")</f>
        <v/>
      </c>
      <c r="L1307" t="str">
        <f>IF(OR(HLOOKUP(L$2+$A1307,Sheet2!BX:NK,$B1307,0),HLOOKUP(L$2+$A1307,Sheet2!BX:NK,$B1307,0)&lt;&gt;""),HLOOKUP(L$2+$A1307,Sheet2!BX:NK,$B1307,0),"")</f>
        <v/>
      </c>
      <c r="M1307" t="str">
        <f>IF(OR(HLOOKUP(M$2+$A1307,Sheet2!BY:NL,$B1307,0),HLOOKUP(M$2+$A1307,Sheet2!BY:NL,$B1307,0)&lt;&gt;""),HLOOKUP(M$2+$A1307,Sheet2!BY:NL,$B1307,0),"")</f>
        <v/>
      </c>
      <c r="N1307" t="str">
        <f>IF(OR(HLOOKUP(N$2+$A1307,Sheet2!BZ:NM,$B1307,0),HLOOKUP(N$2+$A1307,Sheet2!BZ:NM,$B1307,0)&lt;&gt;""),HLOOKUP(N$2+$A1307,Sheet2!BZ:NM,$B1307,0),"")</f>
        <v/>
      </c>
      <c r="O1307" t="str">
        <f>IF(OR(HLOOKUP(O$2+$A1307,Sheet2!CA:NN,$B1307,0),HLOOKUP(O$2+$A1307,Sheet2!CA:NN,$B1307,0)&lt;&gt;""),HLOOKUP(O$2+$A1307,Sheet2!CA:NN,$B1307,0),"")</f>
        <v/>
      </c>
      <c r="P1307" t="str">
        <f>IF(OR(HLOOKUP(P$2+$A1307,Sheet2!CB:NO,$B1307,0),HLOOKUP(P$2+$A1307,Sheet2!CB:NO,$B1307,0)&lt;&gt;""),HLOOKUP(P$2+$A1307,Sheet2!CB:NO,$B1307,0),"")</f>
        <v/>
      </c>
      <c r="Q1307" t="str">
        <f>IF(OR(HLOOKUP(Q$2+$A1307,Sheet2!CC:NO,$B1307,0),HLOOKUP(Q$2+$A1307,Sheet2!CC:NO,$B1307,0)&lt;&gt;""),HLOOKUP(Q$2+$A1307,Sheet2!CC:NO,$B1307,0),"")</f>
        <v/>
      </c>
    </row>
    <row r="1308" spans="1:17" x14ac:dyDescent="0.25">
      <c r="A1308" s="64">
        <f t="shared" si="163"/>
        <v>24</v>
      </c>
      <c r="B1308" s="64">
        <f t="shared" si="164"/>
        <v>135</v>
      </c>
      <c r="C1308" s="64">
        <f t="shared" si="165"/>
        <v>5</v>
      </c>
      <c r="D1308" s="64">
        <f t="shared" si="166"/>
        <v>131</v>
      </c>
      <c r="E1308" s="64">
        <f t="shared" si="167"/>
        <v>651</v>
      </c>
      <c r="F1308" s="64" t="str">
        <f t="shared" si="160"/>
        <v/>
      </c>
      <c r="G1308" s="64" t="str">
        <f t="shared" si="161"/>
        <v/>
      </c>
      <c r="H1308" s="64" t="str">
        <f t="shared" si="162"/>
        <v/>
      </c>
      <c r="I1308" s="80" t="str">
        <f>IFERROR(VLOOKUP(D1308,Sheet2!A:B,2,0),"")</f>
        <v/>
      </c>
      <c r="J1308" s="64" t="str">
        <f>IFERROR(IF(I1308&lt;&gt;"",VLOOKUP(I1308,Sheet2!B:C,2,0),""),"")</f>
        <v/>
      </c>
      <c r="K1308" s="64" t="str">
        <f>IFERROR( IF(I1308&lt;&gt;"", HLOOKUP(L$2+$A1308,Sheet2!BX:NK,2,0),""),"")</f>
        <v/>
      </c>
      <c r="L1308" t="str">
        <f>IF(OR(HLOOKUP(L$2+$A1308,Sheet2!BX:NK,$B1308,0),HLOOKUP(L$2+$A1308,Sheet2!BX:NK,$B1308,0)&lt;&gt;""),HLOOKUP(L$2+$A1308,Sheet2!BX:NK,$B1308,0),"")</f>
        <v/>
      </c>
      <c r="M1308" t="str">
        <f>IF(OR(HLOOKUP(M$2+$A1308,Sheet2!BY:NL,$B1308,0),HLOOKUP(M$2+$A1308,Sheet2!BY:NL,$B1308,0)&lt;&gt;""),HLOOKUP(M$2+$A1308,Sheet2!BY:NL,$B1308,0),"")</f>
        <v/>
      </c>
      <c r="N1308" t="str">
        <f>IF(OR(HLOOKUP(N$2+$A1308,Sheet2!BZ:NM,$B1308,0),HLOOKUP(N$2+$A1308,Sheet2!BZ:NM,$B1308,0)&lt;&gt;""),HLOOKUP(N$2+$A1308,Sheet2!BZ:NM,$B1308,0),"")</f>
        <v/>
      </c>
      <c r="O1308" t="str">
        <f>IF(OR(HLOOKUP(O$2+$A1308,Sheet2!CA:NN,$B1308,0),HLOOKUP(O$2+$A1308,Sheet2!CA:NN,$B1308,0)&lt;&gt;""),HLOOKUP(O$2+$A1308,Sheet2!CA:NN,$B1308,0),"")</f>
        <v/>
      </c>
      <c r="P1308" t="str">
        <f>IF(OR(HLOOKUP(P$2+$A1308,Sheet2!CB:NO,$B1308,0),HLOOKUP(P$2+$A1308,Sheet2!CB:NO,$B1308,0)&lt;&gt;""),HLOOKUP(P$2+$A1308,Sheet2!CB:NO,$B1308,0),"")</f>
        <v/>
      </c>
      <c r="Q1308" t="str">
        <f>IF(OR(HLOOKUP(Q$2+$A1308,Sheet2!CC:NO,$B1308,0),HLOOKUP(Q$2+$A1308,Sheet2!CC:NO,$B1308,0)&lt;&gt;""),HLOOKUP(Q$2+$A1308,Sheet2!CC:NO,$B1308,0),"")</f>
        <v/>
      </c>
    </row>
    <row r="1309" spans="1:17" x14ac:dyDescent="0.25">
      <c r="A1309" s="64">
        <f t="shared" si="163"/>
        <v>30</v>
      </c>
      <c r="B1309" s="64">
        <f t="shared" si="164"/>
        <v>135</v>
      </c>
      <c r="C1309" s="64">
        <f t="shared" si="165"/>
        <v>6</v>
      </c>
      <c r="D1309" s="64">
        <f t="shared" si="166"/>
        <v>131</v>
      </c>
      <c r="E1309" s="64">
        <f t="shared" si="167"/>
        <v>651</v>
      </c>
      <c r="F1309" s="64" t="str">
        <f t="shared" si="160"/>
        <v/>
      </c>
      <c r="G1309" s="64" t="str">
        <f t="shared" si="161"/>
        <v/>
      </c>
      <c r="H1309" s="64" t="str">
        <f t="shared" si="162"/>
        <v/>
      </c>
      <c r="I1309" s="80" t="str">
        <f>IFERROR(VLOOKUP(D1309,Sheet2!A:B,2,0),"")</f>
        <v/>
      </c>
      <c r="J1309" s="64" t="str">
        <f>IFERROR(IF(I1309&lt;&gt;"",VLOOKUP(I1309,Sheet2!B:C,2,0),""),"")</f>
        <v/>
      </c>
      <c r="K1309" s="64" t="str">
        <f>IFERROR( IF(I1309&lt;&gt;"", HLOOKUP(L$2+$A1309,Sheet2!BX:NK,2,0),""),"")</f>
        <v/>
      </c>
      <c r="L1309" t="str">
        <f>IF(OR(HLOOKUP(L$2+$A1309,Sheet2!BX:NK,$B1309,0),HLOOKUP(L$2+$A1309,Sheet2!BX:NK,$B1309,0)&lt;&gt;""),HLOOKUP(L$2+$A1309,Sheet2!BX:NK,$B1309,0),"")</f>
        <v/>
      </c>
      <c r="M1309" t="str">
        <f>IF(OR(HLOOKUP(M$2+$A1309,Sheet2!BY:NL,$B1309,0),HLOOKUP(M$2+$A1309,Sheet2!BY:NL,$B1309,0)&lt;&gt;""),HLOOKUP(M$2+$A1309,Sheet2!BY:NL,$B1309,0),"")</f>
        <v/>
      </c>
      <c r="N1309" t="str">
        <f>IF(OR(HLOOKUP(N$2+$A1309,Sheet2!BZ:NM,$B1309,0),HLOOKUP(N$2+$A1309,Sheet2!BZ:NM,$B1309,0)&lt;&gt;""),HLOOKUP(N$2+$A1309,Sheet2!BZ:NM,$B1309,0),"")</f>
        <v/>
      </c>
      <c r="O1309" t="str">
        <f>IF(OR(HLOOKUP(O$2+$A1309,Sheet2!CA:NN,$B1309,0),HLOOKUP(O$2+$A1309,Sheet2!CA:NN,$B1309,0)&lt;&gt;""),HLOOKUP(O$2+$A1309,Sheet2!CA:NN,$B1309,0),"")</f>
        <v/>
      </c>
      <c r="P1309" t="str">
        <f>IF(OR(HLOOKUP(P$2+$A1309,Sheet2!CB:NO,$B1309,0),HLOOKUP(P$2+$A1309,Sheet2!CB:NO,$B1309,0)&lt;&gt;""),HLOOKUP(P$2+$A1309,Sheet2!CB:NO,$B1309,0),"")</f>
        <v/>
      </c>
      <c r="Q1309" t="str">
        <f>IF(OR(HLOOKUP(Q$2+$A1309,Sheet2!CC:NO,$B1309,0),HLOOKUP(Q$2+$A1309,Sheet2!CC:NO,$B1309,0)&lt;&gt;""),HLOOKUP(Q$2+$A1309,Sheet2!CC:NO,$B1309,0),"")</f>
        <v/>
      </c>
    </row>
    <row r="1310" spans="1:17" x14ac:dyDescent="0.25">
      <c r="A1310" s="64">
        <f t="shared" si="163"/>
        <v>36</v>
      </c>
      <c r="B1310" s="64">
        <f t="shared" si="164"/>
        <v>135</v>
      </c>
      <c r="C1310" s="64">
        <f t="shared" si="165"/>
        <v>7</v>
      </c>
      <c r="D1310" s="64">
        <f t="shared" si="166"/>
        <v>131</v>
      </c>
      <c r="E1310" s="64">
        <f t="shared" si="167"/>
        <v>651</v>
      </c>
      <c r="F1310" s="64" t="str">
        <f t="shared" si="160"/>
        <v/>
      </c>
      <c r="G1310" s="64" t="str">
        <f t="shared" si="161"/>
        <v/>
      </c>
      <c r="H1310" s="64" t="str">
        <f t="shared" si="162"/>
        <v/>
      </c>
      <c r="I1310" s="80" t="str">
        <f>IFERROR(VLOOKUP(D1310,Sheet2!A:B,2,0),"")</f>
        <v/>
      </c>
      <c r="J1310" s="64" t="str">
        <f>IFERROR(IF(I1310&lt;&gt;"",VLOOKUP(I1310,Sheet2!B:C,2,0),""),"")</f>
        <v/>
      </c>
      <c r="K1310" s="64" t="str">
        <f>IFERROR( IF(I1310&lt;&gt;"", HLOOKUP(L$2+$A1310,Sheet2!BX:NK,2,0),""),"")</f>
        <v/>
      </c>
      <c r="L1310" t="str">
        <f>IF(OR(HLOOKUP(L$2+$A1310,Sheet2!BX:NK,$B1310,0),HLOOKUP(L$2+$A1310,Sheet2!BX:NK,$B1310,0)&lt;&gt;""),HLOOKUP(L$2+$A1310,Sheet2!BX:NK,$B1310,0),"")</f>
        <v/>
      </c>
      <c r="M1310" t="str">
        <f>IF(OR(HLOOKUP(M$2+$A1310,Sheet2!BY:NL,$B1310,0),HLOOKUP(M$2+$A1310,Sheet2!BY:NL,$B1310,0)&lt;&gt;""),HLOOKUP(M$2+$A1310,Sheet2!BY:NL,$B1310,0),"")</f>
        <v/>
      </c>
      <c r="N1310" t="str">
        <f>IF(OR(HLOOKUP(N$2+$A1310,Sheet2!BZ:NM,$B1310,0),HLOOKUP(N$2+$A1310,Sheet2!BZ:NM,$B1310,0)&lt;&gt;""),HLOOKUP(N$2+$A1310,Sheet2!BZ:NM,$B1310,0),"")</f>
        <v/>
      </c>
      <c r="O1310" t="str">
        <f>IF(OR(HLOOKUP(O$2+$A1310,Sheet2!CA:NN,$B1310,0),HLOOKUP(O$2+$A1310,Sheet2!CA:NN,$B1310,0)&lt;&gt;""),HLOOKUP(O$2+$A1310,Sheet2!CA:NN,$B1310,0),"")</f>
        <v/>
      </c>
      <c r="P1310" t="str">
        <f>IF(OR(HLOOKUP(P$2+$A1310,Sheet2!CB:NO,$B1310,0),HLOOKUP(P$2+$A1310,Sheet2!CB:NO,$B1310,0)&lt;&gt;""),HLOOKUP(P$2+$A1310,Sheet2!CB:NO,$B1310,0),"")</f>
        <v/>
      </c>
      <c r="Q1310" t="str">
        <f>IF(OR(HLOOKUP(Q$2+$A1310,Sheet2!CC:NO,$B1310,0),HLOOKUP(Q$2+$A1310,Sheet2!CC:NO,$B1310,0)&lt;&gt;""),HLOOKUP(Q$2+$A1310,Sheet2!CC:NO,$B1310,0),"")</f>
        <v/>
      </c>
    </row>
    <row r="1311" spans="1:17" x14ac:dyDescent="0.25">
      <c r="A1311" s="64">
        <f t="shared" si="163"/>
        <v>42</v>
      </c>
      <c r="B1311" s="64">
        <f t="shared" si="164"/>
        <v>135</v>
      </c>
      <c r="C1311" s="64">
        <f t="shared" si="165"/>
        <v>8</v>
      </c>
      <c r="D1311" s="64">
        <f t="shared" si="166"/>
        <v>131</v>
      </c>
      <c r="E1311" s="64">
        <f t="shared" si="167"/>
        <v>651</v>
      </c>
      <c r="F1311" s="64" t="str">
        <f t="shared" si="160"/>
        <v/>
      </c>
      <c r="G1311" s="64" t="str">
        <f t="shared" si="161"/>
        <v/>
      </c>
      <c r="H1311" s="64" t="str">
        <f t="shared" si="162"/>
        <v/>
      </c>
      <c r="I1311" s="80" t="str">
        <f>IFERROR(VLOOKUP(D1311,Sheet2!A:B,2,0),"")</f>
        <v/>
      </c>
      <c r="J1311" s="64" t="str">
        <f>IFERROR(IF(I1311&lt;&gt;"",VLOOKUP(I1311,Sheet2!B:C,2,0),""),"")</f>
        <v/>
      </c>
      <c r="K1311" s="64" t="str">
        <f>IFERROR( IF(I1311&lt;&gt;"", HLOOKUP(L$2+$A1311,Sheet2!BX:NK,2,0),""),"")</f>
        <v/>
      </c>
      <c r="L1311" t="str">
        <f>IF(OR(HLOOKUP(L$2+$A1311,Sheet2!BX:NK,$B1311,0),HLOOKUP(L$2+$A1311,Sheet2!BX:NK,$B1311,0)&lt;&gt;""),HLOOKUP(L$2+$A1311,Sheet2!BX:NK,$B1311,0),"")</f>
        <v/>
      </c>
      <c r="M1311" t="str">
        <f>IF(OR(HLOOKUP(M$2+$A1311,Sheet2!BY:NL,$B1311,0),HLOOKUP(M$2+$A1311,Sheet2!BY:NL,$B1311,0)&lt;&gt;""),HLOOKUP(M$2+$A1311,Sheet2!BY:NL,$B1311,0),"")</f>
        <v/>
      </c>
      <c r="N1311" t="str">
        <f>IF(OR(HLOOKUP(N$2+$A1311,Sheet2!BZ:NM,$B1311,0),HLOOKUP(N$2+$A1311,Sheet2!BZ:NM,$B1311,0)&lt;&gt;""),HLOOKUP(N$2+$A1311,Sheet2!BZ:NM,$B1311,0),"")</f>
        <v/>
      </c>
      <c r="O1311" t="str">
        <f>IF(OR(HLOOKUP(O$2+$A1311,Sheet2!CA:NN,$B1311,0),HLOOKUP(O$2+$A1311,Sheet2!CA:NN,$B1311,0)&lt;&gt;""),HLOOKUP(O$2+$A1311,Sheet2!CA:NN,$B1311,0),"")</f>
        <v/>
      </c>
      <c r="P1311" t="str">
        <f>IF(OR(HLOOKUP(P$2+$A1311,Sheet2!CB:NO,$B1311,0),HLOOKUP(P$2+$A1311,Sheet2!CB:NO,$B1311,0)&lt;&gt;""),HLOOKUP(P$2+$A1311,Sheet2!CB:NO,$B1311,0),"")</f>
        <v/>
      </c>
      <c r="Q1311" t="str">
        <f>IF(OR(HLOOKUP(Q$2+$A1311,Sheet2!CC:NO,$B1311,0),HLOOKUP(Q$2+$A1311,Sheet2!CC:NO,$B1311,0)&lt;&gt;""),HLOOKUP(Q$2+$A1311,Sheet2!CC:NO,$B1311,0),"")</f>
        <v/>
      </c>
    </row>
    <row r="1312" spans="1:17" x14ac:dyDescent="0.25">
      <c r="A1312" s="64">
        <f t="shared" si="163"/>
        <v>48</v>
      </c>
      <c r="B1312" s="64">
        <f t="shared" si="164"/>
        <v>135</v>
      </c>
      <c r="C1312" s="64">
        <f t="shared" si="165"/>
        <v>9</v>
      </c>
      <c r="D1312" s="64">
        <f t="shared" si="166"/>
        <v>131</v>
      </c>
      <c r="E1312" s="64">
        <f t="shared" si="167"/>
        <v>651</v>
      </c>
      <c r="F1312" s="64" t="str">
        <f t="shared" si="160"/>
        <v/>
      </c>
      <c r="G1312" s="64" t="str">
        <f t="shared" si="161"/>
        <v/>
      </c>
      <c r="H1312" s="64" t="str">
        <f t="shared" si="162"/>
        <v/>
      </c>
      <c r="I1312" s="80" t="str">
        <f>IFERROR(VLOOKUP(D1312,Sheet2!A:B,2,0),"")</f>
        <v/>
      </c>
      <c r="J1312" s="64" t="str">
        <f>IFERROR(IF(I1312&lt;&gt;"",VLOOKUP(I1312,Sheet2!B:C,2,0),""),"")</f>
        <v/>
      </c>
      <c r="K1312" s="64" t="str">
        <f>IFERROR( IF(I1312&lt;&gt;"", HLOOKUP(L$2+$A1312,Sheet2!BX:NK,2,0),""),"")</f>
        <v/>
      </c>
      <c r="L1312" t="str">
        <f>IF(OR(HLOOKUP(L$2+$A1312,Sheet2!BX:NK,$B1312,0),HLOOKUP(L$2+$A1312,Sheet2!BX:NK,$B1312,0)&lt;&gt;""),HLOOKUP(L$2+$A1312,Sheet2!BX:NK,$B1312,0),"")</f>
        <v/>
      </c>
      <c r="M1312" t="str">
        <f>IF(OR(HLOOKUP(M$2+$A1312,Sheet2!BY:NL,$B1312,0),HLOOKUP(M$2+$A1312,Sheet2!BY:NL,$B1312,0)&lt;&gt;""),HLOOKUP(M$2+$A1312,Sheet2!BY:NL,$B1312,0),"")</f>
        <v/>
      </c>
      <c r="N1312" t="str">
        <f>IF(OR(HLOOKUP(N$2+$A1312,Sheet2!BZ:NM,$B1312,0),HLOOKUP(N$2+$A1312,Sheet2!BZ:NM,$B1312,0)&lt;&gt;""),HLOOKUP(N$2+$A1312,Sheet2!BZ:NM,$B1312,0),"")</f>
        <v/>
      </c>
      <c r="O1312" t="str">
        <f>IF(OR(HLOOKUP(O$2+$A1312,Sheet2!CA:NN,$B1312,0),HLOOKUP(O$2+$A1312,Sheet2!CA:NN,$B1312,0)&lt;&gt;""),HLOOKUP(O$2+$A1312,Sheet2!CA:NN,$B1312,0),"")</f>
        <v/>
      </c>
      <c r="P1312" t="str">
        <f>IF(OR(HLOOKUP(P$2+$A1312,Sheet2!CB:NO,$B1312,0),HLOOKUP(P$2+$A1312,Sheet2!CB:NO,$B1312,0)&lt;&gt;""),HLOOKUP(P$2+$A1312,Sheet2!CB:NO,$B1312,0),"")</f>
        <v/>
      </c>
      <c r="Q1312" t="str">
        <f>IF(OR(HLOOKUP(Q$2+$A1312,Sheet2!CC:NO,$B1312,0),HLOOKUP(Q$2+$A1312,Sheet2!CC:NO,$B1312,0)&lt;&gt;""),HLOOKUP(Q$2+$A1312,Sheet2!CC:NO,$B1312,0),"")</f>
        <v/>
      </c>
    </row>
    <row r="1313" spans="1:17" x14ac:dyDescent="0.25">
      <c r="A1313" s="64">
        <f t="shared" si="163"/>
        <v>54</v>
      </c>
      <c r="B1313" s="64">
        <f t="shared" si="164"/>
        <v>135</v>
      </c>
      <c r="C1313" s="64">
        <f t="shared" si="165"/>
        <v>10</v>
      </c>
      <c r="D1313" s="64">
        <f t="shared" si="166"/>
        <v>131</v>
      </c>
      <c r="E1313" s="64">
        <f t="shared" si="167"/>
        <v>651</v>
      </c>
      <c r="F1313" s="64" t="str">
        <f t="shared" si="160"/>
        <v/>
      </c>
      <c r="G1313" s="64" t="str">
        <f t="shared" si="161"/>
        <v/>
      </c>
      <c r="H1313" s="64" t="str">
        <f t="shared" si="162"/>
        <v/>
      </c>
      <c r="I1313" s="80" t="str">
        <f>IFERROR(VLOOKUP(D1313,Sheet2!A:B,2,0),"")</f>
        <v/>
      </c>
      <c r="J1313" s="64" t="str">
        <f>IFERROR(IF(I1313&lt;&gt;"",VLOOKUP(I1313,Sheet2!B:C,2,0),""),"")</f>
        <v/>
      </c>
      <c r="K1313" s="64" t="str">
        <f>IFERROR( IF(I1313&lt;&gt;"", HLOOKUP(L$2+$A1313,Sheet2!BX:NK,2,0),""),"")</f>
        <v/>
      </c>
      <c r="L1313" t="str">
        <f>IF(OR(HLOOKUP(L$2+$A1313,Sheet2!BX:NK,$B1313,0),HLOOKUP(L$2+$A1313,Sheet2!BX:NK,$B1313,0)&lt;&gt;""),HLOOKUP(L$2+$A1313,Sheet2!BX:NK,$B1313,0),"")</f>
        <v/>
      </c>
      <c r="M1313" t="str">
        <f>IF(OR(HLOOKUP(M$2+$A1313,Sheet2!BY:NL,$B1313,0),HLOOKUP(M$2+$A1313,Sheet2!BY:NL,$B1313,0)&lt;&gt;""),HLOOKUP(M$2+$A1313,Sheet2!BY:NL,$B1313,0),"")</f>
        <v/>
      </c>
      <c r="N1313" t="str">
        <f>IF(OR(HLOOKUP(N$2+$A1313,Sheet2!BZ:NM,$B1313,0),HLOOKUP(N$2+$A1313,Sheet2!BZ:NM,$B1313,0)&lt;&gt;""),HLOOKUP(N$2+$A1313,Sheet2!BZ:NM,$B1313,0),"")</f>
        <v/>
      </c>
      <c r="O1313" t="str">
        <f>IF(OR(HLOOKUP(O$2+$A1313,Sheet2!CA:NN,$B1313,0),HLOOKUP(O$2+$A1313,Sheet2!CA:NN,$B1313,0)&lt;&gt;""),HLOOKUP(O$2+$A1313,Sheet2!CA:NN,$B1313,0),"")</f>
        <v/>
      </c>
      <c r="P1313" t="str">
        <f>IF(OR(HLOOKUP(P$2+$A1313,Sheet2!CB:NO,$B1313,0),HLOOKUP(P$2+$A1313,Sheet2!CB:NO,$B1313,0)&lt;&gt;""),HLOOKUP(P$2+$A1313,Sheet2!CB:NO,$B1313,0),"")</f>
        <v/>
      </c>
      <c r="Q1313" t="str">
        <f>IF(OR(HLOOKUP(Q$2+$A1313,Sheet2!CC:NO,$B1313,0),HLOOKUP(Q$2+$A1313,Sheet2!CC:NO,$B1313,0)&lt;&gt;""),HLOOKUP(Q$2+$A1313,Sheet2!CC:NO,$B1313,0),"")</f>
        <v/>
      </c>
    </row>
    <row r="1314" spans="1:17" x14ac:dyDescent="0.25">
      <c r="A1314" s="64">
        <f t="shared" si="163"/>
        <v>0</v>
      </c>
      <c r="B1314" s="64">
        <f t="shared" si="164"/>
        <v>136</v>
      </c>
      <c r="C1314" s="64">
        <f t="shared" si="165"/>
        <v>1</v>
      </c>
      <c r="D1314" s="64">
        <f t="shared" si="166"/>
        <v>132</v>
      </c>
      <c r="E1314" s="64">
        <f t="shared" si="167"/>
        <v>656</v>
      </c>
      <c r="F1314" s="64" t="str">
        <f t="shared" si="160"/>
        <v/>
      </c>
      <c r="G1314" s="64" t="str">
        <f t="shared" si="161"/>
        <v/>
      </c>
      <c r="H1314" s="64" t="str">
        <f t="shared" si="162"/>
        <v/>
      </c>
      <c r="I1314" s="80" t="str">
        <f>IFERROR(VLOOKUP(D1314,Sheet2!A:B,2,0),"")</f>
        <v/>
      </c>
      <c r="J1314" s="64" t="str">
        <f>IFERROR(IF(I1314&lt;&gt;"",VLOOKUP(I1314,Sheet2!B:C,2,0),""),"")</f>
        <v/>
      </c>
      <c r="K1314" s="64" t="str">
        <f>IFERROR( IF(I1314&lt;&gt;"", HLOOKUP(L$2+$A1314,Sheet2!BX:NK,2,0),""),"")</f>
        <v/>
      </c>
      <c r="L1314" t="str">
        <f>IF(OR(HLOOKUP(L$2+$A1314,Sheet2!BX:NK,$B1314,0),HLOOKUP(L$2+$A1314,Sheet2!BX:NK,$B1314,0)&lt;&gt;""),HLOOKUP(L$2+$A1314,Sheet2!BX:NK,$B1314,0),"")</f>
        <v/>
      </c>
      <c r="M1314" t="str">
        <f>IF(OR(HLOOKUP(M$2+$A1314,Sheet2!BY:NL,$B1314,0),HLOOKUP(M$2+$A1314,Sheet2!BY:NL,$B1314,0)&lt;&gt;""),HLOOKUP(M$2+$A1314,Sheet2!BY:NL,$B1314,0),"")</f>
        <v/>
      </c>
      <c r="N1314" t="str">
        <f>IF(OR(HLOOKUP(N$2+$A1314,Sheet2!BZ:NM,$B1314,0),HLOOKUP(N$2+$A1314,Sheet2!BZ:NM,$B1314,0)&lt;&gt;""),HLOOKUP(N$2+$A1314,Sheet2!BZ:NM,$B1314,0),"")</f>
        <v/>
      </c>
      <c r="O1314" t="str">
        <f>IF(OR(HLOOKUP(O$2+$A1314,Sheet2!CA:NN,$B1314,0),HLOOKUP(O$2+$A1314,Sheet2!CA:NN,$B1314,0)&lt;&gt;""),HLOOKUP(O$2+$A1314,Sheet2!CA:NN,$B1314,0),"")</f>
        <v/>
      </c>
      <c r="P1314" t="str">
        <f>IF(OR(HLOOKUP(P$2+$A1314,Sheet2!CB:NO,$B1314,0),HLOOKUP(P$2+$A1314,Sheet2!CB:NO,$B1314,0)&lt;&gt;""),HLOOKUP(P$2+$A1314,Sheet2!CB:NO,$B1314,0),"")</f>
        <v/>
      </c>
      <c r="Q1314" t="str">
        <f>IF(OR(HLOOKUP(Q$2+$A1314,Sheet2!CC:NO,$B1314,0),HLOOKUP(Q$2+$A1314,Sheet2!CC:NO,$B1314,0)&lt;&gt;""),HLOOKUP(Q$2+$A1314,Sheet2!CC:NO,$B1314,0),"")</f>
        <v/>
      </c>
    </row>
    <row r="1315" spans="1:17" x14ac:dyDescent="0.25">
      <c r="A1315" s="64">
        <f t="shared" si="163"/>
        <v>6</v>
      </c>
      <c r="B1315" s="64">
        <f t="shared" si="164"/>
        <v>136</v>
      </c>
      <c r="C1315" s="64">
        <f t="shared" si="165"/>
        <v>2</v>
      </c>
      <c r="D1315" s="64">
        <f t="shared" si="166"/>
        <v>132</v>
      </c>
      <c r="E1315" s="64">
        <f t="shared" si="167"/>
        <v>656</v>
      </c>
      <c r="F1315" s="64" t="str">
        <f t="shared" si="160"/>
        <v/>
      </c>
      <c r="G1315" s="64" t="str">
        <f t="shared" si="161"/>
        <v/>
      </c>
      <c r="H1315" s="64" t="str">
        <f t="shared" si="162"/>
        <v/>
      </c>
      <c r="I1315" s="80" t="str">
        <f>IFERROR(VLOOKUP(D1315,Sheet2!A:B,2,0),"")</f>
        <v/>
      </c>
      <c r="J1315" s="64" t="str">
        <f>IFERROR(IF(I1315&lt;&gt;"",VLOOKUP(I1315,Sheet2!B:C,2,0),""),"")</f>
        <v/>
      </c>
      <c r="K1315" s="64" t="str">
        <f>IFERROR( IF(I1315&lt;&gt;"", HLOOKUP(L$2+$A1315,Sheet2!BX:NK,2,0),""),"")</f>
        <v/>
      </c>
      <c r="L1315" t="str">
        <f>IF(OR(HLOOKUP(L$2+$A1315,Sheet2!BX:NK,$B1315,0),HLOOKUP(L$2+$A1315,Sheet2!BX:NK,$B1315,0)&lt;&gt;""),HLOOKUP(L$2+$A1315,Sheet2!BX:NK,$B1315,0),"")</f>
        <v/>
      </c>
      <c r="M1315" t="str">
        <f>IF(OR(HLOOKUP(M$2+$A1315,Sheet2!BY:NL,$B1315,0),HLOOKUP(M$2+$A1315,Sheet2!BY:NL,$B1315,0)&lt;&gt;""),HLOOKUP(M$2+$A1315,Sheet2!BY:NL,$B1315,0),"")</f>
        <v/>
      </c>
      <c r="N1315" t="str">
        <f>IF(OR(HLOOKUP(N$2+$A1315,Sheet2!BZ:NM,$B1315,0),HLOOKUP(N$2+$A1315,Sheet2!BZ:NM,$B1315,0)&lt;&gt;""),HLOOKUP(N$2+$A1315,Sheet2!BZ:NM,$B1315,0),"")</f>
        <v/>
      </c>
      <c r="O1315" t="str">
        <f>IF(OR(HLOOKUP(O$2+$A1315,Sheet2!CA:NN,$B1315,0),HLOOKUP(O$2+$A1315,Sheet2!CA:NN,$B1315,0)&lt;&gt;""),HLOOKUP(O$2+$A1315,Sheet2!CA:NN,$B1315,0),"")</f>
        <v/>
      </c>
      <c r="P1315" t="str">
        <f>IF(OR(HLOOKUP(P$2+$A1315,Sheet2!CB:NO,$B1315,0),HLOOKUP(P$2+$A1315,Sheet2!CB:NO,$B1315,0)&lt;&gt;""),HLOOKUP(P$2+$A1315,Sheet2!CB:NO,$B1315,0),"")</f>
        <v/>
      </c>
      <c r="Q1315" t="str">
        <f>IF(OR(HLOOKUP(Q$2+$A1315,Sheet2!CC:NO,$B1315,0),HLOOKUP(Q$2+$A1315,Sheet2!CC:NO,$B1315,0)&lt;&gt;""),HLOOKUP(Q$2+$A1315,Sheet2!CC:NO,$B1315,0),"")</f>
        <v/>
      </c>
    </row>
    <row r="1316" spans="1:17" x14ac:dyDescent="0.25">
      <c r="A1316" s="64">
        <f t="shared" si="163"/>
        <v>12</v>
      </c>
      <c r="B1316" s="64">
        <f t="shared" si="164"/>
        <v>136</v>
      </c>
      <c r="C1316" s="64">
        <f t="shared" si="165"/>
        <v>3</v>
      </c>
      <c r="D1316" s="64">
        <f t="shared" si="166"/>
        <v>132</v>
      </c>
      <c r="E1316" s="64">
        <f t="shared" si="167"/>
        <v>656</v>
      </c>
      <c r="F1316" s="64" t="str">
        <f t="shared" si="160"/>
        <v/>
      </c>
      <c r="G1316" s="64" t="str">
        <f t="shared" si="161"/>
        <v/>
      </c>
      <c r="H1316" s="64" t="str">
        <f t="shared" si="162"/>
        <v/>
      </c>
      <c r="I1316" s="80" t="str">
        <f>IFERROR(VLOOKUP(D1316,Sheet2!A:B,2,0),"")</f>
        <v/>
      </c>
      <c r="J1316" s="64" t="str">
        <f>IFERROR(IF(I1316&lt;&gt;"",VLOOKUP(I1316,Sheet2!B:C,2,0),""),"")</f>
        <v/>
      </c>
      <c r="K1316" s="64" t="str">
        <f>IFERROR( IF(I1316&lt;&gt;"", HLOOKUP(L$2+$A1316,Sheet2!BX:NK,2,0),""),"")</f>
        <v/>
      </c>
      <c r="L1316" t="str">
        <f>IF(OR(HLOOKUP(L$2+$A1316,Sheet2!BX:NK,$B1316,0),HLOOKUP(L$2+$A1316,Sheet2!BX:NK,$B1316,0)&lt;&gt;""),HLOOKUP(L$2+$A1316,Sheet2!BX:NK,$B1316,0),"")</f>
        <v/>
      </c>
      <c r="M1316" t="str">
        <f>IF(OR(HLOOKUP(M$2+$A1316,Sheet2!BY:NL,$B1316,0),HLOOKUP(M$2+$A1316,Sheet2!BY:NL,$B1316,0)&lt;&gt;""),HLOOKUP(M$2+$A1316,Sheet2!BY:NL,$B1316,0),"")</f>
        <v/>
      </c>
      <c r="N1316" t="str">
        <f>IF(OR(HLOOKUP(N$2+$A1316,Sheet2!BZ:NM,$B1316,0),HLOOKUP(N$2+$A1316,Sheet2!BZ:NM,$B1316,0)&lt;&gt;""),HLOOKUP(N$2+$A1316,Sheet2!BZ:NM,$B1316,0),"")</f>
        <v/>
      </c>
      <c r="O1316" t="str">
        <f>IF(OR(HLOOKUP(O$2+$A1316,Sheet2!CA:NN,$B1316,0),HLOOKUP(O$2+$A1316,Sheet2!CA:NN,$B1316,0)&lt;&gt;""),HLOOKUP(O$2+$A1316,Sheet2!CA:NN,$B1316,0),"")</f>
        <v/>
      </c>
      <c r="P1316" t="str">
        <f>IF(OR(HLOOKUP(P$2+$A1316,Sheet2!CB:NO,$B1316,0),HLOOKUP(P$2+$A1316,Sheet2!CB:NO,$B1316,0)&lt;&gt;""),HLOOKUP(P$2+$A1316,Sheet2!CB:NO,$B1316,0),"")</f>
        <v/>
      </c>
      <c r="Q1316" t="str">
        <f>IF(OR(HLOOKUP(Q$2+$A1316,Sheet2!CC:NO,$B1316,0),HLOOKUP(Q$2+$A1316,Sheet2!CC:NO,$B1316,0)&lt;&gt;""),HLOOKUP(Q$2+$A1316,Sheet2!CC:NO,$B1316,0),"")</f>
        <v/>
      </c>
    </row>
    <row r="1317" spans="1:17" x14ac:dyDescent="0.25">
      <c r="A1317" s="64">
        <f t="shared" si="163"/>
        <v>18</v>
      </c>
      <c r="B1317" s="64">
        <f t="shared" si="164"/>
        <v>136</v>
      </c>
      <c r="C1317" s="64">
        <f t="shared" si="165"/>
        <v>4</v>
      </c>
      <c r="D1317" s="64">
        <f t="shared" si="166"/>
        <v>132</v>
      </c>
      <c r="E1317" s="64">
        <f t="shared" si="167"/>
        <v>656</v>
      </c>
      <c r="F1317" s="64" t="str">
        <f t="shared" si="160"/>
        <v/>
      </c>
      <c r="G1317" s="64" t="str">
        <f t="shared" si="161"/>
        <v/>
      </c>
      <c r="H1317" s="64" t="str">
        <f t="shared" si="162"/>
        <v/>
      </c>
      <c r="I1317" s="80" t="str">
        <f>IFERROR(VLOOKUP(D1317,Sheet2!A:B,2,0),"")</f>
        <v/>
      </c>
      <c r="J1317" s="64" t="str">
        <f>IFERROR(IF(I1317&lt;&gt;"",VLOOKUP(I1317,Sheet2!B:C,2,0),""),"")</f>
        <v/>
      </c>
      <c r="K1317" s="64" t="str">
        <f>IFERROR( IF(I1317&lt;&gt;"", HLOOKUP(L$2+$A1317,Sheet2!BX:NK,2,0),""),"")</f>
        <v/>
      </c>
      <c r="L1317" t="str">
        <f>IF(OR(HLOOKUP(L$2+$A1317,Sheet2!BX:NK,$B1317,0),HLOOKUP(L$2+$A1317,Sheet2!BX:NK,$B1317,0)&lt;&gt;""),HLOOKUP(L$2+$A1317,Sheet2!BX:NK,$B1317,0),"")</f>
        <v/>
      </c>
      <c r="M1317" t="str">
        <f>IF(OR(HLOOKUP(M$2+$A1317,Sheet2!BY:NL,$B1317,0),HLOOKUP(M$2+$A1317,Sheet2!BY:NL,$B1317,0)&lt;&gt;""),HLOOKUP(M$2+$A1317,Sheet2!BY:NL,$B1317,0),"")</f>
        <v/>
      </c>
      <c r="N1317" t="str">
        <f>IF(OR(HLOOKUP(N$2+$A1317,Sheet2!BZ:NM,$B1317,0),HLOOKUP(N$2+$A1317,Sheet2!BZ:NM,$B1317,0)&lt;&gt;""),HLOOKUP(N$2+$A1317,Sheet2!BZ:NM,$B1317,0),"")</f>
        <v/>
      </c>
      <c r="O1317" t="str">
        <f>IF(OR(HLOOKUP(O$2+$A1317,Sheet2!CA:NN,$B1317,0),HLOOKUP(O$2+$A1317,Sheet2!CA:NN,$B1317,0)&lt;&gt;""),HLOOKUP(O$2+$A1317,Sheet2!CA:NN,$B1317,0),"")</f>
        <v/>
      </c>
      <c r="P1317" t="str">
        <f>IF(OR(HLOOKUP(P$2+$A1317,Sheet2!CB:NO,$B1317,0),HLOOKUP(P$2+$A1317,Sheet2!CB:NO,$B1317,0)&lt;&gt;""),HLOOKUP(P$2+$A1317,Sheet2!CB:NO,$B1317,0),"")</f>
        <v/>
      </c>
      <c r="Q1317" t="str">
        <f>IF(OR(HLOOKUP(Q$2+$A1317,Sheet2!CC:NO,$B1317,0),HLOOKUP(Q$2+$A1317,Sheet2!CC:NO,$B1317,0)&lt;&gt;""),HLOOKUP(Q$2+$A1317,Sheet2!CC:NO,$B1317,0),"")</f>
        <v/>
      </c>
    </row>
    <row r="1318" spans="1:17" x14ac:dyDescent="0.25">
      <c r="A1318" s="64">
        <f t="shared" si="163"/>
        <v>24</v>
      </c>
      <c r="B1318" s="64">
        <f t="shared" si="164"/>
        <v>136</v>
      </c>
      <c r="C1318" s="64">
        <f t="shared" si="165"/>
        <v>5</v>
      </c>
      <c r="D1318" s="64">
        <f t="shared" si="166"/>
        <v>132</v>
      </c>
      <c r="E1318" s="64">
        <f t="shared" si="167"/>
        <v>656</v>
      </c>
      <c r="F1318" s="64" t="str">
        <f t="shared" si="160"/>
        <v/>
      </c>
      <c r="G1318" s="64" t="str">
        <f t="shared" si="161"/>
        <v/>
      </c>
      <c r="H1318" s="64" t="str">
        <f t="shared" si="162"/>
        <v/>
      </c>
      <c r="I1318" s="80" t="str">
        <f>IFERROR(VLOOKUP(D1318,Sheet2!A:B,2,0),"")</f>
        <v/>
      </c>
      <c r="J1318" s="64" t="str">
        <f>IFERROR(IF(I1318&lt;&gt;"",VLOOKUP(I1318,Sheet2!B:C,2,0),""),"")</f>
        <v/>
      </c>
      <c r="K1318" s="64" t="str">
        <f>IFERROR( IF(I1318&lt;&gt;"", HLOOKUP(L$2+$A1318,Sheet2!BX:NK,2,0),""),"")</f>
        <v/>
      </c>
      <c r="L1318" t="str">
        <f>IF(OR(HLOOKUP(L$2+$A1318,Sheet2!BX:NK,$B1318,0),HLOOKUP(L$2+$A1318,Sheet2!BX:NK,$B1318,0)&lt;&gt;""),HLOOKUP(L$2+$A1318,Sheet2!BX:NK,$B1318,0),"")</f>
        <v/>
      </c>
      <c r="M1318" t="str">
        <f>IF(OR(HLOOKUP(M$2+$A1318,Sheet2!BY:NL,$B1318,0),HLOOKUP(M$2+$A1318,Sheet2!BY:NL,$B1318,0)&lt;&gt;""),HLOOKUP(M$2+$A1318,Sheet2!BY:NL,$B1318,0),"")</f>
        <v/>
      </c>
      <c r="N1318" t="str">
        <f>IF(OR(HLOOKUP(N$2+$A1318,Sheet2!BZ:NM,$B1318,0),HLOOKUP(N$2+$A1318,Sheet2!BZ:NM,$B1318,0)&lt;&gt;""),HLOOKUP(N$2+$A1318,Sheet2!BZ:NM,$B1318,0),"")</f>
        <v/>
      </c>
      <c r="O1318" t="str">
        <f>IF(OR(HLOOKUP(O$2+$A1318,Sheet2!CA:NN,$B1318,0),HLOOKUP(O$2+$A1318,Sheet2!CA:NN,$B1318,0)&lt;&gt;""),HLOOKUP(O$2+$A1318,Sheet2!CA:NN,$B1318,0),"")</f>
        <v/>
      </c>
      <c r="P1318" t="str">
        <f>IF(OR(HLOOKUP(P$2+$A1318,Sheet2!CB:NO,$B1318,0),HLOOKUP(P$2+$A1318,Sheet2!CB:NO,$B1318,0)&lt;&gt;""),HLOOKUP(P$2+$A1318,Sheet2!CB:NO,$B1318,0),"")</f>
        <v/>
      </c>
      <c r="Q1318" t="str">
        <f>IF(OR(HLOOKUP(Q$2+$A1318,Sheet2!CC:NO,$B1318,0),HLOOKUP(Q$2+$A1318,Sheet2!CC:NO,$B1318,0)&lt;&gt;""),HLOOKUP(Q$2+$A1318,Sheet2!CC:NO,$B1318,0),"")</f>
        <v/>
      </c>
    </row>
    <row r="1319" spans="1:17" x14ac:dyDescent="0.25">
      <c r="A1319" s="64">
        <f t="shared" si="163"/>
        <v>30</v>
      </c>
      <c r="B1319" s="64">
        <f t="shared" si="164"/>
        <v>136</v>
      </c>
      <c r="C1319" s="64">
        <f t="shared" si="165"/>
        <v>6</v>
      </c>
      <c r="D1319" s="64">
        <f t="shared" si="166"/>
        <v>132</v>
      </c>
      <c r="E1319" s="64">
        <f t="shared" si="167"/>
        <v>656</v>
      </c>
      <c r="F1319" s="64" t="str">
        <f t="shared" si="160"/>
        <v/>
      </c>
      <c r="G1319" s="64" t="str">
        <f t="shared" si="161"/>
        <v/>
      </c>
      <c r="H1319" s="64" t="str">
        <f t="shared" si="162"/>
        <v/>
      </c>
      <c r="I1319" s="80" t="str">
        <f>IFERROR(VLOOKUP(D1319,Sheet2!A:B,2,0),"")</f>
        <v/>
      </c>
      <c r="J1319" s="64" t="str">
        <f>IFERROR(IF(I1319&lt;&gt;"",VLOOKUP(I1319,Sheet2!B:C,2,0),""),"")</f>
        <v/>
      </c>
      <c r="K1319" s="64" t="str">
        <f>IFERROR( IF(I1319&lt;&gt;"", HLOOKUP(L$2+$A1319,Sheet2!BX:NK,2,0),""),"")</f>
        <v/>
      </c>
      <c r="L1319" t="str">
        <f>IF(OR(HLOOKUP(L$2+$A1319,Sheet2!BX:NK,$B1319,0),HLOOKUP(L$2+$A1319,Sheet2!BX:NK,$B1319,0)&lt;&gt;""),HLOOKUP(L$2+$A1319,Sheet2!BX:NK,$B1319,0),"")</f>
        <v/>
      </c>
      <c r="M1319" t="str">
        <f>IF(OR(HLOOKUP(M$2+$A1319,Sheet2!BY:NL,$B1319,0),HLOOKUP(M$2+$A1319,Sheet2!BY:NL,$B1319,0)&lt;&gt;""),HLOOKUP(M$2+$A1319,Sheet2!BY:NL,$B1319,0),"")</f>
        <v/>
      </c>
      <c r="N1319" t="str">
        <f>IF(OR(HLOOKUP(N$2+$A1319,Sheet2!BZ:NM,$B1319,0),HLOOKUP(N$2+$A1319,Sheet2!BZ:NM,$B1319,0)&lt;&gt;""),HLOOKUP(N$2+$A1319,Sheet2!BZ:NM,$B1319,0),"")</f>
        <v/>
      </c>
      <c r="O1319" t="str">
        <f>IF(OR(HLOOKUP(O$2+$A1319,Sheet2!CA:NN,$B1319,0),HLOOKUP(O$2+$A1319,Sheet2!CA:NN,$B1319,0)&lt;&gt;""),HLOOKUP(O$2+$A1319,Sheet2!CA:NN,$B1319,0),"")</f>
        <v/>
      </c>
      <c r="P1319" t="str">
        <f>IF(OR(HLOOKUP(P$2+$A1319,Sheet2!CB:NO,$B1319,0),HLOOKUP(P$2+$A1319,Sheet2!CB:NO,$B1319,0)&lt;&gt;""),HLOOKUP(P$2+$A1319,Sheet2!CB:NO,$B1319,0),"")</f>
        <v/>
      </c>
      <c r="Q1319" t="str">
        <f>IF(OR(HLOOKUP(Q$2+$A1319,Sheet2!CC:NO,$B1319,0),HLOOKUP(Q$2+$A1319,Sheet2!CC:NO,$B1319,0)&lt;&gt;""),HLOOKUP(Q$2+$A1319,Sheet2!CC:NO,$B1319,0),"")</f>
        <v/>
      </c>
    </row>
    <row r="1320" spans="1:17" x14ac:dyDescent="0.25">
      <c r="A1320" s="64">
        <f t="shared" si="163"/>
        <v>36</v>
      </c>
      <c r="B1320" s="64">
        <f t="shared" si="164"/>
        <v>136</v>
      </c>
      <c r="C1320" s="64">
        <f t="shared" si="165"/>
        <v>7</v>
      </c>
      <c r="D1320" s="64">
        <f t="shared" si="166"/>
        <v>132</v>
      </c>
      <c r="E1320" s="64">
        <f t="shared" si="167"/>
        <v>656</v>
      </c>
      <c r="F1320" s="64" t="str">
        <f t="shared" si="160"/>
        <v/>
      </c>
      <c r="G1320" s="64" t="str">
        <f t="shared" si="161"/>
        <v/>
      </c>
      <c r="H1320" s="64" t="str">
        <f t="shared" si="162"/>
        <v/>
      </c>
      <c r="I1320" s="80" t="str">
        <f>IFERROR(VLOOKUP(D1320,Sheet2!A:B,2,0),"")</f>
        <v/>
      </c>
      <c r="J1320" s="64" t="str">
        <f>IFERROR(IF(I1320&lt;&gt;"",VLOOKUP(I1320,Sheet2!B:C,2,0),""),"")</f>
        <v/>
      </c>
      <c r="K1320" s="64" t="str">
        <f>IFERROR( IF(I1320&lt;&gt;"", HLOOKUP(L$2+$A1320,Sheet2!BX:NK,2,0),""),"")</f>
        <v/>
      </c>
      <c r="L1320" t="str">
        <f>IF(OR(HLOOKUP(L$2+$A1320,Sheet2!BX:NK,$B1320,0),HLOOKUP(L$2+$A1320,Sheet2!BX:NK,$B1320,0)&lt;&gt;""),HLOOKUP(L$2+$A1320,Sheet2!BX:NK,$B1320,0),"")</f>
        <v/>
      </c>
      <c r="M1320" t="str">
        <f>IF(OR(HLOOKUP(M$2+$A1320,Sheet2!BY:NL,$B1320,0),HLOOKUP(M$2+$A1320,Sheet2!BY:NL,$B1320,0)&lt;&gt;""),HLOOKUP(M$2+$A1320,Sheet2!BY:NL,$B1320,0),"")</f>
        <v/>
      </c>
      <c r="N1320" t="str">
        <f>IF(OR(HLOOKUP(N$2+$A1320,Sheet2!BZ:NM,$B1320,0),HLOOKUP(N$2+$A1320,Sheet2!BZ:NM,$B1320,0)&lt;&gt;""),HLOOKUP(N$2+$A1320,Sheet2!BZ:NM,$B1320,0),"")</f>
        <v/>
      </c>
      <c r="O1320" t="str">
        <f>IF(OR(HLOOKUP(O$2+$A1320,Sheet2!CA:NN,$B1320,0),HLOOKUP(O$2+$A1320,Sheet2!CA:NN,$B1320,0)&lt;&gt;""),HLOOKUP(O$2+$A1320,Sheet2!CA:NN,$B1320,0),"")</f>
        <v/>
      </c>
      <c r="P1320" t="str">
        <f>IF(OR(HLOOKUP(P$2+$A1320,Sheet2!CB:NO,$B1320,0),HLOOKUP(P$2+$A1320,Sheet2!CB:NO,$B1320,0)&lt;&gt;""),HLOOKUP(P$2+$A1320,Sheet2!CB:NO,$B1320,0),"")</f>
        <v/>
      </c>
      <c r="Q1320" t="str">
        <f>IF(OR(HLOOKUP(Q$2+$A1320,Sheet2!CC:NO,$B1320,0),HLOOKUP(Q$2+$A1320,Sheet2!CC:NO,$B1320,0)&lt;&gt;""),HLOOKUP(Q$2+$A1320,Sheet2!CC:NO,$B1320,0),"")</f>
        <v/>
      </c>
    </row>
    <row r="1321" spans="1:17" x14ac:dyDescent="0.25">
      <c r="A1321" s="64">
        <f t="shared" si="163"/>
        <v>42</v>
      </c>
      <c r="B1321" s="64">
        <f t="shared" si="164"/>
        <v>136</v>
      </c>
      <c r="C1321" s="64">
        <f t="shared" si="165"/>
        <v>8</v>
      </c>
      <c r="D1321" s="64">
        <f t="shared" si="166"/>
        <v>132</v>
      </c>
      <c r="E1321" s="64">
        <f t="shared" si="167"/>
        <v>656</v>
      </c>
      <c r="F1321" s="64" t="str">
        <f t="shared" si="160"/>
        <v/>
      </c>
      <c r="G1321" s="64" t="str">
        <f t="shared" si="161"/>
        <v/>
      </c>
      <c r="H1321" s="64" t="str">
        <f t="shared" si="162"/>
        <v/>
      </c>
      <c r="I1321" s="80" t="str">
        <f>IFERROR(VLOOKUP(D1321,Sheet2!A:B,2,0),"")</f>
        <v/>
      </c>
      <c r="J1321" s="64" t="str">
        <f>IFERROR(IF(I1321&lt;&gt;"",VLOOKUP(I1321,Sheet2!B:C,2,0),""),"")</f>
        <v/>
      </c>
      <c r="K1321" s="64" t="str">
        <f>IFERROR( IF(I1321&lt;&gt;"", HLOOKUP(L$2+$A1321,Sheet2!BX:NK,2,0),""),"")</f>
        <v/>
      </c>
      <c r="L1321" t="str">
        <f>IF(OR(HLOOKUP(L$2+$A1321,Sheet2!BX:NK,$B1321,0),HLOOKUP(L$2+$A1321,Sheet2!BX:NK,$B1321,0)&lt;&gt;""),HLOOKUP(L$2+$A1321,Sheet2!BX:NK,$B1321,0),"")</f>
        <v/>
      </c>
      <c r="M1321" t="str">
        <f>IF(OR(HLOOKUP(M$2+$A1321,Sheet2!BY:NL,$B1321,0),HLOOKUP(M$2+$A1321,Sheet2!BY:NL,$B1321,0)&lt;&gt;""),HLOOKUP(M$2+$A1321,Sheet2!BY:NL,$B1321,0),"")</f>
        <v/>
      </c>
      <c r="N1321" t="str">
        <f>IF(OR(HLOOKUP(N$2+$A1321,Sheet2!BZ:NM,$B1321,0),HLOOKUP(N$2+$A1321,Sheet2!BZ:NM,$B1321,0)&lt;&gt;""),HLOOKUP(N$2+$A1321,Sheet2!BZ:NM,$B1321,0),"")</f>
        <v/>
      </c>
      <c r="O1321" t="str">
        <f>IF(OR(HLOOKUP(O$2+$A1321,Sheet2!CA:NN,$B1321,0),HLOOKUP(O$2+$A1321,Sheet2!CA:NN,$B1321,0)&lt;&gt;""),HLOOKUP(O$2+$A1321,Sheet2!CA:NN,$B1321,0),"")</f>
        <v/>
      </c>
      <c r="P1321" t="str">
        <f>IF(OR(HLOOKUP(P$2+$A1321,Sheet2!CB:NO,$B1321,0),HLOOKUP(P$2+$A1321,Sheet2!CB:NO,$B1321,0)&lt;&gt;""),HLOOKUP(P$2+$A1321,Sheet2!CB:NO,$B1321,0),"")</f>
        <v/>
      </c>
      <c r="Q1321" t="str">
        <f>IF(OR(HLOOKUP(Q$2+$A1321,Sheet2!CC:NO,$B1321,0),HLOOKUP(Q$2+$A1321,Sheet2!CC:NO,$B1321,0)&lt;&gt;""),HLOOKUP(Q$2+$A1321,Sheet2!CC:NO,$B1321,0),"")</f>
        <v/>
      </c>
    </row>
    <row r="1322" spans="1:17" x14ac:dyDescent="0.25">
      <c r="A1322" s="64">
        <f t="shared" si="163"/>
        <v>48</v>
      </c>
      <c r="B1322" s="64">
        <f t="shared" si="164"/>
        <v>136</v>
      </c>
      <c r="C1322" s="64">
        <f t="shared" si="165"/>
        <v>9</v>
      </c>
      <c r="D1322" s="64">
        <f t="shared" si="166"/>
        <v>132</v>
      </c>
      <c r="E1322" s="64">
        <f t="shared" si="167"/>
        <v>656</v>
      </c>
      <c r="F1322" s="64" t="str">
        <f t="shared" si="160"/>
        <v/>
      </c>
      <c r="G1322" s="64" t="str">
        <f t="shared" si="161"/>
        <v/>
      </c>
      <c r="H1322" s="64" t="str">
        <f t="shared" si="162"/>
        <v/>
      </c>
      <c r="I1322" s="80" t="str">
        <f>IFERROR(VLOOKUP(D1322,Sheet2!A:B,2,0),"")</f>
        <v/>
      </c>
      <c r="J1322" s="64" t="str">
        <f>IFERROR(IF(I1322&lt;&gt;"",VLOOKUP(I1322,Sheet2!B:C,2,0),""),"")</f>
        <v/>
      </c>
      <c r="K1322" s="64" t="str">
        <f>IFERROR( IF(I1322&lt;&gt;"", HLOOKUP(L$2+$A1322,Sheet2!BX:NK,2,0),""),"")</f>
        <v/>
      </c>
      <c r="L1322" t="str">
        <f>IF(OR(HLOOKUP(L$2+$A1322,Sheet2!BX:NK,$B1322,0),HLOOKUP(L$2+$A1322,Sheet2!BX:NK,$B1322,0)&lt;&gt;""),HLOOKUP(L$2+$A1322,Sheet2!BX:NK,$B1322,0),"")</f>
        <v/>
      </c>
      <c r="M1322" t="str">
        <f>IF(OR(HLOOKUP(M$2+$A1322,Sheet2!BY:NL,$B1322,0),HLOOKUP(M$2+$A1322,Sheet2!BY:NL,$B1322,0)&lt;&gt;""),HLOOKUP(M$2+$A1322,Sheet2!BY:NL,$B1322,0),"")</f>
        <v/>
      </c>
      <c r="N1322" t="str">
        <f>IF(OR(HLOOKUP(N$2+$A1322,Sheet2!BZ:NM,$B1322,0),HLOOKUP(N$2+$A1322,Sheet2!BZ:NM,$B1322,0)&lt;&gt;""),HLOOKUP(N$2+$A1322,Sheet2!BZ:NM,$B1322,0),"")</f>
        <v/>
      </c>
      <c r="O1322" t="str">
        <f>IF(OR(HLOOKUP(O$2+$A1322,Sheet2!CA:NN,$B1322,0),HLOOKUP(O$2+$A1322,Sheet2!CA:NN,$B1322,0)&lt;&gt;""),HLOOKUP(O$2+$A1322,Sheet2!CA:NN,$B1322,0),"")</f>
        <v/>
      </c>
      <c r="P1322" t="str">
        <f>IF(OR(HLOOKUP(P$2+$A1322,Sheet2!CB:NO,$B1322,0),HLOOKUP(P$2+$A1322,Sheet2!CB:NO,$B1322,0)&lt;&gt;""),HLOOKUP(P$2+$A1322,Sheet2!CB:NO,$B1322,0),"")</f>
        <v/>
      </c>
      <c r="Q1322" t="str">
        <f>IF(OR(HLOOKUP(Q$2+$A1322,Sheet2!CC:NO,$B1322,0),HLOOKUP(Q$2+$A1322,Sheet2!CC:NO,$B1322,0)&lt;&gt;""),HLOOKUP(Q$2+$A1322,Sheet2!CC:NO,$B1322,0),"")</f>
        <v/>
      </c>
    </row>
    <row r="1323" spans="1:17" x14ac:dyDescent="0.25">
      <c r="A1323" s="64">
        <f t="shared" si="163"/>
        <v>54</v>
      </c>
      <c r="B1323" s="64">
        <f t="shared" si="164"/>
        <v>136</v>
      </c>
      <c r="C1323" s="64">
        <f t="shared" si="165"/>
        <v>10</v>
      </c>
      <c r="D1323" s="64">
        <f t="shared" si="166"/>
        <v>132</v>
      </c>
      <c r="E1323" s="64">
        <f t="shared" si="167"/>
        <v>656</v>
      </c>
      <c r="F1323" s="64" t="str">
        <f t="shared" si="160"/>
        <v/>
      </c>
      <c r="G1323" s="64" t="str">
        <f t="shared" si="161"/>
        <v/>
      </c>
      <c r="H1323" s="64" t="str">
        <f t="shared" si="162"/>
        <v/>
      </c>
      <c r="I1323" s="80" t="str">
        <f>IFERROR(VLOOKUP(D1323,Sheet2!A:B,2,0),"")</f>
        <v/>
      </c>
      <c r="J1323" s="64" t="str">
        <f>IFERROR(IF(I1323&lt;&gt;"",VLOOKUP(I1323,Sheet2!B:C,2,0),""),"")</f>
        <v/>
      </c>
      <c r="K1323" s="64" t="str">
        <f>IFERROR( IF(I1323&lt;&gt;"", HLOOKUP(L$2+$A1323,Sheet2!BX:NK,2,0),""),"")</f>
        <v/>
      </c>
      <c r="L1323" t="str">
        <f>IF(OR(HLOOKUP(L$2+$A1323,Sheet2!BX:NK,$B1323,0),HLOOKUP(L$2+$A1323,Sheet2!BX:NK,$B1323,0)&lt;&gt;""),HLOOKUP(L$2+$A1323,Sheet2!BX:NK,$B1323,0),"")</f>
        <v/>
      </c>
      <c r="M1323" t="str">
        <f>IF(OR(HLOOKUP(M$2+$A1323,Sheet2!BY:NL,$B1323,0),HLOOKUP(M$2+$A1323,Sheet2!BY:NL,$B1323,0)&lt;&gt;""),HLOOKUP(M$2+$A1323,Sheet2!BY:NL,$B1323,0),"")</f>
        <v/>
      </c>
      <c r="N1323" t="str">
        <f>IF(OR(HLOOKUP(N$2+$A1323,Sheet2!BZ:NM,$B1323,0),HLOOKUP(N$2+$A1323,Sheet2!BZ:NM,$B1323,0)&lt;&gt;""),HLOOKUP(N$2+$A1323,Sheet2!BZ:NM,$B1323,0),"")</f>
        <v/>
      </c>
      <c r="O1323" t="str">
        <f>IF(OR(HLOOKUP(O$2+$A1323,Sheet2!CA:NN,$B1323,0),HLOOKUP(O$2+$A1323,Sheet2!CA:NN,$B1323,0)&lt;&gt;""),HLOOKUP(O$2+$A1323,Sheet2!CA:NN,$B1323,0),"")</f>
        <v/>
      </c>
      <c r="P1323" t="str">
        <f>IF(OR(HLOOKUP(P$2+$A1323,Sheet2!CB:NO,$B1323,0),HLOOKUP(P$2+$A1323,Sheet2!CB:NO,$B1323,0)&lt;&gt;""),HLOOKUP(P$2+$A1323,Sheet2!CB:NO,$B1323,0),"")</f>
        <v/>
      </c>
      <c r="Q1323" t="str">
        <f>IF(OR(HLOOKUP(Q$2+$A1323,Sheet2!CC:NO,$B1323,0),HLOOKUP(Q$2+$A1323,Sheet2!CC:NO,$B1323,0)&lt;&gt;""),HLOOKUP(Q$2+$A1323,Sheet2!CC:NO,$B1323,0),"")</f>
        <v/>
      </c>
    </row>
    <row r="1324" spans="1:17" x14ac:dyDescent="0.25">
      <c r="A1324" s="64">
        <f t="shared" si="163"/>
        <v>0</v>
      </c>
      <c r="B1324" s="64">
        <f t="shared" si="164"/>
        <v>137</v>
      </c>
      <c r="C1324" s="64">
        <f t="shared" si="165"/>
        <v>1</v>
      </c>
      <c r="D1324" s="64">
        <f t="shared" si="166"/>
        <v>133</v>
      </c>
      <c r="E1324" s="64">
        <f t="shared" si="167"/>
        <v>661</v>
      </c>
      <c r="F1324" s="64" t="str">
        <f t="shared" si="160"/>
        <v/>
      </c>
      <c r="G1324" s="64" t="str">
        <f t="shared" si="161"/>
        <v/>
      </c>
      <c r="H1324" s="64" t="str">
        <f t="shared" si="162"/>
        <v/>
      </c>
      <c r="I1324" s="80" t="str">
        <f>IFERROR(VLOOKUP(D1324,Sheet2!A:B,2,0),"")</f>
        <v/>
      </c>
      <c r="J1324" s="64" t="str">
        <f>IFERROR(IF(I1324&lt;&gt;"",VLOOKUP(I1324,Sheet2!B:C,2,0),""),"")</f>
        <v/>
      </c>
      <c r="K1324" s="64" t="str">
        <f>IFERROR( IF(I1324&lt;&gt;"", HLOOKUP(L$2+$A1324,Sheet2!BX:NK,2,0),""),"")</f>
        <v/>
      </c>
      <c r="L1324" t="str">
        <f>IF(OR(HLOOKUP(L$2+$A1324,Sheet2!BX:NK,$B1324,0),HLOOKUP(L$2+$A1324,Sheet2!BX:NK,$B1324,0)&lt;&gt;""),HLOOKUP(L$2+$A1324,Sheet2!BX:NK,$B1324,0),"")</f>
        <v/>
      </c>
      <c r="M1324" t="str">
        <f>IF(OR(HLOOKUP(M$2+$A1324,Sheet2!BY:NL,$B1324,0),HLOOKUP(M$2+$A1324,Sheet2!BY:NL,$B1324,0)&lt;&gt;""),HLOOKUP(M$2+$A1324,Sheet2!BY:NL,$B1324,0),"")</f>
        <v/>
      </c>
      <c r="N1324" t="str">
        <f>IF(OR(HLOOKUP(N$2+$A1324,Sheet2!BZ:NM,$B1324,0),HLOOKUP(N$2+$A1324,Sheet2!BZ:NM,$B1324,0)&lt;&gt;""),HLOOKUP(N$2+$A1324,Sheet2!BZ:NM,$B1324,0),"")</f>
        <v/>
      </c>
      <c r="O1324" t="str">
        <f>IF(OR(HLOOKUP(O$2+$A1324,Sheet2!CA:NN,$B1324,0),HLOOKUP(O$2+$A1324,Sheet2!CA:NN,$B1324,0)&lt;&gt;""),HLOOKUP(O$2+$A1324,Sheet2!CA:NN,$B1324,0),"")</f>
        <v/>
      </c>
      <c r="P1324" t="str">
        <f>IF(OR(HLOOKUP(P$2+$A1324,Sheet2!CB:NO,$B1324,0),HLOOKUP(P$2+$A1324,Sheet2!CB:NO,$B1324,0)&lt;&gt;""),HLOOKUP(P$2+$A1324,Sheet2!CB:NO,$B1324,0),"")</f>
        <v/>
      </c>
      <c r="Q1324" t="str">
        <f>IF(OR(HLOOKUP(Q$2+$A1324,Sheet2!CC:NO,$B1324,0),HLOOKUP(Q$2+$A1324,Sheet2!CC:NO,$B1324,0)&lt;&gt;""),HLOOKUP(Q$2+$A1324,Sheet2!CC:NO,$B1324,0),"")</f>
        <v/>
      </c>
    </row>
    <row r="1325" spans="1:17" x14ac:dyDescent="0.25">
      <c r="A1325" s="64">
        <f t="shared" si="163"/>
        <v>6</v>
      </c>
      <c r="B1325" s="64">
        <f t="shared" si="164"/>
        <v>137</v>
      </c>
      <c r="C1325" s="64">
        <f t="shared" si="165"/>
        <v>2</v>
      </c>
      <c r="D1325" s="64">
        <f t="shared" si="166"/>
        <v>133</v>
      </c>
      <c r="E1325" s="64">
        <f t="shared" si="167"/>
        <v>661</v>
      </c>
      <c r="F1325" s="64" t="str">
        <f t="shared" si="160"/>
        <v/>
      </c>
      <c r="G1325" s="64" t="str">
        <f t="shared" si="161"/>
        <v/>
      </c>
      <c r="H1325" s="64" t="str">
        <f t="shared" si="162"/>
        <v/>
      </c>
      <c r="I1325" s="80" t="str">
        <f>IFERROR(VLOOKUP(D1325,Sheet2!A:B,2,0),"")</f>
        <v/>
      </c>
      <c r="J1325" s="64" t="str">
        <f>IFERROR(IF(I1325&lt;&gt;"",VLOOKUP(I1325,Sheet2!B:C,2,0),""),"")</f>
        <v/>
      </c>
      <c r="K1325" s="64" t="str">
        <f>IFERROR( IF(I1325&lt;&gt;"", HLOOKUP(L$2+$A1325,Sheet2!BX:NK,2,0),""),"")</f>
        <v/>
      </c>
      <c r="L1325" t="str">
        <f>IF(OR(HLOOKUP(L$2+$A1325,Sheet2!BX:NK,$B1325,0),HLOOKUP(L$2+$A1325,Sheet2!BX:NK,$B1325,0)&lt;&gt;""),HLOOKUP(L$2+$A1325,Sheet2!BX:NK,$B1325,0),"")</f>
        <v/>
      </c>
      <c r="M1325" t="str">
        <f>IF(OR(HLOOKUP(M$2+$A1325,Sheet2!BY:NL,$B1325,0),HLOOKUP(M$2+$A1325,Sheet2!BY:NL,$B1325,0)&lt;&gt;""),HLOOKUP(M$2+$A1325,Sheet2!BY:NL,$B1325,0),"")</f>
        <v/>
      </c>
      <c r="N1325" t="str">
        <f>IF(OR(HLOOKUP(N$2+$A1325,Sheet2!BZ:NM,$B1325,0),HLOOKUP(N$2+$A1325,Sheet2!BZ:NM,$B1325,0)&lt;&gt;""),HLOOKUP(N$2+$A1325,Sheet2!BZ:NM,$B1325,0),"")</f>
        <v/>
      </c>
      <c r="O1325" t="str">
        <f>IF(OR(HLOOKUP(O$2+$A1325,Sheet2!CA:NN,$B1325,0),HLOOKUP(O$2+$A1325,Sheet2!CA:NN,$B1325,0)&lt;&gt;""),HLOOKUP(O$2+$A1325,Sheet2!CA:NN,$B1325,0),"")</f>
        <v/>
      </c>
      <c r="P1325" t="str">
        <f>IF(OR(HLOOKUP(P$2+$A1325,Sheet2!CB:NO,$B1325,0),HLOOKUP(P$2+$A1325,Sheet2!CB:NO,$B1325,0)&lt;&gt;""),HLOOKUP(P$2+$A1325,Sheet2!CB:NO,$B1325,0),"")</f>
        <v/>
      </c>
      <c r="Q1325" t="str">
        <f>IF(OR(HLOOKUP(Q$2+$A1325,Sheet2!CC:NO,$B1325,0),HLOOKUP(Q$2+$A1325,Sheet2!CC:NO,$B1325,0)&lt;&gt;""),HLOOKUP(Q$2+$A1325,Sheet2!CC:NO,$B1325,0),"")</f>
        <v/>
      </c>
    </row>
    <row r="1326" spans="1:17" x14ac:dyDescent="0.25">
      <c r="A1326" s="64">
        <f t="shared" si="163"/>
        <v>12</v>
      </c>
      <c r="B1326" s="64">
        <f t="shared" si="164"/>
        <v>137</v>
      </c>
      <c r="C1326" s="64">
        <f t="shared" si="165"/>
        <v>3</v>
      </c>
      <c r="D1326" s="64">
        <f t="shared" si="166"/>
        <v>133</v>
      </c>
      <c r="E1326" s="64">
        <f t="shared" si="167"/>
        <v>661</v>
      </c>
      <c r="F1326" s="64" t="str">
        <f t="shared" si="160"/>
        <v/>
      </c>
      <c r="G1326" s="64" t="str">
        <f t="shared" si="161"/>
        <v/>
      </c>
      <c r="H1326" s="64" t="str">
        <f t="shared" si="162"/>
        <v/>
      </c>
      <c r="I1326" s="80" t="str">
        <f>IFERROR(VLOOKUP(D1326,Sheet2!A:B,2,0),"")</f>
        <v/>
      </c>
      <c r="J1326" s="64" t="str">
        <f>IFERROR(IF(I1326&lt;&gt;"",VLOOKUP(I1326,Sheet2!B:C,2,0),""),"")</f>
        <v/>
      </c>
      <c r="K1326" s="64" t="str">
        <f>IFERROR( IF(I1326&lt;&gt;"", HLOOKUP(L$2+$A1326,Sheet2!BX:NK,2,0),""),"")</f>
        <v/>
      </c>
      <c r="L1326" t="str">
        <f>IF(OR(HLOOKUP(L$2+$A1326,Sheet2!BX:NK,$B1326,0),HLOOKUP(L$2+$A1326,Sheet2!BX:NK,$B1326,0)&lt;&gt;""),HLOOKUP(L$2+$A1326,Sheet2!BX:NK,$B1326,0),"")</f>
        <v/>
      </c>
      <c r="M1326" t="str">
        <f>IF(OR(HLOOKUP(M$2+$A1326,Sheet2!BY:NL,$B1326,0),HLOOKUP(M$2+$A1326,Sheet2!BY:NL,$B1326,0)&lt;&gt;""),HLOOKUP(M$2+$A1326,Sheet2!BY:NL,$B1326,0),"")</f>
        <v/>
      </c>
      <c r="N1326" t="str">
        <f>IF(OR(HLOOKUP(N$2+$A1326,Sheet2!BZ:NM,$B1326,0),HLOOKUP(N$2+$A1326,Sheet2!BZ:NM,$B1326,0)&lt;&gt;""),HLOOKUP(N$2+$A1326,Sheet2!BZ:NM,$B1326,0),"")</f>
        <v/>
      </c>
      <c r="O1326" t="str">
        <f>IF(OR(HLOOKUP(O$2+$A1326,Sheet2!CA:NN,$B1326,0),HLOOKUP(O$2+$A1326,Sheet2!CA:NN,$B1326,0)&lt;&gt;""),HLOOKUP(O$2+$A1326,Sheet2!CA:NN,$B1326,0),"")</f>
        <v/>
      </c>
      <c r="P1326" t="str">
        <f>IF(OR(HLOOKUP(P$2+$A1326,Sheet2!CB:NO,$B1326,0),HLOOKUP(P$2+$A1326,Sheet2!CB:NO,$B1326,0)&lt;&gt;""),HLOOKUP(P$2+$A1326,Sheet2!CB:NO,$B1326,0),"")</f>
        <v/>
      </c>
      <c r="Q1326" t="str">
        <f>IF(OR(HLOOKUP(Q$2+$A1326,Sheet2!CC:NO,$B1326,0),HLOOKUP(Q$2+$A1326,Sheet2!CC:NO,$B1326,0)&lt;&gt;""),HLOOKUP(Q$2+$A1326,Sheet2!CC:NO,$B1326,0),"")</f>
        <v/>
      </c>
    </row>
    <row r="1327" spans="1:17" x14ac:dyDescent="0.25">
      <c r="A1327" s="64">
        <f t="shared" si="163"/>
        <v>18</v>
      </c>
      <c r="B1327" s="64">
        <f t="shared" si="164"/>
        <v>137</v>
      </c>
      <c r="C1327" s="64">
        <f t="shared" si="165"/>
        <v>4</v>
      </c>
      <c r="D1327" s="64">
        <f t="shared" si="166"/>
        <v>133</v>
      </c>
      <c r="E1327" s="64">
        <f t="shared" si="167"/>
        <v>661</v>
      </c>
      <c r="F1327" s="64" t="str">
        <f t="shared" si="160"/>
        <v/>
      </c>
      <c r="G1327" s="64" t="str">
        <f t="shared" si="161"/>
        <v/>
      </c>
      <c r="H1327" s="64" t="str">
        <f t="shared" si="162"/>
        <v/>
      </c>
      <c r="I1327" s="80" t="str">
        <f>IFERROR(VLOOKUP(D1327,Sheet2!A:B,2,0),"")</f>
        <v/>
      </c>
      <c r="J1327" s="64" t="str">
        <f>IFERROR(IF(I1327&lt;&gt;"",VLOOKUP(I1327,Sheet2!B:C,2,0),""),"")</f>
        <v/>
      </c>
      <c r="K1327" s="64" t="str">
        <f>IFERROR( IF(I1327&lt;&gt;"", HLOOKUP(L$2+$A1327,Sheet2!BX:NK,2,0),""),"")</f>
        <v/>
      </c>
      <c r="L1327" t="str">
        <f>IF(OR(HLOOKUP(L$2+$A1327,Sheet2!BX:NK,$B1327,0),HLOOKUP(L$2+$A1327,Sheet2!BX:NK,$B1327,0)&lt;&gt;""),HLOOKUP(L$2+$A1327,Sheet2!BX:NK,$B1327,0),"")</f>
        <v/>
      </c>
      <c r="M1327" t="str">
        <f>IF(OR(HLOOKUP(M$2+$A1327,Sheet2!BY:NL,$B1327,0),HLOOKUP(M$2+$A1327,Sheet2!BY:NL,$B1327,0)&lt;&gt;""),HLOOKUP(M$2+$A1327,Sheet2!BY:NL,$B1327,0),"")</f>
        <v/>
      </c>
      <c r="N1327" t="str">
        <f>IF(OR(HLOOKUP(N$2+$A1327,Sheet2!BZ:NM,$B1327,0),HLOOKUP(N$2+$A1327,Sheet2!BZ:NM,$B1327,0)&lt;&gt;""),HLOOKUP(N$2+$A1327,Sheet2!BZ:NM,$B1327,0),"")</f>
        <v/>
      </c>
      <c r="O1327" t="str">
        <f>IF(OR(HLOOKUP(O$2+$A1327,Sheet2!CA:NN,$B1327,0),HLOOKUP(O$2+$A1327,Sheet2!CA:NN,$B1327,0)&lt;&gt;""),HLOOKUP(O$2+$A1327,Sheet2!CA:NN,$B1327,0),"")</f>
        <v/>
      </c>
      <c r="P1327" t="str">
        <f>IF(OR(HLOOKUP(P$2+$A1327,Sheet2!CB:NO,$B1327,0),HLOOKUP(P$2+$A1327,Sheet2!CB:NO,$B1327,0)&lt;&gt;""),HLOOKUP(P$2+$A1327,Sheet2!CB:NO,$B1327,0),"")</f>
        <v/>
      </c>
      <c r="Q1327" t="str">
        <f>IF(OR(HLOOKUP(Q$2+$A1327,Sheet2!CC:NO,$B1327,0),HLOOKUP(Q$2+$A1327,Sheet2!CC:NO,$B1327,0)&lt;&gt;""),HLOOKUP(Q$2+$A1327,Sheet2!CC:NO,$B1327,0),"")</f>
        <v/>
      </c>
    </row>
    <row r="1328" spans="1:17" x14ac:dyDescent="0.25">
      <c r="A1328" s="64">
        <f t="shared" si="163"/>
        <v>24</v>
      </c>
      <c r="B1328" s="64">
        <f t="shared" si="164"/>
        <v>137</v>
      </c>
      <c r="C1328" s="64">
        <f t="shared" si="165"/>
        <v>5</v>
      </c>
      <c r="D1328" s="64">
        <f t="shared" si="166"/>
        <v>133</v>
      </c>
      <c r="E1328" s="64">
        <f t="shared" si="167"/>
        <v>661</v>
      </c>
      <c r="F1328" s="64" t="str">
        <f t="shared" si="160"/>
        <v/>
      </c>
      <c r="G1328" s="64" t="str">
        <f t="shared" si="161"/>
        <v/>
      </c>
      <c r="H1328" s="64" t="str">
        <f t="shared" si="162"/>
        <v/>
      </c>
      <c r="I1328" s="80" t="str">
        <f>IFERROR(VLOOKUP(D1328,Sheet2!A:B,2,0),"")</f>
        <v/>
      </c>
      <c r="J1328" s="64" t="str">
        <f>IFERROR(IF(I1328&lt;&gt;"",VLOOKUP(I1328,Sheet2!B:C,2,0),""),"")</f>
        <v/>
      </c>
      <c r="K1328" s="64" t="str">
        <f>IFERROR( IF(I1328&lt;&gt;"", HLOOKUP(L$2+$A1328,Sheet2!BX:NK,2,0),""),"")</f>
        <v/>
      </c>
      <c r="L1328" t="str">
        <f>IF(OR(HLOOKUP(L$2+$A1328,Sheet2!BX:NK,$B1328,0),HLOOKUP(L$2+$A1328,Sheet2!BX:NK,$B1328,0)&lt;&gt;""),HLOOKUP(L$2+$A1328,Sheet2!BX:NK,$B1328,0),"")</f>
        <v/>
      </c>
      <c r="M1328" t="str">
        <f>IF(OR(HLOOKUP(M$2+$A1328,Sheet2!BY:NL,$B1328,0),HLOOKUP(M$2+$A1328,Sheet2!BY:NL,$B1328,0)&lt;&gt;""),HLOOKUP(M$2+$A1328,Sheet2!BY:NL,$B1328,0),"")</f>
        <v/>
      </c>
      <c r="N1328" t="str">
        <f>IF(OR(HLOOKUP(N$2+$A1328,Sheet2!BZ:NM,$B1328,0),HLOOKUP(N$2+$A1328,Sheet2!BZ:NM,$B1328,0)&lt;&gt;""),HLOOKUP(N$2+$A1328,Sheet2!BZ:NM,$B1328,0),"")</f>
        <v/>
      </c>
      <c r="O1328" t="str">
        <f>IF(OR(HLOOKUP(O$2+$A1328,Sheet2!CA:NN,$B1328,0),HLOOKUP(O$2+$A1328,Sheet2!CA:NN,$B1328,0)&lt;&gt;""),HLOOKUP(O$2+$A1328,Sheet2!CA:NN,$B1328,0),"")</f>
        <v/>
      </c>
      <c r="P1328" t="str">
        <f>IF(OR(HLOOKUP(P$2+$A1328,Sheet2!CB:NO,$B1328,0),HLOOKUP(P$2+$A1328,Sheet2!CB:NO,$B1328,0)&lt;&gt;""),HLOOKUP(P$2+$A1328,Sheet2!CB:NO,$B1328,0),"")</f>
        <v/>
      </c>
      <c r="Q1328" t="str">
        <f>IF(OR(HLOOKUP(Q$2+$A1328,Sheet2!CC:NO,$B1328,0),HLOOKUP(Q$2+$A1328,Sheet2!CC:NO,$B1328,0)&lt;&gt;""),HLOOKUP(Q$2+$A1328,Sheet2!CC:NO,$B1328,0),"")</f>
        <v/>
      </c>
    </row>
    <row r="1329" spans="1:17" x14ac:dyDescent="0.25">
      <c r="A1329" s="64">
        <f t="shared" si="163"/>
        <v>30</v>
      </c>
      <c r="B1329" s="64">
        <f t="shared" si="164"/>
        <v>137</v>
      </c>
      <c r="C1329" s="64">
        <f t="shared" si="165"/>
        <v>6</v>
      </c>
      <c r="D1329" s="64">
        <f t="shared" si="166"/>
        <v>133</v>
      </c>
      <c r="E1329" s="64">
        <f t="shared" si="167"/>
        <v>661</v>
      </c>
      <c r="F1329" s="64" t="str">
        <f t="shared" si="160"/>
        <v/>
      </c>
      <c r="G1329" s="64" t="str">
        <f t="shared" si="161"/>
        <v/>
      </c>
      <c r="H1329" s="64" t="str">
        <f t="shared" si="162"/>
        <v/>
      </c>
      <c r="I1329" s="80" t="str">
        <f>IFERROR(VLOOKUP(D1329,Sheet2!A:B,2,0),"")</f>
        <v/>
      </c>
      <c r="J1329" s="64" t="str">
        <f>IFERROR(IF(I1329&lt;&gt;"",VLOOKUP(I1329,Sheet2!B:C,2,0),""),"")</f>
        <v/>
      </c>
      <c r="K1329" s="64" t="str">
        <f>IFERROR( IF(I1329&lt;&gt;"", HLOOKUP(L$2+$A1329,Sheet2!BX:NK,2,0),""),"")</f>
        <v/>
      </c>
      <c r="L1329" t="str">
        <f>IF(OR(HLOOKUP(L$2+$A1329,Sheet2!BX:NK,$B1329,0),HLOOKUP(L$2+$A1329,Sheet2!BX:NK,$B1329,0)&lt;&gt;""),HLOOKUP(L$2+$A1329,Sheet2!BX:NK,$B1329,0),"")</f>
        <v/>
      </c>
      <c r="M1329" t="str">
        <f>IF(OR(HLOOKUP(M$2+$A1329,Sheet2!BY:NL,$B1329,0),HLOOKUP(M$2+$A1329,Sheet2!BY:NL,$B1329,0)&lt;&gt;""),HLOOKUP(M$2+$A1329,Sheet2!BY:NL,$B1329,0),"")</f>
        <v/>
      </c>
      <c r="N1329" t="str">
        <f>IF(OR(HLOOKUP(N$2+$A1329,Sheet2!BZ:NM,$B1329,0),HLOOKUP(N$2+$A1329,Sheet2!BZ:NM,$B1329,0)&lt;&gt;""),HLOOKUP(N$2+$A1329,Sheet2!BZ:NM,$B1329,0),"")</f>
        <v/>
      </c>
      <c r="O1329" t="str">
        <f>IF(OR(HLOOKUP(O$2+$A1329,Sheet2!CA:NN,$B1329,0),HLOOKUP(O$2+$A1329,Sheet2!CA:NN,$B1329,0)&lt;&gt;""),HLOOKUP(O$2+$A1329,Sheet2!CA:NN,$B1329,0),"")</f>
        <v/>
      </c>
      <c r="P1329" t="str">
        <f>IF(OR(HLOOKUP(P$2+$A1329,Sheet2!CB:NO,$B1329,0),HLOOKUP(P$2+$A1329,Sheet2!CB:NO,$B1329,0)&lt;&gt;""),HLOOKUP(P$2+$A1329,Sheet2!CB:NO,$B1329,0),"")</f>
        <v/>
      </c>
      <c r="Q1329" t="str">
        <f>IF(OR(HLOOKUP(Q$2+$A1329,Sheet2!CC:NO,$B1329,0),HLOOKUP(Q$2+$A1329,Sheet2!CC:NO,$B1329,0)&lt;&gt;""),HLOOKUP(Q$2+$A1329,Sheet2!CC:NO,$B1329,0),"")</f>
        <v/>
      </c>
    </row>
    <row r="1330" spans="1:17" x14ac:dyDescent="0.25">
      <c r="A1330" s="64">
        <f t="shared" si="163"/>
        <v>36</v>
      </c>
      <c r="B1330" s="64">
        <f t="shared" si="164"/>
        <v>137</v>
      </c>
      <c r="C1330" s="64">
        <f t="shared" si="165"/>
        <v>7</v>
      </c>
      <c r="D1330" s="64">
        <f t="shared" si="166"/>
        <v>133</v>
      </c>
      <c r="E1330" s="64">
        <f t="shared" si="167"/>
        <v>661</v>
      </c>
      <c r="F1330" s="64" t="str">
        <f t="shared" si="160"/>
        <v/>
      </c>
      <c r="G1330" s="64" t="str">
        <f t="shared" si="161"/>
        <v/>
      </c>
      <c r="H1330" s="64" t="str">
        <f t="shared" si="162"/>
        <v/>
      </c>
      <c r="I1330" s="80" t="str">
        <f>IFERROR(VLOOKUP(D1330,Sheet2!A:B,2,0),"")</f>
        <v/>
      </c>
      <c r="J1330" s="64" t="str">
        <f>IFERROR(IF(I1330&lt;&gt;"",VLOOKUP(I1330,Sheet2!B:C,2,0),""),"")</f>
        <v/>
      </c>
      <c r="K1330" s="64" t="str">
        <f>IFERROR( IF(I1330&lt;&gt;"", HLOOKUP(L$2+$A1330,Sheet2!BX:NK,2,0),""),"")</f>
        <v/>
      </c>
      <c r="L1330" t="str">
        <f>IF(OR(HLOOKUP(L$2+$A1330,Sheet2!BX:NK,$B1330,0),HLOOKUP(L$2+$A1330,Sheet2!BX:NK,$B1330,0)&lt;&gt;""),HLOOKUP(L$2+$A1330,Sheet2!BX:NK,$B1330,0),"")</f>
        <v/>
      </c>
      <c r="M1330" t="str">
        <f>IF(OR(HLOOKUP(M$2+$A1330,Sheet2!BY:NL,$B1330,0),HLOOKUP(M$2+$A1330,Sheet2!BY:NL,$B1330,0)&lt;&gt;""),HLOOKUP(M$2+$A1330,Sheet2!BY:NL,$B1330,0),"")</f>
        <v/>
      </c>
      <c r="N1330" t="str">
        <f>IF(OR(HLOOKUP(N$2+$A1330,Sheet2!BZ:NM,$B1330,0),HLOOKUP(N$2+$A1330,Sheet2!BZ:NM,$B1330,0)&lt;&gt;""),HLOOKUP(N$2+$A1330,Sheet2!BZ:NM,$B1330,0),"")</f>
        <v/>
      </c>
      <c r="O1330" t="str">
        <f>IF(OR(HLOOKUP(O$2+$A1330,Sheet2!CA:NN,$B1330,0),HLOOKUP(O$2+$A1330,Sheet2!CA:NN,$B1330,0)&lt;&gt;""),HLOOKUP(O$2+$A1330,Sheet2!CA:NN,$B1330,0),"")</f>
        <v/>
      </c>
      <c r="P1330" t="str">
        <f>IF(OR(HLOOKUP(P$2+$A1330,Sheet2!CB:NO,$B1330,0),HLOOKUP(P$2+$A1330,Sheet2!CB:NO,$B1330,0)&lt;&gt;""),HLOOKUP(P$2+$A1330,Sheet2!CB:NO,$B1330,0),"")</f>
        <v/>
      </c>
      <c r="Q1330" t="str">
        <f>IF(OR(HLOOKUP(Q$2+$A1330,Sheet2!CC:NO,$B1330,0),HLOOKUP(Q$2+$A1330,Sheet2!CC:NO,$B1330,0)&lt;&gt;""),HLOOKUP(Q$2+$A1330,Sheet2!CC:NO,$B1330,0),"")</f>
        <v/>
      </c>
    </row>
    <row r="1331" spans="1:17" x14ac:dyDescent="0.25">
      <c r="A1331" s="64">
        <f t="shared" si="163"/>
        <v>42</v>
      </c>
      <c r="B1331" s="64">
        <f t="shared" si="164"/>
        <v>137</v>
      </c>
      <c r="C1331" s="64">
        <f t="shared" si="165"/>
        <v>8</v>
      </c>
      <c r="D1331" s="64">
        <f t="shared" si="166"/>
        <v>133</v>
      </c>
      <c r="E1331" s="64">
        <f t="shared" si="167"/>
        <v>661</v>
      </c>
      <c r="F1331" s="64" t="str">
        <f t="shared" si="160"/>
        <v/>
      </c>
      <c r="G1331" s="64" t="str">
        <f t="shared" si="161"/>
        <v/>
      </c>
      <c r="H1331" s="64" t="str">
        <f t="shared" si="162"/>
        <v/>
      </c>
      <c r="I1331" s="80" t="str">
        <f>IFERROR(VLOOKUP(D1331,Sheet2!A:B,2,0),"")</f>
        <v/>
      </c>
      <c r="J1331" s="64" t="str">
        <f>IFERROR(IF(I1331&lt;&gt;"",VLOOKUP(I1331,Sheet2!B:C,2,0),""),"")</f>
        <v/>
      </c>
      <c r="K1331" s="64" t="str">
        <f>IFERROR( IF(I1331&lt;&gt;"", HLOOKUP(L$2+$A1331,Sheet2!BX:NK,2,0),""),"")</f>
        <v/>
      </c>
      <c r="L1331" t="str">
        <f>IF(OR(HLOOKUP(L$2+$A1331,Sheet2!BX:NK,$B1331,0),HLOOKUP(L$2+$A1331,Sheet2!BX:NK,$B1331,0)&lt;&gt;""),HLOOKUP(L$2+$A1331,Sheet2!BX:NK,$B1331,0),"")</f>
        <v/>
      </c>
      <c r="M1331" t="str">
        <f>IF(OR(HLOOKUP(M$2+$A1331,Sheet2!BY:NL,$B1331,0),HLOOKUP(M$2+$A1331,Sheet2!BY:NL,$B1331,0)&lt;&gt;""),HLOOKUP(M$2+$A1331,Sheet2!BY:NL,$B1331,0),"")</f>
        <v/>
      </c>
      <c r="N1331" t="str">
        <f>IF(OR(HLOOKUP(N$2+$A1331,Sheet2!BZ:NM,$B1331,0),HLOOKUP(N$2+$A1331,Sheet2!BZ:NM,$B1331,0)&lt;&gt;""),HLOOKUP(N$2+$A1331,Sheet2!BZ:NM,$B1331,0),"")</f>
        <v/>
      </c>
      <c r="O1331" t="str">
        <f>IF(OR(HLOOKUP(O$2+$A1331,Sheet2!CA:NN,$B1331,0),HLOOKUP(O$2+$A1331,Sheet2!CA:NN,$B1331,0)&lt;&gt;""),HLOOKUP(O$2+$A1331,Sheet2!CA:NN,$B1331,0),"")</f>
        <v/>
      </c>
      <c r="P1331" t="str">
        <f>IF(OR(HLOOKUP(P$2+$A1331,Sheet2!CB:NO,$B1331,0),HLOOKUP(P$2+$A1331,Sheet2!CB:NO,$B1331,0)&lt;&gt;""),HLOOKUP(P$2+$A1331,Sheet2!CB:NO,$B1331,0),"")</f>
        <v/>
      </c>
      <c r="Q1331" t="str">
        <f>IF(OR(HLOOKUP(Q$2+$A1331,Sheet2!CC:NO,$B1331,0),HLOOKUP(Q$2+$A1331,Sheet2!CC:NO,$B1331,0)&lt;&gt;""),HLOOKUP(Q$2+$A1331,Sheet2!CC:NO,$B1331,0),"")</f>
        <v/>
      </c>
    </row>
    <row r="1332" spans="1:17" x14ac:dyDescent="0.25">
      <c r="A1332" s="64">
        <f t="shared" si="163"/>
        <v>48</v>
      </c>
      <c r="B1332" s="64">
        <f t="shared" si="164"/>
        <v>137</v>
      </c>
      <c r="C1332" s="64">
        <f t="shared" si="165"/>
        <v>9</v>
      </c>
      <c r="D1332" s="64">
        <f t="shared" si="166"/>
        <v>133</v>
      </c>
      <c r="E1332" s="64">
        <f t="shared" si="167"/>
        <v>661</v>
      </c>
      <c r="F1332" s="64" t="str">
        <f t="shared" si="160"/>
        <v/>
      </c>
      <c r="G1332" s="64" t="str">
        <f t="shared" si="161"/>
        <v/>
      </c>
      <c r="H1332" s="64" t="str">
        <f t="shared" si="162"/>
        <v/>
      </c>
      <c r="I1332" s="80" t="str">
        <f>IFERROR(VLOOKUP(D1332,Sheet2!A:B,2,0),"")</f>
        <v/>
      </c>
      <c r="J1332" s="64" t="str">
        <f>IFERROR(IF(I1332&lt;&gt;"",VLOOKUP(I1332,Sheet2!B:C,2,0),""),"")</f>
        <v/>
      </c>
      <c r="K1332" s="64" t="str">
        <f>IFERROR( IF(I1332&lt;&gt;"", HLOOKUP(L$2+$A1332,Sheet2!BX:NK,2,0),""),"")</f>
        <v/>
      </c>
      <c r="L1332" t="str">
        <f>IF(OR(HLOOKUP(L$2+$A1332,Sheet2!BX:NK,$B1332,0),HLOOKUP(L$2+$A1332,Sheet2!BX:NK,$B1332,0)&lt;&gt;""),HLOOKUP(L$2+$A1332,Sheet2!BX:NK,$B1332,0),"")</f>
        <v/>
      </c>
      <c r="M1332" t="str">
        <f>IF(OR(HLOOKUP(M$2+$A1332,Sheet2!BY:NL,$B1332,0),HLOOKUP(M$2+$A1332,Sheet2!BY:NL,$B1332,0)&lt;&gt;""),HLOOKUP(M$2+$A1332,Sheet2!BY:NL,$B1332,0),"")</f>
        <v/>
      </c>
      <c r="N1332" t="str">
        <f>IF(OR(HLOOKUP(N$2+$A1332,Sheet2!BZ:NM,$B1332,0),HLOOKUP(N$2+$A1332,Sheet2!BZ:NM,$B1332,0)&lt;&gt;""),HLOOKUP(N$2+$A1332,Sheet2!BZ:NM,$B1332,0),"")</f>
        <v/>
      </c>
      <c r="O1332" t="str">
        <f>IF(OR(HLOOKUP(O$2+$A1332,Sheet2!CA:NN,$B1332,0),HLOOKUP(O$2+$A1332,Sheet2!CA:NN,$B1332,0)&lt;&gt;""),HLOOKUP(O$2+$A1332,Sheet2!CA:NN,$B1332,0),"")</f>
        <v/>
      </c>
      <c r="P1332" t="str">
        <f>IF(OR(HLOOKUP(P$2+$A1332,Sheet2!CB:NO,$B1332,0),HLOOKUP(P$2+$A1332,Sheet2!CB:NO,$B1332,0)&lt;&gt;""),HLOOKUP(P$2+$A1332,Sheet2!CB:NO,$B1332,0),"")</f>
        <v/>
      </c>
      <c r="Q1332" t="str">
        <f>IF(OR(HLOOKUP(Q$2+$A1332,Sheet2!CC:NO,$B1332,0),HLOOKUP(Q$2+$A1332,Sheet2!CC:NO,$B1332,0)&lt;&gt;""),HLOOKUP(Q$2+$A1332,Sheet2!CC:NO,$B1332,0),"")</f>
        <v/>
      </c>
    </row>
    <row r="1333" spans="1:17" x14ac:dyDescent="0.25">
      <c r="A1333" s="64">
        <f t="shared" si="163"/>
        <v>54</v>
      </c>
      <c r="B1333" s="64">
        <f t="shared" si="164"/>
        <v>137</v>
      </c>
      <c r="C1333" s="64">
        <f t="shared" si="165"/>
        <v>10</v>
      </c>
      <c r="D1333" s="64">
        <f t="shared" si="166"/>
        <v>133</v>
      </c>
      <c r="E1333" s="64">
        <f t="shared" si="167"/>
        <v>661</v>
      </c>
      <c r="F1333" s="64" t="str">
        <f t="shared" si="160"/>
        <v/>
      </c>
      <c r="G1333" s="64" t="str">
        <f t="shared" si="161"/>
        <v/>
      </c>
      <c r="H1333" s="64" t="str">
        <f t="shared" si="162"/>
        <v/>
      </c>
      <c r="I1333" s="80" t="str">
        <f>IFERROR(VLOOKUP(D1333,Sheet2!A:B,2,0),"")</f>
        <v/>
      </c>
      <c r="J1333" s="64" t="str">
        <f>IFERROR(IF(I1333&lt;&gt;"",VLOOKUP(I1333,Sheet2!B:C,2,0),""),"")</f>
        <v/>
      </c>
      <c r="K1333" s="64" t="str">
        <f>IFERROR( IF(I1333&lt;&gt;"", HLOOKUP(L$2+$A1333,Sheet2!BX:NK,2,0),""),"")</f>
        <v/>
      </c>
      <c r="L1333" t="str">
        <f>IF(OR(HLOOKUP(L$2+$A1333,Sheet2!BX:NK,$B1333,0),HLOOKUP(L$2+$A1333,Sheet2!BX:NK,$B1333,0)&lt;&gt;""),HLOOKUP(L$2+$A1333,Sheet2!BX:NK,$B1333,0),"")</f>
        <v/>
      </c>
      <c r="M1333" t="str">
        <f>IF(OR(HLOOKUP(M$2+$A1333,Sheet2!BY:NL,$B1333,0),HLOOKUP(M$2+$A1333,Sheet2!BY:NL,$B1333,0)&lt;&gt;""),HLOOKUP(M$2+$A1333,Sheet2!BY:NL,$B1333,0),"")</f>
        <v/>
      </c>
      <c r="N1333" t="str">
        <f>IF(OR(HLOOKUP(N$2+$A1333,Sheet2!BZ:NM,$B1333,0),HLOOKUP(N$2+$A1333,Sheet2!BZ:NM,$B1333,0)&lt;&gt;""),HLOOKUP(N$2+$A1333,Sheet2!BZ:NM,$B1333,0),"")</f>
        <v/>
      </c>
      <c r="O1333" t="str">
        <f>IF(OR(HLOOKUP(O$2+$A1333,Sheet2!CA:NN,$B1333,0),HLOOKUP(O$2+$A1333,Sheet2!CA:NN,$B1333,0)&lt;&gt;""),HLOOKUP(O$2+$A1333,Sheet2!CA:NN,$B1333,0),"")</f>
        <v/>
      </c>
      <c r="P1333" t="str">
        <f>IF(OR(HLOOKUP(P$2+$A1333,Sheet2!CB:NO,$B1333,0),HLOOKUP(P$2+$A1333,Sheet2!CB:NO,$B1333,0)&lt;&gt;""),HLOOKUP(P$2+$A1333,Sheet2!CB:NO,$B1333,0),"")</f>
        <v/>
      </c>
      <c r="Q1333" t="str">
        <f>IF(OR(HLOOKUP(Q$2+$A1333,Sheet2!CC:NO,$B1333,0),HLOOKUP(Q$2+$A1333,Sheet2!CC:NO,$B1333,0)&lt;&gt;""),HLOOKUP(Q$2+$A1333,Sheet2!CC:NO,$B1333,0),"")</f>
        <v/>
      </c>
    </row>
    <row r="1334" spans="1:17" x14ac:dyDescent="0.25">
      <c r="A1334" s="64">
        <f t="shared" si="163"/>
        <v>0</v>
      </c>
      <c r="B1334" s="64">
        <f t="shared" si="164"/>
        <v>138</v>
      </c>
      <c r="C1334" s="64">
        <f t="shared" si="165"/>
        <v>1</v>
      </c>
      <c r="D1334" s="64">
        <f t="shared" si="166"/>
        <v>134</v>
      </c>
      <c r="E1334" s="64">
        <f t="shared" si="167"/>
        <v>666</v>
      </c>
      <c r="F1334" s="64" t="str">
        <f t="shared" si="160"/>
        <v/>
      </c>
      <c r="G1334" s="64" t="str">
        <f t="shared" si="161"/>
        <v/>
      </c>
      <c r="H1334" s="64" t="str">
        <f t="shared" si="162"/>
        <v/>
      </c>
      <c r="I1334" s="80" t="str">
        <f>IFERROR(VLOOKUP(D1334,Sheet2!A:B,2,0),"")</f>
        <v/>
      </c>
      <c r="J1334" s="64" t="str">
        <f>IFERROR(IF(I1334&lt;&gt;"",VLOOKUP(I1334,Sheet2!B:C,2,0),""),"")</f>
        <v/>
      </c>
      <c r="K1334" s="64" t="str">
        <f>IFERROR( IF(I1334&lt;&gt;"", HLOOKUP(L$2+$A1334,Sheet2!BX:NK,2,0),""),"")</f>
        <v/>
      </c>
      <c r="L1334" t="str">
        <f>IF(OR(HLOOKUP(L$2+$A1334,Sheet2!BX:NK,$B1334,0),HLOOKUP(L$2+$A1334,Sheet2!BX:NK,$B1334,0)&lt;&gt;""),HLOOKUP(L$2+$A1334,Sheet2!BX:NK,$B1334,0),"")</f>
        <v/>
      </c>
      <c r="M1334" t="str">
        <f>IF(OR(HLOOKUP(M$2+$A1334,Sheet2!BY:NL,$B1334,0),HLOOKUP(M$2+$A1334,Sheet2!BY:NL,$B1334,0)&lt;&gt;""),HLOOKUP(M$2+$A1334,Sheet2!BY:NL,$B1334,0),"")</f>
        <v/>
      </c>
      <c r="N1334" t="str">
        <f>IF(OR(HLOOKUP(N$2+$A1334,Sheet2!BZ:NM,$B1334,0),HLOOKUP(N$2+$A1334,Sheet2!BZ:NM,$B1334,0)&lt;&gt;""),HLOOKUP(N$2+$A1334,Sheet2!BZ:NM,$B1334,0),"")</f>
        <v/>
      </c>
      <c r="O1334" t="str">
        <f>IF(OR(HLOOKUP(O$2+$A1334,Sheet2!CA:NN,$B1334,0),HLOOKUP(O$2+$A1334,Sheet2!CA:NN,$B1334,0)&lt;&gt;""),HLOOKUP(O$2+$A1334,Sheet2!CA:NN,$B1334,0),"")</f>
        <v/>
      </c>
      <c r="P1334" t="str">
        <f>IF(OR(HLOOKUP(P$2+$A1334,Sheet2!CB:NO,$B1334,0),HLOOKUP(P$2+$A1334,Sheet2!CB:NO,$B1334,0)&lt;&gt;""),HLOOKUP(P$2+$A1334,Sheet2!CB:NO,$B1334,0),"")</f>
        <v/>
      </c>
      <c r="Q1334" t="str">
        <f>IF(OR(HLOOKUP(Q$2+$A1334,Sheet2!CC:NO,$B1334,0),HLOOKUP(Q$2+$A1334,Sheet2!CC:NO,$B1334,0)&lt;&gt;""),HLOOKUP(Q$2+$A1334,Sheet2!CC:NO,$B1334,0),"")</f>
        <v/>
      </c>
    </row>
    <row r="1335" spans="1:17" x14ac:dyDescent="0.25">
      <c r="A1335" s="64">
        <f t="shared" si="163"/>
        <v>6</v>
      </c>
      <c r="B1335" s="64">
        <f t="shared" si="164"/>
        <v>138</v>
      </c>
      <c r="C1335" s="64">
        <f t="shared" si="165"/>
        <v>2</v>
      </c>
      <c r="D1335" s="64">
        <f t="shared" si="166"/>
        <v>134</v>
      </c>
      <c r="E1335" s="64">
        <f t="shared" si="167"/>
        <v>666</v>
      </c>
      <c r="F1335" s="64" t="str">
        <f t="shared" si="160"/>
        <v/>
      </c>
      <c r="G1335" s="64" t="str">
        <f t="shared" si="161"/>
        <v/>
      </c>
      <c r="H1335" s="64" t="str">
        <f t="shared" si="162"/>
        <v/>
      </c>
      <c r="I1335" s="80" t="str">
        <f>IFERROR(VLOOKUP(D1335,Sheet2!A:B,2,0),"")</f>
        <v/>
      </c>
      <c r="J1335" s="64" t="str">
        <f>IFERROR(IF(I1335&lt;&gt;"",VLOOKUP(I1335,Sheet2!B:C,2,0),""),"")</f>
        <v/>
      </c>
      <c r="K1335" s="64" t="str">
        <f>IFERROR( IF(I1335&lt;&gt;"", HLOOKUP(L$2+$A1335,Sheet2!BX:NK,2,0),""),"")</f>
        <v/>
      </c>
      <c r="L1335" t="str">
        <f>IF(OR(HLOOKUP(L$2+$A1335,Sheet2!BX:NK,$B1335,0),HLOOKUP(L$2+$A1335,Sheet2!BX:NK,$B1335,0)&lt;&gt;""),HLOOKUP(L$2+$A1335,Sheet2!BX:NK,$B1335,0),"")</f>
        <v/>
      </c>
      <c r="M1335" t="str">
        <f>IF(OR(HLOOKUP(M$2+$A1335,Sheet2!BY:NL,$B1335,0),HLOOKUP(M$2+$A1335,Sheet2!BY:NL,$B1335,0)&lt;&gt;""),HLOOKUP(M$2+$A1335,Sheet2!BY:NL,$B1335,0),"")</f>
        <v/>
      </c>
      <c r="N1335" t="str">
        <f>IF(OR(HLOOKUP(N$2+$A1335,Sheet2!BZ:NM,$B1335,0),HLOOKUP(N$2+$A1335,Sheet2!BZ:NM,$B1335,0)&lt;&gt;""),HLOOKUP(N$2+$A1335,Sheet2!BZ:NM,$B1335,0),"")</f>
        <v/>
      </c>
      <c r="O1335" t="str">
        <f>IF(OR(HLOOKUP(O$2+$A1335,Sheet2!CA:NN,$B1335,0),HLOOKUP(O$2+$A1335,Sheet2!CA:NN,$B1335,0)&lt;&gt;""),HLOOKUP(O$2+$A1335,Sheet2!CA:NN,$B1335,0),"")</f>
        <v/>
      </c>
      <c r="P1335" t="str">
        <f>IF(OR(HLOOKUP(P$2+$A1335,Sheet2!CB:NO,$B1335,0),HLOOKUP(P$2+$A1335,Sheet2!CB:NO,$B1335,0)&lt;&gt;""),HLOOKUP(P$2+$A1335,Sheet2!CB:NO,$B1335,0),"")</f>
        <v/>
      </c>
      <c r="Q1335" t="str">
        <f>IF(OR(HLOOKUP(Q$2+$A1335,Sheet2!CC:NO,$B1335,0),HLOOKUP(Q$2+$A1335,Sheet2!CC:NO,$B1335,0)&lt;&gt;""),HLOOKUP(Q$2+$A1335,Sheet2!CC:NO,$B1335,0),"")</f>
        <v/>
      </c>
    </row>
    <row r="1336" spans="1:17" x14ac:dyDescent="0.25">
      <c r="A1336" s="64">
        <f t="shared" si="163"/>
        <v>12</v>
      </c>
      <c r="B1336" s="64">
        <f t="shared" si="164"/>
        <v>138</v>
      </c>
      <c r="C1336" s="64">
        <f t="shared" si="165"/>
        <v>3</v>
      </c>
      <c r="D1336" s="64">
        <f t="shared" si="166"/>
        <v>134</v>
      </c>
      <c r="E1336" s="64">
        <f t="shared" si="167"/>
        <v>666</v>
      </c>
      <c r="F1336" s="64" t="str">
        <f t="shared" si="160"/>
        <v/>
      </c>
      <c r="G1336" s="64" t="str">
        <f t="shared" si="161"/>
        <v/>
      </c>
      <c r="H1336" s="64" t="str">
        <f t="shared" si="162"/>
        <v/>
      </c>
      <c r="I1336" s="80" t="str">
        <f>IFERROR(VLOOKUP(D1336,Sheet2!A:B,2,0),"")</f>
        <v/>
      </c>
      <c r="J1336" s="64" t="str">
        <f>IFERROR(IF(I1336&lt;&gt;"",VLOOKUP(I1336,Sheet2!B:C,2,0),""),"")</f>
        <v/>
      </c>
      <c r="K1336" s="64" t="str">
        <f>IFERROR( IF(I1336&lt;&gt;"", HLOOKUP(L$2+$A1336,Sheet2!BX:NK,2,0),""),"")</f>
        <v/>
      </c>
      <c r="L1336" t="str">
        <f>IF(OR(HLOOKUP(L$2+$A1336,Sheet2!BX:NK,$B1336,0),HLOOKUP(L$2+$A1336,Sheet2!BX:NK,$B1336,0)&lt;&gt;""),HLOOKUP(L$2+$A1336,Sheet2!BX:NK,$B1336,0),"")</f>
        <v/>
      </c>
      <c r="M1336" t="str">
        <f>IF(OR(HLOOKUP(M$2+$A1336,Sheet2!BY:NL,$B1336,0),HLOOKUP(M$2+$A1336,Sheet2!BY:NL,$B1336,0)&lt;&gt;""),HLOOKUP(M$2+$A1336,Sheet2!BY:NL,$B1336,0),"")</f>
        <v/>
      </c>
      <c r="N1336" t="str">
        <f>IF(OR(HLOOKUP(N$2+$A1336,Sheet2!BZ:NM,$B1336,0),HLOOKUP(N$2+$A1336,Sheet2!BZ:NM,$B1336,0)&lt;&gt;""),HLOOKUP(N$2+$A1336,Sheet2!BZ:NM,$B1336,0),"")</f>
        <v/>
      </c>
      <c r="O1336" t="str">
        <f>IF(OR(HLOOKUP(O$2+$A1336,Sheet2!CA:NN,$B1336,0),HLOOKUP(O$2+$A1336,Sheet2!CA:NN,$B1336,0)&lt;&gt;""),HLOOKUP(O$2+$A1336,Sheet2!CA:NN,$B1336,0),"")</f>
        <v/>
      </c>
      <c r="P1336" t="str">
        <f>IF(OR(HLOOKUP(P$2+$A1336,Sheet2!CB:NO,$B1336,0),HLOOKUP(P$2+$A1336,Sheet2!CB:NO,$B1336,0)&lt;&gt;""),HLOOKUP(P$2+$A1336,Sheet2!CB:NO,$B1336,0),"")</f>
        <v/>
      </c>
      <c r="Q1336" t="str">
        <f>IF(OR(HLOOKUP(Q$2+$A1336,Sheet2!CC:NO,$B1336,0),HLOOKUP(Q$2+$A1336,Sheet2!CC:NO,$B1336,0)&lt;&gt;""),HLOOKUP(Q$2+$A1336,Sheet2!CC:NO,$B1336,0),"")</f>
        <v/>
      </c>
    </row>
    <row r="1337" spans="1:17" x14ac:dyDescent="0.25">
      <c r="A1337" s="64">
        <f t="shared" si="163"/>
        <v>18</v>
      </c>
      <c r="B1337" s="64">
        <f t="shared" si="164"/>
        <v>138</v>
      </c>
      <c r="C1337" s="64">
        <f t="shared" si="165"/>
        <v>4</v>
      </c>
      <c r="D1337" s="64">
        <f t="shared" si="166"/>
        <v>134</v>
      </c>
      <c r="E1337" s="64">
        <f t="shared" si="167"/>
        <v>666</v>
      </c>
      <c r="F1337" s="64" t="str">
        <f t="shared" si="160"/>
        <v/>
      </c>
      <c r="G1337" s="64" t="str">
        <f t="shared" si="161"/>
        <v/>
      </c>
      <c r="H1337" s="64" t="str">
        <f t="shared" si="162"/>
        <v/>
      </c>
      <c r="I1337" s="80" t="str">
        <f>IFERROR(VLOOKUP(D1337,Sheet2!A:B,2,0),"")</f>
        <v/>
      </c>
      <c r="J1337" s="64" t="str">
        <f>IFERROR(IF(I1337&lt;&gt;"",VLOOKUP(I1337,Sheet2!B:C,2,0),""),"")</f>
        <v/>
      </c>
      <c r="K1337" s="64" t="str">
        <f>IFERROR( IF(I1337&lt;&gt;"", HLOOKUP(L$2+$A1337,Sheet2!BX:NK,2,0),""),"")</f>
        <v/>
      </c>
      <c r="L1337" t="str">
        <f>IF(OR(HLOOKUP(L$2+$A1337,Sheet2!BX:NK,$B1337,0),HLOOKUP(L$2+$A1337,Sheet2!BX:NK,$B1337,0)&lt;&gt;""),HLOOKUP(L$2+$A1337,Sheet2!BX:NK,$B1337,0),"")</f>
        <v/>
      </c>
      <c r="M1337" t="str">
        <f>IF(OR(HLOOKUP(M$2+$A1337,Sheet2!BY:NL,$B1337,0),HLOOKUP(M$2+$A1337,Sheet2!BY:NL,$B1337,0)&lt;&gt;""),HLOOKUP(M$2+$A1337,Sheet2!BY:NL,$B1337,0),"")</f>
        <v/>
      </c>
      <c r="N1337" t="str">
        <f>IF(OR(HLOOKUP(N$2+$A1337,Sheet2!BZ:NM,$B1337,0),HLOOKUP(N$2+$A1337,Sheet2!BZ:NM,$B1337,0)&lt;&gt;""),HLOOKUP(N$2+$A1337,Sheet2!BZ:NM,$B1337,0),"")</f>
        <v/>
      </c>
      <c r="O1337" t="str">
        <f>IF(OR(HLOOKUP(O$2+$A1337,Sheet2!CA:NN,$B1337,0),HLOOKUP(O$2+$A1337,Sheet2!CA:NN,$B1337,0)&lt;&gt;""),HLOOKUP(O$2+$A1337,Sheet2!CA:NN,$B1337,0),"")</f>
        <v/>
      </c>
      <c r="P1337" t="str">
        <f>IF(OR(HLOOKUP(P$2+$A1337,Sheet2!CB:NO,$B1337,0),HLOOKUP(P$2+$A1337,Sheet2!CB:NO,$B1337,0)&lt;&gt;""),HLOOKUP(P$2+$A1337,Sheet2!CB:NO,$B1337,0),"")</f>
        <v/>
      </c>
      <c r="Q1337" t="str">
        <f>IF(OR(HLOOKUP(Q$2+$A1337,Sheet2!CC:NO,$B1337,0),HLOOKUP(Q$2+$A1337,Sheet2!CC:NO,$B1337,0)&lt;&gt;""),HLOOKUP(Q$2+$A1337,Sheet2!CC:NO,$B1337,0),"")</f>
        <v/>
      </c>
    </row>
    <row r="1338" spans="1:17" x14ac:dyDescent="0.25">
      <c r="A1338" s="64">
        <f t="shared" si="163"/>
        <v>24</v>
      </c>
      <c r="B1338" s="64">
        <f t="shared" si="164"/>
        <v>138</v>
      </c>
      <c r="C1338" s="64">
        <f t="shared" si="165"/>
        <v>5</v>
      </c>
      <c r="D1338" s="64">
        <f t="shared" si="166"/>
        <v>134</v>
      </c>
      <c r="E1338" s="64">
        <f t="shared" si="167"/>
        <v>666</v>
      </c>
      <c r="F1338" s="64" t="str">
        <f t="shared" si="160"/>
        <v/>
      </c>
      <c r="G1338" s="64" t="str">
        <f t="shared" si="161"/>
        <v/>
      </c>
      <c r="H1338" s="64" t="str">
        <f t="shared" si="162"/>
        <v/>
      </c>
      <c r="I1338" s="80" t="str">
        <f>IFERROR(VLOOKUP(D1338,Sheet2!A:B,2,0),"")</f>
        <v/>
      </c>
      <c r="J1338" s="64" t="str">
        <f>IFERROR(IF(I1338&lt;&gt;"",VLOOKUP(I1338,Sheet2!B:C,2,0),""),"")</f>
        <v/>
      </c>
      <c r="K1338" s="64" t="str">
        <f>IFERROR( IF(I1338&lt;&gt;"", HLOOKUP(L$2+$A1338,Sheet2!BX:NK,2,0),""),"")</f>
        <v/>
      </c>
      <c r="L1338" t="str">
        <f>IF(OR(HLOOKUP(L$2+$A1338,Sheet2!BX:NK,$B1338,0),HLOOKUP(L$2+$A1338,Sheet2!BX:NK,$B1338,0)&lt;&gt;""),HLOOKUP(L$2+$A1338,Sheet2!BX:NK,$B1338,0),"")</f>
        <v/>
      </c>
      <c r="M1338" t="str">
        <f>IF(OR(HLOOKUP(M$2+$A1338,Sheet2!BY:NL,$B1338,0),HLOOKUP(M$2+$A1338,Sheet2!BY:NL,$B1338,0)&lt;&gt;""),HLOOKUP(M$2+$A1338,Sheet2!BY:NL,$B1338,0),"")</f>
        <v/>
      </c>
      <c r="N1338" t="str">
        <f>IF(OR(HLOOKUP(N$2+$A1338,Sheet2!BZ:NM,$B1338,0),HLOOKUP(N$2+$A1338,Sheet2!BZ:NM,$B1338,0)&lt;&gt;""),HLOOKUP(N$2+$A1338,Sheet2!BZ:NM,$B1338,0),"")</f>
        <v/>
      </c>
      <c r="O1338" t="str">
        <f>IF(OR(HLOOKUP(O$2+$A1338,Sheet2!CA:NN,$B1338,0),HLOOKUP(O$2+$A1338,Sheet2!CA:NN,$B1338,0)&lt;&gt;""),HLOOKUP(O$2+$A1338,Sheet2!CA:NN,$B1338,0),"")</f>
        <v/>
      </c>
      <c r="P1338" t="str">
        <f>IF(OR(HLOOKUP(P$2+$A1338,Sheet2!CB:NO,$B1338,0),HLOOKUP(P$2+$A1338,Sheet2!CB:NO,$B1338,0)&lt;&gt;""),HLOOKUP(P$2+$A1338,Sheet2!CB:NO,$B1338,0),"")</f>
        <v/>
      </c>
      <c r="Q1338" t="str">
        <f>IF(OR(HLOOKUP(Q$2+$A1338,Sheet2!CC:NO,$B1338,0),HLOOKUP(Q$2+$A1338,Sheet2!CC:NO,$B1338,0)&lt;&gt;""),HLOOKUP(Q$2+$A1338,Sheet2!CC:NO,$B1338,0),"")</f>
        <v/>
      </c>
    </row>
    <row r="1339" spans="1:17" x14ac:dyDescent="0.25">
      <c r="A1339" s="64">
        <f t="shared" si="163"/>
        <v>30</v>
      </c>
      <c r="B1339" s="64">
        <f t="shared" si="164"/>
        <v>138</v>
      </c>
      <c r="C1339" s="64">
        <f t="shared" si="165"/>
        <v>6</v>
      </c>
      <c r="D1339" s="64">
        <f t="shared" si="166"/>
        <v>134</v>
      </c>
      <c r="E1339" s="64">
        <f t="shared" si="167"/>
        <v>666</v>
      </c>
      <c r="F1339" s="64" t="str">
        <f t="shared" si="160"/>
        <v/>
      </c>
      <c r="G1339" s="64" t="str">
        <f t="shared" si="161"/>
        <v/>
      </c>
      <c r="H1339" s="64" t="str">
        <f t="shared" si="162"/>
        <v/>
      </c>
      <c r="I1339" s="80" t="str">
        <f>IFERROR(VLOOKUP(D1339,Sheet2!A:B,2,0),"")</f>
        <v/>
      </c>
      <c r="J1339" s="64" t="str">
        <f>IFERROR(IF(I1339&lt;&gt;"",VLOOKUP(I1339,Sheet2!B:C,2,0),""),"")</f>
        <v/>
      </c>
      <c r="K1339" s="64" t="str">
        <f>IFERROR( IF(I1339&lt;&gt;"", HLOOKUP(L$2+$A1339,Sheet2!BX:NK,2,0),""),"")</f>
        <v/>
      </c>
      <c r="L1339" t="str">
        <f>IF(OR(HLOOKUP(L$2+$A1339,Sheet2!BX:NK,$B1339,0),HLOOKUP(L$2+$A1339,Sheet2!BX:NK,$B1339,0)&lt;&gt;""),HLOOKUP(L$2+$A1339,Sheet2!BX:NK,$B1339,0),"")</f>
        <v/>
      </c>
      <c r="M1339" t="str">
        <f>IF(OR(HLOOKUP(M$2+$A1339,Sheet2!BY:NL,$B1339,0),HLOOKUP(M$2+$A1339,Sheet2!BY:NL,$B1339,0)&lt;&gt;""),HLOOKUP(M$2+$A1339,Sheet2!BY:NL,$B1339,0),"")</f>
        <v/>
      </c>
      <c r="N1339" t="str">
        <f>IF(OR(HLOOKUP(N$2+$A1339,Sheet2!BZ:NM,$B1339,0),HLOOKUP(N$2+$A1339,Sheet2!BZ:NM,$B1339,0)&lt;&gt;""),HLOOKUP(N$2+$A1339,Sheet2!BZ:NM,$B1339,0),"")</f>
        <v/>
      </c>
      <c r="O1339" t="str">
        <f>IF(OR(HLOOKUP(O$2+$A1339,Sheet2!CA:NN,$B1339,0),HLOOKUP(O$2+$A1339,Sheet2!CA:NN,$B1339,0)&lt;&gt;""),HLOOKUP(O$2+$A1339,Sheet2!CA:NN,$B1339,0),"")</f>
        <v/>
      </c>
      <c r="P1339" t="str">
        <f>IF(OR(HLOOKUP(P$2+$A1339,Sheet2!CB:NO,$B1339,0),HLOOKUP(P$2+$A1339,Sheet2!CB:NO,$B1339,0)&lt;&gt;""),HLOOKUP(P$2+$A1339,Sheet2!CB:NO,$B1339,0),"")</f>
        <v/>
      </c>
      <c r="Q1339" t="str">
        <f>IF(OR(HLOOKUP(Q$2+$A1339,Sheet2!CC:NO,$B1339,0),HLOOKUP(Q$2+$A1339,Sheet2!CC:NO,$B1339,0)&lt;&gt;""),HLOOKUP(Q$2+$A1339,Sheet2!CC:NO,$B1339,0),"")</f>
        <v/>
      </c>
    </row>
    <row r="1340" spans="1:17" x14ac:dyDescent="0.25">
      <c r="A1340" s="64">
        <f t="shared" si="163"/>
        <v>36</v>
      </c>
      <c r="B1340" s="64">
        <f t="shared" si="164"/>
        <v>138</v>
      </c>
      <c r="C1340" s="64">
        <f t="shared" si="165"/>
        <v>7</v>
      </c>
      <c r="D1340" s="64">
        <f t="shared" si="166"/>
        <v>134</v>
      </c>
      <c r="E1340" s="64">
        <f t="shared" si="167"/>
        <v>666</v>
      </c>
      <c r="F1340" s="64" t="str">
        <f t="shared" si="160"/>
        <v/>
      </c>
      <c r="G1340" s="64" t="str">
        <f t="shared" si="161"/>
        <v/>
      </c>
      <c r="H1340" s="64" t="str">
        <f t="shared" si="162"/>
        <v/>
      </c>
      <c r="I1340" s="80" t="str">
        <f>IFERROR(VLOOKUP(D1340,Sheet2!A:B,2,0),"")</f>
        <v/>
      </c>
      <c r="J1340" s="64" t="str">
        <f>IFERROR(IF(I1340&lt;&gt;"",VLOOKUP(I1340,Sheet2!B:C,2,0),""),"")</f>
        <v/>
      </c>
      <c r="K1340" s="64" t="str">
        <f>IFERROR( IF(I1340&lt;&gt;"", HLOOKUP(L$2+$A1340,Sheet2!BX:NK,2,0),""),"")</f>
        <v/>
      </c>
      <c r="L1340" t="str">
        <f>IF(OR(HLOOKUP(L$2+$A1340,Sheet2!BX:NK,$B1340,0),HLOOKUP(L$2+$A1340,Sheet2!BX:NK,$B1340,0)&lt;&gt;""),HLOOKUP(L$2+$A1340,Sheet2!BX:NK,$B1340,0),"")</f>
        <v/>
      </c>
      <c r="M1340" t="str">
        <f>IF(OR(HLOOKUP(M$2+$A1340,Sheet2!BY:NL,$B1340,0),HLOOKUP(M$2+$A1340,Sheet2!BY:NL,$B1340,0)&lt;&gt;""),HLOOKUP(M$2+$A1340,Sheet2!BY:NL,$B1340,0),"")</f>
        <v/>
      </c>
      <c r="N1340" t="str">
        <f>IF(OR(HLOOKUP(N$2+$A1340,Sheet2!BZ:NM,$B1340,0),HLOOKUP(N$2+$A1340,Sheet2!BZ:NM,$B1340,0)&lt;&gt;""),HLOOKUP(N$2+$A1340,Sheet2!BZ:NM,$B1340,0),"")</f>
        <v/>
      </c>
      <c r="O1340" t="str">
        <f>IF(OR(HLOOKUP(O$2+$A1340,Sheet2!CA:NN,$B1340,0),HLOOKUP(O$2+$A1340,Sheet2!CA:NN,$B1340,0)&lt;&gt;""),HLOOKUP(O$2+$A1340,Sheet2!CA:NN,$B1340,0),"")</f>
        <v/>
      </c>
      <c r="P1340" t="str">
        <f>IF(OR(HLOOKUP(P$2+$A1340,Sheet2!CB:NO,$B1340,0),HLOOKUP(P$2+$A1340,Sheet2!CB:NO,$B1340,0)&lt;&gt;""),HLOOKUP(P$2+$A1340,Sheet2!CB:NO,$B1340,0),"")</f>
        <v/>
      </c>
      <c r="Q1340" t="str">
        <f>IF(OR(HLOOKUP(Q$2+$A1340,Sheet2!CC:NO,$B1340,0),HLOOKUP(Q$2+$A1340,Sheet2!CC:NO,$B1340,0)&lt;&gt;""),HLOOKUP(Q$2+$A1340,Sheet2!CC:NO,$B1340,0),"")</f>
        <v/>
      </c>
    </row>
    <row r="1341" spans="1:17" x14ac:dyDescent="0.25">
      <c r="A1341" s="64">
        <f t="shared" si="163"/>
        <v>42</v>
      </c>
      <c r="B1341" s="64">
        <f t="shared" si="164"/>
        <v>138</v>
      </c>
      <c r="C1341" s="64">
        <f t="shared" si="165"/>
        <v>8</v>
      </c>
      <c r="D1341" s="64">
        <f t="shared" si="166"/>
        <v>134</v>
      </c>
      <c r="E1341" s="64">
        <f t="shared" si="167"/>
        <v>666</v>
      </c>
      <c r="F1341" s="64" t="str">
        <f t="shared" si="160"/>
        <v/>
      </c>
      <c r="G1341" s="64" t="str">
        <f t="shared" si="161"/>
        <v/>
      </c>
      <c r="H1341" s="64" t="str">
        <f t="shared" si="162"/>
        <v/>
      </c>
      <c r="I1341" s="80" t="str">
        <f>IFERROR(VLOOKUP(D1341,Sheet2!A:B,2,0),"")</f>
        <v/>
      </c>
      <c r="J1341" s="64" t="str">
        <f>IFERROR(IF(I1341&lt;&gt;"",VLOOKUP(I1341,Sheet2!B:C,2,0),""),"")</f>
        <v/>
      </c>
      <c r="K1341" s="64" t="str">
        <f>IFERROR( IF(I1341&lt;&gt;"", HLOOKUP(L$2+$A1341,Sheet2!BX:NK,2,0),""),"")</f>
        <v/>
      </c>
      <c r="L1341" t="str">
        <f>IF(OR(HLOOKUP(L$2+$A1341,Sheet2!BX:NK,$B1341,0),HLOOKUP(L$2+$A1341,Sheet2!BX:NK,$B1341,0)&lt;&gt;""),HLOOKUP(L$2+$A1341,Sheet2!BX:NK,$B1341,0),"")</f>
        <v/>
      </c>
      <c r="M1341" t="str">
        <f>IF(OR(HLOOKUP(M$2+$A1341,Sheet2!BY:NL,$B1341,0),HLOOKUP(M$2+$A1341,Sheet2!BY:NL,$B1341,0)&lt;&gt;""),HLOOKUP(M$2+$A1341,Sheet2!BY:NL,$B1341,0),"")</f>
        <v/>
      </c>
      <c r="N1341" t="str">
        <f>IF(OR(HLOOKUP(N$2+$A1341,Sheet2!BZ:NM,$B1341,0),HLOOKUP(N$2+$A1341,Sheet2!BZ:NM,$B1341,0)&lt;&gt;""),HLOOKUP(N$2+$A1341,Sheet2!BZ:NM,$B1341,0),"")</f>
        <v/>
      </c>
      <c r="O1341" t="str">
        <f>IF(OR(HLOOKUP(O$2+$A1341,Sheet2!CA:NN,$B1341,0),HLOOKUP(O$2+$A1341,Sheet2!CA:NN,$B1341,0)&lt;&gt;""),HLOOKUP(O$2+$A1341,Sheet2!CA:NN,$B1341,0),"")</f>
        <v/>
      </c>
      <c r="P1341" t="str">
        <f>IF(OR(HLOOKUP(P$2+$A1341,Sheet2!CB:NO,$B1341,0),HLOOKUP(P$2+$A1341,Sheet2!CB:NO,$B1341,0)&lt;&gt;""),HLOOKUP(P$2+$A1341,Sheet2!CB:NO,$B1341,0),"")</f>
        <v/>
      </c>
      <c r="Q1341" t="str">
        <f>IF(OR(HLOOKUP(Q$2+$A1341,Sheet2!CC:NO,$B1341,0),HLOOKUP(Q$2+$A1341,Sheet2!CC:NO,$B1341,0)&lt;&gt;""),HLOOKUP(Q$2+$A1341,Sheet2!CC:NO,$B1341,0),"")</f>
        <v/>
      </c>
    </row>
    <row r="1342" spans="1:17" x14ac:dyDescent="0.25">
      <c r="A1342" s="64">
        <f t="shared" si="163"/>
        <v>48</v>
      </c>
      <c r="B1342" s="64">
        <f t="shared" si="164"/>
        <v>138</v>
      </c>
      <c r="C1342" s="64">
        <f t="shared" si="165"/>
        <v>9</v>
      </c>
      <c r="D1342" s="64">
        <f t="shared" si="166"/>
        <v>134</v>
      </c>
      <c r="E1342" s="64">
        <f t="shared" si="167"/>
        <v>666</v>
      </c>
      <c r="F1342" s="64" t="str">
        <f t="shared" si="160"/>
        <v/>
      </c>
      <c r="G1342" s="64" t="str">
        <f t="shared" si="161"/>
        <v/>
      </c>
      <c r="H1342" s="64" t="str">
        <f t="shared" si="162"/>
        <v/>
      </c>
      <c r="I1342" s="80" t="str">
        <f>IFERROR(VLOOKUP(D1342,Sheet2!A:B,2,0),"")</f>
        <v/>
      </c>
      <c r="J1342" s="64" t="str">
        <f>IFERROR(IF(I1342&lt;&gt;"",VLOOKUP(I1342,Sheet2!B:C,2,0),""),"")</f>
        <v/>
      </c>
      <c r="K1342" s="64" t="str">
        <f>IFERROR( IF(I1342&lt;&gt;"", HLOOKUP(L$2+$A1342,Sheet2!BX:NK,2,0),""),"")</f>
        <v/>
      </c>
      <c r="L1342" t="str">
        <f>IF(OR(HLOOKUP(L$2+$A1342,Sheet2!BX:NK,$B1342,0),HLOOKUP(L$2+$A1342,Sheet2!BX:NK,$B1342,0)&lt;&gt;""),HLOOKUP(L$2+$A1342,Sheet2!BX:NK,$B1342,0),"")</f>
        <v/>
      </c>
      <c r="M1342" t="str">
        <f>IF(OR(HLOOKUP(M$2+$A1342,Sheet2!BY:NL,$B1342,0),HLOOKUP(M$2+$A1342,Sheet2!BY:NL,$B1342,0)&lt;&gt;""),HLOOKUP(M$2+$A1342,Sheet2!BY:NL,$B1342,0),"")</f>
        <v/>
      </c>
      <c r="N1342" t="str">
        <f>IF(OR(HLOOKUP(N$2+$A1342,Sheet2!BZ:NM,$B1342,0),HLOOKUP(N$2+$A1342,Sheet2!BZ:NM,$B1342,0)&lt;&gt;""),HLOOKUP(N$2+$A1342,Sheet2!BZ:NM,$B1342,0),"")</f>
        <v/>
      </c>
      <c r="O1342" t="str">
        <f>IF(OR(HLOOKUP(O$2+$A1342,Sheet2!CA:NN,$B1342,0),HLOOKUP(O$2+$A1342,Sheet2!CA:NN,$B1342,0)&lt;&gt;""),HLOOKUP(O$2+$A1342,Sheet2!CA:NN,$B1342,0),"")</f>
        <v/>
      </c>
      <c r="P1342" t="str">
        <f>IF(OR(HLOOKUP(P$2+$A1342,Sheet2!CB:NO,$B1342,0),HLOOKUP(P$2+$A1342,Sheet2!CB:NO,$B1342,0)&lt;&gt;""),HLOOKUP(P$2+$A1342,Sheet2!CB:NO,$B1342,0),"")</f>
        <v/>
      </c>
      <c r="Q1342" t="str">
        <f>IF(OR(HLOOKUP(Q$2+$A1342,Sheet2!CC:NO,$B1342,0),HLOOKUP(Q$2+$A1342,Sheet2!CC:NO,$B1342,0)&lt;&gt;""),HLOOKUP(Q$2+$A1342,Sheet2!CC:NO,$B1342,0),"")</f>
        <v/>
      </c>
    </row>
    <row r="1343" spans="1:17" x14ac:dyDescent="0.25">
      <c r="A1343" s="64">
        <f t="shared" si="163"/>
        <v>54</v>
      </c>
      <c r="B1343" s="64">
        <f t="shared" si="164"/>
        <v>138</v>
      </c>
      <c r="C1343" s="64">
        <f t="shared" si="165"/>
        <v>10</v>
      </c>
      <c r="D1343" s="64">
        <f t="shared" si="166"/>
        <v>134</v>
      </c>
      <c r="E1343" s="64">
        <f t="shared" si="167"/>
        <v>666</v>
      </c>
      <c r="F1343" s="64" t="str">
        <f t="shared" si="160"/>
        <v/>
      </c>
      <c r="G1343" s="64" t="str">
        <f t="shared" si="161"/>
        <v/>
      </c>
      <c r="H1343" s="64" t="str">
        <f t="shared" si="162"/>
        <v/>
      </c>
      <c r="I1343" s="80" t="str">
        <f>IFERROR(VLOOKUP(D1343,Sheet2!A:B,2,0),"")</f>
        <v/>
      </c>
      <c r="J1343" s="64" t="str">
        <f>IFERROR(IF(I1343&lt;&gt;"",VLOOKUP(I1343,Sheet2!B:C,2,0),""),"")</f>
        <v/>
      </c>
      <c r="K1343" s="64" t="str">
        <f>IFERROR( IF(I1343&lt;&gt;"", HLOOKUP(L$2+$A1343,Sheet2!BX:NK,2,0),""),"")</f>
        <v/>
      </c>
      <c r="L1343" t="str">
        <f>IF(OR(HLOOKUP(L$2+$A1343,Sheet2!BX:NK,$B1343,0),HLOOKUP(L$2+$A1343,Sheet2!BX:NK,$B1343,0)&lt;&gt;""),HLOOKUP(L$2+$A1343,Sheet2!BX:NK,$B1343,0),"")</f>
        <v/>
      </c>
      <c r="M1343" t="str">
        <f>IF(OR(HLOOKUP(M$2+$A1343,Sheet2!BY:NL,$B1343,0),HLOOKUP(M$2+$A1343,Sheet2!BY:NL,$B1343,0)&lt;&gt;""),HLOOKUP(M$2+$A1343,Sheet2!BY:NL,$B1343,0),"")</f>
        <v/>
      </c>
      <c r="N1343" t="str">
        <f>IF(OR(HLOOKUP(N$2+$A1343,Sheet2!BZ:NM,$B1343,0),HLOOKUP(N$2+$A1343,Sheet2!BZ:NM,$B1343,0)&lt;&gt;""),HLOOKUP(N$2+$A1343,Sheet2!BZ:NM,$B1343,0),"")</f>
        <v/>
      </c>
      <c r="O1343" t="str">
        <f>IF(OR(HLOOKUP(O$2+$A1343,Sheet2!CA:NN,$B1343,0),HLOOKUP(O$2+$A1343,Sheet2!CA:NN,$B1343,0)&lt;&gt;""),HLOOKUP(O$2+$A1343,Sheet2!CA:NN,$B1343,0),"")</f>
        <v/>
      </c>
      <c r="P1343" t="str">
        <f>IF(OR(HLOOKUP(P$2+$A1343,Sheet2!CB:NO,$B1343,0),HLOOKUP(P$2+$A1343,Sheet2!CB:NO,$B1343,0)&lt;&gt;""),HLOOKUP(P$2+$A1343,Sheet2!CB:NO,$B1343,0),"")</f>
        <v/>
      </c>
      <c r="Q1343" t="str">
        <f>IF(OR(HLOOKUP(Q$2+$A1343,Sheet2!CC:NO,$B1343,0),HLOOKUP(Q$2+$A1343,Sheet2!CC:NO,$B1343,0)&lt;&gt;""),HLOOKUP(Q$2+$A1343,Sheet2!CC:NO,$B1343,0),"")</f>
        <v/>
      </c>
    </row>
    <row r="1344" spans="1:17" x14ac:dyDescent="0.25">
      <c r="A1344" s="64">
        <f t="shared" si="163"/>
        <v>0</v>
      </c>
      <c r="B1344" s="64">
        <f t="shared" si="164"/>
        <v>139</v>
      </c>
      <c r="C1344" s="64">
        <f t="shared" si="165"/>
        <v>1</v>
      </c>
      <c r="D1344" s="64">
        <f t="shared" si="166"/>
        <v>135</v>
      </c>
      <c r="E1344" s="64">
        <f t="shared" si="167"/>
        <v>671</v>
      </c>
      <c r="F1344" s="64" t="str">
        <f t="shared" si="160"/>
        <v/>
      </c>
      <c r="G1344" s="64" t="str">
        <f t="shared" si="161"/>
        <v/>
      </c>
      <c r="H1344" s="64" t="str">
        <f t="shared" si="162"/>
        <v/>
      </c>
      <c r="I1344" s="80" t="str">
        <f>IFERROR(VLOOKUP(D1344,Sheet2!A:B,2,0),"")</f>
        <v/>
      </c>
      <c r="J1344" s="64" t="str">
        <f>IFERROR(IF(I1344&lt;&gt;"",VLOOKUP(I1344,Sheet2!B:C,2,0),""),"")</f>
        <v/>
      </c>
      <c r="K1344" s="64" t="str">
        <f>IFERROR( IF(I1344&lt;&gt;"", HLOOKUP(L$2+$A1344,Sheet2!BX:NK,2,0),""),"")</f>
        <v/>
      </c>
      <c r="L1344" t="str">
        <f>IF(OR(HLOOKUP(L$2+$A1344,Sheet2!BX:NK,$B1344,0),HLOOKUP(L$2+$A1344,Sheet2!BX:NK,$B1344,0)&lt;&gt;""),HLOOKUP(L$2+$A1344,Sheet2!BX:NK,$B1344,0),"")</f>
        <v/>
      </c>
      <c r="M1344" t="str">
        <f>IF(OR(HLOOKUP(M$2+$A1344,Sheet2!BY:NL,$B1344,0),HLOOKUP(M$2+$A1344,Sheet2!BY:NL,$B1344,0)&lt;&gt;""),HLOOKUP(M$2+$A1344,Sheet2!BY:NL,$B1344,0),"")</f>
        <v/>
      </c>
      <c r="N1344" t="str">
        <f>IF(OR(HLOOKUP(N$2+$A1344,Sheet2!BZ:NM,$B1344,0),HLOOKUP(N$2+$A1344,Sheet2!BZ:NM,$B1344,0)&lt;&gt;""),HLOOKUP(N$2+$A1344,Sheet2!BZ:NM,$B1344,0),"")</f>
        <v/>
      </c>
      <c r="O1344" t="str">
        <f>IF(OR(HLOOKUP(O$2+$A1344,Sheet2!CA:NN,$B1344,0),HLOOKUP(O$2+$A1344,Sheet2!CA:NN,$B1344,0)&lt;&gt;""),HLOOKUP(O$2+$A1344,Sheet2!CA:NN,$B1344,0),"")</f>
        <v/>
      </c>
      <c r="P1344" t="str">
        <f>IF(OR(HLOOKUP(P$2+$A1344,Sheet2!CB:NO,$B1344,0),HLOOKUP(P$2+$A1344,Sheet2!CB:NO,$B1344,0)&lt;&gt;""),HLOOKUP(P$2+$A1344,Sheet2!CB:NO,$B1344,0),"")</f>
        <v/>
      </c>
      <c r="Q1344" t="str">
        <f>IF(OR(HLOOKUP(Q$2+$A1344,Sheet2!CC:NO,$B1344,0),HLOOKUP(Q$2+$A1344,Sheet2!CC:NO,$B1344,0)&lt;&gt;""),HLOOKUP(Q$2+$A1344,Sheet2!CC:NO,$B1344,0),"")</f>
        <v/>
      </c>
    </row>
    <row r="1345" spans="1:17" x14ac:dyDescent="0.25">
      <c r="A1345" s="64">
        <f t="shared" si="163"/>
        <v>6</v>
      </c>
      <c r="B1345" s="64">
        <f t="shared" si="164"/>
        <v>139</v>
      </c>
      <c r="C1345" s="64">
        <f t="shared" si="165"/>
        <v>2</v>
      </c>
      <c r="D1345" s="64">
        <f t="shared" si="166"/>
        <v>135</v>
      </c>
      <c r="E1345" s="64">
        <f t="shared" si="167"/>
        <v>671</v>
      </c>
      <c r="F1345" s="64" t="str">
        <f t="shared" si="160"/>
        <v/>
      </c>
      <c r="G1345" s="64" t="str">
        <f t="shared" si="161"/>
        <v/>
      </c>
      <c r="H1345" s="64" t="str">
        <f t="shared" si="162"/>
        <v/>
      </c>
      <c r="I1345" s="80" t="str">
        <f>IFERROR(VLOOKUP(D1345,Sheet2!A:B,2,0),"")</f>
        <v/>
      </c>
      <c r="J1345" s="64" t="str">
        <f>IFERROR(IF(I1345&lt;&gt;"",VLOOKUP(I1345,Sheet2!B:C,2,0),""),"")</f>
        <v/>
      </c>
      <c r="K1345" s="64" t="str">
        <f>IFERROR( IF(I1345&lt;&gt;"", HLOOKUP(L$2+$A1345,Sheet2!BX:NK,2,0),""),"")</f>
        <v/>
      </c>
      <c r="L1345" t="str">
        <f>IF(OR(HLOOKUP(L$2+$A1345,Sheet2!BX:NK,$B1345,0),HLOOKUP(L$2+$A1345,Sheet2!BX:NK,$B1345,0)&lt;&gt;""),HLOOKUP(L$2+$A1345,Sheet2!BX:NK,$B1345,0),"")</f>
        <v/>
      </c>
      <c r="M1345" t="str">
        <f>IF(OR(HLOOKUP(M$2+$A1345,Sheet2!BY:NL,$B1345,0),HLOOKUP(M$2+$A1345,Sheet2!BY:NL,$B1345,0)&lt;&gt;""),HLOOKUP(M$2+$A1345,Sheet2!BY:NL,$B1345,0),"")</f>
        <v/>
      </c>
      <c r="N1345" t="str">
        <f>IF(OR(HLOOKUP(N$2+$A1345,Sheet2!BZ:NM,$B1345,0),HLOOKUP(N$2+$A1345,Sheet2!BZ:NM,$B1345,0)&lt;&gt;""),HLOOKUP(N$2+$A1345,Sheet2!BZ:NM,$B1345,0),"")</f>
        <v/>
      </c>
      <c r="O1345" t="str">
        <f>IF(OR(HLOOKUP(O$2+$A1345,Sheet2!CA:NN,$B1345,0),HLOOKUP(O$2+$A1345,Sheet2!CA:NN,$B1345,0)&lt;&gt;""),HLOOKUP(O$2+$A1345,Sheet2!CA:NN,$B1345,0),"")</f>
        <v/>
      </c>
      <c r="P1345" t="str">
        <f>IF(OR(HLOOKUP(P$2+$A1345,Sheet2!CB:NO,$B1345,0),HLOOKUP(P$2+$A1345,Sheet2!CB:NO,$B1345,0)&lt;&gt;""),HLOOKUP(P$2+$A1345,Sheet2!CB:NO,$B1345,0),"")</f>
        <v/>
      </c>
      <c r="Q1345" t="str">
        <f>IF(OR(HLOOKUP(Q$2+$A1345,Sheet2!CC:NO,$B1345,0),HLOOKUP(Q$2+$A1345,Sheet2!CC:NO,$B1345,0)&lt;&gt;""),HLOOKUP(Q$2+$A1345,Sheet2!CC:NO,$B1345,0),"")</f>
        <v/>
      </c>
    </row>
    <row r="1346" spans="1:17" x14ac:dyDescent="0.25">
      <c r="A1346" s="64">
        <f t="shared" si="163"/>
        <v>12</v>
      </c>
      <c r="B1346" s="64">
        <f t="shared" si="164"/>
        <v>139</v>
      </c>
      <c r="C1346" s="64">
        <f t="shared" si="165"/>
        <v>3</v>
      </c>
      <c r="D1346" s="64">
        <f t="shared" si="166"/>
        <v>135</v>
      </c>
      <c r="E1346" s="64">
        <f t="shared" si="167"/>
        <v>671</v>
      </c>
      <c r="F1346" s="64" t="str">
        <f t="shared" si="160"/>
        <v/>
      </c>
      <c r="G1346" s="64" t="str">
        <f t="shared" si="161"/>
        <v/>
      </c>
      <c r="H1346" s="64" t="str">
        <f t="shared" si="162"/>
        <v/>
      </c>
      <c r="I1346" s="80" t="str">
        <f>IFERROR(VLOOKUP(D1346,Sheet2!A:B,2,0),"")</f>
        <v/>
      </c>
      <c r="J1346" s="64" t="str">
        <f>IFERROR(IF(I1346&lt;&gt;"",VLOOKUP(I1346,Sheet2!B:C,2,0),""),"")</f>
        <v/>
      </c>
      <c r="K1346" s="64" t="str">
        <f>IFERROR( IF(I1346&lt;&gt;"", HLOOKUP(L$2+$A1346,Sheet2!BX:NK,2,0),""),"")</f>
        <v/>
      </c>
      <c r="L1346" t="str">
        <f>IF(OR(HLOOKUP(L$2+$A1346,Sheet2!BX:NK,$B1346,0),HLOOKUP(L$2+$A1346,Sheet2!BX:NK,$B1346,0)&lt;&gt;""),HLOOKUP(L$2+$A1346,Sheet2!BX:NK,$B1346,0),"")</f>
        <v/>
      </c>
      <c r="M1346" t="str">
        <f>IF(OR(HLOOKUP(M$2+$A1346,Sheet2!BY:NL,$B1346,0),HLOOKUP(M$2+$A1346,Sheet2!BY:NL,$B1346,0)&lt;&gt;""),HLOOKUP(M$2+$A1346,Sheet2!BY:NL,$B1346,0),"")</f>
        <v/>
      </c>
      <c r="N1346" t="str">
        <f>IF(OR(HLOOKUP(N$2+$A1346,Sheet2!BZ:NM,$B1346,0),HLOOKUP(N$2+$A1346,Sheet2!BZ:NM,$B1346,0)&lt;&gt;""),HLOOKUP(N$2+$A1346,Sheet2!BZ:NM,$B1346,0),"")</f>
        <v/>
      </c>
      <c r="O1346" t="str">
        <f>IF(OR(HLOOKUP(O$2+$A1346,Sheet2!CA:NN,$B1346,0),HLOOKUP(O$2+$A1346,Sheet2!CA:NN,$B1346,0)&lt;&gt;""),HLOOKUP(O$2+$A1346,Sheet2!CA:NN,$B1346,0),"")</f>
        <v/>
      </c>
      <c r="P1346" t="str">
        <f>IF(OR(HLOOKUP(P$2+$A1346,Sheet2!CB:NO,$B1346,0),HLOOKUP(P$2+$A1346,Sheet2!CB:NO,$B1346,0)&lt;&gt;""),HLOOKUP(P$2+$A1346,Sheet2!CB:NO,$B1346,0),"")</f>
        <v/>
      </c>
      <c r="Q1346" t="str">
        <f>IF(OR(HLOOKUP(Q$2+$A1346,Sheet2!CC:NO,$B1346,0),HLOOKUP(Q$2+$A1346,Sheet2!CC:NO,$B1346,0)&lt;&gt;""),HLOOKUP(Q$2+$A1346,Sheet2!CC:NO,$B1346,0),"")</f>
        <v/>
      </c>
    </row>
    <row r="1347" spans="1:17" x14ac:dyDescent="0.25">
      <c r="A1347" s="64">
        <f t="shared" si="163"/>
        <v>18</v>
      </c>
      <c r="B1347" s="64">
        <f t="shared" si="164"/>
        <v>139</v>
      </c>
      <c r="C1347" s="64">
        <f t="shared" si="165"/>
        <v>4</v>
      </c>
      <c r="D1347" s="64">
        <f t="shared" si="166"/>
        <v>135</v>
      </c>
      <c r="E1347" s="64">
        <f t="shared" si="167"/>
        <v>671</v>
      </c>
      <c r="F1347" s="64" t="str">
        <f t="shared" si="160"/>
        <v/>
      </c>
      <c r="G1347" s="64" t="str">
        <f t="shared" si="161"/>
        <v/>
      </c>
      <c r="H1347" s="64" t="str">
        <f t="shared" si="162"/>
        <v/>
      </c>
      <c r="I1347" s="80" t="str">
        <f>IFERROR(VLOOKUP(D1347,Sheet2!A:B,2,0),"")</f>
        <v/>
      </c>
      <c r="J1347" s="64" t="str">
        <f>IFERROR(IF(I1347&lt;&gt;"",VLOOKUP(I1347,Sheet2!B:C,2,0),""),"")</f>
        <v/>
      </c>
      <c r="K1347" s="64" t="str">
        <f>IFERROR( IF(I1347&lt;&gt;"", HLOOKUP(L$2+$A1347,Sheet2!BX:NK,2,0),""),"")</f>
        <v/>
      </c>
      <c r="L1347" t="str">
        <f>IF(OR(HLOOKUP(L$2+$A1347,Sheet2!BX:NK,$B1347,0),HLOOKUP(L$2+$A1347,Sheet2!BX:NK,$B1347,0)&lt;&gt;""),HLOOKUP(L$2+$A1347,Sheet2!BX:NK,$B1347,0),"")</f>
        <v/>
      </c>
      <c r="M1347" t="str">
        <f>IF(OR(HLOOKUP(M$2+$A1347,Sheet2!BY:NL,$B1347,0),HLOOKUP(M$2+$A1347,Sheet2!BY:NL,$B1347,0)&lt;&gt;""),HLOOKUP(M$2+$A1347,Sheet2!BY:NL,$B1347,0),"")</f>
        <v/>
      </c>
      <c r="N1347" t="str">
        <f>IF(OR(HLOOKUP(N$2+$A1347,Sheet2!BZ:NM,$B1347,0),HLOOKUP(N$2+$A1347,Sheet2!BZ:NM,$B1347,0)&lt;&gt;""),HLOOKUP(N$2+$A1347,Sheet2!BZ:NM,$B1347,0),"")</f>
        <v/>
      </c>
      <c r="O1347" t="str">
        <f>IF(OR(HLOOKUP(O$2+$A1347,Sheet2!CA:NN,$B1347,0),HLOOKUP(O$2+$A1347,Sheet2!CA:NN,$B1347,0)&lt;&gt;""),HLOOKUP(O$2+$A1347,Sheet2!CA:NN,$B1347,0),"")</f>
        <v/>
      </c>
      <c r="P1347" t="str">
        <f>IF(OR(HLOOKUP(P$2+$A1347,Sheet2!CB:NO,$B1347,0),HLOOKUP(P$2+$A1347,Sheet2!CB:NO,$B1347,0)&lt;&gt;""),HLOOKUP(P$2+$A1347,Sheet2!CB:NO,$B1347,0),"")</f>
        <v/>
      </c>
      <c r="Q1347" t="str">
        <f>IF(OR(HLOOKUP(Q$2+$A1347,Sheet2!CC:NO,$B1347,0),HLOOKUP(Q$2+$A1347,Sheet2!CC:NO,$B1347,0)&lt;&gt;""),HLOOKUP(Q$2+$A1347,Sheet2!CC:NO,$B1347,0),"")</f>
        <v/>
      </c>
    </row>
    <row r="1348" spans="1:17" x14ac:dyDescent="0.25">
      <c r="A1348" s="64">
        <f t="shared" si="163"/>
        <v>24</v>
      </c>
      <c r="B1348" s="64">
        <f t="shared" si="164"/>
        <v>139</v>
      </c>
      <c r="C1348" s="64">
        <f t="shared" si="165"/>
        <v>5</v>
      </c>
      <c r="D1348" s="64">
        <f t="shared" si="166"/>
        <v>135</v>
      </c>
      <c r="E1348" s="64">
        <f t="shared" si="167"/>
        <v>671</v>
      </c>
      <c r="F1348" s="64" t="str">
        <f t="shared" si="160"/>
        <v/>
      </c>
      <c r="G1348" s="64" t="str">
        <f t="shared" si="161"/>
        <v/>
      </c>
      <c r="H1348" s="64" t="str">
        <f t="shared" si="162"/>
        <v/>
      </c>
      <c r="I1348" s="80" t="str">
        <f>IFERROR(VLOOKUP(D1348,Sheet2!A:B,2,0),"")</f>
        <v/>
      </c>
      <c r="J1348" s="64" t="str">
        <f>IFERROR(IF(I1348&lt;&gt;"",VLOOKUP(I1348,Sheet2!B:C,2,0),""),"")</f>
        <v/>
      </c>
      <c r="K1348" s="64" t="str">
        <f>IFERROR( IF(I1348&lt;&gt;"", HLOOKUP(L$2+$A1348,Sheet2!BX:NK,2,0),""),"")</f>
        <v/>
      </c>
      <c r="L1348" t="str">
        <f>IF(OR(HLOOKUP(L$2+$A1348,Sheet2!BX:NK,$B1348,0),HLOOKUP(L$2+$A1348,Sheet2!BX:NK,$B1348,0)&lt;&gt;""),HLOOKUP(L$2+$A1348,Sheet2!BX:NK,$B1348,0),"")</f>
        <v/>
      </c>
      <c r="M1348" t="str">
        <f>IF(OR(HLOOKUP(M$2+$A1348,Sheet2!BY:NL,$B1348,0),HLOOKUP(M$2+$A1348,Sheet2!BY:NL,$B1348,0)&lt;&gt;""),HLOOKUP(M$2+$A1348,Sheet2!BY:NL,$B1348,0),"")</f>
        <v/>
      </c>
      <c r="N1348" t="str">
        <f>IF(OR(HLOOKUP(N$2+$A1348,Sheet2!BZ:NM,$B1348,0),HLOOKUP(N$2+$A1348,Sheet2!BZ:NM,$B1348,0)&lt;&gt;""),HLOOKUP(N$2+$A1348,Sheet2!BZ:NM,$B1348,0),"")</f>
        <v/>
      </c>
      <c r="O1348" t="str">
        <f>IF(OR(HLOOKUP(O$2+$A1348,Sheet2!CA:NN,$B1348,0),HLOOKUP(O$2+$A1348,Sheet2!CA:NN,$B1348,0)&lt;&gt;""),HLOOKUP(O$2+$A1348,Sheet2!CA:NN,$B1348,0),"")</f>
        <v/>
      </c>
      <c r="P1348" t="str">
        <f>IF(OR(HLOOKUP(P$2+$A1348,Sheet2!CB:NO,$B1348,0),HLOOKUP(P$2+$A1348,Sheet2!CB:NO,$B1348,0)&lt;&gt;""),HLOOKUP(P$2+$A1348,Sheet2!CB:NO,$B1348,0),"")</f>
        <v/>
      </c>
      <c r="Q1348" t="str">
        <f>IF(OR(HLOOKUP(Q$2+$A1348,Sheet2!CC:NO,$B1348,0),HLOOKUP(Q$2+$A1348,Sheet2!CC:NO,$B1348,0)&lt;&gt;""),HLOOKUP(Q$2+$A1348,Sheet2!CC:NO,$B1348,0),"")</f>
        <v/>
      </c>
    </row>
    <row r="1349" spans="1:17" x14ac:dyDescent="0.25">
      <c r="A1349" s="64">
        <f t="shared" si="163"/>
        <v>30</v>
      </c>
      <c r="B1349" s="64">
        <f t="shared" si="164"/>
        <v>139</v>
      </c>
      <c r="C1349" s="64">
        <f t="shared" si="165"/>
        <v>6</v>
      </c>
      <c r="D1349" s="64">
        <f t="shared" si="166"/>
        <v>135</v>
      </c>
      <c r="E1349" s="64">
        <f t="shared" si="167"/>
        <v>671</v>
      </c>
      <c r="F1349" s="64" t="str">
        <f t="shared" ref="F1349:F1412" si="168">IFERROR(IF(I1349&lt;&gt;"",IF(LEFT(K1349,2)="1-",1,2),""),"")</f>
        <v/>
      </c>
      <c r="G1349" s="64" t="str">
        <f t="shared" ref="G1349:G1412" si="169">IFERROR(IF(I1349&lt;&gt;"",MONTH( RIGHT(K1349,LEN(K1349)-FIND("-",K1349))),""),"")</f>
        <v/>
      </c>
      <c r="H1349" s="64" t="str">
        <f t="shared" ref="H1349:H1412" si="170">IFERROR(IF(I1349&lt;&gt;"",YEAR( RIGHT(K1349,LEN(K1349)-FIND("-",K1349))),""),"")</f>
        <v/>
      </c>
      <c r="I1349" s="80" t="str">
        <f>IFERROR(VLOOKUP(D1349,Sheet2!A:B,2,0),"")</f>
        <v/>
      </c>
      <c r="J1349" s="64" t="str">
        <f>IFERROR(IF(I1349&lt;&gt;"",VLOOKUP(I1349,Sheet2!B:C,2,0),""),"")</f>
        <v/>
      </c>
      <c r="K1349" s="64" t="str">
        <f>IFERROR( IF(I1349&lt;&gt;"", HLOOKUP(L$2+$A1349,Sheet2!BX:NK,2,0),""),"")</f>
        <v/>
      </c>
      <c r="L1349" t="str">
        <f>IF(OR(HLOOKUP(L$2+$A1349,Sheet2!BX:NK,$B1349,0),HLOOKUP(L$2+$A1349,Sheet2!BX:NK,$B1349,0)&lt;&gt;""),HLOOKUP(L$2+$A1349,Sheet2!BX:NK,$B1349,0),"")</f>
        <v/>
      </c>
      <c r="M1349" t="str">
        <f>IF(OR(HLOOKUP(M$2+$A1349,Sheet2!BY:NL,$B1349,0),HLOOKUP(M$2+$A1349,Sheet2!BY:NL,$B1349,0)&lt;&gt;""),HLOOKUP(M$2+$A1349,Sheet2!BY:NL,$B1349,0),"")</f>
        <v/>
      </c>
      <c r="N1349" t="str">
        <f>IF(OR(HLOOKUP(N$2+$A1349,Sheet2!BZ:NM,$B1349,0),HLOOKUP(N$2+$A1349,Sheet2!BZ:NM,$B1349,0)&lt;&gt;""),HLOOKUP(N$2+$A1349,Sheet2!BZ:NM,$B1349,0),"")</f>
        <v/>
      </c>
      <c r="O1349" t="str">
        <f>IF(OR(HLOOKUP(O$2+$A1349,Sheet2!CA:NN,$B1349,0),HLOOKUP(O$2+$A1349,Sheet2!CA:NN,$B1349,0)&lt;&gt;""),HLOOKUP(O$2+$A1349,Sheet2!CA:NN,$B1349,0),"")</f>
        <v/>
      </c>
      <c r="P1349" t="str">
        <f>IF(OR(HLOOKUP(P$2+$A1349,Sheet2!CB:NO,$B1349,0),HLOOKUP(P$2+$A1349,Sheet2!CB:NO,$B1349,0)&lt;&gt;""),HLOOKUP(P$2+$A1349,Sheet2!CB:NO,$B1349,0),"")</f>
        <v/>
      </c>
      <c r="Q1349" t="str">
        <f>IF(OR(HLOOKUP(Q$2+$A1349,Sheet2!CC:NO,$B1349,0),HLOOKUP(Q$2+$A1349,Sheet2!CC:NO,$B1349,0)&lt;&gt;""),HLOOKUP(Q$2+$A1349,Sheet2!CC:NO,$B1349,0),"")</f>
        <v/>
      </c>
    </row>
    <row r="1350" spans="1:17" x14ac:dyDescent="0.25">
      <c r="A1350" s="64">
        <f t="shared" ref="A1350:A1413" si="171">IF(C1350&lt;&gt;1,A1349+6,0)</f>
        <v>36</v>
      </c>
      <c r="B1350" s="64">
        <f t="shared" ref="B1350:B1413" si="172">IF(C1350&lt;&gt;1,B1349,B1349+1)</f>
        <v>139</v>
      </c>
      <c r="C1350" s="64">
        <f t="shared" ref="C1350:C1413" si="173">IF($C$3-C1349=0,1,C1349+1)</f>
        <v>7</v>
      </c>
      <c r="D1350" s="64">
        <f t="shared" ref="D1350:D1413" si="174">IF(C1350=1,D1349+1,D1349)</f>
        <v>135</v>
      </c>
      <c r="E1350" s="64">
        <f t="shared" ref="E1350:E1413" si="175">IF(D1350&lt;&gt;D1349,E1349+5,E1349)</f>
        <v>671</v>
      </c>
      <c r="F1350" s="64" t="str">
        <f t="shared" si="168"/>
        <v/>
      </c>
      <c r="G1350" s="64" t="str">
        <f t="shared" si="169"/>
        <v/>
      </c>
      <c r="H1350" s="64" t="str">
        <f t="shared" si="170"/>
        <v/>
      </c>
      <c r="I1350" s="80" t="str">
        <f>IFERROR(VLOOKUP(D1350,Sheet2!A:B,2,0),"")</f>
        <v/>
      </c>
      <c r="J1350" s="64" t="str">
        <f>IFERROR(IF(I1350&lt;&gt;"",VLOOKUP(I1350,Sheet2!B:C,2,0),""),"")</f>
        <v/>
      </c>
      <c r="K1350" s="64" t="str">
        <f>IFERROR( IF(I1350&lt;&gt;"", HLOOKUP(L$2+$A1350,Sheet2!BX:NK,2,0),""),"")</f>
        <v/>
      </c>
      <c r="L1350" t="str">
        <f>IF(OR(HLOOKUP(L$2+$A1350,Sheet2!BX:NK,$B1350,0),HLOOKUP(L$2+$A1350,Sheet2!BX:NK,$B1350,0)&lt;&gt;""),HLOOKUP(L$2+$A1350,Sheet2!BX:NK,$B1350,0),"")</f>
        <v/>
      </c>
      <c r="M1350" t="str">
        <f>IF(OR(HLOOKUP(M$2+$A1350,Sheet2!BY:NL,$B1350,0),HLOOKUP(M$2+$A1350,Sheet2!BY:NL,$B1350,0)&lt;&gt;""),HLOOKUP(M$2+$A1350,Sheet2!BY:NL,$B1350,0),"")</f>
        <v/>
      </c>
      <c r="N1350" t="str">
        <f>IF(OR(HLOOKUP(N$2+$A1350,Sheet2!BZ:NM,$B1350,0),HLOOKUP(N$2+$A1350,Sheet2!BZ:NM,$B1350,0)&lt;&gt;""),HLOOKUP(N$2+$A1350,Sheet2!BZ:NM,$B1350,0),"")</f>
        <v/>
      </c>
      <c r="O1350" t="str">
        <f>IF(OR(HLOOKUP(O$2+$A1350,Sheet2!CA:NN,$B1350,0),HLOOKUP(O$2+$A1350,Sheet2!CA:NN,$B1350,0)&lt;&gt;""),HLOOKUP(O$2+$A1350,Sheet2!CA:NN,$B1350,0),"")</f>
        <v/>
      </c>
      <c r="P1350" t="str">
        <f>IF(OR(HLOOKUP(P$2+$A1350,Sheet2!CB:NO,$B1350,0),HLOOKUP(P$2+$A1350,Sheet2!CB:NO,$B1350,0)&lt;&gt;""),HLOOKUP(P$2+$A1350,Sheet2!CB:NO,$B1350,0),"")</f>
        <v/>
      </c>
      <c r="Q1350" t="str">
        <f>IF(OR(HLOOKUP(Q$2+$A1350,Sheet2!CC:NO,$B1350,0),HLOOKUP(Q$2+$A1350,Sheet2!CC:NO,$B1350,0)&lt;&gt;""),HLOOKUP(Q$2+$A1350,Sheet2!CC:NO,$B1350,0),"")</f>
        <v/>
      </c>
    </row>
    <row r="1351" spans="1:17" x14ac:dyDescent="0.25">
      <c r="A1351" s="64">
        <f t="shared" si="171"/>
        <v>42</v>
      </c>
      <c r="B1351" s="64">
        <f t="shared" si="172"/>
        <v>139</v>
      </c>
      <c r="C1351" s="64">
        <f t="shared" si="173"/>
        <v>8</v>
      </c>
      <c r="D1351" s="64">
        <f t="shared" si="174"/>
        <v>135</v>
      </c>
      <c r="E1351" s="64">
        <f t="shared" si="175"/>
        <v>671</v>
      </c>
      <c r="F1351" s="64" t="str">
        <f t="shared" si="168"/>
        <v/>
      </c>
      <c r="G1351" s="64" t="str">
        <f t="shared" si="169"/>
        <v/>
      </c>
      <c r="H1351" s="64" t="str">
        <f t="shared" si="170"/>
        <v/>
      </c>
      <c r="I1351" s="80" t="str">
        <f>IFERROR(VLOOKUP(D1351,Sheet2!A:B,2,0),"")</f>
        <v/>
      </c>
      <c r="J1351" s="64" t="str">
        <f>IFERROR(IF(I1351&lt;&gt;"",VLOOKUP(I1351,Sheet2!B:C,2,0),""),"")</f>
        <v/>
      </c>
      <c r="K1351" s="64" t="str">
        <f>IFERROR( IF(I1351&lt;&gt;"", HLOOKUP(L$2+$A1351,Sheet2!BX:NK,2,0),""),"")</f>
        <v/>
      </c>
      <c r="L1351" t="str">
        <f>IF(OR(HLOOKUP(L$2+$A1351,Sheet2!BX:NK,$B1351,0),HLOOKUP(L$2+$A1351,Sheet2!BX:NK,$B1351,0)&lt;&gt;""),HLOOKUP(L$2+$A1351,Sheet2!BX:NK,$B1351,0),"")</f>
        <v/>
      </c>
      <c r="M1351" t="str">
        <f>IF(OR(HLOOKUP(M$2+$A1351,Sheet2!BY:NL,$B1351,0),HLOOKUP(M$2+$A1351,Sheet2!BY:NL,$B1351,0)&lt;&gt;""),HLOOKUP(M$2+$A1351,Sheet2!BY:NL,$B1351,0),"")</f>
        <v/>
      </c>
      <c r="N1351" t="str">
        <f>IF(OR(HLOOKUP(N$2+$A1351,Sheet2!BZ:NM,$B1351,0),HLOOKUP(N$2+$A1351,Sheet2!BZ:NM,$B1351,0)&lt;&gt;""),HLOOKUP(N$2+$A1351,Sheet2!BZ:NM,$B1351,0),"")</f>
        <v/>
      </c>
      <c r="O1351" t="str">
        <f>IF(OR(HLOOKUP(O$2+$A1351,Sheet2!CA:NN,$B1351,0),HLOOKUP(O$2+$A1351,Sheet2!CA:NN,$B1351,0)&lt;&gt;""),HLOOKUP(O$2+$A1351,Sheet2!CA:NN,$B1351,0),"")</f>
        <v/>
      </c>
      <c r="P1351" t="str">
        <f>IF(OR(HLOOKUP(P$2+$A1351,Sheet2!CB:NO,$B1351,0),HLOOKUP(P$2+$A1351,Sheet2!CB:NO,$B1351,0)&lt;&gt;""),HLOOKUP(P$2+$A1351,Sheet2!CB:NO,$B1351,0),"")</f>
        <v/>
      </c>
      <c r="Q1351" t="str">
        <f>IF(OR(HLOOKUP(Q$2+$A1351,Sheet2!CC:NO,$B1351,0),HLOOKUP(Q$2+$A1351,Sheet2!CC:NO,$B1351,0)&lt;&gt;""),HLOOKUP(Q$2+$A1351,Sheet2!CC:NO,$B1351,0),"")</f>
        <v/>
      </c>
    </row>
    <row r="1352" spans="1:17" x14ac:dyDescent="0.25">
      <c r="A1352" s="64">
        <f t="shared" si="171"/>
        <v>48</v>
      </c>
      <c r="B1352" s="64">
        <f t="shared" si="172"/>
        <v>139</v>
      </c>
      <c r="C1352" s="64">
        <f t="shared" si="173"/>
        <v>9</v>
      </c>
      <c r="D1352" s="64">
        <f t="shared" si="174"/>
        <v>135</v>
      </c>
      <c r="E1352" s="64">
        <f t="shared" si="175"/>
        <v>671</v>
      </c>
      <c r="F1352" s="64" t="str">
        <f t="shared" si="168"/>
        <v/>
      </c>
      <c r="G1352" s="64" t="str">
        <f t="shared" si="169"/>
        <v/>
      </c>
      <c r="H1352" s="64" t="str">
        <f t="shared" si="170"/>
        <v/>
      </c>
      <c r="I1352" s="80" t="str">
        <f>IFERROR(VLOOKUP(D1352,Sheet2!A:B,2,0),"")</f>
        <v/>
      </c>
      <c r="J1352" s="64" t="str">
        <f>IFERROR(IF(I1352&lt;&gt;"",VLOOKUP(I1352,Sheet2!B:C,2,0),""),"")</f>
        <v/>
      </c>
      <c r="K1352" s="64" t="str">
        <f>IFERROR( IF(I1352&lt;&gt;"", HLOOKUP(L$2+$A1352,Sheet2!BX:NK,2,0),""),"")</f>
        <v/>
      </c>
      <c r="L1352" t="str">
        <f>IF(OR(HLOOKUP(L$2+$A1352,Sheet2!BX:NK,$B1352,0),HLOOKUP(L$2+$A1352,Sheet2!BX:NK,$B1352,0)&lt;&gt;""),HLOOKUP(L$2+$A1352,Sheet2!BX:NK,$B1352,0),"")</f>
        <v/>
      </c>
      <c r="M1352" t="str">
        <f>IF(OR(HLOOKUP(M$2+$A1352,Sheet2!BY:NL,$B1352,0),HLOOKUP(M$2+$A1352,Sheet2!BY:NL,$B1352,0)&lt;&gt;""),HLOOKUP(M$2+$A1352,Sheet2!BY:NL,$B1352,0),"")</f>
        <v/>
      </c>
      <c r="N1352" t="str">
        <f>IF(OR(HLOOKUP(N$2+$A1352,Sheet2!BZ:NM,$B1352,0),HLOOKUP(N$2+$A1352,Sheet2!BZ:NM,$B1352,0)&lt;&gt;""),HLOOKUP(N$2+$A1352,Sheet2!BZ:NM,$B1352,0),"")</f>
        <v/>
      </c>
      <c r="O1352" t="str">
        <f>IF(OR(HLOOKUP(O$2+$A1352,Sheet2!CA:NN,$B1352,0),HLOOKUP(O$2+$A1352,Sheet2!CA:NN,$B1352,0)&lt;&gt;""),HLOOKUP(O$2+$A1352,Sheet2!CA:NN,$B1352,0),"")</f>
        <v/>
      </c>
      <c r="P1352" t="str">
        <f>IF(OR(HLOOKUP(P$2+$A1352,Sheet2!CB:NO,$B1352,0),HLOOKUP(P$2+$A1352,Sheet2!CB:NO,$B1352,0)&lt;&gt;""),HLOOKUP(P$2+$A1352,Sheet2!CB:NO,$B1352,0),"")</f>
        <v/>
      </c>
      <c r="Q1352" t="str">
        <f>IF(OR(HLOOKUP(Q$2+$A1352,Sheet2!CC:NO,$B1352,0),HLOOKUP(Q$2+$A1352,Sheet2!CC:NO,$B1352,0)&lt;&gt;""),HLOOKUP(Q$2+$A1352,Sheet2!CC:NO,$B1352,0),"")</f>
        <v/>
      </c>
    </row>
    <row r="1353" spans="1:17" x14ac:dyDescent="0.25">
      <c r="A1353" s="64">
        <f t="shared" si="171"/>
        <v>54</v>
      </c>
      <c r="B1353" s="64">
        <f t="shared" si="172"/>
        <v>139</v>
      </c>
      <c r="C1353" s="64">
        <f t="shared" si="173"/>
        <v>10</v>
      </c>
      <c r="D1353" s="64">
        <f t="shared" si="174"/>
        <v>135</v>
      </c>
      <c r="E1353" s="64">
        <f t="shared" si="175"/>
        <v>671</v>
      </c>
      <c r="F1353" s="64" t="str">
        <f t="shared" si="168"/>
        <v/>
      </c>
      <c r="G1353" s="64" t="str">
        <f t="shared" si="169"/>
        <v/>
      </c>
      <c r="H1353" s="64" t="str">
        <f t="shared" si="170"/>
        <v/>
      </c>
      <c r="I1353" s="80" t="str">
        <f>IFERROR(VLOOKUP(D1353,Sheet2!A:B,2,0),"")</f>
        <v/>
      </c>
      <c r="J1353" s="64" t="str">
        <f>IFERROR(IF(I1353&lt;&gt;"",VLOOKUP(I1353,Sheet2!B:C,2,0),""),"")</f>
        <v/>
      </c>
      <c r="K1353" s="64" t="str">
        <f>IFERROR( IF(I1353&lt;&gt;"", HLOOKUP(L$2+$A1353,Sheet2!BX:NK,2,0),""),"")</f>
        <v/>
      </c>
      <c r="L1353" t="str">
        <f>IF(OR(HLOOKUP(L$2+$A1353,Sheet2!BX:NK,$B1353,0),HLOOKUP(L$2+$A1353,Sheet2!BX:NK,$B1353,0)&lt;&gt;""),HLOOKUP(L$2+$A1353,Sheet2!BX:NK,$B1353,0),"")</f>
        <v/>
      </c>
      <c r="M1353" t="str">
        <f>IF(OR(HLOOKUP(M$2+$A1353,Sheet2!BY:NL,$B1353,0),HLOOKUP(M$2+$A1353,Sheet2!BY:NL,$B1353,0)&lt;&gt;""),HLOOKUP(M$2+$A1353,Sheet2!BY:NL,$B1353,0),"")</f>
        <v/>
      </c>
      <c r="N1353" t="str">
        <f>IF(OR(HLOOKUP(N$2+$A1353,Sheet2!BZ:NM,$B1353,0),HLOOKUP(N$2+$A1353,Sheet2!BZ:NM,$B1353,0)&lt;&gt;""),HLOOKUP(N$2+$A1353,Sheet2!BZ:NM,$B1353,0),"")</f>
        <v/>
      </c>
      <c r="O1353" t="str">
        <f>IF(OR(HLOOKUP(O$2+$A1353,Sheet2!CA:NN,$B1353,0),HLOOKUP(O$2+$A1353,Sheet2!CA:NN,$B1353,0)&lt;&gt;""),HLOOKUP(O$2+$A1353,Sheet2!CA:NN,$B1353,0),"")</f>
        <v/>
      </c>
      <c r="P1353" t="str">
        <f>IF(OR(HLOOKUP(P$2+$A1353,Sheet2!CB:NO,$B1353,0),HLOOKUP(P$2+$A1353,Sheet2!CB:NO,$B1353,0)&lt;&gt;""),HLOOKUP(P$2+$A1353,Sheet2!CB:NO,$B1353,0),"")</f>
        <v/>
      </c>
      <c r="Q1353" t="str">
        <f>IF(OR(HLOOKUP(Q$2+$A1353,Sheet2!CC:NO,$B1353,0),HLOOKUP(Q$2+$A1353,Sheet2!CC:NO,$B1353,0)&lt;&gt;""),HLOOKUP(Q$2+$A1353,Sheet2!CC:NO,$B1353,0),"")</f>
        <v/>
      </c>
    </row>
    <row r="1354" spans="1:17" x14ac:dyDescent="0.25">
      <c r="A1354" s="64">
        <f t="shared" si="171"/>
        <v>0</v>
      </c>
      <c r="B1354" s="64">
        <f t="shared" si="172"/>
        <v>140</v>
      </c>
      <c r="C1354" s="64">
        <f t="shared" si="173"/>
        <v>1</v>
      </c>
      <c r="D1354" s="64">
        <f t="shared" si="174"/>
        <v>136</v>
      </c>
      <c r="E1354" s="64">
        <f t="shared" si="175"/>
        <v>676</v>
      </c>
      <c r="F1354" s="64" t="str">
        <f t="shared" si="168"/>
        <v/>
      </c>
      <c r="G1354" s="64" t="str">
        <f t="shared" si="169"/>
        <v/>
      </c>
      <c r="H1354" s="64" t="str">
        <f t="shared" si="170"/>
        <v/>
      </c>
      <c r="I1354" s="80" t="str">
        <f>IFERROR(VLOOKUP(D1354,Sheet2!A:B,2,0),"")</f>
        <v/>
      </c>
      <c r="J1354" s="64" t="str">
        <f>IFERROR(IF(I1354&lt;&gt;"",VLOOKUP(I1354,Sheet2!B:C,2,0),""),"")</f>
        <v/>
      </c>
      <c r="K1354" s="64" t="str">
        <f>IFERROR( IF(I1354&lt;&gt;"", HLOOKUP(L$2+$A1354,Sheet2!BX:NK,2,0),""),"")</f>
        <v/>
      </c>
      <c r="L1354" t="str">
        <f>IF(OR(HLOOKUP(L$2+$A1354,Sheet2!BX:NK,$B1354,0),HLOOKUP(L$2+$A1354,Sheet2!BX:NK,$B1354,0)&lt;&gt;""),HLOOKUP(L$2+$A1354,Sheet2!BX:NK,$B1354,0),"")</f>
        <v/>
      </c>
      <c r="M1354" t="str">
        <f>IF(OR(HLOOKUP(M$2+$A1354,Sheet2!BY:NL,$B1354,0),HLOOKUP(M$2+$A1354,Sheet2!BY:NL,$B1354,0)&lt;&gt;""),HLOOKUP(M$2+$A1354,Sheet2!BY:NL,$B1354,0),"")</f>
        <v/>
      </c>
      <c r="N1354" t="str">
        <f>IF(OR(HLOOKUP(N$2+$A1354,Sheet2!BZ:NM,$B1354,0),HLOOKUP(N$2+$A1354,Sheet2!BZ:NM,$B1354,0)&lt;&gt;""),HLOOKUP(N$2+$A1354,Sheet2!BZ:NM,$B1354,0),"")</f>
        <v/>
      </c>
      <c r="O1354" t="str">
        <f>IF(OR(HLOOKUP(O$2+$A1354,Sheet2!CA:NN,$B1354,0),HLOOKUP(O$2+$A1354,Sheet2!CA:NN,$B1354,0)&lt;&gt;""),HLOOKUP(O$2+$A1354,Sheet2!CA:NN,$B1354,0),"")</f>
        <v/>
      </c>
      <c r="P1354" t="str">
        <f>IF(OR(HLOOKUP(P$2+$A1354,Sheet2!CB:NO,$B1354,0),HLOOKUP(P$2+$A1354,Sheet2!CB:NO,$B1354,0)&lt;&gt;""),HLOOKUP(P$2+$A1354,Sheet2!CB:NO,$B1354,0),"")</f>
        <v/>
      </c>
      <c r="Q1354" t="str">
        <f>IF(OR(HLOOKUP(Q$2+$A1354,Sheet2!CC:NO,$B1354,0),HLOOKUP(Q$2+$A1354,Sheet2!CC:NO,$B1354,0)&lt;&gt;""),HLOOKUP(Q$2+$A1354,Sheet2!CC:NO,$B1354,0),"")</f>
        <v/>
      </c>
    </row>
    <row r="1355" spans="1:17" x14ac:dyDescent="0.25">
      <c r="A1355" s="64">
        <f t="shared" si="171"/>
        <v>6</v>
      </c>
      <c r="B1355" s="64">
        <f t="shared" si="172"/>
        <v>140</v>
      </c>
      <c r="C1355" s="64">
        <f t="shared" si="173"/>
        <v>2</v>
      </c>
      <c r="D1355" s="64">
        <f t="shared" si="174"/>
        <v>136</v>
      </c>
      <c r="E1355" s="64">
        <f t="shared" si="175"/>
        <v>676</v>
      </c>
      <c r="F1355" s="64" t="str">
        <f t="shared" si="168"/>
        <v/>
      </c>
      <c r="G1355" s="64" t="str">
        <f t="shared" si="169"/>
        <v/>
      </c>
      <c r="H1355" s="64" t="str">
        <f t="shared" si="170"/>
        <v/>
      </c>
      <c r="I1355" s="80" t="str">
        <f>IFERROR(VLOOKUP(D1355,Sheet2!A:B,2,0),"")</f>
        <v/>
      </c>
      <c r="J1355" s="64" t="str">
        <f>IFERROR(IF(I1355&lt;&gt;"",VLOOKUP(I1355,Sheet2!B:C,2,0),""),"")</f>
        <v/>
      </c>
      <c r="K1355" s="64" t="str">
        <f>IFERROR( IF(I1355&lt;&gt;"", HLOOKUP(L$2+$A1355,Sheet2!BX:NK,2,0),""),"")</f>
        <v/>
      </c>
      <c r="L1355" t="str">
        <f>IF(OR(HLOOKUP(L$2+$A1355,Sheet2!BX:NK,$B1355,0),HLOOKUP(L$2+$A1355,Sheet2!BX:NK,$B1355,0)&lt;&gt;""),HLOOKUP(L$2+$A1355,Sheet2!BX:NK,$B1355,0),"")</f>
        <v/>
      </c>
      <c r="M1355" t="str">
        <f>IF(OR(HLOOKUP(M$2+$A1355,Sheet2!BY:NL,$B1355,0),HLOOKUP(M$2+$A1355,Sheet2!BY:NL,$B1355,0)&lt;&gt;""),HLOOKUP(M$2+$A1355,Sheet2!BY:NL,$B1355,0),"")</f>
        <v/>
      </c>
      <c r="N1355" t="str">
        <f>IF(OR(HLOOKUP(N$2+$A1355,Sheet2!BZ:NM,$B1355,0),HLOOKUP(N$2+$A1355,Sheet2!BZ:NM,$B1355,0)&lt;&gt;""),HLOOKUP(N$2+$A1355,Sheet2!BZ:NM,$B1355,0),"")</f>
        <v/>
      </c>
      <c r="O1355" t="str">
        <f>IF(OR(HLOOKUP(O$2+$A1355,Sheet2!CA:NN,$B1355,0),HLOOKUP(O$2+$A1355,Sheet2!CA:NN,$B1355,0)&lt;&gt;""),HLOOKUP(O$2+$A1355,Sheet2!CA:NN,$B1355,0),"")</f>
        <v/>
      </c>
      <c r="P1355" t="str">
        <f>IF(OR(HLOOKUP(P$2+$A1355,Sheet2!CB:NO,$B1355,0),HLOOKUP(P$2+$A1355,Sheet2!CB:NO,$B1355,0)&lt;&gt;""),HLOOKUP(P$2+$A1355,Sheet2!CB:NO,$B1355,0),"")</f>
        <v/>
      </c>
      <c r="Q1355" t="str">
        <f>IF(OR(HLOOKUP(Q$2+$A1355,Sheet2!CC:NO,$B1355,0),HLOOKUP(Q$2+$A1355,Sheet2!CC:NO,$B1355,0)&lt;&gt;""),HLOOKUP(Q$2+$A1355,Sheet2!CC:NO,$B1355,0),"")</f>
        <v/>
      </c>
    </row>
    <row r="1356" spans="1:17" x14ac:dyDescent="0.25">
      <c r="A1356" s="64">
        <f t="shared" si="171"/>
        <v>12</v>
      </c>
      <c r="B1356" s="64">
        <f t="shared" si="172"/>
        <v>140</v>
      </c>
      <c r="C1356" s="64">
        <f t="shared" si="173"/>
        <v>3</v>
      </c>
      <c r="D1356" s="64">
        <f t="shared" si="174"/>
        <v>136</v>
      </c>
      <c r="E1356" s="64">
        <f t="shared" si="175"/>
        <v>676</v>
      </c>
      <c r="F1356" s="64" t="str">
        <f t="shared" si="168"/>
        <v/>
      </c>
      <c r="G1356" s="64" t="str">
        <f t="shared" si="169"/>
        <v/>
      </c>
      <c r="H1356" s="64" t="str">
        <f t="shared" si="170"/>
        <v/>
      </c>
      <c r="I1356" s="80" t="str">
        <f>IFERROR(VLOOKUP(D1356,Sheet2!A:B,2,0),"")</f>
        <v/>
      </c>
      <c r="J1356" s="64" t="str">
        <f>IFERROR(IF(I1356&lt;&gt;"",VLOOKUP(I1356,Sheet2!B:C,2,0),""),"")</f>
        <v/>
      </c>
      <c r="K1356" s="64" t="str">
        <f>IFERROR( IF(I1356&lt;&gt;"", HLOOKUP(L$2+$A1356,Sheet2!BX:NK,2,0),""),"")</f>
        <v/>
      </c>
      <c r="L1356" t="str">
        <f>IF(OR(HLOOKUP(L$2+$A1356,Sheet2!BX:NK,$B1356,0),HLOOKUP(L$2+$A1356,Sheet2!BX:NK,$B1356,0)&lt;&gt;""),HLOOKUP(L$2+$A1356,Sheet2!BX:NK,$B1356,0),"")</f>
        <v/>
      </c>
      <c r="M1356" t="str">
        <f>IF(OR(HLOOKUP(M$2+$A1356,Sheet2!BY:NL,$B1356,0),HLOOKUP(M$2+$A1356,Sheet2!BY:NL,$B1356,0)&lt;&gt;""),HLOOKUP(M$2+$A1356,Sheet2!BY:NL,$B1356,0),"")</f>
        <v/>
      </c>
      <c r="N1356" t="str">
        <f>IF(OR(HLOOKUP(N$2+$A1356,Sheet2!BZ:NM,$B1356,0),HLOOKUP(N$2+$A1356,Sheet2!BZ:NM,$B1356,0)&lt;&gt;""),HLOOKUP(N$2+$A1356,Sheet2!BZ:NM,$B1356,0),"")</f>
        <v/>
      </c>
      <c r="O1356" t="str">
        <f>IF(OR(HLOOKUP(O$2+$A1356,Sheet2!CA:NN,$B1356,0),HLOOKUP(O$2+$A1356,Sheet2!CA:NN,$B1356,0)&lt;&gt;""),HLOOKUP(O$2+$A1356,Sheet2!CA:NN,$B1356,0),"")</f>
        <v/>
      </c>
      <c r="P1356" t="str">
        <f>IF(OR(HLOOKUP(P$2+$A1356,Sheet2!CB:NO,$B1356,0),HLOOKUP(P$2+$A1356,Sheet2!CB:NO,$B1356,0)&lt;&gt;""),HLOOKUP(P$2+$A1356,Sheet2!CB:NO,$B1356,0),"")</f>
        <v/>
      </c>
      <c r="Q1356" t="str">
        <f>IF(OR(HLOOKUP(Q$2+$A1356,Sheet2!CC:NO,$B1356,0),HLOOKUP(Q$2+$A1356,Sheet2!CC:NO,$B1356,0)&lt;&gt;""),HLOOKUP(Q$2+$A1356,Sheet2!CC:NO,$B1356,0),"")</f>
        <v/>
      </c>
    </row>
    <row r="1357" spans="1:17" x14ac:dyDescent="0.25">
      <c r="A1357" s="64">
        <f t="shared" si="171"/>
        <v>18</v>
      </c>
      <c r="B1357" s="64">
        <f t="shared" si="172"/>
        <v>140</v>
      </c>
      <c r="C1357" s="64">
        <f t="shared" si="173"/>
        <v>4</v>
      </c>
      <c r="D1357" s="64">
        <f t="shared" si="174"/>
        <v>136</v>
      </c>
      <c r="E1357" s="64">
        <f t="shared" si="175"/>
        <v>676</v>
      </c>
      <c r="F1357" s="64" t="str">
        <f t="shared" si="168"/>
        <v/>
      </c>
      <c r="G1357" s="64" t="str">
        <f t="shared" si="169"/>
        <v/>
      </c>
      <c r="H1357" s="64" t="str">
        <f t="shared" si="170"/>
        <v/>
      </c>
      <c r="I1357" s="80" t="str">
        <f>IFERROR(VLOOKUP(D1357,Sheet2!A:B,2,0),"")</f>
        <v/>
      </c>
      <c r="J1357" s="64" t="str">
        <f>IFERROR(IF(I1357&lt;&gt;"",VLOOKUP(I1357,Sheet2!B:C,2,0),""),"")</f>
        <v/>
      </c>
      <c r="K1357" s="64" t="str">
        <f>IFERROR( IF(I1357&lt;&gt;"", HLOOKUP(L$2+$A1357,Sheet2!BX:NK,2,0),""),"")</f>
        <v/>
      </c>
      <c r="L1357" t="str">
        <f>IF(OR(HLOOKUP(L$2+$A1357,Sheet2!BX:NK,$B1357,0),HLOOKUP(L$2+$A1357,Sheet2!BX:NK,$B1357,0)&lt;&gt;""),HLOOKUP(L$2+$A1357,Sheet2!BX:NK,$B1357,0),"")</f>
        <v/>
      </c>
      <c r="M1357" t="str">
        <f>IF(OR(HLOOKUP(M$2+$A1357,Sheet2!BY:NL,$B1357,0),HLOOKUP(M$2+$A1357,Sheet2!BY:NL,$B1357,0)&lt;&gt;""),HLOOKUP(M$2+$A1357,Sheet2!BY:NL,$B1357,0),"")</f>
        <v/>
      </c>
      <c r="N1357" t="str">
        <f>IF(OR(HLOOKUP(N$2+$A1357,Sheet2!BZ:NM,$B1357,0),HLOOKUP(N$2+$A1357,Sheet2!BZ:NM,$B1357,0)&lt;&gt;""),HLOOKUP(N$2+$A1357,Sheet2!BZ:NM,$B1357,0),"")</f>
        <v/>
      </c>
      <c r="O1357" t="str">
        <f>IF(OR(HLOOKUP(O$2+$A1357,Sheet2!CA:NN,$B1357,0),HLOOKUP(O$2+$A1357,Sheet2!CA:NN,$B1357,0)&lt;&gt;""),HLOOKUP(O$2+$A1357,Sheet2!CA:NN,$B1357,0),"")</f>
        <v/>
      </c>
      <c r="P1357" t="str">
        <f>IF(OR(HLOOKUP(P$2+$A1357,Sheet2!CB:NO,$B1357,0),HLOOKUP(P$2+$A1357,Sheet2!CB:NO,$B1357,0)&lt;&gt;""),HLOOKUP(P$2+$A1357,Sheet2!CB:NO,$B1357,0),"")</f>
        <v/>
      </c>
      <c r="Q1357" t="str">
        <f>IF(OR(HLOOKUP(Q$2+$A1357,Sheet2!CC:NO,$B1357,0),HLOOKUP(Q$2+$A1357,Sheet2!CC:NO,$B1357,0)&lt;&gt;""),HLOOKUP(Q$2+$A1357,Sheet2!CC:NO,$B1357,0),"")</f>
        <v/>
      </c>
    </row>
    <row r="1358" spans="1:17" x14ac:dyDescent="0.25">
      <c r="A1358" s="64">
        <f t="shared" si="171"/>
        <v>24</v>
      </c>
      <c r="B1358" s="64">
        <f t="shared" si="172"/>
        <v>140</v>
      </c>
      <c r="C1358" s="64">
        <f t="shared" si="173"/>
        <v>5</v>
      </c>
      <c r="D1358" s="64">
        <f t="shared" si="174"/>
        <v>136</v>
      </c>
      <c r="E1358" s="64">
        <f t="shared" si="175"/>
        <v>676</v>
      </c>
      <c r="F1358" s="64" t="str">
        <f t="shared" si="168"/>
        <v/>
      </c>
      <c r="G1358" s="64" t="str">
        <f t="shared" si="169"/>
        <v/>
      </c>
      <c r="H1358" s="64" t="str">
        <f t="shared" si="170"/>
        <v/>
      </c>
      <c r="I1358" s="80" t="str">
        <f>IFERROR(VLOOKUP(D1358,Sheet2!A:B,2,0),"")</f>
        <v/>
      </c>
      <c r="J1358" s="64" t="str">
        <f>IFERROR(IF(I1358&lt;&gt;"",VLOOKUP(I1358,Sheet2!B:C,2,0),""),"")</f>
        <v/>
      </c>
      <c r="K1358" s="64" t="str">
        <f>IFERROR( IF(I1358&lt;&gt;"", HLOOKUP(L$2+$A1358,Sheet2!BX:NK,2,0),""),"")</f>
        <v/>
      </c>
      <c r="L1358" t="str">
        <f>IF(OR(HLOOKUP(L$2+$A1358,Sheet2!BX:NK,$B1358,0),HLOOKUP(L$2+$A1358,Sheet2!BX:NK,$B1358,0)&lt;&gt;""),HLOOKUP(L$2+$A1358,Sheet2!BX:NK,$B1358,0),"")</f>
        <v/>
      </c>
      <c r="M1358" t="str">
        <f>IF(OR(HLOOKUP(M$2+$A1358,Sheet2!BY:NL,$B1358,0),HLOOKUP(M$2+$A1358,Sheet2!BY:NL,$B1358,0)&lt;&gt;""),HLOOKUP(M$2+$A1358,Sheet2!BY:NL,$B1358,0),"")</f>
        <v/>
      </c>
      <c r="N1358" t="str">
        <f>IF(OR(HLOOKUP(N$2+$A1358,Sheet2!BZ:NM,$B1358,0),HLOOKUP(N$2+$A1358,Sheet2!BZ:NM,$B1358,0)&lt;&gt;""),HLOOKUP(N$2+$A1358,Sheet2!BZ:NM,$B1358,0),"")</f>
        <v/>
      </c>
      <c r="O1358" t="str">
        <f>IF(OR(HLOOKUP(O$2+$A1358,Sheet2!CA:NN,$B1358,0),HLOOKUP(O$2+$A1358,Sheet2!CA:NN,$B1358,0)&lt;&gt;""),HLOOKUP(O$2+$A1358,Sheet2!CA:NN,$B1358,0),"")</f>
        <v/>
      </c>
      <c r="P1358" t="str">
        <f>IF(OR(HLOOKUP(P$2+$A1358,Sheet2!CB:NO,$B1358,0),HLOOKUP(P$2+$A1358,Sheet2!CB:NO,$B1358,0)&lt;&gt;""),HLOOKUP(P$2+$A1358,Sheet2!CB:NO,$B1358,0),"")</f>
        <v/>
      </c>
      <c r="Q1358" t="str">
        <f>IF(OR(HLOOKUP(Q$2+$A1358,Sheet2!CC:NO,$B1358,0),HLOOKUP(Q$2+$A1358,Sheet2!CC:NO,$B1358,0)&lt;&gt;""),HLOOKUP(Q$2+$A1358,Sheet2!CC:NO,$B1358,0),"")</f>
        <v/>
      </c>
    </row>
    <row r="1359" spans="1:17" x14ac:dyDescent="0.25">
      <c r="A1359" s="64">
        <f t="shared" si="171"/>
        <v>30</v>
      </c>
      <c r="B1359" s="64">
        <f t="shared" si="172"/>
        <v>140</v>
      </c>
      <c r="C1359" s="64">
        <f t="shared" si="173"/>
        <v>6</v>
      </c>
      <c r="D1359" s="64">
        <f t="shared" si="174"/>
        <v>136</v>
      </c>
      <c r="E1359" s="64">
        <f t="shared" si="175"/>
        <v>676</v>
      </c>
      <c r="F1359" s="64" t="str">
        <f t="shared" si="168"/>
        <v/>
      </c>
      <c r="G1359" s="64" t="str">
        <f t="shared" si="169"/>
        <v/>
      </c>
      <c r="H1359" s="64" t="str">
        <f t="shared" si="170"/>
        <v/>
      </c>
      <c r="I1359" s="80" t="str">
        <f>IFERROR(VLOOKUP(D1359,Sheet2!A:B,2,0),"")</f>
        <v/>
      </c>
      <c r="J1359" s="64" t="str">
        <f>IFERROR(IF(I1359&lt;&gt;"",VLOOKUP(I1359,Sheet2!B:C,2,0),""),"")</f>
        <v/>
      </c>
      <c r="K1359" s="64" t="str">
        <f>IFERROR( IF(I1359&lt;&gt;"", HLOOKUP(L$2+$A1359,Sheet2!BX:NK,2,0),""),"")</f>
        <v/>
      </c>
      <c r="L1359" t="str">
        <f>IF(OR(HLOOKUP(L$2+$A1359,Sheet2!BX:NK,$B1359,0),HLOOKUP(L$2+$A1359,Sheet2!BX:NK,$B1359,0)&lt;&gt;""),HLOOKUP(L$2+$A1359,Sheet2!BX:NK,$B1359,0),"")</f>
        <v/>
      </c>
      <c r="M1359" t="str">
        <f>IF(OR(HLOOKUP(M$2+$A1359,Sheet2!BY:NL,$B1359,0),HLOOKUP(M$2+$A1359,Sheet2!BY:NL,$B1359,0)&lt;&gt;""),HLOOKUP(M$2+$A1359,Sheet2!BY:NL,$B1359,0),"")</f>
        <v/>
      </c>
      <c r="N1359" t="str">
        <f>IF(OR(HLOOKUP(N$2+$A1359,Sheet2!BZ:NM,$B1359,0),HLOOKUP(N$2+$A1359,Sheet2!BZ:NM,$B1359,0)&lt;&gt;""),HLOOKUP(N$2+$A1359,Sheet2!BZ:NM,$B1359,0),"")</f>
        <v/>
      </c>
      <c r="O1359" t="str">
        <f>IF(OR(HLOOKUP(O$2+$A1359,Sheet2!CA:NN,$B1359,0),HLOOKUP(O$2+$A1359,Sheet2!CA:NN,$B1359,0)&lt;&gt;""),HLOOKUP(O$2+$A1359,Sheet2!CA:NN,$B1359,0),"")</f>
        <v/>
      </c>
      <c r="P1359" t="str">
        <f>IF(OR(HLOOKUP(P$2+$A1359,Sheet2!CB:NO,$B1359,0),HLOOKUP(P$2+$A1359,Sheet2!CB:NO,$B1359,0)&lt;&gt;""),HLOOKUP(P$2+$A1359,Sheet2!CB:NO,$B1359,0),"")</f>
        <v/>
      </c>
      <c r="Q1359" t="str">
        <f>IF(OR(HLOOKUP(Q$2+$A1359,Sheet2!CC:NO,$B1359,0),HLOOKUP(Q$2+$A1359,Sheet2!CC:NO,$B1359,0)&lt;&gt;""),HLOOKUP(Q$2+$A1359,Sheet2!CC:NO,$B1359,0),"")</f>
        <v/>
      </c>
    </row>
    <row r="1360" spans="1:17" x14ac:dyDescent="0.25">
      <c r="A1360" s="64">
        <f t="shared" si="171"/>
        <v>36</v>
      </c>
      <c r="B1360" s="64">
        <f t="shared" si="172"/>
        <v>140</v>
      </c>
      <c r="C1360" s="64">
        <f t="shared" si="173"/>
        <v>7</v>
      </c>
      <c r="D1360" s="64">
        <f t="shared" si="174"/>
        <v>136</v>
      </c>
      <c r="E1360" s="64">
        <f t="shared" si="175"/>
        <v>676</v>
      </c>
      <c r="F1360" s="64" t="str">
        <f t="shared" si="168"/>
        <v/>
      </c>
      <c r="G1360" s="64" t="str">
        <f t="shared" si="169"/>
        <v/>
      </c>
      <c r="H1360" s="64" t="str">
        <f t="shared" si="170"/>
        <v/>
      </c>
      <c r="I1360" s="80" t="str">
        <f>IFERROR(VLOOKUP(D1360,Sheet2!A:B,2,0),"")</f>
        <v/>
      </c>
      <c r="J1360" s="64" t="str">
        <f>IFERROR(IF(I1360&lt;&gt;"",VLOOKUP(I1360,Sheet2!B:C,2,0),""),"")</f>
        <v/>
      </c>
      <c r="K1360" s="64" t="str">
        <f>IFERROR( IF(I1360&lt;&gt;"", HLOOKUP(L$2+$A1360,Sheet2!BX:NK,2,0),""),"")</f>
        <v/>
      </c>
      <c r="L1360" t="str">
        <f>IF(OR(HLOOKUP(L$2+$A1360,Sheet2!BX:NK,$B1360,0),HLOOKUP(L$2+$A1360,Sheet2!BX:NK,$B1360,0)&lt;&gt;""),HLOOKUP(L$2+$A1360,Sheet2!BX:NK,$B1360,0),"")</f>
        <v/>
      </c>
      <c r="M1360" t="str">
        <f>IF(OR(HLOOKUP(M$2+$A1360,Sheet2!BY:NL,$B1360,0),HLOOKUP(M$2+$A1360,Sheet2!BY:NL,$B1360,0)&lt;&gt;""),HLOOKUP(M$2+$A1360,Sheet2!BY:NL,$B1360,0),"")</f>
        <v/>
      </c>
      <c r="N1360" t="str">
        <f>IF(OR(HLOOKUP(N$2+$A1360,Sheet2!BZ:NM,$B1360,0),HLOOKUP(N$2+$A1360,Sheet2!BZ:NM,$B1360,0)&lt;&gt;""),HLOOKUP(N$2+$A1360,Sheet2!BZ:NM,$B1360,0),"")</f>
        <v/>
      </c>
      <c r="O1360" t="str">
        <f>IF(OR(HLOOKUP(O$2+$A1360,Sheet2!CA:NN,$B1360,0),HLOOKUP(O$2+$A1360,Sheet2!CA:NN,$B1360,0)&lt;&gt;""),HLOOKUP(O$2+$A1360,Sheet2!CA:NN,$B1360,0),"")</f>
        <v/>
      </c>
      <c r="P1360" t="str">
        <f>IF(OR(HLOOKUP(P$2+$A1360,Sheet2!CB:NO,$B1360,0),HLOOKUP(P$2+$A1360,Sheet2!CB:NO,$B1360,0)&lt;&gt;""),HLOOKUP(P$2+$A1360,Sheet2!CB:NO,$B1360,0),"")</f>
        <v/>
      </c>
      <c r="Q1360" t="str">
        <f>IF(OR(HLOOKUP(Q$2+$A1360,Sheet2!CC:NO,$B1360,0),HLOOKUP(Q$2+$A1360,Sheet2!CC:NO,$B1360,0)&lt;&gt;""),HLOOKUP(Q$2+$A1360,Sheet2!CC:NO,$B1360,0),"")</f>
        <v/>
      </c>
    </row>
    <row r="1361" spans="1:17" x14ac:dyDescent="0.25">
      <c r="A1361" s="64">
        <f t="shared" si="171"/>
        <v>42</v>
      </c>
      <c r="B1361" s="64">
        <f t="shared" si="172"/>
        <v>140</v>
      </c>
      <c r="C1361" s="64">
        <f t="shared" si="173"/>
        <v>8</v>
      </c>
      <c r="D1361" s="64">
        <f t="shared" si="174"/>
        <v>136</v>
      </c>
      <c r="E1361" s="64">
        <f t="shared" si="175"/>
        <v>676</v>
      </c>
      <c r="F1361" s="64" t="str">
        <f t="shared" si="168"/>
        <v/>
      </c>
      <c r="G1361" s="64" t="str">
        <f t="shared" si="169"/>
        <v/>
      </c>
      <c r="H1361" s="64" t="str">
        <f t="shared" si="170"/>
        <v/>
      </c>
      <c r="I1361" s="80" t="str">
        <f>IFERROR(VLOOKUP(D1361,Sheet2!A:B,2,0),"")</f>
        <v/>
      </c>
      <c r="J1361" s="64" t="str">
        <f>IFERROR(IF(I1361&lt;&gt;"",VLOOKUP(I1361,Sheet2!B:C,2,0),""),"")</f>
        <v/>
      </c>
      <c r="K1361" s="64" t="str">
        <f>IFERROR( IF(I1361&lt;&gt;"", HLOOKUP(L$2+$A1361,Sheet2!BX:NK,2,0),""),"")</f>
        <v/>
      </c>
      <c r="L1361" t="str">
        <f>IF(OR(HLOOKUP(L$2+$A1361,Sheet2!BX:NK,$B1361,0),HLOOKUP(L$2+$A1361,Sheet2!BX:NK,$B1361,0)&lt;&gt;""),HLOOKUP(L$2+$A1361,Sheet2!BX:NK,$B1361,0),"")</f>
        <v/>
      </c>
      <c r="M1361" t="str">
        <f>IF(OR(HLOOKUP(M$2+$A1361,Sheet2!BY:NL,$B1361,0),HLOOKUP(M$2+$A1361,Sheet2!BY:NL,$B1361,0)&lt;&gt;""),HLOOKUP(M$2+$A1361,Sheet2!BY:NL,$B1361,0),"")</f>
        <v/>
      </c>
      <c r="N1361" t="str">
        <f>IF(OR(HLOOKUP(N$2+$A1361,Sheet2!BZ:NM,$B1361,0),HLOOKUP(N$2+$A1361,Sheet2!BZ:NM,$B1361,0)&lt;&gt;""),HLOOKUP(N$2+$A1361,Sheet2!BZ:NM,$B1361,0),"")</f>
        <v/>
      </c>
      <c r="O1361" t="str">
        <f>IF(OR(HLOOKUP(O$2+$A1361,Sheet2!CA:NN,$B1361,0),HLOOKUP(O$2+$A1361,Sheet2!CA:NN,$B1361,0)&lt;&gt;""),HLOOKUP(O$2+$A1361,Sheet2!CA:NN,$B1361,0),"")</f>
        <v/>
      </c>
      <c r="P1361" t="str">
        <f>IF(OR(HLOOKUP(P$2+$A1361,Sheet2!CB:NO,$B1361,0),HLOOKUP(P$2+$A1361,Sheet2!CB:NO,$B1361,0)&lt;&gt;""),HLOOKUP(P$2+$A1361,Sheet2!CB:NO,$B1361,0),"")</f>
        <v/>
      </c>
      <c r="Q1361" t="str">
        <f>IF(OR(HLOOKUP(Q$2+$A1361,Sheet2!CC:NO,$B1361,0),HLOOKUP(Q$2+$A1361,Sheet2!CC:NO,$B1361,0)&lt;&gt;""),HLOOKUP(Q$2+$A1361,Sheet2!CC:NO,$B1361,0),"")</f>
        <v/>
      </c>
    </row>
    <row r="1362" spans="1:17" x14ac:dyDescent="0.25">
      <c r="A1362" s="64">
        <f t="shared" si="171"/>
        <v>48</v>
      </c>
      <c r="B1362" s="64">
        <f t="shared" si="172"/>
        <v>140</v>
      </c>
      <c r="C1362" s="64">
        <f t="shared" si="173"/>
        <v>9</v>
      </c>
      <c r="D1362" s="64">
        <f t="shared" si="174"/>
        <v>136</v>
      </c>
      <c r="E1362" s="64">
        <f t="shared" si="175"/>
        <v>676</v>
      </c>
      <c r="F1362" s="64" t="str">
        <f t="shared" si="168"/>
        <v/>
      </c>
      <c r="G1362" s="64" t="str">
        <f t="shared" si="169"/>
        <v/>
      </c>
      <c r="H1362" s="64" t="str">
        <f t="shared" si="170"/>
        <v/>
      </c>
      <c r="I1362" s="80" t="str">
        <f>IFERROR(VLOOKUP(D1362,Sheet2!A:B,2,0),"")</f>
        <v/>
      </c>
      <c r="J1362" s="64" t="str">
        <f>IFERROR(IF(I1362&lt;&gt;"",VLOOKUP(I1362,Sheet2!B:C,2,0),""),"")</f>
        <v/>
      </c>
      <c r="K1362" s="64" t="str">
        <f>IFERROR( IF(I1362&lt;&gt;"", HLOOKUP(L$2+$A1362,Sheet2!BX:NK,2,0),""),"")</f>
        <v/>
      </c>
      <c r="L1362" t="str">
        <f>IF(OR(HLOOKUP(L$2+$A1362,Sheet2!BX:NK,$B1362,0),HLOOKUP(L$2+$A1362,Sheet2!BX:NK,$B1362,0)&lt;&gt;""),HLOOKUP(L$2+$A1362,Sheet2!BX:NK,$B1362,0),"")</f>
        <v/>
      </c>
      <c r="M1362" t="str">
        <f>IF(OR(HLOOKUP(M$2+$A1362,Sheet2!BY:NL,$B1362,0),HLOOKUP(M$2+$A1362,Sheet2!BY:NL,$B1362,0)&lt;&gt;""),HLOOKUP(M$2+$A1362,Sheet2!BY:NL,$B1362,0),"")</f>
        <v/>
      </c>
      <c r="N1362" t="str">
        <f>IF(OR(HLOOKUP(N$2+$A1362,Sheet2!BZ:NM,$B1362,0),HLOOKUP(N$2+$A1362,Sheet2!BZ:NM,$B1362,0)&lt;&gt;""),HLOOKUP(N$2+$A1362,Sheet2!BZ:NM,$B1362,0),"")</f>
        <v/>
      </c>
      <c r="O1362" t="str">
        <f>IF(OR(HLOOKUP(O$2+$A1362,Sheet2!CA:NN,$B1362,0),HLOOKUP(O$2+$A1362,Sheet2!CA:NN,$B1362,0)&lt;&gt;""),HLOOKUP(O$2+$A1362,Sheet2!CA:NN,$B1362,0),"")</f>
        <v/>
      </c>
      <c r="P1362" t="str">
        <f>IF(OR(HLOOKUP(P$2+$A1362,Sheet2!CB:NO,$B1362,0),HLOOKUP(P$2+$A1362,Sheet2!CB:NO,$B1362,0)&lt;&gt;""),HLOOKUP(P$2+$A1362,Sheet2!CB:NO,$B1362,0),"")</f>
        <v/>
      </c>
      <c r="Q1362" t="str">
        <f>IF(OR(HLOOKUP(Q$2+$A1362,Sheet2!CC:NO,$B1362,0),HLOOKUP(Q$2+$A1362,Sheet2!CC:NO,$B1362,0)&lt;&gt;""),HLOOKUP(Q$2+$A1362,Sheet2!CC:NO,$B1362,0),"")</f>
        <v/>
      </c>
    </row>
    <row r="1363" spans="1:17" x14ac:dyDescent="0.25">
      <c r="A1363" s="64">
        <f t="shared" si="171"/>
        <v>54</v>
      </c>
      <c r="B1363" s="64">
        <f t="shared" si="172"/>
        <v>140</v>
      </c>
      <c r="C1363" s="64">
        <f t="shared" si="173"/>
        <v>10</v>
      </c>
      <c r="D1363" s="64">
        <f t="shared" si="174"/>
        <v>136</v>
      </c>
      <c r="E1363" s="64">
        <f t="shared" si="175"/>
        <v>676</v>
      </c>
      <c r="F1363" s="64" t="str">
        <f t="shared" si="168"/>
        <v/>
      </c>
      <c r="G1363" s="64" t="str">
        <f t="shared" si="169"/>
        <v/>
      </c>
      <c r="H1363" s="64" t="str">
        <f t="shared" si="170"/>
        <v/>
      </c>
      <c r="I1363" s="80" t="str">
        <f>IFERROR(VLOOKUP(D1363,Sheet2!A:B,2,0),"")</f>
        <v/>
      </c>
      <c r="J1363" s="64" t="str">
        <f>IFERROR(IF(I1363&lt;&gt;"",VLOOKUP(I1363,Sheet2!B:C,2,0),""),"")</f>
        <v/>
      </c>
      <c r="K1363" s="64" t="str">
        <f>IFERROR( IF(I1363&lt;&gt;"", HLOOKUP(L$2+$A1363,Sheet2!BX:NK,2,0),""),"")</f>
        <v/>
      </c>
      <c r="L1363" t="str">
        <f>IF(OR(HLOOKUP(L$2+$A1363,Sheet2!BX:NK,$B1363,0),HLOOKUP(L$2+$A1363,Sheet2!BX:NK,$B1363,0)&lt;&gt;""),HLOOKUP(L$2+$A1363,Sheet2!BX:NK,$B1363,0),"")</f>
        <v/>
      </c>
      <c r="M1363" t="str">
        <f>IF(OR(HLOOKUP(M$2+$A1363,Sheet2!BY:NL,$B1363,0),HLOOKUP(M$2+$A1363,Sheet2!BY:NL,$B1363,0)&lt;&gt;""),HLOOKUP(M$2+$A1363,Sheet2!BY:NL,$B1363,0),"")</f>
        <v/>
      </c>
      <c r="N1363" t="str">
        <f>IF(OR(HLOOKUP(N$2+$A1363,Sheet2!BZ:NM,$B1363,0),HLOOKUP(N$2+$A1363,Sheet2!BZ:NM,$B1363,0)&lt;&gt;""),HLOOKUP(N$2+$A1363,Sheet2!BZ:NM,$B1363,0),"")</f>
        <v/>
      </c>
      <c r="O1363" t="str">
        <f>IF(OR(HLOOKUP(O$2+$A1363,Sheet2!CA:NN,$B1363,0),HLOOKUP(O$2+$A1363,Sheet2!CA:NN,$B1363,0)&lt;&gt;""),HLOOKUP(O$2+$A1363,Sheet2!CA:NN,$B1363,0),"")</f>
        <v/>
      </c>
      <c r="P1363" t="str">
        <f>IF(OR(HLOOKUP(P$2+$A1363,Sheet2!CB:NO,$B1363,0),HLOOKUP(P$2+$A1363,Sheet2!CB:NO,$B1363,0)&lt;&gt;""),HLOOKUP(P$2+$A1363,Sheet2!CB:NO,$B1363,0),"")</f>
        <v/>
      </c>
      <c r="Q1363" t="str">
        <f>IF(OR(HLOOKUP(Q$2+$A1363,Sheet2!CC:NO,$B1363,0),HLOOKUP(Q$2+$A1363,Sheet2!CC:NO,$B1363,0)&lt;&gt;""),HLOOKUP(Q$2+$A1363,Sheet2!CC:NO,$B1363,0),"")</f>
        <v/>
      </c>
    </row>
    <row r="1364" spans="1:17" x14ac:dyDescent="0.25">
      <c r="A1364" s="64">
        <f t="shared" si="171"/>
        <v>0</v>
      </c>
      <c r="B1364" s="64">
        <f t="shared" si="172"/>
        <v>141</v>
      </c>
      <c r="C1364" s="64">
        <f t="shared" si="173"/>
        <v>1</v>
      </c>
      <c r="D1364" s="64">
        <f t="shared" si="174"/>
        <v>137</v>
      </c>
      <c r="E1364" s="64">
        <f t="shared" si="175"/>
        <v>681</v>
      </c>
      <c r="F1364" s="64" t="str">
        <f t="shared" si="168"/>
        <v/>
      </c>
      <c r="G1364" s="64" t="str">
        <f t="shared" si="169"/>
        <v/>
      </c>
      <c r="H1364" s="64" t="str">
        <f t="shared" si="170"/>
        <v/>
      </c>
      <c r="I1364" s="80" t="str">
        <f>IFERROR(VLOOKUP(D1364,Sheet2!A:B,2,0),"")</f>
        <v/>
      </c>
      <c r="J1364" s="64" t="str">
        <f>IFERROR(IF(I1364&lt;&gt;"",VLOOKUP(I1364,Sheet2!B:C,2,0),""),"")</f>
        <v/>
      </c>
      <c r="K1364" s="64" t="str">
        <f>IFERROR( IF(I1364&lt;&gt;"", HLOOKUP(L$2+$A1364,Sheet2!BX:NK,2,0),""),"")</f>
        <v/>
      </c>
      <c r="L1364" t="str">
        <f>IF(OR(HLOOKUP(L$2+$A1364,Sheet2!BX:NK,$B1364,0),HLOOKUP(L$2+$A1364,Sheet2!BX:NK,$B1364,0)&lt;&gt;""),HLOOKUP(L$2+$A1364,Sheet2!BX:NK,$B1364,0),"")</f>
        <v/>
      </c>
      <c r="M1364" t="str">
        <f>IF(OR(HLOOKUP(M$2+$A1364,Sheet2!BY:NL,$B1364,0),HLOOKUP(M$2+$A1364,Sheet2!BY:NL,$B1364,0)&lt;&gt;""),HLOOKUP(M$2+$A1364,Sheet2!BY:NL,$B1364,0),"")</f>
        <v/>
      </c>
      <c r="N1364" t="str">
        <f>IF(OR(HLOOKUP(N$2+$A1364,Sheet2!BZ:NM,$B1364,0),HLOOKUP(N$2+$A1364,Sheet2!BZ:NM,$B1364,0)&lt;&gt;""),HLOOKUP(N$2+$A1364,Sheet2!BZ:NM,$B1364,0),"")</f>
        <v/>
      </c>
      <c r="O1364" t="str">
        <f>IF(OR(HLOOKUP(O$2+$A1364,Sheet2!CA:NN,$B1364,0),HLOOKUP(O$2+$A1364,Sheet2!CA:NN,$B1364,0)&lt;&gt;""),HLOOKUP(O$2+$A1364,Sheet2!CA:NN,$B1364,0),"")</f>
        <v/>
      </c>
      <c r="P1364" t="str">
        <f>IF(OR(HLOOKUP(P$2+$A1364,Sheet2!CB:NO,$B1364,0),HLOOKUP(P$2+$A1364,Sheet2!CB:NO,$B1364,0)&lt;&gt;""),HLOOKUP(P$2+$A1364,Sheet2!CB:NO,$B1364,0),"")</f>
        <v/>
      </c>
      <c r="Q1364" t="str">
        <f>IF(OR(HLOOKUP(Q$2+$A1364,Sheet2!CC:NO,$B1364,0),HLOOKUP(Q$2+$A1364,Sheet2!CC:NO,$B1364,0)&lt;&gt;""),HLOOKUP(Q$2+$A1364,Sheet2!CC:NO,$B1364,0),"")</f>
        <v/>
      </c>
    </row>
    <row r="1365" spans="1:17" x14ac:dyDescent="0.25">
      <c r="A1365" s="64">
        <f t="shared" si="171"/>
        <v>6</v>
      </c>
      <c r="B1365" s="64">
        <f t="shared" si="172"/>
        <v>141</v>
      </c>
      <c r="C1365" s="64">
        <f t="shared" si="173"/>
        <v>2</v>
      </c>
      <c r="D1365" s="64">
        <f t="shared" si="174"/>
        <v>137</v>
      </c>
      <c r="E1365" s="64">
        <f t="shared" si="175"/>
        <v>681</v>
      </c>
      <c r="F1365" s="64" t="str">
        <f t="shared" si="168"/>
        <v/>
      </c>
      <c r="G1365" s="64" t="str">
        <f t="shared" si="169"/>
        <v/>
      </c>
      <c r="H1365" s="64" t="str">
        <f t="shared" si="170"/>
        <v/>
      </c>
      <c r="I1365" s="80" t="str">
        <f>IFERROR(VLOOKUP(D1365,Sheet2!A:B,2,0),"")</f>
        <v/>
      </c>
      <c r="J1365" s="64" t="str">
        <f>IFERROR(IF(I1365&lt;&gt;"",VLOOKUP(I1365,Sheet2!B:C,2,0),""),"")</f>
        <v/>
      </c>
      <c r="K1365" s="64" t="str">
        <f>IFERROR( IF(I1365&lt;&gt;"", HLOOKUP(L$2+$A1365,Sheet2!BX:NK,2,0),""),"")</f>
        <v/>
      </c>
      <c r="L1365" t="str">
        <f>IF(OR(HLOOKUP(L$2+$A1365,Sheet2!BX:NK,$B1365,0),HLOOKUP(L$2+$A1365,Sheet2!BX:NK,$B1365,0)&lt;&gt;""),HLOOKUP(L$2+$A1365,Sheet2!BX:NK,$B1365,0),"")</f>
        <v/>
      </c>
      <c r="M1365" t="str">
        <f>IF(OR(HLOOKUP(M$2+$A1365,Sheet2!BY:NL,$B1365,0),HLOOKUP(M$2+$A1365,Sheet2!BY:NL,$B1365,0)&lt;&gt;""),HLOOKUP(M$2+$A1365,Sheet2!BY:NL,$B1365,0),"")</f>
        <v/>
      </c>
      <c r="N1365" t="str">
        <f>IF(OR(HLOOKUP(N$2+$A1365,Sheet2!BZ:NM,$B1365,0),HLOOKUP(N$2+$A1365,Sheet2!BZ:NM,$B1365,0)&lt;&gt;""),HLOOKUP(N$2+$A1365,Sheet2!BZ:NM,$B1365,0),"")</f>
        <v/>
      </c>
      <c r="O1365" t="str">
        <f>IF(OR(HLOOKUP(O$2+$A1365,Sheet2!CA:NN,$B1365,0),HLOOKUP(O$2+$A1365,Sheet2!CA:NN,$B1365,0)&lt;&gt;""),HLOOKUP(O$2+$A1365,Sheet2!CA:NN,$B1365,0),"")</f>
        <v/>
      </c>
      <c r="P1365" t="str">
        <f>IF(OR(HLOOKUP(P$2+$A1365,Sheet2!CB:NO,$B1365,0),HLOOKUP(P$2+$A1365,Sheet2!CB:NO,$B1365,0)&lt;&gt;""),HLOOKUP(P$2+$A1365,Sheet2!CB:NO,$B1365,0),"")</f>
        <v/>
      </c>
      <c r="Q1365" t="str">
        <f>IF(OR(HLOOKUP(Q$2+$A1365,Sheet2!CC:NO,$B1365,0),HLOOKUP(Q$2+$A1365,Sheet2!CC:NO,$B1365,0)&lt;&gt;""),HLOOKUP(Q$2+$A1365,Sheet2!CC:NO,$B1365,0),"")</f>
        <v/>
      </c>
    </row>
    <row r="1366" spans="1:17" x14ac:dyDescent="0.25">
      <c r="A1366" s="64">
        <f t="shared" si="171"/>
        <v>12</v>
      </c>
      <c r="B1366" s="64">
        <f t="shared" si="172"/>
        <v>141</v>
      </c>
      <c r="C1366" s="64">
        <f t="shared" si="173"/>
        <v>3</v>
      </c>
      <c r="D1366" s="64">
        <f t="shared" si="174"/>
        <v>137</v>
      </c>
      <c r="E1366" s="64">
        <f t="shared" si="175"/>
        <v>681</v>
      </c>
      <c r="F1366" s="64" t="str">
        <f t="shared" si="168"/>
        <v/>
      </c>
      <c r="G1366" s="64" t="str">
        <f t="shared" si="169"/>
        <v/>
      </c>
      <c r="H1366" s="64" t="str">
        <f t="shared" si="170"/>
        <v/>
      </c>
      <c r="I1366" s="80" t="str">
        <f>IFERROR(VLOOKUP(D1366,Sheet2!A:B,2,0),"")</f>
        <v/>
      </c>
      <c r="J1366" s="64" t="str">
        <f>IFERROR(IF(I1366&lt;&gt;"",VLOOKUP(I1366,Sheet2!B:C,2,0),""),"")</f>
        <v/>
      </c>
      <c r="K1366" s="64" t="str">
        <f>IFERROR( IF(I1366&lt;&gt;"", HLOOKUP(L$2+$A1366,Sheet2!BX:NK,2,0),""),"")</f>
        <v/>
      </c>
      <c r="L1366" t="str">
        <f>IF(OR(HLOOKUP(L$2+$A1366,Sheet2!BX:NK,$B1366,0),HLOOKUP(L$2+$A1366,Sheet2!BX:NK,$B1366,0)&lt;&gt;""),HLOOKUP(L$2+$A1366,Sheet2!BX:NK,$B1366,0),"")</f>
        <v/>
      </c>
      <c r="M1366" t="str">
        <f>IF(OR(HLOOKUP(M$2+$A1366,Sheet2!BY:NL,$B1366,0),HLOOKUP(M$2+$A1366,Sheet2!BY:NL,$B1366,0)&lt;&gt;""),HLOOKUP(M$2+$A1366,Sheet2!BY:NL,$B1366,0),"")</f>
        <v/>
      </c>
      <c r="N1366" t="str">
        <f>IF(OR(HLOOKUP(N$2+$A1366,Sheet2!BZ:NM,$B1366,0),HLOOKUP(N$2+$A1366,Sheet2!BZ:NM,$B1366,0)&lt;&gt;""),HLOOKUP(N$2+$A1366,Sheet2!BZ:NM,$B1366,0),"")</f>
        <v/>
      </c>
      <c r="O1366" t="str">
        <f>IF(OR(HLOOKUP(O$2+$A1366,Sheet2!CA:NN,$B1366,0),HLOOKUP(O$2+$A1366,Sheet2!CA:NN,$B1366,0)&lt;&gt;""),HLOOKUP(O$2+$A1366,Sheet2!CA:NN,$B1366,0),"")</f>
        <v/>
      </c>
      <c r="P1366" t="str">
        <f>IF(OR(HLOOKUP(P$2+$A1366,Sheet2!CB:NO,$B1366,0),HLOOKUP(P$2+$A1366,Sheet2!CB:NO,$B1366,0)&lt;&gt;""),HLOOKUP(P$2+$A1366,Sheet2!CB:NO,$B1366,0),"")</f>
        <v/>
      </c>
      <c r="Q1366" t="str">
        <f>IF(OR(HLOOKUP(Q$2+$A1366,Sheet2!CC:NO,$B1366,0),HLOOKUP(Q$2+$A1366,Sheet2!CC:NO,$B1366,0)&lt;&gt;""),HLOOKUP(Q$2+$A1366,Sheet2!CC:NO,$B1366,0),"")</f>
        <v/>
      </c>
    </row>
    <row r="1367" spans="1:17" x14ac:dyDescent="0.25">
      <c r="A1367" s="64">
        <f t="shared" si="171"/>
        <v>18</v>
      </c>
      <c r="B1367" s="64">
        <f t="shared" si="172"/>
        <v>141</v>
      </c>
      <c r="C1367" s="64">
        <f t="shared" si="173"/>
        <v>4</v>
      </c>
      <c r="D1367" s="64">
        <f t="shared" si="174"/>
        <v>137</v>
      </c>
      <c r="E1367" s="64">
        <f t="shared" si="175"/>
        <v>681</v>
      </c>
      <c r="F1367" s="64" t="str">
        <f t="shared" si="168"/>
        <v/>
      </c>
      <c r="G1367" s="64" t="str">
        <f t="shared" si="169"/>
        <v/>
      </c>
      <c r="H1367" s="64" t="str">
        <f t="shared" si="170"/>
        <v/>
      </c>
      <c r="I1367" s="80" t="str">
        <f>IFERROR(VLOOKUP(D1367,Sheet2!A:B,2,0),"")</f>
        <v/>
      </c>
      <c r="J1367" s="64" t="str">
        <f>IFERROR(IF(I1367&lt;&gt;"",VLOOKUP(I1367,Sheet2!B:C,2,0),""),"")</f>
        <v/>
      </c>
      <c r="K1367" s="64" t="str">
        <f>IFERROR( IF(I1367&lt;&gt;"", HLOOKUP(L$2+$A1367,Sheet2!BX:NK,2,0),""),"")</f>
        <v/>
      </c>
      <c r="L1367" t="str">
        <f>IF(OR(HLOOKUP(L$2+$A1367,Sheet2!BX:NK,$B1367,0),HLOOKUP(L$2+$A1367,Sheet2!BX:NK,$B1367,0)&lt;&gt;""),HLOOKUP(L$2+$A1367,Sheet2!BX:NK,$B1367,0),"")</f>
        <v/>
      </c>
      <c r="M1367" t="str">
        <f>IF(OR(HLOOKUP(M$2+$A1367,Sheet2!BY:NL,$B1367,0),HLOOKUP(M$2+$A1367,Sheet2!BY:NL,$B1367,0)&lt;&gt;""),HLOOKUP(M$2+$A1367,Sheet2!BY:NL,$B1367,0),"")</f>
        <v/>
      </c>
      <c r="N1367" t="str">
        <f>IF(OR(HLOOKUP(N$2+$A1367,Sheet2!BZ:NM,$B1367,0),HLOOKUP(N$2+$A1367,Sheet2!BZ:NM,$B1367,0)&lt;&gt;""),HLOOKUP(N$2+$A1367,Sheet2!BZ:NM,$B1367,0),"")</f>
        <v/>
      </c>
      <c r="O1367" t="str">
        <f>IF(OR(HLOOKUP(O$2+$A1367,Sheet2!CA:NN,$B1367,0),HLOOKUP(O$2+$A1367,Sheet2!CA:NN,$B1367,0)&lt;&gt;""),HLOOKUP(O$2+$A1367,Sheet2!CA:NN,$B1367,0),"")</f>
        <v/>
      </c>
      <c r="P1367" t="str">
        <f>IF(OR(HLOOKUP(P$2+$A1367,Sheet2!CB:NO,$B1367,0),HLOOKUP(P$2+$A1367,Sheet2!CB:NO,$B1367,0)&lt;&gt;""),HLOOKUP(P$2+$A1367,Sheet2!CB:NO,$B1367,0),"")</f>
        <v/>
      </c>
      <c r="Q1367" t="str">
        <f>IF(OR(HLOOKUP(Q$2+$A1367,Sheet2!CC:NO,$B1367,0),HLOOKUP(Q$2+$A1367,Sheet2!CC:NO,$B1367,0)&lt;&gt;""),HLOOKUP(Q$2+$A1367,Sheet2!CC:NO,$B1367,0),"")</f>
        <v/>
      </c>
    </row>
    <row r="1368" spans="1:17" x14ac:dyDescent="0.25">
      <c r="A1368" s="64">
        <f t="shared" si="171"/>
        <v>24</v>
      </c>
      <c r="B1368" s="64">
        <f t="shared" si="172"/>
        <v>141</v>
      </c>
      <c r="C1368" s="64">
        <f t="shared" si="173"/>
        <v>5</v>
      </c>
      <c r="D1368" s="64">
        <f t="shared" si="174"/>
        <v>137</v>
      </c>
      <c r="E1368" s="64">
        <f t="shared" si="175"/>
        <v>681</v>
      </c>
      <c r="F1368" s="64" t="str">
        <f t="shared" si="168"/>
        <v/>
      </c>
      <c r="G1368" s="64" t="str">
        <f t="shared" si="169"/>
        <v/>
      </c>
      <c r="H1368" s="64" t="str">
        <f t="shared" si="170"/>
        <v/>
      </c>
      <c r="I1368" s="80" t="str">
        <f>IFERROR(VLOOKUP(D1368,Sheet2!A:B,2,0),"")</f>
        <v/>
      </c>
      <c r="J1368" s="64" t="str">
        <f>IFERROR(IF(I1368&lt;&gt;"",VLOOKUP(I1368,Sheet2!B:C,2,0),""),"")</f>
        <v/>
      </c>
      <c r="K1368" s="64" t="str">
        <f>IFERROR( IF(I1368&lt;&gt;"", HLOOKUP(L$2+$A1368,Sheet2!BX:NK,2,0),""),"")</f>
        <v/>
      </c>
      <c r="L1368" t="str">
        <f>IF(OR(HLOOKUP(L$2+$A1368,Sheet2!BX:NK,$B1368,0),HLOOKUP(L$2+$A1368,Sheet2!BX:NK,$B1368,0)&lt;&gt;""),HLOOKUP(L$2+$A1368,Sheet2!BX:NK,$B1368,0),"")</f>
        <v/>
      </c>
      <c r="M1368" t="str">
        <f>IF(OR(HLOOKUP(M$2+$A1368,Sheet2!BY:NL,$B1368,0),HLOOKUP(M$2+$A1368,Sheet2!BY:NL,$B1368,0)&lt;&gt;""),HLOOKUP(M$2+$A1368,Sheet2!BY:NL,$B1368,0),"")</f>
        <v/>
      </c>
      <c r="N1368" t="str">
        <f>IF(OR(HLOOKUP(N$2+$A1368,Sheet2!BZ:NM,$B1368,0),HLOOKUP(N$2+$A1368,Sheet2!BZ:NM,$B1368,0)&lt;&gt;""),HLOOKUP(N$2+$A1368,Sheet2!BZ:NM,$B1368,0),"")</f>
        <v/>
      </c>
      <c r="O1368" t="str">
        <f>IF(OR(HLOOKUP(O$2+$A1368,Sheet2!CA:NN,$B1368,0),HLOOKUP(O$2+$A1368,Sheet2!CA:NN,$B1368,0)&lt;&gt;""),HLOOKUP(O$2+$A1368,Sheet2!CA:NN,$B1368,0),"")</f>
        <v/>
      </c>
      <c r="P1368" t="str">
        <f>IF(OR(HLOOKUP(P$2+$A1368,Sheet2!CB:NO,$B1368,0),HLOOKUP(P$2+$A1368,Sheet2!CB:NO,$B1368,0)&lt;&gt;""),HLOOKUP(P$2+$A1368,Sheet2!CB:NO,$B1368,0),"")</f>
        <v/>
      </c>
      <c r="Q1368" t="str">
        <f>IF(OR(HLOOKUP(Q$2+$A1368,Sheet2!CC:NO,$B1368,0),HLOOKUP(Q$2+$A1368,Sheet2!CC:NO,$B1368,0)&lt;&gt;""),HLOOKUP(Q$2+$A1368,Sheet2!CC:NO,$B1368,0),"")</f>
        <v/>
      </c>
    </row>
    <row r="1369" spans="1:17" x14ac:dyDescent="0.25">
      <c r="A1369" s="64">
        <f t="shared" si="171"/>
        <v>30</v>
      </c>
      <c r="B1369" s="64">
        <f t="shared" si="172"/>
        <v>141</v>
      </c>
      <c r="C1369" s="64">
        <f t="shared" si="173"/>
        <v>6</v>
      </c>
      <c r="D1369" s="64">
        <f t="shared" si="174"/>
        <v>137</v>
      </c>
      <c r="E1369" s="64">
        <f t="shared" si="175"/>
        <v>681</v>
      </c>
      <c r="F1369" s="64" t="str">
        <f t="shared" si="168"/>
        <v/>
      </c>
      <c r="G1369" s="64" t="str">
        <f t="shared" si="169"/>
        <v/>
      </c>
      <c r="H1369" s="64" t="str">
        <f t="shared" si="170"/>
        <v/>
      </c>
      <c r="I1369" s="80" t="str">
        <f>IFERROR(VLOOKUP(D1369,Sheet2!A:B,2,0),"")</f>
        <v/>
      </c>
      <c r="J1369" s="64" t="str">
        <f>IFERROR(IF(I1369&lt;&gt;"",VLOOKUP(I1369,Sheet2!B:C,2,0),""),"")</f>
        <v/>
      </c>
      <c r="K1369" s="64" t="str">
        <f>IFERROR( IF(I1369&lt;&gt;"", HLOOKUP(L$2+$A1369,Sheet2!BX:NK,2,0),""),"")</f>
        <v/>
      </c>
      <c r="L1369" t="str">
        <f>IF(OR(HLOOKUP(L$2+$A1369,Sheet2!BX:NK,$B1369,0),HLOOKUP(L$2+$A1369,Sheet2!BX:NK,$B1369,0)&lt;&gt;""),HLOOKUP(L$2+$A1369,Sheet2!BX:NK,$B1369,0),"")</f>
        <v/>
      </c>
      <c r="M1369" t="str">
        <f>IF(OR(HLOOKUP(M$2+$A1369,Sheet2!BY:NL,$B1369,0),HLOOKUP(M$2+$A1369,Sheet2!BY:NL,$B1369,0)&lt;&gt;""),HLOOKUP(M$2+$A1369,Sheet2!BY:NL,$B1369,0),"")</f>
        <v/>
      </c>
      <c r="N1369" t="str">
        <f>IF(OR(HLOOKUP(N$2+$A1369,Sheet2!BZ:NM,$B1369,0),HLOOKUP(N$2+$A1369,Sheet2!BZ:NM,$B1369,0)&lt;&gt;""),HLOOKUP(N$2+$A1369,Sheet2!BZ:NM,$B1369,0),"")</f>
        <v/>
      </c>
      <c r="O1369" t="str">
        <f>IF(OR(HLOOKUP(O$2+$A1369,Sheet2!CA:NN,$B1369,0),HLOOKUP(O$2+$A1369,Sheet2!CA:NN,$B1369,0)&lt;&gt;""),HLOOKUP(O$2+$A1369,Sheet2!CA:NN,$B1369,0),"")</f>
        <v/>
      </c>
      <c r="P1369" t="str">
        <f>IF(OR(HLOOKUP(P$2+$A1369,Sheet2!CB:NO,$B1369,0),HLOOKUP(P$2+$A1369,Sheet2!CB:NO,$B1369,0)&lt;&gt;""),HLOOKUP(P$2+$A1369,Sheet2!CB:NO,$B1369,0),"")</f>
        <v/>
      </c>
      <c r="Q1369" t="str">
        <f>IF(OR(HLOOKUP(Q$2+$A1369,Sheet2!CC:NO,$B1369,0),HLOOKUP(Q$2+$A1369,Sheet2!CC:NO,$B1369,0)&lt;&gt;""),HLOOKUP(Q$2+$A1369,Sheet2!CC:NO,$B1369,0),"")</f>
        <v/>
      </c>
    </row>
    <row r="1370" spans="1:17" x14ac:dyDescent="0.25">
      <c r="A1370" s="64">
        <f t="shared" si="171"/>
        <v>36</v>
      </c>
      <c r="B1370" s="64">
        <f t="shared" si="172"/>
        <v>141</v>
      </c>
      <c r="C1370" s="64">
        <f t="shared" si="173"/>
        <v>7</v>
      </c>
      <c r="D1370" s="64">
        <f t="shared" si="174"/>
        <v>137</v>
      </c>
      <c r="E1370" s="64">
        <f t="shared" si="175"/>
        <v>681</v>
      </c>
      <c r="F1370" s="64" t="str">
        <f t="shared" si="168"/>
        <v/>
      </c>
      <c r="G1370" s="64" t="str">
        <f t="shared" si="169"/>
        <v/>
      </c>
      <c r="H1370" s="64" t="str">
        <f t="shared" si="170"/>
        <v/>
      </c>
      <c r="I1370" s="80" t="str">
        <f>IFERROR(VLOOKUP(D1370,Sheet2!A:B,2,0),"")</f>
        <v/>
      </c>
      <c r="J1370" s="64" t="str">
        <f>IFERROR(IF(I1370&lt;&gt;"",VLOOKUP(I1370,Sheet2!B:C,2,0),""),"")</f>
        <v/>
      </c>
      <c r="K1370" s="64" t="str">
        <f>IFERROR( IF(I1370&lt;&gt;"", HLOOKUP(L$2+$A1370,Sheet2!BX:NK,2,0),""),"")</f>
        <v/>
      </c>
      <c r="L1370" t="str">
        <f>IF(OR(HLOOKUP(L$2+$A1370,Sheet2!BX:NK,$B1370,0),HLOOKUP(L$2+$A1370,Sheet2!BX:NK,$B1370,0)&lt;&gt;""),HLOOKUP(L$2+$A1370,Sheet2!BX:NK,$B1370,0),"")</f>
        <v/>
      </c>
      <c r="M1370" t="str">
        <f>IF(OR(HLOOKUP(M$2+$A1370,Sheet2!BY:NL,$B1370,0),HLOOKUP(M$2+$A1370,Sheet2!BY:NL,$B1370,0)&lt;&gt;""),HLOOKUP(M$2+$A1370,Sheet2!BY:NL,$B1370,0),"")</f>
        <v/>
      </c>
      <c r="N1370" t="str">
        <f>IF(OR(HLOOKUP(N$2+$A1370,Sheet2!BZ:NM,$B1370,0),HLOOKUP(N$2+$A1370,Sheet2!BZ:NM,$B1370,0)&lt;&gt;""),HLOOKUP(N$2+$A1370,Sheet2!BZ:NM,$B1370,0),"")</f>
        <v/>
      </c>
      <c r="O1370" t="str">
        <f>IF(OR(HLOOKUP(O$2+$A1370,Sheet2!CA:NN,$B1370,0),HLOOKUP(O$2+$A1370,Sheet2!CA:NN,$B1370,0)&lt;&gt;""),HLOOKUP(O$2+$A1370,Sheet2!CA:NN,$B1370,0),"")</f>
        <v/>
      </c>
      <c r="P1370" t="str">
        <f>IF(OR(HLOOKUP(P$2+$A1370,Sheet2!CB:NO,$B1370,0),HLOOKUP(P$2+$A1370,Sheet2!CB:NO,$B1370,0)&lt;&gt;""),HLOOKUP(P$2+$A1370,Sheet2!CB:NO,$B1370,0),"")</f>
        <v/>
      </c>
      <c r="Q1370" t="str">
        <f>IF(OR(HLOOKUP(Q$2+$A1370,Sheet2!CC:NO,$B1370,0),HLOOKUP(Q$2+$A1370,Sheet2!CC:NO,$B1370,0)&lt;&gt;""),HLOOKUP(Q$2+$A1370,Sheet2!CC:NO,$B1370,0),"")</f>
        <v/>
      </c>
    </row>
    <row r="1371" spans="1:17" x14ac:dyDescent="0.25">
      <c r="A1371" s="64">
        <f t="shared" si="171"/>
        <v>42</v>
      </c>
      <c r="B1371" s="64">
        <f t="shared" si="172"/>
        <v>141</v>
      </c>
      <c r="C1371" s="64">
        <f t="shared" si="173"/>
        <v>8</v>
      </c>
      <c r="D1371" s="64">
        <f t="shared" si="174"/>
        <v>137</v>
      </c>
      <c r="E1371" s="64">
        <f t="shared" si="175"/>
        <v>681</v>
      </c>
      <c r="F1371" s="64" t="str">
        <f t="shared" si="168"/>
        <v/>
      </c>
      <c r="G1371" s="64" t="str">
        <f t="shared" si="169"/>
        <v/>
      </c>
      <c r="H1371" s="64" t="str">
        <f t="shared" si="170"/>
        <v/>
      </c>
      <c r="I1371" s="80" t="str">
        <f>IFERROR(VLOOKUP(D1371,Sheet2!A:B,2,0),"")</f>
        <v/>
      </c>
      <c r="J1371" s="64" t="str">
        <f>IFERROR(IF(I1371&lt;&gt;"",VLOOKUP(I1371,Sheet2!B:C,2,0),""),"")</f>
        <v/>
      </c>
      <c r="K1371" s="64" t="str">
        <f>IFERROR( IF(I1371&lt;&gt;"", HLOOKUP(L$2+$A1371,Sheet2!BX:NK,2,0),""),"")</f>
        <v/>
      </c>
      <c r="L1371" t="str">
        <f>IF(OR(HLOOKUP(L$2+$A1371,Sheet2!BX:NK,$B1371,0),HLOOKUP(L$2+$A1371,Sheet2!BX:NK,$B1371,0)&lt;&gt;""),HLOOKUP(L$2+$A1371,Sheet2!BX:NK,$B1371,0),"")</f>
        <v/>
      </c>
      <c r="M1371" t="str">
        <f>IF(OR(HLOOKUP(M$2+$A1371,Sheet2!BY:NL,$B1371,0),HLOOKUP(M$2+$A1371,Sheet2!BY:NL,$B1371,0)&lt;&gt;""),HLOOKUP(M$2+$A1371,Sheet2!BY:NL,$B1371,0),"")</f>
        <v/>
      </c>
      <c r="N1371" t="str">
        <f>IF(OR(HLOOKUP(N$2+$A1371,Sheet2!BZ:NM,$B1371,0),HLOOKUP(N$2+$A1371,Sheet2!BZ:NM,$B1371,0)&lt;&gt;""),HLOOKUP(N$2+$A1371,Sheet2!BZ:NM,$B1371,0),"")</f>
        <v/>
      </c>
      <c r="O1371" t="str">
        <f>IF(OR(HLOOKUP(O$2+$A1371,Sheet2!CA:NN,$B1371,0),HLOOKUP(O$2+$A1371,Sheet2!CA:NN,$B1371,0)&lt;&gt;""),HLOOKUP(O$2+$A1371,Sheet2!CA:NN,$B1371,0),"")</f>
        <v/>
      </c>
      <c r="P1371" t="str">
        <f>IF(OR(HLOOKUP(P$2+$A1371,Sheet2!CB:NO,$B1371,0),HLOOKUP(P$2+$A1371,Sheet2!CB:NO,$B1371,0)&lt;&gt;""),HLOOKUP(P$2+$A1371,Sheet2!CB:NO,$B1371,0),"")</f>
        <v/>
      </c>
      <c r="Q1371" t="str">
        <f>IF(OR(HLOOKUP(Q$2+$A1371,Sheet2!CC:NO,$B1371,0),HLOOKUP(Q$2+$A1371,Sheet2!CC:NO,$B1371,0)&lt;&gt;""),HLOOKUP(Q$2+$A1371,Sheet2!CC:NO,$B1371,0),"")</f>
        <v/>
      </c>
    </row>
    <row r="1372" spans="1:17" x14ac:dyDescent="0.25">
      <c r="A1372" s="64">
        <f t="shared" si="171"/>
        <v>48</v>
      </c>
      <c r="B1372" s="64">
        <f t="shared" si="172"/>
        <v>141</v>
      </c>
      <c r="C1372" s="64">
        <f t="shared" si="173"/>
        <v>9</v>
      </c>
      <c r="D1372" s="64">
        <f t="shared" si="174"/>
        <v>137</v>
      </c>
      <c r="E1372" s="64">
        <f t="shared" si="175"/>
        <v>681</v>
      </c>
      <c r="F1372" s="64" t="str">
        <f t="shared" si="168"/>
        <v/>
      </c>
      <c r="G1372" s="64" t="str">
        <f t="shared" si="169"/>
        <v/>
      </c>
      <c r="H1372" s="64" t="str">
        <f t="shared" si="170"/>
        <v/>
      </c>
      <c r="I1372" s="80" t="str">
        <f>IFERROR(VLOOKUP(D1372,Sheet2!A:B,2,0),"")</f>
        <v/>
      </c>
      <c r="J1372" s="64" t="str">
        <f>IFERROR(IF(I1372&lt;&gt;"",VLOOKUP(I1372,Sheet2!B:C,2,0),""),"")</f>
        <v/>
      </c>
      <c r="K1372" s="64" t="str">
        <f>IFERROR( IF(I1372&lt;&gt;"", HLOOKUP(L$2+$A1372,Sheet2!BX:NK,2,0),""),"")</f>
        <v/>
      </c>
      <c r="L1372" t="str">
        <f>IF(OR(HLOOKUP(L$2+$A1372,Sheet2!BX:NK,$B1372,0),HLOOKUP(L$2+$A1372,Sheet2!BX:NK,$B1372,0)&lt;&gt;""),HLOOKUP(L$2+$A1372,Sheet2!BX:NK,$B1372,0),"")</f>
        <v/>
      </c>
      <c r="M1372" t="str">
        <f>IF(OR(HLOOKUP(M$2+$A1372,Sheet2!BY:NL,$B1372,0),HLOOKUP(M$2+$A1372,Sheet2!BY:NL,$B1372,0)&lt;&gt;""),HLOOKUP(M$2+$A1372,Sheet2!BY:NL,$B1372,0),"")</f>
        <v/>
      </c>
      <c r="N1372" t="str">
        <f>IF(OR(HLOOKUP(N$2+$A1372,Sheet2!BZ:NM,$B1372,0),HLOOKUP(N$2+$A1372,Sheet2!BZ:NM,$B1372,0)&lt;&gt;""),HLOOKUP(N$2+$A1372,Sheet2!BZ:NM,$B1372,0),"")</f>
        <v/>
      </c>
      <c r="O1372" t="str">
        <f>IF(OR(HLOOKUP(O$2+$A1372,Sheet2!CA:NN,$B1372,0),HLOOKUP(O$2+$A1372,Sheet2!CA:NN,$B1372,0)&lt;&gt;""),HLOOKUP(O$2+$A1372,Sheet2!CA:NN,$B1372,0),"")</f>
        <v/>
      </c>
      <c r="P1372" t="str">
        <f>IF(OR(HLOOKUP(P$2+$A1372,Sheet2!CB:NO,$B1372,0),HLOOKUP(P$2+$A1372,Sheet2!CB:NO,$B1372,0)&lt;&gt;""),HLOOKUP(P$2+$A1372,Sheet2!CB:NO,$B1372,0),"")</f>
        <v/>
      </c>
      <c r="Q1372" t="str">
        <f>IF(OR(HLOOKUP(Q$2+$A1372,Sheet2!CC:NO,$B1372,0),HLOOKUP(Q$2+$A1372,Sheet2!CC:NO,$B1372,0)&lt;&gt;""),HLOOKUP(Q$2+$A1372,Sheet2!CC:NO,$B1372,0),"")</f>
        <v/>
      </c>
    </row>
    <row r="1373" spans="1:17" x14ac:dyDescent="0.25">
      <c r="A1373" s="64">
        <f t="shared" si="171"/>
        <v>54</v>
      </c>
      <c r="B1373" s="64">
        <f t="shared" si="172"/>
        <v>141</v>
      </c>
      <c r="C1373" s="64">
        <f t="shared" si="173"/>
        <v>10</v>
      </c>
      <c r="D1373" s="64">
        <f t="shared" si="174"/>
        <v>137</v>
      </c>
      <c r="E1373" s="64">
        <f t="shared" si="175"/>
        <v>681</v>
      </c>
      <c r="F1373" s="64" t="str">
        <f t="shared" si="168"/>
        <v/>
      </c>
      <c r="G1373" s="64" t="str">
        <f t="shared" si="169"/>
        <v/>
      </c>
      <c r="H1373" s="64" t="str">
        <f t="shared" si="170"/>
        <v/>
      </c>
      <c r="I1373" s="80" t="str">
        <f>IFERROR(VLOOKUP(D1373,Sheet2!A:B,2,0),"")</f>
        <v/>
      </c>
      <c r="J1373" s="64" t="str">
        <f>IFERROR(IF(I1373&lt;&gt;"",VLOOKUP(I1373,Sheet2!B:C,2,0),""),"")</f>
        <v/>
      </c>
      <c r="K1373" s="64" t="str">
        <f>IFERROR( IF(I1373&lt;&gt;"", HLOOKUP(L$2+$A1373,Sheet2!BX:NK,2,0),""),"")</f>
        <v/>
      </c>
      <c r="L1373" t="str">
        <f>IF(OR(HLOOKUP(L$2+$A1373,Sheet2!BX:NK,$B1373,0),HLOOKUP(L$2+$A1373,Sheet2!BX:NK,$B1373,0)&lt;&gt;""),HLOOKUP(L$2+$A1373,Sheet2!BX:NK,$B1373,0),"")</f>
        <v/>
      </c>
      <c r="M1373" t="str">
        <f>IF(OR(HLOOKUP(M$2+$A1373,Sheet2!BY:NL,$B1373,0),HLOOKUP(M$2+$A1373,Sheet2!BY:NL,$B1373,0)&lt;&gt;""),HLOOKUP(M$2+$A1373,Sheet2!BY:NL,$B1373,0),"")</f>
        <v/>
      </c>
      <c r="N1373" t="str">
        <f>IF(OR(HLOOKUP(N$2+$A1373,Sheet2!BZ:NM,$B1373,0),HLOOKUP(N$2+$A1373,Sheet2!BZ:NM,$B1373,0)&lt;&gt;""),HLOOKUP(N$2+$A1373,Sheet2!BZ:NM,$B1373,0),"")</f>
        <v/>
      </c>
      <c r="O1373" t="str">
        <f>IF(OR(HLOOKUP(O$2+$A1373,Sheet2!CA:NN,$B1373,0),HLOOKUP(O$2+$A1373,Sheet2!CA:NN,$B1373,0)&lt;&gt;""),HLOOKUP(O$2+$A1373,Sheet2!CA:NN,$B1373,0),"")</f>
        <v/>
      </c>
      <c r="P1373" t="str">
        <f>IF(OR(HLOOKUP(P$2+$A1373,Sheet2!CB:NO,$B1373,0),HLOOKUP(P$2+$A1373,Sheet2!CB:NO,$B1373,0)&lt;&gt;""),HLOOKUP(P$2+$A1373,Sheet2!CB:NO,$B1373,0),"")</f>
        <v/>
      </c>
      <c r="Q1373" t="str">
        <f>IF(OR(HLOOKUP(Q$2+$A1373,Sheet2!CC:NO,$B1373,0),HLOOKUP(Q$2+$A1373,Sheet2!CC:NO,$B1373,0)&lt;&gt;""),HLOOKUP(Q$2+$A1373,Sheet2!CC:NO,$B1373,0),"")</f>
        <v/>
      </c>
    </row>
    <row r="1374" spans="1:17" x14ac:dyDescent="0.25">
      <c r="A1374" s="64">
        <f t="shared" si="171"/>
        <v>0</v>
      </c>
      <c r="B1374" s="64">
        <f t="shared" si="172"/>
        <v>142</v>
      </c>
      <c r="C1374" s="64">
        <f t="shared" si="173"/>
        <v>1</v>
      </c>
      <c r="D1374" s="64">
        <f t="shared" si="174"/>
        <v>138</v>
      </c>
      <c r="E1374" s="64">
        <f t="shared" si="175"/>
        <v>686</v>
      </c>
      <c r="F1374" s="64" t="str">
        <f t="shared" si="168"/>
        <v/>
      </c>
      <c r="G1374" s="64" t="str">
        <f t="shared" si="169"/>
        <v/>
      </c>
      <c r="H1374" s="64" t="str">
        <f t="shared" si="170"/>
        <v/>
      </c>
      <c r="I1374" s="80" t="str">
        <f>IFERROR(VLOOKUP(D1374,Sheet2!A:B,2,0),"")</f>
        <v/>
      </c>
      <c r="J1374" s="64" t="str">
        <f>IFERROR(IF(I1374&lt;&gt;"",VLOOKUP(I1374,Sheet2!B:C,2,0),""),"")</f>
        <v/>
      </c>
      <c r="K1374" s="64" t="str">
        <f>IFERROR( IF(I1374&lt;&gt;"", HLOOKUP(L$2+$A1374,Sheet2!BX:NK,2,0),""),"")</f>
        <v/>
      </c>
      <c r="L1374" t="str">
        <f>IF(OR(HLOOKUP(L$2+$A1374,Sheet2!BX:NK,$B1374,0),HLOOKUP(L$2+$A1374,Sheet2!BX:NK,$B1374,0)&lt;&gt;""),HLOOKUP(L$2+$A1374,Sheet2!BX:NK,$B1374,0),"")</f>
        <v/>
      </c>
      <c r="M1374" t="str">
        <f>IF(OR(HLOOKUP(M$2+$A1374,Sheet2!BY:NL,$B1374,0),HLOOKUP(M$2+$A1374,Sheet2!BY:NL,$B1374,0)&lt;&gt;""),HLOOKUP(M$2+$A1374,Sheet2!BY:NL,$B1374,0),"")</f>
        <v/>
      </c>
      <c r="N1374" t="str">
        <f>IF(OR(HLOOKUP(N$2+$A1374,Sheet2!BZ:NM,$B1374,0),HLOOKUP(N$2+$A1374,Sheet2!BZ:NM,$B1374,0)&lt;&gt;""),HLOOKUP(N$2+$A1374,Sheet2!BZ:NM,$B1374,0),"")</f>
        <v/>
      </c>
      <c r="O1374" t="str">
        <f>IF(OR(HLOOKUP(O$2+$A1374,Sheet2!CA:NN,$B1374,0),HLOOKUP(O$2+$A1374,Sheet2!CA:NN,$B1374,0)&lt;&gt;""),HLOOKUP(O$2+$A1374,Sheet2!CA:NN,$B1374,0),"")</f>
        <v/>
      </c>
      <c r="P1374" t="str">
        <f>IF(OR(HLOOKUP(P$2+$A1374,Sheet2!CB:NO,$B1374,0),HLOOKUP(P$2+$A1374,Sheet2!CB:NO,$B1374,0)&lt;&gt;""),HLOOKUP(P$2+$A1374,Sheet2!CB:NO,$B1374,0),"")</f>
        <v/>
      </c>
      <c r="Q1374" t="str">
        <f>IF(OR(HLOOKUP(Q$2+$A1374,Sheet2!CC:NO,$B1374,0),HLOOKUP(Q$2+$A1374,Sheet2!CC:NO,$B1374,0)&lt;&gt;""),HLOOKUP(Q$2+$A1374,Sheet2!CC:NO,$B1374,0),"")</f>
        <v/>
      </c>
    </row>
    <row r="1375" spans="1:17" x14ac:dyDescent="0.25">
      <c r="A1375" s="64">
        <f t="shared" si="171"/>
        <v>6</v>
      </c>
      <c r="B1375" s="64">
        <f t="shared" si="172"/>
        <v>142</v>
      </c>
      <c r="C1375" s="64">
        <f t="shared" si="173"/>
        <v>2</v>
      </c>
      <c r="D1375" s="64">
        <f t="shared" si="174"/>
        <v>138</v>
      </c>
      <c r="E1375" s="64">
        <f t="shared" si="175"/>
        <v>686</v>
      </c>
      <c r="F1375" s="64" t="str">
        <f t="shared" si="168"/>
        <v/>
      </c>
      <c r="G1375" s="64" t="str">
        <f t="shared" si="169"/>
        <v/>
      </c>
      <c r="H1375" s="64" t="str">
        <f t="shared" si="170"/>
        <v/>
      </c>
      <c r="I1375" s="80" t="str">
        <f>IFERROR(VLOOKUP(D1375,Sheet2!A:B,2,0),"")</f>
        <v/>
      </c>
      <c r="J1375" s="64" t="str">
        <f>IFERROR(IF(I1375&lt;&gt;"",VLOOKUP(I1375,Sheet2!B:C,2,0),""),"")</f>
        <v/>
      </c>
      <c r="K1375" s="64" t="str">
        <f>IFERROR( IF(I1375&lt;&gt;"", HLOOKUP(L$2+$A1375,Sheet2!BX:NK,2,0),""),"")</f>
        <v/>
      </c>
      <c r="L1375" t="str">
        <f>IF(OR(HLOOKUP(L$2+$A1375,Sheet2!BX:NK,$B1375,0),HLOOKUP(L$2+$A1375,Sheet2!BX:NK,$B1375,0)&lt;&gt;""),HLOOKUP(L$2+$A1375,Sheet2!BX:NK,$B1375,0),"")</f>
        <v/>
      </c>
      <c r="M1375" t="str">
        <f>IF(OR(HLOOKUP(M$2+$A1375,Sheet2!BY:NL,$B1375,0),HLOOKUP(M$2+$A1375,Sheet2!BY:NL,$B1375,0)&lt;&gt;""),HLOOKUP(M$2+$A1375,Sheet2!BY:NL,$B1375,0),"")</f>
        <v/>
      </c>
      <c r="N1375" t="str">
        <f>IF(OR(HLOOKUP(N$2+$A1375,Sheet2!BZ:NM,$B1375,0),HLOOKUP(N$2+$A1375,Sheet2!BZ:NM,$B1375,0)&lt;&gt;""),HLOOKUP(N$2+$A1375,Sheet2!BZ:NM,$B1375,0),"")</f>
        <v/>
      </c>
      <c r="O1375" t="str">
        <f>IF(OR(HLOOKUP(O$2+$A1375,Sheet2!CA:NN,$B1375,0),HLOOKUP(O$2+$A1375,Sheet2!CA:NN,$B1375,0)&lt;&gt;""),HLOOKUP(O$2+$A1375,Sheet2!CA:NN,$B1375,0),"")</f>
        <v/>
      </c>
      <c r="P1375" t="str">
        <f>IF(OR(HLOOKUP(P$2+$A1375,Sheet2!CB:NO,$B1375,0),HLOOKUP(P$2+$A1375,Sheet2!CB:NO,$B1375,0)&lt;&gt;""),HLOOKUP(P$2+$A1375,Sheet2!CB:NO,$B1375,0),"")</f>
        <v/>
      </c>
      <c r="Q1375" t="str">
        <f>IF(OR(HLOOKUP(Q$2+$A1375,Sheet2!CC:NO,$B1375,0),HLOOKUP(Q$2+$A1375,Sheet2!CC:NO,$B1375,0)&lt;&gt;""),HLOOKUP(Q$2+$A1375,Sheet2!CC:NO,$B1375,0),"")</f>
        <v/>
      </c>
    </row>
    <row r="1376" spans="1:17" x14ac:dyDescent="0.25">
      <c r="A1376" s="64">
        <f t="shared" si="171"/>
        <v>12</v>
      </c>
      <c r="B1376" s="64">
        <f t="shared" si="172"/>
        <v>142</v>
      </c>
      <c r="C1376" s="64">
        <f t="shared" si="173"/>
        <v>3</v>
      </c>
      <c r="D1376" s="64">
        <f t="shared" si="174"/>
        <v>138</v>
      </c>
      <c r="E1376" s="64">
        <f t="shared" si="175"/>
        <v>686</v>
      </c>
      <c r="F1376" s="64" t="str">
        <f t="shared" si="168"/>
        <v/>
      </c>
      <c r="G1376" s="64" t="str">
        <f t="shared" si="169"/>
        <v/>
      </c>
      <c r="H1376" s="64" t="str">
        <f t="shared" si="170"/>
        <v/>
      </c>
      <c r="I1376" s="80" t="str">
        <f>IFERROR(VLOOKUP(D1376,Sheet2!A:B,2,0),"")</f>
        <v/>
      </c>
      <c r="J1376" s="64" t="str">
        <f>IFERROR(IF(I1376&lt;&gt;"",VLOOKUP(I1376,Sheet2!B:C,2,0),""),"")</f>
        <v/>
      </c>
      <c r="K1376" s="64" t="str">
        <f>IFERROR( IF(I1376&lt;&gt;"", HLOOKUP(L$2+$A1376,Sheet2!BX:NK,2,0),""),"")</f>
        <v/>
      </c>
      <c r="L1376" t="str">
        <f>IF(OR(HLOOKUP(L$2+$A1376,Sheet2!BX:NK,$B1376,0),HLOOKUP(L$2+$A1376,Sheet2!BX:NK,$B1376,0)&lt;&gt;""),HLOOKUP(L$2+$A1376,Sheet2!BX:NK,$B1376,0),"")</f>
        <v/>
      </c>
      <c r="M1376" t="str">
        <f>IF(OR(HLOOKUP(M$2+$A1376,Sheet2!BY:NL,$B1376,0),HLOOKUP(M$2+$A1376,Sheet2!BY:NL,$B1376,0)&lt;&gt;""),HLOOKUP(M$2+$A1376,Sheet2!BY:NL,$B1376,0),"")</f>
        <v/>
      </c>
      <c r="N1376" t="str">
        <f>IF(OR(HLOOKUP(N$2+$A1376,Sheet2!BZ:NM,$B1376,0),HLOOKUP(N$2+$A1376,Sheet2!BZ:NM,$B1376,0)&lt;&gt;""),HLOOKUP(N$2+$A1376,Sheet2!BZ:NM,$B1376,0),"")</f>
        <v/>
      </c>
      <c r="O1376" t="str">
        <f>IF(OR(HLOOKUP(O$2+$A1376,Sheet2!CA:NN,$B1376,0),HLOOKUP(O$2+$A1376,Sheet2!CA:NN,$B1376,0)&lt;&gt;""),HLOOKUP(O$2+$A1376,Sheet2!CA:NN,$B1376,0),"")</f>
        <v/>
      </c>
      <c r="P1376" t="str">
        <f>IF(OR(HLOOKUP(P$2+$A1376,Sheet2!CB:NO,$B1376,0),HLOOKUP(P$2+$A1376,Sheet2!CB:NO,$B1376,0)&lt;&gt;""),HLOOKUP(P$2+$A1376,Sheet2!CB:NO,$B1376,0),"")</f>
        <v/>
      </c>
      <c r="Q1376" t="str">
        <f>IF(OR(HLOOKUP(Q$2+$A1376,Sheet2!CC:NO,$B1376,0),HLOOKUP(Q$2+$A1376,Sheet2!CC:NO,$B1376,0)&lt;&gt;""),HLOOKUP(Q$2+$A1376,Sheet2!CC:NO,$B1376,0),"")</f>
        <v/>
      </c>
    </row>
    <row r="1377" spans="1:17" x14ac:dyDescent="0.25">
      <c r="A1377" s="64">
        <f t="shared" si="171"/>
        <v>18</v>
      </c>
      <c r="B1377" s="64">
        <f t="shared" si="172"/>
        <v>142</v>
      </c>
      <c r="C1377" s="64">
        <f t="shared" si="173"/>
        <v>4</v>
      </c>
      <c r="D1377" s="64">
        <f t="shared" si="174"/>
        <v>138</v>
      </c>
      <c r="E1377" s="64">
        <f t="shared" si="175"/>
        <v>686</v>
      </c>
      <c r="F1377" s="64" t="str">
        <f t="shared" si="168"/>
        <v/>
      </c>
      <c r="G1377" s="64" t="str">
        <f t="shared" si="169"/>
        <v/>
      </c>
      <c r="H1377" s="64" t="str">
        <f t="shared" si="170"/>
        <v/>
      </c>
      <c r="I1377" s="80" t="str">
        <f>IFERROR(VLOOKUP(D1377,Sheet2!A:B,2,0),"")</f>
        <v/>
      </c>
      <c r="J1377" s="64" t="str">
        <f>IFERROR(IF(I1377&lt;&gt;"",VLOOKUP(I1377,Sheet2!B:C,2,0),""),"")</f>
        <v/>
      </c>
      <c r="K1377" s="64" t="str">
        <f>IFERROR( IF(I1377&lt;&gt;"", HLOOKUP(L$2+$A1377,Sheet2!BX:NK,2,0),""),"")</f>
        <v/>
      </c>
      <c r="L1377" t="str">
        <f>IF(OR(HLOOKUP(L$2+$A1377,Sheet2!BX:NK,$B1377,0),HLOOKUP(L$2+$A1377,Sheet2!BX:NK,$B1377,0)&lt;&gt;""),HLOOKUP(L$2+$A1377,Sheet2!BX:NK,$B1377,0),"")</f>
        <v/>
      </c>
      <c r="M1377" t="str">
        <f>IF(OR(HLOOKUP(M$2+$A1377,Sheet2!BY:NL,$B1377,0),HLOOKUP(M$2+$A1377,Sheet2!BY:NL,$B1377,0)&lt;&gt;""),HLOOKUP(M$2+$A1377,Sheet2!BY:NL,$B1377,0),"")</f>
        <v/>
      </c>
      <c r="N1377" t="str">
        <f>IF(OR(HLOOKUP(N$2+$A1377,Sheet2!BZ:NM,$B1377,0),HLOOKUP(N$2+$A1377,Sheet2!BZ:NM,$B1377,0)&lt;&gt;""),HLOOKUP(N$2+$A1377,Sheet2!BZ:NM,$B1377,0),"")</f>
        <v/>
      </c>
      <c r="O1377" t="str">
        <f>IF(OR(HLOOKUP(O$2+$A1377,Sheet2!CA:NN,$B1377,0),HLOOKUP(O$2+$A1377,Sheet2!CA:NN,$B1377,0)&lt;&gt;""),HLOOKUP(O$2+$A1377,Sheet2!CA:NN,$B1377,0),"")</f>
        <v/>
      </c>
      <c r="P1377" t="str">
        <f>IF(OR(HLOOKUP(P$2+$A1377,Sheet2!CB:NO,$B1377,0),HLOOKUP(P$2+$A1377,Sheet2!CB:NO,$B1377,0)&lt;&gt;""),HLOOKUP(P$2+$A1377,Sheet2!CB:NO,$B1377,0),"")</f>
        <v/>
      </c>
      <c r="Q1377" t="str">
        <f>IF(OR(HLOOKUP(Q$2+$A1377,Sheet2!CC:NO,$B1377,0),HLOOKUP(Q$2+$A1377,Sheet2!CC:NO,$B1377,0)&lt;&gt;""),HLOOKUP(Q$2+$A1377,Sheet2!CC:NO,$B1377,0),"")</f>
        <v/>
      </c>
    </row>
    <row r="1378" spans="1:17" x14ac:dyDescent="0.25">
      <c r="A1378" s="64">
        <f t="shared" si="171"/>
        <v>24</v>
      </c>
      <c r="B1378" s="64">
        <f t="shared" si="172"/>
        <v>142</v>
      </c>
      <c r="C1378" s="64">
        <f t="shared" si="173"/>
        <v>5</v>
      </c>
      <c r="D1378" s="64">
        <f t="shared" si="174"/>
        <v>138</v>
      </c>
      <c r="E1378" s="64">
        <f t="shared" si="175"/>
        <v>686</v>
      </c>
      <c r="F1378" s="64" t="str">
        <f t="shared" si="168"/>
        <v/>
      </c>
      <c r="G1378" s="64" t="str">
        <f t="shared" si="169"/>
        <v/>
      </c>
      <c r="H1378" s="64" t="str">
        <f t="shared" si="170"/>
        <v/>
      </c>
      <c r="I1378" s="80" t="str">
        <f>IFERROR(VLOOKUP(D1378,Sheet2!A:B,2,0),"")</f>
        <v/>
      </c>
      <c r="J1378" s="64" t="str">
        <f>IFERROR(IF(I1378&lt;&gt;"",VLOOKUP(I1378,Sheet2!B:C,2,0),""),"")</f>
        <v/>
      </c>
      <c r="K1378" s="64" t="str">
        <f>IFERROR( IF(I1378&lt;&gt;"", HLOOKUP(L$2+$A1378,Sheet2!BX:NK,2,0),""),"")</f>
        <v/>
      </c>
      <c r="L1378" t="str">
        <f>IF(OR(HLOOKUP(L$2+$A1378,Sheet2!BX:NK,$B1378,0),HLOOKUP(L$2+$A1378,Sheet2!BX:NK,$B1378,0)&lt;&gt;""),HLOOKUP(L$2+$A1378,Sheet2!BX:NK,$B1378,0),"")</f>
        <v/>
      </c>
      <c r="M1378" t="str">
        <f>IF(OR(HLOOKUP(M$2+$A1378,Sheet2!BY:NL,$B1378,0),HLOOKUP(M$2+$A1378,Sheet2!BY:NL,$B1378,0)&lt;&gt;""),HLOOKUP(M$2+$A1378,Sheet2!BY:NL,$B1378,0),"")</f>
        <v/>
      </c>
      <c r="N1378" t="str">
        <f>IF(OR(HLOOKUP(N$2+$A1378,Sheet2!BZ:NM,$B1378,0),HLOOKUP(N$2+$A1378,Sheet2!BZ:NM,$B1378,0)&lt;&gt;""),HLOOKUP(N$2+$A1378,Sheet2!BZ:NM,$B1378,0),"")</f>
        <v/>
      </c>
      <c r="O1378" t="str">
        <f>IF(OR(HLOOKUP(O$2+$A1378,Sheet2!CA:NN,$B1378,0),HLOOKUP(O$2+$A1378,Sheet2!CA:NN,$B1378,0)&lt;&gt;""),HLOOKUP(O$2+$A1378,Sheet2!CA:NN,$B1378,0),"")</f>
        <v/>
      </c>
      <c r="P1378" t="str">
        <f>IF(OR(HLOOKUP(P$2+$A1378,Sheet2!CB:NO,$B1378,0),HLOOKUP(P$2+$A1378,Sheet2!CB:NO,$B1378,0)&lt;&gt;""),HLOOKUP(P$2+$A1378,Sheet2!CB:NO,$B1378,0),"")</f>
        <v/>
      </c>
      <c r="Q1378" t="str">
        <f>IF(OR(HLOOKUP(Q$2+$A1378,Sheet2!CC:NO,$B1378,0),HLOOKUP(Q$2+$A1378,Sheet2!CC:NO,$B1378,0)&lt;&gt;""),HLOOKUP(Q$2+$A1378,Sheet2!CC:NO,$B1378,0),"")</f>
        <v/>
      </c>
    </row>
    <row r="1379" spans="1:17" x14ac:dyDescent="0.25">
      <c r="A1379" s="64">
        <f t="shared" si="171"/>
        <v>30</v>
      </c>
      <c r="B1379" s="64">
        <f t="shared" si="172"/>
        <v>142</v>
      </c>
      <c r="C1379" s="64">
        <f t="shared" si="173"/>
        <v>6</v>
      </c>
      <c r="D1379" s="64">
        <f t="shared" si="174"/>
        <v>138</v>
      </c>
      <c r="E1379" s="64">
        <f t="shared" si="175"/>
        <v>686</v>
      </c>
      <c r="F1379" s="64" t="str">
        <f t="shared" si="168"/>
        <v/>
      </c>
      <c r="G1379" s="64" t="str">
        <f t="shared" si="169"/>
        <v/>
      </c>
      <c r="H1379" s="64" t="str">
        <f t="shared" si="170"/>
        <v/>
      </c>
      <c r="I1379" s="80" t="str">
        <f>IFERROR(VLOOKUP(D1379,Sheet2!A:B,2,0),"")</f>
        <v/>
      </c>
      <c r="J1379" s="64" t="str">
        <f>IFERROR(IF(I1379&lt;&gt;"",VLOOKUP(I1379,Sheet2!B:C,2,0),""),"")</f>
        <v/>
      </c>
      <c r="K1379" s="64" t="str">
        <f>IFERROR( IF(I1379&lt;&gt;"", HLOOKUP(L$2+$A1379,Sheet2!BX:NK,2,0),""),"")</f>
        <v/>
      </c>
      <c r="L1379" t="str">
        <f>IF(OR(HLOOKUP(L$2+$A1379,Sheet2!BX:NK,$B1379,0),HLOOKUP(L$2+$A1379,Sheet2!BX:NK,$B1379,0)&lt;&gt;""),HLOOKUP(L$2+$A1379,Sheet2!BX:NK,$B1379,0),"")</f>
        <v/>
      </c>
      <c r="M1379" t="str">
        <f>IF(OR(HLOOKUP(M$2+$A1379,Sheet2!BY:NL,$B1379,0),HLOOKUP(M$2+$A1379,Sheet2!BY:NL,$B1379,0)&lt;&gt;""),HLOOKUP(M$2+$A1379,Sheet2!BY:NL,$B1379,0),"")</f>
        <v/>
      </c>
      <c r="N1379" t="str">
        <f>IF(OR(HLOOKUP(N$2+$A1379,Sheet2!BZ:NM,$B1379,0),HLOOKUP(N$2+$A1379,Sheet2!BZ:NM,$B1379,0)&lt;&gt;""),HLOOKUP(N$2+$A1379,Sheet2!BZ:NM,$B1379,0),"")</f>
        <v/>
      </c>
      <c r="O1379" t="str">
        <f>IF(OR(HLOOKUP(O$2+$A1379,Sheet2!CA:NN,$B1379,0),HLOOKUP(O$2+$A1379,Sheet2!CA:NN,$B1379,0)&lt;&gt;""),HLOOKUP(O$2+$A1379,Sheet2!CA:NN,$B1379,0),"")</f>
        <v/>
      </c>
      <c r="P1379" t="str">
        <f>IF(OR(HLOOKUP(P$2+$A1379,Sheet2!CB:NO,$B1379,0),HLOOKUP(P$2+$A1379,Sheet2!CB:NO,$B1379,0)&lt;&gt;""),HLOOKUP(P$2+$A1379,Sheet2!CB:NO,$B1379,0),"")</f>
        <v/>
      </c>
      <c r="Q1379" t="str">
        <f>IF(OR(HLOOKUP(Q$2+$A1379,Sheet2!CC:NO,$B1379,0),HLOOKUP(Q$2+$A1379,Sheet2!CC:NO,$B1379,0)&lt;&gt;""),HLOOKUP(Q$2+$A1379,Sheet2!CC:NO,$B1379,0),"")</f>
        <v/>
      </c>
    </row>
    <row r="1380" spans="1:17" x14ac:dyDescent="0.25">
      <c r="A1380" s="64">
        <f t="shared" si="171"/>
        <v>36</v>
      </c>
      <c r="B1380" s="64">
        <f t="shared" si="172"/>
        <v>142</v>
      </c>
      <c r="C1380" s="64">
        <f t="shared" si="173"/>
        <v>7</v>
      </c>
      <c r="D1380" s="64">
        <f t="shared" si="174"/>
        <v>138</v>
      </c>
      <c r="E1380" s="64">
        <f t="shared" si="175"/>
        <v>686</v>
      </c>
      <c r="F1380" s="64" t="str">
        <f t="shared" si="168"/>
        <v/>
      </c>
      <c r="G1380" s="64" t="str">
        <f t="shared" si="169"/>
        <v/>
      </c>
      <c r="H1380" s="64" t="str">
        <f t="shared" si="170"/>
        <v/>
      </c>
      <c r="I1380" s="80" t="str">
        <f>IFERROR(VLOOKUP(D1380,Sheet2!A:B,2,0),"")</f>
        <v/>
      </c>
      <c r="J1380" s="64" t="str">
        <f>IFERROR(IF(I1380&lt;&gt;"",VLOOKUP(I1380,Sheet2!B:C,2,0),""),"")</f>
        <v/>
      </c>
      <c r="K1380" s="64" t="str">
        <f>IFERROR( IF(I1380&lt;&gt;"", HLOOKUP(L$2+$A1380,Sheet2!BX:NK,2,0),""),"")</f>
        <v/>
      </c>
      <c r="L1380" t="str">
        <f>IF(OR(HLOOKUP(L$2+$A1380,Sheet2!BX:NK,$B1380,0),HLOOKUP(L$2+$A1380,Sheet2!BX:NK,$B1380,0)&lt;&gt;""),HLOOKUP(L$2+$A1380,Sheet2!BX:NK,$B1380,0),"")</f>
        <v/>
      </c>
      <c r="M1380" t="str">
        <f>IF(OR(HLOOKUP(M$2+$A1380,Sheet2!BY:NL,$B1380,0),HLOOKUP(M$2+$A1380,Sheet2!BY:NL,$B1380,0)&lt;&gt;""),HLOOKUP(M$2+$A1380,Sheet2!BY:NL,$B1380,0),"")</f>
        <v/>
      </c>
      <c r="N1380" t="str">
        <f>IF(OR(HLOOKUP(N$2+$A1380,Sheet2!BZ:NM,$B1380,0),HLOOKUP(N$2+$A1380,Sheet2!BZ:NM,$B1380,0)&lt;&gt;""),HLOOKUP(N$2+$A1380,Sheet2!BZ:NM,$B1380,0),"")</f>
        <v/>
      </c>
      <c r="O1380" t="str">
        <f>IF(OR(HLOOKUP(O$2+$A1380,Sheet2!CA:NN,$B1380,0),HLOOKUP(O$2+$A1380,Sheet2!CA:NN,$B1380,0)&lt;&gt;""),HLOOKUP(O$2+$A1380,Sheet2!CA:NN,$B1380,0),"")</f>
        <v/>
      </c>
      <c r="P1380" t="str">
        <f>IF(OR(HLOOKUP(P$2+$A1380,Sheet2!CB:NO,$B1380,0),HLOOKUP(P$2+$A1380,Sheet2!CB:NO,$B1380,0)&lt;&gt;""),HLOOKUP(P$2+$A1380,Sheet2!CB:NO,$B1380,0),"")</f>
        <v/>
      </c>
      <c r="Q1380" t="str">
        <f>IF(OR(HLOOKUP(Q$2+$A1380,Sheet2!CC:NO,$B1380,0),HLOOKUP(Q$2+$A1380,Sheet2!CC:NO,$B1380,0)&lt;&gt;""),HLOOKUP(Q$2+$A1380,Sheet2!CC:NO,$B1380,0),"")</f>
        <v/>
      </c>
    </row>
    <row r="1381" spans="1:17" x14ac:dyDescent="0.25">
      <c r="A1381" s="64">
        <f t="shared" si="171"/>
        <v>42</v>
      </c>
      <c r="B1381" s="64">
        <f t="shared" si="172"/>
        <v>142</v>
      </c>
      <c r="C1381" s="64">
        <f t="shared" si="173"/>
        <v>8</v>
      </c>
      <c r="D1381" s="64">
        <f t="shared" si="174"/>
        <v>138</v>
      </c>
      <c r="E1381" s="64">
        <f t="shared" si="175"/>
        <v>686</v>
      </c>
      <c r="F1381" s="64" t="str">
        <f t="shared" si="168"/>
        <v/>
      </c>
      <c r="G1381" s="64" t="str">
        <f t="shared" si="169"/>
        <v/>
      </c>
      <c r="H1381" s="64" t="str">
        <f t="shared" si="170"/>
        <v/>
      </c>
      <c r="I1381" s="80" t="str">
        <f>IFERROR(VLOOKUP(D1381,Sheet2!A:B,2,0),"")</f>
        <v/>
      </c>
      <c r="J1381" s="64" t="str">
        <f>IFERROR(IF(I1381&lt;&gt;"",VLOOKUP(I1381,Sheet2!B:C,2,0),""),"")</f>
        <v/>
      </c>
      <c r="K1381" s="64" t="str">
        <f>IFERROR( IF(I1381&lt;&gt;"", HLOOKUP(L$2+$A1381,Sheet2!BX:NK,2,0),""),"")</f>
        <v/>
      </c>
      <c r="L1381" t="str">
        <f>IF(OR(HLOOKUP(L$2+$A1381,Sheet2!BX:NK,$B1381,0),HLOOKUP(L$2+$A1381,Sheet2!BX:NK,$B1381,0)&lt;&gt;""),HLOOKUP(L$2+$A1381,Sheet2!BX:NK,$B1381,0),"")</f>
        <v/>
      </c>
      <c r="M1381" t="str">
        <f>IF(OR(HLOOKUP(M$2+$A1381,Sheet2!BY:NL,$B1381,0),HLOOKUP(M$2+$A1381,Sheet2!BY:NL,$B1381,0)&lt;&gt;""),HLOOKUP(M$2+$A1381,Sheet2!BY:NL,$B1381,0),"")</f>
        <v/>
      </c>
      <c r="N1381" t="str">
        <f>IF(OR(HLOOKUP(N$2+$A1381,Sheet2!BZ:NM,$B1381,0),HLOOKUP(N$2+$A1381,Sheet2!BZ:NM,$B1381,0)&lt;&gt;""),HLOOKUP(N$2+$A1381,Sheet2!BZ:NM,$B1381,0),"")</f>
        <v/>
      </c>
      <c r="O1381" t="str">
        <f>IF(OR(HLOOKUP(O$2+$A1381,Sheet2!CA:NN,$B1381,0),HLOOKUP(O$2+$A1381,Sheet2!CA:NN,$B1381,0)&lt;&gt;""),HLOOKUP(O$2+$A1381,Sheet2!CA:NN,$B1381,0),"")</f>
        <v/>
      </c>
      <c r="P1381" t="str">
        <f>IF(OR(HLOOKUP(P$2+$A1381,Sheet2!CB:NO,$B1381,0),HLOOKUP(P$2+$A1381,Sheet2!CB:NO,$B1381,0)&lt;&gt;""),HLOOKUP(P$2+$A1381,Sheet2!CB:NO,$B1381,0),"")</f>
        <v/>
      </c>
      <c r="Q1381" t="str">
        <f>IF(OR(HLOOKUP(Q$2+$A1381,Sheet2!CC:NO,$B1381,0),HLOOKUP(Q$2+$A1381,Sheet2!CC:NO,$B1381,0)&lt;&gt;""),HLOOKUP(Q$2+$A1381,Sheet2!CC:NO,$B1381,0),"")</f>
        <v/>
      </c>
    </row>
    <row r="1382" spans="1:17" x14ac:dyDescent="0.25">
      <c r="A1382" s="64">
        <f t="shared" si="171"/>
        <v>48</v>
      </c>
      <c r="B1382" s="64">
        <f t="shared" si="172"/>
        <v>142</v>
      </c>
      <c r="C1382" s="64">
        <f t="shared" si="173"/>
        <v>9</v>
      </c>
      <c r="D1382" s="64">
        <f t="shared" si="174"/>
        <v>138</v>
      </c>
      <c r="E1382" s="64">
        <f t="shared" si="175"/>
        <v>686</v>
      </c>
      <c r="F1382" s="64" t="str">
        <f t="shared" si="168"/>
        <v/>
      </c>
      <c r="G1382" s="64" t="str">
        <f t="shared" si="169"/>
        <v/>
      </c>
      <c r="H1382" s="64" t="str">
        <f t="shared" si="170"/>
        <v/>
      </c>
      <c r="I1382" s="80" t="str">
        <f>IFERROR(VLOOKUP(D1382,Sheet2!A:B,2,0),"")</f>
        <v/>
      </c>
      <c r="J1382" s="64" t="str">
        <f>IFERROR(IF(I1382&lt;&gt;"",VLOOKUP(I1382,Sheet2!B:C,2,0),""),"")</f>
        <v/>
      </c>
      <c r="K1382" s="64" t="str">
        <f>IFERROR( IF(I1382&lt;&gt;"", HLOOKUP(L$2+$A1382,Sheet2!BX:NK,2,0),""),"")</f>
        <v/>
      </c>
      <c r="L1382" t="str">
        <f>IF(OR(HLOOKUP(L$2+$A1382,Sheet2!BX:NK,$B1382,0),HLOOKUP(L$2+$A1382,Sheet2!BX:NK,$B1382,0)&lt;&gt;""),HLOOKUP(L$2+$A1382,Sheet2!BX:NK,$B1382,0),"")</f>
        <v/>
      </c>
      <c r="M1382" t="str">
        <f>IF(OR(HLOOKUP(M$2+$A1382,Sheet2!BY:NL,$B1382,0),HLOOKUP(M$2+$A1382,Sheet2!BY:NL,$B1382,0)&lt;&gt;""),HLOOKUP(M$2+$A1382,Sheet2!BY:NL,$B1382,0),"")</f>
        <v/>
      </c>
      <c r="N1382" t="str">
        <f>IF(OR(HLOOKUP(N$2+$A1382,Sheet2!BZ:NM,$B1382,0),HLOOKUP(N$2+$A1382,Sheet2!BZ:NM,$B1382,0)&lt;&gt;""),HLOOKUP(N$2+$A1382,Sheet2!BZ:NM,$B1382,0),"")</f>
        <v/>
      </c>
      <c r="O1382" t="str">
        <f>IF(OR(HLOOKUP(O$2+$A1382,Sheet2!CA:NN,$B1382,0),HLOOKUP(O$2+$A1382,Sheet2!CA:NN,$B1382,0)&lt;&gt;""),HLOOKUP(O$2+$A1382,Sheet2!CA:NN,$B1382,0),"")</f>
        <v/>
      </c>
      <c r="P1382" t="str">
        <f>IF(OR(HLOOKUP(P$2+$A1382,Sheet2!CB:NO,$B1382,0),HLOOKUP(P$2+$A1382,Sheet2!CB:NO,$B1382,0)&lt;&gt;""),HLOOKUP(P$2+$A1382,Sheet2!CB:NO,$B1382,0),"")</f>
        <v/>
      </c>
      <c r="Q1382" t="str">
        <f>IF(OR(HLOOKUP(Q$2+$A1382,Sheet2!CC:NO,$B1382,0),HLOOKUP(Q$2+$A1382,Sheet2!CC:NO,$B1382,0)&lt;&gt;""),HLOOKUP(Q$2+$A1382,Sheet2!CC:NO,$B1382,0),"")</f>
        <v/>
      </c>
    </row>
    <row r="1383" spans="1:17" x14ac:dyDescent="0.25">
      <c r="A1383" s="64">
        <f t="shared" si="171"/>
        <v>54</v>
      </c>
      <c r="B1383" s="64">
        <f t="shared" si="172"/>
        <v>142</v>
      </c>
      <c r="C1383" s="64">
        <f t="shared" si="173"/>
        <v>10</v>
      </c>
      <c r="D1383" s="64">
        <f t="shared" si="174"/>
        <v>138</v>
      </c>
      <c r="E1383" s="64">
        <f t="shared" si="175"/>
        <v>686</v>
      </c>
      <c r="F1383" s="64" t="str">
        <f t="shared" si="168"/>
        <v/>
      </c>
      <c r="G1383" s="64" t="str">
        <f t="shared" si="169"/>
        <v/>
      </c>
      <c r="H1383" s="64" t="str">
        <f t="shared" si="170"/>
        <v/>
      </c>
      <c r="I1383" s="80" t="str">
        <f>IFERROR(VLOOKUP(D1383,Sheet2!A:B,2,0),"")</f>
        <v/>
      </c>
      <c r="J1383" s="64" t="str">
        <f>IFERROR(IF(I1383&lt;&gt;"",VLOOKUP(I1383,Sheet2!B:C,2,0),""),"")</f>
        <v/>
      </c>
      <c r="K1383" s="64" t="str">
        <f>IFERROR( IF(I1383&lt;&gt;"", HLOOKUP(L$2+$A1383,Sheet2!BX:NK,2,0),""),"")</f>
        <v/>
      </c>
      <c r="L1383" t="str">
        <f>IF(OR(HLOOKUP(L$2+$A1383,Sheet2!BX:NK,$B1383,0),HLOOKUP(L$2+$A1383,Sheet2!BX:NK,$B1383,0)&lt;&gt;""),HLOOKUP(L$2+$A1383,Sheet2!BX:NK,$B1383,0),"")</f>
        <v/>
      </c>
      <c r="M1383" t="str">
        <f>IF(OR(HLOOKUP(M$2+$A1383,Sheet2!BY:NL,$B1383,0),HLOOKUP(M$2+$A1383,Sheet2!BY:NL,$B1383,0)&lt;&gt;""),HLOOKUP(M$2+$A1383,Sheet2!BY:NL,$B1383,0),"")</f>
        <v/>
      </c>
      <c r="N1383" t="str">
        <f>IF(OR(HLOOKUP(N$2+$A1383,Sheet2!BZ:NM,$B1383,0),HLOOKUP(N$2+$A1383,Sheet2!BZ:NM,$B1383,0)&lt;&gt;""),HLOOKUP(N$2+$A1383,Sheet2!BZ:NM,$B1383,0),"")</f>
        <v/>
      </c>
      <c r="O1383" t="str">
        <f>IF(OR(HLOOKUP(O$2+$A1383,Sheet2!CA:NN,$B1383,0),HLOOKUP(O$2+$A1383,Sheet2!CA:NN,$B1383,0)&lt;&gt;""),HLOOKUP(O$2+$A1383,Sheet2!CA:NN,$B1383,0),"")</f>
        <v/>
      </c>
      <c r="P1383" t="str">
        <f>IF(OR(HLOOKUP(P$2+$A1383,Sheet2!CB:NO,$B1383,0),HLOOKUP(P$2+$A1383,Sheet2!CB:NO,$B1383,0)&lt;&gt;""),HLOOKUP(P$2+$A1383,Sheet2!CB:NO,$B1383,0),"")</f>
        <v/>
      </c>
      <c r="Q1383" t="str">
        <f>IF(OR(HLOOKUP(Q$2+$A1383,Sheet2!CC:NO,$B1383,0),HLOOKUP(Q$2+$A1383,Sheet2!CC:NO,$B1383,0)&lt;&gt;""),HLOOKUP(Q$2+$A1383,Sheet2!CC:NO,$B1383,0),"")</f>
        <v/>
      </c>
    </row>
    <row r="1384" spans="1:17" x14ac:dyDescent="0.25">
      <c r="A1384" s="64">
        <f t="shared" si="171"/>
        <v>0</v>
      </c>
      <c r="B1384" s="64">
        <f t="shared" si="172"/>
        <v>143</v>
      </c>
      <c r="C1384" s="64">
        <f t="shared" si="173"/>
        <v>1</v>
      </c>
      <c r="D1384" s="64">
        <f t="shared" si="174"/>
        <v>139</v>
      </c>
      <c r="E1384" s="64">
        <f t="shared" si="175"/>
        <v>691</v>
      </c>
      <c r="F1384" s="64" t="str">
        <f t="shared" si="168"/>
        <v/>
      </c>
      <c r="G1384" s="64" t="str">
        <f t="shared" si="169"/>
        <v/>
      </c>
      <c r="H1384" s="64" t="str">
        <f t="shared" si="170"/>
        <v/>
      </c>
      <c r="I1384" s="80" t="str">
        <f>IFERROR(VLOOKUP(D1384,Sheet2!A:B,2,0),"")</f>
        <v/>
      </c>
      <c r="J1384" s="64" t="str">
        <f>IFERROR(IF(I1384&lt;&gt;"",VLOOKUP(I1384,Sheet2!B:C,2,0),""),"")</f>
        <v/>
      </c>
      <c r="K1384" s="64" t="str">
        <f>IFERROR( IF(I1384&lt;&gt;"", HLOOKUP(L$2+$A1384,Sheet2!BX:NK,2,0),""),"")</f>
        <v/>
      </c>
      <c r="L1384" t="str">
        <f>IF(OR(HLOOKUP(L$2+$A1384,Sheet2!BX:NK,$B1384,0),HLOOKUP(L$2+$A1384,Sheet2!BX:NK,$B1384,0)&lt;&gt;""),HLOOKUP(L$2+$A1384,Sheet2!BX:NK,$B1384,0),"")</f>
        <v/>
      </c>
      <c r="M1384" t="str">
        <f>IF(OR(HLOOKUP(M$2+$A1384,Sheet2!BY:NL,$B1384,0),HLOOKUP(M$2+$A1384,Sheet2!BY:NL,$B1384,0)&lt;&gt;""),HLOOKUP(M$2+$A1384,Sheet2!BY:NL,$B1384,0),"")</f>
        <v/>
      </c>
      <c r="N1384" t="str">
        <f>IF(OR(HLOOKUP(N$2+$A1384,Sheet2!BZ:NM,$B1384,0),HLOOKUP(N$2+$A1384,Sheet2!BZ:NM,$B1384,0)&lt;&gt;""),HLOOKUP(N$2+$A1384,Sheet2!BZ:NM,$B1384,0),"")</f>
        <v/>
      </c>
      <c r="O1384" t="str">
        <f>IF(OR(HLOOKUP(O$2+$A1384,Sheet2!CA:NN,$B1384,0),HLOOKUP(O$2+$A1384,Sheet2!CA:NN,$B1384,0)&lt;&gt;""),HLOOKUP(O$2+$A1384,Sheet2!CA:NN,$B1384,0),"")</f>
        <v/>
      </c>
      <c r="P1384" t="str">
        <f>IF(OR(HLOOKUP(P$2+$A1384,Sheet2!CB:NO,$B1384,0),HLOOKUP(P$2+$A1384,Sheet2!CB:NO,$B1384,0)&lt;&gt;""),HLOOKUP(P$2+$A1384,Sheet2!CB:NO,$B1384,0),"")</f>
        <v/>
      </c>
      <c r="Q1384" t="str">
        <f>IF(OR(HLOOKUP(Q$2+$A1384,Sheet2!CC:NO,$B1384,0),HLOOKUP(Q$2+$A1384,Sheet2!CC:NO,$B1384,0)&lt;&gt;""),HLOOKUP(Q$2+$A1384,Sheet2!CC:NO,$B1384,0),"")</f>
        <v/>
      </c>
    </row>
    <row r="1385" spans="1:17" x14ac:dyDescent="0.25">
      <c r="A1385" s="64">
        <f t="shared" si="171"/>
        <v>6</v>
      </c>
      <c r="B1385" s="64">
        <f t="shared" si="172"/>
        <v>143</v>
      </c>
      <c r="C1385" s="64">
        <f t="shared" si="173"/>
        <v>2</v>
      </c>
      <c r="D1385" s="64">
        <f t="shared" si="174"/>
        <v>139</v>
      </c>
      <c r="E1385" s="64">
        <f t="shared" si="175"/>
        <v>691</v>
      </c>
      <c r="F1385" s="64" t="str">
        <f t="shared" si="168"/>
        <v/>
      </c>
      <c r="G1385" s="64" t="str">
        <f t="shared" si="169"/>
        <v/>
      </c>
      <c r="H1385" s="64" t="str">
        <f t="shared" si="170"/>
        <v/>
      </c>
      <c r="I1385" s="80" t="str">
        <f>IFERROR(VLOOKUP(D1385,Sheet2!A:B,2,0),"")</f>
        <v/>
      </c>
      <c r="J1385" s="64" t="str">
        <f>IFERROR(IF(I1385&lt;&gt;"",VLOOKUP(I1385,Sheet2!B:C,2,0),""),"")</f>
        <v/>
      </c>
      <c r="K1385" s="64" t="str">
        <f>IFERROR( IF(I1385&lt;&gt;"", HLOOKUP(L$2+$A1385,Sheet2!BX:NK,2,0),""),"")</f>
        <v/>
      </c>
      <c r="L1385" t="str">
        <f>IF(OR(HLOOKUP(L$2+$A1385,Sheet2!BX:NK,$B1385,0),HLOOKUP(L$2+$A1385,Sheet2!BX:NK,$B1385,0)&lt;&gt;""),HLOOKUP(L$2+$A1385,Sheet2!BX:NK,$B1385,0),"")</f>
        <v/>
      </c>
      <c r="M1385" t="str">
        <f>IF(OR(HLOOKUP(M$2+$A1385,Sheet2!BY:NL,$B1385,0),HLOOKUP(M$2+$A1385,Sheet2!BY:NL,$B1385,0)&lt;&gt;""),HLOOKUP(M$2+$A1385,Sheet2!BY:NL,$B1385,0),"")</f>
        <v/>
      </c>
      <c r="N1385" t="str">
        <f>IF(OR(HLOOKUP(N$2+$A1385,Sheet2!BZ:NM,$B1385,0),HLOOKUP(N$2+$A1385,Sheet2!BZ:NM,$B1385,0)&lt;&gt;""),HLOOKUP(N$2+$A1385,Sheet2!BZ:NM,$B1385,0),"")</f>
        <v/>
      </c>
      <c r="O1385" t="str">
        <f>IF(OR(HLOOKUP(O$2+$A1385,Sheet2!CA:NN,$B1385,0),HLOOKUP(O$2+$A1385,Sheet2!CA:NN,$B1385,0)&lt;&gt;""),HLOOKUP(O$2+$A1385,Sheet2!CA:NN,$B1385,0),"")</f>
        <v/>
      </c>
      <c r="P1385" t="str">
        <f>IF(OR(HLOOKUP(P$2+$A1385,Sheet2!CB:NO,$B1385,0),HLOOKUP(P$2+$A1385,Sheet2!CB:NO,$B1385,0)&lt;&gt;""),HLOOKUP(P$2+$A1385,Sheet2!CB:NO,$B1385,0),"")</f>
        <v/>
      </c>
      <c r="Q1385" t="str">
        <f>IF(OR(HLOOKUP(Q$2+$A1385,Sheet2!CC:NO,$B1385,0),HLOOKUP(Q$2+$A1385,Sheet2!CC:NO,$B1385,0)&lt;&gt;""),HLOOKUP(Q$2+$A1385,Sheet2!CC:NO,$B1385,0),"")</f>
        <v/>
      </c>
    </row>
    <row r="1386" spans="1:17" x14ac:dyDescent="0.25">
      <c r="A1386" s="64">
        <f t="shared" si="171"/>
        <v>12</v>
      </c>
      <c r="B1386" s="64">
        <f t="shared" si="172"/>
        <v>143</v>
      </c>
      <c r="C1386" s="64">
        <f t="shared" si="173"/>
        <v>3</v>
      </c>
      <c r="D1386" s="64">
        <f t="shared" si="174"/>
        <v>139</v>
      </c>
      <c r="E1386" s="64">
        <f t="shared" si="175"/>
        <v>691</v>
      </c>
      <c r="F1386" s="64" t="str">
        <f t="shared" si="168"/>
        <v/>
      </c>
      <c r="G1386" s="64" t="str">
        <f t="shared" si="169"/>
        <v/>
      </c>
      <c r="H1386" s="64" t="str">
        <f t="shared" si="170"/>
        <v/>
      </c>
      <c r="I1386" s="80" t="str">
        <f>IFERROR(VLOOKUP(D1386,Sheet2!A:B,2,0),"")</f>
        <v/>
      </c>
      <c r="J1386" s="64" t="str">
        <f>IFERROR(IF(I1386&lt;&gt;"",VLOOKUP(I1386,Sheet2!B:C,2,0),""),"")</f>
        <v/>
      </c>
      <c r="K1386" s="64" t="str">
        <f>IFERROR( IF(I1386&lt;&gt;"", HLOOKUP(L$2+$A1386,Sheet2!BX:NK,2,0),""),"")</f>
        <v/>
      </c>
      <c r="L1386" t="str">
        <f>IF(OR(HLOOKUP(L$2+$A1386,Sheet2!BX:NK,$B1386,0),HLOOKUP(L$2+$A1386,Sheet2!BX:NK,$B1386,0)&lt;&gt;""),HLOOKUP(L$2+$A1386,Sheet2!BX:NK,$B1386,0),"")</f>
        <v/>
      </c>
      <c r="M1386" t="str">
        <f>IF(OR(HLOOKUP(M$2+$A1386,Sheet2!BY:NL,$B1386,0),HLOOKUP(M$2+$A1386,Sheet2!BY:NL,$B1386,0)&lt;&gt;""),HLOOKUP(M$2+$A1386,Sheet2!BY:NL,$B1386,0),"")</f>
        <v/>
      </c>
      <c r="N1386" t="str">
        <f>IF(OR(HLOOKUP(N$2+$A1386,Sheet2!BZ:NM,$B1386,0),HLOOKUP(N$2+$A1386,Sheet2!BZ:NM,$B1386,0)&lt;&gt;""),HLOOKUP(N$2+$A1386,Sheet2!BZ:NM,$B1386,0),"")</f>
        <v/>
      </c>
      <c r="O1386" t="str">
        <f>IF(OR(HLOOKUP(O$2+$A1386,Sheet2!CA:NN,$B1386,0),HLOOKUP(O$2+$A1386,Sheet2!CA:NN,$B1386,0)&lt;&gt;""),HLOOKUP(O$2+$A1386,Sheet2!CA:NN,$B1386,0),"")</f>
        <v/>
      </c>
      <c r="P1386" t="str">
        <f>IF(OR(HLOOKUP(P$2+$A1386,Sheet2!CB:NO,$B1386,0),HLOOKUP(P$2+$A1386,Sheet2!CB:NO,$B1386,0)&lt;&gt;""),HLOOKUP(P$2+$A1386,Sheet2!CB:NO,$B1386,0),"")</f>
        <v/>
      </c>
      <c r="Q1386" t="str">
        <f>IF(OR(HLOOKUP(Q$2+$A1386,Sheet2!CC:NO,$B1386,0),HLOOKUP(Q$2+$A1386,Sheet2!CC:NO,$B1386,0)&lt;&gt;""),HLOOKUP(Q$2+$A1386,Sheet2!CC:NO,$B1386,0),"")</f>
        <v/>
      </c>
    </row>
    <row r="1387" spans="1:17" x14ac:dyDescent="0.25">
      <c r="A1387" s="64">
        <f t="shared" si="171"/>
        <v>18</v>
      </c>
      <c r="B1387" s="64">
        <f t="shared" si="172"/>
        <v>143</v>
      </c>
      <c r="C1387" s="64">
        <f t="shared" si="173"/>
        <v>4</v>
      </c>
      <c r="D1387" s="64">
        <f t="shared" si="174"/>
        <v>139</v>
      </c>
      <c r="E1387" s="64">
        <f t="shared" si="175"/>
        <v>691</v>
      </c>
      <c r="F1387" s="64" t="str">
        <f t="shared" si="168"/>
        <v/>
      </c>
      <c r="G1387" s="64" t="str">
        <f t="shared" si="169"/>
        <v/>
      </c>
      <c r="H1387" s="64" t="str">
        <f t="shared" si="170"/>
        <v/>
      </c>
      <c r="I1387" s="80" t="str">
        <f>IFERROR(VLOOKUP(D1387,Sheet2!A:B,2,0),"")</f>
        <v/>
      </c>
      <c r="J1387" s="64" t="str">
        <f>IFERROR(IF(I1387&lt;&gt;"",VLOOKUP(I1387,Sheet2!B:C,2,0),""),"")</f>
        <v/>
      </c>
      <c r="K1387" s="64" t="str">
        <f>IFERROR( IF(I1387&lt;&gt;"", HLOOKUP(L$2+$A1387,Sheet2!BX:NK,2,0),""),"")</f>
        <v/>
      </c>
      <c r="L1387" t="str">
        <f>IF(OR(HLOOKUP(L$2+$A1387,Sheet2!BX:NK,$B1387,0),HLOOKUP(L$2+$A1387,Sheet2!BX:NK,$B1387,0)&lt;&gt;""),HLOOKUP(L$2+$A1387,Sheet2!BX:NK,$B1387,0),"")</f>
        <v/>
      </c>
      <c r="M1387" t="str">
        <f>IF(OR(HLOOKUP(M$2+$A1387,Sheet2!BY:NL,$B1387,0),HLOOKUP(M$2+$A1387,Sheet2!BY:NL,$B1387,0)&lt;&gt;""),HLOOKUP(M$2+$A1387,Sheet2!BY:NL,$B1387,0),"")</f>
        <v/>
      </c>
      <c r="N1387" t="str">
        <f>IF(OR(HLOOKUP(N$2+$A1387,Sheet2!BZ:NM,$B1387,0),HLOOKUP(N$2+$A1387,Sheet2!BZ:NM,$B1387,0)&lt;&gt;""),HLOOKUP(N$2+$A1387,Sheet2!BZ:NM,$B1387,0),"")</f>
        <v/>
      </c>
      <c r="O1387" t="str">
        <f>IF(OR(HLOOKUP(O$2+$A1387,Sheet2!CA:NN,$B1387,0),HLOOKUP(O$2+$A1387,Sheet2!CA:NN,$B1387,0)&lt;&gt;""),HLOOKUP(O$2+$A1387,Sheet2!CA:NN,$B1387,0),"")</f>
        <v/>
      </c>
      <c r="P1387" t="str">
        <f>IF(OR(HLOOKUP(P$2+$A1387,Sheet2!CB:NO,$B1387,0),HLOOKUP(P$2+$A1387,Sheet2!CB:NO,$B1387,0)&lt;&gt;""),HLOOKUP(P$2+$A1387,Sheet2!CB:NO,$B1387,0),"")</f>
        <v/>
      </c>
      <c r="Q1387" t="str">
        <f>IF(OR(HLOOKUP(Q$2+$A1387,Sheet2!CC:NO,$B1387,0),HLOOKUP(Q$2+$A1387,Sheet2!CC:NO,$B1387,0)&lt;&gt;""),HLOOKUP(Q$2+$A1387,Sheet2!CC:NO,$B1387,0),"")</f>
        <v/>
      </c>
    </row>
    <row r="1388" spans="1:17" x14ac:dyDescent="0.25">
      <c r="A1388" s="64">
        <f t="shared" si="171"/>
        <v>24</v>
      </c>
      <c r="B1388" s="64">
        <f t="shared" si="172"/>
        <v>143</v>
      </c>
      <c r="C1388" s="64">
        <f t="shared" si="173"/>
        <v>5</v>
      </c>
      <c r="D1388" s="64">
        <f t="shared" si="174"/>
        <v>139</v>
      </c>
      <c r="E1388" s="64">
        <f t="shared" si="175"/>
        <v>691</v>
      </c>
      <c r="F1388" s="64" t="str">
        <f t="shared" si="168"/>
        <v/>
      </c>
      <c r="G1388" s="64" t="str">
        <f t="shared" si="169"/>
        <v/>
      </c>
      <c r="H1388" s="64" t="str">
        <f t="shared" si="170"/>
        <v/>
      </c>
      <c r="I1388" s="80" t="str">
        <f>IFERROR(VLOOKUP(D1388,Sheet2!A:B,2,0),"")</f>
        <v/>
      </c>
      <c r="J1388" s="64" t="str">
        <f>IFERROR(IF(I1388&lt;&gt;"",VLOOKUP(I1388,Sheet2!B:C,2,0),""),"")</f>
        <v/>
      </c>
      <c r="K1388" s="64" t="str">
        <f>IFERROR( IF(I1388&lt;&gt;"", HLOOKUP(L$2+$A1388,Sheet2!BX:NK,2,0),""),"")</f>
        <v/>
      </c>
      <c r="L1388" t="str">
        <f>IF(OR(HLOOKUP(L$2+$A1388,Sheet2!BX:NK,$B1388,0),HLOOKUP(L$2+$A1388,Sheet2!BX:NK,$B1388,0)&lt;&gt;""),HLOOKUP(L$2+$A1388,Sheet2!BX:NK,$B1388,0),"")</f>
        <v/>
      </c>
      <c r="M1388" t="str">
        <f>IF(OR(HLOOKUP(M$2+$A1388,Sheet2!BY:NL,$B1388,0),HLOOKUP(M$2+$A1388,Sheet2!BY:NL,$B1388,0)&lt;&gt;""),HLOOKUP(M$2+$A1388,Sheet2!BY:NL,$B1388,0),"")</f>
        <v/>
      </c>
      <c r="N1388" t="str">
        <f>IF(OR(HLOOKUP(N$2+$A1388,Sheet2!BZ:NM,$B1388,0),HLOOKUP(N$2+$A1388,Sheet2!BZ:NM,$B1388,0)&lt;&gt;""),HLOOKUP(N$2+$A1388,Sheet2!BZ:NM,$B1388,0),"")</f>
        <v/>
      </c>
      <c r="O1388" t="str">
        <f>IF(OR(HLOOKUP(O$2+$A1388,Sheet2!CA:NN,$B1388,0),HLOOKUP(O$2+$A1388,Sheet2!CA:NN,$B1388,0)&lt;&gt;""),HLOOKUP(O$2+$A1388,Sheet2!CA:NN,$B1388,0),"")</f>
        <v/>
      </c>
      <c r="P1388" t="str">
        <f>IF(OR(HLOOKUP(P$2+$A1388,Sheet2!CB:NO,$B1388,0),HLOOKUP(P$2+$A1388,Sheet2!CB:NO,$B1388,0)&lt;&gt;""),HLOOKUP(P$2+$A1388,Sheet2!CB:NO,$B1388,0),"")</f>
        <v/>
      </c>
      <c r="Q1388" t="str">
        <f>IF(OR(HLOOKUP(Q$2+$A1388,Sheet2!CC:NO,$B1388,0),HLOOKUP(Q$2+$A1388,Sheet2!CC:NO,$B1388,0)&lt;&gt;""),HLOOKUP(Q$2+$A1388,Sheet2!CC:NO,$B1388,0),"")</f>
        <v/>
      </c>
    </row>
    <row r="1389" spans="1:17" x14ac:dyDescent="0.25">
      <c r="A1389" s="64">
        <f t="shared" si="171"/>
        <v>30</v>
      </c>
      <c r="B1389" s="64">
        <f t="shared" si="172"/>
        <v>143</v>
      </c>
      <c r="C1389" s="64">
        <f t="shared" si="173"/>
        <v>6</v>
      </c>
      <c r="D1389" s="64">
        <f t="shared" si="174"/>
        <v>139</v>
      </c>
      <c r="E1389" s="64">
        <f t="shared" si="175"/>
        <v>691</v>
      </c>
      <c r="F1389" s="64" t="str">
        <f t="shared" si="168"/>
        <v/>
      </c>
      <c r="G1389" s="64" t="str">
        <f t="shared" si="169"/>
        <v/>
      </c>
      <c r="H1389" s="64" t="str">
        <f t="shared" si="170"/>
        <v/>
      </c>
      <c r="I1389" s="80" t="str">
        <f>IFERROR(VLOOKUP(D1389,Sheet2!A:B,2,0),"")</f>
        <v/>
      </c>
      <c r="J1389" s="64" t="str">
        <f>IFERROR(IF(I1389&lt;&gt;"",VLOOKUP(I1389,Sheet2!B:C,2,0),""),"")</f>
        <v/>
      </c>
      <c r="K1389" s="64" t="str">
        <f>IFERROR( IF(I1389&lt;&gt;"", HLOOKUP(L$2+$A1389,Sheet2!BX:NK,2,0),""),"")</f>
        <v/>
      </c>
      <c r="L1389" t="str">
        <f>IF(OR(HLOOKUP(L$2+$A1389,Sheet2!BX:NK,$B1389,0),HLOOKUP(L$2+$A1389,Sheet2!BX:NK,$B1389,0)&lt;&gt;""),HLOOKUP(L$2+$A1389,Sheet2!BX:NK,$B1389,0),"")</f>
        <v/>
      </c>
      <c r="M1389" t="str">
        <f>IF(OR(HLOOKUP(M$2+$A1389,Sheet2!BY:NL,$B1389,0),HLOOKUP(M$2+$A1389,Sheet2!BY:NL,$B1389,0)&lt;&gt;""),HLOOKUP(M$2+$A1389,Sheet2!BY:NL,$B1389,0),"")</f>
        <v/>
      </c>
      <c r="N1389" t="str">
        <f>IF(OR(HLOOKUP(N$2+$A1389,Sheet2!BZ:NM,$B1389,0),HLOOKUP(N$2+$A1389,Sheet2!BZ:NM,$B1389,0)&lt;&gt;""),HLOOKUP(N$2+$A1389,Sheet2!BZ:NM,$B1389,0),"")</f>
        <v/>
      </c>
      <c r="O1389" t="str">
        <f>IF(OR(HLOOKUP(O$2+$A1389,Sheet2!CA:NN,$B1389,0),HLOOKUP(O$2+$A1389,Sheet2!CA:NN,$B1389,0)&lt;&gt;""),HLOOKUP(O$2+$A1389,Sheet2!CA:NN,$B1389,0),"")</f>
        <v/>
      </c>
      <c r="P1389" t="str">
        <f>IF(OR(HLOOKUP(P$2+$A1389,Sheet2!CB:NO,$B1389,0),HLOOKUP(P$2+$A1389,Sheet2!CB:NO,$B1389,0)&lt;&gt;""),HLOOKUP(P$2+$A1389,Sheet2!CB:NO,$B1389,0),"")</f>
        <v/>
      </c>
      <c r="Q1389" t="str">
        <f>IF(OR(HLOOKUP(Q$2+$A1389,Sheet2!CC:NO,$B1389,0),HLOOKUP(Q$2+$A1389,Sheet2!CC:NO,$B1389,0)&lt;&gt;""),HLOOKUP(Q$2+$A1389,Sheet2!CC:NO,$B1389,0),"")</f>
        <v/>
      </c>
    </row>
    <row r="1390" spans="1:17" x14ac:dyDescent="0.25">
      <c r="A1390" s="64">
        <f t="shared" si="171"/>
        <v>36</v>
      </c>
      <c r="B1390" s="64">
        <f t="shared" si="172"/>
        <v>143</v>
      </c>
      <c r="C1390" s="64">
        <f t="shared" si="173"/>
        <v>7</v>
      </c>
      <c r="D1390" s="64">
        <f t="shared" si="174"/>
        <v>139</v>
      </c>
      <c r="E1390" s="64">
        <f t="shared" si="175"/>
        <v>691</v>
      </c>
      <c r="F1390" s="64" t="str">
        <f t="shared" si="168"/>
        <v/>
      </c>
      <c r="G1390" s="64" t="str">
        <f t="shared" si="169"/>
        <v/>
      </c>
      <c r="H1390" s="64" t="str">
        <f t="shared" si="170"/>
        <v/>
      </c>
      <c r="I1390" s="80" t="str">
        <f>IFERROR(VLOOKUP(D1390,Sheet2!A:B,2,0),"")</f>
        <v/>
      </c>
      <c r="J1390" s="64" t="str">
        <f>IFERROR(IF(I1390&lt;&gt;"",VLOOKUP(I1390,Sheet2!B:C,2,0),""),"")</f>
        <v/>
      </c>
      <c r="K1390" s="64" t="str">
        <f>IFERROR( IF(I1390&lt;&gt;"", HLOOKUP(L$2+$A1390,Sheet2!BX:NK,2,0),""),"")</f>
        <v/>
      </c>
      <c r="L1390" t="str">
        <f>IF(OR(HLOOKUP(L$2+$A1390,Sheet2!BX:NK,$B1390,0),HLOOKUP(L$2+$A1390,Sheet2!BX:NK,$B1390,0)&lt;&gt;""),HLOOKUP(L$2+$A1390,Sheet2!BX:NK,$B1390,0),"")</f>
        <v/>
      </c>
      <c r="M1390" t="str">
        <f>IF(OR(HLOOKUP(M$2+$A1390,Sheet2!BY:NL,$B1390,0),HLOOKUP(M$2+$A1390,Sheet2!BY:NL,$B1390,0)&lt;&gt;""),HLOOKUP(M$2+$A1390,Sheet2!BY:NL,$B1390,0),"")</f>
        <v/>
      </c>
      <c r="N1390" t="str">
        <f>IF(OR(HLOOKUP(N$2+$A1390,Sheet2!BZ:NM,$B1390,0),HLOOKUP(N$2+$A1390,Sheet2!BZ:NM,$B1390,0)&lt;&gt;""),HLOOKUP(N$2+$A1390,Sheet2!BZ:NM,$B1390,0),"")</f>
        <v/>
      </c>
      <c r="O1390" t="str">
        <f>IF(OR(HLOOKUP(O$2+$A1390,Sheet2!CA:NN,$B1390,0),HLOOKUP(O$2+$A1390,Sheet2!CA:NN,$B1390,0)&lt;&gt;""),HLOOKUP(O$2+$A1390,Sheet2!CA:NN,$B1390,0),"")</f>
        <v/>
      </c>
      <c r="P1390" t="str">
        <f>IF(OR(HLOOKUP(P$2+$A1390,Sheet2!CB:NO,$B1390,0),HLOOKUP(P$2+$A1390,Sheet2!CB:NO,$B1390,0)&lt;&gt;""),HLOOKUP(P$2+$A1390,Sheet2!CB:NO,$B1390,0),"")</f>
        <v/>
      </c>
      <c r="Q1390" t="str">
        <f>IF(OR(HLOOKUP(Q$2+$A1390,Sheet2!CC:NO,$B1390,0),HLOOKUP(Q$2+$A1390,Sheet2!CC:NO,$B1390,0)&lt;&gt;""),HLOOKUP(Q$2+$A1390,Sheet2!CC:NO,$B1390,0),"")</f>
        <v/>
      </c>
    </row>
    <row r="1391" spans="1:17" x14ac:dyDescent="0.25">
      <c r="A1391" s="64">
        <f t="shared" si="171"/>
        <v>42</v>
      </c>
      <c r="B1391" s="64">
        <f t="shared" si="172"/>
        <v>143</v>
      </c>
      <c r="C1391" s="64">
        <f t="shared" si="173"/>
        <v>8</v>
      </c>
      <c r="D1391" s="64">
        <f t="shared" si="174"/>
        <v>139</v>
      </c>
      <c r="E1391" s="64">
        <f t="shared" si="175"/>
        <v>691</v>
      </c>
      <c r="F1391" s="64" t="str">
        <f t="shared" si="168"/>
        <v/>
      </c>
      <c r="G1391" s="64" t="str">
        <f t="shared" si="169"/>
        <v/>
      </c>
      <c r="H1391" s="64" t="str">
        <f t="shared" si="170"/>
        <v/>
      </c>
      <c r="I1391" s="80" t="str">
        <f>IFERROR(VLOOKUP(D1391,Sheet2!A:B,2,0),"")</f>
        <v/>
      </c>
      <c r="J1391" s="64" t="str">
        <f>IFERROR(IF(I1391&lt;&gt;"",VLOOKUP(I1391,Sheet2!B:C,2,0),""),"")</f>
        <v/>
      </c>
      <c r="K1391" s="64" t="str">
        <f>IFERROR( IF(I1391&lt;&gt;"", HLOOKUP(L$2+$A1391,Sheet2!BX:NK,2,0),""),"")</f>
        <v/>
      </c>
      <c r="L1391" t="str">
        <f>IF(OR(HLOOKUP(L$2+$A1391,Sheet2!BX:NK,$B1391,0),HLOOKUP(L$2+$A1391,Sheet2!BX:NK,$B1391,0)&lt;&gt;""),HLOOKUP(L$2+$A1391,Sheet2!BX:NK,$B1391,0),"")</f>
        <v/>
      </c>
      <c r="M1391" t="str">
        <f>IF(OR(HLOOKUP(M$2+$A1391,Sheet2!BY:NL,$B1391,0),HLOOKUP(M$2+$A1391,Sheet2!BY:NL,$B1391,0)&lt;&gt;""),HLOOKUP(M$2+$A1391,Sheet2!BY:NL,$B1391,0),"")</f>
        <v/>
      </c>
      <c r="N1391" t="str">
        <f>IF(OR(HLOOKUP(N$2+$A1391,Sheet2!BZ:NM,$B1391,0),HLOOKUP(N$2+$A1391,Sheet2!BZ:NM,$B1391,0)&lt;&gt;""),HLOOKUP(N$2+$A1391,Sheet2!BZ:NM,$B1391,0),"")</f>
        <v/>
      </c>
      <c r="O1391" t="str">
        <f>IF(OR(HLOOKUP(O$2+$A1391,Sheet2!CA:NN,$B1391,0),HLOOKUP(O$2+$A1391,Sheet2!CA:NN,$B1391,0)&lt;&gt;""),HLOOKUP(O$2+$A1391,Sheet2!CA:NN,$B1391,0),"")</f>
        <v/>
      </c>
      <c r="P1391" t="str">
        <f>IF(OR(HLOOKUP(P$2+$A1391,Sheet2!CB:NO,$B1391,0),HLOOKUP(P$2+$A1391,Sheet2!CB:NO,$B1391,0)&lt;&gt;""),HLOOKUP(P$2+$A1391,Sheet2!CB:NO,$B1391,0),"")</f>
        <v/>
      </c>
      <c r="Q1391" t="str">
        <f>IF(OR(HLOOKUP(Q$2+$A1391,Sheet2!CC:NO,$B1391,0),HLOOKUP(Q$2+$A1391,Sheet2!CC:NO,$B1391,0)&lt;&gt;""),HLOOKUP(Q$2+$A1391,Sheet2!CC:NO,$B1391,0),"")</f>
        <v/>
      </c>
    </row>
    <row r="1392" spans="1:17" x14ac:dyDescent="0.25">
      <c r="A1392" s="64">
        <f t="shared" si="171"/>
        <v>48</v>
      </c>
      <c r="B1392" s="64">
        <f t="shared" si="172"/>
        <v>143</v>
      </c>
      <c r="C1392" s="64">
        <f t="shared" si="173"/>
        <v>9</v>
      </c>
      <c r="D1392" s="64">
        <f t="shared" si="174"/>
        <v>139</v>
      </c>
      <c r="E1392" s="64">
        <f t="shared" si="175"/>
        <v>691</v>
      </c>
      <c r="F1392" s="64" t="str">
        <f t="shared" si="168"/>
        <v/>
      </c>
      <c r="G1392" s="64" t="str">
        <f t="shared" si="169"/>
        <v/>
      </c>
      <c r="H1392" s="64" t="str">
        <f t="shared" si="170"/>
        <v/>
      </c>
      <c r="I1392" s="80" t="str">
        <f>IFERROR(VLOOKUP(D1392,Sheet2!A:B,2,0),"")</f>
        <v/>
      </c>
      <c r="J1392" s="64" t="str">
        <f>IFERROR(IF(I1392&lt;&gt;"",VLOOKUP(I1392,Sheet2!B:C,2,0),""),"")</f>
        <v/>
      </c>
      <c r="K1392" s="64" t="str">
        <f>IFERROR( IF(I1392&lt;&gt;"", HLOOKUP(L$2+$A1392,Sheet2!BX:NK,2,0),""),"")</f>
        <v/>
      </c>
      <c r="L1392" t="str">
        <f>IF(OR(HLOOKUP(L$2+$A1392,Sheet2!BX:NK,$B1392,0),HLOOKUP(L$2+$A1392,Sheet2!BX:NK,$B1392,0)&lt;&gt;""),HLOOKUP(L$2+$A1392,Sheet2!BX:NK,$B1392,0),"")</f>
        <v/>
      </c>
      <c r="M1392" t="str">
        <f>IF(OR(HLOOKUP(M$2+$A1392,Sheet2!BY:NL,$B1392,0),HLOOKUP(M$2+$A1392,Sheet2!BY:NL,$B1392,0)&lt;&gt;""),HLOOKUP(M$2+$A1392,Sheet2!BY:NL,$B1392,0),"")</f>
        <v/>
      </c>
      <c r="N1392" t="str">
        <f>IF(OR(HLOOKUP(N$2+$A1392,Sheet2!BZ:NM,$B1392,0),HLOOKUP(N$2+$A1392,Sheet2!BZ:NM,$B1392,0)&lt;&gt;""),HLOOKUP(N$2+$A1392,Sheet2!BZ:NM,$B1392,0),"")</f>
        <v/>
      </c>
      <c r="O1392" t="str">
        <f>IF(OR(HLOOKUP(O$2+$A1392,Sheet2!CA:NN,$B1392,0),HLOOKUP(O$2+$A1392,Sheet2!CA:NN,$B1392,0)&lt;&gt;""),HLOOKUP(O$2+$A1392,Sheet2!CA:NN,$B1392,0),"")</f>
        <v/>
      </c>
      <c r="P1392" t="str">
        <f>IF(OR(HLOOKUP(P$2+$A1392,Sheet2!CB:NO,$B1392,0),HLOOKUP(P$2+$A1392,Sheet2!CB:NO,$B1392,0)&lt;&gt;""),HLOOKUP(P$2+$A1392,Sheet2!CB:NO,$B1392,0),"")</f>
        <v/>
      </c>
      <c r="Q1392" t="str">
        <f>IF(OR(HLOOKUP(Q$2+$A1392,Sheet2!CC:NO,$B1392,0),HLOOKUP(Q$2+$A1392,Sheet2!CC:NO,$B1392,0)&lt;&gt;""),HLOOKUP(Q$2+$A1392,Sheet2!CC:NO,$B1392,0),"")</f>
        <v/>
      </c>
    </row>
    <row r="1393" spans="1:17" x14ac:dyDescent="0.25">
      <c r="A1393" s="64">
        <f t="shared" si="171"/>
        <v>54</v>
      </c>
      <c r="B1393" s="64">
        <f t="shared" si="172"/>
        <v>143</v>
      </c>
      <c r="C1393" s="64">
        <f t="shared" si="173"/>
        <v>10</v>
      </c>
      <c r="D1393" s="64">
        <f t="shared" si="174"/>
        <v>139</v>
      </c>
      <c r="E1393" s="64">
        <f t="shared" si="175"/>
        <v>691</v>
      </c>
      <c r="F1393" s="64" t="str">
        <f t="shared" si="168"/>
        <v/>
      </c>
      <c r="G1393" s="64" t="str">
        <f t="shared" si="169"/>
        <v/>
      </c>
      <c r="H1393" s="64" t="str">
        <f t="shared" si="170"/>
        <v/>
      </c>
      <c r="I1393" s="80" t="str">
        <f>IFERROR(VLOOKUP(D1393,Sheet2!A:B,2,0),"")</f>
        <v/>
      </c>
      <c r="J1393" s="64" t="str">
        <f>IFERROR(IF(I1393&lt;&gt;"",VLOOKUP(I1393,Sheet2!B:C,2,0),""),"")</f>
        <v/>
      </c>
      <c r="K1393" s="64" t="str">
        <f>IFERROR( IF(I1393&lt;&gt;"", HLOOKUP(L$2+$A1393,Sheet2!BX:NK,2,0),""),"")</f>
        <v/>
      </c>
      <c r="L1393" t="str">
        <f>IF(OR(HLOOKUP(L$2+$A1393,Sheet2!BX:NK,$B1393,0),HLOOKUP(L$2+$A1393,Sheet2!BX:NK,$B1393,0)&lt;&gt;""),HLOOKUP(L$2+$A1393,Sheet2!BX:NK,$B1393,0),"")</f>
        <v/>
      </c>
      <c r="M1393" t="str">
        <f>IF(OR(HLOOKUP(M$2+$A1393,Sheet2!BY:NL,$B1393,0),HLOOKUP(M$2+$A1393,Sheet2!BY:NL,$B1393,0)&lt;&gt;""),HLOOKUP(M$2+$A1393,Sheet2!BY:NL,$B1393,0),"")</f>
        <v/>
      </c>
      <c r="N1393" t="str">
        <f>IF(OR(HLOOKUP(N$2+$A1393,Sheet2!BZ:NM,$B1393,0),HLOOKUP(N$2+$A1393,Sheet2!BZ:NM,$B1393,0)&lt;&gt;""),HLOOKUP(N$2+$A1393,Sheet2!BZ:NM,$B1393,0),"")</f>
        <v/>
      </c>
      <c r="O1393" t="str">
        <f>IF(OR(HLOOKUP(O$2+$A1393,Sheet2!CA:NN,$B1393,0),HLOOKUP(O$2+$A1393,Sheet2!CA:NN,$B1393,0)&lt;&gt;""),HLOOKUP(O$2+$A1393,Sheet2!CA:NN,$B1393,0),"")</f>
        <v/>
      </c>
      <c r="P1393" t="str">
        <f>IF(OR(HLOOKUP(P$2+$A1393,Sheet2!CB:NO,$B1393,0),HLOOKUP(P$2+$A1393,Sheet2!CB:NO,$B1393,0)&lt;&gt;""),HLOOKUP(P$2+$A1393,Sheet2!CB:NO,$B1393,0),"")</f>
        <v/>
      </c>
      <c r="Q1393" t="str">
        <f>IF(OR(HLOOKUP(Q$2+$A1393,Sheet2!CC:NO,$B1393,0),HLOOKUP(Q$2+$A1393,Sheet2!CC:NO,$B1393,0)&lt;&gt;""),HLOOKUP(Q$2+$A1393,Sheet2!CC:NO,$B1393,0),"")</f>
        <v/>
      </c>
    </row>
    <row r="1394" spans="1:17" x14ac:dyDescent="0.25">
      <c r="A1394" s="64">
        <f t="shared" si="171"/>
        <v>0</v>
      </c>
      <c r="B1394" s="64">
        <f t="shared" si="172"/>
        <v>144</v>
      </c>
      <c r="C1394" s="64">
        <f t="shared" si="173"/>
        <v>1</v>
      </c>
      <c r="D1394" s="64">
        <f t="shared" si="174"/>
        <v>140</v>
      </c>
      <c r="E1394" s="64">
        <f t="shared" si="175"/>
        <v>696</v>
      </c>
      <c r="F1394" s="64" t="str">
        <f t="shared" si="168"/>
        <v/>
      </c>
      <c r="G1394" s="64" t="str">
        <f t="shared" si="169"/>
        <v/>
      </c>
      <c r="H1394" s="64" t="str">
        <f t="shared" si="170"/>
        <v/>
      </c>
      <c r="I1394" s="80" t="str">
        <f>IFERROR(VLOOKUP(D1394,Sheet2!A:B,2,0),"")</f>
        <v/>
      </c>
      <c r="J1394" s="64" t="str">
        <f>IFERROR(IF(I1394&lt;&gt;"",VLOOKUP(I1394,Sheet2!B:C,2,0),""),"")</f>
        <v/>
      </c>
      <c r="K1394" s="64" t="str">
        <f>IFERROR( IF(I1394&lt;&gt;"", HLOOKUP(L$2+$A1394,Sheet2!BX:NK,2,0),""),"")</f>
        <v/>
      </c>
      <c r="L1394" t="str">
        <f>IF(OR(HLOOKUP(L$2+$A1394,Sheet2!BX:NK,$B1394,0),HLOOKUP(L$2+$A1394,Sheet2!BX:NK,$B1394,0)&lt;&gt;""),HLOOKUP(L$2+$A1394,Sheet2!BX:NK,$B1394,0),"")</f>
        <v/>
      </c>
      <c r="M1394" t="str">
        <f>IF(OR(HLOOKUP(M$2+$A1394,Sheet2!BY:NL,$B1394,0),HLOOKUP(M$2+$A1394,Sheet2!BY:NL,$B1394,0)&lt;&gt;""),HLOOKUP(M$2+$A1394,Sheet2!BY:NL,$B1394,0),"")</f>
        <v/>
      </c>
      <c r="N1394" t="str">
        <f>IF(OR(HLOOKUP(N$2+$A1394,Sheet2!BZ:NM,$B1394,0),HLOOKUP(N$2+$A1394,Sheet2!BZ:NM,$B1394,0)&lt;&gt;""),HLOOKUP(N$2+$A1394,Sheet2!BZ:NM,$B1394,0),"")</f>
        <v/>
      </c>
      <c r="O1394" t="str">
        <f>IF(OR(HLOOKUP(O$2+$A1394,Sheet2!CA:NN,$B1394,0),HLOOKUP(O$2+$A1394,Sheet2!CA:NN,$B1394,0)&lt;&gt;""),HLOOKUP(O$2+$A1394,Sheet2!CA:NN,$B1394,0),"")</f>
        <v/>
      </c>
      <c r="P1394" t="str">
        <f>IF(OR(HLOOKUP(P$2+$A1394,Sheet2!CB:NO,$B1394,0),HLOOKUP(P$2+$A1394,Sheet2!CB:NO,$B1394,0)&lt;&gt;""),HLOOKUP(P$2+$A1394,Sheet2!CB:NO,$B1394,0),"")</f>
        <v/>
      </c>
      <c r="Q1394" t="str">
        <f>IF(OR(HLOOKUP(Q$2+$A1394,Sheet2!CC:NO,$B1394,0),HLOOKUP(Q$2+$A1394,Sheet2!CC:NO,$B1394,0)&lt;&gt;""),HLOOKUP(Q$2+$A1394,Sheet2!CC:NO,$B1394,0),"")</f>
        <v/>
      </c>
    </row>
    <row r="1395" spans="1:17" x14ac:dyDescent="0.25">
      <c r="A1395" s="64">
        <f t="shared" si="171"/>
        <v>6</v>
      </c>
      <c r="B1395" s="64">
        <f t="shared" si="172"/>
        <v>144</v>
      </c>
      <c r="C1395" s="64">
        <f t="shared" si="173"/>
        <v>2</v>
      </c>
      <c r="D1395" s="64">
        <f t="shared" si="174"/>
        <v>140</v>
      </c>
      <c r="E1395" s="64">
        <f t="shared" si="175"/>
        <v>696</v>
      </c>
      <c r="F1395" s="64" t="str">
        <f t="shared" si="168"/>
        <v/>
      </c>
      <c r="G1395" s="64" t="str">
        <f t="shared" si="169"/>
        <v/>
      </c>
      <c r="H1395" s="64" t="str">
        <f t="shared" si="170"/>
        <v/>
      </c>
      <c r="I1395" s="80" t="str">
        <f>IFERROR(VLOOKUP(D1395,Sheet2!A:B,2,0),"")</f>
        <v/>
      </c>
      <c r="J1395" s="64" t="str">
        <f>IFERROR(IF(I1395&lt;&gt;"",VLOOKUP(I1395,Sheet2!B:C,2,0),""),"")</f>
        <v/>
      </c>
      <c r="K1395" s="64" t="str">
        <f>IFERROR( IF(I1395&lt;&gt;"", HLOOKUP(L$2+$A1395,Sheet2!BX:NK,2,0),""),"")</f>
        <v/>
      </c>
      <c r="L1395" t="str">
        <f>IF(OR(HLOOKUP(L$2+$A1395,Sheet2!BX:NK,$B1395,0),HLOOKUP(L$2+$A1395,Sheet2!BX:NK,$B1395,0)&lt;&gt;""),HLOOKUP(L$2+$A1395,Sheet2!BX:NK,$B1395,0),"")</f>
        <v/>
      </c>
      <c r="M1395" t="str">
        <f>IF(OR(HLOOKUP(M$2+$A1395,Sheet2!BY:NL,$B1395,0),HLOOKUP(M$2+$A1395,Sheet2!BY:NL,$B1395,0)&lt;&gt;""),HLOOKUP(M$2+$A1395,Sheet2!BY:NL,$B1395,0),"")</f>
        <v/>
      </c>
      <c r="N1395" t="str">
        <f>IF(OR(HLOOKUP(N$2+$A1395,Sheet2!BZ:NM,$B1395,0),HLOOKUP(N$2+$A1395,Sheet2!BZ:NM,$B1395,0)&lt;&gt;""),HLOOKUP(N$2+$A1395,Sheet2!BZ:NM,$B1395,0),"")</f>
        <v/>
      </c>
      <c r="O1395" t="str">
        <f>IF(OR(HLOOKUP(O$2+$A1395,Sheet2!CA:NN,$B1395,0),HLOOKUP(O$2+$A1395,Sheet2!CA:NN,$B1395,0)&lt;&gt;""),HLOOKUP(O$2+$A1395,Sheet2!CA:NN,$B1395,0),"")</f>
        <v/>
      </c>
      <c r="P1395" t="str">
        <f>IF(OR(HLOOKUP(P$2+$A1395,Sheet2!CB:NO,$B1395,0),HLOOKUP(P$2+$A1395,Sheet2!CB:NO,$B1395,0)&lt;&gt;""),HLOOKUP(P$2+$A1395,Sheet2!CB:NO,$B1395,0),"")</f>
        <v/>
      </c>
      <c r="Q1395" t="str">
        <f>IF(OR(HLOOKUP(Q$2+$A1395,Sheet2!CC:NO,$B1395,0),HLOOKUP(Q$2+$A1395,Sheet2!CC:NO,$B1395,0)&lt;&gt;""),HLOOKUP(Q$2+$A1395,Sheet2!CC:NO,$B1395,0),"")</f>
        <v/>
      </c>
    </row>
    <row r="1396" spans="1:17" x14ac:dyDescent="0.25">
      <c r="A1396" s="64">
        <f t="shared" si="171"/>
        <v>12</v>
      </c>
      <c r="B1396" s="64">
        <f t="shared" si="172"/>
        <v>144</v>
      </c>
      <c r="C1396" s="64">
        <f t="shared" si="173"/>
        <v>3</v>
      </c>
      <c r="D1396" s="64">
        <f t="shared" si="174"/>
        <v>140</v>
      </c>
      <c r="E1396" s="64">
        <f t="shared" si="175"/>
        <v>696</v>
      </c>
      <c r="F1396" s="64" t="str">
        <f t="shared" si="168"/>
        <v/>
      </c>
      <c r="G1396" s="64" t="str">
        <f t="shared" si="169"/>
        <v/>
      </c>
      <c r="H1396" s="64" t="str">
        <f t="shared" si="170"/>
        <v/>
      </c>
      <c r="I1396" s="80" t="str">
        <f>IFERROR(VLOOKUP(D1396,Sheet2!A:B,2,0),"")</f>
        <v/>
      </c>
      <c r="J1396" s="64" t="str">
        <f>IFERROR(IF(I1396&lt;&gt;"",VLOOKUP(I1396,Sheet2!B:C,2,0),""),"")</f>
        <v/>
      </c>
      <c r="K1396" s="64" t="str">
        <f>IFERROR( IF(I1396&lt;&gt;"", HLOOKUP(L$2+$A1396,Sheet2!BX:NK,2,0),""),"")</f>
        <v/>
      </c>
      <c r="L1396" t="str">
        <f>IF(OR(HLOOKUP(L$2+$A1396,Sheet2!BX:NK,$B1396,0),HLOOKUP(L$2+$A1396,Sheet2!BX:NK,$B1396,0)&lt;&gt;""),HLOOKUP(L$2+$A1396,Sheet2!BX:NK,$B1396,0),"")</f>
        <v/>
      </c>
      <c r="M1396" t="str">
        <f>IF(OR(HLOOKUP(M$2+$A1396,Sheet2!BY:NL,$B1396,0),HLOOKUP(M$2+$A1396,Sheet2!BY:NL,$B1396,0)&lt;&gt;""),HLOOKUP(M$2+$A1396,Sheet2!BY:NL,$B1396,0),"")</f>
        <v/>
      </c>
      <c r="N1396" t="str">
        <f>IF(OR(HLOOKUP(N$2+$A1396,Sheet2!BZ:NM,$B1396,0),HLOOKUP(N$2+$A1396,Sheet2!BZ:NM,$B1396,0)&lt;&gt;""),HLOOKUP(N$2+$A1396,Sheet2!BZ:NM,$B1396,0),"")</f>
        <v/>
      </c>
      <c r="O1396" t="str">
        <f>IF(OR(HLOOKUP(O$2+$A1396,Sheet2!CA:NN,$B1396,0),HLOOKUP(O$2+$A1396,Sheet2!CA:NN,$B1396,0)&lt;&gt;""),HLOOKUP(O$2+$A1396,Sheet2!CA:NN,$B1396,0),"")</f>
        <v/>
      </c>
      <c r="P1396" t="str">
        <f>IF(OR(HLOOKUP(P$2+$A1396,Sheet2!CB:NO,$B1396,0),HLOOKUP(P$2+$A1396,Sheet2!CB:NO,$B1396,0)&lt;&gt;""),HLOOKUP(P$2+$A1396,Sheet2!CB:NO,$B1396,0),"")</f>
        <v/>
      </c>
      <c r="Q1396" t="str">
        <f>IF(OR(HLOOKUP(Q$2+$A1396,Sheet2!CC:NO,$B1396,0),HLOOKUP(Q$2+$A1396,Sheet2!CC:NO,$B1396,0)&lt;&gt;""),HLOOKUP(Q$2+$A1396,Sheet2!CC:NO,$B1396,0),"")</f>
        <v/>
      </c>
    </row>
    <row r="1397" spans="1:17" x14ac:dyDescent="0.25">
      <c r="A1397" s="64">
        <f t="shared" si="171"/>
        <v>18</v>
      </c>
      <c r="B1397" s="64">
        <f t="shared" si="172"/>
        <v>144</v>
      </c>
      <c r="C1397" s="64">
        <f t="shared" si="173"/>
        <v>4</v>
      </c>
      <c r="D1397" s="64">
        <f t="shared" si="174"/>
        <v>140</v>
      </c>
      <c r="E1397" s="64">
        <f t="shared" si="175"/>
        <v>696</v>
      </c>
      <c r="F1397" s="64" t="str">
        <f t="shared" si="168"/>
        <v/>
      </c>
      <c r="G1397" s="64" t="str">
        <f t="shared" si="169"/>
        <v/>
      </c>
      <c r="H1397" s="64" t="str">
        <f t="shared" si="170"/>
        <v/>
      </c>
      <c r="I1397" s="80" t="str">
        <f>IFERROR(VLOOKUP(D1397,Sheet2!A:B,2,0),"")</f>
        <v/>
      </c>
      <c r="J1397" s="64" t="str">
        <f>IFERROR(IF(I1397&lt;&gt;"",VLOOKUP(I1397,Sheet2!B:C,2,0),""),"")</f>
        <v/>
      </c>
      <c r="K1397" s="64" t="str">
        <f>IFERROR( IF(I1397&lt;&gt;"", HLOOKUP(L$2+$A1397,Sheet2!BX:NK,2,0),""),"")</f>
        <v/>
      </c>
      <c r="L1397" t="str">
        <f>IF(OR(HLOOKUP(L$2+$A1397,Sheet2!BX:NK,$B1397,0),HLOOKUP(L$2+$A1397,Sheet2!BX:NK,$B1397,0)&lt;&gt;""),HLOOKUP(L$2+$A1397,Sheet2!BX:NK,$B1397,0),"")</f>
        <v/>
      </c>
      <c r="M1397" t="str">
        <f>IF(OR(HLOOKUP(M$2+$A1397,Sheet2!BY:NL,$B1397,0),HLOOKUP(M$2+$A1397,Sheet2!BY:NL,$B1397,0)&lt;&gt;""),HLOOKUP(M$2+$A1397,Sheet2!BY:NL,$B1397,0),"")</f>
        <v/>
      </c>
      <c r="N1397" t="str">
        <f>IF(OR(HLOOKUP(N$2+$A1397,Sheet2!BZ:NM,$B1397,0),HLOOKUP(N$2+$A1397,Sheet2!BZ:NM,$B1397,0)&lt;&gt;""),HLOOKUP(N$2+$A1397,Sheet2!BZ:NM,$B1397,0),"")</f>
        <v/>
      </c>
      <c r="O1397" t="str">
        <f>IF(OR(HLOOKUP(O$2+$A1397,Sheet2!CA:NN,$B1397,0),HLOOKUP(O$2+$A1397,Sheet2!CA:NN,$B1397,0)&lt;&gt;""),HLOOKUP(O$2+$A1397,Sheet2!CA:NN,$B1397,0),"")</f>
        <v/>
      </c>
      <c r="P1397" t="str">
        <f>IF(OR(HLOOKUP(P$2+$A1397,Sheet2!CB:NO,$B1397,0),HLOOKUP(P$2+$A1397,Sheet2!CB:NO,$B1397,0)&lt;&gt;""),HLOOKUP(P$2+$A1397,Sheet2!CB:NO,$B1397,0),"")</f>
        <v/>
      </c>
      <c r="Q1397" t="str">
        <f>IF(OR(HLOOKUP(Q$2+$A1397,Sheet2!CC:NO,$B1397,0),HLOOKUP(Q$2+$A1397,Sheet2!CC:NO,$B1397,0)&lt;&gt;""),HLOOKUP(Q$2+$A1397,Sheet2!CC:NO,$B1397,0),"")</f>
        <v/>
      </c>
    </row>
    <row r="1398" spans="1:17" x14ac:dyDescent="0.25">
      <c r="A1398" s="64">
        <f t="shared" si="171"/>
        <v>24</v>
      </c>
      <c r="B1398" s="64">
        <f t="shared" si="172"/>
        <v>144</v>
      </c>
      <c r="C1398" s="64">
        <f t="shared" si="173"/>
        <v>5</v>
      </c>
      <c r="D1398" s="64">
        <f t="shared" si="174"/>
        <v>140</v>
      </c>
      <c r="E1398" s="64">
        <f t="shared" si="175"/>
        <v>696</v>
      </c>
      <c r="F1398" s="64" t="str">
        <f t="shared" si="168"/>
        <v/>
      </c>
      <c r="G1398" s="64" t="str">
        <f t="shared" si="169"/>
        <v/>
      </c>
      <c r="H1398" s="64" t="str">
        <f t="shared" si="170"/>
        <v/>
      </c>
      <c r="I1398" s="80" t="str">
        <f>IFERROR(VLOOKUP(D1398,Sheet2!A:B,2,0),"")</f>
        <v/>
      </c>
      <c r="J1398" s="64" t="str">
        <f>IFERROR(IF(I1398&lt;&gt;"",VLOOKUP(I1398,Sheet2!B:C,2,0),""),"")</f>
        <v/>
      </c>
      <c r="K1398" s="64" t="str">
        <f>IFERROR( IF(I1398&lt;&gt;"", HLOOKUP(L$2+$A1398,Sheet2!BX:NK,2,0),""),"")</f>
        <v/>
      </c>
      <c r="L1398" t="str">
        <f>IF(OR(HLOOKUP(L$2+$A1398,Sheet2!BX:NK,$B1398,0),HLOOKUP(L$2+$A1398,Sheet2!BX:NK,$B1398,0)&lt;&gt;""),HLOOKUP(L$2+$A1398,Sheet2!BX:NK,$B1398,0),"")</f>
        <v/>
      </c>
      <c r="M1398" t="str">
        <f>IF(OR(HLOOKUP(M$2+$A1398,Sheet2!BY:NL,$B1398,0),HLOOKUP(M$2+$A1398,Sheet2!BY:NL,$B1398,0)&lt;&gt;""),HLOOKUP(M$2+$A1398,Sheet2!BY:NL,$B1398,0),"")</f>
        <v/>
      </c>
      <c r="N1398" t="str">
        <f>IF(OR(HLOOKUP(N$2+$A1398,Sheet2!BZ:NM,$B1398,0),HLOOKUP(N$2+$A1398,Sheet2!BZ:NM,$B1398,0)&lt;&gt;""),HLOOKUP(N$2+$A1398,Sheet2!BZ:NM,$B1398,0),"")</f>
        <v/>
      </c>
      <c r="O1398" t="str">
        <f>IF(OR(HLOOKUP(O$2+$A1398,Sheet2!CA:NN,$B1398,0),HLOOKUP(O$2+$A1398,Sheet2!CA:NN,$B1398,0)&lt;&gt;""),HLOOKUP(O$2+$A1398,Sheet2!CA:NN,$B1398,0),"")</f>
        <v/>
      </c>
      <c r="P1398" t="str">
        <f>IF(OR(HLOOKUP(P$2+$A1398,Sheet2!CB:NO,$B1398,0),HLOOKUP(P$2+$A1398,Sheet2!CB:NO,$B1398,0)&lt;&gt;""),HLOOKUP(P$2+$A1398,Sheet2!CB:NO,$B1398,0),"")</f>
        <v/>
      </c>
      <c r="Q1398" t="str">
        <f>IF(OR(HLOOKUP(Q$2+$A1398,Sheet2!CC:NO,$B1398,0),HLOOKUP(Q$2+$A1398,Sheet2!CC:NO,$B1398,0)&lt;&gt;""),HLOOKUP(Q$2+$A1398,Sheet2!CC:NO,$B1398,0),"")</f>
        <v/>
      </c>
    </row>
    <row r="1399" spans="1:17" x14ac:dyDescent="0.25">
      <c r="A1399" s="64">
        <f t="shared" si="171"/>
        <v>30</v>
      </c>
      <c r="B1399" s="64">
        <f t="shared" si="172"/>
        <v>144</v>
      </c>
      <c r="C1399" s="64">
        <f t="shared" si="173"/>
        <v>6</v>
      </c>
      <c r="D1399" s="64">
        <f t="shared" si="174"/>
        <v>140</v>
      </c>
      <c r="E1399" s="64">
        <f t="shared" si="175"/>
        <v>696</v>
      </c>
      <c r="F1399" s="64" t="str">
        <f t="shared" si="168"/>
        <v/>
      </c>
      <c r="G1399" s="64" t="str">
        <f t="shared" si="169"/>
        <v/>
      </c>
      <c r="H1399" s="64" t="str">
        <f t="shared" si="170"/>
        <v/>
      </c>
      <c r="I1399" s="80" t="str">
        <f>IFERROR(VLOOKUP(D1399,Sheet2!A:B,2,0),"")</f>
        <v/>
      </c>
      <c r="J1399" s="64" t="str">
        <f>IFERROR(IF(I1399&lt;&gt;"",VLOOKUP(I1399,Sheet2!B:C,2,0),""),"")</f>
        <v/>
      </c>
      <c r="K1399" s="64" t="str">
        <f>IFERROR( IF(I1399&lt;&gt;"", HLOOKUP(L$2+$A1399,Sheet2!BX:NK,2,0),""),"")</f>
        <v/>
      </c>
      <c r="L1399" t="str">
        <f>IF(OR(HLOOKUP(L$2+$A1399,Sheet2!BX:NK,$B1399,0),HLOOKUP(L$2+$A1399,Sheet2!BX:NK,$B1399,0)&lt;&gt;""),HLOOKUP(L$2+$A1399,Sheet2!BX:NK,$B1399,0),"")</f>
        <v/>
      </c>
      <c r="M1399" t="str">
        <f>IF(OR(HLOOKUP(M$2+$A1399,Sheet2!BY:NL,$B1399,0),HLOOKUP(M$2+$A1399,Sheet2!BY:NL,$B1399,0)&lt;&gt;""),HLOOKUP(M$2+$A1399,Sheet2!BY:NL,$B1399,0),"")</f>
        <v/>
      </c>
      <c r="N1399" t="str">
        <f>IF(OR(HLOOKUP(N$2+$A1399,Sheet2!BZ:NM,$B1399,0),HLOOKUP(N$2+$A1399,Sheet2!BZ:NM,$B1399,0)&lt;&gt;""),HLOOKUP(N$2+$A1399,Sheet2!BZ:NM,$B1399,0),"")</f>
        <v/>
      </c>
      <c r="O1399" t="str">
        <f>IF(OR(HLOOKUP(O$2+$A1399,Sheet2!CA:NN,$B1399,0),HLOOKUP(O$2+$A1399,Sheet2!CA:NN,$B1399,0)&lt;&gt;""),HLOOKUP(O$2+$A1399,Sheet2!CA:NN,$B1399,0),"")</f>
        <v/>
      </c>
      <c r="P1399" t="str">
        <f>IF(OR(HLOOKUP(P$2+$A1399,Sheet2!CB:NO,$B1399,0),HLOOKUP(P$2+$A1399,Sheet2!CB:NO,$B1399,0)&lt;&gt;""),HLOOKUP(P$2+$A1399,Sheet2!CB:NO,$B1399,0),"")</f>
        <v/>
      </c>
      <c r="Q1399" t="str">
        <f>IF(OR(HLOOKUP(Q$2+$A1399,Sheet2!CC:NO,$B1399,0),HLOOKUP(Q$2+$A1399,Sheet2!CC:NO,$B1399,0)&lt;&gt;""),HLOOKUP(Q$2+$A1399,Sheet2!CC:NO,$B1399,0),"")</f>
        <v/>
      </c>
    </row>
    <row r="1400" spans="1:17" x14ac:dyDescent="0.25">
      <c r="A1400" s="64">
        <f t="shared" si="171"/>
        <v>36</v>
      </c>
      <c r="B1400" s="64">
        <f t="shared" si="172"/>
        <v>144</v>
      </c>
      <c r="C1400" s="64">
        <f t="shared" si="173"/>
        <v>7</v>
      </c>
      <c r="D1400" s="64">
        <f t="shared" si="174"/>
        <v>140</v>
      </c>
      <c r="E1400" s="64">
        <f t="shared" si="175"/>
        <v>696</v>
      </c>
      <c r="F1400" s="64" t="str">
        <f t="shared" si="168"/>
        <v/>
      </c>
      <c r="G1400" s="64" t="str">
        <f t="shared" si="169"/>
        <v/>
      </c>
      <c r="H1400" s="64" t="str">
        <f t="shared" si="170"/>
        <v/>
      </c>
      <c r="I1400" s="80" t="str">
        <f>IFERROR(VLOOKUP(D1400,Sheet2!A:B,2,0),"")</f>
        <v/>
      </c>
      <c r="J1400" s="64" t="str">
        <f>IFERROR(IF(I1400&lt;&gt;"",VLOOKUP(I1400,Sheet2!B:C,2,0),""),"")</f>
        <v/>
      </c>
      <c r="K1400" s="64" t="str">
        <f>IFERROR( IF(I1400&lt;&gt;"", HLOOKUP(L$2+$A1400,Sheet2!BX:NK,2,0),""),"")</f>
        <v/>
      </c>
      <c r="L1400" t="str">
        <f>IF(OR(HLOOKUP(L$2+$A1400,Sheet2!BX:NK,$B1400,0),HLOOKUP(L$2+$A1400,Sheet2!BX:NK,$B1400,0)&lt;&gt;""),HLOOKUP(L$2+$A1400,Sheet2!BX:NK,$B1400,0),"")</f>
        <v/>
      </c>
      <c r="M1400" t="str">
        <f>IF(OR(HLOOKUP(M$2+$A1400,Sheet2!BY:NL,$B1400,0),HLOOKUP(M$2+$A1400,Sheet2!BY:NL,$B1400,0)&lt;&gt;""),HLOOKUP(M$2+$A1400,Sheet2!BY:NL,$B1400,0),"")</f>
        <v/>
      </c>
      <c r="N1400" t="str">
        <f>IF(OR(HLOOKUP(N$2+$A1400,Sheet2!BZ:NM,$B1400,0),HLOOKUP(N$2+$A1400,Sheet2!BZ:NM,$B1400,0)&lt;&gt;""),HLOOKUP(N$2+$A1400,Sheet2!BZ:NM,$B1400,0),"")</f>
        <v/>
      </c>
      <c r="O1400" t="str">
        <f>IF(OR(HLOOKUP(O$2+$A1400,Sheet2!CA:NN,$B1400,0),HLOOKUP(O$2+$A1400,Sheet2!CA:NN,$B1400,0)&lt;&gt;""),HLOOKUP(O$2+$A1400,Sheet2!CA:NN,$B1400,0),"")</f>
        <v/>
      </c>
      <c r="P1400" t="str">
        <f>IF(OR(HLOOKUP(P$2+$A1400,Sheet2!CB:NO,$B1400,0),HLOOKUP(P$2+$A1400,Sheet2!CB:NO,$B1400,0)&lt;&gt;""),HLOOKUP(P$2+$A1400,Sheet2!CB:NO,$B1400,0),"")</f>
        <v/>
      </c>
      <c r="Q1400" t="str">
        <f>IF(OR(HLOOKUP(Q$2+$A1400,Sheet2!CC:NO,$B1400,0),HLOOKUP(Q$2+$A1400,Sheet2!CC:NO,$B1400,0)&lt;&gt;""),HLOOKUP(Q$2+$A1400,Sheet2!CC:NO,$B1400,0),"")</f>
        <v/>
      </c>
    </row>
    <row r="1401" spans="1:17" x14ac:dyDescent="0.25">
      <c r="A1401" s="64">
        <f t="shared" si="171"/>
        <v>42</v>
      </c>
      <c r="B1401" s="64">
        <f t="shared" si="172"/>
        <v>144</v>
      </c>
      <c r="C1401" s="64">
        <f t="shared" si="173"/>
        <v>8</v>
      </c>
      <c r="D1401" s="64">
        <f t="shared" si="174"/>
        <v>140</v>
      </c>
      <c r="E1401" s="64">
        <f t="shared" si="175"/>
        <v>696</v>
      </c>
      <c r="F1401" s="64" t="str">
        <f t="shared" si="168"/>
        <v/>
      </c>
      <c r="G1401" s="64" t="str">
        <f t="shared" si="169"/>
        <v/>
      </c>
      <c r="H1401" s="64" t="str">
        <f t="shared" si="170"/>
        <v/>
      </c>
      <c r="I1401" s="80" t="str">
        <f>IFERROR(VLOOKUP(D1401,Sheet2!A:B,2,0),"")</f>
        <v/>
      </c>
      <c r="J1401" s="64" t="str">
        <f>IFERROR(IF(I1401&lt;&gt;"",VLOOKUP(I1401,Sheet2!B:C,2,0),""),"")</f>
        <v/>
      </c>
      <c r="K1401" s="64" t="str">
        <f>IFERROR( IF(I1401&lt;&gt;"", HLOOKUP(L$2+$A1401,Sheet2!BX:NK,2,0),""),"")</f>
        <v/>
      </c>
      <c r="L1401" t="str">
        <f>IF(OR(HLOOKUP(L$2+$A1401,Sheet2!BX:NK,$B1401,0),HLOOKUP(L$2+$A1401,Sheet2!BX:NK,$B1401,0)&lt;&gt;""),HLOOKUP(L$2+$A1401,Sheet2!BX:NK,$B1401,0),"")</f>
        <v/>
      </c>
      <c r="M1401" t="str">
        <f>IF(OR(HLOOKUP(M$2+$A1401,Sheet2!BY:NL,$B1401,0),HLOOKUP(M$2+$A1401,Sheet2!BY:NL,$B1401,0)&lt;&gt;""),HLOOKUP(M$2+$A1401,Sheet2!BY:NL,$B1401,0),"")</f>
        <v/>
      </c>
      <c r="N1401" t="str">
        <f>IF(OR(HLOOKUP(N$2+$A1401,Sheet2!BZ:NM,$B1401,0),HLOOKUP(N$2+$A1401,Sheet2!BZ:NM,$B1401,0)&lt;&gt;""),HLOOKUP(N$2+$A1401,Sheet2!BZ:NM,$B1401,0),"")</f>
        <v/>
      </c>
      <c r="O1401" t="str">
        <f>IF(OR(HLOOKUP(O$2+$A1401,Sheet2!CA:NN,$B1401,0),HLOOKUP(O$2+$A1401,Sheet2!CA:NN,$B1401,0)&lt;&gt;""),HLOOKUP(O$2+$A1401,Sheet2!CA:NN,$B1401,0),"")</f>
        <v/>
      </c>
      <c r="P1401" t="str">
        <f>IF(OR(HLOOKUP(P$2+$A1401,Sheet2!CB:NO,$B1401,0),HLOOKUP(P$2+$A1401,Sheet2!CB:NO,$B1401,0)&lt;&gt;""),HLOOKUP(P$2+$A1401,Sheet2!CB:NO,$B1401,0),"")</f>
        <v/>
      </c>
      <c r="Q1401" t="str">
        <f>IF(OR(HLOOKUP(Q$2+$A1401,Sheet2!CC:NO,$B1401,0),HLOOKUP(Q$2+$A1401,Sheet2!CC:NO,$B1401,0)&lt;&gt;""),HLOOKUP(Q$2+$A1401,Sheet2!CC:NO,$B1401,0),"")</f>
        <v/>
      </c>
    </row>
    <row r="1402" spans="1:17" x14ac:dyDescent="0.25">
      <c r="A1402" s="64">
        <f t="shared" si="171"/>
        <v>48</v>
      </c>
      <c r="B1402" s="64">
        <f t="shared" si="172"/>
        <v>144</v>
      </c>
      <c r="C1402" s="64">
        <f t="shared" si="173"/>
        <v>9</v>
      </c>
      <c r="D1402" s="64">
        <f t="shared" si="174"/>
        <v>140</v>
      </c>
      <c r="E1402" s="64">
        <f t="shared" si="175"/>
        <v>696</v>
      </c>
      <c r="F1402" s="64" t="str">
        <f t="shared" si="168"/>
        <v/>
      </c>
      <c r="G1402" s="64" t="str">
        <f t="shared" si="169"/>
        <v/>
      </c>
      <c r="H1402" s="64" t="str">
        <f t="shared" si="170"/>
        <v/>
      </c>
      <c r="I1402" s="80" t="str">
        <f>IFERROR(VLOOKUP(D1402,Sheet2!A:B,2,0),"")</f>
        <v/>
      </c>
      <c r="J1402" s="64" t="str">
        <f>IFERROR(IF(I1402&lt;&gt;"",VLOOKUP(I1402,Sheet2!B:C,2,0),""),"")</f>
        <v/>
      </c>
      <c r="K1402" s="64" t="str">
        <f>IFERROR( IF(I1402&lt;&gt;"", HLOOKUP(L$2+$A1402,Sheet2!BX:NK,2,0),""),"")</f>
        <v/>
      </c>
      <c r="L1402" t="str">
        <f>IF(OR(HLOOKUP(L$2+$A1402,Sheet2!BX:NK,$B1402,0),HLOOKUP(L$2+$A1402,Sheet2!BX:NK,$B1402,0)&lt;&gt;""),HLOOKUP(L$2+$A1402,Sheet2!BX:NK,$B1402,0),"")</f>
        <v/>
      </c>
      <c r="M1402" t="str">
        <f>IF(OR(HLOOKUP(M$2+$A1402,Sheet2!BY:NL,$B1402,0),HLOOKUP(M$2+$A1402,Sheet2!BY:NL,$B1402,0)&lt;&gt;""),HLOOKUP(M$2+$A1402,Sheet2!BY:NL,$B1402,0),"")</f>
        <v/>
      </c>
      <c r="N1402" t="str">
        <f>IF(OR(HLOOKUP(N$2+$A1402,Sheet2!BZ:NM,$B1402,0),HLOOKUP(N$2+$A1402,Sheet2!BZ:NM,$B1402,0)&lt;&gt;""),HLOOKUP(N$2+$A1402,Sheet2!BZ:NM,$B1402,0),"")</f>
        <v/>
      </c>
      <c r="O1402" t="str">
        <f>IF(OR(HLOOKUP(O$2+$A1402,Sheet2!CA:NN,$B1402,0),HLOOKUP(O$2+$A1402,Sheet2!CA:NN,$B1402,0)&lt;&gt;""),HLOOKUP(O$2+$A1402,Sheet2!CA:NN,$B1402,0),"")</f>
        <v/>
      </c>
      <c r="P1402" t="str">
        <f>IF(OR(HLOOKUP(P$2+$A1402,Sheet2!CB:NO,$B1402,0),HLOOKUP(P$2+$A1402,Sheet2!CB:NO,$B1402,0)&lt;&gt;""),HLOOKUP(P$2+$A1402,Sheet2!CB:NO,$B1402,0),"")</f>
        <v/>
      </c>
      <c r="Q1402" t="str">
        <f>IF(OR(HLOOKUP(Q$2+$A1402,Sheet2!CC:NO,$B1402,0),HLOOKUP(Q$2+$A1402,Sheet2!CC:NO,$B1402,0)&lt;&gt;""),HLOOKUP(Q$2+$A1402,Sheet2!CC:NO,$B1402,0),"")</f>
        <v/>
      </c>
    </row>
    <row r="1403" spans="1:17" x14ac:dyDescent="0.25">
      <c r="A1403" s="64">
        <f t="shared" si="171"/>
        <v>54</v>
      </c>
      <c r="B1403" s="64">
        <f t="shared" si="172"/>
        <v>144</v>
      </c>
      <c r="C1403" s="64">
        <f t="shared" si="173"/>
        <v>10</v>
      </c>
      <c r="D1403" s="64">
        <f t="shared" si="174"/>
        <v>140</v>
      </c>
      <c r="E1403" s="64">
        <f t="shared" si="175"/>
        <v>696</v>
      </c>
      <c r="F1403" s="64" t="str">
        <f t="shared" si="168"/>
        <v/>
      </c>
      <c r="G1403" s="64" t="str">
        <f t="shared" si="169"/>
        <v/>
      </c>
      <c r="H1403" s="64" t="str">
        <f t="shared" si="170"/>
        <v/>
      </c>
      <c r="I1403" s="80" t="str">
        <f>IFERROR(VLOOKUP(D1403,Sheet2!A:B,2,0),"")</f>
        <v/>
      </c>
      <c r="J1403" s="64" t="str">
        <f>IFERROR(IF(I1403&lt;&gt;"",VLOOKUP(I1403,Sheet2!B:C,2,0),""),"")</f>
        <v/>
      </c>
      <c r="K1403" s="64" t="str">
        <f>IFERROR( IF(I1403&lt;&gt;"", HLOOKUP(L$2+$A1403,Sheet2!BX:NK,2,0),""),"")</f>
        <v/>
      </c>
      <c r="L1403" t="str">
        <f>IF(OR(HLOOKUP(L$2+$A1403,Sheet2!BX:NK,$B1403,0),HLOOKUP(L$2+$A1403,Sheet2!BX:NK,$B1403,0)&lt;&gt;""),HLOOKUP(L$2+$A1403,Sheet2!BX:NK,$B1403,0),"")</f>
        <v/>
      </c>
      <c r="M1403" t="str">
        <f>IF(OR(HLOOKUP(M$2+$A1403,Sheet2!BY:NL,$B1403,0),HLOOKUP(M$2+$A1403,Sheet2!BY:NL,$B1403,0)&lt;&gt;""),HLOOKUP(M$2+$A1403,Sheet2!BY:NL,$B1403,0),"")</f>
        <v/>
      </c>
      <c r="N1403" t="str">
        <f>IF(OR(HLOOKUP(N$2+$A1403,Sheet2!BZ:NM,$B1403,0),HLOOKUP(N$2+$A1403,Sheet2!BZ:NM,$B1403,0)&lt;&gt;""),HLOOKUP(N$2+$A1403,Sheet2!BZ:NM,$B1403,0),"")</f>
        <v/>
      </c>
      <c r="O1403" t="str">
        <f>IF(OR(HLOOKUP(O$2+$A1403,Sheet2!CA:NN,$B1403,0),HLOOKUP(O$2+$A1403,Sheet2!CA:NN,$B1403,0)&lt;&gt;""),HLOOKUP(O$2+$A1403,Sheet2!CA:NN,$B1403,0),"")</f>
        <v/>
      </c>
      <c r="P1403" t="str">
        <f>IF(OR(HLOOKUP(P$2+$A1403,Sheet2!CB:NO,$B1403,0),HLOOKUP(P$2+$A1403,Sheet2!CB:NO,$B1403,0)&lt;&gt;""),HLOOKUP(P$2+$A1403,Sheet2!CB:NO,$B1403,0),"")</f>
        <v/>
      </c>
      <c r="Q1403" t="str">
        <f>IF(OR(HLOOKUP(Q$2+$A1403,Sheet2!CC:NO,$B1403,0),HLOOKUP(Q$2+$A1403,Sheet2!CC:NO,$B1403,0)&lt;&gt;""),HLOOKUP(Q$2+$A1403,Sheet2!CC:NO,$B1403,0),"")</f>
        <v/>
      </c>
    </row>
    <row r="1404" spans="1:17" x14ac:dyDescent="0.25">
      <c r="A1404" s="64">
        <f t="shared" si="171"/>
        <v>0</v>
      </c>
      <c r="B1404" s="64">
        <f t="shared" si="172"/>
        <v>145</v>
      </c>
      <c r="C1404" s="64">
        <f t="shared" si="173"/>
        <v>1</v>
      </c>
      <c r="D1404" s="64">
        <f t="shared" si="174"/>
        <v>141</v>
      </c>
      <c r="E1404" s="64">
        <f t="shared" si="175"/>
        <v>701</v>
      </c>
      <c r="F1404" s="64" t="str">
        <f t="shared" si="168"/>
        <v/>
      </c>
      <c r="G1404" s="64" t="str">
        <f t="shared" si="169"/>
        <v/>
      </c>
      <c r="H1404" s="64" t="str">
        <f t="shared" si="170"/>
        <v/>
      </c>
      <c r="I1404" s="80" t="str">
        <f>IFERROR(VLOOKUP(D1404,Sheet2!A:B,2,0),"")</f>
        <v/>
      </c>
      <c r="J1404" s="64" t="str">
        <f>IFERROR(IF(I1404&lt;&gt;"",VLOOKUP(I1404,Sheet2!B:C,2,0),""),"")</f>
        <v/>
      </c>
      <c r="K1404" s="64" t="str">
        <f>IFERROR( IF(I1404&lt;&gt;"", HLOOKUP(L$2+$A1404,Sheet2!BX:NK,2,0),""),"")</f>
        <v/>
      </c>
      <c r="L1404" t="str">
        <f>IF(OR(HLOOKUP(L$2+$A1404,Sheet2!BX:NK,$B1404,0),HLOOKUP(L$2+$A1404,Sheet2!BX:NK,$B1404,0)&lt;&gt;""),HLOOKUP(L$2+$A1404,Sheet2!BX:NK,$B1404,0),"")</f>
        <v/>
      </c>
      <c r="M1404" t="str">
        <f>IF(OR(HLOOKUP(M$2+$A1404,Sheet2!BY:NL,$B1404,0),HLOOKUP(M$2+$A1404,Sheet2!BY:NL,$B1404,0)&lt;&gt;""),HLOOKUP(M$2+$A1404,Sheet2!BY:NL,$B1404,0),"")</f>
        <v/>
      </c>
      <c r="N1404" t="str">
        <f>IF(OR(HLOOKUP(N$2+$A1404,Sheet2!BZ:NM,$B1404,0),HLOOKUP(N$2+$A1404,Sheet2!BZ:NM,$B1404,0)&lt;&gt;""),HLOOKUP(N$2+$A1404,Sheet2!BZ:NM,$B1404,0),"")</f>
        <v/>
      </c>
      <c r="O1404" t="str">
        <f>IF(OR(HLOOKUP(O$2+$A1404,Sheet2!CA:NN,$B1404,0),HLOOKUP(O$2+$A1404,Sheet2!CA:NN,$B1404,0)&lt;&gt;""),HLOOKUP(O$2+$A1404,Sheet2!CA:NN,$B1404,0),"")</f>
        <v/>
      </c>
      <c r="P1404" t="str">
        <f>IF(OR(HLOOKUP(P$2+$A1404,Sheet2!CB:NO,$B1404,0),HLOOKUP(P$2+$A1404,Sheet2!CB:NO,$B1404,0)&lt;&gt;""),HLOOKUP(P$2+$A1404,Sheet2!CB:NO,$B1404,0),"")</f>
        <v/>
      </c>
      <c r="Q1404" t="str">
        <f>IF(OR(HLOOKUP(Q$2+$A1404,Sheet2!CC:NO,$B1404,0),HLOOKUP(Q$2+$A1404,Sheet2!CC:NO,$B1404,0)&lt;&gt;""),HLOOKUP(Q$2+$A1404,Sheet2!CC:NO,$B1404,0),"")</f>
        <v/>
      </c>
    </row>
    <row r="1405" spans="1:17" x14ac:dyDescent="0.25">
      <c r="A1405" s="64">
        <f t="shared" si="171"/>
        <v>6</v>
      </c>
      <c r="B1405" s="64">
        <f t="shared" si="172"/>
        <v>145</v>
      </c>
      <c r="C1405" s="64">
        <f t="shared" si="173"/>
        <v>2</v>
      </c>
      <c r="D1405" s="64">
        <f t="shared" si="174"/>
        <v>141</v>
      </c>
      <c r="E1405" s="64">
        <f t="shared" si="175"/>
        <v>701</v>
      </c>
      <c r="F1405" s="64" t="str">
        <f t="shared" si="168"/>
        <v/>
      </c>
      <c r="G1405" s="64" t="str">
        <f t="shared" si="169"/>
        <v/>
      </c>
      <c r="H1405" s="64" t="str">
        <f t="shared" si="170"/>
        <v/>
      </c>
      <c r="I1405" s="80" t="str">
        <f>IFERROR(VLOOKUP(D1405,Sheet2!A:B,2,0),"")</f>
        <v/>
      </c>
      <c r="J1405" s="64" t="str">
        <f>IFERROR(IF(I1405&lt;&gt;"",VLOOKUP(I1405,Sheet2!B:C,2,0),""),"")</f>
        <v/>
      </c>
      <c r="K1405" s="64" t="str">
        <f>IFERROR( IF(I1405&lt;&gt;"", HLOOKUP(L$2+$A1405,Sheet2!BX:NK,2,0),""),"")</f>
        <v/>
      </c>
      <c r="L1405" t="str">
        <f>IF(OR(HLOOKUP(L$2+$A1405,Sheet2!BX:NK,$B1405,0),HLOOKUP(L$2+$A1405,Sheet2!BX:NK,$B1405,0)&lt;&gt;""),HLOOKUP(L$2+$A1405,Sheet2!BX:NK,$B1405,0),"")</f>
        <v/>
      </c>
      <c r="M1405" t="str">
        <f>IF(OR(HLOOKUP(M$2+$A1405,Sheet2!BY:NL,$B1405,0),HLOOKUP(M$2+$A1405,Sheet2!BY:NL,$B1405,0)&lt;&gt;""),HLOOKUP(M$2+$A1405,Sheet2!BY:NL,$B1405,0),"")</f>
        <v/>
      </c>
      <c r="N1405" t="str">
        <f>IF(OR(HLOOKUP(N$2+$A1405,Sheet2!BZ:NM,$B1405,0),HLOOKUP(N$2+$A1405,Sheet2!BZ:NM,$B1405,0)&lt;&gt;""),HLOOKUP(N$2+$A1405,Sheet2!BZ:NM,$B1405,0),"")</f>
        <v/>
      </c>
      <c r="O1405" t="str">
        <f>IF(OR(HLOOKUP(O$2+$A1405,Sheet2!CA:NN,$B1405,0),HLOOKUP(O$2+$A1405,Sheet2!CA:NN,$B1405,0)&lt;&gt;""),HLOOKUP(O$2+$A1405,Sheet2!CA:NN,$B1405,0),"")</f>
        <v/>
      </c>
      <c r="P1405" t="str">
        <f>IF(OR(HLOOKUP(P$2+$A1405,Sheet2!CB:NO,$B1405,0),HLOOKUP(P$2+$A1405,Sheet2!CB:NO,$B1405,0)&lt;&gt;""),HLOOKUP(P$2+$A1405,Sheet2!CB:NO,$B1405,0),"")</f>
        <v/>
      </c>
      <c r="Q1405" t="str">
        <f>IF(OR(HLOOKUP(Q$2+$A1405,Sheet2!CC:NO,$B1405,0),HLOOKUP(Q$2+$A1405,Sheet2!CC:NO,$B1405,0)&lt;&gt;""),HLOOKUP(Q$2+$A1405,Sheet2!CC:NO,$B1405,0),"")</f>
        <v/>
      </c>
    </row>
    <row r="1406" spans="1:17" x14ac:dyDescent="0.25">
      <c r="A1406" s="64">
        <f t="shared" si="171"/>
        <v>12</v>
      </c>
      <c r="B1406" s="64">
        <f t="shared" si="172"/>
        <v>145</v>
      </c>
      <c r="C1406" s="64">
        <f t="shared" si="173"/>
        <v>3</v>
      </c>
      <c r="D1406" s="64">
        <f t="shared" si="174"/>
        <v>141</v>
      </c>
      <c r="E1406" s="64">
        <f t="shared" si="175"/>
        <v>701</v>
      </c>
      <c r="F1406" s="64" t="str">
        <f t="shared" si="168"/>
        <v/>
      </c>
      <c r="G1406" s="64" t="str">
        <f t="shared" si="169"/>
        <v/>
      </c>
      <c r="H1406" s="64" t="str">
        <f t="shared" si="170"/>
        <v/>
      </c>
      <c r="I1406" s="80" t="str">
        <f>IFERROR(VLOOKUP(D1406,Sheet2!A:B,2,0),"")</f>
        <v/>
      </c>
      <c r="J1406" s="64" t="str">
        <f>IFERROR(IF(I1406&lt;&gt;"",VLOOKUP(I1406,Sheet2!B:C,2,0),""),"")</f>
        <v/>
      </c>
      <c r="K1406" s="64" t="str">
        <f>IFERROR( IF(I1406&lt;&gt;"", HLOOKUP(L$2+$A1406,Sheet2!BX:NK,2,0),""),"")</f>
        <v/>
      </c>
      <c r="L1406" t="str">
        <f>IF(OR(HLOOKUP(L$2+$A1406,Sheet2!BX:NK,$B1406,0),HLOOKUP(L$2+$A1406,Sheet2!BX:NK,$B1406,0)&lt;&gt;""),HLOOKUP(L$2+$A1406,Sheet2!BX:NK,$B1406,0),"")</f>
        <v/>
      </c>
      <c r="M1406" t="str">
        <f>IF(OR(HLOOKUP(M$2+$A1406,Sheet2!BY:NL,$B1406,0),HLOOKUP(M$2+$A1406,Sheet2!BY:NL,$B1406,0)&lt;&gt;""),HLOOKUP(M$2+$A1406,Sheet2!BY:NL,$B1406,0),"")</f>
        <v/>
      </c>
      <c r="N1406" t="str">
        <f>IF(OR(HLOOKUP(N$2+$A1406,Sheet2!BZ:NM,$B1406,0),HLOOKUP(N$2+$A1406,Sheet2!BZ:NM,$B1406,0)&lt;&gt;""),HLOOKUP(N$2+$A1406,Sheet2!BZ:NM,$B1406,0),"")</f>
        <v/>
      </c>
      <c r="O1406" t="str">
        <f>IF(OR(HLOOKUP(O$2+$A1406,Sheet2!CA:NN,$B1406,0),HLOOKUP(O$2+$A1406,Sheet2!CA:NN,$B1406,0)&lt;&gt;""),HLOOKUP(O$2+$A1406,Sheet2!CA:NN,$B1406,0),"")</f>
        <v/>
      </c>
      <c r="P1406" t="str">
        <f>IF(OR(HLOOKUP(P$2+$A1406,Sheet2!CB:NO,$B1406,0),HLOOKUP(P$2+$A1406,Sheet2!CB:NO,$B1406,0)&lt;&gt;""),HLOOKUP(P$2+$A1406,Sheet2!CB:NO,$B1406,0),"")</f>
        <v/>
      </c>
      <c r="Q1406" t="str">
        <f>IF(OR(HLOOKUP(Q$2+$A1406,Sheet2!CC:NO,$B1406,0),HLOOKUP(Q$2+$A1406,Sheet2!CC:NO,$B1406,0)&lt;&gt;""),HLOOKUP(Q$2+$A1406,Sheet2!CC:NO,$B1406,0),"")</f>
        <v/>
      </c>
    </row>
    <row r="1407" spans="1:17" x14ac:dyDescent="0.25">
      <c r="A1407" s="64">
        <f t="shared" si="171"/>
        <v>18</v>
      </c>
      <c r="B1407" s="64">
        <f t="shared" si="172"/>
        <v>145</v>
      </c>
      <c r="C1407" s="64">
        <f t="shared" si="173"/>
        <v>4</v>
      </c>
      <c r="D1407" s="64">
        <f t="shared" si="174"/>
        <v>141</v>
      </c>
      <c r="E1407" s="64">
        <f t="shared" si="175"/>
        <v>701</v>
      </c>
      <c r="F1407" s="64" t="str">
        <f t="shared" si="168"/>
        <v/>
      </c>
      <c r="G1407" s="64" t="str">
        <f t="shared" si="169"/>
        <v/>
      </c>
      <c r="H1407" s="64" t="str">
        <f t="shared" si="170"/>
        <v/>
      </c>
      <c r="I1407" s="80" t="str">
        <f>IFERROR(VLOOKUP(D1407,Sheet2!A:B,2,0),"")</f>
        <v/>
      </c>
      <c r="J1407" s="64" t="str">
        <f>IFERROR(IF(I1407&lt;&gt;"",VLOOKUP(I1407,Sheet2!B:C,2,0),""),"")</f>
        <v/>
      </c>
      <c r="K1407" s="64" t="str">
        <f>IFERROR( IF(I1407&lt;&gt;"", HLOOKUP(L$2+$A1407,Sheet2!BX:NK,2,0),""),"")</f>
        <v/>
      </c>
      <c r="L1407" t="str">
        <f>IF(OR(HLOOKUP(L$2+$A1407,Sheet2!BX:NK,$B1407,0),HLOOKUP(L$2+$A1407,Sheet2!BX:NK,$B1407,0)&lt;&gt;""),HLOOKUP(L$2+$A1407,Sheet2!BX:NK,$B1407,0),"")</f>
        <v/>
      </c>
      <c r="M1407" t="str">
        <f>IF(OR(HLOOKUP(M$2+$A1407,Sheet2!BY:NL,$B1407,0),HLOOKUP(M$2+$A1407,Sheet2!BY:NL,$B1407,0)&lt;&gt;""),HLOOKUP(M$2+$A1407,Sheet2!BY:NL,$B1407,0),"")</f>
        <v/>
      </c>
      <c r="N1407" t="str">
        <f>IF(OR(HLOOKUP(N$2+$A1407,Sheet2!BZ:NM,$B1407,0),HLOOKUP(N$2+$A1407,Sheet2!BZ:NM,$B1407,0)&lt;&gt;""),HLOOKUP(N$2+$A1407,Sheet2!BZ:NM,$B1407,0),"")</f>
        <v/>
      </c>
      <c r="O1407" t="str">
        <f>IF(OR(HLOOKUP(O$2+$A1407,Sheet2!CA:NN,$B1407,0),HLOOKUP(O$2+$A1407,Sheet2!CA:NN,$B1407,0)&lt;&gt;""),HLOOKUP(O$2+$A1407,Sheet2!CA:NN,$B1407,0),"")</f>
        <v/>
      </c>
      <c r="P1407" t="str">
        <f>IF(OR(HLOOKUP(P$2+$A1407,Sheet2!CB:NO,$B1407,0),HLOOKUP(P$2+$A1407,Sheet2!CB:NO,$B1407,0)&lt;&gt;""),HLOOKUP(P$2+$A1407,Sheet2!CB:NO,$B1407,0),"")</f>
        <v/>
      </c>
      <c r="Q1407" t="str">
        <f>IF(OR(HLOOKUP(Q$2+$A1407,Sheet2!CC:NO,$B1407,0),HLOOKUP(Q$2+$A1407,Sheet2!CC:NO,$B1407,0)&lt;&gt;""),HLOOKUP(Q$2+$A1407,Sheet2!CC:NO,$B1407,0),"")</f>
        <v/>
      </c>
    </row>
    <row r="1408" spans="1:17" x14ac:dyDescent="0.25">
      <c r="A1408" s="64">
        <f t="shared" si="171"/>
        <v>24</v>
      </c>
      <c r="B1408" s="64">
        <f t="shared" si="172"/>
        <v>145</v>
      </c>
      <c r="C1408" s="64">
        <f t="shared" si="173"/>
        <v>5</v>
      </c>
      <c r="D1408" s="64">
        <f t="shared" si="174"/>
        <v>141</v>
      </c>
      <c r="E1408" s="64">
        <f t="shared" si="175"/>
        <v>701</v>
      </c>
      <c r="F1408" s="64" t="str">
        <f t="shared" si="168"/>
        <v/>
      </c>
      <c r="G1408" s="64" t="str">
        <f t="shared" si="169"/>
        <v/>
      </c>
      <c r="H1408" s="64" t="str">
        <f t="shared" si="170"/>
        <v/>
      </c>
      <c r="I1408" s="80" t="str">
        <f>IFERROR(VLOOKUP(D1408,Sheet2!A:B,2,0),"")</f>
        <v/>
      </c>
      <c r="J1408" s="64" t="str">
        <f>IFERROR(IF(I1408&lt;&gt;"",VLOOKUP(I1408,Sheet2!B:C,2,0),""),"")</f>
        <v/>
      </c>
      <c r="K1408" s="64" t="str">
        <f>IFERROR( IF(I1408&lt;&gt;"", HLOOKUP(L$2+$A1408,Sheet2!BX:NK,2,0),""),"")</f>
        <v/>
      </c>
      <c r="L1408" t="str">
        <f>IF(OR(HLOOKUP(L$2+$A1408,Sheet2!BX:NK,$B1408,0),HLOOKUP(L$2+$A1408,Sheet2!BX:NK,$B1408,0)&lt;&gt;""),HLOOKUP(L$2+$A1408,Sheet2!BX:NK,$B1408,0),"")</f>
        <v/>
      </c>
      <c r="M1408" t="str">
        <f>IF(OR(HLOOKUP(M$2+$A1408,Sheet2!BY:NL,$B1408,0),HLOOKUP(M$2+$A1408,Sheet2!BY:NL,$B1408,0)&lt;&gt;""),HLOOKUP(M$2+$A1408,Sheet2!BY:NL,$B1408,0),"")</f>
        <v/>
      </c>
      <c r="N1408" t="str">
        <f>IF(OR(HLOOKUP(N$2+$A1408,Sheet2!BZ:NM,$B1408,0),HLOOKUP(N$2+$A1408,Sheet2!BZ:NM,$B1408,0)&lt;&gt;""),HLOOKUP(N$2+$A1408,Sheet2!BZ:NM,$B1408,0),"")</f>
        <v/>
      </c>
      <c r="O1408" t="str">
        <f>IF(OR(HLOOKUP(O$2+$A1408,Sheet2!CA:NN,$B1408,0),HLOOKUP(O$2+$A1408,Sheet2!CA:NN,$B1408,0)&lt;&gt;""),HLOOKUP(O$2+$A1408,Sheet2!CA:NN,$B1408,0),"")</f>
        <v/>
      </c>
      <c r="P1408" t="str">
        <f>IF(OR(HLOOKUP(P$2+$A1408,Sheet2!CB:NO,$B1408,0),HLOOKUP(P$2+$A1408,Sheet2!CB:NO,$B1408,0)&lt;&gt;""),HLOOKUP(P$2+$A1408,Sheet2!CB:NO,$B1408,0),"")</f>
        <v/>
      </c>
      <c r="Q1408" t="str">
        <f>IF(OR(HLOOKUP(Q$2+$A1408,Sheet2!CC:NO,$B1408,0),HLOOKUP(Q$2+$A1408,Sheet2!CC:NO,$B1408,0)&lt;&gt;""),HLOOKUP(Q$2+$A1408,Sheet2!CC:NO,$B1408,0),"")</f>
        <v/>
      </c>
    </row>
    <row r="1409" spans="1:17" x14ac:dyDescent="0.25">
      <c r="A1409" s="64">
        <f t="shared" si="171"/>
        <v>30</v>
      </c>
      <c r="B1409" s="64">
        <f t="shared" si="172"/>
        <v>145</v>
      </c>
      <c r="C1409" s="64">
        <f t="shared" si="173"/>
        <v>6</v>
      </c>
      <c r="D1409" s="64">
        <f t="shared" si="174"/>
        <v>141</v>
      </c>
      <c r="E1409" s="64">
        <f t="shared" si="175"/>
        <v>701</v>
      </c>
      <c r="F1409" s="64" t="str">
        <f t="shared" si="168"/>
        <v/>
      </c>
      <c r="G1409" s="64" t="str">
        <f t="shared" si="169"/>
        <v/>
      </c>
      <c r="H1409" s="64" t="str">
        <f t="shared" si="170"/>
        <v/>
      </c>
      <c r="I1409" s="80" t="str">
        <f>IFERROR(VLOOKUP(D1409,Sheet2!A:B,2,0),"")</f>
        <v/>
      </c>
      <c r="J1409" s="64" t="str">
        <f>IFERROR(IF(I1409&lt;&gt;"",VLOOKUP(I1409,Sheet2!B:C,2,0),""),"")</f>
        <v/>
      </c>
      <c r="K1409" s="64" t="str">
        <f>IFERROR( IF(I1409&lt;&gt;"", HLOOKUP(L$2+$A1409,Sheet2!BX:NK,2,0),""),"")</f>
        <v/>
      </c>
      <c r="L1409" t="str">
        <f>IF(OR(HLOOKUP(L$2+$A1409,Sheet2!BX:NK,$B1409,0),HLOOKUP(L$2+$A1409,Sheet2!BX:NK,$B1409,0)&lt;&gt;""),HLOOKUP(L$2+$A1409,Sheet2!BX:NK,$B1409,0),"")</f>
        <v/>
      </c>
      <c r="M1409" t="str">
        <f>IF(OR(HLOOKUP(M$2+$A1409,Sheet2!BY:NL,$B1409,0),HLOOKUP(M$2+$A1409,Sheet2!BY:NL,$B1409,0)&lt;&gt;""),HLOOKUP(M$2+$A1409,Sheet2!BY:NL,$B1409,0),"")</f>
        <v/>
      </c>
      <c r="N1409" t="str">
        <f>IF(OR(HLOOKUP(N$2+$A1409,Sheet2!BZ:NM,$B1409,0),HLOOKUP(N$2+$A1409,Sheet2!BZ:NM,$B1409,0)&lt;&gt;""),HLOOKUP(N$2+$A1409,Sheet2!BZ:NM,$B1409,0),"")</f>
        <v/>
      </c>
      <c r="O1409" t="str">
        <f>IF(OR(HLOOKUP(O$2+$A1409,Sheet2!CA:NN,$B1409,0),HLOOKUP(O$2+$A1409,Sheet2!CA:NN,$B1409,0)&lt;&gt;""),HLOOKUP(O$2+$A1409,Sheet2!CA:NN,$B1409,0),"")</f>
        <v/>
      </c>
      <c r="P1409" t="str">
        <f>IF(OR(HLOOKUP(P$2+$A1409,Sheet2!CB:NO,$B1409,0),HLOOKUP(P$2+$A1409,Sheet2!CB:NO,$B1409,0)&lt;&gt;""),HLOOKUP(P$2+$A1409,Sheet2!CB:NO,$B1409,0),"")</f>
        <v/>
      </c>
      <c r="Q1409" t="str">
        <f>IF(OR(HLOOKUP(Q$2+$A1409,Sheet2!CC:NO,$B1409,0),HLOOKUP(Q$2+$A1409,Sheet2!CC:NO,$B1409,0)&lt;&gt;""),HLOOKUP(Q$2+$A1409,Sheet2!CC:NO,$B1409,0),"")</f>
        <v/>
      </c>
    </row>
    <row r="1410" spans="1:17" x14ac:dyDescent="0.25">
      <c r="A1410" s="64">
        <f t="shared" si="171"/>
        <v>36</v>
      </c>
      <c r="B1410" s="64">
        <f t="shared" si="172"/>
        <v>145</v>
      </c>
      <c r="C1410" s="64">
        <f t="shared" si="173"/>
        <v>7</v>
      </c>
      <c r="D1410" s="64">
        <f t="shared" si="174"/>
        <v>141</v>
      </c>
      <c r="E1410" s="64">
        <f t="shared" si="175"/>
        <v>701</v>
      </c>
      <c r="F1410" s="64" t="str">
        <f t="shared" si="168"/>
        <v/>
      </c>
      <c r="G1410" s="64" t="str">
        <f t="shared" si="169"/>
        <v/>
      </c>
      <c r="H1410" s="64" t="str">
        <f t="shared" si="170"/>
        <v/>
      </c>
      <c r="I1410" s="80" t="str">
        <f>IFERROR(VLOOKUP(D1410,Sheet2!A:B,2,0),"")</f>
        <v/>
      </c>
      <c r="J1410" s="64" t="str">
        <f>IFERROR(IF(I1410&lt;&gt;"",VLOOKUP(I1410,Sheet2!B:C,2,0),""),"")</f>
        <v/>
      </c>
      <c r="K1410" s="64" t="str">
        <f>IFERROR( IF(I1410&lt;&gt;"", HLOOKUP(L$2+$A1410,Sheet2!BX:NK,2,0),""),"")</f>
        <v/>
      </c>
      <c r="L1410" t="str">
        <f>IF(OR(HLOOKUP(L$2+$A1410,Sheet2!BX:NK,$B1410,0),HLOOKUP(L$2+$A1410,Sheet2!BX:NK,$B1410,0)&lt;&gt;""),HLOOKUP(L$2+$A1410,Sheet2!BX:NK,$B1410,0),"")</f>
        <v/>
      </c>
      <c r="M1410" t="str">
        <f>IF(OR(HLOOKUP(M$2+$A1410,Sheet2!BY:NL,$B1410,0),HLOOKUP(M$2+$A1410,Sheet2!BY:NL,$B1410,0)&lt;&gt;""),HLOOKUP(M$2+$A1410,Sheet2!BY:NL,$B1410,0),"")</f>
        <v/>
      </c>
      <c r="N1410" t="str">
        <f>IF(OR(HLOOKUP(N$2+$A1410,Sheet2!BZ:NM,$B1410,0),HLOOKUP(N$2+$A1410,Sheet2!BZ:NM,$B1410,0)&lt;&gt;""),HLOOKUP(N$2+$A1410,Sheet2!BZ:NM,$B1410,0),"")</f>
        <v/>
      </c>
      <c r="O1410" t="str">
        <f>IF(OR(HLOOKUP(O$2+$A1410,Sheet2!CA:NN,$B1410,0),HLOOKUP(O$2+$A1410,Sheet2!CA:NN,$B1410,0)&lt;&gt;""),HLOOKUP(O$2+$A1410,Sheet2!CA:NN,$B1410,0),"")</f>
        <v/>
      </c>
      <c r="P1410" t="str">
        <f>IF(OR(HLOOKUP(P$2+$A1410,Sheet2!CB:NO,$B1410,0),HLOOKUP(P$2+$A1410,Sheet2!CB:NO,$B1410,0)&lt;&gt;""),HLOOKUP(P$2+$A1410,Sheet2!CB:NO,$B1410,0),"")</f>
        <v/>
      </c>
      <c r="Q1410" t="str">
        <f>IF(OR(HLOOKUP(Q$2+$A1410,Sheet2!CC:NO,$B1410,0),HLOOKUP(Q$2+$A1410,Sheet2!CC:NO,$B1410,0)&lt;&gt;""),HLOOKUP(Q$2+$A1410,Sheet2!CC:NO,$B1410,0),"")</f>
        <v/>
      </c>
    </row>
    <row r="1411" spans="1:17" x14ac:dyDescent="0.25">
      <c r="A1411" s="64">
        <f t="shared" si="171"/>
        <v>42</v>
      </c>
      <c r="B1411" s="64">
        <f t="shared" si="172"/>
        <v>145</v>
      </c>
      <c r="C1411" s="64">
        <f t="shared" si="173"/>
        <v>8</v>
      </c>
      <c r="D1411" s="64">
        <f t="shared" si="174"/>
        <v>141</v>
      </c>
      <c r="E1411" s="64">
        <f t="shared" si="175"/>
        <v>701</v>
      </c>
      <c r="F1411" s="64" t="str">
        <f t="shared" si="168"/>
        <v/>
      </c>
      <c r="G1411" s="64" t="str">
        <f t="shared" si="169"/>
        <v/>
      </c>
      <c r="H1411" s="64" t="str">
        <f t="shared" si="170"/>
        <v/>
      </c>
      <c r="I1411" s="80" t="str">
        <f>IFERROR(VLOOKUP(D1411,Sheet2!A:B,2,0),"")</f>
        <v/>
      </c>
      <c r="J1411" s="64" t="str">
        <f>IFERROR(IF(I1411&lt;&gt;"",VLOOKUP(I1411,Sheet2!B:C,2,0),""),"")</f>
        <v/>
      </c>
      <c r="K1411" s="64" t="str">
        <f>IFERROR( IF(I1411&lt;&gt;"", HLOOKUP(L$2+$A1411,Sheet2!BX:NK,2,0),""),"")</f>
        <v/>
      </c>
      <c r="L1411" t="str">
        <f>IF(OR(HLOOKUP(L$2+$A1411,Sheet2!BX:NK,$B1411,0),HLOOKUP(L$2+$A1411,Sheet2!BX:NK,$B1411,0)&lt;&gt;""),HLOOKUP(L$2+$A1411,Sheet2!BX:NK,$B1411,0),"")</f>
        <v/>
      </c>
      <c r="M1411" t="str">
        <f>IF(OR(HLOOKUP(M$2+$A1411,Sheet2!BY:NL,$B1411,0),HLOOKUP(M$2+$A1411,Sheet2!BY:NL,$B1411,0)&lt;&gt;""),HLOOKUP(M$2+$A1411,Sheet2!BY:NL,$B1411,0),"")</f>
        <v/>
      </c>
      <c r="N1411" t="str">
        <f>IF(OR(HLOOKUP(N$2+$A1411,Sheet2!BZ:NM,$B1411,0),HLOOKUP(N$2+$A1411,Sheet2!BZ:NM,$B1411,0)&lt;&gt;""),HLOOKUP(N$2+$A1411,Sheet2!BZ:NM,$B1411,0),"")</f>
        <v/>
      </c>
      <c r="O1411" t="str">
        <f>IF(OR(HLOOKUP(O$2+$A1411,Sheet2!CA:NN,$B1411,0),HLOOKUP(O$2+$A1411,Sheet2!CA:NN,$B1411,0)&lt;&gt;""),HLOOKUP(O$2+$A1411,Sheet2!CA:NN,$B1411,0),"")</f>
        <v/>
      </c>
      <c r="P1411" t="str">
        <f>IF(OR(HLOOKUP(P$2+$A1411,Sheet2!CB:NO,$B1411,0),HLOOKUP(P$2+$A1411,Sheet2!CB:NO,$B1411,0)&lt;&gt;""),HLOOKUP(P$2+$A1411,Sheet2!CB:NO,$B1411,0),"")</f>
        <v/>
      </c>
      <c r="Q1411" t="str">
        <f>IF(OR(HLOOKUP(Q$2+$A1411,Sheet2!CC:NO,$B1411,0),HLOOKUP(Q$2+$A1411,Sheet2!CC:NO,$B1411,0)&lt;&gt;""),HLOOKUP(Q$2+$A1411,Sheet2!CC:NO,$B1411,0),"")</f>
        <v/>
      </c>
    </row>
    <row r="1412" spans="1:17" x14ac:dyDescent="0.25">
      <c r="A1412" s="64">
        <f t="shared" si="171"/>
        <v>48</v>
      </c>
      <c r="B1412" s="64">
        <f t="shared" si="172"/>
        <v>145</v>
      </c>
      <c r="C1412" s="64">
        <f t="shared" si="173"/>
        <v>9</v>
      </c>
      <c r="D1412" s="64">
        <f t="shared" si="174"/>
        <v>141</v>
      </c>
      <c r="E1412" s="64">
        <f t="shared" si="175"/>
        <v>701</v>
      </c>
      <c r="F1412" s="64" t="str">
        <f t="shared" si="168"/>
        <v/>
      </c>
      <c r="G1412" s="64" t="str">
        <f t="shared" si="169"/>
        <v/>
      </c>
      <c r="H1412" s="64" t="str">
        <f t="shared" si="170"/>
        <v/>
      </c>
      <c r="I1412" s="80" t="str">
        <f>IFERROR(VLOOKUP(D1412,Sheet2!A:B,2,0),"")</f>
        <v/>
      </c>
      <c r="J1412" s="64" t="str">
        <f>IFERROR(IF(I1412&lt;&gt;"",VLOOKUP(I1412,Sheet2!B:C,2,0),""),"")</f>
        <v/>
      </c>
      <c r="K1412" s="64" t="str">
        <f>IFERROR( IF(I1412&lt;&gt;"", HLOOKUP(L$2+$A1412,Sheet2!BX:NK,2,0),""),"")</f>
        <v/>
      </c>
      <c r="L1412" t="str">
        <f>IF(OR(HLOOKUP(L$2+$A1412,Sheet2!BX:NK,$B1412,0),HLOOKUP(L$2+$A1412,Sheet2!BX:NK,$B1412,0)&lt;&gt;""),HLOOKUP(L$2+$A1412,Sheet2!BX:NK,$B1412,0),"")</f>
        <v/>
      </c>
      <c r="M1412" t="str">
        <f>IF(OR(HLOOKUP(M$2+$A1412,Sheet2!BY:NL,$B1412,0),HLOOKUP(M$2+$A1412,Sheet2!BY:NL,$B1412,0)&lt;&gt;""),HLOOKUP(M$2+$A1412,Sheet2!BY:NL,$B1412,0),"")</f>
        <v/>
      </c>
      <c r="N1412" t="str">
        <f>IF(OR(HLOOKUP(N$2+$A1412,Sheet2!BZ:NM,$B1412,0),HLOOKUP(N$2+$A1412,Sheet2!BZ:NM,$B1412,0)&lt;&gt;""),HLOOKUP(N$2+$A1412,Sheet2!BZ:NM,$B1412,0),"")</f>
        <v/>
      </c>
      <c r="O1412" t="str">
        <f>IF(OR(HLOOKUP(O$2+$A1412,Sheet2!CA:NN,$B1412,0),HLOOKUP(O$2+$A1412,Sheet2!CA:NN,$B1412,0)&lt;&gt;""),HLOOKUP(O$2+$A1412,Sheet2!CA:NN,$B1412,0),"")</f>
        <v/>
      </c>
      <c r="P1412" t="str">
        <f>IF(OR(HLOOKUP(P$2+$A1412,Sheet2!CB:NO,$B1412,0),HLOOKUP(P$2+$A1412,Sheet2!CB:NO,$B1412,0)&lt;&gt;""),HLOOKUP(P$2+$A1412,Sheet2!CB:NO,$B1412,0),"")</f>
        <v/>
      </c>
      <c r="Q1412" t="str">
        <f>IF(OR(HLOOKUP(Q$2+$A1412,Sheet2!CC:NO,$B1412,0),HLOOKUP(Q$2+$A1412,Sheet2!CC:NO,$B1412,0)&lt;&gt;""),HLOOKUP(Q$2+$A1412,Sheet2!CC:NO,$B1412,0),"")</f>
        <v/>
      </c>
    </row>
    <row r="1413" spans="1:17" x14ac:dyDescent="0.25">
      <c r="A1413" s="64">
        <f t="shared" si="171"/>
        <v>54</v>
      </c>
      <c r="B1413" s="64">
        <f t="shared" si="172"/>
        <v>145</v>
      </c>
      <c r="C1413" s="64">
        <f t="shared" si="173"/>
        <v>10</v>
      </c>
      <c r="D1413" s="64">
        <f t="shared" si="174"/>
        <v>141</v>
      </c>
      <c r="E1413" s="64">
        <f t="shared" si="175"/>
        <v>701</v>
      </c>
      <c r="F1413" s="64" t="str">
        <f t="shared" ref="F1413:F1476" si="176">IFERROR(IF(I1413&lt;&gt;"",IF(LEFT(K1413,2)="1-",1,2),""),"")</f>
        <v/>
      </c>
      <c r="G1413" s="64" t="str">
        <f t="shared" ref="G1413:G1476" si="177">IFERROR(IF(I1413&lt;&gt;"",MONTH( RIGHT(K1413,LEN(K1413)-FIND("-",K1413))),""),"")</f>
        <v/>
      </c>
      <c r="H1413" s="64" t="str">
        <f t="shared" ref="H1413:H1476" si="178">IFERROR(IF(I1413&lt;&gt;"",YEAR( RIGHT(K1413,LEN(K1413)-FIND("-",K1413))),""),"")</f>
        <v/>
      </c>
      <c r="I1413" s="80" t="str">
        <f>IFERROR(VLOOKUP(D1413,Sheet2!A:B,2,0),"")</f>
        <v/>
      </c>
      <c r="J1413" s="64" t="str">
        <f>IFERROR(IF(I1413&lt;&gt;"",VLOOKUP(I1413,Sheet2!B:C,2,0),""),"")</f>
        <v/>
      </c>
      <c r="K1413" s="64" t="str">
        <f>IFERROR( IF(I1413&lt;&gt;"", HLOOKUP(L$2+$A1413,Sheet2!BX:NK,2,0),""),"")</f>
        <v/>
      </c>
      <c r="L1413" t="str">
        <f>IF(OR(HLOOKUP(L$2+$A1413,Sheet2!BX:NK,$B1413,0),HLOOKUP(L$2+$A1413,Sheet2!BX:NK,$B1413,0)&lt;&gt;""),HLOOKUP(L$2+$A1413,Sheet2!BX:NK,$B1413,0),"")</f>
        <v/>
      </c>
      <c r="M1413" t="str">
        <f>IF(OR(HLOOKUP(M$2+$A1413,Sheet2!BY:NL,$B1413,0),HLOOKUP(M$2+$A1413,Sheet2!BY:NL,$B1413,0)&lt;&gt;""),HLOOKUP(M$2+$A1413,Sheet2!BY:NL,$B1413,0),"")</f>
        <v/>
      </c>
      <c r="N1413" t="str">
        <f>IF(OR(HLOOKUP(N$2+$A1413,Sheet2!BZ:NM,$B1413,0),HLOOKUP(N$2+$A1413,Sheet2!BZ:NM,$B1413,0)&lt;&gt;""),HLOOKUP(N$2+$A1413,Sheet2!BZ:NM,$B1413,0),"")</f>
        <v/>
      </c>
      <c r="O1413" t="str">
        <f>IF(OR(HLOOKUP(O$2+$A1413,Sheet2!CA:NN,$B1413,0),HLOOKUP(O$2+$A1413,Sheet2!CA:NN,$B1413,0)&lt;&gt;""),HLOOKUP(O$2+$A1413,Sheet2!CA:NN,$B1413,0),"")</f>
        <v/>
      </c>
      <c r="P1413" t="str">
        <f>IF(OR(HLOOKUP(P$2+$A1413,Sheet2!CB:NO,$B1413,0),HLOOKUP(P$2+$A1413,Sheet2!CB:NO,$B1413,0)&lt;&gt;""),HLOOKUP(P$2+$A1413,Sheet2!CB:NO,$B1413,0),"")</f>
        <v/>
      </c>
      <c r="Q1413" t="str">
        <f>IF(OR(HLOOKUP(Q$2+$A1413,Sheet2!CC:NO,$B1413,0),HLOOKUP(Q$2+$A1413,Sheet2!CC:NO,$B1413,0)&lt;&gt;""),HLOOKUP(Q$2+$A1413,Sheet2!CC:NO,$B1413,0),"")</f>
        <v/>
      </c>
    </row>
    <row r="1414" spans="1:17" x14ac:dyDescent="0.25">
      <c r="A1414" s="64">
        <f t="shared" ref="A1414:A1477" si="179">IF(C1414&lt;&gt;1,A1413+6,0)</f>
        <v>0</v>
      </c>
      <c r="B1414" s="64">
        <f t="shared" ref="B1414:B1477" si="180">IF(C1414&lt;&gt;1,B1413,B1413+1)</f>
        <v>146</v>
      </c>
      <c r="C1414" s="64">
        <f t="shared" ref="C1414:C1477" si="181">IF($C$3-C1413=0,1,C1413+1)</f>
        <v>1</v>
      </c>
      <c r="D1414" s="64">
        <f t="shared" ref="D1414:D1477" si="182">IF(C1414=1,D1413+1,D1413)</f>
        <v>142</v>
      </c>
      <c r="E1414" s="64">
        <f t="shared" ref="E1414:E1477" si="183">IF(D1414&lt;&gt;D1413,E1413+5,E1413)</f>
        <v>706</v>
      </c>
      <c r="F1414" s="64" t="str">
        <f t="shared" si="176"/>
        <v/>
      </c>
      <c r="G1414" s="64" t="str">
        <f t="shared" si="177"/>
        <v/>
      </c>
      <c r="H1414" s="64" t="str">
        <f t="shared" si="178"/>
        <v/>
      </c>
      <c r="I1414" s="80" t="str">
        <f>IFERROR(VLOOKUP(D1414,Sheet2!A:B,2,0),"")</f>
        <v/>
      </c>
      <c r="J1414" s="64" t="str">
        <f>IFERROR(IF(I1414&lt;&gt;"",VLOOKUP(I1414,Sheet2!B:C,2,0),""),"")</f>
        <v/>
      </c>
      <c r="K1414" s="64" t="str">
        <f>IFERROR( IF(I1414&lt;&gt;"", HLOOKUP(L$2+$A1414,Sheet2!BX:NK,2,0),""),"")</f>
        <v/>
      </c>
      <c r="L1414" t="str">
        <f>IF(OR(HLOOKUP(L$2+$A1414,Sheet2!BX:NK,$B1414,0),HLOOKUP(L$2+$A1414,Sheet2!BX:NK,$B1414,0)&lt;&gt;""),HLOOKUP(L$2+$A1414,Sheet2!BX:NK,$B1414,0),"")</f>
        <v/>
      </c>
      <c r="M1414" t="str">
        <f>IF(OR(HLOOKUP(M$2+$A1414,Sheet2!BY:NL,$B1414,0),HLOOKUP(M$2+$A1414,Sheet2!BY:NL,$B1414,0)&lt;&gt;""),HLOOKUP(M$2+$A1414,Sheet2!BY:NL,$B1414,0),"")</f>
        <v/>
      </c>
      <c r="N1414" t="str">
        <f>IF(OR(HLOOKUP(N$2+$A1414,Sheet2!BZ:NM,$B1414,0),HLOOKUP(N$2+$A1414,Sheet2!BZ:NM,$B1414,0)&lt;&gt;""),HLOOKUP(N$2+$A1414,Sheet2!BZ:NM,$B1414,0),"")</f>
        <v/>
      </c>
      <c r="O1414" t="str">
        <f>IF(OR(HLOOKUP(O$2+$A1414,Sheet2!CA:NN,$B1414,0),HLOOKUP(O$2+$A1414,Sheet2!CA:NN,$B1414,0)&lt;&gt;""),HLOOKUP(O$2+$A1414,Sheet2!CA:NN,$B1414,0),"")</f>
        <v/>
      </c>
      <c r="P1414" t="str">
        <f>IF(OR(HLOOKUP(P$2+$A1414,Sheet2!CB:NO,$B1414,0),HLOOKUP(P$2+$A1414,Sheet2!CB:NO,$B1414,0)&lt;&gt;""),HLOOKUP(P$2+$A1414,Sheet2!CB:NO,$B1414,0),"")</f>
        <v/>
      </c>
      <c r="Q1414" t="str">
        <f>IF(OR(HLOOKUP(Q$2+$A1414,Sheet2!CC:NO,$B1414,0),HLOOKUP(Q$2+$A1414,Sheet2!CC:NO,$B1414,0)&lt;&gt;""),HLOOKUP(Q$2+$A1414,Sheet2!CC:NO,$B1414,0),"")</f>
        <v/>
      </c>
    </row>
    <row r="1415" spans="1:17" x14ac:dyDescent="0.25">
      <c r="A1415" s="64">
        <f t="shared" si="179"/>
        <v>6</v>
      </c>
      <c r="B1415" s="64">
        <f t="shared" si="180"/>
        <v>146</v>
      </c>
      <c r="C1415" s="64">
        <f t="shared" si="181"/>
        <v>2</v>
      </c>
      <c r="D1415" s="64">
        <f t="shared" si="182"/>
        <v>142</v>
      </c>
      <c r="E1415" s="64">
        <f t="shared" si="183"/>
        <v>706</v>
      </c>
      <c r="F1415" s="64" t="str">
        <f t="shared" si="176"/>
        <v/>
      </c>
      <c r="G1415" s="64" t="str">
        <f t="shared" si="177"/>
        <v/>
      </c>
      <c r="H1415" s="64" t="str">
        <f t="shared" si="178"/>
        <v/>
      </c>
      <c r="I1415" s="80" t="str">
        <f>IFERROR(VLOOKUP(D1415,Sheet2!A:B,2,0),"")</f>
        <v/>
      </c>
      <c r="J1415" s="64" t="str">
        <f>IFERROR(IF(I1415&lt;&gt;"",VLOOKUP(I1415,Sheet2!B:C,2,0),""),"")</f>
        <v/>
      </c>
      <c r="K1415" s="64" t="str">
        <f>IFERROR( IF(I1415&lt;&gt;"", HLOOKUP(L$2+$A1415,Sheet2!BX:NK,2,0),""),"")</f>
        <v/>
      </c>
      <c r="L1415" t="str">
        <f>IF(OR(HLOOKUP(L$2+$A1415,Sheet2!BX:NK,$B1415,0),HLOOKUP(L$2+$A1415,Sheet2!BX:NK,$B1415,0)&lt;&gt;""),HLOOKUP(L$2+$A1415,Sheet2!BX:NK,$B1415,0),"")</f>
        <v/>
      </c>
      <c r="M1415" t="str">
        <f>IF(OR(HLOOKUP(M$2+$A1415,Sheet2!BY:NL,$B1415,0),HLOOKUP(M$2+$A1415,Sheet2!BY:NL,$B1415,0)&lt;&gt;""),HLOOKUP(M$2+$A1415,Sheet2!BY:NL,$B1415,0),"")</f>
        <v/>
      </c>
      <c r="N1415" t="str">
        <f>IF(OR(HLOOKUP(N$2+$A1415,Sheet2!BZ:NM,$B1415,0),HLOOKUP(N$2+$A1415,Sheet2!BZ:NM,$B1415,0)&lt;&gt;""),HLOOKUP(N$2+$A1415,Sheet2!BZ:NM,$B1415,0),"")</f>
        <v/>
      </c>
      <c r="O1415" t="str">
        <f>IF(OR(HLOOKUP(O$2+$A1415,Sheet2!CA:NN,$B1415,0),HLOOKUP(O$2+$A1415,Sheet2!CA:NN,$B1415,0)&lt;&gt;""),HLOOKUP(O$2+$A1415,Sheet2!CA:NN,$B1415,0),"")</f>
        <v/>
      </c>
      <c r="P1415" t="str">
        <f>IF(OR(HLOOKUP(P$2+$A1415,Sheet2!CB:NO,$B1415,0),HLOOKUP(P$2+$A1415,Sheet2!CB:NO,$B1415,0)&lt;&gt;""),HLOOKUP(P$2+$A1415,Sheet2!CB:NO,$B1415,0),"")</f>
        <v/>
      </c>
      <c r="Q1415" t="str">
        <f>IF(OR(HLOOKUP(Q$2+$A1415,Sheet2!CC:NO,$B1415,0),HLOOKUP(Q$2+$A1415,Sheet2!CC:NO,$B1415,0)&lt;&gt;""),HLOOKUP(Q$2+$A1415,Sheet2!CC:NO,$B1415,0),"")</f>
        <v/>
      </c>
    </row>
    <row r="1416" spans="1:17" x14ac:dyDescent="0.25">
      <c r="A1416" s="64">
        <f t="shared" si="179"/>
        <v>12</v>
      </c>
      <c r="B1416" s="64">
        <f t="shared" si="180"/>
        <v>146</v>
      </c>
      <c r="C1416" s="64">
        <f t="shared" si="181"/>
        <v>3</v>
      </c>
      <c r="D1416" s="64">
        <f t="shared" si="182"/>
        <v>142</v>
      </c>
      <c r="E1416" s="64">
        <f t="shared" si="183"/>
        <v>706</v>
      </c>
      <c r="F1416" s="64" t="str">
        <f t="shared" si="176"/>
        <v/>
      </c>
      <c r="G1416" s="64" t="str">
        <f t="shared" si="177"/>
        <v/>
      </c>
      <c r="H1416" s="64" t="str">
        <f t="shared" si="178"/>
        <v/>
      </c>
      <c r="I1416" s="80" t="str">
        <f>IFERROR(VLOOKUP(D1416,Sheet2!A:B,2,0),"")</f>
        <v/>
      </c>
      <c r="J1416" s="64" t="str">
        <f>IFERROR(IF(I1416&lt;&gt;"",VLOOKUP(I1416,Sheet2!B:C,2,0),""),"")</f>
        <v/>
      </c>
      <c r="K1416" s="64" t="str">
        <f>IFERROR( IF(I1416&lt;&gt;"", HLOOKUP(L$2+$A1416,Sheet2!BX:NK,2,0),""),"")</f>
        <v/>
      </c>
      <c r="L1416" t="str">
        <f>IF(OR(HLOOKUP(L$2+$A1416,Sheet2!BX:NK,$B1416,0),HLOOKUP(L$2+$A1416,Sheet2!BX:NK,$B1416,0)&lt;&gt;""),HLOOKUP(L$2+$A1416,Sheet2!BX:NK,$B1416,0),"")</f>
        <v/>
      </c>
      <c r="M1416" t="str">
        <f>IF(OR(HLOOKUP(M$2+$A1416,Sheet2!BY:NL,$B1416,0),HLOOKUP(M$2+$A1416,Sheet2!BY:NL,$B1416,0)&lt;&gt;""),HLOOKUP(M$2+$A1416,Sheet2!BY:NL,$B1416,0),"")</f>
        <v/>
      </c>
      <c r="N1416" t="str">
        <f>IF(OR(HLOOKUP(N$2+$A1416,Sheet2!BZ:NM,$B1416,0),HLOOKUP(N$2+$A1416,Sheet2!BZ:NM,$B1416,0)&lt;&gt;""),HLOOKUP(N$2+$A1416,Sheet2!BZ:NM,$B1416,0),"")</f>
        <v/>
      </c>
      <c r="O1416" t="str">
        <f>IF(OR(HLOOKUP(O$2+$A1416,Sheet2!CA:NN,$B1416,0),HLOOKUP(O$2+$A1416,Sheet2!CA:NN,$B1416,0)&lt;&gt;""),HLOOKUP(O$2+$A1416,Sheet2!CA:NN,$B1416,0),"")</f>
        <v/>
      </c>
      <c r="P1416" t="str">
        <f>IF(OR(HLOOKUP(P$2+$A1416,Sheet2!CB:NO,$B1416,0),HLOOKUP(P$2+$A1416,Sheet2!CB:NO,$B1416,0)&lt;&gt;""),HLOOKUP(P$2+$A1416,Sheet2!CB:NO,$B1416,0),"")</f>
        <v/>
      </c>
      <c r="Q1416" t="str">
        <f>IF(OR(HLOOKUP(Q$2+$A1416,Sheet2!CC:NO,$B1416,0),HLOOKUP(Q$2+$A1416,Sheet2!CC:NO,$B1416,0)&lt;&gt;""),HLOOKUP(Q$2+$A1416,Sheet2!CC:NO,$B1416,0),"")</f>
        <v/>
      </c>
    </row>
    <row r="1417" spans="1:17" x14ac:dyDescent="0.25">
      <c r="A1417" s="64">
        <f t="shared" si="179"/>
        <v>18</v>
      </c>
      <c r="B1417" s="64">
        <f t="shared" si="180"/>
        <v>146</v>
      </c>
      <c r="C1417" s="64">
        <f t="shared" si="181"/>
        <v>4</v>
      </c>
      <c r="D1417" s="64">
        <f t="shared" si="182"/>
        <v>142</v>
      </c>
      <c r="E1417" s="64">
        <f t="shared" si="183"/>
        <v>706</v>
      </c>
      <c r="F1417" s="64" t="str">
        <f t="shared" si="176"/>
        <v/>
      </c>
      <c r="G1417" s="64" t="str">
        <f t="shared" si="177"/>
        <v/>
      </c>
      <c r="H1417" s="64" t="str">
        <f t="shared" si="178"/>
        <v/>
      </c>
      <c r="I1417" s="80" t="str">
        <f>IFERROR(VLOOKUP(D1417,Sheet2!A:B,2,0),"")</f>
        <v/>
      </c>
      <c r="J1417" s="64" t="str">
        <f>IFERROR(IF(I1417&lt;&gt;"",VLOOKUP(I1417,Sheet2!B:C,2,0),""),"")</f>
        <v/>
      </c>
      <c r="K1417" s="64" t="str">
        <f>IFERROR( IF(I1417&lt;&gt;"", HLOOKUP(L$2+$A1417,Sheet2!BX:NK,2,0),""),"")</f>
        <v/>
      </c>
      <c r="L1417" t="str">
        <f>IF(OR(HLOOKUP(L$2+$A1417,Sheet2!BX:NK,$B1417,0),HLOOKUP(L$2+$A1417,Sheet2!BX:NK,$B1417,0)&lt;&gt;""),HLOOKUP(L$2+$A1417,Sheet2!BX:NK,$B1417,0),"")</f>
        <v/>
      </c>
      <c r="M1417" t="str">
        <f>IF(OR(HLOOKUP(M$2+$A1417,Sheet2!BY:NL,$B1417,0),HLOOKUP(M$2+$A1417,Sheet2!BY:NL,$B1417,0)&lt;&gt;""),HLOOKUP(M$2+$A1417,Sheet2!BY:NL,$B1417,0),"")</f>
        <v/>
      </c>
      <c r="N1417" t="str">
        <f>IF(OR(HLOOKUP(N$2+$A1417,Sheet2!BZ:NM,$B1417,0),HLOOKUP(N$2+$A1417,Sheet2!BZ:NM,$B1417,0)&lt;&gt;""),HLOOKUP(N$2+$A1417,Sheet2!BZ:NM,$B1417,0),"")</f>
        <v/>
      </c>
      <c r="O1417" t="str">
        <f>IF(OR(HLOOKUP(O$2+$A1417,Sheet2!CA:NN,$B1417,0),HLOOKUP(O$2+$A1417,Sheet2!CA:NN,$B1417,0)&lt;&gt;""),HLOOKUP(O$2+$A1417,Sheet2!CA:NN,$B1417,0),"")</f>
        <v/>
      </c>
      <c r="P1417" t="str">
        <f>IF(OR(HLOOKUP(P$2+$A1417,Sheet2!CB:NO,$B1417,0),HLOOKUP(P$2+$A1417,Sheet2!CB:NO,$B1417,0)&lt;&gt;""),HLOOKUP(P$2+$A1417,Sheet2!CB:NO,$B1417,0),"")</f>
        <v/>
      </c>
      <c r="Q1417" t="str">
        <f>IF(OR(HLOOKUP(Q$2+$A1417,Sheet2!CC:NO,$B1417,0),HLOOKUP(Q$2+$A1417,Sheet2!CC:NO,$B1417,0)&lt;&gt;""),HLOOKUP(Q$2+$A1417,Sheet2!CC:NO,$B1417,0),"")</f>
        <v/>
      </c>
    </row>
    <row r="1418" spans="1:17" x14ac:dyDescent="0.25">
      <c r="A1418" s="64">
        <f t="shared" si="179"/>
        <v>24</v>
      </c>
      <c r="B1418" s="64">
        <f t="shared" si="180"/>
        <v>146</v>
      </c>
      <c r="C1418" s="64">
        <f t="shared" si="181"/>
        <v>5</v>
      </c>
      <c r="D1418" s="64">
        <f t="shared" si="182"/>
        <v>142</v>
      </c>
      <c r="E1418" s="64">
        <f t="shared" si="183"/>
        <v>706</v>
      </c>
      <c r="F1418" s="64" t="str">
        <f t="shared" si="176"/>
        <v/>
      </c>
      <c r="G1418" s="64" t="str">
        <f t="shared" si="177"/>
        <v/>
      </c>
      <c r="H1418" s="64" t="str">
        <f t="shared" si="178"/>
        <v/>
      </c>
      <c r="I1418" s="80" t="str">
        <f>IFERROR(VLOOKUP(D1418,Sheet2!A:B,2,0),"")</f>
        <v/>
      </c>
      <c r="J1418" s="64" t="str">
        <f>IFERROR(IF(I1418&lt;&gt;"",VLOOKUP(I1418,Sheet2!B:C,2,0),""),"")</f>
        <v/>
      </c>
      <c r="K1418" s="64" t="str">
        <f>IFERROR( IF(I1418&lt;&gt;"", HLOOKUP(L$2+$A1418,Sheet2!BX:NK,2,0),""),"")</f>
        <v/>
      </c>
      <c r="L1418" t="str">
        <f>IF(OR(HLOOKUP(L$2+$A1418,Sheet2!BX:NK,$B1418,0),HLOOKUP(L$2+$A1418,Sheet2!BX:NK,$B1418,0)&lt;&gt;""),HLOOKUP(L$2+$A1418,Sheet2!BX:NK,$B1418,0),"")</f>
        <v/>
      </c>
      <c r="M1418" t="str">
        <f>IF(OR(HLOOKUP(M$2+$A1418,Sheet2!BY:NL,$B1418,0),HLOOKUP(M$2+$A1418,Sheet2!BY:NL,$B1418,0)&lt;&gt;""),HLOOKUP(M$2+$A1418,Sheet2!BY:NL,$B1418,0),"")</f>
        <v/>
      </c>
      <c r="N1418" t="str">
        <f>IF(OR(HLOOKUP(N$2+$A1418,Sheet2!BZ:NM,$B1418,0),HLOOKUP(N$2+$A1418,Sheet2!BZ:NM,$B1418,0)&lt;&gt;""),HLOOKUP(N$2+$A1418,Sheet2!BZ:NM,$B1418,0),"")</f>
        <v/>
      </c>
      <c r="O1418" t="str">
        <f>IF(OR(HLOOKUP(O$2+$A1418,Sheet2!CA:NN,$B1418,0),HLOOKUP(O$2+$A1418,Sheet2!CA:NN,$B1418,0)&lt;&gt;""),HLOOKUP(O$2+$A1418,Sheet2!CA:NN,$B1418,0),"")</f>
        <v/>
      </c>
      <c r="P1418" t="str">
        <f>IF(OR(HLOOKUP(P$2+$A1418,Sheet2!CB:NO,$B1418,0),HLOOKUP(P$2+$A1418,Sheet2!CB:NO,$B1418,0)&lt;&gt;""),HLOOKUP(P$2+$A1418,Sheet2!CB:NO,$B1418,0),"")</f>
        <v/>
      </c>
      <c r="Q1418" t="str">
        <f>IF(OR(HLOOKUP(Q$2+$A1418,Sheet2!CC:NO,$B1418,0),HLOOKUP(Q$2+$A1418,Sheet2!CC:NO,$B1418,0)&lt;&gt;""),HLOOKUP(Q$2+$A1418,Sheet2!CC:NO,$B1418,0),"")</f>
        <v/>
      </c>
    </row>
    <row r="1419" spans="1:17" x14ac:dyDescent="0.25">
      <c r="A1419" s="64">
        <f t="shared" si="179"/>
        <v>30</v>
      </c>
      <c r="B1419" s="64">
        <f t="shared" si="180"/>
        <v>146</v>
      </c>
      <c r="C1419" s="64">
        <f t="shared" si="181"/>
        <v>6</v>
      </c>
      <c r="D1419" s="64">
        <f t="shared" si="182"/>
        <v>142</v>
      </c>
      <c r="E1419" s="64">
        <f t="shared" si="183"/>
        <v>706</v>
      </c>
      <c r="F1419" s="64" t="str">
        <f t="shared" si="176"/>
        <v/>
      </c>
      <c r="G1419" s="64" t="str">
        <f t="shared" si="177"/>
        <v/>
      </c>
      <c r="H1419" s="64" t="str">
        <f t="shared" si="178"/>
        <v/>
      </c>
      <c r="I1419" s="80" t="str">
        <f>IFERROR(VLOOKUP(D1419,Sheet2!A:B,2,0),"")</f>
        <v/>
      </c>
      <c r="J1419" s="64" t="str">
        <f>IFERROR(IF(I1419&lt;&gt;"",VLOOKUP(I1419,Sheet2!B:C,2,0),""),"")</f>
        <v/>
      </c>
      <c r="K1419" s="64" t="str">
        <f>IFERROR( IF(I1419&lt;&gt;"", HLOOKUP(L$2+$A1419,Sheet2!BX:NK,2,0),""),"")</f>
        <v/>
      </c>
      <c r="L1419" t="str">
        <f>IF(OR(HLOOKUP(L$2+$A1419,Sheet2!BX:NK,$B1419,0),HLOOKUP(L$2+$A1419,Sheet2!BX:NK,$B1419,0)&lt;&gt;""),HLOOKUP(L$2+$A1419,Sheet2!BX:NK,$B1419,0),"")</f>
        <v/>
      </c>
      <c r="M1419" t="str">
        <f>IF(OR(HLOOKUP(M$2+$A1419,Sheet2!BY:NL,$B1419,0),HLOOKUP(M$2+$A1419,Sheet2!BY:NL,$B1419,0)&lt;&gt;""),HLOOKUP(M$2+$A1419,Sheet2!BY:NL,$B1419,0),"")</f>
        <v/>
      </c>
      <c r="N1419" t="str">
        <f>IF(OR(HLOOKUP(N$2+$A1419,Sheet2!BZ:NM,$B1419,0),HLOOKUP(N$2+$A1419,Sheet2!BZ:NM,$B1419,0)&lt;&gt;""),HLOOKUP(N$2+$A1419,Sheet2!BZ:NM,$B1419,0),"")</f>
        <v/>
      </c>
      <c r="O1419" t="str">
        <f>IF(OR(HLOOKUP(O$2+$A1419,Sheet2!CA:NN,$B1419,0),HLOOKUP(O$2+$A1419,Sheet2!CA:NN,$B1419,0)&lt;&gt;""),HLOOKUP(O$2+$A1419,Sheet2!CA:NN,$B1419,0),"")</f>
        <v/>
      </c>
      <c r="P1419" t="str">
        <f>IF(OR(HLOOKUP(P$2+$A1419,Sheet2!CB:NO,$B1419,0),HLOOKUP(P$2+$A1419,Sheet2!CB:NO,$B1419,0)&lt;&gt;""),HLOOKUP(P$2+$A1419,Sheet2!CB:NO,$B1419,0),"")</f>
        <v/>
      </c>
      <c r="Q1419" t="str">
        <f>IF(OR(HLOOKUP(Q$2+$A1419,Sheet2!CC:NO,$B1419,0),HLOOKUP(Q$2+$A1419,Sheet2!CC:NO,$B1419,0)&lt;&gt;""),HLOOKUP(Q$2+$A1419,Sheet2!CC:NO,$B1419,0),"")</f>
        <v/>
      </c>
    </row>
    <row r="1420" spans="1:17" x14ac:dyDescent="0.25">
      <c r="A1420" s="64">
        <f t="shared" si="179"/>
        <v>36</v>
      </c>
      <c r="B1420" s="64">
        <f t="shared" si="180"/>
        <v>146</v>
      </c>
      <c r="C1420" s="64">
        <f t="shared" si="181"/>
        <v>7</v>
      </c>
      <c r="D1420" s="64">
        <f t="shared" si="182"/>
        <v>142</v>
      </c>
      <c r="E1420" s="64">
        <f t="shared" si="183"/>
        <v>706</v>
      </c>
      <c r="F1420" s="64" t="str">
        <f t="shared" si="176"/>
        <v/>
      </c>
      <c r="G1420" s="64" t="str">
        <f t="shared" si="177"/>
        <v/>
      </c>
      <c r="H1420" s="64" t="str">
        <f t="shared" si="178"/>
        <v/>
      </c>
      <c r="I1420" s="80" t="str">
        <f>IFERROR(VLOOKUP(D1420,Sheet2!A:B,2,0),"")</f>
        <v/>
      </c>
      <c r="J1420" s="64" t="str">
        <f>IFERROR(IF(I1420&lt;&gt;"",VLOOKUP(I1420,Sheet2!B:C,2,0),""),"")</f>
        <v/>
      </c>
      <c r="K1420" s="64" t="str">
        <f>IFERROR( IF(I1420&lt;&gt;"", HLOOKUP(L$2+$A1420,Sheet2!BX:NK,2,0),""),"")</f>
        <v/>
      </c>
      <c r="L1420" t="str">
        <f>IF(OR(HLOOKUP(L$2+$A1420,Sheet2!BX:NK,$B1420,0),HLOOKUP(L$2+$A1420,Sheet2!BX:NK,$B1420,0)&lt;&gt;""),HLOOKUP(L$2+$A1420,Sheet2!BX:NK,$B1420,0),"")</f>
        <v/>
      </c>
      <c r="M1420" t="str">
        <f>IF(OR(HLOOKUP(M$2+$A1420,Sheet2!BY:NL,$B1420,0),HLOOKUP(M$2+$A1420,Sheet2!BY:NL,$B1420,0)&lt;&gt;""),HLOOKUP(M$2+$A1420,Sheet2!BY:NL,$B1420,0),"")</f>
        <v/>
      </c>
      <c r="N1420" t="str">
        <f>IF(OR(HLOOKUP(N$2+$A1420,Sheet2!BZ:NM,$B1420,0),HLOOKUP(N$2+$A1420,Sheet2!BZ:NM,$B1420,0)&lt;&gt;""),HLOOKUP(N$2+$A1420,Sheet2!BZ:NM,$B1420,0),"")</f>
        <v/>
      </c>
      <c r="O1420" t="str">
        <f>IF(OR(HLOOKUP(O$2+$A1420,Sheet2!CA:NN,$B1420,0),HLOOKUP(O$2+$A1420,Sheet2!CA:NN,$B1420,0)&lt;&gt;""),HLOOKUP(O$2+$A1420,Sheet2!CA:NN,$B1420,0),"")</f>
        <v/>
      </c>
      <c r="P1420" t="str">
        <f>IF(OR(HLOOKUP(P$2+$A1420,Sheet2!CB:NO,$B1420,0),HLOOKUP(P$2+$A1420,Sheet2!CB:NO,$B1420,0)&lt;&gt;""),HLOOKUP(P$2+$A1420,Sheet2!CB:NO,$B1420,0),"")</f>
        <v/>
      </c>
      <c r="Q1420" t="str">
        <f>IF(OR(HLOOKUP(Q$2+$A1420,Sheet2!CC:NO,$B1420,0),HLOOKUP(Q$2+$A1420,Sheet2!CC:NO,$B1420,0)&lt;&gt;""),HLOOKUP(Q$2+$A1420,Sheet2!CC:NO,$B1420,0),"")</f>
        <v/>
      </c>
    </row>
    <row r="1421" spans="1:17" x14ac:dyDescent="0.25">
      <c r="A1421" s="64">
        <f t="shared" si="179"/>
        <v>42</v>
      </c>
      <c r="B1421" s="64">
        <f t="shared" si="180"/>
        <v>146</v>
      </c>
      <c r="C1421" s="64">
        <f t="shared" si="181"/>
        <v>8</v>
      </c>
      <c r="D1421" s="64">
        <f t="shared" si="182"/>
        <v>142</v>
      </c>
      <c r="E1421" s="64">
        <f t="shared" si="183"/>
        <v>706</v>
      </c>
      <c r="F1421" s="64" t="str">
        <f t="shared" si="176"/>
        <v/>
      </c>
      <c r="G1421" s="64" t="str">
        <f t="shared" si="177"/>
        <v/>
      </c>
      <c r="H1421" s="64" t="str">
        <f t="shared" si="178"/>
        <v/>
      </c>
      <c r="I1421" s="80" t="str">
        <f>IFERROR(VLOOKUP(D1421,Sheet2!A:B,2,0),"")</f>
        <v/>
      </c>
      <c r="J1421" s="64" t="str">
        <f>IFERROR(IF(I1421&lt;&gt;"",VLOOKUP(I1421,Sheet2!B:C,2,0),""),"")</f>
        <v/>
      </c>
      <c r="K1421" s="64" t="str">
        <f>IFERROR( IF(I1421&lt;&gt;"", HLOOKUP(L$2+$A1421,Sheet2!BX:NK,2,0),""),"")</f>
        <v/>
      </c>
      <c r="L1421" t="str">
        <f>IF(OR(HLOOKUP(L$2+$A1421,Sheet2!BX:NK,$B1421,0),HLOOKUP(L$2+$A1421,Sheet2!BX:NK,$B1421,0)&lt;&gt;""),HLOOKUP(L$2+$A1421,Sheet2!BX:NK,$B1421,0),"")</f>
        <v/>
      </c>
      <c r="M1421" t="str">
        <f>IF(OR(HLOOKUP(M$2+$A1421,Sheet2!BY:NL,$B1421,0),HLOOKUP(M$2+$A1421,Sheet2!BY:NL,$B1421,0)&lt;&gt;""),HLOOKUP(M$2+$A1421,Sheet2!BY:NL,$B1421,0),"")</f>
        <v/>
      </c>
      <c r="N1421" t="str">
        <f>IF(OR(HLOOKUP(N$2+$A1421,Sheet2!BZ:NM,$B1421,0),HLOOKUP(N$2+$A1421,Sheet2!BZ:NM,$B1421,0)&lt;&gt;""),HLOOKUP(N$2+$A1421,Sheet2!BZ:NM,$B1421,0),"")</f>
        <v/>
      </c>
      <c r="O1421" t="str">
        <f>IF(OR(HLOOKUP(O$2+$A1421,Sheet2!CA:NN,$B1421,0),HLOOKUP(O$2+$A1421,Sheet2!CA:NN,$B1421,0)&lt;&gt;""),HLOOKUP(O$2+$A1421,Sheet2!CA:NN,$B1421,0),"")</f>
        <v/>
      </c>
      <c r="P1421" t="str">
        <f>IF(OR(HLOOKUP(P$2+$A1421,Sheet2!CB:NO,$B1421,0),HLOOKUP(P$2+$A1421,Sheet2!CB:NO,$B1421,0)&lt;&gt;""),HLOOKUP(P$2+$A1421,Sheet2!CB:NO,$B1421,0),"")</f>
        <v/>
      </c>
      <c r="Q1421" t="str">
        <f>IF(OR(HLOOKUP(Q$2+$A1421,Sheet2!CC:NO,$B1421,0),HLOOKUP(Q$2+$A1421,Sheet2!CC:NO,$B1421,0)&lt;&gt;""),HLOOKUP(Q$2+$A1421,Sheet2!CC:NO,$B1421,0),"")</f>
        <v/>
      </c>
    </row>
    <row r="1422" spans="1:17" x14ac:dyDescent="0.25">
      <c r="A1422" s="64">
        <f t="shared" si="179"/>
        <v>48</v>
      </c>
      <c r="B1422" s="64">
        <f t="shared" si="180"/>
        <v>146</v>
      </c>
      <c r="C1422" s="64">
        <f t="shared" si="181"/>
        <v>9</v>
      </c>
      <c r="D1422" s="64">
        <f t="shared" si="182"/>
        <v>142</v>
      </c>
      <c r="E1422" s="64">
        <f t="shared" si="183"/>
        <v>706</v>
      </c>
      <c r="F1422" s="64" t="str">
        <f t="shared" si="176"/>
        <v/>
      </c>
      <c r="G1422" s="64" t="str">
        <f t="shared" si="177"/>
        <v/>
      </c>
      <c r="H1422" s="64" t="str">
        <f t="shared" si="178"/>
        <v/>
      </c>
      <c r="I1422" s="80" t="str">
        <f>IFERROR(VLOOKUP(D1422,Sheet2!A:B,2,0),"")</f>
        <v/>
      </c>
      <c r="J1422" s="64" t="str">
        <f>IFERROR(IF(I1422&lt;&gt;"",VLOOKUP(I1422,Sheet2!B:C,2,0),""),"")</f>
        <v/>
      </c>
      <c r="K1422" s="64" t="str">
        <f>IFERROR( IF(I1422&lt;&gt;"", HLOOKUP(L$2+$A1422,Sheet2!BX:NK,2,0),""),"")</f>
        <v/>
      </c>
      <c r="L1422" t="str">
        <f>IF(OR(HLOOKUP(L$2+$A1422,Sheet2!BX:NK,$B1422,0),HLOOKUP(L$2+$A1422,Sheet2!BX:NK,$B1422,0)&lt;&gt;""),HLOOKUP(L$2+$A1422,Sheet2!BX:NK,$B1422,0),"")</f>
        <v/>
      </c>
      <c r="M1422" t="str">
        <f>IF(OR(HLOOKUP(M$2+$A1422,Sheet2!BY:NL,$B1422,0),HLOOKUP(M$2+$A1422,Sheet2!BY:NL,$B1422,0)&lt;&gt;""),HLOOKUP(M$2+$A1422,Sheet2!BY:NL,$B1422,0),"")</f>
        <v/>
      </c>
      <c r="N1422" t="str">
        <f>IF(OR(HLOOKUP(N$2+$A1422,Sheet2!BZ:NM,$B1422,0),HLOOKUP(N$2+$A1422,Sheet2!BZ:NM,$B1422,0)&lt;&gt;""),HLOOKUP(N$2+$A1422,Sheet2!BZ:NM,$B1422,0),"")</f>
        <v/>
      </c>
      <c r="O1422" t="str">
        <f>IF(OR(HLOOKUP(O$2+$A1422,Sheet2!CA:NN,$B1422,0),HLOOKUP(O$2+$A1422,Sheet2!CA:NN,$B1422,0)&lt;&gt;""),HLOOKUP(O$2+$A1422,Sheet2!CA:NN,$B1422,0),"")</f>
        <v/>
      </c>
      <c r="P1422" t="str">
        <f>IF(OR(HLOOKUP(P$2+$A1422,Sheet2!CB:NO,$B1422,0),HLOOKUP(P$2+$A1422,Sheet2!CB:NO,$B1422,0)&lt;&gt;""),HLOOKUP(P$2+$A1422,Sheet2!CB:NO,$B1422,0),"")</f>
        <v/>
      </c>
      <c r="Q1422" t="str">
        <f>IF(OR(HLOOKUP(Q$2+$A1422,Sheet2!CC:NO,$B1422,0),HLOOKUP(Q$2+$A1422,Sheet2!CC:NO,$B1422,0)&lt;&gt;""),HLOOKUP(Q$2+$A1422,Sheet2!CC:NO,$B1422,0),"")</f>
        <v/>
      </c>
    </row>
    <row r="1423" spans="1:17" x14ac:dyDescent="0.25">
      <c r="A1423" s="64">
        <f t="shared" si="179"/>
        <v>54</v>
      </c>
      <c r="B1423" s="64">
        <f t="shared" si="180"/>
        <v>146</v>
      </c>
      <c r="C1423" s="64">
        <f t="shared" si="181"/>
        <v>10</v>
      </c>
      <c r="D1423" s="64">
        <f t="shared" si="182"/>
        <v>142</v>
      </c>
      <c r="E1423" s="64">
        <f t="shared" si="183"/>
        <v>706</v>
      </c>
      <c r="F1423" s="64" t="str">
        <f t="shared" si="176"/>
        <v/>
      </c>
      <c r="G1423" s="64" t="str">
        <f t="shared" si="177"/>
        <v/>
      </c>
      <c r="H1423" s="64" t="str">
        <f t="shared" si="178"/>
        <v/>
      </c>
      <c r="I1423" s="80" t="str">
        <f>IFERROR(VLOOKUP(D1423,Sheet2!A:B,2,0),"")</f>
        <v/>
      </c>
      <c r="J1423" s="64" t="str">
        <f>IFERROR(IF(I1423&lt;&gt;"",VLOOKUP(I1423,Sheet2!B:C,2,0),""),"")</f>
        <v/>
      </c>
      <c r="K1423" s="64" t="str">
        <f>IFERROR( IF(I1423&lt;&gt;"", HLOOKUP(L$2+$A1423,Sheet2!BX:NK,2,0),""),"")</f>
        <v/>
      </c>
      <c r="L1423" t="str">
        <f>IF(OR(HLOOKUP(L$2+$A1423,Sheet2!BX:NK,$B1423,0),HLOOKUP(L$2+$A1423,Sheet2!BX:NK,$B1423,0)&lt;&gt;""),HLOOKUP(L$2+$A1423,Sheet2!BX:NK,$B1423,0),"")</f>
        <v/>
      </c>
      <c r="M1423" t="str">
        <f>IF(OR(HLOOKUP(M$2+$A1423,Sheet2!BY:NL,$B1423,0),HLOOKUP(M$2+$A1423,Sheet2!BY:NL,$B1423,0)&lt;&gt;""),HLOOKUP(M$2+$A1423,Sheet2!BY:NL,$B1423,0),"")</f>
        <v/>
      </c>
      <c r="N1423" t="str">
        <f>IF(OR(HLOOKUP(N$2+$A1423,Sheet2!BZ:NM,$B1423,0),HLOOKUP(N$2+$A1423,Sheet2!BZ:NM,$B1423,0)&lt;&gt;""),HLOOKUP(N$2+$A1423,Sheet2!BZ:NM,$B1423,0),"")</f>
        <v/>
      </c>
      <c r="O1423" t="str">
        <f>IF(OR(HLOOKUP(O$2+$A1423,Sheet2!CA:NN,$B1423,0),HLOOKUP(O$2+$A1423,Sheet2!CA:NN,$B1423,0)&lt;&gt;""),HLOOKUP(O$2+$A1423,Sheet2!CA:NN,$B1423,0),"")</f>
        <v/>
      </c>
      <c r="P1423" t="str">
        <f>IF(OR(HLOOKUP(P$2+$A1423,Sheet2!CB:NO,$B1423,0),HLOOKUP(P$2+$A1423,Sheet2!CB:NO,$B1423,0)&lt;&gt;""),HLOOKUP(P$2+$A1423,Sheet2!CB:NO,$B1423,0),"")</f>
        <v/>
      </c>
      <c r="Q1423" t="str">
        <f>IF(OR(HLOOKUP(Q$2+$A1423,Sheet2!CC:NO,$B1423,0),HLOOKUP(Q$2+$A1423,Sheet2!CC:NO,$B1423,0)&lt;&gt;""),HLOOKUP(Q$2+$A1423,Sheet2!CC:NO,$B1423,0),"")</f>
        <v/>
      </c>
    </row>
    <row r="1424" spans="1:17" x14ac:dyDescent="0.25">
      <c r="A1424" s="64">
        <f t="shared" si="179"/>
        <v>0</v>
      </c>
      <c r="B1424" s="64">
        <f t="shared" si="180"/>
        <v>147</v>
      </c>
      <c r="C1424" s="64">
        <f t="shared" si="181"/>
        <v>1</v>
      </c>
      <c r="D1424" s="64">
        <f t="shared" si="182"/>
        <v>143</v>
      </c>
      <c r="E1424" s="64">
        <f t="shared" si="183"/>
        <v>711</v>
      </c>
      <c r="F1424" s="64" t="str">
        <f t="shared" si="176"/>
        <v/>
      </c>
      <c r="G1424" s="64" t="str">
        <f t="shared" si="177"/>
        <v/>
      </c>
      <c r="H1424" s="64" t="str">
        <f t="shared" si="178"/>
        <v/>
      </c>
      <c r="I1424" s="80" t="str">
        <f>IFERROR(VLOOKUP(D1424,Sheet2!A:B,2,0),"")</f>
        <v/>
      </c>
      <c r="J1424" s="64" t="str">
        <f>IFERROR(IF(I1424&lt;&gt;"",VLOOKUP(I1424,Sheet2!B:C,2,0),""),"")</f>
        <v/>
      </c>
      <c r="K1424" s="64" t="str">
        <f>IFERROR( IF(I1424&lt;&gt;"", HLOOKUP(L$2+$A1424,Sheet2!BX:NK,2,0),""),"")</f>
        <v/>
      </c>
      <c r="L1424" t="str">
        <f>IF(OR(HLOOKUP(L$2+$A1424,Sheet2!BX:NK,$B1424,0),HLOOKUP(L$2+$A1424,Sheet2!BX:NK,$B1424,0)&lt;&gt;""),HLOOKUP(L$2+$A1424,Sheet2!BX:NK,$B1424,0),"")</f>
        <v/>
      </c>
      <c r="M1424" t="str">
        <f>IF(OR(HLOOKUP(M$2+$A1424,Sheet2!BY:NL,$B1424,0),HLOOKUP(M$2+$A1424,Sheet2!BY:NL,$B1424,0)&lt;&gt;""),HLOOKUP(M$2+$A1424,Sheet2!BY:NL,$B1424,0),"")</f>
        <v/>
      </c>
      <c r="N1424" t="str">
        <f>IF(OR(HLOOKUP(N$2+$A1424,Sheet2!BZ:NM,$B1424,0),HLOOKUP(N$2+$A1424,Sheet2!BZ:NM,$B1424,0)&lt;&gt;""),HLOOKUP(N$2+$A1424,Sheet2!BZ:NM,$B1424,0),"")</f>
        <v/>
      </c>
      <c r="O1424" t="str">
        <f>IF(OR(HLOOKUP(O$2+$A1424,Sheet2!CA:NN,$B1424,0),HLOOKUP(O$2+$A1424,Sheet2!CA:NN,$B1424,0)&lt;&gt;""),HLOOKUP(O$2+$A1424,Sheet2!CA:NN,$B1424,0),"")</f>
        <v/>
      </c>
      <c r="P1424" t="str">
        <f>IF(OR(HLOOKUP(P$2+$A1424,Sheet2!CB:NO,$B1424,0),HLOOKUP(P$2+$A1424,Sheet2!CB:NO,$B1424,0)&lt;&gt;""),HLOOKUP(P$2+$A1424,Sheet2!CB:NO,$B1424,0),"")</f>
        <v/>
      </c>
      <c r="Q1424" t="str">
        <f>IF(OR(HLOOKUP(Q$2+$A1424,Sheet2!CC:NO,$B1424,0),HLOOKUP(Q$2+$A1424,Sheet2!CC:NO,$B1424,0)&lt;&gt;""),HLOOKUP(Q$2+$A1424,Sheet2!CC:NO,$B1424,0),"")</f>
        <v/>
      </c>
    </row>
    <row r="1425" spans="1:17" x14ac:dyDescent="0.25">
      <c r="A1425" s="64">
        <f t="shared" si="179"/>
        <v>6</v>
      </c>
      <c r="B1425" s="64">
        <f t="shared" si="180"/>
        <v>147</v>
      </c>
      <c r="C1425" s="64">
        <f t="shared" si="181"/>
        <v>2</v>
      </c>
      <c r="D1425" s="64">
        <f t="shared" si="182"/>
        <v>143</v>
      </c>
      <c r="E1425" s="64">
        <f t="shared" si="183"/>
        <v>711</v>
      </c>
      <c r="F1425" s="64" t="str">
        <f t="shared" si="176"/>
        <v/>
      </c>
      <c r="G1425" s="64" t="str">
        <f t="shared" si="177"/>
        <v/>
      </c>
      <c r="H1425" s="64" t="str">
        <f t="shared" si="178"/>
        <v/>
      </c>
      <c r="I1425" s="80" t="str">
        <f>IFERROR(VLOOKUP(D1425,Sheet2!A:B,2,0),"")</f>
        <v/>
      </c>
      <c r="J1425" s="64" t="str">
        <f>IFERROR(IF(I1425&lt;&gt;"",VLOOKUP(I1425,Sheet2!B:C,2,0),""),"")</f>
        <v/>
      </c>
      <c r="K1425" s="64" t="str">
        <f>IFERROR( IF(I1425&lt;&gt;"", HLOOKUP(L$2+$A1425,Sheet2!BX:NK,2,0),""),"")</f>
        <v/>
      </c>
      <c r="L1425" t="str">
        <f>IF(OR(HLOOKUP(L$2+$A1425,Sheet2!BX:NK,$B1425,0),HLOOKUP(L$2+$A1425,Sheet2!BX:NK,$B1425,0)&lt;&gt;""),HLOOKUP(L$2+$A1425,Sheet2!BX:NK,$B1425,0),"")</f>
        <v/>
      </c>
      <c r="M1425" t="str">
        <f>IF(OR(HLOOKUP(M$2+$A1425,Sheet2!BY:NL,$B1425,0),HLOOKUP(M$2+$A1425,Sheet2!BY:NL,$B1425,0)&lt;&gt;""),HLOOKUP(M$2+$A1425,Sheet2!BY:NL,$B1425,0),"")</f>
        <v/>
      </c>
      <c r="N1425" t="str">
        <f>IF(OR(HLOOKUP(N$2+$A1425,Sheet2!BZ:NM,$B1425,0),HLOOKUP(N$2+$A1425,Sheet2!BZ:NM,$B1425,0)&lt;&gt;""),HLOOKUP(N$2+$A1425,Sheet2!BZ:NM,$B1425,0),"")</f>
        <v/>
      </c>
      <c r="O1425" t="str">
        <f>IF(OR(HLOOKUP(O$2+$A1425,Sheet2!CA:NN,$B1425,0),HLOOKUP(O$2+$A1425,Sheet2!CA:NN,$B1425,0)&lt;&gt;""),HLOOKUP(O$2+$A1425,Sheet2!CA:NN,$B1425,0),"")</f>
        <v/>
      </c>
      <c r="P1425" t="str">
        <f>IF(OR(HLOOKUP(P$2+$A1425,Sheet2!CB:NO,$B1425,0),HLOOKUP(P$2+$A1425,Sheet2!CB:NO,$B1425,0)&lt;&gt;""),HLOOKUP(P$2+$A1425,Sheet2!CB:NO,$B1425,0),"")</f>
        <v/>
      </c>
      <c r="Q1425" t="str">
        <f>IF(OR(HLOOKUP(Q$2+$A1425,Sheet2!CC:NO,$B1425,0),HLOOKUP(Q$2+$A1425,Sheet2!CC:NO,$B1425,0)&lt;&gt;""),HLOOKUP(Q$2+$A1425,Sheet2!CC:NO,$B1425,0),"")</f>
        <v/>
      </c>
    </row>
    <row r="1426" spans="1:17" x14ac:dyDescent="0.25">
      <c r="A1426" s="64">
        <f t="shared" si="179"/>
        <v>12</v>
      </c>
      <c r="B1426" s="64">
        <f t="shared" si="180"/>
        <v>147</v>
      </c>
      <c r="C1426" s="64">
        <f t="shared" si="181"/>
        <v>3</v>
      </c>
      <c r="D1426" s="64">
        <f t="shared" si="182"/>
        <v>143</v>
      </c>
      <c r="E1426" s="64">
        <f t="shared" si="183"/>
        <v>711</v>
      </c>
      <c r="F1426" s="64" t="str">
        <f t="shared" si="176"/>
        <v/>
      </c>
      <c r="G1426" s="64" t="str">
        <f t="shared" si="177"/>
        <v/>
      </c>
      <c r="H1426" s="64" t="str">
        <f t="shared" si="178"/>
        <v/>
      </c>
      <c r="I1426" s="80" t="str">
        <f>IFERROR(VLOOKUP(D1426,Sheet2!A:B,2,0),"")</f>
        <v/>
      </c>
      <c r="J1426" s="64" t="str">
        <f>IFERROR(IF(I1426&lt;&gt;"",VLOOKUP(I1426,Sheet2!B:C,2,0),""),"")</f>
        <v/>
      </c>
      <c r="K1426" s="64" t="str">
        <f>IFERROR( IF(I1426&lt;&gt;"", HLOOKUP(L$2+$A1426,Sheet2!BX:NK,2,0),""),"")</f>
        <v/>
      </c>
      <c r="L1426" t="str">
        <f>IF(OR(HLOOKUP(L$2+$A1426,Sheet2!BX:NK,$B1426,0),HLOOKUP(L$2+$A1426,Sheet2!BX:NK,$B1426,0)&lt;&gt;""),HLOOKUP(L$2+$A1426,Sheet2!BX:NK,$B1426,0),"")</f>
        <v/>
      </c>
      <c r="M1426" t="str">
        <f>IF(OR(HLOOKUP(M$2+$A1426,Sheet2!BY:NL,$B1426,0),HLOOKUP(M$2+$A1426,Sheet2!BY:NL,$B1426,0)&lt;&gt;""),HLOOKUP(M$2+$A1426,Sheet2!BY:NL,$B1426,0),"")</f>
        <v/>
      </c>
      <c r="N1426" t="str">
        <f>IF(OR(HLOOKUP(N$2+$A1426,Sheet2!BZ:NM,$B1426,0),HLOOKUP(N$2+$A1426,Sheet2!BZ:NM,$B1426,0)&lt;&gt;""),HLOOKUP(N$2+$A1426,Sheet2!BZ:NM,$B1426,0),"")</f>
        <v/>
      </c>
      <c r="O1426" t="str">
        <f>IF(OR(HLOOKUP(O$2+$A1426,Sheet2!CA:NN,$B1426,0),HLOOKUP(O$2+$A1426,Sheet2!CA:NN,$B1426,0)&lt;&gt;""),HLOOKUP(O$2+$A1426,Sheet2!CA:NN,$B1426,0),"")</f>
        <v/>
      </c>
      <c r="P1426" t="str">
        <f>IF(OR(HLOOKUP(P$2+$A1426,Sheet2!CB:NO,$B1426,0),HLOOKUP(P$2+$A1426,Sheet2!CB:NO,$B1426,0)&lt;&gt;""),HLOOKUP(P$2+$A1426,Sheet2!CB:NO,$B1426,0),"")</f>
        <v/>
      </c>
      <c r="Q1426" t="str">
        <f>IF(OR(HLOOKUP(Q$2+$A1426,Sheet2!CC:NO,$B1426,0),HLOOKUP(Q$2+$A1426,Sheet2!CC:NO,$B1426,0)&lt;&gt;""),HLOOKUP(Q$2+$A1426,Sheet2!CC:NO,$B1426,0),"")</f>
        <v/>
      </c>
    </row>
    <row r="1427" spans="1:17" x14ac:dyDescent="0.25">
      <c r="A1427" s="64">
        <f t="shared" si="179"/>
        <v>18</v>
      </c>
      <c r="B1427" s="64">
        <f t="shared" si="180"/>
        <v>147</v>
      </c>
      <c r="C1427" s="64">
        <f t="shared" si="181"/>
        <v>4</v>
      </c>
      <c r="D1427" s="64">
        <f t="shared" si="182"/>
        <v>143</v>
      </c>
      <c r="E1427" s="64">
        <f t="shared" si="183"/>
        <v>711</v>
      </c>
      <c r="F1427" s="64" t="str">
        <f t="shared" si="176"/>
        <v/>
      </c>
      <c r="G1427" s="64" t="str">
        <f t="shared" si="177"/>
        <v/>
      </c>
      <c r="H1427" s="64" t="str">
        <f t="shared" si="178"/>
        <v/>
      </c>
      <c r="I1427" s="80" t="str">
        <f>IFERROR(VLOOKUP(D1427,Sheet2!A:B,2,0),"")</f>
        <v/>
      </c>
      <c r="J1427" s="64" t="str">
        <f>IFERROR(IF(I1427&lt;&gt;"",VLOOKUP(I1427,Sheet2!B:C,2,0),""),"")</f>
        <v/>
      </c>
      <c r="K1427" s="64" t="str">
        <f>IFERROR( IF(I1427&lt;&gt;"", HLOOKUP(L$2+$A1427,Sheet2!BX:NK,2,0),""),"")</f>
        <v/>
      </c>
      <c r="L1427" t="str">
        <f>IF(OR(HLOOKUP(L$2+$A1427,Sheet2!BX:NK,$B1427,0),HLOOKUP(L$2+$A1427,Sheet2!BX:NK,$B1427,0)&lt;&gt;""),HLOOKUP(L$2+$A1427,Sheet2!BX:NK,$B1427,0),"")</f>
        <v/>
      </c>
      <c r="M1427" t="str">
        <f>IF(OR(HLOOKUP(M$2+$A1427,Sheet2!BY:NL,$B1427,0),HLOOKUP(M$2+$A1427,Sheet2!BY:NL,$B1427,0)&lt;&gt;""),HLOOKUP(M$2+$A1427,Sheet2!BY:NL,$B1427,0),"")</f>
        <v/>
      </c>
      <c r="N1427" t="str">
        <f>IF(OR(HLOOKUP(N$2+$A1427,Sheet2!BZ:NM,$B1427,0),HLOOKUP(N$2+$A1427,Sheet2!BZ:NM,$B1427,0)&lt;&gt;""),HLOOKUP(N$2+$A1427,Sheet2!BZ:NM,$B1427,0),"")</f>
        <v/>
      </c>
      <c r="O1427" t="str">
        <f>IF(OR(HLOOKUP(O$2+$A1427,Sheet2!CA:NN,$B1427,0),HLOOKUP(O$2+$A1427,Sheet2!CA:NN,$B1427,0)&lt;&gt;""),HLOOKUP(O$2+$A1427,Sheet2!CA:NN,$B1427,0),"")</f>
        <v/>
      </c>
      <c r="P1427" t="str">
        <f>IF(OR(HLOOKUP(P$2+$A1427,Sheet2!CB:NO,$B1427,0),HLOOKUP(P$2+$A1427,Sheet2!CB:NO,$B1427,0)&lt;&gt;""),HLOOKUP(P$2+$A1427,Sheet2!CB:NO,$B1427,0),"")</f>
        <v/>
      </c>
      <c r="Q1427" t="str">
        <f>IF(OR(HLOOKUP(Q$2+$A1427,Sheet2!CC:NO,$B1427,0),HLOOKUP(Q$2+$A1427,Sheet2!CC:NO,$B1427,0)&lt;&gt;""),HLOOKUP(Q$2+$A1427,Sheet2!CC:NO,$B1427,0),"")</f>
        <v/>
      </c>
    </row>
    <row r="1428" spans="1:17" x14ac:dyDescent="0.25">
      <c r="A1428" s="64">
        <f t="shared" si="179"/>
        <v>24</v>
      </c>
      <c r="B1428" s="64">
        <f t="shared" si="180"/>
        <v>147</v>
      </c>
      <c r="C1428" s="64">
        <f t="shared" si="181"/>
        <v>5</v>
      </c>
      <c r="D1428" s="64">
        <f t="shared" si="182"/>
        <v>143</v>
      </c>
      <c r="E1428" s="64">
        <f t="shared" si="183"/>
        <v>711</v>
      </c>
      <c r="F1428" s="64" t="str">
        <f t="shared" si="176"/>
        <v/>
      </c>
      <c r="G1428" s="64" t="str">
        <f t="shared" si="177"/>
        <v/>
      </c>
      <c r="H1428" s="64" t="str">
        <f t="shared" si="178"/>
        <v/>
      </c>
      <c r="I1428" s="80" t="str">
        <f>IFERROR(VLOOKUP(D1428,Sheet2!A:B,2,0),"")</f>
        <v/>
      </c>
      <c r="J1428" s="64" t="str">
        <f>IFERROR(IF(I1428&lt;&gt;"",VLOOKUP(I1428,Sheet2!B:C,2,0),""),"")</f>
        <v/>
      </c>
      <c r="K1428" s="64" t="str">
        <f>IFERROR( IF(I1428&lt;&gt;"", HLOOKUP(L$2+$A1428,Sheet2!BX:NK,2,0),""),"")</f>
        <v/>
      </c>
      <c r="L1428" t="str">
        <f>IF(OR(HLOOKUP(L$2+$A1428,Sheet2!BX:NK,$B1428,0),HLOOKUP(L$2+$A1428,Sheet2!BX:NK,$B1428,0)&lt;&gt;""),HLOOKUP(L$2+$A1428,Sheet2!BX:NK,$B1428,0),"")</f>
        <v/>
      </c>
      <c r="M1428" t="str">
        <f>IF(OR(HLOOKUP(M$2+$A1428,Sheet2!BY:NL,$B1428,0),HLOOKUP(M$2+$A1428,Sheet2!BY:NL,$B1428,0)&lt;&gt;""),HLOOKUP(M$2+$A1428,Sheet2!BY:NL,$B1428,0),"")</f>
        <v/>
      </c>
      <c r="N1428" t="str">
        <f>IF(OR(HLOOKUP(N$2+$A1428,Sheet2!BZ:NM,$B1428,0),HLOOKUP(N$2+$A1428,Sheet2!BZ:NM,$B1428,0)&lt;&gt;""),HLOOKUP(N$2+$A1428,Sheet2!BZ:NM,$B1428,0),"")</f>
        <v/>
      </c>
      <c r="O1428" t="str">
        <f>IF(OR(HLOOKUP(O$2+$A1428,Sheet2!CA:NN,$B1428,0),HLOOKUP(O$2+$A1428,Sheet2!CA:NN,$B1428,0)&lt;&gt;""),HLOOKUP(O$2+$A1428,Sheet2!CA:NN,$B1428,0),"")</f>
        <v/>
      </c>
      <c r="P1428" t="str">
        <f>IF(OR(HLOOKUP(P$2+$A1428,Sheet2!CB:NO,$B1428,0),HLOOKUP(P$2+$A1428,Sheet2!CB:NO,$B1428,0)&lt;&gt;""),HLOOKUP(P$2+$A1428,Sheet2!CB:NO,$B1428,0),"")</f>
        <v/>
      </c>
      <c r="Q1428" t="str">
        <f>IF(OR(HLOOKUP(Q$2+$A1428,Sheet2!CC:NO,$B1428,0),HLOOKUP(Q$2+$A1428,Sheet2!CC:NO,$B1428,0)&lt;&gt;""),HLOOKUP(Q$2+$A1428,Sheet2!CC:NO,$B1428,0),"")</f>
        <v/>
      </c>
    </row>
    <row r="1429" spans="1:17" x14ac:dyDescent="0.25">
      <c r="A1429" s="64">
        <f t="shared" si="179"/>
        <v>30</v>
      </c>
      <c r="B1429" s="64">
        <f t="shared" si="180"/>
        <v>147</v>
      </c>
      <c r="C1429" s="64">
        <f t="shared" si="181"/>
        <v>6</v>
      </c>
      <c r="D1429" s="64">
        <f t="shared" si="182"/>
        <v>143</v>
      </c>
      <c r="E1429" s="64">
        <f t="shared" si="183"/>
        <v>711</v>
      </c>
      <c r="F1429" s="64" t="str">
        <f t="shared" si="176"/>
        <v/>
      </c>
      <c r="G1429" s="64" t="str">
        <f t="shared" si="177"/>
        <v/>
      </c>
      <c r="H1429" s="64" t="str">
        <f t="shared" si="178"/>
        <v/>
      </c>
      <c r="I1429" s="80" t="str">
        <f>IFERROR(VLOOKUP(D1429,Sheet2!A:B,2,0),"")</f>
        <v/>
      </c>
      <c r="J1429" s="64" t="str">
        <f>IFERROR(IF(I1429&lt;&gt;"",VLOOKUP(I1429,Sheet2!B:C,2,0),""),"")</f>
        <v/>
      </c>
      <c r="K1429" s="64" t="str">
        <f>IFERROR( IF(I1429&lt;&gt;"", HLOOKUP(L$2+$A1429,Sheet2!BX:NK,2,0),""),"")</f>
        <v/>
      </c>
      <c r="L1429" t="str">
        <f>IF(OR(HLOOKUP(L$2+$A1429,Sheet2!BX:NK,$B1429,0),HLOOKUP(L$2+$A1429,Sheet2!BX:NK,$B1429,0)&lt;&gt;""),HLOOKUP(L$2+$A1429,Sheet2!BX:NK,$B1429,0),"")</f>
        <v/>
      </c>
      <c r="M1429" t="str">
        <f>IF(OR(HLOOKUP(M$2+$A1429,Sheet2!BY:NL,$B1429,0),HLOOKUP(M$2+$A1429,Sheet2!BY:NL,$B1429,0)&lt;&gt;""),HLOOKUP(M$2+$A1429,Sheet2!BY:NL,$B1429,0),"")</f>
        <v/>
      </c>
      <c r="N1429" t="str">
        <f>IF(OR(HLOOKUP(N$2+$A1429,Sheet2!BZ:NM,$B1429,0),HLOOKUP(N$2+$A1429,Sheet2!BZ:NM,$B1429,0)&lt;&gt;""),HLOOKUP(N$2+$A1429,Sheet2!BZ:NM,$B1429,0),"")</f>
        <v/>
      </c>
      <c r="O1429" t="str">
        <f>IF(OR(HLOOKUP(O$2+$A1429,Sheet2!CA:NN,$B1429,0),HLOOKUP(O$2+$A1429,Sheet2!CA:NN,$B1429,0)&lt;&gt;""),HLOOKUP(O$2+$A1429,Sheet2!CA:NN,$B1429,0),"")</f>
        <v/>
      </c>
      <c r="P1429" t="str">
        <f>IF(OR(HLOOKUP(P$2+$A1429,Sheet2!CB:NO,$B1429,0),HLOOKUP(P$2+$A1429,Sheet2!CB:NO,$B1429,0)&lt;&gt;""),HLOOKUP(P$2+$A1429,Sheet2!CB:NO,$B1429,0),"")</f>
        <v/>
      </c>
      <c r="Q1429" t="str">
        <f>IF(OR(HLOOKUP(Q$2+$A1429,Sheet2!CC:NO,$B1429,0),HLOOKUP(Q$2+$A1429,Sheet2!CC:NO,$B1429,0)&lt;&gt;""),HLOOKUP(Q$2+$A1429,Sheet2!CC:NO,$B1429,0),"")</f>
        <v/>
      </c>
    </row>
    <row r="1430" spans="1:17" x14ac:dyDescent="0.25">
      <c r="A1430" s="64">
        <f t="shared" si="179"/>
        <v>36</v>
      </c>
      <c r="B1430" s="64">
        <f t="shared" si="180"/>
        <v>147</v>
      </c>
      <c r="C1430" s="64">
        <f t="shared" si="181"/>
        <v>7</v>
      </c>
      <c r="D1430" s="64">
        <f t="shared" si="182"/>
        <v>143</v>
      </c>
      <c r="E1430" s="64">
        <f t="shared" si="183"/>
        <v>711</v>
      </c>
      <c r="F1430" s="64" t="str">
        <f t="shared" si="176"/>
        <v/>
      </c>
      <c r="G1430" s="64" t="str">
        <f t="shared" si="177"/>
        <v/>
      </c>
      <c r="H1430" s="64" t="str">
        <f t="shared" si="178"/>
        <v/>
      </c>
      <c r="I1430" s="80" t="str">
        <f>IFERROR(VLOOKUP(D1430,Sheet2!A:B,2,0),"")</f>
        <v/>
      </c>
      <c r="J1430" s="64" t="str">
        <f>IFERROR(IF(I1430&lt;&gt;"",VLOOKUP(I1430,Sheet2!B:C,2,0),""),"")</f>
        <v/>
      </c>
      <c r="K1430" s="64" t="str">
        <f>IFERROR( IF(I1430&lt;&gt;"", HLOOKUP(L$2+$A1430,Sheet2!BX:NK,2,0),""),"")</f>
        <v/>
      </c>
      <c r="L1430" t="str">
        <f>IF(OR(HLOOKUP(L$2+$A1430,Sheet2!BX:NK,$B1430,0),HLOOKUP(L$2+$A1430,Sheet2!BX:NK,$B1430,0)&lt;&gt;""),HLOOKUP(L$2+$A1430,Sheet2!BX:NK,$B1430,0),"")</f>
        <v/>
      </c>
      <c r="M1430" t="str">
        <f>IF(OR(HLOOKUP(M$2+$A1430,Sheet2!BY:NL,$B1430,0),HLOOKUP(M$2+$A1430,Sheet2!BY:NL,$B1430,0)&lt;&gt;""),HLOOKUP(M$2+$A1430,Sheet2!BY:NL,$B1430,0),"")</f>
        <v/>
      </c>
      <c r="N1430" t="str">
        <f>IF(OR(HLOOKUP(N$2+$A1430,Sheet2!BZ:NM,$B1430,0),HLOOKUP(N$2+$A1430,Sheet2!BZ:NM,$B1430,0)&lt;&gt;""),HLOOKUP(N$2+$A1430,Sheet2!BZ:NM,$B1430,0),"")</f>
        <v/>
      </c>
      <c r="O1430" t="str">
        <f>IF(OR(HLOOKUP(O$2+$A1430,Sheet2!CA:NN,$B1430,0),HLOOKUP(O$2+$A1430,Sheet2!CA:NN,$B1430,0)&lt;&gt;""),HLOOKUP(O$2+$A1430,Sheet2!CA:NN,$B1430,0),"")</f>
        <v/>
      </c>
      <c r="P1430" t="str">
        <f>IF(OR(HLOOKUP(P$2+$A1430,Sheet2!CB:NO,$B1430,0),HLOOKUP(P$2+$A1430,Sheet2!CB:NO,$B1430,0)&lt;&gt;""),HLOOKUP(P$2+$A1430,Sheet2!CB:NO,$B1430,0),"")</f>
        <v/>
      </c>
      <c r="Q1430" t="str">
        <f>IF(OR(HLOOKUP(Q$2+$A1430,Sheet2!CC:NO,$B1430,0),HLOOKUP(Q$2+$A1430,Sheet2!CC:NO,$B1430,0)&lt;&gt;""),HLOOKUP(Q$2+$A1430,Sheet2!CC:NO,$B1430,0),"")</f>
        <v/>
      </c>
    </row>
    <row r="1431" spans="1:17" x14ac:dyDescent="0.25">
      <c r="A1431" s="64">
        <f t="shared" si="179"/>
        <v>42</v>
      </c>
      <c r="B1431" s="64">
        <f t="shared" si="180"/>
        <v>147</v>
      </c>
      <c r="C1431" s="64">
        <f t="shared" si="181"/>
        <v>8</v>
      </c>
      <c r="D1431" s="64">
        <f t="shared" si="182"/>
        <v>143</v>
      </c>
      <c r="E1431" s="64">
        <f t="shared" si="183"/>
        <v>711</v>
      </c>
      <c r="F1431" s="64" t="str">
        <f t="shared" si="176"/>
        <v/>
      </c>
      <c r="G1431" s="64" t="str">
        <f t="shared" si="177"/>
        <v/>
      </c>
      <c r="H1431" s="64" t="str">
        <f t="shared" si="178"/>
        <v/>
      </c>
      <c r="I1431" s="80" t="str">
        <f>IFERROR(VLOOKUP(D1431,Sheet2!A:B,2,0),"")</f>
        <v/>
      </c>
      <c r="J1431" s="64" t="str">
        <f>IFERROR(IF(I1431&lt;&gt;"",VLOOKUP(I1431,Sheet2!B:C,2,0),""),"")</f>
        <v/>
      </c>
      <c r="K1431" s="64" t="str">
        <f>IFERROR( IF(I1431&lt;&gt;"", HLOOKUP(L$2+$A1431,Sheet2!BX:NK,2,0),""),"")</f>
        <v/>
      </c>
      <c r="L1431" t="str">
        <f>IF(OR(HLOOKUP(L$2+$A1431,Sheet2!BX:NK,$B1431,0),HLOOKUP(L$2+$A1431,Sheet2!BX:NK,$B1431,0)&lt;&gt;""),HLOOKUP(L$2+$A1431,Sheet2!BX:NK,$B1431,0),"")</f>
        <v/>
      </c>
      <c r="M1431" t="str">
        <f>IF(OR(HLOOKUP(M$2+$A1431,Sheet2!BY:NL,$B1431,0),HLOOKUP(M$2+$A1431,Sheet2!BY:NL,$B1431,0)&lt;&gt;""),HLOOKUP(M$2+$A1431,Sheet2!BY:NL,$B1431,0),"")</f>
        <v/>
      </c>
      <c r="N1431" t="str">
        <f>IF(OR(HLOOKUP(N$2+$A1431,Sheet2!BZ:NM,$B1431,0),HLOOKUP(N$2+$A1431,Sheet2!BZ:NM,$B1431,0)&lt;&gt;""),HLOOKUP(N$2+$A1431,Sheet2!BZ:NM,$B1431,0),"")</f>
        <v/>
      </c>
      <c r="O1431" t="str">
        <f>IF(OR(HLOOKUP(O$2+$A1431,Sheet2!CA:NN,$B1431,0),HLOOKUP(O$2+$A1431,Sheet2!CA:NN,$B1431,0)&lt;&gt;""),HLOOKUP(O$2+$A1431,Sheet2!CA:NN,$B1431,0),"")</f>
        <v/>
      </c>
      <c r="P1431" t="str">
        <f>IF(OR(HLOOKUP(P$2+$A1431,Sheet2!CB:NO,$B1431,0),HLOOKUP(P$2+$A1431,Sheet2!CB:NO,$B1431,0)&lt;&gt;""),HLOOKUP(P$2+$A1431,Sheet2!CB:NO,$B1431,0),"")</f>
        <v/>
      </c>
      <c r="Q1431" t="str">
        <f>IF(OR(HLOOKUP(Q$2+$A1431,Sheet2!CC:NO,$B1431,0),HLOOKUP(Q$2+$A1431,Sheet2!CC:NO,$B1431,0)&lt;&gt;""),HLOOKUP(Q$2+$A1431,Sheet2!CC:NO,$B1431,0),"")</f>
        <v/>
      </c>
    </row>
    <row r="1432" spans="1:17" x14ac:dyDescent="0.25">
      <c r="A1432" s="64">
        <f t="shared" si="179"/>
        <v>48</v>
      </c>
      <c r="B1432" s="64">
        <f t="shared" si="180"/>
        <v>147</v>
      </c>
      <c r="C1432" s="64">
        <f t="shared" si="181"/>
        <v>9</v>
      </c>
      <c r="D1432" s="64">
        <f t="shared" si="182"/>
        <v>143</v>
      </c>
      <c r="E1432" s="64">
        <f t="shared" si="183"/>
        <v>711</v>
      </c>
      <c r="F1432" s="64" t="str">
        <f t="shared" si="176"/>
        <v/>
      </c>
      <c r="G1432" s="64" t="str">
        <f t="shared" si="177"/>
        <v/>
      </c>
      <c r="H1432" s="64" t="str">
        <f t="shared" si="178"/>
        <v/>
      </c>
      <c r="I1432" s="80" t="str">
        <f>IFERROR(VLOOKUP(D1432,Sheet2!A:B,2,0),"")</f>
        <v/>
      </c>
      <c r="J1432" s="64" t="str">
        <f>IFERROR(IF(I1432&lt;&gt;"",VLOOKUP(I1432,Sheet2!B:C,2,0),""),"")</f>
        <v/>
      </c>
      <c r="K1432" s="64" t="str">
        <f>IFERROR( IF(I1432&lt;&gt;"", HLOOKUP(L$2+$A1432,Sheet2!BX:NK,2,0),""),"")</f>
        <v/>
      </c>
      <c r="L1432" t="str">
        <f>IF(OR(HLOOKUP(L$2+$A1432,Sheet2!BX:NK,$B1432,0),HLOOKUP(L$2+$A1432,Sheet2!BX:NK,$B1432,0)&lt;&gt;""),HLOOKUP(L$2+$A1432,Sheet2!BX:NK,$B1432,0),"")</f>
        <v/>
      </c>
      <c r="M1432" t="str">
        <f>IF(OR(HLOOKUP(M$2+$A1432,Sheet2!BY:NL,$B1432,0),HLOOKUP(M$2+$A1432,Sheet2!BY:NL,$B1432,0)&lt;&gt;""),HLOOKUP(M$2+$A1432,Sheet2!BY:NL,$B1432,0),"")</f>
        <v/>
      </c>
      <c r="N1432" t="str">
        <f>IF(OR(HLOOKUP(N$2+$A1432,Sheet2!BZ:NM,$B1432,0),HLOOKUP(N$2+$A1432,Sheet2!BZ:NM,$B1432,0)&lt;&gt;""),HLOOKUP(N$2+$A1432,Sheet2!BZ:NM,$B1432,0),"")</f>
        <v/>
      </c>
      <c r="O1432" t="str">
        <f>IF(OR(HLOOKUP(O$2+$A1432,Sheet2!CA:NN,$B1432,0),HLOOKUP(O$2+$A1432,Sheet2!CA:NN,$B1432,0)&lt;&gt;""),HLOOKUP(O$2+$A1432,Sheet2!CA:NN,$B1432,0),"")</f>
        <v/>
      </c>
      <c r="P1432" t="str">
        <f>IF(OR(HLOOKUP(P$2+$A1432,Sheet2!CB:NO,$B1432,0),HLOOKUP(P$2+$A1432,Sheet2!CB:NO,$B1432,0)&lt;&gt;""),HLOOKUP(P$2+$A1432,Sheet2!CB:NO,$B1432,0),"")</f>
        <v/>
      </c>
      <c r="Q1432" t="str">
        <f>IF(OR(HLOOKUP(Q$2+$A1432,Sheet2!CC:NO,$B1432,0),HLOOKUP(Q$2+$A1432,Sheet2!CC:NO,$B1432,0)&lt;&gt;""),HLOOKUP(Q$2+$A1432,Sheet2!CC:NO,$B1432,0),"")</f>
        <v/>
      </c>
    </row>
    <row r="1433" spans="1:17" x14ac:dyDescent="0.25">
      <c r="A1433" s="64">
        <f t="shared" si="179"/>
        <v>54</v>
      </c>
      <c r="B1433" s="64">
        <f t="shared" si="180"/>
        <v>147</v>
      </c>
      <c r="C1433" s="64">
        <f t="shared" si="181"/>
        <v>10</v>
      </c>
      <c r="D1433" s="64">
        <f t="shared" si="182"/>
        <v>143</v>
      </c>
      <c r="E1433" s="64">
        <f t="shared" si="183"/>
        <v>711</v>
      </c>
      <c r="F1433" s="64" t="str">
        <f t="shared" si="176"/>
        <v/>
      </c>
      <c r="G1433" s="64" t="str">
        <f t="shared" si="177"/>
        <v/>
      </c>
      <c r="H1433" s="64" t="str">
        <f t="shared" si="178"/>
        <v/>
      </c>
      <c r="I1433" s="80" t="str">
        <f>IFERROR(VLOOKUP(D1433,Sheet2!A:B,2,0),"")</f>
        <v/>
      </c>
      <c r="J1433" s="64" t="str">
        <f>IFERROR(IF(I1433&lt;&gt;"",VLOOKUP(I1433,Sheet2!B:C,2,0),""),"")</f>
        <v/>
      </c>
      <c r="K1433" s="64" t="str">
        <f>IFERROR( IF(I1433&lt;&gt;"", HLOOKUP(L$2+$A1433,Sheet2!BX:NK,2,0),""),"")</f>
        <v/>
      </c>
      <c r="L1433" t="str">
        <f>IF(OR(HLOOKUP(L$2+$A1433,Sheet2!BX:NK,$B1433,0),HLOOKUP(L$2+$A1433,Sheet2!BX:NK,$B1433,0)&lt;&gt;""),HLOOKUP(L$2+$A1433,Sheet2!BX:NK,$B1433,0),"")</f>
        <v/>
      </c>
      <c r="M1433" t="str">
        <f>IF(OR(HLOOKUP(M$2+$A1433,Sheet2!BY:NL,$B1433,0),HLOOKUP(M$2+$A1433,Sheet2!BY:NL,$B1433,0)&lt;&gt;""),HLOOKUP(M$2+$A1433,Sheet2!BY:NL,$B1433,0),"")</f>
        <v/>
      </c>
      <c r="N1433" t="str">
        <f>IF(OR(HLOOKUP(N$2+$A1433,Sheet2!BZ:NM,$B1433,0),HLOOKUP(N$2+$A1433,Sheet2!BZ:NM,$B1433,0)&lt;&gt;""),HLOOKUP(N$2+$A1433,Sheet2!BZ:NM,$B1433,0),"")</f>
        <v/>
      </c>
      <c r="O1433" t="str">
        <f>IF(OR(HLOOKUP(O$2+$A1433,Sheet2!CA:NN,$B1433,0),HLOOKUP(O$2+$A1433,Sheet2!CA:NN,$B1433,0)&lt;&gt;""),HLOOKUP(O$2+$A1433,Sheet2!CA:NN,$B1433,0),"")</f>
        <v/>
      </c>
      <c r="P1433" t="str">
        <f>IF(OR(HLOOKUP(P$2+$A1433,Sheet2!CB:NO,$B1433,0),HLOOKUP(P$2+$A1433,Sheet2!CB:NO,$B1433,0)&lt;&gt;""),HLOOKUP(P$2+$A1433,Sheet2!CB:NO,$B1433,0),"")</f>
        <v/>
      </c>
      <c r="Q1433" t="str">
        <f>IF(OR(HLOOKUP(Q$2+$A1433,Sheet2!CC:NO,$B1433,0),HLOOKUP(Q$2+$A1433,Sheet2!CC:NO,$B1433,0)&lt;&gt;""),HLOOKUP(Q$2+$A1433,Sheet2!CC:NO,$B1433,0),"")</f>
        <v/>
      </c>
    </row>
    <row r="1434" spans="1:17" x14ac:dyDescent="0.25">
      <c r="A1434" s="64">
        <f t="shared" si="179"/>
        <v>0</v>
      </c>
      <c r="B1434" s="64">
        <f t="shared" si="180"/>
        <v>148</v>
      </c>
      <c r="C1434" s="64">
        <f t="shared" si="181"/>
        <v>1</v>
      </c>
      <c r="D1434" s="64">
        <f t="shared" si="182"/>
        <v>144</v>
      </c>
      <c r="E1434" s="64">
        <f t="shared" si="183"/>
        <v>716</v>
      </c>
      <c r="F1434" s="64" t="str">
        <f t="shared" si="176"/>
        <v/>
      </c>
      <c r="G1434" s="64" t="str">
        <f t="shared" si="177"/>
        <v/>
      </c>
      <c r="H1434" s="64" t="str">
        <f t="shared" si="178"/>
        <v/>
      </c>
      <c r="I1434" s="80" t="str">
        <f>IFERROR(VLOOKUP(D1434,Sheet2!A:B,2,0),"")</f>
        <v/>
      </c>
      <c r="J1434" s="64" t="str">
        <f>IFERROR(IF(I1434&lt;&gt;"",VLOOKUP(I1434,Sheet2!B:C,2,0),""),"")</f>
        <v/>
      </c>
      <c r="K1434" s="64" t="str">
        <f>IFERROR( IF(I1434&lt;&gt;"", HLOOKUP(L$2+$A1434,Sheet2!BX:NK,2,0),""),"")</f>
        <v/>
      </c>
      <c r="L1434" t="str">
        <f>IF(OR(HLOOKUP(L$2+$A1434,Sheet2!BX:NK,$B1434,0),HLOOKUP(L$2+$A1434,Sheet2!BX:NK,$B1434,0)&lt;&gt;""),HLOOKUP(L$2+$A1434,Sheet2!BX:NK,$B1434,0),"")</f>
        <v/>
      </c>
      <c r="M1434" t="str">
        <f>IF(OR(HLOOKUP(M$2+$A1434,Sheet2!BY:NL,$B1434,0),HLOOKUP(M$2+$A1434,Sheet2!BY:NL,$B1434,0)&lt;&gt;""),HLOOKUP(M$2+$A1434,Sheet2!BY:NL,$B1434,0),"")</f>
        <v/>
      </c>
      <c r="N1434" t="str">
        <f>IF(OR(HLOOKUP(N$2+$A1434,Sheet2!BZ:NM,$B1434,0),HLOOKUP(N$2+$A1434,Sheet2!BZ:NM,$B1434,0)&lt;&gt;""),HLOOKUP(N$2+$A1434,Sheet2!BZ:NM,$B1434,0),"")</f>
        <v/>
      </c>
      <c r="O1434" t="str">
        <f>IF(OR(HLOOKUP(O$2+$A1434,Sheet2!CA:NN,$B1434,0),HLOOKUP(O$2+$A1434,Sheet2!CA:NN,$B1434,0)&lt;&gt;""),HLOOKUP(O$2+$A1434,Sheet2!CA:NN,$B1434,0),"")</f>
        <v/>
      </c>
      <c r="P1434" t="str">
        <f>IF(OR(HLOOKUP(P$2+$A1434,Sheet2!CB:NO,$B1434,0),HLOOKUP(P$2+$A1434,Sheet2!CB:NO,$B1434,0)&lt;&gt;""),HLOOKUP(P$2+$A1434,Sheet2!CB:NO,$B1434,0),"")</f>
        <v/>
      </c>
      <c r="Q1434" t="str">
        <f>IF(OR(HLOOKUP(Q$2+$A1434,Sheet2!CC:NO,$B1434,0),HLOOKUP(Q$2+$A1434,Sheet2!CC:NO,$B1434,0)&lt;&gt;""),HLOOKUP(Q$2+$A1434,Sheet2!CC:NO,$B1434,0),"")</f>
        <v/>
      </c>
    </row>
    <row r="1435" spans="1:17" x14ac:dyDescent="0.25">
      <c r="A1435" s="64">
        <f t="shared" si="179"/>
        <v>6</v>
      </c>
      <c r="B1435" s="64">
        <f t="shared" si="180"/>
        <v>148</v>
      </c>
      <c r="C1435" s="64">
        <f t="shared" si="181"/>
        <v>2</v>
      </c>
      <c r="D1435" s="64">
        <f t="shared" si="182"/>
        <v>144</v>
      </c>
      <c r="E1435" s="64">
        <f t="shared" si="183"/>
        <v>716</v>
      </c>
      <c r="F1435" s="64" t="str">
        <f t="shared" si="176"/>
        <v/>
      </c>
      <c r="G1435" s="64" t="str">
        <f t="shared" si="177"/>
        <v/>
      </c>
      <c r="H1435" s="64" t="str">
        <f t="shared" si="178"/>
        <v/>
      </c>
      <c r="I1435" s="80" t="str">
        <f>IFERROR(VLOOKUP(D1435,Sheet2!A:B,2,0),"")</f>
        <v/>
      </c>
      <c r="J1435" s="64" t="str">
        <f>IFERROR(IF(I1435&lt;&gt;"",VLOOKUP(I1435,Sheet2!B:C,2,0),""),"")</f>
        <v/>
      </c>
      <c r="K1435" s="64" t="str">
        <f>IFERROR( IF(I1435&lt;&gt;"", HLOOKUP(L$2+$A1435,Sheet2!BX:NK,2,0),""),"")</f>
        <v/>
      </c>
      <c r="L1435" t="str">
        <f>IF(OR(HLOOKUP(L$2+$A1435,Sheet2!BX:NK,$B1435,0),HLOOKUP(L$2+$A1435,Sheet2!BX:NK,$B1435,0)&lt;&gt;""),HLOOKUP(L$2+$A1435,Sheet2!BX:NK,$B1435,0),"")</f>
        <v/>
      </c>
      <c r="M1435" t="str">
        <f>IF(OR(HLOOKUP(M$2+$A1435,Sheet2!BY:NL,$B1435,0),HLOOKUP(M$2+$A1435,Sheet2!BY:NL,$B1435,0)&lt;&gt;""),HLOOKUP(M$2+$A1435,Sheet2!BY:NL,$B1435,0),"")</f>
        <v/>
      </c>
      <c r="N1435" t="str">
        <f>IF(OR(HLOOKUP(N$2+$A1435,Sheet2!BZ:NM,$B1435,0),HLOOKUP(N$2+$A1435,Sheet2!BZ:NM,$B1435,0)&lt;&gt;""),HLOOKUP(N$2+$A1435,Sheet2!BZ:NM,$B1435,0),"")</f>
        <v/>
      </c>
      <c r="O1435" t="str">
        <f>IF(OR(HLOOKUP(O$2+$A1435,Sheet2!CA:NN,$B1435,0),HLOOKUP(O$2+$A1435,Sheet2!CA:NN,$B1435,0)&lt;&gt;""),HLOOKUP(O$2+$A1435,Sheet2!CA:NN,$B1435,0),"")</f>
        <v/>
      </c>
      <c r="P1435" t="str">
        <f>IF(OR(HLOOKUP(P$2+$A1435,Sheet2!CB:NO,$B1435,0),HLOOKUP(P$2+$A1435,Sheet2!CB:NO,$B1435,0)&lt;&gt;""),HLOOKUP(P$2+$A1435,Sheet2!CB:NO,$B1435,0),"")</f>
        <v/>
      </c>
      <c r="Q1435" t="str">
        <f>IF(OR(HLOOKUP(Q$2+$A1435,Sheet2!CC:NO,$B1435,0),HLOOKUP(Q$2+$A1435,Sheet2!CC:NO,$B1435,0)&lt;&gt;""),HLOOKUP(Q$2+$A1435,Sheet2!CC:NO,$B1435,0),"")</f>
        <v/>
      </c>
    </row>
    <row r="1436" spans="1:17" x14ac:dyDescent="0.25">
      <c r="A1436" s="64">
        <f t="shared" si="179"/>
        <v>12</v>
      </c>
      <c r="B1436" s="64">
        <f t="shared" si="180"/>
        <v>148</v>
      </c>
      <c r="C1436" s="64">
        <f t="shared" si="181"/>
        <v>3</v>
      </c>
      <c r="D1436" s="64">
        <f t="shared" si="182"/>
        <v>144</v>
      </c>
      <c r="E1436" s="64">
        <f t="shared" si="183"/>
        <v>716</v>
      </c>
      <c r="F1436" s="64" t="str">
        <f t="shared" si="176"/>
        <v/>
      </c>
      <c r="G1436" s="64" t="str">
        <f t="shared" si="177"/>
        <v/>
      </c>
      <c r="H1436" s="64" t="str">
        <f t="shared" si="178"/>
        <v/>
      </c>
      <c r="I1436" s="80" t="str">
        <f>IFERROR(VLOOKUP(D1436,Sheet2!A:B,2,0),"")</f>
        <v/>
      </c>
      <c r="J1436" s="64" t="str">
        <f>IFERROR(IF(I1436&lt;&gt;"",VLOOKUP(I1436,Sheet2!B:C,2,0),""),"")</f>
        <v/>
      </c>
      <c r="K1436" s="64" t="str">
        <f>IFERROR( IF(I1436&lt;&gt;"", HLOOKUP(L$2+$A1436,Sheet2!BX:NK,2,0),""),"")</f>
        <v/>
      </c>
      <c r="L1436" t="str">
        <f>IF(OR(HLOOKUP(L$2+$A1436,Sheet2!BX:NK,$B1436,0),HLOOKUP(L$2+$A1436,Sheet2!BX:NK,$B1436,0)&lt;&gt;""),HLOOKUP(L$2+$A1436,Sheet2!BX:NK,$B1436,0),"")</f>
        <v/>
      </c>
      <c r="M1436" t="str">
        <f>IF(OR(HLOOKUP(M$2+$A1436,Sheet2!BY:NL,$B1436,0),HLOOKUP(M$2+$A1436,Sheet2!BY:NL,$B1436,0)&lt;&gt;""),HLOOKUP(M$2+$A1436,Sheet2!BY:NL,$B1436,0),"")</f>
        <v/>
      </c>
      <c r="N1436" t="str">
        <f>IF(OR(HLOOKUP(N$2+$A1436,Sheet2!BZ:NM,$B1436,0),HLOOKUP(N$2+$A1436,Sheet2!BZ:NM,$B1436,0)&lt;&gt;""),HLOOKUP(N$2+$A1436,Sheet2!BZ:NM,$B1436,0),"")</f>
        <v/>
      </c>
      <c r="O1436" t="str">
        <f>IF(OR(HLOOKUP(O$2+$A1436,Sheet2!CA:NN,$B1436,0),HLOOKUP(O$2+$A1436,Sheet2!CA:NN,$B1436,0)&lt;&gt;""),HLOOKUP(O$2+$A1436,Sheet2!CA:NN,$B1436,0),"")</f>
        <v/>
      </c>
      <c r="P1436" t="str">
        <f>IF(OR(HLOOKUP(P$2+$A1436,Sheet2!CB:NO,$B1436,0),HLOOKUP(P$2+$A1436,Sheet2!CB:NO,$B1436,0)&lt;&gt;""),HLOOKUP(P$2+$A1436,Sheet2!CB:NO,$B1436,0),"")</f>
        <v/>
      </c>
      <c r="Q1436" t="str">
        <f>IF(OR(HLOOKUP(Q$2+$A1436,Sheet2!CC:NO,$B1436,0),HLOOKUP(Q$2+$A1436,Sheet2!CC:NO,$B1436,0)&lt;&gt;""),HLOOKUP(Q$2+$A1436,Sheet2!CC:NO,$B1436,0),"")</f>
        <v/>
      </c>
    </row>
    <row r="1437" spans="1:17" x14ac:dyDescent="0.25">
      <c r="A1437" s="64">
        <f t="shared" si="179"/>
        <v>18</v>
      </c>
      <c r="B1437" s="64">
        <f t="shared" si="180"/>
        <v>148</v>
      </c>
      <c r="C1437" s="64">
        <f t="shared" si="181"/>
        <v>4</v>
      </c>
      <c r="D1437" s="64">
        <f t="shared" si="182"/>
        <v>144</v>
      </c>
      <c r="E1437" s="64">
        <f t="shared" si="183"/>
        <v>716</v>
      </c>
      <c r="F1437" s="64" t="str">
        <f t="shared" si="176"/>
        <v/>
      </c>
      <c r="G1437" s="64" t="str">
        <f t="shared" si="177"/>
        <v/>
      </c>
      <c r="H1437" s="64" t="str">
        <f t="shared" si="178"/>
        <v/>
      </c>
      <c r="I1437" s="80" t="str">
        <f>IFERROR(VLOOKUP(D1437,Sheet2!A:B,2,0),"")</f>
        <v/>
      </c>
      <c r="J1437" s="64" t="str">
        <f>IFERROR(IF(I1437&lt;&gt;"",VLOOKUP(I1437,Sheet2!B:C,2,0),""),"")</f>
        <v/>
      </c>
      <c r="K1437" s="64" t="str">
        <f>IFERROR( IF(I1437&lt;&gt;"", HLOOKUP(L$2+$A1437,Sheet2!BX:NK,2,0),""),"")</f>
        <v/>
      </c>
      <c r="L1437" t="str">
        <f>IF(OR(HLOOKUP(L$2+$A1437,Sheet2!BX:NK,$B1437,0),HLOOKUP(L$2+$A1437,Sheet2!BX:NK,$B1437,0)&lt;&gt;""),HLOOKUP(L$2+$A1437,Sheet2!BX:NK,$B1437,0),"")</f>
        <v/>
      </c>
      <c r="M1437" t="str">
        <f>IF(OR(HLOOKUP(M$2+$A1437,Sheet2!BY:NL,$B1437,0),HLOOKUP(M$2+$A1437,Sheet2!BY:NL,$B1437,0)&lt;&gt;""),HLOOKUP(M$2+$A1437,Sheet2!BY:NL,$B1437,0),"")</f>
        <v/>
      </c>
      <c r="N1437" t="str">
        <f>IF(OR(HLOOKUP(N$2+$A1437,Sheet2!BZ:NM,$B1437,0),HLOOKUP(N$2+$A1437,Sheet2!BZ:NM,$B1437,0)&lt;&gt;""),HLOOKUP(N$2+$A1437,Sheet2!BZ:NM,$B1437,0),"")</f>
        <v/>
      </c>
      <c r="O1437" t="str">
        <f>IF(OR(HLOOKUP(O$2+$A1437,Sheet2!CA:NN,$B1437,0),HLOOKUP(O$2+$A1437,Sheet2!CA:NN,$B1437,0)&lt;&gt;""),HLOOKUP(O$2+$A1437,Sheet2!CA:NN,$B1437,0),"")</f>
        <v/>
      </c>
      <c r="P1437" t="str">
        <f>IF(OR(HLOOKUP(P$2+$A1437,Sheet2!CB:NO,$B1437,0),HLOOKUP(P$2+$A1437,Sheet2!CB:NO,$B1437,0)&lt;&gt;""),HLOOKUP(P$2+$A1437,Sheet2!CB:NO,$B1437,0),"")</f>
        <v/>
      </c>
      <c r="Q1437" t="str">
        <f>IF(OR(HLOOKUP(Q$2+$A1437,Sheet2!CC:NO,$B1437,0),HLOOKUP(Q$2+$A1437,Sheet2!CC:NO,$B1437,0)&lt;&gt;""),HLOOKUP(Q$2+$A1437,Sheet2!CC:NO,$B1437,0),"")</f>
        <v/>
      </c>
    </row>
    <row r="1438" spans="1:17" x14ac:dyDescent="0.25">
      <c r="A1438" s="64">
        <f t="shared" si="179"/>
        <v>24</v>
      </c>
      <c r="B1438" s="64">
        <f t="shared" si="180"/>
        <v>148</v>
      </c>
      <c r="C1438" s="64">
        <f t="shared" si="181"/>
        <v>5</v>
      </c>
      <c r="D1438" s="64">
        <f t="shared" si="182"/>
        <v>144</v>
      </c>
      <c r="E1438" s="64">
        <f t="shared" si="183"/>
        <v>716</v>
      </c>
      <c r="F1438" s="64" t="str">
        <f t="shared" si="176"/>
        <v/>
      </c>
      <c r="G1438" s="64" t="str">
        <f t="shared" si="177"/>
        <v/>
      </c>
      <c r="H1438" s="64" t="str">
        <f t="shared" si="178"/>
        <v/>
      </c>
      <c r="I1438" s="80" t="str">
        <f>IFERROR(VLOOKUP(D1438,Sheet2!A:B,2,0),"")</f>
        <v/>
      </c>
      <c r="J1438" s="64" t="str">
        <f>IFERROR(IF(I1438&lt;&gt;"",VLOOKUP(I1438,Sheet2!B:C,2,0),""),"")</f>
        <v/>
      </c>
      <c r="K1438" s="64" t="str">
        <f>IFERROR( IF(I1438&lt;&gt;"", HLOOKUP(L$2+$A1438,Sheet2!BX:NK,2,0),""),"")</f>
        <v/>
      </c>
      <c r="L1438" t="str">
        <f>IF(OR(HLOOKUP(L$2+$A1438,Sheet2!BX:NK,$B1438,0),HLOOKUP(L$2+$A1438,Sheet2!BX:NK,$B1438,0)&lt;&gt;""),HLOOKUP(L$2+$A1438,Sheet2!BX:NK,$B1438,0),"")</f>
        <v/>
      </c>
      <c r="M1438" t="str">
        <f>IF(OR(HLOOKUP(M$2+$A1438,Sheet2!BY:NL,$B1438,0),HLOOKUP(M$2+$A1438,Sheet2!BY:NL,$B1438,0)&lt;&gt;""),HLOOKUP(M$2+$A1438,Sheet2!BY:NL,$B1438,0),"")</f>
        <v/>
      </c>
      <c r="N1438" t="str">
        <f>IF(OR(HLOOKUP(N$2+$A1438,Sheet2!BZ:NM,$B1438,0),HLOOKUP(N$2+$A1438,Sheet2!BZ:NM,$B1438,0)&lt;&gt;""),HLOOKUP(N$2+$A1438,Sheet2!BZ:NM,$B1438,0),"")</f>
        <v/>
      </c>
      <c r="O1438" t="str">
        <f>IF(OR(HLOOKUP(O$2+$A1438,Sheet2!CA:NN,$B1438,0),HLOOKUP(O$2+$A1438,Sheet2!CA:NN,$B1438,0)&lt;&gt;""),HLOOKUP(O$2+$A1438,Sheet2!CA:NN,$B1438,0),"")</f>
        <v/>
      </c>
      <c r="P1438" t="str">
        <f>IF(OR(HLOOKUP(P$2+$A1438,Sheet2!CB:NO,$B1438,0),HLOOKUP(P$2+$A1438,Sheet2!CB:NO,$B1438,0)&lt;&gt;""),HLOOKUP(P$2+$A1438,Sheet2!CB:NO,$B1438,0),"")</f>
        <v/>
      </c>
      <c r="Q1438" t="str">
        <f>IF(OR(HLOOKUP(Q$2+$A1438,Sheet2!CC:NO,$B1438,0),HLOOKUP(Q$2+$A1438,Sheet2!CC:NO,$B1438,0)&lt;&gt;""),HLOOKUP(Q$2+$A1438,Sheet2!CC:NO,$B1438,0),"")</f>
        <v/>
      </c>
    </row>
    <row r="1439" spans="1:17" x14ac:dyDescent="0.25">
      <c r="A1439" s="64">
        <f t="shared" si="179"/>
        <v>30</v>
      </c>
      <c r="B1439" s="64">
        <f t="shared" si="180"/>
        <v>148</v>
      </c>
      <c r="C1439" s="64">
        <f t="shared" si="181"/>
        <v>6</v>
      </c>
      <c r="D1439" s="64">
        <f t="shared" si="182"/>
        <v>144</v>
      </c>
      <c r="E1439" s="64">
        <f t="shared" si="183"/>
        <v>716</v>
      </c>
      <c r="F1439" s="64" t="str">
        <f t="shared" si="176"/>
        <v/>
      </c>
      <c r="G1439" s="64" t="str">
        <f t="shared" si="177"/>
        <v/>
      </c>
      <c r="H1439" s="64" t="str">
        <f t="shared" si="178"/>
        <v/>
      </c>
      <c r="I1439" s="80" t="str">
        <f>IFERROR(VLOOKUP(D1439,Sheet2!A:B,2,0),"")</f>
        <v/>
      </c>
      <c r="J1439" s="64" t="str">
        <f>IFERROR(IF(I1439&lt;&gt;"",VLOOKUP(I1439,Sheet2!B:C,2,0),""),"")</f>
        <v/>
      </c>
      <c r="K1439" s="64" t="str">
        <f>IFERROR( IF(I1439&lt;&gt;"", HLOOKUP(L$2+$A1439,Sheet2!BX:NK,2,0),""),"")</f>
        <v/>
      </c>
      <c r="L1439" t="str">
        <f>IF(OR(HLOOKUP(L$2+$A1439,Sheet2!BX:NK,$B1439,0),HLOOKUP(L$2+$A1439,Sheet2!BX:NK,$B1439,0)&lt;&gt;""),HLOOKUP(L$2+$A1439,Sheet2!BX:NK,$B1439,0),"")</f>
        <v/>
      </c>
      <c r="M1439" t="str">
        <f>IF(OR(HLOOKUP(M$2+$A1439,Sheet2!BY:NL,$B1439,0),HLOOKUP(M$2+$A1439,Sheet2!BY:NL,$B1439,0)&lt;&gt;""),HLOOKUP(M$2+$A1439,Sheet2!BY:NL,$B1439,0),"")</f>
        <v/>
      </c>
      <c r="N1439" t="str">
        <f>IF(OR(HLOOKUP(N$2+$A1439,Sheet2!BZ:NM,$B1439,0),HLOOKUP(N$2+$A1439,Sheet2!BZ:NM,$B1439,0)&lt;&gt;""),HLOOKUP(N$2+$A1439,Sheet2!BZ:NM,$B1439,0),"")</f>
        <v/>
      </c>
      <c r="O1439" t="str">
        <f>IF(OR(HLOOKUP(O$2+$A1439,Sheet2!CA:NN,$B1439,0),HLOOKUP(O$2+$A1439,Sheet2!CA:NN,$B1439,0)&lt;&gt;""),HLOOKUP(O$2+$A1439,Sheet2!CA:NN,$B1439,0),"")</f>
        <v/>
      </c>
      <c r="P1439" t="str">
        <f>IF(OR(HLOOKUP(P$2+$A1439,Sheet2!CB:NO,$B1439,0),HLOOKUP(P$2+$A1439,Sheet2!CB:NO,$B1439,0)&lt;&gt;""),HLOOKUP(P$2+$A1439,Sheet2!CB:NO,$B1439,0),"")</f>
        <v/>
      </c>
      <c r="Q1439" t="str">
        <f>IF(OR(HLOOKUP(Q$2+$A1439,Sheet2!CC:NO,$B1439,0),HLOOKUP(Q$2+$A1439,Sheet2!CC:NO,$B1439,0)&lt;&gt;""),HLOOKUP(Q$2+$A1439,Sheet2!CC:NO,$B1439,0),"")</f>
        <v/>
      </c>
    </row>
    <row r="1440" spans="1:17" x14ac:dyDescent="0.25">
      <c r="A1440" s="64">
        <f t="shared" si="179"/>
        <v>36</v>
      </c>
      <c r="B1440" s="64">
        <f t="shared" si="180"/>
        <v>148</v>
      </c>
      <c r="C1440" s="64">
        <f t="shared" si="181"/>
        <v>7</v>
      </c>
      <c r="D1440" s="64">
        <f t="shared" si="182"/>
        <v>144</v>
      </c>
      <c r="E1440" s="64">
        <f t="shared" si="183"/>
        <v>716</v>
      </c>
      <c r="F1440" s="64" t="str">
        <f t="shared" si="176"/>
        <v/>
      </c>
      <c r="G1440" s="64" t="str">
        <f t="shared" si="177"/>
        <v/>
      </c>
      <c r="H1440" s="64" t="str">
        <f t="shared" si="178"/>
        <v/>
      </c>
      <c r="I1440" s="80" t="str">
        <f>IFERROR(VLOOKUP(D1440,Sheet2!A:B,2,0),"")</f>
        <v/>
      </c>
      <c r="J1440" s="64" t="str">
        <f>IFERROR(IF(I1440&lt;&gt;"",VLOOKUP(I1440,Sheet2!B:C,2,0),""),"")</f>
        <v/>
      </c>
      <c r="K1440" s="64" t="str">
        <f>IFERROR( IF(I1440&lt;&gt;"", HLOOKUP(L$2+$A1440,Sheet2!BX:NK,2,0),""),"")</f>
        <v/>
      </c>
      <c r="L1440" t="str">
        <f>IF(OR(HLOOKUP(L$2+$A1440,Sheet2!BX:NK,$B1440,0),HLOOKUP(L$2+$A1440,Sheet2!BX:NK,$B1440,0)&lt;&gt;""),HLOOKUP(L$2+$A1440,Sheet2!BX:NK,$B1440,0),"")</f>
        <v/>
      </c>
      <c r="M1440" t="str">
        <f>IF(OR(HLOOKUP(M$2+$A1440,Sheet2!BY:NL,$B1440,0),HLOOKUP(M$2+$A1440,Sheet2!BY:NL,$B1440,0)&lt;&gt;""),HLOOKUP(M$2+$A1440,Sheet2!BY:NL,$B1440,0),"")</f>
        <v/>
      </c>
      <c r="N1440" t="str">
        <f>IF(OR(HLOOKUP(N$2+$A1440,Sheet2!BZ:NM,$B1440,0),HLOOKUP(N$2+$A1440,Sheet2!BZ:NM,$B1440,0)&lt;&gt;""),HLOOKUP(N$2+$A1440,Sheet2!BZ:NM,$B1440,0),"")</f>
        <v/>
      </c>
      <c r="O1440" t="str">
        <f>IF(OR(HLOOKUP(O$2+$A1440,Sheet2!CA:NN,$B1440,0),HLOOKUP(O$2+$A1440,Sheet2!CA:NN,$B1440,0)&lt;&gt;""),HLOOKUP(O$2+$A1440,Sheet2!CA:NN,$B1440,0),"")</f>
        <v/>
      </c>
      <c r="P1440" t="str">
        <f>IF(OR(HLOOKUP(P$2+$A1440,Sheet2!CB:NO,$B1440,0),HLOOKUP(P$2+$A1440,Sheet2!CB:NO,$B1440,0)&lt;&gt;""),HLOOKUP(P$2+$A1440,Sheet2!CB:NO,$B1440,0),"")</f>
        <v/>
      </c>
      <c r="Q1440" t="str">
        <f>IF(OR(HLOOKUP(Q$2+$A1440,Sheet2!CC:NO,$B1440,0),HLOOKUP(Q$2+$A1440,Sheet2!CC:NO,$B1440,0)&lt;&gt;""),HLOOKUP(Q$2+$A1440,Sheet2!CC:NO,$B1440,0),"")</f>
        <v/>
      </c>
    </row>
    <row r="1441" spans="1:17" x14ac:dyDescent="0.25">
      <c r="A1441" s="64">
        <f t="shared" si="179"/>
        <v>42</v>
      </c>
      <c r="B1441" s="64">
        <f t="shared" si="180"/>
        <v>148</v>
      </c>
      <c r="C1441" s="64">
        <f t="shared" si="181"/>
        <v>8</v>
      </c>
      <c r="D1441" s="64">
        <f t="shared" si="182"/>
        <v>144</v>
      </c>
      <c r="E1441" s="64">
        <f t="shared" si="183"/>
        <v>716</v>
      </c>
      <c r="F1441" s="64" t="str">
        <f t="shared" si="176"/>
        <v/>
      </c>
      <c r="G1441" s="64" t="str">
        <f t="shared" si="177"/>
        <v/>
      </c>
      <c r="H1441" s="64" t="str">
        <f t="shared" si="178"/>
        <v/>
      </c>
      <c r="I1441" s="80" t="str">
        <f>IFERROR(VLOOKUP(D1441,Sheet2!A:B,2,0),"")</f>
        <v/>
      </c>
      <c r="J1441" s="64" t="str">
        <f>IFERROR(IF(I1441&lt;&gt;"",VLOOKUP(I1441,Sheet2!B:C,2,0),""),"")</f>
        <v/>
      </c>
      <c r="K1441" s="64" t="str">
        <f>IFERROR( IF(I1441&lt;&gt;"", HLOOKUP(L$2+$A1441,Sheet2!BX:NK,2,0),""),"")</f>
        <v/>
      </c>
      <c r="L1441" t="str">
        <f>IF(OR(HLOOKUP(L$2+$A1441,Sheet2!BX:NK,$B1441,0),HLOOKUP(L$2+$A1441,Sheet2!BX:NK,$B1441,0)&lt;&gt;""),HLOOKUP(L$2+$A1441,Sheet2!BX:NK,$B1441,0),"")</f>
        <v/>
      </c>
      <c r="M1441" t="str">
        <f>IF(OR(HLOOKUP(M$2+$A1441,Sheet2!BY:NL,$B1441,0),HLOOKUP(M$2+$A1441,Sheet2!BY:NL,$B1441,0)&lt;&gt;""),HLOOKUP(M$2+$A1441,Sheet2!BY:NL,$B1441,0),"")</f>
        <v/>
      </c>
      <c r="N1441" t="str">
        <f>IF(OR(HLOOKUP(N$2+$A1441,Sheet2!BZ:NM,$B1441,0),HLOOKUP(N$2+$A1441,Sheet2!BZ:NM,$B1441,0)&lt;&gt;""),HLOOKUP(N$2+$A1441,Sheet2!BZ:NM,$B1441,0),"")</f>
        <v/>
      </c>
      <c r="O1441" t="str">
        <f>IF(OR(HLOOKUP(O$2+$A1441,Sheet2!CA:NN,$B1441,0),HLOOKUP(O$2+$A1441,Sheet2!CA:NN,$B1441,0)&lt;&gt;""),HLOOKUP(O$2+$A1441,Sheet2!CA:NN,$B1441,0),"")</f>
        <v/>
      </c>
      <c r="P1441" t="str">
        <f>IF(OR(HLOOKUP(P$2+$A1441,Sheet2!CB:NO,$B1441,0),HLOOKUP(P$2+$A1441,Sheet2!CB:NO,$B1441,0)&lt;&gt;""),HLOOKUP(P$2+$A1441,Sheet2!CB:NO,$B1441,0),"")</f>
        <v/>
      </c>
      <c r="Q1441" t="str">
        <f>IF(OR(HLOOKUP(Q$2+$A1441,Sheet2!CC:NO,$B1441,0),HLOOKUP(Q$2+$A1441,Sheet2!CC:NO,$B1441,0)&lt;&gt;""),HLOOKUP(Q$2+$A1441,Sheet2!CC:NO,$B1441,0),"")</f>
        <v/>
      </c>
    </row>
    <row r="1442" spans="1:17" x14ac:dyDescent="0.25">
      <c r="A1442" s="64">
        <f t="shared" si="179"/>
        <v>48</v>
      </c>
      <c r="B1442" s="64">
        <f t="shared" si="180"/>
        <v>148</v>
      </c>
      <c r="C1442" s="64">
        <f t="shared" si="181"/>
        <v>9</v>
      </c>
      <c r="D1442" s="64">
        <f t="shared" si="182"/>
        <v>144</v>
      </c>
      <c r="E1442" s="64">
        <f t="shared" si="183"/>
        <v>716</v>
      </c>
      <c r="F1442" s="64" t="str">
        <f t="shared" si="176"/>
        <v/>
      </c>
      <c r="G1442" s="64" t="str">
        <f t="shared" si="177"/>
        <v/>
      </c>
      <c r="H1442" s="64" t="str">
        <f t="shared" si="178"/>
        <v/>
      </c>
      <c r="I1442" s="80" t="str">
        <f>IFERROR(VLOOKUP(D1442,Sheet2!A:B,2,0),"")</f>
        <v/>
      </c>
      <c r="J1442" s="64" t="str">
        <f>IFERROR(IF(I1442&lt;&gt;"",VLOOKUP(I1442,Sheet2!B:C,2,0),""),"")</f>
        <v/>
      </c>
      <c r="K1442" s="64" t="str">
        <f>IFERROR( IF(I1442&lt;&gt;"", HLOOKUP(L$2+$A1442,Sheet2!BX:NK,2,0),""),"")</f>
        <v/>
      </c>
      <c r="L1442" t="str">
        <f>IF(OR(HLOOKUP(L$2+$A1442,Sheet2!BX:NK,$B1442,0),HLOOKUP(L$2+$A1442,Sheet2!BX:NK,$B1442,0)&lt;&gt;""),HLOOKUP(L$2+$A1442,Sheet2!BX:NK,$B1442,0),"")</f>
        <v/>
      </c>
      <c r="M1442" t="str">
        <f>IF(OR(HLOOKUP(M$2+$A1442,Sheet2!BY:NL,$B1442,0),HLOOKUP(M$2+$A1442,Sheet2!BY:NL,$B1442,0)&lt;&gt;""),HLOOKUP(M$2+$A1442,Sheet2!BY:NL,$B1442,0),"")</f>
        <v/>
      </c>
      <c r="N1442" t="str">
        <f>IF(OR(HLOOKUP(N$2+$A1442,Sheet2!BZ:NM,$B1442,0),HLOOKUP(N$2+$A1442,Sheet2!BZ:NM,$B1442,0)&lt;&gt;""),HLOOKUP(N$2+$A1442,Sheet2!BZ:NM,$B1442,0),"")</f>
        <v/>
      </c>
      <c r="O1442" t="str">
        <f>IF(OR(HLOOKUP(O$2+$A1442,Sheet2!CA:NN,$B1442,0),HLOOKUP(O$2+$A1442,Sheet2!CA:NN,$B1442,0)&lt;&gt;""),HLOOKUP(O$2+$A1442,Sheet2!CA:NN,$B1442,0),"")</f>
        <v/>
      </c>
      <c r="P1442" t="str">
        <f>IF(OR(HLOOKUP(P$2+$A1442,Sheet2!CB:NO,$B1442,0),HLOOKUP(P$2+$A1442,Sheet2!CB:NO,$B1442,0)&lt;&gt;""),HLOOKUP(P$2+$A1442,Sheet2!CB:NO,$B1442,0),"")</f>
        <v/>
      </c>
      <c r="Q1442" t="str">
        <f>IF(OR(HLOOKUP(Q$2+$A1442,Sheet2!CC:NO,$B1442,0),HLOOKUP(Q$2+$A1442,Sheet2!CC:NO,$B1442,0)&lt;&gt;""),HLOOKUP(Q$2+$A1442,Sheet2!CC:NO,$B1442,0),"")</f>
        <v/>
      </c>
    </row>
    <row r="1443" spans="1:17" x14ac:dyDescent="0.25">
      <c r="A1443" s="64">
        <f t="shared" si="179"/>
        <v>54</v>
      </c>
      <c r="B1443" s="64">
        <f t="shared" si="180"/>
        <v>148</v>
      </c>
      <c r="C1443" s="64">
        <f t="shared" si="181"/>
        <v>10</v>
      </c>
      <c r="D1443" s="64">
        <f t="shared" si="182"/>
        <v>144</v>
      </c>
      <c r="E1443" s="64">
        <f t="shared" si="183"/>
        <v>716</v>
      </c>
      <c r="F1443" s="64" t="str">
        <f t="shared" si="176"/>
        <v/>
      </c>
      <c r="G1443" s="64" t="str">
        <f t="shared" si="177"/>
        <v/>
      </c>
      <c r="H1443" s="64" t="str">
        <f t="shared" si="178"/>
        <v/>
      </c>
      <c r="I1443" s="80" t="str">
        <f>IFERROR(VLOOKUP(D1443,Sheet2!A:B,2,0),"")</f>
        <v/>
      </c>
      <c r="J1443" s="64" t="str">
        <f>IFERROR(IF(I1443&lt;&gt;"",VLOOKUP(I1443,Sheet2!B:C,2,0),""),"")</f>
        <v/>
      </c>
      <c r="K1443" s="64" t="str">
        <f>IFERROR( IF(I1443&lt;&gt;"", HLOOKUP(L$2+$A1443,Sheet2!BX:NK,2,0),""),"")</f>
        <v/>
      </c>
      <c r="L1443" t="str">
        <f>IF(OR(HLOOKUP(L$2+$A1443,Sheet2!BX:NK,$B1443,0),HLOOKUP(L$2+$A1443,Sheet2!BX:NK,$B1443,0)&lt;&gt;""),HLOOKUP(L$2+$A1443,Sheet2!BX:NK,$B1443,0),"")</f>
        <v/>
      </c>
      <c r="M1443" t="str">
        <f>IF(OR(HLOOKUP(M$2+$A1443,Sheet2!BY:NL,$B1443,0),HLOOKUP(M$2+$A1443,Sheet2!BY:NL,$B1443,0)&lt;&gt;""),HLOOKUP(M$2+$A1443,Sheet2!BY:NL,$B1443,0),"")</f>
        <v/>
      </c>
      <c r="N1443" t="str">
        <f>IF(OR(HLOOKUP(N$2+$A1443,Sheet2!BZ:NM,$B1443,0),HLOOKUP(N$2+$A1443,Sheet2!BZ:NM,$B1443,0)&lt;&gt;""),HLOOKUP(N$2+$A1443,Sheet2!BZ:NM,$B1443,0),"")</f>
        <v/>
      </c>
      <c r="O1443" t="str">
        <f>IF(OR(HLOOKUP(O$2+$A1443,Sheet2!CA:NN,$B1443,0),HLOOKUP(O$2+$A1443,Sheet2!CA:NN,$B1443,0)&lt;&gt;""),HLOOKUP(O$2+$A1443,Sheet2!CA:NN,$B1443,0),"")</f>
        <v/>
      </c>
      <c r="P1443" t="str">
        <f>IF(OR(HLOOKUP(P$2+$A1443,Sheet2!CB:NO,$B1443,0),HLOOKUP(P$2+$A1443,Sheet2!CB:NO,$B1443,0)&lt;&gt;""),HLOOKUP(P$2+$A1443,Sheet2!CB:NO,$B1443,0),"")</f>
        <v/>
      </c>
      <c r="Q1443" t="str">
        <f>IF(OR(HLOOKUP(Q$2+$A1443,Sheet2!CC:NO,$B1443,0),HLOOKUP(Q$2+$A1443,Sheet2!CC:NO,$B1443,0)&lt;&gt;""),HLOOKUP(Q$2+$A1443,Sheet2!CC:NO,$B1443,0),"")</f>
        <v/>
      </c>
    </row>
    <row r="1444" spans="1:17" x14ac:dyDescent="0.25">
      <c r="A1444" s="64">
        <f t="shared" si="179"/>
        <v>0</v>
      </c>
      <c r="B1444" s="64">
        <f t="shared" si="180"/>
        <v>149</v>
      </c>
      <c r="C1444" s="64">
        <f t="shared" si="181"/>
        <v>1</v>
      </c>
      <c r="D1444" s="64">
        <f t="shared" si="182"/>
        <v>145</v>
      </c>
      <c r="E1444" s="64">
        <f t="shared" si="183"/>
        <v>721</v>
      </c>
      <c r="F1444" s="64" t="str">
        <f t="shared" si="176"/>
        <v/>
      </c>
      <c r="G1444" s="64" t="str">
        <f t="shared" si="177"/>
        <v/>
      </c>
      <c r="H1444" s="64" t="str">
        <f t="shared" si="178"/>
        <v/>
      </c>
      <c r="I1444" s="80" t="str">
        <f>IFERROR(VLOOKUP(D1444,Sheet2!A:B,2,0),"")</f>
        <v/>
      </c>
      <c r="J1444" s="64" t="str">
        <f>IFERROR(IF(I1444&lt;&gt;"",VLOOKUP(I1444,Sheet2!B:C,2,0),""),"")</f>
        <v/>
      </c>
      <c r="K1444" s="64" t="str">
        <f>IFERROR( IF(I1444&lt;&gt;"", HLOOKUP(L$2+$A1444,Sheet2!BX:NK,2,0),""),"")</f>
        <v/>
      </c>
      <c r="L1444" t="str">
        <f>IF(OR(HLOOKUP(L$2+$A1444,Sheet2!BX:NK,$B1444,0),HLOOKUP(L$2+$A1444,Sheet2!BX:NK,$B1444,0)&lt;&gt;""),HLOOKUP(L$2+$A1444,Sheet2!BX:NK,$B1444,0),"")</f>
        <v/>
      </c>
      <c r="M1444" t="str">
        <f>IF(OR(HLOOKUP(M$2+$A1444,Sheet2!BY:NL,$B1444,0),HLOOKUP(M$2+$A1444,Sheet2!BY:NL,$B1444,0)&lt;&gt;""),HLOOKUP(M$2+$A1444,Sheet2!BY:NL,$B1444,0),"")</f>
        <v/>
      </c>
      <c r="N1444" t="str">
        <f>IF(OR(HLOOKUP(N$2+$A1444,Sheet2!BZ:NM,$B1444,0),HLOOKUP(N$2+$A1444,Sheet2!BZ:NM,$B1444,0)&lt;&gt;""),HLOOKUP(N$2+$A1444,Sheet2!BZ:NM,$B1444,0),"")</f>
        <v/>
      </c>
      <c r="O1444" t="str">
        <f>IF(OR(HLOOKUP(O$2+$A1444,Sheet2!CA:NN,$B1444,0),HLOOKUP(O$2+$A1444,Sheet2!CA:NN,$B1444,0)&lt;&gt;""),HLOOKUP(O$2+$A1444,Sheet2!CA:NN,$B1444,0),"")</f>
        <v/>
      </c>
      <c r="P1444" t="str">
        <f>IF(OR(HLOOKUP(P$2+$A1444,Sheet2!CB:NO,$B1444,0),HLOOKUP(P$2+$A1444,Sheet2!CB:NO,$B1444,0)&lt;&gt;""),HLOOKUP(P$2+$A1444,Sheet2!CB:NO,$B1444,0),"")</f>
        <v/>
      </c>
      <c r="Q1444" t="str">
        <f>IF(OR(HLOOKUP(Q$2+$A1444,Sheet2!CC:NO,$B1444,0),HLOOKUP(Q$2+$A1444,Sheet2!CC:NO,$B1444,0)&lt;&gt;""),HLOOKUP(Q$2+$A1444,Sheet2!CC:NO,$B1444,0),"")</f>
        <v/>
      </c>
    </row>
    <row r="1445" spans="1:17" x14ac:dyDescent="0.25">
      <c r="A1445" s="64">
        <f t="shared" si="179"/>
        <v>6</v>
      </c>
      <c r="B1445" s="64">
        <f t="shared" si="180"/>
        <v>149</v>
      </c>
      <c r="C1445" s="64">
        <f t="shared" si="181"/>
        <v>2</v>
      </c>
      <c r="D1445" s="64">
        <f t="shared" si="182"/>
        <v>145</v>
      </c>
      <c r="E1445" s="64">
        <f t="shared" si="183"/>
        <v>721</v>
      </c>
      <c r="F1445" s="64" t="str">
        <f t="shared" si="176"/>
        <v/>
      </c>
      <c r="G1445" s="64" t="str">
        <f t="shared" si="177"/>
        <v/>
      </c>
      <c r="H1445" s="64" t="str">
        <f t="shared" si="178"/>
        <v/>
      </c>
      <c r="I1445" s="80" t="str">
        <f>IFERROR(VLOOKUP(D1445,Sheet2!A:B,2,0),"")</f>
        <v/>
      </c>
      <c r="J1445" s="64" t="str">
        <f>IFERROR(IF(I1445&lt;&gt;"",VLOOKUP(I1445,Sheet2!B:C,2,0),""),"")</f>
        <v/>
      </c>
      <c r="K1445" s="64" t="str">
        <f>IFERROR( IF(I1445&lt;&gt;"", HLOOKUP(L$2+$A1445,Sheet2!BX:NK,2,0),""),"")</f>
        <v/>
      </c>
      <c r="L1445" t="str">
        <f>IF(OR(HLOOKUP(L$2+$A1445,Sheet2!BX:NK,$B1445,0),HLOOKUP(L$2+$A1445,Sheet2!BX:NK,$B1445,0)&lt;&gt;""),HLOOKUP(L$2+$A1445,Sheet2!BX:NK,$B1445,0),"")</f>
        <v/>
      </c>
      <c r="M1445" t="str">
        <f>IF(OR(HLOOKUP(M$2+$A1445,Sheet2!BY:NL,$B1445,0),HLOOKUP(M$2+$A1445,Sheet2!BY:NL,$B1445,0)&lt;&gt;""),HLOOKUP(M$2+$A1445,Sheet2!BY:NL,$B1445,0),"")</f>
        <v/>
      </c>
      <c r="N1445" t="str">
        <f>IF(OR(HLOOKUP(N$2+$A1445,Sheet2!BZ:NM,$B1445,0),HLOOKUP(N$2+$A1445,Sheet2!BZ:NM,$B1445,0)&lt;&gt;""),HLOOKUP(N$2+$A1445,Sheet2!BZ:NM,$B1445,0),"")</f>
        <v/>
      </c>
      <c r="O1445" t="str">
        <f>IF(OR(HLOOKUP(O$2+$A1445,Sheet2!CA:NN,$B1445,0),HLOOKUP(O$2+$A1445,Sheet2!CA:NN,$B1445,0)&lt;&gt;""),HLOOKUP(O$2+$A1445,Sheet2!CA:NN,$B1445,0),"")</f>
        <v/>
      </c>
      <c r="P1445" t="str">
        <f>IF(OR(HLOOKUP(P$2+$A1445,Sheet2!CB:NO,$B1445,0),HLOOKUP(P$2+$A1445,Sheet2!CB:NO,$B1445,0)&lt;&gt;""),HLOOKUP(P$2+$A1445,Sheet2!CB:NO,$B1445,0),"")</f>
        <v/>
      </c>
      <c r="Q1445" t="str">
        <f>IF(OR(HLOOKUP(Q$2+$A1445,Sheet2!CC:NO,$B1445,0),HLOOKUP(Q$2+$A1445,Sheet2!CC:NO,$B1445,0)&lt;&gt;""),HLOOKUP(Q$2+$A1445,Sheet2!CC:NO,$B1445,0),"")</f>
        <v/>
      </c>
    </row>
    <row r="1446" spans="1:17" x14ac:dyDescent="0.25">
      <c r="A1446" s="64">
        <f t="shared" si="179"/>
        <v>12</v>
      </c>
      <c r="B1446" s="64">
        <f t="shared" si="180"/>
        <v>149</v>
      </c>
      <c r="C1446" s="64">
        <f t="shared" si="181"/>
        <v>3</v>
      </c>
      <c r="D1446" s="64">
        <f t="shared" si="182"/>
        <v>145</v>
      </c>
      <c r="E1446" s="64">
        <f t="shared" si="183"/>
        <v>721</v>
      </c>
      <c r="F1446" s="64" t="str">
        <f t="shared" si="176"/>
        <v/>
      </c>
      <c r="G1446" s="64" t="str">
        <f t="shared" si="177"/>
        <v/>
      </c>
      <c r="H1446" s="64" t="str">
        <f t="shared" si="178"/>
        <v/>
      </c>
      <c r="I1446" s="80" t="str">
        <f>IFERROR(VLOOKUP(D1446,Sheet2!A:B,2,0),"")</f>
        <v/>
      </c>
      <c r="J1446" s="64" t="str">
        <f>IFERROR(IF(I1446&lt;&gt;"",VLOOKUP(I1446,Sheet2!B:C,2,0),""),"")</f>
        <v/>
      </c>
      <c r="K1446" s="64" t="str">
        <f>IFERROR( IF(I1446&lt;&gt;"", HLOOKUP(L$2+$A1446,Sheet2!BX:NK,2,0),""),"")</f>
        <v/>
      </c>
      <c r="L1446" t="str">
        <f>IF(OR(HLOOKUP(L$2+$A1446,Sheet2!BX:NK,$B1446,0),HLOOKUP(L$2+$A1446,Sheet2!BX:NK,$B1446,0)&lt;&gt;""),HLOOKUP(L$2+$A1446,Sheet2!BX:NK,$B1446,0),"")</f>
        <v/>
      </c>
      <c r="M1446" t="str">
        <f>IF(OR(HLOOKUP(M$2+$A1446,Sheet2!BY:NL,$B1446,0),HLOOKUP(M$2+$A1446,Sheet2!BY:NL,$B1446,0)&lt;&gt;""),HLOOKUP(M$2+$A1446,Sheet2!BY:NL,$B1446,0),"")</f>
        <v/>
      </c>
      <c r="N1446" t="str">
        <f>IF(OR(HLOOKUP(N$2+$A1446,Sheet2!BZ:NM,$B1446,0),HLOOKUP(N$2+$A1446,Sheet2!BZ:NM,$B1446,0)&lt;&gt;""),HLOOKUP(N$2+$A1446,Sheet2!BZ:NM,$B1446,0),"")</f>
        <v/>
      </c>
      <c r="O1446" t="str">
        <f>IF(OR(HLOOKUP(O$2+$A1446,Sheet2!CA:NN,$B1446,0),HLOOKUP(O$2+$A1446,Sheet2!CA:NN,$B1446,0)&lt;&gt;""),HLOOKUP(O$2+$A1446,Sheet2!CA:NN,$B1446,0),"")</f>
        <v/>
      </c>
      <c r="P1446" t="str">
        <f>IF(OR(HLOOKUP(P$2+$A1446,Sheet2!CB:NO,$B1446,0),HLOOKUP(P$2+$A1446,Sheet2!CB:NO,$B1446,0)&lt;&gt;""),HLOOKUP(P$2+$A1446,Sheet2!CB:NO,$B1446,0),"")</f>
        <v/>
      </c>
      <c r="Q1446" t="str">
        <f>IF(OR(HLOOKUP(Q$2+$A1446,Sheet2!CC:NO,$B1446,0),HLOOKUP(Q$2+$A1446,Sheet2!CC:NO,$B1446,0)&lt;&gt;""),HLOOKUP(Q$2+$A1446,Sheet2!CC:NO,$B1446,0),"")</f>
        <v/>
      </c>
    </row>
    <row r="1447" spans="1:17" x14ac:dyDescent="0.25">
      <c r="A1447" s="64">
        <f t="shared" si="179"/>
        <v>18</v>
      </c>
      <c r="B1447" s="64">
        <f t="shared" si="180"/>
        <v>149</v>
      </c>
      <c r="C1447" s="64">
        <f t="shared" si="181"/>
        <v>4</v>
      </c>
      <c r="D1447" s="64">
        <f t="shared" si="182"/>
        <v>145</v>
      </c>
      <c r="E1447" s="64">
        <f t="shared" si="183"/>
        <v>721</v>
      </c>
      <c r="F1447" s="64" t="str">
        <f t="shared" si="176"/>
        <v/>
      </c>
      <c r="G1447" s="64" t="str">
        <f t="shared" si="177"/>
        <v/>
      </c>
      <c r="H1447" s="64" t="str">
        <f t="shared" si="178"/>
        <v/>
      </c>
      <c r="I1447" s="80" t="str">
        <f>IFERROR(VLOOKUP(D1447,Sheet2!A:B,2,0),"")</f>
        <v/>
      </c>
      <c r="J1447" s="64" t="str">
        <f>IFERROR(IF(I1447&lt;&gt;"",VLOOKUP(I1447,Sheet2!B:C,2,0),""),"")</f>
        <v/>
      </c>
      <c r="K1447" s="64" t="str">
        <f>IFERROR( IF(I1447&lt;&gt;"", HLOOKUP(L$2+$A1447,Sheet2!BX:NK,2,0),""),"")</f>
        <v/>
      </c>
      <c r="L1447" t="str">
        <f>IF(OR(HLOOKUP(L$2+$A1447,Sheet2!BX:NK,$B1447,0),HLOOKUP(L$2+$A1447,Sheet2!BX:NK,$B1447,0)&lt;&gt;""),HLOOKUP(L$2+$A1447,Sheet2!BX:NK,$B1447,0),"")</f>
        <v/>
      </c>
      <c r="M1447" t="str">
        <f>IF(OR(HLOOKUP(M$2+$A1447,Sheet2!BY:NL,$B1447,0),HLOOKUP(M$2+$A1447,Sheet2!BY:NL,$B1447,0)&lt;&gt;""),HLOOKUP(M$2+$A1447,Sheet2!BY:NL,$B1447,0),"")</f>
        <v/>
      </c>
      <c r="N1447" t="str">
        <f>IF(OR(HLOOKUP(N$2+$A1447,Sheet2!BZ:NM,$B1447,0),HLOOKUP(N$2+$A1447,Sheet2!BZ:NM,$B1447,0)&lt;&gt;""),HLOOKUP(N$2+$A1447,Sheet2!BZ:NM,$B1447,0),"")</f>
        <v/>
      </c>
      <c r="O1447" t="str">
        <f>IF(OR(HLOOKUP(O$2+$A1447,Sheet2!CA:NN,$B1447,0),HLOOKUP(O$2+$A1447,Sheet2!CA:NN,$B1447,0)&lt;&gt;""),HLOOKUP(O$2+$A1447,Sheet2!CA:NN,$B1447,0),"")</f>
        <v/>
      </c>
      <c r="P1447" t="str">
        <f>IF(OR(HLOOKUP(P$2+$A1447,Sheet2!CB:NO,$B1447,0),HLOOKUP(P$2+$A1447,Sheet2!CB:NO,$B1447,0)&lt;&gt;""),HLOOKUP(P$2+$A1447,Sheet2!CB:NO,$B1447,0),"")</f>
        <v/>
      </c>
      <c r="Q1447" t="str">
        <f>IF(OR(HLOOKUP(Q$2+$A1447,Sheet2!CC:NO,$B1447,0),HLOOKUP(Q$2+$A1447,Sheet2!CC:NO,$B1447,0)&lt;&gt;""),HLOOKUP(Q$2+$A1447,Sheet2!CC:NO,$B1447,0),"")</f>
        <v/>
      </c>
    </row>
    <row r="1448" spans="1:17" x14ac:dyDescent="0.25">
      <c r="A1448" s="64">
        <f t="shared" si="179"/>
        <v>24</v>
      </c>
      <c r="B1448" s="64">
        <f t="shared" si="180"/>
        <v>149</v>
      </c>
      <c r="C1448" s="64">
        <f t="shared" si="181"/>
        <v>5</v>
      </c>
      <c r="D1448" s="64">
        <f t="shared" si="182"/>
        <v>145</v>
      </c>
      <c r="E1448" s="64">
        <f t="shared" si="183"/>
        <v>721</v>
      </c>
      <c r="F1448" s="64" t="str">
        <f t="shared" si="176"/>
        <v/>
      </c>
      <c r="G1448" s="64" t="str">
        <f t="shared" si="177"/>
        <v/>
      </c>
      <c r="H1448" s="64" t="str">
        <f t="shared" si="178"/>
        <v/>
      </c>
      <c r="I1448" s="80" t="str">
        <f>IFERROR(VLOOKUP(D1448,Sheet2!A:B,2,0),"")</f>
        <v/>
      </c>
      <c r="J1448" s="64" t="str">
        <f>IFERROR(IF(I1448&lt;&gt;"",VLOOKUP(I1448,Sheet2!B:C,2,0),""),"")</f>
        <v/>
      </c>
      <c r="K1448" s="64" t="str">
        <f>IFERROR( IF(I1448&lt;&gt;"", HLOOKUP(L$2+$A1448,Sheet2!BX:NK,2,0),""),"")</f>
        <v/>
      </c>
      <c r="L1448" t="str">
        <f>IF(OR(HLOOKUP(L$2+$A1448,Sheet2!BX:NK,$B1448,0),HLOOKUP(L$2+$A1448,Sheet2!BX:NK,$B1448,0)&lt;&gt;""),HLOOKUP(L$2+$A1448,Sheet2!BX:NK,$B1448,0),"")</f>
        <v/>
      </c>
      <c r="M1448" t="str">
        <f>IF(OR(HLOOKUP(M$2+$A1448,Sheet2!BY:NL,$B1448,0),HLOOKUP(M$2+$A1448,Sheet2!BY:NL,$B1448,0)&lt;&gt;""),HLOOKUP(M$2+$A1448,Sheet2!BY:NL,$B1448,0),"")</f>
        <v/>
      </c>
      <c r="N1448" t="str">
        <f>IF(OR(HLOOKUP(N$2+$A1448,Sheet2!BZ:NM,$B1448,0),HLOOKUP(N$2+$A1448,Sheet2!BZ:NM,$B1448,0)&lt;&gt;""),HLOOKUP(N$2+$A1448,Sheet2!BZ:NM,$B1448,0),"")</f>
        <v/>
      </c>
      <c r="O1448" t="str">
        <f>IF(OR(HLOOKUP(O$2+$A1448,Sheet2!CA:NN,$B1448,0),HLOOKUP(O$2+$A1448,Sheet2!CA:NN,$B1448,0)&lt;&gt;""),HLOOKUP(O$2+$A1448,Sheet2!CA:NN,$B1448,0),"")</f>
        <v/>
      </c>
      <c r="P1448" t="str">
        <f>IF(OR(HLOOKUP(P$2+$A1448,Sheet2!CB:NO,$B1448,0),HLOOKUP(P$2+$A1448,Sheet2!CB:NO,$B1448,0)&lt;&gt;""),HLOOKUP(P$2+$A1448,Sheet2!CB:NO,$B1448,0),"")</f>
        <v/>
      </c>
      <c r="Q1448" t="str">
        <f>IF(OR(HLOOKUP(Q$2+$A1448,Sheet2!CC:NO,$B1448,0),HLOOKUP(Q$2+$A1448,Sheet2!CC:NO,$B1448,0)&lt;&gt;""),HLOOKUP(Q$2+$A1448,Sheet2!CC:NO,$B1448,0),"")</f>
        <v/>
      </c>
    </row>
    <row r="1449" spans="1:17" x14ac:dyDescent="0.25">
      <c r="A1449" s="64">
        <f t="shared" si="179"/>
        <v>30</v>
      </c>
      <c r="B1449" s="64">
        <f t="shared" si="180"/>
        <v>149</v>
      </c>
      <c r="C1449" s="64">
        <f t="shared" si="181"/>
        <v>6</v>
      </c>
      <c r="D1449" s="64">
        <f t="shared" si="182"/>
        <v>145</v>
      </c>
      <c r="E1449" s="64">
        <f t="shared" si="183"/>
        <v>721</v>
      </c>
      <c r="F1449" s="64" t="str">
        <f t="shared" si="176"/>
        <v/>
      </c>
      <c r="G1449" s="64" t="str">
        <f t="shared" si="177"/>
        <v/>
      </c>
      <c r="H1449" s="64" t="str">
        <f t="shared" si="178"/>
        <v/>
      </c>
      <c r="I1449" s="80" t="str">
        <f>IFERROR(VLOOKUP(D1449,Sheet2!A:B,2,0),"")</f>
        <v/>
      </c>
      <c r="J1449" s="64" t="str">
        <f>IFERROR(IF(I1449&lt;&gt;"",VLOOKUP(I1449,Sheet2!B:C,2,0),""),"")</f>
        <v/>
      </c>
      <c r="K1449" s="64" t="str">
        <f>IFERROR( IF(I1449&lt;&gt;"", HLOOKUP(L$2+$A1449,Sheet2!BX:NK,2,0),""),"")</f>
        <v/>
      </c>
      <c r="L1449" t="str">
        <f>IF(OR(HLOOKUP(L$2+$A1449,Sheet2!BX:NK,$B1449,0),HLOOKUP(L$2+$A1449,Sheet2!BX:NK,$B1449,0)&lt;&gt;""),HLOOKUP(L$2+$A1449,Sheet2!BX:NK,$B1449,0),"")</f>
        <v/>
      </c>
      <c r="M1449" t="str">
        <f>IF(OR(HLOOKUP(M$2+$A1449,Sheet2!BY:NL,$B1449,0),HLOOKUP(M$2+$A1449,Sheet2!BY:NL,$B1449,0)&lt;&gt;""),HLOOKUP(M$2+$A1449,Sheet2!BY:NL,$B1449,0),"")</f>
        <v/>
      </c>
      <c r="N1449" t="str">
        <f>IF(OR(HLOOKUP(N$2+$A1449,Sheet2!BZ:NM,$B1449,0),HLOOKUP(N$2+$A1449,Sheet2!BZ:NM,$B1449,0)&lt;&gt;""),HLOOKUP(N$2+$A1449,Sheet2!BZ:NM,$B1449,0),"")</f>
        <v/>
      </c>
      <c r="O1449" t="str">
        <f>IF(OR(HLOOKUP(O$2+$A1449,Sheet2!CA:NN,$B1449,0),HLOOKUP(O$2+$A1449,Sheet2!CA:NN,$B1449,0)&lt;&gt;""),HLOOKUP(O$2+$A1449,Sheet2!CA:NN,$B1449,0),"")</f>
        <v/>
      </c>
      <c r="P1449" t="str">
        <f>IF(OR(HLOOKUP(P$2+$A1449,Sheet2!CB:NO,$B1449,0),HLOOKUP(P$2+$A1449,Sheet2!CB:NO,$B1449,0)&lt;&gt;""),HLOOKUP(P$2+$A1449,Sheet2!CB:NO,$B1449,0),"")</f>
        <v/>
      </c>
      <c r="Q1449" t="str">
        <f>IF(OR(HLOOKUP(Q$2+$A1449,Sheet2!CC:NO,$B1449,0),HLOOKUP(Q$2+$A1449,Sheet2!CC:NO,$B1449,0)&lt;&gt;""),HLOOKUP(Q$2+$A1449,Sheet2!CC:NO,$B1449,0),"")</f>
        <v/>
      </c>
    </row>
    <row r="1450" spans="1:17" x14ac:dyDescent="0.25">
      <c r="A1450" s="64">
        <f t="shared" si="179"/>
        <v>36</v>
      </c>
      <c r="B1450" s="64">
        <f t="shared" si="180"/>
        <v>149</v>
      </c>
      <c r="C1450" s="64">
        <f t="shared" si="181"/>
        <v>7</v>
      </c>
      <c r="D1450" s="64">
        <f t="shared" si="182"/>
        <v>145</v>
      </c>
      <c r="E1450" s="64">
        <f t="shared" si="183"/>
        <v>721</v>
      </c>
      <c r="F1450" s="64" t="str">
        <f t="shared" si="176"/>
        <v/>
      </c>
      <c r="G1450" s="64" t="str">
        <f t="shared" si="177"/>
        <v/>
      </c>
      <c r="H1450" s="64" t="str">
        <f t="shared" si="178"/>
        <v/>
      </c>
      <c r="I1450" s="80" t="str">
        <f>IFERROR(VLOOKUP(D1450,Sheet2!A:B,2,0),"")</f>
        <v/>
      </c>
      <c r="J1450" s="64" t="str">
        <f>IFERROR(IF(I1450&lt;&gt;"",VLOOKUP(I1450,Sheet2!B:C,2,0),""),"")</f>
        <v/>
      </c>
      <c r="K1450" s="64" t="str">
        <f>IFERROR( IF(I1450&lt;&gt;"", HLOOKUP(L$2+$A1450,Sheet2!BX:NK,2,0),""),"")</f>
        <v/>
      </c>
      <c r="L1450" t="str">
        <f>IF(OR(HLOOKUP(L$2+$A1450,Sheet2!BX:NK,$B1450,0),HLOOKUP(L$2+$A1450,Sheet2!BX:NK,$B1450,0)&lt;&gt;""),HLOOKUP(L$2+$A1450,Sheet2!BX:NK,$B1450,0),"")</f>
        <v/>
      </c>
      <c r="M1450" t="str">
        <f>IF(OR(HLOOKUP(M$2+$A1450,Sheet2!BY:NL,$B1450,0),HLOOKUP(M$2+$A1450,Sheet2!BY:NL,$B1450,0)&lt;&gt;""),HLOOKUP(M$2+$A1450,Sheet2!BY:NL,$B1450,0),"")</f>
        <v/>
      </c>
      <c r="N1450" t="str">
        <f>IF(OR(HLOOKUP(N$2+$A1450,Sheet2!BZ:NM,$B1450,0),HLOOKUP(N$2+$A1450,Sheet2!BZ:NM,$B1450,0)&lt;&gt;""),HLOOKUP(N$2+$A1450,Sheet2!BZ:NM,$B1450,0),"")</f>
        <v/>
      </c>
      <c r="O1450" t="str">
        <f>IF(OR(HLOOKUP(O$2+$A1450,Sheet2!CA:NN,$B1450,0),HLOOKUP(O$2+$A1450,Sheet2!CA:NN,$B1450,0)&lt;&gt;""),HLOOKUP(O$2+$A1450,Sheet2!CA:NN,$B1450,0),"")</f>
        <v/>
      </c>
      <c r="P1450" t="str">
        <f>IF(OR(HLOOKUP(P$2+$A1450,Sheet2!CB:NO,$B1450,0),HLOOKUP(P$2+$A1450,Sheet2!CB:NO,$B1450,0)&lt;&gt;""),HLOOKUP(P$2+$A1450,Sheet2!CB:NO,$B1450,0),"")</f>
        <v/>
      </c>
      <c r="Q1450" t="str">
        <f>IF(OR(HLOOKUP(Q$2+$A1450,Sheet2!CC:NO,$B1450,0),HLOOKUP(Q$2+$A1450,Sheet2!CC:NO,$B1450,0)&lt;&gt;""),HLOOKUP(Q$2+$A1450,Sheet2!CC:NO,$B1450,0),"")</f>
        <v/>
      </c>
    </row>
    <row r="1451" spans="1:17" x14ac:dyDescent="0.25">
      <c r="A1451" s="64">
        <f t="shared" si="179"/>
        <v>42</v>
      </c>
      <c r="B1451" s="64">
        <f t="shared" si="180"/>
        <v>149</v>
      </c>
      <c r="C1451" s="64">
        <f t="shared" si="181"/>
        <v>8</v>
      </c>
      <c r="D1451" s="64">
        <f t="shared" si="182"/>
        <v>145</v>
      </c>
      <c r="E1451" s="64">
        <f t="shared" si="183"/>
        <v>721</v>
      </c>
      <c r="F1451" s="64" t="str">
        <f t="shared" si="176"/>
        <v/>
      </c>
      <c r="G1451" s="64" t="str">
        <f t="shared" si="177"/>
        <v/>
      </c>
      <c r="H1451" s="64" t="str">
        <f t="shared" si="178"/>
        <v/>
      </c>
      <c r="I1451" s="80" t="str">
        <f>IFERROR(VLOOKUP(D1451,Sheet2!A:B,2,0),"")</f>
        <v/>
      </c>
      <c r="J1451" s="64" t="str">
        <f>IFERROR(IF(I1451&lt;&gt;"",VLOOKUP(I1451,Sheet2!B:C,2,0),""),"")</f>
        <v/>
      </c>
      <c r="K1451" s="64" t="str">
        <f>IFERROR( IF(I1451&lt;&gt;"", HLOOKUP(L$2+$A1451,Sheet2!BX:NK,2,0),""),"")</f>
        <v/>
      </c>
      <c r="L1451" t="str">
        <f>IF(OR(HLOOKUP(L$2+$A1451,Sheet2!BX:NK,$B1451,0),HLOOKUP(L$2+$A1451,Sheet2!BX:NK,$B1451,0)&lt;&gt;""),HLOOKUP(L$2+$A1451,Sheet2!BX:NK,$B1451,0),"")</f>
        <v/>
      </c>
      <c r="M1451" t="str">
        <f>IF(OR(HLOOKUP(M$2+$A1451,Sheet2!BY:NL,$B1451,0),HLOOKUP(M$2+$A1451,Sheet2!BY:NL,$B1451,0)&lt;&gt;""),HLOOKUP(M$2+$A1451,Sheet2!BY:NL,$B1451,0),"")</f>
        <v/>
      </c>
      <c r="N1451" t="str">
        <f>IF(OR(HLOOKUP(N$2+$A1451,Sheet2!BZ:NM,$B1451,0),HLOOKUP(N$2+$A1451,Sheet2!BZ:NM,$B1451,0)&lt;&gt;""),HLOOKUP(N$2+$A1451,Sheet2!BZ:NM,$B1451,0),"")</f>
        <v/>
      </c>
      <c r="O1451" t="str">
        <f>IF(OR(HLOOKUP(O$2+$A1451,Sheet2!CA:NN,$B1451,0),HLOOKUP(O$2+$A1451,Sheet2!CA:NN,$B1451,0)&lt;&gt;""),HLOOKUP(O$2+$A1451,Sheet2!CA:NN,$B1451,0),"")</f>
        <v/>
      </c>
      <c r="P1451" t="str">
        <f>IF(OR(HLOOKUP(P$2+$A1451,Sheet2!CB:NO,$B1451,0),HLOOKUP(P$2+$A1451,Sheet2!CB:NO,$B1451,0)&lt;&gt;""),HLOOKUP(P$2+$A1451,Sheet2!CB:NO,$B1451,0),"")</f>
        <v/>
      </c>
      <c r="Q1451" t="str">
        <f>IF(OR(HLOOKUP(Q$2+$A1451,Sheet2!CC:NO,$B1451,0),HLOOKUP(Q$2+$A1451,Sheet2!CC:NO,$B1451,0)&lt;&gt;""),HLOOKUP(Q$2+$A1451,Sheet2!CC:NO,$B1451,0),"")</f>
        <v/>
      </c>
    </row>
    <row r="1452" spans="1:17" x14ac:dyDescent="0.25">
      <c r="A1452" s="64">
        <f t="shared" si="179"/>
        <v>48</v>
      </c>
      <c r="B1452" s="64">
        <f t="shared" si="180"/>
        <v>149</v>
      </c>
      <c r="C1452" s="64">
        <f t="shared" si="181"/>
        <v>9</v>
      </c>
      <c r="D1452" s="64">
        <f t="shared" si="182"/>
        <v>145</v>
      </c>
      <c r="E1452" s="64">
        <f t="shared" si="183"/>
        <v>721</v>
      </c>
      <c r="F1452" s="64" t="str">
        <f t="shared" si="176"/>
        <v/>
      </c>
      <c r="G1452" s="64" t="str">
        <f t="shared" si="177"/>
        <v/>
      </c>
      <c r="H1452" s="64" t="str">
        <f t="shared" si="178"/>
        <v/>
      </c>
      <c r="I1452" s="80" t="str">
        <f>IFERROR(VLOOKUP(D1452,Sheet2!A:B,2,0),"")</f>
        <v/>
      </c>
      <c r="J1452" s="64" t="str">
        <f>IFERROR(IF(I1452&lt;&gt;"",VLOOKUP(I1452,Sheet2!B:C,2,0),""),"")</f>
        <v/>
      </c>
      <c r="K1452" s="64" t="str">
        <f>IFERROR( IF(I1452&lt;&gt;"", HLOOKUP(L$2+$A1452,Sheet2!BX:NK,2,0),""),"")</f>
        <v/>
      </c>
      <c r="L1452" t="str">
        <f>IF(OR(HLOOKUP(L$2+$A1452,Sheet2!BX:NK,$B1452,0),HLOOKUP(L$2+$A1452,Sheet2!BX:NK,$B1452,0)&lt;&gt;""),HLOOKUP(L$2+$A1452,Sheet2!BX:NK,$B1452,0),"")</f>
        <v/>
      </c>
      <c r="M1452" t="str">
        <f>IF(OR(HLOOKUP(M$2+$A1452,Sheet2!BY:NL,$B1452,0),HLOOKUP(M$2+$A1452,Sheet2!BY:NL,$B1452,0)&lt;&gt;""),HLOOKUP(M$2+$A1452,Sheet2!BY:NL,$B1452,0),"")</f>
        <v/>
      </c>
      <c r="N1452" t="str">
        <f>IF(OR(HLOOKUP(N$2+$A1452,Sheet2!BZ:NM,$B1452,0),HLOOKUP(N$2+$A1452,Sheet2!BZ:NM,$B1452,0)&lt;&gt;""),HLOOKUP(N$2+$A1452,Sheet2!BZ:NM,$B1452,0),"")</f>
        <v/>
      </c>
      <c r="O1452" t="str">
        <f>IF(OR(HLOOKUP(O$2+$A1452,Sheet2!CA:NN,$B1452,0),HLOOKUP(O$2+$A1452,Sheet2!CA:NN,$B1452,0)&lt;&gt;""),HLOOKUP(O$2+$A1452,Sheet2!CA:NN,$B1452,0),"")</f>
        <v/>
      </c>
      <c r="P1452" t="str">
        <f>IF(OR(HLOOKUP(P$2+$A1452,Sheet2!CB:NO,$B1452,0),HLOOKUP(P$2+$A1452,Sheet2!CB:NO,$B1452,0)&lt;&gt;""),HLOOKUP(P$2+$A1452,Sheet2!CB:NO,$B1452,0),"")</f>
        <v/>
      </c>
      <c r="Q1452" t="str">
        <f>IF(OR(HLOOKUP(Q$2+$A1452,Sheet2!CC:NO,$B1452,0),HLOOKUP(Q$2+$A1452,Sheet2!CC:NO,$B1452,0)&lt;&gt;""),HLOOKUP(Q$2+$A1452,Sheet2!CC:NO,$B1452,0),"")</f>
        <v/>
      </c>
    </row>
    <row r="1453" spans="1:17" x14ac:dyDescent="0.25">
      <c r="A1453" s="64">
        <f t="shared" si="179"/>
        <v>54</v>
      </c>
      <c r="B1453" s="64">
        <f t="shared" si="180"/>
        <v>149</v>
      </c>
      <c r="C1453" s="64">
        <f t="shared" si="181"/>
        <v>10</v>
      </c>
      <c r="D1453" s="64">
        <f t="shared" si="182"/>
        <v>145</v>
      </c>
      <c r="E1453" s="64">
        <f t="shared" si="183"/>
        <v>721</v>
      </c>
      <c r="F1453" s="64" t="str">
        <f t="shared" si="176"/>
        <v/>
      </c>
      <c r="G1453" s="64" t="str">
        <f t="shared" si="177"/>
        <v/>
      </c>
      <c r="H1453" s="64" t="str">
        <f t="shared" si="178"/>
        <v/>
      </c>
      <c r="I1453" s="80" t="str">
        <f>IFERROR(VLOOKUP(D1453,Sheet2!A:B,2,0),"")</f>
        <v/>
      </c>
      <c r="J1453" s="64" t="str">
        <f>IFERROR(IF(I1453&lt;&gt;"",VLOOKUP(I1453,Sheet2!B:C,2,0),""),"")</f>
        <v/>
      </c>
      <c r="K1453" s="64" t="str">
        <f>IFERROR( IF(I1453&lt;&gt;"", HLOOKUP(L$2+$A1453,Sheet2!BX:NK,2,0),""),"")</f>
        <v/>
      </c>
      <c r="L1453" t="str">
        <f>IF(OR(HLOOKUP(L$2+$A1453,Sheet2!BX:NK,$B1453,0),HLOOKUP(L$2+$A1453,Sheet2!BX:NK,$B1453,0)&lt;&gt;""),HLOOKUP(L$2+$A1453,Sheet2!BX:NK,$B1453,0),"")</f>
        <v/>
      </c>
      <c r="M1453" t="str">
        <f>IF(OR(HLOOKUP(M$2+$A1453,Sheet2!BY:NL,$B1453,0),HLOOKUP(M$2+$A1453,Sheet2!BY:NL,$B1453,0)&lt;&gt;""),HLOOKUP(M$2+$A1453,Sheet2!BY:NL,$B1453,0),"")</f>
        <v/>
      </c>
      <c r="N1453" t="str">
        <f>IF(OR(HLOOKUP(N$2+$A1453,Sheet2!BZ:NM,$B1453,0),HLOOKUP(N$2+$A1453,Sheet2!BZ:NM,$B1453,0)&lt;&gt;""),HLOOKUP(N$2+$A1453,Sheet2!BZ:NM,$B1453,0),"")</f>
        <v/>
      </c>
      <c r="O1453" t="str">
        <f>IF(OR(HLOOKUP(O$2+$A1453,Sheet2!CA:NN,$B1453,0),HLOOKUP(O$2+$A1453,Sheet2!CA:NN,$B1453,0)&lt;&gt;""),HLOOKUP(O$2+$A1453,Sheet2!CA:NN,$B1453,0),"")</f>
        <v/>
      </c>
      <c r="P1453" t="str">
        <f>IF(OR(HLOOKUP(P$2+$A1453,Sheet2!CB:NO,$B1453,0),HLOOKUP(P$2+$A1453,Sheet2!CB:NO,$B1453,0)&lt;&gt;""),HLOOKUP(P$2+$A1453,Sheet2!CB:NO,$B1453,0),"")</f>
        <v/>
      </c>
      <c r="Q1453" t="str">
        <f>IF(OR(HLOOKUP(Q$2+$A1453,Sheet2!CC:NO,$B1453,0),HLOOKUP(Q$2+$A1453,Sheet2!CC:NO,$B1453,0)&lt;&gt;""),HLOOKUP(Q$2+$A1453,Sheet2!CC:NO,$B1453,0),"")</f>
        <v/>
      </c>
    </row>
    <row r="1454" spans="1:17" x14ac:dyDescent="0.25">
      <c r="A1454" s="64">
        <f t="shared" si="179"/>
        <v>0</v>
      </c>
      <c r="B1454" s="64">
        <f t="shared" si="180"/>
        <v>150</v>
      </c>
      <c r="C1454" s="64">
        <f t="shared" si="181"/>
        <v>1</v>
      </c>
      <c r="D1454" s="64">
        <f t="shared" si="182"/>
        <v>146</v>
      </c>
      <c r="E1454" s="64">
        <f t="shared" si="183"/>
        <v>726</v>
      </c>
      <c r="F1454" s="64" t="str">
        <f t="shared" si="176"/>
        <v/>
      </c>
      <c r="G1454" s="64" t="str">
        <f t="shared" si="177"/>
        <v/>
      </c>
      <c r="H1454" s="64" t="str">
        <f t="shared" si="178"/>
        <v/>
      </c>
      <c r="I1454" s="80" t="str">
        <f>IFERROR(VLOOKUP(D1454,Sheet2!A:B,2,0),"")</f>
        <v/>
      </c>
      <c r="J1454" s="64" t="str">
        <f>IFERROR(IF(I1454&lt;&gt;"",VLOOKUP(I1454,Sheet2!B:C,2,0),""),"")</f>
        <v/>
      </c>
      <c r="K1454" s="64" t="str">
        <f>IFERROR( IF(I1454&lt;&gt;"", HLOOKUP(L$2+$A1454,Sheet2!BX:NK,2,0),""),"")</f>
        <v/>
      </c>
      <c r="L1454" t="str">
        <f>IF(OR(HLOOKUP(L$2+$A1454,Sheet2!BX:NK,$B1454,0),HLOOKUP(L$2+$A1454,Sheet2!BX:NK,$B1454,0)&lt;&gt;""),HLOOKUP(L$2+$A1454,Sheet2!BX:NK,$B1454,0),"")</f>
        <v/>
      </c>
      <c r="M1454" t="str">
        <f>IF(OR(HLOOKUP(M$2+$A1454,Sheet2!BY:NL,$B1454,0),HLOOKUP(M$2+$A1454,Sheet2!BY:NL,$B1454,0)&lt;&gt;""),HLOOKUP(M$2+$A1454,Sheet2!BY:NL,$B1454,0),"")</f>
        <v/>
      </c>
      <c r="N1454" t="str">
        <f>IF(OR(HLOOKUP(N$2+$A1454,Sheet2!BZ:NM,$B1454,0),HLOOKUP(N$2+$A1454,Sheet2!BZ:NM,$B1454,0)&lt;&gt;""),HLOOKUP(N$2+$A1454,Sheet2!BZ:NM,$B1454,0),"")</f>
        <v/>
      </c>
      <c r="O1454" t="str">
        <f>IF(OR(HLOOKUP(O$2+$A1454,Sheet2!CA:NN,$B1454,0),HLOOKUP(O$2+$A1454,Sheet2!CA:NN,$B1454,0)&lt;&gt;""),HLOOKUP(O$2+$A1454,Sheet2!CA:NN,$B1454,0),"")</f>
        <v/>
      </c>
      <c r="P1454" t="str">
        <f>IF(OR(HLOOKUP(P$2+$A1454,Sheet2!CB:NO,$B1454,0),HLOOKUP(P$2+$A1454,Sheet2!CB:NO,$B1454,0)&lt;&gt;""),HLOOKUP(P$2+$A1454,Sheet2!CB:NO,$B1454,0),"")</f>
        <v/>
      </c>
      <c r="Q1454" t="str">
        <f>IF(OR(HLOOKUP(Q$2+$A1454,Sheet2!CC:NO,$B1454,0),HLOOKUP(Q$2+$A1454,Sheet2!CC:NO,$B1454,0)&lt;&gt;""),HLOOKUP(Q$2+$A1454,Sheet2!CC:NO,$B1454,0),"")</f>
        <v/>
      </c>
    </row>
    <row r="1455" spans="1:17" x14ac:dyDescent="0.25">
      <c r="A1455" s="64">
        <f t="shared" si="179"/>
        <v>6</v>
      </c>
      <c r="B1455" s="64">
        <f t="shared" si="180"/>
        <v>150</v>
      </c>
      <c r="C1455" s="64">
        <f t="shared" si="181"/>
        <v>2</v>
      </c>
      <c r="D1455" s="64">
        <f t="shared" si="182"/>
        <v>146</v>
      </c>
      <c r="E1455" s="64">
        <f t="shared" si="183"/>
        <v>726</v>
      </c>
      <c r="F1455" s="64" t="str">
        <f t="shared" si="176"/>
        <v/>
      </c>
      <c r="G1455" s="64" t="str">
        <f t="shared" si="177"/>
        <v/>
      </c>
      <c r="H1455" s="64" t="str">
        <f t="shared" si="178"/>
        <v/>
      </c>
      <c r="I1455" s="80" t="str">
        <f>IFERROR(VLOOKUP(D1455,Sheet2!A:B,2,0),"")</f>
        <v/>
      </c>
      <c r="J1455" s="64" t="str">
        <f>IFERROR(IF(I1455&lt;&gt;"",VLOOKUP(I1455,Sheet2!B:C,2,0),""),"")</f>
        <v/>
      </c>
      <c r="K1455" s="64" t="str">
        <f>IFERROR( IF(I1455&lt;&gt;"", HLOOKUP(L$2+$A1455,Sheet2!BX:NK,2,0),""),"")</f>
        <v/>
      </c>
      <c r="L1455" t="str">
        <f>IF(OR(HLOOKUP(L$2+$A1455,Sheet2!BX:NK,$B1455,0),HLOOKUP(L$2+$A1455,Sheet2!BX:NK,$B1455,0)&lt;&gt;""),HLOOKUP(L$2+$A1455,Sheet2!BX:NK,$B1455,0),"")</f>
        <v/>
      </c>
      <c r="M1455" t="str">
        <f>IF(OR(HLOOKUP(M$2+$A1455,Sheet2!BY:NL,$B1455,0),HLOOKUP(M$2+$A1455,Sheet2!BY:NL,$B1455,0)&lt;&gt;""),HLOOKUP(M$2+$A1455,Sheet2!BY:NL,$B1455,0),"")</f>
        <v/>
      </c>
      <c r="N1455" t="str">
        <f>IF(OR(HLOOKUP(N$2+$A1455,Sheet2!BZ:NM,$B1455,0),HLOOKUP(N$2+$A1455,Sheet2!BZ:NM,$B1455,0)&lt;&gt;""),HLOOKUP(N$2+$A1455,Sheet2!BZ:NM,$B1455,0),"")</f>
        <v/>
      </c>
      <c r="O1455" t="str">
        <f>IF(OR(HLOOKUP(O$2+$A1455,Sheet2!CA:NN,$B1455,0),HLOOKUP(O$2+$A1455,Sheet2!CA:NN,$B1455,0)&lt;&gt;""),HLOOKUP(O$2+$A1455,Sheet2!CA:NN,$B1455,0),"")</f>
        <v/>
      </c>
      <c r="P1455" t="str">
        <f>IF(OR(HLOOKUP(P$2+$A1455,Sheet2!CB:NO,$B1455,0),HLOOKUP(P$2+$A1455,Sheet2!CB:NO,$B1455,0)&lt;&gt;""),HLOOKUP(P$2+$A1455,Sheet2!CB:NO,$B1455,0),"")</f>
        <v/>
      </c>
      <c r="Q1455" t="str">
        <f>IF(OR(HLOOKUP(Q$2+$A1455,Sheet2!CC:NO,$B1455,0),HLOOKUP(Q$2+$A1455,Sheet2!CC:NO,$B1455,0)&lt;&gt;""),HLOOKUP(Q$2+$A1455,Sheet2!CC:NO,$B1455,0),"")</f>
        <v/>
      </c>
    </row>
    <row r="1456" spans="1:17" x14ac:dyDescent="0.25">
      <c r="A1456" s="64">
        <f t="shared" si="179"/>
        <v>12</v>
      </c>
      <c r="B1456" s="64">
        <f t="shared" si="180"/>
        <v>150</v>
      </c>
      <c r="C1456" s="64">
        <f t="shared" si="181"/>
        <v>3</v>
      </c>
      <c r="D1456" s="64">
        <f t="shared" si="182"/>
        <v>146</v>
      </c>
      <c r="E1456" s="64">
        <f t="shared" si="183"/>
        <v>726</v>
      </c>
      <c r="F1456" s="64" t="str">
        <f t="shared" si="176"/>
        <v/>
      </c>
      <c r="G1456" s="64" t="str">
        <f t="shared" si="177"/>
        <v/>
      </c>
      <c r="H1456" s="64" t="str">
        <f t="shared" si="178"/>
        <v/>
      </c>
      <c r="I1456" s="80" t="str">
        <f>IFERROR(VLOOKUP(D1456,Sheet2!A:B,2,0),"")</f>
        <v/>
      </c>
      <c r="J1456" s="64" t="str">
        <f>IFERROR(IF(I1456&lt;&gt;"",VLOOKUP(I1456,Sheet2!B:C,2,0),""),"")</f>
        <v/>
      </c>
      <c r="K1456" s="64" t="str">
        <f>IFERROR( IF(I1456&lt;&gt;"", HLOOKUP(L$2+$A1456,Sheet2!BX:NK,2,0),""),"")</f>
        <v/>
      </c>
      <c r="L1456" t="str">
        <f>IF(OR(HLOOKUP(L$2+$A1456,Sheet2!BX:NK,$B1456,0),HLOOKUP(L$2+$A1456,Sheet2!BX:NK,$B1456,0)&lt;&gt;""),HLOOKUP(L$2+$A1456,Sheet2!BX:NK,$B1456,0),"")</f>
        <v/>
      </c>
      <c r="M1456" t="str">
        <f>IF(OR(HLOOKUP(M$2+$A1456,Sheet2!BY:NL,$B1456,0),HLOOKUP(M$2+$A1456,Sheet2!BY:NL,$B1456,0)&lt;&gt;""),HLOOKUP(M$2+$A1456,Sheet2!BY:NL,$B1456,0),"")</f>
        <v/>
      </c>
      <c r="N1456" t="str">
        <f>IF(OR(HLOOKUP(N$2+$A1456,Sheet2!BZ:NM,$B1456,0),HLOOKUP(N$2+$A1456,Sheet2!BZ:NM,$B1456,0)&lt;&gt;""),HLOOKUP(N$2+$A1456,Sheet2!BZ:NM,$B1456,0),"")</f>
        <v/>
      </c>
      <c r="O1456" t="str">
        <f>IF(OR(HLOOKUP(O$2+$A1456,Sheet2!CA:NN,$B1456,0),HLOOKUP(O$2+$A1456,Sheet2!CA:NN,$B1456,0)&lt;&gt;""),HLOOKUP(O$2+$A1456,Sheet2!CA:NN,$B1456,0),"")</f>
        <v/>
      </c>
      <c r="P1456" t="str">
        <f>IF(OR(HLOOKUP(P$2+$A1456,Sheet2!CB:NO,$B1456,0),HLOOKUP(P$2+$A1456,Sheet2!CB:NO,$B1456,0)&lt;&gt;""),HLOOKUP(P$2+$A1456,Sheet2!CB:NO,$B1456,0),"")</f>
        <v/>
      </c>
      <c r="Q1456" t="str">
        <f>IF(OR(HLOOKUP(Q$2+$A1456,Sheet2!CC:NO,$B1456,0),HLOOKUP(Q$2+$A1456,Sheet2!CC:NO,$B1456,0)&lt;&gt;""),HLOOKUP(Q$2+$A1456,Sheet2!CC:NO,$B1456,0),"")</f>
        <v/>
      </c>
    </row>
    <row r="1457" spans="1:17" x14ac:dyDescent="0.25">
      <c r="A1457" s="64">
        <f t="shared" si="179"/>
        <v>18</v>
      </c>
      <c r="B1457" s="64">
        <f t="shared" si="180"/>
        <v>150</v>
      </c>
      <c r="C1457" s="64">
        <f t="shared" si="181"/>
        <v>4</v>
      </c>
      <c r="D1457" s="64">
        <f t="shared" si="182"/>
        <v>146</v>
      </c>
      <c r="E1457" s="64">
        <f t="shared" si="183"/>
        <v>726</v>
      </c>
      <c r="F1457" s="64" t="str">
        <f t="shared" si="176"/>
        <v/>
      </c>
      <c r="G1457" s="64" t="str">
        <f t="shared" si="177"/>
        <v/>
      </c>
      <c r="H1457" s="64" t="str">
        <f t="shared" si="178"/>
        <v/>
      </c>
      <c r="I1457" s="80" t="str">
        <f>IFERROR(VLOOKUP(D1457,Sheet2!A:B,2,0),"")</f>
        <v/>
      </c>
      <c r="J1457" s="64" t="str">
        <f>IFERROR(IF(I1457&lt;&gt;"",VLOOKUP(I1457,Sheet2!B:C,2,0),""),"")</f>
        <v/>
      </c>
      <c r="K1457" s="64" t="str">
        <f>IFERROR( IF(I1457&lt;&gt;"", HLOOKUP(L$2+$A1457,Sheet2!BX:NK,2,0),""),"")</f>
        <v/>
      </c>
      <c r="L1457" t="str">
        <f>IF(OR(HLOOKUP(L$2+$A1457,Sheet2!BX:NK,$B1457,0),HLOOKUP(L$2+$A1457,Sheet2!BX:NK,$B1457,0)&lt;&gt;""),HLOOKUP(L$2+$A1457,Sheet2!BX:NK,$B1457,0),"")</f>
        <v/>
      </c>
      <c r="M1457" t="str">
        <f>IF(OR(HLOOKUP(M$2+$A1457,Sheet2!BY:NL,$B1457,0),HLOOKUP(M$2+$A1457,Sheet2!BY:NL,$B1457,0)&lt;&gt;""),HLOOKUP(M$2+$A1457,Sheet2!BY:NL,$B1457,0),"")</f>
        <v/>
      </c>
      <c r="N1457" t="str">
        <f>IF(OR(HLOOKUP(N$2+$A1457,Sheet2!BZ:NM,$B1457,0),HLOOKUP(N$2+$A1457,Sheet2!BZ:NM,$B1457,0)&lt;&gt;""),HLOOKUP(N$2+$A1457,Sheet2!BZ:NM,$B1457,0),"")</f>
        <v/>
      </c>
      <c r="O1457" t="str">
        <f>IF(OR(HLOOKUP(O$2+$A1457,Sheet2!CA:NN,$B1457,0),HLOOKUP(O$2+$A1457,Sheet2!CA:NN,$B1457,0)&lt;&gt;""),HLOOKUP(O$2+$A1457,Sheet2!CA:NN,$B1457,0),"")</f>
        <v/>
      </c>
      <c r="P1457" t="str">
        <f>IF(OR(HLOOKUP(P$2+$A1457,Sheet2!CB:NO,$B1457,0),HLOOKUP(P$2+$A1457,Sheet2!CB:NO,$B1457,0)&lt;&gt;""),HLOOKUP(P$2+$A1457,Sheet2!CB:NO,$B1457,0),"")</f>
        <v/>
      </c>
      <c r="Q1457" t="str">
        <f>IF(OR(HLOOKUP(Q$2+$A1457,Sheet2!CC:NO,$B1457,0),HLOOKUP(Q$2+$A1457,Sheet2!CC:NO,$B1457,0)&lt;&gt;""),HLOOKUP(Q$2+$A1457,Sheet2!CC:NO,$B1457,0),"")</f>
        <v/>
      </c>
    </row>
    <row r="1458" spans="1:17" x14ac:dyDescent="0.25">
      <c r="A1458" s="64">
        <f t="shared" si="179"/>
        <v>24</v>
      </c>
      <c r="B1458" s="64">
        <f t="shared" si="180"/>
        <v>150</v>
      </c>
      <c r="C1458" s="64">
        <f t="shared" si="181"/>
        <v>5</v>
      </c>
      <c r="D1458" s="64">
        <f t="shared" si="182"/>
        <v>146</v>
      </c>
      <c r="E1458" s="64">
        <f t="shared" si="183"/>
        <v>726</v>
      </c>
      <c r="F1458" s="64" t="str">
        <f t="shared" si="176"/>
        <v/>
      </c>
      <c r="G1458" s="64" t="str">
        <f t="shared" si="177"/>
        <v/>
      </c>
      <c r="H1458" s="64" t="str">
        <f t="shared" si="178"/>
        <v/>
      </c>
      <c r="I1458" s="80" t="str">
        <f>IFERROR(VLOOKUP(D1458,Sheet2!A:B,2,0),"")</f>
        <v/>
      </c>
      <c r="J1458" s="64" t="str">
        <f>IFERROR(IF(I1458&lt;&gt;"",VLOOKUP(I1458,Sheet2!B:C,2,0),""),"")</f>
        <v/>
      </c>
      <c r="K1458" s="64" t="str">
        <f>IFERROR( IF(I1458&lt;&gt;"", HLOOKUP(L$2+$A1458,Sheet2!BX:NK,2,0),""),"")</f>
        <v/>
      </c>
      <c r="L1458" t="str">
        <f>IF(OR(HLOOKUP(L$2+$A1458,Sheet2!BX:NK,$B1458,0),HLOOKUP(L$2+$A1458,Sheet2!BX:NK,$B1458,0)&lt;&gt;""),HLOOKUP(L$2+$A1458,Sheet2!BX:NK,$B1458,0),"")</f>
        <v/>
      </c>
      <c r="M1458" t="str">
        <f>IF(OR(HLOOKUP(M$2+$A1458,Sheet2!BY:NL,$B1458,0),HLOOKUP(M$2+$A1458,Sheet2!BY:NL,$B1458,0)&lt;&gt;""),HLOOKUP(M$2+$A1458,Sheet2!BY:NL,$B1458,0),"")</f>
        <v/>
      </c>
      <c r="N1458" t="str">
        <f>IF(OR(HLOOKUP(N$2+$A1458,Sheet2!BZ:NM,$B1458,0),HLOOKUP(N$2+$A1458,Sheet2!BZ:NM,$B1458,0)&lt;&gt;""),HLOOKUP(N$2+$A1458,Sheet2!BZ:NM,$B1458,0),"")</f>
        <v/>
      </c>
      <c r="O1458" t="str">
        <f>IF(OR(HLOOKUP(O$2+$A1458,Sheet2!CA:NN,$B1458,0),HLOOKUP(O$2+$A1458,Sheet2!CA:NN,$B1458,0)&lt;&gt;""),HLOOKUP(O$2+$A1458,Sheet2!CA:NN,$B1458,0),"")</f>
        <v/>
      </c>
      <c r="P1458" t="str">
        <f>IF(OR(HLOOKUP(P$2+$A1458,Sheet2!CB:NO,$B1458,0),HLOOKUP(P$2+$A1458,Sheet2!CB:NO,$B1458,0)&lt;&gt;""),HLOOKUP(P$2+$A1458,Sheet2!CB:NO,$B1458,0),"")</f>
        <v/>
      </c>
      <c r="Q1458" t="str">
        <f>IF(OR(HLOOKUP(Q$2+$A1458,Sheet2!CC:NO,$B1458,0),HLOOKUP(Q$2+$A1458,Sheet2!CC:NO,$B1458,0)&lt;&gt;""),HLOOKUP(Q$2+$A1458,Sheet2!CC:NO,$B1458,0),"")</f>
        <v/>
      </c>
    </row>
    <row r="1459" spans="1:17" x14ac:dyDescent="0.25">
      <c r="A1459" s="64">
        <f t="shared" si="179"/>
        <v>30</v>
      </c>
      <c r="B1459" s="64">
        <f t="shared" si="180"/>
        <v>150</v>
      </c>
      <c r="C1459" s="64">
        <f t="shared" si="181"/>
        <v>6</v>
      </c>
      <c r="D1459" s="64">
        <f t="shared" si="182"/>
        <v>146</v>
      </c>
      <c r="E1459" s="64">
        <f t="shared" si="183"/>
        <v>726</v>
      </c>
      <c r="F1459" s="64" t="str">
        <f t="shared" si="176"/>
        <v/>
      </c>
      <c r="G1459" s="64" t="str">
        <f t="shared" si="177"/>
        <v/>
      </c>
      <c r="H1459" s="64" t="str">
        <f t="shared" si="178"/>
        <v/>
      </c>
      <c r="I1459" s="80" t="str">
        <f>IFERROR(VLOOKUP(D1459,Sheet2!A:B,2,0),"")</f>
        <v/>
      </c>
      <c r="J1459" s="64" t="str">
        <f>IFERROR(IF(I1459&lt;&gt;"",VLOOKUP(I1459,Sheet2!B:C,2,0),""),"")</f>
        <v/>
      </c>
      <c r="K1459" s="64" t="str">
        <f>IFERROR( IF(I1459&lt;&gt;"", HLOOKUP(L$2+$A1459,Sheet2!BX:NK,2,0),""),"")</f>
        <v/>
      </c>
      <c r="L1459" t="str">
        <f>IF(OR(HLOOKUP(L$2+$A1459,Sheet2!BX:NK,$B1459,0),HLOOKUP(L$2+$A1459,Sheet2!BX:NK,$B1459,0)&lt;&gt;""),HLOOKUP(L$2+$A1459,Sheet2!BX:NK,$B1459,0),"")</f>
        <v/>
      </c>
      <c r="M1459" t="str">
        <f>IF(OR(HLOOKUP(M$2+$A1459,Sheet2!BY:NL,$B1459,0),HLOOKUP(M$2+$A1459,Sheet2!BY:NL,$B1459,0)&lt;&gt;""),HLOOKUP(M$2+$A1459,Sheet2!BY:NL,$B1459,0),"")</f>
        <v/>
      </c>
      <c r="N1459" t="str">
        <f>IF(OR(HLOOKUP(N$2+$A1459,Sheet2!BZ:NM,$B1459,0),HLOOKUP(N$2+$A1459,Sheet2!BZ:NM,$B1459,0)&lt;&gt;""),HLOOKUP(N$2+$A1459,Sheet2!BZ:NM,$B1459,0),"")</f>
        <v/>
      </c>
      <c r="O1459" t="str">
        <f>IF(OR(HLOOKUP(O$2+$A1459,Sheet2!CA:NN,$B1459,0),HLOOKUP(O$2+$A1459,Sheet2!CA:NN,$B1459,0)&lt;&gt;""),HLOOKUP(O$2+$A1459,Sheet2!CA:NN,$B1459,0),"")</f>
        <v/>
      </c>
      <c r="P1459" t="str">
        <f>IF(OR(HLOOKUP(P$2+$A1459,Sheet2!CB:NO,$B1459,0),HLOOKUP(P$2+$A1459,Sheet2!CB:NO,$B1459,0)&lt;&gt;""),HLOOKUP(P$2+$A1459,Sheet2!CB:NO,$B1459,0),"")</f>
        <v/>
      </c>
      <c r="Q1459" t="str">
        <f>IF(OR(HLOOKUP(Q$2+$A1459,Sheet2!CC:NO,$B1459,0),HLOOKUP(Q$2+$A1459,Sheet2!CC:NO,$B1459,0)&lt;&gt;""),HLOOKUP(Q$2+$A1459,Sheet2!CC:NO,$B1459,0),"")</f>
        <v/>
      </c>
    </row>
    <row r="1460" spans="1:17" x14ac:dyDescent="0.25">
      <c r="A1460" s="64">
        <f t="shared" si="179"/>
        <v>36</v>
      </c>
      <c r="B1460" s="64">
        <f t="shared" si="180"/>
        <v>150</v>
      </c>
      <c r="C1460" s="64">
        <f t="shared" si="181"/>
        <v>7</v>
      </c>
      <c r="D1460" s="64">
        <f t="shared" si="182"/>
        <v>146</v>
      </c>
      <c r="E1460" s="64">
        <f t="shared" si="183"/>
        <v>726</v>
      </c>
      <c r="F1460" s="64" t="str">
        <f t="shared" si="176"/>
        <v/>
      </c>
      <c r="G1460" s="64" t="str">
        <f t="shared" si="177"/>
        <v/>
      </c>
      <c r="H1460" s="64" t="str">
        <f t="shared" si="178"/>
        <v/>
      </c>
      <c r="I1460" s="80" t="str">
        <f>IFERROR(VLOOKUP(D1460,Sheet2!A:B,2,0),"")</f>
        <v/>
      </c>
      <c r="J1460" s="64" t="str">
        <f>IFERROR(IF(I1460&lt;&gt;"",VLOOKUP(I1460,Sheet2!B:C,2,0),""),"")</f>
        <v/>
      </c>
      <c r="K1460" s="64" t="str">
        <f>IFERROR( IF(I1460&lt;&gt;"", HLOOKUP(L$2+$A1460,Sheet2!BX:NK,2,0),""),"")</f>
        <v/>
      </c>
      <c r="L1460" t="str">
        <f>IF(OR(HLOOKUP(L$2+$A1460,Sheet2!BX:NK,$B1460,0),HLOOKUP(L$2+$A1460,Sheet2!BX:NK,$B1460,0)&lt;&gt;""),HLOOKUP(L$2+$A1460,Sheet2!BX:NK,$B1460,0),"")</f>
        <v/>
      </c>
      <c r="M1460" t="str">
        <f>IF(OR(HLOOKUP(M$2+$A1460,Sheet2!BY:NL,$B1460,0),HLOOKUP(M$2+$A1460,Sheet2!BY:NL,$B1460,0)&lt;&gt;""),HLOOKUP(M$2+$A1460,Sheet2!BY:NL,$B1460,0),"")</f>
        <v/>
      </c>
      <c r="N1460" t="str">
        <f>IF(OR(HLOOKUP(N$2+$A1460,Sheet2!BZ:NM,$B1460,0),HLOOKUP(N$2+$A1460,Sheet2!BZ:NM,$B1460,0)&lt;&gt;""),HLOOKUP(N$2+$A1460,Sheet2!BZ:NM,$B1460,0),"")</f>
        <v/>
      </c>
      <c r="O1460" t="str">
        <f>IF(OR(HLOOKUP(O$2+$A1460,Sheet2!CA:NN,$B1460,0),HLOOKUP(O$2+$A1460,Sheet2!CA:NN,$B1460,0)&lt;&gt;""),HLOOKUP(O$2+$A1460,Sheet2!CA:NN,$B1460,0),"")</f>
        <v/>
      </c>
      <c r="P1460" t="str">
        <f>IF(OR(HLOOKUP(P$2+$A1460,Sheet2!CB:NO,$B1460,0),HLOOKUP(P$2+$A1460,Sheet2!CB:NO,$B1460,0)&lt;&gt;""),HLOOKUP(P$2+$A1460,Sheet2!CB:NO,$B1460,0),"")</f>
        <v/>
      </c>
      <c r="Q1460" t="str">
        <f>IF(OR(HLOOKUP(Q$2+$A1460,Sheet2!CC:NO,$B1460,0),HLOOKUP(Q$2+$A1460,Sheet2!CC:NO,$B1460,0)&lt;&gt;""),HLOOKUP(Q$2+$A1460,Sheet2!CC:NO,$B1460,0),"")</f>
        <v/>
      </c>
    </row>
    <row r="1461" spans="1:17" x14ac:dyDescent="0.25">
      <c r="A1461" s="64">
        <f t="shared" si="179"/>
        <v>42</v>
      </c>
      <c r="B1461" s="64">
        <f t="shared" si="180"/>
        <v>150</v>
      </c>
      <c r="C1461" s="64">
        <f t="shared" si="181"/>
        <v>8</v>
      </c>
      <c r="D1461" s="64">
        <f t="shared" si="182"/>
        <v>146</v>
      </c>
      <c r="E1461" s="64">
        <f t="shared" si="183"/>
        <v>726</v>
      </c>
      <c r="F1461" s="64" t="str">
        <f t="shared" si="176"/>
        <v/>
      </c>
      <c r="G1461" s="64" t="str">
        <f t="shared" si="177"/>
        <v/>
      </c>
      <c r="H1461" s="64" t="str">
        <f t="shared" si="178"/>
        <v/>
      </c>
      <c r="I1461" s="80" t="str">
        <f>IFERROR(VLOOKUP(D1461,Sheet2!A:B,2,0),"")</f>
        <v/>
      </c>
      <c r="J1461" s="64" t="str">
        <f>IFERROR(IF(I1461&lt;&gt;"",VLOOKUP(I1461,Sheet2!B:C,2,0),""),"")</f>
        <v/>
      </c>
      <c r="K1461" s="64" t="str">
        <f>IFERROR( IF(I1461&lt;&gt;"", HLOOKUP(L$2+$A1461,Sheet2!BX:NK,2,0),""),"")</f>
        <v/>
      </c>
      <c r="L1461" t="str">
        <f>IF(OR(HLOOKUP(L$2+$A1461,Sheet2!BX:NK,$B1461,0),HLOOKUP(L$2+$A1461,Sheet2!BX:NK,$B1461,0)&lt;&gt;""),HLOOKUP(L$2+$A1461,Sheet2!BX:NK,$B1461,0),"")</f>
        <v/>
      </c>
      <c r="M1461" t="str">
        <f>IF(OR(HLOOKUP(M$2+$A1461,Sheet2!BY:NL,$B1461,0),HLOOKUP(M$2+$A1461,Sheet2!BY:NL,$B1461,0)&lt;&gt;""),HLOOKUP(M$2+$A1461,Sheet2!BY:NL,$B1461,0),"")</f>
        <v/>
      </c>
      <c r="N1461" t="str">
        <f>IF(OR(HLOOKUP(N$2+$A1461,Sheet2!BZ:NM,$B1461,0),HLOOKUP(N$2+$A1461,Sheet2!BZ:NM,$B1461,0)&lt;&gt;""),HLOOKUP(N$2+$A1461,Sheet2!BZ:NM,$B1461,0),"")</f>
        <v/>
      </c>
      <c r="O1461" t="str">
        <f>IF(OR(HLOOKUP(O$2+$A1461,Sheet2!CA:NN,$B1461,0),HLOOKUP(O$2+$A1461,Sheet2!CA:NN,$B1461,0)&lt;&gt;""),HLOOKUP(O$2+$A1461,Sheet2!CA:NN,$B1461,0),"")</f>
        <v/>
      </c>
      <c r="P1461" t="str">
        <f>IF(OR(HLOOKUP(P$2+$A1461,Sheet2!CB:NO,$B1461,0),HLOOKUP(P$2+$A1461,Sheet2!CB:NO,$B1461,0)&lt;&gt;""),HLOOKUP(P$2+$A1461,Sheet2!CB:NO,$B1461,0),"")</f>
        <v/>
      </c>
      <c r="Q1461" t="str">
        <f>IF(OR(HLOOKUP(Q$2+$A1461,Sheet2!CC:NO,$B1461,0),HLOOKUP(Q$2+$A1461,Sheet2!CC:NO,$B1461,0)&lt;&gt;""),HLOOKUP(Q$2+$A1461,Sheet2!CC:NO,$B1461,0),"")</f>
        <v/>
      </c>
    </row>
    <row r="1462" spans="1:17" x14ac:dyDescent="0.25">
      <c r="A1462" s="64">
        <f t="shared" si="179"/>
        <v>48</v>
      </c>
      <c r="B1462" s="64">
        <f t="shared" si="180"/>
        <v>150</v>
      </c>
      <c r="C1462" s="64">
        <f t="shared" si="181"/>
        <v>9</v>
      </c>
      <c r="D1462" s="64">
        <f t="shared" si="182"/>
        <v>146</v>
      </c>
      <c r="E1462" s="64">
        <f t="shared" si="183"/>
        <v>726</v>
      </c>
      <c r="F1462" s="64" t="str">
        <f t="shared" si="176"/>
        <v/>
      </c>
      <c r="G1462" s="64" t="str">
        <f t="shared" si="177"/>
        <v/>
      </c>
      <c r="H1462" s="64" t="str">
        <f t="shared" si="178"/>
        <v/>
      </c>
      <c r="I1462" s="80" t="str">
        <f>IFERROR(VLOOKUP(D1462,Sheet2!A:B,2,0),"")</f>
        <v/>
      </c>
      <c r="J1462" s="64" t="str">
        <f>IFERROR(IF(I1462&lt;&gt;"",VLOOKUP(I1462,Sheet2!B:C,2,0),""),"")</f>
        <v/>
      </c>
      <c r="K1462" s="64" t="str">
        <f>IFERROR( IF(I1462&lt;&gt;"", HLOOKUP(L$2+$A1462,Sheet2!BX:NK,2,0),""),"")</f>
        <v/>
      </c>
      <c r="L1462" t="str">
        <f>IF(OR(HLOOKUP(L$2+$A1462,Sheet2!BX:NK,$B1462,0),HLOOKUP(L$2+$A1462,Sheet2!BX:NK,$B1462,0)&lt;&gt;""),HLOOKUP(L$2+$A1462,Sheet2!BX:NK,$B1462,0),"")</f>
        <v/>
      </c>
      <c r="M1462" t="str">
        <f>IF(OR(HLOOKUP(M$2+$A1462,Sheet2!BY:NL,$B1462,0),HLOOKUP(M$2+$A1462,Sheet2!BY:NL,$B1462,0)&lt;&gt;""),HLOOKUP(M$2+$A1462,Sheet2!BY:NL,$B1462,0),"")</f>
        <v/>
      </c>
      <c r="N1462" t="str">
        <f>IF(OR(HLOOKUP(N$2+$A1462,Sheet2!BZ:NM,$B1462,0),HLOOKUP(N$2+$A1462,Sheet2!BZ:NM,$B1462,0)&lt;&gt;""),HLOOKUP(N$2+$A1462,Sheet2!BZ:NM,$B1462,0),"")</f>
        <v/>
      </c>
      <c r="O1462" t="str">
        <f>IF(OR(HLOOKUP(O$2+$A1462,Sheet2!CA:NN,$B1462,0),HLOOKUP(O$2+$A1462,Sheet2!CA:NN,$B1462,0)&lt;&gt;""),HLOOKUP(O$2+$A1462,Sheet2!CA:NN,$B1462,0),"")</f>
        <v/>
      </c>
      <c r="P1462" t="str">
        <f>IF(OR(HLOOKUP(P$2+$A1462,Sheet2!CB:NO,$B1462,0),HLOOKUP(P$2+$A1462,Sheet2!CB:NO,$B1462,0)&lt;&gt;""),HLOOKUP(P$2+$A1462,Sheet2!CB:NO,$B1462,0),"")</f>
        <v/>
      </c>
      <c r="Q1462" t="str">
        <f>IF(OR(HLOOKUP(Q$2+$A1462,Sheet2!CC:NO,$B1462,0),HLOOKUP(Q$2+$A1462,Sheet2!CC:NO,$B1462,0)&lt;&gt;""),HLOOKUP(Q$2+$A1462,Sheet2!CC:NO,$B1462,0),"")</f>
        <v/>
      </c>
    </row>
    <row r="1463" spans="1:17" x14ac:dyDescent="0.25">
      <c r="A1463" s="64">
        <f t="shared" si="179"/>
        <v>54</v>
      </c>
      <c r="B1463" s="64">
        <f t="shared" si="180"/>
        <v>150</v>
      </c>
      <c r="C1463" s="64">
        <f t="shared" si="181"/>
        <v>10</v>
      </c>
      <c r="D1463" s="64">
        <f t="shared" si="182"/>
        <v>146</v>
      </c>
      <c r="E1463" s="64">
        <f t="shared" si="183"/>
        <v>726</v>
      </c>
      <c r="F1463" s="64" t="str">
        <f t="shared" si="176"/>
        <v/>
      </c>
      <c r="G1463" s="64" t="str">
        <f t="shared" si="177"/>
        <v/>
      </c>
      <c r="H1463" s="64" t="str">
        <f t="shared" si="178"/>
        <v/>
      </c>
      <c r="I1463" s="80" t="str">
        <f>IFERROR(VLOOKUP(D1463,Sheet2!A:B,2,0),"")</f>
        <v/>
      </c>
      <c r="J1463" s="64" t="str">
        <f>IFERROR(IF(I1463&lt;&gt;"",VLOOKUP(I1463,Sheet2!B:C,2,0),""),"")</f>
        <v/>
      </c>
      <c r="K1463" s="64" t="str">
        <f>IFERROR( IF(I1463&lt;&gt;"", HLOOKUP(L$2+$A1463,Sheet2!BX:NK,2,0),""),"")</f>
        <v/>
      </c>
      <c r="L1463" t="str">
        <f>IF(OR(HLOOKUP(L$2+$A1463,Sheet2!BX:NK,$B1463,0),HLOOKUP(L$2+$A1463,Sheet2!BX:NK,$B1463,0)&lt;&gt;""),HLOOKUP(L$2+$A1463,Sheet2!BX:NK,$B1463,0),"")</f>
        <v/>
      </c>
      <c r="M1463" t="str">
        <f>IF(OR(HLOOKUP(M$2+$A1463,Sheet2!BY:NL,$B1463,0),HLOOKUP(M$2+$A1463,Sheet2!BY:NL,$B1463,0)&lt;&gt;""),HLOOKUP(M$2+$A1463,Sheet2!BY:NL,$B1463,0),"")</f>
        <v/>
      </c>
      <c r="N1463" t="str">
        <f>IF(OR(HLOOKUP(N$2+$A1463,Sheet2!BZ:NM,$B1463,0),HLOOKUP(N$2+$A1463,Sheet2!BZ:NM,$B1463,0)&lt;&gt;""),HLOOKUP(N$2+$A1463,Sheet2!BZ:NM,$B1463,0),"")</f>
        <v/>
      </c>
      <c r="O1463" t="str">
        <f>IF(OR(HLOOKUP(O$2+$A1463,Sheet2!CA:NN,$B1463,0),HLOOKUP(O$2+$A1463,Sheet2!CA:NN,$B1463,0)&lt;&gt;""),HLOOKUP(O$2+$A1463,Sheet2!CA:NN,$B1463,0),"")</f>
        <v/>
      </c>
      <c r="P1463" t="str">
        <f>IF(OR(HLOOKUP(P$2+$A1463,Sheet2!CB:NO,$B1463,0),HLOOKUP(P$2+$A1463,Sheet2!CB:NO,$B1463,0)&lt;&gt;""),HLOOKUP(P$2+$A1463,Sheet2!CB:NO,$B1463,0),"")</f>
        <v/>
      </c>
      <c r="Q1463" t="str">
        <f>IF(OR(HLOOKUP(Q$2+$A1463,Sheet2!CC:NO,$B1463,0),HLOOKUP(Q$2+$A1463,Sheet2!CC:NO,$B1463,0)&lt;&gt;""),HLOOKUP(Q$2+$A1463,Sheet2!CC:NO,$B1463,0),"")</f>
        <v/>
      </c>
    </row>
    <row r="1464" spans="1:17" x14ac:dyDescent="0.25">
      <c r="A1464" s="64">
        <f t="shared" si="179"/>
        <v>0</v>
      </c>
      <c r="B1464" s="64">
        <f t="shared" si="180"/>
        <v>151</v>
      </c>
      <c r="C1464" s="64">
        <f t="shared" si="181"/>
        <v>1</v>
      </c>
      <c r="D1464" s="64">
        <f t="shared" si="182"/>
        <v>147</v>
      </c>
      <c r="E1464" s="64">
        <f t="shared" si="183"/>
        <v>731</v>
      </c>
      <c r="F1464" s="64" t="str">
        <f t="shared" si="176"/>
        <v/>
      </c>
      <c r="G1464" s="64" t="str">
        <f t="shared" si="177"/>
        <v/>
      </c>
      <c r="H1464" s="64" t="str">
        <f t="shared" si="178"/>
        <v/>
      </c>
      <c r="I1464" s="80" t="str">
        <f>IFERROR(VLOOKUP(D1464,Sheet2!A:B,2,0),"")</f>
        <v/>
      </c>
      <c r="J1464" s="64" t="str">
        <f>IFERROR(IF(I1464&lt;&gt;"",VLOOKUP(I1464,Sheet2!B:C,2,0),""),"")</f>
        <v/>
      </c>
      <c r="K1464" s="64" t="str">
        <f>IFERROR( IF(I1464&lt;&gt;"", HLOOKUP(L$2+$A1464,Sheet2!BX:NK,2,0),""),"")</f>
        <v/>
      </c>
      <c r="L1464" t="str">
        <f>IF(OR(HLOOKUP(L$2+$A1464,Sheet2!BX:NK,$B1464,0),HLOOKUP(L$2+$A1464,Sheet2!BX:NK,$B1464,0)&lt;&gt;""),HLOOKUP(L$2+$A1464,Sheet2!BX:NK,$B1464,0),"")</f>
        <v/>
      </c>
      <c r="M1464" t="str">
        <f>IF(OR(HLOOKUP(M$2+$A1464,Sheet2!BY:NL,$B1464,0),HLOOKUP(M$2+$A1464,Sheet2!BY:NL,$B1464,0)&lt;&gt;""),HLOOKUP(M$2+$A1464,Sheet2!BY:NL,$B1464,0),"")</f>
        <v/>
      </c>
      <c r="N1464" t="str">
        <f>IF(OR(HLOOKUP(N$2+$A1464,Sheet2!BZ:NM,$B1464,0),HLOOKUP(N$2+$A1464,Sheet2!BZ:NM,$B1464,0)&lt;&gt;""),HLOOKUP(N$2+$A1464,Sheet2!BZ:NM,$B1464,0),"")</f>
        <v/>
      </c>
      <c r="O1464" t="str">
        <f>IF(OR(HLOOKUP(O$2+$A1464,Sheet2!CA:NN,$B1464,0),HLOOKUP(O$2+$A1464,Sheet2!CA:NN,$B1464,0)&lt;&gt;""),HLOOKUP(O$2+$A1464,Sheet2!CA:NN,$B1464,0),"")</f>
        <v/>
      </c>
      <c r="P1464" t="str">
        <f>IF(OR(HLOOKUP(P$2+$A1464,Sheet2!CB:NO,$B1464,0),HLOOKUP(P$2+$A1464,Sheet2!CB:NO,$B1464,0)&lt;&gt;""),HLOOKUP(P$2+$A1464,Sheet2!CB:NO,$B1464,0),"")</f>
        <v/>
      </c>
      <c r="Q1464" t="str">
        <f>IF(OR(HLOOKUP(Q$2+$A1464,Sheet2!CC:NO,$B1464,0),HLOOKUP(Q$2+$A1464,Sheet2!CC:NO,$B1464,0)&lt;&gt;""),HLOOKUP(Q$2+$A1464,Sheet2!CC:NO,$B1464,0),"")</f>
        <v/>
      </c>
    </row>
    <row r="1465" spans="1:17" x14ac:dyDescent="0.25">
      <c r="A1465" s="64">
        <f t="shared" si="179"/>
        <v>6</v>
      </c>
      <c r="B1465" s="64">
        <f t="shared" si="180"/>
        <v>151</v>
      </c>
      <c r="C1465" s="64">
        <f t="shared" si="181"/>
        <v>2</v>
      </c>
      <c r="D1465" s="64">
        <f t="shared" si="182"/>
        <v>147</v>
      </c>
      <c r="E1465" s="64">
        <f t="shared" si="183"/>
        <v>731</v>
      </c>
      <c r="F1465" s="64" t="str">
        <f t="shared" si="176"/>
        <v/>
      </c>
      <c r="G1465" s="64" t="str">
        <f t="shared" si="177"/>
        <v/>
      </c>
      <c r="H1465" s="64" t="str">
        <f t="shared" si="178"/>
        <v/>
      </c>
      <c r="I1465" s="80" t="str">
        <f>IFERROR(VLOOKUP(D1465,Sheet2!A:B,2,0),"")</f>
        <v/>
      </c>
      <c r="J1465" s="64" t="str">
        <f>IFERROR(IF(I1465&lt;&gt;"",VLOOKUP(I1465,Sheet2!B:C,2,0),""),"")</f>
        <v/>
      </c>
      <c r="K1465" s="64" t="str">
        <f>IFERROR( IF(I1465&lt;&gt;"", HLOOKUP(L$2+$A1465,Sheet2!BX:NK,2,0),""),"")</f>
        <v/>
      </c>
      <c r="L1465" t="str">
        <f>IF(OR(HLOOKUP(L$2+$A1465,Sheet2!BX:NK,$B1465,0),HLOOKUP(L$2+$A1465,Sheet2!BX:NK,$B1465,0)&lt;&gt;""),HLOOKUP(L$2+$A1465,Sheet2!BX:NK,$B1465,0),"")</f>
        <v/>
      </c>
      <c r="M1465" t="str">
        <f>IF(OR(HLOOKUP(M$2+$A1465,Sheet2!BY:NL,$B1465,0),HLOOKUP(M$2+$A1465,Sheet2!BY:NL,$B1465,0)&lt;&gt;""),HLOOKUP(M$2+$A1465,Sheet2!BY:NL,$B1465,0),"")</f>
        <v/>
      </c>
      <c r="N1465" t="str">
        <f>IF(OR(HLOOKUP(N$2+$A1465,Sheet2!BZ:NM,$B1465,0),HLOOKUP(N$2+$A1465,Sheet2!BZ:NM,$B1465,0)&lt;&gt;""),HLOOKUP(N$2+$A1465,Sheet2!BZ:NM,$B1465,0),"")</f>
        <v/>
      </c>
      <c r="O1465" t="str">
        <f>IF(OR(HLOOKUP(O$2+$A1465,Sheet2!CA:NN,$B1465,0),HLOOKUP(O$2+$A1465,Sheet2!CA:NN,$B1465,0)&lt;&gt;""),HLOOKUP(O$2+$A1465,Sheet2!CA:NN,$B1465,0),"")</f>
        <v/>
      </c>
      <c r="P1465" t="str">
        <f>IF(OR(HLOOKUP(P$2+$A1465,Sheet2!CB:NO,$B1465,0),HLOOKUP(P$2+$A1465,Sheet2!CB:NO,$B1465,0)&lt;&gt;""),HLOOKUP(P$2+$A1465,Sheet2!CB:NO,$B1465,0),"")</f>
        <v/>
      </c>
      <c r="Q1465" t="str">
        <f>IF(OR(HLOOKUP(Q$2+$A1465,Sheet2!CC:NO,$B1465,0),HLOOKUP(Q$2+$A1465,Sheet2!CC:NO,$B1465,0)&lt;&gt;""),HLOOKUP(Q$2+$A1465,Sheet2!CC:NO,$B1465,0),"")</f>
        <v/>
      </c>
    </row>
    <row r="1466" spans="1:17" x14ac:dyDescent="0.25">
      <c r="A1466" s="64">
        <f t="shared" si="179"/>
        <v>12</v>
      </c>
      <c r="B1466" s="64">
        <f t="shared" si="180"/>
        <v>151</v>
      </c>
      <c r="C1466" s="64">
        <f t="shared" si="181"/>
        <v>3</v>
      </c>
      <c r="D1466" s="64">
        <f t="shared" si="182"/>
        <v>147</v>
      </c>
      <c r="E1466" s="64">
        <f t="shared" si="183"/>
        <v>731</v>
      </c>
      <c r="F1466" s="64" t="str">
        <f t="shared" si="176"/>
        <v/>
      </c>
      <c r="G1466" s="64" t="str">
        <f t="shared" si="177"/>
        <v/>
      </c>
      <c r="H1466" s="64" t="str">
        <f t="shared" si="178"/>
        <v/>
      </c>
      <c r="I1466" s="80" t="str">
        <f>IFERROR(VLOOKUP(D1466,Sheet2!A:B,2,0),"")</f>
        <v/>
      </c>
      <c r="J1466" s="64" t="str">
        <f>IFERROR(IF(I1466&lt;&gt;"",VLOOKUP(I1466,Sheet2!B:C,2,0),""),"")</f>
        <v/>
      </c>
      <c r="K1466" s="64" t="str">
        <f>IFERROR( IF(I1466&lt;&gt;"", HLOOKUP(L$2+$A1466,Sheet2!BX:NK,2,0),""),"")</f>
        <v/>
      </c>
      <c r="L1466" t="str">
        <f>IF(OR(HLOOKUP(L$2+$A1466,Sheet2!BX:NK,$B1466,0),HLOOKUP(L$2+$A1466,Sheet2!BX:NK,$B1466,0)&lt;&gt;""),HLOOKUP(L$2+$A1466,Sheet2!BX:NK,$B1466,0),"")</f>
        <v/>
      </c>
      <c r="M1466" t="str">
        <f>IF(OR(HLOOKUP(M$2+$A1466,Sheet2!BY:NL,$B1466,0),HLOOKUP(M$2+$A1466,Sheet2!BY:NL,$B1466,0)&lt;&gt;""),HLOOKUP(M$2+$A1466,Sheet2!BY:NL,$B1466,0),"")</f>
        <v/>
      </c>
      <c r="N1466" t="str">
        <f>IF(OR(HLOOKUP(N$2+$A1466,Sheet2!BZ:NM,$B1466,0),HLOOKUP(N$2+$A1466,Sheet2!BZ:NM,$B1466,0)&lt;&gt;""),HLOOKUP(N$2+$A1466,Sheet2!BZ:NM,$B1466,0),"")</f>
        <v/>
      </c>
      <c r="O1466" t="str">
        <f>IF(OR(HLOOKUP(O$2+$A1466,Sheet2!CA:NN,$B1466,0),HLOOKUP(O$2+$A1466,Sheet2!CA:NN,$B1466,0)&lt;&gt;""),HLOOKUP(O$2+$A1466,Sheet2!CA:NN,$B1466,0),"")</f>
        <v/>
      </c>
      <c r="P1466" t="str">
        <f>IF(OR(HLOOKUP(P$2+$A1466,Sheet2!CB:NO,$B1466,0),HLOOKUP(P$2+$A1466,Sheet2!CB:NO,$B1466,0)&lt;&gt;""),HLOOKUP(P$2+$A1466,Sheet2!CB:NO,$B1466,0),"")</f>
        <v/>
      </c>
      <c r="Q1466" t="str">
        <f>IF(OR(HLOOKUP(Q$2+$A1466,Sheet2!CC:NO,$B1466,0),HLOOKUP(Q$2+$A1466,Sheet2!CC:NO,$B1466,0)&lt;&gt;""),HLOOKUP(Q$2+$A1466,Sheet2!CC:NO,$B1466,0),"")</f>
        <v/>
      </c>
    </row>
    <row r="1467" spans="1:17" x14ac:dyDescent="0.25">
      <c r="A1467" s="64">
        <f t="shared" si="179"/>
        <v>18</v>
      </c>
      <c r="B1467" s="64">
        <f t="shared" si="180"/>
        <v>151</v>
      </c>
      <c r="C1467" s="64">
        <f t="shared" si="181"/>
        <v>4</v>
      </c>
      <c r="D1467" s="64">
        <f t="shared" si="182"/>
        <v>147</v>
      </c>
      <c r="E1467" s="64">
        <f t="shared" si="183"/>
        <v>731</v>
      </c>
      <c r="F1467" s="64" t="str">
        <f t="shared" si="176"/>
        <v/>
      </c>
      <c r="G1467" s="64" t="str">
        <f t="shared" si="177"/>
        <v/>
      </c>
      <c r="H1467" s="64" t="str">
        <f t="shared" si="178"/>
        <v/>
      </c>
      <c r="I1467" s="80" t="str">
        <f>IFERROR(VLOOKUP(D1467,Sheet2!A:B,2,0),"")</f>
        <v/>
      </c>
      <c r="J1467" s="64" t="str">
        <f>IFERROR(IF(I1467&lt;&gt;"",VLOOKUP(I1467,Sheet2!B:C,2,0),""),"")</f>
        <v/>
      </c>
      <c r="K1467" s="64" t="str">
        <f>IFERROR( IF(I1467&lt;&gt;"", HLOOKUP(L$2+$A1467,Sheet2!BX:NK,2,0),""),"")</f>
        <v/>
      </c>
      <c r="L1467" t="str">
        <f>IF(OR(HLOOKUP(L$2+$A1467,Sheet2!BX:NK,$B1467,0),HLOOKUP(L$2+$A1467,Sheet2!BX:NK,$B1467,0)&lt;&gt;""),HLOOKUP(L$2+$A1467,Sheet2!BX:NK,$B1467,0),"")</f>
        <v/>
      </c>
      <c r="M1467" t="str">
        <f>IF(OR(HLOOKUP(M$2+$A1467,Sheet2!BY:NL,$B1467,0),HLOOKUP(M$2+$A1467,Sheet2!BY:NL,$B1467,0)&lt;&gt;""),HLOOKUP(M$2+$A1467,Sheet2!BY:NL,$B1467,0),"")</f>
        <v/>
      </c>
      <c r="N1467" t="str">
        <f>IF(OR(HLOOKUP(N$2+$A1467,Sheet2!BZ:NM,$B1467,0),HLOOKUP(N$2+$A1467,Sheet2!BZ:NM,$B1467,0)&lt;&gt;""),HLOOKUP(N$2+$A1467,Sheet2!BZ:NM,$B1467,0),"")</f>
        <v/>
      </c>
      <c r="O1467" t="str">
        <f>IF(OR(HLOOKUP(O$2+$A1467,Sheet2!CA:NN,$B1467,0),HLOOKUP(O$2+$A1467,Sheet2!CA:NN,$B1467,0)&lt;&gt;""),HLOOKUP(O$2+$A1467,Sheet2!CA:NN,$B1467,0),"")</f>
        <v/>
      </c>
      <c r="P1467" t="str">
        <f>IF(OR(HLOOKUP(P$2+$A1467,Sheet2!CB:NO,$B1467,0),HLOOKUP(P$2+$A1467,Sheet2!CB:NO,$B1467,0)&lt;&gt;""),HLOOKUP(P$2+$A1467,Sheet2!CB:NO,$B1467,0),"")</f>
        <v/>
      </c>
      <c r="Q1467" t="str">
        <f>IF(OR(HLOOKUP(Q$2+$A1467,Sheet2!CC:NO,$B1467,0),HLOOKUP(Q$2+$A1467,Sheet2!CC:NO,$B1467,0)&lt;&gt;""),HLOOKUP(Q$2+$A1467,Sheet2!CC:NO,$B1467,0),"")</f>
        <v/>
      </c>
    </row>
    <row r="1468" spans="1:17" x14ac:dyDescent="0.25">
      <c r="A1468" s="64">
        <f t="shared" si="179"/>
        <v>24</v>
      </c>
      <c r="B1468" s="64">
        <f t="shared" si="180"/>
        <v>151</v>
      </c>
      <c r="C1468" s="64">
        <f t="shared" si="181"/>
        <v>5</v>
      </c>
      <c r="D1468" s="64">
        <f t="shared" si="182"/>
        <v>147</v>
      </c>
      <c r="E1468" s="64">
        <f t="shared" si="183"/>
        <v>731</v>
      </c>
      <c r="F1468" s="64" t="str">
        <f t="shared" si="176"/>
        <v/>
      </c>
      <c r="G1468" s="64" t="str">
        <f t="shared" si="177"/>
        <v/>
      </c>
      <c r="H1468" s="64" t="str">
        <f t="shared" si="178"/>
        <v/>
      </c>
      <c r="I1468" s="80" t="str">
        <f>IFERROR(VLOOKUP(D1468,Sheet2!A:B,2,0),"")</f>
        <v/>
      </c>
      <c r="J1468" s="64" t="str">
        <f>IFERROR(IF(I1468&lt;&gt;"",VLOOKUP(I1468,Sheet2!B:C,2,0),""),"")</f>
        <v/>
      </c>
      <c r="K1468" s="64" t="str">
        <f>IFERROR( IF(I1468&lt;&gt;"", HLOOKUP(L$2+$A1468,Sheet2!BX:NK,2,0),""),"")</f>
        <v/>
      </c>
      <c r="L1468" t="str">
        <f>IF(OR(HLOOKUP(L$2+$A1468,Sheet2!BX:NK,$B1468,0),HLOOKUP(L$2+$A1468,Sheet2!BX:NK,$B1468,0)&lt;&gt;""),HLOOKUP(L$2+$A1468,Sheet2!BX:NK,$B1468,0),"")</f>
        <v/>
      </c>
      <c r="M1468" t="str">
        <f>IF(OR(HLOOKUP(M$2+$A1468,Sheet2!BY:NL,$B1468,0),HLOOKUP(M$2+$A1468,Sheet2!BY:NL,$B1468,0)&lt;&gt;""),HLOOKUP(M$2+$A1468,Sheet2!BY:NL,$B1468,0),"")</f>
        <v/>
      </c>
      <c r="N1468" t="str">
        <f>IF(OR(HLOOKUP(N$2+$A1468,Sheet2!BZ:NM,$B1468,0),HLOOKUP(N$2+$A1468,Sheet2!BZ:NM,$B1468,0)&lt;&gt;""),HLOOKUP(N$2+$A1468,Sheet2!BZ:NM,$B1468,0),"")</f>
        <v/>
      </c>
      <c r="O1468" t="str">
        <f>IF(OR(HLOOKUP(O$2+$A1468,Sheet2!CA:NN,$B1468,0),HLOOKUP(O$2+$A1468,Sheet2!CA:NN,$B1468,0)&lt;&gt;""),HLOOKUP(O$2+$A1468,Sheet2!CA:NN,$B1468,0),"")</f>
        <v/>
      </c>
      <c r="P1468" t="str">
        <f>IF(OR(HLOOKUP(P$2+$A1468,Sheet2!CB:NO,$B1468,0),HLOOKUP(P$2+$A1468,Sheet2!CB:NO,$B1468,0)&lt;&gt;""),HLOOKUP(P$2+$A1468,Sheet2!CB:NO,$B1468,0),"")</f>
        <v/>
      </c>
      <c r="Q1468" t="str">
        <f>IF(OR(HLOOKUP(Q$2+$A1468,Sheet2!CC:NO,$B1468,0),HLOOKUP(Q$2+$A1468,Sheet2!CC:NO,$B1468,0)&lt;&gt;""),HLOOKUP(Q$2+$A1468,Sheet2!CC:NO,$B1468,0),"")</f>
        <v/>
      </c>
    </row>
    <row r="1469" spans="1:17" x14ac:dyDescent="0.25">
      <c r="A1469" s="64">
        <f t="shared" si="179"/>
        <v>30</v>
      </c>
      <c r="B1469" s="64">
        <f t="shared" si="180"/>
        <v>151</v>
      </c>
      <c r="C1469" s="64">
        <f t="shared" si="181"/>
        <v>6</v>
      </c>
      <c r="D1469" s="64">
        <f t="shared" si="182"/>
        <v>147</v>
      </c>
      <c r="E1469" s="64">
        <f t="shared" si="183"/>
        <v>731</v>
      </c>
      <c r="F1469" s="64" t="str">
        <f t="shared" si="176"/>
        <v/>
      </c>
      <c r="G1469" s="64" t="str">
        <f t="shared" si="177"/>
        <v/>
      </c>
      <c r="H1469" s="64" t="str">
        <f t="shared" si="178"/>
        <v/>
      </c>
      <c r="I1469" s="80" t="str">
        <f>IFERROR(VLOOKUP(D1469,Sheet2!A:B,2,0),"")</f>
        <v/>
      </c>
      <c r="J1469" s="64" t="str">
        <f>IFERROR(IF(I1469&lt;&gt;"",VLOOKUP(I1469,Sheet2!B:C,2,0),""),"")</f>
        <v/>
      </c>
      <c r="K1469" s="64" t="str">
        <f>IFERROR( IF(I1469&lt;&gt;"", HLOOKUP(L$2+$A1469,Sheet2!BX:NK,2,0),""),"")</f>
        <v/>
      </c>
      <c r="L1469" t="str">
        <f>IF(OR(HLOOKUP(L$2+$A1469,Sheet2!BX:NK,$B1469,0),HLOOKUP(L$2+$A1469,Sheet2!BX:NK,$B1469,0)&lt;&gt;""),HLOOKUP(L$2+$A1469,Sheet2!BX:NK,$B1469,0),"")</f>
        <v/>
      </c>
      <c r="M1469" t="str">
        <f>IF(OR(HLOOKUP(M$2+$A1469,Sheet2!BY:NL,$B1469,0),HLOOKUP(M$2+$A1469,Sheet2!BY:NL,$B1469,0)&lt;&gt;""),HLOOKUP(M$2+$A1469,Sheet2!BY:NL,$B1469,0),"")</f>
        <v/>
      </c>
      <c r="N1469" t="str">
        <f>IF(OR(HLOOKUP(N$2+$A1469,Sheet2!BZ:NM,$B1469,0),HLOOKUP(N$2+$A1469,Sheet2!BZ:NM,$B1469,0)&lt;&gt;""),HLOOKUP(N$2+$A1469,Sheet2!BZ:NM,$B1469,0),"")</f>
        <v/>
      </c>
      <c r="O1469" t="str">
        <f>IF(OR(HLOOKUP(O$2+$A1469,Sheet2!CA:NN,$B1469,0),HLOOKUP(O$2+$A1469,Sheet2!CA:NN,$B1469,0)&lt;&gt;""),HLOOKUP(O$2+$A1469,Sheet2!CA:NN,$B1469,0),"")</f>
        <v/>
      </c>
      <c r="P1469" t="str">
        <f>IF(OR(HLOOKUP(P$2+$A1469,Sheet2!CB:NO,$B1469,0),HLOOKUP(P$2+$A1469,Sheet2!CB:NO,$B1469,0)&lt;&gt;""),HLOOKUP(P$2+$A1469,Sheet2!CB:NO,$B1469,0),"")</f>
        <v/>
      </c>
      <c r="Q1469" t="str">
        <f>IF(OR(HLOOKUP(Q$2+$A1469,Sheet2!CC:NO,$B1469,0),HLOOKUP(Q$2+$A1469,Sheet2!CC:NO,$B1469,0)&lt;&gt;""),HLOOKUP(Q$2+$A1469,Sheet2!CC:NO,$B1469,0),"")</f>
        <v/>
      </c>
    </row>
    <row r="1470" spans="1:17" x14ac:dyDescent="0.25">
      <c r="A1470" s="64">
        <f t="shared" si="179"/>
        <v>36</v>
      </c>
      <c r="B1470" s="64">
        <f t="shared" si="180"/>
        <v>151</v>
      </c>
      <c r="C1470" s="64">
        <f t="shared" si="181"/>
        <v>7</v>
      </c>
      <c r="D1470" s="64">
        <f t="shared" si="182"/>
        <v>147</v>
      </c>
      <c r="E1470" s="64">
        <f t="shared" si="183"/>
        <v>731</v>
      </c>
      <c r="F1470" s="64" t="str">
        <f t="shared" si="176"/>
        <v/>
      </c>
      <c r="G1470" s="64" t="str">
        <f t="shared" si="177"/>
        <v/>
      </c>
      <c r="H1470" s="64" t="str">
        <f t="shared" si="178"/>
        <v/>
      </c>
      <c r="I1470" s="80" t="str">
        <f>IFERROR(VLOOKUP(D1470,Sheet2!A:B,2,0),"")</f>
        <v/>
      </c>
      <c r="J1470" s="64" t="str">
        <f>IFERROR(IF(I1470&lt;&gt;"",VLOOKUP(I1470,Sheet2!B:C,2,0),""),"")</f>
        <v/>
      </c>
      <c r="K1470" s="64" t="str">
        <f>IFERROR( IF(I1470&lt;&gt;"", HLOOKUP(L$2+$A1470,Sheet2!BX:NK,2,0),""),"")</f>
        <v/>
      </c>
      <c r="L1470" t="str">
        <f>IF(OR(HLOOKUP(L$2+$A1470,Sheet2!BX:NK,$B1470,0),HLOOKUP(L$2+$A1470,Sheet2!BX:NK,$B1470,0)&lt;&gt;""),HLOOKUP(L$2+$A1470,Sheet2!BX:NK,$B1470,0),"")</f>
        <v/>
      </c>
      <c r="M1470" t="str">
        <f>IF(OR(HLOOKUP(M$2+$A1470,Sheet2!BY:NL,$B1470,0),HLOOKUP(M$2+$A1470,Sheet2!BY:NL,$B1470,0)&lt;&gt;""),HLOOKUP(M$2+$A1470,Sheet2!BY:NL,$B1470,0),"")</f>
        <v/>
      </c>
      <c r="N1470" t="str">
        <f>IF(OR(HLOOKUP(N$2+$A1470,Sheet2!BZ:NM,$B1470,0),HLOOKUP(N$2+$A1470,Sheet2!BZ:NM,$B1470,0)&lt;&gt;""),HLOOKUP(N$2+$A1470,Sheet2!BZ:NM,$B1470,0),"")</f>
        <v/>
      </c>
      <c r="O1470" t="str">
        <f>IF(OR(HLOOKUP(O$2+$A1470,Sheet2!CA:NN,$B1470,0),HLOOKUP(O$2+$A1470,Sheet2!CA:NN,$B1470,0)&lt;&gt;""),HLOOKUP(O$2+$A1470,Sheet2!CA:NN,$B1470,0),"")</f>
        <v/>
      </c>
      <c r="P1470" t="str">
        <f>IF(OR(HLOOKUP(P$2+$A1470,Sheet2!CB:NO,$B1470,0),HLOOKUP(P$2+$A1470,Sheet2!CB:NO,$B1470,0)&lt;&gt;""),HLOOKUP(P$2+$A1470,Sheet2!CB:NO,$B1470,0),"")</f>
        <v/>
      </c>
      <c r="Q1470" t="str">
        <f>IF(OR(HLOOKUP(Q$2+$A1470,Sheet2!CC:NO,$B1470,0),HLOOKUP(Q$2+$A1470,Sheet2!CC:NO,$B1470,0)&lt;&gt;""),HLOOKUP(Q$2+$A1470,Sheet2!CC:NO,$B1470,0),"")</f>
        <v/>
      </c>
    </row>
    <row r="1471" spans="1:17" x14ac:dyDescent="0.25">
      <c r="A1471" s="64">
        <f t="shared" si="179"/>
        <v>42</v>
      </c>
      <c r="B1471" s="64">
        <f t="shared" si="180"/>
        <v>151</v>
      </c>
      <c r="C1471" s="64">
        <f t="shared" si="181"/>
        <v>8</v>
      </c>
      <c r="D1471" s="64">
        <f t="shared" si="182"/>
        <v>147</v>
      </c>
      <c r="E1471" s="64">
        <f t="shared" si="183"/>
        <v>731</v>
      </c>
      <c r="F1471" s="64" t="str">
        <f t="shared" si="176"/>
        <v/>
      </c>
      <c r="G1471" s="64" t="str">
        <f t="shared" si="177"/>
        <v/>
      </c>
      <c r="H1471" s="64" t="str">
        <f t="shared" si="178"/>
        <v/>
      </c>
      <c r="I1471" s="80" t="str">
        <f>IFERROR(VLOOKUP(D1471,Sheet2!A:B,2,0),"")</f>
        <v/>
      </c>
      <c r="J1471" s="64" t="str">
        <f>IFERROR(IF(I1471&lt;&gt;"",VLOOKUP(I1471,Sheet2!B:C,2,0),""),"")</f>
        <v/>
      </c>
      <c r="K1471" s="64" t="str">
        <f>IFERROR( IF(I1471&lt;&gt;"", HLOOKUP(L$2+$A1471,Sheet2!BX:NK,2,0),""),"")</f>
        <v/>
      </c>
      <c r="L1471" t="str">
        <f>IF(OR(HLOOKUP(L$2+$A1471,Sheet2!BX:NK,$B1471,0),HLOOKUP(L$2+$A1471,Sheet2!BX:NK,$B1471,0)&lt;&gt;""),HLOOKUP(L$2+$A1471,Sheet2!BX:NK,$B1471,0),"")</f>
        <v/>
      </c>
      <c r="M1471" t="str">
        <f>IF(OR(HLOOKUP(M$2+$A1471,Sheet2!BY:NL,$B1471,0),HLOOKUP(M$2+$A1471,Sheet2!BY:NL,$B1471,0)&lt;&gt;""),HLOOKUP(M$2+$A1471,Sheet2!BY:NL,$B1471,0),"")</f>
        <v/>
      </c>
      <c r="N1471" t="str">
        <f>IF(OR(HLOOKUP(N$2+$A1471,Sheet2!BZ:NM,$B1471,0),HLOOKUP(N$2+$A1471,Sheet2!BZ:NM,$B1471,0)&lt;&gt;""),HLOOKUP(N$2+$A1471,Sheet2!BZ:NM,$B1471,0),"")</f>
        <v/>
      </c>
      <c r="O1471" t="str">
        <f>IF(OR(HLOOKUP(O$2+$A1471,Sheet2!CA:NN,$B1471,0),HLOOKUP(O$2+$A1471,Sheet2!CA:NN,$B1471,0)&lt;&gt;""),HLOOKUP(O$2+$A1471,Sheet2!CA:NN,$B1471,0),"")</f>
        <v/>
      </c>
      <c r="P1471" t="str">
        <f>IF(OR(HLOOKUP(P$2+$A1471,Sheet2!CB:NO,$B1471,0),HLOOKUP(P$2+$A1471,Sheet2!CB:NO,$B1471,0)&lt;&gt;""),HLOOKUP(P$2+$A1471,Sheet2!CB:NO,$B1471,0),"")</f>
        <v/>
      </c>
      <c r="Q1471" t="str">
        <f>IF(OR(HLOOKUP(Q$2+$A1471,Sheet2!CC:NO,$B1471,0),HLOOKUP(Q$2+$A1471,Sheet2!CC:NO,$B1471,0)&lt;&gt;""),HLOOKUP(Q$2+$A1471,Sheet2!CC:NO,$B1471,0),"")</f>
        <v/>
      </c>
    </row>
    <row r="1472" spans="1:17" x14ac:dyDescent="0.25">
      <c r="A1472" s="64">
        <f t="shared" si="179"/>
        <v>48</v>
      </c>
      <c r="B1472" s="64">
        <f t="shared" si="180"/>
        <v>151</v>
      </c>
      <c r="C1472" s="64">
        <f t="shared" si="181"/>
        <v>9</v>
      </c>
      <c r="D1472" s="64">
        <f t="shared" si="182"/>
        <v>147</v>
      </c>
      <c r="E1472" s="64">
        <f t="shared" si="183"/>
        <v>731</v>
      </c>
      <c r="F1472" s="64" t="str">
        <f t="shared" si="176"/>
        <v/>
      </c>
      <c r="G1472" s="64" t="str">
        <f t="shared" si="177"/>
        <v/>
      </c>
      <c r="H1472" s="64" t="str">
        <f t="shared" si="178"/>
        <v/>
      </c>
      <c r="I1472" s="80" t="str">
        <f>IFERROR(VLOOKUP(D1472,Sheet2!A:B,2,0),"")</f>
        <v/>
      </c>
      <c r="J1472" s="64" t="str">
        <f>IFERROR(IF(I1472&lt;&gt;"",VLOOKUP(I1472,Sheet2!B:C,2,0),""),"")</f>
        <v/>
      </c>
      <c r="K1472" s="64" t="str">
        <f>IFERROR( IF(I1472&lt;&gt;"", HLOOKUP(L$2+$A1472,Sheet2!BX:NK,2,0),""),"")</f>
        <v/>
      </c>
      <c r="L1472" t="str">
        <f>IF(OR(HLOOKUP(L$2+$A1472,Sheet2!BX:NK,$B1472,0),HLOOKUP(L$2+$A1472,Sheet2!BX:NK,$B1472,0)&lt;&gt;""),HLOOKUP(L$2+$A1472,Sheet2!BX:NK,$B1472,0),"")</f>
        <v/>
      </c>
      <c r="M1472" t="str">
        <f>IF(OR(HLOOKUP(M$2+$A1472,Sheet2!BY:NL,$B1472,0),HLOOKUP(M$2+$A1472,Sheet2!BY:NL,$B1472,0)&lt;&gt;""),HLOOKUP(M$2+$A1472,Sheet2!BY:NL,$B1472,0),"")</f>
        <v/>
      </c>
      <c r="N1472" t="str">
        <f>IF(OR(HLOOKUP(N$2+$A1472,Sheet2!BZ:NM,$B1472,0),HLOOKUP(N$2+$A1472,Sheet2!BZ:NM,$B1472,0)&lt;&gt;""),HLOOKUP(N$2+$A1472,Sheet2!BZ:NM,$B1472,0),"")</f>
        <v/>
      </c>
      <c r="O1472" t="str">
        <f>IF(OR(HLOOKUP(O$2+$A1472,Sheet2!CA:NN,$B1472,0),HLOOKUP(O$2+$A1472,Sheet2!CA:NN,$B1472,0)&lt;&gt;""),HLOOKUP(O$2+$A1472,Sheet2!CA:NN,$B1472,0),"")</f>
        <v/>
      </c>
      <c r="P1472" t="str">
        <f>IF(OR(HLOOKUP(P$2+$A1472,Sheet2!CB:NO,$B1472,0),HLOOKUP(P$2+$A1472,Sheet2!CB:NO,$B1472,0)&lt;&gt;""),HLOOKUP(P$2+$A1472,Sheet2!CB:NO,$B1472,0),"")</f>
        <v/>
      </c>
      <c r="Q1472" t="str">
        <f>IF(OR(HLOOKUP(Q$2+$A1472,Sheet2!CC:NO,$B1472,0),HLOOKUP(Q$2+$A1472,Sheet2!CC:NO,$B1472,0)&lt;&gt;""),HLOOKUP(Q$2+$A1472,Sheet2!CC:NO,$B1472,0),"")</f>
        <v/>
      </c>
    </row>
    <row r="1473" spans="1:17" x14ac:dyDescent="0.25">
      <c r="A1473" s="64">
        <f t="shared" si="179"/>
        <v>54</v>
      </c>
      <c r="B1473" s="64">
        <f t="shared" si="180"/>
        <v>151</v>
      </c>
      <c r="C1473" s="64">
        <f t="shared" si="181"/>
        <v>10</v>
      </c>
      <c r="D1473" s="64">
        <f t="shared" si="182"/>
        <v>147</v>
      </c>
      <c r="E1473" s="64">
        <f t="shared" si="183"/>
        <v>731</v>
      </c>
      <c r="F1473" s="64" t="str">
        <f t="shared" si="176"/>
        <v/>
      </c>
      <c r="G1473" s="64" t="str">
        <f t="shared" si="177"/>
        <v/>
      </c>
      <c r="H1473" s="64" t="str">
        <f t="shared" si="178"/>
        <v/>
      </c>
      <c r="I1473" s="80" t="str">
        <f>IFERROR(VLOOKUP(D1473,Sheet2!A:B,2,0),"")</f>
        <v/>
      </c>
      <c r="J1473" s="64" t="str">
        <f>IFERROR(IF(I1473&lt;&gt;"",VLOOKUP(I1473,Sheet2!B:C,2,0),""),"")</f>
        <v/>
      </c>
      <c r="K1473" s="64" t="str">
        <f>IFERROR( IF(I1473&lt;&gt;"", HLOOKUP(L$2+$A1473,Sheet2!BX:NK,2,0),""),"")</f>
        <v/>
      </c>
      <c r="L1473" t="str">
        <f>IF(OR(HLOOKUP(L$2+$A1473,Sheet2!BX:NK,$B1473,0),HLOOKUP(L$2+$A1473,Sheet2!BX:NK,$B1473,0)&lt;&gt;""),HLOOKUP(L$2+$A1473,Sheet2!BX:NK,$B1473,0),"")</f>
        <v/>
      </c>
      <c r="M1473" t="str">
        <f>IF(OR(HLOOKUP(M$2+$A1473,Sheet2!BY:NL,$B1473,0),HLOOKUP(M$2+$A1473,Sheet2!BY:NL,$B1473,0)&lt;&gt;""),HLOOKUP(M$2+$A1473,Sheet2!BY:NL,$B1473,0),"")</f>
        <v/>
      </c>
      <c r="N1473" t="str">
        <f>IF(OR(HLOOKUP(N$2+$A1473,Sheet2!BZ:NM,$B1473,0),HLOOKUP(N$2+$A1473,Sheet2!BZ:NM,$B1473,0)&lt;&gt;""),HLOOKUP(N$2+$A1473,Sheet2!BZ:NM,$B1473,0),"")</f>
        <v/>
      </c>
      <c r="O1473" t="str">
        <f>IF(OR(HLOOKUP(O$2+$A1473,Sheet2!CA:NN,$B1473,0),HLOOKUP(O$2+$A1473,Sheet2!CA:NN,$B1473,0)&lt;&gt;""),HLOOKUP(O$2+$A1473,Sheet2!CA:NN,$B1473,0),"")</f>
        <v/>
      </c>
      <c r="P1473" t="str">
        <f>IF(OR(HLOOKUP(P$2+$A1473,Sheet2!CB:NO,$B1473,0),HLOOKUP(P$2+$A1473,Sheet2!CB:NO,$B1473,0)&lt;&gt;""),HLOOKUP(P$2+$A1473,Sheet2!CB:NO,$B1473,0),"")</f>
        <v/>
      </c>
      <c r="Q1473" t="str">
        <f>IF(OR(HLOOKUP(Q$2+$A1473,Sheet2!CC:NO,$B1473,0),HLOOKUP(Q$2+$A1473,Sheet2!CC:NO,$B1473,0)&lt;&gt;""),HLOOKUP(Q$2+$A1473,Sheet2!CC:NO,$B1473,0),"")</f>
        <v/>
      </c>
    </row>
    <row r="1474" spans="1:17" x14ac:dyDescent="0.25">
      <c r="A1474" s="64">
        <f t="shared" si="179"/>
        <v>0</v>
      </c>
      <c r="B1474" s="64">
        <f t="shared" si="180"/>
        <v>152</v>
      </c>
      <c r="C1474" s="64">
        <f t="shared" si="181"/>
        <v>1</v>
      </c>
      <c r="D1474" s="64">
        <f t="shared" si="182"/>
        <v>148</v>
      </c>
      <c r="E1474" s="64">
        <f t="shared" si="183"/>
        <v>736</v>
      </c>
      <c r="F1474" s="64" t="str">
        <f t="shared" si="176"/>
        <v/>
      </c>
      <c r="G1474" s="64" t="str">
        <f t="shared" si="177"/>
        <v/>
      </c>
      <c r="H1474" s="64" t="str">
        <f t="shared" si="178"/>
        <v/>
      </c>
      <c r="I1474" s="80" t="str">
        <f>IFERROR(VLOOKUP(D1474,Sheet2!A:B,2,0),"")</f>
        <v/>
      </c>
      <c r="J1474" s="64" t="str">
        <f>IFERROR(IF(I1474&lt;&gt;"",VLOOKUP(I1474,Sheet2!B:C,2,0),""),"")</f>
        <v/>
      </c>
      <c r="K1474" s="64" t="str">
        <f>IFERROR( IF(I1474&lt;&gt;"", HLOOKUP(L$2+$A1474,Sheet2!BX:NK,2,0),""),"")</f>
        <v/>
      </c>
      <c r="L1474" t="str">
        <f>IF(OR(HLOOKUP(L$2+$A1474,Sheet2!BX:NK,$B1474,0),HLOOKUP(L$2+$A1474,Sheet2!BX:NK,$B1474,0)&lt;&gt;""),HLOOKUP(L$2+$A1474,Sheet2!BX:NK,$B1474,0),"")</f>
        <v/>
      </c>
      <c r="M1474" t="str">
        <f>IF(OR(HLOOKUP(M$2+$A1474,Sheet2!BY:NL,$B1474,0),HLOOKUP(M$2+$A1474,Sheet2!BY:NL,$B1474,0)&lt;&gt;""),HLOOKUP(M$2+$A1474,Sheet2!BY:NL,$B1474,0),"")</f>
        <v/>
      </c>
      <c r="N1474" t="str">
        <f>IF(OR(HLOOKUP(N$2+$A1474,Sheet2!BZ:NM,$B1474,0),HLOOKUP(N$2+$A1474,Sheet2!BZ:NM,$B1474,0)&lt;&gt;""),HLOOKUP(N$2+$A1474,Sheet2!BZ:NM,$B1474,0),"")</f>
        <v/>
      </c>
      <c r="O1474" t="str">
        <f>IF(OR(HLOOKUP(O$2+$A1474,Sheet2!CA:NN,$B1474,0),HLOOKUP(O$2+$A1474,Sheet2!CA:NN,$B1474,0)&lt;&gt;""),HLOOKUP(O$2+$A1474,Sheet2!CA:NN,$B1474,0),"")</f>
        <v/>
      </c>
      <c r="P1474" t="str">
        <f>IF(OR(HLOOKUP(P$2+$A1474,Sheet2!CB:NO,$B1474,0),HLOOKUP(P$2+$A1474,Sheet2!CB:NO,$B1474,0)&lt;&gt;""),HLOOKUP(P$2+$A1474,Sheet2!CB:NO,$B1474,0),"")</f>
        <v/>
      </c>
      <c r="Q1474" t="str">
        <f>IF(OR(HLOOKUP(Q$2+$A1474,Sheet2!CC:NO,$B1474,0),HLOOKUP(Q$2+$A1474,Sheet2!CC:NO,$B1474,0)&lt;&gt;""),HLOOKUP(Q$2+$A1474,Sheet2!CC:NO,$B1474,0),"")</f>
        <v/>
      </c>
    </row>
    <row r="1475" spans="1:17" x14ac:dyDescent="0.25">
      <c r="A1475" s="64">
        <f t="shared" si="179"/>
        <v>6</v>
      </c>
      <c r="B1475" s="64">
        <f t="shared" si="180"/>
        <v>152</v>
      </c>
      <c r="C1475" s="64">
        <f t="shared" si="181"/>
        <v>2</v>
      </c>
      <c r="D1475" s="64">
        <f t="shared" si="182"/>
        <v>148</v>
      </c>
      <c r="E1475" s="64">
        <f t="shared" si="183"/>
        <v>736</v>
      </c>
      <c r="F1475" s="64" t="str">
        <f t="shared" si="176"/>
        <v/>
      </c>
      <c r="G1475" s="64" t="str">
        <f t="shared" si="177"/>
        <v/>
      </c>
      <c r="H1475" s="64" t="str">
        <f t="shared" si="178"/>
        <v/>
      </c>
      <c r="I1475" s="80" t="str">
        <f>IFERROR(VLOOKUP(D1475,Sheet2!A:B,2,0),"")</f>
        <v/>
      </c>
      <c r="J1475" s="64" t="str">
        <f>IFERROR(IF(I1475&lt;&gt;"",VLOOKUP(I1475,Sheet2!B:C,2,0),""),"")</f>
        <v/>
      </c>
      <c r="K1475" s="64" t="str">
        <f>IFERROR( IF(I1475&lt;&gt;"", HLOOKUP(L$2+$A1475,Sheet2!BX:NK,2,0),""),"")</f>
        <v/>
      </c>
      <c r="L1475" t="str">
        <f>IF(OR(HLOOKUP(L$2+$A1475,Sheet2!BX:NK,$B1475,0),HLOOKUP(L$2+$A1475,Sheet2!BX:NK,$B1475,0)&lt;&gt;""),HLOOKUP(L$2+$A1475,Sheet2!BX:NK,$B1475,0),"")</f>
        <v/>
      </c>
      <c r="M1475" t="str">
        <f>IF(OR(HLOOKUP(M$2+$A1475,Sheet2!BY:NL,$B1475,0),HLOOKUP(M$2+$A1475,Sheet2!BY:NL,$B1475,0)&lt;&gt;""),HLOOKUP(M$2+$A1475,Sheet2!BY:NL,$B1475,0),"")</f>
        <v/>
      </c>
      <c r="N1475" t="str">
        <f>IF(OR(HLOOKUP(N$2+$A1475,Sheet2!BZ:NM,$B1475,0),HLOOKUP(N$2+$A1475,Sheet2!BZ:NM,$B1475,0)&lt;&gt;""),HLOOKUP(N$2+$A1475,Sheet2!BZ:NM,$B1475,0),"")</f>
        <v/>
      </c>
      <c r="O1475" t="str">
        <f>IF(OR(HLOOKUP(O$2+$A1475,Sheet2!CA:NN,$B1475,0),HLOOKUP(O$2+$A1475,Sheet2!CA:NN,$B1475,0)&lt;&gt;""),HLOOKUP(O$2+$A1475,Sheet2!CA:NN,$B1475,0),"")</f>
        <v/>
      </c>
      <c r="P1475" t="str">
        <f>IF(OR(HLOOKUP(P$2+$A1475,Sheet2!CB:NO,$B1475,0),HLOOKUP(P$2+$A1475,Sheet2!CB:NO,$B1475,0)&lt;&gt;""),HLOOKUP(P$2+$A1475,Sheet2!CB:NO,$B1475,0),"")</f>
        <v/>
      </c>
      <c r="Q1475" t="str">
        <f>IF(OR(HLOOKUP(Q$2+$A1475,Sheet2!CC:NO,$B1475,0),HLOOKUP(Q$2+$A1475,Sheet2!CC:NO,$B1475,0)&lt;&gt;""),HLOOKUP(Q$2+$A1475,Sheet2!CC:NO,$B1475,0),"")</f>
        <v/>
      </c>
    </row>
    <row r="1476" spans="1:17" x14ac:dyDescent="0.25">
      <c r="A1476" s="64">
        <f t="shared" si="179"/>
        <v>12</v>
      </c>
      <c r="B1476" s="64">
        <f t="shared" si="180"/>
        <v>152</v>
      </c>
      <c r="C1476" s="64">
        <f t="shared" si="181"/>
        <v>3</v>
      </c>
      <c r="D1476" s="64">
        <f t="shared" si="182"/>
        <v>148</v>
      </c>
      <c r="E1476" s="64">
        <f t="shared" si="183"/>
        <v>736</v>
      </c>
      <c r="F1476" s="64" t="str">
        <f t="shared" si="176"/>
        <v/>
      </c>
      <c r="G1476" s="64" t="str">
        <f t="shared" si="177"/>
        <v/>
      </c>
      <c r="H1476" s="64" t="str">
        <f t="shared" si="178"/>
        <v/>
      </c>
      <c r="I1476" s="80" t="str">
        <f>IFERROR(VLOOKUP(D1476,Sheet2!A:B,2,0),"")</f>
        <v/>
      </c>
      <c r="J1476" s="64" t="str">
        <f>IFERROR(IF(I1476&lt;&gt;"",VLOOKUP(I1476,Sheet2!B:C,2,0),""),"")</f>
        <v/>
      </c>
      <c r="K1476" s="64" t="str">
        <f>IFERROR( IF(I1476&lt;&gt;"", HLOOKUP(L$2+$A1476,Sheet2!BX:NK,2,0),""),"")</f>
        <v/>
      </c>
      <c r="L1476" t="str">
        <f>IF(OR(HLOOKUP(L$2+$A1476,Sheet2!BX:NK,$B1476,0),HLOOKUP(L$2+$A1476,Sheet2!BX:NK,$B1476,0)&lt;&gt;""),HLOOKUP(L$2+$A1476,Sheet2!BX:NK,$B1476,0),"")</f>
        <v/>
      </c>
      <c r="M1476" t="str">
        <f>IF(OR(HLOOKUP(M$2+$A1476,Sheet2!BY:NL,$B1476,0),HLOOKUP(M$2+$A1476,Sheet2!BY:NL,$B1476,0)&lt;&gt;""),HLOOKUP(M$2+$A1476,Sheet2!BY:NL,$B1476,0),"")</f>
        <v/>
      </c>
      <c r="N1476" t="str">
        <f>IF(OR(HLOOKUP(N$2+$A1476,Sheet2!BZ:NM,$B1476,0),HLOOKUP(N$2+$A1476,Sheet2!BZ:NM,$B1476,0)&lt;&gt;""),HLOOKUP(N$2+$A1476,Sheet2!BZ:NM,$B1476,0),"")</f>
        <v/>
      </c>
      <c r="O1476" t="str">
        <f>IF(OR(HLOOKUP(O$2+$A1476,Sheet2!CA:NN,$B1476,0),HLOOKUP(O$2+$A1476,Sheet2!CA:NN,$B1476,0)&lt;&gt;""),HLOOKUP(O$2+$A1476,Sheet2!CA:NN,$B1476,0),"")</f>
        <v/>
      </c>
      <c r="P1476" t="str">
        <f>IF(OR(HLOOKUP(P$2+$A1476,Sheet2!CB:NO,$B1476,0),HLOOKUP(P$2+$A1476,Sheet2!CB:NO,$B1476,0)&lt;&gt;""),HLOOKUP(P$2+$A1476,Sheet2!CB:NO,$B1476,0),"")</f>
        <v/>
      </c>
      <c r="Q1476" t="str">
        <f>IF(OR(HLOOKUP(Q$2+$A1476,Sheet2!CC:NO,$B1476,0),HLOOKUP(Q$2+$A1476,Sheet2!CC:NO,$B1476,0)&lt;&gt;""),HLOOKUP(Q$2+$A1476,Sheet2!CC:NO,$B1476,0),"")</f>
        <v/>
      </c>
    </row>
    <row r="1477" spans="1:17" x14ac:dyDescent="0.25">
      <c r="A1477" s="64">
        <f t="shared" si="179"/>
        <v>18</v>
      </c>
      <c r="B1477" s="64">
        <f t="shared" si="180"/>
        <v>152</v>
      </c>
      <c r="C1477" s="64">
        <f t="shared" si="181"/>
        <v>4</v>
      </c>
      <c r="D1477" s="64">
        <f t="shared" si="182"/>
        <v>148</v>
      </c>
      <c r="E1477" s="64">
        <f t="shared" si="183"/>
        <v>736</v>
      </c>
      <c r="F1477" s="64" t="str">
        <f t="shared" ref="F1477:F1540" si="184">IFERROR(IF(I1477&lt;&gt;"",IF(LEFT(K1477,2)="1-",1,2),""),"")</f>
        <v/>
      </c>
      <c r="G1477" s="64" t="str">
        <f t="shared" ref="G1477:G1540" si="185">IFERROR(IF(I1477&lt;&gt;"",MONTH( RIGHT(K1477,LEN(K1477)-FIND("-",K1477))),""),"")</f>
        <v/>
      </c>
      <c r="H1477" s="64" t="str">
        <f t="shared" ref="H1477:H1540" si="186">IFERROR(IF(I1477&lt;&gt;"",YEAR( RIGHT(K1477,LEN(K1477)-FIND("-",K1477))),""),"")</f>
        <v/>
      </c>
      <c r="I1477" s="80" t="str">
        <f>IFERROR(VLOOKUP(D1477,Sheet2!A:B,2,0),"")</f>
        <v/>
      </c>
      <c r="J1477" s="64" t="str">
        <f>IFERROR(IF(I1477&lt;&gt;"",VLOOKUP(I1477,Sheet2!B:C,2,0),""),"")</f>
        <v/>
      </c>
      <c r="K1477" s="64" t="str">
        <f>IFERROR( IF(I1477&lt;&gt;"", HLOOKUP(L$2+$A1477,Sheet2!BX:NK,2,0),""),"")</f>
        <v/>
      </c>
      <c r="L1477" t="str">
        <f>IF(OR(HLOOKUP(L$2+$A1477,Sheet2!BX:NK,$B1477,0),HLOOKUP(L$2+$A1477,Sheet2!BX:NK,$B1477,0)&lt;&gt;""),HLOOKUP(L$2+$A1477,Sheet2!BX:NK,$B1477,0),"")</f>
        <v/>
      </c>
      <c r="M1477" t="str">
        <f>IF(OR(HLOOKUP(M$2+$A1477,Sheet2!BY:NL,$B1477,0),HLOOKUP(M$2+$A1477,Sheet2!BY:NL,$B1477,0)&lt;&gt;""),HLOOKUP(M$2+$A1477,Sheet2!BY:NL,$B1477,0),"")</f>
        <v/>
      </c>
      <c r="N1477" t="str">
        <f>IF(OR(HLOOKUP(N$2+$A1477,Sheet2!BZ:NM,$B1477,0),HLOOKUP(N$2+$A1477,Sheet2!BZ:NM,$B1477,0)&lt;&gt;""),HLOOKUP(N$2+$A1477,Sheet2!BZ:NM,$B1477,0),"")</f>
        <v/>
      </c>
      <c r="O1477" t="str">
        <f>IF(OR(HLOOKUP(O$2+$A1477,Sheet2!CA:NN,$B1477,0),HLOOKUP(O$2+$A1477,Sheet2!CA:NN,$B1477,0)&lt;&gt;""),HLOOKUP(O$2+$A1477,Sheet2!CA:NN,$B1477,0),"")</f>
        <v/>
      </c>
      <c r="P1477" t="str">
        <f>IF(OR(HLOOKUP(P$2+$A1477,Sheet2!CB:NO,$B1477,0),HLOOKUP(P$2+$A1477,Sheet2!CB:NO,$B1477,0)&lt;&gt;""),HLOOKUP(P$2+$A1477,Sheet2!CB:NO,$B1477,0),"")</f>
        <v/>
      </c>
      <c r="Q1477" t="str">
        <f>IF(OR(HLOOKUP(Q$2+$A1477,Sheet2!CC:NO,$B1477,0),HLOOKUP(Q$2+$A1477,Sheet2!CC:NO,$B1477,0)&lt;&gt;""),HLOOKUP(Q$2+$A1477,Sheet2!CC:NO,$B1477,0),"")</f>
        <v/>
      </c>
    </row>
    <row r="1478" spans="1:17" x14ac:dyDescent="0.25">
      <c r="A1478" s="64">
        <f t="shared" ref="A1478:A1541" si="187">IF(C1478&lt;&gt;1,A1477+6,0)</f>
        <v>24</v>
      </c>
      <c r="B1478" s="64">
        <f t="shared" ref="B1478:B1541" si="188">IF(C1478&lt;&gt;1,B1477,B1477+1)</f>
        <v>152</v>
      </c>
      <c r="C1478" s="64">
        <f t="shared" ref="C1478:C1541" si="189">IF($C$3-C1477=0,1,C1477+1)</f>
        <v>5</v>
      </c>
      <c r="D1478" s="64">
        <f t="shared" ref="D1478:D1541" si="190">IF(C1478=1,D1477+1,D1477)</f>
        <v>148</v>
      </c>
      <c r="E1478" s="64">
        <f t="shared" ref="E1478:E1541" si="191">IF(D1478&lt;&gt;D1477,E1477+5,E1477)</f>
        <v>736</v>
      </c>
      <c r="F1478" s="64" t="str">
        <f t="shared" si="184"/>
        <v/>
      </c>
      <c r="G1478" s="64" t="str">
        <f t="shared" si="185"/>
        <v/>
      </c>
      <c r="H1478" s="64" t="str">
        <f t="shared" si="186"/>
        <v/>
      </c>
      <c r="I1478" s="80" t="str">
        <f>IFERROR(VLOOKUP(D1478,Sheet2!A:B,2,0),"")</f>
        <v/>
      </c>
      <c r="J1478" s="64" t="str">
        <f>IFERROR(IF(I1478&lt;&gt;"",VLOOKUP(I1478,Sheet2!B:C,2,0),""),"")</f>
        <v/>
      </c>
      <c r="K1478" s="64" t="str">
        <f>IFERROR( IF(I1478&lt;&gt;"", HLOOKUP(L$2+$A1478,Sheet2!BX:NK,2,0),""),"")</f>
        <v/>
      </c>
      <c r="L1478" t="str">
        <f>IF(OR(HLOOKUP(L$2+$A1478,Sheet2!BX:NK,$B1478,0),HLOOKUP(L$2+$A1478,Sheet2!BX:NK,$B1478,0)&lt;&gt;""),HLOOKUP(L$2+$A1478,Sheet2!BX:NK,$B1478,0),"")</f>
        <v/>
      </c>
      <c r="M1478" t="str">
        <f>IF(OR(HLOOKUP(M$2+$A1478,Sheet2!BY:NL,$B1478,0),HLOOKUP(M$2+$A1478,Sheet2!BY:NL,$B1478,0)&lt;&gt;""),HLOOKUP(M$2+$A1478,Sheet2!BY:NL,$B1478,0),"")</f>
        <v/>
      </c>
      <c r="N1478" t="str">
        <f>IF(OR(HLOOKUP(N$2+$A1478,Sheet2!BZ:NM,$B1478,0),HLOOKUP(N$2+$A1478,Sheet2!BZ:NM,$B1478,0)&lt;&gt;""),HLOOKUP(N$2+$A1478,Sheet2!BZ:NM,$B1478,0),"")</f>
        <v/>
      </c>
      <c r="O1478" t="str">
        <f>IF(OR(HLOOKUP(O$2+$A1478,Sheet2!CA:NN,$B1478,0),HLOOKUP(O$2+$A1478,Sheet2!CA:NN,$B1478,0)&lt;&gt;""),HLOOKUP(O$2+$A1478,Sheet2!CA:NN,$B1478,0),"")</f>
        <v/>
      </c>
      <c r="P1478" t="str">
        <f>IF(OR(HLOOKUP(P$2+$A1478,Sheet2!CB:NO,$B1478,0),HLOOKUP(P$2+$A1478,Sheet2!CB:NO,$B1478,0)&lt;&gt;""),HLOOKUP(P$2+$A1478,Sheet2!CB:NO,$B1478,0),"")</f>
        <v/>
      </c>
      <c r="Q1478" t="str">
        <f>IF(OR(HLOOKUP(Q$2+$A1478,Sheet2!CC:NO,$B1478,0),HLOOKUP(Q$2+$A1478,Sheet2!CC:NO,$B1478,0)&lt;&gt;""),HLOOKUP(Q$2+$A1478,Sheet2!CC:NO,$B1478,0),"")</f>
        <v/>
      </c>
    </row>
    <row r="1479" spans="1:17" x14ac:dyDescent="0.25">
      <c r="A1479" s="64">
        <f t="shared" si="187"/>
        <v>30</v>
      </c>
      <c r="B1479" s="64">
        <f t="shared" si="188"/>
        <v>152</v>
      </c>
      <c r="C1479" s="64">
        <f t="shared" si="189"/>
        <v>6</v>
      </c>
      <c r="D1479" s="64">
        <f t="shared" si="190"/>
        <v>148</v>
      </c>
      <c r="E1479" s="64">
        <f t="shared" si="191"/>
        <v>736</v>
      </c>
      <c r="F1479" s="64" t="str">
        <f t="shared" si="184"/>
        <v/>
      </c>
      <c r="G1479" s="64" t="str">
        <f t="shared" si="185"/>
        <v/>
      </c>
      <c r="H1479" s="64" t="str">
        <f t="shared" si="186"/>
        <v/>
      </c>
      <c r="I1479" s="80" t="str">
        <f>IFERROR(VLOOKUP(D1479,Sheet2!A:B,2,0),"")</f>
        <v/>
      </c>
      <c r="J1479" s="64" t="str">
        <f>IFERROR(IF(I1479&lt;&gt;"",VLOOKUP(I1479,Sheet2!B:C,2,0),""),"")</f>
        <v/>
      </c>
      <c r="K1479" s="64" t="str">
        <f>IFERROR( IF(I1479&lt;&gt;"", HLOOKUP(L$2+$A1479,Sheet2!BX:NK,2,0),""),"")</f>
        <v/>
      </c>
      <c r="L1479" t="str">
        <f>IF(OR(HLOOKUP(L$2+$A1479,Sheet2!BX:NK,$B1479,0),HLOOKUP(L$2+$A1479,Sheet2!BX:NK,$B1479,0)&lt;&gt;""),HLOOKUP(L$2+$A1479,Sheet2!BX:NK,$B1479,0),"")</f>
        <v/>
      </c>
      <c r="M1479" t="str">
        <f>IF(OR(HLOOKUP(M$2+$A1479,Sheet2!BY:NL,$B1479,0),HLOOKUP(M$2+$A1479,Sheet2!BY:NL,$B1479,0)&lt;&gt;""),HLOOKUP(M$2+$A1479,Sheet2!BY:NL,$B1479,0),"")</f>
        <v/>
      </c>
      <c r="N1479" t="str">
        <f>IF(OR(HLOOKUP(N$2+$A1479,Sheet2!BZ:NM,$B1479,0),HLOOKUP(N$2+$A1479,Sheet2!BZ:NM,$B1479,0)&lt;&gt;""),HLOOKUP(N$2+$A1479,Sheet2!BZ:NM,$B1479,0),"")</f>
        <v/>
      </c>
      <c r="O1479" t="str">
        <f>IF(OR(HLOOKUP(O$2+$A1479,Sheet2!CA:NN,$B1479,0),HLOOKUP(O$2+$A1479,Sheet2!CA:NN,$B1479,0)&lt;&gt;""),HLOOKUP(O$2+$A1479,Sheet2!CA:NN,$B1479,0),"")</f>
        <v/>
      </c>
      <c r="P1479" t="str">
        <f>IF(OR(HLOOKUP(P$2+$A1479,Sheet2!CB:NO,$B1479,0),HLOOKUP(P$2+$A1479,Sheet2!CB:NO,$B1479,0)&lt;&gt;""),HLOOKUP(P$2+$A1479,Sheet2!CB:NO,$B1479,0),"")</f>
        <v/>
      </c>
      <c r="Q1479" t="str">
        <f>IF(OR(HLOOKUP(Q$2+$A1479,Sheet2!CC:NO,$B1479,0),HLOOKUP(Q$2+$A1479,Sheet2!CC:NO,$B1479,0)&lt;&gt;""),HLOOKUP(Q$2+$A1479,Sheet2!CC:NO,$B1479,0),"")</f>
        <v/>
      </c>
    </row>
    <row r="1480" spans="1:17" x14ac:dyDescent="0.25">
      <c r="A1480" s="64">
        <f t="shared" si="187"/>
        <v>36</v>
      </c>
      <c r="B1480" s="64">
        <f t="shared" si="188"/>
        <v>152</v>
      </c>
      <c r="C1480" s="64">
        <f t="shared" si="189"/>
        <v>7</v>
      </c>
      <c r="D1480" s="64">
        <f t="shared" si="190"/>
        <v>148</v>
      </c>
      <c r="E1480" s="64">
        <f t="shared" si="191"/>
        <v>736</v>
      </c>
      <c r="F1480" s="64" t="str">
        <f t="shared" si="184"/>
        <v/>
      </c>
      <c r="G1480" s="64" t="str">
        <f t="shared" si="185"/>
        <v/>
      </c>
      <c r="H1480" s="64" t="str">
        <f t="shared" si="186"/>
        <v/>
      </c>
      <c r="I1480" s="80" t="str">
        <f>IFERROR(VLOOKUP(D1480,Sheet2!A:B,2,0),"")</f>
        <v/>
      </c>
      <c r="J1480" s="64" t="str">
        <f>IFERROR(IF(I1480&lt;&gt;"",VLOOKUP(I1480,Sheet2!B:C,2,0),""),"")</f>
        <v/>
      </c>
      <c r="K1480" s="64" t="str">
        <f>IFERROR( IF(I1480&lt;&gt;"", HLOOKUP(L$2+$A1480,Sheet2!BX:NK,2,0),""),"")</f>
        <v/>
      </c>
      <c r="L1480" t="str">
        <f>IF(OR(HLOOKUP(L$2+$A1480,Sheet2!BX:NK,$B1480,0),HLOOKUP(L$2+$A1480,Sheet2!BX:NK,$B1480,0)&lt;&gt;""),HLOOKUP(L$2+$A1480,Sheet2!BX:NK,$B1480,0),"")</f>
        <v/>
      </c>
      <c r="M1480" t="str">
        <f>IF(OR(HLOOKUP(M$2+$A1480,Sheet2!BY:NL,$B1480,0),HLOOKUP(M$2+$A1480,Sheet2!BY:NL,$B1480,0)&lt;&gt;""),HLOOKUP(M$2+$A1480,Sheet2!BY:NL,$B1480,0),"")</f>
        <v/>
      </c>
      <c r="N1480" t="str">
        <f>IF(OR(HLOOKUP(N$2+$A1480,Sheet2!BZ:NM,$B1480,0),HLOOKUP(N$2+$A1480,Sheet2!BZ:NM,$B1480,0)&lt;&gt;""),HLOOKUP(N$2+$A1480,Sheet2!BZ:NM,$B1480,0),"")</f>
        <v/>
      </c>
      <c r="O1480" t="str">
        <f>IF(OR(HLOOKUP(O$2+$A1480,Sheet2!CA:NN,$B1480,0),HLOOKUP(O$2+$A1480,Sheet2!CA:NN,$B1480,0)&lt;&gt;""),HLOOKUP(O$2+$A1480,Sheet2!CA:NN,$B1480,0),"")</f>
        <v/>
      </c>
      <c r="P1480" t="str">
        <f>IF(OR(HLOOKUP(P$2+$A1480,Sheet2!CB:NO,$B1480,0),HLOOKUP(P$2+$A1480,Sheet2!CB:NO,$B1480,0)&lt;&gt;""),HLOOKUP(P$2+$A1480,Sheet2!CB:NO,$B1480,0),"")</f>
        <v/>
      </c>
      <c r="Q1480" t="str">
        <f>IF(OR(HLOOKUP(Q$2+$A1480,Sheet2!CC:NO,$B1480,0),HLOOKUP(Q$2+$A1480,Sheet2!CC:NO,$B1480,0)&lt;&gt;""),HLOOKUP(Q$2+$A1480,Sheet2!CC:NO,$B1480,0),"")</f>
        <v/>
      </c>
    </row>
    <row r="1481" spans="1:17" x14ac:dyDescent="0.25">
      <c r="A1481" s="64">
        <f t="shared" si="187"/>
        <v>42</v>
      </c>
      <c r="B1481" s="64">
        <f t="shared" si="188"/>
        <v>152</v>
      </c>
      <c r="C1481" s="64">
        <f t="shared" si="189"/>
        <v>8</v>
      </c>
      <c r="D1481" s="64">
        <f t="shared" si="190"/>
        <v>148</v>
      </c>
      <c r="E1481" s="64">
        <f t="shared" si="191"/>
        <v>736</v>
      </c>
      <c r="F1481" s="64" t="str">
        <f t="shared" si="184"/>
        <v/>
      </c>
      <c r="G1481" s="64" t="str">
        <f t="shared" si="185"/>
        <v/>
      </c>
      <c r="H1481" s="64" t="str">
        <f t="shared" si="186"/>
        <v/>
      </c>
      <c r="I1481" s="80" t="str">
        <f>IFERROR(VLOOKUP(D1481,Sheet2!A:B,2,0),"")</f>
        <v/>
      </c>
      <c r="J1481" s="64" t="str">
        <f>IFERROR(IF(I1481&lt;&gt;"",VLOOKUP(I1481,Sheet2!B:C,2,0),""),"")</f>
        <v/>
      </c>
      <c r="K1481" s="64" t="str">
        <f>IFERROR( IF(I1481&lt;&gt;"", HLOOKUP(L$2+$A1481,Sheet2!BX:NK,2,0),""),"")</f>
        <v/>
      </c>
      <c r="L1481" t="str">
        <f>IF(OR(HLOOKUP(L$2+$A1481,Sheet2!BX:NK,$B1481,0),HLOOKUP(L$2+$A1481,Sheet2!BX:NK,$B1481,0)&lt;&gt;""),HLOOKUP(L$2+$A1481,Sheet2!BX:NK,$B1481,0),"")</f>
        <v/>
      </c>
      <c r="M1481" t="str">
        <f>IF(OR(HLOOKUP(M$2+$A1481,Sheet2!BY:NL,$B1481,0),HLOOKUP(M$2+$A1481,Sheet2!BY:NL,$B1481,0)&lt;&gt;""),HLOOKUP(M$2+$A1481,Sheet2!BY:NL,$B1481,0),"")</f>
        <v/>
      </c>
      <c r="N1481" t="str">
        <f>IF(OR(HLOOKUP(N$2+$A1481,Sheet2!BZ:NM,$B1481,0),HLOOKUP(N$2+$A1481,Sheet2!BZ:NM,$B1481,0)&lt;&gt;""),HLOOKUP(N$2+$A1481,Sheet2!BZ:NM,$B1481,0),"")</f>
        <v/>
      </c>
      <c r="O1481" t="str">
        <f>IF(OR(HLOOKUP(O$2+$A1481,Sheet2!CA:NN,$B1481,0),HLOOKUP(O$2+$A1481,Sheet2!CA:NN,$B1481,0)&lt;&gt;""),HLOOKUP(O$2+$A1481,Sheet2!CA:NN,$B1481,0),"")</f>
        <v/>
      </c>
      <c r="P1481" t="str">
        <f>IF(OR(HLOOKUP(P$2+$A1481,Sheet2!CB:NO,$B1481,0),HLOOKUP(P$2+$A1481,Sheet2!CB:NO,$B1481,0)&lt;&gt;""),HLOOKUP(P$2+$A1481,Sheet2!CB:NO,$B1481,0),"")</f>
        <v/>
      </c>
      <c r="Q1481" t="str">
        <f>IF(OR(HLOOKUP(Q$2+$A1481,Sheet2!CC:NO,$B1481,0),HLOOKUP(Q$2+$A1481,Sheet2!CC:NO,$B1481,0)&lt;&gt;""),HLOOKUP(Q$2+$A1481,Sheet2!CC:NO,$B1481,0),"")</f>
        <v/>
      </c>
    </row>
    <row r="1482" spans="1:17" x14ac:dyDescent="0.25">
      <c r="A1482" s="64">
        <f t="shared" si="187"/>
        <v>48</v>
      </c>
      <c r="B1482" s="64">
        <f t="shared" si="188"/>
        <v>152</v>
      </c>
      <c r="C1482" s="64">
        <f t="shared" si="189"/>
        <v>9</v>
      </c>
      <c r="D1482" s="64">
        <f t="shared" si="190"/>
        <v>148</v>
      </c>
      <c r="E1482" s="64">
        <f t="shared" si="191"/>
        <v>736</v>
      </c>
      <c r="F1482" s="64" t="str">
        <f t="shared" si="184"/>
        <v/>
      </c>
      <c r="G1482" s="64" t="str">
        <f t="shared" si="185"/>
        <v/>
      </c>
      <c r="H1482" s="64" t="str">
        <f t="shared" si="186"/>
        <v/>
      </c>
      <c r="I1482" s="80" t="str">
        <f>IFERROR(VLOOKUP(D1482,Sheet2!A:B,2,0),"")</f>
        <v/>
      </c>
      <c r="J1482" s="64" t="str">
        <f>IFERROR(IF(I1482&lt;&gt;"",VLOOKUP(I1482,Sheet2!B:C,2,0),""),"")</f>
        <v/>
      </c>
      <c r="K1482" s="64" t="str">
        <f>IFERROR( IF(I1482&lt;&gt;"", HLOOKUP(L$2+$A1482,Sheet2!BX:NK,2,0),""),"")</f>
        <v/>
      </c>
      <c r="L1482" t="str">
        <f>IF(OR(HLOOKUP(L$2+$A1482,Sheet2!BX:NK,$B1482,0),HLOOKUP(L$2+$A1482,Sheet2!BX:NK,$B1482,0)&lt;&gt;""),HLOOKUP(L$2+$A1482,Sheet2!BX:NK,$B1482,0),"")</f>
        <v/>
      </c>
      <c r="M1482" t="str">
        <f>IF(OR(HLOOKUP(M$2+$A1482,Sheet2!BY:NL,$B1482,0),HLOOKUP(M$2+$A1482,Sheet2!BY:NL,$B1482,0)&lt;&gt;""),HLOOKUP(M$2+$A1482,Sheet2!BY:NL,$B1482,0),"")</f>
        <v/>
      </c>
      <c r="N1482" t="str">
        <f>IF(OR(HLOOKUP(N$2+$A1482,Sheet2!BZ:NM,$B1482,0),HLOOKUP(N$2+$A1482,Sheet2!BZ:NM,$B1482,0)&lt;&gt;""),HLOOKUP(N$2+$A1482,Sheet2!BZ:NM,$B1482,0),"")</f>
        <v/>
      </c>
      <c r="O1482" t="str">
        <f>IF(OR(HLOOKUP(O$2+$A1482,Sheet2!CA:NN,$B1482,0),HLOOKUP(O$2+$A1482,Sheet2!CA:NN,$B1482,0)&lt;&gt;""),HLOOKUP(O$2+$A1482,Sheet2!CA:NN,$B1482,0),"")</f>
        <v/>
      </c>
      <c r="P1482" t="str">
        <f>IF(OR(HLOOKUP(P$2+$A1482,Sheet2!CB:NO,$B1482,0),HLOOKUP(P$2+$A1482,Sheet2!CB:NO,$B1482,0)&lt;&gt;""),HLOOKUP(P$2+$A1482,Sheet2!CB:NO,$B1482,0),"")</f>
        <v/>
      </c>
      <c r="Q1482" t="str">
        <f>IF(OR(HLOOKUP(Q$2+$A1482,Sheet2!CC:NO,$B1482,0),HLOOKUP(Q$2+$A1482,Sheet2!CC:NO,$B1482,0)&lt;&gt;""),HLOOKUP(Q$2+$A1482,Sheet2!CC:NO,$B1482,0),"")</f>
        <v/>
      </c>
    </row>
    <row r="1483" spans="1:17" x14ac:dyDescent="0.25">
      <c r="A1483" s="64">
        <f t="shared" si="187"/>
        <v>54</v>
      </c>
      <c r="B1483" s="64">
        <f t="shared" si="188"/>
        <v>152</v>
      </c>
      <c r="C1483" s="64">
        <f t="shared" si="189"/>
        <v>10</v>
      </c>
      <c r="D1483" s="64">
        <f t="shared" si="190"/>
        <v>148</v>
      </c>
      <c r="E1483" s="64">
        <f t="shared" si="191"/>
        <v>736</v>
      </c>
      <c r="F1483" s="64" t="str">
        <f t="shared" si="184"/>
        <v/>
      </c>
      <c r="G1483" s="64" t="str">
        <f t="shared" si="185"/>
        <v/>
      </c>
      <c r="H1483" s="64" t="str">
        <f t="shared" si="186"/>
        <v/>
      </c>
      <c r="I1483" s="80" t="str">
        <f>IFERROR(VLOOKUP(D1483,Sheet2!A:B,2,0),"")</f>
        <v/>
      </c>
      <c r="J1483" s="64" t="str">
        <f>IFERROR(IF(I1483&lt;&gt;"",VLOOKUP(I1483,Sheet2!B:C,2,0),""),"")</f>
        <v/>
      </c>
      <c r="K1483" s="64" t="str">
        <f>IFERROR( IF(I1483&lt;&gt;"", HLOOKUP(L$2+$A1483,Sheet2!BX:NK,2,0),""),"")</f>
        <v/>
      </c>
      <c r="L1483" t="str">
        <f>IF(OR(HLOOKUP(L$2+$A1483,Sheet2!BX:NK,$B1483,0),HLOOKUP(L$2+$A1483,Sheet2!BX:NK,$B1483,0)&lt;&gt;""),HLOOKUP(L$2+$A1483,Sheet2!BX:NK,$B1483,0),"")</f>
        <v/>
      </c>
      <c r="M1483" t="str">
        <f>IF(OR(HLOOKUP(M$2+$A1483,Sheet2!BY:NL,$B1483,0),HLOOKUP(M$2+$A1483,Sheet2!BY:NL,$B1483,0)&lt;&gt;""),HLOOKUP(M$2+$A1483,Sheet2!BY:NL,$B1483,0),"")</f>
        <v/>
      </c>
      <c r="N1483" t="str">
        <f>IF(OR(HLOOKUP(N$2+$A1483,Sheet2!BZ:NM,$B1483,0),HLOOKUP(N$2+$A1483,Sheet2!BZ:NM,$B1483,0)&lt;&gt;""),HLOOKUP(N$2+$A1483,Sheet2!BZ:NM,$B1483,0),"")</f>
        <v/>
      </c>
      <c r="O1483" t="str">
        <f>IF(OR(HLOOKUP(O$2+$A1483,Sheet2!CA:NN,$B1483,0),HLOOKUP(O$2+$A1483,Sheet2!CA:NN,$B1483,0)&lt;&gt;""),HLOOKUP(O$2+$A1483,Sheet2!CA:NN,$B1483,0),"")</f>
        <v/>
      </c>
      <c r="P1483" t="str">
        <f>IF(OR(HLOOKUP(P$2+$A1483,Sheet2!CB:NO,$B1483,0),HLOOKUP(P$2+$A1483,Sheet2!CB:NO,$B1483,0)&lt;&gt;""),HLOOKUP(P$2+$A1483,Sheet2!CB:NO,$B1483,0),"")</f>
        <v/>
      </c>
      <c r="Q1483" t="str">
        <f>IF(OR(HLOOKUP(Q$2+$A1483,Sheet2!CC:NO,$B1483,0),HLOOKUP(Q$2+$A1483,Sheet2!CC:NO,$B1483,0)&lt;&gt;""),HLOOKUP(Q$2+$A1483,Sheet2!CC:NO,$B1483,0),"")</f>
        <v/>
      </c>
    </row>
    <row r="1484" spans="1:17" x14ac:dyDescent="0.25">
      <c r="A1484" s="64">
        <f t="shared" si="187"/>
        <v>0</v>
      </c>
      <c r="B1484" s="64">
        <f t="shared" si="188"/>
        <v>153</v>
      </c>
      <c r="C1484" s="64">
        <f t="shared" si="189"/>
        <v>1</v>
      </c>
      <c r="D1484" s="64">
        <f t="shared" si="190"/>
        <v>149</v>
      </c>
      <c r="E1484" s="64">
        <f t="shared" si="191"/>
        <v>741</v>
      </c>
      <c r="F1484" s="64" t="str">
        <f t="shared" si="184"/>
        <v/>
      </c>
      <c r="G1484" s="64" t="str">
        <f t="shared" si="185"/>
        <v/>
      </c>
      <c r="H1484" s="64" t="str">
        <f t="shared" si="186"/>
        <v/>
      </c>
      <c r="I1484" s="80" t="str">
        <f>IFERROR(VLOOKUP(D1484,Sheet2!A:B,2,0),"")</f>
        <v/>
      </c>
      <c r="J1484" s="64" t="str">
        <f>IFERROR(IF(I1484&lt;&gt;"",VLOOKUP(I1484,Sheet2!B:C,2,0),""),"")</f>
        <v/>
      </c>
      <c r="K1484" s="64" t="str">
        <f>IFERROR( IF(I1484&lt;&gt;"", HLOOKUP(L$2+$A1484,Sheet2!BX:NK,2,0),""),"")</f>
        <v/>
      </c>
      <c r="L1484" t="str">
        <f>IF(OR(HLOOKUP(L$2+$A1484,Sheet2!BX:NK,$B1484,0),HLOOKUP(L$2+$A1484,Sheet2!BX:NK,$B1484,0)&lt;&gt;""),HLOOKUP(L$2+$A1484,Sheet2!BX:NK,$B1484,0),"")</f>
        <v/>
      </c>
      <c r="M1484" t="str">
        <f>IF(OR(HLOOKUP(M$2+$A1484,Sheet2!BY:NL,$B1484,0),HLOOKUP(M$2+$A1484,Sheet2!BY:NL,$B1484,0)&lt;&gt;""),HLOOKUP(M$2+$A1484,Sheet2!BY:NL,$B1484,0),"")</f>
        <v/>
      </c>
      <c r="N1484" t="str">
        <f>IF(OR(HLOOKUP(N$2+$A1484,Sheet2!BZ:NM,$B1484,0),HLOOKUP(N$2+$A1484,Sheet2!BZ:NM,$B1484,0)&lt;&gt;""),HLOOKUP(N$2+$A1484,Sheet2!BZ:NM,$B1484,0),"")</f>
        <v/>
      </c>
      <c r="O1484" t="str">
        <f>IF(OR(HLOOKUP(O$2+$A1484,Sheet2!CA:NN,$B1484,0),HLOOKUP(O$2+$A1484,Sheet2!CA:NN,$B1484,0)&lt;&gt;""),HLOOKUP(O$2+$A1484,Sheet2!CA:NN,$B1484,0),"")</f>
        <v/>
      </c>
      <c r="P1484" t="str">
        <f>IF(OR(HLOOKUP(P$2+$A1484,Sheet2!CB:NO,$B1484,0),HLOOKUP(P$2+$A1484,Sheet2!CB:NO,$B1484,0)&lt;&gt;""),HLOOKUP(P$2+$A1484,Sheet2!CB:NO,$B1484,0),"")</f>
        <v/>
      </c>
      <c r="Q1484" t="str">
        <f>IF(OR(HLOOKUP(Q$2+$A1484,Sheet2!CC:NO,$B1484,0),HLOOKUP(Q$2+$A1484,Sheet2!CC:NO,$B1484,0)&lt;&gt;""),HLOOKUP(Q$2+$A1484,Sheet2!CC:NO,$B1484,0),"")</f>
        <v/>
      </c>
    </row>
    <row r="1485" spans="1:17" x14ac:dyDescent="0.25">
      <c r="A1485" s="64">
        <f t="shared" si="187"/>
        <v>6</v>
      </c>
      <c r="B1485" s="64">
        <f t="shared" si="188"/>
        <v>153</v>
      </c>
      <c r="C1485" s="64">
        <f t="shared" si="189"/>
        <v>2</v>
      </c>
      <c r="D1485" s="64">
        <f t="shared" si="190"/>
        <v>149</v>
      </c>
      <c r="E1485" s="64">
        <f t="shared" si="191"/>
        <v>741</v>
      </c>
      <c r="F1485" s="64" t="str">
        <f t="shared" si="184"/>
        <v/>
      </c>
      <c r="G1485" s="64" t="str">
        <f t="shared" si="185"/>
        <v/>
      </c>
      <c r="H1485" s="64" t="str">
        <f t="shared" si="186"/>
        <v/>
      </c>
      <c r="I1485" s="80" t="str">
        <f>IFERROR(VLOOKUP(D1485,Sheet2!A:B,2,0),"")</f>
        <v/>
      </c>
      <c r="J1485" s="64" t="str">
        <f>IFERROR(IF(I1485&lt;&gt;"",VLOOKUP(I1485,Sheet2!B:C,2,0),""),"")</f>
        <v/>
      </c>
      <c r="K1485" s="64" t="str">
        <f>IFERROR( IF(I1485&lt;&gt;"", HLOOKUP(L$2+$A1485,Sheet2!BX:NK,2,0),""),"")</f>
        <v/>
      </c>
      <c r="L1485" t="str">
        <f>IF(OR(HLOOKUP(L$2+$A1485,Sheet2!BX:NK,$B1485,0),HLOOKUP(L$2+$A1485,Sheet2!BX:NK,$B1485,0)&lt;&gt;""),HLOOKUP(L$2+$A1485,Sheet2!BX:NK,$B1485,0),"")</f>
        <v/>
      </c>
      <c r="M1485" t="str">
        <f>IF(OR(HLOOKUP(M$2+$A1485,Sheet2!BY:NL,$B1485,0),HLOOKUP(M$2+$A1485,Sheet2!BY:NL,$B1485,0)&lt;&gt;""),HLOOKUP(M$2+$A1485,Sheet2!BY:NL,$B1485,0),"")</f>
        <v/>
      </c>
      <c r="N1485" t="str">
        <f>IF(OR(HLOOKUP(N$2+$A1485,Sheet2!BZ:NM,$B1485,0),HLOOKUP(N$2+$A1485,Sheet2!BZ:NM,$B1485,0)&lt;&gt;""),HLOOKUP(N$2+$A1485,Sheet2!BZ:NM,$B1485,0),"")</f>
        <v/>
      </c>
      <c r="O1485" t="str">
        <f>IF(OR(HLOOKUP(O$2+$A1485,Sheet2!CA:NN,$B1485,0),HLOOKUP(O$2+$A1485,Sheet2!CA:NN,$B1485,0)&lt;&gt;""),HLOOKUP(O$2+$A1485,Sheet2!CA:NN,$B1485,0),"")</f>
        <v/>
      </c>
      <c r="P1485" t="str">
        <f>IF(OR(HLOOKUP(P$2+$A1485,Sheet2!CB:NO,$B1485,0),HLOOKUP(P$2+$A1485,Sheet2!CB:NO,$B1485,0)&lt;&gt;""),HLOOKUP(P$2+$A1485,Sheet2!CB:NO,$B1485,0),"")</f>
        <v/>
      </c>
      <c r="Q1485" t="str">
        <f>IF(OR(HLOOKUP(Q$2+$A1485,Sheet2!CC:NO,$B1485,0),HLOOKUP(Q$2+$A1485,Sheet2!CC:NO,$B1485,0)&lt;&gt;""),HLOOKUP(Q$2+$A1485,Sheet2!CC:NO,$B1485,0),"")</f>
        <v/>
      </c>
    </row>
    <row r="1486" spans="1:17" x14ac:dyDescent="0.25">
      <c r="A1486" s="64">
        <f t="shared" si="187"/>
        <v>12</v>
      </c>
      <c r="B1486" s="64">
        <f t="shared" si="188"/>
        <v>153</v>
      </c>
      <c r="C1486" s="64">
        <f t="shared" si="189"/>
        <v>3</v>
      </c>
      <c r="D1486" s="64">
        <f t="shared" si="190"/>
        <v>149</v>
      </c>
      <c r="E1486" s="64">
        <f t="shared" si="191"/>
        <v>741</v>
      </c>
      <c r="F1486" s="64" t="str">
        <f t="shared" si="184"/>
        <v/>
      </c>
      <c r="G1486" s="64" t="str">
        <f t="shared" si="185"/>
        <v/>
      </c>
      <c r="H1486" s="64" t="str">
        <f t="shared" si="186"/>
        <v/>
      </c>
      <c r="I1486" s="80" t="str">
        <f>IFERROR(VLOOKUP(D1486,Sheet2!A:B,2,0),"")</f>
        <v/>
      </c>
      <c r="J1486" s="64" t="str">
        <f>IFERROR(IF(I1486&lt;&gt;"",VLOOKUP(I1486,Sheet2!B:C,2,0),""),"")</f>
        <v/>
      </c>
      <c r="K1486" s="64" t="str">
        <f>IFERROR( IF(I1486&lt;&gt;"", HLOOKUP(L$2+$A1486,Sheet2!BX:NK,2,0),""),"")</f>
        <v/>
      </c>
      <c r="L1486" t="str">
        <f>IF(OR(HLOOKUP(L$2+$A1486,Sheet2!BX:NK,$B1486,0),HLOOKUP(L$2+$A1486,Sheet2!BX:NK,$B1486,0)&lt;&gt;""),HLOOKUP(L$2+$A1486,Sheet2!BX:NK,$B1486,0),"")</f>
        <v/>
      </c>
      <c r="M1486" t="str">
        <f>IF(OR(HLOOKUP(M$2+$A1486,Sheet2!BY:NL,$B1486,0),HLOOKUP(M$2+$A1486,Sheet2!BY:NL,$B1486,0)&lt;&gt;""),HLOOKUP(M$2+$A1486,Sheet2!BY:NL,$B1486,0),"")</f>
        <v/>
      </c>
      <c r="N1486" t="str">
        <f>IF(OR(HLOOKUP(N$2+$A1486,Sheet2!BZ:NM,$B1486,0),HLOOKUP(N$2+$A1486,Sheet2!BZ:NM,$B1486,0)&lt;&gt;""),HLOOKUP(N$2+$A1486,Sheet2!BZ:NM,$B1486,0),"")</f>
        <v/>
      </c>
      <c r="O1486" t="str">
        <f>IF(OR(HLOOKUP(O$2+$A1486,Sheet2!CA:NN,$B1486,0),HLOOKUP(O$2+$A1486,Sheet2!CA:NN,$B1486,0)&lt;&gt;""),HLOOKUP(O$2+$A1486,Sheet2!CA:NN,$B1486,0),"")</f>
        <v/>
      </c>
      <c r="P1486" t="str">
        <f>IF(OR(HLOOKUP(P$2+$A1486,Sheet2!CB:NO,$B1486,0),HLOOKUP(P$2+$A1486,Sheet2!CB:NO,$B1486,0)&lt;&gt;""),HLOOKUP(P$2+$A1486,Sheet2!CB:NO,$B1486,0),"")</f>
        <v/>
      </c>
      <c r="Q1486" t="str">
        <f>IF(OR(HLOOKUP(Q$2+$A1486,Sheet2!CC:NO,$B1486,0),HLOOKUP(Q$2+$A1486,Sheet2!CC:NO,$B1486,0)&lt;&gt;""),HLOOKUP(Q$2+$A1486,Sheet2!CC:NO,$B1486,0),"")</f>
        <v/>
      </c>
    </row>
    <row r="1487" spans="1:17" x14ac:dyDescent="0.25">
      <c r="A1487" s="64">
        <f t="shared" si="187"/>
        <v>18</v>
      </c>
      <c r="B1487" s="64">
        <f t="shared" si="188"/>
        <v>153</v>
      </c>
      <c r="C1487" s="64">
        <f t="shared" si="189"/>
        <v>4</v>
      </c>
      <c r="D1487" s="64">
        <f t="shared" si="190"/>
        <v>149</v>
      </c>
      <c r="E1487" s="64">
        <f t="shared" si="191"/>
        <v>741</v>
      </c>
      <c r="F1487" s="64" t="str">
        <f t="shared" si="184"/>
        <v/>
      </c>
      <c r="G1487" s="64" t="str">
        <f t="shared" si="185"/>
        <v/>
      </c>
      <c r="H1487" s="64" t="str">
        <f t="shared" si="186"/>
        <v/>
      </c>
      <c r="I1487" s="80" t="str">
        <f>IFERROR(VLOOKUP(D1487,Sheet2!A:B,2,0),"")</f>
        <v/>
      </c>
      <c r="J1487" s="64" t="str">
        <f>IFERROR(IF(I1487&lt;&gt;"",VLOOKUP(I1487,Sheet2!B:C,2,0),""),"")</f>
        <v/>
      </c>
      <c r="K1487" s="64" t="str">
        <f>IFERROR( IF(I1487&lt;&gt;"", HLOOKUP(L$2+$A1487,Sheet2!BX:NK,2,0),""),"")</f>
        <v/>
      </c>
      <c r="L1487" t="str">
        <f>IF(OR(HLOOKUP(L$2+$A1487,Sheet2!BX:NK,$B1487,0),HLOOKUP(L$2+$A1487,Sheet2!BX:NK,$B1487,0)&lt;&gt;""),HLOOKUP(L$2+$A1487,Sheet2!BX:NK,$B1487,0),"")</f>
        <v/>
      </c>
      <c r="M1487" t="str">
        <f>IF(OR(HLOOKUP(M$2+$A1487,Sheet2!BY:NL,$B1487,0),HLOOKUP(M$2+$A1487,Sheet2!BY:NL,$B1487,0)&lt;&gt;""),HLOOKUP(M$2+$A1487,Sheet2!BY:NL,$B1487,0),"")</f>
        <v/>
      </c>
      <c r="N1487" t="str">
        <f>IF(OR(HLOOKUP(N$2+$A1487,Sheet2!BZ:NM,$B1487,0),HLOOKUP(N$2+$A1487,Sheet2!BZ:NM,$B1487,0)&lt;&gt;""),HLOOKUP(N$2+$A1487,Sheet2!BZ:NM,$B1487,0),"")</f>
        <v/>
      </c>
      <c r="O1487" t="str">
        <f>IF(OR(HLOOKUP(O$2+$A1487,Sheet2!CA:NN,$B1487,0),HLOOKUP(O$2+$A1487,Sheet2!CA:NN,$B1487,0)&lt;&gt;""),HLOOKUP(O$2+$A1487,Sheet2!CA:NN,$B1487,0),"")</f>
        <v/>
      </c>
      <c r="P1487" t="str">
        <f>IF(OR(HLOOKUP(P$2+$A1487,Sheet2!CB:NO,$B1487,0),HLOOKUP(P$2+$A1487,Sheet2!CB:NO,$B1487,0)&lt;&gt;""),HLOOKUP(P$2+$A1487,Sheet2!CB:NO,$B1487,0),"")</f>
        <v/>
      </c>
      <c r="Q1487" t="str">
        <f>IF(OR(HLOOKUP(Q$2+$A1487,Sheet2!CC:NO,$B1487,0),HLOOKUP(Q$2+$A1487,Sheet2!CC:NO,$B1487,0)&lt;&gt;""),HLOOKUP(Q$2+$A1487,Sheet2!CC:NO,$B1487,0),"")</f>
        <v/>
      </c>
    </row>
    <row r="1488" spans="1:17" x14ac:dyDescent="0.25">
      <c r="A1488" s="64">
        <f t="shared" si="187"/>
        <v>24</v>
      </c>
      <c r="B1488" s="64">
        <f t="shared" si="188"/>
        <v>153</v>
      </c>
      <c r="C1488" s="64">
        <f t="shared" si="189"/>
        <v>5</v>
      </c>
      <c r="D1488" s="64">
        <f t="shared" si="190"/>
        <v>149</v>
      </c>
      <c r="E1488" s="64">
        <f t="shared" si="191"/>
        <v>741</v>
      </c>
      <c r="F1488" s="64" t="str">
        <f t="shared" si="184"/>
        <v/>
      </c>
      <c r="G1488" s="64" t="str">
        <f t="shared" si="185"/>
        <v/>
      </c>
      <c r="H1488" s="64" t="str">
        <f t="shared" si="186"/>
        <v/>
      </c>
      <c r="I1488" s="80" t="str">
        <f>IFERROR(VLOOKUP(D1488,Sheet2!A:B,2,0),"")</f>
        <v/>
      </c>
      <c r="J1488" s="64" t="str">
        <f>IFERROR(IF(I1488&lt;&gt;"",VLOOKUP(I1488,Sheet2!B:C,2,0),""),"")</f>
        <v/>
      </c>
      <c r="K1488" s="64" t="str">
        <f>IFERROR( IF(I1488&lt;&gt;"", HLOOKUP(L$2+$A1488,Sheet2!BX:NK,2,0),""),"")</f>
        <v/>
      </c>
      <c r="L1488" t="str">
        <f>IF(OR(HLOOKUP(L$2+$A1488,Sheet2!BX:NK,$B1488,0),HLOOKUP(L$2+$A1488,Sheet2!BX:NK,$B1488,0)&lt;&gt;""),HLOOKUP(L$2+$A1488,Sheet2!BX:NK,$B1488,0),"")</f>
        <v/>
      </c>
      <c r="M1488" t="str">
        <f>IF(OR(HLOOKUP(M$2+$A1488,Sheet2!BY:NL,$B1488,0),HLOOKUP(M$2+$A1488,Sheet2!BY:NL,$B1488,0)&lt;&gt;""),HLOOKUP(M$2+$A1488,Sheet2!BY:NL,$B1488,0),"")</f>
        <v/>
      </c>
      <c r="N1488" t="str">
        <f>IF(OR(HLOOKUP(N$2+$A1488,Sheet2!BZ:NM,$B1488,0),HLOOKUP(N$2+$A1488,Sheet2!BZ:NM,$B1488,0)&lt;&gt;""),HLOOKUP(N$2+$A1488,Sheet2!BZ:NM,$B1488,0),"")</f>
        <v/>
      </c>
      <c r="O1488" t="str">
        <f>IF(OR(HLOOKUP(O$2+$A1488,Sheet2!CA:NN,$B1488,0),HLOOKUP(O$2+$A1488,Sheet2!CA:NN,$B1488,0)&lt;&gt;""),HLOOKUP(O$2+$A1488,Sheet2!CA:NN,$B1488,0),"")</f>
        <v/>
      </c>
      <c r="P1488" t="str">
        <f>IF(OR(HLOOKUP(P$2+$A1488,Sheet2!CB:NO,$B1488,0),HLOOKUP(P$2+$A1488,Sheet2!CB:NO,$B1488,0)&lt;&gt;""),HLOOKUP(P$2+$A1488,Sheet2!CB:NO,$B1488,0),"")</f>
        <v/>
      </c>
      <c r="Q1488" t="str">
        <f>IF(OR(HLOOKUP(Q$2+$A1488,Sheet2!CC:NO,$B1488,0),HLOOKUP(Q$2+$A1488,Sheet2!CC:NO,$B1488,0)&lt;&gt;""),HLOOKUP(Q$2+$A1488,Sheet2!CC:NO,$B1488,0),"")</f>
        <v/>
      </c>
    </row>
    <row r="1489" spans="1:17" x14ac:dyDescent="0.25">
      <c r="A1489" s="64">
        <f t="shared" si="187"/>
        <v>30</v>
      </c>
      <c r="B1489" s="64">
        <f t="shared" si="188"/>
        <v>153</v>
      </c>
      <c r="C1489" s="64">
        <f t="shared" si="189"/>
        <v>6</v>
      </c>
      <c r="D1489" s="64">
        <f t="shared" si="190"/>
        <v>149</v>
      </c>
      <c r="E1489" s="64">
        <f t="shared" si="191"/>
        <v>741</v>
      </c>
      <c r="F1489" s="64" t="str">
        <f t="shared" si="184"/>
        <v/>
      </c>
      <c r="G1489" s="64" t="str">
        <f t="shared" si="185"/>
        <v/>
      </c>
      <c r="H1489" s="64" t="str">
        <f t="shared" si="186"/>
        <v/>
      </c>
      <c r="I1489" s="80" t="str">
        <f>IFERROR(VLOOKUP(D1489,Sheet2!A:B,2,0),"")</f>
        <v/>
      </c>
      <c r="J1489" s="64" t="str">
        <f>IFERROR(IF(I1489&lt;&gt;"",VLOOKUP(I1489,Sheet2!B:C,2,0),""),"")</f>
        <v/>
      </c>
      <c r="K1489" s="64" t="str">
        <f>IFERROR( IF(I1489&lt;&gt;"", HLOOKUP(L$2+$A1489,Sheet2!BX:NK,2,0),""),"")</f>
        <v/>
      </c>
      <c r="L1489" t="str">
        <f>IF(OR(HLOOKUP(L$2+$A1489,Sheet2!BX:NK,$B1489,0),HLOOKUP(L$2+$A1489,Sheet2!BX:NK,$B1489,0)&lt;&gt;""),HLOOKUP(L$2+$A1489,Sheet2!BX:NK,$B1489,0),"")</f>
        <v/>
      </c>
      <c r="M1489" t="str">
        <f>IF(OR(HLOOKUP(M$2+$A1489,Sheet2!BY:NL,$B1489,0),HLOOKUP(M$2+$A1489,Sheet2!BY:NL,$B1489,0)&lt;&gt;""),HLOOKUP(M$2+$A1489,Sheet2!BY:NL,$B1489,0),"")</f>
        <v/>
      </c>
      <c r="N1489" t="str">
        <f>IF(OR(HLOOKUP(N$2+$A1489,Sheet2!BZ:NM,$B1489,0),HLOOKUP(N$2+$A1489,Sheet2!BZ:NM,$B1489,0)&lt;&gt;""),HLOOKUP(N$2+$A1489,Sheet2!BZ:NM,$B1489,0),"")</f>
        <v/>
      </c>
      <c r="O1489" t="str">
        <f>IF(OR(HLOOKUP(O$2+$A1489,Sheet2!CA:NN,$B1489,0),HLOOKUP(O$2+$A1489,Sheet2!CA:NN,$B1489,0)&lt;&gt;""),HLOOKUP(O$2+$A1489,Sheet2!CA:NN,$B1489,0),"")</f>
        <v/>
      </c>
      <c r="P1489" t="str">
        <f>IF(OR(HLOOKUP(P$2+$A1489,Sheet2!CB:NO,$B1489,0),HLOOKUP(P$2+$A1489,Sheet2!CB:NO,$B1489,0)&lt;&gt;""),HLOOKUP(P$2+$A1489,Sheet2!CB:NO,$B1489,0),"")</f>
        <v/>
      </c>
      <c r="Q1489" t="str">
        <f>IF(OR(HLOOKUP(Q$2+$A1489,Sheet2!CC:NO,$B1489,0),HLOOKUP(Q$2+$A1489,Sheet2!CC:NO,$B1489,0)&lt;&gt;""),HLOOKUP(Q$2+$A1489,Sheet2!CC:NO,$B1489,0),"")</f>
        <v/>
      </c>
    </row>
    <row r="1490" spans="1:17" x14ac:dyDescent="0.25">
      <c r="A1490" s="64">
        <f t="shared" si="187"/>
        <v>36</v>
      </c>
      <c r="B1490" s="64">
        <f t="shared" si="188"/>
        <v>153</v>
      </c>
      <c r="C1490" s="64">
        <f t="shared" si="189"/>
        <v>7</v>
      </c>
      <c r="D1490" s="64">
        <f t="shared" si="190"/>
        <v>149</v>
      </c>
      <c r="E1490" s="64">
        <f t="shared" si="191"/>
        <v>741</v>
      </c>
      <c r="F1490" s="64" t="str">
        <f t="shared" si="184"/>
        <v/>
      </c>
      <c r="G1490" s="64" t="str">
        <f t="shared" si="185"/>
        <v/>
      </c>
      <c r="H1490" s="64" t="str">
        <f t="shared" si="186"/>
        <v/>
      </c>
      <c r="I1490" s="80" t="str">
        <f>IFERROR(VLOOKUP(D1490,Sheet2!A:B,2,0),"")</f>
        <v/>
      </c>
      <c r="J1490" s="64" t="str">
        <f>IFERROR(IF(I1490&lt;&gt;"",VLOOKUP(I1490,Sheet2!B:C,2,0),""),"")</f>
        <v/>
      </c>
      <c r="K1490" s="64" t="str">
        <f>IFERROR( IF(I1490&lt;&gt;"", HLOOKUP(L$2+$A1490,Sheet2!BX:NK,2,0),""),"")</f>
        <v/>
      </c>
      <c r="L1490" t="str">
        <f>IF(OR(HLOOKUP(L$2+$A1490,Sheet2!BX:NK,$B1490,0),HLOOKUP(L$2+$A1490,Sheet2!BX:NK,$B1490,0)&lt;&gt;""),HLOOKUP(L$2+$A1490,Sheet2!BX:NK,$B1490,0),"")</f>
        <v/>
      </c>
      <c r="M1490" t="str">
        <f>IF(OR(HLOOKUP(M$2+$A1490,Sheet2!BY:NL,$B1490,0),HLOOKUP(M$2+$A1490,Sheet2!BY:NL,$B1490,0)&lt;&gt;""),HLOOKUP(M$2+$A1490,Sheet2!BY:NL,$B1490,0),"")</f>
        <v/>
      </c>
      <c r="N1490" t="str">
        <f>IF(OR(HLOOKUP(N$2+$A1490,Sheet2!BZ:NM,$B1490,0),HLOOKUP(N$2+$A1490,Sheet2!BZ:NM,$B1490,0)&lt;&gt;""),HLOOKUP(N$2+$A1490,Sheet2!BZ:NM,$B1490,0),"")</f>
        <v/>
      </c>
      <c r="O1490" t="str">
        <f>IF(OR(HLOOKUP(O$2+$A1490,Sheet2!CA:NN,$B1490,0),HLOOKUP(O$2+$A1490,Sheet2!CA:NN,$B1490,0)&lt;&gt;""),HLOOKUP(O$2+$A1490,Sheet2!CA:NN,$B1490,0),"")</f>
        <v/>
      </c>
      <c r="P1490" t="str">
        <f>IF(OR(HLOOKUP(P$2+$A1490,Sheet2!CB:NO,$B1490,0),HLOOKUP(P$2+$A1490,Sheet2!CB:NO,$B1490,0)&lt;&gt;""),HLOOKUP(P$2+$A1490,Sheet2!CB:NO,$B1490,0),"")</f>
        <v/>
      </c>
      <c r="Q1490" t="str">
        <f>IF(OR(HLOOKUP(Q$2+$A1490,Sheet2!CC:NO,$B1490,0),HLOOKUP(Q$2+$A1490,Sheet2!CC:NO,$B1490,0)&lt;&gt;""),HLOOKUP(Q$2+$A1490,Sheet2!CC:NO,$B1490,0),"")</f>
        <v/>
      </c>
    </row>
    <row r="1491" spans="1:17" x14ac:dyDescent="0.25">
      <c r="A1491" s="64">
        <f t="shared" si="187"/>
        <v>42</v>
      </c>
      <c r="B1491" s="64">
        <f t="shared" si="188"/>
        <v>153</v>
      </c>
      <c r="C1491" s="64">
        <f t="shared" si="189"/>
        <v>8</v>
      </c>
      <c r="D1491" s="64">
        <f t="shared" si="190"/>
        <v>149</v>
      </c>
      <c r="E1491" s="64">
        <f t="shared" si="191"/>
        <v>741</v>
      </c>
      <c r="F1491" s="64" t="str">
        <f t="shared" si="184"/>
        <v/>
      </c>
      <c r="G1491" s="64" t="str">
        <f t="shared" si="185"/>
        <v/>
      </c>
      <c r="H1491" s="64" t="str">
        <f t="shared" si="186"/>
        <v/>
      </c>
      <c r="I1491" s="80" t="str">
        <f>IFERROR(VLOOKUP(D1491,Sheet2!A:B,2,0),"")</f>
        <v/>
      </c>
      <c r="J1491" s="64" t="str">
        <f>IFERROR(IF(I1491&lt;&gt;"",VLOOKUP(I1491,Sheet2!B:C,2,0),""),"")</f>
        <v/>
      </c>
      <c r="K1491" s="64" t="str">
        <f>IFERROR( IF(I1491&lt;&gt;"", HLOOKUP(L$2+$A1491,Sheet2!BX:NK,2,0),""),"")</f>
        <v/>
      </c>
      <c r="L1491" t="str">
        <f>IF(OR(HLOOKUP(L$2+$A1491,Sheet2!BX:NK,$B1491,0),HLOOKUP(L$2+$A1491,Sheet2!BX:NK,$B1491,0)&lt;&gt;""),HLOOKUP(L$2+$A1491,Sheet2!BX:NK,$B1491,0),"")</f>
        <v/>
      </c>
      <c r="M1491" t="str">
        <f>IF(OR(HLOOKUP(M$2+$A1491,Sheet2!BY:NL,$B1491,0),HLOOKUP(M$2+$A1491,Sheet2!BY:NL,$B1491,0)&lt;&gt;""),HLOOKUP(M$2+$A1491,Sheet2!BY:NL,$B1491,0),"")</f>
        <v/>
      </c>
      <c r="N1491" t="str">
        <f>IF(OR(HLOOKUP(N$2+$A1491,Sheet2!BZ:NM,$B1491,0),HLOOKUP(N$2+$A1491,Sheet2!BZ:NM,$B1491,0)&lt;&gt;""),HLOOKUP(N$2+$A1491,Sheet2!BZ:NM,$B1491,0),"")</f>
        <v/>
      </c>
      <c r="O1491" t="str">
        <f>IF(OR(HLOOKUP(O$2+$A1491,Sheet2!CA:NN,$B1491,0),HLOOKUP(O$2+$A1491,Sheet2!CA:NN,$B1491,0)&lt;&gt;""),HLOOKUP(O$2+$A1491,Sheet2!CA:NN,$B1491,0),"")</f>
        <v/>
      </c>
      <c r="P1491" t="str">
        <f>IF(OR(HLOOKUP(P$2+$A1491,Sheet2!CB:NO,$B1491,0),HLOOKUP(P$2+$A1491,Sheet2!CB:NO,$B1491,0)&lt;&gt;""),HLOOKUP(P$2+$A1491,Sheet2!CB:NO,$B1491,0),"")</f>
        <v/>
      </c>
      <c r="Q1491" t="str">
        <f>IF(OR(HLOOKUP(Q$2+$A1491,Sheet2!CC:NO,$B1491,0),HLOOKUP(Q$2+$A1491,Sheet2!CC:NO,$B1491,0)&lt;&gt;""),HLOOKUP(Q$2+$A1491,Sheet2!CC:NO,$B1491,0),"")</f>
        <v/>
      </c>
    </row>
    <row r="1492" spans="1:17" x14ac:dyDescent="0.25">
      <c r="A1492" s="64">
        <f t="shared" si="187"/>
        <v>48</v>
      </c>
      <c r="B1492" s="64">
        <f t="shared" si="188"/>
        <v>153</v>
      </c>
      <c r="C1492" s="64">
        <f t="shared" si="189"/>
        <v>9</v>
      </c>
      <c r="D1492" s="64">
        <f t="shared" si="190"/>
        <v>149</v>
      </c>
      <c r="E1492" s="64">
        <f t="shared" si="191"/>
        <v>741</v>
      </c>
      <c r="F1492" s="64" t="str">
        <f t="shared" si="184"/>
        <v/>
      </c>
      <c r="G1492" s="64" t="str">
        <f t="shared" si="185"/>
        <v/>
      </c>
      <c r="H1492" s="64" t="str">
        <f t="shared" si="186"/>
        <v/>
      </c>
      <c r="I1492" s="80" t="str">
        <f>IFERROR(VLOOKUP(D1492,Sheet2!A:B,2,0),"")</f>
        <v/>
      </c>
      <c r="J1492" s="64" t="str">
        <f>IFERROR(IF(I1492&lt;&gt;"",VLOOKUP(I1492,Sheet2!B:C,2,0),""),"")</f>
        <v/>
      </c>
      <c r="K1492" s="64" t="str">
        <f>IFERROR( IF(I1492&lt;&gt;"", HLOOKUP(L$2+$A1492,Sheet2!BX:NK,2,0),""),"")</f>
        <v/>
      </c>
      <c r="L1492" t="str">
        <f>IF(OR(HLOOKUP(L$2+$A1492,Sheet2!BX:NK,$B1492,0),HLOOKUP(L$2+$A1492,Sheet2!BX:NK,$B1492,0)&lt;&gt;""),HLOOKUP(L$2+$A1492,Sheet2!BX:NK,$B1492,0),"")</f>
        <v/>
      </c>
      <c r="M1492" t="str">
        <f>IF(OR(HLOOKUP(M$2+$A1492,Sheet2!BY:NL,$B1492,0),HLOOKUP(M$2+$A1492,Sheet2!BY:NL,$B1492,0)&lt;&gt;""),HLOOKUP(M$2+$A1492,Sheet2!BY:NL,$B1492,0),"")</f>
        <v/>
      </c>
      <c r="N1492" t="str">
        <f>IF(OR(HLOOKUP(N$2+$A1492,Sheet2!BZ:NM,$B1492,0),HLOOKUP(N$2+$A1492,Sheet2!BZ:NM,$B1492,0)&lt;&gt;""),HLOOKUP(N$2+$A1492,Sheet2!BZ:NM,$B1492,0),"")</f>
        <v/>
      </c>
      <c r="O1492" t="str">
        <f>IF(OR(HLOOKUP(O$2+$A1492,Sheet2!CA:NN,$B1492,0),HLOOKUP(O$2+$A1492,Sheet2!CA:NN,$B1492,0)&lt;&gt;""),HLOOKUP(O$2+$A1492,Sheet2!CA:NN,$B1492,0),"")</f>
        <v/>
      </c>
      <c r="P1492" t="str">
        <f>IF(OR(HLOOKUP(P$2+$A1492,Sheet2!CB:NO,$B1492,0),HLOOKUP(P$2+$A1492,Sheet2!CB:NO,$B1492,0)&lt;&gt;""),HLOOKUP(P$2+$A1492,Sheet2!CB:NO,$B1492,0),"")</f>
        <v/>
      </c>
      <c r="Q1492" t="str">
        <f>IF(OR(HLOOKUP(Q$2+$A1492,Sheet2!CC:NO,$B1492,0),HLOOKUP(Q$2+$A1492,Sheet2!CC:NO,$B1492,0)&lt;&gt;""),HLOOKUP(Q$2+$A1492,Sheet2!CC:NO,$B1492,0),"")</f>
        <v/>
      </c>
    </row>
    <row r="1493" spans="1:17" x14ac:dyDescent="0.25">
      <c r="A1493" s="64">
        <f t="shared" si="187"/>
        <v>54</v>
      </c>
      <c r="B1493" s="64">
        <f t="shared" si="188"/>
        <v>153</v>
      </c>
      <c r="C1493" s="64">
        <f t="shared" si="189"/>
        <v>10</v>
      </c>
      <c r="D1493" s="64">
        <f t="shared" si="190"/>
        <v>149</v>
      </c>
      <c r="E1493" s="64">
        <f t="shared" si="191"/>
        <v>741</v>
      </c>
      <c r="F1493" s="64" t="str">
        <f t="shared" si="184"/>
        <v/>
      </c>
      <c r="G1493" s="64" t="str">
        <f t="shared" si="185"/>
        <v/>
      </c>
      <c r="H1493" s="64" t="str">
        <f t="shared" si="186"/>
        <v/>
      </c>
      <c r="I1493" s="80" t="str">
        <f>IFERROR(VLOOKUP(D1493,Sheet2!A:B,2,0),"")</f>
        <v/>
      </c>
      <c r="J1493" s="64" t="str">
        <f>IFERROR(IF(I1493&lt;&gt;"",VLOOKUP(I1493,Sheet2!B:C,2,0),""),"")</f>
        <v/>
      </c>
      <c r="K1493" s="64" t="str">
        <f>IFERROR( IF(I1493&lt;&gt;"", HLOOKUP(L$2+$A1493,Sheet2!BX:NK,2,0),""),"")</f>
        <v/>
      </c>
      <c r="L1493" t="str">
        <f>IF(OR(HLOOKUP(L$2+$A1493,Sheet2!BX:NK,$B1493,0),HLOOKUP(L$2+$A1493,Sheet2!BX:NK,$B1493,0)&lt;&gt;""),HLOOKUP(L$2+$A1493,Sheet2!BX:NK,$B1493,0),"")</f>
        <v/>
      </c>
      <c r="M1493" t="str">
        <f>IF(OR(HLOOKUP(M$2+$A1493,Sheet2!BY:NL,$B1493,0),HLOOKUP(M$2+$A1493,Sheet2!BY:NL,$B1493,0)&lt;&gt;""),HLOOKUP(M$2+$A1493,Sheet2!BY:NL,$B1493,0),"")</f>
        <v/>
      </c>
      <c r="N1493" t="str">
        <f>IF(OR(HLOOKUP(N$2+$A1493,Sheet2!BZ:NM,$B1493,0),HLOOKUP(N$2+$A1493,Sheet2!BZ:NM,$B1493,0)&lt;&gt;""),HLOOKUP(N$2+$A1493,Sheet2!BZ:NM,$B1493,0),"")</f>
        <v/>
      </c>
      <c r="O1493" t="str">
        <f>IF(OR(HLOOKUP(O$2+$A1493,Sheet2!CA:NN,$B1493,0),HLOOKUP(O$2+$A1493,Sheet2!CA:NN,$B1493,0)&lt;&gt;""),HLOOKUP(O$2+$A1493,Sheet2!CA:NN,$B1493,0),"")</f>
        <v/>
      </c>
      <c r="P1493" t="str">
        <f>IF(OR(HLOOKUP(P$2+$A1493,Sheet2!CB:NO,$B1493,0),HLOOKUP(P$2+$A1493,Sheet2!CB:NO,$B1493,0)&lt;&gt;""),HLOOKUP(P$2+$A1493,Sheet2!CB:NO,$B1493,0),"")</f>
        <v/>
      </c>
      <c r="Q1493" t="str">
        <f>IF(OR(HLOOKUP(Q$2+$A1493,Sheet2!CC:NO,$B1493,0),HLOOKUP(Q$2+$A1493,Sheet2!CC:NO,$B1493,0)&lt;&gt;""),HLOOKUP(Q$2+$A1493,Sheet2!CC:NO,$B1493,0),"")</f>
        <v/>
      </c>
    </row>
    <row r="1494" spans="1:17" x14ac:dyDescent="0.25">
      <c r="A1494" s="64">
        <f t="shared" si="187"/>
        <v>0</v>
      </c>
      <c r="B1494" s="64">
        <f t="shared" si="188"/>
        <v>154</v>
      </c>
      <c r="C1494" s="64">
        <f t="shared" si="189"/>
        <v>1</v>
      </c>
      <c r="D1494" s="64">
        <f t="shared" si="190"/>
        <v>150</v>
      </c>
      <c r="E1494" s="64">
        <f t="shared" si="191"/>
        <v>746</v>
      </c>
      <c r="F1494" s="64" t="str">
        <f t="shared" si="184"/>
        <v/>
      </c>
      <c r="G1494" s="64" t="str">
        <f t="shared" si="185"/>
        <v/>
      </c>
      <c r="H1494" s="64" t="str">
        <f t="shared" si="186"/>
        <v/>
      </c>
      <c r="I1494" s="80" t="str">
        <f>IFERROR(VLOOKUP(D1494,Sheet2!A:B,2,0),"")</f>
        <v/>
      </c>
      <c r="J1494" s="64" t="str">
        <f>IFERROR(IF(I1494&lt;&gt;"",VLOOKUP(I1494,Sheet2!B:C,2,0),""),"")</f>
        <v/>
      </c>
      <c r="K1494" s="64" t="str">
        <f>IFERROR( IF(I1494&lt;&gt;"", HLOOKUP(L$2+$A1494,Sheet2!BX:NK,2,0),""),"")</f>
        <v/>
      </c>
      <c r="L1494" t="str">
        <f>IF(OR(HLOOKUP(L$2+$A1494,Sheet2!BX:NK,$B1494,0),HLOOKUP(L$2+$A1494,Sheet2!BX:NK,$B1494,0)&lt;&gt;""),HLOOKUP(L$2+$A1494,Sheet2!BX:NK,$B1494,0),"")</f>
        <v/>
      </c>
      <c r="M1494" t="str">
        <f>IF(OR(HLOOKUP(M$2+$A1494,Sheet2!BY:NL,$B1494,0),HLOOKUP(M$2+$A1494,Sheet2!BY:NL,$B1494,0)&lt;&gt;""),HLOOKUP(M$2+$A1494,Sheet2!BY:NL,$B1494,0),"")</f>
        <v/>
      </c>
      <c r="N1494" t="str">
        <f>IF(OR(HLOOKUP(N$2+$A1494,Sheet2!BZ:NM,$B1494,0),HLOOKUP(N$2+$A1494,Sheet2!BZ:NM,$B1494,0)&lt;&gt;""),HLOOKUP(N$2+$A1494,Sheet2!BZ:NM,$B1494,0),"")</f>
        <v/>
      </c>
      <c r="O1494" t="str">
        <f>IF(OR(HLOOKUP(O$2+$A1494,Sheet2!CA:NN,$B1494,0),HLOOKUP(O$2+$A1494,Sheet2!CA:NN,$B1494,0)&lt;&gt;""),HLOOKUP(O$2+$A1494,Sheet2!CA:NN,$B1494,0),"")</f>
        <v/>
      </c>
      <c r="P1494" t="str">
        <f>IF(OR(HLOOKUP(P$2+$A1494,Sheet2!CB:NO,$B1494,0),HLOOKUP(P$2+$A1494,Sheet2!CB:NO,$B1494,0)&lt;&gt;""),HLOOKUP(P$2+$A1494,Sheet2!CB:NO,$B1494,0),"")</f>
        <v/>
      </c>
      <c r="Q1494" t="str">
        <f>IF(OR(HLOOKUP(Q$2+$A1494,Sheet2!CC:NO,$B1494,0),HLOOKUP(Q$2+$A1494,Sheet2!CC:NO,$B1494,0)&lt;&gt;""),HLOOKUP(Q$2+$A1494,Sheet2!CC:NO,$B1494,0),"")</f>
        <v/>
      </c>
    </row>
    <row r="1495" spans="1:17" x14ac:dyDescent="0.25">
      <c r="A1495" s="64">
        <f t="shared" si="187"/>
        <v>6</v>
      </c>
      <c r="B1495" s="64">
        <f t="shared" si="188"/>
        <v>154</v>
      </c>
      <c r="C1495" s="64">
        <f t="shared" si="189"/>
        <v>2</v>
      </c>
      <c r="D1495" s="64">
        <f t="shared" si="190"/>
        <v>150</v>
      </c>
      <c r="E1495" s="64">
        <f t="shared" si="191"/>
        <v>746</v>
      </c>
      <c r="F1495" s="64" t="str">
        <f t="shared" si="184"/>
        <v/>
      </c>
      <c r="G1495" s="64" t="str">
        <f t="shared" si="185"/>
        <v/>
      </c>
      <c r="H1495" s="64" t="str">
        <f t="shared" si="186"/>
        <v/>
      </c>
      <c r="I1495" s="80" t="str">
        <f>IFERROR(VLOOKUP(D1495,Sheet2!A:B,2,0),"")</f>
        <v/>
      </c>
      <c r="J1495" s="64" t="str">
        <f>IFERROR(IF(I1495&lt;&gt;"",VLOOKUP(I1495,Sheet2!B:C,2,0),""),"")</f>
        <v/>
      </c>
      <c r="K1495" s="64" t="str">
        <f>IFERROR( IF(I1495&lt;&gt;"", HLOOKUP(L$2+$A1495,Sheet2!BX:NK,2,0),""),"")</f>
        <v/>
      </c>
      <c r="L1495" t="str">
        <f>IF(OR(HLOOKUP(L$2+$A1495,Sheet2!BX:NK,$B1495,0),HLOOKUP(L$2+$A1495,Sheet2!BX:NK,$B1495,0)&lt;&gt;""),HLOOKUP(L$2+$A1495,Sheet2!BX:NK,$B1495,0),"")</f>
        <v/>
      </c>
      <c r="M1495" t="str">
        <f>IF(OR(HLOOKUP(M$2+$A1495,Sheet2!BY:NL,$B1495,0),HLOOKUP(M$2+$A1495,Sheet2!BY:NL,$B1495,0)&lt;&gt;""),HLOOKUP(M$2+$A1495,Sheet2!BY:NL,$B1495,0),"")</f>
        <v/>
      </c>
      <c r="N1495" t="str">
        <f>IF(OR(HLOOKUP(N$2+$A1495,Sheet2!BZ:NM,$B1495,0),HLOOKUP(N$2+$A1495,Sheet2!BZ:NM,$B1495,0)&lt;&gt;""),HLOOKUP(N$2+$A1495,Sheet2!BZ:NM,$B1495,0),"")</f>
        <v/>
      </c>
      <c r="O1495" t="str">
        <f>IF(OR(HLOOKUP(O$2+$A1495,Sheet2!CA:NN,$B1495,0),HLOOKUP(O$2+$A1495,Sheet2!CA:NN,$B1495,0)&lt;&gt;""),HLOOKUP(O$2+$A1495,Sheet2!CA:NN,$B1495,0),"")</f>
        <v/>
      </c>
      <c r="P1495" t="str">
        <f>IF(OR(HLOOKUP(P$2+$A1495,Sheet2!CB:NO,$B1495,0),HLOOKUP(P$2+$A1495,Sheet2!CB:NO,$B1495,0)&lt;&gt;""),HLOOKUP(P$2+$A1495,Sheet2!CB:NO,$B1495,0),"")</f>
        <v/>
      </c>
      <c r="Q1495" t="str">
        <f>IF(OR(HLOOKUP(Q$2+$A1495,Sheet2!CC:NO,$B1495,0),HLOOKUP(Q$2+$A1495,Sheet2!CC:NO,$B1495,0)&lt;&gt;""),HLOOKUP(Q$2+$A1495,Sheet2!CC:NO,$B1495,0),"")</f>
        <v/>
      </c>
    </row>
    <row r="1496" spans="1:17" x14ac:dyDescent="0.25">
      <c r="A1496" s="64">
        <f t="shared" si="187"/>
        <v>12</v>
      </c>
      <c r="B1496" s="64">
        <f t="shared" si="188"/>
        <v>154</v>
      </c>
      <c r="C1496" s="64">
        <f t="shared" si="189"/>
        <v>3</v>
      </c>
      <c r="D1496" s="64">
        <f t="shared" si="190"/>
        <v>150</v>
      </c>
      <c r="E1496" s="64">
        <f t="shared" si="191"/>
        <v>746</v>
      </c>
      <c r="F1496" s="64" t="str">
        <f t="shared" si="184"/>
        <v/>
      </c>
      <c r="G1496" s="64" t="str">
        <f t="shared" si="185"/>
        <v/>
      </c>
      <c r="H1496" s="64" t="str">
        <f t="shared" si="186"/>
        <v/>
      </c>
      <c r="I1496" s="80" t="str">
        <f>IFERROR(VLOOKUP(D1496,Sheet2!A:B,2,0),"")</f>
        <v/>
      </c>
      <c r="J1496" s="64" t="str">
        <f>IFERROR(IF(I1496&lt;&gt;"",VLOOKUP(I1496,Sheet2!B:C,2,0),""),"")</f>
        <v/>
      </c>
      <c r="K1496" s="64" t="str">
        <f>IFERROR( IF(I1496&lt;&gt;"", HLOOKUP(L$2+$A1496,Sheet2!BX:NK,2,0),""),"")</f>
        <v/>
      </c>
      <c r="L1496" t="str">
        <f>IF(OR(HLOOKUP(L$2+$A1496,Sheet2!BX:NK,$B1496,0),HLOOKUP(L$2+$A1496,Sheet2!BX:NK,$B1496,0)&lt;&gt;""),HLOOKUP(L$2+$A1496,Sheet2!BX:NK,$B1496,0),"")</f>
        <v/>
      </c>
      <c r="M1496" t="str">
        <f>IF(OR(HLOOKUP(M$2+$A1496,Sheet2!BY:NL,$B1496,0),HLOOKUP(M$2+$A1496,Sheet2!BY:NL,$B1496,0)&lt;&gt;""),HLOOKUP(M$2+$A1496,Sheet2!BY:NL,$B1496,0),"")</f>
        <v/>
      </c>
      <c r="N1496" t="str">
        <f>IF(OR(HLOOKUP(N$2+$A1496,Sheet2!BZ:NM,$B1496,0),HLOOKUP(N$2+$A1496,Sheet2!BZ:NM,$B1496,0)&lt;&gt;""),HLOOKUP(N$2+$A1496,Sheet2!BZ:NM,$B1496,0),"")</f>
        <v/>
      </c>
      <c r="O1496" t="str">
        <f>IF(OR(HLOOKUP(O$2+$A1496,Sheet2!CA:NN,$B1496,0),HLOOKUP(O$2+$A1496,Sheet2!CA:NN,$B1496,0)&lt;&gt;""),HLOOKUP(O$2+$A1496,Sheet2!CA:NN,$B1496,0),"")</f>
        <v/>
      </c>
      <c r="P1496" t="str">
        <f>IF(OR(HLOOKUP(P$2+$A1496,Sheet2!CB:NO,$B1496,0),HLOOKUP(P$2+$A1496,Sheet2!CB:NO,$B1496,0)&lt;&gt;""),HLOOKUP(P$2+$A1496,Sheet2!CB:NO,$B1496,0),"")</f>
        <v/>
      </c>
      <c r="Q1496" t="str">
        <f>IF(OR(HLOOKUP(Q$2+$A1496,Sheet2!CC:NO,$B1496,0),HLOOKUP(Q$2+$A1496,Sheet2!CC:NO,$B1496,0)&lt;&gt;""),HLOOKUP(Q$2+$A1496,Sheet2!CC:NO,$B1496,0),"")</f>
        <v/>
      </c>
    </row>
    <row r="1497" spans="1:17" x14ac:dyDescent="0.25">
      <c r="A1497" s="64">
        <f t="shared" si="187"/>
        <v>18</v>
      </c>
      <c r="B1497" s="64">
        <f t="shared" si="188"/>
        <v>154</v>
      </c>
      <c r="C1497" s="64">
        <f t="shared" si="189"/>
        <v>4</v>
      </c>
      <c r="D1497" s="64">
        <f t="shared" si="190"/>
        <v>150</v>
      </c>
      <c r="E1497" s="64">
        <f t="shared" si="191"/>
        <v>746</v>
      </c>
      <c r="F1497" s="64" t="str">
        <f t="shared" si="184"/>
        <v/>
      </c>
      <c r="G1497" s="64" t="str">
        <f t="shared" si="185"/>
        <v/>
      </c>
      <c r="H1497" s="64" t="str">
        <f t="shared" si="186"/>
        <v/>
      </c>
      <c r="I1497" s="80" t="str">
        <f>IFERROR(VLOOKUP(D1497,Sheet2!A:B,2,0),"")</f>
        <v/>
      </c>
      <c r="J1497" s="64" t="str">
        <f>IFERROR(IF(I1497&lt;&gt;"",VLOOKUP(I1497,Sheet2!B:C,2,0),""),"")</f>
        <v/>
      </c>
      <c r="K1497" s="64" t="str">
        <f>IFERROR( IF(I1497&lt;&gt;"", HLOOKUP(L$2+$A1497,Sheet2!BX:NK,2,0),""),"")</f>
        <v/>
      </c>
      <c r="L1497" t="str">
        <f>IF(OR(HLOOKUP(L$2+$A1497,Sheet2!BX:NK,$B1497,0),HLOOKUP(L$2+$A1497,Sheet2!BX:NK,$B1497,0)&lt;&gt;""),HLOOKUP(L$2+$A1497,Sheet2!BX:NK,$B1497,0),"")</f>
        <v/>
      </c>
      <c r="M1497" t="str">
        <f>IF(OR(HLOOKUP(M$2+$A1497,Sheet2!BY:NL,$B1497,0),HLOOKUP(M$2+$A1497,Sheet2!BY:NL,$B1497,0)&lt;&gt;""),HLOOKUP(M$2+$A1497,Sheet2!BY:NL,$B1497,0),"")</f>
        <v/>
      </c>
      <c r="N1497" t="str">
        <f>IF(OR(HLOOKUP(N$2+$A1497,Sheet2!BZ:NM,$B1497,0),HLOOKUP(N$2+$A1497,Sheet2!BZ:NM,$B1497,0)&lt;&gt;""),HLOOKUP(N$2+$A1497,Sheet2!BZ:NM,$B1497,0),"")</f>
        <v/>
      </c>
      <c r="O1497" t="str">
        <f>IF(OR(HLOOKUP(O$2+$A1497,Sheet2!CA:NN,$B1497,0),HLOOKUP(O$2+$A1497,Sheet2!CA:NN,$B1497,0)&lt;&gt;""),HLOOKUP(O$2+$A1497,Sheet2!CA:NN,$B1497,0),"")</f>
        <v/>
      </c>
      <c r="P1497" t="str">
        <f>IF(OR(HLOOKUP(P$2+$A1497,Sheet2!CB:NO,$B1497,0),HLOOKUP(P$2+$A1497,Sheet2!CB:NO,$B1497,0)&lt;&gt;""),HLOOKUP(P$2+$A1497,Sheet2!CB:NO,$B1497,0),"")</f>
        <v/>
      </c>
      <c r="Q1497" t="str">
        <f>IF(OR(HLOOKUP(Q$2+$A1497,Sheet2!CC:NO,$B1497,0),HLOOKUP(Q$2+$A1497,Sheet2!CC:NO,$B1497,0)&lt;&gt;""),HLOOKUP(Q$2+$A1497,Sheet2!CC:NO,$B1497,0),"")</f>
        <v/>
      </c>
    </row>
    <row r="1498" spans="1:17" x14ac:dyDescent="0.25">
      <c r="A1498" s="64">
        <f t="shared" si="187"/>
        <v>24</v>
      </c>
      <c r="B1498" s="64">
        <f t="shared" si="188"/>
        <v>154</v>
      </c>
      <c r="C1498" s="64">
        <f t="shared" si="189"/>
        <v>5</v>
      </c>
      <c r="D1498" s="64">
        <f t="shared" si="190"/>
        <v>150</v>
      </c>
      <c r="E1498" s="64">
        <f t="shared" si="191"/>
        <v>746</v>
      </c>
      <c r="F1498" s="64" t="str">
        <f t="shared" si="184"/>
        <v/>
      </c>
      <c r="G1498" s="64" t="str">
        <f t="shared" si="185"/>
        <v/>
      </c>
      <c r="H1498" s="64" t="str">
        <f t="shared" si="186"/>
        <v/>
      </c>
      <c r="I1498" s="80" t="str">
        <f>IFERROR(VLOOKUP(D1498,Sheet2!A:B,2,0),"")</f>
        <v/>
      </c>
      <c r="J1498" s="64" t="str">
        <f>IFERROR(IF(I1498&lt;&gt;"",VLOOKUP(I1498,Sheet2!B:C,2,0),""),"")</f>
        <v/>
      </c>
      <c r="K1498" s="64" t="str">
        <f>IFERROR( IF(I1498&lt;&gt;"", HLOOKUP(L$2+$A1498,Sheet2!BX:NK,2,0),""),"")</f>
        <v/>
      </c>
      <c r="L1498" t="str">
        <f>IF(OR(HLOOKUP(L$2+$A1498,Sheet2!BX:NK,$B1498,0),HLOOKUP(L$2+$A1498,Sheet2!BX:NK,$B1498,0)&lt;&gt;""),HLOOKUP(L$2+$A1498,Sheet2!BX:NK,$B1498,0),"")</f>
        <v/>
      </c>
      <c r="M1498" t="str">
        <f>IF(OR(HLOOKUP(M$2+$A1498,Sheet2!BY:NL,$B1498,0),HLOOKUP(M$2+$A1498,Sheet2!BY:NL,$B1498,0)&lt;&gt;""),HLOOKUP(M$2+$A1498,Sheet2!BY:NL,$B1498,0),"")</f>
        <v/>
      </c>
      <c r="N1498" t="str">
        <f>IF(OR(HLOOKUP(N$2+$A1498,Sheet2!BZ:NM,$B1498,0),HLOOKUP(N$2+$A1498,Sheet2!BZ:NM,$B1498,0)&lt;&gt;""),HLOOKUP(N$2+$A1498,Sheet2!BZ:NM,$B1498,0),"")</f>
        <v/>
      </c>
      <c r="O1498" t="str">
        <f>IF(OR(HLOOKUP(O$2+$A1498,Sheet2!CA:NN,$B1498,0),HLOOKUP(O$2+$A1498,Sheet2!CA:NN,$B1498,0)&lt;&gt;""),HLOOKUP(O$2+$A1498,Sheet2!CA:NN,$B1498,0),"")</f>
        <v/>
      </c>
      <c r="P1498" t="str">
        <f>IF(OR(HLOOKUP(P$2+$A1498,Sheet2!CB:NO,$B1498,0),HLOOKUP(P$2+$A1498,Sheet2!CB:NO,$B1498,0)&lt;&gt;""),HLOOKUP(P$2+$A1498,Sheet2!CB:NO,$B1498,0),"")</f>
        <v/>
      </c>
      <c r="Q1498" t="str">
        <f>IF(OR(HLOOKUP(Q$2+$A1498,Sheet2!CC:NO,$B1498,0),HLOOKUP(Q$2+$A1498,Sheet2!CC:NO,$B1498,0)&lt;&gt;""),HLOOKUP(Q$2+$A1498,Sheet2!CC:NO,$B1498,0),"")</f>
        <v/>
      </c>
    </row>
    <row r="1499" spans="1:17" x14ac:dyDescent="0.25">
      <c r="A1499" s="64">
        <f t="shared" si="187"/>
        <v>30</v>
      </c>
      <c r="B1499" s="64">
        <f t="shared" si="188"/>
        <v>154</v>
      </c>
      <c r="C1499" s="64">
        <f t="shared" si="189"/>
        <v>6</v>
      </c>
      <c r="D1499" s="64">
        <f t="shared" si="190"/>
        <v>150</v>
      </c>
      <c r="E1499" s="64">
        <f t="shared" si="191"/>
        <v>746</v>
      </c>
      <c r="F1499" s="64" t="str">
        <f t="shared" si="184"/>
        <v/>
      </c>
      <c r="G1499" s="64" t="str">
        <f t="shared" si="185"/>
        <v/>
      </c>
      <c r="H1499" s="64" t="str">
        <f t="shared" si="186"/>
        <v/>
      </c>
      <c r="I1499" s="80" t="str">
        <f>IFERROR(VLOOKUP(D1499,Sheet2!A:B,2,0),"")</f>
        <v/>
      </c>
      <c r="J1499" s="64" t="str">
        <f>IFERROR(IF(I1499&lt;&gt;"",VLOOKUP(I1499,Sheet2!B:C,2,0),""),"")</f>
        <v/>
      </c>
      <c r="K1499" s="64" t="str">
        <f>IFERROR( IF(I1499&lt;&gt;"", HLOOKUP(L$2+$A1499,Sheet2!BX:NK,2,0),""),"")</f>
        <v/>
      </c>
      <c r="L1499" t="str">
        <f>IF(OR(HLOOKUP(L$2+$A1499,Sheet2!BX:NK,$B1499,0),HLOOKUP(L$2+$A1499,Sheet2!BX:NK,$B1499,0)&lt;&gt;""),HLOOKUP(L$2+$A1499,Sheet2!BX:NK,$B1499,0),"")</f>
        <v/>
      </c>
      <c r="M1499" t="str">
        <f>IF(OR(HLOOKUP(M$2+$A1499,Sheet2!BY:NL,$B1499,0),HLOOKUP(M$2+$A1499,Sheet2!BY:NL,$B1499,0)&lt;&gt;""),HLOOKUP(M$2+$A1499,Sheet2!BY:NL,$B1499,0),"")</f>
        <v/>
      </c>
      <c r="N1499" t="str">
        <f>IF(OR(HLOOKUP(N$2+$A1499,Sheet2!BZ:NM,$B1499,0),HLOOKUP(N$2+$A1499,Sheet2!BZ:NM,$B1499,0)&lt;&gt;""),HLOOKUP(N$2+$A1499,Sheet2!BZ:NM,$B1499,0),"")</f>
        <v/>
      </c>
      <c r="O1499" t="str">
        <f>IF(OR(HLOOKUP(O$2+$A1499,Sheet2!CA:NN,$B1499,0),HLOOKUP(O$2+$A1499,Sheet2!CA:NN,$B1499,0)&lt;&gt;""),HLOOKUP(O$2+$A1499,Sheet2!CA:NN,$B1499,0),"")</f>
        <v/>
      </c>
      <c r="P1499" t="str">
        <f>IF(OR(HLOOKUP(P$2+$A1499,Sheet2!CB:NO,$B1499,0),HLOOKUP(P$2+$A1499,Sheet2!CB:NO,$B1499,0)&lt;&gt;""),HLOOKUP(P$2+$A1499,Sheet2!CB:NO,$B1499,0),"")</f>
        <v/>
      </c>
      <c r="Q1499" t="str">
        <f>IF(OR(HLOOKUP(Q$2+$A1499,Sheet2!CC:NO,$B1499,0),HLOOKUP(Q$2+$A1499,Sheet2!CC:NO,$B1499,0)&lt;&gt;""),HLOOKUP(Q$2+$A1499,Sheet2!CC:NO,$B1499,0),"")</f>
        <v/>
      </c>
    </row>
    <row r="1500" spans="1:17" x14ac:dyDescent="0.25">
      <c r="A1500" s="64">
        <f t="shared" si="187"/>
        <v>36</v>
      </c>
      <c r="B1500" s="64">
        <f t="shared" si="188"/>
        <v>154</v>
      </c>
      <c r="C1500" s="64">
        <f t="shared" si="189"/>
        <v>7</v>
      </c>
      <c r="D1500" s="64">
        <f t="shared" si="190"/>
        <v>150</v>
      </c>
      <c r="E1500" s="64">
        <f t="shared" si="191"/>
        <v>746</v>
      </c>
      <c r="F1500" s="64" t="str">
        <f t="shared" si="184"/>
        <v/>
      </c>
      <c r="G1500" s="64" t="str">
        <f t="shared" si="185"/>
        <v/>
      </c>
      <c r="H1500" s="64" t="str">
        <f t="shared" si="186"/>
        <v/>
      </c>
      <c r="I1500" s="80" t="str">
        <f>IFERROR(VLOOKUP(D1500,Sheet2!A:B,2,0),"")</f>
        <v/>
      </c>
      <c r="J1500" s="64" t="str">
        <f>IFERROR(IF(I1500&lt;&gt;"",VLOOKUP(I1500,Sheet2!B:C,2,0),""),"")</f>
        <v/>
      </c>
      <c r="K1500" s="64" t="str">
        <f>IFERROR( IF(I1500&lt;&gt;"", HLOOKUP(L$2+$A1500,Sheet2!BX:NK,2,0),""),"")</f>
        <v/>
      </c>
      <c r="L1500" t="str">
        <f>IF(OR(HLOOKUP(L$2+$A1500,Sheet2!BX:NK,$B1500,0),HLOOKUP(L$2+$A1500,Sheet2!BX:NK,$B1500,0)&lt;&gt;""),HLOOKUP(L$2+$A1500,Sheet2!BX:NK,$B1500,0),"")</f>
        <v/>
      </c>
      <c r="M1500" t="str">
        <f>IF(OR(HLOOKUP(M$2+$A1500,Sheet2!BY:NL,$B1500,0),HLOOKUP(M$2+$A1500,Sheet2!BY:NL,$B1500,0)&lt;&gt;""),HLOOKUP(M$2+$A1500,Sheet2!BY:NL,$B1500,0),"")</f>
        <v/>
      </c>
      <c r="N1500" t="str">
        <f>IF(OR(HLOOKUP(N$2+$A1500,Sheet2!BZ:NM,$B1500,0),HLOOKUP(N$2+$A1500,Sheet2!BZ:NM,$B1500,0)&lt;&gt;""),HLOOKUP(N$2+$A1500,Sheet2!BZ:NM,$B1500,0),"")</f>
        <v/>
      </c>
      <c r="O1500" t="str">
        <f>IF(OR(HLOOKUP(O$2+$A1500,Sheet2!CA:NN,$B1500,0),HLOOKUP(O$2+$A1500,Sheet2!CA:NN,$B1500,0)&lt;&gt;""),HLOOKUP(O$2+$A1500,Sheet2!CA:NN,$B1500,0),"")</f>
        <v/>
      </c>
      <c r="P1500" t="str">
        <f>IF(OR(HLOOKUP(P$2+$A1500,Sheet2!CB:NO,$B1500,0),HLOOKUP(P$2+$A1500,Sheet2!CB:NO,$B1500,0)&lt;&gt;""),HLOOKUP(P$2+$A1500,Sheet2!CB:NO,$B1500,0),"")</f>
        <v/>
      </c>
      <c r="Q1500" t="str">
        <f>IF(OR(HLOOKUP(Q$2+$A1500,Sheet2!CC:NO,$B1500,0),HLOOKUP(Q$2+$A1500,Sheet2!CC:NO,$B1500,0)&lt;&gt;""),HLOOKUP(Q$2+$A1500,Sheet2!CC:NO,$B1500,0),"")</f>
        <v/>
      </c>
    </row>
    <row r="1501" spans="1:17" x14ac:dyDescent="0.25">
      <c r="A1501" s="64">
        <f t="shared" si="187"/>
        <v>42</v>
      </c>
      <c r="B1501" s="64">
        <f t="shared" si="188"/>
        <v>154</v>
      </c>
      <c r="C1501" s="64">
        <f t="shared" si="189"/>
        <v>8</v>
      </c>
      <c r="D1501" s="64">
        <f t="shared" si="190"/>
        <v>150</v>
      </c>
      <c r="E1501" s="64">
        <f t="shared" si="191"/>
        <v>746</v>
      </c>
      <c r="F1501" s="64" t="str">
        <f t="shared" si="184"/>
        <v/>
      </c>
      <c r="G1501" s="64" t="str">
        <f t="shared" si="185"/>
        <v/>
      </c>
      <c r="H1501" s="64" t="str">
        <f t="shared" si="186"/>
        <v/>
      </c>
      <c r="I1501" s="80" t="str">
        <f>IFERROR(VLOOKUP(D1501,Sheet2!A:B,2,0),"")</f>
        <v/>
      </c>
      <c r="J1501" s="64" t="str">
        <f>IFERROR(IF(I1501&lt;&gt;"",VLOOKUP(I1501,Sheet2!B:C,2,0),""),"")</f>
        <v/>
      </c>
      <c r="K1501" s="64" t="str">
        <f>IFERROR( IF(I1501&lt;&gt;"", HLOOKUP(L$2+$A1501,Sheet2!BX:NK,2,0),""),"")</f>
        <v/>
      </c>
      <c r="L1501" t="str">
        <f>IF(OR(HLOOKUP(L$2+$A1501,Sheet2!BX:NK,$B1501,0),HLOOKUP(L$2+$A1501,Sheet2!BX:NK,$B1501,0)&lt;&gt;""),HLOOKUP(L$2+$A1501,Sheet2!BX:NK,$B1501,0),"")</f>
        <v/>
      </c>
      <c r="M1501" t="str">
        <f>IF(OR(HLOOKUP(M$2+$A1501,Sheet2!BY:NL,$B1501,0),HLOOKUP(M$2+$A1501,Sheet2!BY:NL,$B1501,0)&lt;&gt;""),HLOOKUP(M$2+$A1501,Sheet2!BY:NL,$B1501,0),"")</f>
        <v/>
      </c>
      <c r="N1501" t="str">
        <f>IF(OR(HLOOKUP(N$2+$A1501,Sheet2!BZ:NM,$B1501,0),HLOOKUP(N$2+$A1501,Sheet2!BZ:NM,$B1501,0)&lt;&gt;""),HLOOKUP(N$2+$A1501,Sheet2!BZ:NM,$B1501,0),"")</f>
        <v/>
      </c>
      <c r="O1501" t="str">
        <f>IF(OR(HLOOKUP(O$2+$A1501,Sheet2!CA:NN,$B1501,0),HLOOKUP(O$2+$A1501,Sheet2!CA:NN,$B1501,0)&lt;&gt;""),HLOOKUP(O$2+$A1501,Sheet2!CA:NN,$B1501,0),"")</f>
        <v/>
      </c>
      <c r="P1501" t="str">
        <f>IF(OR(HLOOKUP(P$2+$A1501,Sheet2!CB:NO,$B1501,0),HLOOKUP(P$2+$A1501,Sheet2!CB:NO,$B1501,0)&lt;&gt;""),HLOOKUP(P$2+$A1501,Sheet2!CB:NO,$B1501,0),"")</f>
        <v/>
      </c>
      <c r="Q1501" t="str">
        <f>IF(OR(HLOOKUP(Q$2+$A1501,Sheet2!CC:NO,$B1501,0),HLOOKUP(Q$2+$A1501,Sheet2!CC:NO,$B1501,0)&lt;&gt;""),HLOOKUP(Q$2+$A1501,Sheet2!CC:NO,$B1501,0),"")</f>
        <v/>
      </c>
    </row>
    <row r="1502" spans="1:17" x14ac:dyDescent="0.25">
      <c r="A1502" s="64">
        <f t="shared" si="187"/>
        <v>48</v>
      </c>
      <c r="B1502" s="64">
        <f t="shared" si="188"/>
        <v>154</v>
      </c>
      <c r="C1502" s="64">
        <f t="shared" si="189"/>
        <v>9</v>
      </c>
      <c r="D1502" s="64">
        <f t="shared" si="190"/>
        <v>150</v>
      </c>
      <c r="E1502" s="64">
        <f t="shared" si="191"/>
        <v>746</v>
      </c>
      <c r="F1502" s="64" t="str">
        <f t="shared" si="184"/>
        <v/>
      </c>
      <c r="G1502" s="64" t="str">
        <f t="shared" si="185"/>
        <v/>
      </c>
      <c r="H1502" s="64" t="str">
        <f t="shared" si="186"/>
        <v/>
      </c>
      <c r="I1502" s="80" t="str">
        <f>IFERROR(VLOOKUP(D1502,Sheet2!A:B,2,0),"")</f>
        <v/>
      </c>
      <c r="J1502" s="64" t="str">
        <f>IFERROR(IF(I1502&lt;&gt;"",VLOOKUP(I1502,Sheet2!B:C,2,0),""),"")</f>
        <v/>
      </c>
      <c r="K1502" s="64" t="str">
        <f>IFERROR( IF(I1502&lt;&gt;"", HLOOKUP(L$2+$A1502,Sheet2!BX:NK,2,0),""),"")</f>
        <v/>
      </c>
      <c r="L1502" t="str">
        <f>IF(OR(HLOOKUP(L$2+$A1502,Sheet2!BX:NK,$B1502,0),HLOOKUP(L$2+$A1502,Sheet2!BX:NK,$B1502,0)&lt;&gt;""),HLOOKUP(L$2+$A1502,Sheet2!BX:NK,$B1502,0),"")</f>
        <v/>
      </c>
      <c r="M1502" t="str">
        <f>IF(OR(HLOOKUP(M$2+$A1502,Sheet2!BY:NL,$B1502,0),HLOOKUP(M$2+$A1502,Sheet2!BY:NL,$B1502,0)&lt;&gt;""),HLOOKUP(M$2+$A1502,Sheet2!BY:NL,$B1502,0),"")</f>
        <v/>
      </c>
      <c r="N1502" t="str">
        <f>IF(OR(HLOOKUP(N$2+$A1502,Sheet2!BZ:NM,$B1502,0),HLOOKUP(N$2+$A1502,Sheet2!BZ:NM,$B1502,0)&lt;&gt;""),HLOOKUP(N$2+$A1502,Sheet2!BZ:NM,$B1502,0),"")</f>
        <v/>
      </c>
      <c r="O1502" t="str">
        <f>IF(OR(HLOOKUP(O$2+$A1502,Sheet2!CA:NN,$B1502,0),HLOOKUP(O$2+$A1502,Sheet2!CA:NN,$B1502,0)&lt;&gt;""),HLOOKUP(O$2+$A1502,Sheet2!CA:NN,$B1502,0),"")</f>
        <v/>
      </c>
      <c r="P1502" t="str">
        <f>IF(OR(HLOOKUP(P$2+$A1502,Sheet2!CB:NO,$B1502,0),HLOOKUP(P$2+$A1502,Sheet2!CB:NO,$B1502,0)&lt;&gt;""),HLOOKUP(P$2+$A1502,Sheet2!CB:NO,$B1502,0),"")</f>
        <v/>
      </c>
      <c r="Q1502" t="str">
        <f>IF(OR(HLOOKUP(Q$2+$A1502,Sheet2!CC:NO,$B1502,0),HLOOKUP(Q$2+$A1502,Sheet2!CC:NO,$B1502,0)&lt;&gt;""),HLOOKUP(Q$2+$A1502,Sheet2!CC:NO,$B1502,0),"")</f>
        <v/>
      </c>
    </row>
    <row r="1503" spans="1:17" x14ac:dyDescent="0.25">
      <c r="A1503" s="64">
        <f t="shared" si="187"/>
        <v>54</v>
      </c>
      <c r="B1503" s="64">
        <f t="shared" si="188"/>
        <v>154</v>
      </c>
      <c r="C1503" s="64">
        <f t="shared" si="189"/>
        <v>10</v>
      </c>
      <c r="D1503" s="64">
        <f t="shared" si="190"/>
        <v>150</v>
      </c>
      <c r="E1503" s="64">
        <f t="shared" si="191"/>
        <v>746</v>
      </c>
      <c r="F1503" s="64" t="str">
        <f t="shared" si="184"/>
        <v/>
      </c>
      <c r="G1503" s="64" t="str">
        <f t="shared" si="185"/>
        <v/>
      </c>
      <c r="H1503" s="64" t="str">
        <f t="shared" si="186"/>
        <v/>
      </c>
      <c r="I1503" s="80" t="str">
        <f>IFERROR(VLOOKUP(D1503,Sheet2!A:B,2,0),"")</f>
        <v/>
      </c>
      <c r="J1503" s="64" t="str">
        <f>IFERROR(IF(I1503&lt;&gt;"",VLOOKUP(I1503,Sheet2!B:C,2,0),""),"")</f>
        <v/>
      </c>
      <c r="K1503" s="64" t="str">
        <f>IFERROR( IF(I1503&lt;&gt;"", HLOOKUP(L$2+$A1503,Sheet2!BX:NK,2,0),""),"")</f>
        <v/>
      </c>
      <c r="L1503" t="str">
        <f>IF(OR(HLOOKUP(L$2+$A1503,Sheet2!BX:NK,$B1503,0),HLOOKUP(L$2+$A1503,Sheet2!BX:NK,$B1503,0)&lt;&gt;""),HLOOKUP(L$2+$A1503,Sheet2!BX:NK,$B1503,0),"")</f>
        <v/>
      </c>
      <c r="M1503" t="str">
        <f>IF(OR(HLOOKUP(M$2+$A1503,Sheet2!BY:NL,$B1503,0),HLOOKUP(M$2+$A1503,Sheet2!BY:NL,$B1503,0)&lt;&gt;""),HLOOKUP(M$2+$A1503,Sheet2!BY:NL,$B1503,0),"")</f>
        <v/>
      </c>
      <c r="N1503" t="str">
        <f>IF(OR(HLOOKUP(N$2+$A1503,Sheet2!BZ:NM,$B1503,0),HLOOKUP(N$2+$A1503,Sheet2!BZ:NM,$B1503,0)&lt;&gt;""),HLOOKUP(N$2+$A1503,Sheet2!BZ:NM,$B1503,0),"")</f>
        <v/>
      </c>
      <c r="O1503" t="str">
        <f>IF(OR(HLOOKUP(O$2+$A1503,Sheet2!CA:NN,$B1503,0),HLOOKUP(O$2+$A1503,Sheet2!CA:NN,$B1503,0)&lt;&gt;""),HLOOKUP(O$2+$A1503,Sheet2!CA:NN,$B1503,0),"")</f>
        <v/>
      </c>
      <c r="P1503" t="str">
        <f>IF(OR(HLOOKUP(P$2+$A1503,Sheet2!CB:NO,$B1503,0),HLOOKUP(P$2+$A1503,Sheet2!CB:NO,$B1503,0)&lt;&gt;""),HLOOKUP(P$2+$A1503,Sheet2!CB:NO,$B1503,0),"")</f>
        <v/>
      </c>
      <c r="Q1503" t="str">
        <f>IF(OR(HLOOKUP(Q$2+$A1503,Sheet2!CC:NO,$B1503,0),HLOOKUP(Q$2+$A1503,Sheet2!CC:NO,$B1503,0)&lt;&gt;""),HLOOKUP(Q$2+$A1503,Sheet2!CC:NO,$B1503,0),"")</f>
        <v/>
      </c>
    </row>
    <row r="1504" spans="1:17" x14ac:dyDescent="0.25">
      <c r="A1504" s="64">
        <f t="shared" si="187"/>
        <v>0</v>
      </c>
      <c r="B1504" s="64">
        <f t="shared" si="188"/>
        <v>155</v>
      </c>
      <c r="C1504" s="64">
        <f t="shared" si="189"/>
        <v>1</v>
      </c>
      <c r="D1504" s="64">
        <f t="shared" si="190"/>
        <v>151</v>
      </c>
      <c r="E1504" s="64">
        <f t="shared" si="191"/>
        <v>751</v>
      </c>
      <c r="F1504" s="64" t="str">
        <f t="shared" si="184"/>
        <v/>
      </c>
      <c r="G1504" s="64" t="str">
        <f t="shared" si="185"/>
        <v/>
      </c>
      <c r="H1504" s="64" t="str">
        <f t="shared" si="186"/>
        <v/>
      </c>
      <c r="I1504" s="80" t="str">
        <f>IFERROR(VLOOKUP(D1504,Sheet2!A:B,2,0),"")</f>
        <v/>
      </c>
      <c r="J1504" s="64" t="str">
        <f>IFERROR(IF(I1504&lt;&gt;"",VLOOKUP(I1504,Sheet2!B:C,2,0),""),"")</f>
        <v/>
      </c>
      <c r="K1504" s="64" t="str">
        <f>IFERROR( IF(I1504&lt;&gt;"", HLOOKUP(L$2+$A1504,Sheet2!BX:NK,2,0),""),"")</f>
        <v/>
      </c>
      <c r="L1504" t="str">
        <f>IF(OR(HLOOKUP(L$2+$A1504,Sheet2!BX:NK,$B1504,0),HLOOKUP(L$2+$A1504,Sheet2!BX:NK,$B1504,0)&lt;&gt;""),HLOOKUP(L$2+$A1504,Sheet2!BX:NK,$B1504,0),"")</f>
        <v/>
      </c>
      <c r="M1504" t="str">
        <f>IF(OR(HLOOKUP(M$2+$A1504,Sheet2!BY:NL,$B1504,0),HLOOKUP(M$2+$A1504,Sheet2!BY:NL,$B1504,0)&lt;&gt;""),HLOOKUP(M$2+$A1504,Sheet2!BY:NL,$B1504,0),"")</f>
        <v/>
      </c>
      <c r="N1504" t="str">
        <f>IF(OR(HLOOKUP(N$2+$A1504,Sheet2!BZ:NM,$B1504,0),HLOOKUP(N$2+$A1504,Sheet2!BZ:NM,$B1504,0)&lt;&gt;""),HLOOKUP(N$2+$A1504,Sheet2!BZ:NM,$B1504,0),"")</f>
        <v/>
      </c>
      <c r="O1504" t="str">
        <f>IF(OR(HLOOKUP(O$2+$A1504,Sheet2!CA:NN,$B1504,0),HLOOKUP(O$2+$A1504,Sheet2!CA:NN,$B1504,0)&lt;&gt;""),HLOOKUP(O$2+$A1504,Sheet2!CA:NN,$B1504,0),"")</f>
        <v/>
      </c>
      <c r="P1504" t="str">
        <f>IF(OR(HLOOKUP(P$2+$A1504,Sheet2!CB:NO,$B1504,0),HLOOKUP(P$2+$A1504,Sheet2!CB:NO,$B1504,0)&lt;&gt;""),HLOOKUP(P$2+$A1504,Sheet2!CB:NO,$B1504,0),"")</f>
        <v/>
      </c>
      <c r="Q1504" t="str">
        <f>IF(OR(HLOOKUP(Q$2+$A1504,Sheet2!CC:NO,$B1504,0),HLOOKUP(Q$2+$A1504,Sheet2!CC:NO,$B1504,0)&lt;&gt;""),HLOOKUP(Q$2+$A1504,Sheet2!CC:NO,$B1504,0),"")</f>
        <v/>
      </c>
    </row>
    <row r="1505" spans="1:17" x14ac:dyDescent="0.25">
      <c r="A1505" s="64">
        <f t="shared" si="187"/>
        <v>6</v>
      </c>
      <c r="B1505" s="64">
        <f t="shared" si="188"/>
        <v>155</v>
      </c>
      <c r="C1505" s="64">
        <f t="shared" si="189"/>
        <v>2</v>
      </c>
      <c r="D1505" s="64">
        <f t="shared" si="190"/>
        <v>151</v>
      </c>
      <c r="E1505" s="64">
        <f t="shared" si="191"/>
        <v>751</v>
      </c>
      <c r="F1505" s="64" t="str">
        <f t="shared" si="184"/>
        <v/>
      </c>
      <c r="G1505" s="64" t="str">
        <f t="shared" si="185"/>
        <v/>
      </c>
      <c r="H1505" s="64" t="str">
        <f t="shared" si="186"/>
        <v/>
      </c>
      <c r="I1505" s="80" t="str">
        <f>IFERROR(VLOOKUP(D1505,Sheet2!A:B,2,0),"")</f>
        <v/>
      </c>
      <c r="J1505" s="64" t="str">
        <f>IFERROR(IF(I1505&lt;&gt;"",VLOOKUP(I1505,Sheet2!B:C,2,0),""),"")</f>
        <v/>
      </c>
      <c r="K1505" s="64" t="str">
        <f>IFERROR( IF(I1505&lt;&gt;"", HLOOKUP(L$2+$A1505,Sheet2!BX:NK,2,0),""),"")</f>
        <v/>
      </c>
      <c r="L1505" t="str">
        <f>IF(OR(HLOOKUP(L$2+$A1505,Sheet2!BX:NK,$B1505,0),HLOOKUP(L$2+$A1505,Sheet2!BX:NK,$B1505,0)&lt;&gt;""),HLOOKUP(L$2+$A1505,Sheet2!BX:NK,$B1505,0),"")</f>
        <v/>
      </c>
      <c r="M1505" t="str">
        <f>IF(OR(HLOOKUP(M$2+$A1505,Sheet2!BY:NL,$B1505,0),HLOOKUP(M$2+$A1505,Sheet2!BY:NL,$B1505,0)&lt;&gt;""),HLOOKUP(M$2+$A1505,Sheet2!BY:NL,$B1505,0),"")</f>
        <v/>
      </c>
      <c r="N1505" t="str">
        <f>IF(OR(HLOOKUP(N$2+$A1505,Sheet2!BZ:NM,$B1505,0),HLOOKUP(N$2+$A1505,Sheet2!BZ:NM,$B1505,0)&lt;&gt;""),HLOOKUP(N$2+$A1505,Sheet2!BZ:NM,$B1505,0),"")</f>
        <v/>
      </c>
      <c r="O1505" t="str">
        <f>IF(OR(HLOOKUP(O$2+$A1505,Sheet2!CA:NN,$B1505,0),HLOOKUP(O$2+$A1505,Sheet2!CA:NN,$B1505,0)&lt;&gt;""),HLOOKUP(O$2+$A1505,Sheet2!CA:NN,$B1505,0),"")</f>
        <v/>
      </c>
      <c r="P1505" t="str">
        <f>IF(OR(HLOOKUP(P$2+$A1505,Sheet2!CB:NO,$B1505,0),HLOOKUP(P$2+$A1505,Sheet2!CB:NO,$B1505,0)&lt;&gt;""),HLOOKUP(P$2+$A1505,Sheet2!CB:NO,$B1505,0),"")</f>
        <v/>
      </c>
      <c r="Q1505" t="str">
        <f>IF(OR(HLOOKUP(Q$2+$A1505,Sheet2!CC:NO,$B1505,0),HLOOKUP(Q$2+$A1505,Sheet2!CC:NO,$B1505,0)&lt;&gt;""),HLOOKUP(Q$2+$A1505,Sheet2!CC:NO,$B1505,0),"")</f>
        <v/>
      </c>
    </row>
    <row r="1506" spans="1:17" x14ac:dyDescent="0.25">
      <c r="A1506" s="64">
        <f t="shared" si="187"/>
        <v>12</v>
      </c>
      <c r="B1506" s="64">
        <f t="shared" si="188"/>
        <v>155</v>
      </c>
      <c r="C1506" s="64">
        <f t="shared" si="189"/>
        <v>3</v>
      </c>
      <c r="D1506" s="64">
        <f t="shared" si="190"/>
        <v>151</v>
      </c>
      <c r="E1506" s="64">
        <f t="shared" si="191"/>
        <v>751</v>
      </c>
      <c r="F1506" s="64" t="str">
        <f t="shared" si="184"/>
        <v/>
      </c>
      <c r="G1506" s="64" t="str">
        <f t="shared" si="185"/>
        <v/>
      </c>
      <c r="H1506" s="64" t="str">
        <f t="shared" si="186"/>
        <v/>
      </c>
      <c r="I1506" s="80" t="str">
        <f>IFERROR(VLOOKUP(D1506,Sheet2!A:B,2,0),"")</f>
        <v/>
      </c>
      <c r="J1506" s="64" t="str">
        <f>IFERROR(IF(I1506&lt;&gt;"",VLOOKUP(I1506,Sheet2!B:C,2,0),""),"")</f>
        <v/>
      </c>
      <c r="K1506" s="64" t="str">
        <f>IFERROR( IF(I1506&lt;&gt;"", HLOOKUP(L$2+$A1506,Sheet2!BX:NK,2,0),""),"")</f>
        <v/>
      </c>
      <c r="L1506" t="str">
        <f>IF(OR(HLOOKUP(L$2+$A1506,Sheet2!BX:NK,$B1506,0),HLOOKUP(L$2+$A1506,Sheet2!BX:NK,$B1506,0)&lt;&gt;""),HLOOKUP(L$2+$A1506,Sheet2!BX:NK,$B1506,0),"")</f>
        <v/>
      </c>
      <c r="M1506" t="str">
        <f>IF(OR(HLOOKUP(M$2+$A1506,Sheet2!BY:NL,$B1506,0),HLOOKUP(M$2+$A1506,Sheet2!BY:NL,$B1506,0)&lt;&gt;""),HLOOKUP(M$2+$A1506,Sheet2!BY:NL,$B1506,0),"")</f>
        <v/>
      </c>
      <c r="N1506" t="str">
        <f>IF(OR(HLOOKUP(N$2+$A1506,Sheet2!BZ:NM,$B1506,0),HLOOKUP(N$2+$A1506,Sheet2!BZ:NM,$B1506,0)&lt;&gt;""),HLOOKUP(N$2+$A1506,Sheet2!BZ:NM,$B1506,0),"")</f>
        <v/>
      </c>
      <c r="O1506" t="str">
        <f>IF(OR(HLOOKUP(O$2+$A1506,Sheet2!CA:NN,$B1506,0),HLOOKUP(O$2+$A1506,Sheet2!CA:NN,$B1506,0)&lt;&gt;""),HLOOKUP(O$2+$A1506,Sheet2!CA:NN,$B1506,0),"")</f>
        <v/>
      </c>
      <c r="P1506" t="str">
        <f>IF(OR(HLOOKUP(P$2+$A1506,Sheet2!CB:NO,$B1506,0),HLOOKUP(P$2+$A1506,Sheet2!CB:NO,$B1506,0)&lt;&gt;""),HLOOKUP(P$2+$A1506,Sheet2!CB:NO,$B1506,0),"")</f>
        <v/>
      </c>
      <c r="Q1506" t="str">
        <f>IF(OR(HLOOKUP(Q$2+$A1506,Sheet2!CC:NO,$B1506,0),HLOOKUP(Q$2+$A1506,Sheet2!CC:NO,$B1506,0)&lt;&gt;""),HLOOKUP(Q$2+$A1506,Sheet2!CC:NO,$B1506,0),"")</f>
        <v/>
      </c>
    </row>
    <row r="1507" spans="1:17" x14ac:dyDescent="0.25">
      <c r="A1507" s="64">
        <f t="shared" si="187"/>
        <v>18</v>
      </c>
      <c r="B1507" s="64">
        <f t="shared" si="188"/>
        <v>155</v>
      </c>
      <c r="C1507" s="64">
        <f t="shared" si="189"/>
        <v>4</v>
      </c>
      <c r="D1507" s="64">
        <f t="shared" si="190"/>
        <v>151</v>
      </c>
      <c r="E1507" s="64">
        <f t="shared" si="191"/>
        <v>751</v>
      </c>
      <c r="F1507" s="64" t="str">
        <f t="shared" si="184"/>
        <v/>
      </c>
      <c r="G1507" s="64" t="str">
        <f t="shared" si="185"/>
        <v/>
      </c>
      <c r="H1507" s="64" t="str">
        <f t="shared" si="186"/>
        <v/>
      </c>
      <c r="I1507" s="80" t="str">
        <f>IFERROR(VLOOKUP(D1507,Sheet2!A:B,2,0),"")</f>
        <v/>
      </c>
      <c r="J1507" s="64" t="str">
        <f>IFERROR(IF(I1507&lt;&gt;"",VLOOKUP(I1507,Sheet2!B:C,2,0),""),"")</f>
        <v/>
      </c>
      <c r="K1507" s="64" t="str">
        <f>IFERROR( IF(I1507&lt;&gt;"", HLOOKUP(L$2+$A1507,Sheet2!BX:NK,2,0),""),"")</f>
        <v/>
      </c>
      <c r="L1507" t="str">
        <f>IF(OR(HLOOKUP(L$2+$A1507,Sheet2!BX:NK,$B1507,0),HLOOKUP(L$2+$A1507,Sheet2!BX:NK,$B1507,0)&lt;&gt;""),HLOOKUP(L$2+$A1507,Sheet2!BX:NK,$B1507,0),"")</f>
        <v/>
      </c>
      <c r="M1507" t="str">
        <f>IF(OR(HLOOKUP(M$2+$A1507,Sheet2!BY:NL,$B1507,0),HLOOKUP(M$2+$A1507,Sheet2!BY:NL,$B1507,0)&lt;&gt;""),HLOOKUP(M$2+$A1507,Sheet2!BY:NL,$B1507,0),"")</f>
        <v/>
      </c>
      <c r="N1507" t="str">
        <f>IF(OR(HLOOKUP(N$2+$A1507,Sheet2!BZ:NM,$B1507,0),HLOOKUP(N$2+$A1507,Sheet2!BZ:NM,$B1507,0)&lt;&gt;""),HLOOKUP(N$2+$A1507,Sheet2!BZ:NM,$B1507,0),"")</f>
        <v/>
      </c>
      <c r="O1507" t="str">
        <f>IF(OR(HLOOKUP(O$2+$A1507,Sheet2!CA:NN,$B1507,0),HLOOKUP(O$2+$A1507,Sheet2!CA:NN,$B1507,0)&lt;&gt;""),HLOOKUP(O$2+$A1507,Sheet2!CA:NN,$B1507,0),"")</f>
        <v/>
      </c>
      <c r="P1507" t="str">
        <f>IF(OR(HLOOKUP(P$2+$A1507,Sheet2!CB:NO,$B1507,0),HLOOKUP(P$2+$A1507,Sheet2!CB:NO,$B1507,0)&lt;&gt;""),HLOOKUP(P$2+$A1507,Sheet2!CB:NO,$B1507,0),"")</f>
        <v/>
      </c>
      <c r="Q1507" t="str">
        <f>IF(OR(HLOOKUP(Q$2+$A1507,Sheet2!CC:NO,$B1507,0),HLOOKUP(Q$2+$A1507,Sheet2!CC:NO,$B1507,0)&lt;&gt;""),HLOOKUP(Q$2+$A1507,Sheet2!CC:NO,$B1507,0),"")</f>
        <v/>
      </c>
    </row>
    <row r="1508" spans="1:17" x14ac:dyDescent="0.25">
      <c r="A1508" s="64">
        <f t="shared" si="187"/>
        <v>24</v>
      </c>
      <c r="B1508" s="64">
        <f t="shared" si="188"/>
        <v>155</v>
      </c>
      <c r="C1508" s="64">
        <f t="shared" si="189"/>
        <v>5</v>
      </c>
      <c r="D1508" s="64">
        <f t="shared" si="190"/>
        <v>151</v>
      </c>
      <c r="E1508" s="64">
        <f t="shared" si="191"/>
        <v>751</v>
      </c>
      <c r="F1508" s="64" t="str">
        <f t="shared" si="184"/>
        <v/>
      </c>
      <c r="G1508" s="64" t="str">
        <f t="shared" si="185"/>
        <v/>
      </c>
      <c r="H1508" s="64" t="str">
        <f t="shared" si="186"/>
        <v/>
      </c>
      <c r="I1508" s="80" t="str">
        <f>IFERROR(VLOOKUP(D1508,Sheet2!A:B,2,0),"")</f>
        <v/>
      </c>
      <c r="J1508" s="64" t="str">
        <f>IFERROR(IF(I1508&lt;&gt;"",VLOOKUP(I1508,Sheet2!B:C,2,0),""),"")</f>
        <v/>
      </c>
      <c r="K1508" s="64" t="str">
        <f>IFERROR( IF(I1508&lt;&gt;"", HLOOKUP(L$2+$A1508,Sheet2!BX:NK,2,0),""),"")</f>
        <v/>
      </c>
      <c r="L1508" t="str">
        <f>IF(OR(HLOOKUP(L$2+$A1508,Sheet2!BX:NK,$B1508,0),HLOOKUP(L$2+$A1508,Sheet2!BX:NK,$B1508,0)&lt;&gt;""),HLOOKUP(L$2+$A1508,Sheet2!BX:NK,$B1508,0),"")</f>
        <v/>
      </c>
      <c r="M1508" t="str">
        <f>IF(OR(HLOOKUP(M$2+$A1508,Sheet2!BY:NL,$B1508,0),HLOOKUP(M$2+$A1508,Sheet2!BY:NL,$B1508,0)&lt;&gt;""),HLOOKUP(M$2+$A1508,Sheet2!BY:NL,$B1508,0),"")</f>
        <v/>
      </c>
      <c r="N1508" t="str">
        <f>IF(OR(HLOOKUP(N$2+$A1508,Sheet2!BZ:NM,$B1508,0),HLOOKUP(N$2+$A1508,Sheet2!BZ:NM,$B1508,0)&lt;&gt;""),HLOOKUP(N$2+$A1508,Sheet2!BZ:NM,$B1508,0),"")</f>
        <v/>
      </c>
      <c r="O1508" t="str">
        <f>IF(OR(HLOOKUP(O$2+$A1508,Sheet2!CA:NN,$B1508,0),HLOOKUP(O$2+$A1508,Sheet2!CA:NN,$B1508,0)&lt;&gt;""),HLOOKUP(O$2+$A1508,Sheet2!CA:NN,$B1508,0),"")</f>
        <v/>
      </c>
      <c r="P1508" t="str">
        <f>IF(OR(HLOOKUP(P$2+$A1508,Sheet2!CB:NO,$B1508,0),HLOOKUP(P$2+$A1508,Sheet2!CB:NO,$B1508,0)&lt;&gt;""),HLOOKUP(P$2+$A1508,Sheet2!CB:NO,$B1508,0),"")</f>
        <v/>
      </c>
      <c r="Q1508" t="str">
        <f>IF(OR(HLOOKUP(Q$2+$A1508,Sheet2!CC:NO,$B1508,0),HLOOKUP(Q$2+$A1508,Sheet2!CC:NO,$B1508,0)&lt;&gt;""),HLOOKUP(Q$2+$A1508,Sheet2!CC:NO,$B1508,0),"")</f>
        <v/>
      </c>
    </row>
    <row r="1509" spans="1:17" x14ac:dyDescent="0.25">
      <c r="A1509" s="64">
        <f t="shared" si="187"/>
        <v>30</v>
      </c>
      <c r="B1509" s="64">
        <f t="shared" si="188"/>
        <v>155</v>
      </c>
      <c r="C1509" s="64">
        <f t="shared" si="189"/>
        <v>6</v>
      </c>
      <c r="D1509" s="64">
        <f t="shared" si="190"/>
        <v>151</v>
      </c>
      <c r="E1509" s="64">
        <f t="shared" si="191"/>
        <v>751</v>
      </c>
      <c r="F1509" s="64" t="str">
        <f t="shared" si="184"/>
        <v/>
      </c>
      <c r="G1509" s="64" t="str">
        <f t="shared" si="185"/>
        <v/>
      </c>
      <c r="H1509" s="64" t="str">
        <f t="shared" si="186"/>
        <v/>
      </c>
      <c r="I1509" s="80" t="str">
        <f>IFERROR(VLOOKUP(D1509,Sheet2!A:B,2,0),"")</f>
        <v/>
      </c>
      <c r="J1509" s="64" t="str">
        <f>IFERROR(IF(I1509&lt;&gt;"",VLOOKUP(I1509,Sheet2!B:C,2,0),""),"")</f>
        <v/>
      </c>
      <c r="K1509" s="64" t="str">
        <f>IFERROR( IF(I1509&lt;&gt;"", HLOOKUP(L$2+$A1509,Sheet2!BX:NK,2,0),""),"")</f>
        <v/>
      </c>
      <c r="L1509" t="str">
        <f>IF(OR(HLOOKUP(L$2+$A1509,Sheet2!BX:NK,$B1509,0),HLOOKUP(L$2+$A1509,Sheet2!BX:NK,$B1509,0)&lt;&gt;""),HLOOKUP(L$2+$A1509,Sheet2!BX:NK,$B1509,0),"")</f>
        <v/>
      </c>
      <c r="M1509" t="str">
        <f>IF(OR(HLOOKUP(M$2+$A1509,Sheet2!BY:NL,$B1509,0),HLOOKUP(M$2+$A1509,Sheet2!BY:NL,$B1509,0)&lt;&gt;""),HLOOKUP(M$2+$A1509,Sheet2!BY:NL,$B1509,0),"")</f>
        <v/>
      </c>
      <c r="N1509" t="str">
        <f>IF(OR(HLOOKUP(N$2+$A1509,Sheet2!BZ:NM,$B1509,0),HLOOKUP(N$2+$A1509,Sheet2!BZ:NM,$B1509,0)&lt;&gt;""),HLOOKUP(N$2+$A1509,Sheet2!BZ:NM,$B1509,0),"")</f>
        <v/>
      </c>
      <c r="O1509" t="str">
        <f>IF(OR(HLOOKUP(O$2+$A1509,Sheet2!CA:NN,$B1509,0),HLOOKUP(O$2+$A1509,Sheet2!CA:NN,$B1509,0)&lt;&gt;""),HLOOKUP(O$2+$A1509,Sheet2!CA:NN,$B1509,0),"")</f>
        <v/>
      </c>
      <c r="P1509" t="str">
        <f>IF(OR(HLOOKUP(P$2+$A1509,Sheet2!CB:NO,$B1509,0),HLOOKUP(P$2+$A1509,Sheet2!CB:NO,$B1509,0)&lt;&gt;""),HLOOKUP(P$2+$A1509,Sheet2!CB:NO,$B1509,0),"")</f>
        <v/>
      </c>
      <c r="Q1509" t="str">
        <f>IF(OR(HLOOKUP(Q$2+$A1509,Sheet2!CC:NO,$B1509,0),HLOOKUP(Q$2+$A1509,Sheet2!CC:NO,$B1509,0)&lt;&gt;""),HLOOKUP(Q$2+$A1509,Sheet2!CC:NO,$B1509,0),"")</f>
        <v/>
      </c>
    </row>
    <row r="1510" spans="1:17" x14ac:dyDescent="0.25">
      <c r="A1510" s="64">
        <f t="shared" si="187"/>
        <v>36</v>
      </c>
      <c r="B1510" s="64">
        <f t="shared" si="188"/>
        <v>155</v>
      </c>
      <c r="C1510" s="64">
        <f t="shared" si="189"/>
        <v>7</v>
      </c>
      <c r="D1510" s="64">
        <f t="shared" si="190"/>
        <v>151</v>
      </c>
      <c r="E1510" s="64">
        <f t="shared" si="191"/>
        <v>751</v>
      </c>
      <c r="F1510" s="64" t="str">
        <f t="shared" si="184"/>
        <v/>
      </c>
      <c r="G1510" s="64" t="str">
        <f t="shared" si="185"/>
        <v/>
      </c>
      <c r="H1510" s="64" t="str">
        <f t="shared" si="186"/>
        <v/>
      </c>
      <c r="I1510" s="80" t="str">
        <f>IFERROR(VLOOKUP(D1510,Sheet2!A:B,2,0),"")</f>
        <v/>
      </c>
      <c r="J1510" s="64" t="str">
        <f>IFERROR(IF(I1510&lt;&gt;"",VLOOKUP(I1510,Sheet2!B:C,2,0),""),"")</f>
        <v/>
      </c>
      <c r="K1510" s="64" t="str">
        <f>IFERROR( IF(I1510&lt;&gt;"", HLOOKUP(L$2+$A1510,Sheet2!BX:NK,2,0),""),"")</f>
        <v/>
      </c>
      <c r="L1510" t="str">
        <f>IF(OR(HLOOKUP(L$2+$A1510,Sheet2!BX:NK,$B1510,0),HLOOKUP(L$2+$A1510,Sheet2!BX:NK,$B1510,0)&lt;&gt;""),HLOOKUP(L$2+$A1510,Sheet2!BX:NK,$B1510,0),"")</f>
        <v/>
      </c>
      <c r="M1510" t="str">
        <f>IF(OR(HLOOKUP(M$2+$A1510,Sheet2!BY:NL,$B1510,0),HLOOKUP(M$2+$A1510,Sheet2!BY:NL,$B1510,0)&lt;&gt;""),HLOOKUP(M$2+$A1510,Sheet2!BY:NL,$B1510,0),"")</f>
        <v/>
      </c>
      <c r="N1510" t="str">
        <f>IF(OR(HLOOKUP(N$2+$A1510,Sheet2!BZ:NM,$B1510,0),HLOOKUP(N$2+$A1510,Sheet2!BZ:NM,$B1510,0)&lt;&gt;""),HLOOKUP(N$2+$A1510,Sheet2!BZ:NM,$B1510,0),"")</f>
        <v/>
      </c>
      <c r="O1510" t="str">
        <f>IF(OR(HLOOKUP(O$2+$A1510,Sheet2!CA:NN,$B1510,0),HLOOKUP(O$2+$A1510,Sheet2!CA:NN,$B1510,0)&lt;&gt;""),HLOOKUP(O$2+$A1510,Sheet2!CA:NN,$B1510,0),"")</f>
        <v/>
      </c>
      <c r="P1510" t="str">
        <f>IF(OR(HLOOKUP(P$2+$A1510,Sheet2!CB:NO,$B1510,0),HLOOKUP(P$2+$A1510,Sheet2!CB:NO,$B1510,0)&lt;&gt;""),HLOOKUP(P$2+$A1510,Sheet2!CB:NO,$B1510,0),"")</f>
        <v/>
      </c>
      <c r="Q1510" t="str">
        <f>IF(OR(HLOOKUP(Q$2+$A1510,Sheet2!CC:NO,$B1510,0),HLOOKUP(Q$2+$A1510,Sheet2!CC:NO,$B1510,0)&lt;&gt;""),HLOOKUP(Q$2+$A1510,Sheet2!CC:NO,$B1510,0),"")</f>
        <v/>
      </c>
    </row>
    <row r="1511" spans="1:17" x14ac:dyDescent="0.25">
      <c r="A1511" s="64">
        <f t="shared" si="187"/>
        <v>42</v>
      </c>
      <c r="B1511" s="64">
        <f t="shared" si="188"/>
        <v>155</v>
      </c>
      <c r="C1511" s="64">
        <f t="shared" si="189"/>
        <v>8</v>
      </c>
      <c r="D1511" s="64">
        <f t="shared" si="190"/>
        <v>151</v>
      </c>
      <c r="E1511" s="64">
        <f t="shared" si="191"/>
        <v>751</v>
      </c>
      <c r="F1511" s="64" t="str">
        <f t="shared" si="184"/>
        <v/>
      </c>
      <c r="G1511" s="64" t="str">
        <f t="shared" si="185"/>
        <v/>
      </c>
      <c r="H1511" s="64" t="str">
        <f t="shared" si="186"/>
        <v/>
      </c>
      <c r="I1511" s="80" t="str">
        <f>IFERROR(VLOOKUP(D1511,Sheet2!A:B,2,0),"")</f>
        <v/>
      </c>
      <c r="J1511" s="64" t="str">
        <f>IFERROR(IF(I1511&lt;&gt;"",VLOOKUP(I1511,Sheet2!B:C,2,0),""),"")</f>
        <v/>
      </c>
      <c r="K1511" s="64" t="str">
        <f>IFERROR( IF(I1511&lt;&gt;"", HLOOKUP(L$2+$A1511,Sheet2!BX:NK,2,0),""),"")</f>
        <v/>
      </c>
      <c r="L1511" t="str">
        <f>IF(OR(HLOOKUP(L$2+$A1511,Sheet2!BX:NK,$B1511,0),HLOOKUP(L$2+$A1511,Sheet2!BX:NK,$B1511,0)&lt;&gt;""),HLOOKUP(L$2+$A1511,Sheet2!BX:NK,$B1511,0),"")</f>
        <v/>
      </c>
      <c r="M1511" t="str">
        <f>IF(OR(HLOOKUP(M$2+$A1511,Sheet2!BY:NL,$B1511,0),HLOOKUP(M$2+$A1511,Sheet2!BY:NL,$B1511,0)&lt;&gt;""),HLOOKUP(M$2+$A1511,Sheet2!BY:NL,$B1511,0),"")</f>
        <v/>
      </c>
      <c r="N1511" t="str">
        <f>IF(OR(HLOOKUP(N$2+$A1511,Sheet2!BZ:NM,$B1511,0),HLOOKUP(N$2+$A1511,Sheet2!BZ:NM,$B1511,0)&lt;&gt;""),HLOOKUP(N$2+$A1511,Sheet2!BZ:NM,$B1511,0),"")</f>
        <v/>
      </c>
      <c r="O1511" t="str">
        <f>IF(OR(HLOOKUP(O$2+$A1511,Sheet2!CA:NN,$B1511,0),HLOOKUP(O$2+$A1511,Sheet2!CA:NN,$B1511,0)&lt;&gt;""),HLOOKUP(O$2+$A1511,Sheet2!CA:NN,$B1511,0),"")</f>
        <v/>
      </c>
      <c r="P1511" t="str">
        <f>IF(OR(HLOOKUP(P$2+$A1511,Sheet2!CB:NO,$B1511,0),HLOOKUP(P$2+$A1511,Sheet2!CB:NO,$B1511,0)&lt;&gt;""),HLOOKUP(P$2+$A1511,Sheet2!CB:NO,$B1511,0),"")</f>
        <v/>
      </c>
      <c r="Q1511" t="str">
        <f>IF(OR(HLOOKUP(Q$2+$A1511,Sheet2!CC:NO,$B1511,0),HLOOKUP(Q$2+$A1511,Sheet2!CC:NO,$B1511,0)&lt;&gt;""),HLOOKUP(Q$2+$A1511,Sheet2!CC:NO,$B1511,0),"")</f>
        <v/>
      </c>
    </row>
    <row r="1512" spans="1:17" x14ac:dyDescent="0.25">
      <c r="A1512" s="64">
        <f t="shared" si="187"/>
        <v>48</v>
      </c>
      <c r="B1512" s="64">
        <f t="shared" si="188"/>
        <v>155</v>
      </c>
      <c r="C1512" s="64">
        <f t="shared" si="189"/>
        <v>9</v>
      </c>
      <c r="D1512" s="64">
        <f t="shared" si="190"/>
        <v>151</v>
      </c>
      <c r="E1512" s="64">
        <f t="shared" si="191"/>
        <v>751</v>
      </c>
      <c r="F1512" s="64" t="str">
        <f t="shared" si="184"/>
        <v/>
      </c>
      <c r="G1512" s="64" t="str">
        <f t="shared" si="185"/>
        <v/>
      </c>
      <c r="H1512" s="64" t="str">
        <f t="shared" si="186"/>
        <v/>
      </c>
      <c r="I1512" s="80" t="str">
        <f>IFERROR(VLOOKUP(D1512,Sheet2!A:B,2,0),"")</f>
        <v/>
      </c>
      <c r="J1512" s="64" t="str">
        <f>IFERROR(IF(I1512&lt;&gt;"",VLOOKUP(I1512,Sheet2!B:C,2,0),""),"")</f>
        <v/>
      </c>
      <c r="K1512" s="64" t="str">
        <f>IFERROR( IF(I1512&lt;&gt;"", HLOOKUP(L$2+$A1512,Sheet2!BX:NK,2,0),""),"")</f>
        <v/>
      </c>
      <c r="L1512" t="str">
        <f>IF(OR(HLOOKUP(L$2+$A1512,Sheet2!BX:NK,$B1512,0),HLOOKUP(L$2+$A1512,Sheet2!BX:NK,$B1512,0)&lt;&gt;""),HLOOKUP(L$2+$A1512,Sheet2!BX:NK,$B1512,0),"")</f>
        <v/>
      </c>
      <c r="M1512" t="str">
        <f>IF(OR(HLOOKUP(M$2+$A1512,Sheet2!BY:NL,$B1512,0),HLOOKUP(M$2+$A1512,Sheet2!BY:NL,$B1512,0)&lt;&gt;""),HLOOKUP(M$2+$A1512,Sheet2!BY:NL,$B1512,0),"")</f>
        <v/>
      </c>
      <c r="N1512" t="str">
        <f>IF(OR(HLOOKUP(N$2+$A1512,Sheet2!BZ:NM,$B1512,0),HLOOKUP(N$2+$A1512,Sheet2!BZ:NM,$B1512,0)&lt;&gt;""),HLOOKUP(N$2+$A1512,Sheet2!BZ:NM,$B1512,0),"")</f>
        <v/>
      </c>
      <c r="O1512" t="str">
        <f>IF(OR(HLOOKUP(O$2+$A1512,Sheet2!CA:NN,$B1512,0),HLOOKUP(O$2+$A1512,Sheet2!CA:NN,$B1512,0)&lt;&gt;""),HLOOKUP(O$2+$A1512,Sheet2!CA:NN,$B1512,0),"")</f>
        <v/>
      </c>
      <c r="P1512" t="str">
        <f>IF(OR(HLOOKUP(P$2+$A1512,Sheet2!CB:NO,$B1512,0),HLOOKUP(P$2+$A1512,Sheet2!CB:NO,$B1512,0)&lt;&gt;""),HLOOKUP(P$2+$A1512,Sheet2!CB:NO,$B1512,0),"")</f>
        <v/>
      </c>
      <c r="Q1512" t="str">
        <f>IF(OR(HLOOKUP(Q$2+$A1512,Sheet2!CC:NO,$B1512,0),HLOOKUP(Q$2+$A1512,Sheet2!CC:NO,$B1512,0)&lt;&gt;""),HLOOKUP(Q$2+$A1512,Sheet2!CC:NO,$B1512,0),"")</f>
        <v/>
      </c>
    </row>
    <row r="1513" spans="1:17" x14ac:dyDescent="0.25">
      <c r="A1513" s="64">
        <f t="shared" si="187"/>
        <v>54</v>
      </c>
      <c r="B1513" s="64">
        <f t="shared" si="188"/>
        <v>155</v>
      </c>
      <c r="C1513" s="64">
        <f t="shared" si="189"/>
        <v>10</v>
      </c>
      <c r="D1513" s="64">
        <f t="shared" si="190"/>
        <v>151</v>
      </c>
      <c r="E1513" s="64">
        <f t="shared" si="191"/>
        <v>751</v>
      </c>
      <c r="F1513" s="64" t="str">
        <f t="shared" si="184"/>
        <v/>
      </c>
      <c r="G1513" s="64" t="str">
        <f t="shared" si="185"/>
        <v/>
      </c>
      <c r="H1513" s="64" t="str">
        <f t="shared" si="186"/>
        <v/>
      </c>
      <c r="I1513" s="80" t="str">
        <f>IFERROR(VLOOKUP(D1513,Sheet2!A:B,2,0),"")</f>
        <v/>
      </c>
      <c r="J1513" s="64" t="str">
        <f>IFERROR(IF(I1513&lt;&gt;"",VLOOKUP(I1513,Sheet2!B:C,2,0),""),"")</f>
        <v/>
      </c>
      <c r="K1513" s="64" t="str">
        <f>IFERROR( IF(I1513&lt;&gt;"", HLOOKUP(L$2+$A1513,Sheet2!BX:NK,2,0),""),"")</f>
        <v/>
      </c>
      <c r="L1513" t="str">
        <f>IF(OR(HLOOKUP(L$2+$A1513,Sheet2!BX:NK,$B1513,0),HLOOKUP(L$2+$A1513,Sheet2!BX:NK,$B1513,0)&lt;&gt;""),HLOOKUP(L$2+$A1513,Sheet2!BX:NK,$B1513,0),"")</f>
        <v/>
      </c>
      <c r="M1513" t="str">
        <f>IF(OR(HLOOKUP(M$2+$A1513,Sheet2!BY:NL,$B1513,0),HLOOKUP(M$2+$A1513,Sheet2!BY:NL,$B1513,0)&lt;&gt;""),HLOOKUP(M$2+$A1513,Sheet2!BY:NL,$B1513,0),"")</f>
        <v/>
      </c>
      <c r="N1513" t="str">
        <f>IF(OR(HLOOKUP(N$2+$A1513,Sheet2!BZ:NM,$B1513,0),HLOOKUP(N$2+$A1513,Sheet2!BZ:NM,$B1513,0)&lt;&gt;""),HLOOKUP(N$2+$A1513,Sheet2!BZ:NM,$B1513,0),"")</f>
        <v/>
      </c>
      <c r="O1513" t="str">
        <f>IF(OR(HLOOKUP(O$2+$A1513,Sheet2!CA:NN,$B1513,0),HLOOKUP(O$2+$A1513,Sheet2!CA:NN,$B1513,0)&lt;&gt;""),HLOOKUP(O$2+$A1513,Sheet2!CA:NN,$B1513,0),"")</f>
        <v/>
      </c>
      <c r="P1513" t="str">
        <f>IF(OR(HLOOKUP(P$2+$A1513,Sheet2!CB:NO,$B1513,0),HLOOKUP(P$2+$A1513,Sheet2!CB:NO,$B1513,0)&lt;&gt;""),HLOOKUP(P$2+$A1513,Sheet2!CB:NO,$B1513,0),"")</f>
        <v/>
      </c>
      <c r="Q1513" t="str">
        <f>IF(OR(HLOOKUP(Q$2+$A1513,Sheet2!CC:NO,$B1513,0),HLOOKUP(Q$2+$A1513,Sheet2!CC:NO,$B1513,0)&lt;&gt;""),HLOOKUP(Q$2+$A1513,Sheet2!CC:NO,$B1513,0),"")</f>
        <v/>
      </c>
    </row>
    <row r="1514" spans="1:17" x14ac:dyDescent="0.25">
      <c r="A1514" s="64">
        <f t="shared" si="187"/>
        <v>0</v>
      </c>
      <c r="B1514" s="64">
        <f t="shared" si="188"/>
        <v>156</v>
      </c>
      <c r="C1514" s="64">
        <f t="shared" si="189"/>
        <v>1</v>
      </c>
      <c r="D1514" s="64">
        <f t="shared" si="190"/>
        <v>152</v>
      </c>
      <c r="E1514" s="64">
        <f t="shared" si="191"/>
        <v>756</v>
      </c>
      <c r="F1514" s="64" t="str">
        <f t="shared" si="184"/>
        <v/>
      </c>
      <c r="G1514" s="64" t="str">
        <f t="shared" si="185"/>
        <v/>
      </c>
      <c r="H1514" s="64" t="str">
        <f t="shared" si="186"/>
        <v/>
      </c>
      <c r="I1514" s="80" t="str">
        <f>IFERROR(VLOOKUP(D1514,Sheet2!A:B,2,0),"")</f>
        <v/>
      </c>
      <c r="J1514" s="64" t="str">
        <f>IFERROR(IF(I1514&lt;&gt;"",VLOOKUP(I1514,Sheet2!B:C,2,0),""),"")</f>
        <v/>
      </c>
      <c r="K1514" s="64" t="str">
        <f>IFERROR( IF(I1514&lt;&gt;"", HLOOKUP(L$2+$A1514,Sheet2!BX:NK,2,0),""),"")</f>
        <v/>
      </c>
      <c r="L1514" t="str">
        <f>IF(OR(HLOOKUP(L$2+$A1514,Sheet2!BX:NK,$B1514,0),HLOOKUP(L$2+$A1514,Sheet2!BX:NK,$B1514,0)&lt;&gt;""),HLOOKUP(L$2+$A1514,Sheet2!BX:NK,$B1514,0),"")</f>
        <v/>
      </c>
      <c r="M1514" t="str">
        <f>IF(OR(HLOOKUP(M$2+$A1514,Sheet2!BY:NL,$B1514,0),HLOOKUP(M$2+$A1514,Sheet2!BY:NL,$B1514,0)&lt;&gt;""),HLOOKUP(M$2+$A1514,Sheet2!BY:NL,$B1514,0),"")</f>
        <v/>
      </c>
      <c r="N1514" t="str">
        <f>IF(OR(HLOOKUP(N$2+$A1514,Sheet2!BZ:NM,$B1514,0),HLOOKUP(N$2+$A1514,Sheet2!BZ:NM,$B1514,0)&lt;&gt;""),HLOOKUP(N$2+$A1514,Sheet2!BZ:NM,$B1514,0),"")</f>
        <v/>
      </c>
      <c r="O1514" t="str">
        <f>IF(OR(HLOOKUP(O$2+$A1514,Sheet2!CA:NN,$B1514,0),HLOOKUP(O$2+$A1514,Sheet2!CA:NN,$B1514,0)&lt;&gt;""),HLOOKUP(O$2+$A1514,Sheet2!CA:NN,$B1514,0),"")</f>
        <v/>
      </c>
      <c r="P1514" t="str">
        <f>IF(OR(HLOOKUP(P$2+$A1514,Sheet2!CB:NO,$B1514,0),HLOOKUP(P$2+$A1514,Sheet2!CB:NO,$B1514,0)&lt;&gt;""),HLOOKUP(P$2+$A1514,Sheet2!CB:NO,$B1514,0),"")</f>
        <v/>
      </c>
      <c r="Q1514" t="str">
        <f>IF(OR(HLOOKUP(Q$2+$A1514,Sheet2!CC:NO,$B1514,0),HLOOKUP(Q$2+$A1514,Sheet2!CC:NO,$B1514,0)&lt;&gt;""),HLOOKUP(Q$2+$A1514,Sheet2!CC:NO,$B1514,0),"")</f>
        <v/>
      </c>
    </row>
    <row r="1515" spans="1:17" x14ac:dyDescent="0.25">
      <c r="A1515" s="64">
        <f t="shared" si="187"/>
        <v>6</v>
      </c>
      <c r="B1515" s="64">
        <f t="shared" si="188"/>
        <v>156</v>
      </c>
      <c r="C1515" s="64">
        <f t="shared" si="189"/>
        <v>2</v>
      </c>
      <c r="D1515" s="64">
        <f t="shared" si="190"/>
        <v>152</v>
      </c>
      <c r="E1515" s="64">
        <f t="shared" si="191"/>
        <v>756</v>
      </c>
      <c r="F1515" s="64" t="str">
        <f t="shared" si="184"/>
        <v/>
      </c>
      <c r="G1515" s="64" t="str">
        <f t="shared" si="185"/>
        <v/>
      </c>
      <c r="H1515" s="64" t="str">
        <f t="shared" si="186"/>
        <v/>
      </c>
      <c r="I1515" s="80" t="str">
        <f>IFERROR(VLOOKUP(D1515,Sheet2!A:B,2,0),"")</f>
        <v/>
      </c>
      <c r="J1515" s="64" t="str">
        <f>IFERROR(IF(I1515&lt;&gt;"",VLOOKUP(I1515,Sheet2!B:C,2,0),""),"")</f>
        <v/>
      </c>
      <c r="K1515" s="64" t="str">
        <f>IFERROR( IF(I1515&lt;&gt;"", HLOOKUP(L$2+$A1515,Sheet2!BX:NK,2,0),""),"")</f>
        <v/>
      </c>
      <c r="L1515" t="str">
        <f>IF(OR(HLOOKUP(L$2+$A1515,Sheet2!BX:NK,$B1515,0),HLOOKUP(L$2+$A1515,Sheet2!BX:NK,$B1515,0)&lt;&gt;""),HLOOKUP(L$2+$A1515,Sheet2!BX:NK,$B1515,0),"")</f>
        <v/>
      </c>
      <c r="M1515" t="str">
        <f>IF(OR(HLOOKUP(M$2+$A1515,Sheet2!BY:NL,$B1515,0),HLOOKUP(M$2+$A1515,Sheet2!BY:NL,$B1515,0)&lt;&gt;""),HLOOKUP(M$2+$A1515,Sheet2!BY:NL,$B1515,0),"")</f>
        <v/>
      </c>
      <c r="N1515" t="str">
        <f>IF(OR(HLOOKUP(N$2+$A1515,Sheet2!BZ:NM,$B1515,0),HLOOKUP(N$2+$A1515,Sheet2!BZ:NM,$B1515,0)&lt;&gt;""),HLOOKUP(N$2+$A1515,Sheet2!BZ:NM,$B1515,0),"")</f>
        <v/>
      </c>
      <c r="O1515" t="str">
        <f>IF(OR(HLOOKUP(O$2+$A1515,Sheet2!CA:NN,$B1515,0),HLOOKUP(O$2+$A1515,Sheet2!CA:NN,$B1515,0)&lt;&gt;""),HLOOKUP(O$2+$A1515,Sheet2!CA:NN,$B1515,0),"")</f>
        <v/>
      </c>
      <c r="P1515" t="str">
        <f>IF(OR(HLOOKUP(P$2+$A1515,Sheet2!CB:NO,$B1515,0),HLOOKUP(P$2+$A1515,Sheet2!CB:NO,$B1515,0)&lt;&gt;""),HLOOKUP(P$2+$A1515,Sheet2!CB:NO,$B1515,0),"")</f>
        <v/>
      </c>
      <c r="Q1515" t="str">
        <f>IF(OR(HLOOKUP(Q$2+$A1515,Sheet2!CC:NO,$B1515,0),HLOOKUP(Q$2+$A1515,Sheet2!CC:NO,$B1515,0)&lt;&gt;""),HLOOKUP(Q$2+$A1515,Sheet2!CC:NO,$B1515,0),"")</f>
        <v/>
      </c>
    </row>
    <row r="1516" spans="1:17" x14ac:dyDescent="0.25">
      <c r="A1516" s="64">
        <f t="shared" si="187"/>
        <v>12</v>
      </c>
      <c r="B1516" s="64">
        <f t="shared" si="188"/>
        <v>156</v>
      </c>
      <c r="C1516" s="64">
        <f t="shared" si="189"/>
        <v>3</v>
      </c>
      <c r="D1516" s="64">
        <f t="shared" si="190"/>
        <v>152</v>
      </c>
      <c r="E1516" s="64">
        <f t="shared" si="191"/>
        <v>756</v>
      </c>
      <c r="F1516" s="64" t="str">
        <f t="shared" si="184"/>
        <v/>
      </c>
      <c r="G1516" s="64" t="str">
        <f t="shared" si="185"/>
        <v/>
      </c>
      <c r="H1516" s="64" t="str">
        <f t="shared" si="186"/>
        <v/>
      </c>
      <c r="I1516" s="80" t="str">
        <f>IFERROR(VLOOKUP(D1516,Sheet2!A:B,2,0),"")</f>
        <v/>
      </c>
      <c r="J1516" s="64" t="str">
        <f>IFERROR(IF(I1516&lt;&gt;"",VLOOKUP(I1516,Sheet2!B:C,2,0),""),"")</f>
        <v/>
      </c>
      <c r="K1516" s="64" t="str">
        <f>IFERROR( IF(I1516&lt;&gt;"", HLOOKUP(L$2+$A1516,Sheet2!BX:NK,2,0),""),"")</f>
        <v/>
      </c>
      <c r="L1516" t="str">
        <f>IF(OR(HLOOKUP(L$2+$A1516,Sheet2!BX:NK,$B1516,0),HLOOKUP(L$2+$A1516,Sheet2!BX:NK,$B1516,0)&lt;&gt;""),HLOOKUP(L$2+$A1516,Sheet2!BX:NK,$B1516,0),"")</f>
        <v/>
      </c>
      <c r="M1516" t="str">
        <f>IF(OR(HLOOKUP(M$2+$A1516,Sheet2!BY:NL,$B1516,0),HLOOKUP(M$2+$A1516,Sheet2!BY:NL,$B1516,0)&lt;&gt;""),HLOOKUP(M$2+$A1516,Sheet2!BY:NL,$B1516,0),"")</f>
        <v/>
      </c>
      <c r="N1516" t="str">
        <f>IF(OR(HLOOKUP(N$2+$A1516,Sheet2!BZ:NM,$B1516,0),HLOOKUP(N$2+$A1516,Sheet2!BZ:NM,$B1516,0)&lt;&gt;""),HLOOKUP(N$2+$A1516,Sheet2!BZ:NM,$B1516,0),"")</f>
        <v/>
      </c>
      <c r="O1516" t="str">
        <f>IF(OR(HLOOKUP(O$2+$A1516,Sheet2!CA:NN,$B1516,0),HLOOKUP(O$2+$A1516,Sheet2!CA:NN,$B1516,0)&lt;&gt;""),HLOOKUP(O$2+$A1516,Sheet2!CA:NN,$B1516,0),"")</f>
        <v/>
      </c>
      <c r="P1516" t="str">
        <f>IF(OR(HLOOKUP(P$2+$A1516,Sheet2!CB:NO,$B1516,0),HLOOKUP(P$2+$A1516,Sheet2!CB:NO,$B1516,0)&lt;&gt;""),HLOOKUP(P$2+$A1516,Sheet2!CB:NO,$B1516,0),"")</f>
        <v/>
      </c>
      <c r="Q1516" t="str">
        <f>IF(OR(HLOOKUP(Q$2+$A1516,Sheet2!CC:NO,$B1516,0),HLOOKUP(Q$2+$A1516,Sheet2!CC:NO,$B1516,0)&lt;&gt;""),HLOOKUP(Q$2+$A1516,Sheet2!CC:NO,$B1516,0),"")</f>
        <v/>
      </c>
    </row>
    <row r="1517" spans="1:17" x14ac:dyDescent="0.25">
      <c r="A1517" s="64">
        <f t="shared" si="187"/>
        <v>18</v>
      </c>
      <c r="B1517" s="64">
        <f t="shared" si="188"/>
        <v>156</v>
      </c>
      <c r="C1517" s="64">
        <f t="shared" si="189"/>
        <v>4</v>
      </c>
      <c r="D1517" s="64">
        <f t="shared" si="190"/>
        <v>152</v>
      </c>
      <c r="E1517" s="64">
        <f t="shared" si="191"/>
        <v>756</v>
      </c>
      <c r="F1517" s="64" t="str">
        <f t="shared" si="184"/>
        <v/>
      </c>
      <c r="G1517" s="64" t="str">
        <f t="shared" si="185"/>
        <v/>
      </c>
      <c r="H1517" s="64" t="str">
        <f t="shared" si="186"/>
        <v/>
      </c>
      <c r="I1517" s="80" t="str">
        <f>IFERROR(VLOOKUP(D1517,Sheet2!A:B,2,0),"")</f>
        <v/>
      </c>
      <c r="J1517" s="64" t="str">
        <f>IFERROR(IF(I1517&lt;&gt;"",VLOOKUP(I1517,Sheet2!B:C,2,0),""),"")</f>
        <v/>
      </c>
      <c r="K1517" s="64" t="str">
        <f>IFERROR( IF(I1517&lt;&gt;"", HLOOKUP(L$2+$A1517,Sheet2!BX:NK,2,0),""),"")</f>
        <v/>
      </c>
      <c r="L1517" t="str">
        <f>IF(OR(HLOOKUP(L$2+$A1517,Sheet2!BX:NK,$B1517,0),HLOOKUP(L$2+$A1517,Sheet2!BX:NK,$B1517,0)&lt;&gt;""),HLOOKUP(L$2+$A1517,Sheet2!BX:NK,$B1517,0),"")</f>
        <v/>
      </c>
      <c r="M1517" t="str">
        <f>IF(OR(HLOOKUP(M$2+$A1517,Sheet2!BY:NL,$B1517,0),HLOOKUP(M$2+$A1517,Sheet2!BY:NL,$B1517,0)&lt;&gt;""),HLOOKUP(M$2+$A1517,Sheet2!BY:NL,$B1517,0),"")</f>
        <v/>
      </c>
      <c r="N1517" t="str">
        <f>IF(OR(HLOOKUP(N$2+$A1517,Sheet2!BZ:NM,$B1517,0),HLOOKUP(N$2+$A1517,Sheet2!BZ:NM,$B1517,0)&lt;&gt;""),HLOOKUP(N$2+$A1517,Sheet2!BZ:NM,$B1517,0),"")</f>
        <v/>
      </c>
      <c r="O1517" t="str">
        <f>IF(OR(HLOOKUP(O$2+$A1517,Sheet2!CA:NN,$B1517,0),HLOOKUP(O$2+$A1517,Sheet2!CA:NN,$B1517,0)&lt;&gt;""),HLOOKUP(O$2+$A1517,Sheet2!CA:NN,$B1517,0),"")</f>
        <v/>
      </c>
      <c r="P1517" t="str">
        <f>IF(OR(HLOOKUP(P$2+$A1517,Sheet2!CB:NO,$B1517,0),HLOOKUP(P$2+$A1517,Sheet2!CB:NO,$B1517,0)&lt;&gt;""),HLOOKUP(P$2+$A1517,Sheet2!CB:NO,$B1517,0),"")</f>
        <v/>
      </c>
      <c r="Q1517" t="str">
        <f>IF(OR(HLOOKUP(Q$2+$A1517,Sheet2!CC:NO,$B1517,0),HLOOKUP(Q$2+$A1517,Sheet2!CC:NO,$B1517,0)&lt;&gt;""),HLOOKUP(Q$2+$A1517,Sheet2!CC:NO,$B1517,0),"")</f>
        <v/>
      </c>
    </row>
    <row r="1518" spans="1:17" x14ac:dyDescent="0.25">
      <c r="A1518" s="64">
        <f t="shared" si="187"/>
        <v>24</v>
      </c>
      <c r="B1518" s="64">
        <f t="shared" si="188"/>
        <v>156</v>
      </c>
      <c r="C1518" s="64">
        <f t="shared" si="189"/>
        <v>5</v>
      </c>
      <c r="D1518" s="64">
        <f t="shared" si="190"/>
        <v>152</v>
      </c>
      <c r="E1518" s="64">
        <f t="shared" si="191"/>
        <v>756</v>
      </c>
      <c r="F1518" s="64" t="str">
        <f t="shared" si="184"/>
        <v/>
      </c>
      <c r="G1518" s="64" t="str">
        <f t="shared" si="185"/>
        <v/>
      </c>
      <c r="H1518" s="64" t="str">
        <f t="shared" si="186"/>
        <v/>
      </c>
      <c r="I1518" s="80" t="str">
        <f>IFERROR(VLOOKUP(D1518,Sheet2!A:B,2,0),"")</f>
        <v/>
      </c>
      <c r="J1518" s="64" t="str">
        <f>IFERROR(IF(I1518&lt;&gt;"",VLOOKUP(I1518,Sheet2!B:C,2,0),""),"")</f>
        <v/>
      </c>
      <c r="K1518" s="64" t="str">
        <f>IFERROR( IF(I1518&lt;&gt;"", HLOOKUP(L$2+$A1518,Sheet2!BX:NK,2,0),""),"")</f>
        <v/>
      </c>
      <c r="L1518" t="str">
        <f>IF(OR(HLOOKUP(L$2+$A1518,Sheet2!BX:NK,$B1518,0),HLOOKUP(L$2+$A1518,Sheet2!BX:NK,$B1518,0)&lt;&gt;""),HLOOKUP(L$2+$A1518,Sheet2!BX:NK,$B1518,0),"")</f>
        <v/>
      </c>
      <c r="M1518" t="str">
        <f>IF(OR(HLOOKUP(M$2+$A1518,Sheet2!BY:NL,$B1518,0),HLOOKUP(M$2+$A1518,Sheet2!BY:NL,$B1518,0)&lt;&gt;""),HLOOKUP(M$2+$A1518,Sheet2!BY:NL,$B1518,0),"")</f>
        <v/>
      </c>
      <c r="N1518" t="str">
        <f>IF(OR(HLOOKUP(N$2+$A1518,Sheet2!BZ:NM,$B1518,0),HLOOKUP(N$2+$A1518,Sheet2!BZ:NM,$B1518,0)&lt;&gt;""),HLOOKUP(N$2+$A1518,Sheet2!BZ:NM,$B1518,0),"")</f>
        <v/>
      </c>
      <c r="O1518" t="str">
        <f>IF(OR(HLOOKUP(O$2+$A1518,Sheet2!CA:NN,$B1518,0),HLOOKUP(O$2+$A1518,Sheet2!CA:NN,$B1518,0)&lt;&gt;""),HLOOKUP(O$2+$A1518,Sheet2!CA:NN,$B1518,0),"")</f>
        <v/>
      </c>
      <c r="P1518" t="str">
        <f>IF(OR(HLOOKUP(P$2+$A1518,Sheet2!CB:NO,$B1518,0),HLOOKUP(P$2+$A1518,Sheet2!CB:NO,$B1518,0)&lt;&gt;""),HLOOKUP(P$2+$A1518,Sheet2!CB:NO,$B1518,0),"")</f>
        <v/>
      </c>
      <c r="Q1518" t="str">
        <f>IF(OR(HLOOKUP(Q$2+$A1518,Sheet2!CC:NO,$B1518,0),HLOOKUP(Q$2+$A1518,Sheet2!CC:NO,$B1518,0)&lt;&gt;""),HLOOKUP(Q$2+$A1518,Sheet2!CC:NO,$B1518,0),"")</f>
        <v/>
      </c>
    </row>
    <row r="1519" spans="1:17" x14ac:dyDescent="0.25">
      <c r="A1519" s="64">
        <f t="shared" si="187"/>
        <v>30</v>
      </c>
      <c r="B1519" s="64">
        <f t="shared" si="188"/>
        <v>156</v>
      </c>
      <c r="C1519" s="64">
        <f t="shared" si="189"/>
        <v>6</v>
      </c>
      <c r="D1519" s="64">
        <f t="shared" si="190"/>
        <v>152</v>
      </c>
      <c r="E1519" s="64">
        <f t="shared" si="191"/>
        <v>756</v>
      </c>
      <c r="F1519" s="64" t="str">
        <f t="shared" si="184"/>
        <v/>
      </c>
      <c r="G1519" s="64" t="str">
        <f t="shared" si="185"/>
        <v/>
      </c>
      <c r="H1519" s="64" t="str">
        <f t="shared" si="186"/>
        <v/>
      </c>
      <c r="I1519" s="80" t="str">
        <f>IFERROR(VLOOKUP(D1519,Sheet2!A:B,2,0),"")</f>
        <v/>
      </c>
      <c r="J1519" s="64" t="str">
        <f>IFERROR(IF(I1519&lt;&gt;"",VLOOKUP(I1519,Sheet2!B:C,2,0),""),"")</f>
        <v/>
      </c>
      <c r="K1519" s="64" t="str">
        <f>IFERROR( IF(I1519&lt;&gt;"", HLOOKUP(L$2+$A1519,Sheet2!BX:NK,2,0),""),"")</f>
        <v/>
      </c>
      <c r="L1519" t="str">
        <f>IF(OR(HLOOKUP(L$2+$A1519,Sheet2!BX:NK,$B1519,0),HLOOKUP(L$2+$A1519,Sheet2!BX:NK,$B1519,0)&lt;&gt;""),HLOOKUP(L$2+$A1519,Sheet2!BX:NK,$B1519,0),"")</f>
        <v/>
      </c>
      <c r="M1519" t="str">
        <f>IF(OR(HLOOKUP(M$2+$A1519,Sheet2!BY:NL,$B1519,0),HLOOKUP(M$2+$A1519,Sheet2!BY:NL,$B1519,0)&lt;&gt;""),HLOOKUP(M$2+$A1519,Sheet2!BY:NL,$B1519,0),"")</f>
        <v/>
      </c>
      <c r="N1519" t="str">
        <f>IF(OR(HLOOKUP(N$2+$A1519,Sheet2!BZ:NM,$B1519,0),HLOOKUP(N$2+$A1519,Sheet2!BZ:NM,$B1519,0)&lt;&gt;""),HLOOKUP(N$2+$A1519,Sheet2!BZ:NM,$B1519,0),"")</f>
        <v/>
      </c>
      <c r="O1519" t="str">
        <f>IF(OR(HLOOKUP(O$2+$A1519,Sheet2!CA:NN,$B1519,0),HLOOKUP(O$2+$A1519,Sheet2!CA:NN,$B1519,0)&lt;&gt;""),HLOOKUP(O$2+$A1519,Sheet2!CA:NN,$B1519,0),"")</f>
        <v/>
      </c>
      <c r="P1519" t="str">
        <f>IF(OR(HLOOKUP(P$2+$A1519,Sheet2!CB:NO,$B1519,0),HLOOKUP(P$2+$A1519,Sheet2!CB:NO,$B1519,0)&lt;&gt;""),HLOOKUP(P$2+$A1519,Sheet2!CB:NO,$B1519,0),"")</f>
        <v/>
      </c>
      <c r="Q1519" t="str">
        <f>IF(OR(HLOOKUP(Q$2+$A1519,Sheet2!CC:NO,$B1519,0),HLOOKUP(Q$2+$A1519,Sheet2!CC:NO,$B1519,0)&lt;&gt;""),HLOOKUP(Q$2+$A1519,Sheet2!CC:NO,$B1519,0),"")</f>
        <v/>
      </c>
    </row>
    <row r="1520" spans="1:17" x14ac:dyDescent="0.25">
      <c r="A1520" s="64">
        <f t="shared" si="187"/>
        <v>36</v>
      </c>
      <c r="B1520" s="64">
        <f t="shared" si="188"/>
        <v>156</v>
      </c>
      <c r="C1520" s="64">
        <f t="shared" si="189"/>
        <v>7</v>
      </c>
      <c r="D1520" s="64">
        <f t="shared" si="190"/>
        <v>152</v>
      </c>
      <c r="E1520" s="64">
        <f t="shared" si="191"/>
        <v>756</v>
      </c>
      <c r="F1520" s="64" t="str">
        <f t="shared" si="184"/>
        <v/>
      </c>
      <c r="G1520" s="64" t="str">
        <f t="shared" si="185"/>
        <v/>
      </c>
      <c r="H1520" s="64" t="str">
        <f t="shared" si="186"/>
        <v/>
      </c>
      <c r="I1520" s="80" t="str">
        <f>IFERROR(VLOOKUP(D1520,Sheet2!A:B,2,0),"")</f>
        <v/>
      </c>
      <c r="J1520" s="64" t="str">
        <f>IFERROR(IF(I1520&lt;&gt;"",VLOOKUP(I1520,Sheet2!B:C,2,0),""),"")</f>
        <v/>
      </c>
      <c r="K1520" s="64" t="str">
        <f>IFERROR( IF(I1520&lt;&gt;"", HLOOKUP(L$2+$A1520,Sheet2!BX:NK,2,0),""),"")</f>
        <v/>
      </c>
      <c r="L1520" t="str">
        <f>IF(OR(HLOOKUP(L$2+$A1520,Sheet2!BX:NK,$B1520,0),HLOOKUP(L$2+$A1520,Sheet2!BX:NK,$B1520,0)&lt;&gt;""),HLOOKUP(L$2+$A1520,Sheet2!BX:NK,$B1520,0),"")</f>
        <v/>
      </c>
      <c r="M1520" t="str">
        <f>IF(OR(HLOOKUP(M$2+$A1520,Sheet2!BY:NL,$B1520,0),HLOOKUP(M$2+$A1520,Sheet2!BY:NL,$B1520,0)&lt;&gt;""),HLOOKUP(M$2+$A1520,Sheet2!BY:NL,$B1520,0),"")</f>
        <v/>
      </c>
      <c r="N1520" t="str">
        <f>IF(OR(HLOOKUP(N$2+$A1520,Sheet2!BZ:NM,$B1520,0),HLOOKUP(N$2+$A1520,Sheet2!BZ:NM,$B1520,0)&lt;&gt;""),HLOOKUP(N$2+$A1520,Sheet2!BZ:NM,$B1520,0),"")</f>
        <v/>
      </c>
      <c r="O1520" t="str">
        <f>IF(OR(HLOOKUP(O$2+$A1520,Sheet2!CA:NN,$B1520,0),HLOOKUP(O$2+$A1520,Sheet2!CA:NN,$B1520,0)&lt;&gt;""),HLOOKUP(O$2+$A1520,Sheet2!CA:NN,$B1520,0),"")</f>
        <v/>
      </c>
      <c r="P1520" t="str">
        <f>IF(OR(HLOOKUP(P$2+$A1520,Sheet2!CB:NO,$B1520,0),HLOOKUP(P$2+$A1520,Sheet2!CB:NO,$B1520,0)&lt;&gt;""),HLOOKUP(P$2+$A1520,Sheet2!CB:NO,$B1520,0),"")</f>
        <v/>
      </c>
      <c r="Q1520" t="str">
        <f>IF(OR(HLOOKUP(Q$2+$A1520,Sheet2!CC:NO,$B1520,0),HLOOKUP(Q$2+$A1520,Sheet2!CC:NO,$B1520,0)&lt;&gt;""),HLOOKUP(Q$2+$A1520,Sheet2!CC:NO,$B1520,0),"")</f>
        <v/>
      </c>
    </row>
    <row r="1521" spans="1:17" x14ac:dyDescent="0.25">
      <c r="A1521" s="64">
        <f t="shared" si="187"/>
        <v>42</v>
      </c>
      <c r="B1521" s="64">
        <f t="shared" si="188"/>
        <v>156</v>
      </c>
      <c r="C1521" s="64">
        <f t="shared" si="189"/>
        <v>8</v>
      </c>
      <c r="D1521" s="64">
        <f t="shared" si="190"/>
        <v>152</v>
      </c>
      <c r="E1521" s="64">
        <f t="shared" si="191"/>
        <v>756</v>
      </c>
      <c r="F1521" s="64" t="str">
        <f t="shared" si="184"/>
        <v/>
      </c>
      <c r="G1521" s="64" t="str">
        <f t="shared" si="185"/>
        <v/>
      </c>
      <c r="H1521" s="64" t="str">
        <f t="shared" si="186"/>
        <v/>
      </c>
      <c r="I1521" s="80" t="str">
        <f>IFERROR(VLOOKUP(D1521,Sheet2!A:B,2,0),"")</f>
        <v/>
      </c>
      <c r="J1521" s="64" t="str">
        <f>IFERROR(IF(I1521&lt;&gt;"",VLOOKUP(I1521,Sheet2!B:C,2,0),""),"")</f>
        <v/>
      </c>
      <c r="K1521" s="64" t="str">
        <f>IFERROR( IF(I1521&lt;&gt;"", HLOOKUP(L$2+$A1521,Sheet2!BX:NK,2,0),""),"")</f>
        <v/>
      </c>
      <c r="L1521" t="str">
        <f>IF(OR(HLOOKUP(L$2+$A1521,Sheet2!BX:NK,$B1521,0),HLOOKUP(L$2+$A1521,Sheet2!BX:NK,$B1521,0)&lt;&gt;""),HLOOKUP(L$2+$A1521,Sheet2!BX:NK,$B1521,0),"")</f>
        <v/>
      </c>
      <c r="M1521" t="str">
        <f>IF(OR(HLOOKUP(M$2+$A1521,Sheet2!BY:NL,$B1521,0),HLOOKUP(M$2+$A1521,Sheet2!BY:NL,$B1521,0)&lt;&gt;""),HLOOKUP(M$2+$A1521,Sheet2!BY:NL,$B1521,0),"")</f>
        <v/>
      </c>
      <c r="N1521" t="str">
        <f>IF(OR(HLOOKUP(N$2+$A1521,Sheet2!BZ:NM,$B1521,0),HLOOKUP(N$2+$A1521,Sheet2!BZ:NM,$B1521,0)&lt;&gt;""),HLOOKUP(N$2+$A1521,Sheet2!BZ:NM,$B1521,0),"")</f>
        <v/>
      </c>
      <c r="O1521" t="str">
        <f>IF(OR(HLOOKUP(O$2+$A1521,Sheet2!CA:NN,$B1521,0),HLOOKUP(O$2+$A1521,Sheet2!CA:NN,$B1521,0)&lt;&gt;""),HLOOKUP(O$2+$A1521,Sheet2!CA:NN,$B1521,0),"")</f>
        <v/>
      </c>
      <c r="P1521" t="str">
        <f>IF(OR(HLOOKUP(P$2+$A1521,Sheet2!CB:NO,$B1521,0),HLOOKUP(P$2+$A1521,Sheet2!CB:NO,$B1521,0)&lt;&gt;""),HLOOKUP(P$2+$A1521,Sheet2!CB:NO,$B1521,0),"")</f>
        <v/>
      </c>
      <c r="Q1521" t="str">
        <f>IF(OR(HLOOKUP(Q$2+$A1521,Sheet2!CC:NO,$B1521,0),HLOOKUP(Q$2+$A1521,Sheet2!CC:NO,$B1521,0)&lt;&gt;""),HLOOKUP(Q$2+$A1521,Sheet2!CC:NO,$B1521,0),"")</f>
        <v/>
      </c>
    </row>
    <row r="1522" spans="1:17" x14ac:dyDescent="0.25">
      <c r="A1522" s="64">
        <f t="shared" si="187"/>
        <v>48</v>
      </c>
      <c r="B1522" s="64">
        <f t="shared" si="188"/>
        <v>156</v>
      </c>
      <c r="C1522" s="64">
        <f t="shared" si="189"/>
        <v>9</v>
      </c>
      <c r="D1522" s="64">
        <f t="shared" si="190"/>
        <v>152</v>
      </c>
      <c r="E1522" s="64">
        <f t="shared" si="191"/>
        <v>756</v>
      </c>
      <c r="F1522" s="64" t="str">
        <f t="shared" si="184"/>
        <v/>
      </c>
      <c r="G1522" s="64" t="str">
        <f t="shared" si="185"/>
        <v/>
      </c>
      <c r="H1522" s="64" t="str">
        <f t="shared" si="186"/>
        <v/>
      </c>
      <c r="I1522" s="80" t="str">
        <f>IFERROR(VLOOKUP(D1522,Sheet2!A:B,2,0),"")</f>
        <v/>
      </c>
      <c r="J1522" s="64" t="str">
        <f>IFERROR(IF(I1522&lt;&gt;"",VLOOKUP(I1522,Sheet2!B:C,2,0),""),"")</f>
        <v/>
      </c>
      <c r="K1522" s="64" t="str">
        <f>IFERROR( IF(I1522&lt;&gt;"", HLOOKUP(L$2+$A1522,Sheet2!BX:NK,2,0),""),"")</f>
        <v/>
      </c>
      <c r="L1522" t="str">
        <f>IF(OR(HLOOKUP(L$2+$A1522,Sheet2!BX:NK,$B1522,0),HLOOKUP(L$2+$A1522,Sheet2!BX:NK,$B1522,0)&lt;&gt;""),HLOOKUP(L$2+$A1522,Sheet2!BX:NK,$B1522,0),"")</f>
        <v/>
      </c>
      <c r="M1522" t="str">
        <f>IF(OR(HLOOKUP(M$2+$A1522,Sheet2!BY:NL,$B1522,0),HLOOKUP(M$2+$A1522,Sheet2!BY:NL,$B1522,0)&lt;&gt;""),HLOOKUP(M$2+$A1522,Sheet2!BY:NL,$B1522,0),"")</f>
        <v/>
      </c>
      <c r="N1522" t="str">
        <f>IF(OR(HLOOKUP(N$2+$A1522,Sheet2!BZ:NM,$B1522,0),HLOOKUP(N$2+$A1522,Sheet2!BZ:NM,$B1522,0)&lt;&gt;""),HLOOKUP(N$2+$A1522,Sheet2!BZ:NM,$B1522,0),"")</f>
        <v/>
      </c>
      <c r="O1522" t="str">
        <f>IF(OR(HLOOKUP(O$2+$A1522,Sheet2!CA:NN,$B1522,0),HLOOKUP(O$2+$A1522,Sheet2!CA:NN,$B1522,0)&lt;&gt;""),HLOOKUP(O$2+$A1522,Sheet2!CA:NN,$B1522,0),"")</f>
        <v/>
      </c>
      <c r="P1522" t="str">
        <f>IF(OR(HLOOKUP(P$2+$A1522,Sheet2!CB:NO,$B1522,0),HLOOKUP(P$2+$A1522,Sheet2!CB:NO,$B1522,0)&lt;&gt;""),HLOOKUP(P$2+$A1522,Sheet2!CB:NO,$B1522,0),"")</f>
        <v/>
      </c>
      <c r="Q1522" t="str">
        <f>IF(OR(HLOOKUP(Q$2+$A1522,Sheet2!CC:NO,$B1522,0),HLOOKUP(Q$2+$A1522,Sheet2!CC:NO,$B1522,0)&lt;&gt;""),HLOOKUP(Q$2+$A1522,Sheet2!CC:NO,$B1522,0),"")</f>
        <v/>
      </c>
    </row>
    <row r="1523" spans="1:17" x14ac:dyDescent="0.25">
      <c r="A1523" s="64">
        <f t="shared" si="187"/>
        <v>54</v>
      </c>
      <c r="B1523" s="64">
        <f t="shared" si="188"/>
        <v>156</v>
      </c>
      <c r="C1523" s="64">
        <f t="shared" si="189"/>
        <v>10</v>
      </c>
      <c r="D1523" s="64">
        <f t="shared" si="190"/>
        <v>152</v>
      </c>
      <c r="E1523" s="64">
        <f t="shared" si="191"/>
        <v>756</v>
      </c>
      <c r="F1523" s="64" t="str">
        <f t="shared" si="184"/>
        <v/>
      </c>
      <c r="G1523" s="64" t="str">
        <f t="shared" si="185"/>
        <v/>
      </c>
      <c r="H1523" s="64" t="str">
        <f t="shared" si="186"/>
        <v/>
      </c>
      <c r="I1523" s="80" t="str">
        <f>IFERROR(VLOOKUP(D1523,Sheet2!A:B,2,0),"")</f>
        <v/>
      </c>
      <c r="J1523" s="64" t="str">
        <f>IFERROR(IF(I1523&lt;&gt;"",VLOOKUP(I1523,Sheet2!B:C,2,0),""),"")</f>
        <v/>
      </c>
      <c r="K1523" s="64" t="str">
        <f>IFERROR( IF(I1523&lt;&gt;"", HLOOKUP(L$2+$A1523,Sheet2!BX:NK,2,0),""),"")</f>
        <v/>
      </c>
      <c r="L1523" t="str">
        <f>IF(OR(HLOOKUP(L$2+$A1523,Sheet2!BX:NK,$B1523,0),HLOOKUP(L$2+$A1523,Sheet2!BX:NK,$B1523,0)&lt;&gt;""),HLOOKUP(L$2+$A1523,Sheet2!BX:NK,$B1523,0),"")</f>
        <v/>
      </c>
      <c r="M1523" t="str">
        <f>IF(OR(HLOOKUP(M$2+$A1523,Sheet2!BY:NL,$B1523,0),HLOOKUP(M$2+$A1523,Sheet2!BY:NL,$B1523,0)&lt;&gt;""),HLOOKUP(M$2+$A1523,Sheet2!BY:NL,$B1523,0),"")</f>
        <v/>
      </c>
      <c r="N1523" t="str">
        <f>IF(OR(HLOOKUP(N$2+$A1523,Sheet2!BZ:NM,$B1523,0),HLOOKUP(N$2+$A1523,Sheet2!BZ:NM,$B1523,0)&lt;&gt;""),HLOOKUP(N$2+$A1523,Sheet2!BZ:NM,$B1523,0),"")</f>
        <v/>
      </c>
      <c r="O1523" t="str">
        <f>IF(OR(HLOOKUP(O$2+$A1523,Sheet2!CA:NN,$B1523,0),HLOOKUP(O$2+$A1523,Sheet2!CA:NN,$B1523,0)&lt;&gt;""),HLOOKUP(O$2+$A1523,Sheet2!CA:NN,$B1523,0),"")</f>
        <v/>
      </c>
      <c r="P1523" t="str">
        <f>IF(OR(HLOOKUP(P$2+$A1523,Sheet2!CB:NO,$B1523,0),HLOOKUP(P$2+$A1523,Sheet2!CB:NO,$B1523,0)&lt;&gt;""),HLOOKUP(P$2+$A1523,Sheet2!CB:NO,$B1523,0),"")</f>
        <v/>
      </c>
      <c r="Q1523" t="str">
        <f>IF(OR(HLOOKUP(Q$2+$A1523,Sheet2!CC:NO,$B1523,0),HLOOKUP(Q$2+$A1523,Sheet2!CC:NO,$B1523,0)&lt;&gt;""),HLOOKUP(Q$2+$A1523,Sheet2!CC:NO,$B1523,0),"")</f>
        <v/>
      </c>
    </row>
    <row r="1524" spans="1:17" x14ac:dyDescent="0.25">
      <c r="A1524" s="64">
        <f t="shared" si="187"/>
        <v>0</v>
      </c>
      <c r="B1524" s="64">
        <f t="shared" si="188"/>
        <v>157</v>
      </c>
      <c r="C1524" s="64">
        <f t="shared" si="189"/>
        <v>1</v>
      </c>
      <c r="D1524" s="64">
        <f t="shared" si="190"/>
        <v>153</v>
      </c>
      <c r="E1524" s="64">
        <f t="shared" si="191"/>
        <v>761</v>
      </c>
      <c r="F1524" s="64" t="str">
        <f t="shared" si="184"/>
        <v/>
      </c>
      <c r="G1524" s="64" t="str">
        <f t="shared" si="185"/>
        <v/>
      </c>
      <c r="H1524" s="64" t="str">
        <f t="shared" si="186"/>
        <v/>
      </c>
      <c r="I1524" s="80" t="str">
        <f>IFERROR(VLOOKUP(D1524,Sheet2!A:B,2,0),"")</f>
        <v/>
      </c>
      <c r="J1524" s="64" t="str">
        <f>IFERROR(IF(I1524&lt;&gt;"",VLOOKUP(I1524,Sheet2!B:C,2,0),""),"")</f>
        <v/>
      </c>
      <c r="K1524" s="64" t="str">
        <f>IFERROR( IF(I1524&lt;&gt;"", HLOOKUP(L$2+$A1524,Sheet2!BX:NK,2,0),""),"")</f>
        <v/>
      </c>
      <c r="L1524" t="str">
        <f>IF(OR(HLOOKUP(L$2+$A1524,Sheet2!BX:NK,$B1524,0),HLOOKUP(L$2+$A1524,Sheet2!BX:NK,$B1524,0)&lt;&gt;""),HLOOKUP(L$2+$A1524,Sheet2!BX:NK,$B1524,0),"")</f>
        <v/>
      </c>
      <c r="M1524" t="str">
        <f>IF(OR(HLOOKUP(M$2+$A1524,Sheet2!BY:NL,$B1524,0),HLOOKUP(M$2+$A1524,Sheet2!BY:NL,$B1524,0)&lt;&gt;""),HLOOKUP(M$2+$A1524,Sheet2!BY:NL,$B1524,0),"")</f>
        <v/>
      </c>
      <c r="N1524" t="str">
        <f>IF(OR(HLOOKUP(N$2+$A1524,Sheet2!BZ:NM,$B1524,0),HLOOKUP(N$2+$A1524,Sheet2!BZ:NM,$B1524,0)&lt;&gt;""),HLOOKUP(N$2+$A1524,Sheet2!BZ:NM,$B1524,0),"")</f>
        <v/>
      </c>
      <c r="O1524" t="str">
        <f>IF(OR(HLOOKUP(O$2+$A1524,Sheet2!CA:NN,$B1524,0),HLOOKUP(O$2+$A1524,Sheet2!CA:NN,$B1524,0)&lt;&gt;""),HLOOKUP(O$2+$A1524,Sheet2!CA:NN,$B1524,0),"")</f>
        <v/>
      </c>
      <c r="P1524" t="str">
        <f>IF(OR(HLOOKUP(P$2+$A1524,Sheet2!CB:NO,$B1524,0),HLOOKUP(P$2+$A1524,Sheet2!CB:NO,$B1524,0)&lt;&gt;""),HLOOKUP(P$2+$A1524,Sheet2!CB:NO,$B1524,0),"")</f>
        <v/>
      </c>
      <c r="Q1524" t="str">
        <f>IF(OR(HLOOKUP(Q$2+$A1524,Sheet2!CC:NO,$B1524,0),HLOOKUP(Q$2+$A1524,Sheet2!CC:NO,$B1524,0)&lt;&gt;""),HLOOKUP(Q$2+$A1524,Sheet2!CC:NO,$B1524,0),"")</f>
        <v/>
      </c>
    </row>
    <row r="1525" spans="1:17" x14ac:dyDescent="0.25">
      <c r="A1525" s="64">
        <f t="shared" si="187"/>
        <v>6</v>
      </c>
      <c r="B1525" s="64">
        <f t="shared" si="188"/>
        <v>157</v>
      </c>
      <c r="C1525" s="64">
        <f t="shared" si="189"/>
        <v>2</v>
      </c>
      <c r="D1525" s="64">
        <f t="shared" si="190"/>
        <v>153</v>
      </c>
      <c r="E1525" s="64">
        <f t="shared" si="191"/>
        <v>761</v>
      </c>
      <c r="F1525" s="64" t="str">
        <f t="shared" si="184"/>
        <v/>
      </c>
      <c r="G1525" s="64" t="str">
        <f t="shared" si="185"/>
        <v/>
      </c>
      <c r="H1525" s="64" t="str">
        <f t="shared" si="186"/>
        <v/>
      </c>
      <c r="I1525" s="80" t="str">
        <f>IFERROR(VLOOKUP(D1525,Sheet2!A:B,2,0),"")</f>
        <v/>
      </c>
      <c r="J1525" s="64" t="str">
        <f>IFERROR(IF(I1525&lt;&gt;"",VLOOKUP(I1525,Sheet2!B:C,2,0),""),"")</f>
        <v/>
      </c>
      <c r="K1525" s="64" t="str">
        <f>IFERROR( IF(I1525&lt;&gt;"", HLOOKUP(L$2+$A1525,Sheet2!BX:NK,2,0),""),"")</f>
        <v/>
      </c>
      <c r="L1525" t="str">
        <f>IF(OR(HLOOKUP(L$2+$A1525,Sheet2!BX:NK,$B1525,0),HLOOKUP(L$2+$A1525,Sheet2!BX:NK,$B1525,0)&lt;&gt;""),HLOOKUP(L$2+$A1525,Sheet2!BX:NK,$B1525,0),"")</f>
        <v/>
      </c>
      <c r="M1525" t="str">
        <f>IF(OR(HLOOKUP(M$2+$A1525,Sheet2!BY:NL,$B1525,0),HLOOKUP(M$2+$A1525,Sheet2!BY:NL,$B1525,0)&lt;&gt;""),HLOOKUP(M$2+$A1525,Sheet2!BY:NL,$B1525,0),"")</f>
        <v/>
      </c>
      <c r="N1525" t="str">
        <f>IF(OR(HLOOKUP(N$2+$A1525,Sheet2!BZ:NM,$B1525,0),HLOOKUP(N$2+$A1525,Sheet2!BZ:NM,$B1525,0)&lt;&gt;""),HLOOKUP(N$2+$A1525,Sheet2!BZ:NM,$B1525,0),"")</f>
        <v/>
      </c>
      <c r="O1525" t="str">
        <f>IF(OR(HLOOKUP(O$2+$A1525,Sheet2!CA:NN,$B1525,0),HLOOKUP(O$2+$A1525,Sheet2!CA:NN,$B1525,0)&lt;&gt;""),HLOOKUP(O$2+$A1525,Sheet2!CA:NN,$B1525,0),"")</f>
        <v/>
      </c>
      <c r="P1525" t="str">
        <f>IF(OR(HLOOKUP(P$2+$A1525,Sheet2!CB:NO,$B1525,0),HLOOKUP(P$2+$A1525,Sheet2!CB:NO,$B1525,0)&lt;&gt;""),HLOOKUP(P$2+$A1525,Sheet2!CB:NO,$B1525,0),"")</f>
        <v/>
      </c>
      <c r="Q1525" t="str">
        <f>IF(OR(HLOOKUP(Q$2+$A1525,Sheet2!CC:NO,$B1525,0),HLOOKUP(Q$2+$A1525,Sheet2!CC:NO,$B1525,0)&lt;&gt;""),HLOOKUP(Q$2+$A1525,Sheet2!CC:NO,$B1525,0),"")</f>
        <v/>
      </c>
    </row>
    <row r="1526" spans="1:17" x14ac:dyDescent="0.25">
      <c r="A1526" s="64">
        <f t="shared" si="187"/>
        <v>12</v>
      </c>
      <c r="B1526" s="64">
        <f t="shared" si="188"/>
        <v>157</v>
      </c>
      <c r="C1526" s="64">
        <f t="shared" si="189"/>
        <v>3</v>
      </c>
      <c r="D1526" s="64">
        <f t="shared" si="190"/>
        <v>153</v>
      </c>
      <c r="E1526" s="64">
        <f t="shared" si="191"/>
        <v>761</v>
      </c>
      <c r="F1526" s="64" t="str">
        <f t="shared" si="184"/>
        <v/>
      </c>
      <c r="G1526" s="64" t="str">
        <f t="shared" si="185"/>
        <v/>
      </c>
      <c r="H1526" s="64" t="str">
        <f t="shared" si="186"/>
        <v/>
      </c>
      <c r="I1526" s="80" t="str">
        <f>IFERROR(VLOOKUP(D1526,Sheet2!A:B,2,0),"")</f>
        <v/>
      </c>
      <c r="J1526" s="64" t="str">
        <f>IFERROR(IF(I1526&lt;&gt;"",VLOOKUP(I1526,Sheet2!B:C,2,0),""),"")</f>
        <v/>
      </c>
      <c r="K1526" s="64" t="str">
        <f>IFERROR( IF(I1526&lt;&gt;"", HLOOKUP(L$2+$A1526,Sheet2!BX:NK,2,0),""),"")</f>
        <v/>
      </c>
      <c r="L1526" t="str">
        <f>IF(OR(HLOOKUP(L$2+$A1526,Sheet2!BX:NK,$B1526,0),HLOOKUP(L$2+$A1526,Sheet2!BX:NK,$B1526,0)&lt;&gt;""),HLOOKUP(L$2+$A1526,Sheet2!BX:NK,$B1526,0),"")</f>
        <v/>
      </c>
      <c r="M1526" t="str">
        <f>IF(OR(HLOOKUP(M$2+$A1526,Sheet2!BY:NL,$B1526,0),HLOOKUP(M$2+$A1526,Sheet2!BY:NL,$B1526,0)&lt;&gt;""),HLOOKUP(M$2+$A1526,Sheet2!BY:NL,$B1526,0),"")</f>
        <v/>
      </c>
      <c r="N1526" t="str">
        <f>IF(OR(HLOOKUP(N$2+$A1526,Sheet2!BZ:NM,$B1526,0),HLOOKUP(N$2+$A1526,Sheet2!BZ:NM,$B1526,0)&lt;&gt;""),HLOOKUP(N$2+$A1526,Sheet2!BZ:NM,$B1526,0),"")</f>
        <v/>
      </c>
      <c r="O1526" t="str">
        <f>IF(OR(HLOOKUP(O$2+$A1526,Sheet2!CA:NN,$B1526,0),HLOOKUP(O$2+$A1526,Sheet2!CA:NN,$B1526,0)&lt;&gt;""),HLOOKUP(O$2+$A1526,Sheet2!CA:NN,$B1526,0),"")</f>
        <v/>
      </c>
      <c r="P1526" t="str">
        <f>IF(OR(HLOOKUP(P$2+$A1526,Sheet2!CB:NO,$B1526,0),HLOOKUP(P$2+$A1526,Sheet2!CB:NO,$B1526,0)&lt;&gt;""),HLOOKUP(P$2+$A1526,Sheet2!CB:NO,$B1526,0),"")</f>
        <v/>
      </c>
      <c r="Q1526" t="str">
        <f>IF(OR(HLOOKUP(Q$2+$A1526,Sheet2!CC:NO,$B1526,0),HLOOKUP(Q$2+$A1526,Sheet2!CC:NO,$B1526,0)&lt;&gt;""),HLOOKUP(Q$2+$A1526,Sheet2!CC:NO,$B1526,0),"")</f>
        <v/>
      </c>
    </row>
    <row r="1527" spans="1:17" x14ac:dyDescent="0.25">
      <c r="A1527" s="64">
        <f t="shared" si="187"/>
        <v>18</v>
      </c>
      <c r="B1527" s="64">
        <f t="shared" si="188"/>
        <v>157</v>
      </c>
      <c r="C1527" s="64">
        <f t="shared" si="189"/>
        <v>4</v>
      </c>
      <c r="D1527" s="64">
        <f t="shared" si="190"/>
        <v>153</v>
      </c>
      <c r="E1527" s="64">
        <f t="shared" si="191"/>
        <v>761</v>
      </c>
      <c r="F1527" s="64" t="str">
        <f t="shared" si="184"/>
        <v/>
      </c>
      <c r="G1527" s="64" t="str">
        <f t="shared" si="185"/>
        <v/>
      </c>
      <c r="H1527" s="64" t="str">
        <f t="shared" si="186"/>
        <v/>
      </c>
      <c r="I1527" s="80" t="str">
        <f>IFERROR(VLOOKUP(D1527,Sheet2!A:B,2,0),"")</f>
        <v/>
      </c>
      <c r="J1527" s="64" t="str">
        <f>IFERROR(IF(I1527&lt;&gt;"",VLOOKUP(I1527,Sheet2!B:C,2,0),""),"")</f>
        <v/>
      </c>
      <c r="K1527" s="64" t="str">
        <f>IFERROR( IF(I1527&lt;&gt;"", HLOOKUP(L$2+$A1527,Sheet2!BX:NK,2,0),""),"")</f>
        <v/>
      </c>
      <c r="L1527" t="str">
        <f>IF(OR(HLOOKUP(L$2+$A1527,Sheet2!BX:NK,$B1527,0),HLOOKUP(L$2+$A1527,Sheet2!BX:NK,$B1527,0)&lt;&gt;""),HLOOKUP(L$2+$A1527,Sheet2!BX:NK,$B1527,0),"")</f>
        <v/>
      </c>
      <c r="M1527" t="str">
        <f>IF(OR(HLOOKUP(M$2+$A1527,Sheet2!BY:NL,$B1527,0),HLOOKUP(M$2+$A1527,Sheet2!BY:NL,$B1527,0)&lt;&gt;""),HLOOKUP(M$2+$A1527,Sheet2!BY:NL,$B1527,0),"")</f>
        <v/>
      </c>
      <c r="N1527" t="str">
        <f>IF(OR(HLOOKUP(N$2+$A1527,Sheet2!BZ:NM,$B1527,0),HLOOKUP(N$2+$A1527,Sheet2!BZ:NM,$B1527,0)&lt;&gt;""),HLOOKUP(N$2+$A1527,Sheet2!BZ:NM,$B1527,0),"")</f>
        <v/>
      </c>
      <c r="O1527" t="str">
        <f>IF(OR(HLOOKUP(O$2+$A1527,Sheet2!CA:NN,$B1527,0),HLOOKUP(O$2+$A1527,Sheet2!CA:NN,$B1527,0)&lt;&gt;""),HLOOKUP(O$2+$A1527,Sheet2!CA:NN,$B1527,0),"")</f>
        <v/>
      </c>
      <c r="P1527" t="str">
        <f>IF(OR(HLOOKUP(P$2+$A1527,Sheet2!CB:NO,$B1527,0),HLOOKUP(P$2+$A1527,Sheet2!CB:NO,$B1527,0)&lt;&gt;""),HLOOKUP(P$2+$A1527,Sheet2!CB:NO,$B1527,0),"")</f>
        <v/>
      </c>
      <c r="Q1527" t="str">
        <f>IF(OR(HLOOKUP(Q$2+$A1527,Sheet2!CC:NO,$B1527,0),HLOOKUP(Q$2+$A1527,Sheet2!CC:NO,$B1527,0)&lt;&gt;""),HLOOKUP(Q$2+$A1527,Sheet2!CC:NO,$B1527,0),"")</f>
        <v/>
      </c>
    </row>
    <row r="1528" spans="1:17" x14ac:dyDescent="0.25">
      <c r="A1528" s="64">
        <f t="shared" si="187"/>
        <v>24</v>
      </c>
      <c r="B1528" s="64">
        <f t="shared" si="188"/>
        <v>157</v>
      </c>
      <c r="C1528" s="64">
        <f t="shared" si="189"/>
        <v>5</v>
      </c>
      <c r="D1528" s="64">
        <f t="shared" si="190"/>
        <v>153</v>
      </c>
      <c r="E1528" s="64">
        <f t="shared" si="191"/>
        <v>761</v>
      </c>
      <c r="F1528" s="64" t="str">
        <f t="shared" si="184"/>
        <v/>
      </c>
      <c r="G1528" s="64" t="str">
        <f t="shared" si="185"/>
        <v/>
      </c>
      <c r="H1528" s="64" t="str">
        <f t="shared" si="186"/>
        <v/>
      </c>
      <c r="I1528" s="80" t="str">
        <f>IFERROR(VLOOKUP(D1528,Sheet2!A:B,2,0),"")</f>
        <v/>
      </c>
      <c r="J1528" s="64" t="str">
        <f>IFERROR(IF(I1528&lt;&gt;"",VLOOKUP(I1528,Sheet2!B:C,2,0),""),"")</f>
        <v/>
      </c>
      <c r="K1528" s="64" t="str">
        <f>IFERROR( IF(I1528&lt;&gt;"", HLOOKUP(L$2+$A1528,Sheet2!BX:NK,2,0),""),"")</f>
        <v/>
      </c>
      <c r="L1528" t="str">
        <f>IF(OR(HLOOKUP(L$2+$A1528,Sheet2!BX:NK,$B1528,0),HLOOKUP(L$2+$A1528,Sheet2!BX:NK,$B1528,0)&lt;&gt;""),HLOOKUP(L$2+$A1528,Sheet2!BX:NK,$B1528,0),"")</f>
        <v/>
      </c>
      <c r="M1528" t="str">
        <f>IF(OR(HLOOKUP(M$2+$A1528,Sheet2!BY:NL,$B1528,0),HLOOKUP(M$2+$A1528,Sheet2!BY:NL,$B1528,0)&lt;&gt;""),HLOOKUP(M$2+$A1528,Sheet2!BY:NL,$B1528,0),"")</f>
        <v/>
      </c>
      <c r="N1528" t="str">
        <f>IF(OR(HLOOKUP(N$2+$A1528,Sheet2!BZ:NM,$B1528,0),HLOOKUP(N$2+$A1528,Sheet2!BZ:NM,$B1528,0)&lt;&gt;""),HLOOKUP(N$2+$A1528,Sheet2!BZ:NM,$B1528,0),"")</f>
        <v/>
      </c>
      <c r="O1528" t="str">
        <f>IF(OR(HLOOKUP(O$2+$A1528,Sheet2!CA:NN,$B1528,0),HLOOKUP(O$2+$A1528,Sheet2!CA:NN,$B1528,0)&lt;&gt;""),HLOOKUP(O$2+$A1528,Sheet2!CA:NN,$B1528,0),"")</f>
        <v/>
      </c>
      <c r="P1528" t="str">
        <f>IF(OR(HLOOKUP(P$2+$A1528,Sheet2!CB:NO,$B1528,0),HLOOKUP(P$2+$A1528,Sheet2!CB:NO,$B1528,0)&lt;&gt;""),HLOOKUP(P$2+$A1528,Sheet2!CB:NO,$B1528,0),"")</f>
        <v/>
      </c>
      <c r="Q1528" t="str">
        <f>IF(OR(HLOOKUP(Q$2+$A1528,Sheet2!CC:NO,$B1528,0),HLOOKUP(Q$2+$A1528,Sheet2!CC:NO,$B1528,0)&lt;&gt;""),HLOOKUP(Q$2+$A1528,Sheet2!CC:NO,$B1528,0),"")</f>
        <v/>
      </c>
    </row>
    <row r="1529" spans="1:17" x14ac:dyDescent="0.25">
      <c r="A1529" s="64">
        <f t="shared" si="187"/>
        <v>30</v>
      </c>
      <c r="B1529" s="64">
        <f t="shared" si="188"/>
        <v>157</v>
      </c>
      <c r="C1529" s="64">
        <f t="shared" si="189"/>
        <v>6</v>
      </c>
      <c r="D1529" s="64">
        <f t="shared" si="190"/>
        <v>153</v>
      </c>
      <c r="E1529" s="64">
        <f t="shared" si="191"/>
        <v>761</v>
      </c>
      <c r="F1529" s="64" t="str">
        <f t="shared" si="184"/>
        <v/>
      </c>
      <c r="G1529" s="64" t="str">
        <f t="shared" si="185"/>
        <v/>
      </c>
      <c r="H1529" s="64" t="str">
        <f t="shared" si="186"/>
        <v/>
      </c>
      <c r="I1529" s="80" t="str">
        <f>IFERROR(VLOOKUP(D1529,Sheet2!A:B,2,0),"")</f>
        <v/>
      </c>
      <c r="J1529" s="64" t="str">
        <f>IFERROR(IF(I1529&lt;&gt;"",VLOOKUP(I1529,Sheet2!B:C,2,0),""),"")</f>
        <v/>
      </c>
      <c r="K1529" s="64" t="str">
        <f>IFERROR( IF(I1529&lt;&gt;"", HLOOKUP(L$2+$A1529,Sheet2!BX:NK,2,0),""),"")</f>
        <v/>
      </c>
      <c r="L1529" t="str">
        <f>IF(OR(HLOOKUP(L$2+$A1529,Sheet2!BX:NK,$B1529,0),HLOOKUP(L$2+$A1529,Sheet2!BX:NK,$B1529,0)&lt;&gt;""),HLOOKUP(L$2+$A1529,Sheet2!BX:NK,$B1529,0),"")</f>
        <v/>
      </c>
      <c r="M1529" t="str">
        <f>IF(OR(HLOOKUP(M$2+$A1529,Sheet2!BY:NL,$B1529,0),HLOOKUP(M$2+$A1529,Sheet2!BY:NL,$B1529,0)&lt;&gt;""),HLOOKUP(M$2+$A1529,Sheet2!BY:NL,$B1529,0),"")</f>
        <v/>
      </c>
      <c r="N1529" t="str">
        <f>IF(OR(HLOOKUP(N$2+$A1529,Sheet2!BZ:NM,$B1529,0),HLOOKUP(N$2+$A1529,Sheet2!BZ:NM,$B1529,0)&lt;&gt;""),HLOOKUP(N$2+$A1529,Sheet2!BZ:NM,$B1529,0),"")</f>
        <v/>
      </c>
      <c r="O1529" t="str">
        <f>IF(OR(HLOOKUP(O$2+$A1529,Sheet2!CA:NN,$B1529,0),HLOOKUP(O$2+$A1529,Sheet2!CA:NN,$B1529,0)&lt;&gt;""),HLOOKUP(O$2+$A1529,Sheet2!CA:NN,$B1529,0),"")</f>
        <v/>
      </c>
      <c r="P1529" t="str">
        <f>IF(OR(HLOOKUP(P$2+$A1529,Sheet2!CB:NO,$B1529,0),HLOOKUP(P$2+$A1529,Sheet2!CB:NO,$B1529,0)&lt;&gt;""),HLOOKUP(P$2+$A1529,Sheet2!CB:NO,$B1529,0),"")</f>
        <v/>
      </c>
      <c r="Q1529" t="str">
        <f>IF(OR(HLOOKUP(Q$2+$A1529,Sheet2!CC:NO,$B1529,0),HLOOKUP(Q$2+$A1529,Sheet2!CC:NO,$B1529,0)&lt;&gt;""),HLOOKUP(Q$2+$A1529,Sheet2!CC:NO,$B1529,0),"")</f>
        <v/>
      </c>
    </row>
    <row r="1530" spans="1:17" x14ac:dyDescent="0.25">
      <c r="A1530" s="64">
        <f t="shared" si="187"/>
        <v>36</v>
      </c>
      <c r="B1530" s="64">
        <f t="shared" si="188"/>
        <v>157</v>
      </c>
      <c r="C1530" s="64">
        <f t="shared" si="189"/>
        <v>7</v>
      </c>
      <c r="D1530" s="64">
        <f t="shared" si="190"/>
        <v>153</v>
      </c>
      <c r="E1530" s="64">
        <f t="shared" si="191"/>
        <v>761</v>
      </c>
      <c r="F1530" s="64" t="str">
        <f t="shared" si="184"/>
        <v/>
      </c>
      <c r="G1530" s="64" t="str">
        <f t="shared" si="185"/>
        <v/>
      </c>
      <c r="H1530" s="64" t="str">
        <f t="shared" si="186"/>
        <v/>
      </c>
      <c r="I1530" s="80" t="str">
        <f>IFERROR(VLOOKUP(D1530,Sheet2!A:B,2,0),"")</f>
        <v/>
      </c>
      <c r="J1530" s="64" t="str">
        <f>IFERROR(IF(I1530&lt;&gt;"",VLOOKUP(I1530,Sheet2!B:C,2,0),""),"")</f>
        <v/>
      </c>
      <c r="K1530" s="64" t="str">
        <f>IFERROR( IF(I1530&lt;&gt;"", HLOOKUP(L$2+$A1530,Sheet2!BX:NK,2,0),""),"")</f>
        <v/>
      </c>
      <c r="L1530" t="str">
        <f>IF(OR(HLOOKUP(L$2+$A1530,Sheet2!BX:NK,$B1530,0),HLOOKUP(L$2+$A1530,Sheet2!BX:NK,$B1530,0)&lt;&gt;""),HLOOKUP(L$2+$A1530,Sheet2!BX:NK,$B1530,0),"")</f>
        <v/>
      </c>
      <c r="M1530" t="str">
        <f>IF(OR(HLOOKUP(M$2+$A1530,Sheet2!BY:NL,$B1530,0),HLOOKUP(M$2+$A1530,Sheet2!BY:NL,$B1530,0)&lt;&gt;""),HLOOKUP(M$2+$A1530,Sheet2!BY:NL,$B1530,0),"")</f>
        <v/>
      </c>
      <c r="N1530" t="str">
        <f>IF(OR(HLOOKUP(N$2+$A1530,Sheet2!BZ:NM,$B1530,0),HLOOKUP(N$2+$A1530,Sheet2!BZ:NM,$B1530,0)&lt;&gt;""),HLOOKUP(N$2+$A1530,Sheet2!BZ:NM,$B1530,0),"")</f>
        <v/>
      </c>
      <c r="O1530" t="str">
        <f>IF(OR(HLOOKUP(O$2+$A1530,Sheet2!CA:NN,$B1530,0),HLOOKUP(O$2+$A1530,Sheet2!CA:NN,$B1530,0)&lt;&gt;""),HLOOKUP(O$2+$A1530,Sheet2!CA:NN,$B1530,0),"")</f>
        <v/>
      </c>
      <c r="P1530" t="str">
        <f>IF(OR(HLOOKUP(P$2+$A1530,Sheet2!CB:NO,$B1530,0),HLOOKUP(P$2+$A1530,Sheet2!CB:NO,$B1530,0)&lt;&gt;""),HLOOKUP(P$2+$A1530,Sheet2!CB:NO,$B1530,0),"")</f>
        <v/>
      </c>
      <c r="Q1530" t="str">
        <f>IF(OR(HLOOKUP(Q$2+$A1530,Sheet2!CC:NO,$B1530,0),HLOOKUP(Q$2+$A1530,Sheet2!CC:NO,$B1530,0)&lt;&gt;""),HLOOKUP(Q$2+$A1530,Sheet2!CC:NO,$B1530,0),"")</f>
        <v/>
      </c>
    </row>
    <row r="1531" spans="1:17" x14ac:dyDescent="0.25">
      <c r="A1531" s="64">
        <f t="shared" si="187"/>
        <v>42</v>
      </c>
      <c r="B1531" s="64">
        <f t="shared" si="188"/>
        <v>157</v>
      </c>
      <c r="C1531" s="64">
        <f t="shared" si="189"/>
        <v>8</v>
      </c>
      <c r="D1531" s="64">
        <f t="shared" si="190"/>
        <v>153</v>
      </c>
      <c r="E1531" s="64">
        <f t="shared" si="191"/>
        <v>761</v>
      </c>
      <c r="F1531" s="64" t="str">
        <f t="shared" si="184"/>
        <v/>
      </c>
      <c r="G1531" s="64" t="str">
        <f t="shared" si="185"/>
        <v/>
      </c>
      <c r="H1531" s="64" t="str">
        <f t="shared" si="186"/>
        <v/>
      </c>
      <c r="I1531" s="80" t="str">
        <f>IFERROR(VLOOKUP(D1531,Sheet2!A:B,2,0),"")</f>
        <v/>
      </c>
      <c r="J1531" s="64" t="str">
        <f>IFERROR(IF(I1531&lt;&gt;"",VLOOKUP(I1531,Sheet2!B:C,2,0),""),"")</f>
        <v/>
      </c>
      <c r="K1531" s="64" t="str">
        <f>IFERROR( IF(I1531&lt;&gt;"", HLOOKUP(L$2+$A1531,Sheet2!BX:NK,2,0),""),"")</f>
        <v/>
      </c>
      <c r="L1531" t="str">
        <f>IF(OR(HLOOKUP(L$2+$A1531,Sheet2!BX:NK,$B1531,0),HLOOKUP(L$2+$A1531,Sheet2!BX:NK,$B1531,0)&lt;&gt;""),HLOOKUP(L$2+$A1531,Sheet2!BX:NK,$B1531,0),"")</f>
        <v/>
      </c>
      <c r="M1531" t="str">
        <f>IF(OR(HLOOKUP(M$2+$A1531,Sheet2!BY:NL,$B1531,0),HLOOKUP(M$2+$A1531,Sheet2!BY:NL,$B1531,0)&lt;&gt;""),HLOOKUP(M$2+$A1531,Sheet2!BY:NL,$B1531,0),"")</f>
        <v/>
      </c>
      <c r="N1531" t="str">
        <f>IF(OR(HLOOKUP(N$2+$A1531,Sheet2!BZ:NM,$B1531,0),HLOOKUP(N$2+$A1531,Sheet2!BZ:NM,$B1531,0)&lt;&gt;""),HLOOKUP(N$2+$A1531,Sheet2!BZ:NM,$B1531,0),"")</f>
        <v/>
      </c>
      <c r="O1531" t="str">
        <f>IF(OR(HLOOKUP(O$2+$A1531,Sheet2!CA:NN,$B1531,0),HLOOKUP(O$2+$A1531,Sheet2!CA:NN,$B1531,0)&lt;&gt;""),HLOOKUP(O$2+$A1531,Sheet2!CA:NN,$B1531,0),"")</f>
        <v/>
      </c>
      <c r="P1531" t="str">
        <f>IF(OR(HLOOKUP(P$2+$A1531,Sheet2!CB:NO,$B1531,0),HLOOKUP(P$2+$A1531,Sheet2!CB:NO,$B1531,0)&lt;&gt;""),HLOOKUP(P$2+$A1531,Sheet2!CB:NO,$B1531,0),"")</f>
        <v/>
      </c>
      <c r="Q1531" t="str">
        <f>IF(OR(HLOOKUP(Q$2+$A1531,Sheet2!CC:NO,$B1531,0),HLOOKUP(Q$2+$A1531,Sheet2!CC:NO,$B1531,0)&lt;&gt;""),HLOOKUP(Q$2+$A1531,Sheet2!CC:NO,$B1531,0),"")</f>
        <v/>
      </c>
    </row>
    <row r="1532" spans="1:17" x14ac:dyDescent="0.25">
      <c r="A1532" s="64">
        <f t="shared" si="187"/>
        <v>48</v>
      </c>
      <c r="B1532" s="64">
        <f t="shared" si="188"/>
        <v>157</v>
      </c>
      <c r="C1532" s="64">
        <f t="shared" si="189"/>
        <v>9</v>
      </c>
      <c r="D1532" s="64">
        <f t="shared" si="190"/>
        <v>153</v>
      </c>
      <c r="E1532" s="64">
        <f t="shared" si="191"/>
        <v>761</v>
      </c>
      <c r="F1532" s="64" t="str">
        <f t="shared" si="184"/>
        <v/>
      </c>
      <c r="G1532" s="64" t="str">
        <f t="shared" si="185"/>
        <v/>
      </c>
      <c r="H1532" s="64" t="str">
        <f t="shared" si="186"/>
        <v/>
      </c>
      <c r="I1532" s="80" t="str">
        <f>IFERROR(VLOOKUP(D1532,Sheet2!A:B,2,0),"")</f>
        <v/>
      </c>
      <c r="J1532" s="64" t="str">
        <f>IFERROR(IF(I1532&lt;&gt;"",VLOOKUP(I1532,Sheet2!B:C,2,0),""),"")</f>
        <v/>
      </c>
      <c r="K1532" s="64" t="str">
        <f>IFERROR( IF(I1532&lt;&gt;"", HLOOKUP(L$2+$A1532,Sheet2!BX:NK,2,0),""),"")</f>
        <v/>
      </c>
      <c r="L1532" t="str">
        <f>IF(OR(HLOOKUP(L$2+$A1532,Sheet2!BX:NK,$B1532,0),HLOOKUP(L$2+$A1532,Sheet2!BX:NK,$B1532,0)&lt;&gt;""),HLOOKUP(L$2+$A1532,Sheet2!BX:NK,$B1532,0),"")</f>
        <v/>
      </c>
      <c r="M1532" t="str">
        <f>IF(OR(HLOOKUP(M$2+$A1532,Sheet2!BY:NL,$B1532,0),HLOOKUP(M$2+$A1532,Sheet2!BY:NL,$B1532,0)&lt;&gt;""),HLOOKUP(M$2+$A1532,Sheet2!BY:NL,$B1532,0),"")</f>
        <v/>
      </c>
      <c r="N1532" t="str">
        <f>IF(OR(HLOOKUP(N$2+$A1532,Sheet2!BZ:NM,$B1532,0),HLOOKUP(N$2+$A1532,Sheet2!BZ:NM,$B1532,0)&lt;&gt;""),HLOOKUP(N$2+$A1532,Sheet2!BZ:NM,$B1532,0),"")</f>
        <v/>
      </c>
      <c r="O1532" t="str">
        <f>IF(OR(HLOOKUP(O$2+$A1532,Sheet2!CA:NN,$B1532,0),HLOOKUP(O$2+$A1532,Sheet2!CA:NN,$B1532,0)&lt;&gt;""),HLOOKUP(O$2+$A1532,Sheet2!CA:NN,$B1532,0),"")</f>
        <v/>
      </c>
      <c r="P1532" t="str">
        <f>IF(OR(HLOOKUP(P$2+$A1532,Sheet2!CB:NO,$B1532,0),HLOOKUP(P$2+$A1532,Sheet2!CB:NO,$B1532,0)&lt;&gt;""),HLOOKUP(P$2+$A1532,Sheet2!CB:NO,$B1532,0),"")</f>
        <v/>
      </c>
      <c r="Q1532" t="str">
        <f>IF(OR(HLOOKUP(Q$2+$A1532,Sheet2!CC:NO,$B1532,0),HLOOKUP(Q$2+$A1532,Sheet2!CC:NO,$B1532,0)&lt;&gt;""),HLOOKUP(Q$2+$A1532,Sheet2!CC:NO,$B1532,0),"")</f>
        <v/>
      </c>
    </row>
    <row r="1533" spans="1:17" x14ac:dyDescent="0.25">
      <c r="A1533" s="64">
        <f t="shared" si="187"/>
        <v>54</v>
      </c>
      <c r="B1533" s="64">
        <f t="shared" si="188"/>
        <v>157</v>
      </c>
      <c r="C1533" s="64">
        <f t="shared" si="189"/>
        <v>10</v>
      </c>
      <c r="D1533" s="64">
        <f t="shared" si="190"/>
        <v>153</v>
      </c>
      <c r="E1533" s="64">
        <f t="shared" si="191"/>
        <v>761</v>
      </c>
      <c r="F1533" s="64" t="str">
        <f t="shared" si="184"/>
        <v/>
      </c>
      <c r="G1533" s="64" t="str">
        <f t="shared" si="185"/>
        <v/>
      </c>
      <c r="H1533" s="64" t="str">
        <f t="shared" si="186"/>
        <v/>
      </c>
      <c r="I1533" s="80" t="str">
        <f>IFERROR(VLOOKUP(D1533,Sheet2!A:B,2,0),"")</f>
        <v/>
      </c>
      <c r="J1533" s="64" t="str">
        <f>IFERROR(IF(I1533&lt;&gt;"",VLOOKUP(I1533,Sheet2!B:C,2,0),""),"")</f>
        <v/>
      </c>
      <c r="K1533" s="64" t="str">
        <f>IFERROR( IF(I1533&lt;&gt;"", HLOOKUP(L$2+$A1533,Sheet2!BX:NK,2,0),""),"")</f>
        <v/>
      </c>
      <c r="L1533" t="str">
        <f>IF(OR(HLOOKUP(L$2+$A1533,Sheet2!BX:NK,$B1533,0),HLOOKUP(L$2+$A1533,Sheet2!BX:NK,$B1533,0)&lt;&gt;""),HLOOKUP(L$2+$A1533,Sheet2!BX:NK,$B1533,0),"")</f>
        <v/>
      </c>
      <c r="M1533" t="str">
        <f>IF(OR(HLOOKUP(M$2+$A1533,Sheet2!BY:NL,$B1533,0),HLOOKUP(M$2+$A1533,Sheet2!BY:NL,$B1533,0)&lt;&gt;""),HLOOKUP(M$2+$A1533,Sheet2!BY:NL,$B1533,0),"")</f>
        <v/>
      </c>
      <c r="N1533" t="str">
        <f>IF(OR(HLOOKUP(N$2+$A1533,Sheet2!BZ:NM,$B1533,0),HLOOKUP(N$2+$A1533,Sheet2!BZ:NM,$B1533,0)&lt;&gt;""),HLOOKUP(N$2+$A1533,Sheet2!BZ:NM,$B1533,0),"")</f>
        <v/>
      </c>
      <c r="O1533" t="str">
        <f>IF(OR(HLOOKUP(O$2+$A1533,Sheet2!CA:NN,$B1533,0),HLOOKUP(O$2+$A1533,Sheet2!CA:NN,$B1533,0)&lt;&gt;""),HLOOKUP(O$2+$A1533,Sheet2!CA:NN,$B1533,0),"")</f>
        <v/>
      </c>
      <c r="P1533" t="str">
        <f>IF(OR(HLOOKUP(P$2+$A1533,Sheet2!CB:NO,$B1533,0),HLOOKUP(P$2+$A1533,Sheet2!CB:NO,$B1533,0)&lt;&gt;""),HLOOKUP(P$2+$A1533,Sheet2!CB:NO,$B1533,0),"")</f>
        <v/>
      </c>
      <c r="Q1533" t="str">
        <f>IF(OR(HLOOKUP(Q$2+$A1533,Sheet2!CC:NO,$B1533,0),HLOOKUP(Q$2+$A1533,Sheet2!CC:NO,$B1533,0)&lt;&gt;""),HLOOKUP(Q$2+$A1533,Sheet2!CC:NO,$B1533,0),"")</f>
        <v/>
      </c>
    </row>
    <row r="1534" spans="1:17" x14ac:dyDescent="0.25">
      <c r="A1534" s="64">
        <f t="shared" si="187"/>
        <v>0</v>
      </c>
      <c r="B1534" s="64">
        <f t="shared" si="188"/>
        <v>158</v>
      </c>
      <c r="C1534" s="64">
        <f t="shared" si="189"/>
        <v>1</v>
      </c>
      <c r="D1534" s="64">
        <f t="shared" si="190"/>
        <v>154</v>
      </c>
      <c r="E1534" s="64">
        <f t="shared" si="191"/>
        <v>766</v>
      </c>
      <c r="F1534" s="64" t="str">
        <f t="shared" si="184"/>
        <v/>
      </c>
      <c r="G1534" s="64" t="str">
        <f t="shared" si="185"/>
        <v/>
      </c>
      <c r="H1534" s="64" t="str">
        <f t="shared" si="186"/>
        <v/>
      </c>
      <c r="I1534" s="80" t="str">
        <f>IFERROR(VLOOKUP(D1534,Sheet2!A:B,2,0),"")</f>
        <v/>
      </c>
      <c r="J1534" s="64" t="str">
        <f>IFERROR(IF(I1534&lt;&gt;"",VLOOKUP(I1534,Sheet2!B:C,2,0),""),"")</f>
        <v/>
      </c>
      <c r="K1534" s="64" t="str">
        <f>IFERROR( IF(I1534&lt;&gt;"", HLOOKUP(L$2+$A1534,Sheet2!BX:NK,2,0),""),"")</f>
        <v/>
      </c>
      <c r="L1534" t="str">
        <f>IF(OR(HLOOKUP(L$2+$A1534,Sheet2!BX:NK,$B1534,0),HLOOKUP(L$2+$A1534,Sheet2!BX:NK,$B1534,0)&lt;&gt;""),HLOOKUP(L$2+$A1534,Sheet2!BX:NK,$B1534,0),"")</f>
        <v/>
      </c>
      <c r="M1534" t="str">
        <f>IF(OR(HLOOKUP(M$2+$A1534,Sheet2!BY:NL,$B1534,0),HLOOKUP(M$2+$A1534,Sheet2!BY:NL,$B1534,0)&lt;&gt;""),HLOOKUP(M$2+$A1534,Sheet2!BY:NL,$B1534,0),"")</f>
        <v/>
      </c>
      <c r="N1534" t="str">
        <f>IF(OR(HLOOKUP(N$2+$A1534,Sheet2!BZ:NM,$B1534,0),HLOOKUP(N$2+$A1534,Sheet2!BZ:NM,$B1534,0)&lt;&gt;""),HLOOKUP(N$2+$A1534,Sheet2!BZ:NM,$B1534,0),"")</f>
        <v/>
      </c>
      <c r="O1534" t="str">
        <f>IF(OR(HLOOKUP(O$2+$A1534,Sheet2!CA:NN,$B1534,0),HLOOKUP(O$2+$A1534,Sheet2!CA:NN,$B1534,0)&lt;&gt;""),HLOOKUP(O$2+$A1534,Sheet2!CA:NN,$B1534,0),"")</f>
        <v/>
      </c>
      <c r="P1534" t="str">
        <f>IF(OR(HLOOKUP(P$2+$A1534,Sheet2!CB:NO,$B1534,0),HLOOKUP(P$2+$A1534,Sheet2!CB:NO,$B1534,0)&lt;&gt;""),HLOOKUP(P$2+$A1534,Sheet2!CB:NO,$B1534,0),"")</f>
        <v/>
      </c>
      <c r="Q1534" t="str">
        <f>IF(OR(HLOOKUP(Q$2+$A1534,Sheet2!CC:NO,$B1534,0),HLOOKUP(Q$2+$A1534,Sheet2!CC:NO,$B1534,0)&lt;&gt;""),HLOOKUP(Q$2+$A1534,Sheet2!CC:NO,$B1534,0),"")</f>
        <v/>
      </c>
    </row>
    <row r="1535" spans="1:17" x14ac:dyDescent="0.25">
      <c r="A1535" s="64">
        <f t="shared" si="187"/>
        <v>6</v>
      </c>
      <c r="B1535" s="64">
        <f t="shared" si="188"/>
        <v>158</v>
      </c>
      <c r="C1535" s="64">
        <f t="shared" si="189"/>
        <v>2</v>
      </c>
      <c r="D1535" s="64">
        <f t="shared" si="190"/>
        <v>154</v>
      </c>
      <c r="E1535" s="64">
        <f t="shared" si="191"/>
        <v>766</v>
      </c>
      <c r="F1535" s="64" t="str">
        <f t="shared" si="184"/>
        <v/>
      </c>
      <c r="G1535" s="64" t="str">
        <f t="shared" si="185"/>
        <v/>
      </c>
      <c r="H1535" s="64" t="str">
        <f t="shared" si="186"/>
        <v/>
      </c>
      <c r="I1535" s="80" t="str">
        <f>IFERROR(VLOOKUP(D1535,Sheet2!A:B,2,0),"")</f>
        <v/>
      </c>
      <c r="J1535" s="64" t="str">
        <f>IFERROR(IF(I1535&lt;&gt;"",VLOOKUP(I1535,Sheet2!B:C,2,0),""),"")</f>
        <v/>
      </c>
      <c r="K1535" s="64" t="str">
        <f>IFERROR( IF(I1535&lt;&gt;"", HLOOKUP(L$2+$A1535,Sheet2!BX:NK,2,0),""),"")</f>
        <v/>
      </c>
      <c r="L1535" t="str">
        <f>IF(OR(HLOOKUP(L$2+$A1535,Sheet2!BX:NK,$B1535,0),HLOOKUP(L$2+$A1535,Sheet2!BX:NK,$B1535,0)&lt;&gt;""),HLOOKUP(L$2+$A1535,Sheet2!BX:NK,$B1535,0),"")</f>
        <v/>
      </c>
      <c r="M1535" t="str">
        <f>IF(OR(HLOOKUP(M$2+$A1535,Sheet2!BY:NL,$B1535,0),HLOOKUP(M$2+$A1535,Sheet2!BY:NL,$B1535,0)&lt;&gt;""),HLOOKUP(M$2+$A1535,Sheet2!BY:NL,$B1535,0),"")</f>
        <v/>
      </c>
      <c r="N1535" t="str">
        <f>IF(OR(HLOOKUP(N$2+$A1535,Sheet2!BZ:NM,$B1535,0),HLOOKUP(N$2+$A1535,Sheet2!BZ:NM,$B1535,0)&lt;&gt;""),HLOOKUP(N$2+$A1535,Sheet2!BZ:NM,$B1535,0),"")</f>
        <v/>
      </c>
      <c r="O1535" t="str">
        <f>IF(OR(HLOOKUP(O$2+$A1535,Sheet2!CA:NN,$B1535,0),HLOOKUP(O$2+$A1535,Sheet2!CA:NN,$B1535,0)&lt;&gt;""),HLOOKUP(O$2+$A1535,Sheet2!CA:NN,$B1535,0),"")</f>
        <v/>
      </c>
      <c r="P1535" t="str">
        <f>IF(OR(HLOOKUP(P$2+$A1535,Sheet2!CB:NO,$B1535,0),HLOOKUP(P$2+$A1535,Sheet2!CB:NO,$B1535,0)&lt;&gt;""),HLOOKUP(P$2+$A1535,Sheet2!CB:NO,$B1535,0),"")</f>
        <v/>
      </c>
      <c r="Q1535" t="str">
        <f>IF(OR(HLOOKUP(Q$2+$A1535,Sheet2!CC:NO,$B1535,0),HLOOKUP(Q$2+$A1535,Sheet2!CC:NO,$B1535,0)&lt;&gt;""),HLOOKUP(Q$2+$A1535,Sheet2!CC:NO,$B1535,0),"")</f>
        <v/>
      </c>
    </row>
    <row r="1536" spans="1:17" x14ac:dyDescent="0.25">
      <c r="A1536" s="64">
        <f t="shared" si="187"/>
        <v>12</v>
      </c>
      <c r="B1536" s="64">
        <f t="shared" si="188"/>
        <v>158</v>
      </c>
      <c r="C1536" s="64">
        <f t="shared" si="189"/>
        <v>3</v>
      </c>
      <c r="D1536" s="64">
        <f t="shared" si="190"/>
        <v>154</v>
      </c>
      <c r="E1536" s="64">
        <f t="shared" si="191"/>
        <v>766</v>
      </c>
      <c r="F1536" s="64" t="str">
        <f t="shared" si="184"/>
        <v/>
      </c>
      <c r="G1536" s="64" t="str">
        <f t="shared" si="185"/>
        <v/>
      </c>
      <c r="H1536" s="64" t="str">
        <f t="shared" si="186"/>
        <v/>
      </c>
      <c r="I1536" s="80" t="str">
        <f>IFERROR(VLOOKUP(D1536,Sheet2!A:B,2,0),"")</f>
        <v/>
      </c>
      <c r="J1536" s="64" t="str">
        <f>IFERROR(IF(I1536&lt;&gt;"",VLOOKUP(I1536,Sheet2!B:C,2,0),""),"")</f>
        <v/>
      </c>
      <c r="K1536" s="64" t="str">
        <f>IFERROR( IF(I1536&lt;&gt;"", HLOOKUP(L$2+$A1536,Sheet2!BX:NK,2,0),""),"")</f>
        <v/>
      </c>
      <c r="L1536" t="str">
        <f>IF(OR(HLOOKUP(L$2+$A1536,Sheet2!BX:NK,$B1536,0),HLOOKUP(L$2+$A1536,Sheet2!BX:NK,$B1536,0)&lt;&gt;""),HLOOKUP(L$2+$A1536,Sheet2!BX:NK,$B1536,0),"")</f>
        <v/>
      </c>
      <c r="M1536" t="str">
        <f>IF(OR(HLOOKUP(M$2+$A1536,Sheet2!BY:NL,$B1536,0),HLOOKUP(M$2+$A1536,Sheet2!BY:NL,$B1536,0)&lt;&gt;""),HLOOKUP(M$2+$A1536,Sheet2!BY:NL,$B1536,0),"")</f>
        <v/>
      </c>
      <c r="N1536" t="str">
        <f>IF(OR(HLOOKUP(N$2+$A1536,Sheet2!BZ:NM,$B1536,0),HLOOKUP(N$2+$A1536,Sheet2!BZ:NM,$B1536,0)&lt;&gt;""),HLOOKUP(N$2+$A1536,Sheet2!BZ:NM,$B1536,0),"")</f>
        <v/>
      </c>
      <c r="O1536" t="str">
        <f>IF(OR(HLOOKUP(O$2+$A1536,Sheet2!CA:NN,$B1536,0),HLOOKUP(O$2+$A1536,Sheet2!CA:NN,$B1536,0)&lt;&gt;""),HLOOKUP(O$2+$A1536,Sheet2!CA:NN,$B1536,0),"")</f>
        <v/>
      </c>
      <c r="P1536" t="str">
        <f>IF(OR(HLOOKUP(P$2+$A1536,Sheet2!CB:NO,$B1536,0),HLOOKUP(P$2+$A1536,Sheet2!CB:NO,$B1536,0)&lt;&gt;""),HLOOKUP(P$2+$A1536,Sheet2!CB:NO,$B1536,0),"")</f>
        <v/>
      </c>
      <c r="Q1536" t="str">
        <f>IF(OR(HLOOKUP(Q$2+$A1536,Sheet2!CC:NO,$B1536,0),HLOOKUP(Q$2+$A1536,Sheet2!CC:NO,$B1536,0)&lt;&gt;""),HLOOKUP(Q$2+$A1536,Sheet2!CC:NO,$B1536,0),"")</f>
        <v/>
      </c>
    </row>
    <row r="1537" spans="1:17" x14ac:dyDescent="0.25">
      <c r="A1537" s="64">
        <f t="shared" si="187"/>
        <v>18</v>
      </c>
      <c r="B1537" s="64">
        <f t="shared" si="188"/>
        <v>158</v>
      </c>
      <c r="C1537" s="64">
        <f t="shared" si="189"/>
        <v>4</v>
      </c>
      <c r="D1537" s="64">
        <f t="shared" si="190"/>
        <v>154</v>
      </c>
      <c r="E1537" s="64">
        <f t="shared" si="191"/>
        <v>766</v>
      </c>
      <c r="F1537" s="64" t="str">
        <f t="shared" si="184"/>
        <v/>
      </c>
      <c r="G1537" s="64" t="str">
        <f t="shared" si="185"/>
        <v/>
      </c>
      <c r="H1537" s="64" t="str">
        <f t="shared" si="186"/>
        <v/>
      </c>
      <c r="I1537" s="80" t="str">
        <f>IFERROR(VLOOKUP(D1537,Sheet2!A:B,2,0),"")</f>
        <v/>
      </c>
      <c r="J1537" s="64" t="str">
        <f>IFERROR(IF(I1537&lt;&gt;"",VLOOKUP(I1537,Sheet2!B:C,2,0),""),"")</f>
        <v/>
      </c>
      <c r="K1537" s="64" t="str">
        <f>IFERROR( IF(I1537&lt;&gt;"", HLOOKUP(L$2+$A1537,Sheet2!BX:NK,2,0),""),"")</f>
        <v/>
      </c>
      <c r="L1537" t="str">
        <f>IF(OR(HLOOKUP(L$2+$A1537,Sheet2!BX:NK,$B1537,0),HLOOKUP(L$2+$A1537,Sheet2!BX:NK,$B1537,0)&lt;&gt;""),HLOOKUP(L$2+$A1537,Sheet2!BX:NK,$B1537,0),"")</f>
        <v/>
      </c>
      <c r="M1537" t="str">
        <f>IF(OR(HLOOKUP(M$2+$A1537,Sheet2!BY:NL,$B1537,0),HLOOKUP(M$2+$A1537,Sheet2!BY:NL,$B1537,0)&lt;&gt;""),HLOOKUP(M$2+$A1537,Sheet2!BY:NL,$B1537,0),"")</f>
        <v/>
      </c>
      <c r="N1537" t="str">
        <f>IF(OR(HLOOKUP(N$2+$A1537,Sheet2!BZ:NM,$B1537,0),HLOOKUP(N$2+$A1537,Sheet2!BZ:NM,$B1537,0)&lt;&gt;""),HLOOKUP(N$2+$A1537,Sheet2!BZ:NM,$B1537,0),"")</f>
        <v/>
      </c>
      <c r="O1537" t="str">
        <f>IF(OR(HLOOKUP(O$2+$A1537,Sheet2!CA:NN,$B1537,0),HLOOKUP(O$2+$A1537,Sheet2!CA:NN,$B1537,0)&lt;&gt;""),HLOOKUP(O$2+$A1537,Sheet2!CA:NN,$B1537,0),"")</f>
        <v/>
      </c>
      <c r="P1537" t="str">
        <f>IF(OR(HLOOKUP(P$2+$A1537,Sheet2!CB:NO,$B1537,0),HLOOKUP(P$2+$A1537,Sheet2!CB:NO,$B1537,0)&lt;&gt;""),HLOOKUP(P$2+$A1537,Sheet2!CB:NO,$B1537,0),"")</f>
        <v/>
      </c>
      <c r="Q1537" t="str">
        <f>IF(OR(HLOOKUP(Q$2+$A1537,Sheet2!CC:NO,$B1537,0),HLOOKUP(Q$2+$A1537,Sheet2!CC:NO,$B1537,0)&lt;&gt;""),HLOOKUP(Q$2+$A1537,Sheet2!CC:NO,$B1537,0),"")</f>
        <v/>
      </c>
    </row>
    <row r="1538" spans="1:17" x14ac:dyDescent="0.25">
      <c r="A1538" s="64">
        <f t="shared" si="187"/>
        <v>24</v>
      </c>
      <c r="B1538" s="64">
        <f t="shared" si="188"/>
        <v>158</v>
      </c>
      <c r="C1538" s="64">
        <f t="shared" si="189"/>
        <v>5</v>
      </c>
      <c r="D1538" s="64">
        <f t="shared" si="190"/>
        <v>154</v>
      </c>
      <c r="E1538" s="64">
        <f t="shared" si="191"/>
        <v>766</v>
      </c>
      <c r="F1538" s="64" t="str">
        <f t="shared" si="184"/>
        <v/>
      </c>
      <c r="G1538" s="64" t="str">
        <f t="shared" si="185"/>
        <v/>
      </c>
      <c r="H1538" s="64" t="str">
        <f t="shared" si="186"/>
        <v/>
      </c>
      <c r="I1538" s="80" t="str">
        <f>IFERROR(VLOOKUP(D1538,Sheet2!A:B,2,0),"")</f>
        <v/>
      </c>
      <c r="J1538" s="64" t="str">
        <f>IFERROR(IF(I1538&lt;&gt;"",VLOOKUP(I1538,Sheet2!B:C,2,0),""),"")</f>
        <v/>
      </c>
      <c r="K1538" s="64" t="str">
        <f>IFERROR( IF(I1538&lt;&gt;"", HLOOKUP(L$2+$A1538,Sheet2!BX:NK,2,0),""),"")</f>
        <v/>
      </c>
      <c r="L1538" t="str">
        <f>IF(OR(HLOOKUP(L$2+$A1538,Sheet2!BX:NK,$B1538,0),HLOOKUP(L$2+$A1538,Sheet2!BX:NK,$B1538,0)&lt;&gt;""),HLOOKUP(L$2+$A1538,Sheet2!BX:NK,$B1538,0),"")</f>
        <v/>
      </c>
      <c r="M1538" t="str">
        <f>IF(OR(HLOOKUP(M$2+$A1538,Sheet2!BY:NL,$B1538,0),HLOOKUP(M$2+$A1538,Sheet2!BY:NL,$B1538,0)&lt;&gt;""),HLOOKUP(M$2+$A1538,Sheet2!BY:NL,$B1538,0),"")</f>
        <v/>
      </c>
      <c r="N1538" t="str">
        <f>IF(OR(HLOOKUP(N$2+$A1538,Sheet2!BZ:NM,$B1538,0),HLOOKUP(N$2+$A1538,Sheet2!BZ:NM,$B1538,0)&lt;&gt;""),HLOOKUP(N$2+$A1538,Sheet2!BZ:NM,$B1538,0),"")</f>
        <v/>
      </c>
      <c r="O1538" t="str">
        <f>IF(OR(HLOOKUP(O$2+$A1538,Sheet2!CA:NN,$B1538,0),HLOOKUP(O$2+$A1538,Sheet2!CA:NN,$B1538,0)&lt;&gt;""),HLOOKUP(O$2+$A1538,Sheet2!CA:NN,$B1538,0),"")</f>
        <v/>
      </c>
      <c r="P1538" t="str">
        <f>IF(OR(HLOOKUP(P$2+$A1538,Sheet2!CB:NO,$B1538,0),HLOOKUP(P$2+$A1538,Sheet2!CB:NO,$B1538,0)&lt;&gt;""),HLOOKUP(P$2+$A1538,Sheet2!CB:NO,$B1538,0),"")</f>
        <v/>
      </c>
      <c r="Q1538" t="str">
        <f>IF(OR(HLOOKUP(Q$2+$A1538,Sheet2!CC:NO,$B1538,0),HLOOKUP(Q$2+$A1538,Sheet2!CC:NO,$B1538,0)&lt;&gt;""),HLOOKUP(Q$2+$A1538,Sheet2!CC:NO,$B1538,0),"")</f>
        <v/>
      </c>
    </row>
    <row r="1539" spans="1:17" x14ac:dyDescent="0.25">
      <c r="A1539" s="64">
        <f t="shared" si="187"/>
        <v>30</v>
      </c>
      <c r="B1539" s="64">
        <f t="shared" si="188"/>
        <v>158</v>
      </c>
      <c r="C1539" s="64">
        <f t="shared" si="189"/>
        <v>6</v>
      </c>
      <c r="D1539" s="64">
        <f t="shared" si="190"/>
        <v>154</v>
      </c>
      <c r="E1539" s="64">
        <f t="shared" si="191"/>
        <v>766</v>
      </c>
      <c r="F1539" s="64" t="str">
        <f t="shared" si="184"/>
        <v/>
      </c>
      <c r="G1539" s="64" t="str">
        <f t="shared" si="185"/>
        <v/>
      </c>
      <c r="H1539" s="64" t="str">
        <f t="shared" si="186"/>
        <v/>
      </c>
      <c r="I1539" s="80" t="str">
        <f>IFERROR(VLOOKUP(D1539,Sheet2!A:B,2,0),"")</f>
        <v/>
      </c>
      <c r="J1539" s="64" t="str">
        <f>IFERROR(IF(I1539&lt;&gt;"",VLOOKUP(I1539,Sheet2!B:C,2,0),""),"")</f>
        <v/>
      </c>
      <c r="K1539" s="64" t="str">
        <f>IFERROR( IF(I1539&lt;&gt;"", HLOOKUP(L$2+$A1539,Sheet2!BX:NK,2,0),""),"")</f>
        <v/>
      </c>
      <c r="L1539" t="str">
        <f>IF(OR(HLOOKUP(L$2+$A1539,Sheet2!BX:NK,$B1539,0),HLOOKUP(L$2+$A1539,Sheet2!BX:NK,$B1539,0)&lt;&gt;""),HLOOKUP(L$2+$A1539,Sheet2!BX:NK,$B1539,0),"")</f>
        <v/>
      </c>
      <c r="M1539" t="str">
        <f>IF(OR(HLOOKUP(M$2+$A1539,Sheet2!BY:NL,$B1539,0),HLOOKUP(M$2+$A1539,Sheet2!BY:NL,$B1539,0)&lt;&gt;""),HLOOKUP(M$2+$A1539,Sheet2!BY:NL,$B1539,0),"")</f>
        <v/>
      </c>
      <c r="N1539" t="str">
        <f>IF(OR(HLOOKUP(N$2+$A1539,Sheet2!BZ:NM,$B1539,0),HLOOKUP(N$2+$A1539,Sheet2!BZ:NM,$B1539,0)&lt;&gt;""),HLOOKUP(N$2+$A1539,Sheet2!BZ:NM,$B1539,0),"")</f>
        <v/>
      </c>
      <c r="O1539" t="str">
        <f>IF(OR(HLOOKUP(O$2+$A1539,Sheet2!CA:NN,$B1539,0),HLOOKUP(O$2+$A1539,Sheet2!CA:NN,$B1539,0)&lt;&gt;""),HLOOKUP(O$2+$A1539,Sheet2!CA:NN,$B1539,0),"")</f>
        <v/>
      </c>
      <c r="P1539" t="str">
        <f>IF(OR(HLOOKUP(P$2+$A1539,Sheet2!CB:NO,$B1539,0),HLOOKUP(P$2+$A1539,Sheet2!CB:NO,$B1539,0)&lt;&gt;""),HLOOKUP(P$2+$A1539,Sheet2!CB:NO,$B1539,0),"")</f>
        <v/>
      </c>
      <c r="Q1539" t="str">
        <f>IF(OR(HLOOKUP(Q$2+$A1539,Sheet2!CC:NO,$B1539,0),HLOOKUP(Q$2+$A1539,Sheet2!CC:NO,$B1539,0)&lt;&gt;""),HLOOKUP(Q$2+$A1539,Sheet2!CC:NO,$B1539,0),"")</f>
        <v/>
      </c>
    </row>
    <row r="1540" spans="1:17" x14ac:dyDescent="0.25">
      <c r="A1540" s="64">
        <f t="shared" si="187"/>
        <v>36</v>
      </c>
      <c r="B1540" s="64">
        <f t="shared" si="188"/>
        <v>158</v>
      </c>
      <c r="C1540" s="64">
        <f t="shared" si="189"/>
        <v>7</v>
      </c>
      <c r="D1540" s="64">
        <f t="shared" si="190"/>
        <v>154</v>
      </c>
      <c r="E1540" s="64">
        <f t="shared" si="191"/>
        <v>766</v>
      </c>
      <c r="F1540" s="64" t="str">
        <f t="shared" si="184"/>
        <v/>
      </c>
      <c r="G1540" s="64" t="str">
        <f t="shared" si="185"/>
        <v/>
      </c>
      <c r="H1540" s="64" t="str">
        <f t="shared" si="186"/>
        <v/>
      </c>
      <c r="I1540" s="80" t="str">
        <f>IFERROR(VLOOKUP(D1540,Sheet2!A:B,2,0),"")</f>
        <v/>
      </c>
      <c r="J1540" s="64" t="str">
        <f>IFERROR(IF(I1540&lt;&gt;"",VLOOKUP(I1540,Sheet2!B:C,2,0),""),"")</f>
        <v/>
      </c>
      <c r="K1540" s="64" t="str">
        <f>IFERROR( IF(I1540&lt;&gt;"", HLOOKUP(L$2+$A1540,Sheet2!BX:NK,2,0),""),"")</f>
        <v/>
      </c>
      <c r="L1540" t="str">
        <f>IF(OR(HLOOKUP(L$2+$A1540,Sheet2!BX:NK,$B1540,0),HLOOKUP(L$2+$A1540,Sheet2!BX:NK,$B1540,0)&lt;&gt;""),HLOOKUP(L$2+$A1540,Sheet2!BX:NK,$B1540,0),"")</f>
        <v/>
      </c>
      <c r="M1540" t="str">
        <f>IF(OR(HLOOKUP(M$2+$A1540,Sheet2!BY:NL,$B1540,0),HLOOKUP(M$2+$A1540,Sheet2!BY:NL,$B1540,0)&lt;&gt;""),HLOOKUP(M$2+$A1540,Sheet2!BY:NL,$B1540,0),"")</f>
        <v/>
      </c>
      <c r="N1540" t="str">
        <f>IF(OR(HLOOKUP(N$2+$A1540,Sheet2!BZ:NM,$B1540,0),HLOOKUP(N$2+$A1540,Sheet2!BZ:NM,$B1540,0)&lt;&gt;""),HLOOKUP(N$2+$A1540,Sheet2!BZ:NM,$B1540,0),"")</f>
        <v/>
      </c>
      <c r="O1540" t="str">
        <f>IF(OR(HLOOKUP(O$2+$A1540,Sheet2!CA:NN,$B1540,0),HLOOKUP(O$2+$A1540,Sheet2!CA:NN,$B1540,0)&lt;&gt;""),HLOOKUP(O$2+$A1540,Sheet2!CA:NN,$B1540,0),"")</f>
        <v/>
      </c>
      <c r="P1540" t="str">
        <f>IF(OR(HLOOKUP(P$2+$A1540,Sheet2!CB:NO,$B1540,0),HLOOKUP(P$2+$A1540,Sheet2!CB:NO,$B1540,0)&lt;&gt;""),HLOOKUP(P$2+$A1540,Sheet2!CB:NO,$B1540,0),"")</f>
        <v/>
      </c>
      <c r="Q1540" t="str">
        <f>IF(OR(HLOOKUP(Q$2+$A1540,Sheet2!CC:NO,$B1540,0),HLOOKUP(Q$2+$A1540,Sheet2!CC:NO,$B1540,0)&lt;&gt;""),HLOOKUP(Q$2+$A1540,Sheet2!CC:NO,$B1540,0),"")</f>
        <v/>
      </c>
    </row>
    <row r="1541" spans="1:17" x14ac:dyDescent="0.25">
      <c r="A1541" s="64">
        <f t="shared" si="187"/>
        <v>42</v>
      </c>
      <c r="B1541" s="64">
        <f t="shared" si="188"/>
        <v>158</v>
      </c>
      <c r="C1541" s="64">
        <f t="shared" si="189"/>
        <v>8</v>
      </c>
      <c r="D1541" s="64">
        <f t="shared" si="190"/>
        <v>154</v>
      </c>
      <c r="E1541" s="64">
        <f t="shared" si="191"/>
        <v>766</v>
      </c>
      <c r="F1541" s="64" t="str">
        <f t="shared" ref="F1541:F1604" si="192">IFERROR(IF(I1541&lt;&gt;"",IF(LEFT(K1541,2)="1-",1,2),""),"")</f>
        <v/>
      </c>
      <c r="G1541" s="64" t="str">
        <f t="shared" ref="G1541:G1604" si="193">IFERROR(IF(I1541&lt;&gt;"",MONTH( RIGHT(K1541,LEN(K1541)-FIND("-",K1541))),""),"")</f>
        <v/>
      </c>
      <c r="H1541" s="64" t="str">
        <f t="shared" ref="H1541:H1604" si="194">IFERROR(IF(I1541&lt;&gt;"",YEAR( RIGHT(K1541,LEN(K1541)-FIND("-",K1541))),""),"")</f>
        <v/>
      </c>
      <c r="I1541" s="80" t="str">
        <f>IFERROR(VLOOKUP(D1541,Sheet2!A:B,2,0),"")</f>
        <v/>
      </c>
      <c r="J1541" s="64" t="str">
        <f>IFERROR(IF(I1541&lt;&gt;"",VLOOKUP(I1541,Sheet2!B:C,2,0),""),"")</f>
        <v/>
      </c>
      <c r="K1541" s="64" t="str">
        <f>IFERROR( IF(I1541&lt;&gt;"", HLOOKUP(L$2+$A1541,Sheet2!BX:NK,2,0),""),"")</f>
        <v/>
      </c>
      <c r="L1541" t="str">
        <f>IF(OR(HLOOKUP(L$2+$A1541,Sheet2!BX:NK,$B1541,0),HLOOKUP(L$2+$A1541,Sheet2!BX:NK,$B1541,0)&lt;&gt;""),HLOOKUP(L$2+$A1541,Sheet2!BX:NK,$B1541,0),"")</f>
        <v/>
      </c>
      <c r="M1541" t="str">
        <f>IF(OR(HLOOKUP(M$2+$A1541,Sheet2!BY:NL,$B1541,0),HLOOKUP(M$2+$A1541,Sheet2!BY:NL,$B1541,0)&lt;&gt;""),HLOOKUP(M$2+$A1541,Sheet2!BY:NL,$B1541,0),"")</f>
        <v/>
      </c>
      <c r="N1541" t="str">
        <f>IF(OR(HLOOKUP(N$2+$A1541,Sheet2!BZ:NM,$B1541,0),HLOOKUP(N$2+$A1541,Sheet2!BZ:NM,$B1541,0)&lt;&gt;""),HLOOKUP(N$2+$A1541,Sheet2!BZ:NM,$B1541,0),"")</f>
        <v/>
      </c>
      <c r="O1541" t="str">
        <f>IF(OR(HLOOKUP(O$2+$A1541,Sheet2!CA:NN,$B1541,0),HLOOKUP(O$2+$A1541,Sheet2!CA:NN,$B1541,0)&lt;&gt;""),HLOOKUP(O$2+$A1541,Sheet2!CA:NN,$B1541,0),"")</f>
        <v/>
      </c>
      <c r="P1541" t="str">
        <f>IF(OR(HLOOKUP(P$2+$A1541,Sheet2!CB:NO,$B1541,0),HLOOKUP(P$2+$A1541,Sheet2!CB:NO,$B1541,0)&lt;&gt;""),HLOOKUP(P$2+$A1541,Sheet2!CB:NO,$B1541,0),"")</f>
        <v/>
      </c>
      <c r="Q1541" t="str">
        <f>IF(OR(HLOOKUP(Q$2+$A1541,Sheet2!CC:NO,$B1541,0),HLOOKUP(Q$2+$A1541,Sheet2!CC:NO,$B1541,0)&lt;&gt;""),HLOOKUP(Q$2+$A1541,Sheet2!CC:NO,$B1541,0),"")</f>
        <v/>
      </c>
    </row>
    <row r="1542" spans="1:17" x14ac:dyDescent="0.25">
      <c r="A1542" s="64">
        <f t="shared" ref="A1542:A1605" si="195">IF(C1542&lt;&gt;1,A1541+6,0)</f>
        <v>48</v>
      </c>
      <c r="B1542" s="64">
        <f t="shared" ref="B1542:B1605" si="196">IF(C1542&lt;&gt;1,B1541,B1541+1)</f>
        <v>158</v>
      </c>
      <c r="C1542" s="64">
        <f t="shared" ref="C1542:C1605" si="197">IF($C$3-C1541=0,1,C1541+1)</f>
        <v>9</v>
      </c>
      <c r="D1542" s="64">
        <f t="shared" ref="D1542:D1605" si="198">IF(C1542=1,D1541+1,D1541)</f>
        <v>154</v>
      </c>
      <c r="E1542" s="64">
        <f t="shared" ref="E1542:E1605" si="199">IF(D1542&lt;&gt;D1541,E1541+5,E1541)</f>
        <v>766</v>
      </c>
      <c r="F1542" s="64" t="str">
        <f t="shared" si="192"/>
        <v/>
      </c>
      <c r="G1542" s="64" t="str">
        <f t="shared" si="193"/>
        <v/>
      </c>
      <c r="H1542" s="64" t="str">
        <f t="shared" si="194"/>
        <v/>
      </c>
      <c r="I1542" s="80" t="str">
        <f>IFERROR(VLOOKUP(D1542,Sheet2!A:B,2,0),"")</f>
        <v/>
      </c>
      <c r="J1542" s="64" t="str">
        <f>IFERROR(IF(I1542&lt;&gt;"",VLOOKUP(I1542,Sheet2!B:C,2,0),""),"")</f>
        <v/>
      </c>
      <c r="K1542" s="64" t="str">
        <f>IFERROR( IF(I1542&lt;&gt;"", HLOOKUP(L$2+$A1542,Sheet2!BX:NK,2,0),""),"")</f>
        <v/>
      </c>
      <c r="L1542" t="str">
        <f>IF(OR(HLOOKUP(L$2+$A1542,Sheet2!BX:NK,$B1542,0),HLOOKUP(L$2+$A1542,Sheet2!BX:NK,$B1542,0)&lt;&gt;""),HLOOKUP(L$2+$A1542,Sheet2!BX:NK,$B1542,0),"")</f>
        <v/>
      </c>
      <c r="M1542" t="str">
        <f>IF(OR(HLOOKUP(M$2+$A1542,Sheet2!BY:NL,$B1542,0),HLOOKUP(M$2+$A1542,Sheet2!BY:NL,$B1542,0)&lt;&gt;""),HLOOKUP(M$2+$A1542,Sheet2!BY:NL,$B1542,0),"")</f>
        <v/>
      </c>
      <c r="N1542" t="str">
        <f>IF(OR(HLOOKUP(N$2+$A1542,Sheet2!BZ:NM,$B1542,0),HLOOKUP(N$2+$A1542,Sheet2!BZ:NM,$B1542,0)&lt;&gt;""),HLOOKUP(N$2+$A1542,Sheet2!BZ:NM,$B1542,0),"")</f>
        <v/>
      </c>
      <c r="O1542" t="str">
        <f>IF(OR(HLOOKUP(O$2+$A1542,Sheet2!CA:NN,$B1542,0),HLOOKUP(O$2+$A1542,Sheet2!CA:NN,$B1542,0)&lt;&gt;""),HLOOKUP(O$2+$A1542,Sheet2!CA:NN,$B1542,0),"")</f>
        <v/>
      </c>
      <c r="P1542" t="str">
        <f>IF(OR(HLOOKUP(P$2+$A1542,Sheet2!CB:NO,$B1542,0),HLOOKUP(P$2+$A1542,Sheet2!CB:NO,$B1542,0)&lt;&gt;""),HLOOKUP(P$2+$A1542,Sheet2!CB:NO,$B1542,0),"")</f>
        <v/>
      </c>
      <c r="Q1542" t="str">
        <f>IF(OR(HLOOKUP(Q$2+$A1542,Sheet2!CC:NO,$B1542,0),HLOOKUP(Q$2+$A1542,Sheet2!CC:NO,$B1542,0)&lt;&gt;""),HLOOKUP(Q$2+$A1542,Sheet2!CC:NO,$B1542,0),"")</f>
        <v/>
      </c>
    </row>
    <row r="1543" spans="1:17" x14ac:dyDescent="0.25">
      <c r="A1543" s="64">
        <f t="shared" si="195"/>
        <v>54</v>
      </c>
      <c r="B1543" s="64">
        <f t="shared" si="196"/>
        <v>158</v>
      </c>
      <c r="C1543" s="64">
        <f t="shared" si="197"/>
        <v>10</v>
      </c>
      <c r="D1543" s="64">
        <f t="shared" si="198"/>
        <v>154</v>
      </c>
      <c r="E1543" s="64">
        <f t="shared" si="199"/>
        <v>766</v>
      </c>
      <c r="F1543" s="64" t="str">
        <f t="shared" si="192"/>
        <v/>
      </c>
      <c r="G1543" s="64" t="str">
        <f t="shared" si="193"/>
        <v/>
      </c>
      <c r="H1543" s="64" t="str">
        <f t="shared" si="194"/>
        <v/>
      </c>
      <c r="I1543" s="80" t="str">
        <f>IFERROR(VLOOKUP(D1543,Sheet2!A:B,2,0),"")</f>
        <v/>
      </c>
      <c r="J1543" s="64" t="str">
        <f>IFERROR(IF(I1543&lt;&gt;"",VLOOKUP(I1543,Sheet2!B:C,2,0),""),"")</f>
        <v/>
      </c>
      <c r="K1543" s="64" t="str">
        <f>IFERROR( IF(I1543&lt;&gt;"", HLOOKUP(L$2+$A1543,Sheet2!BX:NK,2,0),""),"")</f>
        <v/>
      </c>
      <c r="L1543" t="str">
        <f>IF(OR(HLOOKUP(L$2+$A1543,Sheet2!BX:NK,$B1543,0),HLOOKUP(L$2+$A1543,Sheet2!BX:NK,$B1543,0)&lt;&gt;""),HLOOKUP(L$2+$A1543,Sheet2!BX:NK,$B1543,0),"")</f>
        <v/>
      </c>
      <c r="M1543" t="str">
        <f>IF(OR(HLOOKUP(M$2+$A1543,Sheet2!BY:NL,$B1543,0),HLOOKUP(M$2+$A1543,Sheet2!BY:NL,$B1543,0)&lt;&gt;""),HLOOKUP(M$2+$A1543,Sheet2!BY:NL,$B1543,0),"")</f>
        <v/>
      </c>
      <c r="N1543" t="str">
        <f>IF(OR(HLOOKUP(N$2+$A1543,Sheet2!BZ:NM,$B1543,0),HLOOKUP(N$2+$A1543,Sheet2!BZ:NM,$B1543,0)&lt;&gt;""),HLOOKUP(N$2+$A1543,Sheet2!BZ:NM,$B1543,0),"")</f>
        <v/>
      </c>
      <c r="O1543" t="str">
        <f>IF(OR(HLOOKUP(O$2+$A1543,Sheet2!CA:NN,$B1543,0),HLOOKUP(O$2+$A1543,Sheet2!CA:NN,$B1543,0)&lt;&gt;""),HLOOKUP(O$2+$A1543,Sheet2!CA:NN,$B1543,0),"")</f>
        <v/>
      </c>
      <c r="P1543" t="str">
        <f>IF(OR(HLOOKUP(P$2+$A1543,Sheet2!CB:NO,$B1543,0),HLOOKUP(P$2+$A1543,Sheet2!CB:NO,$B1543,0)&lt;&gt;""),HLOOKUP(P$2+$A1543,Sheet2!CB:NO,$B1543,0),"")</f>
        <v/>
      </c>
      <c r="Q1543" t="str">
        <f>IF(OR(HLOOKUP(Q$2+$A1543,Sheet2!CC:NO,$B1543,0),HLOOKUP(Q$2+$A1543,Sheet2!CC:NO,$B1543,0)&lt;&gt;""),HLOOKUP(Q$2+$A1543,Sheet2!CC:NO,$B1543,0),"")</f>
        <v/>
      </c>
    </row>
    <row r="1544" spans="1:17" x14ac:dyDescent="0.25">
      <c r="A1544" s="64">
        <f t="shared" si="195"/>
        <v>0</v>
      </c>
      <c r="B1544" s="64">
        <f t="shared" si="196"/>
        <v>159</v>
      </c>
      <c r="C1544" s="64">
        <f t="shared" si="197"/>
        <v>1</v>
      </c>
      <c r="D1544" s="64">
        <f t="shared" si="198"/>
        <v>155</v>
      </c>
      <c r="E1544" s="64">
        <f t="shared" si="199"/>
        <v>771</v>
      </c>
      <c r="F1544" s="64" t="str">
        <f t="shared" si="192"/>
        <v/>
      </c>
      <c r="G1544" s="64" t="str">
        <f t="shared" si="193"/>
        <v/>
      </c>
      <c r="H1544" s="64" t="str">
        <f t="shared" si="194"/>
        <v/>
      </c>
      <c r="I1544" s="80" t="str">
        <f>IFERROR(VLOOKUP(D1544,Sheet2!A:B,2,0),"")</f>
        <v/>
      </c>
      <c r="J1544" s="64" t="str">
        <f>IFERROR(IF(I1544&lt;&gt;"",VLOOKUP(I1544,Sheet2!B:C,2,0),""),"")</f>
        <v/>
      </c>
      <c r="K1544" s="64" t="str">
        <f>IFERROR( IF(I1544&lt;&gt;"", HLOOKUP(L$2+$A1544,Sheet2!BX:NK,2,0),""),"")</f>
        <v/>
      </c>
      <c r="L1544" t="str">
        <f>IF(OR(HLOOKUP(L$2+$A1544,Sheet2!BX:NK,$B1544,0),HLOOKUP(L$2+$A1544,Sheet2!BX:NK,$B1544,0)&lt;&gt;""),HLOOKUP(L$2+$A1544,Sheet2!BX:NK,$B1544,0),"")</f>
        <v/>
      </c>
      <c r="M1544" t="str">
        <f>IF(OR(HLOOKUP(M$2+$A1544,Sheet2!BY:NL,$B1544,0),HLOOKUP(M$2+$A1544,Sheet2!BY:NL,$B1544,0)&lt;&gt;""),HLOOKUP(M$2+$A1544,Sheet2!BY:NL,$B1544,0),"")</f>
        <v/>
      </c>
      <c r="N1544" t="str">
        <f>IF(OR(HLOOKUP(N$2+$A1544,Sheet2!BZ:NM,$B1544,0),HLOOKUP(N$2+$A1544,Sheet2!BZ:NM,$B1544,0)&lt;&gt;""),HLOOKUP(N$2+$A1544,Sheet2!BZ:NM,$B1544,0),"")</f>
        <v/>
      </c>
      <c r="O1544" t="str">
        <f>IF(OR(HLOOKUP(O$2+$A1544,Sheet2!CA:NN,$B1544,0),HLOOKUP(O$2+$A1544,Sheet2!CA:NN,$B1544,0)&lt;&gt;""),HLOOKUP(O$2+$A1544,Sheet2!CA:NN,$B1544,0),"")</f>
        <v/>
      </c>
      <c r="P1544" t="str">
        <f>IF(OR(HLOOKUP(P$2+$A1544,Sheet2!CB:NO,$B1544,0),HLOOKUP(P$2+$A1544,Sheet2!CB:NO,$B1544,0)&lt;&gt;""),HLOOKUP(P$2+$A1544,Sheet2!CB:NO,$B1544,0),"")</f>
        <v/>
      </c>
      <c r="Q1544" t="str">
        <f>IF(OR(HLOOKUP(Q$2+$A1544,Sheet2!CC:NO,$B1544,0),HLOOKUP(Q$2+$A1544,Sheet2!CC:NO,$B1544,0)&lt;&gt;""),HLOOKUP(Q$2+$A1544,Sheet2!CC:NO,$B1544,0),"")</f>
        <v/>
      </c>
    </row>
    <row r="1545" spans="1:17" x14ac:dyDescent="0.25">
      <c r="A1545" s="64">
        <f t="shared" si="195"/>
        <v>6</v>
      </c>
      <c r="B1545" s="64">
        <f t="shared" si="196"/>
        <v>159</v>
      </c>
      <c r="C1545" s="64">
        <f t="shared" si="197"/>
        <v>2</v>
      </c>
      <c r="D1545" s="64">
        <f t="shared" si="198"/>
        <v>155</v>
      </c>
      <c r="E1545" s="64">
        <f t="shared" si="199"/>
        <v>771</v>
      </c>
      <c r="F1545" s="64" t="str">
        <f t="shared" si="192"/>
        <v/>
      </c>
      <c r="G1545" s="64" t="str">
        <f t="shared" si="193"/>
        <v/>
      </c>
      <c r="H1545" s="64" t="str">
        <f t="shared" si="194"/>
        <v/>
      </c>
      <c r="I1545" s="80" t="str">
        <f>IFERROR(VLOOKUP(D1545,Sheet2!A:B,2,0),"")</f>
        <v/>
      </c>
      <c r="J1545" s="64" t="str">
        <f>IFERROR(IF(I1545&lt;&gt;"",VLOOKUP(I1545,Sheet2!B:C,2,0),""),"")</f>
        <v/>
      </c>
      <c r="K1545" s="64" t="str">
        <f>IFERROR( IF(I1545&lt;&gt;"", HLOOKUP(L$2+$A1545,Sheet2!BX:NK,2,0),""),"")</f>
        <v/>
      </c>
      <c r="L1545" t="str">
        <f>IF(OR(HLOOKUP(L$2+$A1545,Sheet2!BX:NK,$B1545,0),HLOOKUP(L$2+$A1545,Sheet2!BX:NK,$B1545,0)&lt;&gt;""),HLOOKUP(L$2+$A1545,Sheet2!BX:NK,$B1545,0),"")</f>
        <v/>
      </c>
      <c r="M1545" t="str">
        <f>IF(OR(HLOOKUP(M$2+$A1545,Sheet2!BY:NL,$B1545,0),HLOOKUP(M$2+$A1545,Sheet2!BY:NL,$B1545,0)&lt;&gt;""),HLOOKUP(M$2+$A1545,Sheet2!BY:NL,$B1545,0),"")</f>
        <v/>
      </c>
      <c r="N1545" t="str">
        <f>IF(OR(HLOOKUP(N$2+$A1545,Sheet2!BZ:NM,$B1545,0),HLOOKUP(N$2+$A1545,Sheet2!BZ:NM,$B1545,0)&lt;&gt;""),HLOOKUP(N$2+$A1545,Sheet2!BZ:NM,$B1545,0),"")</f>
        <v/>
      </c>
      <c r="O1545" t="str">
        <f>IF(OR(HLOOKUP(O$2+$A1545,Sheet2!CA:NN,$B1545,0),HLOOKUP(O$2+$A1545,Sheet2!CA:NN,$B1545,0)&lt;&gt;""),HLOOKUP(O$2+$A1545,Sheet2!CA:NN,$B1545,0),"")</f>
        <v/>
      </c>
      <c r="P1545" t="str">
        <f>IF(OR(HLOOKUP(P$2+$A1545,Sheet2!CB:NO,$B1545,0),HLOOKUP(P$2+$A1545,Sheet2!CB:NO,$B1545,0)&lt;&gt;""),HLOOKUP(P$2+$A1545,Sheet2!CB:NO,$B1545,0),"")</f>
        <v/>
      </c>
      <c r="Q1545" t="str">
        <f>IF(OR(HLOOKUP(Q$2+$A1545,Sheet2!CC:NO,$B1545,0),HLOOKUP(Q$2+$A1545,Sheet2!CC:NO,$B1545,0)&lt;&gt;""),HLOOKUP(Q$2+$A1545,Sheet2!CC:NO,$B1545,0),"")</f>
        <v/>
      </c>
    </row>
    <row r="1546" spans="1:17" x14ac:dyDescent="0.25">
      <c r="A1546" s="64">
        <f t="shared" si="195"/>
        <v>12</v>
      </c>
      <c r="B1546" s="64">
        <f t="shared" si="196"/>
        <v>159</v>
      </c>
      <c r="C1546" s="64">
        <f t="shared" si="197"/>
        <v>3</v>
      </c>
      <c r="D1546" s="64">
        <f t="shared" si="198"/>
        <v>155</v>
      </c>
      <c r="E1546" s="64">
        <f t="shared" si="199"/>
        <v>771</v>
      </c>
      <c r="F1546" s="64" t="str">
        <f t="shared" si="192"/>
        <v/>
      </c>
      <c r="G1546" s="64" t="str">
        <f t="shared" si="193"/>
        <v/>
      </c>
      <c r="H1546" s="64" t="str">
        <f t="shared" si="194"/>
        <v/>
      </c>
      <c r="I1546" s="80" t="str">
        <f>IFERROR(VLOOKUP(D1546,Sheet2!A:B,2,0),"")</f>
        <v/>
      </c>
      <c r="J1546" s="64" t="str">
        <f>IFERROR(IF(I1546&lt;&gt;"",VLOOKUP(I1546,Sheet2!B:C,2,0),""),"")</f>
        <v/>
      </c>
      <c r="K1546" s="64" t="str">
        <f>IFERROR( IF(I1546&lt;&gt;"", HLOOKUP(L$2+$A1546,Sheet2!BX:NK,2,0),""),"")</f>
        <v/>
      </c>
      <c r="L1546" t="str">
        <f>IF(OR(HLOOKUP(L$2+$A1546,Sheet2!BX:NK,$B1546,0),HLOOKUP(L$2+$A1546,Sheet2!BX:NK,$B1546,0)&lt;&gt;""),HLOOKUP(L$2+$A1546,Sheet2!BX:NK,$B1546,0),"")</f>
        <v/>
      </c>
      <c r="M1546" t="str">
        <f>IF(OR(HLOOKUP(M$2+$A1546,Sheet2!BY:NL,$B1546,0),HLOOKUP(M$2+$A1546,Sheet2!BY:NL,$B1546,0)&lt;&gt;""),HLOOKUP(M$2+$A1546,Sheet2!BY:NL,$B1546,0),"")</f>
        <v/>
      </c>
      <c r="N1546" t="str">
        <f>IF(OR(HLOOKUP(N$2+$A1546,Sheet2!BZ:NM,$B1546,0),HLOOKUP(N$2+$A1546,Sheet2!BZ:NM,$B1546,0)&lt;&gt;""),HLOOKUP(N$2+$A1546,Sheet2!BZ:NM,$B1546,0),"")</f>
        <v/>
      </c>
      <c r="O1546" t="str">
        <f>IF(OR(HLOOKUP(O$2+$A1546,Sheet2!CA:NN,$B1546,0),HLOOKUP(O$2+$A1546,Sheet2!CA:NN,$B1546,0)&lt;&gt;""),HLOOKUP(O$2+$A1546,Sheet2!CA:NN,$B1546,0),"")</f>
        <v/>
      </c>
      <c r="P1546" t="str">
        <f>IF(OR(HLOOKUP(P$2+$A1546,Sheet2!CB:NO,$B1546,0),HLOOKUP(P$2+$A1546,Sheet2!CB:NO,$B1546,0)&lt;&gt;""),HLOOKUP(P$2+$A1546,Sheet2!CB:NO,$B1546,0),"")</f>
        <v/>
      </c>
      <c r="Q1546" t="str">
        <f>IF(OR(HLOOKUP(Q$2+$A1546,Sheet2!CC:NO,$B1546,0),HLOOKUP(Q$2+$A1546,Sheet2!CC:NO,$B1546,0)&lt;&gt;""),HLOOKUP(Q$2+$A1546,Sheet2!CC:NO,$B1546,0),"")</f>
        <v/>
      </c>
    </row>
    <row r="1547" spans="1:17" x14ac:dyDescent="0.25">
      <c r="A1547" s="64">
        <f t="shared" si="195"/>
        <v>18</v>
      </c>
      <c r="B1547" s="64">
        <f t="shared" si="196"/>
        <v>159</v>
      </c>
      <c r="C1547" s="64">
        <f t="shared" si="197"/>
        <v>4</v>
      </c>
      <c r="D1547" s="64">
        <f t="shared" si="198"/>
        <v>155</v>
      </c>
      <c r="E1547" s="64">
        <f t="shared" si="199"/>
        <v>771</v>
      </c>
      <c r="F1547" s="64" t="str">
        <f t="shared" si="192"/>
        <v/>
      </c>
      <c r="G1547" s="64" t="str">
        <f t="shared" si="193"/>
        <v/>
      </c>
      <c r="H1547" s="64" t="str">
        <f t="shared" si="194"/>
        <v/>
      </c>
      <c r="I1547" s="80" t="str">
        <f>IFERROR(VLOOKUP(D1547,Sheet2!A:B,2,0),"")</f>
        <v/>
      </c>
      <c r="J1547" s="64" t="str">
        <f>IFERROR(IF(I1547&lt;&gt;"",VLOOKUP(I1547,Sheet2!B:C,2,0),""),"")</f>
        <v/>
      </c>
      <c r="K1547" s="64" t="str">
        <f>IFERROR( IF(I1547&lt;&gt;"", HLOOKUP(L$2+$A1547,Sheet2!BX:NK,2,0),""),"")</f>
        <v/>
      </c>
      <c r="L1547" t="str">
        <f>IF(OR(HLOOKUP(L$2+$A1547,Sheet2!BX:NK,$B1547,0),HLOOKUP(L$2+$A1547,Sheet2!BX:NK,$B1547,0)&lt;&gt;""),HLOOKUP(L$2+$A1547,Sheet2!BX:NK,$B1547,0),"")</f>
        <v/>
      </c>
      <c r="M1547" t="str">
        <f>IF(OR(HLOOKUP(M$2+$A1547,Sheet2!BY:NL,$B1547,0),HLOOKUP(M$2+$A1547,Sheet2!BY:NL,$B1547,0)&lt;&gt;""),HLOOKUP(M$2+$A1547,Sheet2!BY:NL,$B1547,0),"")</f>
        <v/>
      </c>
      <c r="N1547" t="str">
        <f>IF(OR(HLOOKUP(N$2+$A1547,Sheet2!BZ:NM,$B1547,0),HLOOKUP(N$2+$A1547,Sheet2!BZ:NM,$B1547,0)&lt;&gt;""),HLOOKUP(N$2+$A1547,Sheet2!BZ:NM,$B1547,0),"")</f>
        <v/>
      </c>
      <c r="O1547" t="str">
        <f>IF(OR(HLOOKUP(O$2+$A1547,Sheet2!CA:NN,$B1547,0),HLOOKUP(O$2+$A1547,Sheet2!CA:NN,$B1547,0)&lt;&gt;""),HLOOKUP(O$2+$A1547,Sheet2!CA:NN,$B1547,0),"")</f>
        <v/>
      </c>
      <c r="P1547" t="str">
        <f>IF(OR(HLOOKUP(P$2+$A1547,Sheet2!CB:NO,$B1547,0),HLOOKUP(P$2+$A1547,Sheet2!CB:NO,$B1547,0)&lt;&gt;""),HLOOKUP(P$2+$A1547,Sheet2!CB:NO,$B1547,0),"")</f>
        <v/>
      </c>
      <c r="Q1547" t="str">
        <f>IF(OR(HLOOKUP(Q$2+$A1547,Sheet2!CC:NO,$B1547,0),HLOOKUP(Q$2+$A1547,Sheet2!CC:NO,$B1547,0)&lt;&gt;""),HLOOKUP(Q$2+$A1547,Sheet2!CC:NO,$B1547,0),"")</f>
        <v/>
      </c>
    </row>
    <row r="1548" spans="1:17" x14ac:dyDescent="0.25">
      <c r="A1548" s="64">
        <f t="shared" si="195"/>
        <v>24</v>
      </c>
      <c r="B1548" s="64">
        <f t="shared" si="196"/>
        <v>159</v>
      </c>
      <c r="C1548" s="64">
        <f t="shared" si="197"/>
        <v>5</v>
      </c>
      <c r="D1548" s="64">
        <f t="shared" si="198"/>
        <v>155</v>
      </c>
      <c r="E1548" s="64">
        <f t="shared" si="199"/>
        <v>771</v>
      </c>
      <c r="F1548" s="64" t="str">
        <f t="shared" si="192"/>
        <v/>
      </c>
      <c r="G1548" s="64" t="str">
        <f t="shared" si="193"/>
        <v/>
      </c>
      <c r="H1548" s="64" t="str">
        <f t="shared" si="194"/>
        <v/>
      </c>
      <c r="I1548" s="80" t="str">
        <f>IFERROR(VLOOKUP(D1548,Sheet2!A:B,2,0),"")</f>
        <v/>
      </c>
      <c r="J1548" s="64" t="str">
        <f>IFERROR(IF(I1548&lt;&gt;"",VLOOKUP(I1548,Sheet2!B:C,2,0),""),"")</f>
        <v/>
      </c>
      <c r="K1548" s="64" t="str">
        <f>IFERROR( IF(I1548&lt;&gt;"", HLOOKUP(L$2+$A1548,Sheet2!BX:NK,2,0),""),"")</f>
        <v/>
      </c>
      <c r="L1548" t="str">
        <f>IF(OR(HLOOKUP(L$2+$A1548,Sheet2!BX:NK,$B1548,0),HLOOKUP(L$2+$A1548,Sheet2!BX:NK,$B1548,0)&lt;&gt;""),HLOOKUP(L$2+$A1548,Sheet2!BX:NK,$B1548,0),"")</f>
        <v/>
      </c>
      <c r="M1548" t="str">
        <f>IF(OR(HLOOKUP(M$2+$A1548,Sheet2!BY:NL,$B1548,0),HLOOKUP(M$2+$A1548,Sheet2!BY:NL,$B1548,0)&lt;&gt;""),HLOOKUP(M$2+$A1548,Sheet2!BY:NL,$B1548,0),"")</f>
        <v/>
      </c>
      <c r="N1548" t="str">
        <f>IF(OR(HLOOKUP(N$2+$A1548,Sheet2!BZ:NM,$B1548,0),HLOOKUP(N$2+$A1548,Sheet2!BZ:NM,$B1548,0)&lt;&gt;""),HLOOKUP(N$2+$A1548,Sheet2!BZ:NM,$B1548,0),"")</f>
        <v/>
      </c>
      <c r="O1548" t="str">
        <f>IF(OR(HLOOKUP(O$2+$A1548,Sheet2!CA:NN,$B1548,0),HLOOKUP(O$2+$A1548,Sheet2!CA:NN,$B1548,0)&lt;&gt;""),HLOOKUP(O$2+$A1548,Sheet2!CA:NN,$B1548,0),"")</f>
        <v/>
      </c>
      <c r="P1548" t="str">
        <f>IF(OR(HLOOKUP(P$2+$A1548,Sheet2!CB:NO,$B1548,0),HLOOKUP(P$2+$A1548,Sheet2!CB:NO,$B1548,0)&lt;&gt;""),HLOOKUP(P$2+$A1548,Sheet2!CB:NO,$B1548,0),"")</f>
        <v/>
      </c>
      <c r="Q1548" t="str">
        <f>IF(OR(HLOOKUP(Q$2+$A1548,Sheet2!CC:NO,$B1548,0),HLOOKUP(Q$2+$A1548,Sheet2!CC:NO,$B1548,0)&lt;&gt;""),HLOOKUP(Q$2+$A1548,Sheet2!CC:NO,$B1548,0),"")</f>
        <v/>
      </c>
    </row>
    <row r="1549" spans="1:17" x14ac:dyDescent="0.25">
      <c r="A1549" s="64">
        <f t="shared" si="195"/>
        <v>30</v>
      </c>
      <c r="B1549" s="64">
        <f t="shared" si="196"/>
        <v>159</v>
      </c>
      <c r="C1549" s="64">
        <f t="shared" si="197"/>
        <v>6</v>
      </c>
      <c r="D1549" s="64">
        <f t="shared" si="198"/>
        <v>155</v>
      </c>
      <c r="E1549" s="64">
        <f t="shared" si="199"/>
        <v>771</v>
      </c>
      <c r="F1549" s="64" t="str">
        <f t="shared" si="192"/>
        <v/>
      </c>
      <c r="G1549" s="64" t="str">
        <f t="shared" si="193"/>
        <v/>
      </c>
      <c r="H1549" s="64" t="str">
        <f t="shared" si="194"/>
        <v/>
      </c>
      <c r="I1549" s="80" t="str">
        <f>IFERROR(VLOOKUP(D1549,Sheet2!A:B,2,0),"")</f>
        <v/>
      </c>
      <c r="J1549" s="64" t="str">
        <f>IFERROR(IF(I1549&lt;&gt;"",VLOOKUP(I1549,Sheet2!B:C,2,0),""),"")</f>
        <v/>
      </c>
      <c r="K1549" s="64" t="str">
        <f>IFERROR( IF(I1549&lt;&gt;"", HLOOKUP(L$2+$A1549,Sheet2!BX:NK,2,0),""),"")</f>
        <v/>
      </c>
      <c r="L1549" t="str">
        <f>IF(OR(HLOOKUP(L$2+$A1549,Sheet2!BX:NK,$B1549,0),HLOOKUP(L$2+$A1549,Sheet2!BX:NK,$B1549,0)&lt;&gt;""),HLOOKUP(L$2+$A1549,Sheet2!BX:NK,$B1549,0),"")</f>
        <v/>
      </c>
      <c r="M1549" t="str">
        <f>IF(OR(HLOOKUP(M$2+$A1549,Sheet2!BY:NL,$B1549,0),HLOOKUP(M$2+$A1549,Sheet2!BY:NL,$B1549,0)&lt;&gt;""),HLOOKUP(M$2+$A1549,Sheet2!BY:NL,$B1549,0),"")</f>
        <v/>
      </c>
      <c r="N1549" t="str">
        <f>IF(OR(HLOOKUP(N$2+$A1549,Sheet2!BZ:NM,$B1549,0),HLOOKUP(N$2+$A1549,Sheet2!BZ:NM,$B1549,0)&lt;&gt;""),HLOOKUP(N$2+$A1549,Sheet2!BZ:NM,$B1549,0),"")</f>
        <v/>
      </c>
      <c r="O1549" t="str">
        <f>IF(OR(HLOOKUP(O$2+$A1549,Sheet2!CA:NN,$B1549,0),HLOOKUP(O$2+$A1549,Sheet2!CA:NN,$B1549,0)&lt;&gt;""),HLOOKUP(O$2+$A1549,Sheet2!CA:NN,$B1549,0),"")</f>
        <v/>
      </c>
      <c r="P1549" t="str">
        <f>IF(OR(HLOOKUP(P$2+$A1549,Sheet2!CB:NO,$B1549,0),HLOOKUP(P$2+$A1549,Sheet2!CB:NO,$B1549,0)&lt;&gt;""),HLOOKUP(P$2+$A1549,Sheet2!CB:NO,$B1549,0),"")</f>
        <v/>
      </c>
      <c r="Q1549" t="str">
        <f>IF(OR(HLOOKUP(Q$2+$A1549,Sheet2!CC:NO,$B1549,0),HLOOKUP(Q$2+$A1549,Sheet2!CC:NO,$B1549,0)&lt;&gt;""),HLOOKUP(Q$2+$A1549,Sheet2!CC:NO,$B1549,0),"")</f>
        <v/>
      </c>
    </row>
    <row r="1550" spans="1:17" x14ac:dyDescent="0.25">
      <c r="A1550" s="64">
        <f t="shared" si="195"/>
        <v>36</v>
      </c>
      <c r="B1550" s="64">
        <f t="shared" si="196"/>
        <v>159</v>
      </c>
      <c r="C1550" s="64">
        <f t="shared" si="197"/>
        <v>7</v>
      </c>
      <c r="D1550" s="64">
        <f t="shared" si="198"/>
        <v>155</v>
      </c>
      <c r="E1550" s="64">
        <f t="shared" si="199"/>
        <v>771</v>
      </c>
      <c r="F1550" s="64" t="str">
        <f t="shared" si="192"/>
        <v/>
      </c>
      <c r="G1550" s="64" t="str">
        <f t="shared" si="193"/>
        <v/>
      </c>
      <c r="H1550" s="64" t="str">
        <f t="shared" si="194"/>
        <v/>
      </c>
      <c r="I1550" s="80" t="str">
        <f>IFERROR(VLOOKUP(D1550,Sheet2!A:B,2,0),"")</f>
        <v/>
      </c>
      <c r="J1550" s="64" t="str">
        <f>IFERROR(IF(I1550&lt;&gt;"",VLOOKUP(I1550,Sheet2!B:C,2,0),""),"")</f>
        <v/>
      </c>
      <c r="K1550" s="64" t="str">
        <f>IFERROR( IF(I1550&lt;&gt;"", HLOOKUP(L$2+$A1550,Sheet2!BX:NK,2,0),""),"")</f>
        <v/>
      </c>
      <c r="L1550" t="str">
        <f>IF(OR(HLOOKUP(L$2+$A1550,Sheet2!BX:NK,$B1550,0),HLOOKUP(L$2+$A1550,Sheet2!BX:NK,$B1550,0)&lt;&gt;""),HLOOKUP(L$2+$A1550,Sheet2!BX:NK,$B1550,0),"")</f>
        <v/>
      </c>
      <c r="M1550" t="str">
        <f>IF(OR(HLOOKUP(M$2+$A1550,Sheet2!BY:NL,$B1550,0),HLOOKUP(M$2+$A1550,Sheet2!BY:NL,$B1550,0)&lt;&gt;""),HLOOKUP(M$2+$A1550,Sheet2!BY:NL,$B1550,0),"")</f>
        <v/>
      </c>
      <c r="N1550" t="str">
        <f>IF(OR(HLOOKUP(N$2+$A1550,Sheet2!BZ:NM,$B1550,0),HLOOKUP(N$2+$A1550,Sheet2!BZ:NM,$B1550,0)&lt;&gt;""),HLOOKUP(N$2+$A1550,Sheet2!BZ:NM,$B1550,0),"")</f>
        <v/>
      </c>
      <c r="O1550" t="str">
        <f>IF(OR(HLOOKUP(O$2+$A1550,Sheet2!CA:NN,$B1550,0),HLOOKUP(O$2+$A1550,Sheet2!CA:NN,$B1550,0)&lt;&gt;""),HLOOKUP(O$2+$A1550,Sheet2!CA:NN,$B1550,0),"")</f>
        <v/>
      </c>
      <c r="P1550" t="str">
        <f>IF(OR(HLOOKUP(P$2+$A1550,Sheet2!CB:NO,$B1550,0),HLOOKUP(P$2+$A1550,Sheet2!CB:NO,$B1550,0)&lt;&gt;""),HLOOKUP(P$2+$A1550,Sheet2!CB:NO,$B1550,0),"")</f>
        <v/>
      </c>
      <c r="Q1550" t="str">
        <f>IF(OR(HLOOKUP(Q$2+$A1550,Sheet2!CC:NO,$B1550,0),HLOOKUP(Q$2+$A1550,Sheet2!CC:NO,$B1550,0)&lt;&gt;""),HLOOKUP(Q$2+$A1550,Sheet2!CC:NO,$B1550,0),"")</f>
        <v/>
      </c>
    </row>
    <row r="1551" spans="1:17" x14ac:dyDescent="0.25">
      <c r="A1551" s="64">
        <f t="shared" si="195"/>
        <v>42</v>
      </c>
      <c r="B1551" s="64">
        <f t="shared" si="196"/>
        <v>159</v>
      </c>
      <c r="C1551" s="64">
        <f t="shared" si="197"/>
        <v>8</v>
      </c>
      <c r="D1551" s="64">
        <f t="shared" si="198"/>
        <v>155</v>
      </c>
      <c r="E1551" s="64">
        <f t="shared" si="199"/>
        <v>771</v>
      </c>
      <c r="F1551" s="64" t="str">
        <f t="shared" si="192"/>
        <v/>
      </c>
      <c r="G1551" s="64" t="str">
        <f t="shared" si="193"/>
        <v/>
      </c>
      <c r="H1551" s="64" t="str">
        <f t="shared" si="194"/>
        <v/>
      </c>
      <c r="I1551" s="80" t="str">
        <f>IFERROR(VLOOKUP(D1551,Sheet2!A:B,2,0),"")</f>
        <v/>
      </c>
      <c r="J1551" s="64" t="str">
        <f>IFERROR(IF(I1551&lt;&gt;"",VLOOKUP(I1551,Sheet2!B:C,2,0),""),"")</f>
        <v/>
      </c>
      <c r="K1551" s="64" t="str">
        <f>IFERROR( IF(I1551&lt;&gt;"", HLOOKUP(L$2+$A1551,Sheet2!BX:NK,2,0),""),"")</f>
        <v/>
      </c>
      <c r="L1551" t="str">
        <f>IF(OR(HLOOKUP(L$2+$A1551,Sheet2!BX:NK,$B1551,0),HLOOKUP(L$2+$A1551,Sheet2!BX:NK,$B1551,0)&lt;&gt;""),HLOOKUP(L$2+$A1551,Sheet2!BX:NK,$B1551,0),"")</f>
        <v/>
      </c>
      <c r="M1551" t="str">
        <f>IF(OR(HLOOKUP(M$2+$A1551,Sheet2!BY:NL,$B1551,0),HLOOKUP(M$2+$A1551,Sheet2!BY:NL,$B1551,0)&lt;&gt;""),HLOOKUP(M$2+$A1551,Sheet2!BY:NL,$B1551,0),"")</f>
        <v/>
      </c>
      <c r="N1551" t="str">
        <f>IF(OR(HLOOKUP(N$2+$A1551,Sheet2!BZ:NM,$B1551,0),HLOOKUP(N$2+$A1551,Sheet2!BZ:NM,$B1551,0)&lt;&gt;""),HLOOKUP(N$2+$A1551,Sheet2!BZ:NM,$B1551,0),"")</f>
        <v/>
      </c>
      <c r="O1551" t="str">
        <f>IF(OR(HLOOKUP(O$2+$A1551,Sheet2!CA:NN,$B1551,0),HLOOKUP(O$2+$A1551,Sheet2!CA:NN,$B1551,0)&lt;&gt;""),HLOOKUP(O$2+$A1551,Sheet2!CA:NN,$B1551,0),"")</f>
        <v/>
      </c>
      <c r="P1551" t="str">
        <f>IF(OR(HLOOKUP(P$2+$A1551,Sheet2!CB:NO,$B1551,0),HLOOKUP(P$2+$A1551,Sheet2!CB:NO,$B1551,0)&lt;&gt;""),HLOOKUP(P$2+$A1551,Sheet2!CB:NO,$B1551,0),"")</f>
        <v/>
      </c>
      <c r="Q1551" t="str">
        <f>IF(OR(HLOOKUP(Q$2+$A1551,Sheet2!CC:NO,$B1551,0),HLOOKUP(Q$2+$A1551,Sheet2!CC:NO,$B1551,0)&lt;&gt;""),HLOOKUP(Q$2+$A1551,Sheet2!CC:NO,$B1551,0),"")</f>
        <v/>
      </c>
    </row>
    <row r="1552" spans="1:17" x14ac:dyDescent="0.25">
      <c r="A1552" s="64">
        <f t="shared" si="195"/>
        <v>48</v>
      </c>
      <c r="B1552" s="64">
        <f t="shared" si="196"/>
        <v>159</v>
      </c>
      <c r="C1552" s="64">
        <f t="shared" si="197"/>
        <v>9</v>
      </c>
      <c r="D1552" s="64">
        <f t="shared" si="198"/>
        <v>155</v>
      </c>
      <c r="E1552" s="64">
        <f t="shared" si="199"/>
        <v>771</v>
      </c>
      <c r="F1552" s="64" t="str">
        <f t="shared" si="192"/>
        <v/>
      </c>
      <c r="G1552" s="64" t="str">
        <f t="shared" si="193"/>
        <v/>
      </c>
      <c r="H1552" s="64" t="str">
        <f t="shared" si="194"/>
        <v/>
      </c>
      <c r="I1552" s="80" t="str">
        <f>IFERROR(VLOOKUP(D1552,Sheet2!A:B,2,0),"")</f>
        <v/>
      </c>
      <c r="J1552" s="64" t="str">
        <f>IFERROR(IF(I1552&lt;&gt;"",VLOOKUP(I1552,Sheet2!B:C,2,0),""),"")</f>
        <v/>
      </c>
      <c r="K1552" s="64" t="str">
        <f>IFERROR( IF(I1552&lt;&gt;"", HLOOKUP(L$2+$A1552,Sheet2!BX:NK,2,0),""),"")</f>
        <v/>
      </c>
      <c r="L1552" t="str">
        <f>IF(OR(HLOOKUP(L$2+$A1552,Sheet2!BX:NK,$B1552,0),HLOOKUP(L$2+$A1552,Sheet2!BX:NK,$B1552,0)&lt;&gt;""),HLOOKUP(L$2+$A1552,Sheet2!BX:NK,$B1552,0),"")</f>
        <v/>
      </c>
      <c r="M1552" t="str">
        <f>IF(OR(HLOOKUP(M$2+$A1552,Sheet2!BY:NL,$B1552,0),HLOOKUP(M$2+$A1552,Sheet2!BY:NL,$B1552,0)&lt;&gt;""),HLOOKUP(M$2+$A1552,Sheet2!BY:NL,$B1552,0),"")</f>
        <v/>
      </c>
      <c r="N1552" t="str">
        <f>IF(OR(HLOOKUP(N$2+$A1552,Sheet2!BZ:NM,$B1552,0),HLOOKUP(N$2+$A1552,Sheet2!BZ:NM,$B1552,0)&lt;&gt;""),HLOOKUP(N$2+$A1552,Sheet2!BZ:NM,$B1552,0),"")</f>
        <v/>
      </c>
      <c r="O1552" t="str">
        <f>IF(OR(HLOOKUP(O$2+$A1552,Sheet2!CA:NN,$B1552,0),HLOOKUP(O$2+$A1552,Sheet2!CA:NN,$B1552,0)&lt;&gt;""),HLOOKUP(O$2+$A1552,Sheet2!CA:NN,$B1552,0),"")</f>
        <v/>
      </c>
      <c r="P1552" t="str">
        <f>IF(OR(HLOOKUP(P$2+$A1552,Sheet2!CB:NO,$B1552,0),HLOOKUP(P$2+$A1552,Sheet2!CB:NO,$B1552,0)&lt;&gt;""),HLOOKUP(P$2+$A1552,Sheet2!CB:NO,$B1552,0),"")</f>
        <v/>
      </c>
      <c r="Q1552" t="str">
        <f>IF(OR(HLOOKUP(Q$2+$A1552,Sheet2!CC:NO,$B1552,0),HLOOKUP(Q$2+$A1552,Sheet2!CC:NO,$B1552,0)&lt;&gt;""),HLOOKUP(Q$2+$A1552,Sheet2!CC:NO,$B1552,0),"")</f>
        <v/>
      </c>
    </row>
    <row r="1553" spans="1:17" x14ac:dyDescent="0.25">
      <c r="A1553" s="64">
        <f t="shared" si="195"/>
        <v>54</v>
      </c>
      <c r="B1553" s="64">
        <f t="shared" si="196"/>
        <v>159</v>
      </c>
      <c r="C1553" s="64">
        <f t="shared" si="197"/>
        <v>10</v>
      </c>
      <c r="D1553" s="64">
        <f t="shared" si="198"/>
        <v>155</v>
      </c>
      <c r="E1553" s="64">
        <f t="shared" si="199"/>
        <v>771</v>
      </c>
      <c r="F1553" s="64" t="str">
        <f t="shared" si="192"/>
        <v/>
      </c>
      <c r="G1553" s="64" t="str">
        <f t="shared" si="193"/>
        <v/>
      </c>
      <c r="H1553" s="64" t="str">
        <f t="shared" si="194"/>
        <v/>
      </c>
      <c r="I1553" s="80" t="str">
        <f>IFERROR(VLOOKUP(D1553,Sheet2!A:B,2,0),"")</f>
        <v/>
      </c>
      <c r="J1553" s="64" t="str">
        <f>IFERROR(IF(I1553&lt;&gt;"",VLOOKUP(I1553,Sheet2!B:C,2,0),""),"")</f>
        <v/>
      </c>
      <c r="K1553" s="64" t="str">
        <f>IFERROR( IF(I1553&lt;&gt;"", HLOOKUP(L$2+$A1553,Sheet2!BX:NK,2,0),""),"")</f>
        <v/>
      </c>
      <c r="L1553" t="str">
        <f>IF(OR(HLOOKUP(L$2+$A1553,Sheet2!BX:NK,$B1553,0),HLOOKUP(L$2+$A1553,Sheet2!BX:NK,$B1553,0)&lt;&gt;""),HLOOKUP(L$2+$A1553,Sheet2!BX:NK,$B1553,0),"")</f>
        <v/>
      </c>
      <c r="M1553" t="str">
        <f>IF(OR(HLOOKUP(M$2+$A1553,Sheet2!BY:NL,$B1553,0),HLOOKUP(M$2+$A1553,Sheet2!BY:NL,$B1553,0)&lt;&gt;""),HLOOKUP(M$2+$A1553,Sheet2!BY:NL,$B1553,0),"")</f>
        <v/>
      </c>
      <c r="N1553" t="str">
        <f>IF(OR(HLOOKUP(N$2+$A1553,Sheet2!BZ:NM,$B1553,0),HLOOKUP(N$2+$A1553,Sheet2!BZ:NM,$B1553,0)&lt;&gt;""),HLOOKUP(N$2+$A1553,Sheet2!BZ:NM,$B1553,0),"")</f>
        <v/>
      </c>
      <c r="O1553" t="str">
        <f>IF(OR(HLOOKUP(O$2+$A1553,Sheet2!CA:NN,$B1553,0),HLOOKUP(O$2+$A1553,Sheet2!CA:NN,$B1553,0)&lt;&gt;""),HLOOKUP(O$2+$A1553,Sheet2!CA:NN,$B1553,0),"")</f>
        <v/>
      </c>
      <c r="P1553" t="str">
        <f>IF(OR(HLOOKUP(P$2+$A1553,Sheet2!CB:NO,$B1553,0),HLOOKUP(P$2+$A1553,Sheet2!CB:NO,$B1553,0)&lt;&gt;""),HLOOKUP(P$2+$A1553,Sheet2!CB:NO,$B1553,0),"")</f>
        <v/>
      </c>
      <c r="Q1553" t="str">
        <f>IF(OR(HLOOKUP(Q$2+$A1553,Sheet2!CC:NO,$B1553,0),HLOOKUP(Q$2+$A1553,Sheet2!CC:NO,$B1553,0)&lt;&gt;""),HLOOKUP(Q$2+$A1553,Sheet2!CC:NO,$B1553,0),"")</f>
        <v/>
      </c>
    </row>
    <row r="1554" spans="1:17" x14ac:dyDescent="0.25">
      <c r="A1554" s="64">
        <f t="shared" si="195"/>
        <v>0</v>
      </c>
      <c r="B1554" s="64">
        <f t="shared" si="196"/>
        <v>160</v>
      </c>
      <c r="C1554" s="64">
        <f t="shared" si="197"/>
        <v>1</v>
      </c>
      <c r="D1554" s="64">
        <f t="shared" si="198"/>
        <v>156</v>
      </c>
      <c r="E1554" s="64">
        <f t="shared" si="199"/>
        <v>776</v>
      </c>
      <c r="F1554" s="64" t="str">
        <f t="shared" si="192"/>
        <v/>
      </c>
      <c r="G1554" s="64" t="str">
        <f t="shared" si="193"/>
        <v/>
      </c>
      <c r="H1554" s="64" t="str">
        <f t="shared" si="194"/>
        <v/>
      </c>
      <c r="I1554" s="80" t="str">
        <f>IFERROR(VLOOKUP(D1554,Sheet2!A:B,2,0),"")</f>
        <v/>
      </c>
      <c r="J1554" s="64" t="str">
        <f>IFERROR(IF(I1554&lt;&gt;"",VLOOKUP(I1554,Sheet2!B:C,2,0),""),"")</f>
        <v/>
      </c>
      <c r="K1554" s="64" t="str">
        <f>IFERROR( IF(I1554&lt;&gt;"", HLOOKUP(L$2+$A1554,Sheet2!BX:NK,2,0),""),"")</f>
        <v/>
      </c>
      <c r="L1554" t="str">
        <f>IF(OR(HLOOKUP(L$2+$A1554,Sheet2!BX:NK,$B1554,0),HLOOKUP(L$2+$A1554,Sheet2!BX:NK,$B1554,0)&lt;&gt;""),HLOOKUP(L$2+$A1554,Sheet2!BX:NK,$B1554,0),"")</f>
        <v/>
      </c>
      <c r="M1554" t="str">
        <f>IF(OR(HLOOKUP(M$2+$A1554,Sheet2!BY:NL,$B1554,0),HLOOKUP(M$2+$A1554,Sheet2!BY:NL,$B1554,0)&lt;&gt;""),HLOOKUP(M$2+$A1554,Sheet2!BY:NL,$B1554,0),"")</f>
        <v/>
      </c>
      <c r="N1554" t="str">
        <f>IF(OR(HLOOKUP(N$2+$A1554,Sheet2!BZ:NM,$B1554,0),HLOOKUP(N$2+$A1554,Sheet2!BZ:NM,$B1554,0)&lt;&gt;""),HLOOKUP(N$2+$A1554,Sheet2!BZ:NM,$B1554,0),"")</f>
        <v/>
      </c>
      <c r="O1554" t="str">
        <f>IF(OR(HLOOKUP(O$2+$A1554,Sheet2!CA:NN,$B1554,0),HLOOKUP(O$2+$A1554,Sheet2!CA:NN,$B1554,0)&lt;&gt;""),HLOOKUP(O$2+$A1554,Sheet2!CA:NN,$B1554,0),"")</f>
        <v/>
      </c>
      <c r="P1554" t="str">
        <f>IF(OR(HLOOKUP(P$2+$A1554,Sheet2!CB:NO,$B1554,0),HLOOKUP(P$2+$A1554,Sheet2!CB:NO,$B1554,0)&lt;&gt;""),HLOOKUP(P$2+$A1554,Sheet2!CB:NO,$B1554,0),"")</f>
        <v/>
      </c>
      <c r="Q1554" t="str">
        <f>IF(OR(HLOOKUP(Q$2+$A1554,Sheet2!CC:NO,$B1554,0),HLOOKUP(Q$2+$A1554,Sheet2!CC:NO,$B1554,0)&lt;&gt;""),HLOOKUP(Q$2+$A1554,Sheet2!CC:NO,$B1554,0),"")</f>
        <v/>
      </c>
    </row>
    <row r="1555" spans="1:17" x14ac:dyDescent="0.25">
      <c r="A1555" s="64">
        <f t="shared" si="195"/>
        <v>6</v>
      </c>
      <c r="B1555" s="64">
        <f t="shared" si="196"/>
        <v>160</v>
      </c>
      <c r="C1555" s="64">
        <f t="shared" si="197"/>
        <v>2</v>
      </c>
      <c r="D1555" s="64">
        <f t="shared" si="198"/>
        <v>156</v>
      </c>
      <c r="E1555" s="64">
        <f t="shared" si="199"/>
        <v>776</v>
      </c>
      <c r="F1555" s="64" t="str">
        <f t="shared" si="192"/>
        <v/>
      </c>
      <c r="G1555" s="64" t="str">
        <f t="shared" si="193"/>
        <v/>
      </c>
      <c r="H1555" s="64" t="str">
        <f t="shared" si="194"/>
        <v/>
      </c>
      <c r="I1555" s="80" t="str">
        <f>IFERROR(VLOOKUP(D1555,Sheet2!A:B,2,0),"")</f>
        <v/>
      </c>
      <c r="J1555" s="64" t="str">
        <f>IFERROR(IF(I1555&lt;&gt;"",VLOOKUP(I1555,Sheet2!B:C,2,0),""),"")</f>
        <v/>
      </c>
      <c r="K1555" s="64" t="str">
        <f>IFERROR( IF(I1555&lt;&gt;"", HLOOKUP(L$2+$A1555,Sheet2!BX:NK,2,0),""),"")</f>
        <v/>
      </c>
      <c r="L1555" t="str">
        <f>IF(OR(HLOOKUP(L$2+$A1555,Sheet2!BX:NK,$B1555,0),HLOOKUP(L$2+$A1555,Sheet2!BX:NK,$B1555,0)&lt;&gt;""),HLOOKUP(L$2+$A1555,Sheet2!BX:NK,$B1555,0),"")</f>
        <v/>
      </c>
      <c r="M1555" t="str">
        <f>IF(OR(HLOOKUP(M$2+$A1555,Sheet2!BY:NL,$B1555,0),HLOOKUP(M$2+$A1555,Sheet2!BY:NL,$B1555,0)&lt;&gt;""),HLOOKUP(M$2+$A1555,Sheet2!BY:NL,$B1555,0),"")</f>
        <v/>
      </c>
      <c r="N1555" t="str">
        <f>IF(OR(HLOOKUP(N$2+$A1555,Sheet2!BZ:NM,$B1555,0),HLOOKUP(N$2+$A1555,Sheet2!BZ:NM,$B1555,0)&lt;&gt;""),HLOOKUP(N$2+$A1555,Sheet2!BZ:NM,$B1555,0),"")</f>
        <v/>
      </c>
      <c r="O1555" t="str">
        <f>IF(OR(HLOOKUP(O$2+$A1555,Sheet2!CA:NN,$B1555,0),HLOOKUP(O$2+$A1555,Sheet2!CA:NN,$B1555,0)&lt;&gt;""),HLOOKUP(O$2+$A1555,Sheet2!CA:NN,$B1555,0),"")</f>
        <v/>
      </c>
      <c r="P1555" t="str">
        <f>IF(OR(HLOOKUP(P$2+$A1555,Sheet2!CB:NO,$B1555,0),HLOOKUP(P$2+$A1555,Sheet2!CB:NO,$B1555,0)&lt;&gt;""),HLOOKUP(P$2+$A1555,Sheet2!CB:NO,$B1555,0),"")</f>
        <v/>
      </c>
      <c r="Q1555" t="str">
        <f>IF(OR(HLOOKUP(Q$2+$A1555,Sheet2!CC:NO,$B1555,0),HLOOKUP(Q$2+$A1555,Sheet2!CC:NO,$B1555,0)&lt;&gt;""),HLOOKUP(Q$2+$A1555,Sheet2!CC:NO,$B1555,0),"")</f>
        <v/>
      </c>
    </row>
    <row r="1556" spans="1:17" x14ac:dyDescent="0.25">
      <c r="A1556" s="64">
        <f t="shared" si="195"/>
        <v>12</v>
      </c>
      <c r="B1556" s="64">
        <f t="shared" si="196"/>
        <v>160</v>
      </c>
      <c r="C1556" s="64">
        <f t="shared" si="197"/>
        <v>3</v>
      </c>
      <c r="D1556" s="64">
        <f t="shared" si="198"/>
        <v>156</v>
      </c>
      <c r="E1556" s="64">
        <f t="shared" si="199"/>
        <v>776</v>
      </c>
      <c r="F1556" s="64" t="str">
        <f t="shared" si="192"/>
        <v/>
      </c>
      <c r="G1556" s="64" t="str">
        <f t="shared" si="193"/>
        <v/>
      </c>
      <c r="H1556" s="64" t="str">
        <f t="shared" si="194"/>
        <v/>
      </c>
      <c r="I1556" s="80" t="str">
        <f>IFERROR(VLOOKUP(D1556,Sheet2!A:B,2,0),"")</f>
        <v/>
      </c>
      <c r="J1556" s="64" t="str">
        <f>IFERROR(IF(I1556&lt;&gt;"",VLOOKUP(I1556,Sheet2!B:C,2,0),""),"")</f>
        <v/>
      </c>
      <c r="K1556" s="64" t="str">
        <f>IFERROR( IF(I1556&lt;&gt;"", HLOOKUP(L$2+$A1556,Sheet2!BX:NK,2,0),""),"")</f>
        <v/>
      </c>
      <c r="L1556" t="str">
        <f>IF(OR(HLOOKUP(L$2+$A1556,Sheet2!BX:NK,$B1556,0),HLOOKUP(L$2+$A1556,Sheet2!BX:NK,$B1556,0)&lt;&gt;""),HLOOKUP(L$2+$A1556,Sheet2!BX:NK,$B1556,0),"")</f>
        <v/>
      </c>
      <c r="M1556" t="str">
        <f>IF(OR(HLOOKUP(M$2+$A1556,Sheet2!BY:NL,$B1556,0),HLOOKUP(M$2+$A1556,Sheet2!BY:NL,$B1556,0)&lt;&gt;""),HLOOKUP(M$2+$A1556,Sheet2!BY:NL,$B1556,0),"")</f>
        <v/>
      </c>
      <c r="N1556" t="str">
        <f>IF(OR(HLOOKUP(N$2+$A1556,Sheet2!BZ:NM,$B1556,0),HLOOKUP(N$2+$A1556,Sheet2!BZ:NM,$B1556,0)&lt;&gt;""),HLOOKUP(N$2+$A1556,Sheet2!BZ:NM,$B1556,0),"")</f>
        <v/>
      </c>
      <c r="O1556" t="str">
        <f>IF(OR(HLOOKUP(O$2+$A1556,Sheet2!CA:NN,$B1556,0),HLOOKUP(O$2+$A1556,Sheet2!CA:NN,$B1556,0)&lt;&gt;""),HLOOKUP(O$2+$A1556,Sheet2!CA:NN,$B1556,0),"")</f>
        <v/>
      </c>
      <c r="P1556" t="str">
        <f>IF(OR(HLOOKUP(P$2+$A1556,Sheet2!CB:NO,$B1556,0),HLOOKUP(P$2+$A1556,Sheet2!CB:NO,$B1556,0)&lt;&gt;""),HLOOKUP(P$2+$A1556,Sheet2!CB:NO,$B1556,0),"")</f>
        <v/>
      </c>
      <c r="Q1556" t="str">
        <f>IF(OR(HLOOKUP(Q$2+$A1556,Sheet2!CC:NO,$B1556,0),HLOOKUP(Q$2+$A1556,Sheet2!CC:NO,$B1556,0)&lt;&gt;""),HLOOKUP(Q$2+$A1556,Sheet2!CC:NO,$B1556,0),"")</f>
        <v/>
      </c>
    </row>
    <row r="1557" spans="1:17" x14ac:dyDescent="0.25">
      <c r="A1557" s="64">
        <f t="shared" si="195"/>
        <v>18</v>
      </c>
      <c r="B1557" s="64">
        <f t="shared" si="196"/>
        <v>160</v>
      </c>
      <c r="C1557" s="64">
        <f t="shared" si="197"/>
        <v>4</v>
      </c>
      <c r="D1557" s="64">
        <f t="shared" si="198"/>
        <v>156</v>
      </c>
      <c r="E1557" s="64">
        <f t="shared" si="199"/>
        <v>776</v>
      </c>
      <c r="F1557" s="64" t="str">
        <f t="shared" si="192"/>
        <v/>
      </c>
      <c r="G1557" s="64" t="str">
        <f t="shared" si="193"/>
        <v/>
      </c>
      <c r="H1557" s="64" t="str">
        <f t="shared" si="194"/>
        <v/>
      </c>
      <c r="I1557" s="80" t="str">
        <f>IFERROR(VLOOKUP(D1557,Sheet2!A:B,2,0),"")</f>
        <v/>
      </c>
      <c r="J1557" s="64" t="str">
        <f>IFERROR(IF(I1557&lt;&gt;"",VLOOKUP(I1557,Sheet2!B:C,2,0),""),"")</f>
        <v/>
      </c>
      <c r="K1557" s="64" t="str">
        <f>IFERROR( IF(I1557&lt;&gt;"", HLOOKUP(L$2+$A1557,Sheet2!BX:NK,2,0),""),"")</f>
        <v/>
      </c>
      <c r="L1557" t="str">
        <f>IF(OR(HLOOKUP(L$2+$A1557,Sheet2!BX:NK,$B1557,0),HLOOKUP(L$2+$A1557,Sheet2!BX:NK,$B1557,0)&lt;&gt;""),HLOOKUP(L$2+$A1557,Sheet2!BX:NK,$B1557,0),"")</f>
        <v/>
      </c>
      <c r="M1557" t="str">
        <f>IF(OR(HLOOKUP(M$2+$A1557,Sheet2!BY:NL,$B1557,0),HLOOKUP(M$2+$A1557,Sheet2!BY:NL,$B1557,0)&lt;&gt;""),HLOOKUP(M$2+$A1557,Sheet2!BY:NL,$B1557,0),"")</f>
        <v/>
      </c>
      <c r="N1557" t="str">
        <f>IF(OR(HLOOKUP(N$2+$A1557,Sheet2!BZ:NM,$B1557,0),HLOOKUP(N$2+$A1557,Sheet2!BZ:NM,$B1557,0)&lt;&gt;""),HLOOKUP(N$2+$A1557,Sheet2!BZ:NM,$B1557,0),"")</f>
        <v/>
      </c>
      <c r="O1557" t="str">
        <f>IF(OR(HLOOKUP(O$2+$A1557,Sheet2!CA:NN,$B1557,0),HLOOKUP(O$2+$A1557,Sheet2!CA:NN,$B1557,0)&lt;&gt;""),HLOOKUP(O$2+$A1557,Sheet2!CA:NN,$B1557,0),"")</f>
        <v/>
      </c>
      <c r="P1557" t="str">
        <f>IF(OR(HLOOKUP(P$2+$A1557,Sheet2!CB:NO,$B1557,0),HLOOKUP(P$2+$A1557,Sheet2!CB:NO,$B1557,0)&lt;&gt;""),HLOOKUP(P$2+$A1557,Sheet2!CB:NO,$B1557,0),"")</f>
        <v/>
      </c>
      <c r="Q1557" t="str">
        <f>IF(OR(HLOOKUP(Q$2+$A1557,Sheet2!CC:NO,$B1557,0),HLOOKUP(Q$2+$A1557,Sheet2!CC:NO,$B1557,0)&lt;&gt;""),HLOOKUP(Q$2+$A1557,Sheet2!CC:NO,$B1557,0),"")</f>
        <v/>
      </c>
    </row>
    <row r="1558" spans="1:17" x14ac:dyDescent="0.25">
      <c r="A1558" s="64">
        <f t="shared" si="195"/>
        <v>24</v>
      </c>
      <c r="B1558" s="64">
        <f t="shared" si="196"/>
        <v>160</v>
      </c>
      <c r="C1558" s="64">
        <f t="shared" si="197"/>
        <v>5</v>
      </c>
      <c r="D1558" s="64">
        <f t="shared" si="198"/>
        <v>156</v>
      </c>
      <c r="E1558" s="64">
        <f t="shared" si="199"/>
        <v>776</v>
      </c>
      <c r="F1558" s="64" t="str">
        <f t="shared" si="192"/>
        <v/>
      </c>
      <c r="G1558" s="64" t="str">
        <f t="shared" si="193"/>
        <v/>
      </c>
      <c r="H1558" s="64" t="str">
        <f t="shared" si="194"/>
        <v/>
      </c>
      <c r="I1558" s="80" t="str">
        <f>IFERROR(VLOOKUP(D1558,Sheet2!A:B,2,0),"")</f>
        <v/>
      </c>
      <c r="J1558" s="64" t="str">
        <f>IFERROR(IF(I1558&lt;&gt;"",VLOOKUP(I1558,Sheet2!B:C,2,0),""),"")</f>
        <v/>
      </c>
      <c r="K1558" s="64" t="str">
        <f>IFERROR( IF(I1558&lt;&gt;"", HLOOKUP(L$2+$A1558,Sheet2!BX:NK,2,0),""),"")</f>
        <v/>
      </c>
      <c r="L1558" t="str">
        <f>IF(OR(HLOOKUP(L$2+$A1558,Sheet2!BX:NK,$B1558,0),HLOOKUP(L$2+$A1558,Sheet2!BX:NK,$B1558,0)&lt;&gt;""),HLOOKUP(L$2+$A1558,Sheet2!BX:NK,$B1558,0),"")</f>
        <v/>
      </c>
      <c r="M1558" t="str">
        <f>IF(OR(HLOOKUP(M$2+$A1558,Sheet2!BY:NL,$B1558,0),HLOOKUP(M$2+$A1558,Sheet2!BY:NL,$B1558,0)&lt;&gt;""),HLOOKUP(M$2+$A1558,Sheet2!BY:NL,$B1558,0),"")</f>
        <v/>
      </c>
      <c r="N1558" t="str">
        <f>IF(OR(HLOOKUP(N$2+$A1558,Sheet2!BZ:NM,$B1558,0),HLOOKUP(N$2+$A1558,Sheet2!BZ:NM,$B1558,0)&lt;&gt;""),HLOOKUP(N$2+$A1558,Sheet2!BZ:NM,$B1558,0),"")</f>
        <v/>
      </c>
      <c r="O1558" t="str">
        <f>IF(OR(HLOOKUP(O$2+$A1558,Sheet2!CA:NN,$B1558,0),HLOOKUP(O$2+$A1558,Sheet2!CA:NN,$B1558,0)&lt;&gt;""),HLOOKUP(O$2+$A1558,Sheet2!CA:NN,$B1558,0),"")</f>
        <v/>
      </c>
      <c r="P1558" t="str">
        <f>IF(OR(HLOOKUP(P$2+$A1558,Sheet2!CB:NO,$B1558,0),HLOOKUP(P$2+$A1558,Sheet2!CB:NO,$B1558,0)&lt;&gt;""),HLOOKUP(P$2+$A1558,Sheet2!CB:NO,$B1558,0),"")</f>
        <v/>
      </c>
      <c r="Q1558" t="str">
        <f>IF(OR(HLOOKUP(Q$2+$A1558,Sheet2!CC:NO,$B1558,0),HLOOKUP(Q$2+$A1558,Sheet2!CC:NO,$B1558,0)&lt;&gt;""),HLOOKUP(Q$2+$A1558,Sheet2!CC:NO,$B1558,0),"")</f>
        <v/>
      </c>
    </row>
    <row r="1559" spans="1:17" x14ac:dyDescent="0.25">
      <c r="A1559" s="64">
        <f t="shared" si="195"/>
        <v>30</v>
      </c>
      <c r="B1559" s="64">
        <f t="shared" si="196"/>
        <v>160</v>
      </c>
      <c r="C1559" s="64">
        <f t="shared" si="197"/>
        <v>6</v>
      </c>
      <c r="D1559" s="64">
        <f t="shared" si="198"/>
        <v>156</v>
      </c>
      <c r="E1559" s="64">
        <f t="shared" si="199"/>
        <v>776</v>
      </c>
      <c r="F1559" s="64" t="str">
        <f t="shared" si="192"/>
        <v/>
      </c>
      <c r="G1559" s="64" t="str">
        <f t="shared" si="193"/>
        <v/>
      </c>
      <c r="H1559" s="64" t="str">
        <f t="shared" si="194"/>
        <v/>
      </c>
      <c r="I1559" s="80" t="str">
        <f>IFERROR(VLOOKUP(D1559,Sheet2!A:B,2,0),"")</f>
        <v/>
      </c>
      <c r="J1559" s="64" t="str">
        <f>IFERROR(IF(I1559&lt;&gt;"",VLOOKUP(I1559,Sheet2!B:C,2,0),""),"")</f>
        <v/>
      </c>
      <c r="K1559" s="64" t="str">
        <f>IFERROR( IF(I1559&lt;&gt;"", HLOOKUP(L$2+$A1559,Sheet2!BX:NK,2,0),""),"")</f>
        <v/>
      </c>
      <c r="L1559" t="str">
        <f>IF(OR(HLOOKUP(L$2+$A1559,Sheet2!BX:NK,$B1559,0),HLOOKUP(L$2+$A1559,Sheet2!BX:NK,$B1559,0)&lt;&gt;""),HLOOKUP(L$2+$A1559,Sheet2!BX:NK,$B1559,0),"")</f>
        <v/>
      </c>
      <c r="M1559" t="str">
        <f>IF(OR(HLOOKUP(M$2+$A1559,Sheet2!BY:NL,$B1559,0),HLOOKUP(M$2+$A1559,Sheet2!BY:NL,$B1559,0)&lt;&gt;""),HLOOKUP(M$2+$A1559,Sheet2!BY:NL,$B1559,0),"")</f>
        <v/>
      </c>
      <c r="N1559" t="str">
        <f>IF(OR(HLOOKUP(N$2+$A1559,Sheet2!BZ:NM,$B1559,0),HLOOKUP(N$2+$A1559,Sheet2!BZ:NM,$B1559,0)&lt;&gt;""),HLOOKUP(N$2+$A1559,Sheet2!BZ:NM,$B1559,0),"")</f>
        <v/>
      </c>
      <c r="O1559" t="str">
        <f>IF(OR(HLOOKUP(O$2+$A1559,Sheet2!CA:NN,$B1559,0),HLOOKUP(O$2+$A1559,Sheet2!CA:NN,$B1559,0)&lt;&gt;""),HLOOKUP(O$2+$A1559,Sheet2!CA:NN,$B1559,0),"")</f>
        <v/>
      </c>
      <c r="P1559" t="str">
        <f>IF(OR(HLOOKUP(P$2+$A1559,Sheet2!CB:NO,$B1559,0),HLOOKUP(P$2+$A1559,Sheet2!CB:NO,$B1559,0)&lt;&gt;""),HLOOKUP(P$2+$A1559,Sheet2!CB:NO,$B1559,0),"")</f>
        <v/>
      </c>
      <c r="Q1559" t="str">
        <f>IF(OR(HLOOKUP(Q$2+$A1559,Sheet2!CC:NO,$B1559,0),HLOOKUP(Q$2+$A1559,Sheet2!CC:NO,$B1559,0)&lt;&gt;""),HLOOKUP(Q$2+$A1559,Sheet2!CC:NO,$B1559,0),"")</f>
        <v/>
      </c>
    </row>
    <row r="1560" spans="1:17" x14ac:dyDescent="0.25">
      <c r="A1560" s="64">
        <f t="shared" si="195"/>
        <v>36</v>
      </c>
      <c r="B1560" s="64">
        <f t="shared" si="196"/>
        <v>160</v>
      </c>
      <c r="C1560" s="64">
        <f t="shared" si="197"/>
        <v>7</v>
      </c>
      <c r="D1560" s="64">
        <f t="shared" si="198"/>
        <v>156</v>
      </c>
      <c r="E1560" s="64">
        <f t="shared" si="199"/>
        <v>776</v>
      </c>
      <c r="F1560" s="64" t="str">
        <f t="shared" si="192"/>
        <v/>
      </c>
      <c r="G1560" s="64" t="str">
        <f t="shared" si="193"/>
        <v/>
      </c>
      <c r="H1560" s="64" t="str">
        <f t="shared" si="194"/>
        <v/>
      </c>
      <c r="I1560" s="80" t="str">
        <f>IFERROR(VLOOKUP(D1560,Sheet2!A:B,2,0),"")</f>
        <v/>
      </c>
      <c r="J1560" s="64" t="str">
        <f>IFERROR(IF(I1560&lt;&gt;"",VLOOKUP(I1560,Sheet2!B:C,2,0),""),"")</f>
        <v/>
      </c>
      <c r="K1560" s="64" t="str">
        <f>IFERROR( IF(I1560&lt;&gt;"", HLOOKUP(L$2+$A1560,Sheet2!BX:NK,2,0),""),"")</f>
        <v/>
      </c>
      <c r="L1560" t="str">
        <f>IF(OR(HLOOKUP(L$2+$A1560,Sheet2!BX:NK,$B1560,0),HLOOKUP(L$2+$A1560,Sheet2!BX:NK,$B1560,0)&lt;&gt;""),HLOOKUP(L$2+$A1560,Sheet2!BX:NK,$B1560,0),"")</f>
        <v/>
      </c>
      <c r="M1560" t="str">
        <f>IF(OR(HLOOKUP(M$2+$A1560,Sheet2!BY:NL,$B1560,0),HLOOKUP(M$2+$A1560,Sheet2!BY:NL,$B1560,0)&lt;&gt;""),HLOOKUP(M$2+$A1560,Sheet2!BY:NL,$B1560,0),"")</f>
        <v/>
      </c>
      <c r="N1560" t="str">
        <f>IF(OR(HLOOKUP(N$2+$A1560,Sheet2!BZ:NM,$B1560,0),HLOOKUP(N$2+$A1560,Sheet2!BZ:NM,$B1560,0)&lt;&gt;""),HLOOKUP(N$2+$A1560,Sheet2!BZ:NM,$B1560,0),"")</f>
        <v/>
      </c>
      <c r="O1560" t="str">
        <f>IF(OR(HLOOKUP(O$2+$A1560,Sheet2!CA:NN,$B1560,0),HLOOKUP(O$2+$A1560,Sheet2!CA:NN,$B1560,0)&lt;&gt;""),HLOOKUP(O$2+$A1560,Sheet2!CA:NN,$B1560,0),"")</f>
        <v/>
      </c>
      <c r="P1560" t="str">
        <f>IF(OR(HLOOKUP(P$2+$A1560,Sheet2!CB:NO,$B1560,0),HLOOKUP(P$2+$A1560,Sheet2!CB:NO,$B1560,0)&lt;&gt;""),HLOOKUP(P$2+$A1560,Sheet2!CB:NO,$B1560,0),"")</f>
        <v/>
      </c>
      <c r="Q1560" t="str">
        <f>IF(OR(HLOOKUP(Q$2+$A1560,Sheet2!CC:NO,$B1560,0),HLOOKUP(Q$2+$A1560,Sheet2!CC:NO,$B1560,0)&lt;&gt;""),HLOOKUP(Q$2+$A1560,Sheet2!CC:NO,$B1560,0),"")</f>
        <v/>
      </c>
    </row>
    <row r="1561" spans="1:17" x14ac:dyDescent="0.25">
      <c r="A1561" s="64">
        <f t="shared" si="195"/>
        <v>42</v>
      </c>
      <c r="B1561" s="64">
        <f t="shared" si="196"/>
        <v>160</v>
      </c>
      <c r="C1561" s="64">
        <f t="shared" si="197"/>
        <v>8</v>
      </c>
      <c r="D1561" s="64">
        <f t="shared" si="198"/>
        <v>156</v>
      </c>
      <c r="E1561" s="64">
        <f t="shared" si="199"/>
        <v>776</v>
      </c>
      <c r="F1561" s="64" t="str">
        <f t="shared" si="192"/>
        <v/>
      </c>
      <c r="G1561" s="64" t="str">
        <f t="shared" si="193"/>
        <v/>
      </c>
      <c r="H1561" s="64" t="str">
        <f t="shared" si="194"/>
        <v/>
      </c>
      <c r="I1561" s="80" t="str">
        <f>IFERROR(VLOOKUP(D1561,Sheet2!A:B,2,0),"")</f>
        <v/>
      </c>
      <c r="J1561" s="64" t="str">
        <f>IFERROR(IF(I1561&lt;&gt;"",VLOOKUP(I1561,Sheet2!B:C,2,0),""),"")</f>
        <v/>
      </c>
      <c r="K1561" s="64" t="str">
        <f>IFERROR( IF(I1561&lt;&gt;"", HLOOKUP(L$2+$A1561,Sheet2!BX:NK,2,0),""),"")</f>
        <v/>
      </c>
      <c r="L1561" t="str">
        <f>IF(OR(HLOOKUP(L$2+$A1561,Sheet2!BX:NK,$B1561,0),HLOOKUP(L$2+$A1561,Sheet2!BX:NK,$B1561,0)&lt;&gt;""),HLOOKUP(L$2+$A1561,Sheet2!BX:NK,$B1561,0),"")</f>
        <v/>
      </c>
      <c r="M1561" t="str">
        <f>IF(OR(HLOOKUP(M$2+$A1561,Sheet2!BY:NL,$B1561,0),HLOOKUP(M$2+$A1561,Sheet2!BY:NL,$B1561,0)&lt;&gt;""),HLOOKUP(M$2+$A1561,Sheet2!BY:NL,$B1561,0),"")</f>
        <v/>
      </c>
      <c r="N1561" t="str">
        <f>IF(OR(HLOOKUP(N$2+$A1561,Sheet2!BZ:NM,$B1561,0),HLOOKUP(N$2+$A1561,Sheet2!BZ:NM,$B1561,0)&lt;&gt;""),HLOOKUP(N$2+$A1561,Sheet2!BZ:NM,$B1561,0),"")</f>
        <v/>
      </c>
      <c r="O1561" t="str">
        <f>IF(OR(HLOOKUP(O$2+$A1561,Sheet2!CA:NN,$B1561,0),HLOOKUP(O$2+$A1561,Sheet2!CA:NN,$B1561,0)&lt;&gt;""),HLOOKUP(O$2+$A1561,Sheet2!CA:NN,$B1561,0),"")</f>
        <v/>
      </c>
      <c r="P1561" t="str">
        <f>IF(OR(HLOOKUP(P$2+$A1561,Sheet2!CB:NO,$B1561,0),HLOOKUP(P$2+$A1561,Sheet2!CB:NO,$B1561,0)&lt;&gt;""),HLOOKUP(P$2+$A1561,Sheet2!CB:NO,$B1561,0),"")</f>
        <v/>
      </c>
      <c r="Q1561" t="str">
        <f>IF(OR(HLOOKUP(Q$2+$A1561,Sheet2!CC:NO,$B1561,0),HLOOKUP(Q$2+$A1561,Sheet2!CC:NO,$B1561,0)&lt;&gt;""),HLOOKUP(Q$2+$A1561,Sheet2!CC:NO,$B1561,0),"")</f>
        <v/>
      </c>
    </row>
    <row r="1562" spans="1:17" x14ac:dyDescent="0.25">
      <c r="A1562" s="64">
        <f t="shared" si="195"/>
        <v>48</v>
      </c>
      <c r="B1562" s="64">
        <f t="shared" si="196"/>
        <v>160</v>
      </c>
      <c r="C1562" s="64">
        <f t="shared" si="197"/>
        <v>9</v>
      </c>
      <c r="D1562" s="64">
        <f t="shared" si="198"/>
        <v>156</v>
      </c>
      <c r="E1562" s="64">
        <f t="shared" si="199"/>
        <v>776</v>
      </c>
      <c r="F1562" s="64" t="str">
        <f t="shared" si="192"/>
        <v/>
      </c>
      <c r="G1562" s="64" t="str">
        <f t="shared" si="193"/>
        <v/>
      </c>
      <c r="H1562" s="64" t="str">
        <f t="shared" si="194"/>
        <v/>
      </c>
      <c r="I1562" s="80" t="str">
        <f>IFERROR(VLOOKUP(D1562,Sheet2!A:B,2,0),"")</f>
        <v/>
      </c>
      <c r="J1562" s="64" t="str">
        <f>IFERROR(IF(I1562&lt;&gt;"",VLOOKUP(I1562,Sheet2!B:C,2,0),""),"")</f>
        <v/>
      </c>
      <c r="K1562" s="64" t="str">
        <f>IFERROR( IF(I1562&lt;&gt;"", HLOOKUP(L$2+$A1562,Sheet2!BX:NK,2,0),""),"")</f>
        <v/>
      </c>
      <c r="L1562" t="str">
        <f>IF(OR(HLOOKUP(L$2+$A1562,Sheet2!BX:NK,$B1562,0),HLOOKUP(L$2+$A1562,Sheet2!BX:NK,$B1562,0)&lt;&gt;""),HLOOKUP(L$2+$A1562,Sheet2!BX:NK,$B1562,0),"")</f>
        <v/>
      </c>
      <c r="M1562" t="str">
        <f>IF(OR(HLOOKUP(M$2+$A1562,Sheet2!BY:NL,$B1562,0),HLOOKUP(M$2+$A1562,Sheet2!BY:NL,$B1562,0)&lt;&gt;""),HLOOKUP(M$2+$A1562,Sheet2!BY:NL,$B1562,0),"")</f>
        <v/>
      </c>
      <c r="N1562" t="str">
        <f>IF(OR(HLOOKUP(N$2+$A1562,Sheet2!BZ:NM,$B1562,0),HLOOKUP(N$2+$A1562,Sheet2!BZ:NM,$B1562,0)&lt;&gt;""),HLOOKUP(N$2+$A1562,Sheet2!BZ:NM,$B1562,0),"")</f>
        <v/>
      </c>
      <c r="O1562" t="str">
        <f>IF(OR(HLOOKUP(O$2+$A1562,Sheet2!CA:NN,$B1562,0),HLOOKUP(O$2+$A1562,Sheet2!CA:NN,$B1562,0)&lt;&gt;""),HLOOKUP(O$2+$A1562,Sheet2!CA:NN,$B1562,0),"")</f>
        <v/>
      </c>
      <c r="P1562" t="str">
        <f>IF(OR(HLOOKUP(P$2+$A1562,Sheet2!CB:NO,$B1562,0),HLOOKUP(P$2+$A1562,Sheet2!CB:NO,$B1562,0)&lt;&gt;""),HLOOKUP(P$2+$A1562,Sheet2!CB:NO,$B1562,0),"")</f>
        <v/>
      </c>
      <c r="Q1562" t="str">
        <f>IF(OR(HLOOKUP(Q$2+$A1562,Sheet2!CC:NO,$B1562,0),HLOOKUP(Q$2+$A1562,Sheet2!CC:NO,$B1562,0)&lt;&gt;""),HLOOKUP(Q$2+$A1562,Sheet2!CC:NO,$B1562,0),"")</f>
        <v/>
      </c>
    </row>
    <row r="1563" spans="1:17" x14ac:dyDescent="0.25">
      <c r="A1563" s="64">
        <f t="shared" si="195"/>
        <v>54</v>
      </c>
      <c r="B1563" s="64">
        <f t="shared" si="196"/>
        <v>160</v>
      </c>
      <c r="C1563" s="64">
        <f t="shared" si="197"/>
        <v>10</v>
      </c>
      <c r="D1563" s="64">
        <f t="shared" si="198"/>
        <v>156</v>
      </c>
      <c r="E1563" s="64">
        <f t="shared" si="199"/>
        <v>776</v>
      </c>
      <c r="F1563" s="64" t="str">
        <f t="shared" si="192"/>
        <v/>
      </c>
      <c r="G1563" s="64" t="str">
        <f t="shared" si="193"/>
        <v/>
      </c>
      <c r="H1563" s="64" t="str">
        <f t="shared" si="194"/>
        <v/>
      </c>
      <c r="I1563" s="80" t="str">
        <f>IFERROR(VLOOKUP(D1563,Sheet2!A:B,2,0),"")</f>
        <v/>
      </c>
      <c r="J1563" s="64" t="str">
        <f>IFERROR(IF(I1563&lt;&gt;"",VLOOKUP(I1563,Sheet2!B:C,2,0),""),"")</f>
        <v/>
      </c>
      <c r="K1563" s="64" t="str">
        <f>IFERROR( IF(I1563&lt;&gt;"", HLOOKUP(L$2+$A1563,Sheet2!BX:NK,2,0),""),"")</f>
        <v/>
      </c>
      <c r="L1563" t="str">
        <f>IF(OR(HLOOKUP(L$2+$A1563,Sheet2!BX:NK,$B1563,0),HLOOKUP(L$2+$A1563,Sheet2!BX:NK,$B1563,0)&lt;&gt;""),HLOOKUP(L$2+$A1563,Sheet2!BX:NK,$B1563,0),"")</f>
        <v/>
      </c>
      <c r="M1563" t="str">
        <f>IF(OR(HLOOKUP(M$2+$A1563,Sheet2!BY:NL,$B1563,0),HLOOKUP(M$2+$A1563,Sheet2!BY:NL,$B1563,0)&lt;&gt;""),HLOOKUP(M$2+$A1563,Sheet2!BY:NL,$B1563,0),"")</f>
        <v/>
      </c>
      <c r="N1563" t="str">
        <f>IF(OR(HLOOKUP(N$2+$A1563,Sheet2!BZ:NM,$B1563,0),HLOOKUP(N$2+$A1563,Sheet2!BZ:NM,$B1563,0)&lt;&gt;""),HLOOKUP(N$2+$A1563,Sheet2!BZ:NM,$B1563,0),"")</f>
        <v/>
      </c>
      <c r="O1563" t="str">
        <f>IF(OR(HLOOKUP(O$2+$A1563,Sheet2!CA:NN,$B1563,0),HLOOKUP(O$2+$A1563,Sheet2!CA:NN,$B1563,0)&lt;&gt;""),HLOOKUP(O$2+$A1563,Sheet2!CA:NN,$B1563,0),"")</f>
        <v/>
      </c>
      <c r="P1563" t="str">
        <f>IF(OR(HLOOKUP(P$2+$A1563,Sheet2!CB:NO,$B1563,0),HLOOKUP(P$2+$A1563,Sheet2!CB:NO,$B1563,0)&lt;&gt;""),HLOOKUP(P$2+$A1563,Sheet2!CB:NO,$B1563,0),"")</f>
        <v/>
      </c>
      <c r="Q1563" t="str">
        <f>IF(OR(HLOOKUP(Q$2+$A1563,Sheet2!CC:NO,$B1563,0),HLOOKUP(Q$2+$A1563,Sheet2!CC:NO,$B1563,0)&lt;&gt;""),HLOOKUP(Q$2+$A1563,Sheet2!CC:NO,$B1563,0),"")</f>
        <v/>
      </c>
    </row>
    <row r="1564" spans="1:17" x14ac:dyDescent="0.25">
      <c r="A1564" s="64">
        <f t="shared" si="195"/>
        <v>0</v>
      </c>
      <c r="B1564" s="64">
        <f t="shared" si="196"/>
        <v>161</v>
      </c>
      <c r="C1564" s="64">
        <f t="shared" si="197"/>
        <v>1</v>
      </c>
      <c r="D1564" s="64">
        <f t="shared" si="198"/>
        <v>157</v>
      </c>
      <c r="E1564" s="64">
        <f t="shared" si="199"/>
        <v>781</v>
      </c>
      <c r="F1564" s="64" t="str">
        <f t="shared" si="192"/>
        <v/>
      </c>
      <c r="G1564" s="64" t="str">
        <f t="shared" si="193"/>
        <v/>
      </c>
      <c r="H1564" s="64" t="str">
        <f t="shared" si="194"/>
        <v/>
      </c>
      <c r="I1564" s="80" t="str">
        <f>IFERROR(VLOOKUP(D1564,Sheet2!A:B,2,0),"")</f>
        <v/>
      </c>
      <c r="J1564" s="64" t="str">
        <f>IFERROR(IF(I1564&lt;&gt;"",VLOOKUP(I1564,Sheet2!B:C,2,0),""),"")</f>
        <v/>
      </c>
      <c r="K1564" s="64" t="str">
        <f>IFERROR( IF(I1564&lt;&gt;"", HLOOKUP(L$2+$A1564,Sheet2!BX:NK,2,0),""),"")</f>
        <v/>
      </c>
      <c r="L1564" t="str">
        <f>IF(OR(HLOOKUP(L$2+$A1564,Sheet2!BX:NK,$B1564,0),HLOOKUP(L$2+$A1564,Sheet2!BX:NK,$B1564,0)&lt;&gt;""),HLOOKUP(L$2+$A1564,Sheet2!BX:NK,$B1564,0),"")</f>
        <v/>
      </c>
      <c r="M1564" t="str">
        <f>IF(OR(HLOOKUP(M$2+$A1564,Sheet2!BY:NL,$B1564,0),HLOOKUP(M$2+$A1564,Sheet2!BY:NL,$B1564,0)&lt;&gt;""),HLOOKUP(M$2+$A1564,Sheet2!BY:NL,$B1564,0),"")</f>
        <v/>
      </c>
      <c r="N1564" t="str">
        <f>IF(OR(HLOOKUP(N$2+$A1564,Sheet2!BZ:NM,$B1564,0),HLOOKUP(N$2+$A1564,Sheet2!BZ:NM,$B1564,0)&lt;&gt;""),HLOOKUP(N$2+$A1564,Sheet2!BZ:NM,$B1564,0),"")</f>
        <v/>
      </c>
      <c r="O1564" t="str">
        <f>IF(OR(HLOOKUP(O$2+$A1564,Sheet2!CA:NN,$B1564,0),HLOOKUP(O$2+$A1564,Sheet2!CA:NN,$B1564,0)&lt;&gt;""),HLOOKUP(O$2+$A1564,Sheet2!CA:NN,$B1564,0),"")</f>
        <v/>
      </c>
      <c r="P1564" t="str">
        <f>IF(OR(HLOOKUP(P$2+$A1564,Sheet2!CB:NO,$B1564,0),HLOOKUP(P$2+$A1564,Sheet2!CB:NO,$B1564,0)&lt;&gt;""),HLOOKUP(P$2+$A1564,Sheet2!CB:NO,$B1564,0),"")</f>
        <v/>
      </c>
      <c r="Q1564" t="str">
        <f>IF(OR(HLOOKUP(Q$2+$A1564,Sheet2!CC:NO,$B1564,0),HLOOKUP(Q$2+$A1564,Sheet2!CC:NO,$B1564,0)&lt;&gt;""),HLOOKUP(Q$2+$A1564,Sheet2!CC:NO,$B1564,0),"")</f>
        <v/>
      </c>
    </row>
    <row r="1565" spans="1:17" x14ac:dyDescent="0.25">
      <c r="A1565" s="64">
        <f t="shared" si="195"/>
        <v>6</v>
      </c>
      <c r="B1565" s="64">
        <f t="shared" si="196"/>
        <v>161</v>
      </c>
      <c r="C1565" s="64">
        <f t="shared" si="197"/>
        <v>2</v>
      </c>
      <c r="D1565" s="64">
        <f t="shared" si="198"/>
        <v>157</v>
      </c>
      <c r="E1565" s="64">
        <f t="shared" si="199"/>
        <v>781</v>
      </c>
      <c r="F1565" s="64" t="str">
        <f t="shared" si="192"/>
        <v/>
      </c>
      <c r="G1565" s="64" t="str">
        <f t="shared" si="193"/>
        <v/>
      </c>
      <c r="H1565" s="64" t="str">
        <f t="shared" si="194"/>
        <v/>
      </c>
      <c r="I1565" s="80" t="str">
        <f>IFERROR(VLOOKUP(D1565,Sheet2!A:B,2,0),"")</f>
        <v/>
      </c>
      <c r="J1565" s="64" t="str">
        <f>IFERROR(IF(I1565&lt;&gt;"",VLOOKUP(I1565,Sheet2!B:C,2,0),""),"")</f>
        <v/>
      </c>
      <c r="K1565" s="64" t="str">
        <f>IFERROR( IF(I1565&lt;&gt;"", HLOOKUP(L$2+$A1565,Sheet2!BX:NK,2,0),""),"")</f>
        <v/>
      </c>
      <c r="L1565" t="str">
        <f>IF(OR(HLOOKUP(L$2+$A1565,Sheet2!BX:NK,$B1565,0),HLOOKUP(L$2+$A1565,Sheet2!BX:NK,$B1565,0)&lt;&gt;""),HLOOKUP(L$2+$A1565,Sheet2!BX:NK,$B1565,0),"")</f>
        <v/>
      </c>
      <c r="M1565" t="str">
        <f>IF(OR(HLOOKUP(M$2+$A1565,Sheet2!BY:NL,$B1565,0),HLOOKUP(M$2+$A1565,Sheet2!BY:NL,$B1565,0)&lt;&gt;""),HLOOKUP(M$2+$A1565,Sheet2!BY:NL,$B1565,0),"")</f>
        <v/>
      </c>
      <c r="N1565" t="str">
        <f>IF(OR(HLOOKUP(N$2+$A1565,Sheet2!BZ:NM,$B1565,0),HLOOKUP(N$2+$A1565,Sheet2!BZ:NM,$B1565,0)&lt;&gt;""),HLOOKUP(N$2+$A1565,Sheet2!BZ:NM,$B1565,0),"")</f>
        <v/>
      </c>
      <c r="O1565" t="str">
        <f>IF(OR(HLOOKUP(O$2+$A1565,Sheet2!CA:NN,$B1565,0),HLOOKUP(O$2+$A1565,Sheet2!CA:NN,$B1565,0)&lt;&gt;""),HLOOKUP(O$2+$A1565,Sheet2!CA:NN,$B1565,0),"")</f>
        <v/>
      </c>
      <c r="P1565" t="str">
        <f>IF(OR(HLOOKUP(P$2+$A1565,Sheet2!CB:NO,$B1565,0),HLOOKUP(P$2+$A1565,Sheet2!CB:NO,$B1565,0)&lt;&gt;""),HLOOKUP(P$2+$A1565,Sheet2!CB:NO,$B1565,0),"")</f>
        <v/>
      </c>
      <c r="Q1565" t="str">
        <f>IF(OR(HLOOKUP(Q$2+$A1565,Sheet2!CC:NO,$B1565,0),HLOOKUP(Q$2+$A1565,Sheet2!CC:NO,$B1565,0)&lt;&gt;""),HLOOKUP(Q$2+$A1565,Sheet2!CC:NO,$B1565,0),"")</f>
        <v/>
      </c>
    </row>
    <row r="1566" spans="1:17" x14ac:dyDescent="0.25">
      <c r="A1566" s="64">
        <f t="shared" si="195"/>
        <v>12</v>
      </c>
      <c r="B1566" s="64">
        <f t="shared" si="196"/>
        <v>161</v>
      </c>
      <c r="C1566" s="64">
        <f t="shared" si="197"/>
        <v>3</v>
      </c>
      <c r="D1566" s="64">
        <f t="shared" si="198"/>
        <v>157</v>
      </c>
      <c r="E1566" s="64">
        <f t="shared" si="199"/>
        <v>781</v>
      </c>
      <c r="F1566" s="64" t="str">
        <f t="shared" si="192"/>
        <v/>
      </c>
      <c r="G1566" s="64" t="str">
        <f t="shared" si="193"/>
        <v/>
      </c>
      <c r="H1566" s="64" t="str">
        <f t="shared" si="194"/>
        <v/>
      </c>
      <c r="I1566" s="80" t="str">
        <f>IFERROR(VLOOKUP(D1566,Sheet2!A:B,2,0),"")</f>
        <v/>
      </c>
      <c r="J1566" s="64" t="str">
        <f>IFERROR(IF(I1566&lt;&gt;"",VLOOKUP(I1566,Sheet2!B:C,2,0),""),"")</f>
        <v/>
      </c>
      <c r="K1566" s="64" t="str">
        <f>IFERROR( IF(I1566&lt;&gt;"", HLOOKUP(L$2+$A1566,Sheet2!BX:NK,2,0),""),"")</f>
        <v/>
      </c>
      <c r="L1566" t="str">
        <f>IF(OR(HLOOKUP(L$2+$A1566,Sheet2!BX:NK,$B1566,0),HLOOKUP(L$2+$A1566,Sheet2!BX:NK,$B1566,0)&lt;&gt;""),HLOOKUP(L$2+$A1566,Sheet2!BX:NK,$B1566,0),"")</f>
        <v/>
      </c>
      <c r="M1566" t="str">
        <f>IF(OR(HLOOKUP(M$2+$A1566,Sheet2!BY:NL,$B1566,0),HLOOKUP(M$2+$A1566,Sheet2!BY:NL,$B1566,0)&lt;&gt;""),HLOOKUP(M$2+$A1566,Sheet2!BY:NL,$B1566,0),"")</f>
        <v/>
      </c>
      <c r="N1566" t="str">
        <f>IF(OR(HLOOKUP(N$2+$A1566,Sheet2!BZ:NM,$B1566,0),HLOOKUP(N$2+$A1566,Sheet2!BZ:NM,$B1566,0)&lt;&gt;""),HLOOKUP(N$2+$A1566,Sheet2!BZ:NM,$B1566,0),"")</f>
        <v/>
      </c>
      <c r="O1566" t="str">
        <f>IF(OR(HLOOKUP(O$2+$A1566,Sheet2!CA:NN,$B1566,0),HLOOKUP(O$2+$A1566,Sheet2!CA:NN,$B1566,0)&lt;&gt;""),HLOOKUP(O$2+$A1566,Sheet2!CA:NN,$B1566,0),"")</f>
        <v/>
      </c>
      <c r="P1566" t="str">
        <f>IF(OR(HLOOKUP(P$2+$A1566,Sheet2!CB:NO,$B1566,0),HLOOKUP(P$2+$A1566,Sheet2!CB:NO,$B1566,0)&lt;&gt;""),HLOOKUP(P$2+$A1566,Sheet2!CB:NO,$B1566,0),"")</f>
        <v/>
      </c>
      <c r="Q1566" t="str">
        <f>IF(OR(HLOOKUP(Q$2+$A1566,Sheet2!CC:NO,$B1566,0),HLOOKUP(Q$2+$A1566,Sheet2!CC:NO,$B1566,0)&lt;&gt;""),HLOOKUP(Q$2+$A1566,Sheet2!CC:NO,$B1566,0),"")</f>
        <v/>
      </c>
    </row>
    <row r="1567" spans="1:17" x14ac:dyDescent="0.25">
      <c r="A1567" s="64">
        <f t="shared" si="195"/>
        <v>18</v>
      </c>
      <c r="B1567" s="64">
        <f t="shared" si="196"/>
        <v>161</v>
      </c>
      <c r="C1567" s="64">
        <f t="shared" si="197"/>
        <v>4</v>
      </c>
      <c r="D1567" s="64">
        <f t="shared" si="198"/>
        <v>157</v>
      </c>
      <c r="E1567" s="64">
        <f t="shared" si="199"/>
        <v>781</v>
      </c>
      <c r="F1567" s="64" t="str">
        <f t="shared" si="192"/>
        <v/>
      </c>
      <c r="G1567" s="64" t="str">
        <f t="shared" si="193"/>
        <v/>
      </c>
      <c r="H1567" s="64" t="str">
        <f t="shared" si="194"/>
        <v/>
      </c>
      <c r="I1567" s="80" t="str">
        <f>IFERROR(VLOOKUP(D1567,Sheet2!A:B,2,0),"")</f>
        <v/>
      </c>
      <c r="J1567" s="64" t="str">
        <f>IFERROR(IF(I1567&lt;&gt;"",VLOOKUP(I1567,Sheet2!B:C,2,0),""),"")</f>
        <v/>
      </c>
      <c r="K1567" s="64" t="str">
        <f>IFERROR( IF(I1567&lt;&gt;"", HLOOKUP(L$2+$A1567,Sheet2!BX:NK,2,0),""),"")</f>
        <v/>
      </c>
      <c r="L1567" t="str">
        <f>IF(OR(HLOOKUP(L$2+$A1567,Sheet2!BX:NK,$B1567,0),HLOOKUP(L$2+$A1567,Sheet2!BX:NK,$B1567,0)&lt;&gt;""),HLOOKUP(L$2+$A1567,Sheet2!BX:NK,$B1567,0),"")</f>
        <v/>
      </c>
      <c r="M1567" t="str">
        <f>IF(OR(HLOOKUP(M$2+$A1567,Sheet2!BY:NL,$B1567,0),HLOOKUP(M$2+$A1567,Sheet2!BY:NL,$B1567,0)&lt;&gt;""),HLOOKUP(M$2+$A1567,Sheet2!BY:NL,$B1567,0),"")</f>
        <v/>
      </c>
      <c r="N1567" t="str">
        <f>IF(OR(HLOOKUP(N$2+$A1567,Sheet2!BZ:NM,$B1567,0),HLOOKUP(N$2+$A1567,Sheet2!BZ:NM,$B1567,0)&lt;&gt;""),HLOOKUP(N$2+$A1567,Sheet2!BZ:NM,$B1567,0),"")</f>
        <v/>
      </c>
      <c r="O1567" t="str">
        <f>IF(OR(HLOOKUP(O$2+$A1567,Sheet2!CA:NN,$B1567,0),HLOOKUP(O$2+$A1567,Sheet2!CA:NN,$B1567,0)&lt;&gt;""),HLOOKUP(O$2+$A1567,Sheet2!CA:NN,$B1567,0),"")</f>
        <v/>
      </c>
      <c r="P1567" t="str">
        <f>IF(OR(HLOOKUP(P$2+$A1567,Sheet2!CB:NO,$B1567,0),HLOOKUP(P$2+$A1567,Sheet2!CB:NO,$B1567,0)&lt;&gt;""),HLOOKUP(P$2+$A1567,Sheet2!CB:NO,$B1567,0),"")</f>
        <v/>
      </c>
      <c r="Q1567" t="str">
        <f>IF(OR(HLOOKUP(Q$2+$A1567,Sheet2!CC:NO,$B1567,0),HLOOKUP(Q$2+$A1567,Sheet2!CC:NO,$B1567,0)&lt;&gt;""),HLOOKUP(Q$2+$A1567,Sheet2!CC:NO,$B1567,0),"")</f>
        <v/>
      </c>
    </row>
    <row r="1568" spans="1:17" x14ac:dyDescent="0.25">
      <c r="A1568" s="64">
        <f t="shared" si="195"/>
        <v>24</v>
      </c>
      <c r="B1568" s="64">
        <f t="shared" si="196"/>
        <v>161</v>
      </c>
      <c r="C1568" s="64">
        <f t="shared" si="197"/>
        <v>5</v>
      </c>
      <c r="D1568" s="64">
        <f t="shared" si="198"/>
        <v>157</v>
      </c>
      <c r="E1568" s="64">
        <f t="shared" si="199"/>
        <v>781</v>
      </c>
      <c r="F1568" s="64" t="str">
        <f t="shared" si="192"/>
        <v/>
      </c>
      <c r="G1568" s="64" t="str">
        <f t="shared" si="193"/>
        <v/>
      </c>
      <c r="H1568" s="64" t="str">
        <f t="shared" si="194"/>
        <v/>
      </c>
      <c r="I1568" s="80" t="str">
        <f>IFERROR(VLOOKUP(D1568,Sheet2!A:B,2,0),"")</f>
        <v/>
      </c>
      <c r="J1568" s="64" t="str">
        <f>IFERROR(IF(I1568&lt;&gt;"",VLOOKUP(I1568,Sheet2!B:C,2,0),""),"")</f>
        <v/>
      </c>
      <c r="K1568" s="64" t="str">
        <f>IFERROR( IF(I1568&lt;&gt;"", HLOOKUP(L$2+$A1568,Sheet2!BX:NK,2,0),""),"")</f>
        <v/>
      </c>
      <c r="L1568" t="str">
        <f>IF(OR(HLOOKUP(L$2+$A1568,Sheet2!BX:NK,$B1568,0),HLOOKUP(L$2+$A1568,Sheet2!BX:NK,$B1568,0)&lt;&gt;""),HLOOKUP(L$2+$A1568,Sheet2!BX:NK,$B1568,0),"")</f>
        <v/>
      </c>
      <c r="M1568" t="str">
        <f>IF(OR(HLOOKUP(M$2+$A1568,Sheet2!BY:NL,$B1568,0),HLOOKUP(M$2+$A1568,Sheet2!BY:NL,$B1568,0)&lt;&gt;""),HLOOKUP(M$2+$A1568,Sheet2!BY:NL,$B1568,0),"")</f>
        <v/>
      </c>
      <c r="N1568" t="str">
        <f>IF(OR(HLOOKUP(N$2+$A1568,Sheet2!BZ:NM,$B1568,0),HLOOKUP(N$2+$A1568,Sheet2!BZ:NM,$B1568,0)&lt;&gt;""),HLOOKUP(N$2+$A1568,Sheet2!BZ:NM,$B1568,0),"")</f>
        <v/>
      </c>
      <c r="O1568" t="str">
        <f>IF(OR(HLOOKUP(O$2+$A1568,Sheet2!CA:NN,$B1568,0),HLOOKUP(O$2+$A1568,Sheet2!CA:NN,$B1568,0)&lt;&gt;""),HLOOKUP(O$2+$A1568,Sheet2!CA:NN,$B1568,0),"")</f>
        <v/>
      </c>
      <c r="P1568" t="str">
        <f>IF(OR(HLOOKUP(P$2+$A1568,Sheet2!CB:NO,$B1568,0),HLOOKUP(P$2+$A1568,Sheet2!CB:NO,$B1568,0)&lt;&gt;""),HLOOKUP(P$2+$A1568,Sheet2!CB:NO,$B1568,0),"")</f>
        <v/>
      </c>
      <c r="Q1568" t="str">
        <f>IF(OR(HLOOKUP(Q$2+$A1568,Sheet2!CC:NO,$B1568,0),HLOOKUP(Q$2+$A1568,Sheet2!CC:NO,$B1568,0)&lt;&gt;""),HLOOKUP(Q$2+$A1568,Sheet2!CC:NO,$B1568,0),"")</f>
        <v/>
      </c>
    </row>
    <row r="1569" spans="1:17" x14ac:dyDescent="0.25">
      <c r="A1569" s="64">
        <f t="shared" si="195"/>
        <v>30</v>
      </c>
      <c r="B1569" s="64">
        <f t="shared" si="196"/>
        <v>161</v>
      </c>
      <c r="C1569" s="64">
        <f t="shared" si="197"/>
        <v>6</v>
      </c>
      <c r="D1569" s="64">
        <f t="shared" si="198"/>
        <v>157</v>
      </c>
      <c r="E1569" s="64">
        <f t="shared" si="199"/>
        <v>781</v>
      </c>
      <c r="F1569" s="64" t="str">
        <f t="shared" si="192"/>
        <v/>
      </c>
      <c r="G1569" s="64" t="str">
        <f t="shared" si="193"/>
        <v/>
      </c>
      <c r="H1569" s="64" t="str">
        <f t="shared" si="194"/>
        <v/>
      </c>
      <c r="I1569" s="80" t="str">
        <f>IFERROR(VLOOKUP(D1569,Sheet2!A:B,2,0),"")</f>
        <v/>
      </c>
      <c r="J1569" s="64" t="str">
        <f>IFERROR(IF(I1569&lt;&gt;"",VLOOKUP(I1569,Sheet2!B:C,2,0),""),"")</f>
        <v/>
      </c>
      <c r="K1569" s="64" t="str">
        <f>IFERROR( IF(I1569&lt;&gt;"", HLOOKUP(L$2+$A1569,Sheet2!BX:NK,2,0),""),"")</f>
        <v/>
      </c>
      <c r="L1569" t="str">
        <f>IF(OR(HLOOKUP(L$2+$A1569,Sheet2!BX:NK,$B1569,0),HLOOKUP(L$2+$A1569,Sheet2!BX:NK,$B1569,0)&lt;&gt;""),HLOOKUP(L$2+$A1569,Sheet2!BX:NK,$B1569,0),"")</f>
        <v/>
      </c>
      <c r="M1569" t="str">
        <f>IF(OR(HLOOKUP(M$2+$A1569,Sheet2!BY:NL,$B1569,0),HLOOKUP(M$2+$A1569,Sheet2!BY:NL,$B1569,0)&lt;&gt;""),HLOOKUP(M$2+$A1569,Sheet2!BY:NL,$B1569,0),"")</f>
        <v/>
      </c>
      <c r="N1569" t="str">
        <f>IF(OR(HLOOKUP(N$2+$A1569,Sheet2!BZ:NM,$B1569,0),HLOOKUP(N$2+$A1569,Sheet2!BZ:NM,$B1569,0)&lt;&gt;""),HLOOKUP(N$2+$A1569,Sheet2!BZ:NM,$B1569,0),"")</f>
        <v/>
      </c>
      <c r="O1569" t="str">
        <f>IF(OR(HLOOKUP(O$2+$A1569,Sheet2!CA:NN,$B1569,0),HLOOKUP(O$2+$A1569,Sheet2!CA:NN,$B1569,0)&lt;&gt;""),HLOOKUP(O$2+$A1569,Sheet2!CA:NN,$B1569,0),"")</f>
        <v/>
      </c>
      <c r="P1569" t="str">
        <f>IF(OR(HLOOKUP(P$2+$A1569,Sheet2!CB:NO,$B1569,0),HLOOKUP(P$2+$A1569,Sheet2!CB:NO,$B1569,0)&lt;&gt;""),HLOOKUP(P$2+$A1569,Sheet2!CB:NO,$B1569,0),"")</f>
        <v/>
      </c>
      <c r="Q1569" t="str">
        <f>IF(OR(HLOOKUP(Q$2+$A1569,Sheet2!CC:NO,$B1569,0),HLOOKUP(Q$2+$A1569,Sheet2!CC:NO,$B1569,0)&lt;&gt;""),HLOOKUP(Q$2+$A1569,Sheet2!CC:NO,$B1569,0),"")</f>
        <v/>
      </c>
    </row>
    <row r="1570" spans="1:17" x14ac:dyDescent="0.25">
      <c r="A1570" s="64">
        <f t="shared" si="195"/>
        <v>36</v>
      </c>
      <c r="B1570" s="64">
        <f t="shared" si="196"/>
        <v>161</v>
      </c>
      <c r="C1570" s="64">
        <f t="shared" si="197"/>
        <v>7</v>
      </c>
      <c r="D1570" s="64">
        <f t="shared" si="198"/>
        <v>157</v>
      </c>
      <c r="E1570" s="64">
        <f t="shared" si="199"/>
        <v>781</v>
      </c>
      <c r="F1570" s="64" t="str">
        <f t="shared" si="192"/>
        <v/>
      </c>
      <c r="G1570" s="64" t="str">
        <f t="shared" si="193"/>
        <v/>
      </c>
      <c r="H1570" s="64" t="str">
        <f t="shared" si="194"/>
        <v/>
      </c>
      <c r="I1570" s="80" t="str">
        <f>IFERROR(VLOOKUP(D1570,Sheet2!A:B,2,0),"")</f>
        <v/>
      </c>
      <c r="J1570" s="64" t="str">
        <f>IFERROR(IF(I1570&lt;&gt;"",VLOOKUP(I1570,Sheet2!B:C,2,0),""),"")</f>
        <v/>
      </c>
      <c r="K1570" s="64" t="str">
        <f>IFERROR( IF(I1570&lt;&gt;"", HLOOKUP(L$2+$A1570,Sheet2!BX:NK,2,0),""),"")</f>
        <v/>
      </c>
      <c r="L1570" t="str">
        <f>IF(OR(HLOOKUP(L$2+$A1570,Sheet2!BX:NK,$B1570,0),HLOOKUP(L$2+$A1570,Sheet2!BX:NK,$B1570,0)&lt;&gt;""),HLOOKUP(L$2+$A1570,Sheet2!BX:NK,$B1570,0),"")</f>
        <v/>
      </c>
      <c r="M1570" t="str">
        <f>IF(OR(HLOOKUP(M$2+$A1570,Sheet2!BY:NL,$B1570,0),HLOOKUP(M$2+$A1570,Sheet2!BY:NL,$B1570,0)&lt;&gt;""),HLOOKUP(M$2+$A1570,Sheet2!BY:NL,$B1570,0),"")</f>
        <v/>
      </c>
      <c r="N1570" t="str">
        <f>IF(OR(HLOOKUP(N$2+$A1570,Sheet2!BZ:NM,$B1570,0),HLOOKUP(N$2+$A1570,Sheet2!BZ:NM,$B1570,0)&lt;&gt;""),HLOOKUP(N$2+$A1570,Sheet2!BZ:NM,$B1570,0),"")</f>
        <v/>
      </c>
      <c r="O1570" t="str">
        <f>IF(OR(HLOOKUP(O$2+$A1570,Sheet2!CA:NN,$B1570,0),HLOOKUP(O$2+$A1570,Sheet2!CA:NN,$B1570,0)&lt;&gt;""),HLOOKUP(O$2+$A1570,Sheet2!CA:NN,$B1570,0),"")</f>
        <v/>
      </c>
      <c r="P1570" t="str">
        <f>IF(OR(HLOOKUP(P$2+$A1570,Sheet2!CB:NO,$B1570,0),HLOOKUP(P$2+$A1570,Sheet2!CB:NO,$B1570,0)&lt;&gt;""),HLOOKUP(P$2+$A1570,Sheet2!CB:NO,$B1570,0),"")</f>
        <v/>
      </c>
      <c r="Q1570" t="str">
        <f>IF(OR(HLOOKUP(Q$2+$A1570,Sheet2!CC:NO,$B1570,0),HLOOKUP(Q$2+$A1570,Sheet2!CC:NO,$B1570,0)&lt;&gt;""),HLOOKUP(Q$2+$A1570,Sheet2!CC:NO,$B1570,0),"")</f>
        <v/>
      </c>
    </row>
    <row r="1571" spans="1:17" x14ac:dyDescent="0.25">
      <c r="A1571" s="64">
        <f t="shared" si="195"/>
        <v>42</v>
      </c>
      <c r="B1571" s="64">
        <f t="shared" si="196"/>
        <v>161</v>
      </c>
      <c r="C1571" s="64">
        <f t="shared" si="197"/>
        <v>8</v>
      </c>
      <c r="D1571" s="64">
        <f t="shared" si="198"/>
        <v>157</v>
      </c>
      <c r="E1571" s="64">
        <f t="shared" si="199"/>
        <v>781</v>
      </c>
      <c r="F1571" s="64" t="str">
        <f t="shared" si="192"/>
        <v/>
      </c>
      <c r="G1571" s="64" t="str">
        <f t="shared" si="193"/>
        <v/>
      </c>
      <c r="H1571" s="64" t="str">
        <f t="shared" si="194"/>
        <v/>
      </c>
      <c r="I1571" s="80" t="str">
        <f>IFERROR(VLOOKUP(D1571,Sheet2!A:B,2,0),"")</f>
        <v/>
      </c>
      <c r="J1571" s="64" t="str">
        <f>IFERROR(IF(I1571&lt;&gt;"",VLOOKUP(I1571,Sheet2!B:C,2,0),""),"")</f>
        <v/>
      </c>
      <c r="K1571" s="64" t="str">
        <f>IFERROR( IF(I1571&lt;&gt;"", HLOOKUP(L$2+$A1571,Sheet2!BX:NK,2,0),""),"")</f>
        <v/>
      </c>
      <c r="L1571" t="str">
        <f>IF(OR(HLOOKUP(L$2+$A1571,Sheet2!BX:NK,$B1571,0),HLOOKUP(L$2+$A1571,Sheet2!BX:NK,$B1571,0)&lt;&gt;""),HLOOKUP(L$2+$A1571,Sheet2!BX:NK,$B1571,0),"")</f>
        <v/>
      </c>
      <c r="M1571" t="str">
        <f>IF(OR(HLOOKUP(M$2+$A1571,Sheet2!BY:NL,$B1571,0),HLOOKUP(M$2+$A1571,Sheet2!BY:NL,$B1571,0)&lt;&gt;""),HLOOKUP(M$2+$A1571,Sheet2!BY:NL,$B1571,0),"")</f>
        <v/>
      </c>
      <c r="N1571" t="str">
        <f>IF(OR(HLOOKUP(N$2+$A1571,Sheet2!BZ:NM,$B1571,0),HLOOKUP(N$2+$A1571,Sheet2!BZ:NM,$B1571,0)&lt;&gt;""),HLOOKUP(N$2+$A1571,Sheet2!BZ:NM,$B1571,0),"")</f>
        <v/>
      </c>
      <c r="O1571" t="str">
        <f>IF(OR(HLOOKUP(O$2+$A1571,Sheet2!CA:NN,$B1571,0),HLOOKUP(O$2+$A1571,Sheet2!CA:NN,$B1571,0)&lt;&gt;""),HLOOKUP(O$2+$A1571,Sheet2!CA:NN,$B1571,0),"")</f>
        <v/>
      </c>
      <c r="P1571" t="str">
        <f>IF(OR(HLOOKUP(P$2+$A1571,Sheet2!CB:NO,$B1571,0),HLOOKUP(P$2+$A1571,Sheet2!CB:NO,$B1571,0)&lt;&gt;""),HLOOKUP(P$2+$A1571,Sheet2!CB:NO,$B1571,0),"")</f>
        <v/>
      </c>
      <c r="Q1571" t="str">
        <f>IF(OR(HLOOKUP(Q$2+$A1571,Sheet2!CC:NO,$B1571,0),HLOOKUP(Q$2+$A1571,Sheet2!CC:NO,$B1571,0)&lt;&gt;""),HLOOKUP(Q$2+$A1571,Sheet2!CC:NO,$B1571,0),"")</f>
        <v/>
      </c>
    </row>
    <row r="1572" spans="1:17" x14ac:dyDescent="0.25">
      <c r="A1572" s="64">
        <f t="shared" si="195"/>
        <v>48</v>
      </c>
      <c r="B1572" s="64">
        <f t="shared" si="196"/>
        <v>161</v>
      </c>
      <c r="C1572" s="64">
        <f t="shared" si="197"/>
        <v>9</v>
      </c>
      <c r="D1572" s="64">
        <f t="shared" si="198"/>
        <v>157</v>
      </c>
      <c r="E1572" s="64">
        <f t="shared" si="199"/>
        <v>781</v>
      </c>
      <c r="F1572" s="64" t="str">
        <f t="shared" si="192"/>
        <v/>
      </c>
      <c r="G1572" s="64" t="str">
        <f t="shared" si="193"/>
        <v/>
      </c>
      <c r="H1572" s="64" t="str">
        <f t="shared" si="194"/>
        <v/>
      </c>
      <c r="I1572" s="80" t="str">
        <f>IFERROR(VLOOKUP(D1572,Sheet2!A:B,2,0),"")</f>
        <v/>
      </c>
      <c r="J1572" s="64" t="str">
        <f>IFERROR(IF(I1572&lt;&gt;"",VLOOKUP(I1572,Sheet2!B:C,2,0),""),"")</f>
        <v/>
      </c>
      <c r="K1572" s="64" t="str">
        <f>IFERROR( IF(I1572&lt;&gt;"", HLOOKUP(L$2+$A1572,Sheet2!BX:NK,2,0),""),"")</f>
        <v/>
      </c>
      <c r="L1572" t="str">
        <f>IF(OR(HLOOKUP(L$2+$A1572,Sheet2!BX:NK,$B1572,0),HLOOKUP(L$2+$A1572,Sheet2!BX:NK,$B1572,0)&lt;&gt;""),HLOOKUP(L$2+$A1572,Sheet2!BX:NK,$B1572,0),"")</f>
        <v/>
      </c>
      <c r="M1572" t="str">
        <f>IF(OR(HLOOKUP(M$2+$A1572,Sheet2!BY:NL,$B1572,0),HLOOKUP(M$2+$A1572,Sheet2!BY:NL,$B1572,0)&lt;&gt;""),HLOOKUP(M$2+$A1572,Sheet2!BY:NL,$B1572,0),"")</f>
        <v/>
      </c>
      <c r="N1572" t="str">
        <f>IF(OR(HLOOKUP(N$2+$A1572,Sheet2!BZ:NM,$B1572,0),HLOOKUP(N$2+$A1572,Sheet2!BZ:NM,$B1572,0)&lt;&gt;""),HLOOKUP(N$2+$A1572,Sheet2!BZ:NM,$B1572,0),"")</f>
        <v/>
      </c>
      <c r="O1572" t="str">
        <f>IF(OR(HLOOKUP(O$2+$A1572,Sheet2!CA:NN,$B1572,0),HLOOKUP(O$2+$A1572,Sheet2!CA:NN,$B1572,0)&lt;&gt;""),HLOOKUP(O$2+$A1572,Sheet2!CA:NN,$B1572,0),"")</f>
        <v/>
      </c>
      <c r="P1572" t="str">
        <f>IF(OR(HLOOKUP(P$2+$A1572,Sheet2!CB:NO,$B1572,0),HLOOKUP(P$2+$A1572,Sheet2!CB:NO,$B1572,0)&lt;&gt;""),HLOOKUP(P$2+$A1572,Sheet2!CB:NO,$B1572,0),"")</f>
        <v/>
      </c>
      <c r="Q1572" t="str">
        <f>IF(OR(HLOOKUP(Q$2+$A1572,Sheet2!CC:NO,$B1572,0),HLOOKUP(Q$2+$A1572,Sheet2!CC:NO,$B1572,0)&lt;&gt;""),HLOOKUP(Q$2+$A1572,Sheet2!CC:NO,$B1572,0),"")</f>
        <v/>
      </c>
    </row>
    <row r="1573" spans="1:17" x14ac:dyDescent="0.25">
      <c r="A1573" s="64">
        <f t="shared" si="195"/>
        <v>54</v>
      </c>
      <c r="B1573" s="64">
        <f t="shared" si="196"/>
        <v>161</v>
      </c>
      <c r="C1573" s="64">
        <f t="shared" si="197"/>
        <v>10</v>
      </c>
      <c r="D1573" s="64">
        <f t="shared" si="198"/>
        <v>157</v>
      </c>
      <c r="E1573" s="64">
        <f t="shared" si="199"/>
        <v>781</v>
      </c>
      <c r="F1573" s="64" t="str">
        <f t="shared" si="192"/>
        <v/>
      </c>
      <c r="G1573" s="64" t="str">
        <f t="shared" si="193"/>
        <v/>
      </c>
      <c r="H1573" s="64" t="str">
        <f t="shared" si="194"/>
        <v/>
      </c>
      <c r="I1573" s="80" t="str">
        <f>IFERROR(VLOOKUP(D1573,Sheet2!A:B,2,0),"")</f>
        <v/>
      </c>
      <c r="J1573" s="64" t="str">
        <f>IFERROR(IF(I1573&lt;&gt;"",VLOOKUP(I1573,Sheet2!B:C,2,0),""),"")</f>
        <v/>
      </c>
      <c r="K1573" s="64" t="str">
        <f>IFERROR( IF(I1573&lt;&gt;"", HLOOKUP(L$2+$A1573,Sheet2!BX:NK,2,0),""),"")</f>
        <v/>
      </c>
      <c r="L1573" t="str">
        <f>IF(OR(HLOOKUP(L$2+$A1573,Sheet2!BX:NK,$B1573,0),HLOOKUP(L$2+$A1573,Sheet2!BX:NK,$B1573,0)&lt;&gt;""),HLOOKUP(L$2+$A1573,Sheet2!BX:NK,$B1573,0),"")</f>
        <v/>
      </c>
      <c r="M1573" t="str">
        <f>IF(OR(HLOOKUP(M$2+$A1573,Sheet2!BY:NL,$B1573,0),HLOOKUP(M$2+$A1573,Sheet2!BY:NL,$B1573,0)&lt;&gt;""),HLOOKUP(M$2+$A1573,Sheet2!BY:NL,$B1573,0),"")</f>
        <v/>
      </c>
      <c r="N1573" t="str">
        <f>IF(OR(HLOOKUP(N$2+$A1573,Sheet2!BZ:NM,$B1573,0),HLOOKUP(N$2+$A1573,Sheet2!BZ:NM,$B1573,0)&lt;&gt;""),HLOOKUP(N$2+$A1573,Sheet2!BZ:NM,$B1573,0),"")</f>
        <v/>
      </c>
      <c r="O1573" t="str">
        <f>IF(OR(HLOOKUP(O$2+$A1573,Sheet2!CA:NN,$B1573,0),HLOOKUP(O$2+$A1573,Sheet2!CA:NN,$B1573,0)&lt;&gt;""),HLOOKUP(O$2+$A1573,Sheet2!CA:NN,$B1573,0),"")</f>
        <v/>
      </c>
      <c r="P1573" t="str">
        <f>IF(OR(HLOOKUP(P$2+$A1573,Sheet2!CB:NO,$B1573,0),HLOOKUP(P$2+$A1573,Sheet2!CB:NO,$B1573,0)&lt;&gt;""),HLOOKUP(P$2+$A1573,Sheet2!CB:NO,$B1573,0),"")</f>
        <v/>
      </c>
      <c r="Q1573" t="str">
        <f>IF(OR(HLOOKUP(Q$2+$A1573,Sheet2!CC:NO,$B1573,0),HLOOKUP(Q$2+$A1573,Sheet2!CC:NO,$B1573,0)&lt;&gt;""),HLOOKUP(Q$2+$A1573,Sheet2!CC:NO,$B1573,0),"")</f>
        <v/>
      </c>
    </row>
    <row r="1574" spans="1:17" x14ac:dyDescent="0.25">
      <c r="A1574" s="64">
        <f t="shared" si="195"/>
        <v>0</v>
      </c>
      <c r="B1574" s="64">
        <f t="shared" si="196"/>
        <v>162</v>
      </c>
      <c r="C1574" s="64">
        <f t="shared" si="197"/>
        <v>1</v>
      </c>
      <c r="D1574" s="64">
        <f t="shared" si="198"/>
        <v>158</v>
      </c>
      <c r="E1574" s="64">
        <f t="shared" si="199"/>
        <v>786</v>
      </c>
      <c r="F1574" s="64" t="str">
        <f t="shared" si="192"/>
        <v/>
      </c>
      <c r="G1574" s="64" t="str">
        <f t="shared" si="193"/>
        <v/>
      </c>
      <c r="H1574" s="64" t="str">
        <f t="shared" si="194"/>
        <v/>
      </c>
      <c r="I1574" s="80" t="str">
        <f>IFERROR(VLOOKUP(D1574,Sheet2!A:B,2,0),"")</f>
        <v/>
      </c>
      <c r="J1574" s="64" t="str">
        <f>IFERROR(IF(I1574&lt;&gt;"",VLOOKUP(I1574,Sheet2!B:C,2,0),""),"")</f>
        <v/>
      </c>
      <c r="K1574" s="64" t="str">
        <f>IFERROR( IF(I1574&lt;&gt;"", HLOOKUP(L$2+$A1574,Sheet2!BX:NK,2,0),""),"")</f>
        <v/>
      </c>
      <c r="L1574" t="str">
        <f>IF(OR(HLOOKUP(L$2+$A1574,Sheet2!BX:NK,$B1574,0),HLOOKUP(L$2+$A1574,Sheet2!BX:NK,$B1574,0)&lt;&gt;""),HLOOKUP(L$2+$A1574,Sheet2!BX:NK,$B1574,0),"")</f>
        <v/>
      </c>
      <c r="M1574" t="str">
        <f>IF(OR(HLOOKUP(M$2+$A1574,Sheet2!BY:NL,$B1574,0),HLOOKUP(M$2+$A1574,Sheet2!BY:NL,$B1574,0)&lt;&gt;""),HLOOKUP(M$2+$A1574,Sheet2!BY:NL,$B1574,0),"")</f>
        <v/>
      </c>
      <c r="N1574" t="str">
        <f>IF(OR(HLOOKUP(N$2+$A1574,Sheet2!BZ:NM,$B1574,0),HLOOKUP(N$2+$A1574,Sheet2!BZ:NM,$B1574,0)&lt;&gt;""),HLOOKUP(N$2+$A1574,Sheet2!BZ:NM,$B1574,0),"")</f>
        <v/>
      </c>
      <c r="O1574" t="str">
        <f>IF(OR(HLOOKUP(O$2+$A1574,Sheet2!CA:NN,$B1574,0),HLOOKUP(O$2+$A1574,Sheet2!CA:NN,$B1574,0)&lt;&gt;""),HLOOKUP(O$2+$A1574,Sheet2!CA:NN,$B1574,0),"")</f>
        <v/>
      </c>
      <c r="P1574" t="str">
        <f>IF(OR(HLOOKUP(P$2+$A1574,Sheet2!CB:NO,$B1574,0),HLOOKUP(P$2+$A1574,Sheet2!CB:NO,$B1574,0)&lt;&gt;""),HLOOKUP(P$2+$A1574,Sheet2!CB:NO,$B1574,0),"")</f>
        <v/>
      </c>
      <c r="Q1574" t="str">
        <f>IF(OR(HLOOKUP(Q$2+$A1574,Sheet2!CC:NO,$B1574,0),HLOOKUP(Q$2+$A1574,Sheet2!CC:NO,$B1574,0)&lt;&gt;""),HLOOKUP(Q$2+$A1574,Sheet2!CC:NO,$B1574,0),"")</f>
        <v/>
      </c>
    </row>
    <row r="1575" spans="1:17" x14ac:dyDescent="0.25">
      <c r="A1575" s="64">
        <f t="shared" si="195"/>
        <v>6</v>
      </c>
      <c r="B1575" s="64">
        <f t="shared" si="196"/>
        <v>162</v>
      </c>
      <c r="C1575" s="64">
        <f t="shared" si="197"/>
        <v>2</v>
      </c>
      <c r="D1575" s="64">
        <f t="shared" si="198"/>
        <v>158</v>
      </c>
      <c r="E1575" s="64">
        <f t="shared" si="199"/>
        <v>786</v>
      </c>
      <c r="F1575" s="64" t="str">
        <f t="shared" si="192"/>
        <v/>
      </c>
      <c r="G1575" s="64" t="str">
        <f t="shared" si="193"/>
        <v/>
      </c>
      <c r="H1575" s="64" t="str">
        <f t="shared" si="194"/>
        <v/>
      </c>
      <c r="I1575" s="80" t="str">
        <f>IFERROR(VLOOKUP(D1575,Sheet2!A:B,2,0),"")</f>
        <v/>
      </c>
      <c r="J1575" s="64" t="str">
        <f>IFERROR(IF(I1575&lt;&gt;"",VLOOKUP(I1575,Sheet2!B:C,2,0),""),"")</f>
        <v/>
      </c>
      <c r="K1575" s="64" t="str">
        <f>IFERROR( IF(I1575&lt;&gt;"", HLOOKUP(L$2+$A1575,Sheet2!BX:NK,2,0),""),"")</f>
        <v/>
      </c>
      <c r="L1575" t="str">
        <f>IF(OR(HLOOKUP(L$2+$A1575,Sheet2!BX:NK,$B1575,0),HLOOKUP(L$2+$A1575,Sheet2!BX:NK,$B1575,0)&lt;&gt;""),HLOOKUP(L$2+$A1575,Sheet2!BX:NK,$B1575,0),"")</f>
        <v/>
      </c>
      <c r="M1575" t="str">
        <f>IF(OR(HLOOKUP(M$2+$A1575,Sheet2!BY:NL,$B1575,0),HLOOKUP(M$2+$A1575,Sheet2!BY:NL,$B1575,0)&lt;&gt;""),HLOOKUP(M$2+$A1575,Sheet2!BY:NL,$B1575,0),"")</f>
        <v/>
      </c>
      <c r="N1575" t="str">
        <f>IF(OR(HLOOKUP(N$2+$A1575,Sheet2!BZ:NM,$B1575,0),HLOOKUP(N$2+$A1575,Sheet2!BZ:NM,$B1575,0)&lt;&gt;""),HLOOKUP(N$2+$A1575,Sheet2!BZ:NM,$B1575,0),"")</f>
        <v/>
      </c>
      <c r="O1575" t="str">
        <f>IF(OR(HLOOKUP(O$2+$A1575,Sheet2!CA:NN,$B1575,0),HLOOKUP(O$2+$A1575,Sheet2!CA:NN,$B1575,0)&lt;&gt;""),HLOOKUP(O$2+$A1575,Sheet2!CA:NN,$B1575,0),"")</f>
        <v/>
      </c>
      <c r="P1575" t="str">
        <f>IF(OR(HLOOKUP(P$2+$A1575,Sheet2!CB:NO,$B1575,0),HLOOKUP(P$2+$A1575,Sheet2!CB:NO,$B1575,0)&lt;&gt;""),HLOOKUP(P$2+$A1575,Sheet2!CB:NO,$B1575,0),"")</f>
        <v/>
      </c>
      <c r="Q1575" t="str">
        <f>IF(OR(HLOOKUP(Q$2+$A1575,Sheet2!CC:NO,$B1575,0),HLOOKUP(Q$2+$A1575,Sheet2!CC:NO,$B1575,0)&lt;&gt;""),HLOOKUP(Q$2+$A1575,Sheet2!CC:NO,$B1575,0),"")</f>
        <v/>
      </c>
    </row>
    <row r="1576" spans="1:17" x14ac:dyDescent="0.25">
      <c r="A1576" s="64">
        <f t="shared" si="195"/>
        <v>12</v>
      </c>
      <c r="B1576" s="64">
        <f t="shared" si="196"/>
        <v>162</v>
      </c>
      <c r="C1576" s="64">
        <f t="shared" si="197"/>
        <v>3</v>
      </c>
      <c r="D1576" s="64">
        <f t="shared" si="198"/>
        <v>158</v>
      </c>
      <c r="E1576" s="64">
        <f t="shared" si="199"/>
        <v>786</v>
      </c>
      <c r="F1576" s="64" t="str">
        <f t="shared" si="192"/>
        <v/>
      </c>
      <c r="G1576" s="64" t="str">
        <f t="shared" si="193"/>
        <v/>
      </c>
      <c r="H1576" s="64" t="str">
        <f t="shared" si="194"/>
        <v/>
      </c>
      <c r="I1576" s="80" t="str">
        <f>IFERROR(VLOOKUP(D1576,Sheet2!A:B,2,0),"")</f>
        <v/>
      </c>
      <c r="J1576" s="64" t="str">
        <f>IFERROR(IF(I1576&lt;&gt;"",VLOOKUP(I1576,Sheet2!B:C,2,0),""),"")</f>
        <v/>
      </c>
      <c r="K1576" s="64" t="str">
        <f>IFERROR( IF(I1576&lt;&gt;"", HLOOKUP(L$2+$A1576,Sheet2!BX:NK,2,0),""),"")</f>
        <v/>
      </c>
      <c r="L1576" t="str">
        <f>IF(OR(HLOOKUP(L$2+$A1576,Sheet2!BX:NK,$B1576,0),HLOOKUP(L$2+$A1576,Sheet2!BX:NK,$B1576,0)&lt;&gt;""),HLOOKUP(L$2+$A1576,Sheet2!BX:NK,$B1576,0),"")</f>
        <v/>
      </c>
      <c r="M1576" t="str">
        <f>IF(OR(HLOOKUP(M$2+$A1576,Sheet2!BY:NL,$B1576,0),HLOOKUP(M$2+$A1576,Sheet2!BY:NL,$B1576,0)&lt;&gt;""),HLOOKUP(M$2+$A1576,Sheet2!BY:NL,$B1576,0),"")</f>
        <v/>
      </c>
      <c r="N1576" t="str">
        <f>IF(OR(HLOOKUP(N$2+$A1576,Sheet2!BZ:NM,$B1576,0),HLOOKUP(N$2+$A1576,Sheet2!BZ:NM,$B1576,0)&lt;&gt;""),HLOOKUP(N$2+$A1576,Sheet2!BZ:NM,$B1576,0),"")</f>
        <v/>
      </c>
      <c r="O1576" t="str">
        <f>IF(OR(HLOOKUP(O$2+$A1576,Sheet2!CA:NN,$B1576,0),HLOOKUP(O$2+$A1576,Sheet2!CA:NN,$B1576,0)&lt;&gt;""),HLOOKUP(O$2+$A1576,Sheet2!CA:NN,$B1576,0),"")</f>
        <v/>
      </c>
      <c r="P1576" t="str">
        <f>IF(OR(HLOOKUP(P$2+$A1576,Sheet2!CB:NO,$B1576,0),HLOOKUP(P$2+$A1576,Sheet2!CB:NO,$B1576,0)&lt;&gt;""),HLOOKUP(P$2+$A1576,Sheet2!CB:NO,$B1576,0),"")</f>
        <v/>
      </c>
      <c r="Q1576" t="str">
        <f>IF(OR(HLOOKUP(Q$2+$A1576,Sheet2!CC:NO,$B1576,0),HLOOKUP(Q$2+$A1576,Sheet2!CC:NO,$B1576,0)&lt;&gt;""),HLOOKUP(Q$2+$A1576,Sheet2!CC:NO,$B1576,0),"")</f>
        <v/>
      </c>
    </row>
    <row r="1577" spans="1:17" x14ac:dyDescent="0.25">
      <c r="A1577" s="64">
        <f t="shared" si="195"/>
        <v>18</v>
      </c>
      <c r="B1577" s="64">
        <f t="shared" si="196"/>
        <v>162</v>
      </c>
      <c r="C1577" s="64">
        <f t="shared" si="197"/>
        <v>4</v>
      </c>
      <c r="D1577" s="64">
        <f t="shared" si="198"/>
        <v>158</v>
      </c>
      <c r="E1577" s="64">
        <f t="shared" si="199"/>
        <v>786</v>
      </c>
      <c r="F1577" s="64" t="str">
        <f t="shared" si="192"/>
        <v/>
      </c>
      <c r="G1577" s="64" t="str">
        <f t="shared" si="193"/>
        <v/>
      </c>
      <c r="H1577" s="64" t="str">
        <f t="shared" si="194"/>
        <v/>
      </c>
      <c r="I1577" s="80" t="str">
        <f>IFERROR(VLOOKUP(D1577,Sheet2!A:B,2,0),"")</f>
        <v/>
      </c>
      <c r="J1577" s="64" t="str">
        <f>IFERROR(IF(I1577&lt;&gt;"",VLOOKUP(I1577,Sheet2!B:C,2,0),""),"")</f>
        <v/>
      </c>
      <c r="K1577" s="64" t="str">
        <f>IFERROR( IF(I1577&lt;&gt;"", HLOOKUP(L$2+$A1577,Sheet2!BX:NK,2,0),""),"")</f>
        <v/>
      </c>
      <c r="L1577" t="str">
        <f>IF(OR(HLOOKUP(L$2+$A1577,Sheet2!BX:NK,$B1577,0),HLOOKUP(L$2+$A1577,Sheet2!BX:NK,$B1577,0)&lt;&gt;""),HLOOKUP(L$2+$A1577,Sheet2!BX:NK,$B1577,0),"")</f>
        <v/>
      </c>
      <c r="M1577" t="str">
        <f>IF(OR(HLOOKUP(M$2+$A1577,Sheet2!BY:NL,$B1577,0),HLOOKUP(M$2+$A1577,Sheet2!BY:NL,$B1577,0)&lt;&gt;""),HLOOKUP(M$2+$A1577,Sheet2!BY:NL,$B1577,0),"")</f>
        <v/>
      </c>
      <c r="N1577" t="str">
        <f>IF(OR(HLOOKUP(N$2+$A1577,Sheet2!BZ:NM,$B1577,0),HLOOKUP(N$2+$A1577,Sheet2!BZ:NM,$B1577,0)&lt;&gt;""),HLOOKUP(N$2+$A1577,Sheet2!BZ:NM,$B1577,0),"")</f>
        <v/>
      </c>
      <c r="O1577" t="str">
        <f>IF(OR(HLOOKUP(O$2+$A1577,Sheet2!CA:NN,$B1577,0),HLOOKUP(O$2+$A1577,Sheet2!CA:NN,$B1577,0)&lt;&gt;""),HLOOKUP(O$2+$A1577,Sheet2!CA:NN,$B1577,0),"")</f>
        <v/>
      </c>
      <c r="P1577" t="str">
        <f>IF(OR(HLOOKUP(P$2+$A1577,Sheet2!CB:NO,$B1577,0),HLOOKUP(P$2+$A1577,Sheet2!CB:NO,$B1577,0)&lt;&gt;""),HLOOKUP(P$2+$A1577,Sheet2!CB:NO,$B1577,0),"")</f>
        <v/>
      </c>
      <c r="Q1577" t="str">
        <f>IF(OR(HLOOKUP(Q$2+$A1577,Sheet2!CC:NO,$B1577,0),HLOOKUP(Q$2+$A1577,Sheet2!CC:NO,$B1577,0)&lt;&gt;""),HLOOKUP(Q$2+$A1577,Sheet2!CC:NO,$B1577,0),"")</f>
        <v/>
      </c>
    </row>
    <row r="1578" spans="1:17" x14ac:dyDescent="0.25">
      <c r="A1578" s="64">
        <f t="shared" si="195"/>
        <v>24</v>
      </c>
      <c r="B1578" s="64">
        <f t="shared" si="196"/>
        <v>162</v>
      </c>
      <c r="C1578" s="64">
        <f t="shared" si="197"/>
        <v>5</v>
      </c>
      <c r="D1578" s="64">
        <f t="shared" si="198"/>
        <v>158</v>
      </c>
      <c r="E1578" s="64">
        <f t="shared" si="199"/>
        <v>786</v>
      </c>
      <c r="F1578" s="64" t="str">
        <f t="shared" si="192"/>
        <v/>
      </c>
      <c r="G1578" s="64" t="str">
        <f t="shared" si="193"/>
        <v/>
      </c>
      <c r="H1578" s="64" t="str">
        <f t="shared" si="194"/>
        <v/>
      </c>
      <c r="I1578" s="80" t="str">
        <f>IFERROR(VLOOKUP(D1578,Sheet2!A:B,2,0),"")</f>
        <v/>
      </c>
      <c r="J1578" s="64" t="str">
        <f>IFERROR(IF(I1578&lt;&gt;"",VLOOKUP(I1578,Sheet2!B:C,2,0),""),"")</f>
        <v/>
      </c>
      <c r="K1578" s="64" t="str">
        <f>IFERROR( IF(I1578&lt;&gt;"", HLOOKUP(L$2+$A1578,Sheet2!BX:NK,2,0),""),"")</f>
        <v/>
      </c>
      <c r="L1578" t="str">
        <f>IF(OR(HLOOKUP(L$2+$A1578,Sheet2!BX:NK,$B1578,0),HLOOKUP(L$2+$A1578,Sheet2!BX:NK,$B1578,0)&lt;&gt;""),HLOOKUP(L$2+$A1578,Sheet2!BX:NK,$B1578,0),"")</f>
        <v/>
      </c>
      <c r="M1578" t="str">
        <f>IF(OR(HLOOKUP(M$2+$A1578,Sheet2!BY:NL,$B1578,0),HLOOKUP(M$2+$A1578,Sheet2!BY:NL,$B1578,0)&lt;&gt;""),HLOOKUP(M$2+$A1578,Sheet2!BY:NL,$B1578,0),"")</f>
        <v/>
      </c>
      <c r="N1578" t="str">
        <f>IF(OR(HLOOKUP(N$2+$A1578,Sheet2!BZ:NM,$B1578,0),HLOOKUP(N$2+$A1578,Sheet2!BZ:NM,$B1578,0)&lt;&gt;""),HLOOKUP(N$2+$A1578,Sheet2!BZ:NM,$B1578,0),"")</f>
        <v/>
      </c>
      <c r="O1578" t="str">
        <f>IF(OR(HLOOKUP(O$2+$A1578,Sheet2!CA:NN,$B1578,0),HLOOKUP(O$2+$A1578,Sheet2!CA:NN,$B1578,0)&lt;&gt;""),HLOOKUP(O$2+$A1578,Sheet2!CA:NN,$B1578,0),"")</f>
        <v/>
      </c>
      <c r="P1578" t="str">
        <f>IF(OR(HLOOKUP(P$2+$A1578,Sheet2!CB:NO,$B1578,0),HLOOKUP(P$2+$A1578,Sheet2!CB:NO,$B1578,0)&lt;&gt;""),HLOOKUP(P$2+$A1578,Sheet2!CB:NO,$B1578,0),"")</f>
        <v/>
      </c>
      <c r="Q1578" t="str">
        <f>IF(OR(HLOOKUP(Q$2+$A1578,Sheet2!CC:NO,$B1578,0),HLOOKUP(Q$2+$A1578,Sheet2!CC:NO,$B1578,0)&lt;&gt;""),HLOOKUP(Q$2+$A1578,Sheet2!CC:NO,$B1578,0),"")</f>
        <v/>
      </c>
    </row>
    <row r="1579" spans="1:17" x14ac:dyDescent="0.25">
      <c r="A1579" s="64">
        <f t="shared" si="195"/>
        <v>30</v>
      </c>
      <c r="B1579" s="64">
        <f t="shared" si="196"/>
        <v>162</v>
      </c>
      <c r="C1579" s="64">
        <f t="shared" si="197"/>
        <v>6</v>
      </c>
      <c r="D1579" s="64">
        <f t="shared" si="198"/>
        <v>158</v>
      </c>
      <c r="E1579" s="64">
        <f t="shared" si="199"/>
        <v>786</v>
      </c>
      <c r="F1579" s="64" t="str">
        <f t="shared" si="192"/>
        <v/>
      </c>
      <c r="G1579" s="64" t="str">
        <f t="shared" si="193"/>
        <v/>
      </c>
      <c r="H1579" s="64" t="str">
        <f t="shared" si="194"/>
        <v/>
      </c>
      <c r="I1579" s="80" t="str">
        <f>IFERROR(VLOOKUP(D1579,Sheet2!A:B,2,0),"")</f>
        <v/>
      </c>
      <c r="J1579" s="64" t="str">
        <f>IFERROR(IF(I1579&lt;&gt;"",VLOOKUP(I1579,Sheet2!B:C,2,0),""),"")</f>
        <v/>
      </c>
      <c r="K1579" s="64" t="str">
        <f>IFERROR( IF(I1579&lt;&gt;"", HLOOKUP(L$2+$A1579,Sheet2!BX:NK,2,0),""),"")</f>
        <v/>
      </c>
      <c r="L1579" t="str">
        <f>IF(OR(HLOOKUP(L$2+$A1579,Sheet2!BX:NK,$B1579,0),HLOOKUP(L$2+$A1579,Sheet2!BX:NK,$B1579,0)&lt;&gt;""),HLOOKUP(L$2+$A1579,Sheet2!BX:NK,$B1579,0),"")</f>
        <v/>
      </c>
      <c r="M1579" t="str">
        <f>IF(OR(HLOOKUP(M$2+$A1579,Sheet2!BY:NL,$B1579,0),HLOOKUP(M$2+$A1579,Sheet2!BY:NL,$B1579,0)&lt;&gt;""),HLOOKUP(M$2+$A1579,Sheet2!BY:NL,$B1579,0),"")</f>
        <v/>
      </c>
      <c r="N1579" t="str">
        <f>IF(OR(HLOOKUP(N$2+$A1579,Sheet2!BZ:NM,$B1579,0),HLOOKUP(N$2+$A1579,Sheet2!BZ:NM,$B1579,0)&lt;&gt;""),HLOOKUP(N$2+$A1579,Sheet2!BZ:NM,$B1579,0),"")</f>
        <v/>
      </c>
      <c r="O1579" t="str">
        <f>IF(OR(HLOOKUP(O$2+$A1579,Sheet2!CA:NN,$B1579,0),HLOOKUP(O$2+$A1579,Sheet2!CA:NN,$B1579,0)&lt;&gt;""),HLOOKUP(O$2+$A1579,Sheet2!CA:NN,$B1579,0),"")</f>
        <v/>
      </c>
      <c r="P1579" t="str">
        <f>IF(OR(HLOOKUP(P$2+$A1579,Sheet2!CB:NO,$B1579,0),HLOOKUP(P$2+$A1579,Sheet2!CB:NO,$B1579,0)&lt;&gt;""),HLOOKUP(P$2+$A1579,Sheet2!CB:NO,$B1579,0),"")</f>
        <v/>
      </c>
      <c r="Q1579" t="str">
        <f>IF(OR(HLOOKUP(Q$2+$A1579,Sheet2!CC:NO,$B1579,0),HLOOKUP(Q$2+$A1579,Sheet2!CC:NO,$B1579,0)&lt;&gt;""),HLOOKUP(Q$2+$A1579,Sheet2!CC:NO,$B1579,0),"")</f>
        <v/>
      </c>
    </row>
    <row r="1580" spans="1:17" x14ac:dyDescent="0.25">
      <c r="A1580" s="64">
        <f t="shared" si="195"/>
        <v>36</v>
      </c>
      <c r="B1580" s="64">
        <f t="shared" si="196"/>
        <v>162</v>
      </c>
      <c r="C1580" s="64">
        <f t="shared" si="197"/>
        <v>7</v>
      </c>
      <c r="D1580" s="64">
        <f t="shared" si="198"/>
        <v>158</v>
      </c>
      <c r="E1580" s="64">
        <f t="shared" si="199"/>
        <v>786</v>
      </c>
      <c r="F1580" s="64" t="str">
        <f t="shared" si="192"/>
        <v/>
      </c>
      <c r="G1580" s="64" t="str">
        <f t="shared" si="193"/>
        <v/>
      </c>
      <c r="H1580" s="64" t="str">
        <f t="shared" si="194"/>
        <v/>
      </c>
      <c r="I1580" s="80" t="str">
        <f>IFERROR(VLOOKUP(D1580,Sheet2!A:B,2,0),"")</f>
        <v/>
      </c>
      <c r="J1580" s="64" t="str">
        <f>IFERROR(IF(I1580&lt;&gt;"",VLOOKUP(I1580,Sheet2!B:C,2,0),""),"")</f>
        <v/>
      </c>
      <c r="K1580" s="64" t="str">
        <f>IFERROR( IF(I1580&lt;&gt;"", HLOOKUP(L$2+$A1580,Sheet2!BX:NK,2,0),""),"")</f>
        <v/>
      </c>
      <c r="L1580" t="str">
        <f>IF(OR(HLOOKUP(L$2+$A1580,Sheet2!BX:NK,$B1580,0),HLOOKUP(L$2+$A1580,Sheet2!BX:NK,$B1580,0)&lt;&gt;""),HLOOKUP(L$2+$A1580,Sheet2!BX:NK,$B1580,0),"")</f>
        <v/>
      </c>
      <c r="M1580" t="str">
        <f>IF(OR(HLOOKUP(M$2+$A1580,Sheet2!BY:NL,$B1580,0),HLOOKUP(M$2+$A1580,Sheet2!BY:NL,$B1580,0)&lt;&gt;""),HLOOKUP(M$2+$A1580,Sheet2!BY:NL,$B1580,0),"")</f>
        <v/>
      </c>
      <c r="N1580" t="str">
        <f>IF(OR(HLOOKUP(N$2+$A1580,Sheet2!BZ:NM,$B1580,0),HLOOKUP(N$2+$A1580,Sheet2!BZ:NM,$B1580,0)&lt;&gt;""),HLOOKUP(N$2+$A1580,Sheet2!BZ:NM,$B1580,0),"")</f>
        <v/>
      </c>
      <c r="O1580" t="str">
        <f>IF(OR(HLOOKUP(O$2+$A1580,Sheet2!CA:NN,$B1580,0),HLOOKUP(O$2+$A1580,Sheet2!CA:NN,$B1580,0)&lt;&gt;""),HLOOKUP(O$2+$A1580,Sheet2!CA:NN,$B1580,0),"")</f>
        <v/>
      </c>
      <c r="P1580" t="str">
        <f>IF(OR(HLOOKUP(P$2+$A1580,Sheet2!CB:NO,$B1580,0),HLOOKUP(P$2+$A1580,Sheet2!CB:NO,$B1580,0)&lt;&gt;""),HLOOKUP(P$2+$A1580,Sheet2!CB:NO,$B1580,0),"")</f>
        <v/>
      </c>
      <c r="Q1580" t="str">
        <f>IF(OR(HLOOKUP(Q$2+$A1580,Sheet2!CC:NO,$B1580,0),HLOOKUP(Q$2+$A1580,Sheet2!CC:NO,$B1580,0)&lt;&gt;""),HLOOKUP(Q$2+$A1580,Sheet2!CC:NO,$B1580,0),"")</f>
        <v/>
      </c>
    </row>
    <row r="1581" spans="1:17" x14ac:dyDescent="0.25">
      <c r="A1581" s="64">
        <f t="shared" si="195"/>
        <v>42</v>
      </c>
      <c r="B1581" s="64">
        <f t="shared" si="196"/>
        <v>162</v>
      </c>
      <c r="C1581" s="64">
        <f t="shared" si="197"/>
        <v>8</v>
      </c>
      <c r="D1581" s="64">
        <f t="shared" si="198"/>
        <v>158</v>
      </c>
      <c r="E1581" s="64">
        <f t="shared" si="199"/>
        <v>786</v>
      </c>
      <c r="F1581" s="64" t="str">
        <f t="shared" si="192"/>
        <v/>
      </c>
      <c r="G1581" s="64" t="str">
        <f t="shared" si="193"/>
        <v/>
      </c>
      <c r="H1581" s="64" t="str">
        <f t="shared" si="194"/>
        <v/>
      </c>
      <c r="I1581" s="80" t="str">
        <f>IFERROR(VLOOKUP(D1581,Sheet2!A:B,2,0),"")</f>
        <v/>
      </c>
      <c r="J1581" s="64" t="str">
        <f>IFERROR(IF(I1581&lt;&gt;"",VLOOKUP(I1581,Sheet2!B:C,2,0),""),"")</f>
        <v/>
      </c>
      <c r="K1581" s="64" t="str">
        <f>IFERROR( IF(I1581&lt;&gt;"", HLOOKUP(L$2+$A1581,Sheet2!BX:NK,2,0),""),"")</f>
        <v/>
      </c>
      <c r="L1581" t="str">
        <f>IF(OR(HLOOKUP(L$2+$A1581,Sheet2!BX:NK,$B1581,0),HLOOKUP(L$2+$A1581,Sheet2!BX:NK,$B1581,0)&lt;&gt;""),HLOOKUP(L$2+$A1581,Sheet2!BX:NK,$B1581,0),"")</f>
        <v/>
      </c>
      <c r="M1581" t="str">
        <f>IF(OR(HLOOKUP(M$2+$A1581,Sheet2!BY:NL,$B1581,0),HLOOKUP(M$2+$A1581,Sheet2!BY:NL,$B1581,0)&lt;&gt;""),HLOOKUP(M$2+$A1581,Sheet2!BY:NL,$B1581,0),"")</f>
        <v/>
      </c>
      <c r="N1581" t="str">
        <f>IF(OR(HLOOKUP(N$2+$A1581,Sheet2!BZ:NM,$B1581,0),HLOOKUP(N$2+$A1581,Sheet2!BZ:NM,$B1581,0)&lt;&gt;""),HLOOKUP(N$2+$A1581,Sheet2!BZ:NM,$B1581,0),"")</f>
        <v/>
      </c>
      <c r="O1581" t="str">
        <f>IF(OR(HLOOKUP(O$2+$A1581,Sheet2!CA:NN,$B1581,0),HLOOKUP(O$2+$A1581,Sheet2!CA:NN,$B1581,0)&lt;&gt;""),HLOOKUP(O$2+$A1581,Sheet2!CA:NN,$B1581,0),"")</f>
        <v/>
      </c>
      <c r="P1581" t="str">
        <f>IF(OR(HLOOKUP(P$2+$A1581,Sheet2!CB:NO,$B1581,0),HLOOKUP(P$2+$A1581,Sheet2!CB:NO,$B1581,0)&lt;&gt;""),HLOOKUP(P$2+$A1581,Sheet2!CB:NO,$B1581,0),"")</f>
        <v/>
      </c>
      <c r="Q1581" t="str">
        <f>IF(OR(HLOOKUP(Q$2+$A1581,Sheet2!CC:NO,$B1581,0),HLOOKUP(Q$2+$A1581,Sheet2!CC:NO,$B1581,0)&lt;&gt;""),HLOOKUP(Q$2+$A1581,Sheet2!CC:NO,$B1581,0),"")</f>
        <v/>
      </c>
    </row>
    <row r="1582" spans="1:17" x14ac:dyDescent="0.25">
      <c r="A1582" s="64">
        <f t="shared" si="195"/>
        <v>48</v>
      </c>
      <c r="B1582" s="64">
        <f t="shared" si="196"/>
        <v>162</v>
      </c>
      <c r="C1582" s="64">
        <f t="shared" si="197"/>
        <v>9</v>
      </c>
      <c r="D1582" s="64">
        <f t="shared" si="198"/>
        <v>158</v>
      </c>
      <c r="E1582" s="64">
        <f t="shared" si="199"/>
        <v>786</v>
      </c>
      <c r="F1582" s="64" t="str">
        <f t="shared" si="192"/>
        <v/>
      </c>
      <c r="G1582" s="64" t="str">
        <f t="shared" si="193"/>
        <v/>
      </c>
      <c r="H1582" s="64" t="str">
        <f t="shared" si="194"/>
        <v/>
      </c>
      <c r="I1582" s="80" t="str">
        <f>IFERROR(VLOOKUP(D1582,Sheet2!A:B,2,0),"")</f>
        <v/>
      </c>
      <c r="J1582" s="64" t="str">
        <f>IFERROR(IF(I1582&lt;&gt;"",VLOOKUP(I1582,Sheet2!B:C,2,0),""),"")</f>
        <v/>
      </c>
      <c r="K1582" s="64" t="str">
        <f>IFERROR( IF(I1582&lt;&gt;"", HLOOKUP(L$2+$A1582,Sheet2!BX:NK,2,0),""),"")</f>
        <v/>
      </c>
      <c r="L1582" t="str">
        <f>IF(OR(HLOOKUP(L$2+$A1582,Sheet2!BX:NK,$B1582,0),HLOOKUP(L$2+$A1582,Sheet2!BX:NK,$B1582,0)&lt;&gt;""),HLOOKUP(L$2+$A1582,Sheet2!BX:NK,$B1582,0),"")</f>
        <v/>
      </c>
      <c r="M1582" t="str">
        <f>IF(OR(HLOOKUP(M$2+$A1582,Sheet2!BY:NL,$B1582,0),HLOOKUP(M$2+$A1582,Sheet2!BY:NL,$B1582,0)&lt;&gt;""),HLOOKUP(M$2+$A1582,Sheet2!BY:NL,$B1582,0),"")</f>
        <v/>
      </c>
      <c r="N1582" t="str">
        <f>IF(OR(HLOOKUP(N$2+$A1582,Sheet2!BZ:NM,$B1582,0),HLOOKUP(N$2+$A1582,Sheet2!BZ:NM,$B1582,0)&lt;&gt;""),HLOOKUP(N$2+$A1582,Sheet2!BZ:NM,$B1582,0),"")</f>
        <v/>
      </c>
      <c r="O1582" t="str">
        <f>IF(OR(HLOOKUP(O$2+$A1582,Sheet2!CA:NN,$B1582,0),HLOOKUP(O$2+$A1582,Sheet2!CA:NN,$B1582,0)&lt;&gt;""),HLOOKUP(O$2+$A1582,Sheet2!CA:NN,$B1582,0),"")</f>
        <v/>
      </c>
      <c r="P1582" t="str">
        <f>IF(OR(HLOOKUP(P$2+$A1582,Sheet2!CB:NO,$B1582,0),HLOOKUP(P$2+$A1582,Sheet2!CB:NO,$B1582,0)&lt;&gt;""),HLOOKUP(P$2+$A1582,Sheet2!CB:NO,$B1582,0),"")</f>
        <v/>
      </c>
      <c r="Q1582" t="str">
        <f>IF(OR(HLOOKUP(Q$2+$A1582,Sheet2!CC:NO,$B1582,0),HLOOKUP(Q$2+$A1582,Sheet2!CC:NO,$B1582,0)&lt;&gt;""),HLOOKUP(Q$2+$A1582,Sheet2!CC:NO,$B1582,0),"")</f>
        <v/>
      </c>
    </row>
    <row r="1583" spans="1:17" x14ac:dyDescent="0.25">
      <c r="A1583" s="64">
        <f t="shared" si="195"/>
        <v>54</v>
      </c>
      <c r="B1583" s="64">
        <f t="shared" si="196"/>
        <v>162</v>
      </c>
      <c r="C1583" s="64">
        <f t="shared" si="197"/>
        <v>10</v>
      </c>
      <c r="D1583" s="64">
        <f t="shared" si="198"/>
        <v>158</v>
      </c>
      <c r="E1583" s="64">
        <f t="shared" si="199"/>
        <v>786</v>
      </c>
      <c r="F1583" s="64" t="str">
        <f t="shared" si="192"/>
        <v/>
      </c>
      <c r="G1583" s="64" t="str">
        <f t="shared" si="193"/>
        <v/>
      </c>
      <c r="H1583" s="64" t="str">
        <f t="shared" si="194"/>
        <v/>
      </c>
      <c r="I1583" s="80" t="str">
        <f>IFERROR(VLOOKUP(D1583,Sheet2!A:B,2,0),"")</f>
        <v/>
      </c>
      <c r="J1583" s="64" t="str">
        <f>IFERROR(IF(I1583&lt;&gt;"",VLOOKUP(I1583,Sheet2!B:C,2,0),""),"")</f>
        <v/>
      </c>
      <c r="K1583" s="64" t="str">
        <f>IFERROR( IF(I1583&lt;&gt;"", HLOOKUP(L$2+$A1583,Sheet2!BX:NK,2,0),""),"")</f>
        <v/>
      </c>
      <c r="L1583" t="str">
        <f>IF(OR(HLOOKUP(L$2+$A1583,Sheet2!BX:NK,$B1583,0),HLOOKUP(L$2+$A1583,Sheet2!BX:NK,$B1583,0)&lt;&gt;""),HLOOKUP(L$2+$A1583,Sheet2!BX:NK,$B1583,0),"")</f>
        <v/>
      </c>
      <c r="M1583" t="str">
        <f>IF(OR(HLOOKUP(M$2+$A1583,Sheet2!BY:NL,$B1583,0),HLOOKUP(M$2+$A1583,Sheet2!BY:NL,$B1583,0)&lt;&gt;""),HLOOKUP(M$2+$A1583,Sheet2!BY:NL,$B1583,0),"")</f>
        <v/>
      </c>
      <c r="N1583" t="str">
        <f>IF(OR(HLOOKUP(N$2+$A1583,Sheet2!BZ:NM,$B1583,0),HLOOKUP(N$2+$A1583,Sheet2!BZ:NM,$B1583,0)&lt;&gt;""),HLOOKUP(N$2+$A1583,Sheet2!BZ:NM,$B1583,0),"")</f>
        <v/>
      </c>
      <c r="O1583" t="str">
        <f>IF(OR(HLOOKUP(O$2+$A1583,Sheet2!CA:NN,$B1583,0),HLOOKUP(O$2+$A1583,Sheet2!CA:NN,$B1583,0)&lt;&gt;""),HLOOKUP(O$2+$A1583,Sheet2!CA:NN,$B1583,0),"")</f>
        <v/>
      </c>
      <c r="P1583" t="str">
        <f>IF(OR(HLOOKUP(P$2+$A1583,Sheet2!CB:NO,$B1583,0),HLOOKUP(P$2+$A1583,Sheet2!CB:NO,$B1583,0)&lt;&gt;""),HLOOKUP(P$2+$A1583,Sheet2!CB:NO,$B1583,0),"")</f>
        <v/>
      </c>
      <c r="Q1583" t="str">
        <f>IF(OR(HLOOKUP(Q$2+$A1583,Sheet2!CC:NO,$B1583,0),HLOOKUP(Q$2+$A1583,Sheet2!CC:NO,$B1583,0)&lt;&gt;""),HLOOKUP(Q$2+$A1583,Sheet2!CC:NO,$B1583,0),"")</f>
        <v/>
      </c>
    </row>
    <row r="1584" spans="1:17" x14ac:dyDescent="0.25">
      <c r="A1584" s="64">
        <f t="shared" si="195"/>
        <v>0</v>
      </c>
      <c r="B1584" s="64">
        <f t="shared" si="196"/>
        <v>163</v>
      </c>
      <c r="C1584" s="64">
        <f t="shared" si="197"/>
        <v>1</v>
      </c>
      <c r="D1584" s="64">
        <f t="shared" si="198"/>
        <v>159</v>
      </c>
      <c r="E1584" s="64">
        <f t="shared" si="199"/>
        <v>791</v>
      </c>
      <c r="F1584" s="64" t="str">
        <f t="shared" si="192"/>
        <v/>
      </c>
      <c r="G1584" s="64" t="str">
        <f t="shared" si="193"/>
        <v/>
      </c>
      <c r="H1584" s="64" t="str">
        <f t="shared" si="194"/>
        <v/>
      </c>
      <c r="I1584" s="80" t="str">
        <f>IFERROR(VLOOKUP(D1584,Sheet2!A:B,2,0),"")</f>
        <v/>
      </c>
      <c r="J1584" s="64" t="str">
        <f>IFERROR(IF(I1584&lt;&gt;"",VLOOKUP(I1584,Sheet2!B:C,2,0),""),"")</f>
        <v/>
      </c>
      <c r="K1584" s="64" t="str">
        <f>IFERROR( IF(I1584&lt;&gt;"", HLOOKUP(L$2+$A1584,Sheet2!BX:NK,2,0),""),"")</f>
        <v/>
      </c>
      <c r="L1584" t="str">
        <f>IF(OR(HLOOKUP(L$2+$A1584,Sheet2!BX:NK,$B1584,0),HLOOKUP(L$2+$A1584,Sheet2!BX:NK,$B1584,0)&lt;&gt;""),HLOOKUP(L$2+$A1584,Sheet2!BX:NK,$B1584,0),"")</f>
        <v/>
      </c>
      <c r="M1584" t="str">
        <f>IF(OR(HLOOKUP(M$2+$A1584,Sheet2!BY:NL,$B1584,0),HLOOKUP(M$2+$A1584,Sheet2!BY:NL,$B1584,0)&lt;&gt;""),HLOOKUP(M$2+$A1584,Sheet2!BY:NL,$B1584,0),"")</f>
        <v/>
      </c>
      <c r="N1584" t="str">
        <f>IF(OR(HLOOKUP(N$2+$A1584,Sheet2!BZ:NM,$B1584,0),HLOOKUP(N$2+$A1584,Sheet2!BZ:NM,$B1584,0)&lt;&gt;""),HLOOKUP(N$2+$A1584,Sheet2!BZ:NM,$B1584,0),"")</f>
        <v/>
      </c>
      <c r="O1584" t="str">
        <f>IF(OR(HLOOKUP(O$2+$A1584,Sheet2!CA:NN,$B1584,0),HLOOKUP(O$2+$A1584,Sheet2!CA:NN,$B1584,0)&lt;&gt;""),HLOOKUP(O$2+$A1584,Sheet2!CA:NN,$B1584,0),"")</f>
        <v/>
      </c>
      <c r="P1584" t="str">
        <f>IF(OR(HLOOKUP(P$2+$A1584,Sheet2!CB:NO,$B1584,0),HLOOKUP(P$2+$A1584,Sheet2!CB:NO,$B1584,0)&lt;&gt;""),HLOOKUP(P$2+$A1584,Sheet2!CB:NO,$B1584,0),"")</f>
        <v/>
      </c>
      <c r="Q1584" t="str">
        <f>IF(OR(HLOOKUP(Q$2+$A1584,Sheet2!CC:NO,$B1584,0),HLOOKUP(Q$2+$A1584,Sheet2!CC:NO,$B1584,0)&lt;&gt;""),HLOOKUP(Q$2+$A1584,Sheet2!CC:NO,$B1584,0),"")</f>
        <v/>
      </c>
    </row>
    <row r="1585" spans="1:17" x14ac:dyDescent="0.25">
      <c r="A1585" s="64">
        <f t="shared" si="195"/>
        <v>6</v>
      </c>
      <c r="B1585" s="64">
        <f t="shared" si="196"/>
        <v>163</v>
      </c>
      <c r="C1585" s="64">
        <f t="shared" si="197"/>
        <v>2</v>
      </c>
      <c r="D1585" s="64">
        <f t="shared" si="198"/>
        <v>159</v>
      </c>
      <c r="E1585" s="64">
        <f t="shared" si="199"/>
        <v>791</v>
      </c>
      <c r="F1585" s="64" t="str">
        <f t="shared" si="192"/>
        <v/>
      </c>
      <c r="G1585" s="64" t="str">
        <f t="shared" si="193"/>
        <v/>
      </c>
      <c r="H1585" s="64" t="str">
        <f t="shared" si="194"/>
        <v/>
      </c>
      <c r="I1585" s="80" t="str">
        <f>IFERROR(VLOOKUP(D1585,Sheet2!A:B,2,0),"")</f>
        <v/>
      </c>
      <c r="J1585" s="64" t="str">
        <f>IFERROR(IF(I1585&lt;&gt;"",VLOOKUP(I1585,Sheet2!B:C,2,0),""),"")</f>
        <v/>
      </c>
      <c r="K1585" s="64" t="str">
        <f>IFERROR( IF(I1585&lt;&gt;"", HLOOKUP(L$2+$A1585,Sheet2!BX:NK,2,0),""),"")</f>
        <v/>
      </c>
      <c r="L1585" t="str">
        <f>IF(OR(HLOOKUP(L$2+$A1585,Sheet2!BX:NK,$B1585,0),HLOOKUP(L$2+$A1585,Sheet2!BX:NK,$B1585,0)&lt;&gt;""),HLOOKUP(L$2+$A1585,Sheet2!BX:NK,$B1585,0),"")</f>
        <v/>
      </c>
      <c r="M1585" t="str">
        <f>IF(OR(HLOOKUP(M$2+$A1585,Sheet2!BY:NL,$B1585,0),HLOOKUP(M$2+$A1585,Sheet2!BY:NL,$B1585,0)&lt;&gt;""),HLOOKUP(M$2+$A1585,Sheet2!BY:NL,$B1585,0),"")</f>
        <v/>
      </c>
      <c r="N1585" t="str">
        <f>IF(OR(HLOOKUP(N$2+$A1585,Sheet2!BZ:NM,$B1585,0),HLOOKUP(N$2+$A1585,Sheet2!BZ:NM,$B1585,0)&lt;&gt;""),HLOOKUP(N$2+$A1585,Sheet2!BZ:NM,$B1585,0),"")</f>
        <v/>
      </c>
      <c r="O1585" t="str">
        <f>IF(OR(HLOOKUP(O$2+$A1585,Sheet2!CA:NN,$B1585,0),HLOOKUP(O$2+$A1585,Sheet2!CA:NN,$B1585,0)&lt;&gt;""),HLOOKUP(O$2+$A1585,Sheet2!CA:NN,$B1585,0),"")</f>
        <v/>
      </c>
      <c r="P1585" t="str">
        <f>IF(OR(HLOOKUP(P$2+$A1585,Sheet2!CB:NO,$B1585,0),HLOOKUP(P$2+$A1585,Sheet2!CB:NO,$B1585,0)&lt;&gt;""),HLOOKUP(P$2+$A1585,Sheet2!CB:NO,$B1585,0),"")</f>
        <v/>
      </c>
      <c r="Q1585" t="str">
        <f>IF(OR(HLOOKUP(Q$2+$A1585,Sheet2!CC:NO,$B1585,0),HLOOKUP(Q$2+$A1585,Sheet2!CC:NO,$B1585,0)&lt;&gt;""),HLOOKUP(Q$2+$A1585,Sheet2!CC:NO,$B1585,0),"")</f>
        <v/>
      </c>
    </row>
    <row r="1586" spans="1:17" x14ac:dyDescent="0.25">
      <c r="A1586" s="64">
        <f t="shared" si="195"/>
        <v>12</v>
      </c>
      <c r="B1586" s="64">
        <f t="shared" si="196"/>
        <v>163</v>
      </c>
      <c r="C1586" s="64">
        <f t="shared" si="197"/>
        <v>3</v>
      </c>
      <c r="D1586" s="64">
        <f t="shared" si="198"/>
        <v>159</v>
      </c>
      <c r="E1586" s="64">
        <f t="shared" si="199"/>
        <v>791</v>
      </c>
      <c r="F1586" s="64" t="str">
        <f t="shared" si="192"/>
        <v/>
      </c>
      <c r="G1586" s="64" t="str">
        <f t="shared" si="193"/>
        <v/>
      </c>
      <c r="H1586" s="64" t="str">
        <f t="shared" si="194"/>
        <v/>
      </c>
      <c r="I1586" s="80" t="str">
        <f>IFERROR(VLOOKUP(D1586,Sheet2!A:B,2,0),"")</f>
        <v/>
      </c>
      <c r="J1586" s="64" t="str">
        <f>IFERROR(IF(I1586&lt;&gt;"",VLOOKUP(I1586,Sheet2!B:C,2,0),""),"")</f>
        <v/>
      </c>
      <c r="K1586" s="64" t="str">
        <f>IFERROR( IF(I1586&lt;&gt;"", HLOOKUP(L$2+$A1586,Sheet2!BX:NK,2,0),""),"")</f>
        <v/>
      </c>
      <c r="L1586" t="str">
        <f>IF(OR(HLOOKUP(L$2+$A1586,Sheet2!BX:NK,$B1586,0),HLOOKUP(L$2+$A1586,Sheet2!BX:NK,$B1586,0)&lt;&gt;""),HLOOKUP(L$2+$A1586,Sheet2!BX:NK,$B1586,0),"")</f>
        <v/>
      </c>
      <c r="M1586" t="str">
        <f>IF(OR(HLOOKUP(M$2+$A1586,Sheet2!BY:NL,$B1586,0),HLOOKUP(M$2+$A1586,Sheet2!BY:NL,$B1586,0)&lt;&gt;""),HLOOKUP(M$2+$A1586,Sheet2!BY:NL,$B1586,0),"")</f>
        <v/>
      </c>
      <c r="N1586" t="str">
        <f>IF(OR(HLOOKUP(N$2+$A1586,Sheet2!BZ:NM,$B1586,0),HLOOKUP(N$2+$A1586,Sheet2!BZ:NM,$B1586,0)&lt;&gt;""),HLOOKUP(N$2+$A1586,Sheet2!BZ:NM,$B1586,0),"")</f>
        <v/>
      </c>
      <c r="O1586" t="str">
        <f>IF(OR(HLOOKUP(O$2+$A1586,Sheet2!CA:NN,$B1586,0),HLOOKUP(O$2+$A1586,Sheet2!CA:NN,$B1586,0)&lt;&gt;""),HLOOKUP(O$2+$A1586,Sheet2!CA:NN,$B1586,0),"")</f>
        <v/>
      </c>
      <c r="P1586" t="str">
        <f>IF(OR(HLOOKUP(P$2+$A1586,Sheet2!CB:NO,$B1586,0),HLOOKUP(P$2+$A1586,Sheet2!CB:NO,$B1586,0)&lt;&gt;""),HLOOKUP(P$2+$A1586,Sheet2!CB:NO,$B1586,0),"")</f>
        <v/>
      </c>
      <c r="Q1586" t="str">
        <f>IF(OR(HLOOKUP(Q$2+$A1586,Sheet2!CC:NO,$B1586,0),HLOOKUP(Q$2+$A1586,Sheet2!CC:NO,$B1586,0)&lt;&gt;""),HLOOKUP(Q$2+$A1586,Sheet2!CC:NO,$B1586,0),"")</f>
        <v/>
      </c>
    </row>
    <row r="1587" spans="1:17" x14ac:dyDescent="0.25">
      <c r="A1587" s="64">
        <f t="shared" si="195"/>
        <v>18</v>
      </c>
      <c r="B1587" s="64">
        <f t="shared" si="196"/>
        <v>163</v>
      </c>
      <c r="C1587" s="64">
        <f t="shared" si="197"/>
        <v>4</v>
      </c>
      <c r="D1587" s="64">
        <f t="shared" si="198"/>
        <v>159</v>
      </c>
      <c r="E1587" s="64">
        <f t="shared" si="199"/>
        <v>791</v>
      </c>
      <c r="F1587" s="64" t="str">
        <f t="shared" si="192"/>
        <v/>
      </c>
      <c r="G1587" s="64" t="str">
        <f t="shared" si="193"/>
        <v/>
      </c>
      <c r="H1587" s="64" t="str">
        <f t="shared" si="194"/>
        <v/>
      </c>
      <c r="I1587" s="80" t="str">
        <f>IFERROR(VLOOKUP(D1587,Sheet2!A:B,2,0),"")</f>
        <v/>
      </c>
      <c r="J1587" s="64" t="str">
        <f>IFERROR(IF(I1587&lt;&gt;"",VLOOKUP(I1587,Sheet2!B:C,2,0),""),"")</f>
        <v/>
      </c>
      <c r="K1587" s="64" t="str">
        <f>IFERROR( IF(I1587&lt;&gt;"", HLOOKUP(L$2+$A1587,Sheet2!BX:NK,2,0),""),"")</f>
        <v/>
      </c>
      <c r="L1587" t="str">
        <f>IF(OR(HLOOKUP(L$2+$A1587,Sheet2!BX:NK,$B1587,0),HLOOKUP(L$2+$A1587,Sheet2!BX:NK,$B1587,0)&lt;&gt;""),HLOOKUP(L$2+$A1587,Sheet2!BX:NK,$B1587,0),"")</f>
        <v/>
      </c>
      <c r="M1587" t="str">
        <f>IF(OR(HLOOKUP(M$2+$A1587,Sheet2!BY:NL,$B1587,0),HLOOKUP(M$2+$A1587,Sheet2!BY:NL,$B1587,0)&lt;&gt;""),HLOOKUP(M$2+$A1587,Sheet2!BY:NL,$B1587,0),"")</f>
        <v/>
      </c>
      <c r="N1587" t="str">
        <f>IF(OR(HLOOKUP(N$2+$A1587,Sheet2!BZ:NM,$B1587,0),HLOOKUP(N$2+$A1587,Sheet2!BZ:NM,$B1587,0)&lt;&gt;""),HLOOKUP(N$2+$A1587,Sheet2!BZ:NM,$B1587,0),"")</f>
        <v/>
      </c>
      <c r="O1587" t="str">
        <f>IF(OR(HLOOKUP(O$2+$A1587,Sheet2!CA:NN,$B1587,0),HLOOKUP(O$2+$A1587,Sheet2!CA:NN,$B1587,0)&lt;&gt;""),HLOOKUP(O$2+$A1587,Sheet2!CA:NN,$B1587,0),"")</f>
        <v/>
      </c>
      <c r="P1587" t="str">
        <f>IF(OR(HLOOKUP(P$2+$A1587,Sheet2!CB:NO,$B1587,0),HLOOKUP(P$2+$A1587,Sheet2!CB:NO,$B1587,0)&lt;&gt;""),HLOOKUP(P$2+$A1587,Sheet2!CB:NO,$B1587,0),"")</f>
        <v/>
      </c>
      <c r="Q1587" t="str">
        <f>IF(OR(HLOOKUP(Q$2+$A1587,Sheet2!CC:NO,$B1587,0),HLOOKUP(Q$2+$A1587,Sheet2!CC:NO,$B1587,0)&lt;&gt;""),HLOOKUP(Q$2+$A1587,Sheet2!CC:NO,$B1587,0),"")</f>
        <v/>
      </c>
    </row>
    <row r="1588" spans="1:17" x14ac:dyDescent="0.25">
      <c r="A1588" s="64">
        <f t="shared" si="195"/>
        <v>24</v>
      </c>
      <c r="B1588" s="64">
        <f t="shared" si="196"/>
        <v>163</v>
      </c>
      <c r="C1588" s="64">
        <f t="shared" si="197"/>
        <v>5</v>
      </c>
      <c r="D1588" s="64">
        <f t="shared" si="198"/>
        <v>159</v>
      </c>
      <c r="E1588" s="64">
        <f t="shared" si="199"/>
        <v>791</v>
      </c>
      <c r="F1588" s="64" t="str">
        <f t="shared" si="192"/>
        <v/>
      </c>
      <c r="G1588" s="64" t="str">
        <f t="shared" si="193"/>
        <v/>
      </c>
      <c r="H1588" s="64" t="str">
        <f t="shared" si="194"/>
        <v/>
      </c>
      <c r="I1588" s="80" t="str">
        <f>IFERROR(VLOOKUP(D1588,Sheet2!A:B,2,0),"")</f>
        <v/>
      </c>
      <c r="J1588" s="64" t="str">
        <f>IFERROR(IF(I1588&lt;&gt;"",VLOOKUP(I1588,Sheet2!B:C,2,0),""),"")</f>
        <v/>
      </c>
      <c r="K1588" s="64" t="str">
        <f>IFERROR( IF(I1588&lt;&gt;"", HLOOKUP(L$2+$A1588,Sheet2!BX:NK,2,0),""),"")</f>
        <v/>
      </c>
      <c r="L1588" t="str">
        <f>IF(OR(HLOOKUP(L$2+$A1588,Sheet2!BX:NK,$B1588,0),HLOOKUP(L$2+$A1588,Sheet2!BX:NK,$B1588,0)&lt;&gt;""),HLOOKUP(L$2+$A1588,Sheet2!BX:NK,$B1588,0),"")</f>
        <v/>
      </c>
      <c r="M1588" t="str">
        <f>IF(OR(HLOOKUP(M$2+$A1588,Sheet2!BY:NL,$B1588,0),HLOOKUP(M$2+$A1588,Sheet2!BY:NL,$B1588,0)&lt;&gt;""),HLOOKUP(M$2+$A1588,Sheet2!BY:NL,$B1588,0),"")</f>
        <v/>
      </c>
      <c r="N1588" t="str">
        <f>IF(OR(HLOOKUP(N$2+$A1588,Sheet2!BZ:NM,$B1588,0),HLOOKUP(N$2+$A1588,Sheet2!BZ:NM,$B1588,0)&lt;&gt;""),HLOOKUP(N$2+$A1588,Sheet2!BZ:NM,$B1588,0),"")</f>
        <v/>
      </c>
      <c r="O1588" t="str">
        <f>IF(OR(HLOOKUP(O$2+$A1588,Sheet2!CA:NN,$B1588,0),HLOOKUP(O$2+$A1588,Sheet2!CA:NN,$B1588,0)&lt;&gt;""),HLOOKUP(O$2+$A1588,Sheet2!CA:NN,$B1588,0),"")</f>
        <v/>
      </c>
      <c r="P1588" t="str">
        <f>IF(OR(HLOOKUP(P$2+$A1588,Sheet2!CB:NO,$B1588,0),HLOOKUP(P$2+$A1588,Sheet2!CB:NO,$B1588,0)&lt;&gt;""),HLOOKUP(P$2+$A1588,Sheet2!CB:NO,$B1588,0),"")</f>
        <v/>
      </c>
      <c r="Q1588" t="str">
        <f>IF(OR(HLOOKUP(Q$2+$A1588,Sheet2!CC:NO,$B1588,0),HLOOKUP(Q$2+$A1588,Sheet2!CC:NO,$B1588,0)&lt;&gt;""),HLOOKUP(Q$2+$A1588,Sheet2!CC:NO,$B1588,0),"")</f>
        <v/>
      </c>
    </row>
    <row r="1589" spans="1:17" x14ac:dyDescent="0.25">
      <c r="A1589" s="64">
        <f t="shared" si="195"/>
        <v>30</v>
      </c>
      <c r="B1589" s="64">
        <f t="shared" si="196"/>
        <v>163</v>
      </c>
      <c r="C1589" s="64">
        <f t="shared" si="197"/>
        <v>6</v>
      </c>
      <c r="D1589" s="64">
        <f t="shared" si="198"/>
        <v>159</v>
      </c>
      <c r="E1589" s="64">
        <f t="shared" si="199"/>
        <v>791</v>
      </c>
      <c r="F1589" s="64" t="str">
        <f t="shared" si="192"/>
        <v/>
      </c>
      <c r="G1589" s="64" t="str">
        <f t="shared" si="193"/>
        <v/>
      </c>
      <c r="H1589" s="64" t="str">
        <f t="shared" si="194"/>
        <v/>
      </c>
      <c r="I1589" s="80" t="str">
        <f>IFERROR(VLOOKUP(D1589,Sheet2!A:B,2,0),"")</f>
        <v/>
      </c>
      <c r="J1589" s="64" t="str">
        <f>IFERROR(IF(I1589&lt;&gt;"",VLOOKUP(I1589,Sheet2!B:C,2,0),""),"")</f>
        <v/>
      </c>
      <c r="K1589" s="64" t="str">
        <f>IFERROR( IF(I1589&lt;&gt;"", HLOOKUP(L$2+$A1589,Sheet2!BX:NK,2,0),""),"")</f>
        <v/>
      </c>
      <c r="L1589" t="str">
        <f>IF(OR(HLOOKUP(L$2+$A1589,Sheet2!BX:NK,$B1589,0),HLOOKUP(L$2+$A1589,Sheet2!BX:NK,$B1589,0)&lt;&gt;""),HLOOKUP(L$2+$A1589,Sheet2!BX:NK,$B1589,0),"")</f>
        <v/>
      </c>
      <c r="M1589" t="str">
        <f>IF(OR(HLOOKUP(M$2+$A1589,Sheet2!BY:NL,$B1589,0),HLOOKUP(M$2+$A1589,Sheet2!BY:NL,$B1589,0)&lt;&gt;""),HLOOKUP(M$2+$A1589,Sheet2!BY:NL,$B1589,0),"")</f>
        <v/>
      </c>
      <c r="N1589" t="str">
        <f>IF(OR(HLOOKUP(N$2+$A1589,Sheet2!BZ:NM,$B1589,0),HLOOKUP(N$2+$A1589,Sheet2!BZ:NM,$B1589,0)&lt;&gt;""),HLOOKUP(N$2+$A1589,Sheet2!BZ:NM,$B1589,0),"")</f>
        <v/>
      </c>
      <c r="O1589" t="str">
        <f>IF(OR(HLOOKUP(O$2+$A1589,Sheet2!CA:NN,$B1589,0),HLOOKUP(O$2+$A1589,Sheet2!CA:NN,$B1589,0)&lt;&gt;""),HLOOKUP(O$2+$A1589,Sheet2!CA:NN,$B1589,0),"")</f>
        <v/>
      </c>
      <c r="P1589" t="str">
        <f>IF(OR(HLOOKUP(P$2+$A1589,Sheet2!CB:NO,$B1589,0),HLOOKUP(P$2+$A1589,Sheet2!CB:NO,$B1589,0)&lt;&gt;""),HLOOKUP(P$2+$A1589,Sheet2!CB:NO,$B1589,0),"")</f>
        <v/>
      </c>
      <c r="Q1589" t="str">
        <f>IF(OR(HLOOKUP(Q$2+$A1589,Sheet2!CC:NO,$B1589,0),HLOOKUP(Q$2+$A1589,Sheet2!CC:NO,$B1589,0)&lt;&gt;""),HLOOKUP(Q$2+$A1589,Sheet2!CC:NO,$B1589,0),"")</f>
        <v/>
      </c>
    </row>
    <row r="1590" spans="1:17" x14ac:dyDescent="0.25">
      <c r="A1590" s="64">
        <f t="shared" si="195"/>
        <v>36</v>
      </c>
      <c r="B1590" s="64">
        <f t="shared" si="196"/>
        <v>163</v>
      </c>
      <c r="C1590" s="64">
        <f t="shared" si="197"/>
        <v>7</v>
      </c>
      <c r="D1590" s="64">
        <f t="shared" si="198"/>
        <v>159</v>
      </c>
      <c r="E1590" s="64">
        <f t="shared" si="199"/>
        <v>791</v>
      </c>
      <c r="F1590" s="64" t="str">
        <f t="shared" si="192"/>
        <v/>
      </c>
      <c r="G1590" s="64" t="str">
        <f t="shared" si="193"/>
        <v/>
      </c>
      <c r="H1590" s="64" t="str">
        <f t="shared" si="194"/>
        <v/>
      </c>
      <c r="I1590" s="80" t="str">
        <f>IFERROR(VLOOKUP(D1590,Sheet2!A:B,2,0),"")</f>
        <v/>
      </c>
      <c r="J1590" s="64" t="str">
        <f>IFERROR(IF(I1590&lt;&gt;"",VLOOKUP(I1590,Sheet2!B:C,2,0),""),"")</f>
        <v/>
      </c>
      <c r="K1590" s="64" t="str">
        <f>IFERROR( IF(I1590&lt;&gt;"", HLOOKUP(L$2+$A1590,Sheet2!BX:NK,2,0),""),"")</f>
        <v/>
      </c>
      <c r="L1590" t="str">
        <f>IF(OR(HLOOKUP(L$2+$A1590,Sheet2!BX:NK,$B1590,0),HLOOKUP(L$2+$A1590,Sheet2!BX:NK,$B1590,0)&lt;&gt;""),HLOOKUP(L$2+$A1590,Sheet2!BX:NK,$B1590,0),"")</f>
        <v/>
      </c>
      <c r="M1590" t="str">
        <f>IF(OR(HLOOKUP(M$2+$A1590,Sheet2!BY:NL,$B1590,0),HLOOKUP(M$2+$A1590,Sheet2!BY:NL,$B1590,0)&lt;&gt;""),HLOOKUP(M$2+$A1590,Sheet2!BY:NL,$B1590,0),"")</f>
        <v/>
      </c>
      <c r="N1590" t="str">
        <f>IF(OR(HLOOKUP(N$2+$A1590,Sheet2!BZ:NM,$B1590,0),HLOOKUP(N$2+$A1590,Sheet2!BZ:NM,$B1590,0)&lt;&gt;""),HLOOKUP(N$2+$A1590,Sheet2!BZ:NM,$B1590,0),"")</f>
        <v/>
      </c>
      <c r="O1590" t="str">
        <f>IF(OR(HLOOKUP(O$2+$A1590,Sheet2!CA:NN,$B1590,0),HLOOKUP(O$2+$A1590,Sheet2!CA:NN,$B1590,0)&lt;&gt;""),HLOOKUP(O$2+$A1590,Sheet2!CA:NN,$B1590,0),"")</f>
        <v/>
      </c>
      <c r="P1590" t="str">
        <f>IF(OR(HLOOKUP(P$2+$A1590,Sheet2!CB:NO,$B1590,0),HLOOKUP(P$2+$A1590,Sheet2!CB:NO,$B1590,0)&lt;&gt;""),HLOOKUP(P$2+$A1590,Sheet2!CB:NO,$B1590,0),"")</f>
        <v/>
      </c>
      <c r="Q1590" t="str">
        <f>IF(OR(HLOOKUP(Q$2+$A1590,Sheet2!CC:NO,$B1590,0),HLOOKUP(Q$2+$A1590,Sheet2!CC:NO,$B1590,0)&lt;&gt;""),HLOOKUP(Q$2+$A1590,Sheet2!CC:NO,$B1590,0),"")</f>
        <v/>
      </c>
    </row>
    <row r="1591" spans="1:17" x14ac:dyDescent="0.25">
      <c r="A1591" s="64">
        <f t="shared" si="195"/>
        <v>42</v>
      </c>
      <c r="B1591" s="64">
        <f t="shared" si="196"/>
        <v>163</v>
      </c>
      <c r="C1591" s="64">
        <f t="shared" si="197"/>
        <v>8</v>
      </c>
      <c r="D1591" s="64">
        <f t="shared" si="198"/>
        <v>159</v>
      </c>
      <c r="E1591" s="64">
        <f t="shared" si="199"/>
        <v>791</v>
      </c>
      <c r="F1591" s="64" t="str">
        <f t="shared" si="192"/>
        <v/>
      </c>
      <c r="G1591" s="64" t="str">
        <f t="shared" si="193"/>
        <v/>
      </c>
      <c r="H1591" s="64" t="str">
        <f t="shared" si="194"/>
        <v/>
      </c>
      <c r="I1591" s="80" t="str">
        <f>IFERROR(VLOOKUP(D1591,Sheet2!A:B,2,0),"")</f>
        <v/>
      </c>
      <c r="J1591" s="64" t="str">
        <f>IFERROR(IF(I1591&lt;&gt;"",VLOOKUP(I1591,Sheet2!B:C,2,0),""),"")</f>
        <v/>
      </c>
      <c r="K1591" s="64" t="str">
        <f>IFERROR( IF(I1591&lt;&gt;"", HLOOKUP(L$2+$A1591,Sheet2!BX:NK,2,0),""),"")</f>
        <v/>
      </c>
      <c r="L1591" t="str">
        <f>IF(OR(HLOOKUP(L$2+$A1591,Sheet2!BX:NK,$B1591,0),HLOOKUP(L$2+$A1591,Sheet2!BX:NK,$B1591,0)&lt;&gt;""),HLOOKUP(L$2+$A1591,Sheet2!BX:NK,$B1591,0),"")</f>
        <v/>
      </c>
      <c r="M1591" t="str">
        <f>IF(OR(HLOOKUP(M$2+$A1591,Sheet2!BY:NL,$B1591,0),HLOOKUP(M$2+$A1591,Sheet2!BY:NL,$B1591,0)&lt;&gt;""),HLOOKUP(M$2+$A1591,Sheet2!BY:NL,$B1591,0),"")</f>
        <v/>
      </c>
      <c r="N1591" t="str">
        <f>IF(OR(HLOOKUP(N$2+$A1591,Sheet2!BZ:NM,$B1591,0),HLOOKUP(N$2+$A1591,Sheet2!BZ:NM,$B1591,0)&lt;&gt;""),HLOOKUP(N$2+$A1591,Sheet2!BZ:NM,$B1591,0),"")</f>
        <v/>
      </c>
      <c r="O1591" t="str">
        <f>IF(OR(HLOOKUP(O$2+$A1591,Sheet2!CA:NN,$B1591,0),HLOOKUP(O$2+$A1591,Sheet2!CA:NN,$B1591,0)&lt;&gt;""),HLOOKUP(O$2+$A1591,Sheet2!CA:NN,$B1591,0),"")</f>
        <v/>
      </c>
      <c r="P1591" t="str">
        <f>IF(OR(HLOOKUP(P$2+$A1591,Sheet2!CB:NO,$B1591,0),HLOOKUP(P$2+$A1591,Sheet2!CB:NO,$B1591,0)&lt;&gt;""),HLOOKUP(P$2+$A1591,Sheet2!CB:NO,$B1591,0),"")</f>
        <v/>
      </c>
      <c r="Q1591" t="str">
        <f>IF(OR(HLOOKUP(Q$2+$A1591,Sheet2!CC:NO,$B1591,0),HLOOKUP(Q$2+$A1591,Sheet2!CC:NO,$B1591,0)&lt;&gt;""),HLOOKUP(Q$2+$A1591,Sheet2!CC:NO,$B1591,0),"")</f>
        <v/>
      </c>
    </row>
    <row r="1592" spans="1:17" x14ac:dyDescent="0.25">
      <c r="A1592" s="64">
        <f t="shared" si="195"/>
        <v>48</v>
      </c>
      <c r="B1592" s="64">
        <f t="shared" si="196"/>
        <v>163</v>
      </c>
      <c r="C1592" s="64">
        <f t="shared" si="197"/>
        <v>9</v>
      </c>
      <c r="D1592" s="64">
        <f t="shared" si="198"/>
        <v>159</v>
      </c>
      <c r="E1592" s="64">
        <f t="shared" si="199"/>
        <v>791</v>
      </c>
      <c r="F1592" s="64" t="str">
        <f t="shared" si="192"/>
        <v/>
      </c>
      <c r="G1592" s="64" t="str">
        <f t="shared" si="193"/>
        <v/>
      </c>
      <c r="H1592" s="64" t="str">
        <f t="shared" si="194"/>
        <v/>
      </c>
      <c r="I1592" s="80" t="str">
        <f>IFERROR(VLOOKUP(D1592,Sheet2!A:B,2,0),"")</f>
        <v/>
      </c>
      <c r="J1592" s="64" t="str">
        <f>IFERROR(IF(I1592&lt;&gt;"",VLOOKUP(I1592,Sheet2!B:C,2,0),""),"")</f>
        <v/>
      </c>
      <c r="K1592" s="64" t="str">
        <f>IFERROR( IF(I1592&lt;&gt;"", HLOOKUP(L$2+$A1592,Sheet2!BX:NK,2,0),""),"")</f>
        <v/>
      </c>
      <c r="L1592" t="str">
        <f>IF(OR(HLOOKUP(L$2+$A1592,Sheet2!BX:NK,$B1592,0),HLOOKUP(L$2+$A1592,Sheet2!BX:NK,$B1592,0)&lt;&gt;""),HLOOKUP(L$2+$A1592,Sheet2!BX:NK,$B1592,0),"")</f>
        <v/>
      </c>
      <c r="M1592" t="str">
        <f>IF(OR(HLOOKUP(M$2+$A1592,Sheet2!BY:NL,$B1592,0),HLOOKUP(M$2+$A1592,Sheet2!BY:NL,$B1592,0)&lt;&gt;""),HLOOKUP(M$2+$A1592,Sheet2!BY:NL,$B1592,0),"")</f>
        <v/>
      </c>
      <c r="N1592" t="str">
        <f>IF(OR(HLOOKUP(N$2+$A1592,Sheet2!BZ:NM,$B1592,0),HLOOKUP(N$2+$A1592,Sheet2!BZ:NM,$B1592,0)&lt;&gt;""),HLOOKUP(N$2+$A1592,Sheet2!BZ:NM,$B1592,0),"")</f>
        <v/>
      </c>
      <c r="O1592" t="str">
        <f>IF(OR(HLOOKUP(O$2+$A1592,Sheet2!CA:NN,$B1592,0),HLOOKUP(O$2+$A1592,Sheet2!CA:NN,$B1592,0)&lt;&gt;""),HLOOKUP(O$2+$A1592,Sheet2!CA:NN,$B1592,0),"")</f>
        <v/>
      </c>
      <c r="P1592" t="str">
        <f>IF(OR(HLOOKUP(P$2+$A1592,Sheet2!CB:NO,$B1592,0),HLOOKUP(P$2+$A1592,Sheet2!CB:NO,$B1592,0)&lt;&gt;""),HLOOKUP(P$2+$A1592,Sheet2!CB:NO,$B1592,0),"")</f>
        <v/>
      </c>
      <c r="Q1592" t="str">
        <f>IF(OR(HLOOKUP(Q$2+$A1592,Sheet2!CC:NO,$B1592,0),HLOOKUP(Q$2+$A1592,Sheet2!CC:NO,$B1592,0)&lt;&gt;""),HLOOKUP(Q$2+$A1592,Sheet2!CC:NO,$B1592,0),"")</f>
        <v/>
      </c>
    </row>
    <row r="1593" spans="1:17" x14ac:dyDescent="0.25">
      <c r="A1593" s="64">
        <f t="shared" si="195"/>
        <v>54</v>
      </c>
      <c r="B1593" s="64">
        <f t="shared" si="196"/>
        <v>163</v>
      </c>
      <c r="C1593" s="64">
        <f t="shared" si="197"/>
        <v>10</v>
      </c>
      <c r="D1593" s="64">
        <f t="shared" si="198"/>
        <v>159</v>
      </c>
      <c r="E1593" s="64">
        <f t="shared" si="199"/>
        <v>791</v>
      </c>
      <c r="F1593" s="64" t="str">
        <f t="shared" si="192"/>
        <v/>
      </c>
      <c r="G1593" s="64" t="str">
        <f t="shared" si="193"/>
        <v/>
      </c>
      <c r="H1593" s="64" t="str">
        <f t="shared" si="194"/>
        <v/>
      </c>
      <c r="I1593" s="80" t="str">
        <f>IFERROR(VLOOKUP(D1593,Sheet2!A:B,2,0),"")</f>
        <v/>
      </c>
      <c r="J1593" s="64" t="str">
        <f>IFERROR(IF(I1593&lt;&gt;"",VLOOKUP(I1593,Sheet2!B:C,2,0),""),"")</f>
        <v/>
      </c>
      <c r="K1593" s="64" t="str">
        <f>IFERROR( IF(I1593&lt;&gt;"", HLOOKUP(L$2+$A1593,Sheet2!BX:NK,2,0),""),"")</f>
        <v/>
      </c>
      <c r="L1593" t="str">
        <f>IF(OR(HLOOKUP(L$2+$A1593,Sheet2!BX:NK,$B1593,0),HLOOKUP(L$2+$A1593,Sheet2!BX:NK,$B1593,0)&lt;&gt;""),HLOOKUP(L$2+$A1593,Sheet2!BX:NK,$B1593,0),"")</f>
        <v/>
      </c>
      <c r="M1593" t="str">
        <f>IF(OR(HLOOKUP(M$2+$A1593,Sheet2!BY:NL,$B1593,0),HLOOKUP(M$2+$A1593,Sheet2!BY:NL,$B1593,0)&lt;&gt;""),HLOOKUP(M$2+$A1593,Sheet2!BY:NL,$B1593,0),"")</f>
        <v/>
      </c>
      <c r="N1593" t="str">
        <f>IF(OR(HLOOKUP(N$2+$A1593,Sheet2!BZ:NM,$B1593,0),HLOOKUP(N$2+$A1593,Sheet2!BZ:NM,$B1593,0)&lt;&gt;""),HLOOKUP(N$2+$A1593,Sheet2!BZ:NM,$B1593,0),"")</f>
        <v/>
      </c>
      <c r="O1593" t="str">
        <f>IF(OR(HLOOKUP(O$2+$A1593,Sheet2!CA:NN,$B1593,0),HLOOKUP(O$2+$A1593,Sheet2!CA:NN,$B1593,0)&lt;&gt;""),HLOOKUP(O$2+$A1593,Sheet2!CA:NN,$B1593,0),"")</f>
        <v/>
      </c>
      <c r="P1593" t="str">
        <f>IF(OR(HLOOKUP(P$2+$A1593,Sheet2!CB:NO,$B1593,0),HLOOKUP(P$2+$A1593,Sheet2!CB:NO,$B1593,0)&lt;&gt;""),HLOOKUP(P$2+$A1593,Sheet2!CB:NO,$B1593,0),"")</f>
        <v/>
      </c>
      <c r="Q1593" t="str">
        <f>IF(OR(HLOOKUP(Q$2+$A1593,Sheet2!CC:NO,$B1593,0),HLOOKUP(Q$2+$A1593,Sheet2!CC:NO,$B1593,0)&lt;&gt;""),HLOOKUP(Q$2+$A1593,Sheet2!CC:NO,$B1593,0),"")</f>
        <v/>
      </c>
    </row>
    <row r="1594" spans="1:17" x14ac:dyDescent="0.25">
      <c r="A1594" s="64">
        <f t="shared" si="195"/>
        <v>0</v>
      </c>
      <c r="B1594" s="64">
        <f t="shared" si="196"/>
        <v>164</v>
      </c>
      <c r="C1594" s="64">
        <f t="shared" si="197"/>
        <v>1</v>
      </c>
      <c r="D1594" s="64">
        <f t="shared" si="198"/>
        <v>160</v>
      </c>
      <c r="E1594" s="64">
        <f t="shared" si="199"/>
        <v>796</v>
      </c>
      <c r="F1594" s="64" t="str">
        <f t="shared" si="192"/>
        <v/>
      </c>
      <c r="G1594" s="64" t="str">
        <f t="shared" si="193"/>
        <v/>
      </c>
      <c r="H1594" s="64" t="str">
        <f t="shared" si="194"/>
        <v/>
      </c>
      <c r="I1594" s="80" t="str">
        <f>IFERROR(VLOOKUP(D1594,Sheet2!A:B,2,0),"")</f>
        <v/>
      </c>
      <c r="J1594" s="64" t="str">
        <f>IFERROR(IF(I1594&lt;&gt;"",VLOOKUP(I1594,Sheet2!B:C,2,0),""),"")</f>
        <v/>
      </c>
      <c r="K1594" s="64" t="str">
        <f>IFERROR( IF(I1594&lt;&gt;"", HLOOKUP(L$2+$A1594,Sheet2!BX:NK,2,0),""),"")</f>
        <v/>
      </c>
      <c r="L1594" t="str">
        <f>IF(OR(HLOOKUP(L$2+$A1594,Sheet2!BX:NK,$B1594,0),HLOOKUP(L$2+$A1594,Sheet2!BX:NK,$B1594,0)&lt;&gt;""),HLOOKUP(L$2+$A1594,Sheet2!BX:NK,$B1594,0),"")</f>
        <v/>
      </c>
      <c r="M1594" t="str">
        <f>IF(OR(HLOOKUP(M$2+$A1594,Sheet2!BY:NL,$B1594,0),HLOOKUP(M$2+$A1594,Sheet2!BY:NL,$B1594,0)&lt;&gt;""),HLOOKUP(M$2+$A1594,Sheet2!BY:NL,$B1594,0),"")</f>
        <v/>
      </c>
      <c r="N1594" t="str">
        <f>IF(OR(HLOOKUP(N$2+$A1594,Sheet2!BZ:NM,$B1594,0),HLOOKUP(N$2+$A1594,Sheet2!BZ:NM,$B1594,0)&lt;&gt;""),HLOOKUP(N$2+$A1594,Sheet2!BZ:NM,$B1594,0),"")</f>
        <v/>
      </c>
      <c r="O1594" t="str">
        <f>IF(OR(HLOOKUP(O$2+$A1594,Sheet2!CA:NN,$B1594,0),HLOOKUP(O$2+$A1594,Sheet2!CA:NN,$B1594,0)&lt;&gt;""),HLOOKUP(O$2+$A1594,Sheet2!CA:NN,$B1594,0),"")</f>
        <v/>
      </c>
      <c r="P1594" t="str">
        <f>IF(OR(HLOOKUP(P$2+$A1594,Sheet2!CB:NO,$B1594,0),HLOOKUP(P$2+$A1594,Sheet2!CB:NO,$B1594,0)&lt;&gt;""),HLOOKUP(P$2+$A1594,Sheet2!CB:NO,$B1594,0),"")</f>
        <v/>
      </c>
      <c r="Q1594" t="str">
        <f>IF(OR(HLOOKUP(Q$2+$A1594,Sheet2!CC:NO,$B1594,0),HLOOKUP(Q$2+$A1594,Sheet2!CC:NO,$B1594,0)&lt;&gt;""),HLOOKUP(Q$2+$A1594,Sheet2!CC:NO,$B1594,0),"")</f>
        <v/>
      </c>
    </row>
    <row r="1595" spans="1:17" x14ac:dyDescent="0.25">
      <c r="A1595" s="64">
        <f t="shared" si="195"/>
        <v>6</v>
      </c>
      <c r="B1595" s="64">
        <f t="shared" si="196"/>
        <v>164</v>
      </c>
      <c r="C1595" s="64">
        <f t="shared" si="197"/>
        <v>2</v>
      </c>
      <c r="D1595" s="64">
        <f t="shared" si="198"/>
        <v>160</v>
      </c>
      <c r="E1595" s="64">
        <f t="shared" si="199"/>
        <v>796</v>
      </c>
      <c r="F1595" s="64" t="str">
        <f t="shared" si="192"/>
        <v/>
      </c>
      <c r="G1595" s="64" t="str">
        <f t="shared" si="193"/>
        <v/>
      </c>
      <c r="H1595" s="64" t="str">
        <f t="shared" si="194"/>
        <v/>
      </c>
      <c r="I1595" s="80" t="str">
        <f>IFERROR(VLOOKUP(D1595,Sheet2!A:B,2,0),"")</f>
        <v/>
      </c>
      <c r="J1595" s="64" t="str">
        <f>IFERROR(IF(I1595&lt;&gt;"",VLOOKUP(I1595,Sheet2!B:C,2,0),""),"")</f>
        <v/>
      </c>
      <c r="K1595" s="64" t="str">
        <f>IFERROR( IF(I1595&lt;&gt;"", HLOOKUP(L$2+$A1595,Sheet2!BX:NK,2,0),""),"")</f>
        <v/>
      </c>
      <c r="L1595" t="str">
        <f>IF(OR(HLOOKUP(L$2+$A1595,Sheet2!BX:NK,$B1595,0),HLOOKUP(L$2+$A1595,Sheet2!BX:NK,$B1595,0)&lt;&gt;""),HLOOKUP(L$2+$A1595,Sheet2!BX:NK,$B1595,0),"")</f>
        <v/>
      </c>
      <c r="M1595" t="str">
        <f>IF(OR(HLOOKUP(M$2+$A1595,Sheet2!BY:NL,$B1595,0),HLOOKUP(M$2+$A1595,Sheet2!BY:NL,$B1595,0)&lt;&gt;""),HLOOKUP(M$2+$A1595,Sheet2!BY:NL,$B1595,0),"")</f>
        <v/>
      </c>
      <c r="N1595" t="str">
        <f>IF(OR(HLOOKUP(N$2+$A1595,Sheet2!BZ:NM,$B1595,0),HLOOKUP(N$2+$A1595,Sheet2!BZ:NM,$B1595,0)&lt;&gt;""),HLOOKUP(N$2+$A1595,Sheet2!BZ:NM,$B1595,0),"")</f>
        <v/>
      </c>
      <c r="O1595" t="str">
        <f>IF(OR(HLOOKUP(O$2+$A1595,Sheet2!CA:NN,$B1595,0),HLOOKUP(O$2+$A1595,Sheet2!CA:NN,$B1595,0)&lt;&gt;""),HLOOKUP(O$2+$A1595,Sheet2!CA:NN,$B1595,0),"")</f>
        <v/>
      </c>
      <c r="P1595" t="str">
        <f>IF(OR(HLOOKUP(P$2+$A1595,Sheet2!CB:NO,$B1595,0),HLOOKUP(P$2+$A1595,Sheet2!CB:NO,$B1595,0)&lt;&gt;""),HLOOKUP(P$2+$A1595,Sheet2!CB:NO,$B1595,0),"")</f>
        <v/>
      </c>
      <c r="Q1595" t="str">
        <f>IF(OR(HLOOKUP(Q$2+$A1595,Sheet2!CC:NO,$B1595,0),HLOOKUP(Q$2+$A1595,Sheet2!CC:NO,$B1595,0)&lt;&gt;""),HLOOKUP(Q$2+$A1595,Sheet2!CC:NO,$B1595,0),"")</f>
        <v/>
      </c>
    </row>
    <row r="1596" spans="1:17" x14ac:dyDescent="0.25">
      <c r="A1596" s="64">
        <f t="shared" si="195"/>
        <v>12</v>
      </c>
      <c r="B1596" s="64">
        <f t="shared" si="196"/>
        <v>164</v>
      </c>
      <c r="C1596" s="64">
        <f t="shared" si="197"/>
        <v>3</v>
      </c>
      <c r="D1596" s="64">
        <f t="shared" si="198"/>
        <v>160</v>
      </c>
      <c r="E1596" s="64">
        <f t="shared" si="199"/>
        <v>796</v>
      </c>
      <c r="F1596" s="64" t="str">
        <f t="shared" si="192"/>
        <v/>
      </c>
      <c r="G1596" s="64" t="str">
        <f t="shared" si="193"/>
        <v/>
      </c>
      <c r="H1596" s="64" t="str">
        <f t="shared" si="194"/>
        <v/>
      </c>
      <c r="I1596" s="80" t="str">
        <f>IFERROR(VLOOKUP(D1596,Sheet2!A:B,2,0),"")</f>
        <v/>
      </c>
      <c r="J1596" s="64" t="str">
        <f>IFERROR(IF(I1596&lt;&gt;"",VLOOKUP(I1596,Sheet2!B:C,2,0),""),"")</f>
        <v/>
      </c>
      <c r="K1596" s="64" t="str">
        <f>IFERROR( IF(I1596&lt;&gt;"", HLOOKUP(L$2+$A1596,Sheet2!BX:NK,2,0),""),"")</f>
        <v/>
      </c>
      <c r="L1596" t="str">
        <f>IF(OR(HLOOKUP(L$2+$A1596,Sheet2!BX:NK,$B1596,0),HLOOKUP(L$2+$A1596,Sheet2!BX:NK,$B1596,0)&lt;&gt;""),HLOOKUP(L$2+$A1596,Sheet2!BX:NK,$B1596,0),"")</f>
        <v/>
      </c>
      <c r="M1596" t="str">
        <f>IF(OR(HLOOKUP(M$2+$A1596,Sheet2!BY:NL,$B1596,0),HLOOKUP(M$2+$A1596,Sheet2!BY:NL,$B1596,0)&lt;&gt;""),HLOOKUP(M$2+$A1596,Sheet2!BY:NL,$B1596,0),"")</f>
        <v/>
      </c>
      <c r="N1596" t="str">
        <f>IF(OR(HLOOKUP(N$2+$A1596,Sheet2!BZ:NM,$B1596,0),HLOOKUP(N$2+$A1596,Sheet2!BZ:NM,$B1596,0)&lt;&gt;""),HLOOKUP(N$2+$A1596,Sheet2!BZ:NM,$B1596,0),"")</f>
        <v/>
      </c>
      <c r="O1596" t="str">
        <f>IF(OR(HLOOKUP(O$2+$A1596,Sheet2!CA:NN,$B1596,0),HLOOKUP(O$2+$A1596,Sheet2!CA:NN,$B1596,0)&lt;&gt;""),HLOOKUP(O$2+$A1596,Sheet2!CA:NN,$B1596,0),"")</f>
        <v/>
      </c>
      <c r="P1596" t="str">
        <f>IF(OR(HLOOKUP(P$2+$A1596,Sheet2!CB:NO,$B1596,0),HLOOKUP(P$2+$A1596,Sheet2!CB:NO,$B1596,0)&lt;&gt;""),HLOOKUP(P$2+$A1596,Sheet2!CB:NO,$B1596,0),"")</f>
        <v/>
      </c>
      <c r="Q1596" t="str">
        <f>IF(OR(HLOOKUP(Q$2+$A1596,Sheet2!CC:NO,$B1596,0),HLOOKUP(Q$2+$A1596,Sheet2!CC:NO,$B1596,0)&lt;&gt;""),HLOOKUP(Q$2+$A1596,Sheet2!CC:NO,$B1596,0),"")</f>
        <v/>
      </c>
    </row>
    <row r="1597" spans="1:17" x14ac:dyDescent="0.25">
      <c r="A1597" s="64">
        <f t="shared" si="195"/>
        <v>18</v>
      </c>
      <c r="B1597" s="64">
        <f t="shared" si="196"/>
        <v>164</v>
      </c>
      <c r="C1597" s="64">
        <f t="shared" si="197"/>
        <v>4</v>
      </c>
      <c r="D1597" s="64">
        <f t="shared" si="198"/>
        <v>160</v>
      </c>
      <c r="E1597" s="64">
        <f t="shared" si="199"/>
        <v>796</v>
      </c>
      <c r="F1597" s="64" t="str">
        <f t="shared" si="192"/>
        <v/>
      </c>
      <c r="G1597" s="64" t="str">
        <f t="shared" si="193"/>
        <v/>
      </c>
      <c r="H1597" s="64" t="str">
        <f t="shared" si="194"/>
        <v/>
      </c>
      <c r="I1597" s="80" t="str">
        <f>IFERROR(VLOOKUP(D1597,Sheet2!A:B,2,0),"")</f>
        <v/>
      </c>
      <c r="J1597" s="64" t="str">
        <f>IFERROR(IF(I1597&lt;&gt;"",VLOOKUP(I1597,Sheet2!B:C,2,0),""),"")</f>
        <v/>
      </c>
      <c r="K1597" s="64" t="str">
        <f>IFERROR( IF(I1597&lt;&gt;"", HLOOKUP(L$2+$A1597,Sheet2!BX:NK,2,0),""),"")</f>
        <v/>
      </c>
      <c r="L1597" t="str">
        <f>IF(OR(HLOOKUP(L$2+$A1597,Sheet2!BX:NK,$B1597,0),HLOOKUP(L$2+$A1597,Sheet2!BX:NK,$B1597,0)&lt;&gt;""),HLOOKUP(L$2+$A1597,Sheet2!BX:NK,$B1597,0),"")</f>
        <v/>
      </c>
      <c r="M1597" t="str">
        <f>IF(OR(HLOOKUP(M$2+$A1597,Sheet2!BY:NL,$B1597,0),HLOOKUP(M$2+$A1597,Sheet2!BY:NL,$B1597,0)&lt;&gt;""),HLOOKUP(M$2+$A1597,Sheet2!BY:NL,$B1597,0),"")</f>
        <v/>
      </c>
      <c r="N1597" t="str">
        <f>IF(OR(HLOOKUP(N$2+$A1597,Sheet2!BZ:NM,$B1597,0),HLOOKUP(N$2+$A1597,Sheet2!BZ:NM,$B1597,0)&lt;&gt;""),HLOOKUP(N$2+$A1597,Sheet2!BZ:NM,$B1597,0),"")</f>
        <v/>
      </c>
      <c r="O1597" t="str">
        <f>IF(OR(HLOOKUP(O$2+$A1597,Sheet2!CA:NN,$B1597,0),HLOOKUP(O$2+$A1597,Sheet2!CA:NN,$B1597,0)&lt;&gt;""),HLOOKUP(O$2+$A1597,Sheet2!CA:NN,$B1597,0),"")</f>
        <v/>
      </c>
      <c r="P1597" t="str">
        <f>IF(OR(HLOOKUP(P$2+$A1597,Sheet2!CB:NO,$B1597,0),HLOOKUP(P$2+$A1597,Sheet2!CB:NO,$B1597,0)&lt;&gt;""),HLOOKUP(P$2+$A1597,Sheet2!CB:NO,$B1597,0),"")</f>
        <v/>
      </c>
      <c r="Q1597" t="str">
        <f>IF(OR(HLOOKUP(Q$2+$A1597,Sheet2!CC:NO,$B1597,0),HLOOKUP(Q$2+$A1597,Sheet2!CC:NO,$B1597,0)&lt;&gt;""),HLOOKUP(Q$2+$A1597,Sheet2!CC:NO,$B1597,0),"")</f>
        <v/>
      </c>
    </row>
    <row r="1598" spans="1:17" x14ac:dyDescent="0.25">
      <c r="A1598" s="64">
        <f t="shared" si="195"/>
        <v>24</v>
      </c>
      <c r="B1598" s="64">
        <f t="shared" si="196"/>
        <v>164</v>
      </c>
      <c r="C1598" s="64">
        <f t="shared" si="197"/>
        <v>5</v>
      </c>
      <c r="D1598" s="64">
        <f t="shared" si="198"/>
        <v>160</v>
      </c>
      <c r="E1598" s="64">
        <f t="shared" si="199"/>
        <v>796</v>
      </c>
      <c r="F1598" s="64" t="str">
        <f t="shared" si="192"/>
        <v/>
      </c>
      <c r="G1598" s="64" t="str">
        <f t="shared" si="193"/>
        <v/>
      </c>
      <c r="H1598" s="64" t="str">
        <f t="shared" si="194"/>
        <v/>
      </c>
      <c r="I1598" s="80" t="str">
        <f>IFERROR(VLOOKUP(D1598,Sheet2!A:B,2,0),"")</f>
        <v/>
      </c>
      <c r="J1598" s="64" t="str">
        <f>IFERROR(IF(I1598&lt;&gt;"",VLOOKUP(I1598,Sheet2!B:C,2,0),""),"")</f>
        <v/>
      </c>
      <c r="K1598" s="64" t="str">
        <f>IFERROR( IF(I1598&lt;&gt;"", HLOOKUP(L$2+$A1598,Sheet2!BX:NK,2,0),""),"")</f>
        <v/>
      </c>
      <c r="L1598" t="str">
        <f>IF(OR(HLOOKUP(L$2+$A1598,Sheet2!BX:NK,$B1598,0),HLOOKUP(L$2+$A1598,Sheet2!BX:NK,$B1598,0)&lt;&gt;""),HLOOKUP(L$2+$A1598,Sheet2!BX:NK,$B1598,0),"")</f>
        <v/>
      </c>
      <c r="M1598" t="str">
        <f>IF(OR(HLOOKUP(M$2+$A1598,Sheet2!BY:NL,$B1598,0),HLOOKUP(M$2+$A1598,Sheet2!BY:NL,$B1598,0)&lt;&gt;""),HLOOKUP(M$2+$A1598,Sheet2!BY:NL,$B1598,0),"")</f>
        <v/>
      </c>
      <c r="N1598" t="str">
        <f>IF(OR(HLOOKUP(N$2+$A1598,Sheet2!BZ:NM,$B1598,0),HLOOKUP(N$2+$A1598,Sheet2!BZ:NM,$B1598,0)&lt;&gt;""),HLOOKUP(N$2+$A1598,Sheet2!BZ:NM,$B1598,0),"")</f>
        <v/>
      </c>
      <c r="O1598" t="str">
        <f>IF(OR(HLOOKUP(O$2+$A1598,Sheet2!CA:NN,$B1598,0),HLOOKUP(O$2+$A1598,Sheet2!CA:NN,$B1598,0)&lt;&gt;""),HLOOKUP(O$2+$A1598,Sheet2!CA:NN,$B1598,0),"")</f>
        <v/>
      </c>
      <c r="P1598" t="str">
        <f>IF(OR(HLOOKUP(P$2+$A1598,Sheet2!CB:NO,$B1598,0),HLOOKUP(P$2+$A1598,Sheet2!CB:NO,$B1598,0)&lt;&gt;""),HLOOKUP(P$2+$A1598,Sheet2!CB:NO,$B1598,0),"")</f>
        <v/>
      </c>
      <c r="Q1598" t="str">
        <f>IF(OR(HLOOKUP(Q$2+$A1598,Sheet2!CC:NO,$B1598,0),HLOOKUP(Q$2+$A1598,Sheet2!CC:NO,$B1598,0)&lt;&gt;""),HLOOKUP(Q$2+$A1598,Sheet2!CC:NO,$B1598,0),"")</f>
        <v/>
      </c>
    </row>
    <row r="1599" spans="1:17" x14ac:dyDescent="0.25">
      <c r="A1599" s="64">
        <f t="shared" si="195"/>
        <v>30</v>
      </c>
      <c r="B1599" s="64">
        <f t="shared" si="196"/>
        <v>164</v>
      </c>
      <c r="C1599" s="64">
        <f t="shared" si="197"/>
        <v>6</v>
      </c>
      <c r="D1599" s="64">
        <f t="shared" si="198"/>
        <v>160</v>
      </c>
      <c r="E1599" s="64">
        <f t="shared" si="199"/>
        <v>796</v>
      </c>
      <c r="F1599" s="64" t="str">
        <f t="shared" si="192"/>
        <v/>
      </c>
      <c r="G1599" s="64" t="str">
        <f t="shared" si="193"/>
        <v/>
      </c>
      <c r="H1599" s="64" t="str">
        <f t="shared" si="194"/>
        <v/>
      </c>
      <c r="I1599" s="80" t="str">
        <f>IFERROR(VLOOKUP(D1599,Sheet2!A:B,2,0),"")</f>
        <v/>
      </c>
      <c r="J1599" s="64" t="str">
        <f>IFERROR(IF(I1599&lt;&gt;"",VLOOKUP(I1599,Sheet2!B:C,2,0),""),"")</f>
        <v/>
      </c>
      <c r="K1599" s="64" t="str">
        <f>IFERROR( IF(I1599&lt;&gt;"", HLOOKUP(L$2+$A1599,Sheet2!BX:NK,2,0),""),"")</f>
        <v/>
      </c>
      <c r="L1599" t="str">
        <f>IF(OR(HLOOKUP(L$2+$A1599,Sheet2!BX:NK,$B1599,0),HLOOKUP(L$2+$A1599,Sheet2!BX:NK,$B1599,0)&lt;&gt;""),HLOOKUP(L$2+$A1599,Sheet2!BX:NK,$B1599,0),"")</f>
        <v/>
      </c>
      <c r="M1599" t="str">
        <f>IF(OR(HLOOKUP(M$2+$A1599,Sheet2!BY:NL,$B1599,0),HLOOKUP(M$2+$A1599,Sheet2!BY:NL,$B1599,0)&lt;&gt;""),HLOOKUP(M$2+$A1599,Sheet2!BY:NL,$B1599,0),"")</f>
        <v/>
      </c>
      <c r="N1599" t="str">
        <f>IF(OR(HLOOKUP(N$2+$A1599,Sheet2!BZ:NM,$B1599,0),HLOOKUP(N$2+$A1599,Sheet2!BZ:NM,$B1599,0)&lt;&gt;""),HLOOKUP(N$2+$A1599,Sheet2!BZ:NM,$B1599,0),"")</f>
        <v/>
      </c>
      <c r="O1599" t="str">
        <f>IF(OR(HLOOKUP(O$2+$A1599,Sheet2!CA:NN,$B1599,0),HLOOKUP(O$2+$A1599,Sheet2!CA:NN,$B1599,0)&lt;&gt;""),HLOOKUP(O$2+$A1599,Sheet2!CA:NN,$B1599,0),"")</f>
        <v/>
      </c>
      <c r="P1599" t="str">
        <f>IF(OR(HLOOKUP(P$2+$A1599,Sheet2!CB:NO,$B1599,0),HLOOKUP(P$2+$A1599,Sheet2!CB:NO,$B1599,0)&lt;&gt;""),HLOOKUP(P$2+$A1599,Sheet2!CB:NO,$B1599,0),"")</f>
        <v/>
      </c>
      <c r="Q1599" t="str">
        <f>IF(OR(HLOOKUP(Q$2+$A1599,Sheet2!CC:NO,$B1599,0),HLOOKUP(Q$2+$A1599,Sheet2!CC:NO,$B1599,0)&lt;&gt;""),HLOOKUP(Q$2+$A1599,Sheet2!CC:NO,$B1599,0),"")</f>
        <v/>
      </c>
    </row>
    <row r="1600" spans="1:17" x14ac:dyDescent="0.25">
      <c r="A1600" s="64">
        <f t="shared" si="195"/>
        <v>36</v>
      </c>
      <c r="B1600" s="64">
        <f t="shared" si="196"/>
        <v>164</v>
      </c>
      <c r="C1600" s="64">
        <f t="shared" si="197"/>
        <v>7</v>
      </c>
      <c r="D1600" s="64">
        <f t="shared" si="198"/>
        <v>160</v>
      </c>
      <c r="E1600" s="64">
        <f t="shared" si="199"/>
        <v>796</v>
      </c>
      <c r="F1600" s="64" t="str">
        <f t="shared" si="192"/>
        <v/>
      </c>
      <c r="G1600" s="64" t="str">
        <f t="shared" si="193"/>
        <v/>
      </c>
      <c r="H1600" s="64" t="str">
        <f t="shared" si="194"/>
        <v/>
      </c>
      <c r="I1600" s="80" t="str">
        <f>IFERROR(VLOOKUP(D1600,Sheet2!A:B,2,0),"")</f>
        <v/>
      </c>
      <c r="J1600" s="64" t="str">
        <f>IFERROR(IF(I1600&lt;&gt;"",VLOOKUP(I1600,Sheet2!B:C,2,0),""),"")</f>
        <v/>
      </c>
      <c r="K1600" s="64" t="str">
        <f>IFERROR( IF(I1600&lt;&gt;"", HLOOKUP(L$2+$A1600,Sheet2!BX:NK,2,0),""),"")</f>
        <v/>
      </c>
      <c r="L1600" t="str">
        <f>IF(OR(HLOOKUP(L$2+$A1600,Sheet2!BX:NK,$B1600,0),HLOOKUP(L$2+$A1600,Sheet2!BX:NK,$B1600,0)&lt;&gt;""),HLOOKUP(L$2+$A1600,Sheet2!BX:NK,$B1600,0),"")</f>
        <v/>
      </c>
      <c r="M1600" t="str">
        <f>IF(OR(HLOOKUP(M$2+$A1600,Sheet2!BY:NL,$B1600,0),HLOOKUP(M$2+$A1600,Sheet2!BY:NL,$B1600,0)&lt;&gt;""),HLOOKUP(M$2+$A1600,Sheet2!BY:NL,$B1600,0),"")</f>
        <v/>
      </c>
      <c r="N1600" t="str">
        <f>IF(OR(HLOOKUP(N$2+$A1600,Sheet2!BZ:NM,$B1600,0),HLOOKUP(N$2+$A1600,Sheet2!BZ:NM,$B1600,0)&lt;&gt;""),HLOOKUP(N$2+$A1600,Sheet2!BZ:NM,$B1600,0),"")</f>
        <v/>
      </c>
      <c r="O1600" t="str">
        <f>IF(OR(HLOOKUP(O$2+$A1600,Sheet2!CA:NN,$B1600,0),HLOOKUP(O$2+$A1600,Sheet2!CA:NN,$B1600,0)&lt;&gt;""),HLOOKUP(O$2+$A1600,Sheet2!CA:NN,$B1600,0),"")</f>
        <v/>
      </c>
      <c r="P1600" t="str">
        <f>IF(OR(HLOOKUP(P$2+$A1600,Sheet2!CB:NO,$B1600,0),HLOOKUP(P$2+$A1600,Sheet2!CB:NO,$B1600,0)&lt;&gt;""),HLOOKUP(P$2+$A1600,Sheet2!CB:NO,$B1600,0),"")</f>
        <v/>
      </c>
      <c r="Q1600" t="str">
        <f>IF(OR(HLOOKUP(Q$2+$A1600,Sheet2!CC:NO,$B1600,0),HLOOKUP(Q$2+$A1600,Sheet2!CC:NO,$B1600,0)&lt;&gt;""),HLOOKUP(Q$2+$A1600,Sheet2!CC:NO,$B1600,0),"")</f>
        <v/>
      </c>
    </row>
    <row r="1601" spans="1:17" x14ac:dyDescent="0.25">
      <c r="A1601" s="64">
        <f t="shared" si="195"/>
        <v>42</v>
      </c>
      <c r="B1601" s="64">
        <f t="shared" si="196"/>
        <v>164</v>
      </c>
      <c r="C1601" s="64">
        <f t="shared" si="197"/>
        <v>8</v>
      </c>
      <c r="D1601" s="64">
        <f t="shared" si="198"/>
        <v>160</v>
      </c>
      <c r="E1601" s="64">
        <f t="shared" si="199"/>
        <v>796</v>
      </c>
      <c r="F1601" s="64" t="str">
        <f t="shared" si="192"/>
        <v/>
      </c>
      <c r="G1601" s="64" t="str">
        <f t="shared" si="193"/>
        <v/>
      </c>
      <c r="H1601" s="64" t="str">
        <f t="shared" si="194"/>
        <v/>
      </c>
      <c r="I1601" s="80" t="str">
        <f>IFERROR(VLOOKUP(D1601,Sheet2!A:B,2,0),"")</f>
        <v/>
      </c>
      <c r="J1601" s="64" t="str">
        <f>IFERROR(IF(I1601&lt;&gt;"",VLOOKUP(I1601,Sheet2!B:C,2,0),""),"")</f>
        <v/>
      </c>
      <c r="K1601" s="64" t="str">
        <f>IFERROR( IF(I1601&lt;&gt;"", HLOOKUP(L$2+$A1601,Sheet2!BX:NK,2,0),""),"")</f>
        <v/>
      </c>
      <c r="L1601" t="str">
        <f>IF(OR(HLOOKUP(L$2+$A1601,Sheet2!BX:NK,$B1601,0),HLOOKUP(L$2+$A1601,Sheet2!BX:NK,$B1601,0)&lt;&gt;""),HLOOKUP(L$2+$A1601,Sheet2!BX:NK,$B1601,0),"")</f>
        <v/>
      </c>
      <c r="M1601" t="str">
        <f>IF(OR(HLOOKUP(M$2+$A1601,Sheet2!BY:NL,$B1601,0),HLOOKUP(M$2+$A1601,Sheet2!BY:NL,$B1601,0)&lt;&gt;""),HLOOKUP(M$2+$A1601,Sheet2!BY:NL,$B1601,0),"")</f>
        <v/>
      </c>
      <c r="N1601" t="str">
        <f>IF(OR(HLOOKUP(N$2+$A1601,Sheet2!BZ:NM,$B1601,0),HLOOKUP(N$2+$A1601,Sheet2!BZ:NM,$B1601,0)&lt;&gt;""),HLOOKUP(N$2+$A1601,Sheet2!BZ:NM,$B1601,0),"")</f>
        <v/>
      </c>
      <c r="O1601" t="str">
        <f>IF(OR(HLOOKUP(O$2+$A1601,Sheet2!CA:NN,$B1601,0),HLOOKUP(O$2+$A1601,Sheet2!CA:NN,$B1601,0)&lt;&gt;""),HLOOKUP(O$2+$A1601,Sheet2!CA:NN,$B1601,0),"")</f>
        <v/>
      </c>
      <c r="P1601" t="str">
        <f>IF(OR(HLOOKUP(P$2+$A1601,Sheet2!CB:NO,$B1601,0),HLOOKUP(P$2+$A1601,Sheet2!CB:NO,$B1601,0)&lt;&gt;""),HLOOKUP(P$2+$A1601,Sheet2!CB:NO,$B1601,0),"")</f>
        <v/>
      </c>
      <c r="Q1601" t="str">
        <f>IF(OR(HLOOKUP(Q$2+$A1601,Sheet2!CC:NO,$B1601,0),HLOOKUP(Q$2+$A1601,Sheet2!CC:NO,$B1601,0)&lt;&gt;""),HLOOKUP(Q$2+$A1601,Sheet2!CC:NO,$B1601,0),"")</f>
        <v/>
      </c>
    </row>
    <row r="1602" spans="1:17" x14ac:dyDescent="0.25">
      <c r="A1602" s="64">
        <f t="shared" si="195"/>
        <v>48</v>
      </c>
      <c r="B1602" s="64">
        <f t="shared" si="196"/>
        <v>164</v>
      </c>
      <c r="C1602" s="64">
        <f t="shared" si="197"/>
        <v>9</v>
      </c>
      <c r="D1602" s="64">
        <f t="shared" si="198"/>
        <v>160</v>
      </c>
      <c r="E1602" s="64">
        <f t="shared" si="199"/>
        <v>796</v>
      </c>
      <c r="F1602" s="64" t="str">
        <f t="shared" si="192"/>
        <v/>
      </c>
      <c r="G1602" s="64" t="str">
        <f t="shared" si="193"/>
        <v/>
      </c>
      <c r="H1602" s="64" t="str">
        <f t="shared" si="194"/>
        <v/>
      </c>
      <c r="I1602" s="80" t="str">
        <f>IFERROR(VLOOKUP(D1602,Sheet2!A:B,2,0),"")</f>
        <v/>
      </c>
      <c r="J1602" s="64" t="str">
        <f>IFERROR(IF(I1602&lt;&gt;"",VLOOKUP(I1602,Sheet2!B:C,2,0),""),"")</f>
        <v/>
      </c>
      <c r="K1602" s="64" t="str">
        <f>IFERROR( IF(I1602&lt;&gt;"", HLOOKUP(L$2+$A1602,Sheet2!BX:NK,2,0),""),"")</f>
        <v/>
      </c>
      <c r="L1602" t="str">
        <f>IF(OR(HLOOKUP(L$2+$A1602,Sheet2!BX:NK,$B1602,0),HLOOKUP(L$2+$A1602,Sheet2!BX:NK,$B1602,0)&lt;&gt;""),HLOOKUP(L$2+$A1602,Sheet2!BX:NK,$B1602,0),"")</f>
        <v/>
      </c>
      <c r="M1602" t="str">
        <f>IF(OR(HLOOKUP(M$2+$A1602,Sheet2!BY:NL,$B1602,0),HLOOKUP(M$2+$A1602,Sheet2!BY:NL,$B1602,0)&lt;&gt;""),HLOOKUP(M$2+$A1602,Sheet2!BY:NL,$B1602,0),"")</f>
        <v/>
      </c>
      <c r="N1602" t="str">
        <f>IF(OR(HLOOKUP(N$2+$A1602,Sheet2!BZ:NM,$B1602,0),HLOOKUP(N$2+$A1602,Sheet2!BZ:NM,$B1602,0)&lt;&gt;""),HLOOKUP(N$2+$A1602,Sheet2!BZ:NM,$B1602,0),"")</f>
        <v/>
      </c>
      <c r="O1602" t="str">
        <f>IF(OR(HLOOKUP(O$2+$A1602,Sheet2!CA:NN,$B1602,0),HLOOKUP(O$2+$A1602,Sheet2!CA:NN,$B1602,0)&lt;&gt;""),HLOOKUP(O$2+$A1602,Sheet2!CA:NN,$B1602,0),"")</f>
        <v/>
      </c>
      <c r="P1602" t="str">
        <f>IF(OR(HLOOKUP(P$2+$A1602,Sheet2!CB:NO,$B1602,0),HLOOKUP(P$2+$A1602,Sheet2!CB:NO,$B1602,0)&lt;&gt;""),HLOOKUP(P$2+$A1602,Sheet2!CB:NO,$B1602,0),"")</f>
        <v/>
      </c>
      <c r="Q1602" t="str">
        <f>IF(OR(HLOOKUP(Q$2+$A1602,Sheet2!CC:NO,$B1602,0),HLOOKUP(Q$2+$A1602,Sheet2!CC:NO,$B1602,0)&lt;&gt;""),HLOOKUP(Q$2+$A1602,Sheet2!CC:NO,$B1602,0),"")</f>
        <v/>
      </c>
    </row>
    <row r="1603" spans="1:17" x14ac:dyDescent="0.25">
      <c r="A1603" s="64">
        <f t="shared" si="195"/>
        <v>54</v>
      </c>
      <c r="B1603" s="64">
        <f t="shared" si="196"/>
        <v>164</v>
      </c>
      <c r="C1603" s="64">
        <f t="shared" si="197"/>
        <v>10</v>
      </c>
      <c r="D1603" s="64">
        <f t="shared" si="198"/>
        <v>160</v>
      </c>
      <c r="E1603" s="64">
        <f t="shared" si="199"/>
        <v>796</v>
      </c>
      <c r="F1603" s="64" t="str">
        <f t="shared" si="192"/>
        <v/>
      </c>
      <c r="G1603" s="64" t="str">
        <f t="shared" si="193"/>
        <v/>
      </c>
      <c r="H1603" s="64" t="str">
        <f t="shared" si="194"/>
        <v/>
      </c>
      <c r="I1603" s="80" t="str">
        <f>IFERROR(VLOOKUP(D1603,Sheet2!A:B,2,0),"")</f>
        <v/>
      </c>
      <c r="J1603" s="64" t="str">
        <f>IFERROR(IF(I1603&lt;&gt;"",VLOOKUP(I1603,Sheet2!B:C,2,0),""),"")</f>
        <v/>
      </c>
      <c r="K1603" s="64" t="str">
        <f>IFERROR( IF(I1603&lt;&gt;"", HLOOKUP(L$2+$A1603,Sheet2!BX:NK,2,0),""),"")</f>
        <v/>
      </c>
      <c r="L1603" t="str">
        <f>IF(OR(HLOOKUP(L$2+$A1603,Sheet2!BX:NK,$B1603,0),HLOOKUP(L$2+$A1603,Sheet2!BX:NK,$B1603,0)&lt;&gt;""),HLOOKUP(L$2+$A1603,Sheet2!BX:NK,$B1603,0),"")</f>
        <v/>
      </c>
      <c r="M1603" t="str">
        <f>IF(OR(HLOOKUP(M$2+$A1603,Sheet2!BY:NL,$B1603,0),HLOOKUP(M$2+$A1603,Sheet2!BY:NL,$B1603,0)&lt;&gt;""),HLOOKUP(M$2+$A1603,Sheet2!BY:NL,$B1603,0),"")</f>
        <v/>
      </c>
      <c r="N1603" t="str">
        <f>IF(OR(HLOOKUP(N$2+$A1603,Sheet2!BZ:NM,$B1603,0),HLOOKUP(N$2+$A1603,Sheet2!BZ:NM,$B1603,0)&lt;&gt;""),HLOOKUP(N$2+$A1603,Sheet2!BZ:NM,$B1603,0),"")</f>
        <v/>
      </c>
      <c r="O1603" t="str">
        <f>IF(OR(HLOOKUP(O$2+$A1603,Sheet2!CA:NN,$B1603,0),HLOOKUP(O$2+$A1603,Sheet2!CA:NN,$B1603,0)&lt;&gt;""),HLOOKUP(O$2+$A1603,Sheet2!CA:NN,$B1603,0),"")</f>
        <v/>
      </c>
      <c r="P1603" t="str">
        <f>IF(OR(HLOOKUP(P$2+$A1603,Sheet2!CB:NO,$B1603,0),HLOOKUP(P$2+$A1603,Sheet2!CB:NO,$B1603,0)&lt;&gt;""),HLOOKUP(P$2+$A1603,Sheet2!CB:NO,$B1603,0),"")</f>
        <v/>
      </c>
      <c r="Q1603" t="str">
        <f>IF(OR(HLOOKUP(Q$2+$A1603,Sheet2!CC:NO,$B1603,0),HLOOKUP(Q$2+$A1603,Sheet2!CC:NO,$B1603,0)&lt;&gt;""),HLOOKUP(Q$2+$A1603,Sheet2!CC:NO,$B1603,0),"")</f>
        <v/>
      </c>
    </row>
    <row r="1604" spans="1:17" x14ac:dyDescent="0.25">
      <c r="A1604" s="64">
        <f t="shared" si="195"/>
        <v>0</v>
      </c>
      <c r="B1604" s="64">
        <f t="shared" si="196"/>
        <v>165</v>
      </c>
      <c r="C1604" s="64">
        <f t="shared" si="197"/>
        <v>1</v>
      </c>
      <c r="D1604" s="64">
        <f t="shared" si="198"/>
        <v>161</v>
      </c>
      <c r="E1604" s="64">
        <f t="shared" si="199"/>
        <v>801</v>
      </c>
      <c r="F1604" s="64" t="str">
        <f t="shared" si="192"/>
        <v/>
      </c>
      <c r="G1604" s="64" t="str">
        <f t="shared" si="193"/>
        <v/>
      </c>
      <c r="H1604" s="64" t="str">
        <f t="shared" si="194"/>
        <v/>
      </c>
      <c r="I1604" s="80" t="str">
        <f>IFERROR(VLOOKUP(D1604,Sheet2!A:B,2,0),"")</f>
        <v/>
      </c>
      <c r="J1604" s="64" t="str">
        <f>IFERROR(IF(I1604&lt;&gt;"",VLOOKUP(I1604,Sheet2!B:C,2,0),""),"")</f>
        <v/>
      </c>
      <c r="K1604" s="64" t="str">
        <f>IFERROR( IF(I1604&lt;&gt;"", HLOOKUP(L$2+$A1604,Sheet2!BX:NK,2,0),""),"")</f>
        <v/>
      </c>
      <c r="L1604" t="str">
        <f>IF(OR(HLOOKUP(L$2+$A1604,Sheet2!BX:NK,$B1604,0),HLOOKUP(L$2+$A1604,Sheet2!BX:NK,$B1604,0)&lt;&gt;""),HLOOKUP(L$2+$A1604,Sheet2!BX:NK,$B1604,0),"")</f>
        <v/>
      </c>
      <c r="M1604" t="str">
        <f>IF(OR(HLOOKUP(M$2+$A1604,Sheet2!BY:NL,$B1604,0),HLOOKUP(M$2+$A1604,Sheet2!BY:NL,$B1604,0)&lt;&gt;""),HLOOKUP(M$2+$A1604,Sheet2!BY:NL,$B1604,0),"")</f>
        <v/>
      </c>
      <c r="N1604" t="str">
        <f>IF(OR(HLOOKUP(N$2+$A1604,Sheet2!BZ:NM,$B1604,0),HLOOKUP(N$2+$A1604,Sheet2!BZ:NM,$B1604,0)&lt;&gt;""),HLOOKUP(N$2+$A1604,Sheet2!BZ:NM,$B1604,0),"")</f>
        <v/>
      </c>
      <c r="O1604" t="str">
        <f>IF(OR(HLOOKUP(O$2+$A1604,Sheet2!CA:NN,$B1604,0),HLOOKUP(O$2+$A1604,Sheet2!CA:NN,$B1604,0)&lt;&gt;""),HLOOKUP(O$2+$A1604,Sheet2!CA:NN,$B1604,0),"")</f>
        <v/>
      </c>
      <c r="P1604" t="str">
        <f>IF(OR(HLOOKUP(P$2+$A1604,Sheet2!CB:NO,$B1604,0),HLOOKUP(P$2+$A1604,Sheet2!CB:NO,$B1604,0)&lt;&gt;""),HLOOKUP(P$2+$A1604,Sheet2!CB:NO,$B1604,0),"")</f>
        <v/>
      </c>
      <c r="Q1604" t="str">
        <f>IF(OR(HLOOKUP(Q$2+$A1604,Sheet2!CC:NO,$B1604,0),HLOOKUP(Q$2+$A1604,Sheet2!CC:NO,$B1604,0)&lt;&gt;""),HLOOKUP(Q$2+$A1604,Sheet2!CC:NO,$B1604,0),"")</f>
        <v/>
      </c>
    </row>
    <row r="1605" spans="1:17" x14ac:dyDescent="0.25">
      <c r="A1605" s="64">
        <f t="shared" si="195"/>
        <v>6</v>
      </c>
      <c r="B1605" s="64">
        <f t="shared" si="196"/>
        <v>165</v>
      </c>
      <c r="C1605" s="64">
        <f t="shared" si="197"/>
        <v>2</v>
      </c>
      <c r="D1605" s="64">
        <f t="shared" si="198"/>
        <v>161</v>
      </c>
      <c r="E1605" s="64">
        <f t="shared" si="199"/>
        <v>801</v>
      </c>
      <c r="F1605" s="64" t="str">
        <f t="shared" ref="F1605:F1668" si="200">IFERROR(IF(I1605&lt;&gt;"",IF(LEFT(K1605,2)="1-",1,2),""),"")</f>
        <v/>
      </c>
      <c r="G1605" s="64" t="str">
        <f t="shared" ref="G1605:G1668" si="201">IFERROR(IF(I1605&lt;&gt;"",MONTH( RIGHT(K1605,LEN(K1605)-FIND("-",K1605))),""),"")</f>
        <v/>
      </c>
      <c r="H1605" s="64" t="str">
        <f t="shared" ref="H1605:H1668" si="202">IFERROR(IF(I1605&lt;&gt;"",YEAR( RIGHT(K1605,LEN(K1605)-FIND("-",K1605))),""),"")</f>
        <v/>
      </c>
      <c r="I1605" s="80" t="str">
        <f>IFERROR(VLOOKUP(D1605,Sheet2!A:B,2,0),"")</f>
        <v/>
      </c>
      <c r="J1605" s="64" t="str">
        <f>IFERROR(IF(I1605&lt;&gt;"",VLOOKUP(I1605,Sheet2!B:C,2,0),""),"")</f>
        <v/>
      </c>
      <c r="K1605" s="64" t="str">
        <f>IFERROR( IF(I1605&lt;&gt;"", HLOOKUP(L$2+$A1605,Sheet2!BX:NK,2,0),""),"")</f>
        <v/>
      </c>
      <c r="L1605" t="str">
        <f>IF(OR(HLOOKUP(L$2+$A1605,Sheet2!BX:NK,$B1605,0),HLOOKUP(L$2+$A1605,Sheet2!BX:NK,$B1605,0)&lt;&gt;""),HLOOKUP(L$2+$A1605,Sheet2!BX:NK,$B1605,0),"")</f>
        <v/>
      </c>
      <c r="M1605" t="str">
        <f>IF(OR(HLOOKUP(M$2+$A1605,Sheet2!BY:NL,$B1605,0),HLOOKUP(M$2+$A1605,Sheet2!BY:NL,$B1605,0)&lt;&gt;""),HLOOKUP(M$2+$A1605,Sheet2!BY:NL,$B1605,0),"")</f>
        <v/>
      </c>
      <c r="N1605" t="str">
        <f>IF(OR(HLOOKUP(N$2+$A1605,Sheet2!BZ:NM,$B1605,0),HLOOKUP(N$2+$A1605,Sheet2!BZ:NM,$B1605,0)&lt;&gt;""),HLOOKUP(N$2+$A1605,Sheet2!BZ:NM,$B1605,0),"")</f>
        <v/>
      </c>
      <c r="O1605" t="str">
        <f>IF(OR(HLOOKUP(O$2+$A1605,Sheet2!CA:NN,$B1605,0),HLOOKUP(O$2+$A1605,Sheet2!CA:NN,$B1605,0)&lt;&gt;""),HLOOKUP(O$2+$A1605,Sheet2!CA:NN,$B1605,0),"")</f>
        <v/>
      </c>
      <c r="P1605" t="str">
        <f>IF(OR(HLOOKUP(P$2+$A1605,Sheet2!CB:NO,$B1605,0),HLOOKUP(P$2+$A1605,Sheet2!CB:NO,$B1605,0)&lt;&gt;""),HLOOKUP(P$2+$A1605,Sheet2!CB:NO,$B1605,0),"")</f>
        <v/>
      </c>
      <c r="Q1605" t="str">
        <f>IF(OR(HLOOKUP(Q$2+$A1605,Sheet2!CC:NO,$B1605,0),HLOOKUP(Q$2+$A1605,Sheet2!CC:NO,$B1605,0)&lt;&gt;""),HLOOKUP(Q$2+$A1605,Sheet2!CC:NO,$B1605,0),"")</f>
        <v/>
      </c>
    </row>
    <row r="1606" spans="1:17" x14ac:dyDescent="0.25">
      <c r="A1606" s="64">
        <f t="shared" ref="A1606:A1669" si="203">IF(C1606&lt;&gt;1,A1605+6,0)</f>
        <v>12</v>
      </c>
      <c r="B1606" s="64">
        <f t="shared" ref="B1606:B1669" si="204">IF(C1606&lt;&gt;1,B1605,B1605+1)</f>
        <v>165</v>
      </c>
      <c r="C1606" s="64">
        <f t="shared" ref="C1606:C1669" si="205">IF($C$3-C1605=0,1,C1605+1)</f>
        <v>3</v>
      </c>
      <c r="D1606" s="64">
        <f t="shared" ref="D1606:D1669" si="206">IF(C1606=1,D1605+1,D1605)</f>
        <v>161</v>
      </c>
      <c r="E1606" s="64">
        <f t="shared" ref="E1606:E1669" si="207">IF(D1606&lt;&gt;D1605,E1605+5,E1605)</f>
        <v>801</v>
      </c>
      <c r="F1606" s="64" t="str">
        <f t="shared" si="200"/>
        <v/>
      </c>
      <c r="G1606" s="64" t="str">
        <f t="shared" si="201"/>
        <v/>
      </c>
      <c r="H1606" s="64" t="str">
        <f t="shared" si="202"/>
        <v/>
      </c>
      <c r="I1606" s="80" t="str">
        <f>IFERROR(VLOOKUP(D1606,Sheet2!A:B,2,0),"")</f>
        <v/>
      </c>
      <c r="J1606" s="64" t="str">
        <f>IFERROR(IF(I1606&lt;&gt;"",VLOOKUP(I1606,Sheet2!B:C,2,0),""),"")</f>
        <v/>
      </c>
      <c r="K1606" s="64" t="str">
        <f>IFERROR( IF(I1606&lt;&gt;"", HLOOKUP(L$2+$A1606,Sheet2!BX:NK,2,0),""),"")</f>
        <v/>
      </c>
      <c r="L1606" t="str">
        <f>IF(OR(HLOOKUP(L$2+$A1606,Sheet2!BX:NK,$B1606,0),HLOOKUP(L$2+$A1606,Sheet2!BX:NK,$B1606,0)&lt;&gt;""),HLOOKUP(L$2+$A1606,Sheet2!BX:NK,$B1606,0),"")</f>
        <v/>
      </c>
      <c r="M1606" t="str">
        <f>IF(OR(HLOOKUP(M$2+$A1606,Sheet2!BY:NL,$B1606,0),HLOOKUP(M$2+$A1606,Sheet2!BY:NL,$B1606,0)&lt;&gt;""),HLOOKUP(M$2+$A1606,Sheet2!BY:NL,$B1606,0),"")</f>
        <v/>
      </c>
      <c r="N1606" t="str">
        <f>IF(OR(HLOOKUP(N$2+$A1606,Sheet2!BZ:NM,$B1606,0),HLOOKUP(N$2+$A1606,Sheet2!BZ:NM,$B1606,0)&lt;&gt;""),HLOOKUP(N$2+$A1606,Sheet2!BZ:NM,$B1606,0),"")</f>
        <v/>
      </c>
      <c r="O1606" t="str">
        <f>IF(OR(HLOOKUP(O$2+$A1606,Sheet2!CA:NN,$B1606,0),HLOOKUP(O$2+$A1606,Sheet2!CA:NN,$B1606,0)&lt;&gt;""),HLOOKUP(O$2+$A1606,Sheet2!CA:NN,$B1606,0),"")</f>
        <v/>
      </c>
      <c r="P1606" t="str">
        <f>IF(OR(HLOOKUP(P$2+$A1606,Sheet2!CB:NO,$B1606,0),HLOOKUP(P$2+$A1606,Sheet2!CB:NO,$B1606,0)&lt;&gt;""),HLOOKUP(P$2+$A1606,Sheet2!CB:NO,$B1606,0),"")</f>
        <v/>
      </c>
      <c r="Q1606" t="str">
        <f>IF(OR(HLOOKUP(Q$2+$A1606,Sheet2!CC:NO,$B1606,0),HLOOKUP(Q$2+$A1606,Sheet2!CC:NO,$B1606,0)&lt;&gt;""),HLOOKUP(Q$2+$A1606,Sheet2!CC:NO,$B1606,0),"")</f>
        <v/>
      </c>
    </row>
    <row r="1607" spans="1:17" x14ac:dyDescent="0.25">
      <c r="A1607" s="64">
        <f t="shared" si="203"/>
        <v>18</v>
      </c>
      <c r="B1607" s="64">
        <f t="shared" si="204"/>
        <v>165</v>
      </c>
      <c r="C1607" s="64">
        <f t="shared" si="205"/>
        <v>4</v>
      </c>
      <c r="D1607" s="64">
        <f t="shared" si="206"/>
        <v>161</v>
      </c>
      <c r="E1607" s="64">
        <f t="shared" si="207"/>
        <v>801</v>
      </c>
      <c r="F1607" s="64" t="str">
        <f t="shared" si="200"/>
        <v/>
      </c>
      <c r="G1607" s="64" t="str">
        <f t="shared" si="201"/>
        <v/>
      </c>
      <c r="H1607" s="64" t="str">
        <f t="shared" si="202"/>
        <v/>
      </c>
      <c r="I1607" s="80" t="str">
        <f>IFERROR(VLOOKUP(D1607,Sheet2!A:B,2,0),"")</f>
        <v/>
      </c>
      <c r="J1607" s="64" t="str">
        <f>IFERROR(IF(I1607&lt;&gt;"",VLOOKUP(I1607,Sheet2!B:C,2,0),""),"")</f>
        <v/>
      </c>
      <c r="K1607" s="64" t="str">
        <f>IFERROR( IF(I1607&lt;&gt;"", HLOOKUP(L$2+$A1607,Sheet2!BX:NK,2,0),""),"")</f>
        <v/>
      </c>
      <c r="L1607" t="str">
        <f>IF(OR(HLOOKUP(L$2+$A1607,Sheet2!BX:NK,$B1607,0),HLOOKUP(L$2+$A1607,Sheet2!BX:NK,$B1607,0)&lt;&gt;""),HLOOKUP(L$2+$A1607,Sheet2!BX:NK,$B1607,0),"")</f>
        <v/>
      </c>
      <c r="M1607" t="str">
        <f>IF(OR(HLOOKUP(M$2+$A1607,Sheet2!BY:NL,$B1607,0),HLOOKUP(M$2+$A1607,Sheet2!BY:NL,$B1607,0)&lt;&gt;""),HLOOKUP(M$2+$A1607,Sheet2!BY:NL,$B1607,0),"")</f>
        <v/>
      </c>
      <c r="N1607" t="str">
        <f>IF(OR(HLOOKUP(N$2+$A1607,Sheet2!BZ:NM,$B1607,0),HLOOKUP(N$2+$A1607,Sheet2!BZ:NM,$B1607,0)&lt;&gt;""),HLOOKUP(N$2+$A1607,Sheet2!BZ:NM,$B1607,0),"")</f>
        <v/>
      </c>
      <c r="O1607" t="str">
        <f>IF(OR(HLOOKUP(O$2+$A1607,Sheet2!CA:NN,$B1607,0),HLOOKUP(O$2+$A1607,Sheet2!CA:NN,$B1607,0)&lt;&gt;""),HLOOKUP(O$2+$A1607,Sheet2!CA:NN,$B1607,0),"")</f>
        <v/>
      </c>
      <c r="P1607" t="str">
        <f>IF(OR(HLOOKUP(P$2+$A1607,Sheet2!CB:NO,$B1607,0),HLOOKUP(P$2+$A1607,Sheet2!CB:NO,$B1607,0)&lt;&gt;""),HLOOKUP(P$2+$A1607,Sheet2!CB:NO,$B1607,0),"")</f>
        <v/>
      </c>
      <c r="Q1607" t="str">
        <f>IF(OR(HLOOKUP(Q$2+$A1607,Sheet2!CC:NO,$B1607,0),HLOOKUP(Q$2+$A1607,Sheet2!CC:NO,$B1607,0)&lt;&gt;""),HLOOKUP(Q$2+$A1607,Sheet2!CC:NO,$B1607,0),"")</f>
        <v/>
      </c>
    </row>
    <row r="1608" spans="1:17" x14ac:dyDescent="0.25">
      <c r="A1608" s="64">
        <f t="shared" si="203"/>
        <v>24</v>
      </c>
      <c r="B1608" s="64">
        <f t="shared" si="204"/>
        <v>165</v>
      </c>
      <c r="C1608" s="64">
        <f t="shared" si="205"/>
        <v>5</v>
      </c>
      <c r="D1608" s="64">
        <f t="shared" si="206"/>
        <v>161</v>
      </c>
      <c r="E1608" s="64">
        <f t="shared" si="207"/>
        <v>801</v>
      </c>
      <c r="F1608" s="64" t="str">
        <f t="shared" si="200"/>
        <v/>
      </c>
      <c r="G1608" s="64" t="str">
        <f t="shared" si="201"/>
        <v/>
      </c>
      <c r="H1608" s="64" t="str">
        <f t="shared" si="202"/>
        <v/>
      </c>
      <c r="I1608" s="80" t="str">
        <f>IFERROR(VLOOKUP(D1608,Sheet2!A:B,2,0),"")</f>
        <v/>
      </c>
      <c r="J1608" s="64" t="str">
        <f>IFERROR(IF(I1608&lt;&gt;"",VLOOKUP(I1608,Sheet2!B:C,2,0),""),"")</f>
        <v/>
      </c>
      <c r="K1608" s="64" t="str">
        <f>IFERROR( IF(I1608&lt;&gt;"", HLOOKUP(L$2+$A1608,Sheet2!BX:NK,2,0),""),"")</f>
        <v/>
      </c>
      <c r="L1608" t="str">
        <f>IF(OR(HLOOKUP(L$2+$A1608,Sheet2!BX:NK,$B1608,0),HLOOKUP(L$2+$A1608,Sheet2!BX:NK,$B1608,0)&lt;&gt;""),HLOOKUP(L$2+$A1608,Sheet2!BX:NK,$B1608,0),"")</f>
        <v/>
      </c>
      <c r="M1608" t="str">
        <f>IF(OR(HLOOKUP(M$2+$A1608,Sheet2!BY:NL,$B1608,0),HLOOKUP(M$2+$A1608,Sheet2!BY:NL,$B1608,0)&lt;&gt;""),HLOOKUP(M$2+$A1608,Sheet2!BY:NL,$B1608,0),"")</f>
        <v/>
      </c>
      <c r="N1608" t="str">
        <f>IF(OR(HLOOKUP(N$2+$A1608,Sheet2!BZ:NM,$B1608,0),HLOOKUP(N$2+$A1608,Sheet2!BZ:NM,$B1608,0)&lt;&gt;""),HLOOKUP(N$2+$A1608,Sheet2!BZ:NM,$B1608,0),"")</f>
        <v/>
      </c>
      <c r="O1608" t="str">
        <f>IF(OR(HLOOKUP(O$2+$A1608,Sheet2!CA:NN,$B1608,0),HLOOKUP(O$2+$A1608,Sheet2!CA:NN,$B1608,0)&lt;&gt;""),HLOOKUP(O$2+$A1608,Sheet2!CA:NN,$B1608,0),"")</f>
        <v/>
      </c>
      <c r="P1608" t="str">
        <f>IF(OR(HLOOKUP(P$2+$A1608,Sheet2!CB:NO,$B1608,0),HLOOKUP(P$2+$A1608,Sheet2!CB:NO,$B1608,0)&lt;&gt;""),HLOOKUP(P$2+$A1608,Sheet2!CB:NO,$B1608,0),"")</f>
        <v/>
      </c>
      <c r="Q1608" t="str">
        <f>IF(OR(HLOOKUP(Q$2+$A1608,Sheet2!CC:NO,$B1608,0),HLOOKUP(Q$2+$A1608,Sheet2!CC:NO,$B1608,0)&lt;&gt;""),HLOOKUP(Q$2+$A1608,Sheet2!CC:NO,$B1608,0),"")</f>
        <v/>
      </c>
    </row>
    <row r="1609" spans="1:17" x14ac:dyDescent="0.25">
      <c r="A1609" s="64">
        <f t="shared" si="203"/>
        <v>30</v>
      </c>
      <c r="B1609" s="64">
        <f t="shared" si="204"/>
        <v>165</v>
      </c>
      <c r="C1609" s="64">
        <f t="shared" si="205"/>
        <v>6</v>
      </c>
      <c r="D1609" s="64">
        <f t="shared" si="206"/>
        <v>161</v>
      </c>
      <c r="E1609" s="64">
        <f t="shared" si="207"/>
        <v>801</v>
      </c>
      <c r="F1609" s="64" t="str">
        <f t="shared" si="200"/>
        <v/>
      </c>
      <c r="G1609" s="64" t="str">
        <f t="shared" si="201"/>
        <v/>
      </c>
      <c r="H1609" s="64" t="str">
        <f t="shared" si="202"/>
        <v/>
      </c>
      <c r="I1609" s="80" t="str">
        <f>IFERROR(VLOOKUP(D1609,Sheet2!A:B,2,0),"")</f>
        <v/>
      </c>
      <c r="J1609" s="64" t="str">
        <f>IFERROR(IF(I1609&lt;&gt;"",VLOOKUP(I1609,Sheet2!B:C,2,0),""),"")</f>
        <v/>
      </c>
      <c r="K1609" s="64" t="str">
        <f>IFERROR( IF(I1609&lt;&gt;"", HLOOKUP(L$2+$A1609,Sheet2!BX:NK,2,0),""),"")</f>
        <v/>
      </c>
      <c r="L1609" t="str">
        <f>IF(OR(HLOOKUP(L$2+$A1609,Sheet2!BX:NK,$B1609,0),HLOOKUP(L$2+$A1609,Sheet2!BX:NK,$B1609,0)&lt;&gt;""),HLOOKUP(L$2+$A1609,Sheet2!BX:NK,$B1609,0),"")</f>
        <v/>
      </c>
      <c r="M1609" t="str">
        <f>IF(OR(HLOOKUP(M$2+$A1609,Sheet2!BY:NL,$B1609,0),HLOOKUP(M$2+$A1609,Sheet2!BY:NL,$B1609,0)&lt;&gt;""),HLOOKUP(M$2+$A1609,Sheet2!BY:NL,$B1609,0),"")</f>
        <v/>
      </c>
      <c r="N1609" t="str">
        <f>IF(OR(HLOOKUP(N$2+$A1609,Sheet2!BZ:NM,$B1609,0),HLOOKUP(N$2+$A1609,Sheet2!BZ:NM,$B1609,0)&lt;&gt;""),HLOOKUP(N$2+$A1609,Sheet2!BZ:NM,$B1609,0),"")</f>
        <v/>
      </c>
      <c r="O1609" t="str">
        <f>IF(OR(HLOOKUP(O$2+$A1609,Sheet2!CA:NN,$B1609,0),HLOOKUP(O$2+$A1609,Sheet2!CA:NN,$B1609,0)&lt;&gt;""),HLOOKUP(O$2+$A1609,Sheet2!CA:NN,$B1609,0),"")</f>
        <v/>
      </c>
      <c r="P1609" t="str">
        <f>IF(OR(HLOOKUP(P$2+$A1609,Sheet2!CB:NO,$B1609,0),HLOOKUP(P$2+$A1609,Sheet2!CB:NO,$B1609,0)&lt;&gt;""),HLOOKUP(P$2+$A1609,Sheet2!CB:NO,$B1609,0),"")</f>
        <v/>
      </c>
      <c r="Q1609" t="str">
        <f>IF(OR(HLOOKUP(Q$2+$A1609,Sheet2!CC:NO,$B1609,0),HLOOKUP(Q$2+$A1609,Sheet2!CC:NO,$B1609,0)&lt;&gt;""),HLOOKUP(Q$2+$A1609,Sheet2!CC:NO,$B1609,0),"")</f>
        <v/>
      </c>
    </row>
    <row r="1610" spans="1:17" x14ac:dyDescent="0.25">
      <c r="A1610" s="64">
        <f t="shared" si="203"/>
        <v>36</v>
      </c>
      <c r="B1610" s="64">
        <f t="shared" si="204"/>
        <v>165</v>
      </c>
      <c r="C1610" s="64">
        <f t="shared" si="205"/>
        <v>7</v>
      </c>
      <c r="D1610" s="64">
        <f t="shared" si="206"/>
        <v>161</v>
      </c>
      <c r="E1610" s="64">
        <f t="shared" si="207"/>
        <v>801</v>
      </c>
      <c r="F1610" s="64" t="str">
        <f t="shared" si="200"/>
        <v/>
      </c>
      <c r="G1610" s="64" t="str">
        <f t="shared" si="201"/>
        <v/>
      </c>
      <c r="H1610" s="64" t="str">
        <f t="shared" si="202"/>
        <v/>
      </c>
      <c r="I1610" s="80" t="str">
        <f>IFERROR(VLOOKUP(D1610,Sheet2!A:B,2,0),"")</f>
        <v/>
      </c>
      <c r="J1610" s="64" t="str">
        <f>IFERROR(IF(I1610&lt;&gt;"",VLOOKUP(I1610,Sheet2!B:C,2,0),""),"")</f>
        <v/>
      </c>
      <c r="K1610" s="64" t="str">
        <f>IFERROR( IF(I1610&lt;&gt;"", HLOOKUP(L$2+$A1610,Sheet2!BX:NK,2,0),""),"")</f>
        <v/>
      </c>
      <c r="L1610" t="str">
        <f>IF(OR(HLOOKUP(L$2+$A1610,Sheet2!BX:NK,$B1610,0),HLOOKUP(L$2+$A1610,Sheet2!BX:NK,$B1610,0)&lt;&gt;""),HLOOKUP(L$2+$A1610,Sheet2!BX:NK,$B1610,0),"")</f>
        <v/>
      </c>
      <c r="M1610" t="str">
        <f>IF(OR(HLOOKUP(M$2+$A1610,Sheet2!BY:NL,$B1610,0),HLOOKUP(M$2+$A1610,Sheet2!BY:NL,$B1610,0)&lt;&gt;""),HLOOKUP(M$2+$A1610,Sheet2!BY:NL,$B1610,0),"")</f>
        <v/>
      </c>
      <c r="N1610" t="str">
        <f>IF(OR(HLOOKUP(N$2+$A1610,Sheet2!BZ:NM,$B1610,0),HLOOKUP(N$2+$A1610,Sheet2!BZ:NM,$B1610,0)&lt;&gt;""),HLOOKUP(N$2+$A1610,Sheet2!BZ:NM,$B1610,0),"")</f>
        <v/>
      </c>
      <c r="O1610" t="str">
        <f>IF(OR(HLOOKUP(O$2+$A1610,Sheet2!CA:NN,$B1610,0),HLOOKUP(O$2+$A1610,Sheet2!CA:NN,$B1610,0)&lt;&gt;""),HLOOKUP(O$2+$A1610,Sheet2!CA:NN,$B1610,0),"")</f>
        <v/>
      </c>
      <c r="P1610" t="str">
        <f>IF(OR(HLOOKUP(P$2+$A1610,Sheet2!CB:NO,$B1610,0),HLOOKUP(P$2+$A1610,Sheet2!CB:NO,$B1610,0)&lt;&gt;""),HLOOKUP(P$2+$A1610,Sheet2!CB:NO,$B1610,0),"")</f>
        <v/>
      </c>
      <c r="Q1610" t="str">
        <f>IF(OR(HLOOKUP(Q$2+$A1610,Sheet2!CC:NO,$B1610,0),HLOOKUP(Q$2+$A1610,Sheet2!CC:NO,$B1610,0)&lt;&gt;""),HLOOKUP(Q$2+$A1610,Sheet2!CC:NO,$B1610,0),"")</f>
        <v/>
      </c>
    </row>
    <row r="1611" spans="1:17" x14ac:dyDescent="0.25">
      <c r="A1611" s="64">
        <f t="shared" si="203"/>
        <v>42</v>
      </c>
      <c r="B1611" s="64">
        <f t="shared" si="204"/>
        <v>165</v>
      </c>
      <c r="C1611" s="64">
        <f t="shared" si="205"/>
        <v>8</v>
      </c>
      <c r="D1611" s="64">
        <f t="shared" si="206"/>
        <v>161</v>
      </c>
      <c r="E1611" s="64">
        <f t="shared" si="207"/>
        <v>801</v>
      </c>
      <c r="F1611" s="64" t="str">
        <f t="shared" si="200"/>
        <v/>
      </c>
      <c r="G1611" s="64" t="str">
        <f t="shared" si="201"/>
        <v/>
      </c>
      <c r="H1611" s="64" t="str">
        <f t="shared" si="202"/>
        <v/>
      </c>
      <c r="I1611" s="80" t="str">
        <f>IFERROR(VLOOKUP(D1611,Sheet2!A:B,2,0),"")</f>
        <v/>
      </c>
      <c r="J1611" s="64" t="str">
        <f>IFERROR(IF(I1611&lt;&gt;"",VLOOKUP(I1611,Sheet2!B:C,2,0),""),"")</f>
        <v/>
      </c>
      <c r="K1611" s="64" t="str">
        <f>IFERROR( IF(I1611&lt;&gt;"", HLOOKUP(L$2+$A1611,Sheet2!BX:NK,2,0),""),"")</f>
        <v/>
      </c>
      <c r="L1611" t="str">
        <f>IF(OR(HLOOKUP(L$2+$A1611,Sheet2!BX:NK,$B1611,0),HLOOKUP(L$2+$A1611,Sheet2!BX:NK,$B1611,0)&lt;&gt;""),HLOOKUP(L$2+$A1611,Sheet2!BX:NK,$B1611,0),"")</f>
        <v/>
      </c>
      <c r="M1611" t="str">
        <f>IF(OR(HLOOKUP(M$2+$A1611,Sheet2!BY:NL,$B1611,0),HLOOKUP(M$2+$A1611,Sheet2!BY:NL,$B1611,0)&lt;&gt;""),HLOOKUP(M$2+$A1611,Sheet2!BY:NL,$B1611,0),"")</f>
        <v/>
      </c>
      <c r="N1611" t="str">
        <f>IF(OR(HLOOKUP(N$2+$A1611,Sheet2!BZ:NM,$B1611,0),HLOOKUP(N$2+$A1611,Sheet2!BZ:NM,$B1611,0)&lt;&gt;""),HLOOKUP(N$2+$A1611,Sheet2!BZ:NM,$B1611,0),"")</f>
        <v/>
      </c>
      <c r="O1611" t="str">
        <f>IF(OR(HLOOKUP(O$2+$A1611,Sheet2!CA:NN,$B1611,0),HLOOKUP(O$2+$A1611,Sheet2!CA:NN,$B1611,0)&lt;&gt;""),HLOOKUP(O$2+$A1611,Sheet2!CA:NN,$B1611,0),"")</f>
        <v/>
      </c>
      <c r="P1611" t="str">
        <f>IF(OR(HLOOKUP(P$2+$A1611,Sheet2!CB:NO,$B1611,0),HLOOKUP(P$2+$A1611,Sheet2!CB:NO,$B1611,0)&lt;&gt;""),HLOOKUP(P$2+$A1611,Sheet2!CB:NO,$B1611,0),"")</f>
        <v/>
      </c>
      <c r="Q1611" t="str">
        <f>IF(OR(HLOOKUP(Q$2+$A1611,Sheet2!CC:NO,$B1611,0),HLOOKUP(Q$2+$A1611,Sheet2!CC:NO,$B1611,0)&lt;&gt;""),HLOOKUP(Q$2+$A1611,Sheet2!CC:NO,$B1611,0),"")</f>
        <v/>
      </c>
    </row>
    <row r="1612" spans="1:17" x14ac:dyDescent="0.25">
      <c r="A1612" s="64">
        <f t="shared" si="203"/>
        <v>48</v>
      </c>
      <c r="B1612" s="64">
        <f t="shared" si="204"/>
        <v>165</v>
      </c>
      <c r="C1612" s="64">
        <f t="shared" si="205"/>
        <v>9</v>
      </c>
      <c r="D1612" s="64">
        <f t="shared" si="206"/>
        <v>161</v>
      </c>
      <c r="E1612" s="64">
        <f t="shared" si="207"/>
        <v>801</v>
      </c>
      <c r="F1612" s="64" t="str">
        <f t="shared" si="200"/>
        <v/>
      </c>
      <c r="G1612" s="64" t="str">
        <f t="shared" si="201"/>
        <v/>
      </c>
      <c r="H1612" s="64" t="str">
        <f t="shared" si="202"/>
        <v/>
      </c>
      <c r="I1612" s="80" t="str">
        <f>IFERROR(VLOOKUP(D1612,Sheet2!A:B,2,0),"")</f>
        <v/>
      </c>
      <c r="J1612" s="64" t="str">
        <f>IFERROR(IF(I1612&lt;&gt;"",VLOOKUP(I1612,Sheet2!B:C,2,0),""),"")</f>
        <v/>
      </c>
      <c r="K1612" s="64" t="str">
        <f>IFERROR( IF(I1612&lt;&gt;"", HLOOKUP(L$2+$A1612,Sheet2!BX:NK,2,0),""),"")</f>
        <v/>
      </c>
      <c r="L1612" t="str">
        <f>IF(OR(HLOOKUP(L$2+$A1612,Sheet2!BX:NK,$B1612,0),HLOOKUP(L$2+$A1612,Sheet2!BX:NK,$B1612,0)&lt;&gt;""),HLOOKUP(L$2+$A1612,Sheet2!BX:NK,$B1612,0),"")</f>
        <v/>
      </c>
      <c r="M1612" t="str">
        <f>IF(OR(HLOOKUP(M$2+$A1612,Sheet2!BY:NL,$B1612,0),HLOOKUP(M$2+$A1612,Sheet2!BY:NL,$B1612,0)&lt;&gt;""),HLOOKUP(M$2+$A1612,Sheet2!BY:NL,$B1612,0),"")</f>
        <v/>
      </c>
      <c r="N1612" t="str">
        <f>IF(OR(HLOOKUP(N$2+$A1612,Sheet2!BZ:NM,$B1612,0),HLOOKUP(N$2+$A1612,Sheet2!BZ:NM,$B1612,0)&lt;&gt;""),HLOOKUP(N$2+$A1612,Sheet2!BZ:NM,$B1612,0),"")</f>
        <v/>
      </c>
      <c r="O1612" t="str">
        <f>IF(OR(HLOOKUP(O$2+$A1612,Sheet2!CA:NN,$B1612,0),HLOOKUP(O$2+$A1612,Sheet2!CA:NN,$B1612,0)&lt;&gt;""),HLOOKUP(O$2+$A1612,Sheet2!CA:NN,$B1612,0),"")</f>
        <v/>
      </c>
      <c r="P1612" t="str">
        <f>IF(OR(HLOOKUP(P$2+$A1612,Sheet2!CB:NO,$B1612,0),HLOOKUP(P$2+$A1612,Sheet2!CB:NO,$B1612,0)&lt;&gt;""),HLOOKUP(P$2+$A1612,Sheet2!CB:NO,$B1612,0),"")</f>
        <v/>
      </c>
      <c r="Q1612" t="str">
        <f>IF(OR(HLOOKUP(Q$2+$A1612,Sheet2!CC:NO,$B1612,0),HLOOKUP(Q$2+$A1612,Sheet2!CC:NO,$B1612,0)&lt;&gt;""),HLOOKUP(Q$2+$A1612,Sheet2!CC:NO,$B1612,0),"")</f>
        <v/>
      </c>
    </row>
    <row r="1613" spans="1:17" x14ac:dyDescent="0.25">
      <c r="A1613" s="64">
        <f t="shared" si="203"/>
        <v>54</v>
      </c>
      <c r="B1613" s="64">
        <f t="shared" si="204"/>
        <v>165</v>
      </c>
      <c r="C1613" s="64">
        <f t="shared" si="205"/>
        <v>10</v>
      </c>
      <c r="D1613" s="64">
        <f t="shared" si="206"/>
        <v>161</v>
      </c>
      <c r="E1613" s="64">
        <f t="shared" si="207"/>
        <v>801</v>
      </c>
      <c r="F1613" s="64" t="str">
        <f t="shared" si="200"/>
        <v/>
      </c>
      <c r="G1613" s="64" t="str">
        <f t="shared" si="201"/>
        <v/>
      </c>
      <c r="H1613" s="64" t="str">
        <f t="shared" si="202"/>
        <v/>
      </c>
      <c r="I1613" s="80" t="str">
        <f>IFERROR(VLOOKUP(D1613,Sheet2!A:B,2,0),"")</f>
        <v/>
      </c>
      <c r="J1613" s="64" t="str">
        <f>IFERROR(IF(I1613&lt;&gt;"",VLOOKUP(I1613,Sheet2!B:C,2,0),""),"")</f>
        <v/>
      </c>
      <c r="K1613" s="64" t="str">
        <f>IFERROR( IF(I1613&lt;&gt;"", HLOOKUP(L$2+$A1613,Sheet2!BX:NK,2,0),""),"")</f>
        <v/>
      </c>
      <c r="L1613" t="str">
        <f>IF(OR(HLOOKUP(L$2+$A1613,Sheet2!BX:NK,$B1613,0),HLOOKUP(L$2+$A1613,Sheet2!BX:NK,$B1613,0)&lt;&gt;""),HLOOKUP(L$2+$A1613,Sheet2!BX:NK,$B1613,0),"")</f>
        <v/>
      </c>
      <c r="M1613" t="str">
        <f>IF(OR(HLOOKUP(M$2+$A1613,Sheet2!BY:NL,$B1613,0),HLOOKUP(M$2+$A1613,Sheet2!BY:NL,$B1613,0)&lt;&gt;""),HLOOKUP(M$2+$A1613,Sheet2!BY:NL,$B1613,0),"")</f>
        <v/>
      </c>
      <c r="N1613" t="str">
        <f>IF(OR(HLOOKUP(N$2+$A1613,Sheet2!BZ:NM,$B1613,0),HLOOKUP(N$2+$A1613,Sheet2!BZ:NM,$B1613,0)&lt;&gt;""),HLOOKUP(N$2+$A1613,Sheet2!BZ:NM,$B1613,0),"")</f>
        <v/>
      </c>
      <c r="O1613" t="str">
        <f>IF(OR(HLOOKUP(O$2+$A1613,Sheet2!CA:NN,$B1613,0),HLOOKUP(O$2+$A1613,Sheet2!CA:NN,$B1613,0)&lt;&gt;""),HLOOKUP(O$2+$A1613,Sheet2!CA:NN,$B1613,0),"")</f>
        <v/>
      </c>
      <c r="P1613" t="str">
        <f>IF(OR(HLOOKUP(P$2+$A1613,Sheet2!CB:NO,$B1613,0),HLOOKUP(P$2+$A1613,Sheet2!CB:NO,$B1613,0)&lt;&gt;""),HLOOKUP(P$2+$A1613,Sheet2!CB:NO,$B1613,0),"")</f>
        <v/>
      </c>
      <c r="Q1613" t="str">
        <f>IF(OR(HLOOKUP(Q$2+$A1613,Sheet2!CC:NO,$B1613,0),HLOOKUP(Q$2+$A1613,Sheet2!CC:NO,$B1613,0)&lt;&gt;""),HLOOKUP(Q$2+$A1613,Sheet2!CC:NO,$B1613,0),"")</f>
        <v/>
      </c>
    </row>
    <row r="1614" spans="1:17" x14ac:dyDescent="0.25">
      <c r="A1614" s="64">
        <f t="shared" si="203"/>
        <v>0</v>
      </c>
      <c r="B1614" s="64">
        <f t="shared" si="204"/>
        <v>166</v>
      </c>
      <c r="C1614" s="64">
        <f t="shared" si="205"/>
        <v>1</v>
      </c>
      <c r="D1614" s="64">
        <f t="shared" si="206"/>
        <v>162</v>
      </c>
      <c r="E1614" s="64">
        <f t="shared" si="207"/>
        <v>806</v>
      </c>
      <c r="F1614" s="64" t="str">
        <f t="shared" si="200"/>
        <v/>
      </c>
      <c r="G1614" s="64" t="str">
        <f t="shared" si="201"/>
        <v/>
      </c>
      <c r="H1614" s="64" t="str">
        <f t="shared" si="202"/>
        <v/>
      </c>
      <c r="I1614" s="80" t="str">
        <f>IFERROR(VLOOKUP(D1614,Sheet2!A:B,2,0),"")</f>
        <v/>
      </c>
      <c r="J1614" s="64" t="str">
        <f>IFERROR(IF(I1614&lt;&gt;"",VLOOKUP(I1614,Sheet2!B:C,2,0),""),"")</f>
        <v/>
      </c>
      <c r="K1614" s="64" t="str">
        <f>IFERROR( IF(I1614&lt;&gt;"", HLOOKUP(L$2+$A1614,Sheet2!BX:NK,2,0),""),"")</f>
        <v/>
      </c>
      <c r="L1614" t="str">
        <f>IF(OR(HLOOKUP(L$2+$A1614,Sheet2!BX:NK,$B1614,0),HLOOKUP(L$2+$A1614,Sheet2!BX:NK,$B1614,0)&lt;&gt;""),HLOOKUP(L$2+$A1614,Sheet2!BX:NK,$B1614,0),"")</f>
        <v/>
      </c>
      <c r="M1614" t="str">
        <f>IF(OR(HLOOKUP(M$2+$A1614,Sheet2!BY:NL,$B1614,0),HLOOKUP(M$2+$A1614,Sheet2!BY:NL,$B1614,0)&lt;&gt;""),HLOOKUP(M$2+$A1614,Sheet2!BY:NL,$B1614,0),"")</f>
        <v/>
      </c>
      <c r="N1614" t="str">
        <f>IF(OR(HLOOKUP(N$2+$A1614,Sheet2!BZ:NM,$B1614,0),HLOOKUP(N$2+$A1614,Sheet2!BZ:NM,$B1614,0)&lt;&gt;""),HLOOKUP(N$2+$A1614,Sheet2!BZ:NM,$B1614,0),"")</f>
        <v/>
      </c>
      <c r="O1614" t="str">
        <f>IF(OR(HLOOKUP(O$2+$A1614,Sheet2!CA:NN,$B1614,0),HLOOKUP(O$2+$A1614,Sheet2!CA:NN,$B1614,0)&lt;&gt;""),HLOOKUP(O$2+$A1614,Sheet2!CA:NN,$B1614,0),"")</f>
        <v/>
      </c>
      <c r="P1614" t="str">
        <f>IF(OR(HLOOKUP(P$2+$A1614,Sheet2!CB:NO,$B1614,0),HLOOKUP(P$2+$A1614,Sheet2!CB:NO,$B1614,0)&lt;&gt;""),HLOOKUP(P$2+$A1614,Sheet2!CB:NO,$B1614,0),"")</f>
        <v/>
      </c>
      <c r="Q1614" t="str">
        <f>IF(OR(HLOOKUP(Q$2+$A1614,Sheet2!CC:NO,$B1614,0),HLOOKUP(Q$2+$A1614,Sheet2!CC:NO,$B1614,0)&lt;&gt;""),HLOOKUP(Q$2+$A1614,Sheet2!CC:NO,$B1614,0),"")</f>
        <v/>
      </c>
    </row>
    <row r="1615" spans="1:17" x14ac:dyDescent="0.25">
      <c r="A1615" s="64">
        <f t="shared" si="203"/>
        <v>6</v>
      </c>
      <c r="B1615" s="64">
        <f t="shared" si="204"/>
        <v>166</v>
      </c>
      <c r="C1615" s="64">
        <f t="shared" si="205"/>
        <v>2</v>
      </c>
      <c r="D1615" s="64">
        <f t="shared" si="206"/>
        <v>162</v>
      </c>
      <c r="E1615" s="64">
        <f t="shared" si="207"/>
        <v>806</v>
      </c>
      <c r="F1615" s="64" t="str">
        <f t="shared" si="200"/>
        <v/>
      </c>
      <c r="G1615" s="64" t="str">
        <f t="shared" si="201"/>
        <v/>
      </c>
      <c r="H1615" s="64" t="str">
        <f t="shared" si="202"/>
        <v/>
      </c>
      <c r="I1615" s="80" t="str">
        <f>IFERROR(VLOOKUP(D1615,Sheet2!A:B,2,0),"")</f>
        <v/>
      </c>
      <c r="J1615" s="64" t="str">
        <f>IFERROR(IF(I1615&lt;&gt;"",VLOOKUP(I1615,Sheet2!B:C,2,0),""),"")</f>
        <v/>
      </c>
      <c r="K1615" s="64" t="str">
        <f>IFERROR( IF(I1615&lt;&gt;"", HLOOKUP(L$2+$A1615,Sheet2!BX:NK,2,0),""),"")</f>
        <v/>
      </c>
      <c r="L1615" t="str">
        <f>IF(OR(HLOOKUP(L$2+$A1615,Sheet2!BX:NK,$B1615,0),HLOOKUP(L$2+$A1615,Sheet2!BX:NK,$B1615,0)&lt;&gt;""),HLOOKUP(L$2+$A1615,Sheet2!BX:NK,$B1615,0),"")</f>
        <v/>
      </c>
      <c r="M1615" t="str">
        <f>IF(OR(HLOOKUP(M$2+$A1615,Sheet2!BY:NL,$B1615,0),HLOOKUP(M$2+$A1615,Sheet2!BY:NL,$B1615,0)&lt;&gt;""),HLOOKUP(M$2+$A1615,Sheet2!BY:NL,$B1615,0),"")</f>
        <v/>
      </c>
      <c r="N1615" t="str">
        <f>IF(OR(HLOOKUP(N$2+$A1615,Sheet2!BZ:NM,$B1615,0),HLOOKUP(N$2+$A1615,Sheet2!BZ:NM,$B1615,0)&lt;&gt;""),HLOOKUP(N$2+$A1615,Sheet2!BZ:NM,$B1615,0),"")</f>
        <v/>
      </c>
      <c r="O1615" t="str">
        <f>IF(OR(HLOOKUP(O$2+$A1615,Sheet2!CA:NN,$B1615,0),HLOOKUP(O$2+$A1615,Sheet2!CA:NN,$B1615,0)&lt;&gt;""),HLOOKUP(O$2+$A1615,Sheet2!CA:NN,$B1615,0),"")</f>
        <v/>
      </c>
      <c r="P1615" t="str">
        <f>IF(OR(HLOOKUP(P$2+$A1615,Sheet2!CB:NO,$B1615,0),HLOOKUP(P$2+$A1615,Sheet2!CB:NO,$B1615,0)&lt;&gt;""),HLOOKUP(P$2+$A1615,Sheet2!CB:NO,$B1615,0),"")</f>
        <v/>
      </c>
      <c r="Q1615" t="str">
        <f>IF(OR(HLOOKUP(Q$2+$A1615,Sheet2!CC:NO,$B1615,0),HLOOKUP(Q$2+$A1615,Sheet2!CC:NO,$B1615,0)&lt;&gt;""),HLOOKUP(Q$2+$A1615,Sheet2!CC:NO,$B1615,0),"")</f>
        <v/>
      </c>
    </row>
    <row r="1616" spans="1:17" x14ac:dyDescent="0.25">
      <c r="A1616" s="64">
        <f t="shared" si="203"/>
        <v>12</v>
      </c>
      <c r="B1616" s="64">
        <f t="shared" si="204"/>
        <v>166</v>
      </c>
      <c r="C1616" s="64">
        <f t="shared" si="205"/>
        <v>3</v>
      </c>
      <c r="D1616" s="64">
        <f t="shared" si="206"/>
        <v>162</v>
      </c>
      <c r="E1616" s="64">
        <f t="shared" si="207"/>
        <v>806</v>
      </c>
      <c r="F1616" s="64" t="str">
        <f t="shared" si="200"/>
        <v/>
      </c>
      <c r="G1616" s="64" t="str">
        <f t="shared" si="201"/>
        <v/>
      </c>
      <c r="H1616" s="64" t="str">
        <f t="shared" si="202"/>
        <v/>
      </c>
      <c r="I1616" s="80" t="str">
        <f>IFERROR(VLOOKUP(D1616,Sheet2!A:B,2,0),"")</f>
        <v/>
      </c>
      <c r="J1616" s="64" t="str">
        <f>IFERROR(IF(I1616&lt;&gt;"",VLOOKUP(I1616,Sheet2!B:C,2,0),""),"")</f>
        <v/>
      </c>
      <c r="K1616" s="64" t="str">
        <f>IFERROR( IF(I1616&lt;&gt;"", HLOOKUP(L$2+$A1616,Sheet2!BX:NK,2,0),""),"")</f>
        <v/>
      </c>
      <c r="L1616" t="str">
        <f>IF(OR(HLOOKUP(L$2+$A1616,Sheet2!BX:NK,$B1616,0),HLOOKUP(L$2+$A1616,Sheet2!BX:NK,$B1616,0)&lt;&gt;""),HLOOKUP(L$2+$A1616,Sheet2!BX:NK,$B1616,0),"")</f>
        <v/>
      </c>
      <c r="M1616" t="str">
        <f>IF(OR(HLOOKUP(M$2+$A1616,Sheet2!BY:NL,$B1616,0),HLOOKUP(M$2+$A1616,Sheet2!BY:NL,$B1616,0)&lt;&gt;""),HLOOKUP(M$2+$A1616,Sheet2!BY:NL,$B1616,0),"")</f>
        <v/>
      </c>
      <c r="N1616" t="str">
        <f>IF(OR(HLOOKUP(N$2+$A1616,Sheet2!BZ:NM,$B1616,0),HLOOKUP(N$2+$A1616,Sheet2!BZ:NM,$B1616,0)&lt;&gt;""),HLOOKUP(N$2+$A1616,Sheet2!BZ:NM,$B1616,0),"")</f>
        <v/>
      </c>
      <c r="O1616" t="str">
        <f>IF(OR(HLOOKUP(O$2+$A1616,Sheet2!CA:NN,$B1616,0),HLOOKUP(O$2+$A1616,Sheet2!CA:NN,$B1616,0)&lt;&gt;""),HLOOKUP(O$2+$A1616,Sheet2!CA:NN,$B1616,0),"")</f>
        <v/>
      </c>
      <c r="P1616" t="str">
        <f>IF(OR(HLOOKUP(P$2+$A1616,Sheet2!CB:NO,$B1616,0),HLOOKUP(P$2+$A1616,Sheet2!CB:NO,$B1616,0)&lt;&gt;""),HLOOKUP(P$2+$A1616,Sheet2!CB:NO,$B1616,0),"")</f>
        <v/>
      </c>
      <c r="Q1616" t="str">
        <f>IF(OR(HLOOKUP(Q$2+$A1616,Sheet2!CC:NO,$B1616,0),HLOOKUP(Q$2+$A1616,Sheet2!CC:NO,$B1616,0)&lt;&gt;""),HLOOKUP(Q$2+$A1616,Sheet2!CC:NO,$B1616,0),"")</f>
        <v/>
      </c>
    </row>
    <row r="1617" spans="1:17" x14ac:dyDescent="0.25">
      <c r="A1617" s="64">
        <f t="shared" si="203"/>
        <v>18</v>
      </c>
      <c r="B1617" s="64">
        <f t="shared" si="204"/>
        <v>166</v>
      </c>
      <c r="C1617" s="64">
        <f t="shared" si="205"/>
        <v>4</v>
      </c>
      <c r="D1617" s="64">
        <f t="shared" si="206"/>
        <v>162</v>
      </c>
      <c r="E1617" s="64">
        <f t="shared" si="207"/>
        <v>806</v>
      </c>
      <c r="F1617" s="64" t="str">
        <f t="shared" si="200"/>
        <v/>
      </c>
      <c r="G1617" s="64" t="str">
        <f t="shared" si="201"/>
        <v/>
      </c>
      <c r="H1617" s="64" t="str">
        <f t="shared" si="202"/>
        <v/>
      </c>
      <c r="I1617" s="80" t="str">
        <f>IFERROR(VLOOKUP(D1617,Sheet2!A:B,2,0),"")</f>
        <v/>
      </c>
      <c r="J1617" s="64" t="str">
        <f>IFERROR(IF(I1617&lt;&gt;"",VLOOKUP(I1617,Sheet2!B:C,2,0),""),"")</f>
        <v/>
      </c>
      <c r="K1617" s="64" t="str">
        <f>IFERROR( IF(I1617&lt;&gt;"", HLOOKUP(L$2+$A1617,Sheet2!BX:NK,2,0),""),"")</f>
        <v/>
      </c>
      <c r="L1617" t="str">
        <f>IF(OR(HLOOKUP(L$2+$A1617,Sheet2!BX:NK,$B1617,0),HLOOKUP(L$2+$A1617,Sheet2!BX:NK,$B1617,0)&lt;&gt;""),HLOOKUP(L$2+$A1617,Sheet2!BX:NK,$B1617,0),"")</f>
        <v/>
      </c>
      <c r="M1617" t="str">
        <f>IF(OR(HLOOKUP(M$2+$A1617,Sheet2!BY:NL,$B1617,0),HLOOKUP(M$2+$A1617,Sheet2!BY:NL,$B1617,0)&lt;&gt;""),HLOOKUP(M$2+$A1617,Sheet2!BY:NL,$B1617,0),"")</f>
        <v/>
      </c>
      <c r="N1617" t="str">
        <f>IF(OR(HLOOKUP(N$2+$A1617,Sheet2!BZ:NM,$B1617,0),HLOOKUP(N$2+$A1617,Sheet2!BZ:NM,$B1617,0)&lt;&gt;""),HLOOKUP(N$2+$A1617,Sheet2!BZ:NM,$B1617,0),"")</f>
        <v/>
      </c>
      <c r="O1617" t="str">
        <f>IF(OR(HLOOKUP(O$2+$A1617,Sheet2!CA:NN,$B1617,0),HLOOKUP(O$2+$A1617,Sheet2!CA:NN,$B1617,0)&lt;&gt;""),HLOOKUP(O$2+$A1617,Sheet2!CA:NN,$B1617,0),"")</f>
        <v/>
      </c>
      <c r="P1617" t="str">
        <f>IF(OR(HLOOKUP(P$2+$A1617,Sheet2!CB:NO,$B1617,0),HLOOKUP(P$2+$A1617,Sheet2!CB:NO,$B1617,0)&lt;&gt;""),HLOOKUP(P$2+$A1617,Sheet2!CB:NO,$B1617,0),"")</f>
        <v/>
      </c>
      <c r="Q1617" t="str">
        <f>IF(OR(HLOOKUP(Q$2+$A1617,Sheet2!CC:NO,$B1617,0),HLOOKUP(Q$2+$A1617,Sheet2!CC:NO,$B1617,0)&lt;&gt;""),HLOOKUP(Q$2+$A1617,Sheet2!CC:NO,$B1617,0),"")</f>
        <v/>
      </c>
    </row>
    <row r="1618" spans="1:17" x14ac:dyDescent="0.25">
      <c r="A1618" s="64">
        <f t="shared" si="203"/>
        <v>24</v>
      </c>
      <c r="B1618" s="64">
        <f t="shared" si="204"/>
        <v>166</v>
      </c>
      <c r="C1618" s="64">
        <f t="shared" si="205"/>
        <v>5</v>
      </c>
      <c r="D1618" s="64">
        <f t="shared" si="206"/>
        <v>162</v>
      </c>
      <c r="E1618" s="64">
        <f t="shared" si="207"/>
        <v>806</v>
      </c>
      <c r="F1618" s="64" t="str">
        <f t="shared" si="200"/>
        <v/>
      </c>
      <c r="G1618" s="64" t="str">
        <f t="shared" si="201"/>
        <v/>
      </c>
      <c r="H1618" s="64" t="str">
        <f t="shared" si="202"/>
        <v/>
      </c>
      <c r="I1618" s="80" t="str">
        <f>IFERROR(VLOOKUP(D1618,Sheet2!A:B,2,0),"")</f>
        <v/>
      </c>
      <c r="J1618" s="64" t="str">
        <f>IFERROR(IF(I1618&lt;&gt;"",VLOOKUP(I1618,Sheet2!B:C,2,0),""),"")</f>
        <v/>
      </c>
      <c r="K1618" s="64" t="str">
        <f>IFERROR( IF(I1618&lt;&gt;"", HLOOKUP(L$2+$A1618,Sheet2!BX:NK,2,0),""),"")</f>
        <v/>
      </c>
      <c r="L1618" t="str">
        <f>IF(OR(HLOOKUP(L$2+$A1618,Sheet2!BX:NK,$B1618,0),HLOOKUP(L$2+$A1618,Sheet2!BX:NK,$B1618,0)&lt;&gt;""),HLOOKUP(L$2+$A1618,Sheet2!BX:NK,$B1618,0),"")</f>
        <v/>
      </c>
      <c r="M1618" t="str">
        <f>IF(OR(HLOOKUP(M$2+$A1618,Sheet2!BY:NL,$B1618,0),HLOOKUP(M$2+$A1618,Sheet2!BY:NL,$B1618,0)&lt;&gt;""),HLOOKUP(M$2+$A1618,Sheet2!BY:NL,$B1618,0),"")</f>
        <v/>
      </c>
      <c r="N1618" t="str">
        <f>IF(OR(HLOOKUP(N$2+$A1618,Sheet2!BZ:NM,$B1618,0),HLOOKUP(N$2+$A1618,Sheet2!BZ:NM,$B1618,0)&lt;&gt;""),HLOOKUP(N$2+$A1618,Sheet2!BZ:NM,$B1618,0),"")</f>
        <v/>
      </c>
      <c r="O1618" t="str">
        <f>IF(OR(HLOOKUP(O$2+$A1618,Sheet2!CA:NN,$B1618,0),HLOOKUP(O$2+$A1618,Sheet2!CA:NN,$B1618,0)&lt;&gt;""),HLOOKUP(O$2+$A1618,Sheet2!CA:NN,$B1618,0),"")</f>
        <v/>
      </c>
      <c r="P1618" t="str">
        <f>IF(OR(HLOOKUP(P$2+$A1618,Sheet2!CB:NO,$B1618,0),HLOOKUP(P$2+$A1618,Sheet2!CB:NO,$B1618,0)&lt;&gt;""),HLOOKUP(P$2+$A1618,Sheet2!CB:NO,$B1618,0),"")</f>
        <v/>
      </c>
      <c r="Q1618" t="str">
        <f>IF(OR(HLOOKUP(Q$2+$A1618,Sheet2!CC:NO,$B1618,0),HLOOKUP(Q$2+$A1618,Sheet2!CC:NO,$B1618,0)&lt;&gt;""),HLOOKUP(Q$2+$A1618,Sheet2!CC:NO,$B1618,0),"")</f>
        <v/>
      </c>
    </row>
    <row r="1619" spans="1:17" x14ac:dyDescent="0.25">
      <c r="A1619" s="64">
        <f t="shared" si="203"/>
        <v>30</v>
      </c>
      <c r="B1619" s="64">
        <f t="shared" si="204"/>
        <v>166</v>
      </c>
      <c r="C1619" s="64">
        <f t="shared" si="205"/>
        <v>6</v>
      </c>
      <c r="D1619" s="64">
        <f t="shared" si="206"/>
        <v>162</v>
      </c>
      <c r="E1619" s="64">
        <f t="shared" si="207"/>
        <v>806</v>
      </c>
      <c r="F1619" s="64" t="str">
        <f t="shared" si="200"/>
        <v/>
      </c>
      <c r="G1619" s="64" t="str">
        <f t="shared" si="201"/>
        <v/>
      </c>
      <c r="H1619" s="64" t="str">
        <f t="shared" si="202"/>
        <v/>
      </c>
      <c r="I1619" s="80" t="str">
        <f>IFERROR(VLOOKUP(D1619,Sheet2!A:B,2,0),"")</f>
        <v/>
      </c>
      <c r="J1619" s="64" t="str">
        <f>IFERROR(IF(I1619&lt;&gt;"",VLOOKUP(I1619,Sheet2!B:C,2,0),""),"")</f>
        <v/>
      </c>
      <c r="K1619" s="64" t="str">
        <f>IFERROR( IF(I1619&lt;&gt;"", HLOOKUP(L$2+$A1619,Sheet2!BX:NK,2,0),""),"")</f>
        <v/>
      </c>
      <c r="L1619" t="str">
        <f>IF(OR(HLOOKUP(L$2+$A1619,Sheet2!BX:NK,$B1619,0),HLOOKUP(L$2+$A1619,Sheet2!BX:NK,$B1619,0)&lt;&gt;""),HLOOKUP(L$2+$A1619,Sheet2!BX:NK,$B1619,0),"")</f>
        <v/>
      </c>
      <c r="M1619" t="str">
        <f>IF(OR(HLOOKUP(M$2+$A1619,Sheet2!BY:NL,$B1619,0),HLOOKUP(M$2+$A1619,Sheet2!BY:NL,$B1619,0)&lt;&gt;""),HLOOKUP(M$2+$A1619,Sheet2!BY:NL,$B1619,0),"")</f>
        <v/>
      </c>
      <c r="N1619" t="str">
        <f>IF(OR(HLOOKUP(N$2+$A1619,Sheet2!BZ:NM,$B1619,0),HLOOKUP(N$2+$A1619,Sheet2!BZ:NM,$B1619,0)&lt;&gt;""),HLOOKUP(N$2+$A1619,Sheet2!BZ:NM,$B1619,0),"")</f>
        <v/>
      </c>
      <c r="O1619" t="str">
        <f>IF(OR(HLOOKUP(O$2+$A1619,Sheet2!CA:NN,$B1619,0),HLOOKUP(O$2+$A1619,Sheet2!CA:NN,$B1619,0)&lt;&gt;""),HLOOKUP(O$2+$A1619,Sheet2!CA:NN,$B1619,0),"")</f>
        <v/>
      </c>
      <c r="P1619" t="str">
        <f>IF(OR(HLOOKUP(P$2+$A1619,Sheet2!CB:NO,$B1619,0),HLOOKUP(P$2+$A1619,Sheet2!CB:NO,$B1619,0)&lt;&gt;""),HLOOKUP(P$2+$A1619,Sheet2!CB:NO,$B1619,0),"")</f>
        <v/>
      </c>
      <c r="Q1619" t="str">
        <f>IF(OR(HLOOKUP(Q$2+$A1619,Sheet2!CC:NO,$B1619,0),HLOOKUP(Q$2+$A1619,Sheet2!CC:NO,$B1619,0)&lt;&gt;""),HLOOKUP(Q$2+$A1619,Sheet2!CC:NO,$B1619,0),"")</f>
        <v/>
      </c>
    </row>
    <row r="1620" spans="1:17" x14ac:dyDescent="0.25">
      <c r="A1620" s="64">
        <f t="shared" si="203"/>
        <v>36</v>
      </c>
      <c r="B1620" s="64">
        <f t="shared" si="204"/>
        <v>166</v>
      </c>
      <c r="C1620" s="64">
        <f t="shared" si="205"/>
        <v>7</v>
      </c>
      <c r="D1620" s="64">
        <f t="shared" si="206"/>
        <v>162</v>
      </c>
      <c r="E1620" s="64">
        <f t="shared" si="207"/>
        <v>806</v>
      </c>
      <c r="F1620" s="64" t="str">
        <f t="shared" si="200"/>
        <v/>
      </c>
      <c r="G1620" s="64" t="str">
        <f t="shared" si="201"/>
        <v/>
      </c>
      <c r="H1620" s="64" t="str">
        <f t="shared" si="202"/>
        <v/>
      </c>
      <c r="I1620" s="80" t="str">
        <f>IFERROR(VLOOKUP(D1620,Sheet2!A:B,2,0),"")</f>
        <v/>
      </c>
      <c r="J1620" s="64" t="str">
        <f>IFERROR(IF(I1620&lt;&gt;"",VLOOKUP(I1620,Sheet2!B:C,2,0),""),"")</f>
        <v/>
      </c>
      <c r="K1620" s="64" t="str">
        <f>IFERROR( IF(I1620&lt;&gt;"", HLOOKUP(L$2+$A1620,Sheet2!BX:NK,2,0),""),"")</f>
        <v/>
      </c>
      <c r="L1620" t="str">
        <f>IF(OR(HLOOKUP(L$2+$A1620,Sheet2!BX:NK,$B1620,0),HLOOKUP(L$2+$A1620,Sheet2!BX:NK,$B1620,0)&lt;&gt;""),HLOOKUP(L$2+$A1620,Sheet2!BX:NK,$B1620,0),"")</f>
        <v/>
      </c>
      <c r="M1620" t="str">
        <f>IF(OR(HLOOKUP(M$2+$A1620,Sheet2!BY:NL,$B1620,0),HLOOKUP(M$2+$A1620,Sheet2!BY:NL,$B1620,0)&lt;&gt;""),HLOOKUP(M$2+$A1620,Sheet2!BY:NL,$B1620,0),"")</f>
        <v/>
      </c>
      <c r="N1620" t="str">
        <f>IF(OR(HLOOKUP(N$2+$A1620,Sheet2!BZ:NM,$B1620,0),HLOOKUP(N$2+$A1620,Sheet2!BZ:NM,$B1620,0)&lt;&gt;""),HLOOKUP(N$2+$A1620,Sheet2!BZ:NM,$B1620,0),"")</f>
        <v/>
      </c>
      <c r="O1620" t="str">
        <f>IF(OR(HLOOKUP(O$2+$A1620,Sheet2!CA:NN,$B1620,0),HLOOKUP(O$2+$A1620,Sheet2!CA:NN,$B1620,0)&lt;&gt;""),HLOOKUP(O$2+$A1620,Sheet2!CA:NN,$B1620,0),"")</f>
        <v/>
      </c>
      <c r="P1620" t="str">
        <f>IF(OR(HLOOKUP(P$2+$A1620,Sheet2!CB:NO,$B1620,0),HLOOKUP(P$2+$A1620,Sheet2!CB:NO,$B1620,0)&lt;&gt;""),HLOOKUP(P$2+$A1620,Sheet2!CB:NO,$B1620,0),"")</f>
        <v/>
      </c>
      <c r="Q1620" t="str">
        <f>IF(OR(HLOOKUP(Q$2+$A1620,Sheet2!CC:NO,$B1620,0),HLOOKUP(Q$2+$A1620,Sheet2!CC:NO,$B1620,0)&lt;&gt;""),HLOOKUP(Q$2+$A1620,Sheet2!CC:NO,$B1620,0),"")</f>
        <v/>
      </c>
    </row>
    <row r="1621" spans="1:17" x14ac:dyDescent="0.25">
      <c r="A1621" s="64">
        <f t="shared" si="203"/>
        <v>42</v>
      </c>
      <c r="B1621" s="64">
        <f t="shared" si="204"/>
        <v>166</v>
      </c>
      <c r="C1621" s="64">
        <f t="shared" si="205"/>
        <v>8</v>
      </c>
      <c r="D1621" s="64">
        <f t="shared" si="206"/>
        <v>162</v>
      </c>
      <c r="E1621" s="64">
        <f t="shared" si="207"/>
        <v>806</v>
      </c>
      <c r="F1621" s="64" t="str">
        <f t="shared" si="200"/>
        <v/>
      </c>
      <c r="G1621" s="64" t="str">
        <f t="shared" si="201"/>
        <v/>
      </c>
      <c r="H1621" s="64" t="str">
        <f t="shared" si="202"/>
        <v/>
      </c>
      <c r="I1621" s="80" t="str">
        <f>IFERROR(VLOOKUP(D1621,Sheet2!A:B,2,0),"")</f>
        <v/>
      </c>
      <c r="J1621" s="64" t="str">
        <f>IFERROR(IF(I1621&lt;&gt;"",VLOOKUP(I1621,Sheet2!B:C,2,0),""),"")</f>
        <v/>
      </c>
      <c r="K1621" s="64" t="str">
        <f>IFERROR( IF(I1621&lt;&gt;"", HLOOKUP(L$2+$A1621,Sheet2!BX:NK,2,0),""),"")</f>
        <v/>
      </c>
      <c r="L1621" t="str">
        <f>IF(OR(HLOOKUP(L$2+$A1621,Sheet2!BX:NK,$B1621,0),HLOOKUP(L$2+$A1621,Sheet2!BX:NK,$B1621,0)&lt;&gt;""),HLOOKUP(L$2+$A1621,Sheet2!BX:NK,$B1621,0),"")</f>
        <v/>
      </c>
      <c r="M1621" t="str">
        <f>IF(OR(HLOOKUP(M$2+$A1621,Sheet2!BY:NL,$B1621,0),HLOOKUP(M$2+$A1621,Sheet2!BY:NL,$B1621,0)&lt;&gt;""),HLOOKUP(M$2+$A1621,Sheet2!BY:NL,$B1621,0),"")</f>
        <v/>
      </c>
      <c r="N1621" t="str">
        <f>IF(OR(HLOOKUP(N$2+$A1621,Sheet2!BZ:NM,$B1621,0),HLOOKUP(N$2+$A1621,Sheet2!BZ:NM,$B1621,0)&lt;&gt;""),HLOOKUP(N$2+$A1621,Sheet2!BZ:NM,$B1621,0),"")</f>
        <v/>
      </c>
      <c r="O1621" t="str">
        <f>IF(OR(HLOOKUP(O$2+$A1621,Sheet2!CA:NN,$B1621,0),HLOOKUP(O$2+$A1621,Sheet2!CA:NN,$B1621,0)&lt;&gt;""),HLOOKUP(O$2+$A1621,Sheet2!CA:NN,$B1621,0),"")</f>
        <v/>
      </c>
      <c r="P1621" t="str">
        <f>IF(OR(HLOOKUP(P$2+$A1621,Sheet2!CB:NO,$B1621,0),HLOOKUP(P$2+$A1621,Sheet2!CB:NO,$B1621,0)&lt;&gt;""),HLOOKUP(P$2+$A1621,Sheet2!CB:NO,$B1621,0),"")</f>
        <v/>
      </c>
      <c r="Q1621" t="str">
        <f>IF(OR(HLOOKUP(Q$2+$A1621,Sheet2!CC:NO,$B1621,0),HLOOKUP(Q$2+$A1621,Sheet2!CC:NO,$B1621,0)&lt;&gt;""),HLOOKUP(Q$2+$A1621,Sheet2!CC:NO,$B1621,0),"")</f>
        <v/>
      </c>
    </row>
    <row r="1622" spans="1:17" x14ac:dyDescent="0.25">
      <c r="A1622" s="64">
        <f t="shared" si="203"/>
        <v>48</v>
      </c>
      <c r="B1622" s="64">
        <f t="shared" si="204"/>
        <v>166</v>
      </c>
      <c r="C1622" s="64">
        <f t="shared" si="205"/>
        <v>9</v>
      </c>
      <c r="D1622" s="64">
        <f t="shared" si="206"/>
        <v>162</v>
      </c>
      <c r="E1622" s="64">
        <f t="shared" si="207"/>
        <v>806</v>
      </c>
      <c r="F1622" s="64" t="str">
        <f t="shared" si="200"/>
        <v/>
      </c>
      <c r="G1622" s="64" t="str">
        <f t="shared" si="201"/>
        <v/>
      </c>
      <c r="H1622" s="64" t="str">
        <f t="shared" si="202"/>
        <v/>
      </c>
      <c r="I1622" s="80" t="str">
        <f>IFERROR(VLOOKUP(D1622,Sheet2!A:B,2,0),"")</f>
        <v/>
      </c>
      <c r="J1622" s="64" t="str">
        <f>IFERROR(IF(I1622&lt;&gt;"",VLOOKUP(I1622,Sheet2!B:C,2,0),""),"")</f>
        <v/>
      </c>
      <c r="K1622" s="64" t="str">
        <f>IFERROR( IF(I1622&lt;&gt;"", HLOOKUP(L$2+$A1622,Sheet2!BX:NK,2,0),""),"")</f>
        <v/>
      </c>
      <c r="L1622" t="str">
        <f>IF(OR(HLOOKUP(L$2+$A1622,Sheet2!BX:NK,$B1622,0),HLOOKUP(L$2+$A1622,Sheet2!BX:NK,$B1622,0)&lt;&gt;""),HLOOKUP(L$2+$A1622,Sheet2!BX:NK,$B1622,0),"")</f>
        <v/>
      </c>
      <c r="M1622" t="str">
        <f>IF(OR(HLOOKUP(M$2+$A1622,Sheet2!BY:NL,$B1622,0),HLOOKUP(M$2+$A1622,Sheet2!BY:NL,$B1622,0)&lt;&gt;""),HLOOKUP(M$2+$A1622,Sheet2!BY:NL,$B1622,0),"")</f>
        <v/>
      </c>
      <c r="N1622" t="str">
        <f>IF(OR(HLOOKUP(N$2+$A1622,Sheet2!BZ:NM,$B1622,0),HLOOKUP(N$2+$A1622,Sheet2!BZ:NM,$B1622,0)&lt;&gt;""),HLOOKUP(N$2+$A1622,Sheet2!BZ:NM,$B1622,0),"")</f>
        <v/>
      </c>
      <c r="O1622" t="str">
        <f>IF(OR(HLOOKUP(O$2+$A1622,Sheet2!CA:NN,$B1622,0),HLOOKUP(O$2+$A1622,Sheet2!CA:NN,$B1622,0)&lt;&gt;""),HLOOKUP(O$2+$A1622,Sheet2!CA:NN,$B1622,0),"")</f>
        <v/>
      </c>
      <c r="P1622" t="str">
        <f>IF(OR(HLOOKUP(P$2+$A1622,Sheet2!CB:NO,$B1622,0),HLOOKUP(P$2+$A1622,Sheet2!CB:NO,$B1622,0)&lt;&gt;""),HLOOKUP(P$2+$A1622,Sheet2!CB:NO,$B1622,0),"")</f>
        <v/>
      </c>
      <c r="Q1622" t="str">
        <f>IF(OR(HLOOKUP(Q$2+$A1622,Sheet2!CC:NO,$B1622,0),HLOOKUP(Q$2+$A1622,Sheet2!CC:NO,$B1622,0)&lt;&gt;""),HLOOKUP(Q$2+$A1622,Sheet2!CC:NO,$B1622,0),"")</f>
        <v/>
      </c>
    </row>
    <row r="1623" spans="1:17" x14ac:dyDescent="0.25">
      <c r="A1623" s="64">
        <f t="shared" si="203"/>
        <v>54</v>
      </c>
      <c r="B1623" s="64">
        <f t="shared" si="204"/>
        <v>166</v>
      </c>
      <c r="C1623" s="64">
        <f t="shared" si="205"/>
        <v>10</v>
      </c>
      <c r="D1623" s="64">
        <f t="shared" si="206"/>
        <v>162</v>
      </c>
      <c r="E1623" s="64">
        <f t="shared" si="207"/>
        <v>806</v>
      </c>
      <c r="F1623" s="64" t="str">
        <f t="shared" si="200"/>
        <v/>
      </c>
      <c r="G1623" s="64" t="str">
        <f t="shared" si="201"/>
        <v/>
      </c>
      <c r="H1623" s="64" t="str">
        <f t="shared" si="202"/>
        <v/>
      </c>
      <c r="I1623" s="80" t="str">
        <f>IFERROR(VLOOKUP(D1623,Sheet2!A:B,2,0),"")</f>
        <v/>
      </c>
      <c r="J1623" s="64" t="str">
        <f>IFERROR(IF(I1623&lt;&gt;"",VLOOKUP(I1623,Sheet2!B:C,2,0),""),"")</f>
        <v/>
      </c>
      <c r="K1623" s="64" t="str">
        <f>IFERROR( IF(I1623&lt;&gt;"", HLOOKUP(L$2+$A1623,Sheet2!BX:NK,2,0),""),"")</f>
        <v/>
      </c>
      <c r="L1623" t="str">
        <f>IF(OR(HLOOKUP(L$2+$A1623,Sheet2!BX:NK,$B1623,0),HLOOKUP(L$2+$A1623,Sheet2!BX:NK,$B1623,0)&lt;&gt;""),HLOOKUP(L$2+$A1623,Sheet2!BX:NK,$B1623,0),"")</f>
        <v/>
      </c>
      <c r="M1623" t="str">
        <f>IF(OR(HLOOKUP(M$2+$A1623,Sheet2!BY:NL,$B1623,0),HLOOKUP(M$2+$A1623,Sheet2!BY:NL,$B1623,0)&lt;&gt;""),HLOOKUP(M$2+$A1623,Sheet2!BY:NL,$B1623,0),"")</f>
        <v/>
      </c>
      <c r="N1623" t="str">
        <f>IF(OR(HLOOKUP(N$2+$A1623,Sheet2!BZ:NM,$B1623,0),HLOOKUP(N$2+$A1623,Sheet2!BZ:NM,$B1623,0)&lt;&gt;""),HLOOKUP(N$2+$A1623,Sheet2!BZ:NM,$B1623,0),"")</f>
        <v/>
      </c>
      <c r="O1623" t="str">
        <f>IF(OR(HLOOKUP(O$2+$A1623,Sheet2!CA:NN,$B1623,0),HLOOKUP(O$2+$A1623,Sheet2!CA:NN,$B1623,0)&lt;&gt;""),HLOOKUP(O$2+$A1623,Sheet2!CA:NN,$B1623,0),"")</f>
        <v/>
      </c>
      <c r="P1623" t="str">
        <f>IF(OR(HLOOKUP(P$2+$A1623,Sheet2!CB:NO,$B1623,0),HLOOKUP(P$2+$A1623,Sheet2!CB:NO,$B1623,0)&lt;&gt;""),HLOOKUP(P$2+$A1623,Sheet2!CB:NO,$B1623,0),"")</f>
        <v/>
      </c>
      <c r="Q1623" t="str">
        <f>IF(OR(HLOOKUP(Q$2+$A1623,Sheet2!CC:NO,$B1623,0),HLOOKUP(Q$2+$A1623,Sheet2!CC:NO,$B1623,0)&lt;&gt;""),HLOOKUP(Q$2+$A1623,Sheet2!CC:NO,$B1623,0),"")</f>
        <v/>
      </c>
    </row>
    <row r="1624" spans="1:17" x14ac:dyDescent="0.25">
      <c r="A1624" s="64">
        <f t="shared" si="203"/>
        <v>0</v>
      </c>
      <c r="B1624" s="64">
        <f t="shared" si="204"/>
        <v>167</v>
      </c>
      <c r="C1624" s="64">
        <f t="shared" si="205"/>
        <v>1</v>
      </c>
      <c r="D1624" s="64">
        <f t="shared" si="206"/>
        <v>163</v>
      </c>
      <c r="E1624" s="64">
        <f t="shared" si="207"/>
        <v>811</v>
      </c>
      <c r="F1624" s="64" t="str">
        <f t="shared" si="200"/>
        <v/>
      </c>
      <c r="G1624" s="64" t="str">
        <f t="shared" si="201"/>
        <v/>
      </c>
      <c r="H1624" s="64" t="str">
        <f t="shared" si="202"/>
        <v/>
      </c>
      <c r="I1624" s="80" t="str">
        <f>IFERROR(VLOOKUP(D1624,Sheet2!A:B,2,0),"")</f>
        <v/>
      </c>
      <c r="J1624" s="64" t="str">
        <f>IFERROR(IF(I1624&lt;&gt;"",VLOOKUP(I1624,Sheet2!B:C,2,0),""),"")</f>
        <v/>
      </c>
      <c r="K1624" s="64" t="str">
        <f>IFERROR( IF(I1624&lt;&gt;"", HLOOKUP(L$2+$A1624,Sheet2!BX:NK,2,0),""),"")</f>
        <v/>
      </c>
      <c r="L1624" t="str">
        <f>IF(OR(HLOOKUP(L$2+$A1624,Sheet2!BX:NK,$B1624,0),HLOOKUP(L$2+$A1624,Sheet2!BX:NK,$B1624,0)&lt;&gt;""),HLOOKUP(L$2+$A1624,Sheet2!BX:NK,$B1624,0),"")</f>
        <v/>
      </c>
      <c r="M1624" t="str">
        <f>IF(OR(HLOOKUP(M$2+$A1624,Sheet2!BY:NL,$B1624,0),HLOOKUP(M$2+$A1624,Sheet2!BY:NL,$B1624,0)&lt;&gt;""),HLOOKUP(M$2+$A1624,Sheet2!BY:NL,$B1624,0),"")</f>
        <v/>
      </c>
      <c r="N1624" t="str">
        <f>IF(OR(HLOOKUP(N$2+$A1624,Sheet2!BZ:NM,$B1624,0),HLOOKUP(N$2+$A1624,Sheet2!BZ:NM,$B1624,0)&lt;&gt;""),HLOOKUP(N$2+$A1624,Sheet2!BZ:NM,$B1624,0),"")</f>
        <v/>
      </c>
      <c r="O1624" t="str">
        <f>IF(OR(HLOOKUP(O$2+$A1624,Sheet2!CA:NN,$B1624,0),HLOOKUP(O$2+$A1624,Sheet2!CA:NN,$B1624,0)&lt;&gt;""),HLOOKUP(O$2+$A1624,Sheet2!CA:NN,$B1624,0),"")</f>
        <v/>
      </c>
      <c r="P1624" t="str">
        <f>IF(OR(HLOOKUP(P$2+$A1624,Sheet2!CB:NO,$B1624,0),HLOOKUP(P$2+$A1624,Sheet2!CB:NO,$B1624,0)&lt;&gt;""),HLOOKUP(P$2+$A1624,Sheet2!CB:NO,$B1624,0),"")</f>
        <v/>
      </c>
      <c r="Q1624" t="str">
        <f>IF(OR(HLOOKUP(Q$2+$A1624,Sheet2!CC:NO,$B1624,0),HLOOKUP(Q$2+$A1624,Sheet2!CC:NO,$B1624,0)&lt;&gt;""),HLOOKUP(Q$2+$A1624,Sheet2!CC:NO,$B1624,0),"")</f>
        <v/>
      </c>
    </row>
    <row r="1625" spans="1:17" x14ac:dyDescent="0.25">
      <c r="A1625" s="64">
        <f t="shared" si="203"/>
        <v>6</v>
      </c>
      <c r="B1625" s="64">
        <f t="shared" si="204"/>
        <v>167</v>
      </c>
      <c r="C1625" s="64">
        <f t="shared" si="205"/>
        <v>2</v>
      </c>
      <c r="D1625" s="64">
        <f t="shared" si="206"/>
        <v>163</v>
      </c>
      <c r="E1625" s="64">
        <f t="shared" si="207"/>
        <v>811</v>
      </c>
      <c r="F1625" s="64" t="str">
        <f t="shared" si="200"/>
        <v/>
      </c>
      <c r="G1625" s="64" t="str">
        <f t="shared" si="201"/>
        <v/>
      </c>
      <c r="H1625" s="64" t="str">
        <f t="shared" si="202"/>
        <v/>
      </c>
      <c r="I1625" s="80" t="str">
        <f>IFERROR(VLOOKUP(D1625,Sheet2!A:B,2,0),"")</f>
        <v/>
      </c>
      <c r="J1625" s="64" t="str">
        <f>IFERROR(IF(I1625&lt;&gt;"",VLOOKUP(I1625,Sheet2!B:C,2,0),""),"")</f>
        <v/>
      </c>
      <c r="K1625" s="64" t="str">
        <f>IFERROR( IF(I1625&lt;&gt;"", HLOOKUP(L$2+$A1625,Sheet2!BX:NK,2,0),""),"")</f>
        <v/>
      </c>
      <c r="L1625" t="str">
        <f>IF(OR(HLOOKUP(L$2+$A1625,Sheet2!BX:NK,$B1625,0),HLOOKUP(L$2+$A1625,Sheet2!BX:NK,$B1625,0)&lt;&gt;""),HLOOKUP(L$2+$A1625,Sheet2!BX:NK,$B1625,0),"")</f>
        <v/>
      </c>
      <c r="M1625" t="str">
        <f>IF(OR(HLOOKUP(M$2+$A1625,Sheet2!BY:NL,$B1625,0),HLOOKUP(M$2+$A1625,Sheet2!BY:NL,$B1625,0)&lt;&gt;""),HLOOKUP(M$2+$A1625,Sheet2!BY:NL,$B1625,0),"")</f>
        <v/>
      </c>
      <c r="N1625" t="str">
        <f>IF(OR(HLOOKUP(N$2+$A1625,Sheet2!BZ:NM,$B1625,0),HLOOKUP(N$2+$A1625,Sheet2!BZ:NM,$B1625,0)&lt;&gt;""),HLOOKUP(N$2+$A1625,Sheet2!BZ:NM,$B1625,0),"")</f>
        <v/>
      </c>
      <c r="O1625" t="str">
        <f>IF(OR(HLOOKUP(O$2+$A1625,Sheet2!CA:NN,$B1625,0),HLOOKUP(O$2+$A1625,Sheet2!CA:NN,$B1625,0)&lt;&gt;""),HLOOKUP(O$2+$A1625,Sheet2!CA:NN,$B1625,0),"")</f>
        <v/>
      </c>
      <c r="P1625" t="str">
        <f>IF(OR(HLOOKUP(P$2+$A1625,Sheet2!CB:NO,$B1625,0),HLOOKUP(P$2+$A1625,Sheet2!CB:NO,$B1625,0)&lt;&gt;""),HLOOKUP(P$2+$A1625,Sheet2!CB:NO,$B1625,0),"")</f>
        <v/>
      </c>
      <c r="Q1625" t="str">
        <f>IF(OR(HLOOKUP(Q$2+$A1625,Sheet2!CC:NO,$B1625,0),HLOOKUP(Q$2+$A1625,Sheet2!CC:NO,$B1625,0)&lt;&gt;""),HLOOKUP(Q$2+$A1625,Sheet2!CC:NO,$B1625,0),"")</f>
        <v/>
      </c>
    </row>
    <row r="1626" spans="1:17" x14ac:dyDescent="0.25">
      <c r="A1626" s="64">
        <f t="shared" si="203"/>
        <v>12</v>
      </c>
      <c r="B1626" s="64">
        <f t="shared" si="204"/>
        <v>167</v>
      </c>
      <c r="C1626" s="64">
        <f t="shared" si="205"/>
        <v>3</v>
      </c>
      <c r="D1626" s="64">
        <f t="shared" si="206"/>
        <v>163</v>
      </c>
      <c r="E1626" s="64">
        <f t="shared" si="207"/>
        <v>811</v>
      </c>
      <c r="F1626" s="64" t="str">
        <f t="shared" si="200"/>
        <v/>
      </c>
      <c r="G1626" s="64" t="str">
        <f t="shared" si="201"/>
        <v/>
      </c>
      <c r="H1626" s="64" t="str">
        <f t="shared" si="202"/>
        <v/>
      </c>
      <c r="I1626" s="80" t="str">
        <f>IFERROR(VLOOKUP(D1626,Sheet2!A:B,2,0),"")</f>
        <v/>
      </c>
      <c r="J1626" s="64" t="str">
        <f>IFERROR(IF(I1626&lt;&gt;"",VLOOKUP(I1626,Sheet2!B:C,2,0),""),"")</f>
        <v/>
      </c>
      <c r="K1626" s="64" t="str">
        <f>IFERROR( IF(I1626&lt;&gt;"", HLOOKUP(L$2+$A1626,Sheet2!BX:NK,2,0),""),"")</f>
        <v/>
      </c>
      <c r="L1626" t="str">
        <f>IF(OR(HLOOKUP(L$2+$A1626,Sheet2!BX:NK,$B1626,0),HLOOKUP(L$2+$A1626,Sheet2!BX:NK,$B1626,0)&lt;&gt;""),HLOOKUP(L$2+$A1626,Sheet2!BX:NK,$B1626,0),"")</f>
        <v/>
      </c>
      <c r="M1626" t="str">
        <f>IF(OR(HLOOKUP(M$2+$A1626,Sheet2!BY:NL,$B1626,0),HLOOKUP(M$2+$A1626,Sheet2!BY:NL,$B1626,0)&lt;&gt;""),HLOOKUP(M$2+$A1626,Sheet2!BY:NL,$B1626,0),"")</f>
        <v/>
      </c>
      <c r="N1626" t="str">
        <f>IF(OR(HLOOKUP(N$2+$A1626,Sheet2!BZ:NM,$B1626,0),HLOOKUP(N$2+$A1626,Sheet2!BZ:NM,$B1626,0)&lt;&gt;""),HLOOKUP(N$2+$A1626,Sheet2!BZ:NM,$B1626,0),"")</f>
        <v/>
      </c>
      <c r="O1626" t="str">
        <f>IF(OR(HLOOKUP(O$2+$A1626,Sheet2!CA:NN,$B1626,0),HLOOKUP(O$2+$A1626,Sheet2!CA:NN,$B1626,0)&lt;&gt;""),HLOOKUP(O$2+$A1626,Sheet2!CA:NN,$B1626,0),"")</f>
        <v/>
      </c>
      <c r="P1626" t="str">
        <f>IF(OR(HLOOKUP(P$2+$A1626,Sheet2!CB:NO,$B1626,0),HLOOKUP(P$2+$A1626,Sheet2!CB:NO,$B1626,0)&lt;&gt;""),HLOOKUP(P$2+$A1626,Sheet2!CB:NO,$B1626,0),"")</f>
        <v/>
      </c>
      <c r="Q1626" t="str">
        <f>IF(OR(HLOOKUP(Q$2+$A1626,Sheet2!CC:NO,$B1626,0),HLOOKUP(Q$2+$A1626,Sheet2!CC:NO,$B1626,0)&lt;&gt;""),HLOOKUP(Q$2+$A1626,Sheet2!CC:NO,$B1626,0),"")</f>
        <v/>
      </c>
    </row>
    <row r="1627" spans="1:17" x14ac:dyDescent="0.25">
      <c r="A1627" s="64">
        <f t="shared" si="203"/>
        <v>18</v>
      </c>
      <c r="B1627" s="64">
        <f t="shared" si="204"/>
        <v>167</v>
      </c>
      <c r="C1627" s="64">
        <f t="shared" si="205"/>
        <v>4</v>
      </c>
      <c r="D1627" s="64">
        <f t="shared" si="206"/>
        <v>163</v>
      </c>
      <c r="E1627" s="64">
        <f t="shared" si="207"/>
        <v>811</v>
      </c>
      <c r="F1627" s="64" t="str">
        <f t="shared" si="200"/>
        <v/>
      </c>
      <c r="G1627" s="64" t="str">
        <f t="shared" si="201"/>
        <v/>
      </c>
      <c r="H1627" s="64" t="str">
        <f t="shared" si="202"/>
        <v/>
      </c>
      <c r="I1627" s="80" t="str">
        <f>IFERROR(VLOOKUP(D1627,Sheet2!A:B,2,0),"")</f>
        <v/>
      </c>
      <c r="J1627" s="64" t="str">
        <f>IFERROR(IF(I1627&lt;&gt;"",VLOOKUP(I1627,Sheet2!B:C,2,0),""),"")</f>
        <v/>
      </c>
      <c r="K1627" s="64" t="str">
        <f>IFERROR( IF(I1627&lt;&gt;"", HLOOKUP(L$2+$A1627,Sheet2!BX:NK,2,0),""),"")</f>
        <v/>
      </c>
      <c r="L1627" t="str">
        <f>IF(OR(HLOOKUP(L$2+$A1627,Sheet2!BX:NK,$B1627,0),HLOOKUP(L$2+$A1627,Sheet2!BX:NK,$B1627,0)&lt;&gt;""),HLOOKUP(L$2+$A1627,Sheet2!BX:NK,$B1627,0),"")</f>
        <v/>
      </c>
      <c r="M1627" t="str">
        <f>IF(OR(HLOOKUP(M$2+$A1627,Sheet2!BY:NL,$B1627,0),HLOOKUP(M$2+$A1627,Sheet2!BY:NL,$B1627,0)&lt;&gt;""),HLOOKUP(M$2+$A1627,Sheet2!BY:NL,$B1627,0),"")</f>
        <v/>
      </c>
      <c r="N1627" t="str">
        <f>IF(OR(HLOOKUP(N$2+$A1627,Sheet2!BZ:NM,$B1627,0),HLOOKUP(N$2+$A1627,Sheet2!BZ:NM,$B1627,0)&lt;&gt;""),HLOOKUP(N$2+$A1627,Sheet2!BZ:NM,$B1627,0),"")</f>
        <v/>
      </c>
      <c r="O1627" t="str">
        <f>IF(OR(HLOOKUP(O$2+$A1627,Sheet2!CA:NN,$B1627,0),HLOOKUP(O$2+$A1627,Sheet2!CA:NN,$B1627,0)&lt;&gt;""),HLOOKUP(O$2+$A1627,Sheet2!CA:NN,$B1627,0),"")</f>
        <v/>
      </c>
      <c r="P1627" t="str">
        <f>IF(OR(HLOOKUP(P$2+$A1627,Sheet2!CB:NO,$B1627,0),HLOOKUP(P$2+$A1627,Sheet2!CB:NO,$B1627,0)&lt;&gt;""),HLOOKUP(P$2+$A1627,Sheet2!CB:NO,$B1627,0),"")</f>
        <v/>
      </c>
      <c r="Q1627" t="str">
        <f>IF(OR(HLOOKUP(Q$2+$A1627,Sheet2!CC:NO,$B1627,0),HLOOKUP(Q$2+$A1627,Sheet2!CC:NO,$B1627,0)&lt;&gt;""),HLOOKUP(Q$2+$A1627,Sheet2!CC:NO,$B1627,0),"")</f>
        <v/>
      </c>
    </row>
    <row r="1628" spans="1:17" x14ac:dyDescent="0.25">
      <c r="A1628" s="64">
        <f t="shared" si="203"/>
        <v>24</v>
      </c>
      <c r="B1628" s="64">
        <f t="shared" si="204"/>
        <v>167</v>
      </c>
      <c r="C1628" s="64">
        <f t="shared" si="205"/>
        <v>5</v>
      </c>
      <c r="D1628" s="64">
        <f t="shared" si="206"/>
        <v>163</v>
      </c>
      <c r="E1628" s="64">
        <f t="shared" si="207"/>
        <v>811</v>
      </c>
      <c r="F1628" s="64" t="str">
        <f t="shared" si="200"/>
        <v/>
      </c>
      <c r="G1628" s="64" t="str">
        <f t="shared" si="201"/>
        <v/>
      </c>
      <c r="H1628" s="64" t="str">
        <f t="shared" si="202"/>
        <v/>
      </c>
      <c r="I1628" s="80" t="str">
        <f>IFERROR(VLOOKUP(D1628,Sheet2!A:B,2,0),"")</f>
        <v/>
      </c>
      <c r="J1628" s="64" t="str">
        <f>IFERROR(IF(I1628&lt;&gt;"",VLOOKUP(I1628,Sheet2!B:C,2,0),""),"")</f>
        <v/>
      </c>
      <c r="K1628" s="64" t="str">
        <f>IFERROR( IF(I1628&lt;&gt;"", HLOOKUP(L$2+$A1628,Sheet2!BX:NK,2,0),""),"")</f>
        <v/>
      </c>
      <c r="L1628" t="str">
        <f>IF(OR(HLOOKUP(L$2+$A1628,Sheet2!BX:NK,$B1628,0),HLOOKUP(L$2+$A1628,Sheet2!BX:NK,$B1628,0)&lt;&gt;""),HLOOKUP(L$2+$A1628,Sheet2!BX:NK,$B1628,0),"")</f>
        <v/>
      </c>
      <c r="M1628" t="str">
        <f>IF(OR(HLOOKUP(M$2+$A1628,Sheet2!BY:NL,$B1628,0),HLOOKUP(M$2+$A1628,Sheet2!BY:NL,$B1628,0)&lt;&gt;""),HLOOKUP(M$2+$A1628,Sheet2!BY:NL,$B1628,0),"")</f>
        <v/>
      </c>
      <c r="N1628" t="str">
        <f>IF(OR(HLOOKUP(N$2+$A1628,Sheet2!BZ:NM,$B1628,0),HLOOKUP(N$2+$A1628,Sheet2!BZ:NM,$B1628,0)&lt;&gt;""),HLOOKUP(N$2+$A1628,Sheet2!BZ:NM,$B1628,0),"")</f>
        <v/>
      </c>
      <c r="O1628" t="str">
        <f>IF(OR(HLOOKUP(O$2+$A1628,Sheet2!CA:NN,$B1628,0),HLOOKUP(O$2+$A1628,Sheet2!CA:NN,$B1628,0)&lt;&gt;""),HLOOKUP(O$2+$A1628,Sheet2!CA:NN,$B1628,0),"")</f>
        <v/>
      </c>
      <c r="P1628" t="str">
        <f>IF(OR(HLOOKUP(P$2+$A1628,Sheet2!CB:NO,$B1628,0),HLOOKUP(P$2+$A1628,Sheet2!CB:NO,$B1628,0)&lt;&gt;""),HLOOKUP(P$2+$A1628,Sheet2!CB:NO,$B1628,0),"")</f>
        <v/>
      </c>
      <c r="Q1628" t="str">
        <f>IF(OR(HLOOKUP(Q$2+$A1628,Sheet2!CC:NO,$B1628,0),HLOOKUP(Q$2+$A1628,Sheet2!CC:NO,$B1628,0)&lt;&gt;""),HLOOKUP(Q$2+$A1628,Sheet2!CC:NO,$B1628,0),"")</f>
        <v/>
      </c>
    </row>
    <row r="1629" spans="1:17" x14ac:dyDescent="0.25">
      <c r="A1629" s="64">
        <f t="shared" si="203"/>
        <v>30</v>
      </c>
      <c r="B1629" s="64">
        <f t="shared" si="204"/>
        <v>167</v>
      </c>
      <c r="C1629" s="64">
        <f t="shared" si="205"/>
        <v>6</v>
      </c>
      <c r="D1629" s="64">
        <f t="shared" si="206"/>
        <v>163</v>
      </c>
      <c r="E1629" s="64">
        <f t="shared" si="207"/>
        <v>811</v>
      </c>
      <c r="F1629" s="64" t="str">
        <f t="shared" si="200"/>
        <v/>
      </c>
      <c r="G1629" s="64" t="str">
        <f t="shared" si="201"/>
        <v/>
      </c>
      <c r="H1629" s="64" t="str">
        <f t="shared" si="202"/>
        <v/>
      </c>
      <c r="I1629" s="80" t="str">
        <f>IFERROR(VLOOKUP(D1629,Sheet2!A:B,2,0),"")</f>
        <v/>
      </c>
      <c r="J1629" s="64" t="str">
        <f>IFERROR(IF(I1629&lt;&gt;"",VLOOKUP(I1629,Sheet2!B:C,2,0),""),"")</f>
        <v/>
      </c>
      <c r="K1629" s="64" t="str">
        <f>IFERROR( IF(I1629&lt;&gt;"", HLOOKUP(L$2+$A1629,Sheet2!BX:NK,2,0),""),"")</f>
        <v/>
      </c>
      <c r="L1629" t="str">
        <f>IF(OR(HLOOKUP(L$2+$A1629,Sheet2!BX:NK,$B1629,0),HLOOKUP(L$2+$A1629,Sheet2!BX:NK,$B1629,0)&lt;&gt;""),HLOOKUP(L$2+$A1629,Sheet2!BX:NK,$B1629,0),"")</f>
        <v/>
      </c>
      <c r="M1629" t="str">
        <f>IF(OR(HLOOKUP(M$2+$A1629,Sheet2!BY:NL,$B1629,0),HLOOKUP(M$2+$A1629,Sheet2!BY:NL,$B1629,0)&lt;&gt;""),HLOOKUP(M$2+$A1629,Sheet2!BY:NL,$B1629,0),"")</f>
        <v/>
      </c>
      <c r="N1629" t="str">
        <f>IF(OR(HLOOKUP(N$2+$A1629,Sheet2!BZ:NM,$B1629,0),HLOOKUP(N$2+$A1629,Sheet2!BZ:NM,$B1629,0)&lt;&gt;""),HLOOKUP(N$2+$A1629,Sheet2!BZ:NM,$B1629,0),"")</f>
        <v/>
      </c>
      <c r="O1629" t="str">
        <f>IF(OR(HLOOKUP(O$2+$A1629,Sheet2!CA:NN,$B1629,0),HLOOKUP(O$2+$A1629,Sheet2!CA:NN,$B1629,0)&lt;&gt;""),HLOOKUP(O$2+$A1629,Sheet2!CA:NN,$B1629,0),"")</f>
        <v/>
      </c>
      <c r="P1629" t="str">
        <f>IF(OR(HLOOKUP(P$2+$A1629,Sheet2!CB:NO,$B1629,0),HLOOKUP(P$2+$A1629,Sheet2!CB:NO,$B1629,0)&lt;&gt;""),HLOOKUP(P$2+$A1629,Sheet2!CB:NO,$B1629,0),"")</f>
        <v/>
      </c>
      <c r="Q1629" t="str">
        <f>IF(OR(HLOOKUP(Q$2+$A1629,Sheet2!CC:NO,$B1629,0),HLOOKUP(Q$2+$A1629,Sheet2!CC:NO,$B1629,0)&lt;&gt;""),HLOOKUP(Q$2+$A1629,Sheet2!CC:NO,$B1629,0),"")</f>
        <v/>
      </c>
    </row>
    <row r="1630" spans="1:17" x14ac:dyDescent="0.25">
      <c r="A1630" s="64">
        <f t="shared" si="203"/>
        <v>36</v>
      </c>
      <c r="B1630" s="64">
        <f t="shared" si="204"/>
        <v>167</v>
      </c>
      <c r="C1630" s="64">
        <f t="shared" si="205"/>
        <v>7</v>
      </c>
      <c r="D1630" s="64">
        <f t="shared" si="206"/>
        <v>163</v>
      </c>
      <c r="E1630" s="64">
        <f t="shared" si="207"/>
        <v>811</v>
      </c>
      <c r="F1630" s="64" t="str">
        <f t="shared" si="200"/>
        <v/>
      </c>
      <c r="G1630" s="64" t="str">
        <f t="shared" si="201"/>
        <v/>
      </c>
      <c r="H1630" s="64" t="str">
        <f t="shared" si="202"/>
        <v/>
      </c>
      <c r="I1630" s="80" t="str">
        <f>IFERROR(VLOOKUP(D1630,Sheet2!A:B,2,0),"")</f>
        <v/>
      </c>
      <c r="J1630" s="64" t="str">
        <f>IFERROR(IF(I1630&lt;&gt;"",VLOOKUP(I1630,Sheet2!B:C,2,0),""),"")</f>
        <v/>
      </c>
      <c r="K1630" s="64" t="str">
        <f>IFERROR( IF(I1630&lt;&gt;"", HLOOKUP(L$2+$A1630,Sheet2!BX:NK,2,0),""),"")</f>
        <v/>
      </c>
      <c r="L1630" t="str">
        <f>IF(OR(HLOOKUP(L$2+$A1630,Sheet2!BX:NK,$B1630,0),HLOOKUP(L$2+$A1630,Sheet2!BX:NK,$B1630,0)&lt;&gt;""),HLOOKUP(L$2+$A1630,Sheet2!BX:NK,$B1630,0),"")</f>
        <v/>
      </c>
      <c r="M1630" t="str">
        <f>IF(OR(HLOOKUP(M$2+$A1630,Sheet2!BY:NL,$B1630,0),HLOOKUP(M$2+$A1630,Sheet2!BY:NL,$B1630,0)&lt;&gt;""),HLOOKUP(M$2+$A1630,Sheet2!BY:NL,$B1630,0),"")</f>
        <v/>
      </c>
      <c r="N1630" t="str">
        <f>IF(OR(HLOOKUP(N$2+$A1630,Sheet2!BZ:NM,$B1630,0),HLOOKUP(N$2+$A1630,Sheet2!BZ:NM,$B1630,0)&lt;&gt;""),HLOOKUP(N$2+$A1630,Sheet2!BZ:NM,$B1630,0),"")</f>
        <v/>
      </c>
      <c r="O1630" t="str">
        <f>IF(OR(HLOOKUP(O$2+$A1630,Sheet2!CA:NN,$B1630,0),HLOOKUP(O$2+$A1630,Sheet2!CA:NN,$B1630,0)&lt;&gt;""),HLOOKUP(O$2+$A1630,Sheet2!CA:NN,$B1630,0),"")</f>
        <v/>
      </c>
      <c r="P1630" t="str">
        <f>IF(OR(HLOOKUP(P$2+$A1630,Sheet2!CB:NO,$B1630,0),HLOOKUP(P$2+$A1630,Sheet2!CB:NO,$B1630,0)&lt;&gt;""),HLOOKUP(P$2+$A1630,Sheet2!CB:NO,$B1630,0),"")</f>
        <v/>
      </c>
      <c r="Q1630" t="str">
        <f>IF(OR(HLOOKUP(Q$2+$A1630,Sheet2!CC:NO,$B1630,0),HLOOKUP(Q$2+$A1630,Sheet2!CC:NO,$B1630,0)&lt;&gt;""),HLOOKUP(Q$2+$A1630,Sheet2!CC:NO,$B1630,0),"")</f>
        <v/>
      </c>
    </row>
    <row r="1631" spans="1:17" x14ac:dyDescent="0.25">
      <c r="A1631" s="64">
        <f t="shared" si="203"/>
        <v>42</v>
      </c>
      <c r="B1631" s="64">
        <f t="shared" si="204"/>
        <v>167</v>
      </c>
      <c r="C1631" s="64">
        <f t="shared" si="205"/>
        <v>8</v>
      </c>
      <c r="D1631" s="64">
        <f t="shared" si="206"/>
        <v>163</v>
      </c>
      <c r="E1631" s="64">
        <f t="shared" si="207"/>
        <v>811</v>
      </c>
      <c r="F1631" s="64" t="str">
        <f t="shared" si="200"/>
        <v/>
      </c>
      <c r="G1631" s="64" t="str">
        <f t="shared" si="201"/>
        <v/>
      </c>
      <c r="H1631" s="64" t="str">
        <f t="shared" si="202"/>
        <v/>
      </c>
      <c r="I1631" s="80" t="str">
        <f>IFERROR(VLOOKUP(D1631,Sheet2!A:B,2,0),"")</f>
        <v/>
      </c>
      <c r="J1631" s="64" t="str">
        <f>IFERROR(IF(I1631&lt;&gt;"",VLOOKUP(I1631,Sheet2!B:C,2,0),""),"")</f>
        <v/>
      </c>
      <c r="K1631" s="64" t="str">
        <f>IFERROR( IF(I1631&lt;&gt;"", HLOOKUP(L$2+$A1631,Sheet2!BX:NK,2,0),""),"")</f>
        <v/>
      </c>
      <c r="L1631" t="str">
        <f>IF(OR(HLOOKUP(L$2+$A1631,Sheet2!BX:NK,$B1631,0),HLOOKUP(L$2+$A1631,Sheet2!BX:NK,$B1631,0)&lt;&gt;""),HLOOKUP(L$2+$A1631,Sheet2!BX:NK,$B1631,0),"")</f>
        <v/>
      </c>
      <c r="M1631" t="str">
        <f>IF(OR(HLOOKUP(M$2+$A1631,Sheet2!BY:NL,$B1631,0),HLOOKUP(M$2+$A1631,Sheet2!BY:NL,$B1631,0)&lt;&gt;""),HLOOKUP(M$2+$A1631,Sheet2!BY:NL,$B1631,0),"")</f>
        <v/>
      </c>
      <c r="N1631" t="str">
        <f>IF(OR(HLOOKUP(N$2+$A1631,Sheet2!BZ:NM,$B1631,0),HLOOKUP(N$2+$A1631,Sheet2!BZ:NM,$B1631,0)&lt;&gt;""),HLOOKUP(N$2+$A1631,Sheet2!BZ:NM,$B1631,0),"")</f>
        <v/>
      </c>
      <c r="O1631" t="str">
        <f>IF(OR(HLOOKUP(O$2+$A1631,Sheet2!CA:NN,$B1631,0),HLOOKUP(O$2+$A1631,Sheet2!CA:NN,$B1631,0)&lt;&gt;""),HLOOKUP(O$2+$A1631,Sheet2!CA:NN,$B1631,0),"")</f>
        <v/>
      </c>
      <c r="P1631" t="str">
        <f>IF(OR(HLOOKUP(P$2+$A1631,Sheet2!CB:NO,$B1631,0),HLOOKUP(P$2+$A1631,Sheet2!CB:NO,$B1631,0)&lt;&gt;""),HLOOKUP(P$2+$A1631,Sheet2!CB:NO,$B1631,0),"")</f>
        <v/>
      </c>
      <c r="Q1631" t="str">
        <f>IF(OR(HLOOKUP(Q$2+$A1631,Sheet2!CC:NO,$B1631,0),HLOOKUP(Q$2+$A1631,Sheet2!CC:NO,$B1631,0)&lt;&gt;""),HLOOKUP(Q$2+$A1631,Sheet2!CC:NO,$B1631,0),"")</f>
        <v/>
      </c>
    </row>
    <row r="1632" spans="1:17" x14ac:dyDescent="0.25">
      <c r="A1632" s="64">
        <f t="shared" si="203"/>
        <v>48</v>
      </c>
      <c r="B1632" s="64">
        <f t="shared" si="204"/>
        <v>167</v>
      </c>
      <c r="C1632" s="64">
        <f t="shared" si="205"/>
        <v>9</v>
      </c>
      <c r="D1632" s="64">
        <f t="shared" si="206"/>
        <v>163</v>
      </c>
      <c r="E1632" s="64">
        <f t="shared" si="207"/>
        <v>811</v>
      </c>
      <c r="F1632" s="64" t="str">
        <f t="shared" si="200"/>
        <v/>
      </c>
      <c r="G1632" s="64" t="str">
        <f t="shared" si="201"/>
        <v/>
      </c>
      <c r="H1632" s="64" t="str">
        <f t="shared" si="202"/>
        <v/>
      </c>
      <c r="I1632" s="80" t="str">
        <f>IFERROR(VLOOKUP(D1632,Sheet2!A:B,2,0),"")</f>
        <v/>
      </c>
      <c r="J1632" s="64" t="str">
        <f>IFERROR(IF(I1632&lt;&gt;"",VLOOKUP(I1632,Sheet2!B:C,2,0),""),"")</f>
        <v/>
      </c>
      <c r="K1632" s="64" t="str">
        <f>IFERROR( IF(I1632&lt;&gt;"", HLOOKUP(L$2+$A1632,Sheet2!BX:NK,2,0),""),"")</f>
        <v/>
      </c>
      <c r="L1632" t="str">
        <f>IF(OR(HLOOKUP(L$2+$A1632,Sheet2!BX:NK,$B1632,0),HLOOKUP(L$2+$A1632,Sheet2!BX:NK,$B1632,0)&lt;&gt;""),HLOOKUP(L$2+$A1632,Sheet2!BX:NK,$B1632,0),"")</f>
        <v/>
      </c>
      <c r="M1632" t="str">
        <f>IF(OR(HLOOKUP(M$2+$A1632,Sheet2!BY:NL,$B1632,0),HLOOKUP(M$2+$A1632,Sheet2!BY:NL,$B1632,0)&lt;&gt;""),HLOOKUP(M$2+$A1632,Sheet2!BY:NL,$B1632,0),"")</f>
        <v/>
      </c>
      <c r="N1632" t="str">
        <f>IF(OR(HLOOKUP(N$2+$A1632,Sheet2!BZ:NM,$B1632,0),HLOOKUP(N$2+$A1632,Sheet2!BZ:NM,$B1632,0)&lt;&gt;""),HLOOKUP(N$2+$A1632,Sheet2!BZ:NM,$B1632,0),"")</f>
        <v/>
      </c>
      <c r="O1632" t="str">
        <f>IF(OR(HLOOKUP(O$2+$A1632,Sheet2!CA:NN,$B1632,0),HLOOKUP(O$2+$A1632,Sheet2!CA:NN,$B1632,0)&lt;&gt;""),HLOOKUP(O$2+$A1632,Sheet2!CA:NN,$B1632,0),"")</f>
        <v/>
      </c>
      <c r="P1632" t="str">
        <f>IF(OR(HLOOKUP(P$2+$A1632,Sheet2!CB:NO,$B1632,0),HLOOKUP(P$2+$A1632,Sheet2!CB:NO,$B1632,0)&lt;&gt;""),HLOOKUP(P$2+$A1632,Sheet2!CB:NO,$B1632,0),"")</f>
        <v/>
      </c>
      <c r="Q1632" t="str">
        <f>IF(OR(HLOOKUP(Q$2+$A1632,Sheet2!CC:NO,$B1632,0),HLOOKUP(Q$2+$A1632,Sheet2!CC:NO,$B1632,0)&lt;&gt;""),HLOOKUP(Q$2+$A1632,Sheet2!CC:NO,$B1632,0),"")</f>
        <v/>
      </c>
    </row>
    <row r="1633" spans="1:17" x14ac:dyDescent="0.25">
      <c r="A1633" s="64">
        <f t="shared" si="203"/>
        <v>54</v>
      </c>
      <c r="B1633" s="64">
        <f t="shared" si="204"/>
        <v>167</v>
      </c>
      <c r="C1633" s="64">
        <f t="shared" si="205"/>
        <v>10</v>
      </c>
      <c r="D1633" s="64">
        <f t="shared" si="206"/>
        <v>163</v>
      </c>
      <c r="E1633" s="64">
        <f t="shared" si="207"/>
        <v>811</v>
      </c>
      <c r="F1633" s="64" t="str">
        <f t="shared" si="200"/>
        <v/>
      </c>
      <c r="G1633" s="64" t="str">
        <f t="shared" si="201"/>
        <v/>
      </c>
      <c r="H1633" s="64" t="str">
        <f t="shared" si="202"/>
        <v/>
      </c>
      <c r="I1633" s="80" t="str">
        <f>IFERROR(VLOOKUP(D1633,Sheet2!A:B,2,0),"")</f>
        <v/>
      </c>
      <c r="J1633" s="64" t="str">
        <f>IFERROR(IF(I1633&lt;&gt;"",VLOOKUP(I1633,Sheet2!B:C,2,0),""),"")</f>
        <v/>
      </c>
      <c r="K1633" s="64" t="str">
        <f>IFERROR( IF(I1633&lt;&gt;"", HLOOKUP(L$2+$A1633,Sheet2!BX:NK,2,0),""),"")</f>
        <v/>
      </c>
      <c r="L1633" t="str">
        <f>IF(OR(HLOOKUP(L$2+$A1633,Sheet2!BX:NK,$B1633,0),HLOOKUP(L$2+$A1633,Sheet2!BX:NK,$B1633,0)&lt;&gt;""),HLOOKUP(L$2+$A1633,Sheet2!BX:NK,$B1633,0),"")</f>
        <v/>
      </c>
      <c r="M1633" t="str">
        <f>IF(OR(HLOOKUP(M$2+$A1633,Sheet2!BY:NL,$B1633,0),HLOOKUP(M$2+$A1633,Sheet2!BY:NL,$B1633,0)&lt;&gt;""),HLOOKUP(M$2+$A1633,Sheet2!BY:NL,$B1633,0),"")</f>
        <v/>
      </c>
      <c r="N1633" t="str">
        <f>IF(OR(HLOOKUP(N$2+$A1633,Sheet2!BZ:NM,$B1633,0),HLOOKUP(N$2+$A1633,Sheet2!BZ:NM,$B1633,0)&lt;&gt;""),HLOOKUP(N$2+$A1633,Sheet2!BZ:NM,$B1633,0),"")</f>
        <v/>
      </c>
      <c r="O1633" t="str">
        <f>IF(OR(HLOOKUP(O$2+$A1633,Sheet2!CA:NN,$B1633,0),HLOOKUP(O$2+$A1633,Sheet2!CA:NN,$B1633,0)&lt;&gt;""),HLOOKUP(O$2+$A1633,Sheet2!CA:NN,$B1633,0),"")</f>
        <v/>
      </c>
      <c r="P1633" t="str">
        <f>IF(OR(HLOOKUP(P$2+$A1633,Sheet2!CB:NO,$B1633,0),HLOOKUP(P$2+$A1633,Sheet2!CB:NO,$B1633,0)&lt;&gt;""),HLOOKUP(P$2+$A1633,Sheet2!CB:NO,$B1633,0),"")</f>
        <v/>
      </c>
      <c r="Q1633" t="str">
        <f>IF(OR(HLOOKUP(Q$2+$A1633,Sheet2!CC:NO,$B1633,0),HLOOKUP(Q$2+$A1633,Sheet2!CC:NO,$B1633,0)&lt;&gt;""),HLOOKUP(Q$2+$A1633,Sheet2!CC:NO,$B1633,0),"")</f>
        <v/>
      </c>
    </row>
    <row r="1634" spans="1:17" x14ac:dyDescent="0.25">
      <c r="A1634" s="64">
        <f t="shared" si="203"/>
        <v>0</v>
      </c>
      <c r="B1634" s="64">
        <f t="shared" si="204"/>
        <v>168</v>
      </c>
      <c r="C1634" s="64">
        <f t="shared" si="205"/>
        <v>1</v>
      </c>
      <c r="D1634" s="64">
        <f t="shared" si="206"/>
        <v>164</v>
      </c>
      <c r="E1634" s="64">
        <f t="shared" si="207"/>
        <v>816</v>
      </c>
      <c r="F1634" s="64" t="str">
        <f t="shared" si="200"/>
        <v/>
      </c>
      <c r="G1634" s="64" t="str">
        <f t="shared" si="201"/>
        <v/>
      </c>
      <c r="H1634" s="64" t="str">
        <f t="shared" si="202"/>
        <v/>
      </c>
      <c r="I1634" s="80" t="str">
        <f>IFERROR(VLOOKUP(D1634,Sheet2!A:B,2,0),"")</f>
        <v/>
      </c>
      <c r="J1634" s="64" t="str">
        <f>IFERROR(IF(I1634&lt;&gt;"",VLOOKUP(I1634,Sheet2!B:C,2,0),""),"")</f>
        <v/>
      </c>
      <c r="K1634" s="64" t="str">
        <f>IFERROR( IF(I1634&lt;&gt;"", HLOOKUP(L$2+$A1634,Sheet2!BX:NK,2,0),""),"")</f>
        <v/>
      </c>
      <c r="L1634" t="str">
        <f>IF(OR(HLOOKUP(L$2+$A1634,Sheet2!BX:NK,$B1634,0),HLOOKUP(L$2+$A1634,Sheet2!BX:NK,$B1634,0)&lt;&gt;""),HLOOKUP(L$2+$A1634,Sheet2!BX:NK,$B1634,0),"")</f>
        <v/>
      </c>
      <c r="M1634" t="str">
        <f>IF(OR(HLOOKUP(M$2+$A1634,Sheet2!BY:NL,$B1634,0),HLOOKUP(M$2+$A1634,Sheet2!BY:NL,$B1634,0)&lt;&gt;""),HLOOKUP(M$2+$A1634,Sheet2!BY:NL,$B1634,0),"")</f>
        <v/>
      </c>
      <c r="N1634" t="str">
        <f>IF(OR(HLOOKUP(N$2+$A1634,Sheet2!BZ:NM,$B1634,0),HLOOKUP(N$2+$A1634,Sheet2!BZ:NM,$B1634,0)&lt;&gt;""),HLOOKUP(N$2+$A1634,Sheet2!BZ:NM,$B1634,0),"")</f>
        <v/>
      </c>
      <c r="O1634" t="str">
        <f>IF(OR(HLOOKUP(O$2+$A1634,Sheet2!CA:NN,$B1634,0),HLOOKUP(O$2+$A1634,Sheet2!CA:NN,$B1634,0)&lt;&gt;""),HLOOKUP(O$2+$A1634,Sheet2!CA:NN,$B1634,0),"")</f>
        <v/>
      </c>
      <c r="P1634" t="str">
        <f>IF(OR(HLOOKUP(P$2+$A1634,Sheet2!CB:NO,$B1634,0),HLOOKUP(P$2+$A1634,Sheet2!CB:NO,$B1634,0)&lt;&gt;""),HLOOKUP(P$2+$A1634,Sheet2!CB:NO,$B1634,0),"")</f>
        <v/>
      </c>
      <c r="Q1634" t="str">
        <f>IF(OR(HLOOKUP(Q$2+$A1634,Sheet2!CC:NO,$B1634,0),HLOOKUP(Q$2+$A1634,Sheet2!CC:NO,$B1634,0)&lt;&gt;""),HLOOKUP(Q$2+$A1634,Sheet2!CC:NO,$B1634,0),"")</f>
        <v/>
      </c>
    </row>
    <row r="1635" spans="1:17" x14ac:dyDescent="0.25">
      <c r="A1635" s="64">
        <f t="shared" si="203"/>
        <v>6</v>
      </c>
      <c r="B1635" s="64">
        <f t="shared" si="204"/>
        <v>168</v>
      </c>
      <c r="C1635" s="64">
        <f t="shared" si="205"/>
        <v>2</v>
      </c>
      <c r="D1635" s="64">
        <f t="shared" si="206"/>
        <v>164</v>
      </c>
      <c r="E1635" s="64">
        <f t="shared" si="207"/>
        <v>816</v>
      </c>
      <c r="F1635" s="64" t="str">
        <f t="shared" si="200"/>
        <v/>
      </c>
      <c r="G1635" s="64" t="str">
        <f t="shared" si="201"/>
        <v/>
      </c>
      <c r="H1635" s="64" t="str">
        <f t="shared" si="202"/>
        <v/>
      </c>
      <c r="I1635" s="80" t="str">
        <f>IFERROR(VLOOKUP(D1635,Sheet2!A:B,2,0),"")</f>
        <v/>
      </c>
      <c r="J1635" s="64" t="str">
        <f>IFERROR(IF(I1635&lt;&gt;"",VLOOKUP(I1635,Sheet2!B:C,2,0),""),"")</f>
        <v/>
      </c>
      <c r="K1635" s="64" t="str">
        <f>IFERROR( IF(I1635&lt;&gt;"", HLOOKUP(L$2+$A1635,Sheet2!BX:NK,2,0),""),"")</f>
        <v/>
      </c>
      <c r="L1635" t="str">
        <f>IF(OR(HLOOKUP(L$2+$A1635,Sheet2!BX:NK,$B1635,0),HLOOKUP(L$2+$A1635,Sheet2!BX:NK,$B1635,0)&lt;&gt;""),HLOOKUP(L$2+$A1635,Sheet2!BX:NK,$B1635,0),"")</f>
        <v/>
      </c>
      <c r="M1635" t="str">
        <f>IF(OR(HLOOKUP(M$2+$A1635,Sheet2!BY:NL,$B1635,0),HLOOKUP(M$2+$A1635,Sheet2!BY:NL,$B1635,0)&lt;&gt;""),HLOOKUP(M$2+$A1635,Sheet2!BY:NL,$B1635,0),"")</f>
        <v/>
      </c>
      <c r="N1635" t="str">
        <f>IF(OR(HLOOKUP(N$2+$A1635,Sheet2!BZ:NM,$B1635,0),HLOOKUP(N$2+$A1635,Sheet2!BZ:NM,$B1635,0)&lt;&gt;""),HLOOKUP(N$2+$A1635,Sheet2!BZ:NM,$B1635,0),"")</f>
        <v/>
      </c>
      <c r="O1635" t="str">
        <f>IF(OR(HLOOKUP(O$2+$A1635,Sheet2!CA:NN,$B1635,0),HLOOKUP(O$2+$A1635,Sheet2!CA:NN,$B1635,0)&lt;&gt;""),HLOOKUP(O$2+$A1635,Sheet2!CA:NN,$B1635,0),"")</f>
        <v/>
      </c>
      <c r="P1635" t="str">
        <f>IF(OR(HLOOKUP(P$2+$A1635,Sheet2!CB:NO,$B1635,0),HLOOKUP(P$2+$A1635,Sheet2!CB:NO,$B1635,0)&lt;&gt;""),HLOOKUP(P$2+$A1635,Sheet2!CB:NO,$B1635,0),"")</f>
        <v/>
      </c>
      <c r="Q1635" t="str">
        <f>IF(OR(HLOOKUP(Q$2+$A1635,Sheet2!CC:NO,$B1635,0),HLOOKUP(Q$2+$A1635,Sheet2!CC:NO,$B1635,0)&lt;&gt;""),HLOOKUP(Q$2+$A1635,Sheet2!CC:NO,$B1635,0),"")</f>
        <v/>
      </c>
    </row>
    <row r="1636" spans="1:17" x14ac:dyDescent="0.25">
      <c r="A1636" s="64">
        <f t="shared" si="203"/>
        <v>12</v>
      </c>
      <c r="B1636" s="64">
        <f t="shared" si="204"/>
        <v>168</v>
      </c>
      <c r="C1636" s="64">
        <f t="shared" si="205"/>
        <v>3</v>
      </c>
      <c r="D1636" s="64">
        <f t="shared" si="206"/>
        <v>164</v>
      </c>
      <c r="E1636" s="64">
        <f t="shared" si="207"/>
        <v>816</v>
      </c>
      <c r="F1636" s="64" t="str">
        <f t="shared" si="200"/>
        <v/>
      </c>
      <c r="G1636" s="64" t="str">
        <f t="shared" si="201"/>
        <v/>
      </c>
      <c r="H1636" s="64" t="str">
        <f t="shared" si="202"/>
        <v/>
      </c>
      <c r="I1636" s="80" t="str">
        <f>IFERROR(VLOOKUP(D1636,Sheet2!A:B,2,0),"")</f>
        <v/>
      </c>
      <c r="J1636" s="64" t="str">
        <f>IFERROR(IF(I1636&lt;&gt;"",VLOOKUP(I1636,Sheet2!B:C,2,0),""),"")</f>
        <v/>
      </c>
      <c r="K1636" s="64" t="str">
        <f>IFERROR( IF(I1636&lt;&gt;"", HLOOKUP(L$2+$A1636,Sheet2!BX:NK,2,0),""),"")</f>
        <v/>
      </c>
      <c r="L1636" t="str">
        <f>IF(OR(HLOOKUP(L$2+$A1636,Sheet2!BX:NK,$B1636,0),HLOOKUP(L$2+$A1636,Sheet2!BX:NK,$B1636,0)&lt;&gt;""),HLOOKUP(L$2+$A1636,Sheet2!BX:NK,$B1636,0),"")</f>
        <v/>
      </c>
      <c r="M1636" t="str">
        <f>IF(OR(HLOOKUP(M$2+$A1636,Sheet2!BY:NL,$B1636,0),HLOOKUP(M$2+$A1636,Sheet2!BY:NL,$B1636,0)&lt;&gt;""),HLOOKUP(M$2+$A1636,Sheet2!BY:NL,$B1636,0),"")</f>
        <v/>
      </c>
      <c r="N1636" t="str">
        <f>IF(OR(HLOOKUP(N$2+$A1636,Sheet2!BZ:NM,$B1636,0),HLOOKUP(N$2+$A1636,Sheet2!BZ:NM,$B1636,0)&lt;&gt;""),HLOOKUP(N$2+$A1636,Sheet2!BZ:NM,$B1636,0),"")</f>
        <v/>
      </c>
      <c r="O1636" t="str">
        <f>IF(OR(HLOOKUP(O$2+$A1636,Sheet2!CA:NN,$B1636,0),HLOOKUP(O$2+$A1636,Sheet2!CA:NN,$B1636,0)&lt;&gt;""),HLOOKUP(O$2+$A1636,Sheet2!CA:NN,$B1636,0),"")</f>
        <v/>
      </c>
      <c r="P1636" t="str">
        <f>IF(OR(HLOOKUP(P$2+$A1636,Sheet2!CB:NO,$B1636,0),HLOOKUP(P$2+$A1636,Sheet2!CB:NO,$B1636,0)&lt;&gt;""),HLOOKUP(P$2+$A1636,Sheet2!CB:NO,$B1636,0),"")</f>
        <v/>
      </c>
      <c r="Q1636" t="str">
        <f>IF(OR(HLOOKUP(Q$2+$A1636,Sheet2!CC:NO,$B1636,0),HLOOKUP(Q$2+$A1636,Sheet2!CC:NO,$B1636,0)&lt;&gt;""),HLOOKUP(Q$2+$A1636,Sheet2!CC:NO,$B1636,0),"")</f>
        <v/>
      </c>
    </row>
    <row r="1637" spans="1:17" x14ac:dyDescent="0.25">
      <c r="A1637" s="64">
        <f t="shared" si="203"/>
        <v>18</v>
      </c>
      <c r="B1637" s="64">
        <f t="shared" si="204"/>
        <v>168</v>
      </c>
      <c r="C1637" s="64">
        <f t="shared" si="205"/>
        <v>4</v>
      </c>
      <c r="D1637" s="64">
        <f t="shared" si="206"/>
        <v>164</v>
      </c>
      <c r="E1637" s="64">
        <f t="shared" si="207"/>
        <v>816</v>
      </c>
      <c r="F1637" s="64" t="str">
        <f t="shared" si="200"/>
        <v/>
      </c>
      <c r="G1637" s="64" t="str">
        <f t="shared" si="201"/>
        <v/>
      </c>
      <c r="H1637" s="64" t="str">
        <f t="shared" si="202"/>
        <v/>
      </c>
      <c r="I1637" s="80" t="str">
        <f>IFERROR(VLOOKUP(D1637,Sheet2!A:B,2,0),"")</f>
        <v/>
      </c>
      <c r="J1637" s="64" t="str">
        <f>IFERROR(IF(I1637&lt;&gt;"",VLOOKUP(I1637,Sheet2!B:C,2,0),""),"")</f>
        <v/>
      </c>
      <c r="K1637" s="64" t="str">
        <f>IFERROR( IF(I1637&lt;&gt;"", HLOOKUP(L$2+$A1637,Sheet2!BX:NK,2,0),""),"")</f>
        <v/>
      </c>
      <c r="L1637" t="str">
        <f>IF(OR(HLOOKUP(L$2+$A1637,Sheet2!BX:NK,$B1637,0),HLOOKUP(L$2+$A1637,Sheet2!BX:NK,$B1637,0)&lt;&gt;""),HLOOKUP(L$2+$A1637,Sheet2!BX:NK,$B1637,0),"")</f>
        <v/>
      </c>
      <c r="M1637" t="str">
        <f>IF(OR(HLOOKUP(M$2+$A1637,Sheet2!BY:NL,$B1637,0),HLOOKUP(M$2+$A1637,Sheet2!BY:NL,$B1637,0)&lt;&gt;""),HLOOKUP(M$2+$A1637,Sheet2!BY:NL,$B1637,0),"")</f>
        <v/>
      </c>
      <c r="N1637" t="str">
        <f>IF(OR(HLOOKUP(N$2+$A1637,Sheet2!BZ:NM,$B1637,0),HLOOKUP(N$2+$A1637,Sheet2!BZ:NM,$B1637,0)&lt;&gt;""),HLOOKUP(N$2+$A1637,Sheet2!BZ:NM,$B1637,0),"")</f>
        <v/>
      </c>
      <c r="O1637" t="str">
        <f>IF(OR(HLOOKUP(O$2+$A1637,Sheet2!CA:NN,$B1637,0),HLOOKUP(O$2+$A1637,Sheet2!CA:NN,$B1637,0)&lt;&gt;""),HLOOKUP(O$2+$A1637,Sheet2!CA:NN,$B1637,0),"")</f>
        <v/>
      </c>
      <c r="P1637" t="str">
        <f>IF(OR(HLOOKUP(P$2+$A1637,Sheet2!CB:NO,$B1637,0),HLOOKUP(P$2+$A1637,Sheet2!CB:NO,$B1637,0)&lt;&gt;""),HLOOKUP(P$2+$A1637,Sheet2!CB:NO,$B1637,0),"")</f>
        <v/>
      </c>
      <c r="Q1637" t="str">
        <f>IF(OR(HLOOKUP(Q$2+$A1637,Sheet2!CC:NO,$B1637,0),HLOOKUP(Q$2+$A1637,Sheet2!CC:NO,$B1637,0)&lt;&gt;""),HLOOKUP(Q$2+$A1637,Sheet2!CC:NO,$B1637,0),"")</f>
        <v/>
      </c>
    </row>
    <row r="1638" spans="1:17" x14ac:dyDescent="0.25">
      <c r="A1638" s="64">
        <f t="shared" si="203"/>
        <v>24</v>
      </c>
      <c r="B1638" s="64">
        <f t="shared" si="204"/>
        <v>168</v>
      </c>
      <c r="C1638" s="64">
        <f t="shared" si="205"/>
        <v>5</v>
      </c>
      <c r="D1638" s="64">
        <f t="shared" si="206"/>
        <v>164</v>
      </c>
      <c r="E1638" s="64">
        <f t="shared" si="207"/>
        <v>816</v>
      </c>
      <c r="F1638" s="64" t="str">
        <f t="shared" si="200"/>
        <v/>
      </c>
      <c r="G1638" s="64" t="str">
        <f t="shared" si="201"/>
        <v/>
      </c>
      <c r="H1638" s="64" t="str">
        <f t="shared" si="202"/>
        <v/>
      </c>
      <c r="I1638" s="80" t="str">
        <f>IFERROR(VLOOKUP(D1638,Sheet2!A:B,2,0),"")</f>
        <v/>
      </c>
      <c r="J1638" s="64" t="str">
        <f>IFERROR(IF(I1638&lt;&gt;"",VLOOKUP(I1638,Sheet2!B:C,2,0),""),"")</f>
        <v/>
      </c>
      <c r="K1638" s="64" t="str">
        <f>IFERROR( IF(I1638&lt;&gt;"", HLOOKUP(L$2+$A1638,Sheet2!BX:NK,2,0),""),"")</f>
        <v/>
      </c>
      <c r="L1638" t="str">
        <f>IF(OR(HLOOKUP(L$2+$A1638,Sheet2!BX:NK,$B1638,0),HLOOKUP(L$2+$A1638,Sheet2!BX:NK,$B1638,0)&lt;&gt;""),HLOOKUP(L$2+$A1638,Sheet2!BX:NK,$B1638,0),"")</f>
        <v/>
      </c>
      <c r="M1638" t="str">
        <f>IF(OR(HLOOKUP(M$2+$A1638,Sheet2!BY:NL,$B1638,0),HLOOKUP(M$2+$A1638,Sheet2!BY:NL,$B1638,0)&lt;&gt;""),HLOOKUP(M$2+$A1638,Sheet2!BY:NL,$B1638,0),"")</f>
        <v/>
      </c>
      <c r="N1638" t="str">
        <f>IF(OR(HLOOKUP(N$2+$A1638,Sheet2!BZ:NM,$B1638,0),HLOOKUP(N$2+$A1638,Sheet2!BZ:NM,$B1638,0)&lt;&gt;""),HLOOKUP(N$2+$A1638,Sheet2!BZ:NM,$B1638,0),"")</f>
        <v/>
      </c>
      <c r="O1638" t="str">
        <f>IF(OR(HLOOKUP(O$2+$A1638,Sheet2!CA:NN,$B1638,0),HLOOKUP(O$2+$A1638,Sheet2!CA:NN,$B1638,0)&lt;&gt;""),HLOOKUP(O$2+$A1638,Sheet2!CA:NN,$B1638,0),"")</f>
        <v/>
      </c>
      <c r="P1638" t="str">
        <f>IF(OR(HLOOKUP(P$2+$A1638,Sheet2!CB:NO,$B1638,0),HLOOKUP(P$2+$A1638,Sheet2!CB:NO,$B1638,0)&lt;&gt;""),HLOOKUP(P$2+$A1638,Sheet2!CB:NO,$B1638,0),"")</f>
        <v/>
      </c>
      <c r="Q1638" t="str">
        <f>IF(OR(HLOOKUP(Q$2+$A1638,Sheet2!CC:NO,$B1638,0),HLOOKUP(Q$2+$A1638,Sheet2!CC:NO,$B1638,0)&lt;&gt;""),HLOOKUP(Q$2+$A1638,Sheet2!CC:NO,$B1638,0),"")</f>
        <v/>
      </c>
    </row>
    <row r="1639" spans="1:17" x14ac:dyDescent="0.25">
      <c r="A1639" s="64">
        <f t="shared" si="203"/>
        <v>30</v>
      </c>
      <c r="B1639" s="64">
        <f t="shared" si="204"/>
        <v>168</v>
      </c>
      <c r="C1639" s="64">
        <f t="shared" si="205"/>
        <v>6</v>
      </c>
      <c r="D1639" s="64">
        <f t="shared" si="206"/>
        <v>164</v>
      </c>
      <c r="E1639" s="64">
        <f t="shared" si="207"/>
        <v>816</v>
      </c>
      <c r="F1639" s="64" t="str">
        <f t="shared" si="200"/>
        <v/>
      </c>
      <c r="G1639" s="64" t="str">
        <f t="shared" si="201"/>
        <v/>
      </c>
      <c r="H1639" s="64" t="str">
        <f t="shared" si="202"/>
        <v/>
      </c>
      <c r="I1639" s="80" t="str">
        <f>IFERROR(VLOOKUP(D1639,Sheet2!A:B,2,0),"")</f>
        <v/>
      </c>
      <c r="J1639" s="64" t="str">
        <f>IFERROR(IF(I1639&lt;&gt;"",VLOOKUP(I1639,Sheet2!B:C,2,0),""),"")</f>
        <v/>
      </c>
      <c r="K1639" s="64" t="str">
        <f>IFERROR( IF(I1639&lt;&gt;"", HLOOKUP(L$2+$A1639,Sheet2!BX:NK,2,0),""),"")</f>
        <v/>
      </c>
      <c r="L1639" t="str">
        <f>IF(OR(HLOOKUP(L$2+$A1639,Sheet2!BX:NK,$B1639,0),HLOOKUP(L$2+$A1639,Sheet2!BX:NK,$B1639,0)&lt;&gt;""),HLOOKUP(L$2+$A1639,Sheet2!BX:NK,$B1639,0),"")</f>
        <v/>
      </c>
      <c r="M1639" t="str">
        <f>IF(OR(HLOOKUP(M$2+$A1639,Sheet2!BY:NL,$B1639,0),HLOOKUP(M$2+$A1639,Sheet2!BY:NL,$B1639,0)&lt;&gt;""),HLOOKUP(M$2+$A1639,Sheet2!BY:NL,$B1639,0),"")</f>
        <v/>
      </c>
      <c r="N1639" t="str">
        <f>IF(OR(HLOOKUP(N$2+$A1639,Sheet2!BZ:NM,$B1639,0),HLOOKUP(N$2+$A1639,Sheet2!BZ:NM,$B1639,0)&lt;&gt;""),HLOOKUP(N$2+$A1639,Sheet2!BZ:NM,$B1639,0),"")</f>
        <v/>
      </c>
      <c r="O1639" t="str">
        <f>IF(OR(HLOOKUP(O$2+$A1639,Sheet2!CA:NN,$B1639,0),HLOOKUP(O$2+$A1639,Sheet2!CA:NN,$B1639,0)&lt;&gt;""),HLOOKUP(O$2+$A1639,Sheet2!CA:NN,$B1639,0),"")</f>
        <v/>
      </c>
      <c r="P1639" t="str">
        <f>IF(OR(HLOOKUP(P$2+$A1639,Sheet2!CB:NO,$B1639,0),HLOOKUP(P$2+$A1639,Sheet2!CB:NO,$B1639,0)&lt;&gt;""),HLOOKUP(P$2+$A1639,Sheet2!CB:NO,$B1639,0),"")</f>
        <v/>
      </c>
      <c r="Q1639" t="str">
        <f>IF(OR(HLOOKUP(Q$2+$A1639,Sheet2!CC:NO,$B1639,0),HLOOKUP(Q$2+$A1639,Sheet2!CC:NO,$B1639,0)&lt;&gt;""),HLOOKUP(Q$2+$A1639,Sheet2!CC:NO,$B1639,0),"")</f>
        <v/>
      </c>
    </row>
    <row r="1640" spans="1:17" x14ac:dyDescent="0.25">
      <c r="A1640" s="64">
        <f t="shared" si="203"/>
        <v>36</v>
      </c>
      <c r="B1640" s="64">
        <f t="shared" si="204"/>
        <v>168</v>
      </c>
      <c r="C1640" s="64">
        <f t="shared" si="205"/>
        <v>7</v>
      </c>
      <c r="D1640" s="64">
        <f t="shared" si="206"/>
        <v>164</v>
      </c>
      <c r="E1640" s="64">
        <f t="shared" si="207"/>
        <v>816</v>
      </c>
      <c r="F1640" s="64" t="str">
        <f t="shared" si="200"/>
        <v/>
      </c>
      <c r="G1640" s="64" t="str">
        <f t="shared" si="201"/>
        <v/>
      </c>
      <c r="H1640" s="64" t="str">
        <f t="shared" si="202"/>
        <v/>
      </c>
      <c r="I1640" s="80" t="str">
        <f>IFERROR(VLOOKUP(D1640,Sheet2!A:B,2,0),"")</f>
        <v/>
      </c>
      <c r="J1640" s="64" t="str">
        <f>IFERROR(IF(I1640&lt;&gt;"",VLOOKUP(I1640,Sheet2!B:C,2,0),""),"")</f>
        <v/>
      </c>
      <c r="K1640" s="64" t="str">
        <f>IFERROR( IF(I1640&lt;&gt;"", HLOOKUP(L$2+$A1640,Sheet2!BX:NK,2,0),""),"")</f>
        <v/>
      </c>
      <c r="L1640" t="str">
        <f>IF(OR(HLOOKUP(L$2+$A1640,Sheet2!BX:NK,$B1640,0),HLOOKUP(L$2+$A1640,Sheet2!BX:NK,$B1640,0)&lt;&gt;""),HLOOKUP(L$2+$A1640,Sheet2!BX:NK,$B1640,0),"")</f>
        <v/>
      </c>
      <c r="M1640" t="str">
        <f>IF(OR(HLOOKUP(M$2+$A1640,Sheet2!BY:NL,$B1640,0),HLOOKUP(M$2+$A1640,Sheet2!BY:NL,$B1640,0)&lt;&gt;""),HLOOKUP(M$2+$A1640,Sheet2!BY:NL,$B1640,0),"")</f>
        <v/>
      </c>
      <c r="N1640" t="str">
        <f>IF(OR(HLOOKUP(N$2+$A1640,Sheet2!BZ:NM,$B1640,0),HLOOKUP(N$2+$A1640,Sheet2!BZ:NM,$B1640,0)&lt;&gt;""),HLOOKUP(N$2+$A1640,Sheet2!BZ:NM,$B1640,0),"")</f>
        <v/>
      </c>
      <c r="O1640" t="str">
        <f>IF(OR(HLOOKUP(O$2+$A1640,Sheet2!CA:NN,$B1640,0),HLOOKUP(O$2+$A1640,Sheet2!CA:NN,$B1640,0)&lt;&gt;""),HLOOKUP(O$2+$A1640,Sheet2!CA:NN,$B1640,0),"")</f>
        <v/>
      </c>
      <c r="P1640" t="str">
        <f>IF(OR(HLOOKUP(P$2+$A1640,Sheet2!CB:NO,$B1640,0),HLOOKUP(P$2+$A1640,Sheet2!CB:NO,$B1640,0)&lt;&gt;""),HLOOKUP(P$2+$A1640,Sheet2!CB:NO,$B1640,0),"")</f>
        <v/>
      </c>
      <c r="Q1640" t="str">
        <f>IF(OR(HLOOKUP(Q$2+$A1640,Sheet2!CC:NO,$B1640,0),HLOOKUP(Q$2+$A1640,Sheet2!CC:NO,$B1640,0)&lt;&gt;""),HLOOKUP(Q$2+$A1640,Sheet2!CC:NO,$B1640,0),"")</f>
        <v/>
      </c>
    </row>
    <row r="1641" spans="1:17" x14ac:dyDescent="0.25">
      <c r="A1641" s="64">
        <f t="shared" si="203"/>
        <v>42</v>
      </c>
      <c r="B1641" s="64">
        <f t="shared" si="204"/>
        <v>168</v>
      </c>
      <c r="C1641" s="64">
        <f t="shared" si="205"/>
        <v>8</v>
      </c>
      <c r="D1641" s="64">
        <f t="shared" si="206"/>
        <v>164</v>
      </c>
      <c r="E1641" s="64">
        <f t="shared" si="207"/>
        <v>816</v>
      </c>
      <c r="F1641" s="64" t="str">
        <f t="shared" si="200"/>
        <v/>
      </c>
      <c r="G1641" s="64" t="str">
        <f t="shared" si="201"/>
        <v/>
      </c>
      <c r="H1641" s="64" t="str">
        <f t="shared" si="202"/>
        <v/>
      </c>
      <c r="I1641" s="80" t="str">
        <f>IFERROR(VLOOKUP(D1641,Sheet2!A:B,2,0),"")</f>
        <v/>
      </c>
      <c r="J1641" s="64" t="str">
        <f>IFERROR(IF(I1641&lt;&gt;"",VLOOKUP(I1641,Sheet2!B:C,2,0),""),"")</f>
        <v/>
      </c>
      <c r="K1641" s="64" t="str">
        <f>IFERROR( IF(I1641&lt;&gt;"", HLOOKUP(L$2+$A1641,Sheet2!BX:NK,2,0),""),"")</f>
        <v/>
      </c>
      <c r="L1641" t="str">
        <f>IF(OR(HLOOKUP(L$2+$A1641,Sheet2!BX:NK,$B1641,0),HLOOKUP(L$2+$A1641,Sheet2!BX:NK,$B1641,0)&lt;&gt;""),HLOOKUP(L$2+$A1641,Sheet2!BX:NK,$B1641,0),"")</f>
        <v/>
      </c>
      <c r="M1641" t="str">
        <f>IF(OR(HLOOKUP(M$2+$A1641,Sheet2!BY:NL,$B1641,0),HLOOKUP(M$2+$A1641,Sheet2!BY:NL,$B1641,0)&lt;&gt;""),HLOOKUP(M$2+$A1641,Sheet2!BY:NL,$B1641,0),"")</f>
        <v/>
      </c>
      <c r="N1641" t="str">
        <f>IF(OR(HLOOKUP(N$2+$A1641,Sheet2!BZ:NM,$B1641,0),HLOOKUP(N$2+$A1641,Sheet2!BZ:NM,$B1641,0)&lt;&gt;""),HLOOKUP(N$2+$A1641,Sheet2!BZ:NM,$B1641,0),"")</f>
        <v/>
      </c>
      <c r="O1641" t="str">
        <f>IF(OR(HLOOKUP(O$2+$A1641,Sheet2!CA:NN,$B1641,0),HLOOKUP(O$2+$A1641,Sheet2!CA:NN,$B1641,0)&lt;&gt;""),HLOOKUP(O$2+$A1641,Sheet2!CA:NN,$B1641,0),"")</f>
        <v/>
      </c>
      <c r="P1641" t="str">
        <f>IF(OR(HLOOKUP(P$2+$A1641,Sheet2!CB:NO,$B1641,0),HLOOKUP(P$2+$A1641,Sheet2!CB:NO,$B1641,0)&lt;&gt;""),HLOOKUP(P$2+$A1641,Sheet2!CB:NO,$B1641,0),"")</f>
        <v/>
      </c>
      <c r="Q1641" t="str">
        <f>IF(OR(HLOOKUP(Q$2+$A1641,Sheet2!CC:NO,$B1641,0),HLOOKUP(Q$2+$A1641,Sheet2!CC:NO,$B1641,0)&lt;&gt;""),HLOOKUP(Q$2+$A1641,Sheet2!CC:NO,$B1641,0),"")</f>
        <v/>
      </c>
    </row>
    <row r="1642" spans="1:17" x14ac:dyDescent="0.25">
      <c r="A1642" s="64">
        <f t="shared" si="203"/>
        <v>48</v>
      </c>
      <c r="B1642" s="64">
        <f t="shared" si="204"/>
        <v>168</v>
      </c>
      <c r="C1642" s="64">
        <f t="shared" si="205"/>
        <v>9</v>
      </c>
      <c r="D1642" s="64">
        <f t="shared" si="206"/>
        <v>164</v>
      </c>
      <c r="E1642" s="64">
        <f t="shared" si="207"/>
        <v>816</v>
      </c>
      <c r="F1642" s="64" t="str">
        <f t="shared" si="200"/>
        <v/>
      </c>
      <c r="G1642" s="64" t="str">
        <f t="shared" si="201"/>
        <v/>
      </c>
      <c r="H1642" s="64" t="str">
        <f t="shared" si="202"/>
        <v/>
      </c>
      <c r="I1642" s="80" t="str">
        <f>IFERROR(VLOOKUP(D1642,Sheet2!A:B,2,0),"")</f>
        <v/>
      </c>
      <c r="J1642" s="64" t="str">
        <f>IFERROR(IF(I1642&lt;&gt;"",VLOOKUP(I1642,Sheet2!B:C,2,0),""),"")</f>
        <v/>
      </c>
      <c r="K1642" s="64" t="str">
        <f>IFERROR( IF(I1642&lt;&gt;"", HLOOKUP(L$2+$A1642,Sheet2!BX:NK,2,0),""),"")</f>
        <v/>
      </c>
      <c r="L1642" t="str">
        <f>IF(OR(HLOOKUP(L$2+$A1642,Sheet2!BX:NK,$B1642,0),HLOOKUP(L$2+$A1642,Sheet2!BX:NK,$B1642,0)&lt;&gt;""),HLOOKUP(L$2+$A1642,Sheet2!BX:NK,$B1642,0),"")</f>
        <v/>
      </c>
      <c r="M1642" t="str">
        <f>IF(OR(HLOOKUP(M$2+$A1642,Sheet2!BY:NL,$B1642,0),HLOOKUP(M$2+$A1642,Sheet2!BY:NL,$B1642,0)&lt;&gt;""),HLOOKUP(M$2+$A1642,Sheet2!BY:NL,$B1642,0),"")</f>
        <v/>
      </c>
      <c r="N1642" t="str">
        <f>IF(OR(HLOOKUP(N$2+$A1642,Sheet2!BZ:NM,$B1642,0),HLOOKUP(N$2+$A1642,Sheet2!BZ:NM,$B1642,0)&lt;&gt;""),HLOOKUP(N$2+$A1642,Sheet2!BZ:NM,$B1642,0),"")</f>
        <v/>
      </c>
      <c r="O1642" t="str">
        <f>IF(OR(HLOOKUP(O$2+$A1642,Sheet2!CA:NN,$B1642,0),HLOOKUP(O$2+$A1642,Sheet2!CA:NN,$B1642,0)&lt;&gt;""),HLOOKUP(O$2+$A1642,Sheet2!CA:NN,$B1642,0),"")</f>
        <v/>
      </c>
      <c r="P1642" t="str">
        <f>IF(OR(HLOOKUP(P$2+$A1642,Sheet2!CB:NO,$B1642,0),HLOOKUP(P$2+$A1642,Sheet2!CB:NO,$B1642,0)&lt;&gt;""),HLOOKUP(P$2+$A1642,Sheet2!CB:NO,$B1642,0),"")</f>
        <v/>
      </c>
      <c r="Q1642" t="str">
        <f>IF(OR(HLOOKUP(Q$2+$A1642,Sheet2!CC:NO,$B1642,0),HLOOKUP(Q$2+$A1642,Sheet2!CC:NO,$B1642,0)&lt;&gt;""),HLOOKUP(Q$2+$A1642,Sheet2!CC:NO,$B1642,0),"")</f>
        <v/>
      </c>
    </row>
    <row r="1643" spans="1:17" x14ac:dyDescent="0.25">
      <c r="A1643" s="64">
        <f t="shared" si="203"/>
        <v>54</v>
      </c>
      <c r="B1643" s="64">
        <f t="shared" si="204"/>
        <v>168</v>
      </c>
      <c r="C1643" s="64">
        <f t="shared" si="205"/>
        <v>10</v>
      </c>
      <c r="D1643" s="64">
        <f t="shared" si="206"/>
        <v>164</v>
      </c>
      <c r="E1643" s="64">
        <f t="shared" si="207"/>
        <v>816</v>
      </c>
      <c r="F1643" s="64" t="str">
        <f t="shared" si="200"/>
        <v/>
      </c>
      <c r="G1643" s="64" t="str">
        <f t="shared" si="201"/>
        <v/>
      </c>
      <c r="H1643" s="64" t="str">
        <f t="shared" si="202"/>
        <v/>
      </c>
      <c r="I1643" s="80" t="str">
        <f>IFERROR(VLOOKUP(D1643,Sheet2!A:B,2,0),"")</f>
        <v/>
      </c>
      <c r="J1643" s="64" t="str">
        <f>IFERROR(IF(I1643&lt;&gt;"",VLOOKUP(I1643,Sheet2!B:C,2,0),""),"")</f>
        <v/>
      </c>
      <c r="K1643" s="64" t="str">
        <f>IFERROR( IF(I1643&lt;&gt;"", HLOOKUP(L$2+$A1643,Sheet2!BX:NK,2,0),""),"")</f>
        <v/>
      </c>
      <c r="L1643" t="str">
        <f>IF(OR(HLOOKUP(L$2+$A1643,Sheet2!BX:NK,$B1643,0),HLOOKUP(L$2+$A1643,Sheet2!BX:NK,$B1643,0)&lt;&gt;""),HLOOKUP(L$2+$A1643,Sheet2!BX:NK,$B1643,0),"")</f>
        <v/>
      </c>
      <c r="M1643" t="str">
        <f>IF(OR(HLOOKUP(M$2+$A1643,Sheet2!BY:NL,$B1643,0),HLOOKUP(M$2+$A1643,Sheet2!BY:NL,$B1643,0)&lt;&gt;""),HLOOKUP(M$2+$A1643,Sheet2!BY:NL,$B1643,0),"")</f>
        <v/>
      </c>
      <c r="N1643" t="str">
        <f>IF(OR(HLOOKUP(N$2+$A1643,Sheet2!BZ:NM,$B1643,0),HLOOKUP(N$2+$A1643,Sheet2!BZ:NM,$B1643,0)&lt;&gt;""),HLOOKUP(N$2+$A1643,Sheet2!BZ:NM,$B1643,0),"")</f>
        <v/>
      </c>
      <c r="O1643" t="str">
        <f>IF(OR(HLOOKUP(O$2+$A1643,Sheet2!CA:NN,$B1643,0),HLOOKUP(O$2+$A1643,Sheet2!CA:NN,$B1643,0)&lt;&gt;""),HLOOKUP(O$2+$A1643,Sheet2!CA:NN,$B1643,0),"")</f>
        <v/>
      </c>
      <c r="P1643" t="str">
        <f>IF(OR(HLOOKUP(P$2+$A1643,Sheet2!CB:NO,$B1643,0),HLOOKUP(P$2+$A1643,Sheet2!CB:NO,$B1643,0)&lt;&gt;""),HLOOKUP(P$2+$A1643,Sheet2!CB:NO,$B1643,0),"")</f>
        <v/>
      </c>
      <c r="Q1643" t="str">
        <f>IF(OR(HLOOKUP(Q$2+$A1643,Sheet2!CC:NO,$B1643,0),HLOOKUP(Q$2+$A1643,Sheet2!CC:NO,$B1643,0)&lt;&gt;""),HLOOKUP(Q$2+$A1643,Sheet2!CC:NO,$B1643,0),"")</f>
        <v/>
      </c>
    </row>
    <row r="1644" spans="1:17" x14ac:dyDescent="0.25">
      <c r="A1644" s="64">
        <f t="shared" si="203"/>
        <v>0</v>
      </c>
      <c r="B1644" s="64">
        <f t="shared" si="204"/>
        <v>169</v>
      </c>
      <c r="C1644" s="64">
        <f t="shared" si="205"/>
        <v>1</v>
      </c>
      <c r="D1644" s="64">
        <f t="shared" si="206"/>
        <v>165</v>
      </c>
      <c r="E1644" s="64">
        <f t="shared" si="207"/>
        <v>821</v>
      </c>
      <c r="F1644" s="64" t="str">
        <f t="shared" si="200"/>
        <v/>
      </c>
      <c r="G1644" s="64" t="str">
        <f t="shared" si="201"/>
        <v/>
      </c>
      <c r="H1644" s="64" t="str">
        <f t="shared" si="202"/>
        <v/>
      </c>
      <c r="I1644" s="80" t="str">
        <f>IFERROR(VLOOKUP(D1644,Sheet2!A:B,2,0),"")</f>
        <v/>
      </c>
      <c r="J1644" s="64" t="str">
        <f>IFERROR(IF(I1644&lt;&gt;"",VLOOKUP(I1644,Sheet2!B:C,2,0),""),"")</f>
        <v/>
      </c>
      <c r="K1644" s="64" t="str">
        <f>IFERROR( IF(I1644&lt;&gt;"", HLOOKUP(L$2+$A1644,Sheet2!BX:NK,2,0),""),"")</f>
        <v/>
      </c>
      <c r="L1644" t="str">
        <f>IF(OR(HLOOKUP(L$2+$A1644,Sheet2!BX:NK,$B1644,0),HLOOKUP(L$2+$A1644,Sheet2!BX:NK,$B1644,0)&lt;&gt;""),HLOOKUP(L$2+$A1644,Sheet2!BX:NK,$B1644,0),"")</f>
        <v/>
      </c>
      <c r="M1644" t="str">
        <f>IF(OR(HLOOKUP(M$2+$A1644,Sheet2!BY:NL,$B1644,0),HLOOKUP(M$2+$A1644,Sheet2!BY:NL,$B1644,0)&lt;&gt;""),HLOOKUP(M$2+$A1644,Sheet2!BY:NL,$B1644,0),"")</f>
        <v/>
      </c>
      <c r="N1644" t="str">
        <f>IF(OR(HLOOKUP(N$2+$A1644,Sheet2!BZ:NM,$B1644,0),HLOOKUP(N$2+$A1644,Sheet2!BZ:NM,$B1644,0)&lt;&gt;""),HLOOKUP(N$2+$A1644,Sheet2!BZ:NM,$B1644,0),"")</f>
        <v/>
      </c>
      <c r="O1644" t="str">
        <f>IF(OR(HLOOKUP(O$2+$A1644,Sheet2!CA:NN,$B1644,0),HLOOKUP(O$2+$A1644,Sheet2!CA:NN,$B1644,0)&lt;&gt;""),HLOOKUP(O$2+$A1644,Sheet2!CA:NN,$B1644,0),"")</f>
        <v/>
      </c>
      <c r="P1644" t="str">
        <f>IF(OR(HLOOKUP(P$2+$A1644,Sheet2!CB:NO,$B1644,0),HLOOKUP(P$2+$A1644,Sheet2!CB:NO,$B1644,0)&lt;&gt;""),HLOOKUP(P$2+$A1644,Sheet2!CB:NO,$B1644,0),"")</f>
        <v/>
      </c>
      <c r="Q1644" t="str">
        <f>IF(OR(HLOOKUP(Q$2+$A1644,Sheet2!CC:NO,$B1644,0),HLOOKUP(Q$2+$A1644,Sheet2!CC:NO,$B1644,0)&lt;&gt;""),HLOOKUP(Q$2+$A1644,Sheet2!CC:NO,$B1644,0),"")</f>
        <v/>
      </c>
    </row>
    <row r="1645" spans="1:17" x14ac:dyDescent="0.25">
      <c r="A1645" s="64">
        <f t="shared" si="203"/>
        <v>6</v>
      </c>
      <c r="B1645" s="64">
        <f t="shared" si="204"/>
        <v>169</v>
      </c>
      <c r="C1645" s="64">
        <f t="shared" si="205"/>
        <v>2</v>
      </c>
      <c r="D1645" s="64">
        <f t="shared" si="206"/>
        <v>165</v>
      </c>
      <c r="E1645" s="64">
        <f t="shared" si="207"/>
        <v>821</v>
      </c>
      <c r="F1645" s="64" t="str">
        <f t="shared" si="200"/>
        <v/>
      </c>
      <c r="G1645" s="64" t="str">
        <f t="shared" si="201"/>
        <v/>
      </c>
      <c r="H1645" s="64" t="str">
        <f t="shared" si="202"/>
        <v/>
      </c>
      <c r="I1645" s="80" t="str">
        <f>IFERROR(VLOOKUP(D1645,Sheet2!A:B,2,0),"")</f>
        <v/>
      </c>
      <c r="J1645" s="64" t="str">
        <f>IFERROR(IF(I1645&lt;&gt;"",VLOOKUP(I1645,Sheet2!B:C,2,0),""),"")</f>
        <v/>
      </c>
      <c r="K1645" s="64" t="str">
        <f>IFERROR( IF(I1645&lt;&gt;"", HLOOKUP(L$2+$A1645,Sheet2!BX:NK,2,0),""),"")</f>
        <v/>
      </c>
      <c r="L1645" t="str">
        <f>IF(OR(HLOOKUP(L$2+$A1645,Sheet2!BX:NK,$B1645,0),HLOOKUP(L$2+$A1645,Sheet2!BX:NK,$B1645,0)&lt;&gt;""),HLOOKUP(L$2+$A1645,Sheet2!BX:NK,$B1645,0),"")</f>
        <v/>
      </c>
      <c r="M1645" t="str">
        <f>IF(OR(HLOOKUP(M$2+$A1645,Sheet2!BY:NL,$B1645,0),HLOOKUP(M$2+$A1645,Sheet2!BY:NL,$B1645,0)&lt;&gt;""),HLOOKUP(M$2+$A1645,Sheet2!BY:NL,$B1645,0),"")</f>
        <v/>
      </c>
      <c r="N1645" t="str">
        <f>IF(OR(HLOOKUP(N$2+$A1645,Sheet2!BZ:NM,$B1645,0),HLOOKUP(N$2+$A1645,Sheet2!BZ:NM,$B1645,0)&lt;&gt;""),HLOOKUP(N$2+$A1645,Sheet2!BZ:NM,$B1645,0),"")</f>
        <v/>
      </c>
      <c r="O1645" t="str">
        <f>IF(OR(HLOOKUP(O$2+$A1645,Sheet2!CA:NN,$B1645,0),HLOOKUP(O$2+$A1645,Sheet2!CA:NN,$B1645,0)&lt;&gt;""),HLOOKUP(O$2+$A1645,Sheet2!CA:NN,$B1645,0),"")</f>
        <v/>
      </c>
      <c r="P1645" t="str">
        <f>IF(OR(HLOOKUP(P$2+$A1645,Sheet2!CB:NO,$B1645,0),HLOOKUP(P$2+$A1645,Sheet2!CB:NO,$B1645,0)&lt;&gt;""),HLOOKUP(P$2+$A1645,Sheet2!CB:NO,$B1645,0),"")</f>
        <v/>
      </c>
      <c r="Q1645" t="str">
        <f>IF(OR(HLOOKUP(Q$2+$A1645,Sheet2!CC:NO,$B1645,0),HLOOKUP(Q$2+$A1645,Sheet2!CC:NO,$B1645,0)&lt;&gt;""),HLOOKUP(Q$2+$A1645,Sheet2!CC:NO,$B1645,0),"")</f>
        <v/>
      </c>
    </row>
    <row r="1646" spans="1:17" x14ac:dyDescent="0.25">
      <c r="A1646" s="64">
        <f t="shared" si="203"/>
        <v>12</v>
      </c>
      <c r="B1646" s="64">
        <f t="shared" si="204"/>
        <v>169</v>
      </c>
      <c r="C1646" s="64">
        <f t="shared" si="205"/>
        <v>3</v>
      </c>
      <c r="D1646" s="64">
        <f t="shared" si="206"/>
        <v>165</v>
      </c>
      <c r="E1646" s="64">
        <f t="shared" si="207"/>
        <v>821</v>
      </c>
      <c r="F1646" s="64" t="str">
        <f t="shared" si="200"/>
        <v/>
      </c>
      <c r="G1646" s="64" t="str">
        <f t="shared" si="201"/>
        <v/>
      </c>
      <c r="H1646" s="64" t="str">
        <f t="shared" si="202"/>
        <v/>
      </c>
      <c r="I1646" s="80" t="str">
        <f>IFERROR(VLOOKUP(D1646,Sheet2!A:B,2,0),"")</f>
        <v/>
      </c>
      <c r="J1646" s="64" t="str">
        <f>IFERROR(IF(I1646&lt;&gt;"",VLOOKUP(I1646,Sheet2!B:C,2,0),""),"")</f>
        <v/>
      </c>
      <c r="K1646" s="64" t="str">
        <f>IFERROR( IF(I1646&lt;&gt;"", HLOOKUP(L$2+$A1646,Sheet2!BX:NK,2,0),""),"")</f>
        <v/>
      </c>
      <c r="L1646" t="str">
        <f>IF(OR(HLOOKUP(L$2+$A1646,Sheet2!BX:NK,$B1646,0),HLOOKUP(L$2+$A1646,Sheet2!BX:NK,$B1646,0)&lt;&gt;""),HLOOKUP(L$2+$A1646,Sheet2!BX:NK,$B1646,0),"")</f>
        <v/>
      </c>
      <c r="M1646" t="str">
        <f>IF(OR(HLOOKUP(M$2+$A1646,Sheet2!BY:NL,$B1646,0),HLOOKUP(M$2+$A1646,Sheet2!BY:NL,$B1646,0)&lt;&gt;""),HLOOKUP(M$2+$A1646,Sheet2!BY:NL,$B1646,0),"")</f>
        <v/>
      </c>
      <c r="N1646" t="str">
        <f>IF(OR(HLOOKUP(N$2+$A1646,Sheet2!BZ:NM,$B1646,0),HLOOKUP(N$2+$A1646,Sheet2!BZ:NM,$B1646,0)&lt;&gt;""),HLOOKUP(N$2+$A1646,Sheet2!BZ:NM,$B1646,0),"")</f>
        <v/>
      </c>
      <c r="O1646" t="str">
        <f>IF(OR(HLOOKUP(O$2+$A1646,Sheet2!CA:NN,$B1646,0),HLOOKUP(O$2+$A1646,Sheet2!CA:NN,$B1646,0)&lt;&gt;""),HLOOKUP(O$2+$A1646,Sheet2!CA:NN,$B1646,0),"")</f>
        <v/>
      </c>
      <c r="P1646" t="str">
        <f>IF(OR(HLOOKUP(P$2+$A1646,Sheet2!CB:NO,$B1646,0),HLOOKUP(P$2+$A1646,Sheet2!CB:NO,$B1646,0)&lt;&gt;""),HLOOKUP(P$2+$A1646,Sheet2!CB:NO,$B1646,0),"")</f>
        <v/>
      </c>
      <c r="Q1646" t="str">
        <f>IF(OR(HLOOKUP(Q$2+$A1646,Sheet2!CC:NO,$B1646,0),HLOOKUP(Q$2+$A1646,Sheet2!CC:NO,$B1646,0)&lt;&gt;""),HLOOKUP(Q$2+$A1646,Sheet2!CC:NO,$B1646,0),"")</f>
        <v/>
      </c>
    </row>
    <row r="1647" spans="1:17" x14ac:dyDescent="0.25">
      <c r="A1647" s="64">
        <f t="shared" si="203"/>
        <v>18</v>
      </c>
      <c r="B1647" s="64">
        <f t="shared" si="204"/>
        <v>169</v>
      </c>
      <c r="C1647" s="64">
        <f t="shared" si="205"/>
        <v>4</v>
      </c>
      <c r="D1647" s="64">
        <f t="shared" si="206"/>
        <v>165</v>
      </c>
      <c r="E1647" s="64">
        <f t="shared" si="207"/>
        <v>821</v>
      </c>
      <c r="F1647" s="64" t="str">
        <f t="shared" si="200"/>
        <v/>
      </c>
      <c r="G1647" s="64" t="str">
        <f t="shared" si="201"/>
        <v/>
      </c>
      <c r="H1647" s="64" t="str">
        <f t="shared" si="202"/>
        <v/>
      </c>
      <c r="I1647" s="80" t="str">
        <f>IFERROR(VLOOKUP(D1647,Sheet2!A:B,2,0),"")</f>
        <v/>
      </c>
      <c r="J1647" s="64" t="str">
        <f>IFERROR(IF(I1647&lt;&gt;"",VLOOKUP(I1647,Sheet2!B:C,2,0),""),"")</f>
        <v/>
      </c>
      <c r="K1647" s="64" t="str">
        <f>IFERROR( IF(I1647&lt;&gt;"", HLOOKUP(L$2+$A1647,Sheet2!BX:NK,2,0),""),"")</f>
        <v/>
      </c>
      <c r="L1647" t="str">
        <f>IF(OR(HLOOKUP(L$2+$A1647,Sheet2!BX:NK,$B1647,0),HLOOKUP(L$2+$A1647,Sheet2!BX:NK,$B1647,0)&lt;&gt;""),HLOOKUP(L$2+$A1647,Sheet2!BX:NK,$B1647,0),"")</f>
        <v/>
      </c>
      <c r="M1647" t="str">
        <f>IF(OR(HLOOKUP(M$2+$A1647,Sheet2!BY:NL,$B1647,0),HLOOKUP(M$2+$A1647,Sheet2!BY:NL,$B1647,0)&lt;&gt;""),HLOOKUP(M$2+$A1647,Sheet2!BY:NL,$B1647,0),"")</f>
        <v/>
      </c>
      <c r="N1647" t="str">
        <f>IF(OR(HLOOKUP(N$2+$A1647,Sheet2!BZ:NM,$B1647,0),HLOOKUP(N$2+$A1647,Sheet2!BZ:NM,$B1647,0)&lt;&gt;""),HLOOKUP(N$2+$A1647,Sheet2!BZ:NM,$B1647,0),"")</f>
        <v/>
      </c>
      <c r="O1647" t="str">
        <f>IF(OR(HLOOKUP(O$2+$A1647,Sheet2!CA:NN,$B1647,0),HLOOKUP(O$2+$A1647,Sheet2!CA:NN,$B1647,0)&lt;&gt;""),HLOOKUP(O$2+$A1647,Sheet2!CA:NN,$B1647,0),"")</f>
        <v/>
      </c>
      <c r="P1647" t="str">
        <f>IF(OR(HLOOKUP(P$2+$A1647,Sheet2!CB:NO,$B1647,0),HLOOKUP(P$2+$A1647,Sheet2!CB:NO,$B1647,0)&lt;&gt;""),HLOOKUP(P$2+$A1647,Sheet2!CB:NO,$B1647,0),"")</f>
        <v/>
      </c>
      <c r="Q1647" t="str">
        <f>IF(OR(HLOOKUP(Q$2+$A1647,Sheet2!CC:NO,$B1647,0),HLOOKUP(Q$2+$A1647,Sheet2!CC:NO,$B1647,0)&lt;&gt;""),HLOOKUP(Q$2+$A1647,Sheet2!CC:NO,$B1647,0),"")</f>
        <v/>
      </c>
    </row>
    <row r="1648" spans="1:17" x14ac:dyDescent="0.25">
      <c r="A1648" s="64">
        <f t="shared" si="203"/>
        <v>24</v>
      </c>
      <c r="B1648" s="64">
        <f t="shared" si="204"/>
        <v>169</v>
      </c>
      <c r="C1648" s="64">
        <f t="shared" si="205"/>
        <v>5</v>
      </c>
      <c r="D1648" s="64">
        <f t="shared" si="206"/>
        <v>165</v>
      </c>
      <c r="E1648" s="64">
        <f t="shared" si="207"/>
        <v>821</v>
      </c>
      <c r="F1648" s="64" t="str">
        <f t="shared" si="200"/>
        <v/>
      </c>
      <c r="G1648" s="64" t="str">
        <f t="shared" si="201"/>
        <v/>
      </c>
      <c r="H1648" s="64" t="str">
        <f t="shared" si="202"/>
        <v/>
      </c>
      <c r="I1648" s="80" t="str">
        <f>IFERROR(VLOOKUP(D1648,Sheet2!A:B,2,0),"")</f>
        <v/>
      </c>
      <c r="J1648" s="64" t="str">
        <f>IFERROR(IF(I1648&lt;&gt;"",VLOOKUP(I1648,Sheet2!B:C,2,0),""),"")</f>
        <v/>
      </c>
      <c r="K1648" s="64" t="str">
        <f>IFERROR( IF(I1648&lt;&gt;"", HLOOKUP(L$2+$A1648,Sheet2!BX:NK,2,0),""),"")</f>
        <v/>
      </c>
      <c r="L1648" t="str">
        <f>IF(OR(HLOOKUP(L$2+$A1648,Sheet2!BX:NK,$B1648,0),HLOOKUP(L$2+$A1648,Sheet2!BX:NK,$B1648,0)&lt;&gt;""),HLOOKUP(L$2+$A1648,Sheet2!BX:NK,$B1648,0),"")</f>
        <v/>
      </c>
      <c r="M1648" t="str">
        <f>IF(OR(HLOOKUP(M$2+$A1648,Sheet2!BY:NL,$B1648,0),HLOOKUP(M$2+$A1648,Sheet2!BY:NL,$B1648,0)&lt;&gt;""),HLOOKUP(M$2+$A1648,Sheet2!BY:NL,$B1648,0),"")</f>
        <v/>
      </c>
      <c r="N1648" t="str">
        <f>IF(OR(HLOOKUP(N$2+$A1648,Sheet2!BZ:NM,$B1648,0),HLOOKUP(N$2+$A1648,Sheet2!BZ:NM,$B1648,0)&lt;&gt;""),HLOOKUP(N$2+$A1648,Sheet2!BZ:NM,$B1648,0),"")</f>
        <v/>
      </c>
      <c r="O1648" t="str">
        <f>IF(OR(HLOOKUP(O$2+$A1648,Sheet2!CA:NN,$B1648,0),HLOOKUP(O$2+$A1648,Sheet2!CA:NN,$B1648,0)&lt;&gt;""),HLOOKUP(O$2+$A1648,Sheet2!CA:NN,$B1648,0),"")</f>
        <v/>
      </c>
      <c r="P1648" t="str">
        <f>IF(OR(HLOOKUP(P$2+$A1648,Sheet2!CB:NO,$B1648,0),HLOOKUP(P$2+$A1648,Sheet2!CB:NO,$B1648,0)&lt;&gt;""),HLOOKUP(P$2+$A1648,Sheet2!CB:NO,$B1648,0),"")</f>
        <v/>
      </c>
      <c r="Q1648" t="str">
        <f>IF(OR(HLOOKUP(Q$2+$A1648,Sheet2!CC:NO,$B1648,0),HLOOKUP(Q$2+$A1648,Sheet2!CC:NO,$B1648,0)&lt;&gt;""),HLOOKUP(Q$2+$A1648,Sheet2!CC:NO,$B1648,0),"")</f>
        <v/>
      </c>
    </row>
    <row r="1649" spans="1:17" x14ac:dyDescent="0.25">
      <c r="A1649" s="64">
        <f t="shared" si="203"/>
        <v>30</v>
      </c>
      <c r="B1649" s="64">
        <f t="shared" si="204"/>
        <v>169</v>
      </c>
      <c r="C1649" s="64">
        <f t="shared" si="205"/>
        <v>6</v>
      </c>
      <c r="D1649" s="64">
        <f t="shared" si="206"/>
        <v>165</v>
      </c>
      <c r="E1649" s="64">
        <f t="shared" si="207"/>
        <v>821</v>
      </c>
      <c r="F1649" s="64" t="str">
        <f t="shared" si="200"/>
        <v/>
      </c>
      <c r="G1649" s="64" t="str">
        <f t="shared" si="201"/>
        <v/>
      </c>
      <c r="H1649" s="64" t="str">
        <f t="shared" si="202"/>
        <v/>
      </c>
      <c r="I1649" s="80" t="str">
        <f>IFERROR(VLOOKUP(D1649,Sheet2!A:B,2,0),"")</f>
        <v/>
      </c>
      <c r="J1649" s="64" t="str">
        <f>IFERROR(IF(I1649&lt;&gt;"",VLOOKUP(I1649,Sheet2!B:C,2,0),""),"")</f>
        <v/>
      </c>
      <c r="K1649" s="64" t="str">
        <f>IFERROR( IF(I1649&lt;&gt;"", HLOOKUP(L$2+$A1649,Sheet2!BX:NK,2,0),""),"")</f>
        <v/>
      </c>
      <c r="L1649" t="str">
        <f>IF(OR(HLOOKUP(L$2+$A1649,Sheet2!BX:NK,$B1649,0),HLOOKUP(L$2+$A1649,Sheet2!BX:NK,$B1649,0)&lt;&gt;""),HLOOKUP(L$2+$A1649,Sheet2!BX:NK,$B1649,0),"")</f>
        <v/>
      </c>
      <c r="M1649" t="str">
        <f>IF(OR(HLOOKUP(M$2+$A1649,Sheet2!BY:NL,$B1649,0),HLOOKUP(M$2+$A1649,Sheet2!BY:NL,$B1649,0)&lt;&gt;""),HLOOKUP(M$2+$A1649,Sheet2!BY:NL,$B1649,0),"")</f>
        <v/>
      </c>
      <c r="N1649" t="str">
        <f>IF(OR(HLOOKUP(N$2+$A1649,Sheet2!BZ:NM,$B1649,0),HLOOKUP(N$2+$A1649,Sheet2!BZ:NM,$B1649,0)&lt;&gt;""),HLOOKUP(N$2+$A1649,Sheet2!BZ:NM,$B1649,0),"")</f>
        <v/>
      </c>
      <c r="O1649" t="str">
        <f>IF(OR(HLOOKUP(O$2+$A1649,Sheet2!CA:NN,$B1649,0),HLOOKUP(O$2+$A1649,Sheet2!CA:NN,$B1649,0)&lt;&gt;""),HLOOKUP(O$2+$A1649,Sheet2!CA:NN,$B1649,0),"")</f>
        <v/>
      </c>
      <c r="P1649" t="str">
        <f>IF(OR(HLOOKUP(P$2+$A1649,Sheet2!CB:NO,$B1649,0),HLOOKUP(P$2+$A1649,Sheet2!CB:NO,$B1649,0)&lt;&gt;""),HLOOKUP(P$2+$A1649,Sheet2!CB:NO,$B1649,0),"")</f>
        <v/>
      </c>
      <c r="Q1649" t="str">
        <f>IF(OR(HLOOKUP(Q$2+$A1649,Sheet2!CC:NO,$B1649,0),HLOOKUP(Q$2+$A1649,Sheet2!CC:NO,$B1649,0)&lt;&gt;""),HLOOKUP(Q$2+$A1649,Sheet2!CC:NO,$B1649,0),"")</f>
        <v/>
      </c>
    </row>
    <row r="1650" spans="1:17" x14ac:dyDescent="0.25">
      <c r="A1650" s="64">
        <f t="shared" si="203"/>
        <v>36</v>
      </c>
      <c r="B1650" s="64">
        <f t="shared" si="204"/>
        <v>169</v>
      </c>
      <c r="C1650" s="64">
        <f t="shared" si="205"/>
        <v>7</v>
      </c>
      <c r="D1650" s="64">
        <f t="shared" si="206"/>
        <v>165</v>
      </c>
      <c r="E1650" s="64">
        <f t="shared" si="207"/>
        <v>821</v>
      </c>
      <c r="F1650" s="64" t="str">
        <f t="shared" si="200"/>
        <v/>
      </c>
      <c r="G1650" s="64" t="str">
        <f t="shared" si="201"/>
        <v/>
      </c>
      <c r="H1650" s="64" t="str">
        <f t="shared" si="202"/>
        <v/>
      </c>
      <c r="I1650" s="80" t="str">
        <f>IFERROR(VLOOKUP(D1650,Sheet2!A:B,2,0),"")</f>
        <v/>
      </c>
      <c r="J1650" s="64" t="str">
        <f>IFERROR(IF(I1650&lt;&gt;"",VLOOKUP(I1650,Sheet2!B:C,2,0),""),"")</f>
        <v/>
      </c>
      <c r="K1650" s="64" t="str">
        <f>IFERROR( IF(I1650&lt;&gt;"", HLOOKUP(L$2+$A1650,Sheet2!BX:NK,2,0),""),"")</f>
        <v/>
      </c>
      <c r="L1650" t="str">
        <f>IF(OR(HLOOKUP(L$2+$A1650,Sheet2!BX:NK,$B1650,0),HLOOKUP(L$2+$A1650,Sheet2!BX:NK,$B1650,0)&lt;&gt;""),HLOOKUP(L$2+$A1650,Sheet2!BX:NK,$B1650,0),"")</f>
        <v/>
      </c>
      <c r="M1650" t="str">
        <f>IF(OR(HLOOKUP(M$2+$A1650,Sheet2!BY:NL,$B1650,0),HLOOKUP(M$2+$A1650,Sheet2!BY:NL,$B1650,0)&lt;&gt;""),HLOOKUP(M$2+$A1650,Sheet2!BY:NL,$B1650,0),"")</f>
        <v/>
      </c>
      <c r="N1650" t="str">
        <f>IF(OR(HLOOKUP(N$2+$A1650,Sheet2!BZ:NM,$B1650,0),HLOOKUP(N$2+$A1650,Sheet2!BZ:NM,$B1650,0)&lt;&gt;""),HLOOKUP(N$2+$A1650,Sheet2!BZ:NM,$B1650,0),"")</f>
        <v/>
      </c>
      <c r="O1650" t="str">
        <f>IF(OR(HLOOKUP(O$2+$A1650,Sheet2!CA:NN,$B1650,0),HLOOKUP(O$2+$A1650,Sheet2!CA:NN,$B1650,0)&lt;&gt;""),HLOOKUP(O$2+$A1650,Sheet2!CA:NN,$B1650,0),"")</f>
        <v/>
      </c>
      <c r="P1650" t="str">
        <f>IF(OR(HLOOKUP(P$2+$A1650,Sheet2!CB:NO,$B1650,0),HLOOKUP(P$2+$A1650,Sheet2!CB:NO,$B1650,0)&lt;&gt;""),HLOOKUP(P$2+$A1650,Sheet2!CB:NO,$B1650,0),"")</f>
        <v/>
      </c>
      <c r="Q1650" t="str">
        <f>IF(OR(HLOOKUP(Q$2+$A1650,Sheet2!CC:NO,$B1650,0),HLOOKUP(Q$2+$A1650,Sheet2!CC:NO,$B1650,0)&lt;&gt;""),HLOOKUP(Q$2+$A1650,Sheet2!CC:NO,$B1650,0),"")</f>
        <v/>
      </c>
    </row>
    <row r="1651" spans="1:17" x14ac:dyDescent="0.25">
      <c r="A1651" s="64">
        <f t="shared" si="203"/>
        <v>42</v>
      </c>
      <c r="B1651" s="64">
        <f t="shared" si="204"/>
        <v>169</v>
      </c>
      <c r="C1651" s="64">
        <f t="shared" si="205"/>
        <v>8</v>
      </c>
      <c r="D1651" s="64">
        <f t="shared" si="206"/>
        <v>165</v>
      </c>
      <c r="E1651" s="64">
        <f t="shared" si="207"/>
        <v>821</v>
      </c>
      <c r="F1651" s="64" t="str">
        <f t="shared" si="200"/>
        <v/>
      </c>
      <c r="G1651" s="64" t="str">
        <f t="shared" si="201"/>
        <v/>
      </c>
      <c r="H1651" s="64" t="str">
        <f t="shared" si="202"/>
        <v/>
      </c>
      <c r="I1651" s="80" t="str">
        <f>IFERROR(VLOOKUP(D1651,Sheet2!A:B,2,0),"")</f>
        <v/>
      </c>
      <c r="J1651" s="64" t="str">
        <f>IFERROR(IF(I1651&lt;&gt;"",VLOOKUP(I1651,Sheet2!B:C,2,0),""),"")</f>
        <v/>
      </c>
      <c r="K1651" s="64" t="str">
        <f>IFERROR( IF(I1651&lt;&gt;"", HLOOKUP(L$2+$A1651,Sheet2!BX:NK,2,0),""),"")</f>
        <v/>
      </c>
      <c r="L1651" t="str">
        <f>IF(OR(HLOOKUP(L$2+$A1651,Sheet2!BX:NK,$B1651,0),HLOOKUP(L$2+$A1651,Sheet2!BX:NK,$B1651,0)&lt;&gt;""),HLOOKUP(L$2+$A1651,Sheet2!BX:NK,$B1651,0),"")</f>
        <v/>
      </c>
      <c r="M1651" t="str">
        <f>IF(OR(HLOOKUP(M$2+$A1651,Sheet2!BY:NL,$B1651,0),HLOOKUP(M$2+$A1651,Sheet2!BY:NL,$B1651,0)&lt;&gt;""),HLOOKUP(M$2+$A1651,Sheet2!BY:NL,$B1651,0),"")</f>
        <v/>
      </c>
      <c r="N1651" t="str">
        <f>IF(OR(HLOOKUP(N$2+$A1651,Sheet2!BZ:NM,$B1651,0),HLOOKUP(N$2+$A1651,Sheet2!BZ:NM,$B1651,0)&lt;&gt;""),HLOOKUP(N$2+$A1651,Sheet2!BZ:NM,$B1651,0),"")</f>
        <v/>
      </c>
      <c r="O1651" t="str">
        <f>IF(OR(HLOOKUP(O$2+$A1651,Sheet2!CA:NN,$B1651,0),HLOOKUP(O$2+$A1651,Sheet2!CA:NN,$B1651,0)&lt;&gt;""),HLOOKUP(O$2+$A1651,Sheet2!CA:NN,$B1651,0),"")</f>
        <v/>
      </c>
      <c r="P1651" t="str">
        <f>IF(OR(HLOOKUP(P$2+$A1651,Sheet2!CB:NO,$B1651,0),HLOOKUP(P$2+$A1651,Sheet2!CB:NO,$B1651,0)&lt;&gt;""),HLOOKUP(P$2+$A1651,Sheet2!CB:NO,$B1651,0),"")</f>
        <v/>
      </c>
      <c r="Q1651" t="str">
        <f>IF(OR(HLOOKUP(Q$2+$A1651,Sheet2!CC:NO,$B1651,0),HLOOKUP(Q$2+$A1651,Sheet2!CC:NO,$B1651,0)&lt;&gt;""),HLOOKUP(Q$2+$A1651,Sheet2!CC:NO,$B1651,0),"")</f>
        <v/>
      </c>
    </row>
    <row r="1652" spans="1:17" x14ac:dyDescent="0.25">
      <c r="A1652" s="64">
        <f t="shared" si="203"/>
        <v>48</v>
      </c>
      <c r="B1652" s="64">
        <f t="shared" si="204"/>
        <v>169</v>
      </c>
      <c r="C1652" s="64">
        <f t="shared" si="205"/>
        <v>9</v>
      </c>
      <c r="D1652" s="64">
        <f t="shared" si="206"/>
        <v>165</v>
      </c>
      <c r="E1652" s="64">
        <f t="shared" si="207"/>
        <v>821</v>
      </c>
      <c r="F1652" s="64" t="str">
        <f t="shared" si="200"/>
        <v/>
      </c>
      <c r="G1652" s="64" t="str">
        <f t="shared" si="201"/>
        <v/>
      </c>
      <c r="H1652" s="64" t="str">
        <f t="shared" si="202"/>
        <v/>
      </c>
      <c r="I1652" s="80" t="str">
        <f>IFERROR(VLOOKUP(D1652,Sheet2!A:B,2,0),"")</f>
        <v/>
      </c>
      <c r="J1652" s="64" t="str">
        <f>IFERROR(IF(I1652&lt;&gt;"",VLOOKUP(I1652,Sheet2!B:C,2,0),""),"")</f>
        <v/>
      </c>
      <c r="K1652" s="64" t="str">
        <f>IFERROR( IF(I1652&lt;&gt;"", HLOOKUP(L$2+$A1652,Sheet2!BX:NK,2,0),""),"")</f>
        <v/>
      </c>
      <c r="L1652" t="str">
        <f>IF(OR(HLOOKUP(L$2+$A1652,Sheet2!BX:NK,$B1652,0),HLOOKUP(L$2+$A1652,Sheet2!BX:NK,$B1652,0)&lt;&gt;""),HLOOKUP(L$2+$A1652,Sheet2!BX:NK,$B1652,0),"")</f>
        <v/>
      </c>
      <c r="M1652" t="str">
        <f>IF(OR(HLOOKUP(M$2+$A1652,Sheet2!BY:NL,$B1652,0),HLOOKUP(M$2+$A1652,Sheet2!BY:NL,$B1652,0)&lt;&gt;""),HLOOKUP(M$2+$A1652,Sheet2!BY:NL,$B1652,0),"")</f>
        <v/>
      </c>
      <c r="N1652" t="str">
        <f>IF(OR(HLOOKUP(N$2+$A1652,Sheet2!BZ:NM,$B1652,0),HLOOKUP(N$2+$A1652,Sheet2!BZ:NM,$B1652,0)&lt;&gt;""),HLOOKUP(N$2+$A1652,Sheet2!BZ:NM,$B1652,0),"")</f>
        <v/>
      </c>
      <c r="O1652" t="str">
        <f>IF(OR(HLOOKUP(O$2+$A1652,Sheet2!CA:NN,$B1652,0),HLOOKUP(O$2+$A1652,Sheet2!CA:NN,$B1652,0)&lt;&gt;""),HLOOKUP(O$2+$A1652,Sheet2!CA:NN,$B1652,0),"")</f>
        <v/>
      </c>
      <c r="P1652" t="str">
        <f>IF(OR(HLOOKUP(P$2+$A1652,Sheet2!CB:NO,$B1652,0),HLOOKUP(P$2+$A1652,Sheet2!CB:NO,$B1652,0)&lt;&gt;""),HLOOKUP(P$2+$A1652,Sheet2!CB:NO,$B1652,0),"")</f>
        <v/>
      </c>
      <c r="Q1652" t="str">
        <f>IF(OR(HLOOKUP(Q$2+$A1652,Sheet2!CC:NO,$B1652,0),HLOOKUP(Q$2+$A1652,Sheet2!CC:NO,$B1652,0)&lt;&gt;""),HLOOKUP(Q$2+$A1652,Sheet2!CC:NO,$B1652,0),"")</f>
        <v/>
      </c>
    </row>
    <row r="1653" spans="1:17" x14ac:dyDescent="0.25">
      <c r="A1653" s="64">
        <f t="shared" si="203"/>
        <v>54</v>
      </c>
      <c r="B1653" s="64">
        <f t="shared" si="204"/>
        <v>169</v>
      </c>
      <c r="C1653" s="64">
        <f t="shared" si="205"/>
        <v>10</v>
      </c>
      <c r="D1653" s="64">
        <f t="shared" si="206"/>
        <v>165</v>
      </c>
      <c r="E1653" s="64">
        <f t="shared" si="207"/>
        <v>821</v>
      </c>
      <c r="F1653" s="64" t="str">
        <f t="shared" si="200"/>
        <v/>
      </c>
      <c r="G1653" s="64" t="str">
        <f t="shared" si="201"/>
        <v/>
      </c>
      <c r="H1653" s="64" t="str">
        <f t="shared" si="202"/>
        <v/>
      </c>
      <c r="I1653" s="80" t="str">
        <f>IFERROR(VLOOKUP(D1653,Sheet2!A:B,2,0),"")</f>
        <v/>
      </c>
      <c r="J1653" s="64" t="str">
        <f>IFERROR(IF(I1653&lt;&gt;"",VLOOKUP(I1653,Sheet2!B:C,2,0),""),"")</f>
        <v/>
      </c>
      <c r="K1653" s="64" t="str">
        <f>IFERROR( IF(I1653&lt;&gt;"", HLOOKUP(L$2+$A1653,Sheet2!BX:NK,2,0),""),"")</f>
        <v/>
      </c>
      <c r="L1653" t="str">
        <f>IF(OR(HLOOKUP(L$2+$A1653,Sheet2!BX:NK,$B1653,0),HLOOKUP(L$2+$A1653,Sheet2!BX:NK,$B1653,0)&lt;&gt;""),HLOOKUP(L$2+$A1653,Sheet2!BX:NK,$B1653,0),"")</f>
        <v/>
      </c>
      <c r="M1653" t="str">
        <f>IF(OR(HLOOKUP(M$2+$A1653,Sheet2!BY:NL,$B1653,0),HLOOKUP(M$2+$A1653,Sheet2!BY:NL,$B1653,0)&lt;&gt;""),HLOOKUP(M$2+$A1653,Sheet2!BY:NL,$B1653,0),"")</f>
        <v/>
      </c>
      <c r="N1653" t="str">
        <f>IF(OR(HLOOKUP(N$2+$A1653,Sheet2!BZ:NM,$B1653,0),HLOOKUP(N$2+$A1653,Sheet2!BZ:NM,$B1653,0)&lt;&gt;""),HLOOKUP(N$2+$A1653,Sheet2!BZ:NM,$B1653,0),"")</f>
        <v/>
      </c>
      <c r="O1653" t="str">
        <f>IF(OR(HLOOKUP(O$2+$A1653,Sheet2!CA:NN,$B1653,0),HLOOKUP(O$2+$A1653,Sheet2!CA:NN,$B1653,0)&lt;&gt;""),HLOOKUP(O$2+$A1653,Sheet2!CA:NN,$B1653,0),"")</f>
        <v/>
      </c>
      <c r="P1653" t="str">
        <f>IF(OR(HLOOKUP(P$2+$A1653,Sheet2!CB:NO,$B1653,0),HLOOKUP(P$2+$A1653,Sheet2!CB:NO,$B1653,0)&lt;&gt;""),HLOOKUP(P$2+$A1653,Sheet2!CB:NO,$B1653,0),"")</f>
        <v/>
      </c>
      <c r="Q1653" t="str">
        <f>IF(OR(HLOOKUP(Q$2+$A1653,Sheet2!CC:NO,$B1653,0),HLOOKUP(Q$2+$A1653,Sheet2!CC:NO,$B1653,0)&lt;&gt;""),HLOOKUP(Q$2+$A1653,Sheet2!CC:NO,$B1653,0),"")</f>
        <v/>
      </c>
    </row>
    <row r="1654" spans="1:17" x14ac:dyDescent="0.25">
      <c r="A1654" s="64">
        <f t="shared" si="203"/>
        <v>0</v>
      </c>
      <c r="B1654" s="64">
        <f t="shared" si="204"/>
        <v>170</v>
      </c>
      <c r="C1654" s="64">
        <f t="shared" si="205"/>
        <v>1</v>
      </c>
      <c r="D1654" s="64">
        <f t="shared" si="206"/>
        <v>166</v>
      </c>
      <c r="E1654" s="64">
        <f t="shared" si="207"/>
        <v>826</v>
      </c>
      <c r="F1654" s="64" t="str">
        <f t="shared" si="200"/>
        <v/>
      </c>
      <c r="G1654" s="64" t="str">
        <f t="shared" si="201"/>
        <v/>
      </c>
      <c r="H1654" s="64" t="str">
        <f t="shared" si="202"/>
        <v/>
      </c>
      <c r="I1654" s="80" t="str">
        <f>IFERROR(VLOOKUP(D1654,Sheet2!A:B,2,0),"")</f>
        <v/>
      </c>
      <c r="J1654" s="64" t="str">
        <f>IFERROR(IF(I1654&lt;&gt;"",VLOOKUP(I1654,Sheet2!B:C,2,0),""),"")</f>
        <v/>
      </c>
      <c r="K1654" s="64" t="str">
        <f>IFERROR( IF(I1654&lt;&gt;"", HLOOKUP(L$2+$A1654,Sheet2!BX:NK,2,0),""),"")</f>
        <v/>
      </c>
      <c r="L1654" t="str">
        <f>IF(OR(HLOOKUP(L$2+$A1654,Sheet2!BX:NK,$B1654,0),HLOOKUP(L$2+$A1654,Sheet2!BX:NK,$B1654,0)&lt;&gt;""),HLOOKUP(L$2+$A1654,Sheet2!BX:NK,$B1654,0),"")</f>
        <v/>
      </c>
      <c r="M1654" t="str">
        <f>IF(OR(HLOOKUP(M$2+$A1654,Sheet2!BY:NL,$B1654,0),HLOOKUP(M$2+$A1654,Sheet2!BY:NL,$B1654,0)&lt;&gt;""),HLOOKUP(M$2+$A1654,Sheet2!BY:NL,$B1654,0),"")</f>
        <v/>
      </c>
      <c r="N1654" t="str">
        <f>IF(OR(HLOOKUP(N$2+$A1654,Sheet2!BZ:NM,$B1654,0),HLOOKUP(N$2+$A1654,Sheet2!BZ:NM,$B1654,0)&lt;&gt;""),HLOOKUP(N$2+$A1654,Sheet2!BZ:NM,$B1654,0),"")</f>
        <v/>
      </c>
      <c r="O1654" t="str">
        <f>IF(OR(HLOOKUP(O$2+$A1654,Sheet2!CA:NN,$B1654,0),HLOOKUP(O$2+$A1654,Sheet2!CA:NN,$B1654,0)&lt;&gt;""),HLOOKUP(O$2+$A1654,Sheet2!CA:NN,$B1654,0),"")</f>
        <v/>
      </c>
      <c r="P1654" t="str">
        <f>IF(OR(HLOOKUP(P$2+$A1654,Sheet2!CB:NO,$B1654,0),HLOOKUP(P$2+$A1654,Sheet2!CB:NO,$B1654,0)&lt;&gt;""),HLOOKUP(P$2+$A1654,Sheet2!CB:NO,$B1654,0),"")</f>
        <v/>
      </c>
      <c r="Q1654" t="str">
        <f>IF(OR(HLOOKUP(Q$2+$A1654,Sheet2!CC:NO,$B1654,0),HLOOKUP(Q$2+$A1654,Sheet2!CC:NO,$B1654,0)&lt;&gt;""),HLOOKUP(Q$2+$A1654,Sheet2!CC:NO,$B1654,0),"")</f>
        <v/>
      </c>
    </row>
    <row r="1655" spans="1:17" x14ac:dyDescent="0.25">
      <c r="A1655" s="64">
        <f t="shared" si="203"/>
        <v>6</v>
      </c>
      <c r="B1655" s="64">
        <f t="shared" si="204"/>
        <v>170</v>
      </c>
      <c r="C1655" s="64">
        <f t="shared" si="205"/>
        <v>2</v>
      </c>
      <c r="D1655" s="64">
        <f t="shared" si="206"/>
        <v>166</v>
      </c>
      <c r="E1655" s="64">
        <f t="shared" si="207"/>
        <v>826</v>
      </c>
      <c r="F1655" s="64" t="str">
        <f t="shared" si="200"/>
        <v/>
      </c>
      <c r="G1655" s="64" t="str">
        <f t="shared" si="201"/>
        <v/>
      </c>
      <c r="H1655" s="64" t="str">
        <f t="shared" si="202"/>
        <v/>
      </c>
      <c r="I1655" s="80" t="str">
        <f>IFERROR(VLOOKUP(D1655,Sheet2!A:B,2,0),"")</f>
        <v/>
      </c>
      <c r="J1655" s="64" t="str">
        <f>IFERROR(IF(I1655&lt;&gt;"",VLOOKUP(I1655,Sheet2!B:C,2,0),""),"")</f>
        <v/>
      </c>
      <c r="K1655" s="64" t="str">
        <f>IFERROR( IF(I1655&lt;&gt;"", HLOOKUP(L$2+$A1655,Sheet2!BX:NK,2,0),""),"")</f>
        <v/>
      </c>
      <c r="L1655" t="str">
        <f>IF(OR(HLOOKUP(L$2+$A1655,Sheet2!BX:NK,$B1655,0),HLOOKUP(L$2+$A1655,Sheet2!BX:NK,$B1655,0)&lt;&gt;""),HLOOKUP(L$2+$A1655,Sheet2!BX:NK,$B1655,0),"")</f>
        <v/>
      </c>
      <c r="M1655" t="str">
        <f>IF(OR(HLOOKUP(M$2+$A1655,Sheet2!BY:NL,$B1655,0),HLOOKUP(M$2+$A1655,Sheet2!BY:NL,$B1655,0)&lt;&gt;""),HLOOKUP(M$2+$A1655,Sheet2!BY:NL,$B1655,0),"")</f>
        <v/>
      </c>
      <c r="N1655" t="str">
        <f>IF(OR(HLOOKUP(N$2+$A1655,Sheet2!BZ:NM,$B1655,0),HLOOKUP(N$2+$A1655,Sheet2!BZ:NM,$B1655,0)&lt;&gt;""),HLOOKUP(N$2+$A1655,Sheet2!BZ:NM,$B1655,0),"")</f>
        <v/>
      </c>
      <c r="O1655" t="str">
        <f>IF(OR(HLOOKUP(O$2+$A1655,Sheet2!CA:NN,$B1655,0),HLOOKUP(O$2+$A1655,Sheet2!CA:NN,$B1655,0)&lt;&gt;""),HLOOKUP(O$2+$A1655,Sheet2!CA:NN,$B1655,0),"")</f>
        <v/>
      </c>
      <c r="P1655" t="str">
        <f>IF(OR(HLOOKUP(P$2+$A1655,Sheet2!CB:NO,$B1655,0),HLOOKUP(P$2+$A1655,Sheet2!CB:NO,$B1655,0)&lt;&gt;""),HLOOKUP(P$2+$A1655,Sheet2!CB:NO,$B1655,0),"")</f>
        <v/>
      </c>
      <c r="Q1655" t="str">
        <f>IF(OR(HLOOKUP(Q$2+$A1655,Sheet2!CC:NO,$B1655,0),HLOOKUP(Q$2+$A1655,Sheet2!CC:NO,$B1655,0)&lt;&gt;""),HLOOKUP(Q$2+$A1655,Sheet2!CC:NO,$B1655,0),"")</f>
        <v/>
      </c>
    </row>
    <row r="1656" spans="1:17" x14ac:dyDescent="0.25">
      <c r="A1656" s="64">
        <f t="shared" si="203"/>
        <v>12</v>
      </c>
      <c r="B1656" s="64">
        <f t="shared" si="204"/>
        <v>170</v>
      </c>
      <c r="C1656" s="64">
        <f t="shared" si="205"/>
        <v>3</v>
      </c>
      <c r="D1656" s="64">
        <f t="shared" si="206"/>
        <v>166</v>
      </c>
      <c r="E1656" s="64">
        <f t="shared" si="207"/>
        <v>826</v>
      </c>
      <c r="F1656" s="64" t="str">
        <f t="shared" si="200"/>
        <v/>
      </c>
      <c r="G1656" s="64" t="str">
        <f t="shared" si="201"/>
        <v/>
      </c>
      <c r="H1656" s="64" t="str">
        <f t="shared" si="202"/>
        <v/>
      </c>
      <c r="I1656" s="80" t="str">
        <f>IFERROR(VLOOKUP(D1656,Sheet2!A:B,2,0),"")</f>
        <v/>
      </c>
      <c r="J1656" s="64" t="str">
        <f>IFERROR(IF(I1656&lt;&gt;"",VLOOKUP(I1656,Sheet2!B:C,2,0),""),"")</f>
        <v/>
      </c>
      <c r="K1656" s="64" t="str">
        <f>IFERROR( IF(I1656&lt;&gt;"", HLOOKUP(L$2+$A1656,Sheet2!BX:NK,2,0),""),"")</f>
        <v/>
      </c>
      <c r="L1656" t="str">
        <f>IF(OR(HLOOKUP(L$2+$A1656,Sheet2!BX:NK,$B1656,0),HLOOKUP(L$2+$A1656,Sheet2!BX:NK,$B1656,0)&lt;&gt;""),HLOOKUP(L$2+$A1656,Sheet2!BX:NK,$B1656,0),"")</f>
        <v/>
      </c>
      <c r="M1656" t="str">
        <f>IF(OR(HLOOKUP(M$2+$A1656,Sheet2!BY:NL,$B1656,0),HLOOKUP(M$2+$A1656,Sheet2!BY:NL,$B1656,0)&lt;&gt;""),HLOOKUP(M$2+$A1656,Sheet2!BY:NL,$B1656,0),"")</f>
        <v/>
      </c>
      <c r="N1656" t="str">
        <f>IF(OR(HLOOKUP(N$2+$A1656,Sheet2!BZ:NM,$B1656,0),HLOOKUP(N$2+$A1656,Sheet2!BZ:NM,$B1656,0)&lt;&gt;""),HLOOKUP(N$2+$A1656,Sheet2!BZ:NM,$B1656,0),"")</f>
        <v/>
      </c>
      <c r="O1656" t="str">
        <f>IF(OR(HLOOKUP(O$2+$A1656,Sheet2!CA:NN,$B1656,0),HLOOKUP(O$2+$A1656,Sheet2!CA:NN,$B1656,0)&lt;&gt;""),HLOOKUP(O$2+$A1656,Sheet2!CA:NN,$B1656,0),"")</f>
        <v/>
      </c>
      <c r="P1656" t="str">
        <f>IF(OR(HLOOKUP(P$2+$A1656,Sheet2!CB:NO,$B1656,0),HLOOKUP(P$2+$A1656,Sheet2!CB:NO,$B1656,0)&lt;&gt;""),HLOOKUP(P$2+$A1656,Sheet2!CB:NO,$B1656,0),"")</f>
        <v/>
      </c>
      <c r="Q1656" t="str">
        <f>IF(OR(HLOOKUP(Q$2+$A1656,Sheet2!CC:NO,$B1656,0),HLOOKUP(Q$2+$A1656,Sheet2!CC:NO,$B1656,0)&lt;&gt;""),HLOOKUP(Q$2+$A1656,Sheet2!CC:NO,$B1656,0),"")</f>
        <v/>
      </c>
    </row>
    <row r="1657" spans="1:17" x14ac:dyDescent="0.25">
      <c r="A1657" s="64">
        <f t="shared" si="203"/>
        <v>18</v>
      </c>
      <c r="B1657" s="64">
        <f t="shared" si="204"/>
        <v>170</v>
      </c>
      <c r="C1657" s="64">
        <f t="shared" si="205"/>
        <v>4</v>
      </c>
      <c r="D1657" s="64">
        <f t="shared" si="206"/>
        <v>166</v>
      </c>
      <c r="E1657" s="64">
        <f t="shared" si="207"/>
        <v>826</v>
      </c>
      <c r="F1657" s="64" t="str">
        <f t="shared" si="200"/>
        <v/>
      </c>
      <c r="G1657" s="64" t="str">
        <f t="shared" si="201"/>
        <v/>
      </c>
      <c r="H1657" s="64" t="str">
        <f t="shared" si="202"/>
        <v/>
      </c>
      <c r="I1657" s="80" t="str">
        <f>IFERROR(VLOOKUP(D1657,Sheet2!A:B,2,0),"")</f>
        <v/>
      </c>
      <c r="J1657" s="64" t="str">
        <f>IFERROR(IF(I1657&lt;&gt;"",VLOOKUP(I1657,Sheet2!B:C,2,0),""),"")</f>
        <v/>
      </c>
      <c r="K1657" s="64" t="str">
        <f>IFERROR( IF(I1657&lt;&gt;"", HLOOKUP(L$2+$A1657,Sheet2!BX:NK,2,0),""),"")</f>
        <v/>
      </c>
      <c r="L1657" t="str">
        <f>IF(OR(HLOOKUP(L$2+$A1657,Sheet2!BX:NK,$B1657,0),HLOOKUP(L$2+$A1657,Sheet2!BX:NK,$B1657,0)&lt;&gt;""),HLOOKUP(L$2+$A1657,Sheet2!BX:NK,$B1657,0),"")</f>
        <v/>
      </c>
      <c r="M1657" t="str">
        <f>IF(OR(HLOOKUP(M$2+$A1657,Sheet2!BY:NL,$B1657,0),HLOOKUP(M$2+$A1657,Sheet2!BY:NL,$B1657,0)&lt;&gt;""),HLOOKUP(M$2+$A1657,Sheet2!BY:NL,$B1657,0),"")</f>
        <v/>
      </c>
      <c r="N1657" t="str">
        <f>IF(OR(HLOOKUP(N$2+$A1657,Sheet2!BZ:NM,$B1657,0),HLOOKUP(N$2+$A1657,Sheet2!BZ:NM,$B1657,0)&lt;&gt;""),HLOOKUP(N$2+$A1657,Sheet2!BZ:NM,$B1657,0),"")</f>
        <v/>
      </c>
      <c r="O1657" t="str">
        <f>IF(OR(HLOOKUP(O$2+$A1657,Sheet2!CA:NN,$B1657,0),HLOOKUP(O$2+$A1657,Sheet2!CA:NN,$B1657,0)&lt;&gt;""),HLOOKUP(O$2+$A1657,Sheet2!CA:NN,$B1657,0),"")</f>
        <v/>
      </c>
      <c r="P1657" t="str">
        <f>IF(OR(HLOOKUP(P$2+$A1657,Sheet2!CB:NO,$B1657,0),HLOOKUP(P$2+$A1657,Sheet2!CB:NO,$B1657,0)&lt;&gt;""),HLOOKUP(P$2+$A1657,Sheet2!CB:NO,$B1657,0),"")</f>
        <v/>
      </c>
      <c r="Q1657" t="str">
        <f>IF(OR(HLOOKUP(Q$2+$A1657,Sheet2!CC:NO,$B1657,0),HLOOKUP(Q$2+$A1657,Sheet2!CC:NO,$B1657,0)&lt;&gt;""),HLOOKUP(Q$2+$A1657,Sheet2!CC:NO,$B1657,0),"")</f>
        <v/>
      </c>
    </row>
    <row r="1658" spans="1:17" x14ac:dyDescent="0.25">
      <c r="A1658" s="64">
        <f t="shared" si="203"/>
        <v>24</v>
      </c>
      <c r="B1658" s="64">
        <f t="shared" si="204"/>
        <v>170</v>
      </c>
      <c r="C1658" s="64">
        <f t="shared" si="205"/>
        <v>5</v>
      </c>
      <c r="D1658" s="64">
        <f t="shared" si="206"/>
        <v>166</v>
      </c>
      <c r="E1658" s="64">
        <f t="shared" si="207"/>
        <v>826</v>
      </c>
      <c r="F1658" s="64" t="str">
        <f t="shared" si="200"/>
        <v/>
      </c>
      <c r="G1658" s="64" t="str">
        <f t="shared" si="201"/>
        <v/>
      </c>
      <c r="H1658" s="64" t="str">
        <f t="shared" si="202"/>
        <v/>
      </c>
      <c r="I1658" s="80" t="str">
        <f>IFERROR(VLOOKUP(D1658,Sheet2!A:B,2,0),"")</f>
        <v/>
      </c>
      <c r="J1658" s="64" t="str">
        <f>IFERROR(IF(I1658&lt;&gt;"",VLOOKUP(I1658,Sheet2!B:C,2,0),""),"")</f>
        <v/>
      </c>
      <c r="K1658" s="64" t="str">
        <f>IFERROR( IF(I1658&lt;&gt;"", HLOOKUP(L$2+$A1658,Sheet2!BX:NK,2,0),""),"")</f>
        <v/>
      </c>
      <c r="L1658" t="str">
        <f>IF(OR(HLOOKUP(L$2+$A1658,Sheet2!BX:NK,$B1658,0),HLOOKUP(L$2+$A1658,Sheet2!BX:NK,$B1658,0)&lt;&gt;""),HLOOKUP(L$2+$A1658,Sheet2!BX:NK,$B1658,0),"")</f>
        <v/>
      </c>
      <c r="M1658" t="str">
        <f>IF(OR(HLOOKUP(M$2+$A1658,Sheet2!BY:NL,$B1658,0),HLOOKUP(M$2+$A1658,Sheet2!BY:NL,$B1658,0)&lt;&gt;""),HLOOKUP(M$2+$A1658,Sheet2!BY:NL,$B1658,0),"")</f>
        <v/>
      </c>
      <c r="N1658" t="str">
        <f>IF(OR(HLOOKUP(N$2+$A1658,Sheet2!BZ:NM,$B1658,0),HLOOKUP(N$2+$A1658,Sheet2!BZ:NM,$B1658,0)&lt;&gt;""),HLOOKUP(N$2+$A1658,Sheet2!BZ:NM,$B1658,0),"")</f>
        <v/>
      </c>
      <c r="O1658" t="str">
        <f>IF(OR(HLOOKUP(O$2+$A1658,Sheet2!CA:NN,$B1658,0),HLOOKUP(O$2+$A1658,Sheet2!CA:NN,$B1658,0)&lt;&gt;""),HLOOKUP(O$2+$A1658,Sheet2!CA:NN,$B1658,0),"")</f>
        <v/>
      </c>
      <c r="P1658" t="str">
        <f>IF(OR(HLOOKUP(P$2+$A1658,Sheet2!CB:NO,$B1658,0),HLOOKUP(P$2+$A1658,Sheet2!CB:NO,$B1658,0)&lt;&gt;""),HLOOKUP(P$2+$A1658,Sheet2!CB:NO,$B1658,0),"")</f>
        <v/>
      </c>
      <c r="Q1658" t="str">
        <f>IF(OR(HLOOKUP(Q$2+$A1658,Sheet2!CC:NO,$B1658,0),HLOOKUP(Q$2+$A1658,Sheet2!CC:NO,$B1658,0)&lt;&gt;""),HLOOKUP(Q$2+$A1658,Sheet2!CC:NO,$B1658,0),"")</f>
        <v/>
      </c>
    </row>
    <row r="1659" spans="1:17" x14ac:dyDescent="0.25">
      <c r="A1659" s="64">
        <f t="shared" si="203"/>
        <v>30</v>
      </c>
      <c r="B1659" s="64">
        <f t="shared" si="204"/>
        <v>170</v>
      </c>
      <c r="C1659" s="64">
        <f t="shared" si="205"/>
        <v>6</v>
      </c>
      <c r="D1659" s="64">
        <f t="shared" si="206"/>
        <v>166</v>
      </c>
      <c r="E1659" s="64">
        <f t="shared" si="207"/>
        <v>826</v>
      </c>
      <c r="F1659" s="64" t="str">
        <f t="shared" si="200"/>
        <v/>
      </c>
      <c r="G1659" s="64" t="str">
        <f t="shared" si="201"/>
        <v/>
      </c>
      <c r="H1659" s="64" t="str">
        <f t="shared" si="202"/>
        <v/>
      </c>
      <c r="I1659" s="80" t="str">
        <f>IFERROR(VLOOKUP(D1659,Sheet2!A:B,2,0),"")</f>
        <v/>
      </c>
      <c r="J1659" s="64" t="str">
        <f>IFERROR(IF(I1659&lt;&gt;"",VLOOKUP(I1659,Sheet2!B:C,2,0),""),"")</f>
        <v/>
      </c>
      <c r="K1659" s="64" t="str">
        <f>IFERROR( IF(I1659&lt;&gt;"", HLOOKUP(L$2+$A1659,Sheet2!BX:NK,2,0),""),"")</f>
        <v/>
      </c>
      <c r="L1659" t="str">
        <f>IF(OR(HLOOKUP(L$2+$A1659,Sheet2!BX:NK,$B1659,0),HLOOKUP(L$2+$A1659,Sheet2!BX:NK,$B1659,0)&lt;&gt;""),HLOOKUP(L$2+$A1659,Sheet2!BX:NK,$B1659,0),"")</f>
        <v/>
      </c>
      <c r="M1659" t="str">
        <f>IF(OR(HLOOKUP(M$2+$A1659,Sheet2!BY:NL,$B1659,0),HLOOKUP(M$2+$A1659,Sheet2!BY:NL,$B1659,0)&lt;&gt;""),HLOOKUP(M$2+$A1659,Sheet2!BY:NL,$B1659,0),"")</f>
        <v/>
      </c>
      <c r="N1659" t="str">
        <f>IF(OR(HLOOKUP(N$2+$A1659,Sheet2!BZ:NM,$B1659,0),HLOOKUP(N$2+$A1659,Sheet2!BZ:NM,$B1659,0)&lt;&gt;""),HLOOKUP(N$2+$A1659,Sheet2!BZ:NM,$B1659,0),"")</f>
        <v/>
      </c>
      <c r="O1659" t="str">
        <f>IF(OR(HLOOKUP(O$2+$A1659,Sheet2!CA:NN,$B1659,0),HLOOKUP(O$2+$A1659,Sheet2!CA:NN,$B1659,0)&lt;&gt;""),HLOOKUP(O$2+$A1659,Sheet2!CA:NN,$B1659,0),"")</f>
        <v/>
      </c>
      <c r="P1659" t="str">
        <f>IF(OR(HLOOKUP(P$2+$A1659,Sheet2!CB:NO,$B1659,0),HLOOKUP(P$2+$A1659,Sheet2!CB:NO,$B1659,0)&lt;&gt;""),HLOOKUP(P$2+$A1659,Sheet2!CB:NO,$B1659,0),"")</f>
        <v/>
      </c>
      <c r="Q1659" t="str">
        <f>IF(OR(HLOOKUP(Q$2+$A1659,Sheet2!CC:NO,$B1659,0),HLOOKUP(Q$2+$A1659,Sheet2!CC:NO,$B1659,0)&lt;&gt;""),HLOOKUP(Q$2+$A1659,Sheet2!CC:NO,$B1659,0),"")</f>
        <v/>
      </c>
    </row>
    <row r="1660" spans="1:17" x14ac:dyDescent="0.25">
      <c r="A1660" s="64">
        <f t="shared" si="203"/>
        <v>36</v>
      </c>
      <c r="B1660" s="64">
        <f t="shared" si="204"/>
        <v>170</v>
      </c>
      <c r="C1660" s="64">
        <f t="shared" si="205"/>
        <v>7</v>
      </c>
      <c r="D1660" s="64">
        <f t="shared" si="206"/>
        <v>166</v>
      </c>
      <c r="E1660" s="64">
        <f t="shared" si="207"/>
        <v>826</v>
      </c>
      <c r="F1660" s="64" t="str">
        <f t="shared" si="200"/>
        <v/>
      </c>
      <c r="G1660" s="64" t="str">
        <f t="shared" si="201"/>
        <v/>
      </c>
      <c r="H1660" s="64" t="str">
        <f t="shared" si="202"/>
        <v/>
      </c>
      <c r="I1660" s="80" t="str">
        <f>IFERROR(VLOOKUP(D1660,Sheet2!A:B,2,0),"")</f>
        <v/>
      </c>
      <c r="J1660" s="64" t="str">
        <f>IFERROR(IF(I1660&lt;&gt;"",VLOOKUP(I1660,Sheet2!B:C,2,0),""),"")</f>
        <v/>
      </c>
      <c r="K1660" s="64" t="str">
        <f>IFERROR( IF(I1660&lt;&gt;"", HLOOKUP(L$2+$A1660,Sheet2!BX:NK,2,0),""),"")</f>
        <v/>
      </c>
      <c r="L1660" t="str">
        <f>IF(OR(HLOOKUP(L$2+$A1660,Sheet2!BX:NK,$B1660,0),HLOOKUP(L$2+$A1660,Sheet2!BX:NK,$B1660,0)&lt;&gt;""),HLOOKUP(L$2+$A1660,Sheet2!BX:NK,$B1660,0),"")</f>
        <v/>
      </c>
      <c r="M1660" t="str">
        <f>IF(OR(HLOOKUP(M$2+$A1660,Sheet2!BY:NL,$B1660,0),HLOOKUP(M$2+$A1660,Sheet2!BY:NL,$B1660,0)&lt;&gt;""),HLOOKUP(M$2+$A1660,Sheet2!BY:NL,$B1660,0),"")</f>
        <v/>
      </c>
      <c r="N1660" t="str">
        <f>IF(OR(HLOOKUP(N$2+$A1660,Sheet2!BZ:NM,$B1660,0),HLOOKUP(N$2+$A1660,Sheet2!BZ:NM,$B1660,0)&lt;&gt;""),HLOOKUP(N$2+$A1660,Sheet2!BZ:NM,$B1660,0),"")</f>
        <v/>
      </c>
      <c r="O1660" t="str">
        <f>IF(OR(HLOOKUP(O$2+$A1660,Sheet2!CA:NN,$B1660,0),HLOOKUP(O$2+$A1660,Sheet2!CA:NN,$B1660,0)&lt;&gt;""),HLOOKUP(O$2+$A1660,Sheet2!CA:NN,$B1660,0),"")</f>
        <v/>
      </c>
      <c r="P1660" t="str">
        <f>IF(OR(HLOOKUP(P$2+$A1660,Sheet2!CB:NO,$B1660,0),HLOOKUP(P$2+$A1660,Sheet2!CB:NO,$B1660,0)&lt;&gt;""),HLOOKUP(P$2+$A1660,Sheet2!CB:NO,$B1660,0),"")</f>
        <v/>
      </c>
      <c r="Q1660" t="str">
        <f>IF(OR(HLOOKUP(Q$2+$A1660,Sheet2!CC:NO,$B1660,0),HLOOKUP(Q$2+$A1660,Sheet2!CC:NO,$B1660,0)&lt;&gt;""),HLOOKUP(Q$2+$A1660,Sheet2!CC:NO,$B1660,0),"")</f>
        <v/>
      </c>
    </row>
    <row r="1661" spans="1:17" x14ac:dyDescent="0.25">
      <c r="A1661" s="64">
        <f t="shared" si="203"/>
        <v>42</v>
      </c>
      <c r="B1661" s="64">
        <f t="shared" si="204"/>
        <v>170</v>
      </c>
      <c r="C1661" s="64">
        <f t="shared" si="205"/>
        <v>8</v>
      </c>
      <c r="D1661" s="64">
        <f t="shared" si="206"/>
        <v>166</v>
      </c>
      <c r="E1661" s="64">
        <f t="shared" si="207"/>
        <v>826</v>
      </c>
      <c r="F1661" s="64" t="str">
        <f t="shared" si="200"/>
        <v/>
      </c>
      <c r="G1661" s="64" t="str">
        <f t="shared" si="201"/>
        <v/>
      </c>
      <c r="H1661" s="64" t="str">
        <f t="shared" si="202"/>
        <v/>
      </c>
      <c r="I1661" s="80" t="str">
        <f>IFERROR(VLOOKUP(D1661,Sheet2!A:B,2,0),"")</f>
        <v/>
      </c>
      <c r="J1661" s="64" t="str">
        <f>IFERROR(IF(I1661&lt;&gt;"",VLOOKUP(I1661,Sheet2!B:C,2,0),""),"")</f>
        <v/>
      </c>
      <c r="K1661" s="64" t="str">
        <f>IFERROR( IF(I1661&lt;&gt;"", HLOOKUP(L$2+$A1661,Sheet2!BX:NK,2,0),""),"")</f>
        <v/>
      </c>
      <c r="L1661" t="str">
        <f>IF(OR(HLOOKUP(L$2+$A1661,Sheet2!BX:NK,$B1661,0),HLOOKUP(L$2+$A1661,Sheet2!BX:NK,$B1661,0)&lt;&gt;""),HLOOKUP(L$2+$A1661,Sheet2!BX:NK,$B1661,0),"")</f>
        <v/>
      </c>
      <c r="M1661" t="str">
        <f>IF(OR(HLOOKUP(M$2+$A1661,Sheet2!BY:NL,$B1661,0),HLOOKUP(M$2+$A1661,Sheet2!BY:NL,$B1661,0)&lt;&gt;""),HLOOKUP(M$2+$A1661,Sheet2!BY:NL,$B1661,0),"")</f>
        <v/>
      </c>
      <c r="N1661" t="str">
        <f>IF(OR(HLOOKUP(N$2+$A1661,Sheet2!BZ:NM,$B1661,0),HLOOKUP(N$2+$A1661,Sheet2!BZ:NM,$B1661,0)&lt;&gt;""),HLOOKUP(N$2+$A1661,Sheet2!BZ:NM,$B1661,0),"")</f>
        <v/>
      </c>
      <c r="O1661" t="str">
        <f>IF(OR(HLOOKUP(O$2+$A1661,Sheet2!CA:NN,$B1661,0),HLOOKUP(O$2+$A1661,Sheet2!CA:NN,$B1661,0)&lt;&gt;""),HLOOKUP(O$2+$A1661,Sheet2!CA:NN,$B1661,0),"")</f>
        <v/>
      </c>
      <c r="P1661" t="str">
        <f>IF(OR(HLOOKUP(P$2+$A1661,Sheet2!CB:NO,$B1661,0),HLOOKUP(P$2+$A1661,Sheet2!CB:NO,$B1661,0)&lt;&gt;""),HLOOKUP(P$2+$A1661,Sheet2!CB:NO,$B1661,0),"")</f>
        <v/>
      </c>
      <c r="Q1661" t="str">
        <f>IF(OR(HLOOKUP(Q$2+$A1661,Sheet2!CC:NO,$B1661,0),HLOOKUP(Q$2+$A1661,Sheet2!CC:NO,$B1661,0)&lt;&gt;""),HLOOKUP(Q$2+$A1661,Sheet2!CC:NO,$B1661,0),"")</f>
        <v/>
      </c>
    </row>
    <row r="1662" spans="1:17" x14ac:dyDescent="0.25">
      <c r="A1662" s="64">
        <f t="shared" si="203"/>
        <v>48</v>
      </c>
      <c r="B1662" s="64">
        <f t="shared" si="204"/>
        <v>170</v>
      </c>
      <c r="C1662" s="64">
        <f t="shared" si="205"/>
        <v>9</v>
      </c>
      <c r="D1662" s="64">
        <f t="shared" si="206"/>
        <v>166</v>
      </c>
      <c r="E1662" s="64">
        <f t="shared" si="207"/>
        <v>826</v>
      </c>
      <c r="F1662" s="64" t="str">
        <f t="shared" si="200"/>
        <v/>
      </c>
      <c r="G1662" s="64" t="str">
        <f t="shared" si="201"/>
        <v/>
      </c>
      <c r="H1662" s="64" t="str">
        <f t="shared" si="202"/>
        <v/>
      </c>
      <c r="I1662" s="80" t="str">
        <f>IFERROR(VLOOKUP(D1662,Sheet2!A:B,2,0),"")</f>
        <v/>
      </c>
      <c r="J1662" s="64" t="str">
        <f>IFERROR(IF(I1662&lt;&gt;"",VLOOKUP(I1662,Sheet2!B:C,2,0),""),"")</f>
        <v/>
      </c>
      <c r="K1662" s="64" t="str">
        <f>IFERROR( IF(I1662&lt;&gt;"", HLOOKUP(L$2+$A1662,Sheet2!BX:NK,2,0),""),"")</f>
        <v/>
      </c>
      <c r="L1662" t="str">
        <f>IF(OR(HLOOKUP(L$2+$A1662,Sheet2!BX:NK,$B1662,0),HLOOKUP(L$2+$A1662,Sheet2!BX:NK,$B1662,0)&lt;&gt;""),HLOOKUP(L$2+$A1662,Sheet2!BX:NK,$B1662,0),"")</f>
        <v/>
      </c>
      <c r="M1662" t="str">
        <f>IF(OR(HLOOKUP(M$2+$A1662,Sheet2!BY:NL,$B1662,0),HLOOKUP(M$2+$A1662,Sheet2!BY:NL,$B1662,0)&lt;&gt;""),HLOOKUP(M$2+$A1662,Sheet2!BY:NL,$B1662,0),"")</f>
        <v/>
      </c>
      <c r="N1662" t="str">
        <f>IF(OR(HLOOKUP(N$2+$A1662,Sheet2!BZ:NM,$B1662,0),HLOOKUP(N$2+$A1662,Sheet2!BZ:NM,$B1662,0)&lt;&gt;""),HLOOKUP(N$2+$A1662,Sheet2!BZ:NM,$B1662,0),"")</f>
        <v/>
      </c>
      <c r="O1662" t="str">
        <f>IF(OR(HLOOKUP(O$2+$A1662,Sheet2!CA:NN,$B1662,0),HLOOKUP(O$2+$A1662,Sheet2!CA:NN,$B1662,0)&lt;&gt;""),HLOOKUP(O$2+$A1662,Sheet2!CA:NN,$B1662,0),"")</f>
        <v/>
      </c>
      <c r="P1662" t="str">
        <f>IF(OR(HLOOKUP(P$2+$A1662,Sheet2!CB:NO,$B1662,0),HLOOKUP(P$2+$A1662,Sheet2!CB:NO,$B1662,0)&lt;&gt;""),HLOOKUP(P$2+$A1662,Sheet2!CB:NO,$B1662,0),"")</f>
        <v/>
      </c>
      <c r="Q1662" t="str">
        <f>IF(OR(HLOOKUP(Q$2+$A1662,Sheet2!CC:NO,$B1662,0),HLOOKUP(Q$2+$A1662,Sheet2!CC:NO,$B1662,0)&lt;&gt;""),HLOOKUP(Q$2+$A1662,Sheet2!CC:NO,$B1662,0),"")</f>
        <v/>
      </c>
    </row>
    <row r="1663" spans="1:17" x14ac:dyDescent="0.25">
      <c r="A1663" s="64">
        <f t="shared" si="203"/>
        <v>54</v>
      </c>
      <c r="B1663" s="64">
        <f t="shared" si="204"/>
        <v>170</v>
      </c>
      <c r="C1663" s="64">
        <f t="shared" si="205"/>
        <v>10</v>
      </c>
      <c r="D1663" s="64">
        <f t="shared" si="206"/>
        <v>166</v>
      </c>
      <c r="E1663" s="64">
        <f t="shared" si="207"/>
        <v>826</v>
      </c>
      <c r="F1663" s="64" t="str">
        <f t="shared" si="200"/>
        <v/>
      </c>
      <c r="G1663" s="64" t="str">
        <f t="shared" si="201"/>
        <v/>
      </c>
      <c r="H1663" s="64" t="str">
        <f t="shared" si="202"/>
        <v/>
      </c>
      <c r="I1663" s="80" t="str">
        <f>IFERROR(VLOOKUP(D1663,Sheet2!A:B,2,0),"")</f>
        <v/>
      </c>
      <c r="J1663" s="64" t="str">
        <f>IFERROR(IF(I1663&lt;&gt;"",VLOOKUP(I1663,Sheet2!B:C,2,0),""),"")</f>
        <v/>
      </c>
      <c r="K1663" s="64" t="str">
        <f>IFERROR( IF(I1663&lt;&gt;"", HLOOKUP(L$2+$A1663,Sheet2!BX:NK,2,0),""),"")</f>
        <v/>
      </c>
      <c r="L1663" t="str">
        <f>IF(OR(HLOOKUP(L$2+$A1663,Sheet2!BX:NK,$B1663,0),HLOOKUP(L$2+$A1663,Sheet2!BX:NK,$B1663,0)&lt;&gt;""),HLOOKUP(L$2+$A1663,Sheet2!BX:NK,$B1663,0),"")</f>
        <v/>
      </c>
      <c r="M1663" t="str">
        <f>IF(OR(HLOOKUP(M$2+$A1663,Sheet2!BY:NL,$B1663,0),HLOOKUP(M$2+$A1663,Sheet2!BY:NL,$B1663,0)&lt;&gt;""),HLOOKUP(M$2+$A1663,Sheet2!BY:NL,$B1663,0),"")</f>
        <v/>
      </c>
      <c r="N1663" t="str">
        <f>IF(OR(HLOOKUP(N$2+$A1663,Sheet2!BZ:NM,$B1663,0),HLOOKUP(N$2+$A1663,Sheet2!BZ:NM,$B1663,0)&lt;&gt;""),HLOOKUP(N$2+$A1663,Sheet2!BZ:NM,$B1663,0),"")</f>
        <v/>
      </c>
      <c r="O1663" t="str">
        <f>IF(OR(HLOOKUP(O$2+$A1663,Sheet2!CA:NN,$B1663,0),HLOOKUP(O$2+$A1663,Sheet2!CA:NN,$B1663,0)&lt;&gt;""),HLOOKUP(O$2+$A1663,Sheet2!CA:NN,$B1663,0),"")</f>
        <v/>
      </c>
      <c r="P1663" t="str">
        <f>IF(OR(HLOOKUP(P$2+$A1663,Sheet2!CB:NO,$B1663,0),HLOOKUP(P$2+$A1663,Sheet2!CB:NO,$B1663,0)&lt;&gt;""),HLOOKUP(P$2+$A1663,Sheet2!CB:NO,$B1663,0),"")</f>
        <v/>
      </c>
      <c r="Q1663" t="str">
        <f>IF(OR(HLOOKUP(Q$2+$A1663,Sheet2!CC:NO,$B1663,0),HLOOKUP(Q$2+$A1663,Sheet2!CC:NO,$B1663,0)&lt;&gt;""),HLOOKUP(Q$2+$A1663,Sheet2!CC:NO,$B1663,0),"")</f>
        <v/>
      </c>
    </row>
    <row r="1664" spans="1:17" x14ac:dyDescent="0.25">
      <c r="A1664" s="64">
        <f t="shared" si="203"/>
        <v>0</v>
      </c>
      <c r="B1664" s="64">
        <f t="shared" si="204"/>
        <v>171</v>
      </c>
      <c r="C1664" s="64">
        <f t="shared" si="205"/>
        <v>1</v>
      </c>
      <c r="D1664" s="64">
        <f t="shared" si="206"/>
        <v>167</v>
      </c>
      <c r="E1664" s="64">
        <f t="shared" si="207"/>
        <v>831</v>
      </c>
      <c r="F1664" s="64" t="str">
        <f t="shared" si="200"/>
        <v/>
      </c>
      <c r="G1664" s="64" t="str">
        <f t="shared" si="201"/>
        <v/>
      </c>
      <c r="H1664" s="64" t="str">
        <f t="shared" si="202"/>
        <v/>
      </c>
      <c r="I1664" s="80" t="str">
        <f>IFERROR(VLOOKUP(D1664,Sheet2!A:B,2,0),"")</f>
        <v/>
      </c>
      <c r="J1664" s="64" t="str">
        <f>IFERROR(IF(I1664&lt;&gt;"",VLOOKUP(I1664,Sheet2!B:C,2,0),""),"")</f>
        <v/>
      </c>
      <c r="K1664" s="64" t="str">
        <f>IFERROR( IF(I1664&lt;&gt;"", HLOOKUP(L$2+$A1664,Sheet2!BX:NK,2,0),""),"")</f>
        <v/>
      </c>
      <c r="L1664" t="str">
        <f>IF(OR(HLOOKUP(L$2+$A1664,Sheet2!BX:NK,$B1664,0),HLOOKUP(L$2+$A1664,Sheet2!BX:NK,$B1664,0)&lt;&gt;""),HLOOKUP(L$2+$A1664,Sheet2!BX:NK,$B1664,0),"")</f>
        <v/>
      </c>
      <c r="M1664" t="str">
        <f>IF(OR(HLOOKUP(M$2+$A1664,Sheet2!BY:NL,$B1664,0),HLOOKUP(M$2+$A1664,Sheet2!BY:NL,$B1664,0)&lt;&gt;""),HLOOKUP(M$2+$A1664,Sheet2!BY:NL,$B1664,0),"")</f>
        <v/>
      </c>
      <c r="N1664" t="str">
        <f>IF(OR(HLOOKUP(N$2+$A1664,Sheet2!BZ:NM,$B1664,0),HLOOKUP(N$2+$A1664,Sheet2!BZ:NM,$B1664,0)&lt;&gt;""),HLOOKUP(N$2+$A1664,Sheet2!BZ:NM,$B1664,0),"")</f>
        <v/>
      </c>
      <c r="O1664" t="str">
        <f>IF(OR(HLOOKUP(O$2+$A1664,Sheet2!CA:NN,$B1664,0),HLOOKUP(O$2+$A1664,Sheet2!CA:NN,$B1664,0)&lt;&gt;""),HLOOKUP(O$2+$A1664,Sheet2!CA:NN,$B1664,0),"")</f>
        <v/>
      </c>
      <c r="P1664" t="str">
        <f>IF(OR(HLOOKUP(P$2+$A1664,Sheet2!CB:NO,$B1664,0),HLOOKUP(P$2+$A1664,Sheet2!CB:NO,$B1664,0)&lt;&gt;""),HLOOKUP(P$2+$A1664,Sheet2!CB:NO,$B1664,0),"")</f>
        <v/>
      </c>
      <c r="Q1664" t="str">
        <f>IF(OR(HLOOKUP(Q$2+$A1664,Sheet2!CC:NO,$B1664,0),HLOOKUP(Q$2+$A1664,Sheet2!CC:NO,$B1664,0)&lt;&gt;""),HLOOKUP(Q$2+$A1664,Sheet2!CC:NO,$B1664,0),"")</f>
        <v/>
      </c>
    </row>
    <row r="1665" spans="1:17" x14ac:dyDescent="0.25">
      <c r="A1665" s="64">
        <f t="shared" si="203"/>
        <v>6</v>
      </c>
      <c r="B1665" s="64">
        <f t="shared" si="204"/>
        <v>171</v>
      </c>
      <c r="C1665" s="64">
        <f t="shared" si="205"/>
        <v>2</v>
      </c>
      <c r="D1665" s="64">
        <f t="shared" si="206"/>
        <v>167</v>
      </c>
      <c r="E1665" s="64">
        <f t="shared" si="207"/>
        <v>831</v>
      </c>
      <c r="F1665" s="64" t="str">
        <f t="shared" si="200"/>
        <v/>
      </c>
      <c r="G1665" s="64" t="str">
        <f t="shared" si="201"/>
        <v/>
      </c>
      <c r="H1665" s="64" t="str">
        <f t="shared" si="202"/>
        <v/>
      </c>
      <c r="I1665" s="80" t="str">
        <f>IFERROR(VLOOKUP(D1665,Sheet2!A:B,2,0),"")</f>
        <v/>
      </c>
      <c r="J1665" s="64" t="str">
        <f>IFERROR(IF(I1665&lt;&gt;"",VLOOKUP(I1665,Sheet2!B:C,2,0),""),"")</f>
        <v/>
      </c>
      <c r="K1665" s="64" t="str">
        <f>IFERROR( IF(I1665&lt;&gt;"", HLOOKUP(L$2+$A1665,Sheet2!BX:NK,2,0),""),"")</f>
        <v/>
      </c>
      <c r="L1665" t="str">
        <f>IF(OR(HLOOKUP(L$2+$A1665,Sheet2!BX:NK,$B1665,0),HLOOKUP(L$2+$A1665,Sheet2!BX:NK,$B1665,0)&lt;&gt;""),HLOOKUP(L$2+$A1665,Sheet2!BX:NK,$B1665,0),"")</f>
        <v/>
      </c>
      <c r="M1665" t="str">
        <f>IF(OR(HLOOKUP(M$2+$A1665,Sheet2!BY:NL,$B1665,0),HLOOKUP(M$2+$A1665,Sheet2!BY:NL,$B1665,0)&lt;&gt;""),HLOOKUP(M$2+$A1665,Sheet2!BY:NL,$B1665,0),"")</f>
        <v/>
      </c>
      <c r="N1665" t="str">
        <f>IF(OR(HLOOKUP(N$2+$A1665,Sheet2!BZ:NM,$B1665,0),HLOOKUP(N$2+$A1665,Sheet2!BZ:NM,$B1665,0)&lt;&gt;""),HLOOKUP(N$2+$A1665,Sheet2!BZ:NM,$B1665,0),"")</f>
        <v/>
      </c>
      <c r="O1665" t="str">
        <f>IF(OR(HLOOKUP(O$2+$A1665,Sheet2!CA:NN,$B1665,0),HLOOKUP(O$2+$A1665,Sheet2!CA:NN,$B1665,0)&lt;&gt;""),HLOOKUP(O$2+$A1665,Sheet2!CA:NN,$B1665,0),"")</f>
        <v/>
      </c>
      <c r="P1665" t="str">
        <f>IF(OR(HLOOKUP(P$2+$A1665,Sheet2!CB:NO,$B1665,0),HLOOKUP(P$2+$A1665,Sheet2!CB:NO,$B1665,0)&lt;&gt;""),HLOOKUP(P$2+$A1665,Sheet2!CB:NO,$B1665,0),"")</f>
        <v/>
      </c>
      <c r="Q1665" t="str">
        <f>IF(OR(HLOOKUP(Q$2+$A1665,Sheet2!CC:NO,$B1665,0),HLOOKUP(Q$2+$A1665,Sheet2!CC:NO,$B1665,0)&lt;&gt;""),HLOOKUP(Q$2+$A1665,Sheet2!CC:NO,$B1665,0),"")</f>
        <v/>
      </c>
    </row>
    <row r="1666" spans="1:17" x14ac:dyDescent="0.25">
      <c r="A1666" s="64">
        <f t="shared" si="203"/>
        <v>12</v>
      </c>
      <c r="B1666" s="64">
        <f t="shared" si="204"/>
        <v>171</v>
      </c>
      <c r="C1666" s="64">
        <f t="shared" si="205"/>
        <v>3</v>
      </c>
      <c r="D1666" s="64">
        <f t="shared" si="206"/>
        <v>167</v>
      </c>
      <c r="E1666" s="64">
        <f t="shared" si="207"/>
        <v>831</v>
      </c>
      <c r="F1666" s="64" t="str">
        <f t="shared" si="200"/>
        <v/>
      </c>
      <c r="G1666" s="64" t="str">
        <f t="shared" si="201"/>
        <v/>
      </c>
      <c r="H1666" s="64" t="str">
        <f t="shared" si="202"/>
        <v/>
      </c>
      <c r="I1666" s="80" t="str">
        <f>IFERROR(VLOOKUP(D1666,Sheet2!A:B,2,0),"")</f>
        <v/>
      </c>
      <c r="J1666" s="64" t="str">
        <f>IFERROR(IF(I1666&lt;&gt;"",VLOOKUP(I1666,Sheet2!B:C,2,0),""),"")</f>
        <v/>
      </c>
      <c r="K1666" s="64" t="str">
        <f>IFERROR( IF(I1666&lt;&gt;"", HLOOKUP(L$2+$A1666,Sheet2!BX:NK,2,0),""),"")</f>
        <v/>
      </c>
      <c r="L1666" t="str">
        <f>IF(OR(HLOOKUP(L$2+$A1666,Sheet2!BX:NK,$B1666,0),HLOOKUP(L$2+$A1666,Sheet2!BX:NK,$B1666,0)&lt;&gt;""),HLOOKUP(L$2+$A1666,Sheet2!BX:NK,$B1666,0),"")</f>
        <v/>
      </c>
      <c r="M1666" t="str">
        <f>IF(OR(HLOOKUP(M$2+$A1666,Sheet2!BY:NL,$B1666,0),HLOOKUP(M$2+$A1666,Sheet2!BY:NL,$B1666,0)&lt;&gt;""),HLOOKUP(M$2+$A1666,Sheet2!BY:NL,$B1666,0),"")</f>
        <v/>
      </c>
      <c r="N1666" t="str">
        <f>IF(OR(HLOOKUP(N$2+$A1666,Sheet2!BZ:NM,$B1666,0),HLOOKUP(N$2+$A1666,Sheet2!BZ:NM,$B1666,0)&lt;&gt;""),HLOOKUP(N$2+$A1666,Sheet2!BZ:NM,$B1666,0),"")</f>
        <v/>
      </c>
      <c r="O1666" t="str">
        <f>IF(OR(HLOOKUP(O$2+$A1666,Sheet2!CA:NN,$B1666,0),HLOOKUP(O$2+$A1666,Sheet2!CA:NN,$B1666,0)&lt;&gt;""),HLOOKUP(O$2+$A1666,Sheet2!CA:NN,$B1666,0),"")</f>
        <v/>
      </c>
      <c r="P1666" t="str">
        <f>IF(OR(HLOOKUP(P$2+$A1666,Sheet2!CB:NO,$B1666,0),HLOOKUP(P$2+$A1666,Sheet2!CB:NO,$B1666,0)&lt;&gt;""),HLOOKUP(P$2+$A1666,Sheet2!CB:NO,$B1666,0),"")</f>
        <v/>
      </c>
      <c r="Q1666" t="str">
        <f>IF(OR(HLOOKUP(Q$2+$A1666,Sheet2!CC:NO,$B1666,0),HLOOKUP(Q$2+$A1666,Sheet2!CC:NO,$B1666,0)&lt;&gt;""),HLOOKUP(Q$2+$A1666,Sheet2!CC:NO,$B1666,0),"")</f>
        <v/>
      </c>
    </row>
    <row r="1667" spans="1:17" x14ac:dyDescent="0.25">
      <c r="A1667" s="64">
        <f t="shared" si="203"/>
        <v>18</v>
      </c>
      <c r="B1667" s="64">
        <f t="shared" si="204"/>
        <v>171</v>
      </c>
      <c r="C1667" s="64">
        <f t="shared" si="205"/>
        <v>4</v>
      </c>
      <c r="D1667" s="64">
        <f t="shared" si="206"/>
        <v>167</v>
      </c>
      <c r="E1667" s="64">
        <f t="shared" si="207"/>
        <v>831</v>
      </c>
      <c r="F1667" s="64" t="str">
        <f t="shared" si="200"/>
        <v/>
      </c>
      <c r="G1667" s="64" t="str">
        <f t="shared" si="201"/>
        <v/>
      </c>
      <c r="H1667" s="64" t="str">
        <f t="shared" si="202"/>
        <v/>
      </c>
      <c r="I1667" s="80" t="str">
        <f>IFERROR(VLOOKUP(D1667,Sheet2!A:B,2,0),"")</f>
        <v/>
      </c>
      <c r="J1667" s="64" t="str">
        <f>IFERROR(IF(I1667&lt;&gt;"",VLOOKUP(I1667,Sheet2!B:C,2,0),""),"")</f>
        <v/>
      </c>
      <c r="K1667" s="64" t="str">
        <f>IFERROR( IF(I1667&lt;&gt;"", HLOOKUP(L$2+$A1667,Sheet2!BX:NK,2,0),""),"")</f>
        <v/>
      </c>
      <c r="L1667" t="str">
        <f>IF(OR(HLOOKUP(L$2+$A1667,Sheet2!BX:NK,$B1667,0),HLOOKUP(L$2+$A1667,Sheet2!BX:NK,$B1667,0)&lt;&gt;""),HLOOKUP(L$2+$A1667,Sheet2!BX:NK,$B1667,0),"")</f>
        <v/>
      </c>
      <c r="M1667" t="str">
        <f>IF(OR(HLOOKUP(M$2+$A1667,Sheet2!BY:NL,$B1667,0),HLOOKUP(M$2+$A1667,Sheet2!BY:NL,$B1667,0)&lt;&gt;""),HLOOKUP(M$2+$A1667,Sheet2!BY:NL,$B1667,0),"")</f>
        <v/>
      </c>
      <c r="N1667" t="str">
        <f>IF(OR(HLOOKUP(N$2+$A1667,Sheet2!BZ:NM,$B1667,0),HLOOKUP(N$2+$A1667,Sheet2!BZ:NM,$B1667,0)&lt;&gt;""),HLOOKUP(N$2+$A1667,Sheet2!BZ:NM,$B1667,0),"")</f>
        <v/>
      </c>
      <c r="O1667" t="str">
        <f>IF(OR(HLOOKUP(O$2+$A1667,Sheet2!CA:NN,$B1667,0),HLOOKUP(O$2+$A1667,Sheet2!CA:NN,$B1667,0)&lt;&gt;""),HLOOKUP(O$2+$A1667,Sheet2!CA:NN,$B1667,0),"")</f>
        <v/>
      </c>
      <c r="P1667" t="str">
        <f>IF(OR(HLOOKUP(P$2+$A1667,Sheet2!CB:NO,$B1667,0),HLOOKUP(P$2+$A1667,Sheet2!CB:NO,$B1667,0)&lt;&gt;""),HLOOKUP(P$2+$A1667,Sheet2!CB:NO,$B1667,0),"")</f>
        <v/>
      </c>
      <c r="Q1667" t="str">
        <f>IF(OR(HLOOKUP(Q$2+$A1667,Sheet2!CC:NO,$B1667,0),HLOOKUP(Q$2+$A1667,Sheet2!CC:NO,$B1667,0)&lt;&gt;""),HLOOKUP(Q$2+$A1667,Sheet2!CC:NO,$B1667,0),"")</f>
        <v/>
      </c>
    </row>
    <row r="1668" spans="1:17" x14ac:dyDescent="0.25">
      <c r="A1668" s="64">
        <f t="shared" si="203"/>
        <v>24</v>
      </c>
      <c r="B1668" s="64">
        <f t="shared" si="204"/>
        <v>171</v>
      </c>
      <c r="C1668" s="64">
        <f t="shared" si="205"/>
        <v>5</v>
      </c>
      <c r="D1668" s="64">
        <f t="shared" si="206"/>
        <v>167</v>
      </c>
      <c r="E1668" s="64">
        <f t="shared" si="207"/>
        <v>831</v>
      </c>
      <c r="F1668" s="64" t="str">
        <f t="shared" si="200"/>
        <v/>
      </c>
      <c r="G1668" s="64" t="str">
        <f t="shared" si="201"/>
        <v/>
      </c>
      <c r="H1668" s="64" t="str">
        <f t="shared" si="202"/>
        <v/>
      </c>
      <c r="I1668" s="80" t="str">
        <f>IFERROR(VLOOKUP(D1668,Sheet2!A:B,2,0),"")</f>
        <v/>
      </c>
      <c r="J1668" s="64" t="str">
        <f>IFERROR(IF(I1668&lt;&gt;"",VLOOKUP(I1668,Sheet2!B:C,2,0),""),"")</f>
        <v/>
      </c>
      <c r="K1668" s="64" t="str">
        <f>IFERROR( IF(I1668&lt;&gt;"", HLOOKUP(L$2+$A1668,Sheet2!BX:NK,2,0),""),"")</f>
        <v/>
      </c>
      <c r="L1668" t="str">
        <f>IF(OR(HLOOKUP(L$2+$A1668,Sheet2!BX:NK,$B1668,0),HLOOKUP(L$2+$A1668,Sheet2!BX:NK,$B1668,0)&lt;&gt;""),HLOOKUP(L$2+$A1668,Sheet2!BX:NK,$B1668,0),"")</f>
        <v/>
      </c>
      <c r="M1668" t="str">
        <f>IF(OR(HLOOKUP(M$2+$A1668,Sheet2!BY:NL,$B1668,0),HLOOKUP(M$2+$A1668,Sheet2!BY:NL,$B1668,0)&lt;&gt;""),HLOOKUP(M$2+$A1668,Sheet2!BY:NL,$B1668,0),"")</f>
        <v/>
      </c>
      <c r="N1668" t="str">
        <f>IF(OR(HLOOKUP(N$2+$A1668,Sheet2!BZ:NM,$B1668,0),HLOOKUP(N$2+$A1668,Sheet2!BZ:NM,$B1668,0)&lt;&gt;""),HLOOKUP(N$2+$A1668,Sheet2!BZ:NM,$B1668,0),"")</f>
        <v/>
      </c>
      <c r="O1668" t="str">
        <f>IF(OR(HLOOKUP(O$2+$A1668,Sheet2!CA:NN,$B1668,0),HLOOKUP(O$2+$A1668,Sheet2!CA:NN,$B1668,0)&lt;&gt;""),HLOOKUP(O$2+$A1668,Sheet2!CA:NN,$B1668,0),"")</f>
        <v/>
      </c>
      <c r="P1668" t="str">
        <f>IF(OR(HLOOKUP(P$2+$A1668,Sheet2!CB:NO,$B1668,0),HLOOKUP(P$2+$A1668,Sheet2!CB:NO,$B1668,0)&lt;&gt;""),HLOOKUP(P$2+$A1668,Sheet2!CB:NO,$B1668,0),"")</f>
        <v/>
      </c>
      <c r="Q1668" t="str">
        <f>IF(OR(HLOOKUP(Q$2+$A1668,Sheet2!CC:NO,$B1668,0),HLOOKUP(Q$2+$A1668,Sheet2!CC:NO,$B1668,0)&lt;&gt;""),HLOOKUP(Q$2+$A1668,Sheet2!CC:NO,$B1668,0),"")</f>
        <v/>
      </c>
    </row>
    <row r="1669" spans="1:17" x14ac:dyDescent="0.25">
      <c r="A1669" s="64">
        <f t="shared" si="203"/>
        <v>30</v>
      </c>
      <c r="B1669" s="64">
        <f t="shared" si="204"/>
        <v>171</v>
      </c>
      <c r="C1669" s="64">
        <f t="shared" si="205"/>
        <v>6</v>
      </c>
      <c r="D1669" s="64">
        <f t="shared" si="206"/>
        <v>167</v>
      </c>
      <c r="E1669" s="64">
        <f t="shared" si="207"/>
        <v>831</v>
      </c>
      <c r="F1669" s="64" t="str">
        <f t="shared" ref="F1669:F1732" si="208">IFERROR(IF(I1669&lt;&gt;"",IF(LEFT(K1669,2)="1-",1,2),""),"")</f>
        <v/>
      </c>
      <c r="G1669" s="64" t="str">
        <f t="shared" ref="G1669:G1732" si="209">IFERROR(IF(I1669&lt;&gt;"",MONTH( RIGHT(K1669,LEN(K1669)-FIND("-",K1669))),""),"")</f>
        <v/>
      </c>
      <c r="H1669" s="64" t="str">
        <f t="shared" ref="H1669:H1732" si="210">IFERROR(IF(I1669&lt;&gt;"",YEAR( RIGHT(K1669,LEN(K1669)-FIND("-",K1669))),""),"")</f>
        <v/>
      </c>
      <c r="I1669" s="80" t="str">
        <f>IFERROR(VLOOKUP(D1669,Sheet2!A:B,2,0),"")</f>
        <v/>
      </c>
      <c r="J1669" s="64" t="str">
        <f>IFERROR(IF(I1669&lt;&gt;"",VLOOKUP(I1669,Sheet2!B:C,2,0),""),"")</f>
        <v/>
      </c>
      <c r="K1669" s="64" t="str">
        <f>IFERROR( IF(I1669&lt;&gt;"", HLOOKUP(L$2+$A1669,Sheet2!BX:NK,2,0),""),"")</f>
        <v/>
      </c>
      <c r="L1669" t="str">
        <f>IF(OR(HLOOKUP(L$2+$A1669,Sheet2!BX:NK,$B1669,0),HLOOKUP(L$2+$A1669,Sheet2!BX:NK,$B1669,0)&lt;&gt;""),HLOOKUP(L$2+$A1669,Sheet2!BX:NK,$B1669,0),"")</f>
        <v/>
      </c>
      <c r="M1669" t="str">
        <f>IF(OR(HLOOKUP(M$2+$A1669,Sheet2!BY:NL,$B1669,0),HLOOKUP(M$2+$A1669,Sheet2!BY:NL,$B1669,0)&lt;&gt;""),HLOOKUP(M$2+$A1669,Sheet2!BY:NL,$B1669,0),"")</f>
        <v/>
      </c>
      <c r="N1669" t="str">
        <f>IF(OR(HLOOKUP(N$2+$A1669,Sheet2!BZ:NM,$B1669,0),HLOOKUP(N$2+$A1669,Sheet2!BZ:NM,$B1669,0)&lt;&gt;""),HLOOKUP(N$2+$A1669,Sheet2!BZ:NM,$B1669,0),"")</f>
        <v/>
      </c>
      <c r="O1669" t="str">
        <f>IF(OR(HLOOKUP(O$2+$A1669,Sheet2!CA:NN,$B1669,0),HLOOKUP(O$2+$A1669,Sheet2!CA:NN,$B1669,0)&lt;&gt;""),HLOOKUP(O$2+$A1669,Sheet2!CA:NN,$B1669,0),"")</f>
        <v/>
      </c>
      <c r="P1669" t="str">
        <f>IF(OR(HLOOKUP(P$2+$A1669,Sheet2!CB:NO,$B1669,0),HLOOKUP(P$2+$A1669,Sheet2!CB:NO,$B1669,0)&lt;&gt;""),HLOOKUP(P$2+$A1669,Sheet2!CB:NO,$B1669,0),"")</f>
        <v/>
      </c>
      <c r="Q1669" t="str">
        <f>IF(OR(HLOOKUP(Q$2+$A1669,Sheet2!CC:NO,$B1669,0),HLOOKUP(Q$2+$A1669,Sheet2!CC:NO,$B1669,0)&lt;&gt;""),HLOOKUP(Q$2+$A1669,Sheet2!CC:NO,$B1669,0),"")</f>
        <v/>
      </c>
    </row>
    <row r="1670" spans="1:17" x14ac:dyDescent="0.25">
      <c r="A1670" s="64">
        <f t="shared" ref="A1670:A1733" si="211">IF(C1670&lt;&gt;1,A1669+6,0)</f>
        <v>36</v>
      </c>
      <c r="B1670" s="64">
        <f t="shared" ref="B1670:B1733" si="212">IF(C1670&lt;&gt;1,B1669,B1669+1)</f>
        <v>171</v>
      </c>
      <c r="C1670" s="64">
        <f t="shared" ref="C1670:C1733" si="213">IF($C$3-C1669=0,1,C1669+1)</f>
        <v>7</v>
      </c>
      <c r="D1670" s="64">
        <f t="shared" ref="D1670:D1733" si="214">IF(C1670=1,D1669+1,D1669)</f>
        <v>167</v>
      </c>
      <c r="E1670" s="64">
        <f t="shared" ref="E1670:E1733" si="215">IF(D1670&lt;&gt;D1669,E1669+5,E1669)</f>
        <v>831</v>
      </c>
      <c r="F1670" s="64" t="str">
        <f t="shared" si="208"/>
        <v/>
      </c>
      <c r="G1670" s="64" t="str">
        <f t="shared" si="209"/>
        <v/>
      </c>
      <c r="H1670" s="64" t="str">
        <f t="shared" si="210"/>
        <v/>
      </c>
      <c r="I1670" s="80" t="str">
        <f>IFERROR(VLOOKUP(D1670,Sheet2!A:B,2,0),"")</f>
        <v/>
      </c>
      <c r="J1670" s="64" t="str">
        <f>IFERROR(IF(I1670&lt;&gt;"",VLOOKUP(I1670,Sheet2!B:C,2,0),""),"")</f>
        <v/>
      </c>
      <c r="K1670" s="64" t="str">
        <f>IFERROR( IF(I1670&lt;&gt;"", HLOOKUP(L$2+$A1670,Sheet2!BX:NK,2,0),""),"")</f>
        <v/>
      </c>
      <c r="L1670" t="str">
        <f>IF(OR(HLOOKUP(L$2+$A1670,Sheet2!BX:NK,$B1670,0),HLOOKUP(L$2+$A1670,Sheet2!BX:NK,$B1670,0)&lt;&gt;""),HLOOKUP(L$2+$A1670,Sheet2!BX:NK,$B1670,0),"")</f>
        <v/>
      </c>
      <c r="M1670" t="str">
        <f>IF(OR(HLOOKUP(M$2+$A1670,Sheet2!BY:NL,$B1670,0),HLOOKUP(M$2+$A1670,Sheet2!BY:NL,$B1670,0)&lt;&gt;""),HLOOKUP(M$2+$A1670,Sheet2!BY:NL,$B1670,0),"")</f>
        <v/>
      </c>
      <c r="N1670" t="str">
        <f>IF(OR(HLOOKUP(N$2+$A1670,Sheet2!BZ:NM,$B1670,0),HLOOKUP(N$2+$A1670,Sheet2!BZ:NM,$B1670,0)&lt;&gt;""),HLOOKUP(N$2+$A1670,Sheet2!BZ:NM,$B1670,0),"")</f>
        <v/>
      </c>
      <c r="O1670" t="str">
        <f>IF(OR(HLOOKUP(O$2+$A1670,Sheet2!CA:NN,$B1670,0),HLOOKUP(O$2+$A1670,Sheet2!CA:NN,$B1670,0)&lt;&gt;""),HLOOKUP(O$2+$A1670,Sheet2!CA:NN,$B1670,0),"")</f>
        <v/>
      </c>
      <c r="P1670" t="str">
        <f>IF(OR(HLOOKUP(P$2+$A1670,Sheet2!CB:NO,$B1670,0),HLOOKUP(P$2+$A1670,Sheet2!CB:NO,$B1670,0)&lt;&gt;""),HLOOKUP(P$2+$A1670,Sheet2!CB:NO,$B1670,0),"")</f>
        <v/>
      </c>
      <c r="Q1670" t="str">
        <f>IF(OR(HLOOKUP(Q$2+$A1670,Sheet2!CC:NO,$B1670,0),HLOOKUP(Q$2+$A1670,Sheet2!CC:NO,$B1670,0)&lt;&gt;""),HLOOKUP(Q$2+$A1670,Sheet2!CC:NO,$B1670,0),"")</f>
        <v/>
      </c>
    </row>
    <row r="1671" spans="1:17" x14ac:dyDescent="0.25">
      <c r="A1671" s="64">
        <f t="shared" si="211"/>
        <v>42</v>
      </c>
      <c r="B1671" s="64">
        <f t="shared" si="212"/>
        <v>171</v>
      </c>
      <c r="C1671" s="64">
        <f t="shared" si="213"/>
        <v>8</v>
      </c>
      <c r="D1671" s="64">
        <f t="shared" si="214"/>
        <v>167</v>
      </c>
      <c r="E1671" s="64">
        <f t="shared" si="215"/>
        <v>831</v>
      </c>
      <c r="F1671" s="64" t="str">
        <f t="shared" si="208"/>
        <v/>
      </c>
      <c r="G1671" s="64" t="str">
        <f t="shared" si="209"/>
        <v/>
      </c>
      <c r="H1671" s="64" t="str">
        <f t="shared" si="210"/>
        <v/>
      </c>
      <c r="I1671" s="80" t="str">
        <f>IFERROR(VLOOKUP(D1671,Sheet2!A:B,2,0),"")</f>
        <v/>
      </c>
      <c r="J1671" s="64" t="str">
        <f>IFERROR(IF(I1671&lt;&gt;"",VLOOKUP(I1671,Sheet2!B:C,2,0),""),"")</f>
        <v/>
      </c>
      <c r="K1671" s="64" t="str">
        <f>IFERROR( IF(I1671&lt;&gt;"", HLOOKUP(L$2+$A1671,Sheet2!BX:NK,2,0),""),"")</f>
        <v/>
      </c>
      <c r="L1671" t="str">
        <f>IF(OR(HLOOKUP(L$2+$A1671,Sheet2!BX:NK,$B1671,0),HLOOKUP(L$2+$A1671,Sheet2!BX:NK,$B1671,0)&lt;&gt;""),HLOOKUP(L$2+$A1671,Sheet2!BX:NK,$B1671,0),"")</f>
        <v/>
      </c>
      <c r="M1671" t="str">
        <f>IF(OR(HLOOKUP(M$2+$A1671,Sheet2!BY:NL,$B1671,0),HLOOKUP(M$2+$A1671,Sheet2!BY:NL,$B1671,0)&lt;&gt;""),HLOOKUP(M$2+$A1671,Sheet2!BY:NL,$B1671,0),"")</f>
        <v/>
      </c>
      <c r="N1671" t="str">
        <f>IF(OR(HLOOKUP(N$2+$A1671,Sheet2!BZ:NM,$B1671,0),HLOOKUP(N$2+$A1671,Sheet2!BZ:NM,$B1671,0)&lt;&gt;""),HLOOKUP(N$2+$A1671,Sheet2!BZ:NM,$B1671,0),"")</f>
        <v/>
      </c>
      <c r="O1671" t="str">
        <f>IF(OR(HLOOKUP(O$2+$A1671,Sheet2!CA:NN,$B1671,0),HLOOKUP(O$2+$A1671,Sheet2!CA:NN,$B1671,0)&lt;&gt;""),HLOOKUP(O$2+$A1671,Sheet2!CA:NN,$B1671,0),"")</f>
        <v/>
      </c>
      <c r="P1671" t="str">
        <f>IF(OR(HLOOKUP(P$2+$A1671,Sheet2!CB:NO,$B1671,0),HLOOKUP(P$2+$A1671,Sheet2!CB:NO,$B1671,0)&lt;&gt;""),HLOOKUP(P$2+$A1671,Sheet2!CB:NO,$B1671,0),"")</f>
        <v/>
      </c>
      <c r="Q1671" t="str">
        <f>IF(OR(HLOOKUP(Q$2+$A1671,Sheet2!CC:NO,$B1671,0),HLOOKUP(Q$2+$A1671,Sheet2!CC:NO,$B1671,0)&lt;&gt;""),HLOOKUP(Q$2+$A1671,Sheet2!CC:NO,$B1671,0),"")</f>
        <v/>
      </c>
    </row>
    <row r="1672" spans="1:17" x14ac:dyDescent="0.25">
      <c r="A1672" s="64">
        <f t="shared" si="211"/>
        <v>48</v>
      </c>
      <c r="B1672" s="64">
        <f t="shared" si="212"/>
        <v>171</v>
      </c>
      <c r="C1672" s="64">
        <f t="shared" si="213"/>
        <v>9</v>
      </c>
      <c r="D1672" s="64">
        <f t="shared" si="214"/>
        <v>167</v>
      </c>
      <c r="E1672" s="64">
        <f t="shared" si="215"/>
        <v>831</v>
      </c>
      <c r="F1672" s="64" t="str">
        <f t="shared" si="208"/>
        <v/>
      </c>
      <c r="G1672" s="64" t="str">
        <f t="shared" si="209"/>
        <v/>
      </c>
      <c r="H1672" s="64" t="str">
        <f t="shared" si="210"/>
        <v/>
      </c>
      <c r="I1672" s="80" t="str">
        <f>IFERROR(VLOOKUP(D1672,Sheet2!A:B,2,0),"")</f>
        <v/>
      </c>
      <c r="J1672" s="64" t="str">
        <f>IFERROR(IF(I1672&lt;&gt;"",VLOOKUP(I1672,Sheet2!B:C,2,0),""),"")</f>
        <v/>
      </c>
      <c r="K1672" s="64" t="str">
        <f>IFERROR( IF(I1672&lt;&gt;"", HLOOKUP(L$2+$A1672,Sheet2!BX:NK,2,0),""),"")</f>
        <v/>
      </c>
      <c r="L1672" t="str">
        <f>IF(OR(HLOOKUP(L$2+$A1672,Sheet2!BX:NK,$B1672,0),HLOOKUP(L$2+$A1672,Sheet2!BX:NK,$B1672,0)&lt;&gt;""),HLOOKUP(L$2+$A1672,Sheet2!BX:NK,$B1672,0),"")</f>
        <v/>
      </c>
      <c r="M1672" t="str">
        <f>IF(OR(HLOOKUP(M$2+$A1672,Sheet2!BY:NL,$B1672,0),HLOOKUP(M$2+$A1672,Sheet2!BY:NL,$B1672,0)&lt;&gt;""),HLOOKUP(M$2+$A1672,Sheet2!BY:NL,$B1672,0),"")</f>
        <v/>
      </c>
      <c r="N1672" t="str">
        <f>IF(OR(HLOOKUP(N$2+$A1672,Sheet2!BZ:NM,$B1672,0),HLOOKUP(N$2+$A1672,Sheet2!BZ:NM,$B1672,0)&lt;&gt;""),HLOOKUP(N$2+$A1672,Sheet2!BZ:NM,$B1672,0),"")</f>
        <v/>
      </c>
      <c r="O1672" t="str">
        <f>IF(OR(HLOOKUP(O$2+$A1672,Sheet2!CA:NN,$B1672,0),HLOOKUP(O$2+$A1672,Sheet2!CA:NN,$B1672,0)&lt;&gt;""),HLOOKUP(O$2+$A1672,Sheet2!CA:NN,$B1672,0),"")</f>
        <v/>
      </c>
      <c r="P1672" t="str">
        <f>IF(OR(HLOOKUP(P$2+$A1672,Sheet2!CB:NO,$B1672,0),HLOOKUP(P$2+$A1672,Sheet2!CB:NO,$B1672,0)&lt;&gt;""),HLOOKUP(P$2+$A1672,Sheet2!CB:NO,$B1672,0),"")</f>
        <v/>
      </c>
      <c r="Q1672" t="str">
        <f>IF(OR(HLOOKUP(Q$2+$A1672,Sheet2!CC:NO,$B1672,0),HLOOKUP(Q$2+$A1672,Sheet2!CC:NO,$B1672,0)&lt;&gt;""),HLOOKUP(Q$2+$A1672,Sheet2!CC:NO,$B1672,0),"")</f>
        <v/>
      </c>
    </row>
    <row r="1673" spans="1:17" x14ac:dyDescent="0.25">
      <c r="A1673" s="64">
        <f t="shared" si="211"/>
        <v>54</v>
      </c>
      <c r="B1673" s="64">
        <f t="shared" si="212"/>
        <v>171</v>
      </c>
      <c r="C1673" s="64">
        <f t="shared" si="213"/>
        <v>10</v>
      </c>
      <c r="D1673" s="64">
        <f t="shared" si="214"/>
        <v>167</v>
      </c>
      <c r="E1673" s="64">
        <f t="shared" si="215"/>
        <v>831</v>
      </c>
      <c r="F1673" s="64" t="str">
        <f t="shared" si="208"/>
        <v/>
      </c>
      <c r="G1673" s="64" t="str">
        <f t="shared" si="209"/>
        <v/>
      </c>
      <c r="H1673" s="64" t="str">
        <f t="shared" si="210"/>
        <v/>
      </c>
      <c r="I1673" s="80" t="str">
        <f>IFERROR(VLOOKUP(D1673,Sheet2!A:B,2,0),"")</f>
        <v/>
      </c>
      <c r="J1673" s="64" t="str">
        <f>IFERROR(IF(I1673&lt;&gt;"",VLOOKUP(I1673,Sheet2!B:C,2,0),""),"")</f>
        <v/>
      </c>
      <c r="K1673" s="64" t="str">
        <f>IFERROR( IF(I1673&lt;&gt;"", HLOOKUP(L$2+$A1673,Sheet2!BX:NK,2,0),""),"")</f>
        <v/>
      </c>
      <c r="L1673" t="str">
        <f>IF(OR(HLOOKUP(L$2+$A1673,Sheet2!BX:NK,$B1673,0),HLOOKUP(L$2+$A1673,Sheet2!BX:NK,$B1673,0)&lt;&gt;""),HLOOKUP(L$2+$A1673,Sheet2!BX:NK,$B1673,0),"")</f>
        <v/>
      </c>
      <c r="M1673" t="str">
        <f>IF(OR(HLOOKUP(M$2+$A1673,Sheet2!BY:NL,$B1673,0),HLOOKUP(M$2+$A1673,Sheet2!BY:NL,$B1673,0)&lt;&gt;""),HLOOKUP(M$2+$A1673,Sheet2!BY:NL,$B1673,0),"")</f>
        <v/>
      </c>
      <c r="N1673" t="str">
        <f>IF(OR(HLOOKUP(N$2+$A1673,Sheet2!BZ:NM,$B1673,0),HLOOKUP(N$2+$A1673,Sheet2!BZ:NM,$B1673,0)&lt;&gt;""),HLOOKUP(N$2+$A1673,Sheet2!BZ:NM,$B1673,0),"")</f>
        <v/>
      </c>
      <c r="O1673" t="str">
        <f>IF(OR(HLOOKUP(O$2+$A1673,Sheet2!CA:NN,$B1673,0),HLOOKUP(O$2+$A1673,Sheet2!CA:NN,$B1673,0)&lt;&gt;""),HLOOKUP(O$2+$A1673,Sheet2!CA:NN,$B1673,0),"")</f>
        <v/>
      </c>
      <c r="P1673" t="str">
        <f>IF(OR(HLOOKUP(P$2+$A1673,Sheet2!CB:NO,$B1673,0),HLOOKUP(P$2+$A1673,Sheet2!CB:NO,$B1673,0)&lt;&gt;""),HLOOKUP(P$2+$A1673,Sheet2!CB:NO,$B1673,0),"")</f>
        <v/>
      </c>
      <c r="Q1673" t="str">
        <f>IF(OR(HLOOKUP(Q$2+$A1673,Sheet2!CC:NO,$B1673,0),HLOOKUP(Q$2+$A1673,Sheet2!CC:NO,$B1673,0)&lt;&gt;""),HLOOKUP(Q$2+$A1673,Sheet2!CC:NO,$B1673,0),"")</f>
        <v/>
      </c>
    </row>
    <row r="1674" spans="1:17" x14ac:dyDescent="0.25">
      <c r="A1674" s="64">
        <f t="shared" si="211"/>
        <v>0</v>
      </c>
      <c r="B1674" s="64">
        <f t="shared" si="212"/>
        <v>172</v>
      </c>
      <c r="C1674" s="64">
        <f t="shared" si="213"/>
        <v>1</v>
      </c>
      <c r="D1674" s="64">
        <f t="shared" si="214"/>
        <v>168</v>
      </c>
      <c r="E1674" s="64">
        <f t="shared" si="215"/>
        <v>836</v>
      </c>
      <c r="F1674" s="64" t="str">
        <f t="shared" si="208"/>
        <v/>
      </c>
      <c r="G1674" s="64" t="str">
        <f t="shared" si="209"/>
        <v/>
      </c>
      <c r="H1674" s="64" t="str">
        <f t="shared" si="210"/>
        <v/>
      </c>
      <c r="I1674" s="80" t="str">
        <f>IFERROR(VLOOKUP(D1674,Sheet2!A:B,2,0),"")</f>
        <v/>
      </c>
      <c r="J1674" s="64" t="str">
        <f>IFERROR(IF(I1674&lt;&gt;"",VLOOKUP(I1674,Sheet2!B:C,2,0),""),"")</f>
        <v/>
      </c>
      <c r="K1674" s="64" t="str">
        <f>IFERROR( IF(I1674&lt;&gt;"", HLOOKUP(L$2+$A1674,Sheet2!BX:NK,2,0),""),"")</f>
        <v/>
      </c>
      <c r="L1674" t="str">
        <f>IF(OR(HLOOKUP(L$2+$A1674,Sheet2!BX:NK,$B1674,0),HLOOKUP(L$2+$A1674,Sheet2!BX:NK,$B1674,0)&lt;&gt;""),HLOOKUP(L$2+$A1674,Sheet2!BX:NK,$B1674,0),"")</f>
        <v/>
      </c>
      <c r="M1674" t="str">
        <f>IF(OR(HLOOKUP(M$2+$A1674,Sheet2!BY:NL,$B1674,0),HLOOKUP(M$2+$A1674,Sheet2!BY:NL,$B1674,0)&lt;&gt;""),HLOOKUP(M$2+$A1674,Sheet2!BY:NL,$B1674,0),"")</f>
        <v/>
      </c>
      <c r="N1674" t="str">
        <f>IF(OR(HLOOKUP(N$2+$A1674,Sheet2!BZ:NM,$B1674,0),HLOOKUP(N$2+$A1674,Sheet2!BZ:NM,$B1674,0)&lt;&gt;""),HLOOKUP(N$2+$A1674,Sheet2!BZ:NM,$B1674,0),"")</f>
        <v/>
      </c>
      <c r="O1674" t="str">
        <f>IF(OR(HLOOKUP(O$2+$A1674,Sheet2!CA:NN,$B1674,0),HLOOKUP(O$2+$A1674,Sheet2!CA:NN,$B1674,0)&lt;&gt;""),HLOOKUP(O$2+$A1674,Sheet2!CA:NN,$B1674,0),"")</f>
        <v/>
      </c>
      <c r="P1674" t="str">
        <f>IF(OR(HLOOKUP(P$2+$A1674,Sheet2!CB:NO,$B1674,0),HLOOKUP(P$2+$A1674,Sheet2!CB:NO,$B1674,0)&lt;&gt;""),HLOOKUP(P$2+$A1674,Sheet2!CB:NO,$B1674,0),"")</f>
        <v/>
      </c>
      <c r="Q1674" t="str">
        <f>IF(OR(HLOOKUP(Q$2+$A1674,Sheet2!CC:NO,$B1674,0),HLOOKUP(Q$2+$A1674,Sheet2!CC:NO,$B1674,0)&lt;&gt;""),HLOOKUP(Q$2+$A1674,Sheet2!CC:NO,$B1674,0),"")</f>
        <v/>
      </c>
    </row>
    <row r="1675" spans="1:17" x14ac:dyDescent="0.25">
      <c r="A1675" s="64">
        <f t="shared" si="211"/>
        <v>6</v>
      </c>
      <c r="B1675" s="64">
        <f t="shared" si="212"/>
        <v>172</v>
      </c>
      <c r="C1675" s="64">
        <f t="shared" si="213"/>
        <v>2</v>
      </c>
      <c r="D1675" s="64">
        <f t="shared" si="214"/>
        <v>168</v>
      </c>
      <c r="E1675" s="64">
        <f t="shared" si="215"/>
        <v>836</v>
      </c>
      <c r="F1675" s="64" t="str">
        <f t="shared" si="208"/>
        <v/>
      </c>
      <c r="G1675" s="64" t="str">
        <f t="shared" si="209"/>
        <v/>
      </c>
      <c r="H1675" s="64" t="str">
        <f t="shared" si="210"/>
        <v/>
      </c>
      <c r="I1675" s="80" t="str">
        <f>IFERROR(VLOOKUP(D1675,Sheet2!A:B,2,0),"")</f>
        <v/>
      </c>
      <c r="J1675" s="64" t="str">
        <f>IFERROR(IF(I1675&lt;&gt;"",VLOOKUP(I1675,Sheet2!B:C,2,0),""),"")</f>
        <v/>
      </c>
      <c r="K1675" s="64" t="str">
        <f>IFERROR( IF(I1675&lt;&gt;"", HLOOKUP(L$2+$A1675,Sheet2!BX:NK,2,0),""),"")</f>
        <v/>
      </c>
      <c r="L1675" t="str">
        <f>IF(OR(HLOOKUP(L$2+$A1675,Sheet2!BX:NK,$B1675,0),HLOOKUP(L$2+$A1675,Sheet2!BX:NK,$B1675,0)&lt;&gt;""),HLOOKUP(L$2+$A1675,Sheet2!BX:NK,$B1675,0),"")</f>
        <v/>
      </c>
      <c r="M1675" t="str">
        <f>IF(OR(HLOOKUP(M$2+$A1675,Sheet2!BY:NL,$B1675,0),HLOOKUP(M$2+$A1675,Sheet2!BY:NL,$B1675,0)&lt;&gt;""),HLOOKUP(M$2+$A1675,Sheet2!BY:NL,$B1675,0),"")</f>
        <v/>
      </c>
      <c r="N1675" t="str">
        <f>IF(OR(HLOOKUP(N$2+$A1675,Sheet2!BZ:NM,$B1675,0),HLOOKUP(N$2+$A1675,Sheet2!BZ:NM,$B1675,0)&lt;&gt;""),HLOOKUP(N$2+$A1675,Sheet2!BZ:NM,$B1675,0),"")</f>
        <v/>
      </c>
      <c r="O1675" t="str">
        <f>IF(OR(HLOOKUP(O$2+$A1675,Sheet2!CA:NN,$B1675,0),HLOOKUP(O$2+$A1675,Sheet2!CA:NN,$B1675,0)&lt;&gt;""),HLOOKUP(O$2+$A1675,Sheet2!CA:NN,$B1675,0),"")</f>
        <v/>
      </c>
      <c r="P1675" t="str">
        <f>IF(OR(HLOOKUP(P$2+$A1675,Sheet2!CB:NO,$B1675,0),HLOOKUP(P$2+$A1675,Sheet2!CB:NO,$B1675,0)&lt;&gt;""),HLOOKUP(P$2+$A1675,Sheet2!CB:NO,$B1675,0),"")</f>
        <v/>
      </c>
      <c r="Q1675" t="str">
        <f>IF(OR(HLOOKUP(Q$2+$A1675,Sheet2!CC:NO,$B1675,0),HLOOKUP(Q$2+$A1675,Sheet2!CC:NO,$B1675,0)&lt;&gt;""),HLOOKUP(Q$2+$A1675,Sheet2!CC:NO,$B1675,0),"")</f>
        <v/>
      </c>
    </row>
    <row r="1676" spans="1:17" x14ac:dyDescent="0.25">
      <c r="A1676" s="64">
        <f t="shared" si="211"/>
        <v>12</v>
      </c>
      <c r="B1676" s="64">
        <f t="shared" si="212"/>
        <v>172</v>
      </c>
      <c r="C1676" s="64">
        <f t="shared" si="213"/>
        <v>3</v>
      </c>
      <c r="D1676" s="64">
        <f t="shared" si="214"/>
        <v>168</v>
      </c>
      <c r="E1676" s="64">
        <f t="shared" si="215"/>
        <v>836</v>
      </c>
      <c r="F1676" s="64" t="str">
        <f t="shared" si="208"/>
        <v/>
      </c>
      <c r="G1676" s="64" t="str">
        <f t="shared" si="209"/>
        <v/>
      </c>
      <c r="H1676" s="64" t="str">
        <f t="shared" si="210"/>
        <v/>
      </c>
      <c r="I1676" s="80" t="str">
        <f>IFERROR(VLOOKUP(D1676,Sheet2!A:B,2,0),"")</f>
        <v/>
      </c>
      <c r="J1676" s="64" t="str">
        <f>IFERROR(IF(I1676&lt;&gt;"",VLOOKUP(I1676,Sheet2!B:C,2,0),""),"")</f>
        <v/>
      </c>
      <c r="K1676" s="64" t="str">
        <f>IFERROR( IF(I1676&lt;&gt;"", HLOOKUP(L$2+$A1676,Sheet2!BX:NK,2,0),""),"")</f>
        <v/>
      </c>
      <c r="L1676" t="str">
        <f>IF(OR(HLOOKUP(L$2+$A1676,Sheet2!BX:NK,$B1676,0),HLOOKUP(L$2+$A1676,Sheet2!BX:NK,$B1676,0)&lt;&gt;""),HLOOKUP(L$2+$A1676,Sheet2!BX:NK,$B1676,0),"")</f>
        <v/>
      </c>
      <c r="M1676" t="str">
        <f>IF(OR(HLOOKUP(M$2+$A1676,Sheet2!BY:NL,$B1676,0),HLOOKUP(M$2+$A1676,Sheet2!BY:NL,$B1676,0)&lt;&gt;""),HLOOKUP(M$2+$A1676,Sheet2!BY:NL,$B1676,0),"")</f>
        <v/>
      </c>
      <c r="N1676" t="str">
        <f>IF(OR(HLOOKUP(N$2+$A1676,Sheet2!BZ:NM,$B1676,0),HLOOKUP(N$2+$A1676,Sheet2!BZ:NM,$B1676,0)&lt;&gt;""),HLOOKUP(N$2+$A1676,Sheet2!BZ:NM,$B1676,0),"")</f>
        <v/>
      </c>
      <c r="O1676" t="str">
        <f>IF(OR(HLOOKUP(O$2+$A1676,Sheet2!CA:NN,$B1676,0),HLOOKUP(O$2+$A1676,Sheet2!CA:NN,$B1676,0)&lt;&gt;""),HLOOKUP(O$2+$A1676,Sheet2!CA:NN,$B1676,0),"")</f>
        <v/>
      </c>
      <c r="P1676" t="str">
        <f>IF(OR(HLOOKUP(P$2+$A1676,Sheet2!CB:NO,$B1676,0),HLOOKUP(P$2+$A1676,Sheet2!CB:NO,$B1676,0)&lt;&gt;""),HLOOKUP(P$2+$A1676,Sheet2!CB:NO,$B1676,0),"")</f>
        <v/>
      </c>
      <c r="Q1676" t="str">
        <f>IF(OR(HLOOKUP(Q$2+$A1676,Sheet2!CC:NO,$B1676,0),HLOOKUP(Q$2+$A1676,Sheet2!CC:NO,$B1676,0)&lt;&gt;""),HLOOKUP(Q$2+$A1676,Sheet2!CC:NO,$B1676,0),"")</f>
        <v/>
      </c>
    </row>
    <row r="1677" spans="1:17" x14ac:dyDescent="0.25">
      <c r="A1677" s="64">
        <f t="shared" si="211"/>
        <v>18</v>
      </c>
      <c r="B1677" s="64">
        <f t="shared" si="212"/>
        <v>172</v>
      </c>
      <c r="C1677" s="64">
        <f t="shared" si="213"/>
        <v>4</v>
      </c>
      <c r="D1677" s="64">
        <f t="shared" si="214"/>
        <v>168</v>
      </c>
      <c r="E1677" s="64">
        <f t="shared" si="215"/>
        <v>836</v>
      </c>
      <c r="F1677" s="64" t="str">
        <f t="shared" si="208"/>
        <v/>
      </c>
      <c r="G1677" s="64" t="str">
        <f t="shared" si="209"/>
        <v/>
      </c>
      <c r="H1677" s="64" t="str">
        <f t="shared" si="210"/>
        <v/>
      </c>
      <c r="I1677" s="80" t="str">
        <f>IFERROR(VLOOKUP(D1677,Sheet2!A:B,2,0),"")</f>
        <v/>
      </c>
      <c r="J1677" s="64" t="str">
        <f>IFERROR(IF(I1677&lt;&gt;"",VLOOKUP(I1677,Sheet2!B:C,2,0),""),"")</f>
        <v/>
      </c>
      <c r="K1677" s="64" t="str">
        <f>IFERROR( IF(I1677&lt;&gt;"", HLOOKUP(L$2+$A1677,Sheet2!BX:NK,2,0),""),"")</f>
        <v/>
      </c>
      <c r="L1677" t="str">
        <f>IF(OR(HLOOKUP(L$2+$A1677,Sheet2!BX:NK,$B1677,0),HLOOKUP(L$2+$A1677,Sheet2!BX:NK,$B1677,0)&lt;&gt;""),HLOOKUP(L$2+$A1677,Sheet2!BX:NK,$B1677,0),"")</f>
        <v/>
      </c>
      <c r="M1677" t="str">
        <f>IF(OR(HLOOKUP(M$2+$A1677,Sheet2!BY:NL,$B1677,0),HLOOKUP(M$2+$A1677,Sheet2!BY:NL,$B1677,0)&lt;&gt;""),HLOOKUP(M$2+$A1677,Sheet2!BY:NL,$B1677,0),"")</f>
        <v/>
      </c>
      <c r="N1677" t="str">
        <f>IF(OR(HLOOKUP(N$2+$A1677,Sheet2!BZ:NM,$B1677,0),HLOOKUP(N$2+$A1677,Sheet2!BZ:NM,$B1677,0)&lt;&gt;""),HLOOKUP(N$2+$A1677,Sheet2!BZ:NM,$B1677,0),"")</f>
        <v/>
      </c>
      <c r="O1677" t="str">
        <f>IF(OR(HLOOKUP(O$2+$A1677,Sheet2!CA:NN,$B1677,0),HLOOKUP(O$2+$A1677,Sheet2!CA:NN,$B1677,0)&lt;&gt;""),HLOOKUP(O$2+$A1677,Sheet2!CA:NN,$B1677,0),"")</f>
        <v/>
      </c>
      <c r="P1677" t="str">
        <f>IF(OR(HLOOKUP(P$2+$A1677,Sheet2!CB:NO,$B1677,0),HLOOKUP(P$2+$A1677,Sheet2!CB:NO,$B1677,0)&lt;&gt;""),HLOOKUP(P$2+$A1677,Sheet2!CB:NO,$B1677,0),"")</f>
        <v/>
      </c>
      <c r="Q1677" t="str">
        <f>IF(OR(HLOOKUP(Q$2+$A1677,Sheet2!CC:NO,$B1677,0),HLOOKUP(Q$2+$A1677,Sheet2!CC:NO,$B1677,0)&lt;&gt;""),HLOOKUP(Q$2+$A1677,Sheet2!CC:NO,$B1677,0),"")</f>
        <v/>
      </c>
    </row>
    <row r="1678" spans="1:17" x14ac:dyDescent="0.25">
      <c r="A1678" s="64">
        <f t="shared" si="211"/>
        <v>24</v>
      </c>
      <c r="B1678" s="64">
        <f t="shared" si="212"/>
        <v>172</v>
      </c>
      <c r="C1678" s="64">
        <f t="shared" si="213"/>
        <v>5</v>
      </c>
      <c r="D1678" s="64">
        <f t="shared" si="214"/>
        <v>168</v>
      </c>
      <c r="E1678" s="64">
        <f t="shared" si="215"/>
        <v>836</v>
      </c>
      <c r="F1678" s="64" t="str">
        <f t="shared" si="208"/>
        <v/>
      </c>
      <c r="G1678" s="64" t="str">
        <f t="shared" si="209"/>
        <v/>
      </c>
      <c r="H1678" s="64" t="str">
        <f t="shared" si="210"/>
        <v/>
      </c>
      <c r="I1678" s="80" t="str">
        <f>IFERROR(VLOOKUP(D1678,Sheet2!A:B,2,0),"")</f>
        <v/>
      </c>
      <c r="J1678" s="64" t="str">
        <f>IFERROR(IF(I1678&lt;&gt;"",VLOOKUP(I1678,Sheet2!B:C,2,0),""),"")</f>
        <v/>
      </c>
      <c r="K1678" s="64" t="str">
        <f>IFERROR( IF(I1678&lt;&gt;"", HLOOKUP(L$2+$A1678,Sheet2!BX:NK,2,0),""),"")</f>
        <v/>
      </c>
      <c r="L1678" t="str">
        <f>IF(OR(HLOOKUP(L$2+$A1678,Sheet2!BX:NK,$B1678,0),HLOOKUP(L$2+$A1678,Sheet2!BX:NK,$B1678,0)&lt;&gt;""),HLOOKUP(L$2+$A1678,Sheet2!BX:NK,$B1678,0),"")</f>
        <v/>
      </c>
      <c r="M1678" t="str">
        <f>IF(OR(HLOOKUP(M$2+$A1678,Sheet2!BY:NL,$B1678,0),HLOOKUP(M$2+$A1678,Sheet2!BY:NL,$B1678,0)&lt;&gt;""),HLOOKUP(M$2+$A1678,Sheet2!BY:NL,$B1678,0),"")</f>
        <v/>
      </c>
      <c r="N1678" t="str">
        <f>IF(OR(HLOOKUP(N$2+$A1678,Sheet2!BZ:NM,$B1678,0),HLOOKUP(N$2+$A1678,Sheet2!BZ:NM,$B1678,0)&lt;&gt;""),HLOOKUP(N$2+$A1678,Sheet2!BZ:NM,$B1678,0),"")</f>
        <v/>
      </c>
      <c r="O1678" t="str">
        <f>IF(OR(HLOOKUP(O$2+$A1678,Sheet2!CA:NN,$B1678,0),HLOOKUP(O$2+$A1678,Sheet2!CA:NN,$B1678,0)&lt;&gt;""),HLOOKUP(O$2+$A1678,Sheet2!CA:NN,$B1678,0),"")</f>
        <v/>
      </c>
      <c r="P1678" t="str">
        <f>IF(OR(HLOOKUP(P$2+$A1678,Sheet2!CB:NO,$B1678,0),HLOOKUP(P$2+$A1678,Sheet2!CB:NO,$B1678,0)&lt;&gt;""),HLOOKUP(P$2+$A1678,Sheet2!CB:NO,$B1678,0),"")</f>
        <v/>
      </c>
      <c r="Q1678" t="str">
        <f>IF(OR(HLOOKUP(Q$2+$A1678,Sheet2!CC:NO,$B1678,0),HLOOKUP(Q$2+$A1678,Sheet2!CC:NO,$B1678,0)&lt;&gt;""),HLOOKUP(Q$2+$A1678,Sheet2!CC:NO,$B1678,0),"")</f>
        <v/>
      </c>
    </row>
    <row r="1679" spans="1:17" x14ac:dyDescent="0.25">
      <c r="A1679" s="64">
        <f t="shared" si="211"/>
        <v>30</v>
      </c>
      <c r="B1679" s="64">
        <f t="shared" si="212"/>
        <v>172</v>
      </c>
      <c r="C1679" s="64">
        <f t="shared" si="213"/>
        <v>6</v>
      </c>
      <c r="D1679" s="64">
        <f t="shared" si="214"/>
        <v>168</v>
      </c>
      <c r="E1679" s="64">
        <f t="shared" si="215"/>
        <v>836</v>
      </c>
      <c r="F1679" s="64" t="str">
        <f t="shared" si="208"/>
        <v/>
      </c>
      <c r="G1679" s="64" t="str">
        <f t="shared" si="209"/>
        <v/>
      </c>
      <c r="H1679" s="64" t="str">
        <f t="shared" si="210"/>
        <v/>
      </c>
      <c r="I1679" s="80" t="str">
        <f>IFERROR(VLOOKUP(D1679,Sheet2!A:B,2,0),"")</f>
        <v/>
      </c>
      <c r="J1679" s="64" t="str">
        <f>IFERROR(IF(I1679&lt;&gt;"",VLOOKUP(I1679,Sheet2!B:C,2,0),""),"")</f>
        <v/>
      </c>
      <c r="K1679" s="64" t="str">
        <f>IFERROR( IF(I1679&lt;&gt;"", HLOOKUP(L$2+$A1679,Sheet2!BX:NK,2,0),""),"")</f>
        <v/>
      </c>
      <c r="L1679" t="str">
        <f>IF(OR(HLOOKUP(L$2+$A1679,Sheet2!BX:NK,$B1679,0),HLOOKUP(L$2+$A1679,Sheet2!BX:NK,$B1679,0)&lt;&gt;""),HLOOKUP(L$2+$A1679,Sheet2!BX:NK,$B1679,0),"")</f>
        <v/>
      </c>
      <c r="M1679" t="str">
        <f>IF(OR(HLOOKUP(M$2+$A1679,Sheet2!BY:NL,$B1679,0),HLOOKUP(M$2+$A1679,Sheet2!BY:NL,$B1679,0)&lt;&gt;""),HLOOKUP(M$2+$A1679,Sheet2!BY:NL,$B1679,0),"")</f>
        <v/>
      </c>
      <c r="N1679" t="str">
        <f>IF(OR(HLOOKUP(N$2+$A1679,Sheet2!BZ:NM,$B1679,0),HLOOKUP(N$2+$A1679,Sheet2!BZ:NM,$B1679,0)&lt;&gt;""),HLOOKUP(N$2+$A1679,Sheet2!BZ:NM,$B1679,0),"")</f>
        <v/>
      </c>
      <c r="O1679" t="str">
        <f>IF(OR(HLOOKUP(O$2+$A1679,Sheet2!CA:NN,$B1679,0),HLOOKUP(O$2+$A1679,Sheet2!CA:NN,$B1679,0)&lt;&gt;""),HLOOKUP(O$2+$A1679,Sheet2!CA:NN,$B1679,0),"")</f>
        <v/>
      </c>
      <c r="P1679" t="str">
        <f>IF(OR(HLOOKUP(P$2+$A1679,Sheet2!CB:NO,$B1679,0),HLOOKUP(P$2+$A1679,Sheet2!CB:NO,$B1679,0)&lt;&gt;""),HLOOKUP(P$2+$A1679,Sheet2!CB:NO,$B1679,0),"")</f>
        <v/>
      </c>
      <c r="Q1679" t="str">
        <f>IF(OR(HLOOKUP(Q$2+$A1679,Sheet2!CC:NO,$B1679,0),HLOOKUP(Q$2+$A1679,Sheet2!CC:NO,$B1679,0)&lt;&gt;""),HLOOKUP(Q$2+$A1679,Sheet2!CC:NO,$B1679,0),"")</f>
        <v/>
      </c>
    </row>
    <row r="1680" spans="1:17" x14ac:dyDescent="0.25">
      <c r="A1680" s="64">
        <f t="shared" si="211"/>
        <v>36</v>
      </c>
      <c r="B1680" s="64">
        <f t="shared" si="212"/>
        <v>172</v>
      </c>
      <c r="C1680" s="64">
        <f t="shared" si="213"/>
        <v>7</v>
      </c>
      <c r="D1680" s="64">
        <f t="shared" si="214"/>
        <v>168</v>
      </c>
      <c r="E1680" s="64">
        <f t="shared" si="215"/>
        <v>836</v>
      </c>
      <c r="F1680" s="64" t="str">
        <f t="shared" si="208"/>
        <v/>
      </c>
      <c r="G1680" s="64" t="str">
        <f t="shared" si="209"/>
        <v/>
      </c>
      <c r="H1680" s="64" t="str">
        <f t="shared" si="210"/>
        <v/>
      </c>
      <c r="I1680" s="80" t="str">
        <f>IFERROR(VLOOKUP(D1680,Sheet2!A:B,2,0),"")</f>
        <v/>
      </c>
      <c r="J1680" s="64" t="str">
        <f>IFERROR(IF(I1680&lt;&gt;"",VLOOKUP(I1680,Sheet2!B:C,2,0),""),"")</f>
        <v/>
      </c>
      <c r="K1680" s="64" t="str">
        <f>IFERROR( IF(I1680&lt;&gt;"", HLOOKUP(L$2+$A1680,Sheet2!BX:NK,2,0),""),"")</f>
        <v/>
      </c>
      <c r="L1680" t="str">
        <f>IF(OR(HLOOKUP(L$2+$A1680,Sheet2!BX:NK,$B1680,0),HLOOKUP(L$2+$A1680,Sheet2!BX:NK,$B1680,0)&lt;&gt;""),HLOOKUP(L$2+$A1680,Sheet2!BX:NK,$B1680,0),"")</f>
        <v/>
      </c>
      <c r="M1680" t="str">
        <f>IF(OR(HLOOKUP(M$2+$A1680,Sheet2!BY:NL,$B1680,0),HLOOKUP(M$2+$A1680,Sheet2!BY:NL,$B1680,0)&lt;&gt;""),HLOOKUP(M$2+$A1680,Sheet2!BY:NL,$B1680,0),"")</f>
        <v/>
      </c>
      <c r="N1680" t="str">
        <f>IF(OR(HLOOKUP(N$2+$A1680,Sheet2!BZ:NM,$B1680,0),HLOOKUP(N$2+$A1680,Sheet2!BZ:NM,$B1680,0)&lt;&gt;""),HLOOKUP(N$2+$A1680,Sheet2!BZ:NM,$B1680,0),"")</f>
        <v/>
      </c>
      <c r="O1680" t="str">
        <f>IF(OR(HLOOKUP(O$2+$A1680,Sheet2!CA:NN,$B1680,0),HLOOKUP(O$2+$A1680,Sheet2!CA:NN,$B1680,0)&lt;&gt;""),HLOOKUP(O$2+$A1680,Sheet2!CA:NN,$B1680,0),"")</f>
        <v/>
      </c>
      <c r="P1680" t="str">
        <f>IF(OR(HLOOKUP(P$2+$A1680,Sheet2!CB:NO,$B1680,0),HLOOKUP(P$2+$A1680,Sheet2!CB:NO,$B1680,0)&lt;&gt;""),HLOOKUP(P$2+$A1680,Sheet2!CB:NO,$B1680,0),"")</f>
        <v/>
      </c>
      <c r="Q1680" t="str">
        <f>IF(OR(HLOOKUP(Q$2+$A1680,Sheet2!CC:NO,$B1680,0),HLOOKUP(Q$2+$A1680,Sheet2!CC:NO,$B1680,0)&lt;&gt;""),HLOOKUP(Q$2+$A1680,Sheet2!CC:NO,$B1680,0),"")</f>
        <v/>
      </c>
    </row>
    <row r="1681" spans="1:17" x14ac:dyDescent="0.25">
      <c r="A1681" s="64">
        <f t="shared" si="211"/>
        <v>42</v>
      </c>
      <c r="B1681" s="64">
        <f t="shared" si="212"/>
        <v>172</v>
      </c>
      <c r="C1681" s="64">
        <f t="shared" si="213"/>
        <v>8</v>
      </c>
      <c r="D1681" s="64">
        <f t="shared" si="214"/>
        <v>168</v>
      </c>
      <c r="E1681" s="64">
        <f t="shared" si="215"/>
        <v>836</v>
      </c>
      <c r="F1681" s="64" t="str">
        <f t="shared" si="208"/>
        <v/>
      </c>
      <c r="G1681" s="64" t="str">
        <f t="shared" si="209"/>
        <v/>
      </c>
      <c r="H1681" s="64" t="str">
        <f t="shared" si="210"/>
        <v/>
      </c>
      <c r="I1681" s="80" t="str">
        <f>IFERROR(VLOOKUP(D1681,Sheet2!A:B,2,0),"")</f>
        <v/>
      </c>
      <c r="J1681" s="64" t="str">
        <f>IFERROR(IF(I1681&lt;&gt;"",VLOOKUP(I1681,Sheet2!B:C,2,0),""),"")</f>
        <v/>
      </c>
      <c r="K1681" s="64" t="str">
        <f>IFERROR( IF(I1681&lt;&gt;"", HLOOKUP(L$2+$A1681,Sheet2!BX:NK,2,0),""),"")</f>
        <v/>
      </c>
      <c r="L1681" t="str">
        <f>IF(OR(HLOOKUP(L$2+$A1681,Sheet2!BX:NK,$B1681,0),HLOOKUP(L$2+$A1681,Sheet2!BX:NK,$B1681,0)&lt;&gt;""),HLOOKUP(L$2+$A1681,Sheet2!BX:NK,$B1681,0),"")</f>
        <v/>
      </c>
      <c r="M1681" t="str">
        <f>IF(OR(HLOOKUP(M$2+$A1681,Sheet2!BY:NL,$B1681,0),HLOOKUP(M$2+$A1681,Sheet2!BY:NL,$B1681,0)&lt;&gt;""),HLOOKUP(M$2+$A1681,Sheet2!BY:NL,$B1681,0),"")</f>
        <v/>
      </c>
      <c r="N1681" t="str">
        <f>IF(OR(HLOOKUP(N$2+$A1681,Sheet2!BZ:NM,$B1681,0),HLOOKUP(N$2+$A1681,Sheet2!BZ:NM,$B1681,0)&lt;&gt;""),HLOOKUP(N$2+$A1681,Sheet2!BZ:NM,$B1681,0),"")</f>
        <v/>
      </c>
      <c r="O1681" t="str">
        <f>IF(OR(HLOOKUP(O$2+$A1681,Sheet2!CA:NN,$B1681,0),HLOOKUP(O$2+$A1681,Sheet2!CA:NN,$B1681,0)&lt;&gt;""),HLOOKUP(O$2+$A1681,Sheet2!CA:NN,$B1681,0),"")</f>
        <v/>
      </c>
      <c r="P1681" t="str">
        <f>IF(OR(HLOOKUP(P$2+$A1681,Sheet2!CB:NO,$B1681,0),HLOOKUP(P$2+$A1681,Sheet2!CB:NO,$B1681,0)&lt;&gt;""),HLOOKUP(P$2+$A1681,Sheet2!CB:NO,$B1681,0),"")</f>
        <v/>
      </c>
      <c r="Q1681" t="str">
        <f>IF(OR(HLOOKUP(Q$2+$A1681,Sheet2!CC:NO,$B1681,0),HLOOKUP(Q$2+$A1681,Sheet2!CC:NO,$B1681,0)&lt;&gt;""),HLOOKUP(Q$2+$A1681,Sheet2!CC:NO,$B1681,0),"")</f>
        <v/>
      </c>
    </row>
    <row r="1682" spans="1:17" x14ac:dyDescent="0.25">
      <c r="A1682" s="64">
        <f t="shared" si="211"/>
        <v>48</v>
      </c>
      <c r="B1682" s="64">
        <f t="shared" si="212"/>
        <v>172</v>
      </c>
      <c r="C1682" s="64">
        <f t="shared" si="213"/>
        <v>9</v>
      </c>
      <c r="D1682" s="64">
        <f t="shared" si="214"/>
        <v>168</v>
      </c>
      <c r="E1682" s="64">
        <f t="shared" si="215"/>
        <v>836</v>
      </c>
      <c r="F1682" s="64" t="str">
        <f t="shared" si="208"/>
        <v/>
      </c>
      <c r="G1682" s="64" t="str">
        <f t="shared" si="209"/>
        <v/>
      </c>
      <c r="H1682" s="64" t="str">
        <f t="shared" si="210"/>
        <v/>
      </c>
      <c r="I1682" s="80" t="str">
        <f>IFERROR(VLOOKUP(D1682,Sheet2!A:B,2,0),"")</f>
        <v/>
      </c>
      <c r="J1682" s="64" t="str">
        <f>IFERROR(IF(I1682&lt;&gt;"",VLOOKUP(I1682,Sheet2!B:C,2,0),""),"")</f>
        <v/>
      </c>
      <c r="K1682" s="64" t="str">
        <f>IFERROR( IF(I1682&lt;&gt;"", HLOOKUP(L$2+$A1682,Sheet2!BX:NK,2,0),""),"")</f>
        <v/>
      </c>
      <c r="L1682" t="str">
        <f>IF(OR(HLOOKUP(L$2+$A1682,Sheet2!BX:NK,$B1682,0),HLOOKUP(L$2+$A1682,Sheet2!BX:NK,$B1682,0)&lt;&gt;""),HLOOKUP(L$2+$A1682,Sheet2!BX:NK,$B1682,0),"")</f>
        <v/>
      </c>
      <c r="M1682" t="str">
        <f>IF(OR(HLOOKUP(M$2+$A1682,Sheet2!BY:NL,$B1682,0),HLOOKUP(M$2+$A1682,Sheet2!BY:NL,$B1682,0)&lt;&gt;""),HLOOKUP(M$2+$A1682,Sheet2!BY:NL,$B1682,0),"")</f>
        <v/>
      </c>
      <c r="N1682" t="str">
        <f>IF(OR(HLOOKUP(N$2+$A1682,Sheet2!BZ:NM,$B1682,0),HLOOKUP(N$2+$A1682,Sheet2!BZ:NM,$B1682,0)&lt;&gt;""),HLOOKUP(N$2+$A1682,Sheet2!BZ:NM,$B1682,0),"")</f>
        <v/>
      </c>
      <c r="O1682" t="str">
        <f>IF(OR(HLOOKUP(O$2+$A1682,Sheet2!CA:NN,$B1682,0),HLOOKUP(O$2+$A1682,Sheet2!CA:NN,$B1682,0)&lt;&gt;""),HLOOKUP(O$2+$A1682,Sheet2!CA:NN,$B1682,0),"")</f>
        <v/>
      </c>
      <c r="P1682" t="str">
        <f>IF(OR(HLOOKUP(P$2+$A1682,Sheet2!CB:NO,$B1682,0),HLOOKUP(P$2+$A1682,Sheet2!CB:NO,$B1682,0)&lt;&gt;""),HLOOKUP(P$2+$A1682,Sheet2!CB:NO,$B1682,0),"")</f>
        <v/>
      </c>
      <c r="Q1682" t="str">
        <f>IF(OR(HLOOKUP(Q$2+$A1682,Sheet2!CC:NO,$B1682,0),HLOOKUP(Q$2+$A1682,Sheet2!CC:NO,$B1682,0)&lt;&gt;""),HLOOKUP(Q$2+$A1682,Sheet2!CC:NO,$B1682,0),"")</f>
        <v/>
      </c>
    </row>
    <row r="1683" spans="1:17" x14ac:dyDescent="0.25">
      <c r="A1683" s="64">
        <f t="shared" si="211"/>
        <v>54</v>
      </c>
      <c r="B1683" s="64">
        <f t="shared" si="212"/>
        <v>172</v>
      </c>
      <c r="C1683" s="64">
        <f t="shared" si="213"/>
        <v>10</v>
      </c>
      <c r="D1683" s="64">
        <f t="shared" si="214"/>
        <v>168</v>
      </c>
      <c r="E1683" s="64">
        <f t="shared" si="215"/>
        <v>836</v>
      </c>
      <c r="F1683" s="64" t="str">
        <f t="shared" si="208"/>
        <v/>
      </c>
      <c r="G1683" s="64" t="str">
        <f t="shared" si="209"/>
        <v/>
      </c>
      <c r="H1683" s="64" t="str">
        <f t="shared" si="210"/>
        <v/>
      </c>
      <c r="I1683" s="80" t="str">
        <f>IFERROR(VLOOKUP(D1683,Sheet2!A:B,2,0),"")</f>
        <v/>
      </c>
      <c r="J1683" s="64" t="str">
        <f>IFERROR(IF(I1683&lt;&gt;"",VLOOKUP(I1683,Sheet2!B:C,2,0),""),"")</f>
        <v/>
      </c>
      <c r="K1683" s="64" t="str">
        <f>IFERROR( IF(I1683&lt;&gt;"", HLOOKUP(L$2+$A1683,Sheet2!BX:NK,2,0),""),"")</f>
        <v/>
      </c>
      <c r="L1683" t="str">
        <f>IF(OR(HLOOKUP(L$2+$A1683,Sheet2!BX:NK,$B1683,0),HLOOKUP(L$2+$A1683,Sheet2!BX:NK,$B1683,0)&lt;&gt;""),HLOOKUP(L$2+$A1683,Sheet2!BX:NK,$B1683,0),"")</f>
        <v/>
      </c>
      <c r="M1683" t="str">
        <f>IF(OR(HLOOKUP(M$2+$A1683,Sheet2!BY:NL,$B1683,0),HLOOKUP(M$2+$A1683,Sheet2!BY:NL,$B1683,0)&lt;&gt;""),HLOOKUP(M$2+$A1683,Sheet2!BY:NL,$B1683,0),"")</f>
        <v/>
      </c>
      <c r="N1683" t="str">
        <f>IF(OR(HLOOKUP(N$2+$A1683,Sheet2!BZ:NM,$B1683,0),HLOOKUP(N$2+$A1683,Sheet2!BZ:NM,$B1683,0)&lt;&gt;""),HLOOKUP(N$2+$A1683,Sheet2!BZ:NM,$B1683,0),"")</f>
        <v/>
      </c>
      <c r="O1683" t="str">
        <f>IF(OR(HLOOKUP(O$2+$A1683,Sheet2!CA:NN,$B1683,0),HLOOKUP(O$2+$A1683,Sheet2!CA:NN,$B1683,0)&lt;&gt;""),HLOOKUP(O$2+$A1683,Sheet2!CA:NN,$B1683,0),"")</f>
        <v/>
      </c>
      <c r="P1683" t="str">
        <f>IF(OR(HLOOKUP(P$2+$A1683,Sheet2!CB:NO,$B1683,0),HLOOKUP(P$2+$A1683,Sheet2!CB:NO,$B1683,0)&lt;&gt;""),HLOOKUP(P$2+$A1683,Sheet2!CB:NO,$B1683,0),"")</f>
        <v/>
      </c>
      <c r="Q1683" t="str">
        <f>IF(OR(HLOOKUP(Q$2+$A1683,Sheet2!CC:NO,$B1683,0),HLOOKUP(Q$2+$A1683,Sheet2!CC:NO,$B1683,0)&lt;&gt;""),HLOOKUP(Q$2+$A1683,Sheet2!CC:NO,$B1683,0),"")</f>
        <v/>
      </c>
    </row>
    <row r="1684" spans="1:17" x14ac:dyDescent="0.25">
      <c r="A1684" s="64">
        <f t="shared" si="211"/>
        <v>0</v>
      </c>
      <c r="B1684" s="64">
        <f t="shared" si="212"/>
        <v>173</v>
      </c>
      <c r="C1684" s="64">
        <f t="shared" si="213"/>
        <v>1</v>
      </c>
      <c r="D1684" s="64">
        <f t="shared" si="214"/>
        <v>169</v>
      </c>
      <c r="E1684" s="64">
        <f t="shared" si="215"/>
        <v>841</v>
      </c>
      <c r="F1684" s="64" t="str">
        <f t="shared" si="208"/>
        <v/>
      </c>
      <c r="G1684" s="64" t="str">
        <f t="shared" si="209"/>
        <v/>
      </c>
      <c r="H1684" s="64" t="str">
        <f t="shared" si="210"/>
        <v/>
      </c>
      <c r="I1684" s="80" t="str">
        <f>IFERROR(VLOOKUP(D1684,Sheet2!A:B,2,0),"")</f>
        <v/>
      </c>
      <c r="J1684" s="64" t="str">
        <f>IFERROR(IF(I1684&lt;&gt;"",VLOOKUP(I1684,Sheet2!B:C,2,0),""),"")</f>
        <v/>
      </c>
      <c r="K1684" s="64" t="str">
        <f>IFERROR( IF(I1684&lt;&gt;"", HLOOKUP(L$2+$A1684,Sheet2!BX:NK,2,0),""),"")</f>
        <v/>
      </c>
      <c r="L1684" t="str">
        <f>IF(OR(HLOOKUP(L$2+$A1684,Sheet2!BX:NK,$B1684,0),HLOOKUP(L$2+$A1684,Sheet2!BX:NK,$B1684,0)&lt;&gt;""),HLOOKUP(L$2+$A1684,Sheet2!BX:NK,$B1684,0),"")</f>
        <v/>
      </c>
      <c r="M1684" t="str">
        <f>IF(OR(HLOOKUP(M$2+$A1684,Sheet2!BY:NL,$B1684,0),HLOOKUP(M$2+$A1684,Sheet2!BY:NL,$B1684,0)&lt;&gt;""),HLOOKUP(M$2+$A1684,Sheet2!BY:NL,$B1684,0),"")</f>
        <v/>
      </c>
      <c r="N1684" t="str">
        <f>IF(OR(HLOOKUP(N$2+$A1684,Sheet2!BZ:NM,$B1684,0),HLOOKUP(N$2+$A1684,Sheet2!BZ:NM,$B1684,0)&lt;&gt;""),HLOOKUP(N$2+$A1684,Sheet2!BZ:NM,$B1684,0),"")</f>
        <v/>
      </c>
      <c r="O1684" t="str">
        <f>IF(OR(HLOOKUP(O$2+$A1684,Sheet2!CA:NN,$B1684,0),HLOOKUP(O$2+$A1684,Sheet2!CA:NN,$B1684,0)&lt;&gt;""),HLOOKUP(O$2+$A1684,Sheet2!CA:NN,$B1684,0),"")</f>
        <v/>
      </c>
      <c r="P1684" t="str">
        <f>IF(OR(HLOOKUP(P$2+$A1684,Sheet2!CB:NO,$B1684,0),HLOOKUP(P$2+$A1684,Sheet2!CB:NO,$B1684,0)&lt;&gt;""),HLOOKUP(P$2+$A1684,Sheet2!CB:NO,$B1684,0),"")</f>
        <v/>
      </c>
      <c r="Q1684" t="str">
        <f>IF(OR(HLOOKUP(Q$2+$A1684,Sheet2!CC:NO,$B1684,0),HLOOKUP(Q$2+$A1684,Sheet2!CC:NO,$B1684,0)&lt;&gt;""),HLOOKUP(Q$2+$A1684,Sheet2!CC:NO,$B1684,0),"")</f>
        <v/>
      </c>
    </row>
    <row r="1685" spans="1:17" x14ac:dyDescent="0.25">
      <c r="A1685" s="64">
        <f t="shared" si="211"/>
        <v>6</v>
      </c>
      <c r="B1685" s="64">
        <f t="shared" si="212"/>
        <v>173</v>
      </c>
      <c r="C1685" s="64">
        <f t="shared" si="213"/>
        <v>2</v>
      </c>
      <c r="D1685" s="64">
        <f t="shared" si="214"/>
        <v>169</v>
      </c>
      <c r="E1685" s="64">
        <f t="shared" si="215"/>
        <v>841</v>
      </c>
      <c r="F1685" s="64" t="str">
        <f t="shared" si="208"/>
        <v/>
      </c>
      <c r="G1685" s="64" t="str">
        <f t="shared" si="209"/>
        <v/>
      </c>
      <c r="H1685" s="64" t="str">
        <f t="shared" si="210"/>
        <v/>
      </c>
      <c r="I1685" s="80" t="str">
        <f>IFERROR(VLOOKUP(D1685,Sheet2!A:B,2,0),"")</f>
        <v/>
      </c>
      <c r="J1685" s="64" t="str">
        <f>IFERROR(IF(I1685&lt;&gt;"",VLOOKUP(I1685,Sheet2!B:C,2,0),""),"")</f>
        <v/>
      </c>
      <c r="K1685" s="64" t="str">
        <f>IFERROR( IF(I1685&lt;&gt;"", HLOOKUP(L$2+$A1685,Sheet2!BX:NK,2,0),""),"")</f>
        <v/>
      </c>
      <c r="L1685" t="str">
        <f>IF(OR(HLOOKUP(L$2+$A1685,Sheet2!BX:NK,$B1685,0),HLOOKUP(L$2+$A1685,Sheet2!BX:NK,$B1685,0)&lt;&gt;""),HLOOKUP(L$2+$A1685,Sheet2!BX:NK,$B1685,0),"")</f>
        <v/>
      </c>
      <c r="M1685" t="str">
        <f>IF(OR(HLOOKUP(M$2+$A1685,Sheet2!BY:NL,$B1685,0),HLOOKUP(M$2+$A1685,Sheet2!BY:NL,$B1685,0)&lt;&gt;""),HLOOKUP(M$2+$A1685,Sheet2!BY:NL,$B1685,0),"")</f>
        <v/>
      </c>
      <c r="N1685" t="str">
        <f>IF(OR(HLOOKUP(N$2+$A1685,Sheet2!BZ:NM,$B1685,0),HLOOKUP(N$2+$A1685,Sheet2!BZ:NM,$B1685,0)&lt;&gt;""),HLOOKUP(N$2+$A1685,Sheet2!BZ:NM,$B1685,0),"")</f>
        <v/>
      </c>
      <c r="O1685" t="str">
        <f>IF(OR(HLOOKUP(O$2+$A1685,Sheet2!CA:NN,$B1685,0),HLOOKUP(O$2+$A1685,Sheet2!CA:NN,$B1685,0)&lt;&gt;""),HLOOKUP(O$2+$A1685,Sheet2!CA:NN,$B1685,0),"")</f>
        <v/>
      </c>
      <c r="P1685" t="str">
        <f>IF(OR(HLOOKUP(P$2+$A1685,Sheet2!CB:NO,$B1685,0),HLOOKUP(P$2+$A1685,Sheet2!CB:NO,$B1685,0)&lt;&gt;""),HLOOKUP(P$2+$A1685,Sheet2!CB:NO,$B1685,0),"")</f>
        <v/>
      </c>
      <c r="Q1685" t="str">
        <f>IF(OR(HLOOKUP(Q$2+$A1685,Sheet2!CC:NO,$B1685,0),HLOOKUP(Q$2+$A1685,Sheet2!CC:NO,$B1685,0)&lt;&gt;""),HLOOKUP(Q$2+$A1685,Sheet2!CC:NO,$B1685,0),"")</f>
        <v/>
      </c>
    </row>
    <row r="1686" spans="1:17" x14ac:dyDescent="0.25">
      <c r="A1686" s="64">
        <f t="shared" si="211"/>
        <v>12</v>
      </c>
      <c r="B1686" s="64">
        <f t="shared" si="212"/>
        <v>173</v>
      </c>
      <c r="C1686" s="64">
        <f t="shared" si="213"/>
        <v>3</v>
      </c>
      <c r="D1686" s="64">
        <f t="shared" si="214"/>
        <v>169</v>
      </c>
      <c r="E1686" s="64">
        <f t="shared" si="215"/>
        <v>841</v>
      </c>
      <c r="F1686" s="64" t="str">
        <f t="shared" si="208"/>
        <v/>
      </c>
      <c r="G1686" s="64" t="str">
        <f t="shared" si="209"/>
        <v/>
      </c>
      <c r="H1686" s="64" t="str">
        <f t="shared" si="210"/>
        <v/>
      </c>
      <c r="I1686" s="80" t="str">
        <f>IFERROR(VLOOKUP(D1686,Sheet2!A:B,2,0),"")</f>
        <v/>
      </c>
      <c r="J1686" s="64" t="str">
        <f>IFERROR(IF(I1686&lt;&gt;"",VLOOKUP(I1686,Sheet2!B:C,2,0),""),"")</f>
        <v/>
      </c>
      <c r="K1686" s="64" t="str">
        <f>IFERROR( IF(I1686&lt;&gt;"", HLOOKUP(L$2+$A1686,Sheet2!BX:NK,2,0),""),"")</f>
        <v/>
      </c>
      <c r="L1686" t="str">
        <f>IF(OR(HLOOKUP(L$2+$A1686,Sheet2!BX:NK,$B1686,0),HLOOKUP(L$2+$A1686,Sheet2!BX:NK,$B1686,0)&lt;&gt;""),HLOOKUP(L$2+$A1686,Sheet2!BX:NK,$B1686,0),"")</f>
        <v/>
      </c>
      <c r="M1686" t="str">
        <f>IF(OR(HLOOKUP(M$2+$A1686,Sheet2!BY:NL,$B1686,0),HLOOKUP(M$2+$A1686,Sheet2!BY:NL,$B1686,0)&lt;&gt;""),HLOOKUP(M$2+$A1686,Sheet2!BY:NL,$B1686,0),"")</f>
        <v/>
      </c>
      <c r="N1686" t="str">
        <f>IF(OR(HLOOKUP(N$2+$A1686,Sheet2!BZ:NM,$B1686,0),HLOOKUP(N$2+$A1686,Sheet2!BZ:NM,$B1686,0)&lt;&gt;""),HLOOKUP(N$2+$A1686,Sheet2!BZ:NM,$B1686,0),"")</f>
        <v/>
      </c>
      <c r="O1686" t="str">
        <f>IF(OR(HLOOKUP(O$2+$A1686,Sheet2!CA:NN,$B1686,0),HLOOKUP(O$2+$A1686,Sheet2!CA:NN,$B1686,0)&lt;&gt;""),HLOOKUP(O$2+$A1686,Sheet2!CA:NN,$B1686,0),"")</f>
        <v/>
      </c>
      <c r="P1686" t="str">
        <f>IF(OR(HLOOKUP(P$2+$A1686,Sheet2!CB:NO,$B1686,0),HLOOKUP(P$2+$A1686,Sheet2!CB:NO,$B1686,0)&lt;&gt;""),HLOOKUP(P$2+$A1686,Sheet2!CB:NO,$B1686,0),"")</f>
        <v/>
      </c>
      <c r="Q1686" t="str">
        <f>IF(OR(HLOOKUP(Q$2+$A1686,Sheet2!CC:NO,$B1686,0),HLOOKUP(Q$2+$A1686,Sheet2!CC:NO,$B1686,0)&lt;&gt;""),HLOOKUP(Q$2+$A1686,Sheet2!CC:NO,$B1686,0),"")</f>
        <v/>
      </c>
    </row>
    <row r="1687" spans="1:17" x14ac:dyDescent="0.25">
      <c r="A1687" s="64">
        <f t="shared" si="211"/>
        <v>18</v>
      </c>
      <c r="B1687" s="64">
        <f t="shared" si="212"/>
        <v>173</v>
      </c>
      <c r="C1687" s="64">
        <f t="shared" si="213"/>
        <v>4</v>
      </c>
      <c r="D1687" s="64">
        <f t="shared" si="214"/>
        <v>169</v>
      </c>
      <c r="E1687" s="64">
        <f t="shared" si="215"/>
        <v>841</v>
      </c>
      <c r="F1687" s="64" t="str">
        <f t="shared" si="208"/>
        <v/>
      </c>
      <c r="G1687" s="64" t="str">
        <f t="shared" si="209"/>
        <v/>
      </c>
      <c r="H1687" s="64" t="str">
        <f t="shared" si="210"/>
        <v/>
      </c>
      <c r="I1687" s="80" t="str">
        <f>IFERROR(VLOOKUP(D1687,Sheet2!A:B,2,0),"")</f>
        <v/>
      </c>
      <c r="J1687" s="64" t="str">
        <f>IFERROR(IF(I1687&lt;&gt;"",VLOOKUP(I1687,Sheet2!B:C,2,0),""),"")</f>
        <v/>
      </c>
      <c r="K1687" s="64" t="str">
        <f>IFERROR( IF(I1687&lt;&gt;"", HLOOKUP(L$2+$A1687,Sheet2!BX:NK,2,0),""),"")</f>
        <v/>
      </c>
      <c r="L1687" t="str">
        <f>IF(OR(HLOOKUP(L$2+$A1687,Sheet2!BX:NK,$B1687,0),HLOOKUP(L$2+$A1687,Sheet2!BX:NK,$B1687,0)&lt;&gt;""),HLOOKUP(L$2+$A1687,Sheet2!BX:NK,$B1687,0),"")</f>
        <v/>
      </c>
      <c r="M1687" t="str">
        <f>IF(OR(HLOOKUP(M$2+$A1687,Sheet2!BY:NL,$B1687,0),HLOOKUP(M$2+$A1687,Sheet2!BY:NL,$B1687,0)&lt;&gt;""),HLOOKUP(M$2+$A1687,Sheet2!BY:NL,$B1687,0),"")</f>
        <v/>
      </c>
      <c r="N1687" t="str">
        <f>IF(OR(HLOOKUP(N$2+$A1687,Sheet2!BZ:NM,$B1687,0),HLOOKUP(N$2+$A1687,Sheet2!BZ:NM,$B1687,0)&lt;&gt;""),HLOOKUP(N$2+$A1687,Sheet2!BZ:NM,$B1687,0),"")</f>
        <v/>
      </c>
      <c r="O1687" t="str">
        <f>IF(OR(HLOOKUP(O$2+$A1687,Sheet2!CA:NN,$B1687,0),HLOOKUP(O$2+$A1687,Sheet2!CA:NN,$B1687,0)&lt;&gt;""),HLOOKUP(O$2+$A1687,Sheet2!CA:NN,$B1687,0),"")</f>
        <v/>
      </c>
      <c r="P1687" t="str">
        <f>IF(OR(HLOOKUP(P$2+$A1687,Sheet2!CB:NO,$B1687,0),HLOOKUP(P$2+$A1687,Sheet2!CB:NO,$B1687,0)&lt;&gt;""),HLOOKUP(P$2+$A1687,Sheet2!CB:NO,$B1687,0),"")</f>
        <v/>
      </c>
      <c r="Q1687" t="str">
        <f>IF(OR(HLOOKUP(Q$2+$A1687,Sheet2!CC:NO,$B1687,0),HLOOKUP(Q$2+$A1687,Sheet2!CC:NO,$B1687,0)&lt;&gt;""),HLOOKUP(Q$2+$A1687,Sheet2!CC:NO,$B1687,0),"")</f>
        <v/>
      </c>
    </row>
    <row r="1688" spans="1:17" x14ac:dyDescent="0.25">
      <c r="A1688" s="64">
        <f t="shared" si="211"/>
        <v>24</v>
      </c>
      <c r="B1688" s="64">
        <f t="shared" si="212"/>
        <v>173</v>
      </c>
      <c r="C1688" s="64">
        <f t="shared" si="213"/>
        <v>5</v>
      </c>
      <c r="D1688" s="64">
        <f t="shared" si="214"/>
        <v>169</v>
      </c>
      <c r="E1688" s="64">
        <f t="shared" si="215"/>
        <v>841</v>
      </c>
      <c r="F1688" s="64" t="str">
        <f t="shared" si="208"/>
        <v/>
      </c>
      <c r="G1688" s="64" t="str">
        <f t="shared" si="209"/>
        <v/>
      </c>
      <c r="H1688" s="64" t="str">
        <f t="shared" si="210"/>
        <v/>
      </c>
      <c r="I1688" s="80" t="str">
        <f>IFERROR(VLOOKUP(D1688,Sheet2!A:B,2,0),"")</f>
        <v/>
      </c>
      <c r="J1688" s="64" t="str">
        <f>IFERROR(IF(I1688&lt;&gt;"",VLOOKUP(I1688,Sheet2!B:C,2,0),""),"")</f>
        <v/>
      </c>
      <c r="K1688" s="64" t="str">
        <f>IFERROR( IF(I1688&lt;&gt;"", HLOOKUP(L$2+$A1688,Sheet2!BX:NK,2,0),""),"")</f>
        <v/>
      </c>
      <c r="L1688" t="str">
        <f>IF(OR(HLOOKUP(L$2+$A1688,Sheet2!BX:NK,$B1688,0),HLOOKUP(L$2+$A1688,Sheet2!BX:NK,$B1688,0)&lt;&gt;""),HLOOKUP(L$2+$A1688,Sheet2!BX:NK,$B1688,0),"")</f>
        <v/>
      </c>
      <c r="M1688" t="str">
        <f>IF(OR(HLOOKUP(M$2+$A1688,Sheet2!BY:NL,$B1688,0),HLOOKUP(M$2+$A1688,Sheet2!BY:NL,$B1688,0)&lt;&gt;""),HLOOKUP(M$2+$A1688,Sheet2!BY:NL,$B1688,0),"")</f>
        <v/>
      </c>
      <c r="N1688" t="str">
        <f>IF(OR(HLOOKUP(N$2+$A1688,Sheet2!BZ:NM,$B1688,0),HLOOKUP(N$2+$A1688,Sheet2!BZ:NM,$B1688,0)&lt;&gt;""),HLOOKUP(N$2+$A1688,Sheet2!BZ:NM,$B1688,0),"")</f>
        <v/>
      </c>
      <c r="O1688" t="str">
        <f>IF(OR(HLOOKUP(O$2+$A1688,Sheet2!CA:NN,$B1688,0),HLOOKUP(O$2+$A1688,Sheet2!CA:NN,$B1688,0)&lt;&gt;""),HLOOKUP(O$2+$A1688,Sheet2!CA:NN,$B1688,0),"")</f>
        <v/>
      </c>
      <c r="P1688" t="str">
        <f>IF(OR(HLOOKUP(P$2+$A1688,Sheet2!CB:NO,$B1688,0),HLOOKUP(P$2+$A1688,Sheet2!CB:NO,$B1688,0)&lt;&gt;""),HLOOKUP(P$2+$A1688,Sheet2!CB:NO,$B1688,0),"")</f>
        <v/>
      </c>
      <c r="Q1688" t="str">
        <f>IF(OR(HLOOKUP(Q$2+$A1688,Sheet2!CC:NO,$B1688,0),HLOOKUP(Q$2+$A1688,Sheet2!CC:NO,$B1688,0)&lt;&gt;""),HLOOKUP(Q$2+$A1688,Sheet2!CC:NO,$B1688,0),"")</f>
        <v/>
      </c>
    </row>
    <row r="1689" spans="1:17" x14ac:dyDescent="0.25">
      <c r="A1689" s="64">
        <f t="shared" si="211"/>
        <v>30</v>
      </c>
      <c r="B1689" s="64">
        <f t="shared" si="212"/>
        <v>173</v>
      </c>
      <c r="C1689" s="64">
        <f t="shared" si="213"/>
        <v>6</v>
      </c>
      <c r="D1689" s="64">
        <f t="shared" si="214"/>
        <v>169</v>
      </c>
      <c r="E1689" s="64">
        <f t="shared" si="215"/>
        <v>841</v>
      </c>
      <c r="F1689" s="64" t="str">
        <f t="shared" si="208"/>
        <v/>
      </c>
      <c r="G1689" s="64" t="str">
        <f t="shared" si="209"/>
        <v/>
      </c>
      <c r="H1689" s="64" t="str">
        <f t="shared" si="210"/>
        <v/>
      </c>
      <c r="I1689" s="80" t="str">
        <f>IFERROR(VLOOKUP(D1689,Sheet2!A:B,2,0),"")</f>
        <v/>
      </c>
      <c r="J1689" s="64" t="str">
        <f>IFERROR(IF(I1689&lt;&gt;"",VLOOKUP(I1689,Sheet2!B:C,2,0),""),"")</f>
        <v/>
      </c>
      <c r="K1689" s="64" t="str">
        <f>IFERROR( IF(I1689&lt;&gt;"", HLOOKUP(L$2+$A1689,Sheet2!BX:NK,2,0),""),"")</f>
        <v/>
      </c>
      <c r="L1689" t="str">
        <f>IF(OR(HLOOKUP(L$2+$A1689,Sheet2!BX:NK,$B1689,0),HLOOKUP(L$2+$A1689,Sheet2!BX:NK,$B1689,0)&lt;&gt;""),HLOOKUP(L$2+$A1689,Sheet2!BX:NK,$B1689,0),"")</f>
        <v/>
      </c>
      <c r="M1689" t="str">
        <f>IF(OR(HLOOKUP(M$2+$A1689,Sheet2!BY:NL,$B1689,0),HLOOKUP(M$2+$A1689,Sheet2!BY:NL,$B1689,0)&lt;&gt;""),HLOOKUP(M$2+$A1689,Sheet2!BY:NL,$B1689,0),"")</f>
        <v/>
      </c>
      <c r="N1689" t="str">
        <f>IF(OR(HLOOKUP(N$2+$A1689,Sheet2!BZ:NM,$B1689,0),HLOOKUP(N$2+$A1689,Sheet2!BZ:NM,$B1689,0)&lt;&gt;""),HLOOKUP(N$2+$A1689,Sheet2!BZ:NM,$B1689,0),"")</f>
        <v/>
      </c>
      <c r="O1689" t="str">
        <f>IF(OR(HLOOKUP(O$2+$A1689,Sheet2!CA:NN,$B1689,0),HLOOKUP(O$2+$A1689,Sheet2!CA:NN,$B1689,0)&lt;&gt;""),HLOOKUP(O$2+$A1689,Sheet2!CA:NN,$B1689,0),"")</f>
        <v/>
      </c>
      <c r="P1689" t="str">
        <f>IF(OR(HLOOKUP(P$2+$A1689,Sheet2!CB:NO,$B1689,0),HLOOKUP(P$2+$A1689,Sheet2!CB:NO,$B1689,0)&lt;&gt;""),HLOOKUP(P$2+$A1689,Sheet2!CB:NO,$B1689,0),"")</f>
        <v/>
      </c>
      <c r="Q1689" t="str">
        <f>IF(OR(HLOOKUP(Q$2+$A1689,Sheet2!CC:NO,$B1689,0),HLOOKUP(Q$2+$A1689,Sheet2!CC:NO,$B1689,0)&lt;&gt;""),HLOOKUP(Q$2+$A1689,Sheet2!CC:NO,$B1689,0),"")</f>
        <v/>
      </c>
    </row>
    <row r="1690" spans="1:17" x14ac:dyDescent="0.25">
      <c r="A1690" s="64">
        <f t="shared" si="211"/>
        <v>36</v>
      </c>
      <c r="B1690" s="64">
        <f t="shared" si="212"/>
        <v>173</v>
      </c>
      <c r="C1690" s="64">
        <f t="shared" si="213"/>
        <v>7</v>
      </c>
      <c r="D1690" s="64">
        <f t="shared" si="214"/>
        <v>169</v>
      </c>
      <c r="E1690" s="64">
        <f t="shared" si="215"/>
        <v>841</v>
      </c>
      <c r="F1690" s="64" t="str">
        <f t="shared" si="208"/>
        <v/>
      </c>
      <c r="G1690" s="64" t="str">
        <f t="shared" si="209"/>
        <v/>
      </c>
      <c r="H1690" s="64" t="str">
        <f t="shared" si="210"/>
        <v/>
      </c>
      <c r="I1690" s="80" t="str">
        <f>IFERROR(VLOOKUP(D1690,Sheet2!A:B,2,0),"")</f>
        <v/>
      </c>
      <c r="J1690" s="64" t="str">
        <f>IFERROR(IF(I1690&lt;&gt;"",VLOOKUP(I1690,Sheet2!B:C,2,0),""),"")</f>
        <v/>
      </c>
      <c r="K1690" s="64" t="str">
        <f>IFERROR( IF(I1690&lt;&gt;"", HLOOKUP(L$2+$A1690,Sheet2!BX:NK,2,0),""),"")</f>
        <v/>
      </c>
      <c r="L1690" t="str">
        <f>IF(OR(HLOOKUP(L$2+$A1690,Sheet2!BX:NK,$B1690,0),HLOOKUP(L$2+$A1690,Sheet2!BX:NK,$B1690,0)&lt;&gt;""),HLOOKUP(L$2+$A1690,Sheet2!BX:NK,$B1690,0),"")</f>
        <v/>
      </c>
      <c r="M1690" t="str">
        <f>IF(OR(HLOOKUP(M$2+$A1690,Sheet2!BY:NL,$B1690,0),HLOOKUP(M$2+$A1690,Sheet2!BY:NL,$B1690,0)&lt;&gt;""),HLOOKUP(M$2+$A1690,Sheet2!BY:NL,$B1690,0),"")</f>
        <v/>
      </c>
      <c r="N1690" t="str">
        <f>IF(OR(HLOOKUP(N$2+$A1690,Sheet2!BZ:NM,$B1690,0),HLOOKUP(N$2+$A1690,Sheet2!BZ:NM,$B1690,0)&lt;&gt;""),HLOOKUP(N$2+$A1690,Sheet2!BZ:NM,$B1690,0),"")</f>
        <v/>
      </c>
      <c r="O1690" t="str">
        <f>IF(OR(HLOOKUP(O$2+$A1690,Sheet2!CA:NN,$B1690,0),HLOOKUP(O$2+$A1690,Sheet2!CA:NN,$B1690,0)&lt;&gt;""),HLOOKUP(O$2+$A1690,Sheet2!CA:NN,$B1690,0),"")</f>
        <v/>
      </c>
      <c r="P1690" t="str">
        <f>IF(OR(HLOOKUP(P$2+$A1690,Sheet2!CB:NO,$B1690,0),HLOOKUP(P$2+$A1690,Sheet2!CB:NO,$B1690,0)&lt;&gt;""),HLOOKUP(P$2+$A1690,Sheet2!CB:NO,$B1690,0),"")</f>
        <v/>
      </c>
      <c r="Q1690" t="str">
        <f>IF(OR(HLOOKUP(Q$2+$A1690,Sheet2!CC:NO,$B1690,0),HLOOKUP(Q$2+$A1690,Sheet2!CC:NO,$B1690,0)&lt;&gt;""),HLOOKUP(Q$2+$A1690,Sheet2!CC:NO,$B1690,0),"")</f>
        <v/>
      </c>
    </row>
    <row r="1691" spans="1:17" x14ac:dyDescent="0.25">
      <c r="A1691" s="64">
        <f t="shared" si="211"/>
        <v>42</v>
      </c>
      <c r="B1691" s="64">
        <f t="shared" si="212"/>
        <v>173</v>
      </c>
      <c r="C1691" s="64">
        <f t="shared" si="213"/>
        <v>8</v>
      </c>
      <c r="D1691" s="64">
        <f t="shared" si="214"/>
        <v>169</v>
      </c>
      <c r="E1691" s="64">
        <f t="shared" si="215"/>
        <v>841</v>
      </c>
      <c r="F1691" s="64" t="str">
        <f t="shared" si="208"/>
        <v/>
      </c>
      <c r="G1691" s="64" t="str">
        <f t="shared" si="209"/>
        <v/>
      </c>
      <c r="H1691" s="64" t="str">
        <f t="shared" si="210"/>
        <v/>
      </c>
      <c r="I1691" s="80" t="str">
        <f>IFERROR(VLOOKUP(D1691,Sheet2!A:B,2,0),"")</f>
        <v/>
      </c>
      <c r="J1691" s="64" t="str">
        <f>IFERROR(IF(I1691&lt;&gt;"",VLOOKUP(I1691,Sheet2!B:C,2,0),""),"")</f>
        <v/>
      </c>
      <c r="K1691" s="64" t="str">
        <f>IFERROR( IF(I1691&lt;&gt;"", HLOOKUP(L$2+$A1691,Sheet2!BX:NK,2,0),""),"")</f>
        <v/>
      </c>
      <c r="L1691" t="str">
        <f>IF(OR(HLOOKUP(L$2+$A1691,Sheet2!BX:NK,$B1691,0),HLOOKUP(L$2+$A1691,Sheet2!BX:NK,$B1691,0)&lt;&gt;""),HLOOKUP(L$2+$A1691,Sheet2!BX:NK,$B1691,0),"")</f>
        <v/>
      </c>
      <c r="M1691" t="str">
        <f>IF(OR(HLOOKUP(M$2+$A1691,Sheet2!BY:NL,$B1691,0),HLOOKUP(M$2+$A1691,Sheet2!BY:NL,$B1691,0)&lt;&gt;""),HLOOKUP(M$2+$A1691,Sheet2!BY:NL,$B1691,0),"")</f>
        <v/>
      </c>
      <c r="N1691" t="str">
        <f>IF(OR(HLOOKUP(N$2+$A1691,Sheet2!BZ:NM,$B1691,0),HLOOKUP(N$2+$A1691,Sheet2!BZ:NM,$B1691,0)&lt;&gt;""),HLOOKUP(N$2+$A1691,Sheet2!BZ:NM,$B1691,0),"")</f>
        <v/>
      </c>
      <c r="O1691" t="str">
        <f>IF(OR(HLOOKUP(O$2+$A1691,Sheet2!CA:NN,$B1691,0),HLOOKUP(O$2+$A1691,Sheet2!CA:NN,$B1691,0)&lt;&gt;""),HLOOKUP(O$2+$A1691,Sheet2!CA:NN,$B1691,0),"")</f>
        <v/>
      </c>
      <c r="P1691" t="str">
        <f>IF(OR(HLOOKUP(P$2+$A1691,Sheet2!CB:NO,$B1691,0),HLOOKUP(P$2+$A1691,Sheet2!CB:NO,$B1691,0)&lt;&gt;""),HLOOKUP(P$2+$A1691,Sheet2!CB:NO,$B1691,0),"")</f>
        <v/>
      </c>
      <c r="Q1691" t="str">
        <f>IF(OR(HLOOKUP(Q$2+$A1691,Sheet2!CC:NO,$B1691,0),HLOOKUP(Q$2+$A1691,Sheet2!CC:NO,$B1691,0)&lt;&gt;""),HLOOKUP(Q$2+$A1691,Sheet2!CC:NO,$B1691,0),"")</f>
        <v/>
      </c>
    </row>
    <row r="1692" spans="1:17" x14ac:dyDescent="0.25">
      <c r="A1692" s="64">
        <f t="shared" si="211"/>
        <v>48</v>
      </c>
      <c r="B1692" s="64">
        <f t="shared" si="212"/>
        <v>173</v>
      </c>
      <c r="C1692" s="64">
        <f t="shared" si="213"/>
        <v>9</v>
      </c>
      <c r="D1692" s="64">
        <f t="shared" si="214"/>
        <v>169</v>
      </c>
      <c r="E1692" s="64">
        <f t="shared" si="215"/>
        <v>841</v>
      </c>
      <c r="F1692" s="64" t="str">
        <f t="shared" si="208"/>
        <v/>
      </c>
      <c r="G1692" s="64" t="str">
        <f t="shared" si="209"/>
        <v/>
      </c>
      <c r="H1692" s="64" t="str">
        <f t="shared" si="210"/>
        <v/>
      </c>
      <c r="I1692" s="80" t="str">
        <f>IFERROR(VLOOKUP(D1692,Sheet2!A:B,2,0),"")</f>
        <v/>
      </c>
      <c r="J1692" s="64" t="str">
        <f>IFERROR(IF(I1692&lt;&gt;"",VLOOKUP(I1692,Sheet2!B:C,2,0),""),"")</f>
        <v/>
      </c>
      <c r="K1692" s="64" t="str">
        <f>IFERROR( IF(I1692&lt;&gt;"", HLOOKUP(L$2+$A1692,Sheet2!BX:NK,2,0),""),"")</f>
        <v/>
      </c>
      <c r="L1692" t="str">
        <f>IF(OR(HLOOKUP(L$2+$A1692,Sheet2!BX:NK,$B1692,0),HLOOKUP(L$2+$A1692,Sheet2!BX:NK,$B1692,0)&lt;&gt;""),HLOOKUP(L$2+$A1692,Sheet2!BX:NK,$B1692,0),"")</f>
        <v/>
      </c>
      <c r="M1692" t="str">
        <f>IF(OR(HLOOKUP(M$2+$A1692,Sheet2!BY:NL,$B1692,0),HLOOKUP(M$2+$A1692,Sheet2!BY:NL,$B1692,0)&lt;&gt;""),HLOOKUP(M$2+$A1692,Sheet2!BY:NL,$B1692,0),"")</f>
        <v/>
      </c>
      <c r="N1692" t="str">
        <f>IF(OR(HLOOKUP(N$2+$A1692,Sheet2!BZ:NM,$B1692,0),HLOOKUP(N$2+$A1692,Sheet2!BZ:NM,$B1692,0)&lt;&gt;""),HLOOKUP(N$2+$A1692,Sheet2!BZ:NM,$B1692,0),"")</f>
        <v/>
      </c>
      <c r="O1692" t="str">
        <f>IF(OR(HLOOKUP(O$2+$A1692,Sheet2!CA:NN,$B1692,0),HLOOKUP(O$2+$A1692,Sheet2!CA:NN,$B1692,0)&lt;&gt;""),HLOOKUP(O$2+$A1692,Sheet2!CA:NN,$B1692,0),"")</f>
        <v/>
      </c>
      <c r="P1692" t="str">
        <f>IF(OR(HLOOKUP(P$2+$A1692,Sheet2!CB:NO,$B1692,0),HLOOKUP(P$2+$A1692,Sheet2!CB:NO,$B1692,0)&lt;&gt;""),HLOOKUP(P$2+$A1692,Sheet2!CB:NO,$B1692,0),"")</f>
        <v/>
      </c>
      <c r="Q1692" t="str">
        <f>IF(OR(HLOOKUP(Q$2+$A1692,Sheet2!CC:NO,$B1692,0),HLOOKUP(Q$2+$A1692,Sheet2!CC:NO,$B1692,0)&lt;&gt;""),HLOOKUP(Q$2+$A1692,Sheet2!CC:NO,$B1692,0),"")</f>
        <v/>
      </c>
    </row>
    <row r="1693" spans="1:17" x14ac:dyDescent="0.25">
      <c r="A1693" s="64">
        <f t="shared" si="211"/>
        <v>54</v>
      </c>
      <c r="B1693" s="64">
        <f t="shared" si="212"/>
        <v>173</v>
      </c>
      <c r="C1693" s="64">
        <f t="shared" si="213"/>
        <v>10</v>
      </c>
      <c r="D1693" s="64">
        <f t="shared" si="214"/>
        <v>169</v>
      </c>
      <c r="E1693" s="64">
        <f t="shared" si="215"/>
        <v>841</v>
      </c>
      <c r="F1693" s="64" t="str">
        <f t="shared" si="208"/>
        <v/>
      </c>
      <c r="G1693" s="64" t="str">
        <f t="shared" si="209"/>
        <v/>
      </c>
      <c r="H1693" s="64" t="str">
        <f t="shared" si="210"/>
        <v/>
      </c>
      <c r="I1693" s="80" t="str">
        <f>IFERROR(VLOOKUP(D1693,Sheet2!A:B,2,0),"")</f>
        <v/>
      </c>
      <c r="J1693" s="64" t="str">
        <f>IFERROR(IF(I1693&lt;&gt;"",VLOOKUP(I1693,Sheet2!B:C,2,0),""),"")</f>
        <v/>
      </c>
      <c r="K1693" s="64" t="str">
        <f>IFERROR( IF(I1693&lt;&gt;"", HLOOKUP(L$2+$A1693,Sheet2!BX:NK,2,0),""),"")</f>
        <v/>
      </c>
      <c r="L1693" t="str">
        <f>IF(OR(HLOOKUP(L$2+$A1693,Sheet2!BX:NK,$B1693,0),HLOOKUP(L$2+$A1693,Sheet2!BX:NK,$B1693,0)&lt;&gt;""),HLOOKUP(L$2+$A1693,Sheet2!BX:NK,$B1693,0),"")</f>
        <v/>
      </c>
      <c r="M1693" t="str">
        <f>IF(OR(HLOOKUP(M$2+$A1693,Sheet2!BY:NL,$B1693,0),HLOOKUP(M$2+$A1693,Sheet2!BY:NL,$B1693,0)&lt;&gt;""),HLOOKUP(M$2+$A1693,Sheet2!BY:NL,$B1693,0),"")</f>
        <v/>
      </c>
      <c r="N1693" t="str">
        <f>IF(OR(HLOOKUP(N$2+$A1693,Sheet2!BZ:NM,$B1693,0),HLOOKUP(N$2+$A1693,Sheet2!BZ:NM,$B1693,0)&lt;&gt;""),HLOOKUP(N$2+$A1693,Sheet2!BZ:NM,$B1693,0),"")</f>
        <v/>
      </c>
      <c r="O1693" t="str">
        <f>IF(OR(HLOOKUP(O$2+$A1693,Sheet2!CA:NN,$B1693,0),HLOOKUP(O$2+$A1693,Sheet2!CA:NN,$B1693,0)&lt;&gt;""),HLOOKUP(O$2+$A1693,Sheet2!CA:NN,$B1693,0),"")</f>
        <v/>
      </c>
      <c r="P1693" t="str">
        <f>IF(OR(HLOOKUP(P$2+$A1693,Sheet2!CB:NO,$B1693,0),HLOOKUP(P$2+$A1693,Sheet2!CB:NO,$B1693,0)&lt;&gt;""),HLOOKUP(P$2+$A1693,Sheet2!CB:NO,$B1693,0),"")</f>
        <v/>
      </c>
      <c r="Q1693" t="str">
        <f>IF(OR(HLOOKUP(Q$2+$A1693,Sheet2!CC:NO,$B1693,0),HLOOKUP(Q$2+$A1693,Sheet2!CC:NO,$B1693,0)&lt;&gt;""),HLOOKUP(Q$2+$A1693,Sheet2!CC:NO,$B1693,0),"")</f>
        <v/>
      </c>
    </row>
    <row r="1694" spans="1:17" x14ac:dyDescent="0.25">
      <c r="A1694" s="64">
        <f t="shared" si="211"/>
        <v>0</v>
      </c>
      <c r="B1694" s="64">
        <f t="shared" si="212"/>
        <v>174</v>
      </c>
      <c r="C1694" s="64">
        <f t="shared" si="213"/>
        <v>1</v>
      </c>
      <c r="D1694" s="64">
        <f t="shared" si="214"/>
        <v>170</v>
      </c>
      <c r="E1694" s="64">
        <f t="shared" si="215"/>
        <v>846</v>
      </c>
      <c r="F1694" s="64" t="str">
        <f t="shared" si="208"/>
        <v/>
      </c>
      <c r="G1694" s="64" t="str">
        <f t="shared" si="209"/>
        <v/>
      </c>
      <c r="H1694" s="64" t="str">
        <f t="shared" si="210"/>
        <v/>
      </c>
      <c r="I1694" s="80" t="str">
        <f>IFERROR(VLOOKUP(D1694,Sheet2!A:B,2,0),"")</f>
        <v/>
      </c>
      <c r="J1694" s="64" t="str">
        <f>IFERROR(IF(I1694&lt;&gt;"",VLOOKUP(I1694,Sheet2!B:C,2,0),""),"")</f>
        <v/>
      </c>
      <c r="K1694" s="64" t="str">
        <f>IFERROR( IF(I1694&lt;&gt;"", HLOOKUP(L$2+$A1694,Sheet2!BX:NK,2,0),""),"")</f>
        <v/>
      </c>
      <c r="L1694" t="str">
        <f>IF(OR(HLOOKUP(L$2+$A1694,Sheet2!BX:NK,$B1694,0),HLOOKUP(L$2+$A1694,Sheet2!BX:NK,$B1694,0)&lt;&gt;""),HLOOKUP(L$2+$A1694,Sheet2!BX:NK,$B1694,0),"")</f>
        <v/>
      </c>
      <c r="M1694" t="str">
        <f>IF(OR(HLOOKUP(M$2+$A1694,Sheet2!BY:NL,$B1694,0),HLOOKUP(M$2+$A1694,Sheet2!BY:NL,$B1694,0)&lt;&gt;""),HLOOKUP(M$2+$A1694,Sheet2!BY:NL,$B1694,0),"")</f>
        <v/>
      </c>
      <c r="N1694" t="str">
        <f>IF(OR(HLOOKUP(N$2+$A1694,Sheet2!BZ:NM,$B1694,0),HLOOKUP(N$2+$A1694,Sheet2!BZ:NM,$B1694,0)&lt;&gt;""),HLOOKUP(N$2+$A1694,Sheet2!BZ:NM,$B1694,0),"")</f>
        <v/>
      </c>
      <c r="O1694" t="str">
        <f>IF(OR(HLOOKUP(O$2+$A1694,Sheet2!CA:NN,$B1694,0),HLOOKUP(O$2+$A1694,Sheet2!CA:NN,$B1694,0)&lt;&gt;""),HLOOKUP(O$2+$A1694,Sheet2!CA:NN,$B1694,0),"")</f>
        <v/>
      </c>
      <c r="P1694" t="str">
        <f>IF(OR(HLOOKUP(P$2+$A1694,Sheet2!CB:NO,$B1694,0),HLOOKUP(P$2+$A1694,Sheet2!CB:NO,$B1694,0)&lt;&gt;""),HLOOKUP(P$2+$A1694,Sheet2!CB:NO,$B1694,0),"")</f>
        <v/>
      </c>
      <c r="Q1694" t="str">
        <f>IF(OR(HLOOKUP(Q$2+$A1694,Sheet2!CC:NO,$B1694,0),HLOOKUP(Q$2+$A1694,Sheet2!CC:NO,$B1694,0)&lt;&gt;""),HLOOKUP(Q$2+$A1694,Sheet2!CC:NO,$B1694,0),"")</f>
        <v/>
      </c>
    </row>
    <row r="1695" spans="1:17" x14ac:dyDescent="0.25">
      <c r="A1695" s="64">
        <f t="shared" si="211"/>
        <v>6</v>
      </c>
      <c r="B1695" s="64">
        <f t="shared" si="212"/>
        <v>174</v>
      </c>
      <c r="C1695" s="64">
        <f t="shared" si="213"/>
        <v>2</v>
      </c>
      <c r="D1695" s="64">
        <f t="shared" si="214"/>
        <v>170</v>
      </c>
      <c r="E1695" s="64">
        <f t="shared" si="215"/>
        <v>846</v>
      </c>
      <c r="F1695" s="64" t="str">
        <f t="shared" si="208"/>
        <v/>
      </c>
      <c r="G1695" s="64" t="str">
        <f t="shared" si="209"/>
        <v/>
      </c>
      <c r="H1695" s="64" t="str">
        <f t="shared" si="210"/>
        <v/>
      </c>
      <c r="I1695" s="80" t="str">
        <f>IFERROR(VLOOKUP(D1695,Sheet2!A:B,2,0),"")</f>
        <v/>
      </c>
      <c r="J1695" s="64" t="str">
        <f>IFERROR(IF(I1695&lt;&gt;"",VLOOKUP(I1695,Sheet2!B:C,2,0),""),"")</f>
        <v/>
      </c>
      <c r="K1695" s="64" t="str">
        <f>IFERROR( IF(I1695&lt;&gt;"", HLOOKUP(L$2+$A1695,Sheet2!BX:NK,2,0),""),"")</f>
        <v/>
      </c>
      <c r="L1695" t="str">
        <f>IF(OR(HLOOKUP(L$2+$A1695,Sheet2!BX:NK,$B1695,0),HLOOKUP(L$2+$A1695,Sheet2!BX:NK,$B1695,0)&lt;&gt;""),HLOOKUP(L$2+$A1695,Sheet2!BX:NK,$B1695,0),"")</f>
        <v/>
      </c>
      <c r="M1695" t="str">
        <f>IF(OR(HLOOKUP(M$2+$A1695,Sheet2!BY:NL,$B1695,0),HLOOKUP(M$2+$A1695,Sheet2!BY:NL,$B1695,0)&lt;&gt;""),HLOOKUP(M$2+$A1695,Sheet2!BY:NL,$B1695,0),"")</f>
        <v/>
      </c>
      <c r="N1695" t="str">
        <f>IF(OR(HLOOKUP(N$2+$A1695,Sheet2!BZ:NM,$B1695,0),HLOOKUP(N$2+$A1695,Sheet2!BZ:NM,$B1695,0)&lt;&gt;""),HLOOKUP(N$2+$A1695,Sheet2!BZ:NM,$B1695,0),"")</f>
        <v/>
      </c>
      <c r="O1695" t="str">
        <f>IF(OR(HLOOKUP(O$2+$A1695,Sheet2!CA:NN,$B1695,0),HLOOKUP(O$2+$A1695,Sheet2!CA:NN,$B1695,0)&lt;&gt;""),HLOOKUP(O$2+$A1695,Sheet2!CA:NN,$B1695,0),"")</f>
        <v/>
      </c>
      <c r="P1695" t="str">
        <f>IF(OR(HLOOKUP(P$2+$A1695,Sheet2!CB:NO,$B1695,0),HLOOKUP(P$2+$A1695,Sheet2!CB:NO,$B1695,0)&lt;&gt;""),HLOOKUP(P$2+$A1695,Sheet2!CB:NO,$B1695,0),"")</f>
        <v/>
      </c>
      <c r="Q1695" t="str">
        <f>IF(OR(HLOOKUP(Q$2+$A1695,Sheet2!CC:NO,$B1695,0),HLOOKUP(Q$2+$A1695,Sheet2!CC:NO,$B1695,0)&lt;&gt;""),HLOOKUP(Q$2+$A1695,Sheet2!CC:NO,$B1695,0),"")</f>
        <v/>
      </c>
    </row>
    <row r="1696" spans="1:17" x14ac:dyDescent="0.25">
      <c r="A1696" s="64">
        <f t="shared" si="211"/>
        <v>12</v>
      </c>
      <c r="B1696" s="64">
        <f t="shared" si="212"/>
        <v>174</v>
      </c>
      <c r="C1696" s="64">
        <f t="shared" si="213"/>
        <v>3</v>
      </c>
      <c r="D1696" s="64">
        <f t="shared" si="214"/>
        <v>170</v>
      </c>
      <c r="E1696" s="64">
        <f t="shared" si="215"/>
        <v>846</v>
      </c>
      <c r="F1696" s="64" t="str">
        <f t="shared" si="208"/>
        <v/>
      </c>
      <c r="G1696" s="64" t="str">
        <f t="shared" si="209"/>
        <v/>
      </c>
      <c r="H1696" s="64" t="str">
        <f t="shared" si="210"/>
        <v/>
      </c>
      <c r="I1696" s="80" t="str">
        <f>IFERROR(VLOOKUP(D1696,Sheet2!A:B,2,0),"")</f>
        <v/>
      </c>
      <c r="J1696" s="64" t="str">
        <f>IFERROR(IF(I1696&lt;&gt;"",VLOOKUP(I1696,Sheet2!B:C,2,0),""),"")</f>
        <v/>
      </c>
      <c r="K1696" s="64" t="str">
        <f>IFERROR( IF(I1696&lt;&gt;"", HLOOKUP(L$2+$A1696,Sheet2!BX:NK,2,0),""),"")</f>
        <v/>
      </c>
      <c r="L1696" t="str">
        <f>IF(OR(HLOOKUP(L$2+$A1696,Sheet2!BX:NK,$B1696,0),HLOOKUP(L$2+$A1696,Sheet2!BX:NK,$B1696,0)&lt;&gt;""),HLOOKUP(L$2+$A1696,Sheet2!BX:NK,$B1696,0),"")</f>
        <v/>
      </c>
      <c r="M1696" t="str">
        <f>IF(OR(HLOOKUP(M$2+$A1696,Sheet2!BY:NL,$B1696,0),HLOOKUP(M$2+$A1696,Sheet2!BY:NL,$B1696,0)&lt;&gt;""),HLOOKUP(M$2+$A1696,Sheet2!BY:NL,$B1696,0),"")</f>
        <v/>
      </c>
      <c r="N1696" t="str">
        <f>IF(OR(HLOOKUP(N$2+$A1696,Sheet2!BZ:NM,$B1696,0),HLOOKUP(N$2+$A1696,Sheet2!BZ:NM,$B1696,0)&lt;&gt;""),HLOOKUP(N$2+$A1696,Sheet2!BZ:NM,$B1696,0),"")</f>
        <v/>
      </c>
      <c r="O1696" t="str">
        <f>IF(OR(HLOOKUP(O$2+$A1696,Sheet2!CA:NN,$B1696,0),HLOOKUP(O$2+$A1696,Sheet2!CA:NN,$B1696,0)&lt;&gt;""),HLOOKUP(O$2+$A1696,Sheet2!CA:NN,$B1696,0),"")</f>
        <v/>
      </c>
      <c r="P1696" t="str">
        <f>IF(OR(HLOOKUP(P$2+$A1696,Sheet2!CB:NO,$B1696,0),HLOOKUP(P$2+$A1696,Sheet2!CB:NO,$B1696,0)&lt;&gt;""),HLOOKUP(P$2+$A1696,Sheet2!CB:NO,$B1696,0),"")</f>
        <v/>
      </c>
      <c r="Q1696" t="str">
        <f>IF(OR(HLOOKUP(Q$2+$A1696,Sheet2!CC:NO,$B1696,0),HLOOKUP(Q$2+$A1696,Sheet2!CC:NO,$B1696,0)&lt;&gt;""),HLOOKUP(Q$2+$A1696,Sheet2!CC:NO,$B1696,0),"")</f>
        <v/>
      </c>
    </row>
    <row r="1697" spans="1:17" x14ac:dyDescent="0.25">
      <c r="A1697" s="64">
        <f t="shared" si="211"/>
        <v>18</v>
      </c>
      <c r="B1697" s="64">
        <f t="shared" si="212"/>
        <v>174</v>
      </c>
      <c r="C1697" s="64">
        <f t="shared" si="213"/>
        <v>4</v>
      </c>
      <c r="D1697" s="64">
        <f t="shared" si="214"/>
        <v>170</v>
      </c>
      <c r="E1697" s="64">
        <f t="shared" si="215"/>
        <v>846</v>
      </c>
      <c r="F1697" s="64" t="str">
        <f t="shared" si="208"/>
        <v/>
      </c>
      <c r="G1697" s="64" t="str">
        <f t="shared" si="209"/>
        <v/>
      </c>
      <c r="H1697" s="64" t="str">
        <f t="shared" si="210"/>
        <v/>
      </c>
      <c r="I1697" s="80" t="str">
        <f>IFERROR(VLOOKUP(D1697,Sheet2!A:B,2,0),"")</f>
        <v/>
      </c>
      <c r="J1697" s="64" t="str">
        <f>IFERROR(IF(I1697&lt;&gt;"",VLOOKUP(I1697,Sheet2!B:C,2,0),""),"")</f>
        <v/>
      </c>
      <c r="K1697" s="64" t="str">
        <f>IFERROR( IF(I1697&lt;&gt;"", HLOOKUP(L$2+$A1697,Sheet2!BX:NK,2,0),""),"")</f>
        <v/>
      </c>
      <c r="L1697" t="str">
        <f>IF(OR(HLOOKUP(L$2+$A1697,Sheet2!BX:NK,$B1697,0),HLOOKUP(L$2+$A1697,Sheet2!BX:NK,$B1697,0)&lt;&gt;""),HLOOKUP(L$2+$A1697,Sheet2!BX:NK,$B1697,0),"")</f>
        <v/>
      </c>
      <c r="M1697" t="str">
        <f>IF(OR(HLOOKUP(M$2+$A1697,Sheet2!BY:NL,$B1697,0),HLOOKUP(M$2+$A1697,Sheet2!BY:NL,$B1697,0)&lt;&gt;""),HLOOKUP(M$2+$A1697,Sheet2!BY:NL,$B1697,0),"")</f>
        <v/>
      </c>
      <c r="N1697" t="str">
        <f>IF(OR(HLOOKUP(N$2+$A1697,Sheet2!BZ:NM,$B1697,0),HLOOKUP(N$2+$A1697,Sheet2!BZ:NM,$B1697,0)&lt;&gt;""),HLOOKUP(N$2+$A1697,Sheet2!BZ:NM,$B1697,0),"")</f>
        <v/>
      </c>
      <c r="O1697" t="str">
        <f>IF(OR(HLOOKUP(O$2+$A1697,Sheet2!CA:NN,$B1697,0),HLOOKUP(O$2+$A1697,Sheet2!CA:NN,$B1697,0)&lt;&gt;""),HLOOKUP(O$2+$A1697,Sheet2!CA:NN,$B1697,0),"")</f>
        <v/>
      </c>
      <c r="P1697" t="str">
        <f>IF(OR(HLOOKUP(P$2+$A1697,Sheet2!CB:NO,$B1697,0),HLOOKUP(P$2+$A1697,Sheet2!CB:NO,$B1697,0)&lt;&gt;""),HLOOKUP(P$2+$A1697,Sheet2!CB:NO,$B1697,0),"")</f>
        <v/>
      </c>
      <c r="Q1697" t="str">
        <f>IF(OR(HLOOKUP(Q$2+$A1697,Sheet2!CC:NO,$B1697,0),HLOOKUP(Q$2+$A1697,Sheet2!CC:NO,$B1697,0)&lt;&gt;""),HLOOKUP(Q$2+$A1697,Sheet2!CC:NO,$B1697,0),"")</f>
        <v/>
      </c>
    </row>
    <row r="1698" spans="1:17" x14ac:dyDescent="0.25">
      <c r="A1698" s="64">
        <f t="shared" si="211"/>
        <v>24</v>
      </c>
      <c r="B1698" s="64">
        <f t="shared" si="212"/>
        <v>174</v>
      </c>
      <c r="C1698" s="64">
        <f t="shared" si="213"/>
        <v>5</v>
      </c>
      <c r="D1698" s="64">
        <f t="shared" si="214"/>
        <v>170</v>
      </c>
      <c r="E1698" s="64">
        <f t="shared" si="215"/>
        <v>846</v>
      </c>
      <c r="F1698" s="64" t="str">
        <f t="shared" si="208"/>
        <v/>
      </c>
      <c r="G1698" s="64" t="str">
        <f t="shared" si="209"/>
        <v/>
      </c>
      <c r="H1698" s="64" t="str">
        <f t="shared" si="210"/>
        <v/>
      </c>
      <c r="I1698" s="80" t="str">
        <f>IFERROR(VLOOKUP(D1698,Sheet2!A:B,2,0),"")</f>
        <v/>
      </c>
      <c r="J1698" s="64" t="str">
        <f>IFERROR(IF(I1698&lt;&gt;"",VLOOKUP(I1698,Sheet2!B:C,2,0),""),"")</f>
        <v/>
      </c>
      <c r="K1698" s="64" t="str">
        <f>IFERROR( IF(I1698&lt;&gt;"", HLOOKUP(L$2+$A1698,Sheet2!BX:NK,2,0),""),"")</f>
        <v/>
      </c>
      <c r="L1698" t="str">
        <f>IF(OR(HLOOKUP(L$2+$A1698,Sheet2!BX:NK,$B1698,0),HLOOKUP(L$2+$A1698,Sheet2!BX:NK,$B1698,0)&lt;&gt;""),HLOOKUP(L$2+$A1698,Sheet2!BX:NK,$B1698,0),"")</f>
        <v/>
      </c>
      <c r="M1698" t="str">
        <f>IF(OR(HLOOKUP(M$2+$A1698,Sheet2!BY:NL,$B1698,0),HLOOKUP(M$2+$A1698,Sheet2!BY:NL,$B1698,0)&lt;&gt;""),HLOOKUP(M$2+$A1698,Sheet2!BY:NL,$B1698,0),"")</f>
        <v/>
      </c>
      <c r="N1698" t="str">
        <f>IF(OR(HLOOKUP(N$2+$A1698,Sheet2!BZ:NM,$B1698,0),HLOOKUP(N$2+$A1698,Sheet2!BZ:NM,$B1698,0)&lt;&gt;""),HLOOKUP(N$2+$A1698,Sheet2!BZ:NM,$B1698,0),"")</f>
        <v/>
      </c>
      <c r="O1698" t="str">
        <f>IF(OR(HLOOKUP(O$2+$A1698,Sheet2!CA:NN,$B1698,0),HLOOKUP(O$2+$A1698,Sheet2!CA:NN,$B1698,0)&lt;&gt;""),HLOOKUP(O$2+$A1698,Sheet2!CA:NN,$B1698,0),"")</f>
        <v/>
      </c>
      <c r="P1698" t="str">
        <f>IF(OR(HLOOKUP(P$2+$A1698,Sheet2!CB:NO,$B1698,0),HLOOKUP(P$2+$A1698,Sheet2!CB:NO,$B1698,0)&lt;&gt;""),HLOOKUP(P$2+$A1698,Sheet2!CB:NO,$B1698,0),"")</f>
        <v/>
      </c>
      <c r="Q1698" t="str">
        <f>IF(OR(HLOOKUP(Q$2+$A1698,Sheet2!CC:NO,$B1698,0),HLOOKUP(Q$2+$A1698,Sheet2!CC:NO,$B1698,0)&lt;&gt;""),HLOOKUP(Q$2+$A1698,Sheet2!CC:NO,$B1698,0),"")</f>
        <v/>
      </c>
    </row>
    <row r="1699" spans="1:17" x14ac:dyDescent="0.25">
      <c r="A1699" s="64">
        <f t="shared" si="211"/>
        <v>30</v>
      </c>
      <c r="B1699" s="64">
        <f t="shared" si="212"/>
        <v>174</v>
      </c>
      <c r="C1699" s="64">
        <f t="shared" si="213"/>
        <v>6</v>
      </c>
      <c r="D1699" s="64">
        <f t="shared" si="214"/>
        <v>170</v>
      </c>
      <c r="E1699" s="64">
        <f t="shared" si="215"/>
        <v>846</v>
      </c>
      <c r="F1699" s="64" t="str">
        <f t="shared" si="208"/>
        <v/>
      </c>
      <c r="G1699" s="64" t="str">
        <f t="shared" si="209"/>
        <v/>
      </c>
      <c r="H1699" s="64" t="str">
        <f t="shared" si="210"/>
        <v/>
      </c>
      <c r="I1699" s="80" t="str">
        <f>IFERROR(VLOOKUP(D1699,Sheet2!A:B,2,0),"")</f>
        <v/>
      </c>
      <c r="J1699" s="64" t="str">
        <f>IFERROR(IF(I1699&lt;&gt;"",VLOOKUP(I1699,Sheet2!B:C,2,0),""),"")</f>
        <v/>
      </c>
      <c r="K1699" s="64" t="str">
        <f>IFERROR( IF(I1699&lt;&gt;"", HLOOKUP(L$2+$A1699,Sheet2!BX:NK,2,0),""),"")</f>
        <v/>
      </c>
      <c r="L1699" t="str">
        <f>IF(OR(HLOOKUP(L$2+$A1699,Sheet2!BX:NK,$B1699,0),HLOOKUP(L$2+$A1699,Sheet2!BX:NK,$B1699,0)&lt;&gt;""),HLOOKUP(L$2+$A1699,Sheet2!BX:NK,$B1699,0),"")</f>
        <v/>
      </c>
      <c r="M1699" t="str">
        <f>IF(OR(HLOOKUP(M$2+$A1699,Sheet2!BY:NL,$B1699,0),HLOOKUP(M$2+$A1699,Sheet2!BY:NL,$B1699,0)&lt;&gt;""),HLOOKUP(M$2+$A1699,Sheet2!BY:NL,$B1699,0),"")</f>
        <v/>
      </c>
      <c r="N1699" t="str">
        <f>IF(OR(HLOOKUP(N$2+$A1699,Sheet2!BZ:NM,$B1699,0),HLOOKUP(N$2+$A1699,Sheet2!BZ:NM,$B1699,0)&lt;&gt;""),HLOOKUP(N$2+$A1699,Sheet2!BZ:NM,$B1699,0),"")</f>
        <v/>
      </c>
      <c r="O1699" t="str">
        <f>IF(OR(HLOOKUP(O$2+$A1699,Sheet2!CA:NN,$B1699,0),HLOOKUP(O$2+$A1699,Sheet2!CA:NN,$B1699,0)&lt;&gt;""),HLOOKUP(O$2+$A1699,Sheet2!CA:NN,$B1699,0),"")</f>
        <v/>
      </c>
      <c r="P1699" t="str">
        <f>IF(OR(HLOOKUP(P$2+$A1699,Sheet2!CB:NO,$B1699,0),HLOOKUP(P$2+$A1699,Sheet2!CB:NO,$B1699,0)&lt;&gt;""),HLOOKUP(P$2+$A1699,Sheet2!CB:NO,$B1699,0),"")</f>
        <v/>
      </c>
      <c r="Q1699" t="str">
        <f>IF(OR(HLOOKUP(Q$2+$A1699,Sheet2!CC:NO,$B1699,0),HLOOKUP(Q$2+$A1699,Sheet2!CC:NO,$B1699,0)&lt;&gt;""),HLOOKUP(Q$2+$A1699,Sheet2!CC:NO,$B1699,0),"")</f>
        <v/>
      </c>
    </row>
    <row r="1700" spans="1:17" x14ac:dyDescent="0.25">
      <c r="A1700" s="64">
        <f t="shared" si="211"/>
        <v>36</v>
      </c>
      <c r="B1700" s="64">
        <f t="shared" si="212"/>
        <v>174</v>
      </c>
      <c r="C1700" s="64">
        <f t="shared" si="213"/>
        <v>7</v>
      </c>
      <c r="D1700" s="64">
        <f t="shared" si="214"/>
        <v>170</v>
      </c>
      <c r="E1700" s="64">
        <f t="shared" si="215"/>
        <v>846</v>
      </c>
      <c r="F1700" s="64" t="str">
        <f t="shared" si="208"/>
        <v/>
      </c>
      <c r="G1700" s="64" t="str">
        <f t="shared" si="209"/>
        <v/>
      </c>
      <c r="H1700" s="64" t="str">
        <f t="shared" si="210"/>
        <v/>
      </c>
      <c r="I1700" s="80" t="str">
        <f>IFERROR(VLOOKUP(D1700,Sheet2!A:B,2,0),"")</f>
        <v/>
      </c>
      <c r="J1700" s="64" t="str">
        <f>IFERROR(IF(I1700&lt;&gt;"",VLOOKUP(I1700,Sheet2!B:C,2,0),""),"")</f>
        <v/>
      </c>
      <c r="K1700" s="64" t="str">
        <f>IFERROR( IF(I1700&lt;&gt;"", HLOOKUP(L$2+$A1700,Sheet2!BX:NK,2,0),""),"")</f>
        <v/>
      </c>
      <c r="L1700" t="str">
        <f>IF(OR(HLOOKUP(L$2+$A1700,Sheet2!BX:NK,$B1700,0),HLOOKUP(L$2+$A1700,Sheet2!BX:NK,$B1700,0)&lt;&gt;""),HLOOKUP(L$2+$A1700,Sheet2!BX:NK,$B1700,0),"")</f>
        <v/>
      </c>
      <c r="M1700" t="str">
        <f>IF(OR(HLOOKUP(M$2+$A1700,Sheet2!BY:NL,$B1700,0),HLOOKUP(M$2+$A1700,Sheet2!BY:NL,$B1700,0)&lt;&gt;""),HLOOKUP(M$2+$A1700,Sheet2!BY:NL,$B1700,0),"")</f>
        <v/>
      </c>
      <c r="N1700" t="str">
        <f>IF(OR(HLOOKUP(N$2+$A1700,Sheet2!BZ:NM,$B1700,0),HLOOKUP(N$2+$A1700,Sheet2!BZ:NM,$B1700,0)&lt;&gt;""),HLOOKUP(N$2+$A1700,Sheet2!BZ:NM,$B1700,0),"")</f>
        <v/>
      </c>
      <c r="O1700" t="str">
        <f>IF(OR(HLOOKUP(O$2+$A1700,Sheet2!CA:NN,$B1700,0),HLOOKUP(O$2+$A1700,Sheet2!CA:NN,$B1700,0)&lt;&gt;""),HLOOKUP(O$2+$A1700,Sheet2!CA:NN,$B1700,0),"")</f>
        <v/>
      </c>
      <c r="P1700" t="str">
        <f>IF(OR(HLOOKUP(P$2+$A1700,Sheet2!CB:NO,$B1700,0),HLOOKUP(P$2+$A1700,Sheet2!CB:NO,$B1700,0)&lt;&gt;""),HLOOKUP(P$2+$A1700,Sheet2!CB:NO,$B1700,0),"")</f>
        <v/>
      </c>
      <c r="Q1700" t="str">
        <f>IF(OR(HLOOKUP(Q$2+$A1700,Sheet2!CC:NO,$B1700,0),HLOOKUP(Q$2+$A1700,Sheet2!CC:NO,$B1700,0)&lt;&gt;""),HLOOKUP(Q$2+$A1700,Sheet2!CC:NO,$B1700,0),"")</f>
        <v/>
      </c>
    </row>
    <row r="1701" spans="1:17" x14ac:dyDescent="0.25">
      <c r="A1701" s="64">
        <f t="shared" si="211"/>
        <v>42</v>
      </c>
      <c r="B1701" s="64">
        <f t="shared" si="212"/>
        <v>174</v>
      </c>
      <c r="C1701" s="64">
        <f t="shared" si="213"/>
        <v>8</v>
      </c>
      <c r="D1701" s="64">
        <f t="shared" si="214"/>
        <v>170</v>
      </c>
      <c r="E1701" s="64">
        <f t="shared" si="215"/>
        <v>846</v>
      </c>
      <c r="F1701" s="64" t="str">
        <f t="shared" si="208"/>
        <v/>
      </c>
      <c r="G1701" s="64" t="str">
        <f t="shared" si="209"/>
        <v/>
      </c>
      <c r="H1701" s="64" t="str">
        <f t="shared" si="210"/>
        <v/>
      </c>
      <c r="I1701" s="80" t="str">
        <f>IFERROR(VLOOKUP(D1701,Sheet2!A:B,2,0),"")</f>
        <v/>
      </c>
      <c r="J1701" s="64" t="str">
        <f>IFERROR(IF(I1701&lt;&gt;"",VLOOKUP(I1701,Sheet2!B:C,2,0),""),"")</f>
        <v/>
      </c>
      <c r="K1701" s="64" t="str">
        <f>IFERROR( IF(I1701&lt;&gt;"", HLOOKUP(L$2+$A1701,Sheet2!BX:NK,2,0),""),"")</f>
        <v/>
      </c>
      <c r="L1701" t="str">
        <f>IF(OR(HLOOKUP(L$2+$A1701,Sheet2!BX:NK,$B1701,0),HLOOKUP(L$2+$A1701,Sheet2!BX:NK,$B1701,0)&lt;&gt;""),HLOOKUP(L$2+$A1701,Sheet2!BX:NK,$B1701,0),"")</f>
        <v/>
      </c>
      <c r="M1701" t="str">
        <f>IF(OR(HLOOKUP(M$2+$A1701,Sheet2!BY:NL,$B1701,0),HLOOKUP(M$2+$A1701,Sheet2!BY:NL,$B1701,0)&lt;&gt;""),HLOOKUP(M$2+$A1701,Sheet2!BY:NL,$B1701,0),"")</f>
        <v/>
      </c>
      <c r="N1701" t="str">
        <f>IF(OR(HLOOKUP(N$2+$A1701,Sheet2!BZ:NM,$B1701,0),HLOOKUP(N$2+$A1701,Sheet2!BZ:NM,$B1701,0)&lt;&gt;""),HLOOKUP(N$2+$A1701,Sheet2!BZ:NM,$B1701,0),"")</f>
        <v/>
      </c>
      <c r="O1701" t="str">
        <f>IF(OR(HLOOKUP(O$2+$A1701,Sheet2!CA:NN,$B1701,0),HLOOKUP(O$2+$A1701,Sheet2!CA:NN,$B1701,0)&lt;&gt;""),HLOOKUP(O$2+$A1701,Sheet2!CA:NN,$B1701,0),"")</f>
        <v/>
      </c>
      <c r="P1701" t="str">
        <f>IF(OR(HLOOKUP(P$2+$A1701,Sheet2!CB:NO,$B1701,0),HLOOKUP(P$2+$A1701,Sheet2!CB:NO,$B1701,0)&lt;&gt;""),HLOOKUP(P$2+$A1701,Sheet2!CB:NO,$B1701,0),"")</f>
        <v/>
      </c>
      <c r="Q1701" t="str">
        <f>IF(OR(HLOOKUP(Q$2+$A1701,Sheet2!CC:NO,$B1701,0),HLOOKUP(Q$2+$A1701,Sheet2!CC:NO,$B1701,0)&lt;&gt;""),HLOOKUP(Q$2+$A1701,Sheet2!CC:NO,$B1701,0),"")</f>
        <v/>
      </c>
    </row>
    <row r="1702" spans="1:17" x14ac:dyDescent="0.25">
      <c r="A1702" s="64">
        <f t="shared" si="211"/>
        <v>48</v>
      </c>
      <c r="B1702" s="64">
        <f t="shared" si="212"/>
        <v>174</v>
      </c>
      <c r="C1702" s="64">
        <f t="shared" si="213"/>
        <v>9</v>
      </c>
      <c r="D1702" s="64">
        <f t="shared" si="214"/>
        <v>170</v>
      </c>
      <c r="E1702" s="64">
        <f t="shared" si="215"/>
        <v>846</v>
      </c>
      <c r="F1702" s="64" t="str">
        <f t="shared" si="208"/>
        <v/>
      </c>
      <c r="G1702" s="64" t="str">
        <f t="shared" si="209"/>
        <v/>
      </c>
      <c r="H1702" s="64" t="str">
        <f t="shared" si="210"/>
        <v/>
      </c>
      <c r="I1702" s="80" t="str">
        <f>IFERROR(VLOOKUP(D1702,Sheet2!A:B,2,0),"")</f>
        <v/>
      </c>
      <c r="J1702" s="64" t="str">
        <f>IFERROR(IF(I1702&lt;&gt;"",VLOOKUP(I1702,Sheet2!B:C,2,0),""),"")</f>
        <v/>
      </c>
      <c r="K1702" s="64" t="str">
        <f>IFERROR( IF(I1702&lt;&gt;"", HLOOKUP(L$2+$A1702,Sheet2!BX:NK,2,0),""),"")</f>
        <v/>
      </c>
      <c r="L1702" t="str">
        <f>IF(OR(HLOOKUP(L$2+$A1702,Sheet2!BX:NK,$B1702,0),HLOOKUP(L$2+$A1702,Sheet2!BX:NK,$B1702,0)&lt;&gt;""),HLOOKUP(L$2+$A1702,Sheet2!BX:NK,$B1702,0),"")</f>
        <v/>
      </c>
      <c r="M1702" t="str">
        <f>IF(OR(HLOOKUP(M$2+$A1702,Sheet2!BY:NL,$B1702,0),HLOOKUP(M$2+$A1702,Sheet2!BY:NL,$B1702,0)&lt;&gt;""),HLOOKUP(M$2+$A1702,Sheet2!BY:NL,$B1702,0),"")</f>
        <v/>
      </c>
      <c r="N1702" t="str">
        <f>IF(OR(HLOOKUP(N$2+$A1702,Sheet2!BZ:NM,$B1702,0),HLOOKUP(N$2+$A1702,Sheet2!BZ:NM,$B1702,0)&lt;&gt;""),HLOOKUP(N$2+$A1702,Sheet2!BZ:NM,$B1702,0),"")</f>
        <v/>
      </c>
      <c r="O1702" t="str">
        <f>IF(OR(HLOOKUP(O$2+$A1702,Sheet2!CA:NN,$B1702,0),HLOOKUP(O$2+$A1702,Sheet2!CA:NN,$B1702,0)&lt;&gt;""),HLOOKUP(O$2+$A1702,Sheet2!CA:NN,$B1702,0),"")</f>
        <v/>
      </c>
      <c r="P1702" t="str">
        <f>IF(OR(HLOOKUP(P$2+$A1702,Sheet2!CB:NO,$B1702,0),HLOOKUP(P$2+$A1702,Sheet2!CB:NO,$B1702,0)&lt;&gt;""),HLOOKUP(P$2+$A1702,Sheet2!CB:NO,$B1702,0),"")</f>
        <v/>
      </c>
      <c r="Q1702" t="str">
        <f>IF(OR(HLOOKUP(Q$2+$A1702,Sheet2!CC:NO,$B1702,0),HLOOKUP(Q$2+$A1702,Sheet2!CC:NO,$B1702,0)&lt;&gt;""),HLOOKUP(Q$2+$A1702,Sheet2!CC:NO,$B1702,0),"")</f>
        <v/>
      </c>
    </row>
    <row r="1703" spans="1:17" x14ac:dyDescent="0.25">
      <c r="A1703" s="64">
        <f t="shared" si="211"/>
        <v>54</v>
      </c>
      <c r="B1703" s="64">
        <f t="shared" si="212"/>
        <v>174</v>
      </c>
      <c r="C1703" s="64">
        <f t="shared" si="213"/>
        <v>10</v>
      </c>
      <c r="D1703" s="64">
        <f t="shared" si="214"/>
        <v>170</v>
      </c>
      <c r="E1703" s="64">
        <f t="shared" si="215"/>
        <v>846</v>
      </c>
      <c r="F1703" s="64" t="str">
        <f t="shared" si="208"/>
        <v/>
      </c>
      <c r="G1703" s="64" t="str">
        <f t="shared" si="209"/>
        <v/>
      </c>
      <c r="H1703" s="64" t="str">
        <f t="shared" si="210"/>
        <v/>
      </c>
      <c r="I1703" s="80" t="str">
        <f>IFERROR(VLOOKUP(D1703,Sheet2!A:B,2,0),"")</f>
        <v/>
      </c>
      <c r="J1703" s="64" t="str">
        <f>IFERROR(IF(I1703&lt;&gt;"",VLOOKUP(I1703,Sheet2!B:C,2,0),""),"")</f>
        <v/>
      </c>
      <c r="K1703" s="64" t="str">
        <f>IFERROR( IF(I1703&lt;&gt;"", HLOOKUP(L$2+$A1703,Sheet2!BX:NK,2,0),""),"")</f>
        <v/>
      </c>
      <c r="L1703" t="str">
        <f>IF(OR(HLOOKUP(L$2+$A1703,Sheet2!BX:NK,$B1703,0),HLOOKUP(L$2+$A1703,Sheet2!BX:NK,$B1703,0)&lt;&gt;""),HLOOKUP(L$2+$A1703,Sheet2!BX:NK,$B1703,0),"")</f>
        <v/>
      </c>
      <c r="M1703" t="str">
        <f>IF(OR(HLOOKUP(M$2+$A1703,Sheet2!BY:NL,$B1703,0),HLOOKUP(M$2+$A1703,Sheet2!BY:NL,$B1703,0)&lt;&gt;""),HLOOKUP(M$2+$A1703,Sheet2!BY:NL,$B1703,0),"")</f>
        <v/>
      </c>
      <c r="N1703" t="str">
        <f>IF(OR(HLOOKUP(N$2+$A1703,Sheet2!BZ:NM,$B1703,0),HLOOKUP(N$2+$A1703,Sheet2!BZ:NM,$B1703,0)&lt;&gt;""),HLOOKUP(N$2+$A1703,Sheet2!BZ:NM,$B1703,0),"")</f>
        <v/>
      </c>
      <c r="O1703" t="str">
        <f>IF(OR(HLOOKUP(O$2+$A1703,Sheet2!CA:NN,$B1703,0),HLOOKUP(O$2+$A1703,Sheet2!CA:NN,$B1703,0)&lt;&gt;""),HLOOKUP(O$2+$A1703,Sheet2!CA:NN,$B1703,0),"")</f>
        <v/>
      </c>
      <c r="P1703" t="str">
        <f>IF(OR(HLOOKUP(P$2+$A1703,Sheet2!CB:NO,$B1703,0),HLOOKUP(P$2+$A1703,Sheet2!CB:NO,$B1703,0)&lt;&gt;""),HLOOKUP(P$2+$A1703,Sheet2!CB:NO,$B1703,0),"")</f>
        <v/>
      </c>
      <c r="Q1703" t="str">
        <f>IF(OR(HLOOKUP(Q$2+$A1703,Sheet2!CC:NO,$B1703,0),HLOOKUP(Q$2+$A1703,Sheet2!CC:NO,$B1703,0)&lt;&gt;""),HLOOKUP(Q$2+$A1703,Sheet2!CC:NO,$B1703,0),"")</f>
        <v/>
      </c>
    </row>
    <row r="1704" spans="1:17" x14ac:dyDescent="0.25">
      <c r="A1704" s="64">
        <f t="shared" si="211"/>
        <v>0</v>
      </c>
      <c r="B1704" s="64">
        <f t="shared" si="212"/>
        <v>175</v>
      </c>
      <c r="C1704" s="64">
        <f t="shared" si="213"/>
        <v>1</v>
      </c>
      <c r="D1704" s="64">
        <f t="shared" si="214"/>
        <v>171</v>
      </c>
      <c r="E1704" s="64">
        <f t="shared" si="215"/>
        <v>851</v>
      </c>
      <c r="F1704" s="64" t="str">
        <f t="shared" si="208"/>
        <v/>
      </c>
      <c r="G1704" s="64" t="str">
        <f t="shared" si="209"/>
        <v/>
      </c>
      <c r="H1704" s="64" t="str">
        <f t="shared" si="210"/>
        <v/>
      </c>
      <c r="I1704" s="80" t="str">
        <f>IFERROR(VLOOKUP(D1704,Sheet2!A:B,2,0),"")</f>
        <v/>
      </c>
      <c r="J1704" s="64" t="str">
        <f>IFERROR(IF(I1704&lt;&gt;"",VLOOKUP(I1704,Sheet2!B:C,2,0),""),"")</f>
        <v/>
      </c>
      <c r="K1704" s="64" t="str">
        <f>IFERROR( IF(I1704&lt;&gt;"", HLOOKUP(L$2+$A1704,Sheet2!BX:NK,2,0),""),"")</f>
        <v/>
      </c>
      <c r="L1704" t="str">
        <f>IF(OR(HLOOKUP(L$2+$A1704,Sheet2!BX:NK,$B1704,0),HLOOKUP(L$2+$A1704,Sheet2!BX:NK,$B1704,0)&lt;&gt;""),HLOOKUP(L$2+$A1704,Sheet2!BX:NK,$B1704,0),"")</f>
        <v/>
      </c>
      <c r="M1704" t="str">
        <f>IF(OR(HLOOKUP(M$2+$A1704,Sheet2!BY:NL,$B1704,0),HLOOKUP(M$2+$A1704,Sheet2!BY:NL,$B1704,0)&lt;&gt;""),HLOOKUP(M$2+$A1704,Sheet2!BY:NL,$B1704,0),"")</f>
        <v/>
      </c>
      <c r="N1704" t="str">
        <f>IF(OR(HLOOKUP(N$2+$A1704,Sheet2!BZ:NM,$B1704,0),HLOOKUP(N$2+$A1704,Sheet2!BZ:NM,$B1704,0)&lt;&gt;""),HLOOKUP(N$2+$A1704,Sheet2!BZ:NM,$B1704,0),"")</f>
        <v/>
      </c>
      <c r="O1704" t="str">
        <f>IF(OR(HLOOKUP(O$2+$A1704,Sheet2!CA:NN,$B1704,0),HLOOKUP(O$2+$A1704,Sheet2!CA:NN,$B1704,0)&lt;&gt;""),HLOOKUP(O$2+$A1704,Sheet2!CA:NN,$B1704,0),"")</f>
        <v/>
      </c>
      <c r="P1704" t="str">
        <f>IF(OR(HLOOKUP(P$2+$A1704,Sheet2!CB:NO,$B1704,0),HLOOKUP(P$2+$A1704,Sheet2!CB:NO,$B1704,0)&lt;&gt;""),HLOOKUP(P$2+$A1704,Sheet2!CB:NO,$B1704,0),"")</f>
        <v/>
      </c>
      <c r="Q1704" t="str">
        <f>IF(OR(HLOOKUP(Q$2+$A1704,Sheet2!CC:NO,$B1704,0),HLOOKUP(Q$2+$A1704,Sheet2!CC:NO,$B1704,0)&lt;&gt;""),HLOOKUP(Q$2+$A1704,Sheet2!CC:NO,$B1704,0),"")</f>
        <v/>
      </c>
    </row>
    <row r="1705" spans="1:17" x14ac:dyDescent="0.25">
      <c r="A1705" s="64">
        <f t="shared" si="211"/>
        <v>6</v>
      </c>
      <c r="B1705" s="64">
        <f t="shared" si="212"/>
        <v>175</v>
      </c>
      <c r="C1705" s="64">
        <f t="shared" si="213"/>
        <v>2</v>
      </c>
      <c r="D1705" s="64">
        <f t="shared" si="214"/>
        <v>171</v>
      </c>
      <c r="E1705" s="64">
        <f t="shared" si="215"/>
        <v>851</v>
      </c>
      <c r="F1705" s="64" t="str">
        <f t="shared" si="208"/>
        <v/>
      </c>
      <c r="G1705" s="64" t="str">
        <f t="shared" si="209"/>
        <v/>
      </c>
      <c r="H1705" s="64" t="str">
        <f t="shared" si="210"/>
        <v/>
      </c>
      <c r="I1705" s="80" t="str">
        <f>IFERROR(VLOOKUP(D1705,Sheet2!A:B,2,0),"")</f>
        <v/>
      </c>
      <c r="J1705" s="64" t="str">
        <f>IFERROR(IF(I1705&lt;&gt;"",VLOOKUP(I1705,Sheet2!B:C,2,0),""),"")</f>
        <v/>
      </c>
      <c r="K1705" s="64" t="str">
        <f>IFERROR( IF(I1705&lt;&gt;"", HLOOKUP(L$2+$A1705,Sheet2!BX:NK,2,0),""),"")</f>
        <v/>
      </c>
      <c r="L1705" t="str">
        <f>IF(OR(HLOOKUP(L$2+$A1705,Sheet2!BX:NK,$B1705,0),HLOOKUP(L$2+$A1705,Sheet2!BX:NK,$B1705,0)&lt;&gt;""),HLOOKUP(L$2+$A1705,Sheet2!BX:NK,$B1705,0),"")</f>
        <v/>
      </c>
      <c r="M1705" t="str">
        <f>IF(OR(HLOOKUP(M$2+$A1705,Sheet2!BY:NL,$B1705,0),HLOOKUP(M$2+$A1705,Sheet2!BY:NL,$B1705,0)&lt;&gt;""),HLOOKUP(M$2+$A1705,Sheet2!BY:NL,$B1705,0),"")</f>
        <v/>
      </c>
      <c r="N1705" t="str">
        <f>IF(OR(HLOOKUP(N$2+$A1705,Sheet2!BZ:NM,$B1705,0),HLOOKUP(N$2+$A1705,Sheet2!BZ:NM,$B1705,0)&lt;&gt;""),HLOOKUP(N$2+$A1705,Sheet2!BZ:NM,$B1705,0),"")</f>
        <v/>
      </c>
      <c r="O1705" t="str">
        <f>IF(OR(HLOOKUP(O$2+$A1705,Sheet2!CA:NN,$B1705,0),HLOOKUP(O$2+$A1705,Sheet2!CA:NN,$B1705,0)&lt;&gt;""),HLOOKUP(O$2+$A1705,Sheet2!CA:NN,$B1705,0),"")</f>
        <v/>
      </c>
      <c r="P1705" t="str">
        <f>IF(OR(HLOOKUP(P$2+$A1705,Sheet2!CB:NO,$B1705,0),HLOOKUP(P$2+$A1705,Sheet2!CB:NO,$B1705,0)&lt;&gt;""),HLOOKUP(P$2+$A1705,Sheet2!CB:NO,$B1705,0),"")</f>
        <v/>
      </c>
      <c r="Q1705" t="str">
        <f>IF(OR(HLOOKUP(Q$2+$A1705,Sheet2!CC:NO,$B1705,0),HLOOKUP(Q$2+$A1705,Sheet2!CC:NO,$B1705,0)&lt;&gt;""),HLOOKUP(Q$2+$A1705,Sheet2!CC:NO,$B1705,0),"")</f>
        <v/>
      </c>
    </row>
    <row r="1706" spans="1:17" x14ac:dyDescent="0.25">
      <c r="A1706" s="64">
        <f t="shared" si="211"/>
        <v>12</v>
      </c>
      <c r="B1706" s="64">
        <f t="shared" si="212"/>
        <v>175</v>
      </c>
      <c r="C1706" s="64">
        <f t="shared" si="213"/>
        <v>3</v>
      </c>
      <c r="D1706" s="64">
        <f t="shared" si="214"/>
        <v>171</v>
      </c>
      <c r="E1706" s="64">
        <f t="shared" si="215"/>
        <v>851</v>
      </c>
      <c r="F1706" s="64" t="str">
        <f t="shared" si="208"/>
        <v/>
      </c>
      <c r="G1706" s="64" t="str">
        <f t="shared" si="209"/>
        <v/>
      </c>
      <c r="H1706" s="64" t="str">
        <f t="shared" si="210"/>
        <v/>
      </c>
      <c r="I1706" s="80" t="str">
        <f>IFERROR(VLOOKUP(D1706,Sheet2!A:B,2,0),"")</f>
        <v/>
      </c>
      <c r="J1706" s="64" t="str">
        <f>IFERROR(IF(I1706&lt;&gt;"",VLOOKUP(I1706,Sheet2!B:C,2,0),""),"")</f>
        <v/>
      </c>
      <c r="K1706" s="64" t="str">
        <f>IFERROR( IF(I1706&lt;&gt;"", HLOOKUP(L$2+$A1706,Sheet2!BX:NK,2,0),""),"")</f>
        <v/>
      </c>
      <c r="L1706" t="str">
        <f>IF(OR(HLOOKUP(L$2+$A1706,Sheet2!BX:NK,$B1706,0),HLOOKUP(L$2+$A1706,Sheet2!BX:NK,$B1706,0)&lt;&gt;""),HLOOKUP(L$2+$A1706,Sheet2!BX:NK,$B1706,0),"")</f>
        <v/>
      </c>
      <c r="M1706" t="str">
        <f>IF(OR(HLOOKUP(M$2+$A1706,Sheet2!BY:NL,$B1706,0),HLOOKUP(M$2+$A1706,Sheet2!BY:NL,$B1706,0)&lt;&gt;""),HLOOKUP(M$2+$A1706,Sheet2!BY:NL,$B1706,0),"")</f>
        <v/>
      </c>
      <c r="N1706" t="str">
        <f>IF(OR(HLOOKUP(N$2+$A1706,Sheet2!BZ:NM,$B1706,0),HLOOKUP(N$2+$A1706,Sheet2!BZ:NM,$B1706,0)&lt;&gt;""),HLOOKUP(N$2+$A1706,Sheet2!BZ:NM,$B1706,0),"")</f>
        <v/>
      </c>
      <c r="O1706" t="str">
        <f>IF(OR(HLOOKUP(O$2+$A1706,Sheet2!CA:NN,$B1706,0),HLOOKUP(O$2+$A1706,Sheet2!CA:NN,$B1706,0)&lt;&gt;""),HLOOKUP(O$2+$A1706,Sheet2!CA:NN,$B1706,0),"")</f>
        <v/>
      </c>
      <c r="P1706" t="str">
        <f>IF(OR(HLOOKUP(P$2+$A1706,Sheet2!CB:NO,$B1706,0),HLOOKUP(P$2+$A1706,Sheet2!CB:NO,$B1706,0)&lt;&gt;""),HLOOKUP(P$2+$A1706,Sheet2!CB:NO,$B1706,0),"")</f>
        <v/>
      </c>
      <c r="Q1706" t="str">
        <f>IF(OR(HLOOKUP(Q$2+$A1706,Sheet2!CC:NO,$B1706,0),HLOOKUP(Q$2+$A1706,Sheet2!CC:NO,$B1706,0)&lt;&gt;""),HLOOKUP(Q$2+$A1706,Sheet2!CC:NO,$B1706,0),"")</f>
        <v/>
      </c>
    </row>
    <row r="1707" spans="1:17" x14ac:dyDescent="0.25">
      <c r="A1707" s="64">
        <f t="shared" si="211"/>
        <v>18</v>
      </c>
      <c r="B1707" s="64">
        <f t="shared" si="212"/>
        <v>175</v>
      </c>
      <c r="C1707" s="64">
        <f t="shared" si="213"/>
        <v>4</v>
      </c>
      <c r="D1707" s="64">
        <f t="shared" si="214"/>
        <v>171</v>
      </c>
      <c r="E1707" s="64">
        <f t="shared" si="215"/>
        <v>851</v>
      </c>
      <c r="F1707" s="64" t="str">
        <f t="shared" si="208"/>
        <v/>
      </c>
      <c r="G1707" s="64" t="str">
        <f t="shared" si="209"/>
        <v/>
      </c>
      <c r="H1707" s="64" t="str">
        <f t="shared" si="210"/>
        <v/>
      </c>
      <c r="I1707" s="80" t="str">
        <f>IFERROR(VLOOKUP(D1707,Sheet2!A:B,2,0),"")</f>
        <v/>
      </c>
      <c r="J1707" s="64" t="str">
        <f>IFERROR(IF(I1707&lt;&gt;"",VLOOKUP(I1707,Sheet2!B:C,2,0),""),"")</f>
        <v/>
      </c>
      <c r="K1707" s="64" t="str">
        <f>IFERROR( IF(I1707&lt;&gt;"", HLOOKUP(L$2+$A1707,Sheet2!BX:NK,2,0),""),"")</f>
        <v/>
      </c>
      <c r="L1707" t="str">
        <f>IF(OR(HLOOKUP(L$2+$A1707,Sheet2!BX:NK,$B1707,0),HLOOKUP(L$2+$A1707,Sheet2!BX:NK,$B1707,0)&lt;&gt;""),HLOOKUP(L$2+$A1707,Sheet2!BX:NK,$B1707,0),"")</f>
        <v/>
      </c>
      <c r="M1707" t="str">
        <f>IF(OR(HLOOKUP(M$2+$A1707,Sheet2!BY:NL,$B1707,0),HLOOKUP(M$2+$A1707,Sheet2!BY:NL,$B1707,0)&lt;&gt;""),HLOOKUP(M$2+$A1707,Sheet2!BY:NL,$B1707,0),"")</f>
        <v/>
      </c>
      <c r="N1707" t="str">
        <f>IF(OR(HLOOKUP(N$2+$A1707,Sheet2!BZ:NM,$B1707,0),HLOOKUP(N$2+$A1707,Sheet2!BZ:NM,$B1707,0)&lt;&gt;""),HLOOKUP(N$2+$A1707,Sheet2!BZ:NM,$B1707,0),"")</f>
        <v/>
      </c>
      <c r="O1707" t="str">
        <f>IF(OR(HLOOKUP(O$2+$A1707,Sheet2!CA:NN,$B1707,0),HLOOKUP(O$2+$A1707,Sheet2!CA:NN,$B1707,0)&lt;&gt;""),HLOOKUP(O$2+$A1707,Sheet2!CA:NN,$B1707,0),"")</f>
        <v/>
      </c>
      <c r="P1707" t="str">
        <f>IF(OR(HLOOKUP(P$2+$A1707,Sheet2!CB:NO,$B1707,0),HLOOKUP(P$2+$A1707,Sheet2!CB:NO,$B1707,0)&lt;&gt;""),HLOOKUP(P$2+$A1707,Sheet2!CB:NO,$B1707,0),"")</f>
        <v/>
      </c>
      <c r="Q1707" t="str">
        <f>IF(OR(HLOOKUP(Q$2+$A1707,Sheet2!CC:NO,$B1707,0),HLOOKUP(Q$2+$A1707,Sheet2!CC:NO,$B1707,0)&lt;&gt;""),HLOOKUP(Q$2+$A1707,Sheet2!CC:NO,$B1707,0),"")</f>
        <v/>
      </c>
    </row>
    <row r="1708" spans="1:17" x14ac:dyDescent="0.25">
      <c r="A1708" s="64">
        <f t="shared" si="211"/>
        <v>24</v>
      </c>
      <c r="B1708" s="64">
        <f t="shared" si="212"/>
        <v>175</v>
      </c>
      <c r="C1708" s="64">
        <f t="shared" si="213"/>
        <v>5</v>
      </c>
      <c r="D1708" s="64">
        <f t="shared" si="214"/>
        <v>171</v>
      </c>
      <c r="E1708" s="64">
        <f t="shared" si="215"/>
        <v>851</v>
      </c>
      <c r="F1708" s="64" t="str">
        <f t="shared" si="208"/>
        <v/>
      </c>
      <c r="G1708" s="64" t="str">
        <f t="shared" si="209"/>
        <v/>
      </c>
      <c r="H1708" s="64" t="str">
        <f t="shared" si="210"/>
        <v/>
      </c>
      <c r="I1708" s="80" t="str">
        <f>IFERROR(VLOOKUP(D1708,Sheet2!A:B,2,0),"")</f>
        <v/>
      </c>
      <c r="J1708" s="64" t="str">
        <f>IFERROR(IF(I1708&lt;&gt;"",VLOOKUP(I1708,Sheet2!B:C,2,0),""),"")</f>
        <v/>
      </c>
      <c r="K1708" s="64" t="str">
        <f>IFERROR( IF(I1708&lt;&gt;"", HLOOKUP(L$2+$A1708,Sheet2!BX:NK,2,0),""),"")</f>
        <v/>
      </c>
      <c r="L1708" t="str">
        <f>IF(OR(HLOOKUP(L$2+$A1708,Sheet2!BX:NK,$B1708,0),HLOOKUP(L$2+$A1708,Sheet2!BX:NK,$B1708,0)&lt;&gt;""),HLOOKUP(L$2+$A1708,Sheet2!BX:NK,$B1708,0),"")</f>
        <v/>
      </c>
      <c r="M1708" t="str">
        <f>IF(OR(HLOOKUP(M$2+$A1708,Sheet2!BY:NL,$B1708,0),HLOOKUP(M$2+$A1708,Sheet2!BY:NL,$B1708,0)&lt;&gt;""),HLOOKUP(M$2+$A1708,Sheet2!BY:NL,$B1708,0),"")</f>
        <v/>
      </c>
      <c r="N1708" t="str">
        <f>IF(OR(HLOOKUP(N$2+$A1708,Sheet2!BZ:NM,$B1708,0),HLOOKUP(N$2+$A1708,Sheet2!BZ:NM,$B1708,0)&lt;&gt;""),HLOOKUP(N$2+$A1708,Sheet2!BZ:NM,$B1708,0),"")</f>
        <v/>
      </c>
      <c r="O1708" t="str">
        <f>IF(OR(HLOOKUP(O$2+$A1708,Sheet2!CA:NN,$B1708,0),HLOOKUP(O$2+$A1708,Sheet2!CA:NN,$B1708,0)&lt;&gt;""),HLOOKUP(O$2+$A1708,Sheet2!CA:NN,$B1708,0),"")</f>
        <v/>
      </c>
      <c r="P1708" t="str">
        <f>IF(OR(HLOOKUP(P$2+$A1708,Sheet2!CB:NO,$B1708,0),HLOOKUP(P$2+$A1708,Sheet2!CB:NO,$B1708,0)&lt;&gt;""),HLOOKUP(P$2+$A1708,Sheet2!CB:NO,$B1708,0),"")</f>
        <v/>
      </c>
      <c r="Q1708" t="str">
        <f>IF(OR(HLOOKUP(Q$2+$A1708,Sheet2!CC:NO,$B1708,0),HLOOKUP(Q$2+$A1708,Sheet2!CC:NO,$B1708,0)&lt;&gt;""),HLOOKUP(Q$2+$A1708,Sheet2!CC:NO,$B1708,0),"")</f>
        <v/>
      </c>
    </row>
    <row r="1709" spans="1:17" x14ac:dyDescent="0.25">
      <c r="A1709" s="64">
        <f t="shared" si="211"/>
        <v>30</v>
      </c>
      <c r="B1709" s="64">
        <f t="shared" si="212"/>
        <v>175</v>
      </c>
      <c r="C1709" s="64">
        <f t="shared" si="213"/>
        <v>6</v>
      </c>
      <c r="D1709" s="64">
        <f t="shared" si="214"/>
        <v>171</v>
      </c>
      <c r="E1709" s="64">
        <f t="shared" si="215"/>
        <v>851</v>
      </c>
      <c r="F1709" s="64" t="str">
        <f t="shared" si="208"/>
        <v/>
      </c>
      <c r="G1709" s="64" t="str">
        <f t="shared" si="209"/>
        <v/>
      </c>
      <c r="H1709" s="64" t="str">
        <f t="shared" si="210"/>
        <v/>
      </c>
      <c r="I1709" s="80" t="str">
        <f>IFERROR(VLOOKUP(D1709,Sheet2!A:B,2,0),"")</f>
        <v/>
      </c>
      <c r="J1709" s="64" t="str">
        <f>IFERROR(IF(I1709&lt;&gt;"",VLOOKUP(I1709,Sheet2!B:C,2,0),""),"")</f>
        <v/>
      </c>
      <c r="K1709" s="64" t="str">
        <f>IFERROR( IF(I1709&lt;&gt;"", HLOOKUP(L$2+$A1709,Sheet2!BX:NK,2,0),""),"")</f>
        <v/>
      </c>
      <c r="L1709" t="str">
        <f>IF(OR(HLOOKUP(L$2+$A1709,Sheet2!BX:NK,$B1709,0),HLOOKUP(L$2+$A1709,Sheet2!BX:NK,$B1709,0)&lt;&gt;""),HLOOKUP(L$2+$A1709,Sheet2!BX:NK,$B1709,0),"")</f>
        <v/>
      </c>
      <c r="M1709" t="str">
        <f>IF(OR(HLOOKUP(M$2+$A1709,Sheet2!BY:NL,$B1709,0),HLOOKUP(M$2+$A1709,Sheet2!BY:NL,$B1709,0)&lt;&gt;""),HLOOKUP(M$2+$A1709,Sheet2!BY:NL,$B1709,0),"")</f>
        <v/>
      </c>
      <c r="N1709" t="str">
        <f>IF(OR(HLOOKUP(N$2+$A1709,Sheet2!BZ:NM,$B1709,0),HLOOKUP(N$2+$A1709,Sheet2!BZ:NM,$B1709,0)&lt;&gt;""),HLOOKUP(N$2+$A1709,Sheet2!BZ:NM,$B1709,0),"")</f>
        <v/>
      </c>
      <c r="O1709" t="str">
        <f>IF(OR(HLOOKUP(O$2+$A1709,Sheet2!CA:NN,$B1709,0),HLOOKUP(O$2+$A1709,Sheet2!CA:NN,$B1709,0)&lt;&gt;""),HLOOKUP(O$2+$A1709,Sheet2!CA:NN,$B1709,0),"")</f>
        <v/>
      </c>
      <c r="P1709" t="str">
        <f>IF(OR(HLOOKUP(P$2+$A1709,Sheet2!CB:NO,$B1709,0),HLOOKUP(P$2+$A1709,Sheet2!CB:NO,$B1709,0)&lt;&gt;""),HLOOKUP(P$2+$A1709,Sheet2!CB:NO,$B1709,0),"")</f>
        <v/>
      </c>
      <c r="Q1709" t="str">
        <f>IF(OR(HLOOKUP(Q$2+$A1709,Sheet2!CC:NO,$B1709,0),HLOOKUP(Q$2+$A1709,Sheet2!CC:NO,$B1709,0)&lt;&gt;""),HLOOKUP(Q$2+$A1709,Sheet2!CC:NO,$B1709,0),"")</f>
        <v/>
      </c>
    </row>
    <row r="1710" spans="1:17" x14ac:dyDescent="0.25">
      <c r="A1710" s="64">
        <f t="shared" si="211"/>
        <v>36</v>
      </c>
      <c r="B1710" s="64">
        <f t="shared" si="212"/>
        <v>175</v>
      </c>
      <c r="C1710" s="64">
        <f t="shared" si="213"/>
        <v>7</v>
      </c>
      <c r="D1710" s="64">
        <f t="shared" si="214"/>
        <v>171</v>
      </c>
      <c r="E1710" s="64">
        <f t="shared" si="215"/>
        <v>851</v>
      </c>
      <c r="F1710" s="64" t="str">
        <f t="shared" si="208"/>
        <v/>
      </c>
      <c r="G1710" s="64" t="str">
        <f t="shared" si="209"/>
        <v/>
      </c>
      <c r="H1710" s="64" t="str">
        <f t="shared" si="210"/>
        <v/>
      </c>
      <c r="I1710" s="80" t="str">
        <f>IFERROR(VLOOKUP(D1710,Sheet2!A:B,2,0),"")</f>
        <v/>
      </c>
      <c r="J1710" s="64" t="str">
        <f>IFERROR(IF(I1710&lt;&gt;"",VLOOKUP(I1710,Sheet2!B:C,2,0),""),"")</f>
        <v/>
      </c>
      <c r="K1710" s="64" t="str">
        <f>IFERROR( IF(I1710&lt;&gt;"", HLOOKUP(L$2+$A1710,Sheet2!BX:NK,2,0),""),"")</f>
        <v/>
      </c>
      <c r="L1710" t="str">
        <f>IF(OR(HLOOKUP(L$2+$A1710,Sheet2!BX:NK,$B1710,0),HLOOKUP(L$2+$A1710,Sheet2!BX:NK,$B1710,0)&lt;&gt;""),HLOOKUP(L$2+$A1710,Sheet2!BX:NK,$B1710,0),"")</f>
        <v/>
      </c>
      <c r="M1710" t="str">
        <f>IF(OR(HLOOKUP(M$2+$A1710,Sheet2!BY:NL,$B1710,0),HLOOKUP(M$2+$A1710,Sheet2!BY:NL,$B1710,0)&lt;&gt;""),HLOOKUP(M$2+$A1710,Sheet2!BY:NL,$B1710,0),"")</f>
        <v/>
      </c>
      <c r="N1710" t="str">
        <f>IF(OR(HLOOKUP(N$2+$A1710,Sheet2!BZ:NM,$B1710,0),HLOOKUP(N$2+$A1710,Sheet2!BZ:NM,$B1710,0)&lt;&gt;""),HLOOKUP(N$2+$A1710,Sheet2!BZ:NM,$B1710,0),"")</f>
        <v/>
      </c>
      <c r="O1710" t="str">
        <f>IF(OR(HLOOKUP(O$2+$A1710,Sheet2!CA:NN,$B1710,0),HLOOKUP(O$2+$A1710,Sheet2!CA:NN,$B1710,0)&lt;&gt;""),HLOOKUP(O$2+$A1710,Sheet2!CA:NN,$B1710,0),"")</f>
        <v/>
      </c>
      <c r="P1710" t="str">
        <f>IF(OR(HLOOKUP(P$2+$A1710,Sheet2!CB:NO,$B1710,0),HLOOKUP(P$2+$A1710,Sheet2!CB:NO,$B1710,0)&lt;&gt;""),HLOOKUP(P$2+$A1710,Sheet2!CB:NO,$B1710,0),"")</f>
        <v/>
      </c>
      <c r="Q1710" t="str">
        <f>IF(OR(HLOOKUP(Q$2+$A1710,Sheet2!CC:NO,$B1710,0),HLOOKUP(Q$2+$A1710,Sheet2!CC:NO,$B1710,0)&lt;&gt;""),HLOOKUP(Q$2+$A1710,Sheet2!CC:NO,$B1710,0),"")</f>
        <v/>
      </c>
    </row>
    <row r="1711" spans="1:17" x14ac:dyDescent="0.25">
      <c r="A1711" s="64">
        <f t="shared" si="211"/>
        <v>42</v>
      </c>
      <c r="B1711" s="64">
        <f t="shared" si="212"/>
        <v>175</v>
      </c>
      <c r="C1711" s="64">
        <f t="shared" si="213"/>
        <v>8</v>
      </c>
      <c r="D1711" s="64">
        <f t="shared" si="214"/>
        <v>171</v>
      </c>
      <c r="E1711" s="64">
        <f t="shared" si="215"/>
        <v>851</v>
      </c>
      <c r="F1711" s="64" t="str">
        <f t="shared" si="208"/>
        <v/>
      </c>
      <c r="G1711" s="64" t="str">
        <f t="shared" si="209"/>
        <v/>
      </c>
      <c r="H1711" s="64" t="str">
        <f t="shared" si="210"/>
        <v/>
      </c>
      <c r="I1711" s="80" t="str">
        <f>IFERROR(VLOOKUP(D1711,Sheet2!A:B,2,0),"")</f>
        <v/>
      </c>
      <c r="J1711" s="64" t="str">
        <f>IFERROR(IF(I1711&lt;&gt;"",VLOOKUP(I1711,Sheet2!B:C,2,0),""),"")</f>
        <v/>
      </c>
      <c r="K1711" s="64" t="str">
        <f>IFERROR( IF(I1711&lt;&gt;"", HLOOKUP(L$2+$A1711,Sheet2!BX:NK,2,0),""),"")</f>
        <v/>
      </c>
      <c r="L1711" t="str">
        <f>IF(OR(HLOOKUP(L$2+$A1711,Sheet2!BX:NK,$B1711,0),HLOOKUP(L$2+$A1711,Sheet2!BX:NK,$B1711,0)&lt;&gt;""),HLOOKUP(L$2+$A1711,Sheet2!BX:NK,$B1711,0),"")</f>
        <v/>
      </c>
      <c r="M1711" t="str">
        <f>IF(OR(HLOOKUP(M$2+$A1711,Sheet2!BY:NL,$B1711,0),HLOOKUP(M$2+$A1711,Sheet2!BY:NL,$B1711,0)&lt;&gt;""),HLOOKUP(M$2+$A1711,Sheet2!BY:NL,$B1711,0),"")</f>
        <v/>
      </c>
      <c r="N1711" t="str">
        <f>IF(OR(HLOOKUP(N$2+$A1711,Sheet2!BZ:NM,$B1711,0),HLOOKUP(N$2+$A1711,Sheet2!BZ:NM,$B1711,0)&lt;&gt;""),HLOOKUP(N$2+$A1711,Sheet2!BZ:NM,$B1711,0),"")</f>
        <v/>
      </c>
      <c r="O1711" t="str">
        <f>IF(OR(HLOOKUP(O$2+$A1711,Sheet2!CA:NN,$B1711,0),HLOOKUP(O$2+$A1711,Sheet2!CA:NN,$B1711,0)&lt;&gt;""),HLOOKUP(O$2+$A1711,Sheet2!CA:NN,$B1711,0),"")</f>
        <v/>
      </c>
      <c r="P1711" t="str">
        <f>IF(OR(HLOOKUP(P$2+$A1711,Sheet2!CB:NO,$B1711,0),HLOOKUP(P$2+$A1711,Sheet2!CB:NO,$B1711,0)&lt;&gt;""),HLOOKUP(P$2+$A1711,Sheet2!CB:NO,$B1711,0),"")</f>
        <v/>
      </c>
      <c r="Q1711" t="str">
        <f>IF(OR(HLOOKUP(Q$2+$A1711,Sheet2!CC:NO,$B1711,0),HLOOKUP(Q$2+$A1711,Sheet2!CC:NO,$B1711,0)&lt;&gt;""),HLOOKUP(Q$2+$A1711,Sheet2!CC:NO,$B1711,0),"")</f>
        <v/>
      </c>
    </row>
    <row r="1712" spans="1:17" x14ac:dyDescent="0.25">
      <c r="A1712" s="64">
        <f t="shared" si="211"/>
        <v>48</v>
      </c>
      <c r="B1712" s="64">
        <f t="shared" si="212"/>
        <v>175</v>
      </c>
      <c r="C1712" s="64">
        <f t="shared" si="213"/>
        <v>9</v>
      </c>
      <c r="D1712" s="64">
        <f t="shared" si="214"/>
        <v>171</v>
      </c>
      <c r="E1712" s="64">
        <f t="shared" si="215"/>
        <v>851</v>
      </c>
      <c r="F1712" s="64" t="str">
        <f t="shared" si="208"/>
        <v/>
      </c>
      <c r="G1712" s="64" t="str">
        <f t="shared" si="209"/>
        <v/>
      </c>
      <c r="H1712" s="64" t="str">
        <f t="shared" si="210"/>
        <v/>
      </c>
      <c r="I1712" s="80" t="str">
        <f>IFERROR(VLOOKUP(D1712,Sheet2!A:B,2,0),"")</f>
        <v/>
      </c>
      <c r="J1712" s="64" t="str">
        <f>IFERROR(IF(I1712&lt;&gt;"",VLOOKUP(I1712,Sheet2!B:C,2,0),""),"")</f>
        <v/>
      </c>
      <c r="K1712" s="64" t="str">
        <f>IFERROR( IF(I1712&lt;&gt;"", HLOOKUP(L$2+$A1712,Sheet2!BX:NK,2,0),""),"")</f>
        <v/>
      </c>
      <c r="L1712" t="str">
        <f>IF(OR(HLOOKUP(L$2+$A1712,Sheet2!BX:NK,$B1712,0),HLOOKUP(L$2+$A1712,Sheet2!BX:NK,$B1712,0)&lt;&gt;""),HLOOKUP(L$2+$A1712,Sheet2!BX:NK,$B1712,0),"")</f>
        <v/>
      </c>
      <c r="M1712" t="str">
        <f>IF(OR(HLOOKUP(M$2+$A1712,Sheet2!BY:NL,$B1712,0),HLOOKUP(M$2+$A1712,Sheet2!BY:NL,$B1712,0)&lt;&gt;""),HLOOKUP(M$2+$A1712,Sheet2!BY:NL,$B1712,0),"")</f>
        <v/>
      </c>
      <c r="N1712" t="str">
        <f>IF(OR(HLOOKUP(N$2+$A1712,Sheet2!BZ:NM,$B1712,0),HLOOKUP(N$2+$A1712,Sheet2!BZ:NM,$B1712,0)&lt;&gt;""),HLOOKUP(N$2+$A1712,Sheet2!BZ:NM,$B1712,0),"")</f>
        <v/>
      </c>
      <c r="O1712" t="str">
        <f>IF(OR(HLOOKUP(O$2+$A1712,Sheet2!CA:NN,$B1712,0),HLOOKUP(O$2+$A1712,Sheet2!CA:NN,$B1712,0)&lt;&gt;""),HLOOKUP(O$2+$A1712,Sheet2!CA:NN,$B1712,0),"")</f>
        <v/>
      </c>
      <c r="P1712" t="str">
        <f>IF(OR(HLOOKUP(P$2+$A1712,Sheet2!CB:NO,$B1712,0),HLOOKUP(P$2+$A1712,Sheet2!CB:NO,$B1712,0)&lt;&gt;""),HLOOKUP(P$2+$A1712,Sheet2!CB:NO,$B1712,0),"")</f>
        <v/>
      </c>
      <c r="Q1712" t="str">
        <f>IF(OR(HLOOKUP(Q$2+$A1712,Sheet2!CC:NO,$B1712,0),HLOOKUP(Q$2+$A1712,Sheet2!CC:NO,$B1712,0)&lt;&gt;""),HLOOKUP(Q$2+$A1712,Sheet2!CC:NO,$B1712,0),"")</f>
        <v/>
      </c>
    </row>
    <row r="1713" spans="1:17" x14ac:dyDescent="0.25">
      <c r="A1713" s="64">
        <f t="shared" si="211"/>
        <v>54</v>
      </c>
      <c r="B1713" s="64">
        <f t="shared" si="212"/>
        <v>175</v>
      </c>
      <c r="C1713" s="64">
        <f t="shared" si="213"/>
        <v>10</v>
      </c>
      <c r="D1713" s="64">
        <f t="shared" si="214"/>
        <v>171</v>
      </c>
      <c r="E1713" s="64">
        <f t="shared" si="215"/>
        <v>851</v>
      </c>
      <c r="F1713" s="64" t="str">
        <f t="shared" si="208"/>
        <v/>
      </c>
      <c r="G1713" s="64" t="str">
        <f t="shared" si="209"/>
        <v/>
      </c>
      <c r="H1713" s="64" t="str">
        <f t="shared" si="210"/>
        <v/>
      </c>
      <c r="I1713" s="80" t="str">
        <f>IFERROR(VLOOKUP(D1713,Sheet2!A:B,2,0),"")</f>
        <v/>
      </c>
      <c r="J1713" s="64" t="str">
        <f>IFERROR(IF(I1713&lt;&gt;"",VLOOKUP(I1713,Sheet2!B:C,2,0),""),"")</f>
        <v/>
      </c>
      <c r="K1713" s="64" t="str">
        <f>IFERROR( IF(I1713&lt;&gt;"", HLOOKUP(L$2+$A1713,Sheet2!BX:NK,2,0),""),"")</f>
        <v/>
      </c>
      <c r="L1713" t="str">
        <f>IF(OR(HLOOKUP(L$2+$A1713,Sheet2!BX:NK,$B1713,0),HLOOKUP(L$2+$A1713,Sheet2!BX:NK,$B1713,0)&lt;&gt;""),HLOOKUP(L$2+$A1713,Sheet2!BX:NK,$B1713,0),"")</f>
        <v/>
      </c>
      <c r="M1713" t="str">
        <f>IF(OR(HLOOKUP(M$2+$A1713,Sheet2!BY:NL,$B1713,0),HLOOKUP(M$2+$A1713,Sheet2!BY:NL,$B1713,0)&lt;&gt;""),HLOOKUP(M$2+$A1713,Sheet2!BY:NL,$B1713,0),"")</f>
        <v/>
      </c>
      <c r="N1713" t="str">
        <f>IF(OR(HLOOKUP(N$2+$A1713,Sheet2!BZ:NM,$B1713,0),HLOOKUP(N$2+$A1713,Sheet2!BZ:NM,$B1713,0)&lt;&gt;""),HLOOKUP(N$2+$A1713,Sheet2!BZ:NM,$B1713,0),"")</f>
        <v/>
      </c>
      <c r="O1713" t="str">
        <f>IF(OR(HLOOKUP(O$2+$A1713,Sheet2!CA:NN,$B1713,0),HLOOKUP(O$2+$A1713,Sheet2!CA:NN,$B1713,0)&lt;&gt;""),HLOOKUP(O$2+$A1713,Sheet2!CA:NN,$B1713,0),"")</f>
        <v/>
      </c>
      <c r="P1713" t="str">
        <f>IF(OR(HLOOKUP(P$2+$A1713,Sheet2!CB:NO,$B1713,0),HLOOKUP(P$2+$A1713,Sheet2!CB:NO,$B1713,0)&lt;&gt;""),HLOOKUP(P$2+$A1713,Sheet2!CB:NO,$B1713,0),"")</f>
        <v/>
      </c>
      <c r="Q1713" t="str">
        <f>IF(OR(HLOOKUP(Q$2+$A1713,Sheet2!CC:NO,$B1713,0),HLOOKUP(Q$2+$A1713,Sheet2!CC:NO,$B1713,0)&lt;&gt;""),HLOOKUP(Q$2+$A1713,Sheet2!CC:NO,$B1713,0),"")</f>
        <v/>
      </c>
    </row>
    <row r="1714" spans="1:17" x14ac:dyDescent="0.25">
      <c r="A1714" s="64">
        <f t="shared" si="211"/>
        <v>0</v>
      </c>
      <c r="B1714" s="64">
        <f t="shared" si="212"/>
        <v>176</v>
      </c>
      <c r="C1714" s="64">
        <f t="shared" si="213"/>
        <v>1</v>
      </c>
      <c r="D1714" s="64">
        <f t="shared" si="214"/>
        <v>172</v>
      </c>
      <c r="E1714" s="64">
        <f t="shared" si="215"/>
        <v>856</v>
      </c>
      <c r="F1714" s="64" t="str">
        <f t="shared" si="208"/>
        <v/>
      </c>
      <c r="G1714" s="64" t="str">
        <f t="shared" si="209"/>
        <v/>
      </c>
      <c r="H1714" s="64" t="str">
        <f t="shared" si="210"/>
        <v/>
      </c>
      <c r="I1714" s="80" t="str">
        <f>IFERROR(VLOOKUP(D1714,Sheet2!A:B,2,0),"")</f>
        <v/>
      </c>
      <c r="J1714" s="64" t="str">
        <f>IFERROR(IF(I1714&lt;&gt;"",VLOOKUP(I1714,Sheet2!B:C,2,0),""),"")</f>
        <v/>
      </c>
      <c r="K1714" s="64" t="str">
        <f>IFERROR( IF(I1714&lt;&gt;"", HLOOKUP(L$2+$A1714,Sheet2!BX:NK,2,0),""),"")</f>
        <v/>
      </c>
      <c r="L1714" t="str">
        <f>IF(OR(HLOOKUP(L$2+$A1714,Sheet2!BX:NK,$B1714,0),HLOOKUP(L$2+$A1714,Sheet2!BX:NK,$B1714,0)&lt;&gt;""),HLOOKUP(L$2+$A1714,Sheet2!BX:NK,$B1714,0),"")</f>
        <v/>
      </c>
      <c r="M1714" t="str">
        <f>IF(OR(HLOOKUP(M$2+$A1714,Sheet2!BY:NL,$B1714,0),HLOOKUP(M$2+$A1714,Sheet2!BY:NL,$B1714,0)&lt;&gt;""),HLOOKUP(M$2+$A1714,Sheet2!BY:NL,$B1714,0),"")</f>
        <v/>
      </c>
      <c r="N1714" t="str">
        <f>IF(OR(HLOOKUP(N$2+$A1714,Sheet2!BZ:NM,$B1714,0),HLOOKUP(N$2+$A1714,Sheet2!BZ:NM,$B1714,0)&lt;&gt;""),HLOOKUP(N$2+$A1714,Sheet2!BZ:NM,$B1714,0),"")</f>
        <v/>
      </c>
      <c r="O1714" t="str">
        <f>IF(OR(HLOOKUP(O$2+$A1714,Sheet2!CA:NN,$B1714,0),HLOOKUP(O$2+$A1714,Sheet2!CA:NN,$B1714,0)&lt;&gt;""),HLOOKUP(O$2+$A1714,Sheet2!CA:NN,$B1714,0),"")</f>
        <v/>
      </c>
      <c r="P1714" t="str">
        <f>IF(OR(HLOOKUP(P$2+$A1714,Sheet2!CB:NO,$B1714,0),HLOOKUP(P$2+$A1714,Sheet2!CB:NO,$B1714,0)&lt;&gt;""),HLOOKUP(P$2+$A1714,Sheet2!CB:NO,$B1714,0),"")</f>
        <v/>
      </c>
      <c r="Q1714" t="str">
        <f>IF(OR(HLOOKUP(Q$2+$A1714,Sheet2!CC:NO,$B1714,0),HLOOKUP(Q$2+$A1714,Sheet2!CC:NO,$B1714,0)&lt;&gt;""),HLOOKUP(Q$2+$A1714,Sheet2!CC:NO,$B1714,0),"")</f>
        <v/>
      </c>
    </row>
    <row r="1715" spans="1:17" x14ac:dyDescent="0.25">
      <c r="A1715" s="64">
        <f t="shared" si="211"/>
        <v>6</v>
      </c>
      <c r="B1715" s="64">
        <f t="shared" si="212"/>
        <v>176</v>
      </c>
      <c r="C1715" s="64">
        <f t="shared" si="213"/>
        <v>2</v>
      </c>
      <c r="D1715" s="64">
        <f t="shared" si="214"/>
        <v>172</v>
      </c>
      <c r="E1715" s="64">
        <f t="shared" si="215"/>
        <v>856</v>
      </c>
      <c r="F1715" s="64" t="str">
        <f t="shared" si="208"/>
        <v/>
      </c>
      <c r="G1715" s="64" t="str">
        <f t="shared" si="209"/>
        <v/>
      </c>
      <c r="H1715" s="64" t="str">
        <f t="shared" si="210"/>
        <v/>
      </c>
      <c r="I1715" s="80" t="str">
        <f>IFERROR(VLOOKUP(D1715,Sheet2!A:B,2,0),"")</f>
        <v/>
      </c>
      <c r="J1715" s="64" t="str">
        <f>IFERROR(IF(I1715&lt;&gt;"",VLOOKUP(I1715,Sheet2!B:C,2,0),""),"")</f>
        <v/>
      </c>
      <c r="K1715" s="64" t="str">
        <f>IFERROR( IF(I1715&lt;&gt;"", HLOOKUP(L$2+$A1715,Sheet2!BX:NK,2,0),""),"")</f>
        <v/>
      </c>
      <c r="L1715" t="str">
        <f>IF(OR(HLOOKUP(L$2+$A1715,Sheet2!BX:NK,$B1715,0),HLOOKUP(L$2+$A1715,Sheet2!BX:NK,$B1715,0)&lt;&gt;""),HLOOKUP(L$2+$A1715,Sheet2!BX:NK,$B1715,0),"")</f>
        <v/>
      </c>
      <c r="M1715" t="str">
        <f>IF(OR(HLOOKUP(M$2+$A1715,Sheet2!BY:NL,$B1715,0),HLOOKUP(M$2+$A1715,Sheet2!BY:NL,$B1715,0)&lt;&gt;""),HLOOKUP(M$2+$A1715,Sheet2!BY:NL,$B1715,0),"")</f>
        <v/>
      </c>
      <c r="N1715" t="str">
        <f>IF(OR(HLOOKUP(N$2+$A1715,Sheet2!BZ:NM,$B1715,0),HLOOKUP(N$2+$A1715,Sheet2!BZ:NM,$B1715,0)&lt;&gt;""),HLOOKUP(N$2+$A1715,Sheet2!BZ:NM,$B1715,0),"")</f>
        <v/>
      </c>
      <c r="O1715" t="str">
        <f>IF(OR(HLOOKUP(O$2+$A1715,Sheet2!CA:NN,$B1715,0),HLOOKUP(O$2+$A1715,Sheet2!CA:NN,$B1715,0)&lt;&gt;""),HLOOKUP(O$2+$A1715,Sheet2!CA:NN,$B1715,0),"")</f>
        <v/>
      </c>
      <c r="P1715" t="str">
        <f>IF(OR(HLOOKUP(P$2+$A1715,Sheet2!CB:NO,$B1715,0),HLOOKUP(P$2+$A1715,Sheet2!CB:NO,$B1715,0)&lt;&gt;""),HLOOKUP(P$2+$A1715,Sheet2!CB:NO,$B1715,0),"")</f>
        <v/>
      </c>
      <c r="Q1715" t="str">
        <f>IF(OR(HLOOKUP(Q$2+$A1715,Sheet2!CC:NO,$B1715,0),HLOOKUP(Q$2+$A1715,Sheet2!CC:NO,$B1715,0)&lt;&gt;""),HLOOKUP(Q$2+$A1715,Sheet2!CC:NO,$B1715,0),"")</f>
        <v/>
      </c>
    </row>
    <row r="1716" spans="1:17" x14ac:dyDescent="0.25">
      <c r="A1716" s="64">
        <f t="shared" si="211"/>
        <v>12</v>
      </c>
      <c r="B1716" s="64">
        <f t="shared" si="212"/>
        <v>176</v>
      </c>
      <c r="C1716" s="64">
        <f t="shared" si="213"/>
        <v>3</v>
      </c>
      <c r="D1716" s="64">
        <f t="shared" si="214"/>
        <v>172</v>
      </c>
      <c r="E1716" s="64">
        <f t="shared" si="215"/>
        <v>856</v>
      </c>
      <c r="F1716" s="64" t="str">
        <f t="shared" si="208"/>
        <v/>
      </c>
      <c r="G1716" s="64" t="str">
        <f t="shared" si="209"/>
        <v/>
      </c>
      <c r="H1716" s="64" t="str">
        <f t="shared" si="210"/>
        <v/>
      </c>
      <c r="I1716" s="80" t="str">
        <f>IFERROR(VLOOKUP(D1716,Sheet2!A:B,2,0),"")</f>
        <v/>
      </c>
      <c r="J1716" s="64" t="str">
        <f>IFERROR(IF(I1716&lt;&gt;"",VLOOKUP(I1716,Sheet2!B:C,2,0),""),"")</f>
        <v/>
      </c>
      <c r="K1716" s="64" t="str">
        <f>IFERROR( IF(I1716&lt;&gt;"", HLOOKUP(L$2+$A1716,Sheet2!BX:NK,2,0),""),"")</f>
        <v/>
      </c>
      <c r="L1716" t="str">
        <f>IF(OR(HLOOKUP(L$2+$A1716,Sheet2!BX:NK,$B1716,0),HLOOKUP(L$2+$A1716,Sheet2!BX:NK,$B1716,0)&lt;&gt;""),HLOOKUP(L$2+$A1716,Sheet2!BX:NK,$B1716,0),"")</f>
        <v/>
      </c>
      <c r="M1716" t="str">
        <f>IF(OR(HLOOKUP(M$2+$A1716,Sheet2!BY:NL,$B1716,0),HLOOKUP(M$2+$A1716,Sheet2!BY:NL,$B1716,0)&lt;&gt;""),HLOOKUP(M$2+$A1716,Sheet2!BY:NL,$B1716,0),"")</f>
        <v/>
      </c>
      <c r="N1716" t="str">
        <f>IF(OR(HLOOKUP(N$2+$A1716,Sheet2!BZ:NM,$B1716,0),HLOOKUP(N$2+$A1716,Sheet2!BZ:NM,$B1716,0)&lt;&gt;""),HLOOKUP(N$2+$A1716,Sheet2!BZ:NM,$B1716,0),"")</f>
        <v/>
      </c>
      <c r="O1716" t="str">
        <f>IF(OR(HLOOKUP(O$2+$A1716,Sheet2!CA:NN,$B1716,0),HLOOKUP(O$2+$A1716,Sheet2!CA:NN,$B1716,0)&lt;&gt;""),HLOOKUP(O$2+$A1716,Sheet2!CA:NN,$B1716,0),"")</f>
        <v/>
      </c>
      <c r="P1716" t="str">
        <f>IF(OR(HLOOKUP(P$2+$A1716,Sheet2!CB:NO,$B1716,0),HLOOKUP(P$2+$A1716,Sheet2!CB:NO,$B1716,0)&lt;&gt;""),HLOOKUP(P$2+$A1716,Sheet2!CB:NO,$B1716,0),"")</f>
        <v/>
      </c>
      <c r="Q1716" t="str">
        <f>IF(OR(HLOOKUP(Q$2+$A1716,Sheet2!CC:NO,$B1716,0),HLOOKUP(Q$2+$A1716,Sheet2!CC:NO,$B1716,0)&lt;&gt;""),HLOOKUP(Q$2+$A1716,Sheet2!CC:NO,$B1716,0),"")</f>
        <v/>
      </c>
    </row>
    <row r="1717" spans="1:17" x14ac:dyDescent="0.25">
      <c r="A1717" s="64">
        <f t="shared" si="211"/>
        <v>18</v>
      </c>
      <c r="B1717" s="64">
        <f t="shared" si="212"/>
        <v>176</v>
      </c>
      <c r="C1717" s="64">
        <f t="shared" si="213"/>
        <v>4</v>
      </c>
      <c r="D1717" s="64">
        <f t="shared" si="214"/>
        <v>172</v>
      </c>
      <c r="E1717" s="64">
        <f t="shared" si="215"/>
        <v>856</v>
      </c>
      <c r="F1717" s="64" t="str">
        <f t="shared" si="208"/>
        <v/>
      </c>
      <c r="G1717" s="64" t="str">
        <f t="shared" si="209"/>
        <v/>
      </c>
      <c r="H1717" s="64" t="str">
        <f t="shared" si="210"/>
        <v/>
      </c>
      <c r="I1717" s="80" t="str">
        <f>IFERROR(VLOOKUP(D1717,Sheet2!A:B,2,0),"")</f>
        <v/>
      </c>
      <c r="J1717" s="64" t="str">
        <f>IFERROR(IF(I1717&lt;&gt;"",VLOOKUP(I1717,Sheet2!B:C,2,0),""),"")</f>
        <v/>
      </c>
      <c r="K1717" s="64" t="str">
        <f>IFERROR( IF(I1717&lt;&gt;"", HLOOKUP(L$2+$A1717,Sheet2!BX:NK,2,0),""),"")</f>
        <v/>
      </c>
      <c r="L1717" t="str">
        <f>IF(OR(HLOOKUP(L$2+$A1717,Sheet2!BX:NK,$B1717,0),HLOOKUP(L$2+$A1717,Sheet2!BX:NK,$B1717,0)&lt;&gt;""),HLOOKUP(L$2+$A1717,Sheet2!BX:NK,$B1717,0),"")</f>
        <v/>
      </c>
      <c r="M1717" t="str">
        <f>IF(OR(HLOOKUP(M$2+$A1717,Sheet2!BY:NL,$B1717,0),HLOOKUP(M$2+$A1717,Sheet2!BY:NL,$B1717,0)&lt;&gt;""),HLOOKUP(M$2+$A1717,Sheet2!BY:NL,$B1717,0),"")</f>
        <v/>
      </c>
      <c r="N1717" t="str">
        <f>IF(OR(HLOOKUP(N$2+$A1717,Sheet2!BZ:NM,$B1717,0),HLOOKUP(N$2+$A1717,Sheet2!BZ:NM,$B1717,0)&lt;&gt;""),HLOOKUP(N$2+$A1717,Sheet2!BZ:NM,$B1717,0),"")</f>
        <v/>
      </c>
      <c r="O1717" t="str">
        <f>IF(OR(HLOOKUP(O$2+$A1717,Sheet2!CA:NN,$B1717,0),HLOOKUP(O$2+$A1717,Sheet2!CA:NN,$B1717,0)&lt;&gt;""),HLOOKUP(O$2+$A1717,Sheet2!CA:NN,$B1717,0),"")</f>
        <v/>
      </c>
      <c r="P1717" t="str">
        <f>IF(OR(HLOOKUP(P$2+$A1717,Sheet2!CB:NO,$B1717,0),HLOOKUP(P$2+$A1717,Sheet2!CB:NO,$B1717,0)&lt;&gt;""),HLOOKUP(P$2+$A1717,Sheet2!CB:NO,$B1717,0),"")</f>
        <v/>
      </c>
      <c r="Q1717" t="str">
        <f>IF(OR(HLOOKUP(Q$2+$A1717,Sheet2!CC:NO,$B1717,0),HLOOKUP(Q$2+$A1717,Sheet2!CC:NO,$B1717,0)&lt;&gt;""),HLOOKUP(Q$2+$A1717,Sheet2!CC:NO,$B1717,0),"")</f>
        <v/>
      </c>
    </row>
    <row r="1718" spans="1:17" x14ac:dyDescent="0.25">
      <c r="A1718" s="64">
        <f t="shared" si="211"/>
        <v>24</v>
      </c>
      <c r="B1718" s="64">
        <f t="shared" si="212"/>
        <v>176</v>
      </c>
      <c r="C1718" s="64">
        <f t="shared" si="213"/>
        <v>5</v>
      </c>
      <c r="D1718" s="64">
        <f t="shared" si="214"/>
        <v>172</v>
      </c>
      <c r="E1718" s="64">
        <f t="shared" si="215"/>
        <v>856</v>
      </c>
      <c r="F1718" s="64" t="str">
        <f t="shared" si="208"/>
        <v/>
      </c>
      <c r="G1718" s="64" t="str">
        <f t="shared" si="209"/>
        <v/>
      </c>
      <c r="H1718" s="64" t="str">
        <f t="shared" si="210"/>
        <v/>
      </c>
      <c r="I1718" s="80" t="str">
        <f>IFERROR(VLOOKUP(D1718,Sheet2!A:B,2,0),"")</f>
        <v/>
      </c>
      <c r="J1718" s="64" t="str">
        <f>IFERROR(IF(I1718&lt;&gt;"",VLOOKUP(I1718,Sheet2!B:C,2,0),""),"")</f>
        <v/>
      </c>
      <c r="K1718" s="64" t="str">
        <f>IFERROR( IF(I1718&lt;&gt;"", HLOOKUP(L$2+$A1718,Sheet2!BX:NK,2,0),""),"")</f>
        <v/>
      </c>
      <c r="L1718" t="str">
        <f>IF(OR(HLOOKUP(L$2+$A1718,Sheet2!BX:NK,$B1718,0),HLOOKUP(L$2+$A1718,Sheet2!BX:NK,$B1718,0)&lt;&gt;""),HLOOKUP(L$2+$A1718,Sheet2!BX:NK,$B1718,0),"")</f>
        <v/>
      </c>
      <c r="M1718" t="str">
        <f>IF(OR(HLOOKUP(M$2+$A1718,Sheet2!BY:NL,$B1718,0),HLOOKUP(M$2+$A1718,Sheet2!BY:NL,$B1718,0)&lt;&gt;""),HLOOKUP(M$2+$A1718,Sheet2!BY:NL,$B1718,0),"")</f>
        <v/>
      </c>
      <c r="N1718" t="str">
        <f>IF(OR(HLOOKUP(N$2+$A1718,Sheet2!BZ:NM,$B1718,0),HLOOKUP(N$2+$A1718,Sheet2!BZ:NM,$B1718,0)&lt;&gt;""),HLOOKUP(N$2+$A1718,Sheet2!BZ:NM,$B1718,0),"")</f>
        <v/>
      </c>
      <c r="O1718" t="str">
        <f>IF(OR(HLOOKUP(O$2+$A1718,Sheet2!CA:NN,$B1718,0),HLOOKUP(O$2+$A1718,Sheet2!CA:NN,$B1718,0)&lt;&gt;""),HLOOKUP(O$2+$A1718,Sheet2!CA:NN,$B1718,0),"")</f>
        <v/>
      </c>
      <c r="P1718" t="str">
        <f>IF(OR(HLOOKUP(P$2+$A1718,Sheet2!CB:NO,$B1718,0),HLOOKUP(P$2+$A1718,Sheet2!CB:NO,$B1718,0)&lt;&gt;""),HLOOKUP(P$2+$A1718,Sheet2!CB:NO,$B1718,0),"")</f>
        <v/>
      </c>
      <c r="Q1718" t="str">
        <f>IF(OR(HLOOKUP(Q$2+$A1718,Sheet2!CC:NO,$B1718,0),HLOOKUP(Q$2+$A1718,Sheet2!CC:NO,$B1718,0)&lt;&gt;""),HLOOKUP(Q$2+$A1718,Sheet2!CC:NO,$B1718,0),"")</f>
        <v/>
      </c>
    </row>
    <row r="1719" spans="1:17" x14ac:dyDescent="0.25">
      <c r="A1719" s="64">
        <f t="shared" si="211"/>
        <v>30</v>
      </c>
      <c r="B1719" s="64">
        <f t="shared" si="212"/>
        <v>176</v>
      </c>
      <c r="C1719" s="64">
        <f t="shared" si="213"/>
        <v>6</v>
      </c>
      <c r="D1719" s="64">
        <f t="shared" si="214"/>
        <v>172</v>
      </c>
      <c r="E1719" s="64">
        <f t="shared" si="215"/>
        <v>856</v>
      </c>
      <c r="F1719" s="64" t="str">
        <f t="shared" si="208"/>
        <v/>
      </c>
      <c r="G1719" s="64" t="str">
        <f t="shared" si="209"/>
        <v/>
      </c>
      <c r="H1719" s="64" t="str">
        <f t="shared" si="210"/>
        <v/>
      </c>
      <c r="I1719" s="80" t="str">
        <f>IFERROR(VLOOKUP(D1719,Sheet2!A:B,2,0),"")</f>
        <v/>
      </c>
      <c r="J1719" s="64" t="str">
        <f>IFERROR(IF(I1719&lt;&gt;"",VLOOKUP(I1719,Sheet2!B:C,2,0),""),"")</f>
        <v/>
      </c>
      <c r="K1719" s="64" t="str">
        <f>IFERROR( IF(I1719&lt;&gt;"", HLOOKUP(L$2+$A1719,Sheet2!BX:NK,2,0),""),"")</f>
        <v/>
      </c>
      <c r="L1719" t="str">
        <f>IF(OR(HLOOKUP(L$2+$A1719,Sheet2!BX:NK,$B1719,0),HLOOKUP(L$2+$A1719,Sheet2!BX:NK,$B1719,0)&lt;&gt;""),HLOOKUP(L$2+$A1719,Sheet2!BX:NK,$B1719,0),"")</f>
        <v/>
      </c>
      <c r="M1719" t="str">
        <f>IF(OR(HLOOKUP(M$2+$A1719,Sheet2!BY:NL,$B1719,0),HLOOKUP(M$2+$A1719,Sheet2!BY:NL,$B1719,0)&lt;&gt;""),HLOOKUP(M$2+$A1719,Sheet2!BY:NL,$B1719,0),"")</f>
        <v/>
      </c>
      <c r="N1719" t="str">
        <f>IF(OR(HLOOKUP(N$2+$A1719,Sheet2!BZ:NM,$B1719,0),HLOOKUP(N$2+$A1719,Sheet2!BZ:NM,$B1719,0)&lt;&gt;""),HLOOKUP(N$2+$A1719,Sheet2!BZ:NM,$B1719,0),"")</f>
        <v/>
      </c>
      <c r="O1719" t="str">
        <f>IF(OR(HLOOKUP(O$2+$A1719,Sheet2!CA:NN,$B1719,0),HLOOKUP(O$2+$A1719,Sheet2!CA:NN,$B1719,0)&lt;&gt;""),HLOOKUP(O$2+$A1719,Sheet2!CA:NN,$B1719,0),"")</f>
        <v/>
      </c>
      <c r="P1719" t="str">
        <f>IF(OR(HLOOKUP(P$2+$A1719,Sheet2!CB:NO,$B1719,0),HLOOKUP(P$2+$A1719,Sheet2!CB:NO,$B1719,0)&lt;&gt;""),HLOOKUP(P$2+$A1719,Sheet2!CB:NO,$B1719,0),"")</f>
        <v/>
      </c>
      <c r="Q1719" t="str">
        <f>IF(OR(HLOOKUP(Q$2+$A1719,Sheet2!CC:NO,$B1719,0),HLOOKUP(Q$2+$A1719,Sheet2!CC:NO,$B1719,0)&lt;&gt;""),HLOOKUP(Q$2+$A1719,Sheet2!CC:NO,$B1719,0),"")</f>
        <v/>
      </c>
    </row>
    <row r="1720" spans="1:17" x14ac:dyDescent="0.25">
      <c r="A1720" s="64">
        <f t="shared" si="211"/>
        <v>36</v>
      </c>
      <c r="B1720" s="64">
        <f t="shared" si="212"/>
        <v>176</v>
      </c>
      <c r="C1720" s="64">
        <f t="shared" si="213"/>
        <v>7</v>
      </c>
      <c r="D1720" s="64">
        <f t="shared" si="214"/>
        <v>172</v>
      </c>
      <c r="E1720" s="64">
        <f t="shared" si="215"/>
        <v>856</v>
      </c>
      <c r="F1720" s="64" t="str">
        <f t="shared" si="208"/>
        <v/>
      </c>
      <c r="G1720" s="64" t="str">
        <f t="shared" si="209"/>
        <v/>
      </c>
      <c r="H1720" s="64" t="str">
        <f t="shared" si="210"/>
        <v/>
      </c>
      <c r="I1720" s="80" t="str">
        <f>IFERROR(VLOOKUP(D1720,Sheet2!A:B,2,0),"")</f>
        <v/>
      </c>
      <c r="J1720" s="64" t="str">
        <f>IFERROR(IF(I1720&lt;&gt;"",VLOOKUP(I1720,Sheet2!B:C,2,0),""),"")</f>
        <v/>
      </c>
      <c r="K1720" s="64" t="str">
        <f>IFERROR( IF(I1720&lt;&gt;"", HLOOKUP(L$2+$A1720,Sheet2!BX:NK,2,0),""),"")</f>
        <v/>
      </c>
      <c r="L1720" t="str">
        <f>IF(OR(HLOOKUP(L$2+$A1720,Sheet2!BX:NK,$B1720,0),HLOOKUP(L$2+$A1720,Sheet2!BX:NK,$B1720,0)&lt;&gt;""),HLOOKUP(L$2+$A1720,Sheet2!BX:NK,$B1720,0),"")</f>
        <v/>
      </c>
      <c r="M1720" t="str">
        <f>IF(OR(HLOOKUP(M$2+$A1720,Sheet2!BY:NL,$B1720,0),HLOOKUP(M$2+$A1720,Sheet2!BY:NL,$B1720,0)&lt;&gt;""),HLOOKUP(M$2+$A1720,Sheet2!BY:NL,$B1720,0),"")</f>
        <v/>
      </c>
      <c r="N1720" t="str">
        <f>IF(OR(HLOOKUP(N$2+$A1720,Sheet2!BZ:NM,$B1720,0),HLOOKUP(N$2+$A1720,Sheet2!BZ:NM,$B1720,0)&lt;&gt;""),HLOOKUP(N$2+$A1720,Sheet2!BZ:NM,$B1720,0),"")</f>
        <v/>
      </c>
      <c r="O1720" t="str">
        <f>IF(OR(HLOOKUP(O$2+$A1720,Sheet2!CA:NN,$B1720,0),HLOOKUP(O$2+$A1720,Sheet2!CA:NN,$B1720,0)&lt;&gt;""),HLOOKUP(O$2+$A1720,Sheet2!CA:NN,$B1720,0),"")</f>
        <v/>
      </c>
      <c r="P1720" t="str">
        <f>IF(OR(HLOOKUP(P$2+$A1720,Sheet2!CB:NO,$B1720,0),HLOOKUP(P$2+$A1720,Sheet2!CB:NO,$B1720,0)&lt;&gt;""),HLOOKUP(P$2+$A1720,Sheet2!CB:NO,$B1720,0),"")</f>
        <v/>
      </c>
      <c r="Q1720" t="str">
        <f>IF(OR(HLOOKUP(Q$2+$A1720,Sheet2!CC:NO,$B1720,0),HLOOKUP(Q$2+$A1720,Sheet2!CC:NO,$B1720,0)&lt;&gt;""),HLOOKUP(Q$2+$A1720,Sheet2!CC:NO,$B1720,0),"")</f>
        <v/>
      </c>
    </row>
    <row r="1721" spans="1:17" x14ac:dyDescent="0.25">
      <c r="A1721" s="64">
        <f t="shared" si="211"/>
        <v>42</v>
      </c>
      <c r="B1721" s="64">
        <f t="shared" si="212"/>
        <v>176</v>
      </c>
      <c r="C1721" s="64">
        <f t="shared" si="213"/>
        <v>8</v>
      </c>
      <c r="D1721" s="64">
        <f t="shared" si="214"/>
        <v>172</v>
      </c>
      <c r="E1721" s="64">
        <f t="shared" si="215"/>
        <v>856</v>
      </c>
      <c r="F1721" s="64" t="str">
        <f t="shared" si="208"/>
        <v/>
      </c>
      <c r="G1721" s="64" t="str">
        <f t="shared" si="209"/>
        <v/>
      </c>
      <c r="H1721" s="64" t="str">
        <f t="shared" si="210"/>
        <v/>
      </c>
      <c r="I1721" s="80" t="str">
        <f>IFERROR(VLOOKUP(D1721,Sheet2!A:B,2,0),"")</f>
        <v/>
      </c>
      <c r="J1721" s="64" t="str">
        <f>IFERROR(IF(I1721&lt;&gt;"",VLOOKUP(I1721,Sheet2!B:C,2,0),""),"")</f>
        <v/>
      </c>
      <c r="K1721" s="64" t="str">
        <f>IFERROR( IF(I1721&lt;&gt;"", HLOOKUP(L$2+$A1721,Sheet2!BX:NK,2,0),""),"")</f>
        <v/>
      </c>
      <c r="L1721" t="str">
        <f>IF(OR(HLOOKUP(L$2+$A1721,Sheet2!BX:NK,$B1721,0),HLOOKUP(L$2+$A1721,Sheet2!BX:NK,$B1721,0)&lt;&gt;""),HLOOKUP(L$2+$A1721,Sheet2!BX:NK,$B1721,0),"")</f>
        <v/>
      </c>
      <c r="M1721" t="str">
        <f>IF(OR(HLOOKUP(M$2+$A1721,Sheet2!BY:NL,$B1721,0),HLOOKUP(M$2+$A1721,Sheet2!BY:NL,$B1721,0)&lt;&gt;""),HLOOKUP(M$2+$A1721,Sheet2!BY:NL,$B1721,0),"")</f>
        <v/>
      </c>
      <c r="N1721" t="str">
        <f>IF(OR(HLOOKUP(N$2+$A1721,Sheet2!BZ:NM,$B1721,0),HLOOKUP(N$2+$A1721,Sheet2!BZ:NM,$B1721,0)&lt;&gt;""),HLOOKUP(N$2+$A1721,Sheet2!BZ:NM,$B1721,0),"")</f>
        <v/>
      </c>
      <c r="O1721" t="str">
        <f>IF(OR(HLOOKUP(O$2+$A1721,Sheet2!CA:NN,$B1721,0),HLOOKUP(O$2+$A1721,Sheet2!CA:NN,$B1721,0)&lt;&gt;""),HLOOKUP(O$2+$A1721,Sheet2!CA:NN,$B1721,0),"")</f>
        <v/>
      </c>
      <c r="P1721" t="str">
        <f>IF(OR(HLOOKUP(P$2+$A1721,Sheet2!CB:NO,$B1721,0),HLOOKUP(P$2+$A1721,Sheet2!CB:NO,$B1721,0)&lt;&gt;""),HLOOKUP(P$2+$A1721,Sheet2!CB:NO,$B1721,0),"")</f>
        <v/>
      </c>
      <c r="Q1721" t="str">
        <f>IF(OR(HLOOKUP(Q$2+$A1721,Sheet2!CC:NO,$B1721,0),HLOOKUP(Q$2+$A1721,Sheet2!CC:NO,$B1721,0)&lt;&gt;""),HLOOKUP(Q$2+$A1721,Sheet2!CC:NO,$B1721,0),"")</f>
        <v/>
      </c>
    </row>
    <row r="1722" spans="1:17" x14ac:dyDescent="0.25">
      <c r="A1722" s="64">
        <f t="shared" si="211"/>
        <v>48</v>
      </c>
      <c r="B1722" s="64">
        <f t="shared" si="212"/>
        <v>176</v>
      </c>
      <c r="C1722" s="64">
        <f t="shared" si="213"/>
        <v>9</v>
      </c>
      <c r="D1722" s="64">
        <f t="shared" si="214"/>
        <v>172</v>
      </c>
      <c r="E1722" s="64">
        <f t="shared" si="215"/>
        <v>856</v>
      </c>
      <c r="F1722" s="64" t="str">
        <f t="shared" si="208"/>
        <v/>
      </c>
      <c r="G1722" s="64" t="str">
        <f t="shared" si="209"/>
        <v/>
      </c>
      <c r="H1722" s="64" t="str">
        <f t="shared" si="210"/>
        <v/>
      </c>
      <c r="I1722" s="80" t="str">
        <f>IFERROR(VLOOKUP(D1722,Sheet2!A:B,2,0),"")</f>
        <v/>
      </c>
      <c r="J1722" s="64" t="str">
        <f>IFERROR(IF(I1722&lt;&gt;"",VLOOKUP(I1722,Sheet2!B:C,2,0),""),"")</f>
        <v/>
      </c>
      <c r="K1722" s="64" t="str">
        <f>IFERROR( IF(I1722&lt;&gt;"", HLOOKUP(L$2+$A1722,Sheet2!BX:NK,2,0),""),"")</f>
        <v/>
      </c>
      <c r="L1722" t="str">
        <f>IF(OR(HLOOKUP(L$2+$A1722,Sheet2!BX:NK,$B1722,0),HLOOKUP(L$2+$A1722,Sheet2!BX:NK,$B1722,0)&lt;&gt;""),HLOOKUP(L$2+$A1722,Sheet2!BX:NK,$B1722,0),"")</f>
        <v/>
      </c>
      <c r="M1722" t="str">
        <f>IF(OR(HLOOKUP(M$2+$A1722,Sheet2!BY:NL,$B1722,0),HLOOKUP(M$2+$A1722,Sheet2!BY:NL,$B1722,0)&lt;&gt;""),HLOOKUP(M$2+$A1722,Sheet2!BY:NL,$B1722,0),"")</f>
        <v/>
      </c>
      <c r="N1722" t="str">
        <f>IF(OR(HLOOKUP(N$2+$A1722,Sheet2!BZ:NM,$B1722,0),HLOOKUP(N$2+$A1722,Sheet2!BZ:NM,$B1722,0)&lt;&gt;""),HLOOKUP(N$2+$A1722,Sheet2!BZ:NM,$B1722,0),"")</f>
        <v/>
      </c>
      <c r="O1722" t="str">
        <f>IF(OR(HLOOKUP(O$2+$A1722,Sheet2!CA:NN,$B1722,0),HLOOKUP(O$2+$A1722,Sheet2!CA:NN,$B1722,0)&lt;&gt;""),HLOOKUP(O$2+$A1722,Sheet2!CA:NN,$B1722,0),"")</f>
        <v/>
      </c>
      <c r="P1722" t="str">
        <f>IF(OR(HLOOKUP(P$2+$A1722,Sheet2!CB:NO,$B1722,0),HLOOKUP(P$2+$A1722,Sheet2!CB:NO,$B1722,0)&lt;&gt;""),HLOOKUP(P$2+$A1722,Sheet2!CB:NO,$B1722,0),"")</f>
        <v/>
      </c>
      <c r="Q1722" t="str">
        <f>IF(OR(HLOOKUP(Q$2+$A1722,Sheet2!CC:NO,$B1722,0),HLOOKUP(Q$2+$A1722,Sheet2!CC:NO,$B1722,0)&lt;&gt;""),HLOOKUP(Q$2+$A1722,Sheet2!CC:NO,$B1722,0),"")</f>
        <v/>
      </c>
    </row>
    <row r="1723" spans="1:17" x14ac:dyDescent="0.25">
      <c r="A1723" s="64">
        <f t="shared" si="211"/>
        <v>54</v>
      </c>
      <c r="B1723" s="64">
        <f t="shared" si="212"/>
        <v>176</v>
      </c>
      <c r="C1723" s="64">
        <f t="shared" si="213"/>
        <v>10</v>
      </c>
      <c r="D1723" s="64">
        <f t="shared" si="214"/>
        <v>172</v>
      </c>
      <c r="E1723" s="64">
        <f t="shared" si="215"/>
        <v>856</v>
      </c>
      <c r="F1723" s="64" t="str">
        <f t="shared" si="208"/>
        <v/>
      </c>
      <c r="G1723" s="64" t="str">
        <f t="shared" si="209"/>
        <v/>
      </c>
      <c r="H1723" s="64" t="str">
        <f t="shared" si="210"/>
        <v/>
      </c>
      <c r="I1723" s="80" t="str">
        <f>IFERROR(VLOOKUP(D1723,Sheet2!A:B,2,0),"")</f>
        <v/>
      </c>
      <c r="J1723" s="64" t="str">
        <f>IFERROR(IF(I1723&lt;&gt;"",VLOOKUP(I1723,Sheet2!B:C,2,0),""),"")</f>
        <v/>
      </c>
      <c r="K1723" s="64" t="str">
        <f>IFERROR( IF(I1723&lt;&gt;"", HLOOKUP(L$2+$A1723,Sheet2!BX:NK,2,0),""),"")</f>
        <v/>
      </c>
      <c r="L1723" t="str">
        <f>IF(OR(HLOOKUP(L$2+$A1723,Sheet2!BX:NK,$B1723,0),HLOOKUP(L$2+$A1723,Sheet2!BX:NK,$B1723,0)&lt;&gt;""),HLOOKUP(L$2+$A1723,Sheet2!BX:NK,$B1723,0),"")</f>
        <v/>
      </c>
      <c r="M1723" t="str">
        <f>IF(OR(HLOOKUP(M$2+$A1723,Sheet2!BY:NL,$B1723,0),HLOOKUP(M$2+$A1723,Sheet2!BY:NL,$B1723,0)&lt;&gt;""),HLOOKUP(M$2+$A1723,Sheet2!BY:NL,$B1723,0),"")</f>
        <v/>
      </c>
      <c r="N1723" t="str">
        <f>IF(OR(HLOOKUP(N$2+$A1723,Sheet2!BZ:NM,$B1723,0),HLOOKUP(N$2+$A1723,Sheet2!BZ:NM,$B1723,0)&lt;&gt;""),HLOOKUP(N$2+$A1723,Sheet2!BZ:NM,$B1723,0),"")</f>
        <v/>
      </c>
      <c r="O1723" t="str">
        <f>IF(OR(HLOOKUP(O$2+$A1723,Sheet2!CA:NN,$B1723,0),HLOOKUP(O$2+$A1723,Sheet2!CA:NN,$B1723,0)&lt;&gt;""),HLOOKUP(O$2+$A1723,Sheet2!CA:NN,$B1723,0),"")</f>
        <v/>
      </c>
      <c r="P1723" t="str">
        <f>IF(OR(HLOOKUP(P$2+$A1723,Sheet2!CB:NO,$B1723,0),HLOOKUP(P$2+$A1723,Sheet2!CB:NO,$B1723,0)&lt;&gt;""),HLOOKUP(P$2+$A1723,Sheet2!CB:NO,$B1723,0),"")</f>
        <v/>
      </c>
      <c r="Q1723" t="str">
        <f>IF(OR(HLOOKUP(Q$2+$A1723,Sheet2!CC:NO,$B1723,0),HLOOKUP(Q$2+$A1723,Sheet2!CC:NO,$B1723,0)&lt;&gt;""),HLOOKUP(Q$2+$A1723,Sheet2!CC:NO,$B1723,0),"")</f>
        <v/>
      </c>
    </row>
    <row r="1724" spans="1:17" x14ac:dyDescent="0.25">
      <c r="A1724" s="64">
        <f t="shared" si="211"/>
        <v>0</v>
      </c>
      <c r="B1724" s="64">
        <f t="shared" si="212"/>
        <v>177</v>
      </c>
      <c r="C1724" s="64">
        <f t="shared" si="213"/>
        <v>1</v>
      </c>
      <c r="D1724" s="64">
        <f t="shared" si="214"/>
        <v>173</v>
      </c>
      <c r="E1724" s="64">
        <f t="shared" si="215"/>
        <v>861</v>
      </c>
      <c r="F1724" s="64" t="str">
        <f t="shared" si="208"/>
        <v/>
      </c>
      <c r="G1724" s="64" t="str">
        <f t="shared" si="209"/>
        <v/>
      </c>
      <c r="H1724" s="64" t="str">
        <f t="shared" si="210"/>
        <v/>
      </c>
      <c r="I1724" s="80" t="str">
        <f>IFERROR(VLOOKUP(D1724,Sheet2!A:B,2,0),"")</f>
        <v/>
      </c>
      <c r="J1724" s="64" t="str">
        <f>IFERROR(IF(I1724&lt;&gt;"",VLOOKUP(I1724,Sheet2!B:C,2,0),""),"")</f>
        <v/>
      </c>
      <c r="K1724" s="64" t="str">
        <f>IFERROR( IF(I1724&lt;&gt;"", HLOOKUP(L$2+$A1724,Sheet2!BX:NK,2,0),""),"")</f>
        <v/>
      </c>
      <c r="L1724" t="str">
        <f>IF(OR(HLOOKUP(L$2+$A1724,Sheet2!BX:NK,$B1724,0),HLOOKUP(L$2+$A1724,Sheet2!BX:NK,$B1724,0)&lt;&gt;""),HLOOKUP(L$2+$A1724,Sheet2!BX:NK,$B1724,0),"")</f>
        <v/>
      </c>
      <c r="M1724" t="str">
        <f>IF(OR(HLOOKUP(M$2+$A1724,Sheet2!BY:NL,$B1724,0),HLOOKUP(M$2+$A1724,Sheet2!BY:NL,$B1724,0)&lt;&gt;""),HLOOKUP(M$2+$A1724,Sheet2!BY:NL,$B1724,0),"")</f>
        <v/>
      </c>
      <c r="N1724" t="str">
        <f>IF(OR(HLOOKUP(N$2+$A1724,Sheet2!BZ:NM,$B1724,0),HLOOKUP(N$2+$A1724,Sheet2!BZ:NM,$B1724,0)&lt;&gt;""),HLOOKUP(N$2+$A1724,Sheet2!BZ:NM,$B1724,0),"")</f>
        <v/>
      </c>
      <c r="O1724" t="str">
        <f>IF(OR(HLOOKUP(O$2+$A1724,Sheet2!CA:NN,$B1724,0),HLOOKUP(O$2+$A1724,Sheet2!CA:NN,$B1724,0)&lt;&gt;""),HLOOKUP(O$2+$A1724,Sheet2!CA:NN,$B1724,0),"")</f>
        <v/>
      </c>
      <c r="P1724" t="str">
        <f>IF(OR(HLOOKUP(P$2+$A1724,Sheet2!CB:NO,$B1724,0),HLOOKUP(P$2+$A1724,Sheet2!CB:NO,$B1724,0)&lt;&gt;""),HLOOKUP(P$2+$A1724,Sheet2!CB:NO,$B1724,0),"")</f>
        <v/>
      </c>
      <c r="Q1724" t="str">
        <f>IF(OR(HLOOKUP(Q$2+$A1724,Sheet2!CC:NO,$B1724,0),HLOOKUP(Q$2+$A1724,Sheet2!CC:NO,$B1724,0)&lt;&gt;""),HLOOKUP(Q$2+$A1724,Sheet2!CC:NO,$B1724,0),"")</f>
        <v/>
      </c>
    </row>
    <row r="1725" spans="1:17" x14ac:dyDescent="0.25">
      <c r="A1725" s="64">
        <f t="shared" si="211"/>
        <v>6</v>
      </c>
      <c r="B1725" s="64">
        <f t="shared" si="212"/>
        <v>177</v>
      </c>
      <c r="C1725" s="64">
        <f t="shared" si="213"/>
        <v>2</v>
      </c>
      <c r="D1725" s="64">
        <f t="shared" si="214"/>
        <v>173</v>
      </c>
      <c r="E1725" s="64">
        <f t="shared" si="215"/>
        <v>861</v>
      </c>
      <c r="F1725" s="64" t="str">
        <f t="shared" si="208"/>
        <v/>
      </c>
      <c r="G1725" s="64" t="str">
        <f t="shared" si="209"/>
        <v/>
      </c>
      <c r="H1725" s="64" t="str">
        <f t="shared" si="210"/>
        <v/>
      </c>
      <c r="I1725" s="80" t="str">
        <f>IFERROR(VLOOKUP(D1725,Sheet2!A:B,2,0),"")</f>
        <v/>
      </c>
      <c r="J1725" s="64" t="str">
        <f>IFERROR(IF(I1725&lt;&gt;"",VLOOKUP(I1725,Sheet2!B:C,2,0),""),"")</f>
        <v/>
      </c>
      <c r="K1725" s="64" t="str">
        <f>IFERROR( IF(I1725&lt;&gt;"", HLOOKUP(L$2+$A1725,Sheet2!BX:NK,2,0),""),"")</f>
        <v/>
      </c>
      <c r="L1725" t="str">
        <f>IF(OR(HLOOKUP(L$2+$A1725,Sheet2!BX:NK,$B1725,0),HLOOKUP(L$2+$A1725,Sheet2!BX:NK,$B1725,0)&lt;&gt;""),HLOOKUP(L$2+$A1725,Sheet2!BX:NK,$B1725,0),"")</f>
        <v/>
      </c>
      <c r="M1725" t="str">
        <f>IF(OR(HLOOKUP(M$2+$A1725,Sheet2!BY:NL,$B1725,0),HLOOKUP(M$2+$A1725,Sheet2!BY:NL,$B1725,0)&lt;&gt;""),HLOOKUP(M$2+$A1725,Sheet2!BY:NL,$B1725,0),"")</f>
        <v/>
      </c>
      <c r="N1725" t="str">
        <f>IF(OR(HLOOKUP(N$2+$A1725,Sheet2!BZ:NM,$B1725,0),HLOOKUP(N$2+$A1725,Sheet2!BZ:NM,$B1725,0)&lt;&gt;""),HLOOKUP(N$2+$A1725,Sheet2!BZ:NM,$B1725,0),"")</f>
        <v/>
      </c>
      <c r="O1725" t="str">
        <f>IF(OR(HLOOKUP(O$2+$A1725,Sheet2!CA:NN,$B1725,0),HLOOKUP(O$2+$A1725,Sheet2!CA:NN,$B1725,0)&lt;&gt;""),HLOOKUP(O$2+$A1725,Sheet2!CA:NN,$B1725,0),"")</f>
        <v/>
      </c>
      <c r="P1725" t="str">
        <f>IF(OR(HLOOKUP(P$2+$A1725,Sheet2!CB:NO,$B1725,0),HLOOKUP(P$2+$A1725,Sheet2!CB:NO,$B1725,0)&lt;&gt;""),HLOOKUP(P$2+$A1725,Sheet2!CB:NO,$B1725,0),"")</f>
        <v/>
      </c>
      <c r="Q1725" t="str">
        <f>IF(OR(HLOOKUP(Q$2+$A1725,Sheet2!CC:NO,$B1725,0),HLOOKUP(Q$2+$A1725,Sheet2!CC:NO,$B1725,0)&lt;&gt;""),HLOOKUP(Q$2+$A1725,Sheet2!CC:NO,$B1725,0),"")</f>
        <v/>
      </c>
    </row>
    <row r="1726" spans="1:17" x14ac:dyDescent="0.25">
      <c r="A1726" s="64">
        <f t="shared" si="211"/>
        <v>12</v>
      </c>
      <c r="B1726" s="64">
        <f t="shared" si="212"/>
        <v>177</v>
      </c>
      <c r="C1726" s="64">
        <f t="shared" si="213"/>
        <v>3</v>
      </c>
      <c r="D1726" s="64">
        <f t="shared" si="214"/>
        <v>173</v>
      </c>
      <c r="E1726" s="64">
        <f t="shared" si="215"/>
        <v>861</v>
      </c>
      <c r="F1726" s="64" t="str">
        <f t="shared" si="208"/>
        <v/>
      </c>
      <c r="G1726" s="64" t="str">
        <f t="shared" si="209"/>
        <v/>
      </c>
      <c r="H1726" s="64" t="str">
        <f t="shared" si="210"/>
        <v/>
      </c>
      <c r="I1726" s="80" t="str">
        <f>IFERROR(VLOOKUP(D1726,Sheet2!A:B,2,0),"")</f>
        <v/>
      </c>
      <c r="J1726" s="64" t="str">
        <f>IFERROR(IF(I1726&lt;&gt;"",VLOOKUP(I1726,Sheet2!B:C,2,0),""),"")</f>
        <v/>
      </c>
      <c r="K1726" s="64" t="str">
        <f>IFERROR( IF(I1726&lt;&gt;"", HLOOKUP(L$2+$A1726,Sheet2!BX:NK,2,0),""),"")</f>
        <v/>
      </c>
      <c r="L1726" t="str">
        <f>IF(OR(HLOOKUP(L$2+$A1726,Sheet2!BX:NK,$B1726,0),HLOOKUP(L$2+$A1726,Sheet2!BX:NK,$B1726,0)&lt;&gt;""),HLOOKUP(L$2+$A1726,Sheet2!BX:NK,$B1726,0),"")</f>
        <v/>
      </c>
      <c r="M1726" t="str">
        <f>IF(OR(HLOOKUP(M$2+$A1726,Sheet2!BY:NL,$B1726,0),HLOOKUP(M$2+$A1726,Sheet2!BY:NL,$B1726,0)&lt;&gt;""),HLOOKUP(M$2+$A1726,Sheet2!BY:NL,$B1726,0),"")</f>
        <v/>
      </c>
      <c r="N1726" t="str">
        <f>IF(OR(HLOOKUP(N$2+$A1726,Sheet2!BZ:NM,$B1726,0),HLOOKUP(N$2+$A1726,Sheet2!BZ:NM,$B1726,0)&lt;&gt;""),HLOOKUP(N$2+$A1726,Sheet2!BZ:NM,$B1726,0),"")</f>
        <v/>
      </c>
      <c r="O1726" t="str">
        <f>IF(OR(HLOOKUP(O$2+$A1726,Sheet2!CA:NN,$B1726,0),HLOOKUP(O$2+$A1726,Sheet2!CA:NN,$B1726,0)&lt;&gt;""),HLOOKUP(O$2+$A1726,Sheet2!CA:NN,$B1726,0),"")</f>
        <v/>
      </c>
      <c r="P1726" t="str">
        <f>IF(OR(HLOOKUP(P$2+$A1726,Sheet2!CB:NO,$B1726,0),HLOOKUP(P$2+$A1726,Sheet2!CB:NO,$B1726,0)&lt;&gt;""),HLOOKUP(P$2+$A1726,Sheet2!CB:NO,$B1726,0),"")</f>
        <v/>
      </c>
      <c r="Q1726" t="str">
        <f>IF(OR(HLOOKUP(Q$2+$A1726,Sheet2!CC:NO,$B1726,0),HLOOKUP(Q$2+$A1726,Sheet2!CC:NO,$B1726,0)&lt;&gt;""),HLOOKUP(Q$2+$A1726,Sheet2!CC:NO,$B1726,0),"")</f>
        <v/>
      </c>
    </row>
    <row r="1727" spans="1:17" x14ac:dyDescent="0.25">
      <c r="A1727" s="64">
        <f t="shared" si="211"/>
        <v>18</v>
      </c>
      <c r="B1727" s="64">
        <f t="shared" si="212"/>
        <v>177</v>
      </c>
      <c r="C1727" s="64">
        <f t="shared" si="213"/>
        <v>4</v>
      </c>
      <c r="D1727" s="64">
        <f t="shared" si="214"/>
        <v>173</v>
      </c>
      <c r="E1727" s="64">
        <f t="shared" si="215"/>
        <v>861</v>
      </c>
      <c r="F1727" s="64" t="str">
        <f t="shared" si="208"/>
        <v/>
      </c>
      <c r="G1727" s="64" t="str">
        <f t="shared" si="209"/>
        <v/>
      </c>
      <c r="H1727" s="64" t="str">
        <f t="shared" si="210"/>
        <v/>
      </c>
      <c r="I1727" s="80" t="str">
        <f>IFERROR(VLOOKUP(D1727,Sheet2!A:B,2,0),"")</f>
        <v/>
      </c>
      <c r="J1727" s="64" t="str">
        <f>IFERROR(IF(I1727&lt;&gt;"",VLOOKUP(I1727,Sheet2!B:C,2,0),""),"")</f>
        <v/>
      </c>
      <c r="K1727" s="64" t="str">
        <f>IFERROR( IF(I1727&lt;&gt;"", HLOOKUP(L$2+$A1727,Sheet2!BX:NK,2,0),""),"")</f>
        <v/>
      </c>
      <c r="L1727" t="str">
        <f>IF(OR(HLOOKUP(L$2+$A1727,Sheet2!BX:NK,$B1727,0),HLOOKUP(L$2+$A1727,Sheet2!BX:NK,$B1727,0)&lt;&gt;""),HLOOKUP(L$2+$A1727,Sheet2!BX:NK,$B1727,0),"")</f>
        <v/>
      </c>
      <c r="M1727" t="str">
        <f>IF(OR(HLOOKUP(M$2+$A1727,Sheet2!BY:NL,$B1727,0),HLOOKUP(M$2+$A1727,Sheet2!BY:NL,$B1727,0)&lt;&gt;""),HLOOKUP(M$2+$A1727,Sheet2!BY:NL,$B1727,0),"")</f>
        <v/>
      </c>
      <c r="N1727" t="str">
        <f>IF(OR(HLOOKUP(N$2+$A1727,Sheet2!BZ:NM,$B1727,0),HLOOKUP(N$2+$A1727,Sheet2!BZ:NM,$B1727,0)&lt;&gt;""),HLOOKUP(N$2+$A1727,Sheet2!BZ:NM,$B1727,0),"")</f>
        <v/>
      </c>
      <c r="O1727" t="str">
        <f>IF(OR(HLOOKUP(O$2+$A1727,Sheet2!CA:NN,$B1727,0),HLOOKUP(O$2+$A1727,Sheet2!CA:NN,$B1727,0)&lt;&gt;""),HLOOKUP(O$2+$A1727,Sheet2!CA:NN,$B1727,0),"")</f>
        <v/>
      </c>
      <c r="P1727" t="str">
        <f>IF(OR(HLOOKUP(P$2+$A1727,Sheet2!CB:NO,$B1727,0),HLOOKUP(P$2+$A1727,Sheet2!CB:NO,$B1727,0)&lt;&gt;""),HLOOKUP(P$2+$A1727,Sheet2!CB:NO,$B1727,0),"")</f>
        <v/>
      </c>
      <c r="Q1727" t="str">
        <f>IF(OR(HLOOKUP(Q$2+$A1727,Sheet2!CC:NO,$B1727,0),HLOOKUP(Q$2+$A1727,Sheet2!CC:NO,$B1727,0)&lt;&gt;""),HLOOKUP(Q$2+$A1727,Sheet2!CC:NO,$B1727,0),"")</f>
        <v/>
      </c>
    </row>
    <row r="1728" spans="1:17" x14ac:dyDescent="0.25">
      <c r="A1728" s="64">
        <f t="shared" si="211"/>
        <v>24</v>
      </c>
      <c r="B1728" s="64">
        <f t="shared" si="212"/>
        <v>177</v>
      </c>
      <c r="C1728" s="64">
        <f t="shared" si="213"/>
        <v>5</v>
      </c>
      <c r="D1728" s="64">
        <f t="shared" si="214"/>
        <v>173</v>
      </c>
      <c r="E1728" s="64">
        <f t="shared" si="215"/>
        <v>861</v>
      </c>
      <c r="F1728" s="64" t="str">
        <f t="shared" si="208"/>
        <v/>
      </c>
      <c r="G1728" s="64" t="str">
        <f t="shared" si="209"/>
        <v/>
      </c>
      <c r="H1728" s="64" t="str">
        <f t="shared" si="210"/>
        <v/>
      </c>
      <c r="I1728" s="80" t="str">
        <f>IFERROR(VLOOKUP(D1728,Sheet2!A:B,2,0),"")</f>
        <v/>
      </c>
      <c r="J1728" s="64" t="str">
        <f>IFERROR(IF(I1728&lt;&gt;"",VLOOKUP(I1728,Sheet2!B:C,2,0),""),"")</f>
        <v/>
      </c>
      <c r="K1728" s="64" t="str">
        <f>IFERROR( IF(I1728&lt;&gt;"", HLOOKUP(L$2+$A1728,Sheet2!BX:NK,2,0),""),"")</f>
        <v/>
      </c>
      <c r="L1728" t="str">
        <f>IF(OR(HLOOKUP(L$2+$A1728,Sheet2!BX:NK,$B1728,0),HLOOKUP(L$2+$A1728,Sheet2!BX:NK,$B1728,0)&lt;&gt;""),HLOOKUP(L$2+$A1728,Sheet2!BX:NK,$B1728,0),"")</f>
        <v/>
      </c>
      <c r="M1728" t="str">
        <f>IF(OR(HLOOKUP(M$2+$A1728,Sheet2!BY:NL,$B1728,0),HLOOKUP(M$2+$A1728,Sheet2!BY:NL,$B1728,0)&lt;&gt;""),HLOOKUP(M$2+$A1728,Sheet2!BY:NL,$B1728,0),"")</f>
        <v/>
      </c>
      <c r="N1728" t="str">
        <f>IF(OR(HLOOKUP(N$2+$A1728,Sheet2!BZ:NM,$B1728,0),HLOOKUP(N$2+$A1728,Sheet2!BZ:NM,$B1728,0)&lt;&gt;""),HLOOKUP(N$2+$A1728,Sheet2!BZ:NM,$B1728,0),"")</f>
        <v/>
      </c>
      <c r="O1728" t="str">
        <f>IF(OR(HLOOKUP(O$2+$A1728,Sheet2!CA:NN,$B1728,0),HLOOKUP(O$2+$A1728,Sheet2!CA:NN,$B1728,0)&lt;&gt;""),HLOOKUP(O$2+$A1728,Sheet2!CA:NN,$B1728,0),"")</f>
        <v/>
      </c>
      <c r="P1728" t="str">
        <f>IF(OR(HLOOKUP(P$2+$A1728,Sheet2!CB:NO,$B1728,0),HLOOKUP(P$2+$A1728,Sheet2!CB:NO,$B1728,0)&lt;&gt;""),HLOOKUP(P$2+$A1728,Sheet2!CB:NO,$B1728,0),"")</f>
        <v/>
      </c>
      <c r="Q1728" t="str">
        <f>IF(OR(HLOOKUP(Q$2+$A1728,Sheet2!CC:NO,$B1728,0),HLOOKUP(Q$2+$A1728,Sheet2!CC:NO,$B1728,0)&lt;&gt;""),HLOOKUP(Q$2+$A1728,Sheet2!CC:NO,$B1728,0),"")</f>
        <v/>
      </c>
    </row>
    <row r="1729" spans="1:17" x14ac:dyDescent="0.25">
      <c r="A1729" s="64">
        <f t="shared" si="211"/>
        <v>30</v>
      </c>
      <c r="B1729" s="64">
        <f t="shared" si="212"/>
        <v>177</v>
      </c>
      <c r="C1729" s="64">
        <f t="shared" si="213"/>
        <v>6</v>
      </c>
      <c r="D1729" s="64">
        <f t="shared" si="214"/>
        <v>173</v>
      </c>
      <c r="E1729" s="64">
        <f t="shared" si="215"/>
        <v>861</v>
      </c>
      <c r="F1729" s="64" t="str">
        <f t="shared" si="208"/>
        <v/>
      </c>
      <c r="G1729" s="64" t="str">
        <f t="shared" si="209"/>
        <v/>
      </c>
      <c r="H1729" s="64" t="str">
        <f t="shared" si="210"/>
        <v/>
      </c>
      <c r="I1729" s="80" t="str">
        <f>IFERROR(VLOOKUP(D1729,Sheet2!A:B,2,0),"")</f>
        <v/>
      </c>
      <c r="J1729" s="64" t="str">
        <f>IFERROR(IF(I1729&lt;&gt;"",VLOOKUP(I1729,Sheet2!B:C,2,0),""),"")</f>
        <v/>
      </c>
      <c r="K1729" s="64" t="str">
        <f>IFERROR( IF(I1729&lt;&gt;"", HLOOKUP(L$2+$A1729,Sheet2!BX:NK,2,0),""),"")</f>
        <v/>
      </c>
      <c r="L1729" t="str">
        <f>IF(OR(HLOOKUP(L$2+$A1729,Sheet2!BX:NK,$B1729,0),HLOOKUP(L$2+$A1729,Sheet2!BX:NK,$B1729,0)&lt;&gt;""),HLOOKUP(L$2+$A1729,Sheet2!BX:NK,$B1729,0),"")</f>
        <v/>
      </c>
      <c r="M1729" t="str">
        <f>IF(OR(HLOOKUP(M$2+$A1729,Sheet2!BY:NL,$B1729,0),HLOOKUP(M$2+$A1729,Sheet2!BY:NL,$B1729,0)&lt;&gt;""),HLOOKUP(M$2+$A1729,Sheet2!BY:NL,$B1729,0),"")</f>
        <v/>
      </c>
      <c r="N1729" t="str">
        <f>IF(OR(HLOOKUP(N$2+$A1729,Sheet2!BZ:NM,$B1729,0),HLOOKUP(N$2+$A1729,Sheet2!BZ:NM,$B1729,0)&lt;&gt;""),HLOOKUP(N$2+$A1729,Sheet2!BZ:NM,$B1729,0),"")</f>
        <v/>
      </c>
      <c r="O1729" t="str">
        <f>IF(OR(HLOOKUP(O$2+$A1729,Sheet2!CA:NN,$B1729,0),HLOOKUP(O$2+$A1729,Sheet2!CA:NN,$B1729,0)&lt;&gt;""),HLOOKUP(O$2+$A1729,Sheet2!CA:NN,$B1729,0),"")</f>
        <v/>
      </c>
      <c r="P1729" t="str">
        <f>IF(OR(HLOOKUP(P$2+$A1729,Sheet2!CB:NO,$B1729,0),HLOOKUP(P$2+$A1729,Sheet2!CB:NO,$B1729,0)&lt;&gt;""),HLOOKUP(P$2+$A1729,Sheet2!CB:NO,$B1729,0),"")</f>
        <v/>
      </c>
      <c r="Q1729" t="str">
        <f>IF(OR(HLOOKUP(Q$2+$A1729,Sheet2!CC:NO,$B1729,0),HLOOKUP(Q$2+$A1729,Sheet2!CC:NO,$B1729,0)&lt;&gt;""),HLOOKUP(Q$2+$A1729,Sheet2!CC:NO,$B1729,0),"")</f>
        <v/>
      </c>
    </row>
    <row r="1730" spans="1:17" x14ac:dyDescent="0.25">
      <c r="A1730" s="64">
        <f t="shared" si="211"/>
        <v>36</v>
      </c>
      <c r="B1730" s="64">
        <f t="shared" si="212"/>
        <v>177</v>
      </c>
      <c r="C1730" s="64">
        <f t="shared" si="213"/>
        <v>7</v>
      </c>
      <c r="D1730" s="64">
        <f t="shared" si="214"/>
        <v>173</v>
      </c>
      <c r="E1730" s="64">
        <f t="shared" si="215"/>
        <v>861</v>
      </c>
      <c r="F1730" s="64" t="str">
        <f t="shared" si="208"/>
        <v/>
      </c>
      <c r="G1730" s="64" t="str">
        <f t="shared" si="209"/>
        <v/>
      </c>
      <c r="H1730" s="64" t="str">
        <f t="shared" si="210"/>
        <v/>
      </c>
      <c r="I1730" s="80" t="str">
        <f>IFERROR(VLOOKUP(D1730,Sheet2!A:B,2,0),"")</f>
        <v/>
      </c>
      <c r="J1730" s="64" t="str">
        <f>IFERROR(IF(I1730&lt;&gt;"",VLOOKUP(I1730,Sheet2!B:C,2,0),""),"")</f>
        <v/>
      </c>
      <c r="K1730" s="64" t="str">
        <f>IFERROR( IF(I1730&lt;&gt;"", HLOOKUP(L$2+$A1730,Sheet2!BX:NK,2,0),""),"")</f>
        <v/>
      </c>
      <c r="L1730" t="str">
        <f>IF(OR(HLOOKUP(L$2+$A1730,Sheet2!BX:NK,$B1730,0),HLOOKUP(L$2+$A1730,Sheet2!BX:NK,$B1730,0)&lt;&gt;""),HLOOKUP(L$2+$A1730,Sheet2!BX:NK,$B1730,0),"")</f>
        <v/>
      </c>
      <c r="M1730" t="str">
        <f>IF(OR(HLOOKUP(M$2+$A1730,Sheet2!BY:NL,$B1730,0),HLOOKUP(M$2+$A1730,Sheet2!BY:NL,$B1730,0)&lt;&gt;""),HLOOKUP(M$2+$A1730,Sheet2!BY:NL,$B1730,0),"")</f>
        <v/>
      </c>
      <c r="N1730" t="str">
        <f>IF(OR(HLOOKUP(N$2+$A1730,Sheet2!BZ:NM,$B1730,0),HLOOKUP(N$2+$A1730,Sheet2!BZ:NM,$B1730,0)&lt;&gt;""),HLOOKUP(N$2+$A1730,Sheet2!BZ:NM,$B1730,0),"")</f>
        <v/>
      </c>
      <c r="O1730" t="str">
        <f>IF(OR(HLOOKUP(O$2+$A1730,Sheet2!CA:NN,$B1730,0),HLOOKUP(O$2+$A1730,Sheet2!CA:NN,$B1730,0)&lt;&gt;""),HLOOKUP(O$2+$A1730,Sheet2!CA:NN,$B1730,0),"")</f>
        <v/>
      </c>
      <c r="P1730" t="str">
        <f>IF(OR(HLOOKUP(P$2+$A1730,Sheet2!CB:NO,$B1730,0),HLOOKUP(P$2+$A1730,Sheet2!CB:NO,$B1730,0)&lt;&gt;""),HLOOKUP(P$2+$A1730,Sheet2!CB:NO,$B1730,0),"")</f>
        <v/>
      </c>
      <c r="Q1730" t="str">
        <f>IF(OR(HLOOKUP(Q$2+$A1730,Sheet2!CC:NO,$B1730,0),HLOOKUP(Q$2+$A1730,Sheet2!CC:NO,$B1730,0)&lt;&gt;""),HLOOKUP(Q$2+$A1730,Sheet2!CC:NO,$B1730,0),"")</f>
        <v/>
      </c>
    </row>
    <row r="1731" spans="1:17" x14ac:dyDescent="0.25">
      <c r="A1731" s="64">
        <f t="shared" si="211"/>
        <v>42</v>
      </c>
      <c r="B1731" s="64">
        <f t="shared" si="212"/>
        <v>177</v>
      </c>
      <c r="C1731" s="64">
        <f t="shared" si="213"/>
        <v>8</v>
      </c>
      <c r="D1731" s="64">
        <f t="shared" si="214"/>
        <v>173</v>
      </c>
      <c r="E1731" s="64">
        <f t="shared" si="215"/>
        <v>861</v>
      </c>
      <c r="F1731" s="64" t="str">
        <f t="shared" si="208"/>
        <v/>
      </c>
      <c r="G1731" s="64" t="str">
        <f t="shared" si="209"/>
        <v/>
      </c>
      <c r="H1731" s="64" t="str">
        <f t="shared" si="210"/>
        <v/>
      </c>
      <c r="I1731" s="80" t="str">
        <f>IFERROR(VLOOKUP(D1731,Sheet2!A:B,2,0),"")</f>
        <v/>
      </c>
      <c r="J1731" s="64" t="str">
        <f>IFERROR(IF(I1731&lt;&gt;"",VLOOKUP(I1731,Sheet2!B:C,2,0),""),"")</f>
        <v/>
      </c>
      <c r="K1731" s="64" t="str">
        <f>IFERROR( IF(I1731&lt;&gt;"", HLOOKUP(L$2+$A1731,Sheet2!BX:NK,2,0),""),"")</f>
        <v/>
      </c>
      <c r="L1731" t="str">
        <f>IF(OR(HLOOKUP(L$2+$A1731,Sheet2!BX:NK,$B1731,0),HLOOKUP(L$2+$A1731,Sheet2!BX:NK,$B1731,0)&lt;&gt;""),HLOOKUP(L$2+$A1731,Sheet2!BX:NK,$B1731,0),"")</f>
        <v/>
      </c>
      <c r="M1731" t="str">
        <f>IF(OR(HLOOKUP(M$2+$A1731,Sheet2!BY:NL,$B1731,0),HLOOKUP(M$2+$A1731,Sheet2!BY:NL,$B1731,0)&lt;&gt;""),HLOOKUP(M$2+$A1731,Sheet2!BY:NL,$B1731,0),"")</f>
        <v/>
      </c>
      <c r="N1731" t="str">
        <f>IF(OR(HLOOKUP(N$2+$A1731,Sheet2!BZ:NM,$B1731,0),HLOOKUP(N$2+$A1731,Sheet2!BZ:NM,$B1731,0)&lt;&gt;""),HLOOKUP(N$2+$A1731,Sheet2!BZ:NM,$B1731,0),"")</f>
        <v/>
      </c>
      <c r="O1731" t="str">
        <f>IF(OR(HLOOKUP(O$2+$A1731,Sheet2!CA:NN,$B1731,0),HLOOKUP(O$2+$A1731,Sheet2!CA:NN,$B1731,0)&lt;&gt;""),HLOOKUP(O$2+$A1731,Sheet2!CA:NN,$B1731,0),"")</f>
        <v/>
      </c>
      <c r="P1731" t="str">
        <f>IF(OR(HLOOKUP(P$2+$A1731,Sheet2!CB:NO,$B1731,0),HLOOKUP(P$2+$A1731,Sheet2!CB:NO,$B1731,0)&lt;&gt;""),HLOOKUP(P$2+$A1731,Sheet2!CB:NO,$B1731,0),"")</f>
        <v/>
      </c>
      <c r="Q1731" t="str">
        <f>IF(OR(HLOOKUP(Q$2+$A1731,Sheet2!CC:NO,$B1731,0),HLOOKUP(Q$2+$A1731,Sheet2!CC:NO,$B1731,0)&lt;&gt;""),HLOOKUP(Q$2+$A1731,Sheet2!CC:NO,$B1731,0),"")</f>
        <v/>
      </c>
    </row>
    <row r="1732" spans="1:17" x14ac:dyDescent="0.25">
      <c r="A1732" s="64">
        <f t="shared" si="211"/>
        <v>48</v>
      </c>
      <c r="B1732" s="64">
        <f t="shared" si="212"/>
        <v>177</v>
      </c>
      <c r="C1732" s="64">
        <f t="shared" si="213"/>
        <v>9</v>
      </c>
      <c r="D1732" s="64">
        <f t="shared" si="214"/>
        <v>173</v>
      </c>
      <c r="E1732" s="64">
        <f t="shared" si="215"/>
        <v>861</v>
      </c>
      <c r="F1732" s="64" t="str">
        <f t="shared" si="208"/>
        <v/>
      </c>
      <c r="G1732" s="64" t="str">
        <f t="shared" si="209"/>
        <v/>
      </c>
      <c r="H1732" s="64" t="str">
        <f t="shared" si="210"/>
        <v/>
      </c>
      <c r="I1732" s="80" t="str">
        <f>IFERROR(VLOOKUP(D1732,Sheet2!A:B,2,0),"")</f>
        <v/>
      </c>
      <c r="J1732" s="64" t="str">
        <f>IFERROR(IF(I1732&lt;&gt;"",VLOOKUP(I1732,Sheet2!B:C,2,0),""),"")</f>
        <v/>
      </c>
      <c r="K1732" s="64" t="str">
        <f>IFERROR( IF(I1732&lt;&gt;"", HLOOKUP(L$2+$A1732,Sheet2!BX:NK,2,0),""),"")</f>
        <v/>
      </c>
      <c r="L1732" t="str">
        <f>IF(OR(HLOOKUP(L$2+$A1732,Sheet2!BX:NK,$B1732,0),HLOOKUP(L$2+$A1732,Sheet2!BX:NK,$B1732,0)&lt;&gt;""),HLOOKUP(L$2+$A1732,Sheet2!BX:NK,$B1732,0),"")</f>
        <v/>
      </c>
      <c r="M1732" t="str">
        <f>IF(OR(HLOOKUP(M$2+$A1732,Sheet2!BY:NL,$B1732,0),HLOOKUP(M$2+$A1732,Sheet2!BY:NL,$B1732,0)&lt;&gt;""),HLOOKUP(M$2+$A1732,Sheet2!BY:NL,$B1732,0),"")</f>
        <v/>
      </c>
      <c r="N1732" t="str">
        <f>IF(OR(HLOOKUP(N$2+$A1732,Sheet2!BZ:NM,$B1732,0),HLOOKUP(N$2+$A1732,Sheet2!BZ:NM,$B1732,0)&lt;&gt;""),HLOOKUP(N$2+$A1732,Sheet2!BZ:NM,$B1732,0),"")</f>
        <v/>
      </c>
      <c r="O1732" t="str">
        <f>IF(OR(HLOOKUP(O$2+$A1732,Sheet2!CA:NN,$B1732,0),HLOOKUP(O$2+$A1732,Sheet2!CA:NN,$B1732,0)&lt;&gt;""),HLOOKUP(O$2+$A1732,Sheet2!CA:NN,$B1732,0),"")</f>
        <v/>
      </c>
      <c r="P1732" t="str">
        <f>IF(OR(HLOOKUP(P$2+$A1732,Sheet2!CB:NO,$B1732,0),HLOOKUP(P$2+$A1732,Sheet2!CB:NO,$B1732,0)&lt;&gt;""),HLOOKUP(P$2+$A1732,Sheet2!CB:NO,$B1732,0),"")</f>
        <v/>
      </c>
      <c r="Q1732" t="str">
        <f>IF(OR(HLOOKUP(Q$2+$A1732,Sheet2!CC:NO,$B1732,0),HLOOKUP(Q$2+$A1732,Sheet2!CC:NO,$B1732,0)&lt;&gt;""),HLOOKUP(Q$2+$A1732,Sheet2!CC:NO,$B1732,0),"")</f>
        <v/>
      </c>
    </row>
    <row r="1733" spans="1:17" x14ac:dyDescent="0.25">
      <c r="A1733" s="64">
        <f t="shared" si="211"/>
        <v>54</v>
      </c>
      <c r="B1733" s="64">
        <f t="shared" si="212"/>
        <v>177</v>
      </c>
      <c r="C1733" s="64">
        <f t="shared" si="213"/>
        <v>10</v>
      </c>
      <c r="D1733" s="64">
        <f t="shared" si="214"/>
        <v>173</v>
      </c>
      <c r="E1733" s="64">
        <f t="shared" si="215"/>
        <v>861</v>
      </c>
      <c r="F1733" s="64" t="str">
        <f t="shared" ref="F1733:F1796" si="216">IFERROR(IF(I1733&lt;&gt;"",IF(LEFT(K1733,2)="1-",1,2),""),"")</f>
        <v/>
      </c>
      <c r="G1733" s="64" t="str">
        <f t="shared" ref="G1733:G1796" si="217">IFERROR(IF(I1733&lt;&gt;"",MONTH( RIGHT(K1733,LEN(K1733)-FIND("-",K1733))),""),"")</f>
        <v/>
      </c>
      <c r="H1733" s="64" t="str">
        <f t="shared" ref="H1733:H1796" si="218">IFERROR(IF(I1733&lt;&gt;"",YEAR( RIGHT(K1733,LEN(K1733)-FIND("-",K1733))),""),"")</f>
        <v/>
      </c>
      <c r="I1733" s="80" t="str">
        <f>IFERROR(VLOOKUP(D1733,Sheet2!A:B,2,0),"")</f>
        <v/>
      </c>
      <c r="J1733" s="64" t="str">
        <f>IFERROR(IF(I1733&lt;&gt;"",VLOOKUP(I1733,Sheet2!B:C,2,0),""),"")</f>
        <v/>
      </c>
      <c r="K1733" s="64" t="str">
        <f>IFERROR( IF(I1733&lt;&gt;"", HLOOKUP(L$2+$A1733,Sheet2!BX:NK,2,0),""),"")</f>
        <v/>
      </c>
      <c r="L1733" t="str">
        <f>IF(OR(HLOOKUP(L$2+$A1733,Sheet2!BX:NK,$B1733,0),HLOOKUP(L$2+$A1733,Sheet2!BX:NK,$B1733,0)&lt;&gt;""),HLOOKUP(L$2+$A1733,Sheet2!BX:NK,$B1733,0),"")</f>
        <v/>
      </c>
      <c r="M1733" t="str">
        <f>IF(OR(HLOOKUP(M$2+$A1733,Sheet2!BY:NL,$B1733,0),HLOOKUP(M$2+$A1733,Sheet2!BY:NL,$B1733,0)&lt;&gt;""),HLOOKUP(M$2+$A1733,Sheet2!BY:NL,$B1733,0),"")</f>
        <v/>
      </c>
      <c r="N1733" t="str">
        <f>IF(OR(HLOOKUP(N$2+$A1733,Sheet2!BZ:NM,$B1733,0),HLOOKUP(N$2+$A1733,Sheet2!BZ:NM,$B1733,0)&lt;&gt;""),HLOOKUP(N$2+$A1733,Sheet2!BZ:NM,$B1733,0),"")</f>
        <v/>
      </c>
      <c r="O1733" t="str">
        <f>IF(OR(HLOOKUP(O$2+$A1733,Sheet2!CA:NN,$B1733,0),HLOOKUP(O$2+$A1733,Sheet2!CA:NN,$B1733,0)&lt;&gt;""),HLOOKUP(O$2+$A1733,Sheet2!CA:NN,$B1733,0),"")</f>
        <v/>
      </c>
      <c r="P1733" t="str">
        <f>IF(OR(HLOOKUP(P$2+$A1733,Sheet2!CB:NO,$B1733,0),HLOOKUP(P$2+$A1733,Sheet2!CB:NO,$B1733,0)&lt;&gt;""),HLOOKUP(P$2+$A1733,Sheet2!CB:NO,$B1733,0),"")</f>
        <v/>
      </c>
      <c r="Q1733" t="str">
        <f>IF(OR(HLOOKUP(Q$2+$A1733,Sheet2!CC:NO,$B1733,0),HLOOKUP(Q$2+$A1733,Sheet2!CC:NO,$B1733,0)&lt;&gt;""),HLOOKUP(Q$2+$A1733,Sheet2!CC:NO,$B1733,0),"")</f>
        <v/>
      </c>
    </row>
    <row r="1734" spans="1:17" x14ac:dyDescent="0.25">
      <c r="A1734" s="64">
        <f t="shared" ref="A1734:A1797" si="219">IF(C1734&lt;&gt;1,A1733+6,0)</f>
        <v>0</v>
      </c>
      <c r="B1734" s="64">
        <f t="shared" ref="B1734:B1797" si="220">IF(C1734&lt;&gt;1,B1733,B1733+1)</f>
        <v>178</v>
      </c>
      <c r="C1734" s="64">
        <f t="shared" ref="C1734:C1797" si="221">IF($C$3-C1733=0,1,C1733+1)</f>
        <v>1</v>
      </c>
      <c r="D1734" s="64">
        <f t="shared" ref="D1734:D1797" si="222">IF(C1734=1,D1733+1,D1733)</f>
        <v>174</v>
      </c>
      <c r="E1734" s="64">
        <f t="shared" ref="E1734:E1797" si="223">IF(D1734&lt;&gt;D1733,E1733+5,E1733)</f>
        <v>866</v>
      </c>
      <c r="F1734" s="64" t="str">
        <f t="shared" si="216"/>
        <v/>
      </c>
      <c r="G1734" s="64" t="str">
        <f t="shared" si="217"/>
        <v/>
      </c>
      <c r="H1734" s="64" t="str">
        <f t="shared" si="218"/>
        <v/>
      </c>
      <c r="I1734" s="80" t="str">
        <f>IFERROR(VLOOKUP(D1734,Sheet2!A:B,2,0),"")</f>
        <v/>
      </c>
      <c r="J1734" s="64" t="str">
        <f>IFERROR(IF(I1734&lt;&gt;"",VLOOKUP(I1734,Sheet2!B:C,2,0),""),"")</f>
        <v/>
      </c>
      <c r="K1734" s="64" t="str">
        <f>IFERROR( IF(I1734&lt;&gt;"", HLOOKUP(L$2+$A1734,Sheet2!BX:NK,2,0),""),"")</f>
        <v/>
      </c>
      <c r="L1734" t="str">
        <f>IF(OR(HLOOKUP(L$2+$A1734,Sheet2!BX:NK,$B1734,0),HLOOKUP(L$2+$A1734,Sheet2!BX:NK,$B1734,0)&lt;&gt;""),HLOOKUP(L$2+$A1734,Sheet2!BX:NK,$B1734,0),"")</f>
        <v/>
      </c>
      <c r="M1734" t="str">
        <f>IF(OR(HLOOKUP(M$2+$A1734,Sheet2!BY:NL,$B1734,0),HLOOKUP(M$2+$A1734,Sheet2!BY:NL,$B1734,0)&lt;&gt;""),HLOOKUP(M$2+$A1734,Sheet2!BY:NL,$B1734,0),"")</f>
        <v/>
      </c>
      <c r="N1734" t="str">
        <f>IF(OR(HLOOKUP(N$2+$A1734,Sheet2!BZ:NM,$B1734,0),HLOOKUP(N$2+$A1734,Sheet2!BZ:NM,$B1734,0)&lt;&gt;""),HLOOKUP(N$2+$A1734,Sheet2!BZ:NM,$B1734,0),"")</f>
        <v/>
      </c>
      <c r="O1734" t="str">
        <f>IF(OR(HLOOKUP(O$2+$A1734,Sheet2!CA:NN,$B1734,0),HLOOKUP(O$2+$A1734,Sheet2!CA:NN,$B1734,0)&lt;&gt;""),HLOOKUP(O$2+$A1734,Sheet2!CA:NN,$B1734,0),"")</f>
        <v/>
      </c>
      <c r="P1734" t="str">
        <f>IF(OR(HLOOKUP(P$2+$A1734,Sheet2!CB:NO,$B1734,0),HLOOKUP(P$2+$A1734,Sheet2!CB:NO,$B1734,0)&lt;&gt;""),HLOOKUP(P$2+$A1734,Sheet2!CB:NO,$B1734,0),"")</f>
        <v/>
      </c>
      <c r="Q1734" t="str">
        <f>IF(OR(HLOOKUP(Q$2+$A1734,Sheet2!CC:NO,$B1734,0),HLOOKUP(Q$2+$A1734,Sheet2!CC:NO,$B1734,0)&lt;&gt;""),HLOOKUP(Q$2+$A1734,Sheet2!CC:NO,$B1734,0),"")</f>
        <v/>
      </c>
    </row>
    <row r="1735" spans="1:17" x14ac:dyDescent="0.25">
      <c r="A1735" s="64">
        <f t="shared" si="219"/>
        <v>6</v>
      </c>
      <c r="B1735" s="64">
        <f t="shared" si="220"/>
        <v>178</v>
      </c>
      <c r="C1735" s="64">
        <f t="shared" si="221"/>
        <v>2</v>
      </c>
      <c r="D1735" s="64">
        <f t="shared" si="222"/>
        <v>174</v>
      </c>
      <c r="E1735" s="64">
        <f t="shared" si="223"/>
        <v>866</v>
      </c>
      <c r="F1735" s="64" t="str">
        <f t="shared" si="216"/>
        <v/>
      </c>
      <c r="G1735" s="64" t="str">
        <f t="shared" si="217"/>
        <v/>
      </c>
      <c r="H1735" s="64" t="str">
        <f t="shared" si="218"/>
        <v/>
      </c>
      <c r="I1735" s="80" t="str">
        <f>IFERROR(VLOOKUP(D1735,Sheet2!A:B,2,0),"")</f>
        <v/>
      </c>
      <c r="J1735" s="64" t="str">
        <f>IFERROR(IF(I1735&lt;&gt;"",VLOOKUP(I1735,Sheet2!B:C,2,0),""),"")</f>
        <v/>
      </c>
      <c r="K1735" s="64" t="str">
        <f>IFERROR( IF(I1735&lt;&gt;"", HLOOKUP(L$2+$A1735,Sheet2!BX:NK,2,0),""),"")</f>
        <v/>
      </c>
      <c r="L1735" t="str">
        <f>IF(OR(HLOOKUP(L$2+$A1735,Sheet2!BX:NK,$B1735,0),HLOOKUP(L$2+$A1735,Sheet2!BX:NK,$B1735,0)&lt;&gt;""),HLOOKUP(L$2+$A1735,Sheet2!BX:NK,$B1735,0),"")</f>
        <v/>
      </c>
      <c r="M1735" t="str">
        <f>IF(OR(HLOOKUP(M$2+$A1735,Sheet2!BY:NL,$B1735,0),HLOOKUP(M$2+$A1735,Sheet2!BY:NL,$B1735,0)&lt;&gt;""),HLOOKUP(M$2+$A1735,Sheet2!BY:NL,$B1735,0),"")</f>
        <v/>
      </c>
      <c r="N1735" t="str">
        <f>IF(OR(HLOOKUP(N$2+$A1735,Sheet2!BZ:NM,$B1735,0),HLOOKUP(N$2+$A1735,Sheet2!BZ:NM,$B1735,0)&lt;&gt;""),HLOOKUP(N$2+$A1735,Sheet2!BZ:NM,$B1735,0),"")</f>
        <v/>
      </c>
      <c r="O1735" t="str">
        <f>IF(OR(HLOOKUP(O$2+$A1735,Sheet2!CA:NN,$B1735,0),HLOOKUP(O$2+$A1735,Sheet2!CA:NN,$B1735,0)&lt;&gt;""),HLOOKUP(O$2+$A1735,Sheet2!CA:NN,$B1735,0),"")</f>
        <v/>
      </c>
      <c r="P1735" t="str">
        <f>IF(OR(HLOOKUP(P$2+$A1735,Sheet2!CB:NO,$B1735,0),HLOOKUP(P$2+$A1735,Sheet2!CB:NO,$B1735,0)&lt;&gt;""),HLOOKUP(P$2+$A1735,Sheet2!CB:NO,$B1735,0),"")</f>
        <v/>
      </c>
      <c r="Q1735" t="str">
        <f>IF(OR(HLOOKUP(Q$2+$A1735,Sheet2!CC:NO,$B1735,0),HLOOKUP(Q$2+$A1735,Sheet2!CC:NO,$B1735,0)&lt;&gt;""),HLOOKUP(Q$2+$A1735,Sheet2!CC:NO,$B1735,0),"")</f>
        <v/>
      </c>
    </row>
    <row r="1736" spans="1:17" x14ac:dyDescent="0.25">
      <c r="A1736" s="64">
        <f t="shared" si="219"/>
        <v>12</v>
      </c>
      <c r="B1736" s="64">
        <f t="shared" si="220"/>
        <v>178</v>
      </c>
      <c r="C1736" s="64">
        <f t="shared" si="221"/>
        <v>3</v>
      </c>
      <c r="D1736" s="64">
        <f t="shared" si="222"/>
        <v>174</v>
      </c>
      <c r="E1736" s="64">
        <f t="shared" si="223"/>
        <v>866</v>
      </c>
      <c r="F1736" s="64" t="str">
        <f t="shared" si="216"/>
        <v/>
      </c>
      <c r="G1736" s="64" t="str">
        <f t="shared" si="217"/>
        <v/>
      </c>
      <c r="H1736" s="64" t="str">
        <f t="shared" si="218"/>
        <v/>
      </c>
      <c r="I1736" s="80" t="str">
        <f>IFERROR(VLOOKUP(D1736,Sheet2!A:B,2,0),"")</f>
        <v/>
      </c>
      <c r="J1736" s="64" t="str">
        <f>IFERROR(IF(I1736&lt;&gt;"",VLOOKUP(I1736,Sheet2!B:C,2,0),""),"")</f>
        <v/>
      </c>
      <c r="K1736" s="64" t="str">
        <f>IFERROR( IF(I1736&lt;&gt;"", HLOOKUP(L$2+$A1736,Sheet2!BX:NK,2,0),""),"")</f>
        <v/>
      </c>
      <c r="L1736" t="str">
        <f>IF(OR(HLOOKUP(L$2+$A1736,Sheet2!BX:NK,$B1736,0),HLOOKUP(L$2+$A1736,Sheet2!BX:NK,$B1736,0)&lt;&gt;""),HLOOKUP(L$2+$A1736,Sheet2!BX:NK,$B1736,0),"")</f>
        <v/>
      </c>
      <c r="M1736" t="str">
        <f>IF(OR(HLOOKUP(M$2+$A1736,Sheet2!BY:NL,$B1736,0),HLOOKUP(M$2+$A1736,Sheet2!BY:NL,$B1736,0)&lt;&gt;""),HLOOKUP(M$2+$A1736,Sheet2!BY:NL,$B1736,0),"")</f>
        <v/>
      </c>
      <c r="N1736" t="str">
        <f>IF(OR(HLOOKUP(N$2+$A1736,Sheet2!BZ:NM,$B1736,0),HLOOKUP(N$2+$A1736,Sheet2!BZ:NM,$B1736,0)&lt;&gt;""),HLOOKUP(N$2+$A1736,Sheet2!BZ:NM,$B1736,0),"")</f>
        <v/>
      </c>
      <c r="O1736" t="str">
        <f>IF(OR(HLOOKUP(O$2+$A1736,Sheet2!CA:NN,$B1736,0),HLOOKUP(O$2+$A1736,Sheet2!CA:NN,$B1736,0)&lt;&gt;""),HLOOKUP(O$2+$A1736,Sheet2!CA:NN,$B1736,0),"")</f>
        <v/>
      </c>
      <c r="P1736" t="str">
        <f>IF(OR(HLOOKUP(P$2+$A1736,Sheet2!CB:NO,$B1736,0),HLOOKUP(P$2+$A1736,Sheet2!CB:NO,$B1736,0)&lt;&gt;""),HLOOKUP(P$2+$A1736,Sheet2!CB:NO,$B1736,0),"")</f>
        <v/>
      </c>
      <c r="Q1736" t="str">
        <f>IF(OR(HLOOKUP(Q$2+$A1736,Sheet2!CC:NO,$B1736,0),HLOOKUP(Q$2+$A1736,Sheet2!CC:NO,$B1736,0)&lt;&gt;""),HLOOKUP(Q$2+$A1736,Sheet2!CC:NO,$B1736,0),"")</f>
        <v/>
      </c>
    </row>
    <row r="1737" spans="1:17" x14ac:dyDescent="0.25">
      <c r="A1737" s="64">
        <f t="shared" si="219"/>
        <v>18</v>
      </c>
      <c r="B1737" s="64">
        <f t="shared" si="220"/>
        <v>178</v>
      </c>
      <c r="C1737" s="64">
        <f t="shared" si="221"/>
        <v>4</v>
      </c>
      <c r="D1737" s="64">
        <f t="shared" si="222"/>
        <v>174</v>
      </c>
      <c r="E1737" s="64">
        <f t="shared" si="223"/>
        <v>866</v>
      </c>
      <c r="F1737" s="64" t="str">
        <f t="shared" si="216"/>
        <v/>
      </c>
      <c r="G1737" s="64" t="str">
        <f t="shared" si="217"/>
        <v/>
      </c>
      <c r="H1737" s="64" t="str">
        <f t="shared" si="218"/>
        <v/>
      </c>
      <c r="I1737" s="80" t="str">
        <f>IFERROR(VLOOKUP(D1737,Sheet2!A:B,2,0),"")</f>
        <v/>
      </c>
      <c r="J1737" s="64" t="str">
        <f>IFERROR(IF(I1737&lt;&gt;"",VLOOKUP(I1737,Sheet2!B:C,2,0),""),"")</f>
        <v/>
      </c>
      <c r="K1737" s="64" t="str">
        <f>IFERROR( IF(I1737&lt;&gt;"", HLOOKUP(L$2+$A1737,Sheet2!BX:NK,2,0),""),"")</f>
        <v/>
      </c>
      <c r="L1737" t="str">
        <f>IF(OR(HLOOKUP(L$2+$A1737,Sheet2!BX:NK,$B1737,0),HLOOKUP(L$2+$A1737,Sheet2!BX:NK,$B1737,0)&lt;&gt;""),HLOOKUP(L$2+$A1737,Sheet2!BX:NK,$B1737,0),"")</f>
        <v/>
      </c>
      <c r="M1737" t="str">
        <f>IF(OR(HLOOKUP(M$2+$A1737,Sheet2!BY:NL,$B1737,0),HLOOKUP(M$2+$A1737,Sheet2!BY:NL,$B1737,0)&lt;&gt;""),HLOOKUP(M$2+$A1737,Sheet2!BY:NL,$B1737,0),"")</f>
        <v/>
      </c>
      <c r="N1737" t="str">
        <f>IF(OR(HLOOKUP(N$2+$A1737,Sheet2!BZ:NM,$B1737,0),HLOOKUP(N$2+$A1737,Sheet2!BZ:NM,$B1737,0)&lt;&gt;""),HLOOKUP(N$2+$A1737,Sheet2!BZ:NM,$B1737,0),"")</f>
        <v/>
      </c>
      <c r="O1737" t="str">
        <f>IF(OR(HLOOKUP(O$2+$A1737,Sheet2!CA:NN,$B1737,0),HLOOKUP(O$2+$A1737,Sheet2!CA:NN,$B1737,0)&lt;&gt;""),HLOOKUP(O$2+$A1737,Sheet2!CA:NN,$B1737,0),"")</f>
        <v/>
      </c>
      <c r="P1737" t="str">
        <f>IF(OR(HLOOKUP(P$2+$A1737,Sheet2!CB:NO,$B1737,0),HLOOKUP(P$2+$A1737,Sheet2!CB:NO,$B1737,0)&lt;&gt;""),HLOOKUP(P$2+$A1737,Sheet2!CB:NO,$B1737,0),"")</f>
        <v/>
      </c>
      <c r="Q1737" t="str">
        <f>IF(OR(HLOOKUP(Q$2+$A1737,Sheet2!CC:NO,$B1737,0),HLOOKUP(Q$2+$A1737,Sheet2!CC:NO,$B1737,0)&lt;&gt;""),HLOOKUP(Q$2+$A1737,Sheet2!CC:NO,$B1737,0),"")</f>
        <v/>
      </c>
    </row>
    <row r="1738" spans="1:17" x14ac:dyDescent="0.25">
      <c r="A1738" s="64">
        <f t="shared" si="219"/>
        <v>24</v>
      </c>
      <c r="B1738" s="64">
        <f t="shared" si="220"/>
        <v>178</v>
      </c>
      <c r="C1738" s="64">
        <f t="shared" si="221"/>
        <v>5</v>
      </c>
      <c r="D1738" s="64">
        <f t="shared" si="222"/>
        <v>174</v>
      </c>
      <c r="E1738" s="64">
        <f t="shared" si="223"/>
        <v>866</v>
      </c>
      <c r="F1738" s="64" t="str">
        <f t="shared" si="216"/>
        <v/>
      </c>
      <c r="G1738" s="64" t="str">
        <f t="shared" si="217"/>
        <v/>
      </c>
      <c r="H1738" s="64" t="str">
        <f t="shared" si="218"/>
        <v/>
      </c>
      <c r="I1738" s="80" t="str">
        <f>IFERROR(VLOOKUP(D1738,Sheet2!A:B,2,0),"")</f>
        <v/>
      </c>
      <c r="J1738" s="64" t="str">
        <f>IFERROR(IF(I1738&lt;&gt;"",VLOOKUP(I1738,Sheet2!B:C,2,0),""),"")</f>
        <v/>
      </c>
      <c r="K1738" s="64" t="str">
        <f>IFERROR( IF(I1738&lt;&gt;"", HLOOKUP(L$2+$A1738,Sheet2!BX:NK,2,0),""),"")</f>
        <v/>
      </c>
      <c r="L1738" t="str">
        <f>IF(OR(HLOOKUP(L$2+$A1738,Sheet2!BX:NK,$B1738,0),HLOOKUP(L$2+$A1738,Sheet2!BX:NK,$B1738,0)&lt;&gt;""),HLOOKUP(L$2+$A1738,Sheet2!BX:NK,$B1738,0),"")</f>
        <v/>
      </c>
      <c r="M1738" t="str">
        <f>IF(OR(HLOOKUP(M$2+$A1738,Sheet2!BY:NL,$B1738,0),HLOOKUP(M$2+$A1738,Sheet2!BY:NL,$B1738,0)&lt;&gt;""),HLOOKUP(M$2+$A1738,Sheet2!BY:NL,$B1738,0),"")</f>
        <v/>
      </c>
      <c r="N1738" t="str">
        <f>IF(OR(HLOOKUP(N$2+$A1738,Sheet2!BZ:NM,$B1738,0),HLOOKUP(N$2+$A1738,Sheet2!BZ:NM,$B1738,0)&lt;&gt;""),HLOOKUP(N$2+$A1738,Sheet2!BZ:NM,$B1738,0),"")</f>
        <v/>
      </c>
      <c r="O1738" t="str">
        <f>IF(OR(HLOOKUP(O$2+$A1738,Sheet2!CA:NN,$B1738,0),HLOOKUP(O$2+$A1738,Sheet2!CA:NN,$B1738,0)&lt;&gt;""),HLOOKUP(O$2+$A1738,Sheet2!CA:NN,$B1738,0),"")</f>
        <v/>
      </c>
      <c r="P1738" t="str">
        <f>IF(OR(HLOOKUP(P$2+$A1738,Sheet2!CB:NO,$B1738,0),HLOOKUP(P$2+$A1738,Sheet2!CB:NO,$B1738,0)&lt;&gt;""),HLOOKUP(P$2+$A1738,Sheet2!CB:NO,$B1738,0),"")</f>
        <v/>
      </c>
      <c r="Q1738" t="str">
        <f>IF(OR(HLOOKUP(Q$2+$A1738,Sheet2!CC:NO,$B1738,0),HLOOKUP(Q$2+$A1738,Sheet2!CC:NO,$B1738,0)&lt;&gt;""),HLOOKUP(Q$2+$A1738,Sheet2!CC:NO,$B1738,0),"")</f>
        <v/>
      </c>
    </row>
    <row r="1739" spans="1:17" x14ac:dyDescent="0.25">
      <c r="A1739" s="64">
        <f t="shared" si="219"/>
        <v>30</v>
      </c>
      <c r="B1739" s="64">
        <f t="shared" si="220"/>
        <v>178</v>
      </c>
      <c r="C1739" s="64">
        <f t="shared" si="221"/>
        <v>6</v>
      </c>
      <c r="D1739" s="64">
        <f t="shared" si="222"/>
        <v>174</v>
      </c>
      <c r="E1739" s="64">
        <f t="shared" si="223"/>
        <v>866</v>
      </c>
      <c r="F1739" s="64" t="str">
        <f t="shared" si="216"/>
        <v/>
      </c>
      <c r="G1739" s="64" t="str">
        <f t="shared" si="217"/>
        <v/>
      </c>
      <c r="H1739" s="64" t="str">
        <f t="shared" si="218"/>
        <v/>
      </c>
      <c r="I1739" s="80" t="str">
        <f>IFERROR(VLOOKUP(D1739,Sheet2!A:B,2,0),"")</f>
        <v/>
      </c>
      <c r="J1739" s="64" t="str">
        <f>IFERROR(IF(I1739&lt;&gt;"",VLOOKUP(I1739,Sheet2!B:C,2,0),""),"")</f>
        <v/>
      </c>
      <c r="K1739" s="64" t="str">
        <f>IFERROR( IF(I1739&lt;&gt;"", HLOOKUP(L$2+$A1739,Sheet2!BX:NK,2,0),""),"")</f>
        <v/>
      </c>
      <c r="L1739" t="str">
        <f>IF(OR(HLOOKUP(L$2+$A1739,Sheet2!BX:NK,$B1739,0),HLOOKUP(L$2+$A1739,Sheet2!BX:NK,$B1739,0)&lt;&gt;""),HLOOKUP(L$2+$A1739,Sheet2!BX:NK,$B1739,0),"")</f>
        <v/>
      </c>
      <c r="M1739" t="str">
        <f>IF(OR(HLOOKUP(M$2+$A1739,Sheet2!BY:NL,$B1739,0),HLOOKUP(M$2+$A1739,Sheet2!BY:NL,$B1739,0)&lt;&gt;""),HLOOKUP(M$2+$A1739,Sheet2!BY:NL,$B1739,0),"")</f>
        <v/>
      </c>
      <c r="N1739" t="str">
        <f>IF(OR(HLOOKUP(N$2+$A1739,Sheet2!BZ:NM,$B1739,0),HLOOKUP(N$2+$A1739,Sheet2!BZ:NM,$B1739,0)&lt;&gt;""),HLOOKUP(N$2+$A1739,Sheet2!BZ:NM,$B1739,0),"")</f>
        <v/>
      </c>
      <c r="O1739" t="str">
        <f>IF(OR(HLOOKUP(O$2+$A1739,Sheet2!CA:NN,$B1739,0),HLOOKUP(O$2+$A1739,Sheet2!CA:NN,$B1739,0)&lt;&gt;""),HLOOKUP(O$2+$A1739,Sheet2!CA:NN,$B1739,0),"")</f>
        <v/>
      </c>
      <c r="P1739" t="str">
        <f>IF(OR(HLOOKUP(P$2+$A1739,Sheet2!CB:NO,$B1739,0),HLOOKUP(P$2+$A1739,Sheet2!CB:NO,$B1739,0)&lt;&gt;""),HLOOKUP(P$2+$A1739,Sheet2!CB:NO,$B1739,0),"")</f>
        <v/>
      </c>
      <c r="Q1739" t="str">
        <f>IF(OR(HLOOKUP(Q$2+$A1739,Sheet2!CC:NO,$B1739,0),HLOOKUP(Q$2+$A1739,Sheet2!CC:NO,$B1739,0)&lt;&gt;""),HLOOKUP(Q$2+$A1739,Sheet2!CC:NO,$B1739,0),"")</f>
        <v/>
      </c>
    </row>
    <row r="1740" spans="1:17" x14ac:dyDescent="0.25">
      <c r="A1740" s="64">
        <f t="shared" si="219"/>
        <v>36</v>
      </c>
      <c r="B1740" s="64">
        <f t="shared" si="220"/>
        <v>178</v>
      </c>
      <c r="C1740" s="64">
        <f t="shared" si="221"/>
        <v>7</v>
      </c>
      <c r="D1740" s="64">
        <f t="shared" si="222"/>
        <v>174</v>
      </c>
      <c r="E1740" s="64">
        <f t="shared" si="223"/>
        <v>866</v>
      </c>
      <c r="F1740" s="64" t="str">
        <f t="shared" si="216"/>
        <v/>
      </c>
      <c r="G1740" s="64" t="str">
        <f t="shared" si="217"/>
        <v/>
      </c>
      <c r="H1740" s="64" t="str">
        <f t="shared" si="218"/>
        <v/>
      </c>
      <c r="I1740" s="80" t="str">
        <f>IFERROR(VLOOKUP(D1740,Sheet2!A:B,2,0),"")</f>
        <v/>
      </c>
      <c r="J1740" s="64" t="str">
        <f>IFERROR(IF(I1740&lt;&gt;"",VLOOKUP(I1740,Sheet2!B:C,2,0),""),"")</f>
        <v/>
      </c>
      <c r="K1740" s="64" t="str">
        <f>IFERROR( IF(I1740&lt;&gt;"", HLOOKUP(L$2+$A1740,Sheet2!BX:NK,2,0),""),"")</f>
        <v/>
      </c>
      <c r="L1740" t="str">
        <f>IF(OR(HLOOKUP(L$2+$A1740,Sheet2!BX:NK,$B1740,0),HLOOKUP(L$2+$A1740,Sheet2!BX:NK,$B1740,0)&lt;&gt;""),HLOOKUP(L$2+$A1740,Sheet2!BX:NK,$B1740,0),"")</f>
        <v/>
      </c>
      <c r="M1740" t="str">
        <f>IF(OR(HLOOKUP(M$2+$A1740,Sheet2!BY:NL,$B1740,0),HLOOKUP(M$2+$A1740,Sheet2!BY:NL,$B1740,0)&lt;&gt;""),HLOOKUP(M$2+$A1740,Sheet2!BY:NL,$B1740,0),"")</f>
        <v/>
      </c>
      <c r="N1740" t="str">
        <f>IF(OR(HLOOKUP(N$2+$A1740,Sheet2!BZ:NM,$B1740,0),HLOOKUP(N$2+$A1740,Sheet2!BZ:NM,$B1740,0)&lt;&gt;""),HLOOKUP(N$2+$A1740,Sheet2!BZ:NM,$B1740,0),"")</f>
        <v/>
      </c>
      <c r="O1740" t="str">
        <f>IF(OR(HLOOKUP(O$2+$A1740,Sheet2!CA:NN,$B1740,0),HLOOKUP(O$2+$A1740,Sheet2!CA:NN,$B1740,0)&lt;&gt;""),HLOOKUP(O$2+$A1740,Sheet2!CA:NN,$B1740,0),"")</f>
        <v/>
      </c>
      <c r="P1740" t="str">
        <f>IF(OR(HLOOKUP(P$2+$A1740,Sheet2!CB:NO,$B1740,0),HLOOKUP(P$2+$A1740,Sheet2!CB:NO,$B1740,0)&lt;&gt;""),HLOOKUP(P$2+$A1740,Sheet2!CB:NO,$B1740,0),"")</f>
        <v/>
      </c>
      <c r="Q1740" t="str">
        <f>IF(OR(HLOOKUP(Q$2+$A1740,Sheet2!CC:NO,$B1740,0),HLOOKUP(Q$2+$A1740,Sheet2!CC:NO,$B1740,0)&lt;&gt;""),HLOOKUP(Q$2+$A1740,Sheet2!CC:NO,$B1740,0),"")</f>
        <v/>
      </c>
    </row>
    <row r="1741" spans="1:17" x14ac:dyDescent="0.25">
      <c r="A1741" s="64">
        <f t="shared" si="219"/>
        <v>42</v>
      </c>
      <c r="B1741" s="64">
        <f t="shared" si="220"/>
        <v>178</v>
      </c>
      <c r="C1741" s="64">
        <f t="shared" si="221"/>
        <v>8</v>
      </c>
      <c r="D1741" s="64">
        <f t="shared" si="222"/>
        <v>174</v>
      </c>
      <c r="E1741" s="64">
        <f t="shared" si="223"/>
        <v>866</v>
      </c>
      <c r="F1741" s="64" t="str">
        <f t="shared" si="216"/>
        <v/>
      </c>
      <c r="G1741" s="64" t="str">
        <f t="shared" si="217"/>
        <v/>
      </c>
      <c r="H1741" s="64" t="str">
        <f t="shared" si="218"/>
        <v/>
      </c>
      <c r="I1741" s="80" t="str">
        <f>IFERROR(VLOOKUP(D1741,Sheet2!A:B,2,0),"")</f>
        <v/>
      </c>
      <c r="J1741" s="64" t="str">
        <f>IFERROR(IF(I1741&lt;&gt;"",VLOOKUP(I1741,Sheet2!B:C,2,0),""),"")</f>
        <v/>
      </c>
      <c r="K1741" s="64" t="str">
        <f>IFERROR( IF(I1741&lt;&gt;"", HLOOKUP(L$2+$A1741,Sheet2!BX:NK,2,0),""),"")</f>
        <v/>
      </c>
      <c r="L1741" t="str">
        <f>IF(OR(HLOOKUP(L$2+$A1741,Sheet2!BX:NK,$B1741,0),HLOOKUP(L$2+$A1741,Sheet2!BX:NK,$B1741,0)&lt;&gt;""),HLOOKUP(L$2+$A1741,Sheet2!BX:NK,$B1741,0),"")</f>
        <v/>
      </c>
      <c r="M1741" t="str">
        <f>IF(OR(HLOOKUP(M$2+$A1741,Sheet2!BY:NL,$B1741,0),HLOOKUP(M$2+$A1741,Sheet2!BY:NL,$B1741,0)&lt;&gt;""),HLOOKUP(M$2+$A1741,Sheet2!BY:NL,$B1741,0),"")</f>
        <v/>
      </c>
      <c r="N1741" t="str">
        <f>IF(OR(HLOOKUP(N$2+$A1741,Sheet2!BZ:NM,$B1741,0),HLOOKUP(N$2+$A1741,Sheet2!BZ:NM,$B1741,0)&lt;&gt;""),HLOOKUP(N$2+$A1741,Sheet2!BZ:NM,$B1741,0),"")</f>
        <v/>
      </c>
      <c r="O1741" t="str">
        <f>IF(OR(HLOOKUP(O$2+$A1741,Sheet2!CA:NN,$B1741,0),HLOOKUP(O$2+$A1741,Sheet2!CA:NN,$B1741,0)&lt;&gt;""),HLOOKUP(O$2+$A1741,Sheet2!CA:NN,$B1741,0),"")</f>
        <v/>
      </c>
      <c r="P1741" t="str">
        <f>IF(OR(HLOOKUP(P$2+$A1741,Sheet2!CB:NO,$B1741,0),HLOOKUP(P$2+$A1741,Sheet2!CB:NO,$B1741,0)&lt;&gt;""),HLOOKUP(P$2+$A1741,Sheet2!CB:NO,$B1741,0),"")</f>
        <v/>
      </c>
      <c r="Q1741" t="str">
        <f>IF(OR(HLOOKUP(Q$2+$A1741,Sheet2!CC:NO,$B1741,0),HLOOKUP(Q$2+$A1741,Sheet2!CC:NO,$B1741,0)&lt;&gt;""),HLOOKUP(Q$2+$A1741,Sheet2!CC:NO,$B1741,0),"")</f>
        <v/>
      </c>
    </row>
    <row r="1742" spans="1:17" x14ac:dyDescent="0.25">
      <c r="A1742" s="64">
        <f t="shared" si="219"/>
        <v>48</v>
      </c>
      <c r="B1742" s="64">
        <f t="shared" si="220"/>
        <v>178</v>
      </c>
      <c r="C1742" s="64">
        <f t="shared" si="221"/>
        <v>9</v>
      </c>
      <c r="D1742" s="64">
        <f t="shared" si="222"/>
        <v>174</v>
      </c>
      <c r="E1742" s="64">
        <f t="shared" si="223"/>
        <v>866</v>
      </c>
      <c r="F1742" s="64" t="str">
        <f t="shared" si="216"/>
        <v/>
      </c>
      <c r="G1742" s="64" t="str">
        <f t="shared" si="217"/>
        <v/>
      </c>
      <c r="H1742" s="64" t="str">
        <f t="shared" si="218"/>
        <v/>
      </c>
      <c r="I1742" s="80" t="str">
        <f>IFERROR(VLOOKUP(D1742,Sheet2!A:B,2,0),"")</f>
        <v/>
      </c>
      <c r="J1742" s="64" t="str">
        <f>IFERROR(IF(I1742&lt;&gt;"",VLOOKUP(I1742,Sheet2!B:C,2,0),""),"")</f>
        <v/>
      </c>
      <c r="K1742" s="64" t="str">
        <f>IFERROR( IF(I1742&lt;&gt;"", HLOOKUP(L$2+$A1742,Sheet2!BX:NK,2,0),""),"")</f>
        <v/>
      </c>
      <c r="L1742" t="str">
        <f>IF(OR(HLOOKUP(L$2+$A1742,Sheet2!BX:NK,$B1742,0),HLOOKUP(L$2+$A1742,Sheet2!BX:NK,$B1742,0)&lt;&gt;""),HLOOKUP(L$2+$A1742,Sheet2!BX:NK,$B1742,0),"")</f>
        <v/>
      </c>
      <c r="M1742" t="str">
        <f>IF(OR(HLOOKUP(M$2+$A1742,Sheet2!BY:NL,$B1742,0),HLOOKUP(M$2+$A1742,Sheet2!BY:NL,$B1742,0)&lt;&gt;""),HLOOKUP(M$2+$A1742,Sheet2!BY:NL,$B1742,0),"")</f>
        <v/>
      </c>
      <c r="N1742" t="str">
        <f>IF(OR(HLOOKUP(N$2+$A1742,Sheet2!BZ:NM,$B1742,0),HLOOKUP(N$2+$A1742,Sheet2!BZ:NM,$B1742,0)&lt;&gt;""),HLOOKUP(N$2+$A1742,Sheet2!BZ:NM,$B1742,0),"")</f>
        <v/>
      </c>
      <c r="O1742" t="str">
        <f>IF(OR(HLOOKUP(O$2+$A1742,Sheet2!CA:NN,$B1742,0),HLOOKUP(O$2+$A1742,Sheet2!CA:NN,$B1742,0)&lt;&gt;""),HLOOKUP(O$2+$A1742,Sheet2!CA:NN,$B1742,0),"")</f>
        <v/>
      </c>
      <c r="P1742" t="str">
        <f>IF(OR(HLOOKUP(P$2+$A1742,Sheet2!CB:NO,$B1742,0),HLOOKUP(P$2+$A1742,Sheet2!CB:NO,$B1742,0)&lt;&gt;""),HLOOKUP(P$2+$A1742,Sheet2!CB:NO,$B1742,0),"")</f>
        <v/>
      </c>
      <c r="Q1742" t="str">
        <f>IF(OR(HLOOKUP(Q$2+$A1742,Sheet2!CC:NO,$B1742,0),HLOOKUP(Q$2+$A1742,Sheet2!CC:NO,$B1742,0)&lt;&gt;""),HLOOKUP(Q$2+$A1742,Sheet2!CC:NO,$B1742,0),"")</f>
        <v/>
      </c>
    </row>
    <row r="1743" spans="1:17" x14ac:dyDescent="0.25">
      <c r="A1743" s="64">
        <f t="shared" si="219"/>
        <v>54</v>
      </c>
      <c r="B1743" s="64">
        <f t="shared" si="220"/>
        <v>178</v>
      </c>
      <c r="C1743" s="64">
        <f t="shared" si="221"/>
        <v>10</v>
      </c>
      <c r="D1743" s="64">
        <f t="shared" si="222"/>
        <v>174</v>
      </c>
      <c r="E1743" s="64">
        <f t="shared" si="223"/>
        <v>866</v>
      </c>
      <c r="F1743" s="64" t="str">
        <f t="shared" si="216"/>
        <v/>
      </c>
      <c r="G1743" s="64" t="str">
        <f t="shared" si="217"/>
        <v/>
      </c>
      <c r="H1743" s="64" t="str">
        <f t="shared" si="218"/>
        <v/>
      </c>
      <c r="I1743" s="80" t="str">
        <f>IFERROR(VLOOKUP(D1743,Sheet2!A:B,2,0),"")</f>
        <v/>
      </c>
      <c r="J1743" s="64" t="str">
        <f>IFERROR(IF(I1743&lt;&gt;"",VLOOKUP(I1743,Sheet2!B:C,2,0),""),"")</f>
        <v/>
      </c>
      <c r="K1743" s="64" t="str">
        <f>IFERROR( IF(I1743&lt;&gt;"", HLOOKUP(L$2+$A1743,Sheet2!BX:NK,2,0),""),"")</f>
        <v/>
      </c>
      <c r="L1743" t="str">
        <f>IF(OR(HLOOKUP(L$2+$A1743,Sheet2!BX:NK,$B1743,0),HLOOKUP(L$2+$A1743,Sheet2!BX:NK,$B1743,0)&lt;&gt;""),HLOOKUP(L$2+$A1743,Sheet2!BX:NK,$B1743,0),"")</f>
        <v/>
      </c>
      <c r="M1743" t="str">
        <f>IF(OR(HLOOKUP(M$2+$A1743,Sheet2!BY:NL,$B1743,0),HLOOKUP(M$2+$A1743,Sheet2!BY:NL,$B1743,0)&lt;&gt;""),HLOOKUP(M$2+$A1743,Sheet2!BY:NL,$B1743,0),"")</f>
        <v/>
      </c>
      <c r="N1743" t="str">
        <f>IF(OR(HLOOKUP(N$2+$A1743,Sheet2!BZ:NM,$B1743,0),HLOOKUP(N$2+$A1743,Sheet2!BZ:NM,$B1743,0)&lt;&gt;""),HLOOKUP(N$2+$A1743,Sheet2!BZ:NM,$B1743,0),"")</f>
        <v/>
      </c>
      <c r="O1743" t="str">
        <f>IF(OR(HLOOKUP(O$2+$A1743,Sheet2!CA:NN,$B1743,0),HLOOKUP(O$2+$A1743,Sheet2!CA:NN,$B1743,0)&lt;&gt;""),HLOOKUP(O$2+$A1743,Sheet2!CA:NN,$B1743,0),"")</f>
        <v/>
      </c>
      <c r="P1743" t="str">
        <f>IF(OR(HLOOKUP(P$2+$A1743,Sheet2!CB:NO,$B1743,0),HLOOKUP(P$2+$A1743,Sheet2!CB:NO,$B1743,0)&lt;&gt;""),HLOOKUP(P$2+$A1743,Sheet2!CB:NO,$B1743,0),"")</f>
        <v/>
      </c>
      <c r="Q1743" t="str">
        <f>IF(OR(HLOOKUP(Q$2+$A1743,Sheet2!CC:NO,$B1743,0),HLOOKUP(Q$2+$A1743,Sheet2!CC:NO,$B1743,0)&lt;&gt;""),HLOOKUP(Q$2+$A1743,Sheet2!CC:NO,$B1743,0),"")</f>
        <v/>
      </c>
    </row>
    <row r="1744" spans="1:17" x14ac:dyDescent="0.25">
      <c r="A1744" s="64">
        <f t="shared" si="219"/>
        <v>0</v>
      </c>
      <c r="B1744" s="64">
        <f t="shared" si="220"/>
        <v>179</v>
      </c>
      <c r="C1744" s="64">
        <f t="shared" si="221"/>
        <v>1</v>
      </c>
      <c r="D1744" s="64">
        <f t="shared" si="222"/>
        <v>175</v>
      </c>
      <c r="E1744" s="64">
        <f t="shared" si="223"/>
        <v>871</v>
      </c>
      <c r="F1744" s="64" t="str">
        <f t="shared" si="216"/>
        <v/>
      </c>
      <c r="G1744" s="64" t="str">
        <f t="shared" si="217"/>
        <v/>
      </c>
      <c r="H1744" s="64" t="str">
        <f t="shared" si="218"/>
        <v/>
      </c>
      <c r="I1744" s="80" t="str">
        <f>IFERROR(VLOOKUP(D1744,Sheet2!A:B,2,0),"")</f>
        <v/>
      </c>
      <c r="J1744" s="64" t="str">
        <f>IFERROR(IF(I1744&lt;&gt;"",VLOOKUP(I1744,Sheet2!B:C,2,0),""),"")</f>
        <v/>
      </c>
      <c r="K1744" s="64" t="str">
        <f>IFERROR( IF(I1744&lt;&gt;"", HLOOKUP(L$2+$A1744,Sheet2!BX:NK,2,0),""),"")</f>
        <v/>
      </c>
      <c r="L1744" t="str">
        <f>IF(OR(HLOOKUP(L$2+$A1744,Sheet2!BX:NK,$B1744,0),HLOOKUP(L$2+$A1744,Sheet2!BX:NK,$B1744,0)&lt;&gt;""),HLOOKUP(L$2+$A1744,Sheet2!BX:NK,$B1744,0),"")</f>
        <v/>
      </c>
      <c r="M1744" t="str">
        <f>IF(OR(HLOOKUP(M$2+$A1744,Sheet2!BY:NL,$B1744,0),HLOOKUP(M$2+$A1744,Sheet2!BY:NL,$B1744,0)&lt;&gt;""),HLOOKUP(M$2+$A1744,Sheet2!BY:NL,$B1744,0),"")</f>
        <v/>
      </c>
      <c r="N1744" t="str">
        <f>IF(OR(HLOOKUP(N$2+$A1744,Sheet2!BZ:NM,$B1744,0),HLOOKUP(N$2+$A1744,Sheet2!BZ:NM,$B1744,0)&lt;&gt;""),HLOOKUP(N$2+$A1744,Sheet2!BZ:NM,$B1744,0),"")</f>
        <v/>
      </c>
      <c r="O1744" t="str">
        <f>IF(OR(HLOOKUP(O$2+$A1744,Sheet2!CA:NN,$B1744,0),HLOOKUP(O$2+$A1744,Sheet2!CA:NN,$B1744,0)&lt;&gt;""),HLOOKUP(O$2+$A1744,Sheet2!CA:NN,$B1744,0),"")</f>
        <v/>
      </c>
      <c r="P1744" t="str">
        <f>IF(OR(HLOOKUP(P$2+$A1744,Sheet2!CB:NO,$B1744,0),HLOOKUP(P$2+$A1744,Sheet2!CB:NO,$B1744,0)&lt;&gt;""),HLOOKUP(P$2+$A1744,Sheet2!CB:NO,$B1744,0),"")</f>
        <v/>
      </c>
      <c r="Q1744" t="str">
        <f>IF(OR(HLOOKUP(Q$2+$A1744,Sheet2!CC:NO,$B1744,0),HLOOKUP(Q$2+$A1744,Sheet2!CC:NO,$B1744,0)&lt;&gt;""),HLOOKUP(Q$2+$A1744,Sheet2!CC:NO,$B1744,0),"")</f>
        <v/>
      </c>
    </row>
    <row r="1745" spans="1:17" x14ac:dyDescent="0.25">
      <c r="A1745" s="64">
        <f t="shared" si="219"/>
        <v>6</v>
      </c>
      <c r="B1745" s="64">
        <f t="shared" si="220"/>
        <v>179</v>
      </c>
      <c r="C1745" s="64">
        <f t="shared" si="221"/>
        <v>2</v>
      </c>
      <c r="D1745" s="64">
        <f t="shared" si="222"/>
        <v>175</v>
      </c>
      <c r="E1745" s="64">
        <f t="shared" si="223"/>
        <v>871</v>
      </c>
      <c r="F1745" s="64" t="str">
        <f t="shared" si="216"/>
        <v/>
      </c>
      <c r="G1745" s="64" t="str">
        <f t="shared" si="217"/>
        <v/>
      </c>
      <c r="H1745" s="64" t="str">
        <f t="shared" si="218"/>
        <v/>
      </c>
      <c r="I1745" s="80" t="str">
        <f>IFERROR(VLOOKUP(D1745,Sheet2!A:B,2,0),"")</f>
        <v/>
      </c>
      <c r="J1745" s="64" t="str">
        <f>IFERROR(IF(I1745&lt;&gt;"",VLOOKUP(I1745,Sheet2!B:C,2,0),""),"")</f>
        <v/>
      </c>
      <c r="K1745" s="64" t="str">
        <f>IFERROR( IF(I1745&lt;&gt;"", HLOOKUP(L$2+$A1745,Sheet2!BX:NK,2,0),""),"")</f>
        <v/>
      </c>
      <c r="L1745" t="str">
        <f>IF(OR(HLOOKUP(L$2+$A1745,Sheet2!BX:NK,$B1745,0),HLOOKUP(L$2+$A1745,Sheet2!BX:NK,$B1745,0)&lt;&gt;""),HLOOKUP(L$2+$A1745,Sheet2!BX:NK,$B1745,0),"")</f>
        <v/>
      </c>
      <c r="M1745" t="str">
        <f>IF(OR(HLOOKUP(M$2+$A1745,Sheet2!BY:NL,$B1745,0),HLOOKUP(M$2+$A1745,Sheet2!BY:NL,$B1745,0)&lt;&gt;""),HLOOKUP(M$2+$A1745,Sheet2!BY:NL,$B1745,0),"")</f>
        <v/>
      </c>
      <c r="N1745" t="str">
        <f>IF(OR(HLOOKUP(N$2+$A1745,Sheet2!BZ:NM,$B1745,0),HLOOKUP(N$2+$A1745,Sheet2!BZ:NM,$B1745,0)&lt;&gt;""),HLOOKUP(N$2+$A1745,Sheet2!BZ:NM,$B1745,0),"")</f>
        <v/>
      </c>
      <c r="O1745" t="str">
        <f>IF(OR(HLOOKUP(O$2+$A1745,Sheet2!CA:NN,$B1745,0),HLOOKUP(O$2+$A1745,Sheet2!CA:NN,$B1745,0)&lt;&gt;""),HLOOKUP(O$2+$A1745,Sheet2!CA:NN,$B1745,0),"")</f>
        <v/>
      </c>
      <c r="P1745" t="str">
        <f>IF(OR(HLOOKUP(P$2+$A1745,Sheet2!CB:NO,$B1745,0),HLOOKUP(P$2+$A1745,Sheet2!CB:NO,$B1745,0)&lt;&gt;""),HLOOKUP(P$2+$A1745,Sheet2!CB:NO,$B1745,0),"")</f>
        <v/>
      </c>
      <c r="Q1745" t="str">
        <f>IF(OR(HLOOKUP(Q$2+$A1745,Sheet2!CC:NO,$B1745,0),HLOOKUP(Q$2+$A1745,Sheet2!CC:NO,$B1745,0)&lt;&gt;""),HLOOKUP(Q$2+$A1745,Sheet2!CC:NO,$B1745,0),"")</f>
        <v/>
      </c>
    </row>
    <row r="1746" spans="1:17" x14ac:dyDescent="0.25">
      <c r="A1746" s="64">
        <f t="shared" si="219"/>
        <v>12</v>
      </c>
      <c r="B1746" s="64">
        <f t="shared" si="220"/>
        <v>179</v>
      </c>
      <c r="C1746" s="64">
        <f t="shared" si="221"/>
        <v>3</v>
      </c>
      <c r="D1746" s="64">
        <f t="shared" si="222"/>
        <v>175</v>
      </c>
      <c r="E1746" s="64">
        <f t="shared" si="223"/>
        <v>871</v>
      </c>
      <c r="F1746" s="64" t="str">
        <f t="shared" si="216"/>
        <v/>
      </c>
      <c r="G1746" s="64" t="str">
        <f t="shared" si="217"/>
        <v/>
      </c>
      <c r="H1746" s="64" t="str">
        <f t="shared" si="218"/>
        <v/>
      </c>
      <c r="I1746" s="80" t="str">
        <f>IFERROR(VLOOKUP(D1746,Sheet2!A:B,2,0),"")</f>
        <v/>
      </c>
      <c r="J1746" s="64" t="str">
        <f>IFERROR(IF(I1746&lt;&gt;"",VLOOKUP(I1746,Sheet2!B:C,2,0),""),"")</f>
        <v/>
      </c>
      <c r="K1746" s="64" t="str">
        <f>IFERROR( IF(I1746&lt;&gt;"", HLOOKUP(L$2+$A1746,Sheet2!BX:NK,2,0),""),"")</f>
        <v/>
      </c>
      <c r="L1746" t="str">
        <f>IF(OR(HLOOKUP(L$2+$A1746,Sheet2!BX:NK,$B1746,0),HLOOKUP(L$2+$A1746,Sheet2!BX:NK,$B1746,0)&lt;&gt;""),HLOOKUP(L$2+$A1746,Sheet2!BX:NK,$B1746,0),"")</f>
        <v/>
      </c>
      <c r="M1746" t="str">
        <f>IF(OR(HLOOKUP(M$2+$A1746,Sheet2!BY:NL,$B1746,0),HLOOKUP(M$2+$A1746,Sheet2!BY:NL,$B1746,0)&lt;&gt;""),HLOOKUP(M$2+$A1746,Sheet2!BY:NL,$B1746,0),"")</f>
        <v/>
      </c>
      <c r="N1746" t="str">
        <f>IF(OR(HLOOKUP(N$2+$A1746,Sheet2!BZ:NM,$B1746,0),HLOOKUP(N$2+$A1746,Sheet2!BZ:NM,$B1746,0)&lt;&gt;""),HLOOKUP(N$2+$A1746,Sheet2!BZ:NM,$B1746,0),"")</f>
        <v/>
      </c>
      <c r="O1746" t="str">
        <f>IF(OR(HLOOKUP(O$2+$A1746,Sheet2!CA:NN,$B1746,0),HLOOKUP(O$2+$A1746,Sheet2!CA:NN,$B1746,0)&lt;&gt;""),HLOOKUP(O$2+$A1746,Sheet2!CA:NN,$B1746,0),"")</f>
        <v/>
      </c>
      <c r="P1746" t="str">
        <f>IF(OR(HLOOKUP(P$2+$A1746,Sheet2!CB:NO,$B1746,0),HLOOKUP(P$2+$A1746,Sheet2!CB:NO,$B1746,0)&lt;&gt;""),HLOOKUP(P$2+$A1746,Sheet2!CB:NO,$B1746,0),"")</f>
        <v/>
      </c>
      <c r="Q1746" t="str">
        <f>IF(OR(HLOOKUP(Q$2+$A1746,Sheet2!CC:NO,$B1746,0),HLOOKUP(Q$2+$A1746,Sheet2!CC:NO,$B1746,0)&lt;&gt;""),HLOOKUP(Q$2+$A1746,Sheet2!CC:NO,$B1746,0),"")</f>
        <v/>
      </c>
    </row>
    <row r="1747" spans="1:17" x14ac:dyDescent="0.25">
      <c r="A1747" s="64">
        <f t="shared" si="219"/>
        <v>18</v>
      </c>
      <c r="B1747" s="64">
        <f t="shared" si="220"/>
        <v>179</v>
      </c>
      <c r="C1747" s="64">
        <f t="shared" si="221"/>
        <v>4</v>
      </c>
      <c r="D1747" s="64">
        <f t="shared" si="222"/>
        <v>175</v>
      </c>
      <c r="E1747" s="64">
        <f t="shared" si="223"/>
        <v>871</v>
      </c>
      <c r="F1747" s="64" t="str">
        <f t="shared" si="216"/>
        <v/>
      </c>
      <c r="G1747" s="64" t="str">
        <f t="shared" si="217"/>
        <v/>
      </c>
      <c r="H1747" s="64" t="str">
        <f t="shared" si="218"/>
        <v/>
      </c>
      <c r="I1747" s="80" t="str">
        <f>IFERROR(VLOOKUP(D1747,Sheet2!A:B,2,0),"")</f>
        <v/>
      </c>
      <c r="J1747" s="64" t="str">
        <f>IFERROR(IF(I1747&lt;&gt;"",VLOOKUP(I1747,Sheet2!B:C,2,0),""),"")</f>
        <v/>
      </c>
      <c r="K1747" s="64" t="str">
        <f>IFERROR( IF(I1747&lt;&gt;"", HLOOKUP(L$2+$A1747,Sheet2!BX:NK,2,0),""),"")</f>
        <v/>
      </c>
      <c r="L1747" t="str">
        <f>IF(OR(HLOOKUP(L$2+$A1747,Sheet2!BX:NK,$B1747,0),HLOOKUP(L$2+$A1747,Sheet2!BX:NK,$B1747,0)&lt;&gt;""),HLOOKUP(L$2+$A1747,Sheet2!BX:NK,$B1747,0),"")</f>
        <v/>
      </c>
      <c r="M1747" t="str">
        <f>IF(OR(HLOOKUP(M$2+$A1747,Sheet2!BY:NL,$B1747,0),HLOOKUP(M$2+$A1747,Sheet2!BY:NL,$B1747,0)&lt;&gt;""),HLOOKUP(M$2+$A1747,Sheet2!BY:NL,$B1747,0),"")</f>
        <v/>
      </c>
      <c r="N1747" t="str">
        <f>IF(OR(HLOOKUP(N$2+$A1747,Sheet2!BZ:NM,$B1747,0),HLOOKUP(N$2+$A1747,Sheet2!BZ:NM,$B1747,0)&lt;&gt;""),HLOOKUP(N$2+$A1747,Sheet2!BZ:NM,$B1747,0),"")</f>
        <v/>
      </c>
      <c r="O1747" t="str">
        <f>IF(OR(HLOOKUP(O$2+$A1747,Sheet2!CA:NN,$B1747,0),HLOOKUP(O$2+$A1747,Sheet2!CA:NN,$B1747,0)&lt;&gt;""),HLOOKUP(O$2+$A1747,Sheet2!CA:NN,$B1747,0),"")</f>
        <v/>
      </c>
      <c r="P1747" t="str">
        <f>IF(OR(HLOOKUP(P$2+$A1747,Sheet2!CB:NO,$B1747,0),HLOOKUP(P$2+$A1747,Sheet2!CB:NO,$B1747,0)&lt;&gt;""),HLOOKUP(P$2+$A1747,Sheet2!CB:NO,$B1747,0),"")</f>
        <v/>
      </c>
      <c r="Q1747" t="str">
        <f>IF(OR(HLOOKUP(Q$2+$A1747,Sheet2!CC:NO,$B1747,0),HLOOKUP(Q$2+$A1747,Sheet2!CC:NO,$B1747,0)&lt;&gt;""),HLOOKUP(Q$2+$A1747,Sheet2!CC:NO,$B1747,0),"")</f>
        <v/>
      </c>
    </row>
    <row r="1748" spans="1:17" x14ac:dyDescent="0.25">
      <c r="A1748" s="64">
        <f t="shared" si="219"/>
        <v>24</v>
      </c>
      <c r="B1748" s="64">
        <f t="shared" si="220"/>
        <v>179</v>
      </c>
      <c r="C1748" s="64">
        <f t="shared" si="221"/>
        <v>5</v>
      </c>
      <c r="D1748" s="64">
        <f t="shared" si="222"/>
        <v>175</v>
      </c>
      <c r="E1748" s="64">
        <f t="shared" si="223"/>
        <v>871</v>
      </c>
      <c r="F1748" s="64" t="str">
        <f t="shared" si="216"/>
        <v/>
      </c>
      <c r="G1748" s="64" t="str">
        <f t="shared" si="217"/>
        <v/>
      </c>
      <c r="H1748" s="64" t="str">
        <f t="shared" si="218"/>
        <v/>
      </c>
      <c r="I1748" s="80" t="str">
        <f>IFERROR(VLOOKUP(D1748,Sheet2!A:B,2,0),"")</f>
        <v/>
      </c>
      <c r="J1748" s="64" t="str">
        <f>IFERROR(IF(I1748&lt;&gt;"",VLOOKUP(I1748,Sheet2!B:C,2,0),""),"")</f>
        <v/>
      </c>
      <c r="K1748" s="64" t="str">
        <f>IFERROR( IF(I1748&lt;&gt;"", HLOOKUP(L$2+$A1748,Sheet2!BX:NK,2,0),""),"")</f>
        <v/>
      </c>
      <c r="L1748" t="str">
        <f>IF(OR(HLOOKUP(L$2+$A1748,Sheet2!BX:NK,$B1748,0),HLOOKUP(L$2+$A1748,Sheet2!BX:NK,$B1748,0)&lt;&gt;""),HLOOKUP(L$2+$A1748,Sheet2!BX:NK,$B1748,0),"")</f>
        <v/>
      </c>
      <c r="M1748" t="str">
        <f>IF(OR(HLOOKUP(M$2+$A1748,Sheet2!BY:NL,$B1748,0),HLOOKUP(M$2+$A1748,Sheet2!BY:NL,$B1748,0)&lt;&gt;""),HLOOKUP(M$2+$A1748,Sheet2!BY:NL,$B1748,0),"")</f>
        <v/>
      </c>
      <c r="N1748" t="str">
        <f>IF(OR(HLOOKUP(N$2+$A1748,Sheet2!BZ:NM,$B1748,0),HLOOKUP(N$2+$A1748,Sheet2!BZ:NM,$B1748,0)&lt;&gt;""),HLOOKUP(N$2+$A1748,Sheet2!BZ:NM,$B1748,0),"")</f>
        <v/>
      </c>
      <c r="O1748" t="str">
        <f>IF(OR(HLOOKUP(O$2+$A1748,Sheet2!CA:NN,$B1748,0),HLOOKUP(O$2+$A1748,Sheet2!CA:NN,$B1748,0)&lt;&gt;""),HLOOKUP(O$2+$A1748,Sheet2!CA:NN,$B1748,0),"")</f>
        <v/>
      </c>
      <c r="P1748" t="str">
        <f>IF(OR(HLOOKUP(P$2+$A1748,Sheet2!CB:NO,$B1748,0),HLOOKUP(P$2+$A1748,Sheet2!CB:NO,$B1748,0)&lt;&gt;""),HLOOKUP(P$2+$A1748,Sheet2!CB:NO,$B1748,0),"")</f>
        <v/>
      </c>
      <c r="Q1748" t="str">
        <f>IF(OR(HLOOKUP(Q$2+$A1748,Sheet2!CC:NO,$B1748,0),HLOOKUP(Q$2+$A1748,Sheet2!CC:NO,$B1748,0)&lt;&gt;""),HLOOKUP(Q$2+$A1748,Sheet2!CC:NO,$B1748,0),"")</f>
        <v/>
      </c>
    </row>
    <row r="1749" spans="1:17" x14ac:dyDescent="0.25">
      <c r="A1749" s="64">
        <f t="shared" si="219"/>
        <v>30</v>
      </c>
      <c r="B1749" s="64">
        <f t="shared" si="220"/>
        <v>179</v>
      </c>
      <c r="C1749" s="64">
        <f t="shared" si="221"/>
        <v>6</v>
      </c>
      <c r="D1749" s="64">
        <f t="shared" si="222"/>
        <v>175</v>
      </c>
      <c r="E1749" s="64">
        <f t="shared" si="223"/>
        <v>871</v>
      </c>
      <c r="F1749" s="64" t="str">
        <f t="shared" si="216"/>
        <v/>
      </c>
      <c r="G1749" s="64" t="str">
        <f t="shared" si="217"/>
        <v/>
      </c>
      <c r="H1749" s="64" t="str">
        <f t="shared" si="218"/>
        <v/>
      </c>
      <c r="I1749" s="80" t="str">
        <f>IFERROR(VLOOKUP(D1749,Sheet2!A:B,2,0),"")</f>
        <v/>
      </c>
      <c r="J1749" s="64" t="str">
        <f>IFERROR(IF(I1749&lt;&gt;"",VLOOKUP(I1749,Sheet2!B:C,2,0),""),"")</f>
        <v/>
      </c>
      <c r="K1749" s="64" t="str">
        <f>IFERROR( IF(I1749&lt;&gt;"", HLOOKUP(L$2+$A1749,Sheet2!BX:NK,2,0),""),"")</f>
        <v/>
      </c>
      <c r="L1749" t="str">
        <f>IF(OR(HLOOKUP(L$2+$A1749,Sheet2!BX:NK,$B1749,0),HLOOKUP(L$2+$A1749,Sheet2!BX:NK,$B1749,0)&lt;&gt;""),HLOOKUP(L$2+$A1749,Sheet2!BX:NK,$B1749,0),"")</f>
        <v/>
      </c>
      <c r="M1749" t="str">
        <f>IF(OR(HLOOKUP(M$2+$A1749,Sheet2!BY:NL,$B1749,0),HLOOKUP(M$2+$A1749,Sheet2!BY:NL,$B1749,0)&lt;&gt;""),HLOOKUP(M$2+$A1749,Sheet2!BY:NL,$B1749,0),"")</f>
        <v/>
      </c>
      <c r="N1749" t="str">
        <f>IF(OR(HLOOKUP(N$2+$A1749,Sheet2!BZ:NM,$B1749,0),HLOOKUP(N$2+$A1749,Sheet2!BZ:NM,$B1749,0)&lt;&gt;""),HLOOKUP(N$2+$A1749,Sheet2!BZ:NM,$B1749,0),"")</f>
        <v/>
      </c>
      <c r="O1749" t="str">
        <f>IF(OR(HLOOKUP(O$2+$A1749,Sheet2!CA:NN,$B1749,0),HLOOKUP(O$2+$A1749,Sheet2!CA:NN,$B1749,0)&lt;&gt;""),HLOOKUP(O$2+$A1749,Sheet2!CA:NN,$B1749,0),"")</f>
        <v/>
      </c>
      <c r="P1749" t="str">
        <f>IF(OR(HLOOKUP(P$2+$A1749,Sheet2!CB:NO,$B1749,0),HLOOKUP(P$2+$A1749,Sheet2!CB:NO,$B1749,0)&lt;&gt;""),HLOOKUP(P$2+$A1749,Sheet2!CB:NO,$B1749,0),"")</f>
        <v/>
      </c>
      <c r="Q1749" t="str">
        <f>IF(OR(HLOOKUP(Q$2+$A1749,Sheet2!CC:NO,$B1749,0),HLOOKUP(Q$2+$A1749,Sheet2!CC:NO,$B1749,0)&lt;&gt;""),HLOOKUP(Q$2+$A1749,Sheet2!CC:NO,$B1749,0),"")</f>
        <v/>
      </c>
    </row>
    <row r="1750" spans="1:17" x14ac:dyDescent="0.25">
      <c r="A1750" s="64">
        <f t="shared" si="219"/>
        <v>36</v>
      </c>
      <c r="B1750" s="64">
        <f t="shared" si="220"/>
        <v>179</v>
      </c>
      <c r="C1750" s="64">
        <f t="shared" si="221"/>
        <v>7</v>
      </c>
      <c r="D1750" s="64">
        <f t="shared" si="222"/>
        <v>175</v>
      </c>
      <c r="E1750" s="64">
        <f t="shared" si="223"/>
        <v>871</v>
      </c>
      <c r="F1750" s="64" t="str">
        <f t="shared" si="216"/>
        <v/>
      </c>
      <c r="G1750" s="64" t="str">
        <f t="shared" si="217"/>
        <v/>
      </c>
      <c r="H1750" s="64" t="str">
        <f t="shared" si="218"/>
        <v/>
      </c>
      <c r="I1750" s="80" t="str">
        <f>IFERROR(VLOOKUP(D1750,Sheet2!A:B,2,0),"")</f>
        <v/>
      </c>
      <c r="J1750" s="64" t="str">
        <f>IFERROR(IF(I1750&lt;&gt;"",VLOOKUP(I1750,Sheet2!B:C,2,0),""),"")</f>
        <v/>
      </c>
      <c r="K1750" s="64" t="str">
        <f>IFERROR( IF(I1750&lt;&gt;"", HLOOKUP(L$2+$A1750,Sheet2!BX:NK,2,0),""),"")</f>
        <v/>
      </c>
      <c r="L1750" t="str">
        <f>IF(OR(HLOOKUP(L$2+$A1750,Sheet2!BX:NK,$B1750,0),HLOOKUP(L$2+$A1750,Sheet2!BX:NK,$B1750,0)&lt;&gt;""),HLOOKUP(L$2+$A1750,Sheet2!BX:NK,$B1750,0),"")</f>
        <v/>
      </c>
      <c r="M1750" t="str">
        <f>IF(OR(HLOOKUP(M$2+$A1750,Sheet2!BY:NL,$B1750,0),HLOOKUP(M$2+$A1750,Sheet2!BY:NL,$B1750,0)&lt;&gt;""),HLOOKUP(M$2+$A1750,Sheet2!BY:NL,$B1750,0),"")</f>
        <v/>
      </c>
      <c r="N1750" t="str">
        <f>IF(OR(HLOOKUP(N$2+$A1750,Sheet2!BZ:NM,$B1750,0),HLOOKUP(N$2+$A1750,Sheet2!BZ:NM,$B1750,0)&lt;&gt;""),HLOOKUP(N$2+$A1750,Sheet2!BZ:NM,$B1750,0),"")</f>
        <v/>
      </c>
      <c r="O1750" t="str">
        <f>IF(OR(HLOOKUP(O$2+$A1750,Sheet2!CA:NN,$B1750,0),HLOOKUP(O$2+$A1750,Sheet2!CA:NN,$B1750,0)&lt;&gt;""),HLOOKUP(O$2+$A1750,Sheet2!CA:NN,$B1750,0),"")</f>
        <v/>
      </c>
      <c r="P1750" t="str">
        <f>IF(OR(HLOOKUP(P$2+$A1750,Sheet2!CB:NO,$B1750,0),HLOOKUP(P$2+$A1750,Sheet2!CB:NO,$B1750,0)&lt;&gt;""),HLOOKUP(P$2+$A1750,Sheet2!CB:NO,$B1750,0),"")</f>
        <v/>
      </c>
      <c r="Q1750" t="str">
        <f>IF(OR(HLOOKUP(Q$2+$A1750,Sheet2!CC:NO,$B1750,0),HLOOKUP(Q$2+$A1750,Sheet2!CC:NO,$B1750,0)&lt;&gt;""),HLOOKUP(Q$2+$A1750,Sheet2!CC:NO,$B1750,0),"")</f>
        <v/>
      </c>
    </row>
    <row r="1751" spans="1:17" x14ac:dyDescent="0.25">
      <c r="A1751" s="64">
        <f t="shared" si="219"/>
        <v>42</v>
      </c>
      <c r="B1751" s="64">
        <f t="shared" si="220"/>
        <v>179</v>
      </c>
      <c r="C1751" s="64">
        <f t="shared" si="221"/>
        <v>8</v>
      </c>
      <c r="D1751" s="64">
        <f t="shared" si="222"/>
        <v>175</v>
      </c>
      <c r="E1751" s="64">
        <f t="shared" si="223"/>
        <v>871</v>
      </c>
      <c r="F1751" s="64" t="str">
        <f t="shared" si="216"/>
        <v/>
      </c>
      <c r="G1751" s="64" t="str">
        <f t="shared" si="217"/>
        <v/>
      </c>
      <c r="H1751" s="64" t="str">
        <f t="shared" si="218"/>
        <v/>
      </c>
      <c r="I1751" s="80" t="str">
        <f>IFERROR(VLOOKUP(D1751,Sheet2!A:B,2,0),"")</f>
        <v/>
      </c>
      <c r="J1751" s="64" t="str">
        <f>IFERROR(IF(I1751&lt;&gt;"",VLOOKUP(I1751,Sheet2!B:C,2,0),""),"")</f>
        <v/>
      </c>
      <c r="K1751" s="64" t="str">
        <f>IFERROR( IF(I1751&lt;&gt;"", HLOOKUP(L$2+$A1751,Sheet2!BX:NK,2,0),""),"")</f>
        <v/>
      </c>
      <c r="L1751" t="str">
        <f>IF(OR(HLOOKUP(L$2+$A1751,Sheet2!BX:NK,$B1751,0),HLOOKUP(L$2+$A1751,Sheet2!BX:NK,$B1751,0)&lt;&gt;""),HLOOKUP(L$2+$A1751,Sheet2!BX:NK,$B1751,0),"")</f>
        <v/>
      </c>
      <c r="M1751" t="str">
        <f>IF(OR(HLOOKUP(M$2+$A1751,Sheet2!BY:NL,$B1751,0),HLOOKUP(M$2+$A1751,Sheet2!BY:NL,$B1751,0)&lt;&gt;""),HLOOKUP(M$2+$A1751,Sheet2!BY:NL,$B1751,0),"")</f>
        <v/>
      </c>
      <c r="N1751" t="str">
        <f>IF(OR(HLOOKUP(N$2+$A1751,Sheet2!BZ:NM,$B1751,0),HLOOKUP(N$2+$A1751,Sheet2!BZ:NM,$B1751,0)&lt;&gt;""),HLOOKUP(N$2+$A1751,Sheet2!BZ:NM,$B1751,0),"")</f>
        <v/>
      </c>
      <c r="O1751" t="str">
        <f>IF(OR(HLOOKUP(O$2+$A1751,Sheet2!CA:NN,$B1751,0),HLOOKUP(O$2+$A1751,Sheet2!CA:NN,$B1751,0)&lt;&gt;""),HLOOKUP(O$2+$A1751,Sheet2!CA:NN,$B1751,0),"")</f>
        <v/>
      </c>
      <c r="P1751" t="str">
        <f>IF(OR(HLOOKUP(P$2+$A1751,Sheet2!CB:NO,$B1751,0),HLOOKUP(P$2+$A1751,Sheet2!CB:NO,$B1751,0)&lt;&gt;""),HLOOKUP(P$2+$A1751,Sheet2!CB:NO,$B1751,0),"")</f>
        <v/>
      </c>
      <c r="Q1751" t="str">
        <f>IF(OR(HLOOKUP(Q$2+$A1751,Sheet2!CC:NO,$B1751,0),HLOOKUP(Q$2+$A1751,Sheet2!CC:NO,$B1751,0)&lt;&gt;""),HLOOKUP(Q$2+$A1751,Sheet2!CC:NO,$B1751,0),"")</f>
        <v/>
      </c>
    </row>
    <row r="1752" spans="1:17" x14ac:dyDescent="0.25">
      <c r="A1752" s="64">
        <f t="shared" si="219"/>
        <v>48</v>
      </c>
      <c r="B1752" s="64">
        <f t="shared" si="220"/>
        <v>179</v>
      </c>
      <c r="C1752" s="64">
        <f t="shared" si="221"/>
        <v>9</v>
      </c>
      <c r="D1752" s="64">
        <f t="shared" si="222"/>
        <v>175</v>
      </c>
      <c r="E1752" s="64">
        <f t="shared" si="223"/>
        <v>871</v>
      </c>
      <c r="F1752" s="64" t="str">
        <f t="shared" si="216"/>
        <v/>
      </c>
      <c r="G1752" s="64" t="str">
        <f t="shared" si="217"/>
        <v/>
      </c>
      <c r="H1752" s="64" t="str">
        <f t="shared" si="218"/>
        <v/>
      </c>
      <c r="I1752" s="80" t="str">
        <f>IFERROR(VLOOKUP(D1752,Sheet2!A:B,2,0),"")</f>
        <v/>
      </c>
      <c r="J1752" s="64" t="str">
        <f>IFERROR(IF(I1752&lt;&gt;"",VLOOKUP(I1752,Sheet2!B:C,2,0),""),"")</f>
        <v/>
      </c>
      <c r="K1752" s="64" t="str">
        <f>IFERROR( IF(I1752&lt;&gt;"", HLOOKUP(L$2+$A1752,Sheet2!BX:NK,2,0),""),"")</f>
        <v/>
      </c>
      <c r="L1752" t="str">
        <f>IF(OR(HLOOKUP(L$2+$A1752,Sheet2!BX:NK,$B1752,0),HLOOKUP(L$2+$A1752,Sheet2!BX:NK,$B1752,0)&lt;&gt;""),HLOOKUP(L$2+$A1752,Sheet2!BX:NK,$B1752,0),"")</f>
        <v/>
      </c>
      <c r="M1752" t="str">
        <f>IF(OR(HLOOKUP(M$2+$A1752,Sheet2!BY:NL,$B1752,0),HLOOKUP(M$2+$A1752,Sheet2!BY:NL,$B1752,0)&lt;&gt;""),HLOOKUP(M$2+$A1752,Sheet2!BY:NL,$B1752,0),"")</f>
        <v/>
      </c>
      <c r="N1752" t="str">
        <f>IF(OR(HLOOKUP(N$2+$A1752,Sheet2!BZ:NM,$B1752,0),HLOOKUP(N$2+$A1752,Sheet2!BZ:NM,$B1752,0)&lt;&gt;""),HLOOKUP(N$2+$A1752,Sheet2!BZ:NM,$B1752,0),"")</f>
        <v/>
      </c>
      <c r="O1752" t="str">
        <f>IF(OR(HLOOKUP(O$2+$A1752,Sheet2!CA:NN,$B1752,0),HLOOKUP(O$2+$A1752,Sheet2!CA:NN,$B1752,0)&lt;&gt;""),HLOOKUP(O$2+$A1752,Sheet2!CA:NN,$B1752,0),"")</f>
        <v/>
      </c>
      <c r="P1752" t="str">
        <f>IF(OR(HLOOKUP(P$2+$A1752,Sheet2!CB:NO,$B1752,0),HLOOKUP(P$2+$A1752,Sheet2!CB:NO,$B1752,0)&lt;&gt;""),HLOOKUP(P$2+$A1752,Sheet2!CB:NO,$B1752,0),"")</f>
        <v/>
      </c>
      <c r="Q1752" t="str">
        <f>IF(OR(HLOOKUP(Q$2+$A1752,Sheet2!CC:NO,$B1752,0),HLOOKUP(Q$2+$A1752,Sheet2!CC:NO,$B1752,0)&lt;&gt;""),HLOOKUP(Q$2+$A1752,Sheet2!CC:NO,$B1752,0),"")</f>
        <v/>
      </c>
    </row>
    <row r="1753" spans="1:17" x14ac:dyDescent="0.25">
      <c r="A1753" s="64">
        <f t="shared" si="219"/>
        <v>54</v>
      </c>
      <c r="B1753" s="64">
        <f t="shared" si="220"/>
        <v>179</v>
      </c>
      <c r="C1753" s="64">
        <f t="shared" si="221"/>
        <v>10</v>
      </c>
      <c r="D1753" s="64">
        <f t="shared" si="222"/>
        <v>175</v>
      </c>
      <c r="E1753" s="64">
        <f t="shared" si="223"/>
        <v>871</v>
      </c>
      <c r="F1753" s="64" t="str">
        <f t="shared" si="216"/>
        <v/>
      </c>
      <c r="G1753" s="64" t="str">
        <f t="shared" si="217"/>
        <v/>
      </c>
      <c r="H1753" s="64" t="str">
        <f t="shared" si="218"/>
        <v/>
      </c>
      <c r="I1753" s="80" t="str">
        <f>IFERROR(VLOOKUP(D1753,Sheet2!A:B,2,0),"")</f>
        <v/>
      </c>
      <c r="J1753" s="64" t="str">
        <f>IFERROR(IF(I1753&lt;&gt;"",VLOOKUP(I1753,Sheet2!B:C,2,0),""),"")</f>
        <v/>
      </c>
      <c r="K1753" s="64" t="str">
        <f>IFERROR( IF(I1753&lt;&gt;"", HLOOKUP(L$2+$A1753,Sheet2!BX:NK,2,0),""),"")</f>
        <v/>
      </c>
      <c r="L1753" t="str">
        <f>IF(OR(HLOOKUP(L$2+$A1753,Sheet2!BX:NK,$B1753,0),HLOOKUP(L$2+$A1753,Sheet2!BX:NK,$B1753,0)&lt;&gt;""),HLOOKUP(L$2+$A1753,Sheet2!BX:NK,$B1753,0),"")</f>
        <v/>
      </c>
      <c r="M1753" t="str">
        <f>IF(OR(HLOOKUP(M$2+$A1753,Sheet2!BY:NL,$B1753,0),HLOOKUP(M$2+$A1753,Sheet2!BY:NL,$B1753,0)&lt;&gt;""),HLOOKUP(M$2+$A1753,Sheet2!BY:NL,$B1753,0),"")</f>
        <v/>
      </c>
      <c r="N1753" t="str">
        <f>IF(OR(HLOOKUP(N$2+$A1753,Sheet2!BZ:NM,$B1753,0),HLOOKUP(N$2+$A1753,Sheet2!BZ:NM,$B1753,0)&lt;&gt;""),HLOOKUP(N$2+$A1753,Sheet2!BZ:NM,$B1753,0),"")</f>
        <v/>
      </c>
      <c r="O1753" t="str">
        <f>IF(OR(HLOOKUP(O$2+$A1753,Sheet2!CA:NN,$B1753,0),HLOOKUP(O$2+$A1753,Sheet2!CA:NN,$B1753,0)&lt;&gt;""),HLOOKUP(O$2+$A1753,Sheet2!CA:NN,$B1753,0),"")</f>
        <v/>
      </c>
      <c r="P1753" t="str">
        <f>IF(OR(HLOOKUP(P$2+$A1753,Sheet2!CB:NO,$B1753,0),HLOOKUP(P$2+$A1753,Sheet2!CB:NO,$B1753,0)&lt;&gt;""),HLOOKUP(P$2+$A1753,Sheet2!CB:NO,$B1753,0),"")</f>
        <v/>
      </c>
      <c r="Q1753" t="str">
        <f>IF(OR(HLOOKUP(Q$2+$A1753,Sheet2!CC:NO,$B1753,0),HLOOKUP(Q$2+$A1753,Sheet2!CC:NO,$B1753,0)&lt;&gt;""),HLOOKUP(Q$2+$A1753,Sheet2!CC:NO,$B1753,0),"")</f>
        <v/>
      </c>
    </row>
    <row r="1754" spans="1:17" x14ac:dyDescent="0.25">
      <c r="A1754" s="64">
        <f t="shared" si="219"/>
        <v>0</v>
      </c>
      <c r="B1754" s="64">
        <f t="shared" si="220"/>
        <v>180</v>
      </c>
      <c r="C1754" s="64">
        <f t="shared" si="221"/>
        <v>1</v>
      </c>
      <c r="D1754" s="64">
        <f t="shared" si="222"/>
        <v>176</v>
      </c>
      <c r="E1754" s="64">
        <f t="shared" si="223"/>
        <v>876</v>
      </c>
      <c r="F1754" s="64" t="str">
        <f t="shared" si="216"/>
        <v/>
      </c>
      <c r="G1754" s="64" t="str">
        <f t="shared" si="217"/>
        <v/>
      </c>
      <c r="H1754" s="64" t="str">
        <f t="shared" si="218"/>
        <v/>
      </c>
      <c r="I1754" s="80" t="str">
        <f>IFERROR(VLOOKUP(D1754,Sheet2!A:B,2,0),"")</f>
        <v/>
      </c>
      <c r="J1754" s="64" t="str">
        <f>IFERROR(IF(I1754&lt;&gt;"",VLOOKUP(I1754,Sheet2!B:C,2,0),""),"")</f>
        <v/>
      </c>
      <c r="K1754" s="64" t="str">
        <f>IFERROR( IF(I1754&lt;&gt;"", HLOOKUP(L$2+$A1754,Sheet2!BX:NK,2,0),""),"")</f>
        <v/>
      </c>
      <c r="L1754" t="str">
        <f>IF(OR(HLOOKUP(L$2+$A1754,Sheet2!BX:NK,$B1754,0),HLOOKUP(L$2+$A1754,Sheet2!BX:NK,$B1754,0)&lt;&gt;""),HLOOKUP(L$2+$A1754,Sheet2!BX:NK,$B1754,0),"")</f>
        <v/>
      </c>
      <c r="M1754" t="str">
        <f>IF(OR(HLOOKUP(M$2+$A1754,Sheet2!BY:NL,$B1754,0),HLOOKUP(M$2+$A1754,Sheet2!BY:NL,$B1754,0)&lt;&gt;""),HLOOKUP(M$2+$A1754,Sheet2!BY:NL,$B1754,0),"")</f>
        <v/>
      </c>
      <c r="N1754" t="str">
        <f>IF(OR(HLOOKUP(N$2+$A1754,Sheet2!BZ:NM,$B1754,0),HLOOKUP(N$2+$A1754,Sheet2!BZ:NM,$B1754,0)&lt;&gt;""),HLOOKUP(N$2+$A1754,Sheet2!BZ:NM,$B1754,0),"")</f>
        <v/>
      </c>
      <c r="O1754" t="str">
        <f>IF(OR(HLOOKUP(O$2+$A1754,Sheet2!CA:NN,$B1754,0),HLOOKUP(O$2+$A1754,Sheet2!CA:NN,$B1754,0)&lt;&gt;""),HLOOKUP(O$2+$A1754,Sheet2!CA:NN,$B1754,0),"")</f>
        <v/>
      </c>
      <c r="P1754" t="str">
        <f>IF(OR(HLOOKUP(P$2+$A1754,Sheet2!CB:NO,$B1754,0),HLOOKUP(P$2+$A1754,Sheet2!CB:NO,$B1754,0)&lt;&gt;""),HLOOKUP(P$2+$A1754,Sheet2!CB:NO,$B1754,0),"")</f>
        <v/>
      </c>
      <c r="Q1754" t="str">
        <f>IF(OR(HLOOKUP(Q$2+$A1754,Sheet2!CC:NO,$B1754,0),HLOOKUP(Q$2+$A1754,Sheet2!CC:NO,$B1754,0)&lt;&gt;""),HLOOKUP(Q$2+$A1754,Sheet2!CC:NO,$B1754,0),"")</f>
        <v/>
      </c>
    </row>
    <row r="1755" spans="1:17" x14ac:dyDescent="0.25">
      <c r="A1755" s="64">
        <f t="shared" si="219"/>
        <v>6</v>
      </c>
      <c r="B1755" s="64">
        <f t="shared" si="220"/>
        <v>180</v>
      </c>
      <c r="C1755" s="64">
        <f t="shared" si="221"/>
        <v>2</v>
      </c>
      <c r="D1755" s="64">
        <f t="shared" si="222"/>
        <v>176</v>
      </c>
      <c r="E1755" s="64">
        <f t="shared" si="223"/>
        <v>876</v>
      </c>
      <c r="F1755" s="64" t="str">
        <f t="shared" si="216"/>
        <v/>
      </c>
      <c r="G1755" s="64" t="str">
        <f t="shared" si="217"/>
        <v/>
      </c>
      <c r="H1755" s="64" t="str">
        <f t="shared" si="218"/>
        <v/>
      </c>
      <c r="I1755" s="80" t="str">
        <f>IFERROR(VLOOKUP(D1755,Sheet2!A:B,2,0),"")</f>
        <v/>
      </c>
      <c r="J1755" s="64" t="str">
        <f>IFERROR(IF(I1755&lt;&gt;"",VLOOKUP(I1755,Sheet2!B:C,2,0),""),"")</f>
        <v/>
      </c>
      <c r="K1755" s="64" t="str">
        <f>IFERROR( IF(I1755&lt;&gt;"", HLOOKUP(L$2+$A1755,Sheet2!BX:NK,2,0),""),"")</f>
        <v/>
      </c>
      <c r="L1755" t="str">
        <f>IF(OR(HLOOKUP(L$2+$A1755,Sheet2!BX:NK,$B1755,0),HLOOKUP(L$2+$A1755,Sheet2!BX:NK,$B1755,0)&lt;&gt;""),HLOOKUP(L$2+$A1755,Sheet2!BX:NK,$B1755,0),"")</f>
        <v/>
      </c>
      <c r="M1755" t="str">
        <f>IF(OR(HLOOKUP(M$2+$A1755,Sheet2!BY:NL,$B1755,0),HLOOKUP(M$2+$A1755,Sheet2!BY:NL,$B1755,0)&lt;&gt;""),HLOOKUP(M$2+$A1755,Sheet2!BY:NL,$B1755,0),"")</f>
        <v/>
      </c>
      <c r="N1755" t="str">
        <f>IF(OR(HLOOKUP(N$2+$A1755,Sheet2!BZ:NM,$B1755,0),HLOOKUP(N$2+$A1755,Sheet2!BZ:NM,$B1755,0)&lt;&gt;""),HLOOKUP(N$2+$A1755,Sheet2!BZ:NM,$B1755,0),"")</f>
        <v/>
      </c>
      <c r="O1755" t="str">
        <f>IF(OR(HLOOKUP(O$2+$A1755,Sheet2!CA:NN,$B1755,0),HLOOKUP(O$2+$A1755,Sheet2!CA:NN,$B1755,0)&lt;&gt;""),HLOOKUP(O$2+$A1755,Sheet2!CA:NN,$B1755,0),"")</f>
        <v/>
      </c>
      <c r="P1755" t="str">
        <f>IF(OR(HLOOKUP(P$2+$A1755,Sheet2!CB:NO,$B1755,0),HLOOKUP(P$2+$A1755,Sheet2!CB:NO,$B1755,0)&lt;&gt;""),HLOOKUP(P$2+$A1755,Sheet2!CB:NO,$B1755,0),"")</f>
        <v/>
      </c>
      <c r="Q1755" t="str">
        <f>IF(OR(HLOOKUP(Q$2+$A1755,Sheet2!CC:NO,$B1755,0),HLOOKUP(Q$2+$A1755,Sheet2!CC:NO,$B1755,0)&lt;&gt;""),HLOOKUP(Q$2+$A1755,Sheet2!CC:NO,$B1755,0),"")</f>
        <v/>
      </c>
    </row>
    <row r="1756" spans="1:17" x14ac:dyDescent="0.25">
      <c r="A1756" s="64">
        <f t="shared" si="219"/>
        <v>12</v>
      </c>
      <c r="B1756" s="64">
        <f t="shared" si="220"/>
        <v>180</v>
      </c>
      <c r="C1756" s="64">
        <f t="shared" si="221"/>
        <v>3</v>
      </c>
      <c r="D1756" s="64">
        <f t="shared" si="222"/>
        <v>176</v>
      </c>
      <c r="E1756" s="64">
        <f t="shared" si="223"/>
        <v>876</v>
      </c>
      <c r="F1756" s="64" t="str">
        <f t="shared" si="216"/>
        <v/>
      </c>
      <c r="G1756" s="64" t="str">
        <f t="shared" si="217"/>
        <v/>
      </c>
      <c r="H1756" s="64" t="str">
        <f t="shared" si="218"/>
        <v/>
      </c>
      <c r="I1756" s="80" t="str">
        <f>IFERROR(VLOOKUP(D1756,Sheet2!A:B,2,0),"")</f>
        <v/>
      </c>
      <c r="J1756" s="64" t="str">
        <f>IFERROR(IF(I1756&lt;&gt;"",VLOOKUP(I1756,Sheet2!B:C,2,0),""),"")</f>
        <v/>
      </c>
      <c r="K1756" s="64" t="str">
        <f>IFERROR( IF(I1756&lt;&gt;"", HLOOKUP(L$2+$A1756,Sheet2!BX:NK,2,0),""),"")</f>
        <v/>
      </c>
      <c r="L1756" t="str">
        <f>IF(OR(HLOOKUP(L$2+$A1756,Sheet2!BX:NK,$B1756,0),HLOOKUP(L$2+$A1756,Sheet2!BX:NK,$B1756,0)&lt;&gt;""),HLOOKUP(L$2+$A1756,Sheet2!BX:NK,$B1756,0),"")</f>
        <v/>
      </c>
      <c r="M1756" t="str">
        <f>IF(OR(HLOOKUP(M$2+$A1756,Sheet2!BY:NL,$B1756,0),HLOOKUP(M$2+$A1756,Sheet2!BY:NL,$B1756,0)&lt;&gt;""),HLOOKUP(M$2+$A1756,Sheet2!BY:NL,$B1756,0),"")</f>
        <v/>
      </c>
      <c r="N1756" t="str">
        <f>IF(OR(HLOOKUP(N$2+$A1756,Sheet2!BZ:NM,$B1756,0),HLOOKUP(N$2+$A1756,Sheet2!BZ:NM,$B1756,0)&lt;&gt;""),HLOOKUP(N$2+$A1756,Sheet2!BZ:NM,$B1756,0),"")</f>
        <v/>
      </c>
      <c r="O1756" t="str">
        <f>IF(OR(HLOOKUP(O$2+$A1756,Sheet2!CA:NN,$B1756,0),HLOOKUP(O$2+$A1756,Sheet2!CA:NN,$B1756,0)&lt;&gt;""),HLOOKUP(O$2+$A1756,Sheet2!CA:NN,$B1756,0),"")</f>
        <v/>
      </c>
      <c r="P1756" t="str">
        <f>IF(OR(HLOOKUP(P$2+$A1756,Sheet2!CB:NO,$B1756,0),HLOOKUP(P$2+$A1756,Sheet2!CB:NO,$B1756,0)&lt;&gt;""),HLOOKUP(P$2+$A1756,Sheet2!CB:NO,$B1756,0),"")</f>
        <v/>
      </c>
      <c r="Q1756" t="str">
        <f>IF(OR(HLOOKUP(Q$2+$A1756,Sheet2!CC:NO,$B1756,0),HLOOKUP(Q$2+$A1756,Sheet2!CC:NO,$B1756,0)&lt;&gt;""),HLOOKUP(Q$2+$A1756,Sheet2!CC:NO,$B1756,0),"")</f>
        <v/>
      </c>
    </row>
    <row r="1757" spans="1:17" x14ac:dyDescent="0.25">
      <c r="A1757" s="64">
        <f t="shared" si="219"/>
        <v>18</v>
      </c>
      <c r="B1757" s="64">
        <f t="shared" si="220"/>
        <v>180</v>
      </c>
      <c r="C1757" s="64">
        <f t="shared" si="221"/>
        <v>4</v>
      </c>
      <c r="D1757" s="64">
        <f t="shared" si="222"/>
        <v>176</v>
      </c>
      <c r="E1757" s="64">
        <f t="shared" si="223"/>
        <v>876</v>
      </c>
      <c r="F1757" s="64" t="str">
        <f t="shared" si="216"/>
        <v/>
      </c>
      <c r="G1757" s="64" t="str">
        <f t="shared" si="217"/>
        <v/>
      </c>
      <c r="H1757" s="64" t="str">
        <f t="shared" si="218"/>
        <v/>
      </c>
      <c r="I1757" s="80" t="str">
        <f>IFERROR(VLOOKUP(D1757,Sheet2!A:B,2,0),"")</f>
        <v/>
      </c>
      <c r="J1757" s="64" t="str">
        <f>IFERROR(IF(I1757&lt;&gt;"",VLOOKUP(I1757,Sheet2!B:C,2,0),""),"")</f>
        <v/>
      </c>
      <c r="K1757" s="64" t="str">
        <f>IFERROR( IF(I1757&lt;&gt;"", HLOOKUP(L$2+$A1757,Sheet2!BX:NK,2,0),""),"")</f>
        <v/>
      </c>
      <c r="L1757" t="str">
        <f>IF(OR(HLOOKUP(L$2+$A1757,Sheet2!BX:NK,$B1757,0),HLOOKUP(L$2+$A1757,Sheet2!BX:NK,$B1757,0)&lt;&gt;""),HLOOKUP(L$2+$A1757,Sheet2!BX:NK,$B1757,0),"")</f>
        <v/>
      </c>
      <c r="M1757" t="str">
        <f>IF(OR(HLOOKUP(M$2+$A1757,Sheet2!BY:NL,$B1757,0),HLOOKUP(M$2+$A1757,Sheet2!BY:NL,$B1757,0)&lt;&gt;""),HLOOKUP(M$2+$A1757,Sheet2!BY:NL,$B1757,0),"")</f>
        <v/>
      </c>
      <c r="N1757" t="str">
        <f>IF(OR(HLOOKUP(N$2+$A1757,Sheet2!BZ:NM,$B1757,0),HLOOKUP(N$2+$A1757,Sheet2!BZ:NM,$B1757,0)&lt;&gt;""),HLOOKUP(N$2+$A1757,Sheet2!BZ:NM,$B1757,0),"")</f>
        <v/>
      </c>
      <c r="O1757" t="str">
        <f>IF(OR(HLOOKUP(O$2+$A1757,Sheet2!CA:NN,$B1757,0),HLOOKUP(O$2+$A1757,Sheet2!CA:NN,$B1757,0)&lt;&gt;""),HLOOKUP(O$2+$A1757,Sheet2!CA:NN,$B1757,0),"")</f>
        <v/>
      </c>
      <c r="P1757" t="str">
        <f>IF(OR(HLOOKUP(P$2+$A1757,Sheet2!CB:NO,$B1757,0),HLOOKUP(P$2+$A1757,Sheet2!CB:NO,$B1757,0)&lt;&gt;""),HLOOKUP(P$2+$A1757,Sheet2!CB:NO,$B1757,0),"")</f>
        <v/>
      </c>
      <c r="Q1757" t="str">
        <f>IF(OR(HLOOKUP(Q$2+$A1757,Sheet2!CC:NO,$B1757,0),HLOOKUP(Q$2+$A1757,Sheet2!CC:NO,$B1757,0)&lt;&gt;""),HLOOKUP(Q$2+$A1757,Sheet2!CC:NO,$B1757,0),"")</f>
        <v/>
      </c>
    </row>
    <row r="1758" spans="1:17" x14ac:dyDescent="0.25">
      <c r="A1758" s="64">
        <f t="shared" si="219"/>
        <v>24</v>
      </c>
      <c r="B1758" s="64">
        <f t="shared" si="220"/>
        <v>180</v>
      </c>
      <c r="C1758" s="64">
        <f t="shared" si="221"/>
        <v>5</v>
      </c>
      <c r="D1758" s="64">
        <f t="shared" si="222"/>
        <v>176</v>
      </c>
      <c r="E1758" s="64">
        <f t="shared" si="223"/>
        <v>876</v>
      </c>
      <c r="F1758" s="64" t="str">
        <f t="shared" si="216"/>
        <v/>
      </c>
      <c r="G1758" s="64" t="str">
        <f t="shared" si="217"/>
        <v/>
      </c>
      <c r="H1758" s="64" t="str">
        <f t="shared" si="218"/>
        <v/>
      </c>
      <c r="I1758" s="80" t="str">
        <f>IFERROR(VLOOKUP(D1758,Sheet2!A:B,2,0),"")</f>
        <v/>
      </c>
      <c r="J1758" s="64" t="str">
        <f>IFERROR(IF(I1758&lt;&gt;"",VLOOKUP(I1758,Sheet2!B:C,2,0),""),"")</f>
        <v/>
      </c>
      <c r="K1758" s="64" t="str">
        <f>IFERROR( IF(I1758&lt;&gt;"", HLOOKUP(L$2+$A1758,Sheet2!BX:NK,2,0),""),"")</f>
        <v/>
      </c>
      <c r="L1758" t="str">
        <f>IF(OR(HLOOKUP(L$2+$A1758,Sheet2!BX:NK,$B1758,0),HLOOKUP(L$2+$A1758,Sheet2!BX:NK,$B1758,0)&lt;&gt;""),HLOOKUP(L$2+$A1758,Sheet2!BX:NK,$B1758,0),"")</f>
        <v/>
      </c>
      <c r="M1758" t="str">
        <f>IF(OR(HLOOKUP(M$2+$A1758,Sheet2!BY:NL,$B1758,0),HLOOKUP(M$2+$A1758,Sheet2!BY:NL,$B1758,0)&lt;&gt;""),HLOOKUP(M$2+$A1758,Sheet2!BY:NL,$B1758,0),"")</f>
        <v/>
      </c>
      <c r="N1758" t="str">
        <f>IF(OR(HLOOKUP(N$2+$A1758,Sheet2!BZ:NM,$B1758,0),HLOOKUP(N$2+$A1758,Sheet2!BZ:NM,$B1758,0)&lt;&gt;""),HLOOKUP(N$2+$A1758,Sheet2!BZ:NM,$B1758,0),"")</f>
        <v/>
      </c>
      <c r="O1758" t="str">
        <f>IF(OR(HLOOKUP(O$2+$A1758,Sheet2!CA:NN,$B1758,0),HLOOKUP(O$2+$A1758,Sheet2!CA:NN,$B1758,0)&lt;&gt;""),HLOOKUP(O$2+$A1758,Sheet2!CA:NN,$B1758,0),"")</f>
        <v/>
      </c>
      <c r="P1758" t="str">
        <f>IF(OR(HLOOKUP(P$2+$A1758,Sheet2!CB:NO,$B1758,0),HLOOKUP(P$2+$A1758,Sheet2!CB:NO,$B1758,0)&lt;&gt;""),HLOOKUP(P$2+$A1758,Sheet2!CB:NO,$B1758,0),"")</f>
        <v/>
      </c>
      <c r="Q1758" t="str">
        <f>IF(OR(HLOOKUP(Q$2+$A1758,Sheet2!CC:NO,$B1758,0),HLOOKUP(Q$2+$A1758,Sheet2!CC:NO,$B1758,0)&lt;&gt;""),HLOOKUP(Q$2+$A1758,Sheet2!CC:NO,$B1758,0),"")</f>
        <v/>
      </c>
    </row>
    <row r="1759" spans="1:17" x14ac:dyDescent="0.25">
      <c r="A1759" s="64">
        <f t="shared" si="219"/>
        <v>30</v>
      </c>
      <c r="B1759" s="64">
        <f t="shared" si="220"/>
        <v>180</v>
      </c>
      <c r="C1759" s="64">
        <f t="shared" si="221"/>
        <v>6</v>
      </c>
      <c r="D1759" s="64">
        <f t="shared" si="222"/>
        <v>176</v>
      </c>
      <c r="E1759" s="64">
        <f t="shared" si="223"/>
        <v>876</v>
      </c>
      <c r="F1759" s="64" t="str">
        <f t="shared" si="216"/>
        <v/>
      </c>
      <c r="G1759" s="64" t="str">
        <f t="shared" si="217"/>
        <v/>
      </c>
      <c r="H1759" s="64" t="str">
        <f t="shared" si="218"/>
        <v/>
      </c>
      <c r="I1759" s="80" t="str">
        <f>IFERROR(VLOOKUP(D1759,Sheet2!A:B,2,0),"")</f>
        <v/>
      </c>
      <c r="J1759" s="64" t="str">
        <f>IFERROR(IF(I1759&lt;&gt;"",VLOOKUP(I1759,Sheet2!B:C,2,0),""),"")</f>
        <v/>
      </c>
      <c r="K1759" s="64" t="str">
        <f>IFERROR( IF(I1759&lt;&gt;"", HLOOKUP(L$2+$A1759,Sheet2!BX:NK,2,0),""),"")</f>
        <v/>
      </c>
      <c r="L1759" t="str">
        <f>IF(OR(HLOOKUP(L$2+$A1759,Sheet2!BX:NK,$B1759,0),HLOOKUP(L$2+$A1759,Sheet2!BX:NK,$B1759,0)&lt;&gt;""),HLOOKUP(L$2+$A1759,Sheet2!BX:NK,$B1759,0),"")</f>
        <v/>
      </c>
      <c r="M1759" t="str">
        <f>IF(OR(HLOOKUP(M$2+$A1759,Sheet2!BY:NL,$B1759,0),HLOOKUP(M$2+$A1759,Sheet2!BY:NL,$B1759,0)&lt;&gt;""),HLOOKUP(M$2+$A1759,Sheet2!BY:NL,$B1759,0),"")</f>
        <v/>
      </c>
      <c r="N1759" t="str">
        <f>IF(OR(HLOOKUP(N$2+$A1759,Sheet2!BZ:NM,$B1759,0),HLOOKUP(N$2+$A1759,Sheet2!BZ:NM,$B1759,0)&lt;&gt;""),HLOOKUP(N$2+$A1759,Sheet2!BZ:NM,$B1759,0),"")</f>
        <v/>
      </c>
      <c r="O1759" t="str">
        <f>IF(OR(HLOOKUP(O$2+$A1759,Sheet2!CA:NN,$B1759,0),HLOOKUP(O$2+$A1759,Sheet2!CA:NN,$B1759,0)&lt;&gt;""),HLOOKUP(O$2+$A1759,Sheet2!CA:NN,$B1759,0),"")</f>
        <v/>
      </c>
      <c r="P1759" t="str">
        <f>IF(OR(HLOOKUP(P$2+$A1759,Sheet2!CB:NO,$B1759,0),HLOOKUP(P$2+$A1759,Sheet2!CB:NO,$B1759,0)&lt;&gt;""),HLOOKUP(P$2+$A1759,Sheet2!CB:NO,$B1759,0),"")</f>
        <v/>
      </c>
      <c r="Q1759" t="str">
        <f>IF(OR(HLOOKUP(Q$2+$A1759,Sheet2!CC:NO,$B1759,0),HLOOKUP(Q$2+$A1759,Sheet2!CC:NO,$B1759,0)&lt;&gt;""),HLOOKUP(Q$2+$A1759,Sheet2!CC:NO,$B1759,0),"")</f>
        <v/>
      </c>
    </row>
    <row r="1760" spans="1:17" x14ac:dyDescent="0.25">
      <c r="A1760" s="64">
        <f t="shared" si="219"/>
        <v>36</v>
      </c>
      <c r="B1760" s="64">
        <f t="shared" si="220"/>
        <v>180</v>
      </c>
      <c r="C1760" s="64">
        <f t="shared" si="221"/>
        <v>7</v>
      </c>
      <c r="D1760" s="64">
        <f t="shared" si="222"/>
        <v>176</v>
      </c>
      <c r="E1760" s="64">
        <f t="shared" si="223"/>
        <v>876</v>
      </c>
      <c r="F1760" s="64" t="str">
        <f t="shared" si="216"/>
        <v/>
      </c>
      <c r="G1760" s="64" t="str">
        <f t="shared" si="217"/>
        <v/>
      </c>
      <c r="H1760" s="64" t="str">
        <f t="shared" si="218"/>
        <v/>
      </c>
      <c r="I1760" s="80" t="str">
        <f>IFERROR(VLOOKUP(D1760,Sheet2!A:B,2,0),"")</f>
        <v/>
      </c>
      <c r="J1760" s="64" t="str">
        <f>IFERROR(IF(I1760&lt;&gt;"",VLOOKUP(I1760,Sheet2!B:C,2,0),""),"")</f>
        <v/>
      </c>
      <c r="K1760" s="64" t="str">
        <f>IFERROR( IF(I1760&lt;&gt;"", HLOOKUP(L$2+$A1760,Sheet2!BX:NK,2,0),""),"")</f>
        <v/>
      </c>
      <c r="L1760" t="str">
        <f>IF(OR(HLOOKUP(L$2+$A1760,Sheet2!BX:NK,$B1760,0),HLOOKUP(L$2+$A1760,Sheet2!BX:NK,$B1760,0)&lt;&gt;""),HLOOKUP(L$2+$A1760,Sheet2!BX:NK,$B1760,0),"")</f>
        <v/>
      </c>
      <c r="M1760" t="str">
        <f>IF(OR(HLOOKUP(M$2+$A1760,Sheet2!BY:NL,$B1760,0),HLOOKUP(M$2+$A1760,Sheet2!BY:NL,$B1760,0)&lt;&gt;""),HLOOKUP(M$2+$A1760,Sheet2!BY:NL,$B1760,0),"")</f>
        <v/>
      </c>
      <c r="N1760" t="str">
        <f>IF(OR(HLOOKUP(N$2+$A1760,Sheet2!BZ:NM,$B1760,0),HLOOKUP(N$2+$A1760,Sheet2!BZ:NM,$B1760,0)&lt;&gt;""),HLOOKUP(N$2+$A1760,Sheet2!BZ:NM,$B1760,0),"")</f>
        <v/>
      </c>
      <c r="O1760" t="str">
        <f>IF(OR(HLOOKUP(O$2+$A1760,Sheet2!CA:NN,$B1760,0),HLOOKUP(O$2+$A1760,Sheet2!CA:NN,$B1760,0)&lt;&gt;""),HLOOKUP(O$2+$A1760,Sheet2!CA:NN,$B1760,0),"")</f>
        <v/>
      </c>
      <c r="P1760" t="str">
        <f>IF(OR(HLOOKUP(P$2+$A1760,Sheet2!CB:NO,$B1760,0),HLOOKUP(P$2+$A1760,Sheet2!CB:NO,$B1760,0)&lt;&gt;""),HLOOKUP(P$2+$A1760,Sheet2!CB:NO,$B1760,0),"")</f>
        <v/>
      </c>
      <c r="Q1760" t="str">
        <f>IF(OR(HLOOKUP(Q$2+$A1760,Sheet2!CC:NO,$B1760,0),HLOOKUP(Q$2+$A1760,Sheet2!CC:NO,$B1760,0)&lt;&gt;""),HLOOKUP(Q$2+$A1760,Sheet2!CC:NO,$B1760,0),"")</f>
        <v/>
      </c>
    </row>
    <row r="1761" spans="1:17" x14ac:dyDescent="0.25">
      <c r="A1761" s="64">
        <f t="shared" si="219"/>
        <v>42</v>
      </c>
      <c r="B1761" s="64">
        <f t="shared" si="220"/>
        <v>180</v>
      </c>
      <c r="C1761" s="64">
        <f t="shared" si="221"/>
        <v>8</v>
      </c>
      <c r="D1761" s="64">
        <f t="shared" si="222"/>
        <v>176</v>
      </c>
      <c r="E1761" s="64">
        <f t="shared" si="223"/>
        <v>876</v>
      </c>
      <c r="F1761" s="64" t="str">
        <f t="shared" si="216"/>
        <v/>
      </c>
      <c r="G1761" s="64" t="str">
        <f t="shared" si="217"/>
        <v/>
      </c>
      <c r="H1761" s="64" t="str">
        <f t="shared" si="218"/>
        <v/>
      </c>
      <c r="I1761" s="80" t="str">
        <f>IFERROR(VLOOKUP(D1761,Sheet2!A:B,2,0),"")</f>
        <v/>
      </c>
      <c r="J1761" s="64" t="str">
        <f>IFERROR(IF(I1761&lt;&gt;"",VLOOKUP(I1761,Sheet2!B:C,2,0),""),"")</f>
        <v/>
      </c>
      <c r="K1761" s="64" t="str">
        <f>IFERROR( IF(I1761&lt;&gt;"", HLOOKUP(L$2+$A1761,Sheet2!BX:NK,2,0),""),"")</f>
        <v/>
      </c>
      <c r="L1761" t="str">
        <f>IF(OR(HLOOKUP(L$2+$A1761,Sheet2!BX:NK,$B1761,0),HLOOKUP(L$2+$A1761,Sheet2!BX:NK,$B1761,0)&lt;&gt;""),HLOOKUP(L$2+$A1761,Sheet2!BX:NK,$B1761,0),"")</f>
        <v/>
      </c>
      <c r="M1761" t="str">
        <f>IF(OR(HLOOKUP(M$2+$A1761,Sheet2!BY:NL,$B1761,0),HLOOKUP(M$2+$A1761,Sheet2!BY:NL,$B1761,0)&lt;&gt;""),HLOOKUP(M$2+$A1761,Sheet2!BY:NL,$B1761,0),"")</f>
        <v/>
      </c>
      <c r="N1761" t="str">
        <f>IF(OR(HLOOKUP(N$2+$A1761,Sheet2!BZ:NM,$B1761,0),HLOOKUP(N$2+$A1761,Sheet2!BZ:NM,$B1761,0)&lt;&gt;""),HLOOKUP(N$2+$A1761,Sheet2!BZ:NM,$B1761,0),"")</f>
        <v/>
      </c>
      <c r="O1761" t="str">
        <f>IF(OR(HLOOKUP(O$2+$A1761,Sheet2!CA:NN,$B1761,0),HLOOKUP(O$2+$A1761,Sheet2!CA:NN,$B1761,0)&lt;&gt;""),HLOOKUP(O$2+$A1761,Sheet2!CA:NN,$B1761,0),"")</f>
        <v/>
      </c>
      <c r="P1761" t="str">
        <f>IF(OR(HLOOKUP(P$2+$A1761,Sheet2!CB:NO,$B1761,0),HLOOKUP(P$2+$A1761,Sheet2!CB:NO,$B1761,0)&lt;&gt;""),HLOOKUP(P$2+$A1761,Sheet2!CB:NO,$B1761,0),"")</f>
        <v/>
      </c>
      <c r="Q1761" t="str">
        <f>IF(OR(HLOOKUP(Q$2+$A1761,Sheet2!CC:NO,$B1761,0),HLOOKUP(Q$2+$A1761,Sheet2!CC:NO,$B1761,0)&lt;&gt;""),HLOOKUP(Q$2+$A1761,Sheet2!CC:NO,$B1761,0),"")</f>
        <v/>
      </c>
    </row>
    <row r="1762" spans="1:17" x14ac:dyDescent="0.25">
      <c r="A1762" s="64">
        <f t="shared" si="219"/>
        <v>48</v>
      </c>
      <c r="B1762" s="64">
        <f t="shared" si="220"/>
        <v>180</v>
      </c>
      <c r="C1762" s="64">
        <f t="shared" si="221"/>
        <v>9</v>
      </c>
      <c r="D1762" s="64">
        <f t="shared" si="222"/>
        <v>176</v>
      </c>
      <c r="E1762" s="64">
        <f t="shared" si="223"/>
        <v>876</v>
      </c>
      <c r="F1762" s="64" t="str">
        <f t="shared" si="216"/>
        <v/>
      </c>
      <c r="G1762" s="64" t="str">
        <f t="shared" si="217"/>
        <v/>
      </c>
      <c r="H1762" s="64" t="str">
        <f t="shared" si="218"/>
        <v/>
      </c>
      <c r="I1762" s="80" t="str">
        <f>IFERROR(VLOOKUP(D1762,Sheet2!A:B,2,0),"")</f>
        <v/>
      </c>
      <c r="J1762" s="64" t="str">
        <f>IFERROR(IF(I1762&lt;&gt;"",VLOOKUP(I1762,Sheet2!B:C,2,0),""),"")</f>
        <v/>
      </c>
      <c r="K1762" s="64" t="str">
        <f>IFERROR( IF(I1762&lt;&gt;"", HLOOKUP(L$2+$A1762,Sheet2!BX:NK,2,0),""),"")</f>
        <v/>
      </c>
      <c r="L1762" t="str">
        <f>IF(OR(HLOOKUP(L$2+$A1762,Sheet2!BX:NK,$B1762,0),HLOOKUP(L$2+$A1762,Sheet2!BX:NK,$B1762,0)&lt;&gt;""),HLOOKUP(L$2+$A1762,Sheet2!BX:NK,$B1762,0),"")</f>
        <v/>
      </c>
      <c r="M1762" t="str">
        <f>IF(OR(HLOOKUP(M$2+$A1762,Sheet2!BY:NL,$B1762,0),HLOOKUP(M$2+$A1762,Sheet2!BY:NL,$B1762,0)&lt;&gt;""),HLOOKUP(M$2+$A1762,Sheet2!BY:NL,$B1762,0),"")</f>
        <v/>
      </c>
      <c r="N1762" t="str">
        <f>IF(OR(HLOOKUP(N$2+$A1762,Sheet2!BZ:NM,$B1762,0),HLOOKUP(N$2+$A1762,Sheet2!BZ:NM,$B1762,0)&lt;&gt;""),HLOOKUP(N$2+$A1762,Sheet2!BZ:NM,$B1762,0),"")</f>
        <v/>
      </c>
      <c r="O1762" t="str">
        <f>IF(OR(HLOOKUP(O$2+$A1762,Sheet2!CA:NN,$B1762,0),HLOOKUP(O$2+$A1762,Sheet2!CA:NN,$B1762,0)&lt;&gt;""),HLOOKUP(O$2+$A1762,Sheet2!CA:NN,$B1762,0),"")</f>
        <v/>
      </c>
      <c r="P1762" t="str">
        <f>IF(OR(HLOOKUP(P$2+$A1762,Sheet2!CB:NO,$B1762,0),HLOOKUP(P$2+$A1762,Sheet2!CB:NO,$B1762,0)&lt;&gt;""),HLOOKUP(P$2+$A1762,Sheet2!CB:NO,$B1762,0),"")</f>
        <v/>
      </c>
      <c r="Q1762" t="str">
        <f>IF(OR(HLOOKUP(Q$2+$A1762,Sheet2!CC:NO,$B1762,0),HLOOKUP(Q$2+$A1762,Sheet2!CC:NO,$B1762,0)&lt;&gt;""),HLOOKUP(Q$2+$A1762,Sheet2!CC:NO,$B1762,0),"")</f>
        <v/>
      </c>
    </row>
    <row r="1763" spans="1:17" x14ac:dyDescent="0.25">
      <c r="A1763" s="64">
        <f t="shared" si="219"/>
        <v>54</v>
      </c>
      <c r="B1763" s="64">
        <f t="shared" si="220"/>
        <v>180</v>
      </c>
      <c r="C1763" s="64">
        <f t="shared" si="221"/>
        <v>10</v>
      </c>
      <c r="D1763" s="64">
        <f t="shared" si="222"/>
        <v>176</v>
      </c>
      <c r="E1763" s="64">
        <f t="shared" si="223"/>
        <v>876</v>
      </c>
      <c r="F1763" s="64" t="str">
        <f t="shared" si="216"/>
        <v/>
      </c>
      <c r="G1763" s="64" t="str">
        <f t="shared" si="217"/>
        <v/>
      </c>
      <c r="H1763" s="64" t="str">
        <f t="shared" si="218"/>
        <v/>
      </c>
      <c r="I1763" s="80" t="str">
        <f>IFERROR(VLOOKUP(D1763,Sheet2!A:B,2,0),"")</f>
        <v/>
      </c>
      <c r="J1763" s="64" t="str">
        <f>IFERROR(IF(I1763&lt;&gt;"",VLOOKUP(I1763,Sheet2!B:C,2,0),""),"")</f>
        <v/>
      </c>
      <c r="K1763" s="64" t="str">
        <f>IFERROR( IF(I1763&lt;&gt;"", HLOOKUP(L$2+$A1763,Sheet2!BX:NK,2,0),""),"")</f>
        <v/>
      </c>
      <c r="L1763" t="str">
        <f>IF(OR(HLOOKUP(L$2+$A1763,Sheet2!BX:NK,$B1763,0),HLOOKUP(L$2+$A1763,Sheet2!BX:NK,$B1763,0)&lt;&gt;""),HLOOKUP(L$2+$A1763,Sheet2!BX:NK,$B1763,0),"")</f>
        <v/>
      </c>
      <c r="M1763" t="str">
        <f>IF(OR(HLOOKUP(M$2+$A1763,Sheet2!BY:NL,$B1763,0),HLOOKUP(M$2+$A1763,Sheet2!BY:NL,$B1763,0)&lt;&gt;""),HLOOKUP(M$2+$A1763,Sheet2!BY:NL,$B1763,0),"")</f>
        <v/>
      </c>
      <c r="N1763" t="str">
        <f>IF(OR(HLOOKUP(N$2+$A1763,Sheet2!BZ:NM,$B1763,0),HLOOKUP(N$2+$A1763,Sheet2!BZ:NM,$B1763,0)&lt;&gt;""),HLOOKUP(N$2+$A1763,Sheet2!BZ:NM,$B1763,0),"")</f>
        <v/>
      </c>
      <c r="O1763" t="str">
        <f>IF(OR(HLOOKUP(O$2+$A1763,Sheet2!CA:NN,$B1763,0),HLOOKUP(O$2+$A1763,Sheet2!CA:NN,$B1763,0)&lt;&gt;""),HLOOKUP(O$2+$A1763,Sheet2!CA:NN,$B1763,0),"")</f>
        <v/>
      </c>
      <c r="P1763" t="str">
        <f>IF(OR(HLOOKUP(P$2+$A1763,Sheet2!CB:NO,$B1763,0),HLOOKUP(P$2+$A1763,Sheet2!CB:NO,$B1763,0)&lt;&gt;""),HLOOKUP(P$2+$A1763,Sheet2!CB:NO,$B1763,0),"")</f>
        <v/>
      </c>
      <c r="Q1763" t="str">
        <f>IF(OR(HLOOKUP(Q$2+$A1763,Sheet2!CC:NO,$B1763,0),HLOOKUP(Q$2+$A1763,Sheet2!CC:NO,$B1763,0)&lt;&gt;""),HLOOKUP(Q$2+$A1763,Sheet2!CC:NO,$B1763,0),"")</f>
        <v/>
      </c>
    </row>
    <row r="1764" spans="1:17" x14ac:dyDescent="0.25">
      <c r="A1764" s="64">
        <f t="shared" si="219"/>
        <v>0</v>
      </c>
      <c r="B1764" s="64">
        <f t="shared" si="220"/>
        <v>181</v>
      </c>
      <c r="C1764" s="64">
        <f t="shared" si="221"/>
        <v>1</v>
      </c>
      <c r="D1764" s="64">
        <f t="shared" si="222"/>
        <v>177</v>
      </c>
      <c r="E1764" s="64">
        <f t="shared" si="223"/>
        <v>881</v>
      </c>
      <c r="F1764" s="64" t="str">
        <f t="shared" si="216"/>
        <v/>
      </c>
      <c r="G1764" s="64" t="str">
        <f t="shared" si="217"/>
        <v/>
      </c>
      <c r="H1764" s="64" t="str">
        <f t="shared" si="218"/>
        <v/>
      </c>
      <c r="I1764" s="80" t="str">
        <f>IFERROR(VLOOKUP(D1764,Sheet2!A:B,2,0),"")</f>
        <v/>
      </c>
      <c r="J1764" s="64" t="str">
        <f>IFERROR(IF(I1764&lt;&gt;"",VLOOKUP(I1764,Sheet2!B:C,2,0),""),"")</f>
        <v/>
      </c>
      <c r="K1764" s="64" t="str">
        <f>IFERROR( IF(I1764&lt;&gt;"", HLOOKUP(L$2+$A1764,Sheet2!BX:NK,2,0),""),"")</f>
        <v/>
      </c>
      <c r="L1764" t="str">
        <f>IF(OR(HLOOKUP(L$2+$A1764,Sheet2!BX:NK,$B1764,0),HLOOKUP(L$2+$A1764,Sheet2!BX:NK,$B1764,0)&lt;&gt;""),HLOOKUP(L$2+$A1764,Sheet2!BX:NK,$B1764,0),"")</f>
        <v/>
      </c>
      <c r="M1764" t="str">
        <f>IF(OR(HLOOKUP(M$2+$A1764,Sheet2!BY:NL,$B1764,0),HLOOKUP(M$2+$A1764,Sheet2!BY:NL,$B1764,0)&lt;&gt;""),HLOOKUP(M$2+$A1764,Sheet2!BY:NL,$B1764,0),"")</f>
        <v/>
      </c>
      <c r="N1764" t="str">
        <f>IF(OR(HLOOKUP(N$2+$A1764,Sheet2!BZ:NM,$B1764,0),HLOOKUP(N$2+$A1764,Sheet2!BZ:NM,$B1764,0)&lt;&gt;""),HLOOKUP(N$2+$A1764,Sheet2!BZ:NM,$B1764,0),"")</f>
        <v/>
      </c>
      <c r="O1764" t="str">
        <f>IF(OR(HLOOKUP(O$2+$A1764,Sheet2!CA:NN,$B1764,0),HLOOKUP(O$2+$A1764,Sheet2!CA:NN,$B1764,0)&lt;&gt;""),HLOOKUP(O$2+$A1764,Sheet2!CA:NN,$B1764,0),"")</f>
        <v/>
      </c>
      <c r="P1764" t="str">
        <f>IF(OR(HLOOKUP(P$2+$A1764,Sheet2!CB:NO,$B1764,0),HLOOKUP(P$2+$A1764,Sheet2!CB:NO,$B1764,0)&lt;&gt;""),HLOOKUP(P$2+$A1764,Sheet2!CB:NO,$B1764,0),"")</f>
        <v/>
      </c>
      <c r="Q1764" t="str">
        <f>IF(OR(HLOOKUP(Q$2+$A1764,Sheet2!CC:NO,$B1764,0),HLOOKUP(Q$2+$A1764,Sheet2!CC:NO,$B1764,0)&lt;&gt;""),HLOOKUP(Q$2+$A1764,Sheet2!CC:NO,$B1764,0),"")</f>
        <v/>
      </c>
    </row>
    <row r="1765" spans="1:17" x14ac:dyDescent="0.25">
      <c r="A1765" s="64">
        <f t="shared" si="219"/>
        <v>6</v>
      </c>
      <c r="B1765" s="64">
        <f t="shared" si="220"/>
        <v>181</v>
      </c>
      <c r="C1765" s="64">
        <f t="shared" si="221"/>
        <v>2</v>
      </c>
      <c r="D1765" s="64">
        <f t="shared" si="222"/>
        <v>177</v>
      </c>
      <c r="E1765" s="64">
        <f t="shared" si="223"/>
        <v>881</v>
      </c>
      <c r="F1765" s="64" t="str">
        <f t="shared" si="216"/>
        <v/>
      </c>
      <c r="G1765" s="64" t="str">
        <f t="shared" si="217"/>
        <v/>
      </c>
      <c r="H1765" s="64" t="str">
        <f t="shared" si="218"/>
        <v/>
      </c>
      <c r="I1765" s="80" t="str">
        <f>IFERROR(VLOOKUP(D1765,Sheet2!A:B,2,0),"")</f>
        <v/>
      </c>
      <c r="J1765" s="64" t="str">
        <f>IFERROR(IF(I1765&lt;&gt;"",VLOOKUP(I1765,Sheet2!B:C,2,0),""),"")</f>
        <v/>
      </c>
      <c r="K1765" s="64" t="str">
        <f>IFERROR( IF(I1765&lt;&gt;"", HLOOKUP(L$2+$A1765,Sheet2!BX:NK,2,0),""),"")</f>
        <v/>
      </c>
      <c r="L1765" t="str">
        <f>IF(OR(HLOOKUP(L$2+$A1765,Sheet2!BX:NK,$B1765,0),HLOOKUP(L$2+$A1765,Sheet2!BX:NK,$B1765,0)&lt;&gt;""),HLOOKUP(L$2+$A1765,Sheet2!BX:NK,$B1765,0),"")</f>
        <v/>
      </c>
      <c r="M1765" t="str">
        <f>IF(OR(HLOOKUP(M$2+$A1765,Sheet2!BY:NL,$B1765,0),HLOOKUP(M$2+$A1765,Sheet2!BY:NL,$B1765,0)&lt;&gt;""),HLOOKUP(M$2+$A1765,Sheet2!BY:NL,$B1765,0),"")</f>
        <v/>
      </c>
      <c r="N1765" t="str">
        <f>IF(OR(HLOOKUP(N$2+$A1765,Sheet2!BZ:NM,$B1765,0),HLOOKUP(N$2+$A1765,Sheet2!BZ:NM,$B1765,0)&lt;&gt;""),HLOOKUP(N$2+$A1765,Sheet2!BZ:NM,$B1765,0),"")</f>
        <v/>
      </c>
      <c r="O1765" t="str">
        <f>IF(OR(HLOOKUP(O$2+$A1765,Sheet2!CA:NN,$B1765,0),HLOOKUP(O$2+$A1765,Sheet2!CA:NN,$B1765,0)&lt;&gt;""),HLOOKUP(O$2+$A1765,Sheet2!CA:NN,$B1765,0),"")</f>
        <v/>
      </c>
      <c r="P1765" t="str">
        <f>IF(OR(HLOOKUP(P$2+$A1765,Sheet2!CB:NO,$B1765,0),HLOOKUP(P$2+$A1765,Sheet2!CB:NO,$B1765,0)&lt;&gt;""),HLOOKUP(P$2+$A1765,Sheet2!CB:NO,$B1765,0),"")</f>
        <v/>
      </c>
      <c r="Q1765" t="str">
        <f>IF(OR(HLOOKUP(Q$2+$A1765,Sheet2!CC:NO,$B1765,0),HLOOKUP(Q$2+$A1765,Sheet2!CC:NO,$B1765,0)&lt;&gt;""),HLOOKUP(Q$2+$A1765,Sheet2!CC:NO,$B1765,0),"")</f>
        <v/>
      </c>
    </row>
    <row r="1766" spans="1:17" x14ac:dyDescent="0.25">
      <c r="A1766" s="64">
        <f t="shared" si="219"/>
        <v>12</v>
      </c>
      <c r="B1766" s="64">
        <f t="shared" si="220"/>
        <v>181</v>
      </c>
      <c r="C1766" s="64">
        <f t="shared" si="221"/>
        <v>3</v>
      </c>
      <c r="D1766" s="64">
        <f t="shared" si="222"/>
        <v>177</v>
      </c>
      <c r="E1766" s="64">
        <f t="shared" si="223"/>
        <v>881</v>
      </c>
      <c r="F1766" s="64" t="str">
        <f t="shared" si="216"/>
        <v/>
      </c>
      <c r="G1766" s="64" t="str">
        <f t="shared" si="217"/>
        <v/>
      </c>
      <c r="H1766" s="64" t="str">
        <f t="shared" si="218"/>
        <v/>
      </c>
      <c r="I1766" s="80" t="str">
        <f>IFERROR(VLOOKUP(D1766,Sheet2!A:B,2,0),"")</f>
        <v/>
      </c>
      <c r="J1766" s="64" t="str">
        <f>IFERROR(IF(I1766&lt;&gt;"",VLOOKUP(I1766,Sheet2!B:C,2,0),""),"")</f>
        <v/>
      </c>
      <c r="K1766" s="64" t="str">
        <f>IFERROR( IF(I1766&lt;&gt;"", HLOOKUP(L$2+$A1766,Sheet2!BX:NK,2,0),""),"")</f>
        <v/>
      </c>
      <c r="L1766" t="str">
        <f>IF(OR(HLOOKUP(L$2+$A1766,Sheet2!BX:NK,$B1766,0),HLOOKUP(L$2+$A1766,Sheet2!BX:NK,$B1766,0)&lt;&gt;""),HLOOKUP(L$2+$A1766,Sheet2!BX:NK,$B1766,0),"")</f>
        <v/>
      </c>
      <c r="M1766" t="str">
        <f>IF(OR(HLOOKUP(M$2+$A1766,Sheet2!BY:NL,$B1766,0),HLOOKUP(M$2+$A1766,Sheet2!BY:NL,$B1766,0)&lt;&gt;""),HLOOKUP(M$2+$A1766,Sheet2!BY:NL,$B1766,0),"")</f>
        <v/>
      </c>
      <c r="N1766" t="str">
        <f>IF(OR(HLOOKUP(N$2+$A1766,Sheet2!BZ:NM,$B1766,0),HLOOKUP(N$2+$A1766,Sheet2!BZ:NM,$B1766,0)&lt;&gt;""),HLOOKUP(N$2+$A1766,Sheet2!BZ:NM,$B1766,0),"")</f>
        <v/>
      </c>
      <c r="O1766" t="str">
        <f>IF(OR(HLOOKUP(O$2+$A1766,Sheet2!CA:NN,$B1766,0),HLOOKUP(O$2+$A1766,Sheet2!CA:NN,$B1766,0)&lt;&gt;""),HLOOKUP(O$2+$A1766,Sheet2!CA:NN,$B1766,0),"")</f>
        <v/>
      </c>
      <c r="P1766" t="str">
        <f>IF(OR(HLOOKUP(P$2+$A1766,Sheet2!CB:NO,$B1766,0),HLOOKUP(P$2+$A1766,Sheet2!CB:NO,$B1766,0)&lt;&gt;""),HLOOKUP(P$2+$A1766,Sheet2!CB:NO,$B1766,0),"")</f>
        <v/>
      </c>
      <c r="Q1766" t="str">
        <f>IF(OR(HLOOKUP(Q$2+$A1766,Sheet2!CC:NO,$B1766,0),HLOOKUP(Q$2+$A1766,Sheet2!CC:NO,$B1766,0)&lt;&gt;""),HLOOKUP(Q$2+$A1766,Sheet2!CC:NO,$B1766,0),"")</f>
        <v/>
      </c>
    </row>
    <row r="1767" spans="1:17" x14ac:dyDescent="0.25">
      <c r="A1767" s="64">
        <f t="shared" si="219"/>
        <v>18</v>
      </c>
      <c r="B1767" s="64">
        <f t="shared" si="220"/>
        <v>181</v>
      </c>
      <c r="C1767" s="64">
        <f t="shared" si="221"/>
        <v>4</v>
      </c>
      <c r="D1767" s="64">
        <f t="shared" si="222"/>
        <v>177</v>
      </c>
      <c r="E1767" s="64">
        <f t="shared" si="223"/>
        <v>881</v>
      </c>
      <c r="F1767" s="64" t="str">
        <f t="shared" si="216"/>
        <v/>
      </c>
      <c r="G1767" s="64" t="str">
        <f t="shared" si="217"/>
        <v/>
      </c>
      <c r="H1767" s="64" t="str">
        <f t="shared" si="218"/>
        <v/>
      </c>
      <c r="I1767" s="80" t="str">
        <f>IFERROR(VLOOKUP(D1767,Sheet2!A:B,2,0),"")</f>
        <v/>
      </c>
      <c r="J1767" s="64" t="str">
        <f>IFERROR(IF(I1767&lt;&gt;"",VLOOKUP(I1767,Sheet2!B:C,2,0),""),"")</f>
        <v/>
      </c>
      <c r="K1767" s="64" t="str">
        <f>IFERROR( IF(I1767&lt;&gt;"", HLOOKUP(L$2+$A1767,Sheet2!BX:NK,2,0),""),"")</f>
        <v/>
      </c>
      <c r="L1767" t="str">
        <f>IF(OR(HLOOKUP(L$2+$A1767,Sheet2!BX:NK,$B1767,0),HLOOKUP(L$2+$A1767,Sheet2!BX:NK,$B1767,0)&lt;&gt;""),HLOOKUP(L$2+$A1767,Sheet2!BX:NK,$B1767,0),"")</f>
        <v/>
      </c>
      <c r="M1767" t="str">
        <f>IF(OR(HLOOKUP(M$2+$A1767,Sheet2!BY:NL,$B1767,0),HLOOKUP(M$2+$A1767,Sheet2!BY:NL,$B1767,0)&lt;&gt;""),HLOOKUP(M$2+$A1767,Sheet2!BY:NL,$B1767,0),"")</f>
        <v/>
      </c>
      <c r="N1767" t="str">
        <f>IF(OR(HLOOKUP(N$2+$A1767,Sheet2!BZ:NM,$B1767,0),HLOOKUP(N$2+$A1767,Sheet2!BZ:NM,$B1767,0)&lt;&gt;""),HLOOKUP(N$2+$A1767,Sheet2!BZ:NM,$B1767,0),"")</f>
        <v/>
      </c>
      <c r="O1767" t="str">
        <f>IF(OR(HLOOKUP(O$2+$A1767,Sheet2!CA:NN,$B1767,0),HLOOKUP(O$2+$A1767,Sheet2!CA:NN,$B1767,0)&lt;&gt;""),HLOOKUP(O$2+$A1767,Sheet2!CA:NN,$B1767,0),"")</f>
        <v/>
      </c>
      <c r="P1767" t="str">
        <f>IF(OR(HLOOKUP(P$2+$A1767,Sheet2!CB:NO,$B1767,0),HLOOKUP(P$2+$A1767,Sheet2!CB:NO,$B1767,0)&lt;&gt;""),HLOOKUP(P$2+$A1767,Sheet2!CB:NO,$B1767,0),"")</f>
        <v/>
      </c>
      <c r="Q1767" t="str">
        <f>IF(OR(HLOOKUP(Q$2+$A1767,Sheet2!CC:NO,$B1767,0),HLOOKUP(Q$2+$A1767,Sheet2!CC:NO,$B1767,0)&lt;&gt;""),HLOOKUP(Q$2+$A1767,Sheet2!CC:NO,$B1767,0),"")</f>
        <v/>
      </c>
    </row>
    <row r="1768" spans="1:17" x14ac:dyDescent="0.25">
      <c r="A1768" s="64">
        <f t="shared" si="219"/>
        <v>24</v>
      </c>
      <c r="B1768" s="64">
        <f t="shared" si="220"/>
        <v>181</v>
      </c>
      <c r="C1768" s="64">
        <f t="shared" si="221"/>
        <v>5</v>
      </c>
      <c r="D1768" s="64">
        <f t="shared" si="222"/>
        <v>177</v>
      </c>
      <c r="E1768" s="64">
        <f t="shared" si="223"/>
        <v>881</v>
      </c>
      <c r="F1768" s="64" t="str">
        <f t="shared" si="216"/>
        <v/>
      </c>
      <c r="G1768" s="64" t="str">
        <f t="shared" si="217"/>
        <v/>
      </c>
      <c r="H1768" s="64" t="str">
        <f t="shared" si="218"/>
        <v/>
      </c>
      <c r="I1768" s="80" t="str">
        <f>IFERROR(VLOOKUP(D1768,Sheet2!A:B,2,0),"")</f>
        <v/>
      </c>
      <c r="J1768" s="64" t="str">
        <f>IFERROR(IF(I1768&lt;&gt;"",VLOOKUP(I1768,Sheet2!B:C,2,0),""),"")</f>
        <v/>
      </c>
      <c r="K1768" s="64" t="str">
        <f>IFERROR( IF(I1768&lt;&gt;"", HLOOKUP(L$2+$A1768,Sheet2!BX:NK,2,0),""),"")</f>
        <v/>
      </c>
      <c r="L1768" t="str">
        <f>IF(OR(HLOOKUP(L$2+$A1768,Sheet2!BX:NK,$B1768,0),HLOOKUP(L$2+$A1768,Sheet2!BX:NK,$B1768,0)&lt;&gt;""),HLOOKUP(L$2+$A1768,Sheet2!BX:NK,$B1768,0),"")</f>
        <v/>
      </c>
      <c r="M1768" t="str">
        <f>IF(OR(HLOOKUP(M$2+$A1768,Sheet2!BY:NL,$B1768,0),HLOOKUP(M$2+$A1768,Sheet2!BY:NL,$B1768,0)&lt;&gt;""),HLOOKUP(M$2+$A1768,Sheet2!BY:NL,$B1768,0),"")</f>
        <v/>
      </c>
      <c r="N1768" t="str">
        <f>IF(OR(HLOOKUP(N$2+$A1768,Sheet2!BZ:NM,$B1768,0),HLOOKUP(N$2+$A1768,Sheet2!BZ:NM,$B1768,0)&lt;&gt;""),HLOOKUP(N$2+$A1768,Sheet2!BZ:NM,$B1768,0),"")</f>
        <v/>
      </c>
      <c r="O1768" t="str">
        <f>IF(OR(HLOOKUP(O$2+$A1768,Sheet2!CA:NN,$B1768,0),HLOOKUP(O$2+$A1768,Sheet2!CA:NN,$B1768,0)&lt;&gt;""),HLOOKUP(O$2+$A1768,Sheet2!CA:NN,$B1768,0),"")</f>
        <v/>
      </c>
      <c r="P1768" t="str">
        <f>IF(OR(HLOOKUP(P$2+$A1768,Sheet2!CB:NO,$B1768,0),HLOOKUP(P$2+$A1768,Sheet2!CB:NO,$B1768,0)&lt;&gt;""),HLOOKUP(P$2+$A1768,Sheet2!CB:NO,$B1768,0),"")</f>
        <v/>
      </c>
      <c r="Q1768" t="str">
        <f>IF(OR(HLOOKUP(Q$2+$A1768,Sheet2!CC:NO,$B1768,0),HLOOKUP(Q$2+$A1768,Sheet2!CC:NO,$B1768,0)&lt;&gt;""),HLOOKUP(Q$2+$A1768,Sheet2!CC:NO,$B1768,0),"")</f>
        <v/>
      </c>
    </row>
    <row r="1769" spans="1:17" x14ac:dyDescent="0.25">
      <c r="A1769" s="64">
        <f t="shared" si="219"/>
        <v>30</v>
      </c>
      <c r="B1769" s="64">
        <f t="shared" si="220"/>
        <v>181</v>
      </c>
      <c r="C1769" s="64">
        <f t="shared" si="221"/>
        <v>6</v>
      </c>
      <c r="D1769" s="64">
        <f t="shared" si="222"/>
        <v>177</v>
      </c>
      <c r="E1769" s="64">
        <f t="shared" si="223"/>
        <v>881</v>
      </c>
      <c r="F1769" s="64" t="str">
        <f t="shared" si="216"/>
        <v/>
      </c>
      <c r="G1769" s="64" t="str">
        <f t="shared" si="217"/>
        <v/>
      </c>
      <c r="H1769" s="64" t="str">
        <f t="shared" si="218"/>
        <v/>
      </c>
      <c r="I1769" s="80" t="str">
        <f>IFERROR(VLOOKUP(D1769,Sheet2!A:B,2,0),"")</f>
        <v/>
      </c>
      <c r="J1769" s="64" t="str">
        <f>IFERROR(IF(I1769&lt;&gt;"",VLOOKUP(I1769,Sheet2!B:C,2,0),""),"")</f>
        <v/>
      </c>
      <c r="K1769" s="64" t="str">
        <f>IFERROR( IF(I1769&lt;&gt;"", HLOOKUP(L$2+$A1769,Sheet2!BX:NK,2,0),""),"")</f>
        <v/>
      </c>
      <c r="L1769" t="str">
        <f>IF(OR(HLOOKUP(L$2+$A1769,Sheet2!BX:NK,$B1769,0),HLOOKUP(L$2+$A1769,Sheet2!BX:NK,$B1769,0)&lt;&gt;""),HLOOKUP(L$2+$A1769,Sheet2!BX:NK,$B1769,0),"")</f>
        <v/>
      </c>
      <c r="M1769" t="str">
        <f>IF(OR(HLOOKUP(M$2+$A1769,Sheet2!BY:NL,$B1769,0),HLOOKUP(M$2+$A1769,Sheet2!BY:NL,$B1769,0)&lt;&gt;""),HLOOKUP(M$2+$A1769,Sheet2!BY:NL,$B1769,0),"")</f>
        <v/>
      </c>
      <c r="N1769" t="str">
        <f>IF(OR(HLOOKUP(N$2+$A1769,Sheet2!BZ:NM,$B1769,0),HLOOKUP(N$2+$A1769,Sheet2!BZ:NM,$B1769,0)&lt;&gt;""),HLOOKUP(N$2+$A1769,Sheet2!BZ:NM,$B1769,0),"")</f>
        <v/>
      </c>
      <c r="O1769" t="str">
        <f>IF(OR(HLOOKUP(O$2+$A1769,Sheet2!CA:NN,$B1769,0),HLOOKUP(O$2+$A1769,Sheet2!CA:NN,$B1769,0)&lt;&gt;""),HLOOKUP(O$2+$A1769,Sheet2!CA:NN,$B1769,0),"")</f>
        <v/>
      </c>
      <c r="P1769" t="str">
        <f>IF(OR(HLOOKUP(P$2+$A1769,Sheet2!CB:NO,$B1769,0),HLOOKUP(P$2+$A1769,Sheet2!CB:NO,$B1769,0)&lt;&gt;""),HLOOKUP(P$2+$A1769,Sheet2!CB:NO,$B1769,0),"")</f>
        <v/>
      </c>
      <c r="Q1769" t="str">
        <f>IF(OR(HLOOKUP(Q$2+$A1769,Sheet2!CC:NO,$B1769,0),HLOOKUP(Q$2+$A1769,Sheet2!CC:NO,$B1769,0)&lt;&gt;""),HLOOKUP(Q$2+$A1769,Sheet2!CC:NO,$B1769,0),"")</f>
        <v/>
      </c>
    </row>
    <row r="1770" spans="1:17" x14ac:dyDescent="0.25">
      <c r="A1770" s="64">
        <f t="shared" si="219"/>
        <v>36</v>
      </c>
      <c r="B1770" s="64">
        <f t="shared" si="220"/>
        <v>181</v>
      </c>
      <c r="C1770" s="64">
        <f t="shared" si="221"/>
        <v>7</v>
      </c>
      <c r="D1770" s="64">
        <f t="shared" si="222"/>
        <v>177</v>
      </c>
      <c r="E1770" s="64">
        <f t="shared" si="223"/>
        <v>881</v>
      </c>
      <c r="F1770" s="64" t="str">
        <f t="shared" si="216"/>
        <v/>
      </c>
      <c r="G1770" s="64" t="str">
        <f t="shared" si="217"/>
        <v/>
      </c>
      <c r="H1770" s="64" t="str">
        <f t="shared" si="218"/>
        <v/>
      </c>
      <c r="I1770" s="80" t="str">
        <f>IFERROR(VLOOKUP(D1770,Sheet2!A:B,2,0),"")</f>
        <v/>
      </c>
      <c r="J1770" s="64" t="str">
        <f>IFERROR(IF(I1770&lt;&gt;"",VLOOKUP(I1770,Sheet2!B:C,2,0),""),"")</f>
        <v/>
      </c>
      <c r="K1770" s="64" t="str">
        <f>IFERROR( IF(I1770&lt;&gt;"", HLOOKUP(L$2+$A1770,Sheet2!BX:NK,2,0),""),"")</f>
        <v/>
      </c>
      <c r="L1770" t="str">
        <f>IF(OR(HLOOKUP(L$2+$A1770,Sheet2!BX:NK,$B1770,0),HLOOKUP(L$2+$A1770,Sheet2!BX:NK,$B1770,0)&lt;&gt;""),HLOOKUP(L$2+$A1770,Sheet2!BX:NK,$B1770,0),"")</f>
        <v/>
      </c>
      <c r="M1770" t="str">
        <f>IF(OR(HLOOKUP(M$2+$A1770,Sheet2!BY:NL,$B1770,0),HLOOKUP(M$2+$A1770,Sheet2!BY:NL,$B1770,0)&lt;&gt;""),HLOOKUP(M$2+$A1770,Sheet2!BY:NL,$B1770,0),"")</f>
        <v/>
      </c>
      <c r="N1770" t="str">
        <f>IF(OR(HLOOKUP(N$2+$A1770,Sheet2!BZ:NM,$B1770,0),HLOOKUP(N$2+$A1770,Sheet2!BZ:NM,$B1770,0)&lt;&gt;""),HLOOKUP(N$2+$A1770,Sheet2!BZ:NM,$B1770,0),"")</f>
        <v/>
      </c>
      <c r="O1770" t="str">
        <f>IF(OR(HLOOKUP(O$2+$A1770,Sheet2!CA:NN,$B1770,0),HLOOKUP(O$2+$A1770,Sheet2!CA:NN,$B1770,0)&lt;&gt;""),HLOOKUP(O$2+$A1770,Sheet2!CA:NN,$B1770,0),"")</f>
        <v/>
      </c>
      <c r="P1770" t="str">
        <f>IF(OR(HLOOKUP(P$2+$A1770,Sheet2!CB:NO,$B1770,0),HLOOKUP(P$2+$A1770,Sheet2!CB:NO,$B1770,0)&lt;&gt;""),HLOOKUP(P$2+$A1770,Sheet2!CB:NO,$B1770,0),"")</f>
        <v/>
      </c>
      <c r="Q1770" t="str">
        <f>IF(OR(HLOOKUP(Q$2+$A1770,Sheet2!CC:NO,$B1770,0),HLOOKUP(Q$2+$A1770,Sheet2!CC:NO,$B1770,0)&lt;&gt;""),HLOOKUP(Q$2+$A1770,Sheet2!CC:NO,$B1770,0),"")</f>
        <v/>
      </c>
    </row>
    <row r="1771" spans="1:17" x14ac:dyDescent="0.25">
      <c r="A1771" s="64">
        <f t="shared" si="219"/>
        <v>42</v>
      </c>
      <c r="B1771" s="64">
        <f t="shared" si="220"/>
        <v>181</v>
      </c>
      <c r="C1771" s="64">
        <f t="shared" si="221"/>
        <v>8</v>
      </c>
      <c r="D1771" s="64">
        <f t="shared" si="222"/>
        <v>177</v>
      </c>
      <c r="E1771" s="64">
        <f t="shared" si="223"/>
        <v>881</v>
      </c>
      <c r="F1771" s="64" t="str">
        <f t="shared" si="216"/>
        <v/>
      </c>
      <c r="G1771" s="64" t="str">
        <f t="shared" si="217"/>
        <v/>
      </c>
      <c r="H1771" s="64" t="str">
        <f t="shared" si="218"/>
        <v/>
      </c>
      <c r="I1771" s="80" t="str">
        <f>IFERROR(VLOOKUP(D1771,Sheet2!A:B,2,0),"")</f>
        <v/>
      </c>
      <c r="J1771" s="64" t="str">
        <f>IFERROR(IF(I1771&lt;&gt;"",VLOOKUP(I1771,Sheet2!B:C,2,0),""),"")</f>
        <v/>
      </c>
      <c r="K1771" s="64" t="str">
        <f>IFERROR( IF(I1771&lt;&gt;"", HLOOKUP(L$2+$A1771,Sheet2!BX:NK,2,0),""),"")</f>
        <v/>
      </c>
      <c r="L1771" t="str">
        <f>IF(OR(HLOOKUP(L$2+$A1771,Sheet2!BX:NK,$B1771,0),HLOOKUP(L$2+$A1771,Sheet2!BX:NK,$B1771,0)&lt;&gt;""),HLOOKUP(L$2+$A1771,Sheet2!BX:NK,$B1771,0),"")</f>
        <v/>
      </c>
      <c r="M1771" t="str">
        <f>IF(OR(HLOOKUP(M$2+$A1771,Sheet2!BY:NL,$B1771,0),HLOOKUP(M$2+$A1771,Sheet2!BY:NL,$B1771,0)&lt;&gt;""),HLOOKUP(M$2+$A1771,Sheet2!BY:NL,$B1771,0),"")</f>
        <v/>
      </c>
      <c r="N1771" t="str">
        <f>IF(OR(HLOOKUP(N$2+$A1771,Sheet2!BZ:NM,$B1771,0),HLOOKUP(N$2+$A1771,Sheet2!BZ:NM,$B1771,0)&lt;&gt;""),HLOOKUP(N$2+$A1771,Sheet2!BZ:NM,$B1771,0),"")</f>
        <v/>
      </c>
      <c r="O1771" t="str">
        <f>IF(OR(HLOOKUP(O$2+$A1771,Sheet2!CA:NN,$B1771,0),HLOOKUP(O$2+$A1771,Sheet2!CA:NN,$B1771,0)&lt;&gt;""),HLOOKUP(O$2+$A1771,Sheet2!CA:NN,$B1771,0),"")</f>
        <v/>
      </c>
      <c r="P1771" t="str">
        <f>IF(OR(HLOOKUP(P$2+$A1771,Sheet2!CB:NO,$B1771,0),HLOOKUP(P$2+$A1771,Sheet2!CB:NO,$B1771,0)&lt;&gt;""),HLOOKUP(P$2+$A1771,Sheet2!CB:NO,$B1771,0),"")</f>
        <v/>
      </c>
      <c r="Q1771" t="str">
        <f>IF(OR(HLOOKUP(Q$2+$A1771,Sheet2!CC:NO,$B1771,0),HLOOKUP(Q$2+$A1771,Sheet2!CC:NO,$B1771,0)&lt;&gt;""),HLOOKUP(Q$2+$A1771,Sheet2!CC:NO,$B1771,0),"")</f>
        <v/>
      </c>
    </row>
    <row r="1772" spans="1:17" x14ac:dyDescent="0.25">
      <c r="A1772" s="64">
        <f t="shared" si="219"/>
        <v>48</v>
      </c>
      <c r="B1772" s="64">
        <f t="shared" si="220"/>
        <v>181</v>
      </c>
      <c r="C1772" s="64">
        <f t="shared" si="221"/>
        <v>9</v>
      </c>
      <c r="D1772" s="64">
        <f t="shared" si="222"/>
        <v>177</v>
      </c>
      <c r="E1772" s="64">
        <f t="shared" si="223"/>
        <v>881</v>
      </c>
      <c r="F1772" s="64" t="str">
        <f t="shared" si="216"/>
        <v/>
      </c>
      <c r="G1772" s="64" t="str">
        <f t="shared" si="217"/>
        <v/>
      </c>
      <c r="H1772" s="64" t="str">
        <f t="shared" si="218"/>
        <v/>
      </c>
      <c r="I1772" s="80" t="str">
        <f>IFERROR(VLOOKUP(D1772,Sheet2!A:B,2,0),"")</f>
        <v/>
      </c>
      <c r="J1772" s="64" t="str">
        <f>IFERROR(IF(I1772&lt;&gt;"",VLOOKUP(I1772,Sheet2!B:C,2,0),""),"")</f>
        <v/>
      </c>
      <c r="K1772" s="64" t="str">
        <f>IFERROR( IF(I1772&lt;&gt;"", HLOOKUP(L$2+$A1772,Sheet2!BX:NK,2,0),""),"")</f>
        <v/>
      </c>
      <c r="L1772" t="str">
        <f>IF(OR(HLOOKUP(L$2+$A1772,Sheet2!BX:NK,$B1772,0),HLOOKUP(L$2+$A1772,Sheet2!BX:NK,$B1772,0)&lt;&gt;""),HLOOKUP(L$2+$A1772,Sheet2!BX:NK,$B1772,0),"")</f>
        <v/>
      </c>
      <c r="M1772" t="str">
        <f>IF(OR(HLOOKUP(M$2+$A1772,Sheet2!BY:NL,$B1772,0),HLOOKUP(M$2+$A1772,Sheet2!BY:NL,$B1772,0)&lt;&gt;""),HLOOKUP(M$2+$A1772,Sheet2!BY:NL,$B1772,0),"")</f>
        <v/>
      </c>
      <c r="N1772" t="str">
        <f>IF(OR(HLOOKUP(N$2+$A1772,Sheet2!BZ:NM,$B1772,0),HLOOKUP(N$2+$A1772,Sheet2!BZ:NM,$B1772,0)&lt;&gt;""),HLOOKUP(N$2+$A1772,Sheet2!BZ:NM,$B1772,0),"")</f>
        <v/>
      </c>
      <c r="O1772" t="str">
        <f>IF(OR(HLOOKUP(O$2+$A1772,Sheet2!CA:NN,$B1772,0),HLOOKUP(O$2+$A1772,Sheet2!CA:NN,$B1772,0)&lt;&gt;""),HLOOKUP(O$2+$A1772,Sheet2!CA:NN,$B1772,0),"")</f>
        <v/>
      </c>
      <c r="P1772" t="str">
        <f>IF(OR(HLOOKUP(P$2+$A1772,Sheet2!CB:NO,$B1772,0),HLOOKUP(P$2+$A1772,Sheet2!CB:NO,$B1772,0)&lt;&gt;""),HLOOKUP(P$2+$A1772,Sheet2!CB:NO,$B1772,0),"")</f>
        <v/>
      </c>
      <c r="Q1772" t="str">
        <f>IF(OR(HLOOKUP(Q$2+$A1772,Sheet2!CC:NO,$B1772,0),HLOOKUP(Q$2+$A1772,Sheet2!CC:NO,$B1772,0)&lt;&gt;""),HLOOKUP(Q$2+$A1772,Sheet2!CC:NO,$B1772,0),"")</f>
        <v/>
      </c>
    </row>
    <row r="1773" spans="1:17" x14ac:dyDescent="0.25">
      <c r="A1773" s="64">
        <f t="shared" si="219"/>
        <v>54</v>
      </c>
      <c r="B1773" s="64">
        <f t="shared" si="220"/>
        <v>181</v>
      </c>
      <c r="C1773" s="64">
        <f t="shared" si="221"/>
        <v>10</v>
      </c>
      <c r="D1773" s="64">
        <f t="shared" si="222"/>
        <v>177</v>
      </c>
      <c r="E1773" s="64">
        <f t="shared" si="223"/>
        <v>881</v>
      </c>
      <c r="F1773" s="64" t="str">
        <f t="shared" si="216"/>
        <v/>
      </c>
      <c r="G1773" s="64" t="str">
        <f t="shared" si="217"/>
        <v/>
      </c>
      <c r="H1773" s="64" t="str">
        <f t="shared" si="218"/>
        <v/>
      </c>
      <c r="I1773" s="80" t="str">
        <f>IFERROR(VLOOKUP(D1773,Sheet2!A:B,2,0),"")</f>
        <v/>
      </c>
      <c r="J1773" s="64" t="str">
        <f>IFERROR(IF(I1773&lt;&gt;"",VLOOKUP(I1773,Sheet2!B:C,2,0),""),"")</f>
        <v/>
      </c>
      <c r="K1773" s="64" t="str">
        <f>IFERROR( IF(I1773&lt;&gt;"", HLOOKUP(L$2+$A1773,Sheet2!BX:NK,2,0),""),"")</f>
        <v/>
      </c>
      <c r="L1773" t="str">
        <f>IF(OR(HLOOKUP(L$2+$A1773,Sheet2!BX:NK,$B1773,0),HLOOKUP(L$2+$A1773,Sheet2!BX:NK,$B1773,0)&lt;&gt;""),HLOOKUP(L$2+$A1773,Sheet2!BX:NK,$B1773,0),"")</f>
        <v/>
      </c>
      <c r="M1773" t="str">
        <f>IF(OR(HLOOKUP(M$2+$A1773,Sheet2!BY:NL,$B1773,0),HLOOKUP(M$2+$A1773,Sheet2!BY:NL,$B1773,0)&lt;&gt;""),HLOOKUP(M$2+$A1773,Sheet2!BY:NL,$B1773,0),"")</f>
        <v/>
      </c>
      <c r="N1773" t="str">
        <f>IF(OR(HLOOKUP(N$2+$A1773,Sheet2!BZ:NM,$B1773,0),HLOOKUP(N$2+$A1773,Sheet2!BZ:NM,$B1773,0)&lt;&gt;""),HLOOKUP(N$2+$A1773,Sheet2!BZ:NM,$B1773,0),"")</f>
        <v/>
      </c>
      <c r="O1773" t="str">
        <f>IF(OR(HLOOKUP(O$2+$A1773,Sheet2!CA:NN,$B1773,0),HLOOKUP(O$2+$A1773,Sheet2!CA:NN,$B1773,0)&lt;&gt;""),HLOOKUP(O$2+$A1773,Sheet2!CA:NN,$B1773,0),"")</f>
        <v/>
      </c>
      <c r="P1773" t="str">
        <f>IF(OR(HLOOKUP(P$2+$A1773,Sheet2!CB:NO,$B1773,0),HLOOKUP(P$2+$A1773,Sheet2!CB:NO,$B1773,0)&lt;&gt;""),HLOOKUP(P$2+$A1773,Sheet2!CB:NO,$B1773,0),"")</f>
        <v/>
      </c>
      <c r="Q1773" t="str">
        <f>IF(OR(HLOOKUP(Q$2+$A1773,Sheet2!CC:NO,$B1773,0),HLOOKUP(Q$2+$A1773,Sheet2!CC:NO,$B1773,0)&lt;&gt;""),HLOOKUP(Q$2+$A1773,Sheet2!CC:NO,$B1773,0),"")</f>
        <v/>
      </c>
    </row>
    <row r="1774" spans="1:17" x14ac:dyDescent="0.25">
      <c r="A1774" s="64">
        <f t="shared" si="219"/>
        <v>0</v>
      </c>
      <c r="B1774" s="64">
        <f t="shared" si="220"/>
        <v>182</v>
      </c>
      <c r="C1774" s="64">
        <f t="shared" si="221"/>
        <v>1</v>
      </c>
      <c r="D1774" s="64">
        <f t="shared" si="222"/>
        <v>178</v>
      </c>
      <c r="E1774" s="64">
        <f t="shared" si="223"/>
        <v>886</v>
      </c>
      <c r="F1774" s="64" t="str">
        <f t="shared" si="216"/>
        <v/>
      </c>
      <c r="G1774" s="64" t="str">
        <f t="shared" si="217"/>
        <v/>
      </c>
      <c r="H1774" s="64" t="str">
        <f t="shared" si="218"/>
        <v/>
      </c>
      <c r="I1774" s="80" t="str">
        <f>IFERROR(VLOOKUP(D1774,Sheet2!A:B,2,0),"")</f>
        <v/>
      </c>
      <c r="J1774" s="64" t="str">
        <f>IFERROR(IF(I1774&lt;&gt;"",VLOOKUP(I1774,Sheet2!B:C,2,0),""),"")</f>
        <v/>
      </c>
      <c r="K1774" s="64" t="str">
        <f>IFERROR( IF(I1774&lt;&gt;"", HLOOKUP(L$2+$A1774,Sheet2!BX:NK,2,0),""),"")</f>
        <v/>
      </c>
      <c r="L1774" t="str">
        <f>IF(OR(HLOOKUP(L$2+$A1774,Sheet2!BX:NK,$B1774,0),HLOOKUP(L$2+$A1774,Sheet2!BX:NK,$B1774,0)&lt;&gt;""),HLOOKUP(L$2+$A1774,Sheet2!BX:NK,$B1774,0),"")</f>
        <v/>
      </c>
      <c r="M1774" t="str">
        <f>IF(OR(HLOOKUP(M$2+$A1774,Sheet2!BY:NL,$B1774,0),HLOOKUP(M$2+$A1774,Sheet2!BY:NL,$B1774,0)&lt;&gt;""),HLOOKUP(M$2+$A1774,Sheet2!BY:NL,$B1774,0),"")</f>
        <v/>
      </c>
      <c r="N1774" t="str">
        <f>IF(OR(HLOOKUP(N$2+$A1774,Sheet2!BZ:NM,$B1774,0),HLOOKUP(N$2+$A1774,Sheet2!BZ:NM,$B1774,0)&lt;&gt;""),HLOOKUP(N$2+$A1774,Sheet2!BZ:NM,$B1774,0),"")</f>
        <v/>
      </c>
      <c r="O1774" t="str">
        <f>IF(OR(HLOOKUP(O$2+$A1774,Sheet2!CA:NN,$B1774,0),HLOOKUP(O$2+$A1774,Sheet2!CA:NN,$B1774,0)&lt;&gt;""),HLOOKUP(O$2+$A1774,Sheet2!CA:NN,$B1774,0),"")</f>
        <v/>
      </c>
      <c r="P1774" t="str">
        <f>IF(OR(HLOOKUP(P$2+$A1774,Sheet2!CB:NO,$B1774,0),HLOOKUP(P$2+$A1774,Sheet2!CB:NO,$B1774,0)&lt;&gt;""),HLOOKUP(P$2+$A1774,Sheet2!CB:NO,$B1774,0),"")</f>
        <v/>
      </c>
      <c r="Q1774" t="str">
        <f>IF(OR(HLOOKUP(Q$2+$A1774,Sheet2!CC:NO,$B1774,0),HLOOKUP(Q$2+$A1774,Sheet2!CC:NO,$B1774,0)&lt;&gt;""),HLOOKUP(Q$2+$A1774,Sheet2!CC:NO,$B1774,0),"")</f>
        <v/>
      </c>
    </row>
    <row r="1775" spans="1:17" x14ac:dyDescent="0.25">
      <c r="A1775" s="64">
        <f t="shared" si="219"/>
        <v>6</v>
      </c>
      <c r="B1775" s="64">
        <f t="shared" si="220"/>
        <v>182</v>
      </c>
      <c r="C1775" s="64">
        <f t="shared" si="221"/>
        <v>2</v>
      </c>
      <c r="D1775" s="64">
        <f t="shared" si="222"/>
        <v>178</v>
      </c>
      <c r="E1775" s="64">
        <f t="shared" si="223"/>
        <v>886</v>
      </c>
      <c r="F1775" s="64" t="str">
        <f t="shared" si="216"/>
        <v/>
      </c>
      <c r="G1775" s="64" t="str">
        <f t="shared" si="217"/>
        <v/>
      </c>
      <c r="H1775" s="64" t="str">
        <f t="shared" si="218"/>
        <v/>
      </c>
      <c r="I1775" s="80" t="str">
        <f>IFERROR(VLOOKUP(D1775,Sheet2!A:B,2,0),"")</f>
        <v/>
      </c>
      <c r="J1775" s="64" t="str">
        <f>IFERROR(IF(I1775&lt;&gt;"",VLOOKUP(I1775,Sheet2!B:C,2,0),""),"")</f>
        <v/>
      </c>
      <c r="K1775" s="64" t="str">
        <f>IFERROR( IF(I1775&lt;&gt;"", HLOOKUP(L$2+$A1775,Sheet2!BX:NK,2,0),""),"")</f>
        <v/>
      </c>
      <c r="L1775" t="str">
        <f>IF(OR(HLOOKUP(L$2+$A1775,Sheet2!BX:NK,$B1775,0),HLOOKUP(L$2+$A1775,Sheet2!BX:NK,$B1775,0)&lt;&gt;""),HLOOKUP(L$2+$A1775,Sheet2!BX:NK,$B1775,0),"")</f>
        <v/>
      </c>
      <c r="M1775" t="str">
        <f>IF(OR(HLOOKUP(M$2+$A1775,Sheet2!BY:NL,$B1775,0),HLOOKUP(M$2+$A1775,Sheet2!BY:NL,$B1775,0)&lt;&gt;""),HLOOKUP(M$2+$A1775,Sheet2!BY:NL,$B1775,0),"")</f>
        <v/>
      </c>
      <c r="N1775" t="str">
        <f>IF(OR(HLOOKUP(N$2+$A1775,Sheet2!BZ:NM,$B1775,0),HLOOKUP(N$2+$A1775,Sheet2!BZ:NM,$B1775,0)&lt;&gt;""),HLOOKUP(N$2+$A1775,Sheet2!BZ:NM,$B1775,0),"")</f>
        <v/>
      </c>
      <c r="O1775" t="str">
        <f>IF(OR(HLOOKUP(O$2+$A1775,Sheet2!CA:NN,$B1775,0),HLOOKUP(O$2+$A1775,Sheet2!CA:NN,$B1775,0)&lt;&gt;""),HLOOKUP(O$2+$A1775,Sheet2!CA:NN,$B1775,0),"")</f>
        <v/>
      </c>
      <c r="P1775" t="str">
        <f>IF(OR(HLOOKUP(P$2+$A1775,Sheet2!CB:NO,$B1775,0),HLOOKUP(P$2+$A1775,Sheet2!CB:NO,$B1775,0)&lt;&gt;""),HLOOKUP(P$2+$A1775,Sheet2!CB:NO,$B1775,0),"")</f>
        <v/>
      </c>
      <c r="Q1775" t="str">
        <f>IF(OR(HLOOKUP(Q$2+$A1775,Sheet2!CC:NO,$B1775,0),HLOOKUP(Q$2+$A1775,Sheet2!CC:NO,$B1775,0)&lt;&gt;""),HLOOKUP(Q$2+$A1775,Sheet2!CC:NO,$B1775,0),"")</f>
        <v/>
      </c>
    </row>
    <row r="1776" spans="1:17" x14ac:dyDescent="0.25">
      <c r="A1776" s="64">
        <f t="shared" si="219"/>
        <v>12</v>
      </c>
      <c r="B1776" s="64">
        <f t="shared" si="220"/>
        <v>182</v>
      </c>
      <c r="C1776" s="64">
        <f t="shared" si="221"/>
        <v>3</v>
      </c>
      <c r="D1776" s="64">
        <f t="shared" si="222"/>
        <v>178</v>
      </c>
      <c r="E1776" s="64">
        <f t="shared" si="223"/>
        <v>886</v>
      </c>
      <c r="F1776" s="64" t="str">
        <f t="shared" si="216"/>
        <v/>
      </c>
      <c r="G1776" s="64" t="str">
        <f t="shared" si="217"/>
        <v/>
      </c>
      <c r="H1776" s="64" t="str">
        <f t="shared" si="218"/>
        <v/>
      </c>
      <c r="I1776" s="80" t="str">
        <f>IFERROR(VLOOKUP(D1776,Sheet2!A:B,2,0),"")</f>
        <v/>
      </c>
      <c r="J1776" s="64" t="str">
        <f>IFERROR(IF(I1776&lt;&gt;"",VLOOKUP(I1776,Sheet2!B:C,2,0),""),"")</f>
        <v/>
      </c>
      <c r="K1776" s="64" t="str">
        <f>IFERROR( IF(I1776&lt;&gt;"", HLOOKUP(L$2+$A1776,Sheet2!BX:NK,2,0),""),"")</f>
        <v/>
      </c>
      <c r="L1776" t="str">
        <f>IF(OR(HLOOKUP(L$2+$A1776,Sheet2!BX:NK,$B1776,0),HLOOKUP(L$2+$A1776,Sheet2!BX:NK,$B1776,0)&lt;&gt;""),HLOOKUP(L$2+$A1776,Sheet2!BX:NK,$B1776,0),"")</f>
        <v/>
      </c>
      <c r="M1776" t="str">
        <f>IF(OR(HLOOKUP(M$2+$A1776,Sheet2!BY:NL,$B1776,0),HLOOKUP(M$2+$A1776,Sheet2!BY:NL,$B1776,0)&lt;&gt;""),HLOOKUP(M$2+$A1776,Sheet2!BY:NL,$B1776,0),"")</f>
        <v/>
      </c>
      <c r="N1776" t="str">
        <f>IF(OR(HLOOKUP(N$2+$A1776,Sheet2!BZ:NM,$B1776,0),HLOOKUP(N$2+$A1776,Sheet2!BZ:NM,$B1776,0)&lt;&gt;""),HLOOKUP(N$2+$A1776,Sheet2!BZ:NM,$B1776,0),"")</f>
        <v/>
      </c>
      <c r="O1776" t="str">
        <f>IF(OR(HLOOKUP(O$2+$A1776,Sheet2!CA:NN,$B1776,0),HLOOKUP(O$2+$A1776,Sheet2!CA:NN,$B1776,0)&lt;&gt;""),HLOOKUP(O$2+$A1776,Sheet2!CA:NN,$B1776,0),"")</f>
        <v/>
      </c>
      <c r="P1776" t="str">
        <f>IF(OR(HLOOKUP(P$2+$A1776,Sheet2!CB:NO,$B1776,0),HLOOKUP(P$2+$A1776,Sheet2!CB:NO,$B1776,0)&lt;&gt;""),HLOOKUP(P$2+$A1776,Sheet2!CB:NO,$B1776,0),"")</f>
        <v/>
      </c>
      <c r="Q1776" t="str">
        <f>IF(OR(HLOOKUP(Q$2+$A1776,Sheet2!CC:NO,$B1776,0),HLOOKUP(Q$2+$A1776,Sheet2!CC:NO,$B1776,0)&lt;&gt;""),HLOOKUP(Q$2+$A1776,Sheet2!CC:NO,$B1776,0),"")</f>
        <v/>
      </c>
    </row>
    <row r="1777" spans="1:17" x14ac:dyDescent="0.25">
      <c r="A1777" s="64">
        <f t="shared" si="219"/>
        <v>18</v>
      </c>
      <c r="B1777" s="64">
        <f t="shared" si="220"/>
        <v>182</v>
      </c>
      <c r="C1777" s="64">
        <f t="shared" si="221"/>
        <v>4</v>
      </c>
      <c r="D1777" s="64">
        <f t="shared" si="222"/>
        <v>178</v>
      </c>
      <c r="E1777" s="64">
        <f t="shared" si="223"/>
        <v>886</v>
      </c>
      <c r="F1777" s="64" t="str">
        <f t="shared" si="216"/>
        <v/>
      </c>
      <c r="G1777" s="64" t="str">
        <f t="shared" si="217"/>
        <v/>
      </c>
      <c r="H1777" s="64" t="str">
        <f t="shared" si="218"/>
        <v/>
      </c>
      <c r="I1777" s="80" t="str">
        <f>IFERROR(VLOOKUP(D1777,Sheet2!A:B,2,0),"")</f>
        <v/>
      </c>
      <c r="J1777" s="64" t="str">
        <f>IFERROR(IF(I1777&lt;&gt;"",VLOOKUP(I1777,Sheet2!B:C,2,0),""),"")</f>
        <v/>
      </c>
      <c r="K1777" s="64" t="str">
        <f>IFERROR( IF(I1777&lt;&gt;"", HLOOKUP(L$2+$A1777,Sheet2!BX:NK,2,0),""),"")</f>
        <v/>
      </c>
      <c r="L1777" t="str">
        <f>IF(OR(HLOOKUP(L$2+$A1777,Sheet2!BX:NK,$B1777,0),HLOOKUP(L$2+$A1777,Sheet2!BX:NK,$B1777,0)&lt;&gt;""),HLOOKUP(L$2+$A1777,Sheet2!BX:NK,$B1777,0),"")</f>
        <v/>
      </c>
      <c r="M1777" t="str">
        <f>IF(OR(HLOOKUP(M$2+$A1777,Sheet2!BY:NL,$B1777,0),HLOOKUP(M$2+$A1777,Sheet2!BY:NL,$B1777,0)&lt;&gt;""),HLOOKUP(M$2+$A1777,Sheet2!BY:NL,$B1777,0),"")</f>
        <v/>
      </c>
      <c r="N1777" t="str">
        <f>IF(OR(HLOOKUP(N$2+$A1777,Sheet2!BZ:NM,$B1777,0),HLOOKUP(N$2+$A1777,Sheet2!BZ:NM,$B1777,0)&lt;&gt;""),HLOOKUP(N$2+$A1777,Sheet2!BZ:NM,$B1777,0),"")</f>
        <v/>
      </c>
      <c r="O1777" t="str">
        <f>IF(OR(HLOOKUP(O$2+$A1777,Sheet2!CA:NN,$B1777,0),HLOOKUP(O$2+$A1777,Sheet2!CA:NN,$B1777,0)&lt;&gt;""),HLOOKUP(O$2+$A1777,Sheet2!CA:NN,$B1777,0),"")</f>
        <v/>
      </c>
      <c r="P1777" t="str">
        <f>IF(OR(HLOOKUP(P$2+$A1777,Sheet2!CB:NO,$B1777,0),HLOOKUP(P$2+$A1777,Sheet2!CB:NO,$B1777,0)&lt;&gt;""),HLOOKUP(P$2+$A1777,Sheet2!CB:NO,$B1777,0),"")</f>
        <v/>
      </c>
      <c r="Q1777" t="str">
        <f>IF(OR(HLOOKUP(Q$2+$A1777,Sheet2!CC:NO,$B1777,0),HLOOKUP(Q$2+$A1777,Sheet2!CC:NO,$B1777,0)&lt;&gt;""),HLOOKUP(Q$2+$A1777,Sheet2!CC:NO,$B1777,0),"")</f>
        <v/>
      </c>
    </row>
    <row r="1778" spans="1:17" x14ac:dyDescent="0.25">
      <c r="A1778" s="64">
        <f t="shared" si="219"/>
        <v>24</v>
      </c>
      <c r="B1778" s="64">
        <f t="shared" si="220"/>
        <v>182</v>
      </c>
      <c r="C1778" s="64">
        <f t="shared" si="221"/>
        <v>5</v>
      </c>
      <c r="D1778" s="64">
        <f t="shared" si="222"/>
        <v>178</v>
      </c>
      <c r="E1778" s="64">
        <f t="shared" si="223"/>
        <v>886</v>
      </c>
      <c r="F1778" s="64" t="str">
        <f t="shared" si="216"/>
        <v/>
      </c>
      <c r="G1778" s="64" t="str">
        <f t="shared" si="217"/>
        <v/>
      </c>
      <c r="H1778" s="64" t="str">
        <f t="shared" si="218"/>
        <v/>
      </c>
      <c r="I1778" s="80" t="str">
        <f>IFERROR(VLOOKUP(D1778,Sheet2!A:B,2,0),"")</f>
        <v/>
      </c>
      <c r="J1778" s="64" t="str">
        <f>IFERROR(IF(I1778&lt;&gt;"",VLOOKUP(I1778,Sheet2!B:C,2,0),""),"")</f>
        <v/>
      </c>
      <c r="K1778" s="64" t="str">
        <f>IFERROR( IF(I1778&lt;&gt;"", HLOOKUP(L$2+$A1778,Sheet2!BX:NK,2,0),""),"")</f>
        <v/>
      </c>
      <c r="L1778" t="str">
        <f>IF(OR(HLOOKUP(L$2+$A1778,Sheet2!BX:NK,$B1778,0),HLOOKUP(L$2+$A1778,Sheet2!BX:NK,$B1778,0)&lt;&gt;""),HLOOKUP(L$2+$A1778,Sheet2!BX:NK,$B1778,0),"")</f>
        <v/>
      </c>
      <c r="M1778" t="str">
        <f>IF(OR(HLOOKUP(M$2+$A1778,Sheet2!BY:NL,$B1778,0),HLOOKUP(M$2+$A1778,Sheet2!BY:NL,$B1778,0)&lt;&gt;""),HLOOKUP(M$2+$A1778,Sheet2!BY:NL,$B1778,0),"")</f>
        <v/>
      </c>
      <c r="N1778" t="str">
        <f>IF(OR(HLOOKUP(N$2+$A1778,Sheet2!BZ:NM,$B1778,0),HLOOKUP(N$2+$A1778,Sheet2!BZ:NM,$B1778,0)&lt;&gt;""),HLOOKUP(N$2+$A1778,Sheet2!BZ:NM,$B1778,0),"")</f>
        <v/>
      </c>
      <c r="O1778" t="str">
        <f>IF(OR(HLOOKUP(O$2+$A1778,Sheet2!CA:NN,$B1778,0),HLOOKUP(O$2+$A1778,Sheet2!CA:NN,$B1778,0)&lt;&gt;""),HLOOKUP(O$2+$A1778,Sheet2!CA:NN,$B1778,0),"")</f>
        <v/>
      </c>
      <c r="P1778" t="str">
        <f>IF(OR(HLOOKUP(P$2+$A1778,Sheet2!CB:NO,$B1778,0),HLOOKUP(P$2+$A1778,Sheet2!CB:NO,$B1778,0)&lt;&gt;""),HLOOKUP(P$2+$A1778,Sheet2!CB:NO,$B1778,0),"")</f>
        <v/>
      </c>
      <c r="Q1778" t="str">
        <f>IF(OR(HLOOKUP(Q$2+$A1778,Sheet2!CC:NO,$B1778,0),HLOOKUP(Q$2+$A1778,Sheet2!CC:NO,$B1778,0)&lt;&gt;""),HLOOKUP(Q$2+$A1778,Sheet2!CC:NO,$B1778,0),"")</f>
        <v/>
      </c>
    </row>
    <row r="1779" spans="1:17" x14ac:dyDescent="0.25">
      <c r="A1779" s="64">
        <f t="shared" si="219"/>
        <v>30</v>
      </c>
      <c r="B1779" s="64">
        <f t="shared" si="220"/>
        <v>182</v>
      </c>
      <c r="C1779" s="64">
        <f t="shared" si="221"/>
        <v>6</v>
      </c>
      <c r="D1779" s="64">
        <f t="shared" si="222"/>
        <v>178</v>
      </c>
      <c r="E1779" s="64">
        <f t="shared" si="223"/>
        <v>886</v>
      </c>
      <c r="F1779" s="64" t="str">
        <f t="shared" si="216"/>
        <v/>
      </c>
      <c r="G1779" s="64" t="str">
        <f t="shared" si="217"/>
        <v/>
      </c>
      <c r="H1779" s="64" t="str">
        <f t="shared" si="218"/>
        <v/>
      </c>
      <c r="I1779" s="80" t="str">
        <f>IFERROR(VLOOKUP(D1779,Sheet2!A:B,2,0),"")</f>
        <v/>
      </c>
      <c r="J1779" s="64" t="str">
        <f>IFERROR(IF(I1779&lt;&gt;"",VLOOKUP(I1779,Sheet2!B:C,2,0),""),"")</f>
        <v/>
      </c>
      <c r="K1779" s="64" t="str">
        <f>IFERROR( IF(I1779&lt;&gt;"", HLOOKUP(L$2+$A1779,Sheet2!BX:NK,2,0),""),"")</f>
        <v/>
      </c>
      <c r="L1779" t="str">
        <f>IF(OR(HLOOKUP(L$2+$A1779,Sheet2!BX:NK,$B1779,0),HLOOKUP(L$2+$A1779,Sheet2!BX:NK,$B1779,0)&lt;&gt;""),HLOOKUP(L$2+$A1779,Sheet2!BX:NK,$B1779,0),"")</f>
        <v/>
      </c>
      <c r="M1779" t="str">
        <f>IF(OR(HLOOKUP(M$2+$A1779,Sheet2!BY:NL,$B1779,0),HLOOKUP(M$2+$A1779,Sheet2!BY:NL,$B1779,0)&lt;&gt;""),HLOOKUP(M$2+$A1779,Sheet2!BY:NL,$B1779,0),"")</f>
        <v/>
      </c>
      <c r="N1779" t="str">
        <f>IF(OR(HLOOKUP(N$2+$A1779,Sheet2!BZ:NM,$B1779,0),HLOOKUP(N$2+$A1779,Sheet2!BZ:NM,$B1779,0)&lt;&gt;""),HLOOKUP(N$2+$A1779,Sheet2!BZ:NM,$B1779,0),"")</f>
        <v/>
      </c>
      <c r="O1779" t="str">
        <f>IF(OR(HLOOKUP(O$2+$A1779,Sheet2!CA:NN,$B1779,0),HLOOKUP(O$2+$A1779,Sheet2!CA:NN,$B1779,0)&lt;&gt;""),HLOOKUP(O$2+$A1779,Sheet2!CA:NN,$B1779,0),"")</f>
        <v/>
      </c>
      <c r="P1779" t="str">
        <f>IF(OR(HLOOKUP(P$2+$A1779,Sheet2!CB:NO,$B1779,0),HLOOKUP(P$2+$A1779,Sheet2!CB:NO,$B1779,0)&lt;&gt;""),HLOOKUP(P$2+$A1779,Sheet2!CB:NO,$B1779,0),"")</f>
        <v/>
      </c>
      <c r="Q1779" t="str">
        <f>IF(OR(HLOOKUP(Q$2+$A1779,Sheet2!CC:NO,$B1779,0),HLOOKUP(Q$2+$A1779,Sheet2!CC:NO,$B1779,0)&lt;&gt;""),HLOOKUP(Q$2+$A1779,Sheet2!CC:NO,$B1779,0),"")</f>
        <v/>
      </c>
    </row>
    <row r="1780" spans="1:17" x14ac:dyDescent="0.25">
      <c r="A1780" s="64">
        <f t="shared" si="219"/>
        <v>36</v>
      </c>
      <c r="B1780" s="64">
        <f t="shared" si="220"/>
        <v>182</v>
      </c>
      <c r="C1780" s="64">
        <f t="shared" si="221"/>
        <v>7</v>
      </c>
      <c r="D1780" s="64">
        <f t="shared" si="222"/>
        <v>178</v>
      </c>
      <c r="E1780" s="64">
        <f t="shared" si="223"/>
        <v>886</v>
      </c>
      <c r="F1780" s="64" t="str">
        <f t="shared" si="216"/>
        <v/>
      </c>
      <c r="G1780" s="64" t="str">
        <f t="shared" si="217"/>
        <v/>
      </c>
      <c r="H1780" s="64" t="str">
        <f t="shared" si="218"/>
        <v/>
      </c>
      <c r="I1780" s="80" t="str">
        <f>IFERROR(VLOOKUP(D1780,Sheet2!A:B,2,0),"")</f>
        <v/>
      </c>
      <c r="J1780" s="64" t="str">
        <f>IFERROR(IF(I1780&lt;&gt;"",VLOOKUP(I1780,Sheet2!B:C,2,0),""),"")</f>
        <v/>
      </c>
      <c r="K1780" s="64" t="str">
        <f>IFERROR( IF(I1780&lt;&gt;"", HLOOKUP(L$2+$A1780,Sheet2!BX:NK,2,0),""),"")</f>
        <v/>
      </c>
      <c r="L1780" t="str">
        <f>IF(OR(HLOOKUP(L$2+$A1780,Sheet2!BX:NK,$B1780,0),HLOOKUP(L$2+$A1780,Sheet2!BX:NK,$B1780,0)&lt;&gt;""),HLOOKUP(L$2+$A1780,Sheet2!BX:NK,$B1780,0),"")</f>
        <v/>
      </c>
      <c r="M1780" t="str">
        <f>IF(OR(HLOOKUP(M$2+$A1780,Sheet2!BY:NL,$B1780,0),HLOOKUP(M$2+$A1780,Sheet2!BY:NL,$B1780,0)&lt;&gt;""),HLOOKUP(M$2+$A1780,Sheet2!BY:NL,$B1780,0),"")</f>
        <v/>
      </c>
      <c r="N1780" t="str">
        <f>IF(OR(HLOOKUP(N$2+$A1780,Sheet2!BZ:NM,$B1780,0),HLOOKUP(N$2+$A1780,Sheet2!BZ:NM,$B1780,0)&lt;&gt;""),HLOOKUP(N$2+$A1780,Sheet2!BZ:NM,$B1780,0),"")</f>
        <v/>
      </c>
      <c r="O1780" t="str">
        <f>IF(OR(HLOOKUP(O$2+$A1780,Sheet2!CA:NN,$B1780,0),HLOOKUP(O$2+$A1780,Sheet2!CA:NN,$B1780,0)&lt;&gt;""),HLOOKUP(O$2+$A1780,Sheet2!CA:NN,$B1780,0),"")</f>
        <v/>
      </c>
      <c r="P1780" t="str">
        <f>IF(OR(HLOOKUP(P$2+$A1780,Sheet2!CB:NO,$B1780,0),HLOOKUP(P$2+$A1780,Sheet2!CB:NO,$B1780,0)&lt;&gt;""),HLOOKUP(P$2+$A1780,Sheet2!CB:NO,$B1780,0),"")</f>
        <v/>
      </c>
      <c r="Q1780" t="str">
        <f>IF(OR(HLOOKUP(Q$2+$A1780,Sheet2!CC:NO,$B1780,0),HLOOKUP(Q$2+$A1780,Sheet2!CC:NO,$B1780,0)&lt;&gt;""),HLOOKUP(Q$2+$A1780,Sheet2!CC:NO,$B1780,0),"")</f>
        <v/>
      </c>
    </row>
    <row r="1781" spans="1:17" x14ac:dyDescent="0.25">
      <c r="A1781" s="64">
        <f t="shared" si="219"/>
        <v>42</v>
      </c>
      <c r="B1781" s="64">
        <f t="shared" si="220"/>
        <v>182</v>
      </c>
      <c r="C1781" s="64">
        <f t="shared" si="221"/>
        <v>8</v>
      </c>
      <c r="D1781" s="64">
        <f t="shared" si="222"/>
        <v>178</v>
      </c>
      <c r="E1781" s="64">
        <f t="shared" si="223"/>
        <v>886</v>
      </c>
      <c r="F1781" s="64" t="str">
        <f t="shared" si="216"/>
        <v/>
      </c>
      <c r="G1781" s="64" t="str">
        <f t="shared" si="217"/>
        <v/>
      </c>
      <c r="H1781" s="64" t="str">
        <f t="shared" si="218"/>
        <v/>
      </c>
      <c r="I1781" s="80" t="str">
        <f>IFERROR(VLOOKUP(D1781,Sheet2!A:B,2,0),"")</f>
        <v/>
      </c>
      <c r="J1781" s="64" t="str">
        <f>IFERROR(IF(I1781&lt;&gt;"",VLOOKUP(I1781,Sheet2!B:C,2,0),""),"")</f>
        <v/>
      </c>
      <c r="K1781" s="64" t="str">
        <f>IFERROR( IF(I1781&lt;&gt;"", HLOOKUP(L$2+$A1781,Sheet2!BX:NK,2,0),""),"")</f>
        <v/>
      </c>
      <c r="L1781" t="str">
        <f>IF(OR(HLOOKUP(L$2+$A1781,Sheet2!BX:NK,$B1781,0),HLOOKUP(L$2+$A1781,Sheet2!BX:NK,$B1781,0)&lt;&gt;""),HLOOKUP(L$2+$A1781,Sheet2!BX:NK,$B1781,0),"")</f>
        <v/>
      </c>
      <c r="M1781" t="str">
        <f>IF(OR(HLOOKUP(M$2+$A1781,Sheet2!BY:NL,$B1781,0),HLOOKUP(M$2+$A1781,Sheet2!BY:NL,$B1781,0)&lt;&gt;""),HLOOKUP(M$2+$A1781,Sheet2!BY:NL,$B1781,0),"")</f>
        <v/>
      </c>
      <c r="N1781" t="str">
        <f>IF(OR(HLOOKUP(N$2+$A1781,Sheet2!BZ:NM,$B1781,0),HLOOKUP(N$2+$A1781,Sheet2!BZ:NM,$B1781,0)&lt;&gt;""),HLOOKUP(N$2+$A1781,Sheet2!BZ:NM,$B1781,0),"")</f>
        <v/>
      </c>
      <c r="O1781" t="str">
        <f>IF(OR(HLOOKUP(O$2+$A1781,Sheet2!CA:NN,$B1781,0),HLOOKUP(O$2+$A1781,Sheet2!CA:NN,$B1781,0)&lt;&gt;""),HLOOKUP(O$2+$A1781,Sheet2!CA:NN,$B1781,0),"")</f>
        <v/>
      </c>
      <c r="P1781" t="str">
        <f>IF(OR(HLOOKUP(P$2+$A1781,Sheet2!CB:NO,$B1781,0),HLOOKUP(P$2+$A1781,Sheet2!CB:NO,$B1781,0)&lt;&gt;""),HLOOKUP(P$2+$A1781,Sheet2!CB:NO,$B1781,0),"")</f>
        <v/>
      </c>
      <c r="Q1781" t="str">
        <f>IF(OR(HLOOKUP(Q$2+$A1781,Sheet2!CC:NO,$B1781,0),HLOOKUP(Q$2+$A1781,Sheet2!CC:NO,$B1781,0)&lt;&gt;""),HLOOKUP(Q$2+$A1781,Sheet2!CC:NO,$B1781,0),"")</f>
        <v/>
      </c>
    </row>
    <row r="1782" spans="1:17" x14ac:dyDescent="0.25">
      <c r="A1782" s="64">
        <f t="shared" si="219"/>
        <v>48</v>
      </c>
      <c r="B1782" s="64">
        <f t="shared" si="220"/>
        <v>182</v>
      </c>
      <c r="C1782" s="64">
        <f t="shared" si="221"/>
        <v>9</v>
      </c>
      <c r="D1782" s="64">
        <f t="shared" si="222"/>
        <v>178</v>
      </c>
      <c r="E1782" s="64">
        <f t="shared" si="223"/>
        <v>886</v>
      </c>
      <c r="F1782" s="64" t="str">
        <f t="shared" si="216"/>
        <v/>
      </c>
      <c r="G1782" s="64" t="str">
        <f t="shared" si="217"/>
        <v/>
      </c>
      <c r="H1782" s="64" t="str">
        <f t="shared" si="218"/>
        <v/>
      </c>
      <c r="I1782" s="80" t="str">
        <f>IFERROR(VLOOKUP(D1782,Sheet2!A:B,2,0),"")</f>
        <v/>
      </c>
      <c r="J1782" s="64" t="str">
        <f>IFERROR(IF(I1782&lt;&gt;"",VLOOKUP(I1782,Sheet2!B:C,2,0),""),"")</f>
        <v/>
      </c>
      <c r="K1782" s="64" t="str">
        <f>IFERROR( IF(I1782&lt;&gt;"", HLOOKUP(L$2+$A1782,Sheet2!BX:NK,2,0),""),"")</f>
        <v/>
      </c>
      <c r="L1782" t="str">
        <f>IF(OR(HLOOKUP(L$2+$A1782,Sheet2!BX:NK,$B1782,0),HLOOKUP(L$2+$A1782,Sheet2!BX:NK,$B1782,0)&lt;&gt;""),HLOOKUP(L$2+$A1782,Sheet2!BX:NK,$B1782,0),"")</f>
        <v/>
      </c>
      <c r="M1782" t="str">
        <f>IF(OR(HLOOKUP(M$2+$A1782,Sheet2!BY:NL,$B1782,0),HLOOKUP(M$2+$A1782,Sheet2!BY:NL,$B1782,0)&lt;&gt;""),HLOOKUP(M$2+$A1782,Sheet2!BY:NL,$B1782,0),"")</f>
        <v/>
      </c>
      <c r="N1782" t="str">
        <f>IF(OR(HLOOKUP(N$2+$A1782,Sheet2!BZ:NM,$B1782,0),HLOOKUP(N$2+$A1782,Sheet2!BZ:NM,$B1782,0)&lt;&gt;""),HLOOKUP(N$2+$A1782,Sheet2!BZ:NM,$B1782,0),"")</f>
        <v/>
      </c>
      <c r="O1782" t="str">
        <f>IF(OR(HLOOKUP(O$2+$A1782,Sheet2!CA:NN,$B1782,0),HLOOKUP(O$2+$A1782,Sheet2!CA:NN,$B1782,0)&lt;&gt;""),HLOOKUP(O$2+$A1782,Sheet2!CA:NN,$B1782,0),"")</f>
        <v/>
      </c>
      <c r="P1782" t="str">
        <f>IF(OR(HLOOKUP(P$2+$A1782,Sheet2!CB:NO,$B1782,0),HLOOKUP(P$2+$A1782,Sheet2!CB:NO,$B1782,0)&lt;&gt;""),HLOOKUP(P$2+$A1782,Sheet2!CB:NO,$B1782,0),"")</f>
        <v/>
      </c>
      <c r="Q1782" t="str">
        <f>IF(OR(HLOOKUP(Q$2+$A1782,Sheet2!CC:NO,$B1782,0),HLOOKUP(Q$2+$A1782,Sheet2!CC:NO,$B1782,0)&lt;&gt;""),HLOOKUP(Q$2+$A1782,Sheet2!CC:NO,$B1782,0),"")</f>
        <v/>
      </c>
    </row>
    <row r="1783" spans="1:17" x14ac:dyDescent="0.25">
      <c r="A1783" s="64">
        <f t="shared" si="219"/>
        <v>54</v>
      </c>
      <c r="B1783" s="64">
        <f t="shared" si="220"/>
        <v>182</v>
      </c>
      <c r="C1783" s="64">
        <f t="shared" si="221"/>
        <v>10</v>
      </c>
      <c r="D1783" s="64">
        <f t="shared" si="222"/>
        <v>178</v>
      </c>
      <c r="E1783" s="64">
        <f t="shared" si="223"/>
        <v>886</v>
      </c>
      <c r="F1783" s="64" t="str">
        <f t="shared" si="216"/>
        <v/>
      </c>
      <c r="G1783" s="64" t="str">
        <f t="shared" si="217"/>
        <v/>
      </c>
      <c r="H1783" s="64" t="str">
        <f t="shared" si="218"/>
        <v/>
      </c>
      <c r="I1783" s="80" t="str">
        <f>IFERROR(VLOOKUP(D1783,Sheet2!A:B,2,0),"")</f>
        <v/>
      </c>
      <c r="J1783" s="64" t="str">
        <f>IFERROR(IF(I1783&lt;&gt;"",VLOOKUP(I1783,Sheet2!B:C,2,0),""),"")</f>
        <v/>
      </c>
      <c r="K1783" s="64" t="str">
        <f>IFERROR( IF(I1783&lt;&gt;"", HLOOKUP(L$2+$A1783,Sheet2!BX:NK,2,0),""),"")</f>
        <v/>
      </c>
      <c r="L1783" t="str">
        <f>IF(OR(HLOOKUP(L$2+$A1783,Sheet2!BX:NK,$B1783,0),HLOOKUP(L$2+$A1783,Sheet2!BX:NK,$B1783,0)&lt;&gt;""),HLOOKUP(L$2+$A1783,Sheet2!BX:NK,$B1783,0),"")</f>
        <v/>
      </c>
      <c r="M1783" t="str">
        <f>IF(OR(HLOOKUP(M$2+$A1783,Sheet2!BY:NL,$B1783,0),HLOOKUP(M$2+$A1783,Sheet2!BY:NL,$B1783,0)&lt;&gt;""),HLOOKUP(M$2+$A1783,Sheet2!BY:NL,$B1783,0),"")</f>
        <v/>
      </c>
      <c r="N1783" t="str">
        <f>IF(OR(HLOOKUP(N$2+$A1783,Sheet2!BZ:NM,$B1783,0),HLOOKUP(N$2+$A1783,Sheet2!BZ:NM,$B1783,0)&lt;&gt;""),HLOOKUP(N$2+$A1783,Sheet2!BZ:NM,$B1783,0),"")</f>
        <v/>
      </c>
      <c r="O1783" t="str">
        <f>IF(OR(HLOOKUP(O$2+$A1783,Sheet2!CA:NN,$B1783,0),HLOOKUP(O$2+$A1783,Sheet2!CA:NN,$B1783,0)&lt;&gt;""),HLOOKUP(O$2+$A1783,Sheet2!CA:NN,$B1783,0),"")</f>
        <v/>
      </c>
      <c r="P1783" t="str">
        <f>IF(OR(HLOOKUP(P$2+$A1783,Sheet2!CB:NO,$B1783,0),HLOOKUP(P$2+$A1783,Sheet2!CB:NO,$B1783,0)&lt;&gt;""),HLOOKUP(P$2+$A1783,Sheet2!CB:NO,$B1783,0),"")</f>
        <v/>
      </c>
      <c r="Q1783" t="str">
        <f>IF(OR(HLOOKUP(Q$2+$A1783,Sheet2!CC:NO,$B1783,0),HLOOKUP(Q$2+$A1783,Sheet2!CC:NO,$B1783,0)&lt;&gt;""),HLOOKUP(Q$2+$A1783,Sheet2!CC:NO,$B1783,0),"")</f>
        <v/>
      </c>
    </row>
    <row r="1784" spans="1:17" x14ac:dyDescent="0.25">
      <c r="A1784" s="64">
        <f t="shared" si="219"/>
        <v>0</v>
      </c>
      <c r="B1784" s="64">
        <f t="shared" si="220"/>
        <v>183</v>
      </c>
      <c r="C1784" s="64">
        <f t="shared" si="221"/>
        <v>1</v>
      </c>
      <c r="D1784" s="64">
        <f t="shared" si="222"/>
        <v>179</v>
      </c>
      <c r="E1784" s="64">
        <f t="shared" si="223"/>
        <v>891</v>
      </c>
      <c r="F1784" s="64" t="str">
        <f t="shared" si="216"/>
        <v/>
      </c>
      <c r="G1784" s="64" t="str">
        <f t="shared" si="217"/>
        <v/>
      </c>
      <c r="H1784" s="64" t="str">
        <f t="shared" si="218"/>
        <v/>
      </c>
      <c r="I1784" s="80" t="str">
        <f>IFERROR(VLOOKUP(D1784,Sheet2!A:B,2,0),"")</f>
        <v/>
      </c>
      <c r="J1784" s="64" t="str">
        <f>IFERROR(IF(I1784&lt;&gt;"",VLOOKUP(I1784,Sheet2!B:C,2,0),""),"")</f>
        <v/>
      </c>
      <c r="K1784" s="64" t="str">
        <f>IFERROR( IF(I1784&lt;&gt;"", HLOOKUP(L$2+$A1784,Sheet2!BX:NK,2,0),""),"")</f>
        <v/>
      </c>
      <c r="L1784" t="str">
        <f>IF(OR(HLOOKUP(L$2+$A1784,Sheet2!BX:NK,$B1784,0),HLOOKUP(L$2+$A1784,Sheet2!BX:NK,$B1784,0)&lt;&gt;""),HLOOKUP(L$2+$A1784,Sheet2!BX:NK,$B1784,0),"")</f>
        <v/>
      </c>
      <c r="M1784" t="str">
        <f>IF(OR(HLOOKUP(M$2+$A1784,Sheet2!BY:NL,$B1784,0),HLOOKUP(M$2+$A1784,Sheet2!BY:NL,$B1784,0)&lt;&gt;""),HLOOKUP(M$2+$A1784,Sheet2!BY:NL,$B1784,0),"")</f>
        <v/>
      </c>
      <c r="N1784" t="str">
        <f>IF(OR(HLOOKUP(N$2+$A1784,Sheet2!BZ:NM,$B1784,0),HLOOKUP(N$2+$A1784,Sheet2!BZ:NM,$B1784,0)&lt;&gt;""),HLOOKUP(N$2+$A1784,Sheet2!BZ:NM,$B1784,0),"")</f>
        <v/>
      </c>
      <c r="O1784" t="str">
        <f>IF(OR(HLOOKUP(O$2+$A1784,Sheet2!CA:NN,$B1784,0),HLOOKUP(O$2+$A1784,Sheet2!CA:NN,$B1784,0)&lt;&gt;""),HLOOKUP(O$2+$A1784,Sheet2!CA:NN,$B1784,0),"")</f>
        <v/>
      </c>
      <c r="P1784" t="str">
        <f>IF(OR(HLOOKUP(P$2+$A1784,Sheet2!CB:NO,$B1784,0),HLOOKUP(P$2+$A1784,Sheet2!CB:NO,$B1784,0)&lt;&gt;""),HLOOKUP(P$2+$A1784,Sheet2!CB:NO,$B1784,0),"")</f>
        <v/>
      </c>
      <c r="Q1784" t="str">
        <f>IF(OR(HLOOKUP(Q$2+$A1784,Sheet2!CC:NO,$B1784,0),HLOOKUP(Q$2+$A1784,Sheet2!CC:NO,$B1784,0)&lt;&gt;""),HLOOKUP(Q$2+$A1784,Sheet2!CC:NO,$B1784,0),"")</f>
        <v/>
      </c>
    </row>
    <row r="1785" spans="1:17" x14ac:dyDescent="0.25">
      <c r="A1785" s="64">
        <f t="shared" si="219"/>
        <v>6</v>
      </c>
      <c r="B1785" s="64">
        <f t="shared" si="220"/>
        <v>183</v>
      </c>
      <c r="C1785" s="64">
        <f t="shared" si="221"/>
        <v>2</v>
      </c>
      <c r="D1785" s="64">
        <f t="shared" si="222"/>
        <v>179</v>
      </c>
      <c r="E1785" s="64">
        <f t="shared" si="223"/>
        <v>891</v>
      </c>
      <c r="F1785" s="64" t="str">
        <f t="shared" si="216"/>
        <v/>
      </c>
      <c r="G1785" s="64" t="str">
        <f t="shared" si="217"/>
        <v/>
      </c>
      <c r="H1785" s="64" t="str">
        <f t="shared" si="218"/>
        <v/>
      </c>
      <c r="I1785" s="80" t="str">
        <f>IFERROR(VLOOKUP(D1785,Sheet2!A:B,2,0),"")</f>
        <v/>
      </c>
      <c r="J1785" s="64" t="str">
        <f>IFERROR(IF(I1785&lt;&gt;"",VLOOKUP(I1785,Sheet2!B:C,2,0),""),"")</f>
        <v/>
      </c>
      <c r="K1785" s="64" t="str">
        <f>IFERROR( IF(I1785&lt;&gt;"", HLOOKUP(L$2+$A1785,Sheet2!BX:NK,2,0),""),"")</f>
        <v/>
      </c>
      <c r="L1785" t="str">
        <f>IF(OR(HLOOKUP(L$2+$A1785,Sheet2!BX:NK,$B1785,0),HLOOKUP(L$2+$A1785,Sheet2!BX:NK,$B1785,0)&lt;&gt;""),HLOOKUP(L$2+$A1785,Sheet2!BX:NK,$B1785,0),"")</f>
        <v/>
      </c>
      <c r="M1785" t="str">
        <f>IF(OR(HLOOKUP(M$2+$A1785,Sheet2!BY:NL,$B1785,0),HLOOKUP(M$2+$A1785,Sheet2!BY:NL,$B1785,0)&lt;&gt;""),HLOOKUP(M$2+$A1785,Sheet2!BY:NL,$B1785,0),"")</f>
        <v/>
      </c>
      <c r="N1785" t="str">
        <f>IF(OR(HLOOKUP(N$2+$A1785,Sheet2!BZ:NM,$B1785,0),HLOOKUP(N$2+$A1785,Sheet2!BZ:NM,$B1785,0)&lt;&gt;""),HLOOKUP(N$2+$A1785,Sheet2!BZ:NM,$B1785,0),"")</f>
        <v/>
      </c>
      <c r="O1785" t="str">
        <f>IF(OR(HLOOKUP(O$2+$A1785,Sheet2!CA:NN,$B1785,0),HLOOKUP(O$2+$A1785,Sheet2!CA:NN,$B1785,0)&lt;&gt;""),HLOOKUP(O$2+$A1785,Sheet2!CA:NN,$B1785,0),"")</f>
        <v/>
      </c>
      <c r="P1785" t="str">
        <f>IF(OR(HLOOKUP(P$2+$A1785,Sheet2!CB:NO,$B1785,0),HLOOKUP(P$2+$A1785,Sheet2!CB:NO,$B1785,0)&lt;&gt;""),HLOOKUP(P$2+$A1785,Sheet2!CB:NO,$B1785,0),"")</f>
        <v/>
      </c>
      <c r="Q1785" t="str">
        <f>IF(OR(HLOOKUP(Q$2+$A1785,Sheet2!CC:NO,$B1785,0),HLOOKUP(Q$2+$A1785,Sheet2!CC:NO,$B1785,0)&lt;&gt;""),HLOOKUP(Q$2+$A1785,Sheet2!CC:NO,$B1785,0),"")</f>
        <v/>
      </c>
    </row>
    <row r="1786" spans="1:17" x14ac:dyDescent="0.25">
      <c r="A1786" s="64">
        <f t="shared" si="219"/>
        <v>12</v>
      </c>
      <c r="B1786" s="64">
        <f t="shared" si="220"/>
        <v>183</v>
      </c>
      <c r="C1786" s="64">
        <f t="shared" si="221"/>
        <v>3</v>
      </c>
      <c r="D1786" s="64">
        <f t="shared" si="222"/>
        <v>179</v>
      </c>
      <c r="E1786" s="64">
        <f t="shared" si="223"/>
        <v>891</v>
      </c>
      <c r="F1786" s="64" t="str">
        <f t="shared" si="216"/>
        <v/>
      </c>
      <c r="G1786" s="64" t="str">
        <f t="shared" si="217"/>
        <v/>
      </c>
      <c r="H1786" s="64" t="str">
        <f t="shared" si="218"/>
        <v/>
      </c>
      <c r="I1786" s="80" t="str">
        <f>IFERROR(VLOOKUP(D1786,Sheet2!A:B,2,0),"")</f>
        <v/>
      </c>
      <c r="J1786" s="64" t="str">
        <f>IFERROR(IF(I1786&lt;&gt;"",VLOOKUP(I1786,Sheet2!B:C,2,0),""),"")</f>
        <v/>
      </c>
      <c r="K1786" s="64" t="str">
        <f>IFERROR( IF(I1786&lt;&gt;"", HLOOKUP(L$2+$A1786,Sheet2!BX:NK,2,0),""),"")</f>
        <v/>
      </c>
      <c r="L1786" t="str">
        <f>IF(OR(HLOOKUP(L$2+$A1786,Sheet2!BX:NK,$B1786,0),HLOOKUP(L$2+$A1786,Sheet2!BX:NK,$B1786,0)&lt;&gt;""),HLOOKUP(L$2+$A1786,Sheet2!BX:NK,$B1786,0),"")</f>
        <v/>
      </c>
      <c r="M1786" t="str">
        <f>IF(OR(HLOOKUP(M$2+$A1786,Sheet2!BY:NL,$B1786,0),HLOOKUP(M$2+$A1786,Sheet2!BY:NL,$B1786,0)&lt;&gt;""),HLOOKUP(M$2+$A1786,Sheet2!BY:NL,$B1786,0),"")</f>
        <v/>
      </c>
      <c r="N1786" t="str">
        <f>IF(OR(HLOOKUP(N$2+$A1786,Sheet2!BZ:NM,$B1786,0),HLOOKUP(N$2+$A1786,Sheet2!BZ:NM,$B1786,0)&lt;&gt;""),HLOOKUP(N$2+$A1786,Sheet2!BZ:NM,$B1786,0),"")</f>
        <v/>
      </c>
      <c r="O1786" t="str">
        <f>IF(OR(HLOOKUP(O$2+$A1786,Sheet2!CA:NN,$B1786,0),HLOOKUP(O$2+$A1786,Sheet2!CA:NN,$B1786,0)&lt;&gt;""),HLOOKUP(O$2+$A1786,Sheet2!CA:NN,$B1786,0),"")</f>
        <v/>
      </c>
      <c r="P1786" t="str">
        <f>IF(OR(HLOOKUP(P$2+$A1786,Sheet2!CB:NO,$B1786,0),HLOOKUP(P$2+$A1786,Sheet2!CB:NO,$B1786,0)&lt;&gt;""),HLOOKUP(P$2+$A1786,Sheet2!CB:NO,$B1786,0),"")</f>
        <v/>
      </c>
      <c r="Q1786" t="str">
        <f>IF(OR(HLOOKUP(Q$2+$A1786,Sheet2!CC:NO,$B1786,0),HLOOKUP(Q$2+$A1786,Sheet2!CC:NO,$B1786,0)&lt;&gt;""),HLOOKUP(Q$2+$A1786,Sheet2!CC:NO,$B1786,0),"")</f>
        <v/>
      </c>
    </row>
    <row r="1787" spans="1:17" x14ac:dyDescent="0.25">
      <c r="A1787" s="64">
        <f t="shared" si="219"/>
        <v>18</v>
      </c>
      <c r="B1787" s="64">
        <f t="shared" si="220"/>
        <v>183</v>
      </c>
      <c r="C1787" s="64">
        <f t="shared" si="221"/>
        <v>4</v>
      </c>
      <c r="D1787" s="64">
        <f t="shared" si="222"/>
        <v>179</v>
      </c>
      <c r="E1787" s="64">
        <f t="shared" si="223"/>
        <v>891</v>
      </c>
      <c r="F1787" s="64" t="str">
        <f t="shared" si="216"/>
        <v/>
      </c>
      <c r="G1787" s="64" t="str">
        <f t="shared" si="217"/>
        <v/>
      </c>
      <c r="H1787" s="64" t="str">
        <f t="shared" si="218"/>
        <v/>
      </c>
      <c r="I1787" s="80" t="str">
        <f>IFERROR(VLOOKUP(D1787,Sheet2!A:B,2,0),"")</f>
        <v/>
      </c>
      <c r="J1787" s="64" t="str">
        <f>IFERROR(IF(I1787&lt;&gt;"",VLOOKUP(I1787,Sheet2!B:C,2,0),""),"")</f>
        <v/>
      </c>
      <c r="K1787" s="64" t="str">
        <f>IFERROR( IF(I1787&lt;&gt;"", HLOOKUP(L$2+$A1787,Sheet2!BX:NK,2,0),""),"")</f>
        <v/>
      </c>
      <c r="L1787" t="str">
        <f>IF(OR(HLOOKUP(L$2+$A1787,Sheet2!BX:NK,$B1787,0),HLOOKUP(L$2+$A1787,Sheet2!BX:NK,$B1787,0)&lt;&gt;""),HLOOKUP(L$2+$A1787,Sheet2!BX:NK,$B1787,0),"")</f>
        <v/>
      </c>
      <c r="M1787" t="str">
        <f>IF(OR(HLOOKUP(M$2+$A1787,Sheet2!BY:NL,$B1787,0),HLOOKUP(M$2+$A1787,Sheet2!BY:NL,$B1787,0)&lt;&gt;""),HLOOKUP(M$2+$A1787,Sheet2!BY:NL,$B1787,0),"")</f>
        <v/>
      </c>
      <c r="N1787" t="str">
        <f>IF(OR(HLOOKUP(N$2+$A1787,Sheet2!BZ:NM,$B1787,0),HLOOKUP(N$2+$A1787,Sheet2!BZ:NM,$B1787,0)&lt;&gt;""),HLOOKUP(N$2+$A1787,Sheet2!BZ:NM,$B1787,0),"")</f>
        <v/>
      </c>
      <c r="O1787" t="str">
        <f>IF(OR(HLOOKUP(O$2+$A1787,Sheet2!CA:NN,$B1787,0),HLOOKUP(O$2+$A1787,Sheet2!CA:NN,$B1787,0)&lt;&gt;""),HLOOKUP(O$2+$A1787,Sheet2!CA:NN,$B1787,0),"")</f>
        <v/>
      </c>
      <c r="P1787" t="str">
        <f>IF(OR(HLOOKUP(P$2+$A1787,Sheet2!CB:NO,$B1787,0),HLOOKUP(P$2+$A1787,Sheet2!CB:NO,$B1787,0)&lt;&gt;""),HLOOKUP(P$2+$A1787,Sheet2!CB:NO,$B1787,0),"")</f>
        <v/>
      </c>
      <c r="Q1787" t="str">
        <f>IF(OR(HLOOKUP(Q$2+$A1787,Sheet2!CC:NO,$B1787,0),HLOOKUP(Q$2+$A1787,Sheet2!CC:NO,$B1787,0)&lt;&gt;""),HLOOKUP(Q$2+$A1787,Sheet2!CC:NO,$B1787,0),"")</f>
        <v/>
      </c>
    </row>
    <row r="1788" spans="1:17" x14ac:dyDescent="0.25">
      <c r="A1788" s="64">
        <f t="shared" si="219"/>
        <v>24</v>
      </c>
      <c r="B1788" s="64">
        <f t="shared" si="220"/>
        <v>183</v>
      </c>
      <c r="C1788" s="64">
        <f t="shared" si="221"/>
        <v>5</v>
      </c>
      <c r="D1788" s="64">
        <f t="shared" si="222"/>
        <v>179</v>
      </c>
      <c r="E1788" s="64">
        <f t="shared" si="223"/>
        <v>891</v>
      </c>
      <c r="F1788" s="64" t="str">
        <f t="shared" si="216"/>
        <v/>
      </c>
      <c r="G1788" s="64" t="str">
        <f t="shared" si="217"/>
        <v/>
      </c>
      <c r="H1788" s="64" t="str">
        <f t="shared" si="218"/>
        <v/>
      </c>
      <c r="I1788" s="80" t="str">
        <f>IFERROR(VLOOKUP(D1788,Sheet2!A:B,2,0),"")</f>
        <v/>
      </c>
      <c r="J1788" s="64" t="str">
        <f>IFERROR(IF(I1788&lt;&gt;"",VLOOKUP(I1788,Sheet2!B:C,2,0),""),"")</f>
        <v/>
      </c>
      <c r="K1788" s="64" t="str">
        <f>IFERROR( IF(I1788&lt;&gt;"", HLOOKUP(L$2+$A1788,Sheet2!BX:NK,2,0),""),"")</f>
        <v/>
      </c>
      <c r="L1788" t="str">
        <f>IF(OR(HLOOKUP(L$2+$A1788,Sheet2!BX:NK,$B1788,0),HLOOKUP(L$2+$A1788,Sheet2!BX:NK,$B1788,0)&lt;&gt;""),HLOOKUP(L$2+$A1788,Sheet2!BX:NK,$B1788,0),"")</f>
        <v/>
      </c>
      <c r="M1788" t="str">
        <f>IF(OR(HLOOKUP(M$2+$A1788,Sheet2!BY:NL,$B1788,0),HLOOKUP(M$2+$A1788,Sheet2!BY:NL,$B1788,0)&lt;&gt;""),HLOOKUP(M$2+$A1788,Sheet2!BY:NL,$B1788,0),"")</f>
        <v/>
      </c>
      <c r="N1788" t="str">
        <f>IF(OR(HLOOKUP(N$2+$A1788,Sheet2!BZ:NM,$B1788,0),HLOOKUP(N$2+$A1788,Sheet2!BZ:NM,$B1788,0)&lt;&gt;""),HLOOKUP(N$2+$A1788,Sheet2!BZ:NM,$B1788,0),"")</f>
        <v/>
      </c>
      <c r="O1788" t="str">
        <f>IF(OR(HLOOKUP(O$2+$A1788,Sheet2!CA:NN,$B1788,0),HLOOKUP(O$2+$A1788,Sheet2!CA:NN,$B1788,0)&lt;&gt;""),HLOOKUP(O$2+$A1788,Sheet2!CA:NN,$B1788,0),"")</f>
        <v/>
      </c>
      <c r="P1788" t="str">
        <f>IF(OR(HLOOKUP(P$2+$A1788,Sheet2!CB:NO,$B1788,0),HLOOKUP(P$2+$A1788,Sheet2!CB:NO,$B1788,0)&lt;&gt;""),HLOOKUP(P$2+$A1788,Sheet2!CB:NO,$B1788,0),"")</f>
        <v/>
      </c>
      <c r="Q1788" t="str">
        <f>IF(OR(HLOOKUP(Q$2+$A1788,Sheet2!CC:NO,$B1788,0),HLOOKUP(Q$2+$A1788,Sheet2!CC:NO,$B1788,0)&lt;&gt;""),HLOOKUP(Q$2+$A1788,Sheet2!CC:NO,$B1788,0),"")</f>
        <v/>
      </c>
    </row>
    <row r="1789" spans="1:17" x14ac:dyDescent="0.25">
      <c r="A1789" s="64">
        <f t="shared" si="219"/>
        <v>30</v>
      </c>
      <c r="B1789" s="64">
        <f t="shared" si="220"/>
        <v>183</v>
      </c>
      <c r="C1789" s="64">
        <f t="shared" si="221"/>
        <v>6</v>
      </c>
      <c r="D1789" s="64">
        <f t="shared" si="222"/>
        <v>179</v>
      </c>
      <c r="E1789" s="64">
        <f t="shared" si="223"/>
        <v>891</v>
      </c>
      <c r="F1789" s="64" t="str">
        <f t="shared" si="216"/>
        <v/>
      </c>
      <c r="G1789" s="64" t="str">
        <f t="shared" si="217"/>
        <v/>
      </c>
      <c r="H1789" s="64" t="str">
        <f t="shared" si="218"/>
        <v/>
      </c>
      <c r="I1789" s="80" t="str">
        <f>IFERROR(VLOOKUP(D1789,Sheet2!A:B,2,0),"")</f>
        <v/>
      </c>
      <c r="J1789" s="64" t="str">
        <f>IFERROR(IF(I1789&lt;&gt;"",VLOOKUP(I1789,Sheet2!B:C,2,0),""),"")</f>
        <v/>
      </c>
      <c r="K1789" s="64" t="str">
        <f>IFERROR( IF(I1789&lt;&gt;"", HLOOKUP(L$2+$A1789,Sheet2!BX:NK,2,0),""),"")</f>
        <v/>
      </c>
      <c r="L1789" t="str">
        <f>IF(OR(HLOOKUP(L$2+$A1789,Sheet2!BX:NK,$B1789,0),HLOOKUP(L$2+$A1789,Sheet2!BX:NK,$B1789,0)&lt;&gt;""),HLOOKUP(L$2+$A1789,Sheet2!BX:NK,$B1789,0),"")</f>
        <v/>
      </c>
      <c r="M1789" t="str">
        <f>IF(OR(HLOOKUP(M$2+$A1789,Sheet2!BY:NL,$B1789,0),HLOOKUP(M$2+$A1789,Sheet2!BY:NL,$B1789,0)&lt;&gt;""),HLOOKUP(M$2+$A1789,Sheet2!BY:NL,$B1789,0),"")</f>
        <v/>
      </c>
      <c r="N1789" t="str">
        <f>IF(OR(HLOOKUP(N$2+$A1789,Sheet2!BZ:NM,$B1789,0),HLOOKUP(N$2+$A1789,Sheet2!BZ:NM,$B1789,0)&lt;&gt;""),HLOOKUP(N$2+$A1789,Sheet2!BZ:NM,$B1789,0),"")</f>
        <v/>
      </c>
      <c r="O1789" t="str">
        <f>IF(OR(HLOOKUP(O$2+$A1789,Sheet2!CA:NN,$B1789,0),HLOOKUP(O$2+$A1789,Sheet2!CA:NN,$B1789,0)&lt;&gt;""),HLOOKUP(O$2+$A1789,Sheet2!CA:NN,$B1789,0),"")</f>
        <v/>
      </c>
      <c r="P1789" t="str">
        <f>IF(OR(HLOOKUP(P$2+$A1789,Sheet2!CB:NO,$B1789,0),HLOOKUP(P$2+$A1789,Sheet2!CB:NO,$B1789,0)&lt;&gt;""),HLOOKUP(P$2+$A1789,Sheet2!CB:NO,$B1789,0),"")</f>
        <v/>
      </c>
      <c r="Q1789" t="str">
        <f>IF(OR(HLOOKUP(Q$2+$A1789,Sheet2!CC:NO,$B1789,0),HLOOKUP(Q$2+$A1789,Sheet2!CC:NO,$B1789,0)&lt;&gt;""),HLOOKUP(Q$2+$A1789,Sheet2!CC:NO,$B1789,0),"")</f>
        <v/>
      </c>
    </row>
    <row r="1790" spans="1:17" x14ac:dyDescent="0.25">
      <c r="A1790" s="64">
        <f t="shared" si="219"/>
        <v>36</v>
      </c>
      <c r="B1790" s="64">
        <f t="shared" si="220"/>
        <v>183</v>
      </c>
      <c r="C1790" s="64">
        <f t="shared" si="221"/>
        <v>7</v>
      </c>
      <c r="D1790" s="64">
        <f t="shared" si="222"/>
        <v>179</v>
      </c>
      <c r="E1790" s="64">
        <f t="shared" si="223"/>
        <v>891</v>
      </c>
      <c r="F1790" s="64" t="str">
        <f t="shared" si="216"/>
        <v/>
      </c>
      <c r="G1790" s="64" t="str">
        <f t="shared" si="217"/>
        <v/>
      </c>
      <c r="H1790" s="64" t="str">
        <f t="shared" si="218"/>
        <v/>
      </c>
      <c r="I1790" s="80" t="str">
        <f>IFERROR(VLOOKUP(D1790,Sheet2!A:B,2,0),"")</f>
        <v/>
      </c>
      <c r="J1790" s="64" t="str">
        <f>IFERROR(IF(I1790&lt;&gt;"",VLOOKUP(I1790,Sheet2!B:C,2,0),""),"")</f>
        <v/>
      </c>
      <c r="K1790" s="64" t="str">
        <f>IFERROR( IF(I1790&lt;&gt;"", HLOOKUP(L$2+$A1790,Sheet2!BX:NK,2,0),""),"")</f>
        <v/>
      </c>
      <c r="L1790" t="str">
        <f>IF(OR(HLOOKUP(L$2+$A1790,Sheet2!BX:NK,$B1790,0),HLOOKUP(L$2+$A1790,Sheet2!BX:NK,$B1790,0)&lt;&gt;""),HLOOKUP(L$2+$A1790,Sheet2!BX:NK,$B1790,0),"")</f>
        <v/>
      </c>
      <c r="M1790" t="str">
        <f>IF(OR(HLOOKUP(M$2+$A1790,Sheet2!BY:NL,$B1790,0),HLOOKUP(M$2+$A1790,Sheet2!BY:NL,$B1790,0)&lt;&gt;""),HLOOKUP(M$2+$A1790,Sheet2!BY:NL,$B1790,0),"")</f>
        <v/>
      </c>
      <c r="N1790" t="str">
        <f>IF(OR(HLOOKUP(N$2+$A1790,Sheet2!BZ:NM,$B1790,0),HLOOKUP(N$2+$A1790,Sheet2!BZ:NM,$B1790,0)&lt;&gt;""),HLOOKUP(N$2+$A1790,Sheet2!BZ:NM,$B1790,0),"")</f>
        <v/>
      </c>
      <c r="O1790" t="str">
        <f>IF(OR(HLOOKUP(O$2+$A1790,Sheet2!CA:NN,$B1790,0),HLOOKUP(O$2+$A1790,Sheet2!CA:NN,$B1790,0)&lt;&gt;""),HLOOKUP(O$2+$A1790,Sheet2!CA:NN,$B1790,0),"")</f>
        <v/>
      </c>
      <c r="P1790" t="str">
        <f>IF(OR(HLOOKUP(P$2+$A1790,Sheet2!CB:NO,$B1790,0),HLOOKUP(P$2+$A1790,Sheet2!CB:NO,$B1790,0)&lt;&gt;""),HLOOKUP(P$2+$A1790,Sheet2!CB:NO,$B1790,0),"")</f>
        <v/>
      </c>
      <c r="Q1790" t="str">
        <f>IF(OR(HLOOKUP(Q$2+$A1790,Sheet2!CC:NO,$B1790,0),HLOOKUP(Q$2+$A1790,Sheet2!CC:NO,$B1790,0)&lt;&gt;""),HLOOKUP(Q$2+$A1790,Sheet2!CC:NO,$B1790,0),"")</f>
        <v/>
      </c>
    </row>
    <row r="1791" spans="1:17" x14ac:dyDescent="0.25">
      <c r="A1791" s="64">
        <f t="shared" si="219"/>
        <v>42</v>
      </c>
      <c r="B1791" s="64">
        <f t="shared" si="220"/>
        <v>183</v>
      </c>
      <c r="C1791" s="64">
        <f t="shared" si="221"/>
        <v>8</v>
      </c>
      <c r="D1791" s="64">
        <f t="shared" si="222"/>
        <v>179</v>
      </c>
      <c r="E1791" s="64">
        <f t="shared" si="223"/>
        <v>891</v>
      </c>
      <c r="F1791" s="64" t="str">
        <f t="shared" si="216"/>
        <v/>
      </c>
      <c r="G1791" s="64" t="str">
        <f t="shared" si="217"/>
        <v/>
      </c>
      <c r="H1791" s="64" t="str">
        <f t="shared" si="218"/>
        <v/>
      </c>
      <c r="I1791" s="80" t="str">
        <f>IFERROR(VLOOKUP(D1791,Sheet2!A:B,2,0),"")</f>
        <v/>
      </c>
      <c r="J1791" s="64" t="str">
        <f>IFERROR(IF(I1791&lt;&gt;"",VLOOKUP(I1791,Sheet2!B:C,2,0),""),"")</f>
        <v/>
      </c>
      <c r="K1791" s="64" t="str">
        <f>IFERROR( IF(I1791&lt;&gt;"", HLOOKUP(L$2+$A1791,Sheet2!BX:NK,2,0),""),"")</f>
        <v/>
      </c>
      <c r="L1791" t="str">
        <f>IF(OR(HLOOKUP(L$2+$A1791,Sheet2!BX:NK,$B1791,0),HLOOKUP(L$2+$A1791,Sheet2!BX:NK,$B1791,0)&lt;&gt;""),HLOOKUP(L$2+$A1791,Sheet2!BX:NK,$B1791,0),"")</f>
        <v/>
      </c>
      <c r="M1791" t="str">
        <f>IF(OR(HLOOKUP(M$2+$A1791,Sheet2!BY:NL,$B1791,0),HLOOKUP(M$2+$A1791,Sheet2!BY:NL,$B1791,0)&lt;&gt;""),HLOOKUP(M$2+$A1791,Sheet2!BY:NL,$B1791,0),"")</f>
        <v/>
      </c>
      <c r="N1791" t="str">
        <f>IF(OR(HLOOKUP(N$2+$A1791,Sheet2!BZ:NM,$B1791,0),HLOOKUP(N$2+$A1791,Sheet2!BZ:NM,$B1791,0)&lt;&gt;""),HLOOKUP(N$2+$A1791,Sheet2!BZ:NM,$B1791,0),"")</f>
        <v/>
      </c>
      <c r="O1791" t="str">
        <f>IF(OR(HLOOKUP(O$2+$A1791,Sheet2!CA:NN,$B1791,0),HLOOKUP(O$2+$A1791,Sheet2!CA:NN,$B1791,0)&lt;&gt;""),HLOOKUP(O$2+$A1791,Sheet2!CA:NN,$B1791,0),"")</f>
        <v/>
      </c>
      <c r="P1791" t="str">
        <f>IF(OR(HLOOKUP(P$2+$A1791,Sheet2!CB:NO,$B1791,0),HLOOKUP(P$2+$A1791,Sheet2!CB:NO,$B1791,0)&lt;&gt;""),HLOOKUP(P$2+$A1791,Sheet2!CB:NO,$B1791,0),"")</f>
        <v/>
      </c>
      <c r="Q1791" t="str">
        <f>IF(OR(HLOOKUP(Q$2+$A1791,Sheet2!CC:NO,$B1791,0),HLOOKUP(Q$2+$A1791,Sheet2!CC:NO,$B1791,0)&lt;&gt;""),HLOOKUP(Q$2+$A1791,Sheet2!CC:NO,$B1791,0),"")</f>
        <v/>
      </c>
    </row>
    <row r="1792" spans="1:17" x14ac:dyDescent="0.25">
      <c r="A1792" s="64">
        <f t="shared" si="219"/>
        <v>48</v>
      </c>
      <c r="B1792" s="64">
        <f t="shared" si="220"/>
        <v>183</v>
      </c>
      <c r="C1792" s="64">
        <f t="shared" si="221"/>
        <v>9</v>
      </c>
      <c r="D1792" s="64">
        <f t="shared" si="222"/>
        <v>179</v>
      </c>
      <c r="E1792" s="64">
        <f t="shared" si="223"/>
        <v>891</v>
      </c>
      <c r="F1792" s="64" t="str">
        <f t="shared" si="216"/>
        <v/>
      </c>
      <c r="G1792" s="64" t="str">
        <f t="shared" si="217"/>
        <v/>
      </c>
      <c r="H1792" s="64" t="str">
        <f t="shared" si="218"/>
        <v/>
      </c>
      <c r="I1792" s="80" t="str">
        <f>IFERROR(VLOOKUP(D1792,Sheet2!A:B,2,0),"")</f>
        <v/>
      </c>
      <c r="J1792" s="64" t="str">
        <f>IFERROR(IF(I1792&lt;&gt;"",VLOOKUP(I1792,Sheet2!B:C,2,0),""),"")</f>
        <v/>
      </c>
      <c r="K1792" s="64" t="str">
        <f>IFERROR( IF(I1792&lt;&gt;"", HLOOKUP(L$2+$A1792,Sheet2!BX:NK,2,0),""),"")</f>
        <v/>
      </c>
      <c r="L1792" t="str">
        <f>IF(OR(HLOOKUP(L$2+$A1792,Sheet2!BX:NK,$B1792,0),HLOOKUP(L$2+$A1792,Sheet2!BX:NK,$B1792,0)&lt;&gt;""),HLOOKUP(L$2+$A1792,Sheet2!BX:NK,$B1792,0),"")</f>
        <v/>
      </c>
      <c r="M1792" t="str">
        <f>IF(OR(HLOOKUP(M$2+$A1792,Sheet2!BY:NL,$B1792,0),HLOOKUP(M$2+$A1792,Sheet2!BY:NL,$B1792,0)&lt;&gt;""),HLOOKUP(M$2+$A1792,Sheet2!BY:NL,$B1792,0),"")</f>
        <v/>
      </c>
      <c r="N1792" t="str">
        <f>IF(OR(HLOOKUP(N$2+$A1792,Sheet2!BZ:NM,$B1792,0),HLOOKUP(N$2+$A1792,Sheet2!BZ:NM,$B1792,0)&lt;&gt;""),HLOOKUP(N$2+$A1792,Sheet2!BZ:NM,$B1792,0),"")</f>
        <v/>
      </c>
      <c r="O1792" t="str">
        <f>IF(OR(HLOOKUP(O$2+$A1792,Sheet2!CA:NN,$B1792,0),HLOOKUP(O$2+$A1792,Sheet2!CA:NN,$B1792,0)&lt;&gt;""),HLOOKUP(O$2+$A1792,Sheet2!CA:NN,$B1792,0),"")</f>
        <v/>
      </c>
      <c r="P1792" t="str">
        <f>IF(OR(HLOOKUP(P$2+$A1792,Sheet2!CB:NO,$B1792,0),HLOOKUP(P$2+$A1792,Sheet2!CB:NO,$B1792,0)&lt;&gt;""),HLOOKUP(P$2+$A1792,Sheet2!CB:NO,$B1792,0),"")</f>
        <v/>
      </c>
      <c r="Q1792" t="str">
        <f>IF(OR(HLOOKUP(Q$2+$A1792,Sheet2!CC:NO,$B1792,0),HLOOKUP(Q$2+$A1792,Sheet2!CC:NO,$B1792,0)&lt;&gt;""),HLOOKUP(Q$2+$A1792,Sheet2!CC:NO,$B1792,0),"")</f>
        <v/>
      </c>
    </row>
    <row r="1793" spans="1:17" x14ac:dyDescent="0.25">
      <c r="A1793" s="64">
        <f t="shared" si="219"/>
        <v>54</v>
      </c>
      <c r="B1793" s="64">
        <f t="shared" si="220"/>
        <v>183</v>
      </c>
      <c r="C1793" s="64">
        <f t="shared" si="221"/>
        <v>10</v>
      </c>
      <c r="D1793" s="64">
        <f t="shared" si="222"/>
        <v>179</v>
      </c>
      <c r="E1793" s="64">
        <f t="shared" si="223"/>
        <v>891</v>
      </c>
      <c r="F1793" s="64" t="str">
        <f t="shared" si="216"/>
        <v/>
      </c>
      <c r="G1793" s="64" t="str">
        <f t="shared" si="217"/>
        <v/>
      </c>
      <c r="H1793" s="64" t="str">
        <f t="shared" si="218"/>
        <v/>
      </c>
      <c r="I1793" s="80" t="str">
        <f>IFERROR(VLOOKUP(D1793,Sheet2!A:B,2,0),"")</f>
        <v/>
      </c>
      <c r="J1793" s="64" t="str">
        <f>IFERROR(IF(I1793&lt;&gt;"",VLOOKUP(I1793,Sheet2!B:C,2,0),""),"")</f>
        <v/>
      </c>
      <c r="K1793" s="64" t="str">
        <f>IFERROR( IF(I1793&lt;&gt;"", HLOOKUP(L$2+$A1793,Sheet2!BX:NK,2,0),""),"")</f>
        <v/>
      </c>
      <c r="L1793" t="str">
        <f>IF(OR(HLOOKUP(L$2+$A1793,Sheet2!BX:NK,$B1793,0),HLOOKUP(L$2+$A1793,Sheet2!BX:NK,$B1793,0)&lt;&gt;""),HLOOKUP(L$2+$A1793,Sheet2!BX:NK,$B1793,0),"")</f>
        <v/>
      </c>
      <c r="M1793" t="str">
        <f>IF(OR(HLOOKUP(M$2+$A1793,Sheet2!BY:NL,$B1793,0),HLOOKUP(M$2+$A1793,Sheet2!BY:NL,$B1793,0)&lt;&gt;""),HLOOKUP(M$2+$A1793,Sheet2!BY:NL,$B1793,0),"")</f>
        <v/>
      </c>
      <c r="N1793" t="str">
        <f>IF(OR(HLOOKUP(N$2+$A1793,Sheet2!BZ:NM,$B1793,0),HLOOKUP(N$2+$A1793,Sheet2!BZ:NM,$B1793,0)&lt;&gt;""),HLOOKUP(N$2+$A1793,Sheet2!BZ:NM,$B1793,0),"")</f>
        <v/>
      </c>
      <c r="O1793" t="str">
        <f>IF(OR(HLOOKUP(O$2+$A1793,Sheet2!CA:NN,$B1793,0),HLOOKUP(O$2+$A1793,Sheet2!CA:NN,$B1793,0)&lt;&gt;""),HLOOKUP(O$2+$A1793,Sheet2!CA:NN,$B1793,0),"")</f>
        <v/>
      </c>
      <c r="P1793" t="str">
        <f>IF(OR(HLOOKUP(P$2+$A1793,Sheet2!CB:NO,$B1793,0),HLOOKUP(P$2+$A1793,Sheet2!CB:NO,$B1793,0)&lt;&gt;""),HLOOKUP(P$2+$A1793,Sheet2!CB:NO,$B1793,0),"")</f>
        <v/>
      </c>
      <c r="Q1793" t="str">
        <f>IF(OR(HLOOKUP(Q$2+$A1793,Sheet2!CC:NO,$B1793,0),HLOOKUP(Q$2+$A1793,Sheet2!CC:NO,$B1793,0)&lt;&gt;""),HLOOKUP(Q$2+$A1793,Sheet2!CC:NO,$B1793,0),"")</f>
        <v/>
      </c>
    </row>
    <row r="1794" spans="1:17" x14ac:dyDescent="0.25">
      <c r="A1794" s="64">
        <f t="shared" si="219"/>
        <v>0</v>
      </c>
      <c r="B1794" s="64">
        <f t="shared" si="220"/>
        <v>184</v>
      </c>
      <c r="C1794" s="64">
        <f t="shared" si="221"/>
        <v>1</v>
      </c>
      <c r="D1794" s="64">
        <f t="shared" si="222"/>
        <v>180</v>
      </c>
      <c r="E1794" s="64">
        <f t="shared" si="223"/>
        <v>896</v>
      </c>
      <c r="F1794" s="64" t="str">
        <f t="shared" si="216"/>
        <v/>
      </c>
      <c r="G1794" s="64" t="str">
        <f t="shared" si="217"/>
        <v/>
      </c>
      <c r="H1794" s="64" t="str">
        <f t="shared" si="218"/>
        <v/>
      </c>
      <c r="I1794" s="80" t="str">
        <f>IFERROR(VLOOKUP(D1794,Sheet2!A:B,2,0),"")</f>
        <v/>
      </c>
      <c r="J1794" s="64" t="str">
        <f>IFERROR(IF(I1794&lt;&gt;"",VLOOKUP(I1794,Sheet2!B:C,2,0),""),"")</f>
        <v/>
      </c>
      <c r="K1794" s="64" t="str">
        <f>IFERROR( IF(I1794&lt;&gt;"", HLOOKUP(L$2+$A1794,Sheet2!BX:NK,2,0),""),"")</f>
        <v/>
      </c>
      <c r="L1794" t="str">
        <f>IF(OR(HLOOKUP(L$2+$A1794,Sheet2!BX:NK,$B1794,0),HLOOKUP(L$2+$A1794,Sheet2!BX:NK,$B1794,0)&lt;&gt;""),HLOOKUP(L$2+$A1794,Sheet2!BX:NK,$B1794,0),"")</f>
        <v/>
      </c>
      <c r="M1794" t="str">
        <f>IF(OR(HLOOKUP(M$2+$A1794,Sheet2!BY:NL,$B1794,0),HLOOKUP(M$2+$A1794,Sheet2!BY:NL,$B1794,0)&lt;&gt;""),HLOOKUP(M$2+$A1794,Sheet2!BY:NL,$B1794,0),"")</f>
        <v/>
      </c>
      <c r="N1794" t="str">
        <f>IF(OR(HLOOKUP(N$2+$A1794,Sheet2!BZ:NM,$B1794,0),HLOOKUP(N$2+$A1794,Sheet2!BZ:NM,$B1794,0)&lt;&gt;""),HLOOKUP(N$2+$A1794,Sheet2!BZ:NM,$B1794,0),"")</f>
        <v/>
      </c>
      <c r="O1794" t="str">
        <f>IF(OR(HLOOKUP(O$2+$A1794,Sheet2!CA:NN,$B1794,0),HLOOKUP(O$2+$A1794,Sheet2!CA:NN,$B1794,0)&lt;&gt;""),HLOOKUP(O$2+$A1794,Sheet2!CA:NN,$B1794,0),"")</f>
        <v/>
      </c>
      <c r="P1794" t="str">
        <f>IF(OR(HLOOKUP(P$2+$A1794,Sheet2!CB:NO,$B1794,0),HLOOKUP(P$2+$A1794,Sheet2!CB:NO,$B1794,0)&lt;&gt;""),HLOOKUP(P$2+$A1794,Sheet2!CB:NO,$B1794,0),"")</f>
        <v/>
      </c>
      <c r="Q1794" t="str">
        <f>IF(OR(HLOOKUP(Q$2+$A1794,Sheet2!CC:NO,$B1794,0),HLOOKUP(Q$2+$A1794,Sheet2!CC:NO,$B1794,0)&lt;&gt;""),HLOOKUP(Q$2+$A1794,Sheet2!CC:NO,$B1794,0),"")</f>
        <v/>
      </c>
    </row>
    <row r="1795" spans="1:17" x14ac:dyDescent="0.25">
      <c r="A1795" s="64">
        <f t="shared" si="219"/>
        <v>6</v>
      </c>
      <c r="B1795" s="64">
        <f t="shared" si="220"/>
        <v>184</v>
      </c>
      <c r="C1795" s="64">
        <f t="shared" si="221"/>
        <v>2</v>
      </c>
      <c r="D1795" s="64">
        <f t="shared" si="222"/>
        <v>180</v>
      </c>
      <c r="E1795" s="64">
        <f t="shared" si="223"/>
        <v>896</v>
      </c>
      <c r="F1795" s="64" t="str">
        <f t="shared" si="216"/>
        <v/>
      </c>
      <c r="G1795" s="64" t="str">
        <f t="shared" si="217"/>
        <v/>
      </c>
      <c r="H1795" s="64" t="str">
        <f t="shared" si="218"/>
        <v/>
      </c>
      <c r="I1795" s="80" t="str">
        <f>IFERROR(VLOOKUP(D1795,Sheet2!A:B,2,0),"")</f>
        <v/>
      </c>
      <c r="J1795" s="64" t="str">
        <f>IFERROR(IF(I1795&lt;&gt;"",VLOOKUP(I1795,Sheet2!B:C,2,0),""),"")</f>
        <v/>
      </c>
      <c r="K1795" s="64" t="str">
        <f>IFERROR( IF(I1795&lt;&gt;"", HLOOKUP(L$2+$A1795,Sheet2!BX:NK,2,0),""),"")</f>
        <v/>
      </c>
      <c r="L1795" t="str">
        <f>IF(OR(HLOOKUP(L$2+$A1795,Sheet2!BX:NK,$B1795,0),HLOOKUP(L$2+$A1795,Sheet2!BX:NK,$B1795,0)&lt;&gt;""),HLOOKUP(L$2+$A1795,Sheet2!BX:NK,$B1795,0),"")</f>
        <v/>
      </c>
      <c r="M1795" t="str">
        <f>IF(OR(HLOOKUP(M$2+$A1795,Sheet2!BY:NL,$B1795,0),HLOOKUP(M$2+$A1795,Sheet2!BY:NL,$B1795,0)&lt;&gt;""),HLOOKUP(M$2+$A1795,Sheet2!BY:NL,$B1795,0),"")</f>
        <v/>
      </c>
      <c r="N1795" t="str">
        <f>IF(OR(HLOOKUP(N$2+$A1795,Sheet2!BZ:NM,$B1795,0),HLOOKUP(N$2+$A1795,Sheet2!BZ:NM,$B1795,0)&lt;&gt;""),HLOOKUP(N$2+$A1795,Sheet2!BZ:NM,$B1795,0),"")</f>
        <v/>
      </c>
      <c r="O1795" t="str">
        <f>IF(OR(HLOOKUP(O$2+$A1795,Sheet2!CA:NN,$B1795,0),HLOOKUP(O$2+$A1795,Sheet2!CA:NN,$B1795,0)&lt;&gt;""),HLOOKUP(O$2+$A1795,Sheet2!CA:NN,$B1795,0),"")</f>
        <v/>
      </c>
      <c r="P1795" t="str">
        <f>IF(OR(HLOOKUP(P$2+$A1795,Sheet2!CB:NO,$B1795,0),HLOOKUP(P$2+$A1795,Sheet2!CB:NO,$B1795,0)&lt;&gt;""),HLOOKUP(P$2+$A1795,Sheet2!CB:NO,$B1795,0),"")</f>
        <v/>
      </c>
      <c r="Q1795" t="str">
        <f>IF(OR(HLOOKUP(Q$2+$A1795,Sheet2!CC:NO,$B1795,0),HLOOKUP(Q$2+$A1795,Sheet2!CC:NO,$B1795,0)&lt;&gt;""),HLOOKUP(Q$2+$A1795,Sheet2!CC:NO,$B1795,0),"")</f>
        <v/>
      </c>
    </row>
    <row r="1796" spans="1:17" x14ac:dyDescent="0.25">
      <c r="A1796" s="64">
        <f t="shared" si="219"/>
        <v>12</v>
      </c>
      <c r="B1796" s="64">
        <f t="shared" si="220"/>
        <v>184</v>
      </c>
      <c r="C1796" s="64">
        <f t="shared" si="221"/>
        <v>3</v>
      </c>
      <c r="D1796" s="64">
        <f t="shared" si="222"/>
        <v>180</v>
      </c>
      <c r="E1796" s="64">
        <f t="shared" si="223"/>
        <v>896</v>
      </c>
      <c r="F1796" s="64" t="str">
        <f t="shared" si="216"/>
        <v/>
      </c>
      <c r="G1796" s="64" t="str">
        <f t="shared" si="217"/>
        <v/>
      </c>
      <c r="H1796" s="64" t="str">
        <f t="shared" si="218"/>
        <v/>
      </c>
      <c r="I1796" s="80" t="str">
        <f>IFERROR(VLOOKUP(D1796,Sheet2!A:B,2,0),"")</f>
        <v/>
      </c>
      <c r="J1796" s="64" t="str">
        <f>IFERROR(IF(I1796&lt;&gt;"",VLOOKUP(I1796,Sheet2!B:C,2,0),""),"")</f>
        <v/>
      </c>
      <c r="K1796" s="64" t="str">
        <f>IFERROR( IF(I1796&lt;&gt;"", HLOOKUP(L$2+$A1796,Sheet2!BX:NK,2,0),""),"")</f>
        <v/>
      </c>
      <c r="L1796" t="str">
        <f>IF(OR(HLOOKUP(L$2+$A1796,Sheet2!BX:NK,$B1796,0),HLOOKUP(L$2+$A1796,Sheet2!BX:NK,$B1796,0)&lt;&gt;""),HLOOKUP(L$2+$A1796,Sheet2!BX:NK,$B1796,0),"")</f>
        <v/>
      </c>
      <c r="M1796" t="str">
        <f>IF(OR(HLOOKUP(M$2+$A1796,Sheet2!BY:NL,$B1796,0),HLOOKUP(M$2+$A1796,Sheet2!BY:NL,$B1796,0)&lt;&gt;""),HLOOKUP(M$2+$A1796,Sheet2!BY:NL,$B1796,0),"")</f>
        <v/>
      </c>
      <c r="N1796" t="str">
        <f>IF(OR(HLOOKUP(N$2+$A1796,Sheet2!BZ:NM,$B1796,0),HLOOKUP(N$2+$A1796,Sheet2!BZ:NM,$B1796,0)&lt;&gt;""),HLOOKUP(N$2+$A1796,Sheet2!BZ:NM,$B1796,0),"")</f>
        <v/>
      </c>
      <c r="O1796" t="str">
        <f>IF(OR(HLOOKUP(O$2+$A1796,Sheet2!CA:NN,$B1796,0),HLOOKUP(O$2+$A1796,Sheet2!CA:NN,$B1796,0)&lt;&gt;""),HLOOKUP(O$2+$A1796,Sheet2!CA:NN,$B1796,0),"")</f>
        <v/>
      </c>
      <c r="P1796" t="str">
        <f>IF(OR(HLOOKUP(P$2+$A1796,Sheet2!CB:NO,$B1796,0),HLOOKUP(P$2+$A1796,Sheet2!CB:NO,$B1796,0)&lt;&gt;""),HLOOKUP(P$2+$A1796,Sheet2!CB:NO,$B1796,0),"")</f>
        <v/>
      </c>
      <c r="Q1796" t="str">
        <f>IF(OR(HLOOKUP(Q$2+$A1796,Sheet2!CC:NO,$B1796,0),HLOOKUP(Q$2+$A1796,Sheet2!CC:NO,$B1796,0)&lt;&gt;""),HLOOKUP(Q$2+$A1796,Sheet2!CC:NO,$B1796,0),"")</f>
        <v/>
      </c>
    </row>
    <row r="1797" spans="1:17" x14ac:dyDescent="0.25">
      <c r="A1797" s="64">
        <f t="shared" si="219"/>
        <v>18</v>
      </c>
      <c r="B1797" s="64">
        <f t="shared" si="220"/>
        <v>184</v>
      </c>
      <c r="C1797" s="64">
        <f t="shared" si="221"/>
        <v>4</v>
      </c>
      <c r="D1797" s="64">
        <f t="shared" si="222"/>
        <v>180</v>
      </c>
      <c r="E1797" s="64">
        <f t="shared" si="223"/>
        <v>896</v>
      </c>
      <c r="F1797" s="64" t="str">
        <f t="shared" ref="F1797:F1860" si="224">IFERROR(IF(I1797&lt;&gt;"",IF(LEFT(K1797,2)="1-",1,2),""),"")</f>
        <v/>
      </c>
      <c r="G1797" s="64" t="str">
        <f t="shared" ref="G1797:G1860" si="225">IFERROR(IF(I1797&lt;&gt;"",MONTH( RIGHT(K1797,LEN(K1797)-FIND("-",K1797))),""),"")</f>
        <v/>
      </c>
      <c r="H1797" s="64" t="str">
        <f t="shared" ref="H1797:H1860" si="226">IFERROR(IF(I1797&lt;&gt;"",YEAR( RIGHT(K1797,LEN(K1797)-FIND("-",K1797))),""),"")</f>
        <v/>
      </c>
      <c r="I1797" s="80" t="str">
        <f>IFERROR(VLOOKUP(D1797,Sheet2!A:B,2,0),"")</f>
        <v/>
      </c>
      <c r="J1797" s="64" t="str">
        <f>IFERROR(IF(I1797&lt;&gt;"",VLOOKUP(I1797,Sheet2!B:C,2,0),""),"")</f>
        <v/>
      </c>
      <c r="K1797" s="64" t="str">
        <f>IFERROR( IF(I1797&lt;&gt;"", HLOOKUP(L$2+$A1797,Sheet2!BX:NK,2,0),""),"")</f>
        <v/>
      </c>
      <c r="L1797" t="str">
        <f>IF(OR(HLOOKUP(L$2+$A1797,Sheet2!BX:NK,$B1797,0),HLOOKUP(L$2+$A1797,Sheet2!BX:NK,$B1797,0)&lt;&gt;""),HLOOKUP(L$2+$A1797,Sheet2!BX:NK,$B1797,0),"")</f>
        <v/>
      </c>
      <c r="M1797" t="str">
        <f>IF(OR(HLOOKUP(M$2+$A1797,Sheet2!BY:NL,$B1797,0),HLOOKUP(M$2+$A1797,Sheet2!BY:NL,$B1797,0)&lt;&gt;""),HLOOKUP(M$2+$A1797,Sheet2!BY:NL,$B1797,0),"")</f>
        <v/>
      </c>
      <c r="N1797" t="str">
        <f>IF(OR(HLOOKUP(N$2+$A1797,Sheet2!BZ:NM,$B1797,0),HLOOKUP(N$2+$A1797,Sheet2!BZ:NM,$B1797,0)&lt;&gt;""),HLOOKUP(N$2+$A1797,Sheet2!BZ:NM,$B1797,0),"")</f>
        <v/>
      </c>
      <c r="O1797" t="str">
        <f>IF(OR(HLOOKUP(O$2+$A1797,Sheet2!CA:NN,$B1797,0),HLOOKUP(O$2+$A1797,Sheet2!CA:NN,$B1797,0)&lt;&gt;""),HLOOKUP(O$2+$A1797,Sheet2!CA:NN,$B1797,0),"")</f>
        <v/>
      </c>
      <c r="P1797" t="str">
        <f>IF(OR(HLOOKUP(P$2+$A1797,Sheet2!CB:NO,$B1797,0),HLOOKUP(P$2+$A1797,Sheet2!CB:NO,$B1797,0)&lt;&gt;""),HLOOKUP(P$2+$A1797,Sheet2!CB:NO,$B1797,0),"")</f>
        <v/>
      </c>
      <c r="Q1797" t="str">
        <f>IF(OR(HLOOKUP(Q$2+$A1797,Sheet2!CC:NO,$B1797,0),HLOOKUP(Q$2+$A1797,Sheet2!CC:NO,$B1797,0)&lt;&gt;""),HLOOKUP(Q$2+$A1797,Sheet2!CC:NO,$B1797,0),"")</f>
        <v/>
      </c>
    </row>
    <row r="1798" spans="1:17" x14ac:dyDescent="0.25">
      <c r="A1798" s="64">
        <f t="shared" ref="A1798:A1861" si="227">IF(C1798&lt;&gt;1,A1797+6,0)</f>
        <v>24</v>
      </c>
      <c r="B1798" s="64">
        <f t="shared" ref="B1798:B1861" si="228">IF(C1798&lt;&gt;1,B1797,B1797+1)</f>
        <v>184</v>
      </c>
      <c r="C1798" s="64">
        <f t="shared" ref="C1798:C1861" si="229">IF($C$3-C1797=0,1,C1797+1)</f>
        <v>5</v>
      </c>
      <c r="D1798" s="64">
        <f t="shared" ref="D1798:D1861" si="230">IF(C1798=1,D1797+1,D1797)</f>
        <v>180</v>
      </c>
      <c r="E1798" s="64">
        <f t="shared" ref="E1798:E1861" si="231">IF(D1798&lt;&gt;D1797,E1797+5,E1797)</f>
        <v>896</v>
      </c>
      <c r="F1798" s="64" t="str">
        <f t="shared" si="224"/>
        <v/>
      </c>
      <c r="G1798" s="64" t="str">
        <f t="shared" si="225"/>
        <v/>
      </c>
      <c r="H1798" s="64" t="str">
        <f t="shared" si="226"/>
        <v/>
      </c>
      <c r="I1798" s="80" t="str">
        <f>IFERROR(VLOOKUP(D1798,Sheet2!A:B,2,0),"")</f>
        <v/>
      </c>
      <c r="J1798" s="64" t="str">
        <f>IFERROR(IF(I1798&lt;&gt;"",VLOOKUP(I1798,Sheet2!B:C,2,0),""),"")</f>
        <v/>
      </c>
      <c r="K1798" s="64" t="str">
        <f>IFERROR( IF(I1798&lt;&gt;"", HLOOKUP(L$2+$A1798,Sheet2!BX:NK,2,0),""),"")</f>
        <v/>
      </c>
      <c r="L1798" t="str">
        <f>IF(OR(HLOOKUP(L$2+$A1798,Sheet2!BX:NK,$B1798,0),HLOOKUP(L$2+$A1798,Sheet2!BX:NK,$B1798,0)&lt;&gt;""),HLOOKUP(L$2+$A1798,Sheet2!BX:NK,$B1798,0),"")</f>
        <v/>
      </c>
      <c r="M1798" t="str">
        <f>IF(OR(HLOOKUP(M$2+$A1798,Sheet2!BY:NL,$B1798,0),HLOOKUP(M$2+$A1798,Sheet2!BY:NL,$B1798,0)&lt;&gt;""),HLOOKUP(M$2+$A1798,Sheet2!BY:NL,$B1798,0),"")</f>
        <v/>
      </c>
      <c r="N1798" t="str">
        <f>IF(OR(HLOOKUP(N$2+$A1798,Sheet2!BZ:NM,$B1798,0),HLOOKUP(N$2+$A1798,Sheet2!BZ:NM,$B1798,0)&lt;&gt;""),HLOOKUP(N$2+$A1798,Sheet2!BZ:NM,$B1798,0),"")</f>
        <v/>
      </c>
      <c r="O1798" t="str">
        <f>IF(OR(HLOOKUP(O$2+$A1798,Sheet2!CA:NN,$B1798,0),HLOOKUP(O$2+$A1798,Sheet2!CA:NN,$B1798,0)&lt;&gt;""),HLOOKUP(O$2+$A1798,Sheet2!CA:NN,$B1798,0),"")</f>
        <v/>
      </c>
      <c r="P1798" t="str">
        <f>IF(OR(HLOOKUP(P$2+$A1798,Sheet2!CB:NO,$B1798,0),HLOOKUP(P$2+$A1798,Sheet2!CB:NO,$B1798,0)&lt;&gt;""),HLOOKUP(P$2+$A1798,Sheet2!CB:NO,$B1798,0),"")</f>
        <v/>
      </c>
      <c r="Q1798" t="str">
        <f>IF(OR(HLOOKUP(Q$2+$A1798,Sheet2!CC:NO,$B1798,0),HLOOKUP(Q$2+$A1798,Sheet2!CC:NO,$B1798,0)&lt;&gt;""),HLOOKUP(Q$2+$A1798,Sheet2!CC:NO,$B1798,0),"")</f>
        <v/>
      </c>
    </row>
    <row r="1799" spans="1:17" x14ac:dyDescent="0.25">
      <c r="A1799" s="64">
        <f t="shared" si="227"/>
        <v>30</v>
      </c>
      <c r="B1799" s="64">
        <f t="shared" si="228"/>
        <v>184</v>
      </c>
      <c r="C1799" s="64">
        <f t="shared" si="229"/>
        <v>6</v>
      </c>
      <c r="D1799" s="64">
        <f t="shared" si="230"/>
        <v>180</v>
      </c>
      <c r="E1799" s="64">
        <f t="shared" si="231"/>
        <v>896</v>
      </c>
      <c r="F1799" s="64" t="str">
        <f t="shared" si="224"/>
        <v/>
      </c>
      <c r="G1799" s="64" t="str">
        <f t="shared" si="225"/>
        <v/>
      </c>
      <c r="H1799" s="64" t="str">
        <f t="shared" si="226"/>
        <v/>
      </c>
      <c r="I1799" s="80" t="str">
        <f>IFERROR(VLOOKUP(D1799,Sheet2!A:B,2,0),"")</f>
        <v/>
      </c>
      <c r="J1799" s="64" t="str">
        <f>IFERROR(IF(I1799&lt;&gt;"",VLOOKUP(I1799,Sheet2!B:C,2,0),""),"")</f>
        <v/>
      </c>
      <c r="K1799" s="64" t="str">
        <f>IFERROR( IF(I1799&lt;&gt;"", HLOOKUP(L$2+$A1799,Sheet2!BX:NK,2,0),""),"")</f>
        <v/>
      </c>
      <c r="L1799" t="str">
        <f>IF(OR(HLOOKUP(L$2+$A1799,Sheet2!BX:NK,$B1799,0),HLOOKUP(L$2+$A1799,Sheet2!BX:NK,$B1799,0)&lt;&gt;""),HLOOKUP(L$2+$A1799,Sheet2!BX:NK,$B1799,0),"")</f>
        <v/>
      </c>
      <c r="M1799" t="str">
        <f>IF(OR(HLOOKUP(M$2+$A1799,Sheet2!BY:NL,$B1799,0),HLOOKUP(M$2+$A1799,Sheet2!BY:NL,$B1799,0)&lt;&gt;""),HLOOKUP(M$2+$A1799,Sheet2!BY:NL,$B1799,0),"")</f>
        <v/>
      </c>
      <c r="N1799" t="str">
        <f>IF(OR(HLOOKUP(N$2+$A1799,Sheet2!BZ:NM,$B1799,0),HLOOKUP(N$2+$A1799,Sheet2!BZ:NM,$B1799,0)&lt;&gt;""),HLOOKUP(N$2+$A1799,Sheet2!BZ:NM,$B1799,0),"")</f>
        <v/>
      </c>
      <c r="O1799" t="str">
        <f>IF(OR(HLOOKUP(O$2+$A1799,Sheet2!CA:NN,$B1799,0),HLOOKUP(O$2+$A1799,Sheet2!CA:NN,$B1799,0)&lt;&gt;""),HLOOKUP(O$2+$A1799,Sheet2!CA:NN,$B1799,0),"")</f>
        <v/>
      </c>
      <c r="P1799" t="str">
        <f>IF(OR(HLOOKUP(P$2+$A1799,Sheet2!CB:NO,$B1799,0),HLOOKUP(P$2+$A1799,Sheet2!CB:NO,$B1799,0)&lt;&gt;""),HLOOKUP(P$2+$A1799,Sheet2!CB:NO,$B1799,0),"")</f>
        <v/>
      </c>
      <c r="Q1799" t="str">
        <f>IF(OR(HLOOKUP(Q$2+$A1799,Sheet2!CC:NO,$B1799,0),HLOOKUP(Q$2+$A1799,Sheet2!CC:NO,$B1799,0)&lt;&gt;""),HLOOKUP(Q$2+$A1799,Sheet2!CC:NO,$B1799,0),"")</f>
        <v/>
      </c>
    </row>
    <row r="1800" spans="1:17" x14ac:dyDescent="0.25">
      <c r="A1800" s="64">
        <f t="shared" si="227"/>
        <v>36</v>
      </c>
      <c r="B1800" s="64">
        <f t="shared" si="228"/>
        <v>184</v>
      </c>
      <c r="C1800" s="64">
        <f t="shared" si="229"/>
        <v>7</v>
      </c>
      <c r="D1800" s="64">
        <f t="shared" si="230"/>
        <v>180</v>
      </c>
      <c r="E1800" s="64">
        <f t="shared" si="231"/>
        <v>896</v>
      </c>
      <c r="F1800" s="64" t="str">
        <f t="shared" si="224"/>
        <v/>
      </c>
      <c r="G1800" s="64" t="str">
        <f t="shared" si="225"/>
        <v/>
      </c>
      <c r="H1800" s="64" t="str">
        <f t="shared" si="226"/>
        <v/>
      </c>
      <c r="I1800" s="80" t="str">
        <f>IFERROR(VLOOKUP(D1800,Sheet2!A:B,2,0),"")</f>
        <v/>
      </c>
      <c r="J1800" s="64" t="str">
        <f>IFERROR(IF(I1800&lt;&gt;"",VLOOKUP(I1800,Sheet2!B:C,2,0),""),"")</f>
        <v/>
      </c>
      <c r="K1800" s="64" t="str">
        <f>IFERROR( IF(I1800&lt;&gt;"", HLOOKUP(L$2+$A1800,Sheet2!BX:NK,2,0),""),"")</f>
        <v/>
      </c>
      <c r="L1800" t="str">
        <f>IF(OR(HLOOKUP(L$2+$A1800,Sheet2!BX:NK,$B1800,0),HLOOKUP(L$2+$A1800,Sheet2!BX:NK,$B1800,0)&lt;&gt;""),HLOOKUP(L$2+$A1800,Sheet2!BX:NK,$B1800,0),"")</f>
        <v/>
      </c>
      <c r="M1800" t="str">
        <f>IF(OR(HLOOKUP(M$2+$A1800,Sheet2!BY:NL,$B1800,0),HLOOKUP(M$2+$A1800,Sheet2!BY:NL,$B1800,0)&lt;&gt;""),HLOOKUP(M$2+$A1800,Sheet2!BY:NL,$B1800,0),"")</f>
        <v/>
      </c>
      <c r="N1800" t="str">
        <f>IF(OR(HLOOKUP(N$2+$A1800,Sheet2!BZ:NM,$B1800,0),HLOOKUP(N$2+$A1800,Sheet2!BZ:NM,$B1800,0)&lt;&gt;""),HLOOKUP(N$2+$A1800,Sheet2!BZ:NM,$B1800,0),"")</f>
        <v/>
      </c>
      <c r="O1800" t="str">
        <f>IF(OR(HLOOKUP(O$2+$A1800,Sheet2!CA:NN,$B1800,0),HLOOKUP(O$2+$A1800,Sheet2!CA:NN,$B1800,0)&lt;&gt;""),HLOOKUP(O$2+$A1800,Sheet2!CA:NN,$B1800,0),"")</f>
        <v/>
      </c>
      <c r="P1800" t="str">
        <f>IF(OR(HLOOKUP(P$2+$A1800,Sheet2!CB:NO,$B1800,0),HLOOKUP(P$2+$A1800,Sheet2!CB:NO,$B1800,0)&lt;&gt;""),HLOOKUP(P$2+$A1800,Sheet2!CB:NO,$B1800,0),"")</f>
        <v/>
      </c>
      <c r="Q1800" t="str">
        <f>IF(OR(HLOOKUP(Q$2+$A1800,Sheet2!CC:NO,$B1800,0),HLOOKUP(Q$2+$A1800,Sheet2!CC:NO,$B1800,0)&lt;&gt;""),HLOOKUP(Q$2+$A1800,Sheet2!CC:NO,$B1800,0),"")</f>
        <v/>
      </c>
    </row>
    <row r="1801" spans="1:17" x14ac:dyDescent="0.25">
      <c r="A1801" s="64">
        <f t="shared" si="227"/>
        <v>42</v>
      </c>
      <c r="B1801" s="64">
        <f t="shared" si="228"/>
        <v>184</v>
      </c>
      <c r="C1801" s="64">
        <f t="shared" si="229"/>
        <v>8</v>
      </c>
      <c r="D1801" s="64">
        <f t="shared" si="230"/>
        <v>180</v>
      </c>
      <c r="E1801" s="64">
        <f t="shared" si="231"/>
        <v>896</v>
      </c>
      <c r="F1801" s="64" t="str">
        <f t="shared" si="224"/>
        <v/>
      </c>
      <c r="G1801" s="64" t="str">
        <f t="shared" si="225"/>
        <v/>
      </c>
      <c r="H1801" s="64" t="str">
        <f t="shared" si="226"/>
        <v/>
      </c>
      <c r="I1801" s="80" t="str">
        <f>IFERROR(VLOOKUP(D1801,Sheet2!A:B,2,0),"")</f>
        <v/>
      </c>
      <c r="J1801" s="64" t="str">
        <f>IFERROR(IF(I1801&lt;&gt;"",VLOOKUP(I1801,Sheet2!B:C,2,0),""),"")</f>
        <v/>
      </c>
      <c r="K1801" s="64" t="str">
        <f>IFERROR( IF(I1801&lt;&gt;"", HLOOKUP(L$2+$A1801,Sheet2!BX:NK,2,0),""),"")</f>
        <v/>
      </c>
      <c r="L1801" t="str">
        <f>IF(OR(HLOOKUP(L$2+$A1801,Sheet2!BX:NK,$B1801,0),HLOOKUP(L$2+$A1801,Sheet2!BX:NK,$B1801,0)&lt;&gt;""),HLOOKUP(L$2+$A1801,Sheet2!BX:NK,$B1801,0),"")</f>
        <v/>
      </c>
      <c r="M1801" t="str">
        <f>IF(OR(HLOOKUP(M$2+$A1801,Sheet2!BY:NL,$B1801,0),HLOOKUP(M$2+$A1801,Sheet2!BY:NL,$B1801,0)&lt;&gt;""),HLOOKUP(M$2+$A1801,Sheet2!BY:NL,$B1801,0),"")</f>
        <v/>
      </c>
      <c r="N1801" t="str">
        <f>IF(OR(HLOOKUP(N$2+$A1801,Sheet2!BZ:NM,$B1801,0),HLOOKUP(N$2+$A1801,Sheet2!BZ:NM,$B1801,0)&lt;&gt;""),HLOOKUP(N$2+$A1801,Sheet2!BZ:NM,$B1801,0),"")</f>
        <v/>
      </c>
      <c r="O1801" t="str">
        <f>IF(OR(HLOOKUP(O$2+$A1801,Sheet2!CA:NN,$B1801,0),HLOOKUP(O$2+$A1801,Sheet2!CA:NN,$B1801,0)&lt;&gt;""),HLOOKUP(O$2+$A1801,Sheet2!CA:NN,$B1801,0),"")</f>
        <v/>
      </c>
      <c r="P1801" t="str">
        <f>IF(OR(HLOOKUP(P$2+$A1801,Sheet2!CB:NO,$B1801,0),HLOOKUP(P$2+$A1801,Sheet2!CB:NO,$B1801,0)&lt;&gt;""),HLOOKUP(P$2+$A1801,Sheet2!CB:NO,$B1801,0),"")</f>
        <v/>
      </c>
      <c r="Q1801" t="str">
        <f>IF(OR(HLOOKUP(Q$2+$A1801,Sheet2!CC:NO,$B1801,0),HLOOKUP(Q$2+$A1801,Sheet2!CC:NO,$B1801,0)&lt;&gt;""),HLOOKUP(Q$2+$A1801,Sheet2!CC:NO,$B1801,0),"")</f>
        <v/>
      </c>
    </row>
    <row r="1802" spans="1:17" x14ac:dyDescent="0.25">
      <c r="A1802" s="64">
        <f t="shared" si="227"/>
        <v>48</v>
      </c>
      <c r="B1802" s="64">
        <f t="shared" si="228"/>
        <v>184</v>
      </c>
      <c r="C1802" s="64">
        <f t="shared" si="229"/>
        <v>9</v>
      </c>
      <c r="D1802" s="64">
        <f t="shared" si="230"/>
        <v>180</v>
      </c>
      <c r="E1802" s="64">
        <f t="shared" si="231"/>
        <v>896</v>
      </c>
      <c r="F1802" s="64" t="str">
        <f t="shared" si="224"/>
        <v/>
      </c>
      <c r="G1802" s="64" t="str">
        <f t="shared" si="225"/>
        <v/>
      </c>
      <c r="H1802" s="64" t="str">
        <f t="shared" si="226"/>
        <v/>
      </c>
      <c r="I1802" s="80" t="str">
        <f>IFERROR(VLOOKUP(D1802,Sheet2!A:B,2,0),"")</f>
        <v/>
      </c>
      <c r="J1802" s="64" t="str">
        <f>IFERROR(IF(I1802&lt;&gt;"",VLOOKUP(I1802,Sheet2!B:C,2,0),""),"")</f>
        <v/>
      </c>
      <c r="K1802" s="64" t="str">
        <f>IFERROR( IF(I1802&lt;&gt;"", HLOOKUP(L$2+$A1802,Sheet2!BX:NK,2,0),""),"")</f>
        <v/>
      </c>
      <c r="L1802" t="str">
        <f>IF(OR(HLOOKUP(L$2+$A1802,Sheet2!BX:NK,$B1802,0),HLOOKUP(L$2+$A1802,Sheet2!BX:NK,$B1802,0)&lt;&gt;""),HLOOKUP(L$2+$A1802,Sheet2!BX:NK,$B1802,0),"")</f>
        <v/>
      </c>
      <c r="M1802" t="str">
        <f>IF(OR(HLOOKUP(M$2+$A1802,Sheet2!BY:NL,$B1802,0),HLOOKUP(M$2+$A1802,Sheet2!BY:NL,$B1802,0)&lt;&gt;""),HLOOKUP(M$2+$A1802,Sheet2!BY:NL,$B1802,0),"")</f>
        <v/>
      </c>
      <c r="N1802" t="str">
        <f>IF(OR(HLOOKUP(N$2+$A1802,Sheet2!BZ:NM,$B1802,0),HLOOKUP(N$2+$A1802,Sheet2!BZ:NM,$B1802,0)&lt;&gt;""),HLOOKUP(N$2+$A1802,Sheet2!BZ:NM,$B1802,0),"")</f>
        <v/>
      </c>
      <c r="O1802" t="str">
        <f>IF(OR(HLOOKUP(O$2+$A1802,Sheet2!CA:NN,$B1802,0),HLOOKUP(O$2+$A1802,Sheet2!CA:NN,$B1802,0)&lt;&gt;""),HLOOKUP(O$2+$A1802,Sheet2!CA:NN,$B1802,0),"")</f>
        <v/>
      </c>
      <c r="P1802" t="str">
        <f>IF(OR(HLOOKUP(P$2+$A1802,Sheet2!CB:NO,$B1802,0),HLOOKUP(P$2+$A1802,Sheet2!CB:NO,$B1802,0)&lt;&gt;""),HLOOKUP(P$2+$A1802,Sheet2!CB:NO,$B1802,0),"")</f>
        <v/>
      </c>
      <c r="Q1802" t="str">
        <f>IF(OR(HLOOKUP(Q$2+$A1802,Sheet2!CC:NO,$B1802,0),HLOOKUP(Q$2+$A1802,Sheet2!CC:NO,$B1802,0)&lt;&gt;""),HLOOKUP(Q$2+$A1802,Sheet2!CC:NO,$B1802,0),"")</f>
        <v/>
      </c>
    </row>
    <row r="1803" spans="1:17" x14ac:dyDescent="0.25">
      <c r="A1803" s="64">
        <f t="shared" si="227"/>
        <v>54</v>
      </c>
      <c r="B1803" s="64">
        <f t="shared" si="228"/>
        <v>184</v>
      </c>
      <c r="C1803" s="64">
        <f t="shared" si="229"/>
        <v>10</v>
      </c>
      <c r="D1803" s="64">
        <f t="shared" si="230"/>
        <v>180</v>
      </c>
      <c r="E1803" s="64">
        <f t="shared" si="231"/>
        <v>896</v>
      </c>
      <c r="F1803" s="64" t="str">
        <f t="shared" si="224"/>
        <v/>
      </c>
      <c r="G1803" s="64" t="str">
        <f t="shared" si="225"/>
        <v/>
      </c>
      <c r="H1803" s="64" t="str">
        <f t="shared" si="226"/>
        <v/>
      </c>
      <c r="I1803" s="80" t="str">
        <f>IFERROR(VLOOKUP(D1803,Sheet2!A:B,2,0),"")</f>
        <v/>
      </c>
      <c r="J1803" s="64" t="str">
        <f>IFERROR(IF(I1803&lt;&gt;"",VLOOKUP(I1803,Sheet2!B:C,2,0),""),"")</f>
        <v/>
      </c>
      <c r="K1803" s="64" t="str">
        <f>IFERROR( IF(I1803&lt;&gt;"", HLOOKUP(L$2+$A1803,Sheet2!BX:NK,2,0),""),"")</f>
        <v/>
      </c>
      <c r="L1803" t="str">
        <f>IF(OR(HLOOKUP(L$2+$A1803,Sheet2!BX:NK,$B1803,0),HLOOKUP(L$2+$A1803,Sheet2!BX:NK,$B1803,0)&lt;&gt;""),HLOOKUP(L$2+$A1803,Sheet2!BX:NK,$B1803,0),"")</f>
        <v/>
      </c>
      <c r="M1803" t="str">
        <f>IF(OR(HLOOKUP(M$2+$A1803,Sheet2!BY:NL,$B1803,0),HLOOKUP(M$2+$A1803,Sheet2!BY:NL,$B1803,0)&lt;&gt;""),HLOOKUP(M$2+$A1803,Sheet2!BY:NL,$B1803,0),"")</f>
        <v/>
      </c>
      <c r="N1803" t="str">
        <f>IF(OR(HLOOKUP(N$2+$A1803,Sheet2!BZ:NM,$B1803,0),HLOOKUP(N$2+$A1803,Sheet2!BZ:NM,$B1803,0)&lt;&gt;""),HLOOKUP(N$2+$A1803,Sheet2!BZ:NM,$B1803,0),"")</f>
        <v/>
      </c>
      <c r="O1803" t="str">
        <f>IF(OR(HLOOKUP(O$2+$A1803,Sheet2!CA:NN,$B1803,0),HLOOKUP(O$2+$A1803,Sheet2!CA:NN,$B1803,0)&lt;&gt;""),HLOOKUP(O$2+$A1803,Sheet2!CA:NN,$B1803,0),"")</f>
        <v/>
      </c>
      <c r="P1803" t="str">
        <f>IF(OR(HLOOKUP(P$2+$A1803,Sheet2!CB:NO,$B1803,0),HLOOKUP(P$2+$A1803,Sheet2!CB:NO,$B1803,0)&lt;&gt;""),HLOOKUP(P$2+$A1803,Sheet2!CB:NO,$B1803,0),"")</f>
        <v/>
      </c>
      <c r="Q1803" t="str">
        <f>IF(OR(HLOOKUP(Q$2+$A1803,Sheet2!CC:NO,$B1803,0),HLOOKUP(Q$2+$A1803,Sheet2!CC:NO,$B1803,0)&lt;&gt;""),HLOOKUP(Q$2+$A1803,Sheet2!CC:NO,$B1803,0),"")</f>
        <v/>
      </c>
    </row>
    <row r="1804" spans="1:17" x14ac:dyDescent="0.25">
      <c r="A1804" s="64">
        <f t="shared" si="227"/>
        <v>0</v>
      </c>
      <c r="B1804" s="64">
        <f t="shared" si="228"/>
        <v>185</v>
      </c>
      <c r="C1804" s="64">
        <f t="shared" si="229"/>
        <v>1</v>
      </c>
      <c r="D1804" s="64">
        <f t="shared" si="230"/>
        <v>181</v>
      </c>
      <c r="E1804" s="64">
        <f t="shared" si="231"/>
        <v>901</v>
      </c>
      <c r="F1804" s="64" t="str">
        <f t="shared" si="224"/>
        <v/>
      </c>
      <c r="G1804" s="64" t="str">
        <f t="shared" si="225"/>
        <v/>
      </c>
      <c r="H1804" s="64" t="str">
        <f t="shared" si="226"/>
        <v/>
      </c>
      <c r="I1804" s="80" t="str">
        <f>IFERROR(VLOOKUP(D1804,Sheet2!A:B,2,0),"")</f>
        <v/>
      </c>
      <c r="J1804" s="64" t="str">
        <f>IFERROR(IF(I1804&lt;&gt;"",VLOOKUP(I1804,Sheet2!B:C,2,0),""),"")</f>
        <v/>
      </c>
      <c r="K1804" s="64" t="str">
        <f>IFERROR( IF(I1804&lt;&gt;"", HLOOKUP(L$2+$A1804,Sheet2!BX:NK,2,0),""),"")</f>
        <v/>
      </c>
      <c r="L1804" t="str">
        <f>IF(OR(HLOOKUP(L$2+$A1804,Sheet2!BX:NK,$B1804,0),HLOOKUP(L$2+$A1804,Sheet2!BX:NK,$B1804,0)&lt;&gt;""),HLOOKUP(L$2+$A1804,Sheet2!BX:NK,$B1804,0),"")</f>
        <v/>
      </c>
      <c r="M1804" t="str">
        <f>IF(OR(HLOOKUP(M$2+$A1804,Sheet2!BY:NL,$B1804,0),HLOOKUP(M$2+$A1804,Sheet2!BY:NL,$B1804,0)&lt;&gt;""),HLOOKUP(M$2+$A1804,Sheet2!BY:NL,$B1804,0),"")</f>
        <v/>
      </c>
      <c r="N1804" t="str">
        <f>IF(OR(HLOOKUP(N$2+$A1804,Sheet2!BZ:NM,$B1804,0),HLOOKUP(N$2+$A1804,Sheet2!BZ:NM,$B1804,0)&lt;&gt;""),HLOOKUP(N$2+$A1804,Sheet2!BZ:NM,$B1804,0),"")</f>
        <v/>
      </c>
      <c r="O1804" t="str">
        <f>IF(OR(HLOOKUP(O$2+$A1804,Sheet2!CA:NN,$B1804,0),HLOOKUP(O$2+$A1804,Sheet2!CA:NN,$B1804,0)&lt;&gt;""),HLOOKUP(O$2+$A1804,Sheet2!CA:NN,$B1804,0),"")</f>
        <v/>
      </c>
      <c r="P1804" t="str">
        <f>IF(OR(HLOOKUP(P$2+$A1804,Sheet2!CB:NO,$B1804,0),HLOOKUP(P$2+$A1804,Sheet2!CB:NO,$B1804,0)&lt;&gt;""),HLOOKUP(P$2+$A1804,Sheet2!CB:NO,$B1804,0),"")</f>
        <v/>
      </c>
      <c r="Q1804" t="str">
        <f>IF(OR(HLOOKUP(Q$2+$A1804,Sheet2!CC:NO,$B1804,0),HLOOKUP(Q$2+$A1804,Sheet2!CC:NO,$B1804,0)&lt;&gt;""),HLOOKUP(Q$2+$A1804,Sheet2!CC:NO,$B1804,0),"")</f>
        <v/>
      </c>
    </row>
    <row r="1805" spans="1:17" x14ac:dyDescent="0.25">
      <c r="A1805" s="64">
        <f t="shared" si="227"/>
        <v>6</v>
      </c>
      <c r="B1805" s="64">
        <f t="shared" si="228"/>
        <v>185</v>
      </c>
      <c r="C1805" s="64">
        <f t="shared" si="229"/>
        <v>2</v>
      </c>
      <c r="D1805" s="64">
        <f t="shared" si="230"/>
        <v>181</v>
      </c>
      <c r="E1805" s="64">
        <f t="shared" si="231"/>
        <v>901</v>
      </c>
      <c r="F1805" s="64" t="str">
        <f t="shared" si="224"/>
        <v/>
      </c>
      <c r="G1805" s="64" t="str">
        <f t="shared" si="225"/>
        <v/>
      </c>
      <c r="H1805" s="64" t="str">
        <f t="shared" si="226"/>
        <v/>
      </c>
      <c r="I1805" s="80" t="str">
        <f>IFERROR(VLOOKUP(D1805,Sheet2!A:B,2,0),"")</f>
        <v/>
      </c>
      <c r="J1805" s="64" t="str">
        <f>IFERROR(IF(I1805&lt;&gt;"",VLOOKUP(I1805,Sheet2!B:C,2,0),""),"")</f>
        <v/>
      </c>
      <c r="K1805" s="64" t="str">
        <f>IFERROR( IF(I1805&lt;&gt;"", HLOOKUP(L$2+$A1805,Sheet2!BX:NK,2,0),""),"")</f>
        <v/>
      </c>
      <c r="L1805" t="str">
        <f>IF(OR(HLOOKUP(L$2+$A1805,Sheet2!BX:NK,$B1805,0),HLOOKUP(L$2+$A1805,Sheet2!BX:NK,$B1805,0)&lt;&gt;""),HLOOKUP(L$2+$A1805,Sheet2!BX:NK,$B1805,0),"")</f>
        <v/>
      </c>
      <c r="M1805" t="str">
        <f>IF(OR(HLOOKUP(M$2+$A1805,Sheet2!BY:NL,$B1805,0),HLOOKUP(M$2+$A1805,Sheet2!BY:NL,$B1805,0)&lt;&gt;""),HLOOKUP(M$2+$A1805,Sheet2!BY:NL,$B1805,0),"")</f>
        <v/>
      </c>
      <c r="N1805" t="str">
        <f>IF(OR(HLOOKUP(N$2+$A1805,Sheet2!BZ:NM,$B1805,0),HLOOKUP(N$2+$A1805,Sheet2!BZ:NM,$B1805,0)&lt;&gt;""),HLOOKUP(N$2+$A1805,Sheet2!BZ:NM,$B1805,0),"")</f>
        <v/>
      </c>
      <c r="O1805" t="str">
        <f>IF(OR(HLOOKUP(O$2+$A1805,Sheet2!CA:NN,$B1805,0),HLOOKUP(O$2+$A1805,Sheet2!CA:NN,$B1805,0)&lt;&gt;""),HLOOKUP(O$2+$A1805,Sheet2!CA:NN,$B1805,0),"")</f>
        <v/>
      </c>
      <c r="P1805" t="str">
        <f>IF(OR(HLOOKUP(P$2+$A1805,Sheet2!CB:NO,$B1805,0),HLOOKUP(P$2+$A1805,Sheet2!CB:NO,$B1805,0)&lt;&gt;""),HLOOKUP(P$2+$A1805,Sheet2!CB:NO,$B1805,0),"")</f>
        <v/>
      </c>
      <c r="Q1805" t="str">
        <f>IF(OR(HLOOKUP(Q$2+$A1805,Sheet2!CC:NO,$B1805,0),HLOOKUP(Q$2+$A1805,Sheet2!CC:NO,$B1805,0)&lt;&gt;""),HLOOKUP(Q$2+$A1805,Sheet2!CC:NO,$B1805,0),"")</f>
        <v/>
      </c>
    </row>
    <row r="1806" spans="1:17" x14ac:dyDescent="0.25">
      <c r="A1806" s="64">
        <f t="shared" si="227"/>
        <v>12</v>
      </c>
      <c r="B1806" s="64">
        <f t="shared" si="228"/>
        <v>185</v>
      </c>
      <c r="C1806" s="64">
        <f t="shared" si="229"/>
        <v>3</v>
      </c>
      <c r="D1806" s="64">
        <f t="shared" si="230"/>
        <v>181</v>
      </c>
      <c r="E1806" s="64">
        <f t="shared" si="231"/>
        <v>901</v>
      </c>
      <c r="F1806" s="64" t="str">
        <f t="shared" si="224"/>
        <v/>
      </c>
      <c r="G1806" s="64" t="str">
        <f t="shared" si="225"/>
        <v/>
      </c>
      <c r="H1806" s="64" t="str">
        <f t="shared" si="226"/>
        <v/>
      </c>
      <c r="I1806" s="80" t="str">
        <f>IFERROR(VLOOKUP(D1806,Sheet2!A:B,2,0),"")</f>
        <v/>
      </c>
      <c r="J1806" s="64" t="str">
        <f>IFERROR(IF(I1806&lt;&gt;"",VLOOKUP(I1806,Sheet2!B:C,2,0),""),"")</f>
        <v/>
      </c>
      <c r="K1806" s="64" t="str">
        <f>IFERROR( IF(I1806&lt;&gt;"", HLOOKUP(L$2+$A1806,Sheet2!BX:NK,2,0),""),"")</f>
        <v/>
      </c>
      <c r="L1806" t="str">
        <f>IF(OR(HLOOKUP(L$2+$A1806,Sheet2!BX:NK,$B1806,0),HLOOKUP(L$2+$A1806,Sheet2!BX:NK,$B1806,0)&lt;&gt;""),HLOOKUP(L$2+$A1806,Sheet2!BX:NK,$B1806,0),"")</f>
        <v/>
      </c>
      <c r="M1806" t="str">
        <f>IF(OR(HLOOKUP(M$2+$A1806,Sheet2!BY:NL,$B1806,0),HLOOKUP(M$2+$A1806,Sheet2!BY:NL,$B1806,0)&lt;&gt;""),HLOOKUP(M$2+$A1806,Sheet2!BY:NL,$B1806,0),"")</f>
        <v/>
      </c>
      <c r="N1806" t="str">
        <f>IF(OR(HLOOKUP(N$2+$A1806,Sheet2!BZ:NM,$B1806,0),HLOOKUP(N$2+$A1806,Sheet2!BZ:NM,$B1806,0)&lt;&gt;""),HLOOKUP(N$2+$A1806,Sheet2!BZ:NM,$B1806,0),"")</f>
        <v/>
      </c>
      <c r="O1806" t="str">
        <f>IF(OR(HLOOKUP(O$2+$A1806,Sheet2!CA:NN,$B1806,0),HLOOKUP(O$2+$A1806,Sheet2!CA:NN,$B1806,0)&lt;&gt;""),HLOOKUP(O$2+$A1806,Sheet2!CA:NN,$B1806,0),"")</f>
        <v/>
      </c>
      <c r="P1806" t="str">
        <f>IF(OR(HLOOKUP(P$2+$A1806,Sheet2!CB:NO,$B1806,0),HLOOKUP(P$2+$A1806,Sheet2!CB:NO,$B1806,0)&lt;&gt;""),HLOOKUP(P$2+$A1806,Sheet2!CB:NO,$B1806,0),"")</f>
        <v/>
      </c>
      <c r="Q1806" t="str">
        <f>IF(OR(HLOOKUP(Q$2+$A1806,Sheet2!CC:NO,$B1806,0),HLOOKUP(Q$2+$A1806,Sheet2!CC:NO,$B1806,0)&lt;&gt;""),HLOOKUP(Q$2+$A1806,Sheet2!CC:NO,$B1806,0),"")</f>
        <v/>
      </c>
    </row>
    <row r="1807" spans="1:17" x14ac:dyDescent="0.25">
      <c r="A1807" s="64">
        <f t="shared" si="227"/>
        <v>18</v>
      </c>
      <c r="B1807" s="64">
        <f t="shared" si="228"/>
        <v>185</v>
      </c>
      <c r="C1807" s="64">
        <f t="shared" si="229"/>
        <v>4</v>
      </c>
      <c r="D1807" s="64">
        <f t="shared" si="230"/>
        <v>181</v>
      </c>
      <c r="E1807" s="64">
        <f t="shared" si="231"/>
        <v>901</v>
      </c>
      <c r="F1807" s="64" t="str">
        <f t="shared" si="224"/>
        <v/>
      </c>
      <c r="G1807" s="64" t="str">
        <f t="shared" si="225"/>
        <v/>
      </c>
      <c r="H1807" s="64" t="str">
        <f t="shared" si="226"/>
        <v/>
      </c>
      <c r="I1807" s="80" t="str">
        <f>IFERROR(VLOOKUP(D1807,Sheet2!A:B,2,0),"")</f>
        <v/>
      </c>
      <c r="J1807" s="64" t="str">
        <f>IFERROR(IF(I1807&lt;&gt;"",VLOOKUP(I1807,Sheet2!B:C,2,0),""),"")</f>
        <v/>
      </c>
      <c r="K1807" s="64" t="str">
        <f>IFERROR( IF(I1807&lt;&gt;"", HLOOKUP(L$2+$A1807,Sheet2!BX:NK,2,0),""),"")</f>
        <v/>
      </c>
      <c r="L1807" t="str">
        <f>IF(OR(HLOOKUP(L$2+$A1807,Sheet2!BX:NK,$B1807,0),HLOOKUP(L$2+$A1807,Sheet2!BX:NK,$B1807,0)&lt;&gt;""),HLOOKUP(L$2+$A1807,Sheet2!BX:NK,$B1807,0),"")</f>
        <v/>
      </c>
      <c r="M1807" t="str">
        <f>IF(OR(HLOOKUP(M$2+$A1807,Sheet2!BY:NL,$B1807,0),HLOOKUP(M$2+$A1807,Sheet2!BY:NL,$B1807,0)&lt;&gt;""),HLOOKUP(M$2+$A1807,Sheet2!BY:NL,$B1807,0),"")</f>
        <v/>
      </c>
      <c r="N1807" t="str">
        <f>IF(OR(HLOOKUP(N$2+$A1807,Sheet2!BZ:NM,$B1807,0),HLOOKUP(N$2+$A1807,Sheet2!BZ:NM,$B1807,0)&lt;&gt;""),HLOOKUP(N$2+$A1807,Sheet2!BZ:NM,$B1807,0),"")</f>
        <v/>
      </c>
      <c r="O1807" t="str">
        <f>IF(OR(HLOOKUP(O$2+$A1807,Sheet2!CA:NN,$B1807,0),HLOOKUP(O$2+$A1807,Sheet2!CA:NN,$B1807,0)&lt;&gt;""),HLOOKUP(O$2+$A1807,Sheet2!CA:NN,$B1807,0),"")</f>
        <v/>
      </c>
      <c r="P1807" t="str">
        <f>IF(OR(HLOOKUP(P$2+$A1807,Sheet2!CB:NO,$B1807,0),HLOOKUP(P$2+$A1807,Sheet2!CB:NO,$B1807,0)&lt;&gt;""),HLOOKUP(P$2+$A1807,Sheet2!CB:NO,$B1807,0),"")</f>
        <v/>
      </c>
      <c r="Q1807" t="str">
        <f>IF(OR(HLOOKUP(Q$2+$A1807,Sheet2!CC:NO,$B1807,0),HLOOKUP(Q$2+$A1807,Sheet2!CC:NO,$B1807,0)&lt;&gt;""),HLOOKUP(Q$2+$A1807,Sheet2!CC:NO,$B1807,0),"")</f>
        <v/>
      </c>
    </row>
    <row r="1808" spans="1:17" x14ac:dyDescent="0.25">
      <c r="A1808" s="64">
        <f t="shared" si="227"/>
        <v>24</v>
      </c>
      <c r="B1808" s="64">
        <f t="shared" si="228"/>
        <v>185</v>
      </c>
      <c r="C1808" s="64">
        <f t="shared" si="229"/>
        <v>5</v>
      </c>
      <c r="D1808" s="64">
        <f t="shared" si="230"/>
        <v>181</v>
      </c>
      <c r="E1808" s="64">
        <f t="shared" si="231"/>
        <v>901</v>
      </c>
      <c r="F1808" s="64" t="str">
        <f t="shared" si="224"/>
        <v/>
      </c>
      <c r="G1808" s="64" t="str">
        <f t="shared" si="225"/>
        <v/>
      </c>
      <c r="H1808" s="64" t="str">
        <f t="shared" si="226"/>
        <v/>
      </c>
      <c r="I1808" s="80" t="str">
        <f>IFERROR(VLOOKUP(D1808,Sheet2!A:B,2,0),"")</f>
        <v/>
      </c>
      <c r="J1808" s="64" t="str">
        <f>IFERROR(IF(I1808&lt;&gt;"",VLOOKUP(I1808,Sheet2!B:C,2,0),""),"")</f>
        <v/>
      </c>
      <c r="K1808" s="64" t="str">
        <f>IFERROR( IF(I1808&lt;&gt;"", HLOOKUP(L$2+$A1808,Sheet2!BX:NK,2,0),""),"")</f>
        <v/>
      </c>
      <c r="L1808" t="str">
        <f>IF(OR(HLOOKUP(L$2+$A1808,Sheet2!BX:NK,$B1808,0),HLOOKUP(L$2+$A1808,Sheet2!BX:NK,$B1808,0)&lt;&gt;""),HLOOKUP(L$2+$A1808,Sheet2!BX:NK,$B1808,0),"")</f>
        <v/>
      </c>
      <c r="M1808" t="str">
        <f>IF(OR(HLOOKUP(M$2+$A1808,Sheet2!BY:NL,$B1808,0),HLOOKUP(M$2+$A1808,Sheet2!BY:NL,$B1808,0)&lt;&gt;""),HLOOKUP(M$2+$A1808,Sheet2!BY:NL,$B1808,0),"")</f>
        <v/>
      </c>
      <c r="N1808" t="str">
        <f>IF(OR(HLOOKUP(N$2+$A1808,Sheet2!BZ:NM,$B1808,0),HLOOKUP(N$2+$A1808,Sheet2!BZ:NM,$B1808,0)&lt;&gt;""),HLOOKUP(N$2+$A1808,Sheet2!BZ:NM,$B1808,0),"")</f>
        <v/>
      </c>
      <c r="O1808" t="str">
        <f>IF(OR(HLOOKUP(O$2+$A1808,Sheet2!CA:NN,$B1808,0),HLOOKUP(O$2+$A1808,Sheet2!CA:NN,$B1808,0)&lt;&gt;""),HLOOKUP(O$2+$A1808,Sheet2!CA:NN,$B1808,0),"")</f>
        <v/>
      </c>
      <c r="P1808" t="str">
        <f>IF(OR(HLOOKUP(P$2+$A1808,Sheet2!CB:NO,$B1808,0),HLOOKUP(P$2+$A1808,Sheet2!CB:NO,$B1808,0)&lt;&gt;""),HLOOKUP(P$2+$A1808,Sheet2!CB:NO,$B1808,0),"")</f>
        <v/>
      </c>
      <c r="Q1808" t="str">
        <f>IF(OR(HLOOKUP(Q$2+$A1808,Sheet2!CC:NO,$B1808,0),HLOOKUP(Q$2+$A1808,Sheet2!CC:NO,$B1808,0)&lt;&gt;""),HLOOKUP(Q$2+$A1808,Sheet2!CC:NO,$B1808,0),"")</f>
        <v/>
      </c>
    </row>
    <row r="1809" spans="1:17" x14ac:dyDescent="0.25">
      <c r="A1809" s="64">
        <f t="shared" si="227"/>
        <v>30</v>
      </c>
      <c r="B1809" s="64">
        <f t="shared" si="228"/>
        <v>185</v>
      </c>
      <c r="C1809" s="64">
        <f t="shared" si="229"/>
        <v>6</v>
      </c>
      <c r="D1809" s="64">
        <f t="shared" si="230"/>
        <v>181</v>
      </c>
      <c r="E1809" s="64">
        <f t="shared" si="231"/>
        <v>901</v>
      </c>
      <c r="F1809" s="64" t="str">
        <f t="shared" si="224"/>
        <v/>
      </c>
      <c r="G1809" s="64" t="str">
        <f t="shared" si="225"/>
        <v/>
      </c>
      <c r="H1809" s="64" t="str">
        <f t="shared" si="226"/>
        <v/>
      </c>
      <c r="I1809" s="80" t="str">
        <f>IFERROR(VLOOKUP(D1809,Sheet2!A:B,2,0),"")</f>
        <v/>
      </c>
      <c r="J1809" s="64" t="str">
        <f>IFERROR(IF(I1809&lt;&gt;"",VLOOKUP(I1809,Sheet2!B:C,2,0),""),"")</f>
        <v/>
      </c>
      <c r="K1809" s="64" t="str">
        <f>IFERROR( IF(I1809&lt;&gt;"", HLOOKUP(L$2+$A1809,Sheet2!BX:NK,2,0),""),"")</f>
        <v/>
      </c>
      <c r="L1809" t="str">
        <f>IF(OR(HLOOKUP(L$2+$A1809,Sheet2!BX:NK,$B1809,0),HLOOKUP(L$2+$A1809,Sheet2!BX:NK,$B1809,0)&lt;&gt;""),HLOOKUP(L$2+$A1809,Sheet2!BX:NK,$B1809,0),"")</f>
        <v/>
      </c>
      <c r="M1809" t="str">
        <f>IF(OR(HLOOKUP(M$2+$A1809,Sheet2!BY:NL,$B1809,0),HLOOKUP(M$2+$A1809,Sheet2!BY:NL,$B1809,0)&lt;&gt;""),HLOOKUP(M$2+$A1809,Sheet2!BY:NL,$B1809,0),"")</f>
        <v/>
      </c>
      <c r="N1809" t="str">
        <f>IF(OR(HLOOKUP(N$2+$A1809,Sheet2!BZ:NM,$B1809,0),HLOOKUP(N$2+$A1809,Sheet2!BZ:NM,$B1809,0)&lt;&gt;""),HLOOKUP(N$2+$A1809,Sheet2!BZ:NM,$B1809,0),"")</f>
        <v/>
      </c>
      <c r="O1809" t="str">
        <f>IF(OR(HLOOKUP(O$2+$A1809,Sheet2!CA:NN,$B1809,0),HLOOKUP(O$2+$A1809,Sheet2!CA:NN,$B1809,0)&lt;&gt;""),HLOOKUP(O$2+$A1809,Sheet2!CA:NN,$B1809,0),"")</f>
        <v/>
      </c>
      <c r="P1809" t="str">
        <f>IF(OR(HLOOKUP(P$2+$A1809,Sheet2!CB:NO,$B1809,0),HLOOKUP(P$2+$A1809,Sheet2!CB:NO,$B1809,0)&lt;&gt;""),HLOOKUP(P$2+$A1809,Sheet2!CB:NO,$B1809,0),"")</f>
        <v/>
      </c>
      <c r="Q1809" t="str">
        <f>IF(OR(HLOOKUP(Q$2+$A1809,Sheet2!CC:NO,$B1809,0),HLOOKUP(Q$2+$A1809,Sheet2!CC:NO,$B1809,0)&lt;&gt;""),HLOOKUP(Q$2+$A1809,Sheet2!CC:NO,$B1809,0),"")</f>
        <v/>
      </c>
    </row>
    <row r="1810" spans="1:17" x14ac:dyDescent="0.25">
      <c r="A1810" s="64">
        <f t="shared" si="227"/>
        <v>36</v>
      </c>
      <c r="B1810" s="64">
        <f t="shared" si="228"/>
        <v>185</v>
      </c>
      <c r="C1810" s="64">
        <f t="shared" si="229"/>
        <v>7</v>
      </c>
      <c r="D1810" s="64">
        <f t="shared" si="230"/>
        <v>181</v>
      </c>
      <c r="E1810" s="64">
        <f t="shared" si="231"/>
        <v>901</v>
      </c>
      <c r="F1810" s="64" t="str">
        <f t="shared" si="224"/>
        <v/>
      </c>
      <c r="G1810" s="64" t="str">
        <f t="shared" si="225"/>
        <v/>
      </c>
      <c r="H1810" s="64" t="str">
        <f t="shared" si="226"/>
        <v/>
      </c>
      <c r="I1810" s="80" t="str">
        <f>IFERROR(VLOOKUP(D1810,Sheet2!A:B,2,0),"")</f>
        <v/>
      </c>
      <c r="J1810" s="64" t="str">
        <f>IFERROR(IF(I1810&lt;&gt;"",VLOOKUP(I1810,Sheet2!B:C,2,0),""),"")</f>
        <v/>
      </c>
      <c r="K1810" s="64" t="str">
        <f>IFERROR( IF(I1810&lt;&gt;"", HLOOKUP(L$2+$A1810,Sheet2!BX:NK,2,0),""),"")</f>
        <v/>
      </c>
      <c r="L1810" t="str">
        <f>IF(OR(HLOOKUP(L$2+$A1810,Sheet2!BX:NK,$B1810,0),HLOOKUP(L$2+$A1810,Sheet2!BX:NK,$B1810,0)&lt;&gt;""),HLOOKUP(L$2+$A1810,Sheet2!BX:NK,$B1810,0),"")</f>
        <v/>
      </c>
      <c r="M1810" t="str">
        <f>IF(OR(HLOOKUP(M$2+$A1810,Sheet2!BY:NL,$B1810,0),HLOOKUP(M$2+$A1810,Sheet2!BY:NL,$B1810,0)&lt;&gt;""),HLOOKUP(M$2+$A1810,Sheet2!BY:NL,$B1810,0),"")</f>
        <v/>
      </c>
      <c r="N1810" t="str">
        <f>IF(OR(HLOOKUP(N$2+$A1810,Sheet2!BZ:NM,$B1810,0),HLOOKUP(N$2+$A1810,Sheet2!BZ:NM,$B1810,0)&lt;&gt;""),HLOOKUP(N$2+$A1810,Sheet2!BZ:NM,$B1810,0),"")</f>
        <v/>
      </c>
      <c r="O1810" t="str">
        <f>IF(OR(HLOOKUP(O$2+$A1810,Sheet2!CA:NN,$B1810,0),HLOOKUP(O$2+$A1810,Sheet2!CA:NN,$B1810,0)&lt;&gt;""),HLOOKUP(O$2+$A1810,Sheet2!CA:NN,$B1810,0),"")</f>
        <v/>
      </c>
      <c r="P1810" t="str">
        <f>IF(OR(HLOOKUP(P$2+$A1810,Sheet2!CB:NO,$B1810,0),HLOOKUP(P$2+$A1810,Sheet2!CB:NO,$B1810,0)&lt;&gt;""),HLOOKUP(P$2+$A1810,Sheet2!CB:NO,$B1810,0),"")</f>
        <v/>
      </c>
      <c r="Q1810" t="str">
        <f>IF(OR(HLOOKUP(Q$2+$A1810,Sheet2!CC:NO,$B1810,0),HLOOKUP(Q$2+$A1810,Sheet2!CC:NO,$B1810,0)&lt;&gt;""),HLOOKUP(Q$2+$A1810,Sheet2!CC:NO,$B1810,0),"")</f>
        <v/>
      </c>
    </row>
    <row r="1811" spans="1:17" x14ac:dyDescent="0.25">
      <c r="A1811" s="64">
        <f t="shared" si="227"/>
        <v>42</v>
      </c>
      <c r="B1811" s="64">
        <f t="shared" si="228"/>
        <v>185</v>
      </c>
      <c r="C1811" s="64">
        <f t="shared" si="229"/>
        <v>8</v>
      </c>
      <c r="D1811" s="64">
        <f t="shared" si="230"/>
        <v>181</v>
      </c>
      <c r="E1811" s="64">
        <f t="shared" si="231"/>
        <v>901</v>
      </c>
      <c r="F1811" s="64" t="str">
        <f t="shared" si="224"/>
        <v/>
      </c>
      <c r="G1811" s="64" t="str">
        <f t="shared" si="225"/>
        <v/>
      </c>
      <c r="H1811" s="64" t="str">
        <f t="shared" si="226"/>
        <v/>
      </c>
      <c r="I1811" s="80" t="str">
        <f>IFERROR(VLOOKUP(D1811,Sheet2!A:B,2,0),"")</f>
        <v/>
      </c>
      <c r="J1811" s="64" t="str">
        <f>IFERROR(IF(I1811&lt;&gt;"",VLOOKUP(I1811,Sheet2!B:C,2,0),""),"")</f>
        <v/>
      </c>
      <c r="K1811" s="64" t="str">
        <f>IFERROR( IF(I1811&lt;&gt;"", HLOOKUP(L$2+$A1811,Sheet2!BX:NK,2,0),""),"")</f>
        <v/>
      </c>
      <c r="L1811" t="str">
        <f>IF(OR(HLOOKUP(L$2+$A1811,Sheet2!BX:NK,$B1811,0),HLOOKUP(L$2+$A1811,Sheet2!BX:NK,$B1811,0)&lt;&gt;""),HLOOKUP(L$2+$A1811,Sheet2!BX:NK,$B1811,0),"")</f>
        <v/>
      </c>
      <c r="M1811" t="str">
        <f>IF(OR(HLOOKUP(M$2+$A1811,Sheet2!BY:NL,$B1811,0),HLOOKUP(M$2+$A1811,Sheet2!BY:NL,$B1811,0)&lt;&gt;""),HLOOKUP(M$2+$A1811,Sheet2!BY:NL,$B1811,0),"")</f>
        <v/>
      </c>
      <c r="N1811" t="str">
        <f>IF(OR(HLOOKUP(N$2+$A1811,Sheet2!BZ:NM,$B1811,0),HLOOKUP(N$2+$A1811,Sheet2!BZ:NM,$B1811,0)&lt;&gt;""),HLOOKUP(N$2+$A1811,Sheet2!BZ:NM,$B1811,0),"")</f>
        <v/>
      </c>
      <c r="O1811" t="str">
        <f>IF(OR(HLOOKUP(O$2+$A1811,Sheet2!CA:NN,$B1811,0),HLOOKUP(O$2+$A1811,Sheet2!CA:NN,$B1811,0)&lt;&gt;""),HLOOKUP(O$2+$A1811,Sheet2!CA:NN,$B1811,0),"")</f>
        <v/>
      </c>
      <c r="P1811" t="str">
        <f>IF(OR(HLOOKUP(P$2+$A1811,Sheet2!CB:NO,$B1811,0),HLOOKUP(P$2+$A1811,Sheet2!CB:NO,$B1811,0)&lt;&gt;""),HLOOKUP(P$2+$A1811,Sheet2!CB:NO,$B1811,0),"")</f>
        <v/>
      </c>
      <c r="Q1811" t="str">
        <f>IF(OR(HLOOKUP(Q$2+$A1811,Sheet2!CC:NO,$B1811,0),HLOOKUP(Q$2+$A1811,Sheet2!CC:NO,$B1811,0)&lt;&gt;""),HLOOKUP(Q$2+$A1811,Sheet2!CC:NO,$B1811,0),"")</f>
        <v/>
      </c>
    </row>
    <row r="1812" spans="1:17" x14ac:dyDescent="0.25">
      <c r="A1812" s="64">
        <f t="shared" si="227"/>
        <v>48</v>
      </c>
      <c r="B1812" s="64">
        <f t="shared" si="228"/>
        <v>185</v>
      </c>
      <c r="C1812" s="64">
        <f t="shared" si="229"/>
        <v>9</v>
      </c>
      <c r="D1812" s="64">
        <f t="shared" si="230"/>
        <v>181</v>
      </c>
      <c r="E1812" s="64">
        <f t="shared" si="231"/>
        <v>901</v>
      </c>
      <c r="F1812" s="64" t="str">
        <f t="shared" si="224"/>
        <v/>
      </c>
      <c r="G1812" s="64" t="str">
        <f t="shared" si="225"/>
        <v/>
      </c>
      <c r="H1812" s="64" t="str">
        <f t="shared" si="226"/>
        <v/>
      </c>
      <c r="I1812" s="80" t="str">
        <f>IFERROR(VLOOKUP(D1812,Sheet2!A:B,2,0),"")</f>
        <v/>
      </c>
      <c r="J1812" s="64" t="str">
        <f>IFERROR(IF(I1812&lt;&gt;"",VLOOKUP(I1812,Sheet2!B:C,2,0),""),"")</f>
        <v/>
      </c>
      <c r="K1812" s="64" t="str">
        <f>IFERROR( IF(I1812&lt;&gt;"", HLOOKUP(L$2+$A1812,Sheet2!BX:NK,2,0),""),"")</f>
        <v/>
      </c>
      <c r="L1812" t="str">
        <f>IF(OR(HLOOKUP(L$2+$A1812,Sheet2!BX:NK,$B1812,0),HLOOKUP(L$2+$A1812,Sheet2!BX:NK,$B1812,0)&lt;&gt;""),HLOOKUP(L$2+$A1812,Sheet2!BX:NK,$B1812,0),"")</f>
        <v/>
      </c>
      <c r="M1812" t="str">
        <f>IF(OR(HLOOKUP(M$2+$A1812,Sheet2!BY:NL,$B1812,0),HLOOKUP(M$2+$A1812,Sheet2!BY:NL,$B1812,0)&lt;&gt;""),HLOOKUP(M$2+$A1812,Sheet2!BY:NL,$B1812,0),"")</f>
        <v/>
      </c>
      <c r="N1812" t="str">
        <f>IF(OR(HLOOKUP(N$2+$A1812,Sheet2!BZ:NM,$B1812,0),HLOOKUP(N$2+$A1812,Sheet2!BZ:NM,$B1812,0)&lt;&gt;""),HLOOKUP(N$2+$A1812,Sheet2!BZ:NM,$B1812,0),"")</f>
        <v/>
      </c>
      <c r="O1812" t="str">
        <f>IF(OR(HLOOKUP(O$2+$A1812,Sheet2!CA:NN,$B1812,0),HLOOKUP(O$2+$A1812,Sheet2!CA:NN,$B1812,0)&lt;&gt;""),HLOOKUP(O$2+$A1812,Sheet2!CA:NN,$B1812,0),"")</f>
        <v/>
      </c>
      <c r="P1812" t="str">
        <f>IF(OR(HLOOKUP(P$2+$A1812,Sheet2!CB:NO,$B1812,0),HLOOKUP(P$2+$A1812,Sheet2!CB:NO,$B1812,0)&lt;&gt;""),HLOOKUP(P$2+$A1812,Sheet2!CB:NO,$B1812,0),"")</f>
        <v/>
      </c>
      <c r="Q1812" t="str">
        <f>IF(OR(HLOOKUP(Q$2+$A1812,Sheet2!CC:NO,$B1812,0),HLOOKUP(Q$2+$A1812,Sheet2!CC:NO,$B1812,0)&lt;&gt;""),HLOOKUP(Q$2+$A1812,Sheet2!CC:NO,$B1812,0),"")</f>
        <v/>
      </c>
    </row>
    <row r="1813" spans="1:17" x14ac:dyDescent="0.25">
      <c r="A1813" s="64">
        <f t="shared" si="227"/>
        <v>54</v>
      </c>
      <c r="B1813" s="64">
        <f t="shared" si="228"/>
        <v>185</v>
      </c>
      <c r="C1813" s="64">
        <f t="shared" si="229"/>
        <v>10</v>
      </c>
      <c r="D1813" s="64">
        <f t="shared" si="230"/>
        <v>181</v>
      </c>
      <c r="E1813" s="64">
        <f t="shared" si="231"/>
        <v>901</v>
      </c>
      <c r="F1813" s="64" t="str">
        <f t="shared" si="224"/>
        <v/>
      </c>
      <c r="G1813" s="64" t="str">
        <f t="shared" si="225"/>
        <v/>
      </c>
      <c r="H1813" s="64" t="str">
        <f t="shared" si="226"/>
        <v/>
      </c>
      <c r="I1813" s="80" t="str">
        <f>IFERROR(VLOOKUP(D1813,Sheet2!A:B,2,0),"")</f>
        <v/>
      </c>
      <c r="J1813" s="64" t="str">
        <f>IFERROR(IF(I1813&lt;&gt;"",VLOOKUP(I1813,Sheet2!B:C,2,0),""),"")</f>
        <v/>
      </c>
      <c r="K1813" s="64" t="str">
        <f>IFERROR( IF(I1813&lt;&gt;"", HLOOKUP(L$2+$A1813,Sheet2!BX:NK,2,0),""),"")</f>
        <v/>
      </c>
      <c r="L1813" t="str">
        <f>IF(OR(HLOOKUP(L$2+$A1813,Sheet2!BX:NK,$B1813,0),HLOOKUP(L$2+$A1813,Sheet2!BX:NK,$B1813,0)&lt;&gt;""),HLOOKUP(L$2+$A1813,Sheet2!BX:NK,$B1813,0),"")</f>
        <v/>
      </c>
      <c r="M1813" t="str">
        <f>IF(OR(HLOOKUP(M$2+$A1813,Sheet2!BY:NL,$B1813,0),HLOOKUP(M$2+$A1813,Sheet2!BY:NL,$B1813,0)&lt;&gt;""),HLOOKUP(M$2+$A1813,Sheet2!BY:NL,$B1813,0),"")</f>
        <v/>
      </c>
      <c r="N1813" t="str">
        <f>IF(OR(HLOOKUP(N$2+$A1813,Sheet2!BZ:NM,$B1813,0),HLOOKUP(N$2+$A1813,Sheet2!BZ:NM,$B1813,0)&lt;&gt;""),HLOOKUP(N$2+$A1813,Sheet2!BZ:NM,$B1813,0),"")</f>
        <v/>
      </c>
      <c r="O1813" t="str">
        <f>IF(OR(HLOOKUP(O$2+$A1813,Sheet2!CA:NN,$B1813,0),HLOOKUP(O$2+$A1813,Sheet2!CA:NN,$B1813,0)&lt;&gt;""),HLOOKUP(O$2+$A1813,Sheet2!CA:NN,$B1813,0),"")</f>
        <v/>
      </c>
      <c r="P1813" t="str">
        <f>IF(OR(HLOOKUP(P$2+$A1813,Sheet2!CB:NO,$B1813,0),HLOOKUP(P$2+$A1813,Sheet2!CB:NO,$B1813,0)&lt;&gt;""),HLOOKUP(P$2+$A1813,Sheet2!CB:NO,$B1813,0),"")</f>
        <v/>
      </c>
      <c r="Q1813" t="str">
        <f>IF(OR(HLOOKUP(Q$2+$A1813,Sheet2!CC:NO,$B1813,0),HLOOKUP(Q$2+$A1813,Sheet2!CC:NO,$B1813,0)&lt;&gt;""),HLOOKUP(Q$2+$A1813,Sheet2!CC:NO,$B1813,0),"")</f>
        <v/>
      </c>
    </row>
    <row r="1814" spans="1:17" x14ac:dyDescent="0.25">
      <c r="A1814" s="64">
        <f t="shared" si="227"/>
        <v>0</v>
      </c>
      <c r="B1814" s="64">
        <f t="shared" si="228"/>
        <v>186</v>
      </c>
      <c r="C1814" s="64">
        <f t="shared" si="229"/>
        <v>1</v>
      </c>
      <c r="D1814" s="64">
        <f t="shared" si="230"/>
        <v>182</v>
      </c>
      <c r="E1814" s="64">
        <f t="shared" si="231"/>
        <v>906</v>
      </c>
      <c r="F1814" s="64" t="str">
        <f t="shared" si="224"/>
        <v/>
      </c>
      <c r="G1814" s="64" t="str">
        <f t="shared" si="225"/>
        <v/>
      </c>
      <c r="H1814" s="64" t="str">
        <f t="shared" si="226"/>
        <v/>
      </c>
      <c r="I1814" s="80" t="str">
        <f>IFERROR(VLOOKUP(D1814,Sheet2!A:B,2,0),"")</f>
        <v/>
      </c>
      <c r="J1814" s="64" t="str">
        <f>IFERROR(IF(I1814&lt;&gt;"",VLOOKUP(I1814,Sheet2!B:C,2,0),""),"")</f>
        <v/>
      </c>
      <c r="K1814" s="64" t="str">
        <f>IFERROR( IF(I1814&lt;&gt;"", HLOOKUP(L$2+$A1814,Sheet2!BX:NK,2,0),""),"")</f>
        <v/>
      </c>
      <c r="L1814" t="str">
        <f>IF(OR(HLOOKUP(L$2+$A1814,Sheet2!BX:NK,$B1814,0),HLOOKUP(L$2+$A1814,Sheet2!BX:NK,$B1814,0)&lt;&gt;""),HLOOKUP(L$2+$A1814,Sheet2!BX:NK,$B1814,0),"")</f>
        <v/>
      </c>
      <c r="M1814" t="str">
        <f>IF(OR(HLOOKUP(M$2+$A1814,Sheet2!BY:NL,$B1814,0),HLOOKUP(M$2+$A1814,Sheet2!BY:NL,$B1814,0)&lt;&gt;""),HLOOKUP(M$2+$A1814,Sheet2!BY:NL,$B1814,0),"")</f>
        <v/>
      </c>
      <c r="N1814" t="str">
        <f>IF(OR(HLOOKUP(N$2+$A1814,Sheet2!BZ:NM,$B1814,0),HLOOKUP(N$2+$A1814,Sheet2!BZ:NM,$B1814,0)&lt;&gt;""),HLOOKUP(N$2+$A1814,Sheet2!BZ:NM,$B1814,0),"")</f>
        <v/>
      </c>
      <c r="O1814" t="str">
        <f>IF(OR(HLOOKUP(O$2+$A1814,Sheet2!CA:NN,$B1814,0),HLOOKUP(O$2+$A1814,Sheet2!CA:NN,$B1814,0)&lt;&gt;""),HLOOKUP(O$2+$A1814,Sheet2!CA:NN,$B1814,0),"")</f>
        <v/>
      </c>
      <c r="P1814" t="str">
        <f>IF(OR(HLOOKUP(P$2+$A1814,Sheet2!CB:NO,$B1814,0),HLOOKUP(P$2+$A1814,Sheet2!CB:NO,$B1814,0)&lt;&gt;""),HLOOKUP(P$2+$A1814,Sheet2!CB:NO,$B1814,0),"")</f>
        <v/>
      </c>
      <c r="Q1814" t="str">
        <f>IF(OR(HLOOKUP(Q$2+$A1814,Sheet2!CC:NO,$B1814,0),HLOOKUP(Q$2+$A1814,Sheet2!CC:NO,$B1814,0)&lt;&gt;""),HLOOKUP(Q$2+$A1814,Sheet2!CC:NO,$B1814,0),"")</f>
        <v/>
      </c>
    </row>
    <row r="1815" spans="1:17" x14ac:dyDescent="0.25">
      <c r="A1815" s="64">
        <f t="shared" si="227"/>
        <v>6</v>
      </c>
      <c r="B1815" s="64">
        <f t="shared" si="228"/>
        <v>186</v>
      </c>
      <c r="C1815" s="64">
        <f t="shared" si="229"/>
        <v>2</v>
      </c>
      <c r="D1815" s="64">
        <f t="shared" si="230"/>
        <v>182</v>
      </c>
      <c r="E1815" s="64">
        <f t="shared" si="231"/>
        <v>906</v>
      </c>
      <c r="F1815" s="64" t="str">
        <f t="shared" si="224"/>
        <v/>
      </c>
      <c r="G1815" s="64" t="str">
        <f t="shared" si="225"/>
        <v/>
      </c>
      <c r="H1815" s="64" t="str">
        <f t="shared" si="226"/>
        <v/>
      </c>
      <c r="I1815" s="80" t="str">
        <f>IFERROR(VLOOKUP(D1815,Sheet2!A:B,2,0),"")</f>
        <v/>
      </c>
      <c r="J1815" s="64" t="str">
        <f>IFERROR(IF(I1815&lt;&gt;"",VLOOKUP(I1815,Sheet2!B:C,2,0),""),"")</f>
        <v/>
      </c>
      <c r="K1815" s="64" t="str">
        <f>IFERROR( IF(I1815&lt;&gt;"", HLOOKUP(L$2+$A1815,Sheet2!BX:NK,2,0),""),"")</f>
        <v/>
      </c>
      <c r="L1815" t="str">
        <f>IF(OR(HLOOKUP(L$2+$A1815,Sheet2!BX:NK,$B1815,0),HLOOKUP(L$2+$A1815,Sheet2!BX:NK,$B1815,0)&lt;&gt;""),HLOOKUP(L$2+$A1815,Sheet2!BX:NK,$B1815,0),"")</f>
        <v/>
      </c>
      <c r="M1815" t="str">
        <f>IF(OR(HLOOKUP(M$2+$A1815,Sheet2!BY:NL,$B1815,0),HLOOKUP(M$2+$A1815,Sheet2!BY:NL,$B1815,0)&lt;&gt;""),HLOOKUP(M$2+$A1815,Sheet2!BY:NL,$B1815,0),"")</f>
        <v/>
      </c>
      <c r="N1815" t="str">
        <f>IF(OR(HLOOKUP(N$2+$A1815,Sheet2!BZ:NM,$B1815,0),HLOOKUP(N$2+$A1815,Sheet2!BZ:NM,$B1815,0)&lt;&gt;""),HLOOKUP(N$2+$A1815,Sheet2!BZ:NM,$B1815,0),"")</f>
        <v/>
      </c>
      <c r="O1815" t="str">
        <f>IF(OR(HLOOKUP(O$2+$A1815,Sheet2!CA:NN,$B1815,0),HLOOKUP(O$2+$A1815,Sheet2!CA:NN,$B1815,0)&lt;&gt;""),HLOOKUP(O$2+$A1815,Sheet2!CA:NN,$B1815,0),"")</f>
        <v/>
      </c>
      <c r="P1815" t="str">
        <f>IF(OR(HLOOKUP(P$2+$A1815,Sheet2!CB:NO,$B1815,0),HLOOKUP(P$2+$A1815,Sheet2!CB:NO,$B1815,0)&lt;&gt;""),HLOOKUP(P$2+$A1815,Sheet2!CB:NO,$B1815,0),"")</f>
        <v/>
      </c>
      <c r="Q1815" t="str">
        <f>IF(OR(HLOOKUP(Q$2+$A1815,Sheet2!CC:NO,$B1815,0),HLOOKUP(Q$2+$A1815,Sheet2!CC:NO,$B1815,0)&lt;&gt;""),HLOOKUP(Q$2+$A1815,Sheet2!CC:NO,$B1815,0),"")</f>
        <v/>
      </c>
    </row>
    <row r="1816" spans="1:17" x14ac:dyDescent="0.25">
      <c r="A1816" s="64">
        <f t="shared" si="227"/>
        <v>12</v>
      </c>
      <c r="B1816" s="64">
        <f t="shared" si="228"/>
        <v>186</v>
      </c>
      <c r="C1816" s="64">
        <f t="shared" si="229"/>
        <v>3</v>
      </c>
      <c r="D1816" s="64">
        <f t="shared" si="230"/>
        <v>182</v>
      </c>
      <c r="E1816" s="64">
        <f t="shared" si="231"/>
        <v>906</v>
      </c>
      <c r="F1816" s="64" t="str">
        <f t="shared" si="224"/>
        <v/>
      </c>
      <c r="G1816" s="64" t="str">
        <f t="shared" si="225"/>
        <v/>
      </c>
      <c r="H1816" s="64" t="str">
        <f t="shared" si="226"/>
        <v/>
      </c>
      <c r="I1816" s="80" t="str">
        <f>IFERROR(VLOOKUP(D1816,Sheet2!A:B,2,0),"")</f>
        <v/>
      </c>
      <c r="J1816" s="64" t="str">
        <f>IFERROR(IF(I1816&lt;&gt;"",VLOOKUP(I1816,Sheet2!B:C,2,0),""),"")</f>
        <v/>
      </c>
      <c r="K1816" s="64" t="str">
        <f>IFERROR( IF(I1816&lt;&gt;"", HLOOKUP(L$2+$A1816,Sheet2!BX:NK,2,0),""),"")</f>
        <v/>
      </c>
      <c r="L1816" t="str">
        <f>IF(OR(HLOOKUP(L$2+$A1816,Sheet2!BX:NK,$B1816,0),HLOOKUP(L$2+$A1816,Sheet2!BX:NK,$B1816,0)&lt;&gt;""),HLOOKUP(L$2+$A1816,Sheet2!BX:NK,$B1816,0),"")</f>
        <v/>
      </c>
      <c r="M1816" t="str">
        <f>IF(OR(HLOOKUP(M$2+$A1816,Sheet2!BY:NL,$B1816,0),HLOOKUP(M$2+$A1816,Sheet2!BY:NL,$B1816,0)&lt;&gt;""),HLOOKUP(M$2+$A1816,Sheet2!BY:NL,$B1816,0),"")</f>
        <v/>
      </c>
      <c r="N1816" t="str">
        <f>IF(OR(HLOOKUP(N$2+$A1816,Sheet2!BZ:NM,$B1816,0),HLOOKUP(N$2+$A1816,Sheet2!BZ:NM,$B1816,0)&lt;&gt;""),HLOOKUP(N$2+$A1816,Sheet2!BZ:NM,$B1816,0),"")</f>
        <v/>
      </c>
      <c r="O1816" t="str">
        <f>IF(OR(HLOOKUP(O$2+$A1816,Sheet2!CA:NN,$B1816,0),HLOOKUP(O$2+$A1816,Sheet2!CA:NN,$B1816,0)&lt;&gt;""),HLOOKUP(O$2+$A1816,Sheet2!CA:NN,$B1816,0),"")</f>
        <v/>
      </c>
      <c r="P1816" t="str">
        <f>IF(OR(HLOOKUP(P$2+$A1816,Sheet2!CB:NO,$B1816,0),HLOOKUP(P$2+$A1816,Sheet2!CB:NO,$B1816,0)&lt;&gt;""),HLOOKUP(P$2+$A1816,Sheet2!CB:NO,$B1816,0),"")</f>
        <v/>
      </c>
      <c r="Q1816" t="str">
        <f>IF(OR(HLOOKUP(Q$2+$A1816,Sheet2!CC:NO,$B1816,0),HLOOKUP(Q$2+$A1816,Sheet2!CC:NO,$B1816,0)&lt;&gt;""),HLOOKUP(Q$2+$A1816,Sheet2!CC:NO,$B1816,0),"")</f>
        <v/>
      </c>
    </row>
    <row r="1817" spans="1:17" x14ac:dyDescent="0.25">
      <c r="A1817" s="64">
        <f t="shared" si="227"/>
        <v>18</v>
      </c>
      <c r="B1817" s="64">
        <f t="shared" si="228"/>
        <v>186</v>
      </c>
      <c r="C1817" s="64">
        <f t="shared" si="229"/>
        <v>4</v>
      </c>
      <c r="D1817" s="64">
        <f t="shared" si="230"/>
        <v>182</v>
      </c>
      <c r="E1817" s="64">
        <f t="shared" si="231"/>
        <v>906</v>
      </c>
      <c r="F1817" s="64" t="str">
        <f t="shared" si="224"/>
        <v/>
      </c>
      <c r="G1817" s="64" t="str">
        <f t="shared" si="225"/>
        <v/>
      </c>
      <c r="H1817" s="64" t="str">
        <f t="shared" si="226"/>
        <v/>
      </c>
      <c r="I1817" s="80" t="str">
        <f>IFERROR(VLOOKUP(D1817,Sheet2!A:B,2,0),"")</f>
        <v/>
      </c>
      <c r="J1817" s="64" t="str">
        <f>IFERROR(IF(I1817&lt;&gt;"",VLOOKUP(I1817,Sheet2!B:C,2,0),""),"")</f>
        <v/>
      </c>
      <c r="K1817" s="64" t="str">
        <f>IFERROR( IF(I1817&lt;&gt;"", HLOOKUP(L$2+$A1817,Sheet2!BX:NK,2,0),""),"")</f>
        <v/>
      </c>
      <c r="L1817" t="str">
        <f>IF(OR(HLOOKUP(L$2+$A1817,Sheet2!BX:NK,$B1817,0),HLOOKUP(L$2+$A1817,Sheet2!BX:NK,$B1817,0)&lt;&gt;""),HLOOKUP(L$2+$A1817,Sheet2!BX:NK,$B1817,0),"")</f>
        <v/>
      </c>
      <c r="M1817" t="str">
        <f>IF(OR(HLOOKUP(M$2+$A1817,Sheet2!BY:NL,$B1817,0),HLOOKUP(M$2+$A1817,Sheet2!BY:NL,$B1817,0)&lt;&gt;""),HLOOKUP(M$2+$A1817,Sheet2!BY:NL,$B1817,0),"")</f>
        <v/>
      </c>
      <c r="N1817" t="str">
        <f>IF(OR(HLOOKUP(N$2+$A1817,Sheet2!BZ:NM,$B1817,0),HLOOKUP(N$2+$A1817,Sheet2!BZ:NM,$B1817,0)&lt;&gt;""),HLOOKUP(N$2+$A1817,Sheet2!BZ:NM,$B1817,0),"")</f>
        <v/>
      </c>
      <c r="O1817" t="str">
        <f>IF(OR(HLOOKUP(O$2+$A1817,Sheet2!CA:NN,$B1817,0),HLOOKUP(O$2+$A1817,Sheet2!CA:NN,$B1817,0)&lt;&gt;""),HLOOKUP(O$2+$A1817,Sheet2!CA:NN,$B1817,0),"")</f>
        <v/>
      </c>
      <c r="P1817" t="str">
        <f>IF(OR(HLOOKUP(P$2+$A1817,Sheet2!CB:NO,$B1817,0),HLOOKUP(P$2+$A1817,Sheet2!CB:NO,$B1817,0)&lt;&gt;""),HLOOKUP(P$2+$A1817,Sheet2!CB:NO,$B1817,0),"")</f>
        <v/>
      </c>
      <c r="Q1817" t="str">
        <f>IF(OR(HLOOKUP(Q$2+$A1817,Sheet2!CC:NO,$B1817,0),HLOOKUP(Q$2+$A1817,Sheet2!CC:NO,$B1817,0)&lt;&gt;""),HLOOKUP(Q$2+$A1817,Sheet2!CC:NO,$B1817,0),"")</f>
        <v/>
      </c>
    </row>
    <row r="1818" spans="1:17" x14ac:dyDescent="0.25">
      <c r="A1818" s="64">
        <f t="shared" si="227"/>
        <v>24</v>
      </c>
      <c r="B1818" s="64">
        <f t="shared" si="228"/>
        <v>186</v>
      </c>
      <c r="C1818" s="64">
        <f t="shared" si="229"/>
        <v>5</v>
      </c>
      <c r="D1818" s="64">
        <f t="shared" si="230"/>
        <v>182</v>
      </c>
      <c r="E1818" s="64">
        <f t="shared" si="231"/>
        <v>906</v>
      </c>
      <c r="F1818" s="64" t="str">
        <f t="shared" si="224"/>
        <v/>
      </c>
      <c r="G1818" s="64" t="str">
        <f t="shared" si="225"/>
        <v/>
      </c>
      <c r="H1818" s="64" t="str">
        <f t="shared" si="226"/>
        <v/>
      </c>
      <c r="I1818" s="80" t="str">
        <f>IFERROR(VLOOKUP(D1818,Sheet2!A:B,2,0),"")</f>
        <v/>
      </c>
      <c r="J1818" s="64" t="str">
        <f>IFERROR(IF(I1818&lt;&gt;"",VLOOKUP(I1818,Sheet2!B:C,2,0),""),"")</f>
        <v/>
      </c>
      <c r="K1818" s="64" t="str">
        <f>IFERROR( IF(I1818&lt;&gt;"", HLOOKUP(L$2+$A1818,Sheet2!BX:NK,2,0),""),"")</f>
        <v/>
      </c>
      <c r="L1818" t="str">
        <f>IF(OR(HLOOKUP(L$2+$A1818,Sheet2!BX:NK,$B1818,0),HLOOKUP(L$2+$A1818,Sheet2!BX:NK,$B1818,0)&lt;&gt;""),HLOOKUP(L$2+$A1818,Sheet2!BX:NK,$B1818,0),"")</f>
        <v/>
      </c>
      <c r="M1818" t="str">
        <f>IF(OR(HLOOKUP(M$2+$A1818,Sheet2!BY:NL,$B1818,0),HLOOKUP(M$2+$A1818,Sheet2!BY:NL,$B1818,0)&lt;&gt;""),HLOOKUP(M$2+$A1818,Sheet2!BY:NL,$B1818,0),"")</f>
        <v/>
      </c>
      <c r="N1818" t="str">
        <f>IF(OR(HLOOKUP(N$2+$A1818,Sheet2!BZ:NM,$B1818,0),HLOOKUP(N$2+$A1818,Sheet2!BZ:NM,$B1818,0)&lt;&gt;""),HLOOKUP(N$2+$A1818,Sheet2!BZ:NM,$B1818,0),"")</f>
        <v/>
      </c>
      <c r="O1818" t="str">
        <f>IF(OR(HLOOKUP(O$2+$A1818,Sheet2!CA:NN,$B1818,0),HLOOKUP(O$2+$A1818,Sheet2!CA:NN,$B1818,0)&lt;&gt;""),HLOOKUP(O$2+$A1818,Sheet2!CA:NN,$B1818,0),"")</f>
        <v/>
      </c>
      <c r="P1818" t="str">
        <f>IF(OR(HLOOKUP(P$2+$A1818,Sheet2!CB:NO,$B1818,0),HLOOKUP(P$2+$A1818,Sheet2!CB:NO,$B1818,0)&lt;&gt;""),HLOOKUP(P$2+$A1818,Sheet2!CB:NO,$B1818,0),"")</f>
        <v/>
      </c>
      <c r="Q1818" t="str">
        <f>IF(OR(HLOOKUP(Q$2+$A1818,Sheet2!CC:NO,$B1818,0),HLOOKUP(Q$2+$A1818,Sheet2!CC:NO,$B1818,0)&lt;&gt;""),HLOOKUP(Q$2+$A1818,Sheet2!CC:NO,$B1818,0),"")</f>
        <v/>
      </c>
    </row>
    <row r="1819" spans="1:17" x14ac:dyDescent="0.25">
      <c r="A1819" s="64">
        <f t="shared" si="227"/>
        <v>30</v>
      </c>
      <c r="B1819" s="64">
        <f t="shared" si="228"/>
        <v>186</v>
      </c>
      <c r="C1819" s="64">
        <f t="shared" si="229"/>
        <v>6</v>
      </c>
      <c r="D1819" s="64">
        <f t="shared" si="230"/>
        <v>182</v>
      </c>
      <c r="E1819" s="64">
        <f t="shared" si="231"/>
        <v>906</v>
      </c>
      <c r="F1819" s="64" t="str">
        <f t="shared" si="224"/>
        <v/>
      </c>
      <c r="G1819" s="64" t="str">
        <f t="shared" si="225"/>
        <v/>
      </c>
      <c r="H1819" s="64" t="str">
        <f t="shared" si="226"/>
        <v/>
      </c>
      <c r="I1819" s="80" t="str">
        <f>IFERROR(VLOOKUP(D1819,Sheet2!A:B,2,0),"")</f>
        <v/>
      </c>
      <c r="J1819" s="64" t="str">
        <f>IFERROR(IF(I1819&lt;&gt;"",VLOOKUP(I1819,Sheet2!B:C,2,0),""),"")</f>
        <v/>
      </c>
      <c r="K1819" s="64" t="str">
        <f>IFERROR( IF(I1819&lt;&gt;"", HLOOKUP(L$2+$A1819,Sheet2!BX:NK,2,0),""),"")</f>
        <v/>
      </c>
      <c r="L1819" t="str">
        <f>IF(OR(HLOOKUP(L$2+$A1819,Sheet2!BX:NK,$B1819,0),HLOOKUP(L$2+$A1819,Sheet2!BX:NK,$B1819,0)&lt;&gt;""),HLOOKUP(L$2+$A1819,Sheet2!BX:NK,$B1819,0),"")</f>
        <v/>
      </c>
      <c r="M1819" t="str">
        <f>IF(OR(HLOOKUP(M$2+$A1819,Sheet2!BY:NL,$B1819,0),HLOOKUP(M$2+$A1819,Sheet2!BY:NL,$B1819,0)&lt;&gt;""),HLOOKUP(M$2+$A1819,Sheet2!BY:NL,$B1819,0),"")</f>
        <v/>
      </c>
      <c r="N1819" t="str">
        <f>IF(OR(HLOOKUP(N$2+$A1819,Sheet2!BZ:NM,$B1819,0),HLOOKUP(N$2+$A1819,Sheet2!BZ:NM,$B1819,0)&lt;&gt;""),HLOOKUP(N$2+$A1819,Sheet2!BZ:NM,$B1819,0),"")</f>
        <v/>
      </c>
      <c r="O1819" t="str">
        <f>IF(OR(HLOOKUP(O$2+$A1819,Sheet2!CA:NN,$B1819,0),HLOOKUP(O$2+$A1819,Sheet2!CA:NN,$B1819,0)&lt;&gt;""),HLOOKUP(O$2+$A1819,Sheet2!CA:NN,$B1819,0),"")</f>
        <v/>
      </c>
      <c r="P1819" t="str">
        <f>IF(OR(HLOOKUP(P$2+$A1819,Sheet2!CB:NO,$B1819,0),HLOOKUP(P$2+$A1819,Sheet2!CB:NO,$B1819,0)&lt;&gt;""),HLOOKUP(P$2+$A1819,Sheet2!CB:NO,$B1819,0),"")</f>
        <v/>
      </c>
      <c r="Q1819" t="str">
        <f>IF(OR(HLOOKUP(Q$2+$A1819,Sheet2!CC:NO,$B1819,0),HLOOKUP(Q$2+$A1819,Sheet2!CC:NO,$B1819,0)&lt;&gt;""),HLOOKUP(Q$2+$A1819,Sheet2!CC:NO,$B1819,0),"")</f>
        <v/>
      </c>
    </row>
    <row r="1820" spans="1:17" x14ac:dyDescent="0.25">
      <c r="A1820" s="64">
        <f t="shared" si="227"/>
        <v>36</v>
      </c>
      <c r="B1820" s="64">
        <f t="shared" si="228"/>
        <v>186</v>
      </c>
      <c r="C1820" s="64">
        <f t="shared" si="229"/>
        <v>7</v>
      </c>
      <c r="D1820" s="64">
        <f t="shared" si="230"/>
        <v>182</v>
      </c>
      <c r="E1820" s="64">
        <f t="shared" si="231"/>
        <v>906</v>
      </c>
      <c r="F1820" s="64" t="str">
        <f t="shared" si="224"/>
        <v/>
      </c>
      <c r="G1820" s="64" t="str">
        <f t="shared" si="225"/>
        <v/>
      </c>
      <c r="H1820" s="64" t="str">
        <f t="shared" si="226"/>
        <v/>
      </c>
      <c r="I1820" s="80" t="str">
        <f>IFERROR(VLOOKUP(D1820,Sheet2!A:B,2,0),"")</f>
        <v/>
      </c>
      <c r="J1820" s="64" t="str">
        <f>IFERROR(IF(I1820&lt;&gt;"",VLOOKUP(I1820,Sheet2!B:C,2,0),""),"")</f>
        <v/>
      </c>
      <c r="K1820" s="64" t="str">
        <f>IFERROR( IF(I1820&lt;&gt;"", HLOOKUP(L$2+$A1820,Sheet2!BX:NK,2,0),""),"")</f>
        <v/>
      </c>
      <c r="L1820" t="str">
        <f>IF(OR(HLOOKUP(L$2+$A1820,Sheet2!BX:NK,$B1820,0),HLOOKUP(L$2+$A1820,Sheet2!BX:NK,$B1820,0)&lt;&gt;""),HLOOKUP(L$2+$A1820,Sheet2!BX:NK,$B1820,0),"")</f>
        <v/>
      </c>
      <c r="M1820" t="str">
        <f>IF(OR(HLOOKUP(M$2+$A1820,Sheet2!BY:NL,$B1820,0),HLOOKUP(M$2+$A1820,Sheet2!BY:NL,$B1820,0)&lt;&gt;""),HLOOKUP(M$2+$A1820,Sheet2!BY:NL,$B1820,0),"")</f>
        <v/>
      </c>
      <c r="N1820" t="str">
        <f>IF(OR(HLOOKUP(N$2+$A1820,Sheet2!BZ:NM,$B1820,0),HLOOKUP(N$2+$A1820,Sheet2!BZ:NM,$B1820,0)&lt;&gt;""),HLOOKUP(N$2+$A1820,Sheet2!BZ:NM,$B1820,0),"")</f>
        <v/>
      </c>
      <c r="O1820" t="str">
        <f>IF(OR(HLOOKUP(O$2+$A1820,Sheet2!CA:NN,$B1820,0),HLOOKUP(O$2+$A1820,Sheet2!CA:NN,$B1820,0)&lt;&gt;""),HLOOKUP(O$2+$A1820,Sheet2!CA:NN,$B1820,0),"")</f>
        <v/>
      </c>
      <c r="P1820" t="str">
        <f>IF(OR(HLOOKUP(P$2+$A1820,Sheet2!CB:NO,$B1820,0),HLOOKUP(P$2+$A1820,Sheet2!CB:NO,$B1820,0)&lt;&gt;""),HLOOKUP(P$2+$A1820,Sheet2!CB:NO,$B1820,0),"")</f>
        <v/>
      </c>
      <c r="Q1820" t="str">
        <f>IF(OR(HLOOKUP(Q$2+$A1820,Sheet2!CC:NO,$B1820,0),HLOOKUP(Q$2+$A1820,Sheet2!CC:NO,$B1820,0)&lt;&gt;""),HLOOKUP(Q$2+$A1820,Sheet2!CC:NO,$B1820,0),"")</f>
        <v/>
      </c>
    </row>
    <row r="1821" spans="1:17" x14ac:dyDescent="0.25">
      <c r="A1821" s="64">
        <f t="shared" si="227"/>
        <v>42</v>
      </c>
      <c r="B1821" s="64">
        <f t="shared" si="228"/>
        <v>186</v>
      </c>
      <c r="C1821" s="64">
        <f t="shared" si="229"/>
        <v>8</v>
      </c>
      <c r="D1821" s="64">
        <f t="shared" si="230"/>
        <v>182</v>
      </c>
      <c r="E1821" s="64">
        <f t="shared" si="231"/>
        <v>906</v>
      </c>
      <c r="F1821" s="64" t="str">
        <f t="shared" si="224"/>
        <v/>
      </c>
      <c r="G1821" s="64" t="str">
        <f t="shared" si="225"/>
        <v/>
      </c>
      <c r="H1821" s="64" t="str">
        <f t="shared" si="226"/>
        <v/>
      </c>
      <c r="I1821" s="80" t="str">
        <f>IFERROR(VLOOKUP(D1821,Sheet2!A:B,2,0),"")</f>
        <v/>
      </c>
      <c r="J1821" s="64" t="str">
        <f>IFERROR(IF(I1821&lt;&gt;"",VLOOKUP(I1821,Sheet2!B:C,2,0),""),"")</f>
        <v/>
      </c>
      <c r="K1821" s="64" t="str">
        <f>IFERROR( IF(I1821&lt;&gt;"", HLOOKUP(L$2+$A1821,Sheet2!BX:NK,2,0),""),"")</f>
        <v/>
      </c>
      <c r="L1821" t="str">
        <f>IF(OR(HLOOKUP(L$2+$A1821,Sheet2!BX:NK,$B1821,0),HLOOKUP(L$2+$A1821,Sheet2!BX:NK,$B1821,0)&lt;&gt;""),HLOOKUP(L$2+$A1821,Sheet2!BX:NK,$B1821,0),"")</f>
        <v/>
      </c>
      <c r="M1821" t="str">
        <f>IF(OR(HLOOKUP(M$2+$A1821,Sheet2!BY:NL,$B1821,0),HLOOKUP(M$2+$A1821,Sheet2!BY:NL,$B1821,0)&lt;&gt;""),HLOOKUP(M$2+$A1821,Sheet2!BY:NL,$B1821,0),"")</f>
        <v/>
      </c>
      <c r="N1821" t="str">
        <f>IF(OR(HLOOKUP(N$2+$A1821,Sheet2!BZ:NM,$B1821,0),HLOOKUP(N$2+$A1821,Sheet2!BZ:NM,$B1821,0)&lt;&gt;""),HLOOKUP(N$2+$A1821,Sheet2!BZ:NM,$B1821,0),"")</f>
        <v/>
      </c>
      <c r="O1821" t="str">
        <f>IF(OR(HLOOKUP(O$2+$A1821,Sheet2!CA:NN,$B1821,0),HLOOKUP(O$2+$A1821,Sheet2!CA:NN,$B1821,0)&lt;&gt;""),HLOOKUP(O$2+$A1821,Sheet2!CA:NN,$B1821,0),"")</f>
        <v/>
      </c>
      <c r="P1821" t="str">
        <f>IF(OR(HLOOKUP(P$2+$A1821,Sheet2!CB:NO,$B1821,0),HLOOKUP(P$2+$A1821,Sheet2!CB:NO,$B1821,0)&lt;&gt;""),HLOOKUP(P$2+$A1821,Sheet2!CB:NO,$B1821,0),"")</f>
        <v/>
      </c>
      <c r="Q1821" t="str">
        <f>IF(OR(HLOOKUP(Q$2+$A1821,Sheet2!CC:NO,$B1821,0),HLOOKUP(Q$2+$A1821,Sheet2!CC:NO,$B1821,0)&lt;&gt;""),HLOOKUP(Q$2+$A1821,Sheet2!CC:NO,$B1821,0),"")</f>
        <v/>
      </c>
    </row>
    <row r="1822" spans="1:17" x14ac:dyDescent="0.25">
      <c r="A1822" s="64">
        <f t="shared" si="227"/>
        <v>48</v>
      </c>
      <c r="B1822" s="64">
        <f t="shared" si="228"/>
        <v>186</v>
      </c>
      <c r="C1822" s="64">
        <f t="shared" si="229"/>
        <v>9</v>
      </c>
      <c r="D1822" s="64">
        <f t="shared" si="230"/>
        <v>182</v>
      </c>
      <c r="E1822" s="64">
        <f t="shared" si="231"/>
        <v>906</v>
      </c>
      <c r="F1822" s="64" t="str">
        <f t="shared" si="224"/>
        <v/>
      </c>
      <c r="G1822" s="64" t="str">
        <f t="shared" si="225"/>
        <v/>
      </c>
      <c r="H1822" s="64" t="str">
        <f t="shared" si="226"/>
        <v/>
      </c>
      <c r="I1822" s="80" t="str">
        <f>IFERROR(VLOOKUP(D1822,Sheet2!A:B,2,0),"")</f>
        <v/>
      </c>
      <c r="J1822" s="64" t="str">
        <f>IFERROR(IF(I1822&lt;&gt;"",VLOOKUP(I1822,Sheet2!B:C,2,0),""),"")</f>
        <v/>
      </c>
      <c r="K1822" s="64" t="str">
        <f>IFERROR( IF(I1822&lt;&gt;"", HLOOKUP(L$2+$A1822,Sheet2!BX:NK,2,0),""),"")</f>
        <v/>
      </c>
      <c r="L1822" t="str">
        <f>IF(OR(HLOOKUP(L$2+$A1822,Sheet2!BX:NK,$B1822,0),HLOOKUP(L$2+$A1822,Sheet2!BX:NK,$B1822,0)&lt;&gt;""),HLOOKUP(L$2+$A1822,Sheet2!BX:NK,$B1822,0),"")</f>
        <v/>
      </c>
      <c r="M1822" t="str">
        <f>IF(OR(HLOOKUP(M$2+$A1822,Sheet2!BY:NL,$B1822,0),HLOOKUP(M$2+$A1822,Sheet2!BY:NL,$B1822,0)&lt;&gt;""),HLOOKUP(M$2+$A1822,Sheet2!BY:NL,$B1822,0),"")</f>
        <v/>
      </c>
      <c r="N1822" t="str">
        <f>IF(OR(HLOOKUP(N$2+$A1822,Sheet2!BZ:NM,$B1822,0),HLOOKUP(N$2+$A1822,Sheet2!BZ:NM,$B1822,0)&lt;&gt;""),HLOOKUP(N$2+$A1822,Sheet2!BZ:NM,$B1822,0),"")</f>
        <v/>
      </c>
      <c r="O1822" t="str">
        <f>IF(OR(HLOOKUP(O$2+$A1822,Sheet2!CA:NN,$B1822,0),HLOOKUP(O$2+$A1822,Sheet2!CA:NN,$B1822,0)&lt;&gt;""),HLOOKUP(O$2+$A1822,Sheet2!CA:NN,$B1822,0),"")</f>
        <v/>
      </c>
      <c r="P1822" t="str">
        <f>IF(OR(HLOOKUP(P$2+$A1822,Sheet2!CB:NO,$B1822,0),HLOOKUP(P$2+$A1822,Sheet2!CB:NO,$B1822,0)&lt;&gt;""),HLOOKUP(P$2+$A1822,Sheet2!CB:NO,$B1822,0),"")</f>
        <v/>
      </c>
      <c r="Q1822" t="str">
        <f>IF(OR(HLOOKUP(Q$2+$A1822,Sheet2!CC:NO,$B1822,0),HLOOKUP(Q$2+$A1822,Sheet2!CC:NO,$B1822,0)&lt;&gt;""),HLOOKUP(Q$2+$A1822,Sheet2!CC:NO,$B1822,0),"")</f>
        <v/>
      </c>
    </row>
    <row r="1823" spans="1:17" x14ac:dyDescent="0.25">
      <c r="A1823" s="64">
        <f t="shared" si="227"/>
        <v>54</v>
      </c>
      <c r="B1823" s="64">
        <f t="shared" si="228"/>
        <v>186</v>
      </c>
      <c r="C1823" s="64">
        <f t="shared" si="229"/>
        <v>10</v>
      </c>
      <c r="D1823" s="64">
        <f t="shared" si="230"/>
        <v>182</v>
      </c>
      <c r="E1823" s="64">
        <f t="shared" si="231"/>
        <v>906</v>
      </c>
      <c r="F1823" s="64" t="str">
        <f t="shared" si="224"/>
        <v/>
      </c>
      <c r="G1823" s="64" t="str">
        <f t="shared" si="225"/>
        <v/>
      </c>
      <c r="H1823" s="64" t="str">
        <f t="shared" si="226"/>
        <v/>
      </c>
      <c r="I1823" s="80" t="str">
        <f>IFERROR(VLOOKUP(D1823,Sheet2!A:B,2,0),"")</f>
        <v/>
      </c>
      <c r="J1823" s="64" t="str">
        <f>IFERROR(IF(I1823&lt;&gt;"",VLOOKUP(I1823,Sheet2!B:C,2,0),""),"")</f>
        <v/>
      </c>
      <c r="K1823" s="64" t="str">
        <f>IFERROR( IF(I1823&lt;&gt;"", HLOOKUP(L$2+$A1823,Sheet2!BX:NK,2,0),""),"")</f>
        <v/>
      </c>
      <c r="L1823" t="str">
        <f>IF(OR(HLOOKUP(L$2+$A1823,Sheet2!BX:NK,$B1823,0),HLOOKUP(L$2+$A1823,Sheet2!BX:NK,$B1823,0)&lt;&gt;""),HLOOKUP(L$2+$A1823,Sheet2!BX:NK,$B1823,0),"")</f>
        <v/>
      </c>
      <c r="M1823" t="str">
        <f>IF(OR(HLOOKUP(M$2+$A1823,Sheet2!BY:NL,$B1823,0),HLOOKUP(M$2+$A1823,Sheet2!BY:NL,$B1823,0)&lt;&gt;""),HLOOKUP(M$2+$A1823,Sheet2!BY:NL,$B1823,0),"")</f>
        <v/>
      </c>
      <c r="N1823" t="str">
        <f>IF(OR(HLOOKUP(N$2+$A1823,Sheet2!BZ:NM,$B1823,0),HLOOKUP(N$2+$A1823,Sheet2!BZ:NM,$B1823,0)&lt;&gt;""),HLOOKUP(N$2+$A1823,Sheet2!BZ:NM,$B1823,0),"")</f>
        <v/>
      </c>
      <c r="O1823" t="str">
        <f>IF(OR(HLOOKUP(O$2+$A1823,Sheet2!CA:NN,$B1823,0),HLOOKUP(O$2+$A1823,Sheet2!CA:NN,$B1823,0)&lt;&gt;""),HLOOKUP(O$2+$A1823,Sheet2!CA:NN,$B1823,0),"")</f>
        <v/>
      </c>
      <c r="P1823" t="str">
        <f>IF(OR(HLOOKUP(P$2+$A1823,Sheet2!CB:NO,$B1823,0),HLOOKUP(P$2+$A1823,Sheet2!CB:NO,$B1823,0)&lt;&gt;""),HLOOKUP(P$2+$A1823,Sheet2!CB:NO,$B1823,0),"")</f>
        <v/>
      </c>
      <c r="Q1823" t="str">
        <f>IF(OR(HLOOKUP(Q$2+$A1823,Sheet2!CC:NO,$B1823,0),HLOOKUP(Q$2+$A1823,Sheet2!CC:NO,$B1823,0)&lt;&gt;""),HLOOKUP(Q$2+$A1823,Sheet2!CC:NO,$B1823,0),"")</f>
        <v/>
      </c>
    </row>
    <row r="1824" spans="1:17" x14ac:dyDescent="0.25">
      <c r="A1824" s="64">
        <f t="shared" si="227"/>
        <v>0</v>
      </c>
      <c r="B1824" s="64">
        <f t="shared" si="228"/>
        <v>187</v>
      </c>
      <c r="C1824" s="64">
        <f t="shared" si="229"/>
        <v>1</v>
      </c>
      <c r="D1824" s="64">
        <f t="shared" si="230"/>
        <v>183</v>
      </c>
      <c r="E1824" s="64">
        <f t="shared" si="231"/>
        <v>911</v>
      </c>
      <c r="F1824" s="64" t="str">
        <f t="shared" si="224"/>
        <v/>
      </c>
      <c r="G1824" s="64" t="str">
        <f t="shared" si="225"/>
        <v/>
      </c>
      <c r="H1824" s="64" t="str">
        <f t="shared" si="226"/>
        <v/>
      </c>
      <c r="I1824" s="80" t="str">
        <f>IFERROR(VLOOKUP(D1824,Sheet2!A:B,2,0),"")</f>
        <v/>
      </c>
      <c r="J1824" s="64" t="str">
        <f>IFERROR(IF(I1824&lt;&gt;"",VLOOKUP(I1824,Sheet2!B:C,2,0),""),"")</f>
        <v/>
      </c>
      <c r="K1824" s="64" t="str">
        <f>IFERROR( IF(I1824&lt;&gt;"", HLOOKUP(L$2+$A1824,Sheet2!BX:NK,2,0),""),"")</f>
        <v/>
      </c>
      <c r="L1824" t="str">
        <f>IF(OR(HLOOKUP(L$2+$A1824,Sheet2!BX:NK,$B1824,0),HLOOKUP(L$2+$A1824,Sheet2!BX:NK,$B1824,0)&lt;&gt;""),HLOOKUP(L$2+$A1824,Sheet2!BX:NK,$B1824,0),"")</f>
        <v/>
      </c>
      <c r="M1824" t="str">
        <f>IF(OR(HLOOKUP(M$2+$A1824,Sheet2!BY:NL,$B1824,0),HLOOKUP(M$2+$A1824,Sheet2!BY:NL,$B1824,0)&lt;&gt;""),HLOOKUP(M$2+$A1824,Sheet2!BY:NL,$B1824,0),"")</f>
        <v/>
      </c>
      <c r="N1824" t="str">
        <f>IF(OR(HLOOKUP(N$2+$A1824,Sheet2!BZ:NM,$B1824,0),HLOOKUP(N$2+$A1824,Sheet2!BZ:NM,$B1824,0)&lt;&gt;""),HLOOKUP(N$2+$A1824,Sheet2!BZ:NM,$B1824,0),"")</f>
        <v/>
      </c>
      <c r="O1824" t="str">
        <f>IF(OR(HLOOKUP(O$2+$A1824,Sheet2!CA:NN,$B1824,0),HLOOKUP(O$2+$A1824,Sheet2!CA:NN,$B1824,0)&lt;&gt;""),HLOOKUP(O$2+$A1824,Sheet2!CA:NN,$B1824,0),"")</f>
        <v/>
      </c>
      <c r="P1824" t="str">
        <f>IF(OR(HLOOKUP(P$2+$A1824,Sheet2!CB:NO,$B1824,0),HLOOKUP(P$2+$A1824,Sheet2!CB:NO,$B1824,0)&lt;&gt;""),HLOOKUP(P$2+$A1824,Sheet2!CB:NO,$B1824,0),"")</f>
        <v/>
      </c>
      <c r="Q1824" t="str">
        <f>IF(OR(HLOOKUP(Q$2+$A1824,Sheet2!CC:NO,$B1824,0),HLOOKUP(Q$2+$A1824,Sheet2!CC:NO,$B1824,0)&lt;&gt;""),HLOOKUP(Q$2+$A1824,Sheet2!CC:NO,$B1824,0),"")</f>
        <v/>
      </c>
    </row>
    <row r="1825" spans="1:17" x14ac:dyDescent="0.25">
      <c r="A1825" s="64">
        <f t="shared" si="227"/>
        <v>6</v>
      </c>
      <c r="B1825" s="64">
        <f t="shared" si="228"/>
        <v>187</v>
      </c>
      <c r="C1825" s="64">
        <f t="shared" si="229"/>
        <v>2</v>
      </c>
      <c r="D1825" s="64">
        <f t="shared" si="230"/>
        <v>183</v>
      </c>
      <c r="E1825" s="64">
        <f t="shared" si="231"/>
        <v>911</v>
      </c>
      <c r="F1825" s="64" t="str">
        <f t="shared" si="224"/>
        <v/>
      </c>
      <c r="G1825" s="64" t="str">
        <f t="shared" si="225"/>
        <v/>
      </c>
      <c r="H1825" s="64" t="str">
        <f t="shared" si="226"/>
        <v/>
      </c>
      <c r="I1825" s="80" t="str">
        <f>IFERROR(VLOOKUP(D1825,Sheet2!A:B,2,0),"")</f>
        <v/>
      </c>
      <c r="J1825" s="64" t="str">
        <f>IFERROR(IF(I1825&lt;&gt;"",VLOOKUP(I1825,Sheet2!B:C,2,0),""),"")</f>
        <v/>
      </c>
      <c r="K1825" s="64" t="str">
        <f>IFERROR( IF(I1825&lt;&gt;"", HLOOKUP(L$2+$A1825,Sheet2!BX:NK,2,0),""),"")</f>
        <v/>
      </c>
      <c r="L1825" t="str">
        <f>IF(OR(HLOOKUP(L$2+$A1825,Sheet2!BX:NK,$B1825,0),HLOOKUP(L$2+$A1825,Sheet2!BX:NK,$B1825,0)&lt;&gt;""),HLOOKUP(L$2+$A1825,Sheet2!BX:NK,$B1825,0),"")</f>
        <v/>
      </c>
      <c r="M1825" t="str">
        <f>IF(OR(HLOOKUP(M$2+$A1825,Sheet2!BY:NL,$B1825,0),HLOOKUP(M$2+$A1825,Sheet2!BY:NL,$B1825,0)&lt;&gt;""),HLOOKUP(M$2+$A1825,Sheet2!BY:NL,$B1825,0),"")</f>
        <v/>
      </c>
      <c r="N1825" t="str">
        <f>IF(OR(HLOOKUP(N$2+$A1825,Sheet2!BZ:NM,$B1825,0),HLOOKUP(N$2+$A1825,Sheet2!BZ:NM,$B1825,0)&lt;&gt;""),HLOOKUP(N$2+$A1825,Sheet2!BZ:NM,$B1825,0),"")</f>
        <v/>
      </c>
      <c r="O1825" t="str">
        <f>IF(OR(HLOOKUP(O$2+$A1825,Sheet2!CA:NN,$B1825,0),HLOOKUP(O$2+$A1825,Sheet2!CA:NN,$B1825,0)&lt;&gt;""),HLOOKUP(O$2+$A1825,Sheet2!CA:NN,$B1825,0),"")</f>
        <v/>
      </c>
      <c r="P1825" t="str">
        <f>IF(OR(HLOOKUP(P$2+$A1825,Sheet2!CB:NO,$B1825,0),HLOOKUP(P$2+$A1825,Sheet2!CB:NO,$B1825,0)&lt;&gt;""),HLOOKUP(P$2+$A1825,Sheet2!CB:NO,$B1825,0),"")</f>
        <v/>
      </c>
      <c r="Q1825" t="str">
        <f>IF(OR(HLOOKUP(Q$2+$A1825,Sheet2!CC:NO,$B1825,0),HLOOKUP(Q$2+$A1825,Sheet2!CC:NO,$B1825,0)&lt;&gt;""),HLOOKUP(Q$2+$A1825,Sheet2!CC:NO,$B1825,0),"")</f>
        <v/>
      </c>
    </row>
    <row r="1826" spans="1:17" x14ac:dyDescent="0.25">
      <c r="A1826" s="64">
        <f t="shared" si="227"/>
        <v>12</v>
      </c>
      <c r="B1826" s="64">
        <f t="shared" si="228"/>
        <v>187</v>
      </c>
      <c r="C1826" s="64">
        <f t="shared" si="229"/>
        <v>3</v>
      </c>
      <c r="D1826" s="64">
        <f t="shared" si="230"/>
        <v>183</v>
      </c>
      <c r="E1826" s="64">
        <f t="shared" si="231"/>
        <v>911</v>
      </c>
      <c r="F1826" s="64" t="str">
        <f t="shared" si="224"/>
        <v/>
      </c>
      <c r="G1826" s="64" t="str">
        <f t="shared" si="225"/>
        <v/>
      </c>
      <c r="H1826" s="64" t="str">
        <f t="shared" si="226"/>
        <v/>
      </c>
      <c r="I1826" s="80" t="str">
        <f>IFERROR(VLOOKUP(D1826,Sheet2!A:B,2,0),"")</f>
        <v/>
      </c>
      <c r="J1826" s="64" t="str">
        <f>IFERROR(IF(I1826&lt;&gt;"",VLOOKUP(I1826,Sheet2!B:C,2,0),""),"")</f>
        <v/>
      </c>
      <c r="K1826" s="64" t="str">
        <f>IFERROR( IF(I1826&lt;&gt;"", HLOOKUP(L$2+$A1826,Sheet2!BX:NK,2,0),""),"")</f>
        <v/>
      </c>
      <c r="L1826" t="str">
        <f>IF(OR(HLOOKUP(L$2+$A1826,Sheet2!BX:NK,$B1826,0),HLOOKUP(L$2+$A1826,Sheet2!BX:NK,$B1826,0)&lt;&gt;""),HLOOKUP(L$2+$A1826,Sheet2!BX:NK,$B1826,0),"")</f>
        <v/>
      </c>
      <c r="M1826" t="str">
        <f>IF(OR(HLOOKUP(M$2+$A1826,Sheet2!BY:NL,$B1826,0),HLOOKUP(M$2+$A1826,Sheet2!BY:NL,$B1826,0)&lt;&gt;""),HLOOKUP(M$2+$A1826,Sheet2!BY:NL,$B1826,0),"")</f>
        <v/>
      </c>
      <c r="N1826" t="str">
        <f>IF(OR(HLOOKUP(N$2+$A1826,Sheet2!BZ:NM,$B1826,0),HLOOKUP(N$2+$A1826,Sheet2!BZ:NM,$B1826,0)&lt;&gt;""),HLOOKUP(N$2+$A1826,Sheet2!BZ:NM,$B1826,0),"")</f>
        <v/>
      </c>
      <c r="O1826" t="str">
        <f>IF(OR(HLOOKUP(O$2+$A1826,Sheet2!CA:NN,$B1826,0),HLOOKUP(O$2+$A1826,Sheet2!CA:NN,$B1826,0)&lt;&gt;""),HLOOKUP(O$2+$A1826,Sheet2!CA:NN,$B1826,0),"")</f>
        <v/>
      </c>
      <c r="P1826" t="str">
        <f>IF(OR(HLOOKUP(P$2+$A1826,Sheet2!CB:NO,$B1826,0),HLOOKUP(P$2+$A1826,Sheet2!CB:NO,$B1826,0)&lt;&gt;""),HLOOKUP(P$2+$A1826,Sheet2!CB:NO,$B1826,0),"")</f>
        <v/>
      </c>
      <c r="Q1826" t="str">
        <f>IF(OR(HLOOKUP(Q$2+$A1826,Sheet2!CC:NO,$B1826,0),HLOOKUP(Q$2+$A1826,Sheet2!CC:NO,$B1826,0)&lt;&gt;""),HLOOKUP(Q$2+$A1826,Sheet2!CC:NO,$B1826,0),"")</f>
        <v/>
      </c>
    </row>
    <row r="1827" spans="1:17" x14ac:dyDescent="0.25">
      <c r="A1827" s="64">
        <f t="shared" si="227"/>
        <v>18</v>
      </c>
      <c r="B1827" s="64">
        <f t="shared" si="228"/>
        <v>187</v>
      </c>
      <c r="C1827" s="64">
        <f t="shared" si="229"/>
        <v>4</v>
      </c>
      <c r="D1827" s="64">
        <f t="shared" si="230"/>
        <v>183</v>
      </c>
      <c r="E1827" s="64">
        <f t="shared" si="231"/>
        <v>911</v>
      </c>
      <c r="F1827" s="64" t="str">
        <f t="shared" si="224"/>
        <v/>
      </c>
      <c r="G1827" s="64" t="str">
        <f t="shared" si="225"/>
        <v/>
      </c>
      <c r="H1827" s="64" t="str">
        <f t="shared" si="226"/>
        <v/>
      </c>
      <c r="I1827" s="80" t="str">
        <f>IFERROR(VLOOKUP(D1827,Sheet2!A:B,2,0),"")</f>
        <v/>
      </c>
      <c r="J1827" s="64" t="str">
        <f>IFERROR(IF(I1827&lt;&gt;"",VLOOKUP(I1827,Sheet2!B:C,2,0),""),"")</f>
        <v/>
      </c>
      <c r="K1827" s="64" t="str">
        <f>IFERROR( IF(I1827&lt;&gt;"", HLOOKUP(L$2+$A1827,Sheet2!BX:NK,2,0),""),"")</f>
        <v/>
      </c>
      <c r="L1827" t="str">
        <f>IF(OR(HLOOKUP(L$2+$A1827,Sheet2!BX:NK,$B1827,0),HLOOKUP(L$2+$A1827,Sheet2!BX:NK,$B1827,0)&lt;&gt;""),HLOOKUP(L$2+$A1827,Sheet2!BX:NK,$B1827,0),"")</f>
        <v/>
      </c>
      <c r="M1827" t="str">
        <f>IF(OR(HLOOKUP(M$2+$A1827,Sheet2!BY:NL,$B1827,0),HLOOKUP(M$2+$A1827,Sheet2!BY:NL,$B1827,0)&lt;&gt;""),HLOOKUP(M$2+$A1827,Sheet2!BY:NL,$B1827,0),"")</f>
        <v/>
      </c>
      <c r="N1827" t="str">
        <f>IF(OR(HLOOKUP(N$2+$A1827,Sheet2!BZ:NM,$B1827,0),HLOOKUP(N$2+$A1827,Sheet2!BZ:NM,$B1827,0)&lt;&gt;""),HLOOKUP(N$2+$A1827,Sheet2!BZ:NM,$B1827,0),"")</f>
        <v/>
      </c>
      <c r="O1827" t="str">
        <f>IF(OR(HLOOKUP(O$2+$A1827,Sheet2!CA:NN,$B1827,0),HLOOKUP(O$2+$A1827,Sheet2!CA:NN,$B1827,0)&lt;&gt;""),HLOOKUP(O$2+$A1827,Sheet2!CA:NN,$B1827,0),"")</f>
        <v/>
      </c>
      <c r="P1827" t="str">
        <f>IF(OR(HLOOKUP(P$2+$A1827,Sheet2!CB:NO,$B1827,0),HLOOKUP(P$2+$A1827,Sheet2!CB:NO,$B1827,0)&lt;&gt;""),HLOOKUP(P$2+$A1827,Sheet2!CB:NO,$B1827,0),"")</f>
        <v/>
      </c>
      <c r="Q1827" t="str">
        <f>IF(OR(HLOOKUP(Q$2+$A1827,Sheet2!CC:NO,$B1827,0),HLOOKUP(Q$2+$A1827,Sheet2!CC:NO,$B1827,0)&lt;&gt;""),HLOOKUP(Q$2+$A1827,Sheet2!CC:NO,$B1827,0),"")</f>
        <v/>
      </c>
    </row>
    <row r="1828" spans="1:17" x14ac:dyDescent="0.25">
      <c r="A1828" s="64">
        <f t="shared" si="227"/>
        <v>24</v>
      </c>
      <c r="B1828" s="64">
        <f t="shared" si="228"/>
        <v>187</v>
      </c>
      <c r="C1828" s="64">
        <f t="shared" si="229"/>
        <v>5</v>
      </c>
      <c r="D1828" s="64">
        <f t="shared" si="230"/>
        <v>183</v>
      </c>
      <c r="E1828" s="64">
        <f t="shared" si="231"/>
        <v>911</v>
      </c>
      <c r="F1828" s="64" t="str">
        <f t="shared" si="224"/>
        <v/>
      </c>
      <c r="G1828" s="64" t="str">
        <f t="shared" si="225"/>
        <v/>
      </c>
      <c r="H1828" s="64" t="str">
        <f t="shared" si="226"/>
        <v/>
      </c>
      <c r="I1828" s="80" t="str">
        <f>IFERROR(VLOOKUP(D1828,Sheet2!A:B,2,0),"")</f>
        <v/>
      </c>
      <c r="J1828" s="64" t="str">
        <f>IFERROR(IF(I1828&lt;&gt;"",VLOOKUP(I1828,Sheet2!B:C,2,0),""),"")</f>
        <v/>
      </c>
      <c r="K1828" s="64" t="str">
        <f>IFERROR( IF(I1828&lt;&gt;"", HLOOKUP(L$2+$A1828,Sheet2!BX:NK,2,0),""),"")</f>
        <v/>
      </c>
      <c r="L1828" t="str">
        <f>IF(OR(HLOOKUP(L$2+$A1828,Sheet2!BX:NK,$B1828,0),HLOOKUP(L$2+$A1828,Sheet2!BX:NK,$B1828,0)&lt;&gt;""),HLOOKUP(L$2+$A1828,Sheet2!BX:NK,$B1828,0),"")</f>
        <v/>
      </c>
      <c r="M1828" t="str">
        <f>IF(OR(HLOOKUP(M$2+$A1828,Sheet2!BY:NL,$B1828,0),HLOOKUP(M$2+$A1828,Sheet2!BY:NL,$B1828,0)&lt;&gt;""),HLOOKUP(M$2+$A1828,Sheet2!BY:NL,$B1828,0),"")</f>
        <v/>
      </c>
      <c r="N1828" t="str">
        <f>IF(OR(HLOOKUP(N$2+$A1828,Sheet2!BZ:NM,$B1828,0),HLOOKUP(N$2+$A1828,Sheet2!BZ:NM,$B1828,0)&lt;&gt;""),HLOOKUP(N$2+$A1828,Sheet2!BZ:NM,$B1828,0),"")</f>
        <v/>
      </c>
      <c r="O1828" t="str">
        <f>IF(OR(HLOOKUP(O$2+$A1828,Sheet2!CA:NN,$B1828,0),HLOOKUP(O$2+$A1828,Sheet2!CA:NN,$B1828,0)&lt;&gt;""),HLOOKUP(O$2+$A1828,Sheet2!CA:NN,$B1828,0),"")</f>
        <v/>
      </c>
      <c r="P1828" t="str">
        <f>IF(OR(HLOOKUP(P$2+$A1828,Sheet2!CB:NO,$B1828,0),HLOOKUP(P$2+$A1828,Sheet2!CB:NO,$B1828,0)&lt;&gt;""),HLOOKUP(P$2+$A1828,Sheet2!CB:NO,$B1828,0),"")</f>
        <v/>
      </c>
      <c r="Q1828" t="str">
        <f>IF(OR(HLOOKUP(Q$2+$A1828,Sheet2!CC:NO,$B1828,0),HLOOKUP(Q$2+$A1828,Sheet2!CC:NO,$B1828,0)&lt;&gt;""),HLOOKUP(Q$2+$A1828,Sheet2!CC:NO,$B1828,0),"")</f>
        <v/>
      </c>
    </row>
    <row r="1829" spans="1:17" x14ac:dyDescent="0.25">
      <c r="A1829" s="64">
        <f t="shared" si="227"/>
        <v>30</v>
      </c>
      <c r="B1829" s="64">
        <f t="shared" si="228"/>
        <v>187</v>
      </c>
      <c r="C1829" s="64">
        <f t="shared" si="229"/>
        <v>6</v>
      </c>
      <c r="D1829" s="64">
        <f t="shared" si="230"/>
        <v>183</v>
      </c>
      <c r="E1829" s="64">
        <f t="shared" si="231"/>
        <v>911</v>
      </c>
      <c r="F1829" s="64" t="str">
        <f t="shared" si="224"/>
        <v/>
      </c>
      <c r="G1829" s="64" t="str">
        <f t="shared" si="225"/>
        <v/>
      </c>
      <c r="H1829" s="64" t="str">
        <f t="shared" si="226"/>
        <v/>
      </c>
      <c r="I1829" s="80" t="str">
        <f>IFERROR(VLOOKUP(D1829,Sheet2!A:B,2,0),"")</f>
        <v/>
      </c>
      <c r="J1829" s="64" t="str">
        <f>IFERROR(IF(I1829&lt;&gt;"",VLOOKUP(I1829,Sheet2!B:C,2,0),""),"")</f>
        <v/>
      </c>
      <c r="K1829" s="64" t="str">
        <f>IFERROR( IF(I1829&lt;&gt;"", HLOOKUP(L$2+$A1829,Sheet2!BX:NK,2,0),""),"")</f>
        <v/>
      </c>
      <c r="L1829" t="str">
        <f>IF(OR(HLOOKUP(L$2+$A1829,Sheet2!BX:NK,$B1829,0),HLOOKUP(L$2+$A1829,Sheet2!BX:NK,$B1829,0)&lt;&gt;""),HLOOKUP(L$2+$A1829,Sheet2!BX:NK,$B1829,0),"")</f>
        <v/>
      </c>
      <c r="M1829" t="str">
        <f>IF(OR(HLOOKUP(M$2+$A1829,Sheet2!BY:NL,$B1829,0),HLOOKUP(M$2+$A1829,Sheet2!BY:NL,$B1829,0)&lt;&gt;""),HLOOKUP(M$2+$A1829,Sheet2!BY:NL,$B1829,0),"")</f>
        <v/>
      </c>
      <c r="N1829" t="str">
        <f>IF(OR(HLOOKUP(N$2+$A1829,Sheet2!BZ:NM,$B1829,0),HLOOKUP(N$2+$A1829,Sheet2!BZ:NM,$B1829,0)&lt;&gt;""),HLOOKUP(N$2+$A1829,Sheet2!BZ:NM,$B1829,0),"")</f>
        <v/>
      </c>
      <c r="O1829" t="str">
        <f>IF(OR(HLOOKUP(O$2+$A1829,Sheet2!CA:NN,$B1829,0),HLOOKUP(O$2+$A1829,Sheet2!CA:NN,$B1829,0)&lt;&gt;""),HLOOKUP(O$2+$A1829,Sheet2!CA:NN,$B1829,0),"")</f>
        <v/>
      </c>
      <c r="P1829" t="str">
        <f>IF(OR(HLOOKUP(P$2+$A1829,Sheet2!CB:NO,$B1829,0),HLOOKUP(P$2+$A1829,Sheet2!CB:NO,$B1829,0)&lt;&gt;""),HLOOKUP(P$2+$A1829,Sheet2!CB:NO,$B1829,0),"")</f>
        <v/>
      </c>
      <c r="Q1829" t="str">
        <f>IF(OR(HLOOKUP(Q$2+$A1829,Sheet2!CC:NO,$B1829,0),HLOOKUP(Q$2+$A1829,Sheet2!CC:NO,$B1829,0)&lt;&gt;""),HLOOKUP(Q$2+$A1829,Sheet2!CC:NO,$B1829,0),"")</f>
        <v/>
      </c>
    </row>
    <row r="1830" spans="1:17" x14ac:dyDescent="0.25">
      <c r="A1830" s="64">
        <f t="shared" si="227"/>
        <v>36</v>
      </c>
      <c r="B1830" s="64">
        <f t="shared" si="228"/>
        <v>187</v>
      </c>
      <c r="C1830" s="64">
        <f t="shared" si="229"/>
        <v>7</v>
      </c>
      <c r="D1830" s="64">
        <f t="shared" si="230"/>
        <v>183</v>
      </c>
      <c r="E1830" s="64">
        <f t="shared" si="231"/>
        <v>911</v>
      </c>
      <c r="F1830" s="64" t="str">
        <f t="shared" si="224"/>
        <v/>
      </c>
      <c r="G1830" s="64" t="str">
        <f t="shared" si="225"/>
        <v/>
      </c>
      <c r="H1830" s="64" t="str">
        <f t="shared" si="226"/>
        <v/>
      </c>
      <c r="I1830" s="80" t="str">
        <f>IFERROR(VLOOKUP(D1830,Sheet2!A:B,2,0),"")</f>
        <v/>
      </c>
      <c r="J1830" s="64" t="str">
        <f>IFERROR(IF(I1830&lt;&gt;"",VLOOKUP(I1830,Sheet2!B:C,2,0),""),"")</f>
        <v/>
      </c>
      <c r="K1830" s="64" t="str">
        <f>IFERROR( IF(I1830&lt;&gt;"", HLOOKUP(L$2+$A1830,Sheet2!BX:NK,2,0),""),"")</f>
        <v/>
      </c>
      <c r="L1830" t="str">
        <f>IF(OR(HLOOKUP(L$2+$A1830,Sheet2!BX:NK,$B1830,0),HLOOKUP(L$2+$A1830,Sheet2!BX:NK,$B1830,0)&lt;&gt;""),HLOOKUP(L$2+$A1830,Sheet2!BX:NK,$B1830,0),"")</f>
        <v/>
      </c>
      <c r="M1830" t="str">
        <f>IF(OR(HLOOKUP(M$2+$A1830,Sheet2!BY:NL,$B1830,0),HLOOKUP(M$2+$A1830,Sheet2!BY:NL,$B1830,0)&lt;&gt;""),HLOOKUP(M$2+$A1830,Sheet2!BY:NL,$B1830,0),"")</f>
        <v/>
      </c>
      <c r="N1830" t="str">
        <f>IF(OR(HLOOKUP(N$2+$A1830,Sheet2!BZ:NM,$B1830,0),HLOOKUP(N$2+$A1830,Sheet2!BZ:NM,$B1830,0)&lt;&gt;""),HLOOKUP(N$2+$A1830,Sheet2!BZ:NM,$B1830,0),"")</f>
        <v/>
      </c>
      <c r="O1830" t="str">
        <f>IF(OR(HLOOKUP(O$2+$A1830,Sheet2!CA:NN,$B1830,0),HLOOKUP(O$2+$A1830,Sheet2!CA:NN,$B1830,0)&lt;&gt;""),HLOOKUP(O$2+$A1830,Sheet2!CA:NN,$B1830,0),"")</f>
        <v/>
      </c>
      <c r="P1830" t="str">
        <f>IF(OR(HLOOKUP(P$2+$A1830,Sheet2!CB:NO,$B1830,0),HLOOKUP(P$2+$A1830,Sheet2!CB:NO,$B1830,0)&lt;&gt;""),HLOOKUP(P$2+$A1830,Sheet2!CB:NO,$B1830,0),"")</f>
        <v/>
      </c>
      <c r="Q1830" t="str">
        <f>IF(OR(HLOOKUP(Q$2+$A1830,Sheet2!CC:NO,$B1830,0),HLOOKUP(Q$2+$A1830,Sheet2!CC:NO,$B1830,0)&lt;&gt;""),HLOOKUP(Q$2+$A1830,Sheet2!CC:NO,$B1830,0),"")</f>
        <v/>
      </c>
    </row>
    <row r="1831" spans="1:17" x14ac:dyDescent="0.25">
      <c r="A1831" s="64">
        <f t="shared" si="227"/>
        <v>42</v>
      </c>
      <c r="B1831" s="64">
        <f t="shared" si="228"/>
        <v>187</v>
      </c>
      <c r="C1831" s="64">
        <f t="shared" si="229"/>
        <v>8</v>
      </c>
      <c r="D1831" s="64">
        <f t="shared" si="230"/>
        <v>183</v>
      </c>
      <c r="E1831" s="64">
        <f t="shared" si="231"/>
        <v>911</v>
      </c>
      <c r="F1831" s="64" t="str">
        <f t="shared" si="224"/>
        <v/>
      </c>
      <c r="G1831" s="64" t="str">
        <f t="shared" si="225"/>
        <v/>
      </c>
      <c r="H1831" s="64" t="str">
        <f t="shared" si="226"/>
        <v/>
      </c>
      <c r="I1831" s="80" t="str">
        <f>IFERROR(VLOOKUP(D1831,Sheet2!A:B,2,0),"")</f>
        <v/>
      </c>
      <c r="J1831" s="64" t="str">
        <f>IFERROR(IF(I1831&lt;&gt;"",VLOOKUP(I1831,Sheet2!B:C,2,0),""),"")</f>
        <v/>
      </c>
      <c r="K1831" s="64" t="str">
        <f>IFERROR( IF(I1831&lt;&gt;"", HLOOKUP(L$2+$A1831,Sheet2!BX:NK,2,0),""),"")</f>
        <v/>
      </c>
      <c r="L1831" t="str">
        <f>IF(OR(HLOOKUP(L$2+$A1831,Sheet2!BX:NK,$B1831,0),HLOOKUP(L$2+$A1831,Sheet2!BX:NK,$B1831,0)&lt;&gt;""),HLOOKUP(L$2+$A1831,Sheet2!BX:NK,$B1831,0),"")</f>
        <v/>
      </c>
      <c r="M1831" t="str">
        <f>IF(OR(HLOOKUP(M$2+$A1831,Sheet2!BY:NL,$B1831,0),HLOOKUP(M$2+$A1831,Sheet2!BY:NL,$B1831,0)&lt;&gt;""),HLOOKUP(M$2+$A1831,Sheet2!BY:NL,$B1831,0),"")</f>
        <v/>
      </c>
      <c r="N1831" t="str">
        <f>IF(OR(HLOOKUP(N$2+$A1831,Sheet2!BZ:NM,$B1831,0),HLOOKUP(N$2+$A1831,Sheet2!BZ:NM,$B1831,0)&lt;&gt;""),HLOOKUP(N$2+$A1831,Sheet2!BZ:NM,$B1831,0),"")</f>
        <v/>
      </c>
      <c r="O1831" t="str">
        <f>IF(OR(HLOOKUP(O$2+$A1831,Sheet2!CA:NN,$B1831,0),HLOOKUP(O$2+$A1831,Sheet2!CA:NN,$B1831,0)&lt;&gt;""),HLOOKUP(O$2+$A1831,Sheet2!CA:NN,$B1831,0),"")</f>
        <v/>
      </c>
      <c r="P1831" t="str">
        <f>IF(OR(HLOOKUP(P$2+$A1831,Sheet2!CB:NO,$B1831,0),HLOOKUP(P$2+$A1831,Sheet2!CB:NO,$B1831,0)&lt;&gt;""),HLOOKUP(P$2+$A1831,Sheet2!CB:NO,$B1831,0),"")</f>
        <v/>
      </c>
      <c r="Q1831" t="str">
        <f>IF(OR(HLOOKUP(Q$2+$A1831,Sheet2!CC:NO,$B1831,0),HLOOKUP(Q$2+$A1831,Sheet2!CC:NO,$B1831,0)&lt;&gt;""),HLOOKUP(Q$2+$A1831,Sheet2!CC:NO,$B1831,0),"")</f>
        <v/>
      </c>
    </row>
    <row r="1832" spans="1:17" x14ac:dyDescent="0.25">
      <c r="A1832" s="64">
        <f t="shared" si="227"/>
        <v>48</v>
      </c>
      <c r="B1832" s="64">
        <f t="shared" si="228"/>
        <v>187</v>
      </c>
      <c r="C1832" s="64">
        <f t="shared" si="229"/>
        <v>9</v>
      </c>
      <c r="D1832" s="64">
        <f t="shared" si="230"/>
        <v>183</v>
      </c>
      <c r="E1832" s="64">
        <f t="shared" si="231"/>
        <v>911</v>
      </c>
      <c r="F1832" s="64" t="str">
        <f t="shared" si="224"/>
        <v/>
      </c>
      <c r="G1832" s="64" t="str">
        <f t="shared" si="225"/>
        <v/>
      </c>
      <c r="H1832" s="64" t="str">
        <f t="shared" si="226"/>
        <v/>
      </c>
      <c r="I1832" s="80" t="str">
        <f>IFERROR(VLOOKUP(D1832,Sheet2!A:B,2,0),"")</f>
        <v/>
      </c>
      <c r="J1832" s="64" t="str">
        <f>IFERROR(IF(I1832&lt;&gt;"",VLOOKUP(I1832,Sheet2!B:C,2,0),""),"")</f>
        <v/>
      </c>
      <c r="K1832" s="64" t="str">
        <f>IFERROR( IF(I1832&lt;&gt;"", HLOOKUP(L$2+$A1832,Sheet2!BX:NK,2,0),""),"")</f>
        <v/>
      </c>
      <c r="L1832" t="str">
        <f>IF(OR(HLOOKUP(L$2+$A1832,Sheet2!BX:NK,$B1832,0),HLOOKUP(L$2+$A1832,Sheet2!BX:NK,$B1832,0)&lt;&gt;""),HLOOKUP(L$2+$A1832,Sheet2!BX:NK,$B1832,0),"")</f>
        <v/>
      </c>
      <c r="M1832" t="str">
        <f>IF(OR(HLOOKUP(M$2+$A1832,Sheet2!BY:NL,$B1832,0),HLOOKUP(M$2+$A1832,Sheet2!BY:NL,$B1832,0)&lt;&gt;""),HLOOKUP(M$2+$A1832,Sheet2!BY:NL,$B1832,0),"")</f>
        <v/>
      </c>
      <c r="N1832" t="str">
        <f>IF(OR(HLOOKUP(N$2+$A1832,Sheet2!BZ:NM,$B1832,0),HLOOKUP(N$2+$A1832,Sheet2!BZ:NM,$B1832,0)&lt;&gt;""),HLOOKUP(N$2+$A1832,Sheet2!BZ:NM,$B1832,0),"")</f>
        <v/>
      </c>
      <c r="O1832" t="str">
        <f>IF(OR(HLOOKUP(O$2+$A1832,Sheet2!CA:NN,$B1832,0),HLOOKUP(O$2+$A1832,Sheet2!CA:NN,$B1832,0)&lt;&gt;""),HLOOKUP(O$2+$A1832,Sheet2!CA:NN,$B1832,0),"")</f>
        <v/>
      </c>
      <c r="P1832" t="str">
        <f>IF(OR(HLOOKUP(P$2+$A1832,Sheet2!CB:NO,$B1832,0),HLOOKUP(P$2+$A1832,Sheet2!CB:NO,$B1832,0)&lt;&gt;""),HLOOKUP(P$2+$A1832,Sheet2!CB:NO,$B1832,0),"")</f>
        <v/>
      </c>
      <c r="Q1832" t="str">
        <f>IF(OR(HLOOKUP(Q$2+$A1832,Sheet2!CC:NO,$B1832,0),HLOOKUP(Q$2+$A1832,Sheet2!CC:NO,$B1832,0)&lt;&gt;""),HLOOKUP(Q$2+$A1832,Sheet2!CC:NO,$B1832,0),"")</f>
        <v/>
      </c>
    </row>
    <row r="1833" spans="1:17" x14ac:dyDescent="0.25">
      <c r="A1833" s="64">
        <f t="shared" si="227"/>
        <v>54</v>
      </c>
      <c r="B1833" s="64">
        <f t="shared" si="228"/>
        <v>187</v>
      </c>
      <c r="C1833" s="64">
        <f t="shared" si="229"/>
        <v>10</v>
      </c>
      <c r="D1833" s="64">
        <f t="shared" si="230"/>
        <v>183</v>
      </c>
      <c r="E1833" s="64">
        <f t="shared" si="231"/>
        <v>911</v>
      </c>
      <c r="F1833" s="64" t="str">
        <f t="shared" si="224"/>
        <v/>
      </c>
      <c r="G1833" s="64" t="str">
        <f t="shared" si="225"/>
        <v/>
      </c>
      <c r="H1833" s="64" t="str">
        <f t="shared" si="226"/>
        <v/>
      </c>
      <c r="I1833" s="80" t="str">
        <f>IFERROR(VLOOKUP(D1833,Sheet2!A:B,2,0),"")</f>
        <v/>
      </c>
      <c r="J1833" s="64" t="str">
        <f>IFERROR(IF(I1833&lt;&gt;"",VLOOKUP(I1833,Sheet2!B:C,2,0),""),"")</f>
        <v/>
      </c>
      <c r="K1833" s="64" t="str">
        <f>IFERROR( IF(I1833&lt;&gt;"", HLOOKUP(L$2+$A1833,Sheet2!BX:NK,2,0),""),"")</f>
        <v/>
      </c>
      <c r="L1833" t="str">
        <f>IF(OR(HLOOKUP(L$2+$A1833,Sheet2!BX:NK,$B1833,0),HLOOKUP(L$2+$A1833,Sheet2!BX:NK,$B1833,0)&lt;&gt;""),HLOOKUP(L$2+$A1833,Sheet2!BX:NK,$B1833,0),"")</f>
        <v/>
      </c>
      <c r="M1833" t="str">
        <f>IF(OR(HLOOKUP(M$2+$A1833,Sheet2!BY:NL,$B1833,0),HLOOKUP(M$2+$A1833,Sheet2!BY:NL,$B1833,0)&lt;&gt;""),HLOOKUP(M$2+$A1833,Sheet2!BY:NL,$B1833,0),"")</f>
        <v/>
      </c>
      <c r="N1833" t="str">
        <f>IF(OR(HLOOKUP(N$2+$A1833,Sheet2!BZ:NM,$B1833,0),HLOOKUP(N$2+$A1833,Sheet2!BZ:NM,$B1833,0)&lt;&gt;""),HLOOKUP(N$2+$A1833,Sheet2!BZ:NM,$B1833,0),"")</f>
        <v/>
      </c>
      <c r="O1833" t="str">
        <f>IF(OR(HLOOKUP(O$2+$A1833,Sheet2!CA:NN,$B1833,0),HLOOKUP(O$2+$A1833,Sheet2!CA:NN,$B1833,0)&lt;&gt;""),HLOOKUP(O$2+$A1833,Sheet2!CA:NN,$B1833,0),"")</f>
        <v/>
      </c>
      <c r="P1833" t="str">
        <f>IF(OR(HLOOKUP(P$2+$A1833,Sheet2!CB:NO,$B1833,0),HLOOKUP(P$2+$A1833,Sheet2!CB:NO,$B1833,0)&lt;&gt;""),HLOOKUP(P$2+$A1833,Sheet2!CB:NO,$B1833,0),"")</f>
        <v/>
      </c>
      <c r="Q1833" t="str">
        <f>IF(OR(HLOOKUP(Q$2+$A1833,Sheet2!CC:NO,$B1833,0),HLOOKUP(Q$2+$A1833,Sheet2!CC:NO,$B1833,0)&lt;&gt;""),HLOOKUP(Q$2+$A1833,Sheet2!CC:NO,$B1833,0),"")</f>
        <v/>
      </c>
    </row>
    <row r="1834" spans="1:17" x14ac:dyDescent="0.25">
      <c r="A1834" s="64">
        <f t="shared" si="227"/>
        <v>0</v>
      </c>
      <c r="B1834" s="64">
        <f t="shared" si="228"/>
        <v>188</v>
      </c>
      <c r="C1834" s="64">
        <f t="shared" si="229"/>
        <v>1</v>
      </c>
      <c r="D1834" s="64">
        <f t="shared" si="230"/>
        <v>184</v>
      </c>
      <c r="E1834" s="64">
        <f t="shared" si="231"/>
        <v>916</v>
      </c>
      <c r="F1834" s="64" t="str">
        <f t="shared" si="224"/>
        <v/>
      </c>
      <c r="G1834" s="64" t="str">
        <f t="shared" si="225"/>
        <v/>
      </c>
      <c r="H1834" s="64" t="str">
        <f t="shared" si="226"/>
        <v/>
      </c>
      <c r="I1834" s="80" t="str">
        <f>IFERROR(VLOOKUP(D1834,Sheet2!A:B,2,0),"")</f>
        <v/>
      </c>
      <c r="J1834" s="64" t="str">
        <f>IFERROR(IF(I1834&lt;&gt;"",VLOOKUP(I1834,Sheet2!B:C,2,0),""),"")</f>
        <v/>
      </c>
      <c r="K1834" s="64" t="str">
        <f>IFERROR( IF(I1834&lt;&gt;"", HLOOKUP(L$2+$A1834,Sheet2!BX:NK,2,0),""),"")</f>
        <v/>
      </c>
      <c r="L1834" t="str">
        <f>IF(OR(HLOOKUP(L$2+$A1834,Sheet2!BX:NK,$B1834,0),HLOOKUP(L$2+$A1834,Sheet2!BX:NK,$B1834,0)&lt;&gt;""),HLOOKUP(L$2+$A1834,Sheet2!BX:NK,$B1834,0),"")</f>
        <v/>
      </c>
      <c r="M1834" t="str">
        <f>IF(OR(HLOOKUP(M$2+$A1834,Sheet2!BY:NL,$B1834,0),HLOOKUP(M$2+$A1834,Sheet2!BY:NL,$B1834,0)&lt;&gt;""),HLOOKUP(M$2+$A1834,Sheet2!BY:NL,$B1834,0),"")</f>
        <v/>
      </c>
      <c r="N1834" t="str">
        <f>IF(OR(HLOOKUP(N$2+$A1834,Sheet2!BZ:NM,$B1834,0),HLOOKUP(N$2+$A1834,Sheet2!BZ:NM,$B1834,0)&lt;&gt;""),HLOOKUP(N$2+$A1834,Sheet2!BZ:NM,$B1834,0),"")</f>
        <v/>
      </c>
      <c r="O1834" t="str">
        <f>IF(OR(HLOOKUP(O$2+$A1834,Sheet2!CA:NN,$B1834,0),HLOOKUP(O$2+$A1834,Sheet2!CA:NN,$B1834,0)&lt;&gt;""),HLOOKUP(O$2+$A1834,Sheet2!CA:NN,$B1834,0),"")</f>
        <v/>
      </c>
      <c r="P1834" t="str">
        <f>IF(OR(HLOOKUP(P$2+$A1834,Sheet2!CB:NO,$B1834,0),HLOOKUP(P$2+$A1834,Sheet2!CB:NO,$B1834,0)&lt;&gt;""),HLOOKUP(P$2+$A1834,Sheet2!CB:NO,$B1834,0),"")</f>
        <v/>
      </c>
      <c r="Q1834" t="str">
        <f>IF(OR(HLOOKUP(Q$2+$A1834,Sheet2!CC:NO,$B1834,0),HLOOKUP(Q$2+$A1834,Sheet2!CC:NO,$B1834,0)&lt;&gt;""),HLOOKUP(Q$2+$A1834,Sheet2!CC:NO,$B1834,0),"")</f>
        <v/>
      </c>
    </row>
    <row r="1835" spans="1:17" x14ac:dyDescent="0.25">
      <c r="A1835" s="64">
        <f t="shared" si="227"/>
        <v>6</v>
      </c>
      <c r="B1835" s="64">
        <f t="shared" si="228"/>
        <v>188</v>
      </c>
      <c r="C1835" s="64">
        <f t="shared" si="229"/>
        <v>2</v>
      </c>
      <c r="D1835" s="64">
        <f t="shared" si="230"/>
        <v>184</v>
      </c>
      <c r="E1835" s="64">
        <f t="shared" si="231"/>
        <v>916</v>
      </c>
      <c r="F1835" s="64" t="str">
        <f t="shared" si="224"/>
        <v/>
      </c>
      <c r="G1835" s="64" t="str">
        <f t="shared" si="225"/>
        <v/>
      </c>
      <c r="H1835" s="64" t="str">
        <f t="shared" si="226"/>
        <v/>
      </c>
      <c r="I1835" s="80" t="str">
        <f>IFERROR(VLOOKUP(D1835,Sheet2!A:B,2,0),"")</f>
        <v/>
      </c>
      <c r="J1835" s="64" t="str">
        <f>IFERROR(IF(I1835&lt;&gt;"",VLOOKUP(I1835,Sheet2!B:C,2,0),""),"")</f>
        <v/>
      </c>
      <c r="K1835" s="64" t="str">
        <f>IFERROR( IF(I1835&lt;&gt;"", HLOOKUP(L$2+$A1835,Sheet2!BX:NK,2,0),""),"")</f>
        <v/>
      </c>
      <c r="L1835" t="str">
        <f>IF(OR(HLOOKUP(L$2+$A1835,Sheet2!BX:NK,$B1835,0),HLOOKUP(L$2+$A1835,Sheet2!BX:NK,$B1835,0)&lt;&gt;""),HLOOKUP(L$2+$A1835,Sheet2!BX:NK,$B1835,0),"")</f>
        <v/>
      </c>
      <c r="M1835" t="str">
        <f>IF(OR(HLOOKUP(M$2+$A1835,Sheet2!BY:NL,$B1835,0),HLOOKUP(M$2+$A1835,Sheet2!BY:NL,$B1835,0)&lt;&gt;""),HLOOKUP(M$2+$A1835,Sheet2!BY:NL,$B1835,0),"")</f>
        <v/>
      </c>
      <c r="N1835" t="str">
        <f>IF(OR(HLOOKUP(N$2+$A1835,Sheet2!BZ:NM,$B1835,0),HLOOKUP(N$2+$A1835,Sheet2!BZ:NM,$B1835,0)&lt;&gt;""),HLOOKUP(N$2+$A1835,Sheet2!BZ:NM,$B1835,0),"")</f>
        <v/>
      </c>
      <c r="O1835" t="str">
        <f>IF(OR(HLOOKUP(O$2+$A1835,Sheet2!CA:NN,$B1835,0),HLOOKUP(O$2+$A1835,Sheet2!CA:NN,$B1835,0)&lt;&gt;""),HLOOKUP(O$2+$A1835,Sheet2!CA:NN,$B1835,0),"")</f>
        <v/>
      </c>
      <c r="P1835" t="str">
        <f>IF(OR(HLOOKUP(P$2+$A1835,Sheet2!CB:NO,$B1835,0),HLOOKUP(P$2+$A1835,Sheet2!CB:NO,$B1835,0)&lt;&gt;""),HLOOKUP(P$2+$A1835,Sheet2!CB:NO,$B1835,0),"")</f>
        <v/>
      </c>
      <c r="Q1835" t="str">
        <f>IF(OR(HLOOKUP(Q$2+$A1835,Sheet2!CC:NO,$B1835,0),HLOOKUP(Q$2+$A1835,Sheet2!CC:NO,$B1835,0)&lt;&gt;""),HLOOKUP(Q$2+$A1835,Sheet2!CC:NO,$B1835,0),"")</f>
        <v/>
      </c>
    </row>
    <row r="1836" spans="1:17" x14ac:dyDescent="0.25">
      <c r="A1836" s="64">
        <f t="shared" si="227"/>
        <v>12</v>
      </c>
      <c r="B1836" s="64">
        <f t="shared" si="228"/>
        <v>188</v>
      </c>
      <c r="C1836" s="64">
        <f t="shared" si="229"/>
        <v>3</v>
      </c>
      <c r="D1836" s="64">
        <f t="shared" si="230"/>
        <v>184</v>
      </c>
      <c r="E1836" s="64">
        <f t="shared" si="231"/>
        <v>916</v>
      </c>
      <c r="F1836" s="64" t="str">
        <f t="shared" si="224"/>
        <v/>
      </c>
      <c r="G1836" s="64" t="str">
        <f t="shared" si="225"/>
        <v/>
      </c>
      <c r="H1836" s="64" t="str">
        <f t="shared" si="226"/>
        <v/>
      </c>
      <c r="I1836" s="80" t="str">
        <f>IFERROR(VLOOKUP(D1836,Sheet2!A:B,2,0),"")</f>
        <v/>
      </c>
      <c r="J1836" s="64" t="str">
        <f>IFERROR(IF(I1836&lt;&gt;"",VLOOKUP(I1836,Sheet2!B:C,2,0),""),"")</f>
        <v/>
      </c>
      <c r="K1836" s="64" t="str">
        <f>IFERROR( IF(I1836&lt;&gt;"", HLOOKUP(L$2+$A1836,Sheet2!BX:NK,2,0),""),"")</f>
        <v/>
      </c>
      <c r="L1836" t="str">
        <f>IF(OR(HLOOKUP(L$2+$A1836,Sheet2!BX:NK,$B1836,0),HLOOKUP(L$2+$A1836,Sheet2!BX:NK,$B1836,0)&lt;&gt;""),HLOOKUP(L$2+$A1836,Sheet2!BX:NK,$B1836,0),"")</f>
        <v/>
      </c>
      <c r="M1836" t="str">
        <f>IF(OR(HLOOKUP(M$2+$A1836,Sheet2!BY:NL,$B1836,0),HLOOKUP(M$2+$A1836,Sheet2!BY:NL,$B1836,0)&lt;&gt;""),HLOOKUP(M$2+$A1836,Sheet2!BY:NL,$B1836,0),"")</f>
        <v/>
      </c>
      <c r="N1836" t="str">
        <f>IF(OR(HLOOKUP(N$2+$A1836,Sheet2!BZ:NM,$B1836,0),HLOOKUP(N$2+$A1836,Sheet2!BZ:NM,$B1836,0)&lt;&gt;""),HLOOKUP(N$2+$A1836,Sheet2!BZ:NM,$B1836,0),"")</f>
        <v/>
      </c>
      <c r="O1836" t="str">
        <f>IF(OR(HLOOKUP(O$2+$A1836,Sheet2!CA:NN,$B1836,0),HLOOKUP(O$2+$A1836,Sheet2!CA:NN,$B1836,0)&lt;&gt;""),HLOOKUP(O$2+$A1836,Sheet2!CA:NN,$B1836,0),"")</f>
        <v/>
      </c>
      <c r="P1836" t="str">
        <f>IF(OR(HLOOKUP(P$2+$A1836,Sheet2!CB:NO,$B1836,0),HLOOKUP(P$2+$A1836,Sheet2!CB:NO,$B1836,0)&lt;&gt;""),HLOOKUP(P$2+$A1836,Sheet2!CB:NO,$B1836,0),"")</f>
        <v/>
      </c>
      <c r="Q1836" t="str">
        <f>IF(OR(HLOOKUP(Q$2+$A1836,Sheet2!CC:NO,$B1836,0),HLOOKUP(Q$2+$A1836,Sheet2!CC:NO,$B1836,0)&lt;&gt;""),HLOOKUP(Q$2+$A1836,Sheet2!CC:NO,$B1836,0),"")</f>
        <v/>
      </c>
    </row>
    <row r="1837" spans="1:17" x14ac:dyDescent="0.25">
      <c r="A1837" s="64">
        <f t="shared" si="227"/>
        <v>18</v>
      </c>
      <c r="B1837" s="64">
        <f t="shared" si="228"/>
        <v>188</v>
      </c>
      <c r="C1837" s="64">
        <f t="shared" si="229"/>
        <v>4</v>
      </c>
      <c r="D1837" s="64">
        <f t="shared" si="230"/>
        <v>184</v>
      </c>
      <c r="E1837" s="64">
        <f t="shared" si="231"/>
        <v>916</v>
      </c>
      <c r="F1837" s="64" t="str">
        <f t="shared" si="224"/>
        <v/>
      </c>
      <c r="G1837" s="64" t="str">
        <f t="shared" si="225"/>
        <v/>
      </c>
      <c r="H1837" s="64" t="str">
        <f t="shared" si="226"/>
        <v/>
      </c>
      <c r="I1837" s="80" t="str">
        <f>IFERROR(VLOOKUP(D1837,Sheet2!A:B,2,0),"")</f>
        <v/>
      </c>
      <c r="J1837" s="64" t="str">
        <f>IFERROR(IF(I1837&lt;&gt;"",VLOOKUP(I1837,Sheet2!B:C,2,0),""),"")</f>
        <v/>
      </c>
      <c r="K1837" s="64" t="str">
        <f>IFERROR( IF(I1837&lt;&gt;"", HLOOKUP(L$2+$A1837,Sheet2!BX:NK,2,0),""),"")</f>
        <v/>
      </c>
      <c r="L1837" t="str">
        <f>IF(OR(HLOOKUP(L$2+$A1837,Sheet2!BX:NK,$B1837,0),HLOOKUP(L$2+$A1837,Sheet2!BX:NK,$B1837,0)&lt;&gt;""),HLOOKUP(L$2+$A1837,Sheet2!BX:NK,$B1837,0),"")</f>
        <v/>
      </c>
      <c r="M1837" t="str">
        <f>IF(OR(HLOOKUP(M$2+$A1837,Sheet2!BY:NL,$B1837,0),HLOOKUP(M$2+$A1837,Sheet2!BY:NL,$B1837,0)&lt;&gt;""),HLOOKUP(M$2+$A1837,Sheet2!BY:NL,$B1837,0),"")</f>
        <v/>
      </c>
      <c r="N1837" t="str">
        <f>IF(OR(HLOOKUP(N$2+$A1837,Sheet2!BZ:NM,$B1837,0),HLOOKUP(N$2+$A1837,Sheet2!BZ:NM,$B1837,0)&lt;&gt;""),HLOOKUP(N$2+$A1837,Sheet2!BZ:NM,$B1837,0),"")</f>
        <v/>
      </c>
      <c r="O1837" t="str">
        <f>IF(OR(HLOOKUP(O$2+$A1837,Sheet2!CA:NN,$B1837,0),HLOOKUP(O$2+$A1837,Sheet2!CA:NN,$B1837,0)&lt;&gt;""),HLOOKUP(O$2+$A1837,Sheet2!CA:NN,$B1837,0),"")</f>
        <v/>
      </c>
      <c r="P1837" t="str">
        <f>IF(OR(HLOOKUP(P$2+$A1837,Sheet2!CB:NO,$B1837,0),HLOOKUP(P$2+$A1837,Sheet2!CB:NO,$B1837,0)&lt;&gt;""),HLOOKUP(P$2+$A1837,Sheet2!CB:NO,$B1837,0),"")</f>
        <v/>
      </c>
      <c r="Q1837" t="str">
        <f>IF(OR(HLOOKUP(Q$2+$A1837,Sheet2!CC:NO,$B1837,0),HLOOKUP(Q$2+$A1837,Sheet2!CC:NO,$B1837,0)&lt;&gt;""),HLOOKUP(Q$2+$A1837,Sheet2!CC:NO,$B1837,0),"")</f>
        <v/>
      </c>
    </row>
    <row r="1838" spans="1:17" x14ac:dyDescent="0.25">
      <c r="A1838" s="64">
        <f t="shared" si="227"/>
        <v>24</v>
      </c>
      <c r="B1838" s="64">
        <f t="shared" si="228"/>
        <v>188</v>
      </c>
      <c r="C1838" s="64">
        <f t="shared" si="229"/>
        <v>5</v>
      </c>
      <c r="D1838" s="64">
        <f t="shared" si="230"/>
        <v>184</v>
      </c>
      <c r="E1838" s="64">
        <f t="shared" si="231"/>
        <v>916</v>
      </c>
      <c r="F1838" s="64" t="str">
        <f t="shared" si="224"/>
        <v/>
      </c>
      <c r="G1838" s="64" t="str">
        <f t="shared" si="225"/>
        <v/>
      </c>
      <c r="H1838" s="64" t="str">
        <f t="shared" si="226"/>
        <v/>
      </c>
      <c r="I1838" s="80" t="str">
        <f>IFERROR(VLOOKUP(D1838,Sheet2!A:B,2,0),"")</f>
        <v/>
      </c>
      <c r="J1838" s="64" t="str">
        <f>IFERROR(IF(I1838&lt;&gt;"",VLOOKUP(I1838,Sheet2!B:C,2,0),""),"")</f>
        <v/>
      </c>
      <c r="K1838" s="64" t="str">
        <f>IFERROR( IF(I1838&lt;&gt;"", HLOOKUP(L$2+$A1838,Sheet2!BX:NK,2,0),""),"")</f>
        <v/>
      </c>
      <c r="L1838" t="str">
        <f>IF(OR(HLOOKUP(L$2+$A1838,Sheet2!BX:NK,$B1838,0),HLOOKUP(L$2+$A1838,Sheet2!BX:NK,$B1838,0)&lt;&gt;""),HLOOKUP(L$2+$A1838,Sheet2!BX:NK,$B1838,0),"")</f>
        <v/>
      </c>
      <c r="M1838" t="str">
        <f>IF(OR(HLOOKUP(M$2+$A1838,Sheet2!BY:NL,$B1838,0),HLOOKUP(M$2+$A1838,Sheet2!BY:NL,$B1838,0)&lt;&gt;""),HLOOKUP(M$2+$A1838,Sheet2!BY:NL,$B1838,0),"")</f>
        <v/>
      </c>
      <c r="N1838" t="str">
        <f>IF(OR(HLOOKUP(N$2+$A1838,Sheet2!BZ:NM,$B1838,0),HLOOKUP(N$2+$A1838,Sheet2!BZ:NM,$B1838,0)&lt;&gt;""),HLOOKUP(N$2+$A1838,Sheet2!BZ:NM,$B1838,0),"")</f>
        <v/>
      </c>
      <c r="O1838" t="str">
        <f>IF(OR(HLOOKUP(O$2+$A1838,Sheet2!CA:NN,$B1838,0),HLOOKUP(O$2+$A1838,Sheet2!CA:NN,$B1838,0)&lt;&gt;""),HLOOKUP(O$2+$A1838,Sheet2!CA:NN,$B1838,0),"")</f>
        <v/>
      </c>
      <c r="P1838" t="str">
        <f>IF(OR(HLOOKUP(P$2+$A1838,Sheet2!CB:NO,$B1838,0),HLOOKUP(P$2+$A1838,Sheet2!CB:NO,$B1838,0)&lt;&gt;""),HLOOKUP(P$2+$A1838,Sheet2!CB:NO,$B1838,0),"")</f>
        <v/>
      </c>
      <c r="Q1838" t="str">
        <f>IF(OR(HLOOKUP(Q$2+$A1838,Sheet2!CC:NO,$B1838,0),HLOOKUP(Q$2+$A1838,Sheet2!CC:NO,$B1838,0)&lt;&gt;""),HLOOKUP(Q$2+$A1838,Sheet2!CC:NO,$B1838,0),"")</f>
        <v/>
      </c>
    </row>
    <row r="1839" spans="1:17" x14ac:dyDescent="0.25">
      <c r="A1839" s="64">
        <f t="shared" si="227"/>
        <v>30</v>
      </c>
      <c r="B1839" s="64">
        <f t="shared" si="228"/>
        <v>188</v>
      </c>
      <c r="C1839" s="64">
        <f t="shared" si="229"/>
        <v>6</v>
      </c>
      <c r="D1839" s="64">
        <f t="shared" si="230"/>
        <v>184</v>
      </c>
      <c r="E1839" s="64">
        <f t="shared" si="231"/>
        <v>916</v>
      </c>
      <c r="F1839" s="64" t="str">
        <f t="shared" si="224"/>
        <v/>
      </c>
      <c r="G1839" s="64" t="str">
        <f t="shared" si="225"/>
        <v/>
      </c>
      <c r="H1839" s="64" t="str">
        <f t="shared" si="226"/>
        <v/>
      </c>
      <c r="I1839" s="80" t="str">
        <f>IFERROR(VLOOKUP(D1839,Sheet2!A:B,2,0),"")</f>
        <v/>
      </c>
      <c r="J1839" s="64" t="str">
        <f>IFERROR(IF(I1839&lt;&gt;"",VLOOKUP(I1839,Sheet2!B:C,2,0),""),"")</f>
        <v/>
      </c>
      <c r="K1839" s="64" t="str">
        <f>IFERROR( IF(I1839&lt;&gt;"", HLOOKUP(L$2+$A1839,Sheet2!BX:NK,2,0),""),"")</f>
        <v/>
      </c>
      <c r="L1839" t="str">
        <f>IF(OR(HLOOKUP(L$2+$A1839,Sheet2!BX:NK,$B1839,0),HLOOKUP(L$2+$A1839,Sheet2!BX:NK,$B1839,0)&lt;&gt;""),HLOOKUP(L$2+$A1839,Sheet2!BX:NK,$B1839,0),"")</f>
        <v/>
      </c>
      <c r="M1839" t="str">
        <f>IF(OR(HLOOKUP(M$2+$A1839,Sheet2!BY:NL,$B1839,0),HLOOKUP(M$2+$A1839,Sheet2!BY:NL,$B1839,0)&lt;&gt;""),HLOOKUP(M$2+$A1839,Sheet2!BY:NL,$B1839,0),"")</f>
        <v/>
      </c>
      <c r="N1839" t="str">
        <f>IF(OR(HLOOKUP(N$2+$A1839,Sheet2!BZ:NM,$B1839,0),HLOOKUP(N$2+$A1839,Sheet2!BZ:NM,$B1839,0)&lt;&gt;""),HLOOKUP(N$2+$A1839,Sheet2!BZ:NM,$B1839,0),"")</f>
        <v/>
      </c>
      <c r="O1839" t="str">
        <f>IF(OR(HLOOKUP(O$2+$A1839,Sheet2!CA:NN,$B1839,0),HLOOKUP(O$2+$A1839,Sheet2!CA:NN,$B1839,0)&lt;&gt;""),HLOOKUP(O$2+$A1839,Sheet2!CA:NN,$B1839,0),"")</f>
        <v/>
      </c>
      <c r="P1839" t="str">
        <f>IF(OR(HLOOKUP(P$2+$A1839,Sheet2!CB:NO,$B1839,0),HLOOKUP(P$2+$A1839,Sheet2!CB:NO,$B1839,0)&lt;&gt;""),HLOOKUP(P$2+$A1839,Sheet2!CB:NO,$B1839,0),"")</f>
        <v/>
      </c>
      <c r="Q1839" t="str">
        <f>IF(OR(HLOOKUP(Q$2+$A1839,Sheet2!CC:NO,$B1839,0),HLOOKUP(Q$2+$A1839,Sheet2!CC:NO,$B1839,0)&lt;&gt;""),HLOOKUP(Q$2+$A1839,Sheet2!CC:NO,$B1839,0),"")</f>
        <v/>
      </c>
    </row>
    <row r="1840" spans="1:17" x14ac:dyDescent="0.25">
      <c r="A1840" s="64">
        <f t="shared" si="227"/>
        <v>36</v>
      </c>
      <c r="B1840" s="64">
        <f t="shared" si="228"/>
        <v>188</v>
      </c>
      <c r="C1840" s="64">
        <f t="shared" si="229"/>
        <v>7</v>
      </c>
      <c r="D1840" s="64">
        <f t="shared" si="230"/>
        <v>184</v>
      </c>
      <c r="E1840" s="64">
        <f t="shared" si="231"/>
        <v>916</v>
      </c>
      <c r="F1840" s="64" t="str">
        <f t="shared" si="224"/>
        <v/>
      </c>
      <c r="G1840" s="64" t="str">
        <f t="shared" si="225"/>
        <v/>
      </c>
      <c r="H1840" s="64" t="str">
        <f t="shared" si="226"/>
        <v/>
      </c>
      <c r="I1840" s="80" t="str">
        <f>IFERROR(VLOOKUP(D1840,Sheet2!A:B,2,0),"")</f>
        <v/>
      </c>
      <c r="J1840" s="64" t="str">
        <f>IFERROR(IF(I1840&lt;&gt;"",VLOOKUP(I1840,Sheet2!B:C,2,0),""),"")</f>
        <v/>
      </c>
      <c r="K1840" s="64" t="str">
        <f>IFERROR( IF(I1840&lt;&gt;"", HLOOKUP(L$2+$A1840,Sheet2!BX:NK,2,0),""),"")</f>
        <v/>
      </c>
      <c r="L1840" t="str">
        <f>IF(OR(HLOOKUP(L$2+$A1840,Sheet2!BX:NK,$B1840,0),HLOOKUP(L$2+$A1840,Sheet2!BX:NK,$B1840,0)&lt;&gt;""),HLOOKUP(L$2+$A1840,Sheet2!BX:NK,$B1840,0),"")</f>
        <v/>
      </c>
      <c r="M1840" t="str">
        <f>IF(OR(HLOOKUP(M$2+$A1840,Sheet2!BY:NL,$B1840,0),HLOOKUP(M$2+$A1840,Sheet2!BY:NL,$B1840,0)&lt;&gt;""),HLOOKUP(M$2+$A1840,Sheet2!BY:NL,$B1840,0),"")</f>
        <v/>
      </c>
      <c r="N1840" t="str">
        <f>IF(OR(HLOOKUP(N$2+$A1840,Sheet2!BZ:NM,$B1840,0),HLOOKUP(N$2+$A1840,Sheet2!BZ:NM,$B1840,0)&lt;&gt;""),HLOOKUP(N$2+$A1840,Sheet2!BZ:NM,$B1840,0),"")</f>
        <v/>
      </c>
      <c r="O1840" t="str">
        <f>IF(OR(HLOOKUP(O$2+$A1840,Sheet2!CA:NN,$B1840,0),HLOOKUP(O$2+$A1840,Sheet2!CA:NN,$B1840,0)&lt;&gt;""),HLOOKUP(O$2+$A1840,Sheet2!CA:NN,$B1840,0),"")</f>
        <v/>
      </c>
      <c r="P1840" t="str">
        <f>IF(OR(HLOOKUP(P$2+$A1840,Sheet2!CB:NO,$B1840,0),HLOOKUP(P$2+$A1840,Sheet2!CB:NO,$B1840,0)&lt;&gt;""),HLOOKUP(P$2+$A1840,Sheet2!CB:NO,$B1840,0),"")</f>
        <v/>
      </c>
      <c r="Q1840" t="str">
        <f>IF(OR(HLOOKUP(Q$2+$A1840,Sheet2!CC:NO,$B1840,0),HLOOKUP(Q$2+$A1840,Sheet2!CC:NO,$B1840,0)&lt;&gt;""),HLOOKUP(Q$2+$A1840,Sheet2!CC:NO,$B1840,0),"")</f>
        <v/>
      </c>
    </row>
    <row r="1841" spans="1:17" x14ac:dyDescent="0.25">
      <c r="A1841" s="64">
        <f t="shared" si="227"/>
        <v>42</v>
      </c>
      <c r="B1841" s="64">
        <f t="shared" si="228"/>
        <v>188</v>
      </c>
      <c r="C1841" s="64">
        <f t="shared" si="229"/>
        <v>8</v>
      </c>
      <c r="D1841" s="64">
        <f t="shared" si="230"/>
        <v>184</v>
      </c>
      <c r="E1841" s="64">
        <f t="shared" si="231"/>
        <v>916</v>
      </c>
      <c r="F1841" s="64" t="str">
        <f t="shared" si="224"/>
        <v/>
      </c>
      <c r="G1841" s="64" t="str">
        <f t="shared" si="225"/>
        <v/>
      </c>
      <c r="H1841" s="64" t="str">
        <f t="shared" si="226"/>
        <v/>
      </c>
      <c r="I1841" s="80" t="str">
        <f>IFERROR(VLOOKUP(D1841,Sheet2!A:B,2,0),"")</f>
        <v/>
      </c>
      <c r="J1841" s="64" t="str">
        <f>IFERROR(IF(I1841&lt;&gt;"",VLOOKUP(I1841,Sheet2!B:C,2,0),""),"")</f>
        <v/>
      </c>
      <c r="K1841" s="64" t="str">
        <f>IFERROR( IF(I1841&lt;&gt;"", HLOOKUP(L$2+$A1841,Sheet2!BX:NK,2,0),""),"")</f>
        <v/>
      </c>
      <c r="L1841" t="str">
        <f>IF(OR(HLOOKUP(L$2+$A1841,Sheet2!BX:NK,$B1841,0),HLOOKUP(L$2+$A1841,Sheet2!BX:NK,$B1841,0)&lt;&gt;""),HLOOKUP(L$2+$A1841,Sheet2!BX:NK,$B1841,0),"")</f>
        <v/>
      </c>
      <c r="M1841" t="str">
        <f>IF(OR(HLOOKUP(M$2+$A1841,Sheet2!BY:NL,$B1841,0),HLOOKUP(M$2+$A1841,Sheet2!BY:NL,$B1841,0)&lt;&gt;""),HLOOKUP(M$2+$A1841,Sheet2!BY:NL,$B1841,0),"")</f>
        <v/>
      </c>
      <c r="N1841" t="str">
        <f>IF(OR(HLOOKUP(N$2+$A1841,Sheet2!BZ:NM,$B1841,0),HLOOKUP(N$2+$A1841,Sheet2!BZ:NM,$B1841,0)&lt;&gt;""),HLOOKUP(N$2+$A1841,Sheet2!BZ:NM,$B1841,0),"")</f>
        <v/>
      </c>
      <c r="O1841" t="str">
        <f>IF(OR(HLOOKUP(O$2+$A1841,Sheet2!CA:NN,$B1841,0),HLOOKUP(O$2+$A1841,Sheet2!CA:NN,$B1841,0)&lt;&gt;""),HLOOKUP(O$2+$A1841,Sheet2!CA:NN,$B1841,0),"")</f>
        <v/>
      </c>
      <c r="P1841" t="str">
        <f>IF(OR(HLOOKUP(P$2+$A1841,Sheet2!CB:NO,$B1841,0),HLOOKUP(P$2+$A1841,Sheet2!CB:NO,$B1841,0)&lt;&gt;""),HLOOKUP(P$2+$A1841,Sheet2!CB:NO,$B1841,0),"")</f>
        <v/>
      </c>
      <c r="Q1841" t="str">
        <f>IF(OR(HLOOKUP(Q$2+$A1841,Sheet2!CC:NO,$B1841,0),HLOOKUP(Q$2+$A1841,Sheet2!CC:NO,$B1841,0)&lt;&gt;""),HLOOKUP(Q$2+$A1841,Sheet2!CC:NO,$B1841,0),"")</f>
        <v/>
      </c>
    </row>
    <row r="1842" spans="1:17" x14ac:dyDescent="0.25">
      <c r="A1842" s="64">
        <f t="shared" si="227"/>
        <v>48</v>
      </c>
      <c r="B1842" s="64">
        <f t="shared" si="228"/>
        <v>188</v>
      </c>
      <c r="C1842" s="64">
        <f t="shared" si="229"/>
        <v>9</v>
      </c>
      <c r="D1842" s="64">
        <f t="shared" si="230"/>
        <v>184</v>
      </c>
      <c r="E1842" s="64">
        <f t="shared" si="231"/>
        <v>916</v>
      </c>
      <c r="F1842" s="64" t="str">
        <f t="shared" si="224"/>
        <v/>
      </c>
      <c r="G1842" s="64" t="str">
        <f t="shared" si="225"/>
        <v/>
      </c>
      <c r="H1842" s="64" t="str">
        <f t="shared" si="226"/>
        <v/>
      </c>
      <c r="I1842" s="80" t="str">
        <f>IFERROR(VLOOKUP(D1842,Sheet2!A:B,2,0),"")</f>
        <v/>
      </c>
      <c r="J1842" s="64" t="str">
        <f>IFERROR(IF(I1842&lt;&gt;"",VLOOKUP(I1842,Sheet2!B:C,2,0),""),"")</f>
        <v/>
      </c>
      <c r="K1842" s="64" t="str">
        <f>IFERROR( IF(I1842&lt;&gt;"", HLOOKUP(L$2+$A1842,Sheet2!BX:NK,2,0),""),"")</f>
        <v/>
      </c>
      <c r="L1842" t="str">
        <f>IF(OR(HLOOKUP(L$2+$A1842,Sheet2!BX:NK,$B1842,0),HLOOKUP(L$2+$A1842,Sheet2!BX:NK,$B1842,0)&lt;&gt;""),HLOOKUP(L$2+$A1842,Sheet2!BX:NK,$B1842,0),"")</f>
        <v/>
      </c>
      <c r="M1842" t="str">
        <f>IF(OR(HLOOKUP(M$2+$A1842,Sheet2!BY:NL,$B1842,0),HLOOKUP(M$2+$A1842,Sheet2!BY:NL,$B1842,0)&lt;&gt;""),HLOOKUP(M$2+$A1842,Sheet2!BY:NL,$B1842,0),"")</f>
        <v/>
      </c>
      <c r="N1842" t="str">
        <f>IF(OR(HLOOKUP(N$2+$A1842,Sheet2!BZ:NM,$B1842,0),HLOOKUP(N$2+$A1842,Sheet2!BZ:NM,$B1842,0)&lt;&gt;""),HLOOKUP(N$2+$A1842,Sheet2!BZ:NM,$B1842,0),"")</f>
        <v/>
      </c>
      <c r="O1842" t="str">
        <f>IF(OR(HLOOKUP(O$2+$A1842,Sheet2!CA:NN,$B1842,0),HLOOKUP(O$2+$A1842,Sheet2!CA:NN,$B1842,0)&lt;&gt;""),HLOOKUP(O$2+$A1842,Sheet2!CA:NN,$B1842,0),"")</f>
        <v/>
      </c>
      <c r="P1842" t="str">
        <f>IF(OR(HLOOKUP(P$2+$A1842,Sheet2!CB:NO,$B1842,0),HLOOKUP(P$2+$A1842,Sheet2!CB:NO,$B1842,0)&lt;&gt;""),HLOOKUP(P$2+$A1842,Sheet2!CB:NO,$B1842,0),"")</f>
        <v/>
      </c>
      <c r="Q1842" t="str">
        <f>IF(OR(HLOOKUP(Q$2+$A1842,Sheet2!CC:NO,$B1842,0),HLOOKUP(Q$2+$A1842,Sheet2!CC:NO,$B1842,0)&lt;&gt;""),HLOOKUP(Q$2+$A1842,Sheet2!CC:NO,$B1842,0),"")</f>
        <v/>
      </c>
    </row>
    <row r="1843" spans="1:17" x14ac:dyDescent="0.25">
      <c r="A1843" s="64">
        <f t="shared" si="227"/>
        <v>54</v>
      </c>
      <c r="B1843" s="64">
        <f t="shared" si="228"/>
        <v>188</v>
      </c>
      <c r="C1843" s="64">
        <f t="shared" si="229"/>
        <v>10</v>
      </c>
      <c r="D1843" s="64">
        <f t="shared" si="230"/>
        <v>184</v>
      </c>
      <c r="E1843" s="64">
        <f t="shared" si="231"/>
        <v>916</v>
      </c>
      <c r="F1843" s="64" t="str">
        <f t="shared" si="224"/>
        <v/>
      </c>
      <c r="G1843" s="64" t="str">
        <f t="shared" si="225"/>
        <v/>
      </c>
      <c r="H1843" s="64" t="str">
        <f t="shared" si="226"/>
        <v/>
      </c>
      <c r="I1843" s="80" t="str">
        <f>IFERROR(VLOOKUP(D1843,Sheet2!A:B,2,0),"")</f>
        <v/>
      </c>
      <c r="J1843" s="64" t="str">
        <f>IFERROR(IF(I1843&lt;&gt;"",VLOOKUP(I1843,Sheet2!B:C,2,0),""),"")</f>
        <v/>
      </c>
      <c r="K1843" s="64" t="str">
        <f>IFERROR( IF(I1843&lt;&gt;"", HLOOKUP(L$2+$A1843,Sheet2!BX:NK,2,0),""),"")</f>
        <v/>
      </c>
      <c r="L1843" t="str">
        <f>IF(OR(HLOOKUP(L$2+$A1843,Sheet2!BX:NK,$B1843,0),HLOOKUP(L$2+$A1843,Sheet2!BX:NK,$B1843,0)&lt;&gt;""),HLOOKUP(L$2+$A1843,Sheet2!BX:NK,$B1843,0),"")</f>
        <v/>
      </c>
      <c r="M1843" t="str">
        <f>IF(OR(HLOOKUP(M$2+$A1843,Sheet2!BY:NL,$B1843,0),HLOOKUP(M$2+$A1843,Sheet2!BY:NL,$B1843,0)&lt;&gt;""),HLOOKUP(M$2+$A1843,Sheet2!BY:NL,$B1843,0),"")</f>
        <v/>
      </c>
      <c r="N1843" t="str">
        <f>IF(OR(HLOOKUP(N$2+$A1843,Sheet2!BZ:NM,$B1843,0),HLOOKUP(N$2+$A1843,Sheet2!BZ:NM,$B1843,0)&lt;&gt;""),HLOOKUP(N$2+$A1843,Sheet2!BZ:NM,$B1843,0),"")</f>
        <v/>
      </c>
      <c r="O1843" t="str">
        <f>IF(OR(HLOOKUP(O$2+$A1843,Sheet2!CA:NN,$B1843,0),HLOOKUP(O$2+$A1843,Sheet2!CA:NN,$B1843,0)&lt;&gt;""),HLOOKUP(O$2+$A1843,Sheet2!CA:NN,$B1843,0),"")</f>
        <v/>
      </c>
      <c r="P1843" t="str">
        <f>IF(OR(HLOOKUP(P$2+$A1843,Sheet2!CB:NO,$B1843,0),HLOOKUP(P$2+$A1843,Sheet2!CB:NO,$B1843,0)&lt;&gt;""),HLOOKUP(P$2+$A1843,Sheet2!CB:NO,$B1843,0),"")</f>
        <v/>
      </c>
      <c r="Q1843" t="str">
        <f>IF(OR(HLOOKUP(Q$2+$A1843,Sheet2!CC:NO,$B1843,0),HLOOKUP(Q$2+$A1843,Sheet2!CC:NO,$B1843,0)&lt;&gt;""),HLOOKUP(Q$2+$A1843,Sheet2!CC:NO,$B1843,0),"")</f>
        <v/>
      </c>
    </row>
    <row r="1844" spans="1:17" x14ac:dyDescent="0.25">
      <c r="A1844" s="64">
        <f t="shared" si="227"/>
        <v>0</v>
      </c>
      <c r="B1844" s="64">
        <f t="shared" si="228"/>
        <v>189</v>
      </c>
      <c r="C1844" s="64">
        <f t="shared" si="229"/>
        <v>1</v>
      </c>
      <c r="D1844" s="64">
        <f t="shared" si="230"/>
        <v>185</v>
      </c>
      <c r="E1844" s="64">
        <f t="shared" si="231"/>
        <v>921</v>
      </c>
      <c r="F1844" s="64" t="str">
        <f t="shared" si="224"/>
        <v/>
      </c>
      <c r="G1844" s="64" t="str">
        <f t="shared" si="225"/>
        <v/>
      </c>
      <c r="H1844" s="64" t="str">
        <f t="shared" si="226"/>
        <v/>
      </c>
      <c r="I1844" s="80" t="str">
        <f>IFERROR(VLOOKUP(D1844,Sheet2!A:B,2,0),"")</f>
        <v/>
      </c>
      <c r="J1844" s="64" t="str">
        <f>IFERROR(IF(I1844&lt;&gt;"",VLOOKUP(I1844,Sheet2!B:C,2,0),""),"")</f>
        <v/>
      </c>
      <c r="K1844" s="64" t="str">
        <f>IFERROR( IF(I1844&lt;&gt;"", HLOOKUP(L$2+$A1844,Sheet2!BX:NK,2,0),""),"")</f>
        <v/>
      </c>
      <c r="L1844" t="str">
        <f>IF(OR(HLOOKUP(L$2+$A1844,Sheet2!BX:NK,$B1844,0),HLOOKUP(L$2+$A1844,Sheet2!BX:NK,$B1844,0)&lt;&gt;""),HLOOKUP(L$2+$A1844,Sheet2!BX:NK,$B1844,0),"")</f>
        <v/>
      </c>
      <c r="M1844" t="str">
        <f>IF(OR(HLOOKUP(M$2+$A1844,Sheet2!BY:NL,$B1844,0),HLOOKUP(M$2+$A1844,Sheet2!BY:NL,$B1844,0)&lt;&gt;""),HLOOKUP(M$2+$A1844,Sheet2!BY:NL,$B1844,0),"")</f>
        <v/>
      </c>
      <c r="N1844" t="str">
        <f>IF(OR(HLOOKUP(N$2+$A1844,Sheet2!BZ:NM,$B1844,0),HLOOKUP(N$2+$A1844,Sheet2!BZ:NM,$B1844,0)&lt;&gt;""),HLOOKUP(N$2+$A1844,Sheet2!BZ:NM,$B1844,0),"")</f>
        <v/>
      </c>
      <c r="O1844" t="str">
        <f>IF(OR(HLOOKUP(O$2+$A1844,Sheet2!CA:NN,$B1844,0),HLOOKUP(O$2+$A1844,Sheet2!CA:NN,$B1844,0)&lt;&gt;""),HLOOKUP(O$2+$A1844,Sheet2!CA:NN,$B1844,0),"")</f>
        <v/>
      </c>
      <c r="P1844" t="str">
        <f>IF(OR(HLOOKUP(P$2+$A1844,Sheet2!CB:NO,$B1844,0),HLOOKUP(P$2+$A1844,Sheet2!CB:NO,$B1844,0)&lt;&gt;""),HLOOKUP(P$2+$A1844,Sheet2!CB:NO,$B1844,0),"")</f>
        <v/>
      </c>
      <c r="Q1844" t="str">
        <f>IF(OR(HLOOKUP(Q$2+$A1844,Sheet2!CC:NO,$B1844,0),HLOOKUP(Q$2+$A1844,Sheet2!CC:NO,$B1844,0)&lt;&gt;""),HLOOKUP(Q$2+$A1844,Sheet2!CC:NO,$B1844,0),"")</f>
        <v/>
      </c>
    </row>
    <row r="1845" spans="1:17" x14ac:dyDescent="0.25">
      <c r="A1845" s="64">
        <f t="shared" si="227"/>
        <v>6</v>
      </c>
      <c r="B1845" s="64">
        <f t="shared" si="228"/>
        <v>189</v>
      </c>
      <c r="C1845" s="64">
        <f t="shared" si="229"/>
        <v>2</v>
      </c>
      <c r="D1845" s="64">
        <f t="shared" si="230"/>
        <v>185</v>
      </c>
      <c r="E1845" s="64">
        <f t="shared" si="231"/>
        <v>921</v>
      </c>
      <c r="F1845" s="64" t="str">
        <f t="shared" si="224"/>
        <v/>
      </c>
      <c r="G1845" s="64" t="str">
        <f t="shared" si="225"/>
        <v/>
      </c>
      <c r="H1845" s="64" t="str">
        <f t="shared" si="226"/>
        <v/>
      </c>
      <c r="I1845" s="80" t="str">
        <f>IFERROR(VLOOKUP(D1845,Sheet2!A:B,2,0),"")</f>
        <v/>
      </c>
      <c r="J1845" s="64" t="str">
        <f>IFERROR(IF(I1845&lt;&gt;"",VLOOKUP(I1845,Sheet2!B:C,2,0),""),"")</f>
        <v/>
      </c>
      <c r="K1845" s="64" t="str">
        <f>IFERROR( IF(I1845&lt;&gt;"", HLOOKUP(L$2+$A1845,Sheet2!BX:NK,2,0),""),"")</f>
        <v/>
      </c>
      <c r="L1845" t="str">
        <f>IF(OR(HLOOKUP(L$2+$A1845,Sheet2!BX:NK,$B1845,0),HLOOKUP(L$2+$A1845,Sheet2!BX:NK,$B1845,0)&lt;&gt;""),HLOOKUP(L$2+$A1845,Sheet2!BX:NK,$B1845,0),"")</f>
        <v/>
      </c>
      <c r="M1845" t="str">
        <f>IF(OR(HLOOKUP(M$2+$A1845,Sheet2!BY:NL,$B1845,0),HLOOKUP(M$2+$A1845,Sheet2!BY:NL,$B1845,0)&lt;&gt;""),HLOOKUP(M$2+$A1845,Sheet2!BY:NL,$B1845,0),"")</f>
        <v/>
      </c>
      <c r="N1845" t="str">
        <f>IF(OR(HLOOKUP(N$2+$A1845,Sheet2!BZ:NM,$B1845,0),HLOOKUP(N$2+$A1845,Sheet2!BZ:NM,$B1845,0)&lt;&gt;""),HLOOKUP(N$2+$A1845,Sheet2!BZ:NM,$B1845,0),"")</f>
        <v/>
      </c>
      <c r="O1845" t="str">
        <f>IF(OR(HLOOKUP(O$2+$A1845,Sheet2!CA:NN,$B1845,0),HLOOKUP(O$2+$A1845,Sheet2!CA:NN,$B1845,0)&lt;&gt;""),HLOOKUP(O$2+$A1845,Sheet2!CA:NN,$B1845,0),"")</f>
        <v/>
      </c>
      <c r="P1845" t="str">
        <f>IF(OR(HLOOKUP(P$2+$A1845,Sheet2!CB:NO,$B1845,0),HLOOKUP(P$2+$A1845,Sheet2!CB:NO,$B1845,0)&lt;&gt;""),HLOOKUP(P$2+$A1845,Sheet2!CB:NO,$B1845,0),"")</f>
        <v/>
      </c>
      <c r="Q1845" t="str">
        <f>IF(OR(HLOOKUP(Q$2+$A1845,Sheet2!CC:NO,$B1845,0),HLOOKUP(Q$2+$A1845,Sheet2!CC:NO,$B1845,0)&lt;&gt;""),HLOOKUP(Q$2+$A1845,Sheet2!CC:NO,$B1845,0),"")</f>
        <v/>
      </c>
    </row>
    <row r="1846" spans="1:17" x14ac:dyDescent="0.25">
      <c r="A1846" s="64">
        <f t="shared" si="227"/>
        <v>12</v>
      </c>
      <c r="B1846" s="64">
        <f t="shared" si="228"/>
        <v>189</v>
      </c>
      <c r="C1846" s="64">
        <f t="shared" si="229"/>
        <v>3</v>
      </c>
      <c r="D1846" s="64">
        <f t="shared" si="230"/>
        <v>185</v>
      </c>
      <c r="E1846" s="64">
        <f t="shared" si="231"/>
        <v>921</v>
      </c>
      <c r="F1846" s="64" t="str">
        <f t="shared" si="224"/>
        <v/>
      </c>
      <c r="G1846" s="64" t="str">
        <f t="shared" si="225"/>
        <v/>
      </c>
      <c r="H1846" s="64" t="str">
        <f t="shared" si="226"/>
        <v/>
      </c>
      <c r="I1846" s="80" t="str">
        <f>IFERROR(VLOOKUP(D1846,Sheet2!A:B,2,0),"")</f>
        <v/>
      </c>
      <c r="J1846" s="64" t="str">
        <f>IFERROR(IF(I1846&lt;&gt;"",VLOOKUP(I1846,Sheet2!B:C,2,0),""),"")</f>
        <v/>
      </c>
      <c r="K1846" s="64" t="str">
        <f>IFERROR( IF(I1846&lt;&gt;"", HLOOKUP(L$2+$A1846,Sheet2!BX:NK,2,0),""),"")</f>
        <v/>
      </c>
      <c r="L1846" t="str">
        <f>IF(OR(HLOOKUP(L$2+$A1846,Sheet2!BX:NK,$B1846,0),HLOOKUP(L$2+$A1846,Sheet2!BX:NK,$B1846,0)&lt;&gt;""),HLOOKUP(L$2+$A1846,Sheet2!BX:NK,$B1846,0),"")</f>
        <v/>
      </c>
      <c r="M1846" t="str">
        <f>IF(OR(HLOOKUP(M$2+$A1846,Sheet2!BY:NL,$B1846,0),HLOOKUP(M$2+$A1846,Sheet2!BY:NL,$B1846,0)&lt;&gt;""),HLOOKUP(M$2+$A1846,Sheet2!BY:NL,$B1846,0),"")</f>
        <v/>
      </c>
      <c r="N1846" t="str">
        <f>IF(OR(HLOOKUP(N$2+$A1846,Sheet2!BZ:NM,$B1846,0),HLOOKUP(N$2+$A1846,Sheet2!BZ:NM,$B1846,0)&lt;&gt;""),HLOOKUP(N$2+$A1846,Sheet2!BZ:NM,$B1846,0),"")</f>
        <v/>
      </c>
      <c r="O1846" t="str">
        <f>IF(OR(HLOOKUP(O$2+$A1846,Sheet2!CA:NN,$B1846,0),HLOOKUP(O$2+$A1846,Sheet2!CA:NN,$B1846,0)&lt;&gt;""),HLOOKUP(O$2+$A1846,Sheet2!CA:NN,$B1846,0),"")</f>
        <v/>
      </c>
      <c r="P1846" t="str">
        <f>IF(OR(HLOOKUP(P$2+$A1846,Sheet2!CB:NO,$B1846,0),HLOOKUP(P$2+$A1846,Sheet2!CB:NO,$B1846,0)&lt;&gt;""),HLOOKUP(P$2+$A1846,Sheet2!CB:NO,$B1846,0),"")</f>
        <v/>
      </c>
      <c r="Q1846" t="str">
        <f>IF(OR(HLOOKUP(Q$2+$A1846,Sheet2!CC:NO,$B1846,0),HLOOKUP(Q$2+$A1846,Sheet2!CC:NO,$B1846,0)&lt;&gt;""),HLOOKUP(Q$2+$A1846,Sheet2!CC:NO,$B1846,0),"")</f>
        <v/>
      </c>
    </row>
    <row r="1847" spans="1:17" x14ac:dyDescent="0.25">
      <c r="A1847" s="64">
        <f t="shared" si="227"/>
        <v>18</v>
      </c>
      <c r="B1847" s="64">
        <f t="shared" si="228"/>
        <v>189</v>
      </c>
      <c r="C1847" s="64">
        <f t="shared" si="229"/>
        <v>4</v>
      </c>
      <c r="D1847" s="64">
        <f t="shared" si="230"/>
        <v>185</v>
      </c>
      <c r="E1847" s="64">
        <f t="shared" si="231"/>
        <v>921</v>
      </c>
      <c r="F1847" s="64" t="str">
        <f t="shared" si="224"/>
        <v/>
      </c>
      <c r="G1847" s="64" t="str">
        <f t="shared" si="225"/>
        <v/>
      </c>
      <c r="H1847" s="64" t="str">
        <f t="shared" si="226"/>
        <v/>
      </c>
      <c r="I1847" s="80" t="str">
        <f>IFERROR(VLOOKUP(D1847,Sheet2!A:B,2,0),"")</f>
        <v/>
      </c>
      <c r="J1847" s="64" t="str">
        <f>IFERROR(IF(I1847&lt;&gt;"",VLOOKUP(I1847,Sheet2!B:C,2,0),""),"")</f>
        <v/>
      </c>
      <c r="K1847" s="64" t="str">
        <f>IFERROR( IF(I1847&lt;&gt;"", HLOOKUP(L$2+$A1847,Sheet2!BX:NK,2,0),""),"")</f>
        <v/>
      </c>
      <c r="L1847" t="str">
        <f>IF(OR(HLOOKUP(L$2+$A1847,Sheet2!BX:NK,$B1847,0),HLOOKUP(L$2+$A1847,Sheet2!BX:NK,$B1847,0)&lt;&gt;""),HLOOKUP(L$2+$A1847,Sheet2!BX:NK,$B1847,0),"")</f>
        <v/>
      </c>
      <c r="M1847" t="str">
        <f>IF(OR(HLOOKUP(M$2+$A1847,Sheet2!BY:NL,$B1847,0),HLOOKUP(M$2+$A1847,Sheet2!BY:NL,$B1847,0)&lt;&gt;""),HLOOKUP(M$2+$A1847,Sheet2!BY:NL,$B1847,0),"")</f>
        <v/>
      </c>
      <c r="N1847" t="str">
        <f>IF(OR(HLOOKUP(N$2+$A1847,Sheet2!BZ:NM,$B1847,0),HLOOKUP(N$2+$A1847,Sheet2!BZ:NM,$B1847,0)&lt;&gt;""),HLOOKUP(N$2+$A1847,Sheet2!BZ:NM,$B1847,0),"")</f>
        <v/>
      </c>
      <c r="O1847" t="str">
        <f>IF(OR(HLOOKUP(O$2+$A1847,Sheet2!CA:NN,$B1847,0),HLOOKUP(O$2+$A1847,Sheet2!CA:NN,$B1847,0)&lt;&gt;""),HLOOKUP(O$2+$A1847,Sheet2!CA:NN,$B1847,0),"")</f>
        <v/>
      </c>
      <c r="P1847" t="str">
        <f>IF(OR(HLOOKUP(P$2+$A1847,Sheet2!CB:NO,$B1847,0),HLOOKUP(P$2+$A1847,Sheet2!CB:NO,$B1847,0)&lt;&gt;""),HLOOKUP(P$2+$A1847,Sheet2!CB:NO,$B1847,0),"")</f>
        <v/>
      </c>
      <c r="Q1847" t="str">
        <f>IF(OR(HLOOKUP(Q$2+$A1847,Sheet2!CC:NO,$B1847,0),HLOOKUP(Q$2+$A1847,Sheet2!CC:NO,$B1847,0)&lt;&gt;""),HLOOKUP(Q$2+$A1847,Sheet2!CC:NO,$B1847,0),"")</f>
        <v/>
      </c>
    </row>
    <row r="1848" spans="1:17" x14ac:dyDescent="0.25">
      <c r="A1848" s="64">
        <f t="shared" si="227"/>
        <v>24</v>
      </c>
      <c r="B1848" s="64">
        <f t="shared" si="228"/>
        <v>189</v>
      </c>
      <c r="C1848" s="64">
        <f t="shared" si="229"/>
        <v>5</v>
      </c>
      <c r="D1848" s="64">
        <f t="shared" si="230"/>
        <v>185</v>
      </c>
      <c r="E1848" s="64">
        <f t="shared" si="231"/>
        <v>921</v>
      </c>
      <c r="F1848" s="64" t="str">
        <f t="shared" si="224"/>
        <v/>
      </c>
      <c r="G1848" s="64" t="str">
        <f t="shared" si="225"/>
        <v/>
      </c>
      <c r="H1848" s="64" t="str">
        <f t="shared" si="226"/>
        <v/>
      </c>
      <c r="I1848" s="80" t="str">
        <f>IFERROR(VLOOKUP(D1848,Sheet2!A:B,2,0),"")</f>
        <v/>
      </c>
      <c r="J1848" s="64" t="str">
        <f>IFERROR(IF(I1848&lt;&gt;"",VLOOKUP(I1848,Sheet2!B:C,2,0),""),"")</f>
        <v/>
      </c>
      <c r="K1848" s="64" t="str">
        <f>IFERROR( IF(I1848&lt;&gt;"", HLOOKUP(L$2+$A1848,Sheet2!BX:NK,2,0),""),"")</f>
        <v/>
      </c>
      <c r="L1848" t="str">
        <f>IF(OR(HLOOKUP(L$2+$A1848,Sheet2!BX:NK,$B1848,0),HLOOKUP(L$2+$A1848,Sheet2!BX:NK,$B1848,0)&lt;&gt;""),HLOOKUP(L$2+$A1848,Sheet2!BX:NK,$B1848,0),"")</f>
        <v/>
      </c>
      <c r="M1848" t="str">
        <f>IF(OR(HLOOKUP(M$2+$A1848,Sheet2!BY:NL,$B1848,0),HLOOKUP(M$2+$A1848,Sheet2!BY:NL,$B1848,0)&lt;&gt;""),HLOOKUP(M$2+$A1848,Sheet2!BY:NL,$B1848,0),"")</f>
        <v/>
      </c>
      <c r="N1848" t="str">
        <f>IF(OR(HLOOKUP(N$2+$A1848,Sheet2!BZ:NM,$B1848,0),HLOOKUP(N$2+$A1848,Sheet2!BZ:NM,$B1848,0)&lt;&gt;""),HLOOKUP(N$2+$A1848,Sheet2!BZ:NM,$B1848,0),"")</f>
        <v/>
      </c>
      <c r="O1848" t="str">
        <f>IF(OR(HLOOKUP(O$2+$A1848,Sheet2!CA:NN,$B1848,0),HLOOKUP(O$2+$A1848,Sheet2!CA:NN,$B1848,0)&lt;&gt;""),HLOOKUP(O$2+$A1848,Sheet2!CA:NN,$B1848,0),"")</f>
        <v/>
      </c>
      <c r="P1848" t="str">
        <f>IF(OR(HLOOKUP(P$2+$A1848,Sheet2!CB:NO,$B1848,0),HLOOKUP(P$2+$A1848,Sheet2!CB:NO,$B1848,0)&lt;&gt;""),HLOOKUP(P$2+$A1848,Sheet2!CB:NO,$B1848,0),"")</f>
        <v/>
      </c>
      <c r="Q1848" t="str">
        <f>IF(OR(HLOOKUP(Q$2+$A1848,Sheet2!CC:NO,$B1848,0),HLOOKUP(Q$2+$A1848,Sheet2!CC:NO,$B1848,0)&lt;&gt;""),HLOOKUP(Q$2+$A1848,Sheet2!CC:NO,$B1848,0),"")</f>
        <v/>
      </c>
    </row>
    <row r="1849" spans="1:17" x14ac:dyDescent="0.25">
      <c r="A1849" s="64">
        <f t="shared" si="227"/>
        <v>30</v>
      </c>
      <c r="B1849" s="64">
        <f t="shared" si="228"/>
        <v>189</v>
      </c>
      <c r="C1849" s="64">
        <f t="shared" si="229"/>
        <v>6</v>
      </c>
      <c r="D1849" s="64">
        <f t="shared" si="230"/>
        <v>185</v>
      </c>
      <c r="E1849" s="64">
        <f t="shared" si="231"/>
        <v>921</v>
      </c>
      <c r="F1849" s="64" t="str">
        <f t="shared" si="224"/>
        <v/>
      </c>
      <c r="G1849" s="64" t="str">
        <f t="shared" si="225"/>
        <v/>
      </c>
      <c r="H1849" s="64" t="str">
        <f t="shared" si="226"/>
        <v/>
      </c>
      <c r="I1849" s="80" t="str">
        <f>IFERROR(VLOOKUP(D1849,Sheet2!A:B,2,0),"")</f>
        <v/>
      </c>
      <c r="J1849" s="64" t="str">
        <f>IFERROR(IF(I1849&lt;&gt;"",VLOOKUP(I1849,Sheet2!B:C,2,0),""),"")</f>
        <v/>
      </c>
      <c r="K1849" s="64" t="str">
        <f>IFERROR( IF(I1849&lt;&gt;"", HLOOKUP(L$2+$A1849,Sheet2!BX:NK,2,0),""),"")</f>
        <v/>
      </c>
      <c r="L1849" t="str">
        <f>IF(OR(HLOOKUP(L$2+$A1849,Sheet2!BX:NK,$B1849,0),HLOOKUP(L$2+$A1849,Sheet2!BX:NK,$B1849,0)&lt;&gt;""),HLOOKUP(L$2+$A1849,Sheet2!BX:NK,$B1849,0),"")</f>
        <v/>
      </c>
      <c r="M1849" t="str">
        <f>IF(OR(HLOOKUP(M$2+$A1849,Sheet2!BY:NL,$B1849,0),HLOOKUP(M$2+$A1849,Sheet2!BY:NL,$B1849,0)&lt;&gt;""),HLOOKUP(M$2+$A1849,Sheet2!BY:NL,$B1849,0),"")</f>
        <v/>
      </c>
      <c r="N1849" t="str">
        <f>IF(OR(HLOOKUP(N$2+$A1849,Sheet2!BZ:NM,$B1849,0),HLOOKUP(N$2+$A1849,Sheet2!BZ:NM,$B1849,0)&lt;&gt;""),HLOOKUP(N$2+$A1849,Sheet2!BZ:NM,$B1849,0),"")</f>
        <v/>
      </c>
      <c r="O1849" t="str">
        <f>IF(OR(HLOOKUP(O$2+$A1849,Sheet2!CA:NN,$B1849,0),HLOOKUP(O$2+$A1849,Sheet2!CA:NN,$B1849,0)&lt;&gt;""),HLOOKUP(O$2+$A1849,Sheet2!CA:NN,$B1849,0),"")</f>
        <v/>
      </c>
      <c r="P1849" t="str">
        <f>IF(OR(HLOOKUP(P$2+$A1849,Sheet2!CB:NO,$B1849,0),HLOOKUP(P$2+$A1849,Sheet2!CB:NO,$B1849,0)&lt;&gt;""),HLOOKUP(P$2+$A1849,Sheet2!CB:NO,$B1849,0),"")</f>
        <v/>
      </c>
      <c r="Q1849" t="str">
        <f>IF(OR(HLOOKUP(Q$2+$A1849,Sheet2!CC:NO,$B1849,0),HLOOKUP(Q$2+$A1849,Sheet2!CC:NO,$B1849,0)&lt;&gt;""),HLOOKUP(Q$2+$A1849,Sheet2!CC:NO,$B1849,0),"")</f>
        <v/>
      </c>
    </row>
    <row r="1850" spans="1:17" x14ac:dyDescent="0.25">
      <c r="A1850" s="64">
        <f t="shared" si="227"/>
        <v>36</v>
      </c>
      <c r="B1850" s="64">
        <f t="shared" si="228"/>
        <v>189</v>
      </c>
      <c r="C1850" s="64">
        <f t="shared" si="229"/>
        <v>7</v>
      </c>
      <c r="D1850" s="64">
        <f t="shared" si="230"/>
        <v>185</v>
      </c>
      <c r="E1850" s="64">
        <f t="shared" si="231"/>
        <v>921</v>
      </c>
      <c r="F1850" s="64" t="str">
        <f t="shared" si="224"/>
        <v/>
      </c>
      <c r="G1850" s="64" t="str">
        <f t="shared" si="225"/>
        <v/>
      </c>
      <c r="H1850" s="64" t="str">
        <f t="shared" si="226"/>
        <v/>
      </c>
      <c r="I1850" s="80" t="str">
        <f>IFERROR(VLOOKUP(D1850,Sheet2!A:B,2,0),"")</f>
        <v/>
      </c>
      <c r="J1850" s="64" t="str">
        <f>IFERROR(IF(I1850&lt;&gt;"",VLOOKUP(I1850,Sheet2!B:C,2,0),""),"")</f>
        <v/>
      </c>
      <c r="K1850" s="64" t="str">
        <f>IFERROR( IF(I1850&lt;&gt;"", HLOOKUP(L$2+$A1850,Sheet2!BX:NK,2,0),""),"")</f>
        <v/>
      </c>
      <c r="L1850" t="str">
        <f>IF(OR(HLOOKUP(L$2+$A1850,Sheet2!BX:NK,$B1850,0),HLOOKUP(L$2+$A1850,Sheet2!BX:NK,$B1850,0)&lt;&gt;""),HLOOKUP(L$2+$A1850,Sheet2!BX:NK,$B1850,0),"")</f>
        <v/>
      </c>
      <c r="M1850" t="str">
        <f>IF(OR(HLOOKUP(M$2+$A1850,Sheet2!BY:NL,$B1850,0),HLOOKUP(M$2+$A1850,Sheet2!BY:NL,$B1850,0)&lt;&gt;""),HLOOKUP(M$2+$A1850,Sheet2!BY:NL,$B1850,0),"")</f>
        <v/>
      </c>
      <c r="N1850" t="str">
        <f>IF(OR(HLOOKUP(N$2+$A1850,Sheet2!BZ:NM,$B1850,0),HLOOKUP(N$2+$A1850,Sheet2!BZ:NM,$B1850,0)&lt;&gt;""),HLOOKUP(N$2+$A1850,Sheet2!BZ:NM,$B1850,0),"")</f>
        <v/>
      </c>
      <c r="O1850" t="str">
        <f>IF(OR(HLOOKUP(O$2+$A1850,Sheet2!CA:NN,$B1850,0),HLOOKUP(O$2+$A1850,Sheet2!CA:NN,$B1850,0)&lt;&gt;""),HLOOKUP(O$2+$A1850,Sheet2!CA:NN,$B1850,0),"")</f>
        <v/>
      </c>
      <c r="P1850" t="str">
        <f>IF(OR(HLOOKUP(P$2+$A1850,Sheet2!CB:NO,$B1850,0),HLOOKUP(P$2+$A1850,Sheet2!CB:NO,$B1850,0)&lt;&gt;""),HLOOKUP(P$2+$A1850,Sheet2!CB:NO,$B1850,0),"")</f>
        <v/>
      </c>
      <c r="Q1850" t="str">
        <f>IF(OR(HLOOKUP(Q$2+$A1850,Sheet2!CC:NO,$B1850,0),HLOOKUP(Q$2+$A1850,Sheet2!CC:NO,$B1850,0)&lt;&gt;""),HLOOKUP(Q$2+$A1850,Sheet2!CC:NO,$B1850,0),"")</f>
        <v/>
      </c>
    </row>
    <row r="1851" spans="1:17" x14ac:dyDescent="0.25">
      <c r="A1851" s="64">
        <f t="shared" si="227"/>
        <v>42</v>
      </c>
      <c r="B1851" s="64">
        <f t="shared" si="228"/>
        <v>189</v>
      </c>
      <c r="C1851" s="64">
        <f t="shared" si="229"/>
        <v>8</v>
      </c>
      <c r="D1851" s="64">
        <f t="shared" si="230"/>
        <v>185</v>
      </c>
      <c r="E1851" s="64">
        <f t="shared" si="231"/>
        <v>921</v>
      </c>
      <c r="F1851" s="64" t="str">
        <f t="shared" si="224"/>
        <v/>
      </c>
      <c r="G1851" s="64" t="str">
        <f t="shared" si="225"/>
        <v/>
      </c>
      <c r="H1851" s="64" t="str">
        <f t="shared" si="226"/>
        <v/>
      </c>
      <c r="I1851" s="80" t="str">
        <f>IFERROR(VLOOKUP(D1851,Sheet2!A:B,2,0),"")</f>
        <v/>
      </c>
      <c r="J1851" s="64" t="str">
        <f>IFERROR(IF(I1851&lt;&gt;"",VLOOKUP(I1851,Sheet2!B:C,2,0),""),"")</f>
        <v/>
      </c>
      <c r="K1851" s="64" t="str">
        <f>IFERROR( IF(I1851&lt;&gt;"", HLOOKUP(L$2+$A1851,Sheet2!BX:NK,2,0),""),"")</f>
        <v/>
      </c>
      <c r="L1851" t="str">
        <f>IF(OR(HLOOKUP(L$2+$A1851,Sheet2!BX:NK,$B1851,0),HLOOKUP(L$2+$A1851,Sheet2!BX:NK,$B1851,0)&lt;&gt;""),HLOOKUP(L$2+$A1851,Sheet2!BX:NK,$B1851,0),"")</f>
        <v/>
      </c>
      <c r="M1851" t="str">
        <f>IF(OR(HLOOKUP(M$2+$A1851,Sheet2!BY:NL,$B1851,0),HLOOKUP(M$2+$A1851,Sheet2!BY:NL,$B1851,0)&lt;&gt;""),HLOOKUP(M$2+$A1851,Sheet2!BY:NL,$B1851,0),"")</f>
        <v/>
      </c>
      <c r="N1851" t="str">
        <f>IF(OR(HLOOKUP(N$2+$A1851,Sheet2!BZ:NM,$B1851,0),HLOOKUP(N$2+$A1851,Sheet2!BZ:NM,$B1851,0)&lt;&gt;""),HLOOKUP(N$2+$A1851,Sheet2!BZ:NM,$B1851,0),"")</f>
        <v/>
      </c>
      <c r="O1851" t="str">
        <f>IF(OR(HLOOKUP(O$2+$A1851,Sheet2!CA:NN,$B1851,0),HLOOKUP(O$2+$A1851,Sheet2!CA:NN,$B1851,0)&lt;&gt;""),HLOOKUP(O$2+$A1851,Sheet2!CA:NN,$B1851,0),"")</f>
        <v/>
      </c>
      <c r="P1851" t="str">
        <f>IF(OR(HLOOKUP(P$2+$A1851,Sheet2!CB:NO,$B1851,0),HLOOKUP(P$2+$A1851,Sheet2!CB:NO,$B1851,0)&lt;&gt;""),HLOOKUP(P$2+$A1851,Sheet2!CB:NO,$B1851,0),"")</f>
        <v/>
      </c>
      <c r="Q1851" t="str">
        <f>IF(OR(HLOOKUP(Q$2+$A1851,Sheet2!CC:NO,$B1851,0),HLOOKUP(Q$2+$A1851,Sheet2!CC:NO,$B1851,0)&lt;&gt;""),HLOOKUP(Q$2+$A1851,Sheet2!CC:NO,$B1851,0),"")</f>
        <v/>
      </c>
    </row>
    <row r="1852" spans="1:17" x14ac:dyDescent="0.25">
      <c r="A1852" s="64">
        <f t="shared" si="227"/>
        <v>48</v>
      </c>
      <c r="B1852" s="64">
        <f t="shared" si="228"/>
        <v>189</v>
      </c>
      <c r="C1852" s="64">
        <f t="shared" si="229"/>
        <v>9</v>
      </c>
      <c r="D1852" s="64">
        <f t="shared" si="230"/>
        <v>185</v>
      </c>
      <c r="E1852" s="64">
        <f t="shared" si="231"/>
        <v>921</v>
      </c>
      <c r="F1852" s="64" t="str">
        <f t="shared" si="224"/>
        <v/>
      </c>
      <c r="G1852" s="64" t="str">
        <f t="shared" si="225"/>
        <v/>
      </c>
      <c r="H1852" s="64" t="str">
        <f t="shared" si="226"/>
        <v/>
      </c>
      <c r="I1852" s="80" t="str">
        <f>IFERROR(VLOOKUP(D1852,Sheet2!A:B,2,0),"")</f>
        <v/>
      </c>
      <c r="J1852" s="64" t="str">
        <f>IFERROR(IF(I1852&lt;&gt;"",VLOOKUP(I1852,Sheet2!B:C,2,0),""),"")</f>
        <v/>
      </c>
      <c r="K1852" s="64" t="str">
        <f>IFERROR( IF(I1852&lt;&gt;"", HLOOKUP(L$2+$A1852,Sheet2!BX:NK,2,0),""),"")</f>
        <v/>
      </c>
      <c r="L1852" t="str">
        <f>IF(OR(HLOOKUP(L$2+$A1852,Sheet2!BX:NK,$B1852,0),HLOOKUP(L$2+$A1852,Sheet2!BX:NK,$B1852,0)&lt;&gt;""),HLOOKUP(L$2+$A1852,Sheet2!BX:NK,$B1852,0),"")</f>
        <v/>
      </c>
      <c r="M1852" t="str">
        <f>IF(OR(HLOOKUP(M$2+$A1852,Sheet2!BY:NL,$B1852,0),HLOOKUP(M$2+$A1852,Sheet2!BY:NL,$B1852,0)&lt;&gt;""),HLOOKUP(M$2+$A1852,Sheet2!BY:NL,$B1852,0),"")</f>
        <v/>
      </c>
      <c r="N1852" t="str">
        <f>IF(OR(HLOOKUP(N$2+$A1852,Sheet2!BZ:NM,$B1852,0),HLOOKUP(N$2+$A1852,Sheet2!BZ:NM,$B1852,0)&lt;&gt;""),HLOOKUP(N$2+$A1852,Sheet2!BZ:NM,$B1852,0),"")</f>
        <v/>
      </c>
      <c r="O1852" t="str">
        <f>IF(OR(HLOOKUP(O$2+$A1852,Sheet2!CA:NN,$B1852,0),HLOOKUP(O$2+$A1852,Sheet2!CA:NN,$B1852,0)&lt;&gt;""),HLOOKUP(O$2+$A1852,Sheet2!CA:NN,$B1852,0),"")</f>
        <v/>
      </c>
      <c r="P1852" t="str">
        <f>IF(OR(HLOOKUP(P$2+$A1852,Sheet2!CB:NO,$B1852,0),HLOOKUP(P$2+$A1852,Sheet2!CB:NO,$B1852,0)&lt;&gt;""),HLOOKUP(P$2+$A1852,Sheet2!CB:NO,$B1852,0),"")</f>
        <v/>
      </c>
      <c r="Q1852" t="str">
        <f>IF(OR(HLOOKUP(Q$2+$A1852,Sheet2!CC:NO,$B1852,0),HLOOKUP(Q$2+$A1852,Sheet2!CC:NO,$B1852,0)&lt;&gt;""),HLOOKUP(Q$2+$A1852,Sheet2!CC:NO,$B1852,0),"")</f>
        <v/>
      </c>
    </row>
    <row r="1853" spans="1:17" x14ac:dyDescent="0.25">
      <c r="A1853" s="64">
        <f t="shared" si="227"/>
        <v>54</v>
      </c>
      <c r="B1853" s="64">
        <f t="shared" si="228"/>
        <v>189</v>
      </c>
      <c r="C1853" s="64">
        <f t="shared" si="229"/>
        <v>10</v>
      </c>
      <c r="D1853" s="64">
        <f t="shared" si="230"/>
        <v>185</v>
      </c>
      <c r="E1853" s="64">
        <f t="shared" si="231"/>
        <v>921</v>
      </c>
      <c r="F1853" s="64" t="str">
        <f t="shared" si="224"/>
        <v/>
      </c>
      <c r="G1853" s="64" t="str">
        <f t="shared" si="225"/>
        <v/>
      </c>
      <c r="H1853" s="64" t="str">
        <f t="shared" si="226"/>
        <v/>
      </c>
      <c r="I1853" s="80" t="str">
        <f>IFERROR(VLOOKUP(D1853,Sheet2!A:B,2,0),"")</f>
        <v/>
      </c>
      <c r="J1853" s="64" t="str">
        <f>IFERROR(IF(I1853&lt;&gt;"",VLOOKUP(I1853,Sheet2!B:C,2,0),""),"")</f>
        <v/>
      </c>
      <c r="K1853" s="64" t="str">
        <f>IFERROR( IF(I1853&lt;&gt;"", HLOOKUP(L$2+$A1853,Sheet2!BX:NK,2,0),""),"")</f>
        <v/>
      </c>
      <c r="L1853" t="str">
        <f>IF(OR(HLOOKUP(L$2+$A1853,Sheet2!BX:NK,$B1853,0),HLOOKUP(L$2+$A1853,Sheet2!BX:NK,$B1853,0)&lt;&gt;""),HLOOKUP(L$2+$A1853,Sheet2!BX:NK,$B1853,0),"")</f>
        <v/>
      </c>
      <c r="M1853" t="str">
        <f>IF(OR(HLOOKUP(M$2+$A1853,Sheet2!BY:NL,$B1853,0),HLOOKUP(M$2+$A1853,Sheet2!BY:NL,$B1853,0)&lt;&gt;""),HLOOKUP(M$2+$A1853,Sheet2!BY:NL,$B1853,0),"")</f>
        <v/>
      </c>
      <c r="N1853" t="str">
        <f>IF(OR(HLOOKUP(N$2+$A1853,Sheet2!BZ:NM,$B1853,0),HLOOKUP(N$2+$A1853,Sheet2!BZ:NM,$B1853,0)&lt;&gt;""),HLOOKUP(N$2+$A1853,Sheet2!BZ:NM,$B1853,0),"")</f>
        <v/>
      </c>
      <c r="O1853" t="str">
        <f>IF(OR(HLOOKUP(O$2+$A1853,Sheet2!CA:NN,$B1853,0),HLOOKUP(O$2+$A1853,Sheet2!CA:NN,$B1853,0)&lt;&gt;""),HLOOKUP(O$2+$A1853,Sheet2!CA:NN,$B1853,0),"")</f>
        <v/>
      </c>
      <c r="P1853" t="str">
        <f>IF(OR(HLOOKUP(P$2+$A1853,Sheet2!CB:NO,$B1853,0),HLOOKUP(P$2+$A1853,Sheet2!CB:NO,$B1853,0)&lt;&gt;""),HLOOKUP(P$2+$A1853,Sheet2!CB:NO,$B1853,0),"")</f>
        <v/>
      </c>
      <c r="Q1853" t="str">
        <f>IF(OR(HLOOKUP(Q$2+$A1853,Sheet2!CC:NO,$B1853,0),HLOOKUP(Q$2+$A1853,Sheet2!CC:NO,$B1853,0)&lt;&gt;""),HLOOKUP(Q$2+$A1853,Sheet2!CC:NO,$B1853,0),"")</f>
        <v/>
      </c>
    </row>
    <row r="1854" spans="1:17" x14ac:dyDescent="0.25">
      <c r="A1854" s="64">
        <f t="shared" si="227"/>
        <v>0</v>
      </c>
      <c r="B1854" s="64">
        <f t="shared" si="228"/>
        <v>190</v>
      </c>
      <c r="C1854" s="64">
        <f t="shared" si="229"/>
        <v>1</v>
      </c>
      <c r="D1854" s="64">
        <f t="shared" si="230"/>
        <v>186</v>
      </c>
      <c r="E1854" s="64">
        <f t="shared" si="231"/>
        <v>926</v>
      </c>
      <c r="F1854" s="64" t="str">
        <f t="shared" si="224"/>
        <v/>
      </c>
      <c r="G1854" s="64" t="str">
        <f t="shared" si="225"/>
        <v/>
      </c>
      <c r="H1854" s="64" t="str">
        <f t="shared" si="226"/>
        <v/>
      </c>
      <c r="I1854" s="80" t="str">
        <f>IFERROR(VLOOKUP(D1854,Sheet2!A:B,2,0),"")</f>
        <v/>
      </c>
      <c r="J1854" s="64" t="str">
        <f>IFERROR(IF(I1854&lt;&gt;"",VLOOKUP(I1854,Sheet2!B:C,2,0),""),"")</f>
        <v/>
      </c>
      <c r="K1854" s="64" t="str">
        <f>IFERROR( IF(I1854&lt;&gt;"", HLOOKUP(L$2+$A1854,Sheet2!BX:NK,2,0),""),"")</f>
        <v/>
      </c>
      <c r="L1854" t="str">
        <f>IF(OR(HLOOKUP(L$2+$A1854,Sheet2!BX:NK,$B1854,0),HLOOKUP(L$2+$A1854,Sheet2!BX:NK,$B1854,0)&lt;&gt;""),HLOOKUP(L$2+$A1854,Sheet2!BX:NK,$B1854,0),"")</f>
        <v/>
      </c>
      <c r="M1854" t="str">
        <f>IF(OR(HLOOKUP(M$2+$A1854,Sheet2!BY:NL,$B1854,0),HLOOKUP(M$2+$A1854,Sheet2!BY:NL,$B1854,0)&lt;&gt;""),HLOOKUP(M$2+$A1854,Sheet2!BY:NL,$B1854,0),"")</f>
        <v/>
      </c>
      <c r="N1854" t="str">
        <f>IF(OR(HLOOKUP(N$2+$A1854,Sheet2!BZ:NM,$B1854,0),HLOOKUP(N$2+$A1854,Sheet2!BZ:NM,$B1854,0)&lt;&gt;""),HLOOKUP(N$2+$A1854,Sheet2!BZ:NM,$B1854,0),"")</f>
        <v/>
      </c>
      <c r="O1854" t="str">
        <f>IF(OR(HLOOKUP(O$2+$A1854,Sheet2!CA:NN,$B1854,0),HLOOKUP(O$2+$A1854,Sheet2!CA:NN,$B1854,0)&lt;&gt;""),HLOOKUP(O$2+$A1854,Sheet2!CA:NN,$B1854,0),"")</f>
        <v/>
      </c>
      <c r="P1854" t="str">
        <f>IF(OR(HLOOKUP(P$2+$A1854,Sheet2!CB:NO,$B1854,0),HLOOKUP(P$2+$A1854,Sheet2!CB:NO,$B1854,0)&lt;&gt;""),HLOOKUP(P$2+$A1854,Sheet2!CB:NO,$B1854,0),"")</f>
        <v/>
      </c>
      <c r="Q1854" t="str">
        <f>IF(OR(HLOOKUP(Q$2+$A1854,Sheet2!CC:NO,$B1854,0),HLOOKUP(Q$2+$A1854,Sheet2!CC:NO,$B1854,0)&lt;&gt;""),HLOOKUP(Q$2+$A1854,Sheet2!CC:NO,$B1854,0),"")</f>
        <v/>
      </c>
    </row>
    <row r="1855" spans="1:17" x14ac:dyDescent="0.25">
      <c r="A1855" s="64">
        <f t="shared" si="227"/>
        <v>6</v>
      </c>
      <c r="B1855" s="64">
        <f t="shared" si="228"/>
        <v>190</v>
      </c>
      <c r="C1855" s="64">
        <f t="shared" si="229"/>
        <v>2</v>
      </c>
      <c r="D1855" s="64">
        <f t="shared" si="230"/>
        <v>186</v>
      </c>
      <c r="E1855" s="64">
        <f t="shared" si="231"/>
        <v>926</v>
      </c>
      <c r="F1855" s="64" t="str">
        <f t="shared" si="224"/>
        <v/>
      </c>
      <c r="G1855" s="64" t="str">
        <f t="shared" si="225"/>
        <v/>
      </c>
      <c r="H1855" s="64" t="str">
        <f t="shared" si="226"/>
        <v/>
      </c>
      <c r="I1855" s="80" t="str">
        <f>IFERROR(VLOOKUP(D1855,Sheet2!A:B,2,0),"")</f>
        <v/>
      </c>
      <c r="J1855" s="64" t="str">
        <f>IFERROR(IF(I1855&lt;&gt;"",VLOOKUP(I1855,Sheet2!B:C,2,0),""),"")</f>
        <v/>
      </c>
      <c r="K1855" s="64" t="str">
        <f>IFERROR( IF(I1855&lt;&gt;"", HLOOKUP(L$2+$A1855,Sheet2!BX:NK,2,0),""),"")</f>
        <v/>
      </c>
      <c r="L1855" t="str">
        <f>IF(OR(HLOOKUP(L$2+$A1855,Sheet2!BX:NK,$B1855,0),HLOOKUP(L$2+$A1855,Sheet2!BX:NK,$B1855,0)&lt;&gt;""),HLOOKUP(L$2+$A1855,Sheet2!BX:NK,$B1855,0),"")</f>
        <v/>
      </c>
      <c r="M1855" t="str">
        <f>IF(OR(HLOOKUP(M$2+$A1855,Sheet2!BY:NL,$B1855,0),HLOOKUP(M$2+$A1855,Sheet2!BY:NL,$B1855,0)&lt;&gt;""),HLOOKUP(M$2+$A1855,Sheet2!BY:NL,$B1855,0),"")</f>
        <v/>
      </c>
      <c r="N1855" t="str">
        <f>IF(OR(HLOOKUP(N$2+$A1855,Sheet2!BZ:NM,$B1855,0),HLOOKUP(N$2+$A1855,Sheet2!BZ:NM,$B1855,0)&lt;&gt;""),HLOOKUP(N$2+$A1855,Sheet2!BZ:NM,$B1855,0),"")</f>
        <v/>
      </c>
      <c r="O1855" t="str">
        <f>IF(OR(HLOOKUP(O$2+$A1855,Sheet2!CA:NN,$B1855,0),HLOOKUP(O$2+$A1855,Sheet2!CA:NN,$B1855,0)&lt;&gt;""),HLOOKUP(O$2+$A1855,Sheet2!CA:NN,$B1855,0),"")</f>
        <v/>
      </c>
      <c r="P1855" t="str">
        <f>IF(OR(HLOOKUP(P$2+$A1855,Sheet2!CB:NO,$B1855,0),HLOOKUP(P$2+$A1855,Sheet2!CB:NO,$B1855,0)&lt;&gt;""),HLOOKUP(P$2+$A1855,Sheet2!CB:NO,$B1855,0),"")</f>
        <v/>
      </c>
      <c r="Q1855" t="str">
        <f>IF(OR(HLOOKUP(Q$2+$A1855,Sheet2!CC:NO,$B1855,0),HLOOKUP(Q$2+$A1855,Sheet2!CC:NO,$B1855,0)&lt;&gt;""),HLOOKUP(Q$2+$A1855,Sheet2!CC:NO,$B1855,0),"")</f>
        <v/>
      </c>
    </row>
    <row r="1856" spans="1:17" x14ac:dyDescent="0.25">
      <c r="A1856" s="64">
        <f t="shared" si="227"/>
        <v>12</v>
      </c>
      <c r="B1856" s="64">
        <f t="shared" si="228"/>
        <v>190</v>
      </c>
      <c r="C1856" s="64">
        <f t="shared" si="229"/>
        <v>3</v>
      </c>
      <c r="D1856" s="64">
        <f t="shared" si="230"/>
        <v>186</v>
      </c>
      <c r="E1856" s="64">
        <f t="shared" si="231"/>
        <v>926</v>
      </c>
      <c r="F1856" s="64" t="str">
        <f t="shared" si="224"/>
        <v/>
      </c>
      <c r="G1856" s="64" t="str">
        <f t="shared" si="225"/>
        <v/>
      </c>
      <c r="H1856" s="64" t="str">
        <f t="shared" si="226"/>
        <v/>
      </c>
      <c r="I1856" s="80" t="str">
        <f>IFERROR(VLOOKUP(D1856,Sheet2!A:B,2,0),"")</f>
        <v/>
      </c>
      <c r="J1856" s="64" t="str">
        <f>IFERROR(IF(I1856&lt;&gt;"",VLOOKUP(I1856,Sheet2!B:C,2,0),""),"")</f>
        <v/>
      </c>
      <c r="K1856" s="64" t="str">
        <f>IFERROR( IF(I1856&lt;&gt;"", HLOOKUP(L$2+$A1856,Sheet2!BX:NK,2,0),""),"")</f>
        <v/>
      </c>
      <c r="L1856" t="str">
        <f>IF(OR(HLOOKUP(L$2+$A1856,Sheet2!BX:NK,$B1856,0),HLOOKUP(L$2+$A1856,Sheet2!BX:NK,$B1856,0)&lt;&gt;""),HLOOKUP(L$2+$A1856,Sheet2!BX:NK,$B1856,0),"")</f>
        <v/>
      </c>
      <c r="M1856" t="str">
        <f>IF(OR(HLOOKUP(M$2+$A1856,Sheet2!BY:NL,$B1856,0),HLOOKUP(M$2+$A1856,Sheet2!BY:NL,$B1856,0)&lt;&gt;""),HLOOKUP(M$2+$A1856,Sheet2!BY:NL,$B1856,0),"")</f>
        <v/>
      </c>
      <c r="N1856" t="str">
        <f>IF(OR(HLOOKUP(N$2+$A1856,Sheet2!BZ:NM,$B1856,0),HLOOKUP(N$2+$A1856,Sheet2!BZ:NM,$B1856,0)&lt;&gt;""),HLOOKUP(N$2+$A1856,Sheet2!BZ:NM,$B1856,0),"")</f>
        <v/>
      </c>
      <c r="O1856" t="str">
        <f>IF(OR(HLOOKUP(O$2+$A1856,Sheet2!CA:NN,$B1856,0),HLOOKUP(O$2+$A1856,Sheet2!CA:NN,$B1856,0)&lt;&gt;""),HLOOKUP(O$2+$A1856,Sheet2!CA:NN,$B1856,0),"")</f>
        <v/>
      </c>
      <c r="P1856" t="str">
        <f>IF(OR(HLOOKUP(P$2+$A1856,Sheet2!CB:NO,$B1856,0),HLOOKUP(P$2+$A1856,Sheet2!CB:NO,$B1856,0)&lt;&gt;""),HLOOKUP(P$2+$A1856,Sheet2!CB:NO,$B1856,0),"")</f>
        <v/>
      </c>
      <c r="Q1856" t="str">
        <f>IF(OR(HLOOKUP(Q$2+$A1856,Sheet2!CC:NO,$B1856,0),HLOOKUP(Q$2+$A1856,Sheet2!CC:NO,$B1856,0)&lt;&gt;""),HLOOKUP(Q$2+$A1856,Sheet2!CC:NO,$B1856,0),"")</f>
        <v/>
      </c>
    </row>
    <row r="1857" spans="1:17" x14ac:dyDescent="0.25">
      <c r="A1857" s="64">
        <f t="shared" si="227"/>
        <v>18</v>
      </c>
      <c r="B1857" s="64">
        <f t="shared" si="228"/>
        <v>190</v>
      </c>
      <c r="C1857" s="64">
        <f t="shared" si="229"/>
        <v>4</v>
      </c>
      <c r="D1857" s="64">
        <f t="shared" si="230"/>
        <v>186</v>
      </c>
      <c r="E1857" s="64">
        <f t="shared" si="231"/>
        <v>926</v>
      </c>
      <c r="F1857" s="64" t="str">
        <f t="shared" si="224"/>
        <v/>
      </c>
      <c r="G1857" s="64" t="str">
        <f t="shared" si="225"/>
        <v/>
      </c>
      <c r="H1857" s="64" t="str">
        <f t="shared" si="226"/>
        <v/>
      </c>
      <c r="I1857" s="80" t="str">
        <f>IFERROR(VLOOKUP(D1857,Sheet2!A:B,2,0),"")</f>
        <v/>
      </c>
      <c r="J1857" s="64" t="str">
        <f>IFERROR(IF(I1857&lt;&gt;"",VLOOKUP(I1857,Sheet2!B:C,2,0),""),"")</f>
        <v/>
      </c>
      <c r="K1857" s="64" t="str">
        <f>IFERROR( IF(I1857&lt;&gt;"", HLOOKUP(L$2+$A1857,Sheet2!BX:NK,2,0),""),"")</f>
        <v/>
      </c>
      <c r="L1857" t="str">
        <f>IF(OR(HLOOKUP(L$2+$A1857,Sheet2!BX:NK,$B1857,0),HLOOKUP(L$2+$A1857,Sheet2!BX:NK,$B1857,0)&lt;&gt;""),HLOOKUP(L$2+$A1857,Sheet2!BX:NK,$B1857,0),"")</f>
        <v/>
      </c>
      <c r="M1857" t="str">
        <f>IF(OR(HLOOKUP(M$2+$A1857,Sheet2!BY:NL,$B1857,0),HLOOKUP(M$2+$A1857,Sheet2!BY:NL,$B1857,0)&lt;&gt;""),HLOOKUP(M$2+$A1857,Sheet2!BY:NL,$B1857,0),"")</f>
        <v/>
      </c>
      <c r="N1857" t="str">
        <f>IF(OR(HLOOKUP(N$2+$A1857,Sheet2!BZ:NM,$B1857,0),HLOOKUP(N$2+$A1857,Sheet2!BZ:NM,$B1857,0)&lt;&gt;""),HLOOKUP(N$2+$A1857,Sheet2!BZ:NM,$B1857,0),"")</f>
        <v/>
      </c>
      <c r="O1857" t="str">
        <f>IF(OR(HLOOKUP(O$2+$A1857,Sheet2!CA:NN,$B1857,0),HLOOKUP(O$2+$A1857,Sheet2!CA:NN,$B1857,0)&lt;&gt;""),HLOOKUP(O$2+$A1857,Sheet2!CA:NN,$B1857,0),"")</f>
        <v/>
      </c>
      <c r="P1857" t="str">
        <f>IF(OR(HLOOKUP(P$2+$A1857,Sheet2!CB:NO,$B1857,0),HLOOKUP(P$2+$A1857,Sheet2!CB:NO,$B1857,0)&lt;&gt;""),HLOOKUP(P$2+$A1857,Sheet2!CB:NO,$B1857,0),"")</f>
        <v/>
      </c>
      <c r="Q1857" t="str">
        <f>IF(OR(HLOOKUP(Q$2+$A1857,Sheet2!CC:NO,$B1857,0),HLOOKUP(Q$2+$A1857,Sheet2!CC:NO,$B1857,0)&lt;&gt;""),HLOOKUP(Q$2+$A1857,Sheet2!CC:NO,$B1857,0),"")</f>
        <v/>
      </c>
    </row>
    <row r="1858" spans="1:17" x14ac:dyDescent="0.25">
      <c r="A1858" s="64">
        <f t="shared" si="227"/>
        <v>24</v>
      </c>
      <c r="B1858" s="64">
        <f t="shared" si="228"/>
        <v>190</v>
      </c>
      <c r="C1858" s="64">
        <f t="shared" si="229"/>
        <v>5</v>
      </c>
      <c r="D1858" s="64">
        <f t="shared" si="230"/>
        <v>186</v>
      </c>
      <c r="E1858" s="64">
        <f t="shared" si="231"/>
        <v>926</v>
      </c>
      <c r="F1858" s="64" t="str">
        <f t="shared" si="224"/>
        <v/>
      </c>
      <c r="G1858" s="64" t="str">
        <f t="shared" si="225"/>
        <v/>
      </c>
      <c r="H1858" s="64" t="str">
        <f t="shared" si="226"/>
        <v/>
      </c>
      <c r="I1858" s="80" t="str">
        <f>IFERROR(VLOOKUP(D1858,Sheet2!A:B,2,0),"")</f>
        <v/>
      </c>
      <c r="J1858" s="64" t="str">
        <f>IFERROR(IF(I1858&lt;&gt;"",VLOOKUP(I1858,Sheet2!B:C,2,0),""),"")</f>
        <v/>
      </c>
      <c r="K1858" s="64" t="str">
        <f>IFERROR( IF(I1858&lt;&gt;"", HLOOKUP(L$2+$A1858,Sheet2!BX:NK,2,0),""),"")</f>
        <v/>
      </c>
      <c r="L1858" t="str">
        <f>IF(OR(HLOOKUP(L$2+$A1858,Sheet2!BX:NK,$B1858,0),HLOOKUP(L$2+$A1858,Sheet2!BX:NK,$B1858,0)&lt;&gt;""),HLOOKUP(L$2+$A1858,Sheet2!BX:NK,$B1858,0),"")</f>
        <v/>
      </c>
      <c r="M1858" t="str">
        <f>IF(OR(HLOOKUP(M$2+$A1858,Sheet2!BY:NL,$B1858,0),HLOOKUP(M$2+$A1858,Sheet2!BY:NL,$B1858,0)&lt;&gt;""),HLOOKUP(M$2+$A1858,Sheet2!BY:NL,$B1858,0),"")</f>
        <v/>
      </c>
      <c r="N1858" t="str">
        <f>IF(OR(HLOOKUP(N$2+$A1858,Sheet2!BZ:NM,$B1858,0),HLOOKUP(N$2+$A1858,Sheet2!BZ:NM,$B1858,0)&lt;&gt;""),HLOOKUP(N$2+$A1858,Sheet2!BZ:NM,$B1858,0),"")</f>
        <v/>
      </c>
      <c r="O1858" t="str">
        <f>IF(OR(HLOOKUP(O$2+$A1858,Sheet2!CA:NN,$B1858,0),HLOOKUP(O$2+$A1858,Sheet2!CA:NN,$B1858,0)&lt;&gt;""),HLOOKUP(O$2+$A1858,Sheet2!CA:NN,$B1858,0),"")</f>
        <v/>
      </c>
      <c r="P1858" t="str">
        <f>IF(OR(HLOOKUP(P$2+$A1858,Sheet2!CB:NO,$B1858,0),HLOOKUP(P$2+$A1858,Sheet2!CB:NO,$B1858,0)&lt;&gt;""),HLOOKUP(P$2+$A1858,Sheet2!CB:NO,$B1858,0),"")</f>
        <v/>
      </c>
      <c r="Q1858" t="str">
        <f>IF(OR(HLOOKUP(Q$2+$A1858,Sheet2!CC:NO,$B1858,0),HLOOKUP(Q$2+$A1858,Sheet2!CC:NO,$B1858,0)&lt;&gt;""),HLOOKUP(Q$2+$A1858,Sheet2!CC:NO,$B1858,0),"")</f>
        <v/>
      </c>
    </row>
    <row r="1859" spans="1:17" x14ac:dyDescent="0.25">
      <c r="A1859" s="64">
        <f t="shared" si="227"/>
        <v>30</v>
      </c>
      <c r="B1859" s="64">
        <f t="shared" si="228"/>
        <v>190</v>
      </c>
      <c r="C1859" s="64">
        <f t="shared" si="229"/>
        <v>6</v>
      </c>
      <c r="D1859" s="64">
        <f t="shared" si="230"/>
        <v>186</v>
      </c>
      <c r="E1859" s="64">
        <f t="shared" si="231"/>
        <v>926</v>
      </c>
      <c r="F1859" s="64" t="str">
        <f t="shared" si="224"/>
        <v/>
      </c>
      <c r="G1859" s="64" t="str">
        <f t="shared" si="225"/>
        <v/>
      </c>
      <c r="H1859" s="64" t="str">
        <f t="shared" si="226"/>
        <v/>
      </c>
      <c r="I1859" s="80" t="str">
        <f>IFERROR(VLOOKUP(D1859,Sheet2!A:B,2,0),"")</f>
        <v/>
      </c>
      <c r="J1859" s="64" t="str">
        <f>IFERROR(IF(I1859&lt;&gt;"",VLOOKUP(I1859,Sheet2!B:C,2,0),""),"")</f>
        <v/>
      </c>
      <c r="K1859" s="64" t="str">
        <f>IFERROR( IF(I1859&lt;&gt;"", HLOOKUP(L$2+$A1859,Sheet2!BX:NK,2,0),""),"")</f>
        <v/>
      </c>
      <c r="L1859" t="str">
        <f>IF(OR(HLOOKUP(L$2+$A1859,Sheet2!BX:NK,$B1859,0),HLOOKUP(L$2+$A1859,Sheet2!BX:NK,$B1859,0)&lt;&gt;""),HLOOKUP(L$2+$A1859,Sheet2!BX:NK,$B1859,0),"")</f>
        <v/>
      </c>
      <c r="M1859" t="str">
        <f>IF(OR(HLOOKUP(M$2+$A1859,Sheet2!BY:NL,$B1859,0),HLOOKUP(M$2+$A1859,Sheet2!BY:NL,$B1859,0)&lt;&gt;""),HLOOKUP(M$2+$A1859,Sheet2!BY:NL,$B1859,0),"")</f>
        <v/>
      </c>
      <c r="N1859" t="str">
        <f>IF(OR(HLOOKUP(N$2+$A1859,Sheet2!BZ:NM,$B1859,0),HLOOKUP(N$2+$A1859,Sheet2!BZ:NM,$B1859,0)&lt;&gt;""),HLOOKUP(N$2+$A1859,Sheet2!BZ:NM,$B1859,0),"")</f>
        <v/>
      </c>
      <c r="O1859" t="str">
        <f>IF(OR(HLOOKUP(O$2+$A1859,Sheet2!CA:NN,$B1859,0),HLOOKUP(O$2+$A1859,Sheet2!CA:NN,$B1859,0)&lt;&gt;""),HLOOKUP(O$2+$A1859,Sheet2!CA:NN,$B1859,0),"")</f>
        <v/>
      </c>
      <c r="P1859" t="str">
        <f>IF(OR(HLOOKUP(P$2+$A1859,Sheet2!CB:NO,$B1859,0),HLOOKUP(P$2+$A1859,Sheet2!CB:NO,$B1859,0)&lt;&gt;""),HLOOKUP(P$2+$A1859,Sheet2!CB:NO,$B1859,0),"")</f>
        <v/>
      </c>
      <c r="Q1859" t="str">
        <f>IF(OR(HLOOKUP(Q$2+$A1859,Sheet2!CC:NO,$B1859,0),HLOOKUP(Q$2+$A1859,Sheet2!CC:NO,$B1859,0)&lt;&gt;""),HLOOKUP(Q$2+$A1859,Sheet2!CC:NO,$B1859,0),"")</f>
        <v/>
      </c>
    </row>
    <row r="1860" spans="1:17" x14ac:dyDescent="0.25">
      <c r="A1860" s="64">
        <f t="shared" si="227"/>
        <v>36</v>
      </c>
      <c r="B1860" s="64">
        <f t="shared" si="228"/>
        <v>190</v>
      </c>
      <c r="C1860" s="64">
        <f t="shared" si="229"/>
        <v>7</v>
      </c>
      <c r="D1860" s="64">
        <f t="shared" si="230"/>
        <v>186</v>
      </c>
      <c r="E1860" s="64">
        <f t="shared" si="231"/>
        <v>926</v>
      </c>
      <c r="F1860" s="64" t="str">
        <f t="shared" si="224"/>
        <v/>
      </c>
      <c r="G1860" s="64" t="str">
        <f t="shared" si="225"/>
        <v/>
      </c>
      <c r="H1860" s="64" t="str">
        <f t="shared" si="226"/>
        <v/>
      </c>
      <c r="I1860" s="80" t="str">
        <f>IFERROR(VLOOKUP(D1860,Sheet2!A:B,2,0),"")</f>
        <v/>
      </c>
      <c r="J1860" s="64" t="str">
        <f>IFERROR(IF(I1860&lt;&gt;"",VLOOKUP(I1860,Sheet2!B:C,2,0),""),"")</f>
        <v/>
      </c>
      <c r="K1860" s="64" t="str">
        <f>IFERROR( IF(I1860&lt;&gt;"", HLOOKUP(L$2+$A1860,Sheet2!BX:NK,2,0),""),"")</f>
        <v/>
      </c>
      <c r="L1860" t="str">
        <f>IF(OR(HLOOKUP(L$2+$A1860,Sheet2!BX:NK,$B1860,0),HLOOKUP(L$2+$A1860,Sheet2!BX:NK,$B1860,0)&lt;&gt;""),HLOOKUP(L$2+$A1860,Sheet2!BX:NK,$B1860,0),"")</f>
        <v/>
      </c>
      <c r="M1860" t="str">
        <f>IF(OR(HLOOKUP(M$2+$A1860,Sheet2!BY:NL,$B1860,0),HLOOKUP(M$2+$A1860,Sheet2!BY:NL,$B1860,0)&lt;&gt;""),HLOOKUP(M$2+$A1860,Sheet2!BY:NL,$B1860,0),"")</f>
        <v/>
      </c>
      <c r="N1860" t="str">
        <f>IF(OR(HLOOKUP(N$2+$A1860,Sheet2!BZ:NM,$B1860,0),HLOOKUP(N$2+$A1860,Sheet2!BZ:NM,$B1860,0)&lt;&gt;""),HLOOKUP(N$2+$A1860,Sheet2!BZ:NM,$B1860,0),"")</f>
        <v/>
      </c>
      <c r="O1860" t="str">
        <f>IF(OR(HLOOKUP(O$2+$A1860,Sheet2!CA:NN,$B1860,0),HLOOKUP(O$2+$A1860,Sheet2!CA:NN,$B1860,0)&lt;&gt;""),HLOOKUP(O$2+$A1860,Sheet2!CA:NN,$B1860,0),"")</f>
        <v/>
      </c>
      <c r="P1860" t="str">
        <f>IF(OR(HLOOKUP(P$2+$A1860,Sheet2!CB:NO,$B1860,0),HLOOKUP(P$2+$A1860,Sheet2!CB:NO,$B1860,0)&lt;&gt;""),HLOOKUP(P$2+$A1860,Sheet2!CB:NO,$B1860,0),"")</f>
        <v/>
      </c>
      <c r="Q1860" t="str">
        <f>IF(OR(HLOOKUP(Q$2+$A1860,Sheet2!CC:NO,$B1860,0),HLOOKUP(Q$2+$A1860,Sheet2!CC:NO,$B1860,0)&lt;&gt;""),HLOOKUP(Q$2+$A1860,Sheet2!CC:NO,$B1860,0),"")</f>
        <v/>
      </c>
    </row>
    <row r="1861" spans="1:17" x14ac:dyDescent="0.25">
      <c r="A1861" s="64">
        <f t="shared" si="227"/>
        <v>42</v>
      </c>
      <c r="B1861" s="64">
        <f t="shared" si="228"/>
        <v>190</v>
      </c>
      <c r="C1861" s="64">
        <f t="shared" si="229"/>
        <v>8</v>
      </c>
      <c r="D1861" s="64">
        <f t="shared" si="230"/>
        <v>186</v>
      </c>
      <c r="E1861" s="64">
        <f t="shared" si="231"/>
        <v>926</v>
      </c>
      <c r="F1861" s="64" t="str">
        <f t="shared" ref="F1861:F1924" si="232">IFERROR(IF(I1861&lt;&gt;"",IF(LEFT(K1861,2)="1-",1,2),""),"")</f>
        <v/>
      </c>
      <c r="G1861" s="64" t="str">
        <f t="shared" ref="G1861:G1924" si="233">IFERROR(IF(I1861&lt;&gt;"",MONTH( RIGHT(K1861,LEN(K1861)-FIND("-",K1861))),""),"")</f>
        <v/>
      </c>
      <c r="H1861" s="64" t="str">
        <f t="shared" ref="H1861:H1924" si="234">IFERROR(IF(I1861&lt;&gt;"",YEAR( RIGHT(K1861,LEN(K1861)-FIND("-",K1861))),""),"")</f>
        <v/>
      </c>
      <c r="I1861" s="80" t="str">
        <f>IFERROR(VLOOKUP(D1861,Sheet2!A:B,2,0),"")</f>
        <v/>
      </c>
      <c r="J1861" s="64" t="str">
        <f>IFERROR(IF(I1861&lt;&gt;"",VLOOKUP(I1861,Sheet2!B:C,2,0),""),"")</f>
        <v/>
      </c>
      <c r="K1861" s="64" t="str">
        <f>IFERROR( IF(I1861&lt;&gt;"", HLOOKUP(L$2+$A1861,Sheet2!BX:NK,2,0),""),"")</f>
        <v/>
      </c>
      <c r="L1861" t="str">
        <f>IF(OR(HLOOKUP(L$2+$A1861,Sheet2!BX:NK,$B1861,0),HLOOKUP(L$2+$A1861,Sheet2!BX:NK,$B1861,0)&lt;&gt;""),HLOOKUP(L$2+$A1861,Sheet2!BX:NK,$B1861,0),"")</f>
        <v/>
      </c>
      <c r="M1861" t="str">
        <f>IF(OR(HLOOKUP(M$2+$A1861,Sheet2!BY:NL,$B1861,0),HLOOKUP(M$2+$A1861,Sheet2!BY:NL,$B1861,0)&lt;&gt;""),HLOOKUP(M$2+$A1861,Sheet2!BY:NL,$B1861,0),"")</f>
        <v/>
      </c>
      <c r="N1861" t="str">
        <f>IF(OR(HLOOKUP(N$2+$A1861,Sheet2!BZ:NM,$B1861,0),HLOOKUP(N$2+$A1861,Sheet2!BZ:NM,$B1861,0)&lt;&gt;""),HLOOKUP(N$2+$A1861,Sheet2!BZ:NM,$B1861,0),"")</f>
        <v/>
      </c>
      <c r="O1861" t="str">
        <f>IF(OR(HLOOKUP(O$2+$A1861,Sheet2!CA:NN,$B1861,0),HLOOKUP(O$2+$A1861,Sheet2!CA:NN,$B1861,0)&lt;&gt;""),HLOOKUP(O$2+$A1861,Sheet2!CA:NN,$B1861,0),"")</f>
        <v/>
      </c>
      <c r="P1861" t="str">
        <f>IF(OR(HLOOKUP(P$2+$A1861,Sheet2!CB:NO,$B1861,0),HLOOKUP(P$2+$A1861,Sheet2!CB:NO,$B1861,0)&lt;&gt;""),HLOOKUP(P$2+$A1861,Sheet2!CB:NO,$B1861,0),"")</f>
        <v/>
      </c>
      <c r="Q1861" t="str">
        <f>IF(OR(HLOOKUP(Q$2+$A1861,Sheet2!CC:NO,$B1861,0),HLOOKUP(Q$2+$A1861,Sheet2!CC:NO,$B1861,0)&lt;&gt;""),HLOOKUP(Q$2+$A1861,Sheet2!CC:NO,$B1861,0),"")</f>
        <v/>
      </c>
    </row>
    <row r="1862" spans="1:17" x14ac:dyDescent="0.25">
      <c r="A1862" s="64">
        <f t="shared" ref="A1862:A1925" si="235">IF(C1862&lt;&gt;1,A1861+6,0)</f>
        <v>48</v>
      </c>
      <c r="B1862" s="64">
        <f t="shared" ref="B1862:B1925" si="236">IF(C1862&lt;&gt;1,B1861,B1861+1)</f>
        <v>190</v>
      </c>
      <c r="C1862" s="64">
        <f t="shared" ref="C1862:C1925" si="237">IF($C$3-C1861=0,1,C1861+1)</f>
        <v>9</v>
      </c>
      <c r="D1862" s="64">
        <f t="shared" ref="D1862:D1925" si="238">IF(C1862=1,D1861+1,D1861)</f>
        <v>186</v>
      </c>
      <c r="E1862" s="64">
        <f t="shared" ref="E1862:E1925" si="239">IF(D1862&lt;&gt;D1861,E1861+5,E1861)</f>
        <v>926</v>
      </c>
      <c r="F1862" s="64" t="str">
        <f t="shared" si="232"/>
        <v/>
      </c>
      <c r="G1862" s="64" t="str">
        <f t="shared" si="233"/>
        <v/>
      </c>
      <c r="H1862" s="64" t="str">
        <f t="shared" si="234"/>
        <v/>
      </c>
      <c r="I1862" s="80" t="str">
        <f>IFERROR(VLOOKUP(D1862,Sheet2!A:B,2,0),"")</f>
        <v/>
      </c>
      <c r="J1862" s="64" t="str">
        <f>IFERROR(IF(I1862&lt;&gt;"",VLOOKUP(I1862,Sheet2!B:C,2,0),""),"")</f>
        <v/>
      </c>
      <c r="K1862" s="64" t="str">
        <f>IFERROR( IF(I1862&lt;&gt;"", HLOOKUP(L$2+$A1862,Sheet2!BX:NK,2,0),""),"")</f>
        <v/>
      </c>
      <c r="L1862" t="str">
        <f>IF(OR(HLOOKUP(L$2+$A1862,Sheet2!BX:NK,$B1862,0),HLOOKUP(L$2+$A1862,Sheet2!BX:NK,$B1862,0)&lt;&gt;""),HLOOKUP(L$2+$A1862,Sheet2!BX:NK,$B1862,0),"")</f>
        <v/>
      </c>
      <c r="M1862" t="str">
        <f>IF(OR(HLOOKUP(M$2+$A1862,Sheet2!BY:NL,$B1862,0),HLOOKUP(M$2+$A1862,Sheet2!BY:NL,$B1862,0)&lt;&gt;""),HLOOKUP(M$2+$A1862,Sheet2!BY:NL,$B1862,0),"")</f>
        <v/>
      </c>
      <c r="N1862" t="str">
        <f>IF(OR(HLOOKUP(N$2+$A1862,Sheet2!BZ:NM,$B1862,0),HLOOKUP(N$2+$A1862,Sheet2!BZ:NM,$B1862,0)&lt;&gt;""),HLOOKUP(N$2+$A1862,Sheet2!BZ:NM,$B1862,0),"")</f>
        <v/>
      </c>
      <c r="O1862" t="str">
        <f>IF(OR(HLOOKUP(O$2+$A1862,Sheet2!CA:NN,$B1862,0),HLOOKUP(O$2+$A1862,Sheet2!CA:NN,$B1862,0)&lt;&gt;""),HLOOKUP(O$2+$A1862,Sheet2!CA:NN,$B1862,0),"")</f>
        <v/>
      </c>
      <c r="P1862" t="str">
        <f>IF(OR(HLOOKUP(P$2+$A1862,Sheet2!CB:NO,$B1862,0),HLOOKUP(P$2+$A1862,Sheet2!CB:NO,$B1862,0)&lt;&gt;""),HLOOKUP(P$2+$A1862,Sheet2!CB:NO,$B1862,0),"")</f>
        <v/>
      </c>
      <c r="Q1862" t="str">
        <f>IF(OR(HLOOKUP(Q$2+$A1862,Sheet2!CC:NO,$B1862,0),HLOOKUP(Q$2+$A1862,Sheet2!CC:NO,$B1862,0)&lt;&gt;""),HLOOKUP(Q$2+$A1862,Sheet2!CC:NO,$B1862,0),"")</f>
        <v/>
      </c>
    </row>
    <row r="1863" spans="1:17" x14ac:dyDescent="0.25">
      <c r="A1863" s="64">
        <f t="shared" si="235"/>
        <v>54</v>
      </c>
      <c r="B1863" s="64">
        <f t="shared" si="236"/>
        <v>190</v>
      </c>
      <c r="C1863" s="64">
        <f t="shared" si="237"/>
        <v>10</v>
      </c>
      <c r="D1863" s="64">
        <f t="shared" si="238"/>
        <v>186</v>
      </c>
      <c r="E1863" s="64">
        <f t="shared" si="239"/>
        <v>926</v>
      </c>
      <c r="F1863" s="64" t="str">
        <f t="shared" si="232"/>
        <v/>
      </c>
      <c r="G1863" s="64" t="str">
        <f t="shared" si="233"/>
        <v/>
      </c>
      <c r="H1863" s="64" t="str">
        <f t="shared" si="234"/>
        <v/>
      </c>
      <c r="I1863" s="80" t="str">
        <f>IFERROR(VLOOKUP(D1863,Sheet2!A:B,2,0),"")</f>
        <v/>
      </c>
      <c r="J1863" s="64" t="str">
        <f>IFERROR(IF(I1863&lt;&gt;"",VLOOKUP(I1863,Sheet2!B:C,2,0),""),"")</f>
        <v/>
      </c>
      <c r="K1863" s="64" t="str">
        <f>IFERROR( IF(I1863&lt;&gt;"", HLOOKUP(L$2+$A1863,Sheet2!BX:NK,2,0),""),"")</f>
        <v/>
      </c>
      <c r="L1863" t="str">
        <f>IF(OR(HLOOKUP(L$2+$A1863,Sheet2!BX:NK,$B1863,0),HLOOKUP(L$2+$A1863,Sheet2!BX:NK,$B1863,0)&lt;&gt;""),HLOOKUP(L$2+$A1863,Sheet2!BX:NK,$B1863,0),"")</f>
        <v/>
      </c>
      <c r="M1863" t="str">
        <f>IF(OR(HLOOKUP(M$2+$A1863,Sheet2!BY:NL,$B1863,0),HLOOKUP(M$2+$A1863,Sheet2!BY:NL,$B1863,0)&lt;&gt;""),HLOOKUP(M$2+$A1863,Sheet2!BY:NL,$B1863,0),"")</f>
        <v/>
      </c>
      <c r="N1863" t="str">
        <f>IF(OR(HLOOKUP(N$2+$A1863,Sheet2!BZ:NM,$B1863,0),HLOOKUP(N$2+$A1863,Sheet2!BZ:NM,$B1863,0)&lt;&gt;""),HLOOKUP(N$2+$A1863,Sheet2!BZ:NM,$B1863,0),"")</f>
        <v/>
      </c>
      <c r="O1863" t="str">
        <f>IF(OR(HLOOKUP(O$2+$A1863,Sheet2!CA:NN,$B1863,0),HLOOKUP(O$2+$A1863,Sheet2!CA:NN,$B1863,0)&lt;&gt;""),HLOOKUP(O$2+$A1863,Sheet2!CA:NN,$B1863,0),"")</f>
        <v/>
      </c>
      <c r="P1863" t="str">
        <f>IF(OR(HLOOKUP(P$2+$A1863,Sheet2!CB:NO,$B1863,0),HLOOKUP(P$2+$A1863,Sheet2!CB:NO,$B1863,0)&lt;&gt;""),HLOOKUP(P$2+$A1863,Sheet2!CB:NO,$B1863,0),"")</f>
        <v/>
      </c>
      <c r="Q1863" t="str">
        <f>IF(OR(HLOOKUP(Q$2+$A1863,Sheet2!CC:NO,$B1863,0),HLOOKUP(Q$2+$A1863,Sheet2!CC:NO,$B1863,0)&lt;&gt;""),HLOOKUP(Q$2+$A1863,Sheet2!CC:NO,$B1863,0),"")</f>
        <v/>
      </c>
    </row>
    <row r="1864" spans="1:17" x14ac:dyDescent="0.25">
      <c r="A1864" s="64">
        <f t="shared" si="235"/>
        <v>0</v>
      </c>
      <c r="B1864" s="64">
        <f t="shared" si="236"/>
        <v>191</v>
      </c>
      <c r="C1864" s="64">
        <f t="shared" si="237"/>
        <v>1</v>
      </c>
      <c r="D1864" s="64">
        <f t="shared" si="238"/>
        <v>187</v>
      </c>
      <c r="E1864" s="64">
        <f t="shared" si="239"/>
        <v>931</v>
      </c>
      <c r="F1864" s="64" t="str">
        <f t="shared" si="232"/>
        <v/>
      </c>
      <c r="G1864" s="64" t="str">
        <f t="shared" si="233"/>
        <v/>
      </c>
      <c r="H1864" s="64" t="str">
        <f t="shared" si="234"/>
        <v/>
      </c>
      <c r="I1864" s="80" t="str">
        <f>IFERROR(VLOOKUP(D1864,Sheet2!A:B,2,0),"")</f>
        <v/>
      </c>
      <c r="J1864" s="64" t="str">
        <f>IFERROR(IF(I1864&lt;&gt;"",VLOOKUP(I1864,Sheet2!B:C,2,0),""),"")</f>
        <v/>
      </c>
      <c r="K1864" s="64" t="str">
        <f>IFERROR( IF(I1864&lt;&gt;"", HLOOKUP(L$2+$A1864,Sheet2!BX:NK,2,0),""),"")</f>
        <v/>
      </c>
      <c r="L1864" t="str">
        <f>IF(OR(HLOOKUP(L$2+$A1864,Sheet2!BX:NK,$B1864,0),HLOOKUP(L$2+$A1864,Sheet2!BX:NK,$B1864,0)&lt;&gt;""),HLOOKUP(L$2+$A1864,Sheet2!BX:NK,$B1864,0),"")</f>
        <v/>
      </c>
      <c r="M1864" t="str">
        <f>IF(OR(HLOOKUP(M$2+$A1864,Sheet2!BY:NL,$B1864,0),HLOOKUP(M$2+$A1864,Sheet2!BY:NL,$B1864,0)&lt;&gt;""),HLOOKUP(M$2+$A1864,Sheet2!BY:NL,$B1864,0),"")</f>
        <v/>
      </c>
      <c r="N1864" t="str">
        <f>IF(OR(HLOOKUP(N$2+$A1864,Sheet2!BZ:NM,$B1864,0),HLOOKUP(N$2+$A1864,Sheet2!BZ:NM,$B1864,0)&lt;&gt;""),HLOOKUP(N$2+$A1864,Sheet2!BZ:NM,$B1864,0),"")</f>
        <v/>
      </c>
      <c r="O1864" t="str">
        <f>IF(OR(HLOOKUP(O$2+$A1864,Sheet2!CA:NN,$B1864,0),HLOOKUP(O$2+$A1864,Sheet2!CA:NN,$B1864,0)&lt;&gt;""),HLOOKUP(O$2+$A1864,Sheet2!CA:NN,$B1864,0),"")</f>
        <v/>
      </c>
      <c r="P1864" t="str">
        <f>IF(OR(HLOOKUP(P$2+$A1864,Sheet2!CB:NO,$B1864,0),HLOOKUP(P$2+$A1864,Sheet2!CB:NO,$B1864,0)&lt;&gt;""),HLOOKUP(P$2+$A1864,Sheet2!CB:NO,$B1864,0),"")</f>
        <v/>
      </c>
      <c r="Q1864" t="str">
        <f>IF(OR(HLOOKUP(Q$2+$A1864,Sheet2!CC:NO,$B1864,0),HLOOKUP(Q$2+$A1864,Sheet2!CC:NO,$B1864,0)&lt;&gt;""),HLOOKUP(Q$2+$A1864,Sheet2!CC:NO,$B1864,0),"")</f>
        <v/>
      </c>
    </row>
    <row r="1865" spans="1:17" x14ac:dyDescent="0.25">
      <c r="A1865" s="64">
        <f t="shared" si="235"/>
        <v>6</v>
      </c>
      <c r="B1865" s="64">
        <f t="shared" si="236"/>
        <v>191</v>
      </c>
      <c r="C1865" s="64">
        <f t="shared" si="237"/>
        <v>2</v>
      </c>
      <c r="D1865" s="64">
        <f t="shared" si="238"/>
        <v>187</v>
      </c>
      <c r="E1865" s="64">
        <f t="shared" si="239"/>
        <v>931</v>
      </c>
      <c r="F1865" s="64" t="str">
        <f t="shared" si="232"/>
        <v/>
      </c>
      <c r="G1865" s="64" t="str">
        <f t="shared" si="233"/>
        <v/>
      </c>
      <c r="H1865" s="64" t="str">
        <f t="shared" si="234"/>
        <v/>
      </c>
      <c r="I1865" s="80" t="str">
        <f>IFERROR(VLOOKUP(D1865,Sheet2!A:B,2,0),"")</f>
        <v/>
      </c>
      <c r="J1865" s="64" t="str">
        <f>IFERROR(IF(I1865&lt;&gt;"",VLOOKUP(I1865,Sheet2!B:C,2,0),""),"")</f>
        <v/>
      </c>
      <c r="K1865" s="64" t="str">
        <f>IFERROR( IF(I1865&lt;&gt;"", HLOOKUP(L$2+$A1865,Sheet2!BX:NK,2,0),""),"")</f>
        <v/>
      </c>
      <c r="L1865" t="str">
        <f>IF(OR(HLOOKUP(L$2+$A1865,Sheet2!BX:NK,$B1865,0),HLOOKUP(L$2+$A1865,Sheet2!BX:NK,$B1865,0)&lt;&gt;""),HLOOKUP(L$2+$A1865,Sheet2!BX:NK,$B1865,0),"")</f>
        <v/>
      </c>
      <c r="M1865" t="str">
        <f>IF(OR(HLOOKUP(M$2+$A1865,Sheet2!BY:NL,$B1865,0),HLOOKUP(M$2+$A1865,Sheet2!BY:NL,$B1865,0)&lt;&gt;""),HLOOKUP(M$2+$A1865,Sheet2!BY:NL,$B1865,0),"")</f>
        <v/>
      </c>
      <c r="N1865" t="str">
        <f>IF(OR(HLOOKUP(N$2+$A1865,Sheet2!BZ:NM,$B1865,0),HLOOKUP(N$2+$A1865,Sheet2!BZ:NM,$B1865,0)&lt;&gt;""),HLOOKUP(N$2+$A1865,Sheet2!BZ:NM,$B1865,0),"")</f>
        <v/>
      </c>
      <c r="O1865" t="str">
        <f>IF(OR(HLOOKUP(O$2+$A1865,Sheet2!CA:NN,$B1865,0),HLOOKUP(O$2+$A1865,Sheet2!CA:NN,$B1865,0)&lt;&gt;""),HLOOKUP(O$2+$A1865,Sheet2!CA:NN,$B1865,0),"")</f>
        <v/>
      </c>
      <c r="P1865" t="str">
        <f>IF(OR(HLOOKUP(P$2+$A1865,Sheet2!CB:NO,$B1865,0),HLOOKUP(P$2+$A1865,Sheet2!CB:NO,$B1865,0)&lt;&gt;""),HLOOKUP(P$2+$A1865,Sheet2!CB:NO,$B1865,0),"")</f>
        <v/>
      </c>
      <c r="Q1865" t="str">
        <f>IF(OR(HLOOKUP(Q$2+$A1865,Sheet2!CC:NO,$B1865,0),HLOOKUP(Q$2+$A1865,Sheet2!CC:NO,$B1865,0)&lt;&gt;""),HLOOKUP(Q$2+$A1865,Sheet2!CC:NO,$B1865,0),"")</f>
        <v/>
      </c>
    </row>
    <row r="1866" spans="1:17" x14ac:dyDescent="0.25">
      <c r="A1866" s="64">
        <f t="shared" si="235"/>
        <v>12</v>
      </c>
      <c r="B1866" s="64">
        <f t="shared" si="236"/>
        <v>191</v>
      </c>
      <c r="C1866" s="64">
        <f t="shared" si="237"/>
        <v>3</v>
      </c>
      <c r="D1866" s="64">
        <f t="shared" si="238"/>
        <v>187</v>
      </c>
      <c r="E1866" s="64">
        <f t="shared" si="239"/>
        <v>931</v>
      </c>
      <c r="F1866" s="64" t="str">
        <f t="shared" si="232"/>
        <v/>
      </c>
      <c r="G1866" s="64" t="str">
        <f t="shared" si="233"/>
        <v/>
      </c>
      <c r="H1866" s="64" t="str">
        <f t="shared" si="234"/>
        <v/>
      </c>
      <c r="I1866" s="80" t="str">
        <f>IFERROR(VLOOKUP(D1866,Sheet2!A:B,2,0),"")</f>
        <v/>
      </c>
      <c r="J1866" s="64" t="str">
        <f>IFERROR(IF(I1866&lt;&gt;"",VLOOKUP(I1866,Sheet2!B:C,2,0),""),"")</f>
        <v/>
      </c>
      <c r="K1866" s="64" t="str">
        <f>IFERROR( IF(I1866&lt;&gt;"", HLOOKUP(L$2+$A1866,Sheet2!BX:NK,2,0),""),"")</f>
        <v/>
      </c>
      <c r="L1866" t="str">
        <f>IF(OR(HLOOKUP(L$2+$A1866,Sheet2!BX:NK,$B1866,0),HLOOKUP(L$2+$A1866,Sheet2!BX:NK,$B1866,0)&lt;&gt;""),HLOOKUP(L$2+$A1866,Sheet2!BX:NK,$B1866,0),"")</f>
        <v/>
      </c>
      <c r="M1866" t="str">
        <f>IF(OR(HLOOKUP(M$2+$A1866,Sheet2!BY:NL,$B1866,0),HLOOKUP(M$2+$A1866,Sheet2!BY:NL,$B1866,0)&lt;&gt;""),HLOOKUP(M$2+$A1866,Sheet2!BY:NL,$B1866,0),"")</f>
        <v/>
      </c>
      <c r="N1866" t="str">
        <f>IF(OR(HLOOKUP(N$2+$A1866,Sheet2!BZ:NM,$B1866,0),HLOOKUP(N$2+$A1866,Sheet2!BZ:NM,$B1866,0)&lt;&gt;""),HLOOKUP(N$2+$A1866,Sheet2!BZ:NM,$B1866,0),"")</f>
        <v/>
      </c>
      <c r="O1866" t="str">
        <f>IF(OR(HLOOKUP(O$2+$A1866,Sheet2!CA:NN,$B1866,0),HLOOKUP(O$2+$A1866,Sheet2!CA:NN,$B1866,0)&lt;&gt;""),HLOOKUP(O$2+$A1866,Sheet2!CA:NN,$B1866,0),"")</f>
        <v/>
      </c>
      <c r="P1866" t="str">
        <f>IF(OR(HLOOKUP(P$2+$A1866,Sheet2!CB:NO,$B1866,0),HLOOKUP(P$2+$A1866,Sheet2!CB:NO,$B1866,0)&lt;&gt;""),HLOOKUP(P$2+$A1866,Sheet2!CB:NO,$B1866,0),"")</f>
        <v/>
      </c>
      <c r="Q1866" t="str">
        <f>IF(OR(HLOOKUP(Q$2+$A1866,Sheet2!CC:NO,$B1866,0),HLOOKUP(Q$2+$A1866,Sheet2!CC:NO,$B1866,0)&lt;&gt;""),HLOOKUP(Q$2+$A1866,Sheet2!CC:NO,$B1866,0),"")</f>
        <v/>
      </c>
    </row>
    <row r="1867" spans="1:17" x14ac:dyDescent="0.25">
      <c r="A1867" s="64">
        <f t="shared" si="235"/>
        <v>18</v>
      </c>
      <c r="B1867" s="64">
        <f t="shared" si="236"/>
        <v>191</v>
      </c>
      <c r="C1867" s="64">
        <f t="shared" si="237"/>
        <v>4</v>
      </c>
      <c r="D1867" s="64">
        <f t="shared" si="238"/>
        <v>187</v>
      </c>
      <c r="E1867" s="64">
        <f t="shared" si="239"/>
        <v>931</v>
      </c>
      <c r="F1867" s="64" t="str">
        <f t="shared" si="232"/>
        <v/>
      </c>
      <c r="G1867" s="64" t="str">
        <f t="shared" si="233"/>
        <v/>
      </c>
      <c r="H1867" s="64" t="str">
        <f t="shared" si="234"/>
        <v/>
      </c>
      <c r="I1867" s="80" t="str">
        <f>IFERROR(VLOOKUP(D1867,Sheet2!A:B,2,0),"")</f>
        <v/>
      </c>
      <c r="J1867" s="64" t="str">
        <f>IFERROR(IF(I1867&lt;&gt;"",VLOOKUP(I1867,Sheet2!B:C,2,0),""),"")</f>
        <v/>
      </c>
      <c r="K1867" s="64" t="str">
        <f>IFERROR( IF(I1867&lt;&gt;"", HLOOKUP(L$2+$A1867,Sheet2!BX:NK,2,0),""),"")</f>
        <v/>
      </c>
      <c r="L1867" t="str">
        <f>IF(OR(HLOOKUP(L$2+$A1867,Sheet2!BX:NK,$B1867,0),HLOOKUP(L$2+$A1867,Sheet2!BX:NK,$B1867,0)&lt;&gt;""),HLOOKUP(L$2+$A1867,Sheet2!BX:NK,$B1867,0),"")</f>
        <v/>
      </c>
      <c r="M1867" t="str">
        <f>IF(OR(HLOOKUP(M$2+$A1867,Sheet2!BY:NL,$B1867,0),HLOOKUP(M$2+$A1867,Sheet2!BY:NL,$B1867,0)&lt;&gt;""),HLOOKUP(M$2+$A1867,Sheet2!BY:NL,$B1867,0),"")</f>
        <v/>
      </c>
      <c r="N1867" t="str">
        <f>IF(OR(HLOOKUP(N$2+$A1867,Sheet2!BZ:NM,$B1867,0),HLOOKUP(N$2+$A1867,Sheet2!BZ:NM,$B1867,0)&lt;&gt;""),HLOOKUP(N$2+$A1867,Sheet2!BZ:NM,$B1867,0),"")</f>
        <v/>
      </c>
      <c r="O1867" t="str">
        <f>IF(OR(HLOOKUP(O$2+$A1867,Sheet2!CA:NN,$B1867,0),HLOOKUP(O$2+$A1867,Sheet2!CA:NN,$B1867,0)&lt;&gt;""),HLOOKUP(O$2+$A1867,Sheet2!CA:NN,$B1867,0),"")</f>
        <v/>
      </c>
      <c r="P1867" t="str">
        <f>IF(OR(HLOOKUP(P$2+$A1867,Sheet2!CB:NO,$B1867,0),HLOOKUP(P$2+$A1867,Sheet2!CB:NO,$B1867,0)&lt;&gt;""),HLOOKUP(P$2+$A1867,Sheet2!CB:NO,$B1867,0),"")</f>
        <v/>
      </c>
      <c r="Q1867" t="str">
        <f>IF(OR(HLOOKUP(Q$2+$A1867,Sheet2!CC:NO,$B1867,0),HLOOKUP(Q$2+$A1867,Sheet2!CC:NO,$B1867,0)&lt;&gt;""),HLOOKUP(Q$2+$A1867,Sheet2!CC:NO,$B1867,0),"")</f>
        <v/>
      </c>
    </row>
    <row r="1868" spans="1:17" x14ac:dyDescent="0.25">
      <c r="A1868" s="64">
        <f t="shared" si="235"/>
        <v>24</v>
      </c>
      <c r="B1868" s="64">
        <f t="shared" si="236"/>
        <v>191</v>
      </c>
      <c r="C1868" s="64">
        <f t="shared" si="237"/>
        <v>5</v>
      </c>
      <c r="D1868" s="64">
        <f t="shared" si="238"/>
        <v>187</v>
      </c>
      <c r="E1868" s="64">
        <f t="shared" si="239"/>
        <v>931</v>
      </c>
      <c r="F1868" s="64" t="str">
        <f t="shared" si="232"/>
        <v/>
      </c>
      <c r="G1868" s="64" t="str">
        <f t="shared" si="233"/>
        <v/>
      </c>
      <c r="H1868" s="64" t="str">
        <f t="shared" si="234"/>
        <v/>
      </c>
      <c r="I1868" s="80" t="str">
        <f>IFERROR(VLOOKUP(D1868,Sheet2!A:B,2,0),"")</f>
        <v/>
      </c>
      <c r="J1868" s="64" t="str">
        <f>IFERROR(IF(I1868&lt;&gt;"",VLOOKUP(I1868,Sheet2!B:C,2,0),""),"")</f>
        <v/>
      </c>
      <c r="K1868" s="64" t="str">
        <f>IFERROR( IF(I1868&lt;&gt;"", HLOOKUP(L$2+$A1868,Sheet2!BX:NK,2,0),""),"")</f>
        <v/>
      </c>
      <c r="L1868" t="str">
        <f>IF(OR(HLOOKUP(L$2+$A1868,Sheet2!BX:NK,$B1868,0),HLOOKUP(L$2+$A1868,Sheet2!BX:NK,$B1868,0)&lt;&gt;""),HLOOKUP(L$2+$A1868,Sheet2!BX:NK,$B1868,0),"")</f>
        <v/>
      </c>
      <c r="M1868" t="str">
        <f>IF(OR(HLOOKUP(M$2+$A1868,Sheet2!BY:NL,$B1868,0),HLOOKUP(M$2+$A1868,Sheet2!BY:NL,$B1868,0)&lt;&gt;""),HLOOKUP(M$2+$A1868,Sheet2!BY:NL,$B1868,0),"")</f>
        <v/>
      </c>
      <c r="N1868" t="str">
        <f>IF(OR(HLOOKUP(N$2+$A1868,Sheet2!BZ:NM,$B1868,0),HLOOKUP(N$2+$A1868,Sheet2!BZ:NM,$B1868,0)&lt;&gt;""),HLOOKUP(N$2+$A1868,Sheet2!BZ:NM,$B1868,0),"")</f>
        <v/>
      </c>
      <c r="O1868" t="str">
        <f>IF(OR(HLOOKUP(O$2+$A1868,Sheet2!CA:NN,$B1868,0),HLOOKUP(O$2+$A1868,Sheet2!CA:NN,$B1868,0)&lt;&gt;""),HLOOKUP(O$2+$A1868,Sheet2!CA:NN,$B1868,0),"")</f>
        <v/>
      </c>
      <c r="P1868" t="str">
        <f>IF(OR(HLOOKUP(P$2+$A1868,Sheet2!CB:NO,$B1868,0),HLOOKUP(P$2+$A1868,Sheet2!CB:NO,$B1868,0)&lt;&gt;""),HLOOKUP(P$2+$A1868,Sheet2!CB:NO,$B1868,0),"")</f>
        <v/>
      </c>
      <c r="Q1868" t="str">
        <f>IF(OR(HLOOKUP(Q$2+$A1868,Sheet2!CC:NO,$B1868,0),HLOOKUP(Q$2+$A1868,Sheet2!CC:NO,$B1868,0)&lt;&gt;""),HLOOKUP(Q$2+$A1868,Sheet2!CC:NO,$B1868,0),"")</f>
        <v/>
      </c>
    </row>
    <row r="1869" spans="1:17" x14ac:dyDescent="0.25">
      <c r="A1869" s="64">
        <f t="shared" si="235"/>
        <v>30</v>
      </c>
      <c r="B1869" s="64">
        <f t="shared" si="236"/>
        <v>191</v>
      </c>
      <c r="C1869" s="64">
        <f t="shared" si="237"/>
        <v>6</v>
      </c>
      <c r="D1869" s="64">
        <f t="shared" si="238"/>
        <v>187</v>
      </c>
      <c r="E1869" s="64">
        <f t="shared" si="239"/>
        <v>931</v>
      </c>
      <c r="F1869" s="64" t="str">
        <f t="shared" si="232"/>
        <v/>
      </c>
      <c r="G1869" s="64" t="str">
        <f t="shared" si="233"/>
        <v/>
      </c>
      <c r="H1869" s="64" t="str">
        <f t="shared" si="234"/>
        <v/>
      </c>
      <c r="I1869" s="80" t="str">
        <f>IFERROR(VLOOKUP(D1869,Sheet2!A:B,2,0),"")</f>
        <v/>
      </c>
      <c r="J1869" s="64" t="str">
        <f>IFERROR(IF(I1869&lt;&gt;"",VLOOKUP(I1869,Sheet2!B:C,2,0),""),"")</f>
        <v/>
      </c>
      <c r="K1869" s="64" t="str">
        <f>IFERROR( IF(I1869&lt;&gt;"", HLOOKUP(L$2+$A1869,Sheet2!BX:NK,2,0),""),"")</f>
        <v/>
      </c>
      <c r="L1869" t="str">
        <f>IF(OR(HLOOKUP(L$2+$A1869,Sheet2!BX:NK,$B1869,0),HLOOKUP(L$2+$A1869,Sheet2!BX:NK,$B1869,0)&lt;&gt;""),HLOOKUP(L$2+$A1869,Sheet2!BX:NK,$B1869,0),"")</f>
        <v/>
      </c>
      <c r="M1869" t="str">
        <f>IF(OR(HLOOKUP(M$2+$A1869,Sheet2!BY:NL,$B1869,0),HLOOKUP(M$2+$A1869,Sheet2!BY:NL,$B1869,0)&lt;&gt;""),HLOOKUP(M$2+$A1869,Sheet2!BY:NL,$B1869,0),"")</f>
        <v/>
      </c>
      <c r="N1869" t="str">
        <f>IF(OR(HLOOKUP(N$2+$A1869,Sheet2!BZ:NM,$B1869,0),HLOOKUP(N$2+$A1869,Sheet2!BZ:NM,$B1869,0)&lt;&gt;""),HLOOKUP(N$2+$A1869,Sheet2!BZ:NM,$B1869,0),"")</f>
        <v/>
      </c>
      <c r="O1869" t="str">
        <f>IF(OR(HLOOKUP(O$2+$A1869,Sheet2!CA:NN,$B1869,0),HLOOKUP(O$2+$A1869,Sheet2!CA:NN,$B1869,0)&lt;&gt;""),HLOOKUP(O$2+$A1869,Sheet2!CA:NN,$B1869,0),"")</f>
        <v/>
      </c>
      <c r="P1869" t="str">
        <f>IF(OR(HLOOKUP(P$2+$A1869,Sheet2!CB:NO,$B1869,0),HLOOKUP(P$2+$A1869,Sheet2!CB:NO,$B1869,0)&lt;&gt;""),HLOOKUP(P$2+$A1869,Sheet2!CB:NO,$B1869,0),"")</f>
        <v/>
      </c>
      <c r="Q1869" t="str">
        <f>IF(OR(HLOOKUP(Q$2+$A1869,Sheet2!CC:NO,$B1869,0),HLOOKUP(Q$2+$A1869,Sheet2!CC:NO,$B1869,0)&lt;&gt;""),HLOOKUP(Q$2+$A1869,Sheet2!CC:NO,$B1869,0),"")</f>
        <v/>
      </c>
    </row>
    <row r="1870" spans="1:17" x14ac:dyDescent="0.25">
      <c r="A1870" s="64">
        <f t="shared" si="235"/>
        <v>36</v>
      </c>
      <c r="B1870" s="64">
        <f t="shared" si="236"/>
        <v>191</v>
      </c>
      <c r="C1870" s="64">
        <f t="shared" si="237"/>
        <v>7</v>
      </c>
      <c r="D1870" s="64">
        <f t="shared" si="238"/>
        <v>187</v>
      </c>
      <c r="E1870" s="64">
        <f t="shared" si="239"/>
        <v>931</v>
      </c>
      <c r="F1870" s="64" t="str">
        <f t="shared" si="232"/>
        <v/>
      </c>
      <c r="G1870" s="64" t="str">
        <f t="shared" si="233"/>
        <v/>
      </c>
      <c r="H1870" s="64" t="str">
        <f t="shared" si="234"/>
        <v/>
      </c>
      <c r="I1870" s="80" t="str">
        <f>IFERROR(VLOOKUP(D1870,Sheet2!A:B,2,0),"")</f>
        <v/>
      </c>
      <c r="J1870" s="64" t="str">
        <f>IFERROR(IF(I1870&lt;&gt;"",VLOOKUP(I1870,Sheet2!B:C,2,0),""),"")</f>
        <v/>
      </c>
      <c r="K1870" s="64" t="str">
        <f>IFERROR( IF(I1870&lt;&gt;"", HLOOKUP(L$2+$A1870,Sheet2!BX:NK,2,0),""),"")</f>
        <v/>
      </c>
      <c r="L1870" t="str">
        <f>IF(OR(HLOOKUP(L$2+$A1870,Sheet2!BX:NK,$B1870,0),HLOOKUP(L$2+$A1870,Sheet2!BX:NK,$B1870,0)&lt;&gt;""),HLOOKUP(L$2+$A1870,Sheet2!BX:NK,$B1870,0),"")</f>
        <v/>
      </c>
      <c r="M1870" t="str">
        <f>IF(OR(HLOOKUP(M$2+$A1870,Sheet2!BY:NL,$B1870,0),HLOOKUP(M$2+$A1870,Sheet2!BY:NL,$B1870,0)&lt;&gt;""),HLOOKUP(M$2+$A1870,Sheet2!BY:NL,$B1870,0),"")</f>
        <v/>
      </c>
      <c r="N1870" t="str">
        <f>IF(OR(HLOOKUP(N$2+$A1870,Sheet2!BZ:NM,$B1870,0),HLOOKUP(N$2+$A1870,Sheet2!BZ:NM,$B1870,0)&lt;&gt;""),HLOOKUP(N$2+$A1870,Sheet2!BZ:NM,$B1870,0),"")</f>
        <v/>
      </c>
      <c r="O1870" t="str">
        <f>IF(OR(HLOOKUP(O$2+$A1870,Sheet2!CA:NN,$B1870,0),HLOOKUP(O$2+$A1870,Sheet2!CA:NN,$B1870,0)&lt;&gt;""),HLOOKUP(O$2+$A1870,Sheet2!CA:NN,$B1870,0),"")</f>
        <v/>
      </c>
      <c r="P1870" t="str">
        <f>IF(OR(HLOOKUP(P$2+$A1870,Sheet2!CB:NO,$B1870,0),HLOOKUP(P$2+$A1870,Sheet2!CB:NO,$B1870,0)&lt;&gt;""),HLOOKUP(P$2+$A1870,Sheet2!CB:NO,$B1870,0),"")</f>
        <v/>
      </c>
      <c r="Q1870" t="str">
        <f>IF(OR(HLOOKUP(Q$2+$A1870,Sheet2!CC:NO,$B1870,0),HLOOKUP(Q$2+$A1870,Sheet2!CC:NO,$B1870,0)&lt;&gt;""),HLOOKUP(Q$2+$A1870,Sheet2!CC:NO,$B1870,0),"")</f>
        <v/>
      </c>
    </row>
    <row r="1871" spans="1:17" x14ac:dyDescent="0.25">
      <c r="A1871" s="64">
        <f t="shared" si="235"/>
        <v>42</v>
      </c>
      <c r="B1871" s="64">
        <f t="shared" si="236"/>
        <v>191</v>
      </c>
      <c r="C1871" s="64">
        <f t="shared" si="237"/>
        <v>8</v>
      </c>
      <c r="D1871" s="64">
        <f t="shared" si="238"/>
        <v>187</v>
      </c>
      <c r="E1871" s="64">
        <f t="shared" si="239"/>
        <v>931</v>
      </c>
      <c r="F1871" s="64" t="str">
        <f t="shared" si="232"/>
        <v/>
      </c>
      <c r="G1871" s="64" t="str">
        <f t="shared" si="233"/>
        <v/>
      </c>
      <c r="H1871" s="64" t="str">
        <f t="shared" si="234"/>
        <v/>
      </c>
      <c r="I1871" s="80" t="str">
        <f>IFERROR(VLOOKUP(D1871,Sheet2!A:B,2,0),"")</f>
        <v/>
      </c>
      <c r="J1871" s="64" t="str">
        <f>IFERROR(IF(I1871&lt;&gt;"",VLOOKUP(I1871,Sheet2!B:C,2,0),""),"")</f>
        <v/>
      </c>
      <c r="K1871" s="64" t="str">
        <f>IFERROR( IF(I1871&lt;&gt;"", HLOOKUP(L$2+$A1871,Sheet2!BX:NK,2,0),""),"")</f>
        <v/>
      </c>
      <c r="L1871" t="str">
        <f>IF(OR(HLOOKUP(L$2+$A1871,Sheet2!BX:NK,$B1871,0),HLOOKUP(L$2+$A1871,Sheet2!BX:NK,$B1871,0)&lt;&gt;""),HLOOKUP(L$2+$A1871,Sheet2!BX:NK,$B1871,0),"")</f>
        <v/>
      </c>
      <c r="M1871" t="str">
        <f>IF(OR(HLOOKUP(M$2+$A1871,Sheet2!BY:NL,$B1871,0),HLOOKUP(M$2+$A1871,Sheet2!BY:NL,$B1871,0)&lt;&gt;""),HLOOKUP(M$2+$A1871,Sheet2!BY:NL,$B1871,0),"")</f>
        <v/>
      </c>
      <c r="N1871" t="str">
        <f>IF(OR(HLOOKUP(N$2+$A1871,Sheet2!BZ:NM,$B1871,0),HLOOKUP(N$2+$A1871,Sheet2!BZ:NM,$B1871,0)&lt;&gt;""),HLOOKUP(N$2+$A1871,Sheet2!BZ:NM,$B1871,0),"")</f>
        <v/>
      </c>
      <c r="O1871" t="str">
        <f>IF(OR(HLOOKUP(O$2+$A1871,Sheet2!CA:NN,$B1871,0),HLOOKUP(O$2+$A1871,Sheet2!CA:NN,$B1871,0)&lt;&gt;""),HLOOKUP(O$2+$A1871,Sheet2!CA:NN,$B1871,0),"")</f>
        <v/>
      </c>
      <c r="P1871" t="str">
        <f>IF(OR(HLOOKUP(P$2+$A1871,Sheet2!CB:NO,$B1871,0),HLOOKUP(P$2+$A1871,Sheet2!CB:NO,$B1871,0)&lt;&gt;""),HLOOKUP(P$2+$A1871,Sheet2!CB:NO,$B1871,0),"")</f>
        <v/>
      </c>
      <c r="Q1871" t="str">
        <f>IF(OR(HLOOKUP(Q$2+$A1871,Sheet2!CC:NO,$B1871,0),HLOOKUP(Q$2+$A1871,Sheet2!CC:NO,$B1871,0)&lt;&gt;""),HLOOKUP(Q$2+$A1871,Sheet2!CC:NO,$B1871,0),"")</f>
        <v/>
      </c>
    </row>
    <row r="1872" spans="1:17" x14ac:dyDescent="0.25">
      <c r="A1872" s="64">
        <f t="shared" si="235"/>
        <v>48</v>
      </c>
      <c r="B1872" s="64">
        <f t="shared" si="236"/>
        <v>191</v>
      </c>
      <c r="C1872" s="64">
        <f t="shared" si="237"/>
        <v>9</v>
      </c>
      <c r="D1872" s="64">
        <f t="shared" si="238"/>
        <v>187</v>
      </c>
      <c r="E1872" s="64">
        <f t="shared" si="239"/>
        <v>931</v>
      </c>
      <c r="F1872" s="64" t="str">
        <f t="shared" si="232"/>
        <v/>
      </c>
      <c r="G1872" s="64" t="str">
        <f t="shared" si="233"/>
        <v/>
      </c>
      <c r="H1872" s="64" t="str">
        <f t="shared" si="234"/>
        <v/>
      </c>
      <c r="I1872" s="80" t="str">
        <f>IFERROR(VLOOKUP(D1872,Sheet2!A:B,2,0),"")</f>
        <v/>
      </c>
      <c r="J1872" s="64" t="str">
        <f>IFERROR(IF(I1872&lt;&gt;"",VLOOKUP(I1872,Sheet2!B:C,2,0),""),"")</f>
        <v/>
      </c>
      <c r="K1872" s="64" t="str">
        <f>IFERROR( IF(I1872&lt;&gt;"", HLOOKUP(L$2+$A1872,Sheet2!BX:NK,2,0),""),"")</f>
        <v/>
      </c>
      <c r="L1872" t="str">
        <f>IF(OR(HLOOKUP(L$2+$A1872,Sheet2!BX:NK,$B1872,0),HLOOKUP(L$2+$A1872,Sheet2!BX:NK,$B1872,0)&lt;&gt;""),HLOOKUP(L$2+$A1872,Sheet2!BX:NK,$B1872,0),"")</f>
        <v/>
      </c>
      <c r="M1872" t="str">
        <f>IF(OR(HLOOKUP(M$2+$A1872,Sheet2!BY:NL,$B1872,0),HLOOKUP(M$2+$A1872,Sheet2!BY:NL,$B1872,0)&lt;&gt;""),HLOOKUP(M$2+$A1872,Sheet2!BY:NL,$B1872,0),"")</f>
        <v/>
      </c>
      <c r="N1872" t="str">
        <f>IF(OR(HLOOKUP(N$2+$A1872,Sheet2!BZ:NM,$B1872,0),HLOOKUP(N$2+$A1872,Sheet2!BZ:NM,$B1872,0)&lt;&gt;""),HLOOKUP(N$2+$A1872,Sheet2!BZ:NM,$B1872,0),"")</f>
        <v/>
      </c>
      <c r="O1872" t="str">
        <f>IF(OR(HLOOKUP(O$2+$A1872,Sheet2!CA:NN,$B1872,0),HLOOKUP(O$2+$A1872,Sheet2!CA:NN,$B1872,0)&lt;&gt;""),HLOOKUP(O$2+$A1872,Sheet2!CA:NN,$B1872,0),"")</f>
        <v/>
      </c>
      <c r="P1872" t="str">
        <f>IF(OR(HLOOKUP(P$2+$A1872,Sheet2!CB:NO,$B1872,0),HLOOKUP(P$2+$A1872,Sheet2!CB:NO,$B1872,0)&lt;&gt;""),HLOOKUP(P$2+$A1872,Sheet2!CB:NO,$B1872,0),"")</f>
        <v/>
      </c>
      <c r="Q1872" t="str">
        <f>IF(OR(HLOOKUP(Q$2+$A1872,Sheet2!CC:NO,$B1872,0),HLOOKUP(Q$2+$A1872,Sheet2!CC:NO,$B1872,0)&lt;&gt;""),HLOOKUP(Q$2+$A1872,Sheet2!CC:NO,$B1872,0),"")</f>
        <v/>
      </c>
    </row>
    <row r="1873" spans="1:17" x14ac:dyDescent="0.25">
      <c r="A1873" s="64">
        <f t="shared" si="235"/>
        <v>54</v>
      </c>
      <c r="B1873" s="64">
        <f t="shared" si="236"/>
        <v>191</v>
      </c>
      <c r="C1873" s="64">
        <f t="shared" si="237"/>
        <v>10</v>
      </c>
      <c r="D1873" s="64">
        <f t="shared" si="238"/>
        <v>187</v>
      </c>
      <c r="E1873" s="64">
        <f t="shared" si="239"/>
        <v>931</v>
      </c>
      <c r="F1873" s="64" t="str">
        <f t="shared" si="232"/>
        <v/>
      </c>
      <c r="G1873" s="64" t="str">
        <f t="shared" si="233"/>
        <v/>
      </c>
      <c r="H1873" s="64" t="str">
        <f t="shared" si="234"/>
        <v/>
      </c>
      <c r="I1873" s="80" t="str">
        <f>IFERROR(VLOOKUP(D1873,Sheet2!A:B,2,0),"")</f>
        <v/>
      </c>
      <c r="J1873" s="64" t="str">
        <f>IFERROR(IF(I1873&lt;&gt;"",VLOOKUP(I1873,Sheet2!B:C,2,0),""),"")</f>
        <v/>
      </c>
      <c r="K1873" s="64" t="str">
        <f>IFERROR( IF(I1873&lt;&gt;"", HLOOKUP(L$2+$A1873,Sheet2!BX:NK,2,0),""),"")</f>
        <v/>
      </c>
      <c r="L1873" t="str">
        <f>IF(OR(HLOOKUP(L$2+$A1873,Sheet2!BX:NK,$B1873,0),HLOOKUP(L$2+$A1873,Sheet2!BX:NK,$B1873,0)&lt;&gt;""),HLOOKUP(L$2+$A1873,Sheet2!BX:NK,$B1873,0),"")</f>
        <v/>
      </c>
      <c r="M1873" t="str">
        <f>IF(OR(HLOOKUP(M$2+$A1873,Sheet2!BY:NL,$B1873,0),HLOOKUP(M$2+$A1873,Sheet2!BY:NL,$B1873,0)&lt;&gt;""),HLOOKUP(M$2+$A1873,Sheet2!BY:NL,$B1873,0),"")</f>
        <v/>
      </c>
      <c r="N1873" t="str">
        <f>IF(OR(HLOOKUP(N$2+$A1873,Sheet2!BZ:NM,$B1873,0),HLOOKUP(N$2+$A1873,Sheet2!BZ:NM,$B1873,0)&lt;&gt;""),HLOOKUP(N$2+$A1873,Sheet2!BZ:NM,$B1873,0),"")</f>
        <v/>
      </c>
      <c r="O1873" t="str">
        <f>IF(OR(HLOOKUP(O$2+$A1873,Sheet2!CA:NN,$B1873,0),HLOOKUP(O$2+$A1873,Sheet2!CA:NN,$B1873,0)&lt;&gt;""),HLOOKUP(O$2+$A1873,Sheet2!CA:NN,$B1873,0),"")</f>
        <v/>
      </c>
      <c r="P1873" t="str">
        <f>IF(OR(HLOOKUP(P$2+$A1873,Sheet2!CB:NO,$B1873,0),HLOOKUP(P$2+$A1873,Sheet2!CB:NO,$B1873,0)&lt;&gt;""),HLOOKUP(P$2+$A1873,Sheet2!CB:NO,$B1873,0),"")</f>
        <v/>
      </c>
      <c r="Q1873" t="str">
        <f>IF(OR(HLOOKUP(Q$2+$A1873,Sheet2!CC:NO,$B1873,0),HLOOKUP(Q$2+$A1873,Sheet2!CC:NO,$B1873,0)&lt;&gt;""),HLOOKUP(Q$2+$A1873,Sheet2!CC:NO,$B1873,0),"")</f>
        <v/>
      </c>
    </row>
    <row r="1874" spans="1:17" x14ac:dyDescent="0.25">
      <c r="A1874" s="64">
        <f t="shared" si="235"/>
        <v>0</v>
      </c>
      <c r="B1874" s="64">
        <f t="shared" si="236"/>
        <v>192</v>
      </c>
      <c r="C1874" s="64">
        <f t="shared" si="237"/>
        <v>1</v>
      </c>
      <c r="D1874" s="64">
        <f t="shared" si="238"/>
        <v>188</v>
      </c>
      <c r="E1874" s="64">
        <f t="shared" si="239"/>
        <v>936</v>
      </c>
      <c r="F1874" s="64" t="str">
        <f t="shared" si="232"/>
        <v/>
      </c>
      <c r="G1874" s="64" t="str">
        <f t="shared" si="233"/>
        <v/>
      </c>
      <c r="H1874" s="64" t="str">
        <f t="shared" si="234"/>
        <v/>
      </c>
      <c r="I1874" s="80" t="str">
        <f>IFERROR(VLOOKUP(D1874,Sheet2!A:B,2,0),"")</f>
        <v/>
      </c>
      <c r="J1874" s="64" t="str">
        <f>IFERROR(IF(I1874&lt;&gt;"",VLOOKUP(I1874,Sheet2!B:C,2,0),""),"")</f>
        <v/>
      </c>
      <c r="K1874" s="64" t="str">
        <f>IFERROR( IF(I1874&lt;&gt;"", HLOOKUP(L$2+$A1874,Sheet2!BX:NK,2,0),""),"")</f>
        <v/>
      </c>
      <c r="L1874" t="str">
        <f>IF(OR(HLOOKUP(L$2+$A1874,Sheet2!BX:NK,$B1874,0),HLOOKUP(L$2+$A1874,Sheet2!BX:NK,$B1874,0)&lt;&gt;""),HLOOKUP(L$2+$A1874,Sheet2!BX:NK,$B1874,0),"")</f>
        <v/>
      </c>
      <c r="M1874" t="str">
        <f>IF(OR(HLOOKUP(M$2+$A1874,Sheet2!BY:NL,$B1874,0),HLOOKUP(M$2+$A1874,Sheet2!BY:NL,$B1874,0)&lt;&gt;""),HLOOKUP(M$2+$A1874,Sheet2!BY:NL,$B1874,0),"")</f>
        <v/>
      </c>
      <c r="N1874" t="str">
        <f>IF(OR(HLOOKUP(N$2+$A1874,Sheet2!BZ:NM,$B1874,0),HLOOKUP(N$2+$A1874,Sheet2!BZ:NM,$B1874,0)&lt;&gt;""),HLOOKUP(N$2+$A1874,Sheet2!BZ:NM,$B1874,0),"")</f>
        <v/>
      </c>
      <c r="O1874" t="str">
        <f>IF(OR(HLOOKUP(O$2+$A1874,Sheet2!CA:NN,$B1874,0),HLOOKUP(O$2+$A1874,Sheet2!CA:NN,$B1874,0)&lt;&gt;""),HLOOKUP(O$2+$A1874,Sheet2!CA:NN,$B1874,0),"")</f>
        <v/>
      </c>
      <c r="P1874" t="str">
        <f>IF(OR(HLOOKUP(P$2+$A1874,Sheet2!CB:NO,$B1874,0),HLOOKUP(P$2+$A1874,Sheet2!CB:NO,$B1874,0)&lt;&gt;""),HLOOKUP(P$2+$A1874,Sheet2!CB:NO,$B1874,0),"")</f>
        <v/>
      </c>
      <c r="Q1874" t="str">
        <f>IF(OR(HLOOKUP(Q$2+$A1874,Sheet2!CC:NO,$B1874,0),HLOOKUP(Q$2+$A1874,Sheet2!CC:NO,$B1874,0)&lt;&gt;""),HLOOKUP(Q$2+$A1874,Sheet2!CC:NO,$B1874,0),"")</f>
        <v/>
      </c>
    </row>
    <row r="1875" spans="1:17" x14ac:dyDescent="0.25">
      <c r="A1875" s="64">
        <f t="shared" si="235"/>
        <v>6</v>
      </c>
      <c r="B1875" s="64">
        <f t="shared" si="236"/>
        <v>192</v>
      </c>
      <c r="C1875" s="64">
        <f t="shared" si="237"/>
        <v>2</v>
      </c>
      <c r="D1875" s="64">
        <f t="shared" si="238"/>
        <v>188</v>
      </c>
      <c r="E1875" s="64">
        <f t="shared" si="239"/>
        <v>936</v>
      </c>
      <c r="F1875" s="64" t="str">
        <f t="shared" si="232"/>
        <v/>
      </c>
      <c r="G1875" s="64" t="str">
        <f t="shared" si="233"/>
        <v/>
      </c>
      <c r="H1875" s="64" t="str">
        <f t="shared" si="234"/>
        <v/>
      </c>
      <c r="I1875" s="80" t="str">
        <f>IFERROR(VLOOKUP(D1875,Sheet2!A:B,2,0),"")</f>
        <v/>
      </c>
      <c r="J1875" s="64" t="str">
        <f>IFERROR(IF(I1875&lt;&gt;"",VLOOKUP(I1875,Sheet2!B:C,2,0),""),"")</f>
        <v/>
      </c>
      <c r="K1875" s="64" t="str">
        <f>IFERROR( IF(I1875&lt;&gt;"", HLOOKUP(L$2+$A1875,Sheet2!BX:NK,2,0),""),"")</f>
        <v/>
      </c>
      <c r="L1875" t="str">
        <f>IF(OR(HLOOKUP(L$2+$A1875,Sheet2!BX:NK,$B1875,0),HLOOKUP(L$2+$A1875,Sheet2!BX:NK,$B1875,0)&lt;&gt;""),HLOOKUP(L$2+$A1875,Sheet2!BX:NK,$B1875,0),"")</f>
        <v/>
      </c>
      <c r="M1875" t="str">
        <f>IF(OR(HLOOKUP(M$2+$A1875,Sheet2!BY:NL,$B1875,0),HLOOKUP(M$2+$A1875,Sheet2!BY:NL,$B1875,0)&lt;&gt;""),HLOOKUP(M$2+$A1875,Sheet2!BY:NL,$B1875,0),"")</f>
        <v/>
      </c>
      <c r="N1875" t="str">
        <f>IF(OR(HLOOKUP(N$2+$A1875,Sheet2!BZ:NM,$B1875,0),HLOOKUP(N$2+$A1875,Sheet2!BZ:NM,$B1875,0)&lt;&gt;""),HLOOKUP(N$2+$A1875,Sheet2!BZ:NM,$B1875,0),"")</f>
        <v/>
      </c>
      <c r="O1875" t="str">
        <f>IF(OR(HLOOKUP(O$2+$A1875,Sheet2!CA:NN,$B1875,0),HLOOKUP(O$2+$A1875,Sheet2!CA:NN,$B1875,0)&lt;&gt;""),HLOOKUP(O$2+$A1875,Sheet2!CA:NN,$B1875,0),"")</f>
        <v/>
      </c>
      <c r="P1875" t="str">
        <f>IF(OR(HLOOKUP(P$2+$A1875,Sheet2!CB:NO,$B1875,0),HLOOKUP(P$2+$A1875,Sheet2!CB:NO,$B1875,0)&lt;&gt;""),HLOOKUP(P$2+$A1875,Sheet2!CB:NO,$B1875,0),"")</f>
        <v/>
      </c>
      <c r="Q1875" t="str">
        <f>IF(OR(HLOOKUP(Q$2+$A1875,Sheet2!CC:NO,$B1875,0),HLOOKUP(Q$2+$A1875,Sheet2!CC:NO,$B1875,0)&lt;&gt;""),HLOOKUP(Q$2+$A1875,Sheet2!CC:NO,$B1875,0),"")</f>
        <v/>
      </c>
    </row>
    <row r="1876" spans="1:17" x14ac:dyDescent="0.25">
      <c r="A1876" s="64">
        <f t="shared" si="235"/>
        <v>12</v>
      </c>
      <c r="B1876" s="64">
        <f t="shared" si="236"/>
        <v>192</v>
      </c>
      <c r="C1876" s="64">
        <f t="shared" si="237"/>
        <v>3</v>
      </c>
      <c r="D1876" s="64">
        <f t="shared" si="238"/>
        <v>188</v>
      </c>
      <c r="E1876" s="64">
        <f t="shared" si="239"/>
        <v>936</v>
      </c>
      <c r="F1876" s="64" t="str">
        <f t="shared" si="232"/>
        <v/>
      </c>
      <c r="G1876" s="64" t="str">
        <f t="shared" si="233"/>
        <v/>
      </c>
      <c r="H1876" s="64" t="str">
        <f t="shared" si="234"/>
        <v/>
      </c>
      <c r="I1876" s="80" t="str">
        <f>IFERROR(VLOOKUP(D1876,Sheet2!A:B,2,0),"")</f>
        <v/>
      </c>
      <c r="J1876" s="64" t="str">
        <f>IFERROR(IF(I1876&lt;&gt;"",VLOOKUP(I1876,Sheet2!B:C,2,0),""),"")</f>
        <v/>
      </c>
      <c r="K1876" s="64" t="str">
        <f>IFERROR( IF(I1876&lt;&gt;"", HLOOKUP(L$2+$A1876,Sheet2!BX:NK,2,0),""),"")</f>
        <v/>
      </c>
      <c r="L1876" t="str">
        <f>IF(OR(HLOOKUP(L$2+$A1876,Sheet2!BX:NK,$B1876,0),HLOOKUP(L$2+$A1876,Sheet2!BX:NK,$B1876,0)&lt;&gt;""),HLOOKUP(L$2+$A1876,Sheet2!BX:NK,$B1876,0),"")</f>
        <v/>
      </c>
      <c r="M1876" t="str">
        <f>IF(OR(HLOOKUP(M$2+$A1876,Sheet2!BY:NL,$B1876,0),HLOOKUP(M$2+$A1876,Sheet2!BY:NL,$B1876,0)&lt;&gt;""),HLOOKUP(M$2+$A1876,Sheet2!BY:NL,$B1876,0),"")</f>
        <v/>
      </c>
      <c r="N1876" t="str">
        <f>IF(OR(HLOOKUP(N$2+$A1876,Sheet2!BZ:NM,$B1876,0),HLOOKUP(N$2+$A1876,Sheet2!BZ:NM,$B1876,0)&lt;&gt;""),HLOOKUP(N$2+$A1876,Sheet2!BZ:NM,$B1876,0),"")</f>
        <v/>
      </c>
      <c r="O1876" t="str">
        <f>IF(OR(HLOOKUP(O$2+$A1876,Sheet2!CA:NN,$B1876,0),HLOOKUP(O$2+$A1876,Sheet2!CA:NN,$B1876,0)&lt;&gt;""),HLOOKUP(O$2+$A1876,Sheet2!CA:NN,$B1876,0),"")</f>
        <v/>
      </c>
      <c r="P1876" t="str">
        <f>IF(OR(HLOOKUP(P$2+$A1876,Sheet2!CB:NO,$B1876,0),HLOOKUP(P$2+$A1876,Sheet2!CB:NO,$B1876,0)&lt;&gt;""),HLOOKUP(P$2+$A1876,Sheet2!CB:NO,$B1876,0),"")</f>
        <v/>
      </c>
      <c r="Q1876" t="str">
        <f>IF(OR(HLOOKUP(Q$2+$A1876,Sheet2!CC:NO,$B1876,0),HLOOKUP(Q$2+$A1876,Sheet2!CC:NO,$B1876,0)&lt;&gt;""),HLOOKUP(Q$2+$A1876,Sheet2!CC:NO,$B1876,0),"")</f>
        <v/>
      </c>
    </row>
    <row r="1877" spans="1:17" x14ac:dyDescent="0.25">
      <c r="A1877" s="64">
        <f t="shared" si="235"/>
        <v>18</v>
      </c>
      <c r="B1877" s="64">
        <f t="shared" si="236"/>
        <v>192</v>
      </c>
      <c r="C1877" s="64">
        <f t="shared" si="237"/>
        <v>4</v>
      </c>
      <c r="D1877" s="64">
        <f t="shared" si="238"/>
        <v>188</v>
      </c>
      <c r="E1877" s="64">
        <f t="shared" si="239"/>
        <v>936</v>
      </c>
      <c r="F1877" s="64" t="str">
        <f t="shared" si="232"/>
        <v/>
      </c>
      <c r="G1877" s="64" t="str">
        <f t="shared" si="233"/>
        <v/>
      </c>
      <c r="H1877" s="64" t="str">
        <f t="shared" si="234"/>
        <v/>
      </c>
      <c r="I1877" s="80" t="str">
        <f>IFERROR(VLOOKUP(D1877,Sheet2!A:B,2,0),"")</f>
        <v/>
      </c>
      <c r="J1877" s="64" t="str">
        <f>IFERROR(IF(I1877&lt;&gt;"",VLOOKUP(I1877,Sheet2!B:C,2,0),""),"")</f>
        <v/>
      </c>
      <c r="K1877" s="64" t="str">
        <f>IFERROR( IF(I1877&lt;&gt;"", HLOOKUP(L$2+$A1877,Sheet2!BX:NK,2,0),""),"")</f>
        <v/>
      </c>
      <c r="L1877" t="str">
        <f>IF(OR(HLOOKUP(L$2+$A1877,Sheet2!BX:NK,$B1877,0),HLOOKUP(L$2+$A1877,Sheet2!BX:NK,$B1877,0)&lt;&gt;""),HLOOKUP(L$2+$A1877,Sheet2!BX:NK,$B1877,0),"")</f>
        <v/>
      </c>
      <c r="M1877" t="str">
        <f>IF(OR(HLOOKUP(M$2+$A1877,Sheet2!BY:NL,$B1877,0),HLOOKUP(M$2+$A1877,Sheet2!BY:NL,$B1877,0)&lt;&gt;""),HLOOKUP(M$2+$A1877,Sheet2!BY:NL,$B1877,0),"")</f>
        <v/>
      </c>
      <c r="N1877" t="str">
        <f>IF(OR(HLOOKUP(N$2+$A1877,Sheet2!BZ:NM,$B1877,0),HLOOKUP(N$2+$A1877,Sheet2!BZ:NM,$B1877,0)&lt;&gt;""),HLOOKUP(N$2+$A1877,Sheet2!BZ:NM,$B1877,0),"")</f>
        <v/>
      </c>
      <c r="O1877" t="str">
        <f>IF(OR(HLOOKUP(O$2+$A1877,Sheet2!CA:NN,$B1877,0),HLOOKUP(O$2+$A1877,Sheet2!CA:NN,$B1877,0)&lt;&gt;""),HLOOKUP(O$2+$A1877,Sheet2!CA:NN,$B1877,0),"")</f>
        <v/>
      </c>
      <c r="P1877" t="str">
        <f>IF(OR(HLOOKUP(P$2+$A1877,Sheet2!CB:NO,$B1877,0),HLOOKUP(P$2+$A1877,Sheet2!CB:NO,$B1877,0)&lt;&gt;""),HLOOKUP(P$2+$A1877,Sheet2!CB:NO,$B1877,0),"")</f>
        <v/>
      </c>
      <c r="Q1877" t="str">
        <f>IF(OR(HLOOKUP(Q$2+$A1877,Sheet2!CC:NO,$B1877,0),HLOOKUP(Q$2+$A1877,Sheet2!CC:NO,$B1877,0)&lt;&gt;""),HLOOKUP(Q$2+$A1877,Sheet2!CC:NO,$B1877,0),"")</f>
        <v/>
      </c>
    </row>
    <row r="1878" spans="1:17" x14ac:dyDescent="0.25">
      <c r="A1878" s="64">
        <f t="shared" si="235"/>
        <v>24</v>
      </c>
      <c r="B1878" s="64">
        <f t="shared" si="236"/>
        <v>192</v>
      </c>
      <c r="C1878" s="64">
        <f t="shared" si="237"/>
        <v>5</v>
      </c>
      <c r="D1878" s="64">
        <f t="shared" si="238"/>
        <v>188</v>
      </c>
      <c r="E1878" s="64">
        <f t="shared" si="239"/>
        <v>936</v>
      </c>
      <c r="F1878" s="64" t="str">
        <f t="shared" si="232"/>
        <v/>
      </c>
      <c r="G1878" s="64" t="str">
        <f t="shared" si="233"/>
        <v/>
      </c>
      <c r="H1878" s="64" t="str">
        <f t="shared" si="234"/>
        <v/>
      </c>
      <c r="I1878" s="80" t="str">
        <f>IFERROR(VLOOKUP(D1878,Sheet2!A:B,2,0),"")</f>
        <v/>
      </c>
      <c r="J1878" s="64" t="str">
        <f>IFERROR(IF(I1878&lt;&gt;"",VLOOKUP(I1878,Sheet2!B:C,2,0),""),"")</f>
        <v/>
      </c>
      <c r="K1878" s="64" t="str">
        <f>IFERROR( IF(I1878&lt;&gt;"", HLOOKUP(L$2+$A1878,Sheet2!BX:NK,2,0),""),"")</f>
        <v/>
      </c>
      <c r="L1878" t="str">
        <f>IF(OR(HLOOKUP(L$2+$A1878,Sheet2!BX:NK,$B1878,0),HLOOKUP(L$2+$A1878,Sheet2!BX:NK,$B1878,0)&lt;&gt;""),HLOOKUP(L$2+$A1878,Sheet2!BX:NK,$B1878,0),"")</f>
        <v/>
      </c>
      <c r="M1878" t="str">
        <f>IF(OR(HLOOKUP(M$2+$A1878,Sheet2!BY:NL,$B1878,0),HLOOKUP(M$2+$A1878,Sheet2!BY:NL,$B1878,0)&lt;&gt;""),HLOOKUP(M$2+$A1878,Sheet2!BY:NL,$B1878,0),"")</f>
        <v/>
      </c>
      <c r="N1878" t="str">
        <f>IF(OR(HLOOKUP(N$2+$A1878,Sheet2!BZ:NM,$B1878,0),HLOOKUP(N$2+$A1878,Sheet2!BZ:NM,$B1878,0)&lt;&gt;""),HLOOKUP(N$2+$A1878,Sheet2!BZ:NM,$B1878,0),"")</f>
        <v/>
      </c>
      <c r="O1878" t="str">
        <f>IF(OR(HLOOKUP(O$2+$A1878,Sheet2!CA:NN,$B1878,0),HLOOKUP(O$2+$A1878,Sheet2!CA:NN,$B1878,0)&lt;&gt;""),HLOOKUP(O$2+$A1878,Sheet2!CA:NN,$B1878,0),"")</f>
        <v/>
      </c>
      <c r="P1878" t="str">
        <f>IF(OR(HLOOKUP(P$2+$A1878,Sheet2!CB:NO,$B1878,0),HLOOKUP(P$2+$A1878,Sheet2!CB:NO,$B1878,0)&lt;&gt;""),HLOOKUP(P$2+$A1878,Sheet2!CB:NO,$B1878,0),"")</f>
        <v/>
      </c>
      <c r="Q1878" t="str">
        <f>IF(OR(HLOOKUP(Q$2+$A1878,Sheet2!CC:NO,$B1878,0),HLOOKUP(Q$2+$A1878,Sheet2!CC:NO,$B1878,0)&lt;&gt;""),HLOOKUP(Q$2+$A1878,Sheet2!CC:NO,$B1878,0),"")</f>
        <v/>
      </c>
    </row>
    <row r="1879" spans="1:17" x14ac:dyDescent="0.25">
      <c r="A1879" s="64">
        <f t="shared" si="235"/>
        <v>30</v>
      </c>
      <c r="B1879" s="64">
        <f t="shared" si="236"/>
        <v>192</v>
      </c>
      <c r="C1879" s="64">
        <f t="shared" si="237"/>
        <v>6</v>
      </c>
      <c r="D1879" s="64">
        <f t="shared" si="238"/>
        <v>188</v>
      </c>
      <c r="E1879" s="64">
        <f t="shared" si="239"/>
        <v>936</v>
      </c>
      <c r="F1879" s="64" t="str">
        <f t="shared" si="232"/>
        <v/>
      </c>
      <c r="G1879" s="64" t="str">
        <f t="shared" si="233"/>
        <v/>
      </c>
      <c r="H1879" s="64" t="str">
        <f t="shared" si="234"/>
        <v/>
      </c>
      <c r="I1879" s="80" t="str">
        <f>IFERROR(VLOOKUP(D1879,Sheet2!A:B,2,0),"")</f>
        <v/>
      </c>
      <c r="J1879" s="64" t="str">
        <f>IFERROR(IF(I1879&lt;&gt;"",VLOOKUP(I1879,Sheet2!B:C,2,0),""),"")</f>
        <v/>
      </c>
      <c r="K1879" s="64" t="str">
        <f>IFERROR( IF(I1879&lt;&gt;"", HLOOKUP(L$2+$A1879,Sheet2!BX:NK,2,0),""),"")</f>
        <v/>
      </c>
      <c r="L1879" t="str">
        <f>IF(OR(HLOOKUP(L$2+$A1879,Sheet2!BX:NK,$B1879,0),HLOOKUP(L$2+$A1879,Sheet2!BX:NK,$B1879,0)&lt;&gt;""),HLOOKUP(L$2+$A1879,Sheet2!BX:NK,$B1879,0),"")</f>
        <v/>
      </c>
      <c r="M1879" t="str">
        <f>IF(OR(HLOOKUP(M$2+$A1879,Sheet2!BY:NL,$B1879,0),HLOOKUP(M$2+$A1879,Sheet2!BY:NL,$B1879,0)&lt;&gt;""),HLOOKUP(M$2+$A1879,Sheet2!BY:NL,$B1879,0),"")</f>
        <v/>
      </c>
      <c r="N1879" t="str">
        <f>IF(OR(HLOOKUP(N$2+$A1879,Sheet2!BZ:NM,$B1879,0),HLOOKUP(N$2+$A1879,Sheet2!BZ:NM,$B1879,0)&lt;&gt;""),HLOOKUP(N$2+$A1879,Sheet2!BZ:NM,$B1879,0),"")</f>
        <v/>
      </c>
      <c r="O1879" t="str">
        <f>IF(OR(HLOOKUP(O$2+$A1879,Sheet2!CA:NN,$B1879,0),HLOOKUP(O$2+$A1879,Sheet2!CA:NN,$B1879,0)&lt;&gt;""),HLOOKUP(O$2+$A1879,Sheet2!CA:NN,$B1879,0),"")</f>
        <v/>
      </c>
      <c r="P1879" t="str">
        <f>IF(OR(HLOOKUP(P$2+$A1879,Sheet2!CB:NO,$B1879,0),HLOOKUP(P$2+$A1879,Sheet2!CB:NO,$B1879,0)&lt;&gt;""),HLOOKUP(P$2+$A1879,Sheet2!CB:NO,$B1879,0),"")</f>
        <v/>
      </c>
      <c r="Q1879" t="str">
        <f>IF(OR(HLOOKUP(Q$2+$A1879,Sheet2!CC:NO,$B1879,0),HLOOKUP(Q$2+$A1879,Sheet2!CC:NO,$B1879,0)&lt;&gt;""),HLOOKUP(Q$2+$A1879,Sheet2!CC:NO,$B1879,0),"")</f>
        <v/>
      </c>
    </row>
    <row r="1880" spans="1:17" x14ac:dyDescent="0.25">
      <c r="A1880" s="64">
        <f t="shared" si="235"/>
        <v>36</v>
      </c>
      <c r="B1880" s="64">
        <f t="shared" si="236"/>
        <v>192</v>
      </c>
      <c r="C1880" s="64">
        <f t="shared" si="237"/>
        <v>7</v>
      </c>
      <c r="D1880" s="64">
        <f t="shared" si="238"/>
        <v>188</v>
      </c>
      <c r="E1880" s="64">
        <f t="shared" si="239"/>
        <v>936</v>
      </c>
      <c r="F1880" s="64" t="str">
        <f t="shared" si="232"/>
        <v/>
      </c>
      <c r="G1880" s="64" t="str">
        <f t="shared" si="233"/>
        <v/>
      </c>
      <c r="H1880" s="64" t="str">
        <f t="shared" si="234"/>
        <v/>
      </c>
      <c r="I1880" s="80" t="str">
        <f>IFERROR(VLOOKUP(D1880,Sheet2!A:B,2,0),"")</f>
        <v/>
      </c>
      <c r="J1880" s="64" t="str">
        <f>IFERROR(IF(I1880&lt;&gt;"",VLOOKUP(I1880,Sheet2!B:C,2,0),""),"")</f>
        <v/>
      </c>
      <c r="K1880" s="64" t="str">
        <f>IFERROR( IF(I1880&lt;&gt;"", HLOOKUP(L$2+$A1880,Sheet2!BX:NK,2,0),""),"")</f>
        <v/>
      </c>
      <c r="L1880" t="str">
        <f>IF(OR(HLOOKUP(L$2+$A1880,Sheet2!BX:NK,$B1880,0),HLOOKUP(L$2+$A1880,Sheet2!BX:NK,$B1880,0)&lt;&gt;""),HLOOKUP(L$2+$A1880,Sheet2!BX:NK,$B1880,0),"")</f>
        <v/>
      </c>
      <c r="M1880" t="str">
        <f>IF(OR(HLOOKUP(M$2+$A1880,Sheet2!BY:NL,$B1880,0),HLOOKUP(M$2+$A1880,Sheet2!BY:NL,$B1880,0)&lt;&gt;""),HLOOKUP(M$2+$A1880,Sheet2!BY:NL,$B1880,0),"")</f>
        <v/>
      </c>
      <c r="N1880" t="str">
        <f>IF(OR(HLOOKUP(N$2+$A1880,Sheet2!BZ:NM,$B1880,0),HLOOKUP(N$2+$A1880,Sheet2!BZ:NM,$B1880,0)&lt;&gt;""),HLOOKUP(N$2+$A1880,Sheet2!BZ:NM,$B1880,0),"")</f>
        <v/>
      </c>
      <c r="O1880" t="str">
        <f>IF(OR(HLOOKUP(O$2+$A1880,Sheet2!CA:NN,$B1880,0),HLOOKUP(O$2+$A1880,Sheet2!CA:NN,$B1880,0)&lt;&gt;""),HLOOKUP(O$2+$A1880,Sheet2!CA:NN,$B1880,0),"")</f>
        <v/>
      </c>
      <c r="P1880" t="str">
        <f>IF(OR(HLOOKUP(P$2+$A1880,Sheet2!CB:NO,$B1880,0),HLOOKUP(P$2+$A1880,Sheet2!CB:NO,$B1880,0)&lt;&gt;""),HLOOKUP(P$2+$A1880,Sheet2!CB:NO,$B1880,0),"")</f>
        <v/>
      </c>
      <c r="Q1880" t="str">
        <f>IF(OR(HLOOKUP(Q$2+$A1880,Sheet2!CC:NO,$B1880,0),HLOOKUP(Q$2+$A1880,Sheet2!CC:NO,$B1880,0)&lt;&gt;""),HLOOKUP(Q$2+$A1880,Sheet2!CC:NO,$B1880,0),"")</f>
        <v/>
      </c>
    </row>
    <row r="1881" spans="1:17" x14ac:dyDescent="0.25">
      <c r="A1881" s="64">
        <f t="shared" si="235"/>
        <v>42</v>
      </c>
      <c r="B1881" s="64">
        <f t="shared" si="236"/>
        <v>192</v>
      </c>
      <c r="C1881" s="64">
        <f t="shared" si="237"/>
        <v>8</v>
      </c>
      <c r="D1881" s="64">
        <f t="shared" si="238"/>
        <v>188</v>
      </c>
      <c r="E1881" s="64">
        <f t="shared" si="239"/>
        <v>936</v>
      </c>
      <c r="F1881" s="64" t="str">
        <f t="shared" si="232"/>
        <v/>
      </c>
      <c r="G1881" s="64" t="str">
        <f t="shared" si="233"/>
        <v/>
      </c>
      <c r="H1881" s="64" t="str">
        <f t="shared" si="234"/>
        <v/>
      </c>
      <c r="I1881" s="80" t="str">
        <f>IFERROR(VLOOKUP(D1881,Sheet2!A:B,2,0),"")</f>
        <v/>
      </c>
      <c r="J1881" s="64" t="str">
        <f>IFERROR(IF(I1881&lt;&gt;"",VLOOKUP(I1881,Sheet2!B:C,2,0),""),"")</f>
        <v/>
      </c>
      <c r="K1881" s="64" t="str">
        <f>IFERROR( IF(I1881&lt;&gt;"", HLOOKUP(L$2+$A1881,Sheet2!BX:NK,2,0),""),"")</f>
        <v/>
      </c>
      <c r="L1881" t="str">
        <f>IF(OR(HLOOKUP(L$2+$A1881,Sheet2!BX:NK,$B1881,0),HLOOKUP(L$2+$A1881,Sheet2!BX:NK,$B1881,0)&lt;&gt;""),HLOOKUP(L$2+$A1881,Sheet2!BX:NK,$B1881,0),"")</f>
        <v/>
      </c>
      <c r="M1881" t="str">
        <f>IF(OR(HLOOKUP(M$2+$A1881,Sheet2!BY:NL,$B1881,0),HLOOKUP(M$2+$A1881,Sheet2!BY:NL,$B1881,0)&lt;&gt;""),HLOOKUP(M$2+$A1881,Sheet2!BY:NL,$B1881,0),"")</f>
        <v/>
      </c>
      <c r="N1881" t="str">
        <f>IF(OR(HLOOKUP(N$2+$A1881,Sheet2!BZ:NM,$B1881,0),HLOOKUP(N$2+$A1881,Sheet2!BZ:NM,$B1881,0)&lt;&gt;""),HLOOKUP(N$2+$A1881,Sheet2!BZ:NM,$B1881,0),"")</f>
        <v/>
      </c>
      <c r="O1881" t="str">
        <f>IF(OR(HLOOKUP(O$2+$A1881,Sheet2!CA:NN,$B1881,0),HLOOKUP(O$2+$A1881,Sheet2!CA:NN,$B1881,0)&lt;&gt;""),HLOOKUP(O$2+$A1881,Sheet2!CA:NN,$B1881,0),"")</f>
        <v/>
      </c>
      <c r="P1881" t="str">
        <f>IF(OR(HLOOKUP(P$2+$A1881,Sheet2!CB:NO,$B1881,0),HLOOKUP(P$2+$A1881,Sheet2!CB:NO,$B1881,0)&lt;&gt;""),HLOOKUP(P$2+$A1881,Sheet2!CB:NO,$B1881,0),"")</f>
        <v/>
      </c>
      <c r="Q1881" t="str">
        <f>IF(OR(HLOOKUP(Q$2+$A1881,Sheet2!CC:NO,$B1881,0),HLOOKUP(Q$2+$A1881,Sheet2!CC:NO,$B1881,0)&lt;&gt;""),HLOOKUP(Q$2+$A1881,Sheet2!CC:NO,$B1881,0),"")</f>
        <v/>
      </c>
    </row>
    <row r="1882" spans="1:17" x14ac:dyDescent="0.25">
      <c r="A1882" s="64">
        <f t="shared" si="235"/>
        <v>48</v>
      </c>
      <c r="B1882" s="64">
        <f t="shared" si="236"/>
        <v>192</v>
      </c>
      <c r="C1882" s="64">
        <f t="shared" si="237"/>
        <v>9</v>
      </c>
      <c r="D1882" s="64">
        <f t="shared" si="238"/>
        <v>188</v>
      </c>
      <c r="E1882" s="64">
        <f t="shared" si="239"/>
        <v>936</v>
      </c>
      <c r="F1882" s="64" t="str">
        <f t="shared" si="232"/>
        <v/>
      </c>
      <c r="G1882" s="64" t="str">
        <f t="shared" si="233"/>
        <v/>
      </c>
      <c r="H1882" s="64" t="str">
        <f t="shared" si="234"/>
        <v/>
      </c>
      <c r="I1882" s="80" t="str">
        <f>IFERROR(VLOOKUP(D1882,Sheet2!A:B,2,0),"")</f>
        <v/>
      </c>
      <c r="J1882" s="64" t="str">
        <f>IFERROR(IF(I1882&lt;&gt;"",VLOOKUP(I1882,Sheet2!B:C,2,0),""),"")</f>
        <v/>
      </c>
      <c r="K1882" s="64" t="str">
        <f>IFERROR( IF(I1882&lt;&gt;"", HLOOKUP(L$2+$A1882,Sheet2!BX:NK,2,0),""),"")</f>
        <v/>
      </c>
      <c r="L1882" t="str">
        <f>IF(OR(HLOOKUP(L$2+$A1882,Sheet2!BX:NK,$B1882,0),HLOOKUP(L$2+$A1882,Sheet2!BX:NK,$B1882,0)&lt;&gt;""),HLOOKUP(L$2+$A1882,Sheet2!BX:NK,$B1882,0),"")</f>
        <v/>
      </c>
      <c r="M1882" t="str">
        <f>IF(OR(HLOOKUP(M$2+$A1882,Sheet2!BY:NL,$B1882,0),HLOOKUP(M$2+$A1882,Sheet2!BY:NL,$B1882,0)&lt;&gt;""),HLOOKUP(M$2+$A1882,Sheet2!BY:NL,$B1882,0),"")</f>
        <v/>
      </c>
      <c r="N1882" t="str">
        <f>IF(OR(HLOOKUP(N$2+$A1882,Sheet2!BZ:NM,$B1882,0),HLOOKUP(N$2+$A1882,Sheet2!BZ:NM,$B1882,0)&lt;&gt;""),HLOOKUP(N$2+$A1882,Sheet2!BZ:NM,$B1882,0),"")</f>
        <v/>
      </c>
      <c r="O1882" t="str">
        <f>IF(OR(HLOOKUP(O$2+$A1882,Sheet2!CA:NN,$B1882,0),HLOOKUP(O$2+$A1882,Sheet2!CA:NN,$B1882,0)&lt;&gt;""),HLOOKUP(O$2+$A1882,Sheet2!CA:NN,$B1882,0),"")</f>
        <v/>
      </c>
      <c r="P1882" t="str">
        <f>IF(OR(HLOOKUP(P$2+$A1882,Sheet2!CB:NO,$B1882,0),HLOOKUP(P$2+$A1882,Sheet2!CB:NO,$B1882,0)&lt;&gt;""),HLOOKUP(P$2+$A1882,Sheet2!CB:NO,$B1882,0),"")</f>
        <v/>
      </c>
      <c r="Q1882" t="str">
        <f>IF(OR(HLOOKUP(Q$2+$A1882,Sheet2!CC:NO,$B1882,0),HLOOKUP(Q$2+$A1882,Sheet2!CC:NO,$B1882,0)&lt;&gt;""),HLOOKUP(Q$2+$A1882,Sheet2!CC:NO,$B1882,0),"")</f>
        <v/>
      </c>
    </row>
    <row r="1883" spans="1:17" x14ac:dyDescent="0.25">
      <c r="A1883" s="64">
        <f t="shared" si="235"/>
        <v>54</v>
      </c>
      <c r="B1883" s="64">
        <f t="shared" si="236"/>
        <v>192</v>
      </c>
      <c r="C1883" s="64">
        <f t="shared" si="237"/>
        <v>10</v>
      </c>
      <c r="D1883" s="64">
        <f t="shared" si="238"/>
        <v>188</v>
      </c>
      <c r="E1883" s="64">
        <f t="shared" si="239"/>
        <v>936</v>
      </c>
      <c r="F1883" s="64" t="str">
        <f t="shared" si="232"/>
        <v/>
      </c>
      <c r="G1883" s="64" t="str">
        <f t="shared" si="233"/>
        <v/>
      </c>
      <c r="H1883" s="64" t="str">
        <f t="shared" si="234"/>
        <v/>
      </c>
      <c r="I1883" s="80" t="str">
        <f>IFERROR(VLOOKUP(D1883,Sheet2!A:B,2,0),"")</f>
        <v/>
      </c>
      <c r="J1883" s="64" t="str">
        <f>IFERROR(IF(I1883&lt;&gt;"",VLOOKUP(I1883,Sheet2!B:C,2,0),""),"")</f>
        <v/>
      </c>
      <c r="K1883" s="64" t="str">
        <f>IFERROR( IF(I1883&lt;&gt;"", HLOOKUP(L$2+$A1883,Sheet2!BX:NK,2,0),""),"")</f>
        <v/>
      </c>
      <c r="L1883" t="str">
        <f>IF(OR(HLOOKUP(L$2+$A1883,Sheet2!BX:NK,$B1883,0),HLOOKUP(L$2+$A1883,Sheet2!BX:NK,$B1883,0)&lt;&gt;""),HLOOKUP(L$2+$A1883,Sheet2!BX:NK,$B1883,0),"")</f>
        <v/>
      </c>
      <c r="M1883" t="str">
        <f>IF(OR(HLOOKUP(M$2+$A1883,Sheet2!BY:NL,$B1883,0),HLOOKUP(M$2+$A1883,Sheet2!BY:NL,$B1883,0)&lt;&gt;""),HLOOKUP(M$2+$A1883,Sheet2!BY:NL,$B1883,0),"")</f>
        <v/>
      </c>
      <c r="N1883" t="str">
        <f>IF(OR(HLOOKUP(N$2+$A1883,Sheet2!BZ:NM,$B1883,0),HLOOKUP(N$2+$A1883,Sheet2!BZ:NM,$B1883,0)&lt;&gt;""),HLOOKUP(N$2+$A1883,Sheet2!BZ:NM,$B1883,0),"")</f>
        <v/>
      </c>
      <c r="O1883" t="str">
        <f>IF(OR(HLOOKUP(O$2+$A1883,Sheet2!CA:NN,$B1883,0),HLOOKUP(O$2+$A1883,Sheet2!CA:NN,$B1883,0)&lt;&gt;""),HLOOKUP(O$2+$A1883,Sheet2!CA:NN,$B1883,0),"")</f>
        <v/>
      </c>
      <c r="P1883" t="str">
        <f>IF(OR(HLOOKUP(P$2+$A1883,Sheet2!CB:NO,$B1883,0),HLOOKUP(P$2+$A1883,Sheet2!CB:NO,$B1883,0)&lt;&gt;""),HLOOKUP(P$2+$A1883,Sheet2!CB:NO,$B1883,0),"")</f>
        <v/>
      </c>
      <c r="Q1883" t="str">
        <f>IF(OR(HLOOKUP(Q$2+$A1883,Sheet2!CC:NO,$B1883,0),HLOOKUP(Q$2+$A1883,Sheet2!CC:NO,$B1883,0)&lt;&gt;""),HLOOKUP(Q$2+$A1883,Sheet2!CC:NO,$B1883,0),"")</f>
        <v/>
      </c>
    </row>
    <row r="1884" spans="1:17" x14ac:dyDescent="0.25">
      <c r="A1884" s="64">
        <f t="shared" si="235"/>
        <v>0</v>
      </c>
      <c r="B1884" s="64">
        <f t="shared" si="236"/>
        <v>193</v>
      </c>
      <c r="C1884" s="64">
        <f t="shared" si="237"/>
        <v>1</v>
      </c>
      <c r="D1884" s="64">
        <f t="shared" si="238"/>
        <v>189</v>
      </c>
      <c r="E1884" s="64">
        <f t="shared" si="239"/>
        <v>941</v>
      </c>
      <c r="F1884" s="64" t="str">
        <f t="shared" si="232"/>
        <v/>
      </c>
      <c r="G1884" s="64" t="str">
        <f t="shared" si="233"/>
        <v/>
      </c>
      <c r="H1884" s="64" t="str">
        <f t="shared" si="234"/>
        <v/>
      </c>
      <c r="I1884" s="80" t="str">
        <f>IFERROR(VLOOKUP(D1884,Sheet2!A:B,2,0),"")</f>
        <v/>
      </c>
      <c r="J1884" s="64" t="str">
        <f>IFERROR(IF(I1884&lt;&gt;"",VLOOKUP(I1884,Sheet2!B:C,2,0),""),"")</f>
        <v/>
      </c>
      <c r="K1884" s="64" t="str">
        <f>IFERROR( IF(I1884&lt;&gt;"", HLOOKUP(L$2+$A1884,Sheet2!BX:NK,2,0),""),"")</f>
        <v/>
      </c>
      <c r="L1884" t="str">
        <f>IF(OR(HLOOKUP(L$2+$A1884,Sheet2!BX:NK,$B1884,0),HLOOKUP(L$2+$A1884,Sheet2!BX:NK,$B1884,0)&lt;&gt;""),HLOOKUP(L$2+$A1884,Sheet2!BX:NK,$B1884,0),"")</f>
        <v/>
      </c>
      <c r="M1884" t="str">
        <f>IF(OR(HLOOKUP(M$2+$A1884,Sheet2!BY:NL,$B1884,0),HLOOKUP(M$2+$A1884,Sheet2!BY:NL,$B1884,0)&lt;&gt;""),HLOOKUP(M$2+$A1884,Sheet2!BY:NL,$B1884,0),"")</f>
        <v/>
      </c>
      <c r="N1884" t="str">
        <f>IF(OR(HLOOKUP(N$2+$A1884,Sheet2!BZ:NM,$B1884,0),HLOOKUP(N$2+$A1884,Sheet2!BZ:NM,$B1884,0)&lt;&gt;""),HLOOKUP(N$2+$A1884,Sheet2!BZ:NM,$B1884,0),"")</f>
        <v/>
      </c>
      <c r="O1884" t="str">
        <f>IF(OR(HLOOKUP(O$2+$A1884,Sheet2!CA:NN,$B1884,0),HLOOKUP(O$2+$A1884,Sheet2!CA:NN,$B1884,0)&lt;&gt;""),HLOOKUP(O$2+$A1884,Sheet2!CA:NN,$B1884,0),"")</f>
        <v/>
      </c>
      <c r="P1884" t="str">
        <f>IF(OR(HLOOKUP(P$2+$A1884,Sheet2!CB:NO,$B1884,0),HLOOKUP(P$2+$A1884,Sheet2!CB:NO,$B1884,0)&lt;&gt;""),HLOOKUP(P$2+$A1884,Sheet2!CB:NO,$B1884,0),"")</f>
        <v/>
      </c>
      <c r="Q1884" t="str">
        <f>IF(OR(HLOOKUP(Q$2+$A1884,Sheet2!CC:NO,$B1884,0),HLOOKUP(Q$2+$A1884,Sheet2!CC:NO,$B1884,0)&lt;&gt;""),HLOOKUP(Q$2+$A1884,Sheet2!CC:NO,$B1884,0),"")</f>
        <v/>
      </c>
    </row>
    <row r="1885" spans="1:17" x14ac:dyDescent="0.25">
      <c r="A1885" s="64">
        <f t="shared" si="235"/>
        <v>6</v>
      </c>
      <c r="B1885" s="64">
        <f t="shared" si="236"/>
        <v>193</v>
      </c>
      <c r="C1885" s="64">
        <f t="shared" si="237"/>
        <v>2</v>
      </c>
      <c r="D1885" s="64">
        <f t="shared" si="238"/>
        <v>189</v>
      </c>
      <c r="E1885" s="64">
        <f t="shared" si="239"/>
        <v>941</v>
      </c>
      <c r="F1885" s="64" t="str">
        <f t="shared" si="232"/>
        <v/>
      </c>
      <c r="G1885" s="64" t="str">
        <f t="shared" si="233"/>
        <v/>
      </c>
      <c r="H1885" s="64" t="str">
        <f t="shared" si="234"/>
        <v/>
      </c>
      <c r="I1885" s="80" t="str">
        <f>IFERROR(VLOOKUP(D1885,Sheet2!A:B,2,0),"")</f>
        <v/>
      </c>
      <c r="J1885" s="64" t="str">
        <f>IFERROR(IF(I1885&lt;&gt;"",VLOOKUP(I1885,Sheet2!B:C,2,0),""),"")</f>
        <v/>
      </c>
      <c r="K1885" s="64" t="str">
        <f>IFERROR( IF(I1885&lt;&gt;"", HLOOKUP(L$2+$A1885,Sheet2!BX:NK,2,0),""),"")</f>
        <v/>
      </c>
      <c r="L1885" t="str">
        <f>IF(OR(HLOOKUP(L$2+$A1885,Sheet2!BX:NK,$B1885,0),HLOOKUP(L$2+$A1885,Sheet2!BX:NK,$B1885,0)&lt;&gt;""),HLOOKUP(L$2+$A1885,Sheet2!BX:NK,$B1885,0),"")</f>
        <v/>
      </c>
      <c r="M1885" t="str">
        <f>IF(OR(HLOOKUP(M$2+$A1885,Sheet2!BY:NL,$B1885,0),HLOOKUP(M$2+$A1885,Sheet2!BY:NL,$B1885,0)&lt;&gt;""),HLOOKUP(M$2+$A1885,Sheet2!BY:NL,$B1885,0),"")</f>
        <v/>
      </c>
      <c r="N1885" t="str">
        <f>IF(OR(HLOOKUP(N$2+$A1885,Sheet2!BZ:NM,$B1885,0),HLOOKUP(N$2+$A1885,Sheet2!BZ:NM,$B1885,0)&lt;&gt;""),HLOOKUP(N$2+$A1885,Sheet2!BZ:NM,$B1885,0),"")</f>
        <v/>
      </c>
      <c r="O1885" t="str">
        <f>IF(OR(HLOOKUP(O$2+$A1885,Sheet2!CA:NN,$B1885,0),HLOOKUP(O$2+$A1885,Sheet2!CA:NN,$B1885,0)&lt;&gt;""),HLOOKUP(O$2+$A1885,Sheet2!CA:NN,$B1885,0),"")</f>
        <v/>
      </c>
      <c r="P1885" t="str">
        <f>IF(OR(HLOOKUP(P$2+$A1885,Sheet2!CB:NO,$B1885,0),HLOOKUP(P$2+$A1885,Sheet2!CB:NO,$B1885,0)&lt;&gt;""),HLOOKUP(P$2+$A1885,Sheet2!CB:NO,$B1885,0),"")</f>
        <v/>
      </c>
      <c r="Q1885" t="str">
        <f>IF(OR(HLOOKUP(Q$2+$A1885,Sheet2!CC:NO,$B1885,0),HLOOKUP(Q$2+$A1885,Sheet2!CC:NO,$B1885,0)&lt;&gt;""),HLOOKUP(Q$2+$A1885,Sheet2!CC:NO,$B1885,0),"")</f>
        <v/>
      </c>
    </row>
    <row r="1886" spans="1:17" x14ac:dyDescent="0.25">
      <c r="A1886" s="64">
        <f t="shared" si="235"/>
        <v>12</v>
      </c>
      <c r="B1886" s="64">
        <f t="shared" si="236"/>
        <v>193</v>
      </c>
      <c r="C1886" s="64">
        <f t="shared" si="237"/>
        <v>3</v>
      </c>
      <c r="D1886" s="64">
        <f t="shared" si="238"/>
        <v>189</v>
      </c>
      <c r="E1886" s="64">
        <f t="shared" si="239"/>
        <v>941</v>
      </c>
      <c r="F1886" s="64" t="str">
        <f t="shared" si="232"/>
        <v/>
      </c>
      <c r="G1886" s="64" t="str">
        <f t="shared" si="233"/>
        <v/>
      </c>
      <c r="H1886" s="64" t="str">
        <f t="shared" si="234"/>
        <v/>
      </c>
      <c r="I1886" s="80" t="str">
        <f>IFERROR(VLOOKUP(D1886,Sheet2!A:B,2,0),"")</f>
        <v/>
      </c>
      <c r="J1886" s="64" t="str">
        <f>IFERROR(IF(I1886&lt;&gt;"",VLOOKUP(I1886,Sheet2!B:C,2,0),""),"")</f>
        <v/>
      </c>
      <c r="K1886" s="64" t="str">
        <f>IFERROR( IF(I1886&lt;&gt;"", HLOOKUP(L$2+$A1886,Sheet2!BX:NK,2,0),""),"")</f>
        <v/>
      </c>
      <c r="L1886" t="str">
        <f>IF(OR(HLOOKUP(L$2+$A1886,Sheet2!BX:NK,$B1886,0),HLOOKUP(L$2+$A1886,Sheet2!BX:NK,$B1886,0)&lt;&gt;""),HLOOKUP(L$2+$A1886,Sheet2!BX:NK,$B1886,0),"")</f>
        <v/>
      </c>
      <c r="M1886" t="str">
        <f>IF(OR(HLOOKUP(M$2+$A1886,Sheet2!BY:NL,$B1886,0),HLOOKUP(M$2+$A1886,Sheet2!BY:NL,$B1886,0)&lt;&gt;""),HLOOKUP(M$2+$A1886,Sheet2!BY:NL,$B1886,0),"")</f>
        <v/>
      </c>
      <c r="N1886" t="str">
        <f>IF(OR(HLOOKUP(N$2+$A1886,Sheet2!BZ:NM,$B1886,0),HLOOKUP(N$2+$A1886,Sheet2!BZ:NM,$B1886,0)&lt;&gt;""),HLOOKUP(N$2+$A1886,Sheet2!BZ:NM,$B1886,0),"")</f>
        <v/>
      </c>
      <c r="O1886" t="str">
        <f>IF(OR(HLOOKUP(O$2+$A1886,Sheet2!CA:NN,$B1886,0),HLOOKUP(O$2+$A1886,Sheet2!CA:NN,$B1886,0)&lt;&gt;""),HLOOKUP(O$2+$A1886,Sheet2!CA:NN,$B1886,0),"")</f>
        <v/>
      </c>
      <c r="P1886" t="str">
        <f>IF(OR(HLOOKUP(P$2+$A1886,Sheet2!CB:NO,$B1886,0),HLOOKUP(P$2+$A1886,Sheet2!CB:NO,$B1886,0)&lt;&gt;""),HLOOKUP(P$2+$A1886,Sheet2!CB:NO,$B1886,0),"")</f>
        <v/>
      </c>
      <c r="Q1886" t="str">
        <f>IF(OR(HLOOKUP(Q$2+$A1886,Sheet2!CC:NO,$B1886,0),HLOOKUP(Q$2+$A1886,Sheet2!CC:NO,$B1886,0)&lt;&gt;""),HLOOKUP(Q$2+$A1886,Sheet2!CC:NO,$B1886,0),"")</f>
        <v/>
      </c>
    </row>
    <row r="1887" spans="1:17" x14ac:dyDescent="0.25">
      <c r="A1887" s="64">
        <f t="shared" si="235"/>
        <v>18</v>
      </c>
      <c r="B1887" s="64">
        <f t="shared" si="236"/>
        <v>193</v>
      </c>
      <c r="C1887" s="64">
        <f t="shared" si="237"/>
        <v>4</v>
      </c>
      <c r="D1887" s="64">
        <f t="shared" si="238"/>
        <v>189</v>
      </c>
      <c r="E1887" s="64">
        <f t="shared" si="239"/>
        <v>941</v>
      </c>
      <c r="F1887" s="64" t="str">
        <f t="shared" si="232"/>
        <v/>
      </c>
      <c r="G1887" s="64" t="str">
        <f t="shared" si="233"/>
        <v/>
      </c>
      <c r="H1887" s="64" t="str">
        <f t="shared" si="234"/>
        <v/>
      </c>
      <c r="I1887" s="80" t="str">
        <f>IFERROR(VLOOKUP(D1887,Sheet2!A:B,2,0),"")</f>
        <v/>
      </c>
      <c r="J1887" s="64" t="str">
        <f>IFERROR(IF(I1887&lt;&gt;"",VLOOKUP(I1887,Sheet2!B:C,2,0),""),"")</f>
        <v/>
      </c>
      <c r="K1887" s="64" t="str">
        <f>IFERROR( IF(I1887&lt;&gt;"", HLOOKUP(L$2+$A1887,Sheet2!BX:NK,2,0),""),"")</f>
        <v/>
      </c>
      <c r="L1887" t="str">
        <f>IF(OR(HLOOKUP(L$2+$A1887,Sheet2!BX:NK,$B1887,0),HLOOKUP(L$2+$A1887,Sheet2!BX:NK,$B1887,0)&lt;&gt;""),HLOOKUP(L$2+$A1887,Sheet2!BX:NK,$B1887,0),"")</f>
        <v/>
      </c>
      <c r="M1887" t="str">
        <f>IF(OR(HLOOKUP(M$2+$A1887,Sheet2!BY:NL,$B1887,0),HLOOKUP(M$2+$A1887,Sheet2!BY:NL,$B1887,0)&lt;&gt;""),HLOOKUP(M$2+$A1887,Sheet2!BY:NL,$B1887,0),"")</f>
        <v/>
      </c>
      <c r="N1887" t="str">
        <f>IF(OR(HLOOKUP(N$2+$A1887,Sheet2!BZ:NM,$B1887,0),HLOOKUP(N$2+$A1887,Sheet2!BZ:NM,$B1887,0)&lt;&gt;""),HLOOKUP(N$2+$A1887,Sheet2!BZ:NM,$B1887,0),"")</f>
        <v/>
      </c>
      <c r="O1887" t="str">
        <f>IF(OR(HLOOKUP(O$2+$A1887,Sheet2!CA:NN,$B1887,0),HLOOKUP(O$2+$A1887,Sheet2!CA:NN,$B1887,0)&lt;&gt;""),HLOOKUP(O$2+$A1887,Sheet2!CA:NN,$B1887,0),"")</f>
        <v/>
      </c>
      <c r="P1887" t="str">
        <f>IF(OR(HLOOKUP(P$2+$A1887,Sheet2!CB:NO,$B1887,0),HLOOKUP(P$2+$A1887,Sheet2!CB:NO,$B1887,0)&lt;&gt;""),HLOOKUP(P$2+$A1887,Sheet2!CB:NO,$B1887,0),"")</f>
        <v/>
      </c>
      <c r="Q1887" t="str">
        <f>IF(OR(HLOOKUP(Q$2+$A1887,Sheet2!CC:NO,$B1887,0),HLOOKUP(Q$2+$A1887,Sheet2!CC:NO,$B1887,0)&lt;&gt;""),HLOOKUP(Q$2+$A1887,Sheet2!CC:NO,$B1887,0),"")</f>
        <v/>
      </c>
    </row>
    <row r="1888" spans="1:17" x14ac:dyDescent="0.25">
      <c r="A1888" s="64">
        <f t="shared" si="235"/>
        <v>24</v>
      </c>
      <c r="B1888" s="64">
        <f t="shared" si="236"/>
        <v>193</v>
      </c>
      <c r="C1888" s="64">
        <f t="shared" si="237"/>
        <v>5</v>
      </c>
      <c r="D1888" s="64">
        <f t="shared" si="238"/>
        <v>189</v>
      </c>
      <c r="E1888" s="64">
        <f t="shared" si="239"/>
        <v>941</v>
      </c>
      <c r="F1888" s="64" t="str">
        <f t="shared" si="232"/>
        <v/>
      </c>
      <c r="G1888" s="64" t="str">
        <f t="shared" si="233"/>
        <v/>
      </c>
      <c r="H1888" s="64" t="str">
        <f t="shared" si="234"/>
        <v/>
      </c>
      <c r="I1888" s="80" t="str">
        <f>IFERROR(VLOOKUP(D1888,Sheet2!A:B,2,0),"")</f>
        <v/>
      </c>
      <c r="J1888" s="64" t="str">
        <f>IFERROR(IF(I1888&lt;&gt;"",VLOOKUP(I1888,Sheet2!B:C,2,0),""),"")</f>
        <v/>
      </c>
      <c r="K1888" s="64" t="str">
        <f>IFERROR( IF(I1888&lt;&gt;"", HLOOKUP(L$2+$A1888,Sheet2!BX:NK,2,0),""),"")</f>
        <v/>
      </c>
      <c r="L1888" t="str">
        <f>IF(OR(HLOOKUP(L$2+$A1888,Sheet2!BX:NK,$B1888,0),HLOOKUP(L$2+$A1888,Sheet2!BX:NK,$B1888,0)&lt;&gt;""),HLOOKUP(L$2+$A1888,Sheet2!BX:NK,$B1888,0),"")</f>
        <v/>
      </c>
      <c r="M1888" t="str">
        <f>IF(OR(HLOOKUP(M$2+$A1888,Sheet2!BY:NL,$B1888,0),HLOOKUP(M$2+$A1888,Sheet2!BY:NL,$B1888,0)&lt;&gt;""),HLOOKUP(M$2+$A1888,Sheet2!BY:NL,$B1888,0),"")</f>
        <v/>
      </c>
      <c r="N1888" t="str">
        <f>IF(OR(HLOOKUP(N$2+$A1888,Sheet2!BZ:NM,$B1888,0),HLOOKUP(N$2+$A1888,Sheet2!BZ:NM,$B1888,0)&lt;&gt;""),HLOOKUP(N$2+$A1888,Sheet2!BZ:NM,$B1888,0),"")</f>
        <v/>
      </c>
      <c r="O1888" t="str">
        <f>IF(OR(HLOOKUP(O$2+$A1888,Sheet2!CA:NN,$B1888,0),HLOOKUP(O$2+$A1888,Sheet2!CA:NN,$B1888,0)&lt;&gt;""),HLOOKUP(O$2+$A1888,Sheet2!CA:NN,$B1888,0),"")</f>
        <v/>
      </c>
      <c r="P1888" t="str">
        <f>IF(OR(HLOOKUP(P$2+$A1888,Sheet2!CB:NO,$B1888,0),HLOOKUP(P$2+$A1888,Sheet2!CB:NO,$B1888,0)&lt;&gt;""),HLOOKUP(P$2+$A1888,Sheet2!CB:NO,$B1888,0),"")</f>
        <v/>
      </c>
      <c r="Q1888" t="str">
        <f>IF(OR(HLOOKUP(Q$2+$A1888,Sheet2!CC:NO,$B1888,0),HLOOKUP(Q$2+$A1888,Sheet2!CC:NO,$B1888,0)&lt;&gt;""),HLOOKUP(Q$2+$A1888,Sheet2!CC:NO,$B1888,0),"")</f>
        <v/>
      </c>
    </row>
    <row r="1889" spans="1:17" x14ac:dyDescent="0.25">
      <c r="A1889" s="64">
        <f t="shared" si="235"/>
        <v>30</v>
      </c>
      <c r="B1889" s="64">
        <f t="shared" si="236"/>
        <v>193</v>
      </c>
      <c r="C1889" s="64">
        <f t="shared" si="237"/>
        <v>6</v>
      </c>
      <c r="D1889" s="64">
        <f t="shared" si="238"/>
        <v>189</v>
      </c>
      <c r="E1889" s="64">
        <f t="shared" si="239"/>
        <v>941</v>
      </c>
      <c r="F1889" s="64" t="str">
        <f t="shared" si="232"/>
        <v/>
      </c>
      <c r="G1889" s="64" t="str">
        <f t="shared" si="233"/>
        <v/>
      </c>
      <c r="H1889" s="64" t="str">
        <f t="shared" si="234"/>
        <v/>
      </c>
      <c r="I1889" s="80" t="str">
        <f>IFERROR(VLOOKUP(D1889,Sheet2!A:B,2,0),"")</f>
        <v/>
      </c>
      <c r="J1889" s="64" t="str">
        <f>IFERROR(IF(I1889&lt;&gt;"",VLOOKUP(I1889,Sheet2!B:C,2,0),""),"")</f>
        <v/>
      </c>
      <c r="K1889" s="64" t="str">
        <f>IFERROR( IF(I1889&lt;&gt;"", HLOOKUP(L$2+$A1889,Sheet2!BX:NK,2,0),""),"")</f>
        <v/>
      </c>
      <c r="L1889" t="str">
        <f>IF(OR(HLOOKUP(L$2+$A1889,Sheet2!BX:NK,$B1889,0),HLOOKUP(L$2+$A1889,Sheet2!BX:NK,$B1889,0)&lt;&gt;""),HLOOKUP(L$2+$A1889,Sheet2!BX:NK,$B1889,0),"")</f>
        <v/>
      </c>
      <c r="M1889" t="str">
        <f>IF(OR(HLOOKUP(M$2+$A1889,Sheet2!BY:NL,$B1889,0),HLOOKUP(M$2+$A1889,Sheet2!BY:NL,$B1889,0)&lt;&gt;""),HLOOKUP(M$2+$A1889,Sheet2!BY:NL,$B1889,0),"")</f>
        <v/>
      </c>
      <c r="N1889" t="str">
        <f>IF(OR(HLOOKUP(N$2+$A1889,Sheet2!BZ:NM,$B1889,0),HLOOKUP(N$2+$A1889,Sheet2!BZ:NM,$B1889,0)&lt;&gt;""),HLOOKUP(N$2+$A1889,Sheet2!BZ:NM,$B1889,0),"")</f>
        <v/>
      </c>
      <c r="O1889" t="str">
        <f>IF(OR(HLOOKUP(O$2+$A1889,Sheet2!CA:NN,$B1889,0),HLOOKUP(O$2+$A1889,Sheet2!CA:NN,$B1889,0)&lt;&gt;""),HLOOKUP(O$2+$A1889,Sheet2!CA:NN,$B1889,0),"")</f>
        <v/>
      </c>
      <c r="P1889" t="str">
        <f>IF(OR(HLOOKUP(P$2+$A1889,Sheet2!CB:NO,$B1889,0),HLOOKUP(P$2+$A1889,Sheet2!CB:NO,$B1889,0)&lt;&gt;""),HLOOKUP(P$2+$A1889,Sheet2!CB:NO,$B1889,0),"")</f>
        <v/>
      </c>
      <c r="Q1889" t="str">
        <f>IF(OR(HLOOKUP(Q$2+$A1889,Sheet2!CC:NO,$B1889,0),HLOOKUP(Q$2+$A1889,Sheet2!CC:NO,$B1889,0)&lt;&gt;""),HLOOKUP(Q$2+$A1889,Sheet2!CC:NO,$B1889,0),"")</f>
        <v/>
      </c>
    </row>
    <row r="1890" spans="1:17" x14ac:dyDescent="0.25">
      <c r="A1890" s="64">
        <f t="shared" si="235"/>
        <v>36</v>
      </c>
      <c r="B1890" s="64">
        <f t="shared" si="236"/>
        <v>193</v>
      </c>
      <c r="C1890" s="64">
        <f t="shared" si="237"/>
        <v>7</v>
      </c>
      <c r="D1890" s="64">
        <f t="shared" si="238"/>
        <v>189</v>
      </c>
      <c r="E1890" s="64">
        <f t="shared" si="239"/>
        <v>941</v>
      </c>
      <c r="F1890" s="64" t="str">
        <f t="shared" si="232"/>
        <v/>
      </c>
      <c r="G1890" s="64" t="str">
        <f t="shared" si="233"/>
        <v/>
      </c>
      <c r="H1890" s="64" t="str">
        <f t="shared" si="234"/>
        <v/>
      </c>
      <c r="I1890" s="80" t="str">
        <f>IFERROR(VLOOKUP(D1890,Sheet2!A:B,2,0),"")</f>
        <v/>
      </c>
      <c r="J1890" s="64" t="str">
        <f>IFERROR(IF(I1890&lt;&gt;"",VLOOKUP(I1890,Sheet2!B:C,2,0),""),"")</f>
        <v/>
      </c>
      <c r="K1890" s="64" t="str">
        <f>IFERROR( IF(I1890&lt;&gt;"", HLOOKUP(L$2+$A1890,Sheet2!BX:NK,2,0),""),"")</f>
        <v/>
      </c>
      <c r="L1890" t="str">
        <f>IF(OR(HLOOKUP(L$2+$A1890,Sheet2!BX:NK,$B1890,0),HLOOKUP(L$2+$A1890,Sheet2!BX:NK,$B1890,0)&lt;&gt;""),HLOOKUP(L$2+$A1890,Sheet2!BX:NK,$B1890,0),"")</f>
        <v/>
      </c>
      <c r="M1890" t="str">
        <f>IF(OR(HLOOKUP(M$2+$A1890,Sheet2!BY:NL,$B1890,0),HLOOKUP(M$2+$A1890,Sheet2!BY:NL,$B1890,0)&lt;&gt;""),HLOOKUP(M$2+$A1890,Sheet2!BY:NL,$B1890,0),"")</f>
        <v/>
      </c>
      <c r="N1890" t="str">
        <f>IF(OR(HLOOKUP(N$2+$A1890,Sheet2!BZ:NM,$B1890,0),HLOOKUP(N$2+$A1890,Sheet2!BZ:NM,$B1890,0)&lt;&gt;""),HLOOKUP(N$2+$A1890,Sheet2!BZ:NM,$B1890,0),"")</f>
        <v/>
      </c>
      <c r="O1890" t="str">
        <f>IF(OR(HLOOKUP(O$2+$A1890,Sheet2!CA:NN,$B1890,0),HLOOKUP(O$2+$A1890,Sheet2!CA:NN,$B1890,0)&lt;&gt;""),HLOOKUP(O$2+$A1890,Sheet2!CA:NN,$B1890,0),"")</f>
        <v/>
      </c>
      <c r="P1890" t="str">
        <f>IF(OR(HLOOKUP(P$2+$A1890,Sheet2!CB:NO,$B1890,0),HLOOKUP(P$2+$A1890,Sheet2!CB:NO,$B1890,0)&lt;&gt;""),HLOOKUP(P$2+$A1890,Sheet2!CB:NO,$B1890,0),"")</f>
        <v/>
      </c>
      <c r="Q1890" t="str">
        <f>IF(OR(HLOOKUP(Q$2+$A1890,Sheet2!CC:NO,$B1890,0),HLOOKUP(Q$2+$A1890,Sheet2!CC:NO,$B1890,0)&lt;&gt;""),HLOOKUP(Q$2+$A1890,Sheet2!CC:NO,$B1890,0),"")</f>
        <v/>
      </c>
    </row>
    <row r="1891" spans="1:17" x14ac:dyDescent="0.25">
      <c r="A1891" s="64">
        <f t="shared" si="235"/>
        <v>42</v>
      </c>
      <c r="B1891" s="64">
        <f t="shared" si="236"/>
        <v>193</v>
      </c>
      <c r="C1891" s="64">
        <f t="shared" si="237"/>
        <v>8</v>
      </c>
      <c r="D1891" s="64">
        <f t="shared" si="238"/>
        <v>189</v>
      </c>
      <c r="E1891" s="64">
        <f t="shared" si="239"/>
        <v>941</v>
      </c>
      <c r="F1891" s="64" t="str">
        <f t="shared" si="232"/>
        <v/>
      </c>
      <c r="G1891" s="64" t="str">
        <f t="shared" si="233"/>
        <v/>
      </c>
      <c r="H1891" s="64" t="str">
        <f t="shared" si="234"/>
        <v/>
      </c>
      <c r="I1891" s="80" t="str">
        <f>IFERROR(VLOOKUP(D1891,Sheet2!A:B,2,0),"")</f>
        <v/>
      </c>
      <c r="J1891" s="64" t="str">
        <f>IFERROR(IF(I1891&lt;&gt;"",VLOOKUP(I1891,Sheet2!B:C,2,0),""),"")</f>
        <v/>
      </c>
      <c r="K1891" s="64" t="str">
        <f>IFERROR( IF(I1891&lt;&gt;"", HLOOKUP(L$2+$A1891,Sheet2!BX:NK,2,0),""),"")</f>
        <v/>
      </c>
      <c r="L1891" t="str">
        <f>IF(OR(HLOOKUP(L$2+$A1891,Sheet2!BX:NK,$B1891,0),HLOOKUP(L$2+$A1891,Sheet2!BX:NK,$B1891,0)&lt;&gt;""),HLOOKUP(L$2+$A1891,Sheet2!BX:NK,$B1891,0),"")</f>
        <v/>
      </c>
      <c r="M1891" t="str">
        <f>IF(OR(HLOOKUP(M$2+$A1891,Sheet2!BY:NL,$B1891,0),HLOOKUP(M$2+$A1891,Sheet2!BY:NL,$B1891,0)&lt;&gt;""),HLOOKUP(M$2+$A1891,Sheet2!BY:NL,$B1891,0),"")</f>
        <v/>
      </c>
      <c r="N1891" t="str">
        <f>IF(OR(HLOOKUP(N$2+$A1891,Sheet2!BZ:NM,$B1891,0),HLOOKUP(N$2+$A1891,Sheet2!BZ:NM,$B1891,0)&lt;&gt;""),HLOOKUP(N$2+$A1891,Sheet2!BZ:NM,$B1891,0),"")</f>
        <v/>
      </c>
      <c r="O1891" t="str">
        <f>IF(OR(HLOOKUP(O$2+$A1891,Sheet2!CA:NN,$B1891,0),HLOOKUP(O$2+$A1891,Sheet2!CA:NN,$B1891,0)&lt;&gt;""),HLOOKUP(O$2+$A1891,Sheet2!CA:NN,$B1891,0),"")</f>
        <v/>
      </c>
      <c r="P1891" t="str">
        <f>IF(OR(HLOOKUP(P$2+$A1891,Sheet2!CB:NO,$B1891,0),HLOOKUP(P$2+$A1891,Sheet2!CB:NO,$B1891,0)&lt;&gt;""),HLOOKUP(P$2+$A1891,Sheet2!CB:NO,$B1891,0),"")</f>
        <v/>
      </c>
      <c r="Q1891" t="str">
        <f>IF(OR(HLOOKUP(Q$2+$A1891,Sheet2!CC:NO,$B1891,0),HLOOKUP(Q$2+$A1891,Sheet2!CC:NO,$B1891,0)&lt;&gt;""),HLOOKUP(Q$2+$A1891,Sheet2!CC:NO,$B1891,0),"")</f>
        <v/>
      </c>
    </row>
    <row r="1892" spans="1:17" x14ac:dyDescent="0.25">
      <c r="A1892" s="64">
        <f t="shared" si="235"/>
        <v>48</v>
      </c>
      <c r="B1892" s="64">
        <f t="shared" si="236"/>
        <v>193</v>
      </c>
      <c r="C1892" s="64">
        <f t="shared" si="237"/>
        <v>9</v>
      </c>
      <c r="D1892" s="64">
        <f t="shared" si="238"/>
        <v>189</v>
      </c>
      <c r="E1892" s="64">
        <f t="shared" si="239"/>
        <v>941</v>
      </c>
      <c r="F1892" s="64" t="str">
        <f t="shared" si="232"/>
        <v/>
      </c>
      <c r="G1892" s="64" t="str">
        <f t="shared" si="233"/>
        <v/>
      </c>
      <c r="H1892" s="64" t="str">
        <f t="shared" si="234"/>
        <v/>
      </c>
      <c r="I1892" s="80" t="str">
        <f>IFERROR(VLOOKUP(D1892,Sheet2!A:B,2,0),"")</f>
        <v/>
      </c>
      <c r="J1892" s="64" t="str">
        <f>IFERROR(IF(I1892&lt;&gt;"",VLOOKUP(I1892,Sheet2!B:C,2,0),""),"")</f>
        <v/>
      </c>
      <c r="K1892" s="64" t="str">
        <f>IFERROR( IF(I1892&lt;&gt;"", HLOOKUP(L$2+$A1892,Sheet2!BX:NK,2,0),""),"")</f>
        <v/>
      </c>
      <c r="L1892" t="str">
        <f>IF(OR(HLOOKUP(L$2+$A1892,Sheet2!BX:NK,$B1892,0),HLOOKUP(L$2+$A1892,Sheet2!BX:NK,$B1892,0)&lt;&gt;""),HLOOKUP(L$2+$A1892,Sheet2!BX:NK,$B1892,0),"")</f>
        <v/>
      </c>
      <c r="M1892" t="str">
        <f>IF(OR(HLOOKUP(M$2+$A1892,Sheet2!BY:NL,$B1892,0),HLOOKUP(M$2+$A1892,Sheet2!BY:NL,$B1892,0)&lt;&gt;""),HLOOKUP(M$2+$A1892,Sheet2!BY:NL,$B1892,0),"")</f>
        <v/>
      </c>
      <c r="N1892" t="str">
        <f>IF(OR(HLOOKUP(N$2+$A1892,Sheet2!BZ:NM,$B1892,0),HLOOKUP(N$2+$A1892,Sheet2!BZ:NM,$B1892,0)&lt;&gt;""),HLOOKUP(N$2+$A1892,Sheet2!BZ:NM,$B1892,0),"")</f>
        <v/>
      </c>
      <c r="O1892" t="str">
        <f>IF(OR(HLOOKUP(O$2+$A1892,Sheet2!CA:NN,$B1892,0),HLOOKUP(O$2+$A1892,Sheet2!CA:NN,$B1892,0)&lt;&gt;""),HLOOKUP(O$2+$A1892,Sheet2!CA:NN,$B1892,0),"")</f>
        <v/>
      </c>
      <c r="P1892" t="str">
        <f>IF(OR(HLOOKUP(P$2+$A1892,Sheet2!CB:NO,$B1892,0),HLOOKUP(P$2+$A1892,Sheet2!CB:NO,$B1892,0)&lt;&gt;""),HLOOKUP(P$2+$A1892,Sheet2!CB:NO,$B1892,0),"")</f>
        <v/>
      </c>
      <c r="Q1892" t="str">
        <f>IF(OR(HLOOKUP(Q$2+$A1892,Sheet2!CC:NO,$B1892,0),HLOOKUP(Q$2+$A1892,Sheet2!CC:NO,$B1892,0)&lt;&gt;""),HLOOKUP(Q$2+$A1892,Sheet2!CC:NO,$B1892,0),"")</f>
        <v/>
      </c>
    </row>
    <row r="1893" spans="1:17" x14ac:dyDescent="0.25">
      <c r="A1893" s="64">
        <f t="shared" si="235"/>
        <v>54</v>
      </c>
      <c r="B1893" s="64">
        <f t="shared" si="236"/>
        <v>193</v>
      </c>
      <c r="C1893" s="64">
        <f t="shared" si="237"/>
        <v>10</v>
      </c>
      <c r="D1893" s="64">
        <f t="shared" si="238"/>
        <v>189</v>
      </c>
      <c r="E1893" s="64">
        <f t="shared" si="239"/>
        <v>941</v>
      </c>
      <c r="F1893" s="64" t="str">
        <f t="shared" si="232"/>
        <v/>
      </c>
      <c r="G1893" s="64" t="str">
        <f t="shared" si="233"/>
        <v/>
      </c>
      <c r="H1893" s="64" t="str">
        <f t="shared" si="234"/>
        <v/>
      </c>
      <c r="I1893" s="80" t="str">
        <f>IFERROR(VLOOKUP(D1893,Sheet2!A:B,2,0),"")</f>
        <v/>
      </c>
      <c r="J1893" s="64" t="str">
        <f>IFERROR(IF(I1893&lt;&gt;"",VLOOKUP(I1893,Sheet2!B:C,2,0),""),"")</f>
        <v/>
      </c>
      <c r="K1893" s="64" t="str">
        <f>IFERROR( IF(I1893&lt;&gt;"", HLOOKUP(L$2+$A1893,Sheet2!BX:NK,2,0),""),"")</f>
        <v/>
      </c>
      <c r="L1893" t="str">
        <f>IF(OR(HLOOKUP(L$2+$A1893,Sheet2!BX:NK,$B1893,0),HLOOKUP(L$2+$A1893,Sheet2!BX:NK,$B1893,0)&lt;&gt;""),HLOOKUP(L$2+$A1893,Sheet2!BX:NK,$B1893,0),"")</f>
        <v/>
      </c>
      <c r="M1893" t="str">
        <f>IF(OR(HLOOKUP(M$2+$A1893,Sheet2!BY:NL,$B1893,0),HLOOKUP(M$2+$A1893,Sheet2!BY:NL,$B1893,0)&lt;&gt;""),HLOOKUP(M$2+$A1893,Sheet2!BY:NL,$B1893,0),"")</f>
        <v/>
      </c>
      <c r="N1893" t="str">
        <f>IF(OR(HLOOKUP(N$2+$A1893,Sheet2!BZ:NM,$B1893,0),HLOOKUP(N$2+$A1893,Sheet2!BZ:NM,$B1893,0)&lt;&gt;""),HLOOKUP(N$2+$A1893,Sheet2!BZ:NM,$B1893,0),"")</f>
        <v/>
      </c>
      <c r="O1893" t="str">
        <f>IF(OR(HLOOKUP(O$2+$A1893,Sheet2!CA:NN,$B1893,0),HLOOKUP(O$2+$A1893,Sheet2!CA:NN,$B1893,0)&lt;&gt;""),HLOOKUP(O$2+$A1893,Sheet2!CA:NN,$B1893,0),"")</f>
        <v/>
      </c>
      <c r="P1893" t="str">
        <f>IF(OR(HLOOKUP(P$2+$A1893,Sheet2!CB:NO,$B1893,0),HLOOKUP(P$2+$A1893,Sheet2!CB:NO,$B1893,0)&lt;&gt;""),HLOOKUP(P$2+$A1893,Sheet2!CB:NO,$B1893,0),"")</f>
        <v/>
      </c>
      <c r="Q1893" t="str">
        <f>IF(OR(HLOOKUP(Q$2+$A1893,Sheet2!CC:NO,$B1893,0),HLOOKUP(Q$2+$A1893,Sheet2!CC:NO,$B1893,0)&lt;&gt;""),HLOOKUP(Q$2+$A1893,Sheet2!CC:NO,$B1893,0),"")</f>
        <v/>
      </c>
    </row>
    <row r="1894" spans="1:17" x14ac:dyDescent="0.25">
      <c r="A1894" s="64">
        <f t="shared" si="235"/>
        <v>0</v>
      </c>
      <c r="B1894" s="64">
        <f t="shared" si="236"/>
        <v>194</v>
      </c>
      <c r="C1894" s="64">
        <f t="shared" si="237"/>
        <v>1</v>
      </c>
      <c r="D1894" s="64">
        <f t="shared" si="238"/>
        <v>190</v>
      </c>
      <c r="E1894" s="64">
        <f t="shared" si="239"/>
        <v>946</v>
      </c>
      <c r="F1894" s="64" t="str">
        <f t="shared" si="232"/>
        <v/>
      </c>
      <c r="G1894" s="64" t="str">
        <f t="shared" si="233"/>
        <v/>
      </c>
      <c r="H1894" s="64" t="str">
        <f t="shared" si="234"/>
        <v/>
      </c>
      <c r="I1894" s="80" t="str">
        <f>IFERROR(VLOOKUP(D1894,Sheet2!A:B,2,0),"")</f>
        <v/>
      </c>
      <c r="J1894" s="64" t="str">
        <f>IFERROR(IF(I1894&lt;&gt;"",VLOOKUP(I1894,Sheet2!B:C,2,0),""),"")</f>
        <v/>
      </c>
      <c r="K1894" s="64" t="str">
        <f>IFERROR( IF(I1894&lt;&gt;"", HLOOKUP(L$2+$A1894,Sheet2!BX:NK,2,0),""),"")</f>
        <v/>
      </c>
      <c r="L1894" t="str">
        <f>IF(OR(HLOOKUP(L$2+$A1894,Sheet2!BX:NK,$B1894,0),HLOOKUP(L$2+$A1894,Sheet2!BX:NK,$B1894,0)&lt;&gt;""),HLOOKUP(L$2+$A1894,Sheet2!BX:NK,$B1894,0),"")</f>
        <v/>
      </c>
      <c r="M1894" t="str">
        <f>IF(OR(HLOOKUP(M$2+$A1894,Sheet2!BY:NL,$B1894,0),HLOOKUP(M$2+$A1894,Sheet2!BY:NL,$B1894,0)&lt;&gt;""),HLOOKUP(M$2+$A1894,Sheet2!BY:NL,$B1894,0),"")</f>
        <v/>
      </c>
      <c r="N1894" t="str">
        <f>IF(OR(HLOOKUP(N$2+$A1894,Sheet2!BZ:NM,$B1894,0),HLOOKUP(N$2+$A1894,Sheet2!BZ:NM,$B1894,0)&lt;&gt;""),HLOOKUP(N$2+$A1894,Sheet2!BZ:NM,$B1894,0),"")</f>
        <v/>
      </c>
      <c r="O1894" t="str">
        <f>IF(OR(HLOOKUP(O$2+$A1894,Sheet2!CA:NN,$B1894,0),HLOOKUP(O$2+$A1894,Sheet2!CA:NN,$B1894,0)&lt;&gt;""),HLOOKUP(O$2+$A1894,Sheet2!CA:NN,$B1894,0),"")</f>
        <v/>
      </c>
      <c r="P1894" t="str">
        <f>IF(OR(HLOOKUP(P$2+$A1894,Sheet2!CB:NO,$B1894,0),HLOOKUP(P$2+$A1894,Sheet2!CB:NO,$B1894,0)&lt;&gt;""),HLOOKUP(P$2+$A1894,Sheet2!CB:NO,$B1894,0),"")</f>
        <v/>
      </c>
      <c r="Q1894" t="str">
        <f>IF(OR(HLOOKUP(Q$2+$A1894,Sheet2!CC:NO,$B1894,0),HLOOKUP(Q$2+$A1894,Sheet2!CC:NO,$B1894,0)&lt;&gt;""),HLOOKUP(Q$2+$A1894,Sheet2!CC:NO,$B1894,0),"")</f>
        <v/>
      </c>
    </row>
    <row r="1895" spans="1:17" x14ac:dyDescent="0.25">
      <c r="A1895" s="64">
        <f t="shared" si="235"/>
        <v>6</v>
      </c>
      <c r="B1895" s="64">
        <f t="shared" si="236"/>
        <v>194</v>
      </c>
      <c r="C1895" s="64">
        <f t="shared" si="237"/>
        <v>2</v>
      </c>
      <c r="D1895" s="64">
        <f t="shared" si="238"/>
        <v>190</v>
      </c>
      <c r="E1895" s="64">
        <f t="shared" si="239"/>
        <v>946</v>
      </c>
      <c r="F1895" s="64" t="str">
        <f t="shared" si="232"/>
        <v/>
      </c>
      <c r="G1895" s="64" t="str">
        <f t="shared" si="233"/>
        <v/>
      </c>
      <c r="H1895" s="64" t="str">
        <f t="shared" si="234"/>
        <v/>
      </c>
      <c r="I1895" s="80" t="str">
        <f>IFERROR(VLOOKUP(D1895,Sheet2!A:B,2,0),"")</f>
        <v/>
      </c>
      <c r="J1895" s="64" t="str">
        <f>IFERROR(IF(I1895&lt;&gt;"",VLOOKUP(I1895,Sheet2!B:C,2,0),""),"")</f>
        <v/>
      </c>
      <c r="K1895" s="64" t="str">
        <f>IFERROR( IF(I1895&lt;&gt;"", HLOOKUP(L$2+$A1895,Sheet2!BX:NK,2,0),""),"")</f>
        <v/>
      </c>
      <c r="L1895" t="str">
        <f>IF(OR(HLOOKUP(L$2+$A1895,Sheet2!BX:NK,$B1895,0),HLOOKUP(L$2+$A1895,Sheet2!BX:NK,$B1895,0)&lt;&gt;""),HLOOKUP(L$2+$A1895,Sheet2!BX:NK,$B1895,0),"")</f>
        <v/>
      </c>
      <c r="M1895" t="str">
        <f>IF(OR(HLOOKUP(M$2+$A1895,Sheet2!BY:NL,$B1895,0),HLOOKUP(M$2+$A1895,Sheet2!BY:NL,$B1895,0)&lt;&gt;""),HLOOKUP(M$2+$A1895,Sheet2!BY:NL,$B1895,0),"")</f>
        <v/>
      </c>
      <c r="N1895" t="str">
        <f>IF(OR(HLOOKUP(N$2+$A1895,Sheet2!BZ:NM,$B1895,0),HLOOKUP(N$2+$A1895,Sheet2!BZ:NM,$B1895,0)&lt;&gt;""),HLOOKUP(N$2+$A1895,Sheet2!BZ:NM,$B1895,0),"")</f>
        <v/>
      </c>
      <c r="O1895" t="str">
        <f>IF(OR(HLOOKUP(O$2+$A1895,Sheet2!CA:NN,$B1895,0),HLOOKUP(O$2+$A1895,Sheet2!CA:NN,$B1895,0)&lt;&gt;""),HLOOKUP(O$2+$A1895,Sheet2!CA:NN,$B1895,0),"")</f>
        <v/>
      </c>
      <c r="P1895" t="str">
        <f>IF(OR(HLOOKUP(P$2+$A1895,Sheet2!CB:NO,$B1895,0),HLOOKUP(P$2+$A1895,Sheet2!CB:NO,$B1895,0)&lt;&gt;""),HLOOKUP(P$2+$A1895,Sheet2!CB:NO,$B1895,0),"")</f>
        <v/>
      </c>
      <c r="Q1895" t="str">
        <f>IF(OR(HLOOKUP(Q$2+$A1895,Sheet2!CC:NO,$B1895,0),HLOOKUP(Q$2+$A1895,Sheet2!CC:NO,$B1895,0)&lt;&gt;""),HLOOKUP(Q$2+$A1895,Sheet2!CC:NO,$B1895,0),"")</f>
        <v/>
      </c>
    </row>
    <row r="1896" spans="1:17" x14ac:dyDescent="0.25">
      <c r="A1896" s="64">
        <f t="shared" si="235"/>
        <v>12</v>
      </c>
      <c r="B1896" s="64">
        <f t="shared" si="236"/>
        <v>194</v>
      </c>
      <c r="C1896" s="64">
        <f t="shared" si="237"/>
        <v>3</v>
      </c>
      <c r="D1896" s="64">
        <f t="shared" si="238"/>
        <v>190</v>
      </c>
      <c r="E1896" s="64">
        <f t="shared" si="239"/>
        <v>946</v>
      </c>
      <c r="F1896" s="64" t="str">
        <f t="shared" si="232"/>
        <v/>
      </c>
      <c r="G1896" s="64" t="str">
        <f t="shared" si="233"/>
        <v/>
      </c>
      <c r="H1896" s="64" t="str">
        <f t="shared" si="234"/>
        <v/>
      </c>
      <c r="I1896" s="80" t="str">
        <f>IFERROR(VLOOKUP(D1896,Sheet2!A:B,2,0),"")</f>
        <v/>
      </c>
      <c r="J1896" s="64" t="str">
        <f>IFERROR(IF(I1896&lt;&gt;"",VLOOKUP(I1896,Sheet2!B:C,2,0),""),"")</f>
        <v/>
      </c>
      <c r="K1896" s="64" t="str">
        <f>IFERROR( IF(I1896&lt;&gt;"", HLOOKUP(L$2+$A1896,Sheet2!BX:NK,2,0),""),"")</f>
        <v/>
      </c>
      <c r="L1896" t="str">
        <f>IF(OR(HLOOKUP(L$2+$A1896,Sheet2!BX:NK,$B1896,0),HLOOKUP(L$2+$A1896,Sheet2!BX:NK,$B1896,0)&lt;&gt;""),HLOOKUP(L$2+$A1896,Sheet2!BX:NK,$B1896,0),"")</f>
        <v/>
      </c>
      <c r="M1896" t="str">
        <f>IF(OR(HLOOKUP(M$2+$A1896,Sheet2!BY:NL,$B1896,0),HLOOKUP(M$2+$A1896,Sheet2!BY:NL,$B1896,0)&lt;&gt;""),HLOOKUP(M$2+$A1896,Sheet2!BY:NL,$B1896,0),"")</f>
        <v/>
      </c>
      <c r="N1896" t="str">
        <f>IF(OR(HLOOKUP(N$2+$A1896,Sheet2!BZ:NM,$B1896,0),HLOOKUP(N$2+$A1896,Sheet2!BZ:NM,$B1896,0)&lt;&gt;""),HLOOKUP(N$2+$A1896,Sheet2!BZ:NM,$B1896,0),"")</f>
        <v/>
      </c>
      <c r="O1896" t="str">
        <f>IF(OR(HLOOKUP(O$2+$A1896,Sheet2!CA:NN,$B1896,0),HLOOKUP(O$2+$A1896,Sheet2!CA:NN,$B1896,0)&lt;&gt;""),HLOOKUP(O$2+$A1896,Sheet2!CA:NN,$B1896,0),"")</f>
        <v/>
      </c>
      <c r="P1896" t="str">
        <f>IF(OR(HLOOKUP(P$2+$A1896,Sheet2!CB:NO,$B1896,0),HLOOKUP(P$2+$A1896,Sheet2!CB:NO,$B1896,0)&lt;&gt;""),HLOOKUP(P$2+$A1896,Sheet2!CB:NO,$B1896,0),"")</f>
        <v/>
      </c>
      <c r="Q1896" t="str">
        <f>IF(OR(HLOOKUP(Q$2+$A1896,Sheet2!CC:NO,$B1896,0),HLOOKUP(Q$2+$A1896,Sheet2!CC:NO,$B1896,0)&lt;&gt;""),HLOOKUP(Q$2+$A1896,Sheet2!CC:NO,$B1896,0),"")</f>
        <v/>
      </c>
    </row>
    <row r="1897" spans="1:17" x14ac:dyDescent="0.25">
      <c r="A1897" s="64">
        <f t="shared" si="235"/>
        <v>18</v>
      </c>
      <c r="B1897" s="64">
        <f t="shared" si="236"/>
        <v>194</v>
      </c>
      <c r="C1897" s="64">
        <f t="shared" si="237"/>
        <v>4</v>
      </c>
      <c r="D1897" s="64">
        <f t="shared" si="238"/>
        <v>190</v>
      </c>
      <c r="E1897" s="64">
        <f t="shared" si="239"/>
        <v>946</v>
      </c>
      <c r="F1897" s="64" t="str">
        <f t="shared" si="232"/>
        <v/>
      </c>
      <c r="G1897" s="64" t="str">
        <f t="shared" si="233"/>
        <v/>
      </c>
      <c r="H1897" s="64" t="str">
        <f t="shared" si="234"/>
        <v/>
      </c>
      <c r="I1897" s="80" t="str">
        <f>IFERROR(VLOOKUP(D1897,Sheet2!A:B,2,0),"")</f>
        <v/>
      </c>
      <c r="J1897" s="64" t="str">
        <f>IFERROR(IF(I1897&lt;&gt;"",VLOOKUP(I1897,Sheet2!B:C,2,0),""),"")</f>
        <v/>
      </c>
      <c r="K1897" s="64" t="str">
        <f>IFERROR( IF(I1897&lt;&gt;"", HLOOKUP(L$2+$A1897,Sheet2!BX:NK,2,0),""),"")</f>
        <v/>
      </c>
      <c r="L1897" t="str">
        <f>IF(OR(HLOOKUP(L$2+$A1897,Sheet2!BX:NK,$B1897,0),HLOOKUP(L$2+$A1897,Sheet2!BX:NK,$B1897,0)&lt;&gt;""),HLOOKUP(L$2+$A1897,Sheet2!BX:NK,$B1897,0),"")</f>
        <v/>
      </c>
      <c r="M1897" t="str">
        <f>IF(OR(HLOOKUP(M$2+$A1897,Sheet2!BY:NL,$B1897,0),HLOOKUP(M$2+$A1897,Sheet2!BY:NL,$B1897,0)&lt;&gt;""),HLOOKUP(M$2+$A1897,Sheet2!BY:NL,$B1897,0),"")</f>
        <v/>
      </c>
      <c r="N1897" t="str">
        <f>IF(OR(HLOOKUP(N$2+$A1897,Sheet2!BZ:NM,$B1897,0),HLOOKUP(N$2+$A1897,Sheet2!BZ:NM,$B1897,0)&lt;&gt;""),HLOOKUP(N$2+$A1897,Sheet2!BZ:NM,$B1897,0),"")</f>
        <v/>
      </c>
      <c r="O1897" t="str">
        <f>IF(OR(HLOOKUP(O$2+$A1897,Sheet2!CA:NN,$B1897,0),HLOOKUP(O$2+$A1897,Sheet2!CA:NN,$B1897,0)&lt;&gt;""),HLOOKUP(O$2+$A1897,Sheet2!CA:NN,$B1897,0),"")</f>
        <v/>
      </c>
      <c r="P1897" t="str">
        <f>IF(OR(HLOOKUP(P$2+$A1897,Sheet2!CB:NO,$B1897,0),HLOOKUP(P$2+$A1897,Sheet2!CB:NO,$B1897,0)&lt;&gt;""),HLOOKUP(P$2+$A1897,Sheet2!CB:NO,$B1897,0),"")</f>
        <v/>
      </c>
      <c r="Q1897" t="str">
        <f>IF(OR(HLOOKUP(Q$2+$A1897,Sheet2!CC:NO,$B1897,0),HLOOKUP(Q$2+$A1897,Sheet2!CC:NO,$B1897,0)&lt;&gt;""),HLOOKUP(Q$2+$A1897,Sheet2!CC:NO,$B1897,0),"")</f>
        <v/>
      </c>
    </row>
    <row r="1898" spans="1:17" x14ac:dyDescent="0.25">
      <c r="A1898" s="64">
        <f t="shared" si="235"/>
        <v>24</v>
      </c>
      <c r="B1898" s="64">
        <f t="shared" si="236"/>
        <v>194</v>
      </c>
      <c r="C1898" s="64">
        <f t="shared" si="237"/>
        <v>5</v>
      </c>
      <c r="D1898" s="64">
        <f t="shared" si="238"/>
        <v>190</v>
      </c>
      <c r="E1898" s="64">
        <f t="shared" si="239"/>
        <v>946</v>
      </c>
      <c r="F1898" s="64" t="str">
        <f t="shared" si="232"/>
        <v/>
      </c>
      <c r="G1898" s="64" t="str">
        <f t="shared" si="233"/>
        <v/>
      </c>
      <c r="H1898" s="64" t="str">
        <f t="shared" si="234"/>
        <v/>
      </c>
      <c r="I1898" s="80" t="str">
        <f>IFERROR(VLOOKUP(D1898,Sheet2!A:B,2,0),"")</f>
        <v/>
      </c>
      <c r="J1898" s="64" t="str">
        <f>IFERROR(IF(I1898&lt;&gt;"",VLOOKUP(I1898,Sheet2!B:C,2,0),""),"")</f>
        <v/>
      </c>
      <c r="K1898" s="64" t="str">
        <f>IFERROR( IF(I1898&lt;&gt;"", HLOOKUP(L$2+$A1898,Sheet2!BX:NK,2,0),""),"")</f>
        <v/>
      </c>
      <c r="L1898" t="str">
        <f>IF(OR(HLOOKUP(L$2+$A1898,Sheet2!BX:NK,$B1898,0),HLOOKUP(L$2+$A1898,Sheet2!BX:NK,$B1898,0)&lt;&gt;""),HLOOKUP(L$2+$A1898,Sheet2!BX:NK,$B1898,0),"")</f>
        <v/>
      </c>
      <c r="M1898" t="str">
        <f>IF(OR(HLOOKUP(M$2+$A1898,Sheet2!BY:NL,$B1898,0),HLOOKUP(M$2+$A1898,Sheet2!BY:NL,$B1898,0)&lt;&gt;""),HLOOKUP(M$2+$A1898,Sheet2!BY:NL,$B1898,0),"")</f>
        <v/>
      </c>
      <c r="N1898" t="str">
        <f>IF(OR(HLOOKUP(N$2+$A1898,Sheet2!BZ:NM,$B1898,0),HLOOKUP(N$2+$A1898,Sheet2!BZ:NM,$B1898,0)&lt;&gt;""),HLOOKUP(N$2+$A1898,Sheet2!BZ:NM,$B1898,0),"")</f>
        <v/>
      </c>
      <c r="O1898" t="str">
        <f>IF(OR(HLOOKUP(O$2+$A1898,Sheet2!CA:NN,$B1898,0),HLOOKUP(O$2+$A1898,Sheet2!CA:NN,$B1898,0)&lt;&gt;""),HLOOKUP(O$2+$A1898,Sheet2!CA:NN,$B1898,0),"")</f>
        <v/>
      </c>
      <c r="P1898" t="str">
        <f>IF(OR(HLOOKUP(P$2+$A1898,Sheet2!CB:NO,$B1898,0),HLOOKUP(P$2+$A1898,Sheet2!CB:NO,$B1898,0)&lt;&gt;""),HLOOKUP(P$2+$A1898,Sheet2!CB:NO,$B1898,0),"")</f>
        <v/>
      </c>
      <c r="Q1898" t="str">
        <f>IF(OR(HLOOKUP(Q$2+$A1898,Sheet2!CC:NO,$B1898,0),HLOOKUP(Q$2+$A1898,Sheet2!CC:NO,$B1898,0)&lt;&gt;""),HLOOKUP(Q$2+$A1898,Sheet2!CC:NO,$B1898,0),"")</f>
        <v/>
      </c>
    </row>
    <row r="1899" spans="1:17" x14ac:dyDescent="0.25">
      <c r="A1899" s="64">
        <f t="shared" si="235"/>
        <v>30</v>
      </c>
      <c r="B1899" s="64">
        <f t="shared" si="236"/>
        <v>194</v>
      </c>
      <c r="C1899" s="64">
        <f t="shared" si="237"/>
        <v>6</v>
      </c>
      <c r="D1899" s="64">
        <f t="shared" si="238"/>
        <v>190</v>
      </c>
      <c r="E1899" s="64">
        <f t="shared" si="239"/>
        <v>946</v>
      </c>
      <c r="F1899" s="64" t="str">
        <f t="shared" si="232"/>
        <v/>
      </c>
      <c r="G1899" s="64" t="str">
        <f t="shared" si="233"/>
        <v/>
      </c>
      <c r="H1899" s="64" t="str">
        <f t="shared" si="234"/>
        <v/>
      </c>
      <c r="I1899" s="80" t="str">
        <f>IFERROR(VLOOKUP(D1899,Sheet2!A:B,2,0),"")</f>
        <v/>
      </c>
      <c r="J1899" s="64" t="str">
        <f>IFERROR(IF(I1899&lt;&gt;"",VLOOKUP(I1899,Sheet2!B:C,2,0),""),"")</f>
        <v/>
      </c>
      <c r="K1899" s="64" t="str">
        <f>IFERROR( IF(I1899&lt;&gt;"", HLOOKUP(L$2+$A1899,Sheet2!BX:NK,2,0),""),"")</f>
        <v/>
      </c>
      <c r="L1899" t="str">
        <f>IF(OR(HLOOKUP(L$2+$A1899,Sheet2!BX:NK,$B1899,0),HLOOKUP(L$2+$A1899,Sheet2!BX:NK,$B1899,0)&lt;&gt;""),HLOOKUP(L$2+$A1899,Sheet2!BX:NK,$B1899,0),"")</f>
        <v/>
      </c>
      <c r="M1899" t="str">
        <f>IF(OR(HLOOKUP(M$2+$A1899,Sheet2!BY:NL,$B1899,0),HLOOKUP(M$2+$A1899,Sheet2!BY:NL,$B1899,0)&lt;&gt;""),HLOOKUP(M$2+$A1899,Sheet2!BY:NL,$B1899,0),"")</f>
        <v/>
      </c>
      <c r="N1899" t="str">
        <f>IF(OR(HLOOKUP(N$2+$A1899,Sheet2!BZ:NM,$B1899,0),HLOOKUP(N$2+$A1899,Sheet2!BZ:NM,$B1899,0)&lt;&gt;""),HLOOKUP(N$2+$A1899,Sheet2!BZ:NM,$B1899,0),"")</f>
        <v/>
      </c>
      <c r="O1899" t="str">
        <f>IF(OR(HLOOKUP(O$2+$A1899,Sheet2!CA:NN,$B1899,0),HLOOKUP(O$2+$A1899,Sheet2!CA:NN,$B1899,0)&lt;&gt;""),HLOOKUP(O$2+$A1899,Sheet2!CA:NN,$B1899,0),"")</f>
        <v/>
      </c>
      <c r="P1899" t="str">
        <f>IF(OR(HLOOKUP(P$2+$A1899,Sheet2!CB:NO,$B1899,0),HLOOKUP(P$2+$A1899,Sheet2!CB:NO,$B1899,0)&lt;&gt;""),HLOOKUP(P$2+$A1899,Sheet2!CB:NO,$B1899,0),"")</f>
        <v/>
      </c>
      <c r="Q1899" t="str">
        <f>IF(OR(HLOOKUP(Q$2+$A1899,Sheet2!CC:NO,$B1899,0),HLOOKUP(Q$2+$A1899,Sheet2!CC:NO,$B1899,0)&lt;&gt;""),HLOOKUP(Q$2+$A1899,Sheet2!CC:NO,$B1899,0),"")</f>
        <v/>
      </c>
    </row>
    <row r="1900" spans="1:17" x14ac:dyDescent="0.25">
      <c r="A1900" s="64">
        <f t="shared" si="235"/>
        <v>36</v>
      </c>
      <c r="B1900" s="64">
        <f t="shared" si="236"/>
        <v>194</v>
      </c>
      <c r="C1900" s="64">
        <f t="shared" si="237"/>
        <v>7</v>
      </c>
      <c r="D1900" s="64">
        <f t="shared" si="238"/>
        <v>190</v>
      </c>
      <c r="E1900" s="64">
        <f t="shared" si="239"/>
        <v>946</v>
      </c>
      <c r="F1900" s="64" t="str">
        <f t="shared" si="232"/>
        <v/>
      </c>
      <c r="G1900" s="64" t="str">
        <f t="shared" si="233"/>
        <v/>
      </c>
      <c r="H1900" s="64" t="str">
        <f t="shared" si="234"/>
        <v/>
      </c>
      <c r="I1900" s="80" t="str">
        <f>IFERROR(VLOOKUP(D1900,Sheet2!A:B,2,0),"")</f>
        <v/>
      </c>
      <c r="J1900" s="64" t="str">
        <f>IFERROR(IF(I1900&lt;&gt;"",VLOOKUP(I1900,Sheet2!B:C,2,0),""),"")</f>
        <v/>
      </c>
      <c r="K1900" s="64" t="str">
        <f>IFERROR( IF(I1900&lt;&gt;"", HLOOKUP(L$2+$A1900,Sheet2!BX:NK,2,0),""),"")</f>
        <v/>
      </c>
      <c r="L1900" t="str">
        <f>IF(OR(HLOOKUP(L$2+$A1900,Sheet2!BX:NK,$B1900,0),HLOOKUP(L$2+$A1900,Sheet2!BX:NK,$B1900,0)&lt;&gt;""),HLOOKUP(L$2+$A1900,Sheet2!BX:NK,$B1900,0),"")</f>
        <v/>
      </c>
      <c r="M1900" t="str">
        <f>IF(OR(HLOOKUP(M$2+$A1900,Sheet2!BY:NL,$B1900,0),HLOOKUP(M$2+$A1900,Sheet2!BY:NL,$B1900,0)&lt;&gt;""),HLOOKUP(M$2+$A1900,Sheet2!BY:NL,$B1900,0),"")</f>
        <v/>
      </c>
      <c r="N1900" t="str">
        <f>IF(OR(HLOOKUP(N$2+$A1900,Sheet2!BZ:NM,$B1900,0),HLOOKUP(N$2+$A1900,Sheet2!BZ:NM,$B1900,0)&lt;&gt;""),HLOOKUP(N$2+$A1900,Sheet2!BZ:NM,$B1900,0),"")</f>
        <v/>
      </c>
      <c r="O1900" t="str">
        <f>IF(OR(HLOOKUP(O$2+$A1900,Sheet2!CA:NN,$B1900,0),HLOOKUP(O$2+$A1900,Sheet2!CA:NN,$B1900,0)&lt;&gt;""),HLOOKUP(O$2+$A1900,Sheet2!CA:NN,$B1900,0),"")</f>
        <v/>
      </c>
      <c r="P1900" t="str">
        <f>IF(OR(HLOOKUP(P$2+$A1900,Sheet2!CB:NO,$B1900,0),HLOOKUP(P$2+$A1900,Sheet2!CB:NO,$B1900,0)&lt;&gt;""),HLOOKUP(P$2+$A1900,Sheet2!CB:NO,$B1900,0),"")</f>
        <v/>
      </c>
      <c r="Q1900" t="str">
        <f>IF(OR(HLOOKUP(Q$2+$A1900,Sheet2!CC:NO,$B1900,0),HLOOKUP(Q$2+$A1900,Sheet2!CC:NO,$B1900,0)&lt;&gt;""),HLOOKUP(Q$2+$A1900,Sheet2!CC:NO,$B1900,0),"")</f>
        <v/>
      </c>
    </row>
    <row r="1901" spans="1:17" x14ac:dyDescent="0.25">
      <c r="A1901" s="64">
        <f t="shared" si="235"/>
        <v>42</v>
      </c>
      <c r="B1901" s="64">
        <f t="shared" si="236"/>
        <v>194</v>
      </c>
      <c r="C1901" s="64">
        <f t="shared" si="237"/>
        <v>8</v>
      </c>
      <c r="D1901" s="64">
        <f t="shared" si="238"/>
        <v>190</v>
      </c>
      <c r="E1901" s="64">
        <f t="shared" si="239"/>
        <v>946</v>
      </c>
      <c r="F1901" s="64" t="str">
        <f t="shared" si="232"/>
        <v/>
      </c>
      <c r="G1901" s="64" t="str">
        <f t="shared" si="233"/>
        <v/>
      </c>
      <c r="H1901" s="64" t="str">
        <f t="shared" si="234"/>
        <v/>
      </c>
      <c r="I1901" s="80" t="str">
        <f>IFERROR(VLOOKUP(D1901,Sheet2!A:B,2,0),"")</f>
        <v/>
      </c>
      <c r="J1901" s="64" t="str">
        <f>IFERROR(IF(I1901&lt;&gt;"",VLOOKUP(I1901,Sheet2!B:C,2,0),""),"")</f>
        <v/>
      </c>
      <c r="K1901" s="64" t="str">
        <f>IFERROR( IF(I1901&lt;&gt;"", HLOOKUP(L$2+$A1901,Sheet2!BX:NK,2,0),""),"")</f>
        <v/>
      </c>
      <c r="L1901" t="str">
        <f>IF(OR(HLOOKUP(L$2+$A1901,Sheet2!BX:NK,$B1901,0),HLOOKUP(L$2+$A1901,Sheet2!BX:NK,$B1901,0)&lt;&gt;""),HLOOKUP(L$2+$A1901,Sheet2!BX:NK,$B1901,0),"")</f>
        <v/>
      </c>
      <c r="M1901" t="str">
        <f>IF(OR(HLOOKUP(M$2+$A1901,Sheet2!BY:NL,$B1901,0),HLOOKUP(M$2+$A1901,Sheet2!BY:NL,$B1901,0)&lt;&gt;""),HLOOKUP(M$2+$A1901,Sheet2!BY:NL,$B1901,0),"")</f>
        <v/>
      </c>
      <c r="N1901" t="str">
        <f>IF(OR(HLOOKUP(N$2+$A1901,Sheet2!BZ:NM,$B1901,0),HLOOKUP(N$2+$A1901,Sheet2!BZ:NM,$B1901,0)&lt;&gt;""),HLOOKUP(N$2+$A1901,Sheet2!BZ:NM,$B1901,0),"")</f>
        <v/>
      </c>
      <c r="O1901" t="str">
        <f>IF(OR(HLOOKUP(O$2+$A1901,Sheet2!CA:NN,$B1901,0),HLOOKUP(O$2+$A1901,Sheet2!CA:NN,$B1901,0)&lt;&gt;""),HLOOKUP(O$2+$A1901,Sheet2!CA:NN,$B1901,0),"")</f>
        <v/>
      </c>
      <c r="P1901" t="str">
        <f>IF(OR(HLOOKUP(P$2+$A1901,Sheet2!CB:NO,$B1901,0),HLOOKUP(P$2+$A1901,Sheet2!CB:NO,$B1901,0)&lt;&gt;""),HLOOKUP(P$2+$A1901,Sheet2!CB:NO,$B1901,0),"")</f>
        <v/>
      </c>
      <c r="Q1901" t="str">
        <f>IF(OR(HLOOKUP(Q$2+$A1901,Sheet2!CC:NO,$B1901,0),HLOOKUP(Q$2+$A1901,Sheet2!CC:NO,$B1901,0)&lt;&gt;""),HLOOKUP(Q$2+$A1901,Sheet2!CC:NO,$B1901,0),"")</f>
        <v/>
      </c>
    </row>
    <row r="1902" spans="1:17" x14ac:dyDescent="0.25">
      <c r="A1902" s="64">
        <f t="shared" si="235"/>
        <v>48</v>
      </c>
      <c r="B1902" s="64">
        <f t="shared" si="236"/>
        <v>194</v>
      </c>
      <c r="C1902" s="64">
        <f t="shared" si="237"/>
        <v>9</v>
      </c>
      <c r="D1902" s="64">
        <f t="shared" si="238"/>
        <v>190</v>
      </c>
      <c r="E1902" s="64">
        <f t="shared" si="239"/>
        <v>946</v>
      </c>
      <c r="F1902" s="64" t="str">
        <f t="shared" si="232"/>
        <v/>
      </c>
      <c r="G1902" s="64" t="str">
        <f t="shared" si="233"/>
        <v/>
      </c>
      <c r="H1902" s="64" t="str">
        <f t="shared" si="234"/>
        <v/>
      </c>
      <c r="I1902" s="80" t="str">
        <f>IFERROR(VLOOKUP(D1902,Sheet2!A:B,2,0),"")</f>
        <v/>
      </c>
      <c r="J1902" s="64" t="str">
        <f>IFERROR(IF(I1902&lt;&gt;"",VLOOKUP(I1902,Sheet2!B:C,2,0),""),"")</f>
        <v/>
      </c>
      <c r="K1902" s="64" t="str">
        <f>IFERROR( IF(I1902&lt;&gt;"", HLOOKUP(L$2+$A1902,Sheet2!BX:NK,2,0),""),"")</f>
        <v/>
      </c>
      <c r="L1902" t="str">
        <f>IF(OR(HLOOKUP(L$2+$A1902,Sheet2!BX:NK,$B1902,0),HLOOKUP(L$2+$A1902,Sheet2!BX:NK,$B1902,0)&lt;&gt;""),HLOOKUP(L$2+$A1902,Sheet2!BX:NK,$B1902,0),"")</f>
        <v/>
      </c>
      <c r="M1902" t="str">
        <f>IF(OR(HLOOKUP(M$2+$A1902,Sheet2!BY:NL,$B1902,0),HLOOKUP(M$2+$A1902,Sheet2!BY:NL,$B1902,0)&lt;&gt;""),HLOOKUP(M$2+$A1902,Sheet2!BY:NL,$B1902,0),"")</f>
        <v/>
      </c>
      <c r="N1902" t="str">
        <f>IF(OR(HLOOKUP(N$2+$A1902,Sheet2!BZ:NM,$B1902,0),HLOOKUP(N$2+$A1902,Sheet2!BZ:NM,$B1902,0)&lt;&gt;""),HLOOKUP(N$2+$A1902,Sheet2!BZ:NM,$B1902,0),"")</f>
        <v/>
      </c>
      <c r="O1902" t="str">
        <f>IF(OR(HLOOKUP(O$2+$A1902,Sheet2!CA:NN,$B1902,0),HLOOKUP(O$2+$A1902,Sheet2!CA:NN,$B1902,0)&lt;&gt;""),HLOOKUP(O$2+$A1902,Sheet2!CA:NN,$B1902,0),"")</f>
        <v/>
      </c>
      <c r="P1902" t="str">
        <f>IF(OR(HLOOKUP(P$2+$A1902,Sheet2!CB:NO,$B1902,0),HLOOKUP(P$2+$A1902,Sheet2!CB:NO,$B1902,0)&lt;&gt;""),HLOOKUP(P$2+$A1902,Sheet2!CB:NO,$B1902,0),"")</f>
        <v/>
      </c>
      <c r="Q1902" t="str">
        <f>IF(OR(HLOOKUP(Q$2+$A1902,Sheet2!CC:NO,$B1902,0),HLOOKUP(Q$2+$A1902,Sheet2!CC:NO,$B1902,0)&lt;&gt;""),HLOOKUP(Q$2+$A1902,Sheet2!CC:NO,$B1902,0),"")</f>
        <v/>
      </c>
    </row>
    <row r="1903" spans="1:17" x14ac:dyDescent="0.25">
      <c r="A1903" s="64">
        <f t="shared" si="235"/>
        <v>54</v>
      </c>
      <c r="B1903" s="64">
        <f t="shared" si="236"/>
        <v>194</v>
      </c>
      <c r="C1903" s="64">
        <f t="shared" si="237"/>
        <v>10</v>
      </c>
      <c r="D1903" s="64">
        <f t="shared" si="238"/>
        <v>190</v>
      </c>
      <c r="E1903" s="64">
        <f t="shared" si="239"/>
        <v>946</v>
      </c>
      <c r="F1903" s="64" t="str">
        <f t="shared" si="232"/>
        <v/>
      </c>
      <c r="G1903" s="64" t="str">
        <f t="shared" si="233"/>
        <v/>
      </c>
      <c r="H1903" s="64" t="str">
        <f t="shared" si="234"/>
        <v/>
      </c>
      <c r="I1903" s="80" t="str">
        <f>IFERROR(VLOOKUP(D1903,Sheet2!A:B,2,0),"")</f>
        <v/>
      </c>
      <c r="J1903" s="64" t="str">
        <f>IFERROR(IF(I1903&lt;&gt;"",VLOOKUP(I1903,Sheet2!B:C,2,0),""),"")</f>
        <v/>
      </c>
      <c r="K1903" s="64" t="str">
        <f>IFERROR( IF(I1903&lt;&gt;"", HLOOKUP(L$2+$A1903,Sheet2!BX:NK,2,0),""),"")</f>
        <v/>
      </c>
      <c r="L1903" t="str">
        <f>IF(OR(HLOOKUP(L$2+$A1903,Sheet2!BX:NK,$B1903,0),HLOOKUP(L$2+$A1903,Sheet2!BX:NK,$B1903,0)&lt;&gt;""),HLOOKUP(L$2+$A1903,Sheet2!BX:NK,$B1903,0),"")</f>
        <v/>
      </c>
      <c r="M1903" t="str">
        <f>IF(OR(HLOOKUP(M$2+$A1903,Sheet2!BY:NL,$B1903,0),HLOOKUP(M$2+$A1903,Sheet2!BY:NL,$B1903,0)&lt;&gt;""),HLOOKUP(M$2+$A1903,Sheet2!BY:NL,$B1903,0),"")</f>
        <v/>
      </c>
      <c r="N1903" t="str">
        <f>IF(OR(HLOOKUP(N$2+$A1903,Sheet2!BZ:NM,$B1903,0),HLOOKUP(N$2+$A1903,Sheet2!BZ:NM,$B1903,0)&lt;&gt;""),HLOOKUP(N$2+$A1903,Sheet2!BZ:NM,$B1903,0),"")</f>
        <v/>
      </c>
      <c r="O1903" t="str">
        <f>IF(OR(HLOOKUP(O$2+$A1903,Sheet2!CA:NN,$B1903,0),HLOOKUP(O$2+$A1903,Sheet2!CA:NN,$B1903,0)&lt;&gt;""),HLOOKUP(O$2+$A1903,Sheet2!CA:NN,$B1903,0),"")</f>
        <v/>
      </c>
      <c r="P1903" t="str">
        <f>IF(OR(HLOOKUP(P$2+$A1903,Sheet2!CB:NO,$B1903,0),HLOOKUP(P$2+$A1903,Sheet2!CB:NO,$B1903,0)&lt;&gt;""),HLOOKUP(P$2+$A1903,Sheet2!CB:NO,$B1903,0),"")</f>
        <v/>
      </c>
      <c r="Q1903" t="str">
        <f>IF(OR(HLOOKUP(Q$2+$A1903,Sheet2!CC:NO,$B1903,0),HLOOKUP(Q$2+$A1903,Sheet2!CC:NO,$B1903,0)&lt;&gt;""),HLOOKUP(Q$2+$A1903,Sheet2!CC:NO,$B1903,0),"")</f>
        <v/>
      </c>
    </row>
    <row r="1904" spans="1:17" x14ac:dyDescent="0.25">
      <c r="A1904" s="64">
        <f t="shared" si="235"/>
        <v>0</v>
      </c>
      <c r="B1904" s="64">
        <f t="shared" si="236"/>
        <v>195</v>
      </c>
      <c r="C1904" s="64">
        <f t="shared" si="237"/>
        <v>1</v>
      </c>
      <c r="D1904" s="64">
        <f t="shared" si="238"/>
        <v>191</v>
      </c>
      <c r="E1904" s="64">
        <f t="shared" si="239"/>
        <v>951</v>
      </c>
      <c r="F1904" s="64" t="str">
        <f t="shared" si="232"/>
        <v/>
      </c>
      <c r="G1904" s="64" t="str">
        <f t="shared" si="233"/>
        <v/>
      </c>
      <c r="H1904" s="64" t="str">
        <f t="shared" si="234"/>
        <v/>
      </c>
      <c r="I1904" s="80" t="str">
        <f>IFERROR(VLOOKUP(D1904,Sheet2!A:B,2,0),"")</f>
        <v/>
      </c>
      <c r="J1904" s="64" t="str">
        <f>IFERROR(IF(I1904&lt;&gt;"",VLOOKUP(I1904,Sheet2!B:C,2,0),""),"")</f>
        <v/>
      </c>
      <c r="K1904" s="64" t="str">
        <f>IFERROR( IF(I1904&lt;&gt;"", HLOOKUP(L$2+$A1904,Sheet2!BX:NK,2,0),""),"")</f>
        <v/>
      </c>
      <c r="L1904" t="str">
        <f>IF(OR(HLOOKUP(L$2+$A1904,Sheet2!BX:NK,$B1904,0),HLOOKUP(L$2+$A1904,Sheet2!BX:NK,$B1904,0)&lt;&gt;""),HLOOKUP(L$2+$A1904,Sheet2!BX:NK,$B1904,0),"")</f>
        <v/>
      </c>
      <c r="M1904" t="str">
        <f>IF(OR(HLOOKUP(M$2+$A1904,Sheet2!BY:NL,$B1904,0),HLOOKUP(M$2+$A1904,Sheet2!BY:NL,$B1904,0)&lt;&gt;""),HLOOKUP(M$2+$A1904,Sheet2!BY:NL,$B1904,0),"")</f>
        <v/>
      </c>
      <c r="N1904" t="str">
        <f>IF(OR(HLOOKUP(N$2+$A1904,Sheet2!BZ:NM,$B1904,0),HLOOKUP(N$2+$A1904,Sheet2!BZ:NM,$B1904,0)&lt;&gt;""),HLOOKUP(N$2+$A1904,Sheet2!BZ:NM,$B1904,0),"")</f>
        <v/>
      </c>
      <c r="O1904" t="str">
        <f>IF(OR(HLOOKUP(O$2+$A1904,Sheet2!CA:NN,$B1904,0),HLOOKUP(O$2+$A1904,Sheet2!CA:NN,$B1904,0)&lt;&gt;""),HLOOKUP(O$2+$A1904,Sheet2!CA:NN,$B1904,0),"")</f>
        <v/>
      </c>
      <c r="P1904" t="str">
        <f>IF(OR(HLOOKUP(P$2+$A1904,Sheet2!CB:NO,$B1904,0),HLOOKUP(P$2+$A1904,Sheet2!CB:NO,$B1904,0)&lt;&gt;""),HLOOKUP(P$2+$A1904,Sheet2!CB:NO,$B1904,0),"")</f>
        <v/>
      </c>
      <c r="Q1904" t="str">
        <f>IF(OR(HLOOKUP(Q$2+$A1904,Sheet2!CC:NO,$B1904,0),HLOOKUP(Q$2+$A1904,Sheet2!CC:NO,$B1904,0)&lt;&gt;""),HLOOKUP(Q$2+$A1904,Sheet2!CC:NO,$B1904,0),"")</f>
        <v/>
      </c>
    </row>
    <row r="1905" spans="1:17" x14ac:dyDescent="0.25">
      <c r="A1905" s="64">
        <f t="shared" si="235"/>
        <v>6</v>
      </c>
      <c r="B1905" s="64">
        <f t="shared" si="236"/>
        <v>195</v>
      </c>
      <c r="C1905" s="64">
        <f t="shared" si="237"/>
        <v>2</v>
      </c>
      <c r="D1905" s="64">
        <f t="shared" si="238"/>
        <v>191</v>
      </c>
      <c r="E1905" s="64">
        <f t="shared" si="239"/>
        <v>951</v>
      </c>
      <c r="F1905" s="64" t="str">
        <f t="shared" si="232"/>
        <v/>
      </c>
      <c r="G1905" s="64" t="str">
        <f t="shared" si="233"/>
        <v/>
      </c>
      <c r="H1905" s="64" t="str">
        <f t="shared" si="234"/>
        <v/>
      </c>
      <c r="I1905" s="80" t="str">
        <f>IFERROR(VLOOKUP(D1905,Sheet2!A:B,2,0),"")</f>
        <v/>
      </c>
      <c r="J1905" s="64" t="str">
        <f>IFERROR(IF(I1905&lt;&gt;"",VLOOKUP(I1905,Sheet2!B:C,2,0),""),"")</f>
        <v/>
      </c>
      <c r="K1905" s="64" t="str">
        <f>IFERROR( IF(I1905&lt;&gt;"", HLOOKUP(L$2+$A1905,Sheet2!BX:NK,2,0),""),"")</f>
        <v/>
      </c>
      <c r="L1905" t="str">
        <f>IF(OR(HLOOKUP(L$2+$A1905,Sheet2!BX:NK,$B1905,0),HLOOKUP(L$2+$A1905,Sheet2!BX:NK,$B1905,0)&lt;&gt;""),HLOOKUP(L$2+$A1905,Sheet2!BX:NK,$B1905,0),"")</f>
        <v/>
      </c>
      <c r="M1905" t="str">
        <f>IF(OR(HLOOKUP(M$2+$A1905,Sheet2!BY:NL,$B1905,0),HLOOKUP(M$2+$A1905,Sheet2!BY:NL,$B1905,0)&lt;&gt;""),HLOOKUP(M$2+$A1905,Sheet2!BY:NL,$B1905,0),"")</f>
        <v/>
      </c>
      <c r="N1905" t="str">
        <f>IF(OR(HLOOKUP(N$2+$A1905,Sheet2!BZ:NM,$B1905,0),HLOOKUP(N$2+$A1905,Sheet2!BZ:NM,$B1905,0)&lt;&gt;""),HLOOKUP(N$2+$A1905,Sheet2!BZ:NM,$B1905,0),"")</f>
        <v/>
      </c>
      <c r="O1905" t="str">
        <f>IF(OR(HLOOKUP(O$2+$A1905,Sheet2!CA:NN,$B1905,0),HLOOKUP(O$2+$A1905,Sheet2!CA:NN,$B1905,0)&lt;&gt;""),HLOOKUP(O$2+$A1905,Sheet2!CA:NN,$B1905,0),"")</f>
        <v/>
      </c>
      <c r="P1905" t="str">
        <f>IF(OR(HLOOKUP(P$2+$A1905,Sheet2!CB:NO,$B1905,0),HLOOKUP(P$2+$A1905,Sheet2!CB:NO,$B1905,0)&lt;&gt;""),HLOOKUP(P$2+$A1905,Sheet2!CB:NO,$B1905,0),"")</f>
        <v/>
      </c>
      <c r="Q1905" t="str">
        <f>IF(OR(HLOOKUP(Q$2+$A1905,Sheet2!CC:NO,$B1905,0),HLOOKUP(Q$2+$A1905,Sheet2!CC:NO,$B1905,0)&lt;&gt;""),HLOOKUP(Q$2+$A1905,Sheet2!CC:NO,$B1905,0),"")</f>
        <v/>
      </c>
    </row>
    <row r="1906" spans="1:17" x14ac:dyDescent="0.25">
      <c r="A1906" s="64">
        <f t="shared" si="235"/>
        <v>12</v>
      </c>
      <c r="B1906" s="64">
        <f t="shared" si="236"/>
        <v>195</v>
      </c>
      <c r="C1906" s="64">
        <f t="shared" si="237"/>
        <v>3</v>
      </c>
      <c r="D1906" s="64">
        <f t="shared" si="238"/>
        <v>191</v>
      </c>
      <c r="E1906" s="64">
        <f t="shared" si="239"/>
        <v>951</v>
      </c>
      <c r="F1906" s="64" t="str">
        <f t="shared" si="232"/>
        <v/>
      </c>
      <c r="G1906" s="64" t="str">
        <f t="shared" si="233"/>
        <v/>
      </c>
      <c r="H1906" s="64" t="str">
        <f t="shared" si="234"/>
        <v/>
      </c>
      <c r="I1906" s="80" t="str">
        <f>IFERROR(VLOOKUP(D1906,Sheet2!A:B,2,0),"")</f>
        <v/>
      </c>
      <c r="J1906" s="64" t="str">
        <f>IFERROR(IF(I1906&lt;&gt;"",VLOOKUP(I1906,Sheet2!B:C,2,0),""),"")</f>
        <v/>
      </c>
      <c r="K1906" s="64" t="str">
        <f>IFERROR( IF(I1906&lt;&gt;"", HLOOKUP(L$2+$A1906,Sheet2!BX:NK,2,0),""),"")</f>
        <v/>
      </c>
      <c r="L1906" t="str">
        <f>IF(OR(HLOOKUP(L$2+$A1906,Sheet2!BX:NK,$B1906,0),HLOOKUP(L$2+$A1906,Sheet2!BX:NK,$B1906,0)&lt;&gt;""),HLOOKUP(L$2+$A1906,Sheet2!BX:NK,$B1906,0),"")</f>
        <v/>
      </c>
      <c r="M1906" t="str">
        <f>IF(OR(HLOOKUP(M$2+$A1906,Sheet2!BY:NL,$B1906,0),HLOOKUP(M$2+$A1906,Sheet2!BY:NL,$B1906,0)&lt;&gt;""),HLOOKUP(M$2+$A1906,Sheet2!BY:NL,$B1906,0),"")</f>
        <v/>
      </c>
      <c r="N1906" t="str">
        <f>IF(OR(HLOOKUP(N$2+$A1906,Sheet2!BZ:NM,$B1906,0),HLOOKUP(N$2+$A1906,Sheet2!BZ:NM,$B1906,0)&lt;&gt;""),HLOOKUP(N$2+$A1906,Sheet2!BZ:NM,$B1906,0),"")</f>
        <v/>
      </c>
      <c r="O1906" t="str">
        <f>IF(OR(HLOOKUP(O$2+$A1906,Sheet2!CA:NN,$B1906,0),HLOOKUP(O$2+$A1906,Sheet2!CA:NN,$B1906,0)&lt;&gt;""),HLOOKUP(O$2+$A1906,Sheet2!CA:NN,$B1906,0),"")</f>
        <v/>
      </c>
      <c r="P1906" t="str">
        <f>IF(OR(HLOOKUP(P$2+$A1906,Sheet2!CB:NO,$B1906,0),HLOOKUP(P$2+$A1906,Sheet2!CB:NO,$B1906,0)&lt;&gt;""),HLOOKUP(P$2+$A1906,Sheet2!CB:NO,$B1906,0),"")</f>
        <v/>
      </c>
      <c r="Q1906" t="str">
        <f>IF(OR(HLOOKUP(Q$2+$A1906,Sheet2!CC:NO,$B1906,0),HLOOKUP(Q$2+$A1906,Sheet2!CC:NO,$B1906,0)&lt;&gt;""),HLOOKUP(Q$2+$A1906,Sheet2!CC:NO,$B1906,0),"")</f>
        <v/>
      </c>
    </row>
    <row r="1907" spans="1:17" x14ac:dyDescent="0.25">
      <c r="A1907" s="64">
        <f t="shared" si="235"/>
        <v>18</v>
      </c>
      <c r="B1907" s="64">
        <f t="shared" si="236"/>
        <v>195</v>
      </c>
      <c r="C1907" s="64">
        <f t="shared" si="237"/>
        <v>4</v>
      </c>
      <c r="D1907" s="64">
        <f t="shared" si="238"/>
        <v>191</v>
      </c>
      <c r="E1907" s="64">
        <f t="shared" si="239"/>
        <v>951</v>
      </c>
      <c r="F1907" s="64" t="str">
        <f t="shared" si="232"/>
        <v/>
      </c>
      <c r="G1907" s="64" t="str">
        <f t="shared" si="233"/>
        <v/>
      </c>
      <c r="H1907" s="64" t="str">
        <f t="shared" si="234"/>
        <v/>
      </c>
      <c r="I1907" s="80" t="str">
        <f>IFERROR(VLOOKUP(D1907,Sheet2!A:B,2,0),"")</f>
        <v/>
      </c>
      <c r="J1907" s="64" t="str">
        <f>IFERROR(IF(I1907&lt;&gt;"",VLOOKUP(I1907,Sheet2!B:C,2,0),""),"")</f>
        <v/>
      </c>
      <c r="K1907" s="64" t="str">
        <f>IFERROR( IF(I1907&lt;&gt;"", HLOOKUP(L$2+$A1907,Sheet2!BX:NK,2,0),""),"")</f>
        <v/>
      </c>
      <c r="L1907" t="str">
        <f>IF(OR(HLOOKUP(L$2+$A1907,Sheet2!BX:NK,$B1907,0),HLOOKUP(L$2+$A1907,Sheet2!BX:NK,$B1907,0)&lt;&gt;""),HLOOKUP(L$2+$A1907,Sheet2!BX:NK,$B1907,0),"")</f>
        <v/>
      </c>
      <c r="M1907" t="str">
        <f>IF(OR(HLOOKUP(M$2+$A1907,Sheet2!BY:NL,$B1907,0),HLOOKUP(M$2+$A1907,Sheet2!BY:NL,$B1907,0)&lt;&gt;""),HLOOKUP(M$2+$A1907,Sheet2!BY:NL,$B1907,0),"")</f>
        <v/>
      </c>
      <c r="N1907" t="str">
        <f>IF(OR(HLOOKUP(N$2+$A1907,Sheet2!BZ:NM,$B1907,0),HLOOKUP(N$2+$A1907,Sheet2!BZ:NM,$B1907,0)&lt;&gt;""),HLOOKUP(N$2+$A1907,Sheet2!BZ:NM,$B1907,0),"")</f>
        <v/>
      </c>
      <c r="O1907" t="str">
        <f>IF(OR(HLOOKUP(O$2+$A1907,Sheet2!CA:NN,$B1907,0),HLOOKUP(O$2+$A1907,Sheet2!CA:NN,$B1907,0)&lt;&gt;""),HLOOKUP(O$2+$A1907,Sheet2!CA:NN,$B1907,0),"")</f>
        <v/>
      </c>
      <c r="P1907" t="str">
        <f>IF(OR(HLOOKUP(P$2+$A1907,Sheet2!CB:NO,$B1907,0),HLOOKUP(P$2+$A1907,Sheet2!CB:NO,$B1907,0)&lt;&gt;""),HLOOKUP(P$2+$A1907,Sheet2!CB:NO,$B1907,0),"")</f>
        <v/>
      </c>
      <c r="Q1907" t="str">
        <f>IF(OR(HLOOKUP(Q$2+$A1907,Sheet2!CC:NO,$B1907,0),HLOOKUP(Q$2+$A1907,Sheet2!CC:NO,$B1907,0)&lt;&gt;""),HLOOKUP(Q$2+$A1907,Sheet2!CC:NO,$B1907,0),"")</f>
        <v/>
      </c>
    </row>
    <row r="1908" spans="1:17" x14ac:dyDescent="0.25">
      <c r="A1908" s="64">
        <f t="shared" si="235"/>
        <v>24</v>
      </c>
      <c r="B1908" s="64">
        <f t="shared" si="236"/>
        <v>195</v>
      </c>
      <c r="C1908" s="64">
        <f t="shared" si="237"/>
        <v>5</v>
      </c>
      <c r="D1908" s="64">
        <f t="shared" si="238"/>
        <v>191</v>
      </c>
      <c r="E1908" s="64">
        <f t="shared" si="239"/>
        <v>951</v>
      </c>
      <c r="F1908" s="64" t="str">
        <f t="shared" si="232"/>
        <v/>
      </c>
      <c r="G1908" s="64" t="str">
        <f t="shared" si="233"/>
        <v/>
      </c>
      <c r="H1908" s="64" t="str">
        <f t="shared" si="234"/>
        <v/>
      </c>
      <c r="I1908" s="80" t="str">
        <f>IFERROR(VLOOKUP(D1908,Sheet2!A:B,2,0),"")</f>
        <v/>
      </c>
      <c r="J1908" s="64" t="str">
        <f>IFERROR(IF(I1908&lt;&gt;"",VLOOKUP(I1908,Sheet2!B:C,2,0),""),"")</f>
        <v/>
      </c>
      <c r="K1908" s="64" t="str">
        <f>IFERROR( IF(I1908&lt;&gt;"", HLOOKUP(L$2+$A1908,Sheet2!BX:NK,2,0),""),"")</f>
        <v/>
      </c>
      <c r="L1908" t="str">
        <f>IF(OR(HLOOKUP(L$2+$A1908,Sheet2!BX:NK,$B1908,0),HLOOKUP(L$2+$A1908,Sheet2!BX:NK,$B1908,0)&lt;&gt;""),HLOOKUP(L$2+$A1908,Sheet2!BX:NK,$B1908,0),"")</f>
        <v/>
      </c>
      <c r="M1908" t="str">
        <f>IF(OR(HLOOKUP(M$2+$A1908,Sheet2!BY:NL,$B1908,0),HLOOKUP(M$2+$A1908,Sheet2!BY:NL,$B1908,0)&lt;&gt;""),HLOOKUP(M$2+$A1908,Sheet2!BY:NL,$B1908,0),"")</f>
        <v/>
      </c>
      <c r="N1908" t="str">
        <f>IF(OR(HLOOKUP(N$2+$A1908,Sheet2!BZ:NM,$B1908,0),HLOOKUP(N$2+$A1908,Sheet2!BZ:NM,$B1908,0)&lt;&gt;""),HLOOKUP(N$2+$A1908,Sheet2!BZ:NM,$B1908,0),"")</f>
        <v/>
      </c>
      <c r="O1908" t="str">
        <f>IF(OR(HLOOKUP(O$2+$A1908,Sheet2!CA:NN,$B1908,0),HLOOKUP(O$2+$A1908,Sheet2!CA:NN,$B1908,0)&lt;&gt;""),HLOOKUP(O$2+$A1908,Sheet2!CA:NN,$B1908,0),"")</f>
        <v/>
      </c>
      <c r="P1908" t="str">
        <f>IF(OR(HLOOKUP(P$2+$A1908,Sheet2!CB:NO,$B1908,0),HLOOKUP(P$2+$A1908,Sheet2!CB:NO,$B1908,0)&lt;&gt;""),HLOOKUP(P$2+$A1908,Sheet2!CB:NO,$B1908,0),"")</f>
        <v/>
      </c>
      <c r="Q1908" t="str">
        <f>IF(OR(HLOOKUP(Q$2+$A1908,Sheet2!CC:NO,$B1908,0),HLOOKUP(Q$2+$A1908,Sheet2!CC:NO,$B1908,0)&lt;&gt;""),HLOOKUP(Q$2+$A1908,Sheet2!CC:NO,$B1908,0),"")</f>
        <v/>
      </c>
    </row>
    <row r="1909" spans="1:17" x14ac:dyDescent="0.25">
      <c r="A1909" s="64">
        <f t="shared" si="235"/>
        <v>30</v>
      </c>
      <c r="B1909" s="64">
        <f t="shared" si="236"/>
        <v>195</v>
      </c>
      <c r="C1909" s="64">
        <f t="shared" si="237"/>
        <v>6</v>
      </c>
      <c r="D1909" s="64">
        <f t="shared" si="238"/>
        <v>191</v>
      </c>
      <c r="E1909" s="64">
        <f t="shared" si="239"/>
        <v>951</v>
      </c>
      <c r="F1909" s="64" t="str">
        <f t="shared" si="232"/>
        <v/>
      </c>
      <c r="G1909" s="64" t="str">
        <f t="shared" si="233"/>
        <v/>
      </c>
      <c r="H1909" s="64" t="str">
        <f t="shared" si="234"/>
        <v/>
      </c>
      <c r="I1909" s="80" t="str">
        <f>IFERROR(VLOOKUP(D1909,Sheet2!A:B,2,0),"")</f>
        <v/>
      </c>
      <c r="J1909" s="64" t="str">
        <f>IFERROR(IF(I1909&lt;&gt;"",VLOOKUP(I1909,Sheet2!B:C,2,0),""),"")</f>
        <v/>
      </c>
      <c r="K1909" s="64" t="str">
        <f>IFERROR( IF(I1909&lt;&gt;"", HLOOKUP(L$2+$A1909,Sheet2!BX:NK,2,0),""),"")</f>
        <v/>
      </c>
      <c r="L1909" t="str">
        <f>IF(OR(HLOOKUP(L$2+$A1909,Sheet2!BX:NK,$B1909,0),HLOOKUP(L$2+$A1909,Sheet2!BX:NK,$B1909,0)&lt;&gt;""),HLOOKUP(L$2+$A1909,Sheet2!BX:NK,$B1909,0),"")</f>
        <v/>
      </c>
      <c r="M1909" t="str">
        <f>IF(OR(HLOOKUP(M$2+$A1909,Sheet2!BY:NL,$B1909,0),HLOOKUP(M$2+$A1909,Sheet2!BY:NL,$B1909,0)&lt;&gt;""),HLOOKUP(M$2+$A1909,Sheet2!BY:NL,$B1909,0),"")</f>
        <v/>
      </c>
      <c r="N1909" t="str">
        <f>IF(OR(HLOOKUP(N$2+$A1909,Sheet2!BZ:NM,$B1909,0),HLOOKUP(N$2+$A1909,Sheet2!BZ:NM,$B1909,0)&lt;&gt;""),HLOOKUP(N$2+$A1909,Sheet2!BZ:NM,$B1909,0),"")</f>
        <v/>
      </c>
      <c r="O1909" t="str">
        <f>IF(OR(HLOOKUP(O$2+$A1909,Sheet2!CA:NN,$B1909,0),HLOOKUP(O$2+$A1909,Sheet2!CA:NN,$B1909,0)&lt;&gt;""),HLOOKUP(O$2+$A1909,Sheet2!CA:NN,$B1909,0),"")</f>
        <v/>
      </c>
      <c r="P1909" t="str">
        <f>IF(OR(HLOOKUP(P$2+$A1909,Sheet2!CB:NO,$B1909,0),HLOOKUP(P$2+$A1909,Sheet2!CB:NO,$B1909,0)&lt;&gt;""),HLOOKUP(P$2+$A1909,Sheet2!CB:NO,$B1909,0),"")</f>
        <v/>
      </c>
      <c r="Q1909" t="str">
        <f>IF(OR(HLOOKUP(Q$2+$A1909,Sheet2!CC:NO,$B1909,0),HLOOKUP(Q$2+$A1909,Sheet2!CC:NO,$B1909,0)&lt;&gt;""),HLOOKUP(Q$2+$A1909,Sheet2!CC:NO,$B1909,0),"")</f>
        <v/>
      </c>
    </row>
    <row r="1910" spans="1:17" x14ac:dyDescent="0.25">
      <c r="A1910" s="64">
        <f t="shared" si="235"/>
        <v>36</v>
      </c>
      <c r="B1910" s="64">
        <f t="shared" si="236"/>
        <v>195</v>
      </c>
      <c r="C1910" s="64">
        <f t="shared" si="237"/>
        <v>7</v>
      </c>
      <c r="D1910" s="64">
        <f t="shared" si="238"/>
        <v>191</v>
      </c>
      <c r="E1910" s="64">
        <f t="shared" si="239"/>
        <v>951</v>
      </c>
      <c r="F1910" s="64" t="str">
        <f t="shared" si="232"/>
        <v/>
      </c>
      <c r="G1910" s="64" t="str">
        <f t="shared" si="233"/>
        <v/>
      </c>
      <c r="H1910" s="64" t="str">
        <f t="shared" si="234"/>
        <v/>
      </c>
      <c r="I1910" s="80" t="str">
        <f>IFERROR(VLOOKUP(D1910,Sheet2!A:B,2,0),"")</f>
        <v/>
      </c>
      <c r="J1910" s="64" t="str">
        <f>IFERROR(IF(I1910&lt;&gt;"",VLOOKUP(I1910,Sheet2!B:C,2,0),""),"")</f>
        <v/>
      </c>
      <c r="K1910" s="64" t="str">
        <f>IFERROR( IF(I1910&lt;&gt;"", HLOOKUP(L$2+$A1910,Sheet2!BX:NK,2,0),""),"")</f>
        <v/>
      </c>
      <c r="L1910" t="str">
        <f>IF(OR(HLOOKUP(L$2+$A1910,Sheet2!BX:NK,$B1910,0),HLOOKUP(L$2+$A1910,Sheet2!BX:NK,$B1910,0)&lt;&gt;""),HLOOKUP(L$2+$A1910,Sheet2!BX:NK,$B1910,0),"")</f>
        <v/>
      </c>
      <c r="M1910" t="str">
        <f>IF(OR(HLOOKUP(M$2+$A1910,Sheet2!BY:NL,$B1910,0),HLOOKUP(M$2+$A1910,Sheet2!BY:NL,$B1910,0)&lt;&gt;""),HLOOKUP(M$2+$A1910,Sheet2!BY:NL,$B1910,0),"")</f>
        <v/>
      </c>
      <c r="N1910" t="str">
        <f>IF(OR(HLOOKUP(N$2+$A1910,Sheet2!BZ:NM,$B1910,0),HLOOKUP(N$2+$A1910,Sheet2!BZ:NM,$B1910,0)&lt;&gt;""),HLOOKUP(N$2+$A1910,Sheet2!BZ:NM,$B1910,0),"")</f>
        <v/>
      </c>
      <c r="O1910" t="str">
        <f>IF(OR(HLOOKUP(O$2+$A1910,Sheet2!CA:NN,$B1910,0),HLOOKUP(O$2+$A1910,Sheet2!CA:NN,$B1910,0)&lt;&gt;""),HLOOKUP(O$2+$A1910,Sheet2!CA:NN,$B1910,0),"")</f>
        <v/>
      </c>
      <c r="P1910" t="str">
        <f>IF(OR(HLOOKUP(P$2+$A1910,Sheet2!CB:NO,$B1910,0),HLOOKUP(P$2+$A1910,Sheet2!CB:NO,$B1910,0)&lt;&gt;""),HLOOKUP(P$2+$A1910,Sheet2!CB:NO,$B1910,0),"")</f>
        <v/>
      </c>
      <c r="Q1910" t="str">
        <f>IF(OR(HLOOKUP(Q$2+$A1910,Sheet2!CC:NO,$B1910,0),HLOOKUP(Q$2+$A1910,Sheet2!CC:NO,$B1910,0)&lt;&gt;""),HLOOKUP(Q$2+$A1910,Sheet2!CC:NO,$B1910,0),"")</f>
        <v/>
      </c>
    </row>
    <row r="1911" spans="1:17" x14ac:dyDescent="0.25">
      <c r="A1911" s="64">
        <f t="shared" si="235"/>
        <v>42</v>
      </c>
      <c r="B1911" s="64">
        <f t="shared" si="236"/>
        <v>195</v>
      </c>
      <c r="C1911" s="64">
        <f t="shared" si="237"/>
        <v>8</v>
      </c>
      <c r="D1911" s="64">
        <f t="shared" si="238"/>
        <v>191</v>
      </c>
      <c r="E1911" s="64">
        <f t="shared" si="239"/>
        <v>951</v>
      </c>
      <c r="F1911" s="64" t="str">
        <f t="shared" si="232"/>
        <v/>
      </c>
      <c r="G1911" s="64" t="str">
        <f t="shared" si="233"/>
        <v/>
      </c>
      <c r="H1911" s="64" t="str">
        <f t="shared" si="234"/>
        <v/>
      </c>
      <c r="I1911" s="80" t="str">
        <f>IFERROR(VLOOKUP(D1911,Sheet2!A:B,2,0),"")</f>
        <v/>
      </c>
      <c r="J1911" s="64" t="str">
        <f>IFERROR(IF(I1911&lt;&gt;"",VLOOKUP(I1911,Sheet2!B:C,2,0),""),"")</f>
        <v/>
      </c>
      <c r="K1911" s="64" t="str">
        <f>IFERROR( IF(I1911&lt;&gt;"", HLOOKUP(L$2+$A1911,Sheet2!BX:NK,2,0),""),"")</f>
        <v/>
      </c>
      <c r="L1911" t="str">
        <f>IF(OR(HLOOKUP(L$2+$A1911,Sheet2!BX:NK,$B1911,0),HLOOKUP(L$2+$A1911,Sheet2!BX:NK,$B1911,0)&lt;&gt;""),HLOOKUP(L$2+$A1911,Sheet2!BX:NK,$B1911,0),"")</f>
        <v/>
      </c>
      <c r="M1911" t="str">
        <f>IF(OR(HLOOKUP(M$2+$A1911,Sheet2!BY:NL,$B1911,0),HLOOKUP(M$2+$A1911,Sheet2!BY:NL,$B1911,0)&lt;&gt;""),HLOOKUP(M$2+$A1911,Sheet2!BY:NL,$B1911,0),"")</f>
        <v/>
      </c>
      <c r="N1911" t="str">
        <f>IF(OR(HLOOKUP(N$2+$A1911,Sheet2!BZ:NM,$B1911,0),HLOOKUP(N$2+$A1911,Sheet2!BZ:NM,$B1911,0)&lt;&gt;""),HLOOKUP(N$2+$A1911,Sheet2!BZ:NM,$B1911,0),"")</f>
        <v/>
      </c>
      <c r="O1911" t="str">
        <f>IF(OR(HLOOKUP(O$2+$A1911,Sheet2!CA:NN,$B1911,0),HLOOKUP(O$2+$A1911,Sheet2!CA:NN,$B1911,0)&lt;&gt;""),HLOOKUP(O$2+$A1911,Sheet2!CA:NN,$B1911,0),"")</f>
        <v/>
      </c>
      <c r="P1911" t="str">
        <f>IF(OR(HLOOKUP(P$2+$A1911,Sheet2!CB:NO,$B1911,0),HLOOKUP(P$2+$A1911,Sheet2!CB:NO,$B1911,0)&lt;&gt;""),HLOOKUP(P$2+$A1911,Sheet2!CB:NO,$B1911,0),"")</f>
        <v/>
      </c>
      <c r="Q1911" t="str">
        <f>IF(OR(HLOOKUP(Q$2+$A1911,Sheet2!CC:NO,$B1911,0),HLOOKUP(Q$2+$A1911,Sheet2!CC:NO,$B1911,0)&lt;&gt;""),HLOOKUP(Q$2+$A1911,Sheet2!CC:NO,$B1911,0),"")</f>
        <v/>
      </c>
    </row>
    <row r="1912" spans="1:17" x14ac:dyDescent="0.25">
      <c r="A1912" s="64">
        <f t="shared" si="235"/>
        <v>48</v>
      </c>
      <c r="B1912" s="64">
        <f t="shared" si="236"/>
        <v>195</v>
      </c>
      <c r="C1912" s="64">
        <f t="shared" si="237"/>
        <v>9</v>
      </c>
      <c r="D1912" s="64">
        <f t="shared" si="238"/>
        <v>191</v>
      </c>
      <c r="E1912" s="64">
        <f t="shared" si="239"/>
        <v>951</v>
      </c>
      <c r="F1912" s="64" t="str">
        <f t="shared" si="232"/>
        <v/>
      </c>
      <c r="G1912" s="64" t="str">
        <f t="shared" si="233"/>
        <v/>
      </c>
      <c r="H1912" s="64" t="str">
        <f t="shared" si="234"/>
        <v/>
      </c>
      <c r="I1912" s="80" t="str">
        <f>IFERROR(VLOOKUP(D1912,Sheet2!A:B,2,0),"")</f>
        <v/>
      </c>
      <c r="J1912" s="64" t="str">
        <f>IFERROR(IF(I1912&lt;&gt;"",VLOOKUP(I1912,Sheet2!B:C,2,0),""),"")</f>
        <v/>
      </c>
      <c r="K1912" s="64" t="str">
        <f>IFERROR( IF(I1912&lt;&gt;"", HLOOKUP(L$2+$A1912,Sheet2!BX:NK,2,0),""),"")</f>
        <v/>
      </c>
      <c r="L1912" t="str">
        <f>IF(OR(HLOOKUP(L$2+$A1912,Sheet2!BX:NK,$B1912,0),HLOOKUP(L$2+$A1912,Sheet2!BX:NK,$B1912,0)&lt;&gt;""),HLOOKUP(L$2+$A1912,Sheet2!BX:NK,$B1912,0),"")</f>
        <v/>
      </c>
      <c r="M1912" t="str">
        <f>IF(OR(HLOOKUP(M$2+$A1912,Sheet2!BY:NL,$B1912,0),HLOOKUP(M$2+$A1912,Sheet2!BY:NL,$B1912,0)&lt;&gt;""),HLOOKUP(M$2+$A1912,Sheet2!BY:NL,$B1912,0),"")</f>
        <v/>
      </c>
      <c r="N1912" t="str">
        <f>IF(OR(HLOOKUP(N$2+$A1912,Sheet2!BZ:NM,$B1912,0),HLOOKUP(N$2+$A1912,Sheet2!BZ:NM,$B1912,0)&lt;&gt;""),HLOOKUP(N$2+$A1912,Sheet2!BZ:NM,$B1912,0),"")</f>
        <v/>
      </c>
      <c r="O1912" t="str">
        <f>IF(OR(HLOOKUP(O$2+$A1912,Sheet2!CA:NN,$B1912,0),HLOOKUP(O$2+$A1912,Sheet2!CA:NN,$B1912,0)&lt;&gt;""),HLOOKUP(O$2+$A1912,Sheet2!CA:NN,$B1912,0),"")</f>
        <v/>
      </c>
      <c r="P1912" t="str">
        <f>IF(OR(HLOOKUP(P$2+$A1912,Sheet2!CB:NO,$B1912,0),HLOOKUP(P$2+$A1912,Sheet2!CB:NO,$B1912,0)&lt;&gt;""),HLOOKUP(P$2+$A1912,Sheet2!CB:NO,$B1912,0),"")</f>
        <v/>
      </c>
      <c r="Q1912" t="str">
        <f>IF(OR(HLOOKUP(Q$2+$A1912,Sheet2!CC:NO,$B1912,0),HLOOKUP(Q$2+$A1912,Sheet2!CC:NO,$B1912,0)&lt;&gt;""),HLOOKUP(Q$2+$A1912,Sheet2!CC:NO,$B1912,0),"")</f>
        <v/>
      </c>
    </row>
    <row r="1913" spans="1:17" x14ac:dyDescent="0.25">
      <c r="A1913" s="64">
        <f t="shared" si="235"/>
        <v>54</v>
      </c>
      <c r="B1913" s="64">
        <f t="shared" si="236"/>
        <v>195</v>
      </c>
      <c r="C1913" s="64">
        <f t="shared" si="237"/>
        <v>10</v>
      </c>
      <c r="D1913" s="64">
        <f t="shared" si="238"/>
        <v>191</v>
      </c>
      <c r="E1913" s="64">
        <f t="shared" si="239"/>
        <v>951</v>
      </c>
      <c r="F1913" s="64" t="str">
        <f t="shared" si="232"/>
        <v/>
      </c>
      <c r="G1913" s="64" t="str">
        <f t="shared" si="233"/>
        <v/>
      </c>
      <c r="H1913" s="64" t="str">
        <f t="shared" si="234"/>
        <v/>
      </c>
      <c r="I1913" s="80" t="str">
        <f>IFERROR(VLOOKUP(D1913,Sheet2!A:B,2,0),"")</f>
        <v/>
      </c>
      <c r="J1913" s="64" t="str">
        <f>IFERROR(IF(I1913&lt;&gt;"",VLOOKUP(I1913,Sheet2!B:C,2,0),""),"")</f>
        <v/>
      </c>
      <c r="K1913" s="64" t="str">
        <f>IFERROR( IF(I1913&lt;&gt;"", HLOOKUP(L$2+$A1913,Sheet2!BX:NK,2,0),""),"")</f>
        <v/>
      </c>
      <c r="L1913" t="str">
        <f>IF(OR(HLOOKUP(L$2+$A1913,Sheet2!BX:NK,$B1913,0),HLOOKUP(L$2+$A1913,Sheet2!BX:NK,$B1913,0)&lt;&gt;""),HLOOKUP(L$2+$A1913,Sheet2!BX:NK,$B1913,0),"")</f>
        <v/>
      </c>
      <c r="M1913" t="str">
        <f>IF(OR(HLOOKUP(M$2+$A1913,Sheet2!BY:NL,$B1913,0),HLOOKUP(M$2+$A1913,Sheet2!BY:NL,$B1913,0)&lt;&gt;""),HLOOKUP(M$2+$A1913,Sheet2!BY:NL,$B1913,0),"")</f>
        <v/>
      </c>
      <c r="N1913" t="str">
        <f>IF(OR(HLOOKUP(N$2+$A1913,Sheet2!BZ:NM,$B1913,0),HLOOKUP(N$2+$A1913,Sheet2!BZ:NM,$B1913,0)&lt;&gt;""),HLOOKUP(N$2+$A1913,Sheet2!BZ:NM,$B1913,0),"")</f>
        <v/>
      </c>
      <c r="O1913" t="str">
        <f>IF(OR(HLOOKUP(O$2+$A1913,Sheet2!CA:NN,$B1913,0),HLOOKUP(O$2+$A1913,Sheet2!CA:NN,$B1913,0)&lt;&gt;""),HLOOKUP(O$2+$A1913,Sheet2!CA:NN,$B1913,0),"")</f>
        <v/>
      </c>
      <c r="P1913" t="str">
        <f>IF(OR(HLOOKUP(P$2+$A1913,Sheet2!CB:NO,$B1913,0),HLOOKUP(P$2+$A1913,Sheet2!CB:NO,$B1913,0)&lt;&gt;""),HLOOKUP(P$2+$A1913,Sheet2!CB:NO,$B1913,0),"")</f>
        <v/>
      </c>
      <c r="Q1913" t="str">
        <f>IF(OR(HLOOKUP(Q$2+$A1913,Sheet2!CC:NO,$B1913,0),HLOOKUP(Q$2+$A1913,Sheet2!CC:NO,$B1913,0)&lt;&gt;""),HLOOKUP(Q$2+$A1913,Sheet2!CC:NO,$B1913,0),"")</f>
        <v/>
      </c>
    </row>
    <row r="1914" spans="1:17" x14ac:dyDescent="0.25">
      <c r="A1914" s="64">
        <f t="shared" si="235"/>
        <v>0</v>
      </c>
      <c r="B1914" s="64">
        <f t="shared" si="236"/>
        <v>196</v>
      </c>
      <c r="C1914" s="64">
        <f t="shared" si="237"/>
        <v>1</v>
      </c>
      <c r="D1914" s="64">
        <f t="shared" si="238"/>
        <v>192</v>
      </c>
      <c r="E1914" s="64">
        <f t="shared" si="239"/>
        <v>956</v>
      </c>
      <c r="F1914" s="64" t="str">
        <f t="shared" si="232"/>
        <v/>
      </c>
      <c r="G1914" s="64" t="str">
        <f t="shared" si="233"/>
        <v/>
      </c>
      <c r="H1914" s="64" t="str">
        <f t="shared" si="234"/>
        <v/>
      </c>
      <c r="I1914" s="80" t="str">
        <f>IFERROR(VLOOKUP(D1914,Sheet2!A:B,2,0),"")</f>
        <v/>
      </c>
      <c r="J1914" s="64" t="str">
        <f>IFERROR(IF(I1914&lt;&gt;"",VLOOKUP(I1914,Sheet2!B:C,2,0),""),"")</f>
        <v/>
      </c>
      <c r="K1914" s="64" t="str">
        <f>IFERROR( IF(I1914&lt;&gt;"", HLOOKUP(L$2+$A1914,Sheet2!BX:NK,2,0),""),"")</f>
        <v/>
      </c>
      <c r="L1914" t="str">
        <f>IF(OR(HLOOKUP(L$2+$A1914,Sheet2!BX:NK,$B1914,0),HLOOKUP(L$2+$A1914,Sheet2!BX:NK,$B1914,0)&lt;&gt;""),HLOOKUP(L$2+$A1914,Sheet2!BX:NK,$B1914,0),"")</f>
        <v/>
      </c>
      <c r="M1914" t="str">
        <f>IF(OR(HLOOKUP(M$2+$A1914,Sheet2!BY:NL,$B1914,0),HLOOKUP(M$2+$A1914,Sheet2!BY:NL,$B1914,0)&lt;&gt;""),HLOOKUP(M$2+$A1914,Sheet2!BY:NL,$B1914,0),"")</f>
        <v/>
      </c>
      <c r="N1914" t="str">
        <f>IF(OR(HLOOKUP(N$2+$A1914,Sheet2!BZ:NM,$B1914,0),HLOOKUP(N$2+$A1914,Sheet2!BZ:NM,$B1914,0)&lt;&gt;""),HLOOKUP(N$2+$A1914,Sheet2!BZ:NM,$B1914,0),"")</f>
        <v/>
      </c>
      <c r="O1914" t="str">
        <f>IF(OR(HLOOKUP(O$2+$A1914,Sheet2!CA:NN,$B1914,0),HLOOKUP(O$2+$A1914,Sheet2!CA:NN,$B1914,0)&lt;&gt;""),HLOOKUP(O$2+$A1914,Sheet2!CA:NN,$B1914,0),"")</f>
        <v/>
      </c>
      <c r="P1914" t="str">
        <f>IF(OR(HLOOKUP(P$2+$A1914,Sheet2!CB:NO,$B1914,0),HLOOKUP(P$2+$A1914,Sheet2!CB:NO,$B1914,0)&lt;&gt;""),HLOOKUP(P$2+$A1914,Sheet2!CB:NO,$B1914,0),"")</f>
        <v/>
      </c>
      <c r="Q1914" t="str">
        <f>IF(OR(HLOOKUP(Q$2+$A1914,Sheet2!CC:NO,$B1914,0),HLOOKUP(Q$2+$A1914,Sheet2!CC:NO,$B1914,0)&lt;&gt;""),HLOOKUP(Q$2+$A1914,Sheet2!CC:NO,$B1914,0),"")</f>
        <v/>
      </c>
    </row>
    <row r="1915" spans="1:17" x14ac:dyDescent="0.25">
      <c r="A1915" s="64">
        <f t="shared" si="235"/>
        <v>6</v>
      </c>
      <c r="B1915" s="64">
        <f t="shared" si="236"/>
        <v>196</v>
      </c>
      <c r="C1915" s="64">
        <f t="shared" si="237"/>
        <v>2</v>
      </c>
      <c r="D1915" s="64">
        <f t="shared" si="238"/>
        <v>192</v>
      </c>
      <c r="E1915" s="64">
        <f t="shared" si="239"/>
        <v>956</v>
      </c>
      <c r="F1915" s="64" t="str">
        <f t="shared" si="232"/>
        <v/>
      </c>
      <c r="G1915" s="64" t="str">
        <f t="shared" si="233"/>
        <v/>
      </c>
      <c r="H1915" s="64" t="str">
        <f t="shared" si="234"/>
        <v/>
      </c>
      <c r="I1915" s="80" t="str">
        <f>IFERROR(VLOOKUP(D1915,Sheet2!A:B,2,0),"")</f>
        <v/>
      </c>
      <c r="J1915" s="64" t="str">
        <f>IFERROR(IF(I1915&lt;&gt;"",VLOOKUP(I1915,Sheet2!B:C,2,0),""),"")</f>
        <v/>
      </c>
      <c r="K1915" s="64" t="str">
        <f>IFERROR( IF(I1915&lt;&gt;"", HLOOKUP(L$2+$A1915,Sheet2!BX:NK,2,0),""),"")</f>
        <v/>
      </c>
      <c r="L1915" t="str">
        <f>IF(OR(HLOOKUP(L$2+$A1915,Sheet2!BX:NK,$B1915,0),HLOOKUP(L$2+$A1915,Sheet2!BX:NK,$B1915,0)&lt;&gt;""),HLOOKUP(L$2+$A1915,Sheet2!BX:NK,$B1915,0),"")</f>
        <v/>
      </c>
      <c r="M1915" t="str">
        <f>IF(OR(HLOOKUP(M$2+$A1915,Sheet2!BY:NL,$B1915,0),HLOOKUP(M$2+$A1915,Sheet2!BY:NL,$B1915,0)&lt;&gt;""),HLOOKUP(M$2+$A1915,Sheet2!BY:NL,$B1915,0),"")</f>
        <v/>
      </c>
      <c r="N1915" t="str">
        <f>IF(OR(HLOOKUP(N$2+$A1915,Sheet2!BZ:NM,$B1915,0),HLOOKUP(N$2+$A1915,Sheet2!BZ:NM,$B1915,0)&lt;&gt;""),HLOOKUP(N$2+$A1915,Sheet2!BZ:NM,$B1915,0),"")</f>
        <v/>
      </c>
      <c r="O1915" t="str">
        <f>IF(OR(HLOOKUP(O$2+$A1915,Sheet2!CA:NN,$B1915,0),HLOOKUP(O$2+$A1915,Sheet2!CA:NN,$B1915,0)&lt;&gt;""),HLOOKUP(O$2+$A1915,Sheet2!CA:NN,$B1915,0),"")</f>
        <v/>
      </c>
      <c r="P1915" t="str">
        <f>IF(OR(HLOOKUP(P$2+$A1915,Sheet2!CB:NO,$B1915,0),HLOOKUP(P$2+$A1915,Sheet2!CB:NO,$B1915,0)&lt;&gt;""),HLOOKUP(P$2+$A1915,Sheet2!CB:NO,$B1915,0),"")</f>
        <v/>
      </c>
      <c r="Q1915" t="str">
        <f>IF(OR(HLOOKUP(Q$2+$A1915,Sheet2!CC:NO,$B1915,0),HLOOKUP(Q$2+$A1915,Sheet2!CC:NO,$B1915,0)&lt;&gt;""),HLOOKUP(Q$2+$A1915,Sheet2!CC:NO,$B1915,0),"")</f>
        <v/>
      </c>
    </row>
    <row r="1916" spans="1:17" x14ac:dyDescent="0.25">
      <c r="A1916" s="64">
        <f t="shared" si="235"/>
        <v>12</v>
      </c>
      <c r="B1916" s="64">
        <f t="shared" si="236"/>
        <v>196</v>
      </c>
      <c r="C1916" s="64">
        <f t="shared" si="237"/>
        <v>3</v>
      </c>
      <c r="D1916" s="64">
        <f t="shared" si="238"/>
        <v>192</v>
      </c>
      <c r="E1916" s="64">
        <f t="shared" si="239"/>
        <v>956</v>
      </c>
      <c r="F1916" s="64" t="str">
        <f t="shared" si="232"/>
        <v/>
      </c>
      <c r="G1916" s="64" t="str">
        <f t="shared" si="233"/>
        <v/>
      </c>
      <c r="H1916" s="64" t="str">
        <f t="shared" si="234"/>
        <v/>
      </c>
      <c r="I1916" s="80" t="str">
        <f>IFERROR(VLOOKUP(D1916,Sheet2!A:B,2,0),"")</f>
        <v/>
      </c>
      <c r="J1916" s="64" t="str">
        <f>IFERROR(IF(I1916&lt;&gt;"",VLOOKUP(I1916,Sheet2!B:C,2,0),""),"")</f>
        <v/>
      </c>
      <c r="K1916" s="64" t="str">
        <f>IFERROR( IF(I1916&lt;&gt;"", HLOOKUP(L$2+$A1916,Sheet2!BX:NK,2,0),""),"")</f>
        <v/>
      </c>
      <c r="L1916" t="str">
        <f>IF(OR(HLOOKUP(L$2+$A1916,Sheet2!BX:NK,$B1916,0),HLOOKUP(L$2+$A1916,Sheet2!BX:NK,$B1916,0)&lt;&gt;""),HLOOKUP(L$2+$A1916,Sheet2!BX:NK,$B1916,0),"")</f>
        <v/>
      </c>
      <c r="M1916" t="str">
        <f>IF(OR(HLOOKUP(M$2+$A1916,Sheet2!BY:NL,$B1916,0),HLOOKUP(M$2+$A1916,Sheet2!BY:NL,$B1916,0)&lt;&gt;""),HLOOKUP(M$2+$A1916,Sheet2!BY:NL,$B1916,0),"")</f>
        <v/>
      </c>
      <c r="N1916" t="str">
        <f>IF(OR(HLOOKUP(N$2+$A1916,Sheet2!BZ:NM,$B1916,0),HLOOKUP(N$2+$A1916,Sheet2!BZ:NM,$B1916,0)&lt;&gt;""),HLOOKUP(N$2+$A1916,Sheet2!BZ:NM,$B1916,0),"")</f>
        <v/>
      </c>
      <c r="O1916" t="str">
        <f>IF(OR(HLOOKUP(O$2+$A1916,Sheet2!CA:NN,$B1916,0),HLOOKUP(O$2+$A1916,Sheet2!CA:NN,$B1916,0)&lt;&gt;""),HLOOKUP(O$2+$A1916,Sheet2!CA:NN,$B1916,0),"")</f>
        <v/>
      </c>
      <c r="P1916" t="str">
        <f>IF(OR(HLOOKUP(P$2+$A1916,Sheet2!CB:NO,$B1916,0),HLOOKUP(P$2+$A1916,Sheet2!CB:NO,$B1916,0)&lt;&gt;""),HLOOKUP(P$2+$A1916,Sheet2!CB:NO,$B1916,0),"")</f>
        <v/>
      </c>
      <c r="Q1916" t="str">
        <f>IF(OR(HLOOKUP(Q$2+$A1916,Sheet2!CC:NO,$B1916,0),HLOOKUP(Q$2+$A1916,Sheet2!CC:NO,$B1916,0)&lt;&gt;""),HLOOKUP(Q$2+$A1916,Sheet2!CC:NO,$B1916,0),"")</f>
        <v/>
      </c>
    </row>
    <row r="1917" spans="1:17" x14ac:dyDescent="0.25">
      <c r="A1917" s="64">
        <f t="shared" si="235"/>
        <v>18</v>
      </c>
      <c r="B1917" s="64">
        <f t="shared" si="236"/>
        <v>196</v>
      </c>
      <c r="C1917" s="64">
        <f t="shared" si="237"/>
        <v>4</v>
      </c>
      <c r="D1917" s="64">
        <f t="shared" si="238"/>
        <v>192</v>
      </c>
      <c r="E1917" s="64">
        <f t="shared" si="239"/>
        <v>956</v>
      </c>
      <c r="F1917" s="64" t="str">
        <f t="shared" si="232"/>
        <v/>
      </c>
      <c r="G1917" s="64" t="str">
        <f t="shared" si="233"/>
        <v/>
      </c>
      <c r="H1917" s="64" t="str">
        <f t="shared" si="234"/>
        <v/>
      </c>
      <c r="I1917" s="80" t="str">
        <f>IFERROR(VLOOKUP(D1917,Sheet2!A:B,2,0),"")</f>
        <v/>
      </c>
      <c r="J1917" s="64" t="str">
        <f>IFERROR(IF(I1917&lt;&gt;"",VLOOKUP(I1917,Sheet2!B:C,2,0),""),"")</f>
        <v/>
      </c>
      <c r="K1917" s="64" t="str">
        <f>IFERROR( IF(I1917&lt;&gt;"", HLOOKUP(L$2+$A1917,Sheet2!BX:NK,2,0),""),"")</f>
        <v/>
      </c>
      <c r="L1917" t="str">
        <f>IF(OR(HLOOKUP(L$2+$A1917,Sheet2!BX:NK,$B1917,0),HLOOKUP(L$2+$A1917,Sheet2!BX:NK,$B1917,0)&lt;&gt;""),HLOOKUP(L$2+$A1917,Sheet2!BX:NK,$B1917,0),"")</f>
        <v/>
      </c>
      <c r="M1917" t="str">
        <f>IF(OR(HLOOKUP(M$2+$A1917,Sheet2!BY:NL,$B1917,0),HLOOKUP(M$2+$A1917,Sheet2!BY:NL,$B1917,0)&lt;&gt;""),HLOOKUP(M$2+$A1917,Sheet2!BY:NL,$B1917,0),"")</f>
        <v/>
      </c>
      <c r="N1917" t="str">
        <f>IF(OR(HLOOKUP(N$2+$A1917,Sheet2!BZ:NM,$B1917,0),HLOOKUP(N$2+$A1917,Sheet2!BZ:NM,$B1917,0)&lt;&gt;""),HLOOKUP(N$2+$A1917,Sheet2!BZ:NM,$B1917,0),"")</f>
        <v/>
      </c>
      <c r="O1917" t="str">
        <f>IF(OR(HLOOKUP(O$2+$A1917,Sheet2!CA:NN,$B1917,0),HLOOKUP(O$2+$A1917,Sheet2!CA:NN,$B1917,0)&lt;&gt;""),HLOOKUP(O$2+$A1917,Sheet2!CA:NN,$B1917,0),"")</f>
        <v/>
      </c>
      <c r="P1917" t="str">
        <f>IF(OR(HLOOKUP(P$2+$A1917,Sheet2!CB:NO,$B1917,0),HLOOKUP(P$2+$A1917,Sheet2!CB:NO,$B1917,0)&lt;&gt;""),HLOOKUP(P$2+$A1917,Sheet2!CB:NO,$B1917,0),"")</f>
        <v/>
      </c>
      <c r="Q1917" t="str">
        <f>IF(OR(HLOOKUP(Q$2+$A1917,Sheet2!CC:NO,$B1917,0),HLOOKUP(Q$2+$A1917,Sheet2!CC:NO,$B1917,0)&lt;&gt;""),HLOOKUP(Q$2+$A1917,Sheet2!CC:NO,$B1917,0),"")</f>
        <v/>
      </c>
    </row>
    <row r="1918" spans="1:17" x14ac:dyDescent="0.25">
      <c r="A1918" s="64">
        <f t="shared" si="235"/>
        <v>24</v>
      </c>
      <c r="B1918" s="64">
        <f t="shared" si="236"/>
        <v>196</v>
      </c>
      <c r="C1918" s="64">
        <f t="shared" si="237"/>
        <v>5</v>
      </c>
      <c r="D1918" s="64">
        <f t="shared" si="238"/>
        <v>192</v>
      </c>
      <c r="E1918" s="64">
        <f t="shared" si="239"/>
        <v>956</v>
      </c>
      <c r="F1918" s="64" t="str">
        <f t="shared" si="232"/>
        <v/>
      </c>
      <c r="G1918" s="64" t="str">
        <f t="shared" si="233"/>
        <v/>
      </c>
      <c r="H1918" s="64" t="str">
        <f t="shared" si="234"/>
        <v/>
      </c>
      <c r="I1918" s="80" t="str">
        <f>IFERROR(VLOOKUP(D1918,Sheet2!A:B,2,0),"")</f>
        <v/>
      </c>
      <c r="J1918" s="64" t="str">
        <f>IFERROR(IF(I1918&lt;&gt;"",VLOOKUP(I1918,Sheet2!B:C,2,0),""),"")</f>
        <v/>
      </c>
      <c r="K1918" s="64" t="str">
        <f>IFERROR( IF(I1918&lt;&gt;"", HLOOKUP(L$2+$A1918,Sheet2!BX:NK,2,0),""),"")</f>
        <v/>
      </c>
      <c r="L1918" t="str">
        <f>IF(OR(HLOOKUP(L$2+$A1918,Sheet2!BX:NK,$B1918,0),HLOOKUP(L$2+$A1918,Sheet2!BX:NK,$B1918,0)&lt;&gt;""),HLOOKUP(L$2+$A1918,Sheet2!BX:NK,$B1918,0),"")</f>
        <v/>
      </c>
      <c r="M1918" t="str">
        <f>IF(OR(HLOOKUP(M$2+$A1918,Sheet2!BY:NL,$B1918,0),HLOOKUP(M$2+$A1918,Sheet2!BY:NL,$B1918,0)&lt;&gt;""),HLOOKUP(M$2+$A1918,Sheet2!BY:NL,$B1918,0),"")</f>
        <v/>
      </c>
      <c r="N1918" t="str">
        <f>IF(OR(HLOOKUP(N$2+$A1918,Sheet2!BZ:NM,$B1918,0),HLOOKUP(N$2+$A1918,Sheet2!BZ:NM,$B1918,0)&lt;&gt;""),HLOOKUP(N$2+$A1918,Sheet2!BZ:NM,$B1918,0),"")</f>
        <v/>
      </c>
      <c r="O1918" t="str">
        <f>IF(OR(HLOOKUP(O$2+$A1918,Sheet2!CA:NN,$B1918,0),HLOOKUP(O$2+$A1918,Sheet2!CA:NN,$B1918,0)&lt;&gt;""),HLOOKUP(O$2+$A1918,Sheet2!CA:NN,$B1918,0),"")</f>
        <v/>
      </c>
      <c r="P1918" t="str">
        <f>IF(OR(HLOOKUP(P$2+$A1918,Sheet2!CB:NO,$B1918,0),HLOOKUP(P$2+$A1918,Sheet2!CB:NO,$B1918,0)&lt;&gt;""),HLOOKUP(P$2+$A1918,Sheet2!CB:NO,$B1918,0),"")</f>
        <v/>
      </c>
      <c r="Q1918" t="str">
        <f>IF(OR(HLOOKUP(Q$2+$A1918,Sheet2!CC:NO,$B1918,0),HLOOKUP(Q$2+$A1918,Sheet2!CC:NO,$B1918,0)&lt;&gt;""),HLOOKUP(Q$2+$A1918,Sheet2!CC:NO,$B1918,0),"")</f>
        <v/>
      </c>
    </row>
    <row r="1919" spans="1:17" x14ac:dyDescent="0.25">
      <c r="A1919" s="64">
        <f t="shared" si="235"/>
        <v>30</v>
      </c>
      <c r="B1919" s="64">
        <f t="shared" si="236"/>
        <v>196</v>
      </c>
      <c r="C1919" s="64">
        <f t="shared" si="237"/>
        <v>6</v>
      </c>
      <c r="D1919" s="64">
        <f t="shared" si="238"/>
        <v>192</v>
      </c>
      <c r="E1919" s="64">
        <f t="shared" si="239"/>
        <v>956</v>
      </c>
      <c r="F1919" s="64" t="str">
        <f t="shared" si="232"/>
        <v/>
      </c>
      <c r="G1919" s="64" t="str">
        <f t="shared" si="233"/>
        <v/>
      </c>
      <c r="H1919" s="64" t="str">
        <f t="shared" si="234"/>
        <v/>
      </c>
      <c r="I1919" s="80" t="str">
        <f>IFERROR(VLOOKUP(D1919,Sheet2!A:B,2,0),"")</f>
        <v/>
      </c>
      <c r="J1919" s="64" t="str">
        <f>IFERROR(IF(I1919&lt;&gt;"",VLOOKUP(I1919,Sheet2!B:C,2,0),""),"")</f>
        <v/>
      </c>
      <c r="K1919" s="64" t="str">
        <f>IFERROR( IF(I1919&lt;&gt;"", HLOOKUP(L$2+$A1919,Sheet2!BX:NK,2,0),""),"")</f>
        <v/>
      </c>
      <c r="L1919" t="str">
        <f>IF(OR(HLOOKUP(L$2+$A1919,Sheet2!BX:NK,$B1919,0),HLOOKUP(L$2+$A1919,Sheet2!BX:NK,$B1919,0)&lt;&gt;""),HLOOKUP(L$2+$A1919,Sheet2!BX:NK,$B1919,0),"")</f>
        <v/>
      </c>
      <c r="M1919" t="str">
        <f>IF(OR(HLOOKUP(M$2+$A1919,Sheet2!BY:NL,$B1919,0),HLOOKUP(M$2+$A1919,Sheet2!BY:NL,$B1919,0)&lt;&gt;""),HLOOKUP(M$2+$A1919,Sheet2!BY:NL,$B1919,0),"")</f>
        <v/>
      </c>
      <c r="N1919" t="str">
        <f>IF(OR(HLOOKUP(N$2+$A1919,Sheet2!BZ:NM,$B1919,0),HLOOKUP(N$2+$A1919,Sheet2!BZ:NM,$B1919,0)&lt;&gt;""),HLOOKUP(N$2+$A1919,Sheet2!BZ:NM,$B1919,0),"")</f>
        <v/>
      </c>
      <c r="O1919" t="str">
        <f>IF(OR(HLOOKUP(O$2+$A1919,Sheet2!CA:NN,$B1919,0),HLOOKUP(O$2+$A1919,Sheet2!CA:NN,$B1919,0)&lt;&gt;""),HLOOKUP(O$2+$A1919,Sheet2!CA:NN,$B1919,0),"")</f>
        <v/>
      </c>
      <c r="P1919" t="str">
        <f>IF(OR(HLOOKUP(P$2+$A1919,Sheet2!CB:NO,$B1919,0),HLOOKUP(P$2+$A1919,Sheet2!CB:NO,$B1919,0)&lt;&gt;""),HLOOKUP(P$2+$A1919,Sheet2!CB:NO,$B1919,0),"")</f>
        <v/>
      </c>
      <c r="Q1919" t="str">
        <f>IF(OR(HLOOKUP(Q$2+$A1919,Sheet2!CC:NO,$B1919,0),HLOOKUP(Q$2+$A1919,Sheet2!CC:NO,$B1919,0)&lt;&gt;""),HLOOKUP(Q$2+$A1919,Sheet2!CC:NO,$B1919,0),"")</f>
        <v/>
      </c>
    </row>
    <row r="1920" spans="1:17" x14ac:dyDescent="0.25">
      <c r="A1920" s="64">
        <f t="shared" si="235"/>
        <v>36</v>
      </c>
      <c r="B1920" s="64">
        <f t="shared" si="236"/>
        <v>196</v>
      </c>
      <c r="C1920" s="64">
        <f t="shared" si="237"/>
        <v>7</v>
      </c>
      <c r="D1920" s="64">
        <f t="shared" si="238"/>
        <v>192</v>
      </c>
      <c r="E1920" s="64">
        <f t="shared" si="239"/>
        <v>956</v>
      </c>
      <c r="F1920" s="64" t="str">
        <f t="shared" si="232"/>
        <v/>
      </c>
      <c r="G1920" s="64" t="str">
        <f t="shared" si="233"/>
        <v/>
      </c>
      <c r="H1920" s="64" t="str">
        <f t="shared" si="234"/>
        <v/>
      </c>
      <c r="I1920" s="80" t="str">
        <f>IFERROR(VLOOKUP(D1920,Sheet2!A:B,2,0),"")</f>
        <v/>
      </c>
      <c r="J1920" s="64" t="str">
        <f>IFERROR(IF(I1920&lt;&gt;"",VLOOKUP(I1920,Sheet2!B:C,2,0),""),"")</f>
        <v/>
      </c>
      <c r="K1920" s="64" t="str">
        <f>IFERROR( IF(I1920&lt;&gt;"", HLOOKUP(L$2+$A1920,Sheet2!BX:NK,2,0),""),"")</f>
        <v/>
      </c>
      <c r="L1920" t="str">
        <f>IF(OR(HLOOKUP(L$2+$A1920,Sheet2!BX:NK,$B1920,0),HLOOKUP(L$2+$A1920,Sheet2!BX:NK,$B1920,0)&lt;&gt;""),HLOOKUP(L$2+$A1920,Sheet2!BX:NK,$B1920,0),"")</f>
        <v/>
      </c>
      <c r="M1920" t="str">
        <f>IF(OR(HLOOKUP(M$2+$A1920,Sheet2!BY:NL,$B1920,0),HLOOKUP(M$2+$A1920,Sheet2!BY:NL,$B1920,0)&lt;&gt;""),HLOOKUP(M$2+$A1920,Sheet2!BY:NL,$B1920,0),"")</f>
        <v/>
      </c>
      <c r="N1920" t="str">
        <f>IF(OR(HLOOKUP(N$2+$A1920,Sheet2!BZ:NM,$B1920,0),HLOOKUP(N$2+$A1920,Sheet2!BZ:NM,$B1920,0)&lt;&gt;""),HLOOKUP(N$2+$A1920,Sheet2!BZ:NM,$B1920,0),"")</f>
        <v/>
      </c>
      <c r="O1920" t="str">
        <f>IF(OR(HLOOKUP(O$2+$A1920,Sheet2!CA:NN,$B1920,0),HLOOKUP(O$2+$A1920,Sheet2!CA:NN,$B1920,0)&lt;&gt;""),HLOOKUP(O$2+$A1920,Sheet2!CA:NN,$B1920,0),"")</f>
        <v/>
      </c>
      <c r="P1920" t="str">
        <f>IF(OR(HLOOKUP(P$2+$A1920,Sheet2!CB:NO,$B1920,0),HLOOKUP(P$2+$A1920,Sheet2!CB:NO,$B1920,0)&lt;&gt;""),HLOOKUP(P$2+$A1920,Sheet2!CB:NO,$B1920,0),"")</f>
        <v/>
      </c>
      <c r="Q1920" t="str">
        <f>IF(OR(HLOOKUP(Q$2+$A1920,Sheet2!CC:NO,$B1920,0),HLOOKUP(Q$2+$A1920,Sheet2!CC:NO,$B1920,0)&lt;&gt;""),HLOOKUP(Q$2+$A1920,Sheet2!CC:NO,$B1920,0),"")</f>
        <v/>
      </c>
    </row>
    <row r="1921" spans="1:17" x14ac:dyDescent="0.25">
      <c r="A1921" s="64">
        <f t="shared" si="235"/>
        <v>42</v>
      </c>
      <c r="B1921" s="64">
        <f t="shared" si="236"/>
        <v>196</v>
      </c>
      <c r="C1921" s="64">
        <f t="shared" si="237"/>
        <v>8</v>
      </c>
      <c r="D1921" s="64">
        <f t="shared" si="238"/>
        <v>192</v>
      </c>
      <c r="E1921" s="64">
        <f t="shared" si="239"/>
        <v>956</v>
      </c>
      <c r="F1921" s="64" t="str">
        <f t="shared" si="232"/>
        <v/>
      </c>
      <c r="G1921" s="64" t="str">
        <f t="shared" si="233"/>
        <v/>
      </c>
      <c r="H1921" s="64" t="str">
        <f t="shared" si="234"/>
        <v/>
      </c>
      <c r="I1921" s="80" t="str">
        <f>IFERROR(VLOOKUP(D1921,Sheet2!A:B,2,0),"")</f>
        <v/>
      </c>
      <c r="J1921" s="64" t="str">
        <f>IFERROR(IF(I1921&lt;&gt;"",VLOOKUP(I1921,Sheet2!B:C,2,0),""),"")</f>
        <v/>
      </c>
      <c r="K1921" s="64" t="str">
        <f>IFERROR( IF(I1921&lt;&gt;"", HLOOKUP(L$2+$A1921,Sheet2!BX:NK,2,0),""),"")</f>
        <v/>
      </c>
      <c r="L1921" t="str">
        <f>IF(OR(HLOOKUP(L$2+$A1921,Sheet2!BX:NK,$B1921,0),HLOOKUP(L$2+$A1921,Sheet2!BX:NK,$B1921,0)&lt;&gt;""),HLOOKUP(L$2+$A1921,Sheet2!BX:NK,$B1921,0),"")</f>
        <v/>
      </c>
      <c r="M1921" t="str">
        <f>IF(OR(HLOOKUP(M$2+$A1921,Sheet2!BY:NL,$B1921,0),HLOOKUP(M$2+$A1921,Sheet2!BY:NL,$B1921,0)&lt;&gt;""),HLOOKUP(M$2+$A1921,Sheet2!BY:NL,$B1921,0),"")</f>
        <v/>
      </c>
      <c r="N1921" t="str">
        <f>IF(OR(HLOOKUP(N$2+$A1921,Sheet2!BZ:NM,$B1921,0),HLOOKUP(N$2+$A1921,Sheet2!BZ:NM,$B1921,0)&lt;&gt;""),HLOOKUP(N$2+$A1921,Sheet2!BZ:NM,$B1921,0),"")</f>
        <v/>
      </c>
      <c r="O1921" t="str">
        <f>IF(OR(HLOOKUP(O$2+$A1921,Sheet2!CA:NN,$B1921,0),HLOOKUP(O$2+$A1921,Sheet2!CA:NN,$B1921,0)&lt;&gt;""),HLOOKUP(O$2+$A1921,Sheet2!CA:NN,$B1921,0),"")</f>
        <v/>
      </c>
      <c r="P1921" t="str">
        <f>IF(OR(HLOOKUP(P$2+$A1921,Sheet2!CB:NO,$B1921,0),HLOOKUP(P$2+$A1921,Sheet2!CB:NO,$B1921,0)&lt;&gt;""),HLOOKUP(P$2+$A1921,Sheet2!CB:NO,$B1921,0),"")</f>
        <v/>
      </c>
      <c r="Q1921" t="str">
        <f>IF(OR(HLOOKUP(Q$2+$A1921,Sheet2!CC:NO,$B1921,0),HLOOKUP(Q$2+$A1921,Sheet2!CC:NO,$B1921,0)&lt;&gt;""),HLOOKUP(Q$2+$A1921,Sheet2!CC:NO,$B1921,0),"")</f>
        <v/>
      </c>
    </row>
    <row r="1922" spans="1:17" x14ac:dyDescent="0.25">
      <c r="A1922" s="64">
        <f t="shared" si="235"/>
        <v>48</v>
      </c>
      <c r="B1922" s="64">
        <f t="shared" si="236"/>
        <v>196</v>
      </c>
      <c r="C1922" s="64">
        <f t="shared" si="237"/>
        <v>9</v>
      </c>
      <c r="D1922" s="64">
        <f t="shared" si="238"/>
        <v>192</v>
      </c>
      <c r="E1922" s="64">
        <f t="shared" si="239"/>
        <v>956</v>
      </c>
      <c r="F1922" s="64" t="str">
        <f t="shared" si="232"/>
        <v/>
      </c>
      <c r="G1922" s="64" t="str">
        <f t="shared" si="233"/>
        <v/>
      </c>
      <c r="H1922" s="64" t="str">
        <f t="shared" si="234"/>
        <v/>
      </c>
      <c r="I1922" s="80" t="str">
        <f>IFERROR(VLOOKUP(D1922,Sheet2!A:B,2,0),"")</f>
        <v/>
      </c>
      <c r="J1922" s="64" t="str">
        <f>IFERROR(IF(I1922&lt;&gt;"",VLOOKUP(I1922,Sheet2!B:C,2,0),""),"")</f>
        <v/>
      </c>
      <c r="K1922" s="64" t="str">
        <f>IFERROR( IF(I1922&lt;&gt;"", HLOOKUP(L$2+$A1922,Sheet2!BX:NK,2,0),""),"")</f>
        <v/>
      </c>
      <c r="L1922" t="str">
        <f>IF(OR(HLOOKUP(L$2+$A1922,Sheet2!BX:NK,$B1922,0),HLOOKUP(L$2+$A1922,Sheet2!BX:NK,$B1922,0)&lt;&gt;""),HLOOKUP(L$2+$A1922,Sheet2!BX:NK,$B1922,0),"")</f>
        <v/>
      </c>
      <c r="M1922" t="str">
        <f>IF(OR(HLOOKUP(M$2+$A1922,Sheet2!BY:NL,$B1922,0),HLOOKUP(M$2+$A1922,Sheet2!BY:NL,$B1922,0)&lt;&gt;""),HLOOKUP(M$2+$A1922,Sheet2!BY:NL,$B1922,0),"")</f>
        <v/>
      </c>
      <c r="N1922" t="str">
        <f>IF(OR(HLOOKUP(N$2+$A1922,Sheet2!BZ:NM,$B1922,0),HLOOKUP(N$2+$A1922,Sheet2!BZ:NM,$B1922,0)&lt;&gt;""),HLOOKUP(N$2+$A1922,Sheet2!BZ:NM,$B1922,0),"")</f>
        <v/>
      </c>
      <c r="O1922" t="str">
        <f>IF(OR(HLOOKUP(O$2+$A1922,Sheet2!CA:NN,$B1922,0),HLOOKUP(O$2+$A1922,Sheet2!CA:NN,$B1922,0)&lt;&gt;""),HLOOKUP(O$2+$A1922,Sheet2!CA:NN,$B1922,0),"")</f>
        <v/>
      </c>
      <c r="P1922" t="str">
        <f>IF(OR(HLOOKUP(P$2+$A1922,Sheet2!CB:NO,$B1922,0),HLOOKUP(P$2+$A1922,Sheet2!CB:NO,$B1922,0)&lt;&gt;""),HLOOKUP(P$2+$A1922,Sheet2!CB:NO,$B1922,0),"")</f>
        <v/>
      </c>
      <c r="Q1922" t="str">
        <f>IF(OR(HLOOKUP(Q$2+$A1922,Sheet2!CC:NO,$B1922,0),HLOOKUP(Q$2+$A1922,Sheet2!CC:NO,$B1922,0)&lt;&gt;""),HLOOKUP(Q$2+$A1922,Sheet2!CC:NO,$B1922,0),"")</f>
        <v/>
      </c>
    </row>
    <row r="1923" spans="1:17" x14ac:dyDescent="0.25">
      <c r="A1923" s="64">
        <f t="shared" si="235"/>
        <v>54</v>
      </c>
      <c r="B1923" s="64">
        <f t="shared" si="236"/>
        <v>196</v>
      </c>
      <c r="C1923" s="64">
        <f t="shared" si="237"/>
        <v>10</v>
      </c>
      <c r="D1923" s="64">
        <f t="shared" si="238"/>
        <v>192</v>
      </c>
      <c r="E1923" s="64">
        <f t="shared" si="239"/>
        <v>956</v>
      </c>
      <c r="F1923" s="64" t="str">
        <f t="shared" si="232"/>
        <v/>
      </c>
      <c r="G1923" s="64" t="str">
        <f t="shared" si="233"/>
        <v/>
      </c>
      <c r="H1923" s="64" t="str">
        <f t="shared" si="234"/>
        <v/>
      </c>
      <c r="I1923" s="80" t="str">
        <f>IFERROR(VLOOKUP(D1923,Sheet2!A:B,2,0),"")</f>
        <v/>
      </c>
      <c r="J1923" s="64" t="str">
        <f>IFERROR(IF(I1923&lt;&gt;"",VLOOKUP(I1923,Sheet2!B:C,2,0),""),"")</f>
        <v/>
      </c>
      <c r="K1923" s="64" t="str">
        <f>IFERROR( IF(I1923&lt;&gt;"", HLOOKUP(L$2+$A1923,Sheet2!BX:NK,2,0),""),"")</f>
        <v/>
      </c>
      <c r="L1923" t="str">
        <f>IF(OR(HLOOKUP(L$2+$A1923,Sheet2!BX:NK,$B1923,0),HLOOKUP(L$2+$A1923,Sheet2!BX:NK,$B1923,0)&lt;&gt;""),HLOOKUP(L$2+$A1923,Sheet2!BX:NK,$B1923,0),"")</f>
        <v/>
      </c>
      <c r="M1923" t="str">
        <f>IF(OR(HLOOKUP(M$2+$A1923,Sheet2!BY:NL,$B1923,0),HLOOKUP(M$2+$A1923,Sheet2!BY:NL,$B1923,0)&lt;&gt;""),HLOOKUP(M$2+$A1923,Sheet2!BY:NL,$B1923,0),"")</f>
        <v/>
      </c>
      <c r="N1923" t="str">
        <f>IF(OR(HLOOKUP(N$2+$A1923,Sheet2!BZ:NM,$B1923,0),HLOOKUP(N$2+$A1923,Sheet2!BZ:NM,$B1923,0)&lt;&gt;""),HLOOKUP(N$2+$A1923,Sheet2!BZ:NM,$B1923,0),"")</f>
        <v/>
      </c>
      <c r="O1923" t="str">
        <f>IF(OR(HLOOKUP(O$2+$A1923,Sheet2!CA:NN,$B1923,0),HLOOKUP(O$2+$A1923,Sheet2!CA:NN,$B1923,0)&lt;&gt;""),HLOOKUP(O$2+$A1923,Sheet2!CA:NN,$B1923,0),"")</f>
        <v/>
      </c>
      <c r="P1923" t="str">
        <f>IF(OR(HLOOKUP(P$2+$A1923,Sheet2!CB:NO,$B1923,0),HLOOKUP(P$2+$A1923,Sheet2!CB:NO,$B1923,0)&lt;&gt;""),HLOOKUP(P$2+$A1923,Sheet2!CB:NO,$B1923,0),"")</f>
        <v/>
      </c>
      <c r="Q1923" t="str">
        <f>IF(OR(HLOOKUP(Q$2+$A1923,Sheet2!CC:NO,$B1923,0),HLOOKUP(Q$2+$A1923,Sheet2!CC:NO,$B1923,0)&lt;&gt;""),HLOOKUP(Q$2+$A1923,Sheet2!CC:NO,$B1923,0),"")</f>
        <v/>
      </c>
    </row>
    <row r="1924" spans="1:17" x14ac:dyDescent="0.25">
      <c r="A1924" s="64">
        <f t="shared" si="235"/>
        <v>0</v>
      </c>
      <c r="B1924" s="64">
        <f t="shared" si="236"/>
        <v>197</v>
      </c>
      <c r="C1924" s="64">
        <f t="shared" si="237"/>
        <v>1</v>
      </c>
      <c r="D1924" s="64">
        <f t="shared" si="238"/>
        <v>193</v>
      </c>
      <c r="E1924" s="64">
        <f t="shared" si="239"/>
        <v>961</v>
      </c>
      <c r="F1924" s="64" t="str">
        <f t="shared" si="232"/>
        <v/>
      </c>
      <c r="G1924" s="64" t="str">
        <f t="shared" si="233"/>
        <v/>
      </c>
      <c r="H1924" s="64" t="str">
        <f t="shared" si="234"/>
        <v/>
      </c>
      <c r="I1924" s="80" t="str">
        <f>IFERROR(VLOOKUP(D1924,Sheet2!A:B,2,0),"")</f>
        <v/>
      </c>
      <c r="J1924" s="64" t="str">
        <f>IFERROR(IF(I1924&lt;&gt;"",VLOOKUP(I1924,Sheet2!B:C,2,0),""),"")</f>
        <v/>
      </c>
      <c r="K1924" s="64" t="str">
        <f>IFERROR( IF(I1924&lt;&gt;"", HLOOKUP(L$2+$A1924,Sheet2!BX:NK,2,0),""),"")</f>
        <v/>
      </c>
      <c r="L1924" t="str">
        <f>IF(OR(HLOOKUP(L$2+$A1924,Sheet2!BX:NK,$B1924,0),HLOOKUP(L$2+$A1924,Sheet2!BX:NK,$B1924,0)&lt;&gt;""),HLOOKUP(L$2+$A1924,Sheet2!BX:NK,$B1924,0),"")</f>
        <v/>
      </c>
      <c r="M1924" t="str">
        <f>IF(OR(HLOOKUP(M$2+$A1924,Sheet2!BY:NL,$B1924,0),HLOOKUP(M$2+$A1924,Sheet2!BY:NL,$B1924,0)&lt;&gt;""),HLOOKUP(M$2+$A1924,Sheet2!BY:NL,$B1924,0),"")</f>
        <v/>
      </c>
      <c r="N1924" t="str">
        <f>IF(OR(HLOOKUP(N$2+$A1924,Sheet2!BZ:NM,$B1924,0),HLOOKUP(N$2+$A1924,Sheet2!BZ:NM,$B1924,0)&lt;&gt;""),HLOOKUP(N$2+$A1924,Sheet2!BZ:NM,$B1924,0),"")</f>
        <v/>
      </c>
      <c r="O1924" t="str">
        <f>IF(OR(HLOOKUP(O$2+$A1924,Sheet2!CA:NN,$B1924,0),HLOOKUP(O$2+$A1924,Sheet2!CA:NN,$B1924,0)&lt;&gt;""),HLOOKUP(O$2+$A1924,Sheet2!CA:NN,$B1924,0),"")</f>
        <v/>
      </c>
      <c r="P1924" t="str">
        <f>IF(OR(HLOOKUP(P$2+$A1924,Sheet2!CB:NO,$B1924,0),HLOOKUP(P$2+$A1924,Sheet2!CB:NO,$B1924,0)&lt;&gt;""),HLOOKUP(P$2+$A1924,Sheet2!CB:NO,$B1924,0),"")</f>
        <v/>
      </c>
      <c r="Q1924" t="str">
        <f>IF(OR(HLOOKUP(Q$2+$A1924,Sheet2!CC:NO,$B1924,0),HLOOKUP(Q$2+$A1924,Sheet2!CC:NO,$B1924,0)&lt;&gt;""),HLOOKUP(Q$2+$A1924,Sheet2!CC:NO,$B1924,0),"")</f>
        <v/>
      </c>
    </row>
    <row r="1925" spans="1:17" x14ac:dyDescent="0.25">
      <c r="A1925" s="64">
        <f t="shared" si="235"/>
        <v>6</v>
      </c>
      <c r="B1925" s="64">
        <f t="shared" si="236"/>
        <v>197</v>
      </c>
      <c r="C1925" s="64">
        <f t="shared" si="237"/>
        <v>2</v>
      </c>
      <c r="D1925" s="64">
        <f t="shared" si="238"/>
        <v>193</v>
      </c>
      <c r="E1925" s="64">
        <f t="shared" si="239"/>
        <v>961</v>
      </c>
      <c r="F1925" s="64" t="str">
        <f t="shared" ref="F1925:F1988" si="240">IFERROR(IF(I1925&lt;&gt;"",IF(LEFT(K1925,2)="1-",1,2),""),"")</f>
        <v/>
      </c>
      <c r="G1925" s="64" t="str">
        <f t="shared" ref="G1925:G1988" si="241">IFERROR(IF(I1925&lt;&gt;"",MONTH( RIGHT(K1925,LEN(K1925)-FIND("-",K1925))),""),"")</f>
        <v/>
      </c>
      <c r="H1925" s="64" t="str">
        <f t="shared" ref="H1925:H1988" si="242">IFERROR(IF(I1925&lt;&gt;"",YEAR( RIGHT(K1925,LEN(K1925)-FIND("-",K1925))),""),"")</f>
        <v/>
      </c>
      <c r="I1925" s="80" t="str">
        <f>IFERROR(VLOOKUP(D1925,Sheet2!A:B,2,0),"")</f>
        <v/>
      </c>
      <c r="J1925" s="64" t="str">
        <f>IFERROR(IF(I1925&lt;&gt;"",VLOOKUP(I1925,Sheet2!B:C,2,0),""),"")</f>
        <v/>
      </c>
      <c r="K1925" s="64" t="str">
        <f>IFERROR( IF(I1925&lt;&gt;"", HLOOKUP(L$2+$A1925,Sheet2!BX:NK,2,0),""),"")</f>
        <v/>
      </c>
      <c r="L1925" t="str">
        <f>IF(OR(HLOOKUP(L$2+$A1925,Sheet2!BX:NK,$B1925,0),HLOOKUP(L$2+$A1925,Sheet2!BX:NK,$B1925,0)&lt;&gt;""),HLOOKUP(L$2+$A1925,Sheet2!BX:NK,$B1925,0),"")</f>
        <v/>
      </c>
      <c r="M1925" t="str">
        <f>IF(OR(HLOOKUP(M$2+$A1925,Sheet2!BY:NL,$B1925,0),HLOOKUP(M$2+$A1925,Sheet2!BY:NL,$B1925,0)&lt;&gt;""),HLOOKUP(M$2+$A1925,Sheet2!BY:NL,$B1925,0),"")</f>
        <v/>
      </c>
      <c r="N1925" t="str">
        <f>IF(OR(HLOOKUP(N$2+$A1925,Sheet2!BZ:NM,$B1925,0),HLOOKUP(N$2+$A1925,Sheet2!BZ:NM,$B1925,0)&lt;&gt;""),HLOOKUP(N$2+$A1925,Sheet2!BZ:NM,$B1925,0),"")</f>
        <v/>
      </c>
      <c r="O1925" t="str">
        <f>IF(OR(HLOOKUP(O$2+$A1925,Sheet2!CA:NN,$B1925,0),HLOOKUP(O$2+$A1925,Sheet2!CA:NN,$B1925,0)&lt;&gt;""),HLOOKUP(O$2+$A1925,Sheet2!CA:NN,$B1925,0),"")</f>
        <v/>
      </c>
      <c r="P1925" t="str">
        <f>IF(OR(HLOOKUP(P$2+$A1925,Sheet2!CB:NO,$B1925,0),HLOOKUP(P$2+$A1925,Sheet2!CB:NO,$B1925,0)&lt;&gt;""),HLOOKUP(P$2+$A1925,Sheet2!CB:NO,$B1925,0),"")</f>
        <v/>
      </c>
      <c r="Q1925" t="str">
        <f>IF(OR(HLOOKUP(Q$2+$A1925,Sheet2!CC:NO,$B1925,0),HLOOKUP(Q$2+$A1925,Sheet2!CC:NO,$B1925,0)&lt;&gt;""),HLOOKUP(Q$2+$A1925,Sheet2!CC:NO,$B1925,0),"")</f>
        <v/>
      </c>
    </row>
    <row r="1926" spans="1:17" x14ac:dyDescent="0.25">
      <c r="A1926" s="64">
        <f t="shared" ref="A1926:A1989" si="243">IF(C1926&lt;&gt;1,A1925+6,0)</f>
        <v>12</v>
      </c>
      <c r="B1926" s="64">
        <f t="shared" ref="B1926:B1989" si="244">IF(C1926&lt;&gt;1,B1925,B1925+1)</f>
        <v>197</v>
      </c>
      <c r="C1926" s="64">
        <f t="shared" ref="C1926:C1989" si="245">IF($C$3-C1925=0,1,C1925+1)</f>
        <v>3</v>
      </c>
      <c r="D1926" s="64">
        <f t="shared" ref="D1926:D1989" si="246">IF(C1926=1,D1925+1,D1925)</f>
        <v>193</v>
      </c>
      <c r="E1926" s="64">
        <f t="shared" ref="E1926:E1989" si="247">IF(D1926&lt;&gt;D1925,E1925+5,E1925)</f>
        <v>961</v>
      </c>
      <c r="F1926" s="64" t="str">
        <f t="shared" si="240"/>
        <v/>
      </c>
      <c r="G1926" s="64" t="str">
        <f t="shared" si="241"/>
        <v/>
      </c>
      <c r="H1926" s="64" t="str">
        <f t="shared" si="242"/>
        <v/>
      </c>
      <c r="I1926" s="80" t="str">
        <f>IFERROR(VLOOKUP(D1926,Sheet2!A:B,2,0),"")</f>
        <v/>
      </c>
      <c r="J1926" s="64" t="str">
        <f>IFERROR(IF(I1926&lt;&gt;"",VLOOKUP(I1926,Sheet2!B:C,2,0),""),"")</f>
        <v/>
      </c>
      <c r="K1926" s="64" t="str">
        <f>IFERROR( IF(I1926&lt;&gt;"", HLOOKUP(L$2+$A1926,Sheet2!BX:NK,2,0),""),"")</f>
        <v/>
      </c>
      <c r="L1926" t="str">
        <f>IF(OR(HLOOKUP(L$2+$A1926,Sheet2!BX:NK,$B1926,0),HLOOKUP(L$2+$A1926,Sheet2!BX:NK,$B1926,0)&lt;&gt;""),HLOOKUP(L$2+$A1926,Sheet2!BX:NK,$B1926,0),"")</f>
        <v/>
      </c>
      <c r="M1926" t="str">
        <f>IF(OR(HLOOKUP(M$2+$A1926,Sheet2!BY:NL,$B1926,0),HLOOKUP(M$2+$A1926,Sheet2!BY:NL,$B1926,0)&lt;&gt;""),HLOOKUP(M$2+$A1926,Sheet2!BY:NL,$B1926,0),"")</f>
        <v/>
      </c>
      <c r="N1926" t="str">
        <f>IF(OR(HLOOKUP(N$2+$A1926,Sheet2!BZ:NM,$B1926,0),HLOOKUP(N$2+$A1926,Sheet2!BZ:NM,$B1926,0)&lt;&gt;""),HLOOKUP(N$2+$A1926,Sheet2!BZ:NM,$B1926,0),"")</f>
        <v/>
      </c>
      <c r="O1926" t="str">
        <f>IF(OR(HLOOKUP(O$2+$A1926,Sheet2!CA:NN,$B1926,0),HLOOKUP(O$2+$A1926,Sheet2!CA:NN,$B1926,0)&lt;&gt;""),HLOOKUP(O$2+$A1926,Sheet2!CA:NN,$B1926,0),"")</f>
        <v/>
      </c>
      <c r="P1926" t="str">
        <f>IF(OR(HLOOKUP(P$2+$A1926,Sheet2!CB:NO,$B1926,0),HLOOKUP(P$2+$A1926,Sheet2!CB:NO,$B1926,0)&lt;&gt;""),HLOOKUP(P$2+$A1926,Sheet2!CB:NO,$B1926,0),"")</f>
        <v/>
      </c>
      <c r="Q1926" t="str">
        <f>IF(OR(HLOOKUP(Q$2+$A1926,Sheet2!CC:NO,$B1926,0),HLOOKUP(Q$2+$A1926,Sheet2!CC:NO,$B1926,0)&lt;&gt;""),HLOOKUP(Q$2+$A1926,Sheet2!CC:NO,$B1926,0),"")</f>
        <v/>
      </c>
    </row>
    <row r="1927" spans="1:17" x14ac:dyDescent="0.25">
      <c r="A1927" s="64">
        <f t="shared" si="243"/>
        <v>18</v>
      </c>
      <c r="B1927" s="64">
        <f t="shared" si="244"/>
        <v>197</v>
      </c>
      <c r="C1927" s="64">
        <f t="shared" si="245"/>
        <v>4</v>
      </c>
      <c r="D1927" s="64">
        <f t="shared" si="246"/>
        <v>193</v>
      </c>
      <c r="E1927" s="64">
        <f t="shared" si="247"/>
        <v>961</v>
      </c>
      <c r="F1927" s="64" t="str">
        <f t="shared" si="240"/>
        <v/>
      </c>
      <c r="G1927" s="64" t="str">
        <f t="shared" si="241"/>
        <v/>
      </c>
      <c r="H1927" s="64" t="str">
        <f t="shared" si="242"/>
        <v/>
      </c>
      <c r="I1927" s="80" t="str">
        <f>IFERROR(VLOOKUP(D1927,Sheet2!A:B,2,0),"")</f>
        <v/>
      </c>
      <c r="J1927" s="64" t="str">
        <f>IFERROR(IF(I1927&lt;&gt;"",VLOOKUP(I1927,Sheet2!B:C,2,0),""),"")</f>
        <v/>
      </c>
      <c r="K1927" s="64" t="str">
        <f>IFERROR( IF(I1927&lt;&gt;"", HLOOKUP(L$2+$A1927,Sheet2!BX:NK,2,0),""),"")</f>
        <v/>
      </c>
      <c r="L1927" t="str">
        <f>IF(OR(HLOOKUP(L$2+$A1927,Sheet2!BX:NK,$B1927,0),HLOOKUP(L$2+$A1927,Sheet2!BX:NK,$B1927,0)&lt;&gt;""),HLOOKUP(L$2+$A1927,Sheet2!BX:NK,$B1927,0),"")</f>
        <v/>
      </c>
      <c r="M1927" t="str">
        <f>IF(OR(HLOOKUP(M$2+$A1927,Sheet2!BY:NL,$B1927,0),HLOOKUP(M$2+$A1927,Sheet2!BY:NL,$B1927,0)&lt;&gt;""),HLOOKUP(M$2+$A1927,Sheet2!BY:NL,$B1927,0),"")</f>
        <v/>
      </c>
      <c r="N1927" t="str">
        <f>IF(OR(HLOOKUP(N$2+$A1927,Sheet2!BZ:NM,$B1927,0),HLOOKUP(N$2+$A1927,Sheet2!BZ:NM,$B1927,0)&lt;&gt;""),HLOOKUP(N$2+$A1927,Sheet2!BZ:NM,$B1927,0),"")</f>
        <v/>
      </c>
      <c r="O1927" t="str">
        <f>IF(OR(HLOOKUP(O$2+$A1927,Sheet2!CA:NN,$B1927,0),HLOOKUP(O$2+$A1927,Sheet2!CA:NN,$B1927,0)&lt;&gt;""),HLOOKUP(O$2+$A1927,Sheet2!CA:NN,$B1927,0),"")</f>
        <v/>
      </c>
      <c r="P1927" t="str">
        <f>IF(OR(HLOOKUP(P$2+$A1927,Sheet2!CB:NO,$B1927,0),HLOOKUP(P$2+$A1927,Sheet2!CB:NO,$B1927,0)&lt;&gt;""),HLOOKUP(P$2+$A1927,Sheet2!CB:NO,$B1927,0),"")</f>
        <v/>
      </c>
      <c r="Q1927" t="str">
        <f>IF(OR(HLOOKUP(Q$2+$A1927,Sheet2!CC:NO,$B1927,0),HLOOKUP(Q$2+$A1927,Sheet2!CC:NO,$B1927,0)&lt;&gt;""),HLOOKUP(Q$2+$A1927,Sheet2!CC:NO,$B1927,0),"")</f>
        <v/>
      </c>
    </row>
    <row r="1928" spans="1:17" x14ac:dyDescent="0.25">
      <c r="A1928" s="64">
        <f t="shared" si="243"/>
        <v>24</v>
      </c>
      <c r="B1928" s="64">
        <f t="shared" si="244"/>
        <v>197</v>
      </c>
      <c r="C1928" s="64">
        <f t="shared" si="245"/>
        <v>5</v>
      </c>
      <c r="D1928" s="64">
        <f t="shared" si="246"/>
        <v>193</v>
      </c>
      <c r="E1928" s="64">
        <f t="shared" si="247"/>
        <v>961</v>
      </c>
      <c r="F1928" s="64" t="str">
        <f t="shared" si="240"/>
        <v/>
      </c>
      <c r="G1928" s="64" t="str">
        <f t="shared" si="241"/>
        <v/>
      </c>
      <c r="H1928" s="64" t="str">
        <f t="shared" si="242"/>
        <v/>
      </c>
      <c r="I1928" s="80" t="str">
        <f>IFERROR(VLOOKUP(D1928,Sheet2!A:B,2,0),"")</f>
        <v/>
      </c>
      <c r="J1928" s="64" t="str">
        <f>IFERROR(IF(I1928&lt;&gt;"",VLOOKUP(I1928,Sheet2!B:C,2,0),""),"")</f>
        <v/>
      </c>
      <c r="K1928" s="64" t="str">
        <f>IFERROR( IF(I1928&lt;&gt;"", HLOOKUP(L$2+$A1928,Sheet2!BX:NK,2,0),""),"")</f>
        <v/>
      </c>
      <c r="L1928" t="str">
        <f>IF(OR(HLOOKUP(L$2+$A1928,Sheet2!BX:NK,$B1928,0),HLOOKUP(L$2+$A1928,Sheet2!BX:NK,$B1928,0)&lt;&gt;""),HLOOKUP(L$2+$A1928,Sheet2!BX:NK,$B1928,0),"")</f>
        <v/>
      </c>
      <c r="M1928" t="str">
        <f>IF(OR(HLOOKUP(M$2+$A1928,Sheet2!BY:NL,$B1928,0),HLOOKUP(M$2+$A1928,Sheet2!BY:NL,$B1928,0)&lt;&gt;""),HLOOKUP(M$2+$A1928,Sheet2!BY:NL,$B1928,0),"")</f>
        <v/>
      </c>
      <c r="N1928" t="str">
        <f>IF(OR(HLOOKUP(N$2+$A1928,Sheet2!BZ:NM,$B1928,0),HLOOKUP(N$2+$A1928,Sheet2!BZ:NM,$B1928,0)&lt;&gt;""),HLOOKUP(N$2+$A1928,Sheet2!BZ:NM,$B1928,0),"")</f>
        <v/>
      </c>
      <c r="O1928" t="str">
        <f>IF(OR(HLOOKUP(O$2+$A1928,Sheet2!CA:NN,$B1928,0),HLOOKUP(O$2+$A1928,Sheet2!CA:NN,$B1928,0)&lt;&gt;""),HLOOKUP(O$2+$A1928,Sheet2!CA:NN,$B1928,0),"")</f>
        <v/>
      </c>
      <c r="P1928" t="str">
        <f>IF(OR(HLOOKUP(P$2+$A1928,Sheet2!CB:NO,$B1928,0),HLOOKUP(P$2+$A1928,Sheet2!CB:NO,$B1928,0)&lt;&gt;""),HLOOKUP(P$2+$A1928,Sheet2!CB:NO,$B1928,0),"")</f>
        <v/>
      </c>
      <c r="Q1928" t="str">
        <f>IF(OR(HLOOKUP(Q$2+$A1928,Sheet2!CC:NO,$B1928,0),HLOOKUP(Q$2+$A1928,Sheet2!CC:NO,$B1928,0)&lt;&gt;""),HLOOKUP(Q$2+$A1928,Sheet2!CC:NO,$B1928,0),"")</f>
        <v/>
      </c>
    </row>
    <row r="1929" spans="1:17" x14ac:dyDescent="0.25">
      <c r="A1929" s="64">
        <f t="shared" si="243"/>
        <v>30</v>
      </c>
      <c r="B1929" s="64">
        <f t="shared" si="244"/>
        <v>197</v>
      </c>
      <c r="C1929" s="64">
        <f t="shared" si="245"/>
        <v>6</v>
      </c>
      <c r="D1929" s="64">
        <f t="shared" si="246"/>
        <v>193</v>
      </c>
      <c r="E1929" s="64">
        <f t="shared" si="247"/>
        <v>961</v>
      </c>
      <c r="F1929" s="64" t="str">
        <f t="shared" si="240"/>
        <v/>
      </c>
      <c r="G1929" s="64" t="str">
        <f t="shared" si="241"/>
        <v/>
      </c>
      <c r="H1929" s="64" t="str">
        <f t="shared" si="242"/>
        <v/>
      </c>
      <c r="I1929" s="80" t="str">
        <f>IFERROR(VLOOKUP(D1929,Sheet2!A:B,2,0),"")</f>
        <v/>
      </c>
      <c r="J1929" s="64" t="str">
        <f>IFERROR(IF(I1929&lt;&gt;"",VLOOKUP(I1929,Sheet2!B:C,2,0),""),"")</f>
        <v/>
      </c>
      <c r="K1929" s="64" t="str">
        <f>IFERROR( IF(I1929&lt;&gt;"", HLOOKUP(L$2+$A1929,Sheet2!BX:NK,2,0),""),"")</f>
        <v/>
      </c>
      <c r="L1929" t="str">
        <f>IF(OR(HLOOKUP(L$2+$A1929,Sheet2!BX:NK,$B1929,0),HLOOKUP(L$2+$A1929,Sheet2!BX:NK,$B1929,0)&lt;&gt;""),HLOOKUP(L$2+$A1929,Sheet2!BX:NK,$B1929,0),"")</f>
        <v/>
      </c>
      <c r="M1929" t="str">
        <f>IF(OR(HLOOKUP(M$2+$A1929,Sheet2!BY:NL,$B1929,0),HLOOKUP(M$2+$A1929,Sheet2!BY:NL,$B1929,0)&lt;&gt;""),HLOOKUP(M$2+$A1929,Sheet2!BY:NL,$B1929,0),"")</f>
        <v/>
      </c>
      <c r="N1929" t="str">
        <f>IF(OR(HLOOKUP(N$2+$A1929,Sheet2!BZ:NM,$B1929,0),HLOOKUP(N$2+$A1929,Sheet2!BZ:NM,$B1929,0)&lt;&gt;""),HLOOKUP(N$2+$A1929,Sheet2!BZ:NM,$B1929,0),"")</f>
        <v/>
      </c>
      <c r="O1929" t="str">
        <f>IF(OR(HLOOKUP(O$2+$A1929,Sheet2!CA:NN,$B1929,0),HLOOKUP(O$2+$A1929,Sheet2!CA:NN,$B1929,0)&lt;&gt;""),HLOOKUP(O$2+$A1929,Sheet2!CA:NN,$B1929,0),"")</f>
        <v/>
      </c>
      <c r="P1929" t="str">
        <f>IF(OR(HLOOKUP(P$2+$A1929,Sheet2!CB:NO,$B1929,0),HLOOKUP(P$2+$A1929,Sheet2!CB:NO,$B1929,0)&lt;&gt;""),HLOOKUP(P$2+$A1929,Sheet2!CB:NO,$B1929,0),"")</f>
        <v/>
      </c>
      <c r="Q1929" t="str">
        <f>IF(OR(HLOOKUP(Q$2+$A1929,Sheet2!CC:NO,$B1929,0),HLOOKUP(Q$2+$A1929,Sheet2!CC:NO,$B1929,0)&lt;&gt;""),HLOOKUP(Q$2+$A1929,Sheet2!CC:NO,$B1929,0),"")</f>
        <v/>
      </c>
    </row>
    <row r="1930" spans="1:17" x14ac:dyDescent="0.25">
      <c r="A1930" s="64">
        <f t="shared" si="243"/>
        <v>36</v>
      </c>
      <c r="B1930" s="64">
        <f t="shared" si="244"/>
        <v>197</v>
      </c>
      <c r="C1930" s="64">
        <f t="shared" si="245"/>
        <v>7</v>
      </c>
      <c r="D1930" s="64">
        <f t="shared" si="246"/>
        <v>193</v>
      </c>
      <c r="E1930" s="64">
        <f t="shared" si="247"/>
        <v>961</v>
      </c>
      <c r="F1930" s="64" t="str">
        <f t="shared" si="240"/>
        <v/>
      </c>
      <c r="G1930" s="64" t="str">
        <f t="shared" si="241"/>
        <v/>
      </c>
      <c r="H1930" s="64" t="str">
        <f t="shared" si="242"/>
        <v/>
      </c>
      <c r="I1930" s="80" t="str">
        <f>IFERROR(VLOOKUP(D1930,Sheet2!A:B,2,0),"")</f>
        <v/>
      </c>
      <c r="J1930" s="64" t="str">
        <f>IFERROR(IF(I1930&lt;&gt;"",VLOOKUP(I1930,Sheet2!B:C,2,0),""),"")</f>
        <v/>
      </c>
      <c r="K1930" s="64" t="str">
        <f>IFERROR( IF(I1930&lt;&gt;"", HLOOKUP(L$2+$A1930,Sheet2!BX:NK,2,0),""),"")</f>
        <v/>
      </c>
      <c r="L1930" t="str">
        <f>IF(OR(HLOOKUP(L$2+$A1930,Sheet2!BX:NK,$B1930,0),HLOOKUP(L$2+$A1930,Sheet2!BX:NK,$B1930,0)&lt;&gt;""),HLOOKUP(L$2+$A1930,Sheet2!BX:NK,$B1930,0),"")</f>
        <v/>
      </c>
      <c r="M1930" t="str">
        <f>IF(OR(HLOOKUP(M$2+$A1930,Sheet2!BY:NL,$B1930,0),HLOOKUP(M$2+$A1930,Sheet2!BY:NL,$B1930,0)&lt;&gt;""),HLOOKUP(M$2+$A1930,Sheet2!BY:NL,$B1930,0),"")</f>
        <v/>
      </c>
      <c r="N1930" t="str">
        <f>IF(OR(HLOOKUP(N$2+$A1930,Sheet2!BZ:NM,$B1930,0),HLOOKUP(N$2+$A1930,Sheet2!BZ:NM,$B1930,0)&lt;&gt;""),HLOOKUP(N$2+$A1930,Sheet2!BZ:NM,$B1930,0),"")</f>
        <v/>
      </c>
      <c r="O1930" t="str">
        <f>IF(OR(HLOOKUP(O$2+$A1930,Sheet2!CA:NN,$B1930,0),HLOOKUP(O$2+$A1930,Sheet2!CA:NN,$B1930,0)&lt;&gt;""),HLOOKUP(O$2+$A1930,Sheet2!CA:NN,$B1930,0),"")</f>
        <v/>
      </c>
      <c r="P1930" t="str">
        <f>IF(OR(HLOOKUP(P$2+$A1930,Sheet2!CB:NO,$B1930,0),HLOOKUP(P$2+$A1930,Sheet2!CB:NO,$B1930,0)&lt;&gt;""),HLOOKUP(P$2+$A1930,Sheet2!CB:NO,$B1930,0),"")</f>
        <v/>
      </c>
      <c r="Q1930" t="str">
        <f>IF(OR(HLOOKUP(Q$2+$A1930,Sheet2!CC:NO,$B1930,0),HLOOKUP(Q$2+$A1930,Sheet2!CC:NO,$B1930,0)&lt;&gt;""),HLOOKUP(Q$2+$A1930,Sheet2!CC:NO,$B1930,0),"")</f>
        <v/>
      </c>
    </row>
    <row r="1931" spans="1:17" x14ac:dyDescent="0.25">
      <c r="A1931" s="64">
        <f t="shared" si="243"/>
        <v>42</v>
      </c>
      <c r="B1931" s="64">
        <f t="shared" si="244"/>
        <v>197</v>
      </c>
      <c r="C1931" s="64">
        <f t="shared" si="245"/>
        <v>8</v>
      </c>
      <c r="D1931" s="64">
        <f t="shared" si="246"/>
        <v>193</v>
      </c>
      <c r="E1931" s="64">
        <f t="shared" si="247"/>
        <v>961</v>
      </c>
      <c r="F1931" s="64" t="str">
        <f t="shared" si="240"/>
        <v/>
      </c>
      <c r="G1931" s="64" t="str">
        <f t="shared" si="241"/>
        <v/>
      </c>
      <c r="H1931" s="64" t="str">
        <f t="shared" si="242"/>
        <v/>
      </c>
      <c r="I1931" s="80" t="str">
        <f>IFERROR(VLOOKUP(D1931,Sheet2!A:B,2,0),"")</f>
        <v/>
      </c>
      <c r="J1931" s="64" t="str">
        <f>IFERROR(IF(I1931&lt;&gt;"",VLOOKUP(I1931,Sheet2!B:C,2,0),""),"")</f>
        <v/>
      </c>
      <c r="K1931" s="64" t="str">
        <f>IFERROR( IF(I1931&lt;&gt;"", HLOOKUP(L$2+$A1931,Sheet2!BX:NK,2,0),""),"")</f>
        <v/>
      </c>
      <c r="L1931" t="str">
        <f>IF(OR(HLOOKUP(L$2+$A1931,Sheet2!BX:NK,$B1931,0),HLOOKUP(L$2+$A1931,Sheet2!BX:NK,$B1931,0)&lt;&gt;""),HLOOKUP(L$2+$A1931,Sheet2!BX:NK,$B1931,0),"")</f>
        <v/>
      </c>
      <c r="M1931" t="str">
        <f>IF(OR(HLOOKUP(M$2+$A1931,Sheet2!BY:NL,$B1931,0),HLOOKUP(M$2+$A1931,Sheet2!BY:NL,$B1931,0)&lt;&gt;""),HLOOKUP(M$2+$A1931,Sheet2!BY:NL,$B1931,0),"")</f>
        <v/>
      </c>
      <c r="N1931" t="str">
        <f>IF(OR(HLOOKUP(N$2+$A1931,Sheet2!BZ:NM,$B1931,0),HLOOKUP(N$2+$A1931,Sheet2!BZ:NM,$B1931,0)&lt;&gt;""),HLOOKUP(N$2+$A1931,Sheet2!BZ:NM,$B1931,0),"")</f>
        <v/>
      </c>
      <c r="O1931" t="str">
        <f>IF(OR(HLOOKUP(O$2+$A1931,Sheet2!CA:NN,$B1931,0),HLOOKUP(O$2+$A1931,Sheet2!CA:NN,$B1931,0)&lt;&gt;""),HLOOKUP(O$2+$A1931,Sheet2!CA:NN,$B1931,0),"")</f>
        <v/>
      </c>
      <c r="P1931" t="str">
        <f>IF(OR(HLOOKUP(P$2+$A1931,Sheet2!CB:NO,$B1931,0),HLOOKUP(P$2+$A1931,Sheet2!CB:NO,$B1931,0)&lt;&gt;""),HLOOKUP(P$2+$A1931,Sheet2!CB:NO,$B1931,0),"")</f>
        <v/>
      </c>
      <c r="Q1931" t="str">
        <f>IF(OR(HLOOKUP(Q$2+$A1931,Sheet2!CC:NO,$B1931,0),HLOOKUP(Q$2+$A1931,Sheet2!CC:NO,$B1931,0)&lt;&gt;""),HLOOKUP(Q$2+$A1931,Sheet2!CC:NO,$B1931,0),"")</f>
        <v/>
      </c>
    </row>
    <row r="1932" spans="1:17" x14ac:dyDescent="0.25">
      <c r="A1932" s="64">
        <f t="shared" si="243"/>
        <v>48</v>
      </c>
      <c r="B1932" s="64">
        <f t="shared" si="244"/>
        <v>197</v>
      </c>
      <c r="C1932" s="64">
        <f t="shared" si="245"/>
        <v>9</v>
      </c>
      <c r="D1932" s="64">
        <f t="shared" si="246"/>
        <v>193</v>
      </c>
      <c r="E1932" s="64">
        <f t="shared" si="247"/>
        <v>961</v>
      </c>
      <c r="F1932" s="64" t="str">
        <f t="shared" si="240"/>
        <v/>
      </c>
      <c r="G1932" s="64" t="str">
        <f t="shared" si="241"/>
        <v/>
      </c>
      <c r="H1932" s="64" t="str">
        <f t="shared" si="242"/>
        <v/>
      </c>
      <c r="I1932" s="80" t="str">
        <f>IFERROR(VLOOKUP(D1932,Sheet2!A:B,2,0),"")</f>
        <v/>
      </c>
      <c r="J1932" s="64" t="str">
        <f>IFERROR(IF(I1932&lt;&gt;"",VLOOKUP(I1932,Sheet2!B:C,2,0),""),"")</f>
        <v/>
      </c>
      <c r="K1932" s="64" t="str">
        <f>IFERROR( IF(I1932&lt;&gt;"", HLOOKUP(L$2+$A1932,Sheet2!BX:NK,2,0),""),"")</f>
        <v/>
      </c>
      <c r="L1932" t="str">
        <f>IF(OR(HLOOKUP(L$2+$A1932,Sheet2!BX:NK,$B1932,0),HLOOKUP(L$2+$A1932,Sheet2!BX:NK,$B1932,0)&lt;&gt;""),HLOOKUP(L$2+$A1932,Sheet2!BX:NK,$B1932,0),"")</f>
        <v/>
      </c>
      <c r="M1932" t="str">
        <f>IF(OR(HLOOKUP(M$2+$A1932,Sheet2!BY:NL,$B1932,0),HLOOKUP(M$2+$A1932,Sheet2!BY:NL,$B1932,0)&lt;&gt;""),HLOOKUP(M$2+$A1932,Sheet2!BY:NL,$B1932,0),"")</f>
        <v/>
      </c>
      <c r="N1932" t="str">
        <f>IF(OR(HLOOKUP(N$2+$A1932,Sheet2!BZ:NM,$B1932,0),HLOOKUP(N$2+$A1932,Sheet2!BZ:NM,$B1932,0)&lt;&gt;""),HLOOKUP(N$2+$A1932,Sheet2!BZ:NM,$B1932,0),"")</f>
        <v/>
      </c>
      <c r="O1932" t="str">
        <f>IF(OR(HLOOKUP(O$2+$A1932,Sheet2!CA:NN,$B1932,0),HLOOKUP(O$2+$A1932,Sheet2!CA:NN,$B1932,0)&lt;&gt;""),HLOOKUP(O$2+$A1932,Sheet2!CA:NN,$B1932,0),"")</f>
        <v/>
      </c>
      <c r="P1932" t="str">
        <f>IF(OR(HLOOKUP(P$2+$A1932,Sheet2!CB:NO,$B1932,0),HLOOKUP(P$2+$A1932,Sheet2!CB:NO,$B1932,0)&lt;&gt;""),HLOOKUP(P$2+$A1932,Sheet2!CB:NO,$B1932,0),"")</f>
        <v/>
      </c>
      <c r="Q1932" t="str">
        <f>IF(OR(HLOOKUP(Q$2+$A1932,Sheet2!CC:NO,$B1932,0),HLOOKUP(Q$2+$A1932,Sheet2!CC:NO,$B1932,0)&lt;&gt;""),HLOOKUP(Q$2+$A1932,Sheet2!CC:NO,$B1932,0),"")</f>
        <v/>
      </c>
    </row>
    <row r="1933" spans="1:17" x14ac:dyDescent="0.25">
      <c r="A1933" s="64">
        <f t="shared" si="243"/>
        <v>54</v>
      </c>
      <c r="B1933" s="64">
        <f t="shared" si="244"/>
        <v>197</v>
      </c>
      <c r="C1933" s="64">
        <f t="shared" si="245"/>
        <v>10</v>
      </c>
      <c r="D1933" s="64">
        <f t="shared" si="246"/>
        <v>193</v>
      </c>
      <c r="E1933" s="64">
        <f t="shared" si="247"/>
        <v>961</v>
      </c>
      <c r="F1933" s="64" t="str">
        <f t="shared" si="240"/>
        <v/>
      </c>
      <c r="G1933" s="64" t="str">
        <f t="shared" si="241"/>
        <v/>
      </c>
      <c r="H1933" s="64" t="str">
        <f t="shared" si="242"/>
        <v/>
      </c>
      <c r="I1933" s="80" t="str">
        <f>IFERROR(VLOOKUP(D1933,Sheet2!A:B,2,0),"")</f>
        <v/>
      </c>
      <c r="J1933" s="64" t="str">
        <f>IFERROR(IF(I1933&lt;&gt;"",VLOOKUP(I1933,Sheet2!B:C,2,0),""),"")</f>
        <v/>
      </c>
      <c r="K1933" s="64" t="str">
        <f>IFERROR( IF(I1933&lt;&gt;"", HLOOKUP(L$2+$A1933,Sheet2!BX:NK,2,0),""),"")</f>
        <v/>
      </c>
      <c r="L1933" t="str">
        <f>IF(OR(HLOOKUP(L$2+$A1933,Sheet2!BX:NK,$B1933,0),HLOOKUP(L$2+$A1933,Sheet2!BX:NK,$B1933,0)&lt;&gt;""),HLOOKUP(L$2+$A1933,Sheet2!BX:NK,$B1933,0),"")</f>
        <v/>
      </c>
      <c r="M1933" t="str">
        <f>IF(OR(HLOOKUP(M$2+$A1933,Sheet2!BY:NL,$B1933,0),HLOOKUP(M$2+$A1933,Sheet2!BY:NL,$B1933,0)&lt;&gt;""),HLOOKUP(M$2+$A1933,Sheet2!BY:NL,$B1933,0),"")</f>
        <v/>
      </c>
      <c r="N1933" t="str">
        <f>IF(OR(HLOOKUP(N$2+$A1933,Sheet2!BZ:NM,$B1933,0),HLOOKUP(N$2+$A1933,Sheet2!BZ:NM,$B1933,0)&lt;&gt;""),HLOOKUP(N$2+$A1933,Sheet2!BZ:NM,$B1933,0),"")</f>
        <v/>
      </c>
      <c r="O1933" t="str">
        <f>IF(OR(HLOOKUP(O$2+$A1933,Sheet2!CA:NN,$B1933,0),HLOOKUP(O$2+$A1933,Sheet2!CA:NN,$B1933,0)&lt;&gt;""),HLOOKUP(O$2+$A1933,Sheet2!CA:NN,$B1933,0),"")</f>
        <v/>
      </c>
      <c r="P1933" t="str">
        <f>IF(OR(HLOOKUP(P$2+$A1933,Sheet2!CB:NO,$B1933,0),HLOOKUP(P$2+$A1933,Sheet2!CB:NO,$B1933,0)&lt;&gt;""),HLOOKUP(P$2+$A1933,Sheet2!CB:NO,$B1933,0),"")</f>
        <v/>
      </c>
      <c r="Q1933" t="str">
        <f>IF(OR(HLOOKUP(Q$2+$A1933,Sheet2!CC:NO,$B1933,0),HLOOKUP(Q$2+$A1933,Sheet2!CC:NO,$B1933,0)&lt;&gt;""),HLOOKUP(Q$2+$A1933,Sheet2!CC:NO,$B1933,0),"")</f>
        <v/>
      </c>
    </row>
    <row r="1934" spans="1:17" x14ac:dyDescent="0.25">
      <c r="A1934" s="64">
        <f t="shared" si="243"/>
        <v>0</v>
      </c>
      <c r="B1934" s="64">
        <f t="shared" si="244"/>
        <v>198</v>
      </c>
      <c r="C1934" s="64">
        <f t="shared" si="245"/>
        <v>1</v>
      </c>
      <c r="D1934" s="64">
        <f t="shared" si="246"/>
        <v>194</v>
      </c>
      <c r="E1934" s="64">
        <f t="shared" si="247"/>
        <v>966</v>
      </c>
      <c r="F1934" s="64" t="str">
        <f t="shared" si="240"/>
        <v/>
      </c>
      <c r="G1934" s="64" t="str">
        <f t="shared" si="241"/>
        <v/>
      </c>
      <c r="H1934" s="64" t="str">
        <f t="shared" si="242"/>
        <v/>
      </c>
      <c r="I1934" s="80" t="str">
        <f>IFERROR(VLOOKUP(D1934,Sheet2!A:B,2,0),"")</f>
        <v/>
      </c>
      <c r="J1934" s="64" t="str">
        <f>IFERROR(IF(I1934&lt;&gt;"",VLOOKUP(I1934,Sheet2!B:C,2,0),""),"")</f>
        <v/>
      </c>
      <c r="K1934" s="64" t="str">
        <f>IFERROR( IF(I1934&lt;&gt;"", HLOOKUP(L$2+$A1934,Sheet2!BX:NK,2,0),""),"")</f>
        <v/>
      </c>
      <c r="L1934" t="str">
        <f>IF(OR(HLOOKUP(L$2+$A1934,Sheet2!BX:NK,$B1934,0),HLOOKUP(L$2+$A1934,Sheet2!BX:NK,$B1934,0)&lt;&gt;""),HLOOKUP(L$2+$A1934,Sheet2!BX:NK,$B1934,0),"")</f>
        <v/>
      </c>
      <c r="M1934" t="str">
        <f>IF(OR(HLOOKUP(M$2+$A1934,Sheet2!BY:NL,$B1934,0),HLOOKUP(M$2+$A1934,Sheet2!BY:NL,$B1934,0)&lt;&gt;""),HLOOKUP(M$2+$A1934,Sheet2!BY:NL,$B1934,0),"")</f>
        <v/>
      </c>
      <c r="N1934" t="str">
        <f>IF(OR(HLOOKUP(N$2+$A1934,Sheet2!BZ:NM,$B1934,0),HLOOKUP(N$2+$A1934,Sheet2!BZ:NM,$B1934,0)&lt;&gt;""),HLOOKUP(N$2+$A1934,Sheet2!BZ:NM,$B1934,0),"")</f>
        <v/>
      </c>
      <c r="O1934" t="str">
        <f>IF(OR(HLOOKUP(O$2+$A1934,Sheet2!CA:NN,$B1934,0),HLOOKUP(O$2+$A1934,Sheet2!CA:NN,$B1934,0)&lt;&gt;""),HLOOKUP(O$2+$A1934,Sheet2!CA:NN,$B1934,0),"")</f>
        <v/>
      </c>
      <c r="P1934" t="str">
        <f>IF(OR(HLOOKUP(P$2+$A1934,Sheet2!CB:NO,$B1934,0),HLOOKUP(P$2+$A1934,Sheet2!CB:NO,$B1934,0)&lt;&gt;""),HLOOKUP(P$2+$A1934,Sheet2!CB:NO,$B1934,0),"")</f>
        <v/>
      </c>
      <c r="Q1934" t="str">
        <f>IF(OR(HLOOKUP(Q$2+$A1934,Sheet2!CC:NO,$B1934,0),HLOOKUP(Q$2+$A1934,Sheet2!CC:NO,$B1934,0)&lt;&gt;""),HLOOKUP(Q$2+$A1934,Sheet2!CC:NO,$B1934,0),"")</f>
        <v/>
      </c>
    </row>
    <row r="1935" spans="1:17" x14ac:dyDescent="0.25">
      <c r="A1935" s="64">
        <f t="shared" si="243"/>
        <v>6</v>
      </c>
      <c r="B1935" s="64">
        <f t="shared" si="244"/>
        <v>198</v>
      </c>
      <c r="C1935" s="64">
        <f t="shared" si="245"/>
        <v>2</v>
      </c>
      <c r="D1935" s="64">
        <f t="shared" si="246"/>
        <v>194</v>
      </c>
      <c r="E1935" s="64">
        <f t="shared" si="247"/>
        <v>966</v>
      </c>
      <c r="F1935" s="64" t="str">
        <f t="shared" si="240"/>
        <v/>
      </c>
      <c r="G1935" s="64" t="str">
        <f t="shared" si="241"/>
        <v/>
      </c>
      <c r="H1935" s="64" t="str">
        <f t="shared" si="242"/>
        <v/>
      </c>
      <c r="I1935" s="80" t="str">
        <f>IFERROR(VLOOKUP(D1935,Sheet2!A:B,2,0),"")</f>
        <v/>
      </c>
      <c r="J1935" s="64" t="str">
        <f>IFERROR(IF(I1935&lt;&gt;"",VLOOKUP(I1935,Sheet2!B:C,2,0),""),"")</f>
        <v/>
      </c>
      <c r="K1935" s="64" t="str">
        <f>IFERROR( IF(I1935&lt;&gt;"", HLOOKUP(L$2+$A1935,Sheet2!BX:NK,2,0),""),"")</f>
        <v/>
      </c>
      <c r="L1935" t="str">
        <f>IF(OR(HLOOKUP(L$2+$A1935,Sheet2!BX:NK,$B1935,0),HLOOKUP(L$2+$A1935,Sheet2!BX:NK,$B1935,0)&lt;&gt;""),HLOOKUP(L$2+$A1935,Sheet2!BX:NK,$B1935,0),"")</f>
        <v/>
      </c>
      <c r="M1935" t="str">
        <f>IF(OR(HLOOKUP(M$2+$A1935,Sheet2!BY:NL,$B1935,0),HLOOKUP(M$2+$A1935,Sheet2!BY:NL,$B1935,0)&lt;&gt;""),HLOOKUP(M$2+$A1935,Sheet2!BY:NL,$B1935,0),"")</f>
        <v/>
      </c>
      <c r="N1935" t="str">
        <f>IF(OR(HLOOKUP(N$2+$A1935,Sheet2!BZ:NM,$B1935,0),HLOOKUP(N$2+$A1935,Sheet2!BZ:NM,$B1935,0)&lt;&gt;""),HLOOKUP(N$2+$A1935,Sheet2!BZ:NM,$B1935,0),"")</f>
        <v/>
      </c>
      <c r="O1935" t="str">
        <f>IF(OR(HLOOKUP(O$2+$A1935,Sheet2!CA:NN,$B1935,0),HLOOKUP(O$2+$A1935,Sheet2!CA:NN,$B1935,0)&lt;&gt;""),HLOOKUP(O$2+$A1935,Sheet2!CA:NN,$B1935,0),"")</f>
        <v/>
      </c>
      <c r="P1935" t="str">
        <f>IF(OR(HLOOKUP(P$2+$A1935,Sheet2!CB:NO,$B1935,0),HLOOKUP(P$2+$A1935,Sheet2!CB:NO,$B1935,0)&lt;&gt;""),HLOOKUP(P$2+$A1935,Sheet2!CB:NO,$B1935,0),"")</f>
        <v/>
      </c>
      <c r="Q1935" t="str">
        <f>IF(OR(HLOOKUP(Q$2+$A1935,Sheet2!CC:NO,$B1935,0),HLOOKUP(Q$2+$A1935,Sheet2!CC:NO,$B1935,0)&lt;&gt;""),HLOOKUP(Q$2+$A1935,Sheet2!CC:NO,$B1935,0),"")</f>
        <v/>
      </c>
    </row>
    <row r="1936" spans="1:17" x14ac:dyDescent="0.25">
      <c r="A1936" s="64">
        <f t="shared" si="243"/>
        <v>12</v>
      </c>
      <c r="B1936" s="64">
        <f t="shared" si="244"/>
        <v>198</v>
      </c>
      <c r="C1936" s="64">
        <f t="shared" si="245"/>
        <v>3</v>
      </c>
      <c r="D1936" s="64">
        <f t="shared" si="246"/>
        <v>194</v>
      </c>
      <c r="E1936" s="64">
        <f t="shared" si="247"/>
        <v>966</v>
      </c>
      <c r="F1936" s="64" t="str">
        <f t="shared" si="240"/>
        <v/>
      </c>
      <c r="G1936" s="64" t="str">
        <f t="shared" si="241"/>
        <v/>
      </c>
      <c r="H1936" s="64" t="str">
        <f t="shared" si="242"/>
        <v/>
      </c>
      <c r="I1936" s="80" t="str">
        <f>IFERROR(VLOOKUP(D1936,Sheet2!A:B,2,0),"")</f>
        <v/>
      </c>
      <c r="J1936" s="64" t="str">
        <f>IFERROR(IF(I1936&lt;&gt;"",VLOOKUP(I1936,Sheet2!B:C,2,0),""),"")</f>
        <v/>
      </c>
      <c r="K1936" s="64" t="str">
        <f>IFERROR( IF(I1936&lt;&gt;"", HLOOKUP(L$2+$A1936,Sheet2!BX:NK,2,0),""),"")</f>
        <v/>
      </c>
      <c r="L1936" t="str">
        <f>IF(OR(HLOOKUP(L$2+$A1936,Sheet2!BX:NK,$B1936,0),HLOOKUP(L$2+$A1936,Sheet2!BX:NK,$B1936,0)&lt;&gt;""),HLOOKUP(L$2+$A1936,Sheet2!BX:NK,$B1936,0),"")</f>
        <v/>
      </c>
      <c r="M1936" t="str">
        <f>IF(OR(HLOOKUP(M$2+$A1936,Sheet2!BY:NL,$B1936,0),HLOOKUP(M$2+$A1936,Sheet2!BY:NL,$B1936,0)&lt;&gt;""),HLOOKUP(M$2+$A1936,Sheet2!BY:NL,$B1936,0),"")</f>
        <v/>
      </c>
      <c r="N1936" t="str">
        <f>IF(OR(HLOOKUP(N$2+$A1936,Sheet2!BZ:NM,$B1936,0),HLOOKUP(N$2+$A1936,Sheet2!BZ:NM,$B1936,0)&lt;&gt;""),HLOOKUP(N$2+$A1936,Sheet2!BZ:NM,$B1936,0),"")</f>
        <v/>
      </c>
      <c r="O1936" t="str">
        <f>IF(OR(HLOOKUP(O$2+$A1936,Sheet2!CA:NN,$B1936,0),HLOOKUP(O$2+$A1936,Sheet2!CA:NN,$B1936,0)&lt;&gt;""),HLOOKUP(O$2+$A1936,Sheet2!CA:NN,$B1936,0),"")</f>
        <v/>
      </c>
      <c r="P1936" t="str">
        <f>IF(OR(HLOOKUP(P$2+$A1936,Sheet2!CB:NO,$B1936,0),HLOOKUP(P$2+$A1936,Sheet2!CB:NO,$B1936,0)&lt;&gt;""),HLOOKUP(P$2+$A1936,Sheet2!CB:NO,$B1936,0),"")</f>
        <v/>
      </c>
      <c r="Q1936" t="str">
        <f>IF(OR(HLOOKUP(Q$2+$A1936,Sheet2!CC:NO,$B1936,0),HLOOKUP(Q$2+$A1936,Sheet2!CC:NO,$B1936,0)&lt;&gt;""),HLOOKUP(Q$2+$A1936,Sheet2!CC:NO,$B1936,0),"")</f>
        <v/>
      </c>
    </row>
    <row r="1937" spans="1:17" x14ac:dyDescent="0.25">
      <c r="A1937" s="64">
        <f t="shared" si="243"/>
        <v>18</v>
      </c>
      <c r="B1937" s="64">
        <f t="shared" si="244"/>
        <v>198</v>
      </c>
      <c r="C1937" s="64">
        <f t="shared" si="245"/>
        <v>4</v>
      </c>
      <c r="D1937" s="64">
        <f t="shared" si="246"/>
        <v>194</v>
      </c>
      <c r="E1937" s="64">
        <f t="shared" si="247"/>
        <v>966</v>
      </c>
      <c r="F1937" s="64" t="str">
        <f t="shared" si="240"/>
        <v/>
      </c>
      <c r="G1937" s="64" t="str">
        <f t="shared" si="241"/>
        <v/>
      </c>
      <c r="H1937" s="64" t="str">
        <f t="shared" si="242"/>
        <v/>
      </c>
      <c r="I1937" s="80" t="str">
        <f>IFERROR(VLOOKUP(D1937,Sheet2!A:B,2,0),"")</f>
        <v/>
      </c>
      <c r="J1937" s="64" t="str">
        <f>IFERROR(IF(I1937&lt;&gt;"",VLOOKUP(I1937,Sheet2!B:C,2,0),""),"")</f>
        <v/>
      </c>
      <c r="K1937" s="64" t="str">
        <f>IFERROR( IF(I1937&lt;&gt;"", HLOOKUP(L$2+$A1937,Sheet2!BX:NK,2,0),""),"")</f>
        <v/>
      </c>
      <c r="L1937" t="str">
        <f>IF(OR(HLOOKUP(L$2+$A1937,Sheet2!BX:NK,$B1937,0),HLOOKUP(L$2+$A1937,Sheet2!BX:NK,$B1937,0)&lt;&gt;""),HLOOKUP(L$2+$A1937,Sheet2!BX:NK,$B1937,0),"")</f>
        <v/>
      </c>
      <c r="M1937" t="str">
        <f>IF(OR(HLOOKUP(M$2+$A1937,Sheet2!BY:NL,$B1937,0),HLOOKUP(M$2+$A1937,Sheet2!BY:NL,$B1937,0)&lt;&gt;""),HLOOKUP(M$2+$A1937,Sheet2!BY:NL,$B1937,0),"")</f>
        <v/>
      </c>
      <c r="N1937" t="str">
        <f>IF(OR(HLOOKUP(N$2+$A1937,Sheet2!BZ:NM,$B1937,0),HLOOKUP(N$2+$A1937,Sheet2!BZ:NM,$B1937,0)&lt;&gt;""),HLOOKUP(N$2+$A1937,Sheet2!BZ:NM,$B1937,0),"")</f>
        <v/>
      </c>
      <c r="O1937" t="str">
        <f>IF(OR(HLOOKUP(O$2+$A1937,Sheet2!CA:NN,$B1937,0),HLOOKUP(O$2+$A1937,Sheet2!CA:NN,$B1937,0)&lt;&gt;""),HLOOKUP(O$2+$A1937,Sheet2!CA:NN,$B1937,0),"")</f>
        <v/>
      </c>
      <c r="P1937" t="str">
        <f>IF(OR(HLOOKUP(P$2+$A1937,Sheet2!CB:NO,$B1937,0),HLOOKUP(P$2+$A1937,Sheet2!CB:NO,$B1937,0)&lt;&gt;""),HLOOKUP(P$2+$A1937,Sheet2!CB:NO,$B1937,0),"")</f>
        <v/>
      </c>
      <c r="Q1937" t="str">
        <f>IF(OR(HLOOKUP(Q$2+$A1937,Sheet2!CC:NO,$B1937,0),HLOOKUP(Q$2+$A1937,Sheet2!CC:NO,$B1937,0)&lt;&gt;""),HLOOKUP(Q$2+$A1937,Sheet2!CC:NO,$B1937,0),"")</f>
        <v/>
      </c>
    </row>
    <row r="1938" spans="1:17" x14ac:dyDescent="0.25">
      <c r="A1938" s="64">
        <f t="shared" si="243"/>
        <v>24</v>
      </c>
      <c r="B1938" s="64">
        <f t="shared" si="244"/>
        <v>198</v>
      </c>
      <c r="C1938" s="64">
        <f t="shared" si="245"/>
        <v>5</v>
      </c>
      <c r="D1938" s="64">
        <f t="shared" si="246"/>
        <v>194</v>
      </c>
      <c r="E1938" s="64">
        <f t="shared" si="247"/>
        <v>966</v>
      </c>
      <c r="F1938" s="64" t="str">
        <f t="shared" si="240"/>
        <v/>
      </c>
      <c r="G1938" s="64" t="str">
        <f t="shared" si="241"/>
        <v/>
      </c>
      <c r="H1938" s="64" t="str">
        <f t="shared" si="242"/>
        <v/>
      </c>
      <c r="I1938" s="80" t="str">
        <f>IFERROR(VLOOKUP(D1938,Sheet2!A:B,2,0),"")</f>
        <v/>
      </c>
      <c r="J1938" s="64" t="str">
        <f>IFERROR(IF(I1938&lt;&gt;"",VLOOKUP(I1938,Sheet2!B:C,2,0),""),"")</f>
        <v/>
      </c>
      <c r="K1938" s="64" t="str">
        <f>IFERROR( IF(I1938&lt;&gt;"", HLOOKUP(L$2+$A1938,Sheet2!BX:NK,2,0),""),"")</f>
        <v/>
      </c>
      <c r="L1938" t="str">
        <f>IF(OR(HLOOKUP(L$2+$A1938,Sheet2!BX:NK,$B1938,0),HLOOKUP(L$2+$A1938,Sheet2!BX:NK,$B1938,0)&lt;&gt;""),HLOOKUP(L$2+$A1938,Sheet2!BX:NK,$B1938,0),"")</f>
        <v/>
      </c>
      <c r="M1938" t="str">
        <f>IF(OR(HLOOKUP(M$2+$A1938,Sheet2!BY:NL,$B1938,0),HLOOKUP(M$2+$A1938,Sheet2!BY:NL,$B1938,0)&lt;&gt;""),HLOOKUP(M$2+$A1938,Sheet2!BY:NL,$B1938,0),"")</f>
        <v/>
      </c>
      <c r="N1938" t="str">
        <f>IF(OR(HLOOKUP(N$2+$A1938,Sheet2!BZ:NM,$B1938,0),HLOOKUP(N$2+$A1938,Sheet2!BZ:NM,$B1938,0)&lt;&gt;""),HLOOKUP(N$2+$A1938,Sheet2!BZ:NM,$B1938,0),"")</f>
        <v/>
      </c>
      <c r="O1938" t="str">
        <f>IF(OR(HLOOKUP(O$2+$A1938,Sheet2!CA:NN,$B1938,0),HLOOKUP(O$2+$A1938,Sheet2!CA:NN,$B1938,0)&lt;&gt;""),HLOOKUP(O$2+$A1938,Sheet2!CA:NN,$B1938,0),"")</f>
        <v/>
      </c>
      <c r="P1938" t="str">
        <f>IF(OR(HLOOKUP(P$2+$A1938,Sheet2!CB:NO,$B1938,0),HLOOKUP(P$2+$A1938,Sheet2!CB:NO,$B1938,0)&lt;&gt;""),HLOOKUP(P$2+$A1938,Sheet2!CB:NO,$B1938,0),"")</f>
        <v/>
      </c>
      <c r="Q1938" t="str">
        <f>IF(OR(HLOOKUP(Q$2+$A1938,Sheet2!CC:NO,$B1938,0),HLOOKUP(Q$2+$A1938,Sheet2!CC:NO,$B1938,0)&lt;&gt;""),HLOOKUP(Q$2+$A1938,Sheet2!CC:NO,$B1938,0),"")</f>
        <v/>
      </c>
    </row>
    <row r="1939" spans="1:17" x14ac:dyDescent="0.25">
      <c r="A1939" s="64">
        <f t="shared" si="243"/>
        <v>30</v>
      </c>
      <c r="B1939" s="64">
        <f t="shared" si="244"/>
        <v>198</v>
      </c>
      <c r="C1939" s="64">
        <f t="shared" si="245"/>
        <v>6</v>
      </c>
      <c r="D1939" s="64">
        <f t="shared" si="246"/>
        <v>194</v>
      </c>
      <c r="E1939" s="64">
        <f t="shared" si="247"/>
        <v>966</v>
      </c>
      <c r="F1939" s="64" t="str">
        <f t="shared" si="240"/>
        <v/>
      </c>
      <c r="G1939" s="64" t="str">
        <f t="shared" si="241"/>
        <v/>
      </c>
      <c r="H1939" s="64" t="str">
        <f t="shared" si="242"/>
        <v/>
      </c>
      <c r="I1939" s="80" t="str">
        <f>IFERROR(VLOOKUP(D1939,Sheet2!A:B,2,0),"")</f>
        <v/>
      </c>
      <c r="J1939" s="64" t="str">
        <f>IFERROR(IF(I1939&lt;&gt;"",VLOOKUP(I1939,Sheet2!B:C,2,0),""),"")</f>
        <v/>
      </c>
      <c r="K1939" s="64" t="str">
        <f>IFERROR( IF(I1939&lt;&gt;"", HLOOKUP(L$2+$A1939,Sheet2!BX:NK,2,0),""),"")</f>
        <v/>
      </c>
      <c r="L1939" t="str">
        <f>IF(OR(HLOOKUP(L$2+$A1939,Sheet2!BX:NK,$B1939,0),HLOOKUP(L$2+$A1939,Sheet2!BX:NK,$B1939,0)&lt;&gt;""),HLOOKUP(L$2+$A1939,Sheet2!BX:NK,$B1939,0),"")</f>
        <v/>
      </c>
      <c r="M1939" t="str">
        <f>IF(OR(HLOOKUP(M$2+$A1939,Sheet2!BY:NL,$B1939,0),HLOOKUP(M$2+$A1939,Sheet2!BY:NL,$B1939,0)&lt;&gt;""),HLOOKUP(M$2+$A1939,Sheet2!BY:NL,$B1939,0),"")</f>
        <v/>
      </c>
      <c r="N1939" t="str">
        <f>IF(OR(HLOOKUP(N$2+$A1939,Sheet2!BZ:NM,$B1939,0),HLOOKUP(N$2+$A1939,Sheet2!BZ:NM,$B1939,0)&lt;&gt;""),HLOOKUP(N$2+$A1939,Sheet2!BZ:NM,$B1939,0),"")</f>
        <v/>
      </c>
      <c r="O1939" t="str">
        <f>IF(OR(HLOOKUP(O$2+$A1939,Sheet2!CA:NN,$B1939,0),HLOOKUP(O$2+$A1939,Sheet2!CA:NN,$B1939,0)&lt;&gt;""),HLOOKUP(O$2+$A1939,Sheet2!CA:NN,$B1939,0),"")</f>
        <v/>
      </c>
      <c r="P1939" t="str">
        <f>IF(OR(HLOOKUP(P$2+$A1939,Sheet2!CB:NO,$B1939,0),HLOOKUP(P$2+$A1939,Sheet2!CB:NO,$B1939,0)&lt;&gt;""),HLOOKUP(P$2+$A1939,Sheet2!CB:NO,$B1939,0),"")</f>
        <v/>
      </c>
      <c r="Q1939" t="str">
        <f>IF(OR(HLOOKUP(Q$2+$A1939,Sheet2!CC:NO,$B1939,0),HLOOKUP(Q$2+$A1939,Sheet2!CC:NO,$B1939,0)&lt;&gt;""),HLOOKUP(Q$2+$A1939,Sheet2!CC:NO,$B1939,0),"")</f>
        <v/>
      </c>
    </row>
    <row r="1940" spans="1:17" x14ac:dyDescent="0.25">
      <c r="A1940" s="64">
        <f t="shared" si="243"/>
        <v>36</v>
      </c>
      <c r="B1940" s="64">
        <f t="shared" si="244"/>
        <v>198</v>
      </c>
      <c r="C1940" s="64">
        <f t="shared" si="245"/>
        <v>7</v>
      </c>
      <c r="D1940" s="64">
        <f t="shared" si="246"/>
        <v>194</v>
      </c>
      <c r="E1940" s="64">
        <f t="shared" si="247"/>
        <v>966</v>
      </c>
      <c r="F1940" s="64" t="str">
        <f t="shared" si="240"/>
        <v/>
      </c>
      <c r="G1940" s="64" t="str">
        <f t="shared" si="241"/>
        <v/>
      </c>
      <c r="H1940" s="64" t="str">
        <f t="shared" si="242"/>
        <v/>
      </c>
      <c r="I1940" s="80" t="str">
        <f>IFERROR(VLOOKUP(D1940,Sheet2!A:B,2,0),"")</f>
        <v/>
      </c>
      <c r="J1940" s="64" t="str">
        <f>IFERROR(IF(I1940&lt;&gt;"",VLOOKUP(I1940,Sheet2!B:C,2,0),""),"")</f>
        <v/>
      </c>
      <c r="K1940" s="64" t="str">
        <f>IFERROR( IF(I1940&lt;&gt;"", HLOOKUP(L$2+$A1940,Sheet2!BX:NK,2,0),""),"")</f>
        <v/>
      </c>
      <c r="L1940" t="str">
        <f>IF(OR(HLOOKUP(L$2+$A1940,Sheet2!BX:NK,$B1940,0),HLOOKUP(L$2+$A1940,Sheet2!BX:NK,$B1940,0)&lt;&gt;""),HLOOKUP(L$2+$A1940,Sheet2!BX:NK,$B1940,0),"")</f>
        <v/>
      </c>
      <c r="M1940" t="str">
        <f>IF(OR(HLOOKUP(M$2+$A1940,Sheet2!BY:NL,$B1940,0),HLOOKUP(M$2+$A1940,Sheet2!BY:NL,$B1940,0)&lt;&gt;""),HLOOKUP(M$2+$A1940,Sheet2!BY:NL,$B1940,0),"")</f>
        <v/>
      </c>
      <c r="N1940" t="str">
        <f>IF(OR(HLOOKUP(N$2+$A1940,Sheet2!BZ:NM,$B1940,0),HLOOKUP(N$2+$A1940,Sheet2!BZ:NM,$B1940,0)&lt;&gt;""),HLOOKUP(N$2+$A1940,Sheet2!BZ:NM,$B1940,0),"")</f>
        <v/>
      </c>
      <c r="O1940" t="str">
        <f>IF(OR(HLOOKUP(O$2+$A1940,Sheet2!CA:NN,$B1940,0),HLOOKUP(O$2+$A1940,Sheet2!CA:NN,$B1940,0)&lt;&gt;""),HLOOKUP(O$2+$A1940,Sheet2!CA:NN,$B1940,0),"")</f>
        <v/>
      </c>
      <c r="P1940" t="str">
        <f>IF(OR(HLOOKUP(P$2+$A1940,Sheet2!CB:NO,$B1940,0),HLOOKUP(P$2+$A1940,Sheet2!CB:NO,$B1940,0)&lt;&gt;""),HLOOKUP(P$2+$A1940,Sheet2!CB:NO,$B1940,0),"")</f>
        <v/>
      </c>
      <c r="Q1940" t="str">
        <f>IF(OR(HLOOKUP(Q$2+$A1940,Sheet2!CC:NO,$B1940,0),HLOOKUP(Q$2+$A1940,Sheet2!CC:NO,$B1940,0)&lt;&gt;""),HLOOKUP(Q$2+$A1940,Sheet2!CC:NO,$B1940,0),"")</f>
        <v/>
      </c>
    </row>
    <row r="1941" spans="1:17" x14ac:dyDescent="0.25">
      <c r="A1941" s="64">
        <f t="shared" si="243"/>
        <v>42</v>
      </c>
      <c r="B1941" s="64">
        <f t="shared" si="244"/>
        <v>198</v>
      </c>
      <c r="C1941" s="64">
        <f t="shared" si="245"/>
        <v>8</v>
      </c>
      <c r="D1941" s="64">
        <f t="shared" si="246"/>
        <v>194</v>
      </c>
      <c r="E1941" s="64">
        <f t="shared" si="247"/>
        <v>966</v>
      </c>
      <c r="F1941" s="64" t="str">
        <f t="shared" si="240"/>
        <v/>
      </c>
      <c r="G1941" s="64" t="str">
        <f t="shared" si="241"/>
        <v/>
      </c>
      <c r="H1941" s="64" t="str">
        <f t="shared" si="242"/>
        <v/>
      </c>
      <c r="I1941" s="80" t="str">
        <f>IFERROR(VLOOKUP(D1941,Sheet2!A:B,2,0),"")</f>
        <v/>
      </c>
      <c r="J1941" s="64" t="str">
        <f>IFERROR(IF(I1941&lt;&gt;"",VLOOKUP(I1941,Sheet2!B:C,2,0),""),"")</f>
        <v/>
      </c>
      <c r="K1941" s="64" t="str">
        <f>IFERROR( IF(I1941&lt;&gt;"", HLOOKUP(L$2+$A1941,Sheet2!BX:NK,2,0),""),"")</f>
        <v/>
      </c>
      <c r="L1941" t="str">
        <f>IF(OR(HLOOKUP(L$2+$A1941,Sheet2!BX:NK,$B1941,0),HLOOKUP(L$2+$A1941,Sheet2!BX:NK,$B1941,0)&lt;&gt;""),HLOOKUP(L$2+$A1941,Sheet2!BX:NK,$B1941,0),"")</f>
        <v/>
      </c>
      <c r="M1941" t="str">
        <f>IF(OR(HLOOKUP(M$2+$A1941,Sheet2!BY:NL,$B1941,0),HLOOKUP(M$2+$A1941,Sheet2!BY:NL,$B1941,0)&lt;&gt;""),HLOOKUP(M$2+$A1941,Sheet2!BY:NL,$B1941,0),"")</f>
        <v/>
      </c>
      <c r="N1941" t="str">
        <f>IF(OR(HLOOKUP(N$2+$A1941,Sheet2!BZ:NM,$B1941,0),HLOOKUP(N$2+$A1941,Sheet2!BZ:NM,$B1941,0)&lt;&gt;""),HLOOKUP(N$2+$A1941,Sheet2!BZ:NM,$B1941,0),"")</f>
        <v/>
      </c>
      <c r="O1941" t="str">
        <f>IF(OR(HLOOKUP(O$2+$A1941,Sheet2!CA:NN,$B1941,0),HLOOKUP(O$2+$A1941,Sheet2!CA:NN,$B1941,0)&lt;&gt;""),HLOOKUP(O$2+$A1941,Sheet2!CA:NN,$B1941,0),"")</f>
        <v/>
      </c>
      <c r="P1941" t="str">
        <f>IF(OR(HLOOKUP(P$2+$A1941,Sheet2!CB:NO,$B1941,0),HLOOKUP(P$2+$A1941,Sheet2!CB:NO,$B1941,0)&lt;&gt;""),HLOOKUP(P$2+$A1941,Sheet2!CB:NO,$B1941,0),"")</f>
        <v/>
      </c>
      <c r="Q1941" t="str">
        <f>IF(OR(HLOOKUP(Q$2+$A1941,Sheet2!CC:NO,$B1941,0),HLOOKUP(Q$2+$A1941,Sheet2!CC:NO,$B1941,0)&lt;&gt;""),HLOOKUP(Q$2+$A1941,Sheet2!CC:NO,$B1941,0),"")</f>
        <v/>
      </c>
    </row>
    <row r="1942" spans="1:17" x14ac:dyDescent="0.25">
      <c r="A1942" s="64">
        <f t="shared" si="243"/>
        <v>48</v>
      </c>
      <c r="B1942" s="64">
        <f t="shared" si="244"/>
        <v>198</v>
      </c>
      <c r="C1942" s="64">
        <f t="shared" si="245"/>
        <v>9</v>
      </c>
      <c r="D1942" s="64">
        <f t="shared" si="246"/>
        <v>194</v>
      </c>
      <c r="E1942" s="64">
        <f t="shared" si="247"/>
        <v>966</v>
      </c>
      <c r="F1942" s="64" t="str">
        <f t="shared" si="240"/>
        <v/>
      </c>
      <c r="G1942" s="64" t="str">
        <f t="shared" si="241"/>
        <v/>
      </c>
      <c r="H1942" s="64" t="str">
        <f t="shared" si="242"/>
        <v/>
      </c>
      <c r="I1942" s="80" t="str">
        <f>IFERROR(VLOOKUP(D1942,Sheet2!A:B,2,0),"")</f>
        <v/>
      </c>
      <c r="J1942" s="64" t="str">
        <f>IFERROR(IF(I1942&lt;&gt;"",VLOOKUP(I1942,Sheet2!B:C,2,0),""),"")</f>
        <v/>
      </c>
      <c r="K1942" s="64" t="str">
        <f>IFERROR( IF(I1942&lt;&gt;"", HLOOKUP(L$2+$A1942,Sheet2!BX:NK,2,0),""),"")</f>
        <v/>
      </c>
      <c r="L1942" t="str">
        <f>IF(OR(HLOOKUP(L$2+$A1942,Sheet2!BX:NK,$B1942,0),HLOOKUP(L$2+$A1942,Sheet2!BX:NK,$B1942,0)&lt;&gt;""),HLOOKUP(L$2+$A1942,Sheet2!BX:NK,$B1942,0),"")</f>
        <v/>
      </c>
      <c r="M1942" t="str">
        <f>IF(OR(HLOOKUP(M$2+$A1942,Sheet2!BY:NL,$B1942,0),HLOOKUP(M$2+$A1942,Sheet2!BY:NL,$B1942,0)&lt;&gt;""),HLOOKUP(M$2+$A1942,Sheet2!BY:NL,$B1942,0),"")</f>
        <v/>
      </c>
      <c r="N1942" t="str">
        <f>IF(OR(HLOOKUP(N$2+$A1942,Sheet2!BZ:NM,$B1942,0),HLOOKUP(N$2+$A1942,Sheet2!BZ:NM,$B1942,0)&lt;&gt;""),HLOOKUP(N$2+$A1942,Sheet2!BZ:NM,$B1942,0),"")</f>
        <v/>
      </c>
      <c r="O1942" t="str">
        <f>IF(OR(HLOOKUP(O$2+$A1942,Sheet2!CA:NN,$B1942,0),HLOOKUP(O$2+$A1942,Sheet2!CA:NN,$B1942,0)&lt;&gt;""),HLOOKUP(O$2+$A1942,Sheet2!CA:NN,$B1942,0),"")</f>
        <v/>
      </c>
      <c r="P1942" t="str">
        <f>IF(OR(HLOOKUP(P$2+$A1942,Sheet2!CB:NO,$B1942,0),HLOOKUP(P$2+$A1942,Sheet2!CB:NO,$B1942,0)&lt;&gt;""),HLOOKUP(P$2+$A1942,Sheet2!CB:NO,$B1942,0),"")</f>
        <v/>
      </c>
      <c r="Q1942" t="str">
        <f>IF(OR(HLOOKUP(Q$2+$A1942,Sheet2!CC:NO,$B1942,0),HLOOKUP(Q$2+$A1942,Sheet2!CC:NO,$B1942,0)&lt;&gt;""),HLOOKUP(Q$2+$A1942,Sheet2!CC:NO,$B1942,0),"")</f>
        <v/>
      </c>
    </row>
    <row r="1943" spans="1:17" x14ac:dyDescent="0.25">
      <c r="A1943" s="64">
        <f t="shared" si="243"/>
        <v>54</v>
      </c>
      <c r="B1943" s="64">
        <f t="shared" si="244"/>
        <v>198</v>
      </c>
      <c r="C1943" s="64">
        <f t="shared" si="245"/>
        <v>10</v>
      </c>
      <c r="D1943" s="64">
        <f t="shared" si="246"/>
        <v>194</v>
      </c>
      <c r="E1943" s="64">
        <f t="shared" si="247"/>
        <v>966</v>
      </c>
      <c r="F1943" s="64" t="str">
        <f t="shared" si="240"/>
        <v/>
      </c>
      <c r="G1943" s="64" t="str">
        <f t="shared" si="241"/>
        <v/>
      </c>
      <c r="H1943" s="64" t="str">
        <f t="shared" si="242"/>
        <v/>
      </c>
      <c r="I1943" s="80" t="str">
        <f>IFERROR(VLOOKUP(D1943,Sheet2!A:B,2,0),"")</f>
        <v/>
      </c>
      <c r="J1943" s="64" t="str">
        <f>IFERROR(IF(I1943&lt;&gt;"",VLOOKUP(I1943,Sheet2!B:C,2,0),""),"")</f>
        <v/>
      </c>
      <c r="K1943" s="64" t="str">
        <f>IFERROR( IF(I1943&lt;&gt;"", HLOOKUP(L$2+$A1943,Sheet2!BX:NK,2,0),""),"")</f>
        <v/>
      </c>
      <c r="L1943" t="str">
        <f>IF(OR(HLOOKUP(L$2+$A1943,Sheet2!BX:NK,$B1943,0),HLOOKUP(L$2+$A1943,Sheet2!BX:NK,$B1943,0)&lt;&gt;""),HLOOKUP(L$2+$A1943,Sheet2!BX:NK,$B1943,0),"")</f>
        <v/>
      </c>
      <c r="M1943" t="str">
        <f>IF(OR(HLOOKUP(M$2+$A1943,Sheet2!BY:NL,$B1943,0),HLOOKUP(M$2+$A1943,Sheet2!BY:NL,$B1943,0)&lt;&gt;""),HLOOKUP(M$2+$A1943,Sheet2!BY:NL,$B1943,0),"")</f>
        <v/>
      </c>
      <c r="N1943" t="str">
        <f>IF(OR(HLOOKUP(N$2+$A1943,Sheet2!BZ:NM,$B1943,0),HLOOKUP(N$2+$A1943,Sheet2!BZ:NM,$B1943,0)&lt;&gt;""),HLOOKUP(N$2+$A1943,Sheet2!BZ:NM,$B1943,0),"")</f>
        <v/>
      </c>
      <c r="O1943" t="str">
        <f>IF(OR(HLOOKUP(O$2+$A1943,Sheet2!CA:NN,$B1943,0),HLOOKUP(O$2+$A1943,Sheet2!CA:NN,$B1943,0)&lt;&gt;""),HLOOKUP(O$2+$A1943,Sheet2!CA:NN,$B1943,0),"")</f>
        <v/>
      </c>
      <c r="P1943" t="str">
        <f>IF(OR(HLOOKUP(P$2+$A1943,Sheet2!CB:NO,$B1943,0),HLOOKUP(P$2+$A1943,Sheet2!CB:NO,$B1943,0)&lt;&gt;""),HLOOKUP(P$2+$A1943,Sheet2!CB:NO,$B1943,0),"")</f>
        <v/>
      </c>
      <c r="Q1943" t="str">
        <f>IF(OR(HLOOKUP(Q$2+$A1943,Sheet2!CC:NO,$B1943,0),HLOOKUP(Q$2+$A1943,Sheet2!CC:NO,$B1943,0)&lt;&gt;""),HLOOKUP(Q$2+$A1943,Sheet2!CC:NO,$B1943,0),"")</f>
        <v/>
      </c>
    </row>
    <row r="1944" spans="1:17" x14ac:dyDescent="0.25">
      <c r="A1944" s="64">
        <f t="shared" si="243"/>
        <v>0</v>
      </c>
      <c r="B1944" s="64">
        <f t="shared" si="244"/>
        <v>199</v>
      </c>
      <c r="C1944" s="64">
        <f t="shared" si="245"/>
        <v>1</v>
      </c>
      <c r="D1944" s="64">
        <f t="shared" si="246"/>
        <v>195</v>
      </c>
      <c r="E1944" s="64">
        <f t="shared" si="247"/>
        <v>971</v>
      </c>
      <c r="F1944" s="64" t="str">
        <f t="shared" si="240"/>
        <v/>
      </c>
      <c r="G1944" s="64" t="str">
        <f t="shared" si="241"/>
        <v/>
      </c>
      <c r="H1944" s="64" t="str">
        <f t="shared" si="242"/>
        <v/>
      </c>
      <c r="I1944" s="80" t="str">
        <f>IFERROR(VLOOKUP(D1944,Sheet2!A:B,2,0),"")</f>
        <v/>
      </c>
      <c r="J1944" s="64" t="str">
        <f>IFERROR(IF(I1944&lt;&gt;"",VLOOKUP(I1944,Sheet2!B:C,2,0),""),"")</f>
        <v/>
      </c>
      <c r="K1944" s="64" t="str">
        <f>IFERROR( IF(I1944&lt;&gt;"", HLOOKUP(L$2+$A1944,Sheet2!BX:NK,2,0),""),"")</f>
        <v/>
      </c>
      <c r="L1944" t="str">
        <f>IF(OR(HLOOKUP(L$2+$A1944,Sheet2!BX:NK,$B1944,0),HLOOKUP(L$2+$A1944,Sheet2!BX:NK,$B1944,0)&lt;&gt;""),HLOOKUP(L$2+$A1944,Sheet2!BX:NK,$B1944,0),"")</f>
        <v/>
      </c>
      <c r="M1944" t="str">
        <f>IF(OR(HLOOKUP(M$2+$A1944,Sheet2!BY:NL,$B1944,0),HLOOKUP(M$2+$A1944,Sheet2!BY:NL,$B1944,0)&lt;&gt;""),HLOOKUP(M$2+$A1944,Sheet2!BY:NL,$B1944,0),"")</f>
        <v/>
      </c>
      <c r="N1944" t="str">
        <f>IF(OR(HLOOKUP(N$2+$A1944,Sheet2!BZ:NM,$B1944,0),HLOOKUP(N$2+$A1944,Sheet2!BZ:NM,$B1944,0)&lt;&gt;""),HLOOKUP(N$2+$A1944,Sheet2!BZ:NM,$B1944,0),"")</f>
        <v/>
      </c>
      <c r="O1944" t="str">
        <f>IF(OR(HLOOKUP(O$2+$A1944,Sheet2!CA:NN,$B1944,0),HLOOKUP(O$2+$A1944,Sheet2!CA:NN,$B1944,0)&lt;&gt;""),HLOOKUP(O$2+$A1944,Sheet2!CA:NN,$B1944,0),"")</f>
        <v/>
      </c>
      <c r="P1944" t="str">
        <f>IF(OR(HLOOKUP(P$2+$A1944,Sheet2!CB:NO,$B1944,0),HLOOKUP(P$2+$A1944,Sheet2!CB:NO,$B1944,0)&lt;&gt;""),HLOOKUP(P$2+$A1944,Sheet2!CB:NO,$B1944,0),"")</f>
        <v/>
      </c>
      <c r="Q1944" t="str">
        <f>IF(OR(HLOOKUP(Q$2+$A1944,Sheet2!CC:NO,$B1944,0),HLOOKUP(Q$2+$A1944,Sheet2!CC:NO,$B1944,0)&lt;&gt;""),HLOOKUP(Q$2+$A1944,Sheet2!CC:NO,$B1944,0),"")</f>
        <v/>
      </c>
    </row>
    <row r="1945" spans="1:17" x14ac:dyDescent="0.25">
      <c r="A1945" s="64">
        <f t="shared" si="243"/>
        <v>6</v>
      </c>
      <c r="B1945" s="64">
        <f t="shared" si="244"/>
        <v>199</v>
      </c>
      <c r="C1945" s="64">
        <f t="shared" si="245"/>
        <v>2</v>
      </c>
      <c r="D1945" s="64">
        <f t="shared" si="246"/>
        <v>195</v>
      </c>
      <c r="E1945" s="64">
        <f t="shared" si="247"/>
        <v>971</v>
      </c>
      <c r="F1945" s="64" t="str">
        <f t="shared" si="240"/>
        <v/>
      </c>
      <c r="G1945" s="64" t="str">
        <f t="shared" si="241"/>
        <v/>
      </c>
      <c r="H1945" s="64" t="str">
        <f t="shared" si="242"/>
        <v/>
      </c>
      <c r="I1945" s="80" t="str">
        <f>IFERROR(VLOOKUP(D1945,Sheet2!A:B,2,0),"")</f>
        <v/>
      </c>
      <c r="J1945" s="64" t="str">
        <f>IFERROR(IF(I1945&lt;&gt;"",VLOOKUP(I1945,Sheet2!B:C,2,0),""),"")</f>
        <v/>
      </c>
      <c r="K1945" s="64" t="str">
        <f>IFERROR( IF(I1945&lt;&gt;"", HLOOKUP(L$2+$A1945,Sheet2!BX:NK,2,0),""),"")</f>
        <v/>
      </c>
      <c r="L1945" t="str">
        <f>IF(OR(HLOOKUP(L$2+$A1945,Sheet2!BX:NK,$B1945,0),HLOOKUP(L$2+$A1945,Sheet2!BX:NK,$B1945,0)&lt;&gt;""),HLOOKUP(L$2+$A1945,Sheet2!BX:NK,$B1945,0),"")</f>
        <v/>
      </c>
      <c r="M1945" t="str">
        <f>IF(OR(HLOOKUP(M$2+$A1945,Sheet2!BY:NL,$B1945,0),HLOOKUP(M$2+$A1945,Sheet2!BY:NL,$B1945,0)&lt;&gt;""),HLOOKUP(M$2+$A1945,Sheet2!BY:NL,$B1945,0),"")</f>
        <v/>
      </c>
      <c r="N1945" t="str">
        <f>IF(OR(HLOOKUP(N$2+$A1945,Sheet2!BZ:NM,$B1945,0),HLOOKUP(N$2+$A1945,Sheet2!BZ:NM,$B1945,0)&lt;&gt;""),HLOOKUP(N$2+$A1945,Sheet2!BZ:NM,$B1945,0),"")</f>
        <v/>
      </c>
      <c r="O1945" t="str">
        <f>IF(OR(HLOOKUP(O$2+$A1945,Sheet2!CA:NN,$B1945,0),HLOOKUP(O$2+$A1945,Sheet2!CA:NN,$B1945,0)&lt;&gt;""),HLOOKUP(O$2+$A1945,Sheet2!CA:NN,$B1945,0),"")</f>
        <v/>
      </c>
      <c r="P1945" t="str">
        <f>IF(OR(HLOOKUP(P$2+$A1945,Sheet2!CB:NO,$B1945,0),HLOOKUP(P$2+$A1945,Sheet2!CB:NO,$B1945,0)&lt;&gt;""),HLOOKUP(P$2+$A1945,Sheet2!CB:NO,$B1945,0),"")</f>
        <v/>
      </c>
      <c r="Q1945" t="str">
        <f>IF(OR(HLOOKUP(Q$2+$A1945,Sheet2!CC:NO,$B1945,0),HLOOKUP(Q$2+$A1945,Sheet2!CC:NO,$B1945,0)&lt;&gt;""),HLOOKUP(Q$2+$A1945,Sheet2!CC:NO,$B1945,0),"")</f>
        <v/>
      </c>
    </row>
    <row r="1946" spans="1:17" x14ac:dyDescent="0.25">
      <c r="A1946" s="64">
        <f t="shared" si="243"/>
        <v>12</v>
      </c>
      <c r="B1946" s="64">
        <f t="shared" si="244"/>
        <v>199</v>
      </c>
      <c r="C1946" s="64">
        <f t="shared" si="245"/>
        <v>3</v>
      </c>
      <c r="D1946" s="64">
        <f t="shared" si="246"/>
        <v>195</v>
      </c>
      <c r="E1946" s="64">
        <f t="shared" si="247"/>
        <v>971</v>
      </c>
      <c r="F1946" s="64" t="str">
        <f t="shared" si="240"/>
        <v/>
      </c>
      <c r="G1946" s="64" t="str">
        <f t="shared" si="241"/>
        <v/>
      </c>
      <c r="H1946" s="64" t="str">
        <f t="shared" si="242"/>
        <v/>
      </c>
      <c r="I1946" s="80" t="str">
        <f>IFERROR(VLOOKUP(D1946,Sheet2!A:B,2,0),"")</f>
        <v/>
      </c>
      <c r="J1946" s="64" t="str">
        <f>IFERROR(IF(I1946&lt;&gt;"",VLOOKUP(I1946,Sheet2!B:C,2,0),""),"")</f>
        <v/>
      </c>
      <c r="K1946" s="64" t="str">
        <f>IFERROR( IF(I1946&lt;&gt;"", HLOOKUP(L$2+$A1946,Sheet2!BX:NK,2,0),""),"")</f>
        <v/>
      </c>
      <c r="L1946" t="str">
        <f>IF(OR(HLOOKUP(L$2+$A1946,Sheet2!BX:NK,$B1946,0),HLOOKUP(L$2+$A1946,Sheet2!BX:NK,$B1946,0)&lt;&gt;""),HLOOKUP(L$2+$A1946,Sheet2!BX:NK,$B1946,0),"")</f>
        <v/>
      </c>
      <c r="M1946" t="str">
        <f>IF(OR(HLOOKUP(M$2+$A1946,Sheet2!BY:NL,$B1946,0),HLOOKUP(M$2+$A1946,Sheet2!BY:NL,$B1946,0)&lt;&gt;""),HLOOKUP(M$2+$A1946,Sheet2!BY:NL,$B1946,0),"")</f>
        <v/>
      </c>
      <c r="N1946" t="str">
        <f>IF(OR(HLOOKUP(N$2+$A1946,Sheet2!BZ:NM,$B1946,0),HLOOKUP(N$2+$A1946,Sheet2!BZ:NM,$B1946,0)&lt;&gt;""),HLOOKUP(N$2+$A1946,Sheet2!BZ:NM,$B1946,0),"")</f>
        <v/>
      </c>
      <c r="O1946" t="str">
        <f>IF(OR(HLOOKUP(O$2+$A1946,Sheet2!CA:NN,$B1946,0),HLOOKUP(O$2+$A1946,Sheet2!CA:NN,$B1946,0)&lt;&gt;""),HLOOKUP(O$2+$A1946,Sheet2!CA:NN,$B1946,0),"")</f>
        <v/>
      </c>
      <c r="P1946" t="str">
        <f>IF(OR(HLOOKUP(P$2+$A1946,Sheet2!CB:NO,$B1946,0),HLOOKUP(P$2+$A1946,Sheet2!CB:NO,$B1946,0)&lt;&gt;""),HLOOKUP(P$2+$A1946,Sheet2!CB:NO,$B1946,0),"")</f>
        <v/>
      </c>
      <c r="Q1946" t="str">
        <f>IF(OR(HLOOKUP(Q$2+$A1946,Sheet2!CC:NO,$B1946,0),HLOOKUP(Q$2+$A1946,Sheet2!CC:NO,$B1946,0)&lt;&gt;""),HLOOKUP(Q$2+$A1946,Sheet2!CC:NO,$B1946,0),"")</f>
        <v/>
      </c>
    </row>
    <row r="1947" spans="1:17" x14ac:dyDescent="0.25">
      <c r="A1947" s="64">
        <f t="shared" si="243"/>
        <v>18</v>
      </c>
      <c r="B1947" s="64">
        <f t="shared" si="244"/>
        <v>199</v>
      </c>
      <c r="C1947" s="64">
        <f t="shared" si="245"/>
        <v>4</v>
      </c>
      <c r="D1947" s="64">
        <f t="shared" si="246"/>
        <v>195</v>
      </c>
      <c r="E1947" s="64">
        <f t="shared" si="247"/>
        <v>971</v>
      </c>
      <c r="F1947" s="64" t="str">
        <f t="shared" si="240"/>
        <v/>
      </c>
      <c r="G1947" s="64" t="str">
        <f t="shared" si="241"/>
        <v/>
      </c>
      <c r="H1947" s="64" t="str">
        <f t="shared" si="242"/>
        <v/>
      </c>
      <c r="I1947" s="80" t="str">
        <f>IFERROR(VLOOKUP(D1947,Sheet2!A:B,2,0),"")</f>
        <v/>
      </c>
      <c r="J1947" s="64" t="str">
        <f>IFERROR(IF(I1947&lt;&gt;"",VLOOKUP(I1947,Sheet2!B:C,2,0),""),"")</f>
        <v/>
      </c>
      <c r="K1947" s="64" t="str">
        <f>IFERROR( IF(I1947&lt;&gt;"", HLOOKUP(L$2+$A1947,Sheet2!BX:NK,2,0),""),"")</f>
        <v/>
      </c>
      <c r="L1947" t="str">
        <f>IF(OR(HLOOKUP(L$2+$A1947,Sheet2!BX:NK,$B1947,0),HLOOKUP(L$2+$A1947,Sheet2!BX:NK,$B1947,0)&lt;&gt;""),HLOOKUP(L$2+$A1947,Sheet2!BX:NK,$B1947,0),"")</f>
        <v/>
      </c>
      <c r="M1947" t="str">
        <f>IF(OR(HLOOKUP(M$2+$A1947,Sheet2!BY:NL,$B1947,0),HLOOKUP(M$2+$A1947,Sheet2!BY:NL,$B1947,0)&lt;&gt;""),HLOOKUP(M$2+$A1947,Sheet2!BY:NL,$B1947,0),"")</f>
        <v/>
      </c>
      <c r="N1947" t="str">
        <f>IF(OR(HLOOKUP(N$2+$A1947,Sheet2!BZ:NM,$B1947,0),HLOOKUP(N$2+$A1947,Sheet2!BZ:NM,$B1947,0)&lt;&gt;""),HLOOKUP(N$2+$A1947,Sheet2!BZ:NM,$B1947,0),"")</f>
        <v/>
      </c>
      <c r="O1947" t="str">
        <f>IF(OR(HLOOKUP(O$2+$A1947,Sheet2!CA:NN,$B1947,0),HLOOKUP(O$2+$A1947,Sheet2!CA:NN,$B1947,0)&lt;&gt;""),HLOOKUP(O$2+$A1947,Sheet2!CA:NN,$B1947,0),"")</f>
        <v/>
      </c>
      <c r="P1947" t="str">
        <f>IF(OR(HLOOKUP(P$2+$A1947,Sheet2!CB:NO,$B1947,0),HLOOKUP(P$2+$A1947,Sheet2!CB:NO,$B1947,0)&lt;&gt;""),HLOOKUP(P$2+$A1947,Sheet2!CB:NO,$B1947,0),"")</f>
        <v/>
      </c>
      <c r="Q1947" t="str">
        <f>IF(OR(HLOOKUP(Q$2+$A1947,Sheet2!CC:NO,$B1947,0),HLOOKUP(Q$2+$A1947,Sheet2!CC:NO,$B1947,0)&lt;&gt;""),HLOOKUP(Q$2+$A1947,Sheet2!CC:NO,$B1947,0),"")</f>
        <v/>
      </c>
    </row>
    <row r="1948" spans="1:17" x14ac:dyDescent="0.25">
      <c r="A1948" s="64">
        <f t="shared" si="243"/>
        <v>24</v>
      </c>
      <c r="B1948" s="64">
        <f t="shared" si="244"/>
        <v>199</v>
      </c>
      <c r="C1948" s="64">
        <f t="shared" si="245"/>
        <v>5</v>
      </c>
      <c r="D1948" s="64">
        <f t="shared" si="246"/>
        <v>195</v>
      </c>
      <c r="E1948" s="64">
        <f t="shared" si="247"/>
        <v>971</v>
      </c>
      <c r="F1948" s="64" t="str">
        <f t="shared" si="240"/>
        <v/>
      </c>
      <c r="G1948" s="64" t="str">
        <f t="shared" si="241"/>
        <v/>
      </c>
      <c r="H1948" s="64" t="str">
        <f t="shared" si="242"/>
        <v/>
      </c>
      <c r="I1948" s="80" t="str">
        <f>IFERROR(VLOOKUP(D1948,Sheet2!A:B,2,0),"")</f>
        <v/>
      </c>
      <c r="J1948" s="64" t="str">
        <f>IFERROR(IF(I1948&lt;&gt;"",VLOOKUP(I1948,Sheet2!B:C,2,0),""),"")</f>
        <v/>
      </c>
      <c r="K1948" s="64" t="str">
        <f>IFERROR( IF(I1948&lt;&gt;"", HLOOKUP(L$2+$A1948,Sheet2!BX:NK,2,0),""),"")</f>
        <v/>
      </c>
      <c r="L1948" t="str">
        <f>IF(OR(HLOOKUP(L$2+$A1948,Sheet2!BX:NK,$B1948,0),HLOOKUP(L$2+$A1948,Sheet2!BX:NK,$B1948,0)&lt;&gt;""),HLOOKUP(L$2+$A1948,Sheet2!BX:NK,$B1948,0),"")</f>
        <v/>
      </c>
      <c r="M1948" t="str">
        <f>IF(OR(HLOOKUP(M$2+$A1948,Sheet2!BY:NL,$B1948,0),HLOOKUP(M$2+$A1948,Sheet2!BY:NL,$B1948,0)&lt;&gt;""),HLOOKUP(M$2+$A1948,Sheet2!BY:NL,$B1948,0),"")</f>
        <v/>
      </c>
      <c r="N1948" t="str">
        <f>IF(OR(HLOOKUP(N$2+$A1948,Sheet2!BZ:NM,$B1948,0),HLOOKUP(N$2+$A1948,Sheet2!BZ:NM,$B1948,0)&lt;&gt;""),HLOOKUP(N$2+$A1948,Sheet2!BZ:NM,$B1948,0),"")</f>
        <v/>
      </c>
      <c r="O1948" t="str">
        <f>IF(OR(HLOOKUP(O$2+$A1948,Sheet2!CA:NN,$B1948,0),HLOOKUP(O$2+$A1948,Sheet2!CA:NN,$B1948,0)&lt;&gt;""),HLOOKUP(O$2+$A1948,Sheet2!CA:NN,$B1948,0),"")</f>
        <v/>
      </c>
      <c r="P1948" t="str">
        <f>IF(OR(HLOOKUP(P$2+$A1948,Sheet2!CB:NO,$B1948,0),HLOOKUP(P$2+$A1948,Sheet2!CB:NO,$B1948,0)&lt;&gt;""),HLOOKUP(P$2+$A1948,Sheet2!CB:NO,$B1948,0),"")</f>
        <v/>
      </c>
      <c r="Q1948" t="str">
        <f>IF(OR(HLOOKUP(Q$2+$A1948,Sheet2!CC:NO,$B1948,0),HLOOKUP(Q$2+$A1948,Sheet2!CC:NO,$B1948,0)&lt;&gt;""),HLOOKUP(Q$2+$A1948,Sheet2!CC:NO,$B1948,0),"")</f>
        <v/>
      </c>
    </row>
    <row r="1949" spans="1:17" x14ac:dyDescent="0.25">
      <c r="A1949" s="64">
        <f t="shared" si="243"/>
        <v>30</v>
      </c>
      <c r="B1949" s="64">
        <f t="shared" si="244"/>
        <v>199</v>
      </c>
      <c r="C1949" s="64">
        <f t="shared" si="245"/>
        <v>6</v>
      </c>
      <c r="D1949" s="64">
        <f t="shared" si="246"/>
        <v>195</v>
      </c>
      <c r="E1949" s="64">
        <f t="shared" si="247"/>
        <v>971</v>
      </c>
      <c r="F1949" s="64" t="str">
        <f t="shared" si="240"/>
        <v/>
      </c>
      <c r="G1949" s="64" t="str">
        <f t="shared" si="241"/>
        <v/>
      </c>
      <c r="H1949" s="64" t="str">
        <f t="shared" si="242"/>
        <v/>
      </c>
      <c r="I1949" s="80" t="str">
        <f>IFERROR(VLOOKUP(D1949,Sheet2!A:B,2,0),"")</f>
        <v/>
      </c>
      <c r="J1949" s="64" t="str">
        <f>IFERROR(IF(I1949&lt;&gt;"",VLOOKUP(I1949,Sheet2!B:C,2,0),""),"")</f>
        <v/>
      </c>
      <c r="K1949" s="64" t="str">
        <f>IFERROR( IF(I1949&lt;&gt;"", HLOOKUP(L$2+$A1949,Sheet2!BX:NK,2,0),""),"")</f>
        <v/>
      </c>
      <c r="L1949" t="str">
        <f>IF(OR(HLOOKUP(L$2+$A1949,Sheet2!BX:NK,$B1949,0),HLOOKUP(L$2+$A1949,Sheet2!BX:NK,$B1949,0)&lt;&gt;""),HLOOKUP(L$2+$A1949,Sheet2!BX:NK,$B1949,0),"")</f>
        <v/>
      </c>
      <c r="M1949" t="str">
        <f>IF(OR(HLOOKUP(M$2+$A1949,Sheet2!BY:NL,$B1949,0),HLOOKUP(M$2+$A1949,Sheet2!BY:NL,$B1949,0)&lt;&gt;""),HLOOKUP(M$2+$A1949,Sheet2!BY:NL,$B1949,0),"")</f>
        <v/>
      </c>
      <c r="N1949" t="str">
        <f>IF(OR(HLOOKUP(N$2+$A1949,Sheet2!BZ:NM,$B1949,0),HLOOKUP(N$2+$A1949,Sheet2!BZ:NM,$B1949,0)&lt;&gt;""),HLOOKUP(N$2+$A1949,Sheet2!BZ:NM,$B1949,0),"")</f>
        <v/>
      </c>
      <c r="O1949" t="str">
        <f>IF(OR(HLOOKUP(O$2+$A1949,Sheet2!CA:NN,$B1949,0),HLOOKUP(O$2+$A1949,Sheet2!CA:NN,$B1949,0)&lt;&gt;""),HLOOKUP(O$2+$A1949,Sheet2!CA:NN,$B1949,0),"")</f>
        <v/>
      </c>
      <c r="P1949" t="str">
        <f>IF(OR(HLOOKUP(P$2+$A1949,Sheet2!CB:NO,$B1949,0),HLOOKUP(P$2+$A1949,Sheet2!CB:NO,$B1949,0)&lt;&gt;""),HLOOKUP(P$2+$A1949,Sheet2!CB:NO,$B1949,0),"")</f>
        <v/>
      </c>
      <c r="Q1949" t="str">
        <f>IF(OR(HLOOKUP(Q$2+$A1949,Sheet2!CC:NO,$B1949,0),HLOOKUP(Q$2+$A1949,Sheet2!CC:NO,$B1949,0)&lt;&gt;""),HLOOKUP(Q$2+$A1949,Sheet2!CC:NO,$B1949,0),"")</f>
        <v/>
      </c>
    </row>
    <row r="1950" spans="1:17" x14ac:dyDescent="0.25">
      <c r="A1950" s="64">
        <f t="shared" si="243"/>
        <v>36</v>
      </c>
      <c r="B1950" s="64">
        <f t="shared" si="244"/>
        <v>199</v>
      </c>
      <c r="C1950" s="64">
        <f t="shared" si="245"/>
        <v>7</v>
      </c>
      <c r="D1950" s="64">
        <f t="shared" si="246"/>
        <v>195</v>
      </c>
      <c r="E1950" s="64">
        <f t="shared" si="247"/>
        <v>971</v>
      </c>
      <c r="F1950" s="64" t="str">
        <f t="shared" si="240"/>
        <v/>
      </c>
      <c r="G1950" s="64" t="str">
        <f t="shared" si="241"/>
        <v/>
      </c>
      <c r="H1950" s="64" t="str">
        <f t="shared" si="242"/>
        <v/>
      </c>
      <c r="I1950" s="80" t="str">
        <f>IFERROR(VLOOKUP(D1950,Sheet2!A:B,2,0),"")</f>
        <v/>
      </c>
      <c r="J1950" s="64" t="str">
        <f>IFERROR(IF(I1950&lt;&gt;"",VLOOKUP(I1950,Sheet2!B:C,2,0),""),"")</f>
        <v/>
      </c>
      <c r="K1950" s="64" t="str">
        <f>IFERROR( IF(I1950&lt;&gt;"", HLOOKUP(L$2+$A1950,Sheet2!BX:NK,2,0),""),"")</f>
        <v/>
      </c>
      <c r="L1950" t="str">
        <f>IF(OR(HLOOKUP(L$2+$A1950,Sheet2!BX:NK,$B1950,0),HLOOKUP(L$2+$A1950,Sheet2!BX:NK,$B1950,0)&lt;&gt;""),HLOOKUP(L$2+$A1950,Sheet2!BX:NK,$B1950,0),"")</f>
        <v/>
      </c>
      <c r="M1950" t="str">
        <f>IF(OR(HLOOKUP(M$2+$A1950,Sheet2!BY:NL,$B1950,0),HLOOKUP(M$2+$A1950,Sheet2!BY:NL,$B1950,0)&lt;&gt;""),HLOOKUP(M$2+$A1950,Sheet2!BY:NL,$B1950,0),"")</f>
        <v/>
      </c>
      <c r="N1950" t="str">
        <f>IF(OR(HLOOKUP(N$2+$A1950,Sheet2!BZ:NM,$B1950,0),HLOOKUP(N$2+$A1950,Sheet2!BZ:NM,$B1950,0)&lt;&gt;""),HLOOKUP(N$2+$A1950,Sheet2!BZ:NM,$B1950,0),"")</f>
        <v/>
      </c>
      <c r="O1950" t="str">
        <f>IF(OR(HLOOKUP(O$2+$A1950,Sheet2!CA:NN,$B1950,0),HLOOKUP(O$2+$A1950,Sheet2!CA:NN,$B1950,0)&lt;&gt;""),HLOOKUP(O$2+$A1950,Sheet2!CA:NN,$B1950,0),"")</f>
        <v/>
      </c>
      <c r="P1950" t="str">
        <f>IF(OR(HLOOKUP(P$2+$A1950,Sheet2!CB:NO,$B1950,0),HLOOKUP(P$2+$A1950,Sheet2!CB:NO,$B1950,0)&lt;&gt;""),HLOOKUP(P$2+$A1950,Sheet2!CB:NO,$B1950,0),"")</f>
        <v/>
      </c>
      <c r="Q1950" t="str">
        <f>IF(OR(HLOOKUP(Q$2+$A1950,Sheet2!CC:NO,$B1950,0),HLOOKUP(Q$2+$A1950,Sheet2!CC:NO,$B1950,0)&lt;&gt;""),HLOOKUP(Q$2+$A1950,Sheet2!CC:NO,$B1950,0),"")</f>
        <v/>
      </c>
    </row>
    <row r="1951" spans="1:17" x14ac:dyDescent="0.25">
      <c r="A1951" s="64">
        <f t="shared" si="243"/>
        <v>42</v>
      </c>
      <c r="B1951" s="64">
        <f t="shared" si="244"/>
        <v>199</v>
      </c>
      <c r="C1951" s="64">
        <f t="shared" si="245"/>
        <v>8</v>
      </c>
      <c r="D1951" s="64">
        <f t="shared" si="246"/>
        <v>195</v>
      </c>
      <c r="E1951" s="64">
        <f t="shared" si="247"/>
        <v>971</v>
      </c>
      <c r="F1951" s="64" t="str">
        <f t="shared" si="240"/>
        <v/>
      </c>
      <c r="G1951" s="64" t="str">
        <f t="shared" si="241"/>
        <v/>
      </c>
      <c r="H1951" s="64" t="str">
        <f t="shared" si="242"/>
        <v/>
      </c>
      <c r="I1951" s="80" t="str">
        <f>IFERROR(VLOOKUP(D1951,Sheet2!A:B,2,0),"")</f>
        <v/>
      </c>
      <c r="J1951" s="64" t="str">
        <f>IFERROR(IF(I1951&lt;&gt;"",VLOOKUP(I1951,Sheet2!B:C,2,0),""),"")</f>
        <v/>
      </c>
      <c r="K1951" s="64" t="str">
        <f>IFERROR( IF(I1951&lt;&gt;"", HLOOKUP(L$2+$A1951,Sheet2!BX:NK,2,0),""),"")</f>
        <v/>
      </c>
      <c r="L1951" t="str">
        <f>IF(OR(HLOOKUP(L$2+$A1951,Sheet2!BX:NK,$B1951,0),HLOOKUP(L$2+$A1951,Sheet2!BX:NK,$B1951,0)&lt;&gt;""),HLOOKUP(L$2+$A1951,Sheet2!BX:NK,$B1951,0),"")</f>
        <v/>
      </c>
      <c r="M1951" t="str">
        <f>IF(OR(HLOOKUP(M$2+$A1951,Sheet2!BY:NL,$B1951,0),HLOOKUP(M$2+$A1951,Sheet2!BY:NL,$B1951,0)&lt;&gt;""),HLOOKUP(M$2+$A1951,Sheet2!BY:NL,$B1951,0),"")</f>
        <v/>
      </c>
      <c r="N1951" t="str">
        <f>IF(OR(HLOOKUP(N$2+$A1951,Sheet2!BZ:NM,$B1951,0),HLOOKUP(N$2+$A1951,Sheet2!BZ:NM,$B1951,0)&lt;&gt;""),HLOOKUP(N$2+$A1951,Sheet2!BZ:NM,$B1951,0),"")</f>
        <v/>
      </c>
      <c r="O1951" t="str">
        <f>IF(OR(HLOOKUP(O$2+$A1951,Sheet2!CA:NN,$B1951,0),HLOOKUP(O$2+$A1951,Sheet2!CA:NN,$B1951,0)&lt;&gt;""),HLOOKUP(O$2+$A1951,Sheet2!CA:NN,$B1951,0),"")</f>
        <v/>
      </c>
      <c r="P1951" t="str">
        <f>IF(OR(HLOOKUP(P$2+$A1951,Sheet2!CB:NO,$B1951,0),HLOOKUP(P$2+$A1951,Sheet2!CB:NO,$B1951,0)&lt;&gt;""),HLOOKUP(P$2+$A1951,Sheet2!CB:NO,$B1951,0),"")</f>
        <v/>
      </c>
      <c r="Q1951" t="str">
        <f>IF(OR(HLOOKUP(Q$2+$A1951,Sheet2!CC:NO,$B1951,0),HLOOKUP(Q$2+$A1951,Sheet2!CC:NO,$B1951,0)&lt;&gt;""),HLOOKUP(Q$2+$A1951,Sheet2!CC:NO,$B1951,0),"")</f>
        <v/>
      </c>
    </row>
    <row r="1952" spans="1:17" x14ac:dyDescent="0.25">
      <c r="A1952" s="64">
        <f t="shared" si="243"/>
        <v>48</v>
      </c>
      <c r="B1952" s="64">
        <f t="shared" si="244"/>
        <v>199</v>
      </c>
      <c r="C1952" s="64">
        <f t="shared" si="245"/>
        <v>9</v>
      </c>
      <c r="D1952" s="64">
        <f t="shared" si="246"/>
        <v>195</v>
      </c>
      <c r="E1952" s="64">
        <f t="shared" si="247"/>
        <v>971</v>
      </c>
      <c r="F1952" s="64" t="str">
        <f t="shared" si="240"/>
        <v/>
      </c>
      <c r="G1952" s="64" t="str">
        <f t="shared" si="241"/>
        <v/>
      </c>
      <c r="H1952" s="64" t="str">
        <f t="shared" si="242"/>
        <v/>
      </c>
      <c r="I1952" s="80" t="str">
        <f>IFERROR(VLOOKUP(D1952,Sheet2!A:B,2,0),"")</f>
        <v/>
      </c>
      <c r="J1952" s="64" t="str">
        <f>IFERROR(IF(I1952&lt;&gt;"",VLOOKUP(I1952,Sheet2!B:C,2,0),""),"")</f>
        <v/>
      </c>
      <c r="K1952" s="64" t="str">
        <f>IFERROR( IF(I1952&lt;&gt;"", HLOOKUP(L$2+$A1952,Sheet2!BX:NK,2,0),""),"")</f>
        <v/>
      </c>
      <c r="L1952" t="str">
        <f>IF(OR(HLOOKUP(L$2+$A1952,Sheet2!BX:NK,$B1952,0),HLOOKUP(L$2+$A1952,Sheet2!BX:NK,$B1952,0)&lt;&gt;""),HLOOKUP(L$2+$A1952,Sheet2!BX:NK,$B1952,0),"")</f>
        <v/>
      </c>
      <c r="M1952" t="str">
        <f>IF(OR(HLOOKUP(M$2+$A1952,Sheet2!BY:NL,$B1952,0),HLOOKUP(M$2+$A1952,Sheet2!BY:NL,$B1952,0)&lt;&gt;""),HLOOKUP(M$2+$A1952,Sheet2!BY:NL,$B1952,0),"")</f>
        <v/>
      </c>
      <c r="N1952" t="str">
        <f>IF(OR(HLOOKUP(N$2+$A1952,Sheet2!BZ:NM,$B1952,0),HLOOKUP(N$2+$A1952,Sheet2!BZ:NM,$B1952,0)&lt;&gt;""),HLOOKUP(N$2+$A1952,Sheet2!BZ:NM,$B1952,0),"")</f>
        <v/>
      </c>
      <c r="O1952" t="str">
        <f>IF(OR(HLOOKUP(O$2+$A1952,Sheet2!CA:NN,$B1952,0),HLOOKUP(O$2+$A1952,Sheet2!CA:NN,$B1952,0)&lt;&gt;""),HLOOKUP(O$2+$A1952,Sheet2!CA:NN,$B1952,0),"")</f>
        <v/>
      </c>
      <c r="P1952" t="str">
        <f>IF(OR(HLOOKUP(P$2+$A1952,Sheet2!CB:NO,$B1952,0),HLOOKUP(P$2+$A1952,Sheet2!CB:NO,$B1952,0)&lt;&gt;""),HLOOKUP(P$2+$A1952,Sheet2!CB:NO,$B1952,0),"")</f>
        <v/>
      </c>
      <c r="Q1952" t="str">
        <f>IF(OR(HLOOKUP(Q$2+$A1952,Sheet2!CC:NO,$B1952,0),HLOOKUP(Q$2+$A1952,Sheet2!CC:NO,$B1952,0)&lt;&gt;""),HLOOKUP(Q$2+$A1952,Sheet2!CC:NO,$B1952,0),"")</f>
        <v/>
      </c>
    </row>
    <row r="1953" spans="1:17" x14ac:dyDescent="0.25">
      <c r="A1953" s="64">
        <f t="shared" si="243"/>
        <v>54</v>
      </c>
      <c r="B1953" s="64">
        <f t="shared" si="244"/>
        <v>199</v>
      </c>
      <c r="C1953" s="64">
        <f t="shared" si="245"/>
        <v>10</v>
      </c>
      <c r="D1953" s="64">
        <f t="shared" si="246"/>
        <v>195</v>
      </c>
      <c r="E1953" s="64">
        <f t="shared" si="247"/>
        <v>971</v>
      </c>
      <c r="F1953" s="64" t="str">
        <f t="shared" si="240"/>
        <v/>
      </c>
      <c r="G1953" s="64" t="str">
        <f t="shared" si="241"/>
        <v/>
      </c>
      <c r="H1953" s="64" t="str">
        <f t="shared" si="242"/>
        <v/>
      </c>
      <c r="I1953" s="80" t="str">
        <f>IFERROR(VLOOKUP(D1953,Sheet2!A:B,2,0),"")</f>
        <v/>
      </c>
      <c r="J1953" s="64" t="str">
        <f>IFERROR(IF(I1953&lt;&gt;"",VLOOKUP(I1953,Sheet2!B:C,2,0),""),"")</f>
        <v/>
      </c>
      <c r="K1953" s="64" t="str">
        <f>IFERROR( IF(I1953&lt;&gt;"", HLOOKUP(L$2+$A1953,Sheet2!BX:NK,2,0),""),"")</f>
        <v/>
      </c>
      <c r="L1953" t="str">
        <f>IF(OR(HLOOKUP(L$2+$A1953,Sheet2!BX:NK,$B1953,0),HLOOKUP(L$2+$A1953,Sheet2!BX:NK,$B1953,0)&lt;&gt;""),HLOOKUP(L$2+$A1953,Sheet2!BX:NK,$B1953,0),"")</f>
        <v/>
      </c>
      <c r="M1953" t="str">
        <f>IF(OR(HLOOKUP(M$2+$A1953,Sheet2!BY:NL,$B1953,0),HLOOKUP(M$2+$A1953,Sheet2!BY:NL,$B1953,0)&lt;&gt;""),HLOOKUP(M$2+$A1953,Sheet2!BY:NL,$B1953,0),"")</f>
        <v/>
      </c>
      <c r="N1953" t="str">
        <f>IF(OR(HLOOKUP(N$2+$A1953,Sheet2!BZ:NM,$B1953,0),HLOOKUP(N$2+$A1953,Sheet2!BZ:NM,$B1953,0)&lt;&gt;""),HLOOKUP(N$2+$A1953,Sheet2!BZ:NM,$B1953,0),"")</f>
        <v/>
      </c>
      <c r="O1953" t="str">
        <f>IF(OR(HLOOKUP(O$2+$A1953,Sheet2!CA:NN,$B1953,0),HLOOKUP(O$2+$A1953,Sheet2!CA:NN,$B1953,0)&lt;&gt;""),HLOOKUP(O$2+$A1953,Sheet2!CA:NN,$B1953,0),"")</f>
        <v/>
      </c>
      <c r="P1953" t="str">
        <f>IF(OR(HLOOKUP(P$2+$A1953,Sheet2!CB:NO,$B1953,0),HLOOKUP(P$2+$A1953,Sheet2!CB:NO,$B1953,0)&lt;&gt;""),HLOOKUP(P$2+$A1953,Sheet2!CB:NO,$B1953,0),"")</f>
        <v/>
      </c>
      <c r="Q1953" t="str">
        <f>IF(OR(HLOOKUP(Q$2+$A1953,Sheet2!CC:NO,$B1953,0),HLOOKUP(Q$2+$A1953,Sheet2!CC:NO,$B1953,0)&lt;&gt;""),HLOOKUP(Q$2+$A1953,Sheet2!CC:NO,$B1953,0),"")</f>
        <v/>
      </c>
    </row>
    <row r="1954" spans="1:17" x14ac:dyDescent="0.25">
      <c r="A1954" s="64">
        <f t="shared" si="243"/>
        <v>0</v>
      </c>
      <c r="B1954" s="64">
        <f t="shared" si="244"/>
        <v>200</v>
      </c>
      <c r="C1954" s="64">
        <f t="shared" si="245"/>
        <v>1</v>
      </c>
      <c r="D1954" s="64">
        <f t="shared" si="246"/>
        <v>196</v>
      </c>
      <c r="E1954" s="64">
        <f t="shared" si="247"/>
        <v>976</v>
      </c>
      <c r="F1954" s="64" t="str">
        <f t="shared" si="240"/>
        <v/>
      </c>
      <c r="G1954" s="64" t="str">
        <f t="shared" si="241"/>
        <v/>
      </c>
      <c r="H1954" s="64" t="str">
        <f t="shared" si="242"/>
        <v/>
      </c>
      <c r="I1954" s="80" t="str">
        <f>IFERROR(VLOOKUP(D1954,Sheet2!A:B,2,0),"")</f>
        <v/>
      </c>
      <c r="J1954" s="64" t="str">
        <f>IFERROR(IF(I1954&lt;&gt;"",VLOOKUP(I1954,Sheet2!B:C,2,0),""),"")</f>
        <v/>
      </c>
      <c r="K1954" s="64" t="str">
        <f>IFERROR( IF(I1954&lt;&gt;"", HLOOKUP(L$2+$A1954,Sheet2!BX:NK,2,0),""),"")</f>
        <v/>
      </c>
      <c r="L1954" t="str">
        <f>IF(OR(HLOOKUP(L$2+$A1954,Sheet2!BX:NK,$B1954,0),HLOOKUP(L$2+$A1954,Sheet2!BX:NK,$B1954,0)&lt;&gt;""),HLOOKUP(L$2+$A1954,Sheet2!BX:NK,$B1954,0),"")</f>
        <v/>
      </c>
      <c r="M1954" t="str">
        <f>IF(OR(HLOOKUP(M$2+$A1954,Sheet2!BY:NL,$B1954,0),HLOOKUP(M$2+$A1954,Sheet2!BY:NL,$B1954,0)&lt;&gt;""),HLOOKUP(M$2+$A1954,Sheet2!BY:NL,$B1954,0),"")</f>
        <v/>
      </c>
      <c r="N1954" t="str">
        <f>IF(OR(HLOOKUP(N$2+$A1954,Sheet2!BZ:NM,$B1954,0),HLOOKUP(N$2+$A1954,Sheet2!BZ:NM,$B1954,0)&lt;&gt;""),HLOOKUP(N$2+$A1954,Sheet2!BZ:NM,$B1954,0),"")</f>
        <v/>
      </c>
      <c r="O1954" t="str">
        <f>IF(OR(HLOOKUP(O$2+$A1954,Sheet2!CA:NN,$B1954,0),HLOOKUP(O$2+$A1954,Sheet2!CA:NN,$B1954,0)&lt;&gt;""),HLOOKUP(O$2+$A1954,Sheet2!CA:NN,$B1954,0),"")</f>
        <v/>
      </c>
      <c r="P1954" t="str">
        <f>IF(OR(HLOOKUP(P$2+$A1954,Sheet2!CB:NO,$B1954,0),HLOOKUP(P$2+$A1954,Sheet2!CB:NO,$B1954,0)&lt;&gt;""),HLOOKUP(P$2+$A1954,Sheet2!CB:NO,$B1954,0),"")</f>
        <v/>
      </c>
      <c r="Q1954" t="str">
        <f>IF(OR(HLOOKUP(Q$2+$A1954,Sheet2!CC:NO,$B1954,0),HLOOKUP(Q$2+$A1954,Sheet2!CC:NO,$B1954,0)&lt;&gt;""),HLOOKUP(Q$2+$A1954,Sheet2!CC:NO,$B1954,0),"")</f>
        <v/>
      </c>
    </row>
    <row r="1955" spans="1:17" x14ac:dyDescent="0.25">
      <c r="A1955" s="64">
        <f t="shared" si="243"/>
        <v>6</v>
      </c>
      <c r="B1955" s="64">
        <f t="shared" si="244"/>
        <v>200</v>
      </c>
      <c r="C1955" s="64">
        <f t="shared" si="245"/>
        <v>2</v>
      </c>
      <c r="D1955" s="64">
        <f t="shared" si="246"/>
        <v>196</v>
      </c>
      <c r="E1955" s="64">
        <f t="shared" si="247"/>
        <v>976</v>
      </c>
      <c r="F1955" s="64" t="str">
        <f t="shared" si="240"/>
        <v/>
      </c>
      <c r="G1955" s="64" t="str">
        <f t="shared" si="241"/>
        <v/>
      </c>
      <c r="H1955" s="64" t="str">
        <f t="shared" si="242"/>
        <v/>
      </c>
      <c r="I1955" s="80" t="str">
        <f>IFERROR(VLOOKUP(D1955,Sheet2!A:B,2,0),"")</f>
        <v/>
      </c>
      <c r="J1955" s="64" t="str">
        <f>IFERROR(IF(I1955&lt;&gt;"",VLOOKUP(I1955,Sheet2!B:C,2,0),""),"")</f>
        <v/>
      </c>
      <c r="K1955" s="64" t="str">
        <f>IFERROR( IF(I1955&lt;&gt;"", HLOOKUP(L$2+$A1955,Sheet2!BX:NK,2,0),""),"")</f>
        <v/>
      </c>
      <c r="L1955" t="str">
        <f>IF(OR(HLOOKUP(L$2+$A1955,Sheet2!BX:NK,$B1955,0),HLOOKUP(L$2+$A1955,Sheet2!BX:NK,$B1955,0)&lt;&gt;""),HLOOKUP(L$2+$A1955,Sheet2!BX:NK,$B1955,0),"")</f>
        <v/>
      </c>
      <c r="M1955" t="str">
        <f>IF(OR(HLOOKUP(M$2+$A1955,Sheet2!BY:NL,$B1955,0),HLOOKUP(M$2+$A1955,Sheet2!BY:NL,$B1955,0)&lt;&gt;""),HLOOKUP(M$2+$A1955,Sheet2!BY:NL,$B1955,0),"")</f>
        <v/>
      </c>
      <c r="N1955" t="str">
        <f>IF(OR(HLOOKUP(N$2+$A1955,Sheet2!BZ:NM,$B1955,0),HLOOKUP(N$2+$A1955,Sheet2!BZ:NM,$B1955,0)&lt;&gt;""),HLOOKUP(N$2+$A1955,Sheet2!BZ:NM,$B1955,0),"")</f>
        <v/>
      </c>
      <c r="O1955" t="str">
        <f>IF(OR(HLOOKUP(O$2+$A1955,Sheet2!CA:NN,$B1955,0),HLOOKUP(O$2+$A1955,Sheet2!CA:NN,$B1955,0)&lt;&gt;""),HLOOKUP(O$2+$A1955,Sheet2!CA:NN,$B1955,0),"")</f>
        <v/>
      </c>
      <c r="P1955" t="str">
        <f>IF(OR(HLOOKUP(P$2+$A1955,Sheet2!CB:NO,$B1955,0),HLOOKUP(P$2+$A1955,Sheet2!CB:NO,$B1955,0)&lt;&gt;""),HLOOKUP(P$2+$A1955,Sheet2!CB:NO,$B1955,0),"")</f>
        <v/>
      </c>
      <c r="Q1955" t="str">
        <f>IF(OR(HLOOKUP(Q$2+$A1955,Sheet2!CC:NO,$B1955,0),HLOOKUP(Q$2+$A1955,Sheet2!CC:NO,$B1955,0)&lt;&gt;""),HLOOKUP(Q$2+$A1955,Sheet2!CC:NO,$B1955,0),"")</f>
        <v/>
      </c>
    </row>
    <row r="1956" spans="1:17" x14ac:dyDescent="0.25">
      <c r="A1956" s="64">
        <f t="shared" si="243"/>
        <v>12</v>
      </c>
      <c r="B1956" s="64">
        <f t="shared" si="244"/>
        <v>200</v>
      </c>
      <c r="C1956" s="64">
        <f t="shared" si="245"/>
        <v>3</v>
      </c>
      <c r="D1956" s="64">
        <f t="shared" si="246"/>
        <v>196</v>
      </c>
      <c r="E1956" s="64">
        <f t="shared" si="247"/>
        <v>976</v>
      </c>
      <c r="F1956" s="64" t="str">
        <f t="shared" si="240"/>
        <v/>
      </c>
      <c r="G1956" s="64" t="str">
        <f t="shared" si="241"/>
        <v/>
      </c>
      <c r="H1956" s="64" t="str">
        <f t="shared" si="242"/>
        <v/>
      </c>
      <c r="I1956" s="80" t="str">
        <f>IFERROR(VLOOKUP(D1956,Sheet2!A:B,2,0),"")</f>
        <v/>
      </c>
      <c r="J1956" s="64" t="str">
        <f>IFERROR(IF(I1956&lt;&gt;"",VLOOKUP(I1956,Sheet2!B:C,2,0),""),"")</f>
        <v/>
      </c>
      <c r="K1956" s="64" t="str">
        <f>IFERROR( IF(I1956&lt;&gt;"", HLOOKUP(L$2+$A1956,Sheet2!BX:NK,2,0),""),"")</f>
        <v/>
      </c>
      <c r="L1956" t="str">
        <f>IF(OR(HLOOKUP(L$2+$A1956,Sheet2!BX:NK,$B1956,0),HLOOKUP(L$2+$A1956,Sheet2!BX:NK,$B1956,0)&lt;&gt;""),HLOOKUP(L$2+$A1956,Sheet2!BX:NK,$B1956,0),"")</f>
        <v/>
      </c>
      <c r="M1956" t="str">
        <f>IF(OR(HLOOKUP(M$2+$A1956,Sheet2!BY:NL,$B1956,0),HLOOKUP(M$2+$A1956,Sheet2!BY:NL,$B1956,0)&lt;&gt;""),HLOOKUP(M$2+$A1956,Sheet2!BY:NL,$B1956,0),"")</f>
        <v/>
      </c>
      <c r="N1956" t="str">
        <f>IF(OR(HLOOKUP(N$2+$A1956,Sheet2!BZ:NM,$B1956,0),HLOOKUP(N$2+$A1956,Sheet2!BZ:NM,$B1956,0)&lt;&gt;""),HLOOKUP(N$2+$A1956,Sheet2!BZ:NM,$B1956,0),"")</f>
        <v/>
      </c>
      <c r="O1956" t="str">
        <f>IF(OR(HLOOKUP(O$2+$A1956,Sheet2!CA:NN,$B1956,0),HLOOKUP(O$2+$A1956,Sheet2!CA:NN,$B1956,0)&lt;&gt;""),HLOOKUP(O$2+$A1956,Sheet2!CA:NN,$B1956,0),"")</f>
        <v/>
      </c>
      <c r="P1956" t="str">
        <f>IF(OR(HLOOKUP(P$2+$A1956,Sheet2!CB:NO,$B1956,0),HLOOKUP(P$2+$A1956,Sheet2!CB:NO,$B1956,0)&lt;&gt;""),HLOOKUP(P$2+$A1956,Sheet2!CB:NO,$B1956,0),"")</f>
        <v/>
      </c>
      <c r="Q1956" t="str">
        <f>IF(OR(HLOOKUP(Q$2+$A1956,Sheet2!CC:NO,$B1956,0),HLOOKUP(Q$2+$A1956,Sheet2!CC:NO,$B1956,0)&lt;&gt;""),HLOOKUP(Q$2+$A1956,Sheet2!CC:NO,$B1956,0),"")</f>
        <v/>
      </c>
    </row>
    <row r="1957" spans="1:17" x14ac:dyDescent="0.25">
      <c r="A1957" s="64">
        <f t="shared" si="243"/>
        <v>18</v>
      </c>
      <c r="B1957" s="64">
        <f t="shared" si="244"/>
        <v>200</v>
      </c>
      <c r="C1957" s="64">
        <f t="shared" si="245"/>
        <v>4</v>
      </c>
      <c r="D1957" s="64">
        <f t="shared" si="246"/>
        <v>196</v>
      </c>
      <c r="E1957" s="64">
        <f t="shared" si="247"/>
        <v>976</v>
      </c>
      <c r="F1957" s="64" t="str">
        <f t="shared" si="240"/>
        <v/>
      </c>
      <c r="G1957" s="64" t="str">
        <f t="shared" si="241"/>
        <v/>
      </c>
      <c r="H1957" s="64" t="str">
        <f t="shared" si="242"/>
        <v/>
      </c>
      <c r="I1957" s="80" t="str">
        <f>IFERROR(VLOOKUP(D1957,Sheet2!A:B,2,0),"")</f>
        <v/>
      </c>
      <c r="J1957" s="64" t="str">
        <f>IFERROR(IF(I1957&lt;&gt;"",VLOOKUP(I1957,Sheet2!B:C,2,0),""),"")</f>
        <v/>
      </c>
      <c r="K1957" s="64" t="str">
        <f>IFERROR( IF(I1957&lt;&gt;"", HLOOKUP(L$2+$A1957,Sheet2!BX:NK,2,0),""),"")</f>
        <v/>
      </c>
      <c r="L1957" t="str">
        <f>IF(OR(HLOOKUP(L$2+$A1957,Sheet2!BX:NK,$B1957,0),HLOOKUP(L$2+$A1957,Sheet2!BX:NK,$B1957,0)&lt;&gt;""),HLOOKUP(L$2+$A1957,Sheet2!BX:NK,$B1957,0),"")</f>
        <v/>
      </c>
      <c r="M1957" t="str">
        <f>IF(OR(HLOOKUP(M$2+$A1957,Sheet2!BY:NL,$B1957,0),HLOOKUP(M$2+$A1957,Sheet2!BY:NL,$B1957,0)&lt;&gt;""),HLOOKUP(M$2+$A1957,Sheet2!BY:NL,$B1957,0),"")</f>
        <v/>
      </c>
      <c r="N1957" t="str">
        <f>IF(OR(HLOOKUP(N$2+$A1957,Sheet2!BZ:NM,$B1957,0),HLOOKUP(N$2+$A1957,Sheet2!BZ:NM,$B1957,0)&lt;&gt;""),HLOOKUP(N$2+$A1957,Sheet2!BZ:NM,$B1957,0),"")</f>
        <v/>
      </c>
      <c r="O1957" t="str">
        <f>IF(OR(HLOOKUP(O$2+$A1957,Sheet2!CA:NN,$B1957,0),HLOOKUP(O$2+$A1957,Sheet2!CA:NN,$B1957,0)&lt;&gt;""),HLOOKUP(O$2+$A1957,Sheet2!CA:NN,$B1957,0),"")</f>
        <v/>
      </c>
      <c r="P1957" t="str">
        <f>IF(OR(HLOOKUP(P$2+$A1957,Sheet2!CB:NO,$B1957,0),HLOOKUP(P$2+$A1957,Sheet2!CB:NO,$B1957,0)&lt;&gt;""),HLOOKUP(P$2+$A1957,Sheet2!CB:NO,$B1957,0),"")</f>
        <v/>
      </c>
      <c r="Q1957" t="str">
        <f>IF(OR(HLOOKUP(Q$2+$A1957,Sheet2!CC:NO,$B1957,0),HLOOKUP(Q$2+$A1957,Sheet2!CC:NO,$B1957,0)&lt;&gt;""),HLOOKUP(Q$2+$A1957,Sheet2!CC:NO,$B1957,0),"")</f>
        <v/>
      </c>
    </row>
    <row r="1958" spans="1:17" x14ac:dyDescent="0.25">
      <c r="A1958" s="64">
        <f t="shared" si="243"/>
        <v>24</v>
      </c>
      <c r="B1958" s="64">
        <f t="shared" si="244"/>
        <v>200</v>
      </c>
      <c r="C1958" s="64">
        <f t="shared" si="245"/>
        <v>5</v>
      </c>
      <c r="D1958" s="64">
        <f t="shared" si="246"/>
        <v>196</v>
      </c>
      <c r="E1958" s="64">
        <f t="shared" si="247"/>
        <v>976</v>
      </c>
      <c r="F1958" s="64" t="str">
        <f t="shared" si="240"/>
        <v/>
      </c>
      <c r="G1958" s="64" t="str">
        <f t="shared" si="241"/>
        <v/>
      </c>
      <c r="H1958" s="64" t="str">
        <f t="shared" si="242"/>
        <v/>
      </c>
      <c r="I1958" s="80" t="str">
        <f>IFERROR(VLOOKUP(D1958,Sheet2!A:B,2,0),"")</f>
        <v/>
      </c>
      <c r="J1958" s="64" t="str">
        <f>IFERROR(IF(I1958&lt;&gt;"",VLOOKUP(I1958,Sheet2!B:C,2,0),""),"")</f>
        <v/>
      </c>
      <c r="K1958" s="64" t="str">
        <f>IFERROR( IF(I1958&lt;&gt;"", HLOOKUP(L$2+$A1958,Sheet2!BX:NK,2,0),""),"")</f>
        <v/>
      </c>
      <c r="L1958" t="str">
        <f>IF(OR(HLOOKUP(L$2+$A1958,Sheet2!BX:NK,$B1958,0),HLOOKUP(L$2+$A1958,Sheet2!BX:NK,$B1958,0)&lt;&gt;""),HLOOKUP(L$2+$A1958,Sheet2!BX:NK,$B1958,0),"")</f>
        <v/>
      </c>
      <c r="M1958" t="str">
        <f>IF(OR(HLOOKUP(M$2+$A1958,Sheet2!BY:NL,$B1958,0),HLOOKUP(M$2+$A1958,Sheet2!BY:NL,$B1958,0)&lt;&gt;""),HLOOKUP(M$2+$A1958,Sheet2!BY:NL,$B1958,0),"")</f>
        <v/>
      </c>
      <c r="N1958" t="str">
        <f>IF(OR(HLOOKUP(N$2+$A1958,Sheet2!BZ:NM,$B1958,0),HLOOKUP(N$2+$A1958,Sheet2!BZ:NM,$B1958,0)&lt;&gt;""),HLOOKUP(N$2+$A1958,Sheet2!BZ:NM,$B1958,0),"")</f>
        <v/>
      </c>
      <c r="O1958" t="str">
        <f>IF(OR(HLOOKUP(O$2+$A1958,Sheet2!CA:NN,$B1958,0),HLOOKUP(O$2+$A1958,Sheet2!CA:NN,$B1958,0)&lt;&gt;""),HLOOKUP(O$2+$A1958,Sheet2!CA:NN,$B1958,0),"")</f>
        <v/>
      </c>
      <c r="P1958" t="str">
        <f>IF(OR(HLOOKUP(P$2+$A1958,Sheet2!CB:NO,$B1958,0),HLOOKUP(P$2+$A1958,Sheet2!CB:NO,$B1958,0)&lt;&gt;""),HLOOKUP(P$2+$A1958,Sheet2!CB:NO,$B1958,0),"")</f>
        <v/>
      </c>
      <c r="Q1958" t="str">
        <f>IF(OR(HLOOKUP(Q$2+$A1958,Sheet2!CC:NO,$B1958,0),HLOOKUP(Q$2+$A1958,Sheet2!CC:NO,$B1958,0)&lt;&gt;""),HLOOKUP(Q$2+$A1958,Sheet2!CC:NO,$B1958,0),"")</f>
        <v/>
      </c>
    </row>
    <row r="1959" spans="1:17" x14ac:dyDescent="0.25">
      <c r="A1959" s="64">
        <f t="shared" si="243"/>
        <v>30</v>
      </c>
      <c r="B1959" s="64">
        <f t="shared" si="244"/>
        <v>200</v>
      </c>
      <c r="C1959" s="64">
        <f t="shared" si="245"/>
        <v>6</v>
      </c>
      <c r="D1959" s="64">
        <f t="shared" si="246"/>
        <v>196</v>
      </c>
      <c r="E1959" s="64">
        <f t="shared" si="247"/>
        <v>976</v>
      </c>
      <c r="F1959" s="64" t="str">
        <f t="shared" si="240"/>
        <v/>
      </c>
      <c r="G1959" s="64" t="str">
        <f t="shared" si="241"/>
        <v/>
      </c>
      <c r="H1959" s="64" t="str">
        <f t="shared" si="242"/>
        <v/>
      </c>
      <c r="I1959" s="80" t="str">
        <f>IFERROR(VLOOKUP(D1959,Sheet2!A:B,2,0),"")</f>
        <v/>
      </c>
      <c r="J1959" s="64" t="str">
        <f>IFERROR(IF(I1959&lt;&gt;"",VLOOKUP(I1959,Sheet2!B:C,2,0),""),"")</f>
        <v/>
      </c>
      <c r="K1959" s="64" t="str">
        <f>IFERROR( IF(I1959&lt;&gt;"", HLOOKUP(L$2+$A1959,Sheet2!BX:NK,2,0),""),"")</f>
        <v/>
      </c>
      <c r="L1959" t="str">
        <f>IF(OR(HLOOKUP(L$2+$A1959,Sheet2!BX:NK,$B1959,0),HLOOKUP(L$2+$A1959,Sheet2!BX:NK,$B1959,0)&lt;&gt;""),HLOOKUP(L$2+$A1959,Sheet2!BX:NK,$B1959,0),"")</f>
        <v/>
      </c>
      <c r="M1959" t="str">
        <f>IF(OR(HLOOKUP(M$2+$A1959,Sheet2!BY:NL,$B1959,0),HLOOKUP(M$2+$A1959,Sheet2!BY:NL,$B1959,0)&lt;&gt;""),HLOOKUP(M$2+$A1959,Sheet2!BY:NL,$B1959,0),"")</f>
        <v/>
      </c>
      <c r="N1959" t="str">
        <f>IF(OR(HLOOKUP(N$2+$A1959,Sheet2!BZ:NM,$B1959,0),HLOOKUP(N$2+$A1959,Sheet2!BZ:NM,$B1959,0)&lt;&gt;""),HLOOKUP(N$2+$A1959,Sheet2!BZ:NM,$B1959,0),"")</f>
        <v/>
      </c>
      <c r="O1959" t="str">
        <f>IF(OR(HLOOKUP(O$2+$A1959,Sheet2!CA:NN,$B1959,0),HLOOKUP(O$2+$A1959,Sheet2!CA:NN,$B1959,0)&lt;&gt;""),HLOOKUP(O$2+$A1959,Sheet2!CA:NN,$B1959,0),"")</f>
        <v/>
      </c>
      <c r="P1959" t="str">
        <f>IF(OR(HLOOKUP(P$2+$A1959,Sheet2!CB:NO,$B1959,0),HLOOKUP(P$2+$A1959,Sheet2!CB:NO,$B1959,0)&lt;&gt;""),HLOOKUP(P$2+$A1959,Sheet2!CB:NO,$B1959,0),"")</f>
        <v/>
      </c>
      <c r="Q1959" t="str">
        <f>IF(OR(HLOOKUP(Q$2+$A1959,Sheet2!CC:NO,$B1959,0),HLOOKUP(Q$2+$A1959,Sheet2!CC:NO,$B1959,0)&lt;&gt;""),HLOOKUP(Q$2+$A1959,Sheet2!CC:NO,$B1959,0),"")</f>
        <v/>
      </c>
    </row>
    <row r="1960" spans="1:17" x14ac:dyDescent="0.25">
      <c r="A1960" s="64">
        <f t="shared" si="243"/>
        <v>36</v>
      </c>
      <c r="B1960" s="64">
        <f t="shared" si="244"/>
        <v>200</v>
      </c>
      <c r="C1960" s="64">
        <f t="shared" si="245"/>
        <v>7</v>
      </c>
      <c r="D1960" s="64">
        <f t="shared" si="246"/>
        <v>196</v>
      </c>
      <c r="E1960" s="64">
        <f t="shared" si="247"/>
        <v>976</v>
      </c>
      <c r="F1960" s="64" t="str">
        <f t="shared" si="240"/>
        <v/>
      </c>
      <c r="G1960" s="64" t="str">
        <f t="shared" si="241"/>
        <v/>
      </c>
      <c r="H1960" s="64" t="str">
        <f t="shared" si="242"/>
        <v/>
      </c>
      <c r="I1960" s="80" t="str">
        <f>IFERROR(VLOOKUP(D1960,Sheet2!A:B,2,0),"")</f>
        <v/>
      </c>
      <c r="J1960" s="64" t="str">
        <f>IFERROR(IF(I1960&lt;&gt;"",VLOOKUP(I1960,Sheet2!B:C,2,0),""),"")</f>
        <v/>
      </c>
      <c r="K1960" s="64" t="str">
        <f>IFERROR( IF(I1960&lt;&gt;"", HLOOKUP(L$2+$A1960,Sheet2!BX:NK,2,0),""),"")</f>
        <v/>
      </c>
      <c r="L1960" t="str">
        <f>IF(OR(HLOOKUP(L$2+$A1960,Sheet2!BX:NK,$B1960,0),HLOOKUP(L$2+$A1960,Sheet2!BX:NK,$B1960,0)&lt;&gt;""),HLOOKUP(L$2+$A1960,Sheet2!BX:NK,$B1960,0),"")</f>
        <v/>
      </c>
      <c r="M1960" t="str">
        <f>IF(OR(HLOOKUP(M$2+$A1960,Sheet2!BY:NL,$B1960,0),HLOOKUP(M$2+$A1960,Sheet2!BY:NL,$B1960,0)&lt;&gt;""),HLOOKUP(M$2+$A1960,Sheet2!BY:NL,$B1960,0),"")</f>
        <v/>
      </c>
      <c r="N1960" t="str">
        <f>IF(OR(HLOOKUP(N$2+$A1960,Sheet2!BZ:NM,$B1960,0),HLOOKUP(N$2+$A1960,Sheet2!BZ:NM,$B1960,0)&lt;&gt;""),HLOOKUP(N$2+$A1960,Sheet2!BZ:NM,$B1960,0),"")</f>
        <v/>
      </c>
      <c r="O1960" t="str">
        <f>IF(OR(HLOOKUP(O$2+$A1960,Sheet2!CA:NN,$B1960,0),HLOOKUP(O$2+$A1960,Sheet2!CA:NN,$B1960,0)&lt;&gt;""),HLOOKUP(O$2+$A1960,Sheet2!CA:NN,$B1960,0),"")</f>
        <v/>
      </c>
      <c r="P1960" t="str">
        <f>IF(OR(HLOOKUP(P$2+$A1960,Sheet2!CB:NO,$B1960,0),HLOOKUP(P$2+$A1960,Sheet2!CB:NO,$B1960,0)&lt;&gt;""),HLOOKUP(P$2+$A1960,Sheet2!CB:NO,$B1960,0),"")</f>
        <v/>
      </c>
      <c r="Q1960" t="str">
        <f>IF(OR(HLOOKUP(Q$2+$A1960,Sheet2!CC:NO,$B1960,0),HLOOKUP(Q$2+$A1960,Sheet2!CC:NO,$B1960,0)&lt;&gt;""),HLOOKUP(Q$2+$A1960,Sheet2!CC:NO,$B1960,0),"")</f>
        <v/>
      </c>
    </row>
    <row r="1961" spans="1:17" x14ac:dyDescent="0.25">
      <c r="A1961" s="64">
        <f t="shared" si="243"/>
        <v>42</v>
      </c>
      <c r="B1961" s="64">
        <f t="shared" si="244"/>
        <v>200</v>
      </c>
      <c r="C1961" s="64">
        <f t="shared" si="245"/>
        <v>8</v>
      </c>
      <c r="D1961" s="64">
        <f t="shared" si="246"/>
        <v>196</v>
      </c>
      <c r="E1961" s="64">
        <f t="shared" si="247"/>
        <v>976</v>
      </c>
      <c r="F1961" s="64" t="str">
        <f t="shared" si="240"/>
        <v/>
      </c>
      <c r="G1961" s="64" t="str">
        <f t="shared" si="241"/>
        <v/>
      </c>
      <c r="H1961" s="64" t="str">
        <f t="shared" si="242"/>
        <v/>
      </c>
      <c r="I1961" s="80" t="str">
        <f>IFERROR(VLOOKUP(D1961,Sheet2!A:B,2,0),"")</f>
        <v/>
      </c>
      <c r="J1961" s="64" t="str">
        <f>IFERROR(IF(I1961&lt;&gt;"",VLOOKUP(I1961,Sheet2!B:C,2,0),""),"")</f>
        <v/>
      </c>
      <c r="K1961" s="64" t="str">
        <f>IFERROR( IF(I1961&lt;&gt;"", HLOOKUP(L$2+$A1961,Sheet2!BX:NK,2,0),""),"")</f>
        <v/>
      </c>
      <c r="L1961" t="str">
        <f>IF(OR(HLOOKUP(L$2+$A1961,Sheet2!BX:NK,$B1961,0),HLOOKUP(L$2+$A1961,Sheet2!BX:NK,$B1961,0)&lt;&gt;""),HLOOKUP(L$2+$A1961,Sheet2!BX:NK,$B1961,0),"")</f>
        <v/>
      </c>
      <c r="M1961" t="str">
        <f>IF(OR(HLOOKUP(M$2+$A1961,Sheet2!BY:NL,$B1961,0),HLOOKUP(M$2+$A1961,Sheet2!BY:NL,$B1961,0)&lt;&gt;""),HLOOKUP(M$2+$A1961,Sheet2!BY:NL,$B1961,0),"")</f>
        <v/>
      </c>
      <c r="N1961" t="str">
        <f>IF(OR(HLOOKUP(N$2+$A1961,Sheet2!BZ:NM,$B1961,0),HLOOKUP(N$2+$A1961,Sheet2!BZ:NM,$B1961,0)&lt;&gt;""),HLOOKUP(N$2+$A1961,Sheet2!BZ:NM,$B1961,0),"")</f>
        <v/>
      </c>
      <c r="O1961" t="str">
        <f>IF(OR(HLOOKUP(O$2+$A1961,Sheet2!CA:NN,$B1961,0),HLOOKUP(O$2+$A1961,Sheet2!CA:NN,$B1961,0)&lt;&gt;""),HLOOKUP(O$2+$A1961,Sheet2!CA:NN,$B1961,0),"")</f>
        <v/>
      </c>
      <c r="P1961" t="str">
        <f>IF(OR(HLOOKUP(P$2+$A1961,Sheet2!CB:NO,$B1961,0),HLOOKUP(P$2+$A1961,Sheet2!CB:NO,$B1961,0)&lt;&gt;""),HLOOKUP(P$2+$A1961,Sheet2!CB:NO,$B1961,0),"")</f>
        <v/>
      </c>
      <c r="Q1961" t="str">
        <f>IF(OR(HLOOKUP(Q$2+$A1961,Sheet2!CC:NO,$B1961,0),HLOOKUP(Q$2+$A1961,Sheet2!CC:NO,$B1961,0)&lt;&gt;""),HLOOKUP(Q$2+$A1961,Sheet2!CC:NO,$B1961,0),"")</f>
        <v/>
      </c>
    </row>
    <row r="1962" spans="1:17" x14ac:dyDescent="0.25">
      <c r="A1962" s="64">
        <f t="shared" si="243"/>
        <v>48</v>
      </c>
      <c r="B1962" s="64">
        <f t="shared" si="244"/>
        <v>200</v>
      </c>
      <c r="C1962" s="64">
        <f t="shared" si="245"/>
        <v>9</v>
      </c>
      <c r="D1962" s="64">
        <f t="shared" si="246"/>
        <v>196</v>
      </c>
      <c r="E1962" s="64">
        <f t="shared" si="247"/>
        <v>976</v>
      </c>
      <c r="F1962" s="64" t="str">
        <f t="shared" si="240"/>
        <v/>
      </c>
      <c r="G1962" s="64" t="str">
        <f t="shared" si="241"/>
        <v/>
      </c>
      <c r="H1962" s="64" t="str">
        <f t="shared" si="242"/>
        <v/>
      </c>
      <c r="I1962" s="80" t="str">
        <f>IFERROR(VLOOKUP(D1962,Sheet2!A:B,2,0),"")</f>
        <v/>
      </c>
      <c r="J1962" s="64" t="str">
        <f>IFERROR(IF(I1962&lt;&gt;"",VLOOKUP(I1962,Sheet2!B:C,2,0),""),"")</f>
        <v/>
      </c>
      <c r="K1962" s="64" t="str">
        <f>IFERROR( IF(I1962&lt;&gt;"", HLOOKUP(L$2+$A1962,Sheet2!BX:NK,2,0),""),"")</f>
        <v/>
      </c>
      <c r="L1962" t="str">
        <f>IF(OR(HLOOKUP(L$2+$A1962,Sheet2!BX:NK,$B1962,0),HLOOKUP(L$2+$A1962,Sheet2!BX:NK,$B1962,0)&lt;&gt;""),HLOOKUP(L$2+$A1962,Sheet2!BX:NK,$B1962,0),"")</f>
        <v/>
      </c>
      <c r="M1962" t="str">
        <f>IF(OR(HLOOKUP(M$2+$A1962,Sheet2!BY:NL,$B1962,0),HLOOKUP(M$2+$A1962,Sheet2!BY:NL,$B1962,0)&lt;&gt;""),HLOOKUP(M$2+$A1962,Sheet2!BY:NL,$B1962,0),"")</f>
        <v/>
      </c>
      <c r="N1962" t="str">
        <f>IF(OR(HLOOKUP(N$2+$A1962,Sheet2!BZ:NM,$B1962,0),HLOOKUP(N$2+$A1962,Sheet2!BZ:NM,$B1962,0)&lt;&gt;""),HLOOKUP(N$2+$A1962,Sheet2!BZ:NM,$B1962,0),"")</f>
        <v/>
      </c>
      <c r="O1962" t="str">
        <f>IF(OR(HLOOKUP(O$2+$A1962,Sheet2!CA:NN,$B1962,0),HLOOKUP(O$2+$A1962,Sheet2!CA:NN,$B1962,0)&lt;&gt;""),HLOOKUP(O$2+$A1962,Sheet2!CA:NN,$B1962,0),"")</f>
        <v/>
      </c>
      <c r="P1962" t="str">
        <f>IF(OR(HLOOKUP(P$2+$A1962,Sheet2!CB:NO,$B1962,0),HLOOKUP(P$2+$A1962,Sheet2!CB:NO,$B1962,0)&lt;&gt;""),HLOOKUP(P$2+$A1962,Sheet2!CB:NO,$B1962,0),"")</f>
        <v/>
      </c>
      <c r="Q1962" t="str">
        <f>IF(OR(HLOOKUP(Q$2+$A1962,Sheet2!CC:NO,$B1962,0),HLOOKUP(Q$2+$A1962,Sheet2!CC:NO,$B1962,0)&lt;&gt;""),HLOOKUP(Q$2+$A1962,Sheet2!CC:NO,$B1962,0),"")</f>
        <v/>
      </c>
    </row>
    <row r="1963" spans="1:17" x14ac:dyDescent="0.25">
      <c r="A1963" s="64">
        <f t="shared" si="243"/>
        <v>54</v>
      </c>
      <c r="B1963" s="64">
        <f t="shared" si="244"/>
        <v>200</v>
      </c>
      <c r="C1963" s="64">
        <f t="shared" si="245"/>
        <v>10</v>
      </c>
      <c r="D1963" s="64">
        <f t="shared" si="246"/>
        <v>196</v>
      </c>
      <c r="E1963" s="64">
        <f t="shared" si="247"/>
        <v>976</v>
      </c>
      <c r="F1963" s="64" t="str">
        <f t="shared" si="240"/>
        <v/>
      </c>
      <c r="G1963" s="64" t="str">
        <f t="shared" si="241"/>
        <v/>
      </c>
      <c r="H1963" s="64" t="str">
        <f t="shared" si="242"/>
        <v/>
      </c>
      <c r="I1963" s="80" t="str">
        <f>IFERROR(VLOOKUP(D1963,Sheet2!A:B,2,0),"")</f>
        <v/>
      </c>
      <c r="J1963" s="64" t="str">
        <f>IFERROR(IF(I1963&lt;&gt;"",VLOOKUP(I1963,Sheet2!B:C,2,0),""),"")</f>
        <v/>
      </c>
      <c r="K1963" s="64" t="str">
        <f>IFERROR( IF(I1963&lt;&gt;"", HLOOKUP(L$2+$A1963,Sheet2!BX:NK,2,0),""),"")</f>
        <v/>
      </c>
      <c r="L1963" t="str">
        <f>IF(OR(HLOOKUP(L$2+$A1963,Sheet2!BX:NK,$B1963,0),HLOOKUP(L$2+$A1963,Sheet2!BX:NK,$B1963,0)&lt;&gt;""),HLOOKUP(L$2+$A1963,Sheet2!BX:NK,$B1963,0),"")</f>
        <v/>
      </c>
      <c r="M1963" t="str">
        <f>IF(OR(HLOOKUP(M$2+$A1963,Sheet2!BY:NL,$B1963,0),HLOOKUP(M$2+$A1963,Sheet2!BY:NL,$B1963,0)&lt;&gt;""),HLOOKUP(M$2+$A1963,Sheet2!BY:NL,$B1963,0),"")</f>
        <v/>
      </c>
      <c r="N1963" t="str">
        <f>IF(OR(HLOOKUP(N$2+$A1963,Sheet2!BZ:NM,$B1963,0),HLOOKUP(N$2+$A1963,Sheet2!BZ:NM,$B1963,0)&lt;&gt;""),HLOOKUP(N$2+$A1963,Sheet2!BZ:NM,$B1963,0),"")</f>
        <v/>
      </c>
      <c r="O1963" t="str">
        <f>IF(OR(HLOOKUP(O$2+$A1963,Sheet2!CA:NN,$B1963,0),HLOOKUP(O$2+$A1963,Sheet2!CA:NN,$B1963,0)&lt;&gt;""),HLOOKUP(O$2+$A1963,Sheet2!CA:NN,$B1963,0),"")</f>
        <v/>
      </c>
      <c r="P1963" t="str">
        <f>IF(OR(HLOOKUP(P$2+$A1963,Sheet2!CB:NO,$B1963,0),HLOOKUP(P$2+$A1963,Sheet2!CB:NO,$B1963,0)&lt;&gt;""),HLOOKUP(P$2+$A1963,Sheet2!CB:NO,$B1963,0),"")</f>
        <v/>
      </c>
      <c r="Q1963" t="str">
        <f>IF(OR(HLOOKUP(Q$2+$A1963,Sheet2!CC:NO,$B1963,0),HLOOKUP(Q$2+$A1963,Sheet2!CC:NO,$B1963,0)&lt;&gt;""),HLOOKUP(Q$2+$A1963,Sheet2!CC:NO,$B1963,0),"")</f>
        <v/>
      </c>
    </row>
    <row r="1964" spans="1:17" x14ac:dyDescent="0.25">
      <c r="A1964" s="64">
        <f t="shared" si="243"/>
        <v>0</v>
      </c>
      <c r="B1964" s="64">
        <f t="shared" si="244"/>
        <v>201</v>
      </c>
      <c r="C1964" s="64">
        <f t="shared" si="245"/>
        <v>1</v>
      </c>
      <c r="D1964" s="64">
        <f t="shared" si="246"/>
        <v>197</v>
      </c>
      <c r="E1964" s="64">
        <f t="shared" si="247"/>
        <v>981</v>
      </c>
      <c r="F1964" s="64" t="str">
        <f t="shared" si="240"/>
        <v/>
      </c>
      <c r="G1964" s="64" t="str">
        <f t="shared" si="241"/>
        <v/>
      </c>
      <c r="H1964" s="64" t="str">
        <f t="shared" si="242"/>
        <v/>
      </c>
      <c r="I1964" s="80" t="str">
        <f>IFERROR(VLOOKUP(D1964,Sheet2!A:B,2,0),"")</f>
        <v/>
      </c>
      <c r="J1964" s="64" t="str">
        <f>IFERROR(IF(I1964&lt;&gt;"",VLOOKUP(I1964,Sheet2!B:C,2,0),""),"")</f>
        <v/>
      </c>
      <c r="K1964" s="64" t="str">
        <f>IFERROR( IF(I1964&lt;&gt;"", HLOOKUP(L$2+$A1964,Sheet2!BX:NK,2,0),""),"")</f>
        <v/>
      </c>
      <c r="L1964" t="str">
        <f>IF(OR(HLOOKUP(L$2+$A1964,Sheet2!BX:NK,$B1964,0),HLOOKUP(L$2+$A1964,Sheet2!BX:NK,$B1964,0)&lt;&gt;""),HLOOKUP(L$2+$A1964,Sheet2!BX:NK,$B1964,0),"")</f>
        <v/>
      </c>
      <c r="M1964" t="str">
        <f>IF(OR(HLOOKUP(M$2+$A1964,Sheet2!BY:NL,$B1964,0),HLOOKUP(M$2+$A1964,Sheet2!BY:NL,$B1964,0)&lt;&gt;""),HLOOKUP(M$2+$A1964,Sheet2!BY:NL,$B1964,0),"")</f>
        <v/>
      </c>
      <c r="N1964" t="str">
        <f>IF(OR(HLOOKUP(N$2+$A1964,Sheet2!BZ:NM,$B1964,0),HLOOKUP(N$2+$A1964,Sheet2!BZ:NM,$B1964,0)&lt;&gt;""),HLOOKUP(N$2+$A1964,Sheet2!BZ:NM,$B1964,0),"")</f>
        <v/>
      </c>
      <c r="O1964" t="str">
        <f>IF(OR(HLOOKUP(O$2+$A1964,Sheet2!CA:NN,$B1964,0),HLOOKUP(O$2+$A1964,Sheet2!CA:NN,$B1964,0)&lt;&gt;""),HLOOKUP(O$2+$A1964,Sheet2!CA:NN,$B1964,0),"")</f>
        <v/>
      </c>
      <c r="P1964" t="str">
        <f>IF(OR(HLOOKUP(P$2+$A1964,Sheet2!CB:NO,$B1964,0),HLOOKUP(P$2+$A1964,Sheet2!CB:NO,$B1964,0)&lt;&gt;""),HLOOKUP(P$2+$A1964,Sheet2!CB:NO,$B1964,0),"")</f>
        <v/>
      </c>
      <c r="Q1964" t="str">
        <f>IF(OR(HLOOKUP(Q$2+$A1964,Sheet2!CC:NO,$B1964,0),HLOOKUP(Q$2+$A1964,Sheet2!CC:NO,$B1964,0)&lt;&gt;""),HLOOKUP(Q$2+$A1964,Sheet2!CC:NO,$B1964,0),"")</f>
        <v/>
      </c>
    </row>
    <row r="1965" spans="1:17" x14ac:dyDescent="0.25">
      <c r="A1965" s="64">
        <f t="shared" si="243"/>
        <v>6</v>
      </c>
      <c r="B1965" s="64">
        <f t="shared" si="244"/>
        <v>201</v>
      </c>
      <c r="C1965" s="64">
        <f t="shared" si="245"/>
        <v>2</v>
      </c>
      <c r="D1965" s="64">
        <f t="shared" si="246"/>
        <v>197</v>
      </c>
      <c r="E1965" s="64">
        <f t="shared" si="247"/>
        <v>981</v>
      </c>
      <c r="F1965" s="64" t="str">
        <f t="shared" si="240"/>
        <v/>
      </c>
      <c r="G1965" s="64" t="str">
        <f t="shared" si="241"/>
        <v/>
      </c>
      <c r="H1965" s="64" t="str">
        <f t="shared" si="242"/>
        <v/>
      </c>
      <c r="I1965" s="80" t="str">
        <f>IFERROR(VLOOKUP(D1965,Sheet2!A:B,2,0),"")</f>
        <v/>
      </c>
      <c r="J1965" s="64" t="str">
        <f>IFERROR(IF(I1965&lt;&gt;"",VLOOKUP(I1965,Sheet2!B:C,2,0),""),"")</f>
        <v/>
      </c>
      <c r="K1965" s="64" t="str">
        <f>IFERROR( IF(I1965&lt;&gt;"", HLOOKUP(L$2+$A1965,Sheet2!BX:NK,2,0),""),"")</f>
        <v/>
      </c>
      <c r="L1965" t="str">
        <f>IF(OR(HLOOKUP(L$2+$A1965,Sheet2!BX:NK,$B1965,0),HLOOKUP(L$2+$A1965,Sheet2!BX:NK,$B1965,0)&lt;&gt;""),HLOOKUP(L$2+$A1965,Sheet2!BX:NK,$B1965,0),"")</f>
        <v/>
      </c>
      <c r="M1965" t="str">
        <f>IF(OR(HLOOKUP(M$2+$A1965,Sheet2!BY:NL,$B1965,0),HLOOKUP(M$2+$A1965,Sheet2!BY:NL,$B1965,0)&lt;&gt;""),HLOOKUP(M$2+$A1965,Sheet2!BY:NL,$B1965,0),"")</f>
        <v/>
      </c>
      <c r="N1965" t="str">
        <f>IF(OR(HLOOKUP(N$2+$A1965,Sheet2!BZ:NM,$B1965,0),HLOOKUP(N$2+$A1965,Sheet2!BZ:NM,$B1965,0)&lt;&gt;""),HLOOKUP(N$2+$A1965,Sheet2!BZ:NM,$B1965,0),"")</f>
        <v/>
      </c>
      <c r="O1965" t="str">
        <f>IF(OR(HLOOKUP(O$2+$A1965,Sheet2!CA:NN,$B1965,0),HLOOKUP(O$2+$A1965,Sheet2!CA:NN,$B1965,0)&lt;&gt;""),HLOOKUP(O$2+$A1965,Sheet2!CA:NN,$B1965,0),"")</f>
        <v/>
      </c>
      <c r="P1965" t="str">
        <f>IF(OR(HLOOKUP(P$2+$A1965,Sheet2!CB:NO,$B1965,0),HLOOKUP(P$2+$A1965,Sheet2!CB:NO,$B1965,0)&lt;&gt;""),HLOOKUP(P$2+$A1965,Sheet2!CB:NO,$B1965,0),"")</f>
        <v/>
      </c>
      <c r="Q1965" t="str">
        <f>IF(OR(HLOOKUP(Q$2+$A1965,Sheet2!CC:NO,$B1965,0),HLOOKUP(Q$2+$A1965,Sheet2!CC:NO,$B1965,0)&lt;&gt;""),HLOOKUP(Q$2+$A1965,Sheet2!CC:NO,$B1965,0),"")</f>
        <v/>
      </c>
    </row>
    <row r="1966" spans="1:17" x14ac:dyDescent="0.25">
      <c r="A1966" s="64">
        <f t="shared" si="243"/>
        <v>12</v>
      </c>
      <c r="B1966" s="64">
        <f t="shared" si="244"/>
        <v>201</v>
      </c>
      <c r="C1966" s="64">
        <f t="shared" si="245"/>
        <v>3</v>
      </c>
      <c r="D1966" s="64">
        <f t="shared" si="246"/>
        <v>197</v>
      </c>
      <c r="E1966" s="64">
        <f t="shared" si="247"/>
        <v>981</v>
      </c>
      <c r="F1966" s="64" t="str">
        <f t="shared" si="240"/>
        <v/>
      </c>
      <c r="G1966" s="64" t="str">
        <f t="shared" si="241"/>
        <v/>
      </c>
      <c r="H1966" s="64" t="str">
        <f t="shared" si="242"/>
        <v/>
      </c>
      <c r="I1966" s="80" t="str">
        <f>IFERROR(VLOOKUP(D1966,Sheet2!A:B,2,0),"")</f>
        <v/>
      </c>
      <c r="J1966" s="64" t="str">
        <f>IFERROR(IF(I1966&lt;&gt;"",VLOOKUP(I1966,Sheet2!B:C,2,0),""),"")</f>
        <v/>
      </c>
      <c r="K1966" s="64" t="str">
        <f>IFERROR( IF(I1966&lt;&gt;"", HLOOKUP(L$2+$A1966,Sheet2!BX:NK,2,0),""),"")</f>
        <v/>
      </c>
      <c r="L1966" t="str">
        <f>IF(OR(HLOOKUP(L$2+$A1966,Sheet2!BX:NK,$B1966,0),HLOOKUP(L$2+$A1966,Sheet2!BX:NK,$B1966,0)&lt;&gt;""),HLOOKUP(L$2+$A1966,Sheet2!BX:NK,$B1966,0),"")</f>
        <v/>
      </c>
      <c r="M1966" t="str">
        <f>IF(OR(HLOOKUP(M$2+$A1966,Sheet2!BY:NL,$B1966,0),HLOOKUP(M$2+$A1966,Sheet2!BY:NL,$B1966,0)&lt;&gt;""),HLOOKUP(M$2+$A1966,Sheet2!BY:NL,$B1966,0),"")</f>
        <v/>
      </c>
      <c r="N1966" t="str">
        <f>IF(OR(HLOOKUP(N$2+$A1966,Sheet2!BZ:NM,$B1966,0),HLOOKUP(N$2+$A1966,Sheet2!BZ:NM,$B1966,0)&lt;&gt;""),HLOOKUP(N$2+$A1966,Sheet2!BZ:NM,$B1966,0),"")</f>
        <v/>
      </c>
      <c r="O1966" t="str">
        <f>IF(OR(HLOOKUP(O$2+$A1966,Sheet2!CA:NN,$B1966,0),HLOOKUP(O$2+$A1966,Sheet2!CA:NN,$B1966,0)&lt;&gt;""),HLOOKUP(O$2+$A1966,Sheet2!CA:NN,$B1966,0),"")</f>
        <v/>
      </c>
      <c r="P1966" t="str">
        <f>IF(OR(HLOOKUP(P$2+$A1966,Sheet2!CB:NO,$B1966,0),HLOOKUP(P$2+$A1966,Sheet2!CB:NO,$B1966,0)&lt;&gt;""),HLOOKUP(P$2+$A1966,Sheet2!CB:NO,$B1966,0),"")</f>
        <v/>
      </c>
      <c r="Q1966" t="str">
        <f>IF(OR(HLOOKUP(Q$2+$A1966,Sheet2!CC:NO,$B1966,0),HLOOKUP(Q$2+$A1966,Sheet2!CC:NO,$B1966,0)&lt;&gt;""),HLOOKUP(Q$2+$A1966,Sheet2!CC:NO,$B1966,0),"")</f>
        <v/>
      </c>
    </row>
    <row r="1967" spans="1:17" x14ac:dyDescent="0.25">
      <c r="A1967" s="64">
        <f t="shared" si="243"/>
        <v>18</v>
      </c>
      <c r="B1967" s="64">
        <f t="shared" si="244"/>
        <v>201</v>
      </c>
      <c r="C1967" s="64">
        <f t="shared" si="245"/>
        <v>4</v>
      </c>
      <c r="D1967" s="64">
        <f t="shared" si="246"/>
        <v>197</v>
      </c>
      <c r="E1967" s="64">
        <f t="shared" si="247"/>
        <v>981</v>
      </c>
      <c r="F1967" s="64" t="str">
        <f t="shared" si="240"/>
        <v/>
      </c>
      <c r="G1967" s="64" t="str">
        <f t="shared" si="241"/>
        <v/>
      </c>
      <c r="H1967" s="64" t="str">
        <f t="shared" si="242"/>
        <v/>
      </c>
      <c r="I1967" s="80" t="str">
        <f>IFERROR(VLOOKUP(D1967,Sheet2!A:B,2,0),"")</f>
        <v/>
      </c>
      <c r="J1967" s="64" t="str">
        <f>IFERROR(IF(I1967&lt;&gt;"",VLOOKUP(I1967,Sheet2!B:C,2,0),""),"")</f>
        <v/>
      </c>
      <c r="K1967" s="64" t="str">
        <f>IFERROR( IF(I1967&lt;&gt;"", HLOOKUP(L$2+$A1967,Sheet2!BX:NK,2,0),""),"")</f>
        <v/>
      </c>
      <c r="L1967" t="str">
        <f>IF(OR(HLOOKUP(L$2+$A1967,Sheet2!BX:NK,$B1967,0),HLOOKUP(L$2+$A1967,Sheet2!BX:NK,$B1967,0)&lt;&gt;""),HLOOKUP(L$2+$A1967,Sheet2!BX:NK,$B1967,0),"")</f>
        <v/>
      </c>
      <c r="M1967" t="str">
        <f>IF(OR(HLOOKUP(M$2+$A1967,Sheet2!BY:NL,$B1967,0),HLOOKUP(M$2+$A1967,Sheet2!BY:NL,$B1967,0)&lt;&gt;""),HLOOKUP(M$2+$A1967,Sheet2!BY:NL,$B1967,0),"")</f>
        <v/>
      </c>
      <c r="N1967" t="str">
        <f>IF(OR(HLOOKUP(N$2+$A1967,Sheet2!BZ:NM,$B1967,0),HLOOKUP(N$2+$A1967,Sheet2!BZ:NM,$B1967,0)&lt;&gt;""),HLOOKUP(N$2+$A1967,Sheet2!BZ:NM,$B1967,0),"")</f>
        <v/>
      </c>
      <c r="O1967" t="str">
        <f>IF(OR(HLOOKUP(O$2+$A1967,Sheet2!CA:NN,$B1967,0),HLOOKUP(O$2+$A1967,Sheet2!CA:NN,$B1967,0)&lt;&gt;""),HLOOKUP(O$2+$A1967,Sheet2!CA:NN,$B1967,0),"")</f>
        <v/>
      </c>
      <c r="P1967" t="str">
        <f>IF(OR(HLOOKUP(P$2+$A1967,Sheet2!CB:NO,$B1967,0),HLOOKUP(P$2+$A1967,Sheet2!CB:NO,$B1967,0)&lt;&gt;""),HLOOKUP(P$2+$A1967,Sheet2!CB:NO,$B1967,0),"")</f>
        <v/>
      </c>
      <c r="Q1967" t="str">
        <f>IF(OR(HLOOKUP(Q$2+$A1967,Sheet2!CC:NO,$B1967,0),HLOOKUP(Q$2+$A1967,Sheet2!CC:NO,$B1967,0)&lt;&gt;""),HLOOKUP(Q$2+$A1967,Sheet2!CC:NO,$B1967,0),"")</f>
        <v/>
      </c>
    </row>
    <row r="1968" spans="1:17" x14ac:dyDescent="0.25">
      <c r="A1968" s="64">
        <f t="shared" si="243"/>
        <v>24</v>
      </c>
      <c r="B1968" s="64">
        <f t="shared" si="244"/>
        <v>201</v>
      </c>
      <c r="C1968" s="64">
        <f t="shared" si="245"/>
        <v>5</v>
      </c>
      <c r="D1968" s="64">
        <f t="shared" si="246"/>
        <v>197</v>
      </c>
      <c r="E1968" s="64">
        <f t="shared" si="247"/>
        <v>981</v>
      </c>
      <c r="F1968" s="64" t="str">
        <f t="shared" si="240"/>
        <v/>
      </c>
      <c r="G1968" s="64" t="str">
        <f t="shared" si="241"/>
        <v/>
      </c>
      <c r="H1968" s="64" t="str">
        <f t="shared" si="242"/>
        <v/>
      </c>
      <c r="I1968" s="80" t="str">
        <f>IFERROR(VLOOKUP(D1968,Sheet2!A:B,2,0),"")</f>
        <v/>
      </c>
      <c r="J1968" s="64" t="str">
        <f>IFERROR(IF(I1968&lt;&gt;"",VLOOKUP(I1968,Sheet2!B:C,2,0),""),"")</f>
        <v/>
      </c>
      <c r="K1968" s="64" t="str">
        <f>IFERROR( IF(I1968&lt;&gt;"", HLOOKUP(L$2+$A1968,Sheet2!BX:NK,2,0),""),"")</f>
        <v/>
      </c>
      <c r="L1968" t="str">
        <f>IF(OR(HLOOKUP(L$2+$A1968,Sheet2!BX:NK,$B1968,0),HLOOKUP(L$2+$A1968,Sheet2!BX:NK,$B1968,0)&lt;&gt;""),HLOOKUP(L$2+$A1968,Sheet2!BX:NK,$B1968,0),"")</f>
        <v/>
      </c>
      <c r="M1968" t="str">
        <f>IF(OR(HLOOKUP(M$2+$A1968,Sheet2!BY:NL,$B1968,0),HLOOKUP(M$2+$A1968,Sheet2!BY:NL,$B1968,0)&lt;&gt;""),HLOOKUP(M$2+$A1968,Sheet2!BY:NL,$B1968,0),"")</f>
        <v/>
      </c>
      <c r="N1968" t="str">
        <f>IF(OR(HLOOKUP(N$2+$A1968,Sheet2!BZ:NM,$B1968,0),HLOOKUP(N$2+$A1968,Sheet2!BZ:NM,$B1968,0)&lt;&gt;""),HLOOKUP(N$2+$A1968,Sheet2!BZ:NM,$B1968,0),"")</f>
        <v/>
      </c>
      <c r="O1968" t="str">
        <f>IF(OR(HLOOKUP(O$2+$A1968,Sheet2!CA:NN,$B1968,0),HLOOKUP(O$2+$A1968,Sheet2!CA:NN,$B1968,0)&lt;&gt;""),HLOOKUP(O$2+$A1968,Sheet2!CA:NN,$B1968,0),"")</f>
        <v/>
      </c>
      <c r="P1968" t="str">
        <f>IF(OR(HLOOKUP(P$2+$A1968,Sheet2!CB:NO,$B1968,0),HLOOKUP(P$2+$A1968,Sheet2!CB:NO,$B1968,0)&lt;&gt;""),HLOOKUP(P$2+$A1968,Sheet2!CB:NO,$B1968,0),"")</f>
        <v/>
      </c>
      <c r="Q1968" t="str">
        <f>IF(OR(HLOOKUP(Q$2+$A1968,Sheet2!CC:NO,$B1968,0),HLOOKUP(Q$2+$A1968,Sheet2!CC:NO,$B1968,0)&lt;&gt;""),HLOOKUP(Q$2+$A1968,Sheet2!CC:NO,$B1968,0),"")</f>
        <v/>
      </c>
    </row>
    <row r="1969" spans="1:17" x14ac:dyDescent="0.25">
      <c r="A1969" s="64">
        <f t="shared" si="243"/>
        <v>30</v>
      </c>
      <c r="B1969" s="64">
        <f t="shared" si="244"/>
        <v>201</v>
      </c>
      <c r="C1969" s="64">
        <f t="shared" si="245"/>
        <v>6</v>
      </c>
      <c r="D1969" s="64">
        <f t="shared" si="246"/>
        <v>197</v>
      </c>
      <c r="E1969" s="64">
        <f t="shared" si="247"/>
        <v>981</v>
      </c>
      <c r="F1969" s="64" t="str">
        <f t="shared" si="240"/>
        <v/>
      </c>
      <c r="G1969" s="64" t="str">
        <f t="shared" si="241"/>
        <v/>
      </c>
      <c r="H1969" s="64" t="str">
        <f t="shared" si="242"/>
        <v/>
      </c>
      <c r="I1969" s="80" t="str">
        <f>IFERROR(VLOOKUP(D1969,Sheet2!A:B,2,0),"")</f>
        <v/>
      </c>
      <c r="J1969" s="64" t="str">
        <f>IFERROR(IF(I1969&lt;&gt;"",VLOOKUP(I1969,Sheet2!B:C,2,0),""),"")</f>
        <v/>
      </c>
      <c r="K1969" s="64" t="str">
        <f>IFERROR( IF(I1969&lt;&gt;"", HLOOKUP(L$2+$A1969,Sheet2!BX:NK,2,0),""),"")</f>
        <v/>
      </c>
      <c r="L1969" t="str">
        <f>IF(OR(HLOOKUP(L$2+$A1969,Sheet2!BX:NK,$B1969,0),HLOOKUP(L$2+$A1969,Sheet2!BX:NK,$B1969,0)&lt;&gt;""),HLOOKUP(L$2+$A1969,Sheet2!BX:NK,$B1969,0),"")</f>
        <v/>
      </c>
      <c r="M1969" t="str">
        <f>IF(OR(HLOOKUP(M$2+$A1969,Sheet2!BY:NL,$B1969,0),HLOOKUP(M$2+$A1969,Sheet2!BY:NL,$B1969,0)&lt;&gt;""),HLOOKUP(M$2+$A1969,Sheet2!BY:NL,$B1969,0),"")</f>
        <v/>
      </c>
      <c r="N1969" t="str">
        <f>IF(OR(HLOOKUP(N$2+$A1969,Sheet2!BZ:NM,$B1969,0),HLOOKUP(N$2+$A1969,Sheet2!BZ:NM,$B1969,0)&lt;&gt;""),HLOOKUP(N$2+$A1969,Sheet2!BZ:NM,$B1969,0),"")</f>
        <v/>
      </c>
      <c r="O1969" t="str">
        <f>IF(OR(HLOOKUP(O$2+$A1969,Sheet2!CA:NN,$B1969,0),HLOOKUP(O$2+$A1969,Sheet2!CA:NN,$B1969,0)&lt;&gt;""),HLOOKUP(O$2+$A1969,Sheet2!CA:NN,$B1969,0),"")</f>
        <v/>
      </c>
      <c r="P1969" t="str">
        <f>IF(OR(HLOOKUP(P$2+$A1969,Sheet2!CB:NO,$B1969,0),HLOOKUP(P$2+$A1969,Sheet2!CB:NO,$B1969,0)&lt;&gt;""),HLOOKUP(P$2+$A1969,Sheet2!CB:NO,$B1969,0),"")</f>
        <v/>
      </c>
      <c r="Q1969" t="str">
        <f>IF(OR(HLOOKUP(Q$2+$A1969,Sheet2!CC:NO,$B1969,0),HLOOKUP(Q$2+$A1969,Sheet2!CC:NO,$B1969,0)&lt;&gt;""),HLOOKUP(Q$2+$A1969,Sheet2!CC:NO,$B1969,0),"")</f>
        <v/>
      </c>
    </row>
    <row r="1970" spans="1:17" x14ac:dyDescent="0.25">
      <c r="A1970" s="64">
        <f t="shared" si="243"/>
        <v>36</v>
      </c>
      <c r="B1970" s="64">
        <f t="shared" si="244"/>
        <v>201</v>
      </c>
      <c r="C1970" s="64">
        <f t="shared" si="245"/>
        <v>7</v>
      </c>
      <c r="D1970" s="64">
        <f t="shared" si="246"/>
        <v>197</v>
      </c>
      <c r="E1970" s="64">
        <f t="shared" si="247"/>
        <v>981</v>
      </c>
      <c r="F1970" s="64" t="str">
        <f t="shared" si="240"/>
        <v/>
      </c>
      <c r="G1970" s="64" t="str">
        <f t="shared" si="241"/>
        <v/>
      </c>
      <c r="H1970" s="64" t="str">
        <f t="shared" si="242"/>
        <v/>
      </c>
      <c r="I1970" s="80" t="str">
        <f>IFERROR(VLOOKUP(D1970,Sheet2!A:B,2,0),"")</f>
        <v/>
      </c>
      <c r="J1970" s="64" t="str">
        <f>IFERROR(IF(I1970&lt;&gt;"",VLOOKUP(I1970,Sheet2!B:C,2,0),""),"")</f>
        <v/>
      </c>
      <c r="K1970" s="64" t="str">
        <f>IFERROR( IF(I1970&lt;&gt;"", HLOOKUP(L$2+$A1970,Sheet2!BX:NK,2,0),""),"")</f>
        <v/>
      </c>
      <c r="L1970" t="str">
        <f>IF(OR(HLOOKUP(L$2+$A1970,Sheet2!BX:NK,$B1970,0),HLOOKUP(L$2+$A1970,Sheet2!BX:NK,$B1970,0)&lt;&gt;""),HLOOKUP(L$2+$A1970,Sheet2!BX:NK,$B1970,0),"")</f>
        <v/>
      </c>
      <c r="M1970" t="str">
        <f>IF(OR(HLOOKUP(M$2+$A1970,Sheet2!BY:NL,$B1970,0),HLOOKUP(M$2+$A1970,Sheet2!BY:NL,$B1970,0)&lt;&gt;""),HLOOKUP(M$2+$A1970,Sheet2!BY:NL,$B1970,0),"")</f>
        <v/>
      </c>
      <c r="N1970" t="str">
        <f>IF(OR(HLOOKUP(N$2+$A1970,Sheet2!BZ:NM,$B1970,0),HLOOKUP(N$2+$A1970,Sheet2!BZ:NM,$B1970,0)&lt;&gt;""),HLOOKUP(N$2+$A1970,Sheet2!BZ:NM,$B1970,0),"")</f>
        <v/>
      </c>
      <c r="O1970" t="str">
        <f>IF(OR(HLOOKUP(O$2+$A1970,Sheet2!CA:NN,$B1970,0),HLOOKUP(O$2+$A1970,Sheet2!CA:NN,$B1970,0)&lt;&gt;""),HLOOKUP(O$2+$A1970,Sheet2!CA:NN,$B1970,0),"")</f>
        <v/>
      </c>
      <c r="P1970" t="str">
        <f>IF(OR(HLOOKUP(P$2+$A1970,Sheet2!CB:NO,$B1970,0),HLOOKUP(P$2+$A1970,Sheet2!CB:NO,$B1970,0)&lt;&gt;""),HLOOKUP(P$2+$A1970,Sheet2!CB:NO,$B1970,0),"")</f>
        <v/>
      </c>
      <c r="Q1970" t="str">
        <f>IF(OR(HLOOKUP(Q$2+$A1970,Sheet2!CC:NO,$B1970,0),HLOOKUP(Q$2+$A1970,Sheet2!CC:NO,$B1970,0)&lt;&gt;""),HLOOKUP(Q$2+$A1970,Sheet2!CC:NO,$B1970,0),"")</f>
        <v/>
      </c>
    </row>
    <row r="1971" spans="1:17" x14ac:dyDescent="0.25">
      <c r="A1971" s="64">
        <f t="shared" si="243"/>
        <v>42</v>
      </c>
      <c r="B1971" s="64">
        <f t="shared" si="244"/>
        <v>201</v>
      </c>
      <c r="C1971" s="64">
        <f t="shared" si="245"/>
        <v>8</v>
      </c>
      <c r="D1971" s="64">
        <f t="shared" si="246"/>
        <v>197</v>
      </c>
      <c r="E1971" s="64">
        <f t="shared" si="247"/>
        <v>981</v>
      </c>
      <c r="F1971" s="64" t="str">
        <f t="shared" si="240"/>
        <v/>
      </c>
      <c r="G1971" s="64" t="str">
        <f t="shared" si="241"/>
        <v/>
      </c>
      <c r="H1971" s="64" t="str">
        <f t="shared" si="242"/>
        <v/>
      </c>
      <c r="I1971" s="80" t="str">
        <f>IFERROR(VLOOKUP(D1971,Sheet2!A:B,2,0),"")</f>
        <v/>
      </c>
      <c r="J1971" s="64" t="str">
        <f>IFERROR(IF(I1971&lt;&gt;"",VLOOKUP(I1971,Sheet2!B:C,2,0),""),"")</f>
        <v/>
      </c>
      <c r="K1971" s="64" t="str">
        <f>IFERROR( IF(I1971&lt;&gt;"", HLOOKUP(L$2+$A1971,Sheet2!BX:NK,2,0),""),"")</f>
        <v/>
      </c>
      <c r="L1971" t="str">
        <f>IF(OR(HLOOKUP(L$2+$A1971,Sheet2!BX:NK,$B1971,0),HLOOKUP(L$2+$A1971,Sheet2!BX:NK,$B1971,0)&lt;&gt;""),HLOOKUP(L$2+$A1971,Sheet2!BX:NK,$B1971,0),"")</f>
        <v/>
      </c>
      <c r="M1971" t="str">
        <f>IF(OR(HLOOKUP(M$2+$A1971,Sheet2!BY:NL,$B1971,0),HLOOKUP(M$2+$A1971,Sheet2!BY:NL,$B1971,0)&lt;&gt;""),HLOOKUP(M$2+$A1971,Sheet2!BY:NL,$B1971,0),"")</f>
        <v/>
      </c>
      <c r="N1971" t="str">
        <f>IF(OR(HLOOKUP(N$2+$A1971,Sheet2!BZ:NM,$B1971,0),HLOOKUP(N$2+$A1971,Sheet2!BZ:NM,$B1971,0)&lt;&gt;""),HLOOKUP(N$2+$A1971,Sheet2!BZ:NM,$B1971,0),"")</f>
        <v/>
      </c>
      <c r="O1971" t="str">
        <f>IF(OR(HLOOKUP(O$2+$A1971,Sheet2!CA:NN,$B1971,0),HLOOKUP(O$2+$A1971,Sheet2!CA:NN,$B1971,0)&lt;&gt;""),HLOOKUP(O$2+$A1971,Sheet2!CA:NN,$B1971,0),"")</f>
        <v/>
      </c>
      <c r="P1971" t="str">
        <f>IF(OR(HLOOKUP(P$2+$A1971,Sheet2!CB:NO,$B1971,0),HLOOKUP(P$2+$A1971,Sheet2!CB:NO,$B1971,0)&lt;&gt;""),HLOOKUP(P$2+$A1971,Sheet2!CB:NO,$B1971,0),"")</f>
        <v/>
      </c>
      <c r="Q1971" t="str">
        <f>IF(OR(HLOOKUP(Q$2+$A1971,Sheet2!CC:NO,$B1971,0),HLOOKUP(Q$2+$A1971,Sheet2!CC:NO,$B1971,0)&lt;&gt;""),HLOOKUP(Q$2+$A1971,Sheet2!CC:NO,$B1971,0),"")</f>
        <v/>
      </c>
    </row>
    <row r="1972" spans="1:17" x14ac:dyDescent="0.25">
      <c r="A1972" s="64">
        <f t="shared" si="243"/>
        <v>48</v>
      </c>
      <c r="B1972" s="64">
        <f t="shared" si="244"/>
        <v>201</v>
      </c>
      <c r="C1972" s="64">
        <f t="shared" si="245"/>
        <v>9</v>
      </c>
      <c r="D1972" s="64">
        <f t="shared" si="246"/>
        <v>197</v>
      </c>
      <c r="E1972" s="64">
        <f t="shared" si="247"/>
        <v>981</v>
      </c>
      <c r="F1972" s="64" t="str">
        <f t="shared" si="240"/>
        <v/>
      </c>
      <c r="G1972" s="64" t="str">
        <f t="shared" si="241"/>
        <v/>
      </c>
      <c r="H1972" s="64" t="str">
        <f t="shared" si="242"/>
        <v/>
      </c>
      <c r="I1972" s="80" t="str">
        <f>IFERROR(VLOOKUP(D1972,Sheet2!A:B,2,0),"")</f>
        <v/>
      </c>
      <c r="J1972" s="64" t="str">
        <f>IFERROR(IF(I1972&lt;&gt;"",VLOOKUP(I1972,Sheet2!B:C,2,0),""),"")</f>
        <v/>
      </c>
      <c r="K1972" s="64" t="str">
        <f>IFERROR( IF(I1972&lt;&gt;"", HLOOKUP(L$2+$A1972,Sheet2!BX:NK,2,0),""),"")</f>
        <v/>
      </c>
      <c r="L1972" t="str">
        <f>IF(OR(HLOOKUP(L$2+$A1972,Sheet2!BX:NK,$B1972,0),HLOOKUP(L$2+$A1972,Sheet2!BX:NK,$B1972,0)&lt;&gt;""),HLOOKUP(L$2+$A1972,Sheet2!BX:NK,$B1972,0),"")</f>
        <v/>
      </c>
      <c r="M1972" t="str">
        <f>IF(OR(HLOOKUP(M$2+$A1972,Sheet2!BY:NL,$B1972,0),HLOOKUP(M$2+$A1972,Sheet2!BY:NL,$B1972,0)&lt;&gt;""),HLOOKUP(M$2+$A1972,Sheet2!BY:NL,$B1972,0),"")</f>
        <v/>
      </c>
      <c r="N1972" t="str">
        <f>IF(OR(HLOOKUP(N$2+$A1972,Sheet2!BZ:NM,$B1972,0),HLOOKUP(N$2+$A1972,Sheet2!BZ:NM,$B1972,0)&lt;&gt;""),HLOOKUP(N$2+$A1972,Sheet2!BZ:NM,$B1972,0),"")</f>
        <v/>
      </c>
      <c r="O1972" t="str">
        <f>IF(OR(HLOOKUP(O$2+$A1972,Sheet2!CA:NN,$B1972,0),HLOOKUP(O$2+$A1972,Sheet2!CA:NN,$B1972,0)&lt;&gt;""),HLOOKUP(O$2+$A1972,Sheet2!CA:NN,$B1972,0),"")</f>
        <v/>
      </c>
      <c r="P1972" t="str">
        <f>IF(OR(HLOOKUP(P$2+$A1972,Sheet2!CB:NO,$B1972,0),HLOOKUP(P$2+$A1972,Sheet2!CB:NO,$B1972,0)&lt;&gt;""),HLOOKUP(P$2+$A1972,Sheet2!CB:NO,$B1972,0),"")</f>
        <v/>
      </c>
      <c r="Q1972" t="str">
        <f>IF(OR(HLOOKUP(Q$2+$A1972,Sheet2!CC:NO,$B1972,0),HLOOKUP(Q$2+$A1972,Sheet2!CC:NO,$B1972,0)&lt;&gt;""),HLOOKUP(Q$2+$A1972,Sheet2!CC:NO,$B1972,0),"")</f>
        <v/>
      </c>
    </row>
    <row r="1973" spans="1:17" x14ac:dyDescent="0.25">
      <c r="A1973" s="64">
        <f t="shared" si="243"/>
        <v>54</v>
      </c>
      <c r="B1973" s="64">
        <f t="shared" si="244"/>
        <v>201</v>
      </c>
      <c r="C1973" s="64">
        <f t="shared" si="245"/>
        <v>10</v>
      </c>
      <c r="D1973" s="64">
        <f t="shared" si="246"/>
        <v>197</v>
      </c>
      <c r="E1973" s="64">
        <f t="shared" si="247"/>
        <v>981</v>
      </c>
      <c r="F1973" s="64" t="str">
        <f t="shared" si="240"/>
        <v/>
      </c>
      <c r="G1973" s="64" t="str">
        <f t="shared" si="241"/>
        <v/>
      </c>
      <c r="H1973" s="64" t="str">
        <f t="shared" si="242"/>
        <v/>
      </c>
      <c r="I1973" s="80" t="str">
        <f>IFERROR(VLOOKUP(D1973,Sheet2!A:B,2,0),"")</f>
        <v/>
      </c>
      <c r="J1973" s="64" t="str">
        <f>IFERROR(IF(I1973&lt;&gt;"",VLOOKUP(I1973,Sheet2!B:C,2,0),""),"")</f>
        <v/>
      </c>
      <c r="K1973" s="64" t="str">
        <f>IFERROR( IF(I1973&lt;&gt;"", HLOOKUP(L$2+$A1973,Sheet2!BX:NK,2,0),""),"")</f>
        <v/>
      </c>
      <c r="L1973" t="str">
        <f>IF(OR(HLOOKUP(L$2+$A1973,Sheet2!BX:NK,$B1973,0),HLOOKUP(L$2+$A1973,Sheet2!BX:NK,$B1973,0)&lt;&gt;""),HLOOKUP(L$2+$A1973,Sheet2!BX:NK,$B1973,0),"")</f>
        <v/>
      </c>
      <c r="M1973" t="str">
        <f>IF(OR(HLOOKUP(M$2+$A1973,Sheet2!BY:NL,$B1973,0),HLOOKUP(M$2+$A1973,Sheet2!BY:NL,$B1973,0)&lt;&gt;""),HLOOKUP(M$2+$A1973,Sheet2!BY:NL,$B1973,0),"")</f>
        <v/>
      </c>
      <c r="N1973" t="str">
        <f>IF(OR(HLOOKUP(N$2+$A1973,Sheet2!BZ:NM,$B1973,0),HLOOKUP(N$2+$A1973,Sheet2!BZ:NM,$B1973,0)&lt;&gt;""),HLOOKUP(N$2+$A1973,Sheet2!BZ:NM,$B1973,0),"")</f>
        <v/>
      </c>
      <c r="O1973" t="str">
        <f>IF(OR(HLOOKUP(O$2+$A1973,Sheet2!CA:NN,$B1973,0),HLOOKUP(O$2+$A1973,Sheet2!CA:NN,$B1973,0)&lt;&gt;""),HLOOKUP(O$2+$A1973,Sheet2!CA:NN,$B1973,0),"")</f>
        <v/>
      </c>
      <c r="P1973" t="str">
        <f>IF(OR(HLOOKUP(P$2+$A1973,Sheet2!CB:NO,$B1973,0),HLOOKUP(P$2+$A1973,Sheet2!CB:NO,$B1973,0)&lt;&gt;""),HLOOKUP(P$2+$A1973,Sheet2!CB:NO,$B1973,0),"")</f>
        <v/>
      </c>
      <c r="Q1973" t="str">
        <f>IF(OR(HLOOKUP(Q$2+$A1973,Sheet2!CC:NO,$B1973,0),HLOOKUP(Q$2+$A1973,Sheet2!CC:NO,$B1973,0)&lt;&gt;""),HLOOKUP(Q$2+$A1973,Sheet2!CC:NO,$B1973,0),"")</f>
        <v/>
      </c>
    </row>
    <row r="1974" spans="1:17" x14ac:dyDescent="0.25">
      <c r="A1974" s="64">
        <f t="shared" si="243"/>
        <v>0</v>
      </c>
      <c r="B1974" s="64">
        <f t="shared" si="244"/>
        <v>202</v>
      </c>
      <c r="C1974" s="64">
        <f t="shared" si="245"/>
        <v>1</v>
      </c>
      <c r="D1974" s="64">
        <f t="shared" si="246"/>
        <v>198</v>
      </c>
      <c r="E1974" s="64">
        <f t="shared" si="247"/>
        <v>986</v>
      </c>
      <c r="F1974" s="64" t="str">
        <f t="shared" si="240"/>
        <v/>
      </c>
      <c r="G1974" s="64" t="str">
        <f t="shared" si="241"/>
        <v/>
      </c>
      <c r="H1974" s="64" t="str">
        <f t="shared" si="242"/>
        <v/>
      </c>
      <c r="I1974" s="80" t="str">
        <f>IFERROR(VLOOKUP(D1974,Sheet2!A:B,2,0),"")</f>
        <v/>
      </c>
      <c r="J1974" s="64" t="str">
        <f>IFERROR(IF(I1974&lt;&gt;"",VLOOKUP(I1974,Sheet2!B:C,2,0),""),"")</f>
        <v/>
      </c>
      <c r="K1974" s="64" t="str">
        <f>IFERROR( IF(I1974&lt;&gt;"", HLOOKUP(L$2+$A1974,Sheet2!BX:NK,2,0),""),"")</f>
        <v/>
      </c>
      <c r="L1974" t="str">
        <f>IF(OR(HLOOKUP(L$2+$A1974,Sheet2!BX:NK,$B1974,0),HLOOKUP(L$2+$A1974,Sheet2!BX:NK,$B1974,0)&lt;&gt;""),HLOOKUP(L$2+$A1974,Sheet2!BX:NK,$B1974,0),"")</f>
        <v/>
      </c>
      <c r="M1974" t="str">
        <f>IF(OR(HLOOKUP(M$2+$A1974,Sheet2!BY:NL,$B1974,0),HLOOKUP(M$2+$A1974,Sheet2!BY:NL,$B1974,0)&lt;&gt;""),HLOOKUP(M$2+$A1974,Sheet2!BY:NL,$B1974,0),"")</f>
        <v/>
      </c>
      <c r="N1974" t="str">
        <f>IF(OR(HLOOKUP(N$2+$A1974,Sheet2!BZ:NM,$B1974,0),HLOOKUP(N$2+$A1974,Sheet2!BZ:NM,$B1974,0)&lt;&gt;""),HLOOKUP(N$2+$A1974,Sheet2!BZ:NM,$B1974,0),"")</f>
        <v/>
      </c>
      <c r="O1974" t="str">
        <f>IF(OR(HLOOKUP(O$2+$A1974,Sheet2!CA:NN,$B1974,0),HLOOKUP(O$2+$A1974,Sheet2!CA:NN,$B1974,0)&lt;&gt;""),HLOOKUP(O$2+$A1974,Sheet2!CA:NN,$B1974,0),"")</f>
        <v/>
      </c>
      <c r="P1974" t="str">
        <f>IF(OR(HLOOKUP(P$2+$A1974,Sheet2!CB:NO,$B1974,0),HLOOKUP(P$2+$A1974,Sheet2!CB:NO,$B1974,0)&lt;&gt;""),HLOOKUP(P$2+$A1974,Sheet2!CB:NO,$B1974,0),"")</f>
        <v/>
      </c>
      <c r="Q1974" t="str">
        <f>IF(OR(HLOOKUP(Q$2+$A1974,Sheet2!CC:NO,$B1974,0),HLOOKUP(Q$2+$A1974,Sheet2!CC:NO,$B1974,0)&lt;&gt;""),HLOOKUP(Q$2+$A1974,Sheet2!CC:NO,$B1974,0),"")</f>
        <v/>
      </c>
    </row>
    <row r="1975" spans="1:17" x14ac:dyDescent="0.25">
      <c r="A1975" s="64">
        <f t="shared" si="243"/>
        <v>6</v>
      </c>
      <c r="B1975" s="64">
        <f t="shared" si="244"/>
        <v>202</v>
      </c>
      <c r="C1975" s="64">
        <f t="shared" si="245"/>
        <v>2</v>
      </c>
      <c r="D1975" s="64">
        <f t="shared" si="246"/>
        <v>198</v>
      </c>
      <c r="E1975" s="64">
        <f t="shared" si="247"/>
        <v>986</v>
      </c>
      <c r="F1975" s="64" t="str">
        <f t="shared" si="240"/>
        <v/>
      </c>
      <c r="G1975" s="64" t="str">
        <f t="shared" si="241"/>
        <v/>
      </c>
      <c r="H1975" s="64" t="str">
        <f t="shared" si="242"/>
        <v/>
      </c>
      <c r="I1975" s="80" t="str">
        <f>IFERROR(VLOOKUP(D1975,Sheet2!A:B,2,0),"")</f>
        <v/>
      </c>
      <c r="J1975" s="64" t="str">
        <f>IFERROR(IF(I1975&lt;&gt;"",VLOOKUP(I1975,Sheet2!B:C,2,0),""),"")</f>
        <v/>
      </c>
      <c r="K1975" s="64" t="str">
        <f>IFERROR( IF(I1975&lt;&gt;"", HLOOKUP(L$2+$A1975,Sheet2!BX:NK,2,0),""),"")</f>
        <v/>
      </c>
      <c r="L1975" t="str">
        <f>IF(OR(HLOOKUP(L$2+$A1975,Sheet2!BX:NK,$B1975,0),HLOOKUP(L$2+$A1975,Sheet2!BX:NK,$B1975,0)&lt;&gt;""),HLOOKUP(L$2+$A1975,Sheet2!BX:NK,$B1975,0),"")</f>
        <v/>
      </c>
      <c r="M1975" t="str">
        <f>IF(OR(HLOOKUP(M$2+$A1975,Sheet2!BY:NL,$B1975,0),HLOOKUP(M$2+$A1975,Sheet2!BY:NL,$B1975,0)&lt;&gt;""),HLOOKUP(M$2+$A1975,Sheet2!BY:NL,$B1975,0),"")</f>
        <v/>
      </c>
      <c r="N1975" t="str">
        <f>IF(OR(HLOOKUP(N$2+$A1975,Sheet2!BZ:NM,$B1975,0),HLOOKUP(N$2+$A1975,Sheet2!BZ:NM,$B1975,0)&lt;&gt;""),HLOOKUP(N$2+$A1975,Sheet2!BZ:NM,$B1975,0),"")</f>
        <v/>
      </c>
      <c r="O1975" t="str">
        <f>IF(OR(HLOOKUP(O$2+$A1975,Sheet2!CA:NN,$B1975,0),HLOOKUP(O$2+$A1975,Sheet2!CA:NN,$B1975,0)&lt;&gt;""),HLOOKUP(O$2+$A1975,Sheet2!CA:NN,$B1975,0),"")</f>
        <v/>
      </c>
      <c r="P1975" t="str">
        <f>IF(OR(HLOOKUP(P$2+$A1975,Sheet2!CB:NO,$B1975,0),HLOOKUP(P$2+$A1975,Sheet2!CB:NO,$B1975,0)&lt;&gt;""),HLOOKUP(P$2+$A1975,Sheet2!CB:NO,$B1975,0),"")</f>
        <v/>
      </c>
      <c r="Q1975" t="str">
        <f>IF(OR(HLOOKUP(Q$2+$A1975,Sheet2!CC:NO,$B1975,0),HLOOKUP(Q$2+$A1975,Sheet2!CC:NO,$B1975,0)&lt;&gt;""),HLOOKUP(Q$2+$A1975,Sheet2!CC:NO,$B1975,0),"")</f>
        <v/>
      </c>
    </row>
    <row r="1976" spans="1:17" x14ac:dyDescent="0.25">
      <c r="A1976" s="64">
        <f t="shared" si="243"/>
        <v>12</v>
      </c>
      <c r="B1976" s="64">
        <f t="shared" si="244"/>
        <v>202</v>
      </c>
      <c r="C1976" s="64">
        <f t="shared" si="245"/>
        <v>3</v>
      </c>
      <c r="D1976" s="64">
        <f t="shared" si="246"/>
        <v>198</v>
      </c>
      <c r="E1976" s="64">
        <f t="shared" si="247"/>
        <v>986</v>
      </c>
      <c r="F1976" s="64" t="str">
        <f t="shared" si="240"/>
        <v/>
      </c>
      <c r="G1976" s="64" t="str">
        <f t="shared" si="241"/>
        <v/>
      </c>
      <c r="H1976" s="64" t="str">
        <f t="shared" si="242"/>
        <v/>
      </c>
      <c r="I1976" s="80" t="str">
        <f>IFERROR(VLOOKUP(D1976,Sheet2!A:B,2,0),"")</f>
        <v/>
      </c>
      <c r="J1976" s="64" t="str">
        <f>IFERROR(IF(I1976&lt;&gt;"",VLOOKUP(I1976,Sheet2!B:C,2,0),""),"")</f>
        <v/>
      </c>
      <c r="K1976" s="64" t="str">
        <f>IFERROR( IF(I1976&lt;&gt;"", HLOOKUP(L$2+$A1976,Sheet2!BX:NK,2,0),""),"")</f>
        <v/>
      </c>
      <c r="L1976" t="str">
        <f>IF(OR(HLOOKUP(L$2+$A1976,Sheet2!BX:NK,$B1976,0),HLOOKUP(L$2+$A1976,Sheet2!BX:NK,$B1976,0)&lt;&gt;""),HLOOKUP(L$2+$A1976,Sheet2!BX:NK,$B1976,0),"")</f>
        <v/>
      </c>
      <c r="M1976" t="str">
        <f>IF(OR(HLOOKUP(M$2+$A1976,Sheet2!BY:NL,$B1976,0),HLOOKUP(M$2+$A1976,Sheet2!BY:NL,$B1976,0)&lt;&gt;""),HLOOKUP(M$2+$A1976,Sheet2!BY:NL,$B1976,0),"")</f>
        <v/>
      </c>
      <c r="N1976" t="str">
        <f>IF(OR(HLOOKUP(N$2+$A1976,Sheet2!BZ:NM,$B1976,0),HLOOKUP(N$2+$A1976,Sheet2!BZ:NM,$B1976,0)&lt;&gt;""),HLOOKUP(N$2+$A1976,Sheet2!BZ:NM,$B1976,0),"")</f>
        <v/>
      </c>
      <c r="O1976" t="str">
        <f>IF(OR(HLOOKUP(O$2+$A1976,Sheet2!CA:NN,$B1976,0),HLOOKUP(O$2+$A1976,Sheet2!CA:NN,$B1976,0)&lt;&gt;""),HLOOKUP(O$2+$A1976,Sheet2!CA:NN,$B1976,0),"")</f>
        <v/>
      </c>
      <c r="P1976" t="str">
        <f>IF(OR(HLOOKUP(P$2+$A1976,Sheet2!CB:NO,$B1976,0),HLOOKUP(P$2+$A1976,Sheet2!CB:NO,$B1976,0)&lt;&gt;""),HLOOKUP(P$2+$A1976,Sheet2!CB:NO,$B1976,0),"")</f>
        <v/>
      </c>
      <c r="Q1976" t="str">
        <f>IF(OR(HLOOKUP(Q$2+$A1976,Sheet2!CC:NO,$B1976,0),HLOOKUP(Q$2+$A1976,Sheet2!CC:NO,$B1976,0)&lt;&gt;""),HLOOKUP(Q$2+$A1976,Sheet2!CC:NO,$B1976,0),"")</f>
        <v/>
      </c>
    </row>
    <row r="1977" spans="1:17" x14ac:dyDescent="0.25">
      <c r="A1977" s="64">
        <f t="shared" si="243"/>
        <v>18</v>
      </c>
      <c r="B1977" s="64">
        <f t="shared" si="244"/>
        <v>202</v>
      </c>
      <c r="C1977" s="64">
        <f t="shared" si="245"/>
        <v>4</v>
      </c>
      <c r="D1977" s="64">
        <f t="shared" si="246"/>
        <v>198</v>
      </c>
      <c r="E1977" s="64">
        <f t="shared" si="247"/>
        <v>986</v>
      </c>
      <c r="F1977" s="64" t="str">
        <f t="shared" si="240"/>
        <v/>
      </c>
      <c r="G1977" s="64" t="str">
        <f t="shared" si="241"/>
        <v/>
      </c>
      <c r="H1977" s="64" t="str">
        <f t="shared" si="242"/>
        <v/>
      </c>
      <c r="I1977" s="80" t="str">
        <f>IFERROR(VLOOKUP(D1977,Sheet2!A:B,2,0),"")</f>
        <v/>
      </c>
      <c r="J1977" s="64" t="str">
        <f>IFERROR(IF(I1977&lt;&gt;"",VLOOKUP(I1977,Sheet2!B:C,2,0),""),"")</f>
        <v/>
      </c>
      <c r="K1977" s="64" t="str">
        <f>IFERROR( IF(I1977&lt;&gt;"", HLOOKUP(L$2+$A1977,Sheet2!BX:NK,2,0),""),"")</f>
        <v/>
      </c>
      <c r="L1977" t="str">
        <f>IF(OR(HLOOKUP(L$2+$A1977,Sheet2!BX:NK,$B1977,0),HLOOKUP(L$2+$A1977,Sheet2!BX:NK,$B1977,0)&lt;&gt;""),HLOOKUP(L$2+$A1977,Sheet2!BX:NK,$B1977,0),"")</f>
        <v/>
      </c>
      <c r="M1977" t="str">
        <f>IF(OR(HLOOKUP(M$2+$A1977,Sheet2!BY:NL,$B1977,0),HLOOKUP(M$2+$A1977,Sheet2!BY:NL,$B1977,0)&lt;&gt;""),HLOOKUP(M$2+$A1977,Sheet2!BY:NL,$B1977,0),"")</f>
        <v/>
      </c>
      <c r="N1977" t="str">
        <f>IF(OR(HLOOKUP(N$2+$A1977,Sheet2!BZ:NM,$B1977,0),HLOOKUP(N$2+$A1977,Sheet2!BZ:NM,$B1977,0)&lt;&gt;""),HLOOKUP(N$2+$A1977,Sheet2!BZ:NM,$B1977,0),"")</f>
        <v/>
      </c>
      <c r="O1977" t="str">
        <f>IF(OR(HLOOKUP(O$2+$A1977,Sheet2!CA:NN,$B1977,0),HLOOKUP(O$2+$A1977,Sheet2!CA:NN,$B1977,0)&lt;&gt;""),HLOOKUP(O$2+$A1977,Sheet2!CA:NN,$B1977,0),"")</f>
        <v/>
      </c>
      <c r="P1977" t="str">
        <f>IF(OR(HLOOKUP(P$2+$A1977,Sheet2!CB:NO,$B1977,0),HLOOKUP(P$2+$A1977,Sheet2!CB:NO,$B1977,0)&lt;&gt;""),HLOOKUP(P$2+$A1977,Sheet2!CB:NO,$B1977,0),"")</f>
        <v/>
      </c>
      <c r="Q1977" t="str">
        <f>IF(OR(HLOOKUP(Q$2+$A1977,Sheet2!CC:NO,$B1977,0),HLOOKUP(Q$2+$A1977,Sheet2!CC:NO,$B1977,0)&lt;&gt;""),HLOOKUP(Q$2+$A1977,Sheet2!CC:NO,$B1977,0),"")</f>
        <v/>
      </c>
    </row>
    <row r="1978" spans="1:17" x14ac:dyDescent="0.25">
      <c r="A1978" s="64">
        <f t="shared" si="243"/>
        <v>24</v>
      </c>
      <c r="B1978" s="64">
        <f t="shared" si="244"/>
        <v>202</v>
      </c>
      <c r="C1978" s="64">
        <f t="shared" si="245"/>
        <v>5</v>
      </c>
      <c r="D1978" s="64">
        <f t="shared" si="246"/>
        <v>198</v>
      </c>
      <c r="E1978" s="64">
        <f t="shared" si="247"/>
        <v>986</v>
      </c>
      <c r="F1978" s="64" t="str">
        <f t="shared" si="240"/>
        <v/>
      </c>
      <c r="G1978" s="64" t="str">
        <f t="shared" si="241"/>
        <v/>
      </c>
      <c r="H1978" s="64" t="str">
        <f t="shared" si="242"/>
        <v/>
      </c>
      <c r="I1978" s="80" t="str">
        <f>IFERROR(VLOOKUP(D1978,Sheet2!A:B,2,0),"")</f>
        <v/>
      </c>
      <c r="J1978" s="64" t="str">
        <f>IFERROR(IF(I1978&lt;&gt;"",VLOOKUP(I1978,Sheet2!B:C,2,0),""),"")</f>
        <v/>
      </c>
      <c r="K1978" s="64" t="str">
        <f>IFERROR( IF(I1978&lt;&gt;"", HLOOKUP(L$2+$A1978,Sheet2!BX:NK,2,0),""),"")</f>
        <v/>
      </c>
      <c r="L1978" t="str">
        <f>IF(OR(HLOOKUP(L$2+$A1978,Sheet2!BX:NK,$B1978,0),HLOOKUP(L$2+$A1978,Sheet2!BX:NK,$B1978,0)&lt;&gt;""),HLOOKUP(L$2+$A1978,Sheet2!BX:NK,$B1978,0),"")</f>
        <v/>
      </c>
      <c r="M1978" t="str">
        <f>IF(OR(HLOOKUP(M$2+$A1978,Sheet2!BY:NL,$B1978,0),HLOOKUP(M$2+$A1978,Sheet2!BY:NL,$B1978,0)&lt;&gt;""),HLOOKUP(M$2+$A1978,Sheet2!BY:NL,$B1978,0),"")</f>
        <v/>
      </c>
      <c r="N1978" t="str">
        <f>IF(OR(HLOOKUP(N$2+$A1978,Sheet2!BZ:NM,$B1978,0),HLOOKUP(N$2+$A1978,Sheet2!BZ:NM,$B1978,0)&lt;&gt;""),HLOOKUP(N$2+$A1978,Sheet2!BZ:NM,$B1978,0),"")</f>
        <v/>
      </c>
      <c r="O1978" t="str">
        <f>IF(OR(HLOOKUP(O$2+$A1978,Sheet2!CA:NN,$B1978,0),HLOOKUP(O$2+$A1978,Sheet2!CA:NN,$B1978,0)&lt;&gt;""),HLOOKUP(O$2+$A1978,Sheet2!CA:NN,$B1978,0),"")</f>
        <v/>
      </c>
      <c r="P1978" t="str">
        <f>IF(OR(HLOOKUP(P$2+$A1978,Sheet2!CB:NO,$B1978,0),HLOOKUP(P$2+$A1978,Sheet2!CB:NO,$B1978,0)&lt;&gt;""),HLOOKUP(P$2+$A1978,Sheet2!CB:NO,$B1978,0),"")</f>
        <v/>
      </c>
      <c r="Q1978" t="str">
        <f>IF(OR(HLOOKUP(Q$2+$A1978,Sheet2!CC:NO,$B1978,0),HLOOKUP(Q$2+$A1978,Sheet2!CC:NO,$B1978,0)&lt;&gt;""),HLOOKUP(Q$2+$A1978,Sheet2!CC:NO,$B1978,0),"")</f>
        <v/>
      </c>
    </row>
    <row r="1979" spans="1:17" x14ac:dyDescent="0.25">
      <c r="A1979" s="64">
        <f t="shared" si="243"/>
        <v>30</v>
      </c>
      <c r="B1979" s="64">
        <f t="shared" si="244"/>
        <v>202</v>
      </c>
      <c r="C1979" s="64">
        <f t="shared" si="245"/>
        <v>6</v>
      </c>
      <c r="D1979" s="64">
        <f t="shared" si="246"/>
        <v>198</v>
      </c>
      <c r="E1979" s="64">
        <f t="shared" si="247"/>
        <v>986</v>
      </c>
      <c r="F1979" s="64" t="str">
        <f t="shared" si="240"/>
        <v/>
      </c>
      <c r="G1979" s="64" t="str">
        <f t="shared" si="241"/>
        <v/>
      </c>
      <c r="H1979" s="64" t="str">
        <f t="shared" si="242"/>
        <v/>
      </c>
      <c r="I1979" s="80" t="str">
        <f>IFERROR(VLOOKUP(D1979,Sheet2!A:B,2,0),"")</f>
        <v/>
      </c>
      <c r="J1979" s="64" t="str">
        <f>IFERROR(IF(I1979&lt;&gt;"",VLOOKUP(I1979,Sheet2!B:C,2,0),""),"")</f>
        <v/>
      </c>
      <c r="K1979" s="64" t="str">
        <f>IFERROR( IF(I1979&lt;&gt;"", HLOOKUP(L$2+$A1979,Sheet2!BX:NK,2,0),""),"")</f>
        <v/>
      </c>
      <c r="L1979" t="str">
        <f>IF(OR(HLOOKUP(L$2+$A1979,Sheet2!BX:NK,$B1979,0),HLOOKUP(L$2+$A1979,Sheet2!BX:NK,$B1979,0)&lt;&gt;""),HLOOKUP(L$2+$A1979,Sheet2!BX:NK,$B1979,0),"")</f>
        <v/>
      </c>
      <c r="M1979" t="str">
        <f>IF(OR(HLOOKUP(M$2+$A1979,Sheet2!BY:NL,$B1979,0),HLOOKUP(M$2+$A1979,Sheet2!BY:NL,$B1979,0)&lt;&gt;""),HLOOKUP(M$2+$A1979,Sheet2!BY:NL,$B1979,0),"")</f>
        <v/>
      </c>
      <c r="N1979" t="str">
        <f>IF(OR(HLOOKUP(N$2+$A1979,Sheet2!BZ:NM,$B1979,0),HLOOKUP(N$2+$A1979,Sheet2!BZ:NM,$B1979,0)&lt;&gt;""),HLOOKUP(N$2+$A1979,Sheet2!BZ:NM,$B1979,0),"")</f>
        <v/>
      </c>
      <c r="O1979" t="str">
        <f>IF(OR(HLOOKUP(O$2+$A1979,Sheet2!CA:NN,$B1979,0),HLOOKUP(O$2+$A1979,Sheet2!CA:NN,$B1979,0)&lt;&gt;""),HLOOKUP(O$2+$A1979,Sheet2!CA:NN,$B1979,0),"")</f>
        <v/>
      </c>
      <c r="P1979" t="str">
        <f>IF(OR(HLOOKUP(P$2+$A1979,Sheet2!CB:NO,$B1979,0),HLOOKUP(P$2+$A1979,Sheet2!CB:NO,$B1979,0)&lt;&gt;""),HLOOKUP(P$2+$A1979,Sheet2!CB:NO,$B1979,0),"")</f>
        <v/>
      </c>
      <c r="Q1979" t="str">
        <f>IF(OR(HLOOKUP(Q$2+$A1979,Sheet2!CC:NO,$B1979,0),HLOOKUP(Q$2+$A1979,Sheet2!CC:NO,$B1979,0)&lt;&gt;""),HLOOKUP(Q$2+$A1979,Sheet2!CC:NO,$B1979,0),"")</f>
        <v/>
      </c>
    </row>
    <row r="1980" spans="1:17" x14ac:dyDescent="0.25">
      <c r="A1980" s="64">
        <f t="shared" si="243"/>
        <v>36</v>
      </c>
      <c r="B1980" s="64">
        <f t="shared" si="244"/>
        <v>202</v>
      </c>
      <c r="C1980" s="64">
        <f t="shared" si="245"/>
        <v>7</v>
      </c>
      <c r="D1980" s="64">
        <f t="shared" si="246"/>
        <v>198</v>
      </c>
      <c r="E1980" s="64">
        <f t="shared" si="247"/>
        <v>986</v>
      </c>
      <c r="F1980" s="64" t="str">
        <f t="shared" si="240"/>
        <v/>
      </c>
      <c r="G1980" s="64" t="str">
        <f t="shared" si="241"/>
        <v/>
      </c>
      <c r="H1980" s="64" t="str">
        <f t="shared" si="242"/>
        <v/>
      </c>
      <c r="I1980" s="80" t="str">
        <f>IFERROR(VLOOKUP(D1980,Sheet2!A:B,2,0),"")</f>
        <v/>
      </c>
      <c r="J1980" s="64" t="str">
        <f>IFERROR(IF(I1980&lt;&gt;"",VLOOKUP(I1980,Sheet2!B:C,2,0),""),"")</f>
        <v/>
      </c>
      <c r="K1980" s="64" t="str">
        <f>IFERROR( IF(I1980&lt;&gt;"", HLOOKUP(L$2+$A1980,Sheet2!BX:NK,2,0),""),"")</f>
        <v/>
      </c>
      <c r="L1980" t="str">
        <f>IF(OR(HLOOKUP(L$2+$A1980,Sheet2!BX:NK,$B1980,0),HLOOKUP(L$2+$A1980,Sheet2!BX:NK,$B1980,0)&lt;&gt;""),HLOOKUP(L$2+$A1980,Sheet2!BX:NK,$B1980,0),"")</f>
        <v/>
      </c>
      <c r="M1980" t="str">
        <f>IF(OR(HLOOKUP(M$2+$A1980,Sheet2!BY:NL,$B1980,0),HLOOKUP(M$2+$A1980,Sheet2!BY:NL,$B1980,0)&lt;&gt;""),HLOOKUP(M$2+$A1980,Sheet2!BY:NL,$B1980,0),"")</f>
        <v/>
      </c>
      <c r="N1980" t="str">
        <f>IF(OR(HLOOKUP(N$2+$A1980,Sheet2!BZ:NM,$B1980,0),HLOOKUP(N$2+$A1980,Sheet2!BZ:NM,$B1980,0)&lt;&gt;""),HLOOKUP(N$2+$A1980,Sheet2!BZ:NM,$B1980,0),"")</f>
        <v/>
      </c>
      <c r="O1980" t="str">
        <f>IF(OR(HLOOKUP(O$2+$A1980,Sheet2!CA:NN,$B1980,0),HLOOKUP(O$2+$A1980,Sheet2!CA:NN,$B1980,0)&lt;&gt;""),HLOOKUP(O$2+$A1980,Sheet2!CA:NN,$B1980,0),"")</f>
        <v/>
      </c>
      <c r="P1980" t="str">
        <f>IF(OR(HLOOKUP(P$2+$A1980,Sheet2!CB:NO,$B1980,0),HLOOKUP(P$2+$A1980,Sheet2!CB:NO,$B1980,0)&lt;&gt;""),HLOOKUP(P$2+$A1980,Sheet2!CB:NO,$B1980,0),"")</f>
        <v/>
      </c>
      <c r="Q1980" t="str">
        <f>IF(OR(HLOOKUP(Q$2+$A1980,Sheet2!CC:NO,$B1980,0),HLOOKUP(Q$2+$A1980,Sheet2!CC:NO,$B1980,0)&lt;&gt;""),HLOOKUP(Q$2+$A1980,Sheet2!CC:NO,$B1980,0),"")</f>
        <v/>
      </c>
    </row>
    <row r="1981" spans="1:17" x14ac:dyDescent="0.25">
      <c r="A1981" s="64">
        <f t="shared" si="243"/>
        <v>42</v>
      </c>
      <c r="B1981" s="64">
        <f t="shared" si="244"/>
        <v>202</v>
      </c>
      <c r="C1981" s="64">
        <f t="shared" si="245"/>
        <v>8</v>
      </c>
      <c r="D1981" s="64">
        <f t="shared" si="246"/>
        <v>198</v>
      </c>
      <c r="E1981" s="64">
        <f t="shared" si="247"/>
        <v>986</v>
      </c>
      <c r="F1981" s="64" t="str">
        <f t="shared" si="240"/>
        <v/>
      </c>
      <c r="G1981" s="64" t="str">
        <f t="shared" si="241"/>
        <v/>
      </c>
      <c r="H1981" s="64" t="str">
        <f t="shared" si="242"/>
        <v/>
      </c>
      <c r="I1981" s="80" t="str">
        <f>IFERROR(VLOOKUP(D1981,Sheet2!A:B,2,0),"")</f>
        <v/>
      </c>
      <c r="J1981" s="64" t="str">
        <f>IFERROR(IF(I1981&lt;&gt;"",VLOOKUP(I1981,Sheet2!B:C,2,0),""),"")</f>
        <v/>
      </c>
      <c r="K1981" s="64" t="str">
        <f>IFERROR( IF(I1981&lt;&gt;"", HLOOKUP(L$2+$A1981,Sheet2!BX:NK,2,0),""),"")</f>
        <v/>
      </c>
      <c r="L1981" t="str">
        <f>IF(OR(HLOOKUP(L$2+$A1981,Sheet2!BX:NK,$B1981,0),HLOOKUP(L$2+$A1981,Sheet2!BX:NK,$B1981,0)&lt;&gt;""),HLOOKUP(L$2+$A1981,Sheet2!BX:NK,$B1981,0),"")</f>
        <v/>
      </c>
      <c r="M1981" t="str">
        <f>IF(OR(HLOOKUP(M$2+$A1981,Sheet2!BY:NL,$B1981,0),HLOOKUP(M$2+$A1981,Sheet2!BY:NL,$B1981,0)&lt;&gt;""),HLOOKUP(M$2+$A1981,Sheet2!BY:NL,$B1981,0),"")</f>
        <v/>
      </c>
      <c r="N1981" t="str">
        <f>IF(OR(HLOOKUP(N$2+$A1981,Sheet2!BZ:NM,$B1981,0),HLOOKUP(N$2+$A1981,Sheet2!BZ:NM,$B1981,0)&lt;&gt;""),HLOOKUP(N$2+$A1981,Sheet2!BZ:NM,$B1981,0),"")</f>
        <v/>
      </c>
      <c r="O1981" t="str">
        <f>IF(OR(HLOOKUP(O$2+$A1981,Sheet2!CA:NN,$B1981,0),HLOOKUP(O$2+$A1981,Sheet2!CA:NN,$B1981,0)&lt;&gt;""),HLOOKUP(O$2+$A1981,Sheet2!CA:NN,$B1981,0),"")</f>
        <v/>
      </c>
      <c r="P1981" t="str">
        <f>IF(OR(HLOOKUP(P$2+$A1981,Sheet2!CB:NO,$B1981,0),HLOOKUP(P$2+$A1981,Sheet2!CB:NO,$B1981,0)&lt;&gt;""),HLOOKUP(P$2+$A1981,Sheet2!CB:NO,$B1981,0),"")</f>
        <v/>
      </c>
      <c r="Q1981" t="str">
        <f>IF(OR(HLOOKUP(Q$2+$A1981,Sheet2!CC:NO,$B1981,0),HLOOKUP(Q$2+$A1981,Sheet2!CC:NO,$B1981,0)&lt;&gt;""),HLOOKUP(Q$2+$A1981,Sheet2!CC:NO,$B1981,0),"")</f>
        <v/>
      </c>
    </row>
    <row r="1982" spans="1:17" x14ac:dyDescent="0.25">
      <c r="A1982" s="64">
        <f t="shared" si="243"/>
        <v>48</v>
      </c>
      <c r="B1982" s="64">
        <f t="shared" si="244"/>
        <v>202</v>
      </c>
      <c r="C1982" s="64">
        <f t="shared" si="245"/>
        <v>9</v>
      </c>
      <c r="D1982" s="64">
        <f t="shared" si="246"/>
        <v>198</v>
      </c>
      <c r="E1982" s="64">
        <f t="shared" si="247"/>
        <v>986</v>
      </c>
      <c r="F1982" s="64" t="str">
        <f t="shared" si="240"/>
        <v/>
      </c>
      <c r="G1982" s="64" t="str">
        <f t="shared" si="241"/>
        <v/>
      </c>
      <c r="H1982" s="64" t="str">
        <f t="shared" si="242"/>
        <v/>
      </c>
      <c r="I1982" s="80" t="str">
        <f>IFERROR(VLOOKUP(D1982,Sheet2!A:B,2,0),"")</f>
        <v/>
      </c>
      <c r="J1982" s="64" t="str">
        <f>IFERROR(IF(I1982&lt;&gt;"",VLOOKUP(I1982,Sheet2!B:C,2,0),""),"")</f>
        <v/>
      </c>
      <c r="K1982" s="64" t="str">
        <f>IFERROR( IF(I1982&lt;&gt;"", HLOOKUP(L$2+$A1982,Sheet2!BX:NK,2,0),""),"")</f>
        <v/>
      </c>
      <c r="L1982" t="str">
        <f>IF(OR(HLOOKUP(L$2+$A1982,Sheet2!BX:NK,$B1982,0),HLOOKUP(L$2+$A1982,Sheet2!BX:NK,$B1982,0)&lt;&gt;""),HLOOKUP(L$2+$A1982,Sheet2!BX:NK,$B1982,0),"")</f>
        <v/>
      </c>
      <c r="M1982" t="str">
        <f>IF(OR(HLOOKUP(M$2+$A1982,Sheet2!BY:NL,$B1982,0),HLOOKUP(M$2+$A1982,Sheet2!BY:NL,$B1982,0)&lt;&gt;""),HLOOKUP(M$2+$A1982,Sheet2!BY:NL,$B1982,0),"")</f>
        <v/>
      </c>
      <c r="N1982" t="str">
        <f>IF(OR(HLOOKUP(N$2+$A1982,Sheet2!BZ:NM,$B1982,0),HLOOKUP(N$2+$A1982,Sheet2!BZ:NM,$B1982,0)&lt;&gt;""),HLOOKUP(N$2+$A1982,Sheet2!BZ:NM,$B1982,0),"")</f>
        <v/>
      </c>
      <c r="O1982" t="str">
        <f>IF(OR(HLOOKUP(O$2+$A1982,Sheet2!CA:NN,$B1982,0),HLOOKUP(O$2+$A1982,Sheet2!CA:NN,$B1982,0)&lt;&gt;""),HLOOKUP(O$2+$A1982,Sheet2!CA:NN,$B1982,0),"")</f>
        <v/>
      </c>
      <c r="P1982" t="str">
        <f>IF(OR(HLOOKUP(P$2+$A1982,Sheet2!CB:NO,$B1982,0),HLOOKUP(P$2+$A1982,Sheet2!CB:NO,$B1982,0)&lt;&gt;""),HLOOKUP(P$2+$A1982,Sheet2!CB:NO,$B1982,0),"")</f>
        <v/>
      </c>
      <c r="Q1982" t="str">
        <f>IF(OR(HLOOKUP(Q$2+$A1982,Sheet2!CC:NO,$B1982,0),HLOOKUP(Q$2+$A1982,Sheet2!CC:NO,$B1982,0)&lt;&gt;""),HLOOKUP(Q$2+$A1982,Sheet2!CC:NO,$B1982,0),"")</f>
        <v/>
      </c>
    </row>
    <row r="1983" spans="1:17" x14ac:dyDescent="0.25">
      <c r="A1983" s="64">
        <f t="shared" si="243"/>
        <v>54</v>
      </c>
      <c r="B1983" s="64">
        <f t="shared" si="244"/>
        <v>202</v>
      </c>
      <c r="C1983" s="64">
        <f t="shared" si="245"/>
        <v>10</v>
      </c>
      <c r="D1983" s="64">
        <f t="shared" si="246"/>
        <v>198</v>
      </c>
      <c r="E1983" s="64">
        <f t="shared" si="247"/>
        <v>986</v>
      </c>
      <c r="F1983" s="64" t="str">
        <f t="shared" si="240"/>
        <v/>
      </c>
      <c r="G1983" s="64" t="str">
        <f t="shared" si="241"/>
        <v/>
      </c>
      <c r="H1983" s="64" t="str">
        <f t="shared" si="242"/>
        <v/>
      </c>
      <c r="I1983" s="80" t="str">
        <f>IFERROR(VLOOKUP(D1983,Sheet2!A:B,2,0),"")</f>
        <v/>
      </c>
      <c r="J1983" s="64" t="str">
        <f>IFERROR(IF(I1983&lt;&gt;"",VLOOKUP(I1983,Sheet2!B:C,2,0),""),"")</f>
        <v/>
      </c>
      <c r="K1983" s="64" t="str">
        <f>IFERROR( IF(I1983&lt;&gt;"", HLOOKUP(L$2+$A1983,Sheet2!BX:NK,2,0),""),"")</f>
        <v/>
      </c>
      <c r="L1983" t="str">
        <f>IF(OR(HLOOKUP(L$2+$A1983,Sheet2!BX:NK,$B1983,0),HLOOKUP(L$2+$A1983,Sheet2!BX:NK,$B1983,0)&lt;&gt;""),HLOOKUP(L$2+$A1983,Sheet2!BX:NK,$B1983,0),"")</f>
        <v/>
      </c>
      <c r="M1983" t="str">
        <f>IF(OR(HLOOKUP(M$2+$A1983,Sheet2!BY:NL,$B1983,0),HLOOKUP(M$2+$A1983,Sheet2!BY:NL,$B1983,0)&lt;&gt;""),HLOOKUP(M$2+$A1983,Sheet2!BY:NL,$B1983,0),"")</f>
        <v/>
      </c>
      <c r="N1983" t="str">
        <f>IF(OR(HLOOKUP(N$2+$A1983,Sheet2!BZ:NM,$B1983,0),HLOOKUP(N$2+$A1983,Sheet2!BZ:NM,$B1983,0)&lt;&gt;""),HLOOKUP(N$2+$A1983,Sheet2!BZ:NM,$B1983,0),"")</f>
        <v/>
      </c>
      <c r="O1983" t="str">
        <f>IF(OR(HLOOKUP(O$2+$A1983,Sheet2!CA:NN,$B1983,0),HLOOKUP(O$2+$A1983,Sheet2!CA:NN,$B1983,0)&lt;&gt;""),HLOOKUP(O$2+$A1983,Sheet2!CA:NN,$B1983,0),"")</f>
        <v/>
      </c>
      <c r="P1983" t="str">
        <f>IF(OR(HLOOKUP(P$2+$A1983,Sheet2!CB:NO,$B1983,0),HLOOKUP(P$2+$A1983,Sheet2!CB:NO,$B1983,0)&lt;&gt;""),HLOOKUP(P$2+$A1983,Sheet2!CB:NO,$B1983,0),"")</f>
        <v/>
      </c>
      <c r="Q1983" t="str">
        <f>IF(OR(HLOOKUP(Q$2+$A1983,Sheet2!CC:NO,$B1983,0),HLOOKUP(Q$2+$A1983,Sheet2!CC:NO,$B1983,0)&lt;&gt;""),HLOOKUP(Q$2+$A1983,Sheet2!CC:NO,$B1983,0),"")</f>
        <v/>
      </c>
    </row>
    <row r="1984" spans="1:17" x14ac:dyDescent="0.25">
      <c r="A1984" s="64">
        <f t="shared" si="243"/>
        <v>0</v>
      </c>
      <c r="B1984" s="64">
        <f t="shared" si="244"/>
        <v>203</v>
      </c>
      <c r="C1984" s="64">
        <f t="shared" si="245"/>
        <v>1</v>
      </c>
      <c r="D1984" s="64">
        <f t="shared" si="246"/>
        <v>199</v>
      </c>
      <c r="E1984" s="64">
        <f t="shared" si="247"/>
        <v>991</v>
      </c>
      <c r="F1984" s="64" t="str">
        <f t="shared" si="240"/>
        <v/>
      </c>
      <c r="G1984" s="64" t="str">
        <f t="shared" si="241"/>
        <v/>
      </c>
      <c r="H1984" s="64" t="str">
        <f t="shared" si="242"/>
        <v/>
      </c>
      <c r="I1984" s="80" t="str">
        <f>IFERROR(VLOOKUP(D1984,Sheet2!A:B,2,0),"")</f>
        <v/>
      </c>
      <c r="J1984" s="64" t="str">
        <f>IFERROR(IF(I1984&lt;&gt;"",VLOOKUP(I1984,Sheet2!B:C,2,0),""),"")</f>
        <v/>
      </c>
      <c r="K1984" s="64" t="str">
        <f>IFERROR( IF(I1984&lt;&gt;"", HLOOKUP(L$2+$A1984,Sheet2!BX:NK,2,0),""),"")</f>
        <v/>
      </c>
      <c r="L1984" t="str">
        <f>IF(OR(HLOOKUP(L$2+$A1984,Sheet2!BX:NK,$B1984,0),HLOOKUP(L$2+$A1984,Sheet2!BX:NK,$B1984,0)&lt;&gt;""),HLOOKUP(L$2+$A1984,Sheet2!BX:NK,$B1984,0),"")</f>
        <v/>
      </c>
      <c r="M1984" t="str">
        <f>IF(OR(HLOOKUP(M$2+$A1984,Sheet2!BY:NL,$B1984,0),HLOOKUP(M$2+$A1984,Sheet2!BY:NL,$B1984,0)&lt;&gt;""),HLOOKUP(M$2+$A1984,Sheet2!BY:NL,$B1984,0),"")</f>
        <v/>
      </c>
      <c r="N1984" t="str">
        <f>IF(OR(HLOOKUP(N$2+$A1984,Sheet2!BZ:NM,$B1984,0),HLOOKUP(N$2+$A1984,Sheet2!BZ:NM,$B1984,0)&lt;&gt;""),HLOOKUP(N$2+$A1984,Sheet2!BZ:NM,$B1984,0),"")</f>
        <v/>
      </c>
      <c r="O1984" t="str">
        <f>IF(OR(HLOOKUP(O$2+$A1984,Sheet2!CA:NN,$B1984,0),HLOOKUP(O$2+$A1984,Sheet2!CA:NN,$B1984,0)&lt;&gt;""),HLOOKUP(O$2+$A1984,Sheet2!CA:NN,$B1984,0),"")</f>
        <v/>
      </c>
      <c r="P1984" t="str">
        <f>IF(OR(HLOOKUP(P$2+$A1984,Sheet2!CB:NO,$B1984,0),HLOOKUP(P$2+$A1984,Sheet2!CB:NO,$B1984,0)&lt;&gt;""),HLOOKUP(P$2+$A1984,Sheet2!CB:NO,$B1984,0),"")</f>
        <v/>
      </c>
      <c r="Q1984" t="str">
        <f>IF(OR(HLOOKUP(Q$2+$A1984,Sheet2!CC:NO,$B1984,0),HLOOKUP(Q$2+$A1984,Sheet2!CC:NO,$B1984,0)&lt;&gt;""),HLOOKUP(Q$2+$A1984,Sheet2!CC:NO,$B1984,0),"")</f>
        <v/>
      </c>
    </row>
    <row r="1985" spans="1:17" x14ac:dyDescent="0.25">
      <c r="A1985" s="64">
        <f t="shared" si="243"/>
        <v>6</v>
      </c>
      <c r="B1985" s="64">
        <f t="shared" si="244"/>
        <v>203</v>
      </c>
      <c r="C1985" s="64">
        <f t="shared" si="245"/>
        <v>2</v>
      </c>
      <c r="D1985" s="64">
        <f t="shared" si="246"/>
        <v>199</v>
      </c>
      <c r="E1985" s="64">
        <f t="shared" si="247"/>
        <v>991</v>
      </c>
      <c r="F1985" s="64" t="str">
        <f t="shared" si="240"/>
        <v/>
      </c>
      <c r="G1985" s="64" t="str">
        <f t="shared" si="241"/>
        <v/>
      </c>
      <c r="H1985" s="64" t="str">
        <f t="shared" si="242"/>
        <v/>
      </c>
      <c r="I1985" s="80" t="str">
        <f>IFERROR(VLOOKUP(D1985,Sheet2!A:B,2,0),"")</f>
        <v/>
      </c>
      <c r="J1985" s="64" t="str">
        <f>IFERROR(IF(I1985&lt;&gt;"",VLOOKUP(I1985,Sheet2!B:C,2,0),""),"")</f>
        <v/>
      </c>
      <c r="K1985" s="64" t="str">
        <f>IFERROR( IF(I1985&lt;&gt;"", HLOOKUP(L$2+$A1985,Sheet2!BX:NK,2,0),""),"")</f>
        <v/>
      </c>
      <c r="L1985" t="str">
        <f>IF(OR(HLOOKUP(L$2+$A1985,Sheet2!BX:NK,$B1985,0),HLOOKUP(L$2+$A1985,Sheet2!BX:NK,$B1985,0)&lt;&gt;""),HLOOKUP(L$2+$A1985,Sheet2!BX:NK,$B1985,0),"")</f>
        <v/>
      </c>
      <c r="M1985" t="str">
        <f>IF(OR(HLOOKUP(M$2+$A1985,Sheet2!BY:NL,$B1985,0),HLOOKUP(M$2+$A1985,Sheet2!BY:NL,$B1985,0)&lt;&gt;""),HLOOKUP(M$2+$A1985,Sheet2!BY:NL,$B1985,0),"")</f>
        <v/>
      </c>
      <c r="N1985" t="str">
        <f>IF(OR(HLOOKUP(N$2+$A1985,Sheet2!BZ:NM,$B1985,0),HLOOKUP(N$2+$A1985,Sheet2!BZ:NM,$B1985,0)&lt;&gt;""),HLOOKUP(N$2+$A1985,Sheet2!BZ:NM,$B1985,0),"")</f>
        <v/>
      </c>
      <c r="O1985" t="str">
        <f>IF(OR(HLOOKUP(O$2+$A1985,Sheet2!CA:NN,$B1985,0),HLOOKUP(O$2+$A1985,Sheet2!CA:NN,$B1985,0)&lt;&gt;""),HLOOKUP(O$2+$A1985,Sheet2!CA:NN,$B1985,0),"")</f>
        <v/>
      </c>
      <c r="P1985" t="str">
        <f>IF(OR(HLOOKUP(P$2+$A1985,Sheet2!CB:NO,$B1985,0),HLOOKUP(P$2+$A1985,Sheet2!CB:NO,$B1985,0)&lt;&gt;""),HLOOKUP(P$2+$A1985,Sheet2!CB:NO,$B1985,0),"")</f>
        <v/>
      </c>
      <c r="Q1985" t="str">
        <f>IF(OR(HLOOKUP(Q$2+$A1985,Sheet2!CC:NO,$B1985,0),HLOOKUP(Q$2+$A1985,Sheet2!CC:NO,$B1985,0)&lt;&gt;""),HLOOKUP(Q$2+$A1985,Sheet2!CC:NO,$B1985,0),"")</f>
        <v/>
      </c>
    </row>
    <row r="1986" spans="1:17" x14ac:dyDescent="0.25">
      <c r="A1986" s="64">
        <f t="shared" si="243"/>
        <v>12</v>
      </c>
      <c r="B1986" s="64">
        <f t="shared" si="244"/>
        <v>203</v>
      </c>
      <c r="C1986" s="64">
        <f t="shared" si="245"/>
        <v>3</v>
      </c>
      <c r="D1986" s="64">
        <f t="shared" si="246"/>
        <v>199</v>
      </c>
      <c r="E1986" s="64">
        <f t="shared" si="247"/>
        <v>991</v>
      </c>
      <c r="F1986" s="64" t="str">
        <f t="shared" si="240"/>
        <v/>
      </c>
      <c r="G1986" s="64" t="str">
        <f t="shared" si="241"/>
        <v/>
      </c>
      <c r="H1986" s="64" t="str">
        <f t="shared" si="242"/>
        <v/>
      </c>
      <c r="I1986" s="80" t="str">
        <f>IFERROR(VLOOKUP(D1986,Sheet2!A:B,2,0),"")</f>
        <v/>
      </c>
      <c r="J1986" s="64" t="str">
        <f>IFERROR(IF(I1986&lt;&gt;"",VLOOKUP(I1986,Sheet2!B:C,2,0),""),"")</f>
        <v/>
      </c>
      <c r="K1986" s="64" t="str">
        <f>IFERROR( IF(I1986&lt;&gt;"", HLOOKUP(L$2+$A1986,Sheet2!BX:NK,2,0),""),"")</f>
        <v/>
      </c>
      <c r="L1986" t="str">
        <f>IF(OR(HLOOKUP(L$2+$A1986,Sheet2!BX:NK,$B1986,0),HLOOKUP(L$2+$A1986,Sheet2!BX:NK,$B1986,0)&lt;&gt;""),HLOOKUP(L$2+$A1986,Sheet2!BX:NK,$B1986,0),"")</f>
        <v/>
      </c>
      <c r="M1986" t="str">
        <f>IF(OR(HLOOKUP(M$2+$A1986,Sheet2!BY:NL,$B1986,0),HLOOKUP(M$2+$A1986,Sheet2!BY:NL,$B1986,0)&lt;&gt;""),HLOOKUP(M$2+$A1986,Sheet2!BY:NL,$B1986,0),"")</f>
        <v/>
      </c>
      <c r="N1986" t="str">
        <f>IF(OR(HLOOKUP(N$2+$A1986,Sheet2!BZ:NM,$B1986,0),HLOOKUP(N$2+$A1986,Sheet2!BZ:NM,$B1986,0)&lt;&gt;""),HLOOKUP(N$2+$A1986,Sheet2!BZ:NM,$B1986,0),"")</f>
        <v/>
      </c>
      <c r="O1986" t="str">
        <f>IF(OR(HLOOKUP(O$2+$A1986,Sheet2!CA:NN,$B1986,0),HLOOKUP(O$2+$A1986,Sheet2!CA:NN,$B1986,0)&lt;&gt;""),HLOOKUP(O$2+$A1986,Sheet2!CA:NN,$B1986,0),"")</f>
        <v/>
      </c>
      <c r="P1986" t="str">
        <f>IF(OR(HLOOKUP(P$2+$A1986,Sheet2!CB:NO,$B1986,0),HLOOKUP(P$2+$A1986,Sheet2!CB:NO,$B1986,0)&lt;&gt;""),HLOOKUP(P$2+$A1986,Sheet2!CB:NO,$B1986,0),"")</f>
        <v/>
      </c>
      <c r="Q1986" t="str">
        <f>IF(OR(HLOOKUP(Q$2+$A1986,Sheet2!CC:NO,$B1986,0),HLOOKUP(Q$2+$A1986,Sheet2!CC:NO,$B1986,0)&lt;&gt;""),HLOOKUP(Q$2+$A1986,Sheet2!CC:NO,$B1986,0),"")</f>
        <v/>
      </c>
    </row>
    <row r="1987" spans="1:17" x14ac:dyDescent="0.25">
      <c r="A1987" s="64">
        <f t="shared" si="243"/>
        <v>18</v>
      </c>
      <c r="B1987" s="64">
        <f t="shared" si="244"/>
        <v>203</v>
      </c>
      <c r="C1987" s="64">
        <f t="shared" si="245"/>
        <v>4</v>
      </c>
      <c r="D1987" s="64">
        <f t="shared" si="246"/>
        <v>199</v>
      </c>
      <c r="E1987" s="64">
        <f t="shared" si="247"/>
        <v>991</v>
      </c>
      <c r="F1987" s="64" t="str">
        <f t="shared" si="240"/>
        <v/>
      </c>
      <c r="G1987" s="64" t="str">
        <f t="shared" si="241"/>
        <v/>
      </c>
      <c r="H1987" s="64" t="str">
        <f t="shared" si="242"/>
        <v/>
      </c>
      <c r="I1987" s="80" t="str">
        <f>IFERROR(VLOOKUP(D1987,Sheet2!A:B,2,0),"")</f>
        <v/>
      </c>
      <c r="J1987" s="64" t="str">
        <f>IFERROR(IF(I1987&lt;&gt;"",VLOOKUP(I1987,Sheet2!B:C,2,0),""),"")</f>
        <v/>
      </c>
      <c r="K1987" s="64" t="str">
        <f>IFERROR( IF(I1987&lt;&gt;"", HLOOKUP(L$2+$A1987,Sheet2!BX:NK,2,0),""),"")</f>
        <v/>
      </c>
      <c r="L1987" t="str">
        <f>IF(OR(HLOOKUP(L$2+$A1987,Sheet2!BX:NK,$B1987,0),HLOOKUP(L$2+$A1987,Sheet2!BX:NK,$B1987,0)&lt;&gt;""),HLOOKUP(L$2+$A1987,Sheet2!BX:NK,$B1987,0),"")</f>
        <v/>
      </c>
      <c r="M1987" t="str">
        <f>IF(OR(HLOOKUP(M$2+$A1987,Sheet2!BY:NL,$B1987,0),HLOOKUP(M$2+$A1987,Sheet2!BY:NL,$B1987,0)&lt;&gt;""),HLOOKUP(M$2+$A1987,Sheet2!BY:NL,$B1987,0),"")</f>
        <v/>
      </c>
      <c r="N1987" t="str">
        <f>IF(OR(HLOOKUP(N$2+$A1987,Sheet2!BZ:NM,$B1987,0),HLOOKUP(N$2+$A1987,Sheet2!BZ:NM,$B1987,0)&lt;&gt;""),HLOOKUP(N$2+$A1987,Sheet2!BZ:NM,$B1987,0),"")</f>
        <v/>
      </c>
      <c r="O1987" t="str">
        <f>IF(OR(HLOOKUP(O$2+$A1987,Sheet2!CA:NN,$B1987,0),HLOOKUP(O$2+$A1987,Sheet2!CA:NN,$B1987,0)&lt;&gt;""),HLOOKUP(O$2+$A1987,Sheet2!CA:NN,$B1987,0),"")</f>
        <v/>
      </c>
      <c r="P1987" t="str">
        <f>IF(OR(HLOOKUP(P$2+$A1987,Sheet2!CB:NO,$B1987,0),HLOOKUP(P$2+$A1987,Sheet2!CB:NO,$B1987,0)&lt;&gt;""),HLOOKUP(P$2+$A1987,Sheet2!CB:NO,$B1987,0),"")</f>
        <v/>
      </c>
      <c r="Q1987" t="str">
        <f>IF(OR(HLOOKUP(Q$2+$A1987,Sheet2!CC:NO,$B1987,0),HLOOKUP(Q$2+$A1987,Sheet2!CC:NO,$B1987,0)&lt;&gt;""),HLOOKUP(Q$2+$A1987,Sheet2!CC:NO,$B1987,0),"")</f>
        <v/>
      </c>
    </row>
    <row r="1988" spans="1:17" x14ac:dyDescent="0.25">
      <c r="A1988" s="64">
        <f t="shared" si="243"/>
        <v>24</v>
      </c>
      <c r="B1988" s="64">
        <f t="shared" si="244"/>
        <v>203</v>
      </c>
      <c r="C1988" s="64">
        <f t="shared" si="245"/>
        <v>5</v>
      </c>
      <c r="D1988" s="64">
        <f t="shared" si="246"/>
        <v>199</v>
      </c>
      <c r="E1988" s="64">
        <f t="shared" si="247"/>
        <v>991</v>
      </c>
      <c r="F1988" s="64" t="str">
        <f t="shared" si="240"/>
        <v/>
      </c>
      <c r="G1988" s="64" t="str">
        <f t="shared" si="241"/>
        <v/>
      </c>
      <c r="H1988" s="64" t="str">
        <f t="shared" si="242"/>
        <v/>
      </c>
      <c r="I1988" s="80" t="str">
        <f>IFERROR(VLOOKUP(D1988,Sheet2!A:B,2,0),"")</f>
        <v/>
      </c>
      <c r="J1988" s="64" t="str">
        <f>IFERROR(IF(I1988&lt;&gt;"",VLOOKUP(I1988,Sheet2!B:C,2,0),""),"")</f>
        <v/>
      </c>
      <c r="K1988" s="64" t="str">
        <f>IFERROR( IF(I1988&lt;&gt;"", HLOOKUP(L$2+$A1988,Sheet2!BX:NK,2,0),""),"")</f>
        <v/>
      </c>
      <c r="L1988" t="str">
        <f>IF(OR(HLOOKUP(L$2+$A1988,Sheet2!BX:NK,$B1988,0),HLOOKUP(L$2+$A1988,Sheet2!BX:NK,$B1988,0)&lt;&gt;""),HLOOKUP(L$2+$A1988,Sheet2!BX:NK,$B1988,0),"")</f>
        <v/>
      </c>
      <c r="M1988" t="str">
        <f>IF(OR(HLOOKUP(M$2+$A1988,Sheet2!BY:NL,$B1988,0),HLOOKUP(M$2+$A1988,Sheet2!BY:NL,$B1988,0)&lt;&gt;""),HLOOKUP(M$2+$A1988,Sheet2!BY:NL,$B1988,0),"")</f>
        <v/>
      </c>
      <c r="N1988" t="str">
        <f>IF(OR(HLOOKUP(N$2+$A1988,Sheet2!BZ:NM,$B1988,0),HLOOKUP(N$2+$A1988,Sheet2!BZ:NM,$B1988,0)&lt;&gt;""),HLOOKUP(N$2+$A1988,Sheet2!BZ:NM,$B1988,0),"")</f>
        <v/>
      </c>
      <c r="O1988" t="str">
        <f>IF(OR(HLOOKUP(O$2+$A1988,Sheet2!CA:NN,$B1988,0),HLOOKUP(O$2+$A1988,Sheet2!CA:NN,$B1988,0)&lt;&gt;""),HLOOKUP(O$2+$A1988,Sheet2!CA:NN,$B1988,0),"")</f>
        <v/>
      </c>
      <c r="P1988" t="str">
        <f>IF(OR(HLOOKUP(P$2+$A1988,Sheet2!CB:NO,$B1988,0),HLOOKUP(P$2+$A1988,Sheet2!CB:NO,$B1988,0)&lt;&gt;""),HLOOKUP(P$2+$A1988,Sheet2!CB:NO,$B1988,0),"")</f>
        <v/>
      </c>
      <c r="Q1988" t="str">
        <f>IF(OR(HLOOKUP(Q$2+$A1988,Sheet2!CC:NO,$B1988,0),HLOOKUP(Q$2+$A1988,Sheet2!CC:NO,$B1988,0)&lt;&gt;""),HLOOKUP(Q$2+$A1988,Sheet2!CC:NO,$B1988,0),"")</f>
        <v/>
      </c>
    </row>
    <row r="1989" spans="1:17" x14ac:dyDescent="0.25">
      <c r="A1989" s="64">
        <f t="shared" si="243"/>
        <v>30</v>
      </c>
      <c r="B1989" s="64">
        <f t="shared" si="244"/>
        <v>203</v>
      </c>
      <c r="C1989" s="64">
        <f t="shared" si="245"/>
        <v>6</v>
      </c>
      <c r="D1989" s="64">
        <f t="shared" si="246"/>
        <v>199</v>
      </c>
      <c r="E1989" s="64">
        <f t="shared" si="247"/>
        <v>991</v>
      </c>
      <c r="F1989" s="64" t="str">
        <f t="shared" ref="F1989:F2052" si="248">IFERROR(IF(I1989&lt;&gt;"",IF(LEFT(K1989,2)="1-",1,2),""),"")</f>
        <v/>
      </c>
      <c r="G1989" s="64" t="str">
        <f t="shared" ref="G1989:G2052" si="249">IFERROR(IF(I1989&lt;&gt;"",MONTH( RIGHT(K1989,LEN(K1989)-FIND("-",K1989))),""),"")</f>
        <v/>
      </c>
      <c r="H1989" s="64" t="str">
        <f t="shared" ref="H1989:H2052" si="250">IFERROR(IF(I1989&lt;&gt;"",YEAR( RIGHT(K1989,LEN(K1989)-FIND("-",K1989))),""),"")</f>
        <v/>
      </c>
      <c r="I1989" s="80" t="str">
        <f>IFERROR(VLOOKUP(D1989,Sheet2!A:B,2,0),"")</f>
        <v/>
      </c>
      <c r="J1989" s="64" t="str">
        <f>IFERROR(IF(I1989&lt;&gt;"",VLOOKUP(I1989,Sheet2!B:C,2,0),""),"")</f>
        <v/>
      </c>
      <c r="K1989" s="64" t="str">
        <f>IFERROR( IF(I1989&lt;&gt;"", HLOOKUP(L$2+$A1989,Sheet2!BX:NK,2,0),""),"")</f>
        <v/>
      </c>
      <c r="L1989" t="str">
        <f>IF(OR(HLOOKUP(L$2+$A1989,Sheet2!BX:NK,$B1989,0),HLOOKUP(L$2+$A1989,Sheet2!BX:NK,$B1989,0)&lt;&gt;""),HLOOKUP(L$2+$A1989,Sheet2!BX:NK,$B1989,0),"")</f>
        <v/>
      </c>
      <c r="M1989" t="str">
        <f>IF(OR(HLOOKUP(M$2+$A1989,Sheet2!BY:NL,$B1989,0),HLOOKUP(M$2+$A1989,Sheet2!BY:NL,$B1989,0)&lt;&gt;""),HLOOKUP(M$2+$A1989,Sheet2!BY:NL,$B1989,0),"")</f>
        <v/>
      </c>
      <c r="N1989" t="str">
        <f>IF(OR(HLOOKUP(N$2+$A1989,Sheet2!BZ:NM,$B1989,0),HLOOKUP(N$2+$A1989,Sheet2!BZ:NM,$B1989,0)&lt;&gt;""),HLOOKUP(N$2+$A1989,Sheet2!BZ:NM,$B1989,0),"")</f>
        <v/>
      </c>
      <c r="O1989" t="str">
        <f>IF(OR(HLOOKUP(O$2+$A1989,Sheet2!CA:NN,$B1989,0),HLOOKUP(O$2+$A1989,Sheet2!CA:NN,$B1989,0)&lt;&gt;""),HLOOKUP(O$2+$A1989,Sheet2!CA:NN,$B1989,0),"")</f>
        <v/>
      </c>
      <c r="P1989" t="str">
        <f>IF(OR(HLOOKUP(P$2+$A1989,Sheet2!CB:NO,$B1989,0),HLOOKUP(P$2+$A1989,Sheet2!CB:NO,$B1989,0)&lt;&gt;""),HLOOKUP(P$2+$A1989,Sheet2!CB:NO,$B1989,0),"")</f>
        <v/>
      </c>
      <c r="Q1989" t="str">
        <f>IF(OR(HLOOKUP(Q$2+$A1989,Sheet2!CC:NO,$B1989,0),HLOOKUP(Q$2+$A1989,Sheet2!CC:NO,$B1989,0)&lt;&gt;""),HLOOKUP(Q$2+$A1989,Sheet2!CC:NO,$B1989,0),"")</f>
        <v/>
      </c>
    </row>
    <row r="1990" spans="1:17" x14ac:dyDescent="0.25">
      <c r="A1990" s="64">
        <f t="shared" ref="A1990:A2053" si="251">IF(C1990&lt;&gt;1,A1989+6,0)</f>
        <v>36</v>
      </c>
      <c r="B1990" s="64">
        <f t="shared" ref="B1990:B2053" si="252">IF(C1990&lt;&gt;1,B1989,B1989+1)</f>
        <v>203</v>
      </c>
      <c r="C1990" s="64">
        <f t="shared" ref="C1990:C2053" si="253">IF($C$3-C1989=0,1,C1989+1)</f>
        <v>7</v>
      </c>
      <c r="D1990" s="64">
        <f t="shared" ref="D1990:D2053" si="254">IF(C1990=1,D1989+1,D1989)</f>
        <v>199</v>
      </c>
      <c r="E1990" s="64">
        <f t="shared" ref="E1990:E2053" si="255">IF(D1990&lt;&gt;D1989,E1989+5,E1989)</f>
        <v>991</v>
      </c>
      <c r="F1990" s="64" t="str">
        <f t="shared" si="248"/>
        <v/>
      </c>
      <c r="G1990" s="64" t="str">
        <f t="shared" si="249"/>
        <v/>
      </c>
      <c r="H1990" s="64" t="str">
        <f t="shared" si="250"/>
        <v/>
      </c>
      <c r="I1990" s="80" t="str">
        <f>IFERROR(VLOOKUP(D1990,Sheet2!A:B,2,0),"")</f>
        <v/>
      </c>
      <c r="J1990" s="64" t="str">
        <f>IFERROR(IF(I1990&lt;&gt;"",VLOOKUP(I1990,Sheet2!B:C,2,0),""),"")</f>
        <v/>
      </c>
      <c r="K1990" s="64" t="str">
        <f>IFERROR( IF(I1990&lt;&gt;"", HLOOKUP(L$2+$A1990,Sheet2!BX:NK,2,0),""),"")</f>
        <v/>
      </c>
      <c r="L1990" t="str">
        <f>IF(OR(HLOOKUP(L$2+$A1990,Sheet2!BX:NK,$B1990,0),HLOOKUP(L$2+$A1990,Sheet2!BX:NK,$B1990,0)&lt;&gt;""),HLOOKUP(L$2+$A1990,Sheet2!BX:NK,$B1990,0),"")</f>
        <v/>
      </c>
      <c r="M1990" t="str">
        <f>IF(OR(HLOOKUP(M$2+$A1990,Sheet2!BY:NL,$B1990,0),HLOOKUP(M$2+$A1990,Sheet2!BY:NL,$B1990,0)&lt;&gt;""),HLOOKUP(M$2+$A1990,Sheet2!BY:NL,$B1990,0),"")</f>
        <v/>
      </c>
      <c r="N1990" t="str">
        <f>IF(OR(HLOOKUP(N$2+$A1990,Sheet2!BZ:NM,$B1990,0),HLOOKUP(N$2+$A1990,Sheet2!BZ:NM,$B1990,0)&lt;&gt;""),HLOOKUP(N$2+$A1990,Sheet2!BZ:NM,$B1990,0),"")</f>
        <v/>
      </c>
      <c r="O1990" t="str">
        <f>IF(OR(HLOOKUP(O$2+$A1990,Sheet2!CA:NN,$B1990,0),HLOOKUP(O$2+$A1990,Sheet2!CA:NN,$B1990,0)&lt;&gt;""),HLOOKUP(O$2+$A1990,Sheet2!CA:NN,$B1990,0),"")</f>
        <v/>
      </c>
      <c r="P1990" t="str">
        <f>IF(OR(HLOOKUP(P$2+$A1990,Sheet2!CB:NO,$B1990,0),HLOOKUP(P$2+$A1990,Sheet2!CB:NO,$B1990,0)&lt;&gt;""),HLOOKUP(P$2+$A1990,Sheet2!CB:NO,$B1990,0),"")</f>
        <v/>
      </c>
      <c r="Q1990" t="str">
        <f>IF(OR(HLOOKUP(Q$2+$A1990,Sheet2!CC:NO,$B1990,0),HLOOKUP(Q$2+$A1990,Sheet2!CC:NO,$B1990,0)&lt;&gt;""),HLOOKUP(Q$2+$A1990,Sheet2!CC:NO,$B1990,0),"")</f>
        <v/>
      </c>
    </row>
    <row r="1991" spans="1:17" x14ac:dyDescent="0.25">
      <c r="A1991" s="64">
        <f t="shared" si="251"/>
        <v>42</v>
      </c>
      <c r="B1991" s="64">
        <f t="shared" si="252"/>
        <v>203</v>
      </c>
      <c r="C1991" s="64">
        <f t="shared" si="253"/>
        <v>8</v>
      </c>
      <c r="D1991" s="64">
        <f t="shared" si="254"/>
        <v>199</v>
      </c>
      <c r="E1991" s="64">
        <f t="shared" si="255"/>
        <v>991</v>
      </c>
      <c r="F1991" s="64" t="str">
        <f t="shared" si="248"/>
        <v/>
      </c>
      <c r="G1991" s="64" t="str">
        <f t="shared" si="249"/>
        <v/>
      </c>
      <c r="H1991" s="64" t="str">
        <f t="shared" si="250"/>
        <v/>
      </c>
      <c r="I1991" s="80" t="str">
        <f>IFERROR(VLOOKUP(D1991,Sheet2!A:B,2,0),"")</f>
        <v/>
      </c>
      <c r="J1991" s="64" t="str">
        <f>IFERROR(IF(I1991&lt;&gt;"",VLOOKUP(I1991,Sheet2!B:C,2,0),""),"")</f>
        <v/>
      </c>
      <c r="K1991" s="64" t="str">
        <f>IFERROR( IF(I1991&lt;&gt;"", HLOOKUP(L$2+$A1991,Sheet2!BX:NK,2,0),""),"")</f>
        <v/>
      </c>
      <c r="L1991" t="str">
        <f>IF(OR(HLOOKUP(L$2+$A1991,Sheet2!BX:NK,$B1991,0),HLOOKUP(L$2+$A1991,Sheet2!BX:NK,$B1991,0)&lt;&gt;""),HLOOKUP(L$2+$A1991,Sheet2!BX:NK,$B1991,0),"")</f>
        <v/>
      </c>
      <c r="M1991" t="str">
        <f>IF(OR(HLOOKUP(M$2+$A1991,Sheet2!BY:NL,$B1991,0),HLOOKUP(M$2+$A1991,Sheet2!BY:NL,$B1991,0)&lt;&gt;""),HLOOKUP(M$2+$A1991,Sheet2!BY:NL,$B1991,0),"")</f>
        <v/>
      </c>
      <c r="N1991" t="str">
        <f>IF(OR(HLOOKUP(N$2+$A1991,Sheet2!BZ:NM,$B1991,0),HLOOKUP(N$2+$A1991,Sheet2!BZ:NM,$B1991,0)&lt;&gt;""),HLOOKUP(N$2+$A1991,Sheet2!BZ:NM,$B1991,0),"")</f>
        <v/>
      </c>
      <c r="O1991" t="str">
        <f>IF(OR(HLOOKUP(O$2+$A1991,Sheet2!CA:NN,$B1991,0),HLOOKUP(O$2+$A1991,Sheet2!CA:NN,$B1991,0)&lt;&gt;""),HLOOKUP(O$2+$A1991,Sheet2!CA:NN,$B1991,0),"")</f>
        <v/>
      </c>
      <c r="P1991" t="str">
        <f>IF(OR(HLOOKUP(P$2+$A1991,Sheet2!CB:NO,$B1991,0),HLOOKUP(P$2+$A1991,Sheet2!CB:NO,$B1991,0)&lt;&gt;""),HLOOKUP(P$2+$A1991,Sheet2!CB:NO,$B1991,0),"")</f>
        <v/>
      </c>
      <c r="Q1991" t="str">
        <f>IF(OR(HLOOKUP(Q$2+$A1991,Sheet2!CC:NO,$B1991,0),HLOOKUP(Q$2+$A1991,Sheet2!CC:NO,$B1991,0)&lt;&gt;""),HLOOKUP(Q$2+$A1991,Sheet2!CC:NO,$B1991,0),"")</f>
        <v/>
      </c>
    </row>
    <row r="1992" spans="1:17" x14ac:dyDescent="0.25">
      <c r="A1992" s="64">
        <f t="shared" si="251"/>
        <v>48</v>
      </c>
      <c r="B1992" s="64">
        <f t="shared" si="252"/>
        <v>203</v>
      </c>
      <c r="C1992" s="64">
        <f t="shared" si="253"/>
        <v>9</v>
      </c>
      <c r="D1992" s="64">
        <f t="shared" si="254"/>
        <v>199</v>
      </c>
      <c r="E1992" s="64">
        <f t="shared" si="255"/>
        <v>991</v>
      </c>
      <c r="F1992" s="64" t="str">
        <f t="shared" si="248"/>
        <v/>
      </c>
      <c r="G1992" s="64" t="str">
        <f t="shared" si="249"/>
        <v/>
      </c>
      <c r="H1992" s="64" t="str">
        <f t="shared" si="250"/>
        <v/>
      </c>
      <c r="I1992" s="80" t="str">
        <f>IFERROR(VLOOKUP(D1992,Sheet2!A:B,2,0),"")</f>
        <v/>
      </c>
      <c r="J1992" s="64" t="str">
        <f>IFERROR(IF(I1992&lt;&gt;"",VLOOKUP(I1992,Sheet2!B:C,2,0),""),"")</f>
        <v/>
      </c>
      <c r="K1992" s="64" t="str">
        <f>IFERROR( IF(I1992&lt;&gt;"", HLOOKUP(L$2+$A1992,Sheet2!BX:NK,2,0),""),"")</f>
        <v/>
      </c>
      <c r="L1992" t="str">
        <f>IF(OR(HLOOKUP(L$2+$A1992,Sheet2!BX:NK,$B1992,0),HLOOKUP(L$2+$A1992,Sheet2!BX:NK,$B1992,0)&lt;&gt;""),HLOOKUP(L$2+$A1992,Sheet2!BX:NK,$B1992,0),"")</f>
        <v/>
      </c>
      <c r="M1992" t="str">
        <f>IF(OR(HLOOKUP(M$2+$A1992,Sheet2!BY:NL,$B1992,0),HLOOKUP(M$2+$A1992,Sheet2!BY:NL,$B1992,0)&lt;&gt;""),HLOOKUP(M$2+$A1992,Sheet2!BY:NL,$B1992,0),"")</f>
        <v/>
      </c>
      <c r="N1992" t="str">
        <f>IF(OR(HLOOKUP(N$2+$A1992,Sheet2!BZ:NM,$B1992,0),HLOOKUP(N$2+$A1992,Sheet2!BZ:NM,$B1992,0)&lt;&gt;""),HLOOKUP(N$2+$A1992,Sheet2!BZ:NM,$B1992,0),"")</f>
        <v/>
      </c>
      <c r="O1992" t="str">
        <f>IF(OR(HLOOKUP(O$2+$A1992,Sheet2!CA:NN,$B1992,0),HLOOKUP(O$2+$A1992,Sheet2!CA:NN,$B1992,0)&lt;&gt;""),HLOOKUP(O$2+$A1992,Sheet2!CA:NN,$B1992,0),"")</f>
        <v/>
      </c>
      <c r="P1992" t="str">
        <f>IF(OR(HLOOKUP(P$2+$A1992,Sheet2!CB:NO,$B1992,0),HLOOKUP(P$2+$A1992,Sheet2!CB:NO,$B1992,0)&lt;&gt;""),HLOOKUP(P$2+$A1992,Sheet2!CB:NO,$B1992,0),"")</f>
        <v/>
      </c>
      <c r="Q1992" t="str">
        <f>IF(OR(HLOOKUP(Q$2+$A1992,Sheet2!CC:NO,$B1992,0),HLOOKUP(Q$2+$A1992,Sheet2!CC:NO,$B1992,0)&lt;&gt;""),HLOOKUP(Q$2+$A1992,Sheet2!CC:NO,$B1992,0),"")</f>
        <v/>
      </c>
    </row>
    <row r="1993" spans="1:17" x14ac:dyDescent="0.25">
      <c r="A1993" s="64">
        <f t="shared" si="251"/>
        <v>54</v>
      </c>
      <c r="B1993" s="64">
        <f t="shared" si="252"/>
        <v>203</v>
      </c>
      <c r="C1993" s="64">
        <f t="shared" si="253"/>
        <v>10</v>
      </c>
      <c r="D1993" s="64">
        <f t="shared" si="254"/>
        <v>199</v>
      </c>
      <c r="E1993" s="64">
        <f t="shared" si="255"/>
        <v>991</v>
      </c>
      <c r="F1993" s="64" t="str">
        <f t="shared" si="248"/>
        <v/>
      </c>
      <c r="G1993" s="64" t="str">
        <f t="shared" si="249"/>
        <v/>
      </c>
      <c r="H1993" s="64" t="str">
        <f t="shared" si="250"/>
        <v/>
      </c>
      <c r="I1993" s="80" t="str">
        <f>IFERROR(VLOOKUP(D1993,Sheet2!A:B,2,0),"")</f>
        <v/>
      </c>
      <c r="J1993" s="64" t="str">
        <f>IFERROR(IF(I1993&lt;&gt;"",VLOOKUP(I1993,Sheet2!B:C,2,0),""),"")</f>
        <v/>
      </c>
      <c r="K1993" s="64" t="str">
        <f>IFERROR( IF(I1993&lt;&gt;"", HLOOKUP(L$2+$A1993,Sheet2!BX:NK,2,0),""),"")</f>
        <v/>
      </c>
      <c r="L1993" t="str">
        <f>IF(OR(HLOOKUP(L$2+$A1993,Sheet2!BX:NK,$B1993,0),HLOOKUP(L$2+$A1993,Sheet2!BX:NK,$B1993,0)&lt;&gt;""),HLOOKUP(L$2+$A1993,Sheet2!BX:NK,$B1993,0),"")</f>
        <v/>
      </c>
      <c r="M1993" t="str">
        <f>IF(OR(HLOOKUP(M$2+$A1993,Sheet2!BY:NL,$B1993,0),HLOOKUP(M$2+$A1993,Sheet2!BY:NL,$B1993,0)&lt;&gt;""),HLOOKUP(M$2+$A1993,Sheet2!BY:NL,$B1993,0),"")</f>
        <v/>
      </c>
      <c r="N1993" t="str">
        <f>IF(OR(HLOOKUP(N$2+$A1993,Sheet2!BZ:NM,$B1993,0),HLOOKUP(N$2+$A1993,Sheet2!BZ:NM,$B1993,0)&lt;&gt;""),HLOOKUP(N$2+$A1993,Sheet2!BZ:NM,$B1993,0),"")</f>
        <v/>
      </c>
      <c r="O1993" t="str">
        <f>IF(OR(HLOOKUP(O$2+$A1993,Sheet2!CA:NN,$B1993,0),HLOOKUP(O$2+$A1993,Sheet2!CA:NN,$B1993,0)&lt;&gt;""),HLOOKUP(O$2+$A1993,Sheet2!CA:NN,$B1993,0),"")</f>
        <v/>
      </c>
      <c r="P1993" t="str">
        <f>IF(OR(HLOOKUP(P$2+$A1993,Sheet2!CB:NO,$B1993,0),HLOOKUP(P$2+$A1993,Sheet2!CB:NO,$B1993,0)&lt;&gt;""),HLOOKUP(P$2+$A1993,Sheet2!CB:NO,$B1993,0),"")</f>
        <v/>
      </c>
      <c r="Q1993" t="str">
        <f>IF(OR(HLOOKUP(Q$2+$A1993,Sheet2!CC:NO,$B1993,0),HLOOKUP(Q$2+$A1993,Sheet2!CC:NO,$B1993,0)&lt;&gt;""),HLOOKUP(Q$2+$A1993,Sheet2!CC:NO,$B1993,0),"")</f>
        <v/>
      </c>
    </row>
    <row r="1994" spans="1:17" x14ac:dyDescent="0.25">
      <c r="A1994" s="64">
        <f t="shared" si="251"/>
        <v>0</v>
      </c>
      <c r="B1994" s="64">
        <f t="shared" si="252"/>
        <v>204</v>
      </c>
      <c r="C1994" s="64">
        <f t="shared" si="253"/>
        <v>1</v>
      </c>
      <c r="D1994" s="64">
        <f t="shared" si="254"/>
        <v>200</v>
      </c>
      <c r="E1994" s="64">
        <f t="shared" si="255"/>
        <v>996</v>
      </c>
      <c r="F1994" s="64" t="str">
        <f t="shared" si="248"/>
        <v/>
      </c>
      <c r="G1994" s="64" t="str">
        <f t="shared" si="249"/>
        <v/>
      </c>
      <c r="H1994" s="64" t="str">
        <f t="shared" si="250"/>
        <v/>
      </c>
      <c r="I1994" s="80" t="str">
        <f>IFERROR(VLOOKUP(D1994,Sheet2!A:B,2,0),"")</f>
        <v/>
      </c>
      <c r="J1994" s="64" t="str">
        <f>IFERROR(IF(I1994&lt;&gt;"",VLOOKUP(I1994,Sheet2!B:C,2,0),""),"")</f>
        <v/>
      </c>
      <c r="K1994" s="64" t="str">
        <f>IFERROR( IF(I1994&lt;&gt;"", HLOOKUP(L$2+$A1994,Sheet2!BX:NK,2,0),""),"")</f>
        <v/>
      </c>
      <c r="L1994" t="str">
        <f>IF(OR(HLOOKUP(L$2+$A1994,Sheet2!BX:NK,$B1994,0),HLOOKUP(L$2+$A1994,Sheet2!BX:NK,$B1994,0)&lt;&gt;""),HLOOKUP(L$2+$A1994,Sheet2!BX:NK,$B1994,0),"")</f>
        <v/>
      </c>
      <c r="M1994" t="str">
        <f>IF(OR(HLOOKUP(M$2+$A1994,Sheet2!BY:NL,$B1994,0),HLOOKUP(M$2+$A1994,Sheet2!BY:NL,$B1994,0)&lt;&gt;""),HLOOKUP(M$2+$A1994,Sheet2!BY:NL,$B1994,0),"")</f>
        <v/>
      </c>
      <c r="N1994" t="str">
        <f>IF(OR(HLOOKUP(N$2+$A1994,Sheet2!BZ:NM,$B1994,0),HLOOKUP(N$2+$A1994,Sheet2!BZ:NM,$B1994,0)&lt;&gt;""),HLOOKUP(N$2+$A1994,Sheet2!BZ:NM,$B1994,0),"")</f>
        <v/>
      </c>
      <c r="O1994" t="str">
        <f>IF(OR(HLOOKUP(O$2+$A1994,Sheet2!CA:NN,$B1994,0),HLOOKUP(O$2+$A1994,Sheet2!CA:NN,$B1994,0)&lt;&gt;""),HLOOKUP(O$2+$A1994,Sheet2!CA:NN,$B1994,0),"")</f>
        <v/>
      </c>
      <c r="P1994" t="str">
        <f>IF(OR(HLOOKUP(P$2+$A1994,Sheet2!CB:NO,$B1994,0),HLOOKUP(P$2+$A1994,Sheet2!CB:NO,$B1994,0)&lt;&gt;""),HLOOKUP(P$2+$A1994,Sheet2!CB:NO,$B1994,0),"")</f>
        <v/>
      </c>
      <c r="Q1994" t="str">
        <f>IF(OR(HLOOKUP(Q$2+$A1994,Sheet2!CC:NO,$B1994,0),HLOOKUP(Q$2+$A1994,Sheet2!CC:NO,$B1994,0)&lt;&gt;""),HLOOKUP(Q$2+$A1994,Sheet2!CC:NO,$B1994,0),"")</f>
        <v/>
      </c>
    </row>
    <row r="1995" spans="1:17" x14ac:dyDescent="0.25">
      <c r="A1995" s="64">
        <f t="shared" si="251"/>
        <v>6</v>
      </c>
      <c r="B1995" s="64">
        <f t="shared" si="252"/>
        <v>204</v>
      </c>
      <c r="C1995" s="64">
        <f t="shared" si="253"/>
        <v>2</v>
      </c>
      <c r="D1995" s="64">
        <f t="shared" si="254"/>
        <v>200</v>
      </c>
      <c r="E1995" s="64">
        <f t="shared" si="255"/>
        <v>996</v>
      </c>
      <c r="F1995" s="64" t="str">
        <f t="shared" si="248"/>
        <v/>
      </c>
      <c r="G1995" s="64" t="str">
        <f t="shared" si="249"/>
        <v/>
      </c>
      <c r="H1995" s="64" t="str">
        <f t="shared" si="250"/>
        <v/>
      </c>
      <c r="I1995" s="80" t="str">
        <f>IFERROR(VLOOKUP(D1995,Sheet2!A:B,2,0),"")</f>
        <v/>
      </c>
      <c r="J1995" s="64" t="str">
        <f>IFERROR(IF(I1995&lt;&gt;"",VLOOKUP(I1995,Sheet2!B:C,2,0),""),"")</f>
        <v/>
      </c>
      <c r="K1995" s="64" t="str">
        <f>IFERROR( IF(I1995&lt;&gt;"", HLOOKUP(L$2+$A1995,Sheet2!BX:NK,2,0),""),"")</f>
        <v/>
      </c>
      <c r="L1995" t="str">
        <f>IF(OR(HLOOKUP(L$2+$A1995,Sheet2!BX:NK,$B1995,0),HLOOKUP(L$2+$A1995,Sheet2!BX:NK,$B1995,0)&lt;&gt;""),HLOOKUP(L$2+$A1995,Sheet2!BX:NK,$B1995,0),"")</f>
        <v/>
      </c>
      <c r="M1995" t="str">
        <f>IF(OR(HLOOKUP(M$2+$A1995,Sheet2!BY:NL,$B1995,0),HLOOKUP(M$2+$A1995,Sheet2!BY:NL,$B1995,0)&lt;&gt;""),HLOOKUP(M$2+$A1995,Sheet2!BY:NL,$B1995,0),"")</f>
        <v/>
      </c>
      <c r="N1995" t="str">
        <f>IF(OR(HLOOKUP(N$2+$A1995,Sheet2!BZ:NM,$B1995,0),HLOOKUP(N$2+$A1995,Sheet2!BZ:NM,$B1995,0)&lt;&gt;""),HLOOKUP(N$2+$A1995,Sheet2!BZ:NM,$B1995,0),"")</f>
        <v/>
      </c>
      <c r="O1995" t="str">
        <f>IF(OR(HLOOKUP(O$2+$A1995,Sheet2!CA:NN,$B1995,0),HLOOKUP(O$2+$A1995,Sheet2!CA:NN,$B1995,0)&lt;&gt;""),HLOOKUP(O$2+$A1995,Sheet2!CA:NN,$B1995,0),"")</f>
        <v/>
      </c>
      <c r="P1995" t="str">
        <f>IF(OR(HLOOKUP(P$2+$A1995,Sheet2!CB:NO,$B1995,0),HLOOKUP(P$2+$A1995,Sheet2!CB:NO,$B1995,0)&lt;&gt;""),HLOOKUP(P$2+$A1995,Sheet2!CB:NO,$B1995,0),"")</f>
        <v/>
      </c>
      <c r="Q1995" t="str">
        <f>IF(OR(HLOOKUP(Q$2+$A1995,Sheet2!CC:NO,$B1995,0),HLOOKUP(Q$2+$A1995,Sheet2!CC:NO,$B1995,0)&lt;&gt;""),HLOOKUP(Q$2+$A1995,Sheet2!CC:NO,$B1995,0),"")</f>
        <v/>
      </c>
    </row>
    <row r="1996" spans="1:17" x14ac:dyDescent="0.25">
      <c r="A1996" s="64">
        <f t="shared" si="251"/>
        <v>12</v>
      </c>
      <c r="B1996" s="64">
        <f t="shared" si="252"/>
        <v>204</v>
      </c>
      <c r="C1996" s="64">
        <f t="shared" si="253"/>
        <v>3</v>
      </c>
      <c r="D1996" s="64">
        <f t="shared" si="254"/>
        <v>200</v>
      </c>
      <c r="E1996" s="64">
        <f t="shared" si="255"/>
        <v>996</v>
      </c>
      <c r="F1996" s="64" t="str">
        <f t="shared" si="248"/>
        <v/>
      </c>
      <c r="G1996" s="64" t="str">
        <f t="shared" si="249"/>
        <v/>
      </c>
      <c r="H1996" s="64" t="str">
        <f t="shared" si="250"/>
        <v/>
      </c>
      <c r="I1996" s="80" t="str">
        <f>IFERROR(VLOOKUP(D1996,Sheet2!A:B,2,0),"")</f>
        <v/>
      </c>
      <c r="J1996" s="64" t="str">
        <f>IFERROR(IF(I1996&lt;&gt;"",VLOOKUP(I1996,Sheet2!B:C,2,0),""),"")</f>
        <v/>
      </c>
      <c r="K1996" s="64" t="str">
        <f>IFERROR( IF(I1996&lt;&gt;"", HLOOKUP(L$2+$A1996,Sheet2!BX:NK,2,0),""),"")</f>
        <v/>
      </c>
      <c r="L1996" t="str">
        <f>IF(OR(HLOOKUP(L$2+$A1996,Sheet2!BX:NK,$B1996,0),HLOOKUP(L$2+$A1996,Sheet2!BX:NK,$B1996,0)&lt;&gt;""),HLOOKUP(L$2+$A1996,Sheet2!BX:NK,$B1996,0),"")</f>
        <v/>
      </c>
      <c r="M1996" t="str">
        <f>IF(OR(HLOOKUP(M$2+$A1996,Sheet2!BY:NL,$B1996,0),HLOOKUP(M$2+$A1996,Sheet2!BY:NL,$B1996,0)&lt;&gt;""),HLOOKUP(M$2+$A1996,Sheet2!BY:NL,$B1996,0),"")</f>
        <v/>
      </c>
      <c r="N1996" t="str">
        <f>IF(OR(HLOOKUP(N$2+$A1996,Sheet2!BZ:NM,$B1996,0),HLOOKUP(N$2+$A1996,Sheet2!BZ:NM,$B1996,0)&lt;&gt;""),HLOOKUP(N$2+$A1996,Sheet2!BZ:NM,$B1996,0),"")</f>
        <v/>
      </c>
      <c r="O1996" t="str">
        <f>IF(OR(HLOOKUP(O$2+$A1996,Sheet2!CA:NN,$B1996,0),HLOOKUP(O$2+$A1996,Sheet2!CA:NN,$B1996,0)&lt;&gt;""),HLOOKUP(O$2+$A1996,Sheet2!CA:NN,$B1996,0),"")</f>
        <v/>
      </c>
      <c r="P1996" t="str">
        <f>IF(OR(HLOOKUP(P$2+$A1996,Sheet2!CB:NO,$B1996,0),HLOOKUP(P$2+$A1996,Sheet2!CB:NO,$B1996,0)&lt;&gt;""),HLOOKUP(P$2+$A1996,Sheet2!CB:NO,$B1996,0),"")</f>
        <v/>
      </c>
      <c r="Q1996" t="str">
        <f>IF(OR(HLOOKUP(Q$2+$A1996,Sheet2!CC:NO,$B1996,0),HLOOKUP(Q$2+$A1996,Sheet2!CC:NO,$B1996,0)&lt;&gt;""),HLOOKUP(Q$2+$A1996,Sheet2!CC:NO,$B1996,0),"")</f>
        <v/>
      </c>
    </row>
    <row r="1997" spans="1:17" x14ac:dyDescent="0.25">
      <c r="A1997" s="64">
        <f t="shared" si="251"/>
        <v>18</v>
      </c>
      <c r="B1997" s="64">
        <f t="shared" si="252"/>
        <v>204</v>
      </c>
      <c r="C1997" s="64">
        <f t="shared" si="253"/>
        <v>4</v>
      </c>
      <c r="D1997" s="64">
        <f t="shared" si="254"/>
        <v>200</v>
      </c>
      <c r="E1997" s="64">
        <f t="shared" si="255"/>
        <v>996</v>
      </c>
      <c r="F1997" s="64" t="str">
        <f t="shared" si="248"/>
        <v/>
      </c>
      <c r="G1997" s="64" t="str">
        <f t="shared" si="249"/>
        <v/>
      </c>
      <c r="H1997" s="64" t="str">
        <f t="shared" si="250"/>
        <v/>
      </c>
      <c r="I1997" s="80" t="str">
        <f>IFERROR(VLOOKUP(D1997,Sheet2!A:B,2,0),"")</f>
        <v/>
      </c>
      <c r="J1997" s="64" t="str">
        <f>IFERROR(IF(I1997&lt;&gt;"",VLOOKUP(I1997,Sheet2!B:C,2,0),""),"")</f>
        <v/>
      </c>
      <c r="K1997" s="64" t="str">
        <f>IFERROR( IF(I1997&lt;&gt;"", HLOOKUP(L$2+$A1997,Sheet2!BX:NK,2,0),""),"")</f>
        <v/>
      </c>
      <c r="L1997" t="str">
        <f>IF(OR(HLOOKUP(L$2+$A1997,Sheet2!BX:NK,$B1997,0),HLOOKUP(L$2+$A1997,Sheet2!BX:NK,$B1997,0)&lt;&gt;""),HLOOKUP(L$2+$A1997,Sheet2!BX:NK,$B1997,0),"")</f>
        <v/>
      </c>
      <c r="M1997" t="str">
        <f>IF(OR(HLOOKUP(M$2+$A1997,Sheet2!BY:NL,$B1997,0),HLOOKUP(M$2+$A1997,Sheet2!BY:NL,$B1997,0)&lt;&gt;""),HLOOKUP(M$2+$A1997,Sheet2!BY:NL,$B1997,0),"")</f>
        <v/>
      </c>
      <c r="N1997" t="str">
        <f>IF(OR(HLOOKUP(N$2+$A1997,Sheet2!BZ:NM,$B1997,0),HLOOKUP(N$2+$A1997,Sheet2!BZ:NM,$B1997,0)&lt;&gt;""),HLOOKUP(N$2+$A1997,Sheet2!BZ:NM,$B1997,0),"")</f>
        <v/>
      </c>
      <c r="O1997" t="str">
        <f>IF(OR(HLOOKUP(O$2+$A1997,Sheet2!CA:NN,$B1997,0),HLOOKUP(O$2+$A1997,Sheet2!CA:NN,$B1997,0)&lt;&gt;""),HLOOKUP(O$2+$A1997,Sheet2!CA:NN,$B1997,0),"")</f>
        <v/>
      </c>
      <c r="P1997" t="str">
        <f>IF(OR(HLOOKUP(P$2+$A1997,Sheet2!CB:NO,$B1997,0),HLOOKUP(P$2+$A1997,Sheet2!CB:NO,$B1997,0)&lt;&gt;""),HLOOKUP(P$2+$A1997,Sheet2!CB:NO,$B1997,0),"")</f>
        <v/>
      </c>
      <c r="Q1997" t="str">
        <f>IF(OR(HLOOKUP(Q$2+$A1997,Sheet2!CC:NO,$B1997,0),HLOOKUP(Q$2+$A1997,Sheet2!CC:NO,$B1997,0)&lt;&gt;""),HLOOKUP(Q$2+$A1997,Sheet2!CC:NO,$B1997,0),"")</f>
        <v/>
      </c>
    </row>
    <row r="1998" spans="1:17" x14ac:dyDescent="0.25">
      <c r="A1998" s="64">
        <f t="shared" si="251"/>
        <v>24</v>
      </c>
      <c r="B1998" s="64">
        <f t="shared" si="252"/>
        <v>204</v>
      </c>
      <c r="C1998" s="64">
        <f t="shared" si="253"/>
        <v>5</v>
      </c>
      <c r="D1998" s="64">
        <f t="shared" si="254"/>
        <v>200</v>
      </c>
      <c r="E1998" s="64">
        <f t="shared" si="255"/>
        <v>996</v>
      </c>
      <c r="F1998" s="64" t="str">
        <f t="shared" si="248"/>
        <v/>
      </c>
      <c r="G1998" s="64" t="str">
        <f t="shared" si="249"/>
        <v/>
      </c>
      <c r="H1998" s="64" t="str">
        <f t="shared" si="250"/>
        <v/>
      </c>
      <c r="I1998" s="80" t="str">
        <f>IFERROR(VLOOKUP(D1998,Sheet2!A:B,2,0),"")</f>
        <v/>
      </c>
      <c r="J1998" s="64" t="str">
        <f>IFERROR(IF(I1998&lt;&gt;"",VLOOKUP(I1998,Sheet2!B:C,2,0),""),"")</f>
        <v/>
      </c>
      <c r="K1998" s="64" t="str">
        <f>IFERROR( IF(I1998&lt;&gt;"", HLOOKUP(L$2+$A1998,Sheet2!BX:NK,2,0),""),"")</f>
        <v/>
      </c>
      <c r="L1998" t="str">
        <f>IF(OR(HLOOKUP(L$2+$A1998,Sheet2!BX:NK,$B1998,0),HLOOKUP(L$2+$A1998,Sheet2!BX:NK,$B1998,0)&lt;&gt;""),HLOOKUP(L$2+$A1998,Sheet2!BX:NK,$B1998,0),"")</f>
        <v/>
      </c>
      <c r="M1998" t="str">
        <f>IF(OR(HLOOKUP(M$2+$A1998,Sheet2!BY:NL,$B1998,0),HLOOKUP(M$2+$A1998,Sheet2!BY:NL,$B1998,0)&lt;&gt;""),HLOOKUP(M$2+$A1998,Sheet2!BY:NL,$B1998,0),"")</f>
        <v/>
      </c>
      <c r="N1998" t="str">
        <f>IF(OR(HLOOKUP(N$2+$A1998,Sheet2!BZ:NM,$B1998,0),HLOOKUP(N$2+$A1998,Sheet2!BZ:NM,$B1998,0)&lt;&gt;""),HLOOKUP(N$2+$A1998,Sheet2!BZ:NM,$B1998,0),"")</f>
        <v/>
      </c>
      <c r="O1998" t="str">
        <f>IF(OR(HLOOKUP(O$2+$A1998,Sheet2!CA:NN,$B1998,0),HLOOKUP(O$2+$A1998,Sheet2!CA:NN,$B1998,0)&lt;&gt;""),HLOOKUP(O$2+$A1998,Sheet2!CA:NN,$B1998,0),"")</f>
        <v/>
      </c>
      <c r="P1998" t="str">
        <f>IF(OR(HLOOKUP(P$2+$A1998,Sheet2!CB:NO,$B1998,0),HLOOKUP(P$2+$A1998,Sheet2!CB:NO,$B1998,0)&lt;&gt;""),HLOOKUP(P$2+$A1998,Sheet2!CB:NO,$B1998,0),"")</f>
        <v/>
      </c>
      <c r="Q1998" t="str">
        <f>IF(OR(HLOOKUP(Q$2+$A1998,Sheet2!CC:NO,$B1998,0),HLOOKUP(Q$2+$A1998,Sheet2!CC:NO,$B1998,0)&lt;&gt;""),HLOOKUP(Q$2+$A1998,Sheet2!CC:NO,$B1998,0),"")</f>
        <v/>
      </c>
    </row>
    <row r="1999" spans="1:17" x14ac:dyDescent="0.25">
      <c r="A1999" s="64">
        <f t="shared" si="251"/>
        <v>30</v>
      </c>
      <c r="B1999" s="64">
        <f t="shared" si="252"/>
        <v>204</v>
      </c>
      <c r="C1999" s="64">
        <f t="shared" si="253"/>
        <v>6</v>
      </c>
      <c r="D1999" s="64">
        <f t="shared" si="254"/>
        <v>200</v>
      </c>
      <c r="E1999" s="64">
        <f t="shared" si="255"/>
        <v>996</v>
      </c>
      <c r="F1999" s="64" t="str">
        <f t="shared" si="248"/>
        <v/>
      </c>
      <c r="G1999" s="64" t="str">
        <f t="shared" si="249"/>
        <v/>
      </c>
      <c r="H1999" s="64" t="str">
        <f t="shared" si="250"/>
        <v/>
      </c>
      <c r="I1999" s="80" t="str">
        <f>IFERROR(VLOOKUP(D1999,Sheet2!A:B,2,0),"")</f>
        <v/>
      </c>
      <c r="J1999" s="64" t="str">
        <f>IFERROR(IF(I1999&lt;&gt;"",VLOOKUP(I1999,Sheet2!B:C,2,0),""),"")</f>
        <v/>
      </c>
      <c r="K1999" s="64" t="str">
        <f>IFERROR( IF(I1999&lt;&gt;"", HLOOKUP(L$2+$A1999,Sheet2!BX:NK,2,0),""),"")</f>
        <v/>
      </c>
      <c r="L1999" t="str">
        <f>IF(OR(HLOOKUP(L$2+$A1999,Sheet2!BX:NK,$B1999,0),HLOOKUP(L$2+$A1999,Sheet2!BX:NK,$B1999,0)&lt;&gt;""),HLOOKUP(L$2+$A1999,Sheet2!BX:NK,$B1999,0),"")</f>
        <v/>
      </c>
      <c r="M1999" t="str">
        <f>IF(OR(HLOOKUP(M$2+$A1999,Sheet2!BY:NL,$B1999,0),HLOOKUP(M$2+$A1999,Sheet2!BY:NL,$B1999,0)&lt;&gt;""),HLOOKUP(M$2+$A1999,Sheet2!BY:NL,$B1999,0),"")</f>
        <v/>
      </c>
      <c r="N1999" t="str">
        <f>IF(OR(HLOOKUP(N$2+$A1999,Sheet2!BZ:NM,$B1999,0),HLOOKUP(N$2+$A1999,Sheet2!BZ:NM,$B1999,0)&lt;&gt;""),HLOOKUP(N$2+$A1999,Sheet2!BZ:NM,$B1999,0),"")</f>
        <v/>
      </c>
      <c r="O1999" t="str">
        <f>IF(OR(HLOOKUP(O$2+$A1999,Sheet2!CA:NN,$B1999,0),HLOOKUP(O$2+$A1999,Sheet2!CA:NN,$B1999,0)&lt;&gt;""),HLOOKUP(O$2+$A1999,Sheet2!CA:NN,$B1999,0),"")</f>
        <v/>
      </c>
      <c r="P1999" t="str">
        <f>IF(OR(HLOOKUP(P$2+$A1999,Sheet2!CB:NO,$B1999,0),HLOOKUP(P$2+$A1999,Sheet2!CB:NO,$B1999,0)&lt;&gt;""),HLOOKUP(P$2+$A1999,Sheet2!CB:NO,$B1999,0),"")</f>
        <v/>
      </c>
      <c r="Q1999" t="str">
        <f>IF(OR(HLOOKUP(Q$2+$A1999,Sheet2!CC:NO,$B1999,0),HLOOKUP(Q$2+$A1999,Sheet2!CC:NO,$B1999,0)&lt;&gt;""),HLOOKUP(Q$2+$A1999,Sheet2!CC:NO,$B1999,0),"")</f>
        <v/>
      </c>
    </row>
    <row r="2000" spans="1:17" x14ac:dyDescent="0.25">
      <c r="A2000" s="64">
        <f t="shared" si="251"/>
        <v>36</v>
      </c>
      <c r="B2000" s="64">
        <f t="shared" si="252"/>
        <v>204</v>
      </c>
      <c r="C2000" s="64">
        <f t="shared" si="253"/>
        <v>7</v>
      </c>
      <c r="D2000" s="64">
        <f t="shared" si="254"/>
        <v>200</v>
      </c>
      <c r="E2000" s="64">
        <f t="shared" si="255"/>
        <v>996</v>
      </c>
      <c r="F2000" s="64" t="str">
        <f t="shared" si="248"/>
        <v/>
      </c>
      <c r="G2000" s="64" t="str">
        <f t="shared" si="249"/>
        <v/>
      </c>
      <c r="H2000" s="64" t="str">
        <f t="shared" si="250"/>
        <v/>
      </c>
      <c r="I2000" s="80" t="str">
        <f>IFERROR(VLOOKUP(D2000,Sheet2!A:B,2,0),"")</f>
        <v/>
      </c>
      <c r="J2000" s="64" t="str">
        <f>IFERROR(IF(I2000&lt;&gt;"",VLOOKUP(I2000,Sheet2!B:C,2,0),""),"")</f>
        <v/>
      </c>
      <c r="K2000" s="64" t="str">
        <f>IFERROR( IF(I2000&lt;&gt;"", HLOOKUP(L$2+$A2000,Sheet2!BX:NK,2,0),""),"")</f>
        <v/>
      </c>
      <c r="L2000" t="str">
        <f>IF(OR(HLOOKUP(L$2+$A2000,Sheet2!BX:NK,$B2000,0),HLOOKUP(L$2+$A2000,Sheet2!BX:NK,$B2000,0)&lt;&gt;""),HLOOKUP(L$2+$A2000,Sheet2!BX:NK,$B2000,0),"")</f>
        <v/>
      </c>
      <c r="M2000" t="str">
        <f>IF(OR(HLOOKUP(M$2+$A2000,Sheet2!BY:NL,$B2000,0),HLOOKUP(M$2+$A2000,Sheet2!BY:NL,$B2000,0)&lt;&gt;""),HLOOKUP(M$2+$A2000,Sheet2!BY:NL,$B2000,0),"")</f>
        <v/>
      </c>
      <c r="N2000" t="str">
        <f>IF(OR(HLOOKUP(N$2+$A2000,Sheet2!BZ:NM,$B2000,0),HLOOKUP(N$2+$A2000,Sheet2!BZ:NM,$B2000,0)&lt;&gt;""),HLOOKUP(N$2+$A2000,Sheet2!BZ:NM,$B2000,0),"")</f>
        <v/>
      </c>
      <c r="O2000" t="str">
        <f>IF(OR(HLOOKUP(O$2+$A2000,Sheet2!CA:NN,$B2000,0),HLOOKUP(O$2+$A2000,Sheet2!CA:NN,$B2000,0)&lt;&gt;""),HLOOKUP(O$2+$A2000,Sheet2!CA:NN,$B2000,0),"")</f>
        <v/>
      </c>
      <c r="P2000" t="str">
        <f>IF(OR(HLOOKUP(P$2+$A2000,Sheet2!CB:NO,$B2000,0),HLOOKUP(P$2+$A2000,Sheet2!CB:NO,$B2000,0)&lt;&gt;""),HLOOKUP(P$2+$A2000,Sheet2!CB:NO,$B2000,0),"")</f>
        <v/>
      </c>
      <c r="Q2000" t="str">
        <f>IF(OR(HLOOKUP(Q$2+$A2000,Sheet2!CC:NO,$B2000,0),HLOOKUP(Q$2+$A2000,Sheet2!CC:NO,$B2000,0)&lt;&gt;""),HLOOKUP(Q$2+$A2000,Sheet2!CC:NO,$B2000,0),"")</f>
        <v/>
      </c>
    </row>
    <row r="2001" spans="1:17" x14ac:dyDescent="0.25">
      <c r="A2001" s="64">
        <f t="shared" si="251"/>
        <v>42</v>
      </c>
      <c r="B2001" s="64">
        <f t="shared" si="252"/>
        <v>204</v>
      </c>
      <c r="C2001" s="64">
        <f t="shared" si="253"/>
        <v>8</v>
      </c>
      <c r="D2001" s="64">
        <f t="shared" si="254"/>
        <v>200</v>
      </c>
      <c r="E2001" s="64">
        <f t="shared" si="255"/>
        <v>996</v>
      </c>
      <c r="F2001" s="64" t="str">
        <f t="shared" si="248"/>
        <v/>
      </c>
      <c r="G2001" s="64" t="str">
        <f t="shared" si="249"/>
        <v/>
      </c>
      <c r="H2001" s="64" t="str">
        <f t="shared" si="250"/>
        <v/>
      </c>
      <c r="I2001" s="80" t="str">
        <f>IFERROR(VLOOKUP(D2001,Sheet2!A:B,2,0),"")</f>
        <v/>
      </c>
      <c r="J2001" s="64" t="str">
        <f>IFERROR(IF(I2001&lt;&gt;"",VLOOKUP(I2001,Sheet2!B:C,2,0),""),"")</f>
        <v/>
      </c>
      <c r="K2001" s="64" t="str">
        <f>IFERROR( IF(I2001&lt;&gt;"", HLOOKUP(L$2+$A2001,Sheet2!BX:NK,2,0),""),"")</f>
        <v/>
      </c>
      <c r="L2001" t="str">
        <f>IF(OR(HLOOKUP(L$2+$A2001,Sheet2!BX:NK,$B2001,0),HLOOKUP(L$2+$A2001,Sheet2!BX:NK,$B2001,0)&lt;&gt;""),HLOOKUP(L$2+$A2001,Sheet2!BX:NK,$B2001,0),"")</f>
        <v/>
      </c>
      <c r="M2001" t="str">
        <f>IF(OR(HLOOKUP(M$2+$A2001,Sheet2!BY:NL,$B2001,0),HLOOKUP(M$2+$A2001,Sheet2!BY:NL,$B2001,0)&lt;&gt;""),HLOOKUP(M$2+$A2001,Sheet2!BY:NL,$B2001,0),"")</f>
        <v/>
      </c>
      <c r="N2001" t="str">
        <f>IF(OR(HLOOKUP(N$2+$A2001,Sheet2!BZ:NM,$B2001,0),HLOOKUP(N$2+$A2001,Sheet2!BZ:NM,$B2001,0)&lt;&gt;""),HLOOKUP(N$2+$A2001,Sheet2!BZ:NM,$B2001,0),"")</f>
        <v/>
      </c>
      <c r="O2001" t="str">
        <f>IF(OR(HLOOKUP(O$2+$A2001,Sheet2!CA:NN,$B2001,0),HLOOKUP(O$2+$A2001,Sheet2!CA:NN,$B2001,0)&lt;&gt;""),HLOOKUP(O$2+$A2001,Sheet2!CA:NN,$B2001,0),"")</f>
        <v/>
      </c>
      <c r="P2001" t="str">
        <f>IF(OR(HLOOKUP(P$2+$A2001,Sheet2!CB:NO,$B2001,0),HLOOKUP(P$2+$A2001,Sheet2!CB:NO,$B2001,0)&lt;&gt;""),HLOOKUP(P$2+$A2001,Sheet2!CB:NO,$B2001,0),"")</f>
        <v/>
      </c>
      <c r="Q2001" t="str">
        <f>IF(OR(HLOOKUP(Q$2+$A2001,Sheet2!CC:NO,$B2001,0),HLOOKUP(Q$2+$A2001,Sheet2!CC:NO,$B2001,0)&lt;&gt;""),HLOOKUP(Q$2+$A2001,Sheet2!CC:NO,$B2001,0),"")</f>
        <v/>
      </c>
    </row>
    <row r="2002" spans="1:17" x14ac:dyDescent="0.25">
      <c r="A2002" s="64">
        <f t="shared" si="251"/>
        <v>48</v>
      </c>
      <c r="B2002" s="64">
        <f t="shared" si="252"/>
        <v>204</v>
      </c>
      <c r="C2002" s="64">
        <f t="shared" si="253"/>
        <v>9</v>
      </c>
      <c r="D2002" s="64">
        <f t="shared" si="254"/>
        <v>200</v>
      </c>
      <c r="E2002" s="64">
        <f t="shared" si="255"/>
        <v>996</v>
      </c>
      <c r="F2002" s="64" t="str">
        <f t="shared" si="248"/>
        <v/>
      </c>
      <c r="G2002" s="64" t="str">
        <f t="shared" si="249"/>
        <v/>
      </c>
      <c r="H2002" s="64" t="str">
        <f t="shared" si="250"/>
        <v/>
      </c>
      <c r="I2002" s="80" t="str">
        <f>IFERROR(VLOOKUP(D2002,Sheet2!A:B,2,0),"")</f>
        <v/>
      </c>
      <c r="J2002" s="64" t="str">
        <f>IFERROR(IF(I2002&lt;&gt;"",VLOOKUP(I2002,Sheet2!B:C,2,0),""),"")</f>
        <v/>
      </c>
      <c r="K2002" s="64" t="str">
        <f>IFERROR( IF(I2002&lt;&gt;"", HLOOKUP(L$2+$A2002,Sheet2!BX:NK,2,0),""),"")</f>
        <v/>
      </c>
      <c r="L2002" t="str">
        <f>IF(OR(HLOOKUP(L$2+$A2002,Sheet2!BX:NK,$B2002,0),HLOOKUP(L$2+$A2002,Sheet2!BX:NK,$B2002,0)&lt;&gt;""),HLOOKUP(L$2+$A2002,Sheet2!BX:NK,$B2002,0),"")</f>
        <v/>
      </c>
      <c r="M2002" t="str">
        <f>IF(OR(HLOOKUP(M$2+$A2002,Sheet2!BY:NL,$B2002,0),HLOOKUP(M$2+$A2002,Sheet2!BY:NL,$B2002,0)&lt;&gt;""),HLOOKUP(M$2+$A2002,Sheet2!BY:NL,$B2002,0),"")</f>
        <v/>
      </c>
      <c r="N2002" t="str">
        <f>IF(OR(HLOOKUP(N$2+$A2002,Sheet2!BZ:NM,$B2002,0),HLOOKUP(N$2+$A2002,Sheet2!BZ:NM,$B2002,0)&lt;&gt;""),HLOOKUP(N$2+$A2002,Sheet2!BZ:NM,$B2002,0),"")</f>
        <v/>
      </c>
      <c r="O2002" t="str">
        <f>IF(OR(HLOOKUP(O$2+$A2002,Sheet2!CA:NN,$B2002,0),HLOOKUP(O$2+$A2002,Sheet2!CA:NN,$B2002,0)&lt;&gt;""),HLOOKUP(O$2+$A2002,Sheet2!CA:NN,$B2002,0),"")</f>
        <v/>
      </c>
      <c r="P2002" t="str">
        <f>IF(OR(HLOOKUP(P$2+$A2002,Sheet2!CB:NO,$B2002,0),HLOOKUP(P$2+$A2002,Sheet2!CB:NO,$B2002,0)&lt;&gt;""),HLOOKUP(P$2+$A2002,Sheet2!CB:NO,$B2002,0),"")</f>
        <v/>
      </c>
      <c r="Q2002" t="str">
        <f>IF(OR(HLOOKUP(Q$2+$A2002,Sheet2!CC:NO,$B2002,0),HLOOKUP(Q$2+$A2002,Sheet2!CC:NO,$B2002,0)&lt;&gt;""),HLOOKUP(Q$2+$A2002,Sheet2!CC:NO,$B2002,0),"")</f>
        <v/>
      </c>
    </row>
    <row r="2003" spans="1:17" x14ac:dyDescent="0.25">
      <c r="A2003" s="64">
        <f t="shared" si="251"/>
        <v>54</v>
      </c>
      <c r="B2003" s="64">
        <f t="shared" si="252"/>
        <v>204</v>
      </c>
      <c r="C2003" s="64">
        <f t="shared" si="253"/>
        <v>10</v>
      </c>
      <c r="D2003" s="64">
        <f t="shared" si="254"/>
        <v>200</v>
      </c>
      <c r="E2003" s="64">
        <f t="shared" si="255"/>
        <v>996</v>
      </c>
      <c r="F2003" s="64" t="str">
        <f t="shared" si="248"/>
        <v/>
      </c>
      <c r="G2003" s="64" t="str">
        <f t="shared" si="249"/>
        <v/>
      </c>
      <c r="H2003" s="64" t="str">
        <f t="shared" si="250"/>
        <v/>
      </c>
      <c r="I2003" s="80" t="str">
        <f>IFERROR(VLOOKUP(D2003,Sheet2!A:B,2,0),"")</f>
        <v/>
      </c>
      <c r="J2003" s="64" t="str">
        <f>IFERROR(IF(I2003&lt;&gt;"",VLOOKUP(I2003,Sheet2!B:C,2,0),""),"")</f>
        <v/>
      </c>
      <c r="K2003" s="64" t="str">
        <f>IFERROR( IF(I2003&lt;&gt;"", HLOOKUP(L$2+$A2003,Sheet2!BX:NK,2,0),""),"")</f>
        <v/>
      </c>
      <c r="L2003" t="str">
        <f>IF(OR(HLOOKUP(L$2+$A2003,Sheet2!BX:NK,$B2003,0),HLOOKUP(L$2+$A2003,Sheet2!BX:NK,$B2003,0)&lt;&gt;""),HLOOKUP(L$2+$A2003,Sheet2!BX:NK,$B2003,0),"")</f>
        <v/>
      </c>
      <c r="M2003" t="str">
        <f>IF(OR(HLOOKUP(M$2+$A2003,Sheet2!BY:NL,$B2003,0),HLOOKUP(M$2+$A2003,Sheet2!BY:NL,$B2003,0)&lt;&gt;""),HLOOKUP(M$2+$A2003,Sheet2!BY:NL,$B2003,0),"")</f>
        <v/>
      </c>
      <c r="N2003" t="str">
        <f>IF(OR(HLOOKUP(N$2+$A2003,Sheet2!BZ:NM,$B2003,0),HLOOKUP(N$2+$A2003,Sheet2!BZ:NM,$B2003,0)&lt;&gt;""),HLOOKUP(N$2+$A2003,Sheet2!BZ:NM,$B2003,0),"")</f>
        <v/>
      </c>
      <c r="O2003" t="str">
        <f>IF(OR(HLOOKUP(O$2+$A2003,Sheet2!CA:NN,$B2003,0),HLOOKUP(O$2+$A2003,Sheet2!CA:NN,$B2003,0)&lt;&gt;""),HLOOKUP(O$2+$A2003,Sheet2!CA:NN,$B2003,0),"")</f>
        <v/>
      </c>
      <c r="P2003" t="str">
        <f>IF(OR(HLOOKUP(P$2+$A2003,Sheet2!CB:NO,$B2003,0),HLOOKUP(P$2+$A2003,Sheet2!CB:NO,$B2003,0)&lt;&gt;""),HLOOKUP(P$2+$A2003,Sheet2!CB:NO,$B2003,0),"")</f>
        <v/>
      </c>
      <c r="Q2003" t="str">
        <f>IF(OR(HLOOKUP(Q$2+$A2003,Sheet2!CC:NO,$B2003,0),HLOOKUP(Q$2+$A2003,Sheet2!CC:NO,$B2003,0)&lt;&gt;""),HLOOKUP(Q$2+$A2003,Sheet2!CC:NO,$B2003,0),"")</f>
        <v/>
      </c>
    </row>
    <row r="2004" spans="1:17" x14ac:dyDescent="0.25">
      <c r="A2004" s="64">
        <f t="shared" si="251"/>
        <v>0</v>
      </c>
      <c r="B2004" s="64">
        <f t="shared" si="252"/>
        <v>205</v>
      </c>
      <c r="C2004" s="64">
        <f t="shared" si="253"/>
        <v>1</v>
      </c>
      <c r="D2004" s="64">
        <f t="shared" si="254"/>
        <v>201</v>
      </c>
      <c r="E2004" s="64">
        <f t="shared" si="255"/>
        <v>1001</v>
      </c>
      <c r="F2004" s="64" t="str">
        <f t="shared" si="248"/>
        <v/>
      </c>
      <c r="G2004" s="64" t="str">
        <f t="shared" si="249"/>
        <v/>
      </c>
      <c r="H2004" s="64" t="str">
        <f t="shared" si="250"/>
        <v/>
      </c>
      <c r="I2004" s="80" t="str">
        <f>IFERROR(VLOOKUP(D2004,Sheet2!A:B,2,0),"")</f>
        <v/>
      </c>
      <c r="J2004" s="64" t="str">
        <f>IFERROR(IF(I2004&lt;&gt;"",VLOOKUP(I2004,Sheet2!B:C,2,0),""),"")</f>
        <v/>
      </c>
      <c r="K2004" s="64" t="str">
        <f>IFERROR( IF(I2004&lt;&gt;"", HLOOKUP(L$2+$A2004,Sheet2!BX:NK,2,0),""),"")</f>
        <v/>
      </c>
      <c r="L2004" t="str">
        <f>IF(OR(HLOOKUP(L$2+$A2004,Sheet2!BX:NK,$B2004,0),HLOOKUP(L$2+$A2004,Sheet2!BX:NK,$B2004,0)&lt;&gt;""),HLOOKUP(L$2+$A2004,Sheet2!BX:NK,$B2004,0),"")</f>
        <v/>
      </c>
      <c r="M2004" t="str">
        <f>IF(OR(HLOOKUP(M$2+$A2004,Sheet2!BY:NL,$B2004,0),HLOOKUP(M$2+$A2004,Sheet2!BY:NL,$B2004,0)&lt;&gt;""),HLOOKUP(M$2+$A2004,Sheet2!BY:NL,$B2004,0),"")</f>
        <v/>
      </c>
      <c r="N2004" t="str">
        <f>IF(OR(HLOOKUP(N$2+$A2004,Sheet2!BZ:NM,$B2004,0),HLOOKUP(N$2+$A2004,Sheet2!BZ:NM,$B2004,0)&lt;&gt;""),HLOOKUP(N$2+$A2004,Sheet2!BZ:NM,$B2004,0),"")</f>
        <v/>
      </c>
      <c r="O2004" t="str">
        <f>IF(OR(HLOOKUP(O$2+$A2004,Sheet2!CA:NN,$B2004,0),HLOOKUP(O$2+$A2004,Sheet2!CA:NN,$B2004,0)&lt;&gt;""),HLOOKUP(O$2+$A2004,Sheet2!CA:NN,$B2004,0),"")</f>
        <v/>
      </c>
      <c r="P2004" t="str">
        <f>IF(OR(HLOOKUP(P$2+$A2004,Sheet2!CB:NO,$B2004,0),HLOOKUP(P$2+$A2004,Sheet2!CB:NO,$B2004,0)&lt;&gt;""),HLOOKUP(P$2+$A2004,Sheet2!CB:NO,$B2004,0),"")</f>
        <v/>
      </c>
      <c r="Q2004" t="str">
        <f>IF(OR(HLOOKUP(Q$2+$A2004,Sheet2!CC:NO,$B2004,0),HLOOKUP(Q$2+$A2004,Sheet2!CC:NO,$B2004,0)&lt;&gt;""),HLOOKUP(Q$2+$A2004,Sheet2!CC:NO,$B2004,0),"")</f>
        <v/>
      </c>
    </row>
    <row r="2005" spans="1:17" x14ac:dyDescent="0.25">
      <c r="A2005" s="64">
        <f t="shared" si="251"/>
        <v>6</v>
      </c>
      <c r="B2005" s="64">
        <f t="shared" si="252"/>
        <v>205</v>
      </c>
      <c r="C2005" s="64">
        <f t="shared" si="253"/>
        <v>2</v>
      </c>
      <c r="D2005" s="64">
        <f t="shared" si="254"/>
        <v>201</v>
      </c>
      <c r="E2005" s="64">
        <f t="shared" si="255"/>
        <v>1001</v>
      </c>
      <c r="F2005" s="64" t="str">
        <f t="shared" si="248"/>
        <v/>
      </c>
      <c r="G2005" s="64" t="str">
        <f t="shared" si="249"/>
        <v/>
      </c>
      <c r="H2005" s="64" t="str">
        <f t="shared" si="250"/>
        <v/>
      </c>
      <c r="I2005" s="80" t="str">
        <f>IFERROR(VLOOKUP(D2005,Sheet2!A:B,2,0),"")</f>
        <v/>
      </c>
      <c r="J2005" s="64" t="str">
        <f>IFERROR(IF(I2005&lt;&gt;"",VLOOKUP(I2005,Sheet2!B:C,2,0),""),"")</f>
        <v/>
      </c>
      <c r="K2005" s="64" t="str">
        <f>IFERROR( IF(I2005&lt;&gt;"", HLOOKUP(L$2+$A2005,Sheet2!BX:NK,2,0),""),"")</f>
        <v/>
      </c>
      <c r="L2005" t="str">
        <f>IF(OR(HLOOKUP(L$2+$A2005,Sheet2!BX:NK,$B2005,0),HLOOKUP(L$2+$A2005,Sheet2!BX:NK,$B2005,0)&lt;&gt;""),HLOOKUP(L$2+$A2005,Sheet2!BX:NK,$B2005,0),"")</f>
        <v/>
      </c>
      <c r="M2005" t="str">
        <f>IF(OR(HLOOKUP(M$2+$A2005,Sheet2!BY:NL,$B2005,0),HLOOKUP(M$2+$A2005,Sheet2!BY:NL,$B2005,0)&lt;&gt;""),HLOOKUP(M$2+$A2005,Sheet2!BY:NL,$B2005,0),"")</f>
        <v/>
      </c>
      <c r="N2005" t="str">
        <f>IF(OR(HLOOKUP(N$2+$A2005,Sheet2!BZ:NM,$B2005,0),HLOOKUP(N$2+$A2005,Sheet2!BZ:NM,$B2005,0)&lt;&gt;""),HLOOKUP(N$2+$A2005,Sheet2!BZ:NM,$B2005,0),"")</f>
        <v/>
      </c>
      <c r="O2005" t="str">
        <f>IF(OR(HLOOKUP(O$2+$A2005,Sheet2!CA:NN,$B2005,0),HLOOKUP(O$2+$A2005,Sheet2!CA:NN,$B2005,0)&lt;&gt;""),HLOOKUP(O$2+$A2005,Sheet2!CA:NN,$B2005,0),"")</f>
        <v/>
      </c>
      <c r="P2005" t="str">
        <f>IF(OR(HLOOKUP(P$2+$A2005,Sheet2!CB:NO,$B2005,0),HLOOKUP(P$2+$A2005,Sheet2!CB:NO,$B2005,0)&lt;&gt;""),HLOOKUP(P$2+$A2005,Sheet2!CB:NO,$B2005,0),"")</f>
        <v/>
      </c>
      <c r="Q2005" t="str">
        <f>IF(OR(HLOOKUP(Q$2+$A2005,Sheet2!CC:NO,$B2005,0),HLOOKUP(Q$2+$A2005,Sheet2!CC:NO,$B2005,0)&lt;&gt;""),HLOOKUP(Q$2+$A2005,Sheet2!CC:NO,$B2005,0),"")</f>
        <v/>
      </c>
    </row>
    <row r="2006" spans="1:17" x14ac:dyDescent="0.25">
      <c r="A2006" s="64">
        <f t="shared" si="251"/>
        <v>12</v>
      </c>
      <c r="B2006" s="64">
        <f t="shared" si="252"/>
        <v>205</v>
      </c>
      <c r="C2006" s="64">
        <f t="shared" si="253"/>
        <v>3</v>
      </c>
      <c r="D2006" s="64">
        <f t="shared" si="254"/>
        <v>201</v>
      </c>
      <c r="E2006" s="64">
        <f t="shared" si="255"/>
        <v>1001</v>
      </c>
      <c r="F2006" s="64" t="str">
        <f t="shared" si="248"/>
        <v/>
      </c>
      <c r="G2006" s="64" t="str">
        <f t="shared" si="249"/>
        <v/>
      </c>
      <c r="H2006" s="64" t="str">
        <f t="shared" si="250"/>
        <v/>
      </c>
      <c r="I2006" s="80" t="str">
        <f>IFERROR(VLOOKUP(D2006,Sheet2!A:B,2,0),"")</f>
        <v/>
      </c>
      <c r="J2006" s="64" t="str">
        <f>IFERROR(IF(I2006&lt;&gt;"",VLOOKUP(I2006,Sheet2!B:C,2,0),""),"")</f>
        <v/>
      </c>
      <c r="K2006" s="64" t="str">
        <f>IFERROR( IF(I2006&lt;&gt;"", HLOOKUP(L$2+$A2006,Sheet2!BX:NK,2,0),""),"")</f>
        <v/>
      </c>
      <c r="L2006" t="str">
        <f>IF(OR(HLOOKUP(L$2+$A2006,Sheet2!BX:NK,$B2006,0),HLOOKUP(L$2+$A2006,Sheet2!BX:NK,$B2006,0)&lt;&gt;""),HLOOKUP(L$2+$A2006,Sheet2!BX:NK,$B2006,0),"")</f>
        <v/>
      </c>
      <c r="M2006" t="str">
        <f>IF(OR(HLOOKUP(M$2+$A2006,Sheet2!BY:NL,$B2006,0),HLOOKUP(M$2+$A2006,Sheet2!BY:NL,$B2006,0)&lt;&gt;""),HLOOKUP(M$2+$A2006,Sheet2!BY:NL,$B2006,0),"")</f>
        <v/>
      </c>
      <c r="N2006" t="str">
        <f>IF(OR(HLOOKUP(N$2+$A2006,Sheet2!BZ:NM,$B2006,0),HLOOKUP(N$2+$A2006,Sheet2!BZ:NM,$B2006,0)&lt;&gt;""),HLOOKUP(N$2+$A2006,Sheet2!BZ:NM,$B2006,0),"")</f>
        <v/>
      </c>
      <c r="O2006" t="str">
        <f>IF(OR(HLOOKUP(O$2+$A2006,Sheet2!CA:NN,$B2006,0),HLOOKUP(O$2+$A2006,Sheet2!CA:NN,$B2006,0)&lt;&gt;""),HLOOKUP(O$2+$A2006,Sheet2!CA:NN,$B2006,0),"")</f>
        <v/>
      </c>
      <c r="P2006" t="str">
        <f>IF(OR(HLOOKUP(P$2+$A2006,Sheet2!CB:NO,$B2006,0),HLOOKUP(P$2+$A2006,Sheet2!CB:NO,$B2006,0)&lt;&gt;""),HLOOKUP(P$2+$A2006,Sheet2!CB:NO,$B2006,0),"")</f>
        <v/>
      </c>
      <c r="Q2006" t="str">
        <f>IF(OR(HLOOKUP(Q$2+$A2006,Sheet2!CC:NO,$B2006,0),HLOOKUP(Q$2+$A2006,Sheet2!CC:NO,$B2006,0)&lt;&gt;""),HLOOKUP(Q$2+$A2006,Sheet2!CC:NO,$B2006,0),"")</f>
        <v/>
      </c>
    </row>
    <row r="2007" spans="1:17" x14ac:dyDescent="0.25">
      <c r="A2007" s="64">
        <f t="shared" si="251"/>
        <v>18</v>
      </c>
      <c r="B2007" s="64">
        <f t="shared" si="252"/>
        <v>205</v>
      </c>
      <c r="C2007" s="64">
        <f t="shared" si="253"/>
        <v>4</v>
      </c>
      <c r="D2007" s="64">
        <f t="shared" si="254"/>
        <v>201</v>
      </c>
      <c r="E2007" s="64">
        <f t="shared" si="255"/>
        <v>1001</v>
      </c>
      <c r="F2007" s="64" t="str">
        <f t="shared" si="248"/>
        <v/>
      </c>
      <c r="G2007" s="64" t="str">
        <f t="shared" si="249"/>
        <v/>
      </c>
      <c r="H2007" s="64" t="str">
        <f t="shared" si="250"/>
        <v/>
      </c>
      <c r="I2007" s="80" t="str">
        <f>IFERROR(VLOOKUP(D2007,Sheet2!A:B,2,0),"")</f>
        <v/>
      </c>
      <c r="J2007" s="64" t="str">
        <f>IFERROR(IF(I2007&lt;&gt;"",VLOOKUP(I2007,Sheet2!B:C,2,0),""),"")</f>
        <v/>
      </c>
      <c r="K2007" s="64" t="str">
        <f>IFERROR( IF(I2007&lt;&gt;"", HLOOKUP(L$2+$A2007,Sheet2!BX:NK,2,0),""),"")</f>
        <v/>
      </c>
      <c r="L2007" t="str">
        <f>IF(OR(HLOOKUP(L$2+$A2007,Sheet2!BX:NK,$B2007,0),HLOOKUP(L$2+$A2007,Sheet2!BX:NK,$B2007,0)&lt;&gt;""),HLOOKUP(L$2+$A2007,Sheet2!BX:NK,$B2007,0),"")</f>
        <v/>
      </c>
      <c r="M2007" t="str">
        <f>IF(OR(HLOOKUP(M$2+$A2007,Sheet2!BY:NL,$B2007,0),HLOOKUP(M$2+$A2007,Sheet2!BY:NL,$B2007,0)&lt;&gt;""),HLOOKUP(M$2+$A2007,Sheet2!BY:NL,$B2007,0),"")</f>
        <v/>
      </c>
      <c r="N2007" t="str">
        <f>IF(OR(HLOOKUP(N$2+$A2007,Sheet2!BZ:NM,$B2007,0),HLOOKUP(N$2+$A2007,Sheet2!BZ:NM,$B2007,0)&lt;&gt;""),HLOOKUP(N$2+$A2007,Sheet2!BZ:NM,$B2007,0),"")</f>
        <v/>
      </c>
      <c r="O2007" t="str">
        <f>IF(OR(HLOOKUP(O$2+$A2007,Sheet2!CA:NN,$B2007,0),HLOOKUP(O$2+$A2007,Sheet2!CA:NN,$B2007,0)&lt;&gt;""),HLOOKUP(O$2+$A2007,Sheet2!CA:NN,$B2007,0),"")</f>
        <v/>
      </c>
      <c r="P2007" t="str">
        <f>IF(OR(HLOOKUP(P$2+$A2007,Sheet2!CB:NO,$B2007,0),HLOOKUP(P$2+$A2007,Sheet2!CB:NO,$B2007,0)&lt;&gt;""),HLOOKUP(P$2+$A2007,Sheet2!CB:NO,$B2007,0),"")</f>
        <v/>
      </c>
      <c r="Q2007" t="str">
        <f>IF(OR(HLOOKUP(Q$2+$A2007,Sheet2!CC:NO,$B2007,0),HLOOKUP(Q$2+$A2007,Sheet2!CC:NO,$B2007,0)&lt;&gt;""),HLOOKUP(Q$2+$A2007,Sheet2!CC:NO,$B2007,0),"")</f>
        <v/>
      </c>
    </row>
    <row r="2008" spans="1:17" x14ac:dyDescent="0.25">
      <c r="A2008" s="64">
        <f t="shared" si="251"/>
        <v>24</v>
      </c>
      <c r="B2008" s="64">
        <f t="shared" si="252"/>
        <v>205</v>
      </c>
      <c r="C2008" s="64">
        <f t="shared" si="253"/>
        <v>5</v>
      </c>
      <c r="D2008" s="64">
        <f t="shared" si="254"/>
        <v>201</v>
      </c>
      <c r="E2008" s="64">
        <f t="shared" si="255"/>
        <v>1001</v>
      </c>
      <c r="F2008" s="64" t="str">
        <f t="shared" si="248"/>
        <v/>
      </c>
      <c r="G2008" s="64" t="str">
        <f t="shared" si="249"/>
        <v/>
      </c>
      <c r="H2008" s="64" t="str">
        <f t="shared" si="250"/>
        <v/>
      </c>
      <c r="I2008" s="80" t="str">
        <f>IFERROR(VLOOKUP(D2008,Sheet2!A:B,2,0),"")</f>
        <v/>
      </c>
      <c r="J2008" s="64" t="str">
        <f>IFERROR(IF(I2008&lt;&gt;"",VLOOKUP(I2008,Sheet2!B:C,2,0),""),"")</f>
        <v/>
      </c>
      <c r="K2008" s="64" t="str">
        <f>IFERROR( IF(I2008&lt;&gt;"", HLOOKUP(L$2+$A2008,Sheet2!BX:NK,2,0),""),"")</f>
        <v/>
      </c>
      <c r="L2008" t="str">
        <f>IF(OR(HLOOKUP(L$2+$A2008,Sheet2!BX:NK,$B2008,0),HLOOKUP(L$2+$A2008,Sheet2!BX:NK,$B2008,0)&lt;&gt;""),HLOOKUP(L$2+$A2008,Sheet2!BX:NK,$B2008,0),"")</f>
        <v/>
      </c>
      <c r="M2008" t="str">
        <f>IF(OR(HLOOKUP(M$2+$A2008,Sheet2!BY:NL,$B2008,0),HLOOKUP(M$2+$A2008,Sheet2!BY:NL,$B2008,0)&lt;&gt;""),HLOOKUP(M$2+$A2008,Sheet2!BY:NL,$B2008,0),"")</f>
        <v/>
      </c>
      <c r="N2008" t="str">
        <f>IF(OR(HLOOKUP(N$2+$A2008,Sheet2!BZ:NM,$B2008,0),HLOOKUP(N$2+$A2008,Sheet2!BZ:NM,$B2008,0)&lt;&gt;""),HLOOKUP(N$2+$A2008,Sheet2!BZ:NM,$B2008,0),"")</f>
        <v/>
      </c>
      <c r="O2008" t="str">
        <f>IF(OR(HLOOKUP(O$2+$A2008,Sheet2!CA:NN,$B2008,0),HLOOKUP(O$2+$A2008,Sheet2!CA:NN,$B2008,0)&lt;&gt;""),HLOOKUP(O$2+$A2008,Sheet2!CA:NN,$B2008,0),"")</f>
        <v/>
      </c>
      <c r="P2008" t="str">
        <f>IF(OR(HLOOKUP(P$2+$A2008,Sheet2!CB:NO,$B2008,0),HLOOKUP(P$2+$A2008,Sheet2!CB:NO,$B2008,0)&lt;&gt;""),HLOOKUP(P$2+$A2008,Sheet2!CB:NO,$B2008,0),"")</f>
        <v/>
      </c>
      <c r="Q2008" t="str">
        <f>IF(OR(HLOOKUP(Q$2+$A2008,Sheet2!CC:NO,$B2008,0),HLOOKUP(Q$2+$A2008,Sheet2!CC:NO,$B2008,0)&lt;&gt;""),HLOOKUP(Q$2+$A2008,Sheet2!CC:NO,$B2008,0),"")</f>
        <v/>
      </c>
    </row>
    <row r="2009" spans="1:17" x14ac:dyDescent="0.25">
      <c r="A2009" s="64">
        <f t="shared" si="251"/>
        <v>30</v>
      </c>
      <c r="B2009" s="64">
        <f t="shared" si="252"/>
        <v>205</v>
      </c>
      <c r="C2009" s="64">
        <f t="shared" si="253"/>
        <v>6</v>
      </c>
      <c r="D2009" s="64">
        <f t="shared" si="254"/>
        <v>201</v>
      </c>
      <c r="E2009" s="64">
        <f t="shared" si="255"/>
        <v>1001</v>
      </c>
      <c r="F2009" s="64" t="str">
        <f t="shared" si="248"/>
        <v/>
      </c>
      <c r="G2009" s="64" t="str">
        <f t="shared" si="249"/>
        <v/>
      </c>
      <c r="H2009" s="64" t="str">
        <f t="shared" si="250"/>
        <v/>
      </c>
      <c r="I2009" s="80" t="str">
        <f>IFERROR(VLOOKUP(D2009,Sheet2!A:B,2,0),"")</f>
        <v/>
      </c>
      <c r="J2009" s="64" t="str">
        <f>IFERROR(IF(I2009&lt;&gt;"",VLOOKUP(I2009,Sheet2!B:C,2,0),""),"")</f>
        <v/>
      </c>
      <c r="K2009" s="64" t="str">
        <f>IFERROR( IF(I2009&lt;&gt;"", HLOOKUP(L$2+$A2009,Sheet2!BX:NK,2,0),""),"")</f>
        <v/>
      </c>
      <c r="L2009" t="str">
        <f>IF(OR(HLOOKUP(L$2+$A2009,Sheet2!BX:NK,$B2009,0),HLOOKUP(L$2+$A2009,Sheet2!BX:NK,$B2009,0)&lt;&gt;""),HLOOKUP(L$2+$A2009,Sheet2!BX:NK,$B2009,0),"")</f>
        <v/>
      </c>
      <c r="M2009" t="str">
        <f>IF(OR(HLOOKUP(M$2+$A2009,Sheet2!BY:NL,$B2009,0),HLOOKUP(M$2+$A2009,Sheet2!BY:NL,$B2009,0)&lt;&gt;""),HLOOKUP(M$2+$A2009,Sheet2!BY:NL,$B2009,0),"")</f>
        <v/>
      </c>
      <c r="N2009" t="str">
        <f>IF(OR(HLOOKUP(N$2+$A2009,Sheet2!BZ:NM,$B2009,0),HLOOKUP(N$2+$A2009,Sheet2!BZ:NM,$B2009,0)&lt;&gt;""),HLOOKUP(N$2+$A2009,Sheet2!BZ:NM,$B2009,0),"")</f>
        <v/>
      </c>
      <c r="O2009" t="str">
        <f>IF(OR(HLOOKUP(O$2+$A2009,Sheet2!CA:NN,$B2009,0),HLOOKUP(O$2+$A2009,Sheet2!CA:NN,$B2009,0)&lt;&gt;""),HLOOKUP(O$2+$A2009,Sheet2!CA:NN,$B2009,0),"")</f>
        <v/>
      </c>
      <c r="P2009" t="str">
        <f>IF(OR(HLOOKUP(P$2+$A2009,Sheet2!CB:NO,$B2009,0),HLOOKUP(P$2+$A2009,Sheet2!CB:NO,$B2009,0)&lt;&gt;""),HLOOKUP(P$2+$A2009,Sheet2!CB:NO,$B2009,0),"")</f>
        <v/>
      </c>
      <c r="Q2009" t="str">
        <f>IF(OR(HLOOKUP(Q$2+$A2009,Sheet2!CC:NO,$B2009,0),HLOOKUP(Q$2+$A2009,Sheet2!CC:NO,$B2009,0)&lt;&gt;""),HLOOKUP(Q$2+$A2009,Sheet2!CC:NO,$B2009,0),"")</f>
        <v/>
      </c>
    </row>
    <row r="2010" spans="1:17" x14ac:dyDescent="0.25">
      <c r="A2010" s="64">
        <f t="shared" si="251"/>
        <v>36</v>
      </c>
      <c r="B2010" s="64">
        <f t="shared" si="252"/>
        <v>205</v>
      </c>
      <c r="C2010" s="64">
        <f t="shared" si="253"/>
        <v>7</v>
      </c>
      <c r="D2010" s="64">
        <f t="shared" si="254"/>
        <v>201</v>
      </c>
      <c r="E2010" s="64">
        <f t="shared" si="255"/>
        <v>1001</v>
      </c>
      <c r="F2010" s="64" t="str">
        <f t="shared" si="248"/>
        <v/>
      </c>
      <c r="G2010" s="64" t="str">
        <f t="shared" si="249"/>
        <v/>
      </c>
      <c r="H2010" s="64" t="str">
        <f t="shared" si="250"/>
        <v/>
      </c>
      <c r="I2010" s="80" t="str">
        <f>IFERROR(VLOOKUP(D2010,Sheet2!A:B,2,0),"")</f>
        <v/>
      </c>
      <c r="J2010" s="64" t="str">
        <f>IFERROR(IF(I2010&lt;&gt;"",VLOOKUP(I2010,Sheet2!B:C,2,0),""),"")</f>
        <v/>
      </c>
      <c r="K2010" s="64" t="str">
        <f>IFERROR( IF(I2010&lt;&gt;"", HLOOKUP(L$2+$A2010,Sheet2!BX:NK,2,0),""),"")</f>
        <v/>
      </c>
      <c r="L2010" t="str">
        <f>IF(OR(HLOOKUP(L$2+$A2010,Sheet2!BX:NK,$B2010,0),HLOOKUP(L$2+$A2010,Sheet2!BX:NK,$B2010,0)&lt;&gt;""),HLOOKUP(L$2+$A2010,Sheet2!BX:NK,$B2010,0),"")</f>
        <v/>
      </c>
      <c r="M2010" t="str">
        <f>IF(OR(HLOOKUP(M$2+$A2010,Sheet2!BY:NL,$B2010,0),HLOOKUP(M$2+$A2010,Sheet2!BY:NL,$B2010,0)&lt;&gt;""),HLOOKUP(M$2+$A2010,Sheet2!BY:NL,$B2010,0),"")</f>
        <v/>
      </c>
      <c r="N2010" t="str">
        <f>IF(OR(HLOOKUP(N$2+$A2010,Sheet2!BZ:NM,$B2010,0),HLOOKUP(N$2+$A2010,Sheet2!BZ:NM,$B2010,0)&lt;&gt;""),HLOOKUP(N$2+$A2010,Sheet2!BZ:NM,$B2010,0),"")</f>
        <v/>
      </c>
      <c r="O2010" t="str">
        <f>IF(OR(HLOOKUP(O$2+$A2010,Sheet2!CA:NN,$B2010,0),HLOOKUP(O$2+$A2010,Sheet2!CA:NN,$B2010,0)&lt;&gt;""),HLOOKUP(O$2+$A2010,Sheet2!CA:NN,$B2010,0),"")</f>
        <v/>
      </c>
      <c r="P2010" t="str">
        <f>IF(OR(HLOOKUP(P$2+$A2010,Sheet2!CB:NO,$B2010,0),HLOOKUP(P$2+$A2010,Sheet2!CB:NO,$B2010,0)&lt;&gt;""),HLOOKUP(P$2+$A2010,Sheet2!CB:NO,$B2010,0),"")</f>
        <v/>
      </c>
      <c r="Q2010" t="str">
        <f>IF(OR(HLOOKUP(Q$2+$A2010,Sheet2!CC:NO,$B2010,0),HLOOKUP(Q$2+$A2010,Sheet2!CC:NO,$B2010,0)&lt;&gt;""),HLOOKUP(Q$2+$A2010,Sheet2!CC:NO,$B2010,0),"")</f>
        <v/>
      </c>
    </row>
    <row r="2011" spans="1:17" x14ac:dyDescent="0.25">
      <c r="A2011" s="64">
        <f t="shared" si="251"/>
        <v>42</v>
      </c>
      <c r="B2011" s="64">
        <f t="shared" si="252"/>
        <v>205</v>
      </c>
      <c r="C2011" s="64">
        <f t="shared" si="253"/>
        <v>8</v>
      </c>
      <c r="D2011" s="64">
        <f t="shared" si="254"/>
        <v>201</v>
      </c>
      <c r="E2011" s="64">
        <f t="shared" si="255"/>
        <v>1001</v>
      </c>
      <c r="F2011" s="64" t="str">
        <f t="shared" si="248"/>
        <v/>
      </c>
      <c r="G2011" s="64" t="str">
        <f t="shared" si="249"/>
        <v/>
      </c>
      <c r="H2011" s="64" t="str">
        <f t="shared" si="250"/>
        <v/>
      </c>
      <c r="I2011" s="80" t="str">
        <f>IFERROR(VLOOKUP(D2011,Sheet2!A:B,2,0),"")</f>
        <v/>
      </c>
      <c r="J2011" s="64" t="str">
        <f>IFERROR(IF(I2011&lt;&gt;"",VLOOKUP(I2011,Sheet2!B:C,2,0),""),"")</f>
        <v/>
      </c>
      <c r="K2011" s="64" t="str">
        <f>IFERROR( IF(I2011&lt;&gt;"", HLOOKUP(L$2+$A2011,Sheet2!BX:NK,2,0),""),"")</f>
        <v/>
      </c>
      <c r="L2011" t="str">
        <f>IF(OR(HLOOKUP(L$2+$A2011,Sheet2!BX:NK,$B2011,0),HLOOKUP(L$2+$A2011,Sheet2!BX:NK,$B2011,0)&lt;&gt;""),HLOOKUP(L$2+$A2011,Sheet2!BX:NK,$B2011,0),"")</f>
        <v/>
      </c>
      <c r="M2011" t="str">
        <f>IF(OR(HLOOKUP(M$2+$A2011,Sheet2!BY:NL,$B2011,0),HLOOKUP(M$2+$A2011,Sheet2!BY:NL,$B2011,0)&lt;&gt;""),HLOOKUP(M$2+$A2011,Sheet2!BY:NL,$B2011,0),"")</f>
        <v/>
      </c>
      <c r="N2011" t="str">
        <f>IF(OR(HLOOKUP(N$2+$A2011,Sheet2!BZ:NM,$B2011,0),HLOOKUP(N$2+$A2011,Sheet2!BZ:NM,$B2011,0)&lt;&gt;""),HLOOKUP(N$2+$A2011,Sheet2!BZ:NM,$B2011,0),"")</f>
        <v/>
      </c>
      <c r="O2011" t="str">
        <f>IF(OR(HLOOKUP(O$2+$A2011,Sheet2!CA:NN,$B2011,0),HLOOKUP(O$2+$A2011,Sheet2!CA:NN,$B2011,0)&lt;&gt;""),HLOOKUP(O$2+$A2011,Sheet2!CA:NN,$B2011,0),"")</f>
        <v/>
      </c>
      <c r="P2011" t="str">
        <f>IF(OR(HLOOKUP(P$2+$A2011,Sheet2!CB:NO,$B2011,0),HLOOKUP(P$2+$A2011,Sheet2!CB:NO,$B2011,0)&lt;&gt;""),HLOOKUP(P$2+$A2011,Sheet2!CB:NO,$B2011,0),"")</f>
        <v/>
      </c>
      <c r="Q2011" t="str">
        <f>IF(OR(HLOOKUP(Q$2+$A2011,Sheet2!CC:NO,$B2011,0),HLOOKUP(Q$2+$A2011,Sheet2!CC:NO,$B2011,0)&lt;&gt;""),HLOOKUP(Q$2+$A2011,Sheet2!CC:NO,$B2011,0),"")</f>
        <v/>
      </c>
    </row>
    <row r="2012" spans="1:17" x14ac:dyDescent="0.25">
      <c r="A2012" s="64">
        <f t="shared" si="251"/>
        <v>48</v>
      </c>
      <c r="B2012" s="64">
        <f t="shared" si="252"/>
        <v>205</v>
      </c>
      <c r="C2012" s="64">
        <f t="shared" si="253"/>
        <v>9</v>
      </c>
      <c r="D2012" s="64">
        <f t="shared" si="254"/>
        <v>201</v>
      </c>
      <c r="E2012" s="64">
        <f t="shared" si="255"/>
        <v>1001</v>
      </c>
      <c r="F2012" s="64" t="str">
        <f t="shared" si="248"/>
        <v/>
      </c>
      <c r="G2012" s="64" t="str">
        <f t="shared" si="249"/>
        <v/>
      </c>
      <c r="H2012" s="64" t="str">
        <f t="shared" si="250"/>
        <v/>
      </c>
      <c r="I2012" s="80" t="str">
        <f>IFERROR(VLOOKUP(D2012,Sheet2!A:B,2,0),"")</f>
        <v/>
      </c>
      <c r="J2012" s="64" t="str">
        <f>IFERROR(IF(I2012&lt;&gt;"",VLOOKUP(I2012,Sheet2!B:C,2,0),""),"")</f>
        <v/>
      </c>
      <c r="K2012" s="64" t="str">
        <f>IFERROR( IF(I2012&lt;&gt;"", HLOOKUP(L$2+$A2012,Sheet2!BX:NK,2,0),""),"")</f>
        <v/>
      </c>
      <c r="L2012" t="str">
        <f>IF(OR(HLOOKUP(L$2+$A2012,Sheet2!BX:NK,$B2012,0),HLOOKUP(L$2+$A2012,Sheet2!BX:NK,$B2012,0)&lt;&gt;""),HLOOKUP(L$2+$A2012,Sheet2!BX:NK,$B2012,0),"")</f>
        <v/>
      </c>
      <c r="M2012" t="str">
        <f>IF(OR(HLOOKUP(M$2+$A2012,Sheet2!BY:NL,$B2012,0),HLOOKUP(M$2+$A2012,Sheet2!BY:NL,$B2012,0)&lt;&gt;""),HLOOKUP(M$2+$A2012,Sheet2!BY:NL,$B2012,0),"")</f>
        <v/>
      </c>
      <c r="N2012" t="str">
        <f>IF(OR(HLOOKUP(N$2+$A2012,Sheet2!BZ:NM,$B2012,0),HLOOKUP(N$2+$A2012,Sheet2!BZ:NM,$B2012,0)&lt;&gt;""),HLOOKUP(N$2+$A2012,Sheet2!BZ:NM,$B2012,0),"")</f>
        <v/>
      </c>
      <c r="O2012" t="str">
        <f>IF(OR(HLOOKUP(O$2+$A2012,Sheet2!CA:NN,$B2012,0),HLOOKUP(O$2+$A2012,Sheet2!CA:NN,$B2012,0)&lt;&gt;""),HLOOKUP(O$2+$A2012,Sheet2!CA:NN,$B2012,0),"")</f>
        <v/>
      </c>
      <c r="P2012" t="str">
        <f>IF(OR(HLOOKUP(P$2+$A2012,Sheet2!CB:NO,$B2012,0),HLOOKUP(P$2+$A2012,Sheet2!CB:NO,$B2012,0)&lt;&gt;""),HLOOKUP(P$2+$A2012,Sheet2!CB:NO,$B2012,0),"")</f>
        <v/>
      </c>
      <c r="Q2012" t="str">
        <f>IF(OR(HLOOKUP(Q$2+$A2012,Sheet2!CC:NO,$B2012,0),HLOOKUP(Q$2+$A2012,Sheet2!CC:NO,$B2012,0)&lt;&gt;""),HLOOKUP(Q$2+$A2012,Sheet2!CC:NO,$B2012,0),"")</f>
        <v/>
      </c>
    </row>
    <row r="2013" spans="1:17" x14ac:dyDescent="0.25">
      <c r="A2013" s="64">
        <f t="shared" si="251"/>
        <v>54</v>
      </c>
      <c r="B2013" s="64">
        <f t="shared" si="252"/>
        <v>205</v>
      </c>
      <c r="C2013" s="64">
        <f t="shared" si="253"/>
        <v>10</v>
      </c>
      <c r="D2013" s="64">
        <f t="shared" si="254"/>
        <v>201</v>
      </c>
      <c r="E2013" s="64">
        <f t="shared" si="255"/>
        <v>1001</v>
      </c>
      <c r="F2013" s="64" t="str">
        <f t="shared" si="248"/>
        <v/>
      </c>
      <c r="G2013" s="64" t="str">
        <f t="shared" si="249"/>
        <v/>
      </c>
      <c r="H2013" s="64" t="str">
        <f t="shared" si="250"/>
        <v/>
      </c>
      <c r="I2013" s="80" t="str">
        <f>IFERROR(VLOOKUP(D2013,Sheet2!A:B,2,0),"")</f>
        <v/>
      </c>
      <c r="J2013" s="64" t="str">
        <f>IFERROR(IF(I2013&lt;&gt;"",VLOOKUP(I2013,Sheet2!B:C,2,0),""),"")</f>
        <v/>
      </c>
      <c r="K2013" s="64" t="str">
        <f>IFERROR( IF(I2013&lt;&gt;"", HLOOKUP(L$2+$A2013,Sheet2!BX:NK,2,0),""),"")</f>
        <v/>
      </c>
      <c r="L2013" t="str">
        <f>IF(OR(HLOOKUP(L$2+$A2013,Sheet2!BX:NK,$B2013,0),HLOOKUP(L$2+$A2013,Sheet2!BX:NK,$B2013,0)&lt;&gt;""),HLOOKUP(L$2+$A2013,Sheet2!BX:NK,$B2013,0),"")</f>
        <v/>
      </c>
      <c r="M2013" t="str">
        <f>IF(OR(HLOOKUP(M$2+$A2013,Sheet2!BY:NL,$B2013,0),HLOOKUP(M$2+$A2013,Sheet2!BY:NL,$B2013,0)&lt;&gt;""),HLOOKUP(M$2+$A2013,Sheet2!BY:NL,$B2013,0),"")</f>
        <v/>
      </c>
      <c r="N2013" t="str">
        <f>IF(OR(HLOOKUP(N$2+$A2013,Sheet2!BZ:NM,$B2013,0),HLOOKUP(N$2+$A2013,Sheet2!BZ:NM,$B2013,0)&lt;&gt;""),HLOOKUP(N$2+$A2013,Sheet2!BZ:NM,$B2013,0),"")</f>
        <v/>
      </c>
      <c r="O2013" t="str">
        <f>IF(OR(HLOOKUP(O$2+$A2013,Sheet2!CA:NN,$B2013,0),HLOOKUP(O$2+$A2013,Sheet2!CA:NN,$B2013,0)&lt;&gt;""),HLOOKUP(O$2+$A2013,Sheet2!CA:NN,$B2013,0),"")</f>
        <v/>
      </c>
      <c r="P2013" t="str">
        <f>IF(OR(HLOOKUP(P$2+$A2013,Sheet2!CB:NO,$B2013,0),HLOOKUP(P$2+$A2013,Sheet2!CB:NO,$B2013,0)&lt;&gt;""),HLOOKUP(P$2+$A2013,Sheet2!CB:NO,$B2013,0),"")</f>
        <v/>
      </c>
      <c r="Q2013" t="str">
        <f>IF(OR(HLOOKUP(Q$2+$A2013,Sheet2!CC:NO,$B2013,0),HLOOKUP(Q$2+$A2013,Sheet2!CC:NO,$B2013,0)&lt;&gt;""),HLOOKUP(Q$2+$A2013,Sheet2!CC:NO,$B2013,0),"")</f>
        <v/>
      </c>
    </row>
    <row r="2014" spans="1:17" x14ac:dyDescent="0.25">
      <c r="A2014" s="64">
        <f t="shared" si="251"/>
        <v>0</v>
      </c>
      <c r="B2014" s="64">
        <f t="shared" si="252"/>
        <v>206</v>
      </c>
      <c r="C2014" s="64">
        <f t="shared" si="253"/>
        <v>1</v>
      </c>
      <c r="D2014" s="64">
        <f t="shared" si="254"/>
        <v>202</v>
      </c>
      <c r="E2014" s="64">
        <f t="shared" si="255"/>
        <v>1006</v>
      </c>
      <c r="F2014" s="64" t="str">
        <f t="shared" si="248"/>
        <v/>
      </c>
      <c r="G2014" s="64" t="str">
        <f t="shared" si="249"/>
        <v/>
      </c>
      <c r="H2014" s="64" t="str">
        <f t="shared" si="250"/>
        <v/>
      </c>
      <c r="I2014" s="80" t="str">
        <f>IFERROR(VLOOKUP(D2014,Sheet2!A:B,2,0),"")</f>
        <v/>
      </c>
      <c r="J2014" s="64" t="str">
        <f>IFERROR(IF(I2014&lt;&gt;"",VLOOKUP(I2014,Sheet2!B:C,2,0),""),"")</f>
        <v/>
      </c>
      <c r="K2014" s="64" t="str">
        <f>IFERROR( IF(I2014&lt;&gt;"", HLOOKUP(L$2+$A2014,Sheet2!BX:NK,2,0),""),"")</f>
        <v/>
      </c>
      <c r="L2014" t="str">
        <f>IF(OR(HLOOKUP(L$2+$A2014,Sheet2!BX:NK,$B2014,0),HLOOKUP(L$2+$A2014,Sheet2!BX:NK,$B2014,0)&lt;&gt;""),HLOOKUP(L$2+$A2014,Sheet2!BX:NK,$B2014,0),"")</f>
        <v/>
      </c>
      <c r="M2014" t="str">
        <f>IF(OR(HLOOKUP(M$2+$A2014,Sheet2!BY:NL,$B2014,0),HLOOKUP(M$2+$A2014,Sheet2!BY:NL,$B2014,0)&lt;&gt;""),HLOOKUP(M$2+$A2014,Sheet2!BY:NL,$B2014,0),"")</f>
        <v/>
      </c>
      <c r="N2014" t="str">
        <f>IF(OR(HLOOKUP(N$2+$A2014,Sheet2!BZ:NM,$B2014,0),HLOOKUP(N$2+$A2014,Sheet2!BZ:NM,$B2014,0)&lt;&gt;""),HLOOKUP(N$2+$A2014,Sheet2!BZ:NM,$B2014,0),"")</f>
        <v/>
      </c>
      <c r="O2014" t="str">
        <f>IF(OR(HLOOKUP(O$2+$A2014,Sheet2!CA:NN,$B2014,0),HLOOKUP(O$2+$A2014,Sheet2!CA:NN,$B2014,0)&lt;&gt;""),HLOOKUP(O$2+$A2014,Sheet2!CA:NN,$B2014,0),"")</f>
        <v/>
      </c>
      <c r="P2014" t="str">
        <f>IF(OR(HLOOKUP(P$2+$A2014,Sheet2!CB:NO,$B2014,0),HLOOKUP(P$2+$A2014,Sheet2!CB:NO,$B2014,0)&lt;&gt;""),HLOOKUP(P$2+$A2014,Sheet2!CB:NO,$B2014,0),"")</f>
        <v/>
      </c>
      <c r="Q2014" t="str">
        <f>IF(OR(HLOOKUP(Q$2+$A2014,Sheet2!CC:NO,$B2014,0),HLOOKUP(Q$2+$A2014,Sheet2!CC:NO,$B2014,0)&lt;&gt;""),HLOOKUP(Q$2+$A2014,Sheet2!CC:NO,$B2014,0),"")</f>
        <v/>
      </c>
    </row>
    <row r="2015" spans="1:17" x14ac:dyDescent="0.25">
      <c r="A2015" s="64">
        <f t="shared" si="251"/>
        <v>6</v>
      </c>
      <c r="B2015" s="64">
        <f t="shared" si="252"/>
        <v>206</v>
      </c>
      <c r="C2015" s="64">
        <f t="shared" si="253"/>
        <v>2</v>
      </c>
      <c r="D2015" s="64">
        <f t="shared" si="254"/>
        <v>202</v>
      </c>
      <c r="E2015" s="64">
        <f t="shared" si="255"/>
        <v>1006</v>
      </c>
      <c r="F2015" s="64" t="str">
        <f t="shared" si="248"/>
        <v/>
      </c>
      <c r="G2015" s="64" t="str">
        <f t="shared" si="249"/>
        <v/>
      </c>
      <c r="H2015" s="64" t="str">
        <f t="shared" si="250"/>
        <v/>
      </c>
      <c r="I2015" s="80" t="str">
        <f>IFERROR(VLOOKUP(D2015,Sheet2!A:B,2,0),"")</f>
        <v/>
      </c>
      <c r="J2015" s="64" t="str">
        <f>IFERROR(IF(I2015&lt;&gt;"",VLOOKUP(I2015,Sheet2!B:C,2,0),""),"")</f>
        <v/>
      </c>
      <c r="K2015" s="64" t="str">
        <f>IFERROR( IF(I2015&lt;&gt;"", HLOOKUP(L$2+$A2015,Sheet2!BX:NK,2,0),""),"")</f>
        <v/>
      </c>
      <c r="L2015" t="str">
        <f>IF(OR(HLOOKUP(L$2+$A2015,Sheet2!BX:NK,$B2015,0),HLOOKUP(L$2+$A2015,Sheet2!BX:NK,$B2015,0)&lt;&gt;""),HLOOKUP(L$2+$A2015,Sheet2!BX:NK,$B2015,0),"")</f>
        <v/>
      </c>
      <c r="M2015" t="str">
        <f>IF(OR(HLOOKUP(M$2+$A2015,Sheet2!BY:NL,$B2015,0),HLOOKUP(M$2+$A2015,Sheet2!BY:NL,$B2015,0)&lt;&gt;""),HLOOKUP(M$2+$A2015,Sheet2!BY:NL,$B2015,0),"")</f>
        <v/>
      </c>
      <c r="N2015" t="str">
        <f>IF(OR(HLOOKUP(N$2+$A2015,Sheet2!BZ:NM,$B2015,0),HLOOKUP(N$2+$A2015,Sheet2!BZ:NM,$B2015,0)&lt;&gt;""),HLOOKUP(N$2+$A2015,Sheet2!BZ:NM,$B2015,0),"")</f>
        <v/>
      </c>
      <c r="O2015" t="str">
        <f>IF(OR(HLOOKUP(O$2+$A2015,Sheet2!CA:NN,$B2015,0),HLOOKUP(O$2+$A2015,Sheet2!CA:NN,$B2015,0)&lt;&gt;""),HLOOKUP(O$2+$A2015,Sheet2!CA:NN,$B2015,0),"")</f>
        <v/>
      </c>
      <c r="P2015" t="str">
        <f>IF(OR(HLOOKUP(P$2+$A2015,Sheet2!CB:NO,$B2015,0),HLOOKUP(P$2+$A2015,Sheet2!CB:NO,$B2015,0)&lt;&gt;""),HLOOKUP(P$2+$A2015,Sheet2!CB:NO,$B2015,0),"")</f>
        <v/>
      </c>
      <c r="Q2015" t="str">
        <f>IF(OR(HLOOKUP(Q$2+$A2015,Sheet2!CC:NO,$B2015,0),HLOOKUP(Q$2+$A2015,Sheet2!CC:NO,$B2015,0)&lt;&gt;""),HLOOKUP(Q$2+$A2015,Sheet2!CC:NO,$B2015,0),"")</f>
        <v/>
      </c>
    </row>
    <row r="2016" spans="1:17" x14ac:dyDescent="0.25">
      <c r="A2016" s="64">
        <f t="shared" si="251"/>
        <v>12</v>
      </c>
      <c r="B2016" s="64">
        <f t="shared" si="252"/>
        <v>206</v>
      </c>
      <c r="C2016" s="64">
        <f t="shared" si="253"/>
        <v>3</v>
      </c>
      <c r="D2016" s="64">
        <f t="shared" si="254"/>
        <v>202</v>
      </c>
      <c r="E2016" s="64">
        <f t="shared" si="255"/>
        <v>1006</v>
      </c>
      <c r="F2016" s="64" t="str">
        <f t="shared" si="248"/>
        <v/>
      </c>
      <c r="G2016" s="64" t="str">
        <f t="shared" si="249"/>
        <v/>
      </c>
      <c r="H2016" s="64" t="str">
        <f t="shared" si="250"/>
        <v/>
      </c>
      <c r="I2016" s="80" t="str">
        <f>IFERROR(VLOOKUP(D2016,Sheet2!A:B,2,0),"")</f>
        <v/>
      </c>
      <c r="J2016" s="64" t="str">
        <f>IFERROR(IF(I2016&lt;&gt;"",VLOOKUP(I2016,Sheet2!B:C,2,0),""),"")</f>
        <v/>
      </c>
      <c r="K2016" s="64" t="str">
        <f>IFERROR( IF(I2016&lt;&gt;"", HLOOKUP(L$2+$A2016,Sheet2!BX:NK,2,0),""),"")</f>
        <v/>
      </c>
      <c r="L2016" t="str">
        <f>IF(OR(HLOOKUP(L$2+$A2016,Sheet2!BX:NK,$B2016,0),HLOOKUP(L$2+$A2016,Sheet2!BX:NK,$B2016,0)&lt;&gt;""),HLOOKUP(L$2+$A2016,Sheet2!BX:NK,$B2016,0),"")</f>
        <v/>
      </c>
      <c r="M2016" t="str">
        <f>IF(OR(HLOOKUP(M$2+$A2016,Sheet2!BY:NL,$B2016,0),HLOOKUP(M$2+$A2016,Sheet2!BY:NL,$B2016,0)&lt;&gt;""),HLOOKUP(M$2+$A2016,Sheet2!BY:NL,$B2016,0),"")</f>
        <v/>
      </c>
      <c r="N2016" t="str">
        <f>IF(OR(HLOOKUP(N$2+$A2016,Sheet2!BZ:NM,$B2016,0),HLOOKUP(N$2+$A2016,Sheet2!BZ:NM,$B2016,0)&lt;&gt;""),HLOOKUP(N$2+$A2016,Sheet2!BZ:NM,$B2016,0),"")</f>
        <v/>
      </c>
      <c r="O2016" t="str">
        <f>IF(OR(HLOOKUP(O$2+$A2016,Sheet2!CA:NN,$B2016,0),HLOOKUP(O$2+$A2016,Sheet2!CA:NN,$B2016,0)&lt;&gt;""),HLOOKUP(O$2+$A2016,Sheet2!CA:NN,$B2016,0),"")</f>
        <v/>
      </c>
      <c r="P2016" t="str">
        <f>IF(OR(HLOOKUP(P$2+$A2016,Sheet2!CB:NO,$B2016,0),HLOOKUP(P$2+$A2016,Sheet2!CB:NO,$B2016,0)&lt;&gt;""),HLOOKUP(P$2+$A2016,Sheet2!CB:NO,$B2016,0),"")</f>
        <v/>
      </c>
      <c r="Q2016" t="str">
        <f>IF(OR(HLOOKUP(Q$2+$A2016,Sheet2!CC:NO,$B2016,0),HLOOKUP(Q$2+$A2016,Sheet2!CC:NO,$B2016,0)&lt;&gt;""),HLOOKUP(Q$2+$A2016,Sheet2!CC:NO,$B2016,0),"")</f>
        <v/>
      </c>
    </row>
    <row r="2017" spans="1:17" x14ac:dyDescent="0.25">
      <c r="A2017" s="64">
        <f t="shared" si="251"/>
        <v>18</v>
      </c>
      <c r="B2017" s="64">
        <f t="shared" si="252"/>
        <v>206</v>
      </c>
      <c r="C2017" s="64">
        <f t="shared" si="253"/>
        <v>4</v>
      </c>
      <c r="D2017" s="64">
        <f t="shared" si="254"/>
        <v>202</v>
      </c>
      <c r="E2017" s="64">
        <f t="shared" si="255"/>
        <v>1006</v>
      </c>
      <c r="F2017" s="64" t="str">
        <f t="shared" si="248"/>
        <v/>
      </c>
      <c r="G2017" s="64" t="str">
        <f t="shared" si="249"/>
        <v/>
      </c>
      <c r="H2017" s="64" t="str">
        <f t="shared" si="250"/>
        <v/>
      </c>
      <c r="I2017" s="80" t="str">
        <f>IFERROR(VLOOKUP(D2017,Sheet2!A:B,2,0),"")</f>
        <v/>
      </c>
      <c r="J2017" s="64" t="str">
        <f>IFERROR(IF(I2017&lt;&gt;"",VLOOKUP(I2017,Sheet2!B:C,2,0),""),"")</f>
        <v/>
      </c>
      <c r="K2017" s="64" t="str">
        <f>IFERROR( IF(I2017&lt;&gt;"", HLOOKUP(L$2+$A2017,Sheet2!BX:NK,2,0),""),"")</f>
        <v/>
      </c>
      <c r="L2017" t="str">
        <f>IF(OR(HLOOKUP(L$2+$A2017,Sheet2!BX:NK,$B2017,0),HLOOKUP(L$2+$A2017,Sheet2!BX:NK,$B2017,0)&lt;&gt;""),HLOOKUP(L$2+$A2017,Sheet2!BX:NK,$B2017,0),"")</f>
        <v/>
      </c>
      <c r="M2017" t="str">
        <f>IF(OR(HLOOKUP(M$2+$A2017,Sheet2!BY:NL,$B2017,0),HLOOKUP(M$2+$A2017,Sheet2!BY:NL,$B2017,0)&lt;&gt;""),HLOOKUP(M$2+$A2017,Sheet2!BY:NL,$B2017,0),"")</f>
        <v/>
      </c>
      <c r="N2017" t="str">
        <f>IF(OR(HLOOKUP(N$2+$A2017,Sheet2!BZ:NM,$B2017,0),HLOOKUP(N$2+$A2017,Sheet2!BZ:NM,$B2017,0)&lt;&gt;""),HLOOKUP(N$2+$A2017,Sheet2!BZ:NM,$B2017,0),"")</f>
        <v/>
      </c>
      <c r="O2017" t="str">
        <f>IF(OR(HLOOKUP(O$2+$A2017,Sheet2!CA:NN,$B2017,0),HLOOKUP(O$2+$A2017,Sheet2!CA:NN,$B2017,0)&lt;&gt;""),HLOOKUP(O$2+$A2017,Sheet2!CA:NN,$B2017,0),"")</f>
        <v/>
      </c>
      <c r="P2017" t="str">
        <f>IF(OR(HLOOKUP(P$2+$A2017,Sheet2!CB:NO,$B2017,0),HLOOKUP(P$2+$A2017,Sheet2!CB:NO,$B2017,0)&lt;&gt;""),HLOOKUP(P$2+$A2017,Sheet2!CB:NO,$B2017,0),"")</f>
        <v/>
      </c>
      <c r="Q2017" t="str">
        <f>IF(OR(HLOOKUP(Q$2+$A2017,Sheet2!CC:NO,$B2017,0),HLOOKUP(Q$2+$A2017,Sheet2!CC:NO,$B2017,0)&lt;&gt;""),HLOOKUP(Q$2+$A2017,Sheet2!CC:NO,$B2017,0),"")</f>
        <v/>
      </c>
    </row>
    <row r="2018" spans="1:17" x14ac:dyDescent="0.25">
      <c r="A2018" s="64">
        <f t="shared" si="251"/>
        <v>24</v>
      </c>
      <c r="B2018" s="64">
        <f t="shared" si="252"/>
        <v>206</v>
      </c>
      <c r="C2018" s="64">
        <f t="shared" si="253"/>
        <v>5</v>
      </c>
      <c r="D2018" s="64">
        <f t="shared" si="254"/>
        <v>202</v>
      </c>
      <c r="E2018" s="64">
        <f t="shared" si="255"/>
        <v>1006</v>
      </c>
      <c r="F2018" s="64" t="str">
        <f t="shared" si="248"/>
        <v/>
      </c>
      <c r="G2018" s="64" t="str">
        <f t="shared" si="249"/>
        <v/>
      </c>
      <c r="H2018" s="64" t="str">
        <f t="shared" si="250"/>
        <v/>
      </c>
      <c r="I2018" s="80" t="str">
        <f>IFERROR(VLOOKUP(D2018,Sheet2!A:B,2,0),"")</f>
        <v/>
      </c>
      <c r="J2018" s="64" t="str">
        <f>IFERROR(IF(I2018&lt;&gt;"",VLOOKUP(I2018,Sheet2!B:C,2,0),""),"")</f>
        <v/>
      </c>
      <c r="K2018" s="64" t="str">
        <f>IFERROR( IF(I2018&lt;&gt;"", HLOOKUP(L$2+$A2018,Sheet2!BX:NK,2,0),""),"")</f>
        <v/>
      </c>
      <c r="L2018" t="str">
        <f>IF(OR(HLOOKUP(L$2+$A2018,Sheet2!BX:NK,$B2018,0),HLOOKUP(L$2+$A2018,Sheet2!BX:NK,$B2018,0)&lt;&gt;""),HLOOKUP(L$2+$A2018,Sheet2!BX:NK,$B2018,0),"")</f>
        <v/>
      </c>
      <c r="M2018" t="str">
        <f>IF(OR(HLOOKUP(M$2+$A2018,Sheet2!BY:NL,$B2018,0),HLOOKUP(M$2+$A2018,Sheet2!BY:NL,$B2018,0)&lt;&gt;""),HLOOKUP(M$2+$A2018,Sheet2!BY:NL,$B2018,0),"")</f>
        <v/>
      </c>
      <c r="N2018" t="str">
        <f>IF(OR(HLOOKUP(N$2+$A2018,Sheet2!BZ:NM,$B2018,0),HLOOKUP(N$2+$A2018,Sheet2!BZ:NM,$B2018,0)&lt;&gt;""),HLOOKUP(N$2+$A2018,Sheet2!BZ:NM,$B2018,0),"")</f>
        <v/>
      </c>
      <c r="O2018" t="str">
        <f>IF(OR(HLOOKUP(O$2+$A2018,Sheet2!CA:NN,$B2018,0),HLOOKUP(O$2+$A2018,Sheet2!CA:NN,$B2018,0)&lt;&gt;""),HLOOKUP(O$2+$A2018,Sheet2!CA:NN,$B2018,0),"")</f>
        <v/>
      </c>
      <c r="P2018" t="str">
        <f>IF(OR(HLOOKUP(P$2+$A2018,Sheet2!CB:NO,$B2018,0),HLOOKUP(P$2+$A2018,Sheet2!CB:NO,$B2018,0)&lt;&gt;""),HLOOKUP(P$2+$A2018,Sheet2!CB:NO,$B2018,0),"")</f>
        <v/>
      </c>
      <c r="Q2018" t="str">
        <f>IF(OR(HLOOKUP(Q$2+$A2018,Sheet2!CC:NO,$B2018,0),HLOOKUP(Q$2+$A2018,Sheet2!CC:NO,$B2018,0)&lt;&gt;""),HLOOKUP(Q$2+$A2018,Sheet2!CC:NO,$B2018,0),"")</f>
        <v/>
      </c>
    </row>
    <row r="2019" spans="1:17" x14ac:dyDescent="0.25">
      <c r="A2019" s="64">
        <f t="shared" si="251"/>
        <v>30</v>
      </c>
      <c r="B2019" s="64">
        <f t="shared" si="252"/>
        <v>206</v>
      </c>
      <c r="C2019" s="64">
        <f t="shared" si="253"/>
        <v>6</v>
      </c>
      <c r="D2019" s="64">
        <f t="shared" si="254"/>
        <v>202</v>
      </c>
      <c r="E2019" s="64">
        <f t="shared" si="255"/>
        <v>1006</v>
      </c>
      <c r="F2019" s="64" t="str">
        <f t="shared" si="248"/>
        <v/>
      </c>
      <c r="G2019" s="64" t="str">
        <f t="shared" si="249"/>
        <v/>
      </c>
      <c r="H2019" s="64" t="str">
        <f t="shared" si="250"/>
        <v/>
      </c>
      <c r="I2019" s="80" t="str">
        <f>IFERROR(VLOOKUP(D2019,Sheet2!A:B,2,0),"")</f>
        <v/>
      </c>
      <c r="J2019" s="64" t="str">
        <f>IFERROR(IF(I2019&lt;&gt;"",VLOOKUP(I2019,Sheet2!B:C,2,0),""),"")</f>
        <v/>
      </c>
      <c r="K2019" s="64" t="str">
        <f>IFERROR( IF(I2019&lt;&gt;"", HLOOKUP(L$2+$A2019,Sheet2!BX:NK,2,0),""),"")</f>
        <v/>
      </c>
      <c r="L2019" t="str">
        <f>IF(OR(HLOOKUP(L$2+$A2019,Sheet2!BX:NK,$B2019,0),HLOOKUP(L$2+$A2019,Sheet2!BX:NK,$B2019,0)&lt;&gt;""),HLOOKUP(L$2+$A2019,Sheet2!BX:NK,$B2019,0),"")</f>
        <v/>
      </c>
      <c r="M2019" t="str">
        <f>IF(OR(HLOOKUP(M$2+$A2019,Sheet2!BY:NL,$B2019,0),HLOOKUP(M$2+$A2019,Sheet2!BY:NL,$B2019,0)&lt;&gt;""),HLOOKUP(M$2+$A2019,Sheet2!BY:NL,$B2019,0),"")</f>
        <v/>
      </c>
      <c r="N2019" t="str">
        <f>IF(OR(HLOOKUP(N$2+$A2019,Sheet2!BZ:NM,$B2019,0),HLOOKUP(N$2+$A2019,Sheet2!BZ:NM,$B2019,0)&lt;&gt;""),HLOOKUP(N$2+$A2019,Sheet2!BZ:NM,$B2019,0),"")</f>
        <v/>
      </c>
      <c r="O2019" t="str">
        <f>IF(OR(HLOOKUP(O$2+$A2019,Sheet2!CA:NN,$B2019,0),HLOOKUP(O$2+$A2019,Sheet2!CA:NN,$B2019,0)&lt;&gt;""),HLOOKUP(O$2+$A2019,Sheet2!CA:NN,$B2019,0),"")</f>
        <v/>
      </c>
      <c r="P2019" t="str">
        <f>IF(OR(HLOOKUP(P$2+$A2019,Sheet2!CB:NO,$B2019,0),HLOOKUP(P$2+$A2019,Sheet2!CB:NO,$B2019,0)&lt;&gt;""),HLOOKUP(P$2+$A2019,Sheet2!CB:NO,$B2019,0),"")</f>
        <v/>
      </c>
      <c r="Q2019" t="str">
        <f>IF(OR(HLOOKUP(Q$2+$A2019,Sheet2!CC:NO,$B2019,0),HLOOKUP(Q$2+$A2019,Sheet2!CC:NO,$B2019,0)&lt;&gt;""),HLOOKUP(Q$2+$A2019,Sheet2!CC:NO,$B2019,0),"")</f>
        <v/>
      </c>
    </row>
    <row r="2020" spans="1:17" x14ac:dyDescent="0.25">
      <c r="A2020" s="64">
        <f t="shared" si="251"/>
        <v>36</v>
      </c>
      <c r="B2020" s="64">
        <f t="shared" si="252"/>
        <v>206</v>
      </c>
      <c r="C2020" s="64">
        <f t="shared" si="253"/>
        <v>7</v>
      </c>
      <c r="D2020" s="64">
        <f t="shared" si="254"/>
        <v>202</v>
      </c>
      <c r="E2020" s="64">
        <f t="shared" si="255"/>
        <v>1006</v>
      </c>
      <c r="F2020" s="64" t="str">
        <f t="shared" si="248"/>
        <v/>
      </c>
      <c r="G2020" s="64" t="str">
        <f t="shared" si="249"/>
        <v/>
      </c>
      <c r="H2020" s="64" t="str">
        <f t="shared" si="250"/>
        <v/>
      </c>
      <c r="I2020" s="80" t="str">
        <f>IFERROR(VLOOKUP(D2020,Sheet2!A:B,2,0),"")</f>
        <v/>
      </c>
      <c r="J2020" s="64" t="str">
        <f>IFERROR(IF(I2020&lt;&gt;"",VLOOKUP(I2020,Sheet2!B:C,2,0),""),"")</f>
        <v/>
      </c>
      <c r="K2020" s="64" t="str">
        <f>IFERROR( IF(I2020&lt;&gt;"", HLOOKUP(L$2+$A2020,Sheet2!BX:NK,2,0),""),"")</f>
        <v/>
      </c>
      <c r="L2020" t="str">
        <f>IF(OR(HLOOKUP(L$2+$A2020,Sheet2!BX:NK,$B2020,0),HLOOKUP(L$2+$A2020,Sheet2!BX:NK,$B2020,0)&lt;&gt;""),HLOOKUP(L$2+$A2020,Sheet2!BX:NK,$B2020,0),"")</f>
        <v/>
      </c>
      <c r="M2020" t="str">
        <f>IF(OR(HLOOKUP(M$2+$A2020,Sheet2!BY:NL,$B2020,0),HLOOKUP(M$2+$A2020,Sheet2!BY:NL,$B2020,0)&lt;&gt;""),HLOOKUP(M$2+$A2020,Sheet2!BY:NL,$B2020,0),"")</f>
        <v/>
      </c>
      <c r="N2020" t="str">
        <f>IF(OR(HLOOKUP(N$2+$A2020,Sheet2!BZ:NM,$B2020,0),HLOOKUP(N$2+$A2020,Sheet2!BZ:NM,$B2020,0)&lt;&gt;""),HLOOKUP(N$2+$A2020,Sheet2!BZ:NM,$B2020,0),"")</f>
        <v/>
      </c>
      <c r="O2020" t="str">
        <f>IF(OR(HLOOKUP(O$2+$A2020,Sheet2!CA:NN,$B2020,0),HLOOKUP(O$2+$A2020,Sheet2!CA:NN,$B2020,0)&lt;&gt;""),HLOOKUP(O$2+$A2020,Sheet2!CA:NN,$B2020,0),"")</f>
        <v/>
      </c>
      <c r="P2020" t="str">
        <f>IF(OR(HLOOKUP(P$2+$A2020,Sheet2!CB:NO,$B2020,0),HLOOKUP(P$2+$A2020,Sheet2!CB:NO,$B2020,0)&lt;&gt;""),HLOOKUP(P$2+$A2020,Sheet2!CB:NO,$B2020,0),"")</f>
        <v/>
      </c>
      <c r="Q2020" t="str">
        <f>IF(OR(HLOOKUP(Q$2+$A2020,Sheet2!CC:NO,$B2020,0),HLOOKUP(Q$2+$A2020,Sheet2!CC:NO,$B2020,0)&lt;&gt;""),HLOOKUP(Q$2+$A2020,Sheet2!CC:NO,$B2020,0),"")</f>
        <v/>
      </c>
    </row>
    <row r="2021" spans="1:17" x14ac:dyDescent="0.25">
      <c r="A2021" s="64">
        <f t="shared" si="251"/>
        <v>42</v>
      </c>
      <c r="B2021" s="64">
        <f t="shared" si="252"/>
        <v>206</v>
      </c>
      <c r="C2021" s="64">
        <f t="shared" si="253"/>
        <v>8</v>
      </c>
      <c r="D2021" s="64">
        <f t="shared" si="254"/>
        <v>202</v>
      </c>
      <c r="E2021" s="64">
        <f t="shared" si="255"/>
        <v>1006</v>
      </c>
      <c r="F2021" s="64" t="str">
        <f t="shared" si="248"/>
        <v/>
      </c>
      <c r="G2021" s="64" t="str">
        <f t="shared" si="249"/>
        <v/>
      </c>
      <c r="H2021" s="64" t="str">
        <f t="shared" si="250"/>
        <v/>
      </c>
      <c r="I2021" s="80" t="str">
        <f>IFERROR(VLOOKUP(D2021,Sheet2!A:B,2,0),"")</f>
        <v/>
      </c>
      <c r="J2021" s="64" t="str">
        <f>IFERROR(IF(I2021&lt;&gt;"",VLOOKUP(I2021,Sheet2!B:C,2,0),""),"")</f>
        <v/>
      </c>
      <c r="K2021" s="64" t="str">
        <f>IFERROR( IF(I2021&lt;&gt;"", HLOOKUP(L$2+$A2021,Sheet2!BX:NK,2,0),""),"")</f>
        <v/>
      </c>
      <c r="L2021" t="str">
        <f>IF(OR(HLOOKUP(L$2+$A2021,Sheet2!BX:NK,$B2021,0),HLOOKUP(L$2+$A2021,Sheet2!BX:NK,$B2021,0)&lt;&gt;""),HLOOKUP(L$2+$A2021,Sheet2!BX:NK,$B2021,0),"")</f>
        <v/>
      </c>
      <c r="M2021" t="str">
        <f>IF(OR(HLOOKUP(M$2+$A2021,Sheet2!BY:NL,$B2021,0),HLOOKUP(M$2+$A2021,Sheet2!BY:NL,$B2021,0)&lt;&gt;""),HLOOKUP(M$2+$A2021,Sheet2!BY:NL,$B2021,0),"")</f>
        <v/>
      </c>
      <c r="N2021" t="str">
        <f>IF(OR(HLOOKUP(N$2+$A2021,Sheet2!BZ:NM,$B2021,0),HLOOKUP(N$2+$A2021,Sheet2!BZ:NM,$B2021,0)&lt;&gt;""),HLOOKUP(N$2+$A2021,Sheet2!BZ:NM,$B2021,0),"")</f>
        <v/>
      </c>
      <c r="O2021" t="str">
        <f>IF(OR(HLOOKUP(O$2+$A2021,Sheet2!CA:NN,$B2021,0),HLOOKUP(O$2+$A2021,Sheet2!CA:NN,$B2021,0)&lt;&gt;""),HLOOKUP(O$2+$A2021,Sheet2!CA:NN,$B2021,0),"")</f>
        <v/>
      </c>
      <c r="P2021" t="str">
        <f>IF(OR(HLOOKUP(P$2+$A2021,Sheet2!CB:NO,$B2021,0),HLOOKUP(P$2+$A2021,Sheet2!CB:NO,$B2021,0)&lt;&gt;""),HLOOKUP(P$2+$A2021,Sheet2!CB:NO,$B2021,0),"")</f>
        <v/>
      </c>
      <c r="Q2021" t="str">
        <f>IF(OR(HLOOKUP(Q$2+$A2021,Sheet2!CC:NO,$B2021,0),HLOOKUP(Q$2+$A2021,Sheet2!CC:NO,$B2021,0)&lt;&gt;""),HLOOKUP(Q$2+$A2021,Sheet2!CC:NO,$B2021,0),"")</f>
        <v/>
      </c>
    </row>
    <row r="2022" spans="1:17" x14ac:dyDescent="0.25">
      <c r="A2022" s="64">
        <f t="shared" si="251"/>
        <v>48</v>
      </c>
      <c r="B2022" s="64">
        <f t="shared" si="252"/>
        <v>206</v>
      </c>
      <c r="C2022" s="64">
        <f t="shared" si="253"/>
        <v>9</v>
      </c>
      <c r="D2022" s="64">
        <f t="shared" si="254"/>
        <v>202</v>
      </c>
      <c r="E2022" s="64">
        <f t="shared" si="255"/>
        <v>1006</v>
      </c>
      <c r="F2022" s="64" t="str">
        <f t="shared" si="248"/>
        <v/>
      </c>
      <c r="G2022" s="64" t="str">
        <f t="shared" si="249"/>
        <v/>
      </c>
      <c r="H2022" s="64" t="str">
        <f t="shared" si="250"/>
        <v/>
      </c>
      <c r="I2022" s="80" t="str">
        <f>IFERROR(VLOOKUP(D2022,Sheet2!A:B,2,0),"")</f>
        <v/>
      </c>
      <c r="J2022" s="64" t="str">
        <f>IFERROR(IF(I2022&lt;&gt;"",VLOOKUP(I2022,Sheet2!B:C,2,0),""),"")</f>
        <v/>
      </c>
      <c r="K2022" s="64" t="str">
        <f>IFERROR( IF(I2022&lt;&gt;"", HLOOKUP(L$2+$A2022,Sheet2!BX:NK,2,0),""),"")</f>
        <v/>
      </c>
      <c r="L2022" t="str">
        <f>IF(OR(HLOOKUP(L$2+$A2022,Sheet2!BX:NK,$B2022,0),HLOOKUP(L$2+$A2022,Sheet2!BX:NK,$B2022,0)&lt;&gt;""),HLOOKUP(L$2+$A2022,Sheet2!BX:NK,$B2022,0),"")</f>
        <v/>
      </c>
      <c r="M2022" t="str">
        <f>IF(OR(HLOOKUP(M$2+$A2022,Sheet2!BY:NL,$B2022,0),HLOOKUP(M$2+$A2022,Sheet2!BY:NL,$B2022,0)&lt;&gt;""),HLOOKUP(M$2+$A2022,Sheet2!BY:NL,$B2022,0),"")</f>
        <v/>
      </c>
      <c r="N2022" t="str">
        <f>IF(OR(HLOOKUP(N$2+$A2022,Sheet2!BZ:NM,$B2022,0),HLOOKUP(N$2+$A2022,Sheet2!BZ:NM,$B2022,0)&lt;&gt;""),HLOOKUP(N$2+$A2022,Sheet2!BZ:NM,$B2022,0),"")</f>
        <v/>
      </c>
      <c r="O2022" t="str">
        <f>IF(OR(HLOOKUP(O$2+$A2022,Sheet2!CA:NN,$B2022,0),HLOOKUP(O$2+$A2022,Sheet2!CA:NN,$B2022,0)&lt;&gt;""),HLOOKUP(O$2+$A2022,Sheet2!CA:NN,$B2022,0),"")</f>
        <v/>
      </c>
      <c r="P2022" t="str">
        <f>IF(OR(HLOOKUP(P$2+$A2022,Sheet2!CB:NO,$B2022,0),HLOOKUP(P$2+$A2022,Sheet2!CB:NO,$B2022,0)&lt;&gt;""),HLOOKUP(P$2+$A2022,Sheet2!CB:NO,$B2022,0),"")</f>
        <v/>
      </c>
      <c r="Q2022" t="str">
        <f>IF(OR(HLOOKUP(Q$2+$A2022,Sheet2!CC:NO,$B2022,0),HLOOKUP(Q$2+$A2022,Sheet2!CC:NO,$B2022,0)&lt;&gt;""),HLOOKUP(Q$2+$A2022,Sheet2!CC:NO,$B2022,0),"")</f>
        <v/>
      </c>
    </row>
    <row r="2023" spans="1:17" x14ac:dyDescent="0.25">
      <c r="A2023" s="64">
        <f t="shared" si="251"/>
        <v>54</v>
      </c>
      <c r="B2023" s="64">
        <f t="shared" si="252"/>
        <v>206</v>
      </c>
      <c r="C2023" s="64">
        <f t="shared" si="253"/>
        <v>10</v>
      </c>
      <c r="D2023" s="64">
        <f t="shared" si="254"/>
        <v>202</v>
      </c>
      <c r="E2023" s="64">
        <f t="shared" si="255"/>
        <v>1006</v>
      </c>
      <c r="F2023" s="64" t="str">
        <f t="shared" si="248"/>
        <v/>
      </c>
      <c r="G2023" s="64" t="str">
        <f t="shared" si="249"/>
        <v/>
      </c>
      <c r="H2023" s="64" t="str">
        <f t="shared" si="250"/>
        <v/>
      </c>
      <c r="I2023" s="80" t="str">
        <f>IFERROR(VLOOKUP(D2023,Sheet2!A:B,2,0),"")</f>
        <v/>
      </c>
      <c r="J2023" s="64" t="str">
        <f>IFERROR(IF(I2023&lt;&gt;"",VLOOKUP(I2023,Sheet2!B:C,2,0),""),"")</f>
        <v/>
      </c>
      <c r="K2023" s="64" t="str">
        <f>IFERROR( IF(I2023&lt;&gt;"", HLOOKUP(L$2+$A2023,Sheet2!BX:NK,2,0),""),"")</f>
        <v/>
      </c>
      <c r="L2023" t="str">
        <f>IF(OR(HLOOKUP(L$2+$A2023,Sheet2!BX:NK,$B2023,0),HLOOKUP(L$2+$A2023,Sheet2!BX:NK,$B2023,0)&lt;&gt;""),HLOOKUP(L$2+$A2023,Sheet2!BX:NK,$B2023,0),"")</f>
        <v/>
      </c>
      <c r="M2023" t="str">
        <f>IF(OR(HLOOKUP(M$2+$A2023,Sheet2!BY:NL,$B2023,0),HLOOKUP(M$2+$A2023,Sheet2!BY:NL,$B2023,0)&lt;&gt;""),HLOOKUP(M$2+$A2023,Sheet2!BY:NL,$B2023,0),"")</f>
        <v/>
      </c>
      <c r="N2023" t="str">
        <f>IF(OR(HLOOKUP(N$2+$A2023,Sheet2!BZ:NM,$B2023,0),HLOOKUP(N$2+$A2023,Sheet2!BZ:NM,$B2023,0)&lt;&gt;""),HLOOKUP(N$2+$A2023,Sheet2!BZ:NM,$B2023,0),"")</f>
        <v/>
      </c>
      <c r="O2023" t="str">
        <f>IF(OR(HLOOKUP(O$2+$A2023,Sheet2!CA:NN,$B2023,0),HLOOKUP(O$2+$A2023,Sheet2!CA:NN,$B2023,0)&lt;&gt;""),HLOOKUP(O$2+$A2023,Sheet2!CA:NN,$B2023,0),"")</f>
        <v/>
      </c>
      <c r="P2023" t="str">
        <f>IF(OR(HLOOKUP(P$2+$A2023,Sheet2!CB:NO,$B2023,0),HLOOKUP(P$2+$A2023,Sheet2!CB:NO,$B2023,0)&lt;&gt;""),HLOOKUP(P$2+$A2023,Sheet2!CB:NO,$B2023,0),"")</f>
        <v/>
      </c>
      <c r="Q2023" t="str">
        <f>IF(OR(HLOOKUP(Q$2+$A2023,Sheet2!CC:NO,$B2023,0),HLOOKUP(Q$2+$A2023,Sheet2!CC:NO,$B2023,0)&lt;&gt;""),HLOOKUP(Q$2+$A2023,Sheet2!CC:NO,$B2023,0),"")</f>
        <v/>
      </c>
    </row>
    <row r="2024" spans="1:17" x14ac:dyDescent="0.25">
      <c r="A2024" s="64">
        <f t="shared" si="251"/>
        <v>0</v>
      </c>
      <c r="B2024" s="64">
        <f t="shared" si="252"/>
        <v>207</v>
      </c>
      <c r="C2024" s="64">
        <f t="shared" si="253"/>
        <v>1</v>
      </c>
      <c r="D2024" s="64">
        <f t="shared" si="254"/>
        <v>203</v>
      </c>
      <c r="E2024" s="64">
        <f t="shared" si="255"/>
        <v>1011</v>
      </c>
      <c r="F2024" s="64" t="str">
        <f t="shared" si="248"/>
        <v/>
      </c>
      <c r="G2024" s="64" t="str">
        <f t="shared" si="249"/>
        <v/>
      </c>
      <c r="H2024" s="64" t="str">
        <f t="shared" si="250"/>
        <v/>
      </c>
      <c r="I2024" s="80" t="str">
        <f>IFERROR(VLOOKUP(D2024,Sheet2!A:B,2,0),"")</f>
        <v/>
      </c>
      <c r="J2024" s="64" t="str">
        <f>IFERROR(IF(I2024&lt;&gt;"",VLOOKUP(I2024,Sheet2!B:C,2,0),""),"")</f>
        <v/>
      </c>
      <c r="K2024" s="64" t="str">
        <f>IFERROR( IF(I2024&lt;&gt;"", HLOOKUP(L$2+$A2024,Sheet2!BX:NK,2,0),""),"")</f>
        <v/>
      </c>
      <c r="L2024" t="str">
        <f>IF(OR(HLOOKUP(L$2+$A2024,Sheet2!BX:NK,$B2024,0),HLOOKUP(L$2+$A2024,Sheet2!BX:NK,$B2024,0)&lt;&gt;""),HLOOKUP(L$2+$A2024,Sheet2!BX:NK,$B2024,0),"")</f>
        <v/>
      </c>
      <c r="M2024" t="str">
        <f>IF(OR(HLOOKUP(M$2+$A2024,Sheet2!BY:NL,$B2024,0),HLOOKUP(M$2+$A2024,Sheet2!BY:NL,$B2024,0)&lt;&gt;""),HLOOKUP(M$2+$A2024,Sheet2!BY:NL,$B2024,0),"")</f>
        <v/>
      </c>
      <c r="N2024" t="str">
        <f>IF(OR(HLOOKUP(N$2+$A2024,Sheet2!BZ:NM,$B2024,0),HLOOKUP(N$2+$A2024,Sheet2!BZ:NM,$B2024,0)&lt;&gt;""),HLOOKUP(N$2+$A2024,Sheet2!BZ:NM,$B2024,0),"")</f>
        <v/>
      </c>
      <c r="O2024" t="str">
        <f>IF(OR(HLOOKUP(O$2+$A2024,Sheet2!CA:NN,$B2024,0),HLOOKUP(O$2+$A2024,Sheet2!CA:NN,$B2024,0)&lt;&gt;""),HLOOKUP(O$2+$A2024,Sheet2!CA:NN,$B2024,0),"")</f>
        <v/>
      </c>
      <c r="P2024" t="str">
        <f>IF(OR(HLOOKUP(P$2+$A2024,Sheet2!CB:NO,$B2024,0),HLOOKUP(P$2+$A2024,Sheet2!CB:NO,$B2024,0)&lt;&gt;""),HLOOKUP(P$2+$A2024,Sheet2!CB:NO,$B2024,0),"")</f>
        <v/>
      </c>
      <c r="Q2024" t="str">
        <f>IF(OR(HLOOKUP(Q$2+$A2024,Sheet2!CC:NO,$B2024,0),HLOOKUP(Q$2+$A2024,Sheet2!CC:NO,$B2024,0)&lt;&gt;""),HLOOKUP(Q$2+$A2024,Sheet2!CC:NO,$B2024,0),"")</f>
        <v/>
      </c>
    </row>
    <row r="2025" spans="1:17" x14ac:dyDescent="0.25">
      <c r="A2025" s="64">
        <f t="shared" si="251"/>
        <v>6</v>
      </c>
      <c r="B2025" s="64">
        <f t="shared" si="252"/>
        <v>207</v>
      </c>
      <c r="C2025" s="64">
        <f t="shared" si="253"/>
        <v>2</v>
      </c>
      <c r="D2025" s="64">
        <f t="shared" si="254"/>
        <v>203</v>
      </c>
      <c r="E2025" s="64">
        <f t="shared" si="255"/>
        <v>1011</v>
      </c>
      <c r="F2025" s="64" t="str">
        <f t="shared" si="248"/>
        <v/>
      </c>
      <c r="G2025" s="64" t="str">
        <f t="shared" si="249"/>
        <v/>
      </c>
      <c r="H2025" s="64" t="str">
        <f t="shared" si="250"/>
        <v/>
      </c>
      <c r="I2025" s="80" t="str">
        <f>IFERROR(VLOOKUP(D2025,Sheet2!A:B,2,0),"")</f>
        <v/>
      </c>
      <c r="J2025" s="64" t="str">
        <f>IFERROR(IF(I2025&lt;&gt;"",VLOOKUP(I2025,Sheet2!B:C,2,0),""),"")</f>
        <v/>
      </c>
      <c r="K2025" s="64" t="str">
        <f>IFERROR( IF(I2025&lt;&gt;"", HLOOKUP(L$2+$A2025,Sheet2!BX:NK,2,0),""),"")</f>
        <v/>
      </c>
      <c r="L2025" t="str">
        <f>IF(OR(HLOOKUP(L$2+$A2025,Sheet2!BX:NK,$B2025,0),HLOOKUP(L$2+$A2025,Sheet2!BX:NK,$B2025,0)&lt;&gt;""),HLOOKUP(L$2+$A2025,Sheet2!BX:NK,$B2025,0),"")</f>
        <v/>
      </c>
      <c r="M2025" t="str">
        <f>IF(OR(HLOOKUP(M$2+$A2025,Sheet2!BY:NL,$B2025,0),HLOOKUP(M$2+$A2025,Sheet2!BY:NL,$B2025,0)&lt;&gt;""),HLOOKUP(M$2+$A2025,Sheet2!BY:NL,$B2025,0),"")</f>
        <v/>
      </c>
      <c r="N2025" t="str">
        <f>IF(OR(HLOOKUP(N$2+$A2025,Sheet2!BZ:NM,$B2025,0),HLOOKUP(N$2+$A2025,Sheet2!BZ:NM,$B2025,0)&lt;&gt;""),HLOOKUP(N$2+$A2025,Sheet2!BZ:NM,$B2025,0),"")</f>
        <v/>
      </c>
      <c r="O2025" t="str">
        <f>IF(OR(HLOOKUP(O$2+$A2025,Sheet2!CA:NN,$B2025,0),HLOOKUP(O$2+$A2025,Sheet2!CA:NN,$B2025,0)&lt;&gt;""),HLOOKUP(O$2+$A2025,Sheet2!CA:NN,$B2025,0),"")</f>
        <v/>
      </c>
      <c r="P2025" t="str">
        <f>IF(OR(HLOOKUP(P$2+$A2025,Sheet2!CB:NO,$B2025,0),HLOOKUP(P$2+$A2025,Sheet2!CB:NO,$B2025,0)&lt;&gt;""),HLOOKUP(P$2+$A2025,Sheet2!CB:NO,$B2025,0),"")</f>
        <v/>
      </c>
      <c r="Q2025" t="str">
        <f>IF(OR(HLOOKUP(Q$2+$A2025,Sheet2!CC:NO,$B2025,0),HLOOKUP(Q$2+$A2025,Sheet2!CC:NO,$B2025,0)&lt;&gt;""),HLOOKUP(Q$2+$A2025,Sheet2!CC:NO,$B2025,0),"")</f>
        <v/>
      </c>
    </row>
    <row r="2026" spans="1:17" x14ac:dyDescent="0.25">
      <c r="A2026" s="64">
        <f t="shared" si="251"/>
        <v>12</v>
      </c>
      <c r="B2026" s="64">
        <f t="shared" si="252"/>
        <v>207</v>
      </c>
      <c r="C2026" s="64">
        <f t="shared" si="253"/>
        <v>3</v>
      </c>
      <c r="D2026" s="64">
        <f t="shared" si="254"/>
        <v>203</v>
      </c>
      <c r="E2026" s="64">
        <f t="shared" si="255"/>
        <v>1011</v>
      </c>
      <c r="F2026" s="64" t="str">
        <f t="shared" si="248"/>
        <v/>
      </c>
      <c r="G2026" s="64" t="str">
        <f t="shared" si="249"/>
        <v/>
      </c>
      <c r="H2026" s="64" t="str">
        <f t="shared" si="250"/>
        <v/>
      </c>
      <c r="I2026" s="80" t="str">
        <f>IFERROR(VLOOKUP(D2026,Sheet2!A:B,2,0),"")</f>
        <v/>
      </c>
      <c r="J2026" s="64" t="str">
        <f>IFERROR(IF(I2026&lt;&gt;"",VLOOKUP(I2026,Sheet2!B:C,2,0),""),"")</f>
        <v/>
      </c>
      <c r="K2026" s="64" t="str">
        <f>IFERROR( IF(I2026&lt;&gt;"", HLOOKUP(L$2+$A2026,Sheet2!BX:NK,2,0),""),"")</f>
        <v/>
      </c>
      <c r="L2026" t="str">
        <f>IF(OR(HLOOKUP(L$2+$A2026,Sheet2!BX:NK,$B2026,0),HLOOKUP(L$2+$A2026,Sheet2!BX:NK,$B2026,0)&lt;&gt;""),HLOOKUP(L$2+$A2026,Sheet2!BX:NK,$B2026,0),"")</f>
        <v/>
      </c>
      <c r="M2026" t="str">
        <f>IF(OR(HLOOKUP(M$2+$A2026,Sheet2!BY:NL,$B2026,0),HLOOKUP(M$2+$A2026,Sheet2!BY:NL,$B2026,0)&lt;&gt;""),HLOOKUP(M$2+$A2026,Sheet2!BY:NL,$B2026,0),"")</f>
        <v/>
      </c>
      <c r="N2026" t="str">
        <f>IF(OR(HLOOKUP(N$2+$A2026,Sheet2!BZ:NM,$B2026,0),HLOOKUP(N$2+$A2026,Sheet2!BZ:NM,$B2026,0)&lt;&gt;""),HLOOKUP(N$2+$A2026,Sheet2!BZ:NM,$B2026,0),"")</f>
        <v/>
      </c>
      <c r="O2026" t="str">
        <f>IF(OR(HLOOKUP(O$2+$A2026,Sheet2!CA:NN,$B2026,0),HLOOKUP(O$2+$A2026,Sheet2!CA:NN,$B2026,0)&lt;&gt;""),HLOOKUP(O$2+$A2026,Sheet2!CA:NN,$B2026,0),"")</f>
        <v/>
      </c>
      <c r="P2026" t="str">
        <f>IF(OR(HLOOKUP(P$2+$A2026,Sheet2!CB:NO,$B2026,0),HLOOKUP(P$2+$A2026,Sheet2!CB:NO,$B2026,0)&lt;&gt;""),HLOOKUP(P$2+$A2026,Sheet2!CB:NO,$B2026,0),"")</f>
        <v/>
      </c>
      <c r="Q2026" t="str">
        <f>IF(OR(HLOOKUP(Q$2+$A2026,Sheet2!CC:NO,$B2026,0),HLOOKUP(Q$2+$A2026,Sheet2!CC:NO,$B2026,0)&lt;&gt;""),HLOOKUP(Q$2+$A2026,Sheet2!CC:NO,$B2026,0),"")</f>
        <v/>
      </c>
    </row>
    <row r="2027" spans="1:17" x14ac:dyDescent="0.25">
      <c r="A2027" s="64">
        <f t="shared" si="251"/>
        <v>18</v>
      </c>
      <c r="B2027" s="64">
        <f t="shared" si="252"/>
        <v>207</v>
      </c>
      <c r="C2027" s="64">
        <f t="shared" si="253"/>
        <v>4</v>
      </c>
      <c r="D2027" s="64">
        <f t="shared" si="254"/>
        <v>203</v>
      </c>
      <c r="E2027" s="64">
        <f t="shared" si="255"/>
        <v>1011</v>
      </c>
      <c r="F2027" s="64" t="str">
        <f t="shared" si="248"/>
        <v/>
      </c>
      <c r="G2027" s="64" t="str">
        <f t="shared" si="249"/>
        <v/>
      </c>
      <c r="H2027" s="64" t="str">
        <f t="shared" si="250"/>
        <v/>
      </c>
      <c r="I2027" s="80" t="str">
        <f>IFERROR(VLOOKUP(D2027,Sheet2!A:B,2,0),"")</f>
        <v/>
      </c>
      <c r="J2027" s="64" t="str">
        <f>IFERROR(IF(I2027&lt;&gt;"",VLOOKUP(I2027,Sheet2!B:C,2,0),""),"")</f>
        <v/>
      </c>
      <c r="K2027" s="64" t="str">
        <f>IFERROR( IF(I2027&lt;&gt;"", HLOOKUP(L$2+$A2027,Sheet2!BX:NK,2,0),""),"")</f>
        <v/>
      </c>
      <c r="L2027" t="str">
        <f>IF(OR(HLOOKUP(L$2+$A2027,Sheet2!BX:NK,$B2027,0),HLOOKUP(L$2+$A2027,Sheet2!BX:NK,$B2027,0)&lt;&gt;""),HLOOKUP(L$2+$A2027,Sheet2!BX:NK,$B2027,0),"")</f>
        <v/>
      </c>
      <c r="M2027" t="str">
        <f>IF(OR(HLOOKUP(M$2+$A2027,Sheet2!BY:NL,$B2027,0),HLOOKUP(M$2+$A2027,Sheet2!BY:NL,$B2027,0)&lt;&gt;""),HLOOKUP(M$2+$A2027,Sheet2!BY:NL,$B2027,0),"")</f>
        <v/>
      </c>
      <c r="N2027" t="str">
        <f>IF(OR(HLOOKUP(N$2+$A2027,Sheet2!BZ:NM,$B2027,0),HLOOKUP(N$2+$A2027,Sheet2!BZ:NM,$B2027,0)&lt;&gt;""),HLOOKUP(N$2+$A2027,Sheet2!BZ:NM,$B2027,0),"")</f>
        <v/>
      </c>
      <c r="O2027" t="str">
        <f>IF(OR(HLOOKUP(O$2+$A2027,Sheet2!CA:NN,$B2027,0),HLOOKUP(O$2+$A2027,Sheet2!CA:NN,$B2027,0)&lt;&gt;""),HLOOKUP(O$2+$A2027,Sheet2!CA:NN,$B2027,0),"")</f>
        <v/>
      </c>
      <c r="P2027" t="str">
        <f>IF(OR(HLOOKUP(P$2+$A2027,Sheet2!CB:NO,$B2027,0),HLOOKUP(P$2+$A2027,Sheet2!CB:NO,$B2027,0)&lt;&gt;""),HLOOKUP(P$2+$A2027,Sheet2!CB:NO,$B2027,0),"")</f>
        <v/>
      </c>
      <c r="Q2027" t="str">
        <f>IF(OR(HLOOKUP(Q$2+$A2027,Sheet2!CC:NO,$B2027,0),HLOOKUP(Q$2+$A2027,Sheet2!CC:NO,$B2027,0)&lt;&gt;""),HLOOKUP(Q$2+$A2027,Sheet2!CC:NO,$B2027,0),"")</f>
        <v/>
      </c>
    </row>
    <row r="2028" spans="1:17" x14ac:dyDescent="0.25">
      <c r="A2028" s="64">
        <f t="shared" si="251"/>
        <v>24</v>
      </c>
      <c r="B2028" s="64">
        <f t="shared" si="252"/>
        <v>207</v>
      </c>
      <c r="C2028" s="64">
        <f t="shared" si="253"/>
        <v>5</v>
      </c>
      <c r="D2028" s="64">
        <f t="shared" si="254"/>
        <v>203</v>
      </c>
      <c r="E2028" s="64">
        <f t="shared" si="255"/>
        <v>1011</v>
      </c>
      <c r="F2028" s="64" t="str">
        <f t="shared" si="248"/>
        <v/>
      </c>
      <c r="G2028" s="64" t="str">
        <f t="shared" si="249"/>
        <v/>
      </c>
      <c r="H2028" s="64" t="str">
        <f t="shared" si="250"/>
        <v/>
      </c>
      <c r="I2028" s="80" t="str">
        <f>IFERROR(VLOOKUP(D2028,Sheet2!A:B,2,0),"")</f>
        <v/>
      </c>
      <c r="J2028" s="64" t="str">
        <f>IFERROR(IF(I2028&lt;&gt;"",VLOOKUP(I2028,Sheet2!B:C,2,0),""),"")</f>
        <v/>
      </c>
      <c r="K2028" s="64" t="str">
        <f>IFERROR( IF(I2028&lt;&gt;"", HLOOKUP(L$2+$A2028,Sheet2!BX:NK,2,0),""),"")</f>
        <v/>
      </c>
      <c r="L2028" t="str">
        <f>IF(OR(HLOOKUP(L$2+$A2028,Sheet2!BX:NK,$B2028,0),HLOOKUP(L$2+$A2028,Sheet2!BX:NK,$B2028,0)&lt;&gt;""),HLOOKUP(L$2+$A2028,Sheet2!BX:NK,$B2028,0),"")</f>
        <v/>
      </c>
      <c r="M2028" t="str">
        <f>IF(OR(HLOOKUP(M$2+$A2028,Sheet2!BY:NL,$B2028,0),HLOOKUP(M$2+$A2028,Sheet2!BY:NL,$B2028,0)&lt;&gt;""),HLOOKUP(M$2+$A2028,Sheet2!BY:NL,$B2028,0),"")</f>
        <v/>
      </c>
      <c r="N2028" t="str">
        <f>IF(OR(HLOOKUP(N$2+$A2028,Sheet2!BZ:NM,$B2028,0),HLOOKUP(N$2+$A2028,Sheet2!BZ:NM,$B2028,0)&lt;&gt;""),HLOOKUP(N$2+$A2028,Sheet2!BZ:NM,$B2028,0),"")</f>
        <v/>
      </c>
      <c r="O2028" t="str">
        <f>IF(OR(HLOOKUP(O$2+$A2028,Sheet2!CA:NN,$B2028,0),HLOOKUP(O$2+$A2028,Sheet2!CA:NN,$B2028,0)&lt;&gt;""),HLOOKUP(O$2+$A2028,Sheet2!CA:NN,$B2028,0),"")</f>
        <v/>
      </c>
      <c r="P2028" t="str">
        <f>IF(OR(HLOOKUP(P$2+$A2028,Sheet2!CB:NO,$B2028,0),HLOOKUP(P$2+$A2028,Sheet2!CB:NO,$B2028,0)&lt;&gt;""),HLOOKUP(P$2+$A2028,Sheet2!CB:NO,$B2028,0),"")</f>
        <v/>
      </c>
      <c r="Q2028" t="str">
        <f>IF(OR(HLOOKUP(Q$2+$A2028,Sheet2!CC:NO,$B2028,0),HLOOKUP(Q$2+$A2028,Sheet2!CC:NO,$B2028,0)&lt;&gt;""),HLOOKUP(Q$2+$A2028,Sheet2!CC:NO,$B2028,0),"")</f>
        <v/>
      </c>
    </row>
    <row r="2029" spans="1:17" x14ac:dyDescent="0.25">
      <c r="A2029" s="64">
        <f t="shared" si="251"/>
        <v>30</v>
      </c>
      <c r="B2029" s="64">
        <f t="shared" si="252"/>
        <v>207</v>
      </c>
      <c r="C2029" s="64">
        <f t="shared" si="253"/>
        <v>6</v>
      </c>
      <c r="D2029" s="64">
        <f t="shared" si="254"/>
        <v>203</v>
      </c>
      <c r="E2029" s="64">
        <f t="shared" si="255"/>
        <v>1011</v>
      </c>
      <c r="F2029" s="64" t="str">
        <f t="shared" si="248"/>
        <v/>
      </c>
      <c r="G2029" s="64" t="str">
        <f t="shared" si="249"/>
        <v/>
      </c>
      <c r="H2029" s="64" t="str">
        <f t="shared" si="250"/>
        <v/>
      </c>
      <c r="I2029" s="80" t="str">
        <f>IFERROR(VLOOKUP(D2029,Sheet2!A:B,2,0),"")</f>
        <v/>
      </c>
      <c r="J2029" s="64" t="str">
        <f>IFERROR(IF(I2029&lt;&gt;"",VLOOKUP(I2029,Sheet2!B:C,2,0),""),"")</f>
        <v/>
      </c>
      <c r="K2029" s="64" t="str">
        <f>IFERROR( IF(I2029&lt;&gt;"", HLOOKUP(L$2+$A2029,Sheet2!BX:NK,2,0),""),"")</f>
        <v/>
      </c>
      <c r="L2029" t="str">
        <f>IF(OR(HLOOKUP(L$2+$A2029,Sheet2!BX:NK,$B2029,0),HLOOKUP(L$2+$A2029,Sheet2!BX:NK,$B2029,0)&lt;&gt;""),HLOOKUP(L$2+$A2029,Sheet2!BX:NK,$B2029,0),"")</f>
        <v/>
      </c>
      <c r="M2029" t="str">
        <f>IF(OR(HLOOKUP(M$2+$A2029,Sheet2!BY:NL,$B2029,0),HLOOKUP(M$2+$A2029,Sheet2!BY:NL,$B2029,0)&lt;&gt;""),HLOOKUP(M$2+$A2029,Sheet2!BY:NL,$B2029,0),"")</f>
        <v/>
      </c>
      <c r="N2029" t="str">
        <f>IF(OR(HLOOKUP(N$2+$A2029,Sheet2!BZ:NM,$B2029,0),HLOOKUP(N$2+$A2029,Sheet2!BZ:NM,$B2029,0)&lt;&gt;""),HLOOKUP(N$2+$A2029,Sheet2!BZ:NM,$B2029,0),"")</f>
        <v/>
      </c>
      <c r="O2029" t="str">
        <f>IF(OR(HLOOKUP(O$2+$A2029,Sheet2!CA:NN,$B2029,0),HLOOKUP(O$2+$A2029,Sheet2!CA:NN,$B2029,0)&lt;&gt;""),HLOOKUP(O$2+$A2029,Sheet2!CA:NN,$B2029,0),"")</f>
        <v/>
      </c>
      <c r="P2029" t="str">
        <f>IF(OR(HLOOKUP(P$2+$A2029,Sheet2!CB:NO,$B2029,0),HLOOKUP(P$2+$A2029,Sheet2!CB:NO,$B2029,0)&lt;&gt;""),HLOOKUP(P$2+$A2029,Sheet2!CB:NO,$B2029,0),"")</f>
        <v/>
      </c>
      <c r="Q2029" t="str">
        <f>IF(OR(HLOOKUP(Q$2+$A2029,Sheet2!CC:NO,$B2029,0),HLOOKUP(Q$2+$A2029,Sheet2!CC:NO,$B2029,0)&lt;&gt;""),HLOOKUP(Q$2+$A2029,Sheet2!CC:NO,$B2029,0),"")</f>
        <v/>
      </c>
    </row>
    <row r="2030" spans="1:17" x14ac:dyDescent="0.25">
      <c r="A2030" s="64">
        <f t="shared" si="251"/>
        <v>36</v>
      </c>
      <c r="B2030" s="64">
        <f t="shared" si="252"/>
        <v>207</v>
      </c>
      <c r="C2030" s="64">
        <f t="shared" si="253"/>
        <v>7</v>
      </c>
      <c r="D2030" s="64">
        <f t="shared" si="254"/>
        <v>203</v>
      </c>
      <c r="E2030" s="64">
        <f t="shared" si="255"/>
        <v>1011</v>
      </c>
      <c r="F2030" s="64" t="str">
        <f t="shared" si="248"/>
        <v/>
      </c>
      <c r="G2030" s="64" t="str">
        <f t="shared" si="249"/>
        <v/>
      </c>
      <c r="H2030" s="64" t="str">
        <f t="shared" si="250"/>
        <v/>
      </c>
      <c r="I2030" s="80" t="str">
        <f>IFERROR(VLOOKUP(D2030,Sheet2!A:B,2,0),"")</f>
        <v/>
      </c>
      <c r="J2030" s="64" t="str">
        <f>IFERROR(IF(I2030&lt;&gt;"",VLOOKUP(I2030,Sheet2!B:C,2,0),""),"")</f>
        <v/>
      </c>
      <c r="K2030" s="64" t="str">
        <f>IFERROR( IF(I2030&lt;&gt;"", HLOOKUP(L$2+$A2030,Sheet2!BX:NK,2,0),""),"")</f>
        <v/>
      </c>
      <c r="L2030" t="str">
        <f>IF(OR(HLOOKUP(L$2+$A2030,Sheet2!BX:NK,$B2030,0),HLOOKUP(L$2+$A2030,Sheet2!BX:NK,$B2030,0)&lt;&gt;""),HLOOKUP(L$2+$A2030,Sheet2!BX:NK,$B2030,0),"")</f>
        <v/>
      </c>
      <c r="M2030" t="str">
        <f>IF(OR(HLOOKUP(M$2+$A2030,Sheet2!BY:NL,$B2030,0),HLOOKUP(M$2+$A2030,Sheet2!BY:NL,$B2030,0)&lt;&gt;""),HLOOKUP(M$2+$A2030,Sheet2!BY:NL,$B2030,0),"")</f>
        <v/>
      </c>
      <c r="N2030" t="str">
        <f>IF(OR(HLOOKUP(N$2+$A2030,Sheet2!BZ:NM,$B2030,0),HLOOKUP(N$2+$A2030,Sheet2!BZ:NM,$B2030,0)&lt;&gt;""),HLOOKUP(N$2+$A2030,Sheet2!BZ:NM,$B2030,0),"")</f>
        <v/>
      </c>
      <c r="O2030" t="str">
        <f>IF(OR(HLOOKUP(O$2+$A2030,Sheet2!CA:NN,$B2030,0),HLOOKUP(O$2+$A2030,Sheet2!CA:NN,$B2030,0)&lt;&gt;""),HLOOKUP(O$2+$A2030,Sheet2!CA:NN,$B2030,0),"")</f>
        <v/>
      </c>
      <c r="P2030" t="str">
        <f>IF(OR(HLOOKUP(P$2+$A2030,Sheet2!CB:NO,$B2030,0),HLOOKUP(P$2+$A2030,Sheet2!CB:NO,$B2030,0)&lt;&gt;""),HLOOKUP(P$2+$A2030,Sheet2!CB:NO,$B2030,0),"")</f>
        <v/>
      </c>
      <c r="Q2030" t="str">
        <f>IF(OR(HLOOKUP(Q$2+$A2030,Sheet2!CC:NO,$B2030,0),HLOOKUP(Q$2+$A2030,Sheet2!CC:NO,$B2030,0)&lt;&gt;""),HLOOKUP(Q$2+$A2030,Sheet2!CC:NO,$B2030,0),"")</f>
        <v/>
      </c>
    </row>
    <row r="2031" spans="1:17" x14ac:dyDescent="0.25">
      <c r="A2031" s="64">
        <f t="shared" si="251"/>
        <v>42</v>
      </c>
      <c r="B2031" s="64">
        <f t="shared" si="252"/>
        <v>207</v>
      </c>
      <c r="C2031" s="64">
        <f t="shared" si="253"/>
        <v>8</v>
      </c>
      <c r="D2031" s="64">
        <f t="shared" si="254"/>
        <v>203</v>
      </c>
      <c r="E2031" s="64">
        <f t="shared" si="255"/>
        <v>1011</v>
      </c>
      <c r="F2031" s="64" t="str">
        <f t="shared" si="248"/>
        <v/>
      </c>
      <c r="G2031" s="64" t="str">
        <f t="shared" si="249"/>
        <v/>
      </c>
      <c r="H2031" s="64" t="str">
        <f t="shared" si="250"/>
        <v/>
      </c>
      <c r="I2031" s="80" t="str">
        <f>IFERROR(VLOOKUP(D2031,Sheet2!A:B,2,0),"")</f>
        <v/>
      </c>
      <c r="J2031" s="64" t="str">
        <f>IFERROR(IF(I2031&lt;&gt;"",VLOOKUP(I2031,Sheet2!B:C,2,0),""),"")</f>
        <v/>
      </c>
      <c r="K2031" s="64" t="str">
        <f>IFERROR( IF(I2031&lt;&gt;"", HLOOKUP(L$2+$A2031,Sheet2!BX:NK,2,0),""),"")</f>
        <v/>
      </c>
      <c r="L2031" t="str">
        <f>IF(OR(HLOOKUP(L$2+$A2031,Sheet2!BX:NK,$B2031,0),HLOOKUP(L$2+$A2031,Sheet2!BX:NK,$B2031,0)&lt;&gt;""),HLOOKUP(L$2+$A2031,Sheet2!BX:NK,$B2031,0),"")</f>
        <v/>
      </c>
      <c r="M2031" t="str">
        <f>IF(OR(HLOOKUP(M$2+$A2031,Sheet2!BY:NL,$B2031,0),HLOOKUP(M$2+$A2031,Sheet2!BY:NL,$B2031,0)&lt;&gt;""),HLOOKUP(M$2+$A2031,Sheet2!BY:NL,$B2031,0),"")</f>
        <v/>
      </c>
      <c r="N2031" t="str">
        <f>IF(OR(HLOOKUP(N$2+$A2031,Sheet2!BZ:NM,$B2031,0),HLOOKUP(N$2+$A2031,Sheet2!BZ:NM,$B2031,0)&lt;&gt;""),HLOOKUP(N$2+$A2031,Sheet2!BZ:NM,$B2031,0),"")</f>
        <v/>
      </c>
      <c r="O2031" t="str">
        <f>IF(OR(HLOOKUP(O$2+$A2031,Sheet2!CA:NN,$B2031,0),HLOOKUP(O$2+$A2031,Sheet2!CA:NN,$B2031,0)&lt;&gt;""),HLOOKUP(O$2+$A2031,Sheet2!CA:NN,$B2031,0),"")</f>
        <v/>
      </c>
      <c r="P2031" t="str">
        <f>IF(OR(HLOOKUP(P$2+$A2031,Sheet2!CB:NO,$B2031,0),HLOOKUP(P$2+$A2031,Sheet2!CB:NO,$B2031,0)&lt;&gt;""),HLOOKUP(P$2+$A2031,Sheet2!CB:NO,$B2031,0),"")</f>
        <v/>
      </c>
      <c r="Q2031" t="str">
        <f>IF(OR(HLOOKUP(Q$2+$A2031,Sheet2!CC:NO,$B2031,0),HLOOKUP(Q$2+$A2031,Sheet2!CC:NO,$B2031,0)&lt;&gt;""),HLOOKUP(Q$2+$A2031,Sheet2!CC:NO,$B2031,0),"")</f>
        <v/>
      </c>
    </row>
    <row r="2032" spans="1:17" x14ac:dyDescent="0.25">
      <c r="A2032" s="64">
        <f t="shared" si="251"/>
        <v>48</v>
      </c>
      <c r="B2032" s="64">
        <f t="shared" si="252"/>
        <v>207</v>
      </c>
      <c r="C2032" s="64">
        <f t="shared" si="253"/>
        <v>9</v>
      </c>
      <c r="D2032" s="64">
        <f t="shared" si="254"/>
        <v>203</v>
      </c>
      <c r="E2032" s="64">
        <f t="shared" si="255"/>
        <v>1011</v>
      </c>
      <c r="F2032" s="64" t="str">
        <f t="shared" si="248"/>
        <v/>
      </c>
      <c r="G2032" s="64" t="str">
        <f t="shared" si="249"/>
        <v/>
      </c>
      <c r="H2032" s="64" t="str">
        <f t="shared" si="250"/>
        <v/>
      </c>
      <c r="I2032" s="80" t="str">
        <f>IFERROR(VLOOKUP(D2032,Sheet2!A:B,2,0),"")</f>
        <v/>
      </c>
      <c r="J2032" s="64" t="str">
        <f>IFERROR(IF(I2032&lt;&gt;"",VLOOKUP(I2032,Sheet2!B:C,2,0),""),"")</f>
        <v/>
      </c>
      <c r="K2032" s="64" t="str">
        <f>IFERROR( IF(I2032&lt;&gt;"", HLOOKUP(L$2+$A2032,Sheet2!BX:NK,2,0),""),"")</f>
        <v/>
      </c>
      <c r="L2032" t="str">
        <f>IF(OR(HLOOKUP(L$2+$A2032,Sheet2!BX:NK,$B2032,0),HLOOKUP(L$2+$A2032,Sheet2!BX:NK,$B2032,0)&lt;&gt;""),HLOOKUP(L$2+$A2032,Sheet2!BX:NK,$B2032,0),"")</f>
        <v/>
      </c>
      <c r="M2032" t="str">
        <f>IF(OR(HLOOKUP(M$2+$A2032,Sheet2!BY:NL,$B2032,0),HLOOKUP(M$2+$A2032,Sheet2!BY:NL,$B2032,0)&lt;&gt;""),HLOOKUP(M$2+$A2032,Sheet2!BY:NL,$B2032,0),"")</f>
        <v/>
      </c>
      <c r="N2032" t="str">
        <f>IF(OR(HLOOKUP(N$2+$A2032,Sheet2!BZ:NM,$B2032,0),HLOOKUP(N$2+$A2032,Sheet2!BZ:NM,$B2032,0)&lt;&gt;""),HLOOKUP(N$2+$A2032,Sheet2!BZ:NM,$B2032,0),"")</f>
        <v/>
      </c>
      <c r="O2032" t="str">
        <f>IF(OR(HLOOKUP(O$2+$A2032,Sheet2!CA:NN,$B2032,0),HLOOKUP(O$2+$A2032,Sheet2!CA:NN,$B2032,0)&lt;&gt;""),HLOOKUP(O$2+$A2032,Sheet2!CA:NN,$B2032,0),"")</f>
        <v/>
      </c>
      <c r="P2032" t="str">
        <f>IF(OR(HLOOKUP(P$2+$A2032,Sheet2!CB:NO,$B2032,0),HLOOKUP(P$2+$A2032,Sheet2!CB:NO,$B2032,0)&lt;&gt;""),HLOOKUP(P$2+$A2032,Sheet2!CB:NO,$B2032,0),"")</f>
        <v/>
      </c>
      <c r="Q2032" t="str">
        <f>IF(OR(HLOOKUP(Q$2+$A2032,Sheet2!CC:NO,$B2032,0),HLOOKUP(Q$2+$A2032,Sheet2!CC:NO,$B2032,0)&lt;&gt;""),HLOOKUP(Q$2+$A2032,Sheet2!CC:NO,$B2032,0),"")</f>
        <v/>
      </c>
    </row>
    <row r="2033" spans="1:17" x14ac:dyDescent="0.25">
      <c r="A2033" s="64">
        <f t="shared" si="251"/>
        <v>54</v>
      </c>
      <c r="B2033" s="64">
        <f t="shared" si="252"/>
        <v>207</v>
      </c>
      <c r="C2033" s="64">
        <f t="shared" si="253"/>
        <v>10</v>
      </c>
      <c r="D2033" s="64">
        <f t="shared" si="254"/>
        <v>203</v>
      </c>
      <c r="E2033" s="64">
        <f t="shared" si="255"/>
        <v>1011</v>
      </c>
      <c r="F2033" s="64" t="str">
        <f t="shared" si="248"/>
        <v/>
      </c>
      <c r="G2033" s="64" t="str">
        <f t="shared" si="249"/>
        <v/>
      </c>
      <c r="H2033" s="64" t="str">
        <f t="shared" si="250"/>
        <v/>
      </c>
      <c r="I2033" s="80" t="str">
        <f>IFERROR(VLOOKUP(D2033,Sheet2!A:B,2,0),"")</f>
        <v/>
      </c>
      <c r="J2033" s="64" t="str">
        <f>IFERROR(IF(I2033&lt;&gt;"",VLOOKUP(I2033,Sheet2!B:C,2,0),""),"")</f>
        <v/>
      </c>
      <c r="K2033" s="64" t="str">
        <f>IFERROR( IF(I2033&lt;&gt;"", HLOOKUP(L$2+$A2033,Sheet2!BX:NK,2,0),""),"")</f>
        <v/>
      </c>
      <c r="L2033" t="str">
        <f>IF(OR(HLOOKUP(L$2+$A2033,Sheet2!BX:NK,$B2033,0),HLOOKUP(L$2+$A2033,Sheet2!BX:NK,$B2033,0)&lt;&gt;""),HLOOKUP(L$2+$A2033,Sheet2!BX:NK,$B2033,0),"")</f>
        <v/>
      </c>
      <c r="M2033" t="str">
        <f>IF(OR(HLOOKUP(M$2+$A2033,Sheet2!BY:NL,$B2033,0),HLOOKUP(M$2+$A2033,Sheet2!BY:NL,$B2033,0)&lt;&gt;""),HLOOKUP(M$2+$A2033,Sheet2!BY:NL,$B2033,0),"")</f>
        <v/>
      </c>
      <c r="N2033" t="str">
        <f>IF(OR(HLOOKUP(N$2+$A2033,Sheet2!BZ:NM,$B2033,0),HLOOKUP(N$2+$A2033,Sheet2!BZ:NM,$B2033,0)&lt;&gt;""),HLOOKUP(N$2+$A2033,Sheet2!BZ:NM,$B2033,0),"")</f>
        <v/>
      </c>
      <c r="O2033" t="str">
        <f>IF(OR(HLOOKUP(O$2+$A2033,Sheet2!CA:NN,$B2033,0),HLOOKUP(O$2+$A2033,Sheet2!CA:NN,$B2033,0)&lt;&gt;""),HLOOKUP(O$2+$A2033,Sheet2!CA:NN,$B2033,0),"")</f>
        <v/>
      </c>
      <c r="P2033" t="str">
        <f>IF(OR(HLOOKUP(P$2+$A2033,Sheet2!CB:NO,$B2033,0),HLOOKUP(P$2+$A2033,Sheet2!CB:NO,$B2033,0)&lt;&gt;""),HLOOKUP(P$2+$A2033,Sheet2!CB:NO,$B2033,0),"")</f>
        <v/>
      </c>
      <c r="Q2033" t="str">
        <f>IF(OR(HLOOKUP(Q$2+$A2033,Sheet2!CC:NO,$B2033,0),HLOOKUP(Q$2+$A2033,Sheet2!CC:NO,$B2033,0)&lt;&gt;""),HLOOKUP(Q$2+$A2033,Sheet2!CC:NO,$B2033,0),"")</f>
        <v/>
      </c>
    </row>
    <row r="2034" spans="1:17" x14ac:dyDescent="0.25">
      <c r="A2034" s="64">
        <f t="shared" si="251"/>
        <v>0</v>
      </c>
      <c r="B2034" s="64">
        <f t="shared" si="252"/>
        <v>208</v>
      </c>
      <c r="C2034" s="64">
        <f t="shared" si="253"/>
        <v>1</v>
      </c>
      <c r="D2034" s="64">
        <f t="shared" si="254"/>
        <v>204</v>
      </c>
      <c r="E2034" s="64">
        <f t="shared" si="255"/>
        <v>1016</v>
      </c>
      <c r="F2034" s="64" t="str">
        <f t="shared" si="248"/>
        <v/>
      </c>
      <c r="G2034" s="64" t="str">
        <f t="shared" si="249"/>
        <v/>
      </c>
      <c r="H2034" s="64" t="str">
        <f t="shared" si="250"/>
        <v/>
      </c>
      <c r="I2034" s="80" t="str">
        <f>IFERROR(VLOOKUP(D2034,Sheet2!A:B,2,0),"")</f>
        <v/>
      </c>
      <c r="J2034" s="64" t="str">
        <f>IFERROR(IF(I2034&lt;&gt;"",VLOOKUP(I2034,Sheet2!B:C,2,0),""),"")</f>
        <v/>
      </c>
      <c r="K2034" s="64" t="str">
        <f>IFERROR( IF(I2034&lt;&gt;"", HLOOKUP(L$2+$A2034,Sheet2!BX:NK,2,0),""),"")</f>
        <v/>
      </c>
      <c r="L2034" t="str">
        <f>IF(OR(HLOOKUP(L$2+$A2034,Sheet2!BX:NK,$B2034,0),HLOOKUP(L$2+$A2034,Sheet2!BX:NK,$B2034,0)&lt;&gt;""),HLOOKUP(L$2+$A2034,Sheet2!BX:NK,$B2034,0),"")</f>
        <v/>
      </c>
      <c r="M2034" t="str">
        <f>IF(OR(HLOOKUP(M$2+$A2034,Sheet2!BY:NL,$B2034,0),HLOOKUP(M$2+$A2034,Sheet2!BY:NL,$B2034,0)&lt;&gt;""),HLOOKUP(M$2+$A2034,Sheet2!BY:NL,$B2034,0),"")</f>
        <v/>
      </c>
      <c r="N2034" t="str">
        <f>IF(OR(HLOOKUP(N$2+$A2034,Sheet2!BZ:NM,$B2034,0),HLOOKUP(N$2+$A2034,Sheet2!BZ:NM,$B2034,0)&lt;&gt;""),HLOOKUP(N$2+$A2034,Sheet2!BZ:NM,$B2034,0),"")</f>
        <v/>
      </c>
      <c r="O2034" t="str">
        <f>IF(OR(HLOOKUP(O$2+$A2034,Sheet2!CA:NN,$B2034,0),HLOOKUP(O$2+$A2034,Sheet2!CA:NN,$B2034,0)&lt;&gt;""),HLOOKUP(O$2+$A2034,Sheet2!CA:NN,$B2034,0),"")</f>
        <v/>
      </c>
      <c r="P2034" t="str">
        <f>IF(OR(HLOOKUP(P$2+$A2034,Sheet2!CB:NO,$B2034,0),HLOOKUP(P$2+$A2034,Sheet2!CB:NO,$B2034,0)&lt;&gt;""),HLOOKUP(P$2+$A2034,Sheet2!CB:NO,$B2034,0),"")</f>
        <v/>
      </c>
      <c r="Q2034" t="str">
        <f>IF(OR(HLOOKUP(Q$2+$A2034,Sheet2!CC:NO,$B2034,0),HLOOKUP(Q$2+$A2034,Sheet2!CC:NO,$B2034,0)&lt;&gt;""),HLOOKUP(Q$2+$A2034,Sheet2!CC:NO,$B2034,0),"")</f>
        <v/>
      </c>
    </row>
    <row r="2035" spans="1:17" x14ac:dyDescent="0.25">
      <c r="A2035" s="64">
        <f t="shared" si="251"/>
        <v>6</v>
      </c>
      <c r="B2035" s="64">
        <f t="shared" si="252"/>
        <v>208</v>
      </c>
      <c r="C2035" s="64">
        <f t="shared" si="253"/>
        <v>2</v>
      </c>
      <c r="D2035" s="64">
        <f t="shared" si="254"/>
        <v>204</v>
      </c>
      <c r="E2035" s="64">
        <f t="shared" si="255"/>
        <v>1016</v>
      </c>
      <c r="F2035" s="64" t="str">
        <f t="shared" si="248"/>
        <v/>
      </c>
      <c r="G2035" s="64" t="str">
        <f t="shared" si="249"/>
        <v/>
      </c>
      <c r="H2035" s="64" t="str">
        <f t="shared" si="250"/>
        <v/>
      </c>
      <c r="I2035" s="80" t="str">
        <f>IFERROR(VLOOKUP(D2035,Sheet2!A:B,2,0),"")</f>
        <v/>
      </c>
      <c r="J2035" s="64" t="str">
        <f>IFERROR(IF(I2035&lt;&gt;"",VLOOKUP(I2035,Sheet2!B:C,2,0),""),"")</f>
        <v/>
      </c>
      <c r="K2035" s="64" t="str">
        <f>IFERROR( IF(I2035&lt;&gt;"", HLOOKUP(L$2+$A2035,Sheet2!BX:NK,2,0),""),"")</f>
        <v/>
      </c>
      <c r="L2035" t="str">
        <f>IF(OR(HLOOKUP(L$2+$A2035,Sheet2!BX:NK,$B2035,0),HLOOKUP(L$2+$A2035,Sheet2!BX:NK,$B2035,0)&lt;&gt;""),HLOOKUP(L$2+$A2035,Sheet2!BX:NK,$B2035,0),"")</f>
        <v/>
      </c>
      <c r="M2035" t="str">
        <f>IF(OR(HLOOKUP(M$2+$A2035,Sheet2!BY:NL,$B2035,0),HLOOKUP(M$2+$A2035,Sheet2!BY:NL,$B2035,0)&lt;&gt;""),HLOOKUP(M$2+$A2035,Sheet2!BY:NL,$B2035,0),"")</f>
        <v/>
      </c>
      <c r="N2035" t="str">
        <f>IF(OR(HLOOKUP(N$2+$A2035,Sheet2!BZ:NM,$B2035,0),HLOOKUP(N$2+$A2035,Sheet2!BZ:NM,$B2035,0)&lt;&gt;""),HLOOKUP(N$2+$A2035,Sheet2!BZ:NM,$B2035,0),"")</f>
        <v/>
      </c>
      <c r="O2035" t="str">
        <f>IF(OR(HLOOKUP(O$2+$A2035,Sheet2!CA:NN,$B2035,0),HLOOKUP(O$2+$A2035,Sheet2!CA:NN,$B2035,0)&lt;&gt;""),HLOOKUP(O$2+$A2035,Sheet2!CA:NN,$B2035,0),"")</f>
        <v/>
      </c>
      <c r="P2035" t="str">
        <f>IF(OR(HLOOKUP(P$2+$A2035,Sheet2!CB:NO,$B2035,0),HLOOKUP(P$2+$A2035,Sheet2!CB:NO,$B2035,0)&lt;&gt;""),HLOOKUP(P$2+$A2035,Sheet2!CB:NO,$B2035,0),"")</f>
        <v/>
      </c>
      <c r="Q2035" t="str">
        <f>IF(OR(HLOOKUP(Q$2+$A2035,Sheet2!CC:NO,$B2035,0),HLOOKUP(Q$2+$A2035,Sheet2!CC:NO,$B2035,0)&lt;&gt;""),HLOOKUP(Q$2+$A2035,Sheet2!CC:NO,$B2035,0),"")</f>
        <v/>
      </c>
    </row>
    <row r="2036" spans="1:17" x14ac:dyDescent="0.25">
      <c r="A2036" s="64">
        <f t="shared" si="251"/>
        <v>12</v>
      </c>
      <c r="B2036" s="64">
        <f t="shared" si="252"/>
        <v>208</v>
      </c>
      <c r="C2036" s="64">
        <f t="shared" si="253"/>
        <v>3</v>
      </c>
      <c r="D2036" s="64">
        <f t="shared" si="254"/>
        <v>204</v>
      </c>
      <c r="E2036" s="64">
        <f t="shared" si="255"/>
        <v>1016</v>
      </c>
      <c r="F2036" s="64" t="str">
        <f t="shared" si="248"/>
        <v/>
      </c>
      <c r="G2036" s="64" t="str">
        <f t="shared" si="249"/>
        <v/>
      </c>
      <c r="H2036" s="64" t="str">
        <f t="shared" si="250"/>
        <v/>
      </c>
      <c r="I2036" s="80" t="str">
        <f>IFERROR(VLOOKUP(D2036,Sheet2!A:B,2,0),"")</f>
        <v/>
      </c>
      <c r="J2036" s="64" t="str">
        <f>IFERROR(IF(I2036&lt;&gt;"",VLOOKUP(I2036,Sheet2!B:C,2,0),""),"")</f>
        <v/>
      </c>
      <c r="K2036" s="64" t="str">
        <f>IFERROR( IF(I2036&lt;&gt;"", HLOOKUP(L$2+$A2036,Sheet2!BX:NK,2,0),""),"")</f>
        <v/>
      </c>
      <c r="L2036" t="str">
        <f>IF(OR(HLOOKUP(L$2+$A2036,Sheet2!BX:NK,$B2036,0),HLOOKUP(L$2+$A2036,Sheet2!BX:NK,$B2036,0)&lt;&gt;""),HLOOKUP(L$2+$A2036,Sheet2!BX:NK,$B2036,0),"")</f>
        <v/>
      </c>
      <c r="M2036" t="str">
        <f>IF(OR(HLOOKUP(M$2+$A2036,Sheet2!BY:NL,$B2036,0),HLOOKUP(M$2+$A2036,Sheet2!BY:NL,$B2036,0)&lt;&gt;""),HLOOKUP(M$2+$A2036,Sheet2!BY:NL,$B2036,0),"")</f>
        <v/>
      </c>
      <c r="N2036" t="str">
        <f>IF(OR(HLOOKUP(N$2+$A2036,Sheet2!BZ:NM,$B2036,0),HLOOKUP(N$2+$A2036,Sheet2!BZ:NM,$B2036,0)&lt;&gt;""),HLOOKUP(N$2+$A2036,Sheet2!BZ:NM,$B2036,0),"")</f>
        <v/>
      </c>
      <c r="O2036" t="str">
        <f>IF(OR(HLOOKUP(O$2+$A2036,Sheet2!CA:NN,$B2036,0),HLOOKUP(O$2+$A2036,Sheet2!CA:NN,$B2036,0)&lt;&gt;""),HLOOKUP(O$2+$A2036,Sheet2!CA:NN,$B2036,0),"")</f>
        <v/>
      </c>
      <c r="P2036" t="str">
        <f>IF(OR(HLOOKUP(P$2+$A2036,Sheet2!CB:NO,$B2036,0),HLOOKUP(P$2+$A2036,Sheet2!CB:NO,$B2036,0)&lt;&gt;""),HLOOKUP(P$2+$A2036,Sheet2!CB:NO,$B2036,0),"")</f>
        <v/>
      </c>
      <c r="Q2036" t="str">
        <f>IF(OR(HLOOKUP(Q$2+$A2036,Sheet2!CC:NO,$B2036,0),HLOOKUP(Q$2+$A2036,Sheet2!CC:NO,$B2036,0)&lt;&gt;""),HLOOKUP(Q$2+$A2036,Sheet2!CC:NO,$B2036,0),"")</f>
        <v/>
      </c>
    </row>
    <row r="2037" spans="1:17" x14ac:dyDescent="0.25">
      <c r="A2037" s="64">
        <f t="shared" si="251"/>
        <v>18</v>
      </c>
      <c r="B2037" s="64">
        <f t="shared" si="252"/>
        <v>208</v>
      </c>
      <c r="C2037" s="64">
        <f t="shared" si="253"/>
        <v>4</v>
      </c>
      <c r="D2037" s="64">
        <f t="shared" si="254"/>
        <v>204</v>
      </c>
      <c r="E2037" s="64">
        <f t="shared" si="255"/>
        <v>1016</v>
      </c>
      <c r="F2037" s="64" t="str">
        <f t="shared" si="248"/>
        <v/>
      </c>
      <c r="G2037" s="64" t="str">
        <f t="shared" si="249"/>
        <v/>
      </c>
      <c r="H2037" s="64" t="str">
        <f t="shared" si="250"/>
        <v/>
      </c>
      <c r="I2037" s="80" t="str">
        <f>IFERROR(VLOOKUP(D2037,Sheet2!A:B,2,0),"")</f>
        <v/>
      </c>
      <c r="J2037" s="64" t="str">
        <f>IFERROR(IF(I2037&lt;&gt;"",VLOOKUP(I2037,Sheet2!B:C,2,0),""),"")</f>
        <v/>
      </c>
      <c r="K2037" s="64" t="str">
        <f>IFERROR( IF(I2037&lt;&gt;"", HLOOKUP(L$2+$A2037,Sheet2!BX:NK,2,0),""),"")</f>
        <v/>
      </c>
      <c r="L2037" t="str">
        <f>IF(OR(HLOOKUP(L$2+$A2037,Sheet2!BX:NK,$B2037,0),HLOOKUP(L$2+$A2037,Sheet2!BX:NK,$B2037,0)&lt;&gt;""),HLOOKUP(L$2+$A2037,Sheet2!BX:NK,$B2037,0),"")</f>
        <v/>
      </c>
      <c r="M2037" t="str">
        <f>IF(OR(HLOOKUP(M$2+$A2037,Sheet2!BY:NL,$B2037,0),HLOOKUP(M$2+$A2037,Sheet2!BY:NL,$B2037,0)&lt;&gt;""),HLOOKUP(M$2+$A2037,Sheet2!BY:NL,$B2037,0),"")</f>
        <v/>
      </c>
      <c r="N2037" t="str">
        <f>IF(OR(HLOOKUP(N$2+$A2037,Sheet2!BZ:NM,$B2037,0),HLOOKUP(N$2+$A2037,Sheet2!BZ:NM,$B2037,0)&lt;&gt;""),HLOOKUP(N$2+$A2037,Sheet2!BZ:NM,$B2037,0),"")</f>
        <v/>
      </c>
      <c r="O2037" t="str">
        <f>IF(OR(HLOOKUP(O$2+$A2037,Sheet2!CA:NN,$B2037,0),HLOOKUP(O$2+$A2037,Sheet2!CA:NN,$B2037,0)&lt;&gt;""),HLOOKUP(O$2+$A2037,Sheet2!CA:NN,$B2037,0),"")</f>
        <v/>
      </c>
      <c r="P2037" t="str">
        <f>IF(OR(HLOOKUP(P$2+$A2037,Sheet2!CB:NO,$B2037,0),HLOOKUP(P$2+$A2037,Sheet2!CB:NO,$B2037,0)&lt;&gt;""),HLOOKUP(P$2+$A2037,Sheet2!CB:NO,$B2037,0),"")</f>
        <v/>
      </c>
      <c r="Q2037" t="str">
        <f>IF(OR(HLOOKUP(Q$2+$A2037,Sheet2!CC:NO,$B2037,0),HLOOKUP(Q$2+$A2037,Sheet2!CC:NO,$B2037,0)&lt;&gt;""),HLOOKUP(Q$2+$A2037,Sheet2!CC:NO,$B2037,0),"")</f>
        <v/>
      </c>
    </row>
    <row r="2038" spans="1:17" x14ac:dyDescent="0.25">
      <c r="A2038" s="64">
        <f t="shared" si="251"/>
        <v>24</v>
      </c>
      <c r="B2038" s="64">
        <f t="shared" si="252"/>
        <v>208</v>
      </c>
      <c r="C2038" s="64">
        <f t="shared" si="253"/>
        <v>5</v>
      </c>
      <c r="D2038" s="64">
        <f t="shared" si="254"/>
        <v>204</v>
      </c>
      <c r="E2038" s="64">
        <f t="shared" si="255"/>
        <v>1016</v>
      </c>
      <c r="F2038" s="64" t="str">
        <f t="shared" si="248"/>
        <v/>
      </c>
      <c r="G2038" s="64" t="str">
        <f t="shared" si="249"/>
        <v/>
      </c>
      <c r="H2038" s="64" t="str">
        <f t="shared" si="250"/>
        <v/>
      </c>
      <c r="I2038" s="80" t="str">
        <f>IFERROR(VLOOKUP(D2038,Sheet2!A:B,2,0),"")</f>
        <v/>
      </c>
      <c r="J2038" s="64" t="str">
        <f>IFERROR(IF(I2038&lt;&gt;"",VLOOKUP(I2038,Sheet2!B:C,2,0),""),"")</f>
        <v/>
      </c>
      <c r="K2038" s="64" t="str">
        <f>IFERROR( IF(I2038&lt;&gt;"", HLOOKUP(L$2+$A2038,Sheet2!BX:NK,2,0),""),"")</f>
        <v/>
      </c>
      <c r="L2038" t="str">
        <f>IF(OR(HLOOKUP(L$2+$A2038,Sheet2!BX:NK,$B2038,0),HLOOKUP(L$2+$A2038,Sheet2!BX:NK,$B2038,0)&lt;&gt;""),HLOOKUP(L$2+$A2038,Sheet2!BX:NK,$B2038,0),"")</f>
        <v/>
      </c>
      <c r="M2038" t="str">
        <f>IF(OR(HLOOKUP(M$2+$A2038,Sheet2!BY:NL,$B2038,0),HLOOKUP(M$2+$A2038,Sheet2!BY:NL,$B2038,0)&lt;&gt;""),HLOOKUP(M$2+$A2038,Sheet2!BY:NL,$B2038,0),"")</f>
        <v/>
      </c>
      <c r="N2038" t="str">
        <f>IF(OR(HLOOKUP(N$2+$A2038,Sheet2!BZ:NM,$B2038,0),HLOOKUP(N$2+$A2038,Sheet2!BZ:NM,$B2038,0)&lt;&gt;""),HLOOKUP(N$2+$A2038,Sheet2!BZ:NM,$B2038,0),"")</f>
        <v/>
      </c>
      <c r="O2038" t="str">
        <f>IF(OR(HLOOKUP(O$2+$A2038,Sheet2!CA:NN,$B2038,0),HLOOKUP(O$2+$A2038,Sheet2!CA:NN,$B2038,0)&lt;&gt;""),HLOOKUP(O$2+$A2038,Sheet2!CA:NN,$B2038,0),"")</f>
        <v/>
      </c>
      <c r="P2038" t="str">
        <f>IF(OR(HLOOKUP(P$2+$A2038,Sheet2!CB:NO,$B2038,0),HLOOKUP(P$2+$A2038,Sheet2!CB:NO,$B2038,0)&lt;&gt;""),HLOOKUP(P$2+$A2038,Sheet2!CB:NO,$B2038,0),"")</f>
        <v/>
      </c>
      <c r="Q2038" t="str">
        <f>IF(OR(HLOOKUP(Q$2+$A2038,Sheet2!CC:NO,$B2038,0),HLOOKUP(Q$2+$A2038,Sheet2!CC:NO,$B2038,0)&lt;&gt;""),HLOOKUP(Q$2+$A2038,Sheet2!CC:NO,$B2038,0),"")</f>
        <v/>
      </c>
    </row>
    <row r="2039" spans="1:17" x14ac:dyDescent="0.25">
      <c r="A2039" s="64">
        <f t="shared" si="251"/>
        <v>30</v>
      </c>
      <c r="B2039" s="64">
        <f t="shared" si="252"/>
        <v>208</v>
      </c>
      <c r="C2039" s="64">
        <f t="shared" si="253"/>
        <v>6</v>
      </c>
      <c r="D2039" s="64">
        <f t="shared" si="254"/>
        <v>204</v>
      </c>
      <c r="E2039" s="64">
        <f t="shared" si="255"/>
        <v>1016</v>
      </c>
      <c r="F2039" s="64" t="str">
        <f t="shared" si="248"/>
        <v/>
      </c>
      <c r="G2039" s="64" t="str">
        <f t="shared" si="249"/>
        <v/>
      </c>
      <c r="H2039" s="64" t="str">
        <f t="shared" si="250"/>
        <v/>
      </c>
      <c r="I2039" s="80" t="str">
        <f>IFERROR(VLOOKUP(D2039,Sheet2!A:B,2,0),"")</f>
        <v/>
      </c>
      <c r="J2039" s="64" t="str">
        <f>IFERROR(IF(I2039&lt;&gt;"",VLOOKUP(I2039,Sheet2!B:C,2,0),""),"")</f>
        <v/>
      </c>
      <c r="K2039" s="64" t="str">
        <f>IFERROR( IF(I2039&lt;&gt;"", HLOOKUP(L$2+$A2039,Sheet2!BX:NK,2,0),""),"")</f>
        <v/>
      </c>
      <c r="L2039" t="str">
        <f>IF(OR(HLOOKUP(L$2+$A2039,Sheet2!BX:NK,$B2039,0),HLOOKUP(L$2+$A2039,Sheet2!BX:NK,$B2039,0)&lt;&gt;""),HLOOKUP(L$2+$A2039,Sheet2!BX:NK,$B2039,0),"")</f>
        <v/>
      </c>
      <c r="M2039" t="str">
        <f>IF(OR(HLOOKUP(M$2+$A2039,Sheet2!BY:NL,$B2039,0),HLOOKUP(M$2+$A2039,Sheet2!BY:NL,$B2039,0)&lt;&gt;""),HLOOKUP(M$2+$A2039,Sheet2!BY:NL,$B2039,0),"")</f>
        <v/>
      </c>
      <c r="N2039" t="str">
        <f>IF(OR(HLOOKUP(N$2+$A2039,Sheet2!BZ:NM,$B2039,0),HLOOKUP(N$2+$A2039,Sheet2!BZ:NM,$B2039,0)&lt;&gt;""),HLOOKUP(N$2+$A2039,Sheet2!BZ:NM,$B2039,0),"")</f>
        <v/>
      </c>
      <c r="O2039" t="str">
        <f>IF(OR(HLOOKUP(O$2+$A2039,Sheet2!CA:NN,$B2039,0),HLOOKUP(O$2+$A2039,Sheet2!CA:NN,$B2039,0)&lt;&gt;""),HLOOKUP(O$2+$A2039,Sheet2!CA:NN,$B2039,0),"")</f>
        <v/>
      </c>
      <c r="P2039" t="str">
        <f>IF(OR(HLOOKUP(P$2+$A2039,Sheet2!CB:NO,$B2039,0),HLOOKUP(P$2+$A2039,Sheet2!CB:NO,$B2039,0)&lt;&gt;""),HLOOKUP(P$2+$A2039,Sheet2!CB:NO,$B2039,0),"")</f>
        <v/>
      </c>
      <c r="Q2039" t="str">
        <f>IF(OR(HLOOKUP(Q$2+$A2039,Sheet2!CC:NO,$B2039,0),HLOOKUP(Q$2+$A2039,Sheet2!CC:NO,$B2039,0)&lt;&gt;""),HLOOKUP(Q$2+$A2039,Sheet2!CC:NO,$B2039,0),"")</f>
        <v/>
      </c>
    </row>
    <row r="2040" spans="1:17" x14ac:dyDescent="0.25">
      <c r="A2040" s="64">
        <f t="shared" si="251"/>
        <v>36</v>
      </c>
      <c r="B2040" s="64">
        <f t="shared" si="252"/>
        <v>208</v>
      </c>
      <c r="C2040" s="64">
        <f t="shared" si="253"/>
        <v>7</v>
      </c>
      <c r="D2040" s="64">
        <f t="shared" si="254"/>
        <v>204</v>
      </c>
      <c r="E2040" s="64">
        <f t="shared" si="255"/>
        <v>1016</v>
      </c>
      <c r="F2040" s="64" t="str">
        <f t="shared" si="248"/>
        <v/>
      </c>
      <c r="G2040" s="64" t="str">
        <f t="shared" si="249"/>
        <v/>
      </c>
      <c r="H2040" s="64" t="str">
        <f t="shared" si="250"/>
        <v/>
      </c>
      <c r="I2040" s="80" t="str">
        <f>IFERROR(VLOOKUP(D2040,Sheet2!A:B,2,0),"")</f>
        <v/>
      </c>
      <c r="J2040" s="64" t="str">
        <f>IFERROR(IF(I2040&lt;&gt;"",VLOOKUP(I2040,Sheet2!B:C,2,0),""),"")</f>
        <v/>
      </c>
      <c r="K2040" s="64" t="str">
        <f>IFERROR( IF(I2040&lt;&gt;"", HLOOKUP(L$2+$A2040,Sheet2!BX:NK,2,0),""),"")</f>
        <v/>
      </c>
      <c r="L2040" t="str">
        <f>IF(OR(HLOOKUP(L$2+$A2040,Sheet2!BX:NK,$B2040,0),HLOOKUP(L$2+$A2040,Sheet2!BX:NK,$B2040,0)&lt;&gt;""),HLOOKUP(L$2+$A2040,Sheet2!BX:NK,$B2040,0),"")</f>
        <v/>
      </c>
      <c r="M2040" t="str">
        <f>IF(OR(HLOOKUP(M$2+$A2040,Sheet2!BY:NL,$B2040,0),HLOOKUP(M$2+$A2040,Sheet2!BY:NL,$B2040,0)&lt;&gt;""),HLOOKUP(M$2+$A2040,Sheet2!BY:NL,$B2040,0),"")</f>
        <v/>
      </c>
      <c r="N2040" t="str">
        <f>IF(OR(HLOOKUP(N$2+$A2040,Sheet2!BZ:NM,$B2040,0),HLOOKUP(N$2+$A2040,Sheet2!BZ:NM,$B2040,0)&lt;&gt;""),HLOOKUP(N$2+$A2040,Sheet2!BZ:NM,$B2040,0),"")</f>
        <v/>
      </c>
      <c r="O2040" t="str">
        <f>IF(OR(HLOOKUP(O$2+$A2040,Sheet2!CA:NN,$B2040,0),HLOOKUP(O$2+$A2040,Sheet2!CA:NN,$B2040,0)&lt;&gt;""),HLOOKUP(O$2+$A2040,Sheet2!CA:NN,$B2040,0),"")</f>
        <v/>
      </c>
      <c r="P2040" t="str">
        <f>IF(OR(HLOOKUP(P$2+$A2040,Sheet2!CB:NO,$B2040,0),HLOOKUP(P$2+$A2040,Sheet2!CB:NO,$B2040,0)&lt;&gt;""),HLOOKUP(P$2+$A2040,Sheet2!CB:NO,$B2040,0),"")</f>
        <v/>
      </c>
      <c r="Q2040" t="str">
        <f>IF(OR(HLOOKUP(Q$2+$A2040,Sheet2!CC:NO,$B2040,0),HLOOKUP(Q$2+$A2040,Sheet2!CC:NO,$B2040,0)&lt;&gt;""),HLOOKUP(Q$2+$A2040,Sheet2!CC:NO,$B2040,0),"")</f>
        <v/>
      </c>
    </row>
    <row r="2041" spans="1:17" x14ac:dyDescent="0.25">
      <c r="A2041" s="64">
        <f t="shared" si="251"/>
        <v>42</v>
      </c>
      <c r="B2041" s="64">
        <f t="shared" si="252"/>
        <v>208</v>
      </c>
      <c r="C2041" s="64">
        <f t="shared" si="253"/>
        <v>8</v>
      </c>
      <c r="D2041" s="64">
        <f t="shared" si="254"/>
        <v>204</v>
      </c>
      <c r="E2041" s="64">
        <f t="shared" si="255"/>
        <v>1016</v>
      </c>
      <c r="F2041" s="64" t="str">
        <f t="shared" si="248"/>
        <v/>
      </c>
      <c r="G2041" s="64" t="str">
        <f t="shared" si="249"/>
        <v/>
      </c>
      <c r="H2041" s="64" t="str">
        <f t="shared" si="250"/>
        <v/>
      </c>
      <c r="I2041" s="80" t="str">
        <f>IFERROR(VLOOKUP(D2041,Sheet2!A:B,2,0),"")</f>
        <v/>
      </c>
      <c r="J2041" s="64" t="str">
        <f>IFERROR(IF(I2041&lt;&gt;"",VLOOKUP(I2041,Sheet2!B:C,2,0),""),"")</f>
        <v/>
      </c>
      <c r="K2041" s="64" t="str">
        <f>IFERROR( IF(I2041&lt;&gt;"", HLOOKUP(L$2+$A2041,Sheet2!BX:NK,2,0),""),"")</f>
        <v/>
      </c>
      <c r="L2041" t="str">
        <f>IF(OR(HLOOKUP(L$2+$A2041,Sheet2!BX:NK,$B2041,0),HLOOKUP(L$2+$A2041,Sheet2!BX:NK,$B2041,0)&lt;&gt;""),HLOOKUP(L$2+$A2041,Sheet2!BX:NK,$B2041,0),"")</f>
        <v/>
      </c>
      <c r="M2041" t="str">
        <f>IF(OR(HLOOKUP(M$2+$A2041,Sheet2!BY:NL,$B2041,0),HLOOKUP(M$2+$A2041,Sheet2!BY:NL,$B2041,0)&lt;&gt;""),HLOOKUP(M$2+$A2041,Sheet2!BY:NL,$B2041,0),"")</f>
        <v/>
      </c>
      <c r="N2041" t="str">
        <f>IF(OR(HLOOKUP(N$2+$A2041,Sheet2!BZ:NM,$B2041,0),HLOOKUP(N$2+$A2041,Sheet2!BZ:NM,$B2041,0)&lt;&gt;""),HLOOKUP(N$2+$A2041,Sheet2!BZ:NM,$B2041,0),"")</f>
        <v/>
      </c>
      <c r="O2041" t="str">
        <f>IF(OR(HLOOKUP(O$2+$A2041,Sheet2!CA:NN,$B2041,0),HLOOKUP(O$2+$A2041,Sheet2!CA:NN,$B2041,0)&lt;&gt;""),HLOOKUP(O$2+$A2041,Sheet2!CA:NN,$B2041,0),"")</f>
        <v/>
      </c>
      <c r="P2041" t="str">
        <f>IF(OR(HLOOKUP(P$2+$A2041,Sheet2!CB:NO,$B2041,0),HLOOKUP(P$2+$A2041,Sheet2!CB:NO,$B2041,0)&lt;&gt;""),HLOOKUP(P$2+$A2041,Sheet2!CB:NO,$B2041,0),"")</f>
        <v/>
      </c>
      <c r="Q2041" t="str">
        <f>IF(OR(HLOOKUP(Q$2+$A2041,Sheet2!CC:NO,$B2041,0),HLOOKUP(Q$2+$A2041,Sheet2!CC:NO,$B2041,0)&lt;&gt;""),HLOOKUP(Q$2+$A2041,Sheet2!CC:NO,$B2041,0),"")</f>
        <v/>
      </c>
    </row>
    <row r="2042" spans="1:17" x14ac:dyDescent="0.25">
      <c r="A2042" s="64">
        <f t="shared" si="251"/>
        <v>48</v>
      </c>
      <c r="B2042" s="64">
        <f t="shared" si="252"/>
        <v>208</v>
      </c>
      <c r="C2042" s="64">
        <f t="shared" si="253"/>
        <v>9</v>
      </c>
      <c r="D2042" s="64">
        <f t="shared" si="254"/>
        <v>204</v>
      </c>
      <c r="E2042" s="64">
        <f t="shared" si="255"/>
        <v>1016</v>
      </c>
      <c r="F2042" s="64" t="str">
        <f t="shared" si="248"/>
        <v/>
      </c>
      <c r="G2042" s="64" t="str">
        <f t="shared" si="249"/>
        <v/>
      </c>
      <c r="H2042" s="64" t="str">
        <f t="shared" si="250"/>
        <v/>
      </c>
      <c r="I2042" s="80" t="str">
        <f>IFERROR(VLOOKUP(D2042,Sheet2!A:B,2,0),"")</f>
        <v/>
      </c>
      <c r="J2042" s="64" t="str">
        <f>IFERROR(IF(I2042&lt;&gt;"",VLOOKUP(I2042,Sheet2!B:C,2,0),""),"")</f>
        <v/>
      </c>
      <c r="K2042" s="64" t="str">
        <f>IFERROR( IF(I2042&lt;&gt;"", HLOOKUP(L$2+$A2042,Sheet2!BX:NK,2,0),""),"")</f>
        <v/>
      </c>
      <c r="L2042" t="str">
        <f>IF(OR(HLOOKUP(L$2+$A2042,Sheet2!BX:NK,$B2042,0),HLOOKUP(L$2+$A2042,Sheet2!BX:NK,$B2042,0)&lt;&gt;""),HLOOKUP(L$2+$A2042,Sheet2!BX:NK,$B2042,0),"")</f>
        <v/>
      </c>
      <c r="M2042" t="str">
        <f>IF(OR(HLOOKUP(M$2+$A2042,Sheet2!BY:NL,$B2042,0),HLOOKUP(M$2+$A2042,Sheet2!BY:NL,$B2042,0)&lt;&gt;""),HLOOKUP(M$2+$A2042,Sheet2!BY:NL,$B2042,0),"")</f>
        <v/>
      </c>
      <c r="N2042" t="str">
        <f>IF(OR(HLOOKUP(N$2+$A2042,Sheet2!BZ:NM,$B2042,0),HLOOKUP(N$2+$A2042,Sheet2!BZ:NM,$B2042,0)&lt;&gt;""),HLOOKUP(N$2+$A2042,Sheet2!BZ:NM,$B2042,0),"")</f>
        <v/>
      </c>
      <c r="O2042" t="str">
        <f>IF(OR(HLOOKUP(O$2+$A2042,Sheet2!CA:NN,$B2042,0),HLOOKUP(O$2+$A2042,Sheet2!CA:NN,$B2042,0)&lt;&gt;""),HLOOKUP(O$2+$A2042,Sheet2!CA:NN,$B2042,0),"")</f>
        <v/>
      </c>
      <c r="P2042" t="str">
        <f>IF(OR(HLOOKUP(P$2+$A2042,Sheet2!CB:NO,$B2042,0),HLOOKUP(P$2+$A2042,Sheet2!CB:NO,$B2042,0)&lt;&gt;""),HLOOKUP(P$2+$A2042,Sheet2!CB:NO,$B2042,0),"")</f>
        <v/>
      </c>
      <c r="Q2042" t="str">
        <f>IF(OR(HLOOKUP(Q$2+$A2042,Sheet2!CC:NO,$B2042,0),HLOOKUP(Q$2+$A2042,Sheet2!CC:NO,$B2042,0)&lt;&gt;""),HLOOKUP(Q$2+$A2042,Sheet2!CC:NO,$B2042,0),"")</f>
        <v/>
      </c>
    </row>
    <row r="2043" spans="1:17" x14ac:dyDescent="0.25">
      <c r="A2043" s="64">
        <f t="shared" si="251"/>
        <v>54</v>
      </c>
      <c r="B2043" s="64">
        <f t="shared" si="252"/>
        <v>208</v>
      </c>
      <c r="C2043" s="64">
        <f t="shared" si="253"/>
        <v>10</v>
      </c>
      <c r="D2043" s="64">
        <f t="shared" si="254"/>
        <v>204</v>
      </c>
      <c r="E2043" s="64">
        <f t="shared" si="255"/>
        <v>1016</v>
      </c>
      <c r="F2043" s="64" t="str">
        <f t="shared" si="248"/>
        <v/>
      </c>
      <c r="G2043" s="64" t="str">
        <f t="shared" si="249"/>
        <v/>
      </c>
      <c r="H2043" s="64" t="str">
        <f t="shared" si="250"/>
        <v/>
      </c>
      <c r="I2043" s="80" t="str">
        <f>IFERROR(VLOOKUP(D2043,Sheet2!A:B,2,0),"")</f>
        <v/>
      </c>
      <c r="J2043" s="64" t="str">
        <f>IFERROR(IF(I2043&lt;&gt;"",VLOOKUP(I2043,Sheet2!B:C,2,0),""),"")</f>
        <v/>
      </c>
      <c r="K2043" s="64" t="str">
        <f>IFERROR( IF(I2043&lt;&gt;"", HLOOKUP(L$2+$A2043,Sheet2!BX:NK,2,0),""),"")</f>
        <v/>
      </c>
      <c r="L2043" t="str">
        <f>IF(OR(HLOOKUP(L$2+$A2043,Sheet2!BX:NK,$B2043,0),HLOOKUP(L$2+$A2043,Sheet2!BX:NK,$B2043,0)&lt;&gt;""),HLOOKUP(L$2+$A2043,Sheet2!BX:NK,$B2043,0),"")</f>
        <v/>
      </c>
      <c r="M2043" t="str">
        <f>IF(OR(HLOOKUP(M$2+$A2043,Sheet2!BY:NL,$B2043,0),HLOOKUP(M$2+$A2043,Sheet2!BY:NL,$B2043,0)&lt;&gt;""),HLOOKUP(M$2+$A2043,Sheet2!BY:NL,$B2043,0),"")</f>
        <v/>
      </c>
      <c r="N2043" t="str">
        <f>IF(OR(HLOOKUP(N$2+$A2043,Sheet2!BZ:NM,$B2043,0),HLOOKUP(N$2+$A2043,Sheet2!BZ:NM,$B2043,0)&lt;&gt;""),HLOOKUP(N$2+$A2043,Sheet2!BZ:NM,$B2043,0),"")</f>
        <v/>
      </c>
      <c r="O2043" t="str">
        <f>IF(OR(HLOOKUP(O$2+$A2043,Sheet2!CA:NN,$B2043,0),HLOOKUP(O$2+$A2043,Sheet2!CA:NN,$B2043,0)&lt;&gt;""),HLOOKUP(O$2+$A2043,Sheet2!CA:NN,$B2043,0),"")</f>
        <v/>
      </c>
      <c r="P2043" t="str">
        <f>IF(OR(HLOOKUP(P$2+$A2043,Sheet2!CB:NO,$B2043,0),HLOOKUP(P$2+$A2043,Sheet2!CB:NO,$B2043,0)&lt;&gt;""),HLOOKUP(P$2+$A2043,Sheet2!CB:NO,$B2043,0),"")</f>
        <v/>
      </c>
      <c r="Q2043" t="str">
        <f>IF(OR(HLOOKUP(Q$2+$A2043,Sheet2!CC:NO,$B2043,0),HLOOKUP(Q$2+$A2043,Sheet2!CC:NO,$B2043,0)&lt;&gt;""),HLOOKUP(Q$2+$A2043,Sheet2!CC:NO,$B2043,0),"")</f>
        <v/>
      </c>
    </row>
    <row r="2044" spans="1:17" x14ac:dyDescent="0.25">
      <c r="A2044" s="64">
        <f t="shared" si="251"/>
        <v>0</v>
      </c>
      <c r="B2044" s="64">
        <f t="shared" si="252"/>
        <v>209</v>
      </c>
      <c r="C2044" s="64">
        <f t="shared" si="253"/>
        <v>1</v>
      </c>
      <c r="D2044" s="64">
        <f t="shared" si="254"/>
        <v>205</v>
      </c>
      <c r="E2044" s="64">
        <f t="shared" si="255"/>
        <v>1021</v>
      </c>
      <c r="F2044" s="64" t="str">
        <f t="shared" si="248"/>
        <v/>
      </c>
      <c r="G2044" s="64" t="str">
        <f t="shared" si="249"/>
        <v/>
      </c>
      <c r="H2044" s="64" t="str">
        <f t="shared" si="250"/>
        <v/>
      </c>
      <c r="I2044" s="80" t="str">
        <f>IFERROR(VLOOKUP(D2044,Sheet2!A:B,2,0),"")</f>
        <v/>
      </c>
      <c r="J2044" s="64" t="str">
        <f>IFERROR(IF(I2044&lt;&gt;"",VLOOKUP(I2044,Sheet2!B:C,2,0),""),"")</f>
        <v/>
      </c>
      <c r="K2044" s="64" t="str">
        <f>IFERROR( IF(I2044&lt;&gt;"", HLOOKUP(L$2+$A2044,Sheet2!BX:NK,2,0),""),"")</f>
        <v/>
      </c>
      <c r="L2044" t="str">
        <f>IF(OR(HLOOKUP(L$2+$A2044,Sheet2!BX:NK,$B2044,0),HLOOKUP(L$2+$A2044,Sheet2!BX:NK,$B2044,0)&lt;&gt;""),HLOOKUP(L$2+$A2044,Sheet2!BX:NK,$B2044,0),"")</f>
        <v/>
      </c>
      <c r="M2044" t="str">
        <f>IF(OR(HLOOKUP(M$2+$A2044,Sheet2!BY:NL,$B2044,0),HLOOKUP(M$2+$A2044,Sheet2!BY:NL,$B2044,0)&lt;&gt;""),HLOOKUP(M$2+$A2044,Sheet2!BY:NL,$B2044,0),"")</f>
        <v/>
      </c>
      <c r="N2044" t="str">
        <f>IF(OR(HLOOKUP(N$2+$A2044,Sheet2!BZ:NM,$B2044,0),HLOOKUP(N$2+$A2044,Sheet2!BZ:NM,$B2044,0)&lt;&gt;""),HLOOKUP(N$2+$A2044,Sheet2!BZ:NM,$B2044,0),"")</f>
        <v/>
      </c>
      <c r="O2044" t="str">
        <f>IF(OR(HLOOKUP(O$2+$A2044,Sheet2!CA:NN,$B2044,0),HLOOKUP(O$2+$A2044,Sheet2!CA:NN,$B2044,0)&lt;&gt;""),HLOOKUP(O$2+$A2044,Sheet2!CA:NN,$B2044,0),"")</f>
        <v/>
      </c>
      <c r="P2044" t="str">
        <f>IF(OR(HLOOKUP(P$2+$A2044,Sheet2!CB:NO,$B2044,0),HLOOKUP(P$2+$A2044,Sheet2!CB:NO,$B2044,0)&lt;&gt;""),HLOOKUP(P$2+$A2044,Sheet2!CB:NO,$B2044,0),"")</f>
        <v/>
      </c>
      <c r="Q2044" t="str">
        <f>IF(OR(HLOOKUP(Q$2+$A2044,Sheet2!CC:NO,$B2044,0),HLOOKUP(Q$2+$A2044,Sheet2!CC:NO,$B2044,0)&lt;&gt;""),HLOOKUP(Q$2+$A2044,Sheet2!CC:NO,$B2044,0),"")</f>
        <v/>
      </c>
    </row>
    <row r="2045" spans="1:17" x14ac:dyDescent="0.25">
      <c r="A2045" s="64">
        <f t="shared" si="251"/>
        <v>6</v>
      </c>
      <c r="B2045" s="64">
        <f t="shared" si="252"/>
        <v>209</v>
      </c>
      <c r="C2045" s="64">
        <f t="shared" si="253"/>
        <v>2</v>
      </c>
      <c r="D2045" s="64">
        <f t="shared" si="254"/>
        <v>205</v>
      </c>
      <c r="E2045" s="64">
        <f t="shared" si="255"/>
        <v>1021</v>
      </c>
      <c r="F2045" s="64" t="str">
        <f t="shared" si="248"/>
        <v/>
      </c>
      <c r="G2045" s="64" t="str">
        <f t="shared" si="249"/>
        <v/>
      </c>
      <c r="H2045" s="64" t="str">
        <f t="shared" si="250"/>
        <v/>
      </c>
      <c r="I2045" s="80" t="str">
        <f>IFERROR(VLOOKUP(D2045,Sheet2!A:B,2,0),"")</f>
        <v/>
      </c>
      <c r="J2045" s="64" t="str">
        <f>IFERROR(IF(I2045&lt;&gt;"",VLOOKUP(I2045,Sheet2!B:C,2,0),""),"")</f>
        <v/>
      </c>
      <c r="K2045" s="64" t="str">
        <f>IFERROR( IF(I2045&lt;&gt;"", HLOOKUP(L$2+$A2045,Sheet2!BX:NK,2,0),""),"")</f>
        <v/>
      </c>
      <c r="L2045" t="str">
        <f>IF(OR(HLOOKUP(L$2+$A2045,Sheet2!BX:NK,$B2045,0),HLOOKUP(L$2+$A2045,Sheet2!BX:NK,$B2045,0)&lt;&gt;""),HLOOKUP(L$2+$A2045,Sheet2!BX:NK,$B2045,0),"")</f>
        <v/>
      </c>
      <c r="M2045" t="str">
        <f>IF(OR(HLOOKUP(M$2+$A2045,Sheet2!BY:NL,$B2045,0),HLOOKUP(M$2+$A2045,Sheet2!BY:NL,$B2045,0)&lt;&gt;""),HLOOKUP(M$2+$A2045,Sheet2!BY:NL,$B2045,0),"")</f>
        <v/>
      </c>
      <c r="N2045" t="str">
        <f>IF(OR(HLOOKUP(N$2+$A2045,Sheet2!BZ:NM,$B2045,0),HLOOKUP(N$2+$A2045,Sheet2!BZ:NM,$B2045,0)&lt;&gt;""),HLOOKUP(N$2+$A2045,Sheet2!BZ:NM,$B2045,0),"")</f>
        <v/>
      </c>
      <c r="O2045" t="str">
        <f>IF(OR(HLOOKUP(O$2+$A2045,Sheet2!CA:NN,$B2045,0),HLOOKUP(O$2+$A2045,Sheet2!CA:NN,$B2045,0)&lt;&gt;""),HLOOKUP(O$2+$A2045,Sheet2!CA:NN,$B2045,0),"")</f>
        <v/>
      </c>
      <c r="P2045" t="str">
        <f>IF(OR(HLOOKUP(P$2+$A2045,Sheet2!CB:NO,$B2045,0),HLOOKUP(P$2+$A2045,Sheet2!CB:NO,$B2045,0)&lt;&gt;""),HLOOKUP(P$2+$A2045,Sheet2!CB:NO,$B2045,0),"")</f>
        <v/>
      </c>
      <c r="Q2045" t="str">
        <f>IF(OR(HLOOKUP(Q$2+$A2045,Sheet2!CC:NO,$B2045,0),HLOOKUP(Q$2+$A2045,Sheet2!CC:NO,$B2045,0)&lt;&gt;""),HLOOKUP(Q$2+$A2045,Sheet2!CC:NO,$B2045,0),"")</f>
        <v/>
      </c>
    </row>
    <row r="2046" spans="1:17" x14ac:dyDescent="0.25">
      <c r="A2046" s="64">
        <f t="shared" si="251"/>
        <v>12</v>
      </c>
      <c r="B2046" s="64">
        <f t="shared" si="252"/>
        <v>209</v>
      </c>
      <c r="C2046" s="64">
        <f t="shared" si="253"/>
        <v>3</v>
      </c>
      <c r="D2046" s="64">
        <f t="shared" si="254"/>
        <v>205</v>
      </c>
      <c r="E2046" s="64">
        <f t="shared" si="255"/>
        <v>1021</v>
      </c>
      <c r="F2046" s="64" t="str">
        <f t="shared" si="248"/>
        <v/>
      </c>
      <c r="G2046" s="64" t="str">
        <f t="shared" si="249"/>
        <v/>
      </c>
      <c r="H2046" s="64" t="str">
        <f t="shared" si="250"/>
        <v/>
      </c>
      <c r="I2046" s="80" t="str">
        <f>IFERROR(VLOOKUP(D2046,Sheet2!A:B,2,0),"")</f>
        <v/>
      </c>
      <c r="J2046" s="64" t="str">
        <f>IFERROR(IF(I2046&lt;&gt;"",VLOOKUP(I2046,Sheet2!B:C,2,0),""),"")</f>
        <v/>
      </c>
      <c r="K2046" s="64" t="str">
        <f>IFERROR( IF(I2046&lt;&gt;"", HLOOKUP(L$2+$A2046,Sheet2!BX:NK,2,0),""),"")</f>
        <v/>
      </c>
      <c r="L2046" t="str">
        <f>IF(OR(HLOOKUP(L$2+$A2046,Sheet2!BX:NK,$B2046,0),HLOOKUP(L$2+$A2046,Sheet2!BX:NK,$B2046,0)&lt;&gt;""),HLOOKUP(L$2+$A2046,Sheet2!BX:NK,$B2046,0),"")</f>
        <v/>
      </c>
      <c r="M2046" t="str">
        <f>IF(OR(HLOOKUP(M$2+$A2046,Sheet2!BY:NL,$B2046,0),HLOOKUP(M$2+$A2046,Sheet2!BY:NL,$B2046,0)&lt;&gt;""),HLOOKUP(M$2+$A2046,Sheet2!BY:NL,$B2046,0),"")</f>
        <v/>
      </c>
      <c r="N2046" t="str">
        <f>IF(OR(HLOOKUP(N$2+$A2046,Sheet2!BZ:NM,$B2046,0),HLOOKUP(N$2+$A2046,Sheet2!BZ:NM,$B2046,0)&lt;&gt;""),HLOOKUP(N$2+$A2046,Sheet2!BZ:NM,$B2046,0),"")</f>
        <v/>
      </c>
      <c r="O2046" t="str">
        <f>IF(OR(HLOOKUP(O$2+$A2046,Sheet2!CA:NN,$B2046,0),HLOOKUP(O$2+$A2046,Sheet2!CA:NN,$B2046,0)&lt;&gt;""),HLOOKUP(O$2+$A2046,Sheet2!CA:NN,$B2046,0),"")</f>
        <v/>
      </c>
      <c r="P2046" t="str">
        <f>IF(OR(HLOOKUP(P$2+$A2046,Sheet2!CB:NO,$B2046,0),HLOOKUP(P$2+$A2046,Sheet2!CB:NO,$B2046,0)&lt;&gt;""),HLOOKUP(P$2+$A2046,Sheet2!CB:NO,$B2046,0),"")</f>
        <v/>
      </c>
      <c r="Q2046" t="str">
        <f>IF(OR(HLOOKUP(Q$2+$A2046,Sheet2!CC:NO,$B2046,0),HLOOKUP(Q$2+$A2046,Sheet2!CC:NO,$B2046,0)&lt;&gt;""),HLOOKUP(Q$2+$A2046,Sheet2!CC:NO,$B2046,0),"")</f>
        <v/>
      </c>
    </row>
    <row r="2047" spans="1:17" x14ac:dyDescent="0.25">
      <c r="A2047" s="64">
        <f t="shared" si="251"/>
        <v>18</v>
      </c>
      <c r="B2047" s="64">
        <f t="shared" si="252"/>
        <v>209</v>
      </c>
      <c r="C2047" s="64">
        <f t="shared" si="253"/>
        <v>4</v>
      </c>
      <c r="D2047" s="64">
        <f t="shared" si="254"/>
        <v>205</v>
      </c>
      <c r="E2047" s="64">
        <f t="shared" si="255"/>
        <v>1021</v>
      </c>
      <c r="F2047" s="64" t="str">
        <f t="shared" si="248"/>
        <v/>
      </c>
      <c r="G2047" s="64" t="str">
        <f t="shared" si="249"/>
        <v/>
      </c>
      <c r="H2047" s="64" t="str">
        <f t="shared" si="250"/>
        <v/>
      </c>
      <c r="I2047" s="80" t="str">
        <f>IFERROR(VLOOKUP(D2047,Sheet2!A:B,2,0),"")</f>
        <v/>
      </c>
      <c r="J2047" s="64" t="str">
        <f>IFERROR(IF(I2047&lt;&gt;"",VLOOKUP(I2047,Sheet2!B:C,2,0),""),"")</f>
        <v/>
      </c>
      <c r="K2047" s="64" t="str">
        <f>IFERROR( IF(I2047&lt;&gt;"", HLOOKUP(L$2+$A2047,Sheet2!BX:NK,2,0),""),"")</f>
        <v/>
      </c>
      <c r="L2047" t="str">
        <f>IF(OR(HLOOKUP(L$2+$A2047,Sheet2!BX:NK,$B2047,0),HLOOKUP(L$2+$A2047,Sheet2!BX:NK,$B2047,0)&lt;&gt;""),HLOOKUP(L$2+$A2047,Sheet2!BX:NK,$B2047,0),"")</f>
        <v/>
      </c>
      <c r="M2047" t="str">
        <f>IF(OR(HLOOKUP(M$2+$A2047,Sheet2!BY:NL,$B2047,0),HLOOKUP(M$2+$A2047,Sheet2!BY:NL,$B2047,0)&lt;&gt;""),HLOOKUP(M$2+$A2047,Sheet2!BY:NL,$B2047,0),"")</f>
        <v/>
      </c>
      <c r="N2047" t="str">
        <f>IF(OR(HLOOKUP(N$2+$A2047,Sheet2!BZ:NM,$B2047,0),HLOOKUP(N$2+$A2047,Sheet2!BZ:NM,$B2047,0)&lt;&gt;""),HLOOKUP(N$2+$A2047,Sheet2!BZ:NM,$B2047,0),"")</f>
        <v/>
      </c>
      <c r="O2047" t="str">
        <f>IF(OR(HLOOKUP(O$2+$A2047,Sheet2!CA:NN,$B2047,0),HLOOKUP(O$2+$A2047,Sheet2!CA:NN,$B2047,0)&lt;&gt;""),HLOOKUP(O$2+$A2047,Sheet2!CA:NN,$B2047,0),"")</f>
        <v/>
      </c>
      <c r="P2047" t="str">
        <f>IF(OR(HLOOKUP(P$2+$A2047,Sheet2!CB:NO,$B2047,0),HLOOKUP(P$2+$A2047,Sheet2!CB:NO,$B2047,0)&lt;&gt;""),HLOOKUP(P$2+$A2047,Sheet2!CB:NO,$B2047,0),"")</f>
        <v/>
      </c>
      <c r="Q2047" t="str">
        <f>IF(OR(HLOOKUP(Q$2+$A2047,Sheet2!CC:NO,$B2047,0),HLOOKUP(Q$2+$A2047,Sheet2!CC:NO,$B2047,0)&lt;&gt;""),HLOOKUP(Q$2+$A2047,Sheet2!CC:NO,$B2047,0),"")</f>
        <v/>
      </c>
    </row>
    <row r="2048" spans="1:17" x14ac:dyDescent="0.25">
      <c r="A2048" s="64">
        <f t="shared" si="251"/>
        <v>24</v>
      </c>
      <c r="B2048" s="64">
        <f t="shared" si="252"/>
        <v>209</v>
      </c>
      <c r="C2048" s="64">
        <f t="shared" si="253"/>
        <v>5</v>
      </c>
      <c r="D2048" s="64">
        <f t="shared" si="254"/>
        <v>205</v>
      </c>
      <c r="E2048" s="64">
        <f t="shared" si="255"/>
        <v>1021</v>
      </c>
      <c r="F2048" s="64" t="str">
        <f t="shared" si="248"/>
        <v/>
      </c>
      <c r="G2048" s="64" t="str">
        <f t="shared" si="249"/>
        <v/>
      </c>
      <c r="H2048" s="64" t="str">
        <f t="shared" si="250"/>
        <v/>
      </c>
      <c r="I2048" s="80" t="str">
        <f>IFERROR(VLOOKUP(D2048,Sheet2!A:B,2,0),"")</f>
        <v/>
      </c>
      <c r="J2048" s="64" t="str">
        <f>IFERROR(IF(I2048&lt;&gt;"",VLOOKUP(I2048,Sheet2!B:C,2,0),""),"")</f>
        <v/>
      </c>
      <c r="K2048" s="64" t="str">
        <f>IFERROR( IF(I2048&lt;&gt;"", HLOOKUP(L$2+$A2048,Sheet2!BX:NK,2,0),""),"")</f>
        <v/>
      </c>
      <c r="L2048" t="str">
        <f>IF(OR(HLOOKUP(L$2+$A2048,Sheet2!BX:NK,$B2048,0),HLOOKUP(L$2+$A2048,Sheet2!BX:NK,$B2048,0)&lt;&gt;""),HLOOKUP(L$2+$A2048,Sheet2!BX:NK,$B2048,0),"")</f>
        <v/>
      </c>
      <c r="M2048" t="str">
        <f>IF(OR(HLOOKUP(M$2+$A2048,Sheet2!BY:NL,$B2048,0),HLOOKUP(M$2+$A2048,Sheet2!BY:NL,$B2048,0)&lt;&gt;""),HLOOKUP(M$2+$A2048,Sheet2!BY:NL,$B2048,0),"")</f>
        <v/>
      </c>
      <c r="N2048" t="str">
        <f>IF(OR(HLOOKUP(N$2+$A2048,Sheet2!BZ:NM,$B2048,0),HLOOKUP(N$2+$A2048,Sheet2!BZ:NM,$B2048,0)&lt;&gt;""),HLOOKUP(N$2+$A2048,Sheet2!BZ:NM,$B2048,0),"")</f>
        <v/>
      </c>
      <c r="O2048" t="str">
        <f>IF(OR(HLOOKUP(O$2+$A2048,Sheet2!CA:NN,$B2048,0),HLOOKUP(O$2+$A2048,Sheet2!CA:NN,$B2048,0)&lt;&gt;""),HLOOKUP(O$2+$A2048,Sheet2!CA:NN,$B2048,0),"")</f>
        <v/>
      </c>
      <c r="P2048" t="str">
        <f>IF(OR(HLOOKUP(P$2+$A2048,Sheet2!CB:NO,$B2048,0),HLOOKUP(P$2+$A2048,Sheet2!CB:NO,$B2048,0)&lt;&gt;""),HLOOKUP(P$2+$A2048,Sheet2!CB:NO,$B2048,0),"")</f>
        <v/>
      </c>
      <c r="Q2048" t="str">
        <f>IF(OR(HLOOKUP(Q$2+$A2048,Sheet2!CC:NO,$B2048,0),HLOOKUP(Q$2+$A2048,Sheet2!CC:NO,$B2048,0)&lt;&gt;""),HLOOKUP(Q$2+$A2048,Sheet2!CC:NO,$B2048,0),"")</f>
        <v/>
      </c>
    </row>
    <row r="2049" spans="1:17" x14ac:dyDescent="0.25">
      <c r="A2049" s="64">
        <f t="shared" si="251"/>
        <v>30</v>
      </c>
      <c r="B2049" s="64">
        <f t="shared" si="252"/>
        <v>209</v>
      </c>
      <c r="C2049" s="64">
        <f t="shared" si="253"/>
        <v>6</v>
      </c>
      <c r="D2049" s="64">
        <f t="shared" si="254"/>
        <v>205</v>
      </c>
      <c r="E2049" s="64">
        <f t="shared" si="255"/>
        <v>1021</v>
      </c>
      <c r="F2049" s="64" t="str">
        <f t="shared" si="248"/>
        <v/>
      </c>
      <c r="G2049" s="64" t="str">
        <f t="shared" si="249"/>
        <v/>
      </c>
      <c r="H2049" s="64" t="str">
        <f t="shared" si="250"/>
        <v/>
      </c>
      <c r="I2049" s="80" t="str">
        <f>IFERROR(VLOOKUP(D2049,Sheet2!A:B,2,0),"")</f>
        <v/>
      </c>
      <c r="J2049" s="64" t="str">
        <f>IFERROR(IF(I2049&lt;&gt;"",VLOOKUP(I2049,Sheet2!B:C,2,0),""),"")</f>
        <v/>
      </c>
      <c r="K2049" s="64" t="str">
        <f>IFERROR( IF(I2049&lt;&gt;"", HLOOKUP(L$2+$A2049,Sheet2!BX:NK,2,0),""),"")</f>
        <v/>
      </c>
      <c r="L2049" t="str">
        <f>IF(OR(HLOOKUP(L$2+$A2049,Sheet2!BX:NK,$B2049,0),HLOOKUP(L$2+$A2049,Sheet2!BX:NK,$B2049,0)&lt;&gt;""),HLOOKUP(L$2+$A2049,Sheet2!BX:NK,$B2049,0),"")</f>
        <v/>
      </c>
      <c r="M2049" t="str">
        <f>IF(OR(HLOOKUP(M$2+$A2049,Sheet2!BY:NL,$B2049,0),HLOOKUP(M$2+$A2049,Sheet2!BY:NL,$B2049,0)&lt;&gt;""),HLOOKUP(M$2+$A2049,Sheet2!BY:NL,$B2049,0),"")</f>
        <v/>
      </c>
      <c r="N2049" t="str">
        <f>IF(OR(HLOOKUP(N$2+$A2049,Sheet2!BZ:NM,$B2049,0),HLOOKUP(N$2+$A2049,Sheet2!BZ:NM,$B2049,0)&lt;&gt;""),HLOOKUP(N$2+$A2049,Sheet2!BZ:NM,$B2049,0),"")</f>
        <v/>
      </c>
      <c r="O2049" t="str">
        <f>IF(OR(HLOOKUP(O$2+$A2049,Sheet2!CA:NN,$B2049,0),HLOOKUP(O$2+$A2049,Sheet2!CA:NN,$B2049,0)&lt;&gt;""),HLOOKUP(O$2+$A2049,Sheet2!CA:NN,$B2049,0),"")</f>
        <v/>
      </c>
      <c r="P2049" t="str">
        <f>IF(OR(HLOOKUP(P$2+$A2049,Sheet2!CB:NO,$B2049,0),HLOOKUP(P$2+$A2049,Sheet2!CB:NO,$B2049,0)&lt;&gt;""),HLOOKUP(P$2+$A2049,Sheet2!CB:NO,$B2049,0),"")</f>
        <v/>
      </c>
      <c r="Q2049" t="str">
        <f>IF(OR(HLOOKUP(Q$2+$A2049,Sheet2!CC:NO,$B2049,0),HLOOKUP(Q$2+$A2049,Sheet2!CC:NO,$B2049,0)&lt;&gt;""),HLOOKUP(Q$2+$A2049,Sheet2!CC:NO,$B2049,0),"")</f>
        <v/>
      </c>
    </row>
    <row r="2050" spans="1:17" x14ac:dyDescent="0.25">
      <c r="A2050" s="64">
        <f t="shared" si="251"/>
        <v>36</v>
      </c>
      <c r="B2050" s="64">
        <f t="shared" si="252"/>
        <v>209</v>
      </c>
      <c r="C2050" s="64">
        <f t="shared" si="253"/>
        <v>7</v>
      </c>
      <c r="D2050" s="64">
        <f t="shared" si="254"/>
        <v>205</v>
      </c>
      <c r="E2050" s="64">
        <f t="shared" si="255"/>
        <v>1021</v>
      </c>
      <c r="F2050" s="64" t="str">
        <f t="shared" si="248"/>
        <v/>
      </c>
      <c r="G2050" s="64" t="str">
        <f t="shared" si="249"/>
        <v/>
      </c>
      <c r="H2050" s="64" t="str">
        <f t="shared" si="250"/>
        <v/>
      </c>
      <c r="I2050" s="80" t="str">
        <f>IFERROR(VLOOKUP(D2050,Sheet2!A:B,2,0),"")</f>
        <v/>
      </c>
      <c r="J2050" s="64" t="str">
        <f>IFERROR(IF(I2050&lt;&gt;"",VLOOKUP(I2050,Sheet2!B:C,2,0),""),"")</f>
        <v/>
      </c>
      <c r="K2050" s="64" t="str">
        <f>IFERROR( IF(I2050&lt;&gt;"", HLOOKUP(L$2+$A2050,Sheet2!BX:NK,2,0),""),"")</f>
        <v/>
      </c>
      <c r="L2050" t="str">
        <f>IF(OR(HLOOKUP(L$2+$A2050,Sheet2!BX:NK,$B2050,0),HLOOKUP(L$2+$A2050,Sheet2!BX:NK,$B2050,0)&lt;&gt;""),HLOOKUP(L$2+$A2050,Sheet2!BX:NK,$B2050,0),"")</f>
        <v/>
      </c>
      <c r="M2050" t="str">
        <f>IF(OR(HLOOKUP(M$2+$A2050,Sheet2!BY:NL,$B2050,0),HLOOKUP(M$2+$A2050,Sheet2!BY:NL,$B2050,0)&lt;&gt;""),HLOOKUP(M$2+$A2050,Sheet2!BY:NL,$B2050,0),"")</f>
        <v/>
      </c>
      <c r="N2050" t="str">
        <f>IF(OR(HLOOKUP(N$2+$A2050,Sheet2!BZ:NM,$B2050,0),HLOOKUP(N$2+$A2050,Sheet2!BZ:NM,$B2050,0)&lt;&gt;""),HLOOKUP(N$2+$A2050,Sheet2!BZ:NM,$B2050,0),"")</f>
        <v/>
      </c>
      <c r="O2050" t="str">
        <f>IF(OR(HLOOKUP(O$2+$A2050,Sheet2!CA:NN,$B2050,0),HLOOKUP(O$2+$A2050,Sheet2!CA:NN,$B2050,0)&lt;&gt;""),HLOOKUP(O$2+$A2050,Sheet2!CA:NN,$B2050,0),"")</f>
        <v/>
      </c>
      <c r="P2050" t="str">
        <f>IF(OR(HLOOKUP(P$2+$A2050,Sheet2!CB:NO,$B2050,0),HLOOKUP(P$2+$A2050,Sheet2!CB:NO,$B2050,0)&lt;&gt;""),HLOOKUP(P$2+$A2050,Sheet2!CB:NO,$B2050,0),"")</f>
        <v/>
      </c>
      <c r="Q2050" t="str">
        <f>IF(OR(HLOOKUP(Q$2+$A2050,Sheet2!CC:NO,$B2050,0),HLOOKUP(Q$2+$A2050,Sheet2!CC:NO,$B2050,0)&lt;&gt;""),HLOOKUP(Q$2+$A2050,Sheet2!CC:NO,$B2050,0),"")</f>
        <v/>
      </c>
    </row>
    <row r="2051" spans="1:17" x14ac:dyDescent="0.25">
      <c r="A2051" s="64">
        <f t="shared" si="251"/>
        <v>42</v>
      </c>
      <c r="B2051" s="64">
        <f t="shared" si="252"/>
        <v>209</v>
      </c>
      <c r="C2051" s="64">
        <f t="shared" si="253"/>
        <v>8</v>
      </c>
      <c r="D2051" s="64">
        <f t="shared" si="254"/>
        <v>205</v>
      </c>
      <c r="E2051" s="64">
        <f t="shared" si="255"/>
        <v>1021</v>
      </c>
      <c r="F2051" s="64" t="str">
        <f t="shared" si="248"/>
        <v/>
      </c>
      <c r="G2051" s="64" t="str">
        <f t="shared" si="249"/>
        <v/>
      </c>
      <c r="H2051" s="64" t="str">
        <f t="shared" si="250"/>
        <v/>
      </c>
      <c r="I2051" s="80" t="str">
        <f>IFERROR(VLOOKUP(D2051,Sheet2!A:B,2,0),"")</f>
        <v/>
      </c>
      <c r="J2051" s="64" t="str">
        <f>IFERROR(IF(I2051&lt;&gt;"",VLOOKUP(I2051,Sheet2!B:C,2,0),""),"")</f>
        <v/>
      </c>
      <c r="K2051" s="64" t="str">
        <f>IFERROR( IF(I2051&lt;&gt;"", HLOOKUP(L$2+$A2051,Sheet2!BX:NK,2,0),""),"")</f>
        <v/>
      </c>
      <c r="L2051" t="str">
        <f>IF(OR(HLOOKUP(L$2+$A2051,Sheet2!BX:NK,$B2051,0),HLOOKUP(L$2+$A2051,Sheet2!BX:NK,$B2051,0)&lt;&gt;""),HLOOKUP(L$2+$A2051,Sheet2!BX:NK,$B2051,0),"")</f>
        <v/>
      </c>
      <c r="M2051" t="str">
        <f>IF(OR(HLOOKUP(M$2+$A2051,Sheet2!BY:NL,$B2051,0),HLOOKUP(M$2+$A2051,Sheet2!BY:NL,$B2051,0)&lt;&gt;""),HLOOKUP(M$2+$A2051,Sheet2!BY:NL,$B2051,0),"")</f>
        <v/>
      </c>
      <c r="N2051" t="str">
        <f>IF(OR(HLOOKUP(N$2+$A2051,Sheet2!BZ:NM,$B2051,0),HLOOKUP(N$2+$A2051,Sheet2!BZ:NM,$B2051,0)&lt;&gt;""),HLOOKUP(N$2+$A2051,Sheet2!BZ:NM,$B2051,0),"")</f>
        <v/>
      </c>
      <c r="O2051" t="str">
        <f>IF(OR(HLOOKUP(O$2+$A2051,Sheet2!CA:NN,$B2051,0),HLOOKUP(O$2+$A2051,Sheet2!CA:NN,$B2051,0)&lt;&gt;""),HLOOKUP(O$2+$A2051,Sheet2!CA:NN,$B2051,0),"")</f>
        <v/>
      </c>
      <c r="P2051" t="str">
        <f>IF(OR(HLOOKUP(P$2+$A2051,Sheet2!CB:NO,$B2051,0),HLOOKUP(P$2+$A2051,Sheet2!CB:NO,$B2051,0)&lt;&gt;""),HLOOKUP(P$2+$A2051,Sheet2!CB:NO,$B2051,0),"")</f>
        <v/>
      </c>
      <c r="Q2051" t="str">
        <f>IF(OR(HLOOKUP(Q$2+$A2051,Sheet2!CC:NO,$B2051,0),HLOOKUP(Q$2+$A2051,Sheet2!CC:NO,$B2051,0)&lt;&gt;""),HLOOKUP(Q$2+$A2051,Sheet2!CC:NO,$B2051,0),"")</f>
        <v/>
      </c>
    </row>
    <row r="2052" spans="1:17" x14ac:dyDescent="0.25">
      <c r="A2052" s="64">
        <f t="shared" si="251"/>
        <v>48</v>
      </c>
      <c r="B2052" s="64">
        <f t="shared" si="252"/>
        <v>209</v>
      </c>
      <c r="C2052" s="64">
        <f t="shared" si="253"/>
        <v>9</v>
      </c>
      <c r="D2052" s="64">
        <f t="shared" si="254"/>
        <v>205</v>
      </c>
      <c r="E2052" s="64">
        <f t="shared" si="255"/>
        <v>1021</v>
      </c>
      <c r="F2052" s="64" t="str">
        <f t="shared" si="248"/>
        <v/>
      </c>
      <c r="G2052" s="64" t="str">
        <f t="shared" si="249"/>
        <v/>
      </c>
      <c r="H2052" s="64" t="str">
        <f t="shared" si="250"/>
        <v/>
      </c>
      <c r="I2052" s="80" t="str">
        <f>IFERROR(VLOOKUP(D2052,Sheet2!A:B,2,0),"")</f>
        <v/>
      </c>
      <c r="J2052" s="64" t="str">
        <f>IFERROR(IF(I2052&lt;&gt;"",VLOOKUP(I2052,Sheet2!B:C,2,0),""),"")</f>
        <v/>
      </c>
      <c r="K2052" s="64" t="str">
        <f>IFERROR( IF(I2052&lt;&gt;"", HLOOKUP(L$2+$A2052,Sheet2!BX:NK,2,0),""),"")</f>
        <v/>
      </c>
      <c r="L2052" t="str">
        <f>IF(OR(HLOOKUP(L$2+$A2052,Sheet2!BX:NK,$B2052,0),HLOOKUP(L$2+$A2052,Sheet2!BX:NK,$B2052,0)&lt;&gt;""),HLOOKUP(L$2+$A2052,Sheet2!BX:NK,$B2052,0),"")</f>
        <v/>
      </c>
      <c r="M2052" t="str">
        <f>IF(OR(HLOOKUP(M$2+$A2052,Sheet2!BY:NL,$B2052,0),HLOOKUP(M$2+$A2052,Sheet2!BY:NL,$B2052,0)&lt;&gt;""),HLOOKUP(M$2+$A2052,Sheet2!BY:NL,$B2052,0),"")</f>
        <v/>
      </c>
      <c r="N2052" t="str">
        <f>IF(OR(HLOOKUP(N$2+$A2052,Sheet2!BZ:NM,$B2052,0),HLOOKUP(N$2+$A2052,Sheet2!BZ:NM,$B2052,0)&lt;&gt;""),HLOOKUP(N$2+$A2052,Sheet2!BZ:NM,$B2052,0),"")</f>
        <v/>
      </c>
      <c r="O2052" t="str">
        <f>IF(OR(HLOOKUP(O$2+$A2052,Sheet2!CA:NN,$B2052,0),HLOOKUP(O$2+$A2052,Sheet2!CA:NN,$B2052,0)&lt;&gt;""),HLOOKUP(O$2+$A2052,Sheet2!CA:NN,$B2052,0),"")</f>
        <v/>
      </c>
      <c r="P2052" t="str">
        <f>IF(OR(HLOOKUP(P$2+$A2052,Sheet2!CB:NO,$B2052,0),HLOOKUP(P$2+$A2052,Sheet2!CB:NO,$B2052,0)&lt;&gt;""),HLOOKUP(P$2+$A2052,Sheet2!CB:NO,$B2052,0),"")</f>
        <v/>
      </c>
      <c r="Q2052" t="str">
        <f>IF(OR(HLOOKUP(Q$2+$A2052,Sheet2!CC:NO,$B2052,0),HLOOKUP(Q$2+$A2052,Sheet2!CC:NO,$B2052,0)&lt;&gt;""),HLOOKUP(Q$2+$A2052,Sheet2!CC:NO,$B2052,0),"")</f>
        <v/>
      </c>
    </row>
    <row r="2053" spans="1:17" x14ac:dyDescent="0.25">
      <c r="A2053" s="64">
        <f t="shared" si="251"/>
        <v>54</v>
      </c>
      <c r="B2053" s="64">
        <f t="shared" si="252"/>
        <v>209</v>
      </c>
      <c r="C2053" s="64">
        <f t="shared" si="253"/>
        <v>10</v>
      </c>
      <c r="D2053" s="64">
        <f t="shared" si="254"/>
        <v>205</v>
      </c>
      <c r="E2053" s="64">
        <f t="shared" si="255"/>
        <v>1021</v>
      </c>
      <c r="F2053" s="64" t="str">
        <f t="shared" ref="F2053:F2116" si="256">IFERROR(IF(I2053&lt;&gt;"",IF(LEFT(K2053,2)="1-",1,2),""),"")</f>
        <v/>
      </c>
      <c r="G2053" s="64" t="str">
        <f t="shared" ref="G2053:G2116" si="257">IFERROR(IF(I2053&lt;&gt;"",MONTH( RIGHT(K2053,LEN(K2053)-FIND("-",K2053))),""),"")</f>
        <v/>
      </c>
      <c r="H2053" s="64" t="str">
        <f t="shared" ref="H2053:H2116" si="258">IFERROR(IF(I2053&lt;&gt;"",YEAR( RIGHT(K2053,LEN(K2053)-FIND("-",K2053))),""),"")</f>
        <v/>
      </c>
      <c r="I2053" s="80" t="str">
        <f>IFERROR(VLOOKUP(D2053,Sheet2!A:B,2,0),"")</f>
        <v/>
      </c>
      <c r="J2053" s="64" t="str">
        <f>IFERROR(IF(I2053&lt;&gt;"",VLOOKUP(I2053,Sheet2!B:C,2,0),""),"")</f>
        <v/>
      </c>
      <c r="K2053" s="64" t="str">
        <f>IFERROR( IF(I2053&lt;&gt;"", HLOOKUP(L$2+$A2053,Sheet2!BX:NK,2,0),""),"")</f>
        <v/>
      </c>
      <c r="L2053" t="str">
        <f>IF(OR(HLOOKUP(L$2+$A2053,Sheet2!BX:NK,$B2053,0),HLOOKUP(L$2+$A2053,Sheet2!BX:NK,$B2053,0)&lt;&gt;""),HLOOKUP(L$2+$A2053,Sheet2!BX:NK,$B2053,0),"")</f>
        <v/>
      </c>
      <c r="M2053" t="str">
        <f>IF(OR(HLOOKUP(M$2+$A2053,Sheet2!BY:NL,$B2053,0),HLOOKUP(M$2+$A2053,Sheet2!BY:NL,$B2053,0)&lt;&gt;""),HLOOKUP(M$2+$A2053,Sheet2!BY:NL,$B2053,0),"")</f>
        <v/>
      </c>
      <c r="N2053" t="str">
        <f>IF(OR(HLOOKUP(N$2+$A2053,Sheet2!BZ:NM,$B2053,0),HLOOKUP(N$2+$A2053,Sheet2!BZ:NM,$B2053,0)&lt;&gt;""),HLOOKUP(N$2+$A2053,Sheet2!BZ:NM,$B2053,0),"")</f>
        <v/>
      </c>
      <c r="O2053" t="str">
        <f>IF(OR(HLOOKUP(O$2+$A2053,Sheet2!CA:NN,$B2053,0),HLOOKUP(O$2+$A2053,Sheet2!CA:NN,$B2053,0)&lt;&gt;""),HLOOKUP(O$2+$A2053,Sheet2!CA:NN,$B2053,0),"")</f>
        <v/>
      </c>
      <c r="P2053" t="str">
        <f>IF(OR(HLOOKUP(P$2+$A2053,Sheet2!CB:NO,$B2053,0),HLOOKUP(P$2+$A2053,Sheet2!CB:NO,$B2053,0)&lt;&gt;""),HLOOKUP(P$2+$A2053,Sheet2!CB:NO,$B2053,0),"")</f>
        <v/>
      </c>
      <c r="Q2053" t="str">
        <f>IF(OR(HLOOKUP(Q$2+$A2053,Sheet2!CC:NO,$B2053,0),HLOOKUP(Q$2+$A2053,Sheet2!CC:NO,$B2053,0)&lt;&gt;""),HLOOKUP(Q$2+$A2053,Sheet2!CC:NO,$B2053,0),"")</f>
        <v/>
      </c>
    </row>
    <row r="2054" spans="1:17" x14ac:dyDescent="0.25">
      <c r="A2054" s="64">
        <f t="shared" ref="A2054:A2117" si="259">IF(C2054&lt;&gt;1,A2053+6,0)</f>
        <v>0</v>
      </c>
      <c r="B2054" s="64">
        <f t="shared" ref="B2054:B2117" si="260">IF(C2054&lt;&gt;1,B2053,B2053+1)</f>
        <v>210</v>
      </c>
      <c r="C2054" s="64">
        <f t="shared" ref="C2054:C2117" si="261">IF($C$3-C2053=0,1,C2053+1)</f>
        <v>1</v>
      </c>
      <c r="D2054" s="64">
        <f t="shared" ref="D2054:D2117" si="262">IF(C2054=1,D2053+1,D2053)</f>
        <v>206</v>
      </c>
      <c r="E2054" s="64">
        <f t="shared" ref="E2054:E2117" si="263">IF(D2054&lt;&gt;D2053,E2053+5,E2053)</f>
        <v>1026</v>
      </c>
      <c r="F2054" s="64" t="str">
        <f t="shared" si="256"/>
        <v/>
      </c>
      <c r="G2054" s="64" t="str">
        <f t="shared" si="257"/>
        <v/>
      </c>
      <c r="H2054" s="64" t="str">
        <f t="shared" si="258"/>
        <v/>
      </c>
      <c r="I2054" s="80" t="str">
        <f>IFERROR(VLOOKUP(D2054,Sheet2!A:B,2,0),"")</f>
        <v/>
      </c>
      <c r="J2054" s="64" t="str">
        <f>IFERROR(IF(I2054&lt;&gt;"",VLOOKUP(I2054,Sheet2!B:C,2,0),""),"")</f>
        <v/>
      </c>
      <c r="K2054" s="64" t="str">
        <f>IFERROR( IF(I2054&lt;&gt;"", HLOOKUP(L$2+$A2054,Sheet2!BX:NK,2,0),""),"")</f>
        <v/>
      </c>
      <c r="L2054" t="str">
        <f>IF(OR(HLOOKUP(L$2+$A2054,Sheet2!BX:NK,$B2054,0),HLOOKUP(L$2+$A2054,Sheet2!BX:NK,$B2054,0)&lt;&gt;""),HLOOKUP(L$2+$A2054,Sheet2!BX:NK,$B2054,0),"")</f>
        <v/>
      </c>
      <c r="M2054" t="str">
        <f>IF(OR(HLOOKUP(M$2+$A2054,Sheet2!BY:NL,$B2054,0),HLOOKUP(M$2+$A2054,Sheet2!BY:NL,$B2054,0)&lt;&gt;""),HLOOKUP(M$2+$A2054,Sheet2!BY:NL,$B2054,0),"")</f>
        <v/>
      </c>
      <c r="N2054" t="str">
        <f>IF(OR(HLOOKUP(N$2+$A2054,Sheet2!BZ:NM,$B2054,0),HLOOKUP(N$2+$A2054,Sheet2!BZ:NM,$B2054,0)&lt;&gt;""),HLOOKUP(N$2+$A2054,Sheet2!BZ:NM,$B2054,0),"")</f>
        <v/>
      </c>
      <c r="O2054" t="str">
        <f>IF(OR(HLOOKUP(O$2+$A2054,Sheet2!CA:NN,$B2054,0),HLOOKUP(O$2+$A2054,Sheet2!CA:NN,$B2054,0)&lt;&gt;""),HLOOKUP(O$2+$A2054,Sheet2!CA:NN,$B2054,0),"")</f>
        <v/>
      </c>
      <c r="P2054" t="str">
        <f>IF(OR(HLOOKUP(P$2+$A2054,Sheet2!CB:NO,$B2054,0),HLOOKUP(P$2+$A2054,Sheet2!CB:NO,$B2054,0)&lt;&gt;""),HLOOKUP(P$2+$A2054,Sheet2!CB:NO,$B2054,0),"")</f>
        <v/>
      </c>
      <c r="Q2054" t="str">
        <f>IF(OR(HLOOKUP(Q$2+$A2054,Sheet2!CC:NO,$B2054,0),HLOOKUP(Q$2+$A2054,Sheet2!CC:NO,$B2054,0)&lt;&gt;""),HLOOKUP(Q$2+$A2054,Sheet2!CC:NO,$B2054,0),"")</f>
        <v/>
      </c>
    </row>
    <row r="2055" spans="1:17" x14ac:dyDescent="0.25">
      <c r="A2055" s="64">
        <f t="shared" si="259"/>
        <v>6</v>
      </c>
      <c r="B2055" s="64">
        <f t="shared" si="260"/>
        <v>210</v>
      </c>
      <c r="C2055" s="64">
        <f t="shared" si="261"/>
        <v>2</v>
      </c>
      <c r="D2055" s="64">
        <f t="shared" si="262"/>
        <v>206</v>
      </c>
      <c r="E2055" s="64">
        <f t="shared" si="263"/>
        <v>1026</v>
      </c>
      <c r="F2055" s="64" t="str">
        <f t="shared" si="256"/>
        <v/>
      </c>
      <c r="G2055" s="64" t="str">
        <f t="shared" si="257"/>
        <v/>
      </c>
      <c r="H2055" s="64" t="str">
        <f t="shared" si="258"/>
        <v/>
      </c>
      <c r="I2055" s="80" t="str">
        <f>IFERROR(VLOOKUP(D2055,Sheet2!A:B,2,0),"")</f>
        <v/>
      </c>
      <c r="J2055" s="64" t="str">
        <f>IFERROR(IF(I2055&lt;&gt;"",VLOOKUP(I2055,Sheet2!B:C,2,0),""),"")</f>
        <v/>
      </c>
      <c r="K2055" s="64" t="str">
        <f>IFERROR( IF(I2055&lt;&gt;"", HLOOKUP(L$2+$A2055,Sheet2!BX:NK,2,0),""),"")</f>
        <v/>
      </c>
      <c r="L2055" t="str">
        <f>IF(OR(HLOOKUP(L$2+$A2055,Sheet2!BX:NK,$B2055,0),HLOOKUP(L$2+$A2055,Sheet2!BX:NK,$B2055,0)&lt;&gt;""),HLOOKUP(L$2+$A2055,Sheet2!BX:NK,$B2055,0),"")</f>
        <v/>
      </c>
      <c r="M2055" t="str">
        <f>IF(OR(HLOOKUP(M$2+$A2055,Sheet2!BY:NL,$B2055,0),HLOOKUP(M$2+$A2055,Sheet2!BY:NL,$B2055,0)&lt;&gt;""),HLOOKUP(M$2+$A2055,Sheet2!BY:NL,$B2055,0),"")</f>
        <v/>
      </c>
      <c r="N2055" t="str">
        <f>IF(OR(HLOOKUP(N$2+$A2055,Sheet2!BZ:NM,$B2055,0),HLOOKUP(N$2+$A2055,Sheet2!BZ:NM,$B2055,0)&lt;&gt;""),HLOOKUP(N$2+$A2055,Sheet2!BZ:NM,$B2055,0),"")</f>
        <v/>
      </c>
      <c r="O2055" t="str">
        <f>IF(OR(HLOOKUP(O$2+$A2055,Sheet2!CA:NN,$B2055,0),HLOOKUP(O$2+$A2055,Sheet2!CA:NN,$B2055,0)&lt;&gt;""),HLOOKUP(O$2+$A2055,Sheet2!CA:NN,$B2055,0),"")</f>
        <v/>
      </c>
      <c r="P2055" t="str">
        <f>IF(OR(HLOOKUP(P$2+$A2055,Sheet2!CB:NO,$B2055,0),HLOOKUP(P$2+$A2055,Sheet2!CB:NO,$B2055,0)&lt;&gt;""),HLOOKUP(P$2+$A2055,Sheet2!CB:NO,$B2055,0),"")</f>
        <v/>
      </c>
      <c r="Q2055" t="str">
        <f>IF(OR(HLOOKUP(Q$2+$A2055,Sheet2!CC:NO,$B2055,0),HLOOKUP(Q$2+$A2055,Sheet2!CC:NO,$B2055,0)&lt;&gt;""),HLOOKUP(Q$2+$A2055,Sheet2!CC:NO,$B2055,0),"")</f>
        <v/>
      </c>
    </row>
    <row r="2056" spans="1:17" x14ac:dyDescent="0.25">
      <c r="A2056" s="64">
        <f t="shared" si="259"/>
        <v>12</v>
      </c>
      <c r="B2056" s="64">
        <f t="shared" si="260"/>
        <v>210</v>
      </c>
      <c r="C2056" s="64">
        <f t="shared" si="261"/>
        <v>3</v>
      </c>
      <c r="D2056" s="64">
        <f t="shared" si="262"/>
        <v>206</v>
      </c>
      <c r="E2056" s="64">
        <f t="shared" si="263"/>
        <v>1026</v>
      </c>
      <c r="F2056" s="64" t="str">
        <f t="shared" si="256"/>
        <v/>
      </c>
      <c r="G2056" s="64" t="str">
        <f t="shared" si="257"/>
        <v/>
      </c>
      <c r="H2056" s="64" t="str">
        <f t="shared" si="258"/>
        <v/>
      </c>
      <c r="I2056" s="80" t="str">
        <f>IFERROR(VLOOKUP(D2056,Sheet2!A:B,2,0),"")</f>
        <v/>
      </c>
      <c r="J2056" s="64" t="str">
        <f>IFERROR(IF(I2056&lt;&gt;"",VLOOKUP(I2056,Sheet2!B:C,2,0),""),"")</f>
        <v/>
      </c>
      <c r="K2056" s="64" t="str">
        <f>IFERROR( IF(I2056&lt;&gt;"", HLOOKUP(L$2+$A2056,Sheet2!BX:NK,2,0),""),"")</f>
        <v/>
      </c>
      <c r="L2056" t="str">
        <f>IF(OR(HLOOKUP(L$2+$A2056,Sheet2!BX:NK,$B2056,0),HLOOKUP(L$2+$A2056,Sheet2!BX:NK,$B2056,0)&lt;&gt;""),HLOOKUP(L$2+$A2056,Sheet2!BX:NK,$B2056,0),"")</f>
        <v/>
      </c>
      <c r="M2056" t="str">
        <f>IF(OR(HLOOKUP(M$2+$A2056,Sheet2!BY:NL,$B2056,0),HLOOKUP(M$2+$A2056,Sheet2!BY:NL,$B2056,0)&lt;&gt;""),HLOOKUP(M$2+$A2056,Sheet2!BY:NL,$B2056,0),"")</f>
        <v/>
      </c>
      <c r="N2056" t="str">
        <f>IF(OR(HLOOKUP(N$2+$A2056,Sheet2!BZ:NM,$B2056,0),HLOOKUP(N$2+$A2056,Sheet2!BZ:NM,$B2056,0)&lt;&gt;""),HLOOKUP(N$2+$A2056,Sheet2!BZ:NM,$B2056,0),"")</f>
        <v/>
      </c>
      <c r="O2056" t="str">
        <f>IF(OR(HLOOKUP(O$2+$A2056,Sheet2!CA:NN,$B2056,0),HLOOKUP(O$2+$A2056,Sheet2!CA:NN,$B2056,0)&lt;&gt;""),HLOOKUP(O$2+$A2056,Sheet2!CA:NN,$B2056,0),"")</f>
        <v/>
      </c>
      <c r="P2056" t="str">
        <f>IF(OR(HLOOKUP(P$2+$A2056,Sheet2!CB:NO,$B2056,0),HLOOKUP(P$2+$A2056,Sheet2!CB:NO,$B2056,0)&lt;&gt;""),HLOOKUP(P$2+$A2056,Sheet2!CB:NO,$B2056,0),"")</f>
        <v/>
      </c>
      <c r="Q2056" t="str">
        <f>IF(OR(HLOOKUP(Q$2+$A2056,Sheet2!CC:NO,$B2056,0),HLOOKUP(Q$2+$A2056,Sheet2!CC:NO,$B2056,0)&lt;&gt;""),HLOOKUP(Q$2+$A2056,Sheet2!CC:NO,$B2056,0),"")</f>
        <v/>
      </c>
    </row>
    <row r="2057" spans="1:17" x14ac:dyDescent="0.25">
      <c r="A2057" s="64">
        <f t="shared" si="259"/>
        <v>18</v>
      </c>
      <c r="B2057" s="64">
        <f t="shared" si="260"/>
        <v>210</v>
      </c>
      <c r="C2057" s="64">
        <f t="shared" si="261"/>
        <v>4</v>
      </c>
      <c r="D2057" s="64">
        <f t="shared" si="262"/>
        <v>206</v>
      </c>
      <c r="E2057" s="64">
        <f t="shared" si="263"/>
        <v>1026</v>
      </c>
      <c r="F2057" s="64" t="str">
        <f t="shared" si="256"/>
        <v/>
      </c>
      <c r="G2057" s="64" t="str">
        <f t="shared" si="257"/>
        <v/>
      </c>
      <c r="H2057" s="64" t="str">
        <f t="shared" si="258"/>
        <v/>
      </c>
      <c r="I2057" s="80" t="str">
        <f>IFERROR(VLOOKUP(D2057,Sheet2!A:B,2,0),"")</f>
        <v/>
      </c>
      <c r="J2057" s="64" t="str">
        <f>IFERROR(IF(I2057&lt;&gt;"",VLOOKUP(I2057,Sheet2!B:C,2,0),""),"")</f>
        <v/>
      </c>
      <c r="K2057" s="64" t="str">
        <f>IFERROR( IF(I2057&lt;&gt;"", HLOOKUP(L$2+$A2057,Sheet2!BX:NK,2,0),""),"")</f>
        <v/>
      </c>
      <c r="L2057" t="str">
        <f>IF(OR(HLOOKUP(L$2+$A2057,Sheet2!BX:NK,$B2057,0),HLOOKUP(L$2+$A2057,Sheet2!BX:NK,$B2057,0)&lt;&gt;""),HLOOKUP(L$2+$A2057,Sheet2!BX:NK,$B2057,0),"")</f>
        <v/>
      </c>
      <c r="M2057" t="str">
        <f>IF(OR(HLOOKUP(M$2+$A2057,Sheet2!BY:NL,$B2057,0),HLOOKUP(M$2+$A2057,Sheet2!BY:NL,$B2057,0)&lt;&gt;""),HLOOKUP(M$2+$A2057,Sheet2!BY:NL,$B2057,0),"")</f>
        <v/>
      </c>
      <c r="N2057" t="str">
        <f>IF(OR(HLOOKUP(N$2+$A2057,Sheet2!BZ:NM,$B2057,0),HLOOKUP(N$2+$A2057,Sheet2!BZ:NM,$B2057,0)&lt;&gt;""),HLOOKUP(N$2+$A2057,Sheet2!BZ:NM,$B2057,0),"")</f>
        <v/>
      </c>
      <c r="O2057" t="str">
        <f>IF(OR(HLOOKUP(O$2+$A2057,Sheet2!CA:NN,$B2057,0),HLOOKUP(O$2+$A2057,Sheet2!CA:NN,$B2057,0)&lt;&gt;""),HLOOKUP(O$2+$A2057,Sheet2!CA:NN,$B2057,0),"")</f>
        <v/>
      </c>
      <c r="P2057" t="str">
        <f>IF(OR(HLOOKUP(P$2+$A2057,Sheet2!CB:NO,$B2057,0),HLOOKUP(P$2+$A2057,Sheet2!CB:NO,$B2057,0)&lt;&gt;""),HLOOKUP(P$2+$A2057,Sheet2!CB:NO,$B2057,0),"")</f>
        <v/>
      </c>
      <c r="Q2057" t="str">
        <f>IF(OR(HLOOKUP(Q$2+$A2057,Sheet2!CC:NO,$B2057,0),HLOOKUP(Q$2+$A2057,Sheet2!CC:NO,$B2057,0)&lt;&gt;""),HLOOKUP(Q$2+$A2057,Sheet2!CC:NO,$B2057,0),"")</f>
        <v/>
      </c>
    </row>
    <row r="2058" spans="1:17" x14ac:dyDescent="0.25">
      <c r="A2058" s="64">
        <f t="shared" si="259"/>
        <v>24</v>
      </c>
      <c r="B2058" s="64">
        <f t="shared" si="260"/>
        <v>210</v>
      </c>
      <c r="C2058" s="64">
        <f t="shared" si="261"/>
        <v>5</v>
      </c>
      <c r="D2058" s="64">
        <f t="shared" si="262"/>
        <v>206</v>
      </c>
      <c r="E2058" s="64">
        <f t="shared" si="263"/>
        <v>1026</v>
      </c>
      <c r="F2058" s="64" t="str">
        <f t="shared" si="256"/>
        <v/>
      </c>
      <c r="G2058" s="64" t="str">
        <f t="shared" si="257"/>
        <v/>
      </c>
      <c r="H2058" s="64" t="str">
        <f t="shared" si="258"/>
        <v/>
      </c>
      <c r="I2058" s="80" t="str">
        <f>IFERROR(VLOOKUP(D2058,Sheet2!A:B,2,0),"")</f>
        <v/>
      </c>
      <c r="J2058" s="64" t="str">
        <f>IFERROR(IF(I2058&lt;&gt;"",VLOOKUP(I2058,Sheet2!B:C,2,0),""),"")</f>
        <v/>
      </c>
      <c r="K2058" s="64" t="str">
        <f>IFERROR( IF(I2058&lt;&gt;"", HLOOKUP(L$2+$A2058,Sheet2!BX:NK,2,0),""),"")</f>
        <v/>
      </c>
      <c r="L2058" t="str">
        <f>IF(OR(HLOOKUP(L$2+$A2058,Sheet2!BX:NK,$B2058,0),HLOOKUP(L$2+$A2058,Sheet2!BX:NK,$B2058,0)&lt;&gt;""),HLOOKUP(L$2+$A2058,Sheet2!BX:NK,$B2058,0),"")</f>
        <v/>
      </c>
      <c r="M2058" t="str">
        <f>IF(OR(HLOOKUP(M$2+$A2058,Sheet2!BY:NL,$B2058,0),HLOOKUP(M$2+$A2058,Sheet2!BY:NL,$B2058,0)&lt;&gt;""),HLOOKUP(M$2+$A2058,Sheet2!BY:NL,$B2058,0),"")</f>
        <v/>
      </c>
      <c r="N2058" t="str">
        <f>IF(OR(HLOOKUP(N$2+$A2058,Sheet2!BZ:NM,$B2058,0),HLOOKUP(N$2+$A2058,Sheet2!BZ:NM,$B2058,0)&lt;&gt;""),HLOOKUP(N$2+$A2058,Sheet2!BZ:NM,$B2058,0),"")</f>
        <v/>
      </c>
      <c r="O2058" t="str">
        <f>IF(OR(HLOOKUP(O$2+$A2058,Sheet2!CA:NN,$B2058,0),HLOOKUP(O$2+$A2058,Sheet2!CA:NN,$B2058,0)&lt;&gt;""),HLOOKUP(O$2+$A2058,Sheet2!CA:NN,$B2058,0),"")</f>
        <v/>
      </c>
      <c r="P2058" t="str">
        <f>IF(OR(HLOOKUP(P$2+$A2058,Sheet2!CB:NO,$B2058,0),HLOOKUP(P$2+$A2058,Sheet2!CB:NO,$B2058,0)&lt;&gt;""),HLOOKUP(P$2+$A2058,Sheet2!CB:NO,$B2058,0),"")</f>
        <v/>
      </c>
      <c r="Q2058" t="str">
        <f>IF(OR(HLOOKUP(Q$2+$A2058,Sheet2!CC:NO,$B2058,0),HLOOKUP(Q$2+$A2058,Sheet2!CC:NO,$B2058,0)&lt;&gt;""),HLOOKUP(Q$2+$A2058,Sheet2!CC:NO,$B2058,0),"")</f>
        <v/>
      </c>
    </row>
    <row r="2059" spans="1:17" x14ac:dyDescent="0.25">
      <c r="A2059" s="64">
        <f t="shared" si="259"/>
        <v>30</v>
      </c>
      <c r="B2059" s="64">
        <f t="shared" si="260"/>
        <v>210</v>
      </c>
      <c r="C2059" s="64">
        <f t="shared" si="261"/>
        <v>6</v>
      </c>
      <c r="D2059" s="64">
        <f t="shared" si="262"/>
        <v>206</v>
      </c>
      <c r="E2059" s="64">
        <f t="shared" si="263"/>
        <v>1026</v>
      </c>
      <c r="F2059" s="64" t="str">
        <f t="shared" si="256"/>
        <v/>
      </c>
      <c r="G2059" s="64" t="str">
        <f t="shared" si="257"/>
        <v/>
      </c>
      <c r="H2059" s="64" t="str">
        <f t="shared" si="258"/>
        <v/>
      </c>
      <c r="I2059" s="80" t="str">
        <f>IFERROR(VLOOKUP(D2059,Sheet2!A:B,2,0),"")</f>
        <v/>
      </c>
      <c r="J2059" s="64" t="str">
        <f>IFERROR(IF(I2059&lt;&gt;"",VLOOKUP(I2059,Sheet2!B:C,2,0),""),"")</f>
        <v/>
      </c>
      <c r="K2059" s="64" t="str">
        <f>IFERROR( IF(I2059&lt;&gt;"", HLOOKUP(L$2+$A2059,Sheet2!BX:NK,2,0),""),"")</f>
        <v/>
      </c>
      <c r="L2059" t="str">
        <f>IF(OR(HLOOKUP(L$2+$A2059,Sheet2!BX:NK,$B2059,0),HLOOKUP(L$2+$A2059,Sheet2!BX:NK,$B2059,0)&lt;&gt;""),HLOOKUP(L$2+$A2059,Sheet2!BX:NK,$B2059,0),"")</f>
        <v/>
      </c>
      <c r="M2059" t="str">
        <f>IF(OR(HLOOKUP(M$2+$A2059,Sheet2!BY:NL,$B2059,0),HLOOKUP(M$2+$A2059,Sheet2!BY:NL,$B2059,0)&lt;&gt;""),HLOOKUP(M$2+$A2059,Sheet2!BY:NL,$B2059,0),"")</f>
        <v/>
      </c>
      <c r="N2059" t="str">
        <f>IF(OR(HLOOKUP(N$2+$A2059,Sheet2!BZ:NM,$B2059,0),HLOOKUP(N$2+$A2059,Sheet2!BZ:NM,$B2059,0)&lt;&gt;""),HLOOKUP(N$2+$A2059,Sheet2!BZ:NM,$B2059,0),"")</f>
        <v/>
      </c>
      <c r="O2059" t="str">
        <f>IF(OR(HLOOKUP(O$2+$A2059,Sheet2!CA:NN,$B2059,0),HLOOKUP(O$2+$A2059,Sheet2!CA:NN,$B2059,0)&lt;&gt;""),HLOOKUP(O$2+$A2059,Sheet2!CA:NN,$B2059,0),"")</f>
        <v/>
      </c>
      <c r="P2059" t="str">
        <f>IF(OR(HLOOKUP(P$2+$A2059,Sheet2!CB:NO,$B2059,0),HLOOKUP(P$2+$A2059,Sheet2!CB:NO,$B2059,0)&lt;&gt;""),HLOOKUP(P$2+$A2059,Sheet2!CB:NO,$B2059,0),"")</f>
        <v/>
      </c>
      <c r="Q2059" t="str">
        <f>IF(OR(HLOOKUP(Q$2+$A2059,Sheet2!CC:NO,$B2059,0),HLOOKUP(Q$2+$A2059,Sheet2!CC:NO,$B2059,0)&lt;&gt;""),HLOOKUP(Q$2+$A2059,Sheet2!CC:NO,$B2059,0),"")</f>
        <v/>
      </c>
    </row>
    <row r="2060" spans="1:17" x14ac:dyDescent="0.25">
      <c r="A2060" s="64">
        <f t="shared" si="259"/>
        <v>36</v>
      </c>
      <c r="B2060" s="64">
        <f t="shared" si="260"/>
        <v>210</v>
      </c>
      <c r="C2060" s="64">
        <f t="shared" si="261"/>
        <v>7</v>
      </c>
      <c r="D2060" s="64">
        <f t="shared" si="262"/>
        <v>206</v>
      </c>
      <c r="E2060" s="64">
        <f t="shared" si="263"/>
        <v>1026</v>
      </c>
      <c r="F2060" s="64" t="str">
        <f t="shared" si="256"/>
        <v/>
      </c>
      <c r="G2060" s="64" t="str">
        <f t="shared" si="257"/>
        <v/>
      </c>
      <c r="H2060" s="64" t="str">
        <f t="shared" si="258"/>
        <v/>
      </c>
      <c r="I2060" s="80" t="str">
        <f>IFERROR(VLOOKUP(D2060,Sheet2!A:B,2,0),"")</f>
        <v/>
      </c>
      <c r="J2060" s="64" t="str">
        <f>IFERROR(IF(I2060&lt;&gt;"",VLOOKUP(I2060,Sheet2!B:C,2,0),""),"")</f>
        <v/>
      </c>
      <c r="K2060" s="64" t="str">
        <f>IFERROR( IF(I2060&lt;&gt;"", HLOOKUP(L$2+$A2060,Sheet2!BX:NK,2,0),""),"")</f>
        <v/>
      </c>
      <c r="L2060" t="str">
        <f>IF(OR(HLOOKUP(L$2+$A2060,Sheet2!BX:NK,$B2060,0),HLOOKUP(L$2+$A2060,Sheet2!BX:NK,$B2060,0)&lt;&gt;""),HLOOKUP(L$2+$A2060,Sheet2!BX:NK,$B2060,0),"")</f>
        <v/>
      </c>
      <c r="M2060" t="str">
        <f>IF(OR(HLOOKUP(M$2+$A2060,Sheet2!BY:NL,$B2060,0),HLOOKUP(M$2+$A2060,Sheet2!BY:NL,$B2060,0)&lt;&gt;""),HLOOKUP(M$2+$A2060,Sheet2!BY:NL,$B2060,0),"")</f>
        <v/>
      </c>
      <c r="N2060" t="str">
        <f>IF(OR(HLOOKUP(N$2+$A2060,Sheet2!BZ:NM,$B2060,0),HLOOKUP(N$2+$A2060,Sheet2!BZ:NM,$B2060,0)&lt;&gt;""),HLOOKUP(N$2+$A2060,Sheet2!BZ:NM,$B2060,0),"")</f>
        <v/>
      </c>
      <c r="O2060" t="str">
        <f>IF(OR(HLOOKUP(O$2+$A2060,Sheet2!CA:NN,$B2060,0),HLOOKUP(O$2+$A2060,Sheet2!CA:NN,$B2060,0)&lt;&gt;""),HLOOKUP(O$2+$A2060,Sheet2!CA:NN,$B2060,0),"")</f>
        <v/>
      </c>
      <c r="P2060" t="str">
        <f>IF(OR(HLOOKUP(P$2+$A2060,Sheet2!CB:NO,$B2060,0),HLOOKUP(P$2+$A2060,Sheet2!CB:NO,$B2060,0)&lt;&gt;""),HLOOKUP(P$2+$A2060,Sheet2!CB:NO,$B2060,0),"")</f>
        <v/>
      </c>
      <c r="Q2060" t="str">
        <f>IF(OR(HLOOKUP(Q$2+$A2060,Sheet2!CC:NO,$B2060,0),HLOOKUP(Q$2+$A2060,Sheet2!CC:NO,$B2060,0)&lt;&gt;""),HLOOKUP(Q$2+$A2060,Sheet2!CC:NO,$B2060,0),"")</f>
        <v/>
      </c>
    </row>
    <row r="2061" spans="1:17" x14ac:dyDescent="0.25">
      <c r="A2061" s="64">
        <f t="shared" si="259"/>
        <v>42</v>
      </c>
      <c r="B2061" s="64">
        <f t="shared" si="260"/>
        <v>210</v>
      </c>
      <c r="C2061" s="64">
        <f t="shared" si="261"/>
        <v>8</v>
      </c>
      <c r="D2061" s="64">
        <f t="shared" si="262"/>
        <v>206</v>
      </c>
      <c r="E2061" s="64">
        <f t="shared" si="263"/>
        <v>1026</v>
      </c>
      <c r="F2061" s="64" t="str">
        <f t="shared" si="256"/>
        <v/>
      </c>
      <c r="G2061" s="64" t="str">
        <f t="shared" si="257"/>
        <v/>
      </c>
      <c r="H2061" s="64" t="str">
        <f t="shared" si="258"/>
        <v/>
      </c>
      <c r="I2061" s="80" t="str">
        <f>IFERROR(VLOOKUP(D2061,Sheet2!A:B,2,0),"")</f>
        <v/>
      </c>
      <c r="J2061" s="64" t="str">
        <f>IFERROR(IF(I2061&lt;&gt;"",VLOOKUP(I2061,Sheet2!B:C,2,0),""),"")</f>
        <v/>
      </c>
      <c r="K2061" s="64" t="str">
        <f>IFERROR( IF(I2061&lt;&gt;"", HLOOKUP(L$2+$A2061,Sheet2!BX:NK,2,0),""),"")</f>
        <v/>
      </c>
      <c r="L2061" t="str">
        <f>IF(OR(HLOOKUP(L$2+$A2061,Sheet2!BX:NK,$B2061,0),HLOOKUP(L$2+$A2061,Sheet2!BX:NK,$B2061,0)&lt;&gt;""),HLOOKUP(L$2+$A2061,Sheet2!BX:NK,$B2061,0),"")</f>
        <v/>
      </c>
      <c r="M2061" t="str">
        <f>IF(OR(HLOOKUP(M$2+$A2061,Sheet2!BY:NL,$B2061,0),HLOOKUP(M$2+$A2061,Sheet2!BY:NL,$B2061,0)&lt;&gt;""),HLOOKUP(M$2+$A2061,Sheet2!BY:NL,$B2061,0),"")</f>
        <v/>
      </c>
      <c r="N2061" t="str">
        <f>IF(OR(HLOOKUP(N$2+$A2061,Sheet2!BZ:NM,$B2061,0),HLOOKUP(N$2+$A2061,Sheet2!BZ:NM,$B2061,0)&lt;&gt;""),HLOOKUP(N$2+$A2061,Sheet2!BZ:NM,$B2061,0),"")</f>
        <v/>
      </c>
      <c r="O2061" t="str">
        <f>IF(OR(HLOOKUP(O$2+$A2061,Sheet2!CA:NN,$B2061,0),HLOOKUP(O$2+$A2061,Sheet2!CA:NN,$B2061,0)&lt;&gt;""),HLOOKUP(O$2+$A2061,Sheet2!CA:NN,$B2061,0),"")</f>
        <v/>
      </c>
      <c r="P2061" t="str">
        <f>IF(OR(HLOOKUP(P$2+$A2061,Sheet2!CB:NO,$B2061,0),HLOOKUP(P$2+$A2061,Sheet2!CB:NO,$B2061,0)&lt;&gt;""),HLOOKUP(P$2+$A2061,Sheet2!CB:NO,$B2061,0),"")</f>
        <v/>
      </c>
      <c r="Q2061" t="str">
        <f>IF(OR(HLOOKUP(Q$2+$A2061,Sheet2!CC:NO,$B2061,0),HLOOKUP(Q$2+$A2061,Sheet2!CC:NO,$B2061,0)&lt;&gt;""),HLOOKUP(Q$2+$A2061,Sheet2!CC:NO,$B2061,0),"")</f>
        <v/>
      </c>
    </row>
    <row r="2062" spans="1:17" x14ac:dyDescent="0.25">
      <c r="A2062" s="64">
        <f t="shared" si="259"/>
        <v>48</v>
      </c>
      <c r="B2062" s="64">
        <f t="shared" si="260"/>
        <v>210</v>
      </c>
      <c r="C2062" s="64">
        <f t="shared" si="261"/>
        <v>9</v>
      </c>
      <c r="D2062" s="64">
        <f t="shared" si="262"/>
        <v>206</v>
      </c>
      <c r="E2062" s="64">
        <f t="shared" si="263"/>
        <v>1026</v>
      </c>
      <c r="F2062" s="64" t="str">
        <f t="shared" si="256"/>
        <v/>
      </c>
      <c r="G2062" s="64" t="str">
        <f t="shared" si="257"/>
        <v/>
      </c>
      <c r="H2062" s="64" t="str">
        <f t="shared" si="258"/>
        <v/>
      </c>
      <c r="I2062" s="80" t="str">
        <f>IFERROR(VLOOKUP(D2062,Sheet2!A:B,2,0),"")</f>
        <v/>
      </c>
      <c r="J2062" s="64" t="str">
        <f>IFERROR(IF(I2062&lt;&gt;"",VLOOKUP(I2062,Sheet2!B:C,2,0),""),"")</f>
        <v/>
      </c>
      <c r="K2062" s="64" t="str">
        <f>IFERROR( IF(I2062&lt;&gt;"", HLOOKUP(L$2+$A2062,Sheet2!BX:NK,2,0),""),"")</f>
        <v/>
      </c>
      <c r="L2062" t="str">
        <f>IF(OR(HLOOKUP(L$2+$A2062,Sheet2!BX:NK,$B2062,0),HLOOKUP(L$2+$A2062,Sheet2!BX:NK,$B2062,0)&lt;&gt;""),HLOOKUP(L$2+$A2062,Sheet2!BX:NK,$B2062,0),"")</f>
        <v/>
      </c>
      <c r="M2062" t="str">
        <f>IF(OR(HLOOKUP(M$2+$A2062,Sheet2!BY:NL,$B2062,0),HLOOKUP(M$2+$A2062,Sheet2!BY:NL,$B2062,0)&lt;&gt;""),HLOOKUP(M$2+$A2062,Sheet2!BY:NL,$B2062,0),"")</f>
        <v/>
      </c>
      <c r="N2062" t="str">
        <f>IF(OR(HLOOKUP(N$2+$A2062,Sheet2!BZ:NM,$B2062,0),HLOOKUP(N$2+$A2062,Sheet2!BZ:NM,$B2062,0)&lt;&gt;""),HLOOKUP(N$2+$A2062,Sheet2!BZ:NM,$B2062,0),"")</f>
        <v/>
      </c>
      <c r="O2062" t="str">
        <f>IF(OR(HLOOKUP(O$2+$A2062,Sheet2!CA:NN,$B2062,0),HLOOKUP(O$2+$A2062,Sheet2!CA:NN,$B2062,0)&lt;&gt;""),HLOOKUP(O$2+$A2062,Sheet2!CA:NN,$B2062,0),"")</f>
        <v/>
      </c>
      <c r="P2062" t="str">
        <f>IF(OR(HLOOKUP(P$2+$A2062,Sheet2!CB:NO,$B2062,0),HLOOKUP(P$2+$A2062,Sheet2!CB:NO,$B2062,0)&lt;&gt;""),HLOOKUP(P$2+$A2062,Sheet2!CB:NO,$B2062,0),"")</f>
        <v/>
      </c>
      <c r="Q2062" t="str">
        <f>IF(OR(HLOOKUP(Q$2+$A2062,Sheet2!CC:NO,$B2062,0),HLOOKUP(Q$2+$A2062,Sheet2!CC:NO,$B2062,0)&lt;&gt;""),HLOOKUP(Q$2+$A2062,Sheet2!CC:NO,$B2062,0),"")</f>
        <v/>
      </c>
    </row>
    <row r="2063" spans="1:17" x14ac:dyDescent="0.25">
      <c r="A2063" s="64">
        <f t="shared" si="259"/>
        <v>54</v>
      </c>
      <c r="B2063" s="64">
        <f t="shared" si="260"/>
        <v>210</v>
      </c>
      <c r="C2063" s="64">
        <f t="shared" si="261"/>
        <v>10</v>
      </c>
      <c r="D2063" s="64">
        <f t="shared" si="262"/>
        <v>206</v>
      </c>
      <c r="E2063" s="64">
        <f t="shared" si="263"/>
        <v>1026</v>
      </c>
      <c r="F2063" s="64" t="str">
        <f t="shared" si="256"/>
        <v/>
      </c>
      <c r="G2063" s="64" t="str">
        <f t="shared" si="257"/>
        <v/>
      </c>
      <c r="H2063" s="64" t="str">
        <f t="shared" si="258"/>
        <v/>
      </c>
      <c r="I2063" s="80" t="str">
        <f>IFERROR(VLOOKUP(D2063,Sheet2!A:B,2,0),"")</f>
        <v/>
      </c>
      <c r="J2063" s="64" t="str">
        <f>IFERROR(IF(I2063&lt;&gt;"",VLOOKUP(I2063,Sheet2!B:C,2,0),""),"")</f>
        <v/>
      </c>
      <c r="K2063" s="64" t="str">
        <f>IFERROR( IF(I2063&lt;&gt;"", HLOOKUP(L$2+$A2063,Sheet2!BX:NK,2,0),""),"")</f>
        <v/>
      </c>
      <c r="L2063" t="str">
        <f>IF(OR(HLOOKUP(L$2+$A2063,Sheet2!BX:NK,$B2063,0),HLOOKUP(L$2+$A2063,Sheet2!BX:NK,$B2063,0)&lt;&gt;""),HLOOKUP(L$2+$A2063,Sheet2!BX:NK,$B2063,0),"")</f>
        <v/>
      </c>
      <c r="M2063" t="str">
        <f>IF(OR(HLOOKUP(M$2+$A2063,Sheet2!BY:NL,$B2063,0),HLOOKUP(M$2+$A2063,Sheet2!BY:NL,$B2063,0)&lt;&gt;""),HLOOKUP(M$2+$A2063,Sheet2!BY:NL,$B2063,0),"")</f>
        <v/>
      </c>
      <c r="N2063" t="str">
        <f>IF(OR(HLOOKUP(N$2+$A2063,Sheet2!BZ:NM,$B2063,0),HLOOKUP(N$2+$A2063,Sheet2!BZ:NM,$B2063,0)&lt;&gt;""),HLOOKUP(N$2+$A2063,Sheet2!BZ:NM,$B2063,0),"")</f>
        <v/>
      </c>
      <c r="O2063" t="str">
        <f>IF(OR(HLOOKUP(O$2+$A2063,Sheet2!CA:NN,$B2063,0),HLOOKUP(O$2+$A2063,Sheet2!CA:NN,$B2063,0)&lt;&gt;""),HLOOKUP(O$2+$A2063,Sheet2!CA:NN,$B2063,0),"")</f>
        <v/>
      </c>
      <c r="P2063" t="str">
        <f>IF(OR(HLOOKUP(P$2+$A2063,Sheet2!CB:NO,$B2063,0),HLOOKUP(P$2+$A2063,Sheet2!CB:NO,$B2063,0)&lt;&gt;""),HLOOKUP(P$2+$A2063,Sheet2!CB:NO,$B2063,0),"")</f>
        <v/>
      </c>
      <c r="Q2063" t="str">
        <f>IF(OR(HLOOKUP(Q$2+$A2063,Sheet2!CC:NO,$B2063,0),HLOOKUP(Q$2+$A2063,Sheet2!CC:NO,$B2063,0)&lt;&gt;""),HLOOKUP(Q$2+$A2063,Sheet2!CC:NO,$B2063,0),"")</f>
        <v/>
      </c>
    </row>
    <row r="2064" spans="1:17" x14ac:dyDescent="0.25">
      <c r="A2064" s="64">
        <f t="shared" si="259"/>
        <v>0</v>
      </c>
      <c r="B2064" s="64">
        <f t="shared" si="260"/>
        <v>211</v>
      </c>
      <c r="C2064" s="64">
        <f t="shared" si="261"/>
        <v>1</v>
      </c>
      <c r="D2064" s="64">
        <f t="shared" si="262"/>
        <v>207</v>
      </c>
      <c r="E2064" s="64">
        <f t="shared" si="263"/>
        <v>1031</v>
      </c>
      <c r="F2064" s="64" t="str">
        <f t="shared" si="256"/>
        <v/>
      </c>
      <c r="G2064" s="64" t="str">
        <f t="shared" si="257"/>
        <v/>
      </c>
      <c r="H2064" s="64" t="str">
        <f t="shared" si="258"/>
        <v/>
      </c>
      <c r="I2064" s="80" t="str">
        <f>IFERROR(VLOOKUP(D2064,Sheet2!A:B,2,0),"")</f>
        <v/>
      </c>
      <c r="J2064" s="64" t="str">
        <f>IFERROR(IF(I2064&lt;&gt;"",VLOOKUP(I2064,Sheet2!B:C,2,0),""),"")</f>
        <v/>
      </c>
      <c r="K2064" s="64" t="str">
        <f>IFERROR( IF(I2064&lt;&gt;"", HLOOKUP(L$2+$A2064,Sheet2!BX:NK,2,0),""),"")</f>
        <v/>
      </c>
      <c r="L2064" t="str">
        <f>IF(OR(HLOOKUP(L$2+$A2064,Sheet2!BX:NK,$B2064,0),HLOOKUP(L$2+$A2064,Sheet2!BX:NK,$B2064,0)&lt;&gt;""),HLOOKUP(L$2+$A2064,Sheet2!BX:NK,$B2064,0),"")</f>
        <v/>
      </c>
      <c r="M2064" t="str">
        <f>IF(OR(HLOOKUP(M$2+$A2064,Sheet2!BY:NL,$B2064,0),HLOOKUP(M$2+$A2064,Sheet2!BY:NL,$B2064,0)&lt;&gt;""),HLOOKUP(M$2+$A2064,Sheet2!BY:NL,$B2064,0),"")</f>
        <v/>
      </c>
      <c r="N2064" t="str">
        <f>IF(OR(HLOOKUP(N$2+$A2064,Sheet2!BZ:NM,$B2064,0),HLOOKUP(N$2+$A2064,Sheet2!BZ:NM,$B2064,0)&lt;&gt;""),HLOOKUP(N$2+$A2064,Sheet2!BZ:NM,$B2064,0),"")</f>
        <v/>
      </c>
      <c r="O2064" t="str">
        <f>IF(OR(HLOOKUP(O$2+$A2064,Sheet2!CA:NN,$B2064,0),HLOOKUP(O$2+$A2064,Sheet2!CA:NN,$B2064,0)&lt;&gt;""),HLOOKUP(O$2+$A2064,Sheet2!CA:NN,$B2064,0),"")</f>
        <v/>
      </c>
      <c r="P2064" t="str">
        <f>IF(OR(HLOOKUP(P$2+$A2064,Sheet2!CB:NO,$B2064,0),HLOOKUP(P$2+$A2064,Sheet2!CB:NO,$B2064,0)&lt;&gt;""),HLOOKUP(P$2+$A2064,Sheet2!CB:NO,$B2064,0),"")</f>
        <v/>
      </c>
      <c r="Q2064" t="str">
        <f>IF(OR(HLOOKUP(Q$2+$A2064,Sheet2!CC:NO,$B2064,0),HLOOKUP(Q$2+$A2064,Sheet2!CC:NO,$B2064,0)&lt;&gt;""),HLOOKUP(Q$2+$A2064,Sheet2!CC:NO,$B2064,0),"")</f>
        <v/>
      </c>
    </row>
    <row r="2065" spans="1:17" x14ac:dyDescent="0.25">
      <c r="A2065" s="64">
        <f t="shared" si="259"/>
        <v>6</v>
      </c>
      <c r="B2065" s="64">
        <f t="shared" si="260"/>
        <v>211</v>
      </c>
      <c r="C2065" s="64">
        <f t="shared" si="261"/>
        <v>2</v>
      </c>
      <c r="D2065" s="64">
        <f t="shared" si="262"/>
        <v>207</v>
      </c>
      <c r="E2065" s="64">
        <f t="shared" si="263"/>
        <v>1031</v>
      </c>
      <c r="F2065" s="64" t="str">
        <f t="shared" si="256"/>
        <v/>
      </c>
      <c r="G2065" s="64" t="str">
        <f t="shared" si="257"/>
        <v/>
      </c>
      <c r="H2065" s="64" t="str">
        <f t="shared" si="258"/>
        <v/>
      </c>
      <c r="I2065" s="80" t="str">
        <f>IFERROR(VLOOKUP(D2065,Sheet2!A:B,2,0),"")</f>
        <v/>
      </c>
      <c r="J2065" s="64" t="str">
        <f>IFERROR(IF(I2065&lt;&gt;"",VLOOKUP(I2065,Sheet2!B:C,2,0),""),"")</f>
        <v/>
      </c>
      <c r="K2065" s="64" t="str">
        <f>IFERROR( IF(I2065&lt;&gt;"", HLOOKUP(L$2+$A2065,Sheet2!BX:NK,2,0),""),"")</f>
        <v/>
      </c>
      <c r="L2065" t="str">
        <f>IF(OR(HLOOKUP(L$2+$A2065,Sheet2!BX:NK,$B2065,0),HLOOKUP(L$2+$A2065,Sheet2!BX:NK,$B2065,0)&lt;&gt;""),HLOOKUP(L$2+$A2065,Sheet2!BX:NK,$B2065,0),"")</f>
        <v/>
      </c>
      <c r="M2065" t="str">
        <f>IF(OR(HLOOKUP(M$2+$A2065,Sheet2!BY:NL,$B2065,0),HLOOKUP(M$2+$A2065,Sheet2!BY:NL,$B2065,0)&lt;&gt;""),HLOOKUP(M$2+$A2065,Sheet2!BY:NL,$B2065,0),"")</f>
        <v/>
      </c>
      <c r="N2065" t="str">
        <f>IF(OR(HLOOKUP(N$2+$A2065,Sheet2!BZ:NM,$B2065,0),HLOOKUP(N$2+$A2065,Sheet2!BZ:NM,$B2065,0)&lt;&gt;""),HLOOKUP(N$2+$A2065,Sheet2!BZ:NM,$B2065,0),"")</f>
        <v/>
      </c>
      <c r="O2065" t="str">
        <f>IF(OR(HLOOKUP(O$2+$A2065,Sheet2!CA:NN,$B2065,0),HLOOKUP(O$2+$A2065,Sheet2!CA:NN,$B2065,0)&lt;&gt;""),HLOOKUP(O$2+$A2065,Sheet2!CA:NN,$B2065,0),"")</f>
        <v/>
      </c>
      <c r="P2065" t="str">
        <f>IF(OR(HLOOKUP(P$2+$A2065,Sheet2!CB:NO,$B2065,0),HLOOKUP(P$2+$A2065,Sheet2!CB:NO,$B2065,0)&lt;&gt;""),HLOOKUP(P$2+$A2065,Sheet2!CB:NO,$B2065,0),"")</f>
        <v/>
      </c>
      <c r="Q2065" t="str">
        <f>IF(OR(HLOOKUP(Q$2+$A2065,Sheet2!CC:NO,$B2065,0),HLOOKUP(Q$2+$A2065,Sheet2!CC:NO,$B2065,0)&lt;&gt;""),HLOOKUP(Q$2+$A2065,Sheet2!CC:NO,$B2065,0),"")</f>
        <v/>
      </c>
    </row>
    <row r="2066" spans="1:17" x14ac:dyDescent="0.25">
      <c r="A2066" s="64">
        <f t="shared" si="259"/>
        <v>12</v>
      </c>
      <c r="B2066" s="64">
        <f t="shared" si="260"/>
        <v>211</v>
      </c>
      <c r="C2066" s="64">
        <f t="shared" si="261"/>
        <v>3</v>
      </c>
      <c r="D2066" s="64">
        <f t="shared" si="262"/>
        <v>207</v>
      </c>
      <c r="E2066" s="64">
        <f t="shared" si="263"/>
        <v>1031</v>
      </c>
      <c r="F2066" s="64" t="str">
        <f t="shared" si="256"/>
        <v/>
      </c>
      <c r="G2066" s="64" t="str">
        <f t="shared" si="257"/>
        <v/>
      </c>
      <c r="H2066" s="64" t="str">
        <f t="shared" si="258"/>
        <v/>
      </c>
      <c r="I2066" s="80" t="str">
        <f>IFERROR(VLOOKUP(D2066,Sheet2!A:B,2,0),"")</f>
        <v/>
      </c>
      <c r="J2066" s="64" t="str">
        <f>IFERROR(IF(I2066&lt;&gt;"",VLOOKUP(I2066,Sheet2!B:C,2,0),""),"")</f>
        <v/>
      </c>
      <c r="K2066" s="64" t="str">
        <f>IFERROR( IF(I2066&lt;&gt;"", HLOOKUP(L$2+$A2066,Sheet2!BX:NK,2,0),""),"")</f>
        <v/>
      </c>
      <c r="L2066" t="str">
        <f>IF(OR(HLOOKUP(L$2+$A2066,Sheet2!BX:NK,$B2066,0),HLOOKUP(L$2+$A2066,Sheet2!BX:NK,$B2066,0)&lt;&gt;""),HLOOKUP(L$2+$A2066,Sheet2!BX:NK,$B2066,0),"")</f>
        <v/>
      </c>
      <c r="M2066" t="str">
        <f>IF(OR(HLOOKUP(M$2+$A2066,Sheet2!BY:NL,$B2066,0),HLOOKUP(M$2+$A2066,Sheet2!BY:NL,$B2066,0)&lt;&gt;""),HLOOKUP(M$2+$A2066,Sheet2!BY:NL,$B2066,0),"")</f>
        <v/>
      </c>
      <c r="N2066" t="str">
        <f>IF(OR(HLOOKUP(N$2+$A2066,Sheet2!BZ:NM,$B2066,0),HLOOKUP(N$2+$A2066,Sheet2!BZ:NM,$B2066,0)&lt;&gt;""),HLOOKUP(N$2+$A2066,Sheet2!BZ:NM,$B2066,0),"")</f>
        <v/>
      </c>
      <c r="O2066" t="str">
        <f>IF(OR(HLOOKUP(O$2+$A2066,Sheet2!CA:NN,$B2066,0),HLOOKUP(O$2+$A2066,Sheet2!CA:NN,$B2066,0)&lt;&gt;""),HLOOKUP(O$2+$A2066,Sheet2!CA:NN,$B2066,0),"")</f>
        <v/>
      </c>
      <c r="P2066" t="str">
        <f>IF(OR(HLOOKUP(P$2+$A2066,Sheet2!CB:NO,$B2066,0),HLOOKUP(P$2+$A2066,Sheet2!CB:NO,$B2066,0)&lt;&gt;""),HLOOKUP(P$2+$A2066,Sheet2!CB:NO,$B2066,0),"")</f>
        <v/>
      </c>
      <c r="Q2066" t="str">
        <f>IF(OR(HLOOKUP(Q$2+$A2066,Sheet2!CC:NO,$B2066,0),HLOOKUP(Q$2+$A2066,Sheet2!CC:NO,$B2066,0)&lt;&gt;""),HLOOKUP(Q$2+$A2066,Sheet2!CC:NO,$B2066,0),"")</f>
        <v/>
      </c>
    </row>
    <row r="2067" spans="1:17" x14ac:dyDescent="0.25">
      <c r="A2067" s="64">
        <f t="shared" si="259"/>
        <v>18</v>
      </c>
      <c r="B2067" s="64">
        <f t="shared" si="260"/>
        <v>211</v>
      </c>
      <c r="C2067" s="64">
        <f t="shared" si="261"/>
        <v>4</v>
      </c>
      <c r="D2067" s="64">
        <f t="shared" si="262"/>
        <v>207</v>
      </c>
      <c r="E2067" s="64">
        <f t="shared" si="263"/>
        <v>1031</v>
      </c>
      <c r="F2067" s="64" t="str">
        <f t="shared" si="256"/>
        <v/>
      </c>
      <c r="G2067" s="64" t="str">
        <f t="shared" si="257"/>
        <v/>
      </c>
      <c r="H2067" s="64" t="str">
        <f t="shared" si="258"/>
        <v/>
      </c>
      <c r="I2067" s="80" t="str">
        <f>IFERROR(VLOOKUP(D2067,Sheet2!A:B,2,0),"")</f>
        <v/>
      </c>
      <c r="J2067" s="64" t="str">
        <f>IFERROR(IF(I2067&lt;&gt;"",VLOOKUP(I2067,Sheet2!B:C,2,0),""),"")</f>
        <v/>
      </c>
      <c r="K2067" s="64" t="str">
        <f>IFERROR( IF(I2067&lt;&gt;"", HLOOKUP(L$2+$A2067,Sheet2!BX:NK,2,0),""),"")</f>
        <v/>
      </c>
      <c r="L2067" t="str">
        <f>IF(OR(HLOOKUP(L$2+$A2067,Sheet2!BX:NK,$B2067,0),HLOOKUP(L$2+$A2067,Sheet2!BX:NK,$B2067,0)&lt;&gt;""),HLOOKUP(L$2+$A2067,Sheet2!BX:NK,$B2067,0),"")</f>
        <v/>
      </c>
      <c r="M2067" t="str">
        <f>IF(OR(HLOOKUP(M$2+$A2067,Sheet2!BY:NL,$B2067,0),HLOOKUP(M$2+$A2067,Sheet2!BY:NL,$B2067,0)&lt;&gt;""),HLOOKUP(M$2+$A2067,Sheet2!BY:NL,$B2067,0),"")</f>
        <v/>
      </c>
      <c r="N2067" t="str">
        <f>IF(OR(HLOOKUP(N$2+$A2067,Sheet2!BZ:NM,$B2067,0),HLOOKUP(N$2+$A2067,Sheet2!BZ:NM,$B2067,0)&lt;&gt;""),HLOOKUP(N$2+$A2067,Sheet2!BZ:NM,$B2067,0),"")</f>
        <v/>
      </c>
      <c r="O2067" t="str">
        <f>IF(OR(HLOOKUP(O$2+$A2067,Sheet2!CA:NN,$B2067,0),HLOOKUP(O$2+$A2067,Sheet2!CA:NN,$B2067,0)&lt;&gt;""),HLOOKUP(O$2+$A2067,Sheet2!CA:NN,$B2067,0),"")</f>
        <v/>
      </c>
      <c r="P2067" t="str">
        <f>IF(OR(HLOOKUP(P$2+$A2067,Sheet2!CB:NO,$B2067,0),HLOOKUP(P$2+$A2067,Sheet2!CB:NO,$B2067,0)&lt;&gt;""),HLOOKUP(P$2+$A2067,Sheet2!CB:NO,$B2067,0),"")</f>
        <v/>
      </c>
      <c r="Q2067" t="str">
        <f>IF(OR(HLOOKUP(Q$2+$A2067,Sheet2!CC:NO,$B2067,0),HLOOKUP(Q$2+$A2067,Sheet2!CC:NO,$B2067,0)&lt;&gt;""),HLOOKUP(Q$2+$A2067,Sheet2!CC:NO,$B2067,0),"")</f>
        <v/>
      </c>
    </row>
    <row r="2068" spans="1:17" x14ac:dyDescent="0.25">
      <c r="A2068" s="64">
        <f t="shared" si="259"/>
        <v>24</v>
      </c>
      <c r="B2068" s="64">
        <f t="shared" si="260"/>
        <v>211</v>
      </c>
      <c r="C2068" s="64">
        <f t="shared" si="261"/>
        <v>5</v>
      </c>
      <c r="D2068" s="64">
        <f t="shared" si="262"/>
        <v>207</v>
      </c>
      <c r="E2068" s="64">
        <f t="shared" si="263"/>
        <v>1031</v>
      </c>
      <c r="F2068" s="64" t="str">
        <f t="shared" si="256"/>
        <v/>
      </c>
      <c r="G2068" s="64" t="str">
        <f t="shared" si="257"/>
        <v/>
      </c>
      <c r="H2068" s="64" t="str">
        <f t="shared" si="258"/>
        <v/>
      </c>
      <c r="I2068" s="80" t="str">
        <f>IFERROR(VLOOKUP(D2068,Sheet2!A:B,2,0),"")</f>
        <v/>
      </c>
      <c r="J2068" s="64" t="str">
        <f>IFERROR(IF(I2068&lt;&gt;"",VLOOKUP(I2068,Sheet2!B:C,2,0),""),"")</f>
        <v/>
      </c>
      <c r="K2068" s="64" t="str">
        <f>IFERROR( IF(I2068&lt;&gt;"", HLOOKUP(L$2+$A2068,Sheet2!BX:NK,2,0),""),"")</f>
        <v/>
      </c>
      <c r="L2068" t="str">
        <f>IF(OR(HLOOKUP(L$2+$A2068,Sheet2!BX:NK,$B2068,0),HLOOKUP(L$2+$A2068,Sheet2!BX:NK,$B2068,0)&lt;&gt;""),HLOOKUP(L$2+$A2068,Sheet2!BX:NK,$B2068,0),"")</f>
        <v/>
      </c>
      <c r="M2068" t="str">
        <f>IF(OR(HLOOKUP(M$2+$A2068,Sheet2!BY:NL,$B2068,0),HLOOKUP(M$2+$A2068,Sheet2!BY:NL,$B2068,0)&lt;&gt;""),HLOOKUP(M$2+$A2068,Sheet2!BY:NL,$B2068,0),"")</f>
        <v/>
      </c>
      <c r="N2068" t="str">
        <f>IF(OR(HLOOKUP(N$2+$A2068,Sheet2!BZ:NM,$B2068,0),HLOOKUP(N$2+$A2068,Sheet2!BZ:NM,$B2068,0)&lt;&gt;""),HLOOKUP(N$2+$A2068,Sheet2!BZ:NM,$B2068,0),"")</f>
        <v/>
      </c>
      <c r="O2068" t="str">
        <f>IF(OR(HLOOKUP(O$2+$A2068,Sheet2!CA:NN,$B2068,0),HLOOKUP(O$2+$A2068,Sheet2!CA:NN,$B2068,0)&lt;&gt;""),HLOOKUP(O$2+$A2068,Sheet2!CA:NN,$B2068,0),"")</f>
        <v/>
      </c>
      <c r="P2068" t="str">
        <f>IF(OR(HLOOKUP(P$2+$A2068,Sheet2!CB:NO,$B2068,0),HLOOKUP(P$2+$A2068,Sheet2!CB:NO,$B2068,0)&lt;&gt;""),HLOOKUP(P$2+$A2068,Sheet2!CB:NO,$B2068,0),"")</f>
        <v/>
      </c>
      <c r="Q2068" t="str">
        <f>IF(OR(HLOOKUP(Q$2+$A2068,Sheet2!CC:NO,$B2068,0),HLOOKUP(Q$2+$A2068,Sheet2!CC:NO,$B2068,0)&lt;&gt;""),HLOOKUP(Q$2+$A2068,Sheet2!CC:NO,$B2068,0),"")</f>
        <v/>
      </c>
    </row>
    <row r="2069" spans="1:17" x14ac:dyDescent="0.25">
      <c r="A2069" s="64">
        <f t="shared" si="259"/>
        <v>30</v>
      </c>
      <c r="B2069" s="64">
        <f t="shared" si="260"/>
        <v>211</v>
      </c>
      <c r="C2069" s="64">
        <f t="shared" si="261"/>
        <v>6</v>
      </c>
      <c r="D2069" s="64">
        <f t="shared" si="262"/>
        <v>207</v>
      </c>
      <c r="E2069" s="64">
        <f t="shared" si="263"/>
        <v>1031</v>
      </c>
      <c r="F2069" s="64" t="str">
        <f t="shared" si="256"/>
        <v/>
      </c>
      <c r="G2069" s="64" t="str">
        <f t="shared" si="257"/>
        <v/>
      </c>
      <c r="H2069" s="64" t="str">
        <f t="shared" si="258"/>
        <v/>
      </c>
      <c r="I2069" s="80" t="str">
        <f>IFERROR(VLOOKUP(D2069,Sheet2!A:B,2,0),"")</f>
        <v/>
      </c>
      <c r="J2069" s="64" t="str">
        <f>IFERROR(IF(I2069&lt;&gt;"",VLOOKUP(I2069,Sheet2!B:C,2,0),""),"")</f>
        <v/>
      </c>
      <c r="K2069" s="64" t="str">
        <f>IFERROR( IF(I2069&lt;&gt;"", HLOOKUP(L$2+$A2069,Sheet2!BX:NK,2,0),""),"")</f>
        <v/>
      </c>
      <c r="L2069" t="str">
        <f>IF(OR(HLOOKUP(L$2+$A2069,Sheet2!BX:NK,$B2069,0),HLOOKUP(L$2+$A2069,Sheet2!BX:NK,$B2069,0)&lt;&gt;""),HLOOKUP(L$2+$A2069,Sheet2!BX:NK,$B2069,0),"")</f>
        <v/>
      </c>
      <c r="M2069" t="str">
        <f>IF(OR(HLOOKUP(M$2+$A2069,Sheet2!BY:NL,$B2069,0),HLOOKUP(M$2+$A2069,Sheet2!BY:NL,$B2069,0)&lt;&gt;""),HLOOKUP(M$2+$A2069,Sheet2!BY:NL,$B2069,0),"")</f>
        <v/>
      </c>
      <c r="N2069" t="str">
        <f>IF(OR(HLOOKUP(N$2+$A2069,Sheet2!BZ:NM,$B2069,0),HLOOKUP(N$2+$A2069,Sheet2!BZ:NM,$B2069,0)&lt;&gt;""),HLOOKUP(N$2+$A2069,Sheet2!BZ:NM,$B2069,0),"")</f>
        <v/>
      </c>
      <c r="O2069" t="str">
        <f>IF(OR(HLOOKUP(O$2+$A2069,Sheet2!CA:NN,$B2069,0),HLOOKUP(O$2+$A2069,Sheet2!CA:NN,$B2069,0)&lt;&gt;""),HLOOKUP(O$2+$A2069,Sheet2!CA:NN,$B2069,0),"")</f>
        <v/>
      </c>
      <c r="P2069" t="str">
        <f>IF(OR(HLOOKUP(P$2+$A2069,Sheet2!CB:NO,$B2069,0),HLOOKUP(P$2+$A2069,Sheet2!CB:NO,$B2069,0)&lt;&gt;""),HLOOKUP(P$2+$A2069,Sheet2!CB:NO,$B2069,0),"")</f>
        <v/>
      </c>
      <c r="Q2069" t="str">
        <f>IF(OR(HLOOKUP(Q$2+$A2069,Sheet2!CC:NO,$B2069,0),HLOOKUP(Q$2+$A2069,Sheet2!CC:NO,$B2069,0)&lt;&gt;""),HLOOKUP(Q$2+$A2069,Sheet2!CC:NO,$B2069,0),"")</f>
        <v/>
      </c>
    </row>
    <row r="2070" spans="1:17" x14ac:dyDescent="0.25">
      <c r="A2070" s="64">
        <f t="shared" si="259"/>
        <v>36</v>
      </c>
      <c r="B2070" s="64">
        <f t="shared" si="260"/>
        <v>211</v>
      </c>
      <c r="C2070" s="64">
        <f t="shared" si="261"/>
        <v>7</v>
      </c>
      <c r="D2070" s="64">
        <f t="shared" si="262"/>
        <v>207</v>
      </c>
      <c r="E2070" s="64">
        <f t="shared" si="263"/>
        <v>1031</v>
      </c>
      <c r="F2070" s="64" t="str">
        <f t="shared" si="256"/>
        <v/>
      </c>
      <c r="G2070" s="64" t="str">
        <f t="shared" si="257"/>
        <v/>
      </c>
      <c r="H2070" s="64" t="str">
        <f t="shared" si="258"/>
        <v/>
      </c>
      <c r="I2070" s="80" t="str">
        <f>IFERROR(VLOOKUP(D2070,Sheet2!A:B,2,0),"")</f>
        <v/>
      </c>
      <c r="J2070" s="64" t="str">
        <f>IFERROR(IF(I2070&lt;&gt;"",VLOOKUP(I2070,Sheet2!B:C,2,0),""),"")</f>
        <v/>
      </c>
      <c r="K2070" s="64" t="str">
        <f>IFERROR( IF(I2070&lt;&gt;"", HLOOKUP(L$2+$A2070,Sheet2!BX:NK,2,0),""),"")</f>
        <v/>
      </c>
      <c r="L2070" t="str">
        <f>IF(OR(HLOOKUP(L$2+$A2070,Sheet2!BX:NK,$B2070,0),HLOOKUP(L$2+$A2070,Sheet2!BX:NK,$B2070,0)&lt;&gt;""),HLOOKUP(L$2+$A2070,Sheet2!BX:NK,$B2070,0),"")</f>
        <v/>
      </c>
      <c r="M2070" t="str">
        <f>IF(OR(HLOOKUP(M$2+$A2070,Sheet2!BY:NL,$B2070,0),HLOOKUP(M$2+$A2070,Sheet2!BY:NL,$B2070,0)&lt;&gt;""),HLOOKUP(M$2+$A2070,Sheet2!BY:NL,$B2070,0),"")</f>
        <v/>
      </c>
      <c r="N2070" t="str">
        <f>IF(OR(HLOOKUP(N$2+$A2070,Sheet2!BZ:NM,$B2070,0),HLOOKUP(N$2+$A2070,Sheet2!BZ:NM,$B2070,0)&lt;&gt;""),HLOOKUP(N$2+$A2070,Sheet2!BZ:NM,$B2070,0),"")</f>
        <v/>
      </c>
      <c r="O2070" t="str">
        <f>IF(OR(HLOOKUP(O$2+$A2070,Sheet2!CA:NN,$B2070,0),HLOOKUP(O$2+$A2070,Sheet2!CA:NN,$B2070,0)&lt;&gt;""),HLOOKUP(O$2+$A2070,Sheet2!CA:NN,$B2070,0),"")</f>
        <v/>
      </c>
      <c r="P2070" t="str">
        <f>IF(OR(HLOOKUP(P$2+$A2070,Sheet2!CB:NO,$B2070,0),HLOOKUP(P$2+$A2070,Sheet2!CB:NO,$B2070,0)&lt;&gt;""),HLOOKUP(P$2+$A2070,Sheet2!CB:NO,$B2070,0),"")</f>
        <v/>
      </c>
      <c r="Q2070" t="str">
        <f>IF(OR(HLOOKUP(Q$2+$A2070,Sheet2!CC:NO,$B2070,0),HLOOKUP(Q$2+$A2070,Sheet2!CC:NO,$B2070,0)&lt;&gt;""),HLOOKUP(Q$2+$A2070,Sheet2!CC:NO,$B2070,0),"")</f>
        <v/>
      </c>
    </row>
    <row r="2071" spans="1:17" x14ac:dyDescent="0.25">
      <c r="A2071" s="64">
        <f t="shared" si="259"/>
        <v>42</v>
      </c>
      <c r="B2071" s="64">
        <f t="shared" si="260"/>
        <v>211</v>
      </c>
      <c r="C2071" s="64">
        <f t="shared" si="261"/>
        <v>8</v>
      </c>
      <c r="D2071" s="64">
        <f t="shared" si="262"/>
        <v>207</v>
      </c>
      <c r="E2071" s="64">
        <f t="shared" si="263"/>
        <v>1031</v>
      </c>
      <c r="F2071" s="64" t="str">
        <f t="shared" si="256"/>
        <v/>
      </c>
      <c r="G2071" s="64" t="str">
        <f t="shared" si="257"/>
        <v/>
      </c>
      <c r="H2071" s="64" t="str">
        <f t="shared" si="258"/>
        <v/>
      </c>
      <c r="I2071" s="80" t="str">
        <f>IFERROR(VLOOKUP(D2071,Sheet2!A:B,2,0),"")</f>
        <v/>
      </c>
      <c r="J2071" s="64" t="str">
        <f>IFERROR(IF(I2071&lt;&gt;"",VLOOKUP(I2071,Sheet2!B:C,2,0),""),"")</f>
        <v/>
      </c>
      <c r="K2071" s="64" t="str">
        <f>IFERROR( IF(I2071&lt;&gt;"", HLOOKUP(L$2+$A2071,Sheet2!BX:NK,2,0),""),"")</f>
        <v/>
      </c>
      <c r="L2071" t="str">
        <f>IF(OR(HLOOKUP(L$2+$A2071,Sheet2!BX:NK,$B2071,0),HLOOKUP(L$2+$A2071,Sheet2!BX:NK,$B2071,0)&lt;&gt;""),HLOOKUP(L$2+$A2071,Sheet2!BX:NK,$B2071,0),"")</f>
        <v/>
      </c>
      <c r="M2071" t="str">
        <f>IF(OR(HLOOKUP(M$2+$A2071,Sheet2!BY:NL,$B2071,0),HLOOKUP(M$2+$A2071,Sheet2!BY:NL,$B2071,0)&lt;&gt;""),HLOOKUP(M$2+$A2071,Sheet2!BY:NL,$B2071,0),"")</f>
        <v/>
      </c>
      <c r="N2071" t="str">
        <f>IF(OR(HLOOKUP(N$2+$A2071,Sheet2!BZ:NM,$B2071,0),HLOOKUP(N$2+$A2071,Sheet2!BZ:NM,$B2071,0)&lt;&gt;""),HLOOKUP(N$2+$A2071,Sheet2!BZ:NM,$B2071,0),"")</f>
        <v/>
      </c>
      <c r="O2071" t="str">
        <f>IF(OR(HLOOKUP(O$2+$A2071,Sheet2!CA:NN,$B2071,0),HLOOKUP(O$2+$A2071,Sheet2!CA:NN,$B2071,0)&lt;&gt;""),HLOOKUP(O$2+$A2071,Sheet2!CA:NN,$B2071,0),"")</f>
        <v/>
      </c>
      <c r="P2071" t="str">
        <f>IF(OR(HLOOKUP(P$2+$A2071,Sheet2!CB:NO,$B2071,0),HLOOKUP(P$2+$A2071,Sheet2!CB:NO,$B2071,0)&lt;&gt;""),HLOOKUP(P$2+$A2071,Sheet2!CB:NO,$B2071,0),"")</f>
        <v/>
      </c>
      <c r="Q2071" t="str">
        <f>IF(OR(HLOOKUP(Q$2+$A2071,Sheet2!CC:NO,$B2071,0),HLOOKUP(Q$2+$A2071,Sheet2!CC:NO,$B2071,0)&lt;&gt;""),HLOOKUP(Q$2+$A2071,Sheet2!CC:NO,$B2071,0),"")</f>
        <v/>
      </c>
    </row>
    <row r="2072" spans="1:17" x14ac:dyDescent="0.25">
      <c r="A2072" s="64">
        <f t="shared" si="259"/>
        <v>48</v>
      </c>
      <c r="B2072" s="64">
        <f t="shared" si="260"/>
        <v>211</v>
      </c>
      <c r="C2072" s="64">
        <f t="shared" si="261"/>
        <v>9</v>
      </c>
      <c r="D2072" s="64">
        <f t="shared" si="262"/>
        <v>207</v>
      </c>
      <c r="E2072" s="64">
        <f t="shared" si="263"/>
        <v>1031</v>
      </c>
      <c r="F2072" s="64" t="str">
        <f t="shared" si="256"/>
        <v/>
      </c>
      <c r="G2072" s="64" t="str">
        <f t="shared" si="257"/>
        <v/>
      </c>
      <c r="H2072" s="64" t="str">
        <f t="shared" si="258"/>
        <v/>
      </c>
      <c r="I2072" s="80" t="str">
        <f>IFERROR(VLOOKUP(D2072,Sheet2!A:B,2,0),"")</f>
        <v/>
      </c>
      <c r="J2072" s="64" t="str">
        <f>IFERROR(IF(I2072&lt;&gt;"",VLOOKUP(I2072,Sheet2!B:C,2,0),""),"")</f>
        <v/>
      </c>
      <c r="K2072" s="64" t="str">
        <f>IFERROR( IF(I2072&lt;&gt;"", HLOOKUP(L$2+$A2072,Sheet2!BX:NK,2,0),""),"")</f>
        <v/>
      </c>
      <c r="L2072" t="str">
        <f>IF(OR(HLOOKUP(L$2+$A2072,Sheet2!BX:NK,$B2072,0),HLOOKUP(L$2+$A2072,Sheet2!BX:NK,$B2072,0)&lt;&gt;""),HLOOKUP(L$2+$A2072,Sheet2!BX:NK,$B2072,0),"")</f>
        <v/>
      </c>
      <c r="M2072" t="str">
        <f>IF(OR(HLOOKUP(M$2+$A2072,Sheet2!BY:NL,$B2072,0),HLOOKUP(M$2+$A2072,Sheet2!BY:NL,$B2072,0)&lt;&gt;""),HLOOKUP(M$2+$A2072,Sheet2!BY:NL,$B2072,0),"")</f>
        <v/>
      </c>
      <c r="N2072" t="str">
        <f>IF(OR(HLOOKUP(N$2+$A2072,Sheet2!BZ:NM,$B2072,0),HLOOKUP(N$2+$A2072,Sheet2!BZ:NM,$B2072,0)&lt;&gt;""),HLOOKUP(N$2+$A2072,Sheet2!BZ:NM,$B2072,0),"")</f>
        <v/>
      </c>
      <c r="O2072" t="str">
        <f>IF(OR(HLOOKUP(O$2+$A2072,Sheet2!CA:NN,$B2072,0),HLOOKUP(O$2+$A2072,Sheet2!CA:NN,$B2072,0)&lt;&gt;""),HLOOKUP(O$2+$A2072,Sheet2!CA:NN,$B2072,0),"")</f>
        <v/>
      </c>
      <c r="P2072" t="str">
        <f>IF(OR(HLOOKUP(P$2+$A2072,Sheet2!CB:NO,$B2072,0),HLOOKUP(P$2+$A2072,Sheet2!CB:NO,$B2072,0)&lt;&gt;""),HLOOKUP(P$2+$A2072,Sheet2!CB:NO,$B2072,0),"")</f>
        <v/>
      </c>
      <c r="Q2072" t="str">
        <f>IF(OR(HLOOKUP(Q$2+$A2072,Sheet2!CC:NO,$B2072,0),HLOOKUP(Q$2+$A2072,Sheet2!CC:NO,$B2072,0)&lt;&gt;""),HLOOKUP(Q$2+$A2072,Sheet2!CC:NO,$B2072,0),"")</f>
        <v/>
      </c>
    </row>
    <row r="2073" spans="1:17" x14ac:dyDescent="0.25">
      <c r="A2073" s="64">
        <f t="shared" si="259"/>
        <v>54</v>
      </c>
      <c r="B2073" s="64">
        <f t="shared" si="260"/>
        <v>211</v>
      </c>
      <c r="C2073" s="64">
        <f t="shared" si="261"/>
        <v>10</v>
      </c>
      <c r="D2073" s="64">
        <f t="shared" si="262"/>
        <v>207</v>
      </c>
      <c r="E2073" s="64">
        <f t="shared" si="263"/>
        <v>1031</v>
      </c>
      <c r="F2073" s="64" t="str">
        <f t="shared" si="256"/>
        <v/>
      </c>
      <c r="G2073" s="64" t="str">
        <f t="shared" si="257"/>
        <v/>
      </c>
      <c r="H2073" s="64" t="str">
        <f t="shared" si="258"/>
        <v/>
      </c>
      <c r="I2073" s="80" t="str">
        <f>IFERROR(VLOOKUP(D2073,Sheet2!A:B,2,0),"")</f>
        <v/>
      </c>
      <c r="J2073" s="64" t="str">
        <f>IFERROR(IF(I2073&lt;&gt;"",VLOOKUP(I2073,Sheet2!B:C,2,0),""),"")</f>
        <v/>
      </c>
      <c r="K2073" s="64" t="str">
        <f>IFERROR( IF(I2073&lt;&gt;"", HLOOKUP(L$2+$A2073,Sheet2!BX:NK,2,0),""),"")</f>
        <v/>
      </c>
      <c r="L2073" t="str">
        <f>IF(OR(HLOOKUP(L$2+$A2073,Sheet2!BX:NK,$B2073,0),HLOOKUP(L$2+$A2073,Sheet2!BX:NK,$B2073,0)&lt;&gt;""),HLOOKUP(L$2+$A2073,Sheet2!BX:NK,$B2073,0),"")</f>
        <v/>
      </c>
      <c r="M2073" t="str">
        <f>IF(OR(HLOOKUP(M$2+$A2073,Sheet2!BY:NL,$B2073,0),HLOOKUP(M$2+$A2073,Sheet2!BY:NL,$B2073,0)&lt;&gt;""),HLOOKUP(M$2+$A2073,Sheet2!BY:NL,$B2073,0),"")</f>
        <v/>
      </c>
      <c r="N2073" t="str">
        <f>IF(OR(HLOOKUP(N$2+$A2073,Sheet2!BZ:NM,$B2073,0),HLOOKUP(N$2+$A2073,Sheet2!BZ:NM,$B2073,0)&lt;&gt;""),HLOOKUP(N$2+$A2073,Sheet2!BZ:NM,$B2073,0),"")</f>
        <v/>
      </c>
      <c r="O2073" t="str">
        <f>IF(OR(HLOOKUP(O$2+$A2073,Sheet2!CA:NN,$B2073,0),HLOOKUP(O$2+$A2073,Sheet2!CA:NN,$B2073,0)&lt;&gt;""),HLOOKUP(O$2+$A2073,Sheet2!CA:NN,$B2073,0),"")</f>
        <v/>
      </c>
      <c r="P2073" t="str">
        <f>IF(OR(HLOOKUP(P$2+$A2073,Sheet2!CB:NO,$B2073,0),HLOOKUP(P$2+$A2073,Sheet2!CB:NO,$B2073,0)&lt;&gt;""),HLOOKUP(P$2+$A2073,Sheet2!CB:NO,$B2073,0),"")</f>
        <v/>
      </c>
      <c r="Q2073" t="str">
        <f>IF(OR(HLOOKUP(Q$2+$A2073,Sheet2!CC:NO,$B2073,0),HLOOKUP(Q$2+$A2073,Sheet2!CC:NO,$B2073,0)&lt;&gt;""),HLOOKUP(Q$2+$A2073,Sheet2!CC:NO,$B2073,0),"")</f>
        <v/>
      </c>
    </row>
    <row r="2074" spans="1:17" x14ac:dyDescent="0.25">
      <c r="A2074" s="64">
        <f t="shared" si="259"/>
        <v>0</v>
      </c>
      <c r="B2074" s="64">
        <f t="shared" si="260"/>
        <v>212</v>
      </c>
      <c r="C2074" s="64">
        <f t="shared" si="261"/>
        <v>1</v>
      </c>
      <c r="D2074" s="64">
        <f t="shared" si="262"/>
        <v>208</v>
      </c>
      <c r="E2074" s="64">
        <f t="shared" si="263"/>
        <v>1036</v>
      </c>
      <c r="F2074" s="64" t="str">
        <f t="shared" si="256"/>
        <v/>
      </c>
      <c r="G2074" s="64" t="str">
        <f t="shared" si="257"/>
        <v/>
      </c>
      <c r="H2074" s="64" t="str">
        <f t="shared" si="258"/>
        <v/>
      </c>
      <c r="I2074" s="80" t="str">
        <f>IFERROR(VLOOKUP(D2074,Sheet2!A:B,2,0),"")</f>
        <v/>
      </c>
      <c r="J2074" s="64" t="str">
        <f>IFERROR(IF(I2074&lt;&gt;"",VLOOKUP(I2074,Sheet2!B:C,2,0),""),"")</f>
        <v/>
      </c>
      <c r="K2074" s="64" t="str">
        <f>IFERROR( IF(I2074&lt;&gt;"", HLOOKUP(L$2+$A2074,Sheet2!BX:NK,2,0),""),"")</f>
        <v/>
      </c>
      <c r="L2074" t="str">
        <f>IF(OR(HLOOKUP(L$2+$A2074,Sheet2!BX:NK,$B2074,0),HLOOKUP(L$2+$A2074,Sheet2!BX:NK,$B2074,0)&lt;&gt;""),HLOOKUP(L$2+$A2074,Sheet2!BX:NK,$B2074,0),"")</f>
        <v/>
      </c>
      <c r="M2074" t="str">
        <f>IF(OR(HLOOKUP(M$2+$A2074,Sheet2!BY:NL,$B2074,0),HLOOKUP(M$2+$A2074,Sheet2!BY:NL,$B2074,0)&lt;&gt;""),HLOOKUP(M$2+$A2074,Sheet2!BY:NL,$B2074,0),"")</f>
        <v/>
      </c>
      <c r="N2074" t="str">
        <f>IF(OR(HLOOKUP(N$2+$A2074,Sheet2!BZ:NM,$B2074,0),HLOOKUP(N$2+$A2074,Sheet2!BZ:NM,$B2074,0)&lt;&gt;""),HLOOKUP(N$2+$A2074,Sheet2!BZ:NM,$B2074,0),"")</f>
        <v/>
      </c>
      <c r="O2074" t="str">
        <f>IF(OR(HLOOKUP(O$2+$A2074,Sheet2!CA:NN,$B2074,0),HLOOKUP(O$2+$A2074,Sheet2!CA:NN,$B2074,0)&lt;&gt;""),HLOOKUP(O$2+$A2074,Sheet2!CA:NN,$B2074,0),"")</f>
        <v/>
      </c>
      <c r="P2074" t="str">
        <f>IF(OR(HLOOKUP(P$2+$A2074,Sheet2!CB:NO,$B2074,0),HLOOKUP(P$2+$A2074,Sheet2!CB:NO,$B2074,0)&lt;&gt;""),HLOOKUP(P$2+$A2074,Sheet2!CB:NO,$B2074,0),"")</f>
        <v/>
      </c>
      <c r="Q2074" t="str">
        <f>IF(OR(HLOOKUP(Q$2+$A2074,Sheet2!CC:NO,$B2074,0),HLOOKUP(Q$2+$A2074,Sheet2!CC:NO,$B2074,0)&lt;&gt;""),HLOOKUP(Q$2+$A2074,Sheet2!CC:NO,$B2074,0),"")</f>
        <v/>
      </c>
    </row>
    <row r="2075" spans="1:17" x14ac:dyDescent="0.25">
      <c r="A2075" s="64">
        <f t="shared" si="259"/>
        <v>6</v>
      </c>
      <c r="B2075" s="64">
        <f t="shared" si="260"/>
        <v>212</v>
      </c>
      <c r="C2075" s="64">
        <f t="shared" si="261"/>
        <v>2</v>
      </c>
      <c r="D2075" s="64">
        <f t="shared" si="262"/>
        <v>208</v>
      </c>
      <c r="E2075" s="64">
        <f t="shared" si="263"/>
        <v>1036</v>
      </c>
      <c r="F2075" s="64" t="str">
        <f t="shared" si="256"/>
        <v/>
      </c>
      <c r="G2075" s="64" t="str">
        <f t="shared" si="257"/>
        <v/>
      </c>
      <c r="H2075" s="64" t="str">
        <f t="shared" si="258"/>
        <v/>
      </c>
      <c r="I2075" s="80" t="str">
        <f>IFERROR(VLOOKUP(D2075,Sheet2!A:B,2,0),"")</f>
        <v/>
      </c>
      <c r="J2075" s="64" t="str">
        <f>IFERROR(IF(I2075&lt;&gt;"",VLOOKUP(I2075,Sheet2!B:C,2,0),""),"")</f>
        <v/>
      </c>
      <c r="K2075" s="64" t="str">
        <f>IFERROR( IF(I2075&lt;&gt;"", HLOOKUP(L$2+$A2075,Sheet2!BX:NK,2,0),""),"")</f>
        <v/>
      </c>
      <c r="L2075" t="str">
        <f>IF(OR(HLOOKUP(L$2+$A2075,Sheet2!BX:NK,$B2075,0),HLOOKUP(L$2+$A2075,Sheet2!BX:NK,$B2075,0)&lt;&gt;""),HLOOKUP(L$2+$A2075,Sheet2!BX:NK,$B2075,0),"")</f>
        <v/>
      </c>
      <c r="M2075" t="str">
        <f>IF(OR(HLOOKUP(M$2+$A2075,Sheet2!BY:NL,$B2075,0),HLOOKUP(M$2+$A2075,Sheet2!BY:NL,$B2075,0)&lt;&gt;""),HLOOKUP(M$2+$A2075,Sheet2!BY:NL,$B2075,0),"")</f>
        <v/>
      </c>
      <c r="N2075" t="str">
        <f>IF(OR(HLOOKUP(N$2+$A2075,Sheet2!BZ:NM,$B2075,0),HLOOKUP(N$2+$A2075,Sheet2!BZ:NM,$B2075,0)&lt;&gt;""),HLOOKUP(N$2+$A2075,Sheet2!BZ:NM,$B2075,0),"")</f>
        <v/>
      </c>
      <c r="O2075" t="str">
        <f>IF(OR(HLOOKUP(O$2+$A2075,Sheet2!CA:NN,$B2075,0),HLOOKUP(O$2+$A2075,Sheet2!CA:NN,$B2075,0)&lt;&gt;""),HLOOKUP(O$2+$A2075,Sheet2!CA:NN,$B2075,0),"")</f>
        <v/>
      </c>
      <c r="P2075" t="str">
        <f>IF(OR(HLOOKUP(P$2+$A2075,Sheet2!CB:NO,$B2075,0),HLOOKUP(P$2+$A2075,Sheet2!CB:NO,$B2075,0)&lt;&gt;""),HLOOKUP(P$2+$A2075,Sheet2!CB:NO,$B2075,0),"")</f>
        <v/>
      </c>
      <c r="Q2075" t="str">
        <f>IF(OR(HLOOKUP(Q$2+$A2075,Sheet2!CC:NO,$B2075,0),HLOOKUP(Q$2+$A2075,Sheet2!CC:NO,$B2075,0)&lt;&gt;""),HLOOKUP(Q$2+$A2075,Sheet2!CC:NO,$B2075,0),"")</f>
        <v/>
      </c>
    </row>
    <row r="2076" spans="1:17" x14ac:dyDescent="0.25">
      <c r="A2076" s="64">
        <f t="shared" si="259"/>
        <v>12</v>
      </c>
      <c r="B2076" s="64">
        <f t="shared" si="260"/>
        <v>212</v>
      </c>
      <c r="C2076" s="64">
        <f t="shared" si="261"/>
        <v>3</v>
      </c>
      <c r="D2076" s="64">
        <f t="shared" si="262"/>
        <v>208</v>
      </c>
      <c r="E2076" s="64">
        <f t="shared" si="263"/>
        <v>1036</v>
      </c>
      <c r="F2076" s="64" t="str">
        <f t="shared" si="256"/>
        <v/>
      </c>
      <c r="G2076" s="64" t="str">
        <f t="shared" si="257"/>
        <v/>
      </c>
      <c r="H2076" s="64" t="str">
        <f t="shared" si="258"/>
        <v/>
      </c>
      <c r="I2076" s="80" t="str">
        <f>IFERROR(VLOOKUP(D2076,Sheet2!A:B,2,0),"")</f>
        <v/>
      </c>
      <c r="J2076" s="64" t="str">
        <f>IFERROR(IF(I2076&lt;&gt;"",VLOOKUP(I2076,Sheet2!B:C,2,0),""),"")</f>
        <v/>
      </c>
      <c r="K2076" s="64" t="str">
        <f>IFERROR( IF(I2076&lt;&gt;"", HLOOKUP(L$2+$A2076,Sheet2!BX:NK,2,0),""),"")</f>
        <v/>
      </c>
      <c r="L2076" t="str">
        <f>IF(OR(HLOOKUP(L$2+$A2076,Sheet2!BX:NK,$B2076,0),HLOOKUP(L$2+$A2076,Sheet2!BX:NK,$B2076,0)&lt;&gt;""),HLOOKUP(L$2+$A2076,Sheet2!BX:NK,$B2076,0),"")</f>
        <v/>
      </c>
      <c r="M2076" t="str">
        <f>IF(OR(HLOOKUP(M$2+$A2076,Sheet2!BY:NL,$B2076,0),HLOOKUP(M$2+$A2076,Sheet2!BY:NL,$B2076,0)&lt;&gt;""),HLOOKUP(M$2+$A2076,Sheet2!BY:NL,$B2076,0),"")</f>
        <v/>
      </c>
      <c r="N2076" t="str">
        <f>IF(OR(HLOOKUP(N$2+$A2076,Sheet2!BZ:NM,$B2076,0),HLOOKUP(N$2+$A2076,Sheet2!BZ:NM,$B2076,0)&lt;&gt;""),HLOOKUP(N$2+$A2076,Sheet2!BZ:NM,$B2076,0),"")</f>
        <v/>
      </c>
      <c r="O2076" t="str">
        <f>IF(OR(HLOOKUP(O$2+$A2076,Sheet2!CA:NN,$B2076,0),HLOOKUP(O$2+$A2076,Sheet2!CA:NN,$B2076,0)&lt;&gt;""),HLOOKUP(O$2+$A2076,Sheet2!CA:NN,$B2076,0),"")</f>
        <v/>
      </c>
      <c r="P2076" t="str">
        <f>IF(OR(HLOOKUP(P$2+$A2076,Sheet2!CB:NO,$B2076,0),HLOOKUP(P$2+$A2076,Sheet2!CB:NO,$B2076,0)&lt;&gt;""),HLOOKUP(P$2+$A2076,Sheet2!CB:NO,$B2076,0),"")</f>
        <v/>
      </c>
      <c r="Q2076" t="str">
        <f>IF(OR(HLOOKUP(Q$2+$A2076,Sheet2!CC:NO,$B2076,0),HLOOKUP(Q$2+$A2076,Sheet2!CC:NO,$B2076,0)&lt;&gt;""),HLOOKUP(Q$2+$A2076,Sheet2!CC:NO,$B2076,0),"")</f>
        <v/>
      </c>
    </row>
    <row r="2077" spans="1:17" x14ac:dyDescent="0.25">
      <c r="A2077" s="64">
        <f t="shared" si="259"/>
        <v>18</v>
      </c>
      <c r="B2077" s="64">
        <f t="shared" si="260"/>
        <v>212</v>
      </c>
      <c r="C2077" s="64">
        <f t="shared" si="261"/>
        <v>4</v>
      </c>
      <c r="D2077" s="64">
        <f t="shared" si="262"/>
        <v>208</v>
      </c>
      <c r="E2077" s="64">
        <f t="shared" si="263"/>
        <v>1036</v>
      </c>
      <c r="F2077" s="64" t="str">
        <f t="shared" si="256"/>
        <v/>
      </c>
      <c r="G2077" s="64" t="str">
        <f t="shared" si="257"/>
        <v/>
      </c>
      <c r="H2077" s="64" t="str">
        <f t="shared" si="258"/>
        <v/>
      </c>
      <c r="I2077" s="80" t="str">
        <f>IFERROR(VLOOKUP(D2077,Sheet2!A:B,2,0),"")</f>
        <v/>
      </c>
      <c r="J2077" s="64" t="str">
        <f>IFERROR(IF(I2077&lt;&gt;"",VLOOKUP(I2077,Sheet2!B:C,2,0),""),"")</f>
        <v/>
      </c>
      <c r="K2077" s="64" t="str">
        <f>IFERROR( IF(I2077&lt;&gt;"", HLOOKUP(L$2+$A2077,Sheet2!BX:NK,2,0),""),"")</f>
        <v/>
      </c>
      <c r="L2077" t="str">
        <f>IF(OR(HLOOKUP(L$2+$A2077,Sheet2!BX:NK,$B2077,0),HLOOKUP(L$2+$A2077,Sheet2!BX:NK,$B2077,0)&lt;&gt;""),HLOOKUP(L$2+$A2077,Sheet2!BX:NK,$B2077,0),"")</f>
        <v/>
      </c>
      <c r="M2077" t="str">
        <f>IF(OR(HLOOKUP(M$2+$A2077,Sheet2!BY:NL,$B2077,0),HLOOKUP(M$2+$A2077,Sheet2!BY:NL,$B2077,0)&lt;&gt;""),HLOOKUP(M$2+$A2077,Sheet2!BY:NL,$B2077,0),"")</f>
        <v/>
      </c>
      <c r="N2077" t="str">
        <f>IF(OR(HLOOKUP(N$2+$A2077,Sheet2!BZ:NM,$B2077,0),HLOOKUP(N$2+$A2077,Sheet2!BZ:NM,$B2077,0)&lt;&gt;""),HLOOKUP(N$2+$A2077,Sheet2!BZ:NM,$B2077,0),"")</f>
        <v/>
      </c>
      <c r="O2077" t="str">
        <f>IF(OR(HLOOKUP(O$2+$A2077,Sheet2!CA:NN,$B2077,0),HLOOKUP(O$2+$A2077,Sheet2!CA:NN,$B2077,0)&lt;&gt;""),HLOOKUP(O$2+$A2077,Sheet2!CA:NN,$B2077,0),"")</f>
        <v/>
      </c>
      <c r="P2077" t="str">
        <f>IF(OR(HLOOKUP(P$2+$A2077,Sheet2!CB:NO,$B2077,0),HLOOKUP(P$2+$A2077,Sheet2!CB:NO,$B2077,0)&lt;&gt;""),HLOOKUP(P$2+$A2077,Sheet2!CB:NO,$B2077,0),"")</f>
        <v/>
      </c>
      <c r="Q2077" t="str">
        <f>IF(OR(HLOOKUP(Q$2+$A2077,Sheet2!CC:NO,$B2077,0),HLOOKUP(Q$2+$A2077,Sheet2!CC:NO,$B2077,0)&lt;&gt;""),HLOOKUP(Q$2+$A2077,Sheet2!CC:NO,$B2077,0),"")</f>
        <v/>
      </c>
    </row>
    <row r="2078" spans="1:17" x14ac:dyDescent="0.25">
      <c r="A2078" s="64">
        <f t="shared" si="259"/>
        <v>24</v>
      </c>
      <c r="B2078" s="64">
        <f t="shared" si="260"/>
        <v>212</v>
      </c>
      <c r="C2078" s="64">
        <f t="shared" si="261"/>
        <v>5</v>
      </c>
      <c r="D2078" s="64">
        <f t="shared" si="262"/>
        <v>208</v>
      </c>
      <c r="E2078" s="64">
        <f t="shared" si="263"/>
        <v>1036</v>
      </c>
      <c r="F2078" s="64" t="str">
        <f t="shared" si="256"/>
        <v/>
      </c>
      <c r="G2078" s="64" t="str">
        <f t="shared" si="257"/>
        <v/>
      </c>
      <c r="H2078" s="64" t="str">
        <f t="shared" si="258"/>
        <v/>
      </c>
      <c r="I2078" s="80" t="str">
        <f>IFERROR(VLOOKUP(D2078,Sheet2!A:B,2,0),"")</f>
        <v/>
      </c>
      <c r="J2078" s="64" t="str">
        <f>IFERROR(IF(I2078&lt;&gt;"",VLOOKUP(I2078,Sheet2!B:C,2,0),""),"")</f>
        <v/>
      </c>
      <c r="K2078" s="64" t="str">
        <f>IFERROR( IF(I2078&lt;&gt;"", HLOOKUP(L$2+$A2078,Sheet2!BX:NK,2,0),""),"")</f>
        <v/>
      </c>
      <c r="L2078" t="str">
        <f>IF(OR(HLOOKUP(L$2+$A2078,Sheet2!BX:NK,$B2078,0),HLOOKUP(L$2+$A2078,Sheet2!BX:NK,$B2078,0)&lt;&gt;""),HLOOKUP(L$2+$A2078,Sheet2!BX:NK,$B2078,0),"")</f>
        <v/>
      </c>
      <c r="M2078" t="str">
        <f>IF(OR(HLOOKUP(M$2+$A2078,Sheet2!BY:NL,$B2078,0),HLOOKUP(M$2+$A2078,Sheet2!BY:NL,$B2078,0)&lt;&gt;""),HLOOKUP(M$2+$A2078,Sheet2!BY:NL,$B2078,0),"")</f>
        <v/>
      </c>
      <c r="N2078" t="str">
        <f>IF(OR(HLOOKUP(N$2+$A2078,Sheet2!BZ:NM,$B2078,0),HLOOKUP(N$2+$A2078,Sheet2!BZ:NM,$B2078,0)&lt;&gt;""),HLOOKUP(N$2+$A2078,Sheet2!BZ:NM,$B2078,0),"")</f>
        <v/>
      </c>
      <c r="O2078" t="str">
        <f>IF(OR(HLOOKUP(O$2+$A2078,Sheet2!CA:NN,$B2078,0),HLOOKUP(O$2+$A2078,Sheet2!CA:NN,$B2078,0)&lt;&gt;""),HLOOKUP(O$2+$A2078,Sheet2!CA:NN,$B2078,0),"")</f>
        <v/>
      </c>
      <c r="P2078" t="str">
        <f>IF(OR(HLOOKUP(P$2+$A2078,Sheet2!CB:NO,$B2078,0),HLOOKUP(P$2+$A2078,Sheet2!CB:NO,$B2078,0)&lt;&gt;""),HLOOKUP(P$2+$A2078,Sheet2!CB:NO,$B2078,0),"")</f>
        <v/>
      </c>
      <c r="Q2078" t="str">
        <f>IF(OR(HLOOKUP(Q$2+$A2078,Sheet2!CC:NO,$B2078,0),HLOOKUP(Q$2+$A2078,Sheet2!CC:NO,$B2078,0)&lt;&gt;""),HLOOKUP(Q$2+$A2078,Sheet2!CC:NO,$B2078,0),"")</f>
        <v/>
      </c>
    </row>
    <row r="2079" spans="1:17" x14ac:dyDescent="0.25">
      <c r="A2079" s="64">
        <f t="shared" si="259"/>
        <v>30</v>
      </c>
      <c r="B2079" s="64">
        <f t="shared" si="260"/>
        <v>212</v>
      </c>
      <c r="C2079" s="64">
        <f t="shared" si="261"/>
        <v>6</v>
      </c>
      <c r="D2079" s="64">
        <f t="shared" si="262"/>
        <v>208</v>
      </c>
      <c r="E2079" s="64">
        <f t="shared" si="263"/>
        <v>1036</v>
      </c>
      <c r="F2079" s="64" t="str">
        <f t="shared" si="256"/>
        <v/>
      </c>
      <c r="G2079" s="64" t="str">
        <f t="shared" si="257"/>
        <v/>
      </c>
      <c r="H2079" s="64" t="str">
        <f t="shared" si="258"/>
        <v/>
      </c>
      <c r="I2079" s="80" t="str">
        <f>IFERROR(VLOOKUP(D2079,Sheet2!A:B,2,0),"")</f>
        <v/>
      </c>
      <c r="J2079" s="64" t="str">
        <f>IFERROR(IF(I2079&lt;&gt;"",VLOOKUP(I2079,Sheet2!B:C,2,0),""),"")</f>
        <v/>
      </c>
      <c r="K2079" s="64" t="str">
        <f>IFERROR( IF(I2079&lt;&gt;"", HLOOKUP(L$2+$A2079,Sheet2!BX:NK,2,0),""),"")</f>
        <v/>
      </c>
      <c r="L2079" t="str">
        <f>IF(OR(HLOOKUP(L$2+$A2079,Sheet2!BX:NK,$B2079,0),HLOOKUP(L$2+$A2079,Sheet2!BX:NK,$B2079,0)&lt;&gt;""),HLOOKUP(L$2+$A2079,Sheet2!BX:NK,$B2079,0),"")</f>
        <v/>
      </c>
      <c r="M2079" t="str">
        <f>IF(OR(HLOOKUP(M$2+$A2079,Sheet2!BY:NL,$B2079,0),HLOOKUP(M$2+$A2079,Sheet2!BY:NL,$B2079,0)&lt;&gt;""),HLOOKUP(M$2+$A2079,Sheet2!BY:NL,$B2079,0),"")</f>
        <v/>
      </c>
      <c r="N2079" t="str">
        <f>IF(OR(HLOOKUP(N$2+$A2079,Sheet2!BZ:NM,$B2079,0),HLOOKUP(N$2+$A2079,Sheet2!BZ:NM,$B2079,0)&lt;&gt;""),HLOOKUP(N$2+$A2079,Sheet2!BZ:NM,$B2079,0),"")</f>
        <v/>
      </c>
      <c r="O2079" t="str">
        <f>IF(OR(HLOOKUP(O$2+$A2079,Sheet2!CA:NN,$B2079,0),HLOOKUP(O$2+$A2079,Sheet2!CA:NN,$B2079,0)&lt;&gt;""),HLOOKUP(O$2+$A2079,Sheet2!CA:NN,$B2079,0),"")</f>
        <v/>
      </c>
      <c r="P2079" t="str">
        <f>IF(OR(HLOOKUP(P$2+$A2079,Sheet2!CB:NO,$B2079,0),HLOOKUP(P$2+$A2079,Sheet2!CB:NO,$B2079,0)&lt;&gt;""),HLOOKUP(P$2+$A2079,Sheet2!CB:NO,$B2079,0),"")</f>
        <v/>
      </c>
      <c r="Q2079" t="str">
        <f>IF(OR(HLOOKUP(Q$2+$A2079,Sheet2!CC:NO,$B2079,0),HLOOKUP(Q$2+$A2079,Sheet2!CC:NO,$B2079,0)&lt;&gt;""),HLOOKUP(Q$2+$A2079,Sheet2!CC:NO,$B2079,0),"")</f>
        <v/>
      </c>
    </row>
    <row r="2080" spans="1:17" x14ac:dyDescent="0.25">
      <c r="A2080" s="64">
        <f t="shared" si="259"/>
        <v>36</v>
      </c>
      <c r="B2080" s="64">
        <f t="shared" si="260"/>
        <v>212</v>
      </c>
      <c r="C2080" s="64">
        <f t="shared" si="261"/>
        <v>7</v>
      </c>
      <c r="D2080" s="64">
        <f t="shared" si="262"/>
        <v>208</v>
      </c>
      <c r="E2080" s="64">
        <f t="shared" si="263"/>
        <v>1036</v>
      </c>
      <c r="F2080" s="64" t="str">
        <f t="shared" si="256"/>
        <v/>
      </c>
      <c r="G2080" s="64" t="str">
        <f t="shared" si="257"/>
        <v/>
      </c>
      <c r="H2080" s="64" t="str">
        <f t="shared" si="258"/>
        <v/>
      </c>
      <c r="I2080" s="80" t="str">
        <f>IFERROR(VLOOKUP(D2080,Sheet2!A:B,2,0),"")</f>
        <v/>
      </c>
      <c r="J2080" s="64" t="str">
        <f>IFERROR(IF(I2080&lt;&gt;"",VLOOKUP(I2080,Sheet2!B:C,2,0),""),"")</f>
        <v/>
      </c>
      <c r="K2080" s="64" t="str">
        <f>IFERROR( IF(I2080&lt;&gt;"", HLOOKUP(L$2+$A2080,Sheet2!BX:NK,2,0),""),"")</f>
        <v/>
      </c>
      <c r="L2080" t="str">
        <f>IF(OR(HLOOKUP(L$2+$A2080,Sheet2!BX:NK,$B2080,0),HLOOKUP(L$2+$A2080,Sheet2!BX:NK,$B2080,0)&lt;&gt;""),HLOOKUP(L$2+$A2080,Sheet2!BX:NK,$B2080,0),"")</f>
        <v/>
      </c>
      <c r="M2080" t="str">
        <f>IF(OR(HLOOKUP(M$2+$A2080,Sheet2!BY:NL,$B2080,0),HLOOKUP(M$2+$A2080,Sheet2!BY:NL,$B2080,0)&lt;&gt;""),HLOOKUP(M$2+$A2080,Sheet2!BY:NL,$B2080,0),"")</f>
        <v/>
      </c>
      <c r="N2080" t="str">
        <f>IF(OR(HLOOKUP(N$2+$A2080,Sheet2!BZ:NM,$B2080,0),HLOOKUP(N$2+$A2080,Sheet2!BZ:NM,$B2080,0)&lt;&gt;""),HLOOKUP(N$2+$A2080,Sheet2!BZ:NM,$B2080,0),"")</f>
        <v/>
      </c>
      <c r="O2080" t="str">
        <f>IF(OR(HLOOKUP(O$2+$A2080,Sheet2!CA:NN,$B2080,0),HLOOKUP(O$2+$A2080,Sheet2!CA:NN,$B2080,0)&lt;&gt;""),HLOOKUP(O$2+$A2080,Sheet2!CA:NN,$B2080,0),"")</f>
        <v/>
      </c>
      <c r="P2080" t="str">
        <f>IF(OR(HLOOKUP(P$2+$A2080,Sheet2!CB:NO,$B2080,0),HLOOKUP(P$2+$A2080,Sheet2!CB:NO,$B2080,0)&lt;&gt;""),HLOOKUP(P$2+$A2080,Sheet2!CB:NO,$B2080,0),"")</f>
        <v/>
      </c>
      <c r="Q2080" t="str">
        <f>IF(OR(HLOOKUP(Q$2+$A2080,Sheet2!CC:NO,$B2080,0),HLOOKUP(Q$2+$A2080,Sheet2!CC:NO,$B2080,0)&lt;&gt;""),HLOOKUP(Q$2+$A2080,Sheet2!CC:NO,$B2080,0),"")</f>
        <v/>
      </c>
    </row>
    <row r="2081" spans="1:17" x14ac:dyDescent="0.25">
      <c r="A2081" s="64">
        <f t="shared" si="259"/>
        <v>42</v>
      </c>
      <c r="B2081" s="64">
        <f t="shared" si="260"/>
        <v>212</v>
      </c>
      <c r="C2081" s="64">
        <f t="shared" si="261"/>
        <v>8</v>
      </c>
      <c r="D2081" s="64">
        <f t="shared" si="262"/>
        <v>208</v>
      </c>
      <c r="E2081" s="64">
        <f t="shared" si="263"/>
        <v>1036</v>
      </c>
      <c r="F2081" s="64" t="str">
        <f t="shared" si="256"/>
        <v/>
      </c>
      <c r="G2081" s="64" t="str">
        <f t="shared" si="257"/>
        <v/>
      </c>
      <c r="H2081" s="64" t="str">
        <f t="shared" si="258"/>
        <v/>
      </c>
      <c r="I2081" s="80" t="str">
        <f>IFERROR(VLOOKUP(D2081,Sheet2!A:B,2,0),"")</f>
        <v/>
      </c>
      <c r="J2081" s="64" t="str">
        <f>IFERROR(IF(I2081&lt;&gt;"",VLOOKUP(I2081,Sheet2!B:C,2,0),""),"")</f>
        <v/>
      </c>
      <c r="K2081" s="64" t="str">
        <f>IFERROR( IF(I2081&lt;&gt;"", HLOOKUP(L$2+$A2081,Sheet2!BX:NK,2,0),""),"")</f>
        <v/>
      </c>
      <c r="L2081" t="str">
        <f>IF(OR(HLOOKUP(L$2+$A2081,Sheet2!BX:NK,$B2081,0),HLOOKUP(L$2+$A2081,Sheet2!BX:NK,$B2081,0)&lt;&gt;""),HLOOKUP(L$2+$A2081,Sheet2!BX:NK,$B2081,0),"")</f>
        <v/>
      </c>
      <c r="M2081" t="str">
        <f>IF(OR(HLOOKUP(M$2+$A2081,Sheet2!BY:NL,$B2081,0),HLOOKUP(M$2+$A2081,Sheet2!BY:NL,$B2081,0)&lt;&gt;""),HLOOKUP(M$2+$A2081,Sheet2!BY:NL,$B2081,0),"")</f>
        <v/>
      </c>
      <c r="N2081" t="str">
        <f>IF(OR(HLOOKUP(N$2+$A2081,Sheet2!BZ:NM,$B2081,0),HLOOKUP(N$2+$A2081,Sheet2!BZ:NM,$B2081,0)&lt;&gt;""),HLOOKUP(N$2+$A2081,Sheet2!BZ:NM,$B2081,0),"")</f>
        <v/>
      </c>
      <c r="O2081" t="str">
        <f>IF(OR(HLOOKUP(O$2+$A2081,Sheet2!CA:NN,$B2081,0),HLOOKUP(O$2+$A2081,Sheet2!CA:NN,$B2081,0)&lt;&gt;""),HLOOKUP(O$2+$A2081,Sheet2!CA:NN,$B2081,0),"")</f>
        <v/>
      </c>
      <c r="P2081" t="str">
        <f>IF(OR(HLOOKUP(P$2+$A2081,Sheet2!CB:NO,$B2081,0),HLOOKUP(P$2+$A2081,Sheet2!CB:NO,$B2081,0)&lt;&gt;""),HLOOKUP(P$2+$A2081,Sheet2!CB:NO,$B2081,0),"")</f>
        <v/>
      </c>
      <c r="Q2081" t="str">
        <f>IF(OR(HLOOKUP(Q$2+$A2081,Sheet2!CC:NO,$B2081,0),HLOOKUP(Q$2+$A2081,Sheet2!CC:NO,$B2081,0)&lt;&gt;""),HLOOKUP(Q$2+$A2081,Sheet2!CC:NO,$B2081,0),"")</f>
        <v/>
      </c>
    </row>
    <row r="2082" spans="1:17" x14ac:dyDescent="0.25">
      <c r="A2082" s="64">
        <f t="shared" si="259"/>
        <v>48</v>
      </c>
      <c r="B2082" s="64">
        <f t="shared" si="260"/>
        <v>212</v>
      </c>
      <c r="C2082" s="64">
        <f t="shared" si="261"/>
        <v>9</v>
      </c>
      <c r="D2082" s="64">
        <f t="shared" si="262"/>
        <v>208</v>
      </c>
      <c r="E2082" s="64">
        <f t="shared" si="263"/>
        <v>1036</v>
      </c>
      <c r="F2082" s="64" t="str">
        <f t="shared" si="256"/>
        <v/>
      </c>
      <c r="G2082" s="64" t="str">
        <f t="shared" si="257"/>
        <v/>
      </c>
      <c r="H2082" s="64" t="str">
        <f t="shared" si="258"/>
        <v/>
      </c>
      <c r="I2082" s="80" t="str">
        <f>IFERROR(VLOOKUP(D2082,Sheet2!A:B,2,0),"")</f>
        <v/>
      </c>
      <c r="J2082" s="64" t="str">
        <f>IFERROR(IF(I2082&lt;&gt;"",VLOOKUP(I2082,Sheet2!B:C,2,0),""),"")</f>
        <v/>
      </c>
      <c r="K2082" s="64" t="str">
        <f>IFERROR( IF(I2082&lt;&gt;"", HLOOKUP(L$2+$A2082,Sheet2!BX:NK,2,0),""),"")</f>
        <v/>
      </c>
      <c r="L2082" t="str">
        <f>IF(OR(HLOOKUP(L$2+$A2082,Sheet2!BX:NK,$B2082,0),HLOOKUP(L$2+$A2082,Sheet2!BX:NK,$B2082,0)&lt;&gt;""),HLOOKUP(L$2+$A2082,Sheet2!BX:NK,$B2082,0),"")</f>
        <v/>
      </c>
      <c r="M2082" t="str">
        <f>IF(OR(HLOOKUP(M$2+$A2082,Sheet2!BY:NL,$B2082,0),HLOOKUP(M$2+$A2082,Sheet2!BY:NL,$B2082,0)&lt;&gt;""),HLOOKUP(M$2+$A2082,Sheet2!BY:NL,$B2082,0),"")</f>
        <v/>
      </c>
      <c r="N2082" t="str">
        <f>IF(OR(HLOOKUP(N$2+$A2082,Sheet2!BZ:NM,$B2082,0),HLOOKUP(N$2+$A2082,Sheet2!BZ:NM,$B2082,0)&lt;&gt;""),HLOOKUP(N$2+$A2082,Sheet2!BZ:NM,$B2082,0),"")</f>
        <v/>
      </c>
      <c r="O2082" t="str">
        <f>IF(OR(HLOOKUP(O$2+$A2082,Sheet2!CA:NN,$B2082,0),HLOOKUP(O$2+$A2082,Sheet2!CA:NN,$B2082,0)&lt;&gt;""),HLOOKUP(O$2+$A2082,Sheet2!CA:NN,$B2082,0),"")</f>
        <v/>
      </c>
      <c r="P2082" t="str">
        <f>IF(OR(HLOOKUP(P$2+$A2082,Sheet2!CB:NO,$B2082,0),HLOOKUP(P$2+$A2082,Sheet2!CB:NO,$B2082,0)&lt;&gt;""),HLOOKUP(P$2+$A2082,Sheet2!CB:NO,$B2082,0),"")</f>
        <v/>
      </c>
      <c r="Q2082" t="str">
        <f>IF(OR(HLOOKUP(Q$2+$A2082,Sheet2!CC:NO,$B2082,0),HLOOKUP(Q$2+$A2082,Sheet2!CC:NO,$B2082,0)&lt;&gt;""),HLOOKUP(Q$2+$A2082,Sheet2!CC:NO,$B2082,0),"")</f>
        <v/>
      </c>
    </row>
    <row r="2083" spans="1:17" x14ac:dyDescent="0.25">
      <c r="A2083" s="64">
        <f t="shared" si="259"/>
        <v>54</v>
      </c>
      <c r="B2083" s="64">
        <f t="shared" si="260"/>
        <v>212</v>
      </c>
      <c r="C2083" s="64">
        <f t="shared" si="261"/>
        <v>10</v>
      </c>
      <c r="D2083" s="64">
        <f t="shared" si="262"/>
        <v>208</v>
      </c>
      <c r="E2083" s="64">
        <f t="shared" si="263"/>
        <v>1036</v>
      </c>
      <c r="F2083" s="64" t="str">
        <f t="shared" si="256"/>
        <v/>
      </c>
      <c r="G2083" s="64" t="str">
        <f t="shared" si="257"/>
        <v/>
      </c>
      <c r="H2083" s="64" t="str">
        <f t="shared" si="258"/>
        <v/>
      </c>
      <c r="I2083" s="80" t="str">
        <f>IFERROR(VLOOKUP(D2083,Sheet2!A:B,2,0),"")</f>
        <v/>
      </c>
      <c r="J2083" s="64" t="str">
        <f>IFERROR(IF(I2083&lt;&gt;"",VLOOKUP(I2083,Sheet2!B:C,2,0),""),"")</f>
        <v/>
      </c>
      <c r="K2083" s="64" t="str">
        <f>IFERROR( IF(I2083&lt;&gt;"", HLOOKUP(L$2+$A2083,Sheet2!BX:NK,2,0),""),"")</f>
        <v/>
      </c>
      <c r="L2083" t="str">
        <f>IF(OR(HLOOKUP(L$2+$A2083,Sheet2!BX:NK,$B2083,0),HLOOKUP(L$2+$A2083,Sheet2!BX:NK,$B2083,0)&lt;&gt;""),HLOOKUP(L$2+$A2083,Sheet2!BX:NK,$B2083,0),"")</f>
        <v/>
      </c>
      <c r="M2083" t="str">
        <f>IF(OR(HLOOKUP(M$2+$A2083,Sheet2!BY:NL,$B2083,0),HLOOKUP(M$2+$A2083,Sheet2!BY:NL,$B2083,0)&lt;&gt;""),HLOOKUP(M$2+$A2083,Sheet2!BY:NL,$B2083,0),"")</f>
        <v/>
      </c>
      <c r="N2083" t="str">
        <f>IF(OR(HLOOKUP(N$2+$A2083,Sheet2!BZ:NM,$B2083,0),HLOOKUP(N$2+$A2083,Sheet2!BZ:NM,$B2083,0)&lt;&gt;""),HLOOKUP(N$2+$A2083,Sheet2!BZ:NM,$B2083,0),"")</f>
        <v/>
      </c>
      <c r="O2083" t="str">
        <f>IF(OR(HLOOKUP(O$2+$A2083,Sheet2!CA:NN,$B2083,0),HLOOKUP(O$2+$A2083,Sheet2!CA:NN,$B2083,0)&lt;&gt;""),HLOOKUP(O$2+$A2083,Sheet2!CA:NN,$B2083,0),"")</f>
        <v/>
      </c>
      <c r="P2083" t="str">
        <f>IF(OR(HLOOKUP(P$2+$A2083,Sheet2!CB:NO,$B2083,0),HLOOKUP(P$2+$A2083,Sheet2!CB:NO,$B2083,0)&lt;&gt;""),HLOOKUP(P$2+$A2083,Sheet2!CB:NO,$B2083,0),"")</f>
        <v/>
      </c>
      <c r="Q2083" t="str">
        <f>IF(OR(HLOOKUP(Q$2+$A2083,Sheet2!CC:NO,$B2083,0),HLOOKUP(Q$2+$A2083,Sheet2!CC:NO,$B2083,0)&lt;&gt;""),HLOOKUP(Q$2+$A2083,Sheet2!CC:NO,$B2083,0),"")</f>
        <v/>
      </c>
    </row>
    <row r="2084" spans="1:17" x14ac:dyDescent="0.25">
      <c r="A2084" s="64">
        <f t="shared" si="259"/>
        <v>0</v>
      </c>
      <c r="B2084" s="64">
        <f t="shared" si="260"/>
        <v>213</v>
      </c>
      <c r="C2084" s="64">
        <f t="shared" si="261"/>
        <v>1</v>
      </c>
      <c r="D2084" s="64">
        <f t="shared" si="262"/>
        <v>209</v>
      </c>
      <c r="E2084" s="64">
        <f t="shared" si="263"/>
        <v>1041</v>
      </c>
      <c r="F2084" s="64" t="str">
        <f t="shared" si="256"/>
        <v/>
      </c>
      <c r="G2084" s="64" t="str">
        <f t="shared" si="257"/>
        <v/>
      </c>
      <c r="H2084" s="64" t="str">
        <f t="shared" si="258"/>
        <v/>
      </c>
      <c r="I2084" s="80" t="str">
        <f>IFERROR(VLOOKUP(D2084,Sheet2!A:B,2,0),"")</f>
        <v/>
      </c>
      <c r="J2084" s="64" t="str">
        <f>IFERROR(IF(I2084&lt;&gt;"",VLOOKUP(I2084,Sheet2!B:C,2,0),""),"")</f>
        <v/>
      </c>
      <c r="K2084" s="64" t="str">
        <f>IFERROR( IF(I2084&lt;&gt;"", HLOOKUP(L$2+$A2084,Sheet2!BX:NK,2,0),""),"")</f>
        <v/>
      </c>
      <c r="L2084" t="str">
        <f>IF(OR(HLOOKUP(L$2+$A2084,Sheet2!BX:NK,$B2084,0),HLOOKUP(L$2+$A2084,Sheet2!BX:NK,$B2084,0)&lt;&gt;""),HLOOKUP(L$2+$A2084,Sheet2!BX:NK,$B2084,0),"")</f>
        <v/>
      </c>
      <c r="M2084" t="str">
        <f>IF(OR(HLOOKUP(M$2+$A2084,Sheet2!BY:NL,$B2084,0),HLOOKUP(M$2+$A2084,Sheet2!BY:NL,$B2084,0)&lt;&gt;""),HLOOKUP(M$2+$A2084,Sheet2!BY:NL,$B2084,0),"")</f>
        <v/>
      </c>
      <c r="N2084" t="str">
        <f>IF(OR(HLOOKUP(N$2+$A2084,Sheet2!BZ:NM,$B2084,0),HLOOKUP(N$2+$A2084,Sheet2!BZ:NM,$B2084,0)&lt;&gt;""),HLOOKUP(N$2+$A2084,Sheet2!BZ:NM,$B2084,0),"")</f>
        <v/>
      </c>
      <c r="O2084" t="str">
        <f>IF(OR(HLOOKUP(O$2+$A2084,Sheet2!CA:NN,$B2084,0),HLOOKUP(O$2+$A2084,Sheet2!CA:NN,$B2084,0)&lt;&gt;""),HLOOKUP(O$2+$A2084,Sheet2!CA:NN,$B2084,0),"")</f>
        <v/>
      </c>
      <c r="P2084" t="str">
        <f>IF(OR(HLOOKUP(P$2+$A2084,Sheet2!CB:NO,$B2084,0),HLOOKUP(P$2+$A2084,Sheet2!CB:NO,$B2084,0)&lt;&gt;""),HLOOKUP(P$2+$A2084,Sheet2!CB:NO,$B2084,0),"")</f>
        <v/>
      </c>
      <c r="Q2084" t="str">
        <f>IF(OR(HLOOKUP(Q$2+$A2084,Sheet2!CC:NO,$B2084,0),HLOOKUP(Q$2+$A2084,Sheet2!CC:NO,$B2084,0)&lt;&gt;""),HLOOKUP(Q$2+$A2084,Sheet2!CC:NO,$B2084,0),"")</f>
        <v/>
      </c>
    </row>
    <row r="2085" spans="1:17" x14ac:dyDescent="0.25">
      <c r="A2085" s="64">
        <f t="shared" si="259"/>
        <v>6</v>
      </c>
      <c r="B2085" s="64">
        <f t="shared" si="260"/>
        <v>213</v>
      </c>
      <c r="C2085" s="64">
        <f t="shared" si="261"/>
        <v>2</v>
      </c>
      <c r="D2085" s="64">
        <f t="shared" si="262"/>
        <v>209</v>
      </c>
      <c r="E2085" s="64">
        <f t="shared" si="263"/>
        <v>1041</v>
      </c>
      <c r="F2085" s="64" t="str">
        <f t="shared" si="256"/>
        <v/>
      </c>
      <c r="G2085" s="64" t="str">
        <f t="shared" si="257"/>
        <v/>
      </c>
      <c r="H2085" s="64" t="str">
        <f t="shared" si="258"/>
        <v/>
      </c>
      <c r="I2085" s="80" t="str">
        <f>IFERROR(VLOOKUP(D2085,Sheet2!A:B,2,0),"")</f>
        <v/>
      </c>
      <c r="J2085" s="64" t="str">
        <f>IFERROR(IF(I2085&lt;&gt;"",VLOOKUP(I2085,Sheet2!B:C,2,0),""),"")</f>
        <v/>
      </c>
      <c r="K2085" s="64" t="str">
        <f>IFERROR( IF(I2085&lt;&gt;"", HLOOKUP(L$2+$A2085,Sheet2!BX:NK,2,0),""),"")</f>
        <v/>
      </c>
      <c r="L2085" t="str">
        <f>IF(OR(HLOOKUP(L$2+$A2085,Sheet2!BX:NK,$B2085,0),HLOOKUP(L$2+$A2085,Sheet2!BX:NK,$B2085,0)&lt;&gt;""),HLOOKUP(L$2+$A2085,Sheet2!BX:NK,$B2085,0),"")</f>
        <v/>
      </c>
      <c r="M2085" t="str">
        <f>IF(OR(HLOOKUP(M$2+$A2085,Sheet2!BY:NL,$B2085,0),HLOOKUP(M$2+$A2085,Sheet2!BY:NL,$B2085,0)&lt;&gt;""),HLOOKUP(M$2+$A2085,Sheet2!BY:NL,$B2085,0),"")</f>
        <v/>
      </c>
      <c r="N2085" t="str">
        <f>IF(OR(HLOOKUP(N$2+$A2085,Sheet2!BZ:NM,$B2085,0),HLOOKUP(N$2+$A2085,Sheet2!BZ:NM,$B2085,0)&lt;&gt;""),HLOOKUP(N$2+$A2085,Sheet2!BZ:NM,$B2085,0),"")</f>
        <v/>
      </c>
      <c r="O2085" t="str">
        <f>IF(OR(HLOOKUP(O$2+$A2085,Sheet2!CA:NN,$B2085,0),HLOOKUP(O$2+$A2085,Sheet2!CA:NN,$B2085,0)&lt;&gt;""),HLOOKUP(O$2+$A2085,Sheet2!CA:NN,$B2085,0),"")</f>
        <v/>
      </c>
      <c r="P2085" t="str">
        <f>IF(OR(HLOOKUP(P$2+$A2085,Sheet2!CB:NO,$B2085,0),HLOOKUP(P$2+$A2085,Sheet2!CB:NO,$B2085,0)&lt;&gt;""),HLOOKUP(P$2+$A2085,Sheet2!CB:NO,$B2085,0),"")</f>
        <v/>
      </c>
      <c r="Q2085" t="str">
        <f>IF(OR(HLOOKUP(Q$2+$A2085,Sheet2!CC:NO,$B2085,0),HLOOKUP(Q$2+$A2085,Sheet2!CC:NO,$B2085,0)&lt;&gt;""),HLOOKUP(Q$2+$A2085,Sheet2!CC:NO,$B2085,0),"")</f>
        <v/>
      </c>
    </row>
    <row r="2086" spans="1:17" x14ac:dyDescent="0.25">
      <c r="A2086" s="64">
        <f t="shared" si="259"/>
        <v>12</v>
      </c>
      <c r="B2086" s="64">
        <f t="shared" si="260"/>
        <v>213</v>
      </c>
      <c r="C2086" s="64">
        <f t="shared" si="261"/>
        <v>3</v>
      </c>
      <c r="D2086" s="64">
        <f t="shared" si="262"/>
        <v>209</v>
      </c>
      <c r="E2086" s="64">
        <f t="shared" si="263"/>
        <v>1041</v>
      </c>
      <c r="F2086" s="64" t="str">
        <f t="shared" si="256"/>
        <v/>
      </c>
      <c r="G2086" s="64" t="str">
        <f t="shared" si="257"/>
        <v/>
      </c>
      <c r="H2086" s="64" t="str">
        <f t="shared" si="258"/>
        <v/>
      </c>
      <c r="I2086" s="80" t="str">
        <f>IFERROR(VLOOKUP(D2086,Sheet2!A:B,2,0),"")</f>
        <v/>
      </c>
      <c r="J2086" s="64" t="str">
        <f>IFERROR(IF(I2086&lt;&gt;"",VLOOKUP(I2086,Sheet2!B:C,2,0),""),"")</f>
        <v/>
      </c>
      <c r="K2086" s="64" t="str">
        <f>IFERROR( IF(I2086&lt;&gt;"", HLOOKUP(L$2+$A2086,Sheet2!BX:NK,2,0),""),"")</f>
        <v/>
      </c>
      <c r="L2086" t="str">
        <f>IF(OR(HLOOKUP(L$2+$A2086,Sheet2!BX:NK,$B2086,0),HLOOKUP(L$2+$A2086,Sheet2!BX:NK,$B2086,0)&lt;&gt;""),HLOOKUP(L$2+$A2086,Sheet2!BX:NK,$B2086,0),"")</f>
        <v/>
      </c>
      <c r="M2086" t="str">
        <f>IF(OR(HLOOKUP(M$2+$A2086,Sheet2!BY:NL,$B2086,0),HLOOKUP(M$2+$A2086,Sheet2!BY:NL,$B2086,0)&lt;&gt;""),HLOOKUP(M$2+$A2086,Sheet2!BY:NL,$B2086,0),"")</f>
        <v/>
      </c>
      <c r="N2086" t="str">
        <f>IF(OR(HLOOKUP(N$2+$A2086,Sheet2!BZ:NM,$B2086,0),HLOOKUP(N$2+$A2086,Sheet2!BZ:NM,$B2086,0)&lt;&gt;""),HLOOKUP(N$2+$A2086,Sheet2!BZ:NM,$B2086,0),"")</f>
        <v/>
      </c>
      <c r="O2086" t="str">
        <f>IF(OR(HLOOKUP(O$2+$A2086,Sheet2!CA:NN,$B2086,0),HLOOKUP(O$2+$A2086,Sheet2!CA:NN,$B2086,0)&lt;&gt;""),HLOOKUP(O$2+$A2086,Sheet2!CA:NN,$B2086,0),"")</f>
        <v/>
      </c>
      <c r="P2086" t="str">
        <f>IF(OR(HLOOKUP(P$2+$A2086,Sheet2!CB:NO,$B2086,0),HLOOKUP(P$2+$A2086,Sheet2!CB:NO,$B2086,0)&lt;&gt;""),HLOOKUP(P$2+$A2086,Sheet2!CB:NO,$B2086,0),"")</f>
        <v/>
      </c>
      <c r="Q2086" t="str">
        <f>IF(OR(HLOOKUP(Q$2+$A2086,Sheet2!CC:NO,$B2086,0),HLOOKUP(Q$2+$A2086,Sheet2!CC:NO,$B2086,0)&lt;&gt;""),HLOOKUP(Q$2+$A2086,Sheet2!CC:NO,$B2086,0),"")</f>
        <v/>
      </c>
    </row>
    <row r="2087" spans="1:17" x14ac:dyDescent="0.25">
      <c r="A2087" s="64">
        <f t="shared" si="259"/>
        <v>18</v>
      </c>
      <c r="B2087" s="64">
        <f t="shared" si="260"/>
        <v>213</v>
      </c>
      <c r="C2087" s="64">
        <f t="shared" si="261"/>
        <v>4</v>
      </c>
      <c r="D2087" s="64">
        <f t="shared" si="262"/>
        <v>209</v>
      </c>
      <c r="E2087" s="64">
        <f t="shared" si="263"/>
        <v>1041</v>
      </c>
      <c r="F2087" s="64" t="str">
        <f t="shared" si="256"/>
        <v/>
      </c>
      <c r="G2087" s="64" t="str">
        <f t="shared" si="257"/>
        <v/>
      </c>
      <c r="H2087" s="64" t="str">
        <f t="shared" si="258"/>
        <v/>
      </c>
      <c r="I2087" s="80" t="str">
        <f>IFERROR(VLOOKUP(D2087,Sheet2!A:B,2,0),"")</f>
        <v/>
      </c>
      <c r="J2087" s="64" t="str">
        <f>IFERROR(IF(I2087&lt;&gt;"",VLOOKUP(I2087,Sheet2!B:C,2,0),""),"")</f>
        <v/>
      </c>
      <c r="K2087" s="64" t="str">
        <f>IFERROR( IF(I2087&lt;&gt;"", HLOOKUP(L$2+$A2087,Sheet2!BX:NK,2,0),""),"")</f>
        <v/>
      </c>
      <c r="L2087" t="str">
        <f>IF(OR(HLOOKUP(L$2+$A2087,Sheet2!BX:NK,$B2087,0),HLOOKUP(L$2+$A2087,Sheet2!BX:NK,$B2087,0)&lt;&gt;""),HLOOKUP(L$2+$A2087,Sheet2!BX:NK,$B2087,0),"")</f>
        <v/>
      </c>
      <c r="M2087" t="str">
        <f>IF(OR(HLOOKUP(M$2+$A2087,Sheet2!BY:NL,$B2087,0),HLOOKUP(M$2+$A2087,Sheet2!BY:NL,$B2087,0)&lt;&gt;""),HLOOKUP(M$2+$A2087,Sheet2!BY:NL,$B2087,0),"")</f>
        <v/>
      </c>
      <c r="N2087" t="str">
        <f>IF(OR(HLOOKUP(N$2+$A2087,Sheet2!BZ:NM,$B2087,0),HLOOKUP(N$2+$A2087,Sheet2!BZ:NM,$B2087,0)&lt;&gt;""),HLOOKUP(N$2+$A2087,Sheet2!BZ:NM,$B2087,0),"")</f>
        <v/>
      </c>
      <c r="O2087" t="str">
        <f>IF(OR(HLOOKUP(O$2+$A2087,Sheet2!CA:NN,$B2087,0),HLOOKUP(O$2+$A2087,Sheet2!CA:NN,$B2087,0)&lt;&gt;""),HLOOKUP(O$2+$A2087,Sheet2!CA:NN,$B2087,0),"")</f>
        <v/>
      </c>
      <c r="P2087" t="str">
        <f>IF(OR(HLOOKUP(P$2+$A2087,Sheet2!CB:NO,$B2087,0),HLOOKUP(P$2+$A2087,Sheet2!CB:NO,$B2087,0)&lt;&gt;""),HLOOKUP(P$2+$A2087,Sheet2!CB:NO,$B2087,0),"")</f>
        <v/>
      </c>
      <c r="Q2087" t="str">
        <f>IF(OR(HLOOKUP(Q$2+$A2087,Sheet2!CC:NO,$B2087,0),HLOOKUP(Q$2+$A2087,Sheet2!CC:NO,$B2087,0)&lt;&gt;""),HLOOKUP(Q$2+$A2087,Sheet2!CC:NO,$B2087,0),"")</f>
        <v/>
      </c>
    </row>
    <row r="2088" spans="1:17" x14ac:dyDescent="0.25">
      <c r="A2088" s="64">
        <f t="shared" si="259"/>
        <v>24</v>
      </c>
      <c r="B2088" s="64">
        <f t="shared" si="260"/>
        <v>213</v>
      </c>
      <c r="C2088" s="64">
        <f t="shared" si="261"/>
        <v>5</v>
      </c>
      <c r="D2088" s="64">
        <f t="shared" si="262"/>
        <v>209</v>
      </c>
      <c r="E2088" s="64">
        <f t="shared" si="263"/>
        <v>1041</v>
      </c>
      <c r="F2088" s="64" t="str">
        <f t="shared" si="256"/>
        <v/>
      </c>
      <c r="G2088" s="64" t="str">
        <f t="shared" si="257"/>
        <v/>
      </c>
      <c r="H2088" s="64" t="str">
        <f t="shared" si="258"/>
        <v/>
      </c>
      <c r="I2088" s="80" t="str">
        <f>IFERROR(VLOOKUP(D2088,Sheet2!A:B,2,0),"")</f>
        <v/>
      </c>
      <c r="J2088" s="64" t="str">
        <f>IFERROR(IF(I2088&lt;&gt;"",VLOOKUP(I2088,Sheet2!B:C,2,0),""),"")</f>
        <v/>
      </c>
      <c r="K2088" s="64" t="str">
        <f>IFERROR( IF(I2088&lt;&gt;"", HLOOKUP(L$2+$A2088,Sheet2!BX:NK,2,0),""),"")</f>
        <v/>
      </c>
      <c r="L2088" t="str">
        <f>IF(OR(HLOOKUP(L$2+$A2088,Sheet2!BX:NK,$B2088,0),HLOOKUP(L$2+$A2088,Sheet2!BX:NK,$B2088,0)&lt;&gt;""),HLOOKUP(L$2+$A2088,Sheet2!BX:NK,$B2088,0),"")</f>
        <v/>
      </c>
      <c r="M2088" t="str">
        <f>IF(OR(HLOOKUP(M$2+$A2088,Sheet2!BY:NL,$B2088,0),HLOOKUP(M$2+$A2088,Sheet2!BY:NL,$B2088,0)&lt;&gt;""),HLOOKUP(M$2+$A2088,Sheet2!BY:NL,$B2088,0),"")</f>
        <v/>
      </c>
      <c r="N2088" t="str">
        <f>IF(OR(HLOOKUP(N$2+$A2088,Sheet2!BZ:NM,$B2088,0),HLOOKUP(N$2+$A2088,Sheet2!BZ:NM,$B2088,0)&lt;&gt;""),HLOOKUP(N$2+$A2088,Sheet2!BZ:NM,$B2088,0),"")</f>
        <v/>
      </c>
      <c r="O2088" t="str">
        <f>IF(OR(HLOOKUP(O$2+$A2088,Sheet2!CA:NN,$B2088,0),HLOOKUP(O$2+$A2088,Sheet2!CA:NN,$B2088,0)&lt;&gt;""),HLOOKUP(O$2+$A2088,Sheet2!CA:NN,$B2088,0),"")</f>
        <v/>
      </c>
      <c r="P2088" t="str">
        <f>IF(OR(HLOOKUP(P$2+$A2088,Sheet2!CB:NO,$B2088,0),HLOOKUP(P$2+$A2088,Sheet2!CB:NO,$B2088,0)&lt;&gt;""),HLOOKUP(P$2+$A2088,Sheet2!CB:NO,$B2088,0),"")</f>
        <v/>
      </c>
      <c r="Q2088" t="str">
        <f>IF(OR(HLOOKUP(Q$2+$A2088,Sheet2!CC:NO,$B2088,0),HLOOKUP(Q$2+$A2088,Sheet2!CC:NO,$B2088,0)&lt;&gt;""),HLOOKUP(Q$2+$A2088,Sheet2!CC:NO,$B2088,0),"")</f>
        <v/>
      </c>
    </row>
    <row r="2089" spans="1:17" x14ac:dyDescent="0.25">
      <c r="A2089" s="64">
        <f t="shared" si="259"/>
        <v>30</v>
      </c>
      <c r="B2089" s="64">
        <f t="shared" si="260"/>
        <v>213</v>
      </c>
      <c r="C2089" s="64">
        <f t="shared" si="261"/>
        <v>6</v>
      </c>
      <c r="D2089" s="64">
        <f t="shared" si="262"/>
        <v>209</v>
      </c>
      <c r="E2089" s="64">
        <f t="shared" si="263"/>
        <v>1041</v>
      </c>
      <c r="F2089" s="64" t="str">
        <f t="shared" si="256"/>
        <v/>
      </c>
      <c r="G2089" s="64" t="str">
        <f t="shared" si="257"/>
        <v/>
      </c>
      <c r="H2089" s="64" t="str">
        <f t="shared" si="258"/>
        <v/>
      </c>
      <c r="I2089" s="80" t="str">
        <f>IFERROR(VLOOKUP(D2089,Sheet2!A:B,2,0),"")</f>
        <v/>
      </c>
      <c r="J2089" s="64" t="str">
        <f>IFERROR(IF(I2089&lt;&gt;"",VLOOKUP(I2089,Sheet2!B:C,2,0),""),"")</f>
        <v/>
      </c>
      <c r="K2089" s="64" t="str">
        <f>IFERROR( IF(I2089&lt;&gt;"", HLOOKUP(L$2+$A2089,Sheet2!BX:NK,2,0),""),"")</f>
        <v/>
      </c>
      <c r="L2089" t="str">
        <f>IF(OR(HLOOKUP(L$2+$A2089,Sheet2!BX:NK,$B2089,0),HLOOKUP(L$2+$A2089,Sheet2!BX:NK,$B2089,0)&lt;&gt;""),HLOOKUP(L$2+$A2089,Sheet2!BX:NK,$B2089,0),"")</f>
        <v/>
      </c>
      <c r="M2089" t="str">
        <f>IF(OR(HLOOKUP(M$2+$A2089,Sheet2!BY:NL,$B2089,0),HLOOKUP(M$2+$A2089,Sheet2!BY:NL,$B2089,0)&lt;&gt;""),HLOOKUP(M$2+$A2089,Sheet2!BY:NL,$B2089,0),"")</f>
        <v/>
      </c>
      <c r="N2089" t="str">
        <f>IF(OR(HLOOKUP(N$2+$A2089,Sheet2!BZ:NM,$B2089,0),HLOOKUP(N$2+$A2089,Sheet2!BZ:NM,$B2089,0)&lt;&gt;""),HLOOKUP(N$2+$A2089,Sheet2!BZ:NM,$B2089,0),"")</f>
        <v/>
      </c>
      <c r="O2089" t="str">
        <f>IF(OR(HLOOKUP(O$2+$A2089,Sheet2!CA:NN,$B2089,0),HLOOKUP(O$2+$A2089,Sheet2!CA:NN,$B2089,0)&lt;&gt;""),HLOOKUP(O$2+$A2089,Sheet2!CA:NN,$B2089,0),"")</f>
        <v/>
      </c>
      <c r="P2089" t="str">
        <f>IF(OR(HLOOKUP(P$2+$A2089,Sheet2!CB:NO,$B2089,0),HLOOKUP(P$2+$A2089,Sheet2!CB:NO,$B2089,0)&lt;&gt;""),HLOOKUP(P$2+$A2089,Sheet2!CB:NO,$B2089,0),"")</f>
        <v/>
      </c>
      <c r="Q2089" t="str">
        <f>IF(OR(HLOOKUP(Q$2+$A2089,Sheet2!CC:NO,$B2089,0),HLOOKUP(Q$2+$A2089,Sheet2!CC:NO,$B2089,0)&lt;&gt;""),HLOOKUP(Q$2+$A2089,Sheet2!CC:NO,$B2089,0),"")</f>
        <v/>
      </c>
    </row>
    <row r="2090" spans="1:17" x14ac:dyDescent="0.25">
      <c r="A2090" s="64">
        <f t="shared" si="259"/>
        <v>36</v>
      </c>
      <c r="B2090" s="64">
        <f t="shared" si="260"/>
        <v>213</v>
      </c>
      <c r="C2090" s="64">
        <f t="shared" si="261"/>
        <v>7</v>
      </c>
      <c r="D2090" s="64">
        <f t="shared" si="262"/>
        <v>209</v>
      </c>
      <c r="E2090" s="64">
        <f t="shared" si="263"/>
        <v>1041</v>
      </c>
      <c r="F2090" s="64" t="str">
        <f t="shared" si="256"/>
        <v/>
      </c>
      <c r="G2090" s="64" t="str">
        <f t="shared" si="257"/>
        <v/>
      </c>
      <c r="H2090" s="64" t="str">
        <f t="shared" si="258"/>
        <v/>
      </c>
      <c r="I2090" s="80" t="str">
        <f>IFERROR(VLOOKUP(D2090,Sheet2!A:B,2,0),"")</f>
        <v/>
      </c>
      <c r="J2090" s="64" t="str">
        <f>IFERROR(IF(I2090&lt;&gt;"",VLOOKUP(I2090,Sheet2!B:C,2,0),""),"")</f>
        <v/>
      </c>
      <c r="K2090" s="64" t="str">
        <f>IFERROR( IF(I2090&lt;&gt;"", HLOOKUP(L$2+$A2090,Sheet2!BX:NK,2,0),""),"")</f>
        <v/>
      </c>
      <c r="L2090" t="str">
        <f>IF(OR(HLOOKUP(L$2+$A2090,Sheet2!BX:NK,$B2090,0),HLOOKUP(L$2+$A2090,Sheet2!BX:NK,$B2090,0)&lt;&gt;""),HLOOKUP(L$2+$A2090,Sheet2!BX:NK,$B2090,0),"")</f>
        <v/>
      </c>
      <c r="M2090" t="str">
        <f>IF(OR(HLOOKUP(M$2+$A2090,Sheet2!BY:NL,$B2090,0),HLOOKUP(M$2+$A2090,Sheet2!BY:NL,$B2090,0)&lt;&gt;""),HLOOKUP(M$2+$A2090,Sheet2!BY:NL,$B2090,0),"")</f>
        <v/>
      </c>
      <c r="N2090" t="str">
        <f>IF(OR(HLOOKUP(N$2+$A2090,Sheet2!BZ:NM,$B2090,0),HLOOKUP(N$2+$A2090,Sheet2!BZ:NM,$B2090,0)&lt;&gt;""),HLOOKUP(N$2+$A2090,Sheet2!BZ:NM,$B2090,0),"")</f>
        <v/>
      </c>
      <c r="O2090" t="str">
        <f>IF(OR(HLOOKUP(O$2+$A2090,Sheet2!CA:NN,$B2090,0),HLOOKUP(O$2+$A2090,Sheet2!CA:NN,$B2090,0)&lt;&gt;""),HLOOKUP(O$2+$A2090,Sheet2!CA:NN,$B2090,0),"")</f>
        <v/>
      </c>
      <c r="P2090" t="str">
        <f>IF(OR(HLOOKUP(P$2+$A2090,Sheet2!CB:NO,$B2090,0),HLOOKUP(P$2+$A2090,Sheet2!CB:NO,$B2090,0)&lt;&gt;""),HLOOKUP(P$2+$A2090,Sheet2!CB:NO,$B2090,0),"")</f>
        <v/>
      </c>
      <c r="Q2090" t="str">
        <f>IF(OR(HLOOKUP(Q$2+$A2090,Sheet2!CC:NO,$B2090,0),HLOOKUP(Q$2+$A2090,Sheet2!CC:NO,$B2090,0)&lt;&gt;""),HLOOKUP(Q$2+$A2090,Sheet2!CC:NO,$B2090,0),"")</f>
        <v/>
      </c>
    </row>
    <row r="2091" spans="1:17" x14ac:dyDescent="0.25">
      <c r="A2091" s="64">
        <f t="shared" si="259"/>
        <v>42</v>
      </c>
      <c r="B2091" s="64">
        <f t="shared" si="260"/>
        <v>213</v>
      </c>
      <c r="C2091" s="64">
        <f t="shared" si="261"/>
        <v>8</v>
      </c>
      <c r="D2091" s="64">
        <f t="shared" si="262"/>
        <v>209</v>
      </c>
      <c r="E2091" s="64">
        <f t="shared" si="263"/>
        <v>1041</v>
      </c>
      <c r="F2091" s="64" t="str">
        <f t="shared" si="256"/>
        <v/>
      </c>
      <c r="G2091" s="64" t="str">
        <f t="shared" si="257"/>
        <v/>
      </c>
      <c r="H2091" s="64" t="str">
        <f t="shared" si="258"/>
        <v/>
      </c>
      <c r="I2091" s="80" t="str">
        <f>IFERROR(VLOOKUP(D2091,Sheet2!A:B,2,0),"")</f>
        <v/>
      </c>
      <c r="J2091" s="64" t="str">
        <f>IFERROR(IF(I2091&lt;&gt;"",VLOOKUP(I2091,Sheet2!B:C,2,0),""),"")</f>
        <v/>
      </c>
      <c r="K2091" s="64" t="str">
        <f>IFERROR( IF(I2091&lt;&gt;"", HLOOKUP(L$2+$A2091,Sheet2!BX:NK,2,0),""),"")</f>
        <v/>
      </c>
      <c r="L2091" t="str">
        <f>IF(OR(HLOOKUP(L$2+$A2091,Sheet2!BX:NK,$B2091,0),HLOOKUP(L$2+$A2091,Sheet2!BX:NK,$B2091,0)&lt;&gt;""),HLOOKUP(L$2+$A2091,Sheet2!BX:NK,$B2091,0),"")</f>
        <v/>
      </c>
      <c r="M2091" t="str">
        <f>IF(OR(HLOOKUP(M$2+$A2091,Sheet2!BY:NL,$B2091,0),HLOOKUP(M$2+$A2091,Sheet2!BY:NL,$B2091,0)&lt;&gt;""),HLOOKUP(M$2+$A2091,Sheet2!BY:NL,$B2091,0),"")</f>
        <v/>
      </c>
      <c r="N2091" t="str">
        <f>IF(OR(HLOOKUP(N$2+$A2091,Sheet2!BZ:NM,$B2091,0),HLOOKUP(N$2+$A2091,Sheet2!BZ:NM,$B2091,0)&lt;&gt;""),HLOOKUP(N$2+$A2091,Sheet2!BZ:NM,$B2091,0),"")</f>
        <v/>
      </c>
      <c r="O2091" t="str">
        <f>IF(OR(HLOOKUP(O$2+$A2091,Sheet2!CA:NN,$B2091,0),HLOOKUP(O$2+$A2091,Sheet2!CA:NN,$B2091,0)&lt;&gt;""),HLOOKUP(O$2+$A2091,Sheet2!CA:NN,$B2091,0),"")</f>
        <v/>
      </c>
      <c r="P2091" t="str">
        <f>IF(OR(HLOOKUP(P$2+$A2091,Sheet2!CB:NO,$B2091,0),HLOOKUP(P$2+$A2091,Sheet2!CB:NO,$B2091,0)&lt;&gt;""),HLOOKUP(P$2+$A2091,Sheet2!CB:NO,$B2091,0),"")</f>
        <v/>
      </c>
      <c r="Q2091" t="str">
        <f>IF(OR(HLOOKUP(Q$2+$A2091,Sheet2!CC:NO,$B2091,0),HLOOKUP(Q$2+$A2091,Sheet2!CC:NO,$B2091,0)&lt;&gt;""),HLOOKUP(Q$2+$A2091,Sheet2!CC:NO,$B2091,0),"")</f>
        <v/>
      </c>
    </row>
    <row r="2092" spans="1:17" x14ac:dyDescent="0.25">
      <c r="A2092" s="64">
        <f t="shared" si="259"/>
        <v>48</v>
      </c>
      <c r="B2092" s="64">
        <f t="shared" si="260"/>
        <v>213</v>
      </c>
      <c r="C2092" s="64">
        <f t="shared" si="261"/>
        <v>9</v>
      </c>
      <c r="D2092" s="64">
        <f t="shared" si="262"/>
        <v>209</v>
      </c>
      <c r="E2092" s="64">
        <f t="shared" si="263"/>
        <v>1041</v>
      </c>
      <c r="F2092" s="64" t="str">
        <f t="shared" si="256"/>
        <v/>
      </c>
      <c r="G2092" s="64" t="str">
        <f t="shared" si="257"/>
        <v/>
      </c>
      <c r="H2092" s="64" t="str">
        <f t="shared" si="258"/>
        <v/>
      </c>
      <c r="I2092" s="80" t="str">
        <f>IFERROR(VLOOKUP(D2092,Sheet2!A:B,2,0),"")</f>
        <v/>
      </c>
      <c r="J2092" s="64" t="str">
        <f>IFERROR(IF(I2092&lt;&gt;"",VLOOKUP(I2092,Sheet2!B:C,2,0),""),"")</f>
        <v/>
      </c>
      <c r="K2092" s="64" t="str">
        <f>IFERROR( IF(I2092&lt;&gt;"", HLOOKUP(L$2+$A2092,Sheet2!BX:NK,2,0),""),"")</f>
        <v/>
      </c>
      <c r="L2092" t="str">
        <f>IF(OR(HLOOKUP(L$2+$A2092,Sheet2!BX:NK,$B2092,0),HLOOKUP(L$2+$A2092,Sheet2!BX:NK,$B2092,0)&lt;&gt;""),HLOOKUP(L$2+$A2092,Sheet2!BX:NK,$B2092,0),"")</f>
        <v/>
      </c>
      <c r="M2092" t="str">
        <f>IF(OR(HLOOKUP(M$2+$A2092,Sheet2!BY:NL,$B2092,0),HLOOKUP(M$2+$A2092,Sheet2!BY:NL,$B2092,0)&lt;&gt;""),HLOOKUP(M$2+$A2092,Sheet2!BY:NL,$B2092,0),"")</f>
        <v/>
      </c>
      <c r="N2092" t="str">
        <f>IF(OR(HLOOKUP(N$2+$A2092,Sheet2!BZ:NM,$B2092,0),HLOOKUP(N$2+$A2092,Sheet2!BZ:NM,$B2092,0)&lt;&gt;""),HLOOKUP(N$2+$A2092,Sheet2!BZ:NM,$B2092,0),"")</f>
        <v/>
      </c>
      <c r="O2092" t="str">
        <f>IF(OR(HLOOKUP(O$2+$A2092,Sheet2!CA:NN,$B2092,0),HLOOKUP(O$2+$A2092,Sheet2!CA:NN,$B2092,0)&lt;&gt;""),HLOOKUP(O$2+$A2092,Sheet2!CA:NN,$B2092,0),"")</f>
        <v/>
      </c>
      <c r="P2092" t="str">
        <f>IF(OR(HLOOKUP(P$2+$A2092,Sheet2!CB:NO,$B2092,0),HLOOKUP(P$2+$A2092,Sheet2!CB:NO,$B2092,0)&lt;&gt;""),HLOOKUP(P$2+$A2092,Sheet2!CB:NO,$B2092,0),"")</f>
        <v/>
      </c>
      <c r="Q2092" t="str">
        <f>IF(OR(HLOOKUP(Q$2+$A2092,Sheet2!CC:NO,$B2092,0),HLOOKUP(Q$2+$A2092,Sheet2!CC:NO,$B2092,0)&lt;&gt;""),HLOOKUP(Q$2+$A2092,Sheet2!CC:NO,$B2092,0),"")</f>
        <v/>
      </c>
    </row>
    <row r="2093" spans="1:17" x14ac:dyDescent="0.25">
      <c r="A2093" s="64">
        <f t="shared" si="259"/>
        <v>54</v>
      </c>
      <c r="B2093" s="64">
        <f t="shared" si="260"/>
        <v>213</v>
      </c>
      <c r="C2093" s="64">
        <f t="shared" si="261"/>
        <v>10</v>
      </c>
      <c r="D2093" s="64">
        <f t="shared" si="262"/>
        <v>209</v>
      </c>
      <c r="E2093" s="64">
        <f t="shared" si="263"/>
        <v>1041</v>
      </c>
      <c r="F2093" s="64" t="str">
        <f t="shared" si="256"/>
        <v/>
      </c>
      <c r="G2093" s="64" t="str">
        <f t="shared" si="257"/>
        <v/>
      </c>
      <c r="H2093" s="64" t="str">
        <f t="shared" si="258"/>
        <v/>
      </c>
      <c r="I2093" s="80" t="str">
        <f>IFERROR(VLOOKUP(D2093,Sheet2!A:B,2,0),"")</f>
        <v/>
      </c>
      <c r="J2093" s="64" t="str">
        <f>IFERROR(IF(I2093&lt;&gt;"",VLOOKUP(I2093,Sheet2!B:C,2,0),""),"")</f>
        <v/>
      </c>
      <c r="K2093" s="64" t="str">
        <f>IFERROR( IF(I2093&lt;&gt;"", HLOOKUP(L$2+$A2093,Sheet2!BX:NK,2,0),""),"")</f>
        <v/>
      </c>
      <c r="L2093" t="str">
        <f>IF(OR(HLOOKUP(L$2+$A2093,Sheet2!BX:NK,$B2093,0),HLOOKUP(L$2+$A2093,Sheet2!BX:NK,$B2093,0)&lt;&gt;""),HLOOKUP(L$2+$A2093,Sheet2!BX:NK,$B2093,0),"")</f>
        <v/>
      </c>
      <c r="M2093" t="str">
        <f>IF(OR(HLOOKUP(M$2+$A2093,Sheet2!BY:NL,$B2093,0),HLOOKUP(M$2+$A2093,Sheet2!BY:NL,$B2093,0)&lt;&gt;""),HLOOKUP(M$2+$A2093,Sheet2!BY:NL,$B2093,0),"")</f>
        <v/>
      </c>
      <c r="N2093" t="str">
        <f>IF(OR(HLOOKUP(N$2+$A2093,Sheet2!BZ:NM,$B2093,0),HLOOKUP(N$2+$A2093,Sheet2!BZ:NM,$B2093,0)&lt;&gt;""),HLOOKUP(N$2+$A2093,Sheet2!BZ:NM,$B2093,0),"")</f>
        <v/>
      </c>
      <c r="O2093" t="str">
        <f>IF(OR(HLOOKUP(O$2+$A2093,Sheet2!CA:NN,$B2093,0),HLOOKUP(O$2+$A2093,Sheet2!CA:NN,$B2093,0)&lt;&gt;""),HLOOKUP(O$2+$A2093,Sheet2!CA:NN,$B2093,0),"")</f>
        <v/>
      </c>
      <c r="P2093" t="str">
        <f>IF(OR(HLOOKUP(P$2+$A2093,Sheet2!CB:NO,$B2093,0),HLOOKUP(P$2+$A2093,Sheet2!CB:NO,$B2093,0)&lt;&gt;""),HLOOKUP(P$2+$A2093,Sheet2!CB:NO,$B2093,0),"")</f>
        <v/>
      </c>
      <c r="Q2093" t="str">
        <f>IF(OR(HLOOKUP(Q$2+$A2093,Sheet2!CC:NO,$B2093,0),HLOOKUP(Q$2+$A2093,Sheet2!CC:NO,$B2093,0)&lt;&gt;""),HLOOKUP(Q$2+$A2093,Sheet2!CC:NO,$B2093,0),"")</f>
        <v/>
      </c>
    </row>
    <row r="2094" spans="1:17" x14ac:dyDescent="0.25">
      <c r="A2094" s="64">
        <f t="shared" si="259"/>
        <v>0</v>
      </c>
      <c r="B2094" s="64">
        <f t="shared" si="260"/>
        <v>214</v>
      </c>
      <c r="C2094" s="64">
        <f t="shared" si="261"/>
        <v>1</v>
      </c>
      <c r="D2094" s="64">
        <f t="shared" si="262"/>
        <v>210</v>
      </c>
      <c r="E2094" s="64">
        <f t="shared" si="263"/>
        <v>1046</v>
      </c>
      <c r="F2094" s="64" t="str">
        <f t="shared" si="256"/>
        <v/>
      </c>
      <c r="G2094" s="64" t="str">
        <f t="shared" si="257"/>
        <v/>
      </c>
      <c r="H2094" s="64" t="str">
        <f t="shared" si="258"/>
        <v/>
      </c>
      <c r="I2094" s="80" t="str">
        <f>IFERROR(VLOOKUP(D2094,Sheet2!A:B,2,0),"")</f>
        <v/>
      </c>
      <c r="J2094" s="64" t="str">
        <f>IFERROR(IF(I2094&lt;&gt;"",VLOOKUP(I2094,Sheet2!B:C,2,0),""),"")</f>
        <v/>
      </c>
      <c r="K2094" s="64" t="str">
        <f>IFERROR( IF(I2094&lt;&gt;"", HLOOKUP(L$2+$A2094,Sheet2!BX:NK,2,0),""),"")</f>
        <v/>
      </c>
      <c r="L2094" t="str">
        <f>IF(OR(HLOOKUP(L$2+$A2094,Sheet2!BX:NK,$B2094,0),HLOOKUP(L$2+$A2094,Sheet2!BX:NK,$B2094,0)&lt;&gt;""),HLOOKUP(L$2+$A2094,Sheet2!BX:NK,$B2094,0),"")</f>
        <v/>
      </c>
      <c r="M2094" t="str">
        <f>IF(OR(HLOOKUP(M$2+$A2094,Sheet2!BY:NL,$B2094,0),HLOOKUP(M$2+$A2094,Sheet2!BY:NL,$B2094,0)&lt;&gt;""),HLOOKUP(M$2+$A2094,Sheet2!BY:NL,$B2094,0),"")</f>
        <v/>
      </c>
      <c r="N2094" t="str">
        <f>IF(OR(HLOOKUP(N$2+$A2094,Sheet2!BZ:NM,$B2094,0),HLOOKUP(N$2+$A2094,Sheet2!BZ:NM,$B2094,0)&lt;&gt;""),HLOOKUP(N$2+$A2094,Sheet2!BZ:NM,$B2094,0),"")</f>
        <v/>
      </c>
      <c r="O2094" t="str">
        <f>IF(OR(HLOOKUP(O$2+$A2094,Sheet2!CA:NN,$B2094,0),HLOOKUP(O$2+$A2094,Sheet2!CA:NN,$B2094,0)&lt;&gt;""),HLOOKUP(O$2+$A2094,Sheet2!CA:NN,$B2094,0),"")</f>
        <v/>
      </c>
      <c r="P2094" t="str">
        <f>IF(OR(HLOOKUP(P$2+$A2094,Sheet2!CB:NO,$B2094,0),HLOOKUP(P$2+$A2094,Sheet2!CB:NO,$B2094,0)&lt;&gt;""),HLOOKUP(P$2+$A2094,Sheet2!CB:NO,$B2094,0),"")</f>
        <v/>
      </c>
      <c r="Q2094" t="str">
        <f>IF(OR(HLOOKUP(Q$2+$A2094,Sheet2!CC:NO,$B2094,0),HLOOKUP(Q$2+$A2094,Sheet2!CC:NO,$B2094,0)&lt;&gt;""),HLOOKUP(Q$2+$A2094,Sheet2!CC:NO,$B2094,0),"")</f>
        <v/>
      </c>
    </row>
    <row r="2095" spans="1:17" x14ac:dyDescent="0.25">
      <c r="A2095" s="64">
        <f t="shared" si="259"/>
        <v>6</v>
      </c>
      <c r="B2095" s="64">
        <f t="shared" si="260"/>
        <v>214</v>
      </c>
      <c r="C2095" s="64">
        <f t="shared" si="261"/>
        <v>2</v>
      </c>
      <c r="D2095" s="64">
        <f t="shared" si="262"/>
        <v>210</v>
      </c>
      <c r="E2095" s="64">
        <f t="shared" si="263"/>
        <v>1046</v>
      </c>
      <c r="F2095" s="64" t="str">
        <f t="shared" si="256"/>
        <v/>
      </c>
      <c r="G2095" s="64" t="str">
        <f t="shared" si="257"/>
        <v/>
      </c>
      <c r="H2095" s="64" t="str">
        <f t="shared" si="258"/>
        <v/>
      </c>
      <c r="I2095" s="80" t="str">
        <f>IFERROR(VLOOKUP(D2095,Sheet2!A:B,2,0),"")</f>
        <v/>
      </c>
      <c r="J2095" s="64" t="str">
        <f>IFERROR(IF(I2095&lt;&gt;"",VLOOKUP(I2095,Sheet2!B:C,2,0),""),"")</f>
        <v/>
      </c>
      <c r="K2095" s="64" t="str">
        <f>IFERROR( IF(I2095&lt;&gt;"", HLOOKUP(L$2+$A2095,Sheet2!BX:NK,2,0),""),"")</f>
        <v/>
      </c>
      <c r="L2095" t="str">
        <f>IF(OR(HLOOKUP(L$2+$A2095,Sheet2!BX:NK,$B2095,0),HLOOKUP(L$2+$A2095,Sheet2!BX:NK,$B2095,0)&lt;&gt;""),HLOOKUP(L$2+$A2095,Sheet2!BX:NK,$B2095,0),"")</f>
        <v/>
      </c>
      <c r="M2095" t="str">
        <f>IF(OR(HLOOKUP(M$2+$A2095,Sheet2!BY:NL,$B2095,0),HLOOKUP(M$2+$A2095,Sheet2!BY:NL,$B2095,0)&lt;&gt;""),HLOOKUP(M$2+$A2095,Sheet2!BY:NL,$B2095,0),"")</f>
        <v/>
      </c>
      <c r="N2095" t="str">
        <f>IF(OR(HLOOKUP(N$2+$A2095,Sheet2!BZ:NM,$B2095,0),HLOOKUP(N$2+$A2095,Sheet2!BZ:NM,$B2095,0)&lt;&gt;""),HLOOKUP(N$2+$A2095,Sheet2!BZ:NM,$B2095,0),"")</f>
        <v/>
      </c>
      <c r="O2095" t="str">
        <f>IF(OR(HLOOKUP(O$2+$A2095,Sheet2!CA:NN,$B2095,0),HLOOKUP(O$2+$A2095,Sheet2!CA:NN,$B2095,0)&lt;&gt;""),HLOOKUP(O$2+$A2095,Sheet2!CA:NN,$B2095,0),"")</f>
        <v/>
      </c>
      <c r="P2095" t="str">
        <f>IF(OR(HLOOKUP(P$2+$A2095,Sheet2!CB:NO,$B2095,0),HLOOKUP(P$2+$A2095,Sheet2!CB:NO,$B2095,0)&lt;&gt;""),HLOOKUP(P$2+$A2095,Sheet2!CB:NO,$B2095,0),"")</f>
        <v/>
      </c>
      <c r="Q2095" t="str">
        <f>IF(OR(HLOOKUP(Q$2+$A2095,Sheet2!CC:NO,$B2095,0),HLOOKUP(Q$2+$A2095,Sheet2!CC:NO,$B2095,0)&lt;&gt;""),HLOOKUP(Q$2+$A2095,Sheet2!CC:NO,$B2095,0),"")</f>
        <v/>
      </c>
    </row>
    <row r="2096" spans="1:17" x14ac:dyDescent="0.25">
      <c r="A2096" s="64">
        <f t="shared" si="259"/>
        <v>12</v>
      </c>
      <c r="B2096" s="64">
        <f t="shared" si="260"/>
        <v>214</v>
      </c>
      <c r="C2096" s="64">
        <f t="shared" si="261"/>
        <v>3</v>
      </c>
      <c r="D2096" s="64">
        <f t="shared" si="262"/>
        <v>210</v>
      </c>
      <c r="E2096" s="64">
        <f t="shared" si="263"/>
        <v>1046</v>
      </c>
      <c r="F2096" s="64" t="str">
        <f t="shared" si="256"/>
        <v/>
      </c>
      <c r="G2096" s="64" t="str">
        <f t="shared" si="257"/>
        <v/>
      </c>
      <c r="H2096" s="64" t="str">
        <f t="shared" si="258"/>
        <v/>
      </c>
      <c r="I2096" s="80" t="str">
        <f>IFERROR(VLOOKUP(D2096,Sheet2!A:B,2,0),"")</f>
        <v/>
      </c>
      <c r="J2096" s="64" t="str">
        <f>IFERROR(IF(I2096&lt;&gt;"",VLOOKUP(I2096,Sheet2!B:C,2,0),""),"")</f>
        <v/>
      </c>
      <c r="K2096" s="64" t="str">
        <f>IFERROR( IF(I2096&lt;&gt;"", HLOOKUP(L$2+$A2096,Sheet2!BX:NK,2,0),""),"")</f>
        <v/>
      </c>
      <c r="L2096" t="str">
        <f>IF(OR(HLOOKUP(L$2+$A2096,Sheet2!BX:NK,$B2096,0),HLOOKUP(L$2+$A2096,Sheet2!BX:NK,$B2096,0)&lt;&gt;""),HLOOKUP(L$2+$A2096,Sheet2!BX:NK,$B2096,0),"")</f>
        <v/>
      </c>
      <c r="M2096" t="str">
        <f>IF(OR(HLOOKUP(M$2+$A2096,Sheet2!BY:NL,$B2096,0),HLOOKUP(M$2+$A2096,Sheet2!BY:NL,$B2096,0)&lt;&gt;""),HLOOKUP(M$2+$A2096,Sheet2!BY:NL,$B2096,0),"")</f>
        <v/>
      </c>
      <c r="N2096" t="str">
        <f>IF(OR(HLOOKUP(N$2+$A2096,Sheet2!BZ:NM,$B2096,0),HLOOKUP(N$2+$A2096,Sheet2!BZ:NM,$B2096,0)&lt;&gt;""),HLOOKUP(N$2+$A2096,Sheet2!BZ:NM,$B2096,0),"")</f>
        <v/>
      </c>
      <c r="O2096" t="str">
        <f>IF(OR(HLOOKUP(O$2+$A2096,Sheet2!CA:NN,$B2096,0),HLOOKUP(O$2+$A2096,Sheet2!CA:NN,$B2096,0)&lt;&gt;""),HLOOKUP(O$2+$A2096,Sheet2!CA:NN,$B2096,0),"")</f>
        <v/>
      </c>
      <c r="P2096" t="str">
        <f>IF(OR(HLOOKUP(P$2+$A2096,Sheet2!CB:NO,$B2096,0),HLOOKUP(P$2+$A2096,Sheet2!CB:NO,$B2096,0)&lt;&gt;""),HLOOKUP(P$2+$A2096,Sheet2!CB:NO,$B2096,0),"")</f>
        <v/>
      </c>
      <c r="Q2096" t="str">
        <f>IF(OR(HLOOKUP(Q$2+$A2096,Sheet2!CC:NO,$B2096,0),HLOOKUP(Q$2+$A2096,Sheet2!CC:NO,$B2096,0)&lt;&gt;""),HLOOKUP(Q$2+$A2096,Sheet2!CC:NO,$B2096,0),"")</f>
        <v/>
      </c>
    </row>
    <row r="2097" spans="1:17" x14ac:dyDescent="0.25">
      <c r="A2097" s="64">
        <f t="shared" si="259"/>
        <v>18</v>
      </c>
      <c r="B2097" s="64">
        <f t="shared" si="260"/>
        <v>214</v>
      </c>
      <c r="C2097" s="64">
        <f t="shared" si="261"/>
        <v>4</v>
      </c>
      <c r="D2097" s="64">
        <f t="shared" si="262"/>
        <v>210</v>
      </c>
      <c r="E2097" s="64">
        <f t="shared" si="263"/>
        <v>1046</v>
      </c>
      <c r="F2097" s="64" t="str">
        <f t="shared" si="256"/>
        <v/>
      </c>
      <c r="G2097" s="64" t="str">
        <f t="shared" si="257"/>
        <v/>
      </c>
      <c r="H2097" s="64" t="str">
        <f t="shared" si="258"/>
        <v/>
      </c>
      <c r="I2097" s="80" t="str">
        <f>IFERROR(VLOOKUP(D2097,Sheet2!A:B,2,0),"")</f>
        <v/>
      </c>
      <c r="J2097" s="64" t="str">
        <f>IFERROR(IF(I2097&lt;&gt;"",VLOOKUP(I2097,Sheet2!B:C,2,0),""),"")</f>
        <v/>
      </c>
      <c r="K2097" s="64" t="str">
        <f>IFERROR( IF(I2097&lt;&gt;"", HLOOKUP(L$2+$A2097,Sheet2!BX:NK,2,0),""),"")</f>
        <v/>
      </c>
      <c r="L2097" t="str">
        <f>IF(OR(HLOOKUP(L$2+$A2097,Sheet2!BX:NK,$B2097,0),HLOOKUP(L$2+$A2097,Sheet2!BX:NK,$B2097,0)&lt;&gt;""),HLOOKUP(L$2+$A2097,Sheet2!BX:NK,$B2097,0),"")</f>
        <v/>
      </c>
      <c r="M2097" t="str">
        <f>IF(OR(HLOOKUP(M$2+$A2097,Sheet2!BY:NL,$B2097,0),HLOOKUP(M$2+$A2097,Sheet2!BY:NL,$B2097,0)&lt;&gt;""),HLOOKUP(M$2+$A2097,Sheet2!BY:NL,$B2097,0),"")</f>
        <v/>
      </c>
      <c r="N2097" t="str">
        <f>IF(OR(HLOOKUP(N$2+$A2097,Sheet2!BZ:NM,$B2097,0),HLOOKUP(N$2+$A2097,Sheet2!BZ:NM,$B2097,0)&lt;&gt;""),HLOOKUP(N$2+$A2097,Sheet2!BZ:NM,$B2097,0),"")</f>
        <v/>
      </c>
      <c r="O2097" t="str">
        <f>IF(OR(HLOOKUP(O$2+$A2097,Sheet2!CA:NN,$B2097,0),HLOOKUP(O$2+$A2097,Sheet2!CA:NN,$B2097,0)&lt;&gt;""),HLOOKUP(O$2+$A2097,Sheet2!CA:NN,$B2097,0),"")</f>
        <v/>
      </c>
      <c r="P2097" t="str">
        <f>IF(OR(HLOOKUP(P$2+$A2097,Sheet2!CB:NO,$B2097,0),HLOOKUP(P$2+$A2097,Sheet2!CB:NO,$B2097,0)&lt;&gt;""),HLOOKUP(P$2+$A2097,Sheet2!CB:NO,$B2097,0),"")</f>
        <v/>
      </c>
      <c r="Q2097" t="str">
        <f>IF(OR(HLOOKUP(Q$2+$A2097,Sheet2!CC:NO,$B2097,0),HLOOKUP(Q$2+$A2097,Sheet2!CC:NO,$B2097,0)&lt;&gt;""),HLOOKUP(Q$2+$A2097,Sheet2!CC:NO,$B2097,0),"")</f>
        <v/>
      </c>
    </row>
    <row r="2098" spans="1:17" x14ac:dyDescent="0.25">
      <c r="A2098" s="64">
        <f t="shared" si="259"/>
        <v>24</v>
      </c>
      <c r="B2098" s="64">
        <f t="shared" si="260"/>
        <v>214</v>
      </c>
      <c r="C2098" s="64">
        <f t="shared" si="261"/>
        <v>5</v>
      </c>
      <c r="D2098" s="64">
        <f t="shared" si="262"/>
        <v>210</v>
      </c>
      <c r="E2098" s="64">
        <f t="shared" si="263"/>
        <v>1046</v>
      </c>
      <c r="F2098" s="64" t="str">
        <f t="shared" si="256"/>
        <v/>
      </c>
      <c r="G2098" s="64" t="str">
        <f t="shared" si="257"/>
        <v/>
      </c>
      <c r="H2098" s="64" t="str">
        <f t="shared" si="258"/>
        <v/>
      </c>
      <c r="I2098" s="80" t="str">
        <f>IFERROR(VLOOKUP(D2098,Sheet2!A:B,2,0),"")</f>
        <v/>
      </c>
      <c r="J2098" s="64" t="str">
        <f>IFERROR(IF(I2098&lt;&gt;"",VLOOKUP(I2098,Sheet2!B:C,2,0),""),"")</f>
        <v/>
      </c>
      <c r="K2098" s="64" t="str">
        <f>IFERROR( IF(I2098&lt;&gt;"", HLOOKUP(L$2+$A2098,Sheet2!BX:NK,2,0),""),"")</f>
        <v/>
      </c>
      <c r="L2098" t="str">
        <f>IF(OR(HLOOKUP(L$2+$A2098,Sheet2!BX:NK,$B2098,0),HLOOKUP(L$2+$A2098,Sheet2!BX:NK,$B2098,0)&lt;&gt;""),HLOOKUP(L$2+$A2098,Sheet2!BX:NK,$B2098,0),"")</f>
        <v/>
      </c>
      <c r="M2098" t="str">
        <f>IF(OR(HLOOKUP(M$2+$A2098,Sheet2!BY:NL,$B2098,0),HLOOKUP(M$2+$A2098,Sheet2!BY:NL,$B2098,0)&lt;&gt;""),HLOOKUP(M$2+$A2098,Sheet2!BY:NL,$B2098,0),"")</f>
        <v/>
      </c>
      <c r="N2098" t="str">
        <f>IF(OR(HLOOKUP(N$2+$A2098,Sheet2!BZ:NM,$B2098,0),HLOOKUP(N$2+$A2098,Sheet2!BZ:NM,$B2098,0)&lt;&gt;""),HLOOKUP(N$2+$A2098,Sheet2!BZ:NM,$B2098,0),"")</f>
        <v/>
      </c>
      <c r="O2098" t="str">
        <f>IF(OR(HLOOKUP(O$2+$A2098,Sheet2!CA:NN,$B2098,0),HLOOKUP(O$2+$A2098,Sheet2!CA:NN,$B2098,0)&lt;&gt;""),HLOOKUP(O$2+$A2098,Sheet2!CA:NN,$B2098,0),"")</f>
        <v/>
      </c>
      <c r="P2098" t="str">
        <f>IF(OR(HLOOKUP(P$2+$A2098,Sheet2!CB:NO,$B2098,0),HLOOKUP(P$2+$A2098,Sheet2!CB:NO,$B2098,0)&lt;&gt;""),HLOOKUP(P$2+$A2098,Sheet2!CB:NO,$B2098,0),"")</f>
        <v/>
      </c>
      <c r="Q2098" t="str">
        <f>IF(OR(HLOOKUP(Q$2+$A2098,Sheet2!CC:NO,$B2098,0),HLOOKUP(Q$2+$A2098,Sheet2!CC:NO,$B2098,0)&lt;&gt;""),HLOOKUP(Q$2+$A2098,Sheet2!CC:NO,$B2098,0),"")</f>
        <v/>
      </c>
    </row>
    <row r="2099" spans="1:17" x14ac:dyDescent="0.25">
      <c r="A2099" s="64">
        <f t="shared" si="259"/>
        <v>30</v>
      </c>
      <c r="B2099" s="64">
        <f t="shared" si="260"/>
        <v>214</v>
      </c>
      <c r="C2099" s="64">
        <f t="shared" si="261"/>
        <v>6</v>
      </c>
      <c r="D2099" s="64">
        <f t="shared" si="262"/>
        <v>210</v>
      </c>
      <c r="E2099" s="64">
        <f t="shared" si="263"/>
        <v>1046</v>
      </c>
      <c r="F2099" s="64" t="str">
        <f t="shared" si="256"/>
        <v/>
      </c>
      <c r="G2099" s="64" t="str">
        <f t="shared" si="257"/>
        <v/>
      </c>
      <c r="H2099" s="64" t="str">
        <f t="shared" si="258"/>
        <v/>
      </c>
      <c r="I2099" s="80" t="str">
        <f>IFERROR(VLOOKUP(D2099,Sheet2!A:B,2,0),"")</f>
        <v/>
      </c>
      <c r="J2099" s="64" t="str">
        <f>IFERROR(IF(I2099&lt;&gt;"",VLOOKUP(I2099,Sheet2!B:C,2,0),""),"")</f>
        <v/>
      </c>
      <c r="K2099" s="64" t="str">
        <f>IFERROR( IF(I2099&lt;&gt;"", HLOOKUP(L$2+$A2099,Sheet2!BX:NK,2,0),""),"")</f>
        <v/>
      </c>
      <c r="L2099" t="str">
        <f>IF(OR(HLOOKUP(L$2+$A2099,Sheet2!BX:NK,$B2099,0),HLOOKUP(L$2+$A2099,Sheet2!BX:NK,$B2099,0)&lt;&gt;""),HLOOKUP(L$2+$A2099,Sheet2!BX:NK,$B2099,0),"")</f>
        <v/>
      </c>
      <c r="M2099" t="str">
        <f>IF(OR(HLOOKUP(M$2+$A2099,Sheet2!BY:NL,$B2099,0),HLOOKUP(M$2+$A2099,Sheet2!BY:NL,$B2099,0)&lt;&gt;""),HLOOKUP(M$2+$A2099,Sheet2!BY:NL,$B2099,0),"")</f>
        <v/>
      </c>
      <c r="N2099" t="str">
        <f>IF(OR(HLOOKUP(N$2+$A2099,Sheet2!BZ:NM,$B2099,0),HLOOKUP(N$2+$A2099,Sheet2!BZ:NM,$B2099,0)&lt;&gt;""),HLOOKUP(N$2+$A2099,Sheet2!BZ:NM,$B2099,0),"")</f>
        <v/>
      </c>
      <c r="O2099" t="str">
        <f>IF(OR(HLOOKUP(O$2+$A2099,Sheet2!CA:NN,$B2099,0),HLOOKUP(O$2+$A2099,Sheet2!CA:NN,$B2099,0)&lt;&gt;""),HLOOKUP(O$2+$A2099,Sheet2!CA:NN,$B2099,0),"")</f>
        <v/>
      </c>
      <c r="P2099" t="str">
        <f>IF(OR(HLOOKUP(P$2+$A2099,Sheet2!CB:NO,$B2099,0),HLOOKUP(P$2+$A2099,Sheet2!CB:NO,$B2099,0)&lt;&gt;""),HLOOKUP(P$2+$A2099,Sheet2!CB:NO,$B2099,0),"")</f>
        <v/>
      </c>
      <c r="Q2099" t="str">
        <f>IF(OR(HLOOKUP(Q$2+$A2099,Sheet2!CC:NO,$B2099,0),HLOOKUP(Q$2+$A2099,Sheet2!CC:NO,$B2099,0)&lt;&gt;""),HLOOKUP(Q$2+$A2099,Sheet2!CC:NO,$B2099,0),"")</f>
        <v/>
      </c>
    </row>
    <row r="2100" spans="1:17" x14ac:dyDescent="0.25">
      <c r="A2100" s="64">
        <f t="shared" si="259"/>
        <v>36</v>
      </c>
      <c r="B2100" s="64">
        <f t="shared" si="260"/>
        <v>214</v>
      </c>
      <c r="C2100" s="64">
        <f t="shared" si="261"/>
        <v>7</v>
      </c>
      <c r="D2100" s="64">
        <f t="shared" si="262"/>
        <v>210</v>
      </c>
      <c r="E2100" s="64">
        <f t="shared" si="263"/>
        <v>1046</v>
      </c>
      <c r="F2100" s="64" t="str">
        <f t="shared" si="256"/>
        <v/>
      </c>
      <c r="G2100" s="64" t="str">
        <f t="shared" si="257"/>
        <v/>
      </c>
      <c r="H2100" s="64" t="str">
        <f t="shared" si="258"/>
        <v/>
      </c>
      <c r="I2100" s="80" t="str">
        <f>IFERROR(VLOOKUP(D2100,Sheet2!A:B,2,0),"")</f>
        <v/>
      </c>
      <c r="J2100" s="64" t="str">
        <f>IFERROR(IF(I2100&lt;&gt;"",VLOOKUP(I2100,Sheet2!B:C,2,0),""),"")</f>
        <v/>
      </c>
      <c r="K2100" s="64" t="str">
        <f>IFERROR( IF(I2100&lt;&gt;"", HLOOKUP(L$2+$A2100,Sheet2!BX:NK,2,0),""),"")</f>
        <v/>
      </c>
      <c r="L2100" t="str">
        <f>IF(OR(HLOOKUP(L$2+$A2100,Sheet2!BX:NK,$B2100,0),HLOOKUP(L$2+$A2100,Sheet2!BX:NK,$B2100,0)&lt;&gt;""),HLOOKUP(L$2+$A2100,Sheet2!BX:NK,$B2100,0),"")</f>
        <v/>
      </c>
      <c r="M2100" t="str">
        <f>IF(OR(HLOOKUP(M$2+$A2100,Sheet2!BY:NL,$B2100,0),HLOOKUP(M$2+$A2100,Sheet2!BY:NL,$B2100,0)&lt;&gt;""),HLOOKUP(M$2+$A2100,Sheet2!BY:NL,$B2100,0),"")</f>
        <v/>
      </c>
      <c r="N2100" t="str">
        <f>IF(OR(HLOOKUP(N$2+$A2100,Sheet2!BZ:NM,$B2100,0),HLOOKUP(N$2+$A2100,Sheet2!BZ:NM,$B2100,0)&lt;&gt;""),HLOOKUP(N$2+$A2100,Sheet2!BZ:NM,$B2100,0),"")</f>
        <v/>
      </c>
      <c r="O2100" t="str">
        <f>IF(OR(HLOOKUP(O$2+$A2100,Sheet2!CA:NN,$B2100,0),HLOOKUP(O$2+$A2100,Sheet2!CA:NN,$B2100,0)&lt;&gt;""),HLOOKUP(O$2+$A2100,Sheet2!CA:NN,$B2100,0),"")</f>
        <v/>
      </c>
      <c r="P2100" t="str">
        <f>IF(OR(HLOOKUP(P$2+$A2100,Sheet2!CB:NO,$B2100,0),HLOOKUP(P$2+$A2100,Sheet2!CB:NO,$B2100,0)&lt;&gt;""),HLOOKUP(P$2+$A2100,Sheet2!CB:NO,$B2100,0),"")</f>
        <v/>
      </c>
      <c r="Q2100" t="str">
        <f>IF(OR(HLOOKUP(Q$2+$A2100,Sheet2!CC:NO,$B2100,0),HLOOKUP(Q$2+$A2100,Sheet2!CC:NO,$B2100,0)&lt;&gt;""),HLOOKUP(Q$2+$A2100,Sheet2!CC:NO,$B2100,0),"")</f>
        <v/>
      </c>
    </row>
    <row r="2101" spans="1:17" x14ac:dyDescent="0.25">
      <c r="A2101" s="64">
        <f t="shared" si="259"/>
        <v>42</v>
      </c>
      <c r="B2101" s="64">
        <f t="shared" si="260"/>
        <v>214</v>
      </c>
      <c r="C2101" s="64">
        <f t="shared" si="261"/>
        <v>8</v>
      </c>
      <c r="D2101" s="64">
        <f t="shared" si="262"/>
        <v>210</v>
      </c>
      <c r="E2101" s="64">
        <f t="shared" si="263"/>
        <v>1046</v>
      </c>
      <c r="F2101" s="64" t="str">
        <f t="shared" si="256"/>
        <v/>
      </c>
      <c r="G2101" s="64" t="str">
        <f t="shared" si="257"/>
        <v/>
      </c>
      <c r="H2101" s="64" t="str">
        <f t="shared" si="258"/>
        <v/>
      </c>
      <c r="I2101" s="80" t="str">
        <f>IFERROR(VLOOKUP(D2101,Sheet2!A:B,2,0),"")</f>
        <v/>
      </c>
      <c r="J2101" s="64" t="str">
        <f>IFERROR(IF(I2101&lt;&gt;"",VLOOKUP(I2101,Sheet2!B:C,2,0),""),"")</f>
        <v/>
      </c>
      <c r="K2101" s="64" t="str">
        <f>IFERROR( IF(I2101&lt;&gt;"", HLOOKUP(L$2+$A2101,Sheet2!BX:NK,2,0),""),"")</f>
        <v/>
      </c>
      <c r="L2101" t="str">
        <f>IF(OR(HLOOKUP(L$2+$A2101,Sheet2!BX:NK,$B2101,0),HLOOKUP(L$2+$A2101,Sheet2!BX:NK,$B2101,0)&lt;&gt;""),HLOOKUP(L$2+$A2101,Sheet2!BX:NK,$B2101,0),"")</f>
        <v/>
      </c>
      <c r="M2101" t="str">
        <f>IF(OR(HLOOKUP(M$2+$A2101,Sheet2!BY:NL,$B2101,0),HLOOKUP(M$2+$A2101,Sheet2!BY:NL,$B2101,0)&lt;&gt;""),HLOOKUP(M$2+$A2101,Sheet2!BY:NL,$B2101,0),"")</f>
        <v/>
      </c>
      <c r="N2101" t="str">
        <f>IF(OR(HLOOKUP(N$2+$A2101,Sheet2!BZ:NM,$B2101,0),HLOOKUP(N$2+$A2101,Sheet2!BZ:NM,$B2101,0)&lt;&gt;""),HLOOKUP(N$2+$A2101,Sheet2!BZ:NM,$B2101,0),"")</f>
        <v/>
      </c>
      <c r="O2101" t="str">
        <f>IF(OR(HLOOKUP(O$2+$A2101,Sheet2!CA:NN,$B2101,0),HLOOKUP(O$2+$A2101,Sheet2!CA:NN,$B2101,0)&lt;&gt;""),HLOOKUP(O$2+$A2101,Sheet2!CA:NN,$B2101,0),"")</f>
        <v/>
      </c>
      <c r="P2101" t="str">
        <f>IF(OR(HLOOKUP(P$2+$A2101,Sheet2!CB:NO,$B2101,0),HLOOKUP(P$2+$A2101,Sheet2!CB:NO,$B2101,0)&lt;&gt;""),HLOOKUP(P$2+$A2101,Sheet2!CB:NO,$B2101,0),"")</f>
        <v/>
      </c>
      <c r="Q2101" t="str">
        <f>IF(OR(HLOOKUP(Q$2+$A2101,Sheet2!CC:NO,$B2101,0),HLOOKUP(Q$2+$A2101,Sheet2!CC:NO,$B2101,0)&lt;&gt;""),HLOOKUP(Q$2+$A2101,Sheet2!CC:NO,$B2101,0),"")</f>
        <v/>
      </c>
    </row>
    <row r="2102" spans="1:17" x14ac:dyDescent="0.25">
      <c r="A2102" s="64">
        <f t="shared" si="259"/>
        <v>48</v>
      </c>
      <c r="B2102" s="64">
        <f t="shared" si="260"/>
        <v>214</v>
      </c>
      <c r="C2102" s="64">
        <f t="shared" si="261"/>
        <v>9</v>
      </c>
      <c r="D2102" s="64">
        <f t="shared" si="262"/>
        <v>210</v>
      </c>
      <c r="E2102" s="64">
        <f t="shared" si="263"/>
        <v>1046</v>
      </c>
      <c r="F2102" s="64" t="str">
        <f t="shared" si="256"/>
        <v/>
      </c>
      <c r="G2102" s="64" t="str">
        <f t="shared" si="257"/>
        <v/>
      </c>
      <c r="H2102" s="64" t="str">
        <f t="shared" si="258"/>
        <v/>
      </c>
      <c r="I2102" s="80" t="str">
        <f>IFERROR(VLOOKUP(D2102,Sheet2!A:B,2,0),"")</f>
        <v/>
      </c>
      <c r="J2102" s="64" t="str">
        <f>IFERROR(IF(I2102&lt;&gt;"",VLOOKUP(I2102,Sheet2!B:C,2,0),""),"")</f>
        <v/>
      </c>
      <c r="K2102" s="64" t="str">
        <f>IFERROR( IF(I2102&lt;&gt;"", HLOOKUP(L$2+$A2102,Sheet2!BX:NK,2,0),""),"")</f>
        <v/>
      </c>
      <c r="L2102" t="str">
        <f>IF(OR(HLOOKUP(L$2+$A2102,Sheet2!BX:NK,$B2102,0),HLOOKUP(L$2+$A2102,Sheet2!BX:NK,$B2102,0)&lt;&gt;""),HLOOKUP(L$2+$A2102,Sheet2!BX:NK,$B2102,0),"")</f>
        <v/>
      </c>
      <c r="M2102" t="str">
        <f>IF(OR(HLOOKUP(M$2+$A2102,Sheet2!BY:NL,$B2102,0),HLOOKUP(M$2+$A2102,Sheet2!BY:NL,$B2102,0)&lt;&gt;""),HLOOKUP(M$2+$A2102,Sheet2!BY:NL,$B2102,0),"")</f>
        <v/>
      </c>
      <c r="N2102" t="str">
        <f>IF(OR(HLOOKUP(N$2+$A2102,Sheet2!BZ:NM,$B2102,0),HLOOKUP(N$2+$A2102,Sheet2!BZ:NM,$B2102,0)&lt;&gt;""),HLOOKUP(N$2+$A2102,Sheet2!BZ:NM,$B2102,0),"")</f>
        <v/>
      </c>
      <c r="O2102" t="str">
        <f>IF(OR(HLOOKUP(O$2+$A2102,Sheet2!CA:NN,$B2102,0),HLOOKUP(O$2+$A2102,Sheet2!CA:NN,$B2102,0)&lt;&gt;""),HLOOKUP(O$2+$A2102,Sheet2!CA:NN,$B2102,0),"")</f>
        <v/>
      </c>
      <c r="P2102" t="str">
        <f>IF(OR(HLOOKUP(P$2+$A2102,Sheet2!CB:NO,$B2102,0),HLOOKUP(P$2+$A2102,Sheet2!CB:NO,$B2102,0)&lt;&gt;""),HLOOKUP(P$2+$A2102,Sheet2!CB:NO,$B2102,0),"")</f>
        <v/>
      </c>
      <c r="Q2102" t="str">
        <f>IF(OR(HLOOKUP(Q$2+$A2102,Sheet2!CC:NO,$B2102,0),HLOOKUP(Q$2+$A2102,Sheet2!CC:NO,$B2102,0)&lt;&gt;""),HLOOKUP(Q$2+$A2102,Sheet2!CC:NO,$B2102,0),"")</f>
        <v/>
      </c>
    </row>
    <row r="2103" spans="1:17" x14ac:dyDescent="0.25">
      <c r="A2103" s="64">
        <f t="shared" si="259"/>
        <v>54</v>
      </c>
      <c r="B2103" s="64">
        <f t="shared" si="260"/>
        <v>214</v>
      </c>
      <c r="C2103" s="64">
        <f t="shared" si="261"/>
        <v>10</v>
      </c>
      <c r="D2103" s="64">
        <f t="shared" si="262"/>
        <v>210</v>
      </c>
      <c r="E2103" s="64">
        <f t="shared" si="263"/>
        <v>1046</v>
      </c>
      <c r="F2103" s="64" t="str">
        <f t="shared" si="256"/>
        <v/>
      </c>
      <c r="G2103" s="64" t="str">
        <f t="shared" si="257"/>
        <v/>
      </c>
      <c r="H2103" s="64" t="str">
        <f t="shared" si="258"/>
        <v/>
      </c>
      <c r="I2103" s="80" t="str">
        <f>IFERROR(VLOOKUP(D2103,Sheet2!A:B,2,0),"")</f>
        <v/>
      </c>
      <c r="J2103" s="64" t="str">
        <f>IFERROR(IF(I2103&lt;&gt;"",VLOOKUP(I2103,Sheet2!B:C,2,0),""),"")</f>
        <v/>
      </c>
      <c r="K2103" s="64" t="str">
        <f>IFERROR( IF(I2103&lt;&gt;"", HLOOKUP(L$2+$A2103,Sheet2!BX:NK,2,0),""),"")</f>
        <v/>
      </c>
      <c r="L2103" t="str">
        <f>IF(OR(HLOOKUP(L$2+$A2103,Sheet2!BX:NK,$B2103,0),HLOOKUP(L$2+$A2103,Sheet2!BX:NK,$B2103,0)&lt;&gt;""),HLOOKUP(L$2+$A2103,Sheet2!BX:NK,$B2103,0),"")</f>
        <v/>
      </c>
      <c r="M2103" t="str">
        <f>IF(OR(HLOOKUP(M$2+$A2103,Sheet2!BY:NL,$B2103,0),HLOOKUP(M$2+$A2103,Sheet2!BY:NL,$B2103,0)&lt;&gt;""),HLOOKUP(M$2+$A2103,Sheet2!BY:NL,$B2103,0),"")</f>
        <v/>
      </c>
      <c r="N2103" t="str">
        <f>IF(OR(HLOOKUP(N$2+$A2103,Sheet2!BZ:NM,$B2103,0),HLOOKUP(N$2+$A2103,Sheet2!BZ:NM,$B2103,0)&lt;&gt;""),HLOOKUP(N$2+$A2103,Sheet2!BZ:NM,$B2103,0),"")</f>
        <v/>
      </c>
      <c r="O2103" t="str">
        <f>IF(OR(HLOOKUP(O$2+$A2103,Sheet2!CA:NN,$B2103,0),HLOOKUP(O$2+$A2103,Sheet2!CA:NN,$B2103,0)&lt;&gt;""),HLOOKUP(O$2+$A2103,Sheet2!CA:NN,$B2103,0),"")</f>
        <v/>
      </c>
      <c r="P2103" t="str">
        <f>IF(OR(HLOOKUP(P$2+$A2103,Sheet2!CB:NO,$B2103,0),HLOOKUP(P$2+$A2103,Sheet2!CB:NO,$B2103,0)&lt;&gt;""),HLOOKUP(P$2+$A2103,Sheet2!CB:NO,$B2103,0),"")</f>
        <v/>
      </c>
      <c r="Q2103" t="str">
        <f>IF(OR(HLOOKUP(Q$2+$A2103,Sheet2!CC:NO,$B2103,0),HLOOKUP(Q$2+$A2103,Sheet2!CC:NO,$B2103,0)&lt;&gt;""),HLOOKUP(Q$2+$A2103,Sheet2!CC:NO,$B2103,0),"")</f>
        <v/>
      </c>
    </row>
    <row r="2104" spans="1:17" x14ac:dyDescent="0.25">
      <c r="A2104" s="64">
        <f t="shared" si="259"/>
        <v>0</v>
      </c>
      <c r="B2104" s="64">
        <f t="shared" si="260"/>
        <v>215</v>
      </c>
      <c r="C2104" s="64">
        <f t="shared" si="261"/>
        <v>1</v>
      </c>
      <c r="D2104" s="64">
        <f t="shared" si="262"/>
        <v>211</v>
      </c>
      <c r="E2104" s="64">
        <f t="shared" si="263"/>
        <v>1051</v>
      </c>
      <c r="F2104" s="64" t="str">
        <f t="shared" si="256"/>
        <v/>
      </c>
      <c r="G2104" s="64" t="str">
        <f t="shared" si="257"/>
        <v/>
      </c>
      <c r="H2104" s="64" t="str">
        <f t="shared" si="258"/>
        <v/>
      </c>
      <c r="I2104" s="80" t="str">
        <f>IFERROR(VLOOKUP(D2104,Sheet2!A:B,2,0),"")</f>
        <v/>
      </c>
      <c r="J2104" s="64" t="str">
        <f>IFERROR(IF(I2104&lt;&gt;"",VLOOKUP(I2104,Sheet2!B:C,2,0),""),"")</f>
        <v/>
      </c>
      <c r="K2104" s="64" t="str">
        <f>IFERROR( IF(I2104&lt;&gt;"", HLOOKUP(L$2+$A2104,Sheet2!BX:NK,2,0),""),"")</f>
        <v/>
      </c>
      <c r="L2104" t="str">
        <f>IF(OR(HLOOKUP(L$2+$A2104,Sheet2!BX:NK,$B2104,0),HLOOKUP(L$2+$A2104,Sheet2!BX:NK,$B2104,0)&lt;&gt;""),HLOOKUP(L$2+$A2104,Sheet2!BX:NK,$B2104,0),"")</f>
        <v/>
      </c>
      <c r="M2104" t="str">
        <f>IF(OR(HLOOKUP(M$2+$A2104,Sheet2!BY:NL,$B2104,0),HLOOKUP(M$2+$A2104,Sheet2!BY:NL,$B2104,0)&lt;&gt;""),HLOOKUP(M$2+$A2104,Sheet2!BY:NL,$B2104,0),"")</f>
        <v/>
      </c>
      <c r="N2104" t="str">
        <f>IF(OR(HLOOKUP(N$2+$A2104,Sheet2!BZ:NM,$B2104,0),HLOOKUP(N$2+$A2104,Sheet2!BZ:NM,$B2104,0)&lt;&gt;""),HLOOKUP(N$2+$A2104,Sheet2!BZ:NM,$B2104,0),"")</f>
        <v/>
      </c>
      <c r="O2104" t="str">
        <f>IF(OR(HLOOKUP(O$2+$A2104,Sheet2!CA:NN,$B2104,0),HLOOKUP(O$2+$A2104,Sheet2!CA:NN,$B2104,0)&lt;&gt;""),HLOOKUP(O$2+$A2104,Sheet2!CA:NN,$B2104,0),"")</f>
        <v/>
      </c>
      <c r="P2104" t="str">
        <f>IF(OR(HLOOKUP(P$2+$A2104,Sheet2!CB:NO,$B2104,0),HLOOKUP(P$2+$A2104,Sheet2!CB:NO,$B2104,0)&lt;&gt;""),HLOOKUP(P$2+$A2104,Sheet2!CB:NO,$B2104,0),"")</f>
        <v/>
      </c>
      <c r="Q2104" t="str">
        <f>IF(OR(HLOOKUP(Q$2+$A2104,Sheet2!CC:NO,$B2104,0),HLOOKUP(Q$2+$A2104,Sheet2!CC:NO,$B2104,0)&lt;&gt;""),HLOOKUP(Q$2+$A2104,Sheet2!CC:NO,$B2104,0),"")</f>
        <v/>
      </c>
    </row>
    <row r="2105" spans="1:17" x14ac:dyDescent="0.25">
      <c r="A2105" s="64">
        <f t="shared" si="259"/>
        <v>6</v>
      </c>
      <c r="B2105" s="64">
        <f t="shared" si="260"/>
        <v>215</v>
      </c>
      <c r="C2105" s="64">
        <f t="shared" si="261"/>
        <v>2</v>
      </c>
      <c r="D2105" s="64">
        <f t="shared" si="262"/>
        <v>211</v>
      </c>
      <c r="E2105" s="64">
        <f t="shared" si="263"/>
        <v>1051</v>
      </c>
      <c r="F2105" s="64" t="str">
        <f t="shared" si="256"/>
        <v/>
      </c>
      <c r="G2105" s="64" t="str">
        <f t="shared" si="257"/>
        <v/>
      </c>
      <c r="H2105" s="64" t="str">
        <f t="shared" si="258"/>
        <v/>
      </c>
      <c r="I2105" s="80" t="str">
        <f>IFERROR(VLOOKUP(D2105,Sheet2!A:B,2,0),"")</f>
        <v/>
      </c>
      <c r="J2105" s="64" t="str">
        <f>IFERROR(IF(I2105&lt;&gt;"",VLOOKUP(I2105,Sheet2!B:C,2,0),""),"")</f>
        <v/>
      </c>
      <c r="K2105" s="64" t="str">
        <f>IFERROR( IF(I2105&lt;&gt;"", HLOOKUP(L$2+$A2105,Sheet2!BX:NK,2,0),""),"")</f>
        <v/>
      </c>
      <c r="L2105" t="str">
        <f>IF(OR(HLOOKUP(L$2+$A2105,Sheet2!BX:NK,$B2105,0),HLOOKUP(L$2+$A2105,Sheet2!BX:NK,$B2105,0)&lt;&gt;""),HLOOKUP(L$2+$A2105,Sheet2!BX:NK,$B2105,0),"")</f>
        <v/>
      </c>
      <c r="M2105" t="str">
        <f>IF(OR(HLOOKUP(M$2+$A2105,Sheet2!BY:NL,$B2105,0),HLOOKUP(M$2+$A2105,Sheet2!BY:NL,$B2105,0)&lt;&gt;""),HLOOKUP(M$2+$A2105,Sheet2!BY:NL,$B2105,0),"")</f>
        <v/>
      </c>
      <c r="N2105" t="str">
        <f>IF(OR(HLOOKUP(N$2+$A2105,Sheet2!BZ:NM,$B2105,0),HLOOKUP(N$2+$A2105,Sheet2!BZ:NM,$B2105,0)&lt;&gt;""),HLOOKUP(N$2+$A2105,Sheet2!BZ:NM,$B2105,0),"")</f>
        <v/>
      </c>
      <c r="O2105" t="str">
        <f>IF(OR(HLOOKUP(O$2+$A2105,Sheet2!CA:NN,$B2105,0),HLOOKUP(O$2+$A2105,Sheet2!CA:NN,$B2105,0)&lt;&gt;""),HLOOKUP(O$2+$A2105,Sheet2!CA:NN,$B2105,0),"")</f>
        <v/>
      </c>
      <c r="P2105" t="str">
        <f>IF(OR(HLOOKUP(P$2+$A2105,Sheet2!CB:NO,$B2105,0),HLOOKUP(P$2+$A2105,Sheet2!CB:NO,$B2105,0)&lt;&gt;""),HLOOKUP(P$2+$A2105,Sheet2!CB:NO,$B2105,0),"")</f>
        <v/>
      </c>
      <c r="Q2105" t="str">
        <f>IF(OR(HLOOKUP(Q$2+$A2105,Sheet2!CC:NO,$B2105,0),HLOOKUP(Q$2+$A2105,Sheet2!CC:NO,$B2105,0)&lt;&gt;""),HLOOKUP(Q$2+$A2105,Sheet2!CC:NO,$B2105,0),"")</f>
        <v/>
      </c>
    </row>
    <row r="2106" spans="1:17" x14ac:dyDescent="0.25">
      <c r="A2106" s="64">
        <f t="shared" si="259"/>
        <v>12</v>
      </c>
      <c r="B2106" s="64">
        <f t="shared" si="260"/>
        <v>215</v>
      </c>
      <c r="C2106" s="64">
        <f t="shared" si="261"/>
        <v>3</v>
      </c>
      <c r="D2106" s="64">
        <f t="shared" si="262"/>
        <v>211</v>
      </c>
      <c r="E2106" s="64">
        <f t="shared" si="263"/>
        <v>1051</v>
      </c>
      <c r="F2106" s="64" t="str">
        <f t="shared" si="256"/>
        <v/>
      </c>
      <c r="G2106" s="64" t="str">
        <f t="shared" si="257"/>
        <v/>
      </c>
      <c r="H2106" s="64" t="str">
        <f t="shared" si="258"/>
        <v/>
      </c>
      <c r="I2106" s="80" t="str">
        <f>IFERROR(VLOOKUP(D2106,Sheet2!A:B,2,0),"")</f>
        <v/>
      </c>
      <c r="J2106" s="64" t="str">
        <f>IFERROR(IF(I2106&lt;&gt;"",VLOOKUP(I2106,Sheet2!B:C,2,0),""),"")</f>
        <v/>
      </c>
      <c r="K2106" s="64" t="str">
        <f>IFERROR( IF(I2106&lt;&gt;"", HLOOKUP(L$2+$A2106,Sheet2!BX:NK,2,0),""),"")</f>
        <v/>
      </c>
      <c r="L2106" t="str">
        <f>IF(OR(HLOOKUP(L$2+$A2106,Sheet2!BX:NK,$B2106,0),HLOOKUP(L$2+$A2106,Sheet2!BX:NK,$B2106,0)&lt;&gt;""),HLOOKUP(L$2+$A2106,Sheet2!BX:NK,$B2106,0),"")</f>
        <v/>
      </c>
      <c r="M2106" t="str">
        <f>IF(OR(HLOOKUP(M$2+$A2106,Sheet2!BY:NL,$B2106,0),HLOOKUP(M$2+$A2106,Sheet2!BY:NL,$B2106,0)&lt;&gt;""),HLOOKUP(M$2+$A2106,Sheet2!BY:NL,$B2106,0),"")</f>
        <v/>
      </c>
      <c r="N2106" t="str">
        <f>IF(OR(HLOOKUP(N$2+$A2106,Sheet2!BZ:NM,$B2106,0),HLOOKUP(N$2+$A2106,Sheet2!BZ:NM,$B2106,0)&lt;&gt;""),HLOOKUP(N$2+$A2106,Sheet2!BZ:NM,$B2106,0),"")</f>
        <v/>
      </c>
      <c r="O2106" t="str">
        <f>IF(OR(HLOOKUP(O$2+$A2106,Sheet2!CA:NN,$B2106,0),HLOOKUP(O$2+$A2106,Sheet2!CA:NN,$B2106,0)&lt;&gt;""),HLOOKUP(O$2+$A2106,Sheet2!CA:NN,$B2106,0),"")</f>
        <v/>
      </c>
      <c r="P2106" t="str">
        <f>IF(OR(HLOOKUP(P$2+$A2106,Sheet2!CB:NO,$B2106,0),HLOOKUP(P$2+$A2106,Sheet2!CB:NO,$B2106,0)&lt;&gt;""),HLOOKUP(P$2+$A2106,Sheet2!CB:NO,$B2106,0),"")</f>
        <v/>
      </c>
      <c r="Q2106" t="str">
        <f>IF(OR(HLOOKUP(Q$2+$A2106,Sheet2!CC:NO,$B2106,0),HLOOKUP(Q$2+$A2106,Sheet2!CC:NO,$B2106,0)&lt;&gt;""),HLOOKUP(Q$2+$A2106,Sheet2!CC:NO,$B2106,0),"")</f>
        <v/>
      </c>
    </row>
    <row r="2107" spans="1:17" x14ac:dyDescent="0.25">
      <c r="A2107" s="64">
        <f t="shared" si="259"/>
        <v>18</v>
      </c>
      <c r="B2107" s="64">
        <f t="shared" si="260"/>
        <v>215</v>
      </c>
      <c r="C2107" s="64">
        <f t="shared" si="261"/>
        <v>4</v>
      </c>
      <c r="D2107" s="64">
        <f t="shared" si="262"/>
        <v>211</v>
      </c>
      <c r="E2107" s="64">
        <f t="shared" si="263"/>
        <v>1051</v>
      </c>
      <c r="F2107" s="64" t="str">
        <f t="shared" si="256"/>
        <v/>
      </c>
      <c r="G2107" s="64" t="str">
        <f t="shared" si="257"/>
        <v/>
      </c>
      <c r="H2107" s="64" t="str">
        <f t="shared" si="258"/>
        <v/>
      </c>
      <c r="I2107" s="80" t="str">
        <f>IFERROR(VLOOKUP(D2107,Sheet2!A:B,2,0),"")</f>
        <v/>
      </c>
      <c r="J2107" s="64" t="str">
        <f>IFERROR(IF(I2107&lt;&gt;"",VLOOKUP(I2107,Sheet2!B:C,2,0),""),"")</f>
        <v/>
      </c>
      <c r="K2107" s="64" t="str">
        <f>IFERROR( IF(I2107&lt;&gt;"", HLOOKUP(L$2+$A2107,Sheet2!BX:NK,2,0),""),"")</f>
        <v/>
      </c>
      <c r="L2107" t="str">
        <f>IF(OR(HLOOKUP(L$2+$A2107,Sheet2!BX:NK,$B2107,0),HLOOKUP(L$2+$A2107,Sheet2!BX:NK,$B2107,0)&lt;&gt;""),HLOOKUP(L$2+$A2107,Sheet2!BX:NK,$B2107,0),"")</f>
        <v/>
      </c>
      <c r="M2107" t="str">
        <f>IF(OR(HLOOKUP(M$2+$A2107,Sheet2!BY:NL,$B2107,0),HLOOKUP(M$2+$A2107,Sheet2!BY:NL,$B2107,0)&lt;&gt;""),HLOOKUP(M$2+$A2107,Sheet2!BY:NL,$B2107,0),"")</f>
        <v/>
      </c>
      <c r="N2107" t="str">
        <f>IF(OR(HLOOKUP(N$2+$A2107,Sheet2!BZ:NM,$B2107,0),HLOOKUP(N$2+$A2107,Sheet2!BZ:NM,$B2107,0)&lt;&gt;""),HLOOKUP(N$2+$A2107,Sheet2!BZ:NM,$B2107,0),"")</f>
        <v/>
      </c>
      <c r="O2107" t="str">
        <f>IF(OR(HLOOKUP(O$2+$A2107,Sheet2!CA:NN,$B2107,0),HLOOKUP(O$2+$A2107,Sheet2!CA:NN,$B2107,0)&lt;&gt;""),HLOOKUP(O$2+$A2107,Sheet2!CA:NN,$B2107,0),"")</f>
        <v/>
      </c>
      <c r="P2107" t="str">
        <f>IF(OR(HLOOKUP(P$2+$A2107,Sheet2!CB:NO,$B2107,0),HLOOKUP(P$2+$A2107,Sheet2!CB:NO,$B2107,0)&lt;&gt;""),HLOOKUP(P$2+$A2107,Sheet2!CB:NO,$B2107,0),"")</f>
        <v/>
      </c>
      <c r="Q2107" t="str">
        <f>IF(OR(HLOOKUP(Q$2+$A2107,Sheet2!CC:NO,$B2107,0),HLOOKUP(Q$2+$A2107,Sheet2!CC:NO,$B2107,0)&lt;&gt;""),HLOOKUP(Q$2+$A2107,Sheet2!CC:NO,$B2107,0),"")</f>
        <v/>
      </c>
    </row>
    <row r="2108" spans="1:17" x14ac:dyDescent="0.25">
      <c r="A2108" s="64">
        <f t="shared" si="259"/>
        <v>24</v>
      </c>
      <c r="B2108" s="64">
        <f t="shared" si="260"/>
        <v>215</v>
      </c>
      <c r="C2108" s="64">
        <f t="shared" si="261"/>
        <v>5</v>
      </c>
      <c r="D2108" s="64">
        <f t="shared" si="262"/>
        <v>211</v>
      </c>
      <c r="E2108" s="64">
        <f t="shared" si="263"/>
        <v>1051</v>
      </c>
      <c r="F2108" s="64" t="str">
        <f t="shared" si="256"/>
        <v/>
      </c>
      <c r="G2108" s="64" t="str">
        <f t="shared" si="257"/>
        <v/>
      </c>
      <c r="H2108" s="64" t="str">
        <f t="shared" si="258"/>
        <v/>
      </c>
      <c r="I2108" s="80" t="str">
        <f>IFERROR(VLOOKUP(D2108,Sheet2!A:B,2,0),"")</f>
        <v/>
      </c>
      <c r="J2108" s="64" t="str">
        <f>IFERROR(IF(I2108&lt;&gt;"",VLOOKUP(I2108,Sheet2!B:C,2,0),""),"")</f>
        <v/>
      </c>
      <c r="K2108" s="64" t="str">
        <f>IFERROR( IF(I2108&lt;&gt;"", HLOOKUP(L$2+$A2108,Sheet2!BX:NK,2,0),""),"")</f>
        <v/>
      </c>
      <c r="L2108" t="str">
        <f>IF(OR(HLOOKUP(L$2+$A2108,Sheet2!BX:NK,$B2108,0),HLOOKUP(L$2+$A2108,Sheet2!BX:NK,$B2108,0)&lt;&gt;""),HLOOKUP(L$2+$A2108,Sheet2!BX:NK,$B2108,0),"")</f>
        <v/>
      </c>
      <c r="M2108" t="str">
        <f>IF(OR(HLOOKUP(M$2+$A2108,Sheet2!BY:NL,$B2108,0),HLOOKUP(M$2+$A2108,Sheet2!BY:NL,$B2108,0)&lt;&gt;""),HLOOKUP(M$2+$A2108,Sheet2!BY:NL,$B2108,0),"")</f>
        <v/>
      </c>
      <c r="N2108" t="str">
        <f>IF(OR(HLOOKUP(N$2+$A2108,Sheet2!BZ:NM,$B2108,0),HLOOKUP(N$2+$A2108,Sheet2!BZ:NM,$B2108,0)&lt;&gt;""),HLOOKUP(N$2+$A2108,Sheet2!BZ:NM,$B2108,0),"")</f>
        <v/>
      </c>
      <c r="O2108" t="str">
        <f>IF(OR(HLOOKUP(O$2+$A2108,Sheet2!CA:NN,$B2108,0),HLOOKUP(O$2+$A2108,Sheet2!CA:NN,$B2108,0)&lt;&gt;""),HLOOKUP(O$2+$A2108,Sheet2!CA:NN,$B2108,0),"")</f>
        <v/>
      </c>
      <c r="P2108" t="str">
        <f>IF(OR(HLOOKUP(P$2+$A2108,Sheet2!CB:NO,$B2108,0),HLOOKUP(P$2+$A2108,Sheet2!CB:NO,$B2108,0)&lt;&gt;""),HLOOKUP(P$2+$A2108,Sheet2!CB:NO,$B2108,0),"")</f>
        <v/>
      </c>
      <c r="Q2108" t="str">
        <f>IF(OR(HLOOKUP(Q$2+$A2108,Sheet2!CC:NO,$B2108,0),HLOOKUP(Q$2+$A2108,Sheet2!CC:NO,$B2108,0)&lt;&gt;""),HLOOKUP(Q$2+$A2108,Sheet2!CC:NO,$B2108,0),"")</f>
        <v/>
      </c>
    </row>
    <row r="2109" spans="1:17" x14ac:dyDescent="0.25">
      <c r="A2109" s="64">
        <f t="shared" si="259"/>
        <v>30</v>
      </c>
      <c r="B2109" s="64">
        <f t="shared" si="260"/>
        <v>215</v>
      </c>
      <c r="C2109" s="64">
        <f t="shared" si="261"/>
        <v>6</v>
      </c>
      <c r="D2109" s="64">
        <f t="shared" si="262"/>
        <v>211</v>
      </c>
      <c r="E2109" s="64">
        <f t="shared" si="263"/>
        <v>1051</v>
      </c>
      <c r="F2109" s="64" t="str">
        <f t="shared" si="256"/>
        <v/>
      </c>
      <c r="G2109" s="64" t="str">
        <f t="shared" si="257"/>
        <v/>
      </c>
      <c r="H2109" s="64" t="str">
        <f t="shared" si="258"/>
        <v/>
      </c>
      <c r="I2109" s="80" t="str">
        <f>IFERROR(VLOOKUP(D2109,Sheet2!A:B,2,0),"")</f>
        <v/>
      </c>
      <c r="J2109" s="64" t="str">
        <f>IFERROR(IF(I2109&lt;&gt;"",VLOOKUP(I2109,Sheet2!B:C,2,0),""),"")</f>
        <v/>
      </c>
      <c r="K2109" s="64" t="str">
        <f>IFERROR( IF(I2109&lt;&gt;"", HLOOKUP(L$2+$A2109,Sheet2!BX:NK,2,0),""),"")</f>
        <v/>
      </c>
      <c r="L2109" t="str">
        <f>IF(OR(HLOOKUP(L$2+$A2109,Sheet2!BX:NK,$B2109,0),HLOOKUP(L$2+$A2109,Sheet2!BX:NK,$B2109,0)&lt;&gt;""),HLOOKUP(L$2+$A2109,Sheet2!BX:NK,$B2109,0),"")</f>
        <v/>
      </c>
      <c r="M2109" t="str">
        <f>IF(OR(HLOOKUP(M$2+$A2109,Sheet2!BY:NL,$B2109,0),HLOOKUP(M$2+$A2109,Sheet2!BY:NL,$B2109,0)&lt;&gt;""),HLOOKUP(M$2+$A2109,Sheet2!BY:NL,$B2109,0),"")</f>
        <v/>
      </c>
      <c r="N2109" t="str">
        <f>IF(OR(HLOOKUP(N$2+$A2109,Sheet2!BZ:NM,$B2109,0),HLOOKUP(N$2+$A2109,Sheet2!BZ:NM,$B2109,0)&lt;&gt;""),HLOOKUP(N$2+$A2109,Sheet2!BZ:NM,$B2109,0),"")</f>
        <v/>
      </c>
      <c r="O2109" t="str">
        <f>IF(OR(HLOOKUP(O$2+$A2109,Sheet2!CA:NN,$B2109,0),HLOOKUP(O$2+$A2109,Sheet2!CA:NN,$B2109,0)&lt;&gt;""),HLOOKUP(O$2+$A2109,Sheet2!CA:NN,$B2109,0),"")</f>
        <v/>
      </c>
      <c r="P2109" t="str">
        <f>IF(OR(HLOOKUP(P$2+$A2109,Sheet2!CB:NO,$B2109,0),HLOOKUP(P$2+$A2109,Sheet2!CB:NO,$B2109,0)&lt;&gt;""),HLOOKUP(P$2+$A2109,Sheet2!CB:NO,$B2109,0),"")</f>
        <v/>
      </c>
      <c r="Q2109" t="str">
        <f>IF(OR(HLOOKUP(Q$2+$A2109,Sheet2!CC:NO,$B2109,0),HLOOKUP(Q$2+$A2109,Sheet2!CC:NO,$B2109,0)&lt;&gt;""),HLOOKUP(Q$2+$A2109,Sheet2!CC:NO,$B2109,0),"")</f>
        <v/>
      </c>
    </row>
    <row r="2110" spans="1:17" x14ac:dyDescent="0.25">
      <c r="A2110" s="64">
        <f t="shared" si="259"/>
        <v>36</v>
      </c>
      <c r="B2110" s="64">
        <f t="shared" si="260"/>
        <v>215</v>
      </c>
      <c r="C2110" s="64">
        <f t="shared" si="261"/>
        <v>7</v>
      </c>
      <c r="D2110" s="64">
        <f t="shared" si="262"/>
        <v>211</v>
      </c>
      <c r="E2110" s="64">
        <f t="shared" si="263"/>
        <v>1051</v>
      </c>
      <c r="F2110" s="64" t="str">
        <f t="shared" si="256"/>
        <v/>
      </c>
      <c r="G2110" s="64" t="str">
        <f t="shared" si="257"/>
        <v/>
      </c>
      <c r="H2110" s="64" t="str">
        <f t="shared" si="258"/>
        <v/>
      </c>
      <c r="I2110" s="80" t="str">
        <f>IFERROR(VLOOKUP(D2110,Sheet2!A:B,2,0),"")</f>
        <v/>
      </c>
      <c r="J2110" s="64" t="str">
        <f>IFERROR(IF(I2110&lt;&gt;"",VLOOKUP(I2110,Sheet2!B:C,2,0),""),"")</f>
        <v/>
      </c>
      <c r="K2110" s="64" t="str">
        <f>IFERROR( IF(I2110&lt;&gt;"", HLOOKUP(L$2+$A2110,Sheet2!BX:NK,2,0),""),"")</f>
        <v/>
      </c>
      <c r="L2110" t="str">
        <f>IF(OR(HLOOKUP(L$2+$A2110,Sheet2!BX:NK,$B2110,0),HLOOKUP(L$2+$A2110,Sheet2!BX:NK,$B2110,0)&lt;&gt;""),HLOOKUP(L$2+$A2110,Sheet2!BX:NK,$B2110,0),"")</f>
        <v/>
      </c>
      <c r="M2110" t="str">
        <f>IF(OR(HLOOKUP(M$2+$A2110,Sheet2!BY:NL,$B2110,0),HLOOKUP(M$2+$A2110,Sheet2!BY:NL,$B2110,0)&lt;&gt;""),HLOOKUP(M$2+$A2110,Sheet2!BY:NL,$B2110,0),"")</f>
        <v/>
      </c>
      <c r="N2110" t="str">
        <f>IF(OR(HLOOKUP(N$2+$A2110,Sheet2!BZ:NM,$B2110,0),HLOOKUP(N$2+$A2110,Sheet2!BZ:NM,$B2110,0)&lt;&gt;""),HLOOKUP(N$2+$A2110,Sheet2!BZ:NM,$B2110,0),"")</f>
        <v/>
      </c>
      <c r="O2110" t="str">
        <f>IF(OR(HLOOKUP(O$2+$A2110,Sheet2!CA:NN,$B2110,0),HLOOKUP(O$2+$A2110,Sheet2!CA:NN,$B2110,0)&lt;&gt;""),HLOOKUP(O$2+$A2110,Sheet2!CA:NN,$B2110,0),"")</f>
        <v/>
      </c>
      <c r="P2110" t="str">
        <f>IF(OR(HLOOKUP(P$2+$A2110,Sheet2!CB:NO,$B2110,0),HLOOKUP(P$2+$A2110,Sheet2!CB:NO,$B2110,0)&lt;&gt;""),HLOOKUP(P$2+$A2110,Sheet2!CB:NO,$B2110,0),"")</f>
        <v/>
      </c>
      <c r="Q2110" t="str">
        <f>IF(OR(HLOOKUP(Q$2+$A2110,Sheet2!CC:NO,$B2110,0),HLOOKUP(Q$2+$A2110,Sheet2!CC:NO,$B2110,0)&lt;&gt;""),HLOOKUP(Q$2+$A2110,Sheet2!CC:NO,$B2110,0),"")</f>
        <v/>
      </c>
    </row>
    <row r="2111" spans="1:17" x14ac:dyDescent="0.25">
      <c r="A2111" s="64">
        <f t="shared" si="259"/>
        <v>42</v>
      </c>
      <c r="B2111" s="64">
        <f t="shared" si="260"/>
        <v>215</v>
      </c>
      <c r="C2111" s="64">
        <f t="shared" si="261"/>
        <v>8</v>
      </c>
      <c r="D2111" s="64">
        <f t="shared" si="262"/>
        <v>211</v>
      </c>
      <c r="E2111" s="64">
        <f t="shared" si="263"/>
        <v>1051</v>
      </c>
      <c r="F2111" s="64" t="str">
        <f t="shared" si="256"/>
        <v/>
      </c>
      <c r="G2111" s="64" t="str">
        <f t="shared" si="257"/>
        <v/>
      </c>
      <c r="H2111" s="64" t="str">
        <f t="shared" si="258"/>
        <v/>
      </c>
      <c r="I2111" s="80" t="str">
        <f>IFERROR(VLOOKUP(D2111,Sheet2!A:B,2,0),"")</f>
        <v/>
      </c>
      <c r="J2111" s="64" t="str">
        <f>IFERROR(IF(I2111&lt;&gt;"",VLOOKUP(I2111,Sheet2!B:C,2,0),""),"")</f>
        <v/>
      </c>
      <c r="K2111" s="64" t="str">
        <f>IFERROR( IF(I2111&lt;&gt;"", HLOOKUP(L$2+$A2111,Sheet2!BX:NK,2,0),""),"")</f>
        <v/>
      </c>
      <c r="L2111" t="str">
        <f>IF(OR(HLOOKUP(L$2+$A2111,Sheet2!BX:NK,$B2111,0),HLOOKUP(L$2+$A2111,Sheet2!BX:NK,$B2111,0)&lt;&gt;""),HLOOKUP(L$2+$A2111,Sheet2!BX:NK,$B2111,0),"")</f>
        <v/>
      </c>
      <c r="M2111" t="str">
        <f>IF(OR(HLOOKUP(M$2+$A2111,Sheet2!BY:NL,$B2111,0),HLOOKUP(M$2+$A2111,Sheet2!BY:NL,$B2111,0)&lt;&gt;""),HLOOKUP(M$2+$A2111,Sheet2!BY:NL,$B2111,0),"")</f>
        <v/>
      </c>
      <c r="N2111" t="str">
        <f>IF(OR(HLOOKUP(N$2+$A2111,Sheet2!BZ:NM,$B2111,0),HLOOKUP(N$2+$A2111,Sheet2!BZ:NM,$B2111,0)&lt;&gt;""),HLOOKUP(N$2+$A2111,Sheet2!BZ:NM,$B2111,0),"")</f>
        <v/>
      </c>
      <c r="O2111" t="str">
        <f>IF(OR(HLOOKUP(O$2+$A2111,Sheet2!CA:NN,$B2111,0),HLOOKUP(O$2+$A2111,Sheet2!CA:NN,$B2111,0)&lt;&gt;""),HLOOKUP(O$2+$A2111,Sheet2!CA:NN,$B2111,0),"")</f>
        <v/>
      </c>
      <c r="P2111" t="str">
        <f>IF(OR(HLOOKUP(P$2+$A2111,Sheet2!CB:NO,$B2111,0),HLOOKUP(P$2+$A2111,Sheet2!CB:NO,$B2111,0)&lt;&gt;""),HLOOKUP(P$2+$A2111,Sheet2!CB:NO,$B2111,0),"")</f>
        <v/>
      </c>
      <c r="Q2111" t="str">
        <f>IF(OR(HLOOKUP(Q$2+$A2111,Sheet2!CC:NO,$B2111,0),HLOOKUP(Q$2+$A2111,Sheet2!CC:NO,$B2111,0)&lt;&gt;""),HLOOKUP(Q$2+$A2111,Sheet2!CC:NO,$B2111,0),"")</f>
        <v/>
      </c>
    </row>
    <row r="2112" spans="1:17" x14ac:dyDescent="0.25">
      <c r="A2112" s="64">
        <f t="shared" si="259"/>
        <v>48</v>
      </c>
      <c r="B2112" s="64">
        <f t="shared" si="260"/>
        <v>215</v>
      </c>
      <c r="C2112" s="64">
        <f t="shared" si="261"/>
        <v>9</v>
      </c>
      <c r="D2112" s="64">
        <f t="shared" si="262"/>
        <v>211</v>
      </c>
      <c r="E2112" s="64">
        <f t="shared" si="263"/>
        <v>1051</v>
      </c>
      <c r="F2112" s="64" t="str">
        <f t="shared" si="256"/>
        <v/>
      </c>
      <c r="G2112" s="64" t="str">
        <f t="shared" si="257"/>
        <v/>
      </c>
      <c r="H2112" s="64" t="str">
        <f t="shared" si="258"/>
        <v/>
      </c>
      <c r="I2112" s="80" t="str">
        <f>IFERROR(VLOOKUP(D2112,Sheet2!A:B,2,0),"")</f>
        <v/>
      </c>
      <c r="J2112" s="64" t="str">
        <f>IFERROR(IF(I2112&lt;&gt;"",VLOOKUP(I2112,Sheet2!B:C,2,0),""),"")</f>
        <v/>
      </c>
      <c r="K2112" s="64" t="str">
        <f>IFERROR( IF(I2112&lt;&gt;"", HLOOKUP(L$2+$A2112,Sheet2!BX:NK,2,0),""),"")</f>
        <v/>
      </c>
      <c r="L2112" t="str">
        <f>IF(OR(HLOOKUP(L$2+$A2112,Sheet2!BX:NK,$B2112,0),HLOOKUP(L$2+$A2112,Sheet2!BX:NK,$B2112,0)&lt;&gt;""),HLOOKUP(L$2+$A2112,Sheet2!BX:NK,$B2112,0),"")</f>
        <v/>
      </c>
      <c r="M2112" t="str">
        <f>IF(OR(HLOOKUP(M$2+$A2112,Sheet2!BY:NL,$B2112,0),HLOOKUP(M$2+$A2112,Sheet2!BY:NL,$B2112,0)&lt;&gt;""),HLOOKUP(M$2+$A2112,Sheet2!BY:NL,$B2112,0),"")</f>
        <v/>
      </c>
      <c r="N2112" t="str">
        <f>IF(OR(HLOOKUP(N$2+$A2112,Sheet2!BZ:NM,$B2112,0),HLOOKUP(N$2+$A2112,Sheet2!BZ:NM,$B2112,0)&lt;&gt;""),HLOOKUP(N$2+$A2112,Sheet2!BZ:NM,$B2112,0),"")</f>
        <v/>
      </c>
      <c r="O2112" t="str">
        <f>IF(OR(HLOOKUP(O$2+$A2112,Sheet2!CA:NN,$B2112,0),HLOOKUP(O$2+$A2112,Sheet2!CA:NN,$B2112,0)&lt;&gt;""),HLOOKUP(O$2+$A2112,Sheet2!CA:NN,$B2112,0),"")</f>
        <v/>
      </c>
      <c r="P2112" t="str">
        <f>IF(OR(HLOOKUP(P$2+$A2112,Sheet2!CB:NO,$B2112,0),HLOOKUP(P$2+$A2112,Sheet2!CB:NO,$B2112,0)&lt;&gt;""),HLOOKUP(P$2+$A2112,Sheet2!CB:NO,$B2112,0),"")</f>
        <v/>
      </c>
      <c r="Q2112" t="str">
        <f>IF(OR(HLOOKUP(Q$2+$A2112,Sheet2!CC:NO,$B2112,0),HLOOKUP(Q$2+$A2112,Sheet2!CC:NO,$B2112,0)&lt;&gt;""),HLOOKUP(Q$2+$A2112,Sheet2!CC:NO,$B2112,0),"")</f>
        <v/>
      </c>
    </row>
    <row r="2113" spans="1:17" x14ac:dyDescent="0.25">
      <c r="A2113" s="64">
        <f t="shared" si="259"/>
        <v>54</v>
      </c>
      <c r="B2113" s="64">
        <f t="shared" si="260"/>
        <v>215</v>
      </c>
      <c r="C2113" s="64">
        <f t="shared" si="261"/>
        <v>10</v>
      </c>
      <c r="D2113" s="64">
        <f t="shared" si="262"/>
        <v>211</v>
      </c>
      <c r="E2113" s="64">
        <f t="shared" si="263"/>
        <v>1051</v>
      </c>
      <c r="F2113" s="64" t="str">
        <f t="shared" si="256"/>
        <v/>
      </c>
      <c r="G2113" s="64" t="str">
        <f t="shared" si="257"/>
        <v/>
      </c>
      <c r="H2113" s="64" t="str">
        <f t="shared" si="258"/>
        <v/>
      </c>
      <c r="I2113" s="80" t="str">
        <f>IFERROR(VLOOKUP(D2113,Sheet2!A:B,2,0),"")</f>
        <v/>
      </c>
      <c r="J2113" s="64" t="str">
        <f>IFERROR(IF(I2113&lt;&gt;"",VLOOKUP(I2113,Sheet2!B:C,2,0),""),"")</f>
        <v/>
      </c>
      <c r="K2113" s="64" t="str">
        <f>IFERROR( IF(I2113&lt;&gt;"", HLOOKUP(L$2+$A2113,Sheet2!BX:NK,2,0),""),"")</f>
        <v/>
      </c>
      <c r="L2113" t="str">
        <f>IF(OR(HLOOKUP(L$2+$A2113,Sheet2!BX:NK,$B2113,0),HLOOKUP(L$2+$A2113,Sheet2!BX:NK,$B2113,0)&lt;&gt;""),HLOOKUP(L$2+$A2113,Sheet2!BX:NK,$B2113,0),"")</f>
        <v/>
      </c>
      <c r="M2113" t="str">
        <f>IF(OR(HLOOKUP(M$2+$A2113,Sheet2!BY:NL,$B2113,0),HLOOKUP(M$2+$A2113,Sheet2!BY:NL,$B2113,0)&lt;&gt;""),HLOOKUP(M$2+$A2113,Sheet2!BY:NL,$B2113,0),"")</f>
        <v/>
      </c>
      <c r="N2113" t="str">
        <f>IF(OR(HLOOKUP(N$2+$A2113,Sheet2!BZ:NM,$B2113,0),HLOOKUP(N$2+$A2113,Sheet2!BZ:NM,$B2113,0)&lt;&gt;""),HLOOKUP(N$2+$A2113,Sheet2!BZ:NM,$B2113,0),"")</f>
        <v/>
      </c>
      <c r="O2113" t="str">
        <f>IF(OR(HLOOKUP(O$2+$A2113,Sheet2!CA:NN,$B2113,0),HLOOKUP(O$2+$A2113,Sheet2!CA:NN,$B2113,0)&lt;&gt;""),HLOOKUP(O$2+$A2113,Sheet2!CA:NN,$B2113,0),"")</f>
        <v/>
      </c>
      <c r="P2113" t="str">
        <f>IF(OR(HLOOKUP(P$2+$A2113,Sheet2!CB:NO,$B2113,0),HLOOKUP(P$2+$A2113,Sheet2!CB:NO,$B2113,0)&lt;&gt;""),HLOOKUP(P$2+$A2113,Sheet2!CB:NO,$B2113,0),"")</f>
        <v/>
      </c>
      <c r="Q2113" t="str">
        <f>IF(OR(HLOOKUP(Q$2+$A2113,Sheet2!CC:NO,$B2113,0),HLOOKUP(Q$2+$A2113,Sheet2!CC:NO,$B2113,0)&lt;&gt;""),HLOOKUP(Q$2+$A2113,Sheet2!CC:NO,$B2113,0),"")</f>
        <v/>
      </c>
    </row>
    <row r="2114" spans="1:17" x14ac:dyDescent="0.25">
      <c r="A2114" s="64">
        <f t="shared" si="259"/>
        <v>0</v>
      </c>
      <c r="B2114" s="64">
        <f t="shared" si="260"/>
        <v>216</v>
      </c>
      <c r="C2114" s="64">
        <f t="shared" si="261"/>
        <v>1</v>
      </c>
      <c r="D2114" s="64">
        <f t="shared" si="262"/>
        <v>212</v>
      </c>
      <c r="E2114" s="64">
        <f t="shared" si="263"/>
        <v>1056</v>
      </c>
      <c r="F2114" s="64" t="str">
        <f t="shared" si="256"/>
        <v/>
      </c>
      <c r="G2114" s="64" t="str">
        <f t="shared" si="257"/>
        <v/>
      </c>
      <c r="H2114" s="64" t="str">
        <f t="shared" si="258"/>
        <v/>
      </c>
      <c r="I2114" s="80" t="str">
        <f>IFERROR(VLOOKUP(D2114,Sheet2!A:B,2,0),"")</f>
        <v/>
      </c>
      <c r="J2114" s="64" t="str">
        <f>IFERROR(IF(I2114&lt;&gt;"",VLOOKUP(I2114,Sheet2!B:C,2,0),""),"")</f>
        <v/>
      </c>
      <c r="K2114" s="64" t="str">
        <f>IFERROR( IF(I2114&lt;&gt;"", HLOOKUP(L$2+$A2114,Sheet2!BX:NK,2,0),""),"")</f>
        <v/>
      </c>
      <c r="L2114" t="str">
        <f>IF(OR(HLOOKUP(L$2+$A2114,Sheet2!BX:NK,$B2114,0),HLOOKUP(L$2+$A2114,Sheet2!BX:NK,$B2114,0)&lt;&gt;""),HLOOKUP(L$2+$A2114,Sheet2!BX:NK,$B2114,0),"")</f>
        <v/>
      </c>
      <c r="M2114" t="str">
        <f>IF(OR(HLOOKUP(M$2+$A2114,Sheet2!BY:NL,$B2114,0),HLOOKUP(M$2+$A2114,Sheet2!BY:NL,$B2114,0)&lt;&gt;""),HLOOKUP(M$2+$A2114,Sheet2!BY:NL,$B2114,0),"")</f>
        <v/>
      </c>
      <c r="N2114" t="str">
        <f>IF(OR(HLOOKUP(N$2+$A2114,Sheet2!BZ:NM,$B2114,0),HLOOKUP(N$2+$A2114,Sheet2!BZ:NM,$B2114,0)&lt;&gt;""),HLOOKUP(N$2+$A2114,Sheet2!BZ:NM,$B2114,0),"")</f>
        <v/>
      </c>
      <c r="O2114" t="str">
        <f>IF(OR(HLOOKUP(O$2+$A2114,Sheet2!CA:NN,$B2114,0),HLOOKUP(O$2+$A2114,Sheet2!CA:NN,$B2114,0)&lt;&gt;""),HLOOKUP(O$2+$A2114,Sheet2!CA:NN,$B2114,0),"")</f>
        <v/>
      </c>
      <c r="P2114" t="str">
        <f>IF(OR(HLOOKUP(P$2+$A2114,Sheet2!CB:NO,$B2114,0),HLOOKUP(P$2+$A2114,Sheet2!CB:NO,$B2114,0)&lt;&gt;""),HLOOKUP(P$2+$A2114,Sheet2!CB:NO,$B2114,0),"")</f>
        <v/>
      </c>
      <c r="Q2114" t="str">
        <f>IF(OR(HLOOKUP(Q$2+$A2114,Sheet2!CC:NO,$B2114,0),HLOOKUP(Q$2+$A2114,Sheet2!CC:NO,$B2114,0)&lt;&gt;""),HLOOKUP(Q$2+$A2114,Sheet2!CC:NO,$B2114,0),"")</f>
        <v/>
      </c>
    </row>
    <row r="2115" spans="1:17" x14ac:dyDescent="0.25">
      <c r="A2115" s="64">
        <f t="shared" si="259"/>
        <v>6</v>
      </c>
      <c r="B2115" s="64">
        <f t="shared" si="260"/>
        <v>216</v>
      </c>
      <c r="C2115" s="64">
        <f t="shared" si="261"/>
        <v>2</v>
      </c>
      <c r="D2115" s="64">
        <f t="shared" si="262"/>
        <v>212</v>
      </c>
      <c r="E2115" s="64">
        <f t="shared" si="263"/>
        <v>1056</v>
      </c>
      <c r="F2115" s="64" t="str">
        <f t="shared" si="256"/>
        <v/>
      </c>
      <c r="G2115" s="64" t="str">
        <f t="shared" si="257"/>
        <v/>
      </c>
      <c r="H2115" s="64" t="str">
        <f t="shared" si="258"/>
        <v/>
      </c>
      <c r="I2115" s="80" t="str">
        <f>IFERROR(VLOOKUP(D2115,Sheet2!A:B,2,0),"")</f>
        <v/>
      </c>
      <c r="J2115" s="64" t="str">
        <f>IFERROR(IF(I2115&lt;&gt;"",VLOOKUP(I2115,Sheet2!B:C,2,0),""),"")</f>
        <v/>
      </c>
      <c r="K2115" s="64" t="str">
        <f>IFERROR( IF(I2115&lt;&gt;"", HLOOKUP(L$2+$A2115,Sheet2!BX:NK,2,0),""),"")</f>
        <v/>
      </c>
      <c r="L2115" t="str">
        <f>IF(OR(HLOOKUP(L$2+$A2115,Sheet2!BX:NK,$B2115,0),HLOOKUP(L$2+$A2115,Sheet2!BX:NK,$B2115,0)&lt;&gt;""),HLOOKUP(L$2+$A2115,Sheet2!BX:NK,$B2115,0),"")</f>
        <v/>
      </c>
      <c r="M2115" t="str">
        <f>IF(OR(HLOOKUP(M$2+$A2115,Sheet2!BY:NL,$B2115,0),HLOOKUP(M$2+$A2115,Sheet2!BY:NL,$B2115,0)&lt;&gt;""),HLOOKUP(M$2+$A2115,Sheet2!BY:NL,$B2115,0),"")</f>
        <v/>
      </c>
      <c r="N2115" t="str">
        <f>IF(OR(HLOOKUP(N$2+$A2115,Sheet2!BZ:NM,$B2115,0),HLOOKUP(N$2+$A2115,Sheet2!BZ:NM,$B2115,0)&lt;&gt;""),HLOOKUP(N$2+$A2115,Sheet2!BZ:NM,$B2115,0),"")</f>
        <v/>
      </c>
      <c r="O2115" t="str">
        <f>IF(OR(HLOOKUP(O$2+$A2115,Sheet2!CA:NN,$B2115,0),HLOOKUP(O$2+$A2115,Sheet2!CA:NN,$B2115,0)&lt;&gt;""),HLOOKUP(O$2+$A2115,Sheet2!CA:NN,$B2115,0),"")</f>
        <v/>
      </c>
      <c r="P2115" t="str">
        <f>IF(OR(HLOOKUP(P$2+$A2115,Sheet2!CB:NO,$B2115,0),HLOOKUP(P$2+$A2115,Sheet2!CB:NO,$B2115,0)&lt;&gt;""),HLOOKUP(P$2+$A2115,Sheet2!CB:NO,$B2115,0),"")</f>
        <v/>
      </c>
      <c r="Q2115" t="str">
        <f>IF(OR(HLOOKUP(Q$2+$A2115,Sheet2!CC:NO,$B2115,0),HLOOKUP(Q$2+$A2115,Sheet2!CC:NO,$B2115,0)&lt;&gt;""),HLOOKUP(Q$2+$A2115,Sheet2!CC:NO,$B2115,0),"")</f>
        <v/>
      </c>
    </row>
    <row r="2116" spans="1:17" x14ac:dyDescent="0.25">
      <c r="A2116" s="64">
        <f t="shared" si="259"/>
        <v>12</v>
      </c>
      <c r="B2116" s="64">
        <f t="shared" si="260"/>
        <v>216</v>
      </c>
      <c r="C2116" s="64">
        <f t="shared" si="261"/>
        <v>3</v>
      </c>
      <c r="D2116" s="64">
        <f t="shared" si="262"/>
        <v>212</v>
      </c>
      <c r="E2116" s="64">
        <f t="shared" si="263"/>
        <v>1056</v>
      </c>
      <c r="F2116" s="64" t="str">
        <f t="shared" si="256"/>
        <v/>
      </c>
      <c r="G2116" s="64" t="str">
        <f t="shared" si="257"/>
        <v/>
      </c>
      <c r="H2116" s="64" t="str">
        <f t="shared" si="258"/>
        <v/>
      </c>
      <c r="I2116" s="80" t="str">
        <f>IFERROR(VLOOKUP(D2116,Sheet2!A:B,2,0),"")</f>
        <v/>
      </c>
      <c r="J2116" s="64" t="str">
        <f>IFERROR(IF(I2116&lt;&gt;"",VLOOKUP(I2116,Sheet2!B:C,2,0),""),"")</f>
        <v/>
      </c>
      <c r="K2116" s="64" t="str">
        <f>IFERROR( IF(I2116&lt;&gt;"", HLOOKUP(L$2+$A2116,Sheet2!BX:NK,2,0),""),"")</f>
        <v/>
      </c>
      <c r="L2116" t="str">
        <f>IF(OR(HLOOKUP(L$2+$A2116,Sheet2!BX:NK,$B2116,0),HLOOKUP(L$2+$A2116,Sheet2!BX:NK,$B2116,0)&lt;&gt;""),HLOOKUP(L$2+$A2116,Sheet2!BX:NK,$B2116,0),"")</f>
        <v/>
      </c>
      <c r="M2116" t="str">
        <f>IF(OR(HLOOKUP(M$2+$A2116,Sheet2!BY:NL,$B2116,0),HLOOKUP(M$2+$A2116,Sheet2!BY:NL,$B2116,0)&lt;&gt;""),HLOOKUP(M$2+$A2116,Sheet2!BY:NL,$B2116,0),"")</f>
        <v/>
      </c>
      <c r="N2116" t="str">
        <f>IF(OR(HLOOKUP(N$2+$A2116,Sheet2!BZ:NM,$B2116,0),HLOOKUP(N$2+$A2116,Sheet2!BZ:NM,$B2116,0)&lt;&gt;""),HLOOKUP(N$2+$A2116,Sheet2!BZ:NM,$B2116,0),"")</f>
        <v/>
      </c>
      <c r="O2116" t="str">
        <f>IF(OR(HLOOKUP(O$2+$A2116,Sheet2!CA:NN,$B2116,0),HLOOKUP(O$2+$A2116,Sheet2!CA:NN,$B2116,0)&lt;&gt;""),HLOOKUP(O$2+$A2116,Sheet2!CA:NN,$B2116,0),"")</f>
        <v/>
      </c>
      <c r="P2116" t="str">
        <f>IF(OR(HLOOKUP(P$2+$A2116,Sheet2!CB:NO,$B2116,0),HLOOKUP(P$2+$A2116,Sheet2!CB:NO,$B2116,0)&lt;&gt;""),HLOOKUP(P$2+$A2116,Sheet2!CB:NO,$B2116,0),"")</f>
        <v/>
      </c>
      <c r="Q2116" t="str">
        <f>IF(OR(HLOOKUP(Q$2+$A2116,Sheet2!CC:NO,$B2116,0),HLOOKUP(Q$2+$A2116,Sheet2!CC:NO,$B2116,0)&lt;&gt;""),HLOOKUP(Q$2+$A2116,Sheet2!CC:NO,$B2116,0),"")</f>
        <v/>
      </c>
    </row>
    <row r="2117" spans="1:17" x14ac:dyDescent="0.25">
      <c r="A2117" s="64">
        <f t="shared" si="259"/>
        <v>18</v>
      </c>
      <c r="B2117" s="64">
        <f t="shared" si="260"/>
        <v>216</v>
      </c>
      <c r="C2117" s="64">
        <f t="shared" si="261"/>
        <v>4</v>
      </c>
      <c r="D2117" s="64">
        <f t="shared" si="262"/>
        <v>212</v>
      </c>
      <c r="E2117" s="64">
        <f t="shared" si="263"/>
        <v>1056</v>
      </c>
      <c r="F2117" s="64" t="str">
        <f t="shared" ref="F2117:F2180" si="264">IFERROR(IF(I2117&lt;&gt;"",IF(LEFT(K2117,2)="1-",1,2),""),"")</f>
        <v/>
      </c>
      <c r="G2117" s="64" t="str">
        <f t="shared" ref="G2117:G2180" si="265">IFERROR(IF(I2117&lt;&gt;"",MONTH( RIGHT(K2117,LEN(K2117)-FIND("-",K2117))),""),"")</f>
        <v/>
      </c>
      <c r="H2117" s="64" t="str">
        <f t="shared" ref="H2117:H2180" si="266">IFERROR(IF(I2117&lt;&gt;"",YEAR( RIGHT(K2117,LEN(K2117)-FIND("-",K2117))),""),"")</f>
        <v/>
      </c>
      <c r="I2117" s="80" t="str">
        <f>IFERROR(VLOOKUP(D2117,Sheet2!A:B,2,0),"")</f>
        <v/>
      </c>
      <c r="J2117" s="64" t="str">
        <f>IFERROR(IF(I2117&lt;&gt;"",VLOOKUP(I2117,Sheet2!B:C,2,0),""),"")</f>
        <v/>
      </c>
      <c r="K2117" s="64" t="str">
        <f>IFERROR( IF(I2117&lt;&gt;"", HLOOKUP(L$2+$A2117,Sheet2!BX:NK,2,0),""),"")</f>
        <v/>
      </c>
      <c r="L2117" t="str">
        <f>IF(OR(HLOOKUP(L$2+$A2117,Sheet2!BX:NK,$B2117,0),HLOOKUP(L$2+$A2117,Sheet2!BX:NK,$B2117,0)&lt;&gt;""),HLOOKUP(L$2+$A2117,Sheet2!BX:NK,$B2117,0),"")</f>
        <v/>
      </c>
      <c r="M2117" t="str">
        <f>IF(OR(HLOOKUP(M$2+$A2117,Sheet2!BY:NL,$B2117,0),HLOOKUP(M$2+$A2117,Sheet2!BY:NL,$B2117,0)&lt;&gt;""),HLOOKUP(M$2+$A2117,Sheet2!BY:NL,$B2117,0),"")</f>
        <v/>
      </c>
      <c r="N2117" t="str">
        <f>IF(OR(HLOOKUP(N$2+$A2117,Sheet2!BZ:NM,$B2117,0),HLOOKUP(N$2+$A2117,Sheet2!BZ:NM,$B2117,0)&lt;&gt;""),HLOOKUP(N$2+$A2117,Sheet2!BZ:NM,$B2117,0),"")</f>
        <v/>
      </c>
      <c r="O2117" t="str">
        <f>IF(OR(HLOOKUP(O$2+$A2117,Sheet2!CA:NN,$B2117,0),HLOOKUP(O$2+$A2117,Sheet2!CA:NN,$B2117,0)&lt;&gt;""),HLOOKUP(O$2+$A2117,Sheet2!CA:NN,$B2117,0),"")</f>
        <v/>
      </c>
      <c r="P2117" t="str">
        <f>IF(OR(HLOOKUP(P$2+$A2117,Sheet2!CB:NO,$B2117,0),HLOOKUP(P$2+$A2117,Sheet2!CB:NO,$B2117,0)&lt;&gt;""),HLOOKUP(P$2+$A2117,Sheet2!CB:NO,$B2117,0),"")</f>
        <v/>
      </c>
      <c r="Q2117" t="str">
        <f>IF(OR(HLOOKUP(Q$2+$A2117,Sheet2!CC:NO,$B2117,0),HLOOKUP(Q$2+$A2117,Sheet2!CC:NO,$B2117,0)&lt;&gt;""),HLOOKUP(Q$2+$A2117,Sheet2!CC:NO,$B2117,0),"")</f>
        <v/>
      </c>
    </row>
    <row r="2118" spans="1:17" x14ac:dyDescent="0.25">
      <c r="A2118" s="64">
        <f t="shared" ref="A2118:A2181" si="267">IF(C2118&lt;&gt;1,A2117+6,0)</f>
        <v>24</v>
      </c>
      <c r="B2118" s="64">
        <f t="shared" ref="B2118:B2181" si="268">IF(C2118&lt;&gt;1,B2117,B2117+1)</f>
        <v>216</v>
      </c>
      <c r="C2118" s="64">
        <f t="shared" ref="C2118:C2181" si="269">IF($C$3-C2117=0,1,C2117+1)</f>
        <v>5</v>
      </c>
      <c r="D2118" s="64">
        <f t="shared" ref="D2118:D2181" si="270">IF(C2118=1,D2117+1,D2117)</f>
        <v>212</v>
      </c>
      <c r="E2118" s="64">
        <f t="shared" ref="E2118:E2181" si="271">IF(D2118&lt;&gt;D2117,E2117+5,E2117)</f>
        <v>1056</v>
      </c>
      <c r="F2118" s="64" t="str">
        <f t="shared" si="264"/>
        <v/>
      </c>
      <c r="G2118" s="64" t="str">
        <f t="shared" si="265"/>
        <v/>
      </c>
      <c r="H2118" s="64" t="str">
        <f t="shared" si="266"/>
        <v/>
      </c>
      <c r="I2118" s="80" t="str">
        <f>IFERROR(VLOOKUP(D2118,Sheet2!A:B,2,0),"")</f>
        <v/>
      </c>
      <c r="J2118" s="64" t="str">
        <f>IFERROR(IF(I2118&lt;&gt;"",VLOOKUP(I2118,Sheet2!B:C,2,0),""),"")</f>
        <v/>
      </c>
      <c r="K2118" s="64" t="str">
        <f>IFERROR( IF(I2118&lt;&gt;"", HLOOKUP(L$2+$A2118,Sheet2!BX:NK,2,0),""),"")</f>
        <v/>
      </c>
      <c r="L2118" t="str">
        <f>IF(OR(HLOOKUP(L$2+$A2118,Sheet2!BX:NK,$B2118,0),HLOOKUP(L$2+$A2118,Sheet2!BX:NK,$B2118,0)&lt;&gt;""),HLOOKUP(L$2+$A2118,Sheet2!BX:NK,$B2118,0),"")</f>
        <v/>
      </c>
      <c r="M2118" t="str">
        <f>IF(OR(HLOOKUP(M$2+$A2118,Sheet2!BY:NL,$B2118,0),HLOOKUP(M$2+$A2118,Sheet2!BY:NL,$B2118,0)&lt;&gt;""),HLOOKUP(M$2+$A2118,Sheet2!BY:NL,$B2118,0),"")</f>
        <v/>
      </c>
      <c r="N2118" t="str">
        <f>IF(OR(HLOOKUP(N$2+$A2118,Sheet2!BZ:NM,$B2118,0),HLOOKUP(N$2+$A2118,Sheet2!BZ:NM,$B2118,0)&lt;&gt;""),HLOOKUP(N$2+$A2118,Sheet2!BZ:NM,$B2118,0),"")</f>
        <v/>
      </c>
      <c r="O2118" t="str">
        <f>IF(OR(HLOOKUP(O$2+$A2118,Sheet2!CA:NN,$B2118,0),HLOOKUP(O$2+$A2118,Sheet2!CA:NN,$B2118,0)&lt;&gt;""),HLOOKUP(O$2+$A2118,Sheet2!CA:NN,$B2118,0),"")</f>
        <v/>
      </c>
      <c r="P2118" t="str">
        <f>IF(OR(HLOOKUP(P$2+$A2118,Sheet2!CB:NO,$B2118,0),HLOOKUP(P$2+$A2118,Sheet2!CB:NO,$B2118,0)&lt;&gt;""),HLOOKUP(P$2+$A2118,Sheet2!CB:NO,$B2118,0),"")</f>
        <v/>
      </c>
      <c r="Q2118" t="str">
        <f>IF(OR(HLOOKUP(Q$2+$A2118,Sheet2!CC:NO,$B2118,0),HLOOKUP(Q$2+$A2118,Sheet2!CC:NO,$B2118,0)&lt;&gt;""),HLOOKUP(Q$2+$A2118,Sheet2!CC:NO,$B2118,0),"")</f>
        <v/>
      </c>
    </row>
    <row r="2119" spans="1:17" x14ac:dyDescent="0.25">
      <c r="A2119" s="64">
        <f t="shared" si="267"/>
        <v>30</v>
      </c>
      <c r="B2119" s="64">
        <f t="shared" si="268"/>
        <v>216</v>
      </c>
      <c r="C2119" s="64">
        <f t="shared" si="269"/>
        <v>6</v>
      </c>
      <c r="D2119" s="64">
        <f t="shared" si="270"/>
        <v>212</v>
      </c>
      <c r="E2119" s="64">
        <f t="shared" si="271"/>
        <v>1056</v>
      </c>
      <c r="F2119" s="64" t="str">
        <f t="shared" si="264"/>
        <v/>
      </c>
      <c r="G2119" s="64" t="str">
        <f t="shared" si="265"/>
        <v/>
      </c>
      <c r="H2119" s="64" t="str">
        <f t="shared" si="266"/>
        <v/>
      </c>
      <c r="I2119" s="80" t="str">
        <f>IFERROR(VLOOKUP(D2119,Sheet2!A:B,2,0),"")</f>
        <v/>
      </c>
      <c r="J2119" s="64" t="str">
        <f>IFERROR(IF(I2119&lt;&gt;"",VLOOKUP(I2119,Sheet2!B:C,2,0),""),"")</f>
        <v/>
      </c>
      <c r="K2119" s="64" t="str">
        <f>IFERROR( IF(I2119&lt;&gt;"", HLOOKUP(L$2+$A2119,Sheet2!BX:NK,2,0),""),"")</f>
        <v/>
      </c>
      <c r="L2119" t="str">
        <f>IF(OR(HLOOKUP(L$2+$A2119,Sheet2!BX:NK,$B2119,0),HLOOKUP(L$2+$A2119,Sheet2!BX:NK,$B2119,0)&lt;&gt;""),HLOOKUP(L$2+$A2119,Sheet2!BX:NK,$B2119,0),"")</f>
        <v/>
      </c>
      <c r="M2119" t="str">
        <f>IF(OR(HLOOKUP(M$2+$A2119,Sheet2!BY:NL,$B2119,0),HLOOKUP(M$2+$A2119,Sheet2!BY:NL,$B2119,0)&lt;&gt;""),HLOOKUP(M$2+$A2119,Sheet2!BY:NL,$B2119,0),"")</f>
        <v/>
      </c>
      <c r="N2119" t="str">
        <f>IF(OR(HLOOKUP(N$2+$A2119,Sheet2!BZ:NM,$B2119,0),HLOOKUP(N$2+$A2119,Sheet2!BZ:NM,$B2119,0)&lt;&gt;""),HLOOKUP(N$2+$A2119,Sheet2!BZ:NM,$B2119,0),"")</f>
        <v/>
      </c>
      <c r="O2119" t="str">
        <f>IF(OR(HLOOKUP(O$2+$A2119,Sheet2!CA:NN,$B2119,0),HLOOKUP(O$2+$A2119,Sheet2!CA:NN,$B2119,0)&lt;&gt;""),HLOOKUP(O$2+$A2119,Sheet2!CA:NN,$B2119,0),"")</f>
        <v/>
      </c>
      <c r="P2119" t="str">
        <f>IF(OR(HLOOKUP(P$2+$A2119,Sheet2!CB:NO,$B2119,0),HLOOKUP(P$2+$A2119,Sheet2!CB:NO,$B2119,0)&lt;&gt;""),HLOOKUP(P$2+$A2119,Sheet2!CB:NO,$B2119,0),"")</f>
        <v/>
      </c>
      <c r="Q2119" t="str">
        <f>IF(OR(HLOOKUP(Q$2+$A2119,Sheet2!CC:NO,$B2119,0),HLOOKUP(Q$2+$A2119,Sheet2!CC:NO,$B2119,0)&lt;&gt;""),HLOOKUP(Q$2+$A2119,Sheet2!CC:NO,$B2119,0),"")</f>
        <v/>
      </c>
    </row>
    <row r="2120" spans="1:17" x14ac:dyDescent="0.25">
      <c r="A2120" s="64">
        <f t="shared" si="267"/>
        <v>36</v>
      </c>
      <c r="B2120" s="64">
        <f t="shared" si="268"/>
        <v>216</v>
      </c>
      <c r="C2120" s="64">
        <f t="shared" si="269"/>
        <v>7</v>
      </c>
      <c r="D2120" s="64">
        <f t="shared" si="270"/>
        <v>212</v>
      </c>
      <c r="E2120" s="64">
        <f t="shared" si="271"/>
        <v>1056</v>
      </c>
      <c r="F2120" s="64" t="str">
        <f t="shared" si="264"/>
        <v/>
      </c>
      <c r="G2120" s="64" t="str">
        <f t="shared" si="265"/>
        <v/>
      </c>
      <c r="H2120" s="64" t="str">
        <f t="shared" si="266"/>
        <v/>
      </c>
      <c r="I2120" s="80" t="str">
        <f>IFERROR(VLOOKUP(D2120,Sheet2!A:B,2,0),"")</f>
        <v/>
      </c>
      <c r="J2120" s="64" t="str">
        <f>IFERROR(IF(I2120&lt;&gt;"",VLOOKUP(I2120,Sheet2!B:C,2,0),""),"")</f>
        <v/>
      </c>
      <c r="K2120" s="64" t="str">
        <f>IFERROR( IF(I2120&lt;&gt;"", HLOOKUP(L$2+$A2120,Sheet2!BX:NK,2,0),""),"")</f>
        <v/>
      </c>
      <c r="L2120" t="str">
        <f>IF(OR(HLOOKUP(L$2+$A2120,Sheet2!BX:NK,$B2120,0),HLOOKUP(L$2+$A2120,Sheet2!BX:NK,$B2120,0)&lt;&gt;""),HLOOKUP(L$2+$A2120,Sheet2!BX:NK,$B2120,0),"")</f>
        <v/>
      </c>
      <c r="M2120" t="str">
        <f>IF(OR(HLOOKUP(M$2+$A2120,Sheet2!BY:NL,$B2120,0),HLOOKUP(M$2+$A2120,Sheet2!BY:NL,$B2120,0)&lt;&gt;""),HLOOKUP(M$2+$A2120,Sheet2!BY:NL,$B2120,0),"")</f>
        <v/>
      </c>
      <c r="N2120" t="str">
        <f>IF(OR(HLOOKUP(N$2+$A2120,Sheet2!BZ:NM,$B2120,0),HLOOKUP(N$2+$A2120,Sheet2!BZ:NM,$B2120,0)&lt;&gt;""),HLOOKUP(N$2+$A2120,Sheet2!BZ:NM,$B2120,0),"")</f>
        <v/>
      </c>
      <c r="O2120" t="str">
        <f>IF(OR(HLOOKUP(O$2+$A2120,Sheet2!CA:NN,$B2120,0),HLOOKUP(O$2+$A2120,Sheet2!CA:NN,$B2120,0)&lt;&gt;""),HLOOKUP(O$2+$A2120,Sheet2!CA:NN,$B2120,0),"")</f>
        <v/>
      </c>
      <c r="P2120" t="str">
        <f>IF(OR(HLOOKUP(P$2+$A2120,Sheet2!CB:NO,$B2120,0),HLOOKUP(P$2+$A2120,Sheet2!CB:NO,$B2120,0)&lt;&gt;""),HLOOKUP(P$2+$A2120,Sheet2!CB:NO,$B2120,0),"")</f>
        <v/>
      </c>
      <c r="Q2120" t="str">
        <f>IF(OR(HLOOKUP(Q$2+$A2120,Sheet2!CC:NO,$B2120,0),HLOOKUP(Q$2+$A2120,Sheet2!CC:NO,$B2120,0)&lt;&gt;""),HLOOKUP(Q$2+$A2120,Sheet2!CC:NO,$B2120,0),"")</f>
        <v/>
      </c>
    </row>
    <row r="2121" spans="1:17" x14ac:dyDescent="0.25">
      <c r="A2121" s="64">
        <f t="shared" si="267"/>
        <v>42</v>
      </c>
      <c r="B2121" s="64">
        <f t="shared" si="268"/>
        <v>216</v>
      </c>
      <c r="C2121" s="64">
        <f t="shared" si="269"/>
        <v>8</v>
      </c>
      <c r="D2121" s="64">
        <f t="shared" si="270"/>
        <v>212</v>
      </c>
      <c r="E2121" s="64">
        <f t="shared" si="271"/>
        <v>1056</v>
      </c>
      <c r="F2121" s="64" t="str">
        <f t="shared" si="264"/>
        <v/>
      </c>
      <c r="G2121" s="64" t="str">
        <f t="shared" si="265"/>
        <v/>
      </c>
      <c r="H2121" s="64" t="str">
        <f t="shared" si="266"/>
        <v/>
      </c>
      <c r="I2121" s="80" t="str">
        <f>IFERROR(VLOOKUP(D2121,Sheet2!A:B,2,0),"")</f>
        <v/>
      </c>
      <c r="J2121" s="64" t="str">
        <f>IFERROR(IF(I2121&lt;&gt;"",VLOOKUP(I2121,Sheet2!B:C,2,0),""),"")</f>
        <v/>
      </c>
      <c r="K2121" s="64" t="str">
        <f>IFERROR( IF(I2121&lt;&gt;"", HLOOKUP(L$2+$A2121,Sheet2!BX:NK,2,0),""),"")</f>
        <v/>
      </c>
      <c r="L2121" t="str">
        <f>IF(OR(HLOOKUP(L$2+$A2121,Sheet2!BX:NK,$B2121,0),HLOOKUP(L$2+$A2121,Sheet2!BX:NK,$B2121,0)&lt;&gt;""),HLOOKUP(L$2+$A2121,Sheet2!BX:NK,$B2121,0),"")</f>
        <v/>
      </c>
      <c r="M2121" t="str">
        <f>IF(OR(HLOOKUP(M$2+$A2121,Sheet2!BY:NL,$B2121,0),HLOOKUP(M$2+$A2121,Sheet2!BY:NL,$B2121,0)&lt;&gt;""),HLOOKUP(M$2+$A2121,Sheet2!BY:NL,$B2121,0),"")</f>
        <v/>
      </c>
      <c r="N2121" t="str">
        <f>IF(OR(HLOOKUP(N$2+$A2121,Sheet2!BZ:NM,$B2121,0),HLOOKUP(N$2+$A2121,Sheet2!BZ:NM,$B2121,0)&lt;&gt;""),HLOOKUP(N$2+$A2121,Sheet2!BZ:NM,$B2121,0),"")</f>
        <v/>
      </c>
      <c r="O2121" t="str">
        <f>IF(OR(HLOOKUP(O$2+$A2121,Sheet2!CA:NN,$B2121,0),HLOOKUP(O$2+$A2121,Sheet2!CA:NN,$B2121,0)&lt;&gt;""),HLOOKUP(O$2+$A2121,Sheet2!CA:NN,$B2121,0),"")</f>
        <v/>
      </c>
      <c r="P2121" t="str">
        <f>IF(OR(HLOOKUP(P$2+$A2121,Sheet2!CB:NO,$B2121,0),HLOOKUP(P$2+$A2121,Sheet2!CB:NO,$B2121,0)&lt;&gt;""),HLOOKUP(P$2+$A2121,Sheet2!CB:NO,$B2121,0),"")</f>
        <v/>
      </c>
      <c r="Q2121" t="str">
        <f>IF(OR(HLOOKUP(Q$2+$A2121,Sheet2!CC:NO,$B2121,0),HLOOKUP(Q$2+$A2121,Sheet2!CC:NO,$B2121,0)&lt;&gt;""),HLOOKUP(Q$2+$A2121,Sheet2!CC:NO,$B2121,0),"")</f>
        <v/>
      </c>
    </row>
    <row r="2122" spans="1:17" x14ac:dyDescent="0.25">
      <c r="A2122" s="64">
        <f t="shared" si="267"/>
        <v>48</v>
      </c>
      <c r="B2122" s="64">
        <f t="shared" si="268"/>
        <v>216</v>
      </c>
      <c r="C2122" s="64">
        <f t="shared" si="269"/>
        <v>9</v>
      </c>
      <c r="D2122" s="64">
        <f t="shared" si="270"/>
        <v>212</v>
      </c>
      <c r="E2122" s="64">
        <f t="shared" si="271"/>
        <v>1056</v>
      </c>
      <c r="F2122" s="64" t="str">
        <f t="shared" si="264"/>
        <v/>
      </c>
      <c r="G2122" s="64" t="str">
        <f t="shared" si="265"/>
        <v/>
      </c>
      <c r="H2122" s="64" t="str">
        <f t="shared" si="266"/>
        <v/>
      </c>
      <c r="I2122" s="80" t="str">
        <f>IFERROR(VLOOKUP(D2122,Sheet2!A:B,2,0),"")</f>
        <v/>
      </c>
      <c r="J2122" s="64" t="str">
        <f>IFERROR(IF(I2122&lt;&gt;"",VLOOKUP(I2122,Sheet2!B:C,2,0),""),"")</f>
        <v/>
      </c>
      <c r="K2122" s="64" t="str">
        <f>IFERROR( IF(I2122&lt;&gt;"", HLOOKUP(L$2+$A2122,Sheet2!BX:NK,2,0),""),"")</f>
        <v/>
      </c>
      <c r="L2122" t="str">
        <f>IF(OR(HLOOKUP(L$2+$A2122,Sheet2!BX:NK,$B2122,0),HLOOKUP(L$2+$A2122,Sheet2!BX:NK,$B2122,0)&lt;&gt;""),HLOOKUP(L$2+$A2122,Sheet2!BX:NK,$B2122,0),"")</f>
        <v/>
      </c>
      <c r="M2122" t="str">
        <f>IF(OR(HLOOKUP(M$2+$A2122,Sheet2!BY:NL,$B2122,0),HLOOKUP(M$2+$A2122,Sheet2!BY:NL,$B2122,0)&lt;&gt;""),HLOOKUP(M$2+$A2122,Sheet2!BY:NL,$B2122,0),"")</f>
        <v/>
      </c>
      <c r="N2122" t="str">
        <f>IF(OR(HLOOKUP(N$2+$A2122,Sheet2!BZ:NM,$B2122,0),HLOOKUP(N$2+$A2122,Sheet2!BZ:NM,$B2122,0)&lt;&gt;""),HLOOKUP(N$2+$A2122,Sheet2!BZ:NM,$B2122,0),"")</f>
        <v/>
      </c>
      <c r="O2122" t="str">
        <f>IF(OR(HLOOKUP(O$2+$A2122,Sheet2!CA:NN,$B2122,0),HLOOKUP(O$2+$A2122,Sheet2!CA:NN,$B2122,0)&lt;&gt;""),HLOOKUP(O$2+$A2122,Sheet2!CA:NN,$B2122,0),"")</f>
        <v/>
      </c>
      <c r="P2122" t="str">
        <f>IF(OR(HLOOKUP(P$2+$A2122,Sheet2!CB:NO,$B2122,0),HLOOKUP(P$2+$A2122,Sheet2!CB:NO,$B2122,0)&lt;&gt;""),HLOOKUP(P$2+$A2122,Sheet2!CB:NO,$B2122,0),"")</f>
        <v/>
      </c>
      <c r="Q2122" t="str">
        <f>IF(OR(HLOOKUP(Q$2+$A2122,Sheet2!CC:NO,$B2122,0),HLOOKUP(Q$2+$A2122,Sheet2!CC:NO,$B2122,0)&lt;&gt;""),HLOOKUP(Q$2+$A2122,Sheet2!CC:NO,$B2122,0),"")</f>
        <v/>
      </c>
    </row>
    <row r="2123" spans="1:17" x14ac:dyDescent="0.25">
      <c r="A2123" s="64">
        <f t="shared" si="267"/>
        <v>54</v>
      </c>
      <c r="B2123" s="64">
        <f t="shared" si="268"/>
        <v>216</v>
      </c>
      <c r="C2123" s="64">
        <f t="shared" si="269"/>
        <v>10</v>
      </c>
      <c r="D2123" s="64">
        <f t="shared" si="270"/>
        <v>212</v>
      </c>
      <c r="E2123" s="64">
        <f t="shared" si="271"/>
        <v>1056</v>
      </c>
      <c r="F2123" s="64" t="str">
        <f t="shared" si="264"/>
        <v/>
      </c>
      <c r="G2123" s="64" t="str">
        <f t="shared" si="265"/>
        <v/>
      </c>
      <c r="H2123" s="64" t="str">
        <f t="shared" si="266"/>
        <v/>
      </c>
      <c r="I2123" s="80" t="str">
        <f>IFERROR(VLOOKUP(D2123,Sheet2!A:B,2,0),"")</f>
        <v/>
      </c>
      <c r="J2123" s="64" t="str">
        <f>IFERROR(IF(I2123&lt;&gt;"",VLOOKUP(I2123,Sheet2!B:C,2,0),""),"")</f>
        <v/>
      </c>
      <c r="K2123" s="64" t="str">
        <f>IFERROR( IF(I2123&lt;&gt;"", HLOOKUP(L$2+$A2123,Sheet2!BX:NK,2,0),""),"")</f>
        <v/>
      </c>
      <c r="L2123" t="str">
        <f>IF(OR(HLOOKUP(L$2+$A2123,Sheet2!BX:NK,$B2123,0),HLOOKUP(L$2+$A2123,Sheet2!BX:NK,$B2123,0)&lt;&gt;""),HLOOKUP(L$2+$A2123,Sheet2!BX:NK,$B2123,0),"")</f>
        <v/>
      </c>
      <c r="M2123" t="str">
        <f>IF(OR(HLOOKUP(M$2+$A2123,Sheet2!BY:NL,$B2123,0),HLOOKUP(M$2+$A2123,Sheet2!BY:NL,$B2123,0)&lt;&gt;""),HLOOKUP(M$2+$A2123,Sheet2!BY:NL,$B2123,0),"")</f>
        <v/>
      </c>
      <c r="N2123" t="str">
        <f>IF(OR(HLOOKUP(N$2+$A2123,Sheet2!BZ:NM,$B2123,0),HLOOKUP(N$2+$A2123,Sheet2!BZ:NM,$B2123,0)&lt;&gt;""),HLOOKUP(N$2+$A2123,Sheet2!BZ:NM,$B2123,0),"")</f>
        <v/>
      </c>
      <c r="O2123" t="str">
        <f>IF(OR(HLOOKUP(O$2+$A2123,Sheet2!CA:NN,$B2123,0),HLOOKUP(O$2+$A2123,Sheet2!CA:NN,$B2123,0)&lt;&gt;""),HLOOKUP(O$2+$A2123,Sheet2!CA:NN,$B2123,0),"")</f>
        <v/>
      </c>
      <c r="P2123" t="str">
        <f>IF(OR(HLOOKUP(P$2+$A2123,Sheet2!CB:NO,$B2123,0),HLOOKUP(P$2+$A2123,Sheet2!CB:NO,$B2123,0)&lt;&gt;""),HLOOKUP(P$2+$A2123,Sheet2!CB:NO,$B2123,0),"")</f>
        <v/>
      </c>
      <c r="Q2123" t="str">
        <f>IF(OR(HLOOKUP(Q$2+$A2123,Sheet2!CC:NO,$B2123,0),HLOOKUP(Q$2+$A2123,Sheet2!CC:NO,$B2123,0)&lt;&gt;""),HLOOKUP(Q$2+$A2123,Sheet2!CC:NO,$B2123,0),"")</f>
        <v/>
      </c>
    </row>
    <row r="2124" spans="1:17" x14ac:dyDescent="0.25">
      <c r="A2124" s="64">
        <f t="shared" si="267"/>
        <v>0</v>
      </c>
      <c r="B2124" s="64">
        <f t="shared" si="268"/>
        <v>217</v>
      </c>
      <c r="C2124" s="64">
        <f t="shared" si="269"/>
        <v>1</v>
      </c>
      <c r="D2124" s="64">
        <f t="shared" si="270"/>
        <v>213</v>
      </c>
      <c r="E2124" s="64">
        <f t="shared" si="271"/>
        <v>1061</v>
      </c>
      <c r="F2124" s="64" t="str">
        <f t="shared" si="264"/>
        <v/>
      </c>
      <c r="G2124" s="64" t="str">
        <f t="shared" si="265"/>
        <v/>
      </c>
      <c r="H2124" s="64" t="str">
        <f t="shared" si="266"/>
        <v/>
      </c>
      <c r="I2124" s="80" t="str">
        <f>IFERROR(VLOOKUP(D2124,Sheet2!A:B,2,0),"")</f>
        <v/>
      </c>
      <c r="J2124" s="64" t="str">
        <f>IFERROR(IF(I2124&lt;&gt;"",VLOOKUP(I2124,Sheet2!B:C,2,0),""),"")</f>
        <v/>
      </c>
      <c r="K2124" s="64" t="str">
        <f>IFERROR( IF(I2124&lt;&gt;"", HLOOKUP(L$2+$A2124,Sheet2!BX:NK,2,0),""),"")</f>
        <v/>
      </c>
      <c r="L2124" t="str">
        <f>IF(OR(HLOOKUP(L$2+$A2124,Sheet2!BX:NK,$B2124,0),HLOOKUP(L$2+$A2124,Sheet2!BX:NK,$B2124,0)&lt;&gt;""),HLOOKUP(L$2+$A2124,Sheet2!BX:NK,$B2124,0),"")</f>
        <v/>
      </c>
      <c r="M2124" t="str">
        <f>IF(OR(HLOOKUP(M$2+$A2124,Sheet2!BY:NL,$B2124,0),HLOOKUP(M$2+$A2124,Sheet2!BY:NL,$B2124,0)&lt;&gt;""),HLOOKUP(M$2+$A2124,Sheet2!BY:NL,$B2124,0),"")</f>
        <v/>
      </c>
      <c r="N2124" t="str">
        <f>IF(OR(HLOOKUP(N$2+$A2124,Sheet2!BZ:NM,$B2124,0),HLOOKUP(N$2+$A2124,Sheet2!BZ:NM,$B2124,0)&lt;&gt;""),HLOOKUP(N$2+$A2124,Sheet2!BZ:NM,$B2124,0),"")</f>
        <v/>
      </c>
      <c r="O2124" t="str">
        <f>IF(OR(HLOOKUP(O$2+$A2124,Sheet2!CA:NN,$B2124,0),HLOOKUP(O$2+$A2124,Sheet2!CA:NN,$B2124,0)&lt;&gt;""),HLOOKUP(O$2+$A2124,Sheet2!CA:NN,$B2124,0),"")</f>
        <v/>
      </c>
      <c r="P2124" t="str">
        <f>IF(OR(HLOOKUP(P$2+$A2124,Sheet2!CB:NO,$B2124,0),HLOOKUP(P$2+$A2124,Sheet2!CB:NO,$B2124,0)&lt;&gt;""),HLOOKUP(P$2+$A2124,Sheet2!CB:NO,$B2124,0),"")</f>
        <v/>
      </c>
      <c r="Q2124" t="str">
        <f>IF(OR(HLOOKUP(Q$2+$A2124,Sheet2!CC:NO,$B2124,0),HLOOKUP(Q$2+$A2124,Sheet2!CC:NO,$B2124,0)&lt;&gt;""),HLOOKUP(Q$2+$A2124,Sheet2!CC:NO,$B2124,0),"")</f>
        <v/>
      </c>
    </row>
    <row r="2125" spans="1:17" x14ac:dyDescent="0.25">
      <c r="A2125" s="64">
        <f t="shared" si="267"/>
        <v>6</v>
      </c>
      <c r="B2125" s="64">
        <f t="shared" si="268"/>
        <v>217</v>
      </c>
      <c r="C2125" s="64">
        <f t="shared" si="269"/>
        <v>2</v>
      </c>
      <c r="D2125" s="64">
        <f t="shared" si="270"/>
        <v>213</v>
      </c>
      <c r="E2125" s="64">
        <f t="shared" si="271"/>
        <v>1061</v>
      </c>
      <c r="F2125" s="64" t="str">
        <f t="shared" si="264"/>
        <v/>
      </c>
      <c r="G2125" s="64" t="str">
        <f t="shared" si="265"/>
        <v/>
      </c>
      <c r="H2125" s="64" t="str">
        <f t="shared" si="266"/>
        <v/>
      </c>
      <c r="I2125" s="80" t="str">
        <f>IFERROR(VLOOKUP(D2125,Sheet2!A:B,2,0),"")</f>
        <v/>
      </c>
      <c r="J2125" s="64" t="str">
        <f>IFERROR(IF(I2125&lt;&gt;"",VLOOKUP(I2125,Sheet2!B:C,2,0),""),"")</f>
        <v/>
      </c>
      <c r="K2125" s="64" t="str">
        <f>IFERROR( IF(I2125&lt;&gt;"", HLOOKUP(L$2+$A2125,Sheet2!BX:NK,2,0),""),"")</f>
        <v/>
      </c>
      <c r="L2125" t="str">
        <f>IF(OR(HLOOKUP(L$2+$A2125,Sheet2!BX:NK,$B2125,0),HLOOKUP(L$2+$A2125,Sheet2!BX:NK,$B2125,0)&lt;&gt;""),HLOOKUP(L$2+$A2125,Sheet2!BX:NK,$B2125,0),"")</f>
        <v/>
      </c>
      <c r="M2125" t="str">
        <f>IF(OR(HLOOKUP(M$2+$A2125,Sheet2!BY:NL,$B2125,0),HLOOKUP(M$2+$A2125,Sheet2!BY:NL,$B2125,0)&lt;&gt;""),HLOOKUP(M$2+$A2125,Sheet2!BY:NL,$B2125,0),"")</f>
        <v/>
      </c>
      <c r="N2125" t="str">
        <f>IF(OR(HLOOKUP(N$2+$A2125,Sheet2!BZ:NM,$B2125,0),HLOOKUP(N$2+$A2125,Sheet2!BZ:NM,$B2125,0)&lt;&gt;""),HLOOKUP(N$2+$A2125,Sheet2!BZ:NM,$B2125,0),"")</f>
        <v/>
      </c>
      <c r="O2125" t="str">
        <f>IF(OR(HLOOKUP(O$2+$A2125,Sheet2!CA:NN,$B2125,0),HLOOKUP(O$2+$A2125,Sheet2!CA:NN,$B2125,0)&lt;&gt;""),HLOOKUP(O$2+$A2125,Sheet2!CA:NN,$B2125,0),"")</f>
        <v/>
      </c>
      <c r="P2125" t="str">
        <f>IF(OR(HLOOKUP(P$2+$A2125,Sheet2!CB:NO,$B2125,0),HLOOKUP(P$2+$A2125,Sheet2!CB:NO,$B2125,0)&lt;&gt;""),HLOOKUP(P$2+$A2125,Sheet2!CB:NO,$B2125,0),"")</f>
        <v/>
      </c>
      <c r="Q2125" t="str">
        <f>IF(OR(HLOOKUP(Q$2+$A2125,Sheet2!CC:NO,$B2125,0),HLOOKUP(Q$2+$A2125,Sheet2!CC:NO,$B2125,0)&lt;&gt;""),HLOOKUP(Q$2+$A2125,Sheet2!CC:NO,$B2125,0),"")</f>
        <v/>
      </c>
    </row>
    <row r="2126" spans="1:17" x14ac:dyDescent="0.25">
      <c r="A2126" s="64">
        <f t="shared" si="267"/>
        <v>12</v>
      </c>
      <c r="B2126" s="64">
        <f t="shared" si="268"/>
        <v>217</v>
      </c>
      <c r="C2126" s="64">
        <f t="shared" si="269"/>
        <v>3</v>
      </c>
      <c r="D2126" s="64">
        <f t="shared" si="270"/>
        <v>213</v>
      </c>
      <c r="E2126" s="64">
        <f t="shared" si="271"/>
        <v>1061</v>
      </c>
      <c r="F2126" s="64" t="str">
        <f t="shared" si="264"/>
        <v/>
      </c>
      <c r="G2126" s="64" t="str">
        <f t="shared" si="265"/>
        <v/>
      </c>
      <c r="H2126" s="64" t="str">
        <f t="shared" si="266"/>
        <v/>
      </c>
      <c r="I2126" s="80" t="str">
        <f>IFERROR(VLOOKUP(D2126,Sheet2!A:B,2,0),"")</f>
        <v/>
      </c>
      <c r="J2126" s="64" t="str">
        <f>IFERROR(IF(I2126&lt;&gt;"",VLOOKUP(I2126,Sheet2!B:C,2,0),""),"")</f>
        <v/>
      </c>
      <c r="K2126" s="64" t="str">
        <f>IFERROR( IF(I2126&lt;&gt;"", HLOOKUP(L$2+$A2126,Sheet2!BX:NK,2,0),""),"")</f>
        <v/>
      </c>
      <c r="L2126" t="str">
        <f>IF(OR(HLOOKUP(L$2+$A2126,Sheet2!BX:NK,$B2126,0),HLOOKUP(L$2+$A2126,Sheet2!BX:NK,$B2126,0)&lt;&gt;""),HLOOKUP(L$2+$A2126,Sheet2!BX:NK,$B2126,0),"")</f>
        <v/>
      </c>
      <c r="M2126" t="str">
        <f>IF(OR(HLOOKUP(M$2+$A2126,Sheet2!BY:NL,$B2126,0),HLOOKUP(M$2+$A2126,Sheet2!BY:NL,$B2126,0)&lt;&gt;""),HLOOKUP(M$2+$A2126,Sheet2!BY:NL,$B2126,0),"")</f>
        <v/>
      </c>
      <c r="N2126" t="str">
        <f>IF(OR(HLOOKUP(N$2+$A2126,Sheet2!BZ:NM,$B2126,0),HLOOKUP(N$2+$A2126,Sheet2!BZ:NM,$B2126,0)&lt;&gt;""),HLOOKUP(N$2+$A2126,Sheet2!BZ:NM,$B2126,0),"")</f>
        <v/>
      </c>
      <c r="O2126" t="str">
        <f>IF(OR(HLOOKUP(O$2+$A2126,Sheet2!CA:NN,$B2126,0),HLOOKUP(O$2+$A2126,Sheet2!CA:NN,$B2126,0)&lt;&gt;""),HLOOKUP(O$2+$A2126,Sheet2!CA:NN,$B2126,0),"")</f>
        <v/>
      </c>
      <c r="P2126" t="str">
        <f>IF(OR(HLOOKUP(P$2+$A2126,Sheet2!CB:NO,$B2126,0),HLOOKUP(P$2+$A2126,Sheet2!CB:NO,$B2126,0)&lt;&gt;""),HLOOKUP(P$2+$A2126,Sheet2!CB:NO,$B2126,0),"")</f>
        <v/>
      </c>
      <c r="Q2126" t="str">
        <f>IF(OR(HLOOKUP(Q$2+$A2126,Sheet2!CC:NO,$B2126,0),HLOOKUP(Q$2+$A2126,Sheet2!CC:NO,$B2126,0)&lt;&gt;""),HLOOKUP(Q$2+$A2126,Sheet2!CC:NO,$B2126,0),"")</f>
        <v/>
      </c>
    </row>
    <row r="2127" spans="1:17" x14ac:dyDescent="0.25">
      <c r="A2127" s="64">
        <f t="shared" si="267"/>
        <v>18</v>
      </c>
      <c r="B2127" s="64">
        <f t="shared" si="268"/>
        <v>217</v>
      </c>
      <c r="C2127" s="64">
        <f t="shared" si="269"/>
        <v>4</v>
      </c>
      <c r="D2127" s="64">
        <f t="shared" si="270"/>
        <v>213</v>
      </c>
      <c r="E2127" s="64">
        <f t="shared" si="271"/>
        <v>1061</v>
      </c>
      <c r="F2127" s="64" t="str">
        <f t="shared" si="264"/>
        <v/>
      </c>
      <c r="G2127" s="64" t="str">
        <f t="shared" si="265"/>
        <v/>
      </c>
      <c r="H2127" s="64" t="str">
        <f t="shared" si="266"/>
        <v/>
      </c>
      <c r="I2127" s="80" t="str">
        <f>IFERROR(VLOOKUP(D2127,Sheet2!A:B,2,0),"")</f>
        <v/>
      </c>
      <c r="J2127" s="64" t="str">
        <f>IFERROR(IF(I2127&lt;&gt;"",VLOOKUP(I2127,Sheet2!B:C,2,0),""),"")</f>
        <v/>
      </c>
      <c r="K2127" s="64" t="str">
        <f>IFERROR( IF(I2127&lt;&gt;"", HLOOKUP(L$2+$A2127,Sheet2!BX:NK,2,0),""),"")</f>
        <v/>
      </c>
      <c r="L2127" t="str">
        <f>IF(OR(HLOOKUP(L$2+$A2127,Sheet2!BX:NK,$B2127,0),HLOOKUP(L$2+$A2127,Sheet2!BX:NK,$B2127,0)&lt;&gt;""),HLOOKUP(L$2+$A2127,Sheet2!BX:NK,$B2127,0),"")</f>
        <v/>
      </c>
      <c r="M2127" t="str">
        <f>IF(OR(HLOOKUP(M$2+$A2127,Sheet2!BY:NL,$B2127,0),HLOOKUP(M$2+$A2127,Sheet2!BY:NL,$B2127,0)&lt;&gt;""),HLOOKUP(M$2+$A2127,Sheet2!BY:NL,$B2127,0),"")</f>
        <v/>
      </c>
      <c r="N2127" t="str">
        <f>IF(OR(HLOOKUP(N$2+$A2127,Sheet2!BZ:NM,$B2127,0),HLOOKUP(N$2+$A2127,Sheet2!BZ:NM,$B2127,0)&lt;&gt;""),HLOOKUP(N$2+$A2127,Sheet2!BZ:NM,$B2127,0),"")</f>
        <v/>
      </c>
      <c r="O2127" t="str">
        <f>IF(OR(HLOOKUP(O$2+$A2127,Sheet2!CA:NN,$B2127,0),HLOOKUP(O$2+$A2127,Sheet2!CA:NN,$B2127,0)&lt;&gt;""),HLOOKUP(O$2+$A2127,Sheet2!CA:NN,$B2127,0),"")</f>
        <v/>
      </c>
      <c r="P2127" t="str">
        <f>IF(OR(HLOOKUP(P$2+$A2127,Sheet2!CB:NO,$B2127,0),HLOOKUP(P$2+$A2127,Sheet2!CB:NO,$B2127,0)&lt;&gt;""),HLOOKUP(P$2+$A2127,Sheet2!CB:NO,$B2127,0),"")</f>
        <v/>
      </c>
      <c r="Q2127" t="str">
        <f>IF(OR(HLOOKUP(Q$2+$A2127,Sheet2!CC:NO,$B2127,0),HLOOKUP(Q$2+$A2127,Sheet2!CC:NO,$B2127,0)&lt;&gt;""),HLOOKUP(Q$2+$A2127,Sheet2!CC:NO,$B2127,0),"")</f>
        <v/>
      </c>
    </row>
    <row r="2128" spans="1:17" x14ac:dyDescent="0.25">
      <c r="A2128" s="64">
        <f t="shared" si="267"/>
        <v>24</v>
      </c>
      <c r="B2128" s="64">
        <f t="shared" si="268"/>
        <v>217</v>
      </c>
      <c r="C2128" s="64">
        <f t="shared" si="269"/>
        <v>5</v>
      </c>
      <c r="D2128" s="64">
        <f t="shared" si="270"/>
        <v>213</v>
      </c>
      <c r="E2128" s="64">
        <f t="shared" si="271"/>
        <v>1061</v>
      </c>
      <c r="F2128" s="64" t="str">
        <f t="shared" si="264"/>
        <v/>
      </c>
      <c r="G2128" s="64" t="str">
        <f t="shared" si="265"/>
        <v/>
      </c>
      <c r="H2128" s="64" t="str">
        <f t="shared" si="266"/>
        <v/>
      </c>
      <c r="I2128" s="80" t="str">
        <f>IFERROR(VLOOKUP(D2128,Sheet2!A:B,2,0),"")</f>
        <v/>
      </c>
      <c r="J2128" s="64" t="str">
        <f>IFERROR(IF(I2128&lt;&gt;"",VLOOKUP(I2128,Sheet2!B:C,2,0),""),"")</f>
        <v/>
      </c>
      <c r="K2128" s="64" t="str">
        <f>IFERROR( IF(I2128&lt;&gt;"", HLOOKUP(L$2+$A2128,Sheet2!BX:NK,2,0),""),"")</f>
        <v/>
      </c>
      <c r="L2128" t="str">
        <f>IF(OR(HLOOKUP(L$2+$A2128,Sheet2!BX:NK,$B2128,0),HLOOKUP(L$2+$A2128,Sheet2!BX:NK,$B2128,0)&lt;&gt;""),HLOOKUP(L$2+$A2128,Sheet2!BX:NK,$B2128,0),"")</f>
        <v/>
      </c>
      <c r="M2128" t="str">
        <f>IF(OR(HLOOKUP(M$2+$A2128,Sheet2!BY:NL,$B2128,0),HLOOKUP(M$2+$A2128,Sheet2!BY:NL,$B2128,0)&lt;&gt;""),HLOOKUP(M$2+$A2128,Sheet2!BY:NL,$B2128,0),"")</f>
        <v/>
      </c>
      <c r="N2128" t="str">
        <f>IF(OR(HLOOKUP(N$2+$A2128,Sheet2!BZ:NM,$B2128,0),HLOOKUP(N$2+$A2128,Sheet2!BZ:NM,$B2128,0)&lt;&gt;""),HLOOKUP(N$2+$A2128,Sheet2!BZ:NM,$B2128,0),"")</f>
        <v/>
      </c>
      <c r="O2128" t="str">
        <f>IF(OR(HLOOKUP(O$2+$A2128,Sheet2!CA:NN,$B2128,0),HLOOKUP(O$2+$A2128,Sheet2!CA:NN,$B2128,0)&lt;&gt;""),HLOOKUP(O$2+$A2128,Sheet2!CA:NN,$B2128,0),"")</f>
        <v/>
      </c>
      <c r="P2128" t="str">
        <f>IF(OR(HLOOKUP(P$2+$A2128,Sheet2!CB:NO,$B2128,0),HLOOKUP(P$2+$A2128,Sheet2!CB:NO,$B2128,0)&lt;&gt;""),HLOOKUP(P$2+$A2128,Sheet2!CB:NO,$B2128,0),"")</f>
        <v/>
      </c>
      <c r="Q2128" t="str">
        <f>IF(OR(HLOOKUP(Q$2+$A2128,Sheet2!CC:NO,$B2128,0),HLOOKUP(Q$2+$A2128,Sheet2!CC:NO,$B2128,0)&lt;&gt;""),HLOOKUP(Q$2+$A2128,Sheet2!CC:NO,$B2128,0),"")</f>
        <v/>
      </c>
    </row>
    <row r="2129" spans="1:17" x14ac:dyDescent="0.25">
      <c r="A2129" s="64">
        <f t="shared" si="267"/>
        <v>30</v>
      </c>
      <c r="B2129" s="64">
        <f t="shared" si="268"/>
        <v>217</v>
      </c>
      <c r="C2129" s="64">
        <f t="shared" si="269"/>
        <v>6</v>
      </c>
      <c r="D2129" s="64">
        <f t="shared" si="270"/>
        <v>213</v>
      </c>
      <c r="E2129" s="64">
        <f t="shared" si="271"/>
        <v>1061</v>
      </c>
      <c r="F2129" s="64" t="str">
        <f t="shared" si="264"/>
        <v/>
      </c>
      <c r="G2129" s="64" t="str">
        <f t="shared" si="265"/>
        <v/>
      </c>
      <c r="H2129" s="64" t="str">
        <f t="shared" si="266"/>
        <v/>
      </c>
      <c r="I2129" s="80" t="str">
        <f>IFERROR(VLOOKUP(D2129,Sheet2!A:B,2,0),"")</f>
        <v/>
      </c>
      <c r="J2129" s="64" t="str">
        <f>IFERROR(IF(I2129&lt;&gt;"",VLOOKUP(I2129,Sheet2!B:C,2,0),""),"")</f>
        <v/>
      </c>
      <c r="K2129" s="64" t="str">
        <f>IFERROR( IF(I2129&lt;&gt;"", HLOOKUP(L$2+$A2129,Sheet2!BX:NK,2,0),""),"")</f>
        <v/>
      </c>
      <c r="L2129" t="str">
        <f>IF(OR(HLOOKUP(L$2+$A2129,Sheet2!BX:NK,$B2129,0),HLOOKUP(L$2+$A2129,Sheet2!BX:NK,$B2129,0)&lt;&gt;""),HLOOKUP(L$2+$A2129,Sheet2!BX:NK,$B2129,0),"")</f>
        <v/>
      </c>
      <c r="M2129" t="str">
        <f>IF(OR(HLOOKUP(M$2+$A2129,Sheet2!BY:NL,$B2129,0),HLOOKUP(M$2+$A2129,Sheet2!BY:NL,$B2129,0)&lt;&gt;""),HLOOKUP(M$2+$A2129,Sheet2!BY:NL,$B2129,0),"")</f>
        <v/>
      </c>
      <c r="N2129" t="str">
        <f>IF(OR(HLOOKUP(N$2+$A2129,Sheet2!BZ:NM,$B2129,0),HLOOKUP(N$2+$A2129,Sheet2!BZ:NM,$B2129,0)&lt;&gt;""),HLOOKUP(N$2+$A2129,Sheet2!BZ:NM,$B2129,0),"")</f>
        <v/>
      </c>
      <c r="O2129" t="str">
        <f>IF(OR(HLOOKUP(O$2+$A2129,Sheet2!CA:NN,$B2129,0),HLOOKUP(O$2+$A2129,Sheet2!CA:NN,$B2129,0)&lt;&gt;""),HLOOKUP(O$2+$A2129,Sheet2!CA:NN,$B2129,0),"")</f>
        <v/>
      </c>
      <c r="P2129" t="str">
        <f>IF(OR(HLOOKUP(P$2+$A2129,Sheet2!CB:NO,$B2129,0),HLOOKUP(P$2+$A2129,Sheet2!CB:NO,$B2129,0)&lt;&gt;""),HLOOKUP(P$2+$A2129,Sheet2!CB:NO,$B2129,0),"")</f>
        <v/>
      </c>
      <c r="Q2129" t="str">
        <f>IF(OR(HLOOKUP(Q$2+$A2129,Sheet2!CC:NO,$B2129,0),HLOOKUP(Q$2+$A2129,Sheet2!CC:NO,$B2129,0)&lt;&gt;""),HLOOKUP(Q$2+$A2129,Sheet2!CC:NO,$B2129,0),"")</f>
        <v/>
      </c>
    </row>
    <row r="2130" spans="1:17" x14ac:dyDescent="0.25">
      <c r="A2130" s="64">
        <f t="shared" si="267"/>
        <v>36</v>
      </c>
      <c r="B2130" s="64">
        <f t="shared" si="268"/>
        <v>217</v>
      </c>
      <c r="C2130" s="64">
        <f t="shared" si="269"/>
        <v>7</v>
      </c>
      <c r="D2130" s="64">
        <f t="shared" si="270"/>
        <v>213</v>
      </c>
      <c r="E2130" s="64">
        <f t="shared" si="271"/>
        <v>1061</v>
      </c>
      <c r="F2130" s="64" t="str">
        <f t="shared" si="264"/>
        <v/>
      </c>
      <c r="G2130" s="64" t="str">
        <f t="shared" si="265"/>
        <v/>
      </c>
      <c r="H2130" s="64" t="str">
        <f t="shared" si="266"/>
        <v/>
      </c>
      <c r="I2130" s="80" t="str">
        <f>IFERROR(VLOOKUP(D2130,Sheet2!A:B,2,0),"")</f>
        <v/>
      </c>
      <c r="J2130" s="64" t="str">
        <f>IFERROR(IF(I2130&lt;&gt;"",VLOOKUP(I2130,Sheet2!B:C,2,0),""),"")</f>
        <v/>
      </c>
      <c r="K2130" s="64" t="str">
        <f>IFERROR( IF(I2130&lt;&gt;"", HLOOKUP(L$2+$A2130,Sheet2!BX:NK,2,0),""),"")</f>
        <v/>
      </c>
      <c r="L2130" t="str">
        <f>IF(OR(HLOOKUP(L$2+$A2130,Sheet2!BX:NK,$B2130,0),HLOOKUP(L$2+$A2130,Sheet2!BX:NK,$B2130,0)&lt;&gt;""),HLOOKUP(L$2+$A2130,Sheet2!BX:NK,$B2130,0),"")</f>
        <v/>
      </c>
      <c r="M2130" t="str">
        <f>IF(OR(HLOOKUP(M$2+$A2130,Sheet2!BY:NL,$B2130,0),HLOOKUP(M$2+$A2130,Sheet2!BY:NL,$B2130,0)&lt;&gt;""),HLOOKUP(M$2+$A2130,Sheet2!BY:NL,$B2130,0),"")</f>
        <v/>
      </c>
      <c r="N2130" t="str">
        <f>IF(OR(HLOOKUP(N$2+$A2130,Sheet2!BZ:NM,$B2130,0),HLOOKUP(N$2+$A2130,Sheet2!BZ:NM,$B2130,0)&lt;&gt;""),HLOOKUP(N$2+$A2130,Sheet2!BZ:NM,$B2130,0),"")</f>
        <v/>
      </c>
      <c r="O2130" t="str">
        <f>IF(OR(HLOOKUP(O$2+$A2130,Sheet2!CA:NN,$B2130,0),HLOOKUP(O$2+$A2130,Sheet2!CA:NN,$B2130,0)&lt;&gt;""),HLOOKUP(O$2+$A2130,Sheet2!CA:NN,$B2130,0),"")</f>
        <v/>
      </c>
      <c r="P2130" t="str">
        <f>IF(OR(HLOOKUP(P$2+$A2130,Sheet2!CB:NO,$B2130,0),HLOOKUP(P$2+$A2130,Sheet2!CB:NO,$B2130,0)&lt;&gt;""),HLOOKUP(P$2+$A2130,Sheet2!CB:NO,$B2130,0),"")</f>
        <v/>
      </c>
      <c r="Q2130" t="str">
        <f>IF(OR(HLOOKUP(Q$2+$A2130,Sheet2!CC:NO,$B2130,0),HLOOKUP(Q$2+$A2130,Sheet2!CC:NO,$B2130,0)&lt;&gt;""),HLOOKUP(Q$2+$A2130,Sheet2!CC:NO,$B2130,0),"")</f>
        <v/>
      </c>
    </row>
    <row r="2131" spans="1:17" x14ac:dyDescent="0.25">
      <c r="A2131" s="64">
        <f t="shared" si="267"/>
        <v>42</v>
      </c>
      <c r="B2131" s="64">
        <f t="shared" si="268"/>
        <v>217</v>
      </c>
      <c r="C2131" s="64">
        <f t="shared" si="269"/>
        <v>8</v>
      </c>
      <c r="D2131" s="64">
        <f t="shared" si="270"/>
        <v>213</v>
      </c>
      <c r="E2131" s="64">
        <f t="shared" si="271"/>
        <v>1061</v>
      </c>
      <c r="F2131" s="64" t="str">
        <f t="shared" si="264"/>
        <v/>
      </c>
      <c r="G2131" s="64" t="str">
        <f t="shared" si="265"/>
        <v/>
      </c>
      <c r="H2131" s="64" t="str">
        <f t="shared" si="266"/>
        <v/>
      </c>
      <c r="I2131" s="80" t="str">
        <f>IFERROR(VLOOKUP(D2131,Sheet2!A:B,2,0),"")</f>
        <v/>
      </c>
      <c r="J2131" s="64" t="str">
        <f>IFERROR(IF(I2131&lt;&gt;"",VLOOKUP(I2131,Sheet2!B:C,2,0),""),"")</f>
        <v/>
      </c>
      <c r="K2131" s="64" t="str">
        <f>IFERROR( IF(I2131&lt;&gt;"", HLOOKUP(L$2+$A2131,Sheet2!BX:NK,2,0),""),"")</f>
        <v/>
      </c>
      <c r="L2131" t="str">
        <f>IF(OR(HLOOKUP(L$2+$A2131,Sheet2!BX:NK,$B2131,0),HLOOKUP(L$2+$A2131,Sheet2!BX:NK,$B2131,0)&lt;&gt;""),HLOOKUP(L$2+$A2131,Sheet2!BX:NK,$B2131,0),"")</f>
        <v/>
      </c>
      <c r="M2131" t="str">
        <f>IF(OR(HLOOKUP(M$2+$A2131,Sheet2!BY:NL,$B2131,0),HLOOKUP(M$2+$A2131,Sheet2!BY:NL,$B2131,0)&lt;&gt;""),HLOOKUP(M$2+$A2131,Sheet2!BY:NL,$B2131,0),"")</f>
        <v/>
      </c>
      <c r="N2131" t="str">
        <f>IF(OR(HLOOKUP(N$2+$A2131,Sheet2!BZ:NM,$B2131,0),HLOOKUP(N$2+$A2131,Sheet2!BZ:NM,$B2131,0)&lt;&gt;""),HLOOKUP(N$2+$A2131,Sheet2!BZ:NM,$B2131,0),"")</f>
        <v/>
      </c>
      <c r="O2131" t="str">
        <f>IF(OR(HLOOKUP(O$2+$A2131,Sheet2!CA:NN,$B2131,0),HLOOKUP(O$2+$A2131,Sheet2!CA:NN,$B2131,0)&lt;&gt;""),HLOOKUP(O$2+$A2131,Sheet2!CA:NN,$B2131,0),"")</f>
        <v/>
      </c>
      <c r="P2131" t="str">
        <f>IF(OR(HLOOKUP(P$2+$A2131,Sheet2!CB:NO,$B2131,0),HLOOKUP(P$2+$A2131,Sheet2!CB:NO,$B2131,0)&lt;&gt;""),HLOOKUP(P$2+$A2131,Sheet2!CB:NO,$B2131,0),"")</f>
        <v/>
      </c>
      <c r="Q2131" t="str">
        <f>IF(OR(HLOOKUP(Q$2+$A2131,Sheet2!CC:NO,$B2131,0),HLOOKUP(Q$2+$A2131,Sheet2!CC:NO,$B2131,0)&lt;&gt;""),HLOOKUP(Q$2+$A2131,Sheet2!CC:NO,$B2131,0),"")</f>
        <v/>
      </c>
    </row>
    <row r="2132" spans="1:17" x14ac:dyDescent="0.25">
      <c r="A2132" s="64">
        <f t="shared" si="267"/>
        <v>48</v>
      </c>
      <c r="B2132" s="64">
        <f t="shared" si="268"/>
        <v>217</v>
      </c>
      <c r="C2132" s="64">
        <f t="shared" si="269"/>
        <v>9</v>
      </c>
      <c r="D2132" s="64">
        <f t="shared" si="270"/>
        <v>213</v>
      </c>
      <c r="E2132" s="64">
        <f t="shared" si="271"/>
        <v>1061</v>
      </c>
      <c r="F2132" s="64" t="str">
        <f t="shared" si="264"/>
        <v/>
      </c>
      <c r="G2132" s="64" t="str">
        <f t="shared" si="265"/>
        <v/>
      </c>
      <c r="H2132" s="64" t="str">
        <f t="shared" si="266"/>
        <v/>
      </c>
      <c r="I2132" s="80" t="str">
        <f>IFERROR(VLOOKUP(D2132,Sheet2!A:B,2,0),"")</f>
        <v/>
      </c>
      <c r="J2132" s="64" t="str">
        <f>IFERROR(IF(I2132&lt;&gt;"",VLOOKUP(I2132,Sheet2!B:C,2,0),""),"")</f>
        <v/>
      </c>
      <c r="K2132" s="64" t="str">
        <f>IFERROR( IF(I2132&lt;&gt;"", HLOOKUP(L$2+$A2132,Sheet2!BX:NK,2,0),""),"")</f>
        <v/>
      </c>
      <c r="L2132" t="str">
        <f>IF(OR(HLOOKUP(L$2+$A2132,Sheet2!BX:NK,$B2132,0),HLOOKUP(L$2+$A2132,Sheet2!BX:NK,$B2132,0)&lt;&gt;""),HLOOKUP(L$2+$A2132,Sheet2!BX:NK,$B2132,0),"")</f>
        <v/>
      </c>
      <c r="M2132" t="str">
        <f>IF(OR(HLOOKUP(M$2+$A2132,Sheet2!BY:NL,$B2132,0),HLOOKUP(M$2+$A2132,Sheet2!BY:NL,$B2132,0)&lt;&gt;""),HLOOKUP(M$2+$A2132,Sheet2!BY:NL,$B2132,0),"")</f>
        <v/>
      </c>
      <c r="N2132" t="str">
        <f>IF(OR(HLOOKUP(N$2+$A2132,Sheet2!BZ:NM,$B2132,0),HLOOKUP(N$2+$A2132,Sheet2!BZ:NM,$B2132,0)&lt;&gt;""),HLOOKUP(N$2+$A2132,Sheet2!BZ:NM,$B2132,0),"")</f>
        <v/>
      </c>
      <c r="O2132" t="str">
        <f>IF(OR(HLOOKUP(O$2+$A2132,Sheet2!CA:NN,$B2132,0),HLOOKUP(O$2+$A2132,Sheet2!CA:NN,$B2132,0)&lt;&gt;""),HLOOKUP(O$2+$A2132,Sheet2!CA:NN,$B2132,0),"")</f>
        <v/>
      </c>
      <c r="P2132" t="str">
        <f>IF(OR(HLOOKUP(P$2+$A2132,Sheet2!CB:NO,$B2132,0),HLOOKUP(P$2+$A2132,Sheet2!CB:NO,$B2132,0)&lt;&gt;""),HLOOKUP(P$2+$A2132,Sheet2!CB:NO,$B2132,0),"")</f>
        <v/>
      </c>
      <c r="Q2132" t="str">
        <f>IF(OR(HLOOKUP(Q$2+$A2132,Sheet2!CC:NO,$B2132,0),HLOOKUP(Q$2+$A2132,Sheet2!CC:NO,$B2132,0)&lt;&gt;""),HLOOKUP(Q$2+$A2132,Sheet2!CC:NO,$B2132,0),"")</f>
        <v/>
      </c>
    </row>
    <row r="2133" spans="1:17" x14ac:dyDescent="0.25">
      <c r="A2133" s="64">
        <f t="shared" si="267"/>
        <v>54</v>
      </c>
      <c r="B2133" s="64">
        <f t="shared" si="268"/>
        <v>217</v>
      </c>
      <c r="C2133" s="64">
        <f t="shared" si="269"/>
        <v>10</v>
      </c>
      <c r="D2133" s="64">
        <f t="shared" si="270"/>
        <v>213</v>
      </c>
      <c r="E2133" s="64">
        <f t="shared" si="271"/>
        <v>1061</v>
      </c>
      <c r="F2133" s="64" t="str">
        <f t="shared" si="264"/>
        <v/>
      </c>
      <c r="G2133" s="64" t="str">
        <f t="shared" si="265"/>
        <v/>
      </c>
      <c r="H2133" s="64" t="str">
        <f t="shared" si="266"/>
        <v/>
      </c>
      <c r="I2133" s="80" t="str">
        <f>IFERROR(VLOOKUP(D2133,Sheet2!A:B,2,0),"")</f>
        <v/>
      </c>
      <c r="J2133" s="64" t="str">
        <f>IFERROR(IF(I2133&lt;&gt;"",VLOOKUP(I2133,Sheet2!B:C,2,0),""),"")</f>
        <v/>
      </c>
      <c r="K2133" s="64" t="str">
        <f>IFERROR( IF(I2133&lt;&gt;"", HLOOKUP(L$2+$A2133,Sheet2!BX:NK,2,0),""),"")</f>
        <v/>
      </c>
      <c r="L2133" t="str">
        <f>IF(OR(HLOOKUP(L$2+$A2133,Sheet2!BX:NK,$B2133,0),HLOOKUP(L$2+$A2133,Sheet2!BX:NK,$B2133,0)&lt;&gt;""),HLOOKUP(L$2+$A2133,Sheet2!BX:NK,$B2133,0),"")</f>
        <v/>
      </c>
      <c r="M2133" t="str">
        <f>IF(OR(HLOOKUP(M$2+$A2133,Sheet2!BY:NL,$B2133,0),HLOOKUP(M$2+$A2133,Sheet2!BY:NL,$B2133,0)&lt;&gt;""),HLOOKUP(M$2+$A2133,Sheet2!BY:NL,$B2133,0),"")</f>
        <v/>
      </c>
      <c r="N2133" t="str">
        <f>IF(OR(HLOOKUP(N$2+$A2133,Sheet2!BZ:NM,$B2133,0),HLOOKUP(N$2+$A2133,Sheet2!BZ:NM,$B2133,0)&lt;&gt;""),HLOOKUP(N$2+$A2133,Sheet2!BZ:NM,$B2133,0),"")</f>
        <v/>
      </c>
      <c r="O2133" t="str">
        <f>IF(OR(HLOOKUP(O$2+$A2133,Sheet2!CA:NN,$B2133,0),HLOOKUP(O$2+$A2133,Sheet2!CA:NN,$B2133,0)&lt;&gt;""),HLOOKUP(O$2+$A2133,Sheet2!CA:NN,$B2133,0),"")</f>
        <v/>
      </c>
      <c r="P2133" t="str">
        <f>IF(OR(HLOOKUP(P$2+$A2133,Sheet2!CB:NO,$B2133,0),HLOOKUP(P$2+$A2133,Sheet2!CB:NO,$B2133,0)&lt;&gt;""),HLOOKUP(P$2+$A2133,Sheet2!CB:NO,$B2133,0),"")</f>
        <v/>
      </c>
      <c r="Q2133" t="str">
        <f>IF(OR(HLOOKUP(Q$2+$A2133,Sheet2!CC:NO,$B2133,0),HLOOKUP(Q$2+$A2133,Sheet2!CC:NO,$B2133,0)&lt;&gt;""),HLOOKUP(Q$2+$A2133,Sheet2!CC:NO,$B2133,0),"")</f>
        <v/>
      </c>
    </row>
    <row r="2134" spans="1:17" x14ac:dyDescent="0.25">
      <c r="A2134" s="64">
        <f t="shared" si="267"/>
        <v>0</v>
      </c>
      <c r="B2134" s="64">
        <f t="shared" si="268"/>
        <v>218</v>
      </c>
      <c r="C2134" s="64">
        <f t="shared" si="269"/>
        <v>1</v>
      </c>
      <c r="D2134" s="64">
        <f t="shared" si="270"/>
        <v>214</v>
      </c>
      <c r="E2134" s="64">
        <f t="shared" si="271"/>
        <v>1066</v>
      </c>
      <c r="F2134" s="64" t="str">
        <f t="shared" si="264"/>
        <v/>
      </c>
      <c r="G2134" s="64" t="str">
        <f t="shared" si="265"/>
        <v/>
      </c>
      <c r="H2134" s="64" t="str">
        <f t="shared" si="266"/>
        <v/>
      </c>
      <c r="I2134" s="80" t="str">
        <f>IFERROR(VLOOKUP(D2134,Sheet2!A:B,2,0),"")</f>
        <v/>
      </c>
      <c r="J2134" s="64" t="str">
        <f>IFERROR(IF(I2134&lt;&gt;"",VLOOKUP(I2134,Sheet2!B:C,2,0),""),"")</f>
        <v/>
      </c>
      <c r="K2134" s="64" t="str">
        <f>IFERROR( IF(I2134&lt;&gt;"", HLOOKUP(L$2+$A2134,Sheet2!BX:NK,2,0),""),"")</f>
        <v/>
      </c>
      <c r="L2134" t="str">
        <f>IF(OR(HLOOKUP(L$2+$A2134,Sheet2!BX:NK,$B2134,0),HLOOKUP(L$2+$A2134,Sheet2!BX:NK,$B2134,0)&lt;&gt;""),HLOOKUP(L$2+$A2134,Sheet2!BX:NK,$B2134,0),"")</f>
        <v/>
      </c>
      <c r="M2134" t="str">
        <f>IF(OR(HLOOKUP(M$2+$A2134,Sheet2!BY:NL,$B2134,0),HLOOKUP(M$2+$A2134,Sheet2!BY:NL,$B2134,0)&lt;&gt;""),HLOOKUP(M$2+$A2134,Sheet2!BY:NL,$B2134,0),"")</f>
        <v/>
      </c>
      <c r="N2134" t="str">
        <f>IF(OR(HLOOKUP(N$2+$A2134,Sheet2!BZ:NM,$B2134,0),HLOOKUP(N$2+$A2134,Sheet2!BZ:NM,$B2134,0)&lt;&gt;""),HLOOKUP(N$2+$A2134,Sheet2!BZ:NM,$B2134,0),"")</f>
        <v/>
      </c>
      <c r="O2134" t="str">
        <f>IF(OR(HLOOKUP(O$2+$A2134,Sheet2!CA:NN,$B2134,0),HLOOKUP(O$2+$A2134,Sheet2!CA:NN,$B2134,0)&lt;&gt;""),HLOOKUP(O$2+$A2134,Sheet2!CA:NN,$B2134,0),"")</f>
        <v/>
      </c>
      <c r="P2134" t="str">
        <f>IF(OR(HLOOKUP(P$2+$A2134,Sheet2!CB:NO,$B2134,0),HLOOKUP(P$2+$A2134,Sheet2!CB:NO,$B2134,0)&lt;&gt;""),HLOOKUP(P$2+$A2134,Sheet2!CB:NO,$B2134,0),"")</f>
        <v/>
      </c>
      <c r="Q2134" t="str">
        <f>IF(OR(HLOOKUP(Q$2+$A2134,Sheet2!CC:NO,$B2134,0),HLOOKUP(Q$2+$A2134,Sheet2!CC:NO,$B2134,0)&lt;&gt;""),HLOOKUP(Q$2+$A2134,Sheet2!CC:NO,$B2134,0),"")</f>
        <v/>
      </c>
    </row>
    <row r="2135" spans="1:17" x14ac:dyDescent="0.25">
      <c r="A2135" s="64">
        <f t="shared" si="267"/>
        <v>6</v>
      </c>
      <c r="B2135" s="64">
        <f t="shared" si="268"/>
        <v>218</v>
      </c>
      <c r="C2135" s="64">
        <f t="shared" si="269"/>
        <v>2</v>
      </c>
      <c r="D2135" s="64">
        <f t="shared" si="270"/>
        <v>214</v>
      </c>
      <c r="E2135" s="64">
        <f t="shared" si="271"/>
        <v>1066</v>
      </c>
      <c r="F2135" s="64" t="str">
        <f t="shared" si="264"/>
        <v/>
      </c>
      <c r="G2135" s="64" t="str">
        <f t="shared" si="265"/>
        <v/>
      </c>
      <c r="H2135" s="64" t="str">
        <f t="shared" si="266"/>
        <v/>
      </c>
      <c r="I2135" s="80" t="str">
        <f>IFERROR(VLOOKUP(D2135,Sheet2!A:B,2,0),"")</f>
        <v/>
      </c>
      <c r="J2135" s="64" t="str">
        <f>IFERROR(IF(I2135&lt;&gt;"",VLOOKUP(I2135,Sheet2!B:C,2,0),""),"")</f>
        <v/>
      </c>
      <c r="K2135" s="64" t="str">
        <f>IFERROR( IF(I2135&lt;&gt;"", HLOOKUP(L$2+$A2135,Sheet2!BX:NK,2,0),""),"")</f>
        <v/>
      </c>
      <c r="L2135" t="str">
        <f>IF(OR(HLOOKUP(L$2+$A2135,Sheet2!BX:NK,$B2135,0),HLOOKUP(L$2+$A2135,Sheet2!BX:NK,$B2135,0)&lt;&gt;""),HLOOKUP(L$2+$A2135,Sheet2!BX:NK,$B2135,0),"")</f>
        <v/>
      </c>
      <c r="M2135" t="str">
        <f>IF(OR(HLOOKUP(M$2+$A2135,Sheet2!BY:NL,$B2135,0),HLOOKUP(M$2+$A2135,Sheet2!BY:NL,$B2135,0)&lt;&gt;""),HLOOKUP(M$2+$A2135,Sheet2!BY:NL,$B2135,0),"")</f>
        <v/>
      </c>
      <c r="N2135" t="str">
        <f>IF(OR(HLOOKUP(N$2+$A2135,Sheet2!BZ:NM,$B2135,0),HLOOKUP(N$2+$A2135,Sheet2!BZ:NM,$B2135,0)&lt;&gt;""),HLOOKUP(N$2+$A2135,Sheet2!BZ:NM,$B2135,0),"")</f>
        <v/>
      </c>
      <c r="O2135" t="str">
        <f>IF(OR(HLOOKUP(O$2+$A2135,Sheet2!CA:NN,$B2135,0),HLOOKUP(O$2+$A2135,Sheet2!CA:NN,$B2135,0)&lt;&gt;""),HLOOKUP(O$2+$A2135,Sheet2!CA:NN,$B2135,0),"")</f>
        <v/>
      </c>
      <c r="P2135" t="str">
        <f>IF(OR(HLOOKUP(P$2+$A2135,Sheet2!CB:NO,$B2135,0),HLOOKUP(P$2+$A2135,Sheet2!CB:NO,$B2135,0)&lt;&gt;""),HLOOKUP(P$2+$A2135,Sheet2!CB:NO,$B2135,0),"")</f>
        <v/>
      </c>
      <c r="Q2135" t="str">
        <f>IF(OR(HLOOKUP(Q$2+$A2135,Sheet2!CC:NO,$B2135,0),HLOOKUP(Q$2+$A2135,Sheet2!CC:NO,$B2135,0)&lt;&gt;""),HLOOKUP(Q$2+$A2135,Sheet2!CC:NO,$B2135,0),"")</f>
        <v/>
      </c>
    </row>
    <row r="2136" spans="1:17" x14ac:dyDescent="0.25">
      <c r="A2136" s="64">
        <f t="shared" si="267"/>
        <v>12</v>
      </c>
      <c r="B2136" s="64">
        <f t="shared" si="268"/>
        <v>218</v>
      </c>
      <c r="C2136" s="64">
        <f t="shared" si="269"/>
        <v>3</v>
      </c>
      <c r="D2136" s="64">
        <f t="shared" si="270"/>
        <v>214</v>
      </c>
      <c r="E2136" s="64">
        <f t="shared" si="271"/>
        <v>1066</v>
      </c>
      <c r="F2136" s="64" t="str">
        <f t="shared" si="264"/>
        <v/>
      </c>
      <c r="G2136" s="64" t="str">
        <f t="shared" si="265"/>
        <v/>
      </c>
      <c r="H2136" s="64" t="str">
        <f t="shared" si="266"/>
        <v/>
      </c>
      <c r="I2136" s="80" t="str">
        <f>IFERROR(VLOOKUP(D2136,Sheet2!A:B,2,0),"")</f>
        <v/>
      </c>
      <c r="J2136" s="64" t="str">
        <f>IFERROR(IF(I2136&lt;&gt;"",VLOOKUP(I2136,Sheet2!B:C,2,0),""),"")</f>
        <v/>
      </c>
      <c r="K2136" s="64" t="str">
        <f>IFERROR( IF(I2136&lt;&gt;"", HLOOKUP(L$2+$A2136,Sheet2!BX:NK,2,0),""),"")</f>
        <v/>
      </c>
      <c r="L2136" t="str">
        <f>IF(OR(HLOOKUP(L$2+$A2136,Sheet2!BX:NK,$B2136,0),HLOOKUP(L$2+$A2136,Sheet2!BX:NK,$B2136,0)&lt;&gt;""),HLOOKUP(L$2+$A2136,Sheet2!BX:NK,$B2136,0),"")</f>
        <v/>
      </c>
      <c r="M2136" t="str">
        <f>IF(OR(HLOOKUP(M$2+$A2136,Sheet2!BY:NL,$B2136,0),HLOOKUP(M$2+$A2136,Sheet2!BY:NL,$B2136,0)&lt;&gt;""),HLOOKUP(M$2+$A2136,Sheet2!BY:NL,$B2136,0),"")</f>
        <v/>
      </c>
      <c r="N2136" t="str">
        <f>IF(OR(HLOOKUP(N$2+$A2136,Sheet2!BZ:NM,$B2136,0),HLOOKUP(N$2+$A2136,Sheet2!BZ:NM,$B2136,0)&lt;&gt;""),HLOOKUP(N$2+$A2136,Sheet2!BZ:NM,$B2136,0),"")</f>
        <v/>
      </c>
      <c r="O2136" t="str">
        <f>IF(OR(HLOOKUP(O$2+$A2136,Sheet2!CA:NN,$B2136,0),HLOOKUP(O$2+$A2136,Sheet2!CA:NN,$B2136,0)&lt;&gt;""),HLOOKUP(O$2+$A2136,Sheet2!CA:NN,$B2136,0),"")</f>
        <v/>
      </c>
      <c r="P2136" t="str">
        <f>IF(OR(HLOOKUP(P$2+$A2136,Sheet2!CB:NO,$B2136,0),HLOOKUP(P$2+$A2136,Sheet2!CB:NO,$B2136,0)&lt;&gt;""),HLOOKUP(P$2+$A2136,Sheet2!CB:NO,$B2136,0),"")</f>
        <v/>
      </c>
      <c r="Q2136" t="str">
        <f>IF(OR(HLOOKUP(Q$2+$A2136,Sheet2!CC:NO,$B2136,0),HLOOKUP(Q$2+$A2136,Sheet2!CC:NO,$B2136,0)&lt;&gt;""),HLOOKUP(Q$2+$A2136,Sheet2!CC:NO,$B2136,0),"")</f>
        <v/>
      </c>
    </row>
    <row r="2137" spans="1:17" x14ac:dyDescent="0.25">
      <c r="A2137" s="64">
        <f t="shared" si="267"/>
        <v>18</v>
      </c>
      <c r="B2137" s="64">
        <f t="shared" si="268"/>
        <v>218</v>
      </c>
      <c r="C2137" s="64">
        <f t="shared" si="269"/>
        <v>4</v>
      </c>
      <c r="D2137" s="64">
        <f t="shared" si="270"/>
        <v>214</v>
      </c>
      <c r="E2137" s="64">
        <f t="shared" si="271"/>
        <v>1066</v>
      </c>
      <c r="F2137" s="64" t="str">
        <f t="shared" si="264"/>
        <v/>
      </c>
      <c r="G2137" s="64" t="str">
        <f t="shared" si="265"/>
        <v/>
      </c>
      <c r="H2137" s="64" t="str">
        <f t="shared" si="266"/>
        <v/>
      </c>
      <c r="I2137" s="80" t="str">
        <f>IFERROR(VLOOKUP(D2137,Sheet2!A:B,2,0),"")</f>
        <v/>
      </c>
      <c r="J2137" s="64" t="str">
        <f>IFERROR(IF(I2137&lt;&gt;"",VLOOKUP(I2137,Sheet2!B:C,2,0),""),"")</f>
        <v/>
      </c>
      <c r="K2137" s="64" t="str">
        <f>IFERROR( IF(I2137&lt;&gt;"", HLOOKUP(L$2+$A2137,Sheet2!BX:NK,2,0),""),"")</f>
        <v/>
      </c>
      <c r="L2137" t="str">
        <f>IF(OR(HLOOKUP(L$2+$A2137,Sheet2!BX:NK,$B2137,0),HLOOKUP(L$2+$A2137,Sheet2!BX:NK,$B2137,0)&lt;&gt;""),HLOOKUP(L$2+$A2137,Sheet2!BX:NK,$B2137,0),"")</f>
        <v/>
      </c>
      <c r="M2137" t="str">
        <f>IF(OR(HLOOKUP(M$2+$A2137,Sheet2!BY:NL,$B2137,0),HLOOKUP(M$2+$A2137,Sheet2!BY:NL,$B2137,0)&lt;&gt;""),HLOOKUP(M$2+$A2137,Sheet2!BY:NL,$B2137,0),"")</f>
        <v/>
      </c>
      <c r="N2137" t="str">
        <f>IF(OR(HLOOKUP(N$2+$A2137,Sheet2!BZ:NM,$B2137,0),HLOOKUP(N$2+$A2137,Sheet2!BZ:NM,$B2137,0)&lt;&gt;""),HLOOKUP(N$2+$A2137,Sheet2!BZ:NM,$B2137,0),"")</f>
        <v/>
      </c>
      <c r="O2137" t="str">
        <f>IF(OR(HLOOKUP(O$2+$A2137,Sheet2!CA:NN,$B2137,0),HLOOKUP(O$2+$A2137,Sheet2!CA:NN,$B2137,0)&lt;&gt;""),HLOOKUP(O$2+$A2137,Sheet2!CA:NN,$B2137,0),"")</f>
        <v/>
      </c>
      <c r="P2137" t="str">
        <f>IF(OR(HLOOKUP(P$2+$A2137,Sheet2!CB:NO,$B2137,0),HLOOKUP(P$2+$A2137,Sheet2!CB:NO,$B2137,0)&lt;&gt;""),HLOOKUP(P$2+$A2137,Sheet2!CB:NO,$B2137,0),"")</f>
        <v/>
      </c>
      <c r="Q2137" t="str">
        <f>IF(OR(HLOOKUP(Q$2+$A2137,Sheet2!CC:NO,$B2137,0),HLOOKUP(Q$2+$A2137,Sheet2!CC:NO,$B2137,0)&lt;&gt;""),HLOOKUP(Q$2+$A2137,Sheet2!CC:NO,$B2137,0),"")</f>
        <v/>
      </c>
    </row>
    <row r="2138" spans="1:17" x14ac:dyDescent="0.25">
      <c r="A2138" s="64">
        <f t="shared" si="267"/>
        <v>24</v>
      </c>
      <c r="B2138" s="64">
        <f t="shared" si="268"/>
        <v>218</v>
      </c>
      <c r="C2138" s="64">
        <f t="shared" si="269"/>
        <v>5</v>
      </c>
      <c r="D2138" s="64">
        <f t="shared" si="270"/>
        <v>214</v>
      </c>
      <c r="E2138" s="64">
        <f t="shared" si="271"/>
        <v>1066</v>
      </c>
      <c r="F2138" s="64" t="str">
        <f t="shared" si="264"/>
        <v/>
      </c>
      <c r="G2138" s="64" t="str">
        <f t="shared" si="265"/>
        <v/>
      </c>
      <c r="H2138" s="64" t="str">
        <f t="shared" si="266"/>
        <v/>
      </c>
      <c r="I2138" s="80" t="str">
        <f>IFERROR(VLOOKUP(D2138,Sheet2!A:B,2,0),"")</f>
        <v/>
      </c>
      <c r="J2138" s="64" t="str">
        <f>IFERROR(IF(I2138&lt;&gt;"",VLOOKUP(I2138,Sheet2!B:C,2,0),""),"")</f>
        <v/>
      </c>
      <c r="K2138" s="64" t="str">
        <f>IFERROR( IF(I2138&lt;&gt;"", HLOOKUP(L$2+$A2138,Sheet2!BX:NK,2,0),""),"")</f>
        <v/>
      </c>
      <c r="L2138" t="str">
        <f>IF(OR(HLOOKUP(L$2+$A2138,Sheet2!BX:NK,$B2138,0),HLOOKUP(L$2+$A2138,Sheet2!BX:NK,$B2138,0)&lt;&gt;""),HLOOKUP(L$2+$A2138,Sheet2!BX:NK,$B2138,0),"")</f>
        <v/>
      </c>
      <c r="M2138" t="str">
        <f>IF(OR(HLOOKUP(M$2+$A2138,Sheet2!BY:NL,$B2138,0),HLOOKUP(M$2+$A2138,Sheet2!BY:NL,$B2138,0)&lt;&gt;""),HLOOKUP(M$2+$A2138,Sheet2!BY:NL,$B2138,0),"")</f>
        <v/>
      </c>
      <c r="N2138" t="str">
        <f>IF(OR(HLOOKUP(N$2+$A2138,Sheet2!BZ:NM,$B2138,0),HLOOKUP(N$2+$A2138,Sheet2!BZ:NM,$B2138,0)&lt;&gt;""),HLOOKUP(N$2+$A2138,Sheet2!BZ:NM,$B2138,0),"")</f>
        <v/>
      </c>
      <c r="O2138" t="str">
        <f>IF(OR(HLOOKUP(O$2+$A2138,Sheet2!CA:NN,$B2138,0),HLOOKUP(O$2+$A2138,Sheet2!CA:NN,$B2138,0)&lt;&gt;""),HLOOKUP(O$2+$A2138,Sheet2!CA:NN,$B2138,0),"")</f>
        <v/>
      </c>
      <c r="P2138" t="str">
        <f>IF(OR(HLOOKUP(P$2+$A2138,Sheet2!CB:NO,$B2138,0),HLOOKUP(P$2+$A2138,Sheet2!CB:NO,$B2138,0)&lt;&gt;""),HLOOKUP(P$2+$A2138,Sheet2!CB:NO,$B2138,0),"")</f>
        <v/>
      </c>
      <c r="Q2138" t="str">
        <f>IF(OR(HLOOKUP(Q$2+$A2138,Sheet2!CC:NO,$B2138,0),HLOOKUP(Q$2+$A2138,Sheet2!CC:NO,$B2138,0)&lt;&gt;""),HLOOKUP(Q$2+$A2138,Sheet2!CC:NO,$B2138,0),"")</f>
        <v/>
      </c>
    </row>
    <row r="2139" spans="1:17" x14ac:dyDescent="0.25">
      <c r="A2139" s="64">
        <f t="shared" si="267"/>
        <v>30</v>
      </c>
      <c r="B2139" s="64">
        <f t="shared" si="268"/>
        <v>218</v>
      </c>
      <c r="C2139" s="64">
        <f t="shared" si="269"/>
        <v>6</v>
      </c>
      <c r="D2139" s="64">
        <f t="shared" si="270"/>
        <v>214</v>
      </c>
      <c r="E2139" s="64">
        <f t="shared" si="271"/>
        <v>1066</v>
      </c>
      <c r="F2139" s="64" t="str">
        <f t="shared" si="264"/>
        <v/>
      </c>
      <c r="G2139" s="64" t="str">
        <f t="shared" si="265"/>
        <v/>
      </c>
      <c r="H2139" s="64" t="str">
        <f t="shared" si="266"/>
        <v/>
      </c>
      <c r="I2139" s="80" t="str">
        <f>IFERROR(VLOOKUP(D2139,Sheet2!A:B,2,0),"")</f>
        <v/>
      </c>
      <c r="J2139" s="64" t="str">
        <f>IFERROR(IF(I2139&lt;&gt;"",VLOOKUP(I2139,Sheet2!B:C,2,0),""),"")</f>
        <v/>
      </c>
      <c r="K2139" s="64" t="str">
        <f>IFERROR( IF(I2139&lt;&gt;"", HLOOKUP(L$2+$A2139,Sheet2!BX:NK,2,0),""),"")</f>
        <v/>
      </c>
      <c r="L2139" t="str">
        <f>IF(OR(HLOOKUP(L$2+$A2139,Sheet2!BX:NK,$B2139,0),HLOOKUP(L$2+$A2139,Sheet2!BX:NK,$B2139,0)&lt;&gt;""),HLOOKUP(L$2+$A2139,Sheet2!BX:NK,$B2139,0),"")</f>
        <v/>
      </c>
      <c r="M2139" t="str">
        <f>IF(OR(HLOOKUP(M$2+$A2139,Sheet2!BY:NL,$B2139,0),HLOOKUP(M$2+$A2139,Sheet2!BY:NL,$B2139,0)&lt;&gt;""),HLOOKUP(M$2+$A2139,Sheet2!BY:NL,$B2139,0),"")</f>
        <v/>
      </c>
      <c r="N2139" t="str">
        <f>IF(OR(HLOOKUP(N$2+$A2139,Sheet2!BZ:NM,$B2139,0),HLOOKUP(N$2+$A2139,Sheet2!BZ:NM,$B2139,0)&lt;&gt;""),HLOOKUP(N$2+$A2139,Sheet2!BZ:NM,$B2139,0),"")</f>
        <v/>
      </c>
      <c r="O2139" t="str">
        <f>IF(OR(HLOOKUP(O$2+$A2139,Sheet2!CA:NN,$B2139,0),HLOOKUP(O$2+$A2139,Sheet2!CA:NN,$B2139,0)&lt;&gt;""),HLOOKUP(O$2+$A2139,Sheet2!CA:NN,$B2139,0),"")</f>
        <v/>
      </c>
      <c r="P2139" t="str">
        <f>IF(OR(HLOOKUP(P$2+$A2139,Sheet2!CB:NO,$B2139,0),HLOOKUP(P$2+$A2139,Sheet2!CB:NO,$B2139,0)&lt;&gt;""),HLOOKUP(P$2+$A2139,Sheet2!CB:NO,$B2139,0),"")</f>
        <v/>
      </c>
      <c r="Q2139" t="str">
        <f>IF(OR(HLOOKUP(Q$2+$A2139,Sheet2!CC:NO,$B2139,0),HLOOKUP(Q$2+$A2139,Sheet2!CC:NO,$B2139,0)&lt;&gt;""),HLOOKUP(Q$2+$A2139,Sheet2!CC:NO,$B2139,0),"")</f>
        <v/>
      </c>
    </row>
    <row r="2140" spans="1:17" x14ac:dyDescent="0.25">
      <c r="A2140" s="64">
        <f t="shared" si="267"/>
        <v>36</v>
      </c>
      <c r="B2140" s="64">
        <f t="shared" si="268"/>
        <v>218</v>
      </c>
      <c r="C2140" s="64">
        <f t="shared" si="269"/>
        <v>7</v>
      </c>
      <c r="D2140" s="64">
        <f t="shared" si="270"/>
        <v>214</v>
      </c>
      <c r="E2140" s="64">
        <f t="shared" si="271"/>
        <v>1066</v>
      </c>
      <c r="F2140" s="64" t="str">
        <f t="shared" si="264"/>
        <v/>
      </c>
      <c r="G2140" s="64" t="str">
        <f t="shared" si="265"/>
        <v/>
      </c>
      <c r="H2140" s="64" t="str">
        <f t="shared" si="266"/>
        <v/>
      </c>
      <c r="I2140" s="80" t="str">
        <f>IFERROR(VLOOKUP(D2140,Sheet2!A:B,2,0),"")</f>
        <v/>
      </c>
      <c r="J2140" s="64" t="str">
        <f>IFERROR(IF(I2140&lt;&gt;"",VLOOKUP(I2140,Sheet2!B:C,2,0),""),"")</f>
        <v/>
      </c>
      <c r="K2140" s="64" t="str">
        <f>IFERROR( IF(I2140&lt;&gt;"", HLOOKUP(L$2+$A2140,Sheet2!BX:NK,2,0),""),"")</f>
        <v/>
      </c>
      <c r="L2140" t="str">
        <f>IF(OR(HLOOKUP(L$2+$A2140,Sheet2!BX:NK,$B2140,0),HLOOKUP(L$2+$A2140,Sheet2!BX:NK,$B2140,0)&lt;&gt;""),HLOOKUP(L$2+$A2140,Sheet2!BX:NK,$B2140,0),"")</f>
        <v/>
      </c>
      <c r="M2140" t="str">
        <f>IF(OR(HLOOKUP(M$2+$A2140,Sheet2!BY:NL,$B2140,0),HLOOKUP(M$2+$A2140,Sheet2!BY:NL,$B2140,0)&lt;&gt;""),HLOOKUP(M$2+$A2140,Sheet2!BY:NL,$B2140,0),"")</f>
        <v/>
      </c>
      <c r="N2140" t="str">
        <f>IF(OR(HLOOKUP(N$2+$A2140,Sheet2!BZ:NM,$B2140,0),HLOOKUP(N$2+$A2140,Sheet2!BZ:NM,$B2140,0)&lt;&gt;""),HLOOKUP(N$2+$A2140,Sheet2!BZ:NM,$B2140,0),"")</f>
        <v/>
      </c>
      <c r="O2140" t="str">
        <f>IF(OR(HLOOKUP(O$2+$A2140,Sheet2!CA:NN,$B2140,0),HLOOKUP(O$2+$A2140,Sheet2!CA:NN,$B2140,0)&lt;&gt;""),HLOOKUP(O$2+$A2140,Sheet2!CA:NN,$B2140,0),"")</f>
        <v/>
      </c>
      <c r="P2140" t="str">
        <f>IF(OR(HLOOKUP(P$2+$A2140,Sheet2!CB:NO,$B2140,0),HLOOKUP(P$2+$A2140,Sheet2!CB:NO,$B2140,0)&lt;&gt;""),HLOOKUP(P$2+$A2140,Sheet2!CB:NO,$B2140,0),"")</f>
        <v/>
      </c>
      <c r="Q2140" t="str">
        <f>IF(OR(HLOOKUP(Q$2+$A2140,Sheet2!CC:NO,$B2140,0),HLOOKUP(Q$2+$A2140,Sheet2!CC:NO,$B2140,0)&lt;&gt;""),HLOOKUP(Q$2+$A2140,Sheet2!CC:NO,$B2140,0),"")</f>
        <v/>
      </c>
    </row>
    <row r="2141" spans="1:17" x14ac:dyDescent="0.25">
      <c r="A2141" s="64">
        <f t="shared" si="267"/>
        <v>42</v>
      </c>
      <c r="B2141" s="64">
        <f t="shared" si="268"/>
        <v>218</v>
      </c>
      <c r="C2141" s="64">
        <f t="shared" si="269"/>
        <v>8</v>
      </c>
      <c r="D2141" s="64">
        <f t="shared" si="270"/>
        <v>214</v>
      </c>
      <c r="E2141" s="64">
        <f t="shared" si="271"/>
        <v>1066</v>
      </c>
      <c r="F2141" s="64" t="str">
        <f t="shared" si="264"/>
        <v/>
      </c>
      <c r="G2141" s="64" t="str">
        <f t="shared" si="265"/>
        <v/>
      </c>
      <c r="H2141" s="64" t="str">
        <f t="shared" si="266"/>
        <v/>
      </c>
      <c r="I2141" s="80" t="str">
        <f>IFERROR(VLOOKUP(D2141,Sheet2!A:B,2,0),"")</f>
        <v/>
      </c>
      <c r="J2141" s="64" t="str">
        <f>IFERROR(IF(I2141&lt;&gt;"",VLOOKUP(I2141,Sheet2!B:C,2,0),""),"")</f>
        <v/>
      </c>
      <c r="K2141" s="64" t="str">
        <f>IFERROR( IF(I2141&lt;&gt;"", HLOOKUP(L$2+$A2141,Sheet2!BX:NK,2,0),""),"")</f>
        <v/>
      </c>
      <c r="L2141" t="str">
        <f>IF(OR(HLOOKUP(L$2+$A2141,Sheet2!BX:NK,$B2141,0),HLOOKUP(L$2+$A2141,Sheet2!BX:NK,$B2141,0)&lt;&gt;""),HLOOKUP(L$2+$A2141,Sheet2!BX:NK,$B2141,0),"")</f>
        <v/>
      </c>
      <c r="M2141" t="str">
        <f>IF(OR(HLOOKUP(M$2+$A2141,Sheet2!BY:NL,$B2141,0),HLOOKUP(M$2+$A2141,Sheet2!BY:NL,$B2141,0)&lt;&gt;""),HLOOKUP(M$2+$A2141,Sheet2!BY:NL,$B2141,0),"")</f>
        <v/>
      </c>
      <c r="N2141" t="str">
        <f>IF(OR(HLOOKUP(N$2+$A2141,Sheet2!BZ:NM,$B2141,0),HLOOKUP(N$2+$A2141,Sheet2!BZ:NM,$B2141,0)&lt;&gt;""),HLOOKUP(N$2+$A2141,Sheet2!BZ:NM,$B2141,0),"")</f>
        <v/>
      </c>
      <c r="O2141" t="str">
        <f>IF(OR(HLOOKUP(O$2+$A2141,Sheet2!CA:NN,$B2141,0),HLOOKUP(O$2+$A2141,Sheet2!CA:NN,$B2141,0)&lt;&gt;""),HLOOKUP(O$2+$A2141,Sheet2!CA:NN,$B2141,0),"")</f>
        <v/>
      </c>
      <c r="P2141" t="str">
        <f>IF(OR(HLOOKUP(P$2+$A2141,Sheet2!CB:NO,$B2141,0),HLOOKUP(P$2+$A2141,Sheet2!CB:NO,$B2141,0)&lt;&gt;""),HLOOKUP(P$2+$A2141,Sheet2!CB:NO,$B2141,0),"")</f>
        <v/>
      </c>
      <c r="Q2141" t="str">
        <f>IF(OR(HLOOKUP(Q$2+$A2141,Sheet2!CC:NO,$B2141,0),HLOOKUP(Q$2+$A2141,Sheet2!CC:NO,$B2141,0)&lt;&gt;""),HLOOKUP(Q$2+$A2141,Sheet2!CC:NO,$B2141,0),"")</f>
        <v/>
      </c>
    </row>
    <row r="2142" spans="1:17" x14ac:dyDescent="0.25">
      <c r="A2142" s="64">
        <f t="shared" si="267"/>
        <v>48</v>
      </c>
      <c r="B2142" s="64">
        <f t="shared" si="268"/>
        <v>218</v>
      </c>
      <c r="C2142" s="64">
        <f t="shared" si="269"/>
        <v>9</v>
      </c>
      <c r="D2142" s="64">
        <f t="shared" si="270"/>
        <v>214</v>
      </c>
      <c r="E2142" s="64">
        <f t="shared" si="271"/>
        <v>1066</v>
      </c>
      <c r="F2142" s="64" t="str">
        <f t="shared" si="264"/>
        <v/>
      </c>
      <c r="G2142" s="64" t="str">
        <f t="shared" si="265"/>
        <v/>
      </c>
      <c r="H2142" s="64" t="str">
        <f t="shared" si="266"/>
        <v/>
      </c>
      <c r="I2142" s="80" t="str">
        <f>IFERROR(VLOOKUP(D2142,Sheet2!A:B,2,0),"")</f>
        <v/>
      </c>
      <c r="J2142" s="64" t="str">
        <f>IFERROR(IF(I2142&lt;&gt;"",VLOOKUP(I2142,Sheet2!B:C,2,0),""),"")</f>
        <v/>
      </c>
      <c r="K2142" s="64" t="str">
        <f>IFERROR( IF(I2142&lt;&gt;"", HLOOKUP(L$2+$A2142,Sheet2!BX:NK,2,0),""),"")</f>
        <v/>
      </c>
      <c r="L2142" t="str">
        <f>IF(OR(HLOOKUP(L$2+$A2142,Sheet2!BX:NK,$B2142,0),HLOOKUP(L$2+$A2142,Sheet2!BX:NK,$B2142,0)&lt;&gt;""),HLOOKUP(L$2+$A2142,Sheet2!BX:NK,$B2142,0),"")</f>
        <v/>
      </c>
      <c r="M2142" t="str">
        <f>IF(OR(HLOOKUP(M$2+$A2142,Sheet2!BY:NL,$B2142,0),HLOOKUP(M$2+$A2142,Sheet2!BY:NL,$B2142,0)&lt;&gt;""),HLOOKUP(M$2+$A2142,Sheet2!BY:NL,$B2142,0),"")</f>
        <v/>
      </c>
      <c r="N2142" t="str">
        <f>IF(OR(HLOOKUP(N$2+$A2142,Sheet2!BZ:NM,$B2142,0),HLOOKUP(N$2+$A2142,Sheet2!BZ:NM,$B2142,0)&lt;&gt;""),HLOOKUP(N$2+$A2142,Sheet2!BZ:NM,$B2142,0),"")</f>
        <v/>
      </c>
      <c r="O2142" t="str">
        <f>IF(OR(HLOOKUP(O$2+$A2142,Sheet2!CA:NN,$B2142,0),HLOOKUP(O$2+$A2142,Sheet2!CA:NN,$B2142,0)&lt;&gt;""),HLOOKUP(O$2+$A2142,Sheet2!CA:NN,$B2142,0),"")</f>
        <v/>
      </c>
      <c r="P2142" t="str">
        <f>IF(OR(HLOOKUP(P$2+$A2142,Sheet2!CB:NO,$B2142,0),HLOOKUP(P$2+$A2142,Sheet2!CB:NO,$B2142,0)&lt;&gt;""),HLOOKUP(P$2+$A2142,Sheet2!CB:NO,$B2142,0),"")</f>
        <v/>
      </c>
      <c r="Q2142" t="str">
        <f>IF(OR(HLOOKUP(Q$2+$A2142,Sheet2!CC:NO,$B2142,0),HLOOKUP(Q$2+$A2142,Sheet2!CC:NO,$B2142,0)&lt;&gt;""),HLOOKUP(Q$2+$A2142,Sheet2!CC:NO,$B2142,0),"")</f>
        <v/>
      </c>
    </row>
    <row r="2143" spans="1:17" x14ac:dyDescent="0.25">
      <c r="A2143" s="64">
        <f t="shared" si="267"/>
        <v>54</v>
      </c>
      <c r="B2143" s="64">
        <f t="shared" si="268"/>
        <v>218</v>
      </c>
      <c r="C2143" s="64">
        <f t="shared" si="269"/>
        <v>10</v>
      </c>
      <c r="D2143" s="64">
        <f t="shared" si="270"/>
        <v>214</v>
      </c>
      <c r="E2143" s="64">
        <f t="shared" si="271"/>
        <v>1066</v>
      </c>
      <c r="F2143" s="64" t="str">
        <f t="shared" si="264"/>
        <v/>
      </c>
      <c r="G2143" s="64" t="str">
        <f t="shared" si="265"/>
        <v/>
      </c>
      <c r="H2143" s="64" t="str">
        <f t="shared" si="266"/>
        <v/>
      </c>
      <c r="I2143" s="80" t="str">
        <f>IFERROR(VLOOKUP(D2143,Sheet2!A:B,2,0),"")</f>
        <v/>
      </c>
      <c r="J2143" s="64" t="str">
        <f>IFERROR(IF(I2143&lt;&gt;"",VLOOKUP(I2143,Sheet2!B:C,2,0),""),"")</f>
        <v/>
      </c>
      <c r="K2143" s="64" t="str">
        <f>IFERROR( IF(I2143&lt;&gt;"", HLOOKUP(L$2+$A2143,Sheet2!BX:NK,2,0),""),"")</f>
        <v/>
      </c>
      <c r="L2143" t="str">
        <f>IF(OR(HLOOKUP(L$2+$A2143,Sheet2!BX:NK,$B2143,0),HLOOKUP(L$2+$A2143,Sheet2!BX:NK,$B2143,0)&lt;&gt;""),HLOOKUP(L$2+$A2143,Sheet2!BX:NK,$B2143,0),"")</f>
        <v/>
      </c>
      <c r="M2143" t="str">
        <f>IF(OR(HLOOKUP(M$2+$A2143,Sheet2!BY:NL,$B2143,0),HLOOKUP(M$2+$A2143,Sheet2!BY:NL,$B2143,0)&lt;&gt;""),HLOOKUP(M$2+$A2143,Sheet2!BY:NL,$B2143,0),"")</f>
        <v/>
      </c>
      <c r="N2143" t="str">
        <f>IF(OR(HLOOKUP(N$2+$A2143,Sheet2!BZ:NM,$B2143,0),HLOOKUP(N$2+$A2143,Sheet2!BZ:NM,$B2143,0)&lt;&gt;""),HLOOKUP(N$2+$A2143,Sheet2!BZ:NM,$B2143,0),"")</f>
        <v/>
      </c>
      <c r="O2143" t="str">
        <f>IF(OR(HLOOKUP(O$2+$A2143,Sheet2!CA:NN,$B2143,0),HLOOKUP(O$2+$A2143,Sheet2!CA:NN,$B2143,0)&lt;&gt;""),HLOOKUP(O$2+$A2143,Sheet2!CA:NN,$B2143,0),"")</f>
        <v/>
      </c>
      <c r="P2143" t="str">
        <f>IF(OR(HLOOKUP(P$2+$A2143,Sheet2!CB:NO,$B2143,0),HLOOKUP(P$2+$A2143,Sheet2!CB:NO,$B2143,0)&lt;&gt;""),HLOOKUP(P$2+$A2143,Sheet2!CB:NO,$B2143,0),"")</f>
        <v/>
      </c>
      <c r="Q2143" t="str">
        <f>IF(OR(HLOOKUP(Q$2+$A2143,Sheet2!CC:NO,$B2143,0),HLOOKUP(Q$2+$A2143,Sheet2!CC:NO,$B2143,0)&lt;&gt;""),HLOOKUP(Q$2+$A2143,Sheet2!CC:NO,$B2143,0),"")</f>
        <v/>
      </c>
    </row>
    <row r="2144" spans="1:17" x14ac:dyDescent="0.25">
      <c r="A2144" s="64">
        <f t="shared" si="267"/>
        <v>0</v>
      </c>
      <c r="B2144" s="64">
        <f t="shared" si="268"/>
        <v>219</v>
      </c>
      <c r="C2144" s="64">
        <f t="shared" si="269"/>
        <v>1</v>
      </c>
      <c r="D2144" s="64">
        <f t="shared" si="270"/>
        <v>215</v>
      </c>
      <c r="E2144" s="64">
        <f t="shared" si="271"/>
        <v>1071</v>
      </c>
      <c r="F2144" s="64" t="str">
        <f t="shared" si="264"/>
        <v/>
      </c>
      <c r="G2144" s="64" t="str">
        <f t="shared" si="265"/>
        <v/>
      </c>
      <c r="H2144" s="64" t="str">
        <f t="shared" si="266"/>
        <v/>
      </c>
      <c r="I2144" s="80" t="str">
        <f>IFERROR(VLOOKUP(D2144,Sheet2!A:B,2,0),"")</f>
        <v/>
      </c>
      <c r="J2144" s="64" t="str">
        <f>IFERROR(IF(I2144&lt;&gt;"",VLOOKUP(I2144,Sheet2!B:C,2,0),""),"")</f>
        <v/>
      </c>
      <c r="K2144" s="64" t="str">
        <f>IFERROR( IF(I2144&lt;&gt;"", HLOOKUP(L$2+$A2144,Sheet2!BX:NK,2,0),""),"")</f>
        <v/>
      </c>
      <c r="L2144" t="str">
        <f>IF(OR(HLOOKUP(L$2+$A2144,Sheet2!BX:NK,$B2144,0),HLOOKUP(L$2+$A2144,Sheet2!BX:NK,$B2144,0)&lt;&gt;""),HLOOKUP(L$2+$A2144,Sheet2!BX:NK,$B2144,0),"")</f>
        <v/>
      </c>
      <c r="M2144" t="str">
        <f>IF(OR(HLOOKUP(M$2+$A2144,Sheet2!BY:NL,$B2144,0),HLOOKUP(M$2+$A2144,Sheet2!BY:NL,$B2144,0)&lt;&gt;""),HLOOKUP(M$2+$A2144,Sheet2!BY:NL,$B2144,0),"")</f>
        <v/>
      </c>
      <c r="N2144" t="str">
        <f>IF(OR(HLOOKUP(N$2+$A2144,Sheet2!BZ:NM,$B2144,0),HLOOKUP(N$2+$A2144,Sheet2!BZ:NM,$B2144,0)&lt;&gt;""),HLOOKUP(N$2+$A2144,Sheet2!BZ:NM,$B2144,0),"")</f>
        <v/>
      </c>
      <c r="O2144" t="str">
        <f>IF(OR(HLOOKUP(O$2+$A2144,Sheet2!CA:NN,$B2144,0),HLOOKUP(O$2+$A2144,Sheet2!CA:NN,$B2144,0)&lt;&gt;""),HLOOKUP(O$2+$A2144,Sheet2!CA:NN,$B2144,0),"")</f>
        <v/>
      </c>
      <c r="P2144" t="str">
        <f>IF(OR(HLOOKUP(P$2+$A2144,Sheet2!CB:NO,$B2144,0),HLOOKUP(P$2+$A2144,Sheet2!CB:NO,$B2144,0)&lt;&gt;""),HLOOKUP(P$2+$A2144,Sheet2!CB:NO,$B2144,0),"")</f>
        <v/>
      </c>
      <c r="Q2144" t="str">
        <f>IF(OR(HLOOKUP(Q$2+$A2144,Sheet2!CC:NO,$B2144,0),HLOOKUP(Q$2+$A2144,Sheet2!CC:NO,$B2144,0)&lt;&gt;""),HLOOKUP(Q$2+$A2144,Sheet2!CC:NO,$B2144,0),"")</f>
        <v/>
      </c>
    </row>
    <row r="2145" spans="1:17" x14ac:dyDescent="0.25">
      <c r="A2145" s="64">
        <f t="shared" si="267"/>
        <v>6</v>
      </c>
      <c r="B2145" s="64">
        <f t="shared" si="268"/>
        <v>219</v>
      </c>
      <c r="C2145" s="64">
        <f t="shared" si="269"/>
        <v>2</v>
      </c>
      <c r="D2145" s="64">
        <f t="shared" si="270"/>
        <v>215</v>
      </c>
      <c r="E2145" s="64">
        <f t="shared" si="271"/>
        <v>1071</v>
      </c>
      <c r="F2145" s="64" t="str">
        <f t="shared" si="264"/>
        <v/>
      </c>
      <c r="G2145" s="64" t="str">
        <f t="shared" si="265"/>
        <v/>
      </c>
      <c r="H2145" s="64" t="str">
        <f t="shared" si="266"/>
        <v/>
      </c>
      <c r="I2145" s="80" t="str">
        <f>IFERROR(VLOOKUP(D2145,Sheet2!A:B,2,0),"")</f>
        <v/>
      </c>
      <c r="J2145" s="64" t="str">
        <f>IFERROR(IF(I2145&lt;&gt;"",VLOOKUP(I2145,Sheet2!B:C,2,0),""),"")</f>
        <v/>
      </c>
      <c r="K2145" s="64" t="str">
        <f>IFERROR( IF(I2145&lt;&gt;"", HLOOKUP(L$2+$A2145,Sheet2!BX:NK,2,0),""),"")</f>
        <v/>
      </c>
      <c r="L2145" t="str">
        <f>IF(OR(HLOOKUP(L$2+$A2145,Sheet2!BX:NK,$B2145,0),HLOOKUP(L$2+$A2145,Sheet2!BX:NK,$B2145,0)&lt;&gt;""),HLOOKUP(L$2+$A2145,Sheet2!BX:NK,$B2145,0),"")</f>
        <v/>
      </c>
      <c r="M2145" t="str">
        <f>IF(OR(HLOOKUP(M$2+$A2145,Sheet2!BY:NL,$B2145,0),HLOOKUP(M$2+$A2145,Sheet2!BY:NL,$B2145,0)&lt;&gt;""),HLOOKUP(M$2+$A2145,Sheet2!BY:NL,$B2145,0),"")</f>
        <v/>
      </c>
      <c r="N2145" t="str">
        <f>IF(OR(HLOOKUP(N$2+$A2145,Sheet2!BZ:NM,$B2145,0),HLOOKUP(N$2+$A2145,Sheet2!BZ:NM,$B2145,0)&lt;&gt;""),HLOOKUP(N$2+$A2145,Sheet2!BZ:NM,$B2145,0),"")</f>
        <v/>
      </c>
      <c r="O2145" t="str">
        <f>IF(OR(HLOOKUP(O$2+$A2145,Sheet2!CA:NN,$B2145,0),HLOOKUP(O$2+$A2145,Sheet2!CA:NN,$B2145,0)&lt;&gt;""),HLOOKUP(O$2+$A2145,Sheet2!CA:NN,$B2145,0),"")</f>
        <v/>
      </c>
      <c r="P2145" t="str">
        <f>IF(OR(HLOOKUP(P$2+$A2145,Sheet2!CB:NO,$B2145,0),HLOOKUP(P$2+$A2145,Sheet2!CB:NO,$B2145,0)&lt;&gt;""),HLOOKUP(P$2+$A2145,Sheet2!CB:NO,$B2145,0),"")</f>
        <v/>
      </c>
      <c r="Q2145" t="str">
        <f>IF(OR(HLOOKUP(Q$2+$A2145,Sheet2!CC:NO,$B2145,0),HLOOKUP(Q$2+$A2145,Sheet2!CC:NO,$B2145,0)&lt;&gt;""),HLOOKUP(Q$2+$A2145,Sheet2!CC:NO,$B2145,0),"")</f>
        <v/>
      </c>
    </row>
    <row r="2146" spans="1:17" x14ac:dyDescent="0.25">
      <c r="A2146" s="64">
        <f t="shared" si="267"/>
        <v>12</v>
      </c>
      <c r="B2146" s="64">
        <f t="shared" si="268"/>
        <v>219</v>
      </c>
      <c r="C2146" s="64">
        <f t="shared" si="269"/>
        <v>3</v>
      </c>
      <c r="D2146" s="64">
        <f t="shared" si="270"/>
        <v>215</v>
      </c>
      <c r="E2146" s="64">
        <f t="shared" si="271"/>
        <v>1071</v>
      </c>
      <c r="F2146" s="64" t="str">
        <f t="shared" si="264"/>
        <v/>
      </c>
      <c r="G2146" s="64" t="str">
        <f t="shared" si="265"/>
        <v/>
      </c>
      <c r="H2146" s="64" t="str">
        <f t="shared" si="266"/>
        <v/>
      </c>
      <c r="I2146" s="80" t="str">
        <f>IFERROR(VLOOKUP(D2146,Sheet2!A:B,2,0),"")</f>
        <v/>
      </c>
      <c r="J2146" s="64" t="str">
        <f>IFERROR(IF(I2146&lt;&gt;"",VLOOKUP(I2146,Sheet2!B:C,2,0),""),"")</f>
        <v/>
      </c>
      <c r="K2146" s="64" t="str">
        <f>IFERROR( IF(I2146&lt;&gt;"", HLOOKUP(L$2+$A2146,Sheet2!BX:NK,2,0),""),"")</f>
        <v/>
      </c>
      <c r="L2146" t="str">
        <f>IF(OR(HLOOKUP(L$2+$A2146,Sheet2!BX:NK,$B2146,0),HLOOKUP(L$2+$A2146,Sheet2!BX:NK,$B2146,0)&lt;&gt;""),HLOOKUP(L$2+$A2146,Sheet2!BX:NK,$B2146,0),"")</f>
        <v/>
      </c>
      <c r="M2146" t="str">
        <f>IF(OR(HLOOKUP(M$2+$A2146,Sheet2!BY:NL,$B2146,0),HLOOKUP(M$2+$A2146,Sheet2!BY:NL,$B2146,0)&lt;&gt;""),HLOOKUP(M$2+$A2146,Sheet2!BY:NL,$B2146,0),"")</f>
        <v/>
      </c>
      <c r="N2146" t="str">
        <f>IF(OR(HLOOKUP(N$2+$A2146,Sheet2!BZ:NM,$B2146,0),HLOOKUP(N$2+$A2146,Sheet2!BZ:NM,$B2146,0)&lt;&gt;""),HLOOKUP(N$2+$A2146,Sheet2!BZ:NM,$B2146,0),"")</f>
        <v/>
      </c>
      <c r="O2146" t="str">
        <f>IF(OR(HLOOKUP(O$2+$A2146,Sheet2!CA:NN,$B2146,0),HLOOKUP(O$2+$A2146,Sheet2!CA:NN,$B2146,0)&lt;&gt;""),HLOOKUP(O$2+$A2146,Sheet2!CA:NN,$B2146,0),"")</f>
        <v/>
      </c>
      <c r="P2146" t="str">
        <f>IF(OR(HLOOKUP(P$2+$A2146,Sheet2!CB:NO,$B2146,0),HLOOKUP(P$2+$A2146,Sheet2!CB:NO,$B2146,0)&lt;&gt;""),HLOOKUP(P$2+$A2146,Sheet2!CB:NO,$B2146,0),"")</f>
        <v/>
      </c>
      <c r="Q2146" t="str">
        <f>IF(OR(HLOOKUP(Q$2+$A2146,Sheet2!CC:NO,$B2146,0),HLOOKUP(Q$2+$A2146,Sheet2!CC:NO,$B2146,0)&lt;&gt;""),HLOOKUP(Q$2+$A2146,Sheet2!CC:NO,$B2146,0),"")</f>
        <v/>
      </c>
    </row>
    <row r="2147" spans="1:17" x14ac:dyDescent="0.25">
      <c r="A2147" s="64">
        <f t="shared" si="267"/>
        <v>18</v>
      </c>
      <c r="B2147" s="64">
        <f t="shared" si="268"/>
        <v>219</v>
      </c>
      <c r="C2147" s="64">
        <f t="shared" si="269"/>
        <v>4</v>
      </c>
      <c r="D2147" s="64">
        <f t="shared" si="270"/>
        <v>215</v>
      </c>
      <c r="E2147" s="64">
        <f t="shared" si="271"/>
        <v>1071</v>
      </c>
      <c r="F2147" s="64" t="str">
        <f t="shared" si="264"/>
        <v/>
      </c>
      <c r="G2147" s="64" t="str">
        <f t="shared" si="265"/>
        <v/>
      </c>
      <c r="H2147" s="64" t="str">
        <f t="shared" si="266"/>
        <v/>
      </c>
      <c r="I2147" s="80" t="str">
        <f>IFERROR(VLOOKUP(D2147,Sheet2!A:B,2,0),"")</f>
        <v/>
      </c>
      <c r="J2147" s="64" t="str">
        <f>IFERROR(IF(I2147&lt;&gt;"",VLOOKUP(I2147,Sheet2!B:C,2,0),""),"")</f>
        <v/>
      </c>
      <c r="K2147" s="64" t="str">
        <f>IFERROR( IF(I2147&lt;&gt;"", HLOOKUP(L$2+$A2147,Sheet2!BX:NK,2,0),""),"")</f>
        <v/>
      </c>
      <c r="L2147" t="str">
        <f>IF(OR(HLOOKUP(L$2+$A2147,Sheet2!BX:NK,$B2147,0),HLOOKUP(L$2+$A2147,Sheet2!BX:NK,$B2147,0)&lt;&gt;""),HLOOKUP(L$2+$A2147,Sheet2!BX:NK,$B2147,0),"")</f>
        <v/>
      </c>
      <c r="M2147" t="str">
        <f>IF(OR(HLOOKUP(M$2+$A2147,Sheet2!BY:NL,$B2147,0),HLOOKUP(M$2+$A2147,Sheet2!BY:NL,$B2147,0)&lt;&gt;""),HLOOKUP(M$2+$A2147,Sheet2!BY:NL,$B2147,0),"")</f>
        <v/>
      </c>
      <c r="N2147" t="str">
        <f>IF(OR(HLOOKUP(N$2+$A2147,Sheet2!BZ:NM,$B2147,0),HLOOKUP(N$2+$A2147,Sheet2!BZ:NM,$B2147,0)&lt;&gt;""),HLOOKUP(N$2+$A2147,Sheet2!BZ:NM,$B2147,0),"")</f>
        <v/>
      </c>
      <c r="O2147" t="str">
        <f>IF(OR(HLOOKUP(O$2+$A2147,Sheet2!CA:NN,$B2147,0),HLOOKUP(O$2+$A2147,Sheet2!CA:NN,$B2147,0)&lt;&gt;""),HLOOKUP(O$2+$A2147,Sheet2!CA:NN,$B2147,0),"")</f>
        <v/>
      </c>
      <c r="P2147" t="str">
        <f>IF(OR(HLOOKUP(P$2+$A2147,Sheet2!CB:NO,$B2147,0),HLOOKUP(P$2+$A2147,Sheet2!CB:NO,$B2147,0)&lt;&gt;""),HLOOKUP(P$2+$A2147,Sheet2!CB:NO,$B2147,0),"")</f>
        <v/>
      </c>
      <c r="Q2147" t="str">
        <f>IF(OR(HLOOKUP(Q$2+$A2147,Sheet2!CC:NO,$B2147,0),HLOOKUP(Q$2+$A2147,Sheet2!CC:NO,$B2147,0)&lt;&gt;""),HLOOKUP(Q$2+$A2147,Sheet2!CC:NO,$B2147,0),"")</f>
        <v/>
      </c>
    </row>
    <row r="2148" spans="1:17" x14ac:dyDescent="0.25">
      <c r="A2148" s="64">
        <f t="shared" si="267"/>
        <v>24</v>
      </c>
      <c r="B2148" s="64">
        <f t="shared" si="268"/>
        <v>219</v>
      </c>
      <c r="C2148" s="64">
        <f t="shared" si="269"/>
        <v>5</v>
      </c>
      <c r="D2148" s="64">
        <f t="shared" si="270"/>
        <v>215</v>
      </c>
      <c r="E2148" s="64">
        <f t="shared" si="271"/>
        <v>1071</v>
      </c>
      <c r="F2148" s="64" t="str">
        <f t="shared" si="264"/>
        <v/>
      </c>
      <c r="G2148" s="64" t="str">
        <f t="shared" si="265"/>
        <v/>
      </c>
      <c r="H2148" s="64" t="str">
        <f t="shared" si="266"/>
        <v/>
      </c>
      <c r="I2148" s="80" t="str">
        <f>IFERROR(VLOOKUP(D2148,Sheet2!A:B,2,0),"")</f>
        <v/>
      </c>
      <c r="J2148" s="64" t="str">
        <f>IFERROR(IF(I2148&lt;&gt;"",VLOOKUP(I2148,Sheet2!B:C,2,0),""),"")</f>
        <v/>
      </c>
      <c r="K2148" s="64" t="str">
        <f>IFERROR( IF(I2148&lt;&gt;"", HLOOKUP(L$2+$A2148,Sheet2!BX:NK,2,0),""),"")</f>
        <v/>
      </c>
      <c r="L2148" t="str">
        <f>IF(OR(HLOOKUP(L$2+$A2148,Sheet2!BX:NK,$B2148,0),HLOOKUP(L$2+$A2148,Sheet2!BX:NK,$B2148,0)&lt;&gt;""),HLOOKUP(L$2+$A2148,Sheet2!BX:NK,$B2148,0),"")</f>
        <v/>
      </c>
      <c r="M2148" t="str">
        <f>IF(OR(HLOOKUP(M$2+$A2148,Sheet2!BY:NL,$B2148,0),HLOOKUP(M$2+$A2148,Sheet2!BY:NL,$B2148,0)&lt;&gt;""),HLOOKUP(M$2+$A2148,Sheet2!BY:NL,$B2148,0),"")</f>
        <v/>
      </c>
      <c r="N2148" t="str">
        <f>IF(OR(HLOOKUP(N$2+$A2148,Sheet2!BZ:NM,$B2148,0),HLOOKUP(N$2+$A2148,Sheet2!BZ:NM,$B2148,0)&lt;&gt;""),HLOOKUP(N$2+$A2148,Sheet2!BZ:NM,$B2148,0),"")</f>
        <v/>
      </c>
      <c r="O2148" t="str">
        <f>IF(OR(HLOOKUP(O$2+$A2148,Sheet2!CA:NN,$B2148,0),HLOOKUP(O$2+$A2148,Sheet2!CA:NN,$B2148,0)&lt;&gt;""),HLOOKUP(O$2+$A2148,Sheet2!CA:NN,$B2148,0),"")</f>
        <v/>
      </c>
      <c r="P2148" t="str">
        <f>IF(OR(HLOOKUP(P$2+$A2148,Sheet2!CB:NO,$B2148,0),HLOOKUP(P$2+$A2148,Sheet2!CB:NO,$B2148,0)&lt;&gt;""),HLOOKUP(P$2+$A2148,Sheet2!CB:NO,$B2148,0),"")</f>
        <v/>
      </c>
      <c r="Q2148" t="str">
        <f>IF(OR(HLOOKUP(Q$2+$A2148,Sheet2!CC:NO,$B2148,0),HLOOKUP(Q$2+$A2148,Sheet2!CC:NO,$B2148,0)&lt;&gt;""),HLOOKUP(Q$2+$A2148,Sheet2!CC:NO,$B2148,0),"")</f>
        <v/>
      </c>
    </row>
    <row r="2149" spans="1:17" x14ac:dyDescent="0.25">
      <c r="A2149" s="64">
        <f t="shared" si="267"/>
        <v>30</v>
      </c>
      <c r="B2149" s="64">
        <f t="shared" si="268"/>
        <v>219</v>
      </c>
      <c r="C2149" s="64">
        <f t="shared" si="269"/>
        <v>6</v>
      </c>
      <c r="D2149" s="64">
        <f t="shared" si="270"/>
        <v>215</v>
      </c>
      <c r="E2149" s="64">
        <f t="shared" si="271"/>
        <v>1071</v>
      </c>
      <c r="F2149" s="64" t="str">
        <f t="shared" si="264"/>
        <v/>
      </c>
      <c r="G2149" s="64" t="str">
        <f t="shared" si="265"/>
        <v/>
      </c>
      <c r="H2149" s="64" t="str">
        <f t="shared" si="266"/>
        <v/>
      </c>
      <c r="I2149" s="80" t="str">
        <f>IFERROR(VLOOKUP(D2149,Sheet2!A:B,2,0),"")</f>
        <v/>
      </c>
      <c r="J2149" s="64" t="str">
        <f>IFERROR(IF(I2149&lt;&gt;"",VLOOKUP(I2149,Sheet2!B:C,2,0),""),"")</f>
        <v/>
      </c>
      <c r="K2149" s="64" t="str">
        <f>IFERROR( IF(I2149&lt;&gt;"", HLOOKUP(L$2+$A2149,Sheet2!BX:NK,2,0),""),"")</f>
        <v/>
      </c>
      <c r="L2149" t="str">
        <f>IF(OR(HLOOKUP(L$2+$A2149,Sheet2!BX:NK,$B2149,0),HLOOKUP(L$2+$A2149,Sheet2!BX:NK,$B2149,0)&lt;&gt;""),HLOOKUP(L$2+$A2149,Sheet2!BX:NK,$B2149,0),"")</f>
        <v/>
      </c>
      <c r="M2149" t="str">
        <f>IF(OR(HLOOKUP(M$2+$A2149,Sheet2!BY:NL,$B2149,0),HLOOKUP(M$2+$A2149,Sheet2!BY:NL,$B2149,0)&lt;&gt;""),HLOOKUP(M$2+$A2149,Sheet2!BY:NL,$B2149,0),"")</f>
        <v/>
      </c>
      <c r="N2149" t="str">
        <f>IF(OR(HLOOKUP(N$2+$A2149,Sheet2!BZ:NM,$B2149,0),HLOOKUP(N$2+$A2149,Sheet2!BZ:NM,$B2149,0)&lt;&gt;""),HLOOKUP(N$2+$A2149,Sheet2!BZ:NM,$B2149,0),"")</f>
        <v/>
      </c>
      <c r="O2149" t="str">
        <f>IF(OR(HLOOKUP(O$2+$A2149,Sheet2!CA:NN,$B2149,0),HLOOKUP(O$2+$A2149,Sheet2!CA:NN,$B2149,0)&lt;&gt;""),HLOOKUP(O$2+$A2149,Sheet2!CA:NN,$B2149,0),"")</f>
        <v/>
      </c>
      <c r="P2149" t="str">
        <f>IF(OR(HLOOKUP(P$2+$A2149,Sheet2!CB:NO,$B2149,0),HLOOKUP(P$2+$A2149,Sheet2!CB:NO,$B2149,0)&lt;&gt;""),HLOOKUP(P$2+$A2149,Sheet2!CB:NO,$B2149,0),"")</f>
        <v/>
      </c>
      <c r="Q2149" t="str">
        <f>IF(OR(HLOOKUP(Q$2+$A2149,Sheet2!CC:NO,$B2149,0),HLOOKUP(Q$2+$A2149,Sheet2!CC:NO,$B2149,0)&lt;&gt;""),HLOOKUP(Q$2+$A2149,Sheet2!CC:NO,$B2149,0),"")</f>
        <v/>
      </c>
    </row>
    <row r="2150" spans="1:17" x14ac:dyDescent="0.25">
      <c r="A2150" s="64">
        <f t="shared" si="267"/>
        <v>36</v>
      </c>
      <c r="B2150" s="64">
        <f t="shared" si="268"/>
        <v>219</v>
      </c>
      <c r="C2150" s="64">
        <f t="shared" si="269"/>
        <v>7</v>
      </c>
      <c r="D2150" s="64">
        <f t="shared" si="270"/>
        <v>215</v>
      </c>
      <c r="E2150" s="64">
        <f t="shared" si="271"/>
        <v>1071</v>
      </c>
      <c r="F2150" s="64" t="str">
        <f t="shared" si="264"/>
        <v/>
      </c>
      <c r="G2150" s="64" t="str">
        <f t="shared" si="265"/>
        <v/>
      </c>
      <c r="H2150" s="64" t="str">
        <f t="shared" si="266"/>
        <v/>
      </c>
      <c r="I2150" s="80" t="str">
        <f>IFERROR(VLOOKUP(D2150,Sheet2!A:B,2,0),"")</f>
        <v/>
      </c>
      <c r="J2150" s="64" t="str">
        <f>IFERROR(IF(I2150&lt;&gt;"",VLOOKUP(I2150,Sheet2!B:C,2,0),""),"")</f>
        <v/>
      </c>
      <c r="K2150" s="64" t="str">
        <f>IFERROR( IF(I2150&lt;&gt;"", HLOOKUP(L$2+$A2150,Sheet2!BX:NK,2,0),""),"")</f>
        <v/>
      </c>
      <c r="L2150" t="str">
        <f>IF(OR(HLOOKUP(L$2+$A2150,Sheet2!BX:NK,$B2150,0),HLOOKUP(L$2+$A2150,Sheet2!BX:NK,$B2150,0)&lt;&gt;""),HLOOKUP(L$2+$A2150,Sheet2!BX:NK,$B2150,0),"")</f>
        <v/>
      </c>
      <c r="M2150" t="str">
        <f>IF(OR(HLOOKUP(M$2+$A2150,Sheet2!BY:NL,$B2150,0),HLOOKUP(M$2+$A2150,Sheet2!BY:NL,$B2150,0)&lt;&gt;""),HLOOKUP(M$2+$A2150,Sheet2!BY:NL,$B2150,0),"")</f>
        <v/>
      </c>
      <c r="N2150" t="str">
        <f>IF(OR(HLOOKUP(N$2+$A2150,Sheet2!BZ:NM,$B2150,0),HLOOKUP(N$2+$A2150,Sheet2!BZ:NM,$B2150,0)&lt;&gt;""),HLOOKUP(N$2+$A2150,Sheet2!BZ:NM,$B2150,0),"")</f>
        <v/>
      </c>
      <c r="O2150" t="str">
        <f>IF(OR(HLOOKUP(O$2+$A2150,Sheet2!CA:NN,$B2150,0),HLOOKUP(O$2+$A2150,Sheet2!CA:NN,$B2150,0)&lt;&gt;""),HLOOKUP(O$2+$A2150,Sheet2!CA:NN,$B2150,0),"")</f>
        <v/>
      </c>
      <c r="P2150" t="str">
        <f>IF(OR(HLOOKUP(P$2+$A2150,Sheet2!CB:NO,$B2150,0),HLOOKUP(P$2+$A2150,Sheet2!CB:NO,$B2150,0)&lt;&gt;""),HLOOKUP(P$2+$A2150,Sheet2!CB:NO,$B2150,0),"")</f>
        <v/>
      </c>
      <c r="Q2150" t="str">
        <f>IF(OR(HLOOKUP(Q$2+$A2150,Sheet2!CC:NO,$B2150,0),HLOOKUP(Q$2+$A2150,Sheet2!CC:NO,$B2150,0)&lt;&gt;""),HLOOKUP(Q$2+$A2150,Sheet2!CC:NO,$B2150,0),"")</f>
        <v/>
      </c>
    </row>
    <row r="2151" spans="1:17" x14ac:dyDescent="0.25">
      <c r="A2151" s="64">
        <f t="shared" si="267"/>
        <v>42</v>
      </c>
      <c r="B2151" s="64">
        <f t="shared" si="268"/>
        <v>219</v>
      </c>
      <c r="C2151" s="64">
        <f t="shared" si="269"/>
        <v>8</v>
      </c>
      <c r="D2151" s="64">
        <f t="shared" si="270"/>
        <v>215</v>
      </c>
      <c r="E2151" s="64">
        <f t="shared" si="271"/>
        <v>1071</v>
      </c>
      <c r="F2151" s="64" t="str">
        <f t="shared" si="264"/>
        <v/>
      </c>
      <c r="G2151" s="64" t="str">
        <f t="shared" si="265"/>
        <v/>
      </c>
      <c r="H2151" s="64" t="str">
        <f t="shared" si="266"/>
        <v/>
      </c>
      <c r="I2151" s="80" t="str">
        <f>IFERROR(VLOOKUP(D2151,Sheet2!A:B,2,0),"")</f>
        <v/>
      </c>
      <c r="J2151" s="64" t="str">
        <f>IFERROR(IF(I2151&lt;&gt;"",VLOOKUP(I2151,Sheet2!B:C,2,0),""),"")</f>
        <v/>
      </c>
      <c r="K2151" s="64" t="str">
        <f>IFERROR( IF(I2151&lt;&gt;"", HLOOKUP(L$2+$A2151,Sheet2!BX:NK,2,0),""),"")</f>
        <v/>
      </c>
      <c r="L2151" t="str">
        <f>IF(OR(HLOOKUP(L$2+$A2151,Sheet2!BX:NK,$B2151,0),HLOOKUP(L$2+$A2151,Sheet2!BX:NK,$B2151,0)&lt;&gt;""),HLOOKUP(L$2+$A2151,Sheet2!BX:NK,$B2151,0),"")</f>
        <v/>
      </c>
      <c r="M2151" t="str">
        <f>IF(OR(HLOOKUP(M$2+$A2151,Sheet2!BY:NL,$B2151,0),HLOOKUP(M$2+$A2151,Sheet2!BY:NL,$B2151,0)&lt;&gt;""),HLOOKUP(M$2+$A2151,Sheet2!BY:NL,$B2151,0),"")</f>
        <v/>
      </c>
      <c r="N2151" t="str">
        <f>IF(OR(HLOOKUP(N$2+$A2151,Sheet2!BZ:NM,$B2151,0),HLOOKUP(N$2+$A2151,Sheet2!BZ:NM,$B2151,0)&lt;&gt;""),HLOOKUP(N$2+$A2151,Sheet2!BZ:NM,$B2151,0),"")</f>
        <v/>
      </c>
      <c r="O2151" t="str">
        <f>IF(OR(HLOOKUP(O$2+$A2151,Sheet2!CA:NN,$B2151,0),HLOOKUP(O$2+$A2151,Sheet2!CA:NN,$B2151,0)&lt;&gt;""),HLOOKUP(O$2+$A2151,Sheet2!CA:NN,$B2151,0),"")</f>
        <v/>
      </c>
      <c r="P2151" t="str">
        <f>IF(OR(HLOOKUP(P$2+$A2151,Sheet2!CB:NO,$B2151,0),HLOOKUP(P$2+$A2151,Sheet2!CB:NO,$B2151,0)&lt;&gt;""),HLOOKUP(P$2+$A2151,Sheet2!CB:NO,$B2151,0),"")</f>
        <v/>
      </c>
      <c r="Q2151" t="str">
        <f>IF(OR(HLOOKUP(Q$2+$A2151,Sheet2!CC:NO,$B2151,0),HLOOKUP(Q$2+$A2151,Sheet2!CC:NO,$B2151,0)&lt;&gt;""),HLOOKUP(Q$2+$A2151,Sheet2!CC:NO,$B2151,0),"")</f>
        <v/>
      </c>
    </row>
    <row r="2152" spans="1:17" x14ac:dyDescent="0.25">
      <c r="A2152" s="64">
        <f t="shared" si="267"/>
        <v>48</v>
      </c>
      <c r="B2152" s="64">
        <f t="shared" si="268"/>
        <v>219</v>
      </c>
      <c r="C2152" s="64">
        <f t="shared" si="269"/>
        <v>9</v>
      </c>
      <c r="D2152" s="64">
        <f t="shared" si="270"/>
        <v>215</v>
      </c>
      <c r="E2152" s="64">
        <f t="shared" si="271"/>
        <v>1071</v>
      </c>
      <c r="F2152" s="64" t="str">
        <f t="shared" si="264"/>
        <v/>
      </c>
      <c r="G2152" s="64" t="str">
        <f t="shared" si="265"/>
        <v/>
      </c>
      <c r="H2152" s="64" t="str">
        <f t="shared" si="266"/>
        <v/>
      </c>
      <c r="I2152" s="80" t="str">
        <f>IFERROR(VLOOKUP(D2152,Sheet2!A:B,2,0),"")</f>
        <v/>
      </c>
      <c r="J2152" s="64" t="str">
        <f>IFERROR(IF(I2152&lt;&gt;"",VLOOKUP(I2152,Sheet2!B:C,2,0),""),"")</f>
        <v/>
      </c>
      <c r="K2152" s="64" t="str">
        <f>IFERROR( IF(I2152&lt;&gt;"", HLOOKUP(L$2+$A2152,Sheet2!BX:NK,2,0),""),"")</f>
        <v/>
      </c>
      <c r="L2152" t="str">
        <f>IF(OR(HLOOKUP(L$2+$A2152,Sheet2!BX:NK,$B2152,0),HLOOKUP(L$2+$A2152,Sheet2!BX:NK,$B2152,0)&lt;&gt;""),HLOOKUP(L$2+$A2152,Sheet2!BX:NK,$B2152,0),"")</f>
        <v/>
      </c>
      <c r="M2152" t="str">
        <f>IF(OR(HLOOKUP(M$2+$A2152,Sheet2!BY:NL,$B2152,0),HLOOKUP(M$2+$A2152,Sheet2!BY:NL,$B2152,0)&lt;&gt;""),HLOOKUP(M$2+$A2152,Sheet2!BY:NL,$B2152,0),"")</f>
        <v/>
      </c>
      <c r="N2152" t="str">
        <f>IF(OR(HLOOKUP(N$2+$A2152,Sheet2!BZ:NM,$B2152,0),HLOOKUP(N$2+$A2152,Sheet2!BZ:NM,$B2152,0)&lt;&gt;""),HLOOKUP(N$2+$A2152,Sheet2!BZ:NM,$B2152,0),"")</f>
        <v/>
      </c>
      <c r="O2152" t="str">
        <f>IF(OR(HLOOKUP(O$2+$A2152,Sheet2!CA:NN,$B2152,0),HLOOKUP(O$2+$A2152,Sheet2!CA:NN,$B2152,0)&lt;&gt;""),HLOOKUP(O$2+$A2152,Sheet2!CA:NN,$B2152,0),"")</f>
        <v/>
      </c>
      <c r="P2152" t="str">
        <f>IF(OR(HLOOKUP(P$2+$A2152,Sheet2!CB:NO,$B2152,0),HLOOKUP(P$2+$A2152,Sheet2!CB:NO,$B2152,0)&lt;&gt;""),HLOOKUP(P$2+$A2152,Sheet2!CB:NO,$B2152,0),"")</f>
        <v/>
      </c>
      <c r="Q2152" t="str">
        <f>IF(OR(HLOOKUP(Q$2+$A2152,Sheet2!CC:NO,$B2152,0),HLOOKUP(Q$2+$A2152,Sheet2!CC:NO,$B2152,0)&lt;&gt;""),HLOOKUP(Q$2+$A2152,Sheet2!CC:NO,$B2152,0),"")</f>
        <v/>
      </c>
    </row>
    <row r="2153" spans="1:17" x14ac:dyDescent="0.25">
      <c r="A2153" s="64">
        <f t="shared" si="267"/>
        <v>54</v>
      </c>
      <c r="B2153" s="64">
        <f t="shared" si="268"/>
        <v>219</v>
      </c>
      <c r="C2153" s="64">
        <f t="shared" si="269"/>
        <v>10</v>
      </c>
      <c r="D2153" s="64">
        <f t="shared" si="270"/>
        <v>215</v>
      </c>
      <c r="E2153" s="64">
        <f t="shared" si="271"/>
        <v>1071</v>
      </c>
      <c r="F2153" s="64" t="str">
        <f t="shared" si="264"/>
        <v/>
      </c>
      <c r="G2153" s="64" t="str">
        <f t="shared" si="265"/>
        <v/>
      </c>
      <c r="H2153" s="64" t="str">
        <f t="shared" si="266"/>
        <v/>
      </c>
      <c r="I2153" s="80" t="str">
        <f>IFERROR(VLOOKUP(D2153,Sheet2!A:B,2,0),"")</f>
        <v/>
      </c>
      <c r="J2153" s="64" t="str">
        <f>IFERROR(IF(I2153&lt;&gt;"",VLOOKUP(I2153,Sheet2!B:C,2,0),""),"")</f>
        <v/>
      </c>
      <c r="K2153" s="64" t="str">
        <f>IFERROR( IF(I2153&lt;&gt;"", HLOOKUP(L$2+$A2153,Sheet2!BX:NK,2,0),""),"")</f>
        <v/>
      </c>
      <c r="L2153" t="str">
        <f>IF(OR(HLOOKUP(L$2+$A2153,Sheet2!BX:NK,$B2153,0),HLOOKUP(L$2+$A2153,Sheet2!BX:NK,$B2153,0)&lt;&gt;""),HLOOKUP(L$2+$A2153,Sheet2!BX:NK,$B2153,0),"")</f>
        <v/>
      </c>
      <c r="M2153" t="str">
        <f>IF(OR(HLOOKUP(M$2+$A2153,Sheet2!BY:NL,$B2153,0),HLOOKUP(M$2+$A2153,Sheet2!BY:NL,$B2153,0)&lt;&gt;""),HLOOKUP(M$2+$A2153,Sheet2!BY:NL,$B2153,0),"")</f>
        <v/>
      </c>
      <c r="N2153" t="str">
        <f>IF(OR(HLOOKUP(N$2+$A2153,Sheet2!BZ:NM,$B2153,0),HLOOKUP(N$2+$A2153,Sheet2!BZ:NM,$B2153,0)&lt;&gt;""),HLOOKUP(N$2+$A2153,Sheet2!BZ:NM,$B2153,0),"")</f>
        <v/>
      </c>
      <c r="O2153" t="str">
        <f>IF(OR(HLOOKUP(O$2+$A2153,Sheet2!CA:NN,$B2153,0),HLOOKUP(O$2+$A2153,Sheet2!CA:NN,$B2153,0)&lt;&gt;""),HLOOKUP(O$2+$A2153,Sheet2!CA:NN,$B2153,0),"")</f>
        <v/>
      </c>
      <c r="P2153" t="str">
        <f>IF(OR(HLOOKUP(P$2+$A2153,Sheet2!CB:NO,$B2153,0),HLOOKUP(P$2+$A2153,Sheet2!CB:NO,$B2153,0)&lt;&gt;""),HLOOKUP(P$2+$A2153,Sheet2!CB:NO,$B2153,0),"")</f>
        <v/>
      </c>
      <c r="Q2153" t="str">
        <f>IF(OR(HLOOKUP(Q$2+$A2153,Sheet2!CC:NO,$B2153,0),HLOOKUP(Q$2+$A2153,Sheet2!CC:NO,$B2153,0)&lt;&gt;""),HLOOKUP(Q$2+$A2153,Sheet2!CC:NO,$B2153,0),"")</f>
        <v/>
      </c>
    </row>
    <row r="2154" spans="1:17" x14ac:dyDescent="0.25">
      <c r="A2154" s="64">
        <f t="shared" si="267"/>
        <v>0</v>
      </c>
      <c r="B2154" s="64">
        <f t="shared" si="268"/>
        <v>220</v>
      </c>
      <c r="C2154" s="64">
        <f t="shared" si="269"/>
        <v>1</v>
      </c>
      <c r="D2154" s="64">
        <f t="shared" si="270"/>
        <v>216</v>
      </c>
      <c r="E2154" s="64">
        <f t="shared" si="271"/>
        <v>1076</v>
      </c>
      <c r="F2154" s="64" t="str">
        <f t="shared" si="264"/>
        <v/>
      </c>
      <c r="G2154" s="64" t="str">
        <f t="shared" si="265"/>
        <v/>
      </c>
      <c r="H2154" s="64" t="str">
        <f t="shared" si="266"/>
        <v/>
      </c>
      <c r="I2154" s="80" t="str">
        <f>IFERROR(VLOOKUP(D2154,Sheet2!A:B,2,0),"")</f>
        <v/>
      </c>
      <c r="J2154" s="64" t="str">
        <f>IFERROR(IF(I2154&lt;&gt;"",VLOOKUP(I2154,Sheet2!B:C,2,0),""),"")</f>
        <v/>
      </c>
      <c r="K2154" s="64" t="str">
        <f>IFERROR( IF(I2154&lt;&gt;"", HLOOKUP(L$2+$A2154,Sheet2!BX:NK,2,0),""),"")</f>
        <v/>
      </c>
      <c r="L2154" t="str">
        <f>IF(OR(HLOOKUP(L$2+$A2154,Sheet2!BX:NK,$B2154,0),HLOOKUP(L$2+$A2154,Sheet2!BX:NK,$B2154,0)&lt;&gt;""),HLOOKUP(L$2+$A2154,Sheet2!BX:NK,$B2154,0),"")</f>
        <v/>
      </c>
      <c r="M2154" t="str">
        <f>IF(OR(HLOOKUP(M$2+$A2154,Sheet2!BY:NL,$B2154,0),HLOOKUP(M$2+$A2154,Sheet2!BY:NL,$B2154,0)&lt;&gt;""),HLOOKUP(M$2+$A2154,Sheet2!BY:NL,$B2154,0),"")</f>
        <v/>
      </c>
      <c r="N2154" t="str">
        <f>IF(OR(HLOOKUP(N$2+$A2154,Sheet2!BZ:NM,$B2154,0),HLOOKUP(N$2+$A2154,Sheet2!BZ:NM,$B2154,0)&lt;&gt;""),HLOOKUP(N$2+$A2154,Sheet2!BZ:NM,$B2154,0),"")</f>
        <v/>
      </c>
      <c r="O2154" t="str">
        <f>IF(OR(HLOOKUP(O$2+$A2154,Sheet2!CA:NN,$B2154,0),HLOOKUP(O$2+$A2154,Sheet2!CA:NN,$B2154,0)&lt;&gt;""),HLOOKUP(O$2+$A2154,Sheet2!CA:NN,$B2154,0),"")</f>
        <v/>
      </c>
      <c r="P2154" t="str">
        <f>IF(OR(HLOOKUP(P$2+$A2154,Sheet2!CB:NO,$B2154,0),HLOOKUP(P$2+$A2154,Sheet2!CB:NO,$B2154,0)&lt;&gt;""),HLOOKUP(P$2+$A2154,Sheet2!CB:NO,$B2154,0),"")</f>
        <v/>
      </c>
      <c r="Q2154" t="str">
        <f>IF(OR(HLOOKUP(Q$2+$A2154,Sheet2!CC:NO,$B2154,0),HLOOKUP(Q$2+$A2154,Sheet2!CC:NO,$B2154,0)&lt;&gt;""),HLOOKUP(Q$2+$A2154,Sheet2!CC:NO,$B2154,0),"")</f>
        <v/>
      </c>
    </row>
    <row r="2155" spans="1:17" x14ac:dyDescent="0.25">
      <c r="A2155" s="64">
        <f t="shared" si="267"/>
        <v>6</v>
      </c>
      <c r="B2155" s="64">
        <f t="shared" si="268"/>
        <v>220</v>
      </c>
      <c r="C2155" s="64">
        <f t="shared" si="269"/>
        <v>2</v>
      </c>
      <c r="D2155" s="64">
        <f t="shared" si="270"/>
        <v>216</v>
      </c>
      <c r="E2155" s="64">
        <f t="shared" si="271"/>
        <v>1076</v>
      </c>
      <c r="F2155" s="64" t="str">
        <f t="shared" si="264"/>
        <v/>
      </c>
      <c r="G2155" s="64" t="str">
        <f t="shared" si="265"/>
        <v/>
      </c>
      <c r="H2155" s="64" t="str">
        <f t="shared" si="266"/>
        <v/>
      </c>
      <c r="I2155" s="80" t="str">
        <f>IFERROR(VLOOKUP(D2155,Sheet2!A:B,2,0),"")</f>
        <v/>
      </c>
      <c r="J2155" s="64" t="str">
        <f>IFERROR(IF(I2155&lt;&gt;"",VLOOKUP(I2155,Sheet2!B:C,2,0),""),"")</f>
        <v/>
      </c>
      <c r="K2155" s="64" t="str">
        <f>IFERROR( IF(I2155&lt;&gt;"", HLOOKUP(L$2+$A2155,Sheet2!BX:NK,2,0),""),"")</f>
        <v/>
      </c>
      <c r="L2155" t="str">
        <f>IF(OR(HLOOKUP(L$2+$A2155,Sheet2!BX:NK,$B2155,0),HLOOKUP(L$2+$A2155,Sheet2!BX:NK,$B2155,0)&lt;&gt;""),HLOOKUP(L$2+$A2155,Sheet2!BX:NK,$B2155,0),"")</f>
        <v/>
      </c>
      <c r="M2155" t="str">
        <f>IF(OR(HLOOKUP(M$2+$A2155,Sheet2!BY:NL,$B2155,0),HLOOKUP(M$2+$A2155,Sheet2!BY:NL,$B2155,0)&lt;&gt;""),HLOOKUP(M$2+$A2155,Sheet2!BY:NL,$B2155,0),"")</f>
        <v/>
      </c>
      <c r="N2155" t="str">
        <f>IF(OR(HLOOKUP(N$2+$A2155,Sheet2!BZ:NM,$B2155,0),HLOOKUP(N$2+$A2155,Sheet2!BZ:NM,$B2155,0)&lt;&gt;""),HLOOKUP(N$2+$A2155,Sheet2!BZ:NM,$B2155,0),"")</f>
        <v/>
      </c>
      <c r="O2155" t="str">
        <f>IF(OR(HLOOKUP(O$2+$A2155,Sheet2!CA:NN,$B2155,0),HLOOKUP(O$2+$A2155,Sheet2!CA:NN,$B2155,0)&lt;&gt;""),HLOOKUP(O$2+$A2155,Sheet2!CA:NN,$B2155,0),"")</f>
        <v/>
      </c>
      <c r="P2155" t="str">
        <f>IF(OR(HLOOKUP(P$2+$A2155,Sheet2!CB:NO,$B2155,0),HLOOKUP(P$2+$A2155,Sheet2!CB:NO,$B2155,0)&lt;&gt;""),HLOOKUP(P$2+$A2155,Sheet2!CB:NO,$B2155,0),"")</f>
        <v/>
      </c>
      <c r="Q2155" t="str">
        <f>IF(OR(HLOOKUP(Q$2+$A2155,Sheet2!CC:NO,$B2155,0),HLOOKUP(Q$2+$A2155,Sheet2!CC:NO,$B2155,0)&lt;&gt;""),HLOOKUP(Q$2+$A2155,Sheet2!CC:NO,$B2155,0),"")</f>
        <v/>
      </c>
    </row>
    <row r="2156" spans="1:17" x14ac:dyDescent="0.25">
      <c r="A2156" s="64">
        <f t="shared" si="267"/>
        <v>12</v>
      </c>
      <c r="B2156" s="64">
        <f t="shared" si="268"/>
        <v>220</v>
      </c>
      <c r="C2156" s="64">
        <f t="shared" si="269"/>
        <v>3</v>
      </c>
      <c r="D2156" s="64">
        <f t="shared" si="270"/>
        <v>216</v>
      </c>
      <c r="E2156" s="64">
        <f t="shared" si="271"/>
        <v>1076</v>
      </c>
      <c r="F2156" s="64" t="str">
        <f t="shared" si="264"/>
        <v/>
      </c>
      <c r="G2156" s="64" t="str">
        <f t="shared" si="265"/>
        <v/>
      </c>
      <c r="H2156" s="64" t="str">
        <f t="shared" si="266"/>
        <v/>
      </c>
      <c r="I2156" s="80" t="str">
        <f>IFERROR(VLOOKUP(D2156,Sheet2!A:B,2,0),"")</f>
        <v/>
      </c>
      <c r="J2156" s="64" t="str">
        <f>IFERROR(IF(I2156&lt;&gt;"",VLOOKUP(I2156,Sheet2!B:C,2,0),""),"")</f>
        <v/>
      </c>
      <c r="K2156" s="64" t="str">
        <f>IFERROR( IF(I2156&lt;&gt;"", HLOOKUP(L$2+$A2156,Sheet2!BX:NK,2,0),""),"")</f>
        <v/>
      </c>
      <c r="L2156" t="str">
        <f>IF(OR(HLOOKUP(L$2+$A2156,Sheet2!BX:NK,$B2156,0),HLOOKUP(L$2+$A2156,Sheet2!BX:NK,$B2156,0)&lt;&gt;""),HLOOKUP(L$2+$A2156,Sheet2!BX:NK,$B2156,0),"")</f>
        <v/>
      </c>
      <c r="M2156" t="str">
        <f>IF(OR(HLOOKUP(M$2+$A2156,Sheet2!BY:NL,$B2156,0),HLOOKUP(M$2+$A2156,Sheet2!BY:NL,$B2156,0)&lt;&gt;""),HLOOKUP(M$2+$A2156,Sheet2!BY:NL,$B2156,0),"")</f>
        <v/>
      </c>
      <c r="N2156" t="str">
        <f>IF(OR(HLOOKUP(N$2+$A2156,Sheet2!BZ:NM,$B2156,0),HLOOKUP(N$2+$A2156,Sheet2!BZ:NM,$B2156,0)&lt;&gt;""),HLOOKUP(N$2+$A2156,Sheet2!BZ:NM,$B2156,0),"")</f>
        <v/>
      </c>
      <c r="O2156" t="str">
        <f>IF(OR(HLOOKUP(O$2+$A2156,Sheet2!CA:NN,$B2156,0),HLOOKUP(O$2+$A2156,Sheet2!CA:NN,$B2156,0)&lt;&gt;""),HLOOKUP(O$2+$A2156,Sheet2!CA:NN,$B2156,0),"")</f>
        <v/>
      </c>
      <c r="P2156" t="str">
        <f>IF(OR(HLOOKUP(P$2+$A2156,Sheet2!CB:NO,$B2156,0),HLOOKUP(P$2+$A2156,Sheet2!CB:NO,$B2156,0)&lt;&gt;""),HLOOKUP(P$2+$A2156,Sheet2!CB:NO,$B2156,0),"")</f>
        <v/>
      </c>
      <c r="Q2156" t="str">
        <f>IF(OR(HLOOKUP(Q$2+$A2156,Sheet2!CC:NO,$B2156,0),HLOOKUP(Q$2+$A2156,Sheet2!CC:NO,$B2156,0)&lt;&gt;""),HLOOKUP(Q$2+$A2156,Sheet2!CC:NO,$B2156,0),"")</f>
        <v/>
      </c>
    </row>
    <row r="2157" spans="1:17" x14ac:dyDescent="0.25">
      <c r="A2157" s="64">
        <f t="shared" si="267"/>
        <v>18</v>
      </c>
      <c r="B2157" s="64">
        <f t="shared" si="268"/>
        <v>220</v>
      </c>
      <c r="C2157" s="64">
        <f t="shared" si="269"/>
        <v>4</v>
      </c>
      <c r="D2157" s="64">
        <f t="shared" si="270"/>
        <v>216</v>
      </c>
      <c r="E2157" s="64">
        <f t="shared" si="271"/>
        <v>1076</v>
      </c>
      <c r="F2157" s="64" t="str">
        <f t="shared" si="264"/>
        <v/>
      </c>
      <c r="G2157" s="64" t="str">
        <f t="shared" si="265"/>
        <v/>
      </c>
      <c r="H2157" s="64" t="str">
        <f t="shared" si="266"/>
        <v/>
      </c>
      <c r="I2157" s="80" t="str">
        <f>IFERROR(VLOOKUP(D2157,Sheet2!A:B,2,0),"")</f>
        <v/>
      </c>
      <c r="J2157" s="64" t="str">
        <f>IFERROR(IF(I2157&lt;&gt;"",VLOOKUP(I2157,Sheet2!B:C,2,0),""),"")</f>
        <v/>
      </c>
      <c r="K2157" s="64" t="str">
        <f>IFERROR( IF(I2157&lt;&gt;"", HLOOKUP(L$2+$A2157,Sheet2!BX:NK,2,0),""),"")</f>
        <v/>
      </c>
      <c r="L2157" t="str">
        <f>IF(OR(HLOOKUP(L$2+$A2157,Sheet2!BX:NK,$B2157,0),HLOOKUP(L$2+$A2157,Sheet2!BX:NK,$B2157,0)&lt;&gt;""),HLOOKUP(L$2+$A2157,Sheet2!BX:NK,$B2157,0),"")</f>
        <v/>
      </c>
      <c r="M2157" t="str">
        <f>IF(OR(HLOOKUP(M$2+$A2157,Sheet2!BY:NL,$B2157,0),HLOOKUP(M$2+$A2157,Sheet2!BY:NL,$B2157,0)&lt;&gt;""),HLOOKUP(M$2+$A2157,Sheet2!BY:NL,$B2157,0),"")</f>
        <v/>
      </c>
      <c r="N2157" t="str">
        <f>IF(OR(HLOOKUP(N$2+$A2157,Sheet2!BZ:NM,$B2157,0),HLOOKUP(N$2+$A2157,Sheet2!BZ:NM,$B2157,0)&lt;&gt;""),HLOOKUP(N$2+$A2157,Sheet2!BZ:NM,$B2157,0),"")</f>
        <v/>
      </c>
      <c r="O2157" t="str">
        <f>IF(OR(HLOOKUP(O$2+$A2157,Sheet2!CA:NN,$B2157,0),HLOOKUP(O$2+$A2157,Sheet2!CA:NN,$B2157,0)&lt;&gt;""),HLOOKUP(O$2+$A2157,Sheet2!CA:NN,$B2157,0),"")</f>
        <v/>
      </c>
      <c r="P2157" t="str">
        <f>IF(OR(HLOOKUP(P$2+$A2157,Sheet2!CB:NO,$B2157,0),HLOOKUP(P$2+$A2157,Sheet2!CB:NO,$B2157,0)&lt;&gt;""),HLOOKUP(P$2+$A2157,Sheet2!CB:NO,$B2157,0),"")</f>
        <v/>
      </c>
      <c r="Q2157" t="str">
        <f>IF(OR(HLOOKUP(Q$2+$A2157,Sheet2!CC:NO,$B2157,0),HLOOKUP(Q$2+$A2157,Sheet2!CC:NO,$B2157,0)&lt;&gt;""),HLOOKUP(Q$2+$A2157,Sheet2!CC:NO,$B2157,0),"")</f>
        <v/>
      </c>
    </row>
    <row r="2158" spans="1:17" x14ac:dyDescent="0.25">
      <c r="A2158" s="64">
        <f t="shared" si="267"/>
        <v>24</v>
      </c>
      <c r="B2158" s="64">
        <f t="shared" si="268"/>
        <v>220</v>
      </c>
      <c r="C2158" s="64">
        <f t="shared" si="269"/>
        <v>5</v>
      </c>
      <c r="D2158" s="64">
        <f t="shared" si="270"/>
        <v>216</v>
      </c>
      <c r="E2158" s="64">
        <f t="shared" si="271"/>
        <v>1076</v>
      </c>
      <c r="F2158" s="64" t="str">
        <f t="shared" si="264"/>
        <v/>
      </c>
      <c r="G2158" s="64" t="str">
        <f t="shared" si="265"/>
        <v/>
      </c>
      <c r="H2158" s="64" t="str">
        <f t="shared" si="266"/>
        <v/>
      </c>
      <c r="I2158" s="80" t="str">
        <f>IFERROR(VLOOKUP(D2158,Sheet2!A:B,2,0),"")</f>
        <v/>
      </c>
      <c r="J2158" s="64" t="str">
        <f>IFERROR(IF(I2158&lt;&gt;"",VLOOKUP(I2158,Sheet2!B:C,2,0),""),"")</f>
        <v/>
      </c>
      <c r="K2158" s="64" t="str">
        <f>IFERROR( IF(I2158&lt;&gt;"", HLOOKUP(L$2+$A2158,Sheet2!BX:NK,2,0),""),"")</f>
        <v/>
      </c>
      <c r="L2158" t="str">
        <f>IF(OR(HLOOKUP(L$2+$A2158,Sheet2!BX:NK,$B2158,0),HLOOKUP(L$2+$A2158,Sheet2!BX:NK,$B2158,0)&lt;&gt;""),HLOOKUP(L$2+$A2158,Sheet2!BX:NK,$B2158,0),"")</f>
        <v/>
      </c>
      <c r="M2158" t="str">
        <f>IF(OR(HLOOKUP(M$2+$A2158,Sheet2!BY:NL,$B2158,0),HLOOKUP(M$2+$A2158,Sheet2!BY:NL,$B2158,0)&lt;&gt;""),HLOOKUP(M$2+$A2158,Sheet2!BY:NL,$B2158,0),"")</f>
        <v/>
      </c>
      <c r="N2158" t="str">
        <f>IF(OR(HLOOKUP(N$2+$A2158,Sheet2!BZ:NM,$B2158,0),HLOOKUP(N$2+$A2158,Sheet2!BZ:NM,$B2158,0)&lt;&gt;""),HLOOKUP(N$2+$A2158,Sheet2!BZ:NM,$B2158,0),"")</f>
        <v/>
      </c>
      <c r="O2158" t="str">
        <f>IF(OR(HLOOKUP(O$2+$A2158,Sheet2!CA:NN,$B2158,0),HLOOKUP(O$2+$A2158,Sheet2!CA:NN,$B2158,0)&lt;&gt;""),HLOOKUP(O$2+$A2158,Sheet2!CA:NN,$B2158,0),"")</f>
        <v/>
      </c>
      <c r="P2158" t="str">
        <f>IF(OR(HLOOKUP(P$2+$A2158,Sheet2!CB:NO,$B2158,0),HLOOKUP(P$2+$A2158,Sheet2!CB:NO,$B2158,0)&lt;&gt;""),HLOOKUP(P$2+$A2158,Sheet2!CB:NO,$B2158,0),"")</f>
        <v/>
      </c>
      <c r="Q2158" t="str">
        <f>IF(OR(HLOOKUP(Q$2+$A2158,Sheet2!CC:NO,$B2158,0),HLOOKUP(Q$2+$A2158,Sheet2!CC:NO,$B2158,0)&lt;&gt;""),HLOOKUP(Q$2+$A2158,Sheet2!CC:NO,$B2158,0),"")</f>
        <v/>
      </c>
    </row>
    <row r="2159" spans="1:17" x14ac:dyDescent="0.25">
      <c r="A2159" s="64">
        <f t="shared" si="267"/>
        <v>30</v>
      </c>
      <c r="B2159" s="64">
        <f t="shared" si="268"/>
        <v>220</v>
      </c>
      <c r="C2159" s="64">
        <f t="shared" si="269"/>
        <v>6</v>
      </c>
      <c r="D2159" s="64">
        <f t="shared" si="270"/>
        <v>216</v>
      </c>
      <c r="E2159" s="64">
        <f t="shared" si="271"/>
        <v>1076</v>
      </c>
      <c r="F2159" s="64" t="str">
        <f t="shared" si="264"/>
        <v/>
      </c>
      <c r="G2159" s="64" t="str">
        <f t="shared" si="265"/>
        <v/>
      </c>
      <c r="H2159" s="64" t="str">
        <f t="shared" si="266"/>
        <v/>
      </c>
      <c r="I2159" s="80" t="str">
        <f>IFERROR(VLOOKUP(D2159,Sheet2!A:B,2,0),"")</f>
        <v/>
      </c>
      <c r="J2159" s="64" t="str">
        <f>IFERROR(IF(I2159&lt;&gt;"",VLOOKUP(I2159,Sheet2!B:C,2,0),""),"")</f>
        <v/>
      </c>
      <c r="K2159" s="64" t="str">
        <f>IFERROR( IF(I2159&lt;&gt;"", HLOOKUP(L$2+$A2159,Sheet2!BX:NK,2,0),""),"")</f>
        <v/>
      </c>
      <c r="L2159" t="str">
        <f>IF(OR(HLOOKUP(L$2+$A2159,Sheet2!BX:NK,$B2159,0),HLOOKUP(L$2+$A2159,Sheet2!BX:NK,$B2159,0)&lt;&gt;""),HLOOKUP(L$2+$A2159,Sheet2!BX:NK,$B2159,0),"")</f>
        <v/>
      </c>
      <c r="M2159" t="str">
        <f>IF(OR(HLOOKUP(M$2+$A2159,Sheet2!BY:NL,$B2159,0),HLOOKUP(M$2+$A2159,Sheet2!BY:NL,$B2159,0)&lt;&gt;""),HLOOKUP(M$2+$A2159,Sheet2!BY:NL,$B2159,0),"")</f>
        <v/>
      </c>
      <c r="N2159" t="str">
        <f>IF(OR(HLOOKUP(N$2+$A2159,Sheet2!BZ:NM,$B2159,0),HLOOKUP(N$2+$A2159,Sheet2!BZ:NM,$B2159,0)&lt;&gt;""),HLOOKUP(N$2+$A2159,Sheet2!BZ:NM,$B2159,0),"")</f>
        <v/>
      </c>
      <c r="O2159" t="str">
        <f>IF(OR(HLOOKUP(O$2+$A2159,Sheet2!CA:NN,$B2159,0),HLOOKUP(O$2+$A2159,Sheet2!CA:NN,$B2159,0)&lt;&gt;""),HLOOKUP(O$2+$A2159,Sheet2!CA:NN,$B2159,0),"")</f>
        <v/>
      </c>
      <c r="P2159" t="str">
        <f>IF(OR(HLOOKUP(P$2+$A2159,Sheet2!CB:NO,$B2159,0),HLOOKUP(P$2+$A2159,Sheet2!CB:NO,$B2159,0)&lt;&gt;""),HLOOKUP(P$2+$A2159,Sheet2!CB:NO,$B2159,0),"")</f>
        <v/>
      </c>
      <c r="Q2159" t="str">
        <f>IF(OR(HLOOKUP(Q$2+$A2159,Sheet2!CC:NO,$B2159,0),HLOOKUP(Q$2+$A2159,Sheet2!CC:NO,$B2159,0)&lt;&gt;""),HLOOKUP(Q$2+$A2159,Sheet2!CC:NO,$B2159,0),"")</f>
        <v/>
      </c>
    </row>
    <row r="2160" spans="1:17" x14ac:dyDescent="0.25">
      <c r="A2160" s="64">
        <f t="shared" si="267"/>
        <v>36</v>
      </c>
      <c r="B2160" s="64">
        <f t="shared" si="268"/>
        <v>220</v>
      </c>
      <c r="C2160" s="64">
        <f t="shared" si="269"/>
        <v>7</v>
      </c>
      <c r="D2160" s="64">
        <f t="shared" si="270"/>
        <v>216</v>
      </c>
      <c r="E2160" s="64">
        <f t="shared" si="271"/>
        <v>1076</v>
      </c>
      <c r="F2160" s="64" t="str">
        <f t="shared" si="264"/>
        <v/>
      </c>
      <c r="G2160" s="64" t="str">
        <f t="shared" si="265"/>
        <v/>
      </c>
      <c r="H2160" s="64" t="str">
        <f t="shared" si="266"/>
        <v/>
      </c>
      <c r="I2160" s="80" t="str">
        <f>IFERROR(VLOOKUP(D2160,Sheet2!A:B,2,0),"")</f>
        <v/>
      </c>
      <c r="J2160" s="64" t="str">
        <f>IFERROR(IF(I2160&lt;&gt;"",VLOOKUP(I2160,Sheet2!B:C,2,0),""),"")</f>
        <v/>
      </c>
      <c r="K2160" s="64" t="str">
        <f>IFERROR( IF(I2160&lt;&gt;"", HLOOKUP(L$2+$A2160,Sheet2!BX:NK,2,0),""),"")</f>
        <v/>
      </c>
      <c r="L2160" t="str">
        <f>IF(OR(HLOOKUP(L$2+$A2160,Sheet2!BX:NK,$B2160,0),HLOOKUP(L$2+$A2160,Sheet2!BX:NK,$B2160,0)&lt;&gt;""),HLOOKUP(L$2+$A2160,Sheet2!BX:NK,$B2160,0),"")</f>
        <v/>
      </c>
      <c r="M2160" t="str">
        <f>IF(OR(HLOOKUP(M$2+$A2160,Sheet2!BY:NL,$B2160,0),HLOOKUP(M$2+$A2160,Sheet2!BY:NL,$B2160,0)&lt;&gt;""),HLOOKUP(M$2+$A2160,Sheet2!BY:NL,$B2160,0),"")</f>
        <v/>
      </c>
      <c r="N2160" t="str">
        <f>IF(OR(HLOOKUP(N$2+$A2160,Sheet2!BZ:NM,$B2160,0),HLOOKUP(N$2+$A2160,Sheet2!BZ:NM,$B2160,0)&lt;&gt;""),HLOOKUP(N$2+$A2160,Sheet2!BZ:NM,$B2160,0),"")</f>
        <v/>
      </c>
      <c r="O2160" t="str">
        <f>IF(OR(HLOOKUP(O$2+$A2160,Sheet2!CA:NN,$B2160,0),HLOOKUP(O$2+$A2160,Sheet2!CA:NN,$B2160,0)&lt;&gt;""),HLOOKUP(O$2+$A2160,Sheet2!CA:NN,$B2160,0),"")</f>
        <v/>
      </c>
      <c r="P2160" t="str">
        <f>IF(OR(HLOOKUP(P$2+$A2160,Sheet2!CB:NO,$B2160,0),HLOOKUP(P$2+$A2160,Sheet2!CB:NO,$B2160,0)&lt;&gt;""),HLOOKUP(P$2+$A2160,Sheet2!CB:NO,$B2160,0),"")</f>
        <v/>
      </c>
      <c r="Q2160" t="str">
        <f>IF(OR(HLOOKUP(Q$2+$A2160,Sheet2!CC:NO,$B2160,0),HLOOKUP(Q$2+$A2160,Sheet2!CC:NO,$B2160,0)&lt;&gt;""),HLOOKUP(Q$2+$A2160,Sheet2!CC:NO,$B2160,0),"")</f>
        <v/>
      </c>
    </row>
    <row r="2161" spans="1:17" x14ac:dyDescent="0.25">
      <c r="A2161" s="64">
        <f t="shared" si="267"/>
        <v>42</v>
      </c>
      <c r="B2161" s="64">
        <f t="shared" si="268"/>
        <v>220</v>
      </c>
      <c r="C2161" s="64">
        <f t="shared" si="269"/>
        <v>8</v>
      </c>
      <c r="D2161" s="64">
        <f t="shared" si="270"/>
        <v>216</v>
      </c>
      <c r="E2161" s="64">
        <f t="shared" si="271"/>
        <v>1076</v>
      </c>
      <c r="F2161" s="64" t="str">
        <f t="shared" si="264"/>
        <v/>
      </c>
      <c r="G2161" s="64" t="str">
        <f t="shared" si="265"/>
        <v/>
      </c>
      <c r="H2161" s="64" t="str">
        <f t="shared" si="266"/>
        <v/>
      </c>
      <c r="I2161" s="80" t="str">
        <f>IFERROR(VLOOKUP(D2161,Sheet2!A:B,2,0),"")</f>
        <v/>
      </c>
      <c r="J2161" s="64" t="str">
        <f>IFERROR(IF(I2161&lt;&gt;"",VLOOKUP(I2161,Sheet2!B:C,2,0),""),"")</f>
        <v/>
      </c>
      <c r="K2161" s="64" t="str">
        <f>IFERROR( IF(I2161&lt;&gt;"", HLOOKUP(L$2+$A2161,Sheet2!BX:NK,2,0),""),"")</f>
        <v/>
      </c>
      <c r="L2161" t="str">
        <f>IF(OR(HLOOKUP(L$2+$A2161,Sheet2!BX:NK,$B2161,0),HLOOKUP(L$2+$A2161,Sheet2!BX:NK,$B2161,0)&lt;&gt;""),HLOOKUP(L$2+$A2161,Sheet2!BX:NK,$B2161,0),"")</f>
        <v/>
      </c>
      <c r="M2161" t="str">
        <f>IF(OR(HLOOKUP(M$2+$A2161,Sheet2!BY:NL,$B2161,0),HLOOKUP(M$2+$A2161,Sheet2!BY:NL,$B2161,0)&lt;&gt;""),HLOOKUP(M$2+$A2161,Sheet2!BY:NL,$B2161,0),"")</f>
        <v/>
      </c>
      <c r="N2161" t="str">
        <f>IF(OR(HLOOKUP(N$2+$A2161,Sheet2!BZ:NM,$B2161,0),HLOOKUP(N$2+$A2161,Sheet2!BZ:NM,$B2161,0)&lt;&gt;""),HLOOKUP(N$2+$A2161,Sheet2!BZ:NM,$B2161,0),"")</f>
        <v/>
      </c>
      <c r="O2161" t="str">
        <f>IF(OR(HLOOKUP(O$2+$A2161,Sheet2!CA:NN,$B2161,0),HLOOKUP(O$2+$A2161,Sheet2!CA:NN,$B2161,0)&lt;&gt;""),HLOOKUP(O$2+$A2161,Sheet2!CA:NN,$B2161,0),"")</f>
        <v/>
      </c>
      <c r="P2161" t="str">
        <f>IF(OR(HLOOKUP(P$2+$A2161,Sheet2!CB:NO,$B2161,0),HLOOKUP(P$2+$A2161,Sheet2!CB:NO,$B2161,0)&lt;&gt;""),HLOOKUP(P$2+$A2161,Sheet2!CB:NO,$B2161,0),"")</f>
        <v/>
      </c>
      <c r="Q2161" t="str">
        <f>IF(OR(HLOOKUP(Q$2+$A2161,Sheet2!CC:NO,$B2161,0),HLOOKUP(Q$2+$A2161,Sheet2!CC:NO,$B2161,0)&lt;&gt;""),HLOOKUP(Q$2+$A2161,Sheet2!CC:NO,$B2161,0),"")</f>
        <v/>
      </c>
    </row>
    <row r="2162" spans="1:17" x14ac:dyDescent="0.25">
      <c r="A2162" s="64">
        <f t="shared" si="267"/>
        <v>48</v>
      </c>
      <c r="B2162" s="64">
        <f t="shared" si="268"/>
        <v>220</v>
      </c>
      <c r="C2162" s="64">
        <f t="shared" si="269"/>
        <v>9</v>
      </c>
      <c r="D2162" s="64">
        <f t="shared" si="270"/>
        <v>216</v>
      </c>
      <c r="E2162" s="64">
        <f t="shared" si="271"/>
        <v>1076</v>
      </c>
      <c r="F2162" s="64" t="str">
        <f t="shared" si="264"/>
        <v/>
      </c>
      <c r="G2162" s="64" t="str">
        <f t="shared" si="265"/>
        <v/>
      </c>
      <c r="H2162" s="64" t="str">
        <f t="shared" si="266"/>
        <v/>
      </c>
      <c r="I2162" s="80" t="str">
        <f>IFERROR(VLOOKUP(D2162,Sheet2!A:B,2,0),"")</f>
        <v/>
      </c>
      <c r="J2162" s="64" t="str">
        <f>IFERROR(IF(I2162&lt;&gt;"",VLOOKUP(I2162,Sheet2!B:C,2,0),""),"")</f>
        <v/>
      </c>
      <c r="K2162" s="64" t="str">
        <f>IFERROR( IF(I2162&lt;&gt;"", HLOOKUP(L$2+$A2162,Sheet2!BX:NK,2,0),""),"")</f>
        <v/>
      </c>
      <c r="L2162" t="str">
        <f>IF(OR(HLOOKUP(L$2+$A2162,Sheet2!BX:NK,$B2162,0),HLOOKUP(L$2+$A2162,Sheet2!BX:NK,$B2162,0)&lt;&gt;""),HLOOKUP(L$2+$A2162,Sheet2!BX:NK,$B2162,0),"")</f>
        <v/>
      </c>
      <c r="M2162" t="str">
        <f>IF(OR(HLOOKUP(M$2+$A2162,Sheet2!BY:NL,$B2162,0),HLOOKUP(M$2+$A2162,Sheet2!BY:NL,$B2162,0)&lt;&gt;""),HLOOKUP(M$2+$A2162,Sheet2!BY:NL,$B2162,0),"")</f>
        <v/>
      </c>
      <c r="N2162" t="str">
        <f>IF(OR(HLOOKUP(N$2+$A2162,Sheet2!BZ:NM,$B2162,0),HLOOKUP(N$2+$A2162,Sheet2!BZ:NM,$B2162,0)&lt;&gt;""),HLOOKUP(N$2+$A2162,Sheet2!BZ:NM,$B2162,0),"")</f>
        <v/>
      </c>
      <c r="O2162" t="str">
        <f>IF(OR(HLOOKUP(O$2+$A2162,Sheet2!CA:NN,$B2162,0),HLOOKUP(O$2+$A2162,Sheet2!CA:NN,$B2162,0)&lt;&gt;""),HLOOKUP(O$2+$A2162,Sheet2!CA:NN,$B2162,0),"")</f>
        <v/>
      </c>
      <c r="P2162" t="str">
        <f>IF(OR(HLOOKUP(P$2+$A2162,Sheet2!CB:NO,$B2162,0),HLOOKUP(P$2+$A2162,Sheet2!CB:NO,$B2162,0)&lt;&gt;""),HLOOKUP(P$2+$A2162,Sheet2!CB:NO,$B2162,0),"")</f>
        <v/>
      </c>
      <c r="Q2162" t="str">
        <f>IF(OR(HLOOKUP(Q$2+$A2162,Sheet2!CC:NO,$B2162,0),HLOOKUP(Q$2+$A2162,Sheet2!CC:NO,$B2162,0)&lt;&gt;""),HLOOKUP(Q$2+$A2162,Sheet2!CC:NO,$B2162,0),"")</f>
        <v/>
      </c>
    </row>
    <row r="2163" spans="1:17" x14ac:dyDescent="0.25">
      <c r="A2163" s="64">
        <f t="shared" si="267"/>
        <v>54</v>
      </c>
      <c r="B2163" s="64">
        <f t="shared" si="268"/>
        <v>220</v>
      </c>
      <c r="C2163" s="64">
        <f t="shared" si="269"/>
        <v>10</v>
      </c>
      <c r="D2163" s="64">
        <f t="shared" si="270"/>
        <v>216</v>
      </c>
      <c r="E2163" s="64">
        <f t="shared" si="271"/>
        <v>1076</v>
      </c>
      <c r="F2163" s="64" t="str">
        <f t="shared" si="264"/>
        <v/>
      </c>
      <c r="G2163" s="64" t="str">
        <f t="shared" si="265"/>
        <v/>
      </c>
      <c r="H2163" s="64" t="str">
        <f t="shared" si="266"/>
        <v/>
      </c>
      <c r="I2163" s="80" t="str">
        <f>IFERROR(VLOOKUP(D2163,Sheet2!A:B,2,0),"")</f>
        <v/>
      </c>
      <c r="J2163" s="64" t="str">
        <f>IFERROR(IF(I2163&lt;&gt;"",VLOOKUP(I2163,Sheet2!B:C,2,0),""),"")</f>
        <v/>
      </c>
      <c r="K2163" s="64" t="str">
        <f>IFERROR( IF(I2163&lt;&gt;"", HLOOKUP(L$2+$A2163,Sheet2!BX:NK,2,0),""),"")</f>
        <v/>
      </c>
      <c r="L2163" t="str">
        <f>IF(OR(HLOOKUP(L$2+$A2163,Sheet2!BX:NK,$B2163,0),HLOOKUP(L$2+$A2163,Sheet2!BX:NK,$B2163,0)&lt;&gt;""),HLOOKUP(L$2+$A2163,Sheet2!BX:NK,$B2163,0),"")</f>
        <v/>
      </c>
      <c r="M2163" t="str">
        <f>IF(OR(HLOOKUP(M$2+$A2163,Sheet2!BY:NL,$B2163,0),HLOOKUP(M$2+$A2163,Sheet2!BY:NL,$B2163,0)&lt;&gt;""),HLOOKUP(M$2+$A2163,Sheet2!BY:NL,$B2163,0),"")</f>
        <v/>
      </c>
      <c r="N2163" t="str">
        <f>IF(OR(HLOOKUP(N$2+$A2163,Sheet2!BZ:NM,$B2163,0),HLOOKUP(N$2+$A2163,Sheet2!BZ:NM,$B2163,0)&lt;&gt;""),HLOOKUP(N$2+$A2163,Sheet2!BZ:NM,$B2163,0),"")</f>
        <v/>
      </c>
      <c r="O2163" t="str">
        <f>IF(OR(HLOOKUP(O$2+$A2163,Sheet2!CA:NN,$B2163,0),HLOOKUP(O$2+$A2163,Sheet2!CA:NN,$B2163,0)&lt;&gt;""),HLOOKUP(O$2+$A2163,Sheet2!CA:NN,$B2163,0),"")</f>
        <v/>
      </c>
      <c r="P2163" t="str">
        <f>IF(OR(HLOOKUP(P$2+$A2163,Sheet2!CB:NO,$B2163,0),HLOOKUP(P$2+$A2163,Sheet2!CB:NO,$B2163,0)&lt;&gt;""),HLOOKUP(P$2+$A2163,Sheet2!CB:NO,$B2163,0),"")</f>
        <v/>
      </c>
      <c r="Q2163" t="str">
        <f>IF(OR(HLOOKUP(Q$2+$A2163,Sheet2!CC:NO,$B2163,0),HLOOKUP(Q$2+$A2163,Sheet2!CC:NO,$B2163,0)&lt;&gt;""),HLOOKUP(Q$2+$A2163,Sheet2!CC:NO,$B2163,0),"")</f>
        <v/>
      </c>
    </row>
    <row r="2164" spans="1:17" x14ac:dyDescent="0.25">
      <c r="A2164" s="64">
        <f t="shared" si="267"/>
        <v>0</v>
      </c>
      <c r="B2164" s="64">
        <f t="shared" si="268"/>
        <v>221</v>
      </c>
      <c r="C2164" s="64">
        <f t="shared" si="269"/>
        <v>1</v>
      </c>
      <c r="D2164" s="64">
        <f t="shared" si="270"/>
        <v>217</v>
      </c>
      <c r="E2164" s="64">
        <f t="shared" si="271"/>
        <v>1081</v>
      </c>
      <c r="F2164" s="64" t="str">
        <f t="shared" si="264"/>
        <v/>
      </c>
      <c r="G2164" s="64" t="str">
        <f t="shared" si="265"/>
        <v/>
      </c>
      <c r="H2164" s="64" t="str">
        <f t="shared" si="266"/>
        <v/>
      </c>
      <c r="I2164" s="80" t="str">
        <f>IFERROR(VLOOKUP(D2164,Sheet2!A:B,2,0),"")</f>
        <v/>
      </c>
      <c r="J2164" s="64" t="str">
        <f>IFERROR(IF(I2164&lt;&gt;"",VLOOKUP(I2164,Sheet2!B:C,2,0),""),"")</f>
        <v/>
      </c>
      <c r="K2164" s="64" t="str">
        <f>IFERROR( IF(I2164&lt;&gt;"", HLOOKUP(L$2+$A2164,Sheet2!BX:NK,2,0),""),"")</f>
        <v/>
      </c>
      <c r="L2164" t="str">
        <f>IF(OR(HLOOKUP(L$2+$A2164,Sheet2!BX:NK,$B2164,0),HLOOKUP(L$2+$A2164,Sheet2!BX:NK,$B2164,0)&lt;&gt;""),HLOOKUP(L$2+$A2164,Sheet2!BX:NK,$B2164,0),"")</f>
        <v/>
      </c>
      <c r="M2164" t="str">
        <f>IF(OR(HLOOKUP(M$2+$A2164,Sheet2!BY:NL,$B2164,0),HLOOKUP(M$2+$A2164,Sheet2!BY:NL,$B2164,0)&lt;&gt;""),HLOOKUP(M$2+$A2164,Sheet2!BY:NL,$B2164,0),"")</f>
        <v/>
      </c>
      <c r="N2164" t="str">
        <f>IF(OR(HLOOKUP(N$2+$A2164,Sheet2!BZ:NM,$B2164,0),HLOOKUP(N$2+$A2164,Sheet2!BZ:NM,$B2164,0)&lt;&gt;""),HLOOKUP(N$2+$A2164,Sheet2!BZ:NM,$B2164,0),"")</f>
        <v/>
      </c>
      <c r="O2164" t="str">
        <f>IF(OR(HLOOKUP(O$2+$A2164,Sheet2!CA:NN,$B2164,0),HLOOKUP(O$2+$A2164,Sheet2!CA:NN,$B2164,0)&lt;&gt;""),HLOOKUP(O$2+$A2164,Sheet2!CA:NN,$B2164,0),"")</f>
        <v/>
      </c>
      <c r="P2164" t="str">
        <f>IF(OR(HLOOKUP(P$2+$A2164,Sheet2!CB:NO,$B2164,0),HLOOKUP(P$2+$A2164,Sheet2!CB:NO,$B2164,0)&lt;&gt;""),HLOOKUP(P$2+$A2164,Sheet2!CB:NO,$B2164,0),"")</f>
        <v/>
      </c>
      <c r="Q2164" t="str">
        <f>IF(OR(HLOOKUP(Q$2+$A2164,Sheet2!CC:NO,$B2164,0),HLOOKUP(Q$2+$A2164,Sheet2!CC:NO,$B2164,0)&lt;&gt;""),HLOOKUP(Q$2+$A2164,Sheet2!CC:NO,$B2164,0),"")</f>
        <v/>
      </c>
    </row>
    <row r="2165" spans="1:17" x14ac:dyDescent="0.25">
      <c r="A2165" s="64">
        <f t="shared" si="267"/>
        <v>6</v>
      </c>
      <c r="B2165" s="64">
        <f t="shared" si="268"/>
        <v>221</v>
      </c>
      <c r="C2165" s="64">
        <f t="shared" si="269"/>
        <v>2</v>
      </c>
      <c r="D2165" s="64">
        <f t="shared" si="270"/>
        <v>217</v>
      </c>
      <c r="E2165" s="64">
        <f t="shared" si="271"/>
        <v>1081</v>
      </c>
      <c r="F2165" s="64" t="str">
        <f t="shared" si="264"/>
        <v/>
      </c>
      <c r="G2165" s="64" t="str">
        <f t="shared" si="265"/>
        <v/>
      </c>
      <c r="H2165" s="64" t="str">
        <f t="shared" si="266"/>
        <v/>
      </c>
      <c r="I2165" s="80" t="str">
        <f>IFERROR(VLOOKUP(D2165,Sheet2!A:B,2,0),"")</f>
        <v/>
      </c>
      <c r="J2165" s="64" t="str">
        <f>IFERROR(IF(I2165&lt;&gt;"",VLOOKUP(I2165,Sheet2!B:C,2,0),""),"")</f>
        <v/>
      </c>
      <c r="K2165" s="64" t="str">
        <f>IFERROR( IF(I2165&lt;&gt;"", HLOOKUP(L$2+$A2165,Sheet2!BX:NK,2,0),""),"")</f>
        <v/>
      </c>
      <c r="L2165" t="str">
        <f>IF(OR(HLOOKUP(L$2+$A2165,Sheet2!BX:NK,$B2165,0),HLOOKUP(L$2+$A2165,Sheet2!BX:NK,$B2165,0)&lt;&gt;""),HLOOKUP(L$2+$A2165,Sheet2!BX:NK,$B2165,0),"")</f>
        <v/>
      </c>
      <c r="M2165" t="str">
        <f>IF(OR(HLOOKUP(M$2+$A2165,Sheet2!BY:NL,$B2165,0),HLOOKUP(M$2+$A2165,Sheet2!BY:NL,$B2165,0)&lt;&gt;""),HLOOKUP(M$2+$A2165,Sheet2!BY:NL,$B2165,0),"")</f>
        <v/>
      </c>
      <c r="N2165" t="str">
        <f>IF(OR(HLOOKUP(N$2+$A2165,Sheet2!BZ:NM,$B2165,0),HLOOKUP(N$2+$A2165,Sheet2!BZ:NM,$B2165,0)&lt;&gt;""),HLOOKUP(N$2+$A2165,Sheet2!BZ:NM,$B2165,0),"")</f>
        <v/>
      </c>
      <c r="O2165" t="str">
        <f>IF(OR(HLOOKUP(O$2+$A2165,Sheet2!CA:NN,$B2165,0),HLOOKUP(O$2+$A2165,Sheet2!CA:NN,$B2165,0)&lt;&gt;""),HLOOKUP(O$2+$A2165,Sheet2!CA:NN,$B2165,0),"")</f>
        <v/>
      </c>
      <c r="P2165" t="str">
        <f>IF(OR(HLOOKUP(P$2+$A2165,Sheet2!CB:NO,$B2165,0),HLOOKUP(P$2+$A2165,Sheet2!CB:NO,$B2165,0)&lt;&gt;""),HLOOKUP(P$2+$A2165,Sheet2!CB:NO,$B2165,0),"")</f>
        <v/>
      </c>
      <c r="Q2165" t="str">
        <f>IF(OR(HLOOKUP(Q$2+$A2165,Sheet2!CC:NO,$B2165,0),HLOOKUP(Q$2+$A2165,Sheet2!CC:NO,$B2165,0)&lt;&gt;""),HLOOKUP(Q$2+$A2165,Sheet2!CC:NO,$B2165,0),"")</f>
        <v/>
      </c>
    </row>
    <row r="2166" spans="1:17" x14ac:dyDescent="0.25">
      <c r="A2166" s="64">
        <f t="shared" si="267"/>
        <v>12</v>
      </c>
      <c r="B2166" s="64">
        <f t="shared" si="268"/>
        <v>221</v>
      </c>
      <c r="C2166" s="64">
        <f t="shared" si="269"/>
        <v>3</v>
      </c>
      <c r="D2166" s="64">
        <f t="shared" si="270"/>
        <v>217</v>
      </c>
      <c r="E2166" s="64">
        <f t="shared" si="271"/>
        <v>1081</v>
      </c>
      <c r="F2166" s="64" t="str">
        <f t="shared" si="264"/>
        <v/>
      </c>
      <c r="G2166" s="64" t="str">
        <f t="shared" si="265"/>
        <v/>
      </c>
      <c r="H2166" s="64" t="str">
        <f t="shared" si="266"/>
        <v/>
      </c>
      <c r="I2166" s="80" t="str">
        <f>IFERROR(VLOOKUP(D2166,Sheet2!A:B,2,0),"")</f>
        <v/>
      </c>
      <c r="J2166" s="64" t="str">
        <f>IFERROR(IF(I2166&lt;&gt;"",VLOOKUP(I2166,Sheet2!B:C,2,0),""),"")</f>
        <v/>
      </c>
      <c r="K2166" s="64" t="str">
        <f>IFERROR( IF(I2166&lt;&gt;"", HLOOKUP(L$2+$A2166,Sheet2!BX:NK,2,0),""),"")</f>
        <v/>
      </c>
      <c r="L2166" t="str">
        <f>IF(OR(HLOOKUP(L$2+$A2166,Sheet2!BX:NK,$B2166,0),HLOOKUP(L$2+$A2166,Sheet2!BX:NK,$B2166,0)&lt;&gt;""),HLOOKUP(L$2+$A2166,Sheet2!BX:NK,$B2166,0),"")</f>
        <v/>
      </c>
      <c r="M2166" t="str">
        <f>IF(OR(HLOOKUP(M$2+$A2166,Sheet2!BY:NL,$B2166,0),HLOOKUP(M$2+$A2166,Sheet2!BY:NL,$B2166,0)&lt;&gt;""),HLOOKUP(M$2+$A2166,Sheet2!BY:NL,$B2166,0),"")</f>
        <v/>
      </c>
      <c r="N2166" t="str">
        <f>IF(OR(HLOOKUP(N$2+$A2166,Sheet2!BZ:NM,$B2166,0),HLOOKUP(N$2+$A2166,Sheet2!BZ:NM,$B2166,0)&lt;&gt;""),HLOOKUP(N$2+$A2166,Sheet2!BZ:NM,$B2166,0),"")</f>
        <v/>
      </c>
      <c r="O2166" t="str">
        <f>IF(OR(HLOOKUP(O$2+$A2166,Sheet2!CA:NN,$B2166,0),HLOOKUP(O$2+$A2166,Sheet2!CA:NN,$B2166,0)&lt;&gt;""),HLOOKUP(O$2+$A2166,Sheet2!CA:NN,$B2166,0),"")</f>
        <v/>
      </c>
      <c r="P2166" t="str">
        <f>IF(OR(HLOOKUP(P$2+$A2166,Sheet2!CB:NO,$B2166,0),HLOOKUP(P$2+$A2166,Sheet2!CB:NO,$B2166,0)&lt;&gt;""),HLOOKUP(P$2+$A2166,Sheet2!CB:NO,$B2166,0),"")</f>
        <v/>
      </c>
      <c r="Q2166" t="str">
        <f>IF(OR(HLOOKUP(Q$2+$A2166,Sheet2!CC:NO,$B2166,0),HLOOKUP(Q$2+$A2166,Sheet2!CC:NO,$B2166,0)&lt;&gt;""),HLOOKUP(Q$2+$A2166,Sheet2!CC:NO,$B2166,0),"")</f>
        <v/>
      </c>
    </row>
    <row r="2167" spans="1:17" x14ac:dyDescent="0.25">
      <c r="A2167" s="64">
        <f t="shared" si="267"/>
        <v>18</v>
      </c>
      <c r="B2167" s="64">
        <f t="shared" si="268"/>
        <v>221</v>
      </c>
      <c r="C2167" s="64">
        <f t="shared" si="269"/>
        <v>4</v>
      </c>
      <c r="D2167" s="64">
        <f t="shared" si="270"/>
        <v>217</v>
      </c>
      <c r="E2167" s="64">
        <f t="shared" si="271"/>
        <v>1081</v>
      </c>
      <c r="F2167" s="64" t="str">
        <f t="shared" si="264"/>
        <v/>
      </c>
      <c r="G2167" s="64" t="str">
        <f t="shared" si="265"/>
        <v/>
      </c>
      <c r="H2167" s="64" t="str">
        <f t="shared" si="266"/>
        <v/>
      </c>
      <c r="I2167" s="80" t="str">
        <f>IFERROR(VLOOKUP(D2167,Sheet2!A:B,2,0),"")</f>
        <v/>
      </c>
      <c r="J2167" s="64" t="str">
        <f>IFERROR(IF(I2167&lt;&gt;"",VLOOKUP(I2167,Sheet2!B:C,2,0),""),"")</f>
        <v/>
      </c>
      <c r="K2167" s="64" t="str">
        <f>IFERROR( IF(I2167&lt;&gt;"", HLOOKUP(L$2+$A2167,Sheet2!BX:NK,2,0),""),"")</f>
        <v/>
      </c>
      <c r="L2167" t="str">
        <f>IF(OR(HLOOKUP(L$2+$A2167,Sheet2!BX:NK,$B2167,0),HLOOKUP(L$2+$A2167,Sheet2!BX:NK,$B2167,0)&lt;&gt;""),HLOOKUP(L$2+$A2167,Sheet2!BX:NK,$B2167,0),"")</f>
        <v/>
      </c>
      <c r="M2167" t="str">
        <f>IF(OR(HLOOKUP(M$2+$A2167,Sheet2!BY:NL,$B2167,0),HLOOKUP(M$2+$A2167,Sheet2!BY:NL,$B2167,0)&lt;&gt;""),HLOOKUP(M$2+$A2167,Sheet2!BY:NL,$B2167,0),"")</f>
        <v/>
      </c>
      <c r="N2167" t="str">
        <f>IF(OR(HLOOKUP(N$2+$A2167,Sheet2!BZ:NM,$B2167,0),HLOOKUP(N$2+$A2167,Sheet2!BZ:NM,$B2167,0)&lt;&gt;""),HLOOKUP(N$2+$A2167,Sheet2!BZ:NM,$B2167,0),"")</f>
        <v/>
      </c>
      <c r="O2167" t="str">
        <f>IF(OR(HLOOKUP(O$2+$A2167,Sheet2!CA:NN,$B2167,0),HLOOKUP(O$2+$A2167,Sheet2!CA:NN,$B2167,0)&lt;&gt;""),HLOOKUP(O$2+$A2167,Sheet2!CA:NN,$B2167,0),"")</f>
        <v/>
      </c>
      <c r="P2167" t="str">
        <f>IF(OR(HLOOKUP(P$2+$A2167,Sheet2!CB:NO,$B2167,0),HLOOKUP(P$2+$A2167,Sheet2!CB:NO,$B2167,0)&lt;&gt;""),HLOOKUP(P$2+$A2167,Sheet2!CB:NO,$B2167,0),"")</f>
        <v/>
      </c>
      <c r="Q2167" t="str">
        <f>IF(OR(HLOOKUP(Q$2+$A2167,Sheet2!CC:NO,$B2167,0),HLOOKUP(Q$2+$A2167,Sheet2!CC:NO,$B2167,0)&lt;&gt;""),HLOOKUP(Q$2+$A2167,Sheet2!CC:NO,$B2167,0),"")</f>
        <v/>
      </c>
    </row>
    <row r="2168" spans="1:17" x14ac:dyDescent="0.25">
      <c r="A2168" s="64">
        <f t="shared" si="267"/>
        <v>24</v>
      </c>
      <c r="B2168" s="64">
        <f t="shared" si="268"/>
        <v>221</v>
      </c>
      <c r="C2168" s="64">
        <f t="shared" si="269"/>
        <v>5</v>
      </c>
      <c r="D2168" s="64">
        <f t="shared" si="270"/>
        <v>217</v>
      </c>
      <c r="E2168" s="64">
        <f t="shared" si="271"/>
        <v>1081</v>
      </c>
      <c r="F2168" s="64" t="str">
        <f t="shared" si="264"/>
        <v/>
      </c>
      <c r="G2168" s="64" t="str">
        <f t="shared" si="265"/>
        <v/>
      </c>
      <c r="H2168" s="64" t="str">
        <f t="shared" si="266"/>
        <v/>
      </c>
      <c r="I2168" s="80" t="str">
        <f>IFERROR(VLOOKUP(D2168,Sheet2!A:B,2,0),"")</f>
        <v/>
      </c>
      <c r="J2168" s="64" t="str">
        <f>IFERROR(IF(I2168&lt;&gt;"",VLOOKUP(I2168,Sheet2!B:C,2,0),""),"")</f>
        <v/>
      </c>
      <c r="K2168" s="64" t="str">
        <f>IFERROR( IF(I2168&lt;&gt;"", HLOOKUP(L$2+$A2168,Sheet2!BX:NK,2,0),""),"")</f>
        <v/>
      </c>
      <c r="L2168" t="str">
        <f>IF(OR(HLOOKUP(L$2+$A2168,Sheet2!BX:NK,$B2168,0),HLOOKUP(L$2+$A2168,Sheet2!BX:NK,$B2168,0)&lt;&gt;""),HLOOKUP(L$2+$A2168,Sheet2!BX:NK,$B2168,0),"")</f>
        <v/>
      </c>
      <c r="M2168" t="str">
        <f>IF(OR(HLOOKUP(M$2+$A2168,Sheet2!BY:NL,$B2168,0),HLOOKUP(M$2+$A2168,Sheet2!BY:NL,$B2168,0)&lt;&gt;""),HLOOKUP(M$2+$A2168,Sheet2!BY:NL,$B2168,0),"")</f>
        <v/>
      </c>
      <c r="N2168" t="str">
        <f>IF(OR(HLOOKUP(N$2+$A2168,Sheet2!BZ:NM,$B2168,0),HLOOKUP(N$2+$A2168,Sheet2!BZ:NM,$B2168,0)&lt;&gt;""),HLOOKUP(N$2+$A2168,Sheet2!BZ:NM,$B2168,0),"")</f>
        <v/>
      </c>
      <c r="O2168" t="str">
        <f>IF(OR(HLOOKUP(O$2+$A2168,Sheet2!CA:NN,$B2168,0),HLOOKUP(O$2+$A2168,Sheet2!CA:NN,$B2168,0)&lt;&gt;""),HLOOKUP(O$2+$A2168,Sheet2!CA:NN,$B2168,0),"")</f>
        <v/>
      </c>
      <c r="P2168" t="str">
        <f>IF(OR(HLOOKUP(P$2+$A2168,Sheet2!CB:NO,$B2168,0),HLOOKUP(P$2+$A2168,Sheet2!CB:NO,$B2168,0)&lt;&gt;""),HLOOKUP(P$2+$A2168,Sheet2!CB:NO,$B2168,0),"")</f>
        <v/>
      </c>
      <c r="Q2168" t="str">
        <f>IF(OR(HLOOKUP(Q$2+$A2168,Sheet2!CC:NO,$B2168,0),HLOOKUP(Q$2+$A2168,Sheet2!CC:NO,$B2168,0)&lt;&gt;""),HLOOKUP(Q$2+$A2168,Sheet2!CC:NO,$B2168,0),"")</f>
        <v/>
      </c>
    </row>
    <row r="2169" spans="1:17" x14ac:dyDescent="0.25">
      <c r="A2169" s="64">
        <f t="shared" si="267"/>
        <v>30</v>
      </c>
      <c r="B2169" s="64">
        <f t="shared" si="268"/>
        <v>221</v>
      </c>
      <c r="C2169" s="64">
        <f t="shared" si="269"/>
        <v>6</v>
      </c>
      <c r="D2169" s="64">
        <f t="shared" si="270"/>
        <v>217</v>
      </c>
      <c r="E2169" s="64">
        <f t="shared" si="271"/>
        <v>1081</v>
      </c>
      <c r="F2169" s="64" t="str">
        <f t="shared" si="264"/>
        <v/>
      </c>
      <c r="G2169" s="64" t="str">
        <f t="shared" si="265"/>
        <v/>
      </c>
      <c r="H2169" s="64" t="str">
        <f t="shared" si="266"/>
        <v/>
      </c>
      <c r="I2169" s="80" t="str">
        <f>IFERROR(VLOOKUP(D2169,Sheet2!A:B,2,0),"")</f>
        <v/>
      </c>
      <c r="J2169" s="64" t="str">
        <f>IFERROR(IF(I2169&lt;&gt;"",VLOOKUP(I2169,Sheet2!B:C,2,0),""),"")</f>
        <v/>
      </c>
      <c r="K2169" s="64" t="str">
        <f>IFERROR( IF(I2169&lt;&gt;"", HLOOKUP(L$2+$A2169,Sheet2!BX:NK,2,0),""),"")</f>
        <v/>
      </c>
      <c r="L2169" t="str">
        <f>IF(OR(HLOOKUP(L$2+$A2169,Sheet2!BX:NK,$B2169,0),HLOOKUP(L$2+$A2169,Sheet2!BX:NK,$B2169,0)&lt;&gt;""),HLOOKUP(L$2+$A2169,Sheet2!BX:NK,$B2169,0),"")</f>
        <v/>
      </c>
      <c r="M2169" t="str">
        <f>IF(OR(HLOOKUP(M$2+$A2169,Sheet2!BY:NL,$B2169,0),HLOOKUP(M$2+$A2169,Sheet2!BY:NL,$B2169,0)&lt;&gt;""),HLOOKUP(M$2+$A2169,Sheet2!BY:NL,$B2169,0),"")</f>
        <v/>
      </c>
      <c r="N2169" t="str">
        <f>IF(OR(HLOOKUP(N$2+$A2169,Sheet2!BZ:NM,$B2169,0),HLOOKUP(N$2+$A2169,Sheet2!BZ:NM,$B2169,0)&lt;&gt;""),HLOOKUP(N$2+$A2169,Sheet2!BZ:NM,$B2169,0),"")</f>
        <v/>
      </c>
      <c r="O2169" t="str">
        <f>IF(OR(HLOOKUP(O$2+$A2169,Sheet2!CA:NN,$B2169,0),HLOOKUP(O$2+$A2169,Sheet2!CA:NN,$B2169,0)&lt;&gt;""),HLOOKUP(O$2+$A2169,Sheet2!CA:NN,$B2169,0),"")</f>
        <v/>
      </c>
      <c r="P2169" t="str">
        <f>IF(OR(HLOOKUP(P$2+$A2169,Sheet2!CB:NO,$B2169,0),HLOOKUP(P$2+$A2169,Sheet2!CB:NO,$B2169,0)&lt;&gt;""),HLOOKUP(P$2+$A2169,Sheet2!CB:NO,$B2169,0),"")</f>
        <v/>
      </c>
      <c r="Q2169" t="str">
        <f>IF(OR(HLOOKUP(Q$2+$A2169,Sheet2!CC:NO,$B2169,0),HLOOKUP(Q$2+$A2169,Sheet2!CC:NO,$B2169,0)&lt;&gt;""),HLOOKUP(Q$2+$A2169,Sheet2!CC:NO,$B2169,0),"")</f>
        <v/>
      </c>
    </row>
    <row r="2170" spans="1:17" x14ac:dyDescent="0.25">
      <c r="A2170" s="64">
        <f t="shared" si="267"/>
        <v>36</v>
      </c>
      <c r="B2170" s="64">
        <f t="shared" si="268"/>
        <v>221</v>
      </c>
      <c r="C2170" s="64">
        <f t="shared" si="269"/>
        <v>7</v>
      </c>
      <c r="D2170" s="64">
        <f t="shared" si="270"/>
        <v>217</v>
      </c>
      <c r="E2170" s="64">
        <f t="shared" si="271"/>
        <v>1081</v>
      </c>
      <c r="F2170" s="64" t="str">
        <f t="shared" si="264"/>
        <v/>
      </c>
      <c r="G2170" s="64" t="str">
        <f t="shared" si="265"/>
        <v/>
      </c>
      <c r="H2170" s="64" t="str">
        <f t="shared" si="266"/>
        <v/>
      </c>
      <c r="I2170" s="80" t="str">
        <f>IFERROR(VLOOKUP(D2170,Sheet2!A:B,2,0),"")</f>
        <v/>
      </c>
      <c r="J2170" s="64" t="str">
        <f>IFERROR(IF(I2170&lt;&gt;"",VLOOKUP(I2170,Sheet2!B:C,2,0),""),"")</f>
        <v/>
      </c>
      <c r="K2170" s="64" t="str">
        <f>IFERROR( IF(I2170&lt;&gt;"", HLOOKUP(L$2+$A2170,Sheet2!BX:NK,2,0),""),"")</f>
        <v/>
      </c>
      <c r="L2170" t="str">
        <f>IF(OR(HLOOKUP(L$2+$A2170,Sheet2!BX:NK,$B2170,0),HLOOKUP(L$2+$A2170,Sheet2!BX:NK,$B2170,0)&lt;&gt;""),HLOOKUP(L$2+$A2170,Sheet2!BX:NK,$B2170,0),"")</f>
        <v/>
      </c>
      <c r="M2170" t="str">
        <f>IF(OR(HLOOKUP(M$2+$A2170,Sheet2!BY:NL,$B2170,0),HLOOKUP(M$2+$A2170,Sheet2!BY:NL,$B2170,0)&lt;&gt;""),HLOOKUP(M$2+$A2170,Sheet2!BY:NL,$B2170,0),"")</f>
        <v/>
      </c>
      <c r="N2170" t="str">
        <f>IF(OR(HLOOKUP(N$2+$A2170,Sheet2!BZ:NM,$B2170,0),HLOOKUP(N$2+$A2170,Sheet2!BZ:NM,$B2170,0)&lt;&gt;""),HLOOKUP(N$2+$A2170,Sheet2!BZ:NM,$B2170,0),"")</f>
        <v/>
      </c>
      <c r="O2170" t="str">
        <f>IF(OR(HLOOKUP(O$2+$A2170,Sheet2!CA:NN,$B2170,0),HLOOKUP(O$2+$A2170,Sheet2!CA:NN,$B2170,0)&lt;&gt;""),HLOOKUP(O$2+$A2170,Sheet2!CA:NN,$B2170,0),"")</f>
        <v/>
      </c>
      <c r="P2170" t="str">
        <f>IF(OR(HLOOKUP(P$2+$A2170,Sheet2!CB:NO,$B2170,0),HLOOKUP(P$2+$A2170,Sheet2!CB:NO,$B2170,0)&lt;&gt;""),HLOOKUP(P$2+$A2170,Sheet2!CB:NO,$B2170,0),"")</f>
        <v/>
      </c>
      <c r="Q2170" t="str">
        <f>IF(OR(HLOOKUP(Q$2+$A2170,Sheet2!CC:NO,$B2170,0),HLOOKUP(Q$2+$A2170,Sheet2!CC:NO,$B2170,0)&lt;&gt;""),HLOOKUP(Q$2+$A2170,Sheet2!CC:NO,$B2170,0),"")</f>
        <v/>
      </c>
    </row>
    <row r="2171" spans="1:17" x14ac:dyDescent="0.25">
      <c r="A2171" s="64">
        <f t="shared" si="267"/>
        <v>42</v>
      </c>
      <c r="B2171" s="64">
        <f t="shared" si="268"/>
        <v>221</v>
      </c>
      <c r="C2171" s="64">
        <f t="shared" si="269"/>
        <v>8</v>
      </c>
      <c r="D2171" s="64">
        <f t="shared" si="270"/>
        <v>217</v>
      </c>
      <c r="E2171" s="64">
        <f t="shared" si="271"/>
        <v>1081</v>
      </c>
      <c r="F2171" s="64" t="str">
        <f t="shared" si="264"/>
        <v/>
      </c>
      <c r="G2171" s="64" t="str">
        <f t="shared" si="265"/>
        <v/>
      </c>
      <c r="H2171" s="64" t="str">
        <f t="shared" si="266"/>
        <v/>
      </c>
      <c r="I2171" s="80" t="str">
        <f>IFERROR(VLOOKUP(D2171,Sheet2!A:B,2,0),"")</f>
        <v/>
      </c>
      <c r="J2171" s="64" t="str">
        <f>IFERROR(IF(I2171&lt;&gt;"",VLOOKUP(I2171,Sheet2!B:C,2,0),""),"")</f>
        <v/>
      </c>
      <c r="K2171" s="64" t="str">
        <f>IFERROR( IF(I2171&lt;&gt;"", HLOOKUP(L$2+$A2171,Sheet2!BX:NK,2,0),""),"")</f>
        <v/>
      </c>
      <c r="L2171" t="str">
        <f>IF(OR(HLOOKUP(L$2+$A2171,Sheet2!BX:NK,$B2171,0),HLOOKUP(L$2+$A2171,Sheet2!BX:NK,$B2171,0)&lt;&gt;""),HLOOKUP(L$2+$A2171,Sheet2!BX:NK,$B2171,0),"")</f>
        <v/>
      </c>
      <c r="M2171" t="str">
        <f>IF(OR(HLOOKUP(M$2+$A2171,Sheet2!BY:NL,$B2171,0),HLOOKUP(M$2+$A2171,Sheet2!BY:NL,$B2171,0)&lt;&gt;""),HLOOKUP(M$2+$A2171,Sheet2!BY:NL,$B2171,0),"")</f>
        <v/>
      </c>
      <c r="N2171" t="str">
        <f>IF(OR(HLOOKUP(N$2+$A2171,Sheet2!BZ:NM,$B2171,0),HLOOKUP(N$2+$A2171,Sheet2!BZ:NM,$B2171,0)&lt;&gt;""),HLOOKUP(N$2+$A2171,Sheet2!BZ:NM,$B2171,0),"")</f>
        <v/>
      </c>
      <c r="O2171" t="str">
        <f>IF(OR(HLOOKUP(O$2+$A2171,Sheet2!CA:NN,$B2171,0),HLOOKUP(O$2+$A2171,Sheet2!CA:NN,$B2171,0)&lt;&gt;""),HLOOKUP(O$2+$A2171,Sheet2!CA:NN,$B2171,0),"")</f>
        <v/>
      </c>
      <c r="P2171" t="str">
        <f>IF(OR(HLOOKUP(P$2+$A2171,Sheet2!CB:NO,$B2171,0),HLOOKUP(P$2+$A2171,Sheet2!CB:NO,$B2171,0)&lt;&gt;""),HLOOKUP(P$2+$A2171,Sheet2!CB:NO,$B2171,0),"")</f>
        <v/>
      </c>
      <c r="Q2171" t="str">
        <f>IF(OR(HLOOKUP(Q$2+$A2171,Sheet2!CC:NO,$B2171,0),HLOOKUP(Q$2+$A2171,Sheet2!CC:NO,$B2171,0)&lt;&gt;""),HLOOKUP(Q$2+$A2171,Sheet2!CC:NO,$B2171,0),"")</f>
        <v/>
      </c>
    </row>
    <row r="2172" spans="1:17" x14ac:dyDescent="0.25">
      <c r="A2172" s="64">
        <f t="shared" si="267"/>
        <v>48</v>
      </c>
      <c r="B2172" s="64">
        <f t="shared" si="268"/>
        <v>221</v>
      </c>
      <c r="C2172" s="64">
        <f t="shared" si="269"/>
        <v>9</v>
      </c>
      <c r="D2172" s="64">
        <f t="shared" si="270"/>
        <v>217</v>
      </c>
      <c r="E2172" s="64">
        <f t="shared" si="271"/>
        <v>1081</v>
      </c>
      <c r="F2172" s="64" t="str">
        <f t="shared" si="264"/>
        <v/>
      </c>
      <c r="G2172" s="64" t="str">
        <f t="shared" si="265"/>
        <v/>
      </c>
      <c r="H2172" s="64" t="str">
        <f t="shared" si="266"/>
        <v/>
      </c>
      <c r="I2172" s="80" t="str">
        <f>IFERROR(VLOOKUP(D2172,Sheet2!A:B,2,0),"")</f>
        <v/>
      </c>
      <c r="J2172" s="64" t="str">
        <f>IFERROR(IF(I2172&lt;&gt;"",VLOOKUP(I2172,Sheet2!B:C,2,0),""),"")</f>
        <v/>
      </c>
      <c r="K2172" s="64" t="str">
        <f>IFERROR( IF(I2172&lt;&gt;"", HLOOKUP(L$2+$A2172,Sheet2!BX:NK,2,0),""),"")</f>
        <v/>
      </c>
      <c r="L2172" t="str">
        <f>IF(OR(HLOOKUP(L$2+$A2172,Sheet2!BX:NK,$B2172,0),HLOOKUP(L$2+$A2172,Sheet2!BX:NK,$B2172,0)&lt;&gt;""),HLOOKUP(L$2+$A2172,Sheet2!BX:NK,$B2172,0),"")</f>
        <v/>
      </c>
      <c r="M2172" t="str">
        <f>IF(OR(HLOOKUP(M$2+$A2172,Sheet2!BY:NL,$B2172,0),HLOOKUP(M$2+$A2172,Sheet2!BY:NL,$B2172,0)&lt;&gt;""),HLOOKUP(M$2+$A2172,Sheet2!BY:NL,$B2172,0),"")</f>
        <v/>
      </c>
      <c r="N2172" t="str">
        <f>IF(OR(HLOOKUP(N$2+$A2172,Sheet2!BZ:NM,$B2172,0),HLOOKUP(N$2+$A2172,Sheet2!BZ:NM,$B2172,0)&lt;&gt;""),HLOOKUP(N$2+$A2172,Sheet2!BZ:NM,$B2172,0),"")</f>
        <v/>
      </c>
      <c r="O2172" t="str">
        <f>IF(OR(HLOOKUP(O$2+$A2172,Sheet2!CA:NN,$B2172,0),HLOOKUP(O$2+$A2172,Sheet2!CA:NN,$B2172,0)&lt;&gt;""),HLOOKUP(O$2+$A2172,Sheet2!CA:NN,$B2172,0),"")</f>
        <v/>
      </c>
      <c r="P2172" t="str">
        <f>IF(OR(HLOOKUP(P$2+$A2172,Sheet2!CB:NO,$B2172,0),HLOOKUP(P$2+$A2172,Sheet2!CB:NO,$B2172,0)&lt;&gt;""),HLOOKUP(P$2+$A2172,Sheet2!CB:NO,$B2172,0),"")</f>
        <v/>
      </c>
      <c r="Q2172" t="str">
        <f>IF(OR(HLOOKUP(Q$2+$A2172,Sheet2!CC:NO,$B2172,0),HLOOKUP(Q$2+$A2172,Sheet2!CC:NO,$B2172,0)&lt;&gt;""),HLOOKUP(Q$2+$A2172,Sheet2!CC:NO,$B2172,0),"")</f>
        <v/>
      </c>
    </row>
    <row r="2173" spans="1:17" x14ac:dyDescent="0.25">
      <c r="A2173" s="64">
        <f t="shared" si="267"/>
        <v>54</v>
      </c>
      <c r="B2173" s="64">
        <f t="shared" si="268"/>
        <v>221</v>
      </c>
      <c r="C2173" s="64">
        <f t="shared" si="269"/>
        <v>10</v>
      </c>
      <c r="D2173" s="64">
        <f t="shared" si="270"/>
        <v>217</v>
      </c>
      <c r="E2173" s="64">
        <f t="shared" si="271"/>
        <v>1081</v>
      </c>
      <c r="F2173" s="64" t="str">
        <f t="shared" si="264"/>
        <v/>
      </c>
      <c r="G2173" s="64" t="str">
        <f t="shared" si="265"/>
        <v/>
      </c>
      <c r="H2173" s="64" t="str">
        <f t="shared" si="266"/>
        <v/>
      </c>
      <c r="I2173" s="80" t="str">
        <f>IFERROR(VLOOKUP(D2173,Sheet2!A:B,2,0),"")</f>
        <v/>
      </c>
      <c r="J2173" s="64" t="str">
        <f>IFERROR(IF(I2173&lt;&gt;"",VLOOKUP(I2173,Sheet2!B:C,2,0),""),"")</f>
        <v/>
      </c>
      <c r="K2173" s="64" t="str">
        <f>IFERROR( IF(I2173&lt;&gt;"", HLOOKUP(L$2+$A2173,Sheet2!BX:NK,2,0),""),"")</f>
        <v/>
      </c>
      <c r="L2173" t="str">
        <f>IF(OR(HLOOKUP(L$2+$A2173,Sheet2!BX:NK,$B2173,0),HLOOKUP(L$2+$A2173,Sheet2!BX:NK,$B2173,0)&lt;&gt;""),HLOOKUP(L$2+$A2173,Sheet2!BX:NK,$B2173,0),"")</f>
        <v/>
      </c>
      <c r="M2173" t="str">
        <f>IF(OR(HLOOKUP(M$2+$A2173,Sheet2!BY:NL,$B2173,0),HLOOKUP(M$2+$A2173,Sheet2!BY:NL,$B2173,0)&lt;&gt;""),HLOOKUP(M$2+$A2173,Sheet2!BY:NL,$B2173,0),"")</f>
        <v/>
      </c>
      <c r="N2173" t="str">
        <f>IF(OR(HLOOKUP(N$2+$A2173,Sheet2!BZ:NM,$B2173,0),HLOOKUP(N$2+$A2173,Sheet2!BZ:NM,$B2173,0)&lt;&gt;""),HLOOKUP(N$2+$A2173,Sheet2!BZ:NM,$B2173,0),"")</f>
        <v/>
      </c>
      <c r="O2173" t="str">
        <f>IF(OR(HLOOKUP(O$2+$A2173,Sheet2!CA:NN,$B2173,0),HLOOKUP(O$2+$A2173,Sheet2!CA:NN,$B2173,0)&lt;&gt;""),HLOOKUP(O$2+$A2173,Sheet2!CA:NN,$B2173,0),"")</f>
        <v/>
      </c>
      <c r="P2173" t="str">
        <f>IF(OR(HLOOKUP(P$2+$A2173,Sheet2!CB:NO,$B2173,0),HLOOKUP(P$2+$A2173,Sheet2!CB:NO,$B2173,0)&lt;&gt;""),HLOOKUP(P$2+$A2173,Sheet2!CB:NO,$B2173,0),"")</f>
        <v/>
      </c>
      <c r="Q2173" t="str">
        <f>IF(OR(HLOOKUP(Q$2+$A2173,Sheet2!CC:NO,$B2173,0),HLOOKUP(Q$2+$A2173,Sheet2!CC:NO,$B2173,0)&lt;&gt;""),HLOOKUP(Q$2+$A2173,Sheet2!CC:NO,$B2173,0),"")</f>
        <v/>
      </c>
    </row>
    <row r="2174" spans="1:17" x14ac:dyDescent="0.25">
      <c r="A2174" s="64">
        <f t="shared" si="267"/>
        <v>0</v>
      </c>
      <c r="B2174" s="64">
        <f t="shared" si="268"/>
        <v>222</v>
      </c>
      <c r="C2174" s="64">
        <f t="shared" si="269"/>
        <v>1</v>
      </c>
      <c r="D2174" s="64">
        <f t="shared" si="270"/>
        <v>218</v>
      </c>
      <c r="E2174" s="64">
        <f t="shared" si="271"/>
        <v>1086</v>
      </c>
      <c r="F2174" s="64" t="str">
        <f t="shared" si="264"/>
        <v/>
      </c>
      <c r="G2174" s="64" t="str">
        <f t="shared" si="265"/>
        <v/>
      </c>
      <c r="H2174" s="64" t="str">
        <f t="shared" si="266"/>
        <v/>
      </c>
      <c r="I2174" s="80" t="str">
        <f>IFERROR(VLOOKUP(D2174,Sheet2!A:B,2,0),"")</f>
        <v/>
      </c>
      <c r="J2174" s="64" t="str">
        <f>IFERROR(IF(I2174&lt;&gt;"",VLOOKUP(I2174,Sheet2!B:C,2,0),""),"")</f>
        <v/>
      </c>
      <c r="K2174" s="64" t="str">
        <f>IFERROR( IF(I2174&lt;&gt;"", HLOOKUP(L$2+$A2174,Sheet2!BX:NK,2,0),""),"")</f>
        <v/>
      </c>
      <c r="L2174" t="str">
        <f>IF(OR(HLOOKUP(L$2+$A2174,Sheet2!BX:NK,$B2174,0),HLOOKUP(L$2+$A2174,Sheet2!BX:NK,$B2174,0)&lt;&gt;""),HLOOKUP(L$2+$A2174,Sheet2!BX:NK,$B2174,0),"")</f>
        <v/>
      </c>
      <c r="M2174" t="str">
        <f>IF(OR(HLOOKUP(M$2+$A2174,Sheet2!BY:NL,$B2174,0),HLOOKUP(M$2+$A2174,Sheet2!BY:NL,$B2174,0)&lt;&gt;""),HLOOKUP(M$2+$A2174,Sheet2!BY:NL,$B2174,0),"")</f>
        <v/>
      </c>
      <c r="N2174" t="str">
        <f>IF(OR(HLOOKUP(N$2+$A2174,Sheet2!BZ:NM,$B2174,0),HLOOKUP(N$2+$A2174,Sheet2!BZ:NM,$B2174,0)&lt;&gt;""),HLOOKUP(N$2+$A2174,Sheet2!BZ:NM,$B2174,0),"")</f>
        <v/>
      </c>
      <c r="O2174" t="str">
        <f>IF(OR(HLOOKUP(O$2+$A2174,Sheet2!CA:NN,$B2174,0),HLOOKUP(O$2+$A2174,Sheet2!CA:NN,$B2174,0)&lt;&gt;""),HLOOKUP(O$2+$A2174,Sheet2!CA:NN,$B2174,0),"")</f>
        <v/>
      </c>
      <c r="P2174" t="str">
        <f>IF(OR(HLOOKUP(P$2+$A2174,Sheet2!CB:NO,$B2174,0),HLOOKUP(P$2+$A2174,Sheet2!CB:NO,$B2174,0)&lt;&gt;""),HLOOKUP(P$2+$A2174,Sheet2!CB:NO,$B2174,0),"")</f>
        <v/>
      </c>
      <c r="Q2174" t="str">
        <f>IF(OR(HLOOKUP(Q$2+$A2174,Sheet2!CC:NO,$B2174,0),HLOOKUP(Q$2+$A2174,Sheet2!CC:NO,$B2174,0)&lt;&gt;""),HLOOKUP(Q$2+$A2174,Sheet2!CC:NO,$B2174,0),"")</f>
        <v/>
      </c>
    </row>
    <row r="2175" spans="1:17" x14ac:dyDescent="0.25">
      <c r="A2175" s="64">
        <f t="shared" si="267"/>
        <v>6</v>
      </c>
      <c r="B2175" s="64">
        <f t="shared" si="268"/>
        <v>222</v>
      </c>
      <c r="C2175" s="64">
        <f t="shared" si="269"/>
        <v>2</v>
      </c>
      <c r="D2175" s="64">
        <f t="shared" si="270"/>
        <v>218</v>
      </c>
      <c r="E2175" s="64">
        <f t="shared" si="271"/>
        <v>1086</v>
      </c>
      <c r="F2175" s="64" t="str">
        <f t="shared" si="264"/>
        <v/>
      </c>
      <c r="G2175" s="64" t="str">
        <f t="shared" si="265"/>
        <v/>
      </c>
      <c r="H2175" s="64" t="str">
        <f t="shared" si="266"/>
        <v/>
      </c>
      <c r="I2175" s="80" t="str">
        <f>IFERROR(VLOOKUP(D2175,Sheet2!A:B,2,0),"")</f>
        <v/>
      </c>
      <c r="J2175" s="64" t="str">
        <f>IFERROR(IF(I2175&lt;&gt;"",VLOOKUP(I2175,Sheet2!B:C,2,0),""),"")</f>
        <v/>
      </c>
      <c r="K2175" s="64" t="str">
        <f>IFERROR( IF(I2175&lt;&gt;"", HLOOKUP(L$2+$A2175,Sheet2!BX:NK,2,0),""),"")</f>
        <v/>
      </c>
      <c r="L2175" t="str">
        <f>IF(OR(HLOOKUP(L$2+$A2175,Sheet2!BX:NK,$B2175,0),HLOOKUP(L$2+$A2175,Sheet2!BX:NK,$B2175,0)&lt;&gt;""),HLOOKUP(L$2+$A2175,Sheet2!BX:NK,$B2175,0),"")</f>
        <v/>
      </c>
      <c r="M2175" t="str">
        <f>IF(OR(HLOOKUP(M$2+$A2175,Sheet2!BY:NL,$B2175,0),HLOOKUP(M$2+$A2175,Sheet2!BY:NL,$B2175,0)&lt;&gt;""),HLOOKUP(M$2+$A2175,Sheet2!BY:NL,$B2175,0),"")</f>
        <v/>
      </c>
      <c r="N2175" t="str">
        <f>IF(OR(HLOOKUP(N$2+$A2175,Sheet2!BZ:NM,$B2175,0),HLOOKUP(N$2+$A2175,Sheet2!BZ:NM,$B2175,0)&lt;&gt;""),HLOOKUP(N$2+$A2175,Sheet2!BZ:NM,$B2175,0),"")</f>
        <v/>
      </c>
      <c r="O2175" t="str">
        <f>IF(OR(HLOOKUP(O$2+$A2175,Sheet2!CA:NN,$B2175,0),HLOOKUP(O$2+$A2175,Sheet2!CA:NN,$B2175,0)&lt;&gt;""),HLOOKUP(O$2+$A2175,Sheet2!CA:NN,$B2175,0),"")</f>
        <v/>
      </c>
      <c r="P2175" t="str">
        <f>IF(OR(HLOOKUP(P$2+$A2175,Sheet2!CB:NO,$B2175,0),HLOOKUP(P$2+$A2175,Sheet2!CB:NO,$B2175,0)&lt;&gt;""),HLOOKUP(P$2+$A2175,Sheet2!CB:NO,$B2175,0),"")</f>
        <v/>
      </c>
      <c r="Q2175" t="str">
        <f>IF(OR(HLOOKUP(Q$2+$A2175,Sheet2!CC:NO,$B2175,0),HLOOKUP(Q$2+$A2175,Sheet2!CC:NO,$B2175,0)&lt;&gt;""),HLOOKUP(Q$2+$A2175,Sheet2!CC:NO,$B2175,0),"")</f>
        <v/>
      </c>
    </row>
    <row r="2176" spans="1:17" x14ac:dyDescent="0.25">
      <c r="A2176" s="64">
        <f t="shared" si="267"/>
        <v>12</v>
      </c>
      <c r="B2176" s="64">
        <f t="shared" si="268"/>
        <v>222</v>
      </c>
      <c r="C2176" s="64">
        <f t="shared" si="269"/>
        <v>3</v>
      </c>
      <c r="D2176" s="64">
        <f t="shared" si="270"/>
        <v>218</v>
      </c>
      <c r="E2176" s="64">
        <f t="shared" si="271"/>
        <v>1086</v>
      </c>
      <c r="F2176" s="64" t="str">
        <f t="shared" si="264"/>
        <v/>
      </c>
      <c r="G2176" s="64" t="str">
        <f t="shared" si="265"/>
        <v/>
      </c>
      <c r="H2176" s="64" t="str">
        <f t="shared" si="266"/>
        <v/>
      </c>
      <c r="I2176" s="80" t="str">
        <f>IFERROR(VLOOKUP(D2176,Sheet2!A:B,2,0),"")</f>
        <v/>
      </c>
      <c r="J2176" s="64" t="str">
        <f>IFERROR(IF(I2176&lt;&gt;"",VLOOKUP(I2176,Sheet2!B:C,2,0),""),"")</f>
        <v/>
      </c>
      <c r="K2176" s="64" t="str">
        <f>IFERROR( IF(I2176&lt;&gt;"", HLOOKUP(L$2+$A2176,Sheet2!BX:NK,2,0),""),"")</f>
        <v/>
      </c>
      <c r="L2176" t="str">
        <f>IF(OR(HLOOKUP(L$2+$A2176,Sheet2!BX:NK,$B2176,0),HLOOKUP(L$2+$A2176,Sheet2!BX:NK,$B2176,0)&lt;&gt;""),HLOOKUP(L$2+$A2176,Sheet2!BX:NK,$B2176,0),"")</f>
        <v/>
      </c>
      <c r="M2176" t="str">
        <f>IF(OR(HLOOKUP(M$2+$A2176,Sheet2!BY:NL,$B2176,0),HLOOKUP(M$2+$A2176,Sheet2!BY:NL,$B2176,0)&lt;&gt;""),HLOOKUP(M$2+$A2176,Sheet2!BY:NL,$B2176,0),"")</f>
        <v/>
      </c>
      <c r="N2176" t="str">
        <f>IF(OR(HLOOKUP(N$2+$A2176,Sheet2!BZ:NM,$B2176,0),HLOOKUP(N$2+$A2176,Sheet2!BZ:NM,$B2176,0)&lt;&gt;""),HLOOKUP(N$2+$A2176,Sheet2!BZ:NM,$B2176,0),"")</f>
        <v/>
      </c>
      <c r="O2176" t="str">
        <f>IF(OR(HLOOKUP(O$2+$A2176,Sheet2!CA:NN,$B2176,0),HLOOKUP(O$2+$A2176,Sheet2!CA:NN,$B2176,0)&lt;&gt;""),HLOOKUP(O$2+$A2176,Sheet2!CA:NN,$B2176,0),"")</f>
        <v/>
      </c>
      <c r="P2176" t="str">
        <f>IF(OR(HLOOKUP(P$2+$A2176,Sheet2!CB:NO,$B2176,0),HLOOKUP(P$2+$A2176,Sheet2!CB:NO,$B2176,0)&lt;&gt;""),HLOOKUP(P$2+$A2176,Sheet2!CB:NO,$B2176,0),"")</f>
        <v/>
      </c>
      <c r="Q2176" t="str">
        <f>IF(OR(HLOOKUP(Q$2+$A2176,Sheet2!CC:NO,$B2176,0),HLOOKUP(Q$2+$A2176,Sheet2!CC:NO,$B2176,0)&lt;&gt;""),HLOOKUP(Q$2+$A2176,Sheet2!CC:NO,$B2176,0),"")</f>
        <v/>
      </c>
    </row>
    <row r="2177" spans="1:17" x14ac:dyDescent="0.25">
      <c r="A2177" s="64">
        <f t="shared" si="267"/>
        <v>18</v>
      </c>
      <c r="B2177" s="64">
        <f t="shared" si="268"/>
        <v>222</v>
      </c>
      <c r="C2177" s="64">
        <f t="shared" si="269"/>
        <v>4</v>
      </c>
      <c r="D2177" s="64">
        <f t="shared" si="270"/>
        <v>218</v>
      </c>
      <c r="E2177" s="64">
        <f t="shared" si="271"/>
        <v>1086</v>
      </c>
      <c r="F2177" s="64" t="str">
        <f t="shared" si="264"/>
        <v/>
      </c>
      <c r="G2177" s="64" t="str">
        <f t="shared" si="265"/>
        <v/>
      </c>
      <c r="H2177" s="64" t="str">
        <f t="shared" si="266"/>
        <v/>
      </c>
      <c r="I2177" s="80" t="str">
        <f>IFERROR(VLOOKUP(D2177,Sheet2!A:B,2,0),"")</f>
        <v/>
      </c>
      <c r="J2177" s="64" t="str">
        <f>IFERROR(IF(I2177&lt;&gt;"",VLOOKUP(I2177,Sheet2!B:C,2,0),""),"")</f>
        <v/>
      </c>
      <c r="K2177" s="64" t="str">
        <f>IFERROR( IF(I2177&lt;&gt;"", HLOOKUP(L$2+$A2177,Sheet2!BX:NK,2,0),""),"")</f>
        <v/>
      </c>
      <c r="L2177" t="str">
        <f>IF(OR(HLOOKUP(L$2+$A2177,Sheet2!BX:NK,$B2177,0),HLOOKUP(L$2+$A2177,Sheet2!BX:NK,$B2177,0)&lt;&gt;""),HLOOKUP(L$2+$A2177,Sheet2!BX:NK,$B2177,0),"")</f>
        <v/>
      </c>
      <c r="M2177" t="str">
        <f>IF(OR(HLOOKUP(M$2+$A2177,Sheet2!BY:NL,$B2177,0),HLOOKUP(M$2+$A2177,Sheet2!BY:NL,$B2177,0)&lt;&gt;""),HLOOKUP(M$2+$A2177,Sheet2!BY:NL,$B2177,0),"")</f>
        <v/>
      </c>
      <c r="N2177" t="str">
        <f>IF(OR(HLOOKUP(N$2+$A2177,Sheet2!BZ:NM,$B2177,0),HLOOKUP(N$2+$A2177,Sheet2!BZ:NM,$B2177,0)&lt;&gt;""),HLOOKUP(N$2+$A2177,Sheet2!BZ:NM,$B2177,0),"")</f>
        <v/>
      </c>
      <c r="O2177" t="str">
        <f>IF(OR(HLOOKUP(O$2+$A2177,Sheet2!CA:NN,$B2177,0),HLOOKUP(O$2+$A2177,Sheet2!CA:NN,$B2177,0)&lt;&gt;""),HLOOKUP(O$2+$A2177,Sheet2!CA:NN,$B2177,0),"")</f>
        <v/>
      </c>
      <c r="P2177" t="str">
        <f>IF(OR(HLOOKUP(P$2+$A2177,Sheet2!CB:NO,$B2177,0),HLOOKUP(P$2+$A2177,Sheet2!CB:NO,$B2177,0)&lt;&gt;""),HLOOKUP(P$2+$A2177,Sheet2!CB:NO,$B2177,0),"")</f>
        <v/>
      </c>
      <c r="Q2177" t="str">
        <f>IF(OR(HLOOKUP(Q$2+$A2177,Sheet2!CC:NO,$B2177,0),HLOOKUP(Q$2+$A2177,Sheet2!CC:NO,$B2177,0)&lt;&gt;""),HLOOKUP(Q$2+$A2177,Sheet2!CC:NO,$B2177,0),"")</f>
        <v/>
      </c>
    </row>
    <row r="2178" spans="1:17" x14ac:dyDescent="0.25">
      <c r="A2178" s="64">
        <f t="shared" si="267"/>
        <v>24</v>
      </c>
      <c r="B2178" s="64">
        <f t="shared" si="268"/>
        <v>222</v>
      </c>
      <c r="C2178" s="64">
        <f t="shared" si="269"/>
        <v>5</v>
      </c>
      <c r="D2178" s="64">
        <f t="shared" si="270"/>
        <v>218</v>
      </c>
      <c r="E2178" s="64">
        <f t="shared" si="271"/>
        <v>1086</v>
      </c>
      <c r="F2178" s="64" t="str">
        <f t="shared" si="264"/>
        <v/>
      </c>
      <c r="G2178" s="64" t="str">
        <f t="shared" si="265"/>
        <v/>
      </c>
      <c r="H2178" s="64" t="str">
        <f t="shared" si="266"/>
        <v/>
      </c>
      <c r="I2178" s="80" t="str">
        <f>IFERROR(VLOOKUP(D2178,Sheet2!A:B,2,0),"")</f>
        <v/>
      </c>
      <c r="J2178" s="64" t="str">
        <f>IFERROR(IF(I2178&lt;&gt;"",VLOOKUP(I2178,Sheet2!B:C,2,0),""),"")</f>
        <v/>
      </c>
      <c r="K2178" s="64" t="str">
        <f>IFERROR( IF(I2178&lt;&gt;"", HLOOKUP(L$2+$A2178,Sheet2!BX:NK,2,0),""),"")</f>
        <v/>
      </c>
      <c r="L2178" t="str">
        <f>IF(OR(HLOOKUP(L$2+$A2178,Sheet2!BX:NK,$B2178,0),HLOOKUP(L$2+$A2178,Sheet2!BX:NK,$B2178,0)&lt;&gt;""),HLOOKUP(L$2+$A2178,Sheet2!BX:NK,$B2178,0),"")</f>
        <v/>
      </c>
      <c r="M2178" t="str">
        <f>IF(OR(HLOOKUP(M$2+$A2178,Sheet2!BY:NL,$B2178,0),HLOOKUP(M$2+$A2178,Sheet2!BY:NL,$B2178,0)&lt;&gt;""),HLOOKUP(M$2+$A2178,Sheet2!BY:NL,$B2178,0),"")</f>
        <v/>
      </c>
      <c r="N2178" t="str">
        <f>IF(OR(HLOOKUP(N$2+$A2178,Sheet2!BZ:NM,$B2178,0),HLOOKUP(N$2+$A2178,Sheet2!BZ:NM,$B2178,0)&lt;&gt;""),HLOOKUP(N$2+$A2178,Sheet2!BZ:NM,$B2178,0),"")</f>
        <v/>
      </c>
      <c r="O2178" t="str">
        <f>IF(OR(HLOOKUP(O$2+$A2178,Sheet2!CA:NN,$B2178,0),HLOOKUP(O$2+$A2178,Sheet2!CA:NN,$B2178,0)&lt;&gt;""),HLOOKUP(O$2+$A2178,Sheet2!CA:NN,$B2178,0),"")</f>
        <v/>
      </c>
      <c r="P2178" t="str">
        <f>IF(OR(HLOOKUP(P$2+$A2178,Sheet2!CB:NO,$B2178,0),HLOOKUP(P$2+$A2178,Sheet2!CB:NO,$B2178,0)&lt;&gt;""),HLOOKUP(P$2+$A2178,Sheet2!CB:NO,$B2178,0),"")</f>
        <v/>
      </c>
      <c r="Q2178" t="str">
        <f>IF(OR(HLOOKUP(Q$2+$A2178,Sheet2!CC:NO,$B2178,0),HLOOKUP(Q$2+$A2178,Sheet2!CC:NO,$B2178,0)&lt;&gt;""),HLOOKUP(Q$2+$A2178,Sheet2!CC:NO,$B2178,0),"")</f>
        <v/>
      </c>
    </row>
    <row r="2179" spans="1:17" x14ac:dyDescent="0.25">
      <c r="A2179" s="64">
        <f t="shared" si="267"/>
        <v>30</v>
      </c>
      <c r="B2179" s="64">
        <f t="shared" si="268"/>
        <v>222</v>
      </c>
      <c r="C2179" s="64">
        <f t="shared" si="269"/>
        <v>6</v>
      </c>
      <c r="D2179" s="64">
        <f t="shared" si="270"/>
        <v>218</v>
      </c>
      <c r="E2179" s="64">
        <f t="shared" si="271"/>
        <v>1086</v>
      </c>
      <c r="F2179" s="64" t="str">
        <f t="shared" si="264"/>
        <v/>
      </c>
      <c r="G2179" s="64" t="str">
        <f t="shared" si="265"/>
        <v/>
      </c>
      <c r="H2179" s="64" t="str">
        <f t="shared" si="266"/>
        <v/>
      </c>
      <c r="I2179" s="80" t="str">
        <f>IFERROR(VLOOKUP(D2179,Sheet2!A:B,2,0),"")</f>
        <v/>
      </c>
      <c r="J2179" s="64" t="str">
        <f>IFERROR(IF(I2179&lt;&gt;"",VLOOKUP(I2179,Sheet2!B:C,2,0),""),"")</f>
        <v/>
      </c>
      <c r="K2179" s="64" t="str">
        <f>IFERROR( IF(I2179&lt;&gt;"", HLOOKUP(L$2+$A2179,Sheet2!BX:NK,2,0),""),"")</f>
        <v/>
      </c>
      <c r="L2179" t="str">
        <f>IF(OR(HLOOKUP(L$2+$A2179,Sheet2!BX:NK,$B2179,0),HLOOKUP(L$2+$A2179,Sheet2!BX:NK,$B2179,0)&lt;&gt;""),HLOOKUP(L$2+$A2179,Sheet2!BX:NK,$B2179,0),"")</f>
        <v/>
      </c>
      <c r="M2179" t="str">
        <f>IF(OR(HLOOKUP(M$2+$A2179,Sheet2!BY:NL,$B2179,0),HLOOKUP(M$2+$A2179,Sheet2!BY:NL,$B2179,0)&lt;&gt;""),HLOOKUP(M$2+$A2179,Sheet2!BY:NL,$B2179,0),"")</f>
        <v/>
      </c>
      <c r="N2179" t="str">
        <f>IF(OR(HLOOKUP(N$2+$A2179,Sheet2!BZ:NM,$B2179,0),HLOOKUP(N$2+$A2179,Sheet2!BZ:NM,$B2179,0)&lt;&gt;""),HLOOKUP(N$2+$A2179,Sheet2!BZ:NM,$B2179,0),"")</f>
        <v/>
      </c>
      <c r="O2179" t="str">
        <f>IF(OR(HLOOKUP(O$2+$A2179,Sheet2!CA:NN,$B2179,0),HLOOKUP(O$2+$A2179,Sheet2!CA:NN,$B2179,0)&lt;&gt;""),HLOOKUP(O$2+$A2179,Sheet2!CA:NN,$B2179,0),"")</f>
        <v/>
      </c>
      <c r="P2179" t="str">
        <f>IF(OR(HLOOKUP(P$2+$A2179,Sheet2!CB:NO,$B2179,0),HLOOKUP(P$2+$A2179,Sheet2!CB:NO,$B2179,0)&lt;&gt;""),HLOOKUP(P$2+$A2179,Sheet2!CB:NO,$B2179,0),"")</f>
        <v/>
      </c>
      <c r="Q2179" t="str">
        <f>IF(OR(HLOOKUP(Q$2+$A2179,Sheet2!CC:NO,$B2179,0),HLOOKUP(Q$2+$A2179,Sheet2!CC:NO,$B2179,0)&lt;&gt;""),HLOOKUP(Q$2+$A2179,Sheet2!CC:NO,$B2179,0),"")</f>
        <v/>
      </c>
    </row>
    <row r="2180" spans="1:17" x14ac:dyDescent="0.25">
      <c r="A2180" s="64">
        <f t="shared" si="267"/>
        <v>36</v>
      </c>
      <c r="B2180" s="64">
        <f t="shared" si="268"/>
        <v>222</v>
      </c>
      <c r="C2180" s="64">
        <f t="shared" si="269"/>
        <v>7</v>
      </c>
      <c r="D2180" s="64">
        <f t="shared" si="270"/>
        <v>218</v>
      </c>
      <c r="E2180" s="64">
        <f t="shared" si="271"/>
        <v>1086</v>
      </c>
      <c r="F2180" s="64" t="str">
        <f t="shared" si="264"/>
        <v/>
      </c>
      <c r="G2180" s="64" t="str">
        <f t="shared" si="265"/>
        <v/>
      </c>
      <c r="H2180" s="64" t="str">
        <f t="shared" si="266"/>
        <v/>
      </c>
      <c r="I2180" s="80" t="str">
        <f>IFERROR(VLOOKUP(D2180,Sheet2!A:B,2,0),"")</f>
        <v/>
      </c>
      <c r="J2180" s="64" t="str">
        <f>IFERROR(IF(I2180&lt;&gt;"",VLOOKUP(I2180,Sheet2!B:C,2,0),""),"")</f>
        <v/>
      </c>
      <c r="K2180" s="64" t="str">
        <f>IFERROR( IF(I2180&lt;&gt;"", HLOOKUP(L$2+$A2180,Sheet2!BX:NK,2,0),""),"")</f>
        <v/>
      </c>
      <c r="L2180" t="str">
        <f>IF(OR(HLOOKUP(L$2+$A2180,Sheet2!BX:NK,$B2180,0),HLOOKUP(L$2+$A2180,Sheet2!BX:NK,$B2180,0)&lt;&gt;""),HLOOKUP(L$2+$A2180,Sheet2!BX:NK,$B2180,0),"")</f>
        <v/>
      </c>
      <c r="M2180" t="str">
        <f>IF(OR(HLOOKUP(M$2+$A2180,Sheet2!BY:NL,$B2180,0),HLOOKUP(M$2+$A2180,Sheet2!BY:NL,$B2180,0)&lt;&gt;""),HLOOKUP(M$2+$A2180,Sheet2!BY:NL,$B2180,0),"")</f>
        <v/>
      </c>
      <c r="N2180" t="str">
        <f>IF(OR(HLOOKUP(N$2+$A2180,Sheet2!BZ:NM,$B2180,0),HLOOKUP(N$2+$A2180,Sheet2!BZ:NM,$B2180,0)&lt;&gt;""),HLOOKUP(N$2+$A2180,Sheet2!BZ:NM,$B2180,0),"")</f>
        <v/>
      </c>
      <c r="O2180" t="str">
        <f>IF(OR(HLOOKUP(O$2+$A2180,Sheet2!CA:NN,$B2180,0),HLOOKUP(O$2+$A2180,Sheet2!CA:NN,$B2180,0)&lt;&gt;""),HLOOKUP(O$2+$A2180,Sheet2!CA:NN,$B2180,0),"")</f>
        <v/>
      </c>
      <c r="P2180" t="str">
        <f>IF(OR(HLOOKUP(P$2+$A2180,Sheet2!CB:NO,$B2180,0),HLOOKUP(P$2+$A2180,Sheet2!CB:NO,$B2180,0)&lt;&gt;""),HLOOKUP(P$2+$A2180,Sheet2!CB:NO,$B2180,0),"")</f>
        <v/>
      </c>
      <c r="Q2180" t="str">
        <f>IF(OR(HLOOKUP(Q$2+$A2180,Sheet2!CC:NO,$B2180,0),HLOOKUP(Q$2+$A2180,Sheet2!CC:NO,$B2180,0)&lt;&gt;""),HLOOKUP(Q$2+$A2180,Sheet2!CC:NO,$B2180,0),"")</f>
        <v/>
      </c>
    </row>
    <row r="2181" spans="1:17" x14ac:dyDescent="0.25">
      <c r="A2181" s="64">
        <f t="shared" si="267"/>
        <v>42</v>
      </c>
      <c r="B2181" s="64">
        <f t="shared" si="268"/>
        <v>222</v>
      </c>
      <c r="C2181" s="64">
        <f t="shared" si="269"/>
        <v>8</v>
      </c>
      <c r="D2181" s="64">
        <f t="shared" si="270"/>
        <v>218</v>
      </c>
      <c r="E2181" s="64">
        <f t="shared" si="271"/>
        <v>1086</v>
      </c>
      <c r="F2181" s="64" t="str">
        <f t="shared" ref="F2181:F2244" si="272">IFERROR(IF(I2181&lt;&gt;"",IF(LEFT(K2181,2)="1-",1,2),""),"")</f>
        <v/>
      </c>
      <c r="G2181" s="64" t="str">
        <f t="shared" ref="G2181:G2244" si="273">IFERROR(IF(I2181&lt;&gt;"",MONTH( RIGHT(K2181,LEN(K2181)-FIND("-",K2181))),""),"")</f>
        <v/>
      </c>
      <c r="H2181" s="64" t="str">
        <f t="shared" ref="H2181:H2244" si="274">IFERROR(IF(I2181&lt;&gt;"",YEAR( RIGHT(K2181,LEN(K2181)-FIND("-",K2181))),""),"")</f>
        <v/>
      </c>
      <c r="I2181" s="80" t="str">
        <f>IFERROR(VLOOKUP(D2181,Sheet2!A:B,2,0),"")</f>
        <v/>
      </c>
      <c r="J2181" s="64" t="str">
        <f>IFERROR(IF(I2181&lt;&gt;"",VLOOKUP(I2181,Sheet2!B:C,2,0),""),"")</f>
        <v/>
      </c>
      <c r="K2181" s="64" t="str">
        <f>IFERROR( IF(I2181&lt;&gt;"", HLOOKUP(L$2+$A2181,Sheet2!BX:NK,2,0),""),"")</f>
        <v/>
      </c>
      <c r="L2181" t="str">
        <f>IF(OR(HLOOKUP(L$2+$A2181,Sheet2!BX:NK,$B2181,0),HLOOKUP(L$2+$A2181,Sheet2!BX:NK,$B2181,0)&lt;&gt;""),HLOOKUP(L$2+$A2181,Sheet2!BX:NK,$B2181,0),"")</f>
        <v/>
      </c>
      <c r="M2181" t="str">
        <f>IF(OR(HLOOKUP(M$2+$A2181,Sheet2!BY:NL,$B2181,0),HLOOKUP(M$2+$A2181,Sheet2!BY:NL,$B2181,0)&lt;&gt;""),HLOOKUP(M$2+$A2181,Sheet2!BY:NL,$B2181,0),"")</f>
        <v/>
      </c>
      <c r="N2181" t="str">
        <f>IF(OR(HLOOKUP(N$2+$A2181,Sheet2!BZ:NM,$B2181,0),HLOOKUP(N$2+$A2181,Sheet2!BZ:NM,$B2181,0)&lt;&gt;""),HLOOKUP(N$2+$A2181,Sheet2!BZ:NM,$B2181,0),"")</f>
        <v/>
      </c>
      <c r="O2181" t="str">
        <f>IF(OR(HLOOKUP(O$2+$A2181,Sheet2!CA:NN,$B2181,0),HLOOKUP(O$2+$A2181,Sheet2!CA:NN,$B2181,0)&lt;&gt;""),HLOOKUP(O$2+$A2181,Sheet2!CA:NN,$B2181,0),"")</f>
        <v/>
      </c>
      <c r="P2181" t="str">
        <f>IF(OR(HLOOKUP(P$2+$A2181,Sheet2!CB:NO,$B2181,0),HLOOKUP(P$2+$A2181,Sheet2!CB:NO,$B2181,0)&lt;&gt;""),HLOOKUP(P$2+$A2181,Sheet2!CB:NO,$B2181,0),"")</f>
        <v/>
      </c>
      <c r="Q2181" t="str">
        <f>IF(OR(HLOOKUP(Q$2+$A2181,Sheet2!CC:NO,$B2181,0),HLOOKUP(Q$2+$A2181,Sheet2!CC:NO,$B2181,0)&lt;&gt;""),HLOOKUP(Q$2+$A2181,Sheet2!CC:NO,$B2181,0),"")</f>
        <v/>
      </c>
    </row>
    <row r="2182" spans="1:17" x14ac:dyDescent="0.25">
      <c r="A2182" s="64">
        <f t="shared" ref="A2182:A2245" si="275">IF(C2182&lt;&gt;1,A2181+6,0)</f>
        <v>48</v>
      </c>
      <c r="B2182" s="64">
        <f t="shared" ref="B2182:B2245" si="276">IF(C2182&lt;&gt;1,B2181,B2181+1)</f>
        <v>222</v>
      </c>
      <c r="C2182" s="64">
        <f t="shared" ref="C2182:C2245" si="277">IF($C$3-C2181=0,1,C2181+1)</f>
        <v>9</v>
      </c>
      <c r="D2182" s="64">
        <f t="shared" ref="D2182:D2245" si="278">IF(C2182=1,D2181+1,D2181)</f>
        <v>218</v>
      </c>
      <c r="E2182" s="64">
        <f t="shared" ref="E2182:E2245" si="279">IF(D2182&lt;&gt;D2181,E2181+5,E2181)</f>
        <v>1086</v>
      </c>
      <c r="F2182" s="64" t="str">
        <f t="shared" si="272"/>
        <v/>
      </c>
      <c r="G2182" s="64" t="str">
        <f t="shared" si="273"/>
        <v/>
      </c>
      <c r="H2182" s="64" t="str">
        <f t="shared" si="274"/>
        <v/>
      </c>
      <c r="I2182" s="80" t="str">
        <f>IFERROR(VLOOKUP(D2182,Sheet2!A:B,2,0),"")</f>
        <v/>
      </c>
      <c r="J2182" s="64" t="str">
        <f>IFERROR(IF(I2182&lt;&gt;"",VLOOKUP(I2182,Sheet2!B:C,2,0),""),"")</f>
        <v/>
      </c>
      <c r="K2182" s="64" t="str">
        <f>IFERROR( IF(I2182&lt;&gt;"", HLOOKUP(L$2+$A2182,Sheet2!BX:NK,2,0),""),"")</f>
        <v/>
      </c>
      <c r="L2182" t="str">
        <f>IF(OR(HLOOKUP(L$2+$A2182,Sheet2!BX:NK,$B2182,0),HLOOKUP(L$2+$A2182,Sheet2!BX:NK,$B2182,0)&lt;&gt;""),HLOOKUP(L$2+$A2182,Sheet2!BX:NK,$B2182,0),"")</f>
        <v/>
      </c>
      <c r="M2182" t="str">
        <f>IF(OR(HLOOKUP(M$2+$A2182,Sheet2!BY:NL,$B2182,0),HLOOKUP(M$2+$A2182,Sheet2!BY:NL,$B2182,0)&lt;&gt;""),HLOOKUP(M$2+$A2182,Sheet2!BY:NL,$B2182,0),"")</f>
        <v/>
      </c>
      <c r="N2182" t="str">
        <f>IF(OR(HLOOKUP(N$2+$A2182,Sheet2!BZ:NM,$B2182,0),HLOOKUP(N$2+$A2182,Sheet2!BZ:NM,$B2182,0)&lt;&gt;""),HLOOKUP(N$2+$A2182,Sheet2!BZ:NM,$B2182,0),"")</f>
        <v/>
      </c>
      <c r="O2182" t="str">
        <f>IF(OR(HLOOKUP(O$2+$A2182,Sheet2!CA:NN,$B2182,0),HLOOKUP(O$2+$A2182,Sheet2!CA:NN,$B2182,0)&lt;&gt;""),HLOOKUP(O$2+$A2182,Sheet2!CA:NN,$B2182,0),"")</f>
        <v/>
      </c>
      <c r="P2182" t="str">
        <f>IF(OR(HLOOKUP(P$2+$A2182,Sheet2!CB:NO,$B2182,0),HLOOKUP(P$2+$A2182,Sheet2!CB:NO,$B2182,0)&lt;&gt;""),HLOOKUP(P$2+$A2182,Sheet2!CB:NO,$B2182,0),"")</f>
        <v/>
      </c>
      <c r="Q2182" t="str">
        <f>IF(OR(HLOOKUP(Q$2+$A2182,Sheet2!CC:NO,$B2182,0),HLOOKUP(Q$2+$A2182,Sheet2!CC:NO,$B2182,0)&lt;&gt;""),HLOOKUP(Q$2+$A2182,Sheet2!CC:NO,$B2182,0),"")</f>
        <v/>
      </c>
    </row>
    <row r="2183" spans="1:17" x14ac:dyDescent="0.25">
      <c r="A2183" s="64">
        <f t="shared" si="275"/>
        <v>54</v>
      </c>
      <c r="B2183" s="64">
        <f t="shared" si="276"/>
        <v>222</v>
      </c>
      <c r="C2183" s="64">
        <f t="shared" si="277"/>
        <v>10</v>
      </c>
      <c r="D2183" s="64">
        <f t="shared" si="278"/>
        <v>218</v>
      </c>
      <c r="E2183" s="64">
        <f t="shared" si="279"/>
        <v>1086</v>
      </c>
      <c r="F2183" s="64" t="str">
        <f t="shared" si="272"/>
        <v/>
      </c>
      <c r="G2183" s="64" t="str">
        <f t="shared" si="273"/>
        <v/>
      </c>
      <c r="H2183" s="64" t="str">
        <f t="shared" si="274"/>
        <v/>
      </c>
      <c r="I2183" s="80" t="str">
        <f>IFERROR(VLOOKUP(D2183,Sheet2!A:B,2,0),"")</f>
        <v/>
      </c>
      <c r="J2183" s="64" t="str">
        <f>IFERROR(IF(I2183&lt;&gt;"",VLOOKUP(I2183,Sheet2!B:C,2,0),""),"")</f>
        <v/>
      </c>
      <c r="K2183" s="64" t="str">
        <f>IFERROR( IF(I2183&lt;&gt;"", HLOOKUP(L$2+$A2183,Sheet2!BX:NK,2,0),""),"")</f>
        <v/>
      </c>
      <c r="L2183" t="str">
        <f>IF(OR(HLOOKUP(L$2+$A2183,Sheet2!BX:NK,$B2183,0),HLOOKUP(L$2+$A2183,Sheet2!BX:NK,$B2183,0)&lt;&gt;""),HLOOKUP(L$2+$A2183,Sheet2!BX:NK,$B2183,0),"")</f>
        <v/>
      </c>
      <c r="M2183" t="str">
        <f>IF(OR(HLOOKUP(M$2+$A2183,Sheet2!BY:NL,$B2183,0),HLOOKUP(M$2+$A2183,Sheet2!BY:NL,$B2183,0)&lt;&gt;""),HLOOKUP(M$2+$A2183,Sheet2!BY:NL,$B2183,0),"")</f>
        <v/>
      </c>
      <c r="N2183" t="str">
        <f>IF(OR(HLOOKUP(N$2+$A2183,Sheet2!BZ:NM,$B2183,0),HLOOKUP(N$2+$A2183,Sheet2!BZ:NM,$B2183,0)&lt;&gt;""),HLOOKUP(N$2+$A2183,Sheet2!BZ:NM,$B2183,0),"")</f>
        <v/>
      </c>
      <c r="O2183" t="str">
        <f>IF(OR(HLOOKUP(O$2+$A2183,Sheet2!CA:NN,$B2183,0),HLOOKUP(O$2+$A2183,Sheet2!CA:NN,$B2183,0)&lt;&gt;""),HLOOKUP(O$2+$A2183,Sheet2!CA:NN,$B2183,0),"")</f>
        <v/>
      </c>
      <c r="P2183" t="str">
        <f>IF(OR(HLOOKUP(P$2+$A2183,Sheet2!CB:NO,$B2183,0),HLOOKUP(P$2+$A2183,Sheet2!CB:NO,$B2183,0)&lt;&gt;""),HLOOKUP(P$2+$A2183,Sheet2!CB:NO,$B2183,0),"")</f>
        <v/>
      </c>
      <c r="Q2183" t="str">
        <f>IF(OR(HLOOKUP(Q$2+$A2183,Sheet2!CC:NO,$B2183,0),HLOOKUP(Q$2+$A2183,Sheet2!CC:NO,$B2183,0)&lt;&gt;""),HLOOKUP(Q$2+$A2183,Sheet2!CC:NO,$B2183,0),"")</f>
        <v/>
      </c>
    </row>
    <row r="2184" spans="1:17" x14ac:dyDescent="0.25">
      <c r="A2184" s="64">
        <f t="shared" si="275"/>
        <v>0</v>
      </c>
      <c r="B2184" s="64">
        <f t="shared" si="276"/>
        <v>223</v>
      </c>
      <c r="C2184" s="64">
        <f t="shared" si="277"/>
        <v>1</v>
      </c>
      <c r="D2184" s="64">
        <f t="shared" si="278"/>
        <v>219</v>
      </c>
      <c r="E2184" s="64">
        <f t="shared" si="279"/>
        <v>1091</v>
      </c>
      <c r="F2184" s="64" t="str">
        <f t="shared" si="272"/>
        <v/>
      </c>
      <c r="G2184" s="64" t="str">
        <f t="shared" si="273"/>
        <v/>
      </c>
      <c r="H2184" s="64" t="str">
        <f t="shared" si="274"/>
        <v/>
      </c>
      <c r="I2184" s="80" t="str">
        <f>IFERROR(VLOOKUP(D2184,Sheet2!A:B,2,0),"")</f>
        <v/>
      </c>
      <c r="J2184" s="64" t="str">
        <f>IFERROR(IF(I2184&lt;&gt;"",VLOOKUP(I2184,Sheet2!B:C,2,0),""),"")</f>
        <v/>
      </c>
      <c r="K2184" s="64" t="str">
        <f>IFERROR( IF(I2184&lt;&gt;"", HLOOKUP(L$2+$A2184,Sheet2!BX:NK,2,0),""),"")</f>
        <v/>
      </c>
      <c r="L2184" t="str">
        <f>IF(OR(HLOOKUP(L$2+$A2184,Sheet2!BX:NK,$B2184,0),HLOOKUP(L$2+$A2184,Sheet2!BX:NK,$B2184,0)&lt;&gt;""),HLOOKUP(L$2+$A2184,Sheet2!BX:NK,$B2184,0),"")</f>
        <v/>
      </c>
      <c r="M2184" t="str">
        <f>IF(OR(HLOOKUP(M$2+$A2184,Sheet2!BY:NL,$B2184,0),HLOOKUP(M$2+$A2184,Sheet2!BY:NL,$B2184,0)&lt;&gt;""),HLOOKUP(M$2+$A2184,Sheet2!BY:NL,$B2184,0),"")</f>
        <v/>
      </c>
      <c r="N2184" t="str">
        <f>IF(OR(HLOOKUP(N$2+$A2184,Sheet2!BZ:NM,$B2184,0),HLOOKUP(N$2+$A2184,Sheet2!BZ:NM,$B2184,0)&lt;&gt;""),HLOOKUP(N$2+$A2184,Sheet2!BZ:NM,$B2184,0),"")</f>
        <v/>
      </c>
      <c r="O2184" t="str">
        <f>IF(OR(HLOOKUP(O$2+$A2184,Sheet2!CA:NN,$B2184,0),HLOOKUP(O$2+$A2184,Sheet2!CA:NN,$B2184,0)&lt;&gt;""),HLOOKUP(O$2+$A2184,Sheet2!CA:NN,$B2184,0),"")</f>
        <v/>
      </c>
      <c r="P2184" t="str">
        <f>IF(OR(HLOOKUP(P$2+$A2184,Sheet2!CB:NO,$B2184,0),HLOOKUP(P$2+$A2184,Sheet2!CB:NO,$B2184,0)&lt;&gt;""),HLOOKUP(P$2+$A2184,Sheet2!CB:NO,$B2184,0),"")</f>
        <v/>
      </c>
      <c r="Q2184" t="str">
        <f>IF(OR(HLOOKUP(Q$2+$A2184,Sheet2!CC:NO,$B2184,0),HLOOKUP(Q$2+$A2184,Sheet2!CC:NO,$B2184,0)&lt;&gt;""),HLOOKUP(Q$2+$A2184,Sheet2!CC:NO,$B2184,0),"")</f>
        <v/>
      </c>
    </row>
    <row r="2185" spans="1:17" x14ac:dyDescent="0.25">
      <c r="A2185" s="64">
        <f t="shared" si="275"/>
        <v>6</v>
      </c>
      <c r="B2185" s="64">
        <f t="shared" si="276"/>
        <v>223</v>
      </c>
      <c r="C2185" s="64">
        <f t="shared" si="277"/>
        <v>2</v>
      </c>
      <c r="D2185" s="64">
        <f t="shared" si="278"/>
        <v>219</v>
      </c>
      <c r="E2185" s="64">
        <f t="shared" si="279"/>
        <v>1091</v>
      </c>
      <c r="F2185" s="64" t="str">
        <f t="shared" si="272"/>
        <v/>
      </c>
      <c r="G2185" s="64" t="str">
        <f t="shared" si="273"/>
        <v/>
      </c>
      <c r="H2185" s="64" t="str">
        <f t="shared" si="274"/>
        <v/>
      </c>
      <c r="I2185" s="80" t="str">
        <f>IFERROR(VLOOKUP(D2185,Sheet2!A:B,2,0),"")</f>
        <v/>
      </c>
      <c r="J2185" s="64" t="str">
        <f>IFERROR(IF(I2185&lt;&gt;"",VLOOKUP(I2185,Sheet2!B:C,2,0),""),"")</f>
        <v/>
      </c>
      <c r="K2185" s="64" t="str">
        <f>IFERROR( IF(I2185&lt;&gt;"", HLOOKUP(L$2+$A2185,Sheet2!BX:NK,2,0),""),"")</f>
        <v/>
      </c>
      <c r="L2185" t="str">
        <f>IF(OR(HLOOKUP(L$2+$A2185,Sheet2!BX:NK,$B2185,0),HLOOKUP(L$2+$A2185,Sheet2!BX:NK,$B2185,0)&lt;&gt;""),HLOOKUP(L$2+$A2185,Sheet2!BX:NK,$B2185,0),"")</f>
        <v/>
      </c>
      <c r="M2185" t="str">
        <f>IF(OR(HLOOKUP(M$2+$A2185,Sheet2!BY:NL,$B2185,0),HLOOKUP(M$2+$A2185,Sheet2!BY:NL,$B2185,0)&lt;&gt;""),HLOOKUP(M$2+$A2185,Sheet2!BY:NL,$B2185,0),"")</f>
        <v/>
      </c>
      <c r="N2185" t="str">
        <f>IF(OR(HLOOKUP(N$2+$A2185,Sheet2!BZ:NM,$B2185,0),HLOOKUP(N$2+$A2185,Sheet2!BZ:NM,$B2185,0)&lt;&gt;""),HLOOKUP(N$2+$A2185,Sheet2!BZ:NM,$B2185,0),"")</f>
        <v/>
      </c>
      <c r="O2185" t="str">
        <f>IF(OR(HLOOKUP(O$2+$A2185,Sheet2!CA:NN,$B2185,0),HLOOKUP(O$2+$A2185,Sheet2!CA:NN,$B2185,0)&lt;&gt;""),HLOOKUP(O$2+$A2185,Sheet2!CA:NN,$B2185,0),"")</f>
        <v/>
      </c>
      <c r="P2185" t="str">
        <f>IF(OR(HLOOKUP(P$2+$A2185,Sheet2!CB:NO,$B2185,0),HLOOKUP(P$2+$A2185,Sheet2!CB:NO,$B2185,0)&lt;&gt;""),HLOOKUP(P$2+$A2185,Sheet2!CB:NO,$B2185,0),"")</f>
        <v/>
      </c>
      <c r="Q2185" t="str">
        <f>IF(OR(HLOOKUP(Q$2+$A2185,Sheet2!CC:NO,$B2185,0),HLOOKUP(Q$2+$A2185,Sheet2!CC:NO,$B2185,0)&lt;&gt;""),HLOOKUP(Q$2+$A2185,Sheet2!CC:NO,$B2185,0),"")</f>
        <v/>
      </c>
    </row>
    <row r="2186" spans="1:17" x14ac:dyDescent="0.25">
      <c r="A2186" s="64">
        <f t="shared" si="275"/>
        <v>12</v>
      </c>
      <c r="B2186" s="64">
        <f t="shared" si="276"/>
        <v>223</v>
      </c>
      <c r="C2186" s="64">
        <f t="shared" si="277"/>
        <v>3</v>
      </c>
      <c r="D2186" s="64">
        <f t="shared" si="278"/>
        <v>219</v>
      </c>
      <c r="E2186" s="64">
        <f t="shared" si="279"/>
        <v>1091</v>
      </c>
      <c r="F2186" s="64" t="str">
        <f t="shared" si="272"/>
        <v/>
      </c>
      <c r="G2186" s="64" t="str">
        <f t="shared" si="273"/>
        <v/>
      </c>
      <c r="H2186" s="64" t="str">
        <f t="shared" si="274"/>
        <v/>
      </c>
      <c r="I2186" s="80" t="str">
        <f>IFERROR(VLOOKUP(D2186,Sheet2!A:B,2,0),"")</f>
        <v/>
      </c>
      <c r="J2186" s="64" t="str">
        <f>IFERROR(IF(I2186&lt;&gt;"",VLOOKUP(I2186,Sheet2!B:C,2,0),""),"")</f>
        <v/>
      </c>
      <c r="K2186" s="64" t="str">
        <f>IFERROR( IF(I2186&lt;&gt;"", HLOOKUP(L$2+$A2186,Sheet2!BX:NK,2,0),""),"")</f>
        <v/>
      </c>
      <c r="L2186" t="str">
        <f>IF(OR(HLOOKUP(L$2+$A2186,Sheet2!BX:NK,$B2186,0),HLOOKUP(L$2+$A2186,Sheet2!BX:NK,$B2186,0)&lt;&gt;""),HLOOKUP(L$2+$A2186,Sheet2!BX:NK,$B2186,0),"")</f>
        <v/>
      </c>
      <c r="M2186" t="str">
        <f>IF(OR(HLOOKUP(M$2+$A2186,Sheet2!BY:NL,$B2186,0),HLOOKUP(M$2+$A2186,Sheet2!BY:NL,$B2186,0)&lt;&gt;""),HLOOKUP(M$2+$A2186,Sheet2!BY:NL,$B2186,0),"")</f>
        <v/>
      </c>
      <c r="N2186" t="str">
        <f>IF(OR(HLOOKUP(N$2+$A2186,Sheet2!BZ:NM,$B2186,0),HLOOKUP(N$2+$A2186,Sheet2!BZ:NM,$B2186,0)&lt;&gt;""),HLOOKUP(N$2+$A2186,Sheet2!BZ:NM,$B2186,0),"")</f>
        <v/>
      </c>
      <c r="O2186" t="str">
        <f>IF(OR(HLOOKUP(O$2+$A2186,Sheet2!CA:NN,$B2186,0),HLOOKUP(O$2+$A2186,Sheet2!CA:NN,$B2186,0)&lt;&gt;""),HLOOKUP(O$2+$A2186,Sheet2!CA:NN,$B2186,0),"")</f>
        <v/>
      </c>
      <c r="P2186" t="str">
        <f>IF(OR(HLOOKUP(P$2+$A2186,Sheet2!CB:NO,$B2186,0),HLOOKUP(P$2+$A2186,Sheet2!CB:NO,$B2186,0)&lt;&gt;""),HLOOKUP(P$2+$A2186,Sheet2!CB:NO,$B2186,0),"")</f>
        <v/>
      </c>
      <c r="Q2186" t="str">
        <f>IF(OR(HLOOKUP(Q$2+$A2186,Sheet2!CC:NO,$B2186,0),HLOOKUP(Q$2+$A2186,Sheet2!CC:NO,$B2186,0)&lt;&gt;""),HLOOKUP(Q$2+$A2186,Sheet2!CC:NO,$B2186,0),"")</f>
        <v/>
      </c>
    </row>
    <row r="2187" spans="1:17" x14ac:dyDescent="0.25">
      <c r="A2187" s="64">
        <f t="shared" si="275"/>
        <v>18</v>
      </c>
      <c r="B2187" s="64">
        <f t="shared" si="276"/>
        <v>223</v>
      </c>
      <c r="C2187" s="64">
        <f t="shared" si="277"/>
        <v>4</v>
      </c>
      <c r="D2187" s="64">
        <f t="shared" si="278"/>
        <v>219</v>
      </c>
      <c r="E2187" s="64">
        <f t="shared" si="279"/>
        <v>1091</v>
      </c>
      <c r="F2187" s="64" t="str">
        <f t="shared" si="272"/>
        <v/>
      </c>
      <c r="G2187" s="64" t="str">
        <f t="shared" si="273"/>
        <v/>
      </c>
      <c r="H2187" s="64" t="str">
        <f t="shared" si="274"/>
        <v/>
      </c>
      <c r="I2187" s="80" t="str">
        <f>IFERROR(VLOOKUP(D2187,Sheet2!A:B,2,0),"")</f>
        <v/>
      </c>
      <c r="J2187" s="64" t="str">
        <f>IFERROR(IF(I2187&lt;&gt;"",VLOOKUP(I2187,Sheet2!B:C,2,0),""),"")</f>
        <v/>
      </c>
      <c r="K2187" s="64" t="str">
        <f>IFERROR( IF(I2187&lt;&gt;"", HLOOKUP(L$2+$A2187,Sheet2!BX:NK,2,0),""),"")</f>
        <v/>
      </c>
      <c r="L2187" t="str">
        <f>IF(OR(HLOOKUP(L$2+$A2187,Sheet2!BX:NK,$B2187,0),HLOOKUP(L$2+$A2187,Sheet2!BX:NK,$B2187,0)&lt;&gt;""),HLOOKUP(L$2+$A2187,Sheet2!BX:NK,$B2187,0),"")</f>
        <v/>
      </c>
      <c r="M2187" t="str">
        <f>IF(OR(HLOOKUP(M$2+$A2187,Sheet2!BY:NL,$B2187,0),HLOOKUP(M$2+$A2187,Sheet2!BY:NL,$B2187,0)&lt;&gt;""),HLOOKUP(M$2+$A2187,Sheet2!BY:NL,$B2187,0),"")</f>
        <v/>
      </c>
      <c r="N2187" t="str">
        <f>IF(OR(HLOOKUP(N$2+$A2187,Sheet2!BZ:NM,$B2187,0),HLOOKUP(N$2+$A2187,Sheet2!BZ:NM,$B2187,0)&lt;&gt;""),HLOOKUP(N$2+$A2187,Sheet2!BZ:NM,$B2187,0),"")</f>
        <v/>
      </c>
      <c r="O2187" t="str">
        <f>IF(OR(HLOOKUP(O$2+$A2187,Sheet2!CA:NN,$B2187,0),HLOOKUP(O$2+$A2187,Sheet2!CA:NN,$B2187,0)&lt;&gt;""),HLOOKUP(O$2+$A2187,Sheet2!CA:NN,$B2187,0),"")</f>
        <v/>
      </c>
      <c r="P2187" t="str">
        <f>IF(OR(HLOOKUP(P$2+$A2187,Sheet2!CB:NO,$B2187,0),HLOOKUP(P$2+$A2187,Sheet2!CB:NO,$B2187,0)&lt;&gt;""),HLOOKUP(P$2+$A2187,Sheet2!CB:NO,$B2187,0),"")</f>
        <v/>
      </c>
      <c r="Q2187" t="str">
        <f>IF(OR(HLOOKUP(Q$2+$A2187,Sheet2!CC:NO,$B2187,0),HLOOKUP(Q$2+$A2187,Sheet2!CC:NO,$B2187,0)&lt;&gt;""),HLOOKUP(Q$2+$A2187,Sheet2!CC:NO,$B2187,0),"")</f>
        <v/>
      </c>
    </row>
    <row r="2188" spans="1:17" x14ac:dyDescent="0.25">
      <c r="A2188" s="64">
        <f t="shared" si="275"/>
        <v>24</v>
      </c>
      <c r="B2188" s="64">
        <f t="shared" si="276"/>
        <v>223</v>
      </c>
      <c r="C2188" s="64">
        <f t="shared" si="277"/>
        <v>5</v>
      </c>
      <c r="D2188" s="64">
        <f t="shared" si="278"/>
        <v>219</v>
      </c>
      <c r="E2188" s="64">
        <f t="shared" si="279"/>
        <v>1091</v>
      </c>
      <c r="F2188" s="64" t="str">
        <f t="shared" si="272"/>
        <v/>
      </c>
      <c r="G2188" s="64" t="str">
        <f t="shared" si="273"/>
        <v/>
      </c>
      <c r="H2188" s="64" t="str">
        <f t="shared" si="274"/>
        <v/>
      </c>
      <c r="I2188" s="80" t="str">
        <f>IFERROR(VLOOKUP(D2188,Sheet2!A:B,2,0),"")</f>
        <v/>
      </c>
      <c r="J2188" s="64" t="str">
        <f>IFERROR(IF(I2188&lt;&gt;"",VLOOKUP(I2188,Sheet2!B:C,2,0),""),"")</f>
        <v/>
      </c>
      <c r="K2188" s="64" t="str">
        <f>IFERROR( IF(I2188&lt;&gt;"", HLOOKUP(L$2+$A2188,Sheet2!BX:NK,2,0),""),"")</f>
        <v/>
      </c>
      <c r="L2188" t="str">
        <f>IF(OR(HLOOKUP(L$2+$A2188,Sheet2!BX:NK,$B2188,0),HLOOKUP(L$2+$A2188,Sheet2!BX:NK,$B2188,0)&lt;&gt;""),HLOOKUP(L$2+$A2188,Sheet2!BX:NK,$B2188,0),"")</f>
        <v/>
      </c>
      <c r="M2188" t="str">
        <f>IF(OR(HLOOKUP(M$2+$A2188,Sheet2!BY:NL,$B2188,0),HLOOKUP(M$2+$A2188,Sheet2!BY:NL,$B2188,0)&lt;&gt;""),HLOOKUP(M$2+$A2188,Sheet2!BY:NL,$B2188,0),"")</f>
        <v/>
      </c>
      <c r="N2188" t="str">
        <f>IF(OR(HLOOKUP(N$2+$A2188,Sheet2!BZ:NM,$B2188,0),HLOOKUP(N$2+$A2188,Sheet2!BZ:NM,$B2188,0)&lt;&gt;""),HLOOKUP(N$2+$A2188,Sheet2!BZ:NM,$B2188,0),"")</f>
        <v/>
      </c>
      <c r="O2188" t="str">
        <f>IF(OR(HLOOKUP(O$2+$A2188,Sheet2!CA:NN,$B2188,0),HLOOKUP(O$2+$A2188,Sheet2!CA:NN,$B2188,0)&lt;&gt;""),HLOOKUP(O$2+$A2188,Sheet2!CA:NN,$B2188,0),"")</f>
        <v/>
      </c>
      <c r="P2188" t="str">
        <f>IF(OR(HLOOKUP(P$2+$A2188,Sheet2!CB:NO,$B2188,0),HLOOKUP(P$2+$A2188,Sheet2!CB:NO,$B2188,0)&lt;&gt;""),HLOOKUP(P$2+$A2188,Sheet2!CB:NO,$B2188,0),"")</f>
        <v/>
      </c>
      <c r="Q2188" t="str">
        <f>IF(OR(HLOOKUP(Q$2+$A2188,Sheet2!CC:NO,$B2188,0),HLOOKUP(Q$2+$A2188,Sheet2!CC:NO,$B2188,0)&lt;&gt;""),HLOOKUP(Q$2+$A2188,Sheet2!CC:NO,$B2188,0),"")</f>
        <v/>
      </c>
    </row>
    <row r="2189" spans="1:17" x14ac:dyDescent="0.25">
      <c r="A2189" s="64">
        <f t="shared" si="275"/>
        <v>30</v>
      </c>
      <c r="B2189" s="64">
        <f t="shared" si="276"/>
        <v>223</v>
      </c>
      <c r="C2189" s="64">
        <f t="shared" si="277"/>
        <v>6</v>
      </c>
      <c r="D2189" s="64">
        <f t="shared" si="278"/>
        <v>219</v>
      </c>
      <c r="E2189" s="64">
        <f t="shared" si="279"/>
        <v>1091</v>
      </c>
      <c r="F2189" s="64" t="str">
        <f t="shared" si="272"/>
        <v/>
      </c>
      <c r="G2189" s="64" t="str">
        <f t="shared" si="273"/>
        <v/>
      </c>
      <c r="H2189" s="64" t="str">
        <f t="shared" si="274"/>
        <v/>
      </c>
      <c r="I2189" s="80" t="str">
        <f>IFERROR(VLOOKUP(D2189,Sheet2!A:B,2,0),"")</f>
        <v/>
      </c>
      <c r="J2189" s="64" t="str">
        <f>IFERROR(IF(I2189&lt;&gt;"",VLOOKUP(I2189,Sheet2!B:C,2,0),""),"")</f>
        <v/>
      </c>
      <c r="K2189" s="64" t="str">
        <f>IFERROR( IF(I2189&lt;&gt;"", HLOOKUP(L$2+$A2189,Sheet2!BX:NK,2,0),""),"")</f>
        <v/>
      </c>
      <c r="L2189" t="str">
        <f>IF(OR(HLOOKUP(L$2+$A2189,Sheet2!BX:NK,$B2189,0),HLOOKUP(L$2+$A2189,Sheet2!BX:NK,$B2189,0)&lt;&gt;""),HLOOKUP(L$2+$A2189,Sheet2!BX:NK,$B2189,0),"")</f>
        <v/>
      </c>
      <c r="M2189" t="str">
        <f>IF(OR(HLOOKUP(M$2+$A2189,Sheet2!BY:NL,$B2189,0),HLOOKUP(M$2+$A2189,Sheet2!BY:NL,$B2189,0)&lt;&gt;""),HLOOKUP(M$2+$A2189,Sheet2!BY:NL,$B2189,0),"")</f>
        <v/>
      </c>
      <c r="N2189" t="str">
        <f>IF(OR(HLOOKUP(N$2+$A2189,Sheet2!BZ:NM,$B2189,0),HLOOKUP(N$2+$A2189,Sheet2!BZ:NM,$B2189,0)&lt;&gt;""),HLOOKUP(N$2+$A2189,Sheet2!BZ:NM,$B2189,0),"")</f>
        <v/>
      </c>
      <c r="O2189" t="str">
        <f>IF(OR(HLOOKUP(O$2+$A2189,Sheet2!CA:NN,$B2189,0),HLOOKUP(O$2+$A2189,Sheet2!CA:NN,$B2189,0)&lt;&gt;""),HLOOKUP(O$2+$A2189,Sheet2!CA:NN,$B2189,0),"")</f>
        <v/>
      </c>
      <c r="P2189" t="str">
        <f>IF(OR(HLOOKUP(P$2+$A2189,Sheet2!CB:NO,$B2189,0),HLOOKUP(P$2+$A2189,Sheet2!CB:NO,$B2189,0)&lt;&gt;""),HLOOKUP(P$2+$A2189,Sheet2!CB:NO,$B2189,0),"")</f>
        <v/>
      </c>
      <c r="Q2189" t="str">
        <f>IF(OR(HLOOKUP(Q$2+$A2189,Sheet2!CC:NO,$B2189,0),HLOOKUP(Q$2+$A2189,Sheet2!CC:NO,$B2189,0)&lt;&gt;""),HLOOKUP(Q$2+$A2189,Sheet2!CC:NO,$B2189,0),"")</f>
        <v/>
      </c>
    </row>
    <row r="2190" spans="1:17" x14ac:dyDescent="0.25">
      <c r="A2190" s="64">
        <f t="shared" si="275"/>
        <v>36</v>
      </c>
      <c r="B2190" s="64">
        <f t="shared" si="276"/>
        <v>223</v>
      </c>
      <c r="C2190" s="64">
        <f t="shared" si="277"/>
        <v>7</v>
      </c>
      <c r="D2190" s="64">
        <f t="shared" si="278"/>
        <v>219</v>
      </c>
      <c r="E2190" s="64">
        <f t="shared" si="279"/>
        <v>1091</v>
      </c>
      <c r="F2190" s="64" t="str">
        <f t="shared" si="272"/>
        <v/>
      </c>
      <c r="G2190" s="64" t="str">
        <f t="shared" si="273"/>
        <v/>
      </c>
      <c r="H2190" s="64" t="str">
        <f t="shared" si="274"/>
        <v/>
      </c>
      <c r="I2190" s="80" t="str">
        <f>IFERROR(VLOOKUP(D2190,Sheet2!A:B,2,0),"")</f>
        <v/>
      </c>
      <c r="J2190" s="64" t="str">
        <f>IFERROR(IF(I2190&lt;&gt;"",VLOOKUP(I2190,Sheet2!B:C,2,0),""),"")</f>
        <v/>
      </c>
      <c r="K2190" s="64" t="str">
        <f>IFERROR( IF(I2190&lt;&gt;"", HLOOKUP(L$2+$A2190,Sheet2!BX:NK,2,0),""),"")</f>
        <v/>
      </c>
      <c r="L2190" t="str">
        <f>IF(OR(HLOOKUP(L$2+$A2190,Sheet2!BX:NK,$B2190,0),HLOOKUP(L$2+$A2190,Sheet2!BX:NK,$B2190,0)&lt;&gt;""),HLOOKUP(L$2+$A2190,Sheet2!BX:NK,$B2190,0),"")</f>
        <v/>
      </c>
      <c r="M2190" t="str">
        <f>IF(OR(HLOOKUP(M$2+$A2190,Sheet2!BY:NL,$B2190,0),HLOOKUP(M$2+$A2190,Sheet2!BY:NL,$B2190,0)&lt;&gt;""),HLOOKUP(M$2+$A2190,Sheet2!BY:NL,$B2190,0),"")</f>
        <v/>
      </c>
      <c r="N2190" t="str">
        <f>IF(OR(HLOOKUP(N$2+$A2190,Sheet2!BZ:NM,$B2190,0),HLOOKUP(N$2+$A2190,Sheet2!BZ:NM,$B2190,0)&lt;&gt;""),HLOOKUP(N$2+$A2190,Sheet2!BZ:NM,$B2190,0),"")</f>
        <v/>
      </c>
      <c r="O2190" t="str">
        <f>IF(OR(HLOOKUP(O$2+$A2190,Sheet2!CA:NN,$B2190,0),HLOOKUP(O$2+$A2190,Sheet2!CA:NN,$B2190,0)&lt;&gt;""),HLOOKUP(O$2+$A2190,Sheet2!CA:NN,$B2190,0),"")</f>
        <v/>
      </c>
      <c r="P2190" t="str">
        <f>IF(OR(HLOOKUP(P$2+$A2190,Sheet2!CB:NO,$B2190,0),HLOOKUP(P$2+$A2190,Sheet2!CB:NO,$B2190,0)&lt;&gt;""),HLOOKUP(P$2+$A2190,Sheet2!CB:NO,$B2190,0),"")</f>
        <v/>
      </c>
      <c r="Q2190" t="str">
        <f>IF(OR(HLOOKUP(Q$2+$A2190,Sheet2!CC:NO,$B2190,0),HLOOKUP(Q$2+$A2190,Sheet2!CC:NO,$B2190,0)&lt;&gt;""),HLOOKUP(Q$2+$A2190,Sheet2!CC:NO,$B2190,0),"")</f>
        <v/>
      </c>
    </row>
    <row r="2191" spans="1:17" x14ac:dyDescent="0.25">
      <c r="A2191" s="64">
        <f t="shared" si="275"/>
        <v>42</v>
      </c>
      <c r="B2191" s="64">
        <f t="shared" si="276"/>
        <v>223</v>
      </c>
      <c r="C2191" s="64">
        <f t="shared" si="277"/>
        <v>8</v>
      </c>
      <c r="D2191" s="64">
        <f t="shared" si="278"/>
        <v>219</v>
      </c>
      <c r="E2191" s="64">
        <f t="shared" si="279"/>
        <v>1091</v>
      </c>
      <c r="F2191" s="64" t="str">
        <f t="shared" si="272"/>
        <v/>
      </c>
      <c r="G2191" s="64" t="str">
        <f t="shared" si="273"/>
        <v/>
      </c>
      <c r="H2191" s="64" t="str">
        <f t="shared" si="274"/>
        <v/>
      </c>
      <c r="I2191" s="80" t="str">
        <f>IFERROR(VLOOKUP(D2191,Sheet2!A:B,2,0),"")</f>
        <v/>
      </c>
      <c r="J2191" s="64" t="str">
        <f>IFERROR(IF(I2191&lt;&gt;"",VLOOKUP(I2191,Sheet2!B:C,2,0),""),"")</f>
        <v/>
      </c>
      <c r="K2191" s="64" t="str">
        <f>IFERROR( IF(I2191&lt;&gt;"", HLOOKUP(L$2+$A2191,Sheet2!BX:NK,2,0),""),"")</f>
        <v/>
      </c>
      <c r="L2191" t="str">
        <f>IF(OR(HLOOKUP(L$2+$A2191,Sheet2!BX:NK,$B2191,0),HLOOKUP(L$2+$A2191,Sheet2!BX:NK,$B2191,0)&lt;&gt;""),HLOOKUP(L$2+$A2191,Sheet2!BX:NK,$B2191,0),"")</f>
        <v/>
      </c>
      <c r="M2191" t="str">
        <f>IF(OR(HLOOKUP(M$2+$A2191,Sheet2!BY:NL,$B2191,0),HLOOKUP(M$2+$A2191,Sheet2!BY:NL,$B2191,0)&lt;&gt;""),HLOOKUP(M$2+$A2191,Sheet2!BY:NL,$B2191,0),"")</f>
        <v/>
      </c>
      <c r="N2191" t="str">
        <f>IF(OR(HLOOKUP(N$2+$A2191,Sheet2!BZ:NM,$B2191,0),HLOOKUP(N$2+$A2191,Sheet2!BZ:NM,$B2191,0)&lt;&gt;""),HLOOKUP(N$2+$A2191,Sheet2!BZ:NM,$B2191,0),"")</f>
        <v/>
      </c>
      <c r="O2191" t="str">
        <f>IF(OR(HLOOKUP(O$2+$A2191,Sheet2!CA:NN,$B2191,0),HLOOKUP(O$2+$A2191,Sheet2!CA:NN,$B2191,0)&lt;&gt;""),HLOOKUP(O$2+$A2191,Sheet2!CA:NN,$B2191,0),"")</f>
        <v/>
      </c>
      <c r="P2191" t="str">
        <f>IF(OR(HLOOKUP(P$2+$A2191,Sheet2!CB:NO,$B2191,0),HLOOKUP(P$2+$A2191,Sheet2!CB:NO,$B2191,0)&lt;&gt;""),HLOOKUP(P$2+$A2191,Sheet2!CB:NO,$B2191,0),"")</f>
        <v/>
      </c>
      <c r="Q2191" t="str">
        <f>IF(OR(HLOOKUP(Q$2+$A2191,Sheet2!CC:NO,$B2191,0),HLOOKUP(Q$2+$A2191,Sheet2!CC:NO,$B2191,0)&lt;&gt;""),HLOOKUP(Q$2+$A2191,Sheet2!CC:NO,$B2191,0),"")</f>
        <v/>
      </c>
    </row>
    <row r="2192" spans="1:17" x14ac:dyDescent="0.25">
      <c r="A2192" s="64">
        <f t="shared" si="275"/>
        <v>48</v>
      </c>
      <c r="B2192" s="64">
        <f t="shared" si="276"/>
        <v>223</v>
      </c>
      <c r="C2192" s="64">
        <f t="shared" si="277"/>
        <v>9</v>
      </c>
      <c r="D2192" s="64">
        <f t="shared" si="278"/>
        <v>219</v>
      </c>
      <c r="E2192" s="64">
        <f t="shared" si="279"/>
        <v>1091</v>
      </c>
      <c r="F2192" s="64" t="str">
        <f t="shared" si="272"/>
        <v/>
      </c>
      <c r="G2192" s="64" t="str">
        <f t="shared" si="273"/>
        <v/>
      </c>
      <c r="H2192" s="64" t="str">
        <f t="shared" si="274"/>
        <v/>
      </c>
      <c r="I2192" s="80" t="str">
        <f>IFERROR(VLOOKUP(D2192,Sheet2!A:B,2,0),"")</f>
        <v/>
      </c>
      <c r="J2192" s="64" t="str">
        <f>IFERROR(IF(I2192&lt;&gt;"",VLOOKUP(I2192,Sheet2!B:C,2,0),""),"")</f>
        <v/>
      </c>
      <c r="K2192" s="64" t="str">
        <f>IFERROR( IF(I2192&lt;&gt;"", HLOOKUP(L$2+$A2192,Sheet2!BX:NK,2,0),""),"")</f>
        <v/>
      </c>
      <c r="L2192" t="str">
        <f>IF(OR(HLOOKUP(L$2+$A2192,Sheet2!BX:NK,$B2192,0),HLOOKUP(L$2+$A2192,Sheet2!BX:NK,$B2192,0)&lt;&gt;""),HLOOKUP(L$2+$A2192,Sheet2!BX:NK,$B2192,0),"")</f>
        <v/>
      </c>
      <c r="M2192" t="str">
        <f>IF(OR(HLOOKUP(M$2+$A2192,Sheet2!BY:NL,$B2192,0),HLOOKUP(M$2+$A2192,Sheet2!BY:NL,$B2192,0)&lt;&gt;""),HLOOKUP(M$2+$A2192,Sheet2!BY:NL,$B2192,0),"")</f>
        <v/>
      </c>
      <c r="N2192" t="str">
        <f>IF(OR(HLOOKUP(N$2+$A2192,Sheet2!BZ:NM,$B2192,0),HLOOKUP(N$2+$A2192,Sheet2!BZ:NM,$B2192,0)&lt;&gt;""),HLOOKUP(N$2+$A2192,Sheet2!BZ:NM,$B2192,0),"")</f>
        <v/>
      </c>
      <c r="O2192" t="str">
        <f>IF(OR(HLOOKUP(O$2+$A2192,Sheet2!CA:NN,$B2192,0),HLOOKUP(O$2+$A2192,Sheet2!CA:NN,$B2192,0)&lt;&gt;""),HLOOKUP(O$2+$A2192,Sheet2!CA:NN,$B2192,0),"")</f>
        <v/>
      </c>
      <c r="P2192" t="str">
        <f>IF(OR(HLOOKUP(P$2+$A2192,Sheet2!CB:NO,$B2192,0),HLOOKUP(P$2+$A2192,Sheet2!CB:NO,$B2192,0)&lt;&gt;""),HLOOKUP(P$2+$A2192,Sheet2!CB:NO,$B2192,0),"")</f>
        <v/>
      </c>
      <c r="Q2192" t="str">
        <f>IF(OR(HLOOKUP(Q$2+$A2192,Sheet2!CC:NO,$B2192,0),HLOOKUP(Q$2+$A2192,Sheet2!CC:NO,$B2192,0)&lt;&gt;""),HLOOKUP(Q$2+$A2192,Sheet2!CC:NO,$B2192,0),"")</f>
        <v/>
      </c>
    </row>
    <row r="2193" spans="1:17" x14ac:dyDescent="0.25">
      <c r="A2193" s="64">
        <f t="shared" si="275"/>
        <v>54</v>
      </c>
      <c r="B2193" s="64">
        <f t="shared" si="276"/>
        <v>223</v>
      </c>
      <c r="C2193" s="64">
        <f t="shared" si="277"/>
        <v>10</v>
      </c>
      <c r="D2193" s="64">
        <f t="shared" si="278"/>
        <v>219</v>
      </c>
      <c r="E2193" s="64">
        <f t="shared" si="279"/>
        <v>1091</v>
      </c>
      <c r="F2193" s="64" t="str">
        <f t="shared" si="272"/>
        <v/>
      </c>
      <c r="G2193" s="64" t="str">
        <f t="shared" si="273"/>
        <v/>
      </c>
      <c r="H2193" s="64" t="str">
        <f t="shared" si="274"/>
        <v/>
      </c>
      <c r="I2193" s="80" t="str">
        <f>IFERROR(VLOOKUP(D2193,Sheet2!A:B,2,0),"")</f>
        <v/>
      </c>
      <c r="J2193" s="64" t="str">
        <f>IFERROR(IF(I2193&lt;&gt;"",VLOOKUP(I2193,Sheet2!B:C,2,0),""),"")</f>
        <v/>
      </c>
      <c r="K2193" s="64" t="str">
        <f>IFERROR( IF(I2193&lt;&gt;"", HLOOKUP(L$2+$A2193,Sheet2!BX:NK,2,0),""),"")</f>
        <v/>
      </c>
      <c r="L2193" t="str">
        <f>IF(OR(HLOOKUP(L$2+$A2193,Sheet2!BX:NK,$B2193,0),HLOOKUP(L$2+$A2193,Sheet2!BX:NK,$B2193,0)&lt;&gt;""),HLOOKUP(L$2+$A2193,Sheet2!BX:NK,$B2193,0),"")</f>
        <v/>
      </c>
      <c r="M2193" t="str">
        <f>IF(OR(HLOOKUP(M$2+$A2193,Sheet2!BY:NL,$B2193,0),HLOOKUP(M$2+$A2193,Sheet2!BY:NL,$B2193,0)&lt;&gt;""),HLOOKUP(M$2+$A2193,Sheet2!BY:NL,$B2193,0),"")</f>
        <v/>
      </c>
      <c r="N2193" t="str">
        <f>IF(OR(HLOOKUP(N$2+$A2193,Sheet2!BZ:NM,$B2193,0),HLOOKUP(N$2+$A2193,Sheet2!BZ:NM,$B2193,0)&lt;&gt;""),HLOOKUP(N$2+$A2193,Sheet2!BZ:NM,$B2193,0),"")</f>
        <v/>
      </c>
      <c r="O2193" t="str">
        <f>IF(OR(HLOOKUP(O$2+$A2193,Sheet2!CA:NN,$B2193,0),HLOOKUP(O$2+$A2193,Sheet2!CA:NN,$B2193,0)&lt;&gt;""),HLOOKUP(O$2+$A2193,Sheet2!CA:NN,$B2193,0),"")</f>
        <v/>
      </c>
      <c r="P2193" t="str">
        <f>IF(OR(HLOOKUP(P$2+$A2193,Sheet2!CB:NO,$B2193,0),HLOOKUP(P$2+$A2193,Sheet2!CB:NO,$B2193,0)&lt;&gt;""),HLOOKUP(P$2+$A2193,Sheet2!CB:NO,$B2193,0),"")</f>
        <v/>
      </c>
      <c r="Q2193" t="str">
        <f>IF(OR(HLOOKUP(Q$2+$A2193,Sheet2!CC:NO,$B2193,0),HLOOKUP(Q$2+$A2193,Sheet2!CC:NO,$B2193,0)&lt;&gt;""),HLOOKUP(Q$2+$A2193,Sheet2!CC:NO,$B2193,0),"")</f>
        <v/>
      </c>
    </row>
    <row r="2194" spans="1:17" x14ac:dyDescent="0.25">
      <c r="A2194" s="64">
        <f t="shared" si="275"/>
        <v>0</v>
      </c>
      <c r="B2194" s="64">
        <f t="shared" si="276"/>
        <v>224</v>
      </c>
      <c r="C2194" s="64">
        <f t="shared" si="277"/>
        <v>1</v>
      </c>
      <c r="D2194" s="64">
        <f t="shared" si="278"/>
        <v>220</v>
      </c>
      <c r="E2194" s="64">
        <f t="shared" si="279"/>
        <v>1096</v>
      </c>
      <c r="F2194" s="64" t="str">
        <f t="shared" si="272"/>
        <v/>
      </c>
      <c r="G2194" s="64" t="str">
        <f t="shared" si="273"/>
        <v/>
      </c>
      <c r="H2194" s="64" t="str">
        <f t="shared" si="274"/>
        <v/>
      </c>
      <c r="I2194" s="80" t="str">
        <f>IFERROR(VLOOKUP(D2194,Sheet2!A:B,2,0),"")</f>
        <v/>
      </c>
      <c r="J2194" s="64" t="str">
        <f>IFERROR(IF(I2194&lt;&gt;"",VLOOKUP(I2194,Sheet2!B:C,2,0),""),"")</f>
        <v/>
      </c>
      <c r="K2194" s="64" t="str">
        <f>IFERROR( IF(I2194&lt;&gt;"", HLOOKUP(L$2+$A2194,Sheet2!BX:NK,2,0),""),"")</f>
        <v/>
      </c>
      <c r="L2194" t="str">
        <f>IF(OR(HLOOKUP(L$2+$A2194,Sheet2!BX:NK,$B2194,0),HLOOKUP(L$2+$A2194,Sheet2!BX:NK,$B2194,0)&lt;&gt;""),HLOOKUP(L$2+$A2194,Sheet2!BX:NK,$B2194,0),"")</f>
        <v/>
      </c>
      <c r="M2194" t="str">
        <f>IF(OR(HLOOKUP(M$2+$A2194,Sheet2!BY:NL,$B2194,0),HLOOKUP(M$2+$A2194,Sheet2!BY:NL,$B2194,0)&lt;&gt;""),HLOOKUP(M$2+$A2194,Sheet2!BY:NL,$B2194,0),"")</f>
        <v/>
      </c>
      <c r="N2194" t="str">
        <f>IF(OR(HLOOKUP(N$2+$A2194,Sheet2!BZ:NM,$B2194,0),HLOOKUP(N$2+$A2194,Sheet2!BZ:NM,$B2194,0)&lt;&gt;""),HLOOKUP(N$2+$A2194,Sheet2!BZ:NM,$B2194,0),"")</f>
        <v/>
      </c>
      <c r="O2194" t="str">
        <f>IF(OR(HLOOKUP(O$2+$A2194,Sheet2!CA:NN,$B2194,0),HLOOKUP(O$2+$A2194,Sheet2!CA:NN,$B2194,0)&lt;&gt;""),HLOOKUP(O$2+$A2194,Sheet2!CA:NN,$B2194,0),"")</f>
        <v/>
      </c>
      <c r="P2194" t="str">
        <f>IF(OR(HLOOKUP(P$2+$A2194,Sheet2!CB:NO,$B2194,0),HLOOKUP(P$2+$A2194,Sheet2!CB:NO,$B2194,0)&lt;&gt;""),HLOOKUP(P$2+$A2194,Sheet2!CB:NO,$B2194,0),"")</f>
        <v/>
      </c>
      <c r="Q2194" t="str">
        <f>IF(OR(HLOOKUP(Q$2+$A2194,Sheet2!CC:NO,$B2194,0),HLOOKUP(Q$2+$A2194,Sheet2!CC:NO,$B2194,0)&lt;&gt;""),HLOOKUP(Q$2+$A2194,Sheet2!CC:NO,$B2194,0),"")</f>
        <v/>
      </c>
    </row>
    <row r="2195" spans="1:17" x14ac:dyDescent="0.25">
      <c r="A2195" s="64">
        <f t="shared" si="275"/>
        <v>6</v>
      </c>
      <c r="B2195" s="64">
        <f t="shared" si="276"/>
        <v>224</v>
      </c>
      <c r="C2195" s="64">
        <f t="shared" si="277"/>
        <v>2</v>
      </c>
      <c r="D2195" s="64">
        <f t="shared" si="278"/>
        <v>220</v>
      </c>
      <c r="E2195" s="64">
        <f t="shared" si="279"/>
        <v>1096</v>
      </c>
      <c r="F2195" s="64" t="str">
        <f t="shared" si="272"/>
        <v/>
      </c>
      <c r="G2195" s="64" t="str">
        <f t="shared" si="273"/>
        <v/>
      </c>
      <c r="H2195" s="64" t="str">
        <f t="shared" si="274"/>
        <v/>
      </c>
      <c r="I2195" s="80" t="str">
        <f>IFERROR(VLOOKUP(D2195,Sheet2!A:B,2,0),"")</f>
        <v/>
      </c>
      <c r="J2195" s="64" t="str">
        <f>IFERROR(IF(I2195&lt;&gt;"",VLOOKUP(I2195,Sheet2!B:C,2,0),""),"")</f>
        <v/>
      </c>
      <c r="K2195" s="64" t="str">
        <f>IFERROR( IF(I2195&lt;&gt;"", HLOOKUP(L$2+$A2195,Sheet2!BX:NK,2,0),""),"")</f>
        <v/>
      </c>
      <c r="L2195" t="str">
        <f>IF(OR(HLOOKUP(L$2+$A2195,Sheet2!BX:NK,$B2195,0),HLOOKUP(L$2+$A2195,Sheet2!BX:NK,$B2195,0)&lt;&gt;""),HLOOKUP(L$2+$A2195,Sheet2!BX:NK,$B2195,0),"")</f>
        <v/>
      </c>
      <c r="M2195" t="str">
        <f>IF(OR(HLOOKUP(M$2+$A2195,Sheet2!BY:NL,$B2195,0),HLOOKUP(M$2+$A2195,Sheet2!BY:NL,$B2195,0)&lt;&gt;""),HLOOKUP(M$2+$A2195,Sheet2!BY:NL,$B2195,0),"")</f>
        <v/>
      </c>
      <c r="N2195" t="str">
        <f>IF(OR(HLOOKUP(N$2+$A2195,Sheet2!BZ:NM,$B2195,0),HLOOKUP(N$2+$A2195,Sheet2!BZ:NM,$B2195,0)&lt;&gt;""),HLOOKUP(N$2+$A2195,Sheet2!BZ:NM,$B2195,0),"")</f>
        <v/>
      </c>
      <c r="O2195" t="str">
        <f>IF(OR(HLOOKUP(O$2+$A2195,Sheet2!CA:NN,$B2195,0),HLOOKUP(O$2+$A2195,Sheet2!CA:NN,$B2195,0)&lt;&gt;""),HLOOKUP(O$2+$A2195,Sheet2!CA:NN,$B2195,0),"")</f>
        <v/>
      </c>
      <c r="P2195" t="str">
        <f>IF(OR(HLOOKUP(P$2+$A2195,Sheet2!CB:NO,$B2195,0),HLOOKUP(P$2+$A2195,Sheet2!CB:NO,$B2195,0)&lt;&gt;""),HLOOKUP(P$2+$A2195,Sheet2!CB:NO,$B2195,0),"")</f>
        <v/>
      </c>
      <c r="Q2195" t="str">
        <f>IF(OR(HLOOKUP(Q$2+$A2195,Sheet2!CC:NO,$B2195,0),HLOOKUP(Q$2+$A2195,Sheet2!CC:NO,$B2195,0)&lt;&gt;""),HLOOKUP(Q$2+$A2195,Sheet2!CC:NO,$B2195,0),"")</f>
        <v/>
      </c>
    </row>
    <row r="2196" spans="1:17" x14ac:dyDescent="0.25">
      <c r="A2196" s="64">
        <f t="shared" si="275"/>
        <v>12</v>
      </c>
      <c r="B2196" s="64">
        <f t="shared" si="276"/>
        <v>224</v>
      </c>
      <c r="C2196" s="64">
        <f t="shared" si="277"/>
        <v>3</v>
      </c>
      <c r="D2196" s="64">
        <f t="shared" si="278"/>
        <v>220</v>
      </c>
      <c r="E2196" s="64">
        <f t="shared" si="279"/>
        <v>1096</v>
      </c>
      <c r="F2196" s="64" t="str">
        <f t="shared" si="272"/>
        <v/>
      </c>
      <c r="G2196" s="64" t="str">
        <f t="shared" si="273"/>
        <v/>
      </c>
      <c r="H2196" s="64" t="str">
        <f t="shared" si="274"/>
        <v/>
      </c>
      <c r="I2196" s="80" t="str">
        <f>IFERROR(VLOOKUP(D2196,Sheet2!A:B,2,0),"")</f>
        <v/>
      </c>
      <c r="J2196" s="64" t="str">
        <f>IFERROR(IF(I2196&lt;&gt;"",VLOOKUP(I2196,Sheet2!B:C,2,0),""),"")</f>
        <v/>
      </c>
      <c r="K2196" s="64" t="str">
        <f>IFERROR( IF(I2196&lt;&gt;"", HLOOKUP(L$2+$A2196,Sheet2!BX:NK,2,0),""),"")</f>
        <v/>
      </c>
      <c r="L2196" t="str">
        <f>IF(OR(HLOOKUP(L$2+$A2196,Sheet2!BX:NK,$B2196,0),HLOOKUP(L$2+$A2196,Sheet2!BX:NK,$B2196,0)&lt;&gt;""),HLOOKUP(L$2+$A2196,Sheet2!BX:NK,$B2196,0),"")</f>
        <v/>
      </c>
      <c r="M2196" t="str">
        <f>IF(OR(HLOOKUP(M$2+$A2196,Sheet2!BY:NL,$B2196,0),HLOOKUP(M$2+$A2196,Sheet2!BY:NL,$B2196,0)&lt;&gt;""),HLOOKUP(M$2+$A2196,Sheet2!BY:NL,$B2196,0),"")</f>
        <v/>
      </c>
      <c r="N2196" t="str">
        <f>IF(OR(HLOOKUP(N$2+$A2196,Sheet2!BZ:NM,$B2196,0),HLOOKUP(N$2+$A2196,Sheet2!BZ:NM,$B2196,0)&lt;&gt;""),HLOOKUP(N$2+$A2196,Sheet2!BZ:NM,$B2196,0),"")</f>
        <v/>
      </c>
      <c r="O2196" t="str">
        <f>IF(OR(HLOOKUP(O$2+$A2196,Sheet2!CA:NN,$B2196,0),HLOOKUP(O$2+$A2196,Sheet2!CA:NN,$B2196,0)&lt;&gt;""),HLOOKUP(O$2+$A2196,Sheet2!CA:NN,$B2196,0),"")</f>
        <v/>
      </c>
      <c r="P2196" t="str">
        <f>IF(OR(HLOOKUP(P$2+$A2196,Sheet2!CB:NO,$B2196,0),HLOOKUP(P$2+$A2196,Sheet2!CB:NO,$B2196,0)&lt;&gt;""),HLOOKUP(P$2+$A2196,Sheet2!CB:NO,$B2196,0),"")</f>
        <v/>
      </c>
      <c r="Q2196" t="str">
        <f>IF(OR(HLOOKUP(Q$2+$A2196,Sheet2!CC:NO,$B2196,0),HLOOKUP(Q$2+$A2196,Sheet2!CC:NO,$B2196,0)&lt;&gt;""),HLOOKUP(Q$2+$A2196,Sheet2!CC:NO,$B2196,0),"")</f>
        <v/>
      </c>
    </row>
    <row r="2197" spans="1:17" x14ac:dyDescent="0.25">
      <c r="A2197" s="64">
        <f t="shared" si="275"/>
        <v>18</v>
      </c>
      <c r="B2197" s="64">
        <f t="shared" si="276"/>
        <v>224</v>
      </c>
      <c r="C2197" s="64">
        <f t="shared" si="277"/>
        <v>4</v>
      </c>
      <c r="D2197" s="64">
        <f t="shared" si="278"/>
        <v>220</v>
      </c>
      <c r="E2197" s="64">
        <f t="shared" si="279"/>
        <v>1096</v>
      </c>
      <c r="F2197" s="64" t="str">
        <f t="shared" si="272"/>
        <v/>
      </c>
      <c r="G2197" s="64" t="str">
        <f t="shared" si="273"/>
        <v/>
      </c>
      <c r="H2197" s="64" t="str">
        <f t="shared" si="274"/>
        <v/>
      </c>
      <c r="I2197" s="80" t="str">
        <f>IFERROR(VLOOKUP(D2197,Sheet2!A:B,2,0),"")</f>
        <v/>
      </c>
      <c r="J2197" s="64" t="str">
        <f>IFERROR(IF(I2197&lt;&gt;"",VLOOKUP(I2197,Sheet2!B:C,2,0),""),"")</f>
        <v/>
      </c>
      <c r="K2197" s="64" t="str">
        <f>IFERROR( IF(I2197&lt;&gt;"", HLOOKUP(L$2+$A2197,Sheet2!BX:NK,2,0),""),"")</f>
        <v/>
      </c>
      <c r="L2197" t="str">
        <f>IF(OR(HLOOKUP(L$2+$A2197,Sheet2!BX:NK,$B2197,0),HLOOKUP(L$2+$A2197,Sheet2!BX:NK,$B2197,0)&lt;&gt;""),HLOOKUP(L$2+$A2197,Sheet2!BX:NK,$B2197,0),"")</f>
        <v/>
      </c>
      <c r="M2197" t="str">
        <f>IF(OR(HLOOKUP(M$2+$A2197,Sheet2!BY:NL,$B2197,0),HLOOKUP(M$2+$A2197,Sheet2!BY:NL,$B2197,0)&lt;&gt;""),HLOOKUP(M$2+$A2197,Sheet2!BY:NL,$B2197,0),"")</f>
        <v/>
      </c>
      <c r="N2197" t="str">
        <f>IF(OR(HLOOKUP(N$2+$A2197,Sheet2!BZ:NM,$B2197,0),HLOOKUP(N$2+$A2197,Sheet2!BZ:NM,$B2197,0)&lt;&gt;""),HLOOKUP(N$2+$A2197,Sheet2!BZ:NM,$B2197,0),"")</f>
        <v/>
      </c>
      <c r="O2197" t="str">
        <f>IF(OR(HLOOKUP(O$2+$A2197,Sheet2!CA:NN,$B2197,0),HLOOKUP(O$2+$A2197,Sheet2!CA:NN,$B2197,0)&lt;&gt;""),HLOOKUP(O$2+$A2197,Sheet2!CA:NN,$B2197,0),"")</f>
        <v/>
      </c>
      <c r="P2197" t="str">
        <f>IF(OR(HLOOKUP(P$2+$A2197,Sheet2!CB:NO,$B2197,0),HLOOKUP(P$2+$A2197,Sheet2!CB:NO,$B2197,0)&lt;&gt;""),HLOOKUP(P$2+$A2197,Sheet2!CB:NO,$B2197,0),"")</f>
        <v/>
      </c>
      <c r="Q2197" t="str">
        <f>IF(OR(HLOOKUP(Q$2+$A2197,Sheet2!CC:NO,$B2197,0),HLOOKUP(Q$2+$A2197,Sheet2!CC:NO,$B2197,0)&lt;&gt;""),HLOOKUP(Q$2+$A2197,Sheet2!CC:NO,$B2197,0),"")</f>
        <v/>
      </c>
    </row>
    <row r="2198" spans="1:17" x14ac:dyDescent="0.25">
      <c r="A2198" s="64">
        <f t="shared" si="275"/>
        <v>24</v>
      </c>
      <c r="B2198" s="64">
        <f t="shared" si="276"/>
        <v>224</v>
      </c>
      <c r="C2198" s="64">
        <f t="shared" si="277"/>
        <v>5</v>
      </c>
      <c r="D2198" s="64">
        <f t="shared" si="278"/>
        <v>220</v>
      </c>
      <c r="E2198" s="64">
        <f t="shared" si="279"/>
        <v>1096</v>
      </c>
      <c r="F2198" s="64" t="str">
        <f t="shared" si="272"/>
        <v/>
      </c>
      <c r="G2198" s="64" t="str">
        <f t="shared" si="273"/>
        <v/>
      </c>
      <c r="H2198" s="64" t="str">
        <f t="shared" si="274"/>
        <v/>
      </c>
      <c r="I2198" s="80" t="str">
        <f>IFERROR(VLOOKUP(D2198,Sheet2!A:B,2,0),"")</f>
        <v/>
      </c>
      <c r="J2198" s="64" t="str">
        <f>IFERROR(IF(I2198&lt;&gt;"",VLOOKUP(I2198,Sheet2!B:C,2,0),""),"")</f>
        <v/>
      </c>
      <c r="K2198" s="64" t="str">
        <f>IFERROR( IF(I2198&lt;&gt;"", HLOOKUP(L$2+$A2198,Sheet2!BX:NK,2,0),""),"")</f>
        <v/>
      </c>
      <c r="L2198" t="str">
        <f>IF(OR(HLOOKUP(L$2+$A2198,Sheet2!BX:NK,$B2198,0),HLOOKUP(L$2+$A2198,Sheet2!BX:NK,$B2198,0)&lt;&gt;""),HLOOKUP(L$2+$A2198,Sheet2!BX:NK,$B2198,0),"")</f>
        <v/>
      </c>
      <c r="M2198" t="str">
        <f>IF(OR(HLOOKUP(M$2+$A2198,Sheet2!BY:NL,$B2198,0),HLOOKUP(M$2+$A2198,Sheet2!BY:NL,$B2198,0)&lt;&gt;""),HLOOKUP(M$2+$A2198,Sheet2!BY:NL,$B2198,0),"")</f>
        <v/>
      </c>
      <c r="N2198" t="str">
        <f>IF(OR(HLOOKUP(N$2+$A2198,Sheet2!BZ:NM,$B2198,0),HLOOKUP(N$2+$A2198,Sheet2!BZ:NM,$B2198,0)&lt;&gt;""),HLOOKUP(N$2+$A2198,Sheet2!BZ:NM,$B2198,0),"")</f>
        <v/>
      </c>
      <c r="O2198" t="str">
        <f>IF(OR(HLOOKUP(O$2+$A2198,Sheet2!CA:NN,$B2198,0),HLOOKUP(O$2+$A2198,Sheet2!CA:NN,$B2198,0)&lt;&gt;""),HLOOKUP(O$2+$A2198,Sheet2!CA:NN,$B2198,0),"")</f>
        <v/>
      </c>
      <c r="P2198" t="str">
        <f>IF(OR(HLOOKUP(P$2+$A2198,Sheet2!CB:NO,$B2198,0),HLOOKUP(P$2+$A2198,Sheet2!CB:NO,$B2198,0)&lt;&gt;""),HLOOKUP(P$2+$A2198,Sheet2!CB:NO,$B2198,0),"")</f>
        <v/>
      </c>
      <c r="Q2198" t="str">
        <f>IF(OR(HLOOKUP(Q$2+$A2198,Sheet2!CC:NO,$B2198,0),HLOOKUP(Q$2+$A2198,Sheet2!CC:NO,$B2198,0)&lt;&gt;""),HLOOKUP(Q$2+$A2198,Sheet2!CC:NO,$B2198,0),"")</f>
        <v/>
      </c>
    </row>
    <row r="2199" spans="1:17" x14ac:dyDescent="0.25">
      <c r="A2199" s="64">
        <f t="shared" si="275"/>
        <v>30</v>
      </c>
      <c r="B2199" s="64">
        <f t="shared" si="276"/>
        <v>224</v>
      </c>
      <c r="C2199" s="64">
        <f t="shared" si="277"/>
        <v>6</v>
      </c>
      <c r="D2199" s="64">
        <f t="shared" si="278"/>
        <v>220</v>
      </c>
      <c r="E2199" s="64">
        <f t="shared" si="279"/>
        <v>1096</v>
      </c>
      <c r="F2199" s="64" t="str">
        <f t="shared" si="272"/>
        <v/>
      </c>
      <c r="G2199" s="64" t="str">
        <f t="shared" si="273"/>
        <v/>
      </c>
      <c r="H2199" s="64" t="str">
        <f t="shared" si="274"/>
        <v/>
      </c>
      <c r="I2199" s="80" t="str">
        <f>IFERROR(VLOOKUP(D2199,Sheet2!A:B,2,0),"")</f>
        <v/>
      </c>
      <c r="J2199" s="64" t="str">
        <f>IFERROR(IF(I2199&lt;&gt;"",VLOOKUP(I2199,Sheet2!B:C,2,0),""),"")</f>
        <v/>
      </c>
      <c r="K2199" s="64" t="str">
        <f>IFERROR( IF(I2199&lt;&gt;"", HLOOKUP(L$2+$A2199,Sheet2!BX:NK,2,0),""),"")</f>
        <v/>
      </c>
      <c r="L2199" t="str">
        <f>IF(OR(HLOOKUP(L$2+$A2199,Sheet2!BX:NK,$B2199,0),HLOOKUP(L$2+$A2199,Sheet2!BX:NK,$B2199,0)&lt;&gt;""),HLOOKUP(L$2+$A2199,Sheet2!BX:NK,$B2199,0),"")</f>
        <v/>
      </c>
      <c r="M2199" t="str">
        <f>IF(OR(HLOOKUP(M$2+$A2199,Sheet2!BY:NL,$B2199,0),HLOOKUP(M$2+$A2199,Sheet2!BY:NL,$B2199,0)&lt;&gt;""),HLOOKUP(M$2+$A2199,Sheet2!BY:NL,$B2199,0),"")</f>
        <v/>
      </c>
      <c r="N2199" t="str">
        <f>IF(OR(HLOOKUP(N$2+$A2199,Sheet2!BZ:NM,$B2199,0),HLOOKUP(N$2+$A2199,Sheet2!BZ:NM,$B2199,0)&lt;&gt;""),HLOOKUP(N$2+$A2199,Sheet2!BZ:NM,$B2199,0),"")</f>
        <v/>
      </c>
      <c r="O2199" t="str">
        <f>IF(OR(HLOOKUP(O$2+$A2199,Sheet2!CA:NN,$B2199,0),HLOOKUP(O$2+$A2199,Sheet2!CA:NN,$B2199,0)&lt;&gt;""),HLOOKUP(O$2+$A2199,Sheet2!CA:NN,$B2199,0),"")</f>
        <v/>
      </c>
      <c r="P2199" t="str">
        <f>IF(OR(HLOOKUP(P$2+$A2199,Sheet2!CB:NO,$B2199,0),HLOOKUP(P$2+$A2199,Sheet2!CB:NO,$B2199,0)&lt;&gt;""),HLOOKUP(P$2+$A2199,Sheet2!CB:NO,$B2199,0),"")</f>
        <v/>
      </c>
      <c r="Q2199" t="str">
        <f>IF(OR(HLOOKUP(Q$2+$A2199,Sheet2!CC:NO,$B2199,0),HLOOKUP(Q$2+$A2199,Sheet2!CC:NO,$B2199,0)&lt;&gt;""),HLOOKUP(Q$2+$A2199,Sheet2!CC:NO,$B2199,0),"")</f>
        <v/>
      </c>
    </row>
    <row r="2200" spans="1:17" x14ac:dyDescent="0.25">
      <c r="A2200" s="64">
        <f t="shared" si="275"/>
        <v>36</v>
      </c>
      <c r="B2200" s="64">
        <f t="shared" si="276"/>
        <v>224</v>
      </c>
      <c r="C2200" s="64">
        <f t="shared" si="277"/>
        <v>7</v>
      </c>
      <c r="D2200" s="64">
        <f t="shared" si="278"/>
        <v>220</v>
      </c>
      <c r="E2200" s="64">
        <f t="shared" si="279"/>
        <v>1096</v>
      </c>
      <c r="F2200" s="64" t="str">
        <f t="shared" si="272"/>
        <v/>
      </c>
      <c r="G2200" s="64" t="str">
        <f t="shared" si="273"/>
        <v/>
      </c>
      <c r="H2200" s="64" t="str">
        <f t="shared" si="274"/>
        <v/>
      </c>
      <c r="I2200" s="80" t="str">
        <f>IFERROR(VLOOKUP(D2200,Sheet2!A:B,2,0),"")</f>
        <v/>
      </c>
      <c r="J2200" s="64" t="str">
        <f>IFERROR(IF(I2200&lt;&gt;"",VLOOKUP(I2200,Sheet2!B:C,2,0),""),"")</f>
        <v/>
      </c>
      <c r="K2200" s="64" t="str">
        <f>IFERROR( IF(I2200&lt;&gt;"", HLOOKUP(L$2+$A2200,Sheet2!BX:NK,2,0),""),"")</f>
        <v/>
      </c>
      <c r="L2200" t="str">
        <f>IF(OR(HLOOKUP(L$2+$A2200,Sheet2!BX:NK,$B2200,0),HLOOKUP(L$2+$A2200,Sheet2!BX:NK,$B2200,0)&lt;&gt;""),HLOOKUP(L$2+$A2200,Sheet2!BX:NK,$B2200,0),"")</f>
        <v/>
      </c>
      <c r="M2200" t="str">
        <f>IF(OR(HLOOKUP(M$2+$A2200,Sheet2!BY:NL,$B2200,0),HLOOKUP(M$2+$A2200,Sheet2!BY:NL,$B2200,0)&lt;&gt;""),HLOOKUP(M$2+$A2200,Sheet2!BY:NL,$B2200,0),"")</f>
        <v/>
      </c>
      <c r="N2200" t="str">
        <f>IF(OR(HLOOKUP(N$2+$A2200,Sheet2!BZ:NM,$B2200,0),HLOOKUP(N$2+$A2200,Sheet2!BZ:NM,$B2200,0)&lt;&gt;""),HLOOKUP(N$2+$A2200,Sheet2!BZ:NM,$B2200,0),"")</f>
        <v/>
      </c>
      <c r="O2200" t="str">
        <f>IF(OR(HLOOKUP(O$2+$A2200,Sheet2!CA:NN,$B2200,0),HLOOKUP(O$2+$A2200,Sheet2!CA:NN,$B2200,0)&lt;&gt;""),HLOOKUP(O$2+$A2200,Sheet2!CA:NN,$B2200,0),"")</f>
        <v/>
      </c>
      <c r="P2200" t="str">
        <f>IF(OR(HLOOKUP(P$2+$A2200,Sheet2!CB:NO,$B2200,0),HLOOKUP(P$2+$A2200,Sheet2!CB:NO,$B2200,0)&lt;&gt;""),HLOOKUP(P$2+$A2200,Sheet2!CB:NO,$B2200,0),"")</f>
        <v/>
      </c>
      <c r="Q2200" t="str">
        <f>IF(OR(HLOOKUP(Q$2+$A2200,Sheet2!CC:NO,$B2200,0),HLOOKUP(Q$2+$A2200,Sheet2!CC:NO,$B2200,0)&lt;&gt;""),HLOOKUP(Q$2+$A2200,Sheet2!CC:NO,$B2200,0),"")</f>
        <v/>
      </c>
    </row>
    <row r="2201" spans="1:17" x14ac:dyDescent="0.25">
      <c r="A2201" s="64">
        <f t="shared" si="275"/>
        <v>42</v>
      </c>
      <c r="B2201" s="64">
        <f t="shared" si="276"/>
        <v>224</v>
      </c>
      <c r="C2201" s="64">
        <f t="shared" si="277"/>
        <v>8</v>
      </c>
      <c r="D2201" s="64">
        <f t="shared" si="278"/>
        <v>220</v>
      </c>
      <c r="E2201" s="64">
        <f t="shared" si="279"/>
        <v>1096</v>
      </c>
      <c r="F2201" s="64" t="str">
        <f t="shared" si="272"/>
        <v/>
      </c>
      <c r="G2201" s="64" t="str">
        <f t="shared" si="273"/>
        <v/>
      </c>
      <c r="H2201" s="64" t="str">
        <f t="shared" si="274"/>
        <v/>
      </c>
      <c r="I2201" s="80" t="str">
        <f>IFERROR(VLOOKUP(D2201,Sheet2!A:B,2,0),"")</f>
        <v/>
      </c>
      <c r="J2201" s="64" t="str">
        <f>IFERROR(IF(I2201&lt;&gt;"",VLOOKUP(I2201,Sheet2!B:C,2,0),""),"")</f>
        <v/>
      </c>
      <c r="K2201" s="64" t="str">
        <f>IFERROR( IF(I2201&lt;&gt;"", HLOOKUP(L$2+$A2201,Sheet2!BX:NK,2,0),""),"")</f>
        <v/>
      </c>
      <c r="L2201" t="str">
        <f>IF(OR(HLOOKUP(L$2+$A2201,Sheet2!BX:NK,$B2201,0),HLOOKUP(L$2+$A2201,Sheet2!BX:NK,$B2201,0)&lt;&gt;""),HLOOKUP(L$2+$A2201,Sheet2!BX:NK,$B2201,0),"")</f>
        <v/>
      </c>
      <c r="M2201" t="str">
        <f>IF(OR(HLOOKUP(M$2+$A2201,Sheet2!BY:NL,$B2201,0),HLOOKUP(M$2+$A2201,Sheet2!BY:NL,$B2201,0)&lt;&gt;""),HLOOKUP(M$2+$A2201,Sheet2!BY:NL,$B2201,0),"")</f>
        <v/>
      </c>
      <c r="N2201" t="str">
        <f>IF(OR(HLOOKUP(N$2+$A2201,Sheet2!BZ:NM,$B2201,0),HLOOKUP(N$2+$A2201,Sheet2!BZ:NM,$B2201,0)&lt;&gt;""),HLOOKUP(N$2+$A2201,Sheet2!BZ:NM,$B2201,0),"")</f>
        <v/>
      </c>
      <c r="O2201" t="str">
        <f>IF(OR(HLOOKUP(O$2+$A2201,Sheet2!CA:NN,$B2201,0),HLOOKUP(O$2+$A2201,Sheet2!CA:NN,$B2201,0)&lt;&gt;""),HLOOKUP(O$2+$A2201,Sheet2!CA:NN,$B2201,0),"")</f>
        <v/>
      </c>
      <c r="P2201" t="str">
        <f>IF(OR(HLOOKUP(P$2+$A2201,Sheet2!CB:NO,$B2201,0),HLOOKUP(P$2+$A2201,Sheet2!CB:NO,$B2201,0)&lt;&gt;""),HLOOKUP(P$2+$A2201,Sheet2!CB:NO,$B2201,0),"")</f>
        <v/>
      </c>
      <c r="Q2201" t="str">
        <f>IF(OR(HLOOKUP(Q$2+$A2201,Sheet2!CC:NO,$B2201,0),HLOOKUP(Q$2+$A2201,Sheet2!CC:NO,$B2201,0)&lt;&gt;""),HLOOKUP(Q$2+$A2201,Sheet2!CC:NO,$B2201,0),"")</f>
        <v/>
      </c>
    </row>
    <row r="2202" spans="1:17" x14ac:dyDescent="0.25">
      <c r="A2202" s="64">
        <f t="shared" si="275"/>
        <v>48</v>
      </c>
      <c r="B2202" s="64">
        <f t="shared" si="276"/>
        <v>224</v>
      </c>
      <c r="C2202" s="64">
        <f t="shared" si="277"/>
        <v>9</v>
      </c>
      <c r="D2202" s="64">
        <f t="shared" si="278"/>
        <v>220</v>
      </c>
      <c r="E2202" s="64">
        <f t="shared" si="279"/>
        <v>1096</v>
      </c>
      <c r="F2202" s="64" t="str">
        <f t="shared" si="272"/>
        <v/>
      </c>
      <c r="G2202" s="64" t="str">
        <f t="shared" si="273"/>
        <v/>
      </c>
      <c r="H2202" s="64" t="str">
        <f t="shared" si="274"/>
        <v/>
      </c>
      <c r="I2202" s="80" t="str">
        <f>IFERROR(VLOOKUP(D2202,Sheet2!A:B,2,0),"")</f>
        <v/>
      </c>
      <c r="J2202" s="64" t="str">
        <f>IFERROR(IF(I2202&lt;&gt;"",VLOOKUP(I2202,Sheet2!B:C,2,0),""),"")</f>
        <v/>
      </c>
      <c r="K2202" s="64" t="str">
        <f>IFERROR( IF(I2202&lt;&gt;"", HLOOKUP(L$2+$A2202,Sheet2!BX:NK,2,0),""),"")</f>
        <v/>
      </c>
      <c r="L2202" t="str">
        <f>IF(OR(HLOOKUP(L$2+$A2202,Sheet2!BX:NK,$B2202,0),HLOOKUP(L$2+$A2202,Sheet2!BX:NK,$B2202,0)&lt;&gt;""),HLOOKUP(L$2+$A2202,Sheet2!BX:NK,$B2202,0),"")</f>
        <v/>
      </c>
      <c r="M2202" t="str">
        <f>IF(OR(HLOOKUP(M$2+$A2202,Sheet2!BY:NL,$B2202,0),HLOOKUP(M$2+$A2202,Sheet2!BY:NL,$B2202,0)&lt;&gt;""),HLOOKUP(M$2+$A2202,Sheet2!BY:NL,$B2202,0),"")</f>
        <v/>
      </c>
      <c r="N2202" t="str">
        <f>IF(OR(HLOOKUP(N$2+$A2202,Sheet2!BZ:NM,$B2202,0),HLOOKUP(N$2+$A2202,Sheet2!BZ:NM,$B2202,0)&lt;&gt;""),HLOOKUP(N$2+$A2202,Sheet2!BZ:NM,$B2202,0),"")</f>
        <v/>
      </c>
      <c r="O2202" t="str">
        <f>IF(OR(HLOOKUP(O$2+$A2202,Sheet2!CA:NN,$B2202,0),HLOOKUP(O$2+$A2202,Sheet2!CA:NN,$B2202,0)&lt;&gt;""),HLOOKUP(O$2+$A2202,Sheet2!CA:NN,$B2202,0),"")</f>
        <v/>
      </c>
      <c r="P2202" t="str">
        <f>IF(OR(HLOOKUP(P$2+$A2202,Sheet2!CB:NO,$B2202,0),HLOOKUP(P$2+$A2202,Sheet2!CB:NO,$B2202,0)&lt;&gt;""),HLOOKUP(P$2+$A2202,Sheet2!CB:NO,$B2202,0),"")</f>
        <v/>
      </c>
      <c r="Q2202" t="str">
        <f>IF(OR(HLOOKUP(Q$2+$A2202,Sheet2!CC:NO,$B2202,0),HLOOKUP(Q$2+$A2202,Sheet2!CC:NO,$B2202,0)&lt;&gt;""),HLOOKUP(Q$2+$A2202,Sheet2!CC:NO,$B2202,0),"")</f>
        <v/>
      </c>
    </row>
    <row r="2203" spans="1:17" x14ac:dyDescent="0.25">
      <c r="A2203" s="64">
        <f t="shared" si="275"/>
        <v>54</v>
      </c>
      <c r="B2203" s="64">
        <f t="shared" si="276"/>
        <v>224</v>
      </c>
      <c r="C2203" s="64">
        <f t="shared" si="277"/>
        <v>10</v>
      </c>
      <c r="D2203" s="64">
        <f t="shared" si="278"/>
        <v>220</v>
      </c>
      <c r="E2203" s="64">
        <f t="shared" si="279"/>
        <v>1096</v>
      </c>
      <c r="F2203" s="64" t="str">
        <f t="shared" si="272"/>
        <v/>
      </c>
      <c r="G2203" s="64" t="str">
        <f t="shared" si="273"/>
        <v/>
      </c>
      <c r="H2203" s="64" t="str">
        <f t="shared" si="274"/>
        <v/>
      </c>
      <c r="I2203" s="80" t="str">
        <f>IFERROR(VLOOKUP(D2203,Sheet2!A:B,2,0),"")</f>
        <v/>
      </c>
      <c r="J2203" s="64" t="str">
        <f>IFERROR(IF(I2203&lt;&gt;"",VLOOKUP(I2203,Sheet2!B:C,2,0),""),"")</f>
        <v/>
      </c>
      <c r="K2203" s="64" t="str">
        <f>IFERROR( IF(I2203&lt;&gt;"", HLOOKUP(L$2+$A2203,Sheet2!BX:NK,2,0),""),"")</f>
        <v/>
      </c>
      <c r="L2203" t="str">
        <f>IF(OR(HLOOKUP(L$2+$A2203,Sheet2!BX:NK,$B2203,0),HLOOKUP(L$2+$A2203,Sheet2!BX:NK,$B2203,0)&lt;&gt;""),HLOOKUP(L$2+$A2203,Sheet2!BX:NK,$B2203,0),"")</f>
        <v/>
      </c>
      <c r="M2203" t="str">
        <f>IF(OR(HLOOKUP(M$2+$A2203,Sheet2!BY:NL,$B2203,0),HLOOKUP(M$2+$A2203,Sheet2!BY:NL,$B2203,0)&lt;&gt;""),HLOOKUP(M$2+$A2203,Sheet2!BY:NL,$B2203,0),"")</f>
        <v/>
      </c>
      <c r="N2203" t="str">
        <f>IF(OR(HLOOKUP(N$2+$A2203,Sheet2!BZ:NM,$B2203,0),HLOOKUP(N$2+$A2203,Sheet2!BZ:NM,$B2203,0)&lt;&gt;""),HLOOKUP(N$2+$A2203,Sheet2!BZ:NM,$B2203,0),"")</f>
        <v/>
      </c>
      <c r="O2203" t="str">
        <f>IF(OR(HLOOKUP(O$2+$A2203,Sheet2!CA:NN,$B2203,0),HLOOKUP(O$2+$A2203,Sheet2!CA:NN,$B2203,0)&lt;&gt;""),HLOOKUP(O$2+$A2203,Sheet2!CA:NN,$B2203,0),"")</f>
        <v/>
      </c>
      <c r="P2203" t="str">
        <f>IF(OR(HLOOKUP(P$2+$A2203,Sheet2!CB:NO,$B2203,0),HLOOKUP(P$2+$A2203,Sheet2!CB:NO,$B2203,0)&lt;&gt;""),HLOOKUP(P$2+$A2203,Sheet2!CB:NO,$B2203,0),"")</f>
        <v/>
      </c>
      <c r="Q2203" t="str">
        <f>IF(OR(HLOOKUP(Q$2+$A2203,Sheet2!CC:NO,$B2203,0),HLOOKUP(Q$2+$A2203,Sheet2!CC:NO,$B2203,0)&lt;&gt;""),HLOOKUP(Q$2+$A2203,Sheet2!CC:NO,$B2203,0),"")</f>
        <v/>
      </c>
    </row>
    <row r="2204" spans="1:17" x14ac:dyDescent="0.25">
      <c r="A2204" s="64">
        <f t="shared" si="275"/>
        <v>0</v>
      </c>
      <c r="B2204" s="64">
        <f t="shared" si="276"/>
        <v>225</v>
      </c>
      <c r="C2204" s="64">
        <f t="shared" si="277"/>
        <v>1</v>
      </c>
      <c r="D2204" s="64">
        <f t="shared" si="278"/>
        <v>221</v>
      </c>
      <c r="E2204" s="64">
        <f t="shared" si="279"/>
        <v>1101</v>
      </c>
      <c r="F2204" s="64" t="str">
        <f t="shared" si="272"/>
        <v/>
      </c>
      <c r="G2204" s="64" t="str">
        <f t="shared" si="273"/>
        <v/>
      </c>
      <c r="H2204" s="64" t="str">
        <f t="shared" si="274"/>
        <v/>
      </c>
      <c r="I2204" s="80" t="str">
        <f>IFERROR(VLOOKUP(D2204,Sheet2!A:B,2,0),"")</f>
        <v/>
      </c>
      <c r="J2204" s="64" t="str">
        <f>IFERROR(IF(I2204&lt;&gt;"",VLOOKUP(I2204,Sheet2!B:C,2,0),""),"")</f>
        <v/>
      </c>
      <c r="K2204" s="64" t="str">
        <f>IFERROR( IF(I2204&lt;&gt;"", HLOOKUP(L$2+$A2204,Sheet2!BX:NK,2,0),""),"")</f>
        <v/>
      </c>
      <c r="L2204" t="str">
        <f>IF(OR(HLOOKUP(L$2+$A2204,Sheet2!BX:NK,$B2204,0),HLOOKUP(L$2+$A2204,Sheet2!BX:NK,$B2204,0)&lt;&gt;""),HLOOKUP(L$2+$A2204,Sheet2!BX:NK,$B2204,0),"")</f>
        <v/>
      </c>
      <c r="M2204" t="str">
        <f>IF(OR(HLOOKUP(M$2+$A2204,Sheet2!BY:NL,$B2204,0),HLOOKUP(M$2+$A2204,Sheet2!BY:NL,$B2204,0)&lt;&gt;""),HLOOKUP(M$2+$A2204,Sheet2!BY:NL,$B2204,0),"")</f>
        <v/>
      </c>
      <c r="N2204" t="str">
        <f>IF(OR(HLOOKUP(N$2+$A2204,Sheet2!BZ:NM,$B2204,0),HLOOKUP(N$2+$A2204,Sheet2!BZ:NM,$B2204,0)&lt;&gt;""),HLOOKUP(N$2+$A2204,Sheet2!BZ:NM,$B2204,0),"")</f>
        <v/>
      </c>
      <c r="O2204" t="str">
        <f>IF(OR(HLOOKUP(O$2+$A2204,Sheet2!CA:NN,$B2204,0),HLOOKUP(O$2+$A2204,Sheet2!CA:NN,$B2204,0)&lt;&gt;""),HLOOKUP(O$2+$A2204,Sheet2!CA:NN,$B2204,0),"")</f>
        <v/>
      </c>
      <c r="P2204" t="str">
        <f>IF(OR(HLOOKUP(P$2+$A2204,Sheet2!CB:NO,$B2204,0),HLOOKUP(P$2+$A2204,Sheet2!CB:NO,$B2204,0)&lt;&gt;""),HLOOKUP(P$2+$A2204,Sheet2!CB:NO,$B2204,0),"")</f>
        <v/>
      </c>
      <c r="Q2204" t="str">
        <f>IF(OR(HLOOKUP(Q$2+$A2204,Sheet2!CC:NO,$B2204,0),HLOOKUP(Q$2+$A2204,Sheet2!CC:NO,$B2204,0)&lt;&gt;""),HLOOKUP(Q$2+$A2204,Sheet2!CC:NO,$B2204,0),"")</f>
        <v/>
      </c>
    </row>
    <row r="2205" spans="1:17" x14ac:dyDescent="0.25">
      <c r="A2205" s="64">
        <f t="shared" si="275"/>
        <v>6</v>
      </c>
      <c r="B2205" s="64">
        <f t="shared" si="276"/>
        <v>225</v>
      </c>
      <c r="C2205" s="64">
        <f t="shared" si="277"/>
        <v>2</v>
      </c>
      <c r="D2205" s="64">
        <f t="shared" si="278"/>
        <v>221</v>
      </c>
      <c r="E2205" s="64">
        <f t="shared" si="279"/>
        <v>1101</v>
      </c>
      <c r="F2205" s="64" t="str">
        <f t="shared" si="272"/>
        <v/>
      </c>
      <c r="G2205" s="64" t="str">
        <f t="shared" si="273"/>
        <v/>
      </c>
      <c r="H2205" s="64" t="str">
        <f t="shared" si="274"/>
        <v/>
      </c>
      <c r="I2205" s="80" t="str">
        <f>IFERROR(VLOOKUP(D2205,Sheet2!A:B,2,0),"")</f>
        <v/>
      </c>
      <c r="J2205" s="64" t="str">
        <f>IFERROR(IF(I2205&lt;&gt;"",VLOOKUP(I2205,Sheet2!B:C,2,0),""),"")</f>
        <v/>
      </c>
      <c r="K2205" s="64" t="str">
        <f>IFERROR( IF(I2205&lt;&gt;"", HLOOKUP(L$2+$A2205,Sheet2!BX:NK,2,0),""),"")</f>
        <v/>
      </c>
      <c r="L2205" t="str">
        <f>IF(OR(HLOOKUP(L$2+$A2205,Sheet2!BX:NK,$B2205,0),HLOOKUP(L$2+$A2205,Sheet2!BX:NK,$B2205,0)&lt;&gt;""),HLOOKUP(L$2+$A2205,Sheet2!BX:NK,$B2205,0),"")</f>
        <v/>
      </c>
      <c r="M2205" t="str">
        <f>IF(OR(HLOOKUP(M$2+$A2205,Sheet2!BY:NL,$B2205,0),HLOOKUP(M$2+$A2205,Sheet2!BY:NL,$B2205,0)&lt;&gt;""),HLOOKUP(M$2+$A2205,Sheet2!BY:NL,$B2205,0),"")</f>
        <v/>
      </c>
      <c r="N2205" t="str">
        <f>IF(OR(HLOOKUP(N$2+$A2205,Sheet2!BZ:NM,$B2205,0),HLOOKUP(N$2+$A2205,Sheet2!BZ:NM,$B2205,0)&lt;&gt;""),HLOOKUP(N$2+$A2205,Sheet2!BZ:NM,$B2205,0),"")</f>
        <v/>
      </c>
      <c r="O2205" t="str">
        <f>IF(OR(HLOOKUP(O$2+$A2205,Sheet2!CA:NN,$B2205,0),HLOOKUP(O$2+$A2205,Sheet2!CA:NN,$B2205,0)&lt;&gt;""),HLOOKUP(O$2+$A2205,Sheet2!CA:NN,$B2205,0),"")</f>
        <v/>
      </c>
      <c r="P2205" t="str">
        <f>IF(OR(HLOOKUP(P$2+$A2205,Sheet2!CB:NO,$B2205,0),HLOOKUP(P$2+$A2205,Sheet2!CB:NO,$B2205,0)&lt;&gt;""),HLOOKUP(P$2+$A2205,Sheet2!CB:NO,$B2205,0),"")</f>
        <v/>
      </c>
      <c r="Q2205" t="str">
        <f>IF(OR(HLOOKUP(Q$2+$A2205,Sheet2!CC:NO,$B2205,0),HLOOKUP(Q$2+$A2205,Sheet2!CC:NO,$B2205,0)&lt;&gt;""),HLOOKUP(Q$2+$A2205,Sheet2!CC:NO,$B2205,0),"")</f>
        <v/>
      </c>
    </row>
    <row r="2206" spans="1:17" x14ac:dyDescent="0.25">
      <c r="A2206" s="64">
        <f t="shared" si="275"/>
        <v>12</v>
      </c>
      <c r="B2206" s="64">
        <f t="shared" si="276"/>
        <v>225</v>
      </c>
      <c r="C2206" s="64">
        <f t="shared" si="277"/>
        <v>3</v>
      </c>
      <c r="D2206" s="64">
        <f t="shared" si="278"/>
        <v>221</v>
      </c>
      <c r="E2206" s="64">
        <f t="shared" si="279"/>
        <v>1101</v>
      </c>
      <c r="F2206" s="64" t="str">
        <f t="shared" si="272"/>
        <v/>
      </c>
      <c r="G2206" s="64" t="str">
        <f t="shared" si="273"/>
        <v/>
      </c>
      <c r="H2206" s="64" t="str">
        <f t="shared" si="274"/>
        <v/>
      </c>
      <c r="I2206" s="80" t="str">
        <f>IFERROR(VLOOKUP(D2206,Sheet2!A:B,2,0),"")</f>
        <v/>
      </c>
      <c r="J2206" s="64" t="str">
        <f>IFERROR(IF(I2206&lt;&gt;"",VLOOKUP(I2206,Sheet2!B:C,2,0),""),"")</f>
        <v/>
      </c>
      <c r="K2206" s="64" t="str">
        <f>IFERROR( IF(I2206&lt;&gt;"", HLOOKUP(L$2+$A2206,Sheet2!BX:NK,2,0),""),"")</f>
        <v/>
      </c>
      <c r="L2206" t="str">
        <f>IF(OR(HLOOKUP(L$2+$A2206,Sheet2!BX:NK,$B2206,0),HLOOKUP(L$2+$A2206,Sheet2!BX:NK,$B2206,0)&lt;&gt;""),HLOOKUP(L$2+$A2206,Sheet2!BX:NK,$B2206,0),"")</f>
        <v/>
      </c>
      <c r="M2206" t="str">
        <f>IF(OR(HLOOKUP(M$2+$A2206,Sheet2!BY:NL,$B2206,0),HLOOKUP(M$2+$A2206,Sheet2!BY:NL,$B2206,0)&lt;&gt;""),HLOOKUP(M$2+$A2206,Sheet2!BY:NL,$B2206,0),"")</f>
        <v/>
      </c>
      <c r="N2206" t="str">
        <f>IF(OR(HLOOKUP(N$2+$A2206,Sheet2!BZ:NM,$B2206,0),HLOOKUP(N$2+$A2206,Sheet2!BZ:NM,$B2206,0)&lt;&gt;""),HLOOKUP(N$2+$A2206,Sheet2!BZ:NM,$B2206,0),"")</f>
        <v/>
      </c>
      <c r="O2206" t="str">
        <f>IF(OR(HLOOKUP(O$2+$A2206,Sheet2!CA:NN,$B2206,0),HLOOKUP(O$2+$A2206,Sheet2!CA:NN,$B2206,0)&lt;&gt;""),HLOOKUP(O$2+$A2206,Sheet2!CA:NN,$B2206,0),"")</f>
        <v/>
      </c>
      <c r="P2206" t="str">
        <f>IF(OR(HLOOKUP(P$2+$A2206,Sheet2!CB:NO,$B2206,0),HLOOKUP(P$2+$A2206,Sheet2!CB:NO,$B2206,0)&lt;&gt;""),HLOOKUP(P$2+$A2206,Sheet2!CB:NO,$B2206,0),"")</f>
        <v/>
      </c>
      <c r="Q2206" t="str">
        <f>IF(OR(HLOOKUP(Q$2+$A2206,Sheet2!CC:NO,$B2206,0),HLOOKUP(Q$2+$A2206,Sheet2!CC:NO,$B2206,0)&lt;&gt;""),HLOOKUP(Q$2+$A2206,Sheet2!CC:NO,$B2206,0),"")</f>
        <v/>
      </c>
    </row>
    <row r="2207" spans="1:17" x14ac:dyDescent="0.25">
      <c r="A2207" s="64">
        <f t="shared" si="275"/>
        <v>18</v>
      </c>
      <c r="B2207" s="64">
        <f t="shared" si="276"/>
        <v>225</v>
      </c>
      <c r="C2207" s="64">
        <f t="shared" si="277"/>
        <v>4</v>
      </c>
      <c r="D2207" s="64">
        <f t="shared" si="278"/>
        <v>221</v>
      </c>
      <c r="E2207" s="64">
        <f t="shared" si="279"/>
        <v>1101</v>
      </c>
      <c r="F2207" s="64" t="str">
        <f t="shared" si="272"/>
        <v/>
      </c>
      <c r="G2207" s="64" t="str">
        <f t="shared" si="273"/>
        <v/>
      </c>
      <c r="H2207" s="64" t="str">
        <f t="shared" si="274"/>
        <v/>
      </c>
      <c r="I2207" s="80" t="str">
        <f>IFERROR(VLOOKUP(D2207,Sheet2!A:B,2,0),"")</f>
        <v/>
      </c>
      <c r="J2207" s="64" t="str">
        <f>IFERROR(IF(I2207&lt;&gt;"",VLOOKUP(I2207,Sheet2!B:C,2,0),""),"")</f>
        <v/>
      </c>
      <c r="K2207" s="64" t="str">
        <f>IFERROR( IF(I2207&lt;&gt;"", HLOOKUP(L$2+$A2207,Sheet2!BX:NK,2,0),""),"")</f>
        <v/>
      </c>
      <c r="L2207" t="str">
        <f>IF(OR(HLOOKUP(L$2+$A2207,Sheet2!BX:NK,$B2207,0),HLOOKUP(L$2+$A2207,Sheet2!BX:NK,$B2207,0)&lt;&gt;""),HLOOKUP(L$2+$A2207,Sheet2!BX:NK,$B2207,0),"")</f>
        <v/>
      </c>
      <c r="M2207" t="str">
        <f>IF(OR(HLOOKUP(M$2+$A2207,Sheet2!BY:NL,$B2207,0),HLOOKUP(M$2+$A2207,Sheet2!BY:NL,$B2207,0)&lt;&gt;""),HLOOKUP(M$2+$A2207,Sheet2!BY:NL,$B2207,0),"")</f>
        <v/>
      </c>
      <c r="N2207" t="str">
        <f>IF(OR(HLOOKUP(N$2+$A2207,Sheet2!BZ:NM,$B2207,0),HLOOKUP(N$2+$A2207,Sheet2!BZ:NM,$B2207,0)&lt;&gt;""),HLOOKUP(N$2+$A2207,Sheet2!BZ:NM,$B2207,0),"")</f>
        <v/>
      </c>
      <c r="O2207" t="str">
        <f>IF(OR(HLOOKUP(O$2+$A2207,Sheet2!CA:NN,$B2207,0),HLOOKUP(O$2+$A2207,Sheet2!CA:NN,$B2207,0)&lt;&gt;""),HLOOKUP(O$2+$A2207,Sheet2!CA:NN,$B2207,0),"")</f>
        <v/>
      </c>
      <c r="P2207" t="str">
        <f>IF(OR(HLOOKUP(P$2+$A2207,Sheet2!CB:NO,$B2207,0),HLOOKUP(P$2+$A2207,Sheet2!CB:NO,$B2207,0)&lt;&gt;""),HLOOKUP(P$2+$A2207,Sheet2!CB:NO,$B2207,0),"")</f>
        <v/>
      </c>
      <c r="Q2207" t="str">
        <f>IF(OR(HLOOKUP(Q$2+$A2207,Sheet2!CC:NO,$B2207,0),HLOOKUP(Q$2+$A2207,Sheet2!CC:NO,$B2207,0)&lt;&gt;""),HLOOKUP(Q$2+$A2207,Sheet2!CC:NO,$B2207,0),"")</f>
        <v/>
      </c>
    </row>
    <row r="2208" spans="1:17" x14ac:dyDescent="0.25">
      <c r="A2208" s="64">
        <f t="shared" si="275"/>
        <v>24</v>
      </c>
      <c r="B2208" s="64">
        <f t="shared" si="276"/>
        <v>225</v>
      </c>
      <c r="C2208" s="64">
        <f t="shared" si="277"/>
        <v>5</v>
      </c>
      <c r="D2208" s="64">
        <f t="shared" si="278"/>
        <v>221</v>
      </c>
      <c r="E2208" s="64">
        <f t="shared" si="279"/>
        <v>1101</v>
      </c>
      <c r="F2208" s="64" t="str">
        <f t="shared" si="272"/>
        <v/>
      </c>
      <c r="G2208" s="64" t="str">
        <f t="shared" si="273"/>
        <v/>
      </c>
      <c r="H2208" s="64" t="str">
        <f t="shared" si="274"/>
        <v/>
      </c>
      <c r="I2208" s="80" t="str">
        <f>IFERROR(VLOOKUP(D2208,Sheet2!A:B,2,0),"")</f>
        <v/>
      </c>
      <c r="J2208" s="64" t="str">
        <f>IFERROR(IF(I2208&lt;&gt;"",VLOOKUP(I2208,Sheet2!B:C,2,0),""),"")</f>
        <v/>
      </c>
      <c r="K2208" s="64" t="str">
        <f>IFERROR( IF(I2208&lt;&gt;"", HLOOKUP(L$2+$A2208,Sheet2!BX:NK,2,0),""),"")</f>
        <v/>
      </c>
      <c r="L2208" t="str">
        <f>IF(OR(HLOOKUP(L$2+$A2208,Sheet2!BX:NK,$B2208,0),HLOOKUP(L$2+$A2208,Sheet2!BX:NK,$B2208,0)&lt;&gt;""),HLOOKUP(L$2+$A2208,Sheet2!BX:NK,$B2208,0),"")</f>
        <v/>
      </c>
      <c r="M2208" t="str">
        <f>IF(OR(HLOOKUP(M$2+$A2208,Sheet2!BY:NL,$B2208,0),HLOOKUP(M$2+$A2208,Sheet2!BY:NL,$B2208,0)&lt;&gt;""),HLOOKUP(M$2+$A2208,Sheet2!BY:NL,$B2208,0),"")</f>
        <v/>
      </c>
      <c r="N2208" t="str">
        <f>IF(OR(HLOOKUP(N$2+$A2208,Sheet2!BZ:NM,$B2208,0),HLOOKUP(N$2+$A2208,Sheet2!BZ:NM,$B2208,0)&lt;&gt;""),HLOOKUP(N$2+$A2208,Sheet2!BZ:NM,$B2208,0),"")</f>
        <v/>
      </c>
      <c r="O2208" t="str">
        <f>IF(OR(HLOOKUP(O$2+$A2208,Sheet2!CA:NN,$B2208,0),HLOOKUP(O$2+$A2208,Sheet2!CA:NN,$B2208,0)&lt;&gt;""),HLOOKUP(O$2+$A2208,Sheet2!CA:NN,$B2208,0),"")</f>
        <v/>
      </c>
      <c r="P2208" t="str">
        <f>IF(OR(HLOOKUP(P$2+$A2208,Sheet2!CB:NO,$B2208,0),HLOOKUP(P$2+$A2208,Sheet2!CB:NO,$B2208,0)&lt;&gt;""),HLOOKUP(P$2+$A2208,Sheet2!CB:NO,$B2208,0),"")</f>
        <v/>
      </c>
      <c r="Q2208" t="str">
        <f>IF(OR(HLOOKUP(Q$2+$A2208,Sheet2!CC:NO,$B2208,0),HLOOKUP(Q$2+$A2208,Sheet2!CC:NO,$B2208,0)&lt;&gt;""),HLOOKUP(Q$2+$A2208,Sheet2!CC:NO,$B2208,0),"")</f>
        <v/>
      </c>
    </row>
    <row r="2209" spans="1:17" x14ac:dyDescent="0.25">
      <c r="A2209" s="64">
        <f t="shared" si="275"/>
        <v>30</v>
      </c>
      <c r="B2209" s="64">
        <f t="shared" si="276"/>
        <v>225</v>
      </c>
      <c r="C2209" s="64">
        <f t="shared" si="277"/>
        <v>6</v>
      </c>
      <c r="D2209" s="64">
        <f t="shared" si="278"/>
        <v>221</v>
      </c>
      <c r="E2209" s="64">
        <f t="shared" si="279"/>
        <v>1101</v>
      </c>
      <c r="F2209" s="64" t="str">
        <f t="shared" si="272"/>
        <v/>
      </c>
      <c r="G2209" s="64" t="str">
        <f t="shared" si="273"/>
        <v/>
      </c>
      <c r="H2209" s="64" t="str">
        <f t="shared" si="274"/>
        <v/>
      </c>
      <c r="I2209" s="80" t="str">
        <f>IFERROR(VLOOKUP(D2209,Sheet2!A:B,2,0),"")</f>
        <v/>
      </c>
      <c r="J2209" s="64" t="str">
        <f>IFERROR(IF(I2209&lt;&gt;"",VLOOKUP(I2209,Sheet2!B:C,2,0),""),"")</f>
        <v/>
      </c>
      <c r="K2209" s="64" t="str">
        <f>IFERROR( IF(I2209&lt;&gt;"", HLOOKUP(L$2+$A2209,Sheet2!BX:NK,2,0),""),"")</f>
        <v/>
      </c>
      <c r="L2209" t="str">
        <f>IF(OR(HLOOKUP(L$2+$A2209,Sheet2!BX:NK,$B2209,0),HLOOKUP(L$2+$A2209,Sheet2!BX:NK,$B2209,0)&lt;&gt;""),HLOOKUP(L$2+$A2209,Sheet2!BX:NK,$B2209,0),"")</f>
        <v/>
      </c>
      <c r="M2209" t="str">
        <f>IF(OR(HLOOKUP(M$2+$A2209,Sheet2!BY:NL,$B2209,0),HLOOKUP(M$2+$A2209,Sheet2!BY:NL,$B2209,0)&lt;&gt;""),HLOOKUP(M$2+$A2209,Sheet2!BY:NL,$B2209,0),"")</f>
        <v/>
      </c>
      <c r="N2209" t="str">
        <f>IF(OR(HLOOKUP(N$2+$A2209,Sheet2!BZ:NM,$B2209,0),HLOOKUP(N$2+$A2209,Sheet2!BZ:NM,$B2209,0)&lt;&gt;""),HLOOKUP(N$2+$A2209,Sheet2!BZ:NM,$B2209,0),"")</f>
        <v/>
      </c>
      <c r="O2209" t="str">
        <f>IF(OR(HLOOKUP(O$2+$A2209,Sheet2!CA:NN,$B2209,0),HLOOKUP(O$2+$A2209,Sheet2!CA:NN,$B2209,0)&lt;&gt;""),HLOOKUP(O$2+$A2209,Sheet2!CA:NN,$B2209,0),"")</f>
        <v/>
      </c>
      <c r="P2209" t="str">
        <f>IF(OR(HLOOKUP(P$2+$A2209,Sheet2!CB:NO,$B2209,0),HLOOKUP(P$2+$A2209,Sheet2!CB:NO,$B2209,0)&lt;&gt;""),HLOOKUP(P$2+$A2209,Sheet2!CB:NO,$B2209,0),"")</f>
        <v/>
      </c>
      <c r="Q2209" t="str">
        <f>IF(OR(HLOOKUP(Q$2+$A2209,Sheet2!CC:NO,$B2209,0),HLOOKUP(Q$2+$A2209,Sheet2!CC:NO,$B2209,0)&lt;&gt;""),HLOOKUP(Q$2+$A2209,Sheet2!CC:NO,$B2209,0),"")</f>
        <v/>
      </c>
    </row>
    <row r="2210" spans="1:17" x14ac:dyDescent="0.25">
      <c r="A2210" s="64">
        <f t="shared" si="275"/>
        <v>36</v>
      </c>
      <c r="B2210" s="64">
        <f t="shared" si="276"/>
        <v>225</v>
      </c>
      <c r="C2210" s="64">
        <f t="shared" si="277"/>
        <v>7</v>
      </c>
      <c r="D2210" s="64">
        <f t="shared" si="278"/>
        <v>221</v>
      </c>
      <c r="E2210" s="64">
        <f t="shared" si="279"/>
        <v>1101</v>
      </c>
      <c r="F2210" s="64" t="str">
        <f t="shared" si="272"/>
        <v/>
      </c>
      <c r="G2210" s="64" t="str">
        <f t="shared" si="273"/>
        <v/>
      </c>
      <c r="H2210" s="64" t="str">
        <f t="shared" si="274"/>
        <v/>
      </c>
      <c r="I2210" s="80" t="str">
        <f>IFERROR(VLOOKUP(D2210,Sheet2!A:B,2,0),"")</f>
        <v/>
      </c>
      <c r="J2210" s="64" t="str">
        <f>IFERROR(IF(I2210&lt;&gt;"",VLOOKUP(I2210,Sheet2!B:C,2,0),""),"")</f>
        <v/>
      </c>
      <c r="K2210" s="64" t="str">
        <f>IFERROR( IF(I2210&lt;&gt;"", HLOOKUP(L$2+$A2210,Sheet2!BX:NK,2,0),""),"")</f>
        <v/>
      </c>
      <c r="L2210" t="str">
        <f>IF(OR(HLOOKUP(L$2+$A2210,Sheet2!BX:NK,$B2210,0),HLOOKUP(L$2+$A2210,Sheet2!BX:NK,$B2210,0)&lt;&gt;""),HLOOKUP(L$2+$A2210,Sheet2!BX:NK,$B2210,0),"")</f>
        <v/>
      </c>
      <c r="M2210" t="str">
        <f>IF(OR(HLOOKUP(M$2+$A2210,Sheet2!BY:NL,$B2210,0),HLOOKUP(M$2+$A2210,Sheet2!BY:NL,$B2210,0)&lt;&gt;""),HLOOKUP(M$2+$A2210,Sheet2!BY:NL,$B2210,0),"")</f>
        <v/>
      </c>
      <c r="N2210" t="str">
        <f>IF(OR(HLOOKUP(N$2+$A2210,Sheet2!BZ:NM,$B2210,0),HLOOKUP(N$2+$A2210,Sheet2!BZ:NM,$B2210,0)&lt;&gt;""),HLOOKUP(N$2+$A2210,Sheet2!BZ:NM,$B2210,0),"")</f>
        <v/>
      </c>
      <c r="O2210" t="str">
        <f>IF(OR(HLOOKUP(O$2+$A2210,Sheet2!CA:NN,$B2210,0),HLOOKUP(O$2+$A2210,Sheet2!CA:NN,$B2210,0)&lt;&gt;""),HLOOKUP(O$2+$A2210,Sheet2!CA:NN,$B2210,0),"")</f>
        <v/>
      </c>
      <c r="P2210" t="str">
        <f>IF(OR(HLOOKUP(P$2+$A2210,Sheet2!CB:NO,$B2210,0),HLOOKUP(P$2+$A2210,Sheet2!CB:NO,$B2210,0)&lt;&gt;""),HLOOKUP(P$2+$A2210,Sheet2!CB:NO,$B2210,0),"")</f>
        <v/>
      </c>
      <c r="Q2210" t="str">
        <f>IF(OR(HLOOKUP(Q$2+$A2210,Sheet2!CC:NO,$B2210,0),HLOOKUP(Q$2+$A2210,Sheet2!CC:NO,$B2210,0)&lt;&gt;""),HLOOKUP(Q$2+$A2210,Sheet2!CC:NO,$B2210,0),"")</f>
        <v/>
      </c>
    </row>
    <row r="2211" spans="1:17" x14ac:dyDescent="0.25">
      <c r="A2211" s="64">
        <f t="shared" si="275"/>
        <v>42</v>
      </c>
      <c r="B2211" s="64">
        <f t="shared" si="276"/>
        <v>225</v>
      </c>
      <c r="C2211" s="64">
        <f t="shared" si="277"/>
        <v>8</v>
      </c>
      <c r="D2211" s="64">
        <f t="shared" si="278"/>
        <v>221</v>
      </c>
      <c r="E2211" s="64">
        <f t="shared" si="279"/>
        <v>1101</v>
      </c>
      <c r="F2211" s="64" t="str">
        <f t="shared" si="272"/>
        <v/>
      </c>
      <c r="G2211" s="64" t="str">
        <f t="shared" si="273"/>
        <v/>
      </c>
      <c r="H2211" s="64" t="str">
        <f t="shared" si="274"/>
        <v/>
      </c>
      <c r="I2211" s="80" t="str">
        <f>IFERROR(VLOOKUP(D2211,Sheet2!A:B,2,0),"")</f>
        <v/>
      </c>
      <c r="J2211" s="64" t="str">
        <f>IFERROR(IF(I2211&lt;&gt;"",VLOOKUP(I2211,Sheet2!B:C,2,0),""),"")</f>
        <v/>
      </c>
      <c r="K2211" s="64" t="str">
        <f>IFERROR( IF(I2211&lt;&gt;"", HLOOKUP(L$2+$A2211,Sheet2!BX:NK,2,0),""),"")</f>
        <v/>
      </c>
      <c r="L2211" t="str">
        <f>IF(OR(HLOOKUP(L$2+$A2211,Sheet2!BX:NK,$B2211,0),HLOOKUP(L$2+$A2211,Sheet2!BX:NK,$B2211,0)&lt;&gt;""),HLOOKUP(L$2+$A2211,Sheet2!BX:NK,$B2211,0),"")</f>
        <v/>
      </c>
      <c r="M2211" t="str">
        <f>IF(OR(HLOOKUP(M$2+$A2211,Sheet2!BY:NL,$B2211,0),HLOOKUP(M$2+$A2211,Sheet2!BY:NL,$B2211,0)&lt;&gt;""),HLOOKUP(M$2+$A2211,Sheet2!BY:NL,$B2211,0),"")</f>
        <v/>
      </c>
      <c r="N2211" t="str">
        <f>IF(OR(HLOOKUP(N$2+$A2211,Sheet2!BZ:NM,$B2211,0),HLOOKUP(N$2+$A2211,Sheet2!BZ:NM,$B2211,0)&lt;&gt;""),HLOOKUP(N$2+$A2211,Sheet2!BZ:NM,$B2211,0),"")</f>
        <v/>
      </c>
      <c r="O2211" t="str">
        <f>IF(OR(HLOOKUP(O$2+$A2211,Sheet2!CA:NN,$B2211,0),HLOOKUP(O$2+$A2211,Sheet2!CA:NN,$B2211,0)&lt;&gt;""),HLOOKUP(O$2+$A2211,Sheet2!CA:NN,$B2211,0),"")</f>
        <v/>
      </c>
      <c r="P2211" t="str">
        <f>IF(OR(HLOOKUP(P$2+$A2211,Sheet2!CB:NO,$B2211,0),HLOOKUP(P$2+$A2211,Sheet2!CB:NO,$B2211,0)&lt;&gt;""),HLOOKUP(P$2+$A2211,Sheet2!CB:NO,$B2211,0),"")</f>
        <v/>
      </c>
      <c r="Q2211" t="str">
        <f>IF(OR(HLOOKUP(Q$2+$A2211,Sheet2!CC:NO,$B2211,0),HLOOKUP(Q$2+$A2211,Sheet2!CC:NO,$B2211,0)&lt;&gt;""),HLOOKUP(Q$2+$A2211,Sheet2!CC:NO,$B2211,0),"")</f>
        <v/>
      </c>
    </row>
    <row r="2212" spans="1:17" x14ac:dyDescent="0.25">
      <c r="A2212" s="64">
        <f t="shared" si="275"/>
        <v>48</v>
      </c>
      <c r="B2212" s="64">
        <f t="shared" si="276"/>
        <v>225</v>
      </c>
      <c r="C2212" s="64">
        <f t="shared" si="277"/>
        <v>9</v>
      </c>
      <c r="D2212" s="64">
        <f t="shared" si="278"/>
        <v>221</v>
      </c>
      <c r="E2212" s="64">
        <f t="shared" si="279"/>
        <v>1101</v>
      </c>
      <c r="F2212" s="64" t="str">
        <f t="shared" si="272"/>
        <v/>
      </c>
      <c r="G2212" s="64" t="str">
        <f t="shared" si="273"/>
        <v/>
      </c>
      <c r="H2212" s="64" t="str">
        <f t="shared" si="274"/>
        <v/>
      </c>
      <c r="I2212" s="80" t="str">
        <f>IFERROR(VLOOKUP(D2212,Sheet2!A:B,2,0),"")</f>
        <v/>
      </c>
      <c r="J2212" s="64" t="str">
        <f>IFERROR(IF(I2212&lt;&gt;"",VLOOKUP(I2212,Sheet2!B:C,2,0),""),"")</f>
        <v/>
      </c>
      <c r="K2212" s="64" t="str">
        <f>IFERROR( IF(I2212&lt;&gt;"", HLOOKUP(L$2+$A2212,Sheet2!BX:NK,2,0),""),"")</f>
        <v/>
      </c>
      <c r="L2212" t="str">
        <f>IF(OR(HLOOKUP(L$2+$A2212,Sheet2!BX:NK,$B2212,0),HLOOKUP(L$2+$A2212,Sheet2!BX:NK,$B2212,0)&lt;&gt;""),HLOOKUP(L$2+$A2212,Sheet2!BX:NK,$B2212,0),"")</f>
        <v/>
      </c>
      <c r="M2212" t="str">
        <f>IF(OR(HLOOKUP(M$2+$A2212,Sheet2!BY:NL,$B2212,0),HLOOKUP(M$2+$A2212,Sheet2!BY:NL,$B2212,0)&lt;&gt;""),HLOOKUP(M$2+$A2212,Sheet2!BY:NL,$B2212,0),"")</f>
        <v/>
      </c>
      <c r="N2212" t="str">
        <f>IF(OR(HLOOKUP(N$2+$A2212,Sheet2!BZ:NM,$B2212,0),HLOOKUP(N$2+$A2212,Sheet2!BZ:NM,$B2212,0)&lt;&gt;""),HLOOKUP(N$2+$A2212,Sheet2!BZ:NM,$B2212,0),"")</f>
        <v/>
      </c>
      <c r="O2212" t="str">
        <f>IF(OR(HLOOKUP(O$2+$A2212,Sheet2!CA:NN,$B2212,0),HLOOKUP(O$2+$A2212,Sheet2!CA:NN,$B2212,0)&lt;&gt;""),HLOOKUP(O$2+$A2212,Sheet2!CA:NN,$B2212,0),"")</f>
        <v/>
      </c>
      <c r="P2212" t="str">
        <f>IF(OR(HLOOKUP(P$2+$A2212,Sheet2!CB:NO,$B2212,0),HLOOKUP(P$2+$A2212,Sheet2!CB:NO,$B2212,0)&lt;&gt;""),HLOOKUP(P$2+$A2212,Sheet2!CB:NO,$B2212,0),"")</f>
        <v/>
      </c>
      <c r="Q2212" t="str">
        <f>IF(OR(HLOOKUP(Q$2+$A2212,Sheet2!CC:NO,$B2212,0),HLOOKUP(Q$2+$A2212,Sheet2!CC:NO,$B2212,0)&lt;&gt;""),HLOOKUP(Q$2+$A2212,Sheet2!CC:NO,$B2212,0),"")</f>
        <v/>
      </c>
    </row>
    <row r="2213" spans="1:17" x14ac:dyDescent="0.25">
      <c r="A2213" s="64">
        <f t="shared" si="275"/>
        <v>54</v>
      </c>
      <c r="B2213" s="64">
        <f t="shared" si="276"/>
        <v>225</v>
      </c>
      <c r="C2213" s="64">
        <f t="shared" si="277"/>
        <v>10</v>
      </c>
      <c r="D2213" s="64">
        <f t="shared" si="278"/>
        <v>221</v>
      </c>
      <c r="E2213" s="64">
        <f t="shared" si="279"/>
        <v>1101</v>
      </c>
      <c r="F2213" s="64" t="str">
        <f t="shared" si="272"/>
        <v/>
      </c>
      <c r="G2213" s="64" t="str">
        <f t="shared" si="273"/>
        <v/>
      </c>
      <c r="H2213" s="64" t="str">
        <f t="shared" si="274"/>
        <v/>
      </c>
      <c r="I2213" s="80" t="str">
        <f>IFERROR(VLOOKUP(D2213,Sheet2!A:B,2,0),"")</f>
        <v/>
      </c>
      <c r="J2213" s="64" t="str">
        <f>IFERROR(IF(I2213&lt;&gt;"",VLOOKUP(I2213,Sheet2!B:C,2,0),""),"")</f>
        <v/>
      </c>
      <c r="K2213" s="64" t="str">
        <f>IFERROR( IF(I2213&lt;&gt;"", HLOOKUP(L$2+$A2213,Sheet2!BX:NK,2,0),""),"")</f>
        <v/>
      </c>
      <c r="L2213" t="str">
        <f>IF(OR(HLOOKUP(L$2+$A2213,Sheet2!BX:NK,$B2213,0),HLOOKUP(L$2+$A2213,Sheet2!BX:NK,$B2213,0)&lt;&gt;""),HLOOKUP(L$2+$A2213,Sheet2!BX:NK,$B2213,0),"")</f>
        <v/>
      </c>
      <c r="M2213" t="str">
        <f>IF(OR(HLOOKUP(M$2+$A2213,Sheet2!BY:NL,$B2213,0),HLOOKUP(M$2+$A2213,Sheet2!BY:NL,$B2213,0)&lt;&gt;""),HLOOKUP(M$2+$A2213,Sheet2!BY:NL,$B2213,0),"")</f>
        <v/>
      </c>
      <c r="N2213" t="str">
        <f>IF(OR(HLOOKUP(N$2+$A2213,Sheet2!BZ:NM,$B2213,0),HLOOKUP(N$2+$A2213,Sheet2!BZ:NM,$B2213,0)&lt;&gt;""),HLOOKUP(N$2+$A2213,Sheet2!BZ:NM,$B2213,0),"")</f>
        <v/>
      </c>
      <c r="O2213" t="str">
        <f>IF(OR(HLOOKUP(O$2+$A2213,Sheet2!CA:NN,$B2213,0),HLOOKUP(O$2+$A2213,Sheet2!CA:NN,$B2213,0)&lt;&gt;""),HLOOKUP(O$2+$A2213,Sheet2!CA:NN,$B2213,0),"")</f>
        <v/>
      </c>
      <c r="P2213" t="str">
        <f>IF(OR(HLOOKUP(P$2+$A2213,Sheet2!CB:NO,$B2213,0),HLOOKUP(P$2+$A2213,Sheet2!CB:NO,$B2213,0)&lt;&gt;""),HLOOKUP(P$2+$A2213,Sheet2!CB:NO,$B2213,0),"")</f>
        <v/>
      </c>
      <c r="Q2213" t="str">
        <f>IF(OR(HLOOKUP(Q$2+$A2213,Sheet2!CC:NO,$B2213,0),HLOOKUP(Q$2+$A2213,Sheet2!CC:NO,$B2213,0)&lt;&gt;""),HLOOKUP(Q$2+$A2213,Sheet2!CC:NO,$B2213,0),"")</f>
        <v/>
      </c>
    </row>
    <row r="2214" spans="1:17" x14ac:dyDescent="0.25">
      <c r="A2214" s="64">
        <f t="shared" si="275"/>
        <v>0</v>
      </c>
      <c r="B2214" s="64">
        <f t="shared" si="276"/>
        <v>226</v>
      </c>
      <c r="C2214" s="64">
        <f t="shared" si="277"/>
        <v>1</v>
      </c>
      <c r="D2214" s="64">
        <f t="shared" si="278"/>
        <v>222</v>
      </c>
      <c r="E2214" s="64">
        <f t="shared" si="279"/>
        <v>1106</v>
      </c>
      <c r="F2214" s="64" t="str">
        <f t="shared" si="272"/>
        <v/>
      </c>
      <c r="G2214" s="64" t="str">
        <f t="shared" si="273"/>
        <v/>
      </c>
      <c r="H2214" s="64" t="str">
        <f t="shared" si="274"/>
        <v/>
      </c>
      <c r="I2214" s="80" t="str">
        <f>IFERROR(VLOOKUP(D2214,Sheet2!A:B,2,0),"")</f>
        <v/>
      </c>
      <c r="J2214" s="64" t="str">
        <f>IFERROR(IF(I2214&lt;&gt;"",VLOOKUP(I2214,Sheet2!B:C,2,0),""),"")</f>
        <v/>
      </c>
      <c r="K2214" s="64" t="str">
        <f>IFERROR( IF(I2214&lt;&gt;"", HLOOKUP(L$2+$A2214,Sheet2!BX:NK,2,0),""),"")</f>
        <v/>
      </c>
      <c r="L2214" t="str">
        <f>IF(OR(HLOOKUP(L$2+$A2214,Sheet2!BX:NK,$B2214,0),HLOOKUP(L$2+$A2214,Sheet2!BX:NK,$B2214,0)&lt;&gt;""),HLOOKUP(L$2+$A2214,Sheet2!BX:NK,$B2214,0),"")</f>
        <v/>
      </c>
      <c r="M2214" t="str">
        <f>IF(OR(HLOOKUP(M$2+$A2214,Sheet2!BY:NL,$B2214,0),HLOOKUP(M$2+$A2214,Sheet2!BY:NL,$B2214,0)&lt;&gt;""),HLOOKUP(M$2+$A2214,Sheet2!BY:NL,$B2214,0),"")</f>
        <v/>
      </c>
      <c r="N2214" t="str">
        <f>IF(OR(HLOOKUP(N$2+$A2214,Sheet2!BZ:NM,$B2214,0),HLOOKUP(N$2+$A2214,Sheet2!BZ:NM,$B2214,0)&lt;&gt;""),HLOOKUP(N$2+$A2214,Sheet2!BZ:NM,$B2214,0),"")</f>
        <v/>
      </c>
      <c r="O2214" t="str">
        <f>IF(OR(HLOOKUP(O$2+$A2214,Sheet2!CA:NN,$B2214,0),HLOOKUP(O$2+$A2214,Sheet2!CA:NN,$B2214,0)&lt;&gt;""),HLOOKUP(O$2+$A2214,Sheet2!CA:NN,$B2214,0),"")</f>
        <v/>
      </c>
      <c r="P2214" t="str">
        <f>IF(OR(HLOOKUP(P$2+$A2214,Sheet2!CB:NO,$B2214,0),HLOOKUP(P$2+$A2214,Sheet2!CB:NO,$B2214,0)&lt;&gt;""),HLOOKUP(P$2+$A2214,Sheet2!CB:NO,$B2214,0),"")</f>
        <v/>
      </c>
      <c r="Q2214" t="str">
        <f>IF(OR(HLOOKUP(Q$2+$A2214,Sheet2!CC:NO,$B2214,0),HLOOKUP(Q$2+$A2214,Sheet2!CC:NO,$B2214,0)&lt;&gt;""),HLOOKUP(Q$2+$A2214,Sheet2!CC:NO,$B2214,0),"")</f>
        <v/>
      </c>
    </row>
    <row r="2215" spans="1:17" x14ac:dyDescent="0.25">
      <c r="A2215" s="64">
        <f t="shared" si="275"/>
        <v>6</v>
      </c>
      <c r="B2215" s="64">
        <f t="shared" si="276"/>
        <v>226</v>
      </c>
      <c r="C2215" s="64">
        <f t="shared" si="277"/>
        <v>2</v>
      </c>
      <c r="D2215" s="64">
        <f t="shared" si="278"/>
        <v>222</v>
      </c>
      <c r="E2215" s="64">
        <f t="shared" si="279"/>
        <v>1106</v>
      </c>
      <c r="F2215" s="64" t="str">
        <f t="shared" si="272"/>
        <v/>
      </c>
      <c r="G2215" s="64" t="str">
        <f t="shared" si="273"/>
        <v/>
      </c>
      <c r="H2215" s="64" t="str">
        <f t="shared" si="274"/>
        <v/>
      </c>
      <c r="I2215" s="80" t="str">
        <f>IFERROR(VLOOKUP(D2215,Sheet2!A:B,2,0),"")</f>
        <v/>
      </c>
      <c r="J2215" s="64" t="str">
        <f>IFERROR(IF(I2215&lt;&gt;"",VLOOKUP(I2215,Sheet2!B:C,2,0),""),"")</f>
        <v/>
      </c>
      <c r="K2215" s="64" t="str">
        <f>IFERROR( IF(I2215&lt;&gt;"", HLOOKUP(L$2+$A2215,Sheet2!BX:NK,2,0),""),"")</f>
        <v/>
      </c>
      <c r="L2215" t="str">
        <f>IF(OR(HLOOKUP(L$2+$A2215,Sheet2!BX:NK,$B2215,0),HLOOKUP(L$2+$A2215,Sheet2!BX:NK,$B2215,0)&lt;&gt;""),HLOOKUP(L$2+$A2215,Sheet2!BX:NK,$B2215,0),"")</f>
        <v/>
      </c>
      <c r="M2215" t="str">
        <f>IF(OR(HLOOKUP(M$2+$A2215,Sheet2!BY:NL,$B2215,0),HLOOKUP(M$2+$A2215,Sheet2!BY:NL,$B2215,0)&lt;&gt;""),HLOOKUP(M$2+$A2215,Sheet2!BY:NL,$B2215,0),"")</f>
        <v/>
      </c>
      <c r="N2215" t="str">
        <f>IF(OR(HLOOKUP(N$2+$A2215,Sheet2!BZ:NM,$B2215,0),HLOOKUP(N$2+$A2215,Sheet2!BZ:NM,$B2215,0)&lt;&gt;""),HLOOKUP(N$2+$A2215,Sheet2!BZ:NM,$B2215,0),"")</f>
        <v/>
      </c>
      <c r="O2215" t="str">
        <f>IF(OR(HLOOKUP(O$2+$A2215,Sheet2!CA:NN,$B2215,0),HLOOKUP(O$2+$A2215,Sheet2!CA:NN,$B2215,0)&lt;&gt;""),HLOOKUP(O$2+$A2215,Sheet2!CA:NN,$B2215,0),"")</f>
        <v/>
      </c>
      <c r="P2215" t="str">
        <f>IF(OR(HLOOKUP(P$2+$A2215,Sheet2!CB:NO,$B2215,0),HLOOKUP(P$2+$A2215,Sheet2!CB:NO,$B2215,0)&lt;&gt;""),HLOOKUP(P$2+$A2215,Sheet2!CB:NO,$B2215,0),"")</f>
        <v/>
      </c>
      <c r="Q2215" t="str">
        <f>IF(OR(HLOOKUP(Q$2+$A2215,Sheet2!CC:NO,$B2215,0),HLOOKUP(Q$2+$A2215,Sheet2!CC:NO,$B2215,0)&lt;&gt;""),HLOOKUP(Q$2+$A2215,Sheet2!CC:NO,$B2215,0),"")</f>
        <v/>
      </c>
    </row>
    <row r="2216" spans="1:17" x14ac:dyDescent="0.25">
      <c r="A2216" s="64">
        <f t="shared" si="275"/>
        <v>12</v>
      </c>
      <c r="B2216" s="64">
        <f t="shared" si="276"/>
        <v>226</v>
      </c>
      <c r="C2216" s="64">
        <f t="shared" si="277"/>
        <v>3</v>
      </c>
      <c r="D2216" s="64">
        <f t="shared" si="278"/>
        <v>222</v>
      </c>
      <c r="E2216" s="64">
        <f t="shared" si="279"/>
        <v>1106</v>
      </c>
      <c r="F2216" s="64" t="str">
        <f t="shared" si="272"/>
        <v/>
      </c>
      <c r="G2216" s="64" t="str">
        <f t="shared" si="273"/>
        <v/>
      </c>
      <c r="H2216" s="64" t="str">
        <f t="shared" si="274"/>
        <v/>
      </c>
      <c r="I2216" s="80" t="str">
        <f>IFERROR(VLOOKUP(D2216,Sheet2!A:B,2,0),"")</f>
        <v/>
      </c>
      <c r="J2216" s="64" t="str">
        <f>IFERROR(IF(I2216&lt;&gt;"",VLOOKUP(I2216,Sheet2!B:C,2,0),""),"")</f>
        <v/>
      </c>
      <c r="K2216" s="64" t="str">
        <f>IFERROR( IF(I2216&lt;&gt;"", HLOOKUP(L$2+$A2216,Sheet2!BX:NK,2,0),""),"")</f>
        <v/>
      </c>
      <c r="L2216" t="str">
        <f>IF(OR(HLOOKUP(L$2+$A2216,Sheet2!BX:NK,$B2216,0),HLOOKUP(L$2+$A2216,Sheet2!BX:NK,$B2216,0)&lt;&gt;""),HLOOKUP(L$2+$A2216,Sheet2!BX:NK,$B2216,0),"")</f>
        <v/>
      </c>
      <c r="M2216" t="str">
        <f>IF(OR(HLOOKUP(M$2+$A2216,Sheet2!BY:NL,$B2216,0),HLOOKUP(M$2+$A2216,Sheet2!BY:NL,$B2216,0)&lt;&gt;""),HLOOKUP(M$2+$A2216,Sheet2!BY:NL,$B2216,0),"")</f>
        <v/>
      </c>
      <c r="N2216" t="str">
        <f>IF(OR(HLOOKUP(N$2+$A2216,Sheet2!BZ:NM,$B2216,0),HLOOKUP(N$2+$A2216,Sheet2!BZ:NM,$B2216,0)&lt;&gt;""),HLOOKUP(N$2+$A2216,Sheet2!BZ:NM,$B2216,0),"")</f>
        <v/>
      </c>
      <c r="O2216" t="str">
        <f>IF(OR(HLOOKUP(O$2+$A2216,Sheet2!CA:NN,$B2216,0),HLOOKUP(O$2+$A2216,Sheet2!CA:NN,$B2216,0)&lt;&gt;""),HLOOKUP(O$2+$A2216,Sheet2!CA:NN,$B2216,0),"")</f>
        <v/>
      </c>
      <c r="P2216" t="str">
        <f>IF(OR(HLOOKUP(P$2+$A2216,Sheet2!CB:NO,$B2216,0),HLOOKUP(P$2+$A2216,Sheet2!CB:NO,$B2216,0)&lt;&gt;""),HLOOKUP(P$2+$A2216,Sheet2!CB:NO,$B2216,0),"")</f>
        <v/>
      </c>
      <c r="Q2216" t="str">
        <f>IF(OR(HLOOKUP(Q$2+$A2216,Sheet2!CC:NO,$B2216,0),HLOOKUP(Q$2+$A2216,Sheet2!CC:NO,$B2216,0)&lt;&gt;""),HLOOKUP(Q$2+$A2216,Sheet2!CC:NO,$B2216,0),"")</f>
        <v/>
      </c>
    </row>
    <row r="2217" spans="1:17" x14ac:dyDescent="0.25">
      <c r="A2217" s="64">
        <f t="shared" si="275"/>
        <v>18</v>
      </c>
      <c r="B2217" s="64">
        <f t="shared" si="276"/>
        <v>226</v>
      </c>
      <c r="C2217" s="64">
        <f t="shared" si="277"/>
        <v>4</v>
      </c>
      <c r="D2217" s="64">
        <f t="shared" si="278"/>
        <v>222</v>
      </c>
      <c r="E2217" s="64">
        <f t="shared" si="279"/>
        <v>1106</v>
      </c>
      <c r="F2217" s="64" t="str">
        <f t="shared" si="272"/>
        <v/>
      </c>
      <c r="G2217" s="64" t="str">
        <f t="shared" si="273"/>
        <v/>
      </c>
      <c r="H2217" s="64" t="str">
        <f t="shared" si="274"/>
        <v/>
      </c>
      <c r="I2217" s="80" t="str">
        <f>IFERROR(VLOOKUP(D2217,Sheet2!A:B,2,0),"")</f>
        <v/>
      </c>
      <c r="J2217" s="64" t="str">
        <f>IFERROR(IF(I2217&lt;&gt;"",VLOOKUP(I2217,Sheet2!B:C,2,0),""),"")</f>
        <v/>
      </c>
      <c r="K2217" s="64" t="str">
        <f>IFERROR( IF(I2217&lt;&gt;"", HLOOKUP(L$2+$A2217,Sheet2!BX:NK,2,0),""),"")</f>
        <v/>
      </c>
      <c r="L2217" t="str">
        <f>IF(OR(HLOOKUP(L$2+$A2217,Sheet2!BX:NK,$B2217,0),HLOOKUP(L$2+$A2217,Sheet2!BX:NK,$B2217,0)&lt;&gt;""),HLOOKUP(L$2+$A2217,Sheet2!BX:NK,$B2217,0),"")</f>
        <v/>
      </c>
      <c r="M2217" t="str">
        <f>IF(OR(HLOOKUP(M$2+$A2217,Sheet2!BY:NL,$B2217,0),HLOOKUP(M$2+$A2217,Sheet2!BY:NL,$B2217,0)&lt;&gt;""),HLOOKUP(M$2+$A2217,Sheet2!BY:NL,$B2217,0),"")</f>
        <v/>
      </c>
      <c r="N2217" t="str">
        <f>IF(OR(HLOOKUP(N$2+$A2217,Sheet2!BZ:NM,$B2217,0),HLOOKUP(N$2+$A2217,Sheet2!BZ:NM,$B2217,0)&lt;&gt;""),HLOOKUP(N$2+$A2217,Sheet2!BZ:NM,$B2217,0),"")</f>
        <v/>
      </c>
      <c r="O2217" t="str">
        <f>IF(OR(HLOOKUP(O$2+$A2217,Sheet2!CA:NN,$B2217,0),HLOOKUP(O$2+$A2217,Sheet2!CA:NN,$B2217,0)&lt;&gt;""),HLOOKUP(O$2+$A2217,Sheet2!CA:NN,$B2217,0),"")</f>
        <v/>
      </c>
      <c r="P2217" t="str">
        <f>IF(OR(HLOOKUP(P$2+$A2217,Sheet2!CB:NO,$B2217,0),HLOOKUP(P$2+$A2217,Sheet2!CB:NO,$B2217,0)&lt;&gt;""),HLOOKUP(P$2+$A2217,Sheet2!CB:NO,$B2217,0),"")</f>
        <v/>
      </c>
      <c r="Q2217" t="str">
        <f>IF(OR(HLOOKUP(Q$2+$A2217,Sheet2!CC:NO,$B2217,0),HLOOKUP(Q$2+$A2217,Sheet2!CC:NO,$B2217,0)&lt;&gt;""),HLOOKUP(Q$2+$A2217,Sheet2!CC:NO,$B2217,0),"")</f>
        <v/>
      </c>
    </row>
    <row r="2218" spans="1:17" x14ac:dyDescent="0.25">
      <c r="A2218" s="64">
        <f t="shared" si="275"/>
        <v>24</v>
      </c>
      <c r="B2218" s="64">
        <f t="shared" si="276"/>
        <v>226</v>
      </c>
      <c r="C2218" s="64">
        <f t="shared" si="277"/>
        <v>5</v>
      </c>
      <c r="D2218" s="64">
        <f t="shared" si="278"/>
        <v>222</v>
      </c>
      <c r="E2218" s="64">
        <f t="shared" si="279"/>
        <v>1106</v>
      </c>
      <c r="F2218" s="64" t="str">
        <f t="shared" si="272"/>
        <v/>
      </c>
      <c r="G2218" s="64" t="str">
        <f t="shared" si="273"/>
        <v/>
      </c>
      <c r="H2218" s="64" t="str">
        <f t="shared" si="274"/>
        <v/>
      </c>
      <c r="I2218" s="80" t="str">
        <f>IFERROR(VLOOKUP(D2218,Sheet2!A:B,2,0),"")</f>
        <v/>
      </c>
      <c r="J2218" s="64" t="str">
        <f>IFERROR(IF(I2218&lt;&gt;"",VLOOKUP(I2218,Sheet2!B:C,2,0),""),"")</f>
        <v/>
      </c>
      <c r="K2218" s="64" t="str">
        <f>IFERROR( IF(I2218&lt;&gt;"", HLOOKUP(L$2+$A2218,Sheet2!BX:NK,2,0),""),"")</f>
        <v/>
      </c>
      <c r="L2218" t="str">
        <f>IF(OR(HLOOKUP(L$2+$A2218,Sheet2!BX:NK,$B2218,0),HLOOKUP(L$2+$A2218,Sheet2!BX:NK,$B2218,0)&lt;&gt;""),HLOOKUP(L$2+$A2218,Sheet2!BX:NK,$B2218,0),"")</f>
        <v/>
      </c>
      <c r="M2218" t="str">
        <f>IF(OR(HLOOKUP(M$2+$A2218,Sheet2!BY:NL,$B2218,0),HLOOKUP(M$2+$A2218,Sheet2!BY:NL,$B2218,0)&lt;&gt;""),HLOOKUP(M$2+$A2218,Sheet2!BY:NL,$B2218,0),"")</f>
        <v/>
      </c>
      <c r="N2218" t="str">
        <f>IF(OR(HLOOKUP(N$2+$A2218,Sheet2!BZ:NM,$B2218,0),HLOOKUP(N$2+$A2218,Sheet2!BZ:NM,$B2218,0)&lt;&gt;""),HLOOKUP(N$2+$A2218,Sheet2!BZ:NM,$B2218,0),"")</f>
        <v/>
      </c>
      <c r="O2218" t="str">
        <f>IF(OR(HLOOKUP(O$2+$A2218,Sheet2!CA:NN,$B2218,0),HLOOKUP(O$2+$A2218,Sheet2!CA:NN,$B2218,0)&lt;&gt;""),HLOOKUP(O$2+$A2218,Sheet2!CA:NN,$B2218,0),"")</f>
        <v/>
      </c>
      <c r="P2218" t="str">
        <f>IF(OR(HLOOKUP(P$2+$A2218,Sheet2!CB:NO,$B2218,0),HLOOKUP(P$2+$A2218,Sheet2!CB:NO,$B2218,0)&lt;&gt;""),HLOOKUP(P$2+$A2218,Sheet2!CB:NO,$B2218,0),"")</f>
        <v/>
      </c>
      <c r="Q2218" t="str">
        <f>IF(OR(HLOOKUP(Q$2+$A2218,Sheet2!CC:NO,$B2218,0),HLOOKUP(Q$2+$A2218,Sheet2!CC:NO,$B2218,0)&lt;&gt;""),HLOOKUP(Q$2+$A2218,Sheet2!CC:NO,$B2218,0),"")</f>
        <v/>
      </c>
    </row>
    <row r="2219" spans="1:17" x14ac:dyDescent="0.25">
      <c r="A2219" s="64">
        <f t="shared" si="275"/>
        <v>30</v>
      </c>
      <c r="B2219" s="64">
        <f t="shared" si="276"/>
        <v>226</v>
      </c>
      <c r="C2219" s="64">
        <f t="shared" si="277"/>
        <v>6</v>
      </c>
      <c r="D2219" s="64">
        <f t="shared" si="278"/>
        <v>222</v>
      </c>
      <c r="E2219" s="64">
        <f t="shared" si="279"/>
        <v>1106</v>
      </c>
      <c r="F2219" s="64" t="str">
        <f t="shared" si="272"/>
        <v/>
      </c>
      <c r="G2219" s="64" t="str">
        <f t="shared" si="273"/>
        <v/>
      </c>
      <c r="H2219" s="64" t="str">
        <f t="shared" si="274"/>
        <v/>
      </c>
      <c r="I2219" s="80" t="str">
        <f>IFERROR(VLOOKUP(D2219,Sheet2!A:B,2,0),"")</f>
        <v/>
      </c>
      <c r="J2219" s="64" t="str">
        <f>IFERROR(IF(I2219&lt;&gt;"",VLOOKUP(I2219,Sheet2!B:C,2,0),""),"")</f>
        <v/>
      </c>
      <c r="K2219" s="64" t="str">
        <f>IFERROR( IF(I2219&lt;&gt;"", HLOOKUP(L$2+$A2219,Sheet2!BX:NK,2,0),""),"")</f>
        <v/>
      </c>
      <c r="L2219" t="str">
        <f>IF(OR(HLOOKUP(L$2+$A2219,Sheet2!BX:NK,$B2219,0),HLOOKUP(L$2+$A2219,Sheet2!BX:NK,$B2219,0)&lt;&gt;""),HLOOKUP(L$2+$A2219,Sheet2!BX:NK,$B2219,0),"")</f>
        <v/>
      </c>
      <c r="M2219" t="str">
        <f>IF(OR(HLOOKUP(M$2+$A2219,Sheet2!BY:NL,$B2219,0),HLOOKUP(M$2+$A2219,Sheet2!BY:NL,$B2219,0)&lt;&gt;""),HLOOKUP(M$2+$A2219,Sheet2!BY:NL,$B2219,0),"")</f>
        <v/>
      </c>
      <c r="N2219" t="str">
        <f>IF(OR(HLOOKUP(N$2+$A2219,Sheet2!BZ:NM,$B2219,0),HLOOKUP(N$2+$A2219,Sheet2!BZ:NM,$B2219,0)&lt;&gt;""),HLOOKUP(N$2+$A2219,Sheet2!BZ:NM,$B2219,0),"")</f>
        <v/>
      </c>
      <c r="O2219" t="str">
        <f>IF(OR(HLOOKUP(O$2+$A2219,Sheet2!CA:NN,$B2219,0),HLOOKUP(O$2+$A2219,Sheet2!CA:NN,$B2219,0)&lt;&gt;""),HLOOKUP(O$2+$A2219,Sheet2!CA:NN,$B2219,0),"")</f>
        <v/>
      </c>
      <c r="P2219" t="str">
        <f>IF(OR(HLOOKUP(P$2+$A2219,Sheet2!CB:NO,$B2219,0),HLOOKUP(P$2+$A2219,Sheet2!CB:NO,$B2219,0)&lt;&gt;""),HLOOKUP(P$2+$A2219,Sheet2!CB:NO,$B2219,0),"")</f>
        <v/>
      </c>
      <c r="Q2219" t="str">
        <f>IF(OR(HLOOKUP(Q$2+$A2219,Sheet2!CC:NO,$B2219,0),HLOOKUP(Q$2+$A2219,Sheet2!CC:NO,$B2219,0)&lt;&gt;""),HLOOKUP(Q$2+$A2219,Sheet2!CC:NO,$B2219,0),"")</f>
        <v/>
      </c>
    </row>
    <row r="2220" spans="1:17" x14ac:dyDescent="0.25">
      <c r="A2220" s="64">
        <f t="shared" si="275"/>
        <v>36</v>
      </c>
      <c r="B2220" s="64">
        <f t="shared" si="276"/>
        <v>226</v>
      </c>
      <c r="C2220" s="64">
        <f t="shared" si="277"/>
        <v>7</v>
      </c>
      <c r="D2220" s="64">
        <f t="shared" si="278"/>
        <v>222</v>
      </c>
      <c r="E2220" s="64">
        <f t="shared" si="279"/>
        <v>1106</v>
      </c>
      <c r="F2220" s="64" t="str">
        <f t="shared" si="272"/>
        <v/>
      </c>
      <c r="G2220" s="64" t="str">
        <f t="shared" si="273"/>
        <v/>
      </c>
      <c r="H2220" s="64" t="str">
        <f t="shared" si="274"/>
        <v/>
      </c>
      <c r="I2220" s="80" t="str">
        <f>IFERROR(VLOOKUP(D2220,Sheet2!A:B,2,0),"")</f>
        <v/>
      </c>
      <c r="J2220" s="64" t="str">
        <f>IFERROR(IF(I2220&lt;&gt;"",VLOOKUP(I2220,Sheet2!B:C,2,0),""),"")</f>
        <v/>
      </c>
      <c r="K2220" s="64" t="str">
        <f>IFERROR( IF(I2220&lt;&gt;"", HLOOKUP(L$2+$A2220,Sheet2!BX:NK,2,0),""),"")</f>
        <v/>
      </c>
      <c r="L2220" t="str">
        <f>IF(OR(HLOOKUP(L$2+$A2220,Sheet2!BX:NK,$B2220,0),HLOOKUP(L$2+$A2220,Sheet2!BX:NK,$B2220,0)&lt;&gt;""),HLOOKUP(L$2+$A2220,Sheet2!BX:NK,$B2220,0),"")</f>
        <v/>
      </c>
      <c r="M2220" t="str">
        <f>IF(OR(HLOOKUP(M$2+$A2220,Sheet2!BY:NL,$B2220,0),HLOOKUP(M$2+$A2220,Sheet2!BY:NL,$B2220,0)&lt;&gt;""),HLOOKUP(M$2+$A2220,Sheet2!BY:NL,$B2220,0),"")</f>
        <v/>
      </c>
      <c r="N2220" t="str">
        <f>IF(OR(HLOOKUP(N$2+$A2220,Sheet2!BZ:NM,$B2220,0),HLOOKUP(N$2+$A2220,Sheet2!BZ:NM,$B2220,0)&lt;&gt;""),HLOOKUP(N$2+$A2220,Sheet2!BZ:NM,$B2220,0),"")</f>
        <v/>
      </c>
      <c r="O2220" t="str">
        <f>IF(OR(HLOOKUP(O$2+$A2220,Sheet2!CA:NN,$B2220,0),HLOOKUP(O$2+$A2220,Sheet2!CA:NN,$B2220,0)&lt;&gt;""),HLOOKUP(O$2+$A2220,Sheet2!CA:NN,$B2220,0),"")</f>
        <v/>
      </c>
      <c r="P2220" t="str">
        <f>IF(OR(HLOOKUP(P$2+$A2220,Sheet2!CB:NO,$B2220,0),HLOOKUP(P$2+$A2220,Sheet2!CB:NO,$B2220,0)&lt;&gt;""),HLOOKUP(P$2+$A2220,Sheet2!CB:NO,$B2220,0),"")</f>
        <v/>
      </c>
      <c r="Q2220" t="str">
        <f>IF(OR(HLOOKUP(Q$2+$A2220,Sheet2!CC:NO,$B2220,0),HLOOKUP(Q$2+$A2220,Sheet2!CC:NO,$B2220,0)&lt;&gt;""),HLOOKUP(Q$2+$A2220,Sheet2!CC:NO,$B2220,0),"")</f>
        <v/>
      </c>
    </row>
    <row r="2221" spans="1:17" x14ac:dyDescent="0.25">
      <c r="A2221" s="64">
        <f t="shared" si="275"/>
        <v>42</v>
      </c>
      <c r="B2221" s="64">
        <f t="shared" si="276"/>
        <v>226</v>
      </c>
      <c r="C2221" s="64">
        <f t="shared" si="277"/>
        <v>8</v>
      </c>
      <c r="D2221" s="64">
        <f t="shared" si="278"/>
        <v>222</v>
      </c>
      <c r="E2221" s="64">
        <f t="shared" si="279"/>
        <v>1106</v>
      </c>
      <c r="F2221" s="64" t="str">
        <f t="shared" si="272"/>
        <v/>
      </c>
      <c r="G2221" s="64" t="str">
        <f t="shared" si="273"/>
        <v/>
      </c>
      <c r="H2221" s="64" t="str">
        <f t="shared" si="274"/>
        <v/>
      </c>
      <c r="I2221" s="80" t="str">
        <f>IFERROR(VLOOKUP(D2221,Sheet2!A:B,2,0),"")</f>
        <v/>
      </c>
      <c r="J2221" s="64" t="str">
        <f>IFERROR(IF(I2221&lt;&gt;"",VLOOKUP(I2221,Sheet2!B:C,2,0),""),"")</f>
        <v/>
      </c>
      <c r="K2221" s="64" t="str">
        <f>IFERROR( IF(I2221&lt;&gt;"", HLOOKUP(L$2+$A2221,Sheet2!BX:NK,2,0),""),"")</f>
        <v/>
      </c>
      <c r="L2221" t="str">
        <f>IF(OR(HLOOKUP(L$2+$A2221,Sheet2!BX:NK,$B2221,0),HLOOKUP(L$2+$A2221,Sheet2!BX:NK,$B2221,0)&lt;&gt;""),HLOOKUP(L$2+$A2221,Sheet2!BX:NK,$B2221,0),"")</f>
        <v/>
      </c>
      <c r="M2221" t="str">
        <f>IF(OR(HLOOKUP(M$2+$A2221,Sheet2!BY:NL,$B2221,0),HLOOKUP(M$2+$A2221,Sheet2!BY:NL,$B2221,0)&lt;&gt;""),HLOOKUP(M$2+$A2221,Sheet2!BY:NL,$B2221,0),"")</f>
        <v/>
      </c>
      <c r="N2221" t="str">
        <f>IF(OR(HLOOKUP(N$2+$A2221,Sheet2!BZ:NM,$B2221,0),HLOOKUP(N$2+$A2221,Sheet2!BZ:NM,$B2221,0)&lt;&gt;""),HLOOKUP(N$2+$A2221,Sheet2!BZ:NM,$B2221,0),"")</f>
        <v/>
      </c>
      <c r="O2221" t="str">
        <f>IF(OR(HLOOKUP(O$2+$A2221,Sheet2!CA:NN,$B2221,0),HLOOKUP(O$2+$A2221,Sheet2!CA:NN,$B2221,0)&lt;&gt;""),HLOOKUP(O$2+$A2221,Sheet2!CA:NN,$B2221,0),"")</f>
        <v/>
      </c>
      <c r="P2221" t="str">
        <f>IF(OR(HLOOKUP(P$2+$A2221,Sheet2!CB:NO,$B2221,0),HLOOKUP(P$2+$A2221,Sheet2!CB:NO,$B2221,0)&lt;&gt;""),HLOOKUP(P$2+$A2221,Sheet2!CB:NO,$B2221,0),"")</f>
        <v/>
      </c>
      <c r="Q2221" t="str">
        <f>IF(OR(HLOOKUP(Q$2+$A2221,Sheet2!CC:NO,$B2221,0),HLOOKUP(Q$2+$A2221,Sheet2!CC:NO,$B2221,0)&lt;&gt;""),HLOOKUP(Q$2+$A2221,Sheet2!CC:NO,$B2221,0),"")</f>
        <v/>
      </c>
    </row>
    <row r="2222" spans="1:17" x14ac:dyDescent="0.25">
      <c r="A2222" s="64">
        <f t="shared" si="275"/>
        <v>48</v>
      </c>
      <c r="B2222" s="64">
        <f t="shared" si="276"/>
        <v>226</v>
      </c>
      <c r="C2222" s="64">
        <f t="shared" si="277"/>
        <v>9</v>
      </c>
      <c r="D2222" s="64">
        <f t="shared" si="278"/>
        <v>222</v>
      </c>
      <c r="E2222" s="64">
        <f t="shared" si="279"/>
        <v>1106</v>
      </c>
      <c r="F2222" s="64" t="str">
        <f t="shared" si="272"/>
        <v/>
      </c>
      <c r="G2222" s="64" t="str">
        <f t="shared" si="273"/>
        <v/>
      </c>
      <c r="H2222" s="64" t="str">
        <f t="shared" si="274"/>
        <v/>
      </c>
      <c r="I2222" s="80" t="str">
        <f>IFERROR(VLOOKUP(D2222,Sheet2!A:B,2,0),"")</f>
        <v/>
      </c>
      <c r="J2222" s="64" t="str">
        <f>IFERROR(IF(I2222&lt;&gt;"",VLOOKUP(I2222,Sheet2!B:C,2,0),""),"")</f>
        <v/>
      </c>
      <c r="K2222" s="64" t="str">
        <f>IFERROR( IF(I2222&lt;&gt;"", HLOOKUP(L$2+$A2222,Sheet2!BX:NK,2,0),""),"")</f>
        <v/>
      </c>
      <c r="L2222" t="str">
        <f>IF(OR(HLOOKUP(L$2+$A2222,Sheet2!BX:NK,$B2222,0),HLOOKUP(L$2+$A2222,Sheet2!BX:NK,$B2222,0)&lt;&gt;""),HLOOKUP(L$2+$A2222,Sheet2!BX:NK,$B2222,0),"")</f>
        <v/>
      </c>
      <c r="M2222" t="str">
        <f>IF(OR(HLOOKUP(M$2+$A2222,Sheet2!BY:NL,$B2222,0),HLOOKUP(M$2+$A2222,Sheet2!BY:NL,$B2222,0)&lt;&gt;""),HLOOKUP(M$2+$A2222,Sheet2!BY:NL,$B2222,0),"")</f>
        <v/>
      </c>
      <c r="N2222" t="str">
        <f>IF(OR(HLOOKUP(N$2+$A2222,Sheet2!BZ:NM,$B2222,0),HLOOKUP(N$2+$A2222,Sheet2!BZ:NM,$B2222,0)&lt;&gt;""),HLOOKUP(N$2+$A2222,Sheet2!BZ:NM,$B2222,0),"")</f>
        <v/>
      </c>
      <c r="O2222" t="str">
        <f>IF(OR(HLOOKUP(O$2+$A2222,Sheet2!CA:NN,$B2222,0),HLOOKUP(O$2+$A2222,Sheet2!CA:NN,$B2222,0)&lt;&gt;""),HLOOKUP(O$2+$A2222,Sheet2!CA:NN,$B2222,0),"")</f>
        <v/>
      </c>
      <c r="P2222" t="str">
        <f>IF(OR(HLOOKUP(P$2+$A2222,Sheet2!CB:NO,$B2222,0),HLOOKUP(P$2+$A2222,Sheet2!CB:NO,$B2222,0)&lt;&gt;""),HLOOKUP(P$2+$A2222,Sheet2!CB:NO,$B2222,0),"")</f>
        <v/>
      </c>
      <c r="Q2222" t="str">
        <f>IF(OR(HLOOKUP(Q$2+$A2222,Sheet2!CC:NO,$B2222,0),HLOOKUP(Q$2+$A2222,Sheet2!CC:NO,$B2222,0)&lt;&gt;""),HLOOKUP(Q$2+$A2222,Sheet2!CC:NO,$B2222,0),"")</f>
        <v/>
      </c>
    </row>
    <row r="2223" spans="1:17" x14ac:dyDescent="0.25">
      <c r="A2223" s="64">
        <f t="shared" si="275"/>
        <v>54</v>
      </c>
      <c r="B2223" s="64">
        <f t="shared" si="276"/>
        <v>226</v>
      </c>
      <c r="C2223" s="64">
        <f t="shared" si="277"/>
        <v>10</v>
      </c>
      <c r="D2223" s="64">
        <f t="shared" si="278"/>
        <v>222</v>
      </c>
      <c r="E2223" s="64">
        <f t="shared" si="279"/>
        <v>1106</v>
      </c>
      <c r="F2223" s="64" t="str">
        <f t="shared" si="272"/>
        <v/>
      </c>
      <c r="G2223" s="64" t="str">
        <f t="shared" si="273"/>
        <v/>
      </c>
      <c r="H2223" s="64" t="str">
        <f t="shared" si="274"/>
        <v/>
      </c>
      <c r="I2223" s="80" t="str">
        <f>IFERROR(VLOOKUP(D2223,Sheet2!A:B,2,0),"")</f>
        <v/>
      </c>
      <c r="J2223" s="64" t="str">
        <f>IFERROR(IF(I2223&lt;&gt;"",VLOOKUP(I2223,Sheet2!B:C,2,0),""),"")</f>
        <v/>
      </c>
      <c r="K2223" s="64" t="str">
        <f>IFERROR( IF(I2223&lt;&gt;"", HLOOKUP(L$2+$A2223,Sheet2!BX:NK,2,0),""),"")</f>
        <v/>
      </c>
      <c r="L2223" t="str">
        <f>IF(OR(HLOOKUP(L$2+$A2223,Sheet2!BX:NK,$B2223,0),HLOOKUP(L$2+$A2223,Sheet2!BX:NK,$B2223,0)&lt;&gt;""),HLOOKUP(L$2+$A2223,Sheet2!BX:NK,$B2223,0),"")</f>
        <v/>
      </c>
      <c r="M2223" t="str">
        <f>IF(OR(HLOOKUP(M$2+$A2223,Sheet2!BY:NL,$B2223,0),HLOOKUP(M$2+$A2223,Sheet2!BY:NL,$B2223,0)&lt;&gt;""),HLOOKUP(M$2+$A2223,Sheet2!BY:NL,$B2223,0),"")</f>
        <v/>
      </c>
      <c r="N2223" t="str">
        <f>IF(OR(HLOOKUP(N$2+$A2223,Sheet2!BZ:NM,$B2223,0),HLOOKUP(N$2+$A2223,Sheet2!BZ:NM,$B2223,0)&lt;&gt;""),HLOOKUP(N$2+$A2223,Sheet2!BZ:NM,$B2223,0),"")</f>
        <v/>
      </c>
      <c r="O2223" t="str">
        <f>IF(OR(HLOOKUP(O$2+$A2223,Sheet2!CA:NN,$B2223,0),HLOOKUP(O$2+$A2223,Sheet2!CA:NN,$B2223,0)&lt;&gt;""),HLOOKUP(O$2+$A2223,Sheet2!CA:NN,$B2223,0),"")</f>
        <v/>
      </c>
      <c r="P2223" t="str">
        <f>IF(OR(HLOOKUP(P$2+$A2223,Sheet2!CB:NO,$B2223,0),HLOOKUP(P$2+$A2223,Sheet2!CB:NO,$B2223,0)&lt;&gt;""),HLOOKUP(P$2+$A2223,Sheet2!CB:NO,$B2223,0),"")</f>
        <v/>
      </c>
      <c r="Q2223" t="str">
        <f>IF(OR(HLOOKUP(Q$2+$A2223,Sheet2!CC:NO,$B2223,0),HLOOKUP(Q$2+$A2223,Sheet2!CC:NO,$B2223,0)&lt;&gt;""),HLOOKUP(Q$2+$A2223,Sheet2!CC:NO,$B2223,0),"")</f>
        <v/>
      </c>
    </row>
    <row r="2224" spans="1:17" x14ac:dyDescent="0.25">
      <c r="A2224" s="64">
        <f t="shared" si="275"/>
        <v>0</v>
      </c>
      <c r="B2224" s="64">
        <f t="shared" si="276"/>
        <v>227</v>
      </c>
      <c r="C2224" s="64">
        <f t="shared" si="277"/>
        <v>1</v>
      </c>
      <c r="D2224" s="64">
        <f t="shared" si="278"/>
        <v>223</v>
      </c>
      <c r="E2224" s="64">
        <f t="shared" si="279"/>
        <v>1111</v>
      </c>
      <c r="F2224" s="64" t="str">
        <f t="shared" si="272"/>
        <v/>
      </c>
      <c r="G2224" s="64" t="str">
        <f t="shared" si="273"/>
        <v/>
      </c>
      <c r="H2224" s="64" t="str">
        <f t="shared" si="274"/>
        <v/>
      </c>
      <c r="I2224" s="80" t="str">
        <f>IFERROR(VLOOKUP(D2224,Sheet2!A:B,2,0),"")</f>
        <v/>
      </c>
      <c r="J2224" s="64" t="str">
        <f>IFERROR(IF(I2224&lt;&gt;"",VLOOKUP(I2224,Sheet2!B:C,2,0),""),"")</f>
        <v/>
      </c>
      <c r="K2224" s="64" t="str">
        <f>IFERROR( IF(I2224&lt;&gt;"", HLOOKUP(L$2+$A2224,Sheet2!BX:NK,2,0),""),"")</f>
        <v/>
      </c>
      <c r="L2224" t="str">
        <f>IF(OR(HLOOKUP(L$2+$A2224,Sheet2!BX:NK,$B2224,0),HLOOKUP(L$2+$A2224,Sheet2!BX:NK,$B2224,0)&lt;&gt;""),HLOOKUP(L$2+$A2224,Sheet2!BX:NK,$B2224,0),"")</f>
        <v/>
      </c>
      <c r="M2224" t="str">
        <f>IF(OR(HLOOKUP(M$2+$A2224,Sheet2!BY:NL,$B2224,0),HLOOKUP(M$2+$A2224,Sheet2!BY:NL,$B2224,0)&lt;&gt;""),HLOOKUP(M$2+$A2224,Sheet2!BY:NL,$B2224,0),"")</f>
        <v/>
      </c>
      <c r="N2224" t="str">
        <f>IF(OR(HLOOKUP(N$2+$A2224,Sheet2!BZ:NM,$B2224,0),HLOOKUP(N$2+$A2224,Sheet2!BZ:NM,$B2224,0)&lt;&gt;""),HLOOKUP(N$2+$A2224,Sheet2!BZ:NM,$B2224,0),"")</f>
        <v/>
      </c>
      <c r="O2224" t="str">
        <f>IF(OR(HLOOKUP(O$2+$A2224,Sheet2!CA:NN,$B2224,0),HLOOKUP(O$2+$A2224,Sheet2!CA:NN,$B2224,0)&lt;&gt;""),HLOOKUP(O$2+$A2224,Sheet2!CA:NN,$B2224,0),"")</f>
        <v/>
      </c>
      <c r="P2224" t="str">
        <f>IF(OR(HLOOKUP(P$2+$A2224,Sheet2!CB:NO,$B2224,0),HLOOKUP(P$2+$A2224,Sheet2!CB:NO,$B2224,0)&lt;&gt;""),HLOOKUP(P$2+$A2224,Sheet2!CB:NO,$B2224,0),"")</f>
        <v/>
      </c>
      <c r="Q2224" t="str">
        <f>IF(OR(HLOOKUP(Q$2+$A2224,Sheet2!CC:NO,$B2224,0),HLOOKUP(Q$2+$A2224,Sheet2!CC:NO,$B2224,0)&lt;&gt;""),HLOOKUP(Q$2+$A2224,Sheet2!CC:NO,$B2224,0),"")</f>
        <v/>
      </c>
    </row>
    <row r="2225" spans="1:17" x14ac:dyDescent="0.25">
      <c r="A2225" s="64">
        <f t="shared" si="275"/>
        <v>6</v>
      </c>
      <c r="B2225" s="64">
        <f t="shared" si="276"/>
        <v>227</v>
      </c>
      <c r="C2225" s="64">
        <f t="shared" si="277"/>
        <v>2</v>
      </c>
      <c r="D2225" s="64">
        <f t="shared" si="278"/>
        <v>223</v>
      </c>
      <c r="E2225" s="64">
        <f t="shared" si="279"/>
        <v>1111</v>
      </c>
      <c r="F2225" s="64" t="str">
        <f t="shared" si="272"/>
        <v/>
      </c>
      <c r="G2225" s="64" t="str">
        <f t="shared" si="273"/>
        <v/>
      </c>
      <c r="H2225" s="64" t="str">
        <f t="shared" si="274"/>
        <v/>
      </c>
      <c r="I2225" s="80" t="str">
        <f>IFERROR(VLOOKUP(D2225,Sheet2!A:B,2,0),"")</f>
        <v/>
      </c>
      <c r="J2225" s="64" t="str">
        <f>IFERROR(IF(I2225&lt;&gt;"",VLOOKUP(I2225,Sheet2!B:C,2,0),""),"")</f>
        <v/>
      </c>
      <c r="K2225" s="64" t="str">
        <f>IFERROR( IF(I2225&lt;&gt;"", HLOOKUP(L$2+$A2225,Sheet2!BX:NK,2,0),""),"")</f>
        <v/>
      </c>
      <c r="L2225" t="str">
        <f>IF(OR(HLOOKUP(L$2+$A2225,Sheet2!BX:NK,$B2225,0),HLOOKUP(L$2+$A2225,Sheet2!BX:NK,$B2225,0)&lt;&gt;""),HLOOKUP(L$2+$A2225,Sheet2!BX:NK,$B2225,0),"")</f>
        <v/>
      </c>
      <c r="M2225" t="str">
        <f>IF(OR(HLOOKUP(M$2+$A2225,Sheet2!BY:NL,$B2225,0),HLOOKUP(M$2+$A2225,Sheet2!BY:NL,$B2225,0)&lt;&gt;""),HLOOKUP(M$2+$A2225,Sheet2!BY:NL,$B2225,0),"")</f>
        <v/>
      </c>
      <c r="N2225" t="str">
        <f>IF(OR(HLOOKUP(N$2+$A2225,Sheet2!BZ:NM,$B2225,0),HLOOKUP(N$2+$A2225,Sheet2!BZ:NM,$B2225,0)&lt;&gt;""),HLOOKUP(N$2+$A2225,Sheet2!BZ:NM,$B2225,0),"")</f>
        <v/>
      </c>
      <c r="O2225" t="str">
        <f>IF(OR(HLOOKUP(O$2+$A2225,Sheet2!CA:NN,$B2225,0),HLOOKUP(O$2+$A2225,Sheet2!CA:NN,$B2225,0)&lt;&gt;""),HLOOKUP(O$2+$A2225,Sheet2!CA:NN,$B2225,0),"")</f>
        <v/>
      </c>
      <c r="P2225" t="str">
        <f>IF(OR(HLOOKUP(P$2+$A2225,Sheet2!CB:NO,$B2225,0),HLOOKUP(P$2+$A2225,Sheet2!CB:NO,$B2225,0)&lt;&gt;""),HLOOKUP(P$2+$A2225,Sheet2!CB:NO,$B2225,0),"")</f>
        <v/>
      </c>
      <c r="Q2225" t="str">
        <f>IF(OR(HLOOKUP(Q$2+$A2225,Sheet2!CC:NO,$B2225,0),HLOOKUP(Q$2+$A2225,Sheet2!CC:NO,$B2225,0)&lt;&gt;""),HLOOKUP(Q$2+$A2225,Sheet2!CC:NO,$B2225,0),"")</f>
        <v/>
      </c>
    </row>
    <row r="2226" spans="1:17" x14ac:dyDescent="0.25">
      <c r="A2226" s="64">
        <f t="shared" si="275"/>
        <v>12</v>
      </c>
      <c r="B2226" s="64">
        <f t="shared" si="276"/>
        <v>227</v>
      </c>
      <c r="C2226" s="64">
        <f t="shared" si="277"/>
        <v>3</v>
      </c>
      <c r="D2226" s="64">
        <f t="shared" si="278"/>
        <v>223</v>
      </c>
      <c r="E2226" s="64">
        <f t="shared" si="279"/>
        <v>1111</v>
      </c>
      <c r="F2226" s="64" t="str">
        <f t="shared" si="272"/>
        <v/>
      </c>
      <c r="G2226" s="64" t="str">
        <f t="shared" si="273"/>
        <v/>
      </c>
      <c r="H2226" s="64" t="str">
        <f t="shared" si="274"/>
        <v/>
      </c>
      <c r="I2226" s="80" t="str">
        <f>IFERROR(VLOOKUP(D2226,Sheet2!A:B,2,0),"")</f>
        <v/>
      </c>
      <c r="J2226" s="64" t="str">
        <f>IFERROR(IF(I2226&lt;&gt;"",VLOOKUP(I2226,Sheet2!B:C,2,0),""),"")</f>
        <v/>
      </c>
      <c r="K2226" s="64" t="str">
        <f>IFERROR( IF(I2226&lt;&gt;"", HLOOKUP(L$2+$A2226,Sheet2!BX:NK,2,0),""),"")</f>
        <v/>
      </c>
      <c r="L2226" t="str">
        <f>IF(OR(HLOOKUP(L$2+$A2226,Sheet2!BX:NK,$B2226,0),HLOOKUP(L$2+$A2226,Sheet2!BX:NK,$B2226,0)&lt;&gt;""),HLOOKUP(L$2+$A2226,Sheet2!BX:NK,$B2226,0),"")</f>
        <v/>
      </c>
      <c r="M2226" t="str">
        <f>IF(OR(HLOOKUP(M$2+$A2226,Sheet2!BY:NL,$B2226,0),HLOOKUP(M$2+$A2226,Sheet2!BY:NL,$B2226,0)&lt;&gt;""),HLOOKUP(M$2+$A2226,Sheet2!BY:NL,$B2226,0),"")</f>
        <v/>
      </c>
      <c r="N2226" t="str">
        <f>IF(OR(HLOOKUP(N$2+$A2226,Sheet2!BZ:NM,$B2226,0),HLOOKUP(N$2+$A2226,Sheet2!BZ:NM,$B2226,0)&lt;&gt;""),HLOOKUP(N$2+$A2226,Sheet2!BZ:NM,$B2226,0),"")</f>
        <v/>
      </c>
      <c r="O2226" t="str">
        <f>IF(OR(HLOOKUP(O$2+$A2226,Sheet2!CA:NN,$B2226,0),HLOOKUP(O$2+$A2226,Sheet2!CA:NN,$B2226,0)&lt;&gt;""),HLOOKUP(O$2+$A2226,Sheet2!CA:NN,$B2226,0),"")</f>
        <v/>
      </c>
      <c r="P2226" t="str">
        <f>IF(OR(HLOOKUP(P$2+$A2226,Sheet2!CB:NO,$B2226,0),HLOOKUP(P$2+$A2226,Sheet2!CB:NO,$B2226,0)&lt;&gt;""),HLOOKUP(P$2+$A2226,Sheet2!CB:NO,$B2226,0),"")</f>
        <v/>
      </c>
      <c r="Q2226" t="str">
        <f>IF(OR(HLOOKUP(Q$2+$A2226,Sheet2!CC:NO,$B2226,0),HLOOKUP(Q$2+$A2226,Sheet2!CC:NO,$B2226,0)&lt;&gt;""),HLOOKUP(Q$2+$A2226,Sheet2!CC:NO,$B2226,0),"")</f>
        <v/>
      </c>
    </row>
    <row r="2227" spans="1:17" x14ac:dyDescent="0.25">
      <c r="A2227" s="64">
        <f t="shared" si="275"/>
        <v>18</v>
      </c>
      <c r="B2227" s="64">
        <f t="shared" si="276"/>
        <v>227</v>
      </c>
      <c r="C2227" s="64">
        <f t="shared" si="277"/>
        <v>4</v>
      </c>
      <c r="D2227" s="64">
        <f t="shared" si="278"/>
        <v>223</v>
      </c>
      <c r="E2227" s="64">
        <f t="shared" si="279"/>
        <v>1111</v>
      </c>
      <c r="F2227" s="64" t="str">
        <f t="shared" si="272"/>
        <v/>
      </c>
      <c r="G2227" s="64" t="str">
        <f t="shared" si="273"/>
        <v/>
      </c>
      <c r="H2227" s="64" t="str">
        <f t="shared" si="274"/>
        <v/>
      </c>
      <c r="I2227" s="80" t="str">
        <f>IFERROR(VLOOKUP(D2227,Sheet2!A:B,2,0),"")</f>
        <v/>
      </c>
      <c r="J2227" s="64" t="str">
        <f>IFERROR(IF(I2227&lt;&gt;"",VLOOKUP(I2227,Sheet2!B:C,2,0),""),"")</f>
        <v/>
      </c>
      <c r="K2227" s="64" t="str">
        <f>IFERROR( IF(I2227&lt;&gt;"", HLOOKUP(L$2+$A2227,Sheet2!BX:NK,2,0),""),"")</f>
        <v/>
      </c>
      <c r="L2227" t="str">
        <f>IF(OR(HLOOKUP(L$2+$A2227,Sheet2!BX:NK,$B2227,0),HLOOKUP(L$2+$A2227,Sheet2!BX:NK,$B2227,0)&lt;&gt;""),HLOOKUP(L$2+$A2227,Sheet2!BX:NK,$B2227,0),"")</f>
        <v/>
      </c>
      <c r="M2227" t="str">
        <f>IF(OR(HLOOKUP(M$2+$A2227,Sheet2!BY:NL,$B2227,0),HLOOKUP(M$2+$A2227,Sheet2!BY:NL,$B2227,0)&lt;&gt;""),HLOOKUP(M$2+$A2227,Sheet2!BY:NL,$B2227,0),"")</f>
        <v/>
      </c>
      <c r="N2227" t="str">
        <f>IF(OR(HLOOKUP(N$2+$A2227,Sheet2!BZ:NM,$B2227,0),HLOOKUP(N$2+$A2227,Sheet2!BZ:NM,$B2227,0)&lt;&gt;""),HLOOKUP(N$2+$A2227,Sheet2!BZ:NM,$B2227,0),"")</f>
        <v/>
      </c>
      <c r="O2227" t="str">
        <f>IF(OR(HLOOKUP(O$2+$A2227,Sheet2!CA:NN,$B2227,0),HLOOKUP(O$2+$A2227,Sheet2!CA:NN,$B2227,0)&lt;&gt;""),HLOOKUP(O$2+$A2227,Sheet2!CA:NN,$B2227,0),"")</f>
        <v/>
      </c>
      <c r="P2227" t="str">
        <f>IF(OR(HLOOKUP(P$2+$A2227,Sheet2!CB:NO,$B2227,0),HLOOKUP(P$2+$A2227,Sheet2!CB:NO,$B2227,0)&lt;&gt;""),HLOOKUP(P$2+$A2227,Sheet2!CB:NO,$B2227,0),"")</f>
        <v/>
      </c>
      <c r="Q2227" t="str">
        <f>IF(OR(HLOOKUP(Q$2+$A2227,Sheet2!CC:NO,$B2227,0),HLOOKUP(Q$2+$A2227,Sheet2!CC:NO,$B2227,0)&lt;&gt;""),HLOOKUP(Q$2+$A2227,Sheet2!CC:NO,$B2227,0),"")</f>
        <v/>
      </c>
    </row>
    <row r="2228" spans="1:17" x14ac:dyDescent="0.25">
      <c r="A2228" s="64">
        <f t="shared" si="275"/>
        <v>24</v>
      </c>
      <c r="B2228" s="64">
        <f t="shared" si="276"/>
        <v>227</v>
      </c>
      <c r="C2228" s="64">
        <f t="shared" si="277"/>
        <v>5</v>
      </c>
      <c r="D2228" s="64">
        <f t="shared" si="278"/>
        <v>223</v>
      </c>
      <c r="E2228" s="64">
        <f t="shared" si="279"/>
        <v>1111</v>
      </c>
      <c r="F2228" s="64" t="str">
        <f t="shared" si="272"/>
        <v/>
      </c>
      <c r="G2228" s="64" t="str">
        <f t="shared" si="273"/>
        <v/>
      </c>
      <c r="H2228" s="64" t="str">
        <f t="shared" si="274"/>
        <v/>
      </c>
      <c r="I2228" s="80" t="str">
        <f>IFERROR(VLOOKUP(D2228,Sheet2!A:B,2,0),"")</f>
        <v/>
      </c>
      <c r="J2228" s="64" t="str">
        <f>IFERROR(IF(I2228&lt;&gt;"",VLOOKUP(I2228,Sheet2!B:C,2,0),""),"")</f>
        <v/>
      </c>
      <c r="K2228" s="64" t="str">
        <f>IFERROR( IF(I2228&lt;&gt;"", HLOOKUP(L$2+$A2228,Sheet2!BX:NK,2,0),""),"")</f>
        <v/>
      </c>
      <c r="L2228" t="str">
        <f>IF(OR(HLOOKUP(L$2+$A2228,Sheet2!BX:NK,$B2228,0),HLOOKUP(L$2+$A2228,Sheet2!BX:NK,$B2228,0)&lt;&gt;""),HLOOKUP(L$2+$A2228,Sheet2!BX:NK,$B2228,0),"")</f>
        <v/>
      </c>
      <c r="M2228" t="str">
        <f>IF(OR(HLOOKUP(M$2+$A2228,Sheet2!BY:NL,$B2228,0),HLOOKUP(M$2+$A2228,Sheet2!BY:NL,$B2228,0)&lt;&gt;""),HLOOKUP(M$2+$A2228,Sheet2!BY:NL,$B2228,0),"")</f>
        <v/>
      </c>
      <c r="N2228" t="str">
        <f>IF(OR(HLOOKUP(N$2+$A2228,Sheet2!BZ:NM,$B2228,0),HLOOKUP(N$2+$A2228,Sheet2!BZ:NM,$B2228,0)&lt;&gt;""),HLOOKUP(N$2+$A2228,Sheet2!BZ:NM,$B2228,0),"")</f>
        <v/>
      </c>
      <c r="O2228" t="str">
        <f>IF(OR(HLOOKUP(O$2+$A2228,Sheet2!CA:NN,$B2228,0),HLOOKUP(O$2+$A2228,Sheet2!CA:NN,$B2228,0)&lt;&gt;""),HLOOKUP(O$2+$A2228,Sheet2!CA:NN,$B2228,0),"")</f>
        <v/>
      </c>
      <c r="P2228" t="str">
        <f>IF(OR(HLOOKUP(P$2+$A2228,Sheet2!CB:NO,$B2228,0),HLOOKUP(P$2+$A2228,Sheet2!CB:NO,$B2228,0)&lt;&gt;""),HLOOKUP(P$2+$A2228,Sheet2!CB:NO,$B2228,0),"")</f>
        <v/>
      </c>
      <c r="Q2228" t="str">
        <f>IF(OR(HLOOKUP(Q$2+$A2228,Sheet2!CC:NO,$B2228,0),HLOOKUP(Q$2+$A2228,Sheet2!CC:NO,$B2228,0)&lt;&gt;""),HLOOKUP(Q$2+$A2228,Sheet2!CC:NO,$B2228,0),"")</f>
        <v/>
      </c>
    </row>
    <row r="2229" spans="1:17" x14ac:dyDescent="0.25">
      <c r="A2229" s="64">
        <f t="shared" si="275"/>
        <v>30</v>
      </c>
      <c r="B2229" s="64">
        <f t="shared" si="276"/>
        <v>227</v>
      </c>
      <c r="C2229" s="64">
        <f t="shared" si="277"/>
        <v>6</v>
      </c>
      <c r="D2229" s="64">
        <f t="shared" si="278"/>
        <v>223</v>
      </c>
      <c r="E2229" s="64">
        <f t="shared" si="279"/>
        <v>1111</v>
      </c>
      <c r="F2229" s="64" t="str">
        <f t="shared" si="272"/>
        <v/>
      </c>
      <c r="G2229" s="64" t="str">
        <f t="shared" si="273"/>
        <v/>
      </c>
      <c r="H2229" s="64" t="str">
        <f t="shared" si="274"/>
        <v/>
      </c>
      <c r="I2229" s="80" t="str">
        <f>IFERROR(VLOOKUP(D2229,Sheet2!A:B,2,0),"")</f>
        <v/>
      </c>
      <c r="J2229" s="64" t="str">
        <f>IFERROR(IF(I2229&lt;&gt;"",VLOOKUP(I2229,Sheet2!B:C,2,0),""),"")</f>
        <v/>
      </c>
      <c r="K2229" s="64" t="str">
        <f>IFERROR( IF(I2229&lt;&gt;"", HLOOKUP(L$2+$A2229,Sheet2!BX:NK,2,0),""),"")</f>
        <v/>
      </c>
      <c r="L2229" t="str">
        <f>IF(OR(HLOOKUP(L$2+$A2229,Sheet2!BX:NK,$B2229,0),HLOOKUP(L$2+$A2229,Sheet2!BX:NK,$B2229,0)&lt;&gt;""),HLOOKUP(L$2+$A2229,Sheet2!BX:NK,$B2229,0),"")</f>
        <v/>
      </c>
      <c r="M2229" t="str">
        <f>IF(OR(HLOOKUP(M$2+$A2229,Sheet2!BY:NL,$B2229,0),HLOOKUP(M$2+$A2229,Sheet2!BY:NL,$B2229,0)&lt;&gt;""),HLOOKUP(M$2+$A2229,Sheet2!BY:NL,$B2229,0),"")</f>
        <v/>
      </c>
      <c r="N2229" t="str">
        <f>IF(OR(HLOOKUP(N$2+$A2229,Sheet2!BZ:NM,$B2229,0),HLOOKUP(N$2+$A2229,Sheet2!BZ:NM,$B2229,0)&lt;&gt;""),HLOOKUP(N$2+$A2229,Sheet2!BZ:NM,$B2229,0),"")</f>
        <v/>
      </c>
      <c r="O2229" t="str">
        <f>IF(OR(HLOOKUP(O$2+$A2229,Sheet2!CA:NN,$B2229,0),HLOOKUP(O$2+$A2229,Sheet2!CA:NN,$B2229,0)&lt;&gt;""),HLOOKUP(O$2+$A2229,Sheet2!CA:NN,$B2229,0),"")</f>
        <v/>
      </c>
      <c r="P2229" t="str">
        <f>IF(OR(HLOOKUP(P$2+$A2229,Sheet2!CB:NO,$B2229,0),HLOOKUP(P$2+$A2229,Sheet2!CB:NO,$B2229,0)&lt;&gt;""),HLOOKUP(P$2+$A2229,Sheet2!CB:NO,$B2229,0),"")</f>
        <v/>
      </c>
      <c r="Q2229" t="str">
        <f>IF(OR(HLOOKUP(Q$2+$A2229,Sheet2!CC:NO,$B2229,0),HLOOKUP(Q$2+$A2229,Sheet2!CC:NO,$B2229,0)&lt;&gt;""),HLOOKUP(Q$2+$A2229,Sheet2!CC:NO,$B2229,0),"")</f>
        <v/>
      </c>
    </row>
    <row r="2230" spans="1:17" x14ac:dyDescent="0.25">
      <c r="A2230" s="64">
        <f t="shared" si="275"/>
        <v>36</v>
      </c>
      <c r="B2230" s="64">
        <f t="shared" si="276"/>
        <v>227</v>
      </c>
      <c r="C2230" s="64">
        <f t="shared" si="277"/>
        <v>7</v>
      </c>
      <c r="D2230" s="64">
        <f t="shared" si="278"/>
        <v>223</v>
      </c>
      <c r="E2230" s="64">
        <f t="shared" si="279"/>
        <v>1111</v>
      </c>
      <c r="F2230" s="64" t="str">
        <f t="shared" si="272"/>
        <v/>
      </c>
      <c r="G2230" s="64" t="str">
        <f t="shared" si="273"/>
        <v/>
      </c>
      <c r="H2230" s="64" t="str">
        <f t="shared" si="274"/>
        <v/>
      </c>
      <c r="I2230" s="80" t="str">
        <f>IFERROR(VLOOKUP(D2230,Sheet2!A:B,2,0),"")</f>
        <v/>
      </c>
      <c r="J2230" s="64" t="str">
        <f>IFERROR(IF(I2230&lt;&gt;"",VLOOKUP(I2230,Sheet2!B:C,2,0),""),"")</f>
        <v/>
      </c>
      <c r="K2230" s="64" t="str">
        <f>IFERROR( IF(I2230&lt;&gt;"", HLOOKUP(L$2+$A2230,Sheet2!BX:NK,2,0),""),"")</f>
        <v/>
      </c>
      <c r="L2230" t="str">
        <f>IF(OR(HLOOKUP(L$2+$A2230,Sheet2!BX:NK,$B2230,0),HLOOKUP(L$2+$A2230,Sheet2!BX:NK,$B2230,0)&lt;&gt;""),HLOOKUP(L$2+$A2230,Sheet2!BX:NK,$B2230,0),"")</f>
        <v/>
      </c>
      <c r="M2230" t="str">
        <f>IF(OR(HLOOKUP(M$2+$A2230,Sheet2!BY:NL,$B2230,0),HLOOKUP(M$2+$A2230,Sheet2!BY:NL,$B2230,0)&lt;&gt;""),HLOOKUP(M$2+$A2230,Sheet2!BY:NL,$B2230,0),"")</f>
        <v/>
      </c>
      <c r="N2230" t="str">
        <f>IF(OR(HLOOKUP(N$2+$A2230,Sheet2!BZ:NM,$B2230,0),HLOOKUP(N$2+$A2230,Sheet2!BZ:NM,$B2230,0)&lt;&gt;""),HLOOKUP(N$2+$A2230,Sheet2!BZ:NM,$B2230,0),"")</f>
        <v/>
      </c>
      <c r="O2230" t="str">
        <f>IF(OR(HLOOKUP(O$2+$A2230,Sheet2!CA:NN,$B2230,0),HLOOKUP(O$2+$A2230,Sheet2!CA:NN,$B2230,0)&lt;&gt;""),HLOOKUP(O$2+$A2230,Sheet2!CA:NN,$B2230,0),"")</f>
        <v/>
      </c>
      <c r="P2230" t="str">
        <f>IF(OR(HLOOKUP(P$2+$A2230,Sheet2!CB:NO,$B2230,0),HLOOKUP(P$2+$A2230,Sheet2!CB:NO,$B2230,0)&lt;&gt;""),HLOOKUP(P$2+$A2230,Sheet2!CB:NO,$B2230,0),"")</f>
        <v/>
      </c>
      <c r="Q2230" t="str">
        <f>IF(OR(HLOOKUP(Q$2+$A2230,Sheet2!CC:NO,$B2230,0),HLOOKUP(Q$2+$A2230,Sheet2!CC:NO,$B2230,0)&lt;&gt;""),HLOOKUP(Q$2+$A2230,Sheet2!CC:NO,$B2230,0),"")</f>
        <v/>
      </c>
    </row>
    <row r="2231" spans="1:17" x14ac:dyDescent="0.25">
      <c r="A2231" s="64">
        <f t="shared" si="275"/>
        <v>42</v>
      </c>
      <c r="B2231" s="64">
        <f t="shared" si="276"/>
        <v>227</v>
      </c>
      <c r="C2231" s="64">
        <f t="shared" si="277"/>
        <v>8</v>
      </c>
      <c r="D2231" s="64">
        <f t="shared" si="278"/>
        <v>223</v>
      </c>
      <c r="E2231" s="64">
        <f t="shared" si="279"/>
        <v>1111</v>
      </c>
      <c r="F2231" s="64" t="str">
        <f t="shared" si="272"/>
        <v/>
      </c>
      <c r="G2231" s="64" t="str">
        <f t="shared" si="273"/>
        <v/>
      </c>
      <c r="H2231" s="64" t="str">
        <f t="shared" si="274"/>
        <v/>
      </c>
      <c r="I2231" s="80" t="str">
        <f>IFERROR(VLOOKUP(D2231,Sheet2!A:B,2,0),"")</f>
        <v/>
      </c>
      <c r="J2231" s="64" t="str">
        <f>IFERROR(IF(I2231&lt;&gt;"",VLOOKUP(I2231,Sheet2!B:C,2,0),""),"")</f>
        <v/>
      </c>
      <c r="K2231" s="64" t="str">
        <f>IFERROR( IF(I2231&lt;&gt;"", HLOOKUP(L$2+$A2231,Sheet2!BX:NK,2,0),""),"")</f>
        <v/>
      </c>
      <c r="L2231" t="str">
        <f>IF(OR(HLOOKUP(L$2+$A2231,Sheet2!BX:NK,$B2231,0),HLOOKUP(L$2+$A2231,Sheet2!BX:NK,$B2231,0)&lt;&gt;""),HLOOKUP(L$2+$A2231,Sheet2!BX:NK,$B2231,0),"")</f>
        <v/>
      </c>
      <c r="M2231" t="str">
        <f>IF(OR(HLOOKUP(M$2+$A2231,Sheet2!BY:NL,$B2231,0),HLOOKUP(M$2+$A2231,Sheet2!BY:NL,$B2231,0)&lt;&gt;""),HLOOKUP(M$2+$A2231,Sheet2!BY:NL,$B2231,0),"")</f>
        <v/>
      </c>
      <c r="N2231" t="str">
        <f>IF(OR(HLOOKUP(N$2+$A2231,Sheet2!BZ:NM,$B2231,0),HLOOKUP(N$2+$A2231,Sheet2!BZ:NM,$B2231,0)&lt;&gt;""),HLOOKUP(N$2+$A2231,Sheet2!BZ:NM,$B2231,0),"")</f>
        <v/>
      </c>
      <c r="O2231" t="str">
        <f>IF(OR(HLOOKUP(O$2+$A2231,Sheet2!CA:NN,$B2231,0),HLOOKUP(O$2+$A2231,Sheet2!CA:NN,$B2231,0)&lt;&gt;""),HLOOKUP(O$2+$A2231,Sheet2!CA:NN,$B2231,0),"")</f>
        <v/>
      </c>
      <c r="P2231" t="str">
        <f>IF(OR(HLOOKUP(P$2+$A2231,Sheet2!CB:NO,$B2231,0),HLOOKUP(P$2+$A2231,Sheet2!CB:NO,$B2231,0)&lt;&gt;""),HLOOKUP(P$2+$A2231,Sheet2!CB:NO,$B2231,0),"")</f>
        <v/>
      </c>
      <c r="Q2231" t="str">
        <f>IF(OR(HLOOKUP(Q$2+$A2231,Sheet2!CC:NO,$B2231,0),HLOOKUP(Q$2+$A2231,Sheet2!CC:NO,$B2231,0)&lt;&gt;""),HLOOKUP(Q$2+$A2231,Sheet2!CC:NO,$B2231,0),"")</f>
        <v/>
      </c>
    </row>
    <row r="2232" spans="1:17" x14ac:dyDescent="0.25">
      <c r="A2232" s="64">
        <f t="shared" si="275"/>
        <v>48</v>
      </c>
      <c r="B2232" s="64">
        <f t="shared" si="276"/>
        <v>227</v>
      </c>
      <c r="C2232" s="64">
        <f t="shared" si="277"/>
        <v>9</v>
      </c>
      <c r="D2232" s="64">
        <f t="shared" si="278"/>
        <v>223</v>
      </c>
      <c r="E2232" s="64">
        <f t="shared" si="279"/>
        <v>1111</v>
      </c>
      <c r="F2232" s="64" t="str">
        <f t="shared" si="272"/>
        <v/>
      </c>
      <c r="G2232" s="64" t="str">
        <f t="shared" si="273"/>
        <v/>
      </c>
      <c r="H2232" s="64" t="str">
        <f t="shared" si="274"/>
        <v/>
      </c>
      <c r="I2232" s="80" t="str">
        <f>IFERROR(VLOOKUP(D2232,Sheet2!A:B,2,0),"")</f>
        <v/>
      </c>
      <c r="J2232" s="64" t="str">
        <f>IFERROR(IF(I2232&lt;&gt;"",VLOOKUP(I2232,Sheet2!B:C,2,0),""),"")</f>
        <v/>
      </c>
      <c r="K2232" s="64" t="str">
        <f>IFERROR( IF(I2232&lt;&gt;"", HLOOKUP(L$2+$A2232,Sheet2!BX:NK,2,0),""),"")</f>
        <v/>
      </c>
      <c r="L2232" t="str">
        <f>IF(OR(HLOOKUP(L$2+$A2232,Sheet2!BX:NK,$B2232,0),HLOOKUP(L$2+$A2232,Sheet2!BX:NK,$B2232,0)&lt;&gt;""),HLOOKUP(L$2+$A2232,Sheet2!BX:NK,$B2232,0),"")</f>
        <v/>
      </c>
      <c r="M2232" t="str">
        <f>IF(OR(HLOOKUP(M$2+$A2232,Sheet2!BY:NL,$B2232,0),HLOOKUP(M$2+$A2232,Sheet2!BY:NL,$B2232,0)&lt;&gt;""),HLOOKUP(M$2+$A2232,Sheet2!BY:NL,$B2232,0),"")</f>
        <v/>
      </c>
      <c r="N2232" t="str">
        <f>IF(OR(HLOOKUP(N$2+$A2232,Sheet2!BZ:NM,$B2232,0),HLOOKUP(N$2+$A2232,Sheet2!BZ:NM,$B2232,0)&lt;&gt;""),HLOOKUP(N$2+$A2232,Sheet2!BZ:NM,$B2232,0),"")</f>
        <v/>
      </c>
      <c r="O2232" t="str">
        <f>IF(OR(HLOOKUP(O$2+$A2232,Sheet2!CA:NN,$B2232,0),HLOOKUP(O$2+$A2232,Sheet2!CA:NN,$B2232,0)&lt;&gt;""),HLOOKUP(O$2+$A2232,Sheet2!CA:NN,$B2232,0),"")</f>
        <v/>
      </c>
      <c r="P2232" t="str">
        <f>IF(OR(HLOOKUP(P$2+$A2232,Sheet2!CB:NO,$B2232,0),HLOOKUP(P$2+$A2232,Sheet2!CB:NO,$B2232,0)&lt;&gt;""),HLOOKUP(P$2+$A2232,Sheet2!CB:NO,$B2232,0),"")</f>
        <v/>
      </c>
      <c r="Q2232" t="str">
        <f>IF(OR(HLOOKUP(Q$2+$A2232,Sheet2!CC:NO,$B2232,0),HLOOKUP(Q$2+$A2232,Sheet2!CC:NO,$B2232,0)&lt;&gt;""),HLOOKUP(Q$2+$A2232,Sheet2!CC:NO,$B2232,0),"")</f>
        <v/>
      </c>
    </row>
    <row r="2233" spans="1:17" x14ac:dyDescent="0.25">
      <c r="A2233" s="64">
        <f t="shared" si="275"/>
        <v>54</v>
      </c>
      <c r="B2233" s="64">
        <f t="shared" si="276"/>
        <v>227</v>
      </c>
      <c r="C2233" s="64">
        <f t="shared" si="277"/>
        <v>10</v>
      </c>
      <c r="D2233" s="64">
        <f t="shared" si="278"/>
        <v>223</v>
      </c>
      <c r="E2233" s="64">
        <f t="shared" si="279"/>
        <v>1111</v>
      </c>
      <c r="F2233" s="64" t="str">
        <f t="shared" si="272"/>
        <v/>
      </c>
      <c r="G2233" s="64" t="str">
        <f t="shared" si="273"/>
        <v/>
      </c>
      <c r="H2233" s="64" t="str">
        <f t="shared" si="274"/>
        <v/>
      </c>
      <c r="I2233" s="80" t="str">
        <f>IFERROR(VLOOKUP(D2233,Sheet2!A:B,2,0),"")</f>
        <v/>
      </c>
      <c r="J2233" s="64" t="str">
        <f>IFERROR(IF(I2233&lt;&gt;"",VLOOKUP(I2233,Sheet2!B:C,2,0),""),"")</f>
        <v/>
      </c>
      <c r="K2233" s="64" t="str">
        <f>IFERROR( IF(I2233&lt;&gt;"", HLOOKUP(L$2+$A2233,Sheet2!BX:NK,2,0),""),"")</f>
        <v/>
      </c>
      <c r="L2233" t="str">
        <f>IF(OR(HLOOKUP(L$2+$A2233,Sheet2!BX:NK,$B2233,0),HLOOKUP(L$2+$A2233,Sheet2!BX:NK,$B2233,0)&lt;&gt;""),HLOOKUP(L$2+$A2233,Sheet2!BX:NK,$B2233,0),"")</f>
        <v/>
      </c>
      <c r="M2233" t="str">
        <f>IF(OR(HLOOKUP(M$2+$A2233,Sheet2!BY:NL,$B2233,0),HLOOKUP(M$2+$A2233,Sheet2!BY:NL,$B2233,0)&lt;&gt;""),HLOOKUP(M$2+$A2233,Sheet2!BY:NL,$B2233,0),"")</f>
        <v/>
      </c>
      <c r="N2233" t="str">
        <f>IF(OR(HLOOKUP(N$2+$A2233,Sheet2!BZ:NM,$B2233,0),HLOOKUP(N$2+$A2233,Sheet2!BZ:NM,$B2233,0)&lt;&gt;""),HLOOKUP(N$2+$A2233,Sheet2!BZ:NM,$B2233,0),"")</f>
        <v/>
      </c>
      <c r="O2233" t="str">
        <f>IF(OR(HLOOKUP(O$2+$A2233,Sheet2!CA:NN,$B2233,0),HLOOKUP(O$2+$A2233,Sheet2!CA:NN,$B2233,0)&lt;&gt;""),HLOOKUP(O$2+$A2233,Sheet2!CA:NN,$B2233,0),"")</f>
        <v/>
      </c>
      <c r="P2233" t="str">
        <f>IF(OR(HLOOKUP(P$2+$A2233,Sheet2!CB:NO,$B2233,0),HLOOKUP(P$2+$A2233,Sheet2!CB:NO,$B2233,0)&lt;&gt;""),HLOOKUP(P$2+$A2233,Sheet2!CB:NO,$B2233,0),"")</f>
        <v/>
      </c>
      <c r="Q2233" t="str">
        <f>IF(OR(HLOOKUP(Q$2+$A2233,Sheet2!CC:NO,$B2233,0),HLOOKUP(Q$2+$A2233,Sheet2!CC:NO,$B2233,0)&lt;&gt;""),HLOOKUP(Q$2+$A2233,Sheet2!CC:NO,$B2233,0),"")</f>
        <v/>
      </c>
    </row>
    <row r="2234" spans="1:17" x14ac:dyDescent="0.25">
      <c r="A2234" s="64">
        <f t="shared" si="275"/>
        <v>0</v>
      </c>
      <c r="B2234" s="64">
        <f t="shared" si="276"/>
        <v>228</v>
      </c>
      <c r="C2234" s="64">
        <f t="shared" si="277"/>
        <v>1</v>
      </c>
      <c r="D2234" s="64">
        <f t="shared" si="278"/>
        <v>224</v>
      </c>
      <c r="E2234" s="64">
        <f t="shared" si="279"/>
        <v>1116</v>
      </c>
      <c r="F2234" s="64" t="str">
        <f t="shared" si="272"/>
        <v/>
      </c>
      <c r="G2234" s="64" t="str">
        <f t="shared" si="273"/>
        <v/>
      </c>
      <c r="H2234" s="64" t="str">
        <f t="shared" si="274"/>
        <v/>
      </c>
      <c r="I2234" s="80" t="str">
        <f>IFERROR(VLOOKUP(D2234,Sheet2!A:B,2,0),"")</f>
        <v/>
      </c>
      <c r="J2234" s="64" t="str">
        <f>IFERROR(IF(I2234&lt;&gt;"",VLOOKUP(I2234,Sheet2!B:C,2,0),""),"")</f>
        <v/>
      </c>
      <c r="K2234" s="64" t="str">
        <f>IFERROR( IF(I2234&lt;&gt;"", HLOOKUP(L$2+$A2234,Sheet2!BX:NK,2,0),""),"")</f>
        <v/>
      </c>
      <c r="L2234" t="str">
        <f>IF(OR(HLOOKUP(L$2+$A2234,Sheet2!BX:NK,$B2234,0),HLOOKUP(L$2+$A2234,Sheet2!BX:NK,$B2234,0)&lt;&gt;""),HLOOKUP(L$2+$A2234,Sheet2!BX:NK,$B2234,0),"")</f>
        <v/>
      </c>
      <c r="M2234" t="str">
        <f>IF(OR(HLOOKUP(M$2+$A2234,Sheet2!BY:NL,$B2234,0),HLOOKUP(M$2+$A2234,Sheet2!BY:NL,$B2234,0)&lt;&gt;""),HLOOKUP(M$2+$A2234,Sheet2!BY:NL,$B2234,0),"")</f>
        <v/>
      </c>
      <c r="N2234" t="str">
        <f>IF(OR(HLOOKUP(N$2+$A2234,Sheet2!BZ:NM,$B2234,0),HLOOKUP(N$2+$A2234,Sheet2!BZ:NM,$B2234,0)&lt;&gt;""),HLOOKUP(N$2+$A2234,Sheet2!BZ:NM,$B2234,0),"")</f>
        <v/>
      </c>
      <c r="O2234" t="str">
        <f>IF(OR(HLOOKUP(O$2+$A2234,Sheet2!CA:NN,$B2234,0),HLOOKUP(O$2+$A2234,Sheet2!CA:NN,$B2234,0)&lt;&gt;""),HLOOKUP(O$2+$A2234,Sheet2!CA:NN,$B2234,0),"")</f>
        <v/>
      </c>
      <c r="P2234" t="str">
        <f>IF(OR(HLOOKUP(P$2+$A2234,Sheet2!CB:NO,$B2234,0),HLOOKUP(P$2+$A2234,Sheet2!CB:NO,$B2234,0)&lt;&gt;""),HLOOKUP(P$2+$A2234,Sheet2!CB:NO,$B2234,0),"")</f>
        <v/>
      </c>
      <c r="Q2234" t="str">
        <f>IF(OR(HLOOKUP(Q$2+$A2234,Sheet2!CC:NO,$B2234,0),HLOOKUP(Q$2+$A2234,Sheet2!CC:NO,$B2234,0)&lt;&gt;""),HLOOKUP(Q$2+$A2234,Sheet2!CC:NO,$B2234,0),"")</f>
        <v/>
      </c>
    </row>
    <row r="2235" spans="1:17" x14ac:dyDescent="0.25">
      <c r="A2235" s="64">
        <f t="shared" si="275"/>
        <v>6</v>
      </c>
      <c r="B2235" s="64">
        <f t="shared" si="276"/>
        <v>228</v>
      </c>
      <c r="C2235" s="64">
        <f t="shared" si="277"/>
        <v>2</v>
      </c>
      <c r="D2235" s="64">
        <f t="shared" si="278"/>
        <v>224</v>
      </c>
      <c r="E2235" s="64">
        <f t="shared" si="279"/>
        <v>1116</v>
      </c>
      <c r="F2235" s="64" t="str">
        <f t="shared" si="272"/>
        <v/>
      </c>
      <c r="G2235" s="64" t="str">
        <f t="shared" si="273"/>
        <v/>
      </c>
      <c r="H2235" s="64" t="str">
        <f t="shared" si="274"/>
        <v/>
      </c>
      <c r="I2235" s="80" t="str">
        <f>IFERROR(VLOOKUP(D2235,Sheet2!A:B,2,0),"")</f>
        <v/>
      </c>
      <c r="J2235" s="64" t="str">
        <f>IFERROR(IF(I2235&lt;&gt;"",VLOOKUP(I2235,Sheet2!B:C,2,0),""),"")</f>
        <v/>
      </c>
      <c r="K2235" s="64" t="str">
        <f>IFERROR( IF(I2235&lt;&gt;"", HLOOKUP(L$2+$A2235,Sheet2!BX:NK,2,0),""),"")</f>
        <v/>
      </c>
      <c r="L2235" t="str">
        <f>IF(OR(HLOOKUP(L$2+$A2235,Sheet2!BX:NK,$B2235,0),HLOOKUP(L$2+$A2235,Sheet2!BX:NK,$B2235,0)&lt;&gt;""),HLOOKUP(L$2+$A2235,Sheet2!BX:NK,$B2235,0),"")</f>
        <v/>
      </c>
      <c r="M2235" t="str">
        <f>IF(OR(HLOOKUP(M$2+$A2235,Sheet2!BY:NL,$B2235,0),HLOOKUP(M$2+$A2235,Sheet2!BY:NL,$B2235,0)&lt;&gt;""),HLOOKUP(M$2+$A2235,Sheet2!BY:NL,$B2235,0),"")</f>
        <v/>
      </c>
      <c r="N2235" t="str">
        <f>IF(OR(HLOOKUP(N$2+$A2235,Sheet2!BZ:NM,$B2235,0),HLOOKUP(N$2+$A2235,Sheet2!BZ:NM,$B2235,0)&lt;&gt;""),HLOOKUP(N$2+$A2235,Sheet2!BZ:NM,$B2235,0),"")</f>
        <v/>
      </c>
      <c r="O2235" t="str">
        <f>IF(OR(HLOOKUP(O$2+$A2235,Sheet2!CA:NN,$B2235,0),HLOOKUP(O$2+$A2235,Sheet2!CA:NN,$B2235,0)&lt;&gt;""),HLOOKUP(O$2+$A2235,Sheet2!CA:NN,$B2235,0),"")</f>
        <v/>
      </c>
      <c r="P2235" t="str">
        <f>IF(OR(HLOOKUP(P$2+$A2235,Sheet2!CB:NO,$B2235,0),HLOOKUP(P$2+$A2235,Sheet2!CB:NO,$B2235,0)&lt;&gt;""),HLOOKUP(P$2+$A2235,Sheet2!CB:NO,$B2235,0),"")</f>
        <v/>
      </c>
      <c r="Q2235" t="str">
        <f>IF(OR(HLOOKUP(Q$2+$A2235,Sheet2!CC:NO,$B2235,0),HLOOKUP(Q$2+$A2235,Sheet2!CC:NO,$B2235,0)&lt;&gt;""),HLOOKUP(Q$2+$A2235,Sheet2!CC:NO,$B2235,0),"")</f>
        <v/>
      </c>
    </row>
    <row r="2236" spans="1:17" x14ac:dyDescent="0.25">
      <c r="A2236" s="64">
        <f t="shared" si="275"/>
        <v>12</v>
      </c>
      <c r="B2236" s="64">
        <f t="shared" si="276"/>
        <v>228</v>
      </c>
      <c r="C2236" s="64">
        <f t="shared" si="277"/>
        <v>3</v>
      </c>
      <c r="D2236" s="64">
        <f t="shared" si="278"/>
        <v>224</v>
      </c>
      <c r="E2236" s="64">
        <f t="shared" si="279"/>
        <v>1116</v>
      </c>
      <c r="F2236" s="64" t="str">
        <f t="shared" si="272"/>
        <v/>
      </c>
      <c r="G2236" s="64" t="str">
        <f t="shared" si="273"/>
        <v/>
      </c>
      <c r="H2236" s="64" t="str">
        <f t="shared" si="274"/>
        <v/>
      </c>
      <c r="I2236" s="80" t="str">
        <f>IFERROR(VLOOKUP(D2236,Sheet2!A:B,2,0),"")</f>
        <v/>
      </c>
      <c r="J2236" s="64" t="str">
        <f>IFERROR(IF(I2236&lt;&gt;"",VLOOKUP(I2236,Sheet2!B:C,2,0),""),"")</f>
        <v/>
      </c>
      <c r="K2236" s="64" t="str">
        <f>IFERROR( IF(I2236&lt;&gt;"", HLOOKUP(L$2+$A2236,Sheet2!BX:NK,2,0),""),"")</f>
        <v/>
      </c>
      <c r="L2236" t="str">
        <f>IF(OR(HLOOKUP(L$2+$A2236,Sheet2!BX:NK,$B2236,0),HLOOKUP(L$2+$A2236,Sheet2!BX:NK,$B2236,0)&lt;&gt;""),HLOOKUP(L$2+$A2236,Sheet2!BX:NK,$B2236,0),"")</f>
        <v/>
      </c>
      <c r="M2236" t="str">
        <f>IF(OR(HLOOKUP(M$2+$A2236,Sheet2!BY:NL,$B2236,0),HLOOKUP(M$2+$A2236,Sheet2!BY:NL,$B2236,0)&lt;&gt;""),HLOOKUP(M$2+$A2236,Sheet2!BY:NL,$B2236,0),"")</f>
        <v/>
      </c>
      <c r="N2236" t="str">
        <f>IF(OR(HLOOKUP(N$2+$A2236,Sheet2!BZ:NM,$B2236,0),HLOOKUP(N$2+$A2236,Sheet2!BZ:NM,$B2236,0)&lt;&gt;""),HLOOKUP(N$2+$A2236,Sheet2!BZ:NM,$B2236,0),"")</f>
        <v/>
      </c>
      <c r="O2236" t="str">
        <f>IF(OR(HLOOKUP(O$2+$A2236,Sheet2!CA:NN,$B2236,0),HLOOKUP(O$2+$A2236,Sheet2!CA:NN,$B2236,0)&lt;&gt;""),HLOOKUP(O$2+$A2236,Sheet2!CA:NN,$B2236,0),"")</f>
        <v/>
      </c>
      <c r="P2236" t="str">
        <f>IF(OR(HLOOKUP(P$2+$A2236,Sheet2!CB:NO,$B2236,0),HLOOKUP(P$2+$A2236,Sheet2!CB:NO,$B2236,0)&lt;&gt;""),HLOOKUP(P$2+$A2236,Sheet2!CB:NO,$B2236,0),"")</f>
        <v/>
      </c>
      <c r="Q2236" t="str">
        <f>IF(OR(HLOOKUP(Q$2+$A2236,Sheet2!CC:NO,$B2236,0),HLOOKUP(Q$2+$A2236,Sheet2!CC:NO,$B2236,0)&lt;&gt;""),HLOOKUP(Q$2+$A2236,Sheet2!CC:NO,$B2236,0),"")</f>
        <v/>
      </c>
    </row>
    <row r="2237" spans="1:17" x14ac:dyDescent="0.25">
      <c r="A2237" s="64">
        <f t="shared" si="275"/>
        <v>18</v>
      </c>
      <c r="B2237" s="64">
        <f t="shared" si="276"/>
        <v>228</v>
      </c>
      <c r="C2237" s="64">
        <f t="shared" si="277"/>
        <v>4</v>
      </c>
      <c r="D2237" s="64">
        <f t="shared" si="278"/>
        <v>224</v>
      </c>
      <c r="E2237" s="64">
        <f t="shared" si="279"/>
        <v>1116</v>
      </c>
      <c r="F2237" s="64" t="str">
        <f t="shared" si="272"/>
        <v/>
      </c>
      <c r="G2237" s="64" t="str">
        <f t="shared" si="273"/>
        <v/>
      </c>
      <c r="H2237" s="64" t="str">
        <f t="shared" si="274"/>
        <v/>
      </c>
      <c r="I2237" s="80" t="str">
        <f>IFERROR(VLOOKUP(D2237,Sheet2!A:B,2,0),"")</f>
        <v/>
      </c>
      <c r="J2237" s="64" t="str">
        <f>IFERROR(IF(I2237&lt;&gt;"",VLOOKUP(I2237,Sheet2!B:C,2,0),""),"")</f>
        <v/>
      </c>
      <c r="K2237" s="64" t="str">
        <f>IFERROR( IF(I2237&lt;&gt;"", HLOOKUP(L$2+$A2237,Sheet2!BX:NK,2,0),""),"")</f>
        <v/>
      </c>
      <c r="L2237" t="str">
        <f>IF(OR(HLOOKUP(L$2+$A2237,Sheet2!BX:NK,$B2237,0),HLOOKUP(L$2+$A2237,Sheet2!BX:NK,$B2237,0)&lt;&gt;""),HLOOKUP(L$2+$A2237,Sheet2!BX:NK,$B2237,0),"")</f>
        <v/>
      </c>
      <c r="M2237" t="str">
        <f>IF(OR(HLOOKUP(M$2+$A2237,Sheet2!BY:NL,$B2237,0),HLOOKUP(M$2+$A2237,Sheet2!BY:NL,$B2237,0)&lt;&gt;""),HLOOKUP(M$2+$A2237,Sheet2!BY:NL,$B2237,0),"")</f>
        <v/>
      </c>
      <c r="N2237" t="str">
        <f>IF(OR(HLOOKUP(N$2+$A2237,Sheet2!BZ:NM,$B2237,0),HLOOKUP(N$2+$A2237,Sheet2!BZ:NM,$B2237,0)&lt;&gt;""),HLOOKUP(N$2+$A2237,Sheet2!BZ:NM,$B2237,0),"")</f>
        <v/>
      </c>
      <c r="O2237" t="str">
        <f>IF(OR(HLOOKUP(O$2+$A2237,Sheet2!CA:NN,$B2237,0),HLOOKUP(O$2+$A2237,Sheet2!CA:NN,$B2237,0)&lt;&gt;""),HLOOKUP(O$2+$A2237,Sheet2!CA:NN,$B2237,0),"")</f>
        <v/>
      </c>
      <c r="P2237" t="str">
        <f>IF(OR(HLOOKUP(P$2+$A2237,Sheet2!CB:NO,$B2237,0),HLOOKUP(P$2+$A2237,Sheet2!CB:NO,$B2237,0)&lt;&gt;""),HLOOKUP(P$2+$A2237,Sheet2!CB:NO,$B2237,0),"")</f>
        <v/>
      </c>
      <c r="Q2237" t="str">
        <f>IF(OR(HLOOKUP(Q$2+$A2237,Sheet2!CC:NO,$B2237,0),HLOOKUP(Q$2+$A2237,Sheet2!CC:NO,$B2237,0)&lt;&gt;""),HLOOKUP(Q$2+$A2237,Sheet2!CC:NO,$B2237,0),"")</f>
        <v/>
      </c>
    </row>
    <row r="2238" spans="1:17" x14ac:dyDescent="0.25">
      <c r="A2238" s="64">
        <f t="shared" si="275"/>
        <v>24</v>
      </c>
      <c r="B2238" s="64">
        <f t="shared" si="276"/>
        <v>228</v>
      </c>
      <c r="C2238" s="64">
        <f t="shared" si="277"/>
        <v>5</v>
      </c>
      <c r="D2238" s="64">
        <f t="shared" si="278"/>
        <v>224</v>
      </c>
      <c r="E2238" s="64">
        <f t="shared" si="279"/>
        <v>1116</v>
      </c>
      <c r="F2238" s="64" t="str">
        <f t="shared" si="272"/>
        <v/>
      </c>
      <c r="G2238" s="64" t="str">
        <f t="shared" si="273"/>
        <v/>
      </c>
      <c r="H2238" s="64" t="str">
        <f t="shared" si="274"/>
        <v/>
      </c>
      <c r="I2238" s="80" t="str">
        <f>IFERROR(VLOOKUP(D2238,Sheet2!A:B,2,0),"")</f>
        <v/>
      </c>
      <c r="J2238" s="64" t="str">
        <f>IFERROR(IF(I2238&lt;&gt;"",VLOOKUP(I2238,Sheet2!B:C,2,0),""),"")</f>
        <v/>
      </c>
      <c r="K2238" s="64" t="str">
        <f>IFERROR( IF(I2238&lt;&gt;"", HLOOKUP(L$2+$A2238,Sheet2!BX:NK,2,0),""),"")</f>
        <v/>
      </c>
      <c r="L2238" t="str">
        <f>IF(OR(HLOOKUP(L$2+$A2238,Sheet2!BX:NK,$B2238,0),HLOOKUP(L$2+$A2238,Sheet2!BX:NK,$B2238,0)&lt;&gt;""),HLOOKUP(L$2+$A2238,Sheet2!BX:NK,$B2238,0),"")</f>
        <v/>
      </c>
      <c r="M2238" t="str">
        <f>IF(OR(HLOOKUP(M$2+$A2238,Sheet2!BY:NL,$B2238,0),HLOOKUP(M$2+$A2238,Sheet2!BY:NL,$B2238,0)&lt;&gt;""),HLOOKUP(M$2+$A2238,Sheet2!BY:NL,$B2238,0),"")</f>
        <v/>
      </c>
      <c r="N2238" t="str">
        <f>IF(OR(HLOOKUP(N$2+$A2238,Sheet2!BZ:NM,$B2238,0),HLOOKUP(N$2+$A2238,Sheet2!BZ:NM,$B2238,0)&lt;&gt;""),HLOOKUP(N$2+$A2238,Sheet2!BZ:NM,$B2238,0),"")</f>
        <v/>
      </c>
      <c r="O2238" t="str">
        <f>IF(OR(HLOOKUP(O$2+$A2238,Sheet2!CA:NN,$B2238,0),HLOOKUP(O$2+$A2238,Sheet2!CA:NN,$B2238,0)&lt;&gt;""),HLOOKUP(O$2+$A2238,Sheet2!CA:NN,$B2238,0),"")</f>
        <v/>
      </c>
      <c r="P2238" t="str">
        <f>IF(OR(HLOOKUP(P$2+$A2238,Sheet2!CB:NO,$B2238,0),HLOOKUP(P$2+$A2238,Sheet2!CB:NO,$B2238,0)&lt;&gt;""),HLOOKUP(P$2+$A2238,Sheet2!CB:NO,$B2238,0),"")</f>
        <v/>
      </c>
      <c r="Q2238" t="str">
        <f>IF(OR(HLOOKUP(Q$2+$A2238,Sheet2!CC:NO,$B2238,0),HLOOKUP(Q$2+$A2238,Sheet2!CC:NO,$B2238,0)&lt;&gt;""),HLOOKUP(Q$2+$A2238,Sheet2!CC:NO,$B2238,0),"")</f>
        <v/>
      </c>
    </row>
    <row r="2239" spans="1:17" x14ac:dyDescent="0.25">
      <c r="A2239" s="64">
        <f t="shared" si="275"/>
        <v>30</v>
      </c>
      <c r="B2239" s="64">
        <f t="shared" si="276"/>
        <v>228</v>
      </c>
      <c r="C2239" s="64">
        <f t="shared" si="277"/>
        <v>6</v>
      </c>
      <c r="D2239" s="64">
        <f t="shared" si="278"/>
        <v>224</v>
      </c>
      <c r="E2239" s="64">
        <f t="shared" si="279"/>
        <v>1116</v>
      </c>
      <c r="F2239" s="64" t="str">
        <f t="shared" si="272"/>
        <v/>
      </c>
      <c r="G2239" s="64" t="str">
        <f t="shared" si="273"/>
        <v/>
      </c>
      <c r="H2239" s="64" t="str">
        <f t="shared" si="274"/>
        <v/>
      </c>
      <c r="I2239" s="80" t="str">
        <f>IFERROR(VLOOKUP(D2239,Sheet2!A:B,2,0),"")</f>
        <v/>
      </c>
      <c r="J2239" s="64" t="str">
        <f>IFERROR(IF(I2239&lt;&gt;"",VLOOKUP(I2239,Sheet2!B:C,2,0),""),"")</f>
        <v/>
      </c>
      <c r="K2239" s="64" t="str">
        <f>IFERROR( IF(I2239&lt;&gt;"", HLOOKUP(L$2+$A2239,Sheet2!BX:NK,2,0),""),"")</f>
        <v/>
      </c>
      <c r="L2239" t="str">
        <f>IF(OR(HLOOKUP(L$2+$A2239,Sheet2!BX:NK,$B2239,0),HLOOKUP(L$2+$A2239,Sheet2!BX:NK,$B2239,0)&lt;&gt;""),HLOOKUP(L$2+$A2239,Sheet2!BX:NK,$B2239,0),"")</f>
        <v/>
      </c>
      <c r="M2239" t="str">
        <f>IF(OR(HLOOKUP(M$2+$A2239,Sheet2!BY:NL,$B2239,0),HLOOKUP(M$2+$A2239,Sheet2!BY:NL,$B2239,0)&lt;&gt;""),HLOOKUP(M$2+$A2239,Sheet2!BY:NL,$B2239,0),"")</f>
        <v/>
      </c>
      <c r="N2239" t="str">
        <f>IF(OR(HLOOKUP(N$2+$A2239,Sheet2!BZ:NM,$B2239,0),HLOOKUP(N$2+$A2239,Sheet2!BZ:NM,$B2239,0)&lt;&gt;""),HLOOKUP(N$2+$A2239,Sheet2!BZ:NM,$B2239,0),"")</f>
        <v/>
      </c>
      <c r="O2239" t="str">
        <f>IF(OR(HLOOKUP(O$2+$A2239,Sheet2!CA:NN,$B2239,0),HLOOKUP(O$2+$A2239,Sheet2!CA:NN,$B2239,0)&lt;&gt;""),HLOOKUP(O$2+$A2239,Sheet2!CA:NN,$B2239,0),"")</f>
        <v/>
      </c>
      <c r="P2239" t="str">
        <f>IF(OR(HLOOKUP(P$2+$A2239,Sheet2!CB:NO,$B2239,0),HLOOKUP(P$2+$A2239,Sheet2!CB:NO,$B2239,0)&lt;&gt;""),HLOOKUP(P$2+$A2239,Sheet2!CB:NO,$B2239,0),"")</f>
        <v/>
      </c>
      <c r="Q2239" t="str">
        <f>IF(OR(HLOOKUP(Q$2+$A2239,Sheet2!CC:NO,$B2239,0),HLOOKUP(Q$2+$A2239,Sheet2!CC:NO,$B2239,0)&lt;&gt;""),HLOOKUP(Q$2+$A2239,Sheet2!CC:NO,$B2239,0),"")</f>
        <v/>
      </c>
    </row>
    <row r="2240" spans="1:17" x14ac:dyDescent="0.25">
      <c r="A2240" s="64">
        <f t="shared" si="275"/>
        <v>36</v>
      </c>
      <c r="B2240" s="64">
        <f t="shared" si="276"/>
        <v>228</v>
      </c>
      <c r="C2240" s="64">
        <f t="shared" si="277"/>
        <v>7</v>
      </c>
      <c r="D2240" s="64">
        <f t="shared" si="278"/>
        <v>224</v>
      </c>
      <c r="E2240" s="64">
        <f t="shared" si="279"/>
        <v>1116</v>
      </c>
      <c r="F2240" s="64" t="str">
        <f t="shared" si="272"/>
        <v/>
      </c>
      <c r="G2240" s="64" t="str">
        <f t="shared" si="273"/>
        <v/>
      </c>
      <c r="H2240" s="64" t="str">
        <f t="shared" si="274"/>
        <v/>
      </c>
      <c r="I2240" s="80" t="str">
        <f>IFERROR(VLOOKUP(D2240,Sheet2!A:B,2,0),"")</f>
        <v/>
      </c>
      <c r="J2240" s="64" t="str">
        <f>IFERROR(IF(I2240&lt;&gt;"",VLOOKUP(I2240,Sheet2!B:C,2,0),""),"")</f>
        <v/>
      </c>
      <c r="K2240" s="64" t="str">
        <f>IFERROR( IF(I2240&lt;&gt;"", HLOOKUP(L$2+$A2240,Sheet2!BX:NK,2,0),""),"")</f>
        <v/>
      </c>
      <c r="L2240" t="str">
        <f>IF(OR(HLOOKUP(L$2+$A2240,Sheet2!BX:NK,$B2240,0),HLOOKUP(L$2+$A2240,Sheet2!BX:NK,$B2240,0)&lt;&gt;""),HLOOKUP(L$2+$A2240,Sheet2!BX:NK,$B2240,0),"")</f>
        <v/>
      </c>
      <c r="M2240" t="str">
        <f>IF(OR(HLOOKUP(M$2+$A2240,Sheet2!BY:NL,$B2240,0),HLOOKUP(M$2+$A2240,Sheet2!BY:NL,$B2240,0)&lt;&gt;""),HLOOKUP(M$2+$A2240,Sheet2!BY:NL,$B2240,0),"")</f>
        <v/>
      </c>
      <c r="N2240" t="str">
        <f>IF(OR(HLOOKUP(N$2+$A2240,Sheet2!BZ:NM,$B2240,0),HLOOKUP(N$2+$A2240,Sheet2!BZ:NM,$B2240,0)&lt;&gt;""),HLOOKUP(N$2+$A2240,Sheet2!BZ:NM,$B2240,0),"")</f>
        <v/>
      </c>
      <c r="O2240" t="str">
        <f>IF(OR(HLOOKUP(O$2+$A2240,Sheet2!CA:NN,$B2240,0),HLOOKUP(O$2+$A2240,Sheet2!CA:NN,$B2240,0)&lt;&gt;""),HLOOKUP(O$2+$A2240,Sheet2!CA:NN,$B2240,0),"")</f>
        <v/>
      </c>
      <c r="P2240" t="str">
        <f>IF(OR(HLOOKUP(P$2+$A2240,Sheet2!CB:NO,$B2240,0),HLOOKUP(P$2+$A2240,Sheet2!CB:NO,$B2240,0)&lt;&gt;""),HLOOKUP(P$2+$A2240,Sheet2!CB:NO,$B2240,0),"")</f>
        <v/>
      </c>
      <c r="Q2240" t="str">
        <f>IF(OR(HLOOKUP(Q$2+$A2240,Sheet2!CC:NO,$B2240,0),HLOOKUP(Q$2+$A2240,Sheet2!CC:NO,$B2240,0)&lt;&gt;""),HLOOKUP(Q$2+$A2240,Sheet2!CC:NO,$B2240,0),"")</f>
        <v/>
      </c>
    </row>
    <row r="2241" spans="1:17" x14ac:dyDescent="0.25">
      <c r="A2241" s="64">
        <f t="shared" si="275"/>
        <v>42</v>
      </c>
      <c r="B2241" s="64">
        <f t="shared" si="276"/>
        <v>228</v>
      </c>
      <c r="C2241" s="64">
        <f t="shared" si="277"/>
        <v>8</v>
      </c>
      <c r="D2241" s="64">
        <f t="shared" si="278"/>
        <v>224</v>
      </c>
      <c r="E2241" s="64">
        <f t="shared" si="279"/>
        <v>1116</v>
      </c>
      <c r="F2241" s="64" t="str">
        <f t="shared" si="272"/>
        <v/>
      </c>
      <c r="G2241" s="64" t="str">
        <f t="shared" si="273"/>
        <v/>
      </c>
      <c r="H2241" s="64" t="str">
        <f t="shared" si="274"/>
        <v/>
      </c>
      <c r="I2241" s="80" t="str">
        <f>IFERROR(VLOOKUP(D2241,Sheet2!A:B,2,0),"")</f>
        <v/>
      </c>
      <c r="J2241" s="64" t="str">
        <f>IFERROR(IF(I2241&lt;&gt;"",VLOOKUP(I2241,Sheet2!B:C,2,0),""),"")</f>
        <v/>
      </c>
      <c r="K2241" s="64" t="str">
        <f>IFERROR( IF(I2241&lt;&gt;"", HLOOKUP(L$2+$A2241,Sheet2!BX:NK,2,0),""),"")</f>
        <v/>
      </c>
      <c r="L2241" t="str">
        <f>IF(OR(HLOOKUP(L$2+$A2241,Sheet2!BX:NK,$B2241,0),HLOOKUP(L$2+$A2241,Sheet2!BX:NK,$B2241,0)&lt;&gt;""),HLOOKUP(L$2+$A2241,Sheet2!BX:NK,$B2241,0),"")</f>
        <v/>
      </c>
      <c r="M2241" t="str">
        <f>IF(OR(HLOOKUP(M$2+$A2241,Sheet2!BY:NL,$B2241,0),HLOOKUP(M$2+$A2241,Sheet2!BY:NL,$B2241,0)&lt;&gt;""),HLOOKUP(M$2+$A2241,Sheet2!BY:NL,$B2241,0),"")</f>
        <v/>
      </c>
      <c r="N2241" t="str">
        <f>IF(OR(HLOOKUP(N$2+$A2241,Sheet2!BZ:NM,$B2241,0),HLOOKUP(N$2+$A2241,Sheet2!BZ:NM,$B2241,0)&lt;&gt;""),HLOOKUP(N$2+$A2241,Sheet2!BZ:NM,$B2241,0),"")</f>
        <v/>
      </c>
      <c r="O2241" t="str">
        <f>IF(OR(HLOOKUP(O$2+$A2241,Sheet2!CA:NN,$B2241,0),HLOOKUP(O$2+$A2241,Sheet2!CA:NN,$B2241,0)&lt;&gt;""),HLOOKUP(O$2+$A2241,Sheet2!CA:NN,$B2241,0),"")</f>
        <v/>
      </c>
      <c r="P2241" t="str">
        <f>IF(OR(HLOOKUP(P$2+$A2241,Sheet2!CB:NO,$B2241,0),HLOOKUP(P$2+$A2241,Sheet2!CB:NO,$B2241,0)&lt;&gt;""),HLOOKUP(P$2+$A2241,Sheet2!CB:NO,$B2241,0),"")</f>
        <v/>
      </c>
      <c r="Q2241" t="str">
        <f>IF(OR(HLOOKUP(Q$2+$A2241,Sheet2!CC:NO,$B2241,0),HLOOKUP(Q$2+$A2241,Sheet2!CC:NO,$B2241,0)&lt;&gt;""),HLOOKUP(Q$2+$A2241,Sheet2!CC:NO,$B2241,0),"")</f>
        <v/>
      </c>
    </row>
    <row r="2242" spans="1:17" x14ac:dyDescent="0.25">
      <c r="A2242" s="64">
        <f t="shared" si="275"/>
        <v>48</v>
      </c>
      <c r="B2242" s="64">
        <f t="shared" si="276"/>
        <v>228</v>
      </c>
      <c r="C2242" s="64">
        <f t="shared" si="277"/>
        <v>9</v>
      </c>
      <c r="D2242" s="64">
        <f t="shared" si="278"/>
        <v>224</v>
      </c>
      <c r="E2242" s="64">
        <f t="shared" si="279"/>
        <v>1116</v>
      </c>
      <c r="F2242" s="64" t="str">
        <f t="shared" si="272"/>
        <v/>
      </c>
      <c r="G2242" s="64" t="str">
        <f t="shared" si="273"/>
        <v/>
      </c>
      <c r="H2242" s="64" t="str">
        <f t="shared" si="274"/>
        <v/>
      </c>
      <c r="I2242" s="80" t="str">
        <f>IFERROR(VLOOKUP(D2242,Sheet2!A:B,2,0),"")</f>
        <v/>
      </c>
      <c r="J2242" s="64" t="str">
        <f>IFERROR(IF(I2242&lt;&gt;"",VLOOKUP(I2242,Sheet2!B:C,2,0),""),"")</f>
        <v/>
      </c>
      <c r="K2242" s="64" t="str">
        <f>IFERROR( IF(I2242&lt;&gt;"", HLOOKUP(L$2+$A2242,Sheet2!BX:NK,2,0),""),"")</f>
        <v/>
      </c>
      <c r="L2242" t="str">
        <f>IF(OR(HLOOKUP(L$2+$A2242,Sheet2!BX:NK,$B2242,0),HLOOKUP(L$2+$A2242,Sheet2!BX:NK,$B2242,0)&lt;&gt;""),HLOOKUP(L$2+$A2242,Sheet2!BX:NK,$B2242,0),"")</f>
        <v/>
      </c>
      <c r="M2242" t="str">
        <f>IF(OR(HLOOKUP(M$2+$A2242,Sheet2!BY:NL,$B2242,0),HLOOKUP(M$2+$A2242,Sheet2!BY:NL,$B2242,0)&lt;&gt;""),HLOOKUP(M$2+$A2242,Sheet2!BY:NL,$B2242,0),"")</f>
        <v/>
      </c>
      <c r="N2242" t="str">
        <f>IF(OR(HLOOKUP(N$2+$A2242,Sheet2!BZ:NM,$B2242,0),HLOOKUP(N$2+$A2242,Sheet2!BZ:NM,$B2242,0)&lt;&gt;""),HLOOKUP(N$2+$A2242,Sheet2!BZ:NM,$B2242,0),"")</f>
        <v/>
      </c>
      <c r="O2242" t="str">
        <f>IF(OR(HLOOKUP(O$2+$A2242,Sheet2!CA:NN,$B2242,0),HLOOKUP(O$2+$A2242,Sheet2!CA:NN,$B2242,0)&lt;&gt;""),HLOOKUP(O$2+$A2242,Sheet2!CA:NN,$B2242,0),"")</f>
        <v/>
      </c>
      <c r="P2242" t="str">
        <f>IF(OR(HLOOKUP(P$2+$A2242,Sheet2!CB:NO,$B2242,0),HLOOKUP(P$2+$A2242,Sheet2!CB:NO,$B2242,0)&lt;&gt;""),HLOOKUP(P$2+$A2242,Sheet2!CB:NO,$B2242,0),"")</f>
        <v/>
      </c>
      <c r="Q2242" t="str">
        <f>IF(OR(HLOOKUP(Q$2+$A2242,Sheet2!CC:NO,$B2242,0),HLOOKUP(Q$2+$A2242,Sheet2!CC:NO,$B2242,0)&lt;&gt;""),HLOOKUP(Q$2+$A2242,Sheet2!CC:NO,$B2242,0),"")</f>
        <v/>
      </c>
    </row>
    <row r="2243" spans="1:17" x14ac:dyDescent="0.25">
      <c r="A2243" s="64">
        <f t="shared" si="275"/>
        <v>54</v>
      </c>
      <c r="B2243" s="64">
        <f t="shared" si="276"/>
        <v>228</v>
      </c>
      <c r="C2243" s="64">
        <f t="shared" si="277"/>
        <v>10</v>
      </c>
      <c r="D2243" s="64">
        <f t="shared" si="278"/>
        <v>224</v>
      </c>
      <c r="E2243" s="64">
        <f t="shared" si="279"/>
        <v>1116</v>
      </c>
      <c r="F2243" s="64" t="str">
        <f t="shared" si="272"/>
        <v/>
      </c>
      <c r="G2243" s="64" t="str">
        <f t="shared" si="273"/>
        <v/>
      </c>
      <c r="H2243" s="64" t="str">
        <f t="shared" si="274"/>
        <v/>
      </c>
      <c r="I2243" s="80" t="str">
        <f>IFERROR(VLOOKUP(D2243,Sheet2!A:B,2,0),"")</f>
        <v/>
      </c>
      <c r="J2243" s="64" t="str">
        <f>IFERROR(IF(I2243&lt;&gt;"",VLOOKUP(I2243,Sheet2!B:C,2,0),""),"")</f>
        <v/>
      </c>
      <c r="K2243" s="64" t="str">
        <f>IFERROR( IF(I2243&lt;&gt;"", HLOOKUP(L$2+$A2243,Sheet2!BX:NK,2,0),""),"")</f>
        <v/>
      </c>
      <c r="L2243" t="str">
        <f>IF(OR(HLOOKUP(L$2+$A2243,Sheet2!BX:NK,$B2243,0),HLOOKUP(L$2+$A2243,Sheet2!BX:NK,$B2243,0)&lt;&gt;""),HLOOKUP(L$2+$A2243,Sheet2!BX:NK,$B2243,0),"")</f>
        <v/>
      </c>
      <c r="M2243" t="str">
        <f>IF(OR(HLOOKUP(M$2+$A2243,Sheet2!BY:NL,$B2243,0),HLOOKUP(M$2+$A2243,Sheet2!BY:NL,$B2243,0)&lt;&gt;""),HLOOKUP(M$2+$A2243,Sheet2!BY:NL,$B2243,0),"")</f>
        <v/>
      </c>
      <c r="N2243" t="str">
        <f>IF(OR(HLOOKUP(N$2+$A2243,Sheet2!BZ:NM,$B2243,0),HLOOKUP(N$2+$A2243,Sheet2!BZ:NM,$B2243,0)&lt;&gt;""),HLOOKUP(N$2+$A2243,Sheet2!BZ:NM,$B2243,0),"")</f>
        <v/>
      </c>
      <c r="O2243" t="str">
        <f>IF(OR(HLOOKUP(O$2+$A2243,Sheet2!CA:NN,$B2243,0),HLOOKUP(O$2+$A2243,Sheet2!CA:NN,$B2243,0)&lt;&gt;""),HLOOKUP(O$2+$A2243,Sheet2!CA:NN,$B2243,0),"")</f>
        <v/>
      </c>
      <c r="P2243" t="str">
        <f>IF(OR(HLOOKUP(P$2+$A2243,Sheet2!CB:NO,$B2243,0),HLOOKUP(P$2+$A2243,Sheet2!CB:NO,$B2243,0)&lt;&gt;""),HLOOKUP(P$2+$A2243,Sheet2!CB:NO,$B2243,0),"")</f>
        <v/>
      </c>
      <c r="Q2243" t="str">
        <f>IF(OR(HLOOKUP(Q$2+$A2243,Sheet2!CC:NO,$B2243,0),HLOOKUP(Q$2+$A2243,Sheet2!CC:NO,$B2243,0)&lt;&gt;""),HLOOKUP(Q$2+$A2243,Sheet2!CC:NO,$B2243,0),"")</f>
        <v/>
      </c>
    </row>
    <row r="2244" spans="1:17" x14ac:dyDescent="0.25">
      <c r="A2244" s="64">
        <f t="shared" si="275"/>
        <v>0</v>
      </c>
      <c r="B2244" s="64">
        <f t="shared" si="276"/>
        <v>229</v>
      </c>
      <c r="C2244" s="64">
        <f t="shared" si="277"/>
        <v>1</v>
      </c>
      <c r="D2244" s="64">
        <f t="shared" si="278"/>
        <v>225</v>
      </c>
      <c r="E2244" s="64">
        <f t="shared" si="279"/>
        <v>1121</v>
      </c>
      <c r="F2244" s="64" t="str">
        <f t="shared" si="272"/>
        <v/>
      </c>
      <c r="G2244" s="64" t="str">
        <f t="shared" si="273"/>
        <v/>
      </c>
      <c r="H2244" s="64" t="str">
        <f t="shared" si="274"/>
        <v/>
      </c>
      <c r="I2244" s="80" t="str">
        <f>IFERROR(VLOOKUP(D2244,Sheet2!A:B,2,0),"")</f>
        <v/>
      </c>
      <c r="J2244" s="64" t="str">
        <f>IFERROR(IF(I2244&lt;&gt;"",VLOOKUP(I2244,Sheet2!B:C,2,0),""),"")</f>
        <v/>
      </c>
      <c r="K2244" s="64" t="str">
        <f>IFERROR( IF(I2244&lt;&gt;"", HLOOKUP(L$2+$A2244,Sheet2!BX:NK,2,0),""),"")</f>
        <v/>
      </c>
      <c r="L2244" t="str">
        <f>IF(OR(HLOOKUP(L$2+$A2244,Sheet2!BX:NK,$B2244,0),HLOOKUP(L$2+$A2244,Sheet2!BX:NK,$B2244,0)&lt;&gt;""),HLOOKUP(L$2+$A2244,Sheet2!BX:NK,$B2244,0),"")</f>
        <v/>
      </c>
      <c r="M2244" t="str">
        <f>IF(OR(HLOOKUP(M$2+$A2244,Sheet2!BY:NL,$B2244,0),HLOOKUP(M$2+$A2244,Sheet2!BY:NL,$B2244,0)&lt;&gt;""),HLOOKUP(M$2+$A2244,Sheet2!BY:NL,$B2244,0),"")</f>
        <v/>
      </c>
      <c r="N2244" t="str">
        <f>IF(OR(HLOOKUP(N$2+$A2244,Sheet2!BZ:NM,$B2244,0),HLOOKUP(N$2+$A2244,Sheet2!BZ:NM,$B2244,0)&lt;&gt;""),HLOOKUP(N$2+$A2244,Sheet2!BZ:NM,$B2244,0),"")</f>
        <v/>
      </c>
      <c r="O2244" t="str">
        <f>IF(OR(HLOOKUP(O$2+$A2244,Sheet2!CA:NN,$B2244,0),HLOOKUP(O$2+$A2244,Sheet2!CA:NN,$B2244,0)&lt;&gt;""),HLOOKUP(O$2+$A2244,Sheet2!CA:NN,$B2244,0),"")</f>
        <v/>
      </c>
      <c r="P2244" t="str">
        <f>IF(OR(HLOOKUP(P$2+$A2244,Sheet2!CB:NO,$B2244,0),HLOOKUP(P$2+$A2244,Sheet2!CB:NO,$B2244,0)&lt;&gt;""),HLOOKUP(P$2+$A2244,Sheet2!CB:NO,$B2244,0),"")</f>
        <v/>
      </c>
      <c r="Q2244" t="str">
        <f>IF(OR(HLOOKUP(Q$2+$A2244,Sheet2!CC:NO,$B2244,0),HLOOKUP(Q$2+$A2244,Sheet2!CC:NO,$B2244,0)&lt;&gt;""),HLOOKUP(Q$2+$A2244,Sheet2!CC:NO,$B2244,0),"")</f>
        <v/>
      </c>
    </row>
    <row r="2245" spans="1:17" x14ac:dyDescent="0.25">
      <c r="A2245" s="64">
        <f t="shared" si="275"/>
        <v>6</v>
      </c>
      <c r="B2245" s="64">
        <f t="shared" si="276"/>
        <v>229</v>
      </c>
      <c r="C2245" s="64">
        <f t="shared" si="277"/>
        <v>2</v>
      </c>
      <c r="D2245" s="64">
        <f t="shared" si="278"/>
        <v>225</v>
      </c>
      <c r="E2245" s="64">
        <f t="shared" si="279"/>
        <v>1121</v>
      </c>
      <c r="F2245" s="64" t="str">
        <f t="shared" ref="F2245:F2308" si="280">IFERROR(IF(I2245&lt;&gt;"",IF(LEFT(K2245,2)="1-",1,2),""),"")</f>
        <v/>
      </c>
      <c r="G2245" s="64" t="str">
        <f t="shared" ref="G2245:G2308" si="281">IFERROR(IF(I2245&lt;&gt;"",MONTH( RIGHT(K2245,LEN(K2245)-FIND("-",K2245))),""),"")</f>
        <v/>
      </c>
      <c r="H2245" s="64" t="str">
        <f t="shared" ref="H2245:H2308" si="282">IFERROR(IF(I2245&lt;&gt;"",YEAR( RIGHT(K2245,LEN(K2245)-FIND("-",K2245))),""),"")</f>
        <v/>
      </c>
      <c r="I2245" s="80" t="str">
        <f>IFERROR(VLOOKUP(D2245,Sheet2!A:B,2,0),"")</f>
        <v/>
      </c>
      <c r="J2245" s="64" t="str">
        <f>IFERROR(IF(I2245&lt;&gt;"",VLOOKUP(I2245,Sheet2!B:C,2,0),""),"")</f>
        <v/>
      </c>
      <c r="K2245" s="64" t="str">
        <f>IFERROR( IF(I2245&lt;&gt;"", HLOOKUP(L$2+$A2245,Sheet2!BX:NK,2,0),""),"")</f>
        <v/>
      </c>
      <c r="L2245" t="str">
        <f>IF(OR(HLOOKUP(L$2+$A2245,Sheet2!BX:NK,$B2245,0),HLOOKUP(L$2+$A2245,Sheet2!BX:NK,$B2245,0)&lt;&gt;""),HLOOKUP(L$2+$A2245,Sheet2!BX:NK,$B2245,0),"")</f>
        <v/>
      </c>
      <c r="M2245" t="str">
        <f>IF(OR(HLOOKUP(M$2+$A2245,Sheet2!BY:NL,$B2245,0),HLOOKUP(M$2+$A2245,Sheet2!BY:NL,$B2245,0)&lt;&gt;""),HLOOKUP(M$2+$A2245,Sheet2!BY:NL,$B2245,0),"")</f>
        <v/>
      </c>
      <c r="N2245" t="str">
        <f>IF(OR(HLOOKUP(N$2+$A2245,Sheet2!BZ:NM,$B2245,0),HLOOKUP(N$2+$A2245,Sheet2!BZ:NM,$B2245,0)&lt;&gt;""),HLOOKUP(N$2+$A2245,Sheet2!BZ:NM,$B2245,0),"")</f>
        <v/>
      </c>
      <c r="O2245" t="str">
        <f>IF(OR(HLOOKUP(O$2+$A2245,Sheet2!CA:NN,$B2245,0),HLOOKUP(O$2+$A2245,Sheet2!CA:NN,$B2245,0)&lt;&gt;""),HLOOKUP(O$2+$A2245,Sheet2!CA:NN,$B2245,0),"")</f>
        <v/>
      </c>
      <c r="P2245" t="str">
        <f>IF(OR(HLOOKUP(P$2+$A2245,Sheet2!CB:NO,$B2245,0),HLOOKUP(P$2+$A2245,Sheet2!CB:NO,$B2245,0)&lt;&gt;""),HLOOKUP(P$2+$A2245,Sheet2!CB:NO,$B2245,0),"")</f>
        <v/>
      </c>
      <c r="Q2245" t="str">
        <f>IF(OR(HLOOKUP(Q$2+$A2245,Sheet2!CC:NO,$B2245,0),HLOOKUP(Q$2+$A2245,Sheet2!CC:NO,$B2245,0)&lt;&gt;""),HLOOKUP(Q$2+$A2245,Sheet2!CC:NO,$B2245,0),"")</f>
        <v/>
      </c>
    </row>
    <row r="2246" spans="1:17" x14ac:dyDescent="0.25">
      <c r="A2246" s="64">
        <f t="shared" ref="A2246:A2309" si="283">IF(C2246&lt;&gt;1,A2245+6,0)</f>
        <v>12</v>
      </c>
      <c r="B2246" s="64">
        <f t="shared" ref="B2246:B2309" si="284">IF(C2246&lt;&gt;1,B2245,B2245+1)</f>
        <v>229</v>
      </c>
      <c r="C2246" s="64">
        <f t="shared" ref="C2246:C2309" si="285">IF($C$3-C2245=0,1,C2245+1)</f>
        <v>3</v>
      </c>
      <c r="D2246" s="64">
        <f t="shared" ref="D2246:D2309" si="286">IF(C2246=1,D2245+1,D2245)</f>
        <v>225</v>
      </c>
      <c r="E2246" s="64">
        <f t="shared" ref="E2246:E2309" si="287">IF(D2246&lt;&gt;D2245,E2245+5,E2245)</f>
        <v>1121</v>
      </c>
      <c r="F2246" s="64" t="str">
        <f t="shared" si="280"/>
        <v/>
      </c>
      <c r="G2246" s="64" t="str">
        <f t="shared" si="281"/>
        <v/>
      </c>
      <c r="H2246" s="64" t="str">
        <f t="shared" si="282"/>
        <v/>
      </c>
      <c r="I2246" s="80" t="str">
        <f>IFERROR(VLOOKUP(D2246,Sheet2!A:B,2,0),"")</f>
        <v/>
      </c>
      <c r="J2246" s="64" t="str">
        <f>IFERROR(IF(I2246&lt;&gt;"",VLOOKUP(I2246,Sheet2!B:C,2,0),""),"")</f>
        <v/>
      </c>
      <c r="K2246" s="64" t="str">
        <f>IFERROR( IF(I2246&lt;&gt;"", HLOOKUP(L$2+$A2246,Sheet2!BX:NK,2,0),""),"")</f>
        <v/>
      </c>
      <c r="L2246" t="str">
        <f>IF(OR(HLOOKUP(L$2+$A2246,Sheet2!BX:NK,$B2246,0),HLOOKUP(L$2+$A2246,Sheet2!BX:NK,$B2246,0)&lt;&gt;""),HLOOKUP(L$2+$A2246,Sheet2!BX:NK,$B2246,0),"")</f>
        <v/>
      </c>
      <c r="M2246" t="str">
        <f>IF(OR(HLOOKUP(M$2+$A2246,Sheet2!BY:NL,$B2246,0),HLOOKUP(M$2+$A2246,Sheet2!BY:NL,$B2246,0)&lt;&gt;""),HLOOKUP(M$2+$A2246,Sheet2!BY:NL,$B2246,0),"")</f>
        <v/>
      </c>
      <c r="N2246" t="str">
        <f>IF(OR(HLOOKUP(N$2+$A2246,Sheet2!BZ:NM,$B2246,0),HLOOKUP(N$2+$A2246,Sheet2!BZ:NM,$B2246,0)&lt;&gt;""),HLOOKUP(N$2+$A2246,Sheet2!BZ:NM,$B2246,0),"")</f>
        <v/>
      </c>
      <c r="O2246" t="str">
        <f>IF(OR(HLOOKUP(O$2+$A2246,Sheet2!CA:NN,$B2246,0),HLOOKUP(O$2+$A2246,Sheet2!CA:NN,$B2246,0)&lt;&gt;""),HLOOKUP(O$2+$A2246,Sheet2!CA:NN,$B2246,0),"")</f>
        <v/>
      </c>
      <c r="P2246" t="str">
        <f>IF(OR(HLOOKUP(P$2+$A2246,Sheet2!CB:NO,$B2246,0),HLOOKUP(P$2+$A2246,Sheet2!CB:NO,$B2246,0)&lt;&gt;""),HLOOKUP(P$2+$A2246,Sheet2!CB:NO,$B2246,0),"")</f>
        <v/>
      </c>
      <c r="Q2246" t="str">
        <f>IF(OR(HLOOKUP(Q$2+$A2246,Sheet2!CC:NO,$B2246,0),HLOOKUP(Q$2+$A2246,Sheet2!CC:NO,$B2246,0)&lt;&gt;""),HLOOKUP(Q$2+$A2246,Sheet2!CC:NO,$B2246,0),"")</f>
        <v/>
      </c>
    </row>
    <row r="2247" spans="1:17" x14ac:dyDescent="0.25">
      <c r="A2247" s="64">
        <f t="shared" si="283"/>
        <v>18</v>
      </c>
      <c r="B2247" s="64">
        <f t="shared" si="284"/>
        <v>229</v>
      </c>
      <c r="C2247" s="64">
        <f t="shared" si="285"/>
        <v>4</v>
      </c>
      <c r="D2247" s="64">
        <f t="shared" si="286"/>
        <v>225</v>
      </c>
      <c r="E2247" s="64">
        <f t="shared" si="287"/>
        <v>1121</v>
      </c>
      <c r="F2247" s="64" t="str">
        <f t="shared" si="280"/>
        <v/>
      </c>
      <c r="G2247" s="64" t="str">
        <f t="shared" si="281"/>
        <v/>
      </c>
      <c r="H2247" s="64" t="str">
        <f t="shared" si="282"/>
        <v/>
      </c>
      <c r="I2247" s="80" t="str">
        <f>IFERROR(VLOOKUP(D2247,Sheet2!A:B,2,0),"")</f>
        <v/>
      </c>
      <c r="J2247" s="64" t="str">
        <f>IFERROR(IF(I2247&lt;&gt;"",VLOOKUP(I2247,Sheet2!B:C,2,0),""),"")</f>
        <v/>
      </c>
      <c r="K2247" s="64" t="str">
        <f>IFERROR( IF(I2247&lt;&gt;"", HLOOKUP(L$2+$A2247,Sheet2!BX:NK,2,0),""),"")</f>
        <v/>
      </c>
      <c r="L2247" t="str">
        <f>IF(OR(HLOOKUP(L$2+$A2247,Sheet2!BX:NK,$B2247,0),HLOOKUP(L$2+$A2247,Sheet2!BX:NK,$B2247,0)&lt;&gt;""),HLOOKUP(L$2+$A2247,Sheet2!BX:NK,$B2247,0),"")</f>
        <v/>
      </c>
      <c r="M2247" t="str">
        <f>IF(OR(HLOOKUP(M$2+$A2247,Sheet2!BY:NL,$B2247,0),HLOOKUP(M$2+$A2247,Sheet2!BY:NL,$B2247,0)&lt;&gt;""),HLOOKUP(M$2+$A2247,Sheet2!BY:NL,$B2247,0),"")</f>
        <v/>
      </c>
      <c r="N2247" t="str">
        <f>IF(OR(HLOOKUP(N$2+$A2247,Sheet2!BZ:NM,$B2247,0),HLOOKUP(N$2+$A2247,Sheet2!BZ:NM,$B2247,0)&lt;&gt;""),HLOOKUP(N$2+$A2247,Sheet2!BZ:NM,$B2247,0),"")</f>
        <v/>
      </c>
      <c r="O2247" t="str">
        <f>IF(OR(HLOOKUP(O$2+$A2247,Sheet2!CA:NN,$B2247,0),HLOOKUP(O$2+$A2247,Sheet2!CA:NN,$B2247,0)&lt;&gt;""),HLOOKUP(O$2+$A2247,Sheet2!CA:NN,$B2247,0),"")</f>
        <v/>
      </c>
      <c r="P2247" t="str">
        <f>IF(OR(HLOOKUP(P$2+$A2247,Sheet2!CB:NO,$B2247,0),HLOOKUP(P$2+$A2247,Sheet2!CB:NO,$B2247,0)&lt;&gt;""),HLOOKUP(P$2+$A2247,Sheet2!CB:NO,$B2247,0),"")</f>
        <v/>
      </c>
      <c r="Q2247" t="str">
        <f>IF(OR(HLOOKUP(Q$2+$A2247,Sheet2!CC:NO,$B2247,0),HLOOKUP(Q$2+$A2247,Sheet2!CC:NO,$B2247,0)&lt;&gt;""),HLOOKUP(Q$2+$A2247,Sheet2!CC:NO,$B2247,0),"")</f>
        <v/>
      </c>
    </row>
    <row r="2248" spans="1:17" x14ac:dyDescent="0.25">
      <c r="A2248" s="64">
        <f t="shared" si="283"/>
        <v>24</v>
      </c>
      <c r="B2248" s="64">
        <f t="shared" si="284"/>
        <v>229</v>
      </c>
      <c r="C2248" s="64">
        <f t="shared" si="285"/>
        <v>5</v>
      </c>
      <c r="D2248" s="64">
        <f t="shared" si="286"/>
        <v>225</v>
      </c>
      <c r="E2248" s="64">
        <f t="shared" si="287"/>
        <v>1121</v>
      </c>
      <c r="F2248" s="64" t="str">
        <f t="shared" si="280"/>
        <v/>
      </c>
      <c r="G2248" s="64" t="str">
        <f t="shared" si="281"/>
        <v/>
      </c>
      <c r="H2248" s="64" t="str">
        <f t="shared" si="282"/>
        <v/>
      </c>
      <c r="I2248" s="80" t="str">
        <f>IFERROR(VLOOKUP(D2248,Sheet2!A:B,2,0),"")</f>
        <v/>
      </c>
      <c r="J2248" s="64" t="str">
        <f>IFERROR(IF(I2248&lt;&gt;"",VLOOKUP(I2248,Sheet2!B:C,2,0),""),"")</f>
        <v/>
      </c>
      <c r="K2248" s="64" t="str">
        <f>IFERROR( IF(I2248&lt;&gt;"", HLOOKUP(L$2+$A2248,Sheet2!BX:NK,2,0),""),"")</f>
        <v/>
      </c>
      <c r="L2248" t="str">
        <f>IF(OR(HLOOKUP(L$2+$A2248,Sheet2!BX:NK,$B2248,0),HLOOKUP(L$2+$A2248,Sheet2!BX:NK,$B2248,0)&lt;&gt;""),HLOOKUP(L$2+$A2248,Sheet2!BX:NK,$B2248,0),"")</f>
        <v/>
      </c>
      <c r="M2248" t="str">
        <f>IF(OR(HLOOKUP(M$2+$A2248,Sheet2!BY:NL,$B2248,0),HLOOKUP(M$2+$A2248,Sheet2!BY:NL,$B2248,0)&lt;&gt;""),HLOOKUP(M$2+$A2248,Sheet2!BY:NL,$B2248,0),"")</f>
        <v/>
      </c>
      <c r="N2248" t="str">
        <f>IF(OR(HLOOKUP(N$2+$A2248,Sheet2!BZ:NM,$B2248,0),HLOOKUP(N$2+$A2248,Sheet2!BZ:NM,$B2248,0)&lt;&gt;""),HLOOKUP(N$2+$A2248,Sheet2!BZ:NM,$B2248,0),"")</f>
        <v/>
      </c>
      <c r="O2248" t="str">
        <f>IF(OR(HLOOKUP(O$2+$A2248,Sheet2!CA:NN,$B2248,0),HLOOKUP(O$2+$A2248,Sheet2!CA:NN,$B2248,0)&lt;&gt;""),HLOOKUP(O$2+$A2248,Sheet2!CA:NN,$B2248,0),"")</f>
        <v/>
      </c>
      <c r="P2248" t="str">
        <f>IF(OR(HLOOKUP(P$2+$A2248,Sheet2!CB:NO,$B2248,0),HLOOKUP(P$2+$A2248,Sheet2!CB:NO,$B2248,0)&lt;&gt;""),HLOOKUP(P$2+$A2248,Sheet2!CB:NO,$B2248,0),"")</f>
        <v/>
      </c>
      <c r="Q2248" t="str">
        <f>IF(OR(HLOOKUP(Q$2+$A2248,Sheet2!CC:NO,$B2248,0),HLOOKUP(Q$2+$A2248,Sheet2!CC:NO,$B2248,0)&lt;&gt;""),HLOOKUP(Q$2+$A2248,Sheet2!CC:NO,$B2248,0),"")</f>
        <v/>
      </c>
    </row>
    <row r="2249" spans="1:17" x14ac:dyDescent="0.25">
      <c r="A2249" s="64">
        <f t="shared" si="283"/>
        <v>30</v>
      </c>
      <c r="B2249" s="64">
        <f t="shared" si="284"/>
        <v>229</v>
      </c>
      <c r="C2249" s="64">
        <f t="shared" si="285"/>
        <v>6</v>
      </c>
      <c r="D2249" s="64">
        <f t="shared" si="286"/>
        <v>225</v>
      </c>
      <c r="E2249" s="64">
        <f t="shared" si="287"/>
        <v>1121</v>
      </c>
      <c r="F2249" s="64" t="str">
        <f t="shared" si="280"/>
        <v/>
      </c>
      <c r="G2249" s="64" t="str">
        <f t="shared" si="281"/>
        <v/>
      </c>
      <c r="H2249" s="64" t="str">
        <f t="shared" si="282"/>
        <v/>
      </c>
      <c r="I2249" s="80" t="str">
        <f>IFERROR(VLOOKUP(D2249,Sheet2!A:B,2,0),"")</f>
        <v/>
      </c>
      <c r="J2249" s="64" t="str">
        <f>IFERROR(IF(I2249&lt;&gt;"",VLOOKUP(I2249,Sheet2!B:C,2,0),""),"")</f>
        <v/>
      </c>
      <c r="K2249" s="64" t="str">
        <f>IFERROR( IF(I2249&lt;&gt;"", HLOOKUP(L$2+$A2249,Sheet2!BX:NK,2,0),""),"")</f>
        <v/>
      </c>
      <c r="L2249" t="str">
        <f>IF(OR(HLOOKUP(L$2+$A2249,Sheet2!BX:NK,$B2249,0),HLOOKUP(L$2+$A2249,Sheet2!BX:NK,$B2249,0)&lt;&gt;""),HLOOKUP(L$2+$A2249,Sheet2!BX:NK,$B2249,0),"")</f>
        <v/>
      </c>
      <c r="M2249" t="str">
        <f>IF(OR(HLOOKUP(M$2+$A2249,Sheet2!BY:NL,$B2249,0),HLOOKUP(M$2+$A2249,Sheet2!BY:NL,$B2249,0)&lt;&gt;""),HLOOKUP(M$2+$A2249,Sheet2!BY:NL,$B2249,0),"")</f>
        <v/>
      </c>
      <c r="N2249" t="str">
        <f>IF(OR(HLOOKUP(N$2+$A2249,Sheet2!BZ:NM,$B2249,0),HLOOKUP(N$2+$A2249,Sheet2!BZ:NM,$B2249,0)&lt;&gt;""),HLOOKUP(N$2+$A2249,Sheet2!BZ:NM,$B2249,0),"")</f>
        <v/>
      </c>
      <c r="O2249" t="str">
        <f>IF(OR(HLOOKUP(O$2+$A2249,Sheet2!CA:NN,$B2249,0),HLOOKUP(O$2+$A2249,Sheet2!CA:NN,$B2249,0)&lt;&gt;""),HLOOKUP(O$2+$A2249,Sheet2!CA:NN,$B2249,0),"")</f>
        <v/>
      </c>
      <c r="P2249" t="str">
        <f>IF(OR(HLOOKUP(P$2+$A2249,Sheet2!CB:NO,$B2249,0),HLOOKUP(P$2+$A2249,Sheet2!CB:NO,$B2249,0)&lt;&gt;""),HLOOKUP(P$2+$A2249,Sheet2!CB:NO,$B2249,0),"")</f>
        <v/>
      </c>
      <c r="Q2249" t="str">
        <f>IF(OR(HLOOKUP(Q$2+$A2249,Sheet2!CC:NO,$B2249,0),HLOOKUP(Q$2+$A2249,Sheet2!CC:NO,$B2249,0)&lt;&gt;""),HLOOKUP(Q$2+$A2249,Sheet2!CC:NO,$B2249,0),"")</f>
        <v/>
      </c>
    </row>
    <row r="2250" spans="1:17" x14ac:dyDescent="0.25">
      <c r="A2250" s="64">
        <f t="shared" si="283"/>
        <v>36</v>
      </c>
      <c r="B2250" s="64">
        <f t="shared" si="284"/>
        <v>229</v>
      </c>
      <c r="C2250" s="64">
        <f t="shared" si="285"/>
        <v>7</v>
      </c>
      <c r="D2250" s="64">
        <f t="shared" si="286"/>
        <v>225</v>
      </c>
      <c r="E2250" s="64">
        <f t="shared" si="287"/>
        <v>1121</v>
      </c>
      <c r="F2250" s="64" t="str">
        <f t="shared" si="280"/>
        <v/>
      </c>
      <c r="G2250" s="64" t="str">
        <f t="shared" si="281"/>
        <v/>
      </c>
      <c r="H2250" s="64" t="str">
        <f t="shared" si="282"/>
        <v/>
      </c>
      <c r="I2250" s="80" t="str">
        <f>IFERROR(VLOOKUP(D2250,Sheet2!A:B,2,0),"")</f>
        <v/>
      </c>
      <c r="J2250" s="64" t="str">
        <f>IFERROR(IF(I2250&lt;&gt;"",VLOOKUP(I2250,Sheet2!B:C,2,0),""),"")</f>
        <v/>
      </c>
      <c r="K2250" s="64" t="str">
        <f>IFERROR( IF(I2250&lt;&gt;"", HLOOKUP(L$2+$A2250,Sheet2!BX:NK,2,0),""),"")</f>
        <v/>
      </c>
      <c r="L2250" t="str">
        <f>IF(OR(HLOOKUP(L$2+$A2250,Sheet2!BX:NK,$B2250,0),HLOOKUP(L$2+$A2250,Sheet2!BX:NK,$B2250,0)&lt;&gt;""),HLOOKUP(L$2+$A2250,Sheet2!BX:NK,$B2250,0),"")</f>
        <v/>
      </c>
      <c r="M2250" t="str">
        <f>IF(OR(HLOOKUP(M$2+$A2250,Sheet2!BY:NL,$B2250,0),HLOOKUP(M$2+$A2250,Sheet2!BY:NL,$B2250,0)&lt;&gt;""),HLOOKUP(M$2+$A2250,Sheet2!BY:NL,$B2250,0),"")</f>
        <v/>
      </c>
      <c r="N2250" t="str">
        <f>IF(OR(HLOOKUP(N$2+$A2250,Sheet2!BZ:NM,$B2250,0),HLOOKUP(N$2+$A2250,Sheet2!BZ:NM,$B2250,0)&lt;&gt;""),HLOOKUP(N$2+$A2250,Sheet2!BZ:NM,$B2250,0),"")</f>
        <v/>
      </c>
      <c r="O2250" t="str">
        <f>IF(OR(HLOOKUP(O$2+$A2250,Sheet2!CA:NN,$B2250,0),HLOOKUP(O$2+$A2250,Sheet2!CA:NN,$B2250,0)&lt;&gt;""),HLOOKUP(O$2+$A2250,Sheet2!CA:NN,$B2250,0),"")</f>
        <v/>
      </c>
      <c r="P2250" t="str">
        <f>IF(OR(HLOOKUP(P$2+$A2250,Sheet2!CB:NO,$B2250,0),HLOOKUP(P$2+$A2250,Sheet2!CB:NO,$B2250,0)&lt;&gt;""),HLOOKUP(P$2+$A2250,Sheet2!CB:NO,$B2250,0),"")</f>
        <v/>
      </c>
      <c r="Q2250" t="str">
        <f>IF(OR(HLOOKUP(Q$2+$A2250,Sheet2!CC:NO,$B2250,0),HLOOKUP(Q$2+$A2250,Sheet2!CC:NO,$B2250,0)&lt;&gt;""),HLOOKUP(Q$2+$A2250,Sheet2!CC:NO,$B2250,0),"")</f>
        <v/>
      </c>
    </row>
    <row r="2251" spans="1:17" x14ac:dyDescent="0.25">
      <c r="A2251" s="64">
        <f t="shared" si="283"/>
        <v>42</v>
      </c>
      <c r="B2251" s="64">
        <f t="shared" si="284"/>
        <v>229</v>
      </c>
      <c r="C2251" s="64">
        <f t="shared" si="285"/>
        <v>8</v>
      </c>
      <c r="D2251" s="64">
        <f t="shared" si="286"/>
        <v>225</v>
      </c>
      <c r="E2251" s="64">
        <f t="shared" si="287"/>
        <v>1121</v>
      </c>
      <c r="F2251" s="64" t="str">
        <f t="shared" si="280"/>
        <v/>
      </c>
      <c r="G2251" s="64" t="str">
        <f t="shared" si="281"/>
        <v/>
      </c>
      <c r="H2251" s="64" t="str">
        <f t="shared" si="282"/>
        <v/>
      </c>
      <c r="I2251" s="80" t="str">
        <f>IFERROR(VLOOKUP(D2251,Sheet2!A:B,2,0),"")</f>
        <v/>
      </c>
      <c r="J2251" s="64" t="str">
        <f>IFERROR(IF(I2251&lt;&gt;"",VLOOKUP(I2251,Sheet2!B:C,2,0),""),"")</f>
        <v/>
      </c>
      <c r="K2251" s="64" t="str">
        <f>IFERROR( IF(I2251&lt;&gt;"", HLOOKUP(L$2+$A2251,Sheet2!BX:NK,2,0),""),"")</f>
        <v/>
      </c>
      <c r="L2251" t="str">
        <f>IF(OR(HLOOKUP(L$2+$A2251,Sheet2!BX:NK,$B2251,0),HLOOKUP(L$2+$A2251,Sheet2!BX:NK,$B2251,0)&lt;&gt;""),HLOOKUP(L$2+$A2251,Sheet2!BX:NK,$B2251,0),"")</f>
        <v/>
      </c>
      <c r="M2251" t="str">
        <f>IF(OR(HLOOKUP(M$2+$A2251,Sheet2!BY:NL,$B2251,0),HLOOKUP(M$2+$A2251,Sheet2!BY:NL,$B2251,0)&lt;&gt;""),HLOOKUP(M$2+$A2251,Sheet2!BY:NL,$B2251,0),"")</f>
        <v/>
      </c>
      <c r="N2251" t="str">
        <f>IF(OR(HLOOKUP(N$2+$A2251,Sheet2!BZ:NM,$B2251,0),HLOOKUP(N$2+$A2251,Sheet2!BZ:NM,$B2251,0)&lt;&gt;""),HLOOKUP(N$2+$A2251,Sheet2!BZ:NM,$B2251,0),"")</f>
        <v/>
      </c>
      <c r="O2251" t="str">
        <f>IF(OR(HLOOKUP(O$2+$A2251,Sheet2!CA:NN,$B2251,0),HLOOKUP(O$2+$A2251,Sheet2!CA:NN,$B2251,0)&lt;&gt;""),HLOOKUP(O$2+$A2251,Sheet2!CA:NN,$B2251,0),"")</f>
        <v/>
      </c>
      <c r="P2251" t="str">
        <f>IF(OR(HLOOKUP(P$2+$A2251,Sheet2!CB:NO,$B2251,0),HLOOKUP(P$2+$A2251,Sheet2!CB:NO,$B2251,0)&lt;&gt;""),HLOOKUP(P$2+$A2251,Sheet2!CB:NO,$B2251,0),"")</f>
        <v/>
      </c>
      <c r="Q2251" t="str">
        <f>IF(OR(HLOOKUP(Q$2+$A2251,Sheet2!CC:NO,$B2251,0),HLOOKUP(Q$2+$A2251,Sheet2!CC:NO,$B2251,0)&lt;&gt;""),HLOOKUP(Q$2+$A2251,Sheet2!CC:NO,$B2251,0),"")</f>
        <v/>
      </c>
    </row>
    <row r="2252" spans="1:17" x14ac:dyDescent="0.25">
      <c r="A2252" s="64">
        <f t="shared" si="283"/>
        <v>48</v>
      </c>
      <c r="B2252" s="64">
        <f t="shared" si="284"/>
        <v>229</v>
      </c>
      <c r="C2252" s="64">
        <f t="shared" si="285"/>
        <v>9</v>
      </c>
      <c r="D2252" s="64">
        <f t="shared" si="286"/>
        <v>225</v>
      </c>
      <c r="E2252" s="64">
        <f t="shared" si="287"/>
        <v>1121</v>
      </c>
      <c r="F2252" s="64" t="str">
        <f t="shared" si="280"/>
        <v/>
      </c>
      <c r="G2252" s="64" t="str">
        <f t="shared" si="281"/>
        <v/>
      </c>
      <c r="H2252" s="64" t="str">
        <f t="shared" si="282"/>
        <v/>
      </c>
      <c r="I2252" s="80" t="str">
        <f>IFERROR(VLOOKUP(D2252,Sheet2!A:B,2,0),"")</f>
        <v/>
      </c>
      <c r="J2252" s="64" t="str">
        <f>IFERROR(IF(I2252&lt;&gt;"",VLOOKUP(I2252,Sheet2!B:C,2,0),""),"")</f>
        <v/>
      </c>
      <c r="K2252" s="64" t="str">
        <f>IFERROR( IF(I2252&lt;&gt;"", HLOOKUP(L$2+$A2252,Sheet2!BX:NK,2,0),""),"")</f>
        <v/>
      </c>
      <c r="L2252" t="str">
        <f>IF(OR(HLOOKUP(L$2+$A2252,Sheet2!BX:NK,$B2252,0),HLOOKUP(L$2+$A2252,Sheet2!BX:NK,$B2252,0)&lt;&gt;""),HLOOKUP(L$2+$A2252,Sheet2!BX:NK,$B2252,0),"")</f>
        <v/>
      </c>
      <c r="M2252" t="str">
        <f>IF(OR(HLOOKUP(M$2+$A2252,Sheet2!BY:NL,$B2252,0),HLOOKUP(M$2+$A2252,Sheet2!BY:NL,$B2252,0)&lt;&gt;""),HLOOKUP(M$2+$A2252,Sheet2!BY:NL,$B2252,0),"")</f>
        <v/>
      </c>
      <c r="N2252" t="str">
        <f>IF(OR(HLOOKUP(N$2+$A2252,Sheet2!BZ:NM,$B2252,0),HLOOKUP(N$2+$A2252,Sheet2!BZ:NM,$B2252,0)&lt;&gt;""),HLOOKUP(N$2+$A2252,Sheet2!BZ:NM,$B2252,0),"")</f>
        <v/>
      </c>
      <c r="O2252" t="str">
        <f>IF(OR(HLOOKUP(O$2+$A2252,Sheet2!CA:NN,$B2252,0),HLOOKUP(O$2+$A2252,Sheet2!CA:NN,$B2252,0)&lt;&gt;""),HLOOKUP(O$2+$A2252,Sheet2!CA:NN,$B2252,0),"")</f>
        <v/>
      </c>
      <c r="P2252" t="str">
        <f>IF(OR(HLOOKUP(P$2+$A2252,Sheet2!CB:NO,$B2252,0),HLOOKUP(P$2+$A2252,Sheet2!CB:NO,$B2252,0)&lt;&gt;""),HLOOKUP(P$2+$A2252,Sheet2!CB:NO,$B2252,0),"")</f>
        <v/>
      </c>
      <c r="Q2252" t="str">
        <f>IF(OR(HLOOKUP(Q$2+$A2252,Sheet2!CC:NO,$B2252,0),HLOOKUP(Q$2+$A2252,Sheet2!CC:NO,$B2252,0)&lt;&gt;""),HLOOKUP(Q$2+$A2252,Sheet2!CC:NO,$B2252,0),"")</f>
        <v/>
      </c>
    </row>
    <row r="2253" spans="1:17" x14ac:dyDescent="0.25">
      <c r="A2253" s="64">
        <f t="shared" si="283"/>
        <v>54</v>
      </c>
      <c r="B2253" s="64">
        <f t="shared" si="284"/>
        <v>229</v>
      </c>
      <c r="C2253" s="64">
        <f t="shared" si="285"/>
        <v>10</v>
      </c>
      <c r="D2253" s="64">
        <f t="shared" si="286"/>
        <v>225</v>
      </c>
      <c r="E2253" s="64">
        <f t="shared" si="287"/>
        <v>1121</v>
      </c>
      <c r="F2253" s="64" t="str">
        <f t="shared" si="280"/>
        <v/>
      </c>
      <c r="G2253" s="64" t="str">
        <f t="shared" si="281"/>
        <v/>
      </c>
      <c r="H2253" s="64" t="str">
        <f t="shared" si="282"/>
        <v/>
      </c>
      <c r="I2253" s="80" t="str">
        <f>IFERROR(VLOOKUP(D2253,Sheet2!A:B,2,0),"")</f>
        <v/>
      </c>
      <c r="J2253" s="64" t="str">
        <f>IFERROR(IF(I2253&lt;&gt;"",VLOOKUP(I2253,Sheet2!B:C,2,0),""),"")</f>
        <v/>
      </c>
      <c r="K2253" s="64" t="str">
        <f>IFERROR( IF(I2253&lt;&gt;"", HLOOKUP(L$2+$A2253,Sheet2!BX:NK,2,0),""),"")</f>
        <v/>
      </c>
      <c r="L2253" t="str">
        <f>IF(OR(HLOOKUP(L$2+$A2253,Sheet2!BX:NK,$B2253,0),HLOOKUP(L$2+$A2253,Sheet2!BX:NK,$B2253,0)&lt;&gt;""),HLOOKUP(L$2+$A2253,Sheet2!BX:NK,$B2253,0),"")</f>
        <v/>
      </c>
      <c r="M2253" t="str">
        <f>IF(OR(HLOOKUP(M$2+$A2253,Sheet2!BY:NL,$B2253,0),HLOOKUP(M$2+$A2253,Sheet2!BY:NL,$B2253,0)&lt;&gt;""),HLOOKUP(M$2+$A2253,Sheet2!BY:NL,$B2253,0),"")</f>
        <v/>
      </c>
      <c r="N2253" t="str">
        <f>IF(OR(HLOOKUP(N$2+$A2253,Sheet2!BZ:NM,$B2253,0),HLOOKUP(N$2+$A2253,Sheet2!BZ:NM,$B2253,0)&lt;&gt;""),HLOOKUP(N$2+$A2253,Sheet2!BZ:NM,$B2253,0),"")</f>
        <v/>
      </c>
      <c r="O2253" t="str">
        <f>IF(OR(HLOOKUP(O$2+$A2253,Sheet2!CA:NN,$B2253,0),HLOOKUP(O$2+$A2253,Sheet2!CA:NN,$B2253,0)&lt;&gt;""),HLOOKUP(O$2+$A2253,Sheet2!CA:NN,$B2253,0),"")</f>
        <v/>
      </c>
      <c r="P2253" t="str">
        <f>IF(OR(HLOOKUP(P$2+$A2253,Sheet2!CB:NO,$B2253,0),HLOOKUP(P$2+$A2253,Sheet2!CB:NO,$B2253,0)&lt;&gt;""),HLOOKUP(P$2+$A2253,Sheet2!CB:NO,$B2253,0),"")</f>
        <v/>
      </c>
      <c r="Q2253" t="str">
        <f>IF(OR(HLOOKUP(Q$2+$A2253,Sheet2!CC:NO,$B2253,0),HLOOKUP(Q$2+$A2253,Sheet2!CC:NO,$B2253,0)&lt;&gt;""),HLOOKUP(Q$2+$A2253,Sheet2!CC:NO,$B2253,0),"")</f>
        <v/>
      </c>
    </row>
    <row r="2254" spans="1:17" x14ac:dyDescent="0.25">
      <c r="A2254" s="64">
        <f t="shared" si="283"/>
        <v>0</v>
      </c>
      <c r="B2254" s="64">
        <f t="shared" si="284"/>
        <v>230</v>
      </c>
      <c r="C2254" s="64">
        <f t="shared" si="285"/>
        <v>1</v>
      </c>
      <c r="D2254" s="64">
        <f t="shared" si="286"/>
        <v>226</v>
      </c>
      <c r="E2254" s="64">
        <f t="shared" si="287"/>
        <v>1126</v>
      </c>
      <c r="F2254" s="64" t="str">
        <f t="shared" si="280"/>
        <v/>
      </c>
      <c r="G2254" s="64" t="str">
        <f t="shared" si="281"/>
        <v/>
      </c>
      <c r="H2254" s="64" t="str">
        <f t="shared" si="282"/>
        <v/>
      </c>
      <c r="I2254" s="80" t="str">
        <f>IFERROR(VLOOKUP(D2254,Sheet2!A:B,2,0),"")</f>
        <v/>
      </c>
      <c r="J2254" s="64" t="str">
        <f>IFERROR(IF(I2254&lt;&gt;"",VLOOKUP(I2254,Sheet2!B:C,2,0),""),"")</f>
        <v/>
      </c>
      <c r="K2254" s="64" t="str">
        <f>IFERROR( IF(I2254&lt;&gt;"", HLOOKUP(L$2+$A2254,Sheet2!BX:NK,2,0),""),"")</f>
        <v/>
      </c>
      <c r="L2254" t="str">
        <f>IF(OR(HLOOKUP(L$2+$A2254,Sheet2!BX:NK,$B2254,0),HLOOKUP(L$2+$A2254,Sheet2!BX:NK,$B2254,0)&lt;&gt;""),HLOOKUP(L$2+$A2254,Sheet2!BX:NK,$B2254,0),"")</f>
        <v/>
      </c>
      <c r="M2254" t="str">
        <f>IF(OR(HLOOKUP(M$2+$A2254,Sheet2!BY:NL,$B2254,0),HLOOKUP(M$2+$A2254,Sheet2!BY:NL,$B2254,0)&lt;&gt;""),HLOOKUP(M$2+$A2254,Sheet2!BY:NL,$B2254,0),"")</f>
        <v/>
      </c>
      <c r="N2254" t="str">
        <f>IF(OR(HLOOKUP(N$2+$A2254,Sheet2!BZ:NM,$B2254,0),HLOOKUP(N$2+$A2254,Sheet2!BZ:NM,$B2254,0)&lt;&gt;""),HLOOKUP(N$2+$A2254,Sheet2!BZ:NM,$B2254,0),"")</f>
        <v/>
      </c>
      <c r="O2254" t="str">
        <f>IF(OR(HLOOKUP(O$2+$A2254,Sheet2!CA:NN,$B2254,0),HLOOKUP(O$2+$A2254,Sheet2!CA:NN,$B2254,0)&lt;&gt;""),HLOOKUP(O$2+$A2254,Sheet2!CA:NN,$B2254,0),"")</f>
        <v/>
      </c>
      <c r="P2254" t="str">
        <f>IF(OR(HLOOKUP(P$2+$A2254,Sheet2!CB:NO,$B2254,0),HLOOKUP(P$2+$A2254,Sheet2!CB:NO,$B2254,0)&lt;&gt;""),HLOOKUP(P$2+$A2254,Sheet2!CB:NO,$B2254,0),"")</f>
        <v/>
      </c>
      <c r="Q2254" t="str">
        <f>IF(OR(HLOOKUP(Q$2+$A2254,Sheet2!CC:NO,$B2254,0),HLOOKUP(Q$2+$A2254,Sheet2!CC:NO,$B2254,0)&lt;&gt;""),HLOOKUP(Q$2+$A2254,Sheet2!CC:NO,$B2254,0),"")</f>
        <v/>
      </c>
    </row>
    <row r="2255" spans="1:17" x14ac:dyDescent="0.25">
      <c r="A2255" s="64">
        <f t="shared" si="283"/>
        <v>6</v>
      </c>
      <c r="B2255" s="64">
        <f t="shared" si="284"/>
        <v>230</v>
      </c>
      <c r="C2255" s="64">
        <f t="shared" si="285"/>
        <v>2</v>
      </c>
      <c r="D2255" s="64">
        <f t="shared" si="286"/>
        <v>226</v>
      </c>
      <c r="E2255" s="64">
        <f t="shared" si="287"/>
        <v>1126</v>
      </c>
      <c r="F2255" s="64" t="str">
        <f t="shared" si="280"/>
        <v/>
      </c>
      <c r="G2255" s="64" t="str">
        <f t="shared" si="281"/>
        <v/>
      </c>
      <c r="H2255" s="64" t="str">
        <f t="shared" si="282"/>
        <v/>
      </c>
      <c r="I2255" s="80" t="str">
        <f>IFERROR(VLOOKUP(D2255,Sheet2!A:B,2,0),"")</f>
        <v/>
      </c>
      <c r="J2255" s="64" t="str">
        <f>IFERROR(IF(I2255&lt;&gt;"",VLOOKUP(I2255,Sheet2!B:C,2,0),""),"")</f>
        <v/>
      </c>
      <c r="K2255" s="64" t="str">
        <f>IFERROR( IF(I2255&lt;&gt;"", HLOOKUP(L$2+$A2255,Sheet2!BX:NK,2,0),""),"")</f>
        <v/>
      </c>
      <c r="L2255" t="str">
        <f>IF(OR(HLOOKUP(L$2+$A2255,Sheet2!BX:NK,$B2255,0),HLOOKUP(L$2+$A2255,Sheet2!BX:NK,$B2255,0)&lt;&gt;""),HLOOKUP(L$2+$A2255,Sheet2!BX:NK,$B2255,0),"")</f>
        <v/>
      </c>
      <c r="M2255" t="str">
        <f>IF(OR(HLOOKUP(M$2+$A2255,Sheet2!BY:NL,$B2255,0),HLOOKUP(M$2+$A2255,Sheet2!BY:NL,$B2255,0)&lt;&gt;""),HLOOKUP(M$2+$A2255,Sheet2!BY:NL,$B2255,0),"")</f>
        <v/>
      </c>
      <c r="N2255" t="str">
        <f>IF(OR(HLOOKUP(N$2+$A2255,Sheet2!BZ:NM,$B2255,0),HLOOKUP(N$2+$A2255,Sheet2!BZ:NM,$B2255,0)&lt;&gt;""),HLOOKUP(N$2+$A2255,Sheet2!BZ:NM,$B2255,0),"")</f>
        <v/>
      </c>
      <c r="O2255" t="str">
        <f>IF(OR(HLOOKUP(O$2+$A2255,Sheet2!CA:NN,$B2255,0),HLOOKUP(O$2+$A2255,Sheet2!CA:NN,$B2255,0)&lt;&gt;""),HLOOKUP(O$2+$A2255,Sheet2!CA:NN,$B2255,0),"")</f>
        <v/>
      </c>
      <c r="P2255" t="str">
        <f>IF(OR(HLOOKUP(P$2+$A2255,Sheet2!CB:NO,$B2255,0),HLOOKUP(P$2+$A2255,Sheet2!CB:NO,$B2255,0)&lt;&gt;""),HLOOKUP(P$2+$A2255,Sheet2!CB:NO,$B2255,0),"")</f>
        <v/>
      </c>
      <c r="Q2255" t="str">
        <f>IF(OR(HLOOKUP(Q$2+$A2255,Sheet2!CC:NO,$B2255,0),HLOOKUP(Q$2+$A2255,Sheet2!CC:NO,$B2255,0)&lt;&gt;""),HLOOKUP(Q$2+$A2255,Sheet2!CC:NO,$B2255,0),"")</f>
        <v/>
      </c>
    </row>
    <row r="2256" spans="1:17" x14ac:dyDescent="0.25">
      <c r="A2256" s="64">
        <f t="shared" si="283"/>
        <v>12</v>
      </c>
      <c r="B2256" s="64">
        <f t="shared" si="284"/>
        <v>230</v>
      </c>
      <c r="C2256" s="64">
        <f t="shared" si="285"/>
        <v>3</v>
      </c>
      <c r="D2256" s="64">
        <f t="shared" si="286"/>
        <v>226</v>
      </c>
      <c r="E2256" s="64">
        <f t="shared" si="287"/>
        <v>1126</v>
      </c>
      <c r="F2256" s="64" t="str">
        <f t="shared" si="280"/>
        <v/>
      </c>
      <c r="G2256" s="64" t="str">
        <f t="shared" si="281"/>
        <v/>
      </c>
      <c r="H2256" s="64" t="str">
        <f t="shared" si="282"/>
        <v/>
      </c>
      <c r="I2256" s="80" t="str">
        <f>IFERROR(VLOOKUP(D2256,Sheet2!A:B,2,0),"")</f>
        <v/>
      </c>
      <c r="J2256" s="64" t="str">
        <f>IFERROR(IF(I2256&lt;&gt;"",VLOOKUP(I2256,Sheet2!B:C,2,0),""),"")</f>
        <v/>
      </c>
      <c r="K2256" s="64" t="str">
        <f>IFERROR( IF(I2256&lt;&gt;"", HLOOKUP(L$2+$A2256,Sheet2!BX:NK,2,0),""),"")</f>
        <v/>
      </c>
      <c r="L2256" t="str">
        <f>IF(OR(HLOOKUP(L$2+$A2256,Sheet2!BX:NK,$B2256,0),HLOOKUP(L$2+$A2256,Sheet2!BX:NK,$B2256,0)&lt;&gt;""),HLOOKUP(L$2+$A2256,Sheet2!BX:NK,$B2256,0),"")</f>
        <v/>
      </c>
      <c r="M2256" t="str">
        <f>IF(OR(HLOOKUP(M$2+$A2256,Sheet2!BY:NL,$B2256,0),HLOOKUP(M$2+$A2256,Sheet2!BY:NL,$B2256,0)&lt;&gt;""),HLOOKUP(M$2+$A2256,Sheet2!BY:NL,$B2256,0),"")</f>
        <v/>
      </c>
      <c r="N2256" t="str">
        <f>IF(OR(HLOOKUP(N$2+$A2256,Sheet2!BZ:NM,$B2256,0),HLOOKUP(N$2+$A2256,Sheet2!BZ:NM,$B2256,0)&lt;&gt;""),HLOOKUP(N$2+$A2256,Sheet2!BZ:NM,$B2256,0),"")</f>
        <v/>
      </c>
      <c r="O2256" t="str">
        <f>IF(OR(HLOOKUP(O$2+$A2256,Sheet2!CA:NN,$B2256,0),HLOOKUP(O$2+$A2256,Sheet2!CA:NN,$B2256,0)&lt;&gt;""),HLOOKUP(O$2+$A2256,Sheet2!CA:NN,$B2256,0),"")</f>
        <v/>
      </c>
      <c r="P2256" t="str">
        <f>IF(OR(HLOOKUP(P$2+$A2256,Sheet2!CB:NO,$B2256,0),HLOOKUP(P$2+$A2256,Sheet2!CB:NO,$B2256,0)&lt;&gt;""),HLOOKUP(P$2+$A2256,Sheet2!CB:NO,$B2256,0),"")</f>
        <v/>
      </c>
      <c r="Q2256" t="str">
        <f>IF(OR(HLOOKUP(Q$2+$A2256,Sheet2!CC:NO,$B2256,0),HLOOKUP(Q$2+$A2256,Sheet2!CC:NO,$B2256,0)&lt;&gt;""),HLOOKUP(Q$2+$A2256,Sheet2!CC:NO,$B2256,0),"")</f>
        <v/>
      </c>
    </row>
    <row r="2257" spans="1:17" x14ac:dyDescent="0.25">
      <c r="A2257" s="64">
        <f t="shared" si="283"/>
        <v>18</v>
      </c>
      <c r="B2257" s="64">
        <f t="shared" si="284"/>
        <v>230</v>
      </c>
      <c r="C2257" s="64">
        <f t="shared" si="285"/>
        <v>4</v>
      </c>
      <c r="D2257" s="64">
        <f t="shared" si="286"/>
        <v>226</v>
      </c>
      <c r="E2257" s="64">
        <f t="shared" si="287"/>
        <v>1126</v>
      </c>
      <c r="F2257" s="64" t="str">
        <f t="shared" si="280"/>
        <v/>
      </c>
      <c r="G2257" s="64" t="str">
        <f t="shared" si="281"/>
        <v/>
      </c>
      <c r="H2257" s="64" t="str">
        <f t="shared" si="282"/>
        <v/>
      </c>
      <c r="I2257" s="80" t="str">
        <f>IFERROR(VLOOKUP(D2257,Sheet2!A:B,2,0),"")</f>
        <v/>
      </c>
      <c r="J2257" s="64" t="str">
        <f>IFERROR(IF(I2257&lt;&gt;"",VLOOKUP(I2257,Sheet2!B:C,2,0),""),"")</f>
        <v/>
      </c>
      <c r="K2257" s="64" t="str">
        <f>IFERROR( IF(I2257&lt;&gt;"", HLOOKUP(L$2+$A2257,Sheet2!BX:NK,2,0),""),"")</f>
        <v/>
      </c>
      <c r="L2257" t="str">
        <f>IF(OR(HLOOKUP(L$2+$A2257,Sheet2!BX:NK,$B2257,0),HLOOKUP(L$2+$A2257,Sheet2!BX:NK,$B2257,0)&lt;&gt;""),HLOOKUP(L$2+$A2257,Sheet2!BX:NK,$B2257,0),"")</f>
        <v/>
      </c>
      <c r="M2257" t="str">
        <f>IF(OR(HLOOKUP(M$2+$A2257,Sheet2!BY:NL,$B2257,0),HLOOKUP(M$2+$A2257,Sheet2!BY:NL,$B2257,0)&lt;&gt;""),HLOOKUP(M$2+$A2257,Sheet2!BY:NL,$B2257,0),"")</f>
        <v/>
      </c>
      <c r="N2257" t="str">
        <f>IF(OR(HLOOKUP(N$2+$A2257,Sheet2!BZ:NM,$B2257,0),HLOOKUP(N$2+$A2257,Sheet2!BZ:NM,$B2257,0)&lt;&gt;""),HLOOKUP(N$2+$A2257,Sheet2!BZ:NM,$B2257,0),"")</f>
        <v/>
      </c>
      <c r="O2257" t="str">
        <f>IF(OR(HLOOKUP(O$2+$A2257,Sheet2!CA:NN,$B2257,0),HLOOKUP(O$2+$A2257,Sheet2!CA:NN,$B2257,0)&lt;&gt;""),HLOOKUP(O$2+$A2257,Sheet2!CA:NN,$B2257,0),"")</f>
        <v/>
      </c>
      <c r="P2257" t="str">
        <f>IF(OR(HLOOKUP(P$2+$A2257,Sheet2!CB:NO,$B2257,0),HLOOKUP(P$2+$A2257,Sheet2!CB:NO,$B2257,0)&lt;&gt;""),HLOOKUP(P$2+$A2257,Sheet2!CB:NO,$B2257,0),"")</f>
        <v/>
      </c>
      <c r="Q2257" t="str">
        <f>IF(OR(HLOOKUP(Q$2+$A2257,Sheet2!CC:NO,$B2257,0),HLOOKUP(Q$2+$A2257,Sheet2!CC:NO,$B2257,0)&lt;&gt;""),HLOOKUP(Q$2+$A2257,Sheet2!CC:NO,$B2257,0),"")</f>
        <v/>
      </c>
    </row>
    <row r="2258" spans="1:17" x14ac:dyDescent="0.25">
      <c r="A2258" s="64">
        <f t="shared" si="283"/>
        <v>24</v>
      </c>
      <c r="B2258" s="64">
        <f t="shared" si="284"/>
        <v>230</v>
      </c>
      <c r="C2258" s="64">
        <f t="shared" si="285"/>
        <v>5</v>
      </c>
      <c r="D2258" s="64">
        <f t="shared" si="286"/>
        <v>226</v>
      </c>
      <c r="E2258" s="64">
        <f t="shared" si="287"/>
        <v>1126</v>
      </c>
      <c r="F2258" s="64" t="str">
        <f t="shared" si="280"/>
        <v/>
      </c>
      <c r="G2258" s="64" t="str">
        <f t="shared" si="281"/>
        <v/>
      </c>
      <c r="H2258" s="64" t="str">
        <f t="shared" si="282"/>
        <v/>
      </c>
      <c r="I2258" s="80" t="str">
        <f>IFERROR(VLOOKUP(D2258,Sheet2!A:B,2,0),"")</f>
        <v/>
      </c>
      <c r="J2258" s="64" t="str">
        <f>IFERROR(IF(I2258&lt;&gt;"",VLOOKUP(I2258,Sheet2!B:C,2,0),""),"")</f>
        <v/>
      </c>
      <c r="K2258" s="64" t="str">
        <f>IFERROR( IF(I2258&lt;&gt;"", HLOOKUP(L$2+$A2258,Sheet2!BX:NK,2,0),""),"")</f>
        <v/>
      </c>
      <c r="L2258" t="str">
        <f>IF(OR(HLOOKUP(L$2+$A2258,Sheet2!BX:NK,$B2258,0),HLOOKUP(L$2+$A2258,Sheet2!BX:NK,$B2258,0)&lt;&gt;""),HLOOKUP(L$2+$A2258,Sheet2!BX:NK,$B2258,0),"")</f>
        <v/>
      </c>
      <c r="M2258" t="str">
        <f>IF(OR(HLOOKUP(M$2+$A2258,Sheet2!BY:NL,$B2258,0),HLOOKUP(M$2+$A2258,Sheet2!BY:NL,$B2258,0)&lt;&gt;""),HLOOKUP(M$2+$A2258,Sheet2!BY:NL,$B2258,0),"")</f>
        <v/>
      </c>
      <c r="N2258" t="str">
        <f>IF(OR(HLOOKUP(N$2+$A2258,Sheet2!BZ:NM,$B2258,0),HLOOKUP(N$2+$A2258,Sheet2!BZ:NM,$B2258,0)&lt;&gt;""),HLOOKUP(N$2+$A2258,Sheet2!BZ:NM,$B2258,0),"")</f>
        <v/>
      </c>
      <c r="O2258" t="str">
        <f>IF(OR(HLOOKUP(O$2+$A2258,Sheet2!CA:NN,$B2258,0),HLOOKUP(O$2+$A2258,Sheet2!CA:NN,$B2258,0)&lt;&gt;""),HLOOKUP(O$2+$A2258,Sheet2!CA:NN,$B2258,0),"")</f>
        <v/>
      </c>
      <c r="P2258" t="str">
        <f>IF(OR(HLOOKUP(P$2+$A2258,Sheet2!CB:NO,$B2258,0),HLOOKUP(P$2+$A2258,Sheet2!CB:NO,$B2258,0)&lt;&gt;""),HLOOKUP(P$2+$A2258,Sheet2!CB:NO,$B2258,0),"")</f>
        <v/>
      </c>
      <c r="Q2258" t="str">
        <f>IF(OR(HLOOKUP(Q$2+$A2258,Sheet2!CC:NO,$B2258,0),HLOOKUP(Q$2+$A2258,Sheet2!CC:NO,$B2258,0)&lt;&gt;""),HLOOKUP(Q$2+$A2258,Sheet2!CC:NO,$B2258,0),"")</f>
        <v/>
      </c>
    </row>
    <row r="2259" spans="1:17" x14ac:dyDescent="0.25">
      <c r="A2259" s="64">
        <f t="shared" si="283"/>
        <v>30</v>
      </c>
      <c r="B2259" s="64">
        <f t="shared" si="284"/>
        <v>230</v>
      </c>
      <c r="C2259" s="64">
        <f t="shared" si="285"/>
        <v>6</v>
      </c>
      <c r="D2259" s="64">
        <f t="shared" si="286"/>
        <v>226</v>
      </c>
      <c r="E2259" s="64">
        <f t="shared" si="287"/>
        <v>1126</v>
      </c>
      <c r="F2259" s="64" t="str">
        <f t="shared" si="280"/>
        <v/>
      </c>
      <c r="G2259" s="64" t="str">
        <f t="shared" si="281"/>
        <v/>
      </c>
      <c r="H2259" s="64" t="str">
        <f t="shared" si="282"/>
        <v/>
      </c>
      <c r="I2259" s="80" t="str">
        <f>IFERROR(VLOOKUP(D2259,Sheet2!A:B,2,0),"")</f>
        <v/>
      </c>
      <c r="J2259" s="64" t="str">
        <f>IFERROR(IF(I2259&lt;&gt;"",VLOOKUP(I2259,Sheet2!B:C,2,0),""),"")</f>
        <v/>
      </c>
      <c r="K2259" s="64" t="str">
        <f>IFERROR( IF(I2259&lt;&gt;"", HLOOKUP(L$2+$A2259,Sheet2!BX:NK,2,0),""),"")</f>
        <v/>
      </c>
      <c r="L2259" t="str">
        <f>IF(OR(HLOOKUP(L$2+$A2259,Sheet2!BX:NK,$B2259,0),HLOOKUP(L$2+$A2259,Sheet2!BX:NK,$B2259,0)&lt;&gt;""),HLOOKUP(L$2+$A2259,Sheet2!BX:NK,$B2259,0),"")</f>
        <v/>
      </c>
      <c r="M2259" t="str">
        <f>IF(OR(HLOOKUP(M$2+$A2259,Sheet2!BY:NL,$B2259,0),HLOOKUP(M$2+$A2259,Sheet2!BY:NL,$B2259,0)&lt;&gt;""),HLOOKUP(M$2+$A2259,Sheet2!BY:NL,$B2259,0),"")</f>
        <v/>
      </c>
      <c r="N2259" t="str">
        <f>IF(OR(HLOOKUP(N$2+$A2259,Sheet2!BZ:NM,$B2259,0),HLOOKUP(N$2+$A2259,Sheet2!BZ:NM,$B2259,0)&lt;&gt;""),HLOOKUP(N$2+$A2259,Sheet2!BZ:NM,$B2259,0),"")</f>
        <v/>
      </c>
      <c r="O2259" t="str">
        <f>IF(OR(HLOOKUP(O$2+$A2259,Sheet2!CA:NN,$B2259,0),HLOOKUP(O$2+$A2259,Sheet2!CA:NN,$B2259,0)&lt;&gt;""),HLOOKUP(O$2+$A2259,Sheet2!CA:NN,$B2259,0),"")</f>
        <v/>
      </c>
      <c r="P2259" t="str">
        <f>IF(OR(HLOOKUP(P$2+$A2259,Sheet2!CB:NO,$B2259,0),HLOOKUP(P$2+$A2259,Sheet2!CB:NO,$B2259,0)&lt;&gt;""),HLOOKUP(P$2+$A2259,Sheet2!CB:NO,$B2259,0),"")</f>
        <v/>
      </c>
      <c r="Q2259" t="str">
        <f>IF(OR(HLOOKUP(Q$2+$A2259,Sheet2!CC:NO,$B2259,0),HLOOKUP(Q$2+$A2259,Sheet2!CC:NO,$B2259,0)&lt;&gt;""),HLOOKUP(Q$2+$A2259,Sheet2!CC:NO,$B2259,0),"")</f>
        <v/>
      </c>
    </row>
    <row r="2260" spans="1:17" x14ac:dyDescent="0.25">
      <c r="A2260" s="64">
        <f t="shared" si="283"/>
        <v>36</v>
      </c>
      <c r="B2260" s="64">
        <f t="shared" si="284"/>
        <v>230</v>
      </c>
      <c r="C2260" s="64">
        <f t="shared" si="285"/>
        <v>7</v>
      </c>
      <c r="D2260" s="64">
        <f t="shared" si="286"/>
        <v>226</v>
      </c>
      <c r="E2260" s="64">
        <f t="shared" si="287"/>
        <v>1126</v>
      </c>
      <c r="F2260" s="64" t="str">
        <f t="shared" si="280"/>
        <v/>
      </c>
      <c r="G2260" s="64" t="str">
        <f t="shared" si="281"/>
        <v/>
      </c>
      <c r="H2260" s="64" t="str">
        <f t="shared" si="282"/>
        <v/>
      </c>
      <c r="I2260" s="80" t="str">
        <f>IFERROR(VLOOKUP(D2260,Sheet2!A:B,2,0),"")</f>
        <v/>
      </c>
      <c r="J2260" s="64" t="str">
        <f>IFERROR(IF(I2260&lt;&gt;"",VLOOKUP(I2260,Sheet2!B:C,2,0),""),"")</f>
        <v/>
      </c>
      <c r="K2260" s="64" t="str">
        <f>IFERROR( IF(I2260&lt;&gt;"", HLOOKUP(L$2+$A2260,Sheet2!BX:NK,2,0),""),"")</f>
        <v/>
      </c>
      <c r="L2260" t="str">
        <f>IF(OR(HLOOKUP(L$2+$A2260,Sheet2!BX:NK,$B2260,0),HLOOKUP(L$2+$A2260,Sheet2!BX:NK,$B2260,0)&lt;&gt;""),HLOOKUP(L$2+$A2260,Sheet2!BX:NK,$B2260,0),"")</f>
        <v/>
      </c>
      <c r="M2260" t="str">
        <f>IF(OR(HLOOKUP(M$2+$A2260,Sheet2!BY:NL,$B2260,0),HLOOKUP(M$2+$A2260,Sheet2!BY:NL,$B2260,0)&lt;&gt;""),HLOOKUP(M$2+$A2260,Sheet2!BY:NL,$B2260,0),"")</f>
        <v/>
      </c>
      <c r="N2260" t="str">
        <f>IF(OR(HLOOKUP(N$2+$A2260,Sheet2!BZ:NM,$B2260,0),HLOOKUP(N$2+$A2260,Sheet2!BZ:NM,$B2260,0)&lt;&gt;""),HLOOKUP(N$2+$A2260,Sheet2!BZ:NM,$B2260,0),"")</f>
        <v/>
      </c>
      <c r="O2260" t="str">
        <f>IF(OR(HLOOKUP(O$2+$A2260,Sheet2!CA:NN,$B2260,0),HLOOKUP(O$2+$A2260,Sheet2!CA:NN,$B2260,0)&lt;&gt;""),HLOOKUP(O$2+$A2260,Sheet2!CA:NN,$B2260,0),"")</f>
        <v/>
      </c>
      <c r="P2260" t="str">
        <f>IF(OR(HLOOKUP(P$2+$A2260,Sheet2!CB:NO,$B2260,0),HLOOKUP(P$2+$A2260,Sheet2!CB:NO,$B2260,0)&lt;&gt;""),HLOOKUP(P$2+$A2260,Sheet2!CB:NO,$B2260,0),"")</f>
        <v/>
      </c>
      <c r="Q2260" t="str">
        <f>IF(OR(HLOOKUP(Q$2+$A2260,Sheet2!CC:NO,$B2260,0),HLOOKUP(Q$2+$A2260,Sheet2!CC:NO,$B2260,0)&lt;&gt;""),HLOOKUP(Q$2+$A2260,Sheet2!CC:NO,$B2260,0),"")</f>
        <v/>
      </c>
    </row>
    <row r="2261" spans="1:17" x14ac:dyDescent="0.25">
      <c r="A2261" s="64">
        <f t="shared" si="283"/>
        <v>42</v>
      </c>
      <c r="B2261" s="64">
        <f t="shared" si="284"/>
        <v>230</v>
      </c>
      <c r="C2261" s="64">
        <f t="shared" si="285"/>
        <v>8</v>
      </c>
      <c r="D2261" s="64">
        <f t="shared" si="286"/>
        <v>226</v>
      </c>
      <c r="E2261" s="64">
        <f t="shared" si="287"/>
        <v>1126</v>
      </c>
      <c r="F2261" s="64" t="str">
        <f t="shared" si="280"/>
        <v/>
      </c>
      <c r="G2261" s="64" t="str">
        <f t="shared" si="281"/>
        <v/>
      </c>
      <c r="H2261" s="64" t="str">
        <f t="shared" si="282"/>
        <v/>
      </c>
      <c r="I2261" s="80" t="str">
        <f>IFERROR(VLOOKUP(D2261,Sheet2!A:B,2,0),"")</f>
        <v/>
      </c>
      <c r="J2261" s="64" t="str">
        <f>IFERROR(IF(I2261&lt;&gt;"",VLOOKUP(I2261,Sheet2!B:C,2,0),""),"")</f>
        <v/>
      </c>
      <c r="K2261" s="64" t="str">
        <f>IFERROR( IF(I2261&lt;&gt;"", HLOOKUP(L$2+$A2261,Sheet2!BX:NK,2,0),""),"")</f>
        <v/>
      </c>
      <c r="L2261" t="str">
        <f>IF(OR(HLOOKUP(L$2+$A2261,Sheet2!BX:NK,$B2261,0),HLOOKUP(L$2+$A2261,Sheet2!BX:NK,$B2261,0)&lt;&gt;""),HLOOKUP(L$2+$A2261,Sheet2!BX:NK,$B2261,0),"")</f>
        <v/>
      </c>
      <c r="M2261" t="str">
        <f>IF(OR(HLOOKUP(M$2+$A2261,Sheet2!BY:NL,$B2261,0),HLOOKUP(M$2+$A2261,Sheet2!BY:NL,$B2261,0)&lt;&gt;""),HLOOKUP(M$2+$A2261,Sheet2!BY:NL,$B2261,0),"")</f>
        <v/>
      </c>
      <c r="N2261" t="str">
        <f>IF(OR(HLOOKUP(N$2+$A2261,Sheet2!BZ:NM,$B2261,0),HLOOKUP(N$2+$A2261,Sheet2!BZ:NM,$B2261,0)&lt;&gt;""),HLOOKUP(N$2+$A2261,Sheet2!BZ:NM,$B2261,0),"")</f>
        <v/>
      </c>
      <c r="O2261" t="str">
        <f>IF(OR(HLOOKUP(O$2+$A2261,Sheet2!CA:NN,$B2261,0),HLOOKUP(O$2+$A2261,Sheet2!CA:NN,$B2261,0)&lt;&gt;""),HLOOKUP(O$2+$A2261,Sheet2!CA:NN,$B2261,0),"")</f>
        <v/>
      </c>
      <c r="P2261" t="str">
        <f>IF(OR(HLOOKUP(P$2+$A2261,Sheet2!CB:NO,$B2261,0),HLOOKUP(P$2+$A2261,Sheet2!CB:NO,$B2261,0)&lt;&gt;""),HLOOKUP(P$2+$A2261,Sheet2!CB:NO,$B2261,0),"")</f>
        <v/>
      </c>
      <c r="Q2261" t="str">
        <f>IF(OR(HLOOKUP(Q$2+$A2261,Sheet2!CC:NO,$B2261,0),HLOOKUP(Q$2+$A2261,Sheet2!CC:NO,$B2261,0)&lt;&gt;""),HLOOKUP(Q$2+$A2261,Sheet2!CC:NO,$B2261,0),"")</f>
        <v/>
      </c>
    </row>
    <row r="2262" spans="1:17" x14ac:dyDescent="0.25">
      <c r="A2262" s="64">
        <f t="shared" si="283"/>
        <v>48</v>
      </c>
      <c r="B2262" s="64">
        <f t="shared" si="284"/>
        <v>230</v>
      </c>
      <c r="C2262" s="64">
        <f t="shared" si="285"/>
        <v>9</v>
      </c>
      <c r="D2262" s="64">
        <f t="shared" si="286"/>
        <v>226</v>
      </c>
      <c r="E2262" s="64">
        <f t="shared" si="287"/>
        <v>1126</v>
      </c>
      <c r="F2262" s="64" t="str">
        <f t="shared" si="280"/>
        <v/>
      </c>
      <c r="G2262" s="64" t="str">
        <f t="shared" si="281"/>
        <v/>
      </c>
      <c r="H2262" s="64" t="str">
        <f t="shared" si="282"/>
        <v/>
      </c>
      <c r="I2262" s="80" t="str">
        <f>IFERROR(VLOOKUP(D2262,Sheet2!A:B,2,0),"")</f>
        <v/>
      </c>
      <c r="J2262" s="64" t="str">
        <f>IFERROR(IF(I2262&lt;&gt;"",VLOOKUP(I2262,Sheet2!B:C,2,0),""),"")</f>
        <v/>
      </c>
      <c r="K2262" s="64" t="str">
        <f>IFERROR( IF(I2262&lt;&gt;"", HLOOKUP(L$2+$A2262,Sheet2!BX:NK,2,0),""),"")</f>
        <v/>
      </c>
      <c r="L2262" t="str">
        <f>IF(OR(HLOOKUP(L$2+$A2262,Sheet2!BX:NK,$B2262,0),HLOOKUP(L$2+$A2262,Sheet2!BX:NK,$B2262,0)&lt;&gt;""),HLOOKUP(L$2+$A2262,Sheet2!BX:NK,$B2262,0),"")</f>
        <v/>
      </c>
      <c r="M2262" t="str">
        <f>IF(OR(HLOOKUP(M$2+$A2262,Sheet2!BY:NL,$B2262,0),HLOOKUP(M$2+$A2262,Sheet2!BY:NL,$B2262,0)&lt;&gt;""),HLOOKUP(M$2+$A2262,Sheet2!BY:NL,$B2262,0),"")</f>
        <v/>
      </c>
      <c r="N2262" t="str">
        <f>IF(OR(HLOOKUP(N$2+$A2262,Sheet2!BZ:NM,$B2262,0),HLOOKUP(N$2+$A2262,Sheet2!BZ:NM,$B2262,0)&lt;&gt;""),HLOOKUP(N$2+$A2262,Sheet2!BZ:NM,$B2262,0),"")</f>
        <v/>
      </c>
      <c r="O2262" t="str">
        <f>IF(OR(HLOOKUP(O$2+$A2262,Sheet2!CA:NN,$B2262,0),HLOOKUP(O$2+$A2262,Sheet2!CA:NN,$B2262,0)&lt;&gt;""),HLOOKUP(O$2+$A2262,Sheet2!CA:NN,$B2262,0),"")</f>
        <v/>
      </c>
      <c r="P2262" t="str">
        <f>IF(OR(HLOOKUP(P$2+$A2262,Sheet2!CB:NO,$B2262,0),HLOOKUP(P$2+$A2262,Sheet2!CB:NO,$B2262,0)&lt;&gt;""),HLOOKUP(P$2+$A2262,Sheet2!CB:NO,$B2262,0),"")</f>
        <v/>
      </c>
      <c r="Q2262" t="str">
        <f>IF(OR(HLOOKUP(Q$2+$A2262,Sheet2!CC:NO,$B2262,0),HLOOKUP(Q$2+$A2262,Sheet2!CC:NO,$B2262,0)&lt;&gt;""),HLOOKUP(Q$2+$A2262,Sheet2!CC:NO,$B2262,0),"")</f>
        <v/>
      </c>
    </row>
    <row r="2263" spans="1:17" x14ac:dyDescent="0.25">
      <c r="A2263" s="64">
        <f t="shared" si="283"/>
        <v>54</v>
      </c>
      <c r="B2263" s="64">
        <f t="shared" si="284"/>
        <v>230</v>
      </c>
      <c r="C2263" s="64">
        <f t="shared" si="285"/>
        <v>10</v>
      </c>
      <c r="D2263" s="64">
        <f t="shared" si="286"/>
        <v>226</v>
      </c>
      <c r="E2263" s="64">
        <f t="shared" si="287"/>
        <v>1126</v>
      </c>
      <c r="F2263" s="64" t="str">
        <f t="shared" si="280"/>
        <v/>
      </c>
      <c r="G2263" s="64" t="str">
        <f t="shared" si="281"/>
        <v/>
      </c>
      <c r="H2263" s="64" t="str">
        <f t="shared" si="282"/>
        <v/>
      </c>
      <c r="I2263" s="80" t="str">
        <f>IFERROR(VLOOKUP(D2263,Sheet2!A:B,2,0),"")</f>
        <v/>
      </c>
      <c r="J2263" s="64" t="str">
        <f>IFERROR(IF(I2263&lt;&gt;"",VLOOKUP(I2263,Sheet2!B:C,2,0),""),"")</f>
        <v/>
      </c>
      <c r="K2263" s="64" t="str">
        <f>IFERROR( IF(I2263&lt;&gt;"", HLOOKUP(L$2+$A2263,Sheet2!BX:NK,2,0),""),"")</f>
        <v/>
      </c>
      <c r="L2263" t="str">
        <f>IF(OR(HLOOKUP(L$2+$A2263,Sheet2!BX:NK,$B2263,0),HLOOKUP(L$2+$A2263,Sheet2!BX:NK,$B2263,0)&lt;&gt;""),HLOOKUP(L$2+$A2263,Sheet2!BX:NK,$B2263,0),"")</f>
        <v/>
      </c>
      <c r="M2263" t="str">
        <f>IF(OR(HLOOKUP(M$2+$A2263,Sheet2!BY:NL,$B2263,0),HLOOKUP(M$2+$A2263,Sheet2!BY:NL,$B2263,0)&lt;&gt;""),HLOOKUP(M$2+$A2263,Sheet2!BY:NL,$B2263,0),"")</f>
        <v/>
      </c>
      <c r="N2263" t="str">
        <f>IF(OR(HLOOKUP(N$2+$A2263,Sheet2!BZ:NM,$B2263,0),HLOOKUP(N$2+$A2263,Sheet2!BZ:NM,$B2263,0)&lt;&gt;""),HLOOKUP(N$2+$A2263,Sheet2!BZ:NM,$B2263,0),"")</f>
        <v/>
      </c>
      <c r="O2263" t="str">
        <f>IF(OR(HLOOKUP(O$2+$A2263,Sheet2!CA:NN,$B2263,0),HLOOKUP(O$2+$A2263,Sheet2!CA:NN,$B2263,0)&lt;&gt;""),HLOOKUP(O$2+$A2263,Sheet2!CA:NN,$B2263,0),"")</f>
        <v/>
      </c>
      <c r="P2263" t="str">
        <f>IF(OR(HLOOKUP(P$2+$A2263,Sheet2!CB:NO,$B2263,0),HLOOKUP(P$2+$A2263,Sheet2!CB:NO,$B2263,0)&lt;&gt;""),HLOOKUP(P$2+$A2263,Sheet2!CB:NO,$B2263,0),"")</f>
        <v/>
      </c>
      <c r="Q2263" t="str">
        <f>IF(OR(HLOOKUP(Q$2+$A2263,Sheet2!CC:NO,$B2263,0),HLOOKUP(Q$2+$A2263,Sheet2!CC:NO,$B2263,0)&lt;&gt;""),HLOOKUP(Q$2+$A2263,Sheet2!CC:NO,$B2263,0),"")</f>
        <v/>
      </c>
    </row>
    <row r="2264" spans="1:17" x14ac:dyDescent="0.25">
      <c r="A2264" s="64">
        <f t="shared" si="283"/>
        <v>0</v>
      </c>
      <c r="B2264" s="64">
        <f t="shared" si="284"/>
        <v>231</v>
      </c>
      <c r="C2264" s="64">
        <f t="shared" si="285"/>
        <v>1</v>
      </c>
      <c r="D2264" s="64">
        <f t="shared" si="286"/>
        <v>227</v>
      </c>
      <c r="E2264" s="64">
        <f t="shared" si="287"/>
        <v>1131</v>
      </c>
      <c r="F2264" s="64" t="str">
        <f t="shared" si="280"/>
        <v/>
      </c>
      <c r="G2264" s="64" t="str">
        <f t="shared" si="281"/>
        <v/>
      </c>
      <c r="H2264" s="64" t="str">
        <f t="shared" si="282"/>
        <v/>
      </c>
      <c r="I2264" s="80" t="str">
        <f>IFERROR(VLOOKUP(D2264,Sheet2!A:B,2,0),"")</f>
        <v/>
      </c>
      <c r="J2264" s="64" t="str">
        <f>IFERROR(IF(I2264&lt;&gt;"",VLOOKUP(I2264,Sheet2!B:C,2,0),""),"")</f>
        <v/>
      </c>
      <c r="K2264" s="64" t="str">
        <f>IFERROR( IF(I2264&lt;&gt;"", HLOOKUP(L$2+$A2264,Sheet2!BX:NK,2,0),""),"")</f>
        <v/>
      </c>
      <c r="L2264" t="str">
        <f>IF(OR(HLOOKUP(L$2+$A2264,Sheet2!BX:NK,$B2264,0),HLOOKUP(L$2+$A2264,Sheet2!BX:NK,$B2264,0)&lt;&gt;""),HLOOKUP(L$2+$A2264,Sheet2!BX:NK,$B2264,0),"")</f>
        <v/>
      </c>
      <c r="M2264" t="str">
        <f>IF(OR(HLOOKUP(M$2+$A2264,Sheet2!BY:NL,$B2264,0),HLOOKUP(M$2+$A2264,Sheet2!BY:NL,$B2264,0)&lt;&gt;""),HLOOKUP(M$2+$A2264,Sheet2!BY:NL,$B2264,0),"")</f>
        <v/>
      </c>
      <c r="N2264" t="str">
        <f>IF(OR(HLOOKUP(N$2+$A2264,Sheet2!BZ:NM,$B2264,0),HLOOKUP(N$2+$A2264,Sheet2!BZ:NM,$B2264,0)&lt;&gt;""),HLOOKUP(N$2+$A2264,Sheet2!BZ:NM,$B2264,0),"")</f>
        <v/>
      </c>
      <c r="O2264" t="str">
        <f>IF(OR(HLOOKUP(O$2+$A2264,Sheet2!CA:NN,$B2264,0),HLOOKUP(O$2+$A2264,Sheet2!CA:NN,$B2264,0)&lt;&gt;""),HLOOKUP(O$2+$A2264,Sheet2!CA:NN,$B2264,0),"")</f>
        <v/>
      </c>
      <c r="P2264" t="str">
        <f>IF(OR(HLOOKUP(P$2+$A2264,Sheet2!CB:NO,$B2264,0),HLOOKUP(P$2+$A2264,Sheet2!CB:NO,$B2264,0)&lt;&gt;""),HLOOKUP(P$2+$A2264,Sheet2!CB:NO,$B2264,0),"")</f>
        <v/>
      </c>
      <c r="Q2264" t="str">
        <f>IF(OR(HLOOKUP(Q$2+$A2264,Sheet2!CC:NO,$B2264,0),HLOOKUP(Q$2+$A2264,Sheet2!CC:NO,$B2264,0)&lt;&gt;""),HLOOKUP(Q$2+$A2264,Sheet2!CC:NO,$B2264,0),"")</f>
        <v/>
      </c>
    </row>
    <row r="2265" spans="1:17" x14ac:dyDescent="0.25">
      <c r="A2265" s="64">
        <f t="shared" si="283"/>
        <v>6</v>
      </c>
      <c r="B2265" s="64">
        <f t="shared" si="284"/>
        <v>231</v>
      </c>
      <c r="C2265" s="64">
        <f t="shared" si="285"/>
        <v>2</v>
      </c>
      <c r="D2265" s="64">
        <f t="shared" si="286"/>
        <v>227</v>
      </c>
      <c r="E2265" s="64">
        <f t="shared" si="287"/>
        <v>1131</v>
      </c>
      <c r="F2265" s="64" t="str">
        <f t="shared" si="280"/>
        <v/>
      </c>
      <c r="G2265" s="64" t="str">
        <f t="shared" si="281"/>
        <v/>
      </c>
      <c r="H2265" s="64" t="str">
        <f t="shared" si="282"/>
        <v/>
      </c>
      <c r="I2265" s="80" t="str">
        <f>IFERROR(VLOOKUP(D2265,Sheet2!A:B,2,0),"")</f>
        <v/>
      </c>
      <c r="J2265" s="64" t="str">
        <f>IFERROR(IF(I2265&lt;&gt;"",VLOOKUP(I2265,Sheet2!B:C,2,0),""),"")</f>
        <v/>
      </c>
      <c r="K2265" s="64" t="str">
        <f>IFERROR( IF(I2265&lt;&gt;"", HLOOKUP(L$2+$A2265,Sheet2!BX:NK,2,0),""),"")</f>
        <v/>
      </c>
      <c r="L2265" t="str">
        <f>IF(OR(HLOOKUP(L$2+$A2265,Sheet2!BX:NK,$B2265,0),HLOOKUP(L$2+$A2265,Sheet2!BX:NK,$B2265,0)&lt;&gt;""),HLOOKUP(L$2+$A2265,Sheet2!BX:NK,$B2265,0),"")</f>
        <v/>
      </c>
      <c r="M2265" t="str">
        <f>IF(OR(HLOOKUP(M$2+$A2265,Sheet2!BY:NL,$B2265,0),HLOOKUP(M$2+$A2265,Sheet2!BY:NL,$B2265,0)&lt;&gt;""),HLOOKUP(M$2+$A2265,Sheet2!BY:NL,$B2265,0),"")</f>
        <v/>
      </c>
      <c r="N2265" t="str">
        <f>IF(OR(HLOOKUP(N$2+$A2265,Sheet2!BZ:NM,$B2265,0),HLOOKUP(N$2+$A2265,Sheet2!BZ:NM,$B2265,0)&lt;&gt;""),HLOOKUP(N$2+$A2265,Sheet2!BZ:NM,$B2265,0),"")</f>
        <v/>
      </c>
      <c r="O2265" t="str">
        <f>IF(OR(HLOOKUP(O$2+$A2265,Sheet2!CA:NN,$B2265,0),HLOOKUP(O$2+$A2265,Sheet2!CA:NN,$B2265,0)&lt;&gt;""),HLOOKUP(O$2+$A2265,Sheet2!CA:NN,$B2265,0),"")</f>
        <v/>
      </c>
      <c r="P2265" t="str">
        <f>IF(OR(HLOOKUP(P$2+$A2265,Sheet2!CB:NO,$B2265,0),HLOOKUP(P$2+$A2265,Sheet2!CB:NO,$B2265,0)&lt;&gt;""),HLOOKUP(P$2+$A2265,Sheet2!CB:NO,$B2265,0),"")</f>
        <v/>
      </c>
      <c r="Q2265" t="str">
        <f>IF(OR(HLOOKUP(Q$2+$A2265,Sheet2!CC:NO,$B2265,0),HLOOKUP(Q$2+$A2265,Sheet2!CC:NO,$B2265,0)&lt;&gt;""),HLOOKUP(Q$2+$A2265,Sheet2!CC:NO,$B2265,0),"")</f>
        <v/>
      </c>
    </row>
    <row r="2266" spans="1:17" x14ac:dyDescent="0.25">
      <c r="A2266" s="64">
        <f t="shared" si="283"/>
        <v>12</v>
      </c>
      <c r="B2266" s="64">
        <f t="shared" si="284"/>
        <v>231</v>
      </c>
      <c r="C2266" s="64">
        <f t="shared" si="285"/>
        <v>3</v>
      </c>
      <c r="D2266" s="64">
        <f t="shared" si="286"/>
        <v>227</v>
      </c>
      <c r="E2266" s="64">
        <f t="shared" si="287"/>
        <v>1131</v>
      </c>
      <c r="F2266" s="64" t="str">
        <f t="shared" si="280"/>
        <v/>
      </c>
      <c r="G2266" s="64" t="str">
        <f t="shared" si="281"/>
        <v/>
      </c>
      <c r="H2266" s="64" t="str">
        <f t="shared" si="282"/>
        <v/>
      </c>
      <c r="I2266" s="80" t="str">
        <f>IFERROR(VLOOKUP(D2266,Sheet2!A:B,2,0),"")</f>
        <v/>
      </c>
      <c r="J2266" s="64" t="str">
        <f>IFERROR(IF(I2266&lt;&gt;"",VLOOKUP(I2266,Sheet2!B:C,2,0),""),"")</f>
        <v/>
      </c>
      <c r="K2266" s="64" t="str">
        <f>IFERROR( IF(I2266&lt;&gt;"", HLOOKUP(L$2+$A2266,Sheet2!BX:NK,2,0),""),"")</f>
        <v/>
      </c>
      <c r="L2266" t="str">
        <f>IF(OR(HLOOKUP(L$2+$A2266,Sheet2!BX:NK,$B2266,0),HLOOKUP(L$2+$A2266,Sheet2!BX:NK,$B2266,0)&lt;&gt;""),HLOOKUP(L$2+$A2266,Sheet2!BX:NK,$B2266,0),"")</f>
        <v/>
      </c>
      <c r="M2266" t="str">
        <f>IF(OR(HLOOKUP(M$2+$A2266,Sheet2!BY:NL,$B2266,0),HLOOKUP(M$2+$A2266,Sheet2!BY:NL,$B2266,0)&lt;&gt;""),HLOOKUP(M$2+$A2266,Sheet2!BY:NL,$B2266,0),"")</f>
        <v/>
      </c>
      <c r="N2266" t="str">
        <f>IF(OR(HLOOKUP(N$2+$A2266,Sheet2!BZ:NM,$B2266,0),HLOOKUP(N$2+$A2266,Sheet2!BZ:NM,$B2266,0)&lt;&gt;""),HLOOKUP(N$2+$A2266,Sheet2!BZ:NM,$B2266,0),"")</f>
        <v/>
      </c>
      <c r="O2266" t="str">
        <f>IF(OR(HLOOKUP(O$2+$A2266,Sheet2!CA:NN,$B2266,0),HLOOKUP(O$2+$A2266,Sheet2!CA:NN,$B2266,0)&lt;&gt;""),HLOOKUP(O$2+$A2266,Sheet2!CA:NN,$B2266,0),"")</f>
        <v/>
      </c>
      <c r="P2266" t="str">
        <f>IF(OR(HLOOKUP(P$2+$A2266,Sheet2!CB:NO,$B2266,0),HLOOKUP(P$2+$A2266,Sheet2!CB:NO,$B2266,0)&lt;&gt;""),HLOOKUP(P$2+$A2266,Sheet2!CB:NO,$B2266,0),"")</f>
        <v/>
      </c>
      <c r="Q2266" t="str">
        <f>IF(OR(HLOOKUP(Q$2+$A2266,Sheet2!CC:NO,$B2266,0),HLOOKUP(Q$2+$A2266,Sheet2!CC:NO,$B2266,0)&lt;&gt;""),HLOOKUP(Q$2+$A2266,Sheet2!CC:NO,$B2266,0),"")</f>
        <v/>
      </c>
    </row>
    <row r="2267" spans="1:17" x14ac:dyDescent="0.25">
      <c r="A2267" s="64">
        <f t="shared" si="283"/>
        <v>18</v>
      </c>
      <c r="B2267" s="64">
        <f t="shared" si="284"/>
        <v>231</v>
      </c>
      <c r="C2267" s="64">
        <f t="shared" si="285"/>
        <v>4</v>
      </c>
      <c r="D2267" s="64">
        <f t="shared" si="286"/>
        <v>227</v>
      </c>
      <c r="E2267" s="64">
        <f t="shared" si="287"/>
        <v>1131</v>
      </c>
      <c r="F2267" s="64" t="str">
        <f t="shared" si="280"/>
        <v/>
      </c>
      <c r="G2267" s="64" t="str">
        <f t="shared" si="281"/>
        <v/>
      </c>
      <c r="H2267" s="64" t="str">
        <f t="shared" si="282"/>
        <v/>
      </c>
      <c r="I2267" s="80" t="str">
        <f>IFERROR(VLOOKUP(D2267,Sheet2!A:B,2,0),"")</f>
        <v/>
      </c>
      <c r="J2267" s="64" t="str">
        <f>IFERROR(IF(I2267&lt;&gt;"",VLOOKUP(I2267,Sheet2!B:C,2,0),""),"")</f>
        <v/>
      </c>
      <c r="K2267" s="64" t="str">
        <f>IFERROR( IF(I2267&lt;&gt;"", HLOOKUP(L$2+$A2267,Sheet2!BX:NK,2,0),""),"")</f>
        <v/>
      </c>
      <c r="L2267" t="str">
        <f>IF(OR(HLOOKUP(L$2+$A2267,Sheet2!BX:NK,$B2267,0),HLOOKUP(L$2+$A2267,Sheet2!BX:NK,$B2267,0)&lt;&gt;""),HLOOKUP(L$2+$A2267,Sheet2!BX:NK,$B2267,0),"")</f>
        <v/>
      </c>
      <c r="M2267" t="str">
        <f>IF(OR(HLOOKUP(M$2+$A2267,Sheet2!BY:NL,$B2267,0),HLOOKUP(M$2+$A2267,Sheet2!BY:NL,$B2267,0)&lt;&gt;""),HLOOKUP(M$2+$A2267,Sheet2!BY:NL,$B2267,0),"")</f>
        <v/>
      </c>
      <c r="N2267" t="str">
        <f>IF(OR(HLOOKUP(N$2+$A2267,Sheet2!BZ:NM,$B2267,0),HLOOKUP(N$2+$A2267,Sheet2!BZ:NM,$B2267,0)&lt;&gt;""),HLOOKUP(N$2+$A2267,Sheet2!BZ:NM,$B2267,0),"")</f>
        <v/>
      </c>
      <c r="O2267" t="str">
        <f>IF(OR(HLOOKUP(O$2+$A2267,Sheet2!CA:NN,$B2267,0),HLOOKUP(O$2+$A2267,Sheet2!CA:NN,$B2267,0)&lt;&gt;""),HLOOKUP(O$2+$A2267,Sheet2!CA:NN,$B2267,0),"")</f>
        <v/>
      </c>
      <c r="P2267" t="str">
        <f>IF(OR(HLOOKUP(P$2+$A2267,Sheet2!CB:NO,$B2267,0),HLOOKUP(P$2+$A2267,Sheet2!CB:NO,$B2267,0)&lt;&gt;""),HLOOKUP(P$2+$A2267,Sheet2!CB:NO,$B2267,0),"")</f>
        <v/>
      </c>
      <c r="Q2267" t="str">
        <f>IF(OR(HLOOKUP(Q$2+$A2267,Sheet2!CC:NO,$B2267,0),HLOOKUP(Q$2+$A2267,Sheet2!CC:NO,$B2267,0)&lt;&gt;""),HLOOKUP(Q$2+$A2267,Sheet2!CC:NO,$B2267,0),"")</f>
        <v/>
      </c>
    </row>
    <row r="2268" spans="1:17" x14ac:dyDescent="0.25">
      <c r="A2268" s="64">
        <f t="shared" si="283"/>
        <v>24</v>
      </c>
      <c r="B2268" s="64">
        <f t="shared" si="284"/>
        <v>231</v>
      </c>
      <c r="C2268" s="64">
        <f t="shared" si="285"/>
        <v>5</v>
      </c>
      <c r="D2268" s="64">
        <f t="shared" si="286"/>
        <v>227</v>
      </c>
      <c r="E2268" s="64">
        <f t="shared" si="287"/>
        <v>1131</v>
      </c>
      <c r="F2268" s="64" t="str">
        <f t="shared" si="280"/>
        <v/>
      </c>
      <c r="G2268" s="64" t="str">
        <f t="shared" si="281"/>
        <v/>
      </c>
      <c r="H2268" s="64" t="str">
        <f t="shared" si="282"/>
        <v/>
      </c>
      <c r="I2268" s="80" t="str">
        <f>IFERROR(VLOOKUP(D2268,Sheet2!A:B,2,0),"")</f>
        <v/>
      </c>
      <c r="J2268" s="64" t="str">
        <f>IFERROR(IF(I2268&lt;&gt;"",VLOOKUP(I2268,Sheet2!B:C,2,0),""),"")</f>
        <v/>
      </c>
      <c r="K2268" s="64" t="str">
        <f>IFERROR( IF(I2268&lt;&gt;"", HLOOKUP(L$2+$A2268,Sheet2!BX:NK,2,0),""),"")</f>
        <v/>
      </c>
      <c r="L2268" t="str">
        <f>IF(OR(HLOOKUP(L$2+$A2268,Sheet2!BX:NK,$B2268,0),HLOOKUP(L$2+$A2268,Sheet2!BX:NK,$B2268,0)&lt;&gt;""),HLOOKUP(L$2+$A2268,Sheet2!BX:NK,$B2268,0),"")</f>
        <v/>
      </c>
      <c r="M2268" t="str">
        <f>IF(OR(HLOOKUP(M$2+$A2268,Sheet2!BY:NL,$B2268,0),HLOOKUP(M$2+$A2268,Sheet2!BY:NL,$B2268,0)&lt;&gt;""),HLOOKUP(M$2+$A2268,Sheet2!BY:NL,$B2268,0),"")</f>
        <v/>
      </c>
      <c r="N2268" t="str">
        <f>IF(OR(HLOOKUP(N$2+$A2268,Sheet2!BZ:NM,$B2268,0),HLOOKUP(N$2+$A2268,Sheet2!BZ:NM,$B2268,0)&lt;&gt;""),HLOOKUP(N$2+$A2268,Sheet2!BZ:NM,$B2268,0),"")</f>
        <v/>
      </c>
      <c r="O2268" t="str">
        <f>IF(OR(HLOOKUP(O$2+$A2268,Sheet2!CA:NN,$B2268,0),HLOOKUP(O$2+$A2268,Sheet2!CA:NN,$B2268,0)&lt;&gt;""),HLOOKUP(O$2+$A2268,Sheet2!CA:NN,$B2268,0),"")</f>
        <v/>
      </c>
      <c r="P2268" t="str">
        <f>IF(OR(HLOOKUP(P$2+$A2268,Sheet2!CB:NO,$B2268,0),HLOOKUP(P$2+$A2268,Sheet2!CB:NO,$B2268,0)&lt;&gt;""),HLOOKUP(P$2+$A2268,Sheet2!CB:NO,$B2268,0),"")</f>
        <v/>
      </c>
      <c r="Q2268" t="str">
        <f>IF(OR(HLOOKUP(Q$2+$A2268,Sheet2!CC:NO,$B2268,0),HLOOKUP(Q$2+$A2268,Sheet2!CC:NO,$B2268,0)&lt;&gt;""),HLOOKUP(Q$2+$A2268,Sheet2!CC:NO,$B2268,0),"")</f>
        <v/>
      </c>
    </row>
    <row r="2269" spans="1:17" x14ac:dyDescent="0.25">
      <c r="A2269" s="64">
        <f t="shared" si="283"/>
        <v>30</v>
      </c>
      <c r="B2269" s="64">
        <f t="shared" si="284"/>
        <v>231</v>
      </c>
      <c r="C2269" s="64">
        <f t="shared" si="285"/>
        <v>6</v>
      </c>
      <c r="D2269" s="64">
        <f t="shared" si="286"/>
        <v>227</v>
      </c>
      <c r="E2269" s="64">
        <f t="shared" si="287"/>
        <v>1131</v>
      </c>
      <c r="F2269" s="64" t="str">
        <f t="shared" si="280"/>
        <v/>
      </c>
      <c r="G2269" s="64" t="str">
        <f t="shared" si="281"/>
        <v/>
      </c>
      <c r="H2269" s="64" t="str">
        <f t="shared" si="282"/>
        <v/>
      </c>
      <c r="I2269" s="80" t="str">
        <f>IFERROR(VLOOKUP(D2269,Sheet2!A:B,2,0),"")</f>
        <v/>
      </c>
      <c r="J2269" s="64" t="str">
        <f>IFERROR(IF(I2269&lt;&gt;"",VLOOKUP(I2269,Sheet2!B:C,2,0),""),"")</f>
        <v/>
      </c>
      <c r="K2269" s="64" t="str">
        <f>IFERROR( IF(I2269&lt;&gt;"", HLOOKUP(L$2+$A2269,Sheet2!BX:NK,2,0),""),"")</f>
        <v/>
      </c>
      <c r="L2269" t="str">
        <f>IF(OR(HLOOKUP(L$2+$A2269,Sheet2!BX:NK,$B2269,0),HLOOKUP(L$2+$A2269,Sheet2!BX:NK,$B2269,0)&lt;&gt;""),HLOOKUP(L$2+$A2269,Sheet2!BX:NK,$B2269,0),"")</f>
        <v/>
      </c>
      <c r="M2269" t="str">
        <f>IF(OR(HLOOKUP(M$2+$A2269,Sheet2!BY:NL,$B2269,0),HLOOKUP(M$2+$A2269,Sheet2!BY:NL,$B2269,0)&lt;&gt;""),HLOOKUP(M$2+$A2269,Sheet2!BY:NL,$B2269,0),"")</f>
        <v/>
      </c>
      <c r="N2269" t="str">
        <f>IF(OR(HLOOKUP(N$2+$A2269,Sheet2!BZ:NM,$B2269,0),HLOOKUP(N$2+$A2269,Sheet2!BZ:NM,$B2269,0)&lt;&gt;""),HLOOKUP(N$2+$A2269,Sheet2!BZ:NM,$B2269,0),"")</f>
        <v/>
      </c>
      <c r="O2269" t="str">
        <f>IF(OR(HLOOKUP(O$2+$A2269,Sheet2!CA:NN,$B2269,0),HLOOKUP(O$2+$A2269,Sheet2!CA:NN,$B2269,0)&lt;&gt;""),HLOOKUP(O$2+$A2269,Sheet2!CA:NN,$B2269,0),"")</f>
        <v/>
      </c>
      <c r="P2269" t="str">
        <f>IF(OR(HLOOKUP(P$2+$A2269,Sheet2!CB:NO,$B2269,0),HLOOKUP(P$2+$A2269,Sheet2!CB:NO,$B2269,0)&lt;&gt;""),HLOOKUP(P$2+$A2269,Sheet2!CB:NO,$B2269,0),"")</f>
        <v/>
      </c>
      <c r="Q2269" t="str">
        <f>IF(OR(HLOOKUP(Q$2+$A2269,Sheet2!CC:NO,$B2269,0),HLOOKUP(Q$2+$A2269,Sheet2!CC:NO,$B2269,0)&lt;&gt;""),HLOOKUP(Q$2+$A2269,Sheet2!CC:NO,$B2269,0),"")</f>
        <v/>
      </c>
    </row>
    <row r="2270" spans="1:17" x14ac:dyDescent="0.25">
      <c r="A2270" s="64">
        <f t="shared" si="283"/>
        <v>36</v>
      </c>
      <c r="B2270" s="64">
        <f t="shared" si="284"/>
        <v>231</v>
      </c>
      <c r="C2270" s="64">
        <f t="shared" si="285"/>
        <v>7</v>
      </c>
      <c r="D2270" s="64">
        <f t="shared" si="286"/>
        <v>227</v>
      </c>
      <c r="E2270" s="64">
        <f t="shared" si="287"/>
        <v>1131</v>
      </c>
      <c r="F2270" s="64" t="str">
        <f t="shared" si="280"/>
        <v/>
      </c>
      <c r="G2270" s="64" t="str">
        <f t="shared" si="281"/>
        <v/>
      </c>
      <c r="H2270" s="64" t="str">
        <f t="shared" si="282"/>
        <v/>
      </c>
      <c r="I2270" s="80" t="str">
        <f>IFERROR(VLOOKUP(D2270,Sheet2!A:B,2,0),"")</f>
        <v/>
      </c>
      <c r="J2270" s="64" t="str">
        <f>IFERROR(IF(I2270&lt;&gt;"",VLOOKUP(I2270,Sheet2!B:C,2,0),""),"")</f>
        <v/>
      </c>
      <c r="K2270" s="64" t="str">
        <f>IFERROR( IF(I2270&lt;&gt;"", HLOOKUP(L$2+$A2270,Sheet2!BX:NK,2,0),""),"")</f>
        <v/>
      </c>
      <c r="L2270" t="str">
        <f>IF(OR(HLOOKUP(L$2+$A2270,Sheet2!BX:NK,$B2270,0),HLOOKUP(L$2+$A2270,Sheet2!BX:NK,$B2270,0)&lt;&gt;""),HLOOKUP(L$2+$A2270,Sheet2!BX:NK,$B2270,0),"")</f>
        <v/>
      </c>
      <c r="M2270" t="str">
        <f>IF(OR(HLOOKUP(M$2+$A2270,Sheet2!BY:NL,$B2270,0),HLOOKUP(M$2+$A2270,Sheet2!BY:NL,$B2270,0)&lt;&gt;""),HLOOKUP(M$2+$A2270,Sheet2!BY:NL,$B2270,0),"")</f>
        <v/>
      </c>
      <c r="N2270" t="str">
        <f>IF(OR(HLOOKUP(N$2+$A2270,Sheet2!BZ:NM,$B2270,0),HLOOKUP(N$2+$A2270,Sheet2!BZ:NM,$B2270,0)&lt;&gt;""),HLOOKUP(N$2+$A2270,Sheet2!BZ:NM,$B2270,0),"")</f>
        <v/>
      </c>
      <c r="O2270" t="str">
        <f>IF(OR(HLOOKUP(O$2+$A2270,Sheet2!CA:NN,$B2270,0),HLOOKUP(O$2+$A2270,Sheet2!CA:NN,$B2270,0)&lt;&gt;""),HLOOKUP(O$2+$A2270,Sheet2!CA:NN,$B2270,0),"")</f>
        <v/>
      </c>
      <c r="P2270" t="str">
        <f>IF(OR(HLOOKUP(P$2+$A2270,Sheet2!CB:NO,$B2270,0),HLOOKUP(P$2+$A2270,Sheet2!CB:NO,$B2270,0)&lt;&gt;""),HLOOKUP(P$2+$A2270,Sheet2!CB:NO,$B2270,0),"")</f>
        <v/>
      </c>
      <c r="Q2270" t="str">
        <f>IF(OR(HLOOKUP(Q$2+$A2270,Sheet2!CC:NO,$B2270,0),HLOOKUP(Q$2+$A2270,Sheet2!CC:NO,$B2270,0)&lt;&gt;""),HLOOKUP(Q$2+$A2270,Sheet2!CC:NO,$B2270,0),"")</f>
        <v/>
      </c>
    </row>
    <row r="2271" spans="1:17" x14ac:dyDescent="0.25">
      <c r="A2271" s="64">
        <f t="shared" si="283"/>
        <v>42</v>
      </c>
      <c r="B2271" s="64">
        <f t="shared" si="284"/>
        <v>231</v>
      </c>
      <c r="C2271" s="64">
        <f t="shared" si="285"/>
        <v>8</v>
      </c>
      <c r="D2271" s="64">
        <f t="shared" si="286"/>
        <v>227</v>
      </c>
      <c r="E2271" s="64">
        <f t="shared" si="287"/>
        <v>1131</v>
      </c>
      <c r="F2271" s="64" t="str">
        <f t="shared" si="280"/>
        <v/>
      </c>
      <c r="G2271" s="64" t="str">
        <f t="shared" si="281"/>
        <v/>
      </c>
      <c r="H2271" s="64" t="str">
        <f t="shared" si="282"/>
        <v/>
      </c>
      <c r="I2271" s="80" t="str">
        <f>IFERROR(VLOOKUP(D2271,Sheet2!A:B,2,0),"")</f>
        <v/>
      </c>
      <c r="J2271" s="64" t="str">
        <f>IFERROR(IF(I2271&lt;&gt;"",VLOOKUP(I2271,Sheet2!B:C,2,0),""),"")</f>
        <v/>
      </c>
      <c r="K2271" s="64" t="str">
        <f>IFERROR( IF(I2271&lt;&gt;"", HLOOKUP(L$2+$A2271,Sheet2!BX:NK,2,0),""),"")</f>
        <v/>
      </c>
      <c r="L2271" t="str">
        <f>IF(OR(HLOOKUP(L$2+$A2271,Sheet2!BX:NK,$B2271,0),HLOOKUP(L$2+$A2271,Sheet2!BX:NK,$B2271,0)&lt;&gt;""),HLOOKUP(L$2+$A2271,Sheet2!BX:NK,$B2271,0),"")</f>
        <v/>
      </c>
      <c r="M2271" t="str">
        <f>IF(OR(HLOOKUP(M$2+$A2271,Sheet2!BY:NL,$B2271,0),HLOOKUP(M$2+$A2271,Sheet2!BY:NL,$B2271,0)&lt;&gt;""),HLOOKUP(M$2+$A2271,Sheet2!BY:NL,$B2271,0),"")</f>
        <v/>
      </c>
      <c r="N2271" t="str">
        <f>IF(OR(HLOOKUP(N$2+$A2271,Sheet2!BZ:NM,$B2271,0),HLOOKUP(N$2+$A2271,Sheet2!BZ:NM,$B2271,0)&lt;&gt;""),HLOOKUP(N$2+$A2271,Sheet2!BZ:NM,$B2271,0),"")</f>
        <v/>
      </c>
      <c r="O2271" t="str">
        <f>IF(OR(HLOOKUP(O$2+$A2271,Sheet2!CA:NN,$B2271,0),HLOOKUP(O$2+$A2271,Sheet2!CA:NN,$B2271,0)&lt;&gt;""),HLOOKUP(O$2+$A2271,Sheet2!CA:NN,$B2271,0),"")</f>
        <v/>
      </c>
      <c r="P2271" t="str">
        <f>IF(OR(HLOOKUP(P$2+$A2271,Sheet2!CB:NO,$B2271,0),HLOOKUP(P$2+$A2271,Sheet2!CB:NO,$B2271,0)&lt;&gt;""),HLOOKUP(P$2+$A2271,Sheet2!CB:NO,$B2271,0),"")</f>
        <v/>
      </c>
      <c r="Q2271" t="str">
        <f>IF(OR(HLOOKUP(Q$2+$A2271,Sheet2!CC:NO,$B2271,0),HLOOKUP(Q$2+$A2271,Sheet2!CC:NO,$B2271,0)&lt;&gt;""),HLOOKUP(Q$2+$A2271,Sheet2!CC:NO,$B2271,0),"")</f>
        <v/>
      </c>
    </row>
    <row r="2272" spans="1:17" x14ac:dyDescent="0.25">
      <c r="A2272" s="64">
        <f t="shared" si="283"/>
        <v>48</v>
      </c>
      <c r="B2272" s="64">
        <f t="shared" si="284"/>
        <v>231</v>
      </c>
      <c r="C2272" s="64">
        <f t="shared" si="285"/>
        <v>9</v>
      </c>
      <c r="D2272" s="64">
        <f t="shared" si="286"/>
        <v>227</v>
      </c>
      <c r="E2272" s="64">
        <f t="shared" si="287"/>
        <v>1131</v>
      </c>
      <c r="F2272" s="64" t="str">
        <f t="shared" si="280"/>
        <v/>
      </c>
      <c r="G2272" s="64" t="str">
        <f t="shared" si="281"/>
        <v/>
      </c>
      <c r="H2272" s="64" t="str">
        <f t="shared" si="282"/>
        <v/>
      </c>
      <c r="I2272" s="80" t="str">
        <f>IFERROR(VLOOKUP(D2272,Sheet2!A:B,2,0),"")</f>
        <v/>
      </c>
      <c r="J2272" s="64" t="str">
        <f>IFERROR(IF(I2272&lt;&gt;"",VLOOKUP(I2272,Sheet2!B:C,2,0),""),"")</f>
        <v/>
      </c>
      <c r="K2272" s="64" t="str">
        <f>IFERROR( IF(I2272&lt;&gt;"", HLOOKUP(L$2+$A2272,Sheet2!BX:NK,2,0),""),"")</f>
        <v/>
      </c>
      <c r="L2272" t="str">
        <f>IF(OR(HLOOKUP(L$2+$A2272,Sheet2!BX:NK,$B2272,0),HLOOKUP(L$2+$A2272,Sheet2!BX:NK,$B2272,0)&lt;&gt;""),HLOOKUP(L$2+$A2272,Sheet2!BX:NK,$B2272,0),"")</f>
        <v/>
      </c>
      <c r="M2272" t="str">
        <f>IF(OR(HLOOKUP(M$2+$A2272,Sheet2!BY:NL,$B2272,0),HLOOKUP(M$2+$A2272,Sheet2!BY:NL,$B2272,0)&lt;&gt;""),HLOOKUP(M$2+$A2272,Sheet2!BY:NL,$B2272,0),"")</f>
        <v/>
      </c>
      <c r="N2272" t="str">
        <f>IF(OR(HLOOKUP(N$2+$A2272,Sheet2!BZ:NM,$B2272,0),HLOOKUP(N$2+$A2272,Sheet2!BZ:NM,$B2272,0)&lt;&gt;""),HLOOKUP(N$2+$A2272,Sheet2!BZ:NM,$B2272,0),"")</f>
        <v/>
      </c>
      <c r="O2272" t="str">
        <f>IF(OR(HLOOKUP(O$2+$A2272,Sheet2!CA:NN,$B2272,0),HLOOKUP(O$2+$A2272,Sheet2!CA:NN,$B2272,0)&lt;&gt;""),HLOOKUP(O$2+$A2272,Sheet2!CA:NN,$B2272,0),"")</f>
        <v/>
      </c>
      <c r="P2272" t="str">
        <f>IF(OR(HLOOKUP(P$2+$A2272,Sheet2!CB:NO,$B2272,0),HLOOKUP(P$2+$A2272,Sheet2!CB:NO,$B2272,0)&lt;&gt;""),HLOOKUP(P$2+$A2272,Sheet2!CB:NO,$B2272,0),"")</f>
        <v/>
      </c>
      <c r="Q2272" t="str">
        <f>IF(OR(HLOOKUP(Q$2+$A2272,Sheet2!CC:NO,$B2272,0),HLOOKUP(Q$2+$A2272,Sheet2!CC:NO,$B2272,0)&lt;&gt;""),HLOOKUP(Q$2+$A2272,Sheet2!CC:NO,$B2272,0),"")</f>
        <v/>
      </c>
    </row>
    <row r="2273" spans="1:17" x14ac:dyDescent="0.25">
      <c r="A2273" s="64">
        <f t="shared" si="283"/>
        <v>54</v>
      </c>
      <c r="B2273" s="64">
        <f t="shared" si="284"/>
        <v>231</v>
      </c>
      <c r="C2273" s="64">
        <f t="shared" si="285"/>
        <v>10</v>
      </c>
      <c r="D2273" s="64">
        <f t="shared" si="286"/>
        <v>227</v>
      </c>
      <c r="E2273" s="64">
        <f t="shared" si="287"/>
        <v>1131</v>
      </c>
      <c r="F2273" s="64" t="str">
        <f t="shared" si="280"/>
        <v/>
      </c>
      <c r="G2273" s="64" t="str">
        <f t="shared" si="281"/>
        <v/>
      </c>
      <c r="H2273" s="64" t="str">
        <f t="shared" si="282"/>
        <v/>
      </c>
      <c r="I2273" s="80" t="str">
        <f>IFERROR(VLOOKUP(D2273,Sheet2!A:B,2,0),"")</f>
        <v/>
      </c>
      <c r="J2273" s="64" t="str">
        <f>IFERROR(IF(I2273&lt;&gt;"",VLOOKUP(I2273,Sheet2!B:C,2,0),""),"")</f>
        <v/>
      </c>
      <c r="K2273" s="64" t="str">
        <f>IFERROR( IF(I2273&lt;&gt;"", HLOOKUP(L$2+$A2273,Sheet2!BX:NK,2,0),""),"")</f>
        <v/>
      </c>
      <c r="L2273" t="str">
        <f>IF(OR(HLOOKUP(L$2+$A2273,Sheet2!BX:NK,$B2273,0),HLOOKUP(L$2+$A2273,Sheet2!BX:NK,$B2273,0)&lt;&gt;""),HLOOKUP(L$2+$A2273,Sheet2!BX:NK,$B2273,0),"")</f>
        <v/>
      </c>
      <c r="M2273" t="str">
        <f>IF(OR(HLOOKUP(M$2+$A2273,Sheet2!BY:NL,$B2273,0),HLOOKUP(M$2+$A2273,Sheet2!BY:NL,$B2273,0)&lt;&gt;""),HLOOKUP(M$2+$A2273,Sheet2!BY:NL,$B2273,0),"")</f>
        <v/>
      </c>
      <c r="N2273" t="str">
        <f>IF(OR(HLOOKUP(N$2+$A2273,Sheet2!BZ:NM,$B2273,0),HLOOKUP(N$2+$A2273,Sheet2!BZ:NM,$B2273,0)&lt;&gt;""),HLOOKUP(N$2+$A2273,Sheet2!BZ:NM,$B2273,0),"")</f>
        <v/>
      </c>
      <c r="O2273" t="str">
        <f>IF(OR(HLOOKUP(O$2+$A2273,Sheet2!CA:NN,$B2273,0),HLOOKUP(O$2+$A2273,Sheet2!CA:NN,$B2273,0)&lt;&gt;""),HLOOKUP(O$2+$A2273,Sheet2!CA:NN,$B2273,0),"")</f>
        <v/>
      </c>
      <c r="P2273" t="str">
        <f>IF(OR(HLOOKUP(P$2+$A2273,Sheet2!CB:NO,$B2273,0),HLOOKUP(P$2+$A2273,Sheet2!CB:NO,$B2273,0)&lt;&gt;""),HLOOKUP(P$2+$A2273,Sheet2!CB:NO,$B2273,0),"")</f>
        <v/>
      </c>
      <c r="Q2273" t="str">
        <f>IF(OR(HLOOKUP(Q$2+$A2273,Sheet2!CC:NO,$B2273,0),HLOOKUP(Q$2+$A2273,Sheet2!CC:NO,$B2273,0)&lt;&gt;""),HLOOKUP(Q$2+$A2273,Sheet2!CC:NO,$B2273,0),"")</f>
        <v/>
      </c>
    </row>
    <row r="2274" spans="1:17" x14ac:dyDescent="0.25">
      <c r="A2274" s="64">
        <f t="shared" si="283"/>
        <v>0</v>
      </c>
      <c r="B2274" s="64">
        <f t="shared" si="284"/>
        <v>232</v>
      </c>
      <c r="C2274" s="64">
        <f t="shared" si="285"/>
        <v>1</v>
      </c>
      <c r="D2274" s="64">
        <f t="shared" si="286"/>
        <v>228</v>
      </c>
      <c r="E2274" s="64">
        <f t="shared" si="287"/>
        <v>1136</v>
      </c>
      <c r="F2274" s="64" t="str">
        <f t="shared" si="280"/>
        <v/>
      </c>
      <c r="G2274" s="64" t="str">
        <f t="shared" si="281"/>
        <v/>
      </c>
      <c r="H2274" s="64" t="str">
        <f t="shared" si="282"/>
        <v/>
      </c>
      <c r="I2274" s="80" t="str">
        <f>IFERROR(VLOOKUP(D2274,Sheet2!A:B,2,0),"")</f>
        <v/>
      </c>
      <c r="J2274" s="64" t="str">
        <f>IFERROR(IF(I2274&lt;&gt;"",VLOOKUP(I2274,Sheet2!B:C,2,0),""),"")</f>
        <v/>
      </c>
      <c r="K2274" s="64" t="str">
        <f>IFERROR( IF(I2274&lt;&gt;"", HLOOKUP(L$2+$A2274,Sheet2!BX:NK,2,0),""),"")</f>
        <v/>
      </c>
      <c r="L2274" t="str">
        <f>IF(OR(HLOOKUP(L$2+$A2274,Sheet2!BX:NK,$B2274,0),HLOOKUP(L$2+$A2274,Sheet2!BX:NK,$B2274,0)&lt;&gt;""),HLOOKUP(L$2+$A2274,Sheet2!BX:NK,$B2274,0),"")</f>
        <v/>
      </c>
      <c r="M2274" t="str">
        <f>IF(OR(HLOOKUP(M$2+$A2274,Sheet2!BY:NL,$B2274,0),HLOOKUP(M$2+$A2274,Sheet2!BY:NL,$B2274,0)&lt;&gt;""),HLOOKUP(M$2+$A2274,Sheet2!BY:NL,$B2274,0),"")</f>
        <v/>
      </c>
      <c r="N2274" t="str">
        <f>IF(OR(HLOOKUP(N$2+$A2274,Sheet2!BZ:NM,$B2274,0),HLOOKUP(N$2+$A2274,Sheet2!BZ:NM,$B2274,0)&lt;&gt;""),HLOOKUP(N$2+$A2274,Sheet2!BZ:NM,$B2274,0),"")</f>
        <v/>
      </c>
      <c r="O2274" t="str">
        <f>IF(OR(HLOOKUP(O$2+$A2274,Sheet2!CA:NN,$B2274,0),HLOOKUP(O$2+$A2274,Sheet2!CA:NN,$B2274,0)&lt;&gt;""),HLOOKUP(O$2+$A2274,Sheet2!CA:NN,$B2274,0),"")</f>
        <v/>
      </c>
      <c r="P2274" t="str">
        <f>IF(OR(HLOOKUP(P$2+$A2274,Sheet2!CB:NO,$B2274,0),HLOOKUP(P$2+$A2274,Sheet2!CB:NO,$B2274,0)&lt;&gt;""),HLOOKUP(P$2+$A2274,Sheet2!CB:NO,$B2274,0),"")</f>
        <v/>
      </c>
      <c r="Q2274" t="str">
        <f>IF(OR(HLOOKUP(Q$2+$A2274,Sheet2!CC:NO,$B2274,0),HLOOKUP(Q$2+$A2274,Sheet2!CC:NO,$B2274,0)&lt;&gt;""),HLOOKUP(Q$2+$A2274,Sheet2!CC:NO,$B2274,0),"")</f>
        <v/>
      </c>
    </row>
    <row r="2275" spans="1:17" x14ac:dyDescent="0.25">
      <c r="A2275" s="64">
        <f t="shared" si="283"/>
        <v>6</v>
      </c>
      <c r="B2275" s="64">
        <f t="shared" si="284"/>
        <v>232</v>
      </c>
      <c r="C2275" s="64">
        <f t="shared" si="285"/>
        <v>2</v>
      </c>
      <c r="D2275" s="64">
        <f t="shared" si="286"/>
        <v>228</v>
      </c>
      <c r="E2275" s="64">
        <f t="shared" si="287"/>
        <v>1136</v>
      </c>
      <c r="F2275" s="64" t="str">
        <f t="shared" si="280"/>
        <v/>
      </c>
      <c r="G2275" s="64" t="str">
        <f t="shared" si="281"/>
        <v/>
      </c>
      <c r="H2275" s="64" t="str">
        <f t="shared" si="282"/>
        <v/>
      </c>
      <c r="I2275" s="80" t="str">
        <f>IFERROR(VLOOKUP(D2275,Sheet2!A:B,2,0),"")</f>
        <v/>
      </c>
      <c r="J2275" s="64" t="str">
        <f>IFERROR(IF(I2275&lt;&gt;"",VLOOKUP(I2275,Sheet2!B:C,2,0),""),"")</f>
        <v/>
      </c>
      <c r="K2275" s="64" t="str">
        <f>IFERROR( IF(I2275&lt;&gt;"", HLOOKUP(L$2+$A2275,Sheet2!BX:NK,2,0),""),"")</f>
        <v/>
      </c>
      <c r="L2275" t="str">
        <f>IF(OR(HLOOKUP(L$2+$A2275,Sheet2!BX:NK,$B2275,0),HLOOKUP(L$2+$A2275,Sheet2!BX:NK,$B2275,0)&lt;&gt;""),HLOOKUP(L$2+$A2275,Sheet2!BX:NK,$B2275,0),"")</f>
        <v/>
      </c>
      <c r="M2275" t="str">
        <f>IF(OR(HLOOKUP(M$2+$A2275,Sheet2!BY:NL,$B2275,0),HLOOKUP(M$2+$A2275,Sheet2!BY:NL,$B2275,0)&lt;&gt;""),HLOOKUP(M$2+$A2275,Sheet2!BY:NL,$B2275,0),"")</f>
        <v/>
      </c>
      <c r="N2275" t="str">
        <f>IF(OR(HLOOKUP(N$2+$A2275,Sheet2!BZ:NM,$B2275,0),HLOOKUP(N$2+$A2275,Sheet2!BZ:NM,$B2275,0)&lt;&gt;""),HLOOKUP(N$2+$A2275,Sheet2!BZ:NM,$B2275,0),"")</f>
        <v/>
      </c>
      <c r="O2275" t="str">
        <f>IF(OR(HLOOKUP(O$2+$A2275,Sheet2!CA:NN,$B2275,0),HLOOKUP(O$2+$A2275,Sheet2!CA:NN,$B2275,0)&lt;&gt;""),HLOOKUP(O$2+$A2275,Sheet2!CA:NN,$B2275,0),"")</f>
        <v/>
      </c>
      <c r="P2275" t="str">
        <f>IF(OR(HLOOKUP(P$2+$A2275,Sheet2!CB:NO,$B2275,0),HLOOKUP(P$2+$A2275,Sheet2!CB:NO,$B2275,0)&lt;&gt;""),HLOOKUP(P$2+$A2275,Sheet2!CB:NO,$B2275,0),"")</f>
        <v/>
      </c>
      <c r="Q2275" t="str">
        <f>IF(OR(HLOOKUP(Q$2+$A2275,Sheet2!CC:NO,$B2275,0),HLOOKUP(Q$2+$A2275,Sheet2!CC:NO,$B2275,0)&lt;&gt;""),HLOOKUP(Q$2+$A2275,Sheet2!CC:NO,$B2275,0),"")</f>
        <v/>
      </c>
    </row>
    <row r="2276" spans="1:17" x14ac:dyDescent="0.25">
      <c r="A2276" s="64">
        <f t="shared" si="283"/>
        <v>12</v>
      </c>
      <c r="B2276" s="64">
        <f t="shared" si="284"/>
        <v>232</v>
      </c>
      <c r="C2276" s="64">
        <f t="shared" si="285"/>
        <v>3</v>
      </c>
      <c r="D2276" s="64">
        <f t="shared" si="286"/>
        <v>228</v>
      </c>
      <c r="E2276" s="64">
        <f t="shared" si="287"/>
        <v>1136</v>
      </c>
      <c r="F2276" s="64" t="str">
        <f t="shared" si="280"/>
        <v/>
      </c>
      <c r="G2276" s="64" t="str">
        <f t="shared" si="281"/>
        <v/>
      </c>
      <c r="H2276" s="64" t="str">
        <f t="shared" si="282"/>
        <v/>
      </c>
      <c r="I2276" s="80" t="str">
        <f>IFERROR(VLOOKUP(D2276,Sheet2!A:B,2,0),"")</f>
        <v/>
      </c>
      <c r="J2276" s="64" t="str">
        <f>IFERROR(IF(I2276&lt;&gt;"",VLOOKUP(I2276,Sheet2!B:C,2,0),""),"")</f>
        <v/>
      </c>
      <c r="K2276" s="64" t="str">
        <f>IFERROR( IF(I2276&lt;&gt;"", HLOOKUP(L$2+$A2276,Sheet2!BX:NK,2,0),""),"")</f>
        <v/>
      </c>
      <c r="L2276" t="str">
        <f>IF(OR(HLOOKUP(L$2+$A2276,Sheet2!BX:NK,$B2276,0),HLOOKUP(L$2+$A2276,Sheet2!BX:NK,$B2276,0)&lt;&gt;""),HLOOKUP(L$2+$A2276,Sheet2!BX:NK,$B2276,0),"")</f>
        <v/>
      </c>
      <c r="M2276" t="str">
        <f>IF(OR(HLOOKUP(M$2+$A2276,Sheet2!BY:NL,$B2276,0),HLOOKUP(M$2+$A2276,Sheet2!BY:NL,$B2276,0)&lt;&gt;""),HLOOKUP(M$2+$A2276,Sheet2!BY:NL,$B2276,0),"")</f>
        <v/>
      </c>
      <c r="N2276" t="str">
        <f>IF(OR(HLOOKUP(N$2+$A2276,Sheet2!BZ:NM,$B2276,0),HLOOKUP(N$2+$A2276,Sheet2!BZ:NM,$B2276,0)&lt;&gt;""),HLOOKUP(N$2+$A2276,Sheet2!BZ:NM,$B2276,0),"")</f>
        <v/>
      </c>
      <c r="O2276" t="str">
        <f>IF(OR(HLOOKUP(O$2+$A2276,Sheet2!CA:NN,$B2276,0),HLOOKUP(O$2+$A2276,Sheet2!CA:NN,$B2276,0)&lt;&gt;""),HLOOKUP(O$2+$A2276,Sheet2!CA:NN,$B2276,0),"")</f>
        <v/>
      </c>
      <c r="P2276" t="str">
        <f>IF(OR(HLOOKUP(P$2+$A2276,Sheet2!CB:NO,$B2276,0),HLOOKUP(P$2+$A2276,Sheet2!CB:NO,$B2276,0)&lt;&gt;""),HLOOKUP(P$2+$A2276,Sheet2!CB:NO,$B2276,0),"")</f>
        <v/>
      </c>
      <c r="Q2276" t="str">
        <f>IF(OR(HLOOKUP(Q$2+$A2276,Sheet2!CC:NO,$B2276,0),HLOOKUP(Q$2+$A2276,Sheet2!CC:NO,$B2276,0)&lt;&gt;""),HLOOKUP(Q$2+$A2276,Sheet2!CC:NO,$B2276,0),"")</f>
        <v/>
      </c>
    </row>
    <row r="2277" spans="1:17" x14ac:dyDescent="0.25">
      <c r="A2277" s="64">
        <f t="shared" si="283"/>
        <v>18</v>
      </c>
      <c r="B2277" s="64">
        <f t="shared" si="284"/>
        <v>232</v>
      </c>
      <c r="C2277" s="64">
        <f t="shared" si="285"/>
        <v>4</v>
      </c>
      <c r="D2277" s="64">
        <f t="shared" si="286"/>
        <v>228</v>
      </c>
      <c r="E2277" s="64">
        <f t="shared" si="287"/>
        <v>1136</v>
      </c>
      <c r="F2277" s="64" t="str">
        <f t="shared" si="280"/>
        <v/>
      </c>
      <c r="G2277" s="64" t="str">
        <f t="shared" si="281"/>
        <v/>
      </c>
      <c r="H2277" s="64" t="str">
        <f t="shared" si="282"/>
        <v/>
      </c>
      <c r="I2277" s="80" t="str">
        <f>IFERROR(VLOOKUP(D2277,Sheet2!A:B,2,0),"")</f>
        <v/>
      </c>
      <c r="J2277" s="64" t="str">
        <f>IFERROR(IF(I2277&lt;&gt;"",VLOOKUP(I2277,Sheet2!B:C,2,0),""),"")</f>
        <v/>
      </c>
      <c r="K2277" s="64" t="str">
        <f>IFERROR( IF(I2277&lt;&gt;"", HLOOKUP(L$2+$A2277,Sheet2!BX:NK,2,0),""),"")</f>
        <v/>
      </c>
      <c r="L2277" t="str">
        <f>IF(OR(HLOOKUP(L$2+$A2277,Sheet2!BX:NK,$B2277,0),HLOOKUP(L$2+$A2277,Sheet2!BX:NK,$B2277,0)&lt;&gt;""),HLOOKUP(L$2+$A2277,Sheet2!BX:NK,$B2277,0),"")</f>
        <v/>
      </c>
      <c r="M2277" t="str">
        <f>IF(OR(HLOOKUP(M$2+$A2277,Sheet2!BY:NL,$B2277,0),HLOOKUP(M$2+$A2277,Sheet2!BY:NL,$B2277,0)&lt;&gt;""),HLOOKUP(M$2+$A2277,Sheet2!BY:NL,$B2277,0),"")</f>
        <v/>
      </c>
      <c r="N2277" t="str">
        <f>IF(OR(HLOOKUP(N$2+$A2277,Sheet2!BZ:NM,$B2277,0),HLOOKUP(N$2+$A2277,Sheet2!BZ:NM,$B2277,0)&lt;&gt;""),HLOOKUP(N$2+$A2277,Sheet2!BZ:NM,$B2277,0),"")</f>
        <v/>
      </c>
      <c r="O2277" t="str">
        <f>IF(OR(HLOOKUP(O$2+$A2277,Sheet2!CA:NN,$B2277,0),HLOOKUP(O$2+$A2277,Sheet2!CA:NN,$B2277,0)&lt;&gt;""),HLOOKUP(O$2+$A2277,Sheet2!CA:NN,$B2277,0),"")</f>
        <v/>
      </c>
      <c r="P2277" t="str">
        <f>IF(OR(HLOOKUP(P$2+$A2277,Sheet2!CB:NO,$B2277,0),HLOOKUP(P$2+$A2277,Sheet2!CB:NO,$B2277,0)&lt;&gt;""),HLOOKUP(P$2+$A2277,Sheet2!CB:NO,$B2277,0),"")</f>
        <v/>
      </c>
      <c r="Q2277" t="str">
        <f>IF(OR(HLOOKUP(Q$2+$A2277,Sheet2!CC:NO,$B2277,0),HLOOKUP(Q$2+$A2277,Sheet2!CC:NO,$B2277,0)&lt;&gt;""),HLOOKUP(Q$2+$A2277,Sheet2!CC:NO,$B2277,0),"")</f>
        <v/>
      </c>
    </row>
    <row r="2278" spans="1:17" x14ac:dyDescent="0.25">
      <c r="A2278" s="64">
        <f t="shared" si="283"/>
        <v>24</v>
      </c>
      <c r="B2278" s="64">
        <f t="shared" si="284"/>
        <v>232</v>
      </c>
      <c r="C2278" s="64">
        <f t="shared" si="285"/>
        <v>5</v>
      </c>
      <c r="D2278" s="64">
        <f t="shared" si="286"/>
        <v>228</v>
      </c>
      <c r="E2278" s="64">
        <f t="shared" si="287"/>
        <v>1136</v>
      </c>
      <c r="F2278" s="64" t="str">
        <f t="shared" si="280"/>
        <v/>
      </c>
      <c r="G2278" s="64" t="str">
        <f t="shared" si="281"/>
        <v/>
      </c>
      <c r="H2278" s="64" t="str">
        <f t="shared" si="282"/>
        <v/>
      </c>
      <c r="I2278" s="80" t="str">
        <f>IFERROR(VLOOKUP(D2278,Sheet2!A:B,2,0),"")</f>
        <v/>
      </c>
      <c r="J2278" s="64" t="str">
        <f>IFERROR(IF(I2278&lt;&gt;"",VLOOKUP(I2278,Sheet2!B:C,2,0),""),"")</f>
        <v/>
      </c>
      <c r="K2278" s="64" t="str">
        <f>IFERROR( IF(I2278&lt;&gt;"", HLOOKUP(L$2+$A2278,Sheet2!BX:NK,2,0),""),"")</f>
        <v/>
      </c>
      <c r="L2278" t="str">
        <f>IF(OR(HLOOKUP(L$2+$A2278,Sheet2!BX:NK,$B2278,0),HLOOKUP(L$2+$A2278,Sheet2!BX:NK,$B2278,0)&lt;&gt;""),HLOOKUP(L$2+$A2278,Sheet2!BX:NK,$B2278,0),"")</f>
        <v/>
      </c>
      <c r="M2278" t="str">
        <f>IF(OR(HLOOKUP(M$2+$A2278,Sheet2!BY:NL,$B2278,0),HLOOKUP(M$2+$A2278,Sheet2!BY:NL,$B2278,0)&lt;&gt;""),HLOOKUP(M$2+$A2278,Sheet2!BY:NL,$B2278,0),"")</f>
        <v/>
      </c>
      <c r="N2278" t="str">
        <f>IF(OR(HLOOKUP(N$2+$A2278,Sheet2!BZ:NM,$B2278,0),HLOOKUP(N$2+$A2278,Sheet2!BZ:NM,$B2278,0)&lt;&gt;""),HLOOKUP(N$2+$A2278,Sheet2!BZ:NM,$B2278,0),"")</f>
        <v/>
      </c>
      <c r="O2278" t="str">
        <f>IF(OR(HLOOKUP(O$2+$A2278,Sheet2!CA:NN,$B2278,0),HLOOKUP(O$2+$A2278,Sheet2!CA:NN,$B2278,0)&lt;&gt;""),HLOOKUP(O$2+$A2278,Sheet2!CA:NN,$B2278,0),"")</f>
        <v/>
      </c>
      <c r="P2278" t="str">
        <f>IF(OR(HLOOKUP(P$2+$A2278,Sheet2!CB:NO,$B2278,0),HLOOKUP(P$2+$A2278,Sheet2!CB:NO,$B2278,0)&lt;&gt;""),HLOOKUP(P$2+$A2278,Sheet2!CB:NO,$B2278,0),"")</f>
        <v/>
      </c>
      <c r="Q2278" t="str">
        <f>IF(OR(HLOOKUP(Q$2+$A2278,Sheet2!CC:NO,$B2278,0),HLOOKUP(Q$2+$A2278,Sheet2!CC:NO,$B2278,0)&lt;&gt;""),HLOOKUP(Q$2+$A2278,Sheet2!CC:NO,$B2278,0),"")</f>
        <v/>
      </c>
    </row>
    <row r="2279" spans="1:17" x14ac:dyDescent="0.25">
      <c r="A2279" s="64">
        <f t="shared" si="283"/>
        <v>30</v>
      </c>
      <c r="B2279" s="64">
        <f t="shared" si="284"/>
        <v>232</v>
      </c>
      <c r="C2279" s="64">
        <f t="shared" si="285"/>
        <v>6</v>
      </c>
      <c r="D2279" s="64">
        <f t="shared" si="286"/>
        <v>228</v>
      </c>
      <c r="E2279" s="64">
        <f t="shared" si="287"/>
        <v>1136</v>
      </c>
      <c r="F2279" s="64" t="str">
        <f t="shared" si="280"/>
        <v/>
      </c>
      <c r="G2279" s="64" t="str">
        <f t="shared" si="281"/>
        <v/>
      </c>
      <c r="H2279" s="64" t="str">
        <f t="shared" si="282"/>
        <v/>
      </c>
      <c r="I2279" s="80" t="str">
        <f>IFERROR(VLOOKUP(D2279,Sheet2!A:B,2,0),"")</f>
        <v/>
      </c>
      <c r="J2279" s="64" t="str">
        <f>IFERROR(IF(I2279&lt;&gt;"",VLOOKUP(I2279,Sheet2!B:C,2,0),""),"")</f>
        <v/>
      </c>
      <c r="K2279" s="64" t="str">
        <f>IFERROR( IF(I2279&lt;&gt;"", HLOOKUP(L$2+$A2279,Sheet2!BX:NK,2,0),""),"")</f>
        <v/>
      </c>
      <c r="L2279" t="str">
        <f>IF(OR(HLOOKUP(L$2+$A2279,Sheet2!BX:NK,$B2279,0),HLOOKUP(L$2+$A2279,Sheet2!BX:NK,$B2279,0)&lt;&gt;""),HLOOKUP(L$2+$A2279,Sheet2!BX:NK,$B2279,0),"")</f>
        <v/>
      </c>
      <c r="M2279" t="str">
        <f>IF(OR(HLOOKUP(M$2+$A2279,Sheet2!BY:NL,$B2279,0),HLOOKUP(M$2+$A2279,Sheet2!BY:NL,$B2279,0)&lt;&gt;""),HLOOKUP(M$2+$A2279,Sheet2!BY:NL,$B2279,0),"")</f>
        <v/>
      </c>
      <c r="N2279" t="str">
        <f>IF(OR(HLOOKUP(N$2+$A2279,Sheet2!BZ:NM,$B2279,0),HLOOKUP(N$2+$A2279,Sheet2!BZ:NM,$B2279,0)&lt;&gt;""),HLOOKUP(N$2+$A2279,Sheet2!BZ:NM,$B2279,0),"")</f>
        <v/>
      </c>
      <c r="O2279" t="str">
        <f>IF(OR(HLOOKUP(O$2+$A2279,Sheet2!CA:NN,$B2279,0),HLOOKUP(O$2+$A2279,Sheet2!CA:NN,$B2279,0)&lt;&gt;""),HLOOKUP(O$2+$A2279,Sheet2!CA:NN,$B2279,0),"")</f>
        <v/>
      </c>
      <c r="P2279" t="str">
        <f>IF(OR(HLOOKUP(P$2+$A2279,Sheet2!CB:NO,$B2279,0),HLOOKUP(P$2+$A2279,Sheet2!CB:NO,$B2279,0)&lt;&gt;""),HLOOKUP(P$2+$A2279,Sheet2!CB:NO,$B2279,0),"")</f>
        <v/>
      </c>
      <c r="Q2279" t="str">
        <f>IF(OR(HLOOKUP(Q$2+$A2279,Sheet2!CC:NO,$B2279,0),HLOOKUP(Q$2+$A2279,Sheet2!CC:NO,$B2279,0)&lt;&gt;""),HLOOKUP(Q$2+$A2279,Sheet2!CC:NO,$B2279,0),"")</f>
        <v/>
      </c>
    </row>
    <row r="2280" spans="1:17" x14ac:dyDescent="0.25">
      <c r="A2280" s="64">
        <f t="shared" si="283"/>
        <v>36</v>
      </c>
      <c r="B2280" s="64">
        <f t="shared" si="284"/>
        <v>232</v>
      </c>
      <c r="C2280" s="64">
        <f t="shared" si="285"/>
        <v>7</v>
      </c>
      <c r="D2280" s="64">
        <f t="shared" si="286"/>
        <v>228</v>
      </c>
      <c r="E2280" s="64">
        <f t="shared" si="287"/>
        <v>1136</v>
      </c>
      <c r="F2280" s="64" t="str">
        <f t="shared" si="280"/>
        <v/>
      </c>
      <c r="G2280" s="64" t="str">
        <f t="shared" si="281"/>
        <v/>
      </c>
      <c r="H2280" s="64" t="str">
        <f t="shared" si="282"/>
        <v/>
      </c>
      <c r="I2280" s="80" t="str">
        <f>IFERROR(VLOOKUP(D2280,Sheet2!A:B,2,0),"")</f>
        <v/>
      </c>
      <c r="J2280" s="64" t="str">
        <f>IFERROR(IF(I2280&lt;&gt;"",VLOOKUP(I2280,Sheet2!B:C,2,0),""),"")</f>
        <v/>
      </c>
      <c r="K2280" s="64" t="str">
        <f>IFERROR( IF(I2280&lt;&gt;"", HLOOKUP(L$2+$A2280,Sheet2!BX:NK,2,0),""),"")</f>
        <v/>
      </c>
      <c r="L2280" t="str">
        <f>IF(OR(HLOOKUP(L$2+$A2280,Sheet2!BX:NK,$B2280,0),HLOOKUP(L$2+$A2280,Sheet2!BX:NK,$B2280,0)&lt;&gt;""),HLOOKUP(L$2+$A2280,Sheet2!BX:NK,$B2280,0),"")</f>
        <v/>
      </c>
      <c r="M2280" t="str">
        <f>IF(OR(HLOOKUP(M$2+$A2280,Sheet2!BY:NL,$B2280,0),HLOOKUP(M$2+$A2280,Sheet2!BY:NL,$B2280,0)&lt;&gt;""),HLOOKUP(M$2+$A2280,Sheet2!BY:NL,$B2280,0),"")</f>
        <v/>
      </c>
      <c r="N2280" t="str">
        <f>IF(OR(HLOOKUP(N$2+$A2280,Sheet2!BZ:NM,$B2280,0),HLOOKUP(N$2+$A2280,Sheet2!BZ:NM,$B2280,0)&lt;&gt;""),HLOOKUP(N$2+$A2280,Sheet2!BZ:NM,$B2280,0),"")</f>
        <v/>
      </c>
      <c r="O2280" t="str">
        <f>IF(OR(HLOOKUP(O$2+$A2280,Sheet2!CA:NN,$B2280,0),HLOOKUP(O$2+$A2280,Sheet2!CA:NN,$B2280,0)&lt;&gt;""),HLOOKUP(O$2+$A2280,Sheet2!CA:NN,$B2280,0),"")</f>
        <v/>
      </c>
      <c r="P2280" t="str">
        <f>IF(OR(HLOOKUP(P$2+$A2280,Sheet2!CB:NO,$B2280,0),HLOOKUP(P$2+$A2280,Sheet2!CB:NO,$B2280,0)&lt;&gt;""),HLOOKUP(P$2+$A2280,Sheet2!CB:NO,$B2280,0),"")</f>
        <v/>
      </c>
      <c r="Q2280" t="str">
        <f>IF(OR(HLOOKUP(Q$2+$A2280,Sheet2!CC:NO,$B2280,0),HLOOKUP(Q$2+$A2280,Sheet2!CC:NO,$B2280,0)&lt;&gt;""),HLOOKUP(Q$2+$A2280,Sheet2!CC:NO,$B2280,0),"")</f>
        <v/>
      </c>
    </row>
    <row r="2281" spans="1:17" x14ac:dyDescent="0.25">
      <c r="A2281" s="64">
        <f t="shared" si="283"/>
        <v>42</v>
      </c>
      <c r="B2281" s="64">
        <f t="shared" si="284"/>
        <v>232</v>
      </c>
      <c r="C2281" s="64">
        <f t="shared" si="285"/>
        <v>8</v>
      </c>
      <c r="D2281" s="64">
        <f t="shared" si="286"/>
        <v>228</v>
      </c>
      <c r="E2281" s="64">
        <f t="shared" si="287"/>
        <v>1136</v>
      </c>
      <c r="F2281" s="64" t="str">
        <f t="shared" si="280"/>
        <v/>
      </c>
      <c r="G2281" s="64" t="str">
        <f t="shared" si="281"/>
        <v/>
      </c>
      <c r="H2281" s="64" t="str">
        <f t="shared" si="282"/>
        <v/>
      </c>
      <c r="I2281" s="80" t="str">
        <f>IFERROR(VLOOKUP(D2281,Sheet2!A:B,2,0),"")</f>
        <v/>
      </c>
      <c r="J2281" s="64" t="str">
        <f>IFERROR(IF(I2281&lt;&gt;"",VLOOKUP(I2281,Sheet2!B:C,2,0),""),"")</f>
        <v/>
      </c>
      <c r="K2281" s="64" t="str">
        <f>IFERROR( IF(I2281&lt;&gt;"", HLOOKUP(L$2+$A2281,Sheet2!BX:NK,2,0),""),"")</f>
        <v/>
      </c>
      <c r="L2281" t="str">
        <f>IF(OR(HLOOKUP(L$2+$A2281,Sheet2!BX:NK,$B2281,0),HLOOKUP(L$2+$A2281,Sheet2!BX:NK,$B2281,0)&lt;&gt;""),HLOOKUP(L$2+$A2281,Sheet2!BX:NK,$B2281,0),"")</f>
        <v/>
      </c>
      <c r="M2281" t="str">
        <f>IF(OR(HLOOKUP(M$2+$A2281,Sheet2!BY:NL,$B2281,0),HLOOKUP(M$2+$A2281,Sheet2!BY:NL,$B2281,0)&lt;&gt;""),HLOOKUP(M$2+$A2281,Sheet2!BY:NL,$B2281,0),"")</f>
        <v/>
      </c>
      <c r="N2281" t="str">
        <f>IF(OR(HLOOKUP(N$2+$A2281,Sheet2!BZ:NM,$B2281,0),HLOOKUP(N$2+$A2281,Sheet2!BZ:NM,$B2281,0)&lt;&gt;""),HLOOKUP(N$2+$A2281,Sheet2!BZ:NM,$B2281,0),"")</f>
        <v/>
      </c>
      <c r="O2281" t="str">
        <f>IF(OR(HLOOKUP(O$2+$A2281,Sheet2!CA:NN,$B2281,0),HLOOKUP(O$2+$A2281,Sheet2!CA:NN,$B2281,0)&lt;&gt;""),HLOOKUP(O$2+$A2281,Sheet2!CA:NN,$B2281,0),"")</f>
        <v/>
      </c>
      <c r="P2281" t="str">
        <f>IF(OR(HLOOKUP(P$2+$A2281,Sheet2!CB:NO,$B2281,0),HLOOKUP(P$2+$A2281,Sheet2!CB:NO,$B2281,0)&lt;&gt;""),HLOOKUP(P$2+$A2281,Sheet2!CB:NO,$B2281,0),"")</f>
        <v/>
      </c>
      <c r="Q2281" t="str">
        <f>IF(OR(HLOOKUP(Q$2+$A2281,Sheet2!CC:NO,$B2281,0),HLOOKUP(Q$2+$A2281,Sheet2!CC:NO,$B2281,0)&lt;&gt;""),HLOOKUP(Q$2+$A2281,Sheet2!CC:NO,$B2281,0),"")</f>
        <v/>
      </c>
    </row>
    <row r="2282" spans="1:17" x14ac:dyDescent="0.25">
      <c r="A2282" s="64">
        <f t="shared" si="283"/>
        <v>48</v>
      </c>
      <c r="B2282" s="64">
        <f t="shared" si="284"/>
        <v>232</v>
      </c>
      <c r="C2282" s="64">
        <f t="shared" si="285"/>
        <v>9</v>
      </c>
      <c r="D2282" s="64">
        <f t="shared" si="286"/>
        <v>228</v>
      </c>
      <c r="E2282" s="64">
        <f t="shared" si="287"/>
        <v>1136</v>
      </c>
      <c r="F2282" s="64" t="str">
        <f t="shared" si="280"/>
        <v/>
      </c>
      <c r="G2282" s="64" t="str">
        <f t="shared" si="281"/>
        <v/>
      </c>
      <c r="H2282" s="64" t="str">
        <f t="shared" si="282"/>
        <v/>
      </c>
      <c r="I2282" s="80" t="str">
        <f>IFERROR(VLOOKUP(D2282,Sheet2!A:B,2,0),"")</f>
        <v/>
      </c>
      <c r="J2282" s="64" t="str">
        <f>IFERROR(IF(I2282&lt;&gt;"",VLOOKUP(I2282,Sheet2!B:C,2,0),""),"")</f>
        <v/>
      </c>
      <c r="K2282" s="64" t="str">
        <f>IFERROR( IF(I2282&lt;&gt;"", HLOOKUP(L$2+$A2282,Sheet2!BX:NK,2,0),""),"")</f>
        <v/>
      </c>
      <c r="L2282" t="str">
        <f>IF(OR(HLOOKUP(L$2+$A2282,Sheet2!BX:NK,$B2282,0),HLOOKUP(L$2+$A2282,Sheet2!BX:NK,$B2282,0)&lt;&gt;""),HLOOKUP(L$2+$A2282,Sheet2!BX:NK,$B2282,0),"")</f>
        <v/>
      </c>
      <c r="M2282" t="str">
        <f>IF(OR(HLOOKUP(M$2+$A2282,Sheet2!BY:NL,$B2282,0),HLOOKUP(M$2+$A2282,Sheet2!BY:NL,$B2282,0)&lt;&gt;""),HLOOKUP(M$2+$A2282,Sheet2!BY:NL,$B2282,0),"")</f>
        <v/>
      </c>
      <c r="N2282" t="str">
        <f>IF(OR(HLOOKUP(N$2+$A2282,Sheet2!BZ:NM,$B2282,0),HLOOKUP(N$2+$A2282,Sheet2!BZ:NM,$B2282,0)&lt;&gt;""),HLOOKUP(N$2+$A2282,Sheet2!BZ:NM,$B2282,0),"")</f>
        <v/>
      </c>
      <c r="O2282" t="str">
        <f>IF(OR(HLOOKUP(O$2+$A2282,Sheet2!CA:NN,$B2282,0),HLOOKUP(O$2+$A2282,Sheet2!CA:NN,$B2282,0)&lt;&gt;""),HLOOKUP(O$2+$A2282,Sheet2!CA:NN,$B2282,0),"")</f>
        <v/>
      </c>
      <c r="P2282" t="str">
        <f>IF(OR(HLOOKUP(P$2+$A2282,Sheet2!CB:NO,$B2282,0),HLOOKUP(P$2+$A2282,Sheet2!CB:NO,$B2282,0)&lt;&gt;""),HLOOKUP(P$2+$A2282,Sheet2!CB:NO,$B2282,0),"")</f>
        <v/>
      </c>
      <c r="Q2282" t="str">
        <f>IF(OR(HLOOKUP(Q$2+$A2282,Sheet2!CC:NO,$B2282,0),HLOOKUP(Q$2+$A2282,Sheet2!CC:NO,$B2282,0)&lt;&gt;""),HLOOKUP(Q$2+$A2282,Sheet2!CC:NO,$B2282,0),"")</f>
        <v/>
      </c>
    </row>
    <row r="2283" spans="1:17" x14ac:dyDescent="0.25">
      <c r="A2283" s="64">
        <f t="shared" si="283"/>
        <v>54</v>
      </c>
      <c r="B2283" s="64">
        <f t="shared" si="284"/>
        <v>232</v>
      </c>
      <c r="C2283" s="64">
        <f t="shared" si="285"/>
        <v>10</v>
      </c>
      <c r="D2283" s="64">
        <f t="shared" si="286"/>
        <v>228</v>
      </c>
      <c r="E2283" s="64">
        <f t="shared" si="287"/>
        <v>1136</v>
      </c>
      <c r="F2283" s="64" t="str">
        <f t="shared" si="280"/>
        <v/>
      </c>
      <c r="G2283" s="64" t="str">
        <f t="shared" si="281"/>
        <v/>
      </c>
      <c r="H2283" s="64" t="str">
        <f t="shared" si="282"/>
        <v/>
      </c>
      <c r="I2283" s="80" t="str">
        <f>IFERROR(VLOOKUP(D2283,Sheet2!A:B,2,0),"")</f>
        <v/>
      </c>
      <c r="J2283" s="64" t="str">
        <f>IFERROR(IF(I2283&lt;&gt;"",VLOOKUP(I2283,Sheet2!B:C,2,0),""),"")</f>
        <v/>
      </c>
      <c r="K2283" s="64" t="str">
        <f>IFERROR( IF(I2283&lt;&gt;"", HLOOKUP(L$2+$A2283,Sheet2!BX:NK,2,0),""),"")</f>
        <v/>
      </c>
      <c r="L2283" t="str">
        <f>IF(OR(HLOOKUP(L$2+$A2283,Sheet2!BX:NK,$B2283,0),HLOOKUP(L$2+$A2283,Sheet2!BX:NK,$B2283,0)&lt;&gt;""),HLOOKUP(L$2+$A2283,Sheet2!BX:NK,$B2283,0),"")</f>
        <v/>
      </c>
      <c r="M2283" t="str">
        <f>IF(OR(HLOOKUP(M$2+$A2283,Sheet2!BY:NL,$B2283,0),HLOOKUP(M$2+$A2283,Sheet2!BY:NL,$B2283,0)&lt;&gt;""),HLOOKUP(M$2+$A2283,Sheet2!BY:NL,$B2283,0),"")</f>
        <v/>
      </c>
      <c r="N2283" t="str">
        <f>IF(OR(HLOOKUP(N$2+$A2283,Sheet2!BZ:NM,$B2283,0),HLOOKUP(N$2+$A2283,Sheet2!BZ:NM,$B2283,0)&lt;&gt;""),HLOOKUP(N$2+$A2283,Sheet2!BZ:NM,$B2283,0),"")</f>
        <v/>
      </c>
      <c r="O2283" t="str">
        <f>IF(OR(HLOOKUP(O$2+$A2283,Sheet2!CA:NN,$B2283,0),HLOOKUP(O$2+$A2283,Sheet2!CA:NN,$B2283,0)&lt;&gt;""),HLOOKUP(O$2+$A2283,Sheet2!CA:NN,$B2283,0),"")</f>
        <v/>
      </c>
      <c r="P2283" t="str">
        <f>IF(OR(HLOOKUP(P$2+$A2283,Sheet2!CB:NO,$B2283,0),HLOOKUP(P$2+$A2283,Sheet2!CB:NO,$B2283,0)&lt;&gt;""),HLOOKUP(P$2+$A2283,Sheet2!CB:NO,$B2283,0),"")</f>
        <v/>
      </c>
      <c r="Q2283" t="str">
        <f>IF(OR(HLOOKUP(Q$2+$A2283,Sheet2!CC:NO,$B2283,0),HLOOKUP(Q$2+$A2283,Sheet2!CC:NO,$B2283,0)&lt;&gt;""),HLOOKUP(Q$2+$A2283,Sheet2!CC:NO,$B2283,0),"")</f>
        <v/>
      </c>
    </row>
    <row r="2284" spans="1:17" x14ac:dyDescent="0.25">
      <c r="A2284" s="64">
        <f t="shared" si="283"/>
        <v>0</v>
      </c>
      <c r="B2284" s="64">
        <f t="shared" si="284"/>
        <v>233</v>
      </c>
      <c r="C2284" s="64">
        <f t="shared" si="285"/>
        <v>1</v>
      </c>
      <c r="D2284" s="64">
        <f t="shared" si="286"/>
        <v>229</v>
      </c>
      <c r="E2284" s="64">
        <f t="shared" si="287"/>
        <v>1141</v>
      </c>
      <c r="F2284" s="64" t="str">
        <f t="shared" si="280"/>
        <v/>
      </c>
      <c r="G2284" s="64" t="str">
        <f t="shared" si="281"/>
        <v/>
      </c>
      <c r="H2284" s="64" t="str">
        <f t="shared" si="282"/>
        <v/>
      </c>
      <c r="I2284" s="80" t="str">
        <f>IFERROR(VLOOKUP(D2284,Sheet2!A:B,2,0),"")</f>
        <v/>
      </c>
      <c r="J2284" s="64" t="str">
        <f>IFERROR(IF(I2284&lt;&gt;"",VLOOKUP(I2284,Sheet2!B:C,2,0),""),"")</f>
        <v/>
      </c>
      <c r="K2284" s="64" t="str">
        <f>IFERROR( IF(I2284&lt;&gt;"", HLOOKUP(L$2+$A2284,Sheet2!BX:NK,2,0),""),"")</f>
        <v/>
      </c>
      <c r="L2284" t="str">
        <f>IF(OR(HLOOKUP(L$2+$A2284,Sheet2!BX:NK,$B2284,0),HLOOKUP(L$2+$A2284,Sheet2!BX:NK,$B2284,0)&lt;&gt;""),HLOOKUP(L$2+$A2284,Sheet2!BX:NK,$B2284,0),"")</f>
        <v/>
      </c>
      <c r="M2284" t="str">
        <f>IF(OR(HLOOKUP(M$2+$A2284,Sheet2!BY:NL,$B2284,0),HLOOKUP(M$2+$A2284,Sheet2!BY:NL,$B2284,0)&lt;&gt;""),HLOOKUP(M$2+$A2284,Sheet2!BY:NL,$B2284,0),"")</f>
        <v/>
      </c>
      <c r="N2284" t="str">
        <f>IF(OR(HLOOKUP(N$2+$A2284,Sheet2!BZ:NM,$B2284,0),HLOOKUP(N$2+$A2284,Sheet2!BZ:NM,$B2284,0)&lt;&gt;""),HLOOKUP(N$2+$A2284,Sheet2!BZ:NM,$B2284,0),"")</f>
        <v/>
      </c>
      <c r="O2284" t="str">
        <f>IF(OR(HLOOKUP(O$2+$A2284,Sheet2!CA:NN,$B2284,0),HLOOKUP(O$2+$A2284,Sheet2!CA:NN,$B2284,0)&lt;&gt;""),HLOOKUP(O$2+$A2284,Sheet2!CA:NN,$B2284,0),"")</f>
        <v/>
      </c>
      <c r="P2284" t="str">
        <f>IF(OR(HLOOKUP(P$2+$A2284,Sheet2!CB:NO,$B2284,0),HLOOKUP(P$2+$A2284,Sheet2!CB:NO,$B2284,0)&lt;&gt;""),HLOOKUP(P$2+$A2284,Sheet2!CB:NO,$B2284,0),"")</f>
        <v/>
      </c>
      <c r="Q2284" t="str">
        <f>IF(OR(HLOOKUP(Q$2+$A2284,Sheet2!CC:NO,$B2284,0),HLOOKUP(Q$2+$A2284,Sheet2!CC:NO,$B2284,0)&lt;&gt;""),HLOOKUP(Q$2+$A2284,Sheet2!CC:NO,$B2284,0),"")</f>
        <v/>
      </c>
    </row>
    <row r="2285" spans="1:17" x14ac:dyDescent="0.25">
      <c r="A2285" s="64">
        <f t="shared" si="283"/>
        <v>6</v>
      </c>
      <c r="B2285" s="64">
        <f t="shared" si="284"/>
        <v>233</v>
      </c>
      <c r="C2285" s="64">
        <f t="shared" si="285"/>
        <v>2</v>
      </c>
      <c r="D2285" s="64">
        <f t="shared" si="286"/>
        <v>229</v>
      </c>
      <c r="E2285" s="64">
        <f t="shared" si="287"/>
        <v>1141</v>
      </c>
      <c r="F2285" s="64" t="str">
        <f t="shared" si="280"/>
        <v/>
      </c>
      <c r="G2285" s="64" t="str">
        <f t="shared" si="281"/>
        <v/>
      </c>
      <c r="H2285" s="64" t="str">
        <f t="shared" si="282"/>
        <v/>
      </c>
      <c r="I2285" s="80" t="str">
        <f>IFERROR(VLOOKUP(D2285,Sheet2!A:B,2,0),"")</f>
        <v/>
      </c>
      <c r="J2285" s="64" t="str">
        <f>IFERROR(IF(I2285&lt;&gt;"",VLOOKUP(I2285,Sheet2!B:C,2,0),""),"")</f>
        <v/>
      </c>
      <c r="K2285" s="64" t="str">
        <f>IFERROR( IF(I2285&lt;&gt;"", HLOOKUP(L$2+$A2285,Sheet2!BX:NK,2,0),""),"")</f>
        <v/>
      </c>
      <c r="L2285" t="str">
        <f>IF(OR(HLOOKUP(L$2+$A2285,Sheet2!BX:NK,$B2285,0),HLOOKUP(L$2+$A2285,Sheet2!BX:NK,$B2285,0)&lt;&gt;""),HLOOKUP(L$2+$A2285,Sheet2!BX:NK,$B2285,0),"")</f>
        <v/>
      </c>
      <c r="M2285" t="str">
        <f>IF(OR(HLOOKUP(M$2+$A2285,Sheet2!BY:NL,$B2285,0),HLOOKUP(M$2+$A2285,Sheet2!BY:NL,$B2285,0)&lt;&gt;""),HLOOKUP(M$2+$A2285,Sheet2!BY:NL,$B2285,0),"")</f>
        <v/>
      </c>
      <c r="N2285" t="str">
        <f>IF(OR(HLOOKUP(N$2+$A2285,Sheet2!BZ:NM,$B2285,0),HLOOKUP(N$2+$A2285,Sheet2!BZ:NM,$B2285,0)&lt;&gt;""),HLOOKUP(N$2+$A2285,Sheet2!BZ:NM,$B2285,0),"")</f>
        <v/>
      </c>
      <c r="O2285" t="str">
        <f>IF(OR(HLOOKUP(O$2+$A2285,Sheet2!CA:NN,$B2285,0),HLOOKUP(O$2+$A2285,Sheet2!CA:NN,$B2285,0)&lt;&gt;""),HLOOKUP(O$2+$A2285,Sheet2!CA:NN,$B2285,0),"")</f>
        <v/>
      </c>
      <c r="P2285" t="str">
        <f>IF(OR(HLOOKUP(P$2+$A2285,Sheet2!CB:NO,$B2285,0),HLOOKUP(P$2+$A2285,Sheet2!CB:NO,$B2285,0)&lt;&gt;""),HLOOKUP(P$2+$A2285,Sheet2!CB:NO,$B2285,0),"")</f>
        <v/>
      </c>
      <c r="Q2285" t="str">
        <f>IF(OR(HLOOKUP(Q$2+$A2285,Sheet2!CC:NO,$B2285,0),HLOOKUP(Q$2+$A2285,Sheet2!CC:NO,$B2285,0)&lt;&gt;""),HLOOKUP(Q$2+$A2285,Sheet2!CC:NO,$B2285,0),"")</f>
        <v/>
      </c>
    </row>
    <row r="2286" spans="1:17" x14ac:dyDescent="0.25">
      <c r="A2286" s="64">
        <f t="shared" si="283"/>
        <v>12</v>
      </c>
      <c r="B2286" s="64">
        <f t="shared" si="284"/>
        <v>233</v>
      </c>
      <c r="C2286" s="64">
        <f t="shared" si="285"/>
        <v>3</v>
      </c>
      <c r="D2286" s="64">
        <f t="shared" si="286"/>
        <v>229</v>
      </c>
      <c r="E2286" s="64">
        <f t="shared" si="287"/>
        <v>1141</v>
      </c>
      <c r="F2286" s="64" t="str">
        <f t="shared" si="280"/>
        <v/>
      </c>
      <c r="G2286" s="64" t="str">
        <f t="shared" si="281"/>
        <v/>
      </c>
      <c r="H2286" s="64" t="str">
        <f t="shared" si="282"/>
        <v/>
      </c>
      <c r="I2286" s="80" t="str">
        <f>IFERROR(VLOOKUP(D2286,Sheet2!A:B,2,0),"")</f>
        <v/>
      </c>
      <c r="J2286" s="64" t="str">
        <f>IFERROR(IF(I2286&lt;&gt;"",VLOOKUP(I2286,Sheet2!B:C,2,0),""),"")</f>
        <v/>
      </c>
      <c r="K2286" s="64" t="str">
        <f>IFERROR( IF(I2286&lt;&gt;"", HLOOKUP(L$2+$A2286,Sheet2!BX:NK,2,0),""),"")</f>
        <v/>
      </c>
      <c r="L2286" t="str">
        <f>IF(OR(HLOOKUP(L$2+$A2286,Sheet2!BX:NK,$B2286,0),HLOOKUP(L$2+$A2286,Sheet2!BX:NK,$B2286,0)&lt;&gt;""),HLOOKUP(L$2+$A2286,Sheet2!BX:NK,$B2286,0),"")</f>
        <v/>
      </c>
      <c r="M2286" t="str">
        <f>IF(OR(HLOOKUP(M$2+$A2286,Sheet2!BY:NL,$B2286,0),HLOOKUP(M$2+$A2286,Sheet2!BY:NL,$B2286,0)&lt;&gt;""),HLOOKUP(M$2+$A2286,Sheet2!BY:NL,$B2286,0),"")</f>
        <v/>
      </c>
      <c r="N2286" t="str">
        <f>IF(OR(HLOOKUP(N$2+$A2286,Sheet2!BZ:NM,$B2286,0),HLOOKUP(N$2+$A2286,Sheet2!BZ:NM,$B2286,0)&lt;&gt;""),HLOOKUP(N$2+$A2286,Sheet2!BZ:NM,$B2286,0),"")</f>
        <v/>
      </c>
      <c r="O2286" t="str">
        <f>IF(OR(HLOOKUP(O$2+$A2286,Sheet2!CA:NN,$B2286,0),HLOOKUP(O$2+$A2286,Sheet2!CA:NN,$B2286,0)&lt;&gt;""),HLOOKUP(O$2+$A2286,Sheet2!CA:NN,$B2286,0),"")</f>
        <v/>
      </c>
      <c r="P2286" t="str">
        <f>IF(OR(HLOOKUP(P$2+$A2286,Sheet2!CB:NO,$B2286,0),HLOOKUP(P$2+$A2286,Sheet2!CB:NO,$B2286,0)&lt;&gt;""),HLOOKUP(P$2+$A2286,Sheet2!CB:NO,$B2286,0),"")</f>
        <v/>
      </c>
      <c r="Q2286" t="str">
        <f>IF(OR(HLOOKUP(Q$2+$A2286,Sheet2!CC:NO,$B2286,0),HLOOKUP(Q$2+$A2286,Sheet2!CC:NO,$B2286,0)&lt;&gt;""),HLOOKUP(Q$2+$A2286,Sheet2!CC:NO,$B2286,0),"")</f>
        <v/>
      </c>
    </row>
    <row r="2287" spans="1:17" x14ac:dyDescent="0.25">
      <c r="A2287" s="64">
        <f t="shared" si="283"/>
        <v>18</v>
      </c>
      <c r="B2287" s="64">
        <f t="shared" si="284"/>
        <v>233</v>
      </c>
      <c r="C2287" s="64">
        <f t="shared" si="285"/>
        <v>4</v>
      </c>
      <c r="D2287" s="64">
        <f t="shared" si="286"/>
        <v>229</v>
      </c>
      <c r="E2287" s="64">
        <f t="shared" si="287"/>
        <v>1141</v>
      </c>
      <c r="F2287" s="64" t="str">
        <f t="shared" si="280"/>
        <v/>
      </c>
      <c r="G2287" s="64" t="str">
        <f t="shared" si="281"/>
        <v/>
      </c>
      <c r="H2287" s="64" t="str">
        <f t="shared" si="282"/>
        <v/>
      </c>
      <c r="I2287" s="80" t="str">
        <f>IFERROR(VLOOKUP(D2287,Sheet2!A:B,2,0),"")</f>
        <v/>
      </c>
      <c r="J2287" s="64" t="str">
        <f>IFERROR(IF(I2287&lt;&gt;"",VLOOKUP(I2287,Sheet2!B:C,2,0),""),"")</f>
        <v/>
      </c>
      <c r="K2287" s="64" t="str">
        <f>IFERROR( IF(I2287&lt;&gt;"", HLOOKUP(L$2+$A2287,Sheet2!BX:NK,2,0),""),"")</f>
        <v/>
      </c>
      <c r="L2287" t="str">
        <f>IF(OR(HLOOKUP(L$2+$A2287,Sheet2!BX:NK,$B2287,0),HLOOKUP(L$2+$A2287,Sheet2!BX:NK,$B2287,0)&lt;&gt;""),HLOOKUP(L$2+$A2287,Sheet2!BX:NK,$B2287,0),"")</f>
        <v/>
      </c>
      <c r="M2287" t="str">
        <f>IF(OR(HLOOKUP(M$2+$A2287,Sheet2!BY:NL,$B2287,0),HLOOKUP(M$2+$A2287,Sheet2!BY:NL,$B2287,0)&lt;&gt;""),HLOOKUP(M$2+$A2287,Sheet2!BY:NL,$B2287,0),"")</f>
        <v/>
      </c>
      <c r="N2287" t="str">
        <f>IF(OR(HLOOKUP(N$2+$A2287,Sheet2!BZ:NM,$B2287,0),HLOOKUP(N$2+$A2287,Sheet2!BZ:NM,$B2287,0)&lt;&gt;""),HLOOKUP(N$2+$A2287,Sheet2!BZ:NM,$B2287,0),"")</f>
        <v/>
      </c>
      <c r="O2287" t="str">
        <f>IF(OR(HLOOKUP(O$2+$A2287,Sheet2!CA:NN,$B2287,0),HLOOKUP(O$2+$A2287,Sheet2!CA:NN,$B2287,0)&lt;&gt;""),HLOOKUP(O$2+$A2287,Sheet2!CA:NN,$B2287,0),"")</f>
        <v/>
      </c>
      <c r="P2287" t="str">
        <f>IF(OR(HLOOKUP(P$2+$A2287,Sheet2!CB:NO,$B2287,0),HLOOKUP(P$2+$A2287,Sheet2!CB:NO,$B2287,0)&lt;&gt;""),HLOOKUP(P$2+$A2287,Sheet2!CB:NO,$B2287,0),"")</f>
        <v/>
      </c>
      <c r="Q2287" t="str">
        <f>IF(OR(HLOOKUP(Q$2+$A2287,Sheet2!CC:NO,$B2287,0),HLOOKUP(Q$2+$A2287,Sheet2!CC:NO,$B2287,0)&lt;&gt;""),HLOOKUP(Q$2+$A2287,Sheet2!CC:NO,$B2287,0),"")</f>
        <v/>
      </c>
    </row>
    <row r="2288" spans="1:17" x14ac:dyDescent="0.25">
      <c r="A2288" s="64">
        <f t="shared" si="283"/>
        <v>24</v>
      </c>
      <c r="B2288" s="64">
        <f t="shared" si="284"/>
        <v>233</v>
      </c>
      <c r="C2288" s="64">
        <f t="shared" si="285"/>
        <v>5</v>
      </c>
      <c r="D2288" s="64">
        <f t="shared" si="286"/>
        <v>229</v>
      </c>
      <c r="E2288" s="64">
        <f t="shared" si="287"/>
        <v>1141</v>
      </c>
      <c r="F2288" s="64" t="str">
        <f t="shared" si="280"/>
        <v/>
      </c>
      <c r="G2288" s="64" t="str">
        <f t="shared" si="281"/>
        <v/>
      </c>
      <c r="H2288" s="64" t="str">
        <f t="shared" si="282"/>
        <v/>
      </c>
      <c r="I2288" s="80" t="str">
        <f>IFERROR(VLOOKUP(D2288,Sheet2!A:B,2,0),"")</f>
        <v/>
      </c>
      <c r="J2288" s="64" t="str">
        <f>IFERROR(IF(I2288&lt;&gt;"",VLOOKUP(I2288,Sheet2!B:C,2,0),""),"")</f>
        <v/>
      </c>
      <c r="K2288" s="64" t="str">
        <f>IFERROR( IF(I2288&lt;&gt;"", HLOOKUP(L$2+$A2288,Sheet2!BX:NK,2,0),""),"")</f>
        <v/>
      </c>
      <c r="L2288" t="str">
        <f>IF(OR(HLOOKUP(L$2+$A2288,Sheet2!BX:NK,$B2288,0),HLOOKUP(L$2+$A2288,Sheet2!BX:NK,$B2288,0)&lt;&gt;""),HLOOKUP(L$2+$A2288,Sheet2!BX:NK,$B2288,0),"")</f>
        <v/>
      </c>
      <c r="M2288" t="str">
        <f>IF(OR(HLOOKUP(M$2+$A2288,Sheet2!BY:NL,$B2288,0),HLOOKUP(M$2+$A2288,Sheet2!BY:NL,$B2288,0)&lt;&gt;""),HLOOKUP(M$2+$A2288,Sheet2!BY:NL,$B2288,0),"")</f>
        <v/>
      </c>
      <c r="N2288" t="str">
        <f>IF(OR(HLOOKUP(N$2+$A2288,Sheet2!BZ:NM,$B2288,0),HLOOKUP(N$2+$A2288,Sheet2!BZ:NM,$B2288,0)&lt;&gt;""),HLOOKUP(N$2+$A2288,Sheet2!BZ:NM,$B2288,0),"")</f>
        <v/>
      </c>
      <c r="O2288" t="str">
        <f>IF(OR(HLOOKUP(O$2+$A2288,Sheet2!CA:NN,$B2288,0),HLOOKUP(O$2+$A2288,Sheet2!CA:NN,$B2288,0)&lt;&gt;""),HLOOKUP(O$2+$A2288,Sheet2!CA:NN,$B2288,0),"")</f>
        <v/>
      </c>
      <c r="P2288" t="str">
        <f>IF(OR(HLOOKUP(P$2+$A2288,Sheet2!CB:NO,$B2288,0),HLOOKUP(P$2+$A2288,Sheet2!CB:NO,$B2288,0)&lt;&gt;""),HLOOKUP(P$2+$A2288,Sheet2!CB:NO,$B2288,0),"")</f>
        <v/>
      </c>
      <c r="Q2288" t="str">
        <f>IF(OR(HLOOKUP(Q$2+$A2288,Sheet2!CC:NO,$B2288,0),HLOOKUP(Q$2+$A2288,Sheet2!CC:NO,$B2288,0)&lt;&gt;""),HLOOKUP(Q$2+$A2288,Sheet2!CC:NO,$B2288,0),"")</f>
        <v/>
      </c>
    </row>
    <row r="2289" spans="1:17" x14ac:dyDescent="0.25">
      <c r="A2289" s="64">
        <f t="shared" si="283"/>
        <v>30</v>
      </c>
      <c r="B2289" s="64">
        <f t="shared" si="284"/>
        <v>233</v>
      </c>
      <c r="C2289" s="64">
        <f t="shared" si="285"/>
        <v>6</v>
      </c>
      <c r="D2289" s="64">
        <f t="shared" si="286"/>
        <v>229</v>
      </c>
      <c r="E2289" s="64">
        <f t="shared" si="287"/>
        <v>1141</v>
      </c>
      <c r="F2289" s="64" t="str">
        <f t="shared" si="280"/>
        <v/>
      </c>
      <c r="G2289" s="64" t="str">
        <f t="shared" si="281"/>
        <v/>
      </c>
      <c r="H2289" s="64" t="str">
        <f t="shared" si="282"/>
        <v/>
      </c>
      <c r="I2289" s="80" t="str">
        <f>IFERROR(VLOOKUP(D2289,Sheet2!A:B,2,0),"")</f>
        <v/>
      </c>
      <c r="J2289" s="64" t="str">
        <f>IFERROR(IF(I2289&lt;&gt;"",VLOOKUP(I2289,Sheet2!B:C,2,0),""),"")</f>
        <v/>
      </c>
      <c r="K2289" s="64" t="str">
        <f>IFERROR( IF(I2289&lt;&gt;"", HLOOKUP(L$2+$A2289,Sheet2!BX:NK,2,0),""),"")</f>
        <v/>
      </c>
      <c r="L2289" t="str">
        <f>IF(OR(HLOOKUP(L$2+$A2289,Sheet2!BX:NK,$B2289,0),HLOOKUP(L$2+$A2289,Sheet2!BX:NK,$B2289,0)&lt;&gt;""),HLOOKUP(L$2+$A2289,Sheet2!BX:NK,$B2289,0),"")</f>
        <v/>
      </c>
      <c r="M2289" t="str">
        <f>IF(OR(HLOOKUP(M$2+$A2289,Sheet2!BY:NL,$B2289,0),HLOOKUP(M$2+$A2289,Sheet2!BY:NL,$B2289,0)&lt;&gt;""),HLOOKUP(M$2+$A2289,Sheet2!BY:NL,$B2289,0),"")</f>
        <v/>
      </c>
      <c r="N2289" t="str">
        <f>IF(OR(HLOOKUP(N$2+$A2289,Sheet2!BZ:NM,$B2289,0),HLOOKUP(N$2+$A2289,Sheet2!BZ:NM,$B2289,0)&lt;&gt;""),HLOOKUP(N$2+$A2289,Sheet2!BZ:NM,$B2289,0),"")</f>
        <v/>
      </c>
      <c r="O2289" t="str">
        <f>IF(OR(HLOOKUP(O$2+$A2289,Sheet2!CA:NN,$B2289,0),HLOOKUP(O$2+$A2289,Sheet2!CA:NN,$B2289,0)&lt;&gt;""),HLOOKUP(O$2+$A2289,Sheet2!CA:NN,$B2289,0),"")</f>
        <v/>
      </c>
      <c r="P2289" t="str">
        <f>IF(OR(HLOOKUP(P$2+$A2289,Sheet2!CB:NO,$B2289,0),HLOOKUP(P$2+$A2289,Sheet2!CB:NO,$B2289,0)&lt;&gt;""),HLOOKUP(P$2+$A2289,Sheet2!CB:NO,$B2289,0),"")</f>
        <v/>
      </c>
      <c r="Q2289" t="str">
        <f>IF(OR(HLOOKUP(Q$2+$A2289,Sheet2!CC:NO,$B2289,0),HLOOKUP(Q$2+$A2289,Sheet2!CC:NO,$B2289,0)&lt;&gt;""),HLOOKUP(Q$2+$A2289,Sheet2!CC:NO,$B2289,0),"")</f>
        <v/>
      </c>
    </row>
    <row r="2290" spans="1:17" x14ac:dyDescent="0.25">
      <c r="A2290" s="64">
        <f t="shared" si="283"/>
        <v>36</v>
      </c>
      <c r="B2290" s="64">
        <f t="shared" si="284"/>
        <v>233</v>
      </c>
      <c r="C2290" s="64">
        <f t="shared" si="285"/>
        <v>7</v>
      </c>
      <c r="D2290" s="64">
        <f t="shared" si="286"/>
        <v>229</v>
      </c>
      <c r="E2290" s="64">
        <f t="shared" si="287"/>
        <v>1141</v>
      </c>
      <c r="F2290" s="64" t="str">
        <f t="shared" si="280"/>
        <v/>
      </c>
      <c r="G2290" s="64" t="str">
        <f t="shared" si="281"/>
        <v/>
      </c>
      <c r="H2290" s="64" t="str">
        <f t="shared" si="282"/>
        <v/>
      </c>
      <c r="I2290" s="80" t="str">
        <f>IFERROR(VLOOKUP(D2290,Sheet2!A:B,2,0),"")</f>
        <v/>
      </c>
      <c r="J2290" s="64" t="str">
        <f>IFERROR(IF(I2290&lt;&gt;"",VLOOKUP(I2290,Sheet2!B:C,2,0),""),"")</f>
        <v/>
      </c>
      <c r="K2290" s="64" t="str">
        <f>IFERROR( IF(I2290&lt;&gt;"", HLOOKUP(L$2+$A2290,Sheet2!BX:NK,2,0),""),"")</f>
        <v/>
      </c>
      <c r="L2290" t="str">
        <f>IF(OR(HLOOKUP(L$2+$A2290,Sheet2!BX:NK,$B2290,0),HLOOKUP(L$2+$A2290,Sheet2!BX:NK,$B2290,0)&lt;&gt;""),HLOOKUP(L$2+$A2290,Sheet2!BX:NK,$B2290,0),"")</f>
        <v/>
      </c>
      <c r="M2290" t="str">
        <f>IF(OR(HLOOKUP(M$2+$A2290,Sheet2!BY:NL,$B2290,0),HLOOKUP(M$2+$A2290,Sheet2!BY:NL,$B2290,0)&lt;&gt;""),HLOOKUP(M$2+$A2290,Sheet2!BY:NL,$B2290,0),"")</f>
        <v/>
      </c>
      <c r="N2290" t="str">
        <f>IF(OR(HLOOKUP(N$2+$A2290,Sheet2!BZ:NM,$B2290,0),HLOOKUP(N$2+$A2290,Sheet2!BZ:NM,$B2290,0)&lt;&gt;""),HLOOKUP(N$2+$A2290,Sheet2!BZ:NM,$B2290,0),"")</f>
        <v/>
      </c>
      <c r="O2290" t="str">
        <f>IF(OR(HLOOKUP(O$2+$A2290,Sheet2!CA:NN,$B2290,0),HLOOKUP(O$2+$A2290,Sheet2!CA:NN,$B2290,0)&lt;&gt;""),HLOOKUP(O$2+$A2290,Sheet2!CA:NN,$B2290,0),"")</f>
        <v/>
      </c>
      <c r="P2290" t="str">
        <f>IF(OR(HLOOKUP(P$2+$A2290,Sheet2!CB:NO,$B2290,0),HLOOKUP(P$2+$A2290,Sheet2!CB:NO,$B2290,0)&lt;&gt;""),HLOOKUP(P$2+$A2290,Sheet2!CB:NO,$B2290,0),"")</f>
        <v/>
      </c>
      <c r="Q2290" t="str">
        <f>IF(OR(HLOOKUP(Q$2+$A2290,Sheet2!CC:NO,$B2290,0),HLOOKUP(Q$2+$A2290,Sheet2!CC:NO,$B2290,0)&lt;&gt;""),HLOOKUP(Q$2+$A2290,Sheet2!CC:NO,$B2290,0),"")</f>
        <v/>
      </c>
    </row>
    <row r="2291" spans="1:17" x14ac:dyDescent="0.25">
      <c r="A2291" s="64">
        <f t="shared" si="283"/>
        <v>42</v>
      </c>
      <c r="B2291" s="64">
        <f t="shared" si="284"/>
        <v>233</v>
      </c>
      <c r="C2291" s="64">
        <f t="shared" si="285"/>
        <v>8</v>
      </c>
      <c r="D2291" s="64">
        <f t="shared" si="286"/>
        <v>229</v>
      </c>
      <c r="E2291" s="64">
        <f t="shared" si="287"/>
        <v>1141</v>
      </c>
      <c r="F2291" s="64" t="str">
        <f t="shared" si="280"/>
        <v/>
      </c>
      <c r="G2291" s="64" t="str">
        <f t="shared" si="281"/>
        <v/>
      </c>
      <c r="H2291" s="64" t="str">
        <f t="shared" si="282"/>
        <v/>
      </c>
      <c r="I2291" s="80" t="str">
        <f>IFERROR(VLOOKUP(D2291,Sheet2!A:B,2,0),"")</f>
        <v/>
      </c>
      <c r="J2291" s="64" t="str">
        <f>IFERROR(IF(I2291&lt;&gt;"",VLOOKUP(I2291,Sheet2!B:C,2,0),""),"")</f>
        <v/>
      </c>
      <c r="K2291" s="64" t="str">
        <f>IFERROR( IF(I2291&lt;&gt;"", HLOOKUP(L$2+$A2291,Sheet2!BX:NK,2,0),""),"")</f>
        <v/>
      </c>
      <c r="L2291" t="str">
        <f>IF(OR(HLOOKUP(L$2+$A2291,Sheet2!BX:NK,$B2291,0),HLOOKUP(L$2+$A2291,Sheet2!BX:NK,$B2291,0)&lt;&gt;""),HLOOKUP(L$2+$A2291,Sheet2!BX:NK,$B2291,0),"")</f>
        <v/>
      </c>
      <c r="M2291" t="str">
        <f>IF(OR(HLOOKUP(M$2+$A2291,Sheet2!BY:NL,$B2291,0),HLOOKUP(M$2+$A2291,Sheet2!BY:NL,$B2291,0)&lt;&gt;""),HLOOKUP(M$2+$A2291,Sheet2!BY:NL,$B2291,0),"")</f>
        <v/>
      </c>
      <c r="N2291" t="str">
        <f>IF(OR(HLOOKUP(N$2+$A2291,Sheet2!BZ:NM,$B2291,0),HLOOKUP(N$2+$A2291,Sheet2!BZ:NM,$B2291,0)&lt;&gt;""),HLOOKUP(N$2+$A2291,Sheet2!BZ:NM,$B2291,0),"")</f>
        <v/>
      </c>
      <c r="O2291" t="str">
        <f>IF(OR(HLOOKUP(O$2+$A2291,Sheet2!CA:NN,$B2291,0),HLOOKUP(O$2+$A2291,Sheet2!CA:NN,$B2291,0)&lt;&gt;""),HLOOKUP(O$2+$A2291,Sheet2!CA:NN,$B2291,0),"")</f>
        <v/>
      </c>
      <c r="P2291" t="str">
        <f>IF(OR(HLOOKUP(P$2+$A2291,Sheet2!CB:NO,$B2291,0),HLOOKUP(P$2+$A2291,Sheet2!CB:NO,$B2291,0)&lt;&gt;""),HLOOKUP(P$2+$A2291,Sheet2!CB:NO,$B2291,0),"")</f>
        <v/>
      </c>
      <c r="Q2291" t="str">
        <f>IF(OR(HLOOKUP(Q$2+$A2291,Sheet2!CC:NO,$B2291,0),HLOOKUP(Q$2+$A2291,Sheet2!CC:NO,$B2291,0)&lt;&gt;""),HLOOKUP(Q$2+$A2291,Sheet2!CC:NO,$B2291,0),"")</f>
        <v/>
      </c>
    </row>
    <row r="2292" spans="1:17" x14ac:dyDescent="0.25">
      <c r="A2292" s="64">
        <f t="shared" si="283"/>
        <v>48</v>
      </c>
      <c r="B2292" s="64">
        <f t="shared" si="284"/>
        <v>233</v>
      </c>
      <c r="C2292" s="64">
        <f t="shared" si="285"/>
        <v>9</v>
      </c>
      <c r="D2292" s="64">
        <f t="shared" si="286"/>
        <v>229</v>
      </c>
      <c r="E2292" s="64">
        <f t="shared" si="287"/>
        <v>1141</v>
      </c>
      <c r="F2292" s="64" t="str">
        <f t="shared" si="280"/>
        <v/>
      </c>
      <c r="G2292" s="64" t="str">
        <f t="shared" si="281"/>
        <v/>
      </c>
      <c r="H2292" s="64" t="str">
        <f t="shared" si="282"/>
        <v/>
      </c>
      <c r="I2292" s="80" t="str">
        <f>IFERROR(VLOOKUP(D2292,Sheet2!A:B,2,0),"")</f>
        <v/>
      </c>
      <c r="J2292" s="64" t="str">
        <f>IFERROR(IF(I2292&lt;&gt;"",VLOOKUP(I2292,Sheet2!B:C,2,0),""),"")</f>
        <v/>
      </c>
      <c r="K2292" s="64" t="str">
        <f>IFERROR( IF(I2292&lt;&gt;"", HLOOKUP(L$2+$A2292,Sheet2!BX:NK,2,0),""),"")</f>
        <v/>
      </c>
      <c r="L2292" t="str">
        <f>IF(OR(HLOOKUP(L$2+$A2292,Sheet2!BX:NK,$B2292,0),HLOOKUP(L$2+$A2292,Sheet2!BX:NK,$B2292,0)&lt;&gt;""),HLOOKUP(L$2+$A2292,Sheet2!BX:NK,$B2292,0),"")</f>
        <v/>
      </c>
      <c r="M2292" t="str">
        <f>IF(OR(HLOOKUP(M$2+$A2292,Sheet2!BY:NL,$B2292,0),HLOOKUP(M$2+$A2292,Sheet2!BY:NL,$B2292,0)&lt;&gt;""),HLOOKUP(M$2+$A2292,Sheet2!BY:NL,$B2292,0),"")</f>
        <v/>
      </c>
      <c r="N2292" t="str">
        <f>IF(OR(HLOOKUP(N$2+$A2292,Sheet2!BZ:NM,$B2292,0),HLOOKUP(N$2+$A2292,Sheet2!BZ:NM,$B2292,0)&lt;&gt;""),HLOOKUP(N$2+$A2292,Sheet2!BZ:NM,$B2292,0),"")</f>
        <v/>
      </c>
      <c r="O2292" t="str">
        <f>IF(OR(HLOOKUP(O$2+$A2292,Sheet2!CA:NN,$B2292,0),HLOOKUP(O$2+$A2292,Sheet2!CA:NN,$B2292,0)&lt;&gt;""),HLOOKUP(O$2+$A2292,Sheet2!CA:NN,$B2292,0),"")</f>
        <v/>
      </c>
      <c r="P2292" t="str">
        <f>IF(OR(HLOOKUP(P$2+$A2292,Sheet2!CB:NO,$B2292,0),HLOOKUP(P$2+$A2292,Sheet2!CB:NO,$B2292,0)&lt;&gt;""),HLOOKUP(P$2+$A2292,Sheet2!CB:NO,$B2292,0),"")</f>
        <v/>
      </c>
      <c r="Q2292" t="str">
        <f>IF(OR(HLOOKUP(Q$2+$A2292,Sheet2!CC:NO,$B2292,0),HLOOKUP(Q$2+$A2292,Sheet2!CC:NO,$B2292,0)&lt;&gt;""),HLOOKUP(Q$2+$A2292,Sheet2!CC:NO,$B2292,0),"")</f>
        <v/>
      </c>
    </row>
    <row r="2293" spans="1:17" x14ac:dyDescent="0.25">
      <c r="A2293" s="64">
        <f t="shared" si="283"/>
        <v>54</v>
      </c>
      <c r="B2293" s="64">
        <f t="shared" si="284"/>
        <v>233</v>
      </c>
      <c r="C2293" s="64">
        <f t="shared" si="285"/>
        <v>10</v>
      </c>
      <c r="D2293" s="64">
        <f t="shared" si="286"/>
        <v>229</v>
      </c>
      <c r="E2293" s="64">
        <f t="shared" si="287"/>
        <v>1141</v>
      </c>
      <c r="F2293" s="64" t="str">
        <f t="shared" si="280"/>
        <v/>
      </c>
      <c r="G2293" s="64" t="str">
        <f t="shared" si="281"/>
        <v/>
      </c>
      <c r="H2293" s="64" t="str">
        <f t="shared" si="282"/>
        <v/>
      </c>
      <c r="I2293" s="80" t="str">
        <f>IFERROR(VLOOKUP(D2293,Sheet2!A:B,2,0),"")</f>
        <v/>
      </c>
      <c r="J2293" s="64" t="str">
        <f>IFERROR(IF(I2293&lt;&gt;"",VLOOKUP(I2293,Sheet2!B:C,2,0),""),"")</f>
        <v/>
      </c>
      <c r="K2293" s="64" t="str">
        <f>IFERROR( IF(I2293&lt;&gt;"", HLOOKUP(L$2+$A2293,Sheet2!BX:NK,2,0),""),"")</f>
        <v/>
      </c>
      <c r="L2293" t="str">
        <f>IF(OR(HLOOKUP(L$2+$A2293,Sheet2!BX:NK,$B2293,0),HLOOKUP(L$2+$A2293,Sheet2!BX:NK,$B2293,0)&lt;&gt;""),HLOOKUP(L$2+$A2293,Sheet2!BX:NK,$B2293,0),"")</f>
        <v/>
      </c>
      <c r="M2293" t="str">
        <f>IF(OR(HLOOKUP(M$2+$A2293,Sheet2!BY:NL,$B2293,0),HLOOKUP(M$2+$A2293,Sheet2!BY:NL,$B2293,0)&lt;&gt;""),HLOOKUP(M$2+$A2293,Sheet2!BY:NL,$B2293,0),"")</f>
        <v/>
      </c>
      <c r="N2293" t="str">
        <f>IF(OR(HLOOKUP(N$2+$A2293,Sheet2!BZ:NM,$B2293,0),HLOOKUP(N$2+$A2293,Sheet2!BZ:NM,$B2293,0)&lt;&gt;""),HLOOKUP(N$2+$A2293,Sheet2!BZ:NM,$B2293,0),"")</f>
        <v/>
      </c>
      <c r="O2293" t="str">
        <f>IF(OR(HLOOKUP(O$2+$A2293,Sheet2!CA:NN,$B2293,0),HLOOKUP(O$2+$A2293,Sheet2!CA:NN,$B2293,0)&lt;&gt;""),HLOOKUP(O$2+$A2293,Sheet2!CA:NN,$B2293,0),"")</f>
        <v/>
      </c>
      <c r="P2293" t="str">
        <f>IF(OR(HLOOKUP(P$2+$A2293,Sheet2!CB:NO,$B2293,0),HLOOKUP(P$2+$A2293,Sheet2!CB:NO,$B2293,0)&lt;&gt;""),HLOOKUP(P$2+$A2293,Sheet2!CB:NO,$B2293,0),"")</f>
        <v/>
      </c>
      <c r="Q2293" t="str">
        <f>IF(OR(HLOOKUP(Q$2+$A2293,Sheet2!CC:NO,$B2293,0),HLOOKUP(Q$2+$A2293,Sheet2!CC:NO,$B2293,0)&lt;&gt;""),HLOOKUP(Q$2+$A2293,Sheet2!CC:NO,$B2293,0),"")</f>
        <v/>
      </c>
    </row>
    <row r="2294" spans="1:17" x14ac:dyDescent="0.25">
      <c r="A2294" s="64">
        <f t="shared" si="283"/>
        <v>0</v>
      </c>
      <c r="B2294" s="64">
        <f t="shared" si="284"/>
        <v>234</v>
      </c>
      <c r="C2294" s="64">
        <f t="shared" si="285"/>
        <v>1</v>
      </c>
      <c r="D2294" s="64">
        <f t="shared" si="286"/>
        <v>230</v>
      </c>
      <c r="E2294" s="64">
        <f t="shared" si="287"/>
        <v>1146</v>
      </c>
      <c r="F2294" s="64" t="str">
        <f t="shared" si="280"/>
        <v/>
      </c>
      <c r="G2294" s="64" t="str">
        <f t="shared" si="281"/>
        <v/>
      </c>
      <c r="H2294" s="64" t="str">
        <f t="shared" si="282"/>
        <v/>
      </c>
      <c r="I2294" s="80" t="str">
        <f>IFERROR(VLOOKUP(D2294,Sheet2!A:B,2,0),"")</f>
        <v/>
      </c>
      <c r="J2294" s="64" t="str">
        <f>IFERROR(IF(I2294&lt;&gt;"",VLOOKUP(I2294,Sheet2!B:C,2,0),""),"")</f>
        <v/>
      </c>
      <c r="K2294" s="64" t="str">
        <f>IFERROR( IF(I2294&lt;&gt;"", HLOOKUP(L$2+$A2294,Sheet2!BX:NK,2,0),""),"")</f>
        <v/>
      </c>
      <c r="L2294" t="str">
        <f>IF(OR(HLOOKUP(L$2+$A2294,Sheet2!BX:NK,$B2294,0),HLOOKUP(L$2+$A2294,Sheet2!BX:NK,$B2294,0)&lt;&gt;""),HLOOKUP(L$2+$A2294,Sheet2!BX:NK,$B2294,0),"")</f>
        <v/>
      </c>
      <c r="M2294" t="str">
        <f>IF(OR(HLOOKUP(M$2+$A2294,Sheet2!BY:NL,$B2294,0),HLOOKUP(M$2+$A2294,Sheet2!BY:NL,$B2294,0)&lt;&gt;""),HLOOKUP(M$2+$A2294,Sheet2!BY:NL,$B2294,0),"")</f>
        <v/>
      </c>
      <c r="N2294" t="str">
        <f>IF(OR(HLOOKUP(N$2+$A2294,Sheet2!BZ:NM,$B2294,0),HLOOKUP(N$2+$A2294,Sheet2!BZ:NM,$B2294,0)&lt;&gt;""),HLOOKUP(N$2+$A2294,Sheet2!BZ:NM,$B2294,0),"")</f>
        <v/>
      </c>
      <c r="O2294" t="str">
        <f>IF(OR(HLOOKUP(O$2+$A2294,Sheet2!CA:NN,$B2294,0),HLOOKUP(O$2+$A2294,Sheet2!CA:NN,$B2294,0)&lt;&gt;""),HLOOKUP(O$2+$A2294,Sheet2!CA:NN,$B2294,0),"")</f>
        <v/>
      </c>
      <c r="P2294" t="str">
        <f>IF(OR(HLOOKUP(P$2+$A2294,Sheet2!CB:NO,$B2294,0),HLOOKUP(P$2+$A2294,Sheet2!CB:NO,$B2294,0)&lt;&gt;""),HLOOKUP(P$2+$A2294,Sheet2!CB:NO,$B2294,0),"")</f>
        <v/>
      </c>
      <c r="Q2294" t="str">
        <f>IF(OR(HLOOKUP(Q$2+$A2294,Sheet2!CC:NO,$B2294,0),HLOOKUP(Q$2+$A2294,Sheet2!CC:NO,$B2294,0)&lt;&gt;""),HLOOKUP(Q$2+$A2294,Sheet2!CC:NO,$B2294,0),"")</f>
        <v/>
      </c>
    </row>
    <row r="2295" spans="1:17" x14ac:dyDescent="0.25">
      <c r="A2295" s="64">
        <f t="shared" si="283"/>
        <v>6</v>
      </c>
      <c r="B2295" s="64">
        <f t="shared" si="284"/>
        <v>234</v>
      </c>
      <c r="C2295" s="64">
        <f t="shared" si="285"/>
        <v>2</v>
      </c>
      <c r="D2295" s="64">
        <f t="shared" si="286"/>
        <v>230</v>
      </c>
      <c r="E2295" s="64">
        <f t="shared" si="287"/>
        <v>1146</v>
      </c>
      <c r="F2295" s="64" t="str">
        <f t="shared" si="280"/>
        <v/>
      </c>
      <c r="G2295" s="64" t="str">
        <f t="shared" si="281"/>
        <v/>
      </c>
      <c r="H2295" s="64" t="str">
        <f t="shared" si="282"/>
        <v/>
      </c>
      <c r="I2295" s="80" t="str">
        <f>IFERROR(VLOOKUP(D2295,Sheet2!A:B,2,0),"")</f>
        <v/>
      </c>
      <c r="J2295" s="64" t="str">
        <f>IFERROR(IF(I2295&lt;&gt;"",VLOOKUP(I2295,Sheet2!B:C,2,0),""),"")</f>
        <v/>
      </c>
      <c r="K2295" s="64" t="str">
        <f>IFERROR( IF(I2295&lt;&gt;"", HLOOKUP(L$2+$A2295,Sheet2!BX:NK,2,0),""),"")</f>
        <v/>
      </c>
      <c r="L2295" t="str">
        <f>IF(OR(HLOOKUP(L$2+$A2295,Sheet2!BX:NK,$B2295,0),HLOOKUP(L$2+$A2295,Sheet2!BX:NK,$B2295,0)&lt;&gt;""),HLOOKUP(L$2+$A2295,Sheet2!BX:NK,$B2295,0),"")</f>
        <v/>
      </c>
      <c r="M2295" t="str">
        <f>IF(OR(HLOOKUP(M$2+$A2295,Sheet2!BY:NL,$B2295,0),HLOOKUP(M$2+$A2295,Sheet2!BY:NL,$B2295,0)&lt;&gt;""),HLOOKUP(M$2+$A2295,Sheet2!BY:NL,$B2295,0),"")</f>
        <v/>
      </c>
      <c r="N2295" t="str">
        <f>IF(OR(HLOOKUP(N$2+$A2295,Sheet2!BZ:NM,$B2295,0),HLOOKUP(N$2+$A2295,Sheet2!BZ:NM,$B2295,0)&lt;&gt;""),HLOOKUP(N$2+$A2295,Sheet2!BZ:NM,$B2295,0),"")</f>
        <v/>
      </c>
      <c r="O2295" t="str">
        <f>IF(OR(HLOOKUP(O$2+$A2295,Sheet2!CA:NN,$B2295,0),HLOOKUP(O$2+$A2295,Sheet2!CA:NN,$B2295,0)&lt;&gt;""),HLOOKUP(O$2+$A2295,Sheet2!CA:NN,$B2295,0),"")</f>
        <v/>
      </c>
      <c r="P2295" t="str">
        <f>IF(OR(HLOOKUP(P$2+$A2295,Sheet2!CB:NO,$B2295,0),HLOOKUP(P$2+$A2295,Sheet2!CB:NO,$B2295,0)&lt;&gt;""),HLOOKUP(P$2+$A2295,Sheet2!CB:NO,$B2295,0),"")</f>
        <v/>
      </c>
      <c r="Q2295" t="str">
        <f>IF(OR(HLOOKUP(Q$2+$A2295,Sheet2!CC:NO,$B2295,0),HLOOKUP(Q$2+$A2295,Sheet2!CC:NO,$B2295,0)&lt;&gt;""),HLOOKUP(Q$2+$A2295,Sheet2!CC:NO,$B2295,0),"")</f>
        <v/>
      </c>
    </row>
    <row r="2296" spans="1:17" x14ac:dyDescent="0.25">
      <c r="A2296" s="64">
        <f t="shared" si="283"/>
        <v>12</v>
      </c>
      <c r="B2296" s="64">
        <f t="shared" si="284"/>
        <v>234</v>
      </c>
      <c r="C2296" s="64">
        <f t="shared" si="285"/>
        <v>3</v>
      </c>
      <c r="D2296" s="64">
        <f t="shared" si="286"/>
        <v>230</v>
      </c>
      <c r="E2296" s="64">
        <f t="shared" si="287"/>
        <v>1146</v>
      </c>
      <c r="F2296" s="64" t="str">
        <f t="shared" si="280"/>
        <v/>
      </c>
      <c r="G2296" s="64" t="str">
        <f t="shared" si="281"/>
        <v/>
      </c>
      <c r="H2296" s="64" t="str">
        <f t="shared" si="282"/>
        <v/>
      </c>
      <c r="I2296" s="80" t="str">
        <f>IFERROR(VLOOKUP(D2296,Sheet2!A:B,2,0),"")</f>
        <v/>
      </c>
      <c r="J2296" s="64" t="str">
        <f>IFERROR(IF(I2296&lt;&gt;"",VLOOKUP(I2296,Sheet2!B:C,2,0),""),"")</f>
        <v/>
      </c>
      <c r="K2296" s="64" t="str">
        <f>IFERROR( IF(I2296&lt;&gt;"", HLOOKUP(L$2+$A2296,Sheet2!BX:NK,2,0),""),"")</f>
        <v/>
      </c>
      <c r="L2296" t="str">
        <f>IF(OR(HLOOKUP(L$2+$A2296,Sheet2!BX:NK,$B2296,0),HLOOKUP(L$2+$A2296,Sheet2!BX:NK,$B2296,0)&lt;&gt;""),HLOOKUP(L$2+$A2296,Sheet2!BX:NK,$B2296,0),"")</f>
        <v/>
      </c>
      <c r="M2296" t="str">
        <f>IF(OR(HLOOKUP(M$2+$A2296,Sheet2!BY:NL,$B2296,0),HLOOKUP(M$2+$A2296,Sheet2!BY:NL,$B2296,0)&lt;&gt;""),HLOOKUP(M$2+$A2296,Sheet2!BY:NL,$B2296,0),"")</f>
        <v/>
      </c>
      <c r="N2296" t="str">
        <f>IF(OR(HLOOKUP(N$2+$A2296,Sheet2!BZ:NM,$B2296,0),HLOOKUP(N$2+$A2296,Sheet2!BZ:NM,$B2296,0)&lt;&gt;""),HLOOKUP(N$2+$A2296,Sheet2!BZ:NM,$B2296,0),"")</f>
        <v/>
      </c>
      <c r="O2296" t="str">
        <f>IF(OR(HLOOKUP(O$2+$A2296,Sheet2!CA:NN,$B2296,0),HLOOKUP(O$2+$A2296,Sheet2!CA:NN,$B2296,0)&lt;&gt;""),HLOOKUP(O$2+$A2296,Sheet2!CA:NN,$B2296,0),"")</f>
        <v/>
      </c>
      <c r="P2296" t="str">
        <f>IF(OR(HLOOKUP(P$2+$A2296,Sheet2!CB:NO,$B2296,0),HLOOKUP(P$2+$A2296,Sheet2!CB:NO,$B2296,0)&lt;&gt;""),HLOOKUP(P$2+$A2296,Sheet2!CB:NO,$B2296,0),"")</f>
        <v/>
      </c>
      <c r="Q2296" t="str">
        <f>IF(OR(HLOOKUP(Q$2+$A2296,Sheet2!CC:NO,$B2296,0),HLOOKUP(Q$2+$A2296,Sheet2!CC:NO,$B2296,0)&lt;&gt;""),HLOOKUP(Q$2+$A2296,Sheet2!CC:NO,$B2296,0),"")</f>
        <v/>
      </c>
    </row>
    <row r="2297" spans="1:17" x14ac:dyDescent="0.25">
      <c r="A2297" s="64">
        <f t="shared" si="283"/>
        <v>18</v>
      </c>
      <c r="B2297" s="64">
        <f t="shared" si="284"/>
        <v>234</v>
      </c>
      <c r="C2297" s="64">
        <f t="shared" si="285"/>
        <v>4</v>
      </c>
      <c r="D2297" s="64">
        <f t="shared" si="286"/>
        <v>230</v>
      </c>
      <c r="E2297" s="64">
        <f t="shared" si="287"/>
        <v>1146</v>
      </c>
      <c r="F2297" s="64" t="str">
        <f t="shared" si="280"/>
        <v/>
      </c>
      <c r="G2297" s="64" t="str">
        <f t="shared" si="281"/>
        <v/>
      </c>
      <c r="H2297" s="64" t="str">
        <f t="shared" si="282"/>
        <v/>
      </c>
      <c r="I2297" s="80" t="str">
        <f>IFERROR(VLOOKUP(D2297,Sheet2!A:B,2,0),"")</f>
        <v/>
      </c>
      <c r="J2297" s="64" t="str">
        <f>IFERROR(IF(I2297&lt;&gt;"",VLOOKUP(I2297,Sheet2!B:C,2,0),""),"")</f>
        <v/>
      </c>
      <c r="K2297" s="64" t="str">
        <f>IFERROR( IF(I2297&lt;&gt;"", HLOOKUP(L$2+$A2297,Sheet2!BX:NK,2,0),""),"")</f>
        <v/>
      </c>
      <c r="L2297" t="str">
        <f>IF(OR(HLOOKUP(L$2+$A2297,Sheet2!BX:NK,$B2297,0),HLOOKUP(L$2+$A2297,Sheet2!BX:NK,$B2297,0)&lt;&gt;""),HLOOKUP(L$2+$A2297,Sheet2!BX:NK,$B2297,0),"")</f>
        <v/>
      </c>
      <c r="M2297" t="str">
        <f>IF(OR(HLOOKUP(M$2+$A2297,Sheet2!BY:NL,$B2297,0),HLOOKUP(M$2+$A2297,Sheet2!BY:NL,$B2297,0)&lt;&gt;""),HLOOKUP(M$2+$A2297,Sheet2!BY:NL,$B2297,0),"")</f>
        <v/>
      </c>
      <c r="N2297" t="str">
        <f>IF(OR(HLOOKUP(N$2+$A2297,Sheet2!BZ:NM,$B2297,0),HLOOKUP(N$2+$A2297,Sheet2!BZ:NM,$B2297,0)&lt;&gt;""),HLOOKUP(N$2+$A2297,Sheet2!BZ:NM,$B2297,0),"")</f>
        <v/>
      </c>
      <c r="O2297" t="str">
        <f>IF(OR(HLOOKUP(O$2+$A2297,Sheet2!CA:NN,$B2297,0),HLOOKUP(O$2+$A2297,Sheet2!CA:NN,$B2297,0)&lt;&gt;""),HLOOKUP(O$2+$A2297,Sheet2!CA:NN,$B2297,0),"")</f>
        <v/>
      </c>
      <c r="P2297" t="str">
        <f>IF(OR(HLOOKUP(P$2+$A2297,Sheet2!CB:NO,$B2297,0),HLOOKUP(P$2+$A2297,Sheet2!CB:NO,$B2297,0)&lt;&gt;""),HLOOKUP(P$2+$A2297,Sheet2!CB:NO,$B2297,0),"")</f>
        <v/>
      </c>
      <c r="Q2297" t="str">
        <f>IF(OR(HLOOKUP(Q$2+$A2297,Sheet2!CC:NO,$B2297,0),HLOOKUP(Q$2+$A2297,Sheet2!CC:NO,$B2297,0)&lt;&gt;""),HLOOKUP(Q$2+$A2297,Sheet2!CC:NO,$B2297,0),"")</f>
        <v/>
      </c>
    </row>
    <row r="2298" spans="1:17" x14ac:dyDescent="0.25">
      <c r="A2298" s="64">
        <f t="shared" si="283"/>
        <v>24</v>
      </c>
      <c r="B2298" s="64">
        <f t="shared" si="284"/>
        <v>234</v>
      </c>
      <c r="C2298" s="64">
        <f t="shared" si="285"/>
        <v>5</v>
      </c>
      <c r="D2298" s="64">
        <f t="shared" si="286"/>
        <v>230</v>
      </c>
      <c r="E2298" s="64">
        <f t="shared" si="287"/>
        <v>1146</v>
      </c>
      <c r="F2298" s="64" t="str">
        <f t="shared" si="280"/>
        <v/>
      </c>
      <c r="G2298" s="64" t="str">
        <f t="shared" si="281"/>
        <v/>
      </c>
      <c r="H2298" s="64" t="str">
        <f t="shared" si="282"/>
        <v/>
      </c>
      <c r="I2298" s="80" t="str">
        <f>IFERROR(VLOOKUP(D2298,Sheet2!A:B,2,0),"")</f>
        <v/>
      </c>
      <c r="J2298" s="64" t="str">
        <f>IFERROR(IF(I2298&lt;&gt;"",VLOOKUP(I2298,Sheet2!B:C,2,0),""),"")</f>
        <v/>
      </c>
      <c r="K2298" s="64" t="str">
        <f>IFERROR( IF(I2298&lt;&gt;"", HLOOKUP(L$2+$A2298,Sheet2!BX:NK,2,0),""),"")</f>
        <v/>
      </c>
      <c r="L2298" t="str">
        <f>IF(OR(HLOOKUP(L$2+$A2298,Sheet2!BX:NK,$B2298,0),HLOOKUP(L$2+$A2298,Sheet2!BX:NK,$B2298,0)&lt;&gt;""),HLOOKUP(L$2+$A2298,Sheet2!BX:NK,$B2298,0),"")</f>
        <v/>
      </c>
      <c r="M2298" t="str">
        <f>IF(OR(HLOOKUP(M$2+$A2298,Sheet2!BY:NL,$B2298,0),HLOOKUP(M$2+$A2298,Sheet2!BY:NL,$B2298,0)&lt;&gt;""),HLOOKUP(M$2+$A2298,Sheet2!BY:NL,$B2298,0),"")</f>
        <v/>
      </c>
      <c r="N2298" t="str">
        <f>IF(OR(HLOOKUP(N$2+$A2298,Sheet2!BZ:NM,$B2298,0),HLOOKUP(N$2+$A2298,Sheet2!BZ:NM,$B2298,0)&lt;&gt;""),HLOOKUP(N$2+$A2298,Sheet2!BZ:NM,$B2298,0),"")</f>
        <v/>
      </c>
      <c r="O2298" t="str">
        <f>IF(OR(HLOOKUP(O$2+$A2298,Sheet2!CA:NN,$B2298,0),HLOOKUP(O$2+$A2298,Sheet2!CA:NN,$B2298,0)&lt;&gt;""),HLOOKUP(O$2+$A2298,Sheet2!CA:NN,$B2298,0),"")</f>
        <v/>
      </c>
      <c r="P2298" t="str">
        <f>IF(OR(HLOOKUP(P$2+$A2298,Sheet2!CB:NO,$B2298,0),HLOOKUP(P$2+$A2298,Sheet2!CB:NO,$B2298,0)&lt;&gt;""),HLOOKUP(P$2+$A2298,Sheet2!CB:NO,$B2298,0),"")</f>
        <v/>
      </c>
      <c r="Q2298" t="str">
        <f>IF(OR(HLOOKUP(Q$2+$A2298,Sheet2!CC:NO,$B2298,0),HLOOKUP(Q$2+$A2298,Sheet2!CC:NO,$B2298,0)&lt;&gt;""),HLOOKUP(Q$2+$A2298,Sheet2!CC:NO,$B2298,0),"")</f>
        <v/>
      </c>
    </row>
    <row r="2299" spans="1:17" x14ac:dyDescent="0.25">
      <c r="A2299" s="64">
        <f t="shared" si="283"/>
        <v>30</v>
      </c>
      <c r="B2299" s="64">
        <f t="shared" si="284"/>
        <v>234</v>
      </c>
      <c r="C2299" s="64">
        <f t="shared" si="285"/>
        <v>6</v>
      </c>
      <c r="D2299" s="64">
        <f t="shared" si="286"/>
        <v>230</v>
      </c>
      <c r="E2299" s="64">
        <f t="shared" si="287"/>
        <v>1146</v>
      </c>
      <c r="F2299" s="64" t="str">
        <f t="shared" si="280"/>
        <v/>
      </c>
      <c r="G2299" s="64" t="str">
        <f t="shared" si="281"/>
        <v/>
      </c>
      <c r="H2299" s="64" t="str">
        <f t="shared" si="282"/>
        <v/>
      </c>
      <c r="I2299" s="80" t="str">
        <f>IFERROR(VLOOKUP(D2299,Sheet2!A:B,2,0),"")</f>
        <v/>
      </c>
      <c r="J2299" s="64" t="str">
        <f>IFERROR(IF(I2299&lt;&gt;"",VLOOKUP(I2299,Sheet2!B:C,2,0),""),"")</f>
        <v/>
      </c>
      <c r="K2299" s="64" t="str">
        <f>IFERROR( IF(I2299&lt;&gt;"", HLOOKUP(L$2+$A2299,Sheet2!BX:NK,2,0),""),"")</f>
        <v/>
      </c>
      <c r="L2299" t="str">
        <f>IF(OR(HLOOKUP(L$2+$A2299,Sheet2!BX:NK,$B2299,0),HLOOKUP(L$2+$A2299,Sheet2!BX:NK,$B2299,0)&lt;&gt;""),HLOOKUP(L$2+$A2299,Sheet2!BX:NK,$B2299,0),"")</f>
        <v/>
      </c>
      <c r="M2299" t="str">
        <f>IF(OR(HLOOKUP(M$2+$A2299,Sheet2!BY:NL,$B2299,0),HLOOKUP(M$2+$A2299,Sheet2!BY:NL,$B2299,0)&lt;&gt;""),HLOOKUP(M$2+$A2299,Sheet2!BY:NL,$B2299,0),"")</f>
        <v/>
      </c>
      <c r="N2299" t="str">
        <f>IF(OR(HLOOKUP(N$2+$A2299,Sheet2!BZ:NM,$B2299,0),HLOOKUP(N$2+$A2299,Sheet2!BZ:NM,$B2299,0)&lt;&gt;""),HLOOKUP(N$2+$A2299,Sheet2!BZ:NM,$B2299,0),"")</f>
        <v/>
      </c>
      <c r="O2299" t="str">
        <f>IF(OR(HLOOKUP(O$2+$A2299,Sheet2!CA:NN,$B2299,0),HLOOKUP(O$2+$A2299,Sheet2!CA:NN,$B2299,0)&lt;&gt;""),HLOOKUP(O$2+$A2299,Sheet2!CA:NN,$B2299,0),"")</f>
        <v/>
      </c>
      <c r="P2299" t="str">
        <f>IF(OR(HLOOKUP(P$2+$A2299,Sheet2!CB:NO,$B2299,0),HLOOKUP(P$2+$A2299,Sheet2!CB:NO,$B2299,0)&lt;&gt;""),HLOOKUP(P$2+$A2299,Sheet2!CB:NO,$B2299,0),"")</f>
        <v/>
      </c>
      <c r="Q2299" t="str">
        <f>IF(OR(HLOOKUP(Q$2+$A2299,Sheet2!CC:NO,$B2299,0),HLOOKUP(Q$2+$A2299,Sheet2!CC:NO,$B2299,0)&lt;&gt;""),HLOOKUP(Q$2+$A2299,Sheet2!CC:NO,$B2299,0),"")</f>
        <v/>
      </c>
    </row>
    <row r="2300" spans="1:17" x14ac:dyDescent="0.25">
      <c r="A2300" s="64">
        <f t="shared" si="283"/>
        <v>36</v>
      </c>
      <c r="B2300" s="64">
        <f t="shared" si="284"/>
        <v>234</v>
      </c>
      <c r="C2300" s="64">
        <f t="shared" si="285"/>
        <v>7</v>
      </c>
      <c r="D2300" s="64">
        <f t="shared" si="286"/>
        <v>230</v>
      </c>
      <c r="E2300" s="64">
        <f t="shared" si="287"/>
        <v>1146</v>
      </c>
      <c r="F2300" s="64" t="str">
        <f t="shared" si="280"/>
        <v/>
      </c>
      <c r="G2300" s="64" t="str">
        <f t="shared" si="281"/>
        <v/>
      </c>
      <c r="H2300" s="64" t="str">
        <f t="shared" si="282"/>
        <v/>
      </c>
      <c r="I2300" s="80" t="str">
        <f>IFERROR(VLOOKUP(D2300,Sheet2!A:B,2,0),"")</f>
        <v/>
      </c>
      <c r="J2300" s="64" t="str">
        <f>IFERROR(IF(I2300&lt;&gt;"",VLOOKUP(I2300,Sheet2!B:C,2,0),""),"")</f>
        <v/>
      </c>
      <c r="K2300" s="64" t="str">
        <f>IFERROR( IF(I2300&lt;&gt;"", HLOOKUP(L$2+$A2300,Sheet2!BX:NK,2,0),""),"")</f>
        <v/>
      </c>
      <c r="L2300" t="str">
        <f>IF(OR(HLOOKUP(L$2+$A2300,Sheet2!BX:NK,$B2300,0),HLOOKUP(L$2+$A2300,Sheet2!BX:NK,$B2300,0)&lt;&gt;""),HLOOKUP(L$2+$A2300,Sheet2!BX:NK,$B2300,0),"")</f>
        <v/>
      </c>
      <c r="M2300" t="str">
        <f>IF(OR(HLOOKUP(M$2+$A2300,Sheet2!BY:NL,$B2300,0),HLOOKUP(M$2+$A2300,Sheet2!BY:NL,$B2300,0)&lt;&gt;""),HLOOKUP(M$2+$A2300,Sheet2!BY:NL,$B2300,0),"")</f>
        <v/>
      </c>
      <c r="N2300" t="str">
        <f>IF(OR(HLOOKUP(N$2+$A2300,Sheet2!BZ:NM,$B2300,0),HLOOKUP(N$2+$A2300,Sheet2!BZ:NM,$B2300,0)&lt;&gt;""),HLOOKUP(N$2+$A2300,Sheet2!BZ:NM,$B2300,0),"")</f>
        <v/>
      </c>
      <c r="O2300" t="str">
        <f>IF(OR(HLOOKUP(O$2+$A2300,Sheet2!CA:NN,$B2300,0),HLOOKUP(O$2+$A2300,Sheet2!CA:NN,$B2300,0)&lt;&gt;""),HLOOKUP(O$2+$A2300,Sheet2!CA:NN,$B2300,0),"")</f>
        <v/>
      </c>
      <c r="P2300" t="str">
        <f>IF(OR(HLOOKUP(P$2+$A2300,Sheet2!CB:NO,$B2300,0),HLOOKUP(P$2+$A2300,Sheet2!CB:NO,$B2300,0)&lt;&gt;""),HLOOKUP(P$2+$A2300,Sheet2!CB:NO,$B2300,0),"")</f>
        <v/>
      </c>
      <c r="Q2300" t="str">
        <f>IF(OR(HLOOKUP(Q$2+$A2300,Sheet2!CC:NO,$B2300,0),HLOOKUP(Q$2+$A2300,Sheet2!CC:NO,$B2300,0)&lt;&gt;""),HLOOKUP(Q$2+$A2300,Sheet2!CC:NO,$B2300,0),"")</f>
        <v/>
      </c>
    </row>
    <row r="2301" spans="1:17" x14ac:dyDescent="0.25">
      <c r="A2301" s="64">
        <f t="shared" si="283"/>
        <v>42</v>
      </c>
      <c r="B2301" s="64">
        <f t="shared" si="284"/>
        <v>234</v>
      </c>
      <c r="C2301" s="64">
        <f t="shared" si="285"/>
        <v>8</v>
      </c>
      <c r="D2301" s="64">
        <f t="shared" si="286"/>
        <v>230</v>
      </c>
      <c r="E2301" s="64">
        <f t="shared" si="287"/>
        <v>1146</v>
      </c>
      <c r="F2301" s="64" t="str">
        <f t="shared" si="280"/>
        <v/>
      </c>
      <c r="G2301" s="64" t="str">
        <f t="shared" si="281"/>
        <v/>
      </c>
      <c r="H2301" s="64" t="str">
        <f t="shared" si="282"/>
        <v/>
      </c>
      <c r="I2301" s="80" t="str">
        <f>IFERROR(VLOOKUP(D2301,Sheet2!A:B,2,0),"")</f>
        <v/>
      </c>
      <c r="J2301" s="64" t="str">
        <f>IFERROR(IF(I2301&lt;&gt;"",VLOOKUP(I2301,Sheet2!B:C,2,0),""),"")</f>
        <v/>
      </c>
      <c r="K2301" s="64" t="str">
        <f>IFERROR( IF(I2301&lt;&gt;"", HLOOKUP(L$2+$A2301,Sheet2!BX:NK,2,0),""),"")</f>
        <v/>
      </c>
      <c r="L2301" t="str">
        <f>IF(OR(HLOOKUP(L$2+$A2301,Sheet2!BX:NK,$B2301,0),HLOOKUP(L$2+$A2301,Sheet2!BX:NK,$B2301,0)&lt;&gt;""),HLOOKUP(L$2+$A2301,Sheet2!BX:NK,$B2301,0),"")</f>
        <v/>
      </c>
      <c r="M2301" t="str">
        <f>IF(OR(HLOOKUP(M$2+$A2301,Sheet2!BY:NL,$B2301,0),HLOOKUP(M$2+$A2301,Sheet2!BY:NL,$B2301,0)&lt;&gt;""),HLOOKUP(M$2+$A2301,Sheet2!BY:NL,$B2301,0),"")</f>
        <v/>
      </c>
      <c r="N2301" t="str">
        <f>IF(OR(HLOOKUP(N$2+$A2301,Sheet2!BZ:NM,$B2301,0),HLOOKUP(N$2+$A2301,Sheet2!BZ:NM,$B2301,0)&lt;&gt;""),HLOOKUP(N$2+$A2301,Sheet2!BZ:NM,$B2301,0),"")</f>
        <v/>
      </c>
      <c r="O2301" t="str">
        <f>IF(OR(HLOOKUP(O$2+$A2301,Sheet2!CA:NN,$B2301,0),HLOOKUP(O$2+$A2301,Sheet2!CA:NN,$B2301,0)&lt;&gt;""),HLOOKUP(O$2+$A2301,Sheet2!CA:NN,$B2301,0),"")</f>
        <v/>
      </c>
      <c r="P2301" t="str">
        <f>IF(OR(HLOOKUP(P$2+$A2301,Sheet2!CB:NO,$B2301,0),HLOOKUP(P$2+$A2301,Sheet2!CB:NO,$B2301,0)&lt;&gt;""),HLOOKUP(P$2+$A2301,Sheet2!CB:NO,$B2301,0),"")</f>
        <v/>
      </c>
      <c r="Q2301" t="str">
        <f>IF(OR(HLOOKUP(Q$2+$A2301,Sheet2!CC:NO,$B2301,0),HLOOKUP(Q$2+$A2301,Sheet2!CC:NO,$B2301,0)&lt;&gt;""),HLOOKUP(Q$2+$A2301,Sheet2!CC:NO,$B2301,0),"")</f>
        <v/>
      </c>
    </row>
    <row r="2302" spans="1:17" x14ac:dyDescent="0.25">
      <c r="A2302" s="64">
        <f t="shared" si="283"/>
        <v>48</v>
      </c>
      <c r="B2302" s="64">
        <f t="shared" si="284"/>
        <v>234</v>
      </c>
      <c r="C2302" s="64">
        <f t="shared" si="285"/>
        <v>9</v>
      </c>
      <c r="D2302" s="64">
        <f t="shared" si="286"/>
        <v>230</v>
      </c>
      <c r="E2302" s="64">
        <f t="shared" si="287"/>
        <v>1146</v>
      </c>
      <c r="F2302" s="64" t="str">
        <f t="shared" si="280"/>
        <v/>
      </c>
      <c r="G2302" s="64" t="str">
        <f t="shared" si="281"/>
        <v/>
      </c>
      <c r="H2302" s="64" t="str">
        <f t="shared" si="282"/>
        <v/>
      </c>
      <c r="I2302" s="80" t="str">
        <f>IFERROR(VLOOKUP(D2302,Sheet2!A:B,2,0),"")</f>
        <v/>
      </c>
      <c r="J2302" s="64" t="str">
        <f>IFERROR(IF(I2302&lt;&gt;"",VLOOKUP(I2302,Sheet2!B:C,2,0),""),"")</f>
        <v/>
      </c>
      <c r="K2302" s="64" t="str">
        <f>IFERROR( IF(I2302&lt;&gt;"", HLOOKUP(L$2+$A2302,Sheet2!BX:NK,2,0),""),"")</f>
        <v/>
      </c>
      <c r="L2302" t="str">
        <f>IF(OR(HLOOKUP(L$2+$A2302,Sheet2!BX:NK,$B2302,0),HLOOKUP(L$2+$A2302,Sheet2!BX:NK,$B2302,0)&lt;&gt;""),HLOOKUP(L$2+$A2302,Sheet2!BX:NK,$B2302,0),"")</f>
        <v/>
      </c>
      <c r="M2302" t="str">
        <f>IF(OR(HLOOKUP(M$2+$A2302,Sheet2!BY:NL,$B2302,0),HLOOKUP(M$2+$A2302,Sheet2!BY:NL,$B2302,0)&lt;&gt;""),HLOOKUP(M$2+$A2302,Sheet2!BY:NL,$B2302,0),"")</f>
        <v/>
      </c>
      <c r="N2302" t="str">
        <f>IF(OR(HLOOKUP(N$2+$A2302,Sheet2!BZ:NM,$B2302,0),HLOOKUP(N$2+$A2302,Sheet2!BZ:NM,$B2302,0)&lt;&gt;""),HLOOKUP(N$2+$A2302,Sheet2!BZ:NM,$B2302,0),"")</f>
        <v/>
      </c>
      <c r="O2302" t="str">
        <f>IF(OR(HLOOKUP(O$2+$A2302,Sheet2!CA:NN,$B2302,0),HLOOKUP(O$2+$A2302,Sheet2!CA:NN,$B2302,0)&lt;&gt;""),HLOOKUP(O$2+$A2302,Sheet2!CA:NN,$B2302,0),"")</f>
        <v/>
      </c>
      <c r="P2302" t="str">
        <f>IF(OR(HLOOKUP(P$2+$A2302,Sheet2!CB:NO,$B2302,0),HLOOKUP(P$2+$A2302,Sheet2!CB:NO,$B2302,0)&lt;&gt;""),HLOOKUP(P$2+$A2302,Sheet2!CB:NO,$B2302,0),"")</f>
        <v/>
      </c>
      <c r="Q2302" t="str">
        <f>IF(OR(HLOOKUP(Q$2+$A2302,Sheet2!CC:NO,$B2302,0),HLOOKUP(Q$2+$A2302,Sheet2!CC:NO,$B2302,0)&lt;&gt;""),HLOOKUP(Q$2+$A2302,Sheet2!CC:NO,$B2302,0),"")</f>
        <v/>
      </c>
    </row>
    <row r="2303" spans="1:17" x14ac:dyDescent="0.25">
      <c r="A2303" s="64">
        <f t="shared" si="283"/>
        <v>54</v>
      </c>
      <c r="B2303" s="64">
        <f t="shared" si="284"/>
        <v>234</v>
      </c>
      <c r="C2303" s="64">
        <f t="shared" si="285"/>
        <v>10</v>
      </c>
      <c r="D2303" s="64">
        <f t="shared" si="286"/>
        <v>230</v>
      </c>
      <c r="E2303" s="64">
        <f t="shared" si="287"/>
        <v>1146</v>
      </c>
      <c r="F2303" s="64" t="str">
        <f t="shared" si="280"/>
        <v/>
      </c>
      <c r="G2303" s="64" t="str">
        <f t="shared" si="281"/>
        <v/>
      </c>
      <c r="H2303" s="64" t="str">
        <f t="shared" si="282"/>
        <v/>
      </c>
      <c r="I2303" s="80" t="str">
        <f>IFERROR(VLOOKUP(D2303,Sheet2!A:B,2,0),"")</f>
        <v/>
      </c>
      <c r="J2303" s="64" t="str">
        <f>IFERROR(IF(I2303&lt;&gt;"",VLOOKUP(I2303,Sheet2!B:C,2,0),""),"")</f>
        <v/>
      </c>
      <c r="K2303" s="64" t="str">
        <f>IFERROR( IF(I2303&lt;&gt;"", HLOOKUP(L$2+$A2303,Sheet2!BX:NK,2,0),""),"")</f>
        <v/>
      </c>
      <c r="L2303" t="str">
        <f>IF(OR(HLOOKUP(L$2+$A2303,Sheet2!BX:NK,$B2303,0),HLOOKUP(L$2+$A2303,Sheet2!BX:NK,$B2303,0)&lt;&gt;""),HLOOKUP(L$2+$A2303,Sheet2!BX:NK,$B2303,0),"")</f>
        <v/>
      </c>
      <c r="M2303" t="str">
        <f>IF(OR(HLOOKUP(M$2+$A2303,Sheet2!BY:NL,$B2303,0),HLOOKUP(M$2+$A2303,Sheet2!BY:NL,$B2303,0)&lt;&gt;""),HLOOKUP(M$2+$A2303,Sheet2!BY:NL,$B2303,0),"")</f>
        <v/>
      </c>
      <c r="N2303" t="str">
        <f>IF(OR(HLOOKUP(N$2+$A2303,Sheet2!BZ:NM,$B2303,0),HLOOKUP(N$2+$A2303,Sheet2!BZ:NM,$B2303,0)&lt;&gt;""),HLOOKUP(N$2+$A2303,Sheet2!BZ:NM,$B2303,0),"")</f>
        <v/>
      </c>
      <c r="O2303" t="str">
        <f>IF(OR(HLOOKUP(O$2+$A2303,Sheet2!CA:NN,$B2303,0),HLOOKUP(O$2+$A2303,Sheet2!CA:NN,$B2303,0)&lt;&gt;""),HLOOKUP(O$2+$A2303,Sheet2!CA:NN,$B2303,0),"")</f>
        <v/>
      </c>
      <c r="P2303" t="str">
        <f>IF(OR(HLOOKUP(P$2+$A2303,Sheet2!CB:NO,$B2303,0),HLOOKUP(P$2+$A2303,Sheet2!CB:NO,$B2303,0)&lt;&gt;""),HLOOKUP(P$2+$A2303,Sheet2!CB:NO,$B2303,0),"")</f>
        <v/>
      </c>
      <c r="Q2303" t="str">
        <f>IF(OR(HLOOKUP(Q$2+$A2303,Sheet2!CC:NO,$B2303,0),HLOOKUP(Q$2+$A2303,Sheet2!CC:NO,$B2303,0)&lt;&gt;""),HLOOKUP(Q$2+$A2303,Sheet2!CC:NO,$B2303,0),"")</f>
        <v/>
      </c>
    </row>
    <row r="2304" spans="1:17" x14ac:dyDescent="0.25">
      <c r="A2304" s="64">
        <f t="shared" si="283"/>
        <v>0</v>
      </c>
      <c r="B2304" s="64">
        <f t="shared" si="284"/>
        <v>235</v>
      </c>
      <c r="C2304" s="64">
        <f t="shared" si="285"/>
        <v>1</v>
      </c>
      <c r="D2304" s="64">
        <f t="shared" si="286"/>
        <v>231</v>
      </c>
      <c r="E2304" s="64">
        <f t="shared" si="287"/>
        <v>1151</v>
      </c>
      <c r="F2304" s="64" t="str">
        <f t="shared" si="280"/>
        <v/>
      </c>
      <c r="G2304" s="64" t="str">
        <f t="shared" si="281"/>
        <v/>
      </c>
      <c r="H2304" s="64" t="str">
        <f t="shared" si="282"/>
        <v/>
      </c>
      <c r="I2304" s="80" t="str">
        <f>IFERROR(VLOOKUP(D2304,Sheet2!A:B,2,0),"")</f>
        <v/>
      </c>
      <c r="J2304" s="64" t="str">
        <f>IFERROR(IF(I2304&lt;&gt;"",VLOOKUP(I2304,Sheet2!B:C,2,0),""),"")</f>
        <v/>
      </c>
      <c r="K2304" s="64" t="str">
        <f>IFERROR( IF(I2304&lt;&gt;"", HLOOKUP(L$2+$A2304,Sheet2!BX:NK,2,0),""),"")</f>
        <v/>
      </c>
      <c r="L2304" t="str">
        <f>IF(OR(HLOOKUP(L$2+$A2304,Sheet2!BX:NK,$B2304,0),HLOOKUP(L$2+$A2304,Sheet2!BX:NK,$B2304,0)&lt;&gt;""),HLOOKUP(L$2+$A2304,Sheet2!BX:NK,$B2304,0),"")</f>
        <v/>
      </c>
      <c r="M2304" t="str">
        <f>IF(OR(HLOOKUP(M$2+$A2304,Sheet2!BY:NL,$B2304,0),HLOOKUP(M$2+$A2304,Sheet2!BY:NL,$B2304,0)&lt;&gt;""),HLOOKUP(M$2+$A2304,Sheet2!BY:NL,$B2304,0),"")</f>
        <v/>
      </c>
      <c r="N2304" t="str">
        <f>IF(OR(HLOOKUP(N$2+$A2304,Sheet2!BZ:NM,$B2304,0),HLOOKUP(N$2+$A2304,Sheet2!BZ:NM,$B2304,0)&lt;&gt;""),HLOOKUP(N$2+$A2304,Sheet2!BZ:NM,$B2304,0),"")</f>
        <v/>
      </c>
      <c r="O2304" t="str">
        <f>IF(OR(HLOOKUP(O$2+$A2304,Sheet2!CA:NN,$B2304,0),HLOOKUP(O$2+$A2304,Sheet2!CA:NN,$B2304,0)&lt;&gt;""),HLOOKUP(O$2+$A2304,Sheet2!CA:NN,$B2304,0),"")</f>
        <v/>
      </c>
      <c r="P2304" t="str">
        <f>IF(OR(HLOOKUP(P$2+$A2304,Sheet2!CB:NO,$B2304,0),HLOOKUP(P$2+$A2304,Sheet2!CB:NO,$B2304,0)&lt;&gt;""),HLOOKUP(P$2+$A2304,Sheet2!CB:NO,$B2304,0),"")</f>
        <v/>
      </c>
      <c r="Q2304" t="str">
        <f>IF(OR(HLOOKUP(Q$2+$A2304,Sheet2!CC:NO,$B2304,0),HLOOKUP(Q$2+$A2304,Sheet2!CC:NO,$B2304,0)&lt;&gt;""),HLOOKUP(Q$2+$A2304,Sheet2!CC:NO,$B2304,0),"")</f>
        <v/>
      </c>
    </row>
    <row r="2305" spans="1:17" x14ac:dyDescent="0.25">
      <c r="A2305" s="64">
        <f t="shared" si="283"/>
        <v>6</v>
      </c>
      <c r="B2305" s="64">
        <f t="shared" si="284"/>
        <v>235</v>
      </c>
      <c r="C2305" s="64">
        <f t="shared" si="285"/>
        <v>2</v>
      </c>
      <c r="D2305" s="64">
        <f t="shared" si="286"/>
        <v>231</v>
      </c>
      <c r="E2305" s="64">
        <f t="shared" si="287"/>
        <v>1151</v>
      </c>
      <c r="F2305" s="64" t="str">
        <f t="shared" si="280"/>
        <v/>
      </c>
      <c r="G2305" s="64" t="str">
        <f t="shared" si="281"/>
        <v/>
      </c>
      <c r="H2305" s="64" t="str">
        <f t="shared" si="282"/>
        <v/>
      </c>
      <c r="I2305" s="80" t="str">
        <f>IFERROR(VLOOKUP(D2305,Sheet2!A:B,2,0),"")</f>
        <v/>
      </c>
      <c r="J2305" s="64" t="str">
        <f>IFERROR(IF(I2305&lt;&gt;"",VLOOKUP(I2305,Sheet2!B:C,2,0),""),"")</f>
        <v/>
      </c>
      <c r="K2305" s="64" t="str">
        <f>IFERROR( IF(I2305&lt;&gt;"", HLOOKUP(L$2+$A2305,Sheet2!BX:NK,2,0),""),"")</f>
        <v/>
      </c>
      <c r="L2305" t="str">
        <f>IF(OR(HLOOKUP(L$2+$A2305,Sheet2!BX:NK,$B2305,0),HLOOKUP(L$2+$A2305,Sheet2!BX:NK,$B2305,0)&lt;&gt;""),HLOOKUP(L$2+$A2305,Sheet2!BX:NK,$B2305,0),"")</f>
        <v/>
      </c>
      <c r="M2305" t="str">
        <f>IF(OR(HLOOKUP(M$2+$A2305,Sheet2!BY:NL,$B2305,0),HLOOKUP(M$2+$A2305,Sheet2!BY:NL,$B2305,0)&lt;&gt;""),HLOOKUP(M$2+$A2305,Sheet2!BY:NL,$B2305,0),"")</f>
        <v/>
      </c>
      <c r="N2305" t="str">
        <f>IF(OR(HLOOKUP(N$2+$A2305,Sheet2!BZ:NM,$B2305,0),HLOOKUP(N$2+$A2305,Sheet2!BZ:NM,$B2305,0)&lt;&gt;""),HLOOKUP(N$2+$A2305,Sheet2!BZ:NM,$B2305,0),"")</f>
        <v/>
      </c>
      <c r="O2305" t="str">
        <f>IF(OR(HLOOKUP(O$2+$A2305,Sheet2!CA:NN,$B2305,0),HLOOKUP(O$2+$A2305,Sheet2!CA:NN,$B2305,0)&lt;&gt;""),HLOOKUP(O$2+$A2305,Sheet2!CA:NN,$B2305,0),"")</f>
        <v/>
      </c>
      <c r="P2305" t="str">
        <f>IF(OR(HLOOKUP(P$2+$A2305,Sheet2!CB:NO,$B2305,0),HLOOKUP(P$2+$A2305,Sheet2!CB:NO,$B2305,0)&lt;&gt;""),HLOOKUP(P$2+$A2305,Sheet2!CB:NO,$B2305,0),"")</f>
        <v/>
      </c>
      <c r="Q2305" t="str">
        <f>IF(OR(HLOOKUP(Q$2+$A2305,Sheet2!CC:NO,$B2305,0),HLOOKUP(Q$2+$A2305,Sheet2!CC:NO,$B2305,0)&lt;&gt;""),HLOOKUP(Q$2+$A2305,Sheet2!CC:NO,$B2305,0),"")</f>
        <v/>
      </c>
    </row>
    <row r="2306" spans="1:17" x14ac:dyDescent="0.25">
      <c r="A2306" s="64">
        <f t="shared" si="283"/>
        <v>12</v>
      </c>
      <c r="B2306" s="64">
        <f t="shared" si="284"/>
        <v>235</v>
      </c>
      <c r="C2306" s="64">
        <f t="shared" si="285"/>
        <v>3</v>
      </c>
      <c r="D2306" s="64">
        <f t="shared" si="286"/>
        <v>231</v>
      </c>
      <c r="E2306" s="64">
        <f t="shared" si="287"/>
        <v>1151</v>
      </c>
      <c r="F2306" s="64" t="str">
        <f t="shared" si="280"/>
        <v/>
      </c>
      <c r="G2306" s="64" t="str">
        <f t="shared" si="281"/>
        <v/>
      </c>
      <c r="H2306" s="64" t="str">
        <f t="shared" si="282"/>
        <v/>
      </c>
      <c r="I2306" s="80" t="str">
        <f>IFERROR(VLOOKUP(D2306,Sheet2!A:B,2,0),"")</f>
        <v/>
      </c>
      <c r="J2306" s="64" t="str">
        <f>IFERROR(IF(I2306&lt;&gt;"",VLOOKUP(I2306,Sheet2!B:C,2,0),""),"")</f>
        <v/>
      </c>
      <c r="K2306" s="64" t="str">
        <f>IFERROR( IF(I2306&lt;&gt;"", HLOOKUP(L$2+$A2306,Sheet2!BX:NK,2,0),""),"")</f>
        <v/>
      </c>
      <c r="L2306" t="str">
        <f>IF(OR(HLOOKUP(L$2+$A2306,Sheet2!BX:NK,$B2306,0),HLOOKUP(L$2+$A2306,Sheet2!BX:NK,$B2306,0)&lt;&gt;""),HLOOKUP(L$2+$A2306,Sheet2!BX:NK,$B2306,0),"")</f>
        <v/>
      </c>
      <c r="M2306" t="str">
        <f>IF(OR(HLOOKUP(M$2+$A2306,Sheet2!BY:NL,$B2306,0),HLOOKUP(M$2+$A2306,Sheet2!BY:NL,$B2306,0)&lt;&gt;""),HLOOKUP(M$2+$A2306,Sheet2!BY:NL,$B2306,0),"")</f>
        <v/>
      </c>
      <c r="N2306" t="str">
        <f>IF(OR(HLOOKUP(N$2+$A2306,Sheet2!BZ:NM,$B2306,0),HLOOKUP(N$2+$A2306,Sheet2!BZ:NM,$B2306,0)&lt;&gt;""),HLOOKUP(N$2+$A2306,Sheet2!BZ:NM,$B2306,0),"")</f>
        <v/>
      </c>
      <c r="O2306" t="str">
        <f>IF(OR(HLOOKUP(O$2+$A2306,Sheet2!CA:NN,$B2306,0),HLOOKUP(O$2+$A2306,Sheet2!CA:NN,$B2306,0)&lt;&gt;""),HLOOKUP(O$2+$A2306,Sheet2!CA:NN,$B2306,0),"")</f>
        <v/>
      </c>
      <c r="P2306" t="str">
        <f>IF(OR(HLOOKUP(P$2+$A2306,Sheet2!CB:NO,$B2306,0),HLOOKUP(P$2+$A2306,Sheet2!CB:NO,$B2306,0)&lt;&gt;""),HLOOKUP(P$2+$A2306,Sheet2!CB:NO,$B2306,0),"")</f>
        <v/>
      </c>
      <c r="Q2306" t="str">
        <f>IF(OR(HLOOKUP(Q$2+$A2306,Sheet2!CC:NO,$B2306,0),HLOOKUP(Q$2+$A2306,Sheet2!CC:NO,$B2306,0)&lt;&gt;""),HLOOKUP(Q$2+$A2306,Sheet2!CC:NO,$B2306,0),"")</f>
        <v/>
      </c>
    </row>
    <row r="2307" spans="1:17" x14ac:dyDescent="0.25">
      <c r="A2307" s="64">
        <f t="shared" si="283"/>
        <v>18</v>
      </c>
      <c r="B2307" s="64">
        <f t="shared" si="284"/>
        <v>235</v>
      </c>
      <c r="C2307" s="64">
        <f t="shared" si="285"/>
        <v>4</v>
      </c>
      <c r="D2307" s="64">
        <f t="shared" si="286"/>
        <v>231</v>
      </c>
      <c r="E2307" s="64">
        <f t="shared" si="287"/>
        <v>1151</v>
      </c>
      <c r="F2307" s="64" t="str">
        <f t="shared" si="280"/>
        <v/>
      </c>
      <c r="G2307" s="64" t="str">
        <f t="shared" si="281"/>
        <v/>
      </c>
      <c r="H2307" s="64" t="str">
        <f t="shared" si="282"/>
        <v/>
      </c>
      <c r="I2307" s="80" t="str">
        <f>IFERROR(VLOOKUP(D2307,Sheet2!A:B,2,0),"")</f>
        <v/>
      </c>
      <c r="J2307" s="64" t="str">
        <f>IFERROR(IF(I2307&lt;&gt;"",VLOOKUP(I2307,Sheet2!B:C,2,0),""),"")</f>
        <v/>
      </c>
      <c r="K2307" s="64" t="str">
        <f>IFERROR( IF(I2307&lt;&gt;"", HLOOKUP(L$2+$A2307,Sheet2!BX:NK,2,0),""),"")</f>
        <v/>
      </c>
      <c r="L2307" t="str">
        <f>IF(OR(HLOOKUP(L$2+$A2307,Sheet2!BX:NK,$B2307,0),HLOOKUP(L$2+$A2307,Sheet2!BX:NK,$B2307,0)&lt;&gt;""),HLOOKUP(L$2+$A2307,Sheet2!BX:NK,$B2307,0),"")</f>
        <v/>
      </c>
      <c r="M2307" t="str">
        <f>IF(OR(HLOOKUP(M$2+$A2307,Sheet2!BY:NL,$B2307,0),HLOOKUP(M$2+$A2307,Sheet2!BY:NL,$B2307,0)&lt;&gt;""),HLOOKUP(M$2+$A2307,Sheet2!BY:NL,$B2307,0),"")</f>
        <v/>
      </c>
      <c r="N2307" t="str">
        <f>IF(OR(HLOOKUP(N$2+$A2307,Sheet2!BZ:NM,$B2307,0),HLOOKUP(N$2+$A2307,Sheet2!BZ:NM,$B2307,0)&lt;&gt;""),HLOOKUP(N$2+$A2307,Sheet2!BZ:NM,$B2307,0),"")</f>
        <v/>
      </c>
      <c r="O2307" t="str">
        <f>IF(OR(HLOOKUP(O$2+$A2307,Sheet2!CA:NN,$B2307,0),HLOOKUP(O$2+$A2307,Sheet2!CA:NN,$B2307,0)&lt;&gt;""),HLOOKUP(O$2+$A2307,Sheet2!CA:NN,$B2307,0),"")</f>
        <v/>
      </c>
      <c r="P2307" t="str">
        <f>IF(OR(HLOOKUP(P$2+$A2307,Sheet2!CB:NO,$B2307,0),HLOOKUP(P$2+$A2307,Sheet2!CB:NO,$B2307,0)&lt;&gt;""),HLOOKUP(P$2+$A2307,Sheet2!CB:NO,$B2307,0),"")</f>
        <v/>
      </c>
      <c r="Q2307" t="str">
        <f>IF(OR(HLOOKUP(Q$2+$A2307,Sheet2!CC:NO,$B2307,0),HLOOKUP(Q$2+$A2307,Sheet2!CC:NO,$B2307,0)&lt;&gt;""),HLOOKUP(Q$2+$A2307,Sheet2!CC:NO,$B2307,0),"")</f>
        <v/>
      </c>
    </row>
    <row r="2308" spans="1:17" x14ac:dyDescent="0.25">
      <c r="A2308" s="64">
        <f t="shared" si="283"/>
        <v>24</v>
      </c>
      <c r="B2308" s="64">
        <f t="shared" si="284"/>
        <v>235</v>
      </c>
      <c r="C2308" s="64">
        <f t="shared" si="285"/>
        <v>5</v>
      </c>
      <c r="D2308" s="64">
        <f t="shared" si="286"/>
        <v>231</v>
      </c>
      <c r="E2308" s="64">
        <f t="shared" si="287"/>
        <v>1151</v>
      </c>
      <c r="F2308" s="64" t="str">
        <f t="shared" si="280"/>
        <v/>
      </c>
      <c r="G2308" s="64" t="str">
        <f t="shared" si="281"/>
        <v/>
      </c>
      <c r="H2308" s="64" t="str">
        <f t="shared" si="282"/>
        <v/>
      </c>
      <c r="I2308" s="80" t="str">
        <f>IFERROR(VLOOKUP(D2308,Sheet2!A:B,2,0),"")</f>
        <v/>
      </c>
      <c r="J2308" s="64" t="str">
        <f>IFERROR(IF(I2308&lt;&gt;"",VLOOKUP(I2308,Sheet2!B:C,2,0),""),"")</f>
        <v/>
      </c>
      <c r="K2308" s="64" t="str">
        <f>IFERROR( IF(I2308&lt;&gt;"", HLOOKUP(L$2+$A2308,Sheet2!BX:NK,2,0),""),"")</f>
        <v/>
      </c>
      <c r="L2308" t="str">
        <f>IF(OR(HLOOKUP(L$2+$A2308,Sheet2!BX:NK,$B2308,0),HLOOKUP(L$2+$A2308,Sheet2!BX:NK,$B2308,0)&lt;&gt;""),HLOOKUP(L$2+$A2308,Sheet2!BX:NK,$B2308,0),"")</f>
        <v/>
      </c>
      <c r="M2308" t="str">
        <f>IF(OR(HLOOKUP(M$2+$A2308,Sheet2!BY:NL,$B2308,0),HLOOKUP(M$2+$A2308,Sheet2!BY:NL,$B2308,0)&lt;&gt;""),HLOOKUP(M$2+$A2308,Sheet2!BY:NL,$B2308,0),"")</f>
        <v/>
      </c>
      <c r="N2308" t="str">
        <f>IF(OR(HLOOKUP(N$2+$A2308,Sheet2!BZ:NM,$B2308,0),HLOOKUP(N$2+$A2308,Sheet2!BZ:NM,$B2308,0)&lt;&gt;""),HLOOKUP(N$2+$A2308,Sheet2!BZ:NM,$B2308,0),"")</f>
        <v/>
      </c>
      <c r="O2308" t="str">
        <f>IF(OR(HLOOKUP(O$2+$A2308,Sheet2!CA:NN,$B2308,0),HLOOKUP(O$2+$A2308,Sheet2!CA:NN,$B2308,0)&lt;&gt;""),HLOOKUP(O$2+$A2308,Sheet2!CA:NN,$B2308,0),"")</f>
        <v/>
      </c>
      <c r="P2308" t="str">
        <f>IF(OR(HLOOKUP(P$2+$A2308,Sheet2!CB:NO,$B2308,0),HLOOKUP(P$2+$A2308,Sheet2!CB:NO,$B2308,0)&lt;&gt;""),HLOOKUP(P$2+$A2308,Sheet2!CB:NO,$B2308,0),"")</f>
        <v/>
      </c>
      <c r="Q2308" t="str">
        <f>IF(OR(HLOOKUP(Q$2+$A2308,Sheet2!CC:NO,$B2308,0),HLOOKUP(Q$2+$A2308,Sheet2!CC:NO,$B2308,0)&lt;&gt;""),HLOOKUP(Q$2+$A2308,Sheet2!CC:NO,$B2308,0),"")</f>
        <v/>
      </c>
    </row>
    <row r="2309" spans="1:17" x14ac:dyDescent="0.25">
      <c r="A2309" s="64">
        <f t="shared" si="283"/>
        <v>30</v>
      </c>
      <c r="B2309" s="64">
        <f t="shared" si="284"/>
        <v>235</v>
      </c>
      <c r="C2309" s="64">
        <f t="shared" si="285"/>
        <v>6</v>
      </c>
      <c r="D2309" s="64">
        <f t="shared" si="286"/>
        <v>231</v>
      </c>
      <c r="E2309" s="64">
        <f t="shared" si="287"/>
        <v>1151</v>
      </c>
      <c r="F2309" s="64" t="str">
        <f t="shared" ref="F2309:F2372" si="288">IFERROR(IF(I2309&lt;&gt;"",IF(LEFT(K2309,2)="1-",1,2),""),"")</f>
        <v/>
      </c>
      <c r="G2309" s="64" t="str">
        <f t="shared" ref="G2309:G2372" si="289">IFERROR(IF(I2309&lt;&gt;"",MONTH( RIGHT(K2309,LEN(K2309)-FIND("-",K2309))),""),"")</f>
        <v/>
      </c>
      <c r="H2309" s="64" t="str">
        <f t="shared" ref="H2309:H2372" si="290">IFERROR(IF(I2309&lt;&gt;"",YEAR( RIGHT(K2309,LEN(K2309)-FIND("-",K2309))),""),"")</f>
        <v/>
      </c>
      <c r="I2309" s="80" t="str">
        <f>IFERROR(VLOOKUP(D2309,Sheet2!A:B,2,0),"")</f>
        <v/>
      </c>
      <c r="J2309" s="64" t="str">
        <f>IFERROR(IF(I2309&lt;&gt;"",VLOOKUP(I2309,Sheet2!B:C,2,0),""),"")</f>
        <v/>
      </c>
      <c r="K2309" s="64" t="str">
        <f>IFERROR( IF(I2309&lt;&gt;"", HLOOKUP(L$2+$A2309,Sheet2!BX:NK,2,0),""),"")</f>
        <v/>
      </c>
      <c r="L2309" t="str">
        <f>IF(OR(HLOOKUP(L$2+$A2309,Sheet2!BX:NK,$B2309,0),HLOOKUP(L$2+$A2309,Sheet2!BX:NK,$B2309,0)&lt;&gt;""),HLOOKUP(L$2+$A2309,Sheet2!BX:NK,$B2309,0),"")</f>
        <v/>
      </c>
      <c r="M2309" t="str">
        <f>IF(OR(HLOOKUP(M$2+$A2309,Sheet2!BY:NL,$B2309,0),HLOOKUP(M$2+$A2309,Sheet2!BY:NL,$B2309,0)&lt;&gt;""),HLOOKUP(M$2+$A2309,Sheet2!BY:NL,$B2309,0),"")</f>
        <v/>
      </c>
      <c r="N2309" t="str">
        <f>IF(OR(HLOOKUP(N$2+$A2309,Sheet2!BZ:NM,$B2309,0),HLOOKUP(N$2+$A2309,Sheet2!BZ:NM,$B2309,0)&lt;&gt;""),HLOOKUP(N$2+$A2309,Sheet2!BZ:NM,$B2309,0),"")</f>
        <v/>
      </c>
      <c r="O2309" t="str">
        <f>IF(OR(HLOOKUP(O$2+$A2309,Sheet2!CA:NN,$B2309,0),HLOOKUP(O$2+$A2309,Sheet2!CA:NN,$B2309,0)&lt;&gt;""),HLOOKUP(O$2+$A2309,Sheet2!CA:NN,$B2309,0),"")</f>
        <v/>
      </c>
      <c r="P2309" t="str">
        <f>IF(OR(HLOOKUP(P$2+$A2309,Sheet2!CB:NO,$B2309,0),HLOOKUP(P$2+$A2309,Sheet2!CB:NO,$B2309,0)&lt;&gt;""),HLOOKUP(P$2+$A2309,Sheet2!CB:NO,$B2309,0),"")</f>
        <v/>
      </c>
      <c r="Q2309" t="str">
        <f>IF(OR(HLOOKUP(Q$2+$A2309,Sheet2!CC:NO,$B2309,0),HLOOKUP(Q$2+$A2309,Sheet2!CC:NO,$B2309,0)&lt;&gt;""),HLOOKUP(Q$2+$A2309,Sheet2!CC:NO,$B2309,0),"")</f>
        <v/>
      </c>
    </row>
    <row r="2310" spans="1:17" x14ac:dyDescent="0.25">
      <c r="A2310" s="64">
        <f t="shared" ref="A2310:A2373" si="291">IF(C2310&lt;&gt;1,A2309+6,0)</f>
        <v>36</v>
      </c>
      <c r="B2310" s="64">
        <f t="shared" ref="B2310:B2373" si="292">IF(C2310&lt;&gt;1,B2309,B2309+1)</f>
        <v>235</v>
      </c>
      <c r="C2310" s="64">
        <f t="shared" ref="C2310:C2373" si="293">IF($C$3-C2309=0,1,C2309+1)</f>
        <v>7</v>
      </c>
      <c r="D2310" s="64">
        <f t="shared" ref="D2310:D2373" si="294">IF(C2310=1,D2309+1,D2309)</f>
        <v>231</v>
      </c>
      <c r="E2310" s="64">
        <f t="shared" ref="E2310:E2373" si="295">IF(D2310&lt;&gt;D2309,E2309+5,E2309)</f>
        <v>1151</v>
      </c>
      <c r="F2310" s="64" t="str">
        <f t="shared" si="288"/>
        <v/>
      </c>
      <c r="G2310" s="64" t="str">
        <f t="shared" si="289"/>
        <v/>
      </c>
      <c r="H2310" s="64" t="str">
        <f t="shared" si="290"/>
        <v/>
      </c>
      <c r="I2310" s="80" t="str">
        <f>IFERROR(VLOOKUP(D2310,Sheet2!A:B,2,0),"")</f>
        <v/>
      </c>
      <c r="J2310" s="64" t="str">
        <f>IFERROR(IF(I2310&lt;&gt;"",VLOOKUP(I2310,Sheet2!B:C,2,0),""),"")</f>
        <v/>
      </c>
      <c r="K2310" s="64" t="str">
        <f>IFERROR( IF(I2310&lt;&gt;"", HLOOKUP(L$2+$A2310,Sheet2!BX:NK,2,0),""),"")</f>
        <v/>
      </c>
      <c r="L2310" t="str">
        <f>IF(OR(HLOOKUP(L$2+$A2310,Sheet2!BX:NK,$B2310,0),HLOOKUP(L$2+$A2310,Sheet2!BX:NK,$B2310,0)&lt;&gt;""),HLOOKUP(L$2+$A2310,Sheet2!BX:NK,$B2310,0),"")</f>
        <v/>
      </c>
      <c r="M2310" t="str">
        <f>IF(OR(HLOOKUP(M$2+$A2310,Sheet2!BY:NL,$B2310,0),HLOOKUP(M$2+$A2310,Sheet2!BY:NL,$B2310,0)&lt;&gt;""),HLOOKUP(M$2+$A2310,Sheet2!BY:NL,$B2310,0),"")</f>
        <v/>
      </c>
      <c r="N2310" t="str">
        <f>IF(OR(HLOOKUP(N$2+$A2310,Sheet2!BZ:NM,$B2310,0),HLOOKUP(N$2+$A2310,Sheet2!BZ:NM,$B2310,0)&lt;&gt;""),HLOOKUP(N$2+$A2310,Sheet2!BZ:NM,$B2310,0),"")</f>
        <v/>
      </c>
      <c r="O2310" t="str">
        <f>IF(OR(HLOOKUP(O$2+$A2310,Sheet2!CA:NN,$B2310,0),HLOOKUP(O$2+$A2310,Sheet2!CA:NN,$B2310,0)&lt;&gt;""),HLOOKUP(O$2+$A2310,Sheet2!CA:NN,$B2310,0),"")</f>
        <v/>
      </c>
      <c r="P2310" t="str">
        <f>IF(OR(HLOOKUP(P$2+$A2310,Sheet2!CB:NO,$B2310,0),HLOOKUP(P$2+$A2310,Sheet2!CB:NO,$B2310,0)&lt;&gt;""),HLOOKUP(P$2+$A2310,Sheet2!CB:NO,$B2310,0),"")</f>
        <v/>
      </c>
      <c r="Q2310" t="str">
        <f>IF(OR(HLOOKUP(Q$2+$A2310,Sheet2!CC:NO,$B2310,0),HLOOKUP(Q$2+$A2310,Sheet2!CC:NO,$B2310,0)&lt;&gt;""),HLOOKUP(Q$2+$A2310,Sheet2!CC:NO,$B2310,0),"")</f>
        <v/>
      </c>
    </row>
    <row r="2311" spans="1:17" x14ac:dyDescent="0.25">
      <c r="A2311" s="64">
        <f t="shared" si="291"/>
        <v>42</v>
      </c>
      <c r="B2311" s="64">
        <f t="shared" si="292"/>
        <v>235</v>
      </c>
      <c r="C2311" s="64">
        <f t="shared" si="293"/>
        <v>8</v>
      </c>
      <c r="D2311" s="64">
        <f t="shared" si="294"/>
        <v>231</v>
      </c>
      <c r="E2311" s="64">
        <f t="shared" si="295"/>
        <v>1151</v>
      </c>
      <c r="F2311" s="64" t="str">
        <f t="shared" si="288"/>
        <v/>
      </c>
      <c r="G2311" s="64" t="str">
        <f t="shared" si="289"/>
        <v/>
      </c>
      <c r="H2311" s="64" t="str">
        <f t="shared" si="290"/>
        <v/>
      </c>
      <c r="I2311" s="80" t="str">
        <f>IFERROR(VLOOKUP(D2311,Sheet2!A:B,2,0),"")</f>
        <v/>
      </c>
      <c r="J2311" s="64" t="str">
        <f>IFERROR(IF(I2311&lt;&gt;"",VLOOKUP(I2311,Sheet2!B:C,2,0),""),"")</f>
        <v/>
      </c>
      <c r="K2311" s="64" t="str">
        <f>IFERROR( IF(I2311&lt;&gt;"", HLOOKUP(L$2+$A2311,Sheet2!BX:NK,2,0),""),"")</f>
        <v/>
      </c>
      <c r="L2311" t="str">
        <f>IF(OR(HLOOKUP(L$2+$A2311,Sheet2!BX:NK,$B2311,0),HLOOKUP(L$2+$A2311,Sheet2!BX:NK,$B2311,0)&lt;&gt;""),HLOOKUP(L$2+$A2311,Sheet2!BX:NK,$B2311,0),"")</f>
        <v/>
      </c>
      <c r="M2311" t="str">
        <f>IF(OR(HLOOKUP(M$2+$A2311,Sheet2!BY:NL,$B2311,0),HLOOKUP(M$2+$A2311,Sheet2!BY:NL,$B2311,0)&lt;&gt;""),HLOOKUP(M$2+$A2311,Sheet2!BY:NL,$B2311,0),"")</f>
        <v/>
      </c>
      <c r="N2311" t="str">
        <f>IF(OR(HLOOKUP(N$2+$A2311,Sheet2!BZ:NM,$B2311,0),HLOOKUP(N$2+$A2311,Sheet2!BZ:NM,$B2311,0)&lt;&gt;""),HLOOKUP(N$2+$A2311,Sheet2!BZ:NM,$B2311,0),"")</f>
        <v/>
      </c>
      <c r="O2311" t="str">
        <f>IF(OR(HLOOKUP(O$2+$A2311,Sheet2!CA:NN,$B2311,0),HLOOKUP(O$2+$A2311,Sheet2!CA:NN,$B2311,0)&lt;&gt;""),HLOOKUP(O$2+$A2311,Sheet2!CA:NN,$B2311,0),"")</f>
        <v/>
      </c>
      <c r="P2311" t="str">
        <f>IF(OR(HLOOKUP(P$2+$A2311,Sheet2!CB:NO,$B2311,0),HLOOKUP(P$2+$A2311,Sheet2!CB:NO,$B2311,0)&lt;&gt;""),HLOOKUP(P$2+$A2311,Sheet2!CB:NO,$B2311,0),"")</f>
        <v/>
      </c>
      <c r="Q2311" t="str">
        <f>IF(OR(HLOOKUP(Q$2+$A2311,Sheet2!CC:NO,$B2311,0),HLOOKUP(Q$2+$A2311,Sheet2!CC:NO,$B2311,0)&lt;&gt;""),HLOOKUP(Q$2+$A2311,Sheet2!CC:NO,$B2311,0),"")</f>
        <v/>
      </c>
    </row>
    <row r="2312" spans="1:17" x14ac:dyDescent="0.25">
      <c r="A2312" s="64">
        <f t="shared" si="291"/>
        <v>48</v>
      </c>
      <c r="B2312" s="64">
        <f t="shared" si="292"/>
        <v>235</v>
      </c>
      <c r="C2312" s="64">
        <f t="shared" si="293"/>
        <v>9</v>
      </c>
      <c r="D2312" s="64">
        <f t="shared" si="294"/>
        <v>231</v>
      </c>
      <c r="E2312" s="64">
        <f t="shared" si="295"/>
        <v>1151</v>
      </c>
      <c r="F2312" s="64" t="str">
        <f t="shared" si="288"/>
        <v/>
      </c>
      <c r="G2312" s="64" t="str">
        <f t="shared" si="289"/>
        <v/>
      </c>
      <c r="H2312" s="64" t="str">
        <f t="shared" si="290"/>
        <v/>
      </c>
      <c r="I2312" s="80" t="str">
        <f>IFERROR(VLOOKUP(D2312,Sheet2!A:B,2,0),"")</f>
        <v/>
      </c>
      <c r="J2312" s="64" t="str">
        <f>IFERROR(IF(I2312&lt;&gt;"",VLOOKUP(I2312,Sheet2!B:C,2,0),""),"")</f>
        <v/>
      </c>
      <c r="K2312" s="64" t="str">
        <f>IFERROR( IF(I2312&lt;&gt;"", HLOOKUP(L$2+$A2312,Sheet2!BX:NK,2,0),""),"")</f>
        <v/>
      </c>
      <c r="L2312" t="str">
        <f>IF(OR(HLOOKUP(L$2+$A2312,Sheet2!BX:NK,$B2312,0),HLOOKUP(L$2+$A2312,Sheet2!BX:NK,$B2312,0)&lt;&gt;""),HLOOKUP(L$2+$A2312,Sheet2!BX:NK,$B2312,0),"")</f>
        <v/>
      </c>
      <c r="M2312" t="str">
        <f>IF(OR(HLOOKUP(M$2+$A2312,Sheet2!BY:NL,$B2312,0),HLOOKUP(M$2+$A2312,Sheet2!BY:NL,$B2312,0)&lt;&gt;""),HLOOKUP(M$2+$A2312,Sheet2!BY:NL,$B2312,0),"")</f>
        <v/>
      </c>
      <c r="N2312" t="str">
        <f>IF(OR(HLOOKUP(N$2+$A2312,Sheet2!BZ:NM,$B2312,0),HLOOKUP(N$2+$A2312,Sheet2!BZ:NM,$B2312,0)&lt;&gt;""),HLOOKUP(N$2+$A2312,Sheet2!BZ:NM,$B2312,0),"")</f>
        <v/>
      </c>
      <c r="O2312" t="str">
        <f>IF(OR(HLOOKUP(O$2+$A2312,Sheet2!CA:NN,$B2312,0),HLOOKUP(O$2+$A2312,Sheet2!CA:NN,$B2312,0)&lt;&gt;""),HLOOKUP(O$2+$A2312,Sheet2!CA:NN,$B2312,0),"")</f>
        <v/>
      </c>
      <c r="P2312" t="str">
        <f>IF(OR(HLOOKUP(P$2+$A2312,Sheet2!CB:NO,$B2312,0),HLOOKUP(P$2+$A2312,Sheet2!CB:NO,$B2312,0)&lt;&gt;""),HLOOKUP(P$2+$A2312,Sheet2!CB:NO,$B2312,0),"")</f>
        <v/>
      </c>
      <c r="Q2312" t="str">
        <f>IF(OR(HLOOKUP(Q$2+$A2312,Sheet2!CC:NO,$B2312,0),HLOOKUP(Q$2+$A2312,Sheet2!CC:NO,$B2312,0)&lt;&gt;""),HLOOKUP(Q$2+$A2312,Sheet2!CC:NO,$B2312,0),"")</f>
        <v/>
      </c>
    </row>
    <row r="2313" spans="1:17" x14ac:dyDescent="0.25">
      <c r="A2313" s="64">
        <f t="shared" si="291"/>
        <v>54</v>
      </c>
      <c r="B2313" s="64">
        <f t="shared" si="292"/>
        <v>235</v>
      </c>
      <c r="C2313" s="64">
        <f t="shared" si="293"/>
        <v>10</v>
      </c>
      <c r="D2313" s="64">
        <f t="shared" si="294"/>
        <v>231</v>
      </c>
      <c r="E2313" s="64">
        <f t="shared" si="295"/>
        <v>1151</v>
      </c>
      <c r="F2313" s="64" t="str">
        <f t="shared" si="288"/>
        <v/>
      </c>
      <c r="G2313" s="64" t="str">
        <f t="shared" si="289"/>
        <v/>
      </c>
      <c r="H2313" s="64" t="str">
        <f t="shared" si="290"/>
        <v/>
      </c>
      <c r="I2313" s="80" t="str">
        <f>IFERROR(VLOOKUP(D2313,Sheet2!A:B,2,0),"")</f>
        <v/>
      </c>
      <c r="J2313" s="64" t="str">
        <f>IFERROR(IF(I2313&lt;&gt;"",VLOOKUP(I2313,Sheet2!B:C,2,0),""),"")</f>
        <v/>
      </c>
      <c r="K2313" s="64" t="str">
        <f>IFERROR( IF(I2313&lt;&gt;"", HLOOKUP(L$2+$A2313,Sheet2!BX:NK,2,0),""),"")</f>
        <v/>
      </c>
      <c r="L2313" t="str">
        <f>IF(OR(HLOOKUP(L$2+$A2313,Sheet2!BX:NK,$B2313,0),HLOOKUP(L$2+$A2313,Sheet2!BX:NK,$B2313,0)&lt;&gt;""),HLOOKUP(L$2+$A2313,Sheet2!BX:NK,$B2313,0),"")</f>
        <v/>
      </c>
      <c r="M2313" t="str">
        <f>IF(OR(HLOOKUP(M$2+$A2313,Sheet2!BY:NL,$B2313,0),HLOOKUP(M$2+$A2313,Sheet2!BY:NL,$B2313,0)&lt;&gt;""),HLOOKUP(M$2+$A2313,Sheet2!BY:NL,$B2313,0),"")</f>
        <v/>
      </c>
      <c r="N2313" t="str">
        <f>IF(OR(HLOOKUP(N$2+$A2313,Sheet2!BZ:NM,$B2313,0),HLOOKUP(N$2+$A2313,Sheet2!BZ:NM,$B2313,0)&lt;&gt;""),HLOOKUP(N$2+$A2313,Sheet2!BZ:NM,$B2313,0),"")</f>
        <v/>
      </c>
      <c r="O2313" t="str">
        <f>IF(OR(HLOOKUP(O$2+$A2313,Sheet2!CA:NN,$B2313,0),HLOOKUP(O$2+$A2313,Sheet2!CA:NN,$B2313,0)&lt;&gt;""),HLOOKUP(O$2+$A2313,Sheet2!CA:NN,$B2313,0),"")</f>
        <v/>
      </c>
      <c r="P2313" t="str">
        <f>IF(OR(HLOOKUP(P$2+$A2313,Sheet2!CB:NO,$B2313,0),HLOOKUP(P$2+$A2313,Sheet2!CB:NO,$B2313,0)&lt;&gt;""),HLOOKUP(P$2+$A2313,Sheet2!CB:NO,$B2313,0),"")</f>
        <v/>
      </c>
      <c r="Q2313" t="str">
        <f>IF(OR(HLOOKUP(Q$2+$A2313,Sheet2!CC:NO,$B2313,0),HLOOKUP(Q$2+$A2313,Sheet2!CC:NO,$B2313,0)&lt;&gt;""),HLOOKUP(Q$2+$A2313,Sheet2!CC:NO,$B2313,0),"")</f>
        <v/>
      </c>
    </row>
    <row r="2314" spans="1:17" x14ac:dyDescent="0.25">
      <c r="A2314" s="64">
        <f t="shared" si="291"/>
        <v>0</v>
      </c>
      <c r="B2314" s="64">
        <f t="shared" si="292"/>
        <v>236</v>
      </c>
      <c r="C2314" s="64">
        <f t="shared" si="293"/>
        <v>1</v>
      </c>
      <c r="D2314" s="64">
        <f t="shared" si="294"/>
        <v>232</v>
      </c>
      <c r="E2314" s="64">
        <f t="shared" si="295"/>
        <v>1156</v>
      </c>
      <c r="F2314" s="64" t="str">
        <f t="shared" si="288"/>
        <v/>
      </c>
      <c r="G2314" s="64" t="str">
        <f t="shared" si="289"/>
        <v/>
      </c>
      <c r="H2314" s="64" t="str">
        <f t="shared" si="290"/>
        <v/>
      </c>
      <c r="I2314" s="80" t="str">
        <f>IFERROR(VLOOKUP(D2314,Sheet2!A:B,2,0),"")</f>
        <v/>
      </c>
      <c r="J2314" s="64" t="str">
        <f>IFERROR(IF(I2314&lt;&gt;"",VLOOKUP(I2314,Sheet2!B:C,2,0),""),"")</f>
        <v/>
      </c>
      <c r="K2314" s="64" t="str">
        <f>IFERROR( IF(I2314&lt;&gt;"", HLOOKUP(L$2+$A2314,Sheet2!BX:NK,2,0),""),"")</f>
        <v/>
      </c>
      <c r="L2314" t="str">
        <f>IF(OR(HLOOKUP(L$2+$A2314,Sheet2!BX:NK,$B2314,0),HLOOKUP(L$2+$A2314,Sheet2!BX:NK,$B2314,0)&lt;&gt;""),HLOOKUP(L$2+$A2314,Sheet2!BX:NK,$B2314,0),"")</f>
        <v/>
      </c>
      <c r="M2314" t="str">
        <f>IF(OR(HLOOKUP(M$2+$A2314,Sheet2!BY:NL,$B2314,0),HLOOKUP(M$2+$A2314,Sheet2!BY:NL,$B2314,0)&lt;&gt;""),HLOOKUP(M$2+$A2314,Sheet2!BY:NL,$B2314,0),"")</f>
        <v/>
      </c>
      <c r="N2314" t="str">
        <f>IF(OR(HLOOKUP(N$2+$A2314,Sheet2!BZ:NM,$B2314,0),HLOOKUP(N$2+$A2314,Sheet2!BZ:NM,$B2314,0)&lt;&gt;""),HLOOKUP(N$2+$A2314,Sheet2!BZ:NM,$B2314,0),"")</f>
        <v/>
      </c>
      <c r="O2314" t="str">
        <f>IF(OR(HLOOKUP(O$2+$A2314,Sheet2!CA:NN,$B2314,0),HLOOKUP(O$2+$A2314,Sheet2!CA:NN,$B2314,0)&lt;&gt;""),HLOOKUP(O$2+$A2314,Sheet2!CA:NN,$B2314,0),"")</f>
        <v/>
      </c>
      <c r="P2314" t="str">
        <f>IF(OR(HLOOKUP(P$2+$A2314,Sheet2!CB:NO,$B2314,0),HLOOKUP(P$2+$A2314,Sheet2!CB:NO,$B2314,0)&lt;&gt;""),HLOOKUP(P$2+$A2314,Sheet2!CB:NO,$B2314,0),"")</f>
        <v/>
      </c>
      <c r="Q2314" t="str">
        <f>IF(OR(HLOOKUP(Q$2+$A2314,Sheet2!CC:NO,$B2314,0),HLOOKUP(Q$2+$A2314,Sheet2!CC:NO,$B2314,0)&lt;&gt;""),HLOOKUP(Q$2+$A2314,Sheet2!CC:NO,$B2314,0),"")</f>
        <v/>
      </c>
    </row>
    <row r="2315" spans="1:17" x14ac:dyDescent="0.25">
      <c r="A2315" s="64">
        <f t="shared" si="291"/>
        <v>6</v>
      </c>
      <c r="B2315" s="64">
        <f t="shared" si="292"/>
        <v>236</v>
      </c>
      <c r="C2315" s="64">
        <f t="shared" si="293"/>
        <v>2</v>
      </c>
      <c r="D2315" s="64">
        <f t="shared" si="294"/>
        <v>232</v>
      </c>
      <c r="E2315" s="64">
        <f t="shared" si="295"/>
        <v>1156</v>
      </c>
      <c r="F2315" s="64" t="str">
        <f t="shared" si="288"/>
        <v/>
      </c>
      <c r="G2315" s="64" t="str">
        <f t="shared" si="289"/>
        <v/>
      </c>
      <c r="H2315" s="64" t="str">
        <f t="shared" si="290"/>
        <v/>
      </c>
      <c r="I2315" s="80" t="str">
        <f>IFERROR(VLOOKUP(D2315,Sheet2!A:B,2,0),"")</f>
        <v/>
      </c>
      <c r="J2315" s="64" t="str">
        <f>IFERROR(IF(I2315&lt;&gt;"",VLOOKUP(I2315,Sheet2!B:C,2,0),""),"")</f>
        <v/>
      </c>
      <c r="K2315" s="64" t="str">
        <f>IFERROR( IF(I2315&lt;&gt;"", HLOOKUP(L$2+$A2315,Sheet2!BX:NK,2,0),""),"")</f>
        <v/>
      </c>
      <c r="L2315" t="str">
        <f>IF(OR(HLOOKUP(L$2+$A2315,Sheet2!BX:NK,$B2315,0),HLOOKUP(L$2+$A2315,Sheet2!BX:NK,$B2315,0)&lt;&gt;""),HLOOKUP(L$2+$A2315,Sheet2!BX:NK,$B2315,0),"")</f>
        <v/>
      </c>
      <c r="M2315" t="str">
        <f>IF(OR(HLOOKUP(M$2+$A2315,Sheet2!BY:NL,$B2315,0),HLOOKUP(M$2+$A2315,Sheet2!BY:NL,$B2315,0)&lt;&gt;""),HLOOKUP(M$2+$A2315,Sheet2!BY:NL,$B2315,0),"")</f>
        <v/>
      </c>
      <c r="N2315" t="str">
        <f>IF(OR(HLOOKUP(N$2+$A2315,Sheet2!BZ:NM,$B2315,0),HLOOKUP(N$2+$A2315,Sheet2!BZ:NM,$B2315,0)&lt;&gt;""),HLOOKUP(N$2+$A2315,Sheet2!BZ:NM,$B2315,0),"")</f>
        <v/>
      </c>
      <c r="O2315" t="str">
        <f>IF(OR(HLOOKUP(O$2+$A2315,Sheet2!CA:NN,$B2315,0),HLOOKUP(O$2+$A2315,Sheet2!CA:NN,$B2315,0)&lt;&gt;""),HLOOKUP(O$2+$A2315,Sheet2!CA:NN,$B2315,0),"")</f>
        <v/>
      </c>
      <c r="P2315" t="str">
        <f>IF(OR(HLOOKUP(P$2+$A2315,Sheet2!CB:NO,$B2315,0),HLOOKUP(P$2+$A2315,Sheet2!CB:NO,$B2315,0)&lt;&gt;""),HLOOKUP(P$2+$A2315,Sheet2!CB:NO,$B2315,0),"")</f>
        <v/>
      </c>
      <c r="Q2315" t="str">
        <f>IF(OR(HLOOKUP(Q$2+$A2315,Sheet2!CC:NO,$B2315,0),HLOOKUP(Q$2+$A2315,Sheet2!CC:NO,$B2315,0)&lt;&gt;""),HLOOKUP(Q$2+$A2315,Sheet2!CC:NO,$B2315,0),"")</f>
        <v/>
      </c>
    </row>
    <row r="2316" spans="1:17" x14ac:dyDescent="0.25">
      <c r="A2316" s="64">
        <f t="shared" si="291"/>
        <v>12</v>
      </c>
      <c r="B2316" s="64">
        <f t="shared" si="292"/>
        <v>236</v>
      </c>
      <c r="C2316" s="64">
        <f t="shared" si="293"/>
        <v>3</v>
      </c>
      <c r="D2316" s="64">
        <f t="shared" si="294"/>
        <v>232</v>
      </c>
      <c r="E2316" s="64">
        <f t="shared" si="295"/>
        <v>1156</v>
      </c>
      <c r="F2316" s="64" t="str">
        <f t="shared" si="288"/>
        <v/>
      </c>
      <c r="G2316" s="64" t="str">
        <f t="shared" si="289"/>
        <v/>
      </c>
      <c r="H2316" s="64" t="str">
        <f t="shared" si="290"/>
        <v/>
      </c>
      <c r="I2316" s="80" t="str">
        <f>IFERROR(VLOOKUP(D2316,Sheet2!A:B,2,0),"")</f>
        <v/>
      </c>
      <c r="J2316" s="64" t="str">
        <f>IFERROR(IF(I2316&lt;&gt;"",VLOOKUP(I2316,Sheet2!B:C,2,0),""),"")</f>
        <v/>
      </c>
      <c r="K2316" s="64" t="str">
        <f>IFERROR( IF(I2316&lt;&gt;"", HLOOKUP(L$2+$A2316,Sheet2!BX:NK,2,0),""),"")</f>
        <v/>
      </c>
      <c r="L2316" t="str">
        <f>IF(OR(HLOOKUP(L$2+$A2316,Sheet2!BX:NK,$B2316,0),HLOOKUP(L$2+$A2316,Sheet2!BX:NK,$B2316,0)&lt;&gt;""),HLOOKUP(L$2+$A2316,Sheet2!BX:NK,$B2316,0),"")</f>
        <v/>
      </c>
      <c r="M2316" t="str">
        <f>IF(OR(HLOOKUP(M$2+$A2316,Sheet2!BY:NL,$B2316,0),HLOOKUP(M$2+$A2316,Sheet2!BY:NL,$B2316,0)&lt;&gt;""),HLOOKUP(M$2+$A2316,Sheet2!BY:NL,$B2316,0),"")</f>
        <v/>
      </c>
      <c r="N2316" t="str">
        <f>IF(OR(HLOOKUP(N$2+$A2316,Sheet2!BZ:NM,$B2316,0),HLOOKUP(N$2+$A2316,Sheet2!BZ:NM,$B2316,0)&lt;&gt;""),HLOOKUP(N$2+$A2316,Sheet2!BZ:NM,$B2316,0),"")</f>
        <v/>
      </c>
      <c r="O2316" t="str">
        <f>IF(OR(HLOOKUP(O$2+$A2316,Sheet2!CA:NN,$B2316,0),HLOOKUP(O$2+$A2316,Sheet2!CA:NN,$B2316,0)&lt;&gt;""),HLOOKUP(O$2+$A2316,Sheet2!CA:NN,$B2316,0),"")</f>
        <v/>
      </c>
      <c r="P2316" t="str">
        <f>IF(OR(HLOOKUP(P$2+$A2316,Sheet2!CB:NO,$B2316,0),HLOOKUP(P$2+$A2316,Sheet2!CB:NO,$B2316,0)&lt;&gt;""),HLOOKUP(P$2+$A2316,Sheet2!CB:NO,$B2316,0),"")</f>
        <v/>
      </c>
      <c r="Q2316" t="str">
        <f>IF(OR(HLOOKUP(Q$2+$A2316,Sheet2!CC:NO,$B2316,0),HLOOKUP(Q$2+$A2316,Sheet2!CC:NO,$B2316,0)&lt;&gt;""),HLOOKUP(Q$2+$A2316,Sheet2!CC:NO,$B2316,0),"")</f>
        <v/>
      </c>
    </row>
    <row r="2317" spans="1:17" x14ac:dyDescent="0.25">
      <c r="A2317" s="64">
        <f t="shared" si="291"/>
        <v>18</v>
      </c>
      <c r="B2317" s="64">
        <f t="shared" si="292"/>
        <v>236</v>
      </c>
      <c r="C2317" s="64">
        <f t="shared" si="293"/>
        <v>4</v>
      </c>
      <c r="D2317" s="64">
        <f t="shared" si="294"/>
        <v>232</v>
      </c>
      <c r="E2317" s="64">
        <f t="shared" si="295"/>
        <v>1156</v>
      </c>
      <c r="F2317" s="64" t="str">
        <f t="shared" si="288"/>
        <v/>
      </c>
      <c r="G2317" s="64" t="str">
        <f t="shared" si="289"/>
        <v/>
      </c>
      <c r="H2317" s="64" t="str">
        <f t="shared" si="290"/>
        <v/>
      </c>
      <c r="I2317" s="80" t="str">
        <f>IFERROR(VLOOKUP(D2317,Sheet2!A:B,2,0),"")</f>
        <v/>
      </c>
      <c r="J2317" s="64" t="str">
        <f>IFERROR(IF(I2317&lt;&gt;"",VLOOKUP(I2317,Sheet2!B:C,2,0),""),"")</f>
        <v/>
      </c>
      <c r="K2317" s="64" t="str">
        <f>IFERROR( IF(I2317&lt;&gt;"", HLOOKUP(L$2+$A2317,Sheet2!BX:NK,2,0),""),"")</f>
        <v/>
      </c>
      <c r="L2317" t="str">
        <f>IF(OR(HLOOKUP(L$2+$A2317,Sheet2!BX:NK,$B2317,0),HLOOKUP(L$2+$A2317,Sheet2!BX:NK,$B2317,0)&lt;&gt;""),HLOOKUP(L$2+$A2317,Sheet2!BX:NK,$B2317,0),"")</f>
        <v/>
      </c>
      <c r="M2317" t="str">
        <f>IF(OR(HLOOKUP(M$2+$A2317,Sheet2!BY:NL,$B2317,0),HLOOKUP(M$2+$A2317,Sheet2!BY:NL,$B2317,0)&lt;&gt;""),HLOOKUP(M$2+$A2317,Sheet2!BY:NL,$B2317,0),"")</f>
        <v/>
      </c>
      <c r="N2317" t="str">
        <f>IF(OR(HLOOKUP(N$2+$A2317,Sheet2!BZ:NM,$B2317,0),HLOOKUP(N$2+$A2317,Sheet2!BZ:NM,$B2317,0)&lt;&gt;""),HLOOKUP(N$2+$A2317,Sheet2!BZ:NM,$B2317,0),"")</f>
        <v/>
      </c>
      <c r="O2317" t="str">
        <f>IF(OR(HLOOKUP(O$2+$A2317,Sheet2!CA:NN,$B2317,0),HLOOKUP(O$2+$A2317,Sheet2!CA:NN,$B2317,0)&lt;&gt;""),HLOOKUP(O$2+$A2317,Sheet2!CA:NN,$B2317,0),"")</f>
        <v/>
      </c>
      <c r="P2317" t="str">
        <f>IF(OR(HLOOKUP(P$2+$A2317,Sheet2!CB:NO,$B2317,0),HLOOKUP(P$2+$A2317,Sheet2!CB:NO,$B2317,0)&lt;&gt;""),HLOOKUP(P$2+$A2317,Sheet2!CB:NO,$B2317,0),"")</f>
        <v/>
      </c>
      <c r="Q2317" t="str">
        <f>IF(OR(HLOOKUP(Q$2+$A2317,Sheet2!CC:NO,$B2317,0),HLOOKUP(Q$2+$A2317,Sheet2!CC:NO,$B2317,0)&lt;&gt;""),HLOOKUP(Q$2+$A2317,Sheet2!CC:NO,$B2317,0),"")</f>
        <v/>
      </c>
    </row>
    <row r="2318" spans="1:17" x14ac:dyDescent="0.25">
      <c r="A2318" s="64">
        <f t="shared" si="291"/>
        <v>24</v>
      </c>
      <c r="B2318" s="64">
        <f t="shared" si="292"/>
        <v>236</v>
      </c>
      <c r="C2318" s="64">
        <f t="shared" si="293"/>
        <v>5</v>
      </c>
      <c r="D2318" s="64">
        <f t="shared" si="294"/>
        <v>232</v>
      </c>
      <c r="E2318" s="64">
        <f t="shared" si="295"/>
        <v>1156</v>
      </c>
      <c r="F2318" s="64" t="str">
        <f t="shared" si="288"/>
        <v/>
      </c>
      <c r="G2318" s="64" t="str">
        <f t="shared" si="289"/>
        <v/>
      </c>
      <c r="H2318" s="64" t="str">
        <f t="shared" si="290"/>
        <v/>
      </c>
      <c r="I2318" s="80" t="str">
        <f>IFERROR(VLOOKUP(D2318,Sheet2!A:B,2,0),"")</f>
        <v/>
      </c>
      <c r="J2318" s="64" t="str">
        <f>IFERROR(IF(I2318&lt;&gt;"",VLOOKUP(I2318,Sheet2!B:C,2,0),""),"")</f>
        <v/>
      </c>
      <c r="K2318" s="64" t="str">
        <f>IFERROR( IF(I2318&lt;&gt;"", HLOOKUP(L$2+$A2318,Sheet2!BX:NK,2,0),""),"")</f>
        <v/>
      </c>
      <c r="L2318" t="str">
        <f>IF(OR(HLOOKUP(L$2+$A2318,Sheet2!BX:NK,$B2318,0),HLOOKUP(L$2+$A2318,Sheet2!BX:NK,$B2318,0)&lt;&gt;""),HLOOKUP(L$2+$A2318,Sheet2!BX:NK,$B2318,0),"")</f>
        <v/>
      </c>
      <c r="M2318" t="str">
        <f>IF(OR(HLOOKUP(M$2+$A2318,Sheet2!BY:NL,$B2318,0),HLOOKUP(M$2+$A2318,Sheet2!BY:NL,$B2318,0)&lt;&gt;""),HLOOKUP(M$2+$A2318,Sheet2!BY:NL,$B2318,0),"")</f>
        <v/>
      </c>
      <c r="N2318" t="str">
        <f>IF(OR(HLOOKUP(N$2+$A2318,Sheet2!BZ:NM,$B2318,0),HLOOKUP(N$2+$A2318,Sheet2!BZ:NM,$B2318,0)&lt;&gt;""),HLOOKUP(N$2+$A2318,Sheet2!BZ:NM,$B2318,0),"")</f>
        <v/>
      </c>
      <c r="O2318" t="str">
        <f>IF(OR(HLOOKUP(O$2+$A2318,Sheet2!CA:NN,$B2318,0),HLOOKUP(O$2+$A2318,Sheet2!CA:NN,$B2318,0)&lt;&gt;""),HLOOKUP(O$2+$A2318,Sheet2!CA:NN,$B2318,0),"")</f>
        <v/>
      </c>
      <c r="P2318" t="str">
        <f>IF(OR(HLOOKUP(P$2+$A2318,Sheet2!CB:NO,$B2318,0),HLOOKUP(P$2+$A2318,Sheet2!CB:NO,$B2318,0)&lt;&gt;""),HLOOKUP(P$2+$A2318,Sheet2!CB:NO,$B2318,0),"")</f>
        <v/>
      </c>
      <c r="Q2318" t="str">
        <f>IF(OR(HLOOKUP(Q$2+$A2318,Sheet2!CC:NO,$B2318,0),HLOOKUP(Q$2+$A2318,Sheet2!CC:NO,$B2318,0)&lt;&gt;""),HLOOKUP(Q$2+$A2318,Sheet2!CC:NO,$B2318,0),"")</f>
        <v/>
      </c>
    </row>
    <row r="2319" spans="1:17" x14ac:dyDescent="0.25">
      <c r="A2319" s="64">
        <f t="shared" si="291"/>
        <v>30</v>
      </c>
      <c r="B2319" s="64">
        <f t="shared" si="292"/>
        <v>236</v>
      </c>
      <c r="C2319" s="64">
        <f t="shared" si="293"/>
        <v>6</v>
      </c>
      <c r="D2319" s="64">
        <f t="shared" si="294"/>
        <v>232</v>
      </c>
      <c r="E2319" s="64">
        <f t="shared" si="295"/>
        <v>1156</v>
      </c>
      <c r="F2319" s="64" t="str">
        <f t="shared" si="288"/>
        <v/>
      </c>
      <c r="G2319" s="64" t="str">
        <f t="shared" si="289"/>
        <v/>
      </c>
      <c r="H2319" s="64" t="str">
        <f t="shared" si="290"/>
        <v/>
      </c>
      <c r="I2319" s="80" t="str">
        <f>IFERROR(VLOOKUP(D2319,Sheet2!A:B,2,0),"")</f>
        <v/>
      </c>
      <c r="J2319" s="64" t="str">
        <f>IFERROR(IF(I2319&lt;&gt;"",VLOOKUP(I2319,Sheet2!B:C,2,0),""),"")</f>
        <v/>
      </c>
      <c r="K2319" s="64" t="str">
        <f>IFERROR( IF(I2319&lt;&gt;"", HLOOKUP(L$2+$A2319,Sheet2!BX:NK,2,0),""),"")</f>
        <v/>
      </c>
      <c r="L2319" t="str">
        <f>IF(OR(HLOOKUP(L$2+$A2319,Sheet2!BX:NK,$B2319,0),HLOOKUP(L$2+$A2319,Sheet2!BX:NK,$B2319,0)&lt;&gt;""),HLOOKUP(L$2+$A2319,Sheet2!BX:NK,$B2319,0),"")</f>
        <v/>
      </c>
      <c r="M2319" t="str">
        <f>IF(OR(HLOOKUP(M$2+$A2319,Sheet2!BY:NL,$B2319,0),HLOOKUP(M$2+$A2319,Sheet2!BY:NL,$B2319,0)&lt;&gt;""),HLOOKUP(M$2+$A2319,Sheet2!BY:NL,$B2319,0),"")</f>
        <v/>
      </c>
      <c r="N2319" t="str">
        <f>IF(OR(HLOOKUP(N$2+$A2319,Sheet2!BZ:NM,$B2319,0),HLOOKUP(N$2+$A2319,Sheet2!BZ:NM,$B2319,0)&lt;&gt;""),HLOOKUP(N$2+$A2319,Sheet2!BZ:NM,$B2319,0),"")</f>
        <v/>
      </c>
      <c r="O2319" t="str">
        <f>IF(OR(HLOOKUP(O$2+$A2319,Sheet2!CA:NN,$B2319,0),HLOOKUP(O$2+$A2319,Sheet2!CA:NN,$B2319,0)&lt;&gt;""),HLOOKUP(O$2+$A2319,Sheet2!CA:NN,$B2319,0),"")</f>
        <v/>
      </c>
      <c r="P2319" t="str">
        <f>IF(OR(HLOOKUP(P$2+$A2319,Sheet2!CB:NO,$B2319,0),HLOOKUP(P$2+$A2319,Sheet2!CB:NO,$B2319,0)&lt;&gt;""),HLOOKUP(P$2+$A2319,Sheet2!CB:NO,$B2319,0),"")</f>
        <v/>
      </c>
      <c r="Q2319" t="str">
        <f>IF(OR(HLOOKUP(Q$2+$A2319,Sheet2!CC:NO,$B2319,0),HLOOKUP(Q$2+$A2319,Sheet2!CC:NO,$B2319,0)&lt;&gt;""),HLOOKUP(Q$2+$A2319,Sheet2!CC:NO,$B2319,0),"")</f>
        <v/>
      </c>
    </row>
    <row r="2320" spans="1:17" x14ac:dyDescent="0.25">
      <c r="A2320" s="64">
        <f t="shared" si="291"/>
        <v>36</v>
      </c>
      <c r="B2320" s="64">
        <f t="shared" si="292"/>
        <v>236</v>
      </c>
      <c r="C2320" s="64">
        <f t="shared" si="293"/>
        <v>7</v>
      </c>
      <c r="D2320" s="64">
        <f t="shared" si="294"/>
        <v>232</v>
      </c>
      <c r="E2320" s="64">
        <f t="shared" si="295"/>
        <v>1156</v>
      </c>
      <c r="F2320" s="64" t="str">
        <f t="shared" si="288"/>
        <v/>
      </c>
      <c r="G2320" s="64" t="str">
        <f t="shared" si="289"/>
        <v/>
      </c>
      <c r="H2320" s="64" t="str">
        <f t="shared" si="290"/>
        <v/>
      </c>
      <c r="I2320" s="80" t="str">
        <f>IFERROR(VLOOKUP(D2320,Sheet2!A:B,2,0),"")</f>
        <v/>
      </c>
      <c r="J2320" s="64" t="str">
        <f>IFERROR(IF(I2320&lt;&gt;"",VLOOKUP(I2320,Sheet2!B:C,2,0),""),"")</f>
        <v/>
      </c>
      <c r="K2320" s="64" t="str">
        <f>IFERROR( IF(I2320&lt;&gt;"", HLOOKUP(L$2+$A2320,Sheet2!BX:NK,2,0),""),"")</f>
        <v/>
      </c>
      <c r="L2320" t="str">
        <f>IF(OR(HLOOKUP(L$2+$A2320,Sheet2!BX:NK,$B2320,0),HLOOKUP(L$2+$A2320,Sheet2!BX:NK,$B2320,0)&lt;&gt;""),HLOOKUP(L$2+$A2320,Sheet2!BX:NK,$B2320,0),"")</f>
        <v/>
      </c>
      <c r="M2320" t="str">
        <f>IF(OR(HLOOKUP(M$2+$A2320,Sheet2!BY:NL,$B2320,0),HLOOKUP(M$2+$A2320,Sheet2!BY:NL,$B2320,0)&lt;&gt;""),HLOOKUP(M$2+$A2320,Sheet2!BY:NL,$B2320,0),"")</f>
        <v/>
      </c>
      <c r="N2320" t="str">
        <f>IF(OR(HLOOKUP(N$2+$A2320,Sheet2!BZ:NM,$B2320,0),HLOOKUP(N$2+$A2320,Sheet2!BZ:NM,$B2320,0)&lt;&gt;""),HLOOKUP(N$2+$A2320,Sheet2!BZ:NM,$B2320,0),"")</f>
        <v/>
      </c>
      <c r="O2320" t="str">
        <f>IF(OR(HLOOKUP(O$2+$A2320,Sheet2!CA:NN,$B2320,0),HLOOKUP(O$2+$A2320,Sheet2!CA:NN,$B2320,0)&lt;&gt;""),HLOOKUP(O$2+$A2320,Sheet2!CA:NN,$B2320,0),"")</f>
        <v/>
      </c>
      <c r="P2320" t="str">
        <f>IF(OR(HLOOKUP(P$2+$A2320,Sheet2!CB:NO,$B2320,0),HLOOKUP(P$2+$A2320,Sheet2!CB:NO,$B2320,0)&lt;&gt;""),HLOOKUP(P$2+$A2320,Sheet2!CB:NO,$B2320,0),"")</f>
        <v/>
      </c>
      <c r="Q2320" t="str">
        <f>IF(OR(HLOOKUP(Q$2+$A2320,Sheet2!CC:NO,$B2320,0),HLOOKUP(Q$2+$A2320,Sheet2!CC:NO,$B2320,0)&lt;&gt;""),HLOOKUP(Q$2+$A2320,Sheet2!CC:NO,$B2320,0),"")</f>
        <v/>
      </c>
    </row>
    <row r="2321" spans="1:17" x14ac:dyDescent="0.25">
      <c r="A2321" s="64">
        <f t="shared" si="291"/>
        <v>42</v>
      </c>
      <c r="B2321" s="64">
        <f t="shared" si="292"/>
        <v>236</v>
      </c>
      <c r="C2321" s="64">
        <f t="shared" si="293"/>
        <v>8</v>
      </c>
      <c r="D2321" s="64">
        <f t="shared" si="294"/>
        <v>232</v>
      </c>
      <c r="E2321" s="64">
        <f t="shared" si="295"/>
        <v>1156</v>
      </c>
      <c r="F2321" s="64" t="str">
        <f t="shared" si="288"/>
        <v/>
      </c>
      <c r="G2321" s="64" t="str">
        <f t="shared" si="289"/>
        <v/>
      </c>
      <c r="H2321" s="64" t="str">
        <f t="shared" si="290"/>
        <v/>
      </c>
      <c r="I2321" s="80" t="str">
        <f>IFERROR(VLOOKUP(D2321,Sheet2!A:B,2,0),"")</f>
        <v/>
      </c>
      <c r="J2321" s="64" t="str">
        <f>IFERROR(IF(I2321&lt;&gt;"",VLOOKUP(I2321,Sheet2!B:C,2,0),""),"")</f>
        <v/>
      </c>
      <c r="K2321" s="64" t="str">
        <f>IFERROR( IF(I2321&lt;&gt;"", HLOOKUP(L$2+$A2321,Sheet2!BX:NK,2,0),""),"")</f>
        <v/>
      </c>
      <c r="L2321" t="str">
        <f>IF(OR(HLOOKUP(L$2+$A2321,Sheet2!BX:NK,$B2321,0),HLOOKUP(L$2+$A2321,Sheet2!BX:NK,$B2321,0)&lt;&gt;""),HLOOKUP(L$2+$A2321,Sheet2!BX:NK,$B2321,0),"")</f>
        <v/>
      </c>
      <c r="M2321" t="str">
        <f>IF(OR(HLOOKUP(M$2+$A2321,Sheet2!BY:NL,$B2321,0),HLOOKUP(M$2+$A2321,Sheet2!BY:NL,$B2321,0)&lt;&gt;""),HLOOKUP(M$2+$A2321,Sheet2!BY:NL,$B2321,0),"")</f>
        <v/>
      </c>
      <c r="N2321" t="str">
        <f>IF(OR(HLOOKUP(N$2+$A2321,Sheet2!BZ:NM,$B2321,0),HLOOKUP(N$2+$A2321,Sheet2!BZ:NM,$B2321,0)&lt;&gt;""),HLOOKUP(N$2+$A2321,Sheet2!BZ:NM,$B2321,0),"")</f>
        <v/>
      </c>
      <c r="O2321" t="str">
        <f>IF(OR(HLOOKUP(O$2+$A2321,Sheet2!CA:NN,$B2321,0),HLOOKUP(O$2+$A2321,Sheet2!CA:NN,$B2321,0)&lt;&gt;""),HLOOKUP(O$2+$A2321,Sheet2!CA:NN,$B2321,0),"")</f>
        <v/>
      </c>
      <c r="P2321" t="str">
        <f>IF(OR(HLOOKUP(P$2+$A2321,Sheet2!CB:NO,$B2321,0),HLOOKUP(P$2+$A2321,Sheet2!CB:NO,$B2321,0)&lt;&gt;""),HLOOKUP(P$2+$A2321,Sheet2!CB:NO,$B2321,0),"")</f>
        <v/>
      </c>
      <c r="Q2321" t="str">
        <f>IF(OR(HLOOKUP(Q$2+$A2321,Sheet2!CC:NO,$B2321,0),HLOOKUP(Q$2+$A2321,Sheet2!CC:NO,$B2321,0)&lt;&gt;""),HLOOKUP(Q$2+$A2321,Sheet2!CC:NO,$B2321,0),"")</f>
        <v/>
      </c>
    </row>
    <row r="2322" spans="1:17" x14ac:dyDescent="0.25">
      <c r="A2322" s="64">
        <f t="shared" si="291"/>
        <v>48</v>
      </c>
      <c r="B2322" s="64">
        <f t="shared" si="292"/>
        <v>236</v>
      </c>
      <c r="C2322" s="64">
        <f t="shared" si="293"/>
        <v>9</v>
      </c>
      <c r="D2322" s="64">
        <f t="shared" si="294"/>
        <v>232</v>
      </c>
      <c r="E2322" s="64">
        <f t="shared" si="295"/>
        <v>1156</v>
      </c>
      <c r="F2322" s="64" t="str">
        <f t="shared" si="288"/>
        <v/>
      </c>
      <c r="G2322" s="64" t="str">
        <f t="shared" si="289"/>
        <v/>
      </c>
      <c r="H2322" s="64" t="str">
        <f t="shared" si="290"/>
        <v/>
      </c>
      <c r="I2322" s="80" t="str">
        <f>IFERROR(VLOOKUP(D2322,Sheet2!A:B,2,0),"")</f>
        <v/>
      </c>
      <c r="J2322" s="64" t="str">
        <f>IFERROR(IF(I2322&lt;&gt;"",VLOOKUP(I2322,Sheet2!B:C,2,0),""),"")</f>
        <v/>
      </c>
      <c r="K2322" s="64" t="str">
        <f>IFERROR( IF(I2322&lt;&gt;"", HLOOKUP(L$2+$A2322,Sheet2!BX:NK,2,0),""),"")</f>
        <v/>
      </c>
      <c r="L2322" t="str">
        <f>IF(OR(HLOOKUP(L$2+$A2322,Sheet2!BX:NK,$B2322,0),HLOOKUP(L$2+$A2322,Sheet2!BX:NK,$B2322,0)&lt;&gt;""),HLOOKUP(L$2+$A2322,Sheet2!BX:NK,$B2322,0),"")</f>
        <v/>
      </c>
      <c r="M2322" t="str">
        <f>IF(OR(HLOOKUP(M$2+$A2322,Sheet2!BY:NL,$B2322,0),HLOOKUP(M$2+$A2322,Sheet2!BY:NL,$B2322,0)&lt;&gt;""),HLOOKUP(M$2+$A2322,Sheet2!BY:NL,$B2322,0),"")</f>
        <v/>
      </c>
      <c r="N2322" t="str">
        <f>IF(OR(HLOOKUP(N$2+$A2322,Sheet2!BZ:NM,$B2322,0),HLOOKUP(N$2+$A2322,Sheet2!BZ:NM,$B2322,0)&lt;&gt;""),HLOOKUP(N$2+$A2322,Sheet2!BZ:NM,$B2322,0),"")</f>
        <v/>
      </c>
      <c r="O2322" t="str">
        <f>IF(OR(HLOOKUP(O$2+$A2322,Sheet2!CA:NN,$B2322,0),HLOOKUP(O$2+$A2322,Sheet2!CA:NN,$B2322,0)&lt;&gt;""),HLOOKUP(O$2+$A2322,Sheet2!CA:NN,$B2322,0),"")</f>
        <v/>
      </c>
      <c r="P2322" t="str">
        <f>IF(OR(HLOOKUP(P$2+$A2322,Sheet2!CB:NO,$B2322,0),HLOOKUP(P$2+$A2322,Sheet2!CB:NO,$B2322,0)&lt;&gt;""),HLOOKUP(P$2+$A2322,Sheet2!CB:NO,$B2322,0),"")</f>
        <v/>
      </c>
      <c r="Q2322" t="str">
        <f>IF(OR(HLOOKUP(Q$2+$A2322,Sheet2!CC:NO,$B2322,0),HLOOKUP(Q$2+$A2322,Sheet2!CC:NO,$B2322,0)&lt;&gt;""),HLOOKUP(Q$2+$A2322,Sheet2!CC:NO,$B2322,0),"")</f>
        <v/>
      </c>
    </row>
    <row r="2323" spans="1:17" x14ac:dyDescent="0.25">
      <c r="A2323" s="64">
        <f t="shared" si="291"/>
        <v>54</v>
      </c>
      <c r="B2323" s="64">
        <f t="shared" si="292"/>
        <v>236</v>
      </c>
      <c r="C2323" s="64">
        <f t="shared" si="293"/>
        <v>10</v>
      </c>
      <c r="D2323" s="64">
        <f t="shared" si="294"/>
        <v>232</v>
      </c>
      <c r="E2323" s="64">
        <f t="shared" si="295"/>
        <v>1156</v>
      </c>
      <c r="F2323" s="64" t="str">
        <f t="shared" si="288"/>
        <v/>
      </c>
      <c r="G2323" s="64" t="str">
        <f t="shared" si="289"/>
        <v/>
      </c>
      <c r="H2323" s="64" t="str">
        <f t="shared" si="290"/>
        <v/>
      </c>
      <c r="I2323" s="80" t="str">
        <f>IFERROR(VLOOKUP(D2323,Sheet2!A:B,2,0),"")</f>
        <v/>
      </c>
      <c r="J2323" s="64" t="str">
        <f>IFERROR(IF(I2323&lt;&gt;"",VLOOKUP(I2323,Sheet2!B:C,2,0),""),"")</f>
        <v/>
      </c>
      <c r="K2323" s="64" t="str">
        <f>IFERROR( IF(I2323&lt;&gt;"", HLOOKUP(L$2+$A2323,Sheet2!BX:NK,2,0),""),"")</f>
        <v/>
      </c>
      <c r="L2323" t="str">
        <f>IF(OR(HLOOKUP(L$2+$A2323,Sheet2!BX:NK,$B2323,0),HLOOKUP(L$2+$A2323,Sheet2!BX:NK,$B2323,0)&lt;&gt;""),HLOOKUP(L$2+$A2323,Sheet2!BX:NK,$B2323,0),"")</f>
        <v/>
      </c>
      <c r="M2323" t="str">
        <f>IF(OR(HLOOKUP(M$2+$A2323,Sheet2!BY:NL,$B2323,0),HLOOKUP(M$2+$A2323,Sheet2!BY:NL,$B2323,0)&lt;&gt;""),HLOOKUP(M$2+$A2323,Sheet2!BY:NL,$B2323,0),"")</f>
        <v/>
      </c>
      <c r="N2323" t="str">
        <f>IF(OR(HLOOKUP(N$2+$A2323,Sheet2!BZ:NM,$B2323,0),HLOOKUP(N$2+$A2323,Sheet2!BZ:NM,$B2323,0)&lt;&gt;""),HLOOKUP(N$2+$A2323,Sheet2!BZ:NM,$B2323,0),"")</f>
        <v/>
      </c>
      <c r="O2323" t="str">
        <f>IF(OR(HLOOKUP(O$2+$A2323,Sheet2!CA:NN,$B2323,0),HLOOKUP(O$2+$A2323,Sheet2!CA:NN,$B2323,0)&lt;&gt;""),HLOOKUP(O$2+$A2323,Sheet2!CA:NN,$B2323,0),"")</f>
        <v/>
      </c>
      <c r="P2323" t="str">
        <f>IF(OR(HLOOKUP(P$2+$A2323,Sheet2!CB:NO,$B2323,0),HLOOKUP(P$2+$A2323,Sheet2!CB:NO,$B2323,0)&lt;&gt;""),HLOOKUP(P$2+$A2323,Sheet2!CB:NO,$B2323,0),"")</f>
        <v/>
      </c>
      <c r="Q2323" t="str">
        <f>IF(OR(HLOOKUP(Q$2+$A2323,Sheet2!CC:NO,$B2323,0),HLOOKUP(Q$2+$A2323,Sheet2!CC:NO,$B2323,0)&lt;&gt;""),HLOOKUP(Q$2+$A2323,Sheet2!CC:NO,$B2323,0),"")</f>
        <v/>
      </c>
    </row>
    <row r="2324" spans="1:17" x14ac:dyDescent="0.25">
      <c r="A2324" s="64">
        <f t="shared" si="291"/>
        <v>0</v>
      </c>
      <c r="B2324" s="64">
        <f t="shared" si="292"/>
        <v>237</v>
      </c>
      <c r="C2324" s="64">
        <f t="shared" si="293"/>
        <v>1</v>
      </c>
      <c r="D2324" s="64">
        <f t="shared" si="294"/>
        <v>233</v>
      </c>
      <c r="E2324" s="64">
        <f t="shared" si="295"/>
        <v>1161</v>
      </c>
      <c r="F2324" s="64" t="str">
        <f t="shared" si="288"/>
        <v/>
      </c>
      <c r="G2324" s="64" t="str">
        <f t="shared" si="289"/>
        <v/>
      </c>
      <c r="H2324" s="64" t="str">
        <f t="shared" si="290"/>
        <v/>
      </c>
      <c r="I2324" s="80" t="str">
        <f>IFERROR(VLOOKUP(D2324,Sheet2!A:B,2,0),"")</f>
        <v/>
      </c>
      <c r="J2324" s="64" t="str">
        <f>IFERROR(IF(I2324&lt;&gt;"",VLOOKUP(I2324,Sheet2!B:C,2,0),""),"")</f>
        <v/>
      </c>
      <c r="K2324" s="64" t="str">
        <f>IFERROR( IF(I2324&lt;&gt;"", HLOOKUP(L$2+$A2324,Sheet2!BX:NK,2,0),""),"")</f>
        <v/>
      </c>
      <c r="L2324" t="str">
        <f>IF(OR(HLOOKUP(L$2+$A2324,Sheet2!BX:NK,$B2324,0),HLOOKUP(L$2+$A2324,Sheet2!BX:NK,$B2324,0)&lt;&gt;""),HLOOKUP(L$2+$A2324,Sheet2!BX:NK,$B2324,0),"")</f>
        <v/>
      </c>
      <c r="M2324" t="str">
        <f>IF(OR(HLOOKUP(M$2+$A2324,Sheet2!BY:NL,$B2324,0),HLOOKUP(M$2+$A2324,Sheet2!BY:NL,$B2324,0)&lt;&gt;""),HLOOKUP(M$2+$A2324,Sheet2!BY:NL,$B2324,0),"")</f>
        <v/>
      </c>
      <c r="N2324" t="str">
        <f>IF(OR(HLOOKUP(N$2+$A2324,Sheet2!BZ:NM,$B2324,0),HLOOKUP(N$2+$A2324,Sheet2!BZ:NM,$B2324,0)&lt;&gt;""),HLOOKUP(N$2+$A2324,Sheet2!BZ:NM,$B2324,0),"")</f>
        <v/>
      </c>
      <c r="O2324" t="str">
        <f>IF(OR(HLOOKUP(O$2+$A2324,Sheet2!CA:NN,$B2324,0),HLOOKUP(O$2+$A2324,Sheet2!CA:NN,$B2324,0)&lt;&gt;""),HLOOKUP(O$2+$A2324,Sheet2!CA:NN,$B2324,0),"")</f>
        <v/>
      </c>
      <c r="P2324" t="str">
        <f>IF(OR(HLOOKUP(P$2+$A2324,Sheet2!CB:NO,$B2324,0),HLOOKUP(P$2+$A2324,Sheet2!CB:NO,$B2324,0)&lt;&gt;""),HLOOKUP(P$2+$A2324,Sheet2!CB:NO,$B2324,0),"")</f>
        <v/>
      </c>
      <c r="Q2324" t="str">
        <f>IF(OR(HLOOKUP(Q$2+$A2324,Sheet2!CC:NO,$B2324,0),HLOOKUP(Q$2+$A2324,Sheet2!CC:NO,$B2324,0)&lt;&gt;""),HLOOKUP(Q$2+$A2324,Sheet2!CC:NO,$B2324,0),"")</f>
        <v/>
      </c>
    </row>
    <row r="2325" spans="1:17" x14ac:dyDescent="0.25">
      <c r="A2325" s="64">
        <f t="shared" si="291"/>
        <v>6</v>
      </c>
      <c r="B2325" s="64">
        <f t="shared" si="292"/>
        <v>237</v>
      </c>
      <c r="C2325" s="64">
        <f t="shared" si="293"/>
        <v>2</v>
      </c>
      <c r="D2325" s="64">
        <f t="shared" si="294"/>
        <v>233</v>
      </c>
      <c r="E2325" s="64">
        <f t="shared" si="295"/>
        <v>1161</v>
      </c>
      <c r="F2325" s="64" t="str">
        <f t="shared" si="288"/>
        <v/>
      </c>
      <c r="G2325" s="64" t="str">
        <f t="shared" si="289"/>
        <v/>
      </c>
      <c r="H2325" s="64" t="str">
        <f t="shared" si="290"/>
        <v/>
      </c>
      <c r="I2325" s="80" t="str">
        <f>IFERROR(VLOOKUP(D2325,Sheet2!A:B,2,0),"")</f>
        <v/>
      </c>
      <c r="J2325" s="64" t="str">
        <f>IFERROR(IF(I2325&lt;&gt;"",VLOOKUP(I2325,Sheet2!B:C,2,0),""),"")</f>
        <v/>
      </c>
      <c r="K2325" s="64" t="str">
        <f>IFERROR( IF(I2325&lt;&gt;"", HLOOKUP(L$2+$A2325,Sheet2!BX:NK,2,0),""),"")</f>
        <v/>
      </c>
      <c r="L2325" t="str">
        <f>IF(OR(HLOOKUP(L$2+$A2325,Sheet2!BX:NK,$B2325,0),HLOOKUP(L$2+$A2325,Sheet2!BX:NK,$B2325,0)&lt;&gt;""),HLOOKUP(L$2+$A2325,Sheet2!BX:NK,$B2325,0),"")</f>
        <v/>
      </c>
      <c r="M2325" t="str">
        <f>IF(OR(HLOOKUP(M$2+$A2325,Sheet2!BY:NL,$B2325,0),HLOOKUP(M$2+$A2325,Sheet2!BY:NL,$B2325,0)&lt;&gt;""),HLOOKUP(M$2+$A2325,Sheet2!BY:NL,$B2325,0),"")</f>
        <v/>
      </c>
      <c r="N2325" t="str">
        <f>IF(OR(HLOOKUP(N$2+$A2325,Sheet2!BZ:NM,$B2325,0),HLOOKUP(N$2+$A2325,Sheet2!BZ:NM,$B2325,0)&lt;&gt;""),HLOOKUP(N$2+$A2325,Sheet2!BZ:NM,$B2325,0),"")</f>
        <v/>
      </c>
      <c r="O2325" t="str">
        <f>IF(OR(HLOOKUP(O$2+$A2325,Sheet2!CA:NN,$B2325,0),HLOOKUP(O$2+$A2325,Sheet2!CA:NN,$B2325,0)&lt;&gt;""),HLOOKUP(O$2+$A2325,Sheet2!CA:NN,$B2325,0),"")</f>
        <v/>
      </c>
      <c r="P2325" t="str">
        <f>IF(OR(HLOOKUP(P$2+$A2325,Sheet2!CB:NO,$B2325,0),HLOOKUP(P$2+$A2325,Sheet2!CB:NO,$B2325,0)&lt;&gt;""),HLOOKUP(P$2+$A2325,Sheet2!CB:NO,$B2325,0),"")</f>
        <v/>
      </c>
      <c r="Q2325" t="str">
        <f>IF(OR(HLOOKUP(Q$2+$A2325,Sheet2!CC:NO,$B2325,0),HLOOKUP(Q$2+$A2325,Sheet2!CC:NO,$B2325,0)&lt;&gt;""),HLOOKUP(Q$2+$A2325,Sheet2!CC:NO,$B2325,0),"")</f>
        <v/>
      </c>
    </row>
    <row r="2326" spans="1:17" x14ac:dyDescent="0.25">
      <c r="A2326" s="64">
        <f t="shared" si="291"/>
        <v>12</v>
      </c>
      <c r="B2326" s="64">
        <f t="shared" si="292"/>
        <v>237</v>
      </c>
      <c r="C2326" s="64">
        <f t="shared" si="293"/>
        <v>3</v>
      </c>
      <c r="D2326" s="64">
        <f t="shared" si="294"/>
        <v>233</v>
      </c>
      <c r="E2326" s="64">
        <f t="shared" si="295"/>
        <v>1161</v>
      </c>
      <c r="F2326" s="64" t="str">
        <f t="shared" si="288"/>
        <v/>
      </c>
      <c r="G2326" s="64" t="str">
        <f t="shared" si="289"/>
        <v/>
      </c>
      <c r="H2326" s="64" t="str">
        <f t="shared" si="290"/>
        <v/>
      </c>
      <c r="I2326" s="80" t="str">
        <f>IFERROR(VLOOKUP(D2326,Sheet2!A:B,2,0),"")</f>
        <v/>
      </c>
      <c r="J2326" s="64" t="str">
        <f>IFERROR(IF(I2326&lt;&gt;"",VLOOKUP(I2326,Sheet2!B:C,2,0),""),"")</f>
        <v/>
      </c>
      <c r="K2326" s="64" t="str">
        <f>IFERROR( IF(I2326&lt;&gt;"", HLOOKUP(L$2+$A2326,Sheet2!BX:NK,2,0),""),"")</f>
        <v/>
      </c>
      <c r="L2326" t="str">
        <f>IF(OR(HLOOKUP(L$2+$A2326,Sheet2!BX:NK,$B2326,0),HLOOKUP(L$2+$A2326,Sheet2!BX:NK,$B2326,0)&lt;&gt;""),HLOOKUP(L$2+$A2326,Sheet2!BX:NK,$B2326,0),"")</f>
        <v/>
      </c>
      <c r="M2326" t="str">
        <f>IF(OR(HLOOKUP(M$2+$A2326,Sheet2!BY:NL,$B2326,0),HLOOKUP(M$2+$A2326,Sheet2!BY:NL,$B2326,0)&lt;&gt;""),HLOOKUP(M$2+$A2326,Sheet2!BY:NL,$B2326,0),"")</f>
        <v/>
      </c>
      <c r="N2326" t="str">
        <f>IF(OR(HLOOKUP(N$2+$A2326,Sheet2!BZ:NM,$B2326,0),HLOOKUP(N$2+$A2326,Sheet2!BZ:NM,$B2326,0)&lt;&gt;""),HLOOKUP(N$2+$A2326,Sheet2!BZ:NM,$B2326,0),"")</f>
        <v/>
      </c>
      <c r="O2326" t="str">
        <f>IF(OR(HLOOKUP(O$2+$A2326,Sheet2!CA:NN,$B2326,0),HLOOKUP(O$2+$A2326,Sheet2!CA:NN,$B2326,0)&lt;&gt;""),HLOOKUP(O$2+$A2326,Sheet2!CA:NN,$B2326,0),"")</f>
        <v/>
      </c>
      <c r="P2326" t="str">
        <f>IF(OR(HLOOKUP(P$2+$A2326,Sheet2!CB:NO,$B2326,0),HLOOKUP(P$2+$A2326,Sheet2!CB:NO,$B2326,0)&lt;&gt;""),HLOOKUP(P$2+$A2326,Sheet2!CB:NO,$B2326,0),"")</f>
        <v/>
      </c>
      <c r="Q2326" t="str">
        <f>IF(OR(HLOOKUP(Q$2+$A2326,Sheet2!CC:NO,$B2326,0),HLOOKUP(Q$2+$A2326,Sheet2!CC:NO,$B2326,0)&lt;&gt;""),HLOOKUP(Q$2+$A2326,Sheet2!CC:NO,$B2326,0),"")</f>
        <v/>
      </c>
    </row>
    <row r="2327" spans="1:17" x14ac:dyDescent="0.25">
      <c r="A2327" s="64">
        <f t="shared" si="291"/>
        <v>18</v>
      </c>
      <c r="B2327" s="64">
        <f t="shared" si="292"/>
        <v>237</v>
      </c>
      <c r="C2327" s="64">
        <f t="shared" si="293"/>
        <v>4</v>
      </c>
      <c r="D2327" s="64">
        <f t="shared" si="294"/>
        <v>233</v>
      </c>
      <c r="E2327" s="64">
        <f t="shared" si="295"/>
        <v>1161</v>
      </c>
      <c r="F2327" s="64" t="str">
        <f t="shared" si="288"/>
        <v/>
      </c>
      <c r="G2327" s="64" t="str">
        <f t="shared" si="289"/>
        <v/>
      </c>
      <c r="H2327" s="64" t="str">
        <f t="shared" si="290"/>
        <v/>
      </c>
      <c r="I2327" s="80" t="str">
        <f>IFERROR(VLOOKUP(D2327,Sheet2!A:B,2,0),"")</f>
        <v/>
      </c>
      <c r="J2327" s="64" t="str">
        <f>IFERROR(IF(I2327&lt;&gt;"",VLOOKUP(I2327,Sheet2!B:C,2,0),""),"")</f>
        <v/>
      </c>
      <c r="K2327" s="64" t="str">
        <f>IFERROR( IF(I2327&lt;&gt;"", HLOOKUP(L$2+$A2327,Sheet2!BX:NK,2,0),""),"")</f>
        <v/>
      </c>
      <c r="L2327" t="str">
        <f>IF(OR(HLOOKUP(L$2+$A2327,Sheet2!BX:NK,$B2327,0),HLOOKUP(L$2+$A2327,Sheet2!BX:NK,$B2327,0)&lt;&gt;""),HLOOKUP(L$2+$A2327,Sheet2!BX:NK,$B2327,0),"")</f>
        <v/>
      </c>
      <c r="M2327" t="str">
        <f>IF(OR(HLOOKUP(M$2+$A2327,Sheet2!BY:NL,$B2327,0),HLOOKUP(M$2+$A2327,Sheet2!BY:NL,$B2327,0)&lt;&gt;""),HLOOKUP(M$2+$A2327,Sheet2!BY:NL,$B2327,0),"")</f>
        <v/>
      </c>
      <c r="N2327" t="str">
        <f>IF(OR(HLOOKUP(N$2+$A2327,Sheet2!BZ:NM,$B2327,0),HLOOKUP(N$2+$A2327,Sheet2!BZ:NM,$B2327,0)&lt;&gt;""),HLOOKUP(N$2+$A2327,Sheet2!BZ:NM,$B2327,0),"")</f>
        <v/>
      </c>
      <c r="O2327" t="str">
        <f>IF(OR(HLOOKUP(O$2+$A2327,Sheet2!CA:NN,$B2327,0),HLOOKUP(O$2+$A2327,Sheet2!CA:NN,$B2327,0)&lt;&gt;""),HLOOKUP(O$2+$A2327,Sheet2!CA:NN,$B2327,0),"")</f>
        <v/>
      </c>
      <c r="P2327" t="str">
        <f>IF(OR(HLOOKUP(P$2+$A2327,Sheet2!CB:NO,$B2327,0),HLOOKUP(P$2+$A2327,Sheet2!CB:NO,$B2327,0)&lt;&gt;""),HLOOKUP(P$2+$A2327,Sheet2!CB:NO,$B2327,0),"")</f>
        <v/>
      </c>
      <c r="Q2327" t="str">
        <f>IF(OR(HLOOKUP(Q$2+$A2327,Sheet2!CC:NO,$B2327,0),HLOOKUP(Q$2+$A2327,Sheet2!CC:NO,$B2327,0)&lt;&gt;""),HLOOKUP(Q$2+$A2327,Sheet2!CC:NO,$B2327,0),"")</f>
        <v/>
      </c>
    </row>
    <row r="2328" spans="1:17" x14ac:dyDescent="0.25">
      <c r="A2328" s="64">
        <f t="shared" si="291"/>
        <v>24</v>
      </c>
      <c r="B2328" s="64">
        <f t="shared" si="292"/>
        <v>237</v>
      </c>
      <c r="C2328" s="64">
        <f t="shared" si="293"/>
        <v>5</v>
      </c>
      <c r="D2328" s="64">
        <f t="shared" si="294"/>
        <v>233</v>
      </c>
      <c r="E2328" s="64">
        <f t="shared" si="295"/>
        <v>1161</v>
      </c>
      <c r="F2328" s="64" t="str">
        <f t="shared" si="288"/>
        <v/>
      </c>
      <c r="G2328" s="64" t="str">
        <f t="shared" si="289"/>
        <v/>
      </c>
      <c r="H2328" s="64" t="str">
        <f t="shared" si="290"/>
        <v/>
      </c>
      <c r="I2328" s="80" t="str">
        <f>IFERROR(VLOOKUP(D2328,Sheet2!A:B,2,0),"")</f>
        <v/>
      </c>
      <c r="J2328" s="64" t="str">
        <f>IFERROR(IF(I2328&lt;&gt;"",VLOOKUP(I2328,Sheet2!B:C,2,0),""),"")</f>
        <v/>
      </c>
      <c r="K2328" s="64" t="str">
        <f>IFERROR( IF(I2328&lt;&gt;"", HLOOKUP(L$2+$A2328,Sheet2!BX:NK,2,0),""),"")</f>
        <v/>
      </c>
      <c r="L2328" t="str">
        <f>IF(OR(HLOOKUP(L$2+$A2328,Sheet2!BX:NK,$B2328,0),HLOOKUP(L$2+$A2328,Sheet2!BX:NK,$B2328,0)&lt;&gt;""),HLOOKUP(L$2+$A2328,Sheet2!BX:NK,$B2328,0),"")</f>
        <v/>
      </c>
      <c r="M2328" t="str">
        <f>IF(OR(HLOOKUP(M$2+$A2328,Sheet2!BY:NL,$B2328,0),HLOOKUP(M$2+$A2328,Sheet2!BY:NL,$B2328,0)&lt;&gt;""),HLOOKUP(M$2+$A2328,Sheet2!BY:NL,$B2328,0),"")</f>
        <v/>
      </c>
      <c r="N2328" t="str">
        <f>IF(OR(HLOOKUP(N$2+$A2328,Sheet2!BZ:NM,$B2328,0),HLOOKUP(N$2+$A2328,Sheet2!BZ:NM,$B2328,0)&lt;&gt;""),HLOOKUP(N$2+$A2328,Sheet2!BZ:NM,$B2328,0),"")</f>
        <v/>
      </c>
      <c r="O2328" t="str">
        <f>IF(OR(HLOOKUP(O$2+$A2328,Sheet2!CA:NN,$B2328,0),HLOOKUP(O$2+$A2328,Sheet2!CA:NN,$B2328,0)&lt;&gt;""),HLOOKUP(O$2+$A2328,Sheet2!CA:NN,$B2328,0),"")</f>
        <v/>
      </c>
      <c r="P2328" t="str">
        <f>IF(OR(HLOOKUP(P$2+$A2328,Sheet2!CB:NO,$B2328,0),HLOOKUP(P$2+$A2328,Sheet2!CB:NO,$B2328,0)&lt;&gt;""),HLOOKUP(P$2+$A2328,Sheet2!CB:NO,$B2328,0),"")</f>
        <v/>
      </c>
      <c r="Q2328" t="str">
        <f>IF(OR(HLOOKUP(Q$2+$A2328,Sheet2!CC:NO,$B2328,0),HLOOKUP(Q$2+$A2328,Sheet2!CC:NO,$B2328,0)&lt;&gt;""),HLOOKUP(Q$2+$A2328,Sheet2!CC:NO,$B2328,0),"")</f>
        <v/>
      </c>
    </row>
    <row r="2329" spans="1:17" x14ac:dyDescent="0.25">
      <c r="A2329" s="64">
        <f t="shared" si="291"/>
        <v>30</v>
      </c>
      <c r="B2329" s="64">
        <f t="shared" si="292"/>
        <v>237</v>
      </c>
      <c r="C2329" s="64">
        <f t="shared" si="293"/>
        <v>6</v>
      </c>
      <c r="D2329" s="64">
        <f t="shared" si="294"/>
        <v>233</v>
      </c>
      <c r="E2329" s="64">
        <f t="shared" si="295"/>
        <v>1161</v>
      </c>
      <c r="F2329" s="64" t="str">
        <f t="shared" si="288"/>
        <v/>
      </c>
      <c r="G2329" s="64" t="str">
        <f t="shared" si="289"/>
        <v/>
      </c>
      <c r="H2329" s="64" t="str">
        <f t="shared" si="290"/>
        <v/>
      </c>
      <c r="I2329" s="80" t="str">
        <f>IFERROR(VLOOKUP(D2329,Sheet2!A:B,2,0),"")</f>
        <v/>
      </c>
      <c r="J2329" s="64" t="str">
        <f>IFERROR(IF(I2329&lt;&gt;"",VLOOKUP(I2329,Sheet2!B:C,2,0),""),"")</f>
        <v/>
      </c>
      <c r="K2329" s="64" t="str">
        <f>IFERROR( IF(I2329&lt;&gt;"", HLOOKUP(L$2+$A2329,Sheet2!BX:NK,2,0),""),"")</f>
        <v/>
      </c>
      <c r="L2329" t="str">
        <f>IF(OR(HLOOKUP(L$2+$A2329,Sheet2!BX:NK,$B2329,0),HLOOKUP(L$2+$A2329,Sheet2!BX:NK,$B2329,0)&lt;&gt;""),HLOOKUP(L$2+$A2329,Sheet2!BX:NK,$B2329,0),"")</f>
        <v/>
      </c>
      <c r="M2329" t="str">
        <f>IF(OR(HLOOKUP(M$2+$A2329,Sheet2!BY:NL,$B2329,0),HLOOKUP(M$2+$A2329,Sheet2!BY:NL,$B2329,0)&lt;&gt;""),HLOOKUP(M$2+$A2329,Sheet2!BY:NL,$B2329,0),"")</f>
        <v/>
      </c>
      <c r="N2329" t="str">
        <f>IF(OR(HLOOKUP(N$2+$A2329,Sheet2!BZ:NM,$B2329,0),HLOOKUP(N$2+$A2329,Sheet2!BZ:NM,$B2329,0)&lt;&gt;""),HLOOKUP(N$2+$A2329,Sheet2!BZ:NM,$B2329,0),"")</f>
        <v/>
      </c>
      <c r="O2329" t="str">
        <f>IF(OR(HLOOKUP(O$2+$A2329,Sheet2!CA:NN,$B2329,0),HLOOKUP(O$2+$A2329,Sheet2!CA:NN,$B2329,0)&lt;&gt;""),HLOOKUP(O$2+$A2329,Sheet2!CA:NN,$B2329,0),"")</f>
        <v/>
      </c>
      <c r="P2329" t="str">
        <f>IF(OR(HLOOKUP(P$2+$A2329,Sheet2!CB:NO,$B2329,0),HLOOKUP(P$2+$A2329,Sheet2!CB:NO,$B2329,0)&lt;&gt;""),HLOOKUP(P$2+$A2329,Sheet2!CB:NO,$B2329,0),"")</f>
        <v/>
      </c>
      <c r="Q2329" t="str">
        <f>IF(OR(HLOOKUP(Q$2+$A2329,Sheet2!CC:NO,$B2329,0),HLOOKUP(Q$2+$A2329,Sheet2!CC:NO,$B2329,0)&lt;&gt;""),HLOOKUP(Q$2+$A2329,Sheet2!CC:NO,$B2329,0),"")</f>
        <v/>
      </c>
    </row>
    <row r="2330" spans="1:17" x14ac:dyDescent="0.25">
      <c r="A2330" s="64">
        <f t="shared" si="291"/>
        <v>36</v>
      </c>
      <c r="B2330" s="64">
        <f t="shared" si="292"/>
        <v>237</v>
      </c>
      <c r="C2330" s="64">
        <f t="shared" si="293"/>
        <v>7</v>
      </c>
      <c r="D2330" s="64">
        <f t="shared" si="294"/>
        <v>233</v>
      </c>
      <c r="E2330" s="64">
        <f t="shared" si="295"/>
        <v>1161</v>
      </c>
      <c r="F2330" s="64" t="str">
        <f t="shared" si="288"/>
        <v/>
      </c>
      <c r="G2330" s="64" t="str">
        <f t="shared" si="289"/>
        <v/>
      </c>
      <c r="H2330" s="64" t="str">
        <f t="shared" si="290"/>
        <v/>
      </c>
      <c r="I2330" s="80" t="str">
        <f>IFERROR(VLOOKUP(D2330,Sheet2!A:B,2,0),"")</f>
        <v/>
      </c>
      <c r="J2330" s="64" t="str">
        <f>IFERROR(IF(I2330&lt;&gt;"",VLOOKUP(I2330,Sheet2!B:C,2,0),""),"")</f>
        <v/>
      </c>
      <c r="K2330" s="64" t="str">
        <f>IFERROR( IF(I2330&lt;&gt;"", HLOOKUP(L$2+$A2330,Sheet2!BX:NK,2,0),""),"")</f>
        <v/>
      </c>
      <c r="L2330" t="str">
        <f>IF(OR(HLOOKUP(L$2+$A2330,Sheet2!BX:NK,$B2330,0),HLOOKUP(L$2+$A2330,Sheet2!BX:NK,$B2330,0)&lt;&gt;""),HLOOKUP(L$2+$A2330,Sheet2!BX:NK,$B2330,0),"")</f>
        <v/>
      </c>
      <c r="M2330" t="str">
        <f>IF(OR(HLOOKUP(M$2+$A2330,Sheet2!BY:NL,$B2330,0),HLOOKUP(M$2+$A2330,Sheet2!BY:NL,$B2330,0)&lt;&gt;""),HLOOKUP(M$2+$A2330,Sheet2!BY:NL,$B2330,0),"")</f>
        <v/>
      </c>
      <c r="N2330" t="str">
        <f>IF(OR(HLOOKUP(N$2+$A2330,Sheet2!BZ:NM,$B2330,0),HLOOKUP(N$2+$A2330,Sheet2!BZ:NM,$B2330,0)&lt;&gt;""),HLOOKUP(N$2+$A2330,Sheet2!BZ:NM,$B2330,0),"")</f>
        <v/>
      </c>
      <c r="O2330" t="str">
        <f>IF(OR(HLOOKUP(O$2+$A2330,Sheet2!CA:NN,$B2330,0),HLOOKUP(O$2+$A2330,Sheet2!CA:NN,$B2330,0)&lt;&gt;""),HLOOKUP(O$2+$A2330,Sheet2!CA:NN,$B2330,0),"")</f>
        <v/>
      </c>
      <c r="P2330" t="str">
        <f>IF(OR(HLOOKUP(P$2+$A2330,Sheet2!CB:NO,$B2330,0),HLOOKUP(P$2+$A2330,Sheet2!CB:NO,$B2330,0)&lt;&gt;""),HLOOKUP(P$2+$A2330,Sheet2!CB:NO,$B2330,0),"")</f>
        <v/>
      </c>
      <c r="Q2330" t="str">
        <f>IF(OR(HLOOKUP(Q$2+$A2330,Sheet2!CC:NO,$B2330,0),HLOOKUP(Q$2+$A2330,Sheet2!CC:NO,$B2330,0)&lt;&gt;""),HLOOKUP(Q$2+$A2330,Sheet2!CC:NO,$B2330,0),"")</f>
        <v/>
      </c>
    </row>
    <row r="2331" spans="1:17" x14ac:dyDescent="0.25">
      <c r="A2331" s="64">
        <f t="shared" si="291"/>
        <v>42</v>
      </c>
      <c r="B2331" s="64">
        <f t="shared" si="292"/>
        <v>237</v>
      </c>
      <c r="C2331" s="64">
        <f t="shared" si="293"/>
        <v>8</v>
      </c>
      <c r="D2331" s="64">
        <f t="shared" si="294"/>
        <v>233</v>
      </c>
      <c r="E2331" s="64">
        <f t="shared" si="295"/>
        <v>1161</v>
      </c>
      <c r="F2331" s="64" t="str">
        <f t="shared" si="288"/>
        <v/>
      </c>
      <c r="G2331" s="64" t="str">
        <f t="shared" si="289"/>
        <v/>
      </c>
      <c r="H2331" s="64" t="str">
        <f t="shared" si="290"/>
        <v/>
      </c>
      <c r="I2331" s="80" t="str">
        <f>IFERROR(VLOOKUP(D2331,Sheet2!A:B,2,0),"")</f>
        <v/>
      </c>
      <c r="J2331" s="64" t="str">
        <f>IFERROR(IF(I2331&lt;&gt;"",VLOOKUP(I2331,Sheet2!B:C,2,0),""),"")</f>
        <v/>
      </c>
      <c r="K2331" s="64" t="str">
        <f>IFERROR( IF(I2331&lt;&gt;"", HLOOKUP(L$2+$A2331,Sheet2!BX:NK,2,0),""),"")</f>
        <v/>
      </c>
      <c r="L2331" t="str">
        <f>IF(OR(HLOOKUP(L$2+$A2331,Sheet2!BX:NK,$B2331,0),HLOOKUP(L$2+$A2331,Sheet2!BX:NK,$B2331,0)&lt;&gt;""),HLOOKUP(L$2+$A2331,Sheet2!BX:NK,$B2331,0),"")</f>
        <v/>
      </c>
      <c r="M2331" t="str">
        <f>IF(OR(HLOOKUP(M$2+$A2331,Sheet2!BY:NL,$B2331,0),HLOOKUP(M$2+$A2331,Sheet2!BY:NL,$B2331,0)&lt;&gt;""),HLOOKUP(M$2+$A2331,Sheet2!BY:NL,$B2331,0),"")</f>
        <v/>
      </c>
      <c r="N2331" t="str">
        <f>IF(OR(HLOOKUP(N$2+$A2331,Sheet2!BZ:NM,$B2331,0),HLOOKUP(N$2+$A2331,Sheet2!BZ:NM,$B2331,0)&lt;&gt;""),HLOOKUP(N$2+$A2331,Sheet2!BZ:NM,$B2331,0),"")</f>
        <v/>
      </c>
      <c r="O2331" t="str">
        <f>IF(OR(HLOOKUP(O$2+$A2331,Sheet2!CA:NN,$B2331,0),HLOOKUP(O$2+$A2331,Sheet2!CA:NN,$B2331,0)&lt;&gt;""),HLOOKUP(O$2+$A2331,Sheet2!CA:NN,$B2331,0),"")</f>
        <v/>
      </c>
      <c r="P2331" t="str">
        <f>IF(OR(HLOOKUP(P$2+$A2331,Sheet2!CB:NO,$B2331,0),HLOOKUP(P$2+$A2331,Sheet2!CB:NO,$B2331,0)&lt;&gt;""),HLOOKUP(P$2+$A2331,Sheet2!CB:NO,$B2331,0),"")</f>
        <v/>
      </c>
      <c r="Q2331" t="str">
        <f>IF(OR(HLOOKUP(Q$2+$A2331,Sheet2!CC:NO,$B2331,0),HLOOKUP(Q$2+$A2331,Sheet2!CC:NO,$B2331,0)&lt;&gt;""),HLOOKUP(Q$2+$A2331,Sheet2!CC:NO,$B2331,0),"")</f>
        <v/>
      </c>
    </row>
    <row r="2332" spans="1:17" x14ac:dyDescent="0.25">
      <c r="A2332" s="64">
        <f t="shared" si="291"/>
        <v>48</v>
      </c>
      <c r="B2332" s="64">
        <f t="shared" si="292"/>
        <v>237</v>
      </c>
      <c r="C2332" s="64">
        <f t="shared" si="293"/>
        <v>9</v>
      </c>
      <c r="D2332" s="64">
        <f t="shared" si="294"/>
        <v>233</v>
      </c>
      <c r="E2332" s="64">
        <f t="shared" si="295"/>
        <v>1161</v>
      </c>
      <c r="F2332" s="64" t="str">
        <f t="shared" si="288"/>
        <v/>
      </c>
      <c r="G2332" s="64" t="str">
        <f t="shared" si="289"/>
        <v/>
      </c>
      <c r="H2332" s="64" t="str">
        <f t="shared" si="290"/>
        <v/>
      </c>
      <c r="I2332" s="80" t="str">
        <f>IFERROR(VLOOKUP(D2332,Sheet2!A:B,2,0),"")</f>
        <v/>
      </c>
      <c r="J2332" s="64" t="str">
        <f>IFERROR(IF(I2332&lt;&gt;"",VLOOKUP(I2332,Sheet2!B:C,2,0),""),"")</f>
        <v/>
      </c>
      <c r="K2332" s="64" t="str">
        <f>IFERROR( IF(I2332&lt;&gt;"", HLOOKUP(L$2+$A2332,Sheet2!BX:NK,2,0),""),"")</f>
        <v/>
      </c>
      <c r="L2332" t="str">
        <f>IF(OR(HLOOKUP(L$2+$A2332,Sheet2!BX:NK,$B2332,0),HLOOKUP(L$2+$A2332,Sheet2!BX:NK,$B2332,0)&lt;&gt;""),HLOOKUP(L$2+$A2332,Sheet2!BX:NK,$B2332,0),"")</f>
        <v/>
      </c>
      <c r="M2332" t="str">
        <f>IF(OR(HLOOKUP(M$2+$A2332,Sheet2!BY:NL,$B2332,0),HLOOKUP(M$2+$A2332,Sheet2!BY:NL,$B2332,0)&lt;&gt;""),HLOOKUP(M$2+$A2332,Sheet2!BY:NL,$B2332,0),"")</f>
        <v/>
      </c>
      <c r="N2332" t="str">
        <f>IF(OR(HLOOKUP(N$2+$A2332,Sheet2!BZ:NM,$B2332,0),HLOOKUP(N$2+$A2332,Sheet2!BZ:NM,$B2332,0)&lt;&gt;""),HLOOKUP(N$2+$A2332,Sheet2!BZ:NM,$B2332,0),"")</f>
        <v/>
      </c>
      <c r="O2332" t="str">
        <f>IF(OR(HLOOKUP(O$2+$A2332,Sheet2!CA:NN,$B2332,0),HLOOKUP(O$2+$A2332,Sheet2!CA:NN,$B2332,0)&lt;&gt;""),HLOOKUP(O$2+$A2332,Sheet2!CA:NN,$B2332,0),"")</f>
        <v/>
      </c>
      <c r="P2332" t="str">
        <f>IF(OR(HLOOKUP(P$2+$A2332,Sheet2!CB:NO,$B2332,0),HLOOKUP(P$2+$A2332,Sheet2!CB:NO,$B2332,0)&lt;&gt;""),HLOOKUP(P$2+$A2332,Sheet2!CB:NO,$B2332,0),"")</f>
        <v/>
      </c>
      <c r="Q2332" t="str">
        <f>IF(OR(HLOOKUP(Q$2+$A2332,Sheet2!CC:NO,$B2332,0),HLOOKUP(Q$2+$A2332,Sheet2!CC:NO,$B2332,0)&lt;&gt;""),HLOOKUP(Q$2+$A2332,Sheet2!CC:NO,$B2332,0),"")</f>
        <v/>
      </c>
    </row>
    <row r="2333" spans="1:17" x14ac:dyDescent="0.25">
      <c r="A2333" s="64">
        <f t="shared" si="291"/>
        <v>54</v>
      </c>
      <c r="B2333" s="64">
        <f t="shared" si="292"/>
        <v>237</v>
      </c>
      <c r="C2333" s="64">
        <f t="shared" si="293"/>
        <v>10</v>
      </c>
      <c r="D2333" s="64">
        <f t="shared" si="294"/>
        <v>233</v>
      </c>
      <c r="E2333" s="64">
        <f t="shared" si="295"/>
        <v>1161</v>
      </c>
      <c r="F2333" s="64" t="str">
        <f t="shared" si="288"/>
        <v/>
      </c>
      <c r="G2333" s="64" t="str">
        <f t="shared" si="289"/>
        <v/>
      </c>
      <c r="H2333" s="64" t="str">
        <f t="shared" si="290"/>
        <v/>
      </c>
      <c r="I2333" s="80" t="str">
        <f>IFERROR(VLOOKUP(D2333,Sheet2!A:B,2,0),"")</f>
        <v/>
      </c>
      <c r="J2333" s="64" t="str">
        <f>IFERROR(IF(I2333&lt;&gt;"",VLOOKUP(I2333,Sheet2!B:C,2,0),""),"")</f>
        <v/>
      </c>
      <c r="K2333" s="64" t="str">
        <f>IFERROR( IF(I2333&lt;&gt;"", HLOOKUP(L$2+$A2333,Sheet2!BX:NK,2,0),""),"")</f>
        <v/>
      </c>
      <c r="L2333" t="str">
        <f>IF(OR(HLOOKUP(L$2+$A2333,Sheet2!BX:NK,$B2333,0),HLOOKUP(L$2+$A2333,Sheet2!BX:NK,$B2333,0)&lt;&gt;""),HLOOKUP(L$2+$A2333,Sheet2!BX:NK,$B2333,0),"")</f>
        <v/>
      </c>
      <c r="M2333" t="str">
        <f>IF(OR(HLOOKUP(M$2+$A2333,Sheet2!BY:NL,$B2333,0),HLOOKUP(M$2+$A2333,Sheet2!BY:NL,$B2333,0)&lt;&gt;""),HLOOKUP(M$2+$A2333,Sheet2!BY:NL,$B2333,0),"")</f>
        <v/>
      </c>
      <c r="N2333" t="str">
        <f>IF(OR(HLOOKUP(N$2+$A2333,Sheet2!BZ:NM,$B2333,0),HLOOKUP(N$2+$A2333,Sheet2!BZ:NM,$B2333,0)&lt;&gt;""),HLOOKUP(N$2+$A2333,Sheet2!BZ:NM,$B2333,0),"")</f>
        <v/>
      </c>
      <c r="O2333" t="str">
        <f>IF(OR(HLOOKUP(O$2+$A2333,Sheet2!CA:NN,$B2333,0),HLOOKUP(O$2+$A2333,Sheet2!CA:NN,$B2333,0)&lt;&gt;""),HLOOKUP(O$2+$A2333,Sheet2!CA:NN,$B2333,0),"")</f>
        <v/>
      </c>
      <c r="P2333" t="str">
        <f>IF(OR(HLOOKUP(P$2+$A2333,Sheet2!CB:NO,$B2333,0),HLOOKUP(P$2+$A2333,Sheet2!CB:NO,$B2333,0)&lt;&gt;""),HLOOKUP(P$2+$A2333,Sheet2!CB:NO,$B2333,0),"")</f>
        <v/>
      </c>
      <c r="Q2333" t="str">
        <f>IF(OR(HLOOKUP(Q$2+$A2333,Sheet2!CC:NO,$B2333,0),HLOOKUP(Q$2+$A2333,Sheet2!CC:NO,$B2333,0)&lt;&gt;""),HLOOKUP(Q$2+$A2333,Sheet2!CC:NO,$B2333,0),"")</f>
        <v/>
      </c>
    </row>
    <row r="2334" spans="1:17" x14ac:dyDescent="0.25">
      <c r="A2334" s="64">
        <f t="shared" si="291"/>
        <v>0</v>
      </c>
      <c r="B2334" s="64">
        <f t="shared" si="292"/>
        <v>238</v>
      </c>
      <c r="C2334" s="64">
        <f t="shared" si="293"/>
        <v>1</v>
      </c>
      <c r="D2334" s="64">
        <f t="shared" si="294"/>
        <v>234</v>
      </c>
      <c r="E2334" s="64">
        <f t="shared" si="295"/>
        <v>1166</v>
      </c>
      <c r="F2334" s="64" t="str">
        <f t="shared" si="288"/>
        <v/>
      </c>
      <c r="G2334" s="64" t="str">
        <f t="shared" si="289"/>
        <v/>
      </c>
      <c r="H2334" s="64" t="str">
        <f t="shared" si="290"/>
        <v/>
      </c>
      <c r="I2334" s="80" t="str">
        <f>IFERROR(VLOOKUP(D2334,Sheet2!A:B,2,0),"")</f>
        <v/>
      </c>
      <c r="J2334" s="64" t="str">
        <f>IFERROR(IF(I2334&lt;&gt;"",VLOOKUP(I2334,Sheet2!B:C,2,0),""),"")</f>
        <v/>
      </c>
      <c r="K2334" s="64" t="str">
        <f>IFERROR( IF(I2334&lt;&gt;"", HLOOKUP(L$2+$A2334,Sheet2!BX:NK,2,0),""),"")</f>
        <v/>
      </c>
      <c r="L2334" t="str">
        <f>IF(OR(HLOOKUP(L$2+$A2334,Sheet2!BX:NK,$B2334,0),HLOOKUP(L$2+$A2334,Sheet2!BX:NK,$B2334,0)&lt;&gt;""),HLOOKUP(L$2+$A2334,Sheet2!BX:NK,$B2334,0),"")</f>
        <v/>
      </c>
      <c r="M2334" t="str">
        <f>IF(OR(HLOOKUP(M$2+$A2334,Sheet2!BY:NL,$B2334,0),HLOOKUP(M$2+$A2334,Sheet2!BY:NL,$B2334,0)&lt;&gt;""),HLOOKUP(M$2+$A2334,Sheet2!BY:NL,$B2334,0),"")</f>
        <v/>
      </c>
      <c r="N2334" t="str">
        <f>IF(OR(HLOOKUP(N$2+$A2334,Sheet2!BZ:NM,$B2334,0),HLOOKUP(N$2+$A2334,Sheet2!BZ:NM,$B2334,0)&lt;&gt;""),HLOOKUP(N$2+$A2334,Sheet2!BZ:NM,$B2334,0),"")</f>
        <v/>
      </c>
      <c r="O2334" t="str">
        <f>IF(OR(HLOOKUP(O$2+$A2334,Sheet2!CA:NN,$B2334,0),HLOOKUP(O$2+$A2334,Sheet2!CA:NN,$B2334,0)&lt;&gt;""),HLOOKUP(O$2+$A2334,Sheet2!CA:NN,$B2334,0),"")</f>
        <v/>
      </c>
      <c r="P2334" t="str">
        <f>IF(OR(HLOOKUP(P$2+$A2334,Sheet2!CB:NO,$B2334,0),HLOOKUP(P$2+$A2334,Sheet2!CB:NO,$B2334,0)&lt;&gt;""),HLOOKUP(P$2+$A2334,Sheet2!CB:NO,$B2334,0),"")</f>
        <v/>
      </c>
      <c r="Q2334" t="str">
        <f>IF(OR(HLOOKUP(Q$2+$A2334,Sheet2!CC:NO,$B2334,0),HLOOKUP(Q$2+$A2334,Sheet2!CC:NO,$B2334,0)&lt;&gt;""),HLOOKUP(Q$2+$A2334,Sheet2!CC:NO,$B2334,0),"")</f>
        <v/>
      </c>
    </row>
    <row r="2335" spans="1:17" x14ac:dyDescent="0.25">
      <c r="A2335" s="64">
        <f t="shared" si="291"/>
        <v>6</v>
      </c>
      <c r="B2335" s="64">
        <f t="shared" si="292"/>
        <v>238</v>
      </c>
      <c r="C2335" s="64">
        <f t="shared" si="293"/>
        <v>2</v>
      </c>
      <c r="D2335" s="64">
        <f t="shared" si="294"/>
        <v>234</v>
      </c>
      <c r="E2335" s="64">
        <f t="shared" si="295"/>
        <v>1166</v>
      </c>
      <c r="F2335" s="64" t="str">
        <f t="shared" si="288"/>
        <v/>
      </c>
      <c r="G2335" s="64" t="str">
        <f t="shared" si="289"/>
        <v/>
      </c>
      <c r="H2335" s="64" t="str">
        <f t="shared" si="290"/>
        <v/>
      </c>
      <c r="I2335" s="80" t="str">
        <f>IFERROR(VLOOKUP(D2335,Sheet2!A:B,2,0),"")</f>
        <v/>
      </c>
      <c r="J2335" s="64" t="str">
        <f>IFERROR(IF(I2335&lt;&gt;"",VLOOKUP(I2335,Sheet2!B:C,2,0),""),"")</f>
        <v/>
      </c>
      <c r="K2335" s="64" t="str">
        <f>IFERROR( IF(I2335&lt;&gt;"", HLOOKUP(L$2+$A2335,Sheet2!BX:NK,2,0),""),"")</f>
        <v/>
      </c>
      <c r="L2335" t="str">
        <f>IF(OR(HLOOKUP(L$2+$A2335,Sheet2!BX:NK,$B2335,0),HLOOKUP(L$2+$A2335,Sheet2!BX:NK,$B2335,0)&lt;&gt;""),HLOOKUP(L$2+$A2335,Sheet2!BX:NK,$B2335,0),"")</f>
        <v/>
      </c>
      <c r="M2335" t="str">
        <f>IF(OR(HLOOKUP(M$2+$A2335,Sheet2!BY:NL,$B2335,0),HLOOKUP(M$2+$A2335,Sheet2!BY:NL,$B2335,0)&lt;&gt;""),HLOOKUP(M$2+$A2335,Sheet2!BY:NL,$B2335,0),"")</f>
        <v/>
      </c>
      <c r="N2335" t="str">
        <f>IF(OR(HLOOKUP(N$2+$A2335,Sheet2!BZ:NM,$B2335,0),HLOOKUP(N$2+$A2335,Sheet2!BZ:NM,$B2335,0)&lt;&gt;""),HLOOKUP(N$2+$A2335,Sheet2!BZ:NM,$B2335,0),"")</f>
        <v/>
      </c>
      <c r="O2335" t="str">
        <f>IF(OR(HLOOKUP(O$2+$A2335,Sheet2!CA:NN,$B2335,0),HLOOKUP(O$2+$A2335,Sheet2!CA:NN,$B2335,0)&lt;&gt;""),HLOOKUP(O$2+$A2335,Sheet2!CA:NN,$B2335,0),"")</f>
        <v/>
      </c>
      <c r="P2335" t="str">
        <f>IF(OR(HLOOKUP(P$2+$A2335,Sheet2!CB:NO,$B2335,0),HLOOKUP(P$2+$A2335,Sheet2!CB:NO,$B2335,0)&lt;&gt;""),HLOOKUP(P$2+$A2335,Sheet2!CB:NO,$B2335,0),"")</f>
        <v/>
      </c>
      <c r="Q2335" t="str">
        <f>IF(OR(HLOOKUP(Q$2+$A2335,Sheet2!CC:NO,$B2335,0),HLOOKUP(Q$2+$A2335,Sheet2!CC:NO,$B2335,0)&lt;&gt;""),HLOOKUP(Q$2+$A2335,Sheet2!CC:NO,$B2335,0),"")</f>
        <v/>
      </c>
    </row>
    <row r="2336" spans="1:17" x14ac:dyDescent="0.25">
      <c r="A2336" s="64">
        <f t="shared" si="291"/>
        <v>12</v>
      </c>
      <c r="B2336" s="64">
        <f t="shared" si="292"/>
        <v>238</v>
      </c>
      <c r="C2336" s="64">
        <f t="shared" si="293"/>
        <v>3</v>
      </c>
      <c r="D2336" s="64">
        <f t="shared" si="294"/>
        <v>234</v>
      </c>
      <c r="E2336" s="64">
        <f t="shared" si="295"/>
        <v>1166</v>
      </c>
      <c r="F2336" s="64" t="str">
        <f t="shared" si="288"/>
        <v/>
      </c>
      <c r="G2336" s="64" t="str">
        <f t="shared" si="289"/>
        <v/>
      </c>
      <c r="H2336" s="64" t="str">
        <f t="shared" si="290"/>
        <v/>
      </c>
      <c r="I2336" s="80" t="str">
        <f>IFERROR(VLOOKUP(D2336,Sheet2!A:B,2,0),"")</f>
        <v/>
      </c>
      <c r="J2336" s="64" t="str">
        <f>IFERROR(IF(I2336&lt;&gt;"",VLOOKUP(I2336,Sheet2!B:C,2,0),""),"")</f>
        <v/>
      </c>
      <c r="K2336" s="64" t="str">
        <f>IFERROR( IF(I2336&lt;&gt;"", HLOOKUP(L$2+$A2336,Sheet2!BX:NK,2,0),""),"")</f>
        <v/>
      </c>
      <c r="L2336" t="str">
        <f>IF(OR(HLOOKUP(L$2+$A2336,Sheet2!BX:NK,$B2336,0),HLOOKUP(L$2+$A2336,Sheet2!BX:NK,$B2336,0)&lt;&gt;""),HLOOKUP(L$2+$A2336,Sheet2!BX:NK,$B2336,0),"")</f>
        <v/>
      </c>
      <c r="M2336" t="str">
        <f>IF(OR(HLOOKUP(M$2+$A2336,Sheet2!BY:NL,$B2336,0),HLOOKUP(M$2+$A2336,Sheet2!BY:NL,$B2336,0)&lt;&gt;""),HLOOKUP(M$2+$A2336,Sheet2!BY:NL,$B2336,0),"")</f>
        <v/>
      </c>
      <c r="N2336" t="str">
        <f>IF(OR(HLOOKUP(N$2+$A2336,Sheet2!BZ:NM,$B2336,0),HLOOKUP(N$2+$A2336,Sheet2!BZ:NM,$B2336,0)&lt;&gt;""),HLOOKUP(N$2+$A2336,Sheet2!BZ:NM,$B2336,0),"")</f>
        <v/>
      </c>
      <c r="O2336" t="str">
        <f>IF(OR(HLOOKUP(O$2+$A2336,Sheet2!CA:NN,$B2336,0),HLOOKUP(O$2+$A2336,Sheet2!CA:NN,$B2336,0)&lt;&gt;""),HLOOKUP(O$2+$A2336,Sheet2!CA:NN,$B2336,0),"")</f>
        <v/>
      </c>
      <c r="P2336" t="str">
        <f>IF(OR(HLOOKUP(P$2+$A2336,Sheet2!CB:NO,$B2336,0),HLOOKUP(P$2+$A2336,Sheet2!CB:NO,$B2336,0)&lt;&gt;""),HLOOKUP(P$2+$A2336,Sheet2!CB:NO,$B2336,0),"")</f>
        <v/>
      </c>
      <c r="Q2336" t="str">
        <f>IF(OR(HLOOKUP(Q$2+$A2336,Sheet2!CC:NO,$B2336,0),HLOOKUP(Q$2+$A2336,Sheet2!CC:NO,$B2336,0)&lt;&gt;""),HLOOKUP(Q$2+$A2336,Sheet2!CC:NO,$B2336,0),"")</f>
        <v/>
      </c>
    </row>
    <row r="2337" spans="1:17" x14ac:dyDescent="0.25">
      <c r="A2337" s="64">
        <f t="shared" si="291"/>
        <v>18</v>
      </c>
      <c r="B2337" s="64">
        <f t="shared" si="292"/>
        <v>238</v>
      </c>
      <c r="C2337" s="64">
        <f t="shared" si="293"/>
        <v>4</v>
      </c>
      <c r="D2337" s="64">
        <f t="shared" si="294"/>
        <v>234</v>
      </c>
      <c r="E2337" s="64">
        <f t="shared" si="295"/>
        <v>1166</v>
      </c>
      <c r="F2337" s="64" t="str">
        <f t="shared" si="288"/>
        <v/>
      </c>
      <c r="G2337" s="64" t="str">
        <f t="shared" si="289"/>
        <v/>
      </c>
      <c r="H2337" s="64" t="str">
        <f t="shared" si="290"/>
        <v/>
      </c>
      <c r="I2337" s="80" t="str">
        <f>IFERROR(VLOOKUP(D2337,Sheet2!A:B,2,0),"")</f>
        <v/>
      </c>
      <c r="J2337" s="64" t="str">
        <f>IFERROR(IF(I2337&lt;&gt;"",VLOOKUP(I2337,Sheet2!B:C,2,0),""),"")</f>
        <v/>
      </c>
      <c r="K2337" s="64" t="str">
        <f>IFERROR( IF(I2337&lt;&gt;"", HLOOKUP(L$2+$A2337,Sheet2!BX:NK,2,0),""),"")</f>
        <v/>
      </c>
      <c r="L2337" t="str">
        <f>IF(OR(HLOOKUP(L$2+$A2337,Sheet2!BX:NK,$B2337,0),HLOOKUP(L$2+$A2337,Sheet2!BX:NK,$B2337,0)&lt;&gt;""),HLOOKUP(L$2+$A2337,Sheet2!BX:NK,$B2337,0),"")</f>
        <v/>
      </c>
      <c r="M2337" t="str">
        <f>IF(OR(HLOOKUP(M$2+$A2337,Sheet2!BY:NL,$B2337,0),HLOOKUP(M$2+$A2337,Sheet2!BY:NL,$B2337,0)&lt;&gt;""),HLOOKUP(M$2+$A2337,Sheet2!BY:NL,$B2337,0),"")</f>
        <v/>
      </c>
      <c r="N2337" t="str">
        <f>IF(OR(HLOOKUP(N$2+$A2337,Sheet2!BZ:NM,$B2337,0),HLOOKUP(N$2+$A2337,Sheet2!BZ:NM,$B2337,0)&lt;&gt;""),HLOOKUP(N$2+$A2337,Sheet2!BZ:NM,$B2337,0),"")</f>
        <v/>
      </c>
      <c r="O2337" t="str">
        <f>IF(OR(HLOOKUP(O$2+$A2337,Sheet2!CA:NN,$B2337,0),HLOOKUP(O$2+$A2337,Sheet2!CA:NN,$B2337,0)&lt;&gt;""),HLOOKUP(O$2+$A2337,Sheet2!CA:NN,$B2337,0),"")</f>
        <v/>
      </c>
      <c r="P2337" t="str">
        <f>IF(OR(HLOOKUP(P$2+$A2337,Sheet2!CB:NO,$B2337,0),HLOOKUP(P$2+$A2337,Sheet2!CB:NO,$B2337,0)&lt;&gt;""),HLOOKUP(P$2+$A2337,Sheet2!CB:NO,$B2337,0),"")</f>
        <v/>
      </c>
      <c r="Q2337" t="str">
        <f>IF(OR(HLOOKUP(Q$2+$A2337,Sheet2!CC:NO,$B2337,0),HLOOKUP(Q$2+$A2337,Sheet2!CC:NO,$B2337,0)&lt;&gt;""),HLOOKUP(Q$2+$A2337,Sheet2!CC:NO,$B2337,0),"")</f>
        <v/>
      </c>
    </row>
    <row r="2338" spans="1:17" x14ac:dyDescent="0.25">
      <c r="A2338" s="64">
        <f t="shared" si="291"/>
        <v>24</v>
      </c>
      <c r="B2338" s="64">
        <f t="shared" si="292"/>
        <v>238</v>
      </c>
      <c r="C2338" s="64">
        <f t="shared" si="293"/>
        <v>5</v>
      </c>
      <c r="D2338" s="64">
        <f t="shared" si="294"/>
        <v>234</v>
      </c>
      <c r="E2338" s="64">
        <f t="shared" si="295"/>
        <v>1166</v>
      </c>
      <c r="F2338" s="64" t="str">
        <f t="shared" si="288"/>
        <v/>
      </c>
      <c r="G2338" s="64" t="str">
        <f t="shared" si="289"/>
        <v/>
      </c>
      <c r="H2338" s="64" t="str">
        <f t="shared" si="290"/>
        <v/>
      </c>
      <c r="I2338" s="80" t="str">
        <f>IFERROR(VLOOKUP(D2338,Sheet2!A:B,2,0),"")</f>
        <v/>
      </c>
      <c r="J2338" s="64" t="str">
        <f>IFERROR(IF(I2338&lt;&gt;"",VLOOKUP(I2338,Sheet2!B:C,2,0),""),"")</f>
        <v/>
      </c>
      <c r="K2338" s="64" t="str">
        <f>IFERROR( IF(I2338&lt;&gt;"", HLOOKUP(L$2+$A2338,Sheet2!BX:NK,2,0),""),"")</f>
        <v/>
      </c>
      <c r="L2338" t="str">
        <f>IF(OR(HLOOKUP(L$2+$A2338,Sheet2!BX:NK,$B2338,0),HLOOKUP(L$2+$A2338,Sheet2!BX:NK,$B2338,0)&lt;&gt;""),HLOOKUP(L$2+$A2338,Sheet2!BX:NK,$B2338,0),"")</f>
        <v/>
      </c>
      <c r="M2338" t="str">
        <f>IF(OR(HLOOKUP(M$2+$A2338,Sheet2!BY:NL,$B2338,0),HLOOKUP(M$2+$A2338,Sheet2!BY:NL,$B2338,0)&lt;&gt;""),HLOOKUP(M$2+$A2338,Sheet2!BY:NL,$B2338,0),"")</f>
        <v/>
      </c>
      <c r="N2338" t="str">
        <f>IF(OR(HLOOKUP(N$2+$A2338,Sheet2!BZ:NM,$B2338,0),HLOOKUP(N$2+$A2338,Sheet2!BZ:NM,$B2338,0)&lt;&gt;""),HLOOKUP(N$2+$A2338,Sheet2!BZ:NM,$B2338,0),"")</f>
        <v/>
      </c>
      <c r="O2338" t="str">
        <f>IF(OR(HLOOKUP(O$2+$A2338,Sheet2!CA:NN,$B2338,0),HLOOKUP(O$2+$A2338,Sheet2!CA:NN,$B2338,0)&lt;&gt;""),HLOOKUP(O$2+$A2338,Sheet2!CA:NN,$B2338,0),"")</f>
        <v/>
      </c>
      <c r="P2338" t="str">
        <f>IF(OR(HLOOKUP(P$2+$A2338,Sheet2!CB:NO,$B2338,0),HLOOKUP(P$2+$A2338,Sheet2!CB:NO,$B2338,0)&lt;&gt;""),HLOOKUP(P$2+$A2338,Sheet2!CB:NO,$B2338,0),"")</f>
        <v/>
      </c>
      <c r="Q2338" t="str">
        <f>IF(OR(HLOOKUP(Q$2+$A2338,Sheet2!CC:NO,$B2338,0),HLOOKUP(Q$2+$A2338,Sheet2!CC:NO,$B2338,0)&lt;&gt;""),HLOOKUP(Q$2+$A2338,Sheet2!CC:NO,$B2338,0),"")</f>
        <v/>
      </c>
    </row>
    <row r="2339" spans="1:17" x14ac:dyDescent="0.25">
      <c r="A2339" s="64">
        <f t="shared" si="291"/>
        <v>30</v>
      </c>
      <c r="B2339" s="64">
        <f t="shared" si="292"/>
        <v>238</v>
      </c>
      <c r="C2339" s="64">
        <f t="shared" si="293"/>
        <v>6</v>
      </c>
      <c r="D2339" s="64">
        <f t="shared" si="294"/>
        <v>234</v>
      </c>
      <c r="E2339" s="64">
        <f t="shared" si="295"/>
        <v>1166</v>
      </c>
      <c r="F2339" s="64" t="str">
        <f t="shared" si="288"/>
        <v/>
      </c>
      <c r="G2339" s="64" t="str">
        <f t="shared" si="289"/>
        <v/>
      </c>
      <c r="H2339" s="64" t="str">
        <f t="shared" si="290"/>
        <v/>
      </c>
      <c r="I2339" s="80" t="str">
        <f>IFERROR(VLOOKUP(D2339,Sheet2!A:B,2,0),"")</f>
        <v/>
      </c>
      <c r="J2339" s="64" t="str">
        <f>IFERROR(IF(I2339&lt;&gt;"",VLOOKUP(I2339,Sheet2!B:C,2,0),""),"")</f>
        <v/>
      </c>
      <c r="K2339" s="64" t="str">
        <f>IFERROR( IF(I2339&lt;&gt;"", HLOOKUP(L$2+$A2339,Sheet2!BX:NK,2,0),""),"")</f>
        <v/>
      </c>
      <c r="L2339" t="str">
        <f>IF(OR(HLOOKUP(L$2+$A2339,Sheet2!BX:NK,$B2339,0),HLOOKUP(L$2+$A2339,Sheet2!BX:NK,$B2339,0)&lt;&gt;""),HLOOKUP(L$2+$A2339,Sheet2!BX:NK,$B2339,0),"")</f>
        <v/>
      </c>
      <c r="M2339" t="str">
        <f>IF(OR(HLOOKUP(M$2+$A2339,Sheet2!BY:NL,$B2339,0),HLOOKUP(M$2+$A2339,Sheet2!BY:NL,$B2339,0)&lt;&gt;""),HLOOKUP(M$2+$A2339,Sheet2!BY:NL,$B2339,0),"")</f>
        <v/>
      </c>
      <c r="N2339" t="str">
        <f>IF(OR(HLOOKUP(N$2+$A2339,Sheet2!BZ:NM,$B2339,0),HLOOKUP(N$2+$A2339,Sheet2!BZ:NM,$B2339,0)&lt;&gt;""),HLOOKUP(N$2+$A2339,Sheet2!BZ:NM,$B2339,0),"")</f>
        <v/>
      </c>
      <c r="O2339" t="str">
        <f>IF(OR(HLOOKUP(O$2+$A2339,Sheet2!CA:NN,$B2339,0),HLOOKUP(O$2+$A2339,Sheet2!CA:NN,$B2339,0)&lt;&gt;""),HLOOKUP(O$2+$A2339,Sheet2!CA:NN,$B2339,0),"")</f>
        <v/>
      </c>
      <c r="P2339" t="str">
        <f>IF(OR(HLOOKUP(P$2+$A2339,Sheet2!CB:NO,$B2339,0),HLOOKUP(P$2+$A2339,Sheet2!CB:NO,$B2339,0)&lt;&gt;""),HLOOKUP(P$2+$A2339,Sheet2!CB:NO,$B2339,0),"")</f>
        <v/>
      </c>
      <c r="Q2339" t="str">
        <f>IF(OR(HLOOKUP(Q$2+$A2339,Sheet2!CC:NO,$B2339,0),HLOOKUP(Q$2+$A2339,Sheet2!CC:NO,$B2339,0)&lt;&gt;""),HLOOKUP(Q$2+$A2339,Sheet2!CC:NO,$B2339,0),"")</f>
        <v/>
      </c>
    </row>
    <row r="2340" spans="1:17" x14ac:dyDescent="0.25">
      <c r="A2340" s="64">
        <f t="shared" si="291"/>
        <v>36</v>
      </c>
      <c r="B2340" s="64">
        <f t="shared" si="292"/>
        <v>238</v>
      </c>
      <c r="C2340" s="64">
        <f t="shared" si="293"/>
        <v>7</v>
      </c>
      <c r="D2340" s="64">
        <f t="shared" si="294"/>
        <v>234</v>
      </c>
      <c r="E2340" s="64">
        <f t="shared" si="295"/>
        <v>1166</v>
      </c>
      <c r="F2340" s="64" t="str">
        <f t="shared" si="288"/>
        <v/>
      </c>
      <c r="G2340" s="64" t="str">
        <f t="shared" si="289"/>
        <v/>
      </c>
      <c r="H2340" s="64" t="str">
        <f t="shared" si="290"/>
        <v/>
      </c>
      <c r="I2340" s="80" t="str">
        <f>IFERROR(VLOOKUP(D2340,Sheet2!A:B,2,0),"")</f>
        <v/>
      </c>
      <c r="J2340" s="64" t="str">
        <f>IFERROR(IF(I2340&lt;&gt;"",VLOOKUP(I2340,Sheet2!B:C,2,0),""),"")</f>
        <v/>
      </c>
      <c r="K2340" s="64" t="str">
        <f>IFERROR( IF(I2340&lt;&gt;"", HLOOKUP(L$2+$A2340,Sheet2!BX:NK,2,0),""),"")</f>
        <v/>
      </c>
      <c r="L2340" t="str">
        <f>IF(OR(HLOOKUP(L$2+$A2340,Sheet2!BX:NK,$B2340,0),HLOOKUP(L$2+$A2340,Sheet2!BX:NK,$B2340,0)&lt;&gt;""),HLOOKUP(L$2+$A2340,Sheet2!BX:NK,$B2340,0),"")</f>
        <v/>
      </c>
      <c r="M2340" t="str">
        <f>IF(OR(HLOOKUP(M$2+$A2340,Sheet2!BY:NL,$B2340,0),HLOOKUP(M$2+$A2340,Sheet2!BY:NL,$B2340,0)&lt;&gt;""),HLOOKUP(M$2+$A2340,Sheet2!BY:NL,$B2340,0),"")</f>
        <v/>
      </c>
      <c r="N2340" t="str">
        <f>IF(OR(HLOOKUP(N$2+$A2340,Sheet2!BZ:NM,$B2340,0),HLOOKUP(N$2+$A2340,Sheet2!BZ:NM,$B2340,0)&lt;&gt;""),HLOOKUP(N$2+$A2340,Sheet2!BZ:NM,$B2340,0),"")</f>
        <v/>
      </c>
      <c r="O2340" t="str">
        <f>IF(OR(HLOOKUP(O$2+$A2340,Sheet2!CA:NN,$B2340,0),HLOOKUP(O$2+$A2340,Sheet2!CA:NN,$B2340,0)&lt;&gt;""),HLOOKUP(O$2+$A2340,Sheet2!CA:NN,$B2340,0),"")</f>
        <v/>
      </c>
      <c r="P2340" t="str">
        <f>IF(OR(HLOOKUP(P$2+$A2340,Sheet2!CB:NO,$B2340,0),HLOOKUP(P$2+$A2340,Sheet2!CB:NO,$B2340,0)&lt;&gt;""),HLOOKUP(P$2+$A2340,Sheet2!CB:NO,$B2340,0),"")</f>
        <v/>
      </c>
      <c r="Q2340" t="str">
        <f>IF(OR(HLOOKUP(Q$2+$A2340,Sheet2!CC:NO,$B2340,0),HLOOKUP(Q$2+$A2340,Sheet2!CC:NO,$B2340,0)&lt;&gt;""),HLOOKUP(Q$2+$A2340,Sheet2!CC:NO,$B2340,0),"")</f>
        <v/>
      </c>
    </row>
    <row r="2341" spans="1:17" x14ac:dyDescent="0.25">
      <c r="A2341" s="64">
        <f t="shared" si="291"/>
        <v>42</v>
      </c>
      <c r="B2341" s="64">
        <f t="shared" si="292"/>
        <v>238</v>
      </c>
      <c r="C2341" s="64">
        <f t="shared" si="293"/>
        <v>8</v>
      </c>
      <c r="D2341" s="64">
        <f t="shared" si="294"/>
        <v>234</v>
      </c>
      <c r="E2341" s="64">
        <f t="shared" si="295"/>
        <v>1166</v>
      </c>
      <c r="F2341" s="64" t="str">
        <f t="shared" si="288"/>
        <v/>
      </c>
      <c r="G2341" s="64" t="str">
        <f t="shared" si="289"/>
        <v/>
      </c>
      <c r="H2341" s="64" t="str">
        <f t="shared" si="290"/>
        <v/>
      </c>
      <c r="I2341" s="80" t="str">
        <f>IFERROR(VLOOKUP(D2341,Sheet2!A:B,2,0),"")</f>
        <v/>
      </c>
      <c r="J2341" s="64" t="str">
        <f>IFERROR(IF(I2341&lt;&gt;"",VLOOKUP(I2341,Sheet2!B:C,2,0),""),"")</f>
        <v/>
      </c>
      <c r="K2341" s="64" t="str">
        <f>IFERROR( IF(I2341&lt;&gt;"", HLOOKUP(L$2+$A2341,Sheet2!BX:NK,2,0),""),"")</f>
        <v/>
      </c>
      <c r="L2341" t="str">
        <f>IF(OR(HLOOKUP(L$2+$A2341,Sheet2!BX:NK,$B2341,0),HLOOKUP(L$2+$A2341,Sheet2!BX:NK,$B2341,0)&lt;&gt;""),HLOOKUP(L$2+$A2341,Sheet2!BX:NK,$B2341,0),"")</f>
        <v/>
      </c>
      <c r="M2341" t="str">
        <f>IF(OR(HLOOKUP(M$2+$A2341,Sheet2!BY:NL,$B2341,0),HLOOKUP(M$2+$A2341,Sheet2!BY:NL,$B2341,0)&lt;&gt;""),HLOOKUP(M$2+$A2341,Sheet2!BY:NL,$B2341,0),"")</f>
        <v/>
      </c>
      <c r="N2341" t="str">
        <f>IF(OR(HLOOKUP(N$2+$A2341,Sheet2!BZ:NM,$B2341,0),HLOOKUP(N$2+$A2341,Sheet2!BZ:NM,$B2341,0)&lt;&gt;""),HLOOKUP(N$2+$A2341,Sheet2!BZ:NM,$B2341,0),"")</f>
        <v/>
      </c>
      <c r="O2341" t="str">
        <f>IF(OR(HLOOKUP(O$2+$A2341,Sheet2!CA:NN,$B2341,0),HLOOKUP(O$2+$A2341,Sheet2!CA:NN,$B2341,0)&lt;&gt;""),HLOOKUP(O$2+$A2341,Sheet2!CA:NN,$B2341,0),"")</f>
        <v/>
      </c>
      <c r="P2341" t="str">
        <f>IF(OR(HLOOKUP(P$2+$A2341,Sheet2!CB:NO,$B2341,0),HLOOKUP(P$2+$A2341,Sheet2!CB:NO,$B2341,0)&lt;&gt;""),HLOOKUP(P$2+$A2341,Sheet2!CB:NO,$B2341,0),"")</f>
        <v/>
      </c>
      <c r="Q2341" t="str">
        <f>IF(OR(HLOOKUP(Q$2+$A2341,Sheet2!CC:NO,$B2341,0),HLOOKUP(Q$2+$A2341,Sheet2!CC:NO,$B2341,0)&lt;&gt;""),HLOOKUP(Q$2+$A2341,Sheet2!CC:NO,$B2341,0),"")</f>
        <v/>
      </c>
    </row>
    <row r="2342" spans="1:17" x14ac:dyDescent="0.25">
      <c r="A2342" s="64">
        <f t="shared" si="291"/>
        <v>48</v>
      </c>
      <c r="B2342" s="64">
        <f t="shared" si="292"/>
        <v>238</v>
      </c>
      <c r="C2342" s="64">
        <f t="shared" si="293"/>
        <v>9</v>
      </c>
      <c r="D2342" s="64">
        <f t="shared" si="294"/>
        <v>234</v>
      </c>
      <c r="E2342" s="64">
        <f t="shared" si="295"/>
        <v>1166</v>
      </c>
      <c r="F2342" s="64" t="str">
        <f t="shared" si="288"/>
        <v/>
      </c>
      <c r="G2342" s="64" t="str">
        <f t="shared" si="289"/>
        <v/>
      </c>
      <c r="H2342" s="64" t="str">
        <f t="shared" si="290"/>
        <v/>
      </c>
      <c r="I2342" s="80" t="str">
        <f>IFERROR(VLOOKUP(D2342,Sheet2!A:B,2,0),"")</f>
        <v/>
      </c>
      <c r="J2342" s="64" t="str">
        <f>IFERROR(IF(I2342&lt;&gt;"",VLOOKUP(I2342,Sheet2!B:C,2,0),""),"")</f>
        <v/>
      </c>
      <c r="K2342" s="64" t="str">
        <f>IFERROR( IF(I2342&lt;&gt;"", HLOOKUP(L$2+$A2342,Sheet2!BX:NK,2,0),""),"")</f>
        <v/>
      </c>
      <c r="L2342" t="str">
        <f>IF(OR(HLOOKUP(L$2+$A2342,Sheet2!BX:NK,$B2342,0),HLOOKUP(L$2+$A2342,Sheet2!BX:NK,$B2342,0)&lt;&gt;""),HLOOKUP(L$2+$A2342,Sheet2!BX:NK,$B2342,0),"")</f>
        <v/>
      </c>
      <c r="M2342" t="str">
        <f>IF(OR(HLOOKUP(M$2+$A2342,Sheet2!BY:NL,$B2342,0),HLOOKUP(M$2+$A2342,Sheet2!BY:NL,$B2342,0)&lt;&gt;""),HLOOKUP(M$2+$A2342,Sheet2!BY:NL,$B2342,0),"")</f>
        <v/>
      </c>
      <c r="N2342" t="str">
        <f>IF(OR(HLOOKUP(N$2+$A2342,Sheet2!BZ:NM,$B2342,0),HLOOKUP(N$2+$A2342,Sheet2!BZ:NM,$B2342,0)&lt;&gt;""),HLOOKUP(N$2+$A2342,Sheet2!BZ:NM,$B2342,0),"")</f>
        <v/>
      </c>
      <c r="O2342" t="str">
        <f>IF(OR(HLOOKUP(O$2+$A2342,Sheet2!CA:NN,$B2342,0),HLOOKUP(O$2+$A2342,Sheet2!CA:NN,$B2342,0)&lt;&gt;""),HLOOKUP(O$2+$A2342,Sheet2!CA:NN,$B2342,0),"")</f>
        <v/>
      </c>
      <c r="P2342" t="str">
        <f>IF(OR(HLOOKUP(P$2+$A2342,Sheet2!CB:NO,$B2342,0),HLOOKUP(P$2+$A2342,Sheet2!CB:NO,$B2342,0)&lt;&gt;""),HLOOKUP(P$2+$A2342,Sheet2!CB:NO,$B2342,0),"")</f>
        <v/>
      </c>
      <c r="Q2342" t="str">
        <f>IF(OR(HLOOKUP(Q$2+$A2342,Sheet2!CC:NO,$B2342,0),HLOOKUP(Q$2+$A2342,Sheet2!CC:NO,$B2342,0)&lt;&gt;""),HLOOKUP(Q$2+$A2342,Sheet2!CC:NO,$B2342,0),"")</f>
        <v/>
      </c>
    </row>
    <row r="2343" spans="1:17" x14ac:dyDescent="0.25">
      <c r="A2343" s="64">
        <f t="shared" si="291"/>
        <v>54</v>
      </c>
      <c r="B2343" s="64">
        <f t="shared" si="292"/>
        <v>238</v>
      </c>
      <c r="C2343" s="64">
        <f t="shared" si="293"/>
        <v>10</v>
      </c>
      <c r="D2343" s="64">
        <f t="shared" si="294"/>
        <v>234</v>
      </c>
      <c r="E2343" s="64">
        <f t="shared" si="295"/>
        <v>1166</v>
      </c>
      <c r="F2343" s="64" t="str">
        <f t="shared" si="288"/>
        <v/>
      </c>
      <c r="G2343" s="64" t="str">
        <f t="shared" si="289"/>
        <v/>
      </c>
      <c r="H2343" s="64" t="str">
        <f t="shared" si="290"/>
        <v/>
      </c>
      <c r="I2343" s="80" t="str">
        <f>IFERROR(VLOOKUP(D2343,Sheet2!A:B,2,0),"")</f>
        <v/>
      </c>
      <c r="J2343" s="64" t="str">
        <f>IFERROR(IF(I2343&lt;&gt;"",VLOOKUP(I2343,Sheet2!B:C,2,0),""),"")</f>
        <v/>
      </c>
      <c r="K2343" s="64" t="str">
        <f>IFERROR( IF(I2343&lt;&gt;"", HLOOKUP(L$2+$A2343,Sheet2!BX:NK,2,0),""),"")</f>
        <v/>
      </c>
      <c r="L2343" t="str">
        <f>IF(OR(HLOOKUP(L$2+$A2343,Sheet2!BX:NK,$B2343,0),HLOOKUP(L$2+$A2343,Sheet2!BX:NK,$B2343,0)&lt;&gt;""),HLOOKUP(L$2+$A2343,Sheet2!BX:NK,$B2343,0),"")</f>
        <v/>
      </c>
      <c r="M2343" t="str">
        <f>IF(OR(HLOOKUP(M$2+$A2343,Sheet2!BY:NL,$B2343,0),HLOOKUP(M$2+$A2343,Sheet2!BY:NL,$B2343,0)&lt;&gt;""),HLOOKUP(M$2+$A2343,Sheet2!BY:NL,$B2343,0),"")</f>
        <v/>
      </c>
      <c r="N2343" t="str">
        <f>IF(OR(HLOOKUP(N$2+$A2343,Sheet2!BZ:NM,$B2343,0),HLOOKUP(N$2+$A2343,Sheet2!BZ:NM,$B2343,0)&lt;&gt;""),HLOOKUP(N$2+$A2343,Sheet2!BZ:NM,$B2343,0),"")</f>
        <v/>
      </c>
      <c r="O2343" t="str">
        <f>IF(OR(HLOOKUP(O$2+$A2343,Sheet2!CA:NN,$B2343,0),HLOOKUP(O$2+$A2343,Sheet2!CA:NN,$B2343,0)&lt;&gt;""),HLOOKUP(O$2+$A2343,Sheet2!CA:NN,$B2343,0),"")</f>
        <v/>
      </c>
      <c r="P2343" t="str">
        <f>IF(OR(HLOOKUP(P$2+$A2343,Sheet2!CB:NO,$B2343,0),HLOOKUP(P$2+$A2343,Sheet2!CB:NO,$B2343,0)&lt;&gt;""),HLOOKUP(P$2+$A2343,Sheet2!CB:NO,$B2343,0),"")</f>
        <v/>
      </c>
      <c r="Q2343" t="str">
        <f>IF(OR(HLOOKUP(Q$2+$A2343,Sheet2!CC:NO,$B2343,0),HLOOKUP(Q$2+$A2343,Sheet2!CC:NO,$B2343,0)&lt;&gt;""),HLOOKUP(Q$2+$A2343,Sheet2!CC:NO,$B2343,0),"")</f>
        <v/>
      </c>
    </row>
    <row r="2344" spans="1:17" x14ac:dyDescent="0.25">
      <c r="A2344" s="64">
        <f t="shared" si="291"/>
        <v>0</v>
      </c>
      <c r="B2344" s="64">
        <f t="shared" si="292"/>
        <v>239</v>
      </c>
      <c r="C2344" s="64">
        <f t="shared" si="293"/>
        <v>1</v>
      </c>
      <c r="D2344" s="64">
        <f t="shared" si="294"/>
        <v>235</v>
      </c>
      <c r="E2344" s="64">
        <f t="shared" si="295"/>
        <v>1171</v>
      </c>
      <c r="F2344" s="64" t="str">
        <f t="shared" si="288"/>
        <v/>
      </c>
      <c r="G2344" s="64" t="str">
        <f t="shared" si="289"/>
        <v/>
      </c>
      <c r="H2344" s="64" t="str">
        <f t="shared" si="290"/>
        <v/>
      </c>
      <c r="I2344" s="80" t="str">
        <f>IFERROR(VLOOKUP(D2344,Sheet2!A:B,2,0),"")</f>
        <v/>
      </c>
      <c r="J2344" s="64" t="str">
        <f>IFERROR(IF(I2344&lt;&gt;"",VLOOKUP(I2344,Sheet2!B:C,2,0),""),"")</f>
        <v/>
      </c>
      <c r="K2344" s="64" t="str">
        <f>IFERROR( IF(I2344&lt;&gt;"", HLOOKUP(L$2+$A2344,Sheet2!BX:NK,2,0),""),"")</f>
        <v/>
      </c>
      <c r="L2344" t="str">
        <f>IF(OR(HLOOKUP(L$2+$A2344,Sheet2!BX:NK,$B2344,0),HLOOKUP(L$2+$A2344,Sheet2!BX:NK,$B2344,0)&lt;&gt;""),HLOOKUP(L$2+$A2344,Sheet2!BX:NK,$B2344,0),"")</f>
        <v/>
      </c>
      <c r="M2344" t="str">
        <f>IF(OR(HLOOKUP(M$2+$A2344,Sheet2!BY:NL,$B2344,0),HLOOKUP(M$2+$A2344,Sheet2!BY:NL,$B2344,0)&lt;&gt;""),HLOOKUP(M$2+$A2344,Sheet2!BY:NL,$B2344,0),"")</f>
        <v/>
      </c>
      <c r="N2344" t="str">
        <f>IF(OR(HLOOKUP(N$2+$A2344,Sheet2!BZ:NM,$B2344,0),HLOOKUP(N$2+$A2344,Sheet2!BZ:NM,$B2344,0)&lt;&gt;""),HLOOKUP(N$2+$A2344,Sheet2!BZ:NM,$B2344,0),"")</f>
        <v/>
      </c>
      <c r="O2344" t="str">
        <f>IF(OR(HLOOKUP(O$2+$A2344,Sheet2!CA:NN,$B2344,0),HLOOKUP(O$2+$A2344,Sheet2!CA:NN,$B2344,0)&lt;&gt;""),HLOOKUP(O$2+$A2344,Sheet2!CA:NN,$B2344,0),"")</f>
        <v/>
      </c>
      <c r="P2344" t="str">
        <f>IF(OR(HLOOKUP(P$2+$A2344,Sheet2!CB:NO,$B2344,0),HLOOKUP(P$2+$A2344,Sheet2!CB:NO,$B2344,0)&lt;&gt;""),HLOOKUP(P$2+$A2344,Sheet2!CB:NO,$B2344,0),"")</f>
        <v/>
      </c>
      <c r="Q2344" t="str">
        <f>IF(OR(HLOOKUP(Q$2+$A2344,Sheet2!CC:NO,$B2344,0),HLOOKUP(Q$2+$A2344,Sheet2!CC:NO,$B2344,0)&lt;&gt;""),HLOOKUP(Q$2+$A2344,Sheet2!CC:NO,$B2344,0),"")</f>
        <v/>
      </c>
    </row>
    <row r="2345" spans="1:17" x14ac:dyDescent="0.25">
      <c r="A2345" s="64">
        <f t="shared" si="291"/>
        <v>6</v>
      </c>
      <c r="B2345" s="64">
        <f t="shared" si="292"/>
        <v>239</v>
      </c>
      <c r="C2345" s="64">
        <f t="shared" si="293"/>
        <v>2</v>
      </c>
      <c r="D2345" s="64">
        <f t="shared" si="294"/>
        <v>235</v>
      </c>
      <c r="E2345" s="64">
        <f t="shared" si="295"/>
        <v>1171</v>
      </c>
      <c r="F2345" s="64" t="str">
        <f t="shared" si="288"/>
        <v/>
      </c>
      <c r="G2345" s="64" t="str">
        <f t="shared" si="289"/>
        <v/>
      </c>
      <c r="H2345" s="64" t="str">
        <f t="shared" si="290"/>
        <v/>
      </c>
      <c r="I2345" s="80" t="str">
        <f>IFERROR(VLOOKUP(D2345,Sheet2!A:B,2,0),"")</f>
        <v/>
      </c>
      <c r="J2345" s="64" t="str">
        <f>IFERROR(IF(I2345&lt;&gt;"",VLOOKUP(I2345,Sheet2!B:C,2,0),""),"")</f>
        <v/>
      </c>
      <c r="K2345" s="64" t="str">
        <f>IFERROR( IF(I2345&lt;&gt;"", HLOOKUP(L$2+$A2345,Sheet2!BX:NK,2,0),""),"")</f>
        <v/>
      </c>
      <c r="L2345" t="str">
        <f>IF(OR(HLOOKUP(L$2+$A2345,Sheet2!BX:NK,$B2345,0),HLOOKUP(L$2+$A2345,Sheet2!BX:NK,$B2345,0)&lt;&gt;""),HLOOKUP(L$2+$A2345,Sheet2!BX:NK,$B2345,0),"")</f>
        <v/>
      </c>
      <c r="M2345" t="str">
        <f>IF(OR(HLOOKUP(M$2+$A2345,Sheet2!BY:NL,$B2345,0),HLOOKUP(M$2+$A2345,Sheet2!BY:NL,$B2345,0)&lt;&gt;""),HLOOKUP(M$2+$A2345,Sheet2!BY:NL,$B2345,0),"")</f>
        <v/>
      </c>
      <c r="N2345" t="str">
        <f>IF(OR(HLOOKUP(N$2+$A2345,Sheet2!BZ:NM,$B2345,0),HLOOKUP(N$2+$A2345,Sheet2!BZ:NM,$B2345,0)&lt;&gt;""),HLOOKUP(N$2+$A2345,Sheet2!BZ:NM,$B2345,0),"")</f>
        <v/>
      </c>
      <c r="O2345" t="str">
        <f>IF(OR(HLOOKUP(O$2+$A2345,Sheet2!CA:NN,$B2345,0),HLOOKUP(O$2+$A2345,Sheet2!CA:NN,$B2345,0)&lt;&gt;""),HLOOKUP(O$2+$A2345,Sheet2!CA:NN,$B2345,0),"")</f>
        <v/>
      </c>
      <c r="P2345" t="str">
        <f>IF(OR(HLOOKUP(P$2+$A2345,Sheet2!CB:NO,$B2345,0),HLOOKUP(P$2+$A2345,Sheet2!CB:NO,$B2345,0)&lt;&gt;""),HLOOKUP(P$2+$A2345,Sheet2!CB:NO,$B2345,0),"")</f>
        <v/>
      </c>
      <c r="Q2345" t="str">
        <f>IF(OR(HLOOKUP(Q$2+$A2345,Sheet2!CC:NO,$B2345,0),HLOOKUP(Q$2+$A2345,Sheet2!CC:NO,$B2345,0)&lt;&gt;""),HLOOKUP(Q$2+$A2345,Sheet2!CC:NO,$B2345,0),"")</f>
        <v/>
      </c>
    </row>
    <row r="2346" spans="1:17" x14ac:dyDescent="0.25">
      <c r="A2346" s="64">
        <f t="shared" si="291"/>
        <v>12</v>
      </c>
      <c r="B2346" s="64">
        <f t="shared" si="292"/>
        <v>239</v>
      </c>
      <c r="C2346" s="64">
        <f t="shared" si="293"/>
        <v>3</v>
      </c>
      <c r="D2346" s="64">
        <f t="shared" si="294"/>
        <v>235</v>
      </c>
      <c r="E2346" s="64">
        <f t="shared" si="295"/>
        <v>1171</v>
      </c>
      <c r="F2346" s="64" t="str">
        <f t="shared" si="288"/>
        <v/>
      </c>
      <c r="G2346" s="64" t="str">
        <f t="shared" si="289"/>
        <v/>
      </c>
      <c r="H2346" s="64" t="str">
        <f t="shared" si="290"/>
        <v/>
      </c>
      <c r="I2346" s="80" t="str">
        <f>IFERROR(VLOOKUP(D2346,Sheet2!A:B,2,0),"")</f>
        <v/>
      </c>
      <c r="J2346" s="64" t="str">
        <f>IFERROR(IF(I2346&lt;&gt;"",VLOOKUP(I2346,Sheet2!B:C,2,0),""),"")</f>
        <v/>
      </c>
      <c r="K2346" s="64" t="str">
        <f>IFERROR( IF(I2346&lt;&gt;"", HLOOKUP(L$2+$A2346,Sheet2!BX:NK,2,0),""),"")</f>
        <v/>
      </c>
      <c r="L2346" t="str">
        <f>IF(OR(HLOOKUP(L$2+$A2346,Sheet2!BX:NK,$B2346,0),HLOOKUP(L$2+$A2346,Sheet2!BX:NK,$B2346,0)&lt;&gt;""),HLOOKUP(L$2+$A2346,Sheet2!BX:NK,$B2346,0),"")</f>
        <v/>
      </c>
      <c r="M2346" t="str">
        <f>IF(OR(HLOOKUP(M$2+$A2346,Sheet2!BY:NL,$B2346,0),HLOOKUP(M$2+$A2346,Sheet2!BY:NL,$B2346,0)&lt;&gt;""),HLOOKUP(M$2+$A2346,Sheet2!BY:NL,$B2346,0),"")</f>
        <v/>
      </c>
      <c r="N2346" t="str">
        <f>IF(OR(HLOOKUP(N$2+$A2346,Sheet2!BZ:NM,$B2346,0),HLOOKUP(N$2+$A2346,Sheet2!BZ:NM,$B2346,0)&lt;&gt;""),HLOOKUP(N$2+$A2346,Sheet2!BZ:NM,$B2346,0),"")</f>
        <v/>
      </c>
      <c r="O2346" t="str">
        <f>IF(OR(HLOOKUP(O$2+$A2346,Sheet2!CA:NN,$B2346,0),HLOOKUP(O$2+$A2346,Sheet2!CA:NN,$B2346,0)&lt;&gt;""),HLOOKUP(O$2+$A2346,Sheet2!CA:NN,$B2346,0),"")</f>
        <v/>
      </c>
      <c r="P2346" t="str">
        <f>IF(OR(HLOOKUP(P$2+$A2346,Sheet2!CB:NO,$B2346,0),HLOOKUP(P$2+$A2346,Sheet2!CB:NO,$B2346,0)&lt;&gt;""),HLOOKUP(P$2+$A2346,Sheet2!CB:NO,$B2346,0),"")</f>
        <v/>
      </c>
      <c r="Q2346" t="str">
        <f>IF(OR(HLOOKUP(Q$2+$A2346,Sheet2!CC:NO,$B2346,0),HLOOKUP(Q$2+$A2346,Sheet2!CC:NO,$B2346,0)&lt;&gt;""),HLOOKUP(Q$2+$A2346,Sheet2!CC:NO,$B2346,0),"")</f>
        <v/>
      </c>
    </row>
    <row r="2347" spans="1:17" x14ac:dyDescent="0.25">
      <c r="A2347" s="64">
        <f t="shared" si="291"/>
        <v>18</v>
      </c>
      <c r="B2347" s="64">
        <f t="shared" si="292"/>
        <v>239</v>
      </c>
      <c r="C2347" s="64">
        <f t="shared" si="293"/>
        <v>4</v>
      </c>
      <c r="D2347" s="64">
        <f t="shared" si="294"/>
        <v>235</v>
      </c>
      <c r="E2347" s="64">
        <f t="shared" si="295"/>
        <v>1171</v>
      </c>
      <c r="F2347" s="64" t="str">
        <f t="shared" si="288"/>
        <v/>
      </c>
      <c r="G2347" s="64" t="str">
        <f t="shared" si="289"/>
        <v/>
      </c>
      <c r="H2347" s="64" t="str">
        <f t="shared" si="290"/>
        <v/>
      </c>
      <c r="I2347" s="80" t="str">
        <f>IFERROR(VLOOKUP(D2347,Sheet2!A:B,2,0),"")</f>
        <v/>
      </c>
      <c r="J2347" s="64" t="str">
        <f>IFERROR(IF(I2347&lt;&gt;"",VLOOKUP(I2347,Sheet2!B:C,2,0),""),"")</f>
        <v/>
      </c>
      <c r="K2347" s="64" t="str">
        <f>IFERROR( IF(I2347&lt;&gt;"", HLOOKUP(L$2+$A2347,Sheet2!BX:NK,2,0),""),"")</f>
        <v/>
      </c>
      <c r="L2347" t="str">
        <f>IF(OR(HLOOKUP(L$2+$A2347,Sheet2!BX:NK,$B2347,0),HLOOKUP(L$2+$A2347,Sheet2!BX:NK,$B2347,0)&lt;&gt;""),HLOOKUP(L$2+$A2347,Sheet2!BX:NK,$B2347,0),"")</f>
        <v/>
      </c>
      <c r="M2347" t="str">
        <f>IF(OR(HLOOKUP(M$2+$A2347,Sheet2!BY:NL,$B2347,0),HLOOKUP(M$2+$A2347,Sheet2!BY:NL,$B2347,0)&lt;&gt;""),HLOOKUP(M$2+$A2347,Sheet2!BY:NL,$B2347,0),"")</f>
        <v/>
      </c>
      <c r="N2347" t="str">
        <f>IF(OR(HLOOKUP(N$2+$A2347,Sheet2!BZ:NM,$B2347,0),HLOOKUP(N$2+$A2347,Sheet2!BZ:NM,$B2347,0)&lt;&gt;""),HLOOKUP(N$2+$A2347,Sheet2!BZ:NM,$B2347,0),"")</f>
        <v/>
      </c>
      <c r="O2347" t="str">
        <f>IF(OR(HLOOKUP(O$2+$A2347,Sheet2!CA:NN,$B2347,0),HLOOKUP(O$2+$A2347,Sheet2!CA:NN,$B2347,0)&lt;&gt;""),HLOOKUP(O$2+$A2347,Sheet2!CA:NN,$B2347,0),"")</f>
        <v/>
      </c>
      <c r="P2347" t="str">
        <f>IF(OR(HLOOKUP(P$2+$A2347,Sheet2!CB:NO,$B2347,0),HLOOKUP(P$2+$A2347,Sheet2!CB:NO,$B2347,0)&lt;&gt;""),HLOOKUP(P$2+$A2347,Sheet2!CB:NO,$B2347,0),"")</f>
        <v/>
      </c>
      <c r="Q2347" t="str">
        <f>IF(OR(HLOOKUP(Q$2+$A2347,Sheet2!CC:NO,$B2347,0),HLOOKUP(Q$2+$A2347,Sheet2!CC:NO,$B2347,0)&lt;&gt;""),HLOOKUP(Q$2+$A2347,Sheet2!CC:NO,$B2347,0),"")</f>
        <v/>
      </c>
    </row>
    <row r="2348" spans="1:17" x14ac:dyDescent="0.25">
      <c r="A2348" s="64">
        <f t="shared" si="291"/>
        <v>24</v>
      </c>
      <c r="B2348" s="64">
        <f t="shared" si="292"/>
        <v>239</v>
      </c>
      <c r="C2348" s="64">
        <f t="shared" si="293"/>
        <v>5</v>
      </c>
      <c r="D2348" s="64">
        <f t="shared" si="294"/>
        <v>235</v>
      </c>
      <c r="E2348" s="64">
        <f t="shared" si="295"/>
        <v>1171</v>
      </c>
      <c r="F2348" s="64" t="str">
        <f t="shared" si="288"/>
        <v/>
      </c>
      <c r="G2348" s="64" t="str">
        <f t="shared" si="289"/>
        <v/>
      </c>
      <c r="H2348" s="64" t="str">
        <f t="shared" si="290"/>
        <v/>
      </c>
      <c r="I2348" s="80" t="str">
        <f>IFERROR(VLOOKUP(D2348,Sheet2!A:B,2,0),"")</f>
        <v/>
      </c>
      <c r="J2348" s="64" t="str">
        <f>IFERROR(IF(I2348&lt;&gt;"",VLOOKUP(I2348,Sheet2!B:C,2,0),""),"")</f>
        <v/>
      </c>
      <c r="K2348" s="64" t="str">
        <f>IFERROR( IF(I2348&lt;&gt;"", HLOOKUP(L$2+$A2348,Sheet2!BX:NK,2,0),""),"")</f>
        <v/>
      </c>
      <c r="L2348" t="str">
        <f>IF(OR(HLOOKUP(L$2+$A2348,Sheet2!BX:NK,$B2348,0),HLOOKUP(L$2+$A2348,Sheet2!BX:NK,$B2348,0)&lt;&gt;""),HLOOKUP(L$2+$A2348,Sheet2!BX:NK,$B2348,0),"")</f>
        <v/>
      </c>
      <c r="M2348" t="str">
        <f>IF(OR(HLOOKUP(M$2+$A2348,Sheet2!BY:NL,$B2348,0),HLOOKUP(M$2+$A2348,Sheet2!BY:NL,$B2348,0)&lt;&gt;""),HLOOKUP(M$2+$A2348,Sheet2!BY:NL,$B2348,0),"")</f>
        <v/>
      </c>
      <c r="N2348" t="str">
        <f>IF(OR(HLOOKUP(N$2+$A2348,Sheet2!BZ:NM,$B2348,0),HLOOKUP(N$2+$A2348,Sheet2!BZ:NM,$B2348,0)&lt;&gt;""),HLOOKUP(N$2+$A2348,Sheet2!BZ:NM,$B2348,0),"")</f>
        <v/>
      </c>
      <c r="O2348" t="str">
        <f>IF(OR(HLOOKUP(O$2+$A2348,Sheet2!CA:NN,$B2348,0),HLOOKUP(O$2+$A2348,Sheet2!CA:NN,$B2348,0)&lt;&gt;""),HLOOKUP(O$2+$A2348,Sheet2!CA:NN,$B2348,0),"")</f>
        <v/>
      </c>
      <c r="P2348" t="str">
        <f>IF(OR(HLOOKUP(P$2+$A2348,Sheet2!CB:NO,$B2348,0),HLOOKUP(P$2+$A2348,Sheet2!CB:NO,$B2348,0)&lt;&gt;""),HLOOKUP(P$2+$A2348,Sheet2!CB:NO,$B2348,0),"")</f>
        <v/>
      </c>
      <c r="Q2348" t="str">
        <f>IF(OR(HLOOKUP(Q$2+$A2348,Sheet2!CC:NO,$B2348,0),HLOOKUP(Q$2+$A2348,Sheet2!CC:NO,$B2348,0)&lt;&gt;""),HLOOKUP(Q$2+$A2348,Sheet2!CC:NO,$B2348,0),"")</f>
        <v/>
      </c>
    </row>
    <row r="2349" spans="1:17" x14ac:dyDescent="0.25">
      <c r="A2349" s="64">
        <f t="shared" si="291"/>
        <v>30</v>
      </c>
      <c r="B2349" s="64">
        <f t="shared" si="292"/>
        <v>239</v>
      </c>
      <c r="C2349" s="64">
        <f t="shared" si="293"/>
        <v>6</v>
      </c>
      <c r="D2349" s="64">
        <f t="shared" si="294"/>
        <v>235</v>
      </c>
      <c r="E2349" s="64">
        <f t="shared" si="295"/>
        <v>1171</v>
      </c>
      <c r="F2349" s="64" t="str">
        <f t="shared" si="288"/>
        <v/>
      </c>
      <c r="G2349" s="64" t="str">
        <f t="shared" si="289"/>
        <v/>
      </c>
      <c r="H2349" s="64" t="str">
        <f t="shared" si="290"/>
        <v/>
      </c>
      <c r="I2349" s="80" t="str">
        <f>IFERROR(VLOOKUP(D2349,Sheet2!A:B,2,0),"")</f>
        <v/>
      </c>
      <c r="J2349" s="64" t="str">
        <f>IFERROR(IF(I2349&lt;&gt;"",VLOOKUP(I2349,Sheet2!B:C,2,0),""),"")</f>
        <v/>
      </c>
      <c r="K2349" s="64" t="str">
        <f>IFERROR( IF(I2349&lt;&gt;"", HLOOKUP(L$2+$A2349,Sheet2!BX:NK,2,0),""),"")</f>
        <v/>
      </c>
      <c r="L2349" t="str">
        <f>IF(OR(HLOOKUP(L$2+$A2349,Sheet2!BX:NK,$B2349,0),HLOOKUP(L$2+$A2349,Sheet2!BX:NK,$B2349,0)&lt;&gt;""),HLOOKUP(L$2+$A2349,Sheet2!BX:NK,$B2349,0),"")</f>
        <v/>
      </c>
      <c r="M2349" t="str">
        <f>IF(OR(HLOOKUP(M$2+$A2349,Sheet2!BY:NL,$B2349,0),HLOOKUP(M$2+$A2349,Sheet2!BY:NL,$B2349,0)&lt;&gt;""),HLOOKUP(M$2+$A2349,Sheet2!BY:NL,$B2349,0),"")</f>
        <v/>
      </c>
      <c r="N2349" t="str">
        <f>IF(OR(HLOOKUP(N$2+$A2349,Sheet2!BZ:NM,$B2349,0),HLOOKUP(N$2+$A2349,Sheet2!BZ:NM,$B2349,0)&lt;&gt;""),HLOOKUP(N$2+$A2349,Sheet2!BZ:NM,$B2349,0),"")</f>
        <v/>
      </c>
      <c r="O2349" t="str">
        <f>IF(OR(HLOOKUP(O$2+$A2349,Sheet2!CA:NN,$B2349,0),HLOOKUP(O$2+$A2349,Sheet2!CA:NN,$B2349,0)&lt;&gt;""),HLOOKUP(O$2+$A2349,Sheet2!CA:NN,$B2349,0),"")</f>
        <v/>
      </c>
      <c r="P2349" t="str">
        <f>IF(OR(HLOOKUP(P$2+$A2349,Sheet2!CB:NO,$B2349,0),HLOOKUP(P$2+$A2349,Sheet2!CB:NO,$B2349,0)&lt;&gt;""),HLOOKUP(P$2+$A2349,Sheet2!CB:NO,$B2349,0),"")</f>
        <v/>
      </c>
      <c r="Q2349" t="str">
        <f>IF(OR(HLOOKUP(Q$2+$A2349,Sheet2!CC:NO,$B2349,0),HLOOKUP(Q$2+$A2349,Sheet2!CC:NO,$B2349,0)&lt;&gt;""),HLOOKUP(Q$2+$A2349,Sheet2!CC:NO,$B2349,0),"")</f>
        <v/>
      </c>
    </row>
    <row r="2350" spans="1:17" x14ac:dyDescent="0.25">
      <c r="A2350" s="64">
        <f t="shared" si="291"/>
        <v>36</v>
      </c>
      <c r="B2350" s="64">
        <f t="shared" si="292"/>
        <v>239</v>
      </c>
      <c r="C2350" s="64">
        <f t="shared" si="293"/>
        <v>7</v>
      </c>
      <c r="D2350" s="64">
        <f t="shared" si="294"/>
        <v>235</v>
      </c>
      <c r="E2350" s="64">
        <f t="shared" si="295"/>
        <v>1171</v>
      </c>
      <c r="F2350" s="64" t="str">
        <f t="shared" si="288"/>
        <v/>
      </c>
      <c r="G2350" s="64" t="str">
        <f t="shared" si="289"/>
        <v/>
      </c>
      <c r="H2350" s="64" t="str">
        <f t="shared" si="290"/>
        <v/>
      </c>
      <c r="I2350" s="80" t="str">
        <f>IFERROR(VLOOKUP(D2350,Sheet2!A:B,2,0),"")</f>
        <v/>
      </c>
      <c r="J2350" s="64" t="str">
        <f>IFERROR(IF(I2350&lt;&gt;"",VLOOKUP(I2350,Sheet2!B:C,2,0),""),"")</f>
        <v/>
      </c>
      <c r="K2350" s="64" t="str">
        <f>IFERROR( IF(I2350&lt;&gt;"", HLOOKUP(L$2+$A2350,Sheet2!BX:NK,2,0),""),"")</f>
        <v/>
      </c>
      <c r="L2350" t="str">
        <f>IF(OR(HLOOKUP(L$2+$A2350,Sheet2!BX:NK,$B2350,0),HLOOKUP(L$2+$A2350,Sheet2!BX:NK,$B2350,0)&lt;&gt;""),HLOOKUP(L$2+$A2350,Sheet2!BX:NK,$B2350,0),"")</f>
        <v/>
      </c>
      <c r="M2350" t="str">
        <f>IF(OR(HLOOKUP(M$2+$A2350,Sheet2!BY:NL,$B2350,0),HLOOKUP(M$2+$A2350,Sheet2!BY:NL,$B2350,0)&lt;&gt;""),HLOOKUP(M$2+$A2350,Sheet2!BY:NL,$B2350,0),"")</f>
        <v/>
      </c>
      <c r="N2350" t="str">
        <f>IF(OR(HLOOKUP(N$2+$A2350,Sheet2!BZ:NM,$B2350,0),HLOOKUP(N$2+$A2350,Sheet2!BZ:NM,$B2350,0)&lt;&gt;""),HLOOKUP(N$2+$A2350,Sheet2!BZ:NM,$B2350,0),"")</f>
        <v/>
      </c>
      <c r="O2350" t="str">
        <f>IF(OR(HLOOKUP(O$2+$A2350,Sheet2!CA:NN,$B2350,0),HLOOKUP(O$2+$A2350,Sheet2!CA:NN,$B2350,0)&lt;&gt;""),HLOOKUP(O$2+$A2350,Sheet2!CA:NN,$B2350,0),"")</f>
        <v/>
      </c>
      <c r="P2350" t="str">
        <f>IF(OR(HLOOKUP(P$2+$A2350,Sheet2!CB:NO,$B2350,0),HLOOKUP(P$2+$A2350,Sheet2!CB:NO,$B2350,0)&lt;&gt;""),HLOOKUP(P$2+$A2350,Sheet2!CB:NO,$B2350,0),"")</f>
        <v/>
      </c>
      <c r="Q2350" t="str">
        <f>IF(OR(HLOOKUP(Q$2+$A2350,Sheet2!CC:NO,$B2350,0),HLOOKUP(Q$2+$A2350,Sheet2!CC:NO,$B2350,0)&lt;&gt;""),HLOOKUP(Q$2+$A2350,Sheet2!CC:NO,$B2350,0),"")</f>
        <v/>
      </c>
    </row>
    <row r="2351" spans="1:17" x14ac:dyDescent="0.25">
      <c r="A2351" s="64">
        <f t="shared" si="291"/>
        <v>42</v>
      </c>
      <c r="B2351" s="64">
        <f t="shared" si="292"/>
        <v>239</v>
      </c>
      <c r="C2351" s="64">
        <f t="shared" si="293"/>
        <v>8</v>
      </c>
      <c r="D2351" s="64">
        <f t="shared" si="294"/>
        <v>235</v>
      </c>
      <c r="E2351" s="64">
        <f t="shared" si="295"/>
        <v>1171</v>
      </c>
      <c r="F2351" s="64" t="str">
        <f t="shared" si="288"/>
        <v/>
      </c>
      <c r="G2351" s="64" t="str">
        <f t="shared" si="289"/>
        <v/>
      </c>
      <c r="H2351" s="64" t="str">
        <f t="shared" si="290"/>
        <v/>
      </c>
      <c r="I2351" s="80" t="str">
        <f>IFERROR(VLOOKUP(D2351,Sheet2!A:B,2,0),"")</f>
        <v/>
      </c>
      <c r="J2351" s="64" t="str">
        <f>IFERROR(IF(I2351&lt;&gt;"",VLOOKUP(I2351,Sheet2!B:C,2,0),""),"")</f>
        <v/>
      </c>
      <c r="K2351" s="64" t="str">
        <f>IFERROR( IF(I2351&lt;&gt;"", HLOOKUP(L$2+$A2351,Sheet2!BX:NK,2,0),""),"")</f>
        <v/>
      </c>
      <c r="L2351" t="str">
        <f>IF(OR(HLOOKUP(L$2+$A2351,Sheet2!BX:NK,$B2351,0),HLOOKUP(L$2+$A2351,Sheet2!BX:NK,$B2351,0)&lt;&gt;""),HLOOKUP(L$2+$A2351,Sheet2!BX:NK,$B2351,0),"")</f>
        <v/>
      </c>
      <c r="M2351" t="str">
        <f>IF(OR(HLOOKUP(M$2+$A2351,Sheet2!BY:NL,$B2351,0),HLOOKUP(M$2+$A2351,Sheet2!BY:NL,$B2351,0)&lt;&gt;""),HLOOKUP(M$2+$A2351,Sheet2!BY:NL,$B2351,0),"")</f>
        <v/>
      </c>
      <c r="N2351" t="str">
        <f>IF(OR(HLOOKUP(N$2+$A2351,Sheet2!BZ:NM,$B2351,0),HLOOKUP(N$2+$A2351,Sheet2!BZ:NM,$B2351,0)&lt;&gt;""),HLOOKUP(N$2+$A2351,Sheet2!BZ:NM,$B2351,0),"")</f>
        <v/>
      </c>
      <c r="O2351" t="str">
        <f>IF(OR(HLOOKUP(O$2+$A2351,Sheet2!CA:NN,$B2351,0),HLOOKUP(O$2+$A2351,Sheet2!CA:NN,$B2351,0)&lt;&gt;""),HLOOKUP(O$2+$A2351,Sheet2!CA:NN,$B2351,0),"")</f>
        <v/>
      </c>
      <c r="P2351" t="str">
        <f>IF(OR(HLOOKUP(P$2+$A2351,Sheet2!CB:NO,$B2351,0),HLOOKUP(P$2+$A2351,Sheet2!CB:NO,$B2351,0)&lt;&gt;""),HLOOKUP(P$2+$A2351,Sheet2!CB:NO,$B2351,0),"")</f>
        <v/>
      </c>
      <c r="Q2351" t="str">
        <f>IF(OR(HLOOKUP(Q$2+$A2351,Sheet2!CC:NO,$B2351,0),HLOOKUP(Q$2+$A2351,Sheet2!CC:NO,$B2351,0)&lt;&gt;""),HLOOKUP(Q$2+$A2351,Sheet2!CC:NO,$B2351,0),"")</f>
        <v/>
      </c>
    </row>
    <row r="2352" spans="1:17" x14ac:dyDescent="0.25">
      <c r="A2352" s="64">
        <f t="shared" si="291"/>
        <v>48</v>
      </c>
      <c r="B2352" s="64">
        <f t="shared" si="292"/>
        <v>239</v>
      </c>
      <c r="C2352" s="64">
        <f t="shared" si="293"/>
        <v>9</v>
      </c>
      <c r="D2352" s="64">
        <f t="shared" si="294"/>
        <v>235</v>
      </c>
      <c r="E2352" s="64">
        <f t="shared" si="295"/>
        <v>1171</v>
      </c>
      <c r="F2352" s="64" t="str">
        <f t="shared" si="288"/>
        <v/>
      </c>
      <c r="G2352" s="64" t="str">
        <f t="shared" si="289"/>
        <v/>
      </c>
      <c r="H2352" s="64" t="str">
        <f t="shared" si="290"/>
        <v/>
      </c>
      <c r="I2352" s="80" t="str">
        <f>IFERROR(VLOOKUP(D2352,Sheet2!A:B,2,0),"")</f>
        <v/>
      </c>
      <c r="J2352" s="64" t="str">
        <f>IFERROR(IF(I2352&lt;&gt;"",VLOOKUP(I2352,Sheet2!B:C,2,0),""),"")</f>
        <v/>
      </c>
      <c r="K2352" s="64" t="str">
        <f>IFERROR( IF(I2352&lt;&gt;"", HLOOKUP(L$2+$A2352,Sheet2!BX:NK,2,0),""),"")</f>
        <v/>
      </c>
      <c r="L2352" t="str">
        <f>IF(OR(HLOOKUP(L$2+$A2352,Sheet2!BX:NK,$B2352,0),HLOOKUP(L$2+$A2352,Sheet2!BX:NK,$B2352,0)&lt;&gt;""),HLOOKUP(L$2+$A2352,Sheet2!BX:NK,$B2352,0),"")</f>
        <v/>
      </c>
      <c r="M2352" t="str">
        <f>IF(OR(HLOOKUP(M$2+$A2352,Sheet2!BY:NL,$B2352,0),HLOOKUP(M$2+$A2352,Sheet2!BY:NL,$B2352,0)&lt;&gt;""),HLOOKUP(M$2+$A2352,Sheet2!BY:NL,$B2352,0),"")</f>
        <v/>
      </c>
      <c r="N2352" t="str">
        <f>IF(OR(HLOOKUP(N$2+$A2352,Sheet2!BZ:NM,$B2352,0),HLOOKUP(N$2+$A2352,Sheet2!BZ:NM,$B2352,0)&lt;&gt;""),HLOOKUP(N$2+$A2352,Sheet2!BZ:NM,$B2352,0),"")</f>
        <v/>
      </c>
      <c r="O2352" t="str">
        <f>IF(OR(HLOOKUP(O$2+$A2352,Sheet2!CA:NN,$B2352,0),HLOOKUP(O$2+$A2352,Sheet2!CA:NN,$B2352,0)&lt;&gt;""),HLOOKUP(O$2+$A2352,Sheet2!CA:NN,$B2352,0),"")</f>
        <v/>
      </c>
      <c r="P2352" t="str">
        <f>IF(OR(HLOOKUP(P$2+$A2352,Sheet2!CB:NO,$B2352,0),HLOOKUP(P$2+$A2352,Sheet2!CB:NO,$B2352,0)&lt;&gt;""),HLOOKUP(P$2+$A2352,Sheet2!CB:NO,$B2352,0),"")</f>
        <v/>
      </c>
      <c r="Q2352" t="str">
        <f>IF(OR(HLOOKUP(Q$2+$A2352,Sheet2!CC:NO,$B2352,0),HLOOKUP(Q$2+$A2352,Sheet2!CC:NO,$B2352,0)&lt;&gt;""),HLOOKUP(Q$2+$A2352,Sheet2!CC:NO,$B2352,0),"")</f>
        <v/>
      </c>
    </row>
    <row r="2353" spans="1:17" x14ac:dyDescent="0.25">
      <c r="A2353" s="64">
        <f t="shared" si="291"/>
        <v>54</v>
      </c>
      <c r="B2353" s="64">
        <f t="shared" si="292"/>
        <v>239</v>
      </c>
      <c r="C2353" s="64">
        <f t="shared" si="293"/>
        <v>10</v>
      </c>
      <c r="D2353" s="64">
        <f t="shared" si="294"/>
        <v>235</v>
      </c>
      <c r="E2353" s="64">
        <f t="shared" si="295"/>
        <v>1171</v>
      </c>
      <c r="F2353" s="64" t="str">
        <f t="shared" si="288"/>
        <v/>
      </c>
      <c r="G2353" s="64" t="str">
        <f t="shared" si="289"/>
        <v/>
      </c>
      <c r="H2353" s="64" t="str">
        <f t="shared" si="290"/>
        <v/>
      </c>
      <c r="I2353" s="80" t="str">
        <f>IFERROR(VLOOKUP(D2353,Sheet2!A:B,2,0),"")</f>
        <v/>
      </c>
      <c r="J2353" s="64" t="str">
        <f>IFERROR(IF(I2353&lt;&gt;"",VLOOKUP(I2353,Sheet2!B:C,2,0),""),"")</f>
        <v/>
      </c>
      <c r="K2353" s="64" t="str">
        <f>IFERROR( IF(I2353&lt;&gt;"", HLOOKUP(L$2+$A2353,Sheet2!BX:NK,2,0),""),"")</f>
        <v/>
      </c>
      <c r="L2353" t="str">
        <f>IF(OR(HLOOKUP(L$2+$A2353,Sheet2!BX:NK,$B2353,0),HLOOKUP(L$2+$A2353,Sheet2!BX:NK,$B2353,0)&lt;&gt;""),HLOOKUP(L$2+$A2353,Sheet2!BX:NK,$B2353,0),"")</f>
        <v/>
      </c>
      <c r="M2353" t="str">
        <f>IF(OR(HLOOKUP(M$2+$A2353,Sheet2!BY:NL,$B2353,0),HLOOKUP(M$2+$A2353,Sheet2!BY:NL,$B2353,0)&lt;&gt;""),HLOOKUP(M$2+$A2353,Sheet2!BY:NL,$B2353,0),"")</f>
        <v/>
      </c>
      <c r="N2353" t="str">
        <f>IF(OR(HLOOKUP(N$2+$A2353,Sheet2!BZ:NM,$B2353,0),HLOOKUP(N$2+$A2353,Sheet2!BZ:NM,$B2353,0)&lt;&gt;""),HLOOKUP(N$2+$A2353,Sheet2!BZ:NM,$B2353,0),"")</f>
        <v/>
      </c>
      <c r="O2353" t="str">
        <f>IF(OR(HLOOKUP(O$2+$A2353,Sheet2!CA:NN,$B2353,0),HLOOKUP(O$2+$A2353,Sheet2!CA:NN,$B2353,0)&lt;&gt;""),HLOOKUP(O$2+$A2353,Sheet2!CA:NN,$B2353,0),"")</f>
        <v/>
      </c>
      <c r="P2353" t="str">
        <f>IF(OR(HLOOKUP(P$2+$A2353,Sheet2!CB:NO,$B2353,0),HLOOKUP(P$2+$A2353,Sheet2!CB:NO,$B2353,0)&lt;&gt;""),HLOOKUP(P$2+$A2353,Sheet2!CB:NO,$B2353,0),"")</f>
        <v/>
      </c>
      <c r="Q2353" t="str">
        <f>IF(OR(HLOOKUP(Q$2+$A2353,Sheet2!CC:NO,$B2353,0),HLOOKUP(Q$2+$A2353,Sheet2!CC:NO,$B2353,0)&lt;&gt;""),HLOOKUP(Q$2+$A2353,Sheet2!CC:NO,$B2353,0),"")</f>
        <v/>
      </c>
    </row>
    <row r="2354" spans="1:17" x14ac:dyDescent="0.25">
      <c r="A2354" s="64">
        <f t="shared" si="291"/>
        <v>0</v>
      </c>
      <c r="B2354" s="64">
        <f t="shared" si="292"/>
        <v>240</v>
      </c>
      <c r="C2354" s="64">
        <f t="shared" si="293"/>
        <v>1</v>
      </c>
      <c r="D2354" s="64">
        <f t="shared" si="294"/>
        <v>236</v>
      </c>
      <c r="E2354" s="64">
        <f t="shared" si="295"/>
        <v>1176</v>
      </c>
      <c r="F2354" s="64" t="str">
        <f t="shared" si="288"/>
        <v/>
      </c>
      <c r="G2354" s="64" t="str">
        <f t="shared" si="289"/>
        <v/>
      </c>
      <c r="H2354" s="64" t="str">
        <f t="shared" si="290"/>
        <v/>
      </c>
      <c r="I2354" s="80" t="str">
        <f>IFERROR(VLOOKUP(D2354,Sheet2!A:B,2,0),"")</f>
        <v/>
      </c>
      <c r="J2354" s="64" t="str">
        <f>IFERROR(IF(I2354&lt;&gt;"",VLOOKUP(I2354,Sheet2!B:C,2,0),""),"")</f>
        <v/>
      </c>
      <c r="K2354" s="64" t="str">
        <f>IFERROR( IF(I2354&lt;&gt;"", HLOOKUP(L$2+$A2354,Sheet2!BX:NK,2,0),""),"")</f>
        <v/>
      </c>
      <c r="L2354" t="str">
        <f>IF(OR(HLOOKUP(L$2+$A2354,Sheet2!BX:NK,$B2354,0),HLOOKUP(L$2+$A2354,Sheet2!BX:NK,$B2354,0)&lt;&gt;""),HLOOKUP(L$2+$A2354,Sheet2!BX:NK,$B2354,0),"")</f>
        <v/>
      </c>
      <c r="M2354" t="str">
        <f>IF(OR(HLOOKUP(M$2+$A2354,Sheet2!BY:NL,$B2354,0),HLOOKUP(M$2+$A2354,Sheet2!BY:NL,$B2354,0)&lt;&gt;""),HLOOKUP(M$2+$A2354,Sheet2!BY:NL,$B2354,0),"")</f>
        <v/>
      </c>
      <c r="N2354" t="str">
        <f>IF(OR(HLOOKUP(N$2+$A2354,Sheet2!BZ:NM,$B2354,0),HLOOKUP(N$2+$A2354,Sheet2!BZ:NM,$B2354,0)&lt;&gt;""),HLOOKUP(N$2+$A2354,Sheet2!BZ:NM,$B2354,0),"")</f>
        <v/>
      </c>
      <c r="O2354" t="str">
        <f>IF(OR(HLOOKUP(O$2+$A2354,Sheet2!CA:NN,$B2354,0),HLOOKUP(O$2+$A2354,Sheet2!CA:NN,$B2354,0)&lt;&gt;""),HLOOKUP(O$2+$A2354,Sheet2!CA:NN,$B2354,0),"")</f>
        <v/>
      </c>
      <c r="P2354" t="str">
        <f>IF(OR(HLOOKUP(P$2+$A2354,Sheet2!CB:NO,$B2354,0),HLOOKUP(P$2+$A2354,Sheet2!CB:NO,$B2354,0)&lt;&gt;""),HLOOKUP(P$2+$A2354,Sheet2!CB:NO,$B2354,0),"")</f>
        <v/>
      </c>
      <c r="Q2354" t="str">
        <f>IF(OR(HLOOKUP(Q$2+$A2354,Sheet2!CC:NO,$B2354,0),HLOOKUP(Q$2+$A2354,Sheet2!CC:NO,$B2354,0)&lt;&gt;""),HLOOKUP(Q$2+$A2354,Sheet2!CC:NO,$B2354,0),"")</f>
        <v/>
      </c>
    </row>
    <row r="2355" spans="1:17" x14ac:dyDescent="0.25">
      <c r="A2355" s="64">
        <f t="shared" si="291"/>
        <v>6</v>
      </c>
      <c r="B2355" s="64">
        <f t="shared" si="292"/>
        <v>240</v>
      </c>
      <c r="C2355" s="64">
        <f t="shared" si="293"/>
        <v>2</v>
      </c>
      <c r="D2355" s="64">
        <f t="shared" si="294"/>
        <v>236</v>
      </c>
      <c r="E2355" s="64">
        <f t="shared" si="295"/>
        <v>1176</v>
      </c>
      <c r="F2355" s="64" t="str">
        <f t="shared" si="288"/>
        <v/>
      </c>
      <c r="G2355" s="64" t="str">
        <f t="shared" si="289"/>
        <v/>
      </c>
      <c r="H2355" s="64" t="str">
        <f t="shared" si="290"/>
        <v/>
      </c>
      <c r="I2355" s="80" t="str">
        <f>IFERROR(VLOOKUP(D2355,Sheet2!A:B,2,0),"")</f>
        <v/>
      </c>
      <c r="J2355" s="64" t="str">
        <f>IFERROR(IF(I2355&lt;&gt;"",VLOOKUP(I2355,Sheet2!B:C,2,0),""),"")</f>
        <v/>
      </c>
      <c r="K2355" s="64" t="str">
        <f>IFERROR( IF(I2355&lt;&gt;"", HLOOKUP(L$2+$A2355,Sheet2!BX:NK,2,0),""),"")</f>
        <v/>
      </c>
      <c r="L2355" t="str">
        <f>IF(OR(HLOOKUP(L$2+$A2355,Sheet2!BX:NK,$B2355,0),HLOOKUP(L$2+$A2355,Sheet2!BX:NK,$B2355,0)&lt;&gt;""),HLOOKUP(L$2+$A2355,Sheet2!BX:NK,$B2355,0),"")</f>
        <v/>
      </c>
      <c r="M2355" t="str">
        <f>IF(OR(HLOOKUP(M$2+$A2355,Sheet2!BY:NL,$B2355,0),HLOOKUP(M$2+$A2355,Sheet2!BY:NL,$B2355,0)&lt;&gt;""),HLOOKUP(M$2+$A2355,Sheet2!BY:NL,$B2355,0),"")</f>
        <v/>
      </c>
      <c r="N2355" t="str">
        <f>IF(OR(HLOOKUP(N$2+$A2355,Sheet2!BZ:NM,$B2355,0),HLOOKUP(N$2+$A2355,Sheet2!BZ:NM,$B2355,0)&lt;&gt;""),HLOOKUP(N$2+$A2355,Sheet2!BZ:NM,$B2355,0),"")</f>
        <v/>
      </c>
      <c r="O2355" t="str">
        <f>IF(OR(HLOOKUP(O$2+$A2355,Sheet2!CA:NN,$B2355,0),HLOOKUP(O$2+$A2355,Sheet2!CA:NN,$B2355,0)&lt;&gt;""),HLOOKUP(O$2+$A2355,Sheet2!CA:NN,$B2355,0),"")</f>
        <v/>
      </c>
      <c r="P2355" t="str">
        <f>IF(OR(HLOOKUP(P$2+$A2355,Sheet2!CB:NO,$B2355,0),HLOOKUP(P$2+$A2355,Sheet2!CB:NO,$B2355,0)&lt;&gt;""),HLOOKUP(P$2+$A2355,Sheet2!CB:NO,$B2355,0),"")</f>
        <v/>
      </c>
      <c r="Q2355" t="str">
        <f>IF(OR(HLOOKUP(Q$2+$A2355,Sheet2!CC:NO,$B2355,0),HLOOKUP(Q$2+$A2355,Sheet2!CC:NO,$B2355,0)&lt;&gt;""),HLOOKUP(Q$2+$A2355,Sheet2!CC:NO,$B2355,0),"")</f>
        <v/>
      </c>
    </row>
    <row r="2356" spans="1:17" x14ac:dyDescent="0.25">
      <c r="A2356" s="64">
        <f t="shared" si="291"/>
        <v>12</v>
      </c>
      <c r="B2356" s="64">
        <f t="shared" si="292"/>
        <v>240</v>
      </c>
      <c r="C2356" s="64">
        <f t="shared" si="293"/>
        <v>3</v>
      </c>
      <c r="D2356" s="64">
        <f t="shared" si="294"/>
        <v>236</v>
      </c>
      <c r="E2356" s="64">
        <f t="shared" si="295"/>
        <v>1176</v>
      </c>
      <c r="F2356" s="64" t="str">
        <f t="shared" si="288"/>
        <v/>
      </c>
      <c r="G2356" s="64" t="str">
        <f t="shared" si="289"/>
        <v/>
      </c>
      <c r="H2356" s="64" t="str">
        <f t="shared" si="290"/>
        <v/>
      </c>
      <c r="I2356" s="80" t="str">
        <f>IFERROR(VLOOKUP(D2356,Sheet2!A:B,2,0),"")</f>
        <v/>
      </c>
      <c r="J2356" s="64" t="str">
        <f>IFERROR(IF(I2356&lt;&gt;"",VLOOKUP(I2356,Sheet2!B:C,2,0),""),"")</f>
        <v/>
      </c>
      <c r="K2356" s="64" t="str">
        <f>IFERROR( IF(I2356&lt;&gt;"", HLOOKUP(L$2+$A2356,Sheet2!BX:NK,2,0),""),"")</f>
        <v/>
      </c>
      <c r="L2356" t="str">
        <f>IF(OR(HLOOKUP(L$2+$A2356,Sheet2!BX:NK,$B2356,0),HLOOKUP(L$2+$A2356,Sheet2!BX:NK,$B2356,0)&lt;&gt;""),HLOOKUP(L$2+$A2356,Sheet2!BX:NK,$B2356,0),"")</f>
        <v/>
      </c>
      <c r="M2356" t="str">
        <f>IF(OR(HLOOKUP(M$2+$A2356,Sheet2!BY:NL,$B2356,0),HLOOKUP(M$2+$A2356,Sheet2!BY:NL,$B2356,0)&lt;&gt;""),HLOOKUP(M$2+$A2356,Sheet2!BY:NL,$B2356,0),"")</f>
        <v/>
      </c>
      <c r="N2356" t="str">
        <f>IF(OR(HLOOKUP(N$2+$A2356,Sheet2!BZ:NM,$B2356,0),HLOOKUP(N$2+$A2356,Sheet2!BZ:NM,$B2356,0)&lt;&gt;""),HLOOKUP(N$2+$A2356,Sheet2!BZ:NM,$B2356,0),"")</f>
        <v/>
      </c>
      <c r="O2356" t="str">
        <f>IF(OR(HLOOKUP(O$2+$A2356,Sheet2!CA:NN,$B2356,0),HLOOKUP(O$2+$A2356,Sheet2!CA:NN,$B2356,0)&lt;&gt;""),HLOOKUP(O$2+$A2356,Sheet2!CA:NN,$B2356,0),"")</f>
        <v/>
      </c>
      <c r="P2356" t="str">
        <f>IF(OR(HLOOKUP(P$2+$A2356,Sheet2!CB:NO,$B2356,0),HLOOKUP(P$2+$A2356,Sheet2!CB:NO,$B2356,0)&lt;&gt;""),HLOOKUP(P$2+$A2356,Sheet2!CB:NO,$B2356,0),"")</f>
        <v/>
      </c>
      <c r="Q2356" t="str">
        <f>IF(OR(HLOOKUP(Q$2+$A2356,Sheet2!CC:NO,$B2356,0),HLOOKUP(Q$2+$A2356,Sheet2!CC:NO,$B2356,0)&lt;&gt;""),HLOOKUP(Q$2+$A2356,Sheet2!CC:NO,$B2356,0),"")</f>
        <v/>
      </c>
    </row>
    <row r="2357" spans="1:17" x14ac:dyDescent="0.25">
      <c r="A2357" s="64">
        <f t="shared" si="291"/>
        <v>18</v>
      </c>
      <c r="B2357" s="64">
        <f t="shared" si="292"/>
        <v>240</v>
      </c>
      <c r="C2357" s="64">
        <f t="shared" si="293"/>
        <v>4</v>
      </c>
      <c r="D2357" s="64">
        <f t="shared" si="294"/>
        <v>236</v>
      </c>
      <c r="E2357" s="64">
        <f t="shared" si="295"/>
        <v>1176</v>
      </c>
      <c r="F2357" s="64" t="str">
        <f t="shared" si="288"/>
        <v/>
      </c>
      <c r="G2357" s="64" t="str">
        <f t="shared" si="289"/>
        <v/>
      </c>
      <c r="H2357" s="64" t="str">
        <f t="shared" si="290"/>
        <v/>
      </c>
      <c r="I2357" s="80" t="str">
        <f>IFERROR(VLOOKUP(D2357,Sheet2!A:B,2,0),"")</f>
        <v/>
      </c>
      <c r="J2357" s="64" t="str">
        <f>IFERROR(IF(I2357&lt;&gt;"",VLOOKUP(I2357,Sheet2!B:C,2,0),""),"")</f>
        <v/>
      </c>
      <c r="K2357" s="64" t="str">
        <f>IFERROR( IF(I2357&lt;&gt;"", HLOOKUP(L$2+$A2357,Sheet2!BX:NK,2,0),""),"")</f>
        <v/>
      </c>
      <c r="L2357" t="str">
        <f>IF(OR(HLOOKUP(L$2+$A2357,Sheet2!BX:NK,$B2357,0),HLOOKUP(L$2+$A2357,Sheet2!BX:NK,$B2357,0)&lt;&gt;""),HLOOKUP(L$2+$A2357,Sheet2!BX:NK,$B2357,0),"")</f>
        <v/>
      </c>
      <c r="M2357" t="str">
        <f>IF(OR(HLOOKUP(M$2+$A2357,Sheet2!BY:NL,$B2357,0),HLOOKUP(M$2+$A2357,Sheet2!BY:NL,$B2357,0)&lt;&gt;""),HLOOKUP(M$2+$A2357,Sheet2!BY:NL,$B2357,0),"")</f>
        <v/>
      </c>
      <c r="N2357" t="str">
        <f>IF(OR(HLOOKUP(N$2+$A2357,Sheet2!BZ:NM,$B2357,0),HLOOKUP(N$2+$A2357,Sheet2!BZ:NM,$B2357,0)&lt;&gt;""),HLOOKUP(N$2+$A2357,Sheet2!BZ:NM,$B2357,0),"")</f>
        <v/>
      </c>
      <c r="O2357" t="str">
        <f>IF(OR(HLOOKUP(O$2+$A2357,Sheet2!CA:NN,$B2357,0),HLOOKUP(O$2+$A2357,Sheet2!CA:NN,$B2357,0)&lt;&gt;""),HLOOKUP(O$2+$A2357,Sheet2!CA:NN,$B2357,0),"")</f>
        <v/>
      </c>
      <c r="P2357" t="str">
        <f>IF(OR(HLOOKUP(P$2+$A2357,Sheet2!CB:NO,$B2357,0),HLOOKUP(P$2+$A2357,Sheet2!CB:NO,$B2357,0)&lt;&gt;""),HLOOKUP(P$2+$A2357,Sheet2!CB:NO,$B2357,0),"")</f>
        <v/>
      </c>
      <c r="Q2357" t="str">
        <f>IF(OR(HLOOKUP(Q$2+$A2357,Sheet2!CC:NO,$B2357,0),HLOOKUP(Q$2+$A2357,Sheet2!CC:NO,$B2357,0)&lt;&gt;""),HLOOKUP(Q$2+$A2357,Sheet2!CC:NO,$B2357,0),"")</f>
        <v/>
      </c>
    </row>
    <row r="2358" spans="1:17" x14ac:dyDescent="0.25">
      <c r="A2358" s="64">
        <f t="shared" si="291"/>
        <v>24</v>
      </c>
      <c r="B2358" s="64">
        <f t="shared" si="292"/>
        <v>240</v>
      </c>
      <c r="C2358" s="64">
        <f t="shared" si="293"/>
        <v>5</v>
      </c>
      <c r="D2358" s="64">
        <f t="shared" si="294"/>
        <v>236</v>
      </c>
      <c r="E2358" s="64">
        <f t="shared" si="295"/>
        <v>1176</v>
      </c>
      <c r="F2358" s="64" t="str">
        <f t="shared" si="288"/>
        <v/>
      </c>
      <c r="G2358" s="64" t="str">
        <f t="shared" si="289"/>
        <v/>
      </c>
      <c r="H2358" s="64" t="str">
        <f t="shared" si="290"/>
        <v/>
      </c>
      <c r="I2358" s="80" t="str">
        <f>IFERROR(VLOOKUP(D2358,Sheet2!A:B,2,0),"")</f>
        <v/>
      </c>
      <c r="J2358" s="64" t="str">
        <f>IFERROR(IF(I2358&lt;&gt;"",VLOOKUP(I2358,Sheet2!B:C,2,0),""),"")</f>
        <v/>
      </c>
      <c r="K2358" s="64" t="str">
        <f>IFERROR( IF(I2358&lt;&gt;"", HLOOKUP(L$2+$A2358,Sheet2!BX:NK,2,0),""),"")</f>
        <v/>
      </c>
      <c r="L2358" t="str">
        <f>IF(OR(HLOOKUP(L$2+$A2358,Sheet2!BX:NK,$B2358,0),HLOOKUP(L$2+$A2358,Sheet2!BX:NK,$B2358,0)&lt;&gt;""),HLOOKUP(L$2+$A2358,Sheet2!BX:NK,$B2358,0),"")</f>
        <v/>
      </c>
      <c r="M2358" t="str">
        <f>IF(OR(HLOOKUP(M$2+$A2358,Sheet2!BY:NL,$B2358,0),HLOOKUP(M$2+$A2358,Sheet2!BY:NL,$B2358,0)&lt;&gt;""),HLOOKUP(M$2+$A2358,Sheet2!BY:NL,$B2358,0),"")</f>
        <v/>
      </c>
      <c r="N2358" t="str">
        <f>IF(OR(HLOOKUP(N$2+$A2358,Sheet2!BZ:NM,$B2358,0),HLOOKUP(N$2+$A2358,Sheet2!BZ:NM,$B2358,0)&lt;&gt;""),HLOOKUP(N$2+$A2358,Sheet2!BZ:NM,$B2358,0),"")</f>
        <v/>
      </c>
      <c r="O2358" t="str">
        <f>IF(OR(HLOOKUP(O$2+$A2358,Sheet2!CA:NN,$B2358,0),HLOOKUP(O$2+$A2358,Sheet2!CA:NN,$B2358,0)&lt;&gt;""),HLOOKUP(O$2+$A2358,Sheet2!CA:NN,$B2358,0),"")</f>
        <v/>
      </c>
      <c r="P2358" t="str">
        <f>IF(OR(HLOOKUP(P$2+$A2358,Sheet2!CB:NO,$B2358,0),HLOOKUP(P$2+$A2358,Sheet2!CB:NO,$B2358,0)&lt;&gt;""),HLOOKUP(P$2+$A2358,Sheet2!CB:NO,$B2358,0),"")</f>
        <v/>
      </c>
      <c r="Q2358" t="str">
        <f>IF(OR(HLOOKUP(Q$2+$A2358,Sheet2!CC:NO,$B2358,0),HLOOKUP(Q$2+$A2358,Sheet2!CC:NO,$B2358,0)&lt;&gt;""),HLOOKUP(Q$2+$A2358,Sheet2!CC:NO,$B2358,0),"")</f>
        <v/>
      </c>
    </row>
    <row r="2359" spans="1:17" x14ac:dyDescent="0.25">
      <c r="A2359" s="64">
        <f t="shared" si="291"/>
        <v>30</v>
      </c>
      <c r="B2359" s="64">
        <f t="shared" si="292"/>
        <v>240</v>
      </c>
      <c r="C2359" s="64">
        <f t="shared" si="293"/>
        <v>6</v>
      </c>
      <c r="D2359" s="64">
        <f t="shared" si="294"/>
        <v>236</v>
      </c>
      <c r="E2359" s="64">
        <f t="shared" si="295"/>
        <v>1176</v>
      </c>
      <c r="F2359" s="64" t="str">
        <f t="shared" si="288"/>
        <v/>
      </c>
      <c r="G2359" s="64" t="str">
        <f t="shared" si="289"/>
        <v/>
      </c>
      <c r="H2359" s="64" t="str">
        <f t="shared" si="290"/>
        <v/>
      </c>
      <c r="I2359" s="80" t="str">
        <f>IFERROR(VLOOKUP(D2359,Sheet2!A:B,2,0),"")</f>
        <v/>
      </c>
      <c r="J2359" s="64" t="str">
        <f>IFERROR(IF(I2359&lt;&gt;"",VLOOKUP(I2359,Sheet2!B:C,2,0),""),"")</f>
        <v/>
      </c>
      <c r="K2359" s="64" t="str">
        <f>IFERROR( IF(I2359&lt;&gt;"", HLOOKUP(L$2+$A2359,Sheet2!BX:NK,2,0),""),"")</f>
        <v/>
      </c>
      <c r="L2359" t="str">
        <f>IF(OR(HLOOKUP(L$2+$A2359,Sheet2!BX:NK,$B2359,0),HLOOKUP(L$2+$A2359,Sheet2!BX:NK,$B2359,0)&lt;&gt;""),HLOOKUP(L$2+$A2359,Sheet2!BX:NK,$B2359,0),"")</f>
        <v/>
      </c>
      <c r="M2359" t="str">
        <f>IF(OR(HLOOKUP(M$2+$A2359,Sheet2!BY:NL,$B2359,0),HLOOKUP(M$2+$A2359,Sheet2!BY:NL,$B2359,0)&lt;&gt;""),HLOOKUP(M$2+$A2359,Sheet2!BY:NL,$B2359,0),"")</f>
        <v/>
      </c>
      <c r="N2359" t="str">
        <f>IF(OR(HLOOKUP(N$2+$A2359,Sheet2!BZ:NM,$B2359,0),HLOOKUP(N$2+$A2359,Sheet2!BZ:NM,$B2359,0)&lt;&gt;""),HLOOKUP(N$2+$A2359,Sheet2!BZ:NM,$B2359,0),"")</f>
        <v/>
      </c>
      <c r="O2359" t="str">
        <f>IF(OR(HLOOKUP(O$2+$A2359,Sheet2!CA:NN,$B2359,0),HLOOKUP(O$2+$A2359,Sheet2!CA:NN,$B2359,0)&lt;&gt;""),HLOOKUP(O$2+$A2359,Sheet2!CA:NN,$B2359,0),"")</f>
        <v/>
      </c>
      <c r="P2359" t="str">
        <f>IF(OR(HLOOKUP(P$2+$A2359,Sheet2!CB:NO,$B2359,0),HLOOKUP(P$2+$A2359,Sheet2!CB:NO,$B2359,0)&lt;&gt;""),HLOOKUP(P$2+$A2359,Sheet2!CB:NO,$B2359,0),"")</f>
        <v/>
      </c>
      <c r="Q2359" t="str">
        <f>IF(OR(HLOOKUP(Q$2+$A2359,Sheet2!CC:NO,$B2359,0),HLOOKUP(Q$2+$A2359,Sheet2!CC:NO,$B2359,0)&lt;&gt;""),HLOOKUP(Q$2+$A2359,Sheet2!CC:NO,$B2359,0),"")</f>
        <v/>
      </c>
    </row>
    <row r="2360" spans="1:17" x14ac:dyDescent="0.25">
      <c r="A2360" s="64">
        <f t="shared" si="291"/>
        <v>36</v>
      </c>
      <c r="B2360" s="64">
        <f t="shared" si="292"/>
        <v>240</v>
      </c>
      <c r="C2360" s="64">
        <f t="shared" si="293"/>
        <v>7</v>
      </c>
      <c r="D2360" s="64">
        <f t="shared" si="294"/>
        <v>236</v>
      </c>
      <c r="E2360" s="64">
        <f t="shared" si="295"/>
        <v>1176</v>
      </c>
      <c r="F2360" s="64" t="str">
        <f t="shared" si="288"/>
        <v/>
      </c>
      <c r="G2360" s="64" t="str">
        <f t="shared" si="289"/>
        <v/>
      </c>
      <c r="H2360" s="64" t="str">
        <f t="shared" si="290"/>
        <v/>
      </c>
      <c r="I2360" s="80" t="str">
        <f>IFERROR(VLOOKUP(D2360,Sheet2!A:B,2,0),"")</f>
        <v/>
      </c>
      <c r="J2360" s="64" t="str">
        <f>IFERROR(IF(I2360&lt;&gt;"",VLOOKUP(I2360,Sheet2!B:C,2,0),""),"")</f>
        <v/>
      </c>
      <c r="K2360" s="64" t="str">
        <f>IFERROR( IF(I2360&lt;&gt;"", HLOOKUP(L$2+$A2360,Sheet2!BX:NK,2,0),""),"")</f>
        <v/>
      </c>
      <c r="L2360" t="str">
        <f>IF(OR(HLOOKUP(L$2+$A2360,Sheet2!BX:NK,$B2360,0),HLOOKUP(L$2+$A2360,Sheet2!BX:NK,$B2360,0)&lt;&gt;""),HLOOKUP(L$2+$A2360,Sheet2!BX:NK,$B2360,0),"")</f>
        <v/>
      </c>
      <c r="M2360" t="str">
        <f>IF(OR(HLOOKUP(M$2+$A2360,Sheet2!BY:NL,$B2360,0),HLOOKUP(M$2+$A2360,Sheet2!BY:NL,$B2360,0)&lt;&gt;""),HLOOKUP(M$2+$A2360,Sheet2!BY:NL,$B2360,0),"")</f>
        <v/>
      </c>
      <c r="N2360" t="str">
        <f>IF(OR(HLOOKUP(N$2+$A2360,Sheet2!BZ:NM,$B2360,0),HLOOKUP(N$2+$A2360,Sheet2!BZ:NM,$B2360,0)&lt;&gt;""),HLOOKUP(N$2+$A2360,Sheet2!BZ:NM,$B2360,0),"")</f>
        <v/>
      </c>
      <c r="O2360" t="str">
        <f>IF(OR(HLOOKUP(O$2+$A2360,Sheet2!CA:NN,$B2360,0),HLOOKUP(O$2+$A2360,Sheet2!CA:NN,$B2360,0)&lt;&gt;""),HLOOKUP(O$2+$A2360,Sheet2!CA:NN,$B2360,0),"")</f>
        <v/>
      </c>
      <c r="P2360" t="str">
        <f>IF(OR(HLOOKUP(P$2+$A2360,Sheet2!CB:NO,$B2360,0),HLOOKUP(P$2+$A2360,Sheet2!CB:NO,$B2360,0)&lt;&gt;""),HLOOKUP(P$2+$A2360,Sheet2!CB:NO,$B2360,0),"")</f>
        <v/>
      </c>
      <c r="Q2360" t="str">
        <f>IF(OR(HLOOKUP(Q$2+$A2360,Sheet2!CC:NO,$B2360,0),HLOOKUP(Q$2+$A2360,Sheet2!CC:NO,$B2360,0)&lt;&gt;""),HLOOKUP(Q$2+$A2360,Sheet2!CC:NO,$B2360,0),"")</f>
        <v/>
      </c>
    </row>
    <row r="2361" spans="1:17" x14ac:dyDescent="0.25">
      <c r="A2361" s="64">
        <f t="shared" si="291"/>
        <v>42</v>
      </c>
      <c r="B2361" s="64">
        <f t="shared" si="292"/>
        <v>240</v>
      </c>
      <c r="C2361" s="64">
        <f t="shared" si="293"/>
        <v>8</v>
      </c>
      <c r="D2361" s="64">
        <f t="shared" si="294"/>
        <v>236</v>
      </c>
      <c r="E2361" s="64">
        <f t="shared" si="295"/>
        <v>1176</v>
      </c>
      <c r="F2361" s="64" t="str">
        <f t="shared" si="288"/>
        <v/>
      </c>
      <c r="G2361" s="64" t="str">
        <f t="shared" si="289"/>
        <v/>
      </c>
      <c r="H2361" s="64" t="str">
        <f t="shared" si="290"/>
        <v/>
      </c>
      <c r="I2361" s="80" t="str">
        <f>IFERROR(VLOOKUP(D2361,Sheet2!A:B,2,0),"")</f>
        <v/>
      </c>
      <c r="J2361" s="64" t="str">
        <f>IFERROR(IF(I2361&lt;&gt;"",VLOOKUP(I2361,Sheet2!B:C,2,0),""),"")</f>
        <v/>
      </c>
      <c r="K2361" s="64" t="str">
        <f>IFERROR( IF(I2361&lt;&gt;"", HLOOKUP(L$2+$A2361,Sheet2!BX:NK,2,0),""),"")</f>
        <v/>
      </c>
      <c r="L2361" t="str">
        <f>IF(OR(HLOOKUP(L$2+$A2361,Sheet2!BX:NK,$B2361,0),HLOOKUP(L$2+$A2361,Sheet2!BX:NK,$B2361,0)&lt;&gt;""),HLOOKUP(L$2+$A2361,Sheet2!BX:NK,$B2361,0),"")</f>
        <v/>
      </c>
      <c r="M2361" t="str">
        <f>IF(OR(HLOOKUP(M$2+$A2361,Sheet2!BY:NL,$B2361,0),HLOOKUP(M$2+$A2361,Sheet2!BY:NL,$B2361,0)&lt;&gt;""),HLOOKUP(M$2+$A2361,Sheet2!BY:NL,$B2361,0),"")</f>
        <v/>
      </c>
      <c r="N2361" t="str">
        <f>IF(OR(HLOOKUP(N$2+$A2361,Sheet2!BZ:NM,$B2361,0),HLOOKUP(N$2+$A2361,Sheet2!BZ:NM,$B2361,0)&lt;&gt;""),HLOOKUP(N$2+$A2361,Sheet2!BZ:NM,$B2361,0),"")</f>
        <v/>
      </c>
      <c r="O2361" t="str">
        <f>IF(OR(HLOOKUP(O$2+$A2361,Sheet2!CA:NN,$B2361,0),HLOOKUP(O$2+$A2361,Sheet2!CA:NN,$B2361,0)&lt;&gt;""),HLOOKUP(O$2+$A2361,Sheet2!CA:NN,$B2361,0),"")</f>
        <v/>
      </c>
      <c r="P2361" t="str">
        <f>IF(OR(HLOOKUP(P$2+$A2361,Sheet2!CB:NO,$B2361,0),HLOOKUP(P$2+$A2361,Sheet2!CB:NO,$B2361,0)&lt;&gt;""),HLOOKUP(P$2+$A2361,Sheet2!CB:NO,$B2361,0),"")</f>
        <v/>
      </c>
      <c r="Q2361" t="str">
        <f>IF(OR(HLOOKUP(Q$2+$A2361,Sheet2!CC:NO,$B2361,0),HLOOKUP(Q$2+$A2361,Sheet2!CC:NO,$B2361,0)&lt;&gt;""),HLOOKUP(Q$2+$A2361,Sheet2!CC:NO,$B2361,0),"")</f>
        <v/>
      </c>
    </row>
    <row r="2362" spans="1:17" x14ac:dyDescent="0.25">
      <c r="A2362" s="64">
        <f t="shared" si="291"/>
        <v>48</v>
      </c>
      <c r="B2362" s="64">
        <f t="shared" si="292"/>
        <v>240</v>
      </c>
      <c r="C2362" s="64">
        <f t="shared" si="293"/>
        <v>9</v>
      </c>
      <c r="D2362" s="64">
        <f t="shared" si="294"/>
        <v>236</v>
      </c>
      <c r="E2362" s="64">
        <f t="shared" si="295"/>
        <v>1176</v>
      </c>
      <c r="F2362" s="64" t="str">
        <f t="shared" si="288"/>
        <v/>
      </c>
      <c r="G2362" s="64" t="str">
        <f t="shared" si="289"/>
        <v/>
      </c>
      <c r="H2362" s="64" t="str">
        <f t="shared" si="290"/>
        <v/>
      </c>
      <c r="I2362" s="80" t="str">
        <f>IFERROR(VLOOKUP(D2362,Sheet2!A:B,2,0),"")</f>
        <v/>
      </c>
      <c r="J2362" s="64" t="str">
        <f>IFERROR(IF(I2362&lt;&gt;"",VLOOKUP(I2362,Sheet2!B:C,2,0),""),"")</f>
        <v/>
      </c>
      <c r="K2362" s="64" t="str">
        <f>IFERROR( IF(I2362&lt;&gt;"", HLOOKUP(L$2+$A2362,Sheet2!BX:NK,2,0),""),"")</f>
        <v/>
      </c>
      <c r="L2362" t="str">
        <f>IF(OR(HLOOKUP(L$2+$A2362,Sheet2!BX:NK,$B2362,0),HLOOKUP(L$2+$A2362,Sheet2!BX:NK,$B2362,0)&lt;&gt;""),HLOOKUP(L$2+$A2362,Sheet2!BX:NK,$B2362,0),"")</f>
        <v/>
      </c>
      <c r="M2362" t="str">
        <f>IF(OR(HLOOKUP(M$2+$A2362,Sheet2!BY:NL,$B2362,0),HLOOKUP(M$2+$A2362,Sheet2!BY:NL,$B2362,0)&lt;&gt;""),HLOOKUP(M$2+$A2362,Sheet2!BY:NL,$B2362,0),"")</f>
        <v/>
      </c>
      <c r="N2362" t="str">
        <f>IF(OR(HLOOKUP(N$2+$A2362,Sheet2!BZ:NM,$B2362,0),HLOOKUP(N$2+$A2362,Sheet2!BZ:NM,$B2362,0)&lt;&gt;""),HLOOKUP(N$2+$A2362,Sheet2!BZ:NM,$B2362,0),"")</f>
        <v/>
      </c>
      <c r="O2362" t="str">
        <f>IF(OR(HLOOKUP(O$2+$A2362,Sheet2!CA:NN,$B2362,0),HLOOKUP(O$2+$A2362,Sheet2!CA:NN,$B2362,0)&lt;&gt;""),HLOOKUP(O$2+$A2362,Sheet2!CA:NN,$B2362,0),"")</f>
        <v/>
      </c>
      <c r="P2362" t="str">
        <f>IF(OR(HLOOKUP(P$2+$A2362,Sheet2!CB:NO,$B2362,0),HLOOKUP(P$2+$A2362,Sheet2!CB:NO,$B2362,0)&lt;&gt;""),HLOOKUP(P$2+$A2362,Sheet2!CB:NO,$B2362,0),"")</f>
        <v/>
      </c>
      <c r="Q2362" t="str">
        <f>IF(OR(HLOOKUP(Q$2+$A2362,Sheet2!CC:NO,$B2362,0),HLOOKUP(Q$2+$A2362,Sheet2!CC:NO,$B2362,0)&lt;&gt;""),HLOOKUP(Q$2+$A2362,Sheet2!CC:NO,$B2362,0),"")</f>
        <v/>
      </c>
    </row>
    <row r="2363" spans="1:17" x14ac:dyDescent="0.25">
      <c r="A2363" s="64">
        <f t="shared" si="291"/>
        <v>54</v>
      </c>
      <c r="B2363" s="64">
        <f t="shared" si="292"/>
        <v>240</v>
      </c>
      <c r="C2363" s="64">
        <f t="shared" si="293"/>
        <v>10</v>
      </c>
      <c r="D2363" s="64">
        <f t="shared" si="294"/>
        <v>236</v>
      </c>
      <c r="E2363" s="64">
        <f t="shared" si="295"/>
        <v>1176</v>
      </c>
      <c r="F2363" s="64" t="str">
        <f t="shared" si="288"/>
        <v/>
      </c>
      <c r="G2363" s="64" t="str">
        <f t="shared" si="289"/>
        <v/>
      </c>
      <c r="H2363" s="64" t="str">
        <f t="shared" si="290"/>
        <v/>
      </c>
      <c r="I2363" s="80" t="str">
        <f>IFERROR(VLOOKUP(D2363,Sheet2!A:B,2,0),"")</f>
        <v/>
      </c>
      <c r="J2363" s="64" t="str">
        <f>IFERROR(IF(I2363&lt;&gt;"",VLOOKUP(I2363,Sheet2!B:C,2,0),""),"")</f>
        <v/>
      </c>
      <c r="K2363" s="64" t="str">
        <f>IFERROR( IF(I2363&lt;&gt;"", HLOOKUP(L$2+$A2363,Sheet2!BX:NK,2,0),""),"")</f>
        <v/>
      </c>
      <c r="L2363" t="str">
        <f>IF(OR(HLOOKUP(L$2+$A2363,Sheet2!BX:NK,$B2363,0),HLOOKUP(L$2+$A2363,Sheet2!BX:NK,$B2363,0)&lt;&gt;""),HLOOKUP(L$2+$A2363,Sheet2!BX:NK,$B2363,0),"")</f>
        <v/>
      </c>
      <c r="M2363" t="str">
        <f>IF(OR(HLOOKUP(M$2+$A2363,Sheet2!BY:NL,$B2363,0),HLOOKUP(M$2+$A2363,Sheet2!BY:NL,$B2363,0)&lt;&gt;""),HLOOKUP(M$2+$A2363,Sheet2!BY:NL,$B2363,0),"")</f>
        <v/>
      </c>
      <c r="N2363" t="str">
        <f>IF(OR(HLOOKUP(N$2+$A2363,Sheet2!BZ:NM,$B2363,0),HLOOKUP(N$2+$A2363,Sheet2!BZ:NM,$B2363,0)&lt;&gt;""),HLOOKUP(N$2+$A2363,Sheet2!BZ:NM,$B2363,0),"")</f>
        <v/>
      </c>
      <c r="O2363" t="str">
        <f>IF(OR(HLOOKUP(O$2+$A2363,Sheet2!CA:NN,$B2363,0),HLOOKUP(O$2+$A2363,Sheet2!CA:NN,$B2363,0)&lt;&gt;""),HLOOKUP(O$2+$A2363,Sheet2!CA:NN,$B2363,0),"")</f>
        <v/>
      </c>
      <c r="P2363" t="str">
        <f>IF(OR(HLOOKUP(P$2+$A2363,Sheet2!CB:NO,$B2363,0),HLOOKUP(P$2+$A2363,Sheet2!CB:NO,$B2363,0)&lt;&gt;""),HLOOKUP(P$2+$A2363,Sheet2!CB:NO,$B2363,0),"")</f>
        <v/>
      </c>
      <c r="Q2363" t="str">
        <f>IF(OR(HLOOKUP(Q$2+$A2363,Sheet2!CC:NO,$B2363,0),HLOOKUP(Q$2+$A2363,Sheet2!CC:NO,$B2363,0)&lt;&gt;""),HLOOKUP(Q$2+$A2363,Sheet2!CC:NO,$B2363,0),"")</f>
        <v/>
      </c>
    </row>
    <row r="2364" spans="1:17" x14ac:dyDescent="0.25">
      <c r="A2364" s="64">
        <f t="shared" si="291"/>
        <v>0</v>
      </c>
      <c r="B2364" s="64">
        <f t="shared" si="292"/>
        <v>241</v>
      </c>
      <c r="C2364" s="64">
        <f t="shared" si="293"/>
        <v>1</v>
      </c>
      <c r="D2364" s="64">
        <f t="shared" si="294"/>
        <v>237</v>
      </c>
      <c r="E2364" s="64">
        <f t="shared" si="295"/>
        <v>1181</v>
      </c>
      <c r="F2364" s="64" t="str">
        <f t="shared" si="288"/>
        <v/>
      </c>
      <c r="G2364" s="64" t="str">
        <f t="shared" si="289"/>
        <v/>
      </c>
      <c r="H2364" s="64" t="str">
        <f t="shared" si="290"/>
        <v/>
      </c>
      <c r="I2364" s="80" t="str">
        <f>IFERROR(VLOOKUP(D2364,Sheet2!A:B,2,0),"")</f>
        <v/>
      </c>
      <c r="J2364" s="64" t="str">
        <f>IFERROR(IF(I2364&lt;&gt;"",VLOOKUP(I2364,Sheet2!B:C,2,0),""),"")</f>
        <v/>
      </c>
      <c r="K2364" s="64" t="str">
        <f>IFERROR( IF(I2364&lt;&gt;"", HLOOKUP(L$2+$A2364,Sheet2!BX:NK,2,0),""),"")</f>
        <v/>
      </c>
      <c r="L2364" t="str">
        <f>IF(OR(HLOOKUP(L$2+$A2364,Sheet2!BX:NK,$B2364,0),HLOOKUP(L$2+$A2364,Sheet2!BX:NK,$B2364,0)&lt;&gt;""),HLOOKUP(L$2+$A2364,Sheet2!BX:NK,$B2364,0),"")</f>
        <v/>
      </c>
      <c r="M2364" t="str">
        <f>IF(OR(HLOOKUP(M$2+$A2364,Sheet2!BY:NL,$B2364,0),HLOOKUP(M$2+$A2364,Sheet2!BY:NL,$B2364,0)&lt;&gt;""),HLOOKUP(M$2+$A2364,Sheet2!BY:NL,$B2364,0),"")</f>
        <v/>
      </c>
      <c r="N2364" t="str">
        <f>IF(OR(HLOOKUP(N$2+$A2364,Sheet2!BZ:NM,$B2364,0),HLOOKUP(N$2+$A2364,Sheet2!BZ:NM,$B2364,0)&lt;&gt;""),HLOOKUP(N$2+$A2364,Sheet2!BZ:NM,$B2364,0),"")</f>
        <v/>
      </c>
      <c r="O2364" t="str">
        <f>IF(OR(HLOOKUP(O$2+$A2364,Sheet2!CA:NN,$B2364,0),HLOOKUP(O$2+$A2364,Sheet2!CA:NN,$B2364,0)&lt;&gt;""),HLOOKUP(O$2+$A2364,Sheet2!CA:NN,$B2364,0),"")</f>
        <v/>
      </c>
      <c r="P2364" t="str">
        <f>IF(OR(HLOOKUP(P$2+$A2364,Sheet2!CB:NO,$B2364,0),HLOOKUP(P$2+$A2364,Sheet2!CB:NO,$B2364,0)&lt;&gt;""),HLOOKUP(P$2+$A2364,Sheet2!CB:NO,$B2364,0),"")</f>
        <v/>
      </c>
      <c r="Q2364" t="str">
        <f>IF(OR(HLOOKUP(Q$2+$A2364,Sheet2!CC:NO,$B2364,0),HLOOKUP(Q$2+$A2364,Sheet2!CC:NO,$B2364,0)&lt;&gt;""),HLOOKUP(Q$2+$A2364,Sheet2!CC:NO,$B2364,0),"")</f>
        <v/>
      </c>
    </row>
    <row r="2365" spans="1:17" x14ac:dyDescent="0.25">
      <c r="A2365" s="64">
        <f t="shared" si="291"/>
        <v>6</v>
      </c>
      <c r="B2365" s="64">
        <f t="shared" si="292"/>
        <v>241</v>
      </c>
      <c r="C2365" s="64">
        <f t="shared" si="293"/>
        <v>2</v>
      </c>
      <c r="D2365" s="64">
        <f t="shared" si="294"/>
        <v>237</v>
      </c>
      <c r="E2365" s="64">
        <f t="shared" si="295"/>
        <v>1181</v>
      </c>
      <c r="F2365" s="64" t="str">
        <f t="shared" si="288"/>
        <v/>
      </c>
      <c r="G2365" s="64" t="str">
        <f t="shared" si="289"/>
        <v/>
      </c>
      <c r="H2365" s="64" t="str">
        <f t="shared" si="290"/>
        <v/>
      </c>
      <c r="I2365" s="80" t="str">
        <f>IFERROR(VLOOKUP(D2365,Sheet2!A:B,2,0),"")</f>
        <v/>
      </c>
      <c r="J2365" s="64" t="str">
        <f>IFERROR(IF(I2365&lt;&gt;"",VLOOKUP(I2365,Sheet2!B:C,2,0),""),"")</f>
        <v/>
      </c>
      <c r="K2365" s="64" t="str">
        <f>IFERROR( IF(I2365&lt;&gt;"", HLOOKUP(L$2+$A2365,Sheet2!BX:NK,2,0),""),"")</f>
        <v/>
      </c>
      <c r="L2365" t="str">
        <f>IF(OR(HLOOKUP(L$2+$A2365,Sheet2!BX:NK,$B2365,0),HLOOKUP(L$2+$A2365,Sheet2!BX:NK,$B2365,0)&lt;&gt;""),HLOOKUP(L$2+$A2365,Sheet2!BX:NK,$B2365,0),"")</f>
        <v/>
      </c>
      <c r="M2365" t="str">
        <f>IF(OR(HLOOKUP(M$2+$A2365,Sheet2!BY:NL,$B2365,0),HLOOKUP(M$2+$A2365,Sheet2!BY:NL,$B2365,0)&lt;&gt;""),HLOOKUP(M$2+$A2365,Sheet2!BY:NL,$B2365,0),"")</f>
        <v/>
      </c>
      <c r="N2365" t="str">
        <f>IF(OR(HLOOKUP(N$2+$A2365,Sheet2!BZ:NM,$B2365,0),HLOOKUP(N$2+$A2365,Sheet2!BZ:NM,$B2365,0)&lt;&gt;""),HLOOKUP(N$2+$A2365,Sheet2!BZ:NM,$B2365,0),"")</f>
        <v/>
      </c>
      <c r="O2365" t="str">
        <f>IF(OR(HLOOKUP(O$2+$A2365,Sheet2!CA:NN,$B2365,0),HLOOKUP(O$2+$A2365,Sheet2!CA:NN,$B2365,0)&lt;&gt;""),HLOOKUP(O$2+$A2365,Sheet2!CA:NN,$B2365,0),"")</f>
        <v/>
      </c>
      <c r="P2365" t="str">
        <f>IF(OR(HLOOKUP(P$2+$A2365,Sheet2!CB:NO,$B2365,0),HLOOKUP(P$2+$A2365,Sheet2!CB:NO,$B2365,0)&lt;&gt;""),HLOOKUP(P$2+$A2365,Sheet2!CB:NO,$B2365,0),"")</f>
        <v/>
      </c>
      <c r="Q2365" t="str">
        <f>IF(OR(HLOOKUP(Q$2+$A2365,Sheet2!CC:NO,$B2365,0),HLOOKUP(Q$2+$A2365,Sheet2!CC:NO,$B2365,0)&lt;&gt;""),HLOOKUP(Q$2+$A2365,Sheet2!CC:NO,$B2365,0),"")</f>
        <v/>
      </c>
    </row>
    <row r="2366" spans="1:17" x14ac:dyDescent="0.25">
      <c r="A2366" s="64">
        <f t="shared" si="291"/>
        <v>12</v>
      </c>
      <c r="B2366" s="64">
        <f t="shared" si="292"/>
        <v>241</v>
      </c>
      <c r="C2366" s="64">
        <f t="shared" si="293"/>
        <v>3</v>
      </c>
      <c r="D2366" s="64">
        <f t="shared" si="294"/>
        <v>237</v>
      </c>
      <c r="E2366" s="64">
        <f t="shared" si="295"/>
        <v>1181</v>
      </c>
      <c r="F2366" s="64" t="str">
        <f t="shared" si="288"/>
        <v/>
      </c>
      <c r="G2366" s="64" t="str">
        <f t="shared" si="289"/>
        <v/>
      </c>
      <c r="H2366" s="64" t="str">
        <f t="shared" si="290"/>
        <v/>
      </c>
      <c r="I2366" s="80" t="str">
        <f>IFERROR(VLOOKUP(D2366,Sheet2!A:B,2,0),"")</f>
        <v/>
      </c>
      <c r="J2366" s="64" t="str">
        <f>IFERROR(IF(I2366&lt;&gt;"",VLOOKUP(I2366,Sheet2!B:C,2,0),""),"")</f>
        <v/>
      </c>
      <c r="K2366" s="64" t="str">
        <f>IFERROR( IF(I2366&lt;&gt;"", HLOOKUP(L$2+$A2366,Sheet2!BX:NK,2,0),""),"")</f>
        <v/>
      </c>
      <c r="L2366" t="str">
        <f>IF(OR(HLOOKUP(L$2+$A2366,Sheet2!BX:NK,$B2366,0),HLOOKUP(L$2+$A2366,Sheet2!BX:NK,$B2366,0)&lt;&gt;""),HLOOKUP(L$2+$A2366,Sheet2!BX:NK,$B2366,0),"")</f>
        <v/>
      </c>
      <c r="M2366" t="str">
        <f>IF(OR(HLOOKUP(M$2+$A2366,Sheet2!BY:NL,$B2366,0),HLOOKUP(M$2+$A2366,Sheet2!BY:NL,$B2366,0)&lt;&gt;""),HLOOKUP(M$2+$A2366,Sheet2!BY:NL,$B2366,0),"")</f>
        <v/>
      </c>
      <c r="N2366" t="str">
        <f>IF(OR(HLOOKUP(N$2+$A2366,Sheet2!BZ:NM,$B2366,0),HLOOKUP(N$2+$A2366,Sheet2!BZ:NM,$B2366,0)&lt;&gt;""),HLOOKUP(N$2+$A2366,Sheet2!BZ:NM,$B2366,0),"")</f>
        <v/>
      </c>
      <c r="O2366" t="str">
        <f>IF(OR(HLOOKUP(O$2+$A2366,Sheet2!CA:NN,$B2366,0),HLOOKUP(O$2+$A2366,Sheet2!CA:NN,$B2366,0)&lt;&gt;""),HLOOKUP(O$2+$A2366,Sheet2!CA:NN,$B2366,0),"")</f>
        <v/>
      </c>
      <c r="P2366" t="str">
        <f>IF(OR(HLOOKUP(P$2+$A2366,Sheet2!CB:NO,$B2366,0),HLOOKUP(P$2+$A2366,Sheet2!CB:NO,$B2366,0)&lt;&gt;""),HLOOKUP(P$2+$A2366,Sheet2!CB:NO,$B2366,0),"")</f>
        <v/>
      </c>
      <c r="Q2366" t="str">
        <f>IF(OR(HLOOKUP(Q$2+$A2366,Sheet2!CC:NO,$B2366,0),HLOOKUP(Q$2+$A2366,Sheet2!CC:NO,$B2366,0)&lt;&gt;""),HLOOKUP(Q$2+$A2366,Sheet2!CC:NO,$B2366,0),"")</f>
        <v/>
      </c>
    </row>
    <row r="2367" spans="1:17" x14ac:dyDescent="0.25">
      <c r="A2367" s="64">
        <f t="shared" si="291"/>
        <v>18</v>
      </c>
      <c r="B2367" s="64">
        <f t="shared" si="292"/>
        <v>241</v>
      </c>
      <c r="C2367" s="64">
        <f t="shared" si="293"/>
        <v>4</v>
      </c>
      <c r="D2367" s="64">
        <f t="shared" si="294"/>
        <v>237</v>
      </c>
      <c r="E2367" s="64">
        <f t="shared" si="295"/>
        <v>1181</v>
      </c>
      <c r="F2367" s="64" t="str">
        <f t="shared" si="288"/>
        <v/>
      </c>
      <c r="G2367" s="64" t="str">
        <f t="shared" si="289"/>
        <v/>
      </c>
      <c r="H2367" s="64" t="str">
        <f t="shared" si="290"/>
        <v/>
      </c>
      <c r="I2367" s="80" t="str">
        <f>IFERROR(VLOOKUP(D2367,Sheet2!A:B,2,0),"")</f>
        <v/>
      </c>
      <c r="J2367" s="64" t="str">
        <f>IFERROR(IF(I2367&lt;&gt;"",VLOOKUP(I2367,Sheet2!B:C,2,0),""),"")</f>
        <v/>
      </c>
      <c r="K2367" s="64" t="str">
        <f>IFERROR( IF(I2367&lt;&gt;"", HLOOKUP(L$2+$A2367,Sheet2!BX:NK,2,0),""),"")</f>
        <v/>
      </c>
      <c r="L2367" t="str">
        <f>IF(OR(HLOOKUP(L$2+$A2367,Sheet2!BX:NK,$B2367,0),HLOOKUP(L$2+$A2367,Sheet2!BX:NK,$B2367,0)&lt;&gt;""),HLOOKUP(L$2+$A2367,Sheet2!BX:NK,$B2367,0),"")</f>
        <v/>
      </c>
      <c r="M2367" t="str">
        <f>IF(OR(HLOOKUP(M$2+$A2367,Sheet2!BY:NL,$B2367,0),HLOOKUP(M$2+$A2367,Sheet2!BY:NL,$B2367,0)&lt;&gt;""),HLOOKUP(M$2+$A2367,Sheet2!BY:NL,$B2367,0),"")</f>
        <v/>
      </c>
      <c r="N2367" t="str">
        <f>IF(OR(HLOOKUP(N$2+$A2367,Sheet2!BZ:NM,$B2367,0),HLOOKUP(N$2+$A2367,Sheet2!BZ:NM,$B2367,0)&lt;&gt;""),HLOOKUP(N$2+$A2367,Sheet2!BZ:NM,$B2367,0),"")</f>
        <v/>
      </c>
      <c r="O2367" t="str">
        <f>IF(OR(HLOOKUP(O$2+$A2367,Sheet2!CA:NN,$B2367,0),HLOOKUP(O$2+$A2367,Sheet2!CA:NN,$B2367,0)&lt;&gt;""),HLOOKUP(O$2+$A2367,Sheet2!CA:NN,$B2367,0),"")</f>
        <v/>
      </c>
      <c r="P2367" t="str">
        <f>IF(OR(HLOOKUP(P$2+$A2367,Sheet2!CB:NO,$B2367,0),HLOOKUP(P$2+$A2367,Sheet2!CB:NO,$B2367,0)&lt;&gt;""),HLOOKUP(P$2+$A2367,Sheet2!CB:NO,$B2367,0),"")</f>
        <v/>
      </c>
      <c r="Q2367" t="str">
        <f>IF(OR(HLOOKUP(Q$2+$A2367,Sheet2!CC:NO,$B2367,0),HLOOKUP(Q$2+$A2367,Sheet2!CC:NO,$B2367,0)&lt;&gt;""),HLOOKUP(Q$2+$A2367,Sheet2!CC:NO,$B2367,0),"")</f>
        <v/>
      </c>
    </row>
    <row r="2368" spans="1:17" x14ac:dyDescent="0.25">
      <c r="A2368" s="64">
        <f t="shared" si="291"/>
        <v>24</v>
      </c>
      <c r="B2368" s="64">
        <f t="shared" si="292"/>
        <v>241</v>
      </c>
      <c r="C2368" s="64">
        <f t="shared" si="293"/>
        <v>5</v>
      </c>
      <c r="D2368" s="64">
        <f t="shared" si="294"/>
        <v>237</v>
      </c>
      <c r="E2368" s="64">
        <f t="shared" si="295"/>
        <v>1181</v>
      </c>
      <c r="F2368" s="64" t="str">
        <f t="shared" si="288"/>
        <v/>
      </c>
      <c r="G2368" s="64" t="str">
        <f t="shared" si="289"/>
        <v/>
      </c>
      <c r="H2368" s="64" t="str">
        <f t="shared" si="290"/>
        <v/>
      </c>
      <c r="I2368" s="80" t="str">
        <f>IFERROR(VLOOKUP(D2368,Sheet2!A:B,2,0),"")</f>
        <v/>
      </c>
      <c r="J2368" s="64" t="str">
        <f>IFERROR(IF(I2368&lt;&gt;"",VLOOKUP(I2368,Sheet2!B:C,2,0),""),"")</f>
        <v/>
      </c>
      <c r="K2368" s="64" t="str">
        <f>IFERROR( IF(I2368&lt;&gt;"", HLOOKUP(L$2+$A2368,Sheet2!BX:NK,2,0),""),"")</f>
        <v/>
      </c>
      <c r="L2368" t="str">
        <f>IF(OR(HLOOKUP(L$2+$A2368,Sheet2!BX:NK,$B2368,0),HLOOKUP(L$2+$A2368,Sheet2!BX:NK,$B2368,0)&lt;&gt;""),HLOOKUP(L$2+$A2368,Sheet2!BX:NK,$B2368,0),"")</f>
        <v/>
      </c>
      <c r="M2368" t="str">
        <f>IF(OR(HLOOKUP(M$2+$A2368,Sheet2!BY:NL,$B2368,0),HLOOKUP(M$2+$A2368,Sheet2!BY:NL,$B2368,0)&lt;&gt;""),HLOOKUP(M$2+$A2368,Sheet2!BY:NL,$B2368,0),"")</f>
        <v/>
      </c>
      <c r="N2368" t="str">
        <f>IF(OR(HLOOKUP(N$2+$A2368,Sheet2!BZ:NM,$B2368,0),HLOOKUP(N$2+$A2368,Sheet2!BZ:NM,$B2368,0)&lt;&gt;""),HLOOKUP(N$2+$A2368,Sheet2!BZ:NM,$B2368,0),"")</f>
        <v/>
      </c>
      <c r="O2368" t="str">
        <f>IF(OR(HLOOKUP(O$2+$A2368,Sheet2!CA:NN,$B2368,0),HLOOKUP(O$2+$A2368,Sheet2!CA:NN,$B2368,0)&lt;&gt;""),HLOOKUP(O$2+$A2368,Sheet2!CA:NN,$B2368,0),"")</f>
        <v/>
      </c>
      <c r="P2368" t="str">
        <f>IF(OR(HLOOKUP(P$2+$A2368,Sheet2!CB:NO,$B2368,0),HLOOKUP(P$2+$A2368,Sheet2!CB:NO,$B2368,0)&lt;&gt;""),HLOOKUP(P$2+$A2368,Sheet2!CB:NO,$B2368,0),"")</f>
        <v/>
      </c>
      <c r="Q2368" t="str">
        <f>IF(OR(HLOOKUP(Q$2+$A2368,Sheet2!CC:NO,$B2368,0),HLOOKUP(Q$2+$A2368,Sheet2!CC:NO,$B2368,0)&lt;&gt;""),HLOOKUP(Q$2+$A2368,Sheet2!CC:NO,$B2368,0),"")</f>
        <v/>
      </c>
    </row>
    <row r="2369" spans="1:17" x14ac:dyDescent="0.25">
      <c r="A2369" s="64">
        <f t="shared" si="291"/>
        <v>30</v>
      </c>
      <c r="B2369" s="64">
        <f t="shared" si="292"/>
        <v>241</v>
      </c>
      <c r="C2369" s="64">
        <f t="shared" si="293"/>
        <v>6</v>
      </c>
      <c r="D2369" s="64">
        <f t="shared" si="294"/>
        <v>237</v>
      </c>
      <c r="E2369" s="64">
        <f t="shared" si="295"/>
        <v>1181</v>
      </c>
      <c r="F2369" s="64" t="str">
        <f t="shared" si="288"/>
        <v/>
      </c>
      <c r="G2369" s="64" t="str">
        <f t="shared" si="289"/>
        <v/>
      </c>
      <c r="H2369" s="64" t="str">
        <f t="shared" si="290"/>
        <v/>
      </c>
      <c r="I2369" s="80" t="str">
        <f>IFERROR(VLOOKUP(D2369,Sheet2!A:B,2,0),"")</f>
        <v/>
      </c>
      <c r="J2369" s="64" t="str">
        <f>IFERROR(IF(I2369&lt;&gt;"",VLOOKUP(I2369,Sheet2!B:C,2,0),""),"")</f>
        <v/>
      </c>
      <c r="K2369" s="64" t="str">
        <f>IFERROR( IF(I2369&lt;&gt;"", HLOOKUP(L$2+$A2369,Sheet2!BX:NK,2,0),""),"")</f>
        <v/>
      </c>
      <c r="L2369" t="str">
        <f>IF(OR(HLOOKUP(L$2+$A2369,Sheet2!BX:NK,$B2369,0),HLOOKUP(L$2+$A2369,Sheet2!BX:NK,$B2369,0)&lt;&gt;""),HLOOKUP(L$2+$A2369,Sheet2!BX:NK,$B2369,0),"")</f>
        <v/>
      </c>
      <c r="M2369" t="str">
        <f>IF(OR(HLOOKUP(M$2+$A2369,Sheet2!BY:NL,$B2369,0),HLOOKUP(M$2+$A2369,Sheet2!BY:NL,$B2369,0)&lt;&gt;""),HLOOKUP(M$2+$A2369,Sheet2!BY:NL,$B2369,0),"")</f>
        <v/>
      </c>
      <c r="N2369" t="str">
        <f>IF(OR(HLOOKUP(N$2+$A2369,Sheet2!BZ:NM,$B2369,0),HLOOKUP(N$2+$A2369,Sheet2!BZ:NM,$B2369,0)&lt;&gt;""),HLOOKUP(N$2+$A2369,Sheet2!BZ:NM,$B2369,0),"")</f>
        <v/>
      </c>
      <c r="O2369" t="str">
        <f>IF(OR(HLOOKUP(O$2+$A2369,Sheet2!CA:NN,$B2369,0),HLOOKUP(O$2+$A2369,Sheet2!CA:NN,$B2369,0)&lt;&gt;""),HLOOKUP(O$2+$A2369,Sheet2!CA:NN,$B2369,0),"")</f>
        <v/>
      </c>
      <c r="P2369" t="str">
        <f>IF(OR(HLOOKUP(P$2+$A2369,Sheet2!CB:NO,$B2369,0),HLOOKUP(P$2+$A2369,Sheet2!CB:NO,$B2369,0)&lt;&gt;""),HLOOKUP(P$2+$A2369,Sheet2!CB:NO,$B2369,0),"")</f>
        <v/>
      </c>
      <c r="Q2369" t="str">
        <f>IF(OR(HLOOKUP(Q$2+$A2369,Sheet2!CC:NO,$B2369,0),HLOOKUP(Q$2+$A2369,Sheet2!CC:NO,$B2369,0)&lt;&gt;""),HLOOKUP(Q$2+$A2369,Sheet2!CC:NO,$B2369,0),"")</f>
        <v/>
      </c>
    </row>
    <row r="2370" spans="1:17" x14ac:dyDescent="0.25">
      <c r="A2370" s="64">
        <f t="shared" si="291"/>
        <v>36</v>
      </c>
      <c r="B2370" s="64">
        <f t="shared" si="292"/>
        <v>241</v>
      </c>
      <c r="C2370" s="64">
        <f t="shared" si="293"/>
        <v>7</v>
      </c>
      <c r="D2370" s="64">
        <f t="shared" si="294"/>
        <v>237</v>
      </c>
      <c r="E2370" s="64">
        <f t="shared" si="295"/>
        <v>1181</v>
      </c>
      <c r="F2370" s="64" t="str">
        <f t="shared" si="288"/>
        <v/>
      </c>
      <c r="G2370" s="64" t="str">
        <f t="shared" si="289"/>
        <v/>
      </c>
      <c r="H2370" s="64" t="str">
        <f t="shared" si="290"/>
        <v/>
      </c>
      <c r="I2370" s="80" t="str">
        <f>IFERROR(VLOOKUP(D2370,Sheet2!A:B,2,0),"")</f>
        <v/>
      </c>
      <c r="J2370" s="64" t="str">
        <f>IFERROR(IF(I2370&lt;&gt;"",VLOOKUP(I2370,Sheet2!B:C,2,0),""),"")</f>
        <v/>
      </c>
      <c r="K2370" s="64" t="str">
        <f>IFERROR( IF(I2370&lt;&gt;"", HLOOKUP(L$2+$A2370,Sheet2!BX:NK,2,0),""),"")</f>
        <v/>
      </c>
      <c r="L2370" t="str">
        <f>IF(OR(HLOOKUP(L$2+$A2370,Sheet2!BX:NK,$B2370,0),HLOOKUP(L$2+$A2370,Sheet2!BX:NK,$B2370,0)&lt;&gt;""),HLOOKUP(L$2+$A2370,Sheet2!BX:NK,$B2370,0),"")</f>
        <v/>
      </c>
      <c r="M2370" t="str">
        <f>IF(OR(HLOOKUP(M$2+$A2370,Sheet2!BY:NL,$B2370,0),HLOOKUP(M$2+$A2370,Sheet2!BY:NL,$B2370,0)&lt;&gt;""),HLOOKUP(M$2+$A2370,Sheet2!BY:NL,$B2370,0),"")</f>
        <v/>
      </c>
      <c r="N2370" t="str">
        <f>IF(OR(HLOOKUP(N$2+$A2370,Sheet2!BZ:NM,$B2370,0),HLOOKUP(N$2+$A2370,Sheet2!BZ:NM,$B2370,0)&lt;&gt;""),HLOOKUP(N$2+$A2370,Sheet2!BZ:NM,$B2370,0),"")</f>
        <v/>
      </c>
      <c r="O2370" t="str">
        <f>IF(OR(HLOOKUP(O$2+$A2370,Sheet2!CA:NN,$B2370,0),HLOOKUP(O$2+$A2370,Sheet2!CA:NN,$B2370,0)&lt;&gt;""),HLOOKUP(O$2+$A2370,Sheet2!CA:NN,$B2370,0),"")</f>
        <v/>
      </c>
      <c r="P2370" t="str">
        <f>IF(OR(HLOOKUP(P$2+$A2370,Sheet2!CB:NO,$B2370,0),HLOOKUP(P$2+$A2370,Sheet2!CB:NO,$B2370,0)&lt;&gt;""),HLOOKUP(P$2+$A2370,Sheet2!CB:NO,$B2370,0),"")</f>
        <v/>
      </c>
      <c r="Q2370" t="str">
        <f>IF(OR(HLOOKUP(Q$2+$A2370,Sheet2!CC:NO,$B2370,0),HLOOKUP(Q$2+$A2370,Sheet2!CC:NO,$B2370,0)&lt;&gt;""),HLOOKUP(Q$2+$A2370,Sheet2!CC:NO,$B2370,0),"")</f>
        <v/>
      </c>
    </row>
    <row r="2371" spans="1:17" x14ac:dyDescent="0.25">
      <c r="A2371" s="64">
        <f t="shared" si="291"/>
        <v>42</v>
      </c>
      <c r="B2371" s="64">
        <f t="shared" si="292"/>
        <v>241</v>
      </c>
      <c r="C2371" s="64">
        <f t="shared" si="293"/>
        <v>8</v>
      </c>
      <c r="D2371" s="64">
        <f t="shared" si="294"/>
        <v>237</v>
      </c>
      <c r="E2371" s="64">
        <f t="shared" si="295"/>
        <v>1181</v>
      </c>
      <c r="F2371" s="64" t="str">
        <f t="shared" si="288"/>
        <v/>
      </c>
      <c r="G2371" s="64" t="str">
        <f t="shared" si="289"/>
        <v/>
      </c>
      <c r="H2371" s="64" t="str">
        <f t="shared" si="290"/>
        <v/>
      </c>
      <c r="I2371" s="80" t="str">
        <f>IFERROR(VLOOKUP(D2371,Sheet2!A:B,2,0),"")</f>
        <v/>
      </c>
      <c r="J2371" s="64" t="str">
        <f>IFERROR(IF(I2371&lt;&gt;"",VLOOKUP(I2371,Sheet2!B:C,2,0),""),"")</f>
        <v/>
      </c>
      <c r="K2371" s="64" t="str">
        <f>IFERROR( IF(I2371&lt;&gt;"", HLOOKUP(L$2+$A2371,Sheet2!BX:NK,2,0),""),"")</f>
        <v/>
      </c>
      <c r="L2371" t="str">
        <f>IF(OR(HLOOKUP(L$2+$A2371,Sheet2!BX:NK,$B2371,0),HLOOKUP(L$2+$A2371,Sheet2!BX:NK,$B2371,0)&lt;&gt;""),HLOOKUP(L$2+$A2371,Sheet2!BX:NK,$B2371,0),"")</f>
        <v/>
      </c>
      <c r="M2371" t="str">
        <f>IF(OR(HLOOKUP(M$2+$A2371,Sheet2!BY:NL,$B2371,0),HLOOKUP(M$2+$A2371,Sheet2!BY:NL,$B2371,0)&lt;&gt;""),HLOOKUP(M$2+$A2371,Sheet2!BY:NL,$B2371,0),"")</f>
        <v/>
      </c>
      <c r="N2371" t="str">
        <f>IF(OR(HLOOKUP(N$2+$A2371,Sheet2!BZ:NM,$B2371,0),HLOOKUP(N$2+$A2371,Sheet2!BZ:NM,$B2371,0)&lt;&gt;""),HLOOKUP(N$2+$A2371,Sheet2!BZ:NM,$B2371,0),"")</f>
        <v/>
      </c>
      <c r="O2371" t="str">
        <f>IF(OR(HLOOKUP(O$2+$A2371,Sheet2!CA:NN,$B2371,0),HLOOKUP(O$2+$A2371,Sheet2!CA:NN,$B2371,0)&lt;&gt;""),HLOOKUP(O$2+$A2371,Sheet2!CA:NN,$B2371,0),"")</f>
        <v/>
      </c>
      <c r="P2371" t="str">
        <f>IF(OR(HLOOKUP(P$2+$A2371,Sheet2!CB:NO,$B2371,0),HLOOKUP(P$2+$A2371,Sheet2!CB:NO,$B2371,0)&lt;&gt;""),HLOOKUP(P$2+$A2371,Sheet2!CB:NO,$B2371,0),"")</f>
        <v/>
      </c>
      <c r="Q2371" t="str">
        <f>IF(OR(HLOOKUP(Q$2+$A2371,Sheet2!CC:NO,$B2371,0),HLOOKUP(Q$2+$A2371,Sheet2!CC:NO,$B2371,0)&lt;&gt;""),HLOOKUP(Q$2+$A2371,Sheet2!CC:NO,$B2371,0),"")</f>
        <v/>
      </c>
    </row>
    <row r="2372" spans="1:17" x14ac:dyDescent="0.25">
      <c r="A2372" s="64">
        <f t="shared" si="291"/>
        <v>48</v>
      </c>
      <c r="B2372" s="64">
        <f t="shared" si="292"/>
        <v>241</v>
      </c>
      <c r="C2372" s="64">
        <f t="shared" si="293"/>
        <v>9</v>
      </c>
      <c r="D2372" s="64">
        <f t="shared" si="294"/>
        <v>237</v>
      </c>
      <c r="E2372" s="64">
        <f t="shared" si="295"/>
        <v>1181</v>
      </c>
      <c r="F2372" s="64" t="str">
        <f t="shared" si="288"/>
        <v/>
      </c>
      <c r="G2372" s="64" t="str">
        <f t="shared" si="289"/>
        <v/>
      </c>
      <c r="H2372" s="64" t="str">
        <f t="shared" si="290"/>
        <v/>
      </c>
      <c r="I2372" s="80" t="str">
        <f>IFERROR(VLOOKUP(D2372,Sheet2!A:B,2,0),"")</f>
        <v/>
      </c>
      <c r="J2372" s="64" t="str">
        <f>IFERROR(IF(I2372&lt;&gt;"",VLOOKUP(I2372,Sheet2!B:C,2,0),""),"")</f>
        <v/>
      </c>
      <c r="K2372" s="64" t="str">
        <f>IFERROR( IF(I2372&lt;&gt;"", HLOOKUP(L$2+$A2372,Sheet2!BX:NK,2,0),""),"")</f>
        <v/>
      </c>
      <c r="L2372" t="str">
        <f>IF(OR(HLOOKUP(L$2+$A2372,Sheet2!BX:NK,$B2372,0),HLOOKUP(L$2+$A2372,Sheet2!BX:NK,$B2372,0)&lt;&gt;""),HLOOKUP(L$2+$A2372,Sheet2!BX:NK,$B2372,0),"")</f>
        <v/>
      </c>
      <c r="M2372" t="str">
        <f>IF(OR(HLOOKUP(M$2+$A2372,Sheet2!BY:NL,$B2372,0),HLOOKUP(M$2+$A2372,Sheet2!BY:NL,$B2372,0)&lt;&gt;""),HLOOKUP(M$2+$A2372,Sheet2!BY:NL,$B2372,0),"")</f>
        <v/>
      </c>
      <c r="N2372" t="str">
        <f>IF(OR(HLOOKUP(N$2+$A2372,Sheet2!BZ:NM,$B2372,0),HLOOKUP(N$2+$A2372,Sheet2!BZ:NM,$B2372,0)&lt;&gt;""),HLOOKUP(N$2+$A2372,Sheet2!BZ:NM,$B2372,0),"")</f>
        <v/>
      </c>
      <c r="O2372" t="str">
        <f>IF(OR(HLOOKUP(O$2+$A2372,Sheet2!CA:NN,$B2372,0),HLOOKUP(O$2+$A2372,Sheet2!CA:NN,$B2372,0)&lt;&gt;""),HLOOKUP(O$2+$A2372,Sheet2!CA:NN,$B2372,0),"")</f>
        <v/>
      </c>
      <c r="P2372" t="str">
        <f>IF(OR(HLOOKUP(P$2+$A2372,Sheet2!CB:NO,$B2372,0),HLOOKUP(P$2+$A2372,Sheet2!CB:NO,$B2372,0)&lt;&gt;""),HLOOKUP(P$2+$A2372,Sheet2!CB:NO,$B2372,0),"")</f>
        <v/>
      </c>
      <c r="Q2372" t="str">
        <f>IF(OR(HLOOKUP(Q$2+$A2372,Sheet2!CC:NO,$B2372,0),HLOOKUP(Q$2+$A2372,Sheet2!CC:NO,$B2372,0)&lt;&gt;""),HLOOKUP(Q$2+$A2372,Sheet2!CC:NO,$B2372,0),"")</f>
        <v/>
      </c>
    </row>
    <row r="2373" spans="1:17" x14ac:dyDescent="0.25">
      <c r="A2373" s="64">
        <f t="shared" si="291"/>
        <v>54</v>
      </c>
      <c r="B2373" s="64">
        <f t="shared" si="292"/>
        <v>241</v>
      </c>
      <c r="C2373" s="64">
        <f t="shared" si="293"/>
        <v>10</v>
      </c>
      <c r="D2373" s="64">
        <f t="shared" si="294"/>
        <v>237</v>
      </c>
      <c r="E2373" s="64">
        <f t="shared" si="295"/>
        <v>1181</v>
      </c>
      <c r="F2373" s="64" t="str">
        <f t="shared" ref="F2373:F2436" si="296">IFERROR(IF(I2373&lt;&gt;"",IF(LEFT(K2373,2)="1-",1,2),""),"")</f>
        <v/>
      </c>
      <c r="G2373" s="64" t="str">
        <f t="shared" ref="G2373:G2436" si="297">IFERROR(IF(I2373&lt;&gt;"",MONTH( RIGHT(K2373,LEN(K2373)-FIND("-",K2373))),""),"")</f>
        <v/>
      </c>
      <c r="H2373" s="64" t="str">
        <f t="shared" ref="H2373:H2436" si="298">IFERROR(IF(I2373&lt;&gt;"",YEAR( RIGHT(K2373,LEN(K2373)-FIND("-",K2373))),""),"")</f>
        <v/>
      </c>
      <c r="I2373" s="80" t="str">
        <f>IFERROR(VLOOKUP(D2373,Sheet2!A:B,2,0),"")</f>
        <v/>
      </c>
      <c r="J2373" s="64" t="str">
        <f>IFERROR(IF(I2373&lt;&gt;"",VLOOKUP(I2373,Sheet2!B:C,2,0),""),"")</f>
        <v/>
      </c>
      <c r="K2373" s="64" t="str">
        <f>IFERROR( IF(I2373&lt;&gt;"", HLOOKUP(L$2+$A2373,Sheet2!BX:NK,2,0),""),"")</f>
        <v/>
      </c>
      <c r="L2373" t="str">
        <f>IF(OR(HLOOKUP(L$2+$A2373,Sheet2!BX:NK,$B2373,0),HLOOKUP(L$2+$A2373,Sheet2!BX:NK,$B2373,0)&lt;&gt;""),HLOOKUP(L$2+$A2373,Sheet2!BX:NK,$B2373,0),"")</f>
        <v/>
      </c>
      <c r="M2373" t="str">
        <f>IF(OR(HLOOKUP(M$2+$A2373,Sheet2!BY:NL,$B2373,0),HLOOKUP(M$2+$A2373,Sheet2!BY:NL,$B2373,0)&lt;&gt;""),HLOOKUP(M$2+$A2373,Sheet2!BY:NL,$B2373,0),"")</f>
        <v/>
      </c>
      <c r="N2373" t="str">
        <f>IF(OR(HLOOKUP(N$2+$A2373,Sheet2!BZ:NM,$B2373,0),HLOOKUP(N$2+$A2373,Sheet2!BZ:NM,$B2373,0)&lt;&gt;""),HLOOKUP(N$2+$A2373,Sheet2!BZ:NM,$B2373,0),"")</f>
        <v/>
      </c>
      <c r="O2373" t="str">
        <f>IF(OR(HLOOKUP(O$2+$A2373,Sheet2!CA:NN,$B2373,0),HLOOKUP(O$2+$A2373,Sheet2!CA:NN,$B2373,0)&lt;&gt;""),HLOOKUP(O$2+$A2373,Sheet2!CA:NN,$B2373,0),"")</f>
        <v/>
      </c>
      <c r="P2373" t="str">
        <f>IF(OR(HLOOKUP(P$2+$A2373,Sheet2!CB:NO,$B2373,0),HLOOKUP(P$2+$A2373,Sheet2!CB:NO,$B2373,0)&lt;&gt;""),HLOOKUP(P$2+$A2373,Sheet2!CB:NO,$B2373,0),"")</f>
        <v/>
      </c>
      <c r="Q2373" t="str">
        <f>IF(OR(HLOOKUP(Q$2+$A2373,Sheet2!CC:NO,$B2373,0),HLOOKUP(Q$2+$A2373,Sheet2!CC:NO,$B2373,0)&lt;&gt;""),HLOOKUP(Q$2+$A2373,Sheet2!CC:NO,$B2373,0),"")</f>
        <v/>
      </c>
    </row>
    <row r="2374" spans="1:17" x14ac:dyDescent="0.25">
      <c r="A2374" s="64">
        <f t="shared" ref="A2374:A2437" si="299">IF(C2374&lt;&gt;1,A2373+6,0)</f>
        <v>0</v>
      </c>
      <c r="B2374" s="64">
        <f t="shared" ref="B2374:B2437" si="300">IF(C2374&lt;&gt;1,B2373,B2373+1)</f>
        <v>242</v>
      </c>
      <c r="C2374" s="64">
        <f t="shared" ref="C2374:C2437" si="301">IF($C$3-C2373=0,1,C2373+1)</f>
        <v>1</v>
      </c>
      <c r="D2374" s="64">
        <f t="shared" ref="D2374:D2437" si="302">IF(C2374=1,D2373+1,D2373)</f>
        <v>238</v>
      </c>
      <c r="E2374" s="64">
        <f t="shared" ref="E2374:E2437" si="303">IF(D2374&lt;&gt;D2373,E2373+5,E2373)</f>
        <v>1186</v>
      </c>
      <c r="F2374" s="64" t="str">
        <f t="shared" si="296"/>
        <v/>
      </c>
      <c r="G2374" s="64" t="str">
        <f t="shared" si="297"/>
        <v/>
      </c>
      <c r="H2374" s="64" t="str">
        <f t="shared" si="298"/>
        <v/>
      </c>
      <c r="I2374" s="80" t="str">
        <f>IFERROR(VLOOKUP(D2374,Sheet2!A:B,2,0),"")</f>
        <v/>
      </c>
      <c r="J2374" s="64" t="str">
        <f>IFERROR(IF(I2374&lt;&gt;"",VLOOKUP(I2374,Sheet2!B:C,2,0),""),"")</f>
        <v/>
      </c>
      <c r="K2374" s="64" t="str">
        <f>IFERROR( IF(I2374&lt;&gt;"", HLOOKUP(L$2+$A2374,Sheet2!BX:NK,2,0),""),"")</f>
        <v/>
      </c>
      <c r="L2374" t="str">
        <f>IF(OR(HLOOKUP(L$2+$A2374,Sheet2!BX:NK,$B2374,0),HLOOKUP(L$2+$A2374,Sheet2!BX:NK,$B2374,0)&lt;&gt;""),HLOOKUP(L$2+$A2374,Sheet2!BX:NK,$B2374,0),"")</f>
        <v/>
      </c>
      <c r="M2374" t="str">
        <f>IF(OR(HLOOKUP(M$2+$A2374,Sheet2!BY:NL,$B2374,0),HLOOKUP(M$2+$A2374,Sheet2!BY:NL,$B2374,0)&lt;&gt;""),HLOOKUP(M$2+$A2374,Sheet2!BY:NL,$B2374,0),"")</f>
        <v/>
      </c>
      <c r="N2374" t="str">
        <f>IF(OR(HLOOKUP(N$2+$A2374,Sheet2!BZ:NM,$B2374,0),HLOOKUP(N$2+$A2374,Sheet2!BZ:NM,$B2374,0)&lt;&gt;""),HLOOKUP(N$2+$A2374,Sheet2!BZ:NM,$B2374,0),"")</f>
        <v/>
      </c>
      <c r="O2374" t="str">
        <f>IF(OR(HLOOKUP(O$2+$A2374,Sheet2!CA:NN,$B2374,0),HLOOKUP(O$2+$A2374,Sheet2!CA:NN,$B2374,0)&lt;&gt;""),HLOOKUP(O$2+$A2374,Sheet2!CA:NN,$B2374,0),"")</f>
        <v/>
      </c>
      <c r="P2374" t="str">
        <f>IF(OR(HLOOKUP(P$2+$A2374,Sheet2!CB:NO,$B2374,0),HLOOKUP(P$2+$A2374,Sheet2!CB:NO,$B2374,0)&lt;&gt;""),HLOOKUP(P$2+$A2374,Sheet2!CB:NO,$B2374,0),"")</f>
        <v/>
      </c>
      <c r="Q2374" t="str">
        <f>IF(OR(HLOOKUP(Q$2+$A2374,Sheet2!CC:NO,$B2374,0),HLOOKUP(Q$2+$A2374,Sheet2!CC:NO,$B2374,0)&lt;&gt;""),HLOOKUP(Q$2+$A2374,Sheet2!CC:NO,$B2374,0),"")</f>
        <v/>
      </c>
    </row>
    <row r="2375" spans="1:17" x14ac:dyDescent="0.25">
      <c r="A2375" s="64">
        <f t="shared" si="299"/>
        <v>6</v>
      </c>
      <c r="B2375" s="64">
        <f t="shared" si="300"/>
        <v>242</v>
      </c>
      <c r="C2375" s="64">
        <f t="shared" si="301"/>
        <v>2</v>
      </c>
      <c r="D2375" s="64">
        <f t="shared" si="302"/>
        <v>238</v>
      </c>
      <c r="E2375" s="64">
        <f t="shared" si="303"/>
        <v>1186</v>
      </c>
      <c r="F2375" s="64" t="str">
        <f t="shared" si="296"/>
        <v/>
      </c>
      <c r="G2375" s="64" t="str">
        <f t="shared" si="297"/>
        <v/>
      </c>
      <c r="H2375" s="64" t="str">
        <f t="shared" si="298"/>
        <v/>
      </c>
      <c r="I2375" s="80" t="str">
        <f>IFERROR(VLOOKUP(D2375,Sheet2!A:B,2,0),"")</f>
        <v/>
      </c>
      <c r="J2375" s="64" t="str">
        <f>IFERROR(IF(I2375&lt;&gt;"",VLOOKUP(I2375,Sheet2!B:C,2,0),""),"")</f>
        <v/>
      </c>
      <c r="K2375" s="64" t="str">
        <f>IFERROR( IF(I2375&lt;&gt;"", HLOOKUP(L$2+$A2375,Sheet2!BX:NK,2,0),""),"")</f>
        <v/>
      </c>
      <c r="L2375" t="str">
        <f>IF(OR(HLOOKUP(L$2+$A2375,Sheet2!BX:NK,$B2375,0),HLOOKUP(L$2+$A2375,Sheet2!BX:NK,$B2375,0)&lt;&gt;""),HLOOKUP(L$2+$A2375,Sheet2!BX:NK,$B2375,0),"")</f>
        <v/>
      </c>
      <c r="M2375" t="str">
        <f>IF(OR(HLOOKUP(M$2+$A2375,Sheet2!BY:NL,$B2375,0),HLOOKUP(M$2+$A2375,Sheet2!BY:NL,$B2375,0)&lt;&gt;""),HLOOKUP(M$2+$A2375,Sheet2!BY:NL,$B2375,0),"")</f>
        <v/>
      </c>
      <c r="N2375" t="str">
        <f>IF(OR(HLOOKUP(N$2+$A2375,Sheet2!BZ:NM,$B2375,0),HLOOKUP(N$2+$A2375,Sheet2!BZ:NM,$B2375,0)&lt;&gt;""),HLOOKUP(N$2+$A2375,Sheet2!BZ:NM,$B2375,0),"")</f>
        <v/>
      </c>
      <c r="O2375" t="str">
        <f>IF(OR(HLOOKUP(O$2+$A2375,Sheet2!CA:NN,$B2375,0),HLOOKUP(O$2+$A2375,Sheet2!CA:NN,$B2375,0)&lt;&gt;""),HLOOKUP(O$2+$A2375,Sheet2!CA:NN,$B2375,0),"")</f>
        <v/>
      </c>
      <c r="P2375" t="str">
        <f>IF(OR(HLOOKUP(P$2+$A2375,Sheet2!CB:NO,$B2375,0),HLOOKUP(P$2+$A2375,Sheet2!CB:NO,$B2375,0)&lt;&gt;""),HLOOKUP(P$2+$A2375,Sheet2!CB:NO,$B2375,0),"")</f>
        <v/>
      </c>
      <c r="Q2375" t="str">
        <f>IF(OR(HLOOKUP(Q$2+$A2375,Sheet2!CC:NO,$B2375,0),HLOOKUP(Q$2+$A2375,Sheet2!CC:NO,$B2375,0)&lt;&gt;""),HLOOKUP(Q$2+$A2375,Sheet2!CC:NO,$B2375,0),"")</f>
        <v/>
      </c>
    </row>
    <row r="2376" spans="1:17" x14ac:dyDescent="0.25">
      <c r="A2376" s="64">
        <f t="shared" si="299"/>
        <v>12</v>
      </c>
      <c r="B2376" s="64">
        <f t="shared" si="300"/>
        <v>242</v>
      </c>
      <c r="C2376" s="64">
        <f t="shared" si="301"/>
        <v>3</v>
      </c>
      <c r="D2376" s="64">
        <f t="shared" si="302"/>
        <v>238</v>
      </c>
      <c r="E2376" s="64">
        <f t="shared" si="303"/>
        <v>1186</v>
      </c>
      <c r="F2376" s="64" t="str">
        <f t="shared" si="296"/>
        <v/>
      </c>
      <c r="G2376" s="64" t="str">
        <f t="shared" si="297"/>
        <v/>
      </c>
      <c r="H2376" s="64" t="str">
        <f t="shared" si="298"/>
        <v/>
      </c>
      <c r="I2376" s="80" t="str">
        <f>IFERROR(VLOOKUP(D2376,Sheet2!A:B,2,0),"")</f>
        <v/>
      </c>
      <c r="J2376" s="64" t="str">
        <f>IFERROR(IF(I2376&lt;&gt;"",VLOOKUP(I2376,Sheet2!B:C,2,0),""),"")</f>
        <v/>
      </c>
      <c r="K2376" s="64" t="str">
        <f>IFERROR( IF(I2376&lt;&gt;"", HLOOKUP(L$2+$A2376,Sheet2!BX:NK,2,0),""),"")</f>
        <v/>
      </c>
      <c r="L2376" t="str">
        <f>IF(OR(HLOOKUP(L$2+$A2376,Sheet2!BX:NK,$B2376,0),HLOOKUP(L$2+$A2376,Sheet2!BX:NK,$B2376,0)&lt;&gt;""),HLOOKUP(L$2+$A2376,Sheet2!BX:NK,$B2376,0),"")</f>
        <v/>
      </c>
      <c r="M2376" t="str">
        <f>IF(OR(HLOOKUP(M$2+$A2376,Sheet2!BY:NL,$B2376,0),HLOOKUP(M$2+$A2376,Sheet2!BY:NL,$B2376,0)&lt;&gt;""),HLOOKUP(M$2+$A2376,Sheet2!BY:NL,$B2376,0),"")</f>
        <v/>
      </c>
      <c r="N2376" t="str">
        <f>IF(OR(HLOOKUP(N$2+$A2376,Sheet2!BZ:NM,$B2376,0),HLOOKUP(N$2+$A2376,Sheet2!BZ:NM,$B2376,0)&lt;&gt;""),HLOOKUP(N$2+$A2376,Sheet2!BZ:NM,$B2376,0),"")</f>
        <v/>
      </c>
      <c r="O2376" t="str">
        <f>IF(OR(HLOOKUP(O$2+$A2376,Sheet2!CA:NN,$B2376,0),HLOOKUP(O$2+$A2376,Sheet2!CA:NN,$B2376,0)&lt;&gt;""),HLOOKUP(O$2+$A2376,Sheet2!CA:NN,$B2376,0),"")</f>
        <v/>
      </c>
      <c r="P2376" t="str">
        <f>IF(OR(HLOOKUP(P$2+$A2376,Sheet2!CB:NO,$B2376,0),HLOOKUP(P$2+$A2376,Sheet2!CB:NO,$B2376,0)&lt;&gt;""),HLOOKUP(P$2+$A2376,Sheet2!CB:NO,$B2376,0),"")</f>
        <v/>
      </c>
      <c r="Q2376" t="str">
        <f>IF(OR(HLOOKUP(Q$2+$A2376,Sheet2!CC:NO,$B2376,0),HLOOKUP(Q$2+$A2376,Sheet2!CC:NO,$B2376,0)&lt;&gt;""),HLOOKUP(Q$2+$A2376,Sheet2!CC:NO,$B2376,0),"")</f>
        <v/>
      </c>
    </row>
    <row r="2377" spans="1:17" x14ac:dyDescent="0.25">
      <c r="A2377" s="64">
        <f t="shared" si="299"/>
        <v>18</v>
      </c>
      <c r="B2377" s="64">
        <f t="shared" si="300"/>
        <v>242</v>
      </c>
      <c r="C2377" s="64">
        <f t="shared" si="301"/>
        <v>4</v>
      </c>
      <c r="D2377" s="64">
        <f t="shared" si="302"/>
        <v>238</v>
      </c>
      <c r="E2377" s="64">
        <f t="shared" si="303"/>
        <v>1186</v>
      </c>
      <c r="F2377" s="64" t="str">
        <f t="shared" si="296"/>
        <v/>
      </c>
      <c r="G2377" s="64" t="str">
        <f t="shared" si="297"/>
        <v/>
      </c>
      <c r="H2377" s="64" t="str">
        <f t="shared" si="298"/>
        <v/>
      </c>
      <c r="I2377" s="80" t="str">
        <f>IFERROR(VLOOKUP(D2377,Sheet2!A:B,2,0),"")</f>
        <v/>
      </c>
      <c r="J2377" s="64" t="str">
        <f>IFERROR(IF(I2377&lt;&gt;"",VLOOKUP(I2377,Sheet2!B:C,2,0),""),"")</f>
        <v/>
      </c>
      <c r="K2377" s="64" t="str">
        <f>IFERROR( IF(I2377&lt;&gt;"", HLOOKUP(L$2+$A2377,Sheet2!BX:NK,2,0),""),"")</f>
        <v/>
      </c>
      <c r="L2377" t="str">
        <f>IF(OR(HLOOKUP(L$2+$A2377,Sheet2!BX:NK,$B2377,0),HLOOKUP(L$2+$A2377,Sheet2!BX:NK,$B2377,0)&lt;&gt;""),HLOOKUP(L$2+$A2377,Sheet2!BX:NK,$B2377,0),"")</f>
        <v/>
      </c>
      <c r="M2377" t="str">
        <f>IF(OR(HLOOKUP(M$2+$A2377,Sheet2!BY:NL,$B2377,0),HLOOKUP(M$2+$A2377,Sheet2!BY:NL,$B2377,0)&lt;&gt;""),HLOOKUP(M$2+$A2377,Sheet2!BY:NL,$B2377,0),"")</f>
        <v/>
      </c>
      <c r="N2377" t="str">
        <f>IF(OR(HLOOKUP(N$2+$A2377,Sheet2!BZ:NM,$B2377,0),HLOOKUP(N$2+$A2377,Sheet2!BZ:NM,$B2377,0)&lt;&gt;""),HLOOKUP(N$2+$A2377,Sheet2!BZ:NM,$B2377,0),"")</f>
        <v/>
      </c>
      <c r="O2377" t="str">
        <f>IF(OR(HLOOKUP(O$2+$A2377,Sheet2!CA:NN,$B2377,0),HLOOKUP(O$2+$A2377,Sheet2!CA:NN,$B2377,0)&lt;&gt;""),HLOOKUP(O$2+$A2377,Sheet2!CA:NN,$B2377,0),"")</f>
        <v/>
      </c>
      <c r="P2377" t="str">
        <f>IF(OR(HLOOKUP(P$2+$A2377,Sheet2!CB:NO,$B2377,0),HLOOKUP(P$2+$A2377,Sheet2!CB:NO,$B2377,0)&lt;&gt;""),HLOOKUP(P$2+$A2377,Sheet2!CB:NO,$B2377,0),"")</f>
        <v/>
      </c>
      <c r="Q2377" t="str">
        <f>IF(OR(HLOOKUP(Q$2+$A2377,Sheet2!CC:NO,$B2377,0),HLOOKUP(Q$2+$A2377,Sheet2!CC:NO,$B2377,0)&lt;&gt;""),HLOOKUP(Q$2+$A2377,Sheet2!CC:NO,$B2377,0),"")</f>
        <v/>
      </c>
    </row>
    <row r="2378" spans="1:17" x14ac:dyDescent="0.25">
      <c r="A2378" s="64">
        <f t="shared" si="299"/>
        <v>24</v>
      </c>
      <c r="B2378" s="64">
        <f t="shared" si="300"/>
        <v>242</v>
      </c>
      <c r="C2378" s="64">
        <f t="shared" si="301"/>
        <v>5</v>
      </c>
      <c r="D2378" s="64">
        <f t="shared" si="302"/>
        <v>238</v>
      </c>
      <c r="E2378" s="64">
        <f t="shared" si="303"/>
        <v>1186</v>
      </c>
      <c r="F2378" s="64" t="str">
        <f t="shared" si="296"/>
        <v/>
      </c>
      <c r="G2378" s="64" t="str">
        <f t="shared" si="297"/>
        <v/>
      </c>
      <c r="H2378" s="64" t="str">
        <f t="shared" si="298"/>
        <v/>
      </c>
      <c r="I2378" s="80" t="str">
        <f>IFERROR(VLOOKUP(D2378,Sheet2!A:B,2,0),"")</f>
        <v/>
      </c>
      <c r="J2378" s="64" t="str">
        <f>IFERROR(IF(I2378&lt;&gt;"",VLOOKUP(I2378,Sheet2!B:C,2,0),""),"")</f>
        <v/>
      </c>
      <c r="K2378" s="64" t="str">
        <f>IFERROR( IF(I2378&lt;&gt;"", HLOOKUP(L$2+$A2378,Sheet2!BX:NK,2,0),""),"")</f>
        <v/>
      </c>
      <c r="L2378" t="str">
        <f>IF(OR(HLOOKUP(L$2+$A2378,Sheet2!BX:NK,$B2378,0),HLOOKUP(L$2+$A2378,Sheet2!BX:NK,$B2378,0)&lt;&gt;""),HLOOKUP(L$2+$A2378,Sheet2!BX:NK,$B2378,0),"")</f>
        <v/>
      </c>
      <c r="M2378" t="str">
        <f>IF(OR(HLOOKUP(M$2+$A2378,Sheet2!BY:NL,$B2378,0),HLOOKUP(M$2+$A2378,Sheet2!BY:NL,$B2378,0)&lt;&gt;""),HLOOKUP(M$2+$A2378,Sheet2!BY:NL,$B2378,0),"")</f>
        <v/>
      </c>
      <c r="N2378" t="str">
        <f>IF(OR(HLOOKUP(N$2+$A2378,Sheet2!BZ:NM,$B2378,0),HLOOKUP(N$2+$A2378,Sheet2!BZ:NM,$B2378,0)&lt;&gt;""),HLOOKUP(N$2+$A2378,Sheet2!BZ:NM,$B2378,0),"")</f>
        <v/>
      </c>
      <c r="O2378" t="str">
        <f>IF(OR(HLOOKUP(O$2+$A2378,Sheet2!CA:NN,$B2378,0),HLOOKUP(O$2+$A2378,Sheet2!CA:NN,$B2378,0)&lt;&gt;""),HLOOKUP(O$2+$A2378,Sheet2!CA:NN,$B2378,0),"")</f>
        <v/>
      </c>
      <c r="P2378" t="str">
        <f>IF(OR(HLOOKUP(P$2+$A2378,Sheet2!CB:NO,$B2378,0),HLOOKUP(P$2+$A2378,Sheet2!CB:NO,$B2378,0)&lt;&gt;""),HLOOKUP(P$2+$A2378,Sheet2!CB:NO,$B2378,0),"")</f>
        <v/>
      </c>
      <c r="Q2378" t="str">
        <f>IF(OR(HLOOKUP(Q$2+$A2378,Sheet2!CC:NO,$B2378,0),HLOOKUP(Q$2+$A2378,Sheet2!CC:NO,$B2378,0)&lt;&gt;""),HLOOKUP(Q$2+$A2378,Sheet2!CC:NO,$B2378,0),"")</f>
        <v/>
      </c>
    </row>
    <row r="2379" spans="1:17" x14ac:dyDescent="0.25">
      <c r="A2379" s="64">
        <f t="shared" si="299"/>
        <v>30</v>
      </c>
      <c r="B2379" s="64">
        <f t="shared" si="300"/>
        <v>242</v>
      </c>
      <c r="C2379" s="64">
        <f t="shared" si="301"/>
        <v>6</v>
      </c>
      <c r="D2379" s="64">
        <f t="shared" si="302"/>
        <v>238</v>
      </c>
      <c r="E2379" s="64">
        <f t="shared" si="303"/>
        <v>1186</v>
      </c>
      <c r="F2379" s="64" t="str">
        <f t="shared" si="296"/>
        <v/>
      </c>
      <c r="G2379" s="64" t="str">
        <f t="shared" si="297"/>
        <v/>
      </c>
      <c r="H2379" s="64" t="str">
        <f t="shared" si="298"/>
        <v/>
      </c>
      <c r="I2379" s="80" t="str">
        <f>IFERROR(VLOOKUP(D2379,Sheet2!A:B,2,0),"")</f>
        <v/>
      </c>
      <c r="J2379" s="64" t="str">
        <f>IFERROR(IF(I2379&lt;&gt;"",VLOOKUP(I2379,Sheet2!B:C,2,0),""),"")</f>
        <v/>
      </c>
      <c r="K2379" s="64" t="str">
        <f>IFERROR( IF(I2379&lt;&gt;"", HLOOKUP(L$2+$A2379,Sheet2!BX:NK,2,0),""),"")</f>
        <v/>
      </c>
      <c r="L2379" t="str">
        <f>IF(OR(HLOOKUP(L$2+$A2379,Sheet2!BX:NK,$B2379,0),HLOOKUP(L$2+$A2379,Sheet2!BX:NK,$B2379,0)&lt;&gt;""),HLOOKUP(L$2+$A2379,Sheet2!BX:NK,$B2379,0),"")</f>
        <v/>
      </c>
      <c r="M2379" t="str">
        <f>IF(OR(HLOOKUP(M$2+$A2379,Sheet2!BY:NL,$B2379,0),HLOOKUP(M$2+$A2379,Sheet2!BY:NL,$B2379,0)&lt;&gt;""),HLOOKUP(M$2+$A2379,Sheet2!BY:NL,$B2379,0),"")</f>
        <v/>
      </c>
      <c r="N2379" t="str">
        <f>IF(OR(HLOOKUP(N$2+$A2379,Sheet2!BZ:NM,$B2379,0),HLOOKUP(N$2+$A2379,Sheet2!BZ:NM,$B2379,0)&lt;&gt;""),HLOOKUP(N$2+$A2379,Sheet2!BZ:NM,$B2379,0),"")</f>
        <v/>
      </c>
      <c r="O2379" t="str">
        <f>IF(OR(HLOOKUP(O$2+$A2379,Sheet2!CA:NN,$B2379,0),HLOOKUP(O$2+$A2379,Sheet2!CA:NN,$B2379,0)&lt;&gt;""),HLOOKUP(O$2+$A2379,Sheet2!CA:NN,$B2379,0),"")</f>
        <v/>
      </c>
      <c r="P2379" t="str">
        <f>IF(OR(HLOOKUP(P$2+$A2379,Sheet2!CB:NO,$B2379,0),HLOOKUP(P$2+$A2379,Sheet2!CB:NO,$B2379,0)&lt;&gt;""),HLOOKUP(P$2+$A2379,Sheet2!CB:NO,$B2379,0),"")</f>
        <v/>
      </c>
      <c r="Q2379" t="str">
        <f>IF(OR(HLOOKUP(Q$2+$A2379,Sheet2!CC:NO,$B2379,0),HLOOKUP(Q$2+$A2379,Sheet2!CC:NO,$B2379,0)&lt;&gt;""),HLOOKUP(Q$2+$A2379,Sheet2!CC:NO,$B2379,0),"")</f>
        <v/>
      </c>
    </row>
    <row r="2380" spans="1:17" x14ac:dyDescent="0.25">
      <c r="A2380" s="64">
        <f t="shared" si="299"/>
        <v>36</v>
      </c>
      <c r="B2380" s="64">
        <f t="shared" si="300"/>
        <v>242</v>
      </c>
      <c r="C2380" s="64">
        <f t="shared" si="301"/>
        <v>7</v>
      </c>
      <c r="D2380" s="64">
        <f t="shared" si="302"/>
        <v>238</v>
      </c>
      <c r="E2380" s="64">
        <f t="shared" si="303"/>
        <v>1186</v>
      </c>
      <c r="F2380" s="64" t="str">
        <f t="shared" si="296"/>
        <v/>
      </c>
      <c r="G2380" s="64" t="str">
        <f t="shared" si="297"/>
        <v/>
      </c>
      <c r="H2380" s="64" t="str">
        <f t="shared" si="298"/>
        <v/>
      </c>
      <c r="I2380" s="80" t="str">
        <f>IFERROR(VLOOKUP(D2380,Sheet2!A:B,2,0),"")</f>
        <v/>
      </c>
      <c r="J2380" s="64" t="str">
        <f>IFERROR(IF(I2380&lt;&gt;"",VLOOKUP(I2380,Sheet2!B:C,2,0),""),"")</f>
        <v/>
      </c>
      <c r="K2380" s="64" t="str">
        <f>IFERROR( IF(I2380&lt;&gt;"", HLOOKUP(L$2+$A2380,Sheet2!BX:NK,2,0),""),"")</f>
        <v/>
      </c>
      <c r="L2380" t="str">
        <f>IF(OR(HLOOKUP(L$2+$A2380,Sheet2!BX:NK,$B2380,0),HLOOKUP(L$2+$A2380,Sheet2!BX:NK,$B2380,0)&lt;&gt;""),HLOOKUP(L$2+$A2380,Sheet2!BX:NK,$B2380,0),"")</f>
        <v/>
      </c>
      <c r="M2380" t="str">
        <f>IF(OR(HLOOKUP(M$2+$A2380,Sheet2!BY:NL,$B2380,0),HLOOKUP(M$2+$A2380,Sheet2!BY:NL,$B2380,0)&lt;&gt;""),HLOOKUP(M$2+$A2380,Sheet2!BY:NL,$B2380,0),"")</f>
        <v/>
      </c>
      <c r="N2380" t="str">
        <f>IF(OR(HLOOKUP(N$2+$A2380,Sheet2!BZ:NM,$B2380,0),HLOOKUP(N$2+$A2380,Sheet2!BZ:NM,$B2380,0)&lt;&gt;""),HLOOKUP(N$2+$A2380,Sheet2!BZ:NM,$B2380,0),"")</f>
        <v/>
      </c>
      <c r="O2380" t="str">
        <f>IF(OR(HLOOKUP(O$2+$A2380,Sheet2!CA:NN,$B2380,0),HLOOKUP(O$2+$A2380,Sheet2!CA:NN,$B2380,0)&lt;&gt;""),HLOOKUP(O$2+$A2380,Sheet2!CA:NN,$B2380,0),"")</f>
        <v/>
      </c>
      <c r="P2380" t="str">
        <f>IF(OR(HLOOKUP(P$2+$A2380,Sheet2!CB:NO,$B2380,0),HLOOKUP(P$2+$A2380,Sheet2!CB:NO,$B2380,0)&lt;&gt;""),HLOOKUP(P$2+$A2380,Sheet2!CB:NO,$B2380,0),"")</f>
        <v/>
      </c>
      <c r="Q2380" t="str">
        <f>IF(OR(HLOOKUP(Q$2+$A2380,Sheet2!CC:NO,$B2380,0),HLOOKUP(Q$2+$A2380,Sheet2!CC:NO,$B2380,0)&lt;&gt;""),HLOOKUP(Q$2+$A2380,Sheet2!CC:NO,$B2380,0),"")</f>
        <v/>
      </c>
    </row>
    <row r="2381" spans="1:17" x14ac:dyDescent="0.25">
      <c r="A2381" s="64">
        <f t="shared" si="299"/>
        <v>42</v>
      </c>
      <c r="B2381" s="64">
        <f t="shared" si="300"/>
        <v>242</v>
      </c>
      <c r="C2381" s="64">
        <f t="shared" si="301"/>
        <v>8</v>
      </c>
      <c r="D2381" s="64">
        <f t="shared" si="302"/>
        <v>238</v>
      </c>
      <c r="E2381" s="64">
        <f t="shared" si="303"/>
        <v>1186</v>
      </c>
      <c r="F2381" s="64" t="str">
        <f t="shared" si="296"/>
        <v/>
      </c>
      <c r="G2381" s="64" t="str">
        <f t="shared" si="297"/>
        <v/>
      </c>
      <c r="H2381" s="64" t="str">
        <f t="shared" si="298"/>
        <v/>
      </c>
      <c r="I2381" s="80" t="str">
        <f>IFERROR(VLOOKUP(D2381,Sheet2!A:B,2,0),"")</f>
        <v/>
      </c>
      <c r="J2381" s="64" t="str">
        <f>IFERROR(IF(I2381&lt;&gt;"",VLOOKUP(I2381,Sheet2!B:C,2,0),""),"")</f>
        <v/>
      </c>
      <c r="K2381" s="64" t="str">
        <f>IFERROR( IF(I2381&lt;&gt;"", HLOOKUP(L$2+$A2381,Sheet2!BX:NK,2,0),""),"")</f>
        <v/>
      </c>
      <c r="L2381" t="str">
        <f>IF(OR(HLOOKUP(L$2+$A2381,Sheet2!BX:NK,$B2381,0),HLOOKUP(L$2+$A2381,Sheet2!BX:NK,$B2381,0)&lt;&gt;""),HLOOKUP(L$2+$A2381,Sheet2!BX:NK,$B2381,0),"")</f>
        <v/>
      </c>
      <c r="M2381" t="str">
        <f>IF(OR(HLOOKUP(M$2+$A2381,Sheet2!BY:NL,$B2381,0),HLOOKUP(M$2+$A2381,Sheet2!BY:NL,$B2381,0)&lt;&gt;""),HLOOKUP(M$2+$A2381,Sheet2!BY:NL,$B2381,0),"")</f>
        <v/>
      </c>
      <c r="N2381" t="str">
        <f>IF(OR(HLOOKUP(N$2+$A2381,Sheet2!BZ:NM,$B2381,0),HLOOKUP(N$2+$A2381,Sheet2!BZ:NM,$B2381,0)&lt;&gt;""),HLOOKUP(N$2+$A2381,Sheet2!BZ:NM,$B2381,0),"")</f>
        <v/>
      </c>
      <c r="O2381" t="str">
        <f>IF(OR(HLOOKUP(O$2+$A2381,Sheet2!CA:NN,$B2381,0),HLOOKUP(O$2+$A2381,Sheet2!CA:NN,$B2381,0)&lt;&gt;""),HLOOKUP(O$2+$A2381,Sheet2!CA:NN,$B2381,0),"")</f>
        <v/>
      </c>
      <c r="P2381" t="str">
        <f>IF(OR(HLOOKUP(P$2+$A2381,Sheet2!CB:NO,$B2381,0),HLOOKUP(P$2+$A2381,Sheet2!CB:NO,$B2381,0)&lt;&gt;""),HLOOKUP(P$2+$A2381,Sheet2!CB:NO,$B2381,0),"")</f>
        <v/>
      </c>
      <c r="Q2381" t="str">
        <f>IF(OR(HLOOKUP(Q$2+$A2381,Sheet2!CC:NO,$B2381,0),HLOOKUP(Q$2+$A2381,Sheet2!CC:NO,$B2381,0)&lt;&gt;""),HLOOKUP(Q$2+$A2381,Sheet2!CC:NO,$B2381,0),"")</f>
        <v/>
      </c>
    </row>
    <row r="2382" spans="1:17" x14ac:dyDescent="0.25">
      <c r="A2382" s="64">
        <f t="shared" si="299"/>
        <v>48</v>
      </c>
      <c r="B2382" s="64">
        <f t="shared" si="300"/>
        <v>242</v>
      </c>
      <c r="C2382" s="64">
        <f t="shared" si="301"/>
        <v>9</v>
      </c>
      <c r="D2382" s="64">
        <f t="shared" si="302"/>
        <v>238</v>
      </c>
      <c r="E2382" s="64">
        <f t="shared" si="303"/>
        <v>1186</v>
      </c>
      <c r="F2382" s="64" t="str">
        <f t="shared" si="296"/>
        <v/>
      </c>
      <c r="G2382" s="64" t="str">
        <f t="shared" si="297"/>
        <v/>
      </c>
      <c r="H2382" s="64" t="str">
        <f t="shared" si="298"/>
        <v/>
      </c>
      <c r="I2382" s="80" t="str">
        <f>IFERROR(VLOOKUP(D2382,Sheet2!A:B,2,0),"")</f>
        <v/>
      </c>
      <c r="J2382" s="64" t="str">
        <f>IFERROR(IF(I2382&lt;&gt;"",VLOOKUP(I2382,Sheet2!B:C,2,0),""),"")</f>
        <v/>
      </c>
      <c r="K2382" s="64" t="str">
        <f>IFERROR( IF(I2382&lt;&gt;"", HLOOKUP(L$2+$A2382,Sheet2!BX:NK,2,0),""),"")</f>
        <v/>
      </c>
      <c r="L2382" t="str">
        <f>IF(OR(HLOOKUP(L$2+$A2382,Sheet2!BX:NK,$B2382,0),HLOOKUP(L$2+$A2382,Sheet2!BX:NK,$B2382,0)&lt;&gt;""),HLOOKUP(L$2+$A2382,Sheet2!BX:NK,$B2382,0),"")</f>
        <v/>
      </c>
      <c r="M2382" t="str">
        <f>IF(OR(HLOOKUP(M$2+$A2382,Sheet2!BY:NL,$B2382,0),HLOOKUP(M$2+$A2382,Sheet2!BY:NL,$B2382,0)&lt;&gt;""),HLOOKUP(M$2+$A2382,Sheet2!BY:NL,$B2382,0),"")</f>
        <v/>
      </c>
      <c r="N2382" t="str">
        <f>IF(OR(HLOOKUP(N$2+$A2382,Sheet2!BZ:NM,$B2382,0),HLOOKUP(N$2+$A2382,Sheet2!BZ:NM,$B2382,0)&lt;&gt;""),HLOOKUP(N$2+$A2382,Sheet2!BZ:NM,$B2382,0),"")</f>
        <v/>
      </c>
      <c r="O2382" t="str">
        <f>IF(OR(HLOOKUP(O$2+$A2382,Sheet2!CA:NN,$B2382,0),HLOOKUP(O$2+$A2382,Sheet2!CA:NN,$B2382,0)&lt;&gt;""),HLOOKUP(O$2+$A2382,Sheet2!CA:NN,$B2382,0),"")</f>
        <v/>
      </c>
      <c r="P2382" t="str">
        <f>IF(OR(HLOOKUP(P$2+$A2382,Sheet2!CB:NO,$B2382,0),HLOOKUP(P$2+$A2382,Sheet2!CB:NO,$B2382,0)&lt;&gt;""),HLOOKUP(P$2+$A2382,Sheet2!CB:NO,$B2382,0),"")</f>
        <v/>
      </c>
      <c r="Q2382" t="str">
        <f>IF(OR(HLOOKUP(Q$2+$A2382,Sheet2!CC:NO,$B2382,0),HLOOKUP(Q$2+$A2382,Sheet2!CC:NO,$B2382,0)&lt;&gt;""),HLOOKUP(Q$2+$A2382,Sheet2!CC:NO,$B2382,0),"")</f>
        <v/>
      </c>
    </row>
    <row r="2383" spans="1:17" x14ac:dyDescent="0.25">
      <c r="A2383" s="64">
        <f t="shared" si="299"/>
        <v>54</v>
      </c>
      <c r="B2383" s="64">
        <f t="shared" si="300"/>
        <v>242</v>
      </c>
      <c r="C2383" s="64">
        <f t="shared" si="301"/>
        <v>10</v>
      </c>
      <c r="D2383" s="64">
        <f t="shared" si="302"/>
        <v>238</v>
      </c>
      <c r="E2383" s="64">
        <f t="shared" si="303"/>
        <v>1186</v>
      </c>
      <c r="F2383" s="64" t="str">
        <f t="shared" si="296"/>
        <v/>
      </c>
      <c r="G2383" s="64" t="str">
        <f t="shared" si="297"/>
        <v/>
      </c>
      <c r="H2383" s="64" t="str">
        <f t="shared" si="298"/>
        <v/>
      </c>
      <c r="I2383" s="80" t="str">
        <f>IFERROR(VLOOKUP(D2383,Sheet2!A:B,2,0),"")</f>
        <v/>
      </c>
      <c r="J2383" s="64" t="str">
        <f>IFERROR(IF(I2383&lt;&gt;"",VLOOKUP(I2383,Sheet2!B:C,2,0),""),"")</f>
        <v/>
      </c>
      <c r="K2383" s="64" t="str">
        <f>IFERROR( IF(I2383&lt;&gt;"", HLOOKUP(L$2+$A2383,Sheet2!BX:NK,2,0),""),"")</f>
        <v/>
      </c>
      <c r="L2383" t="str">
        <f>IF(OR(HLOOKUP(L$2+$A2383,Sheet2!BX:NK,$B2383,0),HLOOKUP(L$2+$A2383,Sheet2!BX:NK,$B2383,0)&lt;&gt;""),HLOOKUP(L$2+$A2383,Sheet2!BX:NK,$B2383,0),"")</f>
        <v/>
      </c>
      <c r="M2383" t="str">
        <f>IF(OR(HLOOKUP(M$2+$A2383,Sheet2!BY:NL,$B2383,0),HLOOKUP(M$2+$A2383,Sheet2!BY:NL,$B2383,0)&lt;&gt;""),HLOOKUP(M$2+$A2383,Sheet2!BY:NL,$B2383,0),"")</f>
        <v/>
      </c>
      <c r="N2383" t="str">
        <f>IF(OR(HLOOKUP(N$2+$A2383,Sheet2!BZ:NM,$B2383,0),HLOOKUP(N$2+$A2383,Sheet2!BZ:NM,$B2383,0)&lt;&gt;""),HLOOKUP(N$2+$A2383,Sheet2!BZ:NM,$B2383,0),"")</f>
        <v/>
      </c>
      <c r="O2383" t="str">
        <f>IF(OR(HLOOKUP(O$2+$A2383,Sheet2!CA:NN,$B2383,0),HLOOKUP(O$2+$A2383,Sheet2!CA:NN,$B2383,0)&lt;&gt;""),HLOOKUP(O$2+$A2383,Sheet2!CA:NN,$B2383,0),"")</f>
        <v/>
      </c>
      <c r="P2383" t="str">
        <f>IF(OR(HLOOKUP(P$2+$A2383,Sheet2!CB:NO,$B2383,0),HLOOKUP(P$2+$A2383,Sheet2!CB:NO,$B2383,0)&lt;&gt;""),HLOOKUP(P$2+$A2383,Sheet2!CB:NO,$B2383,0),"")</f>
        <v/>
      </c>
      <c r="Q2383" t="str">
        <f>IF(OR(HLOOKUP(Q$2+$A2383,Sheet2!CC:NO,$B2383,0),HLOOKUP(Q$2+$A2383,Sheet2!CC:NO,$B2383,0)&lt;&gt;""),HLOOKUP(Q$2+$A2383,Sheet2!CC:NO,$B2383,0),"")</f>
        <v/>
      </c>
    </row>
    <row r="2384" spans="1:17" x14ac:dyDescent="0.25">
      <c r="A2384" s="64">
        <f t="shared" si="299"/>
        <v>0</v>
      </c>
      <c r="B2384" s="64">
        <f t="shared" si="300"/>
        <v>243</v>
      </c>
      <c r="C2384" s="64">
        <f t="shared" si="301"/>
        <v>1</v>
      </c>
      <c r="D2384" s="64">
        <f t="shared" si="302"/>
        <v>239</v>
      </c>
      <c r="E2384" s="64">
        <f t="shared" si="303"/>
        <v>1191</v>
      </c>
      <c r="F2384" s="64" t="str">
        <f t="shared" si="296"/>
        <v/>
      </c>
      <c r="G2384" s="64" t="str">
        <f t="shared" si="297"/>
        <v/>
      </c>
      <c r="H2384" s="64" t="str">
        <f t="shared" si="298"/>
        <v/>
      </c>
      <c r="I2384" s="80" t="str">
        <f>IFERROR(VLOOKUP(D2384,Sheet2!A:B,2,0),"")</f>
        <v/>
      </c>
      <c r="J2384" s="64" t="str">
        <f>IFERROR(IF(I2384&lt;&gt;"",VLOOKUP(I2384,Sheet2!B:C,2,0),""),"")</f>
        <v/>
      </c>
      <c r="K2384" s="64" t="str">
        <f>IFERROR( IF(I2384&lt;&gt;"", HLOOKUP(L$2+$A2384,Sheet2!BX:NK,2,0),""),"")</f>
        <v/>
      </c>
      <c r="L2384" t="str">
        <f>IF(OR(HLOOKUP(L$2+$A2384,Sheet2!BX:NK,$B2384,0),HLOOKUP(L$2+$A2384,Sheet2!BX:NK,$B2384,0)&lt;&gt;""),HLOOKUP(L$2+$A2384,Sheet2!BX:NK,$B2384,0),"")</f>
        <v/>
      </c>
      <c r="M2384" t="str">
        <f>IF(OR(HLOOKUP(M$2+$A2384,Sheet2!BY:NL,$B2384,0),HLOOKUP(M$2+$A2384,Sheet2!BY:NL,$B2384,0)&lt;&gt;""),HLOOKUP(M$2+$A2384,Sheet2!BY:NL,$B2384,0),"")</f>
        <v/>
      </c>
      <c r="N2384" t="str">
        <f>IF(OR(HLOOKUP(N$2+$A2384,Sheet2!BZ:NM,$B2384,0),HLOOKUP(N$2+$A2384,Sheet2!BZ:NM,$B2384,0)&lt;&gt;""),HLOOKUP(N$2+$A2384,Sheet2!BZ:NM,$B2384,0),"")</f>
        <v/>
      </c>
      <c r="O2384" t="str">
        <f>IF(OR(HLOOKUP(O$2+$A2384,Sheet2!CA:NN,$B2384,0),HLOOKUP(O$2+$A2384,Sheet2!CA:NN,$B2384,0)&lt;&gt;""),HLOOKUP(O$2+$A2384,Sheet2!CA:NN,$B2384,0),"")</f>
        <v/>
      </c>
      <c r="P2384" t="str">
        <f>IF(OR(HLOOKUP(P$2+$A2384,Sheet2!CB:NO,$B2384,0),HLOOKUP(P$2+$A2384,Sheet2!CB:NO,$B2384,0)&lt;&gt;""),HLOOKUP(P$2+$A2384,Sheet2!CB:NO,$B2384,0),"")</f>
        <v/>
      </c>
      <c r="Q2384" t="str">
        <f>IF(OR(HLOOKUP(Q$2+$A2384,Sheet2!CC:NO,$B2384,0),HLOOKUP(Q$2+$A2384,Sheet2!CC:NO,$B2384,0)&lt;&gt;""),HLOOKUP(Q$2+$A2384,Sheet2!CC:NO,$B2384,0),"")</f>
        <v/>
      </c>
    </row>
    <row r="2385" spans="1:17" x14ac:dyDescent="0.25">
      <c r="A2385" s="64">
        <f t="shared" si="299"/>
        <v>6</v>
      </c>
      <c r="B2385" s="64">
        <f t="shared" si="300"/>
        <v>243</v>
      </c>
      <c r="C2385" s="64">
        <f t="shared" si="301"/>
        <v>2</v>
      </c>
      <c r="D2385" s="64">
        <f t="shared" si="302"/>
        <v>239</v>
      </c>
      <c r="E2385" s="64">
        <f t="shared" si="303"/>
        <v>1191</v>
      </c>
      <c r="F2385" s="64" t="str">
        <f t="shared" si="296"/>
        <v/>
      </c>
      <c r="G2385" s="64" t="str">
        <f t="shared" si="297"/>
        <v/>
      </c>
      <c r="H2385" s="64" t="str">
        <f t="shared" si="298"/>
        <v/>
      </c>
      <c r="I2385" s="80" t="str">
        <f>IFERROR(VLOOKUP(D2385,Sheet2!A:B,2,0),"")</f>
        <v/>
      </c>
      <c r="J2385" s="64" t="str">
        <f>IFERROR(IF(I2385&lt;&gt;"",VLOOKUP(I2385,Sheet2!B:C,2,0),""),"")</f>
        <v/>
      </c>
      <c r="K2385" s="64" t="str">
        <f>IFERROR( IF(I2385&lt;&gt;"", HLOOKUP(L$2+$A2385,Sheet2!BX:NK,2,0),""),"")</f>
        <v/>
      </c>
      <c r="L2385" t="str">
        <f>IF(OR(HLOOKUP(L$2+$A2385,Sheet2!BX:NK,$B2385,0),HLOOKUP(L$2+$A2385,Sheet2!BX:NK,$B2385,0)&lt;&gt;""),HLOOKUP(L$2+$A2385,Sheet2!BX:NK,$B2385,0),"")</f>
        <v/>
      </c>
      <c r="M2385" t="str">
        <f>IF(OR(HLOOKUP(M$2+$A2385,Sheet2!BY:NL,$B2385,0),HLOOKUP(M$2+$A2385,Sheet2!BY:NL,$B2385,0)&lt;&gt;""),HLOOKUP(M$2+$A2385,Sheet2!BY:NL,$B2385,0),"")</f>
        <v/>
      </c>
      <c r="N2385" t="str">
        <f>IF(OR(HLOOKUP(N$2+$A2385,Sheet2!BZ:NM,$B2385,0),HLOOKUP(N$2+$A2385,Sheet2!BZ:NM,$B2385,0)&lt;&gt;""),HLOOKUP(N$2+$A2385,Sheet2!BZ:NM,$B2385,0),"")</f>
        <v/>
      </c>
      <c r="O2385" t="str">
        <f>IF(OR(HLOOKUP(O$2+$A2385,Sheet2!CA:NN,$B2385,0),HLOOKUP(O$2+$A2385,Sheet2!CA:NN,$B2385,0)&lt;&gt;""),HLOOKUP(O$2+$A2385,Sheet2!CA:NN,$B2385,0),"")</f>
        <v/>
      </c>
      <c r="P2385" t="str">
        <f>IF(OR(HLOOKUP(P$2+$A2385,Sheet2!CB:NO,$B2385,0),HLOOKUP(P$2+$A2385,Sheet2!CB:NO,$B2385,0)&lt;&gt;""),HLOOKUP(P$2+$A2385,Sheet2!CB:NO,$B2385,0),"")</f>
        <v/>
      </c>
      <c r="Q2385" t="str">
        <f>IF(OR(HLOOKUP(Q$2+$A2385,Sheet2!CC:NO,$B2385,0),HLOOKUP(Q$2+$A2385,Sheet2!CC:NO,$B2385,0)&lt;&gt;""),HLOOKUP(Q$2+$A2385,Sheet2!CC:NO,$B2385,0),"")</f>
        <v/>
      </c>
    </row>
    <row r="2386" spans="1:17" x14ac:dyDescent="0.25">
      <c r="A2386" s="64">
        <f t="shared" si="299"/>
        <v>12</v>
      </c>
      <c r="B2386" s="64">
        <f t="shared" si="300"/>
        <v>243</v>
      </c>
      <c r="C2386" s="64">
        <f t="shared" si="301"/>
        <v>3</v>
      </c>
      <c r="D2386" s="64">
        <f t="shared" si="302"/>
        <v>239</v>
      </c>
      <c r="E2386" s="64">
        <f t="shared" si="303"/>
        <v>1191</v>
      </c>
      <c r="F2386" s="64" t="str">
        <f t="shared" si="296"/>
        <v/>
      </c>
      <c r="G2386" s="64" t="str">
        <f t="shared" si="297"/>
        <v/>
      </c>
      <c r="H2386" s="64" t="str">
        <f t="shared" si="298"/>
        <v/>
      </c>
      <c r="I2386" s="80" t="str">
        <f>IFERROR(VLOOKUP(D2386,Sheet2!A:B,2,0),"")</f>
        <v/>
      </c>
      <c r="J2386" s="64" t="str">
        <f>IFERROR(IF(I2386&lt;&gt;"",VLOOKUP(I2386,Sheet2!B:C,2,0),""),"")</f>
        <v/>
      </c>
      <c r="K2386" s="64" t="str">
        <f>IFERROR( IF(I2386&lt;&gt;"", HLOOKUP(L$2+$A2386,Sheet2!BX:NK,2,0),""),"")</f>
        <v/>
      </c>
      <c r="L2386" t="str">
        <f>IF(OR(HLOOKUP(L$2+$A2386,Sheet2!BX:NK,$B2386,0),HLOOKUP(L$2+$A2386,Sheet2!BX:NK,$B2386,0)&lt;&gt;""),HLOOKUP(L$2+$A2386,Sheet2!BX:NK,$B2386,0),"")</f>
        <v/>
      </c>
      <c r="M2386" t="str">
        <f>IF(OR(HLOOKUP(M$2+$A2386,Sheet2!BY:NL,$B2386,0),HLOOKUP(M$2+$A2386,Sheet2!BY:NL,$B2386,0)&lt;&gt;""),HLOOKUP(M$2+$A2386,Sheet2!BY:NL,$B2386,0),"")</f>
        <v/>
      </c>
      <c r="N2386" t="str">
        <f>IF(OR(HLOOKUP(N$2+$A2386,Sheet2!BZ:NM,$B2386,0),HLOOKUP(N$2+$A2386,Sheet2!BZ:NM,$B2386,0)&lt;&gt;""),HLOOKUP(N$2+$A2386,Sheet2!BZ:NM,$B2386,0),"")</f>
        <v/>
      </c>
      <c r="O2386" t="str">
        <f>IF(OR(HLOOKUP(O$2+$A2386,Sheet2!CA:NN,$B2386,0),HLOOKUP(O$2+$A2386,Sheet2!CA:NN,$B2386,0)&lt;&gt;""),HLOOKUP(O$2+$A2386,Sheet2!CA:NN,$B2386,0),"")</f>
        <v/>
      </c>
      <c r="P2386" t="str">
        <f>IF(OR(HLOOKUP(P$2+$A2386,Sheet2!CB:NO,$B2386,0),HLOOKUP(P$2+$A2386,Sheet2!CB:NO,$B2386,0)&lt;&gt;""),HLOOKUP(P$2+$A2386,Sheet2!CB:NO,$B2386,0),"")</f>
        <v/>
      </c>
      <c r="Q2386" t="str">
        <f>IF(OR(HLOOKUP(Q$2+$A2386,Sheet2!CC:NO,$B2386,0),HLOOKUP(Q$2+$A2386,Sheet2!CC:NO,$B2386,0)&lt;&gt;""),HLOOKUP(Q$2+$A2386,Sheet2!CC:NO,$B2386,0),"")</f>
        <v/>
      </c>
    </row>
    <row r="2387" spans="1:17" x14ac:dyDescent="0.25">
      <c r="A2387" s="64">
        <f t="shared" si="299"/>
        <v>18</v>
      </c>
      <c r="B2387" s="64">
        <f t="shared" si="300"/>
        <v>243</v>
      </c>
      <c r="C2387" s="64">
        <f t="shared" si="301"/>
        <v>4</v>
      </c>
      <c r="D2387" s="64">
        <f t="shared" si="302"/>
        <v>239</v>
      </c>
      <c r="E2387" s="64">
        <f t="shared" si="303"/>
        <v>1191</v>
      </c>
      <c r="F2387" s="64" t="str">
        <f t="shared" si="296"/>
        <v/>
      </c>
      <c r="G2387" s="64" t="str">
        <f t="shared" si="297"/>
        <v/>
      </c>
      <c r="H2387" s="64" t="str">
        <f t="shared" si="298"/>
        <v/>
      </c>
      <c r="I2387" s="80" t="str">
        <f>IFERROR(VLOOKUP(D2387,Sheet2!A:B,2,0),"")</f>
        <v/>
      </c>
      <c r="J2387" s="64" t="str">
        <f>IFERROR(IF(I2387&lt;&gt;"",VLOOKUP(I2387,Sheet2!B:C,2,0),""),"")</f>
        <v/>
      </c>
      <c r="K2387" s="64" t="str">
        <f>IFERROR( IF(I2387&lt;&gt;"", HLOOKUP(L$2+$A2387,Sheet2!BX:NK,2,0),""),"")</f>
        <v/>
      </c>
      <c r="L2387" t="str">
        <f>IF(OR(HLOOKUP(L$2+$A2387,Sheet2!BX:NK,$B2387,0),HLOOKUP(L$2+$A2387,Sheet2!BX:NK,$B2387,0)&lt;&gt;""),HLOOKUP(L$2+$A2387,Sheet2!BX:NK,$B2387,0),"")</f>
        <v/>
      </c>
      <c r="M2387" t="str">
        <f>IF(OR(HLOOKUP(M$2+$A2387,Sheet2!BY:NL,$B2387,0),HLOOKUP(M$2+$A2387,Sheet2!BY:NL,$B2387,0)&lt;&gt;""),HLOOKUP(M$2+$A2387,Sheet2!BY:NL,$B2387,0),"")</f>
        <v/>
      </c>
      <c r="N2387" t="str">
        <f>IF(OR(HLOOKUP(N$2+$A2387,Sheet2!BZ:NM,$B2387,0),HLOOKUP(N$2+$A2387,Sheet2!BZ:NM,$B2387,0)&lt;&gt;""),HLOOKUP(N$2+$A2387,Sheet2!BZ:NM,$B2387,0),"")</f>
        <v/>
      </c>
      <c r="O2387" t="str">
        <f>IF(OR(HLOOKUP(O$2+$A2387,Sheet2!CA:NN,$B2387,0),HLOOKUP(O$2+$A2387,Sheet2!CA:NN,$B2387,0)&lt;&gt;""),HLOOKUP(O$2+$A2387,Sheet2!CA:NN,$B2387,0),"")</f>
        <v/>
      </c>
      <c r="P2387" t="str">
        <f>IF(OR(HLOOKUP(P$2+$A2387,Sheet2!CB:NO,$B2387,0),HLOOKUP(P$2+$A2387,Sheet2!CB:NO,$B2387,0)&lt;&gt;""),HLOOKUP(P$2+$A2387,Sheet2!CB:NO,$B2387,0),"")</f>
        <v/>
      </c>
      <c r="Q2387" t="str">
        <f>IF(OR(HLOOKUP(Q$2+$A2387,Sheet2!CC:NO,$B2387,0),HLOOKUP(Q$2+$A2387,Sheet2!CC:NO,$B2387,0)&lt;&gt;""),HLOOKUP(Q$2+$A2387,Sheet2!CC:NO,$B2387,0),"")</f>
        <v/>
      </c>
    </row>
    <row r="2388" spans="1:17" x14ac:dyDescent="0.25">
      <c r="A2388" s="64">
        <f t="shared" si="299"/>
        <v>24</v>
      </c>
      <c r="B2388" s="64">
        <f t="shared" si="300"/>
        <v>243</v>
      </c>
      <c r="C2388" s="64">
        <f t="shared" si="301"/>
        <v>5</v>
      </c>
      <c r="D2388" s="64">
        <f t="shared" si="302"/>
        <v>239</v>
      </c>
      <c r="E2388" s="64">
        <f t="shared" si="303"/>
        <v>1191</v>
      </c>
      <c r="F2388" s="64" t="str">
        <f t="shared" si="296"/>
        <v/>
      </c>
      <c r="G2388" s="64" t="str">
        <f t="shared" si="297"/>
        <v/>
      </c>
      <c r="H2388" s="64" t="str">
        <f t="shared" si="298"/>
        <v/>
      </c>
      <c r="I2388" s="80" t="str">
        <f>IFERROR(VLOOKUP(D2388,Sheet2!A:B,2,0),"")</f>
        <v/>
      </c>
      <c r="J2388" s="64" t="str">
        <f>IFERROR(IF(I2388&lt;&gt;"",VLOOKUP(I2388,Sheet2!B:C,2,0),""),"")</f>
        <v/>
      </c>
      <c r="K2388" s="64" t="str">
        <f>IFERROR( IF(I2388&lt;&gt;"", HLOOKUP(L$2+$A2388,Sheet2!BX:NK,2,0),""),"")</f>
        <v/>
      </c>
      <c r="L2388" t="str">
        <f>IF(OR(HLOOKUP(L$2+$A2388,Sheet2!BX:NK,$B2388,0),HLOOKUP(L$2+$A2388,Sheet2!BX:NK,$B2388,0)&lt;&gt;""),HLOOKUP(L$2+$A2388,Sheet2!BX:NK,$B2388,0),"")</f>
        <v/>
      </c>
      <c r="M2388" t="str">
        <f>IF(OR(HLOOKUP(M$2+$A2388,Sheet2!BY:NL,$B2388,0),HLOOKUP(M$2+$A2388,Sheet2!BY:NL,$B2388,0)&lt;&gt;""),HLOOKUP(M$2+$A2388,Sheet2!BY:NL,$B2388,0),"")</f>
        <v/>
      </c>
      <c r="N2388" t="str">
        <f>IF(OR(HLOOKUP(N$2+$A2388,Sheet2!BZ:NM,$B2388,0),HLOOKUP(N$2+$A2388,Sheet2!BZ:NM,$B2388,0)&lt;&gt;""),HLOOKUP(N$2+$A2388,Sheet2!BZ:NM,$B2388,0),"")</f>
        <v/>
      </c>
      <c r="O2388" t="str">
        <f>IF(OR(HLOOKUP(O$2+$A2388,Sheet2!CA:NN,$B2388,0),HLOOKUP(O$2+$A2388,Sheet2!CA:NN,$B2388,0)&lt;&gt;""),HLOOKUP(O$2+$A2388,Sheet2!CA:NN,$B2388,0),"")</f>
        <v/>
      </c>
      <c r="P2388" t="str">
        <f>IF(OR(HLOOKUP(P$2+$A2388,Sheet2!CB:NO,$B2388,0),HLOOKUP(P$2+$A2388,Sheet2!CB:NO,$B2388,0)&lt;&gt;""),HLOOKUP(P$2+$A2388,Sheet2!CB:NO,$B2388,0),"")</f>
        <v/>
      </c>
      <c r="Q2388" t="str">
        <f>IF(OR(HLOOKUP(Q$2+$A2388,Sheet2!CC:NO,$B2388,0),HLOOKUP(Q$2+$A2388,Sheet2!CC:NO,$B2388,0)&lt;&gt;""),HLOOKUP(Q$2+$A2388,Sheet2!CC:NO,$B2388,0),"")</f>
        <v/>
      </c>
    </row>
    <row r="2389" spans="1:17" x14ac:dyDescent="0.25">
      <c r="A2389" s="64">
        <f t="shared" si="299"/>
        <v>30</v>
      </c>
      <c r="B2389" s="64">
        <f t="shared" si="300"/>
        <v>243</v>
      </c>
      <c r="C2389" s="64">
        <f t="shared" si="301"/>
        <v>6</v>
      </c>
      <c r="D2389" s="64">
        <f t="shared" si="302"/>
        <v>239</v>
      </c>
      <c r="E2389" s="64">
        <f t="shared" si="303"/>
        <v>1191</v>
      </c>
      <c r="F2389" s="64" t="str">
        <f t="shared" si="296"/>
        <v/>
      </c>
      <c r="G2389" s="64" t="str">
        <f t="shared" si="297"/>
        <v/>
      </c>
      <c r="H2389" s="64" t="str">
        <f t="shared" si="298"/>
        <v/>
      </c>
      <c r="I2389" s="80" t="str">
        <f>IFERROR(VLOOKUP(D2389,Sheet2!A:B,2,0),"")</f>
        <v/>
      </c>
      <c r="J2389" s="64" t="str">
        <f>IFERROR(IF(I2389&lt;&gt;"",VLOOKUP(I2389,Sheet2!B:C,2,0),""),"")</f>
        <v/>
      </c>
      <c r="K2389" s="64" t="str">
        <f>IFERROR( IF(I2389&lt;&gt;"", HLOOKUP(L$2+$A2389,Sheet2!BX:NK,2,0),""),"")</f>
        <v/>
      </c>
      <c r="L2389" t="str">
        <f>IF(OR(HLOOKUP(L$2+$A2389,Sheet2!BX:NK,$B2389,0),HLOOKUP(L$2+$A2389,Sheet2!BX:NK,$B2389,0)&lt;&gt;""),HLOOKUP(L$2+$A2389,Sheet2!BX:NK,$B2389,0),"")</f>
        <v/>
      </c>
      <c r="M2389" t="str">
        <f>IF(OR(HLOOKUP(M$2+$A2389,Sheet2!BY:NL,$B2389,0),HLOOKUP(M$2+$A2389,Sheet2!BY:NL,$B2389,0)&lt;&gt;""),HLOOKUP(M$2+$A2389,Sheet2!BY:NL,$B2389,0),"")</f>
        <v/>
      </c>
      <c r="N2389" t="str">
        <f>IF(OR(HLOOKUP(N$2+$A2389,Sheet2!BZ:NM,$B2389,0),HLOOKUP(N$2+$A2389,Sheet2!BZ:NM,$B2389,0)&lt;&gt;""),HLOOKUP(N$2+$A2389,Sheet2!BZ:NM,$B2389,0),"")</f>
        <v/>
      </c>
      <c r="O2389" t="str">
        <f>IF(OR(HLOOKUP(O$2+$A2389,Sheet2!CA:NN,$B2389,0),HLOOKUP(O$2+$A2389,Sheet2!CA:NN,$B2389,0)&lt;&gt;""),HLOOKUP(O$2+$A2389,Sheet2!CA:NN,$B2389,0),"")</f>
        <v/>
      </c>
      <c r="P2389" t="str">
        <f>IF(OR(HLOOKUP(P$2+$A2389,Sheet2!CB:NO,$B2389,0),HLOOKUP(P$2+$A2389,Sheet2!CB:NO,$B2389,0)&lt;&gt;""),HLOOKUP(P$2+$A2389,Sheet2!CB:NO,$B2389,0),"")</f>
        <v/>
      </c>
      <c r="Q2389" t="str">
        <f>IF(OR(HLOOKUP(Q$2+$A2389,Sheet2!CC:NO,$B2389,0),HLOOKUP(Q$2+$A2389,Sheet2!CC:NO,$B2389,0)&lt;&gt;""),HLOOKUP(Q$2+$A2389,Sheet2!CC:NO,$B2389,0),"")</f>
        <v/>
      </c>
    </row>
    <row r="2390" spans="1:17" x14ac:dyDescent="0.25">
      <c r="A2390" s="64">
        <f t="shared" si="299"/>
        <v>36</v>
      </c>
      <c r="B2390" s="64">
        <f t="shared" si="300"/>
        <v>243</v>
      </c>
      <c r="C2390" s="64">
        <f t="shared" si="301"/>
        <v>7</v>
      </c>
      <c r="D2390" s="64">
        <f t="shared" si="302"/>
        <v>239</v>
      </c>
      <c r="E2390" s="64">
        <f t="shared" si="303"/>
        <v>1191</v>
      </c>
      <c r="F2390" s="64" t="str">
        <f t="shared" si="296"/>
        <v/>
      </c>
      <c r="G2390" s="64" t="str">
        <f t="shared" si="297"/>
        <v/>
      </c>
      <c r="H2390" s="64" t="str">
        <f t="shared" si="298"/>
        <v/>
      </c>
      <c r="I2390" s="80" t="str">
        <f>IFERROR(VLOOKUP(D2390,Sheet2!A:B,2,0),"")</f>
        <v/>
      </c>
      <c r="J2390" s="64" t="str">
        <f>IFERROR(IF(I2390&lt;&gt;"",VLOOKUP(I2390,Sheet2!B:C,2,0),""),"")</f>
        <v/>
      </c>
      <c r="K2390" s="64" t="str">
        <f>IFERROR( IF(I2390&lt;&gt;"", HLOOKUP(L$2+$A2390,Sheet2!BX:NK,2,0),""),"")</f>
        <v/>
      </c>
      <c r="L2390" t="str">
        <f>IF(OR(HLOOKUP(L$2+$A2390,Sheet2!BX:NK,$B2390,0),HLOOKUP(L$2+$A2390,Sheet2!BX:NK,$B2390,0)&lt;&gt;""),HLOOKUP(L$2+$A2390,Sheet2!BX:NK,$B2390,0),"")</f>
        <v/>
      </c>
      <c r="M2390" t="str">
        <f>IF(OR(HLOOKUP(M$2+$A2390,Sheet2!BY:NL,$B2390,0),HLOOKUP(M$2+$A2390,Sheet2!BY:NL,$B2390,0)&lt;&gt;""),HLOOKUP(M$2+$A2390,Sheet2!BY:NL,$B2390,0),"")</f>
        <v/>
      </c>
      <c r="N2390" t="str">
        <f>IF(OR(HLOOKUP(N$2+$A2390,Sheet2!BZ:NM,$B2390,0),HLOOKUP(N$2+$A2390,Sheet2!BZ:NM,$B2390,0)&lt;&gt;""),HLOOKUP(N$2+$A2390,Sheet2!BZ:NM,$B2390,0),"")</f>
        <v/>
      </c>
      <c r="O2390" t="str">
        <f>IF(OR(HLOOKUP(O$2+$A2390,Sheet2!CA:NN,$B2390,0),HLOOKUP(O$2+$A2390,Sheet2!CA:NN,$B2390,0)&lt;&gt;""),HLOOKUP(O$2+$A2390,Sheet2!CA:NN,$B2390,0),"")</f>
        <v/>
      </c>
      <c r="P2390" t="str">
        <f>IF(OR(HLOOKUP(P$2+$A2390,Sheet2!CB:NO,$B2390,0),HLOOKUP(P$2+$A2390,Sheet2!CB:NO,$B2390,0)&lt;&gt;""),HLOOKUP(P$2+$A2390,Sheet2!CB:NO,$B2390,0),"")</f>
        <v/>
      </c>
      <c r="Q2390" t="str">
        <f>IF(OR(HLOOKUP(Q$2+$A2390,Sheet2!CC:NO,$B2390,0),HLOOKUP(Q$2+$A2390,Sheet2!CC:NO,$B2390,0)&lt;&gt;""),HLOOKUP(Q$2+$A2390,Sheet2!CC:NO,$B2390,0),"")</f>
        <v/>
      </c>
    </row>
    <row r="2391" spans="1:17" x14ac:dyDescent="0.25">
      <c r="A2391" s="64">
        <f t="shared" si="299"/>
        <v>42</v>
      </c>
      <c r="B2391" s="64">
        <f t="shared" si="300"/>
        <v>243</v>
      </c>
      <c r="C2391" s="64">
        <f t="shared" si="301"/>
        <v>8</v>
      </c>
      <c r="D2391" s="64">
        <f t="shared" si="302"/>
        <v>239</v>
      </c>
      <c r="E2391" s="64">
        <f t="shared" si="303"/>
        <v>1191</v>
      </c>
      <c r="F2391" s="64" t="str">
        <f t="shared" si="296"/>
        <v/>
      </c>
      <c r="G2391" s="64" t="str">
        <f t="shared" si="297"/>
        <v/>
      </c>
      <c r="H2391" s="64" t="str">
        <f t="shared" si="298"/>
        <v/>
      </c>
      <c r="I2391" s="80" t="str">
        <f>IFERROR(VLOOKUP(D2391,Sheet2!A:B,2,0),"")</f>
        <v/>
      </c>
      <c r="J2391" s="64" t="str">
        <f>IFERROR(IF(I2391&lt;&gt;"",VLOOKUP(I2391,Sheet2!B:C,2,0),""),"")</f>
        <v/>
      </c>
      <c r="K2391" s="64" t="str">
        <f>IFERROR( IF(I2391&lt;&gt;"", HLOOKUP(L$2+$A2391,Sheet2!BX:NK,2,0),""),"")</f>
        <v/>
      </c>
      <c r="L2391" t="str">
        <f>IF(OR(HLOOKUP(L$2+$A2391,Sheet2!BX:NK,$B2391,0),HLOOKUP(L$2+$A2391,Sheet2!BX:NK,$B2391,0)&lt;&gt;""),HLOOKUP(L$2+$A2391,Sheet2!BX:NK,$B2391,0),"")</f>
        <v/>
      </c>
      <c r="M2391" t="str">
        <f>IF(OR(HLOOKUP(M$2+$A2391,Sheet2!BY:NL,$B2391,0),HLOOKUP(M$2+$A2391,Sheet2!BY:NL,$B2391,0)&lt;&gt;""),HLOOKUP(M$2+$A2391,Sheet2!BY:NL,$B2391,0),"")</f>
        <v/>
      </c>
      <c r="N2391" t="str">
        <f>IF(OR(HLOOKUP(N$2+$A2391,Sheet2!BZ:NM,$B2391,0),HLOOKUP(N$2+$A2391,Sheet2!BZ:NM,$B2391,0)&lt;&gt;""),HLOOKUP(N$2+$A2391,Sheet2!BZ:NM,$B2391,0),"")</f>
        <v/>
      </c>
      <c r="O2391" t="str">
        <f>IF(OR(HLOOKUP(O$2+$A2391,Sheet2!CA:NN,$B2391,0),HLOOKUP(O$2+$A2391,Sheet2!CA:NN,$B2391,0)&lt;&gt;""),HLOOKUP(O$2+$A2391,Sheet2!CA:NN,$B2391,0),"")</f>
        <v/>
      </c>
      <c r="P2391" t="str">
        <f>IF(OR(HLOOKUP(P$2+$A2391,Sheet2!CB:NO,$B2391,0),HLOOKUP(P$2+$A2391,Sheet2!CB:NO,$B2391,0)&lt;&gt;""),HLOOKUP(P$2+$A2391,Sheet2!CB:NO,$B2391,0),"")</f>
        <v/>
      </c>
      <c r="Q2391" t="str">
        <f>IF(OR(HLOOKUP(Q$2+$A2391,Sheet2!CC:NO,$B2391,0),HLOOKUP(Q$2+$A2391,Sheet2!CC:NO,$B2391,0)&lt;&gt;""),HLOOKUP(Q$2+$A2391,Sheet2!CC:NO,$B2391,0),"")</f>
        <v/>
      </c>
    </row>
    <row r="2392" spans="1:17" x14ac:dyDescent="0.25">
      <c r="A2392" s="64">
        <f t="shared" si="299"/>
        <v>48</v>
      </c>
      <c r="B2392" s="64">
        <f t="shared" si="300"/>
        <v>243</v>
      </c>
      <c r="C2392" s="64">
        <f t="shared" si="301"/>
        <v>9</v>
      </c>
      <c r="D2392" s="64">
        <f t="shared" si="302"/>
        <v>239</v>
      </c>
      <c r="E2392" s="64">
        <f t="shared" si="303"/>
        <v>1191</v>
      </c>
      <c r="F2392" s="64" t="str">
        <f t="shared" si="296"/>
        <v/>
      </c>
      <c r="G2392" s="64" t="str">
        <f t="shared" si="297"/>
        <v/>
      </c>
      <c r="H2392" s="64" t="str">
        <f t="shared" si="298"/>
        <v/>
      </c>
      <c r="I2392" s="80" t="str">
        <f>IFERROR(VLOOKUP(D2392,Sheet2!A:B,2,0),"")</f>
        <v/>
      </c>
      <c r="J2392" s="64" t="str">
        <f>IFERROR(IF(I2392&lt;&gt;"",VLOOKUP(I2392,Sheet2!B:C,2,0),""),"")</f>
        <v/>
      </c>
      <c r="K2392" s="64" t="str">
        <f>IFERROR( IF(I2392&lt;&gt;"", HLOOKUP(L$2+$A2392,Sheet2!BX:NK,2,0),""),"")</f>
        <v/>
      </c>
      <c r="L2392" t="str">
        <f>IF(OR(HLOOKUP(L$2+$A2392,Sheet2!BX:NK,$B2392,0),HLOOKUP(L$2+$A2392,Sheet2!BX:NK,$B2392,0)&lt;&gt;""),HLOOKUP(L$2+$A2392,Sheet2!BX:NK,$B2392,0),"")</f>
        <v/>
      </c>
      <c r="M2392" t="str">
        <f>IF(OR(HLOOKUP(M$2+$A2392,Sheet2!BY:NL,$B2392,0),HLOOKUP(M$2+$A2392,Sheet2!BY:NL,$B2392,0)&lt;&gt;""),HLOOKUP(M$2+$A2392,Sheet2!BY:NL,$B2392,0),"")</f>
        <v/>
      </c>
      <c r="N2392" t="str">
        <f>IF(OR(HLOOKUP(N$2+$A2392,Sheet2!BZ:NM,$B2392,0),HLOOKUP(N$2+$A2392,Sheet2!BZ:NM,$B2392,0)&lt;&gt;""),HLOOKUP(N$2+$A2392,Sheet2!BZ:NM,$B2392,0),"")</f>
        <v/>
      </c>
      <c r="O2392" t="str">
        <f>IF(OR(HLOOKUP(O$2+$A2392,Sheet2!CA:NN,$B2392,0),HLOOKUP(O$2+$A2392,Sheet2!CA:NN,$B2392,0)&lt;&gt;""),HLOOKUP(O$2+$A2392,Sheet2!CA:NN,$B2392,0),"")</f>
        <v/>
      </c>
      <c r="P2392" t="str">
        <f>IF(OR(HLOOKUP(P$2+$A2392,Sheet2!CB:NO,$B2392,0),HLOOKUP(P$2+$A2392,Sheet2!CB:NO,$B2392,0)&lt;&gt;""),HLOOKUP(P$2+$A2392,Sheet2!CB:NO,$B2392,0),"")</f>
        <v/>
      </c>
      <c r="Q2392" t="str">
        <f>IF(OR(HLOOKUP(Q$2+$A2392,Sheet2!CC:NO,$B2392,0),HLOOKUP(Q$2+$A2392,Sheet2!CC:NO,$B2392,0)&lt;&gt;""),HLOOKUP(Q$2+$A2392,Sheet2!CC:NO,$B2392,0),"")</f>
        <v/>
      </c>
    </row>
    <row r="2393" spans="1:17" x14ac:dyDescent="0.25">
      <c r="A2393" s="64">
        <f t="shared" si="299"/>
        <v>54</v>
      </c>
      <c r="B2393" s="64">
        <f t="shared" si="300"/>
        <v>243</v>
      </c>
      <c r="C2393" s="64">
        <f t="shared" si="301"/>
        <v>10</v>
      </c>
      <c r="D2393" s="64">
        <f t="shared" si="302"/>
        <v>239</v>
      </c>
      <c r="E2393" s="64">
        <f t="shared" si="303"/>
        <v>1191</v>
      </c>
      <c r="F2393" s="64" t="str">
        <f t="shared" si="296"/>
        <v/>
      </c>
      <c r="G2393" s="64" t="str">
        <f t="shared" si="297"/>
        <v/>
      </c>
      <c r="H2393" s="64" t="str">
        <f t="shared" si="298"/>
        <v/>
      </c>
      <c r="I2393" s="80" t="str">
        <f>IFERROR(VLOOKUP(D2393,Sheet2!A:B,2,0),"")</f>
        <v/>
      </c>
      <c r="J2393" s="64" t="str">
        <f>IFERROR(IF(I2393&lt;&gt;"",VLOOKUP(I2393,Sheet2!B:C,2,0),""),"")</f>
        <v/>
      </c>
      <c r="K2393" s="64" t="str">
        <f>IFERROR( IF(I2393&lt;&gt;"", HLOOKUP(L$2+$A2393,Sheet2!BX:NK,2,0),""),"")</f>
        <v/>
      </c>
      <c r="L2393" t="str">
        <f>IF(OR(HLOOKUP(L$2+$A2393,Sheet2!BX:NK,$B2393,0),HLOOKUP(L$2+$A2393,Sheet2!BX:NK,$B2393,0)&lt;&gt;""),HLOOKUP(L$2+$A2393,Sheet2!BX:NK,$B2393,0),"")</f>
        <v/>
      </c>
      <c r="M2393" t="str">
        <f>IF(OR(HLOOKUP(M$2+$A2393,Sheet2!BY:NL,$B2393,0),HLOOKUP(M$2+$A2393,Sheet2!BY:NL,$B2393,0)&lt;&gt;""),HLOOKUP(M$2+$A2393,Sheet2!BY:NL,$B2393,0),"")</f>
        <v/>
      </c>
      <c r="N2393" t="str">
        <f>IF(OR(HLOOKUP(N$2+$A2393,Sheet2!BZ:NM,$B2393,0),HLOOKUP(N$2+$A2393,Sheet2!BZ:NM,$B2393,0)&lt;&gt;""),HLOOKUP(N$2+$A2393,Sheet2!BZ:NM,$B2393,0),"")</f>
        <v/>
      </c>
      <c r="O2393" t="str">
        <f>IF(OR(HLOOKUP(O$2+$A2393,Sheet2!CA:NN,$B2393,0),HLOOKUP(O$2+$A2393,Sheet2!CA:NN,$B2393,0)&lt;&gt;""),HLOOKUP(O$2+$A2393,Sheet2!CA:NN,$B2393,0),"")</f>
        <v/>
      </c>
      <c r="P2393" t="str">
        <f>IF(OR(HLOOKUP(P$2+$A2393,Sheet2!CB:NO,$B2393,0),HLOOKUP(P$2+$A2393,Sheet2!CB:NO,$B2393,0)&lt;&gt;""),HLOOKUP(P$2+$A2393,Sheet2!CB:NO,$B2393,0),"")</f>
        <v/>
      </c>
      <c r="Q2393" t="str">
        <f>IF(OR(HLOOKUP(Q$2+$A2393,Sheet2!CC:NO,$B2393,0),HLOOKUP(Q$2+$A2393,Sheet2!CC:NO,$B2393,0)&lt;&gt;""),HLOOKUP(Q$2+$A2393,Sheet2!CC:NO,$B2393,0),"")</f>
        <v/>
      </c>
    </row>
    <row r="2394" spans="1:17" x14ac:dyDescent="0.25">
      <c r="A2394" s="64">
        <f t="shared" si="299"/>
        <v>0</v>
      </c>
      <c r="B2394" s="64">
        <f t="shared" si="300"/>
        <v>244</v>
      </c>
      <c r="C2394" s="64">
        <f t="shared" si="301"/>
        <v>1</v>
      </c>
      <c r="D2394" s="64">
        <f t="shared" si="302"/>
        <v>240</v>
      </c>
      <c r="E2394" s="64">
        <f t="shared" si="303"/>
        <v>1196</v>
      </c>
      <c r="F2394" s="64" t="str">
        <f t="shared" si="296"/>
        <v/>
      </c>
      <c r="G2394" s="64" t="str">
        <f t="shared" si="297"/>
        <v/>
      </c>
      <c r="H2394" s="64" t="str">
        <f t="shared" si="298"/>
        <v/>
      </c>
      <c r="I2394" s="80" t="str">
        <f>IFERROR(VLOOKUP(D2394,Sheet2!A:B,2,0),"")</f>
        <v/>
      </c>
      <c r="J2394" s="64" t="str">
        <f>IFERROR(IF(I2394&lt;&gt;"",VLOOKUP(I2394,Sheet2!B:C,2,0),""),"")</f>
        <v/>
      </c>
      <c r="K2394" s="64" t="str">
        <f>IFERROR( IF(I2394&lt;&gt;"", HLOOKUP(L$2+$A2394,Sheet2!BX:NK,2,0),""),"")</f>
        <v/>
      </c>
      <c r="L2394" t="str">
        <f>IF(OR(HLOOKUP(L$2+$A2394,Sheet2!BX:NK,$B2394,0),HLOOKUP(L$2+$A2394,Sheet2!BX:NK,$B2394,0)&lt;&gt;""),HLOOKUP(L$2+$A2394,Sheet2!BX:NK,$B2394,0),"")</f>
        <v/>
      </c>
      <c r="M2394" t="str">
        <f>IF(OR(HLOOKUP(M$2+$A2394,Sheet2!BY:NL,$B2394,0),HLOOKUP(M$2+$A2394,Sheet2!BY:NL,$B2394,0)&lt;&gt;""),HLOOKUP(M$2+$A2394,Sheet2!BY:NL,$B2394,0),"")</f>
        <v/>
      </c>
      <c r="N2394" t="str">
        <f>IF(OR(HLOOKUP(N$2+$A2394,Sheet2!BZ:NM,$B2394,0),HLOOKUP(N$2+$A2394,Sheet2!BZ:NM,$B2394,0)&lt;&gt;""),HLOOKUP(N$2+$A2394,Sheet2!BZ:NM,$B2394,0),"")</f>
        <v/>
      </c>
      <c r="O2394" t="str">
        <f>IF(OR(HLOOKUP(O$2+$A2394,Sheet2!CA:NN,$B2394,0),HLOOKUP(O$2+$A2394,Sheet2!CA:NN,$B2394,0)&lt;&gt;""),HLOOKUP(O$2+$A2394,Sheet2!CA:NN,$B2394,0),"")</f>
        <v/>
      </c>
      <c r="P2394" t="str">
        <f>IF(OR(HLOOKUP(P$2+$A2394,Sheet2!CB:NO,$B2394,0),HLOOKUP(P$2+$A2394,Sheet2!CB:NO,$B2394,0)&lt;&gt;""),HLOOKUP(P$2+$A2394,Sheet2!CB:NO,$B2394,0),"")</f>
        <v/>
      </c>
      <c r="Q2394" t="str">
        <f>IF(OR(HLOOKUP(Q$2+$A2394,Sheet2!CC:NO,$B2394,0),HLOOKUP(Q$2+$A2394,Sheet2!CC:NO,$B2394,0)&lt;&gt;""),HLOOKUP(Q$2+$A2394,Sheet2!CC:NO,$B2394,0),"")</f>
        <v/>
      </c>
    </row>
    <row r="2395" spans="1:17" x14ac:dyDescent="0.25">
      <c r="A2395" s="64">
        <f t="shared" si="299"/>
        <v>6</v>
      </c>
      <c r="B2395" s="64">
        <f t="shared" si="300"/>
        <v>244</v>
      </c>
      <c r="C2395" s="64">
        <f t="shared" si="301"/>
        <v>2</v>
      </c>
      <c r="D2395" s="64">
        <f t="shared" si="302"/>
        <v>240</v>
      </c>
      <c r="E2395" s="64">
        <f t="shared" si="303"/>
        <v>1196</v>
      </c>
      <c r="F2395" s="64" t="str">
        <f t="shared" si="296"/>
        <v/>
      </c>
      <c r="G2395" s="64" t="str">
        <f t="shared" si="297"/>
        <v/>
      </c>
      <c r="H2395" s="64" t="str">
        <f t="shared" si="298"/>
        <v/>
      </c>
      <c r="I2395" s="80" t="str">
        <f>IFERROR(VLOOKUP(D2395,Sheet2!A:B,2,0),"")</f>
        <v/>
      </c>
      <c r="J2395" s="64" t="str">
        <f>IFERROR(IF(I2395&lt;&gt;"",VLOOKUP(I2395,Sheet2!B:C,2,0),""),"")</f>
        <v/>
      </c>
      <c r="K2395" s="64" t="str">
        <f>IFERROR( IF(I2395&lt;&gt;"", HLOOKUP(L$2+$A2395,Sheet2!BX:NK,2,0),""),"")</f>
        <v/>
      </c>
      <c r="L2395" t="str">
        <f>IF(OR(HLOOKUP(L$2+$A2395,Sheet2!BX:NK,$B2395,0),HLOOKUP(L$2+$A2395,Sheet2!BX:NK,$B2395,0)&lt;&gt;""),HLOOKUP(L$2+$A2395,Sheet2!BX:NK,$B2395,0),"")</f>
        <v/>
      </c>
      <c r="M2395" t="str">
        <f>IF(OR(HLOOKUP(M$2+$A2395,Sheet2!BY:NL,$B2395,0),HLOOKUP(M$2+$A2395,Sheet2!BY:NL,$B2395,0)&lt;&gt;""),HLOOKUP(M$2+$A2395,Sheet2!BY:NL,$B2395,0),"")</f>
        <v/>
      </c>
      <c r="N2395" t="str">
        <f>IF(OR(HLOOKUP(N$2+$A2395,Sheet2!BZ:NM,$B2395,0),HLOOKUP(N$2+$A2395,Sheet2!BZ:NM,$B2395,0)&lt;&gt;""),HLOOKUP(N$2+$A2395,Sheet2!BZ:NM,$B2395,0),"")</f>
        <v/>
      </c>
      <c r="O2395" t="str">
        <f>IF(OR(HLOOKUP(O$2+$A2395,Sheet2!CA:NN,$B2395,0),HLOOKUP(O$2+$A2395,Sheet2!CA:NN,$B2395,0)&lt;&gt;""),HLOOKUP(O$2+$A2395,Sheet2!CA:NN,$B2395,0),"")</f>
        <v/>
      </c>
      <c r="P2395" t="str">
        <f>IF(OR(HLOOKUP(P$2+$A2395,Sheet2!CB:NO,$B2395,0),HLOOKUP(P$2+$A2395,Sheet2!CB:NO,$B2395,0)&lt;&gt;""),HLOOKUP(P$2+$A2395,Sheet2!CB:NO,$B2395,0),"")</f>
        <v/>
      </c>
      <c r="Q2395" t="str">
        <f>IF(OR(HLOOKUP(Q$2+$A2395,Sheet2!CC:NO,$B2395,0),HLOOKUP(Q$2+$A2395,Sheet2!CC:NO,$B2395,0)&lt;&gt;""),HLOOKUP(Q$2+$A2395,Sheet2!CC:NO,$B2395,0),"")</f>
        <v/>
      </c>
    </row>
    <row r="2396" spans="1:17" x14ac:dyDescent="0.25">
      <c r="A2396" s="64">
        <f t="shared" si="299"/>
        <v>12</v>
      </c>
      <c r="B2396" s="64">
        <f t="shared" si="300"/>
        <v>244</v>
      </c>
      <c r="C2396" s="64">
        <f t="shared" si="301"/>
        <v>3</v>
      </c>
      <c r="D2396" s="64">
        <f t="shared" si="302"/>
        <v>240</v>
      </c>
      <c r="E2396" s="64">
        <f t="shared" si="303"/>
        <v>1196</v>
      </c>
      <c r="F2396" s="64" t="str">
        <f t="shared" si="296"/>
        <v/>
      </c>
      <c r="G2396" s="64" t="str">
        <f t="shared" si="297"/>
        <v/>
      </c>
      <c r="H2396" s="64" t="str">
        <f t="shared" si="298"/>
        <v/>
      </c>
      <c r="I2396" s="80" t="str">
        <f>IFERROR(VLOOKUP(D2396,Sheet2!A:B,2,0),"")</f>
        <v/>
      </c>
      <c r="J2396" s="64" t="str">
        <f>IFERROR(IF(I2396&lt;&gt;"",VLOOKUP(I2396,Sheet2!B:C,2,0),""),"")</f>
        <v/>
      </c>
      <c r="K2396" s="64" t="str">
        <f>IFERROR( IF(I2396&lt;&gt;"", HLOOKUP(L$2+$A2396,Sheet2!BX:NK,2,0),""),"")</f>
        <v/>
      </c>
      <c r="L2396" t="str">
        <f>IF(OR(HLOOKUP(L$2+$A2396,Sheet2!BX:NK,$B2396,0),HLOOKUP(L$2+$A2396,Sheet2!BX:NK,$B2396,0)&lt;&gt;""),HLOOKUP(L$2+$A2396,Sheet2!BX:NK,$B2396,0),"")</f>
        <v/>
      </c>
      <c r="M2396" t="str">
        <f>IF(OR(HLOOKUP(M$2+$A2396,Sheet2!BY:NL,$B2396,0),HLOOKUP(M$2+$A2396,Sheet2!BY:NL,$B2396,0)&lt;&gt;""),HLOOKUP(M$2+$A2396,Sheet2!BY:NL,$B2396,0),"")</f>
        <v/>
      </c>
      <c r="N2396" t="str">
        <f>IF(OR(HLOOKUP(N$2+$A2396,Sheet2!BZ:NM,$B2396,0),HLOOKUP(N$2+$A2396,Sheet2!BZ:NM,$B2396,0)&lt;&gt;""),HLOOKUP(N$2+$A2396,Sheet2!BZ:NM,$B2396,0),"")</f>
        <v/>
      </c>
      <c r="O2396" t="str">
        <f>IF(OR(HLOOKUP(O$2+$A2396,Sheet2!CA:NN,$B2396,0),HLOOKUP(O$2+$A2396,Sheet2!CA:NN,$B2396,0)&lt;&gt;""),HLOOKUP(O$2+$A2396,Sheet2!CA:NN,$B2396,0),"")</f>
        <v/>
      </c>
      <c r="P2396" t="str">
        <f>IF(OR(HLOOKUP(P$2+$A2396,Sheet2!CB:NO,$B2396,0),HLOOKUP(P$2+$A2396,Sheet2!CB:NO,$B2396,0)&lt;&gt;""),HLOOKUP(P$2+$A2396,Sheet2!CB:NO,$B2396,0),"")</f>
        <v/>
      </c>
      <c r="Q2396" t="str">
        <f>IF(OR(HLOOKUP(Q$2+$A2396,Sheet2!CC:NO,$B2396,0),HLOOKUP(Q$2+$A2396,Sheet2!CC:NO,$B2396,0)&lt;&gt;""),HLOOKUP(Q$2+$A2396,Sheet2!CC:NO,$B2396,0),"")</f>
        <v/>
      </c>
    </row>
    <row r="2397" spans="1:17" x14ac:dyDescent="0.25">
      <c r="A2397" s="64">
        <f t="shared" si="299"/>
        <v>18</v>
      </c>
      <c r="B2397" s="64">
        <f t="shared" si="300"/>
        <v>244</v>
      </c>
      <c r="C2397" s="64">
        <f t="shared" si="301"/>
        <v>4</v>
      </c>
      <c r="D2397" s="64">
        <f t="shared" si="302"/>
        <v>240</v>
      </c>
      <c r="E2397" s="64">
        <f t="shared" si="303"/>
        <v>1196</v>
      </c>
      <c r="F2397" s="64" t="str">
        <f t="shared" si="296"/>
        <v/>
      </c>
      <c r="G2397" s="64" t="str">
        <f t="shared" si="297"/>
        <v/>
      </c>
      <c r="H2397" s="64" t="str">
        <f t="shared" si="298"/>
        <v/>
      </c>
      <c r="I2397" s="80" t="str">
        <f>IFERROR(VLOOKUP(D2397,Sheet2!A:B,2,0),"")</f>
        <v/>
      </c>
      <c r="J2397" s="64" t="str">
        <f>IFERROR(IF(I2397&lt;&gt;"",VLOOKUP(I2397,Sheet2!B:C,2,0),""),"")</f>
        <v/>
      </c>
      <c r="K2397" s="64" t="str">
        <f>IFERROR( IF(I2397&lt;&gt;"", HLOOKUP(L$2+$A2397,Sheet2!BX:NK,2,0),""),"")</f>
        <v/>
      </c>
      <c r="L2397" t="str">
        <f>IF(OR(HLOOKUP(L$2+$A2397,Sheet2!BX:NK,$B2397,0),HLOOKUP(L$2+$A2397,Sheet2!BX:NK,$B2397,0)&lt;&gt;""),HLOOKUP(L$2+$A2397,Sheet2!BX:NK,$B2397,0),"")</f>
        <v/>
      </c>
      <c r="M2397" t="str">
        <f>IF(OR(HLOOKUP(M$2+$A2397,Sheet2!BY:NL,$B2397,0),HLOOKUP(M$2+$A2397,Sheet2!BY:NL,$B2397,0)&lt;&gt;""),HLOOKUP(M$2+$A2397,Sheet2!BY:NL,$B2397,0),"")</f>
        <v/>
      </c>
      <c r="N2397" t="str">
        <f>IF(OR(HLOOKUP(N$2+$A2397,Sheet2!BZ:NM,$B2397,0),HLOOKUP(N$2+$A2397,Sheet2!BZ:NM,$B2397,0)&lt;&gt;""),HLOOKUP(N$2+$A2397,Sheet2!BZ:NM,$B2397,0),"")</f>
        <v/>
      </c>
      <c r="O2397" t="str">
        <f>IF(OR(HLOOKUP(O$2+$A2397,Sheet2!CA:NN,$B2397,0),HLOOKUP(O$2+$A2397,Sheet2!CA:NN,$B2397,0)&lt;&gt;""),HLOOKUP(O$2+$A2397,Sheet2!CA:NN,$B2397,0),"")</f>
        <v/>
      </c>
      <c r="P2397" t="str">
        <f>IF(OR(HLOOKUP(P$2+$A2397,Sheet2!CB:NO,$B2397,0),HLOOKUP(P$2+$A2397,Sheet2!CB:NO,$B2397,0)&lt;&gt;""),HLOOKUP(P$2+$A2397,Sheet2!CB:NO,$B2397,0),"")</f>
        <v/>
      </c>
      <c r="Q2397" t="str">
        <f>IF(OR(HLOOKUP(Q$2+$A2397,Sheet2!CC:NO,$B2397,0),HLOOKUP(Q$2+$A2397,Sheet2!CC:NO,$B2397,0)&lt;&gt;""),HLOOKUP(Q$2+$A2397,Sheet2!CC:NO,$B2397,0),"")</f>
        <v/>
      </c>
    </row>
    <row r="2398" spans="1:17" x14ac:dyDescent="0.25">
      <c r="A2398" s="64">
        <f t="shared" si="299"/>
        <v>24</v>
      </c>
      <c r="B2398" s="64">
        <f t="shared" si="300"/>
        <v>244</v>
      </c>
      <c r="C2398" s="64">
        <f t="shared" si="301"/>
        <v>5</v>
      </c>
      <c r="D2398" s="64">
        <f t="shared" si="302"/>
        <v>240</v>
      </c>
      <c r="E2398" s="64">
        <f t="shared" si="303"/>
        <v>1196</v>
      </c>
      <c r="F2398" s="64" t="str">
        <f t="shared" si="296"/>
        <v/>
      </c>
      <c r="G2398" s="64" t="str">
        <f t="shared" si="297"/>
        <v/>
      </c>
      <c r="H2398" s="64" t="str">
        <f t="shared" si="298"/>
        <v/>
      </c>
      <c r="I2398" s="80" t="str">
        <f>IFERROR(VLOOKUP(D2398,Sheet2!A:B,2,0),"")</f>
        <v/>
      </c>
      <c r="J2398" s="64" t="str">
        <f>IFERROR(IF(I2398&lt;&gt;"",VLOOKUP(I2398,Sheet2!B:C,2,0),""),"")</f>
        <v/>
      </c>
      <c r="K2398" s="64" t="str">
        <f>IFERROR( IF(I2398&lt;&gt;"", HLOOKUP(L$2+$A2398,Sheet2!BX:NK,2,0),""),"")</f>
        <v/>
      </c>
      <c r="L2398" t="str">
        <f>IF(OR(HLOOKUP(L$2+$A2398,Sheet2!BX:NK,$B2398,0),HLOOKUP(L$2+$A2398,Sheet2!BX:NK,$B2398,0)&lt;&gt;""),HLOOKUP(L$2+$A2398,Sheet2!BX:NK,$B2398,0),"")</f>
        <v/>
      </c>
      <c r="M2398" t="str">
        <f>IF(OR(HLOOKUP(M$2+$A2398,Sheet2!BY:NL,$B2398,0),HLOOKUP(M$2+$A2398,Sheet2!BY:NL,$B2398,0)&lt;&gt;""),HLOOKUP(M$2+$A2398,Sheet2!BY:NL,$B2398,0),"")</f>
        <v/>
      </c>
      <c r="N2398" t="str">
        <f>IF(OR(HLOOKUP(N$2+$A2398,Sheet2!BZ:NM,$B2398,0),HLOOKUP(N$2+$A2398,Sheet2!BZ:NM,$B2398,0)&lt;&gt;""),HLOOKUP(N$2+$A2398,Sheet2!BZ:NM,$B2398,0),"")</f>
        <v/>
      </c>
      <c r="O2398" t="str">
        <f>IF(OR(HLOOKUP(O$2+$A2398,Sheet2!CA:NN,$B2398,0),HLOOKUP(O$2+$A2398,Sheet2!CA:NN,$B2398,0)&lt;&gt;""),HLOOKUP(O$2+$A2398,Sheet2!CA:NN,$B2398,0),"")</f>
        <v/>
      </c>
      <c r="P2398" t="str">
        <f>IF(OR(HLOOKUP(P$2+$A2398,Sheet2!CB:NO,$B2398,0),HLOOKUP(P$2+$A2398,Sheet2!CB:NO,$B2398,0)&lt;&gt;""),HLOOKUP(P$2+$A2398,Sheet2!CB:NO,$B2398,0),"")</f>
        <v/>
      </c>
      <c r="Q2398" t="str">
        <f>IF(OR(HLOOKUP(Q$2+$A2398,Sheet2!CC:NO,$B2398,0),HLOOKUP(Q$2+$A2398,Sheet2!CC:NO,$B2398,0)&lt;&gt;""),HLOOKUP(Q$2+$A2398,Sheet2!CC:NO,$B2398,0),"")</f>
        <v/>
      </c>
    </row>
    <row r="2399" spans="1:17" x14ac:dyDescent="0.25">
      <c r="A2399" s="64">
        <f t="shared" si="299"/>
        <v>30</v>
      </c>
      <c r="B2399" s="64">
        <f t="shared" si="300"/>
        <v>244</v>
      </c>
      <c r="C2399" s="64">
        <f t="shared" si="301"/>
        <v>6</v>
      </c>
      <c r="D2399" s="64">
        <f t="shared" si="302"/>
        <v>240</v>
      </c>
      <c r="E2399" s="64">
        <f t="shared" si="303"/>
        <v>1196</v>
      </c>
      <c r="F2399" s="64" t="str">
        <f t="shared" si="296"/>
        <v/>
      </c>
      <c r="G2399" s="64" t="str">
        <f t="shared" si="297"/>
        <v/>
      </c>
      <c r="H2399" s="64" t="str">
        <f t="shared" si="298"/>
        <v/>
      </c>
      <c r="I2399" s="80" t="str">
        <f>IFERROR(VLOOKUP(D2399,Sheet2!A:B,2,0),"")</f>
        <v/>
      </c>
      <c r="J2399" s="64" t="str">
        <f>IFERROR(IF(I2399&lt;&gt;"",VLOOKUP(I2399,Sheet2!B:C,2,0),""),"")</f>
        <v/>
      </c>
      <c r="K2399" s="64" t="str">
        <f>IFERROR( IF(I2399&lt;&gt;"", HLOOKUP(L$2+$A2399,Sheet2!BX:NK,2,0),""),"")</f>
        <v/>
      </c>
      <c r="L2399" t="str">
        <f>IF(OR(HLOOKUP(L$2+$A2399,Sheet2!BX:NK,$B2399,0),HLOOKUP(L$2+$A2399,Sheet2!BX:NK,$B2399,0)&lt;&gt;""),HLOOKUP(L$2+$A2399,Sheet2!BX:NK,$B2399,0),"")</f>
        <v/>
      </c>
      <c r="M2399" t="str">
        <f>IF(OR(HLOOKUP(M$2+$A2399,Sheet2!BY:NL,$B2399,0),HLOOKUP(M$2+$A2399,Sheet2!BY:NL,$B2399,0)&lt;&gt;""),HLOOKUP(M$2+$A2399,Sheet2!BY:NL,$B2399,0),"")</f>
        <v/>
      </c>
      <c r="N2399" t="str">
        <f>IF(OR(HLOOKUP(N$2+$A2399,Sheet2!BZ:NM,$B2399,0),HLOOKUP(N$2+$A2399,Sheet2!BZ:NM,$B2399,0)&lt;&gt;""),HLOOKUP(N$2+$A2399,Sheet2!BZ:NM,$B2399,0),"")</f>
        <v/>
      </c>
      <c r="O2399" t="str">
        <f>IF(OR(HLOOKUP(O$2+$A2399,Sheet2!CA:NN,$B2399,0),HLOOKUP(O$2+$A2399,Sheet2!CA:NN,$B2399,0)&lt;&gt;""),HLOOKUP(O$2+$A2399,Sheet2!CA:NN,$B2399,0),"")</f>
        <v/>
      </c>
      <c r="P2399" t="str">
        <f>IF(OR(HLOOKUP(P$2+$A2399,Sheet2!CB:NO,$B2399,0),HLOOKUP(P$2+$A2399,Sheet2!CB:NO,$B2399,0)&lt;&gt;""),HLOOKUP(P$2+$A2399,Sheet2!CB:NO,$B2399,0),"")</f>
        <v/>
      </c>
      <c r="Q2399" t="str">
        <f>IF(OR(HLOOKUP(Q$2+$A2399,Sheet2!CC:NO,$B2399,0),HLOOKUP(Q$2+$A2399,Sheet2!CC:NO,$B2399,0)&lt;&gt;""),HLOOKUP(Q$2+$A2399,Sheet2!CC:NO,$B2399,0),"")</f>
        <v/>
      </c>
    </row>
    <row r="2400" spans="1:17" x14ac:dyDescent="0.25">
      <c r="A2400" s="64">
        <f t="shared" si="299"/>
        <v>36</v>
      </c>
      <c r="B2400" s="64">
        <f t="shared" si="300"/>
        <v>244</v>
      </c>
      <c r="C2400" s="64">
        <f t="shared" si="301"/>
        <v>7</v>
      </c>
      <c r="D2400" s="64">
        <f t="shared" si="302"/>
        <v>240</v>
      </c>
      <c r="E2400" s="64">
        <f t="shared" si="303"/>
        <v>1196</v>
      </c>
      <c r="F2400" s="64" t="str">
        <f t="shared" si="296"/>
        <v/>
      </c>
      <c r="G2400" s="64" t="str">
        <f t="shared" si="297"/>
        <v/>
      </c>
      <c r="H2400" s="64" t="str">
        <f t="shared" si="298"/>
        <v/>
      </c>
      <c r="I2400" s="80" t="str">
        <f>IFERROR(VLOOKUP(D2400,Sheet2!A:B,2,0),"")</f>
        <v/>
      </c>
      <c r="J2400" s="64" t="str">
        <f>IFERROR(IF(I2400&lt;&gt;"",VLOOKUP(I2400,Sheet2!B:C,2,0),""),"")</f>
        <v/>
      </c>
      <c r="K2400" s="64" t="str">
        <f>IFERROR( IF(I2400&lt;&gt;"", HLOOKUP(L$2+$A2400,Sheet2!BX:NK,2,0),""),"")</f>
        <v/>
      </c>
      <c r="L2400" t="str">
        <f>IF(OR(HLOOKUP(L$2+$A2400,Sheet2!BX:NK,$B2400,0),HLOOKUP(L$2+$A2400,Sheet2!BX:NK,$B2400,0)&lt;&gt;""),HLOOKUP(L$2+$A2400,Sheet2!BX:NK,$B2400,0),"")</f>
        <v/>
      </c>
      <c r="M2400" t="str">
        <f>IF(OR(HLOOKUP(M$2+$A2400,Sheet2!BY:NL,$B2400,0),HLOOKUP(M$2+$A2400,Sheet2!BY:NL,$B2400,0)&lt;&gt;""),HLOOKUP(M$2+$A2400,Sheet2!BY:NL,$B2400,0),"")</f>
        <v/>
      </c>
      <c r="N2400" t="str">
        <f>IF(OR(HLOOKUP(N$2+$A2400,Sheet2!BZ:NM,$B2400,0),HLOOKUP(N$2+$A2400,Sheet2!BZ:NM,$B2400,0)&lt;&gt;""),HLOOKUP(N$2+$A2400,Sheet2!BZ:NM,$B2400,0),"")</f>
        <v/>
      </c>
      <c r="O2400" t="str">
        <f>IF(OR(HLOOKUP(O$2+$A2400,Sheet2!CA:NN,$B2400,0),HLOOKUP(O$2+$A2400,Sheet2!CA:NN,$B2400,0)&lt;&gt;""),HLOOKUP(O$2+$A2400,Sheet2!CA:NN,$B2400,0),"")</f>
        <v/>
      </c>
      <c r="P2400" t="str">
        <f>IF(OR(HLOOKUP(P$2+$A2400,Sheet2!CB:NO,$B2400,0),HLOOKUP(P$2+$A2400,Sheet2!CB:NO,$B2400,0)&lt;&gt;""),HLOOKUP(P$2+$A2400,Sheet2!CB:NO,$B2400,0),"")</f>
        <v/>
      </c>
      <c r="Q2400" t="str">
        <f>IF(OR(HLOOKUP(Q$2+$A2400,Sheet2!CC:NO,$B2400,0),HLOOKUP(Q$2+$A2400,Sheet2!CC:NO,$B2400,0)&lt;&gt;""),HLOOKUP(Q$2+$A2400,Sheet2!CC:NO,$B2400,0),"")</f>
        <v/>
      </c>
    </row>
    <row r="2401" spans="1:17" x14ac:dyDescent="0.25">
      <c r="A2401" s="64">
        <f t="shared" si="299"/>
        <v>42</v>
      </c>
      <c r="B2401" s="64">
        <f t="shared" si="300"/>
        <v>244</v>
      </c>
      <c r="C2401" s="64">
        <f t="shared" si="301"/>
        <v>8</v>
      </c>
      <c r="D2401" s="64">
        <f t="shared" si="302"/>
        <v>240</v>
      </c>
      <c r="E2401" s="64">
        <f t="shared" si="303"/>
        <v>1196</v>
      </c>
      <c r="F2401" s="64" t="str">
        <f t="shared" si="296"/>
        <v/>
      </c>
      <c r="G2401" s="64" t="str">
        <f t="shared" si="297"/>
        <v/>
      </c>
      <c r="H2401" s="64" t="str">
        <f t="shared" si="298"/>
        <v/>
      </c>
      <c r="I2401" s="80" t="str">
        <f>IFERROR(VLOOKUP(D2401,Sheet2!A:B,2,0),"")</f>
        <v/>
      </c>
      <c r="J2401" s="64" t="str">
        <f>IFERROR(IF(I2401&lt;&gt;"",VLOOKUP(I2401,Sheet2!B:C,2,0),""),"")</f>
        <v/>
      </c>
      <c r="K2401" s="64" t="str">
        <f>IFERROR( IF(I2401&lt;&gt;"", HLOOKUP(L$2+$A2401,Sheet2!BX:NK,2,0),""),"")</f>
        <v/>
      </c>
      <c r="L2401" t="str">
        <f>IF(OR(HLOOKUP(L$2+$A2401,Sheet2!BX:NK,$B2401,0),HLOOKUP(L$2+$A2401,Sheet2!BX:NK,$B2401,0)&lt;&gt;""),HLOOKUP(L$2+$A2401,Sheet2!BX:NK,$B2401,0),"")</f>
        <v/>
      </c>
      <c r="M2401" t="str">
        <f>IF(OR(HLOOKUP(M$2+$A2401,Sheet2!BY:NL,$B2401,0),HLOOKUP(M$2+$A2401,Sheet2!BY:NL,$B2401,0)&lt;&gt;""),HLOOKUP(M$2+$A2401,Sheet2!BY:NL,$B2401,0),"")</f>
        <v/>
      </c>
      <c r="N2401" t="str">
        <f>IF(OR(HLOOKUP(N$2+$A2401,Sheet2!BZ:NM,$B2401,0),HLOOKUP(N$2+$A2401,Sheet2!BZ:NM,$B2401,0)&lt;&gt;""),HLOOKUP(N$2+$A2401,Sheet2!BZ:NM,$B2401,0),"")</f>
        <v/>
      </c>
      <c r="O2401" t="str">
        <f>IF(OR(HLOOKUP(O$2+$A2401,Sheet2!CA:NN,$B2401,0),HLOOKUP(O$2+$A2401,Sheet2!CA:NN,$B2401,0)&lt;&gt;""),HLOOKUP(O$2+$A2401,Sheet2!CA:NN,$B2401,0),"")</f>
        <v/>
      </c>
      <c r="P2401" t="str">
        <f>IF(OR(HLOOKUP(P$2+$A2401,Sheet2!CB:NO,$B2401,0),HLOOKUP(P$2+$A2401,Sheet2!CB:NO,$B2401,0)&lt;&gt;""),HLOOKUP(P$2+$A2401,Sheet2!CB:NO,$B2401,0),"")</f>
        <v/>
      </c>
      <c r="Q2401" t="str">
        <f>IF(OR(HLOOKUP(Q$2+$A2401,Sheet2!CC:NO,$B2401,0),HLOOKUP(Q$2+$A2401,Sheet2!CC:NO,$B2401,0)&lt;&gt;""),HLOOKUP(Q$2+$A2401,Sheet2!CC:NO,$B2401,0),"")</f>
        <v/>
      </c>
    </row>
    <row r="2402" spans="1:17" x14ac:dyDescent="0.25">
      <c r="A2402" s="64">
        <f t="shared" si="299"/>
        <v>48</v>
      </c>
      <c r="B2402" s="64">
        <f t="shared" si="300"/>
        <v>244</v>
      </c>
      <c r="C2402" s="64">
        <f t="shared" si="301"/>
        <v>9</v>
      </c>
      <c r="D2402" s="64">
        <f t="shared" si="302"/>
        <v>240</v>
      </c>
      <c r="E2402" s="64">
        <f t="shared" si="303"/>
        <v>1196</v>
      </c>
      <c r="F2402" s="64" t="str">
        <f t="shared" si="296"/>
        <v/>
      </c>
      <c r="G2402" s="64" t="str">
        <f t="shared" si="297"/>
        <v/>
      </c>
      <c r="H2402" s="64" t="str">
        <f t="shared" si="298"/>
        <v/>
      </c>
      <c r="I2402" s="80" t="str">
        <f>IFERROR(VLOOKUP(D2402,Sheet2!A:B,2,0),"")</f>
        <v/>
      </c>
      <c r="J2402" s="64" t="str">
        <f>IFERROR(IF(I2402&lt;&gt;"",VLOOKUP(I2402,Sheet2!B:C,2,0),""),"")</f>
        <v/>
      </c>
      <c r="K2402" s="64" t="str">
        <f>IFERROR( IF(I2402&lt;&gt;"", HLOOKUP(L$2+$A2402,Sheet2!BX:NK,2,0),""),"")</f>
        <v/>
      </c>
      <c r="L2402" t="str">
        <f>IF(OR(HLOOKUP(L$2+$A2402,Sheet2!BX:NK,$B2402,0),HLOOKUP(L$2+$A2402,Sheet2!BX:NK,$B2402,0)&lt;&gt;""),HLOOKUP(L$2+$A2402,Sheet2!BX:NK,$B2402,0),"")</f>
        <v/>
      </c>
      <c r="M2402" t="str">
        <f>IF(OR(HLOOKUP(M$2+$A2402,Sheet2!BY:NL,$B2402,0),HLOOKUP(M$2+$A2402,Sheet2!BY:NL,$B2402,0)&lt;&gt;""),HLOOKUP(M$2+$A2402,Sheet2!BY:NL,$B2402,0),"")</f>
        <v/>
      </c>
      <c r="N2402" t="str">
        <f>IF(OR(HLOOKUP(N$2+$A2402,Sheet2!BZ:NM,$B2402,0),HLOOKUP(N$2+$A2402,Sheet2!BZ:NM,$B2402,0)&lt;&gt;""),HLOOKUP(N$2+$A2402,Sheet2!BZ:NM,$B2402,0),"")</f>
        <v/>
      </c>
      <c r="O2402" t="str">
        <f>IF(OR(HLOOKUP(O$2+$A2402,Sheet2!CA:NN,$B2402,0),HLOOKUP(O$2+$A2402,Sheet2!CA:NN,$B2402,0)&lt;&gt;""),HLOOKUP(O$2+$A2402,Sheet2!CA:NN,$B2402,0),"")</f>
        <v/>
      </c>
      <c r="P2402" t="str">
        <f>IF(OR(HLOOKUP(P$2+$A2402,Sheet2!CB:NO,$B2402,0),HLOOKUP(P$2+$A2402,Sheet2!CB:NO,$B2402,0)&lt;&gt;""),HLOOKUP(P$2+$A2402,Sheet2!CB:NO,$B2402,0),"")</f>
        <v/>
      </c>
      <c r="Q2402" t="str">
        <f>IF(OR(HLOOKUP(Q$2+$A2402,Sheet2!CC:NO,$B2402,0),HLOOKUP(Q$2+$A2402,Sheet2!CC:NO,$B2402,0)&lt;&gt;""),HLOOKUP(Q$2+$A2402,Sheet2!CC:NO,$B2402,0),"")</f>
        <v/>
      </c>
    </row>
    <row r="2403" spans="1:17" x14ac:dyDescent="0.25">
      <c r="A2403" s="64">
        <f t="shared" si="299"/>
        <v>54</v>
      </c>
      <c r="B2403" s="64">
        <f t="shared" si="300"/>
        <v>244</v>
      </c>
      <c r="C2403" s="64">
        <f t="shared" si="301"/>
        <v>10</v>
      </c>
      <c r="D2403" s="64">
        <f t="shared" si="302"/>
        <v>240</v>
      </c>
      <c r="E2403" s="64">
        <f t="shared" si="303"/>
        <v>1196</v>
      </c>
      <c r="F2403" s="64" t="str">
        <f t="shared" si="296"/>
        <v/>
      </c>
      <c r="G2403" s="64" t="str">
        <f t="shared" si="297"/>
        <v/>
      </c>
      <c r="H2403" s="64" t="str">
        <f t="shared" si="298"/>
        <v/>
      </c>
      <c r="I2403" s="80" t="str">
        <f>IFERROR(VLOOKUP(D2403,Sheet2!A:B,2,0),"")</f>
        <v/>
      </c>
      <c r="J2403" s="64" t="str">
        <f>IFERROR(IF(I2403&lt;&gt;"",VLOOKUP(I2403,Sheet2!B:C,2,0),""),"")</f>
        <v/>
      </c>
      <c r="K2403" s="64" t="str">
        <f>IFERROR( IF(I2403&lt;&gt;"", HLOOKUP(L$2+$A2403,Sheet2!BX:NK,2,0),""),"")</f>
        <v/>
      </c>
      <c r="L2403" t="str">
        <f>IF(OR(HLOOKUP(L$2+$A2403,Sheet2!BX:NK,$B2403,0),HLOOKUP(L$2+$A2403,Sheet2!BX:NK,$B2403,0)&lt;&gt;""),HLOOKUP(L$2+$A2403,Sheet2!BX:NK,$B2403,0),"")</f>
        <v/>
      </c>
      <c r="M2403" t="str">
        <f>IF(OR(HLOOKUP(M$2+$A2403,Sheet2!BY:NL,$B2403,0),HLOOKUP(M$2+$A2403,Sheet2!BY:NL,$B2403,0)&lt;&gt;""),HLOOKUP(M$2+$A2403,Sheet2!BY:NL,$B2403,0),"")</f>
        <v/>
      </c>
      <c r="N2403" t="str">
        <f>IF(OR(HLOOKUP(N$2+$A2403,Sheet2!BZ:NM,$B2403,0),HLOOKUP(N$2+$A2403,Sheet2!BZ:NM,$B2403,0)&lt;&gt;""),HLOOKUP(N$2+$A2403,Sheet2!BZ:NM,$B2403,0),"")</f>
        <v/>
      </c>
      <c r="O2403" t="str">
        <f>IF(OR(HLOOKUP(O$2+$A2403,Sheet2!CA:NN,$B2403,0),HLOOKUP(O$2+$A2403,Sheet2!CA:NN,$B2403,0)&lt;&gt;""),HLOOKUP(O$2+$A2403,Sheet2!CA:NN,$B2403,0),"")</f>
        <v/>
      </c>
      <c r="P2403" t="str">
        <f>IF(OR(HLOOKUP(P$2+$A2403,Sheet2!CB:NO,$B2403,0),HLOOKUP(P$2+$A2403,Sheet2!CB:NO,$B2403,0)&lt;&gt;""),HLOOKUP(P$2+$A2403,Sheet2!CB:NO,$B2403,0),"")</f>
        <v/>
      </c>
      <c r="Q2403" t="str">
        <f>IF(OR(HLOOKUP(Q$2+$A2403,Sheet2!CC:NO,$B2403,0),HLOOKUP(Q$2+$A2403,Sheet2!CC:NO,$B2403,0)&lt;&gt;""),HLOOKUP(Q$2+$A2403,Sheet2!CC:NO,$B2403,0),"")</f>
        <v/>
      </c>
    </row>
    <row r="2404" spans="1:17" x14ac:dyDescent="0.25">
      <c r="A2404" s="64">
        <f t="shared" si="299"/>
        <v>0</v>
      </c>
      <c r="B2404" s="64">
        <f t="shared" si="300"/>
        <v>245</v>
      </c>
      <c r="C2404" s="64">
        <f t="shared" si="301"/>
        <v>1</v>
      </c>
      <c r="D2404" s="64">
        <f t="shared" si="302"/>
        <v>241</v>
      </c>
      <c r="E2404" s="64">
        <f t="shared" si="303"/>
        <v>1201</v>
      </c>
      <c r="F2404" s="64" t="str">
        <f t="shared" si="296"/>
        <v/>
      </c>
      <c r="G2404" s="64" t="str">
        <f t="shared" si="297"/>
        <v/>
      </c>
      <c r="H2404" s="64" t="str">
        <f t="shared" si="298"/>
        <v/>
      </c>
      <c r="I2404" s="80" t="str">
        <f>IFERROR(VLOOKUP(D2404,Sheet2!A:B,2,0),"")</f>
        <v/>
      </c>
      <c r="J2404" s="64" t="str">
        <f>IFERROR(IF(I2404&lt;&gt;"",VLOOKUP(I2404,Sheet2!B:C,2,0),""),"")</f>
        <v/>
      </c>
      <c r="K2404" s="64" t="str">
        <f>IFERROR( IF(I2404&lt;&gt;"", HLOOKUP(L$2+$A2404,Sheet2!BX:NK,2,0),""),"")</f>
        <v/>
      </c>
      <c r="L2404" t="str">
        <f>IF(OR(HLOOKUP(L$2+$A2404,Sheet2!BX:NK,$B2404,0),HLOOKUP(L$2+$A2404,Sheet2!BX:NK,$B2404,0)&lt;&gt;""),HLOOKUP(L$2+$A2404,Sheet2!BX:NK,$B2404,0),"")</f>
        <v/>
      </c>
      <c r="M2404" t="str">
        <f>IF(OR(HLOOKUP(M$2+$A2404,Sheet2!BY:NL,$B2404,0),HLOOKUP(M$2+$A2404,Sheet2!BY:NL,$B2404,0)&lt;&gt;""),HLOOKUP(M$2+$A2404,Sheet2!BY:NL,$B2404,0),"")</f>
        <v/>
      </c>
      <c r="N2404" t="str">
        <f>IF(OR(HLOOKUP(N$2+$A2404,Sheet2!BZ:NM,$B2404,0),HLOOKUP(N$2+$A2404,Sheet2!BZ:NM,$B2404,0)&lt;&gt;""),HLOOKUP(N$2+$A2404,Sheet2!BZ:NM,$B2404,0),"")</f>
        <v/>
      </c>
      <c r="O2404" t="str">
        <f>IF(OR(HLOOKUP(O$2+$A2404,Sheet2!CA:NN,$B2404,0),HLOOKUP(O$2+$A2404,Sheet2!CA:NN,$B2404,0)&lt;&gt;""),HLOOKUP(O$2+$A2404,Sheet2!CA:NN,$B2404,0),"")</f>
        <v/>
      </c>
      <c r="P2404" t="str">
        <f>IF(OR(HLOOKUP(P$2+$A2404,Sheet2!CB:NO,$B2404,0),HLOOKUP(P$2+$A2404,Sheet2!CB:NO,$B2404,0)&lt;&gt;""),HLOOKUP(P$2+$A2404,Sheet2!CB:NO,$B2404,0),"")</f>
        <v/>
      </c>
      <c r="Q2404" t="str">
        <f>IF(OR(HLOOKUP(Q$2+$A2404,Sheet2!CC:NO,$B2404,0),HLOOKUP(Q$2+$A2404,Sheet2!CC:NO,$B2404,0)&lt;&gt;""),HLOOKUP(Q$2+$A2404,Sheet2!CC:NO,$B2404,0),"")</f>
        <v/>
      </c>
    </row>
    <row r="2405" spans="1:17" x14ac:dyDescent="0.25">
      <c r="A2405" s="64">
        <f t="shared" si="299"/>
        <v>6</v>
      </c>
      <c r="B2405" s="64">
        <f t="shared" si="300"/>
        <v>245</v>
      </c>
      <c r="C2405" s="64">
        <f t="shared" si="301"/>
        <v>2</v>
      </c>
      <c r="D2405" s="64">
        <f t="shared" si="302"/>
        <v>241</v>
      </c>
      <c r="E2405" s="64">
        <f t="shared" si="303"/>
        <v>1201</v>
      </c>
      <c r="F2405" s="64" t="str">
        <f t="shared" si="296"/>
        <v/>
      </c>
      <c r="G2405" s="64" t="str">
        <f t="shared" si="297"/>
        <v/>
      </c>
      <c r="H2405" s="64" t="str">
        <f t="shared" si="298"/>
        <v/>
      </c>
      <c r="I2405" s="80" t="str">
        <f>IFERROR(VLOOKUP(D2405,Sheet2!A:B,2,0),"")</f>
        <v/>
      </c>
      <c r="J2405" s="64" t="str">
        <f>IFERROR(IF(I2405&lt;&gt;"",VLOOKUP(I2405,Sheet2!B:C,2,0),""),"")</f>
        <v/>
      </c>
      <c r="K2405" s="64" t="str">
        <f>IFERROR( IF(I2405&lt;&gt;"", HLOOKUP(L$2+$A2405,Sheet2!BX:NK,2,0),""),"")</f>
        <v/>
      </c>
      <c r="L2405" t="str">
        <f>IF(OR(HLOOKUP(L$2+$A2405,Sheet2!BX:NK,$B2405,0),HLOOKUP(L$2+$A2405,Sheet2!BX:NK,$B2405,0)&lt;&gt;""),HLOOKUP(L$2+$A2405,Sheet2!BX:NK,$B2405,0),"")</f>
        <v/>
      </c>
      <c r="M2405" t="str">
        <f>IF(OR(HLOOKUP(M$2+$A2405,Sheet2!BY:NL,$B2405,0),HLOOKUP(M$2+$A2405,Sheet2!BY:NL,$B2405,0)&lt;&gt;""),HLOOKUP(M$2+$A2405,Sheet2!BY:NL,$B2405,0),"")</f>
        <v/>
      </c>
      <c r="N2405" t="str">
        <f>IF(OR(HLOOKUP(N$2+$A2405,Sheet2!BZ:NM,$B2405,0),HLOOKUP(N$2+$A2405,Sheet2!BZ:NM,$B2405,0)&lt;&gt;""),HLOOKUP(N$2+$A2405,Sheet2!BZ:NM,$B2405,0),"")</f>
        <v/>
      </c>
      <c r="O2405" t="str">
        <f>IF(OR(HLOOKUP(O$2+$A2405,Sheet2!CA:NN,$B2405,0),HLOOKUP(O$2+$A2405,Sheet2!CA:NN,$B2405,0)&lt;&gt;""),HLOOKUP(O$2+$A2405,Sheet2!CA:NN,$B2405,0),"")</f>
        <v/>
      </c>
      <c r="P2405" t="str">
        <f>IF(OR(HLOOKUP(P$2+$A2405,Sheet2!CB:NO,$B2405,0),HLOOKUP(P$2+$A2405,Sheet2!CB:NO,$B2405,0)&lt;&gt;""),HLOOKUP(P$2+$A2405,Sheet2!CB:NO,$B2405,0),"")</f>
        <v/>
      </c>
      <c r="Q2405" t="str">
        <f>IF(OR(HLOOKUP(Q$2+$A2405,Sheet2!CC:NO,$B2405,0),HLOOKUP(Q$2+$A2405,Sheet2!CC:NO,$B2405,0)&lt;&gt;""),HLOOKUP(Q$2+$A2405,Sheet2!CC:NO,$B2405,0),"")</f>
        <v/>
      </c>
    </row>
    <row r="2406" spans="1:17" x14ac:dyDescent="0.25">
      <c r="A2406" s="64">
        <f t="shared" si="299"/>
        <v>12</v>
      </c>
      <c r="B2406" s="64">
        <f t="shared" si="300"/>
        <v>245</v>
      </c>
      <c r="C2406" s="64">
        <f t="shared" si="301"/>
        <v>3</v>
      </c>
      <c r="D2406" s="64">
        <f t="shared" si="302"/>
        <v>241</v>
      </c>
      <c r="E2406" s="64">
        <f t="shared" si="303"/>
        <v>1201</v>
      </c>
      <c r="F2406" s="64" t="str">
        <f t="shared" si="296"/>
        <v/>
      </c>
      <c r="G2406" s="64" t="str">
        <f t="shared" si="297"/>
        <v/>
      </c>
      <c r="H2406" s="64" t="str">
        <f t="shared" si="298"/>
        <v/>
      </c>
      <c r="I2406" s="80" t="str">
        <f>IFERROR(VLOOKUP(D2406,Sheet2!A:B,2,0),"")</f>
        <v/>
      </c>
      <c r="J2406" s="64" t="str">
        <f>IFERROR(IF(I2406&lt;&gt;"",VLOOKUP(I2406,Sheet2!B:C,2,0),""),"")</f>
        <v/>
      </c>
      <c r="K2406" s="64" t="str">
        <f>IFERROR( IF(I2406&lt;&gt;"", HLOOKUP(L$2+$A2406,Sheet2!BX:NK,2,0),""),"")</f>
        <v/>
      </c>
      <c r="L2406" t="str">
        <f>IF(OR(HLOOKUP(L$2+$A2406,Sheet2!BX:NK,$B2406,0),HLOOKUP(L$2+$A2406,Sheet2!BX:NK,$B2406,0)&lt;&gt;""),HLOOKUP(L$2+$A2406,Sheet2!BX:NK,$B2406,0),"")</f>
        <v/>
      </c>
      <c r="M2406" t="str">
        <f>IF(OR(HLOOKUP(M$2+$A2406,Sheet2!BY:NL,$B2406,0),HLOOKUP(M$2+$A2406,Sheet2!BY:NL,$B2406,0)&lt;&gt;""),HLOOKUP(M$2+$A2406,Sheet2!BY:NL,$B2406,0),"")</f>
        <v/>
      </c>
      <c r="N2406" t="str">
        <f>IF(OR(HLOOKUP(N$2+$A2406,Sheet2!BZ:NM,$B2406,0),HLOOKUP(N$2+$A2406,Sheet2!BZ:NM,$B2406,0)&lt;&gt;""),HLOOKUP(N$2+$A2406,Sheet2!BZ:NM,$B2406,0),"")</f>
        <v/>
      </c>
      <c r="O2406" t="str">
        <f>IF(OR(HLOOKUP(O$2+$A2406,Sheet2!CA:NN,$B2406,0),HLOOKUP(O$2+$A2406,Sheet2!CA:NN,$B2406,0)&lt;&gt;""),HLOOKUP(O$2+$A2406,Sheet2!CA:NN,$B2406,0),"")</f>
        <v/>
      </c>
      <c r="P2406" t="str">
        <f>IF(OR(HLOOKUP(P$2+$A2406,Sheet2!CB:NO,$B2406,0),HLOOKUP(P$2+$A2406,Sheet2!CB:NO,$B2406,0)&lt;&gt;""),HLOOKUP(P$2+$A2406,Sheet2!CB:NO,$B2406,0),"")</f>
        <v/>
      </c>
      <c r="Q2406" t="str">
        <f>IF(OR(HLOOKUP(Q$2+$A2406,Sheet2!CC:NO,$B2406,0),HLOOKUP(Q$2+$A2406,Sheet2!CC:NO,$B2406,0)&lt;&gt;""),HLOOKUP(Q$2+$A2406,Sheet2!CC:NO,$B2406,0),"")</f>
        <v/>
      </c>
    </row>
    <row r="2407" spans="1:17" x14ac:dyDescent="0.25">
      <c r="A2407" s="64">
        <f t="shared" si="299"/>
        <v>18</v>
      </c>
      <c r="B2407" s="64">
        <f t="shared" si="300"/>
        <v>245</v>
      </c>
      <c r="C2407" s="64">
        <f t="shared" si="301"/>
        <v>4</v>
      </c>
      <c r="D2407" s="64">
        <f t="shared" si="302"/>
        <v>241</v>
      </c>
      <c r="E2407" s="64">
        <f t="shared" si="303"/>
        <v>1201</v>
      </c>
      <c r="F2407" s="64" t="str">
        <f t="shared" si="296"/>
        <v/>
      </c>
      <c r="G2407" s="64" t="str">
        <f t="shared" si="297"/>
        <v/>
      </c>
      <c r="H2407" s="64" t="str">
        <f t="shared" si="298"/>
        <v/>
      </c>
      <c r="I2407" s="80" t="str">
        <f>IFERROR(VLOOKUP(D2407,Sheet2!A:B,2,0),"")</f>
        <v/>
      </c>
      <c r="J2407" s="64" t="str">
        <f>IFERROR(IF(I2407&lt;&gt;"",VLOOKUP(I2407,Sheet2!B:C,2,0),""),"")</f>
        <v/>
      </c>
      <c r="K2407" s="64" t="str">
        <f>IFERROR( IF(I2407&lt;&gt;"", HLOOKUP(L$2+$A2407,Sheet2!BX:NK,2,0),""),"")</f>
        <v/>
      </c>
      <c r="L2407" t="str">
        <f>IF(OR(HLOOKUP(L$2+$A2407,Sheet2!BX:NK,$B2407,0),HLOOKUP(L$2+$A2407,Sheet2!BX:NK,$B2407,0)&lt;&gt;""),HLOOKUP(L$2+$A2407,Sheet2!BX:NK,$B2407,0),"")</f>
        <v/>
      </c>
      <c r="M2407" t="str">
        <f>IF(OR(HLOOKUP(M$2+$A2407,Sheet2!BY:NL,$B2407,0),HLOOKUP(M$2+$A2407,Sheet2!BY:NL,$B2407,0)&lt;&gt;""),HLOOKUP(M$2+$A2407,Sheet2!BY:NL,$B2407,0),"")</f>
        <v/>
      </c>
      <c r="N2407" t="str">
        <f>IF(OR(HLOOKUP(N$2+$A2407,Sheet2!BZ:NM,$B2407,0),HLOOKUP(N$2+$A2407,Sheet2!BZ:NM,$B2407,0)&lt;&gt;""),HLOOKUP(N$2+$A2407,Sheet2!BZ:NM,$B2407,0),"")</f>
        <v/>
      </c>
      <c r="O2407" t="str">
        <f>IF(OR(HLOOKUP(O$2+$A2407,Sheet2!CA:NN,$B2407,0),HLOOKUP(O$2+$A2407,Sheet2!CA:NN,$B2407,0)&lt;&gt;""),HLOOKUP(O$2+$A2407,Sheet2!CA:NN,$B2407,0),"")</f>
        <v/>
      </c>
      <c r="P2407" t="str">
        <f>IF(OR(HLOOKUP(P$2+$A2407,Sheet2!CB:NO,$B2407,0),HLOOKUP(P$2+$A2407,Sheet2!CB:NO,$B2407,0)&lt;&gt;""),HLOOKUP(P$2+$A2407,Sheet2!CB:NO,$B2407,0),"")</f>
        <v/>
      </c>
      <c r="Q2407" t="str">
        <f>IF(OR(HLOOKUP(Q$2+$A2407,Sheet2!CC:NO,$B2407,0),HLOOKUP(Q$2+$A2407,Sheet2!CC:NO,$B2407,0)&lt;&gt;""),HLOOKUP(Q$2+$A2407,Sheet2!CC:NO,$B2407,0),"")</f>
        <v/>
      </c>
    </row>
    <row r="2408" spans="1:17" x14ac:dyDescent="0.25">
      <c r="A2408" s="64">
        <f t="shared" si="299"/>
        <v>24</v>
      </c>
      <c r="B2408" s="64">
        <f t="shared" si="300"/>
        <v>245</v>
      </c>
      <c r="C2408" s="64">
        <f t="shared" si="301"/>
        <v>5</v>
      </c>
      <c r="D2408" s="64">
        <f t="shared" si="302"/>
        <v>241</v>
      </c>
      <c r="E2408" s="64">
        <f t="shared" si="303"/>
        <v>1201</v>
      </c>
      <c r="F2408" s="64" t="str">
        <f t="shared" si="296"/>
        <v/>
      </c>
      <c r="G2408" s="64" t="str">
        <f t="shared" si="297"/>
        <v/>
      </c>
      <c r="H2408" s="64" t="str">
        <f t="shared" si="298"/>
        <v/>
      </c>
      <c r="I2408" s="80" t="str">
        <f>IFERROR(VLOOKUP(D2408,Sheet2!A:B,2,0),"")</f>
        <v/>
      </c>
      <c r="J2408" s="64" t="str">
        <f>IFERROR(IF(I2408&lt;&gt;"",VLOOKUP(I2408,Sheet2!B:C,2,0),""),"")</f>
        <v/>
      </c>
      <c r="K2408" s="64" t="str">
        <f>IFERROR( IF(I2408&lt;&gt;"", HLOOKUP(L$2+$A2408,Sheet2!BX:NK,2,0),""),"")</f>
        <v/>
      </c>
      <c r="L2408" t="str">
        <f>IF(OR(HLOOKUP(L$2+$A2408,Sheet2!BX:NK,$B2408,0),HLOOKUP(L$2+$A2408,Sheet2!BX:NK,$B2408,0)&lt;&gt;""),HLOOKUP(L$2+$A2408,Sheet2!BX:NK,$B2408,0),"")</f>
        <v/>
      </c>
      <c r="M2408" t="str">
        <f>IF(OR(HLOOKUP(M$2+$A2408,Sheet2!BY:NL,$B2408,0),HLOOKUP(M$2+$A2408,Sheet2!BY:NL,$B2408,0)&lt;&gt;""),HLOOKUP(M$2+$A2408,Sheet2!BY:NL,$B2408,0),"")</f>
        <v/>
      </c>
      <c r="N2408" t="str">
        <f>IF(OR(HLOOKUP(N$2+$A2408,Sheet2!BZ:NM,$B2408,0),HLOOKUP(N$2+$A2408,Sheet2!BZ:NM,$B2408,0)&lt;&gt;""),HLOOKUP(N$2+$A2408,Sheet2!BZ:NM,$B2408,0),"")</f>
        <v/>
      </c>
      <c r="O2408" t="str">
        <f>IF(OR(HLOOKUP(O$2+$A2408,Sheet2!CA:NN,$B2408,0),HLOOKUP(O$2+$A2408,Sheet2!CA:NN,$B2408,0)&lt;&gt;""),HLOOKUP(O$2+$A2408,Sheet2!CA:NN,$B2408,0),"")</f>
        <v/>
      </c>
      <c r="P2408" t="str">
        <f>IF(OR(HLOOKUP(P$2+$A2408,Sheet2!CB:NO,$B2408,0),HLOOKUP(P$2+$A2408,Sheet2!CB:NO,$B2408,0)&lt;&gt;""),HLOOKUP(P$2+$A2408,Sheet2!CB:NO,$B2408,0),"")</f>
        <v/>
      </c>
      <c r="Q2408" t="str">
        <f>IF(OR(HLOOKUP(Q$2+$A2408,Sheet2!CC:NO,$B2408,0),HLOOKUP(Q$2+$A2408,Sheet2!CC:NO,$B2408,0)&lt;&gt;""),HLOOKUP(Q$2+$A2408,Sheet2!CC:NO,$B2408,0),"")</f>
        <v/>
      </c>
    </row>
    <row r="2409" spans="1:17" x14ac:dyDescent="0.25">
      <c r="A2409" s="64">
        <f t="shared" si="299"/>
        <v>30</v>
      </c>
      <c r="B2409" s="64">
        <f t="shared" si="300"/>
        <v>245</v>
      </c>
      <c r="C2409" s="64">
        <f t="shared" si="301"/>
        <v>6</v>
      </c>
      <c r="D2409" s="64">
        <f t="shared" si="302"/>
        <v>241</v>
      </c>
      <c r="E2409" s="64">
        <f t="shared" si="303"/>
        <v>1201</v>
      </c>
      <c r="F2409" s="64" t="str">
        <f t="shared" si="296"/>
        <v/>
      </c>
      <c r="G2409" s="64" t="str">
        <f t="shared" si="297"/>
        <v/>
      </c>
      <c r="H2409" s="64" t="str">
        <f t="shared" si="298"/>
        <v/>
      </c>
      <c r="I2409" s="80" t="str">
        <f>IFERROR(VLOOKUP(D2409,Sheet2!A:B,2,0),"")</f>
        <v/>
      </c>
      <c r="J2409" s="64" t="str">
        <f>IFERROR(IF(I2409&lt;&gt;"",VLOOKUP(I2409,Sheet2!B:C,2,0),""),"")</f>
        <v/>
      </c>
      <c r="K2409" s="64" t="str">
        <f>IFERROR( IF(I2409&lt;&gt;"", HLOOKUP(L$2+$A2409,Sheet2!BX:NK,2,0),""),"")</f>
        <v/>
      </c>
      <c r="L2409" t="str">
        <f>IF(OR(HLOOKUP(L$2+$A2409,Sheet2!BX:NK,$B2409,0),HLOOKUP(L$2+$A2409,Sheet2!BX:NK,$B2409,0)&lt;&gt;""),HLOOKUP(L$2+$A2409,Sheet2!BX:NK,$B2409,0),"")</f>
        <v/>
      </c>
      <c r="M2409" t="str">
        <f>IF(OR(HLOOKUP(M$2+$A2409,Sheet2!BY:NL,$B2409,0),HLOOKUP(M$2+$A2409,Sheet2!BY:NL,$B2409,0)&lt;&gt;""),HLOOKUP(M$2+$A2409,Sheet2!BY:NL,$B2409,0),"")</f>
        <v/>
      </c>
      <c r="N2409" t="str">
        <f>IF(OR(HLOOKUP(N$2+$A2409,Sheet2!BZ:NM,$B2409,0),HLOOKUP(N$2+$A2409,Sheet2!BZ:NM,$B2409,0)&lt;&gt;""),HLOOKUP(N$2+$A2409,Sheet2!BZ:NM,$B2409,0),"")</f>
        <v/>
      </c>
      <c r="O2409" t="str">
        <f>IF(OR(HLOOKUP(O$2+$A2409,Sheet2!CA:NN,$B2409,0),HLOOKUP(O$2+$A2409,Sheet2!CA:NN,$B2409,0)&lt;&gt;""),HLOOKUP(O$2+$A2409,Sheet2!CA:NN,$B2409,0),"")</f>
        <v/>
      </c>
      <c r="P2409" t="str">
        <f>IF(OR(HLOOKUP(P$2+$A2409,Sheet2!CB:NO,$B2409,0),HLOOKUP(P$2+$A2409,Sheet2!CB:NO,$B2409,0)&lt;&gt;""),HLOOKUP(P$2+$A2409,Sheet2!CB:NO,$B2409,0),"")</f>
        <v/>
      </c>
      <c r="Q2409" t="str">
        <f>IF(OR(HLOOKUP(Q$2+$A2409,Sheet2!CC:NO,$B2409,0),HLOOKUP(Q$2+$A2409,Sheet2!CC:NO,$B2409,0)&lt;&gt;""),HLOOKUP(Q$2+$A2409,Sheet2!CC:NO,$B2409,0),"")</f>
        <v/>
      </c>
    </row>
    <row r="2410" spans="1:17" x14ac:dyDescent="0.25">
      <c r="A2410" s="64">
        <f t="shared" si="299"/>
        <v>36</v>
      </c>
      <c r="B2410" s="64">
        <f t="shared" si="300"/>
        <v>245</v>
      </c>
      <c r="C2410" s="64">
        <f t="shared" si="301"/>
        <v>7</v>
      </c>
      <c r="D2410" s="64">
        <f t="shared" si="302"/>
        <v>241</v>
      </c>
      <c r="E2410" s="64">
        <f t="shared" si="303"/>
        <v>1201</v>
      </c>
      <c r="F2410" s="64" t="str">
        <f t="shared" si="296"/>
        <v/>
      </c>
      <c r="G2410" s="64" t="str">
        <f t="shared" si="297"/>
        <v/>
      </c>
      <c r="H2410" s="64" t="str">
        <f t="shared" si="298"/>
        <v/>
      </c>
      <c r="I2410" s="80" t="str">
        <f>IFERROR(VLOOKUP(D2410,Sheet2!A:B,2,0),"")</f>
        <v/>
      </c>
      <c r="J2410" s="64" t="str">
        <f>IFERROR(IF(I2410&lt;&gt;"",VLOOKUP(I2410,Sheet2!B:C,2,0),""),"")</f>
        <v/>
      </c>
      <c r="K2410" s="64" t="str">
        <f>IFERROR( IF(I2410&lt;&gt;"", HLOOKUP(L$2+$A2410,Sheet2!BX:NK,2,0),""),"")</f>
        <v/>
      </c>
      <c r="L2410" t="str">
        <f>IF(OR(HLOOKUP(L$2+$A2410,Sheet2!BX:NK,$B2410,0),HLOOKUP(L$2+$A2410,Sheet2!BX:NK,$B2410,0)&lt;&gt;""),HLOOKUP(L$2+$A2410,Sheet2!BX:NK,$B2410,0),"")</f>
        <v/>
      </c>
      <c r="M2410" t="str">
        <f>IF(OR(HLOOKUP(M$2+$A2410,Sheet2!BY:NL,$B2410,0),HLOOKUP(M$2+$A2410,Sheet2!BY:NL,$B2410,0)&lt;&gt;""),HLOOKUP(M$2+$A2410,Sheet2!BY:NL,$B2410,0),"")</f>
        <v/>
      </c>
      <c r="N2410" t="str">
        <f>IF(OR(HLOOKUP(N$2+$A2410,Sheet2!BZ:NM,$B2410,0),HLOOKUP(N$2+$A2410,Sheet2!BZ:NM,$B2410,0)&lt;&gt;""),HLOOKUP(N$2+$A2410,Sheet2!BZ:NM,$B2410,0),"")</f>
        <v/>
      </c>
      <c r="O2410" t="str">
        <f>IF(OR(HLOOKUP(O$2+$A2410,Sheet2!CA:NN,$B2410,0),HLOOKUP(O$2+$A2410,Sheet2!CA:NN,$B2410,0)&lt;&gt;""),HLOOKUP(O$2+$A2410,Sheet2!CA:NN,$B2410,0),"")</f>
        <v/>
      </c>
      <c r="P2410" t="str">
        <f>IF(OR(HLOOKUP(P$2+$A2410,Sheet2!CB:NO,$B2410,0),HLOOKUP(P$2+$A2410,Sheet2!CB:NO,$B2410,0)&lt;&gt;""),HLOOKUP(P$2+$A2410,Sheet2!CB:NO,$B2410,0),"")</f>
        <v/>
      </c>
      <c r="Q2410" t="str">
        <f>IF(OR(HLOOKUP(Q$2+$A2410,Sheet2!CC:NO,$B2410,0),HLOOKUP(Q$2+$A2410,Sheet2!CC:NO,$B2410,0)&lt;&gt;""),HLOOKUP(Q$2+$A2410,Sheet2!CC:NO,$B2410,0),"")</f>
        <v/>
      </c>
    </row>
    <row r="2411" spans="1:17" x14ac:dyDescent="0.25">
      <c r="A2411" s="64">
        <f t="shared" si="299"/>
        <v>42</v>
      </c>
      <c r="B2411" s="64">
        <f t="shared" si="300"/>
        <v>245</v>
      </c>
      <c r="C2411" s="64">
        <f t="shared" si="301"/>
        <v>8</v>
      </c>
      <c r="D2411" s="64">
        <f t="shared" si="302"/>
        <v>241</v>
      </c>
      <c r="E2411" s="64">
        <f t="shared" si="303"/>
        <v>1201</v>
      </c>
      <c r="F2411" s="64" t="str">
        <f t="shared" si="296"/>
        <v/>
      </c>
      <c r="G2411" s="64" t="str">
        <f t="shared" si="297"/>
        <v/>
      </c>
      <c r="H2411" s="64" t="str">
        <f t="shared" si="298"/>
        <v/>
      </c>
      <c r="I2411" s="80" t="str">
        <f>IFERROR(VLOOKUP(D2411,Sheet2!A:B,2,0),"")</f>
        <v/>
      </c>
      <c r="J2411" s="64" t="str">
        <f>IFERROR(IF(I2411&lt;&gt;"",VLOOKUP(I2411,Sheet2!B:C,2,0),""),"")</f>
        <v/>
      </c>
      <c r="K2411" s="64" t="str">
        <f>IFERROR( IF(I2411&lt;&gt;"", HLOOKUP(L$2+$A2411,Sheet2!BX:NK,2,0),""),"")</f>
        <v/>
      </c>
      <c r="L2411" t="str">
        <f>IF(OR(HLOOKUP(L$2+$A2411,Sheet2!BX:NK,$B2411,0),HLOOKUP(L$2+$A2411,Sheet2!BX:NK,$B2411,0)&lt;&gt;""),HLOOKUP(L$2+$A2411,Sheet2!BX:NK,$B2411,0),"")</f>
        <v/>
      </c>
      <c r="M2411" t="str">
        <f>IF(OR(HLOOKUP(M$2+$A2411,Sheet2!BY:NL,$B2411,0),HLOOKUP(M$2+$A2411,Sheet2!BY:NL,$B2411,0)&lt;&gt;""),HLOOKUP(M$2+$A2411,Sheet2!BY:NL,$B2411,0),"")</f>
        <v/>
      </c>
      <c r="N2411" t="str">
        <f>IF(OR(HLOOKUP(N$2+$A2411,Sheet2!BZ:NM,$B2411,0),HLOOKUP(N$2+$A2411,Sheet2!BZ:NM,$B2411,0)&lt;&gt;""),HLOOKUP(N$2+$A2411,Sheet2!BZ:NM,$B2411,0),"")</f>
        <v/>
      </c>
      <c r="O2411" t="str">
        <f>IF(OR(HLOOKUP(O$2+$A2411,Sheet2!CA:NN,$B2411,0),HLOOKUP(O$2+$A2411,Sheet2!CA:NN,$B2411,0)&lt;&gt;""),HLOOKUP(O$2+$A2411,Sheet2!CA:NN,$B2411,0),"")</f>
        <v/>
      </c>
      <c r="P2411" t="str">
        <f>IF(OR(HLOOKUP(P$2+$A2411,Sheet2!CB:NO,$B2411,0),HLOOKUP(P$2+$A2411,Sheet2!CB:NO,$B2411,0)&lt;&gt;""),HLOOKUP(P$2+$A2411,Sheet2!CB:NO,$B2411,0),"")</f>
        <v/>
      </c>
      <c r="Q2411" t="str">
        <f>IF(OR(HLOOKUP(Q$2+$A2411,Sheet2!CC:NO,$B2411,0),HLOOKUP(Q$2+$A2411,Sheet2!CC:NO,$B2411,0)&lt;&gt;""),HLOOKUP(Q$2+$A2411,Sheet2!CC:NO,$B2411,0),"")</f>
        <v/>
      </c>
    </row>
    <row r="2412" spans="1:17" x14ac:dyDescent="0.25">
      <c r="A2412" s="64">
        <f t="shared" si="299"/>
        <v>48</v>
      </c>
      <c r="B2412" s="64">
        <f t="shared" si="300"/>
        <v>245</v>
      </c>
      <c r="C2412" s="64">
        <f t="shared" si="301"/>
        <v>9</v>
      </c>
      <c r="D2412" s="64">
        <f t="shared" si="302"/>
        <v>241</v>
      </c>
      <c r="E2412" s="64">
        <f t="shared" si="303"/>
        <v>1201</v>
      </c>
      <c r="F2412" s="64" t="str">
        <f t="shared" si="296"/>
        <v/>
      </c>
      <c r="G2412" s="64" t="str">
        <f t="shared" si="297"/>
        <v/>
      </c>
      <c r="H2412" s="64" t="str">
        <f t="shared" si="298"/>
        <v/>
      </c>
      <c r="I2412" s="80" t="str">
        <f>IFERROR(VLOOKUP(D2412,Sheet2!A:B,2,0),"")</f>
        <v/>
      </c>
      <c r="J2412" s="64" t="str">
        <f>IFERROR(IF(I2412&lt;&gt;"",VLOOKUP(I2412,Sheet2!B:C,2,0),""),"")</f>
        <v/>
      </c>
      <c r="K2412" s="64" t="str">
        <f>IFERROR( IF(I2412&lt;&gt;"", HLOOKUP(L$2+$A2412,Sheet2!BX:NK,2,0),""),"")</f>
        <v/>
      </c>
      <c r="L2412" t="str">
        <f>IF(OR(HLOOKUP(L$2+$A2412,Sheet2!BX:NK,$B2412,0),HLOOKUP(L$2+$A2412,Sheet2!BX:NK,$B2412,0)&lt;&gt;""),HLOOKUP(L$2+$A2412,Sheet2!BX:NK,$B2412,0),"")</f>
        <v/>
      </c>
      <c r="M2412" t="str">
        <f>IF(OR(HLOOKUP(M$2+$A2412,Sheet2!BY:NL,$B2412,0),HLOOKUP(M$2+$A2412,Sheet2!BY:NL,$B2412,0)&lt;&gt;""),HLOOKUP(M$2+$A2412,Sheet2!BY:NL,$B2412,0),"")</f>
        <v/>
      </c>
      <c r="N2412" t="str">
        <f>IF(OR(HLOOKUP(N$2+$A2412,Sheet2!BZ:NM,$B2412,0),HLOOKUP(N$2+$A2412,Sheet2!BZ:NM,$B2412,0)&lt;&gt;""),HLOOKUP(N$2+$A2412,Sheet2!BZ:NM,$B2412,0),"")</f>
        <v/>
      </c>
      <c r="O2412" t="str">
        <f>IF(OR(HLOOKUP(O$2+$A2412,Sheet2!CA:NN,$B2412,0),HLOOKUP(O$2+$A2412,Sheet2!CA:NN,$B2412,0)&lt;&gt;""),HLOOKUP(O$2+$A2412,Sheet2!CA:NN,$B2412,0),"")</f>
        <v/>
      </c>
      <c r="P2412" t="str">
        <f>IF(OR(HLOOKUP(P$2+$A2412,Sheet2!CB:NO,$B2412,0),HLOOKUP(P$2+$A2412,Sheet2!CB:NO,$B2412,0)&lt;&gt;""),HLOOKUP(P$2+$A2412,Sheet2!CB:NO,$B2412,0),"")</f>
        <v/>
      </c>
      <c r="Q2412" t="str">
        <f>IF(OR(HLOOKUP(Q$2+$A2412,Sheet2!CC:NO,$B2412,0),HLOOKUP(Q$2+$A2412,Sheet2!CC:NO,$B2412,0)&lt;&gt;""),HLOOKUP(Q$2+$A2412,Sheet2!CC:NO,$B2412,0),"")</f>
        <v/>
      </c>
    </row>
    <row r="2413" spans="1:17" x14ac:dyDescent="0.25">
      <c r="A2413" s="64">
        <f t="shared" si="299"/>
        <v>54</v>
      </c>
      <c r="B2413" s="64">
        <f t="shared" si="300"/>
        <v>245</v>
      </c>
      <c r="C2413" s="64">
        <f t="shared" si="301"/>
        <v>10</v>
      </c>
      <c r="D2413" s="64">
        <f t="shared" si="302"/>
        <v>241</v>
      </c>
      <c r="E2413" s="64">
        <f t="shared" si="303"/>
        <v>1201</v>
      </c>
      <c r="F2413" s="64" t="str">
        <f t="shared" si="296"/>
        <v/>
      </c>
      <c r="G2413" s="64" t="str">
        <f t="shared" si="297"/>
        <v/>
      </c>
      <c r="H2413" s="64" t="str">
        <f t="shared" si="298"/>
        <v/>
      </c>
      <c r="I2413" s="80" t="str">
        <f>IFERROR(VLOOKUP(D2413,Sheet2!A:B,2,0),"")</f>
        <v/>
      </c>
      <c r="J2413" s="64" t="str">
        <f>IFERROR(IF(I2413&lt;&gt;"",VLOOKUP(I2413,Sheet2!B:C,2,0),""),"")</f>
        <v/>
      </c>
      <c r="K2413" s="64" t="str">
        <f>IFERROR( IF(I2413&lt;&gt;"", HLOOKUP(L$2+$A2413,Sheet2!BX:NK,2,0),""),"")</f>
        <v/>
      </c>
      <c r="L2413" t="str">
        <f>IF(OR(HLOOKUP(L$2+$A2413,Sheet2!BX:NK,$B2413,0),HLOOKUP(L$2+$A2413,Sheet2!BX:NK,$B2413,0)&lt;&gt;""),HLOOKUP(L$2+$A2413,Sheet2!BX:NK,$B2413,0),"")</f>
        <v/>
      </c>
      <c r="M2413" t="str">
        <f>IF(OR(HLOOKUP(M$2+$A2413,Sheet2!BY:NL,$B2413,0),HLOOKUP(M$2+$A2413,Sheet2!BY:NL,$B2413,0)&lt;&gt;""),HLOOKUP(M$2+$A2413,Sheet2!BY:NL,$B2413,0),"")</f>
        <v/>
      </c>
      <c r="N2413" t="str">
        <f>IF(OR(HLOOKUP(N$2+$A2413,Sheet2!BZ:NM,$B2413,0),HLOOKUP(N$2+$A2413,Sheet2!BZ:NM,$B2413,0)&lt;&gt;""),HLOOKUP(N$2+$A2413,Sheet2!BZ:NM,$B2413,0),"")</f>
        <v/>
      </c>
      <c r="O2413" t="str">
        <f>IF(OR(HLOOKUP(O$2+$A2413,Sheet2!CA:NN,$B2413,0),HLOOKUP(O$2+$A2413,Sheet2!CA:NN,$B2413,0)&lt;&gt;""),HLOOKUP(O$2+$A2413,Sheet2!CA:NN,$B2413,0),"")</f>
        <v/>
      </c>
      <c r="P2413" t="str">
        <f>IF(OR(HLOOKUP(P$2+$A2413,Sheet2!CB:NO,$B2413,0),HLOOKUP(P$2+$A2413,Sheet2!CB:NO,$B2413,0)&lt;&gt;""),HLOOKUP(P$2+$A2413,Sheet2!CB:NO,$B2413,0),"")</f>
        <v/>
      </c>
      <c r="Q2413" t="str">
        <f>IF(OR(HLOOKUP(Q$2+$A2413,Sheet2!CC:NO,$B2413,0),HLOOKUP(Q$2+$A2413,Sheet2!CC:NO,$B2413,0)&lt;&gt;""),HLOOKUP(Q$2+$A2413,Sheet2!CC:NO,$B2413,0),"")</f>
        <v/>
      </c>
    </row>
    <row r="2414" spans="1:17" x14ac:dyDescent="0.25">
      <c r="A2414" s="64">
        <f t="shared" si="299"/>
        <v>0</v>
      </c>
      <c r="B2414" s="64">
        <f t="shared" si="300"/>
        <v>246</v>
      </c>
      <c r="C2414" s="64">
        <f t="shared" si="301"/>
        <v>1</v>
      </c>
      <c r="D2414" s="64">
        <f t="shared" si="302"/>
        <v>242</v>
      </c>
      <c r="E2414" s="64">
        <f t="shared" si="303"/>
        <v>1206</v>
      </c>
      <c r="F2414" s="64" t="str">
        <f t="shared" si="296"/>
        <v/>
      </c>
      <c r="G2414" s="64" t="str">
        <f t="shared" si="297"/>
        <v/>
      </c>
      <c r="H2414" s="64" t="str">
        <f t="shared" si="298"/>
        <v/>
      </c>
      <c r="I2414" s="80" t="str">
        <f>IFERROR(VLOOKUP(D2414,Sheet2!A:B,2,0),"")</f>
        <v/>
      </c>
      <c r="J2414" s="64" t="str">
        <f>IFERROR(IF(I2414&lt;&gt;"",VLOOKUP(I2414,Sheet2!B:C,2,0),""),"")</f>
        <v/>
      </c>
      <c r="K2414" s="64" t="str">
        <f>IFERROR( IF(I2414&lt;&gt;"", HLOOKUP(L$2+$A2414,Sheet2!BX:NK,2,0),""),"")</f>
        <v/>
      </c>
      <c r="L2414" t="str">
        <f>IF(OR(HLOOKUP(L$2+$A2414,Sheet2!BX:NK,$B2414,0),HLOOKUP(L$2+$A2414,Sheet2!BX:NK,$B2414,0)&lt;&gt;""),HLOOKUP(L$2+$A2414,Sheet2!BX:NK,$B2414,0),"")</f>
        <v/>
      </c>
      <c r="M2414" t="str">
        <f>IF(OR(HLOOKUP(M$2+$A2414,Sheet2!BY:NL,$B2414,0),HLOOKUP(M$2+$A2414,Sheet2!BY:NL,$B2414,0)&lt;&gt;""),HLOOKUP(M$2+$A2414,Sheet2!BY:NL,$B2414,0),"")</f>
        <v/>
      </c>
      <c r="N2414" t="str">
        <f>IF(OR(HLOOKUP(N$2+$A2414,Sheet2!BZ:NM,$B2414,0),HLOOKUP(N$2+$A2414,Sheet2!BZ:NM,$B2414,0)&lt;&gt;""),HLOOKUP(N$2+$A2414,Sheet2!BZ:NM,$B2414,0),"")</f>
        <v/>
      </c>
      <c r="O2414" t="str">
        <f>IF(OR(HLOOKUP(O$2+$A2414,Sheet2!CA:NN,$B2414,0),HLOOKUP(O$2+$A2414,Sheet2!CA:NN,$B2414,0)&lt;&gt;""),HLOOKUP(O$2+$A2414,Sheet2!CA:NN,$B2414,0),"")</f>
        <v/>
      </c>
      <c r="P2414" t="str">
        <f>IF(OR(HLOOKUP(P$2+$A2414,Sheet2!CB:NO,$B2414,0),HLOOKUP(P$2+$A2414,Sheet2!CB:NO,$B2414,0)&lt;&gt;""),HLOOKUP(P$2+$A2414,Sheet2!CB:NO,$B2414,0),"")</f>
        <v/>
      </c>
      <c r="Q2414" t="str">
        <f>IF(OR(HLOOKUP(Q$2+$A2414,Sheet2!CC:NO,$B2414,0),HLOOKUP(Q$2+$A2414,Sheet2!CC:NO,$B2414,0)&lt;&gt;""),HLOOKUP(Q$2+$A2414,Sheet2!CC:NO,$B2414,0),"")</f>
        <v/>
      </c>
    </row>
    <row r="2415" spans="1:17" x14ac:dyDescent="0.25">
      <c r="A2415" s="64">
        <f t="shared" si="299"/>
        <v>6</v>
      </c>
      <c r="B2415" s="64">
        <f t="shared" si="300"/>
        <v>246</v>
      </c>
      <c r="C2415" s="64">
        <f t="shared" si="301"/>
        <v>2</v>
      </c>
      <c r="D2415" s="64">
        <f t="shared" si="302"/>
        <v>242</v>
      </c>
      <c r="E2415" s="64">
        <f t="shared" si="303"/>
        <v>1206</v>
      </c>
      <c r="F2415" s="64" t="str">
        <f t="shared" si="296"/>
        <v/>
      </c>
      <c r="G2415" s="64" t="str">
        <f t="shared" si="297"/>
        <v/>
      </c>
      <c r="H2415" s="64" t="str">
        <f t="shared" si="298"/>
        <v/>
      </c>
      <c r="I2415" s="80" t="str">
        <f>IFERROR(VLOOKUP(D2415,Sheet2!A:B,2,0),"")</f>
        <v/>
      </c>
      <c r="J2415" s="64" t="str">
        <f>IFERROR(IF(I2415&lt;&gt;"",VLOOKUP(I2415,Sheet2!B:C,2,0),""),"")</f>
        <v/>
      </c>
      <c r="K2415" s="64" t="str">
        <f>IFERROR( IF(I2415&lt;&gt;"", HLOOKUP(L$2+$A2415,Sheet2!BX:NK,2,0),""),"")</f>
        <v/>
      </c>
      <c r="L2415" t="str">
        <f>IF(OR(HLOOKUP(L$2+$A2415,Sheet2!BX:NK,$B2415,0),HLOOKUP(L$2+$A2415,Sheet2!BX:NK,$B2415,0)&lt;&gt;""),HLOOKUP(L$2+$A2415,Sheet2!BX:NK,$B2415,0),"")</f>
        <v/>
      </c>
      <c r="M2415" t="str">
        <f>IF(OR(HLOOKUP(M$2+$A2415,Sheet2!BY:NL,$B2415,0),HLOOKUP(M$2+$A2415,Sheet2!BY:NL,$B2415,0)&lt;&gt;""),HLOOKUP(M$2+$A2415,Sheet2!BY:NL,$B2415,0),"")</f>
        <v/>
      </c>
      <c r="N2415" t="str">
        <f>IF(OR(HLOOKUP(N$2+$A2415,Sheet2!BZ:NM,$B2415,0),HLOOKUP(N$2+$A2415,Sheet2!BZ:NM,$B2415,0)&lt;&gt;""),HLOOKUP(N$2+$A2415,Sheet2!BZ:NM,$B2415,0),"")</f>
        <v/>
      </c>
      <c r="O2415" t="str">
        <f>IF(OR(HLOOKUP(O$2+$A2415,Sheet2!CA:NN,$B2415,0),HLOOKUP(O$2+$A2415,Sheet2!CA:NN,$B2415,0)&lt;&gt;""),HLOOKUP(O$2+$A2415,Sheet2!CA:NN,$B2415,0),"")</f>
        <v/>
      </c>
      <c r="P2415" t="str">
        <f>IF(OR(HLOOKUP(P$2+$A2415,Sheet2!CB:NO,$B2415,0),HLOOKUP(P$2+$A2415,Sheet2!CB:NO,$B2415,0)&lt;&gt;""),HLOOKUP(P$2+$A2415,Sheet2!CB:NO,$B2415,0),"")</f>
        <v/>
      </c>
      <c r="Q2415" t="str">
        <f>IF(OR(HLOOKUP(Q$2+$A2415,Sheet2!CC:NO,$B2415,0),HLOOKUP(Q$2+$A2415,Sheet2!CC:NO,$B2415,0)&lt;&gt;""),HLOOKUP(Q$2+$A2415,Sheet2!CC:NO,$B2415,0),"")</f>
        <v/>
      </c>
    </row>
    <row r="2416" spans="1:17" x14ac:dyDescent="0.25">
      <c r="A2416" s="64">
        <f t="shared" si="299"/>
        <v>12</v>
      </c>
      <c r="B2416" s="64">
        <f t="shared" si="300"/>
        <v>246</v>
      </c>
      <c r="C2416" s="64">
        <f t="shared" si="301"/>
        <v>3</v>
      </c>
      <c r="D2416" s="64">
        <f t="shared" si="302"/>
        <v>242</v>
      </c>
      <c r="E2416" s="64">
        <f t="shared" si="303"/>
        <v>1206</v>
      </c>
      <c r="F2416" s="64" t="str">
        <f t="shared" si="296"/>
        <v/>
      </c>
      <c r="G2416" s="64" t="str">
        <f t="shared" si="297"/>
        <v/>
      </c>
      <c r="H2416" s="64" t="str">
        <f t="shared" si="298"/>
        <v/>
      </c>
      <c r="I2416" s="80" t="str">
        <f>IFERROR(VLOOKUP(D2416,Sheet2!A:B,2,0),"")</f>
        <v/>
      </c>
      <c r="J2416" s="64" t="str">
        <f>IFERROR(IF(I2416&lt;&gt;"",VLOOKUP(I2416,Sheet2!B:C,2,0),""),"")</f>
        <v/>
      </c>
      <c r="K2416" s="64" t="str">
        <f>IFERROR( IF(I2416&lt;&gt;"", HLOOKUP(L$2+$A2416,Sheet2!BX:NK,2,0),""),"")</f>
        <v/>
      </c>
      <c r="L2416" t="str">
        <f>IF(OR(HLOOKUP(L$2+$A2416,Sheet2!BX:NK,$B2416,0),HLOOKUP(L$2+$A2416,Sheet2!BX:NK,$B2416,0)&lt;&gt;""),HLOOKUP(L$2+$A2416,Sheet2!BX:NK,$B2416,0),"")</f>
        <v/>
      </c>
      <c r="M2416" t="str">
        <f>IF(OR(HLOOKUP(M$2+$A2416,Sheet2!BY:NL,$B2416,0),HLOOKUP(M$2+$A2416,Sheet2!BY:NL,$B2416,0)&lt;&gt;""),HLOOKUP(M$2+$A2416,Sheet2!BY:NL,$B2416,0),"")</f>
        <v/>
      </c>
      <c r="N2416" t="str">
        <f>IF(OR(HLOOKUP(N$2+$A2416,Sheet2!BZ:NM,$B2416,0),HLOOKUP(N$2+$A2416,Sheet2!BZ:NM,$B2416,0)&lt;&gt;""),HLOOKUP(N$2+$A2416,Sheet2!BZ:NM,$B2416,0),"")</f>
        <v/>
      </c>
      <c r="O2416" t="str">
        <f>IF(OR(HLOOKUP(O$2+$A2416,Sheet2!CA:NN,$B2416,0),HLOOKUP(O$2+$A2416,Sheet2!CA:NN,$B2416,0)&lt;&gt;""),HLOOKUP(O$2+$A2416,Sheet2!CA:NN,$B2416,0),"")</f>
        <v/>
      </c>
      <c r="P2416" t="str">
        <f>IF(OR(HLOOKUP(P$2+$A2416,Sheet2!CB:NO,$B2416,0),HLOOKUP(P$2+$A2416,Sheet2!CB:NO,$B2416,0)&lt;&gt;""),HLOOKUP(P$2+$A2416,Sheet2!CB:NO,$B2416,0),"")</f>
        <v/>
      </c>
      <c r="Q2416" t="str">
        <f>IF(OR(HLOOKUP(Q$2+$A2416,Sheet2!CC:NO,$B2416,0),HLOOKUP(Q$2+$A2416,Sheet2!CC:NO,$B2416,0)&lt;&gt;""),HLOOKUP(Q$2+$A2416,Sheet2!CC:NO,$B2416,0),"")</f>
        <v/>
      </c>
    </row>
    <row r="2417" spans="1:17" x14ac:dyDescent="0.25">
      <c r="A2417" s="64">
        <f t="shared" si="299"/>
        <v>18</v>
      </c>
      <c r="B2417" s="64">
        <f t="shared" si="300"/>
        <v>246</v>
      </c>
      <c r="C2417" s="64">
        <f t="shared" si="301"/>
        <v>4</v>
      </c>
      <c r="D2417" s="64">
        <f t="shared" si="302"/>
        <v>242</v>
      </c>
      <c r="E2417" s="64">
        <f t="shared" si="303"/>
        <v>1206</v>
      </c>
      <c r="F2417" s="64" t="str">
        <f t="shared" si="296"/>
        <v/>
      </c>
      <c r="G2417" s="64" t="str">
        <f t="shared" si="297"/>
        <v/>
      </c>
      <c r="H2417" s="64" t="str">
        <f t="shared" si="298"/>
        <v/>
      </c>
      <c r="I2417" s="80" t="str">
        <f>IFERROR(VLOOKUP(D2417,Sheet2!A:B,2,0),"")</f>
        <v/>
      </c>
      <c r="J2417" s="64" t="str">
        <f>IFERROR(IF(I2417&lt;&gt;"",VLOOKUP(I2417,Sheet2!B:C,2,0),""),"")</f>
        <v/>
      </c>
      <c r="K2417" s="64" t="str">
        <f>IFERROR( IF(I2417&lt;&gt;"", HLOOKUP(L$2+$A2417,Sheet2!BX:NK,2,0),""),"")</f>
        <v/>
      </c>
      <c r="L2417" t="str">
        <f>IF(OR(HLOOKUP(L$2+$A2417,Sheet2!BX:NK,$B2417,0),HLOOKUP(L$2+$A2417,Sheet2!BX:NK,$B2417,0)&lt;&gt;""),HLOOKUP(L$2+$A2417,Sheet2!BX:NK,$B2417,0),"")</f>
        <v/>
      </c>
      <c r="M2417" t="str">
        <f>IF(OR(HLOOKUP(M$2+$A2417,Sheet2!BY:NL,$B2417,0),HLOOKUP(M$2+$A2417,Sheet2!BY:NL,$B2417,0)&lt;&gt;""),HLOOKUP(M$2+$A2417,Sheet2!BY:NL,$B2417,0),"")</f>
        <v/>
      </c>
      <c r="N2417" t="str">
        <f>IF(OR(HLOOKUP(N$2+$A2417,Sheet2!BZ:NM,$B2417,0),HLOOKUP(N$2+$A2417,Sheet2!BZ:NM,$B2417,0)&lt;&gt;""),HLOOKUP(N$2+$A2417,Sheet2!BZ:NM,$B2417,0),"")</f>
        <v/>
      </c>
      <c r="O2417" t="str">
        <f>IF(OR(HLOOKUP(O$2+$A2417,Sheet2!CA:NN,$B2417,0),HLOOKUP(O$2+$A2417,Sheet2!CA:NN,$B2417,0)&lt;&gt;""),HLOOKUP(O$2+$A2417,Sheet2!CA:NN,$B2417,0),"")</f>
        <v/>
      </c>
      <c r="P2417" t="str">
        <f>IF(OR(HLOOKUP(P$2+$A2417,Sheet2!CB:NO,$B2417,0),HLOOKUP(P$2+$A2417,Sheet2!CB:NO,$B2417,0)&lt;&gt;""),HLOOKUP(P$2+$A2417,Sheet2!CB:NO,$B2417,0),"")</f>
        <v/>
      </c>
      <c r="Q2417" t="str">
        <f>IF(OR(HLOOKUP(Q$2+$A2417,Sheet2!CC:NO,$B2417,0),HLOOKUP(Q$2+$A2417,Sheet2!CC:NO,$B2417,0)&lt;&gt;""),HLOOKUP(Q$2+$A2417,Sheet2!CC:NO,$B2417,0),"")</f>
        <v/>
      </c>
    </row>
    <row r="2418" spans="1:17" x14ac:dyDescent="0.25">
      <c r="A2418" s="64">
        <f t="shared" si="299"/>
        <v>24</v>
      </c>
      <c r="B2418" s="64">
        <f t="shared" si="300"/>
        <v>246</v>
      </c>
      <c r="C2418" s="64">
        <f t="shared" si="301"/>
        <v>5</v>
      </c>
      <c r="D2418" s="64">
        <f t="shared" si="302"/>
        <v>242</v>
      </c>
      <c r="E2418" s="64">
        <f t="shared" si="303"/>
        <v>1206</v>
      </c>
      <c r="F2418" s="64" t="str">
        <f t="shared" si="296"/>
        <v/>
      </c>
      <c r="G2418" s="64" t="str">
        <f t="shared" si="297"/>
        <v/>
      </c>
      <c r="H2418" s="64" t="str">
        <f t="shared" si="298"/>
        <v/>
      </c>
      <c r="I2418" s="80" t="str">
        <f>IFERROR(VLOOKUP(D2418,Sheet2!A:B,2,0),"")</f>
        <v/>
      </c>
      <c r="J2418" s="64" t="str">
        <f>IFERROR(IF(I2418&lt;&gt;"",VLOOKUP(I2418,Sheet2!B:C,2,0),""),"")</f>
        <v/>
      </c>
      <c r="K2418" s="64" t="str">
        <f>IFERROR( IF(I2418&lt;&gt;"", HLOOKUP(L$2+$A2418,Sheet2!BX:NK,2,0),""),"")</f>
        <v/>
      </c>
      <c r="L2418" t="str">
        <f>IF(OR(HLOOKUP(L$2+$A2418,Sheet2!BX:NK,$B2418,0),HLOOKUP(L$2+$A2418,Sheet2!BX:NK,$B2418,0)&lt;&gt;""),HLOOKUP(L$2+$A2418,Sheet2!BX:NK,$B2418,0),"")</f>
        <v/>
      </c>
      <c r="M2418" t="str">
        <f>IF(OR(HLOOKUP(M$2+$A2418,Sheet2!BY:NL,$B2418,0),HLOOKUP(M$2+$A2418,Sheet2!BY:NL,$B2418,0)&lt;&gt;""),HLOOKUP(M$2+$A2418,Sheet2!BY:NL,$B2418,0),"")</f>
        <v/>
      </c>
      <c r="N2418" t="str">
        <f>IF(OR(HLOOKUP(N$2+$A2418,Sheet2!BZ:NM,$B2418,0),HLOOKUP(N$2+$A2418,Sheet2!BZ:NM,$B2418,0)&lt;&gt;""),HLOOKUP(N$2+$A2418,Sheet2!BZ:NM,$B2418,0),"")</f>
        <v/>
      </c>
      <c r="O2418" t="str">
        <f>IF(OR(HLOOKUP(O$2+$A2418,Sheet2!CA:NN,$B2418,0),HLOOKUP(O$2+$A2418,Sheet2!CA:NN,$B2418,0)&lt;&gt;""),HLOOKUP(O$2+$A2418,Sheet2!CA:NN,$B2418,0),"")</f>
        <v/>
      </c>
      <c r="P2418" t="str">
        <f>IF(OR(HLOOKUP(P$2+$A2418,Sheet2!CB:NO,$B2418,0),HLOOKUP(P$2+$A2418,Sheet2!CB:NO,$B2418,0)&lt;&gt;""),HLOOKUP(P$2+$A2418,Sheet2!CB:NO,$B2418,0),"")</f>
        <v/>
      </c>
      <c r="Q2418" t="str">
        <f>IF(OR(HLOOKUP(Q$2+$A2418,Sheet2!CC:NO,$B2418,0),HLOOKUP(Q$2+$A2418,Sheet2!CC:NO,$B2418,0)&lt;&gt;""),HLOOKUP(Q$2+$A2418,Sheet2!CC:NO,$B2418,0),"")</f>
        <v/>
      </c>
    </row>
    <row r="2419" spans="1:17" x14ac:dyDescent="0.25">
      <c r="A2419" s="64">
        <f t="shared" si="299"/>
        <v>30</v>
      </c>
      <c r="B2419" s="64">
        <f t="shared" si="300"/>
        <v>246</v>
      </c>
      <c r="C2419" s="64">
        <f t="shared" si="301"/>
        <v>6</v>
      </c>
      <c r="D2419" s="64">
        <f t="shared" si="302"/>
        <v>242</v>
      </c>
      <c r="E2419" s="64">
        <f t="shared" si="303"/>
        <v>1206</v>
      </c>
      <c r="F2419" s="64" t="str">
        <f t="shared" si="296"/>
        <v/>
      </c>
      <c r="G2419" s="64" t="str">
        <f t="shared" si="297"/>
        <v/>
      </c>
      <c r="H2419" s="64" t="str">
        <f t="shared" si="298"/>
        <v/>
      </c>
      <c r="I2419" s="80" t="str">
        <f>IFERROR(VLOOKUP(D2419,Sheet2!A:B,2,0),"")</f>
        <v/>
      </c>
      <c r="J2419" s="64" t="str">
        <f>IFERROR(IF(I2419&lt;&gt;"",VLOOKUP(I2419,Sheet2!B:C,2,0),""),"")</f>
        <v/>
      </c>
      <c r="K2419" s="64" t="str">
        <f>IFERROR( IF(I2419&lt;&gt;"", HLOOKUP(L$2+$A2419,Sheet2!BX:NK,2,0),""),"")</f>
        <v/>
      </c>
      <c r="L2419" t="str">
        <f>IF(OR(HLOOKUP(L$2+$A2419,Sheet2!BX:NK,$B2419,0),HLOOKUP(L$2+$A2419,Sheet2!BX:NK,$B2419,0)&lt;&gt;""),HLOOKUP(L$2+$A2419,Sheet2!BX:NK,$B2419,0),"")</f>
        <v/>
      </c>
      <c r="M2419" t="str">
        <f>IF(OR(HLOOKUP(M$2+$A2419,Sheet2!BY:NL,$B2419,0),HLOOKUP(M$2+$A2419,Sheet2!BY:NL,$B2419,0)&lt;&gt;""),HLOOKUP(M$2+$A2419,Sheet2!BY:NL,$B2419,0),"")</f>
        <v/>
      </c>
      <c r="N2419" t="str">
        <f>IF(OR(HLOOKUP(N$2+$A2419,Sheet2!BZ:NM,$B2419,0),HLOOKUP(N$2+$A2419,Sheet2!BZ:NM,$B2419,0)&lt;&gt;""),HLOOKUP(N$2+$A2419,Sheet2!BZ:NM,$B2419,0),"")</f>
        <v/>
      </c>
      <c r="O2419" t="str">
        <f>IF(OR(HLOOKUP(O$2+$A2419,Sheet2!CA:NN,$B2419,0),HLOOKUP(O$2+$A2419,Sheet2!CA:NN,$B2419,0)&lt;&gt;""),HLOOKUP(O$2+$A2419,Sheet2!CA:NN,$B2419,0),"")</f>
        <v/>
      </c>
      <c r="P2419" t="str">
        <f>IF(OR(HLOOKUP(P$2+$A2419,Sheet2!CB:NO,$B2419,0),HLOOKUP(P$2+$A2419,Sheet2!CB:NO,$B2419,0)&lt;&gt;""),HLOOKUP(P$2+$A2419,Sheet2!CB:NO,$B2419,0),"")</f>
        <v/>
      </c>
      <c r="Q2419" t="str">
        <f>IF(OR(HLOOKUP(Q$2+$A2419,Sheet2!CC:NO,$B2419,0),HLOOKUP(Q$2+$A2419,Sheet2!CC:NO,$B2419,0)&lt;&gt;""),HLOOKUP(Q$2+$A2419,Sheet2!CC:NO,$B2419,0),"")</f>
        <v/>
      </c>
    </row>
    <row r="2420" spans="1:17" x14ac:dyDescent="0.25">
      <c r="A2420" s="64">
        <f t="shared" si="299"/>
        <v>36</v>
      </c>
      <c r="B2420" s="64">
        <f t="shared" si="300"/>
        <v>246</v>
      </c>
      <c r="C2420" s="64">
        <f t="shared" si="301"/>
        <v>7</v>
      </c>
      <c r="D2420" s="64">
        <f t="shared" si="302"/>
        <v>242</v>
      </c>
      <c r="E2420" s="64">
        <f t="shared" si="303"/>
        <v>1206</v>
      </c>
      <c r="F2420" s="64" t="str">
        <f t="shared" si="296"/>
        <v/>
      </c>
      <c r="G2420" s="64" t="str">
        <f t="shared" si="297"/>
        <v/>
      </c>
      <c r="H2420" s="64" t="str">
        <f t="shared" si="298"/>
        <v/>
      </c>
      <c r="I2420" s="80" t="str">
        <f>IFERROR(VLOOKUP(D2420,Sheet2!A:B,2,0),"")</f>
        <v/>
      </c>
      <c r="J2420" s="64" t="str">
        <f>IFERROR(IF(I2420&lt;&gt;"",VLOOKUP(I2420,Sheet2!B:C,2,0),""),"")</f>
        <v/>
      </c>
      <c r="K2420" s="64" t="str">
        <f>IFERROR( IF(I2420&lt;&gt;"", HLOOKUP(L$2+$A2420,Sheet2!BX:NK,2,0),""),"")</f>
        <v/>
      </c>
      <c r="L2420" t="str">
        <f>IF(OR(HLOOKUP(L$2+$A2420,Sheet2!BX:NK,$B2420,0),HLOOKUP(L$2+$A2420,Sheet2!BX:NK,$B2420,0)&lt;&gt;""),HLOOKUP(L$2+$A2420,Sheet2!BX:NK,$B2420,0),"")</f>
        <v/>
      </c>
      <c r="M2420" t="str">
        <f>IF(OR(HLOOKUP(M$2+$A2420,Sheet2!BY:NL,$B2420,0),HLOOKUP(M$2+$A2420,Sheet2!BY:NL,$B2420,0)&lt;&gt;""),HLOOKUP(M$2+$A2420,Sheet2!BY:NL,$B2420,0),"")</f>
        <v/>
      </c>
      <c r="N2420" t="str">
        <f>IF(OR(HLOOKUP(N$2+$A2420,Sheet2!BZ:NM,$B2420,0),HLOOKUP(N$2+$A2420,Sheet2!BZ:NM,$B2420,0)&lt;&gt;""),HLOOKUP(N$2+$A2420,Sheet2!BZ:NM,$B2420,0),"")</f>
        <v/>
      </c>
      <c r="O2420" t="str">
        <f>IF(OR(HLOOKUP(O$2+$A2420,Sheet2!CA:NN,$B2420,0),HLOOKUP(O$2+$A2420,Sheet2!CA:NN,$B2420,0)&lt;&gt;""),HLOOKUP(O$2+$A2420,Sheet2!CA:NN,$B2420,0),"")</f>
        <v/>
      </c>
      <c r="P2420" t="str">
        <f>IF(OR(HLOOKUP(P$2+$A2420,Sheet2!CB:NO,$B2420,0),HLOOKUP(P$2+$A2420,Sheet2!CB:NO,$B2420,0)&lt;&gt;""),HLOOKUP(P$2+$A2420,Sheet2!CB:NO,$B2420,0),"")</f>
        <v/>
      </c>
      <c r="Q2420" t="str">
        <f>IF(OR(HLOOKUP(Q$2+$A2420,Sheet2!CC:NO,$B2420,0),HLOOKUP(Q$2+$A2420,Sheet2!CC:NO,$B2420,0)&lt;&gt;""),HLOOKUP(Q$2+$A2420,Sheet2!CC:NO,$B2420,0),"")</f>
        <v/>
      </c>
    </row>
    <row r="2421" spans="1:17" x14ac:dyDescent="0.25">
      <c r="A2421" s="64">
        <f t="shared" si="299"/>
        <v>42</v>
      </c>
      <c r="B2421" s="64">
        <f t="shared" si="300"/>
        <v>246</v>
      </c>
      <c r="C2421" s="64">
        <f t="shared" si="301"/>
        <v>8</v>
      </c>
      <c r="D2421" s="64">
        <f t="shared" si="302"/>
        <v>242</v>
      </c>
      <c r="E2421" s="64">
        <f t="shared" si="303"/>
        <v>1206</v>
      </c>
      <c r="F2421" s="64" t="str">
        <f t="shared" si="296"/>
        <v/>
      </c>
      <c r="G2421" s="64" t="str">
        <f t="shared" si="297"/>
        <v/>
      </c>
      <c r="H2421" s="64" t="str">
        <f t="shared" si="298"/>
        <v/>
      </c>
      <c r="I2421" s="80" t="str">
        <f>IFERROR(VLOOKUP(D2421,Sheet2!A:B,2,0),"")</f>
        <v/>
      </c>
      <c r="J2421" s="64" t="str">
        <f>IFERROR(IF(I2421&lt;&gt;"",VLOOKUP(I2421,Sheet2!B:C,2,0),""),"")</f>
        <v/>
      </c>
      <c r="K2421" s="64" t="str">
        <f>IFERROR( IF(I2421&lt;&gt;"", HLOOKUP(L$2+$A2421,Sheet2!BX:NK,2,0),""),"")</f>
        <v/>
      </c>
      <c r="L2421" t="str">
        <f>IF(OR(HLOOKUP(L$2+$A2421,Sheet2!BX:NK,$B2421,0),HLOOKUP(L$2+$A2421,Sheet2!BX:NK,$B2421,0)&lt;&gt;""),HLOOKUP(L$2+$A2421,Sheet2!BX:NK,$B2421,0),"")</f>
        <v/>
      </c>
      <c r="M2421" t="str">
        <f>IF(OR(HLOOKUP(M$2+$A2421,Sheet2!BY:NL,$B2421,0),HLOOKUP(M$2+$A2421,Sheet2!BY:NL,$B2421,0)&lt;&gt;""),HLOOKUP(M$2+$A2421,Sheet2!BY:NL,$B2421,0),"")</f>
        <v/>
      </c>
      <c r="N2421" t="str">
        <f>IF(OR(HLOOKUP(N$2+$A2421,Sheet2!BZ:NM,$B2421,0),HLOOKUP(N$2+$A2421,Sheet2!BZ:NM,$B2421,0)&lt;&gt;""),HLOOKUP(N$2+$A2421,Sheet2!BZ:NM,$B2421,0),"")</f>
        <v/>
      </c>
      <c r="O2421" t="str">
        <f>IF(OR(HLOOKUP(O$2+$A2421,Sheet2!CA:NN,$B2421,0),HLOOKUP(O$2+$A2421,Sheet2!CA:NN,$B2421,0)&lt;&gt;""),HLOOKUP(O$2+$A2421,Sheet2!CA:NN,$B2421,0),"")</f>
        <v/>
      </c>
      <c r="P2421" t="str">
        <f>IF(OR(HLOOKUP(P$2+$A2421,Sheet2!CB:NO,$B2421,0),HLOOKUP(P$2+$A2421,Sheet2!CB:NO,$B2421,0)&lt;&gt;""),HLOOKUP(P$2+$A2421,Sheet2!CB:NO,$B2421,0),"")</f>
        <v/>
      </c>
      <c r="Q2421" t="str">
        <f>IF(OR(HLOOKUP(Q$2+$A2421,Sheet2!CC:NO,$B2421,0),HLOOKUP(Q$2+$A2421,Sheet2!CC:NO,$B2421,0)&lt;&gt;""),HLOOKUP(Q$2+$A2421,Sheet2!CC:NO,$B2421,0),"")</f>
        <v/>
      </c>
    </row>
    <row r="2422" spans="1:17" x14ac:dyDescent="0.25">
      <c r="A2422" s="64">
        <f t="shared" si="299"/>
        <v>48</v>
      </c>
      <c r="B2422" s="64">
        <f t="shared" si="300"/>
        <v>246</v>
      </c>
      <c r="C2422" s="64">
        <f t="shared" si="301"/>
        <v>9</v>
      </c>
      <c r="D2422" s="64">
        <f t="shared" si="302"/>
        <v>242</v>
      </c>
      <c r="E2422" s="64">
        <f t="shared" si="303"/>
        <v>1206</v>
      </c>
      <c r="F2422" s="64" t="str">
        <f t="shared" si="296"/>
        <v/>
      </c>
      <c r="G2422" s="64" t="str">
        <f t="shared" si="297"/>
        <v/>
      </c>
      <c r="H2422" s="64" t="str">
        <f t="shared" si="298"/>
        <v/>
      </c>
      <c r="I2422" s="80" t="str">
        <f>IFERROR(VLOOKUP(D2422,Sheet2!A:B,2,0),"")</f>
        <v/>
      </c>
      <c r="J2422" s="64" t="str">
        <f>IFERROR(IF(I2422&lt;&gt;"",VLOOKUP(I2422,Sheet2!B:C,2,0),""),"")</f>
        <v/>
      </c>
      <c r="K2422" s="64" t="str">
        <f>IFERROR( IF(I2422&lt;&gt;"", HLOOKUP(L$2+$A2422,Sheet2!BX:NK,2,0),""),"")</f>
        <v/>
      </c>
      <c r="L2422" t="str">
        <f>IF(OR(HLOOKUP(L$2+$A2422,Sheet2!BX:NK,$B2422,0),HLOOKUP(L$2+$A2422,Sheet2!BX:NK,$B2422,0)&lt;&gt;""),HLOOKUP(L$2+$A2422,Sheet2!BX:NK,$B2422,0),"")</f>
        <v/>
      </c>
      <c r="M2422" t="str">
        <f>IF(OR(HLOOKUP(M$2+$A2422,Sheet2!BY:NL,$B2422,0),HLOOKUP(M$2+$A2422,Sheet2!BY:NL,$B2422,0)&lt;&gt;""),HLOOKUP(M$2+$A2422,Sheet2!BY:NL,$B2422,0),"")</f>
        <v/>
      </c>
      <c r="N2422" t="str">
        <f>IF(OR(HLOOKUP(N$2+$A2422,Sheet2!BZ:NM,$B2422,0),HLOOKUP(N$2+$A2422,Sheet2!BZ:NM,$B2422,0)&lt;&gt;""),HLOOKUP(N$2+$A2422,Sheet2!BZ:NM,$B2422,0),"")</f>
        <v/>
      </c>
      <c r="O2422" t="str">
        <f>IF(OR(HLOOKUP(O$2+$A2422,Sheet2!CA:NN,$B2422,0),HLOOKUP(O$2+$A2422,Sheet2!CA:NN,$B2422,0)&lt;&gt;""),HLOOKUP(O$2+$A2422,Sheet2!CA:NN,$B2422,0),"")</f>
        <v/>
      </c>
      <c r="P2422" t="str">
        <f>IF(OR(HLOOKUP(P$2+$A2422,Sheet2!CB:NO,$B2422,0),HLOOKUP(P$2+$A2422,Sheet2!CB:NO,$B2422,0)&lt;&gt;""),HLOOKUP(P$2+$A2422,Sheet2!CB:NO,$B2422,0),"")</f>
        <v/>
      </c>
      <c r="Q2422" t="str">
        <f>IF(OR(HLOOKUP(Q$2+$A2422,Sheet2!CC:NO,$B2422,0),HLOOKUP(Q$2+$A2422,Sheet2!CC:NO,$B2422,0)&lt;&gt;""),HLOOKUP(Q$2+$A2422,Sheet2!CC:NO,$B2422,0),"")</f>
        <v/>
      </c>
    </row>
    <row r="2423" spans="1:17" x14ac:dyDescent="0.25">
      <c r="A2423" s="64">
        <f t="shared" si="299"/>
        <v>54</v>
      </c>
      <c r="B2423" s="64">
        <f t="shared" si="300"/>
        <v>246</v>
      </c>
      <c r="C2423" s="64">
        <f t="shared" si="301"/>
        <v>10</v>
      </c>
      <c r="D2423" s="64">
        <f t="shared" si="302"/>
        <v>242</v>
      </c>
      <c r="E2423" s="64">
        <f t="shared" si="303"/>
        <v>1206</v>
      </c>
      <c r="F2423" s="64" t="str">
        <f t="shared" si="296"/>
        <v/>
      </c>
      <c r="G2423" s="64" t="str">
        <f t="shared" si="297"/>
        <v/>
      </c>
      <c r="H2423" s="64" t="str">
        <f t="shared" si="298"/>
        <v/>
      </c>
      <c r="I2423" s="80" t="str">
        <f>IFERROR(VLOOKUP(D2423,Sheet2!A:B,2,0),"")</f>
        <v/>
      </c>
      <c r="J2423" s="64" t="str">
        <f>IFERROR(IF(I2423&lt;&gt;"",VLOOKUP(I2423,Sheet2!B:C,2,0),""),"")</f>
        <v/>
      </c>
      <c r="K2423" s="64" t="str">
        <f>IFERROR( IF(I2423&lt;&gt;"", HLOOKUP(L$2+$A2423,Sheet2!BX:NK,2,0),""),"")</f>
        <v/>
      </c>
      <c r="L2423" t="str">
        <f>IF(OR(HLOOKUP(L$2+$A2423,Sheet2!BX:NK,$B2423,0),HLOOKUP(L$2+$A2423,Sheet2!BX:NK,$B2423,0)&lt;&gt;""),HLOOKUP(L$2+$A2423,Sheet2!BX:NK,$B2423,0),"")</f>
        <v/>
      </c>
      <c r="M2423" t="str">
        <f>IF(OR(HLOOKUP(M$2+$A2423,Sheet2!BY:NL,$B2423,0),HLOOKUP(M$2+$A2423,Sheet2!BY:NL,$B2423,0)&lt;&gt;""),HLOOKUP(M$2+$A2423,Sheet2!BY:NL,$B2423,0),"")</f>
        <v/>
      </c>
      <c r="N2423" t="str">
        <f>IF(OR(HLOOKUP(N$2+$A2423,Sheet2!BZ:NM,$B2423,0),HLOOKUP(N$2+$A2423,Sheet2!BZ:NM,$B2423,0)&lt;&gt;""),HLOOKUP(N$2+$A2423,Sheet2!BZ:NM,$B2423,0),"")</f>
        <v/>
      </c>
      <c r="O2423" t="str">
        <f>IF(OR(HLOOKUP(O$2+$A2423,Sheet2!CA:NN,$B2423,0),HLOOKUP(O$2+$A2423,Sheet2!CA:NN,$B2423,0)&lt;&gt;""),HLOOKUP(O$2+$A2423,Sheet2!CA:NN,$B2423,0),"")</f>
        <v/>
      </c>
      <c r="P2423" t="str">
        <f>IF(OR(HLOOKUP(P$2+$A2423,Sheet2!CB:NO,$B2423,0),HLOOKUP(P$2+$A2423,Sheet2!CB:NO,$B2423,0)&lt;&gt;""),HLOOKUP(P$2+$A2423,Sheet2!CB:NO,$B2423,0),"")</f>
        <v/>
      </c>
      <c r="Q2423" t="str">
        <f>IF(OR(HLOOKUP(Q$2+$A2423,Sheet2!CC:NO,$B2423,0),HLOOKUP(Q$2+$A2423,Sheet2!CC:NO,$B2423,0)&lt;&gt;""),HLOOKUP(Q$2+$A2423,Sheet2!CC:NO,$B2423,0),"")</f>
        <v/>
      </c>
    </row>
    <row r="2424" spans="1:17" x14ac:dyDescent="0.25">
      <c r="A2424" s="64">
        <f t="shared" si="299"/>
        <v>0</v>
      </c>
      <c r="B2424" s="64">
        <f t="shared" si="300"/>
        <v>247</v>
      </c>
      <c r="C2424" s="64">
        <f t="shared" si="301"/>
        <v>1</v>
      </c>
      <c r="D2424" s="64">
        <f t="shared" si="302"/>
        <v>243</v>
      </c>
      <c r="E2424" s="64">
        <f t="shared" si="303"/>
        <v>1211</v>
      </c>
      <c r="F2424" s="64" t="str">
        <f t="shared" si="296"/>
        <v/>
      </c>
      <c r="G2424" s="64" t="str">
        <f t="shared" si="297"/>
        <v/>
      </c>
      <c r="H2424" s="64" t="str">
        <f t="shared" si="298"/>
        <v/>
      </c>
      <c r="I2424" s="80" t="str">
        <f>IFERROR(VLOOKUP(D2424,Sheet2!A:B,2,0),"")</f>
        <v/>
      </c>
      <c r="J2424" s="64" t="str">
        <f>IFERROR(IF(I2424&lt;&gt;"",VLOOKUP(I2424,Sheet2!B:C,2,0),""),"")</f>
        <v/>
      </c>
      <c r="K2424" s="64" t="str">
        <f>IFERROR( IF(I2424&lt;&gt;"", HLOOKUP(L$2+$A2424,Sheet2!BX:NK,2,0),""),"")</f>
        <v/>
      </c>
      <c r="L2424" t="str">
        <f>IF(OR(HLOOKUP(L$2+$A2424,Sheet2!BX:NK,$B2424,0),HLOOKUP(L$2+$A2424,Sheet2!BX:NK,$B2424,0)&lt;&gt;""),HLOOKUP(L$2+$A2424,Sheet2!BX:NK,$B2424,0),"")</f>
        <v/>
      </c>
      <c r="M2424" t="str">
        <f>IF(OR(HLOOKUP(M$2+$A2424,Sheet2!BY:NL,$B2424,0),HLOOKUP(M$2+$A2424,Sheet2!BY:NL,$B2424,0)&lt;&gt;""),HLOOKUP(M$2+$A2424,Sheet2!BY:NL,$B2424,0),"")</f>
        <v/>
      </c>
      <c r="N2424" t="str">
        <f>IF(OR(HLOOKUP(N$2+$A2424,Sheet2!BZ:NM,$B2424,0),HLOOKUP(N$2+$A2424,Sheet2!BZ:NM,$B2424,0)&lt;&gt;""),HLOOKUP(N$2+$A2424,Sheet2!BZ:NM,$B2424,0),"")</f>
        <v/>
      </c>
      <c r="O2424" t="str">
        <f>IF(OR(HLOOKUP(O$2+$A2424,Sheet2!CA:NN,$B2424,0),HLOOKUP(O$2+$A2424,Sheet2!CA:NN,$B2424,0)&lt;&gt;""),HLOOKUP(O$2+$A2424,Sheet2!CA:NN,$B2424,0),"")</f>
        <v/>
      </c>
      <c r="P2424" t="str">
        <f>IF(OR(HLOOKUP(P$2+$A2424,Sheet2!CB:NO,$B2424,0),HLOOKUP(P$2+$A2424,Sheet2!CB:NO,$B2424,0)&lt;&gt;""),HLOOKUP(P$2+$A2424,Sheet2!CB:NO,$B2424,0),"")</f>
        <v/>
      </c>
      <c r="Q2424" t="str">
        <f>IF(OR(HLOOKUP(Q$2+$A2424,Sheet2!CC:NO,$B2424,0),HLOOKUP(Q$2+$A2424,Sheet2!CC:NO,$B2424,0)&lt;&gt;""),HLOOKUP(Q$2+$A2424,Sheet2!CC:NO,$B2424,0),"")</f>
        <v/>
      </c>
    </row>
    <row r="2425" spans="1:17" x14ac:dyDescent="0.25">
      <c r="A2425" s="64">
        <f t="shared" si="299"/>
        <v>6</v>
      </c>
      <c r="B2425" s="64">
        <f t="shared" si="300"/>
        <v>247</v>
      </c>
      <c r="C2425" s="64">
        <f t="shared" si="301"/>
        <v>2</v>
      </c>
      <c r="D2425" s="64">
        <f t="shared" si="302"/>
        <v>243</v>
      </c>
      <c r="E2425" s="64">
        <f t="shared" si="303"/>
        <v>1211</v>
      </c>
      <c r="F2425" s="64" t="str">
        <f t="shared" si="296"/>
        <v/>
      </c>
      <c r="G2425" s="64" t="str">
        <f t="shared" si="297"/>
        <v/>
      </c>
      <c r="H2425" s="64" t="str">
        <f t="shared" si="298"/>
        <v/>
      </c>
      <c r="I2425" s="80" t="str">
        <f>IFERROR(VLOOKUP(D2425,Sheet2!A:B,2,0),"")</f>
        <v/>
      </c>
      <c r="J2425" s="64" t="str">
        <f>IFERROR(IF(I2425&lt;&gt;"",VLOOKUP(I2425,Sheet2!B:C,2,0),""),"")</f>
        <v/>
      </c>
      <c r="K2425" s="64" t="str">
        <f>IFERROR( IF(I2425&lt;&gt;"", HLOOKUP(L$2+$A2425,Sheet2!BX:NK,2,0),""),"")</f>
        <v/>
      </c>
      <c r="L2425" t="str">
        <f>IF(OR(HLOOKUP(L$2+$A2425,Sheet2!BX:NK,$B2425,0),HLOOKUP(L$2+$A2425,Sheet2!BX:NK,$B2425,0)&lt;&gt;""),HLOOKUP(L$2+$A2425,Sheet2!BX:NK,$B2425,0),"")</f>
        <v/>
      </c>
      <c r="M2425" t="str">
        <f>IF(OR(HLOOKUP(M$2+$A2425,Sheet2!BY:NL,$B2425,0),HLOOKUP(M$2+$A2425,Sheet2!BY:NL,$B2425,0)&lt;&gt;""),HLOOKUP(M$2+$A2425,Sheet2!BY:NL,$B2425,0),"")</f>
        <v/>
      </c>
      <c r="N2425" t="str">
        <f>IF(OR(HLOOKUP(N$2+$A2425,Sheet2!BZ:NM,$B2425,0),HLOOKUP(N$2+$A2425,Sheet2!BZ:NM,$B2425,0)&lt;&gt;""),HLOOKUP(N$2+$A2425,Sheet2!BZ:NM,$B2425,0),"")</f>
        <v/>
      </c>
      <c r="O2425" t="str">
        <f>IF(OR(HLOOKUP(O$2+$A2425,Sheet2!CA:NN,$B2425,0),HLOOKUP(O$2+$A2425,Sheet2!CA:NN,$B2425,0)&lt;&gt;""),HLOOKUP(O$2+$A2425,Sheet2!CA:NN,$B2425,0),"")</f>
        <v/>
      </c>
      <c r="P2425" t="str">
        <f>IF(OR(HLOOKUP(P$2+$A2425,Sheet2!CB:NO,$B2425,0),HLOOKUP(P$2+$A2425,Sheet2!CB:NO,$B2425,0)&lt;&gt;""),HLOOKUP(P$2+$A2425,Sheet2!CB:NO,$B2425,0),"")</f>
        <v/>
      </c>
      <c r="Q2425" t="str">
        <f>IF(OR(HLOOKUP(Q$2+$A2425,Sheet2!CC:NO,$B2425,0),HLOOKUP(Q$2+$A2425,Sheet2!CC:NO,$B2425,0)&lt;&gt;""),HLOOKUP(Q$2+$A2425,Sheet2!CC:NO,$B2425,0),"")</f>
        <v/>
      </c>
    </row>
    <row r="2426" spans="1:17" x14ac:dyDescent="0.25">
      <c r="A2426" s="64">
        <f t="shared" si="299"/>
        <v>12</v>
      </c>
      <c r="B2426" s="64">
        <f t="shared" si="300"/>
        <v>247</v>
      </c>
      <c r="C2426" s="64">
        <f t="shared" si="301"/>
        <v>3</v>
      </c>
      <c r="D2426" s="64">
        <f t="shared" si="302"/>
        <v>243</v>
      </c>
      <c r="E2426" s="64">
        <f t="shared" si="303"/>
        <v>1211</v>
      </c>
      <c r="F2426" s="64" t="str">
        <f t="shared" si="296"/>
        <v/>
      </c>
      <c r="G2426" s="64" t="str">
        <f t="shared" si="297"/>
        <v/>
      </c>
      <c r="H2426" s="64" t="str">
        <f t="shared" si="298"/>
        <v/>
      </c>
      <c r="I2426" s="80" t="str">
        <f>IFERROR(VLOOKUP(D2426,Sheet2!A:B,2,0),"")</f>
        <v/>
      </c>
      <c r="J2426" s="64" t="str">
        <f>IFERROR(IF(I2426&lt;&gt;"",VLOOKUP(I2426,Sheet2!B:C,2,0),""),"")</f>
        <v/>
      </c>
      <c r="K2426" s="64" t="str">
        <f>IFERROR( IF(I2426&lt;&gt;"", HLOOKUP(L$2+$A2426,Sheet2!BX:NK,2,0),""),"")</f>
        <v/>
      </c>
      <c r="L2426" t="str">
        <f>IF(OR(HLOOKUP(L$2+$A2426,Sheet2!BX:NK,$B2426,0),HLOOKUP(L$2+$A2426,Sheet2!BX:NK,$B2426,0)&lt;&gt;""),HLOOKUP(L$2+$A2426,Sheet2!BX:NK,$B2426,0),"")</f>
        <v/>
      </c>
      <c r="M2426" t="str">
        <f>IF(OR(HLOOKUP(M$2+$A2426,Sheet2!BY:NL,$B2426,0),HLOOKUP(M$2+$A2426,Sheet2!BY:NL,$B2426,0)&lt;&gt;""),HLOOKUP(M$2+$A2426,Sheet2!BY:NL,$B2426,0),"")</f>
        <v/>
      </c>
      <c r="N2426" t="str">
        <f>IF(OR(HLOOKUP(N$2+$A2426,Sheet2!BZ:NM,$B2426,0),HLOOKUP(N$2+$A2426,Sheet2!BZ:NM,$B2426,0)&lt;&gt;""),HLOOKUP(N$2+$A2426,Sheet2!BZ:NM,$B2426,0),"")</f>
        <v/>
      </c>
      <c r="O2426" t="str">
        <f>IF(OR(HLOOKUP(O$2+$A2426,Sheet2!CA:NN,$B2426,0),HLOOKUP(O$2+$A2426,Sheet2!CA:NN,$B2426,0)&lt;&gt;""),HLOOKUP(O$2+$A2426,Sheet2!CA:NN,$B2426,0),"")</f>
        <v/>
      </c>
      <c r="P2426" t="str">
        <f>IF(OR(HLOOKUP(P$2+$A2426,Sheet2!CB:NO,$B2426,0),HLOOKUP(P$2+$A2426,Sheet2!CB:NO,$B2426,0)&lt;&gt;""),HLOOKUP(P$2+$A2426,Sheet2!CB:NO,$B2426,0),"")</f>
        <v/>
      </c>
      <c r="Q2426" t="str">
        <f>IF(OR(HLOOKUP(Q$2+$A2426,Sheet2!CC:NO,$B2426,0),HLOOKUP(Q$2+$A2426,Sheet2!CC:NO,$B2426,0)&lt;&gt;""),HLOOKUP(Q$2+$A2426,Sheet2!CC:NO,$B2426,0),"")</f>
        <v/>
      </c>
    </row>
    <row r="2427" spans="1:17" x14ac:dyDescent="0.25">
      <c r="A2427" s="64">
        <f t="shared" si="299"/>
        <v>18</v>
      </c>
      <c r="B2427" s="64">
        <f t="shared" si="300"/>
        <v>247</v>
      </c>
      <c r="C2427" s="64">
        <f t="shared" si="301"/>
        <v>4</v>
      </c>
      <c r="D2427" s="64">
        <f t="shared" si="302"/>
        <v>243</v>
      </c>
      <c r="E2427" s="64">
        <f t="shared" si="303"/>
        <v>1211</v>
      </c>
      <c r="F2427" s="64" t="str">
        <f t="shared" si="296"/>
        <v/>
      </c>
      <c r="G2427" s="64" t="str">
        <f t="shared" si="297"/>
        <v/>
      </c>
      <c r="H2427" s="64" t="str">
        <f t="shared" si="298"/>
        <v/>
      </c>
      <c r="I2427" s="80" t="str">
        <f>IFERROR(VLOOKUP(D2427,Sheet2!A:B,2,0),"")</f>
        <v/>
      </c>
      <c r="J2427" s="64" t="str">
        <f>IFERROR(IF(I2427&lt;&gt;"",VLOOKUP(I2427,Sheet2!B:C,2,0),""),"")</f>
        <v/>
      </c>
      <c r="K2427" s="64" t="str">
        <f>IFERROR( IF(I2427&lt;&gt;"", HLOOKUP(L$2+$A2427,Sheet2!BX:NK,2,0),""),"")</f>
        <v/>
      </c>
      <c r="L2427" t="str">
        <f>IF(OR(HLOOKUP(L$2+$A2427,Sheet2!BX:NK,$B2427,0),HLOOKUP(L$2+$A2427,Sheet2!BX:NK,$B2427,0)&lt;&gt;""),HLOOKUP(L$2+$A2427,Sheet2!BX:NK,$B2427,0),"")</f>
        <v/>
      </c>
      <c r="M2427" t="str">
        <f>IF(OR(HLOOKUP(M$2+$A2427,Sheet2!BY:NL,$B2427,0),HLOOKUP(M$2+$A2427,Sheet2!BY:NL,$B2427,0)&lt;&gt;""),HLOOKUP(M$2+$A2427,Sheet2!BY:NL,$B2427,0),"")</f>
        <v/>
      </c>
      <c r="N2427" t="str">
        <f>IF(OR(HLOOKUP(N$2+$A2427,Sheet2!BZ:NM,$B2427,0),HLOOKUP(N$2+$A2427,Sheet2!BZ:NM,$B2427,0)&lt;&gt;""),HLOOKUP(N$2+$A2427,Sheet2!BZ:NM,$B2427,0),"")</f>
        <v/>
      </c>
      <c r="O2427" t="str">
        <f>IF(OR(HLOOKUP(O$2+$A2427,Sheet2!CA:NN,$B2427,0),HLOOKUP(O$2+$A2427,Sheet2!CA:NN,$B2427,0)&lt;&gt;""),HLOOKUP(O$2+$A2427,Sheet2!CA:NN,$B2427,0),"")</f>
        <v/>
      </c>
      <c r="P2427" t="str">
        <f>IF(OR(HLOOKUP(P$2+$A2427,Sheet2!CB:NO,$B2427,0),HLOOKUP(P$2+$A2427,Sheet2!CB:NO,$B2427,0)&lt;&gt;""),HLOOKUP(P$2+$A2427,Sheet2!CB:NO,$B2427,0),"")</f>
        <v/>
      </c>
      <c r="Q2427" t="str">
        <f>IF(OR(HLOOKUP(Q$2+$A2427,Sheet2!CC:NO,$B2427,0),HLOOKUP(Q$2+$A2427,Sheet2!CC:NO,$B2427,0)&lt;&gt;""),HLOOKUP(Q$2+$A2427,Sheet2!CC:NO,$B2427,0),"")</f>
        <v/>
      </c>
    </row>
    <row r="2428" spans="1:17" x14ac:dyDescent="0.25">
      <c r="A2428" s="64">
        <f t="shared" si="299"/>
        <v>24</v>
      </c>
      <c r="B2428" s="64">
        <f t="shared" si="300"/>
        <v>247</v>
      </c>
      <c r="C2428" s="64">
        <f t="shared" si="301"/>
        <v>5</v>
      </c>
      <c r="D2428" s="64">
        <f t="shared" si="302"/>
        <v>243</v>
      </c>
      <c r="E2428" s="64">
        <f t="shared" si="303"/>
        <v>1211</v>
      </c>
      <c r="F2428" s="64" t="str">
        <f t="shared" si="296"/>
        <v/>
      </c>
      <c r="G2428" s="64" t="str">
        <f t="shared" si="297"/>
        <v/>
      </c>
      <c r="H2428" s="64" t="str">
        <f t="shared" si="298"/>
        <v/>
      </c>
      <c r="I2428" s="80" t="str">
        <f>IFERROR(VLOOKUP(D2428,Sheet2!A:B,2,0),"")</f>
        <v/>
      </c>
      <c r="J2428" s="64" t="str">
        <f>IFERROR(IF(I2428&lt;&gt;"",VLOOKUP(I2428,Sheet2!B:C,2,0),""),"")</f>
        <v/>
      </c>
      <c r="K2428" s="64" t="str">
        <f>IFERROR( IF(I2428&lt;&gt;"", HLOOKUP(L$2+$A2428,Sheet2!BX:NK,2,0),""),"")</f>
        <v/>
      </c>
      <c r="L2428" t="str">
        <f>IF(OR(HLOOKUP(L$2+$A2428,Sheet2!BX:NK,$B2428,0),HLOOKUP(L$2+$A2428,Sheet2!BX:NK,$B2428,0)&lt;&gt;""),HLOOKUP(L$2+$A2428,Sheet2!BX:NK,$B2428,0),"")</f>
        <v/>
      </c>
      <c r="M2428" t="str">
        <f>IF(OR(HLOOKUP(M$2+$A2428,Sheet2!BY:NL,$B2428,0),HLOOKUP(M$2+$A2428,Sheet2!BY:NL,$B2428,0)&lt;&gt;""),HLOOKUP(M$2+$A2428,Sheet2!BY:NL,$B2428,0),"")</f>
        <v/>
      </c>
      <c r="N2428" t="str">
        <f>IF(OR(HLOOKUP(N$2+$A2428,Sheet2!BZ:NM,$B2428,0),HLOOKUP(N$2+$A2428,Sheet2!BZ:NM,$B2428,0)&lt;&gt;""),HLOOKUP(N$2+$A2428,Sheet2!BZ:NM,$B2428,0),"")</f>
        <v/>
      </c>
      <c r="O2428" t="str">
        <f>IF(OR(HLOOKUP(O$2+$A2428,Sheet2!CA:NN,$B2428,0),HLOOKUP(O$2+$A2428,Sheet2!CA:NN,$B2428,0)&lt;&gt;""),HLOOKUP(O$2+$A2428,Sheet2!CA:NN,$B2428,0),"")</f>
        <v/>
      </c>
      <c r="P2428" t="str">
        <f>IF(OR(HLOOKUP(P$2+$A2428,Sheet2!CB:NO,$B2428,0),HLOOKUP(P$2+$A2428,Sheet2!CB:NO,$B2428,0)&lt;&gt;""),HLOOKUP(P$2+$A2428,Sheet2!CB:NO,$B2428,0),"")</f>
        <v/>
      </c>
      <c r="Q2428" t="str">
        <f>IF(OR(HLOOKUP(Q$2+$A2428,Sheet2!CC:NO,$B2428,0),HLOOKUP(Q$2+$A2428,Sheet2!CC:NO,$B2428,0)&lt;&gt;""),HLOOKUP(Q$2+$A2428,Sheet2!CC:NO,$B2428,0),"")</f>
        <v/>
      </c>
    </row>
    <row r="2429" spans="1:17" x14ac:dyDescent="0.25">
      <c r="A2429" s="64">
        <f t="shared" si="299"/>
        <v>30</v>
      </c>
      <c r="B2429" s="64">
        <f t="shared" si="300"/>
        <v>247</v>
      </c>
      <c r="C2429" s="64">
        <f t="shared" si="301"/>
        <v>6</v>
      </c>
      <c r="D2429" s="64">
        <f t="shared" si="302"/>
        <v>243</v>
      </c>
      <c r="E2429" s="64">
        <f t="shared" si="303"/>
        <v>1211</v>
      </c>
      <c r="F2429" s="64" t="str">
        <f t="shared" si="296"/>
        <v/>
      </c>
      <c r="G2429" s="64" t="str">
        <f t="shared" si="297"/>
        <v/>
      </c>
      <c r="H2429" s="64" t="str">
        <f t="shared" si="298"/>
        <v/>
      </c>
      <c r="I2429" s="80" t="str">
        <f>IFERROR(VLOOKUP(D2429,Sheet2!A:B,2,0),"")</f>
        <v/>
      </c>
      <c r="J2429" s="64" t="str">
        <f>IFERROR(IF(I2429&lt;&gt;"",VLOOKUP(I2429,Sheet2!B:C,2,0),""),"")</f>
        <v/>
      </c>
      <c r="K2429" s="64" t="str">
        <f>IFERROR( IF(I2429&lt;&gt;"", HLOOKUP(L$2+$A2429,Sheet2!BX:NK,2,0),""),"")</f>
        <v/>
      </c>
      <c r="L2429" t="str">
        <f>IF(OR(HLOOKUP(L$2+$A2429,Sheet2!BX:NK,$B2429,0),HLOOKUP(L$2+$A2429,Sheet2!BX:NK,$B2429,0)&lt;&gt;""),HLOOKUP(L$2+$A2429,Sheet2!BX:NK,$B2429,0),"")</f>
        <v/>
      </c>
      <c r="M2429" t="str">
        <f>IF(OR(HLOOKUP(M$2+$A2429,Sheet2!BY:NL,$B2429,0),HLOOKUP(M$2+$A2429,Sheet2!BY:NL,$B2429,0)&lt;&gt;""),HLOOKUP(M$2+$A2429,Sheet2!BY:NL,$B2429,0),"")</f>
        <v/>
      </c>
      <c r="N2429" t="str">
        <f>IF(OR(HLOOKUP(N$2+$A2429,Sheet2!BZ:NM,$B2429,0),HLOOKUP(N$2+$A2429,Sheet2!BZ:NM,$B2429,0)&lt;&gt;""),HLOOKUP(N$2+$A2429,Sheet2!BZ:NM,$B2429,0),"")</f>
        <v/>
      </c>
      <c r="O2429" t="str">
        <f>IF(OR(HLOOKUP(O$2+$A2429,Sheet2!CA:NN,$B2429,0),HLOOKUP(O$2+$A2429,Sheet2!CA:NN,$B2429,0)&lt;&gt;""),HLOOKUP(O$2+$A2429,Sheet2!CA:NN,$B2429,0),"")</f>
        <v/>
      </c>
      <c r="P2429" t="str">
        <f>IF(OR(HLOOKUP(P$2+$A2429,Sheet2!CB:NO,$B2429,0),HLOOKUP(P$2+$A2429,Sheet2!CB:NO,$B2429,0)&lt;&gt;""),HLOOKUP(P$2+$A2429,Sheet2!CB:NO,$B2429,0),"")</f>
        <v/>
      </c>
      <c r="Q2429" t="str">
        <f>IF(OR(HLOOKUP(Q$2+$A2429,Sheet2!CC:NO,$B2429,0),HLOOKUP(Q$2+$A2429,Sheet2!CC:NO,$B2429,0)&lt;&gt;""),HLOOKUP(Q$2+$A2429,Sheet2!CC:NO,$B2429,0),"")</f>
        <v/>
      </c>
    </row>
    <row r="2430" spans="1:17" x14ac:dyDescent="0.25">
      <c r="A2430" s="64">
        <f t="shared" si="299"/>
        <v>36</v>
      </c>
      <c r="B2430" s="64">
        <f t="shared" si="300"/>
        <v>247</v>
      </c>
      <c r="C2430" s="64">
        <f t="shared" si="301"/>
        <v>7</v>
      </c>
      <c r="D2430" s="64">
        <f t="shared" si="302"/>
        <v>243</v>
      </c>
      <c r="E2430" s="64">
        <f t="shared" si="303"/>
        <v>1211</v>
      </c>
      <c r="F2430" s="64" t="str">
        <f t="shared" si="296"/>
        <v/>
      </c>
      <c r="G2430" s="64" t="str">
        <f t="shared" si="297"/>
        <v/>
      </c>
      <c r="H2430" s="64" t="str">
        <f t="shared" si="298"/>
        <v/>
      </c>
      <c r="I2430" s="80" t="str">
        <f>IFERROR(VLOOKUP(D2430,Sheet2!A:B,2,0),"")</f>
        <v/>
      </c>
      <c r="J2430" s="64" t="str">
        <f>IFERROR(IF(I2430&lt;&gt;"",VLOOKUP(I2430,Sheet2!B:C,2,0),""),"")</f>
        <v/>
      </c>
      <c r="K2430" s="64" t="str">
        <f>IFERROR( IF(I2430&lt;&gt;"", HLOOKUP(L$2+$A2430,Sheet2!BX:NK,2,0),""),"")</f>
        <v/>
      </c>
      <c r="L2430" t="str">
        <f>IF(OR(HLOOKUP(L$2+$A2430,Sheet2!BX:NK,$B2430,0),HLOOKUP(L$2+$A2430,Sheet2!BX:NK,$B2430,0)&lt;&gt;""),HLOOKUP(L$2+$A2430,Sheet2!BX:NK,$B2430,0),"")</f>
        <v/>
      </c>
      <c r="M2430" t="str">
        <f>IF(OR(HLOOKUP(M$2+$A2430,Sheet2!BY:NL,$B2430,0),HLOOKUP(M$2+$A2430,Sheet2!BY:NL,$B2430,0)&lt;&gt;""),HLOOKUP(M$2+$A2430,Sheet2!BY:NL,$B2430,0),"")</f>
        <v/>
      </c>
      <c r="N2430" t="str">
        <f>IF(OR(HLOOKUP(N$2+$A2430,Sheet2!BZ:NM,$B2430,0),HLOOKUP(N$2+$A2430,Sheet2!BZ:NM,$B2430,0)&lt;&gt;""),HLOOKUP(N$2+$A2430,Sheet2!BZ:NM,$B2430,0),"")</f>
        <v/>
      </c>
      <c r="O2430" t="str">
        <f>IF(OR(HLOOKUP(O$2+$A2430,Sheet2!CA:NN,$B2430,0),HLOOKUP(O$2+$A2430,Sheet2!CA:NN,$B2430,0)&lt;&gt;""),HLOOKUP(O$2+$A2430,Sheet2!CA:NN,$B2430,0),"")</f>
        <v/>
      </c>
      <c r="P2430" t="str">
        <f>IF(OR(HLOOKUP(P$2+$A2430,Sheet2!CB:NO,$B2430,0),HLOOKUP(P$2+$A2430,Sheet2!CB:NO,$B2430,0)&lt;&gt;""),HLOOKUP(P$2+$A2430,Sheet2!CB:NO,$B2430,0),"")</f>
        <v/>
      </c>
      <c r="Q2430" t="str">
        <f>IF(OR(HLOOKUP(Q$2+$A2430,Sheet2!CC:NO,$B2430,0),HLOOKUP(Q$2+$A2430,Sheet2!CC:NO,$B2430,0)&lt;&gt;""),HLOOKUP(Q$2+$A2430,Sheet2!CC:NO,$B2430,0),"")</f>
        <v/>
      </c>
    </row>
    <row r="2431" spans="1:17" x14ac:dyDescent="0.25">
      <c r="A2431" s="64">
        <f t="shared" si="299"/>
        <v>42</v>
      </c>
      <c r="B2431" s="64">
        <f t="shared" si="300"/>
        <v>247</v>
      </c>
      <c r="C2431" s="64">
        <f t="shared" si="301"/>
        <v>8</v>
      </c>
      <c r="D2431" s="64">
        <f t="shared" si="302"/>
        <v>243</v>
      </c>
      <c r="E2431" s="64">
        <f t="shared" si="303"/>
        <v>1211</v>
      </c>
      <c r="F2431" s="64" t="str">
        <f t="shared" si="296"/>
        <v/>
      </c>
      <c r="G2431" s="64" t="str">
        <f t="shared" si="297"/>
        <v/>
      </c>
      <c r="H2431" s="64" t="str">
        <f t="shared" si="298"/>
        <v/>
      </c>
      <c r="I2431" s="80" t="str">
        <f>IFERROR(VLOOKUP(D2431,Sheet2!A:B,2,0),"")</f>
        <v/>
      </c>
      <c r="J2431" s="64" t="str">
        <f>IFERROR(IF(I2431&lt;&gt;"",VLOOKUP(I2431,Sheet2!B:C,2,0),""),"")</f>
        <v/>
      </c>
      <c r="K2431" s="64" t="str">
        <f>IFERROR( IF(I2431&lt;&gt;"", HLOOKUP(L$2+$A2431,Sheet2!BX:NK,2,0),""),"")</f>
        <v/>
      </c>
      <c r="L2431" t="str">
        <f>IF(OR(HLOOKUP(L$2+$A2431,Sheet2!BX:NK,$B2431,0),HLOOKUP(L$2+$A2431,Sheet2!BX:NK,$B2431,0)&lt;&gt;""),HLOOKUP(L$2+$A2431,Sheet2!BX:NK,$B2431,0),"")</f>
        <v/>
      </c>
      <c r="M2431" t="str">
        <f>IF(OR(HLOOKUP(M$2+$A2431,Sheet2!BY:NL,$B2431,0),HLOOKUP(M$2+$A2431,Sheet2!BY:NL,$B2431,0)&lt;&gt;""),HLOOKUP(M$2+$A2431,Sheet2!BY:NL,$B2431,0),"")</f>
        <v/>
      </c>
      <c r="N2431" t="str">
        <f>IF(OR(HLOOKUP(N$2+$A2431,Sheet2!BZ:NM,$B2431,0),HLOOKUP(N$2+$A2431,Sheet2!BZ:NM,$B2431,0)&lt;&gt;""),HLOOKUP(N$2+$A2431,Sheet2!BZ:NM,$B2431,0),"")</f>
        <v/>
      </c>
      <c r="O2431" t="str">
        <f>IF(OR(HLOOKUP(O$2+$A2431,Sheet2!CA:NN,$B2431,0),HLOOKUP(O$2+$A2431,Sheet2!CA:NN,$B2431,0)&lt;&gt;""),HLOOKUP(O$2+$A2431,Sheet2!CA:NN,$B2431,0),"")</f>
        <v/>
      </c>
      <c r="P2431" t="str">
        <f>IF(OR(HLOOKUP(P$2+$A2431,Sheet2!CB:NO,$B2431,0),HLOOKUP(P$2+$A2431,Sheet2!CB:NO,$B2431,0)&lt;&gt;""),HLOOKUP(P$2+$A2431,Sheet2!CB:NO,$B2431,0),"")</f>
        <v/>
      </c>
      <c r="Q2431" t="str">
        <f>IF(OR(HLOOKUP(Q$2+$A2431,Sheet2!CC:NO,$B2431,0),HLOOKUP(Q$2+$A2431,Sheet2!CC:NO,$B2431,0)&lt;&gt;""),HLOOKUP(Q$2+$A2431,Sheet2!CC:NO,$B2431,0),"")</f>
        <v/>
      </c>
    </row>
    <row r="2432" spans="1:17" x14ac:dyDescent="0.25">
      <c r="A2432" s="64">
        <f t="shared" si="299"/>
        <v>48</v>
      </c>
      <c r="B2432" s="64">
        <f t="shared" si="300"/>
        <v>247</v>
      </c>
      <c r="C2432" s="64">
        <f t="shared" si="301"/>
        <v>9</v>
      </c>
      <c r="D2432" s="64">
        <f t="shared" si="302"/>
        <v>243</v>
      </c>
      <c r="E2432" s="64">
        <f t="shared" si="303"/>
        <v>1211</v>
      </c>
      <c r="F2432" s="64" t="str">
        <f t="shared" si="296"/>
        <v/>
      </c>
      <c r="G2432" s="64" t="str">
        <f t="shared" si="297"/>
        <v/>
      </c>
      <c r="H2432" s="64" t="str">
        <f t="shared" si="298"/>
        <v/>
      </c>
      <c r="I2432" s="80" t="str">
        <f>IFERROR(VLOOKUP(D2432,Sheet2!A:B,2,0),"")</f>
        <v/>
      </c>
      <c r="J2432" s="64" t="str">
        <f>IFERROR(IF(I2432&lt;&gt;"",VLOOKUP(I2432,Sheet2!B:C,2,0),""),"")</f>
        <v/>
      </c>
      <c r="K2432" s="64" t="str">
        <f>IFERROR( IF(I2432&lt;&gt;"", HLOOKUP(L$2+$A2432,Sheet2!BX:NK,2,0),""),"")</f>
        <v/>
      </c>
      <c r="L2432" t="str">
        <f>IF(OR(HLOOKUP(L$2+$A2432,Sheet2!BX:NK,$B2432,0),HLOOKUP(L$2+$A2432,Sheet2!BX:NK,$B2432,0)&lt;&gt;""),HLOOKUP(L$2+$A2432,Sheet2!BX:NK,$B2432,0),"")</f>
        <v/>
      </c>
      <c r="M2432" t="str">
        <f>IF(OR(HLOOKUP(M$2+$A2432,Sheet2!BY:NL,$B2432,0),HLOOKUP(M$2+$A2432,Sheet2!BY:NL,$B2432,0)&lt;&gt;""),HLOOKUP(M$2+$A2432,Sheet2!BY:NL,$B2432,0),"")</f>
        <v/>
      </c>
      <c r="N2432" t="str">
        <f>IF(OR(HLOOKUP(N$2+$A2432,Sheet2!BZ:NM,$B2432,0),HLOOKUP(N$2+$A2432,Sheet2!BZ:NM,$B2432,0)&lt;&gt;""),HLOOKUP(N$2+$A2432,Sheet2!BZ:NM,$B2432,0),"")</f>
        <v/>
      </c>
      <c r="O2432" t="str">
        <f>IF(OR(HLOOKUP(O$2+$A2432,Sheet2!CA:NN,$B2432,0),HLOOKUP(O$2+$A2432,Sheet2!CA:NN,$B2432,0)&lt;&gt;""),HLOOKUP(O$2+$A2432,Sheet2!CA:NN,$B2432,0),"")</f>
        <v/>
      </c>
      <c r="P2432" t="str">
        <f>IF(OR(HLOOKUP(P$2+$A2432,Sheet2!CB:NO,$B2432,0),HLOOKUP(P$2+$A2432,Sheet2!CB:NO,$B2432,0)&lt;&gt;""),HLOOKUP(P$2+$A2432,Sheet2!CB:NO,$B2432,0),"")</f>
        <v/>
      </c>
      <c r="Q2432" t="str">
        <f>IF(OR(HLOOKUP(Q$2+$A2432,Sheet2!CC:NO,$B2432,0),HLOOKUP(Q$2+$A2432,Sheet2!CC:NO,$B2432,0)&lt;&gt;""),HLOOKUP(Q$2+$A2432,Sheet2!CC:NO,$B2432,0),"")</f>
        <v/>
      </c>
    </row>
    <row r="2433" spans="1:17" x14ac:dyDescent="0.25">
      <c r="A2433" s="64">
        <f t="shared" si="299"/>
        <v>54</v>
      </c>
      <c r="B2433" s="64">
        <f t="shared" si="300"/>
        <v>247</v>
      </c>
      <c r="C2433" s="64">
        <f t="shared" si="301"/>
        <v>10</v>
      </c>
      <c r="D2433" s="64">
        <f t="shared" si="302"/>
        <v>243</v>
      </c>
      <c r="E2433" s="64">
        <f t="shared" si="303"/>
        <v>1211</v>
      </c>
      <c r="F2433" s="64" t="str">
        <f t="shared" si="296"/>
        <v/>
      </c>
      <c r="G2433" s="64" t="str">
        <f t="shared" si="297"/>
        <v/>
      </c>
      <c r="H2433" s="64" t="str">
        <f t="shared" si="298"/>
        <v/>
      </c>
      <c r="I2433" s="80" t="str">
        <f>IFERROR(VLOOKUP(D2433,Sheet2!A:B,2,0),"")</f>
        <v/>
      </c>
      <c r="J2433" s="64" t="str">
        <f>IFERROR(IF(I2433&lt;&gt;"",VLOOKUP(I2433,Sheet2!B:C,2,0),""),"")</f>
        <v/>
      </c>
      <c r="K2433" s="64" t="str">
        <f>IFERROR( IF(I2433&lt;&gt;"", HLOOKUP(L$2+$A2433,Sheet2!BX:NK,2,0),""),"")</f>
        <v/>
      </c>
      <c r="L2433" t="str">
        <f>IF(OR(HLOOKUP(L$2+$A2433,Sheet2!BX:NK,$B2433,0),HLOOKUP(L$2+$A2433,Sheet2!BX:NK,$B2433,0)&lt;&gt;""),HLOOKUP(L$2+$A2433,Sheet2!BX:NK,$B2433,0),"")</f>
        <v/>
      </c>
      <c r="M2433" t="str">
        <f>IF(OR(HLOOKUP(M$2+$A2433,Sheet2!BY:NL,$B2433,0),HLOOKUP(M$2+$A2433,Sheet2!BY:NL,$B2433,0)&lt;&gt;""),HLOOKUP(M$2+$A2433,Sheet2!BY:NL,$B2433,0),"")</f>
        <v/>
      </c>
      <c r="N2433" t="str">
        <f>IF(OR(HLOOKUP(N$2+$A2433,Sheet2!BZ:NM,$B2433,0),HLOOKUP(N$2+$A2433,Sheet2!BZ:NM,$B2433,0)&lt;&gt;""),HLOOKUP(N$2+$A2433,Sheet2!BZ:NM,$B2433,0),"")</f>
        <v/>
      </c>
      <c r="O2433" t="str">
        <f>IF(OR(HLOOKUP(O$2+$A2433,Sheet2!CA:NN,$B2433,0),HLOOKUP(O$2+$A2433,Sheet2!CA:NN,$B2433,0)&lt;&gt;""),HLOOKUP(O$2+$A2433,Sheet2!CA:NN,$B2433,0),"")</f>
        <v/>
      </c>
      <c r="P2433" t="str">
        <f>IF(OR(HLOOKUP(P$2+$A2433,Sheet2!CB:NO,$B2433,0),HLOOKUP(P$2+$A2433,Sheet2!CB:NO,$B2433,0)&lt;&gt;""),HLOOKUP(P$2+$A2433,Sheet2!CB:NO,$B2433,0),"")</f>
        <v/>
      </c>
      <c r="Q2433" t="str">
        <f>IF(OR(HLOOKUP(Q$2+$A2433,Sheet2!CC:NO,$B2433,0),HLOOKUP(Q$2+$A2433,Sheet2!CC:NO,$B2433,0)&lt;&gt;""),HLOOKUP(Q$2+$A2433,Sheet2!CC:NO,$B2433,0),"")</f>
        <v/>
      </c>
    </row>
    <row r="2434" spans="1:17" x14ac:dyDescent="0.25">
      <c r="A2434" s="64">
        <f t="shared" si="299"/>
        <v>0</v>
      </c>
      <c r="B2434" s="64">
        <f t="shared" si="300"/>
        <v>248</v>
      </c>
      <c r="C2434" s="64">
        <f t="shared" si="301"/>
        <v>1</v>
      </c>
      <c r="D2434" s="64">
        <f t="shared" si="302"/>
        <v>244</v>
      </c>
      <c r="E2434" s="64">
        <f t="shared" si="303"/>
        <v>1216</v>
      </c>
      <c r="F2434" s="64" t="str">
        <f t="shared" si="296"/>
        <v/>
      </c>
      <c r="G2434" s="64" t="str">
        <f t="shared" si="297"/>
        <v/>
      </c>
      <c r="H2434" s="64" t="str">
        <f t="shared" si="298"/>
        <v/>
      </c>
      <c r="I2434" s="80" t="str">
        <f>IFERROR(VLOOKUP(D2434,Sheet2!A:B,2,0),"")</f>
        <v/>
      </c>
      <c r="J2434" s="64" t="str">
        <f>IFERROR(IF(I2434&lt;&gt;"",VLOOKUP(I2434,Sheet2!B:C,2,0),""),"")</f>
        <v/>
      </c>
      <c r="K2434" s="64" t="str">
        <f>IFERROR( IF(I2434&lt;&gt;"", HLOOKUP(L$2+$A2434,Sheet2!BX:NK,2,0),""),"")</f>
        <v/>
      </c>
      <c r="L2434" t="str">
        <f>IF(OR(HLOOKUP(L$2+$A2434,Sheet2!BX:NK,$B2434,0),HLOOKUP(L$2+$A2434,Sheet2!BX:NK,$B2434,0)&lt;&gt;""),HLOOKUP(L$2+$A2434,Sheet2!BX:NK,$B2434,0),"")</f>
        <v/>
      </c>
      <c r="M2434" t="str">
        <f>IF(OR(HLOOKUP(M$2+$A2434,Sheet2!BY:NL,$B2434,0),HLOOKUP(M$2+$A2434,Sheet2!BY:NL,$B2434,0)&lt;&gt;""),HLOOKUP(M$2+$A2434,Sheet2!BY:NL,$B2434,0),"")</f>
        <v/>
      </c>
      <c r="N2434" t="str">
        <f>IF(OR(HLOOKUP(N$2+$A2434,Sheet2!BZ:NM,$B2434,0),HLOOKUP(N$2+$A2434,Sheet2!BZ:NM,$B2434,0)&lt;&gt;""),HLOOKUP(N$2+$A2434,Sheet2!BZ:NM,$B2434,0),"")</f>
        <v/>
      </c>
      <c r="O2434" t="str">
        <f>IF(OR(HLOOKUP(O$2+$A2434,Sheet2!CA:NN,$B2434,0),HLOOKUP(O$2+$A2434,Sheet2!CA:NN,$B2434,0)&lt;&gt;""),HLOOKUP(O$2+$A2434,Sheet2!CA:NN,$B2434,0),"")</f>
        <v/>
      </c>
      <c r="P2434" t="str">
        <f>IF(OR(HLOOKUP(P$2+$A2434,Sheet2!CB:NO,$B2434,0),HLOOKUP(P$2+$A2434,Sheet2!CB:NO,$B2434,0)&lt;&gt;""),HLOOKUP(P$2+$A2434,Sheet2!CB:NO,$B2434,0),"")</f>
        <v/>
      </c>
      <c r="Q2434" t="str">
        <f>IF(OR(HLOOKUP(Q$2+$A2434,Sheet2!CC:NO,$B2434,0),HLOOKUP(Q$2+$A2434,Sheet2!CC:NO,$B2434,0)&lt;&gt;""),HLOOKUP(Q$2+$A2434,Sheet2!CC:NO,$B2434,0),"")</f>
        <v/>
      </c>
    </row>
    <row r="2435" spans="1:17" x14ac:dyDescent="0.25">
      <c r="A2435" s="64">
        <f t="shared" si="299"/>
        <v>6</v>
      </c>
      <c r="B2435" s="64">
        <f t="shared" si="300"/>
        <v>248</v>
      </c>
      <c r="C2435" s="64">
        <f t="shared" si="301"/>
        <v>2</v>
      </c>
      <c r="D2435" s="64">
        <f t="shared" si="302"/>
        <v>244</v>
      </c>
      <c r="E2435" s="64">
        <f t="shared" si="303"/>
        <v>1216</v>
      </c>
      <c r="F2435" s="64" t="str">
        <f t="shared" si="296"/>
        <v/>
      </c>
      <c r="G2435" s="64" t="str">
        <f t="shared" si="297"/>
        <v/>
      </c>
      <c r="H2435" s="64" t="str">
        <f t="shared" si="298"/>
        <v/>
      </c>
      <c r="I2435" s="80" t="str">
        <f>IFERROR(VLOOKUP(D2435,Sheet2!A:B,2,0),"")</f>
        <v/>
      </c>
      <c r="J2435" s="64" t="str">
        <f>IFERROR(IF(I2435&lt;&gt;"",VLOOKUP(I2435,Sheet2!B:C,2,0),""),"")</f>
        <v/>
      </c>
      <c r="K2435" s="64" t="str">
        <f>IFERROR( IF(I2435&lt;&gt;"", HLOOKUP(L$2+$A2435,Sheet2!BX:NK,2,0),""),"")</f>
        <v/>
      </c>
      <c r="L2435" t="str">
        <f>IF(OR(HLOOKUP(L$2+$A2435,Sheet2!BX:NK,$B2435,0),HLOOKUP(L$2+$A2435,Sheet2!BX:NK,$B2435,0)&lt;&gt;""),HLOOKUP(L$2+$A2435,Sheet2!BX:NK,$B2435,0),"")</f>
        <v/>
      </c>
      <c r="M2435" t="str">
        <f>IF(OR(HLOOKUP(M$2+$A2435,Sheet2!BY:NL,$B2435,0),HLOOKUP(M$2+$A2435,Sheet2!BY:NL,$B2435,0)&lt;&gt;""),HLOOKUP(M$2+$A2435,Sheet2!BY:NL,$B2435,0),"")</f>
        <v/>
      </c>
      <c r="N2435" t="str">
        <f>IF(OR(HLOOKUP(N$2+$A2435,Sheet2!BZ:NM,$B2435,0),HLOOKUP(N$2+$A2435,Sheet2!BZ:NM,$B2435,0)&lt;&gt;""),HLOOKUP(N$2+$A2435,Sheet2!BZ:NM,$B2435,0),"")</f>
        <v/>
      </c>
      <c r="O2435" t="str">
        <f>IF(OR(HLOOKUP(O$2+$A2435,Sheet2!CA:NN,$B2435,0),HLOOKUP(O$2+$A2435,Sheet2!CA:NN,$B2435,0)&lt;&gt;""),HLOOKUP(O$2+$A2435,Sheet2!CA:NN,$B2435,0),"")</f>
        <v/>
      </c>
      <c r="P2435" t="str">
        <f>IF(OR(HLOOKUP(P$2+$A2435,Sheet2!CB:NO,$B2435,0),HLOOKUP(P$2+$A2435,Sheet2!CB:NO,$B2435,0)&lt;&gt;""),HLOOKUP(P$2+$A2435,Sheet2!CB:NO,$B2435,0),"")</f>
        <v/>
      </c>
      <c r="Q2435" t="str">
        <f>IF(OR(HLOOKUP(Q$2+$A2435,Sheet2!CC:NO,$B2435,0),HLOOKUP(Q$2+$A2435,Sheet2!CC:NO,$B2435,0)&lt;&gt;""),HLOOKUP(Q$2+$A2435,Sheet2!CC:NO,$B2435,0),"")</f>
        <v/>
      </c>
    </row>
    <row r="2436" spans="1:17" x14ac:dyDescent="0.25">
      <c r="A2436" s="64">
        <f t="shared" si="299"/>
        <v>12</v>
      </c>
      <c r="B2436" s="64">
        <f t="shared" si="300"/>
        <v>248</v>
      </c>
      <c r="C2436" s="64">
        <f t="shared" si="301"/>
        <v>3</v>
      </c>
      <c r="D2436" s="64">
        <f t="shared" si="302"/>
        <v>244</v>
      </c>
      <c r="E2436" s="64">
        <f t="shared" si="303"/>
        <v>1216</v>
      </c>
      <c r="F2436" s="64" t="str">
        <f t="shared" si="296"/>
        <v/>
      </c>
      <c r="G2436" s="64" t="str">
        <f t="shared" si="297"/>
        <v/>
      </c>
      <c r="H2436" s="64" t="str">
        <f t="shared" si="298"/>
        <v/>
      </c>
      <c r="I2436" s="80" t="str">
        <f>IFERROR(VLOOKUP(D2436,Sheet2!A:B,2,0),"")</f>
        <v/>
      </c>
      <c r="J2436" s="64" t="str">
        <f>IFERROR(IF(I2436&lt;&gt;"",VLOOKUP(I2436,Sheet2!B:C,2,0),""),"")</f>
        <v/>
      </c>
      <c r="K2436" s="64" t="str">
        <f>IFERROR( IF(I2436&lt;&gt;"", HLOOKUP(L$2+$A2436,Sheet2!BX:NK,2,0),""),"")</f>
        <v/>
      </c>
      <c r="L2436" t="str">
        <f>IF(OR(HLOOKUP(L$2+$A2436,Sheet2!BX:NK,$B2436,0),HLOOKUP(L$2+$A2436,Sheet2!BX:NK,$B2436,0)&lt;&gt;""),HLOOKUP(L$2+$A2436,Sheet2!BX:NK,$B2436,0),"")</f>
        <v/>
      </c>
      <c r="M2436" t="str">
        <f>IF(OR(HLOOKUP(M$2+$A2436,Sheet2!BY:NL,$B2436,0),HLOOKUP(M$2+$A2436,Sheet2!BY:NL,$B2436,0)&lt;&gt;""),HLOOKUP(M$2+$A2436,Sheet2!BY:NL,$B2436,0),"")</f>
        <v/>
      </c>
      <c r="N2436" t="str">
        <f>IF(OR(HLOOKUP(N$2+$A2436,Sheet2!BZ:NM,$B2436,0),HLOOKUP(N$2+$A2436,Sheet2!BZ:NM,$B2436,0)&lt;&gt;""),HLOOKUP(N$2+$A2436,Sheet2!BZ:NM,$B2436,0),"")</f>
        <v/>
      </c>
      <c r="O2436" t="str">
        <f>IF(OR(HLOOKUP(O$2+$A2436,Sheet2!CA:NN,$B2436,0),HLOOKUP(O$2+$A2436,Sheet2!CA:NN,$B2436,0)&lt;&gt;""),HLOOKUP(O$2+$A2436,Sheet2!CA:NN,$B2436,0),"")</f>
        <v/>
      </c>
      <c r="P2436" t="str">
        <f>IF(OR(HLOOKUP(P$2+$A2436,Sheet2!CB:NO,$B2436,0),HLOOKUP(P$2+$A2436,Sheet2!CB:NO,$B2436,0)&lt;&gt;""),HLOOKUP(P$2+$A2436,Sheet2!CB:NO,$B2436,0),"")</f>
        <v/>
      </c>
      <c r="Q2436" t="str">
        <f>IF(OR(HLOOKUP(Q$2+$A2436,Sheet2!CC:NO,$B2436,0),HLOOKUP(Q$2+$A2436,Sheet2!CC:NO,$B2436,0)&lt;&gt;""),HLOOKUP(Q$2+$A2436,Sheet2!CC:NO,$B2436,0),"")</f>
        <v/>
      </c>
    </row>
    <row r="2437" spans="1:17" x14ac:dyDescent="0.25">
      <c r="A2437" s="64">
        <f t="shared" si="299"/>
        <v>18</v>
      </c>
      <c r="B2437" s="64">
        <f t="shared" si="300"/>
        <v>248</v>
      </c>
      <c r="C2437" s="64">
        <f t="shared" si="301"/>
        <v>4</v>
      </c>
      <c r="D2437" s="64">
        <f t="shared" si="302"/>
        <v>244</v>
      </c>
      <c r="E2437" s="64">
        <f t="shared" si="303"/>
        <v>1216</v>
      </c>
      <c r="F2437" s="64" t="str">
        <f t="shared" ref="F2437:F2500" si="304">IFERROR(IF(I2437&lt;&gt;"",IF(LEFT(K2437,2)="1-",1,2),""),"")</f>
        <v/>
      </c>
      <c r="G2437" s="64" t="str">
        <f t="shared" ref="G2437:G2500" si="305">IFERROR(IF(I2437&lt;&gt;"",MONTH( RIGHT(K2437,LEN(K2437)-FIND("-",K2437))),""),"")</f>
        <v/>
      </c>
      <c r="H2437" s="64" t="str">
        <f t="shared" ref="H2437:H2500" si="306">IFERROR(IF(I2437&lt;&gt;"",YEAR( RIGHT(K2437,LEN(K2437)-FIND("-",K2437))),""),"")</f>
        <v/>
      </c>
      <c r="I2437" s="80" t="str">
        <f>IFERROR(VLOOKUP(D2437,Sheet2!A:B,2,0),"")</f>
        <v/>
      </c>
      <c r="J2437" s="64" t="str">
        <f>IFERROR(IF(I2437&lt;&gt;"",VLOOKUP(I2437,Sheet2!B:C,2,0),""),"")</f>
        <v/>
      </c>
      <c r="K2437" s="64" t="str">
        <f>IFERROR( IF(I2437&lt;&gt;"", HLOOKUP(L$2+$A2437,Sheet2!BX:NK,2,0),""),"")</f>
        <v/>
      </c>
      <c r="L2437" t="str">
        <f>IF(OR(HLOOKUP(L$2+$A2437,Sheet2!BX:NK,$B2437,0),HLOOKUP(L$2+$A2437,Sheet2!BX:NK,$B2437,0)&lt;&gt;""),HLOOKUP(L$2+$A2437,Sheet2!BX:NK,$B2437,0),"")</f>
        <v/>
      </c>
      <c r="M2437" t="str">
        <f>IF(OR(HLOOKUP(M$2+$A2437,Sheet2!BY:NL,$B2437,0),HLOOKUP(M$2+$A2437,Sheet2!BY:NL,$B2437,0)&lt;&gt;""),HLOOKUP(M$2+$A2437,Sheet2!BY:NL,$B2437,0),"")</f>
        <v/>
      </c>
      <c r="N2437" t="str">
        <f>IF(OR(HLOOKUP(N$2+$A2437,Sheet2!BZ:NM,$B2437,0),HLOOKUP(N$2+$A2437,Sheet2!BZ:NM,$B2437,0)&lt;&gt;""),HLOOKUP(N$2+$A2437,Sheet2!BZ:NM,$B2437,0),"")</f>
        <v/>
      </c>
      <c r="O2437" t="str">
        <f>IF(OR(HLOOKUP(O$2+$A2437,Sheet2!CA:NN,$B2437,0),HLOOKUP(O$2+$A2437,Sheet2!CA:NN,$B2437,0)&lt;&gt;""),HLOOKUP(O$2+$A2437,Sheet2!CA:NN,$B2437,0),"")</f>
        <v/>
      </c>
      <c r="P2437" t="str">
        <f>IF(OR(HLOOKUP(P$2+$A2437,Sheet2!CB:NO,$B2437,0),HLOOKUP(P$2+$A2437,Sheet2!CB:NO,$B2437,0)&lt;&gt;""),HLOOKUP(P$2+$A2437,Sheet2!CB:NO,$B2437,0),"")</f>
        <v/>
      </c>
      <c r="Q2437" t="str">
        <f>IF(OR(HLOOKUP(Q$2+$A2437,Sheet2!CC:NO,$B2437,0),HLOOKUP(Q$2+$A2437,Sheet2!CC:NO,$B2437,0)&lt;&gt;""),HLOOKUP(Q$2+$A2437,Sheet2!CC:NO,$B2437,0),"")</f>
        <v/>
      </c>
    </row>
    <row r="2438" spans="1:17" x14ac:dyDescent="0.25">
      <c r="A2438" s="64">
        <f t="shared" ref="A2438:A2501" si="307">IF(C2438&lt;&gt;1,A2437+6,0)</f>
        <v>24</v>
      </c>
      <c r="B2438" s="64">
        <f t="shared" ref="B2438:B2501" si="308">IF(C2438&lt;&gt;1,B2437,B2437+1)</f>
        <v>248</v>
      </c>
      <c r="C2438" s="64">
        <f t="shared" ref="C2438:C2501" si="309">IF($C$3-C2437=0,1,C2437+1)</f>
        <v>5</v>
      </c>
      <c r="D2438" s="64">
        <f t="shared" ref="D2438:D2501" si="310">IF(C2438=1,D2437+1,D2437)</f>
        <v>244</v>
      </c>
      <c r="E2438" s="64">
        <f t="shared" ref="E2438:E2501" si="311">IF(D2438&lt;&gt;D2437,E2437+5,E2437)</f>
        <v>1216</v>
      </c>
      <c r="F2438" s="64" t="str">
        <f t="shared" si="304"/>
        <v/>
      </c>
      <c r="G2438" s="64" t="str">
        <f t="shared" si="305"/>
        <v/>
      </c>
      <c r="H2438" s="64" t="str">
        <f t="shared" si="306"/>
        <v/>
      </c>
      <c r="I2438" s="80" t="str">
        <f>IFERROR(VLOOKUP(D2438,Sheet2!A:B,2,0),"")</f>
        <v/>
      </c>
      <c r="J2438" s="64" t="str">
        <f>IFERROR(IF(I2438&lt;&gt;"",VLOOKUP(I2438,Sheet2!B:C,2,0),""),"")</f>
        <v/>
      </c>
      <c r="K2438" s="64" t="str">
        <f>IFERROR( IF(I2438&lt;&gt;"", HLOOKUP(L$2+$A2438,Sheet2!BX:NK,2,0),""),"")</f>
        <v/>
      </c>
      <c r="L2438" t="str">
        <f>IF(OR(HLOOKUP(L$2+$A2438,Sheet2!BX:NK,$B2438,0),HLOOKUP(L$2+$A2438,Sheet2!BX:NK,$B2438,0)&lt;&gt;""),HLOOKUP(L$2+$A2438,Sheet2!BX:NK,$B2438,0),"")</f>
        <v/>
      </c>
      <c r="M2438" t="str">
        <f>IF(OR(HLOOKUP(M$2+$A2438,Sheet2!BY:NL,$B2438,0),HLOOKUP(M$2+$A2438,Sheet2!BY:NL,$B2438,0)&lt;&gt;""),HLOOKUP(M$2+$A2438,Sheet2!BY:NL,$B2438,0),"")</f>
        <v/>
      </c>
      <c r="N2438" t="str">
        <f>IF(OR(HLOOKUP(N$2+$A2438,Sheet2!BZ:NM,$B2438,0),HLOOKUP(N$2+$A2438,Sheet2!BZ:NM,$B2438,0)&lt;&gt;""),HLOOKUP(N$2+$A2438,Sheet2!BZ:NM,$B2438,0),"")</f>
        <v/>
      </c>
      <c r="O2438" t="str">
        <f>IF(OR(HLOOKUP(O$2+$A2438,Sheet2!CA:NN,$B2438,0),HLOOKUP(O$2+$A2438,Sheet2!CA:NN,$B2438,0)&lt;&gt;""),HLOOKUP(O$2+$A2438,Sheet2!CA:NN,$B2438,0),"")</f>
        <v/>
      </c>
      <c r="P2438" t="str">
        <f>IF(OR(HLOOKUP(P$2+$A2438,Sheet2!CB:NO,$B2438,0),HLOOKUP(P$2+$A2438,Sheet2!CB:NO,$B2438,0)&lt;&gt;""),HLOOKUP(P$2+$A2438,Sheet2!CB:NO,$B2438,0),"")</f>
        <v/>
      </c>
      <c r="Q2438" t="str">
        <f>IF(OR(HLOOKUP(Q$2+$A2438,Sheet2!CC:NO,$B2438,0),HLOOKUP(Q$2+$A2438,Sheet2!CC:NO,$B2438,0)&lt;&gt;""),HLOOKUP(Q$2+$A2438,Sheet2!CC:NO,$B2438,0),"")</f>
        <v/>
      </c>
    </row>
    <row r="2439" spans="1:17" x14ac:dyDescent="0.25">
      <c r="A2439" s="64">
        <f t="shared" si="307"/>
        <v>30</v>
      </c>
      <c r="B2439" s="64">
        <f t="shared" si="308"/>
        <v>248</v>
      </c>
      <c r="C2439" s="64">
        <f t="shared" si="309"/>
        <v>6</v>
      </c>
      <c r="D2439" s="64">
        <f t="shared" si="310"/>
        <v>244</v>
      </c>
      <c r="E2439" s="64">
        <f t="shared" si="311"/>
        <v>1216</v>
      </c>
      <c r="F2439" s="64" t="str">
        <f t="shared" si="304"/>
        <v/>
      </c>
      <c r="G2439" s="64" t="str">
        <f t="shared" si="305"/>
        <v/>
      </c>
      <c r="H2439" s="64" t="str">
        <f t="shared" si="306"/>
        <v/>
      </c>
      <c r="I2439" s="80" t="str">
        <f>IFERROR(VLOOKUP(D2439,Sheet2!A:B,2,0),"")</f>
        <v/>
      </c>
      <c r="J2439" s="64" t="str">
        <f>IFERROR(IF(I2439&lt;&gt;"",VLOOKUP(I2439,Sheet2!B:C,2,0),""),"")</f>
        <v/>
      </c>
      <c r="K2439" s="64" t="str">
        <f>IFERROR( IF(I2439&lt;&gt;"", HLOOKUP(L$2+$A2439,Sheet2!BX:NK,2,0),""),"")</f>
        <v/>
      </c>
      <c r="L2439" t="str">
        <f>IF(OR(HLOOKUP(L$2+$A2439,Sheet2!BX:NK,$B2439,0),HLOOKUP(L$2+$A2439,Sheet2!BX:NK,$B2439,0)&lt;&gt;""),HLOOKUP(L$2+$A2439,Sheet2!BX:NK,$B2439,0),"")</f>
        <v/>
      </c>
      <c r="M2439" t="str">
        <f>IF(OR(HLOOKUP(M$2+$A2439,Sheet2!BY:NL,$B2439,0),HLOOKUP(M$2+$A2439,Sheet2!BY:NL,$B2439,0)&lt;&gt;""),HLOOKUP(M$2+$A2439,Sheet2!BY:NL,$B2439,0),"")</f>
        <v/>
      </c>
      <c r="N2439" t="str">
        <f>IF(OR(HLOOKUP(N$2+$A2439,Sheet2!BZ:NM,$B2439,0),HLOOKUP(N$2+$A2439,Sheet2!BZ:NM,$B2439,0)&lt;&gt;""),HLOOKUP(N$2+$A2439,Sheet2!BZ:NM,$B2439,0),"")</f>
        <v/>
      </c>
      <c r="O2439" t="str">
        <f>IF(OR(HLOOKUP(O$2+$A2439,Sheet2!CA:NN,$B2439,0),HLOOKUP(O$2+$A2439,Sheet2!CA:NN,$B2439,0)&lt;&gt;""),HLOOKUP(O$2+$A2439,Sheet2!CA:NN,$B2439,0),"")</f>
        <v/>
      </c>
      <c r="P2439" t="str">
        <f>IF(OR(HLOOKUP(P$2+$A2439,Sheet2!CB:NO,$B2439,0),HLOOKUP(P$2+$A2439,Sheet2!CB:NO,$B2439,0)&lt;&gt;""),HLOOKUP(P$2+$A2439,Sheet2!CB:NO,$B2439,0),"")</f>
        <v/>
      </c>
      <c r="Q2439" t="str">
        <f>IF(OR(HLOOKUP(Q$2+$A2439,Sheet2!CC:NO,$B2439,0),HLOOKUP(Q$2+$A2439,Sheet2!CC:NO,$B2439,0)&lt;&gt;""),HLOOKUP(Q$2+$A2439,Sheet2!CC:NO,$B2439,0),"")</f>
        <v/>
      </c>
    </row>
    <row r="2440" spans="1:17" x14ac:dyDescent="0.25">
      <c r="A2440" s="64">
        <f t="shared" si="307"/>
        <v>36</v>
      </c>
      <c r="B2440" s="64">
        <f t="shared" si="308"/>
        <v>248</v>
      </c>
      <c r="C2440" s="64">
        <f t="shared" si="309"/>
        <v>7</v>
      </c>
      <c r="D2440" s="64">
        <f t="shared" si="310"/>
        <v>244</v>
      </c>
      <c r="E2440" s="64">
        <f t="shared" si="311"/>
        <v>1216</v>
      </c>
      <c r="F2440" s="64" t="str">
        <f t="shared" si="304"/>
        <v/>
      </c>
      <c r="G2440" s="64" t="str">
        <f t="shared" si="305"/>
        <v/>
      </c>
      <c r="H2440" s="64" t="str">
        <f t="shared" si="306"/>
        <v/>
      </c>
      <c r="I2440" s="80" t="str">
        <f>IFERROR(VLOOKUP(D2440,Sheet2!A:B,2,0),"")</f>
        <v/>
      </c>
      <c r="J2440" s="64" t="str">
        <f>IFERROR(IF(I2440&lt;&gt;"",VLOOKUP(I2440,Sheet2!B:C,2,0),""),"")</f>
        <v/>
      </c>
      <c r="K2440" s="64" t="str">
        <f>IFERROR( IF(I2440&lt;&gt;"", HLOOKUP(L$2+$A2440,Sheet2!BX:NK,2,0),""),"")</f>
        <v/>
      </c>
      <c r="L2440" t="str">
        <f>IF(OR(HLOOKUP(L$2+$A2440,Sheet2!BX:NK,$B2440,0),HLOOKUP(L$2+$A2440,Sheet2!BX:NK,$B2440,0)&lt;&gt;""),HLOOKUP(L$2+$A2440,Sheet2!BX:NK,$B2440,0),"")</f>
        <v/>
      </c>
      <c r="M2440" t="str">
        <f>IF(OR(HLOOKUP(M$2+$A2440,Sheet2!BY:NL,$B2440,0),HLOOKUP(M$2+$A2440,Sheet2!BY:NL,$B2440,0)&lt;&gt;""),HLOOKUP(M$2+$A2440,Sheet2!BY:NL,$B2440,0),"")</f>
        <v/>
      </c>
      <c r="N2440" t="str">
        <f>IF(OR(HLOOKUP(N$2+$A2440,Sheet2!BZ:NM,$B2440,0),HLOOKUP(N$2+$A2440,Sheet2!BZ:NM,$B2440,0)&lt;&gt;""),HLOOKUP(N$2+$A2440,Sheet2!BZ:NM,$B2440,0),"")</f>
        <v/>
      </c>
      <c r="O2440" t="str">
        <f>IF(OR(HLOOKUP(O$2+$A2440,Sheet2!CA:NN,$B2440,0),HLOOKUP(O$2+$A2440,Sheet2!CA:NN,$B2440,0)&lt;&gt;""),HLOOKUP(O$2+$A2440,Sheet2!CA:NN,$B2440,0),"")</f>
        <v/>
      </c>
      <c r="P2440" t="str">
        <f>IF(OR(HLOOKUP(P$2+$A2440,Sheet2!CB:NO,$B2440,0),HLOOKUP(P$2+$A2440,Sheet2!CB:NO,$B2440,0)&lt;&gt;""),HLOOKUP(P$2+$A2440,Sheet2!CB:NO,$B2440,0),"")</f>
        <v/>
      </c>
      <c r="Q2440" t="str">
        <f>IF(OR(HLOOKUP(Q$2+$A2440,Sheet2!CC:NO,$B2440,0),HLOOKUP(Q$2+$A2440,Sheet2!CC:NO,$B2440,0)&lt;&gt;""),HLOOKUP(Q$2+$A2440,Sheet2!CC:NO,$B2440,0),"")</f>
        <v/>
      </c>
    </row>
    <row r="2441" spans="1:17" x14ac:dyDescent="0.25">
      <c r="A2441" s="64">
        <f t="shared" si="307"/>
        <v>42</v>
      </c>
      <c r="B2441" s="64">
        <f t="shared" si="308"/>
        <v>248</v>
      </c>
      <c r="C2441" s="64">
        <f t="shared" si="309"/>
        <v>8</v>
      </c>
      <c r="D2441" s="64">
        <f t="shared" si="310"/>
        <v>244</v>
      </c>
      <c r="E2441" s="64">
        <f t="shared" si="311"/>
        <v>1216</v>
      </c>
      <c r="F2441" s="64" t="str">
        <f t="shared" si="304"/>
        <v/>
      </c>
      <c r="G2441" s="64" t="str">
        <f t="shared" si="305"/>
        <v/>
      </c>
      <c r="H2441" s="64" t="str">
        <f t="shared" si="306"/>
        <v/>
      </c>
      <c r="I2441" s="80" t="str">
        <f>IFERROR(VLOOKUP(D2441,Sheet2!A:B,2,0),"")</f>
        <v/>
      </c>
      <c r="J2441" s="64" t="str">
        <f>IFERROR(IF(I2441&lt;&gt;"",VLOOKUP(I2441,Sheet2!B:C,2,0),""),"")</f>
        <v/>
      </c>
      <c r="K2441" s="64" t="str">
        <f>IFERROR( IF(I2441&lt;&gt;"", HLOOKUP(L$2+$A2441,Sheet2!BX:NK,2,0),""),"")</f>
        <v/>
      </c>
      <c r="L2441" t="str">
        <f>IF(OR(HLOOKUP(L$2+$A2441,Sheet2!BX:NK,$B2441,0),HLOOKUP(L$2+$A2441,Sheet2!BX:NK,$B2441,0)&lt;&gt;""),HLOOKUP(L$2+$A2441,Sheet2!BX:NK,$B2441,0),"")</f>
        <v/>
      </c>
      <c r="M2441" t="str">
        <f>IF(OR(HLOOKUP(M$2+$A2441,Sheet2!BY:NL,$B2441,0),HLOOKUP(M$2+$A2441,Sheet2!BY:NL,$B2441,0)&lt;&gt;""),HLOOKUP(M$2+$A2441,Sheet2!BY:NL,$B2441,0),"")</f>
        <v/>
      </c>
      <c r="N2441" t="str">
        <f>IF(OR(HLOOKUP(N$2+$A2441,Sheet2!BZ:NM,$B2441,0),HLOOKUP(N$2+$A2441,Sheet2!BZ:NM,$B2441,0)&lt;&gt;""),HLOOKUP(N$2+$A2441,Sheet2!BZ:NM,$B2441,0),"")</f>
        <v/>
      </c>
      <c r="O2441" t="str">
        <f>IF(OR(HLOOKUP(O$2+$A2441,Sheet2!CA:NN,$B2441,0),HLOOKUP(O$2+$A2441,Sheet2!CA:NN,$B2441,0)&lt;&gt;""),HLOOKUP(O$2+$A2441,Sheet2!CA:NN,$B2441,0),"")</f>
        <v/>
      </c>
      <c r="P2441" t="str">
        <f>IF(OR(HLOOKUP(P$2+$A2441,Sheet2!CB:NO,$B2441,0),HLOOKUP(P$2+$A2441,Sheet2!CB:NO,$B2441,0)&lt;&gt;""),HLOOKUP(P$2+$A2441,Sheet2!CB:NO,$B2441,0),"")</f>
        <v/>
      </c>
      <c r="Q2441" t="str">
        <f>IF(OR(HLOOKUP(Q$2+$A2441,Sheet2!CC:NO,$B2441,0),HLOOKUP(Q$2+$A2441,Sheet2!CC:NO,$B2441,0)&lt;&gt;""),HLOOKUP(Q$2+$A2441,Sheet2!CC:NO,$B2441,0),"")</f>
        <v/>
      </c>
    </row>
    <row r="2442" spans="1:17" x14ac:dyDescent="0.25">
      <c r="A2442" s="64">
        <f t="shared" si="307"/>
        <v>48</v>
      </c>
      <c r="B2442" s="64">
        <f t="shared" si="308"/>
        <v>248</v>
      </c>
      <c r="C2442" s="64">
        <f t="shared" si="309"/>
        <v>9</v>
      </c>
      <c r="D2442" s="64">
        <f t="shared" si="310"/>
        <v>244</v>
      </c>
      <c r="E2442" s="64">
        <f t="shared" si="311"/>
        <v>1216</v>
      </c>
      <c r="F2442" s="64" t="str">
        <f t="shared" si="304"/>
        <v/>
      </c>
      <c r="G2442" s="64" t="str">
        <f t="shared" si="305"/>
        <v/>
      </c>
      <c r="H2442" s="64" t="str">
        <f t="shared" si="306"/>
        <v/>
      </c>
      <c r="I2442" s="80" t="str">
        <f>IFERROR(VLOOKUP(D2442,Sheet2!A:B,2,0),"")</f>
        <v/>
      </c>
      <c r="J2442" s="64" t="str">
        <f>IFERROR(IF(I2442&lt;&gt;"",VLOOKUP(I2442,Sheet2!B:C,2,0),""),"")</f>
        <v/>
      </c>
      <c r="K2442" s="64" t="str">
        <f>IFERROR( IF(I2442&lt;&gt;"", HLOOKUP(L$2+$A2442,Sheet2!BX:NK,2,0),""),"")</f>
        <v/>
      </c>
      <c r="L2442" t="str">
        <f>IF(OR(HLOOKUP(L$2+$A2442,Sheet2!BX:NK,$B2442,0),HLOOKUP(L$2+$A2442,Sheet2!BX:NK,$B2442,0)&lt;&gt;""),HLOOKUP(L$2+$A2442,Sheet2!BX:NK,$B2442,0),"")</f>
        <v/>
      </c>
      <c r="M2442" t="str">
        <f>IF(OR(HLOOKUP(M$2+$A2442,Sheet2!BY:NL,$B2442,0),HLOOKUP(M$2+$A2442,Sheet2!BY:NL,$B2442,0)&lt;&gt;""),HLOOKUP(M$2+$A2442,Sheet2!BY:NL,$B2442,0),"")</f>
        <v/>
      </c>
      <c r="N2442" t="str">
        <f>IF(OR(HLOOKUP(N$2+$A2442,Sheet2!BZ:NM,$B2442,0),HLOOKUP(N$2+$A2442,Sheet2!BZ:NM,$B2442,0)&lt;&gt;""),HLOOKUP(N$2+$A2442,Sheet2!BZ:NM,$B2442,0),"")</f>
        <v/>
      </c>
      <c r="O2442" t="str">
        <f>IF(OR(HLOOKUP(O$2+$A2442,Sheet2!CA:NN,$B2442,0),HLOOKUP(O$2+$A2442,Sheet2!CA:NN,$B2442,0)&lt;&gt;""),HLOOKUP(O$2+$A2442,Sheet2!CA:NN,$B2442,0),"")</f>
        <v/>
      </c>
      <c r="P2442" t="str">
        <f>IF(OR(HLOOKUP(P$2+$A2442,Sheet2!CB:NO,$B2442,0),HLOOKUP(P$2+$A2442,Sheet2!CB:NO,$B2442,0)&lt;&gt;""),HLOOKUP(P$2+$A2442,Sheet2!CB:NO,$B2442,0),"")</f>
        <v/>
      </c>
      <c r="Q2442" t="str">
        <f>IF(OR(HLOOKUP(Q$2+$A2442,Sheet2!CC:NO,$B2442,0),HLOOKUP(Q$2+$A2442,Sheet2!CC:NO,$B2442,0)&lt;&gt;""),HLOOKUP(Q$2+$A2442,Sheet2!CC:NO,$B2442,0),"")</f>
        <v/>
      </c>
    </row>
    <row r="2443" spans="1:17" x14ac:dyDescent="0.25">
      <c r="A2443" s="64">
        <f t="shared" si="307"/>
        <v>54</v>
      </c>
      <c r="B2443" s="64">
        <f t="shared" si="308"/>
        <v>248</v>
      </c>
      <c r="C2443" s="64">
        <f t="shared" si="309"/>
        <v>10</v>
      </c>
      <c r="D2443" s="64">
        <f t="shared" si="310"/>
        <v>244</v>
      </c>
      <c r="E2443" s="64">
        <f t="shared" si="311"/>
        <v>1216</v>
      </c>
      <c r="F2443" s="64" t="str">
        <f t="shared" si="304"/>
        <v/>
      </c>
      <c r="G2443" s="64" t="str">
        <f t="shared" si="305"/>
        <v/>
      </c>
      <c r="H2443" s="64" t="str">
        <f t="shared" si="306"/>
        <v/>
      </c>
      <c r="I2443" s="80" t="str">
        <f>IFERROR(VLOOKUP(D2443,Sheet2!A:B,2,0),"")</f>
        <v/>
      </c>
      <c r="J2443" s="64" t="str">
        <f>IFERROR(IF(I2443&lt;&gt;"",VLOOKUP(I2443,Sheet2!B:C,2,0),""),"")</f>
        <v/>
      </c>
      <c r="K2443" s="64" t="str">
        <f>IFERROR( IF(I2443&lt;&gt;"", HLOOKUP(L$2+$A2443,Sheet2!BX:NK,2,0),""),"")</f>
        <v/>
      </c>
      <c r="L2443" t="str">
        <f>IF(OR(HLOOKUP(L$2+$A2443,Sheet2!BX:NK,$B2443,0),HLOOKUP(L$2+$A2443,Sheet2!BX:NK,$B2443,0)&lt;&gt;""),HLOOKUP(L$2+$A2443,Sheet2!BX:NK,$B2443,0),"")</f>
        <v/>
      </c>
      <c r="M2443" t="str">
        <f>IF(OR(HLOOKUP(M$2+$A2443,Sheet2!BY:NL,$B2443,0),HLOOKUP(M$2+$A2443,Sheet2!BY:NL,$B2443,0)&lt;&gt;""),HLOOKUP(M$2+$A2443,Sheet2!BY:NL,$B2443,0),"")</f>
        <v/>
      </c>
      <c r="N2443" t="str">
        <f>IF(OR(HLOOKUP(N$2+$A2443,Sheet2!BZ:NM,$B2443,0),HLOOKUP(N$2+$A2443,Sheet2!BZ:NM,$B2443,0)&lt;&gt;""),HLOOKUP(N$2+$A2443,Sheet2!BZ:NM,$B2443,0),"")</f>
        <v/>
      </c>
      <c r="O2443" t="str">
        <f>IF(OR(HLOOKUP(O$2+$A2443,Sheet2!CA:NN,$B2443,0),HLOOKUP(O$2+$A2443,Sheet2!CA:NN,$B2443,0)&lt;&gt;""),HLOOKUP(O$2+$A2443,Sheet2!CA:NN,$B2443,0),"")</f>
        <v/>
      </c>
      <c r="P2443" t="str">
        <f>IF(OR(HLOOKUP(P$2+$A2443,Sheet2!CB:NO,$B2443,0),HLOOKUP(P$2+$A2443,Sheet2!CB:NO,$B2443,0)&lt;&gt;""),HLOOKUP(P$2+$A2443,Sheet2!CB:NO,$B2443,0),"")</f>
        <v/>
      </c>
      <c r="Q2443" t="str">
        <f>IF(OR(HLOOKUP(Q$2+$A2443,Sheet2!CC:NO,$B2443,0),HLOOKUP(Q$2+$A2443,Sheet2!CC:NO,$B2443,0)&lt;&gt;""),HLOOKUP(Q$2+$A2443,Sheet2!CC:NO,$B2443,0),"")</f>
        <v/>
      </c>
    </row>
    <row r="2444" spans="1:17" x14ac:dyDescent="0.25">
      <c r="A2444" s="64">
        <f t="shared" si="307"/>
        <v>0</v>
      </c>
      <c r="B2444" s="64">
        <f t="shared" si="308"/>
        <v>249</v>
      </c>
      <c r="C2444" s="64">
        <f t="shared" si="309"/>
        <v>1</v>
      </c>
      <c r="D2444" s="64">
        <f t="shared" si="310"/>
        <v>245</v>
      </c>
      <c r="E2444" s="64">
        <f t="shared" si="311"/>
        <v>1221</v>
      </c>
      <c r="F2444" s="64" t="str">
        <f t="shared" si="304"/>
        <v/>
      </c>
      <c r="G2444" s="64" t="str">
        <f t="shared" si="305"/>
        <v/>
      </c>
      <c r="H2444" s="64" t="str">
        <f t="shared" si="306"/>
        <v/>
      </c>
      <c r="I2444" s="80" t="str">
        <f>IFERROR(VLOOKUP(D2444,Sheet2!A:B,2,0),"")</f>
        <v/>
      </c>
      <c r="J2444" s="64" t="str">
        <f>IFERROR(IF(I2444&lt;&gt;"",VLOOKUP(I2444,Sheet2!B:C,2,0),""),"")</f>
        <v/>
      </c>
      <c r="K2444" s="64" t="str">
        <f>IFERROR( IF(I2444&lt;&gt;"", HLOOKUP(L$2+$A2444,Sheet2!BX:NK,2,0),""),"")</f>
        <v/>
      </c>
      <c r="L2444" t="str">
        <f>IF(OR(HLOOKUP(L$2+$A2444,Sheet2!BX:NK,$B2444,0),HLOOKUP(L$2+$A2444,Sheet2!BX:NK,$B2444,0)&lt;&gt;""),HLOOKUP(L$2+$A2444,Sheet2!BX:NK,$B2444,0),"")</f>
        <v/>
      </c>
      <c r="M2444" t="str">
        <f>IF(OR(HLOOKUP(M$2+$A2444,Sheet2!BY:NL,$B2444,0),HLOOKUP(M$2+$A2444,Sheet2!BY:NL,$B2444,0)&lt;&gt;""),HLOOKUP(M$2+$A2444,Sheet2!BY:NL,$B2444,0),"")</f>
        <v/>
      </c>
      <c r="N2444" t="str">
        <f>IF(OR(HLOOKUP(N$2+$A2444,Sheet2!BZ:NM,$B2444,0),HLOOKUP(N$2+$A2444,Sheet2!BZ:NM,$B2444,0)&lt;&gt;""),HLOOKUP(N$2+$A2444,Sheet2!BZ:NM,$B2444,0),"")</f>
        <v/>
      </c>
      <c r="O2444" t="str">
        <f>IF(OR(HLOOKUP(O$2+$A2444,Sheet2!CA:NN,$B2444,0),HLOOKUP(O$2+$A2444,Sheet2!CA:NN,$B2444,0)&lt;&gt;""),HLOOKUP(O$2+$A2444,Sheet2!CA:NN,$B2444,0),"")</f>
        <v/>
      </c>
      <c r="P2444" t="str">
        <f>IF(OR(HLOOKUP(P$2+$A2444,Sheet2!CB:NO,$B2444,0),HLOOKUP(P$2+$A2444,Sheet2!CB:NO,$B2444,0)&lt;&gt;""),HLOOKUP(P$2+$A2444,Sheet2!CB:NO,$B2444,0),"")</f>
        <v/>
      </c>
      <c r="Q2444" t="str">
        <f>IF(OR(HLOOKUP(Q$2+$A2444,Sheet2!CC:NO,$B2444,0),HLOOKUP(Q$2+$A2444,Sheet2!CC:NO,$B2444,0)&lt;&gt;""),HLOOKUP(Q$2+$A2444,Sheet2!CC:NO,$B2444,0),"")</f>
        <v/>
      </c>
    </row>
    <row r="2445" spans="1:17" x14ac:dyDescent="0.25">
      <c r="A2445" s="64">
        <f t="shared" si="307"/>
        <v>6</v>
      </c>
      <c r="B2445" s="64">
        <f t="shared" si="308"/>
        <v>249</v>
      </c>
      <c r="C2445" s="64">
        <f t="shared" si="309"/>
        <v>2</v>
      </c>
      <c r="D2445" s="64">
        <f t="shared" si="310"/>
        <v>245</v>
      </c>
      <c r="E2445" s="64">
        <f t="shared" si="311"/>
        <v>1221</v>
      </c>
      <c r="F2445" s="64" t="str">
        <f t="shared" si="304"/>
        <v/>
      </c>
      <c r="G2445" s="64" t="str">
        <f t="shared" si="305"/>
        <v/>
      </c>
      <c r="H2445" s="64" t="str">
        <f t="shared" si="306"/>
        <v/>
      </c>
      <c r="I2445" s="80" t="str">
        <f>IFERROR(VLOOKUP(D2445,Sheet2!A:B,2,0),"")</f>
        <v/>
      </c>
      <c r="J2445" s="64" t="str">
        <f>IFERROR(IF(I2445&lt;&gt;"",VLOOKUP(I2445,Sheet2!B:C,2,0),""),"")</f>
        <v/>
      </c>
      <c r="K2445" s="64" t="str">
        <f>IFERROR( IF(I2445&lt;&gt;"", HLOOKUP(L$2+$A2445,Sheet2!BX:NK,2,0),""),"")</f>
        <v/>
      </c>
      <c r="L2445" t="str">
        <f>IF(OR(HLOOKUP(L$2+$A2445,Sheet2!BX:NK,$B2445,0),HLOOKUP(L$2+$A2445,Sheet2!BX:NK,$B2445,0)&lt;&gt;""),HLOOKUP(L$2+$A2445,Sheet2!BX:NK,$B2445,0),"")</f>
        <v/>
      </c>
      <c r="M2445" t="str">
        <f>IF(OR(HLOOKUP(M$2+$A2445,Sheet2!BY:NL,$B2445,0),HLOOKUP(M$2+$A2445,Sheet2!BY:NL,$B2445,0)&lt;&gt;""),HLOOKUP(M$2+$A2445,Sheet2!BY:NL,$B2445,0),"")</f>
        <v/>
      </c>
      <c r="N2445" t="str">
        <f>IF(OR(HLOOKUP(N$2+$A2445,Sheet2!BZ:NM,$B2445,0),HLOOKUP(N$2+$A2445,Sheet2!BZ:NM,$B2445,0)&lt;&gt;""),HLOOKUP(N$2+$A2445,Sheet2!BZ:NM,$B2445,0),"")</f>
        <v/>
      </c>
      <c r="O2445" t="str">
        <f>IF(OR(HLOOKUP(O$2+$A2445,Sheet2!CA:NN,$B2445,0),HLOOKUP(O$2+$A2445,Sheet2!CA:NN,$B2445,0)&lt;&gt;""),HLOOKUP(O$2+$A2445,Sheet2!CA:NN,$B2445,0),"")</f>
        <v/>
      </c>
      <c r="P2445" t="str">
        <f>IF(OR(HLOOKUP(P$2+$A2445,Sheet2!CB:NO,$B2445,0),HLOOKUP(P$2+$A2445,Sheet2!CB:NO,$B2445,0)&lt;&gt;""),HLOOKUP(P$2+$A2445,Sheet2!CB:NO,$B2445,0),"")</f>
        <v/>
      </c>
      <c r="Q2445" t="str">
        <f>IF(OR(HLOOKUP(Q$2+$A2445,Sheet2!CC:NO,$B2445,0),HLOOKUP(Q$2+$A2445,Sheet2!CC:NO,$B2445,0)&lt;&gt;""),HLOOKUP(Q$2+$A2445,Sheet2!CC:NO,$B2445,0),"")</f>
        <v/>
      </c>
    </row>
    <row r="2446" spans="1:17" x14ac:dyDescent="0.25">
      <c r="A2446" s="64">
        <f t="shared" si="307"/>
        <v>12</v>
      </c>
      <c r="B2446" s="64">
        <f t="shared" si="308"/>
        <v>249</v>
      </c>
      <c r="C2446" s="64">
        <f t="shared" si="309"/>
        <v>3</v>
      </c>
      <c r="D2446" s="64">
        <f t="shared" si="310"/>
        <v>245</v>
      </c>
      <c r="E2446" s="64">
        <f t="shared" si="311"/>
        <v>1221</v>
      </c>
      <c r="F2446" s="64" t="str">
        <f t="shared" si="304"/>
        <v/>
      </c>
      <c r="G2446" s="64" t="str">
        <f t="shared" si="305"/>
        <v/>
      </c>
      <c r="H2446" s="64" t="str">
        <f t="shared" si="306"/>
        <v/>
      </c>
      <c r="I2446" s="80" t="str">
        <f>IFERROR(VLOOKUP(D2446,Sheet2!A:B,2,0),"")</f>
        <v/>
      </c>
      <c r="J2446" s="64" t="str">
        <f>IFERROR(IF(I2446&lt;&gt;"",VLOOKUP(I2446,Sheet2!B:C,2,0),""),"")</f>
        <v/>
      </c>
      <c r="K2446" s="64" t="str">
        <f>IFERROR( IF(I2446&lt;&gt;"", HLOOKUP(L$2+$A2446,Sheet2!BX:NK,2,0),""),"")</f>
        <v/>
      </c>
      <c r="L2446" t="str">
        <f>IF(OR(HLOOKUP(L$2+$A2446,Sheet2!BX:NK,$B2446,0),HLOOKUP(L$2+$A2446,Sheet2!BX:NK,$B2446,0)&lt;&gt;""),HLOOKUP(L$2+$A2446,Sheet2!BX:NK,$B2446,0),"")</f>
        <v/>
      </c>
      <c r="M2446" t="str">
        <f>IF(OR(HLOOKUP(M$2+$A2446,Sheet2!BY:NL,$B2446,0),HLOOKUP(M$2+$A2446,Sheet2!BY:NL,$B2446,0)&lt;&gt;""),HLOOKUP(M$2+$A2446,Sheet2!BY:NL,$B2446,0),"")</f>
        <v/>
      </c>
      <c r="N2446" t="str">
        <f>IF(OR(HLOOKUP(N$2+$A2446,Sheet2!BZ:NM,$B2446,0),HLOOKUP(N$2+$A2446,Sheet2!BZ:NM,$B2446,0)&lt;&gt;""),HLOOKUP(N$2+$A2446,Sheet2!BZ:NM,$B2446,0),"")</f>
        <v/>
      </c>
      <c r="O2446" t="str">
        <f>IF(OR(HLOOKUP(O$2+$A2446,Sheet2!CA:NN,$B2446,0),HLOOKUP(O$2+$A2446,Sheet2!CA:NN,$B2446,0)&lt;&gt;""),HLOOKUP(O$2+$A2446,Sheet2!CA:NN,$B2446,0),"")</f>
        <v/>
      </c>
      <c r="P2446" t="str">
        <f>IF(OR(HLOOKUP(P$2+$A2446,Sheet2!CB:NO,$B2446,0),HLOOKUP(P$2+$A2446,Sheet2!CB:NO,$B2446,0)&lt;&gt;""),HLOOKUP(P$2+$A2446,Sheet2!CB:NO,$B2446,0),"")</f>
        <v/>
      </c>
      <c r="Q2446" t="str">
        <f>IF(OR(HLOOKUP(Q$2+$A2446,Sheet2!CC:NO,$B2446,0),HLOOKUP(Q$2+$A2446,Sheet2!CC:NO,$B2446,0)&lt;&gt;""),HLOOKUP(Q$2+$A2446,Sheet2!CC:NO,$B2446,0),"")</f>
        <v/>
      </c>
    </row>
    <row r="2447" spans="1:17" x14ac:dyDescent="0.25">
      <c r="A2447" s="64">
        <f t="shared" si="307"/>
        <v>18</v>
      </c>
      <c r="B2447" s="64">
        <f t="shared" si="308"/>
        <v>249</v>
      </c>
      <c r="C2447" s="64">
        <f t="shared" si="309"/>
        <v>4</v>
      </c>
      <c r="D2447" s="64">
        <f t="shared" si="310"/>
        <v>245</v>
      </c>
      <c r="E2447" s="64">
        <f t="shared" si="311"/>
        <v>1221</v>
      </c>
      <c r="F2447" s="64" t="str">
        <f t="shared" si="304"/>
        <v/>
      </c>
      <c r="G2447" s="64" t="str">
        <f t="shared" si="305"/>
        <v/>
      </c>
      <c r="H2447" s="64" t="str">
        <f t="shared" si="306"/>
        <v/>
      </c>
      <c r="I2447" s="80" t="str">
        <f>IFERROR(VLOOKUP(D2447,Sheet2!A:B,2,0),"")</f>
        <v/>
      </c>
      <c r="J2447" s="64" t="str">
        <f>IFERROR(IF(I2447&lt;&gt;"",VLOOKUP(I2447,Sheet2!B:C,2,0),""),"")</f>
        <v/>
      </c>
      <c r="K2447" s="64" t="str">
        <f>IFERROR( IF(I2447&lt;&gt;"", HLOOKUP(L$2+$A2447,Sheet2!BX:NK,2,0),""),"")</f>
        <v/>
      </c>
      <c r="L2447" t="str">
        <f>IF(OR(HLOOKUP(L$2+$A2447,Sheet2!BX:NK,$B2447,0),HLOOKUP(L$2+$A2447,Sheet2!BX:NK,$B2447,0)&lt;&gt;""),HLOOKUP(L$2+$A2447,Sheet2!BX:NK,$B2447,0),"")</f>
        <v/>
      </c>
      <c r="M2447" t="str">
        <f>IF(OR(HLOOKUP(M$2+$A2447,Sheet2!BY:NL,$B2447,0),HLOOKUP(M$2+$A2447,Sheet2!BY:NL,$B2447,0)&lt;&gt;""),HLOOKUP(M$2+$A2447,Sheet2!BY:NL,$B2447,0),"")</f>
        <v/>
      </c>
      <c r="N2447" t="str">
        <f>IF(OR(HLOOKUP(N$2+$A2447,Sheet2!BZ:NM,$B2447,0),HLOOKUP(N$2+$A2447,Sheet2!BZ:NM,$B2447,0)&lt;&gt;""),HLOOKUP(N$2+$A2447,Sheet2!BZ:NM,$B2447,0),"")</f>
        <v/>
      </c>
      <c r="O2447" t="str">
        <f>IF(OR(HLOOKUP(O$2+$A2447,Sheet2!CA:NN,$B2447,0),HLOOKUP(O$2+$A2447,Sheet2!CA:NN,$B2447,0)&lt;&gt;""),HLOOKUP(O$2+$A2447,Sheet2!CA:NN,$B2447,0),"")</f>
        <v/>
      </c>
      <c r="P2447" t="str">
        <f>IF(OR(HLOOKUP(P$2+$A2447,Sheet2!CB:NO,$B2447,0),HLOOKUP(P$2+$A2447,Sheet2!CB:NO,$B2447,0)&lt;&gt;""),HLOOKUP(P$2+$A2447,Sheet2!CB:NO,$B2447,0),"")</f>
        <v/>
      </c>
      <c r="Q2447" t="str">
        <f>IF(OR(HLOOKUP(Q$2+$A2447,Sheet2!CC:NO,$B2447,0),HLOOKUP(Q$2+$A2447,Sheet2!CC:NO,$B2447,0)&lt;&gt;""),HLOOKUP(Q$2+$A2447,Sheet2!CC:NO,$B2447,0),"")</f>
        <v/>
      </c>
    </row>
    <row r="2448" spans="1:17" x14ac:dyDescent="0.25">
      <c r="A2448" s="64">
        <f t="shared" si="307"/>
        <v>24</v>
      </c>
      <c r="B2448" s="64">
        <f t="shared" si="308"/>
        <v>249</v>
      </c>
      <c r="C2448" s="64">
        <f t="shared" si="309"/>
        <v>5</v>
      </c>
      <c r="D2448" s="64">
        <f t="shared" si="310"/>
        <v>245</v>
      </c>
      <c r="E2448" s="64">
        <f t="shared" si="311"/>
        <v>1221</v>
      </c>
      <c r="F2448" s="64" t="str">
        <f t="shared" si="304"/>
        <v/>
      </c>
      <c r="G2448" s="64" t="str">
        <f t="shared" si="305"/>
        <v/>
      </c>
      <c r="H2448" s="64" t="str">
        <f t="shared" si="306"/>
        <v/>
      </c>
      <c r="I2448" s="80" t="str">
        <f>IFERROR(VLOOKUP(D2448,Sheet2!A:B,2,0),"")</f>
        <v/>
      </c>
      <c r="J2448" s="64" t="str">
        <f>IFERROR(IF(I2448&lt;&gt;"",VLOOKUP(I2448,Sheet2!B:C,2,0),""),"")</f>
        <v/>
      </c>
      <c r="K2448" s="64" t="str">
        <f>IFERROR( IF(I2448&lt;&gt;"", HLOOKUP(L$2+$A2448,Sheet2!BX:NK,2,0),""),"")</f>
        <v/>
      </c>
      <c r="L2448" t="str">
        <f>IF(OR(HLOOKUP(L$2+$A2448,Sheet2!BX:NK,$B2448,0),HLOOKUP(L$2+$A2448,Sheet2!BX:NK,$B2448,0)&lt;&gt;""),HLOOKUP(L$2+$A2448,Sheet2!BX:NK,$B2448,0),"")</f>
        <v/>
      </c>
      <c r="M2448" t="str">
        <f>IF(OR(HLOOKUP(M$2+$A2448,Sheet2!BY:NL,$B2448,0),HLOOKUP(M$2+$A2448,Sheet2!BY:NL,$B2448,0)&lt;&gt;""),HLOOKUP(M$2+$A2448,Sheet2!BY:NL,$B2448,0),"")</f>
        <v/>
      </c>
      <c r="N2448" t="str">
        <f>IF(OR(HLOOKUP(N$2+$A2448,Sheet2!BZ:NM,$B2448,0),HLOOKUP(N$2+$A2448,Sheet2!BZ:NM,$B2448,0)&lt;&gt;""),HLOOKUP(N$2+$A2448,Sheet2!BZ:NM,$B2448,0),"")</f>
        <v/>
      </c>
      <c r="O2448" t="str">
        <f>IF(OR(HLOOKUP(O$2+$A2448,Sheet2!CA:NN,$B2448,0),HLOOKUP(O$2+$A2448,Sheet2!CA:NN,$B2448,0)&lt;&gt;""),HLOOKUP(O$2+$A2448,Sheet2!CA:NN,$B2448,0),"")</f>
        <v/>
      </c>
      <c r="P2448" t="str">
        <f>IF(OR(HLOOKUP(P$2+$A2448,Sheet2!CB:NO,$B2448,0),HLOOKUP(P$2+$A2448,Sheet2!CB:NO,$B2448,0)&lt;&gt;""),HLOOKUP(P$2+$A2448,Sheet2!CB:NO,$B2448,0),"")</f>
        <v/>
      </c>
      <c r="Q2448" t="str">
        <f>IF(OR(HLOOKUP(Q$2+$A2448,Sheet2!CC:NO,$B2448,0),HLOOKUP(Q$2+$A2448,Sheet2!CC:NO,$B2448,0)&lt;&gt;""),HLOOKUP(Q$2+$A2448,Sheet2!CC:NO,$B2448,0),"")</f>
        <v/>
      </c>
    </row>
    <row r="2449" spans="1:17" x14ac:dyDescent="0.25">
      <c r="A2449" s="64">
        <f t="shared" si="307"/>
        <v>30</v>
      </c>
      <c r="B2449" s="64">
        <f t="shared" si="308"/>
        <v>249</v>
      </c>
      <c r="C2449" s="64">
        <f t="shared" si="309"/>
        <v>6</v>
      </c>
      <c r="D2449" s="64">
        <f t="shared" si="310"/>
        <v>245</v>
      </c>
      <c r="E2449" s="64">
        <f t="shared" si="311"/>
        <v>1221</v>
      </c>
      <c r="F2449" s="64" t="str">
        <f t="shared" si="304"/>
        <v/>
      </c>
      <c r="G2449" s="64" t="str">
        <f t="shared" si="305"/>
        <v/>
      </c>
      <c r="H2449" s="64" t="str">
        <f t="shared" si="306"/>
        <v/>
      </c>
      <c r="I2449" s="80" t="str">
        <f>IFERROR(VLOOKUP(D2449,Sheet2!A:B,2,0),"")</f>
        <v/>
      </c>
      <c r="J2449" s="64" t="str">
        <f>IFERROR(IF(I2449&lt;&gt;"",VLOOKUP(I2449,Sheet2!B:C,2,0),""),"")</f>
        <v/>
      </c>
      <c r="K2449" s="64" t="str">
        <f>IFERROR( IF(I2449&lt;&gt;"", HLOOKUP(L$2+$A2449,Sheet2!BX:NK,2,0),""),"")</f>
        <v/>
      </c>
      <c r="L2449" t="str">
        <f>IF(OR(HLOOKUP(L$2+$A2449,Sheet2!BX:NK,$B2449,0),HLOOKUP(L$2+$A2449,Sheet2!BX:NK,$B2449,0)&lt;&gt;""),HLOOKUP(L$2+$A2449,Sheet2!BX:NK,$B2449,0),"")</f>
        <v/>
      </c>
      <c r="M2449" t="str">
        <f>IF(OR(HLOOKUP(M$2+$A2449,Sheet2!BY:NL,$B2449,0),HLOOKUP(M$2+$A2449,Sheet2!BY:NL,$B2449,0)&lt;&gt;""),HLOOKUP(M$2+$A2449,Sheet2!BY:NL,$B2449,0),"")</f>
        <v/>
      </c>
      <c r="N2449" t="str">
        <f>IF(OR(HLOOKUP(N$2+$A2449,Sheet2!BZ:NM,$B2449,0),HLOOKUP(N$2+$A2449,Sheet2!BZ:NM,$B2449,0)&lt;&gt;""),HLOOKUP(N$2+$A2449,Sheet2!BZ:NM,$B2449,0),"")</f>
        <v/>
      </c>
      <c r="O2449" t="str">
        <f>IF(OR(HLOOKUP(O$2+$A2449,Sheet2!CA:NN,$B2449,0),HLOOKUP(O$2+$A2449,Sheet2!CA:NN,$B2449,0)&lt;&gt;""),HLOOKUP(O$2+$A2449,Sheet2!CA:NN,$B2449,0),"")</f>
        <v/>
      </c>
      <c r="P2449" t="str">
        <f>IF(OR(HLOOKUP(P$2+$A2449,Sheet2!CB:NO,$B2449,0),HLOOKUP(P$2+$A2449,Sheet2!CB:NO,$B2449,0)&lt;&gt;""),HLOOKUP(P$2+$A2449,Sheet2!CB:NO,$B2449,0),"")</f>
        <v/>
      </c>
      <c r="Q2449" t="str">
        <f>IF(OR(HLOOKUP(Q$2+$A2449,Sheet2!CC:NO,$B2449,0),HLOOKUP(Q$2+$A2449,Sheet2!CC:NO,$B2449,0)&lt;&gt;""),HLOOKUP(Q$2+$A2449,Sheet2!CC:NO,$B2449,0),"")</f>
        <v/>
      </c>
    </row>
    <row r="2450" spans="1:17" x14ac:dyDescent="0.25">
      <c r="A2450" s="64">
        <f t="shared" si="307"/>
        <v>36</v>
      </c>
      <c r="B2450" s="64">
        <f t="shared" si="308"/>
        <v>249</v>
      </c>
      <c r="C2450" s="64">
        <f t="shared" si="309"/>
        <v>7</v>
      </c>
      <c r="D2450" s="64">
        <f t="shared" si="310"/>
        <v>245</v>
      </c>
      <c r="E2450" s="64">
        <f t="shared" si="311"/>
        <v>1221</v>
      </c>
      <c r="F2450" s="64" t="str">
        <f t="shared" si="304"/>
        <v/>
      </c>
      <c r="G2450" s="64" t="str">
        <f t="shared" si="305"/>
        <v/>
      </c>
      <c r="H2450" s="64" t="str">
        <f t="shared" si="306"/>
        <v/>
      </c>
      <c r="I2450" s="80" t="str">
        <f>IFERROR(VLOOKUP(D2450,Sheet2!A:B,2,0),"")</f>
        <v/>
      </c>
      <c r="J2450" s="64" t="str">
        <f>IFERROR(IF(I2450&lt;&gt;"",VLOOKUP(I2450,Sheet2!B:C,2,0),""),"")</f>
        <v/>
      </c>
      <c r="K2450" s="64" t="str">
        <f>IFERROR( IF(I2450&lt;&gt;"", HLOOKUP(L$2+$A2450,Sheet2!BX:NK,2,0),""),"")</f>
        <v/>
      </c>
      <c r="L2450" t="str">
        <f>IF(OR(HLOOKUP(L$2+$A2450,Sheet2!BX:NK,$B2450,0),HLOOKUP(L$2+$A2450,Sheet2!BX:NK,$B2450,0)&lt;&gt;""),HLOOKUP(L$2+$A2450,Sheet2!BX:NK,$B2450,0),"")</f>
        <v/>
      </c>
      <c r="M2450" t="str">
        <f>IF(OR(HLOOKUP(M$2+$A2450,Sheet2!BY:NL,$B2450,0),HLOOKUP(M$2+$A2450,Sheet2!BY:NL,$B2450,0)&lt;&gt;""),HLOOKUP(M$2+$A2450,Sheet2!BY:NL,$B2450,0),"")</f>
        <v/>
      </c>
      <c r="N2450" t="str">
        <f>IF(OR(HLOOKUP(N$2+$A2450,Sheet2!BZ:NM,$B2450,0),HLOOKUP(N$2+$A2450,Sheet2!BZ:NM,$B2450,0)&lt;&gt;""),HLOOKUP(N$2+$A2450,Sheet2!BZ:NM,$B2450,0),"")</f>
        <v/>
      </c>
      <c r="O2450" t="str">
        <f>IF(OR(HLOOKUP(O$2+$A2450,Sheet2!CA:NN,$B2450,0),HLOOKUP(O$2+$A2450,Sheet2!CA:NN,$B2450,0)&lt;&gt;""),HLOOKUP(O$2+$A2450,Sheet2!CA:NN,$B2450,0),"")</f>
        <v/>
      </c>
      <c r="P2450" t="str">
        <f>IF(OR(HLOOKUP(P$2+$A2450,Sheet2!CB:NO,$B2450,0),HLOOKUP(P$2+$A2450,Sheet2!CB:NO,$B2450,0)&lt;&gt;""),HLOOKUP(P$2+$A2450,Sheet2!CB:NO,$B2450,0),"")</f>
        <v/>
      </c>
      <c r="Q2450" t="str">
        <f>IF(OR(HLOOKUP(Q$2+$A2450,Sheet2!CC:NO,$B2450,0),HLOOKUP(Q$2+$A2450,Sheet2!CC:NO,$B2450,0)&lt;&gt;""),HLOOKUP(Q$2+$A2450,Sheet2!CC:NO,$B2450,0),"")</f>
        <v/>
      </c>
    </row>
    <row r="2451" spans="1:17" x14ac:dyDescent="0.25">
      <c r="A2451" s="64">
        <f t="shared" si="307"/>
        <v>42</v>
      </c>
      <c r="B2451" s="64">
        <f t="shared" si="308"/>
        <v>249</v>
      </c>
      <c r="C2451" s="64">
        <f t="shared" si="309"/>
        <v>8</v>
      </c>
      <c r="D2451" s="64">
        <f t="shared" si="310"/>
        <v>245</v>
      </c>
      <c r="E2451" s="64">
        <f t="shared" si="311"/>
        <v>1221</v>
      </c>
      <c r="F2451" s="64" t="str">
        <f t="shared" si="304"/>
        <v/>
      </c>
      <c r="G2451" s="64" t="str">
        <f t="shared" si="305"/>
        <v/>
      </c>
      <c r="H2451" s="64" t="str">
        <f t="shared" si="306"/>
        <v/>
      </c>
      <c r="I2451" s="80" t="str">
        <f>IFERROR(VLOOKUP(D2451,Sheet2!A:B,2,0),"")</f>
        <v/>
      </c>
      <c r="J2451" s="64" t="str">
        <f>IFERROR(IF(I2451&lt;&gt;"",VLOOKUP(I2451,Sheet2!B:C,2,0),""),"")</f>
        <v/>
      </c>
      <c r="K2451" s="64" t="str">
        <f>IFERROR( IF(I2451&lt;&gt;"", HLOOKUP(L$2+$A2451,Sheet2!BX:NK,2,0),""),"")</f>
        <v/>
      </c>
      <c r="L2451" t="str">
        <f>IF(OR(HLOOKUP(L$2+$A2451,Sheet2!BX:NK,$B2451,0),HLOOKUP(L$2+$A2451,Sheet2!BX:NK,$B2451,0)&lt;&gt;""),HLOOKUP(L$2+$A2451,Sheet2!BX:NK,$B2451,0),"")</f>
        <v/>
      </c>
      <c r="M2451" t="str">
        <f>IF(OR(HLOOKUP(M$2+$A2451,Sheet2!BY:NL,$B2451,0),HLOOKUP(M$2+$A2451,Sheet2!BY:NL,$B2451,0)&lt;&gt;""),HLOOKUP(M$2+$A2451,Sheet2!BY:NL,$B2451,0),"")</f>
        <v/>
      </c>
      <c r="N2451" t="str">
        <f>IF(OR(HLOOKUP(N$2+$A2451,Sheet2!BZ:NM,$B2451,0),HLOOKUP(N$2+$A2451,Sheet2!BZ:NM,$B2451,0)&lt;&gt;""),HLOOKUP(N$2+$A2451,Sheet2!BZ:NM,$B2451,0),"")</f>
        <v/>
      </c>
      <c r="O2451" t="str">
        <f>IF(OR(HLOOKUP(O$2+$A2451,Sheet2!CA:NN,$B2451,0),HLOOKUP(O$2+$A2451,Sheet2!CA:NN,$B2451,0)&lt;&gt;""),HLOOKUP(O$2+$A2451,Sheet2!CA:NN,$B2451,0),"")</f>
        <v/>
      </c>
      <c r="P2451" t="str">
        <f>IF(OR(HLOOKUP(P$2+$A2451,Sheet2!CB:NO,$B2451,0),HLOOKUP(P$2+$A2451,Sheet2!CB:NO,$B2451,0)&lt;&gt;""),HLOOKUP(P$2+$A2451,Sheet2!CB:NO,$B2451,0),"")</f>
        <v/>
      </c>
      <c r="Q2451" t="str">
        <f>IF(OR(HLOOKUP(Q$2+$A2451,Sheet2!CC:NO,$B2451,0),HLOOKUP(Q$2+$A2451,Sheet2!CC:NO,$B2451,0)&lt;&gt;""),HLOOKUP(Q$2+$A2451,Sheet2!CC:NO,$B2451,0),"")</f>
        <v/>
      </c>
    </row>
    <row r="2452" spans="1:17" x14ac:dyDescent="0.25">
      <c r="A2452" s="64">
        <f t="shared" si="307"/>
        <v>48</v>
      </c>
      <c r="B2452" s="64">
        <f t="shared" si="308"/>
        <v>249</v>
      </c>
      <c r="C2452" s="64">
        <f t="shared" si="309"/>
        <v>9</v>
      </c>
      <c r="D2452" s="64">
        <f t="shared" si="310"/>
        <v>245</v>
      </c>
      <c r="E2452" s="64">
        <f t="shared" si="311"/>
        <v>1221</v>
      </c>
      <c r="F2452" s="64" t="str">
        <f t="shared" si="304"/>
        <v/>
      </c>
      <c r="G2452" s="64" t="str">
        <f t="shared" si="305"/>
        <v/>
      </c>
      <c r="H2452" s="64" t="str">
        <f t="shared" si="306"/>
        <v/>
      </c>
      <c r="I2452" s="80" t="str">
        <f>IFERROR(VLOOKUP(D2452,Sheet2!A:B,2,0),"")</f>
        <v/>
      </c>
      <c r="J2452" s="64" t="str">
        <f>IFERROR(IF(I2452&lt;&gt;"",VLOOKUP(I2452,Sheet2!B:C,2,0),""),"")</f>
        <v/>
      </c>
      <c r="K2452" s="64" t="str">
        <f>IFERROR( IF(I2452&lt;&gt;"", HLOOKUP(L$2+$A2452,Sheet2!BX:NK,2,0),""),"")</f>
        <v/>
      </c>
      <c r="L2452" t="str">
        <f>IF(OR(HLOOKUP(L$2+$A2452,Sheet2!BX:NK,$B2452,0),HLOOKUP(L$2+$A2452,Sheet2!BX:NK,$B2452,0)&lt;&gt;""),HLOOKUP(L$2+$A2452,Sheet2!BX:NK,$B2452,0),"")</f>
        <v/>
      </c>
      <c r="M2452" t="str">
        <f>IF(OR(HLOOKUP(M$2+$A2452,Sheet2!BY:NL,$B2452,0),HLOOKUP(M$2+$A2452,Sheet2!BY:NL,$B2452,0)&lt;&gt;""),HLOOKUP(M$2+$A2452,Sheet2!BY:NL,$B2452,0),"")</f>
        <v/>
      </c>
      <c r="N2452" t="str">
        <f>IF(OR(HLOOKUP(N$2+$A2452,Sheet2!BZ:NM,$B2452,0),HLOOKUP(N$2+$A2452,Sheet2!BZ:NM,$B2452,0)&lt;&gt;""),HLOOKUP(N$2+$A2452,Sheet2!BZ:NM,$B2452,0),"")</f>
        <v/>
      </c>
      <c r="O2452" t="str">
        <f>IF(OR(HLOOKUP(O$2+$A2452,Sheet2!CA:NN,$B2452,0),HLOOKUP(O$2+$A2452,Sheet2!CA:NN,$B2452,0)&lt;&gt;""),HLOOKUP(O$2+$A2452,Sheet2!CA:NN,$B2452,0),"")</f>
        <v/>
      </c>
      <c r="P2452" t="str">
        <f>IF(OR(HLOOKUP(P$2+$A2452,Sheet2!CB:NO,$B2452,0),HLOOKUP(P$2+$A2452,Sheet2!CB:NO,$B2452,0)&lt;&gt;""),HLOOKUP(P$2+$A2452,Sheet2!CB:NO,$B2452,0),"")</f>
        <v/>
      </c>
      <c r="Q2452" t="str">
        <f>IF(OR(HLOOKUP(Q$2+$A2452,Sheet2!CC:NO,$B2452,0),HLOOKUP(Q$2+$A2452,Sheet2!CC:NO,$B2452,0)&lt;&gt;""),HLOOKUP(Q$2+$A2452,Sheet2!CC:NO,$B2452,0),"")</f>
        <v/>
      </c>
    </row>
    <row r="2453" spans="1:17" x14ac:dyDescent="0.25">
      <c r="A2453" s="64">
        <f t="shared" si="307"/>
        <v>54</v>
      </c>
      <c r="B2453" s="64">
        <f t="shared" si="308"/>
        <v>249</v>
      </c>
      <c r="C2453" s="64">
        <f t="shared" si="309"/>
        <v>10</v>
      </c>
      <c r="D2453" s="64">
        <f t="shared" si="310"/>
        <v>245</v>
      </c>
      <c r="E2453" s="64">
        <f t="shared" si="311"/>
        <v>1221</v>
      </c>
      <c r="F2453" s="64" t="str">
        <f t="shared" si="304"/>
        <v/>
      </c>
      <c r="G2453" s="64" t="str">
        <f t="shared" si="305"/>
        <v/>
      </c>
      <c r="H2453" s="64" t="str">
        <f t="shared" si="306"/>
        <v/>
      </c>
      <c r="I2453" s="80" t="str">
        <f>IFERROR(VLOOKUP(D2453,Sheet2!A:B,2,0),"")</f>
        <v/>
      </c>
      <c r="J2453" s="64" t="str">
        <f>IFERROR(IF(I2453&lt;&gt;"",VLOOKUP(I2453,Sheet2!B:C,2,0),""),"")</f>
        <v/>
      </c>
      <c r="K2453" s="64" t="str">
        <f>IFERROR( IF(I2453&lt;&gt;"", HLOOKUP(L$2+$A2453,Sheet2!BX:NK,2,0),""),"")</f>
        <v/>
      </c>
      <c r="L2453" t="str">
        <f>IF(OR(HLOOKUP(L$2+$A2453,Sheet2!BX:NK,$B2453,0),HLOOKUP(L$2+$A2453,Sheet2!BX:NK,$B2453,0)&lt;&gt;""),HLOOKUP(L$2+$A2453,Sheet2!BX:NK,$B2453,0),"")</f>
        <v/>
      </c>
      <c r="M2453" t="str">
        <f>IF(OR(HLOOKUP(M$2+$A2453,Sheet2!BY:NL,$B2453,0),HLOOKUP(M$2+$A2453,Sheet2!BY:NL,$B2453,0)&lt;&gt;""),HLOOKUP(M$2+$A2453,Sheet2!BY:NL,$B2453,0),"")</f>
        <v/>
      </c>
      <c r="N2453" t="str">
        <f>IF(OR(HLOOKUP(N$2+$A2453,Sheet2!BZ:NM,$B2453,0),HLOOKUP(N$2+$A2453,Sheet2!BZ:NM,$B2453,0)&lt;&gt;""),HLOOKUP(N$2+$A2453,Sheet2!BZ:NM,$B2453,0),"")</f>
        <v/>
      </c>
      <c r="O2453" t="str">
        <f>IF(OR(HLOOKUP(O$2+$A2453,Sheet2!CA:NN,$B2453,0),HLOOKUP(O$2+$A2453,Sheet2!CA:NN,$B2453,0)&lt;&gt;""),HLOOKUP(O$2+$A2453,Sheet2!CA:NN,$B2453,0),"")</f>
        <v/>
      </c>
      <c r="P2453" t="str">
        <f>IF(OR(HLOOKUP(P$2+$A2453,Sheet2!CB:NO,$B2453,0),HLOOKUP(P$2+$A2453,Sheet2!CB:NO,$B2453,0)&lt;&gt;""),HLOOKUP(P$2+$A2453,Sheet2!CB:NO,$B2453,0),"")</f>
        <v/>
      </c>
      <c r="Q2453" t="str">
        <f>IF(OR(HLOOKUP(Q$2+$A2453,Sheet2!CC:NO,$B2453,0),HLOOKUP(Q$2+$A2453,Sheet2!CC:NO,$B2453,0)&lt;&gt;""),HLOOKUP(Q$2+$A2453,Sheet2!CC:NO,$B2453,0),"")</f>
        <v/>
      </c>
    </row>
    <row r="2454" spans="1:17" x14ac:dyDescent="0.25">
      <c r="A2454" s="64">
        <f t="shared" si="307"/>
        <v>0</v>
      </c>
      <c r="B2454" s="64">
        <f t="shared" si="308"/>
        <v>250</v>
      </c>
      <c r="C2454" s="64">
        <f t="shared" si="309"/>
        <v>1</v>
      </c>
      <c r="D2454" s="64">
        <f t="shared" si="310"/>
        <v>246</v>
      </c>
      <c r="E2454" s="64">
        <f t="shared" si="311"/>
        <v>1226</v>
      </c>
      <c r="F2454" s="64" t="str">
        <f t="shared" si="304"/>
        <v/>
      </c>
      <c r="G2454" s="64" t="str">
        <f t="shared" si="305"/>
        <v/>
      </c>
      <c r="H2454" s="64" t="str">
        <f t="shared" si="306"/>
        <v/>
      </c>
      <c r="I2454" s="80" t="str">
        <f>IFERROR(VLOOKUP(D2454,Sheet2!A:B,2,0),"")</f>
        <v/>
      </c>
      <c r="J2454" s="64" t="str">
        <f>IFERROR(IF(I2454&lt;&gt;"",VLOOKUP(I2454,Sheet2!B:C,2,0),""),"")</f>
        <v/>
      </c>
      <c r="K2454" s="64" t="str">
        <f>IFERROR( IF(I2454&lt;&gt;"", HLOOKUP(L$2+$A2454,Sheet2!BX:NK,2,0),""),"")</f>
        <v/>
      </c>
      <c r="L2454" t="str">
        <f>IF(OR(HLOOKUP(L$2+$A2454,Sheet2!BX:NK,$B2454,0),HLOOKUP(L$2+$A2454,Sheet2!BX:NK,$B2454,0)&lt;&gt;""),HLOOKUP(L$2+$A2454,Sheet2!BX:NK,$B2454,0),"")</f>
        <v/>
      </c>
      <c r="M2454" t="str">
        <f>IF(OR(HLOOKUP(M$2+$A2454,Sheet2!BY:NL,$B2454,0),HLOOKUP(M$2+$A2454,Sheet2!BY:NL,$B2454,0)&lt;&gt;""),HLOOKUP(M$2+$A2454,Sheet2!BY:NL,$B2454,0),"")</f>
        <v/>
      </c>
      <c r="N2454" t="str">
        <f>IF(OR(HLOOKUP(N$2+$A2454,Sheet2!BZ:NM,$B2454,0),HLOOKUP(N$2+$A2454,Sheet2!BZ:NM,$B2454,0)&lt;&gt;""),HLOOKUP(N$2+$A2454,Sheet2!BZ:NM,$B2454,0),"")</f>
        <v/>
      </c>
      <c r="O2454" t="str">
        <f>IF(OR(HLOOKUP(O$2+$A2454,Sheet2!CA:NN,$B2454,0),HLOOKUP(O$2+$A2454,Sheet2!CA:NN,$B2454,0)&lt;&gt;""),HLOOKUP(O$2+$A2454,Sheet2!CA:NN,$B2454,0),"")</f>
        <v/>
      </c>
      <c r="P2454" t="str">
        <f>IF(OR(HLOOKUP(P$2+$A2454,Sheet2!CB:NO,$B2454,0),HLOOKUP(P$2+$A2454,Sheet2!CB:NO,$B2454,0)&lt;&gt;""),HLOOKUP(P$2+$A2454,Sheet2!CB:NO,$B2454,0),"")</f>
        <v/>
      </c>
      <c r="Q2454" t="str">
        <f>IF(OR(HLOOKUP(Q$2+$A2454,Sheet2!CC:NO,$B2454,0),HLOOKUP(Q$2+$A2454,Sheet2!CC:NO,$B2454,0)&lt;&gt;""),HLOOKUP(Q$2+$A2454,Sheet2!CC:NO,$B2454,0),"")</f>
        <v/>
      </c>
    </row>
    <row r="2455" spans="1:17" x14ac:dyDescent="0.25">
      <c r="A2455" s="64">
        <f t="shared" si="307"/>
        <v>6</v>
      </c>
      <c r="B2455" s="64">
        <f t="shared" si="308"/>
        <v>250</v>
      </c>
      <c r="C2455" s="64">
        <f t="shared" si="309"/>
        <v>2</v>
      </c>
      <c r="D2455" s="64">
        <f t="shared" si="310"/>
        <v>246</v>
      </c>
      <c r="E2455" s="64">
        <f t="shared" si="311"/>
        <v>1226</v>
      </c>
      <c r="F2455" s="64" t="str">
        <f t="shared" si="304"/>
        <v/>
      </c>
      <c r="G2455" s="64" t="str">
        <f t="shared" si="305"/>
        <v/>
      </c>
      <c r="H2455" s="64" t="str">
        <f t="shared" si="306"/>
        <v/>
      </c>
      <c r="I2455" s="80" t="str">
        <f>IFERROR(VLOOKUP(D2455,Sheet2!A:B,2,0),"")</f>
        <v/>
      </c>
      <c r="J2455" s="64" t="str">
        <f>IFERROR(IF(I2455&lt;&gt;"",VLOOKUP(I2455,Sheet2!B:C,2,0),""),"")</f>
        <v/>
      </c>
      <c r="K2455" s="64" t="str">
        <f>IFERROR( IF(I2455&lt;&gt;"", HLOOKUP(L$2+$A2455,Sheet2!BX:NK,2,0),""),"")</f>
        <v/>
      </c>
      <c r="L2455" t="str">
        <f>IF(OR(HLOOKUP(L$2+$A2455,Sheet2!BX:NK,$B2455,0),HLOOKUP(L$2+$A2455,Sheet2!BX:NK,$B2455,0)&lt;&gt;""),HLOOKUP(L$2+$A2455,Sheet2!BX:NK,$B2455,0),"")</f>
        <v/>
      </c>
      <c r="M2455" t="str">
        <f>IF(OR(HLOOKUP(M$2+$A2455,Sheet2!BY:NL,$B2455,0),HLOOKUP(M$2+$A2455,Sheet2!BY:NL,$B2455,0)&lt;&gt;""),HLOOKUP(M$2+$A2455,Sheet2!BY:NL,$B2455,0),"")</f>
        <v/>
      </c>
      <c r="N2455" t="str">
        <f>IF(OR(HLOOKUP(N$2+$A2455,Sheet2!BZ:NM,$B2455,0),HLOOKUP(N$2+$A2455,Sheet2!BZ:NM,$B2455,0)&lt;&gt;""),HLOOKUP(N$2+$A2455,Sheet2!BZ:NM,$B2455,0),"")</f>
        <v/>
      </c>
      <c r="O2455" t="str">
        <f>IF(OR(HLOOKUP(O$2+$A2455,Sheet2!CA:NN,$B2455,0),HLOOKUP(O$2+$A2455,Sheet2!CA:NN,$B2455,0)&lt;&gt;""),HLOOKUP(O$2+$A2455,Sheet2!CA:NN,$B2455,0),"")</f>
        <v/>
      </c>
      <c r="P2455" t="str">
        <f>IF(OR(HLOOKUP(P$2+$A2455,Sheet2!CB:NO,$B2455,0),HLOOKUP(P$2+$A2455,Sheet2!CB:NO,$B2455,0)&lt;&gt;""),HLOOKUP(P$2+$A2455,Sheet2!CB:NO,$B2455,0),"")</f>
        <v/>
      </c>
      <c r="Q2455" t="str">
        <f>IF(OR(HLOOKUP(Q$2+$A2455,Sheet2!CC:NO,$B2455,0),HLOOKUP(Q$2+$A2455,Sheet2!CC:NO,$B2455,0)&lt;&gt;""),HLOOKUP(Q$2+$A2455,Sheet2!CC:NO,$B2455,0),"")</f>
        <v/>
      </c>
    </row>
    <row r="2456" spans="1:17" x14ac:dyDescent="0.25">
      <c r="A2456" s="64">
        <f t="shared" si="307"/>
        <v>12</v>
      </c>
      <c r="B2456" s="64">
        <f t="shared" si="308"/>
        <v>250</v>
      </c>
      <c r="C2456" s="64">
        <f t="shared" si="309"/>
        <v>3</v>
      </c>
      <c r="D2456" s="64">
        <f t="shared" si="310"/>
        <v>246</v>
      </c>
      <c r="E2456" s="64">
        <f t="shared" si="311"/>
        <v>1226</v>
      </c>
      <c r="F2456" s="64" t="str">
        <f t="shared" si="304"/>
        <v/>
      </c>
      <c r="G2456" s="64" t="str">
        <f t="shared" si="305"/>
        <v/>
      </c>
      <c r="H2456" s="64" t="str">
        <f t="shared" si="306"/>
        <v/>
      </c>
      <c r="I2456" s="80" t="str">
        <f>IFERROR(VLOOKUP(D2456,Sheet2!A:B,2,0),"")</f>
        <v/>
      </c>
      <c r="J2456" s="64" t="str">
        <f>IFERROR(IF(I2456&lt;&gt;"",VLOOKUP(I2456,Sheet2!B:C,2,0),""),"")</f>
        <v/>
      </c>
      <c r="K2456" s="64" t="str">
        <f>IFERROR( IF(I2456&lt;&gt;"", HLOOKUP(L$2+$A2456,Sheet2!BX:NK,2,0),""),"")</f>
        <v/>
      </c>
      <c r="L2456" t="str">
        <f>IF(OR(HLOOKUP(L$2+$A2456,Sheet2!BX:NK,$B2456,0),HLOOKUP(L$2+$A2456,Sheet2!BX:NK,$B2456,0)&lt;&gt;""),HLOOKUP(L$2+$A2456,Sheet2!BX:NK,$B2456,0),"")</f>
        <v/>
      </c>
      <c r="M2456" t="str">
        <f>IF(OR(HLOOKUP(M$2+$A2456,Sheet2!BY:NL,$B2456,0),HLOOKUP(M$2+$A2456,Sheet2!BY:NL,$B2456,0)&lt;&gt;""),HLOOKUP(M$2+$A2456,Sheet2!BY:NL,$B2456,0),"")</f>
        <v/>
      </c>
      <c r="N2456" t="str">
        <f>IF(OR(HLOOKUP(N$2+$A2456,Sheet2!BZ:NM,$B2456,0),HLOOKUP(N$2+$A2456,Sheet2!BZ:NM,$B2456,0)&lt;&gt;""),HLOOKUP(N$2+$A2456,Sheet2!BZ:NM,$B2456,0),"")</f>
        <v/>
      </c>
      <c r="O2456" t="str">
        <f>IF(OR(HLOOKUP(O$2+$A2456,Sheet2!CA:NN,$B2456,0),HLOOKUP(O$2+$A2456,Sheet2!CA:NN,$B2456,0)&lt;&gt;""),HLOOKUP(O$2+$A2456,Sheet2!CA:NN,$B2456,0),"")</f>
        <v/>
      </c>
      <c r="P2456" t="str">
        <f>IF(OR(HLOOKUP(P$2+$A2456,Sheet2!CB:NO,$B2456,0),HLOOKUP(P$2+$A2456,Sheet2!CB:NO,$B2456,0)&lt;&gt;""),HLOOKUP(P$2+$A2456,Sheet2!CB:NO,$B2456,0),"")</f>
        <v/>
      </c>
      <c r="Q2456" t="str">
        <f>IF(OR(HLOOKUP(Q$2+$A2456,Sheet2!CC:NO,$B2456,0),HLOOKUP(Q$2+$A2456,Sheet2!CC:NO,$B2456,0)&lt;&gt;""),HLOOKUP(Q$2+$A2456,Sheet2!CC:NO,$B2456,0),"")</f>
        <v/>
      </c>
    </row>
    <row r="2457" spans="1:17" x14ac:dyDescent="0.25">
      <c r="A2457" s="64">
        <f t="shared" si="307"/>
        <v>18</v>
      </c>
      <c r="B2457" s="64">
        <f t="shared" si="308"/>
        <v>250</v>
      </c>
      <c r="C2457" s="64">
        <f t="shared" si="309"/>
        <v>4</v>
      </c>
      <c r="D2457" s="64">
        <f t="shared" si="310"/>
        <v>246</v>
      </c>
      <c r="E2457" s="64">
        <f t="shared" si="311"/>
        <v>1226</v>
      </c>
      <c r="F2457" s="64" t="str">
        <f t="shared" si="304"/>
        <v/>
      </c>
      <c r="G2457" s="64" t="str">
        <f t="shared" si="305"/>
        <v/>
      </c>
      <c r="H2457" s="64" t="str">
        <f t="shared" si="306"/>
        <v/>
      </c>
      <c r="I2457" s="80" t="str">
        <f>IFERROR(VLOOKUP(D2457,Sheet2!A:B,2,0),"")</f>
        <v/>
      </c>
      <c r="J2457" s="64" t="str">
        <f>IFERROR(IF(I2457&lt;&gt;"",VLOOKUP(I2457,Sheet2!B:C,2,0),""),"")</f>
        <v/>
      </c>
      <c r="K2457" s="64" t="str">
        <f>IFERROR( IF(I2457&lt;&gt;"", HLOOKUP(L$2+$A2457,Sheet2!BX:NK,2,0),""),"")</f>
        <v/>
      </c>
      <c r="L2457" t="str">
        <f>IF(OR(HLOOKUP(L$2+$A2457,Sheet2!BX:NK,$B2457,0),HLOOKUP(L$2+$A2457,Sheet2!BX:NK,$B2457,0)&lt;&gt;""),HLOOKUP(L$2+$A2457,Sheet2!BX:NK,$B2457,0),"")</f>
        <v/>
      </c>
      <c r="M2457" t="str">
        <f>IF(OR(HLOOKUP(M$2+$A2457,Sheet2!BY:NL,$B2457,0),HLOOKUP(M$2+$A2457,Sheet2!BY:NL,$B2457,0)&lt;&gt;""),HLOOKUP(M$2+$A2457,Sheet2!BY:NL,$B2457,0),"")</f>
        <v/>
      </c>
      <c r="N2457" t="str">
        <f>IF(OR(HLOOKUP(N$2+$A2457,Sheet2!BZ:NM,$B2457,0),HLOOKUP(N$2+$A2457,Sheet2!BZ:NM,$B2457,0)&lt;&gt;""),HLOOKUP(N$2+$A2457,Sheet2!BZ:NM,$B2457,0),"")</f>
        <v/>
      </c>
      <c r="O2457" t="str">
        <f>IF(OR(HLOOKUP(O$2+$A2457,Sheet2!CA:NN,$B2457,0),HLOOKUP(O$2+$A2457,Sheet2!CA:NN,$B2457,0)&lt;&gt;""),HLOOKUP(O$2+$A2457,Sheet2!CA:NN,$B2457,0),"")</f>
        <v/>
      </c>
      <c r="P2457" t="str">
        <f>IF(OR(HLOOKUP(P$2+$A2457,Sheet2!CB:NO,$B2457,0),HLOOKUP(P$2+$A2457,Sheet2!CB:NO,$B2457,0)&lt;&gt;""),HLOOKUP(P$2+$A2457,Sheet2!CB:NO,$B2457,0),"")</f>
        <v/>
      </c>
      <c r="Q2457" t="str">
        <f>IF(OR(HLOOKUP(Q$2+$A2457,Sheet2!CC:NO,$B2457,0),HLOOKUP(Q$2+$A2457,Sheet2!CC:NO,$B2457,0)&lt;&gt;""),HLOOKUP(Q$2+$A2457,Sheet2!CC:NO,$B2457,0),"")</f>
        <v/>
      </c>
    </row>
    <row r="2458" spans="1:17" x14ac:dyDescent="0.25">
      <c r="A2458" s="64">
        <f t="shared" si="307"/>
        <v>24</v>
      </c>
      <c r="B2458" s="64">
        <f t="shared" si="308"/>
        <v>250</v>
      </c>
      <c r="C2458" s="64">
        <f t="shared" si="309"/>
        <v>5</v>
      </c>
      <c r="D2458" s="64">
        <f t="shared" si="310"/>
        <v>246</v>
      </c>
      <c r="E2458" s="64">
        <f t="shared" si="311"/>
        <v>1226</v>
      </c>
      <c r="F2458" s="64" t="str">
        <f t="shared" si="304"/>
        <v/>
      </c>
      <c r="G2458" s="64" t="str">
        <f t="shared" si="305"/>
        <v/>
      </c>
      <c r="H2458" s="64" t="str">
        <f t="shared" si="306"/>
        <v/>
      </c>
      <c r="I2458" s="80" t="str">
        <f>IFERROR(VLOOKUP(D2458,Sheet2!A:B,2,0),"")</f>
        <v/>
      </c>
      <c r="J2458" s="64" t="str">
        <f>IFERROR(IF(I2458&lt;&gt;"",VLOOKUP(I2458,Sheet2!B:C,2,0),""),"")</f>
        <v/>
      </c>
      <c r="K2458" s="64" t="str">
        <f>IFERROR( IF(I2458&lt;&gt;"", HLOOKUP(L$2+$A2458,Sheet2!BX:NK,2,0),""),"")</f>
        <v/>
      </c>
      <c r="L2458" t="str">
        <f>IF(OR(HLOOKUP(L$2+$A2458,Sheet2!BX:NK,$B2458,0),HLOOKUP(L$2+$A2458,Sheet2!BX:NK,$B2458,0)&lt;&gt;""),HLOOKUP(L$2+$A2458,Sheet2!BX:NK,$B2458,0),"")</f>
        <v/>
      </c>
      <c r="M2458" t="str">
        <f>IF(OR(HLOOKUP(M$2+$A2458,Sheet2!BY:NL,$B2458,0),HLOOKUP(M$2+$A2458,Sheet2!BY:NL,$B2458,0)&lt;&gt;""),HLOOKUP(M$2+$A2458,Sheet2!BY:NL,$B2458,0),"")</f>
        <v/>
      </c>
      <c r="N2458" t="str">
        <f>IF(OR(HLOOKUP(N$2+$A2458,Sheet2!BZ:NM,$B2458,0),HLOOKUP(N$2+$A2458,Sheet2!BZ:NM,$B2458,0)&lt;&gt;""),HLOOKUP(N$2+$A2458,Sheet2!BZ:NM,$B2458,0),"")</f>
        <v/>
      </c>
      <c r="O2458" t="str">
        <f>IF(OR(HLOOKUP(O$2+$A2458,Sheet2!CA:NN,$B2458,0),HLOOKUP(O$2+$A2458,Sheet2!CA:NN,$B2458,0)&lt;&gt;""),HLOOKUP(O$2+$A2458,Sheet2!CA:NN,$B2458,0),"")</f>
        <v/>
      </c>
      <c r="P2458" t="str">
        <f>IF(OR(HLOOKUP(P$2+$A2458,Sheet2!CB:NO,$B2458,0),HLOOKUP(P$2+$A2458,Sheet2!CB:NO,$B2458,0)&lt;&gt;""),HLOOKUP(P$2+$A2458,Sheet2!CB:NO,$B2458,0),"")</f>
        <v/>
      </c>
      <c r="Q2458" t="str">
        <f>IF(OR(HLOOKUP(Q$2+$A2458,Sheet2!CC:NO,$B2458,0),HLOOKUP(Q$2+$A2458,Sheet2!CC:NO,$B2458,0)&lt;&gt;""),HLOOKUP(Q$2+$A2458,Sheet2!CC:NO,$B2458,0),"")</f>
        <v/>
      </c>
    </row>
    <row r="2459" spans="1:17" x14ac:dyDescent="0.25">
      <c r="A2459" s="64">
        <f t="shared" si="307"/>
        <v>30</v>
      </c>
      <c r="B2459" s="64">
        <f t="shared" si="308"/>
        <v>250</v>
      </c>
      <c r="C2459" s="64">
        <f t="shared" si="309"/>
        <v>6</v>
      </c>
      <c r="D2459" s="64">
        <f t="shared" si="310"/>
        <v>246</v>
      </c>
      <c r="E2459" s="64">
        <f t="shared" si="311"/>
        <v>1226</v>
      </c>
      <c r="F2459" s="64" t="str">
        <f t="shared" si="304"/>
        <v/>
      </c>
      <c r="G2459" s="64" t="str">
        <f t="shared" si="305"/>
        <v/>
      </c>
      <c r="H2459" s="64" t="str">
        <f t="shared" si="306"/>
        <v/>
      </c>
      <c r="I2459" s="80" t="str">
        <f>IFERROR(VLOOKUP(D2459,Sheet2!A:B,2,0),"")</f>
        <v/>
      </c>
      <c r="J2459" s="64" t="str">
        <f>IFERROR(IF(I2459&lt;&gt;"",VLOOKUP(I2459,Sheet2!B:C,2,0),""),"")</f>
        <v/>
      </c>
      <c r="K2459" s="64" t="str">
        <f>IFERROR( IF(I2459&lt;&gt;"", HLOOKUP(L$2+$A2459,Sheet2!BX:NK,2,0),""),"")</f>
        <v/>
      </c>
      <c r="L2459" t="str">
        <f>IF(OR(HLOOKUP(L$2+$A2459,Sheet2!BX:NK,$B2459,0),HLOOKUP(L$2+$A2459,Sheet2!BX:NK,$B2459,0)&lt;&gt;""),HLOOKUP(L$2+$A2459,Sheet2!BX:NK,$B2459,0),"")</f>
        <v/>
      </c>
      <c r="M2459" t="str">
        <f>IF(OR(HLOOKUP(M$2+$A2459,Sheet2!BY:NL,$B2459,0),HLOOKUP(M$2+$A2459,Sheet2!BY:NL,$B2459,0)&lt;&gt;""),HLOOKUP(M$2+$A2459,Sheet2!BY:NL,$B2459,0),"")</f>
        <v/>
      </c>
      <c r="N2459" t="str">
        <f>IF(OR(HLOOKUP(N$2+$A2459,Sheet2!BZ:NM,$B2459,0),HLOOKUP(N$2+$A2459,Sheet2!BZ:NM,$B2459,0)&lt;&gt;""),HLOOKUP(N$2+$A2459,Sheet2!BZ:NM,$B2459,0),"")</f>
        <v/>
      </c>
      <c r="O2459" t="str">
        <f>IF(OR(HLOOKUP(O$2+$A2459,Sheet2!CA:NN,$B2459,0),HLOOKUP(O$2+$A2459,Sheet2!CA:NN,$B2459,0)&lt;&gt;""),HLOOKUP(O$2+$A2459,Sheet2!CA:NN,$B2459,0),"")</f>
        <v/>
      </c>
      <c r="P2459" t="str">
        <f>IF(OR(HLOOKUP(P$2+$A2459,Sheet2!CB:NO,$B2459,0),HLOOKUP(P$2+$A2459,Sheet2!CB:NO,$B2459,0)&lt;&gt;""),HLOOKUP(P$2+$A2459,Sheet2!CB:NO,$B2459,0),"")</f>
        <v/>
      </c>
      <c r="Q2459" t="str">
        <f>IF(OR(HLOOKUP(Q$2+$A2459,Sheet2!CC:NO,$B2459,0),HLOOKUP(Q$2+$A2459,Sheet2!CC:NO,$B2459,0)&lt;&gt;""),HLOOKUP(Q$2+$A2459,Sheet2!CC:NO,$B2459,0),"")</f>
        <v/>
      </c>
    </row>
    <row r="2460" spans="1:17" x14ac:dyDescent="0.25">
      <c r="A2460" s="64">
        <f t="shared" si="307"/>
        <v>36</v>
      </c>
      <c r="B2460" s="64">
        <f t="shared" si="308"/>
        <v>250</v>
      </c>
      <c r="C2460" s="64">
        <f t="shared" si="309"/>
        <v>7</v>
      </c>
      <c r="D2460" s="64">
        <f t="shared" si="310"/>
        <v>246</v>
      </c>
      <c r="E2460" s="64">
        <f t="shared" si="311"/>
        <v>1226</v>
      </c>
      <c r="F2460" s="64" t="str">
        <f t="shared" si="304"/>
        <v/>
      </c>
      <c r="G2460" s="64" t="str">
        <f t="shared" si="305"/>
        <v/>
      </c>
      <c r="H2460" s="64" t="str">
        <f t="shared" si="306"/>
        <v/>
      </c>
      <c r="I2460" s="80" t="str">
        <f>IFERROR(VLOOKUP(D2460,Sheet2!A:B,2,0),"")</f>
        <v/>
      </c>
      <c r="J2460" s="64" t="str">
        <f>IFERROR(IF(I2460&lt;&gt;"",VLOOKUP(I2460,Sheet2!B:C,2,0),""),"")</f>
        <v/>
      </c>
      <c r="K2460" s="64" t="str">
        <f>IFERROR( IF(I2460&lt;&gt;"", HLOOKUP(L$2+$A2460,Sheet2!BX:NK,2,0),""),"")</f>
        <v/>
      </c>
      <c r="L2460" t="str">
        <f>IF(OR(HLOOKUP(L$2+$A2460,Sheet2!BX:NK,$B2460,0),HLOOKUP(L$2+$A2460,Sheet2!BX:NK,$B2460,0)&lt;&gt;""),HLOOKUP(L$2+$A2460,Sheet2!BX:NK,$B2460,0),"")</f>
        <v/>
      </c>
      <c r="M2460" t="str">
        <f>IF(OR(HLOOKUP(M$2+$A2460,Sheet2!BY:NL,$B2460,0),HLOOKUP(M$2+$A2460,Sheet2!BY:NL,$B2460,0)&lt;&gt;""),HLOOKUP(M$2+$A2460,Sheet2!BY:NL,$B2460,0),"")</f>
        <v/>
      </c>
      <c r="N2460" t="str">
        <f>IF(OR(HLOOKUP(N$2+$A2460,Sheet2!BZ:NM,$B2460,0),HLOOKUP(N$2+$A2460,Sheet2!BZ:NM,$B2460,0)&lt;&gt;""),HLOOKUP(N$2+$A2460,Sheet2!BZ:NM,$B2460,0),"")</f>
        <v/>
      </c>
      <c r="O2460" t="str">
        <f>IF(OR(HLOOKUP(O$2+$A2460,Sheet2!CA:NN,$B2460,0),HLOOKUP(O$2+$A2460,Sheet2!CA:NN,$B2460,0)&lt;&gt;""),HLOOKUP(O$2+$A2460,Sheet2!CA:NN,$B2460,0),"")</f>
        <v/>
      </c>
      <c r="P2460" t="str">
        <f>IF(OR(HLOOKUP(P$2+$A2460,Sheet2!CB:NO,$B2460,0),HLOOKUP(P$2+$A2460,Sheet2!CB:NO,$B2460,0)&lt;&gt;""),HLOOKUP(P$2+$A2460,Sheet2!CB:NO,$B2460,0),"")</f>
        <v/>
      </c>
      <c r="Q2460" t="str">
        <f>IF(OR(HLOOKUP(Q$2+$A2460,Sheet2!CC:NO,$B2460,0),HLOOKUP(Q$2+$A2460,Sheet2!CC:NO,$B2460,0)&lt;&gt;""),HLOOKUP(Q$2+$A2460,Sheet2!CC:NO,$B2460,0),"")</f>
        <v/>
      </c>
    </row>
    <row r="2461" spans="1:17" x14ac:dyDescent="0.25">
      <c r="A2461" s="64">
        <f t="shared" si="307"/>
        <v>42</v>
      </c>
      <c r="B2461" s="64">
        <f t="shared" si="308"/>
        <v>250</v>
      </c>
      <c r="C2461" s="64">
        <f t="shared" si="309"/>
        <v>8</v>
      </c>
      <c r="D2461" s="64">
        <f t="shared" si="310"/>
        <v>246</v>
      </c>
      <c r="E2461" s="64">
        <f t="shared" si="311"/>
        <v>1226</v>
      </c>
      <c r="F2461" s="64" t="str">
        <f t="shared" si="304"/>
        <v/>
      </c>
      <c r="G2461" s="64" t="str">
        <f t="shared" si="305"/>
        <v/>
      </c>
      <c r="H2461" s="64" t="str">
        <f t="shared" si="306"/>
        <v/>
      </c>
      <c r="I2461" s="80" t="str">
        <f>IFERROR(VLOOKUP(D2461,Sheet2!A:B,2,0),"")</f>
        <v/>
      </c>
      <c r="J2461" s="64" t="str">
        <f>IFERROR(IF(I2461&lt;&gt;"",VLOOKUP(I2461,Sheet2!B:C,2,0),""),"")</f>
        <v/>
      </c>
      <c r="K2461" s="64" t="str">
        <f>IFERROR( IF(I2461&lt;&gt;"", HLOOKUP(L$2+$A2461,Sheet2!BX:NK,2,0),""),"")</f>
        <v/>
      </c>
      <c r="L2461" t="str">
        <f>IF(OR(HLOOKUP(L$2+$A2461,Sheet2!BX:NK,$B2461,0),HLOOKUP(L$2+$A2461,Sheet2!BX:NK,$B2461,0)&lt;&gt;""),HLOOKUP(L$2+$A2461,Sheet2!BX:NK,$B2461,0),"")</f>
        <v/>
      </c>
      <c r="M2461" t="str">
        <f>IF(OR(HLOOKUP(M$2+$A2461,Sheet2!BY:NL,$B2461,0),HLOOKUP(M$2+$A2461,Sheet2!BY:NL,$B2461,0)&lt;&gt;""),HLOOKUP(M$2+$A2461,Sheet2!BY:NL,$B2461,0),"")</f>
        <v/>
      </c>
      <c r="N2461" t="str">
        <f>IF(OR(HLOOKUP(N$2+$A2461,Sheet2!BZ:NM,$B2461,0),HLOOKUP(N$2+$A2461,Sheet2!BZ:NM,$B2461,0)&lt;&gt;""),HLOOKUP(N$2+$A2461,Sheet2!BZ:NM,$B2461,0),"")</f>
        <v/>
      </c>
      <c r="O2461" t="str">
        <f>IF(OR(HLOOKUP(O$2+$A2461,Sheet2!CA:NN,$B2461,0),HLOOKUP(O$2+$A2461,Sheet2!CA:NN,$B2461,0)&lt;&gt;""),HLOOKUP(O$2+$A2461,Sheet2!CA:NN,$B2461,0),"")</f>
        <v/>
      </c>
      <c r="P2461" t="str">
        <f>IF(OR(HLOOKUP(P$2+$A2461,Sheet2!CB:NO,$B2461,0),HLOOKUP(P$2+$A2461,Sheet2!CB:NO,$B2461,0)&lt;&gt;""),HLOOKUP(P$2+$A2461,Sheet2!CB:NO,$B2461,0),"")</f>
        <v/>
      </c>
      <c r="Q2461" t="str">
        <f>IF(OR(HLOOKUP(Q$2+$A2461,Sheet2!CC:NO,$B2461,0),HLOOKUP(Q$2+$A2461,Sheet2!CC:NO,$B2461,0)&lt;&gt;""),HLOOKUP(Q$2+$A2461,Sheet2!CC:NO,$B2461,0),"")</f>
        <v/>
      </c>
    </row>
    <row r="2462" spans="1:17" x14ac:dyDescent="0.25">
      <c r="A2462" s="64">
        <f t="shared" si="307"/>
        <v>48</v>
      </c>
      <c r="B2462" s="64">
        <f t="shared" si="308"/>
        <v>250</v>
      </c>
      <c r="C2462" s="64">
        <f t="shared" si="309"/>
        <v>9</v>
      </c>
      <c r="D2462" s="64">
        <f t="shared" si="310"/>
        <v>246</v>
      </c>
      <c r="E2462" s="64">
        <f t="shared" si="311"/>
        <v>1226</v>
      </c>
      <c r="F2462" s="64" t="str">
        <f t="shared" si="304"/>
        <v/>
      </c>
      <c r="G2462" s="64" t="str">
        <f t="shared" si="305"/>
        <v/>
      </c>
      <c r="H2462" s="64" t="str">
        <f t="shared" si="306"/>
        <v/>
      </c>
      <c r="I2462" s="80" t="str">
        <f>IFERROR(VLOOKUP(D2462,Sheet2!A:B,2,0),"")</f>
        <v/>
      </c>
      <c r="J2462" s="64" t="str">
        <f>IFERROR(IF(I2462&lt;&gt;"",VLOOKUP(I2462,Sheet2!B:C,2,0),""),"")</f>
        <v/>
      </c>
      <c r="K2462" s="64" t="str">
        <f>IFERROR( IF(I2462&lt;&gt;"", HLOOKUP(L$2+$A2462,Sheet2!BX:NK,2,0),""),"")</f>
        <v/>
      </c>
      <c r="L2462" t="str">
        <f>IF(OR(HLOOKUP(L$2+$A2462,Sheet2!BX:NK,$B2462,0),HLOOKUP(L$2+$A2462,Sheet2!BX:NK,$B2462,0)&lt;&gt;""),HLOOKUP(L$2+$A2462,Sheet2!BX:NK,$B2462,0),"")</f>
        <v/>
      </c>
      <c r="M2462" t="str">
        <f>IF(OR(HLOOKUP(M$2+$A2462,Sheet2!BY:NL,$B2462,0),HLOOKUP(M$2+$A2462,Sheet2!BY:NL,$B2462,0)&lt;&gt;""),HLOOKUP(M$2+$A2462,Sheet2!BY:NL,$B2462,0),"")</f>
        <v/>
      </c>
      <c r="N2462" t="str">
        <f>IF(OR(HLOOKUP(N$2+$A2462,Sheet2!BZ:NM,$B2462,0),HLOOKUP(N$2+$A2462,Sheet2!BZ:NM,$B2462,0)&lt;&gt;""),HLOOKUP(N$2+$A2462,Sheet2!BZ:NM,$B2462,0),"")</f>
        <v/>
      </c>
      <c r="O2462" t="str">
        <f>IF(OR(HLOOKUP(O$2+$A2462,Sheet2!CA:NN,$B2462,0),HLOOKUP(O$2+$A2462,Sheet2!CA:NN,$B2462,0)&lt;&gt;""),HLOOKUP(O$2+$A2462,Sheet2!CA:NN,$B2462,0),"")</f>
        <v/>
      </c>
      <c r="P2462" t="str">
        <f>IF(OR(HLOOKUP(P$2+$A2462,Sheet2!CB:NO,$B2462,0),HLOOKUP(P$2+$A2462,Sheet2!CB:NO,$B2462,0)&lt;&gt;""),HLOOKUP(P$2+$A2462,Sheet2!CB:NO,$B2462,0),"")</f>
        <v/>
      </c>
      <c r="Q2462" t="str">
        <f>IF(OR(HLOOKUP(Q$2+$A2462,Sheet2!CC:NO,$B2462,0),HLOOKUP(Q$2+$A2462,Sheet2!CC:NO,$B2462,0)&lt;&gt;""),HLOOKUP(Q$2+$A2462,Sheet2!CC:NO,$B2462,0),"")</f>
        <v/>
      </c>
    </row>
    <row r="2463" spans="1:17" x14ac:dyDescent="0.25">
      <c r="A2463" s="64">
        <f t="shared" si="307"/>
        <v>54</v>
      </c>
      <c r="B2463" s="64">
        <f t="shared" si="308"/>
        <v>250</v>
      </c>
      <c r="C2463" s="64">
        <f t="shared" si="309"/>
        <v>10</v>
      </c>
      <c r="D2463" s="64">
        <f t="shared" si="310"/>
        <v>246</v>
      </c>
      <c r="E2463" s="64">
        <f t="shared" si="311"/>
        <v>1226</v>
      </c>
      <c r="F2463" s="64" t="str">
        <f t="shared" si="304"/>
        <v/>
      </c>
      <c r="G2463" s="64" t="str">
        <f t="shared" si="305"/>
        <v/>
      </c>
      <c r="H2463" s="64" t="str">
        <f t="shared" si="306"/>
        <v/>
      </c>
      <c r="I2463" s="80" t="str">
        <f>IFERROR(VLOOKUP(D2463,Sheet2!A:B,2,0),"")</f>
        <v/>
      </c>
      <c r="J2463" s="64" t="str">
        <f>IFERROR(IF(I2463&lt;&gt;"",VLOOKUP(I2463,Sheet2!B:C,2,0),""),"")</f>
        <v/>
      </c>
      <c r="K2463" s="64" t="str">
        <f>IFERROR( IF(I2463&lt;&gt;"", HLOOKUP(L$2+$A2463,Sheet2!BX:NK,2,0),""),"")</f>
        <v/>
      </c>
      <c r="L2463" t="str">
        <f>IF(OR(HLOOKUP(L$2+$A2463,Sheet2!BX:NK,$B2463,0),HLOOKUP(L$2+$A2463,Sheet2!BX:NK,$B2463,0)&lt;&gt;""),HLOOKUP(L$2+$A2463,Sheet2!BX:NK,$B2463,0),"")</f>
        <v/>
      </c>
      <c r="M2463" t="str">
        <f>IF(OR(HLOOKUP(M$2+$A2463,Sheet2!BY:NL,$B2463,0),HLOOKUP(M$2+$A2463,Sheet2!BY:NL,$B2463,0)&lt;&gt;""),HLOOKUP(M$2+$A2463,Sheet2!BY:NL,$B2463,0),"")</f>
        <v/>
      </c>
      <c r="N2463" t="str">
        <f>IF(OR(HLOOKUP(N$2+$A2463,Sheet2!BZ:NM,$B2463,0),HLOOKUP(N$2+$A2463,Sheet2!BZ:NM,$B2463,0)&lt;&gt;""),HLOOKUP(N$2+$A2463,Sheet2!BZ:NM,$B2463,0),"")</f>
        <v/>
      </c>
      <c r="O2463" t="str">
        <f>IF(OR(HLOOKUP(O$2+$A2463,Sheet2!CA:NN,$B2463,0),HLOOKUP(O$2+$A2463,Sheet2!CA:NN,$B2463,0)&lt;&gt;""),HLOOKUP(O$2+$A2463,Sheet2!CA:NN,$B2463,0),"")</f>
        <v/>
      </c>
      <c r="P2463" t="str">
        <f>IF(OR(HLOOKUP(P$2+$A2463,Sheet2!CB:NO,$B2463,0),HLOOKUP(P$2+$A2463,Sheet2!CB:NO,$B2463,0)&lt;&gt;""),HLOOKUP(P$2+$A2463,Sheet2!CB:NO,$B2463,0),"")</f>
        <v/>
      </c>
      <c r="Q2463" t="str">
        <f>IF(OR(HLOOKUP(Q$2+$A2463,Sheet2!CC:NO,$B2463,0),HLOOKUP(Q$2+$A2463,Sheet2!CC:NO,$B2463,0)&lt;&gt;""),HLOOKUP(Q$2+$A2463,Sheet2!CC:NO,$B2463,0),"")</f>
        <v/>
      </c>
    </row>
    <row r="2464" spans="1:17" x14ac:dyDescent="0.25">
      <c r="A2464" s="64">
        <f t="shared" si="307"/>
        <v>0</v>
      </c>
      <c r="B2464" s="64">
        <f t="shared" si="308"/>
        <v>251</v>
      </c>
      <c r="C2464" s="64">
        <f t="shared" si="309"/>
        <v>1</v>
      </c>
      <c r="D2464" s="64">
        <f t="shared" si="310"/>
        <v>247</v>
      </c>
      <c r="E2464" s="64">
        <f t="shared" si="311"/>
        <v>1231</v>
      </c>
      <c r="F2464" s="64" t="str">
        <f t="shared" si="304"/>
        <v/>
      </c>
      <c r="G2464" s="64" t="str">
        <f t="shared" si="305"/>
        <v/>
      </c>
      <c r="H2464" s="64" t="str">
        <f t="shared" si="306"/>
        <v/>
      </c>
      <c r="I2464" s="80" t="str">
        <f>IFERROR(VLOOKUP(D2464,Sheet2!A:B,2,0),"")</f>
        <v/>
      </c>
      <c r="J2464" s="64" t="str">
        <f>IFERROR(IF(I2464&lt;&gt;"",VLOOKUP(I2464,Sheet2!B:C,2,0),""),"")</f>
        <v/>
      </c>
      <c r="K2464" s="64" t="str">
        <f>IFERROR( IF(I2464&lt;&gt;"", HLOOKUP(L$2+$A2464,Sheet2!BX:NK,2,0),""),"")</f>
        <v/>
      </c>
      <c r="L2464" t="str">
        <f>IF(OR(HLOOKUP(L$2+$A2464,Sheet2!BX:NK,$B2464,0),HLOOKUP(L$2+$A2464,Sheet2!BX:NK,$B2464,0)&lt;&gt;""),HLOOKUP(L$2+$A2464,Sheet2!BX:NK,$B2464,0),"")</f>
        <v/>
      </c>
      <c r="M2464" t="str">
        <f>IF(OR(HLOOKUP(M$2+$A2464,Sheet2!BY:NL,$B2464,0),HLOOKUP(M$2+$A2464,Sheet2!BY:NL,$B2464,0)&lt;&gt;""),HLOOKUP(M$2+$A2464,Sheet2!BY:NL,$B2464,0),"")</f>
        <v/>
      </c>
      <c r="N2464" t="str">
        <f>IF(OR(HLOOKUP(N$2+$A2464,Sheet2!BZ:NM,$B2464,0),HLOOKUP(N$2+$A2464,Sheet2!BZ:NM,$B2464,0)&lt;&gt;""),HLOOKUP(N$2+$A2464,Sheet2!BZ:NM,$B2464,0),"")</f>
        <v/>
      </c>
      <c r="O2464" t="str">
        <f>IF(OR(HLOOKUP(O$2+$A2464,Sheet2!CA:NN,$B2464,0),HLOOKUP(O$2+$A2464,Sheet2!CA:NN,$B2464,0)&lt;&gt;""),HLOOKUP(O$2+$A2464,Sheet2!CA:NN,$B2464,0),"")</f>
        <v/>
      </c>
      <c r="P2464" t="str">
        <f>IF(OR(HLOOKUP(P$2+$A2464,Sheet2!CB:NO,$B2464,0),HLOOKUP(P$2+$A2464,Sheet2!CB:NO,$B2464,0)&lt;&gt;""),HLOOKUP(P$2+$A2464,Sheet2!CB:NO,$B2464,0),"")</f>
        <v/>
      </c>
      <c r="Q2464" t="str">
        <f>IF(OR(HLOOKUP(Q$2+$A2464,Sheet2!CC:NO,$B2464,0),HLOOKUP(Q$2+$A2464,Sheet2!CC:NO,$B2464,0)&lt;&gt;""),HLOOKUP(Q$2+$A2464,Sheet2!CC:NO,$B2464,0),"")</f>
        <v/>
      </c>
    </row>
    <row r="2465" spans="1:17" x14ac:dyDescent="0.25">
      <c r="A2465" s="64">
        <f t="shared" si="307"/>
        <v>6</v>
      </c>
      <c r="B2465" s="64">
        <f t="shared" si="308"/>
        <v>251</v>
      </c>
      <c r="C2465" s="64">
        <f t="shared" si="309"/>
        <v>2</v>
      </c>
      <c r="D2465" s="64">
        <f t="shared" si="310"/>
        <v>247</v>
      </c>
      <c r="E2465" s="64">
        <f t="shared" si="311"/>
        <v>1231</v>
      </c>
      <c r="F2465" s="64" t="str">
        <f t="shared" si="304"/>
        <v/>
      </c>
      <c r="G2465" s="64" t="str">
        <f t="shared" si="305"/>
        <v/>
      </c>
      <c r="H2465" s="64" t="str">
        <f t="shared" si="306"/>
        <v/>
      </c>
      <c r="I2465" s="80" t="str">
        <f>IFERROR(VLOOKUP(D2465,Sheet2!A:B,2,0),"")</f>
        <v/>
      </c>
      <c r="J2465" s="64" t="str">
        <f>IFERROR(IF(I2465&lt;&gt;"",VLOOKUP(I2465,Sheet2!B:C,2,0),""),"")</f>
        <v/>
      </c>
      <c r="K2465" s="64" t="str">
        <f>IFERROR( IF(I2465&lt;&gt;"", HLOOKUP(L$2+$A2465,Sheet2!BX:NK,2,0),""),"")</f>
        <v/>
      </c>
      <c r="L2465" t="str">
        <f>IF(OR(HLOOKUP(L$2+$A2465,Sheet2!BX:NK,$B2465,0),HLOOKUP(L$2+$A2465,Sheet2!BX:NK,$B2465,0)&lt;&gt;""),HLOOKUP(L$2+$A2465,Sheet2!BX:NK,$B2465,0),"")</f>
        <v/>
      </c>
      <c r="M2465" t="str">
        <f>IF(OR(HLOOKUP(M$2+$A2465,Sheet2!BY:NL,$B2465,0),HLOOKUP(M$2+$A2465,Sheet2!BY:NL,$B2465,0)&lt;&gt;""),HLOOKUP(M$2+$A2465,Sheet2!BY:NL,$B2465,0),"")</f>
        <v/>
      </c>
      <c r="N2465" t="str">
        <f>IF(OR(HLOOKUP(N$2+$A2465,Sheet2!BZ:NM,$B2465,0),HLOOKUP(N$2+$A2465,Sheet2!BZ:NM,$B2465,0)&lt;&gt;""),HLOOKUP(N$2+$A2465,Sheet2!BZ:NM,$B2465,0),"")</f>
        <v/>
      </c>
      <c r="O2465" t="str">
        <f>IF(OR(HLOOKUP(O$2+$A2465,Sheet2!CA:NN,$B2465,0),HLOOKUP(O$2+$A2465,Sheet2!CA:NN,$B2465,0)&lt;&gt;""),HLOOKUP(O$2+$A2465,Sheet2!CA:NN,$B2465,0),"")</f>
        <v/>
      </c>
      <c r="P2465" t="str">
        <f>IF(OR(HLOOKUP(P$2+$A2465,Sheet2!CB:NO,$B2465,0),HLOOKUP(P$2+$A2465,Sheet2!CB:NO,$B2465,0)&lt;&gt;""),HLOOKUP(P$2+$A2465,Sheet2!CB:NO,$B2465,0),"")</f>
        <v/>
      </c>
      <c r="Q2465" t="str">
        <f>IF(OR(HLOOKUP(Q$2+$A2465,Sheet2!CC:NO,$B2465,0),HLOOKUP(Q$2+$A2465,Sheet2!CC:NO,$B2465,0)&lt;&gt;""),HLOOKUP(Q$2+$A2465,Sheet2!CC:NO,$B2465,0),"")</f>
        <v/>
      </c>
    </row>
    <row r="2466" spans="1:17" x14ac:dyDescent="0.25">
      <c r="A2466" s="64">
        <f t="shared" si="307"/>
        <v>12</v>
      </c>
      <c r="B2466" s="64">
        <f t="shared" si="308"/>
        <v>251</v>
      </c>
      <c r="C2466" s="64">
        <f t="shared" si="309"/>
        <v>3</v>
      </c>
      <c r="D2466" s="64">
        <f t="shared" si="310"/>
        <v>247</v>
      </c>
      <c r="E2466" s="64">
        <f t="shared" si="311"/>
        <v>1231</v>
      </c>
      <c r="F2466" s="64" t="str">
        <f t="shared" si="304"/>
        <v/>
      </c>
      <c r="G2466" s="64" t="str">
        <f t="shared" si="305"/>
        <v/>
      </c>
      <c r="H2466" s="64" t="str">
        <f t="shared" si="306"/>
        <v/>
      </c>
      <c r="I2466" s="80" t="str">
        <f>IFERROR(VLOOKUP(D2466,Sheet2!A:B,2,0),"")</f>
        <v/>
      </c>
      <c r="J2466" s="64" t="str">
        <f>IFERROR(IF(I2466&lt;&gt;"",VLOOKUP(I2466,Sheet2!B:C,2,0),""),"")</f>
        <v/>
      </c>
      <c r="K2466" s="64" t="str">
        <f>IFERROR( IF(I2466&lt;&gt;"", HLOOKUP(L$2+$A2466,Sheet2!BX:NK,2,0),""),"")</f>
        <v/>
      </c>
      <c r="L2466" t="str">
        <f>IF(OR(HLOOKUP(L$2+$A2466,Sheet2!BX:NK,$B2466,0),HLOOKUP(L$2+$A2466,Sheet2!BX:NK,$B2466,0)&lt;&gt;""),HLOOKUP(L$2+$A2466,Sheet2!BX:NK,$B2466,0),"")</f>
        <v/>
      </c>
      <c r="M2466" t="str">
        <f>IF(OR(HLOOKUP(M$2+$A2466,Sheet2!BY:NL,$B2466,0),HLOOKUP(M$2+$A2466,Sheet2!BY:NL,$B2466,0)&lt;&gt;""),HLOOKUP(M$2+$A2466,Sheet2!BY:NL,$B2466,0),"")</f>
        <v/>
      </c>
      <c r="N2466" t="str">
        <f>IF(OR(HLOOKUP(N$2+$A2466,Sheet2!BZ:NM,$B2466,0),HLOOKUP(N$2+$A2466,Sheet2!BZ:NM,$B2466,0)&lt;&gt;""),HLOOKUP(N$2+$A2466,Sheet2!BZ:NM,$B2466,0),"")</f>
        <v/>
      </c>
      <c r="O2466" t="str">
        <f>IF(OR(HLOOKUP(O$2+$A2466,Sheet2!CA:NN,$B2466,0),HLOOKUP(O$2+$A2466,Sheet2!CA:NN,$B2466,0)&lt;&gt;""),HLOOKUP(O$2+$A2466,Sheet2!CA:NN,$B2466,0),"")</f>
        <v/>
      </c>
      <c r="P2466" t="str">
        <f>IF(OR(HLOOKUP(P$2+$A2466,Sheet2!CB:NO,$B2466,0),HLOOKUP(P$2+$A2466,Sheet2!CB:NO,$B2466,0)&lt;&gt;""),HLOOKUP(P$2+$A2466,Sheet2!CB:NO,$B2466,0),"")</f>
        <v/>
      </c>
      <c r="Q2466" t="str">
        <f>IF(OR(HLOOKUP(Q$2+$A2466,Sheet2!CC:NO,$B2466,0),HLOOKUP(Q$2+$A2466,Sheet2!CC:NO,$B2466,0)&lt;&gt;""),HLOOKUP(Q$2+$A2466,Sheet2!CC:NO,$B2466,0),"")</f>
        <v/>
      </c>
    </row>
    <row r="2467" spans="1:17" x14ac:dyDescent="0.25">
      <c r="A2467" s="64">
        <f t="shared" si="307"/>
        <v>18</v>
      </c>
      <c r="B2467" s="64">
        <f t="shared" si="308"/>
        <v>251</v>
      </c>
      <c r="C2467" s="64">
        <f t="shared" si="309"/>
        <v>4</v>
      </c>
      <c r="D2467" s="64">
        <f t="shared" si="310"/>
        <v>247</v>
      </c>
      <c r="E2467" s="64">
        <f t="shared" si="311"/>
        <v>1231</v>
      </c>
      <c r="F2467" s="64" t="str">
        <f t="shared" si="304"/>
        <v/>
      </c>
      <c r="G2467" s="64" t="str">
        <f t="shared" si="305"/>
        <v/>
      </c>
      <c r="H2467" s="64" t="str">
        <f t="shared" si="306"/>
        <v/>
      </c>
      <c r="I2467" s="80" t="str">
        <f>IFERROR(VLOOKUP(D2467,Sheet2!A:B,2,0),"")</f>
        <v/>
      </c>
      <c r="J2467" s="64" t="str">
        <f>IFERROR(IF(I2467&lt;&gt;"",VLOOKUP(I2467,Sheet2!B:C,2,0),""),"")</f>
        <v/>
      </c>
      <c r="K2467" s="64" t="str">
        <f>IFERROR( IF(I2467&lt;&gt;"", HLOOKUP(L$2+$A2467,Sheet2!BX:NK,2,0),""),"")</f>
        <v/>
      </c>
      <c r="L2467" t="str">
        <f>IF(OR(HLOOKUP(L$2+$A2467,Sheet2!BX:NK,$B2467,0),HLOOKUP(L$2+$A2467,Sheet2!BX:NK,$B2467,0)&lt;&gt;""),HLOOKUP(L$2+$A2467,Sheet2!BX:NK,$B2467,0),"")</f>
        <v/>
      </c>
      <c r="M2467" t="str">
        <f>IF(OR(HLOOKUP(M$2+$A2467,Sheet2!BY:NL,$B2467,0),HLOOKUP(M$2+$A2467,Sheet2!BY:NL,$B2467,0)&lt;&gt;""),HLOOKUP(M$2+$A2467,Sheet2!BY:NL,$B2467,0),"")</f>
        <v/>
      </c>
      <c r="N2467" t="str">
        <f>IF(OR(HLOOKUP(N$2+$A2467,Sheet2!BZ:NM,$B2467,0),HLOOKUP(N$2+$A2467,Sheet2!BZ:NM,$B2467,0)&lt;&gt;""),HLOOKUP(N$2+$A2467,Sheet2!BZ:NM,$B2467,0),"")</f>
        <v/>
      </c>
      <c r="O2467" t="str">
        <f>IF(OR(HLOOKUP(O$2+$A2467,Sheet2!CA:NN,$B2467,0),HLOOKUP(O$2+$A2467,Sheet2!CA:NN,$B2467,0)&lt;&gt;""),HLOOKUP(O$2+$A2467,Sheet2!CA:NN,$B2467,0),"")</f>
        <v/>
      </c>
      <c r="P2467" t="str">
        <f>IF(OR(HLOOKUP(P$2+$A2467,Sheet2!CB:NO,$B2467,0),HLOOKUP(P$2+$A2467,Sheet2!CB:NO,$B2467,0)&lt;&gt;""),HLOOKUP(P$2+$A2467,Sheet2!CB:NO,$B2467,0),"")</f>
        <v/>
      </c>
      <c r="Q2467" t="str">
        <f>IF(OR(HLOOKUP(Q$2+$A2467,Sheet2!CC:NO,$B2467,0),HLOOKUP(Q$2+$A2467,Sheet2!CC:NO,$B2467,0)&lt;&gt;""),HLOOKUP(Q$2+$A2467,Sheet2!CC:NO,$B2467,0),"")</f>
        <v/>
      </c>
    </row>
    <row r="2468" spans="1:17" x14ac:dyDescent="0.25">
      <c r="A2468" s="64">
        <f t="shared" si="307"/>
        <v>24</v>
      </c>
      <c r="B2468" s="64">
        <f t="shared" si="308"/>
        <v>251</v>
      </c>
      <c r="C2468" s="64">
        <f t="shared" si="309"/>
        <v>5</v>
      </c>
      <c r="D2468" s="64">
        <f t="shared" si="310"/>
        <v>247</v>
      </c>
      <c r="E2468" s="64">
        <f t="shared" si="311"/>
        <v>1231</v>
      </c>
      <c r="F2468" s="64" t="str">
        <f t="shared" si="304"/>
        <v/>
      </c>
      <c r="G2468" s="64" t="str">
        <f t="shared" si="305"/>
        <v/>
      </c>
      <c r="H2468" s="64" t="str">
        <f t="shared" si="306"/>
        <v/>
      </c>
      <c r="I2468" s="80" t="str">
        <f>IFERROR(VLOOKUP(D2468,Sheet2!A:B,2,0),"")</f>
        <v/>
      </c>
      <c r="J2468" s="64" t="str">
        <f>IFERROR(IF(I2468&lt;&gt;"",VLOOKUP(I2468,Sheet2!B:C,2,0),""),"")</f>
        <v/>
      </c>
      <c r="K2468" s="64" t="str">
        <f>IFERROR( IF(I2468&lt;&gt;"", HLOOKUP(L$2+$A2468,Sheet2!BX:NK,2,0),""),"")</f>
        <v/>
      </c>
      <c r="L2468" t="str">
        <f>IF(OR(HLOOKUP(L$2+$A2468,Sheet2!BX:NK,$B2468,0),HLOOKUP(L$2+$A2468,Sheet2!BX:NK,$B2468,0)&lt;&gt;""),HLOOKUP(L$2+$A2468,Sheet2!BX:NK,$B2468,0),"")</f>
        <v/>
      </c>
      <c r="M2468" t="str">
        <f>IF(OR(HLOOKUP(M$2+$A2468,Sheet2!BY:NL,$B2468,0),HLOOKUP(M$2+$A2468,Sheet2!BY:NL,$B2468,0)&lt;&gt;""),HLOOKUP(M$2+$A2468,Sheet2!BY:NL,$B2468,0),"")</f>
        <v/>
      </c>
      <c r="N2468" t="str">
        <f>IF(OR(HLOOKUP(N$2+$A2468,Sheet2!BZ:NM,$B2468,0),HLOOKUP(N$2+$A2468,Sheet2!BZ:NM,$B2468,0)&lt;&gt;""),HLOOKUP(N$2+$A2468,Sheet2!BZ:NM,$B2468,0),"")</f>
        <v/>
      </c>
      <c r="O2468" t="str">
        <f>IF(OR(HLOOKUP(O$2+$A2468,Sheet2!CA:NN,$B2468,0),HLOOKUP(O$2+$A2468,Sheet2!CA:NN,$B2468,0)&lt;&gt;""),HLOOKUP(O$2+$A2468,Sheet2!CA:NN,$B2468,0),"")</f>
        <v/>
      </c>
      <c r="P2468" t="str">
        <f>IF(OR(HLOOKUP(P$2+$A2468,Sheet2!CB:NO,$B2468,0),HLOOKUP(P$2+$A2468,Sheet2!CB:NO,$B2468,0)&lt;&gt;""),HLOOKUP(P$2+$A2468,Sheet2!CB:NO,$B2468,0),"")</f>
        <v/>
      </c>
      <c r="Q2468" t="str">
        <f>IF(OR(HLOOKUP(Q$2+$A2468,Sheet2!CC:NO,$B2468,0),HLOOKUP(Q$2+$A2468,Sheet2!CC:NO,$B2468,0)&lt;&gt;""),HLOOKUP(Q$2+$A2468,Sheet2!CC:NO,$B2468,0),"")</f>
        <v/>
      </c>
    </row>
    <row r="2469" spans="1:17" x14ac:dyDescent="0.25">
      <c r="A2469" s="64">
        <f t="shared" si="307"/>
        <v>30</v>
      </c>
      <c r="B2469" s="64">
        <f t="shared" si="308"/>
        <v>251</v>
      </c>
      <c r="C2469" s="64">
        <f t="shared" si="309"/>
        <v>6</v>
      </c>
      <c r="D2469" s="64">
        <f t="shared" si="310"/>
        <v>247</v>
      </c>
      <c r="E2469" s="64">
        <f t="shared" si="311"/>
        <v>1231</v>
      </c>
      <c r="F2469" s="64" t="str">
        <f t="shared" si="304"/>
        <v/>
      </c>
      <c r="G2469" s="64" t="str">
        <f t="shared" si="305"/>
        <v/>
      </c>
      <c r="H2469" s="64" t="str">
        <f t="shared" si="306"/>
        <v/>
      </c>
      <c r="I2469" s="80" t="str">
        <f>IFERROR(VLOOKUP(D2469,Sheet2!A:B,2,0),"")</f>
        <v/>
      </c>
      <c r="J2469" s="64" t="str">
        <f>IFERROR(IF(I2469&lt;&gt;"",VLOOKUP(I2469,Sheet2!B:C,2,0),""),"")</f>
        <v/>
      </c>
      <c r="K2469" s="64" t="str">
        <f>IFERROR( IF(I2469&lt;&gt;"", HLOOKUP(L$2+$A2469,Sheet2!BX:NK,2,0),""),"")</f>
        <v/>
      </c>
      <c r="L2469" t="str">
        <f>IF(OR(HLOOKUP(L$2+$A2469,Sheet2!BX:NK,$B2469,0),HLOOKUP(L$2+$A2469,Sheet2!BX:NK,$B2469,0)&lt;&gt;""),HLOOKUP(L$2+$A2469,Sheet2!BX:NK,$B2469,0),"")</f>
        <v/>
      </c>
      <c r="M2469" t="str">
        <f>IF(OR(HLOOKUP(M$2+$A2469,Sheet2!BY:NL,$B2469,0),HLOOKUP(M$2+$A2469,Sheet2!BY:NL,$B2469,0)&lt;&gt;""),HLOOKUP(M$2+$A2469,Sheet2!BY:NL,$B2469,0),"")</f>
        <v/>
      </c>
      <c r="N2469" t="str">
        <f>IF(OR(HLOOKUP(N$2+$A2469,Sheet2!BZ:NM,$B2469,0),HLOOKUP(N$2+$A2469,Sheet2!BZ:NM,$B2469,0)&lt;&gt;""),HLOOKUP(N$2+$A2469,Sheet2!BZ:NM,$B2469,0),"")</f>
        <v/>
      </c>
      <c r="O2469" t="str">
        <f>IF(OR(HLOOKUP(O$2+$A2469,Sheet2!CA:NN,$B2469,0),HLOOKUP(O$2+$A2469,Sheet2!CA:NN,$B2469,0)&lt;&gt;""),HLOOKUP(O$2+$A2469,Sheet2!CA:NN,$B2469,0),"")</f>
        <v/>
      </c>
      <c r="P2469" t="str">
        <f>IF(OR(HLOOKUP(P$2+$A2469,Sheet2!CB:NO,$B2469,0),HLOOKUP(P$2+$A2469,Sheet2!CB:NO,$B2469,0)&lt;&gt;""),HLOOKUP(P$2+$A2469,Sheet2!CB:NO,$B2469,0),"")</f>
        <v/>
      </c>
      <c r="Q2469" t="str">
        <f>IF(OR(HLOOKUP(Q$2+$A2469,Sheet2!CC:NO,$B2469,0),HLOOKUP(Q$2+$A2469,Sheet2!CC:NO,$B2469,0)&lt;&gt;""),HLOOKUP(Q$2+$A2469,Sheet2!CC:NO,$B2469,0),"")</f>
        <v/>
      </c>
    </row>
    <row r="2470" spans="1:17" x14ac:dyDescent="0.25">
      <c r="A2470" s="64">
        <f t="shared" si="307"/>
        <v>36</v>
      </c>
      <c r="B2470" s="64">
        <f t="shared" si="308"/>
        <v>251</v>
      </c>
      <c r="C2470" s="64">
        <f t="shared" si="309"/>
        <v>7</v>
      </c>
      <c r="D2470" s="64">
        <f t="shared" si="310"/>
        <v>247</v>
      </c>
      <c r="E2470" s="64">
        <f t="shared" si="311"/>
        <v>1231</v>
      </c>
      <c r="F2470" s="64" t="str">
        <f t="shared" si="304"/>
        <v/>
      </c>
      <c r="G2470" s="64" t="str">
        <f t="shared" si="305"/>
        <v/>
      </c>
      <c r="H2470" s="64" t="str">
        <f t="shared" si="306"/>
        <v/>
      </c>
      <c r="I2470" s="80" t="str">
        <f>IFERROR(VLOOKUP(D2470,Sheet2!A:B,2,0),"")</f>
        <v/>
      </c>
      <c r="J2470" s="64" t="str">
        <f>IFERROR(IF(I2470&lt;&gt;"",VLOOKUP(I2470,Sheet2!B:C,2,0),""),"")</f>
        <v/>
      </c>
      <c r="K2470" s="64" t="str">
        <f>IFERROR( IF(I2470&lt;&gt;"", HLOOKUP(L$2+$A2470,Sheet2!BX:NK,2,0),""),"")</f>
        <v/>
      </c>
      <c r="L2470" t="str">
        <f>IF(OR(HLOOKUP(L$2+$A2470,Sheet2!BX:NK,$B2470,0),HLOOKUP(L$2+$A2470,Sheet2!BX:NK,$B2470,0)&lt;&gt;""),HLOOKUP(L$2+$A2470,Sheet2!BX:NK,$B2470,0),"")</f>
        <v/>
      </c>
      <c r="M2470" t="str">
        <f>IF(OR(HLOOKUP(M$2+$A2470,Sheet2!BY:NL,$B2470,0),HLOOKUP(M$2+$A2470,Sheet2!BY:NL,$B2470,0)&lt;&gt;""),HLOOKUP(M$2+$A2470,Sheet2!BY:NL,$B2470,0),"")</f>
        <v/>
      </c>
      <c r="N2470" t="str">
        <f>IF(OR(HLOOKUP(N$2+$A2470,Sheet2!BZ:NM,$B2470,0),HLOOKUP(N$2+$A2470,Sheet2!BZ:NM,$B2470,0)&lt;&gt;""),HLOOKUP(N$2+$A2470,Sheet2!BZ:NM,$B2470,0),"")</f>
        <v/>
      </c>
      <c r="O2470" t="str">
        <f>IF(OR(HLOOKUP(O$2+$A2470,Sheet2!CA:NN,$B2470,0),HLOOKUP(O$2+$A2470,Sheet2!CA:NN,$B2470,0)&lt;&gt;""),HLOOKUP(O$2+$A2470,Sheet2!CA:NN,$B2470,0),"")</f>
        <v/>
      </c>
      <c r="P2470" t="str">
        <f>IF(OR(HLOOKUP(P$2+$A2470,Sheet2!CB:NO,$B2470,0),HLOOKUP(P$2+$A2470,Sheet2!CB:NO,$B2470,0)&lt;&gt;""),HLOOKUP(P$2+$A2470,Sheet2!CB:NO,$B2470,0),"")</f>
        <v/>
      </c>
      <c r="Q2470" t="str">
        <f>IF(OR(HLOOKUP(Q$2+$A2470,Sheet2!CC:NO,$B2470,0),HLOOKUP(Q$2+$A2470,Sheet2!CC:NO,$B2470,0)&lt;&gt;""),HLOOKUP(Q$2+$A2470,Sheet2!CC:NO,$B2470,0),"")</f>
        <v/>
      </c>
    </row>
    <row r="2471" spans="1:17" x14ac:dyDescent="0.25">
      <c r="A2471" s="64">
        <f t="shared" si="307"/>
        <v>42</v>
      </c>
      <c r="B2471" s="64">
        <f t="shared" si="308"/>
        <v>251</v>
      </c>
      <c r="C2471" s="64">
        <f t="shared" si="309"/>
        <v>8</v>
      </c>
      <c r="D2471" s="64">
        <f t="shared" si="310"/>
        <v>247</v>
      </c>
      <c r="E2471" s="64">
        <f t="shared" si="311"/>
        <v>1231</v>
      </c>
      <c r="F2471" s="64" t="str">
        <f t="shared" si="304"/>
        <v/>
      </c>
      <c r="G2471" s="64" t="str">
        <f t="shared" si="305"/>
        <v/>
      </c>
      <c r="H2471" s="64" t="str">
        <f t="shared" si="306"/>
        <v/>
      </c>
      <c r="I2471" s="80" t="str">
        <f>IFERROR(VLOOKUP(D2471,Sheet2!A:B,2,0),"")</f>
        <v/>
      </c>
      <c r="J2471" s="64" t="str">
        <f>IFERROR(IF(I2471&lt;&gt;"",VLOOKUP(I2471,Sheet2!B:C,2,0),""),"")</f>
        <v/>
      </c>
      <c r="K2471" s="64" t="str">
        <f>IFERROR( IF(I2471&lt;&gt;"", HLOOKUP(L$2+$A2471,Sheet2!BX:NK,2,0),""),"")</f>
        <v/>
      </c>
      <c r="L2471" t="str">
        <f>IF(OR(HLOOKUP(L$2+$A2471,Sheet2!BX:NK,$B2471,0),HLOOKUP(L$2+$A2471,Sheet2!BX:NK,$B2471,0)&lt;&gt;""),HLOOKUP(L$2+$A2471,Sheet2!BX:NK,$B2471,0),"")</f>
        <v/>
      </c>
      <c r="M2471" t="str">
        <f>IF(OR(HLOOKUP(M$2+$A2471,Sheet2!BY:NL,$B2471,0),HLOOKUP(M$2+$A2471,Sheet2!BY:NL,$B2471,0)&lt;&gt;""),HLOOKUP(M$2+$A2471,Sheet2!BY:NL,$B2471,0),"")</f>
        <v/>
      </c>
      <c r="N2471" t="str">
        <f>IF(OR(HLOOKUP(N$2+$A2471,Sheet2!BZ:NM,$B2471,0),HLOOKUP(N$2+$A2471,Sheet2!BZ:NM,$B2471,0)&lt;&gt;""),HLOOKUP(N$2+$A2471,Sheet2!BZ:NM,$B2471,0),"")</f>
        <v/>
      </c>
      <c r="O2471" t="str">
        <f>IF(OR(HLOOKUP(O$2+$A2471,Sheet2!CA:NN,$B2471,0),HLOOKUP(O$2+$A2471,Sheet2!CA:NN,$B2471,0)&lt;&gt;""),HLOOKUP(O$2+$A2471,Sheet2!CA:NN,$B2471,0),"")</f>
        <v/>
      </c>
      <c r="P2471" t="str">
        <f>IF(OR(HLOOKUP(P$2+$A2471,Sheet2!CB:NO,$B2471,0),HLOOKUP(P$2+$A2471,Sheet2!CB:NO,$B2471,0)&lt;&gt;""),HLOOKUP(P$2+$A2471,Sheet2!CB:NO,$B2471,0),"")</f>
        <v/>
      </c>
      <c r="Q2471" t="str">
        <f>IF(OR(HLOOKUP(Q$2+$A2471,Sheet2!CC:NO,$B2471,0),HLOOKUP(Q$2+$A2471,Sheet2!CC:NO,$B2471,0)&lt;&gt;""),HLOOKUP(Q$2+$A2471,Sheet2!CC:NO,$B2471,0),"")</f>
        <v/>
      </c>
    </row>
    <row r="2472" spans="1:17" x14ac:dyDescent="0.25">
      <c r="A2472" s="64">
        <f t="shared" si="307"/>
        <v>48</v>
      </c>
      <c r="B2472" s="64">
        <f t="shared" si="308"/>
        <v>251</v>
      </c>
      <c r="C2472" s="64">
        <f t="shared" si="309"/>
        <v>9</v>
      </c>
      <c r="D2472" s="64">
        <f t="shared" si="310"/>
        <v>247</v>
      </c>
      <c r="E2472" s="64">
        <f t="shared" si="311"/>
        <v>1231</v>
      </c>
      <c r="F2472" s="64" t="str">
        <f t="shared" si="304"/>
        <v/>
      </c>
      <c r="G2472" s="64" t="str">
        <f t="shared" si="305"/>
        <v/>
      </c>
      <c r="H2472" s="64" t="str">
        <f t="shared" si="306"/>
        <v/>
      </c>
      <c r="I2472" s="80" t="str">
        <f>IFERROR(VLOOKUP(D2472,Sheet2!A:B,2,0),"")</f>
        <v/>
      </c>
      <c r="J2472" s="64" t="str">
        <f>IFERROR(IF(I2472&lt;&gt;"",VLOOKUP(I2472,Sheet2!B:C,2,0),""),"")</f>
        <v/>
      </c>
      <c r="K2472" s="64" t="str">
        <f>IFERROR( IF(I2472&lt;&gt;"", HLOOKUP(L$2+$A2472,Sheet2!BX:NK,2,0),""),"")</f>
        <v/>
      </c>
      <c r="L2472" t="str">
        <f>IF(OR(HLOOKUP(L$2+$A2472,Sheet2!BX:NK,$B2472,0),HLOOKUP(L$2+$A2472,Sheet2!BX:NK,$B2472,0)&lt;&gt;""),HLOOKUP(L$2+$A2472,Sheet2!BX:NK,$B2472,0),"")</f>
        <v/>
      </c>
      <c r="M2472" t="str">
        <f>IF(OR(HLOOKUP(M$2+$A2472,Sheet2!BY:NL,$B2472,0),HLOOKUP(M$2+$A2472,Sheet2!BY:NL,$B2472,0)&lt;&gt;""),HLOOKUP(M$2+$A2472,Sheet2!BY:NL,$B2472,0),"")</f>
        <v/>
      </c>
      <c r="N2472" t="str">
        <f>IF(OR(HLOOKUP(N$2+$A2472,Sheet2!BZ:NM,$B2472,0),HLOOKUP(N$2+$A2472,Sheet2!BZ:NM,$B2472,0)&lt;&gt;""),HLOOKUP(N$2+$A2472,Sheet2!BZ:NM,$B2472,0),"")</f>
        <v/>
      </c>
      <c r="O2472" t="str">
        <f>IF(OR(HLOOKUP(O$2+$A2472,Sheet2!CA:NN,$B2472,0),HLOOKUP(O$2+$A2472,Sheet2!CA:NN,$B2472,0)&lt;&gt;""),HLOOKUP(O$2+$A2472,Sheet2!CA:NN,$B2472,0),"")</f>
        <v/>
      </c>
      <c r="P2472" t="str">
        <f>IF(OR(HLOOKUP(P$2+$A2472,Sheet2!CB:NO,$B2472,0),HLOOKUP(P$2+$A2472,Sheet2!CB:NO,$B2472,0)&lt;&gt;""),HLOOKUP(P$2+$A2472,Sheet2!CB:NO,$B2472,0),"")</f>
        <v/>
      </c>
      <c r="Q2472" t="str">
        <f>IF(OR(HLOOKUP(Q$2+$A2472,Sheet2!CC:NO,$B2472,0),HLOOKUP(Q$2+$A2472,Sheet2!CC:NO,$B2472,0)&lt;&gt;""),HLOOKUP(Q$2+$A2472,Sheet2!CC:NO,$B2472,0),"")</f>
        <v/>
      </c>
    </row>
    <row r="2473" spans="1:17" x14ac:dyDescent="0.25">
      <c r="A2473" s="64">
        <f t="shared" si="307"/>
        <v>54</v>
      </c>
      <c r="B2473" s="64">
        <f t="shared" si="308"/>
        <v>251</v>
      </c>
      <c r="C2473" s="64">
        <f t="shared" si="309"/>
        <v>10</v>
      </c>
      <c r="D2473" s="64">
        <f t="shared" si="310"/>
        <v>247</v>
      </c>
      <c r="E2473" s="64">
        <f t="shared" si="311"/>
        <v>1231</v>
      </c>
      <c r="F2473" s="64" t="str">
        <f t="shared" si="304"/>
        <v/>
      </c>
      <c r="G2473" s="64" t="str">
        <f t="shared" si="305"/>
        <v/>
      </c>
      <c r="H2473" s="64" t="str">
        <f t="shared" si="306"/>
        <v/>
      </c>
      <c r="I2473" s="80" t="str">
        <f>IFERROR(VLOOKUP(D2473,Sheet2!A:B,2,0),"")</f>
        <v/>
      </c>
      <c r="J2473" s="64" t="str">
        <f>IFERROR(IF(I2473&lt;&gt;"",VLOOKUP(I2473,Sheet2!B:C,2,0),""),"")</f>
        <v/>
      </c>
      <c r="K2473" s="64" t="str">
        <f>IFERROR( IF(I2473&lt;&gt;"", HLOOKUP(L$2+$A2473,Sheet2!BX:NK,2,0),""),"")</f>
        <v/>
      </c>
      <c r="L2473" t="str">
        <f>IF(OR(HLOOKUP(L$2+$A2473,Sheet2!BX:NK,$B2473,0),HLOOKUP(L$2+$A2473,Sheet2!BX:NK,$B2473,0)&lt;&gt;""),HLOOKUP(L$2+$A2473,Sheet2!BX:NK,$B2473,0),"")</f>
        <v/>
      </c>
      <c r="M2473" t="str">
        <f>IF(OR(HLOOKUP(M$2+$A2473,Sheet2!BY:NL,$B2473,0),HLOOKUP(M$2+$A2473,Sheet2!BY:NL,$B2473,0)&lt;&gt;""),HLOOKUP(M$2+$A2473,Sheet2!BY:NL,$B2473,0),"")</f>
        <v/>
      </c>
      <c r="N2473" t="str">
        <f>IF(OR(HLOOKUP(N$2+$A2473,Sheet2!BZ:NM,$B2473,0),HLOOKUP(N$2+$A2473,Sheet2!BZ:NM,$B2473,0)&lt;&gt;""),HLOOKUP(N$2+$A2473,Sheet2!BZ:NM,$B2473,0),"")</f>
        <v/>
      </c>
      <c r="O2473" t="str">
        <f>IF(OR(HLOOKUP(O$2+$A2473,Sheet2!CA:NN,$B2473,0),HLOOKUP(O$2+$A2473,Sheet2!CA:NN,$B2473,0)&lt;&gt;""),HLOOKUP(O$2+$A2473,Sheet2!CA:NN,$B2473,0),"")</f>
        <v/>
      </c>
      <c r="P2473" t="str">
        <f>IF(OR(HLOOKUP(P$2+$A2473,Sheet2!CB:NO,$B2473,0),HLOOKUP(P$2+$A2473,Sheet2!CB:NO,$B2473,0)&lt;&gt;""),HLOOKUP(P$2+$A2473,Sheet2!CB:NO,$B2473,0),"")</f>
        <v/>
      </c>
      <c r="Q2473" t="str">
        <f>IF(OR(HLOOKUP(Q$2+$A2473,Sheet2!CC:NO,$B2473,0),HLOOKUP(Q$2+$A2473,Sheet2!CC:NO,$B2473,0)&lt;&gt;""),HLOOKUP(Q$2+$A2473,Sheet2!CC:NO,$B2473,0),"")</f>
        <v/>
      </c>
    </row>
    <row r="2474" spans="1:17" x14ac:dyDescent="0.25">
      <c r="A2474" s="64">
        <f t="shared" si="307"/>
        <v>0</v>
      </c>
      <c r="B2474" s="64">
        <f t="shared" si="308"/>
        <v>252</v>
      </c>
      <c r="C2474" s="64">
        <f t="shared" si="309"/>
        <v>1</v>
      </c>
      <c r="D2474" s="64">
        <f t="shared" si="310"/>
        <v>248</v>
      </c>
      <c r="E2474" s="64">
        <f t="shared" si="311"/>
        <v>1236</v>
      </c>
      <c r="F2474" s="64" t="str">
        <f t="shared" si="304"/>
        <v/>
      </c>
      <c r="G2474" s="64" t="str">
        <f t="shared" si="305"/>
        <v/>
      </c>
      <c r="H2474" s="64" t="str">
        <f t="shared" si="306"/>
        <v/>
      </c>
      <c r="I2474" s="80" t="str">
        <f>IFERROR(VLOOKUP(D2474,Sheet2!A:B,2,0),"")</f>
        <v/>
      </c>
      <c r="J2474" s="64" t="str">
        <f>IFERROR(IF(I2474&lt;&gt;"",VLOOKUP(I2474,Sheet2!B:C,2,0),""),"")</f>
        <v/>
      </c>
      <c r="K2474" s="64" t="str">
        <f>IFERROR( IF(I2474&lt;&gt;"", HLOOKUP(L$2+$A2474,Sheet2!BX:NK,2,0),""),"")</f>
        <v/>
      </c>
      <c r="L2474" t="str">
        <f>IF(OR(HLOOKUP(L$2+$A2474,Sheet2!BX:NK,$B2474,0),HLOOKUP(L$2+$A2474,Sheet2!BX:NK,$B2474,0)&lt;&gt;""),HLOOKUP(L$2+$A2474,Sheet2!BX:NK,$B2474,0),"")</f>
        <v/>
      </c>
      <c r="M2474" t="str">
        <f>IF(OR(HLOOKUP(M$2+$A2474,Sheet2!BY:NL,$B2474,0),HLOOKUP(M$2+$A2474,Sheet2!BY:NL,$B2474,0)&lt;&gt;""),HLOOKUP(M$2+$A2474,Sheet2!BY:NL,$B2474,0),"")</f>
        <v/>
      </c>
      <c r="N2474" t="str">
        <f>IF(OR(HLOOKUP(N$2+$A2474,Sheet2!BZ:NM,$B2474,0),HLOOKUP(N$2+$A2474,Sheet2!BZ:NM,$B2474,0)&lt;&gt;""),HLOOKUP(N$2+$A2474,Sheet2!BZ:NM,$B2474,0),"")</f>
        <v/>
      </c>
      <c r="O2474" t="str">
        <f>IF(OR(HLOOKUP(O$2+$A2474,Sheet2!CA:NN,$B2474,0),HLOOKUP(O$2+$A2474,Sheet2!CA:NN,$B2474,0)&lt;&gt;""),HLOOKUP(O$2+$A2474,Sheet2!CA:NN,$B2474,0),"")</f>
        <v/>
      </c>
      <c r="P2474" t="str">
        <f>IF(OR(HLOOKUP(P$2+$A2474,Sheet2!CB:NO,$B2474,0),HLOOKUP(P$2+$A2474,Sheet2!CB:NO,$B2474,0)&lt;&gt;""),HLOOKUP(P$2+$A2474,Sheet2!CB:NO,$B2474,0),"")</f>
        <v/>
      </c>
      <c r="Q2474" t="str">
        <f>IF(OR(HLOOKUP(Q$2+$A2474,Sheet2!CC:NO,$B2474,0),HLOOKUP(Q$2+$A2474,Sheet2!CC:NO,$B2474,0)&lt;&gt;""),HLOOKUP(Q$2+$A2474,Sheet2!CC:NO,$B2474,0),"")</f>
        <v/>
      </c>
    </row>
    <row r="2475" spans="1:17" x14ac:dyDescent="0.25">
      <c r="A2475" s="64">
        <f t="shared" si="307"/>
        <v>6</v>
      </c>
      <c r="B2475" s="64">
        <f t="shared" si="308"/>
        <v>252</v>
      </c>
      <c r="C2475" s="64">
        <f t="shared" si="309"/>
        <v>2</v>
      </c>
      <c r="D2475" s="64">
        <f t="shared" si="310"/>
        <v>248</v>
      </c>
      <c r="E2475" s="64">
        <f t="shared" si="311"/>
        <v>1236</v>
      </c>
      <c r="F2475" s="64" t="str">
        <f t="shared" si="304"/>
        <v/>
      </c>
      <c r="G2475" s="64" t="str">
        <f t="shared" si="305"/>
        <v/>
      </c>
      <c r="H2475" s="64" t="str">
        <f t="shared" si="306"/>
        <v/>
      </c>
      <c r="I2475" s="80" t="str">
        <f>IFERROR(VLOOKUP(D2475,Sheet2!A:B,2,0),"")</f>
        <v/>
      </c>
      <c r="J2475" s="64" t="str">
        <f>IFERROR(IF(I2475&lt;&gt;"",VLOOKUP(I2475,Sheet2!B:C,2,0),""),"")</f>
        <v/>
      </c>
      <c r="K2475" s="64" t="str">
        <f>IFERROR( IF(I2475&lt;&gt;"", HLOOKUP(L$2+$A2475,Sheet2!BX:NK,2,0),""),"")</f>
        <v/>
      </c>
      <c r="L2475" t="str">
        <f>IF(OR(HLOOKUP(L$2+$A2475,Sheet2!BX:NK,$B2475,0),HLOOKUP(L$2+$A2475,Sheet2!BX:NK,$B2475,0)&lt;&gt;""),HLOOKUP(L$2+$A2475,Sheet2!BX:NK,$B2475,0),"")</f>
        <v/>
      </c>
      <c r="M2475" t="str">
        <f>IF(OR(HLOOKUP(M$2+$A2475,Sheet2!BY:NL,$B2475,0),HLOOKUP(M$2+$A2475,Sheet2!BY:NL,$B2475,0)&lt;&gt;""),HLOOKUP(M$2+$A2475,Sheet2!BY:NL,$B2475,0),"")</f>
        <v/>
      </c>
      <c r="N2475" t="str">
        <f>IF(OR(HLOOKUP(N$2+$A2475,Sheet2!BZ:NM,$B2475,0),HLOOKUP(N$2+$A2475,Sheet2!BZ:NM,$B2475,0)&lt;&gt;""),HLOOKUP(N$2+$A2475,Sheet2!BZ:NM,$B2475,0),"")</f>
        <v/>
      </c>
      <c r="O2475" t="str">
        <f>IF(OR(HLOOKUP(O$2+$A2475,Sheet2!CA:NN,$B2475,0),HLOOKUP(O$2+$A2475,Sheet2!CA:NN,$B2475,0)&lt;&gt;""),HLOOKUP(O$2+$A2475,Sheet2!CA:NN,$B2475,0),"")</f>
        <v/>
      </c>
      <c r="P2475" t="str">
        <f>IF(OR(HLOOKUP(P$2+$A2475,Sheet2!CB:NO,$B2475,0),HLOOKUP(P$2+$A2475,Sheet2!CB:NO,$B2475,0)&lt;&gt;""),HLOOKUP(P$2+$A2475,Sheet2!CB:NO,$B2475,0),"")</f>
        <v/>
      </c>
      <c r="Q2475" t="str">
        <f>IF(OR(HLOOKUP(Q$2+$A2475,Sheet2!CC:NO,$B2475,0),HLOOKUP(Q$2+$A2475,Sheet2!CC:NO,$B2475,0)&lt;&gt;""),HLOOKUP(Q$2+$A2475,Sheet2!CC:NO,$B2475,0),"")</f>
        <v/>
      </c>
    </row>
    <row r="2476" spans="1:17" x14ac:dyDescent="0.25">
      <c r="A2476" s="64">
        <f t="shared" si="307"/>
        <v>12</v>
      </c>
      <c r="B2476" s="64">
        <f t="shared" si="308"/>
        <v>252</v>
      </c>
      <c r="C2476" s="64">
        <f t="shared" si="309"/>
        <v>3</v>
      </c>
      <c r="D2476" s="64">
        <f t="shared" si="310"/>
        <v>248</v>
      </c>
      <c r="E2476" s="64">
        <f t="shared" si="311"/>
        <v>1236</v>
      </c>
      <c r="F2476" s="64" t="str">
        <f t="shared" si="304"/>
        <v/>
      </c>
      <c r="G2476" s="64" t="str">
        <f t="shared" si="305"/>
        <v/>
      </c>
      <c r="H2476" s="64" t="str">
        <f t="shared" si="306"/>
        <v/>
      </c>
      <c r="I2476" s="80" t="str">
        <f>IFERROR(VLOOKUP(D2476,Sheet2!A:B,2,0),"")</f>
        <v/>
      </c>
      <c r="J2476" s="64" t="str">
        <f>IFERROR(IF(I2476&lt;&gt;"",VLOOKUP(I2476,Sheet2!B:C,2,0),""),"")</f>
        <v/>
      </c>
      <c r="K2476" s="64" t="str">
        <f>IFERROR( IF(I2476&lt;&gt;"", HLOOKUP(L$2+$A2476,Sheet2!BX:NK,2,0),""),"")</f>
        <v/>
      </c>
      <c r="L2476" t="str">
        <f>IF(OR(HLOOKUP(L$2+$A2476,Sheet2!BX:NK,$B2476,0),HLOOKUP(L$2+$A2476,Sheet2!BX:NK,$B2476,0)&lt;&gt;""),HLOOKUP(L$2+$A2476,Sheet2!BX:NK,$B2476,0),"")</f>
        <v/>
      </c>
      <c r="M2476" t="str">
        <f>IF(OR(HLOOKUP(M$2+$A2476,Sheet2!BY:NL,$B2476,0),HLOOKUP(M$2+$A2476,Sheet2!BY:NL,$B2476,0)&lt;&gt;""),HLOOKUP(M$2+$A2476,Sheet2!BY:NL,$B2476,0),"")</f>
        <v/>
      </c>
      <c r="N2476" t="str">
        <f>IF(OR(HLOOKUP(N$2+$A2476,Sheet2!BZ:NM,$B2476,0),HLOOKUP(N$2+$A2476,Sheet2!BZ:NM,$B2476,0)&lt;&gt;""),HLOOKUP(N$2+$A2476,Sheet2!BZ:NM,$B2476,0),"")</f>
        <v/>
      </c>
      <c r="O2476" t="str">
        <f>IF(OR(HLOOKUP(O$2+$A2476,Sheet2!CA:NN,$B2476,0),HLOOKUP(O$2+$A2476,Sheet2!CA:NN,$B2476,0)&lt;&gt;""),HLOOKUP(O$2+$A2476,Sheet2!CA:NN,$B2476,0),"")</f>
        <v/>
      </c>
      <c r="P2476" t="str">
        <f>IF(OR(HLOOKUP(P$2+$A2476,Sheet2!CB:NO,$B2476,0),HLOOKUP(P$2+$A2476,Sheet2!CB:NO,$B2476,0)&lt;&gt;""),HLOOKUP(P$2+$A2476,Sheet2!CB:NO,$B2476,0),"")</f>
        <v/>
      </c>
      <c r="Q2476" t="str">
        <f>IF(OR(HLOOKUP(Q$2+$A2476,Sheet2!CC:NO,$B2476,0),HLOOKUP(Q$2+$A2476,Sheet2!CC:NO,$B2476,0)&lt;&gt;""),HLOOKUP(Q$2+$A2476,Sheet2!CC:NO,$B2476,0),"")</f>
        <v/>
      </c>
    </row>
    <row r="2477" spans="1:17" x14ac:dyDescent="0.25">
      <c r="A2477" s="64">
        <f t="shared" si="307"/>
        <v>18</v>
      </c>
      <c r="B2477" s="64">
        <f t="shared" si="308"/>
        <v>252</v>
      </c>
      <c r="C2477" s="64">
        <f t="shared" si="309"/>
        <v>4</v>
      </c>
      <c r="D2477" s="64">
        <f t="shared" si="310"/>
        <v>248</v>
      </c>
      <c r="E2477" s="64">
        <f t="shared" si="311"/>
        <v>1236</v>
      </c>
      <c r="F2477" s="64" t="str">
        <f t="shared" si="304"/>
        <v/>
      </c>
      <c r="G2477" s="64" t="str">
        <f t="shared" si="305"/>
        <v/>
      </c>
      <c r="H2477" s="64" t="str">
        <f t="shared" si="306"/>
        <v/>
      </c>
      <c r="I2477" s="80" t="str">
        <f>IFERROR(VLOOKUP(D2477,Sheet2!A:B,2,0),"")</f>
        <v/>
      </c>
      <c r="J2477" s="64" t="str">
        <f>IFERROR(IF(I2477&lt;&gt;"",VLOOKUP(I2477,Sheet2!B:C,2,0),""),"")</f>
        <v/>
      </c>
      <c r="K2477" s="64" t="str">
        <f>IFERROR( IF(I2477&lt;&gt;"", HLOOKUP(L$2+$A2477,Sheet2!BX:NK,2,0),""),"")</f>
        <v/>
      </c>
      <c r="L2477" t="str">
        <f>IF(OR(HLOOKUP(L$2+$A2477,Sheet2!BX:NK,$B2477,0),HLOOKUP(L$2+$A2477,Sheet2!BX:NK,$B2477,0)&lt;&gt;""),HLOOKUP(L$2+$A2477,Sheet2!BX:NK,$B2477,0),"")</f>
        <v/>
      </c>
      <c r="M2477" t="str">
        <f>IF(OR(HLOOKUP(M$2+$A2477,Sheet2!BY:NL,$B2477,0),HLOOKUP(M$2+$A2477,Sheet2!BY:NL,$B2477,0)&lt;&gt;""),HLOOKUP(M$2+$A2477,Sheet2!BY:NL,$B2477,0),"")</f>
        <v/>
      </c>
      <c r="N2477" t="str">
        <f>IF(OR(HLOOKUP(N$2+$A2477,Sheet2!BZ:NM,$B2477,0),HLOOKUP(N$2+$A2477,Sheet2!BZ:NM,$B2477,0)&lt;&gt;""),HLOOKUP(N$2+$A2477,Sheet2!BZ:NM,$B2477,0),"")</f>
        <v/>
      </c>
      <c r="O2477" t="str">
        <f>IF(OR(HLOOKUP(O$2+$A2477,Sheet2!CA:NN,$B2477,0),HLOOKUP(O$2+$A2477,Sheet2!CA:NN,$B2477,0)&lt;&gt;""),HLOOKUP(O$2+$A2477,Sheet2!CA:NN,$B2477,0),"")</f>
        <v/>
      </c>
      <c r="P2477" t="str">
        <f>IF(OR(HLOOKUP(P$2+$A2477,Sheet2!CB:NO,$B2477,0),HLOOKUP(P$2+$A2477,Sheet2!CB:NO,$B2477,0)&lt;&gt;""),HLOOKUP(P$2+$A2477,Sheet2!CB:NO,$B2477,0),"")</f>
        <v/>
      </c>
      <c r="Q2477" t="str">
        <f>IF(OR(HLOOKUP(Q$2+$A2477,Sheet2!CC:NO,$B2477,0),HLOOKUP(Q$2+$A2477,Sheet2!CC:NO,$B2477,0)&lt;&gt;""),HLOOKUP(Q$2+$A2477,Sheet2!CC:NO,$B2477,0),"")</f>
        <v/>
      </c>
    </row>
    <row r="2478" spans="1:17" x14ac:dyDescent="0.25">
      <c r="A2478" s="64">
        <f t="shared" si="307"/>
        <v>24</v>
      </c>
      <c r="B2478" s="64">
        <f t="shared" si="308"/>
        <v>252</v>
      </c>
      <c r="C2478" s="64">
        <f t="shared" si="309"/>
        <v>5</v>
      </c>
      <c r="D2478" s="64">
        <f t="shared" si="310"/>
        <v>248</v>
      </c>
      <c r="E2478" s="64">
        <f t="shared" si="311"/>
        <v>1236</v>
      </c>
      <c r="F2478" s="64" t="str">
        <f t="shared" si="304"/>
        <v/>
      </c>
      <c r="G2478" s="64" t="str">
        <f t="shared" si="305"/>
        <v/>
      </c>
      <c r="H2478" s="64" t="str">
        <f t="shared" si="306"/>
        <v/>
      </c>
      <c r="I2478" s="80" t="str">
        <f>IFERROR(VLOOKUP(D2478,Sheet2!A:B,2,0),"")</f>
        <v/>
      </c>
      <c r="J2478" s="64" t="str">
        <f>IFERROR(IF(I2478&lt;&gt;"",VLOOKUP(I2478,Sheet2!B:C,2,0),""),"")</f>
        <v/>
      </c>
      <c r="K2478" s="64" t="str">
        <f>IFERROR( IF(I2478&lt;&gt;"", HLOOKUP(L$2+$A2478,Sheet2!BX:NK,2,0),""),"")</f>
        <v/>
      </c>
      <c r="L2478" t="str">
        <f>IF(OR(HLOOKUP(L$2+$A2478,Sheet2!BX:NK,$B2478,0),HLOOKUP(L$2+$A2478,Sheet2!BX:NK,$B2478,0)&lt;&gt;""),HLOOKUP(L$2+$A2478,Sheet2!BX:NK,$B2478,0),"")</f>
        <v/>
      </c>
      <c r="M2478" t="str">
        <f>IF(OR(HLOOKUP(M$2+$A2478,Sheet2!BY:NL,$B2478,0),HLOOKUP(M$2+$A2478,Sheet2!BY:NL,$B2478,0)&lt;&gt;""),HLOOKUP(M$2+$A2478,Sheet2!BY:NL,$B2478,0),"")</f>
        <v/>
      </c>
      <c r="N2478" t="str">
        <f>IF(OR(HLOOKUP(N$2+$A2478,Sheet2!BZ:NM,$B2478,0),HLOOKUP(N$2+$A2478,Sheet2!BZ:NM,$B2478,0)&lt;&gt;""),HLOOKUP(N$2+$A2478,Sheet2!BZ:NM,$B2478,0),"")</f>
        <v/>
      </c>
      <c r="O2478" t="str">
        <f>IF(OR(HLOOKUP(O$2+$A2478,Sheet2!CA:NN,$B2478,0),HLOOKUP(O$2+$A2478,Sheet2!CA:NN,$B2478,0)&lt;&gt;""),HLOOKUP(O$2+$A2478,Sheet2!CA:NN,$B2478,0),"")</f>
        <v/>
      </c>
      <c r="P2478" t="str">
        <f>IF(OR(HLOOKUP(P$2+$A2478,Sheet2!CB:NO,$B2478,0),HLOOKUP(P$2+$A2478,Sheet2!CB:NO,$B2478,0)&lt;&gt;""),HLOOKUP(P$2+$A2478,Sheet2!CB:NO,$B2478,0),"")</f>
        <v/>
      </c>
      <c r="Q2478" t="str">
        <f>IF(OR(HLOOKUP(Q$2+$A2478,Sheet2!CC:NO,$B2478,0),HLOOKUP(Q$2+$A2478,Sheet2!CC:NO,$B2478,0)&lt;&gt;""),HLOOKUP(Q$2+$A2478,Sheet2!CC:NO,$B2478,0),"")</f>
        <v/>
      </c>
    </row>
    <row r="2479" spans="1:17" x14ac:dyDescent="0.25">
      <c r="A2479" s="64">
        <f t="shared" si="307"/>
        <v>30</v>
      </c>
      <c r="B2479" s="64">
        <f t="shared" si="308"/>
        <v>252</v>
      </c>
      <c r="C2479" s="64">
        <f t="shared" si="309"/>
        <v>6</v>
      </c>
      <c r="D2479" s="64">
        <f t="shared" si="310"/>
        <v>248</v>
      </c>
      <c r="E2479" s="64">
        <f t="shared" si="311"/>
        <v>1236</v>
      </c>
      <c r="F2479" s="64" t="str">
        <f t="shared" si="304"/>
        <v/>
      </c>
      <c r="G2479" s="64" t="str">
        <f t="shared" si="305"/>
        <v/>
      </c>
      <c r="H2479" s="64" t="str">
        <f t="shared" si="306"/>
        <v/>
      </c>
      <c r="I2479" s="80" t="str">
        <f>IFERROR(VLOOKUP(D2479,Sheet2!A:B,2,0),"")</f>
        <v/>
      </c>
      <c r="J2479" s="64" t="str">
        <f>IFERROR(IF(I2479&lt;&gt;"",VLOOKUP(I2479,Sheet2!B:C,2,0),""),"")</f>
        <v/>
      </c>
      <c r="K2479" s="64" t="str">
        <f>IFERROR( IF(I2479&lt;&gt;"", HLOOKUP(L$2+$A2479,Sheet2!BX:NK,2,0),""),"")</f>
        <v/>
      </c>
      <c r="L2479" t="str">
        <f>IF(OR(HLOOKUP(L$2+$A2479,Sheet2!BX:NK,$B2479,0),HLOOKUP(L$2+$A2479,Sheet2!BX:NK,$B2479,0)&lt;&gt;""),HLOOKUP(L$2+$A2479,Sheet2!BX:NK,$B2479,0),"")</f>
        <v/>
      </c>
      <c r="M2479" t="str">
        <f>IF(OR(HLOOKUP(M$2+$A2479,Sheet2!BY:NL,$B2479,0),HLOOKUP(M$2+$A2479,Sheet2!BY:NL,$B2479,0)&lt;&gt;""),HLOOKUP(M$2+$A2479,Sheet2!BY:NL,$B2479,0),"")</f>
        <v/>
      </c>
      <c r="N2479" t="str">
        <f>IF(OR(HLOOKUP(N$2+$A2479,Sheet2!BZ:NM,$B2479,0),HLOOKUP(N$2+$A2479,Sheet2!BZ:NM,$B2479,0)&lt;&gt;""),HLOOKUP(N$2+$A2479,Sheet2!BZ:NM,$B2479,0),"")</f>
        <v/>
      </c>
      <c r="O2479" t="str">
        <f>IF(OR(HLOOKUP(O$2+$A2479,Sheet2!CA:NN,$B2479,0),HLOOKUP(O$2+$A2479,Sheet2!CA:NN,$B2479,0)&lt;&gt;""),HLOOKUP(O$2+$A2479,Sheet2!CA:NN,$B2479,0),"")</f>
        <v/>
      </c>
      <c r="P2479" t="str">
        <f>IF(OR(HLOOKUP(P$2+$A2479,Sheet2!CB:NO,$B2479,0),HLOOKUP(P$2+$A2479,Sheet2!CB:NO,$B2479,0)&lt;&gt;""),HLOOKUP(P$2+$A2479,Sheet2!CB:NO,$B2479,0),"")</f>
        <v/>
      </c>
      <c r="Q2479" t="str">
        <f>IF(OR(HLOOKUP(Q$2+$A2479,Sheet2!CC:NO,$B2479,0),HLOOKUP(Q$2+$A2479,Sheet2!CC:NO,$B2479,0)&lt;&gt;""),HLOOKUP(Q$2+$A2479,Sheet2!CC:NO,$B2479,0),"")</f>
        <v/>
      </c>
    </row>
    <row r="2480" spans="1:17" x14ac:dyDescent="0.25">
      <c r="A2480" s="64">
        <f t="shared" si="307"/>
        <v>36</v>
      </c>
      <c r="B2480" s="64">
        <f t="shared" si="308"/>
        <v>252</v>
      </c>
      <c r="C2480" s="64">
        <f t="shared" si="309"/>
        <v>7</v>
      </c>
      <c r="D2480" s="64">
        <f t="shared" si="310"/>
        <v>248</v>
      </c>
      <c r="E2480" s="64">
        <f t="shared" si="311"/>
        <v>1236</v>
      </c>
      <c r="F2480" s="64" t="str">
        <f t="shared" si="304"/>
        <v/>
      </c>
      <c r="G2480" s="64" t="str">
        <f t="shared" si="305"/>
        <v/>
      </c>
      <c r="H2480" s="64" t="str">
        <f t="shared" si="306"/>
        <v/>
      </c>
      <c r="I2480" s="80" t="str">
        <f>IFERROR(VLOOKUP(D2480,Sheet2!A:B,2,0),"")</f>
        <v/>
      </c>
      <c r="J2480" s="64" t="str">
        <f>IFERROR(IF(I2480&lt;&gt;"",VLOOKUP(I2480,Sheet2!B:C,2,0),""),"")</f>
        <v/>
      </c>
      <c r="K2480" s="64" t="str">
        <f>IFERROR( IF(I2480&lt;&gt;"", HLOOKUP(L$2+$A2480,Sheet2!BX:NK,2,0),""),"")</f>
        <v/>
      </c>
      <c r="L2480" t="str">
        <f>IF(OR(HLOOKUP(L$2+$A2480,Sheet2!BX:NK,$B2480,0),HLOOKUP(L$2+$A2480,Sheet2!BX:NK,$B2480,0)&lt;&gt;""),HLOOKUP(L$2+$A2480,Sheet2!BX:NK,$B2480,0),"")</f>
        <v/>
      </c>
      <c r="M2480" t="str">
        <f>IF(OR(HLOOKUP(M$2+$A2480,Sheet2!BY:NL,$B2480,0),HLOOKUP(M$2+$A2480,Sheet2!BY:NL,$B2480,0)&lt;&gt;""),HLOOKUP(M$2+$A2480,Sheet2!BY:NL,$B2480,0),"")</f>
        <v/>
      </c>
      <c r="N2480" t="str">
        <f>IF(OR(HLOOKUP(N$2+$A2480,Sheet2!BZ:NM,$B2480,0),HLOOKUP(N$2+$A2480,Sheet2!BZ:NM,$B2480,0)&lt;&gt;""),HLOOKUP(N$2+$A2480,Sheet2!BZ:NM,$B2480,0),"")</f>
        <v/>
      </c>
      <c r="O2480" t="str">
        <f>IF(OR(HLOOKUP(O$2+$A2480,Sheet2!CA:NN,$B2480,0),HLOOKUP(O$2+$A2480,Sheet2!CA:NN,$B2480,0)&lt;&gt;""),HLOOKUP(O$2+$A2480,Sheet2!CA:NN,$B2480,0),"")</f>
        <v/>
      </c>
      <c r="P2480" t="str">
        <f>IF(OR(HLOOKUP(P$2+$A2480,Sheet2!CB:NO,$B2480,0),HLOOKUP(P$2+$A2480,Sheet2!CB:NO,$B2480,0)&lt;&gt;""),HLOOKUP(P$2+$A2480,Sheet2!CB:NO,$B2480,0),"")</f>
        <v/>
      </c>
      <c r="Q2480" t="str">
        <f>IF(OR(HLOOKUP(Q$2+$A2480,Sheet2!CC:NO,$B2480,0),HLOOKUP(Q$2+$A2480,Sheet2!CC:NO,$B2480,0)&lt;&gt;""),HLOOKUP(Q$2+$A2480,Sheet2!CC:NO,$B2480,0),"")</f>
        <v/>
      </c>
    </row>
    <row r="2481" spans="1:17" x14ac:dyDescent="0.25">
      <c r="A2481" s="64">
        <f t="shared" si="307"/>
        <v>42</v>
      </c>
      <c r="B2481" s="64">
        <f t="shared" si="308"/>
        <v>252</v>
      </c>
      <c r="C2481" s="64">
        <f t="shared" si="309"/>
        <v>8</v>
      </c>
      <c r="D2481" s="64">
        <f t="shared" si="310"/>
        <v>248</v>
      </c>
      <c r="E2481" s="64">
        <f t="shared" si="311"/>
        <v>1236</v>
      </c>
      <c r="F2481" s="64" t="str">
        <f t="shared" si="304"/>
        <v/>
      </c>
      <c r="G2481" s="64" t="str">
        <f t="shared" si="305"/>
        <v/>
      </c>
      <c r="H2481" s="64" t="str">
        <f t="shared" si="306"/>
        <v/>
      </c>
      <c r="I2481" s="80" t="str">
        <f>IFERROR(VLOOKUP(D2481,Sheet2!A:B,2,0),"")</f>
        <v/>
      </c>
      <c r="J2481" s="64" t="str">
        <f>IFERROR(IF(I2481&lt;&gt;"",VLOOKUP(I2481,Sheet2!B:C,2,0),""),"")</f>
        <v/>
      </c>
      <c r="K2481" s="64" t="str">
        <f>IFERROR( IF(I2481&lt;&gt;"", HLOOKUP(L$2+$A2481,Sheet2!BX:NK,2,0),""),"")</f>
        <v/>
      </c>
      <c r="L2481" t="str">
        <f>IF(OR(HLOOKUP(L$2+$A2481,Sheet2!BX:NK,$B2481,0),HLOOKUP(L$2+$A2481,Sheet2!BX:NK,$B2481,0)&lt;&gt;""),HLOOKUP(L$2+$A2481,Sheet2!BX:NK,$B2481,0),"")</f>
        <v/>
      </c>
      <c r="M2481" t="str">
        <f>IF(OR(HLOOKUP(M$2+$A2481,Sheet2!BY:NL,$B2481,0),HLOOKUP(M$2+$A2481,Sheet2!BY:NL,$B2481,0)&lt;&gt;""),HLOOKUP(M$2+$A2481,Sheet2!BY:NL,$B2481,0),"")</f>
        <v/>
      </c>
      <c r="N2481" t="str">
        <f>IF(OR(HLOOKUP(N$2+$A2481,Sheet2!BZ:NM,$B2481,0),HLOOKUP(N$2+$A2481,Sheet2!BZ:NM,$B2481,0)&lt;&gt;""),HLOOKUP(N$2+$A2481,Sheet2!BZ:NM,$B2481,0),"")</f>
        <v/>
      </c>
      <c r="O2481" t="str">
        <f>IF(OR(HLOOKUP(O$2+$A2481,Sheet2!CA:NN,$B2481,0),HLOOKUP(O$2+$A2481,Sheet2!CA:NN,$B2481,0)&lt;&gt;""),HLOOKUP(O$2+$A2481,Sheet2!CA:NN,$B2481,0),"")</f>
        <v/>
      </c>
      <c r="P2481" t="str">
        <f>IF(OR(HLOOKUP(P$2+$A2481,Sheet2!CB:NO,$B2481,0),HLOOKUP(P$2+$A2481,Sheet2!CB:NO,$B2481,0)&lt;&gt;""),HLOOKUP(P$2+$A2481,Sheet2!CB:NO,$B2481,0),"")</f>
        <v/>
      </c>
      <c r="Q2481" t="str">
        <f>IF(OR(HLOOKUP(Q$2+$A2481,Sheet2!CC:NO,$B2481,0),HLOOKUP(Q$2+$A2481,Sheet2!CC:NO,$B2481,0)&lt;&gt;""),HLOOKUP(Q$2+$A2481,Sheet2!CC:NO,$B2481,0),"")</f>
        <v/>
      </c>
    </row>
    <row r="2482" spans="1:17" x14ac:dyDescent="0.25">
      <c r="A2482" s="64">
        <f t="shared" si="307"/>
        <v>48</v>
      </c>
      <c r="B2482" s="64">
        <f t="shared" si="308"/>
        <v>252</v>
      </c>
      <c r="C2482" s="64">
        <f t="shared" si="309"/>
        <v>9</v>
      </c>
      <c r="D2482" s="64">
        <f t="shared" si="310"/>
        <v>248</v>
      </c>
      <c r="E2482" s="64">
        <f t="shared" si="311"/>
        <v>1236</v>
      </c>
      <c r="F2482" s="64" t="str">
        <f t="shared" si="304"/>
        <v/>
      </c>
      <c r="G2482" s="64" t="str">
        <f t="shared" si="305"/>
        <v/>
      </c>
      <c r="H2482" s="64" t="str">
        <f t="shared" si="306"/>
        <v/>
      </c>
      <c r="I2482" s="80" t="str">
        <f>IFERROR(VLOOKUP(D2482,Sheet2!A:B,2,0),"")</f>
        <v/>
      </c>
      <c r="J2482" s="64" t="str">
        <f>IFERROR(IF(I2482&lt;&gt;"",VLOOKUP(I2482,Sheet2!B:C,2,0),""),"")</f>
        <v/>
      </c>
      <c r="K2482" s="64" t="str">
        <f>IFERROR( IF(I2482&lt;&gt;"", HLOOKUP(L$2+$A2482,Sheet2!BX:NK,2,0),""),"")</f>
        <v/>
      </c>
      <c r="L2482" t="str">
        <f>IF(OR(HLOOKUP(L$2+$A2482,Sheet2!BX:NK,$B2482,0),HLOOKUP(L$2+$A2482,Sheet2!BX:NK,$B2482,0)&lt;&gt;""),HLOOKUP(L$2+$A2482,Sheet2!BX:NK,$B2482,0),"")</f>
        <v/>
      </c>
      <c r="M2482" t="str">
        <f>IF(OR(HLOOKUP(M$2+$A2482,Sheet2!BY:NL,$B2482,0),HLOOKUP(M$2+$A2482,Sheet2!BY:NL,$B2482,0)&lt;&gt;""),HLOOKUP(M$2+$A2482,Sheet2!BY:NL,$B2482,0),"")</f>
        <v/>
      </c>
      <c r="N2482" t="str">
        <f>IF(OR(HLOOKUP(N$2+$A2482,Sheet2!BZ:NM,$B2482,0),HLOOKUP(N$2+$A2482,Sheet2!BZ:NM,$B2482,0)&lt;&gt;""),HLOOKUP(N$2+$A2482,Sheet2!BZ:NM,$B2482,0),"")</f>
        <v/>
      </c>
      <c r="O2482" t="str">
        <f>IF(OR(HLOOKUP(O$2+$A2482,Sheet2!CA:NN,$B2482,0),HLOOKUP(O$2+$A2482,Sheet2!CA:NN,$B2482,0)&lt;&gt;""),HLOOKUP(O$2+$A2482,Sheet2!CA:NN,$B2482,0),"")</f>
        <v/>
      </c>
      <c r="P2482" t="str">
        <f>IF(OR(HLOOKUP(P$2+$A2482,Sheet2!CB:NO,$B2482,0),HLOOKUP(P$2+$A2482,Sheet2!CB:NO,$B2482,0)&lt;&gt;""),HLOOKUP(P$2+$A2482,Sheet2!CB:NO,$B2482,0),"")</f>
        <v/>
      </c>
      <c r="Q2482" t="str">
        <f>IF(OR(HLOOKUP(Q$2+$A2482,Sheet2!CC:NO,$B2482,0),HLOOKUP(Q$2+$A2482,Sheet2!CC:NO,$B2482,0)&lt;&gt;""),HLOOKUP(Q$2+$A2482,Sheet2!CC:NO,$B2482,0),"")</f>
        <v/>
      </c>
    </row>
    <row r="2483" spans="1:17" x14ac:dyDescent="0.25">
      <c r="A2483" s="64">
        <f t="shared" si="307"/>
        <v>54</v>
      </c>
      <c r="B2483" s="64">
        <f t="shared" si="308"/>
        <v>252</v>
      </c>
      <c r="C2483" s="64">
        <f t="shared" si="309"/>
        <v>10</v>
      </c>
      <c r="D2483" s="64">
        <f t="shared" si="310"/>
        <v>248</v>
      </c>
      <c r="E2483" s="64">
        <f t="shared" si="311"/>
        <v>1236</v>
      </c>
      <c r="F2483" s="64" t="str">
        <f t="shared" si="304"/>
        <v/>
      </c>
      <c r="G2483" s="64" t="str">
        <f t="shared" si="305"/>
        <v/>
      </c>
      <c r="H2483" s="64" t="str">
        <f t="shared" si="306"/>
        <v/>
      </c>
      <c r="I2483" s="80" t="str">
        <f>IFERROR(VLOOKUP(D2483,Sheet2!A:B,2,0),"")</f>
        <v/>
      </c>
      <c r="J2483" s="64" t="str">
        <f>IFERROR(IF(I2483&lt;&gt;"",VLOOKUP(I2483,Sheet2!B:C,2,0),""),"")</f>
        <v/>
      </c>
      <c r="K2483" s="64" t="str">
        <f>IFERROR( IF(I2483&lt;&gt;"", HLOOKUP(L$2+$A2483,Sheet2!BX:NK,2,0),""),"")</f>
        <v/>
      </c>
      <c r="L2483" t="str">
        <f>IF(OR(HLOOKUP(L$2+$A2483,Sheet2!BX:NK,$B2483,0),HLOOKUP(L$2+$A2483,Sheet2!BX:NK,$B2483,0)&lt;&gt;""),HLOOKUP(L$2+$A2483,Sheet2!BX:NK,$B2483,0),"")</f>
        <v/>
      </c>
      <c r="M2483" t="str">
        <f>IF(OR(HLOOKUP(M$2+$A2483,Sheet2!BY:NL,$B2483,0),HLOOKUP(M$2+$A2483,Sheet2!BY:NL,$B2483,0)&lt;&gt;""),HLOOKUP(M$2+$A2483,Sheet2!BY:NL,$B2483,0),"")</f>
        <v/>
      </c>
      <c r="N2483" t="str">
        <f>IF(OR(HLOOKUP(N$2+$A2483,Sheet2!BZ:NM,$B2483,0),HLOOKUP(N$2+$A2483,Sheet2!BZ:NM,$B2483,0)&lt;&gt;""),HLOOKUP(N$2+$A2483,Sheet2!BZ:NM,$B2483,0),"")</f>
        <v/>
      </c>
      <c r="O2483" t="str">
        <f>IF(OR(HLOOKUP(O$2+$A2483,Sheet2!CA:NN,$B2483,0),HLOOKUP(O$2+$A2483,Sheet2!CA:NN,$B2483,0)&lt;&gt;""),HLOOKUP(O$2+$A2483,Sheet2!CA:NN,$B2483,0),"")</f>
        <v/>
      </c>
      <c r="P2483" t="str">
        <f>IF(OR(HLOOKUP(P$2+$A2483,Sheet2!CB:NO,$B2483,0),HLOOKUP(P$2+$A2483,Sheet2!CB:NO,$B2483,0)&lt;&gt;""),HLOOKUP(P$2+$A2483,Sheet2!CB:NO,$B2483,0),"")</f>
        <v/>
      </c>
      <c r="Q2483" t="str">
        <f>IF(OR(HLOOKUP(Q$2+$A2483,Sheet2!CC:NO,$B2483,0),HLOOKUP(Q$2+$A2483,Sheet2!CC:NO,$B2483,0)&lt;&gt;""),HLOOKUP(Q$2+$A2483,Sheet2!CC:NO,$B2483,0),"")</f>
        <v/>
      </c>
    </row>
    <row r="2484" spans="1:17" x14ac:dyDescent="0.25">
      <c r="A2484" s="64">
        <f t="shared" si="307"/>
        <v>0</v>
      </c>
      <c r="B2484" s="64">
        <f t="shared" si="308"/>
        <v>253</v>
      </c>
      <c r="C2484" s="64">
        <f t="shared" si="309"/>
        <v>1</v>
      </c>
      <c r="D2484" s="64">
        <f t="shared" si="310"/>
        <v>249</v>
      </c>
      <c r="E2484" s="64">
        <f t="shared" si="311"/>
        <v>1241</v>
      </c>
      <c r="F2484" s="64" t="str">
        <f t="shared" si="304"/>
        <v/>
      </c>
      <c r="G2484" s="64" t="str">
        <f t="shared" si="305"/>
        <v/>
      </c>
      <c r="H2484" s="64" t="str">
        <f t="shared" si="306"/>
        <v/>
      </c>
      <c r="I2484" s="80" t="str">
        <f>IFERROR(VLOOKUP(D2484,Sheet2!A:B,2,0),"")</f>
        <v/>
      </c>
      <c r="J2484" s="64" t="str">
        <f>IFERROR(IF(I2484&lt;&gt;"",VLOOKUP(I2484,Sheet2!B:C,2,0),""),"")</f>
        <v/>
      </c>
      <c r="K2484" s="64" t="str">
        <f>IFERROR( IF(I2484&lt;&gt;"", HLOOKUP(L$2+$A2484,Sheet2!BX:NK,2,0),""),"")</f>
        <v/>
      </c>
      <c r="L2484" t="str">
        <f>IF(OR(HLOOKUP(L$2+$A2484,Sheet2!BX:NK,$B2484,0),HLOOKUP(L$2+$A2484,Sheet2!BX:NK,$B2484,0)&lt;&gt;""),HLOOKUP(L$2+$A2484,Sheet2!BX:NK,$B2484,0),"")</f>
        <v/>
      </c>
      <c r="M2484" t="str">
        <f>IF(OR(HLOOKUP(M$2+$A2484,Sheet2!BY:NL,$B2484,0),HLOOKUP(M$2+$A2484,Sheet2!BY:NL,$B2484,0)&lt;&gt;""),HLOOKUP(M$2+$A2484,Sheet2!BY:NL,$B2484,0),"")</f>
        <v/>
      </c>
      <c r="N2484" t="str">
        <f>IF(OR(HLOOKUP(N$2+$A2484,Sheet2!BZ:NM,$B2484,0),HLOOKUP(N$2+$A2484,Sheet2!BZ:NM,$B2484,0)&lt;&gt;""),HLOOKUP(N$2+$A2484,Sheet2!BZ:NM,$B2484,0),"")</f>
        <v/>
      </c>
      <c r="O2484" t="str">
        <f>IF(OR(HLOOKUP(O$2+$A2484,Sheet2!CA:NN,$B2484,0),HLOOKUP(O$2+$A2484,Sheet2!CA:NN,$B2484,0)&lt;&gt;""),HLOOKUP(O$2+$A2484,Sheet2!CA:NN,$B2484,0),"")</f>
        <v/>
      </c>
      <c r="P2484" t="str">
        <f>IF(OR(HLOOKUP(P$2+$A2484,Sheet2!CB:NO,$B2484,0),HLOOKUP(P$2+$A2484,Sheet2!CB:NO,$B2484,0)&lt;&gt;""),HLOOKUP(P$2+$A2484,Sheet2!CB:NO,$B2484,0),"")</f>
        <v/>
      </c>
      <c r="Q2484" t="str">
        <f>IF(OR(HLOOKUP(Q$2+$A2484,Sheet2!CC:NO,$B2484,0),HLOOKUP(Q$2+$A2484,Sheet2!CC:NO,$B2484,0)&lt;&gt;""),HLOOKUP(Q$2+$A2484,Sheet2!CC:NO,$B2484,0),"")</f>
        <v/>
      </c>
    </row>
    <row r="2485" spans="1:17" x14ac:dyDescent="0.25">
      <c r="A2485" s="64">
        <f t="shared" si="307"/>
        <v>6</v>
      </c>
      <c r="B2485" s="64">
        <f t="shared" si="308"/>
        <v>253</v>
      </c>
      <c r="C2485" s="64">
        <f t="shared" si="309"/>
        <v>2</v>
      </c>
      <c r="D2485" s="64">
        <f t="shared" si="310"/>
        <v>249</v>
      </c>
      <c r="E2485" s="64">
        <f t="shared" si="311"/>
        <v>1241</v>
      </c>
      <c r="F2485" s="64" t="str">
        <f t="shared" si="304"/>
        <v/>
      </c>
      <c r="G2485" s="64" t="str">
        <f t="shared" si="305"/>
        <v/>
      </c>
      <c r="H2485" s="64" t="str">
        <f t="shared" si="306"/>
        <v/>
      </c>
      <c r="I2485" s="80" t="str">
        <f>IFERROR(VLOOKUP(D2485,Sheet2!A:B,2,0),"")</f>
        <v/>
      </c>
      <c r="J2485" s="64" t="str">
        <f>IFERROR(IF(I2485&lt;&gt;"",VLOOKUP(I2485,Sheet2!B:C,2,0),""),"")</f>
        <v/>
      </c>
      <c r="K2485" s="64" t="str">
        <f>IFERROR( IF(I2485&lt;&gt;"", HLOOKUP(L$2+$A2485,Sheet2!BX:NK,2,0),""),"")</f>
        <v/>
      </c>
      <c r="L2485" t="str">
        <f>IF(OR(HLOOKUP(L$2+$A2485,Sheet2!BX:NK,$B2485,0),HLOOKUP(L$2+$A2485,Sheet2!BX:NK,$B2485,0)&lt;&gt;""),HLOOKUP(L$2+$A2485,Sheet2!BX:NK,$B2485,0),"")</f>
        <v/>
      </c>
      <c r="M2485" t="str">
        <f>IF(OR(HLOOKUP(M$2+$A2485,Sheet2!BY:NL,$B2485,0),HLOOKUP(M$2+$A2485,Sheet2!BY:NL,$B2485,0)&lt;&gt;""),HLOOKUP(M$2+$A2485,Sheet2!BY:NL,$B2485,0),"")</f>
        <v/>
      </c>
      <c r="N2485" t="str">
        <f>IF(OR(HLOOKUP(N$2+$A2485,Sheet2!BZ:NM,$B2485,0),HLOOKUP(N$2+$A2485,Sheet2!BZ:NM,$B2485,0)&lt;&gt;""),HLOOKUP(N$2+$A2485,Sheet2!BZ:NM,$B2485,0),"")</f>
        <v/>
      </c>
      <c r="O2485" t="str">
        <f>IF(OR(HLOOKUP(O$2+$A2485,Sheet2!CA:NN,$B2485,0),HLOOKUP(O$2+$A2485,Sheet2!CA:NN,$B2485,0)&lt;&gt;""),HLOOKUP(O$2+$A2485,Sheet2!CA:NN,$B2485,0),"")</f>
        <v/>
      </c>
      <c r="P2485" t="str">
        <f>IF(OR(HLOOKUP(P$2+$A2485,Sheet2!CB:NO,$B2485,0),HLOOKUP(P$2+$A2485,Sheet2!CB:NO,$B2485,0)&lt;&gt;""),HLOOKUP(P$2+$A2485,Sheet2!CB:NO,$B2485,0),"")</f>
        <v/>
      </c>
      <c r="Q2485" t="str">
        <f>IF(OR(HLOOKUP(Q$2+$A2485,Sheet2!CC:NO,$B2485,0),HLOOKUP(Q$2+$A2485,Sheet2!CC:NO,$B2485,0)&lt;&gt;""),HLOOKUP(Q$2+$A2485,Sheet2!CC:NO,$B2485,0),"")</f>
        <v/>
      </c>
    </row>
    <row r="2486" spans="1:17" x14ac:dyDescent="0.25">
      <c r="A2486" s="64">
        <f t="shared" si="307"/>
        <v>12</v>
      </c>
      <c r="B2486" s="64">
        <f t="shared" si="308"/>
        <v>253</v>
      </c>
      <c r="C2486" s="64">
        <f t="shared" si="309"/>
        <v>3</v>
      </c>
      <c r="D2486" s="64">
        <f t="shared" si="310"/>
        <v>249</v>
      </c>
      <c r="E2486" s="64">
        <f t="shared" si="311"/>
        <v>1241</v>
      </c>
      <c r="F2486" s="64" t="str">
        <f t="shared" si="304"/>
        <v/>
      </c>
      <c r="G2486" s="64" t="str">
        <f t="shared" si="305"/>
        <v/>
      </c>
      <c r="H2486" s="64" t="str">
        <f t="shared" si="306"/>
        <v/>
      </c>
      <c r="I2486" s="80" t="str">
        <f>IFERROR(VLOOKUP(D2486,Sheet2!A:B,2,0),"")</f>
        <v/>
      </c>
      <c r="J2486" s="64" t="str">
        <f>IFERROR(IF(I2486&lt;&gt;"",VLOOKUP(I2486,Sheet2!B:C,2,0),""),"")</f>
        <v/>
      </c>
      <c r="K2486" s="64" t="str">
        <f>IFERROR( IF(I2486&lt;&gt;"", HLOOKUP(L$2+$A2486,Sheet2!BX:NK,2,0),""),"")</f>
        <v/>
      </c>
      <c r="L2486" t="str">
        <f>IF(OR(HLOOKUP(L$2+$A2486,Sheet2!BX:NK,$B2486,0),HLOOKUP(L$2+$A2486,Sheet2!BX:NK,$B2486,0)&lt;&gt;""),HLOOKUP(L$2+$A2486,Sheet2!BX:NK,$B2486,0),"")</f>
        <v/>
      </c>
      <c r="M2486" t="str">
        <f>IF(OR(HLOOKUP(M$2+$A2486,Sheet2!BY:NL,$B2486,0),HLOOKUP(M$2+$A2486,Sheet2!BY:NL,$B2486,0)&lt;&gt;""),HLOOKUP(M$2+$A2486,Sheet2!BY:NL,$B2486,0),"")</f>
        <v/>
      </c>
      <c r="N2486" t="str">
        <f>IF(OR(HLOOKUP(N$2+$A2486,Sheet2!BZ:NM,$B2486,0),HLOOKUP(N$2+$A2486,Sheet2!BZ:NM,$B2486,0)&lt;&gt;""),HLOOKUP(N$2+$A2486,Sheet2!BZ:NM,$B2486,0),"")</f>
        <v/>
      </c>
      <c r="O2486" t="str">
        <f>IF(OR(HLOOKUP(O$2+$A2486,Sheet2!CA:NN,$B2486,0),HLOOKUP(O$2+$A2486,Sheet2!CA:NN,$B2486,0)&lt;&gt;""),HLOOKUP(O$2+$A2486,Sheet2!CA:NN,$B2486,0),"")</f>
        <v/>
      </c>
      <c r="P2486" t="str">
        <f>IF(OR(HLOOKUP(P$2+$A2486,Sheet2!CB:NO,$B2486,0),HLOOKUP(P$2+$A2486,Sheet2!CB:NO,$B2486,0)&lt;&gt;""),HLOOKUP(P$2+$A2486,Sheet2!CB:NO,$B2486,0),"")</f>
        <v/>
      </c>
      <c r="Q2486" t="str">
        <f>IF(OR(HLOOKUP(Q$2+$A2486,Sheet2!CC:NO,$B2486,0),HLOOKUP(Q$2+$A2486,Sheet2!CC:NO,$B2486,0)&lt;&gt;""),HLOOKUP(Q$2+$A2486,Sheet2!CC:NO,$B2486,0),"")</f>
        <v/>
      </c>
    </row>
    <row r="2487" spans="1:17" x14ac:dyDescent="0.25">
      <c r="A2487" s="64">
        <f t="shared" si="307"/>
        <v>18</v>
      </c>
      <c r="B2487" s="64">
        <f t="shared" si="308"/>
        <v>253</v>
      </c>
      <c r="C2487" s="64">
        <f t="shared" si="309"/>
        <v>4</v>
      </c>
      <c r="D2487" s="64">
        <f t="shared" si="310"/>
        <v>249</v>
      </c>
      <c r="E2487" s="64">
        <f t="shared" si="311"/>
        <v>1241</v>
      </c>
      <c r="F2487" s="64" t="str">
        <f t="shared" si="304"/>
        <v/>
      </c>
      <c r="G2487" s="64" t="str">
        <f t="shared" si="305"/>
        <v/>
      </c>
      <c r="H2487" s="64" t="str">
        <f t="shared" si="306"/>
        <v/>
      </c>
      <c r="I2487" s="80" t="str">
        <f>IFERROR(VLOOKUP(D2487,Sheet2!A:B,2,0),"")</f>
        <v/>
      </c>
      <c r="J2487" s="64" t="str">
        <f>IFERROR(IF(I2487&lt;&gt;"",VLOOKUP(I2487,Sheet2!B:C,2,0),""),"")</f>
        <v/>
      </c>
      <c r="K2487" s="64" t="str">
        <f>IFERROR( IF(I2487&lt;&gt;"", HLOOKUP(L$2+$A2487,Sheet2!BX:NK,2,0),""),"")</f>
        <v/>
      </c>
      <c r="L2487" t="str">
        <f>IF(OR(HLOOKUP(L$2+$A2487,Sheet2!BX:NK,$B2487,0),HLOOKUP(L$2+$A2487,Sheet2!BX:NK,$B2487,0)&lt;&gt;""),HLOOKUP(L$2+$A2487,Sheet2!BX:NK,$B2487,0),"")</f>
        <v/>
      </c>
      <c r="M2487" t="str">
        <f>IF(OR(HLOOKUP(M$2+$A2487,Sheet2!BY:NL,$B2487,0),HLOOKUP(M$2+$A2487,Sheet2!BY:NL,$B2487,0)&lt;&gt;""),HLOOKUP(M$2+$A2487,Sheet2!BY:NL,$B2487,0),"")</f>
        <v/>
      </c>
      <c r="N2487" t="str">
        <f>IF(OR(HLOOKUP(N$2+$A2487,Sheet2!BZ:NM,$B2487,0),HLOOKUP(N$2+$A2487,Sheet2!BZ:NM,$B2487,0)&lt;&gt;""),HLOOKUP(N$2+$A2487,Sheet2!BZ:NM,$B2487,0),"")</f>
        <v/>
      </c>
      <c r="O2487" t="str">
        <f>IF(OR(HLOOKUP(O$2+$A2487,Sheet2!CA:NN,$B2487,0),HLOOKUP(O$2+$A2487,Sheet2!CA:NN,$B2487,0)&lt;&gt;""),HLOOKUP(O$2+$A2487,Sheet2!CA:NN,$B2487,0),"")</f>
        <v/>
      </c>
      <c r="P2487" t="str">
        <f>IF(OR(HLOOKUP(P$2+$A2487,Sheet2!CB:NO,$B2487,0),HLOOKUP(P$2+$A2487,Sheet2!CB:NO,$B2487,0)&lt;&gt;""),HLOOKUP(P$2+$A2487,Sheet2!CB:NO,$B2487,0),"")</f>
        <v/>
      </c>
      <c r="Q2487" t="str">
        <f>IF(OR(HLOOKUP(Q$2+$A2487,Sheet2!CC:NO,$B2487,0),HLOOKUP(Q$2+$A2487,Sheet2!CC:NO,$B2487,0)&lt;&gt;""),HLOOKUP(Q$2+$A2487,Sheet2!CC:NO,$B2487,0),"")</f>
        <v/>
      </c>
    </row>
    <row r="2488" spans="1:17" x14ac:dyDescent="0.25">
      <c r="A2488" s="64">
        <f t="shared" si="307"/>
        <v>24</v>
      </c>
      <c r="B2488" s="64">
        <f t="shared" si="308"/>
        <v>253</v>
      </c>
      <c r="C2488" s="64">
        <f t="shared" si="309"/>
        <v>5</v>
      </c>
      <c r="D2488" s="64">
        <f t="shared" si="310"/>
        <v>249</v>
      </c>
      <c r="E2488" s="64">
        <f t="shared" si="311"/>
        <v>1241</v>
      </c>
      <c r="F2488" s="64" t="str">
        <f t="shared" si="304"/>
        <v/>
      </c>
      <c r="G2488" s="64" t="str">
        <f t="shared" si="305"/>
        <v/>
      </c>
      <c r="H2488" s="64" t="str">
        <f t="shared" si="306"/>
        <v/>
      </c>
      <c r="I2488" s="80" t="str">
        <f>IFERROR(VLOOKUP(D2488,Sheet2!A:B,2,0),"")</f>
        <v/>
      </c>
      <c r="J2488" s="64" t="str">
        <f>IFERROR(IF(I2488&lt;&gt;"",VLOOKUP(I2488,Sheet2!B:C,2,0),""),"")</f>
        <v/>
      </c>
      <c r="K2488" s="64" t="str">
        <f>IFERROR( IF(I2488&lt;&gt;"", HLOOKUP(L$2+$A2488,Sheet2!BX:NK,2,0),""),"")</f>
        <v/>
      </c>
      <c r="L2488" t="str">
        <f>IF(OR(HLOOKUP(L$2+$A2488,Sheet2!BX:NK,$B2488,0),HLOOKUP(L$2+$A2488,Sheet2!BX:NK,$B2488,0)&lt;&gt;""),HLOOKUP(L$2+$A2488,Sheet2!BX:NK,$B2488,0),"")</f>
        <v/>
      </c>
      <c r="M2488" t="str">
        <f>IF(OR(HLOOKUP(M$2+$A2488,Sheet2!BY:NL,$B2488,0),HLOOKUP(M$2+$A2488,Sheet2!BY:NL,$B2488,0)&lt;&gt;""),HLOOKUP(M$2+$A2488,Sheet2!BY:NL,$B2488,0),"")</f>
        <v/>
      </c>
      <c r="N2488" t="str">
        <f>IF(OR(HLOOKUP(N$2+$A2488,Sheet2!BZ:NM,$B2488,0),HLOOKUP(N$2+$A2488,Sheet2!BZ:NM,$B2488,0)&lt;&gt;""),HLOOKUP(N$2+$A2488,Sheet2!BZ:NM,$B2488,0),"")</f>
        <v/>
      </c>
      <c r="O2488" t="str">
        <f>IF(OR(HLOOKUP(O$2+$A2488,Sheet2!CA:NN,$B2488,0),HLOOKUP(O$2+$A2488,Sheet2!CA:NN,$B2488,0)&lt;&gt;""),HLOOKUP(O$2+$A2488,Sheet2!CA:NN,$B2488,0),"")</f>
        <v/>
      </c>
      <c r="P2488" t="str">
        <f>IF(OR(HLOOKUP(P$2+$A2488,Sheet2!CB:NO,$B2488,0),HLOOKUP(P$2+$A2488,Sheet2!CB:NO,$B2488,0)&lt;&gt;""),HLOOKUP(P$2+$A2488,Sheet2!CB:NO,$B2488,0),"")</f>
        <v/>
      </c>
      <c r="Q2488" t="str">
        <f>IF(OR(HLOOKUP(Q$2+$A2488,Sheet2!CC:NO,$B2488,0),HLOOKUP(Q$2+$A2488,Sheet2!CC:NO,$B2488,0)&lt;&gt;""),HLOOKUP(Q$2+$A2488,Sheet2!CC:NO,$B2488,0),"")</f>
        <v/>
      </c>
    </row>
    <row r="2489" spans="1:17" x14ac:dyDescent="0.25">
      <c r="A2489" s="64">
        <f t="shared" si="307"/>
        <v>30</v>
      </c>
      <c r="B2489" s="64">
        <f t="shared" si="308"/>
        <v>253</v>
      </c>
      <c r="C2489" s="64">
        <f t="shared" si="309"/>
        <v>6</v>
      </c>
      <c r="D2489" s="64">
        <f t="shared" si="310"/>
        <v>249</v>
      </c>
      <c r="E2489" s="64">
        <f t="shared" si="311"/>
        <v>1241</v>
      </c>
      <c r="F2489" s="64" t="str">
        <f t="shared" si="304"/>
        <v/>
      </c>
      <c r="G2489" s="64" t="str">
        <f t="shared" si="305"/>
        <v/>
      </c>
      <c r="H2489" s="64" t="str">
        <f t="shared" si="306"/>
        <v/>
      </c>
      <c r="I2489" s="80" t="str">
        <f>IFERROR(VLOOKUP(D2489,Sheet2!A:B,2,0),"")</f>
        <v/>
      </c>
      <c r="J2489" s="64" t="str">
        <f>IFERROR(IF(I2489&lt;&gt;"",VLOOKUP(I2489,Sheet2!B:C,2,0),""),"")</f>
        <v/>
      </c>
      <c r="K2489" s="64" t="str">
        <f>IFERROR( IF(I2489&lt;&gt;"", HLOOKUP(L$2+$A2489,Sheet2!BX:NK,2,0),""),"")</f>
        <v/>
      </c>
      <c r="L2489" t="str">
        <f>IF(OR(HLOOKUP(L$2+$A2489,Sheet2!BX:NK,$B2489,0),HLOOKUP(L$2+$A2489,Sheet2!BX:NK,$B2489,0)&lt;&gt;""),HLOOKUP(L$2+$A2489,Sheet2!BX:NK,$B2489,0),"")</f>
        <v/>
      </c>
      <c r="M2489" t="str">
        <f>IF(OR(HLOOKUP(M$2+$A2489,Sheet2!BY:NL,$B2489,0),HLOOKUP(M$2+$A2489,Sheet2!BY:NL,$B2489,0)&lt;&gt;""),HLOOKUP(M$2+$A2489,Sheet2!BY:NL,$B2489,0),"")</f>
        <v/>
      </c>
      <c r="N2489" t="str">
        <f>IF(OR(HLOOKUP(N$2+$A2489,Sheet2!BZ:NM,$B2489,0),HLOOKUP(N$2+$A2489,Sheet2!BZ:NM,$B2489,0)&lt;&gt;""),HLOOKUP(N$2+$A2489,Sheet2!BZ:NM,$B2489,0),"")</f>
        <v/>
      </c>
      <c r="O2489" t="str">
        <f>IF(OR(HLOOKUP(O$2+$A2489,Sheet2!CA:NN,$B2489,0),HLOOKUP(O$2+$A2489,Sheet2!CA:NN,$B2489,0)&lt;&gt;""),HLOOKUP(O$2+$A2489,Sheet2!CA:NN,$B2489,0),"")</f>
        <v/>
      </c>
      <c r="P2489" t="str">
        <f>IF(OR(HLOOKUP(P$2+$A2489,Sheet2!CB:NO,$B2489,0),HLOOKUP(P$2+$A2489,Sheet2!CB:NO,$B2489,0)&lt;&gt;""),HLOOKUP(P$2+$A2489,Sheet2!CB:NO,$B2489,0),"")</f>
        <v/>
      </c>
      <c r="Q2489" t="str">
        <f>IF(OR(HLOOKUP(Q$2+$A2489,Sheet2!CC:NO,$B2489,0),HLOOKUP(Q$2+$A2489,Sheet2!CC:NO,$B2489,0)&lt;&gt;""),HLOOKUP(Q$2+$A2489,Sheet2!CC:NO,$B2489,0),"")</f>
        <v/>
      </c>
    </row>
    <row r="2490" spans="1:17" x14ac:dyDescent="0.25">
      <c r="A2490" s="64">
        <f t="shared" si="307"/>
        <v>36</v>
      </c>
      <c r="B2490" s="64">
        <f t="shared" si="308"/>
        <v>253</v>
      </c>
      <c r="C2490" s="64">
        <f t="shared" si="309"/>
        <v>7</v>
      </c>
      <c r="D2490" s="64">
        <f t="shared" si="310"/>
        <v>249</v>
      </c>
      <c r="E2490" s="64">
        <f t="shared" si="311"/>
        <v>1241</v>
      </c>
      <c r="F2490" s="64" t="str">
        <f t="shared" si="304"/>
        <v/>
      </c>
      <c r="G2490" s="64" t="str">
        <f t="shared" si="305"/>
        <v/>
      </c>
      <c r="H2490" s="64" t="str">
        <f t="shared" si="306"/>
        <v/>
      </c>
      <c r="I2490" s="80" t="str">
        <f>IFERROR(VLOOKUP(D2490,Sheet2!A:B,2,0),"")</f>
        <v/>
      </c>
      <c r="J2490" s="64" t="str">
        <f>IFERROR(IF(I2490&lt;&gt;"",VLOOKUP(I2490,Sheet2!B:C,2,0),""),"")</f>
        <v/>
      </c>
      <c r="K2490" s="64" t="str">
        <f>IFERROR( IF(I2490&lt;&gt;"", HLOOKUP(L$2+$A2490,Sheet2!BX:NK,2,0),""),"")</f>
        <v/>
      </c>
      <c r="L2490" t="str">
        <f>IF(OR(HLOOKUP(L$2+$A2490,Sheet2!BX:NK,$B2490,0),HLOOKUP(L$2+$A2490,Sheet2!BX:NK,$B2490,0)&lt;&gt;""),HLOOKUP(L$2+$A2490,Sheet2!BX:NK,$B2490,0),"")</f>
        <v/>
      </c>
      <c r="M2490" t="str">
        <f>IF(OR(HLOOKUP(M$2+$A2490,Sheet2!BY:NL,$B2490,0),HLOOKUP(M$2+$A2490,Sheet2!BY:NL,$B2490,0)&lt;&gt;""),HLOOKUP(M$2+$A2490,Sheet2!BY:NL,$B2490,0),"")</f>
        <v/>
      </c>
      <c r="N2490" t="str">
        <f>IF(OR(HLOOKUP(N$2+$A2490,Sheet2!BZ:NM,$B2490,0),HLOOKUP(N$2+$A2490,Sheet2!BZ:NM,$B2490,0)&lt;&gt;""),HLOOKUP(N$2+$A2490,Sheet2!BZ:NM,$B2490,0),"")</f>
        <v/>
      </c>
      <c r="O2490" t="str">
        <f>IF(OR(HLOOKUP(O$2+$A2490,Sheet2!CA:NN,$B2490,0),HLOOKUP(O$2+$A2490,Sheet2!CA:NN,$B2490,0)&lt;&gt;""),HLOOKUP(O$2+$A2490,Sheet2!CA:NN,$B2490,0),"")</f>
        <v/>
      </c>
      <c r="P2490" t="str">
        <f>IF(OR(HLOOKUP(P$2+$A2490,Sheet2!CB:NO,$B2490,0),HLOOKUP(P$2+$A2490,Sheet2!CB:NO,$B2490,0)&lt;&gt;""),HLOOKUP(P$2+$A2490,Sheet2!CB:NO,$B2490,0),"")</f>
        <v/>
      </c>
      <c r="Q2490" t="str">
        <f>IF(OR(HLOOKUP(Q$2+$A2490,Sheet2!CC:NO,$B2490,0),HLOOKUP(Q$2+$A2490,Sheet2!CC:NO,$B2490,0)&lt;&gt;""),HLOOKUP(Q$2+$A2490,Sheet2!CC:NO,$B2490,0),"")</f>
        <v/>
      </c>
    </row>
    <row r="2491" spans="1:17" x14ac:dyDescent="0.25">
      <c r="A2491" s="64">
        <f t="shared" si="307"/>
        <v>42</v>
      </c>
      <c r="B2491" s="64">
        <f t="shared" si="308"/>
        <v>253</v>
      </c>
      <c r="C2491" s="64">
        <f t="shared" si="309"/>
        <v>8</v>
      </c>
      <c r="D2491" s="64">
        <f t="shared" si="310"/>
        <v>249</v>
      </c>
      <c r="E2491" s="64">
        <f t="shared" si="311"/>
        <v>1241</v>
      </c>
      <c r="F2491" s="64" t="str">
        <f t="shared" si="304"/>
        <v/>
      </c>
      <c r="G2491" s="64" t="str">
        <f t="shared" si="305"/>
        <v/>
      </c>
      <c r="H2491" s="64" t="str">
        <f t="shared" si="306"/>
        <v/>
      </c>
      <c r="I2491" s="80" t="str">
        <f>IFERROR(VLOOKUP(D2491,Sheet2!A:B,2,0),"")</f>
        <v/>
      </c>
      <c r="J2491" s="64" t="str">
        <f>IFERROR(IF(I2491&lt;&gt;"",VLOOKUP(I2491,Sheet2!B:C,2,0),""),"")</f>
        <v/>
      </c>
      <c r="K2491" s="64" t="str">
        <f>IFERROR( IF(I2491&lt;&gt;"", HLOOKUP(L$2+$A2491,Sheet2!BX:NK,2,0),""),"")</f>
        <v/>
      </c>
      <c r="L2491" t="str">
        <f>IF(OR(HLOOKUP(L$2+$A2491,Sheet2!BX:NK,$B2491,0),HLOOKUP(L$2+$A2491,Sheet2!BX:NK,$B2491,0)&lt;&gt;""),HLOOKUP(L$2+$A2491,Sheet2!BX:NK,$B2491,0),"")</f>
        <v/>
      </c>
      <c r="M2491" t="str">
        <f>IF(OR(HLOOKUP(M$2+$A2491,Sheet2!BY:NL,$B2491,0),HLOOKUP(M$2+$A2491,Sheet2!BY:NL,$B2491,0)&lt;&gt;""),HLOOKUP(M$2+$A2491,Sheet2!BY:NL,$B2491,0),"")</f>
        <v/>
      </c>
      <c r="N2491" t="str">
        <f>IF(OR(HLOOKUP(N$2+$A2491,Sheet2!BZ:NM,$B2491,0),HLOOKUP(N$2+$A2491,Sheet2!BZ:NM,$B2491,0)&lt;&gt;""),HLOOKUP(N$2+$A2491,Sheet2!BZ:NM,$B2491,0),"")</f>
        <v/>
      </c>
      <c r="O2491" t="str">
        <f>IF(OR(HLOOKUP(O$2+$A2491,Sheet2!CA:NN,$B2491,0),HLOOKUP(O$2+$A2491,Sheet2!CA:NN,$B2491,0)&lt;&gt;""),HLOOKUP(O$2+$A2491,Sheet2!CA:NN,$B2491,0),"")</f>
        <v/>
      </c>
      <c r="P2491" t="str">
        <f>IF(OR(HLOOKUP(P$2+$A2491,Sheet2!CB:NO,$B2491,0),HLOOKUP(P$2+$A2491,Sheet2!CB:NO,$B2491,0)&lt;&gt;""),HLOOKUP(P$2+$A2491,Sheet2!CB:NO,$B2491,0),"")</f>
        <v/>
      </c>
      <c r="Q2491" t="str">
        <f>IF(OR(HLOOKUP(Q$2+$A2491,Sheet2!CC:NO,$B2491,0),HLOOKUP(Q$2+$A2491,Sheet2!CC:NO,$B2491,0)&lt;&gt;""),HLOOKUP(Q$2+$A2491,Sheet2!CC:NO,$B2491,0),"")</f>
        <v/>
      </c>
    </row>
    <row r="2492" spans="1:17" x14ac:dyDescent="0.25">
      <c r="A2492" s="64">
        <f t="shared" si="307"/>
        <v>48</v>
      </c>
      <c r="B2492" s="64">
        <f t="shared" si="308"/>
        <v>253</v>
      </c>
      <c r="C2492" s="64">
        <f t="shared" si="309"/>
        <v>9</v>
      </c>
      <c r="D2492" s="64">
        <f t="shared" si="310"/>
        <v>249</v>
      </c>
      <c r="E2492" s="64">
        <f t="shared" si="311"/>
        <v>1241</v>
      </c>
      <c r="F2492" s="64" t="str">
        <f t="shared" si="304"/>
        <v/>
      </c>
      <c r="G2492" s="64" t="str">
        <f t="shared" si="305"/>
        <v/>
      </c>
      <c r="H2492" s="64" t="str">
        <f t="shared" si="306"/>
        <v/>
      </c>
      <c r="I2492" s="80" t="str">
        <f>IFERROR(VLOOKUP(D2492,Sheet2!A:B,2,0),"")</f>
        <v/>
      </c>
      <c r="J2492" s="64" t="str">
        <f>IFERROR(IF(I2492&lt;&gt;"",VLOOKUP(I2492,Sheet2!B:C,2,0),""),"")</f>
        <v/>
      </c>
      <c r="K2492" s="64" t="str">
        <f>IFERROR( IF(I2492&lt;&gt;"", HLOOKUP(L$2+$A2492,Sheet2!BX:NK,2,0),""),"")</f>
        <v/>
      </c>
      <c r="L2492" t="str">
        <f>IF(OR(HLOOKUP(L$2+$A2492,Sheet2!BX:NK,$B2492,0),HLOOKUP(L$2+$A2492,Sheet2!BX:NK,$B2492,0)&lt;&gt;""),HLOOKUP(L$2+$A2492,Sheet2!BX:NK,$B2492,0),"")</f>
        <v/>
      </c>
      <c r="M2492" t="str">
        <f>IF(OR(HLOOKUP(M$2+$A2492,Sheet2!BY:NL,$B2492,0),HLOOKUP(M$2+$A2492,Sheet2!BY:NL,$B2492,0)&lt;&gt;""),HLOOKUP(M$2+$A2492,Sheet2!BY:NL,$B2492,0),"")</f>
        <v/>
      </c>
      <c r="N2492" t="str">
        <f>IF(OR(HLOOKUP(N$2+$A2492,Sheet2!BZ:NM,$B2492,0),HLOOKUP(N$2+$A2492,Sheet2!BZ:NM,$B2492,0)&lt;&gt;""),HLOOKUP(N$2+$A2492,Sheet2!BZ:NM,$B2492,0),"")</f>
        <v/>
      </c>
      <c r="O2492" t="str">
        <f>IF(OR(HLOOKUP(O$2+$A2492,Sheet2!CA:NN,$B2492,0),HLOOKUP(O$2+$A2492,Sheet2!CA:NN,$B2492,0)&lt;&gt;""),HLOOKUP(O$2+$A2492,Sheet2!CA:NN,$B2492,0),"")</f>
        <v/>
      </c>
      <c r="P2492" t="str">
        <f>IF(OR(HLOOKUP(P$2+$A2492,Sheet2!CB:NO,$B2492,0),HLOOKUP(P$2+$A2492,Sheet2!CB:NO,$B2492,0)&lt;&gt;""),HLOOKUP(P$2+$A2492,Sheet2!CB:NO,$B2492,0),"")</f>
        <v/>
      </c>
      <c r="Q2492" t="str">
        <f>IF(OR(HLOOKUP(Q$2+$A2492,Sheet2!CC:NO,$B2492,0),HLOOKUP(Q$2+$A2492,Sheet2!CC:NO,$B2492,0)&lt;&gt;""),HLOOKUP(Q$2+$A2492,Sheet2!CC:NO,$B2492,0),"")</f>
        <v/>
      </c>
    </row>
    <row r="2493" spans="1:17" x14ac:dyDescent="0.25">
      <c r="A2493" s="64">
        <f t="shared" si="307"/>
        <v>54</v>
      </c>
      <c r="B2493" s="64">
        <f t="shared" si="308"/>
        <v>253</v>
      </c>
      <c r="C2493" s="64">
        <f t="shared" si="309"/>
        <v>10</v>
      </c>
      <c r="D2493" s="64">
        <f t="shared" si="310"/>
        <v>249</v>
      </c>
      <c r="E2493" s="64">
        <f t="shared" si="311"/>
        <v>1241</v>
      </c>
      <c r="F2493" s="64" t="str">
        <f t="shared" si="304"/>
        <v/>
      </c>
      <c r="G2493" s="64" t="str">
        <f t="shared" si="305"/>
        <v/>
      </c>
      <c r="H2493" s="64" t="str">
        <f t="shared" si="306"/>
        <v/>
      </c>
      <c r="I2493" s="80" t="str">
        <f>IFERROR(VLOOKUP(D2493,Sheet2!A:B,2,0),"")</f>
        <v/>
      </c>
      <c r="J2493" s="64" t="str">
        <f>IFERROR(IF(I2493&lt;&gt;"",VLOOKUP(I2493,Sheet2!B:C,2,0),""),"")</f>
        <v/>
      </c>
      <c r="K2493" s="64" t="str">
        <f>IFERROR( IF(I2493&lt;&gt;"", HLOOKUP(L$2+$A2493,Sheet2!BX:NK,2,0),""),"")</f>
        <v/>
      </c>
      <c r="L2493" t="str">
        <f>IF(OR(HLOOKUP(L$2+$A2493,Sheet2!BX:NK,$B2493,0),HLOOKUP(L$2+$A2493,Sheet2!BX:NK,$B2493,0)&lt;&gt;""),HLOOKUP(L$2+$A2493,Sheet2!BX:NK,$B2493,0),"")</f>
        <v/>
      </c>
      <c r="M2493" t="str">
        <f>IF(OR(HLOOKUP(M$2+$A2493,Sheet2!BY:NL,$B2493,0),HLOOKUP(M$2+$A2493,Sheet2!BY:NL,$B2493,0)&lt;&gt;""),HLOOKUP(M$2+$A2493,Sheet2!BY:NL,$B2493,0),"")</f>
        <v/>
      </c>
      <c r="N2493" t="str">
        <f>IF(OR(HLOOKUP(N$2+$A2493,Sheet2!BZ:NM,$B2493,0),HLOOKUP(N$2+$A2493,Sheet2!BZ:NM,$B2493,0)&lt;&gt;""),HLOOKUP(N$2+$A2493,Sheet2!BZ:NM,$B2493,0),"")</f>
        <v/>
      </c>
      <c r="O2493" t="str">
        <f>IF(OR(HLOOKUP(O$2+$A2493,Sheet2!CA:NN,$B2493,0),HLOOKUP(O$2+$A2493,Sheet2!CA:NN,$B2493,0)&lt;&gt;""),HLOOKUP(O$2+$A2493,Sheet2!CA:NN,$B2493,0),"")</f>
        <v/>
      </c>
      <c r="P2493" t="str">
        <f>IF(OR(HLOOKUP(P$2+$A2493,Sheet2!CB:NO,$B2493,0),HLOOKUP(P$2+$A2493,Sheet2!CB:NO,$B2493,0)&lt;&gt;""),HLOOKUP(P$2+$A2493,Sheet2!CB:NO,$B2493,0),"")</f>
        <v/>
      </c>
      <c r="Q2493" t="str">
        <f>IF(OR(HLOOKUP(Q$2+$A2493,Sheet2!CC:NO,$B2493,0),HLOOKUP(Q$2+$A2493,Sheet2!CC:NO,$B2493,0)&lt;&gt;""),HLOOKUP(Q$2+$A2493,Sheet2!CC:NO,$B2493,0),"")</f>
        <v/>
      </c>
    </row>
    <row r="2494" spans="1:17" x14ac:dyDescent="0.25">
      <c r="A2494" s="64">
        <f t="shared" si="307"/>
        <v>0</v>
      </c>
      <c r="B2494" s="64">
        <f t="shared" si="308"/>
        <v>254</v>
      </c>
      <c r="C2494" s="64">
        <f t="shared" si="309"/>
        <v>1</v>
      </c>
      <c r="D2494" s="64">
        <f t="shared" si="310"/>
        <v>250</v>
      </c>
      <c r="E2494" s="64">
        <f t="shared" si="311"/>
        <v>1246</v>
      </c>
      <c r="F2494" s="64" t="str">
        <f t="shared" si="304"/>
        <v/>
      </c>
      <c r="G2494" s="64" t="str">
        <f t="shared" si="305"/>
        <v/>
      </c>
      <c r="H2494" s="64" t="str">
        <f t="shared" si="306"/>
        <v/>
      </c>
      <c r="I2494" s="80" t="str">
        <f>IFERROR(VLOOKUP(D2494,Sheet2!A:B,2,0),"")</f>
        <v/>
      </c>
      <c r="J2494" s="64" t="str">
        <f>IFERROR(IF(I2494&lt;&gt;"",VLOOKUP(I2494,Sheet2!B:C,2,0),""),"")</f>
        <v/>
      </c>
      <c r="K2494" s="64" t="str">
        <f>IFERROR( IF(I2494&lt;&gt;"", HLOOKUP(L$2+$A2494,Sheet2!BX:NK,2,0),""),"")</f>
        <v/>
      </c>
      <c r="L2494" t="str">
        <f>IF(OR(HLOOKUP(L$2+$A2494,Sheet2!BX:NK,$B2494,0),HLOOKUP(L$2+$A2494,Sheet2!BX:NK,$B2494,0)&lt;&gt;""),HLOOKUP(L$2+$A2494,Sheet2!BX:NK,$B2494,0),"")</f>
        <v/>
      </c>
      <c r="M2494" t="str">
        <f>IF(OR(HLOOKUP(M$2+$A2494,Sheet2!BY:NL,$B2494,0),HLOOKUP(M$2+$A2494,Sheet2!BY:NL,$B2494,0)&lt;&gt;""),HLOOKUP(M$2+$A2494,Sheet2!BY:NL,$B2494,0),"")</f>
        <v/>
      </c>
      <c r="N2494" t="str">
        <f>IF(OR(HLOOKUP(N$2+$A2494,Sheet2!BZ:NM,$B2494,0),HLOOKUP(N$2+$A2494,Sheet2!BZ:NM,$B2494,0)&lt;&gt;""),HLOOKUP(N$2+$A2494,Sheet2!BZ:NM,$B2494,0),"")</f>
        <v/>
      </c>
      <c r="O2494" t="str">
        <f>IF(OR(HLOOKUP(O$2+$A2494,Sheet2!CA:NN,$B2494,0),HLOOKUP(O$2+$A2494,Sheet2!CA:NN,$B2494,0)&lt;&gt;""),HLOOKUP(O$2+$A2494,Sheet2!CA:NN,$B2494,0),"")</f>
        <v/>
      </c>
      <c r="P2494" t="str">
        <f>IF(OR(HLOOKUP(P$2+$A2494,Sheet2!CB:NO,$B2494,0),HLOOKUP(P$2+$A2494,Sheet2!CB:NO,$B2494,0)&lt;&gt;""),HLOOKUP(P$2+$A2494,Sheet2!CB:NO,$B2494,0),"")</f>
        <v/>
      </c>
      <c r="Q2494" t="str">
        <f>IF(OR(HLOOKUP(Q$2+$A2494,Sheet2!CC:NO,$B2494,0),HLOOKUP(Q$2+$A2494,Sheet2!CC:NO,$B2494,0)&lt;&gt;""),HLOOKUP(Q$2+$A2494,Sheet2!CC:NO,$B2494,0),"")</f>
        <v/>
      </c>
    </row>
    <row r="2495" spans="1:17" x14ac:dyDescent="0.25">
      <c r="A2495" s="64">
        <f t="shared" si="307"/>
        <v>6</v>
      </c>
      <c r="B2495" s="64">
        <f t="shared" si="308"/>
        <v>254</v>
      </c>
      <c r="C2495" s="64">
        <f t="shared" si="309"/>
        <v>2</v>
      </c>
      <c r="D2495" s="64">
        <f t="shared" si="310"/>
        <v>250</v>
      </c>
      <c r="E2495" s="64">
        <f t="shared" si="311"/>
        <v>1246</v>
      </c>
      <c r="F2495" s="64" t="str">
        <f t="shared" si="304"/>
        <v/>
      </c>
      <c r="G2495" s="64" t="str">
        <f t="shared" si="305"/>
        <v/>
      </c>
      <c r="H2495" s="64" t="str">
        <f t="shared" si="306"/>
        <v/>
      </c>
      <c r="I2495" s="80" t="str">
        <f>IFERROR(VLOOKUP(D2495,Sheet2!A:B,2,0),"")</f>
        <v/>
      </c>
      <c r="J2495" s="64" t="str">
        <f>IFERROR(IF(I2495&lt;&gt;"",VLOOKUP(I2495,Sheet2!B:C,2,0),""),"")</f>
        <v/>
      </c>
      <c r="K2495" s="64" t="str">
        <f>IFERROR( IF(I2495&lt;&gt;"", HLOOKUP(L$2+$A2495,Sheet2!BX:NK,2,0),""),"")</f>
        <v/>
      </c>
      <c r="L2495" t="str">
        <f>IF(OR(HLOOKUP(L$2+$A2495,Sheet2!BX:NK,$B2495,0),HLOOKUP(L$2+$A2495,Sheet2!BX:NK,$B2495,0)&lt;&gt;""),HLOOKUP(L$2+$A2495,Sheet2!BX:NK,$B2495,0),"")</f>
        <v/>
      </c>
      <c r="M2495" t="str">
        <f>IF(OR(HLOOKUP(M$2+$A2495,Sheet2!BY:NL,$B2495,0),HLOOKUP(M$2+$A2495,Sheet2!BY:NL,$B2495,0)&lt;&gt;""),HLOOKUP(M$2+$A2495,Sheet2!BY:NL,$B2495,0),"")</f>
        <v/>
      </c>
      <c r="N2495" t="str">
        <f>IF(OR(HLOOKUP(N$2+$A2495,Sheet2!BZ:NM,$B2495,0),HLOOKUP(N$2+$A2495,Sheet2!BZ:NM,$B2495,0)&lt;&gt;""),HLOOKUP(N$2+$A2495,Sheet2!BZ:NM,$B2495,0),"")</f>
        <v/>
      </c>
      <c r="O2495" t="str">
        <f>IF(OR(HLOOKUP(O$2+$A2495,Sheet2!CA:NN,$B2495,0),HLOOKUP(O$2+$A2495,Sheet2!CA:NN,$B2495,0)&lt;&gt;""),HLOOKUP(O$2+$A2495,Sheet2!CA:NN,$B2495,0),"")</f>
        <v/>
      </c>
      <c r="P2495" t="str">
        <f>IF(OR(HLOOKUP(P$2+$A2495,Sheet2!CB:NO,$B2495,0),HLOOKUP(P$2+$A2495,Sheet2!CB:NO,$B2495,0)&lt;&gt;""),HLOOKUP(P$2+$A2495,Sheet2!CB:NO,$B2495,0),"")</f>
        <v/>
      </c>
      <c r="Q2495" t="str">
        <f>IF(OR(HLOOKUP(Q$2+$A2495,Sheet2!CC:NO,$B2495,0),HLOOKUP(Q$2+$A2495,Sheet2!CC:NO,$B2495,0)&lt;&gt;""),HLOOKUP(Q$2+$A2495,Sheet2!CC:NO,$B2495,0),"")</f>
        <v/>
      </c>
    </row>
    <row r="2496" spans="1:17" x14ac:dyDescent="0.25">
      <c r="A2496" s="64">
        <f t="shared" si="307"/>
        <v>12</v>
      </c>
      <c r="B2496" s="64">
        <f t="shared" si="308"/>
        <v>254</v>
      </c>
      <c r="C2496" s="64">
        <f t="shared" si="309"/>
        <v>3</v>
      </c>
      <c r="D2496" s="64">
        <f t="shared" si="310"/>
        <v>250</v>
      </c>
      <c r="E2496" s="64">
        <f t="shared" si="311"/>
        <v>1246</v>
      </c>
      <c r="F2496" s="64" t="str">
        <f t="shared" si="304"/>
        <v/>
      </c>
      <c r="G2496" s="64" t="str">
        <f t="shared" si="305"/>
        <v/>
      </c>
      <c r="H2496" s="64" t="str">
        <f t="shared" si="306"/>
        <v/>
      </c>
      <c r="I2496" s="80" t="str">
        <f>IFERROR(VLOOKUP(D2496,Sheet2!A:B,2,0),"")</f>
        <v/>
      </c>
      <c r="J2496" s="64" t="str">
        <f>IFERROR(IF(I2496&lt;&gt;"",VLOOKUP(I2496,Sheet2!B:C,2,0),""),"")</f>
        <v/>
      </c>
      <c r="K2496" s="64" t="str">
        <f>IFERROR( IF(I2496&lt;&gt;"", HLOOKUP(L$2+$A2496,Sheet2!BX:NK,2,0),""),"")</f>
        <v/>
      </c>
      <c r="L2496" t="str">
        <f>IF(OR(HLOOKUP(L$2+$A2496,Sheet2!BX:NK,$B2496,0),HLOOKUP(L$2+$A2496,Sheet2!BX:NK,$B2496,0)&lt;&gt;""),HLOOKUP(L$2+$A2496,Sheet2!BX:NK,$B2496,0),"")</f>
        <v/>
      </c>
      <c r="M2496" t="str">
        <f>IF(OR(HLOOKUP(M$2+$A2496,Sheet2!BY:NL,$B2496,0),HLOOKUP(M$2+$A2496,Sheet2!BY:NL,$B2496,0)&lt;&gt;""),HLOOKUP(M$2+$A2496,Sheet2!BY:NL,$B2496,0),"")</f>
        <v/>
      </c>
      <c r="N2496" t="str">
        <f>IF(OR(HLOOKUP(N$2+$A2496,Sheet2!BZ:NM,$B2496,0),HLOOKUP(N$2+$A2496,Sheet2!BZ:NM,$B2496,0)&lt;&gt;""),HLOOKUP(N$2+$A2496,Sheet2!BZ:NM,$B2496,0),"")</f>
        <v/>
      </c>
      <c r="O2496" t="str">
        <f>IF(OR(HLOOKUP(O$2+$A2496,Sheet2!CA:NN,$B2496,0),HLOOKUP(O$2+$A2496,Sheet2!CA:NN,$B2496,0)&lt;&gt;""),HLOOKUP(O$2+$A2496,Sheet2!CA:NN,$B2496,0),"")</f>
        <v/>
      </c>
      <c r="P2496" t="str">
        <f>IF(OR(HLOOKUP(P$2+$A2496,Sheet2!CB:NO,$B2496,0),HLOOKUP(P$2+$A2496,Sheet2!CB:NO,$B2496,0)&lt;&gt;""),HLOOKUP(P$2+$A2496,Sheet2!CB:NO,$B2496,0),"")</f>
        <v/>
      </c>
      <c r="Q2496" t="str">
        <f>IF(OR(HLOOKUP(Q$2+$A2496,Sheet2!CC:NO,$B2496,0),HLOOKUP(Q$2+$A2496,Sheet2!CC:NO,$B2496,0)&lt;&gt;""),HLOOKUP(Q$2+$A2496,Sheet2!CC:NO,$B2496,0),"")</f>
        <v/>
      </c>
    </row>
    <row r="2497" spans="1:17" x14ac:dyDescent="0.25">
      <c r="A2497" s="64">
        <f t="shared" si="307"/>
        <v>18</v>
      </c>
      <c r="B2497" s="64">
        <f t="shared" si="308"/>
        <v>254</v>
      </c>
      <c r="C2497" s="64">
        <f t="shared" si="309"/>
        <v>4</v>
      </c>
      <c r="D2497" s="64">
        <f t="shared" si="310"/>
        <v>250</v>
      </c>
      <c r="E2497" s="64">
        <f t="shared" si="311"/>
        <v>1246</v>
      </c>
      <c r="F2497" s="64" t="str">
        <f t="shared" si="304"/>
        <v/>
      </c>
      <c r="G2497" s="64" t="str">
        <f t="shared" si="305"/>
        <v/>
      </c>
      <c r="H2497" s="64" t="str">
        <f t="shared" si="306"/>
        <v/>
      </c>
      <c r="I2497" s="80" t="str">
        <f>IFERROR(VLOOKUP(D2497,Sheet2!A:B,2,0),"")</f>
        <v/>
      </c>
      <c r="J2497" s="64" t="str">
        <f>IFERROR(IF(I2497&lt;&gt;"",VLOOKUP(I2497,Sheet2!B:C,2,0),""),"")</f>
        <v/>
      </c>
      <c r="K2497" s="64" t="str">
        <f>IFERROR( IF(I2497&lt;&gt;"", HLOOKUP(L$2+$A2497,Sheet2!BX:NK,2,0),""),"")</f>
        <v/>
      </c>
      <c r="L2497" t="str">
        <f>IF(OR(HLOOKUP(L$2+$A2497,Sheet2!BX:NK,$B2497,0),HLOOKUP(L$2+$A2497,Sheet2!BX:NK,$B2497,0)&lt;&gt;""),HLOOKUP(L$2+$A2497,Sheet2!BX:NK,$B2497,0),"")</f>
        <v/>
      </c>
      <c r="M2497" t="str">
        <f>IF(OR(HLOOKUP(M$2+$A2497,Sheet2!BY:NL,$B2497,0),HLOOKUP(M$2+$A2497,Sheet2!BY:NL,$B2497,0)&lt;&gt;""),HLOOKUP(M$2+$A2497,Sheet2!BY:NL,$B2497,0),"")</f>
        <v/>
      </c>
      <c r="N2497" t="str">
        <f>IF(OR(HLOOKUP(N$2+$A2497,Sheet2!BZ:NM,$B2497,0),HLOOKUP(N$2+$A2497,Sheet2!BZ:NM,$B2497,0)&lt;&gt;""),HLOOKUP(N$2+$A2497,Sheet2!BZ:NM,$B2497,0),"")</f>
        <v/>
      </c>
      <c r="O2497" t="str">
        <f>IF(OR(HLOOKUP(O$2+$A2497,Sheet2!CA:NN,$B2497,0),HLOOKUP(O$2+$A2497,Sheet2!CA:NN,$B2497,0)&lt;&gt;""),HLOOKUP(O$2+$A2497,Sheet2!CA:NN,$B2497,0),"")</f>
        <v/>
      </c>
      <c r="P2497" t="str">
        <f>IF(OR(HLOOKUP(P$2+$A2497,Sheet2!CB:NO,$B2497,0),HLOOKUP(P$2+$A2497,Sheet2!CB:NO,$B2497,0)&lt;&gt;""),HLOOKUP(P$2+$A2497,Sheet2!CB:NO,$B2497,0),"")</f>
        <v/>
      </c>
      <c r="Q2497" t="str">
        <f>IF(OR(HLOOKUP(Q$2+$A2497,Sheet2!CC:NO,$B2497,0),HLOOKUP(Q$2+$A2497,Sheet2!CC:NO,$B2497,0)&lt;&gt;""),HLOOKUP(Q$2+$A2497,Sheet2!CC:NO,$B2497,0),"")</f>
        <v/>
      </c>
    </row>
    <row r="2498" spans="1:17" x14ac:dyDescent="0.25">
      <c r="A2498" s="64">
        <f t="shared" si="307"/>
        <v>24</v>
      </c>
      <c r="B2498" s="64">
        <f t="shared" si="308"/>
        <v>254</v>
      </c>
      <c r="C2498" s="64">
        <f t="shared" si="309"/>
        <v>5</v>
      </c>
      <c r="D2498" s="64">
        <f t="shared" si="310"/>
        <v>250</v>
      </c>
      <c r="E2498" s="64">
        <f t="shared" si="311"/>
        <v>1246</v>
      </c>
      <c r="F2498" s="64" t="str">
        <f t="shared" si="304"/>
        <v/>
      </c>
      <c r="G2498" s="64" t="str">
        <f t="shared" si="305"/>
        <v/>
      </c>
      <c r="H2498" s="64" t="str">
        <f t="shared" si="306"/>
        <v/>
      </c>
      <c r="I2498" s="80" t="str">
        <f>IFERROR(VLOOKUP(D2498,Sheet2!A:B,2,0),"")</f>
        <v/>
      </c>
      <c r="J2498" s="64" t="str">
        <f>IFERROR(IF(I2498&lt;&gt;"",VLOOKUP(I2498,Sheet2!B:C,2,0),""),"")</f>
        <v/>
      </c>
      <c r="K2498" s="64" t="str">
        <f>IFERROR( IF(I2498&lt;&gt;"", HLOOKUP(L$2+$A2498,Sheet2!BX:NK,2,0),""),"")</f>
        <v/>
      </c>
      <c r="L2498" t="str">
        <f>IF(OR(HLOOKUP(L$2+$A2498,Sheet2!BX:NK,$B2498,0),HLOOKUP(L$2+$A2498,Sheet2!BX:NK,$B2498,0)&lt;&gt;""),HLOOKUP(L$2+$A2498,Sheet2!BX:NK,$B2498,0),"")</f>
        <v/>
      </c>
      <c r="M2498" t="str">
        <f>IF(OR(HLOOKUP(M$2+$A2498,Sheet2!BY:NL,$B2498,0),HLOOKUP(M$2+$A2498,Sheet2!BY:NL,$B2498,0)&lt;&gt;""),HLOOKUP(M$2+$A2498,Sheet2!BY:NL,$B2498,0),"")</f>
        <v/>
      </c>
      <c r="N2498" t="str">
        <f>IF(OR(HLOOKUP(N$2+$A2498,Sheet2!BZ:NM,$B2498,0),HLOOKUP(N$2+$A2498,Sheet2!BZ:NM,$B2498,0)&lt;&gt;""),HLOOKUP(N$2+$A2498,Sheet2!BZ:NM,$B2498,0),"")</f>
        <v/>
      </c>
      <c r="O2498" t="str">
        <f>IF(OR(HLOOKUP(O$2+$A2498,Sheet2!CA:NN,$B2498,0),HLOOKUP(O$2+$A2498,Sheet2!CA:NN,$B2498,0)&lt;&gt;""),HLOOKUP(O$2+$A2498,Sheet2!CA:NN,$B2498,0),"")</f>
        <v/>
      </c>
      <c r="P2498" t="str">
        <f>IF(OR(HLOOKUP(P$2+$A2498,Sheet2!CB:NO,$B2498,0),HLOOKUP(P$2+$A2498,Sheet2!CB:NO,$B2498,0)&lt;&gt;""),HLOOKUP(P$2+$A2498,Sheet2!CB:NO,$B2498,0),"")</f>
        <v/>
      </c>
      <c r="Q2498" t="str">
        <f>IF(OR(HLOOKUP(Q$2+$A2498,Sheet2!CC:NO,$B2498,0),HLOOKUP(Q$2+$A2498,Sheet2!CC:NO,$B2498,0)&lt;&gt;""),HLOOKUP(Q$2+$A2498,Sheet2!CC:NO,$B2498,0),"")</f>
        <v/>
      </c>
    </row>
    <row r="2499" spans="1:17" x14ac:dyDescent="0.25">
      <c r="A2499" s="64">
        <f t="shared" si="307"/>
        <v>30</v>
      </c>
      <c r="B2499" s="64">
        <f t="shared" si="308"/>
        <v>254</v>
      </c>
      <c r="C2499" s="64">
        <f t="shared" si="309"/>
        <v>6</v>
      </c>
      <c r="D2499" s="64">
        <f t="shared" si="310"/>
        <v>250</v>
      </c>
      <c r="E2499" s="64">
        <f t="shared" si="311"/>
        <v>1246</v>
      </c>
      <c r="F2499" s="64" t="str">
        <f t="shared" si="304"/>
        <v/>
      </c>
      <c r="G2499" s="64" t="str">
        <f t="shared" si="305"/>
        <v/>
      </c>
      <c r="H2499" s="64" t="str">
        <f t="shared" si="306"/>
        <v/>
      </c>
      <c r="I2499" s="80" t="str">
        <f>IFERROR(VLOOKUP(D2499,Sheet2!A:B,2,0),"")</f>
        <v/>
      </c>
      <c r="J2499" s="64" t="str">
        <f>IFERROR(IF(I2499&lt;&gt;"",VLOOKUP(I2499,Sheet2!B:C,2,0),""),"")</f>
        <v/>
      </c>
      <c r="K2499" s="64" t="str">
        <f>IFERROR( IF(I2499&lt;&gt;"", HLOOKUP(L$2+$A2499,Sheet2!BX:NK,2,0),""),"")</f>
        <v/>
      </c>
      <c r="L2499" t="str">
        <f>IF(OR(HLOOKUP(L$2+$A2499,Sheet2!BX:NK,$B2499,0),HLOOKUP(L$2+$A2499,Sheet2!BX:NK,$B2499,0)&lt;&gt;""),HLOOKUP(L$2+$A2499,Sheet2!BX:NK,$B2499,0),"")</f>
        <v/>
      </c>
      <c r="M2499" t="str">
        <f>IF(OR(HLOOKUP(M$2+$A2499,Sheet2!BY:NL,$B2499,0),HLOOKUP(M$2+$A2499,Sheet2!BY:NL,$B2499,0)&lt;&gt;""),HLOOKUP(M$2+$A2499,Sheet2!BY:NL,$B2499,0),"")</f>
        <v/>
      </c>
      <c r="N2499" t="str">
        <f>IF(OR(HLOOKUP(N$2+$A2499,Sheet2!BZ:NM,$B2499,0),HLOOKUP(N$2+$A2499,Sheet2!BZ:NM,$B2499,0)&lt;&gt;""),HLOOKUP(N$2+$A2499,Sheet2!BZ:NM,$B2499,0),"")</f>
        <v/>
      </c>
      <c r="O2499" t="str">
        <f>IF(OR(HLOOKUP(O$2+$A2499,Sheet2!CA:NN,$B2499,0),HLOOKUP(O$2+$A2499,Sheet2!CA:NN,$B2499,0)&lt;&gt;""),HLOOKUP(O$2+$A2499,Sheet2!CA:NN,$B2499,0),"")</f>
        <v/>
      </c>
      <c r="P2499" t="str">
        <f>IF(OR(HLOOKUP(P$2+$A2499,Sheet2!CB:NO,$B2499,0),HLOOKUP(P$2+$A2499,Sheet2!CB:NO,$B2499,0)&lt;&gt;""),HLOOKUP(P$2+$A2499,Sheet2!CB:NO,$B2499,0),"")</f>
        <v/>
      </c>
      <c r="Q2499" t="str">
        <f>IF(OR(HLOOKUP(Q$2+$A2499,Sheet2!CC:NO,$B2499,0),HLOOKUP(Q$2+$A2499,Sheet2!CC:NO,$B2499,0)&lt;&gt;""),HLOOKUP(Q$2+$A2499,Sheet2!CC:NO,$B2499,0),"")</f>
        <v/>
      </c>
    </row>
    <row r="2500" spans="1:17" x14ac:dyDescent="0.25">
      <c r="A2500" s="64">
        <f t="shared" si="307"/>
        <v>36</v>
      </c>
      <c r="B2500" s="64">
        <f t="shared" si="308"/>
        <v>254</v>
      </c>
      <c r="C2500" s="64">
        <f t="shared" si="309"/>
        <v>7</v>
      </c>
      <c r="D2500" s="64">
        <f t="shared" si="310"/>
        <v>250</v>
      </c>
      <c r="E2500" s="64">
        <f t="shared" si="311"/>
        <v>1246</v>
      </c>
      <c r="F2500" s="64" t="str">
        <f t="shared" si="304"/>
        <v/>
      </c>
      <c r="G2500" s="64" t="str">
        <f t="shared" si="305"/>
        <v/>
      </c>
      <c r="H2500" s="64" t="str">
        <f t="shared" si="306"/>
        <v/>
      </c>
      <c r="I2500" s="80" t="str">
        <f>IFERROR(VLOOKUP(D2500,Sheet2!A:B,2,0),"")</f>
        <v/>
      </c>
      <c r="J2500" s="64" t="str">
        <f>IFERROR(IF(I2500&lt;&gt;"",VLOOKUP(I2500,Sheet2!B:C,2,0),""),"")</f>
        <v/>
      </c>
      <c r="K2500" s="64" t="str">
        <f>IFERROR( IF(I2500&lt;&gt;"", HLOOKUP(L$2+$A2500,Sheet2!BX:NK,2,0),""),"")</f>
        <v/>
      </c>
      <c r="L2500" t="str">
        <f>IF(OR(HLOOKUP(L$2+$A2500,Sheet2!BX:NK,$B2500,0),HLOOKUP(L$2+$A2500,Sheet2!BX:NK,$B2500,0)&lt;&gt;""),HLOOKUP(L$2+$A2500,Sheet2!BX:NK,$B2500,0),"")</f>
        <v/>
      </c>
      <c r="M2500" t="str">
        <f>IF(OR(HLOOKUP(M$2+$A2500,Sheet2!BY:NL,$B2500,0),HLOOKUP(M$2+$A2500,Sheet2!BY:NL,$B2500,0)&lt;&gt;""),HLOOKUP(M$2+$A2500,Sheet2!BY:NL,$B2500,0),"")</f>
        <v/>
      </c>
      <c r="N2500" t="str">
        <f>IF(OR(HLOOKUP(N$2+$A2500,Sheet2!BZ:NM,$B2500,0),HLOOKUP(N$2+$A2500,Sheet2!BZ:NM,$B2500,0)&lt;&gt;""),HLOOKUP(N$2+$A2500,Sheet2!BZ:NM,$B2500,0),"")</f>
        <v/>
      </c>
      <c r="O2500" t="str">
        <f>IF(OR(HLOOKUP(O$2+$A2500,Sheet2!CA:NN,$B2500,0),HLOOKUP(O$2+$A2500,Sheet2!CA:NN,$B2500,0)&lt;&gt;""),HLOOKUP(O$2+$A2500,Sheet2!CA:NN,$B2500,0),"")</f>
        <v/>
      </c>
      <c r="P2500" t="str">
        <f>IF(OR(HLOOKUP(P$2+$A2500,Sheet2!CB:NO,$B2500,0),HLOOKUP(P$2+$A2500,Sheet2!CB:NO,$B2500,0)&lt;&gt;""),HLOOKUP(P$2+$A2500,Sheet2!CB:NO,$B2500,0),"")</f>
        <v/>
      </c>
      <c r="Q2500" t="str">
        <f>IF(OR(HLOOKUP(Q$2+$A2500,Sheet2!CC:NO,$B2500,0),HLOOKUP(Q$2+$A2500,Sheet2!CC:NO,$B2500,0)&lt;&gt;""),HLOOKUP(Q$2+$A2500,Sheet2!CC:NO,$B2500,0),"")</f>
        <v/>
      </c>
    </row>
    <row r="2501" spans="1:17" x14ac:dyDescent="0.25">
      <c r="A2501" s="64">
        <f t="shared" si="307"/>
        <v>42</v>
      </c>
      <c r="B2501" s="64">
        <f t="shared" si="308"/>
        <v>254</v>
      </c>
      <c r="C2501" s="64">
        <f t="shared" si="309"/>
        <v>8</v>
      </c>
      <c r="D2501" s="64">
        <f t="shared" si="310"/>
        <v>250</v>
      </c>
      <c r="E2501" s="64">
        <f t="shared" si="311"/>
        <v>1246</v>
      </c>
      <c r="F2501" s="64" t="str">
        <f t="shared" ref="F2501:F2564" si="312">IFERROR(IF(I2501&lt;&gt;"",IF(LEFT(K2501,2)="1-",1,2),""),"")</f>
        <v/>
      </c>
      <c r="G2501" s="64" t="str">
        <f t="shared" ref="G2501:G2564" si="313">IFERROR(IF(I2501&lt;&gt;"",MONTH( RIGHT(K2501,LEN(K2501)-FIND("-",K2501))),""),"")</f>
        <v/>
      </c>
      <c r="H2501" s="64" t="str">
        <f t="shared" ref="H2501:H2564" si="314">IFERROR(IF(I2501&lt;&gt;"",YEAR( RIGHT(K2501,LEN(K2501)-FIND("-",K2501))),""),"")</f>
        <v/>
      </c>
      <c r="I2501" s="80" t="str">
        <f>IFERROR(VLOOKUP(D2501,Sheet2!A:B,2,0),"")</f>
        <v/>
      </c>
      <c r="J2501" s="64" t="str">
        <f>IFERROR(IF(I2501&lt;&gt;"",VLOOKUP(I2501,Sheet2!B:C,2,0),""),"")</f>
        <v/>
      </c>
      <c r="K2501" s="64" t="str">
        <f>IFERROR( IF(I2501&lt;&gt;"", HLOOKUP(L$2+$A2501,Sheet2!BX:NK,2,0),""),"")</f>
        <v/>
      </c>
      <c r="L2501" t="str">
        <f>IF(OR(HLOOKUP(L$2+$A2501,Sheet2!BX:NK,$B2501,0),HLOOKUP(L$2+$A2501,Sheet2!BX:NK,$B2501,0)&lt;&gt;""),HLOOKUP(L$2+$A2501,Sheet2!BX:NK,$B2501,0),"")</f>
        <v/>
      </c>
      <c r="M2501" t="str">
        <f>IF(OR(HLOOKUP(M$2+$A2501,Sheet2!BY:NL,$B2501,0),HLOOKUP(M$2+$A2501,Sheet2!BY:NL,$B2501,0)&lt;&gt;""),HLOOKUP(M$2+$A2501,Sheet2!BY:NL,$B2501,0),"")</f>
        <v/>
      </c>
      <c r="N2501" t="str">
        <f>IF(OR(HLOOKUP(N$2+$A2501,Sheet2!BZ:NM,$B2501,0),HLOOKUP(N$2+$A2501,Sheet2!BZ:NM,$B2501,0)&lt;&gt;""),HLOOKUP(N$2+$A2501,Sheet2!BZ:NM,$B2501,0),"")</f>
        <v/>
      </c>
      <c r="O2501" t="str">
        <f>IF(OR(HLOOKUP(O$2+$A2501,Sheet2!CA:NN,$B2501,0),HLOOKUP(O$2+$A2501,Sheet2!CA:NN,$B2501,0)&lt;&gt;""),HLOOKUP(O$2+$A2501,Sheet2!CA:NN,$B2501,0),"")</f>
        <v/>
      </c>
      <c r="P2501" t="str">
        <f>IF(OR(HLOOKUP(P$2+$A2501,Sheet2!CB:NO,$B2501,0),HLOOKUP(P$2+$A2501,Sheet2!CB:NO,$B2501,0)&lt;&gt;""),HLOOKUP(P$2+$A2501,Sheet2!CB:NO,$B2501,0),"")</f>
        <v/>
      </c>
      <c r="Q2501" t="str">
        <f>IF(OR(HLOOKUP(Q$2+$A2501,Sheet2!CC:NO,$B2501,0),HLOOKUP(Q$2+$A2501,Sheet2!CC:NO,$B2501,0)&lt;&gt;""),HLOOKUP(Q$2+$A2501,Sheet2!CC:NO,$B2501,0),"")</f>
        <v/>
      </c>
    </row>
    <row r="2502" spans="1:17" x14ac:dyDescent="0.25">
      <c r="A2502" s="64">
        <f t="shared" ref="A2502:A2565" si="315">IF(C2502&lt;&gt;1,A2501+6,0)</f>
        <v>48</v>
      </c>
      <c r="B2502" s="64">
        <f t="shared" ref="B2502:B2565" si="316">IF(C2502&lt;&gt;1,B2501,B2501+1)</f>
        <v>254</v>
      </c>
      <c r="C2502" s="64">
        <f t="shared" ref="C2502:C2565" si="317">IF($C$3-C2501=0,1,C2501+1)</f>
        <v>9</v>
      </c>
      <c r="D2502" s="64">
        <f t="shared" ref="D2502:D2565" si="318">IF(C2502=1,D2501+1,D2501)</f>
        <v>250</v>
      </c>
      <c r="E2502" s="64">
        <f t="shared" ref="E2502:E2565" si="319">IF(D2502&lt;&gt;D2501,E2501+5,E2501)</f>
        <v>1246</v>
      </c>
      <c r="F2502" s="64" t="str">
        <f t="shared" si="312"/>
        <v/>
      </c>
      <c r="G2502" s="64" t="str">
        <f t="shared" si="313"/>
        <v/>
      </c>
      <c r="H2502" s="64" t="str">
        <f t="shared" si="314"/>
        <v/>
      </c>
      <c r="I2502" s="80" t="str">
        <f>IFERROR(VLOOKUP(D2502,Sheet2!A:B,2,0),"")</f>
        <v/>
      </c>
      <c r="J2502" s="64" t="str">
        <f>IFERROR(IF(I2502&lt;&gt;"",VLOOKUP(I2502,Sheet2!B:C,2,0),""),"")</f>
        <v/>
      </c>
      <c r="K2502" s="64" t="str">
        <f>IFERROR( IF(I2502&lt;&gt;"", HLOOKUP(L$2+$A2502,Sheet2!BX:NK,2,0),""),"")</f>
        <v/>
      </c>
      <c r="L2502" t="str">
        <f>IF(OR(HLOOKUP(L$2+$A2502,Sheet2!BX:NK,$B2502,0),HLOOKUP(L$2+$A2502,Sheet2!BX:NK,$B2502,0)&lt;&gt;""),HLOOKUP(L$2+$A2502,Sheet2!BX:NK,$B2502,0),"")</f>
        <v/>
      </c>
      <c r="M2502" t="str">
        <f>IF(OR(HLOOKUP(M$2+$A2502,Sheet2!BY:NL,$B2502,0),HLOOKUP(M$2+$A2502,Sheet2!BY:NL,$B2502,0)&lt;&gt;""),HLOOKUP(M$2+$A2502,Sheet2!BY:NL,$B2502,0),"")</f>
        <v/>
      </c>
      <c r="N2502" t="str">
        <f>IF(OR(HLOOKUP(N$2+$A2502,Sheet2!BZ:NM,$B2502,0),HLOOKUP(N$2+$A2502,Sheet2!BZ:NM,$B2502,0)&lt;&gt;""),HLOOKUP(N$2+$A2502,Sheet2!BZ:NM,$B2502,0),"")</f>
        <v/>
      </c>
      <c r="O2502" t="str">
        <f>IF(OR(HLOOKUP(O$2+$A2502,Sheet2!CA:NN,$B2502,0),HLOOKUP(O$2+$A2502,Sheet2!CA:NN,$B2502,0)&lt;&gt;""),HLOOKUP(O$2+$A2502,Sheet2!CA:NN,$B2502,0),"")</f>
        <v/>
      </c>
      <c r="P2502" t="str">
        <f>IF(OR(HLOOKUP(P$2+$A2502,Sheet2!CB:NO,$B2502,0),HLOOKUP(P$2+$A2502,Sheet2!CB:NO,$B2502,0)&lt;&gt;""),HLOOKUP(P$2+$A2502,Sheet2!CB:NO,$B2502,0),"")</f>
        <v/>
      </c>
      <c r="Q2502" t="str">
        <f>IF(OR(HLOOKUP(Q$2+$A2502,Sheet2!CC:NO,$B2502,0),HLOOKUP(Q$2+$A2502,Sheet2!CC:NO,$B2502,0)&lt;&gt;""),HLOOKUP(Q$2+$A2502,Sheet2!CC:NO,$B2502,0),"")</f>
        <v/>
      </c>
    </row>
    <row r="2503" spans="1:17" x14ac:dyDescent="0.25">
      <c r="A2503" s="64">
        <f t="shared" si="315"/>
        <v>54</v>
      </c>
      <c r="B2503" s="64">
        <f t="shared" si="316"/>
        <v>254</v>
      </c>
      <c r="C2503" s="64">
        <f t="shared" si="317"/>
        <v>10</v>
      </c>
      <c r="D2503" s="64">
        <f t="shared" si="318"/>
        <v>250</v>
      </c>
      <c r="E2503" s="64">
        <f t="shared" si="319"/>
        <v>1246</v>
      </c>
      <c r="F2503" s="64" t="str">
        <f t="shared" si="312"/>
        <v/>
      </c>
      <c r="G2503" s="64" t="str">
        <f t="shared" si="313"/>
        <v/>
      </c>
      <c r="H2503" s="64" t="str">
        <f t="shared" si="314"/>
        <v/>
      </c>
      <c r="I2503" s="80" t="str">
        <f>IFERROR(VLOOKUP(D2503,Sheet2!A:B,2,0),"")</f>
        <v/>
      </c>
      <c r="J2503" s="64" t="str">
        <f>IFERROR(IF(I2503&lt;&gt;"",VLOOKUP(I2503,Sheet2!B:C,2,0),""),"")</f>
        <v/>
      </c>
      <c r="K2503" s="64" t="str">
        <f>IFERROR( IF(I2503&lt;&gt;"", HLOOKUP(L$2+$A2503,Sheet2!BX:NK,2,0),""),"")</f>
        <v/>
      </c>
      <c r="L2503" t="str">
        <f>IF(OR(HLOOKUP(L$2+$A2503,Sheet2!BX:NK,$B2503,0),HLOOKUP(L$2+$A2503,Sheet2!BX:NK,$B2503,0)&lt;&gt;""),HLOOKUP(L$2+$A2503,Sheet2!BX:NK,$B2503,0),"")</f>
        <v/>
      </c>
      <c r="M2503" t="str">
        <f>IF(OR(HLOOKUP(M$2+$A2503,Sheet2!BY:NL,$B2503,0),HLOOKUP(M$2+$A2503,Sheet2!BY:NL,$B2503,0)&lt;&gt;""),HLOOKUP(M$2+$A2503,Sheet2!BY:NL,$B2503,0),"")</f>
        <v/>
      </c>
      <c r="N2503" t="str">
        <f>IF(OR(HLOOKUP(N$2+$A2503,Sheet2!BZ:NM,$B2503,0),HLOOKUP(N$2+$A2503,Sheet2!BZ:NM,$B2503,0)&lt;&gt;""),HLOOKUP(N$2+$A2503,Sheet2!BZ:NM,$B2503,0),"")</f>
        <v/>
      </c>
      <c r="O2503" t="str">
        <f>IF(OR(HLOOKUP(O$2+$A2503,Sheet2!CA:NN,$B2503,0),HLOOKUP(O$2+$A2503,Sheet2!CA:NN,$B2503,0)&lt;&gt;""),HLOOKUP(O$2+$A2503,Sheet2!CA:NN,$B2503,0),"")</f>
        <v/>
      </c>
      <c r="P2503" t="str">
        <f>IF(OR(HLOOKUP(P$2+$A2503,Sheet2!CB:NO,$B2503,0),HLOOKUP(P$2+$A2503,Sheet2!CB:NO,$B2503,0)&lt;&gt;""),HLOOKUP(P$2+$A2503,Sheet2!CB:NO,$B2503,0),"")</f>
        <v/>
      </c>
      <c r="Q2503" t="str">
        <f>IF(OR(HLOOKUP(Q$2+$A2503,Sheet2!CC:NO,$B2503,0),HLOOKUP(Q$2+$A2503,Sheet2!CC:NO,$B2503,0)&lt;&gt;""),HLOOKUP(Q$2+$A2503,Sheet2!CC:NO,$B2503,0),"")</f>
        <v/>
      </c>
    </row>
    <row r="2504" spans="1:17" x14ac:dyDescent="0.25">
      <c r="A2504" s="64">
        <f t="shared" si="315"/>
        <v>0</v>
      </c>
      <c r="B2504" s="64">
        <f t="shared" si="316"/>
        <v>255</v>
      </c>
      <c r="C2504" s="64">
        <f t="shared" si="317"/>
        <v>1</v>
      </c>
      <c r="D2504" s="64">
        <f t="shared" si="318"/>
        <v>251</v>
      </c>
      <c r="E2504" s="64">
        <f t="shared" si="319"/>
        <v>1251</v>
      </c>
      <c r="F2504" s="64" t="str">
        <f t="shared" si="312"/>
        <v/>
      </c>
      <c r="G2504" s="64" t="str">
        <f t="shared" si="313"/>
        <v/>
      </c>
      <c r="H2504" s="64" t="str">
        <f t="shared" si="314"/>
        <v/>
      </c>
      <c r="I2504" s="80" t="str">
        <f>IFERROR(VLOOKUP(D2504,Sheet2!A:B,2,0),"")</f>
        <v/>
      </c>
      <c r="J2504" s="64" t="str">
        <f>IFERROR(IF(I2504&lt;&gt;"",VLOOKUP(I2504,Sheet2!B:C,2,0),""),"")</f>
        <v/>
      </c>
      <c r="K2504" s="64" t="str">
        <f>IFERROR( IF(I2504&lt;&gt;"", HLOOKUP(L$2+$A2504,Sheet2!BX:NK,2,0),""),"")</f>
        <v/>
      </c>
      <c r="L2504" t="str">
        <f>IF(OR(HLOOKUP(L$2+$A2504,Sheet2!BX:NK,$B2504,0),HLOOKUP(L$2+$A2504,Sheet2!BX:NK,$B2504,0)&lt;&gt;""),HLOOKUP(L$2+$A2504,Sheet2!BX:NK,$B2504,0),"")</f>
        <v/>
      </c>
      <c r="M2504" t="str">
        <f>IF(OR(HLOOKUP(M$2+$A2504,Sheet2!BY:NL,$B2504,0),HLOOKUP(M$2+$A2504,Sheet2!BY:NL,$B2504,0)&lt;&gt;""),HLOOKUP(M$2+$A2504,Sheet2!BY:NL,$B2504,0),"")</f>
        <v/>
      </c>
      <c r="N2504" t="str">
        <f>IF(OR(HLOOKUP(N$2+$A2504,Sheet2!BZ:NM,$B2504,0),HLOOKUP(N$2+$A2504,Sheet2!BZ:NM,$B2504,0)&lt;&gt;""),HLOOKUP(N$2+$A2504,Sheet2!BZ:NM,$B2504,0),"")</f>
        <v/>
      </c>
      <c r="O2504" t="str">
        <f>IF(OR(HLOOKUP(O$2+$A2504,Sheet2!CA:NN,$B2504,0),HLOOKUP(O$2+$A2504,Sheet2!CA:NN,$B2504,0)&lt;&gt;""),HLOOKUP(O$2+$A2504,Sheet2!CA:NN,$B2504,0),"")</f>
        <v/>
      </c>
      <c r="P2504" t="str">
        <f>IF(OR(HLOOKUP(P$2+$A2504,Sheet2!CB:NO,$B2504,0),HLOOKUP(P$2+$A2504,Sheet2!CB:NO,$B2504,0)&lt;&gt;""),HLOOKUP(P$2+$A2504,Sheet2!CB:NO,$B2504,0),"")</f>
        <v/>
      </c>
      <c r="Q2504" t="str">
        <f>IF(OR(HLOOKUP(Q$2+$A2504,Sheet2!CC:NO,$B2504,0),HLOOKUP(Q$2+$A2504,Sheet2!CC:NO,$B2504,0)&lt;&gt;""),HLOOKUP(Q$2+$A2504,Sheet2!CC:NO,$B2504,0),"")</f>
        <v/>
      </c>
    </row>
    <row r="2505" spans="1:17" x14ac:dyDescent="0.25">
      <c r="A2505" s="64">
        <f t="shared" si="315"/>
        <v>6</v>
      </c>
      <c r="B2505" s="64">
        <f t="shared" si="316"/>
        <v>255</v>
      </c>
      <c r="C2505" s="64">
        <f t="shared" si="317"/>
        <v>2</v>
      </c>
      <c r="D2505" s="64">
        <f t="shared" si="318"/>
        <v>251</v>
      </c>
      <c r="E2505" s="64">
        <f t="shared" si="319"/>
        <v>1251</v>
      </c>
      <c r="F2505" s="64" t="str">
        <f t="shared" si="312"/>
        <v/>
      </c>
      <c r="G2505" s="64" t="str">
        <f t="shared" si="313"/>
        <v/>
      </c>
      <c r="H2505" s="64" t="str">
        <f t="shared" si="314"/>
        <v/>
      </c>
      <c r="I2505" s="80" t="str">
        <f>IFERROR(VLOOKUP(D2505,Sheet2!A:B,2,0),"")</f>
        <v/>
      </c>
      <c r="J2505" s="64" t="str">
        <f>IFERROR(IF(I2505&lt;&gt;"",VLOOKUP(I2505,Sheet2!B:C,2,0),""),"")</f>
        <v/>
      </c>
      <c r="K2505" s="64" t="str">
        <f>IFERROR( IF(I2505&lt;&gt;"", HLOOKUP(L$2+$A2505,Sheet2!BX:NK,2,0),""),"")</f>
        <v/>
      </c>
      <c r="L2505" t="str">
        <f>IF(OR(HLOOKUP(L$2+$A2505,Sheet2!BX:NK,$B2505,0),HLOOKUP(L$2+$A2505,Sheet2!BX:NK,$B2505,0)&lt;&gt;""),HLOOKUP(L$2+$A2505,Sheet2!BX:NK,$B2505,0),"")</f>
        <v/>
      </c>
      <c r="M2505" t="str">
        <f>IF(OR(HLOOKUP(M$2+$A2505,Sheet2!BY:NL,$B2505,0),HLOOKUP(M$2+$A2505,Sheet2!BY:NL,$B2505,0)&lt;&gt;""),HLOOKUP(M$2+$A2505,Sheet2!BY:NL,$B2505,0),"")</f>
        <v/>
      </c>
      <c r="N2505" t="str">
        <f>IF(OR(HLOOKUP(N$2+$A2505,Sheet2!BZ:NM,$B2505,0),HLOOKUP(N$2+$A2505,Sheet2!BZ:NM,$B2505,0)&lt;&gt;""),HLOOKUP(N$2+$A2505,Sheet2!BZ:NM,$B2505,0),"")</f>
        <v/>
      </c>
      <c r="O2505" t="str">
        <f>IF(OR(HLOOKUP(O$2+$A2505,Sheet2!CA:NN,$B2505,0),HLOOKUP(O$2+$A2505,Sheet2!CA:NN,$B2505,0)&lt;&gt;""),HLOOKUP(O$2+$A2505,Sheet2!CA:NN,$B2505,0),"")</f>
        <v/>
      </c>
      <c r="P2505" t="str">
        <f>IF(OR(HLOOKUP(P$2+$A2505,Sheet2!CB:NO,$B2505,0),HLOOKUP(P$2+$A2505,Sheet2!CB:NO,$B2505,0)&lt;&gt;""),HLOOKUP(P$2+$A2505,Sheet2!CB:NO,$B2505,0),"")</f>
        <v/>
      </c>
      <c r="Q2505" t="str">
        <f>IF(OR(HLOOKUP(Q$2+$A2505,Sheet2!CC:NO,$B2505,0),HLOOKUP(Q$2+$A2505,Sheet2!CC:NO,$B2505,0)&lt;&gt;""),HLOOKUP(Q$2+$A2505,Sheet2!CC:NO,$B2505,0),"")</f>
        <v/>
      </c>
    </row>
    <row r="2506" spans="1:17" x14ac:dyDescent="0.25">
      <c r="A2506" s="64">
        <f t="shared" si="315"/>
        <v>12</v>
      </c>
      <c r="B2506" s="64">
        <f t="shared" si="316"/>
        <v>255</v>
      </c>
      <c r="C2506" s="64">
        <f t="shared" si="317"/>
        <v>3</v>
      </c>
      <c r="D2506" s="64">
        <f t="shared" si="318"/>
        <v>251</v>
      </c>
      <c r="E2506" s="64">
        <f t="shared" si="319"/>
        <v>1251</v>
      </c>
      <c r="F2506" s="64" t="str">
        <f t="shared" si="312"/>
        <v/>
      </c>
      <c r="G2506" s="64" t="str">
        <f t="shared" si="313"/>
        <v/>
      </c>
      <c r="H2506" s="64" t="str">
        <f t="shared" si="314"/>
        <v/>
      </c>
      <c r="I2506" s="80" t="str">
        <f>IFERROR(VLOOKUP(D2506,Sheet2!A:B,2,0),"")</f>
        <v/>
      </c>
      <c r="J2506" s="64" t="str">
        <f>IFERROR(IF(I2506&lt;&gt;"",VLOOKUP(I2506,Sheet2!B:C,2,0),""),"")</f>
        <v/>
      </c>
      <c r="K2506" s="64" t="str">
        <f>IFERROR( IF(I2506&lt;&gt;"", HLOOKUP(L$2+$A2506,Sheet2!BX:NK,2,0),""),"")</f>
        <v/>
      </c>
      <c r="L2506" t="str">
        <f>IF(OR(HLOOKUP(L$2+$A2506,Sheet2!BX:NK,$B2506,0),HLOOKUP(L$2+$A2506,Sheet2!BX:NK,$B2506,0)&lt;&gt;""),HLOOKUP(L$2+$A2506,Sheet2!BX:NK,$B2506,0),"")</f>
        <v/>
      </c>
      <c r="M2506" t="str">
        <f>IF(OR(HLOOKUP(M$2+$A2506,Sheet2!BY:NL,$B2506,0),HLOOKUP(M$2+$A2506,Sheet2!BY:NL,$B2506,0)&lt;&gt;""),HLOOKUP(M$2+$A2506,Sheet2!BY:NL,$B2506,0),"")</f>
        <v/>
      </c>
      <c r="N2506" t="str">
        <f>IF(OR(HLOOKUP(N$2+$A2506,Sheet2!BZ:NM,$B2506,0),HLOOKUP(N$2+$A2506,Sheet2!BZ:NM,$B2506,0)&lt;&gt;""),HLOOKUP(N$2+$A2506,Sheet2!BZ:NM,$B2506,0),"")</f>
        <v/>
      </c>
      <c r="O2506" t="str">
        <f>IF(OR(HLOOKUP(O$2+$A2506,Sheet2!CA:NN,$B2506,0),HLOOKUP(O$2+$A2506,Sheet2!CA:NN,$B2506,0)&lt;&gt;""),HLOOKUP(O$2+$A2506,Sheet2!CA:NN,$B2506,0),"")</f>
        <v/>
      </c>
      <c r="P2506" t="str">
        <f>IF(OR(HLOOKUP(P$2+$A2506,Sheet2!CB:NO,$B2506,0),HLOOKUP(P$2+$A2506,Sheet2!CB:NO,$B2506,0)&lt;&gt;""),HLOOKUP(P$2+$A2506,Sheet2!CB:NO,$B2506,0),"")</f>
        <v/>
      </c>
      <c r="Q2506" t="str">
        <f>IF(OR(HLOOKUP(Q$2+$A2506,Sheet2!CC:NO,$B2506,0),HLOOKUP(Q$2+$A2506,Sheet2!CC:NO,$B2506,0)&lt;&gt;""),HLOOKUP(Q$2+$A2506,Sheet2!CC:NO,$B2506,0),"")</f>
        <v/>
      </c>
    </row>
    <row r="2507" spans="1:17" x14ac:dyDescent="0.25">
      <c r="A2507" s="64">
        <f t="shared" si="315"/>
        <v>18</v>
      </c>
      <c r="B2507" s="64">
        <f t="shared" si="316"/>
        <v>255</v>
      </c>
      <c r="C2507" s="64">
        <f t="shared" si="317"/>
        <v>4</v>
      </c>
      <c r="D2507" s="64">
        <f t="shared" si="318"/>
        <v>251</v>
      </c>
      <c r="E2507" s="64">
        <f t="shared" si="319"/>
        <v>1251</v>
      </c>
      <c r="F2507" s="64" t="str">
        <f t="shared" si="312"/>
        <v/>
      </c>
      <c r="G2507" s="64" t="str">
        <f t="shared" si="313"/>
        <v/>
      </c>
      <c r="H2507" s="64" t="str">
        <f t="shared" si="314"/>
        <v/>
      </c>
      <c r="I2507" s="80" t="str">
        <f>IFERROR(VLOOKUP(D2507,Sheet2!A:B,2,0),"")</f>
        <v/>
      </c>
      <c r="J2507" s="64" t="str">
        <f>IFERROR(IF(I2507&lt;&gt;"",VLOOKUP(I2507,Sheet2!B:C,2,0),""),"")</f>
        <v/>
      </c>
      <c r="K2507" s="64" t="str">
        <f>IFERROR( IF(I2507&lt;&gt;"", HLOOKUP(L$2+$A2507,Sheet2!BX:NK,2,0),""),"")</f>
        <v/>
      </c>
      <c r="L2507" t="str">
        <f>IF(OR(HLOOKUP(L$2+$A2507,Sheet2!BX:NK,$B2507,0),HLOOKUP(L$2+$A2507,Sheet2!BX:NK,$B2507,0)&lt;&gt;""),HLOOKUP(L$2+$A2507,Sheet2!BX:NK,$B2507,0),"")</f>
        <v/>
      </c>
      <c r="M2507" t="str">
        <f>IF(OR(HLOOKUP(M$2+$A2507,Sheet2!BY:NL,$B2507,0),HLOOKUP(M$2+$A2507,Sheet2!BY:NL,$B2507,0)&lt;&gt;""),HLOOKUP(M$2+$A2507,Sheet2!BY:NL,$B2507,0),"")</f>
        <v/>
      </c>
      <c r="N2507" t="str">
        <f>IF(OR(HLOOKUP(N$2+$A2507,Sheet2!BZ:NM,$B2507,0),HLOOKUP(N$2+$A2507,Sheet2!BZ:NM,$B2507,0)&lt;&gt;""),HLOOKUP(N$2+$A2507,Sheet2!BZ:NM,$B2507,0),"")</f>
        <v/>
      </c>
      <c r="O2507" t="str">
        <f>IF(OR(HLOOKUP(O$2+$A2507,Sheet2!CA:NN,$B2507,0),HLOOKUP(O$2+$A2507,Sheet2!CA:NN,$B2507,0)&lt;&gt;""),HLOOKUP(O$2+$A2507,Sheet2!CA:NN,$B2507,0),"")</f>
        <v/>
      </c>
      <c r="P2507" t="str">
        <f>IF(OR(HLOOKUP(P$2+$A2507,Sheet2!CB:NO,$B2507,0),HLOOKUP(P$2+$A2507,Sheet2!CB:NO,$B2507,0)&lt;&gt;""),HLOOKUP(P$2+$A2507,Sheet2!CB:NO,$B2507,0),"")</f>
        <v/>
      </c>
      <c r="Q2507" t="str">
        <f>IF(OR(HLOOKUP(Q$2+$A2507,Sheet2!CC:NO,$B2507,0),HLOOKUP(Q$2+$A2507,Sheet2!CC:NO,$B2507,0)&lt;&gt;""),HLOOKUP(Q$2+$A2507,Sheet2!CC:NO,$B2507,0),"")</f>
        <v/>
      </c>
    </row>
    <row r="2508" spans="1:17" x14ac:dyDescent="0.25">
      <c r="A2508" s="64">
        <f t="shared" si="315"/>
        <v>24</v>
      </c>
      <c r="B2508" s="64">
        <f t="shared" si="316"/>
        <v>255</v>
      </c>
      <c r="C2508" s="64">
        <f t="shared" si="317"/>
        <v>5</v>
      </c>
      <c r="D2508" s="64">
        <f t="shared" si="318"/>
        <v>251</v>
      </c>
      <c r="E2508" s="64">
        <f t="shared" si="319"/>
        <v>1251</v>
      </c>
      <c r="F2508" s="64" t="str">
        <f t="shared" si="312"/>
        <v/>
      </c>
      <c r="G2508" s="64" t="str">
        <f t="shared" si="313"/>
        <v/>
      </c>
      <c r="H2508" s="64" t="str">
        <f t="shared" si="314"/>
        <v/>
      </c>
      <c r="I2508" s="80" t="str">
        <f>IFERROR(VLOOKUP(D2508,Sheet2!A:B,2,0),"")</f>
        <v/>
      </c>
      <c r="J2508" s="64" t="str">
        <f>IFERROR(IF(I2508&lt;&gt;"",VLOOKUP(I2508,Sheet2!B:C,2,0),""),"")</f>
        <v/>
      </c>
      <c r="K2508" s="64" t="str">
        <f>IFERROR( IF(I2508&lt;&gt;"", HLOOKUP(L$2+$A2508,Sheet2!BX:NK,2,0),""),"")</f>
        <v/>
      </c>
      <c r="L2508" t="str">
        <f>IF(OR(HLOOKUP(L$2+$A2508,Sheet2!BX:NK,$B2508,0),HLOOKUP(L$2+$A2508,Sheet2!BX:NK,$B2508,0)&lt;&gt;""),HLOOKUP(L$2+$A2508,Sheet2!BX:NK,$B2508,0),"")</f>
        <v/>
      </c>
      <c r="M2508" t="str">
        <f>IF(OR(HLOOKUP(M$2+$A2508,Sheet2!BY:NL,$B2508,0),HLOOKUP(M$2+$A2508,Sheet2!BY:NL,$B2508,0)&lt;&gt;""),HLOOKUP(M$2+$A2508,Sheet2!BY:NL,$B2508,0),"")</f>
        <v/>
      </c>
      <c r="N2508" t="str">
        <f>IF(OR(HLOOKUP(N$2+$A2508,Sheet2!BZ:NM,$B2508,0),HLOOKUP(N$2+$A2508,Sheet2!BZ:NM,$B2508,0)&lt;&gt;""),HLOOKUP(N$2+$A2508,Sheet2!BZ:NM,$B2508,0),"")</f>
        <v/>
      </c>
      <c r="O2508" t="str">
        <f>IF(OR(HLOOKUP(O$2+$A2508,Sheet2!CA:NN,$B2508,0),HLOOKUP(O$2+$A2508,Sheet2!CA:NN,$B2508,0)&lt;&gt;""),HLOOKUP(O$2+$A2508,Sheet2!CA:NN,$B2508,0),"")</f>
        <v/>
      </c>
      <c r="P2508" t="str">
        <f>IF(OR(HLOOKUP(P$2+$A2508,Sheet2!CB:NO,$B2508,0),HLOOKUP(P$2+$A2508,Sheet2!CB:NO,$B2508,0)&lt;&gt;""),HLOOKUP(P$2+$A2508,Sheet2!CB:NO,$B2508,0),"")</f>
        <v/>
      </c>
      <c r="Q2508" t="str">
        <f>IF(OR(HLOOKUP(Q$2+$A2508,Sheet2!CC:NO,$B2508,0),HLOOKUP(Q$2+$A2508,Sheet2!CC:NO,$B2508,0)&lt;&gt;""),HLOOKUP(Q$2+$A2508,Sheet2!CC:NO,$B2508,0),"")</f>
        <v/>
      </c>
    </row>
    <row r="2509" spans="1:17" x14ac:dyDescent="0.25">
      <c r="A2509" s="64">
        <f t="shared" si="315"/>
        <v>30</v>
      </c>
      <c r="B2509" s="64">
        <f t="shared" si="316"/>
        <v>255</v>
      </c>
      <c r="C2509" s="64">
        <f t="shared" si="317"/>
        <v>6</v>
      </c>
      <c r="D2509" s="64">
        <f t="shared" si="318"/>
        <v>251</v>
      </c>
      <c r="E2509" s="64">
        <f t="shared" si="319"/>
        <v>1251</v>
      </c>
      <c r="F2509" s="64" t="str">
        <f t="shared" si="312"/>
        <v/>
      </c>
      <c r="G2509" s="64" t="str">
        <f t="shared" si="313"/>
        <v/>
      </c>
      <c r="H2509" s="64" t="str">
        <f t="shared" si="314"/>
        <v/>
      </c>
      <c r="I2509" s="80" t="str">
        <f>IFERROR(VLOOKUP(D2509,Sheet2!A:B,2,0),"")</f>
        <v/>
      </c>
      <c r="J2509" s="64" t="str">
        <f>IFERROR(IF(I2509&lt;&gt;"",VLOOKUP(I2509,Sheet2!B:C,2,0),""),"")</f>
        <v/>
      </c>
      <c r="K2509" s="64" t="str">
        <f>IFERROR( IF(I2509&lt;&gt;"", HLOOKUP(L$2+$A2509,Sheet2!BX:NK,2,0),""),"")</f>
        <v/>
      </c>
      <c r="L2509" t="str">
        <f>IF(OR(HLOOKUP(L$2+$A2509,Sheet2!BX:NK,$B2509,0),HLOOKUP(L$2+$A2509,Sheet2!BX:NK,$B2509,0)&lt;&gt;""),HLOOKUP(L$2+$A2509,Sheet2!BX:NK,$B2509,0),"")</f>
        <v/>
      </c>
      <c r="M2509" t="str">
        <f>IF(OR(HLOOKUP(M$2+$A2509,Sheet2!BY:NL,$B2509,0),HLOOKUP(M$2+$A2509,Sheet2!BY:NL,$B2509,0)&lt;&gt;""),HLOOKUP(M$2+$A2509,Sheet2!BY:NL,$B2509,0),"")</f>
        <v/>
      </c>
      <c r="N2509" t="str">
        <f>IF(OR(HLOOKUP(N$2+$A2509,Sheet2!BZ:NM,$B2509,0),HLOOKUP(N$2+$A2509,Sheet2!BZ:NM,$B2509,0)&lt;&gt;""),HLOOKUP(N$2+$A2509,Sheet2!BZ:NM,$B2509,0),"")</f>
        <v/>
      </c>
      <c r="O2509" t="str">
        <f>IF(OR(HLOOKUP(O$2+$A2509,Sheet2!CA:NN,$B2509,0),HLOOKUP(O$2+$A2509,Sheet2!CA:NN,$B2509,0)&lt;&gt;""),HLOOKUP(O$2+$A2509,Sheet2!CA:NN,$B2509,0),"")</f>
        <v/>
      </c>
      <c r="P2509" t="str">
        <f>IF(OR(HLOOKUP(P$2+$A2509,Sheet2!CB:NO,$B2509,0),HLOOKUP(P$2+$A2509,Sheet2!CB:NO,$B2509,0)&lt;&gt;""),HLOOKUP(P$2+$A2509,Sheet2!CB:NO,$B2509,0),"")</f>
        <v/>
      </c>
      <c r="Q2509" t="str">
        <f>IF(OR(HLOOKUP(Q$2+$A2509,Sheet2!CC:NO,$B2509,0),HLOOKUP(Q$2+$A2509,Sheet2!CC:NO,$B2509,0)&lt;&gt;""),HLOOKUP(Q$2+$A2509,Sheet2!CC:NO,$B2509,0),"")</f>
        <v/>
      </c>
    </row>
    <row r="2510" spans="1:17" x14ac:dyDescent="0.25">
      <c r="A2510" s="64">
        <f t="shared" si="315"/>
        <v>36</v>
      </c>
      <c r="B2510" s="64">
        <f t="shared" si="316"/>
        <v>255</v>
      </c>
      <c r="C2510" s="64">
        <f t="shared" si="317"/>
        <v>7</v>
      </c>
      <c r="D2510" s="64">
        <f t="shared" si="318"/>
        <v>251</v>
      </c>
      <c r="E2510" s="64">
        <f t="shared" si="319"/>
        <v>1251</v>
      </c>
      <c r="F2510" s="64" t="str">
        <f t="shared" si="312"/>
        <v/>
      </c>
      <c r="G2510" s="64" t="str">
        <f t="shared" si="313"/>
        <v/>
      </c>
      <c r="H2510" s="64" t="str">
        <f t="shared" si="314"/>
        <v/>
      </c>
      <c r="I2510" s="80" t="str">
        <f>IFERROR(VLOOKUP(D2510,Sheet2!A:B,2,0),"")</f>
        <v/>
      </c>
      <c r="J2510" s="64" t="str">
        <f>IFERROR(IF(I2510&lt;&gt;"",VLOOKUP(I2510,Sheet2!B:C,2,0),""),"")</f>
        <v/>
      </c>
      <c r="K2510" s="64" t="str">
        <f>IFERROR( IF(I2510&lt;&gt;"", HLOOKUP(L$2+$A2510,Sheet2!BX:NK,2,0),""),"")</f>
        <v/>
      </c>
      <c r="L2510" t="str">
        <f>IF(OR(HLOOKUP(L$2+$A2510,Sheet2!BX:NK,$B2510,0),HLOOKUP(L$2+$A2510,Sheet2!BX:NK,$B2510,0)&lt;&gt;""),HLOOKUP(L$2+$A2510,Sheet2!BX:NK,$B2510,0),"")</f>
        <v/>
      </c>
      <c r="M2510" t="str">
        <f>IF(OR(HLOOKUP(M$2+$A2510,Sheet2!BY:NL,$B2510,0),HLOOKUP(M$2+$A2510,Sheet2!BY:NL,$B2510,0)&lt;&gt;""),HLOOKUP(M$2+$A2510,Sheet2!BY:NL,$B2510,0),"")</f>
        <v/>
      </c>
      <c r="N2510" t="str">
        <f>IF(OR(HLOOKUP(N$2+$A2510,Sheet2!BZ:NM,$B2510,0),HLOOKUP(N$2+$A2510,Sheet2!BZ:NM,$B2510,0)&lt;&gt;""),HLOOKUP(N$2+$A2510,Sheet2!BZ:NM,$B2510,0),"")</f>
        <v/>
      </c>
      <c r="O2510" t="str">
        <f>IF(OR(HLOOKUP(O$2+$A2510,Sheet2!CA:NN,$B2510,0),HLOOKUP(O$2+$A2510,Sheet2!CA:NN,$B2510,0)&lt;&gt;""),HLOOKUP(O$2+$A2510,Sheet2!CA:NN,$B2510,0),"")</f>
        <v/>
      </c>
      <c r="P2510" t="str">
        <f>IF(OR(HLOOKUP(P$2+$A2510,Sheet2!CB:NO,$B2510,0),HLOOKUP(P$2+$A2510,Sheet2!CB:NO,$B2510,0)&lt;&gt;""),HLOOKUP(P$2+$A2510,Sheet2!CB:NO,$B2510,0),"")</f>
        <v/>
      </c>
      <c r="Q2510" t="str">
        <f>IF(OR(HLOOKUP(Q$2+$A2510,Sheet2!CC:NO,$B2510,0),HLOOKUP(Q$2+$A2510,Sheet2!CC:NO,$B2510,0)&lt;&gt;""),HLOOKUP(Q$2+$A2510,Sheet2!CC:NO,$B2510,0),"")</f>
        <v/>
      </c>
    </row>
    <row r="2511" spans="1:17" x14ac:dyDescent="0.25">
      <c r="A2511" s="64">
        <f t="shared" si="315"/>
        <v>42</v>
      </c>
      <c r="B2511" s="64">
        <f t="shared" si="316"/>
        <v>255</v>
      </c>
      <c r="C2511" s="64">
        <f t="shared" si="317"/>
        <v>8</v>
      </c>
      <c r="D2511" s="64">
        <f t="shared" si="318"/>
        <v>251</v>
      </c>
      <c r="E2511" s="64">
        <f t="shared" si="319"/>
        <v>1251</v>
      </c>
      <c r="F2511" s="64" t="str">
        <f t="shared" si="312"/>
        <v/>
      </c>
      <c r="G2511" s="64" t="str">
        <f t="shared" si="313"/>
        <v/>
      </c>
      <c r="H2511" s="64" t="str">
        <f t="shared" si="314"/>
        <v/>
      </c>
      <c r="I2511" s="80" t="str">
        <f>IFERROR(VLOOKUP(D2511,Sheet2!A:B,2,0),"")</f>
        <v/>
      </c>
      <c r="J2511" s="64" t="str">
        <f>IFERROR(IF(I2511&lt;&gt;"",VLOOKUP(I2511,Sheet2!B:C,2,0),""),"")</f>
        <v/>
      </c>
      <c r="K2511" s="64" t="str">
        <f>IFERROR( IF(I2511&lt;&gt;"", HLOOKUP(L$2+$A2511,Sheet2!BX:NK,2,0),""),"")</f>
        <v/>
      </c>
      <c r="L2511" t="str">
        <f>IF(OR(HLOOKUP(L$2+$A2511,Sheet2!BX:NK,$B2511,0),HLOOKUP(L$2+$A2511,Sheet2!BX:NK,$B2511,0)&lt;&gt;""),HLOOKUP(L$2+$A2511,Sheet2!BX:NK,$B2511,0),"")</f>
        <v/>
      </c>
      <c r="M2511" t="str">
        <f>IF(OR(HLOOKUP(M$2+$A2511,Sheet2!BY:NL,$B2511,0),HLOOKUP(M$2+$A2511,Sheet2!BY:NL,$B2511,0)&lt;&gt;""),HLOOKUP(M$2+$A2511,Sheet2!BY:NL,$B2511,0),"")</f>
        <v/>
      </c>
      <c r="N2511" t="str">
        <f>IF(OR(HLOOKUP(N$2+$A2511,Sheet2!BZ:NM,$B2511,0),HLOOKUP(N$2+$A2511,Sheet2!BZ:NM,$B2511,0)&lt;&gt;""),HLOOKUP(N$2+$A2511,Sheet2!BZ:NM,$B2511,0),"")</f>
        <v/>
      </c>
      <c r="O2511" t="str">
        <f>IF(OR(HLOOKUP(O$2+$A2511,Sheet2!CA:NN,$B2511,0),HLOOKUP(O$2+$A2511,Sheet2!CA:NN,$B2511,0)&lt;&gt;""),HLOOKUP(O$2+$A2511,Sheet2!CA:NN,$B2511,0),"")</f>
        <v/>
      </c>
      <c r="P2511" t="str">
        <f>IF(OR(HLOOKUP(P$2+$A2511,Sheet2!CB:NO,$B2511,0),HLOOKUP(P$2+$A2511,Sheet2!CB:NO,$B2511,0)&lt;&gt;""),HLOOKUP(P$2+$A2511,Sheet2!CB:NO,$B2511,0),"")</f>
        <v/>
      </c>
      <c r="Q2511" t="str">
        <f>IF(OR(HLOOKUP(Q$2+$A2511,Sheet2!CC:NO,$B2511,0),HLOOKUP(Q$2+$A2511,Sheet2!CC:NO,$B2511,0)&lt;&gt;""),HLOOKUP(Q$2+$A2511,Sheet2!CC:NO,$B2511,0),"")</f>
        <v/>
      </c>
    </row>
    <row r="2512" spans="1:17" x14ac:dyDescent="0.25">
      <c r="A2512" s="64">
        <f t="shared" si="315"/>
        <v>48</v>
      </c>
      <c r="B2512" s="64">
        <f t="shared" si="316"/>
        <v>255</v>
      </c>
      <c r="C2512" s="64">
        <f t="shared" si="317"/>
        <v>9</v>
      </c>
      <c r="D2512" s="64">
        <f t="shared" si="318"/>
        <v>251</v>
      </c>
      <c r="E2512" s="64">
        <f t="shared" si="319"/>
        <v>1251</v>
      </c>
      <c r="F2512" s="64" t="str">
        <f t="shared" si="312"/>
        <v/>
      </c>
      <c r="G2512" s="64" t="str">
        <f t="shared" si="313"/>
        <v/>
      </c>
      <c r="H2512" s="64" t="str">
        <f t="shared" si="314"/>
        <v/>
      </c>
      <c r="I2512" s="80" t="str">
        <f>IFERROR(VLOOKUP(D2512,Sheet2!A:B,2,0),"")</f>
        <v/>
      </c>
      <c r="J2512" s="64" t="str">
        <f>IFERROR(IF(I2512&lt;&gt;"",VLOOKUP(I2512,Sheet2!B:C,2,0),""),"")</f>
        <v/>
      </c>
      <c r="K2512" s="64" t="str">
        <f>IFERROR( IF(I2512&lt;&gt;"", HLOOKUP(L$2+$A2512,Sheet2!BX:NK,2,0),""),"")</f>
        <v/>
      </c>
      <c r="L2512" t="str">
        <f>IF(OR(HLOOKUP(L$2+$A2512,Sheet2!BX:NK,$B2512,0),HLOOKUP(L$2+$A2512,Sheet2!BX:NK,$B2512,0)&lt;&gt;""),HLOOKUP(L$2+$A2512,Sheet2!BX:NK,$B2512,0),"")</f>
        <v/>
      </c>
      <c r="M2512" t="str">
        <f>IF(OR(HLOOKUP(M$2+$A2512,Sheet2!BY:NL,$B2512,0),HLOOKUP(M$2+$A2512,Sheet2!BY:NL,$B2512,0)&lt;&gt;""),HLOOKUP(M$2+$A2512,Sheet2!BY:NL,$B2512,0),"")</f>
        <v/>
      </c>
      <c r="N2512" t="str">
        <f>IF(OR(HLOOKUP(N$2+$A2512,Sheet2!BZ:NM,$B2512,0),HLOOKUP(N$2+$A2512,Sheet2!BZ:NM,$B2512,0)&lt;&gt;""),HLOOKUP(N$2+$A2512,Sheet2!BZ:NM,$B2512,0),"")</f>
        <v/>
      </c>
      <c r="O2512" t="str">
        <f>IF(OR(HLOOKUP(O$2+$A2512,Sheet2!CA:NN,$B2512,0),HLOOKUP(O$2+$A2512,Sheet2!CA:NN,$B2512,0)&lt;&gt;""),HLOOKUP(O$2+$A2512,Sheet2!CA:NN,$B2512,0),"")</f>
        <v/>
      </c>
      <c r="P2512" t="str">
        <f>IF(OR(HLOOKUP(P$2+$A2512,Sheet2!CB:NO,$B2512,0),HLOOKUP(P$2+$A2512,Sheet2!CB:NO,$B2512,0)&lt;&gt;""),HLOOKUP(P$2+$A2512,Sheet2!CB:NO,$B2512,0),"")</f>
        <v/>
      </c>
      <c r="Q2512" t="str">
        <f>IF(OR(HLOOKUP(Q$2+$A2512,Sheet2!CC:NO,$B2512,0),HLOOKUP(Q$2+$A2512,Sheet2!CC:NO,$B2512,0)&lt;&gt;""),HLOOKUP(Q$2+$A2512,Sheet2!CC:NO,$B2512,0),"")</f>
        <v/>
      </c>
    </row>
    <row r="2513" spans="1:17" x14ac:dyDescent="0.25">
      <c r="A2513" s="64">
        <f t="shared" si="315"/>
        <v>54</v>
      </c>
      <c r="B2513" s="64">
        <f t="shared" si="316"/>
        <v>255</v>
      </c>
      <c r="C2513" s="64">
        <f t="shared" si="317"/>
        <v>10</v>
      </c>
      <c r="D2513" s="64">
        <f t="shared" si="318"/>
        <v>251</v>
      </c>
      <c r="E2513" s="64">
        <f t="shared" si="319"/>
        <v>1251</v>
      </c>
      <c r="F2513" s="64" t="str">
        <f t="shared" si="312"/>
        <v/>
      </c>
      <c r="G2513" s="64" t="str">
        <f t="shared" si="313"/>
        <v/>
      </c>
      <c r="H2513" s="64" t="str">
        <f t="shared" si="314"/>
        <v/>
      </c>
      <c r="I2513" s="80" t="str">
        <f>IFERROR(VLOOKUP(D2513,Sheet2!A:B,2,0),"")</f>
        <v/>
      </c>
      <c r="J2513" s="64" t="str">
        <f>IFERROR(IF(I2513&lt;&gt;"",VLOOKUP(I2513,Sheet2!B:C,2,0),""),"")</f>
        <v/>
      </c>
      <c r="K2513" s="64" t="str">
        <f>IFERROR( IF(I2513&lt;&gt;"", HLOOKUP(L$2+$A2513,Sheet2!BX:NK,2,0),""),"")</f>
        <v/>
      </c>
      <c r="L2513" t="str">
        <f>IF(OR(HLOOKUP(L$2+$A2513,Sheet2!BX:NK,$B2513,0),HLOOKUP(L$2+$A2513,Sheet2!BX:NK,$B2513,0)&lt;&gt;""),HLOOKUP(L$2+$A2513,Sheet2!BX:NK,$B2513,0),"")</f>
        <v/>
      </c>
      <c r="M2513" t="str">
        <f>IF(OR(HLOOKUP(M$2+$A2513,Sheet2!BY:NL,$B2513,0),HLOOKUP(M$2+$A2513,Sheet2!BY:NL,$B2513,0)&lt;&gt;""),HLOOKUP(M$2+$A2513,Sheet2!BY:NL,$B2513,0),"")</f>
        <v/>
      </c>
      <c r="N2513" t="str">
        <f>IF(OR(HLOOKUP(N$2+$A2513,Sheet2!BZ:NM,$B2513,0),HLOOKUP(N$2+$A2513,Sheet2!BZ:NM,$B2513,0)&lt;&gt;""),HLOOKUP(N$2+$A2513,Sheet2!BZ:NM,$B2513,0),"")</f>
        <v/>
      </c>
      <c r="O2513" t="str">
        <f>IF(OR(HLOOKUP(O$2+$A2513,Sheet2!CA:NN,$B2513,0),HLOOKUP(O$2+$A2513,Sheet2!CA:NN,$B2513,0)&lt;&gt;""),HLOOKUP(O$2+$A2513,Sheet2!CA:NN,$B2513,0),"")</f>
        <v/>
      </c>
      <c r="P2513" t="str">
        <f>IF(OR(HLOOKUP(P$2+$A2513,Sheet2!CB:NO,$B2513,0),HLOOKUP(P$2+$A2513,Sheet2!CB:NO,$B2513,0)&lt;&gt;""),HLOOKUP(P$2+$A2513,Sheet2!CB:NO,$B2513,0),"")</f>
        <v/>
      </c>
      <c r="Q2513" t="str">
        <f>IF(OR(HLOOKUP(Q$2+$A2513,Sheet2!CC:NO,$B2513,0),HLOOKUP(Q$2+$A2513,Sheet2!CC:NO,$B2513,0)&lt;&gt;""),HLOOKUP(Q$2+$A2513,Sheet2!CC:NO,$B2513,0),"")</f>
        <v/>
      </c>
    </row>
    <row r="2514" spans="1:17" x14ac:dyDescent="0.25">
      <c r="A2514" s="64">
        <f t="shared" si="315"/>
        <v>0</v>
      </c>
      <c r="B2514" s="64">
        <f t="shared" si="316"/>
        <v>256</v>
      </c>
      <c r="C2514" s="64">
        <f t="shared" si="317"/>
        <v>1</v>
      </c>
      <c r="D2514" s="64">
        <f t="shared" si="318"/>
        <v>252</v>
      </c>
      <c r="E2514" s="64">
        <f t="shared" si="319"/>
        <v>1256</v>
      </c>
      <c r="F2514" s="64" t="str">
        <f t="shared" si="312"/>
        <v/>
      </c>
      <c r="G2514" s="64" t="str">
        <f t="shared" si="313"/>
        <v/>
      </c>
      <c r="H2514" s="64" t="str">
        <f t="shared" si="314"/>
        <v/>
      </c>
      <c r="I2514" s="80" t="str">
        <f>IFERROR(VLOOKUP(D2514,Sheet2!A:B,2,0),"")</f>
        <v/>
      </c>
      <c r="J2514" s="64" t="str">
        <f>IFERROR(IF(I2514&lt;&gt;"",VLOOKUP(I2514,Sheet2!B:C,2,0),""),"")</f>
        <v/>
      </c>
      <c r="K2514" s="64" t="str">
        <f>IFERROR( IF(I2514&lt;&gt;"", HLOOKUP(L$2+$A2514,Sheet2!BX:NK,2,0),""),"")</f>
        <v/>
      </c>
      <c r="L2514" t="str">
        <f>IF(OR(HLOOKUP(L$2+$A2514,Sheet2!BX:NK,$B2514,0),HLOOKUP(L$2+$A2514,Sheet2!BX:NK,$B2514,0)&lt;&gt;""),HLOOKUP(L$2+$A2514,Sheet2!BX:NK,$B2514,0),"")</f>
        <v/>
      </c>
      <c r="M2514" t="str">
        <f>IF(OR(HLOOKUP(M$2+$A2514,Sheet2!BY:NL,$B2514,0),HLOOKUP(M$2+$A2514,Sheet2!BY:NL,$B2514,0)&lt;&gt;""),HLOOKUP(M$2+$A2514,Sheet2!BY:NL,$B2514,0),"")</f>
        <v/>
      </c>
      <c r="N2514" t="str">
        <f>IF(OR(HLOOKUP(N$2+$A2514,Sheet2!BZ:NM,$B2514,0),HLOOKUP(N$2+$A2514,Sheet2!BZ:NM,$B2514,0)&lt;&gt;""),HLOOKUP(N$2+$A2514,Sheet2!BZ:NM,$B2514,0),"")</f>
        <v/>
      </c>
      <c r="O2514" t="str">
        <f>IF(OR(HLOOKUP(O$2+$A2514,Sheet2!CA:NN,$B2514,0),HLOOKUP(O$2+$A2514,Sheet2!CA:NN,$B2514,0)&lt;&gt;""),HLOOKUP(O$2+$A2514,Sheet2!CA:NN,$B2514,0),"")</f>
        <v/>
      </c>
      <c r="P2514" t="str">
        <f>IF(OR(HLOOKUP(P$2+$A2514,Sheet2!CB:NO,$B2514,0),HLOOKUP(P$2+$A2514,Sheet2!CB:NO,$B2514,0)&lt;&gt;""),HLOOKUP(P$2+$A2514,Sheet2!CB:NO,$B2514,0),"")</f>
        <v/>
      </c>
      <c r="Q2514" t="str">
        <f>IF(OR(HLOOKUP(Q$2+$A2514,Sheet2!CC:NO,$B2514,0),HLOOKUP(Q$2+$A2514,Sheet2!CC:NO,$B2514,0)&lt;&gt;""),HLOOKUP(Q$2+$A2514,Sheet2!CC:NO,$B2514,0),"")</f>
        <v/>
      </c>
    </row>
    <row r="2515" spans="1:17" x14ac:dyDescent="0.25">
      <c r="A2515" s="64">
        <f t="shared" si="315"/>
        <v>6</v>
      </c>
      <c r="B2515" s="64">
        <f t="shared" si="316"/>
        <v>256</v>
      </c>
      <c r="C2515" s="64">
        <f t="shared" si="317"/>
        <v>2</v>
      </c>
      <c r="D2515" s="64">
        <f t="shared" si="318"/>
        <v>252</v>
      </c>
      <c r="E2515" s="64">
        <f t="shared" si="319"/>
        <v>1256</v>
      </c>
      <c r="F2515" s="64" t="str">
        <f t="shared" si="312"/>
        <v/>
      </c>
      <c r="G2515" s="64" t="str">
        <f t="shared" si="313"/>
        <v/>
      </c>
      <c r="H2515" s="64" t="str">
        <f t="shared" si="314"/>
        <v/>
      </c>
      <c r="I2515" s="80" t="str">
        <f>IFERROR(VLOOKUP(D2515,Sheet2!A:B,2,0),"")</f>
        <v/>
      </c>
      <c r="J2515" s="64" t="str">
        <f>IFERROR(IF(I2515&lt;&gt;"",VLOOKUP(I2515,Sheet2!B:C,2,0),""),"")</f>
        <v/>
      </c>
      <c r="K2515" s="64" t="str">
        <f>IFERROR( IF(I2515&lt;&gt;"", HLOOKUP(L$2+$A2515,Sheet2!BX:NK,2,0),""),"")</f>
        <v/>
      </c>
      <c r="L2515" t="str">
        <f>IF(OR(HLOOKUP(L$2+$A2515,Sheet2!BX:NK,$B2515,0),HLOOKUP(L$2+$A2515,Sheet2!BX:NK,$B2515,0)&lt;&gt;""),HLOOKUP(L$2+$A2515,Sheet2!BX:NK,$B2515,0),"")</f>
        <v/>
      </c>
      <c r="M2515" t="str">
        <f>IF(OR(HLOOKUP(M$2+$A2515,Sheet2!BY:NL,$B2515,0),HLOOKUP(M$2+$A2515,Sheet2!BY:NL,$B2515,0)&lt;&gt;""),HLOOKUP(M$2+$A2515,Sheet2!BY:NL,$B2515,0),"")</f>
        <v/>
      </c>
      <c r="N2515" t="str">
        <f>IF(OR(HLOOKUP(N$2+$A2515,Sheet2!BZ:NM,$B2515,0),HLOOKUP(N$2+$A2515,Sheet2!BZ:NM,$B2515,0)&lt;&gt;""),HLOOKUP(N$2+$A2515,Sheet2!BZ:NM,$B2515,0),"")</f>
        <v/>
      </c>
      <c r="O2515" t="str">
        <f>IF(OR(HLOOKUP(O$2+$A2515,Sheet2!CA:NN,$B2515,0),HLOOKUP(O$2+$A2515,Sheet2!CA:NN,$B2515,0)&lt;&gt;""),HLOOKUP(O$2+$A2515,Sheet2!CA:NN,$B2515,0),"")</f>
        <v/>
      </c>
      <c r="P2515" t="str">
        <f>IF(OR(HLOOKUP(P$2+$A2515,Sheet2!CB:NO,$B2515,0),HLOOKUP(P$2+$A2515,Sheet2!CB:NO,$B2515,0)&lt;&gt;""),HLOOKUP(P$2+$A2515,Sheet2!CB:NO,$B2515,0),"")</f>
        <v/>
      </c>
      <c r="Q2515" t="str">
        <f>IF(OR(HLOOKUP(Q$2+$A2515,Sheet2!CC:NO,$B2515,0),HLOOKUP(Q$2+$A2515,Sheet2!CC:NO,$B2515,0)&lt;&gt;""),HLOOKUP(Q$2+$A2515,Sheet2!CC:NO,$B2515,0),"")</f>
        <v/>
      </c>
    </row>
    <row r="2516" spans="1:17" x14ac:dyDescent="0.25">
      <c r="A2516" s="64">
        <f t="shared" si="315"/>
        <v>12</v>
      </c>
      <c r="B2516" s="64">
        <f t="shared" si="316"/>
        <v>256</v>
      </c>
      <c r="C2516" s="64">
        <f t="shared" si="317"/>
        <v>3</v>
      </c>
      <c r="D2516" s="64">
        <f t="shared" si="318"/>
        <v>252</v>
      </c>
      <c r="E2516" s="64">
        <f t="shared" si="319"/>
        <v>1256</v>
      </c>
      <c r="F2516" s="64" t="str">
        <f t="shared" si="312"/>
        <v/>
      </c>
      <c r="G2516" s="64" t="str">
        <f t="shared" si="313"/>
        <v/>
      </c>
      <c r="H2516" s="64" t="str">
        <f t="shared" si="314"/>
        <v/>
      </c>
      <c r="I2516" s="80" t="str">
        <f>IFERROR(VLOOKUP(D2516,Sheet2!A:B,2,0),"")</f>
        <v/>
      </c>
      <c r="J2516" s="64" t="str">
        <f>IFERROR(IF(I2516&lt;&gt;"",VLOOKUP(I2516,Sheet2!B:C,2,0),""),"")</f>
        <v/>
      </c>
      <c r="K2516" s="64" t="str">
        <f>IFERROR( IF(I2516&lt;&gt;"", HLOOKUP(L$2+$A2516,Sheet2!BX:NK,2,0),""),"")</f>
        <v/>
      </c>
      <c r="L2516" t="str">
        <f>IF(OR(HLOOKUP(L$2+$A2516,Sheet2!BX:NK,$B2516,0),HLOOKUP(L$2+$A2516,Sheet2!BX:NK,$B2516,0)&lt;&gt;""),HLOOKUP(L$2+$A2516,Sheet2!BX:NK,$B2516,0),"")</f>
        <v/>
      </c>
      <c r="M2516" t="str">
        <f>IF(OR(HLOOKUP(M$2+$A2516,Sheet2!BY:NL,$B2516,0),HLOOKUP(M$2+$A2516,Sheet2!BY:NL,$B2516,0)&lt;&gt;""),HLOOKUP(M$2+$A2516,Sheet2!BY:NL,$B2516,0),"")</f>
        <v/>
      </c>
      <c r="N2516" t="str">
        <f>IF(OR(HLOOKUP(N$2+$A2516,Sheet2!BZ:NM,$B2516,0),HLOOKUP(N$2+$A2516,Sheet2!BZ:NM,$B2516,0)&lt;&gt;""),HLOOKUP(N$2+$A2516,Sheet2!BZ:NM,$B2516,0),"")</f>
        <v/>
      </c>
      <c r="O2516" t="str">
        <f>IF(OR(HLOOKUP(O$2+$A2516,Sheet2!CA:NN,$B2516,0),HLOOKUP(O$2+$A2516,Sheet2!CA:NN,$B2516,0)&lt;&gt;""),HLOOKUP(O$2+$A2516,Sheet2!CA:NN,$B2516,0),"")</f>
        <v/>
      </c>
      <c r="P2516" t="str">
        <f>IF(OR(HLOOKUP(P$2+$A2516,Sheet2!CB:NO,$B2516,0),HLOOKUP(P$2+$A2516,Sheet2!CB:NO,$B2516,0)&lt;&gt;""),HLOOKUP(P$2+$A2516,Sheet2!CB:NO,$B2516,0),"")</f>
        <v/>
      </c>
      <c r="Q2516" t="str">
        <f>IF(OR(HLOOKUP(Q$2+$A2516,Sheet2!CC:NO,$B2516,0),HLOOKUP(Q$2+$A2516,Sheet2!CC:NO,$B2516,0)&lt;&gt;""),HLOOKUP(Q$2+$A2516,Sheet2!CC:NO,$B2516,0),"")</f>
        <v/>
      </c>
    </row>
    <row r="2517" spans="1:17" x14ac:dyDescent="0.25">
      <c r="A2517" s="64">
        <f t="shared" si="315"/>
        <v>18</v>
      </c>
      <c r="B2517" s="64">
        <f t="shared" si="316"/>
        <v>256</v>
      </c>
      <c r="C2517" s="64">
        <f t="shared" si="317"/>
        <v>4</v>
      </c>
      <c r="D2517" s="64">
        <f t="shared" si="318"/>
        <v>252</v>
      </c>
      <c r="E2517" s="64">
        <f t="shared" si="319"/>
        <v>1256</v>
      </c>
      <c r="F2517" s="64" t="str">
        <f t="shared" si="312"/>
        <v/>
      </c>
      <c r="G2517" s="64" t="str">
        <f t="shared" si="313"/>
        <v/>
      </c>
      <c r="H2517" s="64" t="str">
        <f t="shared" si="314"/>
        <v/>
      </c>
      <c r="I2517" s="80" t="str">
        <f>IFERROR(VLOOKUP(D2517,Sheet2!A:B,2,0),"")</f>
        <v/>
      </c>
      <c r="J2517" s="64" t="str">
        <f>IFERROR(IF(I2517&lt;&gt;"",VLOOKUP(I2517,Sheet2!B:C,2,0),""),"")</f>
        <v/>
      </c>
      <c r="K2517" s="64" t="str">
        <f>IFERROR( IF(I2517&lt;&gt;"", HLOOKUP(L$2+$A2517,Sheet2!BX:NK,2,0),""),"")</f>
        <v/>
      </c>
      <c r="L2517" t="str">
        <f>IF(OR(HLOOKUP(L$2+$A2517,Sheet2!BX:NK,$B2517,0),HLOOKUP(L$2+$A2517,Sheet2!BX:NK,$B2517,0)&lt;&gt;""),HLOOKUP(L$2+$A2517,Sheet2!BX:NK,$B2517,0),"")</f>
        <v/>
      </c>
      <c r="M2517" t="str">
        <f>IF(OR(HLOOKUP(M$2+$A2517,Sheet2!BY:NL,$B2517,0),HLOOKUP(M$2+$A2517,Sheet2!BY:NL,$B2517,0)&lt;&gt;""),HLOOKUP(M$2+$A2517,Sheet2!BY:NL,$B2517,0),"")</f>
        <v/>
      </c>
      <c r="N2517" t="str">
        <f>IF(OR(HLOOKUP(N$2+$A2517,Sheet2!BZ:NM,$B2517,0),HLOOKUP(N$2+$A2517,Sheet2!BZ:NM,$B2517,0)&lt;&gt;""),HLOOKUP(N$2+$A2517,Sheet2!BZ:NM,$B2517,0),"")</f>
        <v/>
      </c>
      <c r="O2517" t="str">
        <f>IF(OR(HLOOKUP(O$2+$A2517,Sheet2!CA:NN,$B2517,0),HLOOKUP(O$2+$A2517,Sheet2!CA:NN,$B2517,0)&lt;&gt;""),HLOOKUP(O$2+$A2517,Sheet2!CA:NN,$B2517,0),"")</f>
        <v/>
      </c>
      <c r="P2517" t="str">
        <f>IF(OR(HLOOKUP(P$2+$A2517,Sheet2!CB:NO,$B2517,0),HLOOKUP(P$2+$A2517,Sheet2!CB:NO,$B2517,0)&lt;&gt;""),HLOOKUP(P$2+$A2517,Sheet2!CB:NO,$B2517,0),"")</f>
        <v/>
      </c>
      <c r="Q2517" t="str">
        <f>IF(OR(HLOOKUP(Q$2+$A2517,Sheet2!CC:NO,$B2517,0),HLOOKUP(Q$2+$A2517,Sheet2!CC:NO,$B2517,0)&lt;&gt;""),HLOOKUP(Q$2+$A2517,Sheet2!CC:NO,$B2517,0),"")</f>
        <v/>
      </c>
    </row>
    <row r="2518" spans="1:17" x14ac:dyDescent="0.25">
      <c r="A2518" s="64">
        <f t="shared" si="315"/>
        <v>24</v>
      </c>
      <c r="B2518" s="64">
        <f t="shared" si="316"/>
        <v>256</v>
      </c>
      <c r="C2518" s="64">
        <f t="shared" si="317"/>
        <v>5</v>
      </c>
      <c r="D2518" s="64">
        <f t="shared" si="318"/>
        <v>252</v>
      </c>
      <c r="E2518" s="64">
        <f t="shared" si="319"/>
        <v>1256</v>
      </c>
      <c r="F2518" s="64" t="str">
        <f t="shared" si="312"/>
        <v/>
      </c>
      <c r="G2518" s="64" t="str">
        <f t="shared" si="313"/>
        <v/>
      </c>
      <c r="H2518" s="64" t="str">
        <f t="shared" si="314"/>
        <v/>
      </c>
      <c r="I2518" s="80" t="str">
        <f>IFERROR(VLOOKUP(D2518,Sheet2!A:B,2,0),"")</f>
        <v/>
      </c>
      <c r="J2518" s="64" t="str">
        <f>IFERROR(IF(I2518&lt;&gt;"",VLOOKUP(I2518,Sheet2!B:C,2,0),""),"")</f>
        <v/>
      </c>
      <c r="K2518" s="64" t="str">
        <f>IFERROR( IF(I2518&lt;&gt;"", HLOOKUP(L$2+$A2518,Sheet2!BX:NK,2,0),""),"")</f>
        <v/>
      </c>
      <c r="L2518" t="str">
        <f>IF(OR(HLOOKUP(L$2+$A2518,Sheet2!BX:NK,$B2518,0),HLOOKUP(L$2+$A2518,Sheet2!BX:NK,$B2518,0)&lt;&gt;""),HLOOKUP(L$2+$A2518,Sheet2!BX:NK,$B2518,0),"")</f>
        <v/>
      </c>
      <c r="M2518" t="str">
        <f>IF(OR(HLOOKUP(M$2+$A2518,Sheet2!BY:NL,$B2518,0),HLOOKUP(M$2+$A2518,Sheet2!BY:NL,$B2518,0)&lt;&gt;""),HLOOKUP(M$2+$A2518,Sheet2!BY:NL,$B2518,0),"")</f>
        <v/>
      </c>
      <c r="N2518" t="str">
        <f>IF(OR(HLOOKUP(N$2+$A2518,Sheet2!BZ:NM,$B2518,0),HLOOKUP(N$2+$A2518,Sheet2!BZ:NM,$B2518,0)&lt;&gt;""),HLOOKUP(N$2+$A2518,Sheet2!BZ:NM,$B2518,0),"")</f>
        <v/>
      </c>
      <c r="O2518" t="str">
        <f>IF(OR(HLOOKUP(O$2+$A2518,Sheet2!CA:NN,$B2518,0),HLOOKUP(O$2+$A2518,Sheet2!CA:NN,$B2518,0)&lt;&gt;""),HLOOKUP(O$2+$A2518,Sheet2!CA:NN,$B2518,0),"")</f>
        <v/>
      </c>
      <c r="P2518" t="str">
        <f>IF(OR(HLOOKUP(P$2+$A2518,Sheet2!CB:NO,$B2518,0),HLOOKUP(P$2+$A2518,Sheet2!CB:NO,$B2518,0)&lt;&gt;""),HLOOKUP(P$2+$A2518,Sheet2!CB:NO,$B2518,0),"")</f>
        <v/>
      </c>
      <c r="Q2518" t="str">
        <f>IF(OR(HLOOKUP(Q$2+$A2518,Sheet2!CC:NO,$B2518,0),HLOOKUP(Q$2+$A2518,Sheet2!CC:NO,$B2518,0)&lt;&gt;""),HLOOKUP(Q$2+$A2518,Sheet2!CC:NO,$B2518,0),"")</f>
        <v/>
      </c>
    </row>
    <row r="2519" spans="1:17" x14ac:dyDescent="0.25">
      <c r="A2519" s="64">
        <f t="shared" si="315"/>
        <v>30</v>
      </c>
      <c r="B2519" s="64">
        <f t="shared" si="316"/>
        <v>256</v>
      </c>
      <c r="C2519" s="64">
        <f t="shared" si="317"/>
        <v>6</v>
      </c>
      <c r="D2519" s="64">
        <f t="shared" si="318"/>
        <v>252</v>
      </c>
      <c r="E2519" s="64">
        <f t="shared" si="319"/>
        <v>1256</v>
      </c>
      <c r="F2519" s="64" t="str">
        <f t="shared" si="312"/>
        <v/>
      </c>
      <c r="G2519" s="64" t="str">
        <f t="shared" si="313"/>
        <v/>
      </c>
      <c r="H2519" s="64" t="str">
        <f t="shared" si="314"/>
        <v/>
      </c>
      <c r="I2519" s="80" t="str">
        <f>IFERROR(VLOOKUP(D2519,Sheet2!A:B,2,0),"")</f>
        <v/>
      </c>
      <c r="J2519" s="64" t="str">
        <f>IFERROR(IF(I2519&lt;&gt;"",VLOOKUP(I2519,Sheet2!B:C,2,0),""),"")</f>
        <v/>
      </c>
      <c r="K2519" s="64" t="str">
        <f>IFERROR( IF(I2519&lt;&gt;"", HLOOKUP(L$2+$A2519,Sheet2!BX:NK,2,0),""),"")</f>
        <v/>
      </c>
      <c r="L2519" t="str">
        <f>IF(OR(HLOOKUP(L$2+$A2519,Sheet2!BX:NK,$B2519,0),HLOOKUP(L$2+$A2519,Sheet2!BX:NK,$B2519,0)&lt;&gt;""),HLOOKUP(L$2+$A2519,Sheet2!BX:NK,$B2519,0),"")</f>
        <v/>
      </c>
      <c r="M2519" t="str">
        <f>IF(OR(HLOOKUP(M$2+$A2519,Sheet2!BY:NL,$B2519,0),HLOOKUP(M$2+$A2519,Sheet2!BY:NL,$B2519,0)&lt;&gt;""),HLOOKUP(M$2+$A2519,Sheet2!BY:NL,$B2519,0),"")</f>
        <v/>
      </c>
      <c r="N2519" t="str">
        <f>IF(OR(HLOOKUP(N$2+$A2519,Sheet2!BZ:NM,$B2519,0),HLOOKUP(N$2+$A2519,Sheet2!BZ:NM,$B2519,0)&lt;&gt;""),HLOOKUP(N$2+$A2519,Sheet2!BZ:NM,$B2519,0),"")</f>
        <v/>
      </c>
      <c r="O2519" t="str">
        <f>IF(OR(HLOOKUP(O$2+$A2519,Sheet2!CA:NN,$B2519,0),HLOOKUP(O$2+$A2519,Sheet2!CA:NN,$B2519,0)&lt;&gt;""),HLOOKUP(O$2+$A2519,Sheet2!CA:NN,$B2519,0),"")</f>
        <v/>
      </c>
      <c r="P2519" t="str">
        <f>IF(OR(HLOOKUP(P$2+$A2519,Sheet2!CB:NO,$B2519,0),HLOOKUP(P$2+$A2519,Sheet2!CB:NO,$B2519,0)&lt;&gt;""),HLOOKUP(P$2+$A2519,Sheet2!CB:NO,$B2519,0),"")</f>
        <v/>
      </c>
      <c r="Q2519" t="str">
        <f>IF(OR(HLOOKUP(Q$2+$A2519,Sheet2!CC:NO,$B2519,0),HLOOKUP(Q$2+$A2519,Sheet2!CC:NO,$B2519,0)&lt;&gt;""),HLOOKUP(Q$2+$A2519,Sheet2!CC:NO,$B2519,0),"")</f>
        <v/>
      </c>
    </row>
    <row r="2520" spans="1:17" x14ac:dyDescent="0.25">
      <c r="A2520" s="64">
        <f t="shared" si="315"/>
        <v>36</v>
      </c>
      <c r="B2520" s="64">
        <f t="shared" si="316"/>
        <v>256</v>
      </c>
      <c r="C2520" s="64">
        <f t="shared" si="317"/>
        <v>7</v>
      </c>
      <c r="D2520" s="64">
        <f t="shared" si="318"/>
        <v>252</v>
      </c>
      <c r="E2520" s="64">
        <f t="shared" si="319"/>
        <v>1256</v>
      </c>
      <c r="F2520" s="64" t="str">
        <f t="shared" si="312"/>
        <v/>
      </c>
      <c r="G2520" s="64" t="str">
        <f t="shared" si="313"/>
        <v/>
      </c>
      <c r="H2520" s="64" t="str">
        <f t="shared" si="314"/>
        <v/>
      </c>
      <c r="I2520" s="80" t="str">
        <f>IFERROR(VLOOKUP(D2520,Sheet2!A:B,2,0),"")</f>
        <v/>
      </c>
      <c r="J2520" s="64" t="str">
        <f>IFERROR(IF(I2520&lt;&gt;"",VLOOKUP(I2520,Sheet2!B:C,2,0),""),"")</f>
        <v/>
      </c>
      <c r="K2520" s="64" t="str">
        <f>IFERROR( IF(I2520&lt;&gt;"", HLOOKUP(L$2+$A2520,Sheet2!BX:NK,2,0),""),"")</f>
        <v/>
      </c>
      <c r="L2520" t="str">
        <f>IF(OR(HLOOKUP(L$2+$A2520,Sheet2!BX:NK,$B2520,0),HLOOKUP(L$2+$A2520,Sheet2!BX:NK,$B2520,0)&lt;&gt;""),HLOOKUP(L$2+$A2520,Sheet2!BX:NK,$B2520,0),"")</f>
        <v/>
      </c>
      <c r="M2520" t="str">
        <f>IF(OR(HLOOKUP(M$2+$A2520,Sheet2!BY:NL,$B2520,0),HLOOKUP(M$2+$A2520,Sheet2!BY:NL,$B2520,0)&lt;&gt;""),HLOOKUP(M$2+$A2520,Sheet2!BY:NL,$B2520,0),"")</f>
        <v/>
      </c>
      <c r="N2520" t="str">
        <f>IF(OR(HLOOKUP(N$2+$A2520,Sheet2!BZ:NM,$B2520,0),HLOOKUP(N$2+$A2520,Sheet2!BZ:NM,$B2520,0)&lt;&gt;""),HLOOKUP(N$2+$A2520,Sheet2!BZ:NM,$B2520,0),"")</f>
        <v/>
      </c>
      <c r="O2520" t="str">
        <f>IF(OR(HLOOKUP(O$2+$A2520,Sheet2!CA:NN,$B2520,0),HLOOKUP(O$2+$A2520,Sheet2!CA:NN,$B2520,0)&lt;&gt;""),HLOOKUP(O$2+$A2520,Sheet2!CA:NN,$B2520,0),"")</f>
        <v/>
      </c>
      <c r="P2520" t="str">
        <f>IF(OR(HLOOKUP(P$2+$A2520,Sheet2!CB:NO,$B2520,0),HLOOKUP(P$2+$A2520,Sheet2!CB:NO,$B2520,0)&lt;&gt;""),HLOOKUP(P$2+$A2520,Sheet2!CB:NO,$B2520,0),"")</f>
        <v/>
      </c>
      <c r="Q2520" t="str">
        <f>IF(OR(HLOOKUP(Q$2+$A2520,Sheet2!CC:NO,$B2520,0),HLOOKUP(Q$2+$A2520,Sheet2!CC:NO,$B2520,0)&lt;&gt;""),HLOOKUP(Q$2+$A2520,Sheet2!CC:NO,$B2520,0),"")</f>
        <v/>
      </c>
    </row>
    <row r="2521" spans="1:17" x14ac:dyDescent="0.25">
      <c r="A2521" s="64">
        <f t="shared" si="315"/>
        <v>42</v>
      </c>
      <c r="B2521" s="64">
        <f t="shared" si="316"/>
        <v>256</v>
      </c>
      <c r="C2521" s="64">
        <f t="shared" si="317"/>
        <v>8</v>
      </c>
      <c r="D2521" s="64">
        <f t="shared" si="318"/>
        <v>252</v>
      </c>
      <c r="E2521" s="64">
        <f t="shared" si="319"/>
        <v>1256</v>
      </c>
      <c r="F2521" s="64" t="str">
        <f t="shared" si="312"/>
        <v/>
      </c>
      <c r="G2521" s="64" t="str">
        <f t="shared" si="313"/>
        <v/>
      </c>
      <c r="H2521" s="64" t="str">
        <f t="shared" si="314"/>
        <v/>
      </c>
      <c r="I2521" s="80" t="str">
        <f>IFERROR(VLOOKUP(D2521,Sheet2!A:B,2,0),"")</f>
        <v/>
      </c>
      <c r="J2521" s="64" t="str">
        <f>IFERROR(IF(I2521&lt;&gt;"",VLOOKUP(I2521,Sheet2!B:C,2,0),""),"")</f>
        <v/>
      </c>
      <c r="K2521" s="64" t="str">
        <f>IFERROR( IF(I2521&lt;&gt;"", HLOOKUP(L$2+$A2521,Sheet2!BX:NK,2,0),""),"")</f>
        <v/>
      </c>
      <c r="L2521" t="str">
        <f>IF(OR(HLOOKUP(L$2+$A2521,Sheet2!BX:NK,$B2521,0),HLOOKUP(L$2+$A2521,Sheet2!BX:NK,$B2521,0)&lt;&gt;""),HLOOKUP(L$2+$A2521,Sheet2!BX:NK,$B2521,0),"")</f>
        <v/>
      </c>
      <c r="M2521" t="str">
        <f>IF(OR(HLOOKUP(M$2+$A2521,Sheet2!BY:NL,$B2521,0),HLOOKUP(M$2+$A2521,Sheet2!BY:NL,$B2521,0)&lt;&gt;""),HLOOKUP(M$2+$A2521,Sheet2!BY:NL,$B2521,0),"")</f>
        <v/>
      </c>
      <c r="N2521" t="str">
        <f>IF(OR(HLOOKUP(N$2+$A2521,Sheet2!BZ:NM,$B2521,0),HLOOKUP(N$2+$A2521,Sheet2!BZ:NM,$B2521,0)&lt;&gt;""),HLOOKUP(N$2+$A2521,Sheet2!BZ:NM,$B2521,0),"")</f>
        <v/>
      </c>
      <c r="O2521" t="str">
        <f>IF(OR(HLOOKUP(O$2+$A2521,Sheet2!CA:NN,$B2521,0),HLOOKUP(O$2+$A2521,Sheet2!CA:NN,$B2521,0)&lt;&gt;""),HLOOKUP(O$2+$A2521,Sheet2!CA:NN,$B2521,0),"")</f>
        <v/>
      </c>
      <c r="P2521" t="str">
        <f>IF(OR(HLOOKUP(P$2+$A2521,Sheet2!CB:NO,$B2521,0),HLOOKUP(P$2+$A2521,Sheet2!CB:NO,$B2521,0)&lt;&gt;""),HLOOKUP(P$2+$A2521,Sheet2!CB:NO,$B2521,0),"")</f>
        <v/>
      </c>
      <c r="Q2521" t="str">
        <f>IF(OR(HLOOKUP(Q$2+$A2521,Sheet2!CC:NO,$B2521,0),HLOOKUP(Q$2+$A2521,Sheet2!CC:NO,$B2521,0)&lt;&gt;""),HLOOKUP(Q$2+$A2521,Sheet2!CC:NO,$B2521,0),"")</f>
        <v/>
      </c>
    </row>
    <row r="2522" spans="1:17" x14ac:dyDescent="0.25">
      <c r="A2522" s="64">
        <f t="shared" si="315"/>
        <v>48</v>
      </c>
      <c r="B2522" s="64">
        <f t="shared" si="316"/>
        <v>256</v>
      </c>
      <c r="C2522" s="64">
        <f t="shared" si="317"/>
        <v>9</v>
      </c>
      <c r="D2522" s="64">
        <f t="shared" si="318"/>
        <v>252</v>
      </c>
      <c r="E2522" s="64">
        <f t="shared" si="319"/>
        <v>1256</v>
      </c>
      <c r="F2522" s="64" t="str">
        <f t="shared" si="312"/>
        <v/>
      </c>
      <c r="G2522" s="64" t="str">
        <f t="shared" si="313"/>
        <v/>
      </c>
      <c r="H2522" s="64" t="str">
        <f t="shared" si="314"/>
        <v/>
      </c>
      <c r="I2522" s="80" t="str">
        <f>IFERROR(VLOOKUP(D2522,Sheet2!A:B,2,0),"")</f>
        <v/>
      </c>
      <c r="J2522" s="64" t="str">
        <f>IFERROR(IF(I2522&lt;&gt;"",VLOOKUP(I2522,Sheet2!B:C,2,0),""),"")</f>
        <v/>
      </c>
      <c r="K2522" s="64" t="str">
        <f>IFERROR( IF(I2522&lt;&gt;"", HLOOKUP(L$2+$A2522,Sheet2!BX:NK,2,0),""),"")</f>
        <v/>
      </c>
      <c r="L2522" t="str">
        <f>IF(OR(HLOOKUP(L$2+$A2522,Sheet2!BX:NK,$B2522,0),HLOOKUP(L$2+$A2522,Sheet2!BX:NK,$B2522,0)&lt;&gt;""),HLOOKUP(L$2+$A2522,Sheet2!BX:NK,$B2522,0),"")</f>
        <v/>
      </c>
      <c r="M2522" t="str">
        <f>IF(OR(HLOOKUP(M$2+$A2522,Sheet2!BY:NL,$B2522,0),HLOOKUP(M$2+$A2522,Sheet2!BY:NL,$B2522,0)&lt;&gt;""),HLOOKUP(M$2+$A2522,Sheet2!BY:NL,$B2522,0),"")</f>
        <v/>
      </c>
      <c r="N2522" t="str">
        <f>IF(OR(HLOOKUP(N$2+$A2522,Sheet2!BZ:NM,$B2522,0),HLOOKUP(N$2+$A2522,Sheet2!BZ:NM,$B2522,0)&lt;&gt;""),HLOOKUP(N$2+$A2522,Sheet2!BZ:NM,$B2522,0),"")</f>
        <v/>
      </c>
      <c r="O2522" t="str">
        <f>IF(OR(HLOOKUP(O$2+$A2522,Sheet2!CA:NN,$B2522,0),HLOOKUP(O$2+$A2522,Sheet2!CA:NN,$B2522,0)&lt;&gt;""),HLOOKUP(O$2+$A2522,Sheet2!CA:NN,$B2522,0),"")</f>
        <v/>
      </c>
      <c r="P2522" t="str">
        <f>IF(OR(HLOOKUP(P$2+$A2522,Sheet2!CB:NO,$B2522,0),HLOOKUP(P$2+$A2522,Sheet2!CB:NO,$B2522,0)&lt;&gt;""),HLOOKUP(P$2+$A2522,Sheet2!CB:NO,$B2522,0),"")</f>
        <v/>
      </c>
      <c r="Q2522" t="str">
        <f>IF(OR(HLOOKUP(Q$2+$A2522,Sheet2!CC:NO,$B2522,0),HLOOKUP(Q$2+$A2522,Sheet2!CC:NO,$B2522,0)&lt;&gt;""),HLOOKUP(Q$2+$A2522,Sheet2!CC:NO,$B2522,0),"")</f>
        <v/>
      </c>
    </row>
    <row r="2523" spans="1:17" x14ac:dyDescent="0.25">
      <c r="A2523" s="64">
        <f t="shared" si="315"/>
        <v>54</v>
      </c>
      <c r="B2523" s="64">
        <f t="shared" si="316"/>
        <v>256</v>
      </c>
      <c r="C2523" s="64">
        <f t="shared" si="317"/>
        <v>10</v>
      </c>
      <c r="D2523" s="64">
        <f t="shared" si="318"/>
        <v>252</v>
      </c>
      <c r="E2523" s="64">
        <f t="shared" si="319"/>
        <v>1256</v>
      </c>
      <c r="F2523" s="64" t="str">
        <f t="shared" si="312"/>
        <v/>
      </c>
      <c r="G2523" s="64" t="str">
        <f t="shared" si="313"/>
        <v/>
      </c>
      <c r="H2523" s="64" t="str">
        <f t="shared" si="314"/>
        <v/>
      </c>
      <c r="I2523" s="80" t="str">
        <f>IFERROR(VLOOKUP(D2523,Sheet2!A:B,2,0),"")</f>
        <v/>
      </c>
      <c r="J2523" s="64" t="str">
        <f>IFERROR(IF(I2523&lt;&gt;"",VLOOKUP(I2523,Sheet2!B:C,2,0),""),"")</f>
        <v/>
      </c>
      <c r="K2523" s="64" t="str">
        <f>IFERROR( IF(I2523&lt;&gt;"", HLOOKUP(L$2+$A2523,Sheet2!BX:NK,2,0),""),"")</f>
        <v/>
      </c>
      <c r="L2523" t="str">
        <f>IF(OR(HLOOKUP(L$2+$A2523,Sheet2!BX:NK,$B2523,0),HLOOKUP(L$2+$A2523,Sheet2!BX:NK,$B2523,0)&lt;&gt;""),HLOOKUP(L$2+$A2523,Sheet2!BX:NK,$B2523,0),"")</f>
        <v/>
      </c>
      <c r="M2523" t="str">
        <f>IF(OR(HLOOKUP(M$2+$A2523,Sheet2!BY:NL,$B2523,0),HLOOKUP(M$2+$A2523,Sheet2!BY:NL,$B2523,0)&lt;&gt;""),HLOOKUP(M$2+$A2523,Sheet2!BY:NL,$B2523,0),"")</f>
        <v/>
      </c>
      <c r="N2523" t="str">
        <f>IF(OR(HLOOKUP(N$2+$A2523,Sheet2!BZ:NM,$B2523,0),HLOOKUP(N$2+$A2523,Sheet2!BZ:NM,$B2523,0)&lt;&gt;""),HLOOKUP(N$2+$A2523,Sheet2!BZ:NM,$B2523,0),"")</f>
        <v/>
      </c>
      <c r="O2523" t="str">
        <f>IF(OR(HLOOKUP(O$2+$A2523,Sheet2!CA:NN,$B2523,0),HLOOKUP(O$2+$A2523,Sheet2!CA:NN,$B2523,0)&lt;&gt;""),HLOOKUP(O$2+$A2523,Sheet2!CA:NN,$B2523,0),"")</f>
        <v/>
      </c>
      <c r="P2523" t="str">
        <f>IF(OR(HLOOKUP(P$2+$A2523,Sheet2!CB:NO,$B2523,0),HLOOKUP(P$2+$A2523,Sheet2!CB:NO,$B2523,0)&lt;&gt;""),HLOOKUP(P$2+$A2523,Sheet2!CB:NO,$B2523,0),"")</f>
        <v/>
      </c>
      <c r="Q2523" t="str">
        <f>IF(OR(HLOOKUP(Q$2+$A2523,Sheet2!CC:NO,$B2523,0),HLOOKUP(Q$2+$A2523,Sheet2!CC:NO,$B2523,0)&lt;&gt;""),HLOOKUP(Q$2+$A2523,Sheet2!CC:NO,$B2523,0),"")</f>
        <v/>
      </c>
    </row>
    <row r="2524" spans="1:17" x14ac:dyDescent="0.25">
      <c r="A2524" s="64">
        <f t="shared" si="315"/>
        <v>0</v>
      </c>
      <c r="B2524" s="64">
        <f t="shared" si="316"/>
        <v>257</v>
      </c>
      <c r="C2524" s="64">
        <f t="shared" si="317"/>
        <v>1</v>
      </c>
      <c r="D2524" s="64">
        <f t="shared" si="318"/>
        <v>253</v>
      </c>
      <c r="E2524" s="64">
        <f t="shared" si="319"/>
        <v>1261</v>
      </c>
      <c r="F2524" s="64" t="str">
        <f t="shared" si="312"/>
        <v/>
      </c>
      <c r="G2524" s="64" t="str">
        <f t="shared" si="313"/>
        <v/>
      </c>
      <c r="H2524" s="64" t="str">
        <f t="shared" si="314"/>
        <v/>
      </c>
      <c r="I2524" s="80" t="str">
        <f>IFERROR(VLOOKUP(D2524,Sheet2!A:B,2,0),"")</f>
        <v/>
      </c>
      <c r="J2524" s="64" t="str">
        <f>IFERROR(IF(I2524&lt;&gt;"",VLOOKUP(I2524,Sheet2!B:C,2,0),""),"")</f>
        <v/>
      </c>
      <c r="K2524" s="64" t="str">
        <f>IFERROR( IF(I2524&lt;&gt;"", HLOOKUP(L$2+$A2524,Sheet2!BX:NK,2,0),""),"")</f>
        <v/>
      </c>
      <c r="L2524" t="str">
        <f>IF(OR(HLOOKUP(L$2+$A2524,Sheet2!BX:NK,$B2524,0),HLOOKUP(L$2+$A2524,Sheet2!BX:NK,$B2524,0)&lt;&gt;""),HLOOKUP(L$2+$A2524,Sheet2!BX:NK,$B2524,0),"")</f>
        <v/>
      </c>
      <c r="M2524" t="str">
        <f>IF(OR(HLOOKUP(M$2+$A2524,Sheet2!BY:NL,$B2524,0),HLOOKUP(M$2+$A2524,Sheet2!BY:NL,$B2524,0)&lt;&gt;""),HLOOKUP(M$2+$A2524,Sheet2!BY:NL,$B2524,0),"")</f>
        <v/>
      </c>
      <c r="N2524" t="str">
        <f>IF(OR(HLOOKUP(N$2+$A2524,Sheet2!BZ:NM,$B2524,0),HLOOKUP(N$2+$A2524,Sheet2!BZ:NM,$B2524,0)&lt;&gt;""),HLOOKUP(N$2+$A2524,Sheet2!BZ:NM,$B2524,0),"")</f>
        <v/>
      </c>
      <c r="O2524" t="str">
        <f>IF(OR(HLOOKUP(O$2+$A2524,Sheet2!CA:NN,$B2524,0),HLOOKUP(O$2+$A2524,Sheet2!CA:NN,$B2524,0)&lt;&gt;""),HLOOKUP(O$2+$A2524,Sheet2!CA:NN,$B2524,0),"")</f>
        <v/>
      </c>
      <c r="P2524" t="str">
        <f>IF(OR(HLOOKUP(P$2+$A2524,Sheet2!CB:NO,$B2524,0),HLOOKUP(P$2+$A2524,Sheet2!CB:NO,$B2524,0)&lt;&gt;""),HLOOKUP(P$2+$A2524,Sheet2!CB:NO,$B2524,0),"")</f>
        <v/>
      </c>
      <c r="Q2524" t="str">
        <f>IF(OR(HLOOKUP(Q$2+$A2524,Sheet2!CC:NO,$B2524,0),HLOOKUP(Q$2+$A2524,Sheet2!CC:NO,$B2524,0)&lt;&gt;""),HLOOKUP(Q$2+$A2524,Sheet2!CC:NO,$B2524,0),"")</f>
        <v/>
      </c>
    </row>
    <row r="2525" spans="1:17" x14ac:dyDescent="0.25">
      <c r="A2525" s="64">
        <f t="shared" si="315"/>
        <v>6</v>
      </c>
      <c r="B2525" s="64">
        <f t="shared" si="316"/>
        <v>257</v>
      </c>
      <c r="C2525" s="64">
        <f t="shared" si="317"/>
        <v>2</v>
      </c>
      <c r="D2525" s="64">
        <f t="shared" si="318"/>
        <v>253</v>
      </c>
      <c r="E2525" s="64">
        <f t="shared" si="319"/>
        <v>1261</v>
      </c>
      <c r="F2525" s="64" t="str">
        <f t="shared" si="312"/>
        <v/>
      </c>
      <c r="G2525" s="64" t="str">
        <f t="shared" si="313"/>
        <v/>
      </c>
      <c r="H2525" s="64" t="str">
        <f t="shared" si="314"/>
        <v/>
      </c>
      <c r="I2525" s="80" t="str">
        <f>IFERROR(VLOOKUP(D2525,Sheet2!A:B,2,0),"")</f>
        <v/>
      </c>
      <c r="J2525" s="64" t="str">
        <f>IFERROR(IF(I2525&lt;&gt;"",VLOOKUP(I2525,Sheet2!B:C,2,0),""),"")</f>
        <v/>
      </c>
      <c r="K2525" s="64" t="str">
        <f>IFERROR( IF(I2525&lt;&gt;"", HLOOKUP(L$2+$A2525,Sheet2!BX:NK,2,0),""),"")</f>
        <v/>
      </c>
      <c r="L2525" t="str">
        <f>IF(OR(HLOOKUP(L$2+$A2525,Sheet2!BX:NK,$B2525,0),HLOOKUP(L$2+$A2525,Sheet2!BX:NK,$B2525,0)&lt;&gt;""),HLOOKUP(L$2+$A2525,Sheet2!BX:NK,$B2525,0),"")</f>
        <v/>
      </c>
      <c r="M2525" t="str">
        <f>IF(OR(HLOOKUP(M$2+$A2525,Sheet2!BY:NL,$B2525,0),HLOOKUP(M$2+$A2525,Sheet2!BY:NL,$B2525,0)&lt;&gt;""),HLOOKUP(M$2+$A2525,Sheet2!BY:NL,$B2525,0),"")</f>
        <v/>
      </c>
      <c r="N2525" t="str">
        <f>IF(OR(HLOOKUP(N$2+$A2525,Sheet2!BZ:NM,$B2525,0),HLOOKUP(N$2+$A2525,Sheet2!BZ:NM,$B2525,0)&lt;&gt;""),HLOOKUP(N$2+$A2525,Sheet2!BZ:NM,$B2525,0),"")</f>
        <v/>
      </c>
      <c r="O2525" t="str">
        <f>IF(OR(HLOOKUP(O$2+$A2525,Sheet2!CA:NN,$B2525,0),HLOOKUP(O$2+$A2525,Sheet2!CA:NN,$B2525,0)&lt;&gt;""),HLOOKUP(O$2+$A2525,Sheet2!CA:NN,$B2525,0),"")</f>
        <v/>
      </c>
      <c r="P2525" t="str">
        <f>IF(OR(HLOOKUP(P$2+$A2525,Sheet2!CB:NO,$B2525,0),HLOOKUP(P$2+$A2525,Sheet2!CB:NO,$B2525,0)&lt;&gt;""),HLOOKUP(P$2+$A2525,Sheet2!CB:NO,$B2525,0),"")</f>
        <v/>
      </c>
      <c r="Q2525" t="str">
        <f>IF(OR(HLOOKUP(Q$2+$A2525,Sheet2!CC:NO,$B2525,0),HLOOKUP(Q$2+$A2525,Sheet2!CC:NO,$B2525,0)&lt;&gt;""),HLOOKUP(Q$2+$A2525,Sheet2!CC:NO,$B2525,0),"")</f>
        <v/>
      </c>
    </row>
    <row r="2526" spans="1:17" x14ac:dyDescent="0.25">
      <c r="A2526" s="64">
        <f t="shared" si="315"/>
        <v>12</v>
      </c>
      <c r="B2526" s="64">
        <f t="shared" si="316"/>
        <v>257</v>
      </c>
      <c r="C2526" s="64">
        <f t="shared" si="317"/>
        <v>3</v>
      </c>
      <c r="D2526" s="64">
        <f t="shared" si="318"/>
        <v>253</v>
      </c>
      <c r="E2526" s="64">
        <f t="shared" si="319"/>
        <v>1261</v>
      </c>
      <c r="F2526" s="64" t="str">
        <f t="shared" si="312"/>
        <v/>
      </c>
      <c r="G2526" s="64" t="str">
        <f t="shared" si="313"/>
        <v/>
      </c>
      <c r="H2526" s="64" t="str">
        <f t="shared" si="314"/>
        <v/>
      </c>
      <c r="I2526" s="80" t="str">
        <f>IFERROR(VLOOKUP(D2526,Sheet2!A:B,2,0),"")</f>
        <v/>
      </c>
      <c r="J2526" s="64" t="str">
        <f>IFERROR(IF(I2526&lt;&gt;"",VLOOKUP(I2526,Sheet2!B:C,2,0),""),"")</f>
        <v/>
      </c>
      <c r="K2526" s="64" t="str">
        <f>IFERROR( IF(I2526&lt;&gt;"", HLOOKUP(L$2+$A2526,Sheet2!BX:NK,2,0),""),"")</f>
        <v/>
      </c>
      <c r="L2526" t="str">
        <f>IF(OR(HLOOKUP(L$2+$A2526,Sheet2!BX:NK,$B2526,0),HLOOKUP(L$2+$A2526,Sheet2!BX:NK,$B2526,0)&lt;&gt;""),HLOOKUP(L$2+$A2526,Sheet2!BX:NK,$B2526,0),"")</f>
        <v/>
      </c>
      <c r="M2526" t="str">
        <f>IF(OR(HLOOKUP(M$2+$A2526,Sheet2!BY:NL,$B2526,0),HLOOKUP(M$2+$A2526,Sheet2!BY:NL,$B2526,0)&lt;&gt;""),HLOOKUP(M$2+$A2526,Sheet2!BY:NL,$B2526,0),"")</f>
        <v/>
      </c>
      <c r="N2526" t="str">
        <f>IF(OR(HLOOKUP(N$2+$A2526,Sheet2!BZ:NM,$B2526,0),HLOOKUP(N$2+$A2526,Sheet2!BZ:NM,$B2526,0)&lt;&gt;""),HLOOKUP(N$2+$A2526,Sheet2!BZ:NM,$B2526,0),"")</f>
        <v/>
      </c>
      <c r="O2526" t="str">
        <f>IF(OR(HLOOKUP(O$2+$A2526,Sheet2!CA:NN,$B2526,0),HLOOKUP(O$2+$A2526,Sheet2!CA:NN,$B2526,0)&lt;&gt;""),HLOOKUP(O$2+$A2526,Sheet2!CA:NN,$B2526,0),"")</f>
        <v/>
      </c>
      <c r="P2526" t="str">
        <f>IF(OR(HLOOKUP(P$2+$A2526,Sheet2!CB:NO,$B2526,0),HLOOKUP(P$2+$A2526,Sheet2!CB:NO,$B2526,0)&lt;&gt;""),HLOOKUP(P$2+$A2526,Sheet2!CB:NO,$B2526,0),"")</f>
        <v/>
      </c>
      <c r="Q2526" t="str">
        <f>IF(OR(HLOOKUP(Q$2+$A2526,Sheet2!CC:NO,$B2526,0),HLOOKUP(Q$2+$A2526,Sheet2!CC:NO,$B2526,0)&lt;&gt;""),HLOOKUP(Q$2+$A2526,Sheet2!CC:NO,$B2526,0),"")</f>
        <v/>
      </c>
    </row>
    <row r="2527" spans="1:17" x14ac:dyDescent="0.25">
      <c r="A2527" s="64">
        <f t="shared" si="315"/>
        <v>18</v>
      </c>
      <c r="B2527" s="64">
        <f t="shared" si="316"/>
        <v>257</v>
      </c>
      <c r="C2527" s="64">
        <f t="shared" si="317"/>
        <v>4</v>
      </c>
      <c r="D2527" s="64">
        <f t="shared" si="318"/>
        <v>253</v>
      </c>
      <c r="E2527" s="64">
        <f t="shared" si="319"/>
        <v>1261</v>
      </c>
      <c r="F2527" s="64" t="str">
        <f t="shared" si="312"/>
        <v/>
      </c>
      <c r="G2527" s="64" t="str">
        <f t="shared" si="313"/>
        <v/>
      </c>
      <c r="H2527" s="64" t="str">
        <f t="shared" si="314"/>
        <v/>
      </c>
      <c r="I2527" s="80" t="str">
        <f>IFERROR(VLOOKUP(D2527,Sheet2!A:B,2,0),"")</f>
        <v/>
      </c>
      <c r="J2527" s="64" t="str">
        <f>IFERROR(IF(I2527&lt;&gt;"",VLOOKUP(I2527,Sheet2!B:C,2,0),""),"")</f>
        <v/>
      </c>
      <c r="K2527" s="64" t="str">
        <f>IFERROR( IF(I2527&lt;&gt;"", HLOOKUP(L$2+$A2527,Sheet2!BX:NK,2,0),""),"")</f>
        <v/>
      </c>
      <c r="L2527" t="str">
        <f>IF(OR(HLOOKUP(L$2+$A2527,Sheet2!BX:NK,$B2527,0),HLOOKUP(L$2+$A2527,Sheet2!BX:NK,$B2527,0)&lt;&gt;""),HLOOKUP(L$2+$A2527,Sheet2!BX:NK,$B2527,0),"")</f>
        <v/>
      </c>
      <c r="M2527" t="str">
        <f>IF(OR(HLOOKUP(M$2+$A2527,Sheet2!BY:NL,$B2527,0),HLOOKUP(M$2+$A2527,Sheet2!BY:NL,$B2527,0)&lt;&gt;""),HLOOKUP(M$2+$A2527,Sheet2!BY:NL,$B2527,0),"")</f>
        <v/>
      </c>
      <c r="N2527" t="str">
        <f>IF(OR(HLOOKUP(N$2+$A2527,Sheet2!BZ:NM,$B2527,0),HLOOKUP(N$2+$A2527,Sheet2!BZ:NM,$B2527,0)&lt;&gt;""),HLOOKUP(N$2+$A2527,Sheet2!BZ:NM,$B2527,0),"")</f>
        <v/>
      </c>
      <c r="O2527" t="str">
        <f>IF(OR(HLOOKUP(O$2+$A2527,Sheet2!CA:NN,$B2527,0),HLOOKUP(O$2+$A2527,Sheet2!CA:NN,$B2527,0)&lt;&gt;""),HLOOKUP(O$2+$A2527,Sheet2!CA:NN,$B2527,0),"")</f>
        <v/>
      </c>
      <c r="P2527" t="str">
        <f>IF(OR(HLOOKUP(P$2+$A2527,Sheet2!CB:NO,$B2527,0),HLOOKUP(P$2+$A2527,Sheet2!CB:NO,$B2527,0)&lt;&gt;""),HLOOKUP(P$2+$A2527,Sheet2!CB:NO,$B2527,0),"")</f>
        <v/>
      </c>
      <c r="Q2527" t="str">
        <f>IF(OR(HLOOKUP(Q$2+$A2527,Sheet2!CC:NO,$B2527,0),HLOOKUP(Q$2+$A2527,Sheet2!CC:NO,$B2527,0)&lt;&gt;""),HLOOKUP(Q$2+$A2527,Sheet2!CC:NO,$B2527,0),"")</f>
        <v/>
      </c>
    </row>
    <row r="2528" spans="1:17" x14ac:dyDescent="0.25">
      <c r="A2528" s="64">
        <f t="shared" si="315"/>
        <v>24</v>
      </c>
      <c r="B2528" s="64">
        <f t="shared" si="316"/>
        <v>257</v>
      </c>
      <c r="C2528" s="64">
        <f t="shared" si="317"/>
        <v>5</v>
      </c>
      <c r="D2528" s="64">
        <f t="shared" si="318"/>
        <v>253</v>
      </c>
      <c r="E2528" s="64">
        <f t="shared" si="319"/>
        <v>1261</v>
      </c>
      <c r="F2528" s="64" t="str">
        <f t="shared" si="312"/>
        <v/>
      </c>
      <c r="G2528" s="64" t="str">
        <f t="shared" si="313"/>
        <v/>
      </c>
      <c r="H2528" s="64" t="str">
        <f t="shared" si="314"/>
        <v/>
      </c>
      <c r="I2528" s="80" t="str">
        <f>IFERROR(VLOOKUP(D2528,Sheet2!A:B,2,0),"")</f>
        <v/>
      </c>
      <c r="J2528" s="64" t="str">
        <f>IFERROR(IF(I2528&lt;&gt;"",VLOOKUP(I2528,Sheet2!B:C,2,0),""),"")</f>
        <v/>
      </c>
      <c r="K2528" s="64" t="str">
        <f>IFERROR( IF(I2528&lt;&gt;"", HLOOKUP(L$2+$A2528,Sheet2!BX:NK,2,0),""),"")</f>
        <v/>
      </c>
      <c r="L2528" t="str">
        <f>IF(OR(HLOOKUP(L$2+$A2528,Sheet2!BX:NK,$B2528,0),HLOOKUP(L$2+$A2528,Sheet2!BX:NK,$B2528,0)&lt;&gt;""),HLOOKUP(L$2+$A2528,Sheet2!BX:NK,$B2528,0),"")</f>
        <v/>
      </c>
      <c r="M2528" t="str">
        <f>IF(OR(HLOOKUP(M$2+$A2528,Sheet2!BY:NL,$B2528,0),HLOOKUP(M$2+$A2528,Sheet2!BY:NL,$B2528,0)&lt;&gt;""),HLOOKUP(M$2+$A2528,Sheet2!BY:NL,$B2528,0),"")</f>
        <v/>
      </c>
      <c r="N2528" t="str">
        <f>IF(OR(HLOOKUP(N$2+$A2528,Sheet2!BZ:NM,$B2528,0),HLOOKUP(N$2+$A2528,Sheet2!BZ:NM,$B2528,0)&lt;&gt;""),HLOOKUP(N$2+$A2528,Sheet2!BZ:NM,$B2528,0),"")</f>
        <v/>
      </c>
      <c r="O2528" t="str">
        <f>IF(OR(HLOOKUP(O$2+$A2528,Sheet2!CA:NN,$B2528,0),HLOOKUP(O$2+$A2528,Sheet2!CA:NN,$B2528,0)&lt;&gt;""),HLOOKUP(O$2+$A2528,Sheet2!CA:NN,$B2528,0),"")</f>
        <v/>
      </c>
      <c r="P2528" t="str">
        <f>IF(OR(HLOOKUP(P$2+$A2528,Sheet2!CB:NO,$B2528,0),HLOOKUP(P$2+$A2528,Sheet2!CB:NO,$B2528,0)&lt;&gt;""),HLOOKUP(P$2+$A2528,Sheet2!CB:NO,$B2528,0),"")</f>
        <v/>
      </c>
      <c r="Q2528" t="str">
        <f>IF(OR(HLOOKUP(Q$2+$A2528,Sheet2!CC:NO,$B2528,0),HLOOKUP(Q$2+$A2528,Sheet2!CC:NO,$B2528,0)&lt;&gt;""),HLOOKUP(Q$2+$A2528,Sheet2!CC:NO,$B2528,0),"")</f>
        <v/>
      </c>
    </row>
    <row r="2529" spans="1:17" x14ac:dyDescent="0.25">
      <c r="A2529" s="64">
        <f t="shared" si="315"/>
        <v>30</v>
      </c>
      <c r="B2529" s="64">
        <f t="shared" si="316"/>
        <v>257</v>
      </c>
      <c r="C2529" s="64">
        <f t="shared" si="317"/>
        <v>6</v>
      </c>
      <c r="D2529" s="64">
        <f t="shared" si="318"/>
        <v>253</v>
      </c>
      <c r="E2529" s="64">
        <f t="shared" si="319"/>
        <v>1261</v>
      </c>
      <c r="F2529" s="64" t="str">
        <f t="shared" si="312"/>
        <v/>
      </c>
      <c r="G2529" s="64" t="str">
        <f t="shared" si="313"/>
        <v/>
      </c>
      <c r="H2529" s="64" t="str">
        <f t="shared" si="314"/>
        <v/>
      </c>
      <c r="I2529" s="80" t="str">
        <f>IFERROR(VLOOKUP(D2529,Sheet2!A:B,2,0),"")</f>
        <v/>
      </c>
      <c r="J2529" s="64" t="str">
        <f>IFERROR(IF(I2529&lt;&gt;"",VLOOKUP(I2529,Sheet2!B:C,2,0),""),"")</f>
        <v/>
      </c>
      <c r="K2529" s="64" t="str">
        <f>IFERROR( IF(I2529&lt;&gt;"", HLOOKUP(L$2+$A2529,Sheet2!BX:NK,2,0),""),"")</f>
        <v/>
      </c>
      <c r="L2529" t="str">
        <f>IF(OR(HLOOKUP(L$2+$A2529,Sheet2!BX:NK,$B2529,0),HLOOKUP(L$2+$A2529,Sheet2!BX:NK,$B2529,0)&lt;&gt;""),HLOOKUP(L$2+$A2529,Sheet2!BX:NK,$B2529,0),"")</f>
        <v/>
      </c>
      <c r="M2529" t="str">
        <f>IF(OR(HLOOKUP(M$2+$A2529,Sheet2!BY:NL,$B2529,0),HLOOKUP(M$2+$A2529,Sheet2!BY:NL,$B2529,0)&lt;&gt;""),HLOOKUP(M$2+$A2529,Sheet2!BY:NL,$B2529,0),"")</f>
        <v/>
      </c>
      <c r="N2529" t="str">
        <f>IF(OR(HLOOKUP(N$2+$A2529,Sheet2!BZ:NM,$B2529,0),HLOOKUP(N$2+$A2529,Sheet2!BZ:NM,$B2529,0)&lt;&gt;""),HLOOKUP(N$2+$A2529,Sheet2!BZ:NM,$B2529,0),"")</f>
        <v/>
      </c>
      <c r="O2529" t="str">
        <f>IF(OR(HLOOKUP(O$2+$A2529,Sheet2!CA:NN,$B2529,0),HLOOKUP(O$2+$A2529,Sheet2!CA:NN,$B2529,0)&lt;&gt;""),HLOOKUP(O$2+$A2529,Sheet2!CA:NN,$B2529,0),"")</f>
        <v/>
      </c>
      <c r="P2529" t="str">
        <f>IF(OR(HLOOKUP(P$2+$A2529,Sheet2!CB:NO,$B2529,0),HLOOKUP(P$2+$A2529,Sheet2!CB:NO,$B2529,0)&lt;&gt;""),HLOOKUP(P$2+$A2529,Sheet2!CB:NO,$B2529,0),"")</f>
        <v/>
      </c>
      <c r="Q2529" t="str">
        <f>IF(OR(HLOOKUP(Q$2+$A2529,Sheet2!CC:NO,$B2529,0),HLOOKUP(Q$2+$A2529,Sheet2!CC:NO,$B2529,0)&lt;&gt;""),HLOOKUP(Q$2+$A2529,Sheet2!CC:NO,$B2529,0),"")</f>
        <v/>
      </c>
    </row>
    <row r="2530" spans="1:17" x14ac:dyDescent="0.25">
      <c r="A2530" s="64">
        <f t="shared" si="315"/>
        <v>36</v>
      </c>
      <c r="B2530" s="64">
        <f t="shared" si="316"/>
        <v>257</v>
      </c>
      <c r="C2530" s="64">
        <f t="shared" si="317"/>
        <v>7</v>
      </c>
      <c r="D2530" s="64">
        <f t="shared" si="318"/>
        <v>253</v>
      </c>
      <c r="E2530" s="64">
        <f t="shared" si="319"/>
        <v>1261</v>
      </c>
      <c r="F2530" s="64" t="str">
        <f t="shared" si="312"/>
        <v/>
      </c>
      <c r="G2530" s="64" t="str">
        <f t="shared" si="313"/>
        <v/>
      </c>
      <c r="H2530" s="64" t="str">
        <f t="shared" si="314"/>
        <v/>
      </c>
      <c r="I2530" s="80" t="str">
        <f>IFERROR(VLOOKUP(D2530,Sheet2!A:B,2,0),"")</f>
        <v/>
      </c>
      <c r="J2530" s="64" t="str">
        <f>IFERROR(IF(I2530&lt;&gt;"",VLOOKUP(I2530,Sheet2!B:C,2,0),""),"")</f>
        <v/>
      </c>
      <c r="K2530" s="64" t="str">
        <f>IFERROR( IF(I2530&lt;&gt;"", HLOOKUP(L$2+$A2530,Sheet2!BX:NK,2,0),""),"")</f>
        <v/>
      </c>
      <c r="L2530" t="str">
        <f>IF(OR(HLOOKUP(L$2+$A2530,Sheet2!BX:NK,$B2530,0),HLOOKUP(L$2+$A2530,Sheet2!BX:NK,$B2530,0)&lt;&gt;""),HLOOKUP(L$2+$A2530,Sheet2!BX:NK,$B2530,0),"")</f>
        <v/>
      </c>
      <c r="M2530" t="str">
        <f>IF(OR(HLOOKUP(M$2+$A2530,Sheet2!BY:NL,$B2530,0),HLOOKUP(M$2+$A2530,Sheet2!BY:NL,$B2530,0)&lt;&gt;""),HLOOKUP(M$2+$A2530,Sheet2!BY:NL,$B2530,0),"")</f>
        <v/>
      </c>
      <c r="N2530" t="str">
        <f>IF(OR(HLOOKUP(N$2+$A2530,Sheet2!BZ:NM,$B2530,0),HLOOKUP(N$2+$A2530,Sheet2!BZ:NM,$B2530,0)&lt;&gt;""),HLOOKUP(N$2+$A2530,Sheet2!BZ:NM,$B2530,0),"")</f>
        <v/>
      </c>
      <c r="O2530" t="str">
        <f>IF(OR(HLOOKUP(O$2+$A2530,Sheet2!CA:NN,$B2530,0),HLOOKUP(O$2+$A2530,Sheet2!CA:NN,$B2530,0)&lt;&gt;""),HLOOKUP(O$2+$A2530,Sheet2!CA:NN,$B2530,0),"")</f>
        <v/>
      </c>
      <c r="P2530" t="str">
        <f>IF(OR(HLOOKUP(P$2+$A2530,Sheet2!CB:NO,$B2530,0),HLOOKUP(P$2+$A2530,Sheet2!CB:NO,$B2530,0)&lt;&gt;""),HLOOKUP(P$2+$A2530,Sheet2!CB:NO,$B2530,0),"")</f>
        <v/>
      </c>
      <c r="Q2530" t="str">
        <f>IF(OR(HLOOKUP(Q$2+$A2530,Sheet2!CC:NO,$B2530,0),HLOOKUP(Q$2+$A2530,Sheet2!CC:NO,$B2530,0)&lt;&gt;""),HLOOKUP(Q$2+$A2530,Sheet2!CC:NO,$B2530,0),"")</f>
        <v/>
      </c>
    </row>
    <row r="2531" spans="1:17" x14ac:dyDescent="0.25">
      <c r="A2531" s="64">
        <f t="shared" si="315"/>
        <v>42</v>
      </c>
      <c r="B2531" s="64">
        <f t="shared" si="316"/>
        <v>257</v>
      </c>
      <c r="C2531" s="64">
        <f t="shared" si="317"/>
        <v>8</v>
      </c>
      <c r="D2531" s="64">
        <f t="shared" si="318"/>
        <v>253</v>
      </c>
      <c r="E2531" s="64">
        <f t="shared" si="319"/>
        <v>1261</v>
      </c>
      <c r="F2531" s="64" t="str">
        <f t="shared" si="312"/>
        <v/>
      </c>
      <c r="G2531" s="64" t="str">
        <f t="shared" si="313"/>
        <v/>
      </c>
      <c r="H2531" s="64" t="str">
        <f t="shared" si="314"/>
        <v/>
      </c>
      <c r="I2531" s="80" t="str">
        <f>IFERROR(VLOOKUP(D2531,Sheet2!A:B,2,0),"")</f>
        <v/>
      </c>
      <c r="J2531" s="64" t="str">
        <f>IFERROR(IF(I2531&lt;&gt;"",VLOOKUP(I2531,Sheet2!B:C,2,0),""),"")</f>
        <v/>
      </c>
      <c r="K2531" s="64" t="str">
        <f>IFERROR( IF(I2531&lt;&gt;"", HLOOKUP(L$2+$A2531,Sheet2!BX:NK,2,0),""),"")</f>
        <v/>
      </c>
      <c r="L2531" t="str">
        <f>IF(OR(HLOOKUP(L$2+$A2531,Sheet2!BX:NK,$B2531,0),HLOOKUP(L$2+$A2531,Sheet2!BX:NK,$B2531,0)&lt;&gt;""),HLOOKUP(L$2+$A2531,Sheet2!BX:NK,$B2531,0),"")</f>
        <v/>
      </c>
      <c r="M2531" t="str">
        <f>IF(OR(HLOOKUP(M$2+$A2531,Sheet2!BY:NL,$B2531,0),HLOOKUP(M$2+$A2531,Sheet2!BY:NL,$B2531,0)&lt;&gt;""),HLOOKUP(M$2+$A2531,Sheet2!BY:NL,$B2531,0),"")</f>
        <v/>
      </c>
      <c r="N2531" t="str">
        <f>IF(OR(HLOOKUP(N$2+$A2531,Sheet2!BZ:NM,$B2531,0),HLOOKUP(N$2+$A2531,Sheet2!BZ:NM,$B2531,0)&lt;&gt;""),HLOOKUP(N$2+$A2531,Sheet2!BZ:NM,$B2531,0),"")</f>
        <v/>
      </c>
      <c r="O2531" t="str">
        <f>IF(OR(HLOOKUP(O$2+$A2531,Sheet2!CA:NN,$B2531,0),HLOOKUP(O$2+$A2531,Sheet2!CA:NN,$B2531,0)&lt;&gt;""),HLOOKUP(O$2+$A2531,Sheet2!CA:NN,$B2531,0),"")</f>
        <v/>
      </c>
      <c r="P2531" t="str">
        <f>IF(OR(HLOOKUP(P$2+$A2531,Sheet2!CB:NO,$B2531,0),HLOOKUP(P$2+$A2531,Sheet2!CB:NO,$B2531,0)&lt;&gt;""),HLOOKUP(P$2+$A2531,Sheet2!CB:NO,$B2531,0),"")</f>
        <v/>
      </c>
      <c r="Q2531" t="str">
        <f>IF(OR(HLOOKUP(Q$2+$A2531,Sheet2!CC:NO,$B2531,0),HLOOKUP(Q$2+$A2531,Sheet2!CC:NO,$B2531,0)&lt;&gt;""),HLOOKUP(Q$2+$A2531,Sheet2!CC:NO,$B2531,0),"")</f>
        <v/>
      </c>
    </row>
    <row r="2532" spans="1:17" x14ac:dyDescent="0.25">
      <c r="A2532" s="64">
        <f t="shared" si="315"/>
        <v>48</v>
      </c>
      <c r="B2532" s="64">
        <f t="shared" si="316"/>
        <v>257</v>
      </c>
      <c r="C2532" s="64">
        <f t="shared" si="317"/>
        <v>9</v>
      </c>
      <c r="D2532" s="64">
        <f t="shared" si="318"/>
        <v>253</v>
      </c>
      <c r="E2532" s="64">
        <f t="shared" si="319"/>
        <v>1261</v>
      </c>
      <c r="F2532" s="64" t="str">
        <f t="shared" si="312"/>
        <v/>
      </c>
      <c r="G2532" s="64" t="str">
        <f t="shared" si="313"/>
        <v/>
      </c>
      <c r="H2532" s="64" t="str">
        <f t="shared" si="314"/>
        <v/>
      </c>
      <c r="I2532" s="80" t="str">
        <f>IFERROR(VLOOKUP(D2532,Sheet2!A:B,2,0),"")</f>
        <v/>
      </c>
      <c r="J2532" s="64" t="str">
        <f>IFERROR(IF(I2532&lt;&gt;"",VLOOKUP(I2532,Sheet2!B:C,2,0),""),"")</f>
        <v/>
      </c>
      <c r="K2532" s="64" t="str">
        <f>IFERROR( IF(I2532&lt;&gt;"", HLOOKUP(L$2+$A2532,Sheet2!BX:NK,2,0),""),"")</f>
        <v/>
      </c>
      <c r="L2532" t="str">
        <f>IF(OR(HLOOKUP(L$2+$A2532,Sheet2!BX:NK,$B2532,0),HLOOKUP(L$2+$A2532,Sheet2!BX:NK,$B2532,0)&lt;&gt;""),HLOOKUP(L$2+$A2532,Sheet2!BX:NK,$B2532,0),"")</f>
        <v/>
      </c>
      <c r="M2532" t="str">
        <f>IF(OR(HLOOKUP(M$2+$A2532,Sheet2!BY:NL,$B2532,0),HLOOKUP(M$2+$A2532,Sheet2!BY:NL,$B2532,0)&lt;&gt;""),HLOOKUP(M$2+$A2532,Sheet2!BY:NL,$B2532,0),"")</f>
        <v/>
      </c>
      <c r="N2532" t="str">
        <f>IF(OR(HLOOKUP(N$2+$A2532,Sheet2!BZ:NM,$B2532,0),HLOOKUP(N$2+$A2532,Sheet2!BZ:NM,$B2532,0)&lt;&gt;""),HLOOKUP(N$2+$A2532,Sheet2!BZ:NM,$B2532,0),"")</f>
        <v/>
      </c>
      <c r="O2532" t="str">
        <f>IF(OR(HLOOKUP(O$2+$A2532,Sheet2!CA:NN,$B2532,0),HLOOKUP(O$2+$A2532,Sheet2!CA:NN,$B2532,0)&lt;&gt;""),HLOOKUP(O$2+$A2532,Sheet2!CA:NN,$B2532,0),"")</f>
        <v/>
      </c>
      <c r="P2532" t="str">
        <f>IF(OR(HLOOKUP(P$2+$A2532,Sheet2!CB:NO,$B2532,0),HLOOKUP(P$2+$A2532,Sheet2!CB:NO,$B2532,0)&lt;&gt;""),HLOOKUP(P$2+$A2532,Sheet2!CB:NO,$B2532,0),"")</f>
        <v/>
      </c>
      <c r="Q2532" t="str">
        <f>IF(OR(HLOOKUP(Q$2+$A2532,Sheet2!CC:NO,$B2532,0),HLOOKUP(Q$2+$A2532,Sheet2!CC:NO,$B2532,0)&lt;&gt;""),HLOOKUP(Q$2+$A2532,Sheet2!CC:NO,$B2532,0),"")</f>
        <v/>
      </c>
    </row>
    <row r="2533" spans="1:17" x14ac:dyDescent="0.25">
      <c r="A2533" s="64">
        <f t="shared" si="315"/>
        <v>54</v>
      </c>
      <c r="B2533" s="64">
        <f t="shared" si="316"/>
        <v>257</v>
      </c>
      <c r="C2533" s="64">
        <f t="shared" si="317"/>
        <v>10</v>
      </c>
      <c r="D2533" s="64">
        <f t="shared" si="318"/>
        <v>253</v>
      </c>
      <c r="E2533" s="64">
        <f t="shared" si="319"/>
        <v>1261</v>
      </c>
      <c r="F2533" s="64" t="str">
        <f t="shared" si="312"/>
        <v/>
      </c>
      <c r="G2533" s="64" t="str">
        <f t="shared" si="313"/>
        <v/>
      </c>
      <c r="H2533" s="64" t="str">
        <f t="shared" si="314"/>
        <v/>
      </c>
      <c r="I2533" s="80" t="str">
        <f>IFERROR(VLOOKUP(D2533,Sheet2!A:B,2,0),"")</f>
        <v/>
      </c>
      <c r="J2533" s="64" t="str">
        <f>IFERROR(IF(I2533&lt;&gt;"",VLOOKUP(I2533,Sheet2!B:C,2,0),""),"")</f>
        <v/>
      </c>
      <c r="K2533" s="64" t="str">
        <f>IFERROR( IF(I2533&lt;&gt;"", HLOOKUP(L$2+$A2533,Sheet2!BX:NK,2,0),""),"")</f>
        <v/>
      </c>
      <c r="L2533" t="str">
        <f>IF(OR(HLOOKUP(L$2+$A2533,Sheet2!BX:NK,$B2533,0),HLOOKUP(L$2+$A2533,Sheet2!BX:NK,$B2533,0)&lt;&gt;""),HLOOKUP(L$2+$A2533,Sheet2!BX:NK,$B2533,0),"")</f>
        <v/>
      </c>
      <c r="M2533" t="str">
        <f>IF(OR(HLOOKUP(M$2+$A2533,Sheet2!BY:NL,$B2533,0),HLOOKUP(M$2+$A2533,Sheet2!BY:NL,$B2533,0)&lt;&gt;""),HLOOKUP(M$2+$A2533,Sheet2!BY:NL,$B2533,0),"")</f>
        <v/>
      </c>
      <c r="N2533" t="str">
        <f>IF(OR(HLOOKUP(N$2+$A2533,Sheet2!BZ:NM,$B2533,0),HLOOKUP(N$2+$A2533,Sheet2!BZ:NM,$B2533,0)&lt;&gt;""),HLOOKUP(N$2+$A2533,Sheet2!BZ:NM,$B2533,0),"")</f>
        <v/>
      </c>
      <c r="O2533" t="str">
        <f>IF(OR(HLOOKUP(O$2+$A2533,Sheet2!CA:NN,$B2533,0),HLOOKUP(O$2+$A2533,Sheet2!CA:NN,$B2533,0)&lt;&gt;""),HLOOKUP(O$2+$A2533,Sheet2!CA:NN,$B2533,0),"")</f>
        <v/>
      </c>
      <c r="P2533" t="str">
        <f>IF(OR(HLOOKUP(P$2+$A2533,Sheet2!CB:NO,$B2533,0),HLOOKUP(P$2+$A2533,Sheet2!CB:NO,$B2533,0)&lt;&gt;""),HLOOKUP(P$2+$A2533,Sheet2!CB:NO,$B2533,0),"")</f>
        <v/>
      </c>
      <c r="Q2533" t="str">
        <f>IF(OR(HLOOKUP(Q$2+$A2533,Sheet2!CC:NO,$B2533,0),HLOOKUP(Q$2+$A2533,Sheet2!CC:NO,$B2533,0)&lt;&gt;""),HLOOKUP(Q$2+$A2533,Sheet2!CC:NO,$B2533,0),"")</f>
        <v/>
      </c>
    </row>
    <row r="2534" spans="1:17" x14ac:dyDescent="0.25">
      <c r="A2534" s="64">
        <f t="shared" si="315"/>
        <v>0</v>
      </c>
      <c r="B2534" s="64">
        <f t="shared" si="316"/>
        <v>258</v>
      </c>
      <c r="C2534" s="64">
        <f t="shared" si="317"/>
        <v>1</v>
      </c>
      <c r="D2534" s="64">
        <f t="shared" si="318"/>
        <v>254</v>
      </c>
      <c r="E2534" s="64">
        <f t="shared" si="319"/>
        <v>1266</v>
      </c>
      <c r="F2534" s="64" t="str">
        <f t="shared" si="312"/>
        <v/>
      </c>
      <c r="G2534" s="64" t="str">
        <f t="shared" si="313"/>
        <v/>
      </c>
      <c r="H2534" s="64" t="str">
        <f t="shared" si="314"/>
        <v/>
      </c>
      <c r="I2534" s="80" t="str">
        <f>IFERROR(VLOOKUP(D2534,Sheet2!A:B,2,0),"")</f>
        <v/>
      </c>
      <c r="J2534" s="64" t="str">
        <f>IFERROR(IF(I2534&lt;&gt;"",VLOOKUP(I2534,Sheet2!B:C,2,0),""),"")</f>
        <v/>
      </c>
      <c r="K2534" s="64" t="str">
        <f>IFERROR( IF(I2534&lt;&gt;"", HLOOKUP(L$2+$A2534,Sheet2!BX:NK,2,0),""),"")</f>
        <v/>
      </c>
      <c r="L2534" t="str">
        <f>IF(OR(HLOOKUP(L$2+$A2534,Sheet2!BX:NK,$B2534,0),HLOOKUP(L$2+$A2534,Sheet2!BX:NK,$B2534,0)&lt;&gt;""),HLOOKUP(L$2+$A2534,Sheet2!BX:NK,$B2534,0),"")</f>
        <v/>
      </c>
      <c r="M2534" t="str">
        <f>IF(OR(HLOOKUP(M$2+$A2534,Sheet2!BY:NL,$B2534,0),HLOOKUP(M$2+$A2534,Sheet2!BY:NL,$B2534,0)&lt;&gt;""),HLOOKUP(M$2+$A2534,Sheet2!BY:NL,$B2534,0),"")</f>
        <v/>
      </c>
      <c r="N2534" t="str">
        <f>IF(OR(HLOOKUP(N$2+$A2534,Sheet2!BZ:NM,$B2534,0),HLOOKUP(N$2+$A2534,Sheet2!BZ:NM,$B2534,0)&lt;&gt;""),HLOOKUP(N$2+$A2534,Sheet2!BZ:NM,$B2534,0),"")</f>
        <v/>
      </c>
      <c r="O2534" t="str">
        <f>IF(OR(HLOOKUP(O$2+$A2534,Sheet2!CA:NN,$B2534,0),HLOOKUP(O$2+$A2534,Sheet2!CA:NN,$B2534,0)&lt;&gt;""),HLOOKUP(O$2+$A2534,Sheet2!CA:NN,$B2534,0),"")</f>
        <v/>
      </c>
      <c r="P2534" t="str">
        <f>IF(OR(HLOOKUP(P$2+$A2534,Sheet2!CB:NO,$B2534,0),HLOOKUP(P$2+$A2534,Sheet2!CB:NO,$B2534,0)&lt;&gt;""),HLOOKUP(P$2+$A2534,Sheet2!CB:NO,$B2534,0),"")</f>
        <v/>
      </c>
      <c r="Q2534" t="str">
        <f>IF(OR(HLOOKUP(Q$2+$A2534,Sheet2!CC:NO,$B2534,0),HLOOKUP(Q$2+$A2534,Sheet2!CC:NO,$B2534,0)&lt;&gt;""),HLOOKUP(Q$2+$A2534,Sheet2!CC:NO,$B2534,0),"")</f>
        <v/>
      </c>
    </row>
    <row r="2535" spans="1:17" x14ac:dyDescent="0.25">
      <c r="A2535" s="64">
        <f t="shared" si="315"/>
        <v>6</v>
      </c>
      <c r="B2535" s="64">
        <f t="shared" si="316"/>
        <v>258</v>
      </c>
      <c r="C2535" s="64">
        <f t="shared" si="317"/>
        <v>2</v>
      </c>
      <c r="D2535" s="64">
        <f t="shared" si="318"/>
        <v>254</v>
      </c>
      <c r="E2535" s="64">
        <f t="shared" si="319"/>
        <v>1266</v>
      </c>
      <c r="F2535" s="64" t="str">
        <f t="shared" si="312"/>
        <v/>
      </c>
      <c r="G2535" s="64" t="str">
        <f t="shared" si="313"/>
        <v/>
      </c>
      <c r="H2535" s="64" t="str">
        <f t="shared" si="314"/>
        <v/>
      </c>
      <c r="I2535" s="80" t="str">
        <f>IFERROR(VLOOKUP(D2535,Sheet2!A:B,2,0),"")</f>
        <v/>
      </c>
      <c r="J2535" s="64" t="str">
        <f>IFERROR(IF(I2535&lt;&gt;"",VLOOKUP(I2535,Sheet2!B:C,2,0),""),"")</f>
        <v/>
      </c>
      <c r="K2535" s="64" t="str">
        <f>IFERROR( IF(I2535&lt;&gt;"", HLOOKUP(L$2+$A2535,Sheet2!BX:NK,2,0),""),"")</f>
        <v/>
      </c>
      <c r="L2535" t="str">
        <f>IF(OR(HLOOKUP(L$2+$A2535,Sheet2!BX:NK,$B2535,0),HLOOKUP(L$2+$A2535,Sheet2!BX:NK,$B2535,0)&lt;&gt;""),HLOOKUP(L$2+$A2535,Sheet2!BX:NK,$B2535,0),"")</f>
        <v/>
      </c>
      <c r="M2535" t="str">
        <f>IF(OR(HLOOKUP(M$2+$A2535,Sheet2!BY:NL,$B2535,0),HLOOKUP(M$2+$A2535,Sheet2!BY:NL,$B2535,0)&lt;&gt;""),HLOOKUP(M$2+$A2535,Sheet2!BY:NL,$B2535,0),"")</f>
        <v/>
      </c>
      <c r="N2535" t="str">
        <f>IF(OR(HLOOKUP(N$2+$A2535,Sheet2!BZ:NM,$B2535,0),HLOOKUP(N$2+$A2535,Sheet2!BZ:NM,$B2535,0)&lt;&gt;""),HLOOKUP(N$2+$A2535,Sheet2!BZ:NM,$B2535,0),"")</f>
        <v/>
      </c>
      <c r="O2535" t="str">
        <f>IF(OR(HLOOKUP(O$2+$A2535,Sheet2!CA:NN,$B2535,0),HLOOKUP(O$2+$A2535,Sheet2!CA:NN,$B2535,0)&lt;&gt;""),HLOOKUP(O$2+$A2535,Sheet2!CA:NN,$B2535,0),"")</f>
        <v/>
      </c>
      <c r="P2535" t="str">
        <f>IF(OR(HLOOKUP(P$2+$A2535,Sheet2!CB:NO,$B2535,0),HLOOKUP(P$2+$A2535,Sheet2!CB:NO,$B2535,0)&lt;&gt;""),HLOOKUP(P$2+$A2535,Sheet2!CB:NO,$B2535,0),"")</f>
        <v/>
      </c>
      <c r="Q2535" t="str">
        <f>IF(OR(HLOOKUP(Q$2+$A2535,Sheet2!CC:NO,$B2535,0),HLOOKUP(Q$2+$A2535,Sheet2!CC:NO,$B2535,0)&lt;&gt;""),HLOOKUP(Q$2+$A2535,Sheet2!CC:NO,$B2535,0),"")</f>
        <v/>
      </c>
    </row>
    <row r="2536" spans="1:17" x14ac:dyDescent="0.25">
      <c r="A2536" s="64">
        <f t="shared" si="315"/>
        <v>12</v>
      </c>
      <c r="B2536" s="64">
        <f t="shared" si="316"/>
        <v>258</v>
      </c>
      <c r="C2536" s="64">
        <f t="shared" si="317"/>
        <v>3</v>
      </c>
      <c r="D2536" s="64">
        <f t="shared" si="318"/>
        <v>254</v>
      </c>
      <c r="E2536" s="64">
        <f t="shared" si="319"/>
        <v>1266</v>
      </c>
      <c r="F2536" s="64" t="str">
        <f t="shared" si="312"/>
        <v/>
      </c>
      <c r="G2536" s="64" t="str">
        <f t="shared" si="313"/>
        <v/>
      </c>
      <c r="H2536" s="64" t="str">
        <f t="shared" si="314"/>
        <v/>
      </c>
      <c r="I2536" s="80" t="str">
        <f>IFERROR(VLOOKUP(D2536,Sheet2!A:B,2,0),"")</f>
        <v/>
      </c>
      <c r="J2536" s="64" t="str">
        <f>IFERROR(IF(I2536&lt;&gt;"",VLOOKUP(I2536,Sheet2!B:C,2,0),""),"")</f>
        <v/>
      </c>
      <c r="K2536" s="64" t="str">
        <f>IFERROR( IF(I2536&lt;&gt;"", HLOOKUP(L$2+$A2536,Sheet2!BX:NK,2,0),""),"")</f>
        <v/>
      </c>
      <c r="L2536" t="str">
        <f>IF(OR(HLOOKUP(L$2+$A2536,Sheet2!BX:NK,$B2536,0),HLOOKUP(L$2+$A2536,Sheet2!BX:NK,$B2536,0)&lt;&gt;""),HLOOKUP(L$2+$A2536,Sheet2!BX:NK,$B2536,0),"")</f>
        <v/>
      </c>
      <c r="M2536" t="str">
        <f>IF(OR(HLOOKUP(M$2+$A2536,Sheet2!BY:NL,$B2536,0),HLOOKUP(M$2+$A2536,Sheet2!BY:NL,$B2536,0)&lt;&gt;""),HLOOKUP(M$2+$A2536,Sheet2!BY:NL,$B2536,0),"")</f>
        <v/>
      </c>
      <c r="N2536" t="str">
        <f>IF(OR(HLOOKUP(N$2+$A2536,Sheet2!BZ:NM,$B2536,0),HLOOKUP(N$2+$A2536,Sheet2!BZ:NM,$B2536,0)&lt;&gt;""),HLOOKUP(N$2+$A2536,Sheet2!BZ:NM,$B2536,0),"")</f>
        <v/>
      </c>
      <c r="O2536" t="str">
        <f>IF(OR(HLOOKUP(O$2+$A2536,Sheet2!CA:NN,$B2536,0),HLOOKUP(O$2+$A2536,Sheet2!CA:NN,$B2536,0)&lt;&gt;""),HLOOKUP(O$2+$A2536,Sheet2!CA:NN,$B2536,0),"")</f>
        <v/>
      </c>
      <c r="P2536" t="str">
        <f>IF(OR(HLOOKUP(P$2+$A2536,Sheet2!CB:NO,$B2536,0),HLOOKUP(P$2+$A2536,Sheet2!CB:NO,$B2536,0)&lt;&gt;""),HLOOKUP(P$2+$A2536,Sheet2!CB:NO,$B2536,0),"")</f>
        <v/>
      </c>
      <c r="Q2536" t="str">
        <f>IF(OR(HLOOKUP(Q$2+$A2536,Sheet2!CC:NO,$B2536,0),HLOOKUP(Q$2+$A2536,Sheet2!CC:NO,$B2536,0)&lt;&gt;""),HLOOKUP(Q$2+$A2536,Sheet2!CC:NO,$B2536,0),"")</f>
        <v/>
      </c>
    </row>
    <row r="2537" spans="1:17" x14ac:dyDescent="0.25">
      <c r="A2537" s="64">
        <f t="shared" si="315"/>
        <v>18</v>
      </c>
      <c r="B2537" s="64">
        <f t="shared" si="316"/>
        <v>258</v>
      </c>
      <c r="C2537" s="64">
        <f t="shared" si="317"/>
        <v>4</v>
      </c>
      <c r="D2537" s="64">
        <f t="shared" si="318"/>
        <v>254</v>
      </c>
      <c r="E2537" s="64">
        <f t="shared" si="319"/>
        <v>1266</v>
      </c>
      <c r="F2537" s="64" t="str">
        <f t="shared" si="312"/>
        <v/>
      </c>
      <c r="G2537" s="64" t="str">
        <f t="shared" si="313"/>
        <v/>
      </c>
      <c r="H2537" s="64" t="str">
        <f t="shared" si="314"/>
        <v/>
      </c>
      <c r="I2537" s="80" t="str">
        <f>IFERROR(VLOOKUP(D2537,Sheet2!A:B,2,0),"")</f>
        <v/>
      </c>
      <c r="J2537" s="64" t="str">
        <f>IFERROR(IF(I2537&lt;&gt;"",VLOOKUP(I2537,Sheet2!B:C,2,0),""),"")</f>
        <v/>
      </c>
      <c r="K2537" s="64" t="str">
        <f>IFERROR( IF(I2537&lt;&gt;"", HLOOKUP(L$2+$A2537,Sheet2!BX:NK,2,0),""),"")</f>
        <v/>
      </c>
      <c r="L2537" t="str">
        <f>IF(OR(HLOOKUP(L$2+$A2537,Sheet2!BX:NK,$B2537,0),HLOOKUP(L$2+$A2537,Sheet2!BX:NK,$B2537,0)&lt;&gt;""),HLOOKUP(L$2+$A2537,Sheet2!BX:NK,$B2537,0),"")</f>
        <v/>
      </c>
      <c r="M2537" t="str">
        <f>IF(OR(HLOOKUP(M$2+$A2537,Sheet2!BY:NL,$B2537,0),HLOOKUP(M$2+$A2537,Sheet2!BY:NL,$B2537,0)&lt;&gt;""),HLOOKUP(M$2+$A2537,Sheet2!BY:NL,$B2537,0),"")</f>
        <v/>
      </c>
      <c r="N2537" t="str">
        <f>IF(OR(HLOOKUP(N$2+$A2537,Sheet2!BZ:NM,$B2537,0),HLOOKUP(N$2+$A2537,Sheet2!BZ:NM,$B2537,0)&lt;&gt;""),HLOOKUP(N$2+$A2537,Sheet2!BZ:NM,$B2537,0),"")</f>
        <v/>
      </c>
      <c r="O2537" t="str">
        <f>IF(OR(HLOOKUP(O$2+$A2537,Sheet2!CA:NN,$B2537,0),HLOOKUP(O$2+$A2537,Sheet2!CA:NN,$B2537,0)&lt;&gt;""),HLOOKUP(O$2+$A2537,Sheet2!CA:NN,$B2537,0),"")</f>
        <v/>
      </c>
      <c r="P2537" t="str">
        <f>IF(OR(HLOOKUP(P$2+$A2537,Sheet2!CB:NO,$B2537,0),HLOOKUP(P$2+$A2537,Sheet2!CB:NO,$B2537,0)&lt;&gt;""),HLOOKUP(P$2+$A2537,Sheet2!CB:NO,$B2537,0),"")</f>
        <v/>
      </c>
      <c r="Q2537" t="str">
        <f>IF(OR(HLOOKUP(Q$2+$A2537,Sheet2!CC:NO,$B2537,0),HLOOKUP(Q$2+$A2537,Sheet2!CC:NO,$B2537,0)&lt;&gt;""),HLOOKUP(Q$2+$A2537,Sheet2!CC:NO,$B2537,0),"")</f>
        <v/>
      </c>
    </row>
    <row r="2538" spans="1:17" x14ac:dyDescent="0.25">
      <c r="A2538" s="64">
        <f t="shared" si="315"/>
        <v>24</v>
      </c>
      <c r="B2538" s="64">
        <f t="shared" si="316"/>
        <v>258</v>
      </c>
      <c r="C2538" s="64">
        <f t="shared" si="317"/>
        <v>5</v>
      </c>
      <c r="D2538" s="64">
        <f t="shared" si="318"/>
        <v>254</v>
      </c>
      <c r="E2538" s="64">
        <f t="shared" si="319"/>
        <v>1266</v>
      </c>
      <c r="F2538" s="64" t="str">
        <f t="shared" si="312"/>
        <v/>
      </c>
      <c r="G2538" s="64" t="str">
        <f t="shared" si="313"/>
        <v/>
      </c>
      <c r="H2538" s="64" t="str">
        <f t="shared" si="314"/>
        <v/>
      </c>
      <c r="I2538" s="80" t="str">
        <f>IFERROR(VLOOKUP(D2538,Sheet2!A:B,2,0),"")</f>
        <v/>
      </c>
      <c r="J2538" s="64" t="str">
        <f>IFERROR(IF(I2538&lt;&gt;"",VLOOKUP(I2538,Sheet2!B:C,2,0),""),"")</f>
        <v/>
      </c>
      <c r="K2538" s="64" t="str">
        <f>IFERROR( IF(I2538&lt;&gt;"", HLOOKUP(L$2+$A2538,Sheet2!BX:NK,2,0),""),"")</f>
        <v/>
      </c>
      <c r="L2538" t="str">
        <f>IF(OR(HLOOKUP(L$2+$A2538,Sheet2!BX:NK,$B2538,0),HLOOKUP(L$2+$A2538,Sheet2!BX:NK,$B2538,0)&lt;&gt;""),HLOOKUP(L$2+$A2538,Sheet2!BX:NK,$B2538,0),"")</f>
        <v/>
      </c>
      <c r="M2538" t="str">
        <f>IF(OR(HLOOKUP(M$2+$A2538,Sheet2!BY:NL,$B2538,0),HLOOKUP(M$2+$A2538,Sheet2!BY:NL,$B2538,0)&lt;&gt;""),HLOOKUP(M$2+$A2538,Sheet2!BY:NL,$B2538,0),"")</f>
        <v/>
      </c>
      <c r="N2538" t="str">
        <f>IF(OR(HLOOKUP(N$2+$A2538,Sheet2!BZ:NM,$B2538,0),HLOOKUP(N$2+$A2538,Sheet2!BZ:NM,$B2538,0)&lt;&gt;""),HLOOKUP(N$2+$A2538,Sheet2!BZ:NM,$B2538,0),"")</f>
        <v/>
      </c>
      <c r="O2538" t="str">
        <f>IF(OR(HLOOKUP(O$2+$A2538,Sheet2!CA:NN,$B2538,0),HLOOKUP(O$2+$A2538,Sheet2!CA:NN,$B2538,0)&lt;&gt;""),HLOOKUP(O$2+$A2538,Sheet2!CA:NN,$B2538,0),"")</f>
        <v/>
      </c>
      <c r="P2538" t="str">
        <f>IF(OR(HLOOKUP(P$2+$A2538,Sheet2!CB:NO,$B2538,0),HLOOKUP(P$2+$A2538,Sheet2!CB:NO,$B2538,0)&lt;&gt;""),HLOOKUP(P$2+$A2538,Sheet2!CB:NO,$B2538,0),"")</f>
        <v/>
      </c>
      <c r="Q2538" t="str">
        <f>IF(OR(HLOOKUP(Q$2+$A2538,Sheet2!CC:NO,$B2538,0),HLOOKUP(Q$2+$A2538,Sheet2!CC:NO,$B2538,0)&lt;&gt;""),HLOOKUP(Q$2+$A2538,Sheet2!CC:NO,$B2538,0),"")</f>
        <v/>
      </c>
    </row>
    <row r="2539" spans="1:17" x14ac:dyDescent="0.25">
      <c r="A2539" s="64">
        <f t="shared" si="315"/>
        <v>30</v>
      </c>
      <c r="B2539" s="64">
        <f t="shared" si="316"/>
        <v>258</v>
      </c>
      <c r="C2539" s="64">
        <f t="shared" si="317"/>
        <v>6</v>
      </c>
      <c r="D2539" s="64">
        <f t="shared" si="318"/>
        <v>254</v>
      </c>
      <c r="E2539" s="64">
        <f t="shared" si="319"/>
        <v>1266</v>
      </c>
      <c r="F2539" s="64" t="str">
        <f t="shared" si="312"/>
        <v/>
      </c>
      <c r="G2539" s="64" t="str">
        <f t="shared" si="313"/>
        <v/>
      </c>
      <c r="H2539" s="64" t="str">
        <f t="shared" si="314"/>
        <v/>
      </c>
      <c r="I2539" s="80" t="str">
        <f>IFERROR(VLOOKUP(D2539,Sheet2!A:B,2,0),"")</f>
        <v/>
      </c>
      <c r="J2539" s="64" t="str">
        <f>IFERROR(IF(I2539&lt;&gt;"",VLOOKUP(I2539,Sheet2!B:C,2,0),""),"")</f>
        <v/>
      </c>
      <c r="K2539" s="64" t="str">
        <f>IFERROR( IF(I2539&lt;&gt;"", HLOOKUP(L$2+$A2539,Sheet2!BX:NK,2,0),""),"")</f>
        <v/>
      </c>
      <c r="L2539" t="str">
        <f>IF(OR(HLOOKUP(L$2+$A2539,Sheet2!BX:NK,$B2539,0),HLOOKUP(L$2+$A2539,Sheet2!BX:NK,$B2539,0)&lt;&gt;""),HLOOKUP(L$2+$A2539,Sheet2!BX:NK,$B2539,0),"")</f>
        <v/>
      </c>
      <c r="M2539" t="str">
        <f>IF(OR(HLOOKUP(M$2+$A2539,Sheet2!BY:NL,$B2539,0),HLOOKUP(M$2+$A2539,Sheet2!BY:NL,$B2539,0)&lt;&gt;""),HLOOKUP(M$2+$A2539,Sheet2!BY:NL,$B2539,0),"")</f>
        <v/>
      </c>
      <c r="N2539" t="str">
        <f>IF(OR(HLOOKUP(N$2+$A2539,Sheet2!BZ:NM,$B2539,0),HLOOKUP(N$2+$A2539,Sheet2!BZ:NM,$B2539,0)&lt;&gt;""),HLOOKUP(N$2+$A2539,Sheet2!BZ:NM,$B2539,0),"")</f>
        <v/>
      </c>
      <c r="O2539" t="str">
        <f>IF(OR(HLOOKUP(O$2+$A2539,Sheet2!CA:NN,$B2539,0),HLOOKUP(O$2+$A2539,Sheet2!CA:NN,$B2539,0)&lt;&gt;""),HLOOKUP(O$2+$A2539,Sheet2!CA:NN,$B2539,0),"")</f>
        <v/>
      </c>
      <c r="P2539" t="str">
        <f>IF(OR(HLOOKUP(P$2+$A2539,Sheet2!CB:NO,$B2539,0),HLOOKUP(P$2+$A2539,Sheet2!CB:NO,$B2539,0)&lt;&gt;""),HLOOKUP(P$2+$A2539,Sheet2!CB:NO,$B2539,0),"")</f>
        <v/>
      </c>
      <c r="Q2539" t="str">
        <f>IF(OR(HLOOKUP(Q$2+$A2539,Sheet2!CC:NO,$B2539,0),HLOOKUP(Q$2+$A2539,Sheet2!CC:NO,$B2539,0)&lt;&gt;""),HLOOKUP(Q$2+$A2539,Sheet2!CC:NO,$B2539,0),"")</f>
        <v/>
      </c>
    </row>
    <row r="2540" spans="1:17" x14ac:dyDescent="0.25">
      <c r="A2540" s="64">
        <f t="shared" si="315"/>
        <v>36</v>
      </c>
      <c r="B2540" s="64">
        <f t="shared" si="316"/>
        <v>258</v>
      </c>
      <c r="C2540" s="64">
        <f t="shared" si="317"/>
        <v>7</v>
      </c>
      <c r="D2540" s="64">
        <f t="shared" si="318"/>
        <v>254</v>
      </c>
      <c r="E2540" s="64">
        <f t="shared" si="319"/>
        <v>1266</v>
      </c>
      <c r="F2540" s="64" t="str">
        <f t="shared" si="312"/>
        <v/>
      </c>
      <c r="G2540" s="64" t="str">
        <f t="shared" si="313"/>
        <v/>
      </c>
      <c r="H2540" s="64" t="str">
        <f t="shared" si="314"/>
        <v/>
      </c>
      <c r="I2540" s="80" t="str">
        <f>IFERROR(VLOOKUP(D2540,Sheet2!A:B,2,0),"")</f>
        <v/>
      </c>
      <c r="J2540" s="64" t="str">
        <f>IFERROR(IF(I2540&lt;&gt;"",VLOOKUP(I2540,Sheet2!B:C,2,0),""),"")</f>
        <v/>
      </c>
      <c r="K2540" s="64" t="str">
        <f>IFERROR( IF(I2540&lt;&gt;"", HLOOKUP(L$2+$A2540,Sheet2!BX:NK,2,0),""),"")</f>
        <v/>
      </c>
      <c r="L2540" t="str">
        <f>IF(OR(HLOOKUP(L$2+$A2540,Sheet2!BX:NK,$B2540,0),HLOOKUP(L$2+$A2540,Sheet2!BX:NK,$B2540,0)&lt;&gt;""),HLOOKUP(L$2+$A2540,Sheet2!BX:NK,$B2540,0),"")</f>
        <v/>
      </c>
      <c r="M2540" t="str">
        <f>IF(OR(HLOOKUP(M$2+$A2540,Sheet2!BY:NL,$B2540,0),HLOOKUP(M$2+$A2540,Sheet2!BY:NL,$B2540,0)&lt;&gt;""),HLOOKUP(M$2+$A2540,Sheet2!BY:NL,$B2540,0),"")</f>
        <v/>
      </c>
      <c r="N2540" t="str">
        <f>IF(OR(HLOOKUP(N$2+$A2540,Sheet2!BZ:NM,$B2540,0),HLOOKUP(N$2+$A2540,Sheet2!BZ:NM,$B2540,0)&lt;&gt;""),HLOOKUP(N$2+$A2540,Sheet2!BZ:NM,$B2540,0),"")</f>
        <v/>
      </c>
      <c r="O2540" t="str">
        <f>IF(OR(HLOOKUP(O$2+$A2540,Sheet2!CA:NN,$B2540,0),HLOOKUP(O$2+$A2540,Sheet2!CA:NN,$B2540,0)&lt;&gt;""),HLOOKUP(O$2+$A2540,Sheet2!CA:NN,$B2540,0),"")</f>
        <v/>
      </c>
      <c r="P2540" t="str">
        <f>IF(OR(HLOOKUP(P$2+$A2540,Sheet2!CB:NO,$B2540,0),HLOOKUP(P$2+$A2540,Sheet2!CB:NO,$B2540,0)&lt;&gt;""),HLOOKUP(P$2+$A2540,Sheet2!CB:NO,$B2540,0),"")</f>
        <v/>
      </c>
      <c r="Q2540" t="str">
        <f>IF(OR(HLOOKUP(Q$2+$A2540,Sheet2!CC:NO,$B2540,0),HLOOKUP(Q$2+$A2540,Sheet2!CC:NO,$B2540,0)&lt;&gt;""),HLOOKUP(Q$2+$A2540,Sheet2!CC:NO,$B2540,0),"")</f>
        <v/>
      </c>
    </row>
    <row r="2541" spans="1:17" x14ac:dyDescent="0.25">
      <c r="A2541" s="64">
        <f t="shared" si="315"/>
        <v>42</v>
      </c>
      <c r="B2541" s="64">
        <f t="shared" si="316"/>
        <v>258</v>
      </c>
      <c r="C2541" s="64">
        <f t="shared" si="317"/>
        <v>8</v>
      </c>
      <c r="D2541" s="64">
        <f t="shared" si="318"/>
        <v>254</v>
      </c>
      <c r="E2541" s="64">
        <f t="shared" si="319"/>
        <v>1266</v>
      </c>
      <c r="F2541" s="64" t="str">
        <f t="shared" si="312"/>
        <v/>
      </c>
      <c r="G2541" s="64" t="str">
        <f t="shared" si="313"/>
        <v/>
      </c>
      <c r="H2541" s="64" t="str">
        <f t="shared" si="314"/>
        <v/>
      </c>
      <c r="I2541" s="80" t="str">
        <f>IFERROR(VLOOKUP(D2541,Sheet2!A:B,2,0),"")</f>
        <v/>
      </c>
      <c r="J2541" s="64" t="str">
        <f>IFERROR(IF(I2541&lt;&gt;"",VLOOKUP(I2541,Sheet2!B:C,2,0),""),"")</f>
        <v/>
      </c>
      <c r="K2541" s="64" t="str">
        <f>IFERROR( IF(I2541&lt;&gt;"", HLOOKUP(L$2+$A2541,Sheet2!BX:NK,2,0),""),"")</f>
        <v/>
      </c>
      <c r="L2541" t="str">
        <f>IF(OR(HLOOKUP(L$2+$A2541,Sheet2!BX:NK,$B2541,0),HLOOKUP(L$2+$A2541,Sheet2!BX:NK,$B2541,0)&lt;&gt;""),HLOOKUP(L$2+$A2541,Sheet2!BX:NK,$B2541,0),"")</f>
        <v/>
      </c>
      <c r="M2541" t="str">
        <f>IF(OR(HLOOKUP(M$2+$A2541,Sheet2!BY:NL,$B2541,0),HLOOKUP(M$2+$A2541,Sheet2!BY:NL,$B2541,0)&lt;&gt;""),HLOOKUP(M$2+$A2541,Sheet2!BY:NL,$B2541,0),"")</f>
        <v/>
      </c>
      <c r="N2541" t="str">
        <f>IF(OR(HLOOKUP(N$2+$A2541,Sheet2!BZ:NM,$B2541,0),HLOOKUP(N$2+$A2541,Sheet2!BZ:NM,$B2541,0)&lt;&gt;""),HLOOKUP(N$2+$A2541,Sheet2!BZ:NM,$B2541,0),"")</f>
        <v/>
      </c>
      <c r="O2541" t="str">
        <f>IF(OR(HLOOKUP(O$2+$A2541,Sheet2!CA:NN,$B2541,0),HLOOKUP(O$2+$A2541,Sheet2!CA:NN,$B2541,0)&lt;&gt;""),HLOOKUP(O$2+$A2541,Sheet2!CA:NN,$B2541,0),"")</f>
        <v/>
      </c>
      <c r="P2541" t="str">
        <f>IF(OR(HLOOKUP(P$2+$A2541,Sheet2!CB:NO,$B2541,0),HLOOKUP(P$2+$A2541,Sheet2!CB:NO,$B2541,0)&lt;&gt;""),HLOOKUP(P$2+$A2541,Sheet2!CB:NO,$B2541,0),"")</f>
        <v/>
      </c>
      <c r="Q2541" t="str">
        <f>IF(OR(HLOOKUP(Q$2+$A2541,Sheet2!CC:NO,$B2541,0),HLOOKUP(Q$2+$A2541,Sheet2!CC:NO,$B2541,0)&lt;&gt;""),HLOOKUP(Q$2+$A2541,Sheet2!CC:NO,$B2541,0),"")</f>
        <v/>
      </c>
    </row>
    <row r="2542" spans="1:17" x14ac:dyDescent="0.25">
      <c r="A2542" s="64">
        <f t="shared" si="315"/>
        <v>48</v>
      </c>
      <c r="B2542" s="64">
        <f t="shared" si="316"/>
        <v>258</v>
      </c>
      <c r="C2542" s="64">
        <f t="shared" si="317"/>
        <v>9</v>
      </c>
      <c r="D2542" s="64">
        <f t="shared" si="318"/>
        <v>254</v>
      </c>
      <c r="E2542" s="64">
        <f t="shared" si="319"/>
        <v>1266</v>
      </c>
      <c r="F2542" s="64" t="str">
        <f t="shared" si="312"/>
        <v/>
      </c>
      <c r="G2542" s="64" t="str">
        <f t="shared" si="313"/>
        <v/>
      </c>
      <c r="H2542" s="64" t="str">
        <f t="shared" si="314"/>
        <v/>
      </c>
      <c r="I2542" s="80" t="str">
        <f>IFERROR(VLOOKUP(D2542,Sheet2!A:B,2,0),"")</f>
        <v/>
      </c>
      <c r="J2542" s="64" t="str">
        <f>IFERROR(IF(I2542&lt;&gt;"",VLOOKUP(I2542,Sheet2!B:C,2,0),""),"")</f>
        <v/>
      </c>
      <c r="K2542" s="64" t="str">
        <f>IFERROR( IF(I2542&lt;&gt;"", HLOOKUP(L$2+$A2542,Sheet2!BX:NK,2,0),""),"")</f>
        <v/>
      </c>
      <c r="L2542" t="str">
        <f>IF(OR(HLOOKUP(L$2+$A2542,Sheet2!BX:NK,$B2542,0),HLOOKUP(L$2+$A2542,Sheet2!BX:NK,$B2542,0)&lt;&gt;""),HLOOKUP(L$2+$A2542,Sheet2!BX:NK,$B2542,0),"")</f>
        <v/>
      </c>
      <c r="M2542" t="str">
        <f>IF(OR(HLOOKUP(M$2+$A2542,Sheet2!BY:NL,$B2542,0),HLOOKUP(M$2+$A2542,Sheet2!BY:NL,$B2542,0)&lt;&gt;""),HLOOKUP(M$2+$A2542,Sheet2!BY:NL,$B2542,0),"")</f>
        <v/>
      </c>
      <c r="N2542" t="str">
        <f>IF(OR(HLOOKUP(N$2+$A2542,Sheet2!BZ:NM,$B2542,0),HLOOKUP(N$2+$A2542,Sheet2!BZ:NM,$B2542,0)&lt;&gt;""),HLOOKUP(N$2+$A2542,Sheet2!BZ:NM,$B2542,0),"")</f>
        <v/>
      </c>
      <c r="O2542" t="str">
        <f>IF(OR(HLOOKUP(O$2+$A2542,Sheet2!CA:NN,$B2542,0),HLOOKUP(O$2+$A2542,Sheet2!CA:NN,$B2542,0)&lt;&gt;""),HLOOKUP(O$2+$A2542,Sheet2!CA:NN,$B2542,0),"")</f>
        <v/>
      </c>
      <c r="P2542" t="str">
        <f>IF(OR(HLOOKUP(P$2+$A2542,Sheet2!CB:NO,$B2542,0),HLOOKUP(P$2+$A2542,Sheet2!CB:NO,$B2542,0)&lt;&gt;""),HLOOKUP(P$2+$A2542,Sheet2!CB:NO,$B2542,0),"")</f>
        <v/>
      </c>
      <c r="Q2542" t="str">
        <f>IF(OR(HLOOKUP(Q$2+$A2542,Sheet2!CC:NO,$B2542,0),HLOOKUP(Q$2+$A2542,Sheet2!CC:NO,$B2542,0)&lt;&gt;""),HLOOKUP(Q$2+$A2542,Sheet2!CC:NO,$B2542,0),"")</f>
        <v/>
      </c>
    </row>
    <row r="2543" spans="1:17" x14ac:dyDescent="0.25">
      <c r="A2543" s="64">
        <f t="shared" si="315"/>
        <v>54</v>
      </c>
      <c r="B2543" s="64">
        <f t="shared" si="316"/>
        <v>258</v>
      </c>
      <c r="C2543" s="64">
        <f t="shared" si="317"/>
        <v>10</v>
      </c>
      <c r="D2543" s="64">
        <f t="shared" si="318"/>
        <v>254</v>
      </c>
      <c r="E2543" s="64">
        <f t="shared" si="319"/>
        <v>1266</v>
      </c>
      <c r="F2543" s="64" t="str">
        <f t="shared" si="312"/>
        <v/>
      </c>
      <c r="G2543" s="64" t="str">
        <f t="shared" si="313"/>
        <v/>
      </c>
      <c r="H2543" s="64" t="str">
        <f t="shared" si="314"/>
        <v/>
      </c>
      <c r="I2543" s="80" t="str">
        <f>IFERROR(VLOOKUP(D2543,Sheet2!A:B,2,0),"")</f>
        <v/>
      </c>
      <c r="J2543" s="64" t="str">
        <f>IFERROR(IF(I2543&lt;&gt;"",VLOOKUP(I2543,Sheet2!B:C,2,0),""),"")</f>
        <v/>
      </c>
      <c r="K2543" s="64" t="str">
        <f>IFERROR( IF(I2543&lt;&gt;"", HLOOKUP(L$2+$A2543,Sheet2!BX:NK,2,0),""),"")</f>
        <v/>
      </c>
      <c r="L2543" t="str">
        <f>IF(OR(HLOOKUP(L$2+$A2543,Sheet2!BX:NK,$B2543,0),HLOOKUP(L$2+$A2543,Sheet2!BX:NK,$B2543,0)&lt;&gt;""),HLOOKUP(L$2+$A2543,Sheet2!BX:NK,$B2543,0),"")</f>
        <v/>
      </c>
      <c r="M2543" t="str">
        <f>IF(OR(HLOOKUP(M$2+$A2543,Sheet2!BY:NL,$B2543,0),HLOOKUP(M$2+$A2543,Sheet2!BY:NL,$B2543,0)&lt;&gt;""),HLOOKUP(M$2+$A2543,Sheet2!BY:NL,$B2543,0),"")</f>
        <v/>
      </c>
      <c r="N2543" t="str">
        <f>IF(OR(HLOOKUP(N$2+$A2543,Sheet2!BZ:NM,$B2543,0),HLOOKUP(N$2+$A2543,Sheet2!BZ:NM,$B2543,0)&lt;&gt;""),HLOOKUP(N$2+$A2543,Sheet2!BZ:NM,$B2543,0),"")</f>
        <v/>
      </c>
      <c r="O2543" t="str">
        <f>IF(OR(HLOOKUP(O$2+$A2543,Sheet2!CA:NN,$B2543,0),HLOOKUP(O$2+$A2543,Sheet2!CA:NN,$B2543,0)&lt;&gt;""),HLOOKUP(O$2+$A2543,Sheet2!CA:NN,$B2543,0),"")</f>
        <v/>
      </c>
      <c r="P2543" t="str">
        <f>IF(OR(HLOOKUP(P$2+$A2543,Sheet2!CB:NO,$B2543,0),HLOOKUP(P$2+$A2543,Sheet2!CB:NO,$B2543,0)&lt;&gt;""),HLOOKUP(P$2+$A2543,Sheet2!CB:NO,$B2543,0),"")</f>
        <v/>
      </c>
      <c r="Q2543" t="str">
        <f>IF(OR(HLOOKUP(Q$2+$A2543,Sheet2!CC:NO,$B2543,0),HLOOKUP(Q$2+$A2543,Sheet2!CC:NO,$B2543,0)&lt;&gt;""),HLOOKUP(Q$2+$A2543,Sheet2!CC:NO,$B2543,0),"")</f>
        <v/>
      </c>
    </row>
    <row r="2544" spans="1:17" x14ac:dyDescent="0.25">
      <c r="A2544" s="64">
        <f t="shared" si="315"/>
        <v>0</v>
      </c>
      <c r="B2544" s="64">
        <f t="shared" si="316"/>
        <v>259</v>
      </c>
      <c r="C2544" s="64">
        <f t="shared" si="317"/>
        <v>1</v>
      </c>
      <c r="D2544" s="64">
        <f t="shared" si="318"/>
        <v>255</v>
      </c>
      <c r="E2544" s="64">
        <f t="shared" si="319"/>
        <v>1271</v>
      </c>
      <c r="F2544" s="64" t="str">
        <f t="shared" si="312"/>
        <v/>
      </c>
      <c r="G2544" s="64" t="str">
        <f t="shared" si="313"/>
        <v/>
      </c>
      <c r="H2544" s="64" t="str">
        <f t="shared" si="314"/>
        <v/>
      </c>
      <c r="I2544" s="80" t="str">
        <f>IFERROR(VLOOKUP(D2544,Sheet2!A:B,2,0),"")</f>
        <v/>
      </c>
      <c r="J2544" s="64" t="str">
        <f>IFERROR(IF(I2544&lt;&gt;"",VLOOKUP(I2544,Sheet2!B:C,2,0),""),"")</f>
        <v/>
      </c>
      <c r="K2544" s="64" t="str">
        <f>IFERROR( IF(I2544&lt;&gt;"", HLOOKUP(L$2+$A2544,Sheet2!BX:NK,2,0),""),"")</f>
        <v/>
      </c>
      <c r="L2544" t="str">
        <f>IF(OR(HLOOKUP(L$2+$A2544,Sheet2!BX:NK,$B2544,0),HLOOKUP(L$2+$A2544,Sheet2!BX:NK,$B2544,0)&lt;&gt;""),HLOOKUP(L$2+$A2544,Sheet2!BX:NK,$B2544,0),"")</f>
        <v/>
      </c>
      <c r="M2544" t="str">
        <f>IF(OR(HLOOKUP(M$2+$A2544,Sheet2!BY:NL,$B2544,0),HLOOKUP(M$2+$A2544,Sheet2!BY:NL,$B2544,0)&lt;&gt;""),HLOOKUP(M$2+$A2544,Sheet2!BY:NL,$B2544,0),"")</f>
        <v/>
      </c>
      <c r="N2544" t="str">
        <f>IF(OR(HLOOKUP(N$2+$A2544,Sheet2!BZ:NM,$B2544,0),HLOOKUP(N$2+$A2544,Sheet2!BZ:NM,$B2544,0)&lt;&gt;""),HLOOKUP(N$2+$A2544,Sheet2!BZ:NM,$B2544,0),"")</f>
        <v/>
      </c>
      <c r="O2544" t="str">
        <f>IF(OR(HLOOKUP(O$2+$A2544,Sheet2!CA:NN,$B2544,0),HLOOKUP(O$2+$A2544,Sheet2!CA:NN,$B2544,0)&lt;&gt;""),HLOOKUP(O$2+$A2544,Sheet2!CA:NN,$B2544,0),"")</f>
        <v/>
      </c>
      <c r="P2544" t="str">
        <f>IF(OR(HLOOKUP(P$2+$A2544,Sheet2!CB:NO,$B2544,0),HLOOKUP(P$2+$A2544,Sheet2!CB:NO,$B2544,0)&lt;&gt;""),HLOOKUP(P$2+$A2544,Sheet2!CB:NO,$B2544,0),"")</f>
        <v/>
      </c>
      <c r="Q2544" t="str">
        <f>IF(OR(HLOOKUP(Q$2+$A2544,Sheet2!CC:NO,$B2544,0),HLOOKUP(Q$2+$A2544,Sheet2!CC:NO,$B2544,0)&lt;&gt;""),HLOOKUP(Q$2+$A2544,Sheet2!CC:NO,$B2544,0),"")</f>
        <v/>
      </c>
    </row>
    <row r="2545" spans="1:17" x14ac:dyDescent="0.25">
      <c r="A2545" s="64">
        <f t="shared" si="315"/>
        <v>6</v>
      </c>
      <c r="B2545" s="64">
        <f t="shared" si="316"/>
        <v>259</v>
      </c>
      <c r="C2545" s="64">
        <f t="shared" si="317"/>
        <v>2</v>
      </c>
      <c r="D2545" s="64">
        <f t="shared" si="318"/>
        <v>255</v>
      </c>
      <c r="E2545" s="64">
        <f t="shared" si="319"/>
        <v>1271</v>
      </c>
      <c r="F2545" s="64" t="str">
        <f t="shared" si="312"/>
        <v/>
      </c>
      <c r="G2545" s="64" t="str">
        <f t="shared" si="313"/>
        <v/>
      </c>
      <c r="H2545" s="64" t="str">
        <f t="shared" si="314"/>
        <v/>
      </c>
      <c r="I2545" s="80" t="str">
        <f>IFERROR(VLOOKUP(D2545,Sheet2!A:B,2,0),"")</f>
        <v/>
      </c>
      <c r="J2545" s="64" t="str">
        <f>IFERROR(IF(I2545&lt;&gt;"",VLOOKUP(I2545,Sheet2!B:C,2,0),""),"")</f>
        <v/>
      </c>
      <c r="K2545" s="64" t="str">
        <f>IFERROR( IF(I2545&lt;&gt;"", HLOOKUP(L$2+$A2545,Sheet2!BX:NK,2,0),""),"")</f>
        <v/>
      </c>
      <c r="L2545" t="str">
        <f>IF(OR(HLOOKUP(L$2+$A2545,Sheet2!BX:NK,$B2545,0),HLOOKUP(L$2+$A2545,Sheet2!BX:NK,$B2545,0)&lt;&gt;""),HLOOKUP(L$2+$A2545,Sheet2!BX:NK,$B2545,0),"")</f>
        <v/>
      </c>
      <c r="M2545" t="str">
        <f>IF(OR(HLOOKUP(M$2+$A2545,Sheet2!BY:NL,$B2545,0),HLOOKUP(M$2+$A2545,Sheet2!BY:NL,$B2545,0)&lt;&gt;""),HLOOKUP(M$2+$A2545,Sheet2!BY:NL,$B2545,0),"")</f>
        <v/>
      </c>
      <c r="N2545" t="str">
        <f>IF(OR(HLOOKUP(N$2+$A2545,Sheet2!BZ:NM,$B2545,0),HLOOKUP(N$2+$A2545,Sheet2!BZ:NM,$B2545,0)&lt;&gt;""),HLOOKUP(N$2+$A2545,Sheet2!BZ:NM,$B2545,0),"")</f>
        <v/>
      </c>
      <c r="O2545" t="str">
        <f>IF(OR(HLOOKUP(O$2+$A2545,Sheet2!CA:NN,$B2545,0),HLOOKUP(O$2+$A2545,Sheet2!CA:NN,$B2545,0)&lt;&gt;""),HLOOKUP(O$2+$A2545,Sheet2!CA:NN,$B2545,0),"")</f>
        <v/>
      </c>
      <c r="P2545" t="str">
        <f>IF(OR(HLOOKUP(P$2+$A2545,Sheet2!CB:NO,$B2545,0),HLOOKUP(P$2+$A2545,Sheet2!CB:NO,$B2545,0)&lt;&gt;""),HLOOKUP(P$2+$A2545,Sheet2!CB:NO,$B2545,0),"")</f>
        <v/>
      </c>
      <c r="Q2545" t="str">
        <f>IF(OR(HLOOKUP(Q$2+$A2545,Sheet2!CC:NO,$B2545,0),HLOOKUP(Q$2+$A2545,Sheet2!CC:NO,$B2545,0)&lt;&gt;""),HLOOKUP(Q$2+$A2545,Sheet2!CC:NO,$B2545,0),"")</f>
        <v/>
      </c>
    </row>
    <row r="2546" spans="1:17" x14ac:dyDescent="0.25">
      <c r="A2546" s="64">
        <f t="shared" si="315"/>
        <v>12</v>
      </c>
      <c r="B2546" s="64">
        <f t="shared" si="316"/>
        <v>259</v>
      </c>
      <c r="C2546" s="64">
        <f t="shared" si="317"/>
        <v>3</v>
      </c>
      <c r="D2546" s="64">
        <f t="shared" si="318"/>
        <v>255</v>
      </c>
      <c r="E2546" s="64">
        <f t="shared" si="319"/>
        <v>1271</v>
      </c>
      <c r="F2546" s="64" t="str">
        <f t="shared" si="312"/>
        <v/>
      </c>
      <c r="G2546" s="64" t="str">
        <f t="shared" si="313"/>
        <v/>
      </c>
      <c r="H2546" s="64" t="str">
        <f t="shared" si="314"/>
        <v/>
      </c>
      <c r="I2546" s="80" t="str">
        <f>IFERROR(VLOOKUP(D2546,Sheet2!A:B,2,0),"")</f>
        <v/>
      </c>
      <c r="J2546" s="64" t="str">
        <f>IFERROR(IF(I2546&lt;&gt;"",VLOOKUP(I2546,Sheet2!B:C,2,0),""),"")</f>
        <v/>
      </c>
      <c r="K2546" s="64" t="str">
        <f>IFERROR( IF(I2546&lt;&gt;"", HLOOKUP(L$2+$A2546,Sheet2!BX:NK,2,0),""),"")</f>
        <v/>
      </c>
      <c r="L2546" t="str">
        <f>IF(OR(HLOOKUP(L$2+$A2546,Sheet2!BX:NK,$B2546,0),HLOOKUP(L$2+$A2546,Sheet2!BX:NK,$B2546,0)&lt;&gt;""),HLOOKUP(L$2+$A2546,Sheet2!BX:NK,$B2546,0),"")</f>
        <v/>
      </c>
      <c r="M2546" t="str">
        <f>IF(OR(HLOOKUP(M$2+$A2546,Sheet2!BY:NL,$B2546,0),HLOOKUP(M$2+$A2546,Sheet2!BY:NL,$B2546,0)&lt;&gt;""),HLOOKUP(M$2+$A2546,Sheet2!BY:NL,$B2546,0),"")</f>
        <v/>
      </c>
      <c r="N2546" t="str">
        <f>IF(OR(HLOOKUP(N$2+$A2546,Sheet2!BZ:NM,$B2546,0),HLOOKUP(N$2+$A2546,Sheet2!BZ:NM,$B2546,0)&lt;&gt;""),HLOOKUP(N$2+$A2546,Sheet2!BZ:NM,$B2546,0),"")</f>
        <v/>
      </c>
      <c r="O2546" t="str">
        <f>IF(OR(HLOOKUP(O$2+$A2546,Sheet2!CA:NN,$B2546,0),HLOOKUP(O$2+$A2546,Sheet2!CA:NN,$B2546,0)&lt;&gt;""),HLOOKUP(O$2+$A2546,Sheet2!CA:NN,$B2546,0),"")</f>
        <v/>
      </c>
      <c r="P2546" t="str">
        <f>IF(OR(HLOOKUP(P$2+$A2546,Sheet2!CB:NO,$B2546,0),HLOOKUP(P$2+$A2546,Sheet2!CB:NO,$B2546,0)&lt;&gt;""),HLOOKUP(P$2+$A2546,Sheet2!CB:NO,$B2546,0),"")</f>
        <v/>
      </c>
      <c r="Q2546" t="str">
        <f>IF(OR(HLOOKUP(Q$2+$A2546,Sheet2!CC:NO,$B2546,0),HLOOKUP(Q$2+$A2546,Sheet2!CC:NO,$B2546,0)&lt;&gt;""),HLOOKUP(Q$2+$A2546,Sheet2!CC:NO,$B2546,0),"")</f>
        <v/>
      </c>
    </row>
    <row r="2547" spans="1:17" x14ac:dyDescent="0.25">
      <c r="A2547" s="64">
        <f t="shared" si="315"/>
        <v>18</v>
      </c>
      <c r="B2547" s="64">
        <f t="shared" si="316"/>
        <v>259</v>
      </c>
      <c r="C2547" s="64">
        <f t="shared" si="317"/>
        <v>4</v>
      </c>
      <c r="D2547" s="64">
        <f t="shared" si="318"/>
        <v>255</v>
      </c>
      <c r="E2547" s="64">
        <f t="shared" si="319"/>
        <v>1271</v>
      </c>
      <c r="F2547" s="64" t="str">
        <f t="shared" si="312"/>
        <v/>
      </c>
      <c r="G2547" s="64" t="str">
        <f t="shared" si="313"/>
        <v/>
      </c>
      <c r="H2547" s="64" t="str">
        <f t="shared" si="314"/>
        <v/>
      </c>
      <c r="I2547" s="80" t="str">
        <f>IFERROR(VLOOKUP(D2547,Sheet2!A:B,2,0),"")</f>
        <v/>
      </c>
      <c r="J2547" s="64" t="str">
        <f>IFERROR(IF(I2547&lt;&gt;"",VLOOKUP(I2547,Sheet2!B:C,2,0),""),"")</f>
        <v/>
      </c>
      <c r="K2547" s="64" t="str">
        <f>IFERROR( IF(I2547&lt;&gt;"", HLOOKUP(L$2+$A2547,Sheet2!BX:NK,2,0),""),"")</f>
        <v/>
      </c>
      <c r="L2547" t="str">
        <f>IF(OR(HLOOKUP(L$2+$A2547,Sheet2!BX:NK,$B2547,0),HLOOKUP(L$2+$A2547,Sheet2!BX:NK,$B2547,0)&lt;&gt;""),HLOOKUP(L$2+$A2547,Sheet2!BX:NK,$B2547,0),"")</f>
        <v/>
      </c>
      <c r="M2547" t="str">
        <f>IF(OR(HLOOKUP(M$2+$A2547,Sheet2!BY:NL,$B2547,0),HLOOKUP(M$2+$A2547,Sheet2!BY:NL,$B2547,0)&lt;&gt;""),HLOOKUP(M$2+$A2547,Sheet2!BY:NL,$B2547,0),"")</f>
        <v/>
      </c>
      <c r="N2547" t="str">
        <f>IF(OR(HLOOKUP(N$2+$A2547,Sheet2!BZ:NM,$B2547,0),HLOOKUP(N$2+$A2547,Sheet2!BZ:NM,$B2547,0)&lt;&gt;""),HLOOKUP(N$2+$A2547,Sheet2!BZ:NM,$B2547,0),"")</f>
        <v/>
      </c>
      <c r="O2547" t="str">
        <f>IF(OR(HLOOKUP(O$2+$A2547,Sheet2!CA:NN,$B2547,0),HLOOKUP(O$2+$A2547,Sheet2!CA:NN,$B2547,0)&lt;&gt;""),HLOOKUP(O$2+$A2547,Sheet2!CA:NN,$B2547,0),"")</f>
        <v/>
      </c>
      <c r="P2547" t="str">
        <f>IF(OR(HLOOKUP(P$2+$A2547,Sheet2!CB:NO,$B2547,0),HLOOKUP(P$2+$A2547,Sheet2!CB:NO,$B2547,0)&lt;&gt;""),HLOOKUP(P$2+$A2547,Sheet2!CB:NO,$B2547,0),"")</f>
        <v/>
      </c>
      <c r="Q2547" t="str">
        <f>IF(OR(HLOOKUP(Q$2+$A2547,Sheet2!CC:NO,$B2547,0),HLOOKUP(Q$2+$A2547,Sheet2!CC:NO,$B2547,0)&lt;&gt;""),HLOOKUP(Q$2+$A2547,Sheet2!CC:NO,$B2547,0),"")</f>
        <v/>
      </c>
    </row>
    <row r="2548" spans="1:17" x14ac:dyDescent="0.25">
      <c r="A2548" s="64">
        <f t="shared" si="315"/>
        <v>24</v>
      </c>
      <c r="B2548" s="64">
        <f t="shared" si="316"/>
        <v>259</v>
      </c>
      <c r="C2548" s="64">
        <f t="shared" si="317"/>
        <v>5</v>
      </c>
      <c r="D2548" s="64">
        <f t="shared" si="318"/>
        <v>255</v>
      </c>
      <c r="E2548" s="64">
        <f t="shared" si="319"/>
        <v>1271</v>
      </c>
      <c r="F2548" s="64" t="str">
        <f t="shared" si="312"/>
        <v/>
      </c>
      <c r="G2548" s="64" t="str">
        <f t="shared" si="313"/>
        <v/>
      </c>
      <c r="H2548" s="64" t="str">
        <f t="shared" si="314"/>
        <v/>
      </c>
      <c r="I2548" s="80" t="str">
        <f>IFERROR(VLOOKUP(D2548,Sheet2!A:B,2,0),"")</f>
        <v/>
      </c>
      <c r="J2548" s="64" t="str">
        <f>IFERROR(IF(I2548&lt;&gt;"",VLOOKUP(I2548,Sheet2!B:C,2,0),""),"")</f>
        <v/>
      </c>
      <c r="K2548" s="64" t="str">
        <f>IFERROR( IF(I2548&lt;&gt;"", HLOOKUP(L$2+$A2548,Sheet2!BX:NK,2,0),""),"")</f>
        <v/>
      </c>
      <c r="L2548" t="str">
        <f>IF(OR(HLOOKUP(L$2+$A2548,Sheet2!BX:NK,$B2548,0),HLOOKUP(L$2+$A2548,Sheet2!BX:NK,$B2548,0)&lt;&gt;""),HLOOKUP(L$2+$A2548,Sheet2!BX:NK,$B2548,0),"")</f>
        <v/>
      </c>
      <c r="M2548" t="str">
        <f>IF(OR(HLOOKUP(M$2+$A2548,Sheet2!BY:NL,$B2548,0),HLOOKUP(M$2+$A2548,Sheet2!BY:NL,$B2548,0)&lt;&gt;""),HLOOKUP(M$2+$A2548,Sheet2!BY:NL,$B2548,0),"")</f>
        <v/>
      </c>
      <c r="N2548" t="str">
        <f>IF(OR(HLOOKUP(N$2+$A2548,Sheet2!BZ:NM,$B2548,0),HLOOKUP(N$2+$A2548,Sheet2!BZ:NM,$B2548,0)&lt;&gt;""),HLOOKUP(N$2+$A2548,Sheet2!BZ:NM,$B2548,0),"")</f>
        <v/>
      </c>
      <c r="O2548" t="str">
        <f>IF(OR(HLOOKUP(O$2+$A2548,Sheet2!CA:NN,$B2548,0),HLOOKUP(O$2+$A2548,Sheet2!CA:NN,$B2548,0)&lt;&gt;""),HLOOKUP(O$2+$A2548,Sheet2!CA:NN,$B2548,0),"")</f>
        <v/>
      </c>
      <c r="P2548" t="str">
        <f>IF(OR(HLOOKUP(P$2+$A2548,Sheet2!CB:NO,$B2548,0),HLOOKUP(P$2+$A2548,Sheet2!CB:NO,$B2548,0)&lt;&gt;""),HLOOKUP(P$2+$A2548,Sheet2!CB:NO,$B2548,0),"")</f>
        <v/>
      </c>
      <c r="Q2548" t="str">
        <f>IF(OR(HLOOKUP(Q$2+$A2548,Sheet2!CC:NO,$B2548,0),HLOOKUP(Q$2+$A2548,Sheet2!CC:NO,$B2548,0)&lt;&gt;""),HLOOKUP(Q$2+$A2548,Sheet2!CC:NO,$B2548,0),"")</f>
        <v/>
      </c>
    </row>
    <row r="2549" spans="1:17" x14ac:dyDescent="0.25">
      <c r="A2549" s="64">
        <f t="shared" si="315"/>
        <v>30</v>
      </c>
      <c r="B2549" s="64">
        <f t="shared" si="316"/>
        <v>259</v>
      </c>
      <c r="C2549" s="64">
        <f t="shared" si="317"/>
        <v>6</v>
      </c>
      <c r="D2549" s="64">
        <f t="shared" si="318"/>
        <v>255</v>
      </c>
      <c r="E2549" s="64">
        <f t="shared" si="319"/>
        <v>1271</v>
      </c>
      <c r="F2549" s="64" t="str">
        <f t="shared" si="312"/>
        <v/>
      </c>
      <c r="G2549" s="64" t="str">
        <f t="shared" si="313"/>
        <v/>
      </c>
      <c r="H2549" s="64" t="str">
        <f t="shared" si="314"/>
        <v/>
      </c>
      <c r="I2549" s="80" t="str">
        <f>IFERROR(VLOOKUP(D2549,Sheet2!A:B,2,0),"")</f>
        <v/>
      </c>
      <c r="J2549" s="64" t="str">
        <f>IFERROR(IF(I2549&lt;&gt;"",VLOOKUP(I2549,Sheet2!B:C,2,0),""),"")</f>
        <v/>
      </c>
      <c r="K2549" s="64" t="str">
        <f>IFERROR( IF(I2549&lt;&gt;"", HLOOKUP(L$2+$A2549,Sheet2!BX:NK,2,0),""),"")</f>
        <v/>
      </c>
      <c r="L2549" t="str">
        <f>IF(OR(HLOOKUP(L$2+$A2549,Sheet2!BX:NK,$B2549,0),HLOOKUP(L$2+$A2549,Sheet2!BX:NK,$B2549,0)&lt;&gt;""),HLOOKUP(L$2+$A2549,Sheet2!BX:NK,$B2549,0),"")</f>
        <v/>
      </c>
      <c r="M2549" t="str">
        <f>IF(OR(HLOOKUP(M$2+$A2549,Sheet2!BY:NL,$B2549,0),HLOOKUP(M$2+$A2549,Sheet2!BY:NL,$B2549,0)&lt;&gt;""),HLOOKUP(M$2+$A2549,Sheet2!BY:NL,$B2549,0),"")</f>
        <v/>
      </c>
      <c r="N2549" t="str">
        <f>IF(OR(HLOOKUP(N$2+$A2549,Sheet2!BZ:NM,$B2549,0),HLOOKUP(N$2+$A2549,Sheet2!BZ:NM,$B2549,0)&lt;&gt;""),HLOOKUP(N$2+$A2549,Sheet2!BZ:NM,$B2549,0),"")</f>
        <v/>
      </c>
      <c r="O2549" t="str">
        <f>IF(OR(HLOOKUP(O$2+$A2549,Sheet2!CA:NN,$B2549,0),HLOOKUP(O$2+$A2549,Sheet2!CA:NN,$B2549,0)&lt;&gt;""),HLOOKUP(O$2+$A2549,Sheet2!CA:NN,$B2549,0),"")</f>
        <v/>
      </c>
      <c r="P2549" t="str">
        <f>IF(OR(HLOOKUP(P$2+$A2549,Sheet2!CB:NO,$B2549,0),HLOOKUP(P$2+$A2549,Sheet2!CB:NO,$B2549,0)&lt;&gt;""),HLOOKUP(P$2+$A2549,Sheet2!CB:NO,$B2549,0),"")</f>
        <v/>
      </c>
      <c r="Q2549" t="str">
        <f>IF(OR(HLOOKUP(Q$2+$A2549,Sheet2!CC:NO,$B2549,0),HLOOKUP(Q$2+$A2549,Sheet2!CC:NO,$B2549,0)&lt;&gt;""),HLOOKUP(Q$2+$A2549,Sheet2!CC:NO,$B2549,0),"")</f>
        <v/>
      </c>
    </row>
    <row r="2550" spans="1:17" x14ac:dyDescent="0.25">
      <c r="A2550" s="64">
        <f t="shared" si="315"/>
        <v>36</v>
      </c>
      <c r="B2550" s="64">
        <f t="shared" si="316"/>
        <v>259</v>
      </c>
      <c r="C2550" s="64">
        <f t="shared" si="317"/>
        <v>7</v>
      </c>
      <c r="D2550" s="64">
        <f t="shared" si="318"/>
        <v>255</v>
      </c>
      <c r="E2550" s="64">
        <f t="shared" si="319"/>
        <v>1271</v>
      </c>
      <c r="F2550" s="64" t="str">
        <f t="shared" si="312"/>
        <v/>
      </c>
      <c r="G2550" s="64" t="str">
        <f t="shared" si="313"/>
        <v/>
      </c>
      <c r="H2550" s="64" t="str">
        <f t="shared" si="314"/>
        <v/>
      </c>
      <c r="I2550" s="80" t="str">
        <f>IFERROR(VLOOKUP(D2550,Sheet2!A:B,2,0),"")</f>
        <v/>
      </c>
      <c r="J2550" s="64" t="str">
        <f>IFERROR(IF(I2550&lt;&gt;"",VLOOKUP(I2550,Sheet2!B:C,2,0),""),"")</f>
        <v/>
      </c>
      <c r="K2550" s="64" t="str">
        <f>IFERROR( IF(I2550&lt;&gt;"", HLOOKUP(L$2+$A2550,Sheet2!BX:NK,2,0),""),"")</f>
        <v/>
      </c>
      <c r="L2550" t="str">
        <f>IF(OR(HLOOKUP(L$2+$A2550,Sheet2!BX:NK,$B2550,0),HLOOKUP(L$2+$A2550,Sheet2!BX:NK,$B2550,0)&lt;&gt;""),HLOOKUP(L$2+$A2550,Sheet2!BX:NK,$B2550,0),"")</f>
        <v/>
      </c>
      <c r="M2550" t="str">
        <f>IF(OR(HLOOKUP(M$2+$A2550,Sheet2!BY:NL,$B2550,0),HLOOKUP(M$2+$A2550,Sheet2!BY:NL,$B2550,0)&lt;&gt;""),HLOOKUP(M$2+$A2550,Sheet2!BY:NL,$B2550,0),"")</f>
        <v/>
      </c>
      <c r="N2550" t="str">
        <f>IF(OR(HLOOKUP(N$2+$A2550,Sheet2!BZ:NM,$B2550,0),HLOOKUP(N$2+$A2550,Sheet2!BZ:NM,$B2550,0)&lt;&gt;""),HLOOKUP(N$2+$A2550,Sheet2!BZ:NM,$B2550,0),"")</f>
        <v/>
      </c>
      <c r="O2550" t="str">
        <f>IF(OR(HLOOKUP(O$2+$A2550,Sheet2!CA:NN,$B2550,0),HLOOKUP(O$2+$A2550,Sheet2!CA:NN,$B2550,0)&lt;&gt;""),HLOOKUP(O$2+$A2550,Sheet2!CA:NN,$B2550,0),"")</f>
        <v/>
      </c>
      <c r="P2550" t="str">
        <f>IF(OR(HLOOKUP(P$2+$A2550,Sheet2!CB:NO,$B2550,0),HLOOKUP(P$2+$A2550,Sheet2!CB:NO,$B2550,0)&lt;&gt;""),HLOOKUP(P$2+$A2550,Sheet2!CB:NO,$B2550,0),"")</f>
        <v/>
      </c>
      <c r="Q2550" t="str">
        <f>IF(OR(HLOOKUP(Q$2+$A2550,Sheet2!CC:NO,$B2550,0),HLOOKUP(Q$2+$A2550,Sheet2!CC:NO,$B2550,0)&lt;&gt;""),HLOOKUP(Q$2+$A2550,Sheet2!CC:NO,$B2550,0),"")</f>
        <v/>
      </c>
    </row>
    <row r="2551" spans="1:17" x14ac:dyDescent="0.25">
      <c r="A2551" s="64">
        <f t="shared" si="315"/>
        <v>42</v>
      </c>
      <c r="B2551" s="64">
        <f t="shared" si="316"/>
        <v>259</v>
      </c>
      <c r="C2551" s="64">
        <f t="shared" si="317"/>
        <v>8</v>
      </c>
      <c r="D2551" s="64">
        <f t="shared" si="318"/>
        <v>255</v>
      </c>
      <c r="E2551" s="64">
        <f t="shared" si="319"/>
        <v>1271</v>
      </c>
      <c r="F2551" s="64" t="str">
        <f t="shared" si="312"/>
        <v/>
      </c>
      <c r="G2551" s="64" t="str">
        <f t="shared" si="313"/>
        <v/>
      </c>
      <c r="H2551" s="64" t="str">
        <f t="shared" si="314"/>
        <v/>
      </c>
      <c r="I2551" s="80" t="str">
        <f>IFERROR(VLOOKUP(D2551,Sheet2!A:B,2,0),"")</f>
        <v/>
      </c>
      <c r="J2551" s="64" t="str">
        <f>IFERROR(IF(I2551&lt;&gt;"",VLOOKUP(I2551,Sheet2!B:C,2,0),""),"")</f>
        <v/>
      </c>
      <c r="K2551" s="64" t="str">
        <f>IFERROR( IF(I2551&lt;&gt;"", HLOOKUP(L$2+$A2551,Sheet2!BX:NK,2,0),""),"")</f>
        <v/>
      </c>
      <c r="L2551" t="str">
        <f>IF(OR(HLOOKUP(L$2+$A2551,Sheet2!BX:NK,$B2551,0),HLOOKUP(L$2+$A2551,Sheet2!BX:NK,$B2551,0)&lt;&gt;""),HLOOKUP(L$2+$A2551,Sheet2!BX:NK,$B2551,0),"")</f>
        <v/>
      </c>
      <c r="M2551" t="str">
        <f>IF(OR(HLOOKUP(M$2+$A2551,Sheet2!BY:NL,$B2551,0),HLOOKUP(M$2+$A2551,Sheet2!BY:NL,$B2551,0)&lt;&gt;""),HLOOKUP(M$2+$A2551,Sheet2!BY:NL,$B2551,0),"")</f>
        <v/>
      </c>
      <c r="N2551" t="str">
        <f>IF(OR(HLOOKUP(N$2+$A2551,Sheet2!BZ:NM,$B2551,0),HLOOKUP(N$2+$A2551,Sheet2!BZ:NM,$B2551,0)&lt;&gt;""),HLOOKUP(N$2+$A2551,Sheet2!BZ:NM,$B2551,0),"")</f>
        <v/>
      </c>
      <c r="O2551" t="str">
        <f>IF(OR(HLOOKUP(O$2+$A2551,Sheet2!CA:NN,$B2551,0),HLOOKUP(O$2+$A2551,Sheet2!CA:NN,$B2551,0)&lt;&gt;""),HLOOKUP(O$2+$A2551,Sheet2!CA:NN,$B2551,0),"")</f>
        <v/>
      </c>
      <c r="P2551" t="str">
        <f>IF(OR(HLOOKUP(P$2+$A2551,Sheet2!CB:NO,$B2551,0),HLOOKUP(P$2+$A2551,Sheet2!CB:NO,$B2551,0)&lt;&gt;""),HLOOKUP(P$2+$A2551,Sheet2!CB:NO,$B2551,0),"")</f>
        <v/>
      </c>
      <c r="Q2551" t="str">
        <f>IF(OR(HLOOKUP(Q$2+$A2551,Sheet2!CC:NO,$B2551,0),HLOOKUP(Q$2+$A2551,Sheet2!CC:NO,$B2551,0)&lt;&gt;""),HLOOKUP(Q$2+$A2551,Sheet2!CC:NO,$B2551,0),"")</f>
        <v/>
      </c>
    </row>
    <row r="2552" spans="1:17" x14ac:dyDescent="0.25">
      <c r="A2552" s="64">
        <f t="shared" si="315"/>
        <v>48</v>
      </c>
      <c r="B2552" s="64">
        <f t="shared" si="316"/>
        <v>259</v>
      </c>
      <c r="C2552" s="64">
        <f t="shared" si="317"/>
        <v>9</v>
      </c>
      <c r="D2552" s="64">
        <f t="shared" si="318"/>
        <v>255</v>
      </c>
      <c r="E2552" s="64">
        <f t="shared" si="319"/>
        <v>1271</v>
      </c>
      <c r="F2552" s="64" t="str">
        <f t="shared" si="312"/>
        <v/>
      </c>
      <c r="G2552" s="64" t="str">
        <f t="shared" si="313"/>
        <v/>
      </c>
      <c r="H2552" s="64" t="str">
        <f t="shared" si="314"/>
        <v/>
      </c>
      <c r="I2552" s="80" t="str">
        <f>IFERROR(VLOOKUP(D2552,Sheet2!A:B,2,0),"")</f>
        <v/>
      </c>
      <c r="J2552" s="64" t="str">
        <f>IFERROR(IF(I2552&lt;&gt;"",VLOOKUP(I2552,Sheet2!B:C,2,0),""),"")</f>
        <v/>
      </c>
      <c r="K2552" s="64" t="str">
        <f>IFERROR( IF(I2552&lt;&gt;"", HLOOKUP(L$2+$A2552,Sheet2!BX:NK,2,0),""),"")</f>
        <v/>
      </c>
      <c r="L2552" t="str">
        <f>IF(OR(HLOOKUP(L$2+$A2552,Sheet2!BX:NK,$B2552,0),HLOOKUP(L$2+$A2552,Sheet2!BX:NK,$B2552,0)&lt;&gt;""),HLOOKUP(L$2+$A2552,Sheet2!BX:NK,$B2552,0),"")</f>
        <v/>
      </c>
      <c r="M2552" t="str">
        <f>IF(OR(HLOOKUP(M$2+$A2552,Sheet2!BY:NL,$B2552,0),HLOOKUP(M$2+$A2552,Sheet2!BY:NL,$B2552,0)&lt;&gt;""),HLOOKUP(M$2+$A2552,Sheet2!BY:NL,$B2552,0),"")</f>
        <v/>
      </c>
      <c r="N2552" t="str">
        <f>IF(OR(HLOOKUP(N$2+$A2552,Sheet2!BZ:NM,$B2552,0),HLOOKUP(N$2+$A2552,Sheet2!BZ:NM,$B2552,0)&lt;&gt;""),HLOOKUP(N$2+$A2552,Sheet2!BZ:NM,$B2552,0),"")</f>
        <v/>
      </c>
      <c r="O2552" t="str">
        <f>IF(OR(HLOOKUP(O$2+$A2552,Sheet2!CA:NN,$B2552,0),HLOOKUP(O$2+$A2552,Sheet2!CA:NN,$B2552,0)&lt;&gt;""),HLOOKUP(O$2+$A2552,Sheet2!CA:NN,$B2552,0),"")</f>
        <v/>
      </c>
      <c r="P2552" t="str">
        <f>IF(OR(HLOOKUP(P$2+$A2552,Sheet2!CB:NO,$B2552,0),HLOOKUP(P$2+$A2552,Sheet2!CB:NO,$B2552,0)&lt;&gt;""),HLOOKUP(P$2+$A2552,Sheet2!CB:NO,$B2552,0),"")</f>
        <v/>
      </c>
      <c r="Q2552" t="str">
        <f>IF(OR(HLOOKUP(Q$2+$A2552,Sheet2!CC:NO,$B2552,0),HLOOKUP(Q$2+$A2552,Sheet2!CC:NO,$B2552,0)&lt;&gt;""),HLOOKUP(Q$2+$A2552,Sheet2!CC:NO,$B2552,0),"")</f>
        <v/>
      </c>
    </row>
    <row r="2553" spans="1:17" x14ac:dyDescent="0.25">
      <c r="A2553" s="64">
        <f t="shared" si="315"/>
        <v>54</v>
      </c>
      <c r="B2553" s="64">
        <f t="shared" si="316"/>
        <v>259</v>
      </c>
      <c r="C2553" s="64">
        <f t="shared" si="317"/>
        <v>10</v>
      </c>
      <c r="D2553" s="64">
        <f t="shared" si="318"/>
        <v>255</v>
      </c>
      <c r="E2553" s="64">
        <f t="shared" si="319"/>
        <v>1271</v>
      </c>
      <c r="F2553" s="64" t="str">
        <f t="shared" si="312"/>
        <v/>
      </c>
      <c r="G2553" s="64" t="str">
        <f t="shared" si="313"/>
        <v/>
      </c>
      <c r="H2553" s="64" t="str">
        <f t="shared" si="314"/>
        <v/>
      </c>
      <c r="I2553" s="80" t="str">
        <f>IFERROR(VLOOKUP(D2553,Sheet2!A:B,2,0),"")</f>
        <v/>
      </c>
      <c r="J2553" s="64" t="str">
        <f>IFERROR(IF(I2553&lt;&gt;"",VLOOKUP(I2553,Sheet2!B:C,2,0),""),"")</f>
        <v/>
      </c>
      <c r="K2553" s="64" t="str">
        <f>IFERROR( IF(I2553&lt;&gt;"", HLOOKUP(L$2+$A2553,Sheet2!BX:NK,2,0),""),"")</f>
        <v/>
      </c>
      <c r="L2553" t="str">
        <f>IF(OR(HLOOKUP(L$2+$A2553,Sheet2!BX:NK,$B2553,0),HLOOKUP(L$2+$A2553,Sheet2!BX:NK,$B2553,0)&lt;&gt;""),HLOOKUP(L$2+$A2553,Sheet2!BX:NK,$B2553,0),"")</f>
        <v/>
      </c>
      <c r="M2553" t="str">
        <f>IF(OR(HLOOKUP(M$2+$A2553,Sheet2!BY:NL,$B2553,0),HLOOKUP(M$2+$A2553,Sheet2!BY:NL,$B2553,0)&lt;&gt;""),HLOOKUP(M$2+$A2553,Sheet2!BY:NL,$B2553,0),"")</f>
        <v/>
      </c>
      <c r="N2553" t="str">
        <f>IF(OR(HLOOKUP(N$2+$A2553,Sheet2!BZ:NM,$B2553,0),HLOOKUP(N$2+$A2553,Sheet2!BZ:NM,$B2553,0)&lt;&gt;""),HLOOKUP(N$2+$A2553,Sheet2!BZ:NM,$B2553,0),"")</f>
        <v/>
      </c>
      <c r="O2553" t="str">
        <f>IF(OR(HLOOKUP(O$2+$A2553,Sheet2!CA:NN,$B2553,0),HLOOKUP(O$2+$A2553,Sheet2!CA:NN,$B2553,0)&lt;&gt;""),HLOOKUP(O$2+$A2553,Sheet2!CA:NN,$B2553,0),"")</f>
        <v/>
      </c>
      <c r="P2553" t="str">
        <f>IF(OR(HLOOKUP(P$2+$A2553,Sheet2!CB:NO,$B2553,0),HLOOKUP(P$2+$A2553,Sheet2!CB:NO,$B2553,0)&lt;&gt;""),HLOOKUP(P$2+$A2553,Sheet2!CB:NO,$B2553,0),"")</f>
        <v/>
      </c>
      <c r="Q2553" t="str">
        <f>IF(OR(HLOOKUP(Q$2+$A2553,Sheet2!CC:NO,$B2553,0),HLOOKUP(Q$2+$A2553,Sheet2!CC:NO,$B2553,0)&lt;&gt;""),HLOOKUP(Q$2+$A2553,Sheet2!CC:NO,$B2553,0),"")</f>
        <v/>
      </c>
    </row>
    <row r="2554" spans="1:17" x14ac:dyDescent="0.25">
      <c r="A2554" s="64">
        <f t="shared" si="315"/>
        <v>0</v>
      </c>
      <c r="B2554" s="64">
        <f t="shared" si="316"/>
        <v>260</v>
      </c>
      <c r="C2554" s="64">
        <f t="shared" si="317"/>
        <v>1</v>
      </c>
      <c r="D2554" s="64">
        <f t="shared" si="318"/>
        <v>256</v>
      </c>
      <c r="E2554" s="64">
        <f t="shared" si="319"/>
        <v>1276</v>
      </c>
      <c r="F2554" s="64" t="str">
        <f t="shared" si="312"/>
        <v/>
      </c>
      <c r="G2554" s="64" t="str">
        <f t="shared" si="313"/>
        <v/>
      </c>
      <c r="H2554" s="64" t="str">
        <f t="shared" si="314"/>
        <v/>
      </c>
      <c r="I2554" s="80" t="str">
        <f>IFERROR(VLOOKUP(D2554,Sheet2!A:B,2,0),"")</f>
        <v/>
      </c>
      <c r="J2554" s="64" t="str">
        <f>IFERROR(IF(I2554&lt;&gt;"",VLOOKUP(I2554,Sheet2!B:C,2,0),""),"")</f>
        <v/>
      </c>
      <c r="K2554" s="64" t="str">
        <f>IFERROR( IF(I2554&lt;&gt;"", HLOOKUP(L$2+$A2554,Sheet2!BX:NK,2,0),""),"")</f>
        <v/>
      </c>
      <c r="L2554" t="str">
        <f>IF(OR(HLOOKUP(L$2+$A2554,Sheet2!BX:NK,$B2554,0),HLOOKUP(L$2+$A2554,Sheet2!BX:NK,$B2554,0)&lt;&gt;""),HLOOKUP(L$2+$A2554,Sheet2!BX:NK,$B2554,0),"")</f>
        <v/>
      </c>
      <c r="M2554" t="str">
        <f>IF(OR(HLOOKUP(M$2+$A2554,Sheet2!BY:NL,$B2554,0),HLOOKUP(M$2+$A2554,Sheet2!BY:NL,$B2554,0)&lt;&gt;""),HLOOKUP(M$2+$A2554,Sheet2!BY:NL,$B2554,0),"")</f>
        <v/>
      </c>
      <c r="N2554" t="str">
        <f>IF(OR(HLOOKUP(N$2+$A2554,Sheet2!BZ:NM,$B2554,0),HLOOKUP(N$2+$A2554,Sheet2!BZ:NM,$B2554,0)&lt;&gt;""),HLOOKUP(N$2+$A2554,Sheet2!BZ:NM,$B2554,0),"")</f>
        <v/>
      </c>
      <c r="O2554" t="str">
        <f>IF(OR(HLOOKUP(O$2+$A2554,Sheet2!CA:NN,$B2554,0),HLOOKUP(O$2+$A2554,Sheet2!CA:NN,$B2554,0)&lt;&gt;""),HLOOKUP(O$2+$A2554,Sheet2!CA:NN,$B2554,0),"")</f>
        <v/>
      </c>
      <c r="P2554" t="str">
        <f>IF(OR(HLOOKUP(P$2+$A2554,Sheet2!CB:NO,$B2554,0),HLOOKUP(P$2+$A2554,Sheet2!CB:NO,$B2554,0)&lt;&gt;""),HLOOKUP(P$2+$A2554,Sheet2!CB:NO,$B2554,0),"")</f>
        <v/>
      </c>
      <c r="Q2554" t="str">
        <f>IF(OR(HLOOKUP(Q$2+$A2554,Sheet2!CC:NO,$B2554,0),HLOOKUP(Q$2+$A2554,Sheet2!CC:NO,$B2554,0)&lt;&gt;""),HLOOKUP(Q$2+$A2554,Sheet2!CC:NO,$B2554,0),"")</f>
        <v/>
      </c>
    </row>
    <row r="2555" spans="1:17" x14ac:dyDescent="0.25">
      <c r="A2555" s="64">
        <f t="shared" si="315"/>
        <v>6</v>
      </c>
      <c r="B2555" s="64">
        <f t="shared" si="316"/>
        <v>260</v>
      </c>
      <c r="C2555" s="64">
        <f t="shared" si="317"/>
        <v>2</v>
      </c>
      <c r="D2555" s="64">
        <f t="shared" si="318"/>
        <v>256</v>
      </c>
      <c r="E2555" s="64">
        <f t="shared" si="319"/>
        <v>1276</v>
      </c>
      <c r="F2555" s="64" t="str">
        <f t="shared" si="312"/>
        <v/>
      </c>
      <c r="G2555" s="64" t="str">
        <f t="shared" si="313"/>
        <v/>
      </c>
      <c r="H2555" s="64" t="str">
        <f t="shared" si="314"/>
        <v/>
      </c>
      <c r="I2555" s="80" t="str">
        <f>IFERROR(VLOOKUP(D2555,Sheet2!A:B,2,0),"")</f>
        <v/>
      </c>
      <c r="J2555" s="64" t="str">
        <f>IFERROR(IF(I2555&lt;&gt;"",VLOOKUP(I2555,Sheet2!B:C,2,0),""),"")</f>
        <v/>
      </c>
      <c r="K2555" s="64" t="str">
        <f>IFERROR( IF(I2555&lt;&gt;"", HLOOKUP(L$2+$A2555,Sheet2!BX:NK,2,0),""),"")</f>
        <v/>
      </c>
      <c r="L2555" t="str">
        <f>IF(OR(HLOOKUP(L$2+$A2555,Sheet2!BX:NK,$B2555,0),HLOOKUP(L$2+$A2555,Sheet2!BX:NK,$B2555,0)&lt;&gt;""),HLOOKUP(L$2+$A2555,Sheet2!BX:NK,$B2555,0),"")</f>
        <v/>
      </c>
      <c r="M2555" t="str">
        <f>IF(OR(HLOOKUP(M$2+$A2555,Sheet2!BY:NL,$B2555,0),HLOOKUP(M$2+$A2555,Sheet2!BY:NL,$B2555,0)&lt;&gt;""),HLOOKUP(M$2+$A2555,Sheet2!BY:NL,$B2555,0),"")</f>
        <v/>
      </c>
      <c r="N2555" t="str">
        <f>IF(OR(HLOOKUP(N$2+$A2555,Sheet2!BZ:NM,$B2555,0),HLOOKUP(N$2+$A2555,Sheet2!BZ:NM,$B2555,0)&lt;&gt;""),HLOOKUP(N$2+$A2555,Sheet2!BZ:NM,$B2555,0),"")</f>
        <v/>
      </c>
      <c r="O2555" t="str">
        <f>IF(OR(HLOOKUP(O$2+$A2555,Sheet2!CA:NN,$B2555,0),HLOOKUP(O$2+$A2555,Sheet2!CA:NN,$B2555,0)&lt;&gt;""),HLOOKUP(O$2+$A2555,Sheet2!CA:NN,$B2555,0),"")</f>
        <v/>
      </c>
      <c r="P2555" t="str">
        <f>IF(OR(HLOOKUP(P$2+$A2555,Sheet2!CB:NO,$B2555,0),HLOOKUP(P$2+$A2555,Sheet2!CB:NO,$B2555,0)&lt;&gt;""),HLOOKUP(P$2+$A2555,Sheet2!CB:NO,$B2555,0),"")</f>
        <v/>
      </c>
      <c r="Q2555" t="str">
        <f>IF(OR(HLOOKUP(Q$2+$A2555,Sheet2!CC:NO,$B2555,0),HLOOKUP(Q$2+$A2555,Sheet2!CC:NO,$B2555,0)&lt;&gt;""),HLOOKUP(Q$2+$A2555,Sheet2!CC:NO,$B2555,0),"")</f>
        <v/>
      </c>
    </row>
    <row r="2556" spans="1:17" x14ac:dyDescent="0.25">
      <c r="A2556" s="64">
        <f t="shared" si="315"/>
        <v>12</v>
      </c>
      <c r="B2556" s="64">
        <f t="shared" si="316"/>
        <v>260</v>
      </c>
      <c r="C2556" s="64">
        <f t="shared" si="317"/>
        <v>3</v>
      </c>
      <c r="D2556" s="64">
        <f t="shared" si="318"/>
        <v>256</v>
      </c>
      <c r="E2556" s="64">
        <f t="shared" si="319"/>
        <v>1276</v>
      </c>
      <c r="F2556" s="64" t="str">
        <f t="shared" si="312"/>
        <v/>
      </c>
      <c r="G2556" s="64" t="str">
        <f t="shared" si="313"/>
        <v/>
      </c>
      <c r="H2556" s="64" t="str">
        <f t="shared" si="314"/>
        <v/>
      </c>
      <c r="I2556" s="80" t="str">
        <f>IFERROR(VLOOKUP(D2556,Sheet2!A:B,2,0),"")</f>
        <v/>
      </c>
      <c r="J2556" s="64" t="str">
        <f>IFERROR(IF(I2556&lt;&gt;"",VLOOKUP(I2556,Sheet2!B:C,2,0),""),"")</f>
        <v/>
      </c>
      <c r="K2556" s="64" t="str">
        <f>IFERROR( IF(I2556&lt;&gt;"", HLOOKUP(L$2+$A2556,Sheet2!BX:NK,2,0),""),"")</f>
        <v/>
      </c>
      <c r="L2556" t="str">
        <f>IF(OR(HLOOKUP(L$2+$A2556,Sheet2!BX:NK,$B2556,0),HLOOKUP(L$2+$A2556,Sheet2!BX:NK,$B2556,0)&lt;&gt;""),HLOOKUP(L$2+$A2556,Sheet2!BX:NK,$B2556,0),"")</f>
        <v/>
      </c>
      <c r="M2556" t="str">
        <f>IF(OR(HLOOKUP(M$2+$A2556,Sheet2!BY:NL,$B2556,0),HLOOKUP(M$2+$A2556,Sheet2!BY:NL,$B2556,0)&lt;&gt;""),HLOOKUP(M$2+$A2556,Sheet2!BY:NL,$B2556,0),"")</f>
        <v/>
      </c>
      <c r="N2556" t="str">
        <f>IF(OR(HLOOKUP(N$2+$A2556,Sheet2!BZ:NM,$B2556,0),HLOOKUP(N$2+$A2556,Sheet2!BZ:NM,$B2556,0)&lt;&gt;""),HLOOKUP(N$2+$A2556,Sheet2!BZ:NM,$B2556,0),"")</f>
        <v/>
      </c>
      <c r="O2556" t="str">
        <f>IF(OR(HLOOKUP(O$2+$A2556,Sheet2!CA:NN,$B2556,0),HLOOKUP(O$2+$A2556,Sheet2!CA:NN,$B2556,0)&lt;&gt;""),HLOOKUP(O$2+$A2556,Sheet2!CA:NN,$B2556,0),"")</f>
        <v/>
      </c>
      <c r="P2556" t="str">
        <f>IF(OR(HLOOKUP(P$2+$A2556,Sheet2!CB:NO,$B2556,0),HLOOKUP(P$2+$A2556,Sheet2!CB:NO,$B2556,0)&lt;&gt;""),HLOOKUP(P$2+$A2556,Sheet2!CB:NO,$B2556,0),"")</f>
        <v/>
      </c>
      <c r="Q2556" t="str">
        <f>IF(OR(HLOOKUP(Q$2+$A2556,Sheet2!CC:NO,$B2556,0),HLOOKUP(Q$2+$A2556,Sheet2!CC:NO,$B2556,0)&lt;&gt;""),HLOOKUP(Q$2+$A2556,Sheet2!CC:NO,$B2556,0),"")</f>
        <v/>
      </c>
    </row>
    <row r="2557" spans="1:17" x14ac:dyDescent="0.25">
      <c r="A2557" s="64">
        <f t="shared" si="315"/>
        <v>18</v>
      </c>
      <c r="B2557" s="64">
        <f t="shared" si="316"/>
        <v>260</v>
      </c>
      <c r="C2557" s="64">
        <f t="shared" si="317"/>
        <v>4</v>
      </c>
      <c r="D2557" s="64">
        <f t="shared" si="318"/>
        <v>256</v>
      </c>
      <c r="E2557" s="64">
        <f t="shared" si="319"/>
        <v>1276</v>
      </c>
      <c r="F2557" s="64" t="str">
        <f t="shared" si="312"/>
        <v/>
      </c>
      <c r="G2557" s="64" t="str">
        <f t="shared" si="313"/>
        <v/>
      </c>
      <c r="H2557" s="64" t="str">
        <f t="shared" si="314"/>
        <v/>
      </c>
      <c r="I2557" s="80" t="str">
        <f>IFERROR(VLOOKUP(D2557,Sheet2!A:B,2,0),"")</f>
        <v/>
      </c>
      <c r="J2557" s="64" t="str">
        <f>IFERROR(IF(I2557&lt;&gt;"",VLOOKUP(I2557,Sheet2!B:C,2,0),""),"")</f>
        <v/>
      </c>
      <c r="K2557" s="64" t="str">
        <f>IFERROR( IF(I2557&lt;&gt;"", HLOOKUP(L$2+$A2557,Sheet2!BX:NK,2,0),""),"")</f>
        <v/>
      </c>
      <c r="L2557" t="str">
        <f>IF(OR(HLOOKUP(L$2+$A2557,Sheet2!BX:NK,$B2557,0),HLOOKUP(L$2+$A2557,Sheet2!BX:NK,$B2557,0)&lt;&gt;""),HLOOKUP(L$2+$A2557,Sheet2!BX:NK,$B2557,0),"")</f>
        <v/>
      </c>
      <c r="M2557" t="str">
        <f>IF(OR(HLOOKUP(M$2+$A2557,Sheet2!BY:NL,$B2557,0),HLOOKUP(M$2+$A2557,Sheet2!BY:NL,$B2557,0)&lt;&gt;""),HLOOKUP(M$2+$A2557,Sheet2!BY:NL,$B2557,0),"")</f>
        <v/>
      </c>
      <c r="N2557" t="str">
        <f>IF(OR(HLOOKUP(N$2+$A2557,Sheet2!BZ:NM,$B2557,0),HLOOKUP(N$2+$A2557,Sheet2!BZ:NM,$B2557,0)&lt;&gt;""),HLOOKUP(N$2+$A2557,Sheet2!BZ:NM,$B2557,0),"")</f>
        <v/>
      </c>
      <c r="O2557" t="str">
        <f>IF(OR(HLOOKUP(O$2+$A2557,Sheet2!CA:NN,$B2557,0),HLOOKUP(O$2+$A2557,Sheet2!CA:NN,$B2557,0)&lt;&gt;""),HLOOKUP(O$2+$A2557,Sheet2!CA:NN,$B2557,0),"")</f>
        <v/>
      </c>
      <c r="P2557" t="str">
        <f>IF(OR(HLOOKUP(P$2+$A2557,Sheet2!CB:NO,$B2557,0),HLOOKUP(P$2+$A2557,Sheet2!CB:NO,$B2557,0)&lt;&gt;""),HLOOKUP(P$2+$A2557,Sheet2!CB:NO,$B2557,0),"")</f>
        <v/>
      </c>
      <c r="Q2557" t="str">
        <f>IF(OR(HLOOKUP(Q$2+$A2557,Sheet2!CC:NO,$B2557,0),HLOOKUP(Q$2+$A2557,Sheet2!CC:NO,$B2557,0)&lt;&gt;""),HLOOKUP(Q$2+$A2557,Sheet2!CC:NO,$B2557,0),"")</f>
        <v/>
      </c>
    </row>
    <row r="2558" spans="1:17" x14ac:dyDescent="0.25">
      <c r="A2558" s="64">
        <f t="shared" si="315"/>
        <v>24</v>
      </c>
      <c r="B2558" s="64">
        <f t="shared" si="316"/>
        <v>260</v>
      </c>
      <c r="C2558" s="64">
        <f t="shared" si="317"/>
        <v>5</v>
      </c>
      <c r="D2558" s="64">
        <f t="shared" si="318"/>
        <v>256</v>
      </c>
      <c r="E2558" s="64">
        <f t="shared" si="319"/>
        <v>1276</v>
      </c>
      <c r="F2558" s="64" t="str">
        <f t="shared" si="312"/>
        <v/>
      </c>
      <c r="G2558" s="64" t="str">
        <f t="shared" si="313"/>
        <v/>
      </c>
      <c r="H2558" s="64" t="str">
        <f t="shared" si="314"/>
        <v/>
      </c>
      <c r="I2558" s="80" t="str">
        <f>IFERROR(VLOOKUP(D2558,Sheet2!A:B,2,0),"")</f>
        <v/>
      </c>
      <c r="J2558" s="64" t="str">
        <f>IFERROR(IF(I2558&lt;&gt;"",VLOOKUP(I2558,Sheet2!B:C,2,0),""),"")</f>
        <v/>
      </c>
      <c r="K2558" s="64" t="str">
        <f>IFERROR( IF(I2558&lt;&gt;"", HLOOKUP(L$2+$A2558,Sheet2!BX:NK,2,0),""),"")</f>
        <v/>
      </c>
      <c r="L2558" t="str">
        <f>IF(OR(HLOOKUP(L$2+$A2558,Sheet2!BX:NK,$B2558,0),HLOOKUP(L$2+$A2558,Sheet2!BX:NK,$B2558,0)&lt;&gt;""),HLOOKUP(L$2+$A2558,Sheet2!BX:NK,$B2558,0),"")</f>
        <v/>
      </c>
      <c r="M2558" t="str">
        <f>IF(OR(HLOOKUP(M$2+$A2558,Sheet2!BY:NL,$B2558,0),HLOOKUP(M$2+$A2558,Sheet2!BY:NL,$B2558,0)&lt;&gt;""),HLOOKUP(M$2+$A2558,Sheet2!BY:NL,$B2558,0),"")</f>
        <v/>
      </c>
      <c r="N2558" t="str">
        <f>IF(OR(HLOOKUP(N$2+$A2558,Sheet2!BZ:NM,$B2558,0),HLOOKUP(N$2+$A2558,Sheet2!BZ:NM,$B2558,0)&lt;&gt;""),HLOOKUP(N$2+$A2558,Sheet2!BZ:NM,$B2558,0),"")</f>
        <v/>
      </c>
      <c r="O2558" t="str">
        <f>IF(OR(HLOOKUP(O$2+$A2558,Sheet2!CA:NN,$B2558,0),HLOOKUP(O$2+$A2558,Sheet2!CA:NN,$B2558,0)&lt;&gt;""),HLOOKUP(O$2+$A2558,Sheet2!CA:NN,$B2558,0),"")</f>
        <v/>
      </c>
      <c r="P2558" t="str">
        <f>IF(OR(HLOOKUP(P$2+$A2558,Sheet2!CB:NO,$B2558,0),HLOOKUP(P$2+$A2558,Sheet2!CB:NO,$B2558,0)&lt;&gt;""),HLOOKUP(P$2+$A2558,Sheet2!CB:NO,$B2558,0),"")</f>
        <v/>
      </c>
      <c r="Q2558" t="str">
        <f>IF(OR(HLOOKUP(Q$2+$A2558,Sheet2!CC:NO,$B2558,0),HLOOKUP(Q$2+$A2558,Sheet2!CC:NO,$B2558,0)&lt;&gt;""),HLOOKUP(Q$2+$A2558,Sheet2!CC:NO,$B2558,0),"")</f>
        <v/>
      </c>
    </row>
    <row r="2559" spans="1:17" x14ac:dyDescent="0.25">
      <c r="A2559" s="64">
        <f t="shared" si="315"/>
        <v>30</v>
      </c>
      <c r="B2559" s="64">
        <f t="shared" si="316"/>
        <v>260</v>
      </c>
      <c r="C2559" s="64">
        <f t="shared" si="317"/>
        <v>6</v>
      </c>
      <c r="D2559" s="64">
        <f t="shared" si="318"/>
        <v>256</v>
      </c>
      <c r="E2559" s="64">
        <f t="shared" si="319"/>
        <v>1276</v>
      </c>
      <c r="F2559" s="64" t="str">
        <f t="shared" si="312"/>
        <v/>
      </c>
      <c r="G2559" s="64" t="str">
        <f t="shared" si="313"/>
        <v/>
      </c>
      <c r="H2559" s="64" t="str">
        <f t="shared" si="314"/>
        <v/>
      </c>
      <c r="I2559" s="80" t="str">
        <f>IFERROR(VLOOKUP(D2559,Sheet2!A:B,2,0),"")</f>
        <v/>
      </c>
      <c r="J2559" s="64" t="str">
        <f>IFERROR(IF(I2559&lt;&gt;"",VLOOKUP(I2559,Sheet2!B:C,2,0),""),"")</f>
        <v/>
      </c>
      <c r="K2559" s="64" t="str">
        <f>IFERROR( IF(I2559&lt;&gt;"", HLOOKUP(L$2+$A2559,Sheet2!BX:NK,2,0),""),"")</f>
        <v/>
      </c>
      <c r="L2559" t="str">
        <f>IF(OR(HLOOKUP(L$2+$A2559,Sheet2!BX:NK,$B2559,0),HLOOKUP(L$2+$A2559,Sheet2!BX:NK,$B2559,0)&lt;&gt;""),HLOOKUP(L$2+$A2559,Sheet2!BX:NK,$B2559,0),"")</f>
        <v/>
      </c>
      <c r="M2559" t="str">
        <f>IF(OR(HLOOKUP(M$2+$A2559,Sheet2!BY:NL,$B2559,0),HLOOKUP(M$2+$A2559,Sheet2!BY:NL,$B2559,0)&lt;&gt;""),HLOOKUP(M$2+$A2559,Sheet2!BY:NL,$B2559,0),"")</f>
        <v/>
      </c>
      <c r="N2559" t="str">
        <f>IF(OR(HLOOKUP(N$2+$A2559,Sheet2!BZ:NM,$B2559,0),HLOOKUP(N$2+$A2559,Sheet2!BZ:NM,$B2559,0)&lt;&gt;""),HLOOKUP(N$2+$A2559,Sheet2!BZ:NM,$B2559,0),"")</f>
        <v/>
      </c>
      <c r="O2559" t="str">
        <f>IF(OR(HLOOKUP(O$2+$A2559,Sheet2!CA:NN,$B2559,0),HLOOKUP(O$2+$A2559,Sheet2!CA:NN,$B2559,0)&lt;&gt;""),HLOOKUP(O$2+$A2559,Sheet2!CA:NN,$B2559,0),"")</f>
        <v/>
      </c>
      <c r="P2559" t="str">
        <f>IF(OR(HLOOKUP(P$2+$A2559,Sheet2!CB:NO,$B2559,0),HLOOKUP(P$2+$A2559,Sheet2!CB:NO,$B2559,0)&lt;&gt;""),HLOOKUP(P$2+$A2559,Sheet2!CB:NO,$B2559,0),"")</f>
        <v/>
      </c>
      <c r="Q2559" t="str">
        <f>IF(OR(HLOOKUP(Q$2+$A2559,Sheet2!CC:NO,$B2559,0),HLOOKUP(Q$2+$A2559,Sheet2!CC:NO,$B2559,0)&lt;&gt;""),HLOOKUP(Q$2+$A2559,Sheet2!CC:NO,$B2559,0),"")</f>
        <v/>
      </c>
    </row>
    <row r="2560" spans="1:17" x14ac:dyDescent="0.25">
      <c r="A2560" s="64">
        <f t="shared" si="315"/>
        <v>36</v>
      </c>
      <c r="B2560" s="64">
        <f t="shared" si="316"/>
        <v>260</v>
      </c>
      <c r="C2560" s="64">
        <f t="shared" si="317"/>
        <v>7</v>
      </c>
      <c r="D2560" s="64">
        <f t="shared" si="318"/>
        <v>256</v>
      </c>
      <c r="E2560" s="64">
        <f t="shared" si="319"/>
        <v>1276</v>
      </c>
      <c r="F2560" s="64" t="str">
        <f t="shared" si="312"/>
        <v/>
      </c>
      <c r="G2560" s="64" t="str">
        <f t="shared" si="313"/>
        <v/>
      </c>
      <c r="H2560" s="64" t="str">
        <f t="shared" si="314"/>
        <v/>
      </c>
      <c r="I2560" s="80" t="str">
        <f>IFERROR(VLOOKUP(D2560,Sheet2!A:B,2,0),"")</f>
        <v/>
      </c>
      <c r="J2560" s="64" t="str">
        <f>IFERROR(IF(I2560&lt;&gt;"",VLOOKUP(I2560,Sheet2!B:C,2,0),""),"")</f>
        <v/>
      </c>
      <c r="K2560" s="64" t="str">
        <f>IFERROR( IF(I2560&lt;&gt;"", HLOOKUP(L$2+$A2560,Sheet2!BX:NK,2,0),""),"")</f>
        <v/>
      </c>
      <c r="L2560" t="str">
        <f>IF(OR(HLOOKUP(L$2+$A2560,Sheet2!BX:NK,$B2560,0),HLOOKUP(L$2+$A2560,Sheet2!BX:NK,$B2560,0)&lt;&gt;""),HLOOKUP(L$2+$A2560,Sheet2!BX:NK,$B2560,0),"")</f>
        <v/>
      </c>
      <c r="M2560" t="str">
        <f>IF(OR(HLOOKUP(M$2+$A2560,Sheet2!BY:NL,$B2560,0),HLOOKUP(M$2+$A2560,Sheet2!BY:NL,$B2560,0)&lt;&gt;""),HLOOKUP(M$2+$A2560,Sheet2!BY:NL,$B2560,0),"")</f>
        <v/>
      </c>
      <c r="N2560" t="str">
        <f>IF(OR(HLOOKUP(N$2+$A2560,Sheet2!BZ:NM,$B2560,0),HLOOKUP(N$2+$A2560,Sheet2!BZ:NM,$B2560,0)&lt;&gt;""),HLOOKUP(N$2+$A2560,Sheet2!BZ:NM,$B2560,0),"")</f>
        <v/>
      </c>
      <c r="O2560" t="str">
        <f>IF(OR(HLOOKUP(O$2+$A2560,Sheet2!CA:NN,$B2560,0),HLOOKUP(O$2+$A2560,Sheet2!CA:NN,$B2560,0)&lt;&gt;""),HLOOKUP(O$2+$A2560,Sheet2!CA:NN,$B2560,0),"")</f>
        <v/>
      </c>
      <c r="P2560" t="str">
        <f>IF(OR(HLOOKUP(P$2+$A2560,Sheet2!CB:NO,$B2560,0),HLOOKUP(P$2+$A2560,Sheet2!CB:NO,$B2560,0)&lt;&gt;""),HLOOKUP(P$2+$A2560,Sheet2!CB:NO,$B2560,0),"")</f>
        <v/>
      </c>
      <c r="Q2560" t="str">
        <f>IF(OR(HLOOKUP(Q$2+$A2560,Sheet2!CC:NO,$B2560,0),HLOOKUP(Q$2+$A2560,Sheet2!CC:NO,$B2560,0)&lt;&gt;""),HLOOKUP(Q$2+$A2560,Sheet2!CC:NO,$B2560,0),"")</f>
        <v/>
      </c>
    </row>
    <row r="2561" spans="1:17" x14ac:dyDescent="0.25">
      <c r="A2561" s="64">
        <f t="shared" si="315"/>
        <v>42</v>
      </c>
      <c r="B2561" s="64">
        <f t="shared" si="316"/>
        <v>260</v>
      </c>
      <c r="C2561" s="64">
        <f t="shared" si="317"/>
        <v>8</v>
      </c>
      <c r="D2561" s="64">
        <f t="shared" si="318"/>
        <v>256</v>
      </c>
      <c r="E2561" s="64">
        <f t="shared" si="319"/>
        <v>1276</v>
      </c>
      <c r="F2561" s="64" t="str">
        <f t="shared" si="312"/>
        <v/>
      </c>
      <c r="G2561" s="64" t="str">
        <f t="shared" si="313"/>
        <v/>
      </c>
      <c r="H2561" s="64" t="str">
        <f t="shared" si="314"/>
        <v/>
      </c>
      <c r="I2561" s="80" t="str">
        <f>IFERROR(VLOOKUP(D2561,Sheet2!A:B,2,0),"")</f>
        <v/>
      </c>
      <c r="J2561" s="64" t="str">
        <f>IFERROR(IF(I2561&lt;&gt;"",VLOOKUP(I2561,Sheet2!B:C,2,0),""),"")</f>
        <v/>
      </c>
      <c r="K2561" s="64" t="str">
        <f>IFERROR( IF(I2561&lt;&gt;"", HLOOKUP(L$2+$A2561,Sheet2!BX:NK,2,0),""),"")</f>
        <v/>
      </c>
      <c r="L2561" t="str">
        <f>IF(OR(HLOOKUP(L$2+$A2561,Sheet2!BX:NK,$B2561,0),HLOOKUP(L$2+$A2561,Sheet2!BX:NK,$B2561,0)&lt;&gt;""),HLOOKUP(L$2+$A2561,Sheet2!BX:NK,$B2561,0),"")</f>
        <v/>
      </c>
      <c r="M2561" t="str">
        <f>IF(OR(HLOOKUP(M$2+$A2561,Sheet2!BY:NL,$B2561,0),HLOOKUP(M$2+$A2561,Sheet2!BY:NL,$B2561,0)&lt;&gt;""),HLOOKUP(M$2+$A2561,Sheet2!BY:NL,$B2561,0),"")</f>
        <v/>
      </c>
      <c r="N2561" t="str">
        <f>IF(OR(HLOOKUP(N$2+$A2561,Sheet2!BZ:NM,$B2561,0),HLOOKUP(N$2+$A2561,Sheet2!BZ:NM,$B2561,0)&lt;&gt;""),HLOOKUP(N$2+$A2561,Sheet2!BZ:NM,$B2561,0),"")</f>
        <v/>
      </c>
      <c r="O2561" t="str">
        <f>IF(OR(HLOOKUP(O$2+$A2561,Sheet2!CA:NN,$B2561,0),HLOOKUP(O$2+$A2561,Sheet2!CA:NN,$B2561,0)&lt;&gt;""),HLOOKUP(O$2+$A2561,Sheet2!CA:NN,$B2561,0),"")</f>
        <v/>
      </c>
      <c r="P2561" t="str">
        <f>IF(OR(HLOOKUP(P$2+$A2561,Sheet2!CB:NO,$B2561,0),HLOOKUP(P$2+$A2561,Sheet2!CB:NO,$B2561,0)&lt;&gt;""),HLOOKUP(P$2+$A2561,Sheet2!CB:NO,$B2561,0),"")</f>
        <v/>
      </c>
      <c r="Q2561" t="str">
        <f>IF(OR(HLOOKUP(Q$2+$A2561,Sheet2!CC:NO,$B2561,0),HLOOKUP(Q$2+$A2561,Sheet2!CC:NO,$B2561,0)&lt;&gt;""),HLOOKUP(Q$2+$A2561,Sheet2!CC:NO,$B2561,0),"")</f>
        <v/>
      </c>
    </row>
    <row r="2562" spans="1:17" x14ac:dyDescent="0.25">
      <c r="A2562" s="64">
        <f t="shared" si="315"/>
        <v>48</v>
      </c>
      <c r="B2562" s="64">
        <f t="shared" si="316"/>
        <v>260</v>
      </c>
      <c r="C2562" s="64">
        <f t="shared" si="317"/>
        <v>9</v>
      </c>
      <c r="D2562" s="64">
        <f t="shared" si="318"/>
        <v>256</v>
      </c>
      <c r="E2562" s="64">
        <f t="shared" si="319"/>
        <v>1276</v>
      </c>
      <c r="F2562" s="64" t="str">
        <f t="shared" si="312"/>
        <v/>
      </c>
      <c r="G2562" s="64" t="str">
        <f t="shared" si="313"/>
        <v/>
      </c>
      <c r="H2562" s="64" t="str">
        <f t="shared" si="314"/>
        <v/>
      </c>
      <c r="I2562" s="80" t="str">
        <f>IFERROR(VLOOKUP(D2562,Sheet2!A:B,2,0),"")</f>
        <v/>
      </c>
      <c r="J2562" s="64" t="str">
        <f>IFERROR(IF(I2562&lt;&gt;"",VLOOKUP(I2562,Sheet2!B:C,2,0),""),"")</f>
        <v/>
      </c>
      <c r="K2562" s="64" t="str">
        <f>IFERROR( IF(I2562&lt;&gt;"", HLOOKUP(L$2+$A2562,Sheet2!BX:NK,2,0),""),"")</f>
        <v/>
      </c>
      <c r="L2562" t="str">
        <f>IF(OR(HLOOKUP(L$2+$A2562,Sheet2!BX:NK,$B2562,0),HLOOKUP(L$2+$A2562,Sheet2!BX:NK,$B2562,0)&lt;&gt;""),HLOOKUP(L$2+$A2562,Sheet2!BX:NK,$B2562,0),"")</f>
        <v/>
      </c>
      <c r="M2562" t="str">
        <f>IF(OR(HLOOKUP(M$2+$A2562,Sheet2!BY:NL,$B2562,0),HLOOKUP(M$2+$A2562,Sheet2!BY:NL,$B2562,0)&lt;&gt;""),HLOOKUP(M$2+$A2562,Sheet2!BY:NL,$B2562,0),"")</f>
        <v/>
      </c>
      <c r="N2562" t="str">
        <f>IF(OR(HLOOKUP(N$2+$A2562,Sheet2!BZ:NM,$B2562,0),HLOOKUP(N$2+$A2562,Sheet2!BZ:NM,$B2562,0)&lt;&gt;""),HLOOKUP(N$2+$A2562,Sheet2!BZ:NM,$B2562,0),"")</f>
        <v/>
      </c>
      <c r="O2562" t="str">
        <f>IF(OR(HLOOKUP(O$2+$A2562,Sheet2!CA:NN,$B2562,0),HLOOKUP(O$2+$A2562,Sheet2!CA:NN,$B2562,0)&lt;&gt;""),HLOOKUP(O$2+$A2562,Sheet2!CA:NN,$B2562,0),"")</f>
        <v/>
      </c>
      <c r="P2562" t="str">
        <f>IF(OR(HLOOKUP(P$2+$A2562,Sheet2!CB:NO,$B2562,0),HLOOKUP(P$2+$A2562,Sheet2!CB:NO,$B2562,0)&lt;&gt;""),HLOOKUP(P$2+$A2562,Sheet2!CB:NO,$B2562,0),"")</f>
        <v/>
      </c>
      <c r="Q2562" t="str">
        <f>IF(OR(HLOOKUP(Q$2+$A2562,Sheet2!CC:NO,$B2562,0),HLOOKUP(Q$2+$A2562,Sheet2!CC:NO,$B2562,0)&lt;&gt;""),HLOOKUP(Q$2+$A2562,Sheet2!CC:NO,$B2562,0),"")</f>
        <v/>
      </c>
    </row>
    <row r="2563" spans="1:17" x14ac:dyDescent="0.25">
      <c r="A2563" s="64">
        <f t="shared" si="315"/>
        <v>54</v>
      </c>
      <c r="B2563" s="64">
        <f t="shared" si="316"/>
        <v>260</v>
      </c>
      <c r="C2563" s="64">
        <f t="shared" si="317"/>
        <v>10</v>
      </c>
      <c r="D2563" s="64">
        <f t="shared" si="318"/>
        <v>256</v>
      </c>
      <c r="E2563" s="64">
        <f t="shared" si="319"/>
        <v>1276</v>
      </c>
      <c r="F2563" s="64" t="str">
        <f t="shared" si="312"/>
        <v/>
      </c>
      <c r="G2563" s="64" t="str">
        <f t="shared" si="313"/>
        <v/>
      </c>
      <c r="H2563" s="64" t="str">
        <f t="shared" si="314"/>
        <v/>
      </c>
      <c r="I2563" s="80" t="str">
        <f>IFERROR(VLOOKUP(D2563,Sheet2!A:B,2,0),"")</f>
        <v/>
      </c>
      <c r="J2563" s="64" t="str">
        <f>IFERROR(IF(I2563&lt;&gt;"",VLOOKUP(I2563,Sheet2!B:C,2,0),""),"")</f>
        <v/>
      </c>
      <c r="K2563" s="64" t="str">
        <f>IFERROR( IF(I2563&lt;&gt;"", HLOOKUP(L$2+$A2563,Sheet2!BX:NK,2,0),""),"")</f>
        <v/>
      </c>
      <c r="L2563" t="str">
        <f>IF(OR(HLOOKUP(L$2+$A2563,Sheet2!BX:NK,$B2563,0),HLOOKUP(L$2+$A2563,Sheet2!BX:NK,$B2563,0)&lt;&gt;""),HLOOKUP(L$2+$A2563,Sheet2!BX:NK,$B2563,0),"")</f>
        <v/>
      </c>
      <c r="M2563" t="str">
        <f>IF(OR(HLOOKUP(M$2+$A2563,Sheet2!BY:NL,$B2563,0),HLOOKUP(M$2+$A2563,Sheet2!BY:NL,$B2563,0)&lt;&gt;""),HLOOKUP(M$2+$A2563,Sheet2!BY:NL,$B2563,0),"")</f>
        <v/>
      </c>
      <c r="N2563" t="str">
        <f>IF(OR(HLOOKUP(N$2+$A2563,Sheet2!BZ:NM,$B2563,0),HLOOKUP(N$2+$A2563,Sheet2!BZ:NM,$B2563,0)&lt;&gt;""),HLOOKUP(N$2+$A2563,Sheet2!BZ:NM,$B2563,0),"")</f>
        <v/>
      </c>
      <c r="O2563" t="str">
        <f>IF(OR(HLOOKUP(O$2+$A2563,Sheet2!CA:NN,$B2563,0),HLOOKUP(O$2+$A2563,Sheet2!CA:NN,$B2563,0)&lt;&gt;""),HLOOKUP(O$2+$A2563,Sheet2!CA:NN,$B2563,0),"")</f>
        <v/>
      </c>
      <c r="P2563" t="str">
        <f>IF(OR(HLOOKUP(P$2+$A2563,Sheet2!CB:NO,$B2563,0),HLOOKUP(P$2+$A2563,Sheet2!CB:NO,$B2563,0)&lt;&gt;""),HLOOKUP(P$2+$A2563,Sheet2!CB:NO,$B2563,0),"")</f>
        <v/>
      </c>
      <c r="Q2563" t="str">
        <f>IF(OR(HLOOKUP(Q$2+$A2563,Sheet2!CC:NO,$B2563,0),HLOOKUP(Q$2+$A2563,Sheet2!CC:NO,$B2563,0)&lt;&gt;""),HLOOKUP(Q$2+$A2563,Sheet2!CC:NO,$B2563,0),"")</f>
        <v/>
      </c>
    </row>
    <row r="2564" spans="1:17" x14ac:dyDescent="0.25">
      <c r="A2564" s="64">
        <f t="shared" si="315"/>
        <v>0</v>
      </c>
      <c r="B2564" s="64">
        <f t="shared" si="316"/>
        <v>261</v>
      </c>
      <c r="C2564" s="64">
        <f t="shared" si="317"/>
        <v>1</v>
      </c>
      <c r="D2564" s="64">
        <f t="shared" si="318"/>
        <v>257</v>
      </c>
      <c r="E2564" s="64">
        <f t="shared" si="319"/>
        <v>1281</v>
      </c>
      <c r="F2564" s="64" t="str">
        <f t="shared" si="312"/>
        <v/>
      </c>
      <c r="G2564" s="64" t="str">
        <f t="shared" si="313"/>
        <v/>
      </c>
      <c r="H2564" s="64" t="str">
        <f t="shared" si="314"/>
        <v/>
      </c>
      <c r="I2564" s="80" t="str">
        <f>IFERROR(VLOOKUP(D2564,Sheet2!A:B,2,0),"")</f>
        <v/>
      </c>
      <c r="J2564" s="64" t="str">
        <f>IFERROR(IF(I2564&lt;&gt;"",VLOOKUP(I2564,Sheet2!B:C,2,0),""),"")</f>
        <v/>
      </c>
      <c r="K2564" s="64" t="str">
        <f>IFERROR( IF(I2564&lt;&gt;"", HLOOKUP(L$2+$A2564,Sheet2!BX:NK,2,0),""),"")</f>
        <v/>
      </c>
      <c r="L2564" t="str">
        <f>IF(OR(HLOOKUP(L$2+$A2564,Sheet2!BX:NK,$B2564,0),HLOOKUP(L$2+$A2564,Sheet2!BX:NK,$B2564,0)&lt;&gt;""),HLOOKUP(L$2+$A2564,Sheet2!BX:NK,$B2564,0),"")</f>
        <v/>
      </c>
      <c r="M2564" t="str">
        <f>IF(OR(HLOOKUP(M$2+$A2564,Sheet2!BY:NL,$B2564,0),HLOOKUP(M$2+$A2564,Sheet2!BY:NL,$B2564,0)&lt;&gt;""),HLOOKUP(M$2+$A2564,Sheet2!BY:NL,$B2564,0),"")</f>
        <v/>
      </c>
      <c r="N2564" t="str">
        <f>IF(OR(HLOOKUP(N$2+$A2564,Sheet2!BZ:NM,$B2564,0),HLOOKUP(N$2+$A2564,Sheet2!BZ:NM,$B2564,0)&lt;&gt;""),HLOOKUP(N$2+$A2564,Sheet2!BZ:NM,$B2564,0),"")</f>
        <v/>
      </c>
      <c r="O2564" t="str">
        <f>IF(OR(HLOOKUP(O$2+$A2564,Sheet2!CA:NN,$B2564,0),HLOOKUP(O$2+$A2564,Sheet2!CA:NN,$B2564,0)&lt;&gt;""),HLOOKUP(O$2+$A2564,Sheet2!CA:NN,$B2564,0),"")</f>
        <v/>
      </c>
      <c r="P2564" t="str">
        <f>IF(OR(HLOOKUP(P$2+$A2564,Sheet2!CB:NO,$B2564,0),HLOOKUP(P$2+$A2564,Sheet2!CB:NO,$B2564,0)&lt;&gt;""),HLOOKUP(P$2+$A2564,Sheet2!CB:NO,$B2564,0),"")</f>
        <v/>
      </c>
      <c r="Q2564" t="str">
        <f>IF(OR(HLOOKUP(Q$2+$A2564,Sheet2!CC:NO,$B2564,0),HLOOKUP(Q$2+$A2564,Sheet2!CC:NO,$B2564,0)&lt;&gt;""),HLOOKUP(Q$2+$A2564,Sheet2!CC:NO,$B2564,0),"")</f>
        <v/>
      </c>
    </row>
    <row r="2565" spans="1:17" x14ac:dyDescent="0.25">
      <c r="A2565" s="64">
        <f t="shared" si="315"/>
        <v>6</v>
      </c>
      <c r="B2565" s="64">
        <f t="shared" si="316"/>
        <v>261</v>
      </c>
      <c r="C2565" s="64">
        <f t="shared" si="317"/>
        <v>2</v>
      </c>
      <c r="D2565" s="64">
        <f t="shared" si="318"/>
        <v>257</v>
      </c>
      <c r="E2565" s="64">
        <f t="shared" si="319"/>
        <v>1281</v>
      </c>
      <c r="F2565" s="64" t="str">
        <f t="shared" ref="F2565:F2628" si="320">IFERROR(IF(I2565&lt;&gt;"",IF(LEFT(K2565,2)="1-",1,2),""),"")</f>
        <v/>
      </c>
      <c r="G2565" s="64" t="str">
        <f t="shared" ref="G2565:G2628" si="321">IFERROR(IF(I2565&lt;&gt;"",MONTH( RIGHT(K2565,LEN(K2565)-FIND("-",K2565))),""),"")</f>
        <v/>
      </c>
      <c r="H2565" s="64" t="str">
        <f t="shared" ref="H2565:H2628" si="322">IFERROR(IF(I2565&lt;&gt;"",YEAR( RIGHT(K2565,LEN(K2565)-FIND("-",K2565))),""),"")</f>
        <v/>
      </c>
      <c r="I2565" s="80" t="str">
        <f>IFERROR(VLOOKUP(D2565,Sheet2!A:B,2,0),"")</f>
        <v/>
      </c>
      <c r="J2565" s="64" t="str">
        <f>IFERROR(IF(I2565&lt;&gt;"",VLOOKUP(I2565,Sheet2!B:C,2,0),""),"")</f>
        <v/>
      </c>
      <c r="K2565" s="64" t="str">
        <f>IFERROR( IF(I2565&lt;&gt;"", HLOOKUP(L$2+$A2565,Sheet2!BX:NK,2,0),""),"")</f>
        <v/>
      </c>
      <c r="L2565" t="str">
        <f>IF(OR(HLOOKUP(L$2+$A2565,Sheet2!BX:NK,$B2565,0),HLOOKUP(L$2+$A2565,Sheet2!BX:NK,$B2565,0)&lt;&gt;""),HLOOKUP(L$2+$A2565,Sheet2!BX:NK,$B2565,0),"")</f>
        <v/>
      </c>
      <c r="M2565" t="str">
        <f>IF(OR(HLOOKUP(M$2+$A2565,Sheet2!BY:NL,$B2565,0),HLOOKUP(M$2+$A2565,Sheet2!BY:NL,$B2565,0)&lt;&gt;""),HLOOKUP(M$2+$A2565,Sheet2!BY:NL,$B2565,0),"")</f>
        <v/>
      </c>
      <c r="N2565" t="str">
        <f>IF(OR(HLOOKUP(N$2+$A2565,Sheet2!BZ:NM,$B2565,0),HLOOKUP(N$2+$A2565,Sheet2!BZ:NM,$B2565,0)&lt;&gt;""),HLOOKUP(N$2+$A2565,Sheet2!BZ:NM,$B2565,0),"")</f>
        <v/>
      </c>
      <c r="O2565" t="str">
        <f>IF(OR(HLOOKUP(O$2+$A2565,Sheet2!CA:NN,$B2565,0),HLOOKUP(O$2+$A2565,Sheet2!CA:NN,$B2565,0)&lt;&gt;""),HLOOKUP(O$2+$A2565,Sheet2!CA:NN,$B2565,0),"")</f>
        <v/>
      </c>
      <c r="P2565" t="str">
        <f>IF(OR(HLOOKUP(P$2+$A2565,Sheet2!CB:NO,$B2565,0),HLOOKUP(P$2+$A2565,Sheet2!CB:NO,$B2565,0)&lt;&gt;""),HLOOKUP(P$2+$A2565,Sheet2!CB:NO,$B2565,0),"")</f>
        <v/>
      </c>
      <c r="Q2565" t="str">
        <f>IF(OR(HLOOKUP(Q$2+$A2565,Sheet2!CC:NO,$B2565,0),HLOOKUP(Q$2+$A2565,Sheet2!CC:NO,$B2565,0)&lt;&gt;""),HLOOKUP(Q$2+$A2565,Sheet2!CC:NO,$B2565,0),"")</f>
        <v/>
      </c>
    </row>
    <row r="2566" spans="1:17" x14ac:dyDescent="0.25">
      <c r="A2566" s="64">
        <f t="shared" ref="A2566:A2629" si="323">IF(C2566&lt;&gt;1,A2565+6,0)</f>
        <v>12</v>
      </c>
      <c r="B2566" s="64">
        <f t="shared" ref="B2566:B2629" si="324">IF(C2566&lt;&gt;1,B2565,B2565+1)</f>
        <v>261</v>
      </c>
      <c r="C2566" s="64">
        <f t="shared" ref="C2566:C2629" si="325">IF($C$3-C2565=0,1,C2565+1)</f>
        <v>3</v>
      </c>
      <c r="D2566" s="64">
        <f t="shared" ref="D2566:D2629" si="326">IF(C2566=1,D2565+1,D2565)</f>
        <v>257</v>
      </c>
      <c r="E2566" s="64">
        <f t="shared" ref="E2566:E2629" si="327">IF(D2566&lt;&gt;D2565,E2565+5,E2565)</f>
        <v>1281</v>
      </c>
      <c r="F2566" s="64" t="str">
        <f t="shared" si="320"/>
        <v/>
      </c>
      <c r="G2566" s="64" t="str">
        <f t="shared" si="321"/>
        <v/>
      </c>
      <c r="H2566" s="64" t="str">
        <f t="shared" si="322"/>
        <v/>
      </c>
      <c r="I2566" s="80" t="str">
        <f>IFERROR(VLOOKUP(D2566,Sheet2!A:B,2,0),"")</f>
        <v/>
      </c>
      <c r="J2566" s="64" t="str">
        <f>IFERROR(IF(I2566&lt;&gt;"",VLOOKUP(I2566,Sheet2!B:C,2,0),""),"")</f>
        <v/>
      </c>
      <c r="K2566" s="64" t="str">
        <f>IFERROR( IF(I2566&lt;&gt;"", HLOOKUP(L$2+$A2566,Sheet2!BX:NK,2,0),""),"")</f>
        <v/>
      </c>
      <c r="L2566" t="str">
        <f>IF(OR(HLOOKUP(L$2+$A2566,Sheet2!BX:NK,$B2566,0),HLOOKUP(L$2+$A2566,Sheet2!BX:NK,$B2566,0)&lt;&gt;""),HLOOKUP(L$2+$A2566,Sheet2!BX:NK,$B2566,0),"")</f>
        <v/>
      </c>
      <c r="M2566" t="str">
        <f>IF(OR(HLOOKUP(M$2+$A2566,Sheet2!BY:NL,$B2566,0),HLOOKUP(M$2+$A2566,Sheet2!BY:NL,$B2566,0)&lt;&gt;""),HLOOKUP(M$2+$A2566,Sheet2!BY:NL,$B2566,0),"")</f>
        <v/>
      </c>
      <c r="N2566" t="str">
        <f>IF(OR(HLOOKUP(N$2+$A2566,Sheet2!BZ:NM,$B2566,0),HLOOKUP(N$2+$A2566,Sheet2!BZ:NM,$B2566,0)&lt;&gt;""),HLOOKUP(N$2+$A2566,Sheet2!BZ:NM,$B2566,0),"")</f>
        <v/>
      </c>
      <c r="O2566" t="str">
        <f>IF(OR(HLOOKUP(O$2+$A2566,Sheet2!CA:NN,$B2566,0),HLOOKUP(O$2+$A2566,Sheet2!CA:NN,$B2566,0)&lt;&gt;""),HLOOKUP(O$2+$A2566,Sheet2!CA:NN,$B2566,0),"")</f>
        <v/>
      </c>
      <c r="P2566" t="str">
        <f>IF(OR(HLOOKUP(P$2+$A2566,Sheet2!CB:NO,$B2566,0),HLOOKUP(P$2+$A2566,Sheet2!CB:NO,$B2566,0)&lt;&gt;""),HLOOKUP(P$2+$A2566,Sheet2!CB:NO,$B2566,0),"")</f>
        <v/>
      </c>
      <c r="Q2566" t="str">
        <f>IF(OR(HLOOKUP(Q$2+$A2566,Sheet2!CC:NO,$B2566,0),HLOOKUP(Q$2+$A2566,Sheet2!CC:NO,$B2566,0)&lt;&gt;""),HLOOKUP(Q$2+$A2566,Sheet2!CC:NO,$B2566,0),"")</f>
        <v/>
      </c>
    </row>
    <row r="2567" spans="1:17" x14ac:dyDescent="0.25">
      <c r="A2567" s="64">
        <f t="shared" si="323"/>
        <v>18</v>
      </c>
      <c r="B2567" s="64">
        <f t="shared" si="324"/>
        <v>261</v>
      </c>
      <c r="C2567" s="64">
        <f t="shared" si="325"/>
        <v>4</v>
      </c>
      <c r="D2567" s="64">
        <f t="shared" si="326"/>
        <v>257</v>
      </c>
      <c r="E2567" s="64">
        <f t="shared" si="327"/>
        <v>1281</v>
      </c>
      <c r="F2567" s="64" t="str">
        <f t="shared" si="320"/>
        <v/>
      </c>
      <c r="G2567" s="64" t="str">
        <f t="shared" si="321"/>
        <v/>
      </c>
      <c r="H2567" s="64" t="str">
        <f t="shared" si="322"/>
        <v/>
      </c>
      <c r="I2567" s="80" t="str">
        <f>IFERROR(VLOOKUP(D2567,Sheet2!A:B,2,0),"")</f>
        <v/>
      </c>
      <c r="J2567" s="64" t="str">
        <f>IFERROR(IF(I2567&lt;&gt;"",VLOOKUP(I2567,Sheet2!B:C,2,0),""),"")</f>
        <v/>
      </c>
      <c r="K2567" s="64" t="str">
        <f>IFERROR( IF(I2567&lt;&gt;"", HLOOKUP(L$2+$A2567,Sheet2!BX:NK,2,0),""),"")</f>
        <v/>
      </c>
      <c r="L2567" t="str">
        <f>IF(OR(HLOOKUP(L$2+$A2567,Sheet2!BX:NK,$B2567,0),HLOOKUP(L$2+$A2567,Sheet2!BX:NK,$B2567,0)&lt;&gt;""),HLOOKUP(L$2+$A2567,Sheet2!BX:NK,$B2567,0),"")</f>
        <v/>
      </c>
      <c r="M2567" t="str">
        <f>IF(OR(HLOOKUP(M$2+$A2567,Sheet2!BY:NL,$B2567,0),HLOOKUP(M$2+$A2567,Sheet2!BY:NL,$B2567,0)&lt;&gt;""),HLOOKUP(M$2+$A2567,Sheet2!BY:NL,$B2567,0),"")</f>
        <v/>
      </c>
      <c r="N2567" t="str">
        <f>IF(OR(HLOOKUP(N$2+$A2567,Sheet2!BZ:NM,$B2567,0),HLOOKUP(N$2+$A2567,Sheet2!BZ:NM,$B2567,0)&lt;&gt;""),HLOOKUP(N$2+$A2567,Sheet2!BZ:NM,$B2567,0),"")</f>
        <v/>
      </c>
      <c r="O2567" t="str">
        <f>IF(OR(HLOOKUP(O$2+$A2567,Sheet2!CA:NN,$B2567,0),HLOOKUP(O$2+$A2567,Sheet2!CA:NN,$B2567,0)&lt;&gt;""),HLOOKUP(O$2+$A2567,Sheet2!CA:NN,$B2567,0),"")</f>
        <v/>
      </c>
      <c r="P2567" t="str">
        <f>IF(OR(HLOOKUP(P$2+$A2567,Sheet2!CB:NO,$B2567,0),HLOOKUP(P$2+$A2567,Sheet2!CB:NO,$B2567,0)&lt;&gt;""),HLOOKUP(P$2+$A2567,Sheet2!CB:NO,$B2567,0),"")</f>
        <v/>
      </c>
      <c r="Q2567" t="str">
        <f>IF(OR(HLOOKUP(Q$2+$A2567,Sheet2!CC:NO,$B2567,0),HLOOKUP(Q$2+$A2567,Sheet2!CC:NO,$B2567,0)&lt;&gt;""),HLOOKUP(Q$2+$A2567,Sheet2!CC:NO,$B2567,0),"")</f>
        <v/>
      </c>
    </row>
    <row r="2568" spans="1:17" x14ac:dyDescent="0.25">
      <c r="A2568" s="64">
        <f t="shared" si="323"/>
        <v>24</v>
      </c>
      <c r="B2568" s="64">
        <f t="shared" si="324"/>
        <v>261</v>
      </c>
      <c r="C2568" s="64">
        <f t="shared" si="325"/>
        <v>5</v>
      </c>
      <c r="D2568" s="64">
        <f t="shared" si="326"/>
        <v>257</v>
      </c>
      <c r="E2568" s="64">
        <f t="shared" si="327"/>
        <v>1281</v>
      </c>
      <c r="F2568" s="64" t="str">
        <f t="shared" si="320"/>
        <v/>
      </c>
      <c r="G2568" s="64" t="str">
        <f t="shared" si="321"/>
        <v/>
      </c>
      <c r="H2568" s="64" t="str">
        <f t="shared" si="322"/>
        <v/>
      </c>
      <c r="I2568" s="80" t="str">
        <f>IFERROR(VLOOKUP(D2568,Sheet2!A:B,2,0),"")</f>
        <v/>
      </c>
      <c r="J2568" s="64" t="str">
        <f>IFERROR(IF(I2568&lt;&gt;"",VLOOKUP(I2568,Sheet2!B:C,2,0),""),"")</f>
        <v/>
      </c>
      <c r="K2568" s="64" t="str">
        <f>IFERROR( IF(I2568&lt;&gt;"", HLOOKUP(L$2+$A2568,Sheet2!BX:NK,2,0),""),"")</f>
        <v/>
      </c>
      <c r="L2568" t="str">
        <f>IF(OR(HLOOKUP(L$2+$A2568,Sheet2!BX:NK,$B2568,0),HLOOKUP(L$2+$A2568,Sheet2!BX:NK,$B2568,0)&lt;&gt;""),HLOOKUP(L$2+$A2568,Sheet2!BX:NK,$B2568,0),"")</f>
        <v/>
      </c>
      <c r="M2568" t="str">
        <f>IF(OR(HLOOKUP(M$2+$A2568,Sheet2!BY:NL,$B2568,0),HLOOKUP(M$2+$A2568,Sheet2!BY:NL,$B2568,0)&lt;&gt;""),HLOOKUP(M$2+$A2568,Sheet2!BY:NL,$B2568,0),"")</f>
        <v/>
      </c>
      <c r="N2568" t="str">
        <f>IF(OR(HLOOKUP(N$2+$A2568,Sheet2!BZ:NM,$B2568,0),HLOOKUP(N$2+$A2568,Sheet2!BZ:NM,$B2568,0)&lt;&gt;""),HLOOKUP(N$2+$A2568,Sheet2!BZ:NM,$B2568,0),"")</f>
        <v/>
      </c>
      <c r="O2568" t="str">
        <f>IF(OR(HLOOKUP(O$2+$A2568,Sheet2!CA:NN,$B2568,0),HLOOKUP(O$2+$A2568,Sheet2!CA:NN,$B2568,0)&lt;&gt;""),HLOOKUP(O$2+$A2568,Sheet2!CA:NN,$B2568,0),"")</f>
        <v/>
      </c>
      <c r="P2568" t="str">
        <f>IF(OR(HLOOKUP(P$2+$A2568,Sheet2!CB:NO,$B2568,0),HLOOKUP(P$2+$A2568,Sheet2!CB:NO,$B2568,0)&lt;&gt;""),HLOOKUP(P$2+$A2568,Sheet2!CB:NO,$B2568,0),"")</f>
        <v/>
      </c>
      <c r="Q2568" t="str">
        <f>IF(OR(HLOOKUP(Q$2+$A2568,Sheet2!CC:NO,$B2568,0),HLOOKUP(Q$2+$A2568,Sheet2!CC:NO,$B2568,0)&lt;&gt;""),HLOOKUP(Q$2+$A2568,Sheet2!CC:NO,$B2568,0),"")</f>
        <v/>
      </c>
    </row>
    <row r="2569" spans="1:17" x14ac:dyDescent="0.25">
      <c r="A2569" s="64">
        <f t="shared" si="323"/>
        <v>30</v>
      </c>
      <c r="B2569" s="64">
        <f t="shared" si="324"/>
        <v>261</v>
      </c>
      <c r="C2569" s="64">
        <f t="shared" si="325"/>
        <v>6</v>
      </c>
      <c r="D2569" s="64">
        <f t="shared" si="326"/>
        <v>257</v>
      </c>
      <c r="E2569" s="64">
        <f t="shared" si="327"/>
        <v>1281</v>
      </c>
      <c r="F2569" s="64" t="str">
        <f t="shared" si="320"/>
        <v/>
      </c>
      <c r="G2569" s="64" t="str">
        <f t="shared" si="321"/>
        <v/>
      </c>
      <c r="H2569" s="64" t="str">
        <f t="shared" si="322"/>
        <v/>
      </c>
      <c r="I2569" s="80" t="str">
        <f>IFERROR(VLOOKUP(D2569,Sheet2!A:B,2,0),"")</f>
        <v/>
      </c>
      <c r="J2569" s="64" t="str">
        <f>IFERROR(IF(I2569&lt;&gt;"",VLOOKUP(I2569,Sheet2!B:C,2,0),""),"")</f>
        <v/>
      </c>
      <c r="K2569" s="64" t="str">
        <f>IFERROR( IF(I2569&lt;&gt;"", HLOOKUP(L$2+$A2569,Sheet2!BX:NK,2,0),""),"")</f>
        <v/>
      </c>
      <c r="L2569" t="str">
        <f>IF(OR(HLOOKUP(L$2+$A2569,Sheet2!BX:NK,$B2569,0),HLOOKUP(L$2+$A2569,Sheet2!BX:NK,$B2569,0)&lt;&gt;""),HLOOKUP(L$2+$A2569,Sheet2!BX:NK,$B2569,0),"")</f>
        <v/>
      </c>
      <c r="M2569" t="str">
        <f>IF(OR(HLOOKUP(M$2+$A2569,Sheet2!BY:NL,$B2569,0),HLOOKUP(M$2+$A2569,Sheet2!BY:NL,$B2569,0)&lt;&gt;""),HLOOKUP(M$2+$A2569,Sheet2!BY:NL,$B2569,0),"")</f>
        <v/>
      </c>
      <c r="N2569" t="str">
        <f>IF(OR(HLOOKUP(N$2+$A2569,Sheet2!BZ:NM,$B2569,0),HLOOKUP(N$2+$A2569,Sheet2!BZ:NM,$B2569,0)&lt;&gt;""),HLOOKUP(N$2+$A2569,Sheet2!BZ:NM,$B2569,0),"")</f>
        <v/>
      </c>
      <c r="O2569" t="str">
        <f>IF(OR(HLOOKUP(O$2+$A2569,Sheet2!CA:NN,$B2569,0),HLOOKUP(O$2+$A2569,Sheet2!CA:NN,$B2569,0)&lt;&gt;""),HLOOKUP(O$2+$A2569,Sheet2!CA:NN,$B2569,0),"")</f>
        <v/>
      </c>
      <c r="P2569" t="str">
        <f>IF(OR(HLOOKUP(P$2+$A2569,Sheet2!CB:NO,$B2569,0),HLOOKUP(P$2+$A2569,Sheet2!CB:NO,$B2569,0)&lt;&gt;""),HLOOKUP(P$2+$A2569,Sheet2!CB:NO,$B2569,0),"")</f>
        <v/>
      </c>
      <c r="Q2569" t="str">
        <f>IF(OR(HLOOKUP(Q$2+$A2569,Sheet2!CC:NO,$B2569,0),HLOOKUP(Q$2+$A2569,Sheet2!CC:NO,$B2569,0)&lt;&gt;""),HLOOKUP(Q$2+$A2569,Sheet2!CC:NO,$B2569,0),"")</f>
        <v/>
      </c>
    </row>
    <row r="2570" spans="1:17" x14ac:dyDescent="0.25">
      <c r="A2570" s="64">
        <f t="shared" si="323"/>
        <v>36</v>
      </c>
      <c r="B2570" s="64">
        <f t="shared" si="324"/>
        <v>261</v>
      </c>
      <c r="C2570" s="64">
        <f t="shared" si="325"/>
        <v>7</v>
      </c>
      <c r="D2570" s="64">
        <f t="shared" si="326"/>
        <v>257</v>
      </c>
      <c r="E2570" s="64">
        <f t="shared" si="327"/>
        <v>1281</v>
      </c>
      <c r="F2570" s="64" t="str">
        <f t="shared" si="320"/>
        <v/>
      </c>
      <c r="G2570" s="64" t="str">
        <f t="shared" si="321"/>
        <v/>
      </c>
      <c r="H2570" s="64" t="str">
        <f t="shared" si="322"/>
        <v/>
      </c>
      <c r="I2570" s="80" t="str">
        <f>IFERROR(VLOOKUP(D2570,Sheet2!A:B,2,0),"")</f>
        <v/>
      </c>
      <c r="J2570" s="64" t="str">
        <f>IFERROR(IF(I2570&lt;&gt;"",VLOOKUP(I2570,Sheet2!B:C,2,0),""),"")</f>
        <v/>
      </c>
      <c r="K2570" s="64" t="str">
        <f>IFERROR( IF(I2570&lt;&gt;"", HLOOKUP(L$2+$A2570,Sheet2!BX:NK,2,0),""),"")</f>
        <v/>
      </c>
      <c r="L2570" t="str">
        <f>IF(OR(HLOOKUP(L$2+$A2570,Sheet2!BX:NK,$B2570,0),HLOOKUP(L$2+$A2570,Sheet2!BX:NK,$B2570,0)&lt;&gt;""),HLOOKUP(L$2+$A2570,Sheet2!BX:NK,$B2570,0),"")</f>
        <v/>
      </c>
      <c r="M2570" t="str">
        <f>IF(OR(HLOOKUP(M$2+$A2570,Sheet2!BY:NL,$B2570,0),HLOOKUP(M$2+$A2570,Sheet2!BY:NL,$B2570,0)&lt;&gt;""),HLOOKUP(M$2+$A2570,Sheet2!BY:NL,$B2570,0),"")</f>
        <v/>
      </c>
      <c r="N2570" t="str">
        <f>IF(OR(HLOOKUP(N$2+$A2570,Sheet2!BZ:NM,$B2570,0),HLOOKUP(N$2+$A2570,Sheet2!BZ:NM,$B2570,0)&lt;&gt;""),HLOOKUP(N$2+$A2570,Sheet2!BZ:NM,$B2570,0),"")</f>
        <v/>
      </c>
      <c r="O2570" t="str">
        <f>IF(OR(HLOOKUP(O$2+$A2570,Sheet2!CA:NN,$B2570,0),HLOOKUP(O$2+$A2570,Sheet2!CA:NN,$B2570,0)&lt;&gt;""),HLOOKUP(O$2+$A2570,Sheet2!CA:NN,$B2570,0),"")</f>
        <v/>
      </c>
      <c r="P2570" t="str">
        <f>IF(OR(HLOOKUP(P$2+$A2570,Sheet2!CB:NO,$B2570,0),HLOOKUP(P$2+$A2570,Sheet2!CB:NO,$B2570,0)&lt;&gt;""),HLOOKUP(P$2+$A2570,Sheet2!CB:NO,$B2570,0),"")</f>
        <v/>
      </c>
      <c r="Q2570" t="str">
        <f>IF(OR(HLOOKUP(Q$2+$A2570,Sheet2!CC:NO,$B2570,0),HLOOKUP(Q$2+$A2570,Sheet2!CC:NO,$B2570,0)&lt;&gt;""),HLOOKUP(Q$2+$A2570,Sheet2!CC:NO,$B2570,0),"")</f>
        <v/>
      </c>
    </row>
    <row r="2571" spans="1:17" x14ac:dyDescent="0.25">
      <c r="A2571" s="64">
        <f t="shared" si="323"/>
        <v>42</v>
      </c>
      <c r="B2571" s="64">
        <f t="shared" si="324"/>
        <v>261</v>
      </c>
      <c r="C2571" s="64">
        <f t="shared" si="325"/>
        <v>8</v>
      </c>
      <c r="D2571" s="64">
        <f t="shared" si="326"/>
        <v>257</v>
      </c>
      <c r="E2571" s="64">
        <f t="shared" si="327"/>
        <v>1281</v>
      </c>
      <c r="F2571" s="64" t="str">
        <f t="shared" si="320"/>
        <v/>
      </c>
      <c r="G2571" s="64" t="str">
        <f t="shared" si="321"/>
        <v/>
      </c>
      <c r="H2571" s="64" t="str">
        <f t="shared" si="322"/>
        <v/>
      </c>
      <c r="I2571" s="80" t="str">
        <f>IFERROR(VLOOKUP(D2571,Sheet2!A:B,2,0),"")</f>
        <v/>
      </c>
      <c r="J2571" s="64" t="str">
        <f>IFERROR(IF(I2571&lt;&gt;"",VLOOKUP(I2571,Sheet2!B:C,2,0),""),"")</f>
        <v/>
      </c>
      <c r="K2571" s="64" t="str">
        <f>IFERROR( IF(I2571&lt;&gt;"", HLOOKUP(L$2+$A2571,Sheet2!BX:NK,2,0),""),"")</f>
        <v/>
      </c>
      <c r="L2571" t="str">
        <f>IF(OR(HLOOKUP(L$2+$A2571,Sheet2!BX:NK,$B2571,0),HLOOKUP(L$2+$A2571,Sheet2!BX:NK,$B2571,0)&lt;&gt;""),HLOOKUP(L$2+$A2571,Sheet2!BX:NK,$B2571,0),"")</f>
        <v/>
      </c>
      <c r="M2571" t="str">
        <f>IF(OR(HLOOKUP(M$2+$A2571,Sheet2!BY:NL,$B2571,0),HLOOKUP(M$2+$A2571,Sheet2!BY:NL,$B2571,0)&lt;&gt;""),HLOOKUP(M$2+$A2571,Sheet2!BY:NL,$B2571,0),"")</f>
        <v/>
      </c>
      <c r="N2571" t="str">
        <f>IF(OR(HLOOKUP(N$2+$A2571,Sheet2!BZ:NM,$B2571,0),HLOOKUP(N$2+$A2571,Sheet2!BZ:NM,$B2571,0)&lt;&gt;""),HLOOKUP(N$2+$A2571,Sheet2!BZ:NM,$B2571,0),"")</f>
        <v/>
      </c>
      <c r="O2571" t="str">
        <f>IF(OR(HLOOKUP(O$2+$A2571,Sheet2!CA:NN,$B2571,0),HLOOKUP(O$2+$A2571,Sheet2!CA:NN,$B2571,0)&lt;&gt;""),HLOOKUP(O$2+$A2571,Sheet2!CA:NN,$B2571,0),"")</f>
        <v/>
      </c>
      <c r="P2571" t="str">
        <f>IF(OR(HLOOKUP(P$2+$A2571,Sheet2!CB:NO,$B2571,0),HLOOKUP(P$2+$A2571,Sheet2!CB:NO,$B2571,0)&lt;&gt;""),HLOOKUP(P$2+$A2571,Sheet2!CB:NO,$B2571,0),"")</f>
        <v/>
      </c>
      <c r="Q2571" t="str">
        <f>IF(OR(HLOOKUP(Q$2+$A2571,Sheet2!CC:NO,$B2571,0),HLOOKUP(Q$2+$A2571,Sheet2!CC:NO,$B2571,0)&lt;&gt;""),HLOOKUP(Q$2+$A2571,Sheet2!CC:NO,$B2571,0),"")</f>
        <v/>
      </c>
    </row>
    <row r="2572" spans="1:17" x14ac:dyDescent="0.25">
      <c r="A2572" s="64">
        <f t="shared" si="323"/>
        <v>48</v>
      </c>
      <c r="B2572" s="64">
        <f t="shared" si="324"/>
        <v>261</v>
      </c>
      <c r="C2572" s="64">
        <f t="shared" si="325"/>
        <v>9</v>
      </c>
      <c r="D2572" s="64">
        <f t="shared" si="326"/>
        <v>257</v>
      </c>
      <c r="E2572" s="64">
        <f t="shared" si="327"/>
        <v>1281</v>
      </c>
      <c r="F2572" s="64" t="str">
        <f t="shared" si="320"/>
        <v/>
      </c>
      <c r="G2572" s="64" t="str">
        <f t="shared" si="321"/>
        <v/>
      </c>
      <c r="H2572" s="64" t="str">
        <f t="shared" si="322"/>
        <v/>
      </c>
      <c r="I2572" s="80" t="str">
        <f>IFERROR(VLOOKUP(D2572,Sheet2!A:B,2,0),"")</f>
        <v/>
      </c>
      <c r="J2572" s="64" t="str">
        <f>IFERROR(IF(I2572&lt;&gt;"",VLOOKUP(I2572,Sheet2!B:C,2,0),""),"")</f>
        <v/>
      </c>
      <c r="K2572" s="64" t="str">
        <f>IFERROR( IF(I2572&lt;&gt;"", HLOOKUP(L$2+$A2572,Sheet2!BX:NK,2,0),""),"")</f>
        <v/>
      </c>
      <c r="L2572" t="str">
        <f>IF(OR(HLOOKUP(L$2+$A2572,Sheet2!BX:NK,$B2572,0),HLOOKUP(L$2+$A2572,Sheet2!BX:NK,$B2572,0)&lt;&gt;""),HLOOKUP(L$2+$A2572,Sheet2!BX:NK,$B2572,0),"")</f>
        <v/>
      </c>
      <c r="M2572" t="str">
        <f>IF(OR(HLOOKUP(M$2+$A2572,Sheet2!BY:NL,$B2572,0),HLOOKUP(M$2+$A2572,Sheet2!BY:NL,$B2572,0)&lt;&gt;""),HLOOKUP(M$2+$A2572,Sheet2!BY:NL,$B2572,0),"")</f>
        <v/>
      </c>
      <c r="N2572" t="str">
        <f>IF(OR(HLOOKUP(N$2+$A2572,Sheet2!BZ:NM,$B2572,0),HLOOKUP(N$2+$A2572,Sheet2!BZ:NM,$B2572,0)&lt;&gt;""),HLOOKUP(N$2+$A2572,Sheet2!BZ:NM,$B2572,0),"")</f>
        <v/>
      </c>
      <c r="O2572" t="str">
        <f>IF(OR(HLOOKUP(O$2+$A2572,Sheet2!CA:NN,$B2572,0),HLOOKUP(O$2+$A2572,Sheet2!CA:NN,$B2572,0)&lt;&gt;""),HLOOKUP(O$2+$A2572,Sheet2!CA:NN,$B2572,0),"")</f>
        <v/>
      </c>
      <c r="P2572" t="str">
        <f>IF(OR(HLOOKUP(P$2+$A2572,Sheet2!CB:NO,$B2572,0),HLOOKUP(P$2+$A2572,Sheet2!CB:NO,$B2572,0)&lt;&gt;""),HLOOKUP(P$2+$A2572,Sheet2!CB:NO,$B2572,0),"")</f>
        <v/>
      </c>
      <c r="Q2572" t="str">
        <f>IF(OR(HLOOKUP(Q$2+$A2572,Sheet2!CC:NO,$B2572,0),HLOOKUP(Q$2+$A2572,Sheet2!CC:NO,$B2572,0)&lt;&gt;""),HLOOKUP(Q$2+$A2572,Sheet2!CC:NO,$B2572,0),"")</f>
        <v/>
      </c>
    </row>
    <row r="2573" spans="1:17" x14ac:dyDescent="0.25">
      <c r="A2573" s="64">
        <f t="shared" si="323"/>
        <v>54</v>
      </c>
      <c r="B2573" s="64">
        <f t="shared" si="324"/>
        <v>261</v>
      </c>
      <c r="C2573" s="64">
        <f t="shared" si="325"/>
        <v>10</v>
      </c>
      <c r="D2573" s="64">
        <f t="shared" si="326"/>
        <v>257</v>
      </c>
      <c r="E2573" s="64">
        <f t="shared" si="327"/>
        <v>1281</v>
      </c>
      <c r="F2573" s="64" t="str">
        <f t="shared" si="320"/>
        <v/>
      </c>
      <c r="G2573" s="64" t="str">
        <f t="shared" si="321"/>
        <v/>
      </c>
      <c r="H2573" s="64" t="str">
        <f t="shared" si="322"/>
        <v/>
      </c>
      <c r="I2573" s="80" t="str">
        <f>IFERROR(VLOOKUP(D2573,Sheet2!A:B,2,0),"")</f>
        <v/>
      </c>
      <c r="J2573" s="64" t="str">
        <f>IFERROR(IF(I2573&lt;&gt;"",VLOOKUP(I2573,Sheet2!B:C,2,0),""),"")</f>
        <v/>
      </c>
      <c r="K2573" s="64" t="str">
        <f>IFERROR( IF(I2573&lt;&gt;"", HLOOKUP(L$2+$A2573,Sheet2!BX:NK,2,0),""),"")</f>
        <v/>
      </c>
      <c r="L2573" t="str">
        <f>IF(OR(HLOOKUP(L$2+$A2573,Sheet2!BX:NK,$B2573,0),HLOOKUP(L$2+$A2573,Sheet2!BX:NK,$B2573,0)&lt;&gt;""),HLOOKUP(L$2+$A2573,Sheet2!BX:NK,$B2573,0),"")</f>
        <v/>
      </c>
      <c r="M2573" t="str">
        <f>IF(OR(HLOOKUP(M$2+$A2573,Sheet2!BY:NL,$B2573,0),HLOOKUP(M$2+$A2573,Sheet2!BY:NL,$B2573,0)&lt;&gt;""),HLOOKUP(M$2+$A2573,Sheet2!BY:NL,$B2573,0),"")</f>
        <v/>
      </c>
      <c r="N2573" t="str">
        <f>IF(OR(HLOOKUP(N$2+$A2573,Sheet2!BZ:NM,$B2573,0),HLOOKUP(N$2+$A2573,Sheet2!BZ:NM,$B2573,0)&lt;&gt;""),HLOOKUP(N$2+$A2573,Sheet2!BZ:NM,$B2573,0),"")</f>
        <v/>
      </c>
      <c r="O2573" t="str">
        <f>IF(OR(HLOOKUP(O$2+$A2573,Sheet2!CA:NN,$B2573,0),HLOOKUP(O$2+$A2573,Sheet2!CA:NN,$B2573,0)&lt;&gt;""),HLOOKUP(O$2+$A2573,Sheet2!CA:NN,$B2573,0),"")</f>
        <v/>
      </c>
      <c r="P2573" t="str">
        <f>IF(OR(HLOOKUP(P$2+$A2573,Sheet2!CB:NO,$B2573,0),HLOOKUP(P$2+$A2573,Sheet2!CB:NO,$B2573,0)&lt;&gt;""),HLOOKUP(P$2+$A2573,Sheet2!CB:NO,$B2573,0),"")</f>
        <v/>
      </c>
      <c r="Q2573" t="str">
        <f>IF(OR(HLOOKUP(Q$2+$A2573,Sheet2!CC:NO,$B2573,0),HLOOKUP(Q$2+$A2573,Sheet2!CC:NO,$B2573,0)&lt;&gt;""),HLOOKUP(Q$2+$A2573,Sheet2!CC:NO,$B2573,0),"")</f>
        <v/>
      </c>
    </row>
    <row r="2574" spans="1:17" x14ac:dyDescent="0.25">
      <c r="A2574" s="64">
        <f t="shared" si="323"/>
        <v>0</v>
      </c>
      <c r="B2574" s="64">
        <f t="shared" si="324"/>
        <v>262</v>
      </c>
      <c r="C2574" s="64">
        <f t="shared" si="325"/>
        <v>1</v>
      </c>
      <c r="D2574" s="64">
        <f t="shared" si="326"/>
        <v>258</v>
      </c>
      <c r="E2574" s="64">
        <f t="shared" si="327"/>
        <v>1286</v>
      </c>
      <c r="F2574" s="64" t="str">
        <f t="shared" si="320"/>
        <v/>
      </c>
      <c r="G2574" s="64" t="str">
        <f t="shared" si="321"/>
        <v/>
      </c>
      <c r="H2574" s="64" t="str">
        <f t="shared" si="322"/>
        <v/>
      </c>
      <c r="I2574" s="80" t="str">
        <f>IFERROR(VLOOKUP(D2574,Sheet2!A:B,2,0),"")</f>
        <v/>
      </c>
      <c r="J2574" s="64" t="str">
        <f>IFERROR(IF(I2574&lt;&gt;"",VLOOKUP(I2574,Sheet2!B:C,2,0),""),"")</f>
        <v/>
      </c>
      <c r="K2574" s="64" t="str">
        <f>IFERROR( IF(I2574&lt;&gt;"", HLOOKUP(L$2+$A2574,Sheet2!BX:NK,2,0),""),"")</f>
        <v/>
      </c>
      <c r="L2574" t="str">
        <f>IF(OR(HLOOKUP(L$2+$A2574,Sheet2!BX:NK,$B2574,0),HLOOKUP(L$2+$A2574,Sheet2!BX:NK,$B2574,0)&lt;&gt;""),HLOOKUP(L$2+$A2574,Sheet2!BX:NK,$B2574,0),"")</f>
        <v/>
      </c>
      <c r="M2574" t="str">
        <f>IF(OR(HLOOKUP(M$2+$A2574,Sheet2!BY:NL,$B2574,0),HLOOKUP(M$2+$A2574,Sheet2!BY:NL,$B2574,0)&lt;&gt;""),HLOOKUP(M$2+$A2574,Sheet2!BY:NL,$B2574,0),"")</f>
        <v/>
      </c>
      <c r="N2574" t="str">
        <f>IF(OR(HLOOKUP(N$2+$A2574,Sheet2!BZ:NM,$B2574,0),HLOOKUP(N$2+$A2574,Sheet2!BZ:NM,$B2574,0)&lt;&gt;""),HLOOKUP(N$2+$A2574,Sheet2!BZ:NM,$B2574,0),"")</f>
        <v/>
      </c>
      <c r="O2574" t="str">
        <f>IF(OR(HLOOKUP(O$2+$A2574,Sheet2!CA:NN,$B2574,0),HLOOKUP(O$2+$A2574,Sheet2!CA:NN,$B2574,0)&lt;&gt;""),HLOOKUP(O$2+$A2574,Sheet2!CA:NN,$B2574,0),"")</f>
        <v/>
      </c>
      <c r="P2574" t="str">
        <f>IF(OR(HLOOKUP(P$2+$A2574,Sheet2!CB:NO,$B2574,0),HLOOKUP(P$2+$A2574,Sheet2!CB:NO,$B2574,0)&lt;&gt;""),HLOOKUP(P$2+$A2574,Sheet2!CB:NO,$B2574,0),"")</f>
        <v/>
      </c>
      <c r="Q2574" t="str">
        <f>IF(OR(HLOOKUP(Q$2+$A2574,Sheet2!CC:NO,$B2574,0),HLOOKUP(Q$2+$A2574,Sheet2!CC:NO,$B2574,0)&lt;&gt;""),HLOOKUP(Q$2+$A2574,Sheet2!CC:NO,$B2574,0),"")</f>
        <v/>
      </c>
    </row>
    <row r="2575" spans="1:17" x14ac:dyDescent="0.25">
      <c r="A2575" s="64">
        <f t="shared" si="323"/>
        <v>6</v>
      </c>
      <c r="B2575" s="64">
        <f t="shared" si="324"/>
        <v>262</v>
      </c>
      <c r="C2575" s="64">
        <f t="shared" si="325"/>
        <v>2</v>
      </c>
      <c r="D2575" s="64">
        <f t="shared" si="326"/>
        <v>258</v>
      </c>
      <c r="E2575" s="64">
        <f t="shared" si="327"/>
        <v>1286</v>
      </c>
      <c r="F2575" s="64" t="str">
        <f t="shared" si="320"/>
        <v/>
      </c>
      <c r="G2575" s="64" t="str">
        <f t="shared" si="321"/>
        <v/>
      </c>
      <c r="H2575" s="64" t="str">
        <f t="shared" si="322"/>
        <v/>
      </c>
      <c r="I2575" s="80" t="str">
        <f>IFERROR(VLOOKUP(D2575,Sheet2!A:B,2,0),"")</f>
        <v/>
      </c>
      <c r="J2575" s="64" t="str">
        <f>IFERROR(IF(I2575&lt;&gt;"",VLOOKUP(I2575,Sheet2!B:C,2,0),""),"")</f>
        <v/>
      </c>
      <c r="K2575" s="64" t="str">
        <f>IFERROR( IF(I2575&lt;&gt;"", HLOOKUP(L$2+$A2575,Sheet2!BX:NK,2,0),""),"")</f>
        <v/>
      </c>
      <c r="L2575" t="str">
        <f>IF(OR(HLOOKUP(L$2+$A2575,Sheet2!BX:NK,$B2575,0),HLOOKUP(L$2+$A2575,Sheet2!BX:NK,$B2575,0)&lt;&gt;""),HLOOKUP(L$2+$A2575,Sheet2!BX:NK,$B2575,0),"")</f>
        <v/>
      </c>
      <c r="M2575" t="str">
        <f>IF(OR(HLOOKUP(M$2+$A2575,Sheet2!BY:NL,$B2575,0),HLOOKUP(M$2+$A2575,Sheet2!BY:NL,$B2575,0)&lt;&gt;""),HLOOKUP(M$2+$A2575,Sheet2!BY:NL,$B2575,0),"")</f>
        <v/>
      </c>
      <c r="N2575" t="str">
        <f>IF(OR(HLOOKUP(N$2+$A2575,Sheet2!BZ:NM,$B2575,0),HLOOKUP(N$2+$A2575,Sheet2!BZ:NM,$B2575,0)&lt;&gt;""),HLOOKUP(N$2+$A2575,Sheet2!BZ:NM,$B2575,0),"")</f>
        <v/>
      </c>
      <c r="O2575" t="str">
        <f>IF(OR(HLOOKUP(O$2+$A2575,Sheet2!CA:NN,$B2575,0),HLOOKUP(O$2+$A2575,Sheet2!CA:NN,$B2575,0)&lt;&gt;""),HLOOKUP(O$2+$A2575,Sheet2!CA:NN,$B2575,0),"")</f>
        <v/>
      </c>
      <c r="P2575" t="str">
        <f>IF(OR(HLOOKUP(P$2+$A2575,Sheet2!CB:NO,$B2575,0),HLOOKUP(P$2+$A2575,Sheet2!CB:NO,$B2575,0)&lt;&gt;""),HLOOKUP(P$2+$A2575,Sheet2!CB:NO,$B2575,0),"")</f>
        <v/>
      </c>
      <c r="Q2575" t="str">
        <f>IF(OR(HLOOKUP(Q$2+$A2575,Sheet2!CC:NO,$B2575,0),HLOOKUP(Q$2+$A2575,Sheet2!CC:NO,$B2575,0)&lt;&gt;""),HLOOKUP(Q$2+$A2575,Sheet2!CC:NO,$B2575,0),"")</f>
        <v/>
      </c>
    </row>
    <row r="2576" spans="1:17" x14ac:dyDescent="0.25">
      <c r="A2576" s="64">
        <f t="shared" si="323"/>
        <v>12</v>
      </c>
      <c r="B2576" s="64">
        <f t="shared" si="324"/>
        <v>262</v>
      </c>
      <c r="C2576" s="64">
        <f t="shared" si="325"/>
        <v>3</v>
      </c>
      <c r="D2576" s="64">
        <f t="shared" si="326"/>
        <v>258</v>
      </c>
      <c r="E2576" s="64">
        <f t="shared" si="327"/>
        <v>1286</v>
      </c>
      <c r="F2576" s="64" t="str">
        <f t="shared" si="320"/>
        <v/>
      </c>
      <c r="G2576" s="64" t="str">
        <f t="shared" si="321"/>
        <v/>
      </c>
      <c r="H2576" s="64" t="str">
        <f t="shared" si="322"/>
        <v/>
      </c>
      <c r="I2576" s="80" t="str">
        <f>IFERROR(VLOOKUP(D2576,Sheet2!A:B,2,0),"")</f>
        <v/>
      </c>
      <c r="J2576" s="64" t="str">
        <f>IFERROR(IF(I2576&lt;&gt;"",VLOOKUP(I2576,Sheet2!B:C,2,0),""),"")</f>
        <v/>
      </c>
      <c r="K2576" s="64" t="str">
        <f>IFERROR( IF(I2576&lt;&gt;"", HLOOKUP(L$2+$A2576,Sheet2!BX:NK,2,0),""),"")</f>
        <v/>
      </c>
      <c r="L2576" t="str">
        <f>IF(OR(HLOOKUP(L$2+$A2576,Sheet2!BX:NK,$B2576,0),HLOOKUP(L$2+$A2576,Sheet2!BX:NK,$B2576,0)&lt;&gt;""),HLOOKUP(L$2+$A2576,Sheet2!BX:NK,$B2576,0),"")</f>
        <v/>
      </c>
      <c r="M2576" t="str">
        <f>IF(OR(HLOOKUP(M$2+$A2576,Sheet2!BY:NL,$B2576,0),HLOOKUP(M$2+$A2576,Sheet2!BY:NL,$B2576,0)&lt;&gt;""),HLOOKUP(M$2+$A2576,Sheet2!BY:NL,$B2576,0),"")</f>
        <v/>
      </c>
      <c r="N2576" t="str">
        <f>IF(OR(HLOOKUP(N$2+$A2576,Sheet2!BZ:NM,$B2576,0),HLOOKUP(N$2+$A2576,Sheet2!BZ:NM,$B2576,0)&lt;&gt;""),HLOOKUP(N$2+$A2576,Sheet2!BZ:NM,$B2576,0),"")</f>
        <v/>
      </c>
      <c r="O2576" t="str">
        <f>IF(OR(HLOOKUP(O$2+$A2576,Sheet2!CA:NN,$B2576,0),HLOOKUP(O$2+$A2576,Sheet2!CA:NN,$B2576,0)&lt;&gt;""),HLOOKUP(O$2+$A2576,Sheet2!CA:NN,$B2576,0),"")</f>
        <v/>
      </c>
      <c r="P2576" t="str">
        <f>IF(OR(HLOOKUP(P$2+$A2576,Sheet2!CB:NO,$B2576,0),HLOOKUP(P$2+$A2576,Sheet2!CB:NO,$B2576,0)&lt;&gt;""),HLOOKUP(P$2+$A2576,Sheet2!CB:NO,$B2576,0),"")</f>
        <v/>
      </c>
      <c r="Q2576" t="str">
        <f>IF(OR(HLOOKUP(Q$2+$A2576,Sheet2!CC:NO,$B2576,0),HLOOKUP(Q$2+$A2576,Sheet2!CC:NO,$B2576,0)&lt;&gt;""),HLOOKUP(Q$2+$A2576,Sheet2!CC:NO,$B2576,0),"")</f>
        <v/>
      </c>
    </row>
    <row r="2577" spans="1:17" x14ac:dyDescent="0.25">
      <c r="A2577" s="64">
        <f t="shared" si="323"/>
        <v>18</v>
      </c>
      <c r="B2577" s="64">
        <f t="shared" si="324"/>
        <v>262</v>
      </c>
      <c r="C2577" s="64">
        <f t="shared" si="325"/>
        <v>4</v>
      </c>
      <c r="D2577" s="64">
        <f t="shared" si="326"/>
        <v>258</v>
      </c>
      <c r="E2577" s="64">
        <f t="shared" si="327"/>
        <v>1286</v>
      </c>
      <c r="F2577" s="64" t="str">
        <f t="shared" si="320"/>
        <v/>
      </c>
      <c r="G2577" s="64" t="str">
        <f t="shared" si="321"/>
        <v/>
      </c>
      <c r="H2577" s="64" t="str">
        <f t="shared" si="322"/>
        <v/>
      </c>
      <c r="I2577" s="80" t="str">
        <f>IFERROR(VLOOKUP(D2577,Sheet2!A:B,2,0),"")</f>
        <v/>
      </c>
      <c r="J2577" s="64" t="str">
        <f>IFERROR(IF(I2577&lt;&gt;"",VLOOKUP(I2577,Sheet2!B:C,2,0),""),"")</f>
        <v/>
      </c>
      <c r="K2577" s="64" t="str">
        <f>IFERROR( IF(I2577&lt;&gt;"", HLOOKUP(L$2+$A2577,Sheet2!BX:NK,2,0),""),"")</f>
        <v/>
      </c>
      <c r="L2577" t="str">
        <f>IF(OR(HLOOKUP(L$2+$A2577,Sheet2!BX:NK,$B2577,0),HLOOKUP(L$2+$A2577,Sheet2!BX:NK,$B2577,0)&lt;&gt;""),HLOOKUP(L$2+$A2577,Sheet2!BX:NK,$B2577,0),"")</f>
        <v/>
      </c>
      <c r="M2577" t="str">
        <f>IF(OR(HLOOKUP(M$2+$A2577,Sheet2!BY:NL,$B2577,0),HLOOKUP(M$2+$A2577,Sheet2!BY:NL,$B2577,0)&lt;&gt;""),HLOOKUP(M$2+$A2577,Sheet2!BY:NL,$B2577,0),"")</f>
        <v/>
      </c>
      <c r="N2577" t="str">
        <f>IF(OR(HLOOKUP(N$2+$A2577,Sheet2!BZ:NM,$B2577,0),HLOOKUP(N$2+$A2577,Sheet2!BZ:NM,$B2577,0)&lt;&gt;""),HLOOKUP(N$2+$A2577,Sheet2!BZ:NM,$B2577,0),"")</f>
        <v/>
      </c>
      <c r="O2577" t="str">
        <f>IF(OR(HLOOKUP(O$2+$A2577,Sheet2!CA:NN,$B2577,0),HLOOKUP(O$2+$A2577,Sheet2!CA:NN,$B2577,0)&lt;&gt;""),HLOOKUP(O$2+$A2577,Sheet2!CA:NN,$B2577,0),"")</f>
        <v/>
      </c>
      <c r="P2577" t="str">
        <f>IF(OR(HLOOKUP(P$2+$A2577,Sheet2!CB:NO,$B2577,0),HLOOKUP(P$2+$A2577,Sheet2!CB:NO,$B2577,0)&lt;&gt;""),HLOOKUP(P$2+$A2577,Sheet2!CB:NO,$B2577,0),"")</f>
        <v/>
      </c>
      <c r="Q2577" t="str">
        <f>IF(OR(HLOOKUP(Q$2+$A2577,Sheet2!CC:NO,$B2577,0),HLOOKUP(Q$2+$A2577,Sheet2!CC:NO,$B2577,0)&lt;&gt;""),HLOOKUP(Q$2+$A2577,Sheet2!CC:NO,$B2577,0),"")</f>
        <v/>
      </c>
    </row>
    <row r="2578" spans="1:17" x14ac:dyDescent="0.25">
      <c r="A2578" s="64">
        <f t="shared" si="323"/>
        <v>24</v>
      </c>
      <c r="B2578" s="64">
        <f t="shared" si="324"/>
        <v>262</v>
      </c>
      <c r="C2578" s="64">
        <f t="shared" si="325"/>
        <v>5</v>
      </c>
      <c r="D2578" s="64">
        <f t="shared" si="326"/>
        <v>258</v>
      </c>
      <c r="E2578" s="64">
        <f t="shared" si="327"/>
        <v>1286</v>
      </c>
      <c r="F2578" s="64" t="str">
        <f t="shared" si="320"/>
        <v/>
      </c>
      <c r="G2578" s="64" t="str">
        <f t="shared" si="321"/>
        <v/>
      </c>
      <c r="H2578" s="64" t="str">
        <f t="shared" si="322"/>
        <v/>
      </c>
      <c r="I2578" s="80" t="str">
        <f>IFERROR(VLOOKUP(D2578,Sheet2!A:B,2,0),"")</f>
        <v/>
      </c>
      <c r="J2578" s="64" t="str">
        <f>IFERROR(IF(I2578&lt;&gt;"",VLOOKUP(I2578,Sheet2!B:C,2,0),""),"")</f>
        <v/>
      </c>
      <c r="K2578" s="64" t="str">
        <f>IFERROR( IF(I2578&lt;&gt;"", HLOOKUP(L$2+$A2578,Sheet2!BX:NK,2,0),""),"")</f>
        <v/>
      </c>
      <c r="L2578" t="str">
        <f>IF(OR(HLOOKUP(L$2+$A2578,Sheet2!BX:NK,$B2578,0),HLOOKUP(L$2+$A2578,Sheet2!BX:NK,$B2578,0)&lt;&gt;""),HLOOKUP(L$2+$A2578,Sheet2!BX:NK,$B2578,0),"")</f>
        <v/>
      </c>
      <c r="M2578" t="str">
        <f>IF(OR(HLOOKUP(M$2+$A2578,Sheet2!BY:NL,$B2578,0),HLOOKUP(M$2+$A2578,Sheet2!BY:NL,$B2578,0)&lt;&gt;""),HLOOKUP(M$2+$A2578,Sheet2!BY:NL,$B2578,0),"")</f>
        <v/>
      </c>
      <c r="N2578" t="str">
        <f>IF(OR(HLOOKUP(N$2+$A2578,Sheet2!BZ:NM,$B2578,0),HLOOKUP(N$2+$A2578,Sheet2!BZ:NM,$B2578,0)&lt;&gt;""),HLOOKUP(N$2+$A2578,Sheet2!BZ:NM,$B2578,0),"")</f>
        <v/>
      </c>
      <c r="O2578" t="str">
        <f>IF(OR(HLOOKUP(O$2+$A2578,Sheet2!CA:NN,$B2578,0),HLOOKUP(O$2+$A2578,Sheet2!CA:NN,$B2578,0)&lt;&gt;""),HLOOKUP(O$2+$A2578,Sheet2!CA:NN,$B2578,0),"")</f>
        <v/>
      </c>
      <c r="P2578" t="str">
        <f>IF(OR(HLOOKUP(P$2+$A2578,Sheet2!CB:NO,$B2578,0),HLOOKUP(P$2+$A2578,Sheet2!CB:NO,$B2578,0)&lt;&gt;""),HLOOKUP(P$2+$A2578,Sheet2!CB:NO,$B2578,0),"")</f>
        <v/>
      </c>
      <c r="Q2578" t="str">
        <f>IF(OR(HLOOKUP(Q$2+$A2578,Sheet2!CC:NO,$B2578,0),HLOOKUP(Q$2+$A2578,Sheet2!CC:NO,$B2578,0)&lt;&gt;""),HLOOKUP(Q$2+$A2578,Sheet2!CC:NO,$B2578,0),"")</f>
        <v/>
      </c>
    </row>
    <row r="2579" spans="1:17" x14ac:dyDescent="0.25">
      <c r="A2579" s="64">
        <f t="shared" si="323"/>
        <v>30</v>
      </c>
      <c r="B2579" s="64">
        <f t="shared" si="324"/>
        <v>262</v>
      </c>
      <c r="C2579" s="64">
        <f t="shared" si="325"/>
        <v>6</v>
      </c>
      <c r="D2579" s="64">
        <f t="shared" si="326"/>
        <v>258</v>
      </c>
      <c r="E2579" s="64">
        <f t="shared" si="327"/>
        <v>1286</v>
      </c>
      <c r="F2579" s="64" t="str">
        <f t="shared" si="320"/>
        <v/>
      </c>
      <c r="G2579" s="64" t="str">
        <f t="shared" si="321"/>
        <v/>
      </c>
      <c r="H2579" s="64" t="str">
        <f t="shared" si="322"/>
        <v/>
      </c>
      <c r="I2579" s="80" t="str">
        <f>IFERROR(VLOOKUP(D2579,Sheet2!A:B,2,0),"")</f>
        <v/>
      </c>
      <c r="J2579" s="64" t="str">
        <f>IFERROR(IF(I2579&lt;&gt;"",VLOOKUP(I2579,Sheet2!B:C,2,0),""),"")</f>
        <v/>
      </c>
      <c r="K2579" s="64" t="str">
        <f>IFERROR( IF(I2579&lt;&gt;"", HLOOKUP(L$2+$A2579,Sheet2!BX:NK,2,0),""),"")</f>
        <v/>
      </c>
      <c r="L2579" t="str">
        <f>IF(OR(HLOOKUP(L$2+$A2579,Sheet2!BX:NK,$B2579,0),HLOOKUP(L$2+$A2579,Sheet2!BX:NK,$B2579,0)&lt;&gt;""),HLOOKUP(L$2+$A2579,Sheet2!BX:NK,$B2579,0),"")</f>
        <v/>
      </c>
      <c r="M2579" t="str">
        <f>IF(OR(HLOOKUP(M$2+$A2579,Sheet2!BY:NL,$B2579,0),HLOOKUP(M$2+$A2579,Sheet2!BY:NL,$B2579,0)&lt;&gt;""),HLOOKUP(M$2+$A2579,Sheet2!BY:NL,$B2579,0),"")</f>
        <v/>
      </c>
      <c r="N2579" t="str">
        <f>IF(OR(HLOOKUP(N$2+$A2579,Sheet2!BZ:NM,$B2579,0),HLOOKUP(N$2+$A2579,Sheet2!BZ:NM,$B2579,0)&lt;&gt;""),HLOOKUP(N$2+$A2579,Sheet2!BZ:NM,$B2579,0),"")</f>
        <v/>
      </c>
      <c r="O2579" t="str">
        <f>IF(OR(HLOOKUP(O$2+$A2579,Sheet2!CA:NN,$B2579,0),HLOOKUP(O$2+$A2579,Sheet2!CA:NN,$B2579,0)&lt;&gt;""),HLOOKUP(O$2+$A2579,Sheet2!CA:NN,$B2579,0),"")</f>
        <v/>
      </c>
      <c r="P2579" t="str">
        <f>IF(OR(HLOOKUP(P$2+$A2579,Sheet2!CB:NO,$B2579,0),HLOOKUP(P$2+$A2579,Sheet2!CB:NO,$B2579,0)&lt;&gt;""),HLOOKUP(P$2+$A2579,Sheet2!CB:NO,$B2579,0),"")</f>
        <v/>
      </c>
      <c r="Q2579" t="str">
        <f>IF(OR(HLOOKUP(Q$2+$A2579,Sheet2!CC:NO,$B2579,0),HLOOKUP(Q$2+$A2579,Sheet2!CC:NO,$B2579,0)&lt;&gt;""),HLOOKUP(Q$2+$A2579,Sheet2!CC:NO,$B2579,0),"")</f>
        <v/>
      </c>
    </row>
    <row r="2580" spans="1:17" x14ac:dyDescent="0.25">
      <c r="A2580" s="64">
        <f t="shared" si="323"/>
        <v>36</v>
      </c>
      <c r="B2580" s="64">
        <f t="shared" si="324"/>
        <v>262</v>
      </c>
      <c r="C2580" s="64">
        <f t="shared" si="325"/>
        <v>7</v>
      </c>
      <c r="D2580" s="64">
        <f t="shared" si="326"/>
        <v>258</v>
      </c>
      <c r="E2580" s="64">
        <f t="shared" si="327"/>
        <v>1286</v>
      </c>
      <c r="F2580" s="64" t="str">
        <f t="shared" si="320"/>
        <v/>
      </c>
      <c r="G2580" s="64" t="str">
        <f t="shared" si="321"/>
        <v/>
      </c>
      <c r="H2580" s="64" t="str">
        <f t="shared" si="322"/>
        <v/>
      </c>
      <c r="I2580" s="80" t="str">
        <f>IFERROR(VLOOKUP(D2580,Sheet2!A:B,2,0),"")</f>
        <v/>
      </c>
      <c r="J2580" s="64" t="str">
        <f>IFERROR(IF(I2580&lt;&gt;"",VLOOKUP(I2580,Sheet2!B:C,2,0),""),"")</f>
        <v/>
      </c>
      <c r="K2580" s="64" t="str">
        <f>IFERROR( IF(I2580&lt;&gt;"", HLOOKUP(L$2+$A2580,Sheet2!BX:NK,2,0),""),"")</f>
        <v/>
      </c>
      <c r="L2580" t="str">
        <f>IF(OR(HLOOKUP(L$2+$A2580,Sheet2!BX:NK,$B2580,0),HLOOKUP(L$2+$A2580,Sheet2!BX:NK,$B2580,0)&lt;&gt;""),HLOOKUP(L$2+$A2580,Sheet2!BX:NK,$B2580,0),"")</f>
        <v/>
      </c>
      <c r="M2580" t="str">
        <f>IF(OR(HLOOKUP(M$2+$A2580,Sheet2!BY:NL,$B2580,0),HLOOKUP(M$2+$A2580,Sheet2!BY:NL,$B2580,0)&lt;&gt;""),HLOOKUP(M$2+$A2580,Sheet2!BY:NL,$B2580,0),"")</f>
        <v/>
      </c>
      <c r="N2580" t="str">
        <f>IF(OR(HLOOKUP(N$2+$A2580,Sheet2!BZ:NM,$B2580,0),HLOOKUP(N$2+$A2580,Sheet2!BZ:NM,$B2580,0)&lt;&gt;""),HLOOKUP(N$2+$A2580,Sheet2!BZ:NM,$B2580,0),"")</f>
        <v/>
      </c>
      <c r="O2580" t="str">
        <f>IF(OR(HLOOKUP(O$2+$A2580,Sheet2!CA:NN,$B2580,0),HLOOKUP(O$2+$A2580,Sheet2!CA:NN,$B2580,0)&lt;&gt;""),HLOOKUP(O$2+$A2580,Sheet2!CA:NN,$B2580,0),"")</f>
        <v/>
      </c>
      <c r="P2580" t="str">
        <f>IF(OR(HLOOKUP(P$2+$A2580,Sheet2!CB:NO,$B2580,0),HLOOKUP(P$2+$A2580,Sheet2!CB:NO,$B2580,0)&lt;&gt;""),HLOOKUP(P$2+$A2580,Sheet2!CB:NO,$B2580,0),"")</f>
        <v/>
      </c>
      <c r="Q2580" t="str">
        <f>IF(OR(HLOOKUP(Q$2+$A2580,Sheet2!CC:NO,$B2580,0),HLOOKUP(Q$2+$A2580,Sheet2!CC:NO,$B2580,0)&lt;&gt;""),HLOOKUP(Q$2+$A2580,Sheet2!CC:NO,$B2580,0),"")</f>
        <v/>
      </c>
    </row>
    <row r="2581" spans="1:17" x14ac:dyDescent="0.25">
      <c r="A2581" s="64">
        <f t="shared" si="323"/>
        <v>42</v>
      </c>
      <c r="B2581" s="64">
        <f t="shared" si="324"/>
        <v>262</v>
      </c>
      <c r="C2581" s="64">
        <f t="shared" si="325"/>
        <v>8</v>
      </c>
      <c r="D2581" s="64">
        <f t="shared" si="326"/>
        <v>258</v>
      </c>
      <c r="E2581" s="64">
        <f t="shared" si="327"/>
        <v>1286</v>
      </c>
      <c r="F2581" s="64" t="str">
        <f t="shared" si="320"/>
        <v/>
      </c>
      <c r="G2581" s="64" t="str">
        <f t="shared" si="321"/>
        <v/>
      </c>
      <c r="H2581" s="64" t="str">
        <f t="shared" si="322"/>
        <v/>
      </c>
      <c r="I2581" s="80" t="str">
        <f>IFERROR(VLOOKUP(D2581,Sheet2!A:B,2,0),"")</f>
        <v/>
      </c>
      <c r="J2581" s="64" t="str">
        <f>IFERROR(IF(I2581&lt;&gt;"",VLOOKUP(I2581,Sheet2!B:C,2,0),""),"")</f>
        <v/>
      </c>
      <c r="K2581" s="64" t="str">
        <f>IFERROR( IF(I2581&lt;&gt;"", HLOOKUP(L$2+$A2581,Sheet2!BX:NK,2,0),""),"")</f>
        <v/>
      </c>
      <c r="L2581" t="str">
        <f>IF(OR(HLOOKUP(L$2+$A2581,Sheet2!BX:NK,$B2581,0),HLOOKUP(L$2+$A2581,Sheet2!BX:NK,$B2581,0)&lt;&gt;""),HLOOKUP(L$2+$A2581,Sheet2!BX:NK,$B2581,0),"")</f>
        <v/>
      </c>
      <c r="M2581" t="str">
        <f>IF(OR(HLOOKUP(M$2+$A2581,Sheet2!BY:NL,$B2581,0),HLOOKUP(M$2+$A2581,Sheet2!BY:NL,$B2581,0)&lt;&gt;""),HLOOKUP(M$2+$A2581,Sheet2!BY:NL,$B2581,0),"")</f>
        <v/>
      </c>
      <c r="N2581" t="str">
        <f>IF(OR(HLOOKUP(N$2+$A2581,Sheet2!BZ:NM,$B2581,0),HLOOKUP(N$2+$A2581,Sheet2!BZ:NM,$B2581,0)&lt;&gt;""),HLOOKUP(N$2+$A2581,Sheet2!BZ:NM,$B2581,0),"")</f>
        <v/>
      </c>
      <c r="O2581" t="str">
        <f>IF(OR(HLOOKUP(O$2+$A2581,Sheet2!CA:NN,$B2581,0),HLOOKUP(O$2+$A2581,Sheet2!CA:NN,$B2581,0)&lt;&gt;""),HLOOKUP(O$2+$A2581,Sheet2!CA:NN,$B2581,0),"")</f>
        <v/>
      </c>
      <c r="P2581" t="str">
        <f>IF(OR(HLOOKUP(P$2+$A2581,Sheet2!CB:NO,$B2581,0),HLOOKUP(P$2+$A2581,Sheet2!CB:NO,$B2581,0)&lt;&gt;""),HLOOKUP(P$2+$A2581,Sheet2!CB:NO,$B2581,0),"")</f>
        <v/>
      </c>
      <c r="Q2581" t="str">
        <f>IF(OR(HLOOKUP(Q$2+$A2581,Sheet2!CC:NO,$B2581,0),HLOOKUP(Q$2+$A2581,Sheet2!CC:NO,$B2581,0)&lt;&gt;""),HLOOKUP(Q$2+$A2581,Sheet2!CC:NO,$B2581,0),"")</f>
        <v/>
      </c>
    </row>
    <row r="2582" spans="1:17" x14ac:dyDescent="0.25">
      <c r="A2582" s="64">
        <f t="shared" si="323"/>
        <v>48</v>
      </c>
      <c r="B2582" s="64">
        <f t="shared" si="324"/>
        <v>262</v>
      </c>
      <c r="C2582" s="64">
        <f t="shared" si="325"/>
        <v>9</v>
      </c>
      <c r="D2582" s="64">
        <f t="shared" si="326"/>
        <v>258</v>
      </c>
      <c r="E2582" s="64">
        <f t="shared" si="327"/>
        <v>1286</v>
      </c>
      <c r="F2582" s="64" t="str">
        <f t="shared" si="320"/>
        <v/>
      </c>
      <c r="G2582" s="64" t="str">
        <f t="shared" si="321"/>
        <v/>
      </c>
      <c r="H2582" s="64" t="str">
        <f t="shared" si="322"/>
        <v/>
      </c>
      <c r="I2582" s="80" t="str">
        <f>IFERROR(VLOOKUP(D2582,Sheet2!A:B,2,0),"")</f>
        <v/>
      </c>
      <c r="J2582" s="64" t="str">
        <f>IFERROR(IF(I2582&lt;&gt;"",VLOOKUP(I2582,Sheet2!B:C,2,0),""),"")</f>
        <v/>
      </c>
      <c r="K2582" s="64" t="str">
        <f>IFERROR( IF(I2582&lt;&gt;"", HLOOKUP(L$2+$A2582,Sheet2!BX:NK,2,0),""),"")</f>
        <v/>
      </c>
      <c r="L2582" t="str">
        <f>IF(OR(HLOOKUP(L$2+$A2582,Sheet2!BX:NK,$B2582,0),HLOOKUP(L$2+$A2582,Sheet2!BX:NK,$B2582,0)&lt;&gt;""),HLOOKUP(L$2+$A2582,Sheet2!BX:NK,$B2582,0),"")</f>
        <v/>
      </c>
      <c r="M2582" t="str">
        <f>IF(OR(HLOOKUP(M$2+$A2582,Sheet2!BY:NL,$B2582,0),HLOOKUP(M$2+$A2582,Sheet2!BY:NL,$B2582,0)&lt;&gt;""),HLOOKUP(M$2+$A2582,Sheet2!BY:NL,$B2582,0),"")</f>
        <v/>
      </c>
      <c r="N2582" t="str">
        <f>IF(OR(HLOOKUP(N$2+$A2582,Sheet2!BZ:NM,$B2582,0),HLOOKUP(N$2+$A2582,Sheet2!BZ:NM,$B2582,0)&lt;&gt;""),HLOOKUP(N$2+$A2582,Sheet2!BZ:NM,$B2582,0),"")</f>
        <v/>
      </c>
      <c r="O2582" t="str">
        <f>IF(OR(HLOOKUP(O$2+$A2582,Sheet2!CA:NN,$B2582,0),HLOOKUP(O$2+$A2582,Sheet2!CA:NN,$B2582,0)&lt;&gt;""),HLOOKUP(O$2+$A2582,Sheet2!CA:NN,$B2582,0),"")</f>
        <v/>
      </c>
      <c r="P2582" t="str">
        <f>IF(OR(HLOOKUP(P$2+$A2582,Sheet2!CB:NO,$B2582,0),HLOOKUP(P$2+$A2582,Sheet2!CB:NO,$B2582,0)&lt;&gt;""),HLOOKUP(P$2+$A2582,Sheet2!CB:NO,$B2582,0),"")</f>
        <v/>
      </c>
      <c r="Q2582" t="str">
        <f>IF(OR(HLOOKUP(Q$2+$A2582,Sheet2!CC:NO,$B2582,0),HLOOKUP(Q$2+$A2582,Sheet2!CC:NO,$B2582,0)&lt;&gt;""),HLOOKUP(Q$2+$A2582,Sheet2!CC:NO,$B2582,0),"")</f>
        <v/>
      </c>
    </row>
    <row r="2583" spans="1:17" x14ac:dyDescent="0.25">
      <c r="A2583" s="64">
        <f t="shared" si="323"/>
        <v>54</v>
      </c>
      <c r="B2583" s="64">
        <f t="shared" si="324"/>
        <v>262</v>
      </c>
      <c r="C2583" s="64">
        <f t="shared" si="325"/>
        <v>10</v>
      </c>
      <c r="D2583" s="64">
        <f t="shared" si="326"/>
        <v>258</v>
      </c>
      <c r="E2583" s="64">
        <f t="shared" si="327"/>
        <v>1286</v>
      </c>
      <c r="F2583" s="64" t="str">
        <f t="shared" si="320"/>
        <v/>
      </c>
      <c r="G2583" s="64" t="str">
        <f t="shared" si="321"/>
        <v/>
      </c>
      <c r="H2583" s="64" t="str">
        <f t="shared" si="322"/>
        <v/>
      </c>
      <c r="I2583" s="80" t="str">
        <f>IFERROR(VLOOKUP(D2583,Sheet2!A:B,2,0),"")</f>
        <v/>
      </c>
      <c r="J2583" s="64" t="str">
        <f>IFERROR(IF(I2583&lt;&gt;"",VLOOKUP(I2583,Sheet2!B:C,2,0),""),"")</f>
        <v/>
      </c>
      <c r="K2583" s="64" t="str">
        <f>IFERROR( IF(I2583&lt;&gt;"", HLOOKUP(L$2+$A2583,Sheet2!BX:NK,2,0),""),"")</f>
        <v/>
      </c>
      <c r="L2583" t="str">
        <f>IF(OR(HLOOKUP(L$2+$A2583,Sheet2!BX:NK,$B2583,0),HLOOKUP(L$2+$A2583,Sheet2!BX:NK,$B2583,0)&lt;&gt;""),HLOOKUP(L$2+$A2583,Sheet2!BX:NK,$B2583,0),"")</f>
        <v/>
      </c>
      <c r="M2583" t="str">
        <f>IF(OR(HLOOKUP(M$2+$A2583,Sheet2!BY:NL,$B2583,0),HLOOKUP(M$2+$A2583,Sheet2!BY:NL,$B2583,0)&lt;&gt;""),HLOOKUP(M$2+$A2583,Sheet2!BY:NL,$B2583,0),"")</f>
        <v/>
      </c>
      <c r="N2583" t="str">
        <f>IF(OR(HLOOKUP(N$2+$A2583,Sheet2!BZ:NM,$B2583,0),HLOOKUP(N$2+$A2583,Sheet2!BZ:NM,$B2583,0)&lt;&gt;""),HLOOKUP(N$2+$A2583,Sheet2!BZ:NM,$B2583,0),"")</f>
        <v/>
      </c>
      <c r="O2583" t="str">
        <f>IF(OR(HLOOKUP(O$2+$A2583,Sheet2!CA:NN,$B2583,0),HLOOKUP(O$2+$A2583,Sheet2!CA:NN,$B2583,0)&lt;&gt;""),HLOOKUP(O$2+$A2583,Sheet2!CA:NN,$B2583,0),"")</f>
        <v/>
      </c>
      <c r="P2583" t="str">
        <f>IF(OR(HLOOKUP(P$2+$A2583,Sheet2!CB:NO,$B2583,0),HLOOKUP(P$2+$A2583,Sheet2!CB:NO,$B2583,0)&lt;&gt;""),HLOOKUP(P$2+$A2583,Sheet2!CB:NO,$B2583,0),"")</f>
        <v/>
      </c>
      <c r="Q2583" t="str">
        <f>IF(OR(HLOOKUP(Q$2+$A2583,Sheet2!CC:NO,$B2583,0),HLOOKUP(Q$2+$A2583,Sheet2!CC:NO,$B2583,0)&lt;&gt;""),HLOOKUP(Q$2+$A2583,Sheet2!CC:NO,$B2583,0),"")</f>
        <v/>
      </c>
    </row>
    <row r="2584" spans="1:17" x14ac:dyDescent="0.25">
      <c r="A2584" s="64">
        <f t="shared" si="323"/>
        <v>0</v>
      </c>
      <c r="B2584" s="64">
        <f t="shared" si="324"/>
        <v>263</v>
      </c>
      <c r="C2584" s="64">
        <f t="shared" si="325"/>
        <v>1</v>
      </c>
      <c r="D2584" s="64">
        <f t="shared" si="326"/>
        <v>259</v>
      </c>
      <c r="E2584" s="64">
        <f t="shared" si="327"/>
        <v>1291</v>
      </c>
      <c r="F2584" s="64" t="str">
        <f t="shared" si="320"/>
        <v/>
      </c>
      <c r="G2584" s="64" t="str">
        <f t="shared" si="321"/>
        <v/>
      </c>
      <c r="H2584" s="64" t="str">
        <f t="shared" si="322"/>
        <v/>
      </c>
      <c r="I2584" s="80" t="str">
        <f>IFERROR(VLOOKUP(D2584,Sheet2!A:B,2,0),"")</f>
        <v/>
      </c>
      <c r="J2584" s="64" t="str">
        <f>IFERROR(IF(I2584&lt;&gt;"",VLOOKUP(I2584,Sheet2!B:C,2,0),""),"")</f>
        <v/>
      </c>
      <c r="K2584" s="64" t="str">
        <f>IFERROR( IF(I2584&lt;&gt;"", HLOOKUP(L$2+$A2584,Sheet2!BX:NK,2,0),""),"")</f>
        <v/>
      </c>
      <c r="L2584" t="str">
        <f>IF(OR(HLOOKUP(L$2+$A2584,Sheet2!BX:NK,$B2584,0),HLOOKUP(L$2+$A2584,Sheet2!BX:NK,$B2584,0)&lt;&gt;""),HLOOKUP(L$2+$A2584,Sheet2!BX:NK,$B2584,0),"")</f>
        <v/>
      </c>
      <c r="M2584" t="str">
        <f>IF(OR(HLOOKUP(M$2+$A2584,Sheet2!BY:NL,$B2584,0),HLOOKUP(M$2+$A2584,Sheet2!BY:NL,$B2584,0)&lt;&gt;""),HLOOKUP(M$2+$A2584,Sheet2!BY:NL,$B2584,0),"")</f>
        <v/>
      </c>
      <c r="N2584" t="str">
        <f>IF(OR(HLOOKUP(N$2+$A2584,Sheet2!BZ:NM,$B2584,0),HLOOKUP(N$2+$A2584,Sheet2!BZ:NM,$B2584,0)&lt;&gt;""),HLOOKUP(N$2+$A2584,Sheet2!BZ:NM,$B2584,0),"")</f>
        <v/>
      </c>
      <c r="O2584" t="str">
        <f>IF(OR(HLOOKUP(O$2+$A2584,Sheet2!CA:NN,$B2584,0),HLOOKUP(O$2+$A2584,Sheet2!CA:NN,$B2584,0)&lt;&gt;""),HLOOKUP(O$2+$A2584,Sheet2!CA:NN,$B2584,0),"")</f>
        <v/>
      </c>
      <c r="P2584" t="str">
        <f>IF(OR(HLOOKUP(P$2+$A2584,Sheet2!CB:NO,$B2584,0),HLOOKUP(P$2+$A2584,Sheet2!CB:NO,$B2584,0)&lt;&gt;""),HLOOKUP(P$2+$A2584,Sheet2!CB:NO,$B2584,0),"")</f>
        <v/>
      </c>
      <c r="Q2584" t="str">
        <f>IF(OR(HLOOKUP(Q$2+$A2584,Sheet2!CC:NO,$B2584,0),HLOOKUP(Q$2+$A2584,Sheet2!CC:NO,$B2584,0)&lt;&gt;""),HLOOKUP(Q$2+$A2584,Sheet2!CC:NO,$B2584,0),"")</f>
        <v/>
      </c>
    </row>
    <row r="2585" spans="1:17" x14ac:dyDescent="0.25">
      <c r="A2585" s="64">
        <f t="shared" si="323"/>
        <v>6</v>
      </c>
      <c r="B2585" s="64">
        <f t="shared" si="324"/>
        <v>263</v>
      </c>
      <c r="C2585" s="64">
        <f t="shared" si="325"/>
        <v>2</v>
      </c>
      <c r="D2585" s="64">
        <f t="shared" si="326"/>
        <v>259</v>
      </c>
      <c r="E2585" s="64">
        <f t="shared" si="327"/>
        <v>1291</v>
      </c>
      <c r="F2585" s="64" t="str">
        <f t="shared" si="320"/>
        <v/>
      </c>
      <c r="G2585" s="64" t="str">
        <f t="shared" si="321"/>
        <v/>
      </c>
      <c r="H2585" s="64" t="str">
        <f t="shared" si="322"/>
        <v/>
      </c>
      <c r="I2585" s="80" t="str">
        <f>IFERROR(VLOOKUP(D2585,Sheet2!A:B,2,0),"")</f>
        <v/>
      </c>
      <c r="J2585" s="64" t="str">
        <f>IFERROR(IF(I2585&lt;&gt;"",VLOOKUP(I2585,Sheet2!B:C,2,0),""),"")</f>
        <v/>
      </c>
      <c r="K2585" s="64" t="str">
        <f>IFERROR( IF(I2585&lt;&gt;"", HLOOKUP(L$2+$A2585,Sheet2!BX:NK,2,0),""),"")</f>
        <v/>
      </c>
      <c r="L2585" t="str">
        <f>IF(OR(HLOOKUP(L$2+$A2585,Sheet2!BX:NK,$B2585,0),HLOOKUP(L$2+$A2585,Sheet2!BX:NK,$B2585,0)&lt;&gt;""),HLOOKUP(L$2+$A2585,Sheet2!BX:NK,$B2585,0),"")</f>
        <v/>
      </c>
      <c r="M2585" t="str">
        <f>IF(OR(HLOOKUP(M$2+$A2585,Sheet2!BY:NL,$B2585,0),HLOOKUP(M$2+$A2585,Sheet2!BY:NL,$B2585,0)&lt;&gt;""),HLOOKUP(M$2+$A2585,Sheet2!BY:NL,$B2585,0),"")</f>
        <v/>
      </c>
      <c r="N2585" t="str">
        <f>IF(OR(HLOOKUP(N$2+$A2585,Sheet2!BZ:NM,$B2585,0),HLOOKUP(N$2+$A2585,Sheet2!BZ:NM,$B2585,0)&lt;&gt;""),HLOOKUP(N$2+$A2585,Sheet2!BZ:NM,$B2585,0),"")</f>
        <v/>
      </c>
      <c r="O2585" t="str">
        <f>IF(OR(HLOOKUP(O$2+$A2585,Sheet2!CA:NN,$B2585,0),HLOOKUP(O$2+$A2585,Sheet2!CA:NN,$B2585,0)&lt;&gt;""),HLOOKUP(O$2+$A2585,Sheet2!CA:NN,$B2585,0),"")</f>
        <v/>
      </c>
      <c r="P2585" t="str">
        <f>IF(OR(HLOOKUP(P$2+$A2585,Sheet2!CB:NO,$B2585,0),HLOOKUP(P$2+$A2585,Sheet2!CB:NO,$B2585,0)&lt;&gt;""),HLOOKUP(P$2+$A2585,Sheet2!CB:NO,$B2585,0),"")</f>
        <v/>
      </c>
      <c r="Q2585" t="str">
        <f>IF(OR(HLOOKUP(Q$2+$A2585,Sheet2!CC:NO,$B2585,0),HLOOKUP(Q$2+$A2585,Sheet2!CC:NO,$B2585,0)&lt;&gt;""),HLOOKUP(Q$2+$A2585,Sheet2!CC:NO,$B2585,0),"")</f>
        <v/>
      </c>
    </row>
    <row r="2586" spans="1:17" x14ac:dyDescent="0.25">
      <c r="A2586" s="64">
        <f t="shared" si="323"/>
        <v>12</v>
      </c>
      <c r="B2586" s="64">
        <f t="shared" si="324"/>
        <v>263</v>
      </c>
      <c r="C2586" s="64">
        <f t="shared" si="325"/>
        <v>3</v>
      </c>
      <c r="D2586" s="64">
        <f t="shared" si="326"/>
        <v>259</v>
      </c>
      <c r="E2586" s="64">
        <f t="shared" si="327"/>
        <v>1291</v>
      </c>
      <c r="F2586" s="64" t="str">
        <f t="shared" si="320"/>
        <v/>
      </c>
      <c r="G2586" s="64" t="str">
        <f t="shared" si="321"/>
        <v/>
      </c>
      <c r="H2586" s="64" t="str">
        <f t="shared" si="322"/>
        <v/>
      </c>
      <c r="I2586" s="80" t="str">
        <f>IFERROR(VLOOKUP(D2586,Sheet2!A:B,2,0),"")</f>
        <v/>
      </c>
      <c r="J2586" s="64" t="str">
        <f>IFERROR(IF(I2586&lt;&gt;"",VLOOKUP(I2586,Sheet2!B:C,2,0),""),"")</f>
        <v/>
      </c>
      <c r="K2586" s="64" t="str">
        <f>IFERROR( IF(I2586&lt;&gt;"", HLOOKUP(L$2+$A2586,Sheet2!BX:NK,2,0),""),"")</f>
        <v/>
      </c>
      <c r="L2586" t="str">
        <f>IF(OR(HLOOKUP(L$2+$A2586,Sheet2!BX:NK,$B2586,0),HLOOKUP(L$2+$A2586,Sheet2!BX:NK,$B2586,0)&lt;&gt;""),HLOOKUP(L$2+$A2586,Sheet2!BX:NK,$B2586,0),"")</f>
        <v/>
      </c>
      <c r="M2586" t="str">
        <f>IF(OR(HLOOKUP(M$2+$A2586,Sheet2!BY:NL,$B2586,0),HLOOKUP(M$2+$A2586,Sheet2!BY:NL,$B2586,0)&lt;&gt;""),HLOOKUP(M$2+$A2586,Sheet2!BY:NL,$B2586,0),"")</f>
        <v/>
      </c>
      <c r="N2586" t="str">
        <f>IF(OR(HLOOKUP(N$2+$A2586,Sheet2!BZ:NM,$B2586,0),HLOOKUP(N$2+$A2586,Sheet2!BZ:NM,$B2586,0)&lt;&gt;""),HLOOKUP(N$2+$A2586,Sheet2!BZ:NM,$B2586,0),"")</f>
        <v/>
      </c>
      <c r="O2586" t="str">
        <f>IF(OR(HLOOKUP(O$2+$A2586,Sheet2!CA:NN,$B2586,0),HLOOKUP(O$2+$A2586,Sheet2!CA:NN,$B2586,0)&lt;&gt;""),HLOOKUP(O$2+$A2586,Sheet2!CA:NN,$B2586,0),"")</f>
        <v/>
      </c>
      <c r="P2586" t="str">
        <f>IF(OR(HLOOKUP(P$2+$A2586,Sheet2!CB:NO,$B2586,0),HLOOKUP(P$2+$A2586,Sheet2!CB:NO,$B2586,0)&lt;&gt;""),HLOOKUP(P$2+$A2586,Sheet2!CB:NO,$B2586,0),"")</f>
        <v/>
      </c>
      <c r="Q2586" t="str">
        <f>IF(OR(HLOOKUP(Q$2+$A2586,Sheet2!CC:NO,$B2586,0),HLOOKUP(Q$2+$A2586,Sheet2!CC:NO,$B2586,0)&lt;&gt;""),HLOOKUP(Q$2+$A2586,Sheet2!CC:NO,$B2586,0),"")</f>
        <v/>
      </c>
    </row>
    <row r="2587" spans="1:17" x14ac:dyDescent="0.25">
      <c r="A2587" s="64">
        <f t="shared" si="323"/>
        <v>18</v>
      </c>
      <c r="B2587" s="64">
        <f t="shared" si="324"/>
        <v>263</v>
      </c>
      <c r="C2587" s="64">
        <f t="shared" si="325"/>
        <v>4</v>
      </c>
      <c r="D2587" s="64">
        <f t="shared" si="326"/>
        <v>259</v>
      </c>
      <c r="E2587" s="64">
        <f t="shared" si="327"/>
        <v>1291</v>
      </c>
      <c r="F2587" s="64" t="str">
        <f t="shared" si="320"/>
        <v/>
      </c>
      <c r="G2587" s="64" t="str">
        <f t="shared" si="321"/>
        <v/>
      </c>
      <c r="H2587" s="64" t="str">
        <f t="shared" si="322"/>
        <v/>
      </c>
      <c r="I2587" s="80" t="str">
        <f>IFERROR(VLOOKUP(D2587,Sheet2!A:B,2,0),"")</f>
        <v/>
      </c>
      <c r="J2587" s="64" t="str">
        <f>IFERROR(IF(I2587&lt;&gt;"",VLOOKUP(I2587,Sheet2!B:C,2,0),""),"")</f>
        <v/>
      </c>
      <c r="K2587" s="64" t="str">
        <f>IFERROR( IF(I2587&lt;&gt;"", HLOOKUP(L$2+$A2587,Sheet2!BX:NK,2,0),""),"")</f>
        <v/>
      </c>
      <c r="L2587" t="str">
        <f>IF(OR(HLOOKUP(L$2+$A2587,Sheet2!BX:NK,$B2587,0),HLOOKUP(L$2+$A2587,Sheet2!BX:NK,$B2587,0)&lt;&gt;""),HLOOKUP(L$2+$A2587,Sheet2!BX:NK,$B2587,0),"")</f>
        <v/>
      </c>
      <c r="M2587" t="str">
        <f>IF(OR(HLOOKUP(M$2+$A2587,Sheet2!BY:NL,$B2587,0),HLOOKUP(M$2+$A2587,Sheet2!BY:NL,$B2587,0)&lt;&gt;""),HLOOKUP(M$2+$A2587,Sheet2!BY:NL,$B2587,0),"")</f>
        <v/>
      </c>
      <c r="N2587" t="str">
        <f>IF(OR(HLOOKUP(N$2+$A2587,Sheet2!BZ:NM,$B2587,0),HLOOKUP(N$2+$A2587,Sheet2!BZ:NM,$B2587,0)&lt;&gt;""),HLOOKUP(N$2+$A2587,Sheet2!BZ:NM,$B2587,0),"")</f>
        <v/>
      </c>
      <c r="O2587" t="str">
        <f>IF(OR(HLOOKUP(O$2+$A2587,Sheet2!CA:NN,$B2587,0),HLOOKUP(O$2+$A2587,Sheet2!CA:NN,$B2587,0)&lt;&gt;""),HLOOKUP(O$2+$A2587,Sheet2!CA:NN,$B2587,0),"")</f>
        <v/>
      </c>
      <c r="P2587" t="str">
        <f>IF(OR(HLOOKUP(P$2+$A2587,Sheet2!CB:NO,$B2587,0),HLOOKUP(P$2+$A2587,Sheet2!CB:NO,$B2587,0)&lt;&gt;""),HLOOKUP(P$2+$A2587,Sheet2!CB:NO,$B2587,0),"")</f>
        <v/>
      </c>
      <c r="Q2587" t="str">
        <f>IF(OR(HLOOKUP(Q$2+$A2587,Sheet2!CC:NO,$B2587,0),HLOOKUP(Q$2+$A2587,Sheet2!CC:NO,$B2587,0)&lt;&gt;""),HLOOKUP(Q$2+$A2587,Sheet2!CC:NO,$B2587,0),"")</f>
        <v/>
      </c>
    </row>
    <row r="2588" spans="1:17" x14ac:dyDescent="0.25">
      <c r="A2588" s="64">
        <f t="shared" si="323"/>
        <v>24</v>
      </c>
      <c r="B2588" s="64">
        <f t="shared" si="324"/>
        <v>263</v>
      </c>
      <c r="C2588" s="64">
        <f t="shared" si="325"/>
        <v>5</v>
      </c>
      <c r="D2588" s="64">
        <f t="shared" si="326"/>
        <v>259</v>
      </c>
      <c r="E2588" s="64">
        <f t="shared" si="327"/>
        <v>1291</v>
      </c>
      <c r="F2588" s="64" t="str">
        <f t="shared" si="320"/>
        <v/>
      </c>
      <c r="G2588" s="64" t="str">
        <f t="shared" si="321"/>
        <v/>
      </c>
      <c r="H2588" s="64" t="str">
        <f t="shared" si="322"/>
        <v/>
      </c>
      <c r="I2588" s="80" t="str">
        <f>IFERROR(VLOOKUP(D2588,Sheet2!A:B,2,0),"")</f>
        <v/>
      </c>
      <c r="J2588" s="64" t="str">
        <f>IFERROR(IF(I2588&lt;&gt;"",VLOOKUP(I2588,Sheet2!B:C,2,0),""),"")</f>
        <v/>
      </c>
      <c r="K2588" s="64" t="str">
        <f>IFERROR( IF(I2588&lt;&gt;"", HLOOKUP(L$2+$A2588,Sheet2!BX:NK,2,0),""),"")</f>
        <v/>
      </c>
      <c r="L2588" t="str">
        <f>IF(OR(HLOOKUP(L$2+$A2588,Sheet2!BX:NK,$B2588,0),HLOOKUP(L$2+$A2588,Sheet2!BX:NK,$B2588,0)&lt;&gt;""),HLOOKUP(L$2+$A2588,Sheet2!BX:NK,$B2588,0),"")</f>
        <v/>
      </c>
      <c r="M2588" t="str">
        <f>IF(OR(HLOOKUP(M$2+$A2588,Sheet2!BY:NL,$B2588,0),HLOOKUP(M$2+$A2588,Sheet2!BY:NL,$B2588,0)&lt;&gt;""),HLOOKUP(M$2+$A2588,Sheet2!BY:NL,$B2588,0),"")</f>
        <v/>
      </c>
      <c r="N2588" t="str">
        <f>IF(OR(HLOOKUP(N$2+$A2588,Sheet2!BZ:NM,$B2588,0),HLOOKUP(N$2+$A2588,Sheet2!BZ:NM,$B2588,0)&lt;&gt;""),HLOOKUP(N$2+$A2588,Sheet2!BZ:NM,$B2588,0),"")</f>
        <v/>
      </c>
      <c r="O2588" t="str">
        <f>IF(OR(HLOOKUP(O$2+$A2588,Sheet2!CA:NN,$B2588,0),HLOOKUP(O$2+$A2588,Sheet2!CA:NN,$B2588,0)&lt;&gt;""),HLOOKUP(O$2+$A2588,Sheet2!CA:NN,$B2588,0),"")</f>
        <v/>
      </c>
      <c r="P2588" t="str">
        <f>IF(OR(HLOOKUP(P$2+$A2588,Sheet2!CB:NO,$B2588,0),HLOOKUP(P$2+$A2588,Sheet2!CB:NO,$B2588,0)&lt;&gt;""),HLOOKUP(P$2+$A2588,Sheet2!CB:NO,$B2588,0),"")</f>
        <v/>
      </c>
      <c r="Q2588" t="str">
        <f>IF(OR(HLOOKUP(Q$2+$A2588,Sheet2!CC:NO,$B2588,0),HLOOKUP(Q$2+$A2588,Sheet2!CC:NO,$B2588,0)&lt;&gt;""),HLOOKUP(Q$2+$A2588,Sheet2!CC:NO,$B2588,0),"")</f>
        <v/>
      </c>
    </row>
    <row r="2589" spans="1:17" x14ac:dyDescent="0.25">
      <c r="A2589" s="64">
        <f t="shared" si="323"/>
        <v>30</v>
      </c>
      <c r="B2589" s="64">
        <f t="shared" si="324"/>
        <v>263</v>
      </c>
      <c r="C2589" s="64">
        <f t="shared" si="325"/>
        <v>6</v>
      </c>
      <c r="D2589" s="64">
        <f t="shared" si="326"/>
        <v>259</v>
      </c>
      <c r="E2589" s="64">
        <f t="shared" si="327"/>
        <v>1291</v>
      </c>
      <c r="F2589" s="64" t="str">
        <f t="shared" si="320"/>
        <v/>
      </c>
      <c r="G2589" s="64" t="str">
        <f t="shared" si="321"/>
        <v/>
      </c>
      <c r="H2589" s="64" t="str">
        <f t="shared" si="322"/>
        <v/>
      </c>
      <c r="I2589" s="80" t="str">
        <f>IFERROR(VLOOKUP(D2589,Sheet2!A:B,2,0),"")</f>
        <v/>
      </c>
      <c r="J2589" s="64" t="str">
        <f>IFERROR(IF(I2589&lt;&gt;"",VLOOKUP(I2589,Sheet2!B:C,2,0),""),"")</f>
        <v/>
      </c>
      <c r="K2589" s="64" t="str">
        <f>IFERROR( IF(I2589&lt;&gt;"", HLOOKUP(L$2+$A2589,Sheet2!BX:NK,2,0),""),"")</f>
        <v/>
      </c>
      <c r="L2589" t="str">
        <f>IF(OR(HLOOKUP(L$2+$A2589,Sheet2!BX:NK,$B2589,0),HLOOKUP(L$2+$A2589,Sheet2!BX:NK,$B2589,0)&lt;&gt;""),HLOOKUP(L$2+$A2589,Sheet2!BX:NK,$B2589,0),"")</f>
        <v/>
      </c>
      <c r="M2589" t="str">
        <f>IF(OR(HLOOKUP(M$2+$A2589,Sheet2!BY:NL,$B2589,0),HLOOKUP(M$2+$A2589,Sheet2!BY:NL,$B2589,0)&lt;&gt;""),HLOOKUP(M$2+$A2589,Sheet2!BY:NL,$B2589,0),"")</f>
        <v/>
      </c>
      <c r="N2589" t="str">
        <f>IF(OR(HLOOKUP(N$2+$A2589,Sheet2!BZ:NM,$B2589,0),HLOOKUP(N$2+$A2589,Sheet2!BZ:NM,$B2589,0)&lt;&gt;""),HLOOKUP(N$2+$A2589,Sheet2!BZ:NM,$B2589,0),"")</f>
        <v/>
      </c>
      <c r="O2589" t="str">
        <f>IF(OR(HLOOKUP(O$2+$A2589,Sheet2!CA:NN,$B2589,0),HLOOKUP(O$2+$A2589,Sheet2!CA:NN,$B2589,0)&lt;&gt;""),HLOOKUP(O$2+$A2589,Sheet2!CA:NN,$B2589,0),"")</f>
        <v/>
      </c>
      <c r="P2589" t="str">
        <f>IF(OR(HLOOKUP(P$2+$A2589,Sheet2!CB:NO,$B2589,0),HLOOKUP(P$2+$A2589,Sheet2!CB:NO,$B2589,0)&lt;&gt;""),HLOOKUP(P$2+$A2589,Sheet2!CB:NO,$B2589,0),"")</f>
        <v/>
      </c>
      <c r="Q2589" t="str">
        <f>IF(OR(HLOOKUP(Q$2+$A2589,Sheet2!CC:NO,$B2589,0),HLOOKUP(Q$2+$A2589,Sheet2!CC:NO,$B2589,0)&lt;&gt;""),HLOOKUP(Q$2+$A2589,Sheet2!CC:NO,$B2589,0),"")</f>
        <v/>
      </c>
    </row>
    <row r="2590" spans="1:17" x14ac:dyDescent="0.25">
      <c r="A2590" s="64">
        <f t="shared" si="323"/>
        <v>36</v>
      </c>
      <c r="B2590" s="64">
        <f t="shared" si="324"/>
        <v>263</v>
      </c>
      <c r="C2590" s="64">
        <f t="shared" si="325"/>
        <v>7</v>
      </c>
      <c r="D2590" s="64">
        <f t="shared" si="326"/>
        <v>259</v>
      </c>
      <c r="E2590" s="64">
        <f t="shared" si="327"/>
        <v>1291</v>
      </c>
      <c r="F2590" s="64" t="str">
        <f t="shared" si="320"/>
        <v/>
      </c>
      <c r="G2590" s="64" t="str">
        <f t="shared" si="321"/>
        <v/>
      </c>
      <c r="H2590" s="64" t="str">
        <f t="shared" si="322"/>
        <v/>
      </c>
      <c r="I2590" s="80" t="str">
        <f>IFERROR(VLOOKUP(D2590,Sheet2!A:B,2,0),"")</f>
        <v/>
      </c>
      <c r="J2590" s="64" t="str">
        <f>IFERROR(IF(I2590&lt;&gt;"",VLOOKUP(I2590,Sheet2!B:C,2,0),""),"")</f>
        <v/>
      </c>
      <c r="K2590" s="64" t="str">
        <f>IFERROR( IF(I2590&lt;&gt;"", HLOOKUP(L$2+$A2590,Sheet2!BX:NK,2,0),""),"")</f>
        <v/>
      </c>
      <c r="L2590" t="str">
        <f>IF(OR(HLOOKUP(L$2+$A2590,Sheet2!BX:NK,$B2590,0),HLOOKUP(L$2+$A2590,Sheet2!BX:NK,$B2590,0)&lt;&gt;""),HLOOKUP(L$2+$A2590,Sheet2!BX:NK,$B2590,0),"")</f>
        <v/>
      </c>
      <c r="M2590" t="str">
        <f>IF(OR(HLOOKUP(M$2+$A2590,Sheet2!BY:NL,$B2590,0),HLOOKUP(M$2+$A2590,Sheet2!BY:NL,$B2590,0)&lt;&gt;""),HLOOKUP(M$2+$A2590,Sheet2!BY:NL,$B2590,0),"")</f>
        <v/>
      </c>
      <c r="N2590" t="str">
        <f>IF(OR(HLOOKUP(N$2+$A2590,Sheet2!BZ:NM,$B2590,0),HLOOKUP(N$2+$A2590,Sheet2!BZ:NM,$B2590,0)&lt;&gt;""),HLOOKUP(N$2+$A2590,Sheet2!BZ:NM,$B2590,0),"")</f>
        <v/>
      </c>
      <c r="O2590" t="str">
        <f>IF(OR(HLOOKUP(O$2+$A2590,Sheet2!CA:NN,$B2590,0),HLOOKUP(O$2+$A2590,Sheet2!CA:NN,$B2590,0)&lt;&gt;""),HLOOKUP(O$2+$A2590,Sheet2!CA:NN,$B2590,0),"")</f>
        <v/>
      </c>
      <c r="P2590" t="str">
        <f>IF(OR(HLOOKUP(P$2+$A2590,Sheet2!CB:NO,$B2590,0),HLOOKUP(P$2+$A2590,Sheet2!CB:NO,$B2590,0)&lt;&gt;""),HLOOKUP(P$2+$A2590,Sheet2!CB:NO,$B2590,0),"")</f>
        <v/>
      </c>
      <c r="Q2590" t="str">
        <f>IF(OR(HLOOKUP(Q$2+$A2590,Sheet2!CC:NO,$B2590,0),HLOOKUP(Q$2+$A2590,Sheet2!CC:NO,$B2590,0)&lt;&gt;""),HLOOKUP(Q$2+$A2590,Sheet2!CC:NO,$B2590,0),"")</f>
        <v/>
      </c>
    </row>
    <row r="2591" spans="1:17" x14ac:dyDescent="0.25">
      <c r="A2591" s="64">
        <f t="shared" si="323"/>
        <v>42</v>
      </c>
      <c r="B2591" s="64">
        <f t="shared" si="324"/>
        <v>263</v>
      </c>
      <c r="C2591" s="64">
        <f t="shared" si="325"/>
        <v>8</v>
      </c>
      <c r="D2591" s="64">
        <f t="shared" si="326"/>
        <v>259</v>
      </c>
      <c r="E2591" s="64">
        <f t="shared" si="327"/>
        <v>1291</v>
      </c>
      <c r="F2591" s="64" t="str">
        <f t="shared" si="320"/>
        <v/>
      </c>
      <c r="G2591" s="64" t="str">
        <f t="shared" si="321"/>
        <v/>
      </c>
      <c r="H2591" s="64" t="str">
        <f t="shared" si="322"/>
        <v/>
      </c>
      <c r="I2591" s="80" t="str">
        <f>IFERROR(VLOOKUP(D2591,Sheet2!A:B,2,0),"")</f>
        <v/>
      </c>
      <c r="J2591" s="64" t="str">
        <f>IFERROR(IF(I2591&lt;&gt;"",VLOOKUP(I2591,Sheet2!B:C,2,0),""),"")</f>
        <v/>
      </c>
      <c r="K2591" s="64" t="str">
        <f>IFERROR( IF(I2591&lt;&gt;"", HLOOKUP(L$2+$A2591,Sheet2!BX:NK,2,0),""),"")</f>
        <v/>
      </c>
      <c r="L2591" t="str">
        <f>IF(OR(HLOOKUP(L$2+$A2591,Sheet2!BX:NK,$B2591,0),HLOOKUP(L$2+$A2591,Sheet2!BX:NK,$B2591,0)&lt;&gt;""),HLOOKUP(L$2+$A2591,Sheet2!BX:NK,$B2591,0),"")</f>
        <v/>
      </c>
      <c r="M2591" t="str">
        <f>IF(OR(HLOOKUP(M$2+$A2591,Sheet2!BY:NL,$B2591,0),HLOOKUP(M$2+$A2591,Sheet2!BY:NL,$B2591,0)&lt;&gt;""),HLOOKUP(M$2+$A2591,Sheet2!BY:NL,$B2591,0),"")</f>
        <v/>
      </c>
      <c r="N2591" t="str">
        <f>IF(OR(HLOOKUP(N$2+$A2591,Sheet2!BZ:NM,$B2591,0),HLOOKUP(N$2+$A2591,Sheet2!BZ:NM,$B2591,0)&lt;&gt;""),HLOOKUP(N$2+$A2591,Sheet2!BZ:NM,$B2591,0),"")</f>
        <v/>
      </c>
      <c r="O2591" t="str">
        <f>IF(OR(HLOOKUP(O$2+$A2591,Sheet2!CA:NN,$B2591,0),HLOOKUP(O$2+$A2591,Sheet2!CA:NN,$B2591,0)&lt;&gt;""),HLOOKUP(O$2+$A2591,Sheet2!CA:NN,$B2591,0),"")</f>
        <v/>
      </c>
      <c r="P2591" t="str">
        <f>IF(OR(HLOOKUP(P$2+$A2591,Sheet2!CB:NO,$B2591,0),HLOOKUP(P$2+$A2591,Sheet2!CB:NO,$B2591,0)&lt;&gt;""),HLOOKUP(P$2+$A2591,Sheet2!CB:NO,$B2591,0),"")</f>
        <v/>
      </c>
      <c r="Q2591" t="str">
        <f>IF(OR(HLOOKUP(Q$2+$A2591,Sheet2!CC:NO,$B2591,0),HLOOKUP(Q$2+$A2591,Sheet2!CC:NO,$B2591,0)&lt;&gt;""),HLOOKUP(Q$2+$A2591,Sheet2!CC:NO,$B2591,0),"")</f>
        <v/>
      </c>
    </row>
    <row r="2592" spans="1:17" x14ac:dyDescent="0.25">
      <c r="A2592" s="64">
        <f t="shared" si="323"/>
        <v>48</v>
      </c>
      <c r="B2592" s="64">
        <f t="shared" si="324"/>
        <v>263</v>
      </c>
      <c r="C2592" s="64">
        <f t="shared" si="325"/>
        <v>9</v>
      </c>
      <c r="D2592" s="64">
        <f t="shared" si="326"/>
        <v>259</v>
      </c>
      <c r="E2592" s="64">
        <f t="shared" si="327"/>
        <v>1291</v>
      </c>
      <c r="F2592" s="64" t="str">
        <f t="shared" si="320"/>
        <v/>
      </c>
      <c r="G2592" s="64" t="str">
        <f t="shared" si="321"/>
        <v/>
      </c>
      <c r="H2592" s="64" t="str">
        <f t="shared" si="322"/>
        <v/>
      </c>
      <c r="I2592" s="80" t="str">
        <f>IFERROR(VLOOKUP(D2592,Sheet2!A:B,2,0),"")</f>
        <v/>
      </c>
      <c r="J2592" s="64" t="str">
        <f>IFERROR(IF(I2592&lt;&gt;"",VLOOKUP(I2592,Sheet2!B:C,2,0),""),"")</f>
        <v/>
      </c>
      <c r="K2592" s="64" t="str">
        <f>IFERROR( IF(I2592&lt;&gt;"", HLOOKUP(L$2+$A2592,Sheet2!BX:NK,2,0),""),"")</f>
        <v/>
      </c>
      <c r="L2592" t="str">
        <f>IF(OR(HLOOKUP(L$2+$A2592,Sheet2!BX:NK,$B2592,0),HLOOKUP(L$2+$A2592,Sheet2!BX:NK,$B2592,0)&lt;&gt;""),HLOOKUP(L$2+$A2592,Sheet2!BX:NK,$B2592,0),"")</f>
        <v/>
      </c>
      <c r="M2592" t="str">
        <f>IF(OR(HLOOKUP(M$2+$A2592,Sheet2!BY:NL,$B2592,0),HLOOKUP(M$2+$A2592,Sheet2!BY:NL,$B2592,0)&lt;&gt;""),HLOOKUP(M$2+$A2592,Sheet2!BY:NL,$B2592,0),"")</f>
        <v/>
      </c>
      <c r="N2592" t="str">
        <f>IF(OR(HLOOKUP(N$2+$A2592,Sheet2!BZ:NM,$B2592,0),HLOOKUP(N$2+$A2592,Sheet2!BZ:NM,$B2592,0)&lt;&gt;""),HLOOKUP(N$2+$A2592,Sheet2!BZ:NM,$B2592,0),"")</f>
        <v/>
      </c>
      <c r="O2592" t="str">
        <f>IF(OR(HLOOKUP(O$2+$A2592,Sheet2!CA:NN,$B2592,0),HLOOKUP(O$2+$A2592,Sheet2!CA:NN,$B2592,0)&lt;&gt;""),HLOOKUP(O$2+$A2592,Sheet2!CA:NN,$B2592,0),"")</f>
        <v/>
      </c>
      <c r="P2592" t="str">
        <f>IF(OR(HLOOKUP(P$2+$A2592,Sheet2!CB:NO,$B2592,0),HLOOKUP(P$2+$A2592,Sheet2!CB:NO,$B2592,0)&lt;&gt;""),HLOOKUP(P$2+$A2592,Sheet2!CB:NO,$B2592,0),"")</f>
        <v/>
      </c>
      <c r="Q2592" t="str">
        <f>IF(OR(HLOOKUP(Q$2+$A2592,Sheet2!CC:NO,$B2592,0),HLOOKUP(Q$2+$A2592,Sheet2!CC:NO,$B2592,0)&lt;&gt;""),HLOOKUP(Q$2+$A2592,Sheet2!CC:NO,$B2592,0),"")</f>
        <v/>
      </c>
    </row>
    <row r="2593" spans="1:17" x14ac:dyDescent="0.25">
      <c r="A2593" s="64">
        <f t="shared" si="323"/>
        <v>54</v>
      </c>
      <c r="B2593" s="64">
        <f t="shared" si="324"/>
        <v>263</v>
      </c>
      <c r="C2593" s="64">
        <f t="shared" si="325"/>
        <v>10</v>
      </c>
      <c r="D2593" s="64">
        <f t="shared" si="326"/>
        <v>259</v>
      </c>
      <c r="E2593" s="64">
        <f t="shared" si="327"/>
        <v>1291</v>
      </c>
      <c r="F2593" s="64" t="str">
        <f t="shared" si="320"/>
        <v/>
      </c>
      <c r="G2593" s="64" t="str">
        <f t="shared" si="321"/>
        <v/>
      </c>
      <c r="H2593" s="64" t="str">
        <f t="shared" si="322"/>
        <v/>
      </c>
      <c r="I2593" s="80" t="str">
        <f>IFERROR(VLOOKUP(D2593,Sheet2!A:B,2,0),"")</f>
        <v/>
      </c>
      <c r="J2593" s="64" t="str">
        <f>IFERROR(IF(I2593&lt;&gt;"",VLOOKUP(I2593,Sheet2!B:C,2,0),""),"")</f>
        <v/>
      </c>
      <c r="K2593" s="64" t="str">
        <f>IFERROR( IF(I2593&lt;&gt;"", HLOOKUP(L$2+$A2593,Sheet2!BX:NK,2,0),""),"")</f>
        <v/>
      </c>
      <c r="L2593" t="str">
        <f>IF(OR(HLOOKUP(L$2+$A2593,Sheet2!BX:NK,$B2593,0),HLOOKUP(L$2+$A2593,Sheet2!BX:NK,$B2593,0)&lt;&gt;""),HLOOKUP(L$2+$A2593,Sheet2!BX:NK,$B2593,0),"")</f>
        <v/>
      </c>
      <c r="M2593" t="str">
        <f>IF(OR(HLOOKUP(M$2+$A2593,Sheet2!BY:NL,$B2593,0),HLOOKUP(M$2+$A2593,Sheet2!BY:NL,$B2593,0)&lt;&gt;""),HLOOKUP(M$2+$A2593,Sheet2!BY:NL,$B2593,0),"")</f>
        <v/>
      </c>
      <c r="N2593" t="str">
        <f>IF(OR(HLOOKUP(N$2+$A2593,Sheet2!BZ:NM,$B2593,0),HLOOKUP(N$2+$A2593,Sheet2!BZ:NM,$B2593,0)&lt;&gt;""),HLOOKUP(N$2+$A2593,Sheet2!BZ:NM,$B2593,0),"")</f>
        <v/>
      </c>
      <c r="O2593" t="str">
        <f>IF(OR(HLOOKUP(O$2+$A2593,Sheet2!CA:NN,$B2593,0),HLOOKUP(O$2+$A2593,Sheet2!CA:NN,$B2593,0)&lt;&gt;""),HLOOKUP(O$2+$A2593,Sheet2!CA:NN,$B2593,0),"")</f>
        <v/>
      </c>
      <c r="P2593" t="str">
        <f>IF(OR(HLOOKUP(P$2+$A2593,Sheet2!CB:NO,$B2593,0),HLOOKUP(P$2+$A2593,Sheet2!CB:NO,$B2593,0)&lt;&gt;""),HLOOKUP(P$2+$A2593,Sheet2!CB:NO,$B2593,0),"")</f>
        <v/>
      </c>
      <c r="Q2593" t="str">
        <f>IF(OR(HLOOKUP(Q$2+$A2593,Sheet2!CC:NO,$B2593,0),HLOOKUP(Q$2+$A2593,Sheet2!CC:NO,$B2593,0)&lt;&gt;""),HLOOKUP(Q$2+$A2593,Sheet2!CC:NO,$B2593,0),"")</f>
        <v/>
      </c>
    </row>
    <row r="2594" spans="1:17" x14ac:dyDescent="0.25">
      <c r="A2594" s="64">
        <f t="shared" si="323"/>
        <v>0</v>
      </c>
      <c r="B2594" s="64">
        <f t="shared" si="324"/>
        <v>264</v>
      </c>
      <c r="C2594" s="64">
        <f t="shared" si="325"/>
        <v>1</v>
      </c>
      <c r="D2594" s="64">
        <f t="shared" si="326"/>
        <v>260</v>
      </c>
      <c r="E2594" s="64">
        <f t="shared" si="327"/>
        <v>1296</v>
      </c>
      <c r="F2594" s="64" t="str">
        <f t="shared" si="320"/>
        <v/>
      </c>
      <c r="G2594" s="64" t="str">
        <f t="shared" si="321"/>
        <v/>
      </c>
      <c r="H2594" s="64" t="str">
        <f t="shared" si="322"/>
        <v/>
      </c>
      <c r="I2594" s="80" t="str">
        <f>IFERROR(VLOOKUP(D2594,Sheet2!A:B,2,0),"")</f>
        <v/>
      </c>
      <c r="J2594" s="64" t="str">
        <f>IFERROR(IF(I2594&lt;&gt;"",VLOOKUP(I2594,Sheet2!B:C,2,0),""),"")</f>
        <v/>
      </c>
      <c r="K2594" s="64" t="str">
        <f>IFERROR( IF(I2594&lt;&gt;"", HLOOKUP(L$2+$A2594,Sheet2!BX:NK,2,0),""),"")</f>
        <v/>
      </c>
      <c r="L2594" t="str">
        <f>IF(OR(HLOOKUP(L$2+$A2594,Sheet2!BX:NK,$B2594,0),HLOOKUP(L$2+$A2594,Sheet2!BX:NK,$B2594,0)&lt;&gt;""),HLOOKUP(L$2+$A2594,Sheet2!BX:NK,$B2594,0),"")</f>
        <v/>
      </c>
      <c r="M2594" t="str">
        <f>IF(OR(HLOOKUP(M$2+$A2594,Sheet2!BY:NL,$B2594,0),HLOOKUP(M$2+$A2594,Sheet2!BY:NL,$B2594,0)&lt;&gt;""),HLOOKUP(M$2+$A2594,Sheet2!BY:NL,$B2594,0),"")</f>
        <v/>
      </c>
      <c r="N2594" t="str">
        <f>IF(OR(HLOOKUP(N$2+$A2594,Sheet2!BZ:NM,$B2594,0),HLOOKUP(N$2+$A2594,Sheet2!BZ:NM,$B2594,0)&lt;&gt;""),HLOOKUP(N$2+$A2594,Sheet2!BZ:NM,$B2594,0),"")</f>
        <v/>
      </c>
      <c r="O2594" t="str">
        <f>IF(OR(HLOOKUP(O$2+$A2594,Sheet2!CA:NN,$B2594,0),HLOOKUP(O$2+$A2594,Sheet2!CA:NN,$B2594,0)&lt;&gt;""),HLOOKUP(O$2+$A2594,Sheet2!CA:NN,$B2594,0),"")</f>
        <v/>
      </c>
      <c r="P2594" t="str">
        <f>IF(OR(HLOOKUP(P$2+$A2594,Sheet2!CB:NO,$B2594,0),HLOOKUP(P$2+$A2594,Sheet2!CB:NO,$B2594,0)&lt;&gt;""),HLOOKUP(P$2+$A2594,Sheet2!CB:NO,$B2594,0),"")</f>
        <v/>
      </c>
      <c r="Q2594" t="str">
        <f>IF(OR(HLOOKUP(Q$2+$A2594,Sheet2!CC:NO,$B2594,0),HLOOKUP(Q$2+$A2594,Sheet2!CC:NO,$B2594,0)&lt;&gt;""),HLOOKUP(Q$2+$A2594,Sheet2!CC:NO,$B2594,0),"")</f>
        <v/>
      </c>
    </row>
    <row r="2595" spans="1:17" x14ac:dyDescent="0.25">
      <c r="A2595" s="64">
        <f t="shared" si="323"/>
        <v>6</v>
      </c>
      <c r="B2595" s="64">
        <f t="shared" si="324"/>
        <v>264</v>
      </c>
      <c r="C2595" s="64">
        <f t="shared" si="325"/>
        <v>2</v>
      </c>
      <c r="D2595" s="64">
        <f t="shared" si="326"/>
        <v>260</v>
      </c>
      <c r="E2595" s="64">
        <f t="shared" si="327"/>
        <v>1296</v>
      </c>
      <c r="F2595" s="64" t="str">
        <f t="shared" si="320"/>
        <v/>
      </c>
      <c r="G2595" s="64" t="str">
        <f t="shared" si="321"/>
        <v/>
      </c>
      <c r="H2595" s="64" t="str">
        <f t="shared" si="322"/>
        <v/>
      </c>
      <c r="I2595" s="80" t="str">
        <f>IFERROR(VLOOKUP(D2595,Sheet2!A:B,2,0),"")</f>
        <v/>
      </c>
      <c r="J2595" s="64" t="str">
        <f>IFERROR(IF(I2595&lt;&gt;"",VLOOKUP(I2595,Sheet2!B:C,2,0),""),"")</f>
        <v/>
      </c>
      <c r="K2595" s="64" t="str">
        <f>IFERROR( IF(I2595&lt;&gt;"", HLOOKUP(L$2+$A2595,Sheet2!BX:NK,2,0),""),"")</f>
        <v/>
      </c>
      <c r="L2595" t="str">
        <f>IF(OR(HLOOKUP(L$2+$A2595,Sheet2!BX:NK,$B2595,0),HLOOKUP(L$2+$A2595,Sheet2!BX:NK,$B2595,0)&lt;&gt;""),HLOOKUP(L$2+$A2595,Sheet2!BX:NK,$B2595,0),"")</f>
        <v/>
      </c>
      <c r="M2595" t="str">
        <f>IF(OR(HLOOKUP(M$2+$A2595,Sheet2!BY:NL,$B2595,0),HLOOKUP(M$2+$A2595,Sheet2!BY:NL,$B2595,0)&lt;&gt;""),HLOOKUP(M$2+$A2595,Sheet2!BY:NL,$B2595,0),"")</f>
        <v/>
      </c>
      <c r="N2595" t="str">
        <f>IF(OR(HLOOKUP(N$2+$A2595,Sheet2!BZ:NM,$B2595,0),HLOOKUP(N$2+$A2595,Sheet2!BZ:NM,$B2595,0)&lt;&gt;""),HLOOKUP(N$2+$A2595,Sheet2!BZ:NM,$B2595,0),"")</f>
        <v/>
      </c>
      <c r="O2595" t="str">
        <f>IF(OR(HLOOKUP(O$2+$A2595,Sheet2!CA:NN,$B2595,0),HLOOKUP(O$2+$A2595,Sheet2!CA:NN,$B2595,0)&lt;&gt;""),HLOOKUP(O$2+$A2595,Sheet2!CA:NN,$B2595,0),"")</f>
        <v/>
      </c>
      <c r="P2595" t="str">
        <f>IF(OR(HLOOKUP(P$2+$A2595,Sheet2!CB:NO,$B2595,0),HLOOKUP(P$2+$A2595,Sheet2!CB:NO,$B2595,0)&lt;&gt;""),HLOOKUP(P$2+$A2595,Sheet2!CB:NO,$B2595,0),"")</f>
        <v/>
      </c>
      <c r="Q2595" t="str">
        <f>IF(OR(HLOOKUP(Q$2+$A2595,Sheet2!CC:NO,$B2595,0),HLOOKUP(Q$2+$A2595,Sheet2!CC:NO,$B2595,0)&lt;&gt;""),HLOOKUP(Q$2+$A2595,Sheet2!CC:NO,$B2595,0),"")</f>
        <v/>
      </c>
    </row>
    <row r="2596" spans="1:17" x14ac:dyDescent="0.25">
      <c r="A2596" s="64">
        <f t="shared" si="323"/>
        <v>12</v>
      </c>
      <c r="B2596" s="64">
        <f t="shared" si="324"/>
        <v>264</v>
      </c>
      <c r="C2596" s="64">
        <f t="shared" si="325"/>
        <v>3</v>
      </c>
      <c r="D2596" s="64">
        <f t="shared" si="326"/>
        <v>260</v>
      </c>
      <c r="E2596" s="64">
        <f t="shared" si="327"/>
        <v>1296</v>
      </c>
      <c r="F2596" s="64" t="str">
        <f t="shared" si="320"/>
        <v/>
      </c>
      <c r="G2596" s="64" t="str">
        <f t="shared" si="321"/>
        <v/>
      </c>
      <c r="H2596" s="64" t="str">
        <f t="shared" si="322"/>
        <v/>
      </c>
      <c r="I2596" s="80" t="str">
        <f>IFERROR(VLOOKUP(D2596,Sheet2!A:B,2,0),"")</f>
        <v/>
      </c>
      <c r="J2596" s="64" t="str">
        <f>IFERROR(IF(I2596&lt;&gt;"",VLOOKUP(I2596,Sheet2!B:C,2,0),""),"")</f>
        <v/>
      </c>
      <c r="K2596" s="64" t="str">
        <f>IFERROR( IF(I2596&lt;&gt;"", HLOOKUP(L$2+$A2596,Sheet2!BX:NK,2,0),""),"")</f>
        <v/>
      </c>
      <c r="L2596" t="str">
        <f>IF(OR(HLOOKUP(L$2+$A2596,Sheet2!BX:NK,$B2596,0),HLOOKUP(L$2+$A2596,Sheet2!BX:NK,$B2596,0)&lt;&gt;""),HLOOKUP(L$2+$A2596,Sheet2!BX:NK,$B2596,0),"")</f>
        <v/>
      </c>
      <c r="M2596" t="str">
        <f>IF(OR(HLOOKUP(M$2+$A2596,Sheet2!BY:NL,$B2596,0),HLOOKUP(M$2+$A2596,Sheet2!BY:NL,$B2596,0)&lt;&gt;""),HLOOKUP(M$2+$A2596,Sheet2!BY:NL,$B2596,0),"")</f>
        <v/>
      </c>
      <c r="N2596" t="str">
        <f>IF(OR(HLOOKUP(N$2+$A2596,Sheet2!BZ:NM,$B2596,0),HLOOKUP(N$2+$A2596,Sheet2!BZ:NM,$B2596,0)&lt;&gt;""),HLOOKUP(N$2+$A2596,Sheet2!BZ:NM,$B2596,0),"")</f>
        <v/>
      </c>
      <c r="O2596" t="str">
        <f>IF(OR(HLOOKUP(O$2+$A2596,Sheet2!CA:NN,$B2596,0),HLOOKUP(O$2+$A2596,Sheet2!CA:NN,$B2596,0)&lt;&gt;""),HLOOKUP(O$2+$A2596,Sheet2!CA:NN,$B2596,0),"")</f>
        <v/>
      </c>
      <c r="P2596" t="str">
        <f>IF(OR(HLOOKUP(P$2+$A2596,Sheet2!CB:NO,$B2596,0),HLOOKUP(P$2+$A2596,Sheet2!CB:NO,$B2596,0)&lt;&gt;""),HLOOKUP(P$2+$A2596,Sheet2!CB:NO,$B2596,0),"")</f>
        <v/>
      </c>
      <c r="Q2596" t="str">
        <f>IF(OR(HLOOKUP(Q$2+$A2596,Sheet2!CC:NO,$B2596,0),HLOOKUP(Q$2+$A2596,Sheet2!CC:NO,$B2596,0)&lt;&gt;""),HLOOKUP(Q$2+$A2596,Sheet2!CC:NO,$B2596,0),"")</f>
        <v/>
      </c>
    </row>
    <row r="2597" spans="1:17" x14ac:dyDescent="0.25">
      <c r="A2597" s="64">
        <f t="shared" si="323"/>
        <v>18</v>
      </c>
      <c r="B2597" s="64">
        <f t="shared" si="324"/>
        <v>264</v>
      </c>
      <c r="C2597" s="64">
        <f t="shared" si="325"/>
        <v>4</v>
      </c>
      <c r="D2597" s="64">
        <f t="shared" si="326"/>
        <v>260</v>
      </c>
      <c r="E2597" s="64">
        <f t="shared" si="327"/>
        <v>1296</v>
      </c>
      <c r="F2597" s="64" t="str">
        <f t="shared" si="320"/>
        <v/>
      </c>
      <c r="G2597" s="64" t="str">
        <f t="shared" si="321"/>
        <v/>
      </c>
      <c r="H2597" s="64" t="str">
        <f t="shared" si="322"/>
        <v/>
      </c>
      <c r="I2597" s="80" t="str">
        <f>IFERROR(VLOOKUP(D2597,Sheet2!A:B,2,0),"")</f>
        <v/>
      </c>
      <c r="J2597" s="64" t="str">
        <f>IFERROR(IF(I2597&lt;&gt;"",VLOOKUP(I2597,Sheet2!B:C,2,0),""),"")</f>
        <v/>
      </c>
      <c r="K2597" s="64" t="str">
        <f>IFERROR( IF(I2597&lt;&gt;"", HLOOKUP(L$2+$A2597,Sheet2!BX:NK,2,0),""),"")</f>
        <v/>
      </c>
      <c r="L2597" t="str">
        <f>IF(OR(HLOOKUP(L$2+$A2597,Sheet2!BX:NK,$B2597,0),HLOOKUP(L$2+$A2597,Sheet2!BX:NK,$B2597,0)&lt;&gt;""),HLOOKUP(L$2+$A2597,Sheet2!BX:NK,$B2597,0),"")</f>
        <v/>
      </c>
      <c r="M2597" t="str">
        <f>IF(OR(HLOOKUP(M$2+$A2597,Sheet2!BY:NL,$B2597,0),HLOOKUP(M$2+$A2597,Sheet2!BY:NL,$B2597,0)&lt;&gt;""),HLOOKUP(M$2+$A2597,Sheet2!BY:NL,$B2597,0),"")</f>
        <v/>
      </c>
      <c r="N2597" t="str">
        <f>IF(OR(HLOOKUP(N$2+$A2597,Sheet2!BZ:NM,$B2597,0),HLOOKUP(N$2+$A2597,Sheet2!BZ:NM,$B2597,0)&lt;&gt;""),HLOOKUP(N$2+$A2597,Sheet2!BZ:NM,$B2597,0),"")</f>
        <v/>
      </c>
      <c r="O2597" t="str">
        <f>IF(OR(HLOOKUP(O$2+$A2597,Sheet2!CA:NN,$B2597,0),HLOOKUP(O$2+$A2597,Sheet2!CA:NN,$B2597,0)&lt;&gt;""),HLOOKUP(O$2+$A2597,Sheet2!CA:NN,$B2597,0),"")</f>
        <v/>
      </c>
      <c r="P2597" t="str">
        <f>IF(OR(HLOOKUP(P$2+$A2597,Sheet2!CB:NO,$B2597,0),HLOOKUP(P$2+$A2597,Sheet2!CB:NO,$B2597,0)&lt;&gt;""),HLOOKUP(P$2+$A2597,Sheet2!CB:NO,$B2597,0),"")</f>
        <v/>
      </c>
      <c r="Q2597" t="str">
        <f>IF(OR(HLOOKUP(Q$2+$A2597,Sheet2!CC:NO,$B2597,0),HLOOKUP(Q$2+$A2597,Sheet2!CC:NO,$B2597,0)&lt;&gt;""),HLOOKUP(Q$2+$A2597,Sheet2!CC:NO,$B2597,0),"")</f>
        <v/>
      </c>
    </row>
    <row r="2598" spans="1:17" x14ac:dyDescent="0.25">
      <c r="A2598" s="64">
        <f t="shared" si="323"/>
        <v>24</v>
      </c>
      <c r="B2598" s="64">
        <f t="shared" si="324"/>
        <v>264</v>
      </c>
      <c r="C2598" s="64">
        <f t="shared" si="325"/>
        <v>5</v>
      </c>
      <c r="D2598" s="64">
        <f t="shared" si="326"/>
        <v>260</v>
      </c>
      <c r="E2598" s="64">
        <f t="shared" si="327"/>
        <v>1296</v>
      </c>
      <c r="F2598" s="64" t="str">
        <f t="shared" si="320"/>
        <v/>
      </c>
      <c r="G2598" s="64" t="str">
        <f t="shared" si="321"/>
        <v/>
      </c>
      <c r="H2598" s="64" t="str">
        <f t="shared" si="322"/>
        <v/>
      </c>
      <c r="I2598" s="80" t="str">
        <f>IFERROR(VLOOKUP(D2598,Sheet2!A:B,2,0),"")</f>
        <v/>
      </c>
      <c r="J2598" s="64" t="str">
        <f>IFERROR(IF(I2598&lt;&gt;"",VLOOKUP(I2598,Sheet2!B:C,2,0),""),"")</f>
        <v/>
      </c>
      <c r="K2598" s="64" t="str">
        <f>IFERROR( IF(I2598&lt;&gt;"", HLOOKUP(L$2+$A2598,Sheet2!BX:NK,2,0),""),"")</f>
        <v/>
      </c>
      <c r="L2598" t="str">
        <f>IF(OR(HLOOKUP(L$2+$A2598,Sheet2!BX:NK,$B2598,0),HLOOKUP(L$2+$A2598,Sheet2!BX:NK,$B2598,0)&lt;&gt;""),HLOOKUP(L$2+$A2598,Sheet2!BX:NK,$B2598,0),"")</f>
        <v/>
      </c>
      <c r="M2598" t="str">
        <f>IF(OR(HLOOKUP(M$2+$A2598,Sheet2!BY:NL,$B2598,0),HLOOKUP(M$2+$A2598,Sheet2!BY:NL,$B2598,0)&lt;&gt;""),HLOOKUP(M$2+$A2598,Sheet2!BY:NL,$B2598,0),"")</f>
        <v/>
      </c>
      <c r="N2598" t="str">
        <f>IF(OR(HLOOKUP(N$2+$A2598,Sheet2!BZ:NM,$B2598,0),HLOOKUP(N$2+$A2598,Sheet2!BZ:NM,$B2598,0)&lt;&gt;""),HLOOKUP(N$2+$A2598,Sheet2!BZ:NM,$B2598,0),"")</f>
        <v/>
      </c>
      <c r="O2598" t="str">
        <f>IF(OR(HLOOKUP(O$2+$A2598,Sheet2!CA:NN,$B2598,0),HLOOKUP(O$2+$A2598,Sheet2!CA:NN,$B2598,0)&lt;&gt;""),HLOOKUP(O$2+$A2598,Sheet2!CA:NN,$B2598,0),"")</f>
        <v/>
      </c>
      <c r="P2598" t="str">
        <f>IF(OR(HLOOKUP(P$2+$A2598,Sheet2!CB:NO,$B2598,0),HLOOKUP(P$2+$A2598,Sheet2!CB:NO,$B2598,0)&lt;&gt;""),HLOOKUP(P$2+$A2598,Sheet2!CB:NO,$B2598,0),"")</f>
        <v/>
      </c>
      <c r="Q2598" t="str">
        <f>IF(OR(HLOOKUP(Q$2+$A2598,Sheet2!CC:NO,$B2598,0),HLOOKUP(Q$2+$A2598,Sheet2!CC:NO,$B2598,0)&lt;&gt;""),HLOOKUP(Q$2+$A2598,Sheet2!CC:NO,$B2598,0),"")</f>
        <v/>
      </c>
    </row>
    <row r="2599" spans="1:17" x14ac:dyDescent="0.25">
      <c r="A2599" s="64">
        <f t="shared" si="323"/>
        <v>30</v>
      </c>
      <c r="B2599" s="64">
        <f t="shared" si="324"/>
        <v>264</v>
      </c>
      <c r="C2599" s="64">
        <f t="shared" si="325"/>
        <v>6</v>
      </c>
      <c r="D2599" s="64">
        <f t="shared" si="326"/>
        <v>260</v>
      </c>
      <c r="E2599" s="64">
        <f t="shared" si="327"/>
        <v>1296</v>
      </c>
      <c r="F2599" s="64" t="str">
        <f t="shared" si="320"/>
        <v/>
      </c>
      <c r="G2599" s="64" t="str">
        <f t="shared" si="321"/>
        <v/>
      </c>
      <c r="H2599" s="64" t="str">
        <f t="shared" si="322"/>
        <v/>
      </c>
      <c r="I2599" s="80" t="str">
        <f>IFERROR(VLOOKUP(D2599,Sheet2!A:B,2,0),"")</f>
        <v/>
      </c>
      <c r="J2599" s="64" t="str">
        <f>IFERROR(IF(I2599&lt;&gt;"",VLOOKUP(I2599,Sheet2!B:C,2,0),""),"")</f>
        <v/>
      </c>
      <c r="K2599" s="64" t="str">
        <f>IFERROR( IF(I2599&lt;&gt;"", HLOOKUP(L$2+$A2599,Sheet2!BX:NK,2,0),""),"")</f>
        <v/>
      </c>
      <c r="L2599" t="str">
        <f>IF(OR(HLOOKUP(L$2+$A2599,Sheet2!BX:NK,$B2599,0),HLOOKUP(L$2+$A2599,Sheet2!BX:NK,$B2599,0)&lt;&gt;""),HLOOKUP(L$2+$A2599,Sheet2!BX:NK,$B2599,0),"")</f>
        <v/>
      </c>
      <c r="M2599" t="str">
        <f>IF(OR(HLOOKUP(M$2+$A2599,Sheet2!BY:NL,$B2599,0),HLOOKUP(M$2+$A2599,Sheet2!BY:NL,$B2599,0)&lt;&gt;""),HLOOKUP(M$2+$A2599,Sheet2!BY:NL,$B2599,0),"")</f>
        <v/>
      </c>
      <c r="N2599" t="str">
        <f>IF(OR(HLOOKUP(N$2+$A2599,Sheet2!BZ:NM,$B2599,0),HLOOKUP(N$2+$A2599,Sheet2!BZ:NM,$B2599,0)&lt;&gt;""),HLOOKUP(N$2+$A2599,Sheet2!BZ:NM,$B2599,0),"")</f>
        <v/>
      </c>
      <c r="O2599" t="str">
        <f>IF(OR(HLOOKUP(O$2+$A2599,Sheet2!CA:NN,$B2599,0),HLOOKUP(O$2+$A2599,Sheet2!CA:NN,$B2599,0)&lt;&gt;""),HLOOKUP(O$2+$A2599,Sheet2!CA:NN,$B2599,0),"")</f>
        <v/>
      </c>
      <c r="P2599" t="str">
        <f>IF(OR(HLOOKUP(P$2+$A2599,Sheet2!CB:NO,$B2599,0),HLOOKUP(P$2+$A2599,Sheet2!CB:NO,$B2599,0)&lt;&gt;""),HLOOKUP(P$2+$A2599,Sheet2!CB:NO,$B2599,0),"")</f>
        <v/>
      </c>
      <c r="Q2599" t="str">
        <f>IF(OR(HLOOKUP(Q$2+$A2599,Sheet2!CC:NO,$B2599,0),HLOOKUP(Q$2+$A2599,Sheet2!CC:NO,$B2599,0)&lt;&gt;""),HLOOKUP(Q$2+$A2599,Sheet2!CC:NO,$B2599,0),"")</f>
        <v/>
      </c>
    </row>
    <row r="2600" spans="1:17" x14ac:dyDescent="0.25">
      <c r="A2600" s="64">
        <f t="shared" si="323"/>
        <v>36</v>
      </c>
      <c r="B2600" s="64">
        <f t="shared" si="324"/>
        <v>264</v>
      </c>
      <c r="C2600" s="64">
        <f t="shared" si="325"/>
        <v>7</v>
      </c>
      <c r="D2600" s="64">
        <f t="shared" si="326"/>
        <v>260</v>
      </c>
      <c r="E2600" s="64">
        <f t="shared" si="327"/>
        <v>1296</v>
      </c>
      <c r="F2600" s="64" t="str">
        <f t="shared" si="320"/>
        <v/>
      </c>
      <c r="G2600" s="64" t="str">
        <f t="shared" si="321"/>
        <v/>
      </c>
      <c r="H2600" s="64" t="str">
        <f t="shared" si="322"/>
        <v/>
      </c>
      <c r="I2600" s="80" t="str">
        <f>IFERROR(VLOOKUP(D2600,Sheet2!A:B,2,0),"")</f>
        <v/>
      </c>
      <c r="J2600" s="64" t="str">
        <f>IFERROR(IF(I2600&lt;&gt;"",VLOOKUP(I2600,Sheet2!B:C,2,0),""),"")</f>
        <v/>
      </c>
      <c r="K2600" s="64" t="str">
        <f>IFERROR( IF(I2600&lt;&gt;"", HLOOKUP(L$2+$A2600,Sheet2!BX:NK,2,0),""),"")</f>
        <v/>
      </c>
      <c r="L2600" t="str">
        <f>IF(OR(HLOOKUP(L$2+$A2600,Sheet2!BX:NK,$B2600,0),HLOOKUP(L$2+$A2600,Sheet2!BX:NK,$B2600,0)&lt;&gt;""),HLOOKUP(L$2+$A2600,Sheet2!BX:NK,$B2600,0),"")</f>
        <v/>
      </c>
      <c r="M2600" t="str">
        <f>IF(OR(HLOOKUP(M$2+$A2600,Sheet2!BY:NL,$B2600,0),HLOOKUP(M$2+$A2600,Sheet2!BY:NL,$B2600,0)&lt;&gt;""),HLOOKUP(M$2+$A2600,Sheet2!BY:NL,$B2600,0),"")</f>
        <v/>
      </c>
      <c r="N2600" t="str">
        <f>IF(OR(HLOOKUP(N$2+$A2600,Sheet2!BZ:NM,$B2600,0),HLOOKUP(N$2+$A2600,Sheet2!BZ:NM,$B2600,0)&lt;&gt;""),HLOOKUP(N$2+$A2600,Sheet2!BZ:NM,$B2600,0),"")</f>
        <v/>
      </c>
      <c r="O2600" t="str">
        <f>IF(OR(HLOOKUP(O$2+$A2600,Sheet2!CA:NN,$B2600,0),HLOOKUP(O$2+$A2600,Sheet2!CA:NN,$B2600,0)&lt;&gt;""),HLOOKUP(O$2+$A2600,Sheet2!CA:NN,$B2600,0),"")</f>
        <v/>
      </c>
      <c r="P2600" t="str">
        <f>IF(OR(HLOOKUP(P$2+$A2600,Sheet2!CB:NO,$B2600,0),HLOOKUP(P$2+$A2600,Sheet2!CB:NO,$B2600,0)&lt;&gt;""),HLOOKUP(P$2+$A2600,Sheet2!CB:NO,$B2600,0),"")</f>
        <v/>
      </c>
      <c r="Q2600" t="str">
        <f>IF(OR(HLOOKUP(Q$2+$A2600,Sheet2!CC:NO,$B2600,0),HLOOKUP(Q$2+$A2600,Sheet2!CC:NO,$B2600,0)&lt;&gt;""),HLOOKUP(Q$2+$A2600,Sheet2!CC:NO,$B2600,0),"")</f>
        <v/>
      </c>
    </row>
    <row r="2601" spans="1:17" x14ac:dyDescent="0.25">
      <c r="A2601" s="64">
        <f t="shared" si="323"/>
        <v>42</v>
      </c>
      <c r="B2601" s="64">
        <f t="shared" si="324"/>
        <v>264</v>
      </c>
      <c r="C2601" s="64">
        <f t="shared" si="325"/>
        <v>8</v>
      </c>
      <c r="D2601" s="64">
        <f t="shared" si="326"/>
        <v>260</v>
      </c>
      <c r="E2601" s="64">
        <f t="shared" si="327"/>
        <v>1296</v>
      </c>
      <c r="F2601" s="64" t="str">
        <f t="shared" si="320"/>
        <v/>
      </c>
      <c r="G2601" s="64" t="str">
        <f t="shared" si="321"/>
        <v/>
      </c>
      <c r="H2601" s="64" t="str">
        <f t="shared" si="322"/>
        <v/>
      </c>
      <c r="I2601" s="80" t="str">
        <f>IFERROR(VLOOKUP(D2601,Sheet2!A:B,2,0),"")</f>
        <v/>
      </c>
      <c r="J2601" s="64" t="str">
        <f>IFERROR(IF(I2601&lt;&gt;"",VLOOKUP(I2601,Sheet2!B:C,2,0),""),"")</f>
        <v/>
      </c>
      <c r="K2601" s="64" t="str">
        <f>IFERROR( IF(I2601&lt;&gt;"", HLOOKUP(L$2+$A2601,Sheet2!BX:NK,2,0),""),"")</f>
        <v/>
      </c>
      <c r="L2601" t="str">
        <f>IF(OR(HLOOKUP(L$2+$A2601,Sheet2!BX:NK,$B2601,0),HLOOKUP(L$2+$A2601,Sheet2!BX:NK,$B2601,0)&lt;&gt;""),HLOOKUP(L$2+$A2601,Sheet2!BX:NK,$B2601,0),"")</f>
        <v/>
      </c>
      <c r="M2601" t="str">
        <f>IF(OR(HLOOKUP(M$2+$A2601,Sheet2!BY:NL,$B2601,0),HLOOKUP(M$2+$A2601,Sheet2!BY:NL,$B2601,0)&lt;&gt;""),HLOOKUP(M$2+$A2601,Sheet2!BY:NL,$B2601,0),"")</f>
        <v/>
      </c>
      <c r="N2601" t="str">
        <f>IF(OR(HLOOKUP(N$2+$A2601,Sheet2!BZ:NM,$B2601,0),HLOOKUP(N$2+$A2601,Sheet2!BZ:NM,$B2601,0)&lt;&gt;""),HLOOKUP(N$2+$A2601,Sheet2!BZ:NM,$B2601,0),"")</f>
        <v/>
      </c>
      <c r="O2601" t="str">
        <f>IF(OR(HLOOKUP(O$2+$A2601,Sheet2!CA:NN,$B2601,0),HLOOKUP(O$2+$A2601,Sheet2!CA:NN,$B2601,0)&lt;&gt;""),HLOOKUP(O$2+$A2601,Sheet2!CA:NN,$B2601,0),"")</f>
        <v/>
      </c>
      <c r="P2601" t="str">
        <f>IF(OR(HLOOKUP(P$2+$A2601,Sheet2!CB:NO,$B2601,0),HLOOKUP(P$2+$A2601,Sheet2!CB:NO,$B2601,0)&lt;&gt;""),HLOOKUP(P$2+$A2601,Sheet2!CB:NO,$B2601,0),"")</f>
        <v/>
      </c>
      <c r="Q2601" t="str">
        <f>IF(OR(HLOOKUP(Q$2+$A2601,Sheet2!CC:NO,$B2601,0),HLOOKUP(Q$2+$A2601,Sheet2!CC:NO,$B2601,0)&lt;&gt;""),HLOOKUP(Q$2+$A2601,Sheet2!CC:NO,$B2601,0),"")</f>
        <v/>
      </c>
    </row>
    <row r="2602" spans="1:17" x14ac:dyDescent="0.25">
      <c r="A2602" s="64">
        <f t="shared" si="323"/>
        <v>48</v>
      </c>
      <c r="B2602" s="64">
        <f t="shared" si="324"/>
        <v>264</v>
      </c>
      <c r="C2602" s="64">
        <f t="shared" si="325"/>
        <v>9</v>
      </c>
      <c r="D2602" s="64">
        <f t="shared" si="326"/>
        <v>260</v>
      </c>
      <c r="E2602" s="64">
        <f t="shared" si="327"/>
        <v>1296</v>
      </c>
      <c r="F2602" s="64" t="str">
        <f t="shared" si="320"/>
        <v/>
      </c>
      <c r="G2602" s="64" t="str">
        <f t="shared" si="321"/>
        <v/>
      </c>
      <c r="H2602" s="64" t="str">
        <f t="shared" si="322"/>
        <v/>
      </c>
      <c r="I2602" s="80" t="str">
        <f>IFERROR(VLOOKUP(D2602,Sheet2!A:B,2,0),"")</f>
        <v/>
      </c>
      <c r="J2602" s="64" t="str">
        <f>IFERROR(IF(I2602&lt;&gt;"",VLOOKUP(I2602,Sheet2!B:C,2,0),""),"")</f>
        <v/>
      </c>
      <c r="K2602" s="64" t="str">
        <f>IFERROR( IF(I2602&lt;&gt;"", HLOOKUP(L$2+$A2602,Sheet2!BX:NK,2,0),""),"")</f>
        <v/>
      </c>
      <c r="L2602" t="str">
        <f>IF(OR(HLOOKUP(L$2+$A2602,Sheet2!BX:NK,$B2602,0),HLOOKUP(L$2+$A2602,Sheet2!BX:NK,$B2602,0)&lt;&gt;""),HLOOKUP(L$2+$A2602,Sheet2!BX:NK,$B2602,0),"")</f>
        <v/>
      </c>
      <c r="M2602" t="str">
        <f>IF(OR(HLOOKUP(M$2+$A2602,Sheet2!BY:NL,$B2602,0),HLOOKUP(M$2+$A2602,Sheet2!BY:NL,$B2602,0)&lt;&gt;""),HLOOKUP(M$2+$A2602,Sheet2!BY:NL,$B2602,0),"")</f>
        <v/>
      </c>
      <c r="N2602" t="str">
        <f>IF(OR(HLOOKUP(N$2+$A2602,Sheet2!BZ:NM,$B2602,0),HLOOKUP(N$2+$A2602,Sheet2!BZ:NM,$B2602,0)&lt;&gt;""),HLOOKUP(N$2+$A2602,Sheet2!BZ:NM,$B2602,0),"")</f>
        <v/>
      </c>
      <c r="O2602" t="str">
        <f>IF(OR(HLOOKUP(O$2+$A2602,Sheet2!CA:NN,$B2602,0),HLOOKUP(O$2+$A2602,Sheet2!CA:NN,$B2602,0)&lt;&gt;""),HLOOKUP(O$2+$A2602,Sheet2!CA:NN,$B2602,0),"")</f>
        <v/>
      </c>
      <c r="P2602" t="str">
        <f>IF(OR(HLOOKUP(P$2+$A2602,Sheet2!CB:NO,$B2602,0),HLOOKUP(P$2+$A2602,Sheet2!CB:NO,$B2602,0)&lt;&gt;""),HLOOKUP(P$2+$A2602,Sheet2!CB:NO,$B2602,0),"")</f>
        <v/>
      </c>
      <c r="Q2602" t="str">
        <f>IF(OR(HLOOKUP(Q$2+$A2602,Sheet2!CC:NO,$B2602,0),HLOOKUP(Q$2+$A2602,Sheet2!CC:NO,$B2602,0)&lt;&gt;""),HLOOKUP(Q$2+$A2602,Sheet2!CC:NO,$B2602,0),"")</f>
        <v/>
      </c>
    </row>
    <row r="2603" spans="1:17" x14ac:dyDescent="0.25">
      <c r="A2603" s="64">
        <f t="shared" si="323"/>
        <v>54</v>
      </c>
      <c r="B2603" s="64">
        <f t="shared" si="324"/>
        <v>264</v>
      </c>
      <c r="C2603" s="64">
        <f t="shared" si="325"/>
        <v>10</v>
      </c>
      <c r="D2603" s="64">
        <f t="shared" si="326"/>
        <v>260</v>
      </c>
      <c r="E2603" s="64">
        <f t="shared" si="327"/>
        <v>1296</v>
      </c>
      <c r="F2603" s="64" t="str">
        <f t="shared" si="320"/>
        <v/>
      </c>
      <c r="G2603" s="64" t="str">
        <f t="shared" si="321"/>
        <v/>
      </c>
      <c r="H2603" s="64" t="str">
        <f t="shared" si="322"/>
        <v/>
      </c>
      <c r="I2603" s="80" t="str">
        <f>IFERROR(VLOOKUP(D2603,Sheet2!A:B,2,0),"")</f>
        <v/>
      </c>
      <c r="J2603" s="64" t="str">
        <f>IFERROR(IF(I2603&lt;&gt;"",VLOOKUP(I2603,Sheet2!B:C,2,0),""),"")</f>
        <v/>
      </c>
      <c r="K2603" s="64" t="str">
        <f>IFERROR( IF(I2603&lt;&gt;"", HLOOKUP(L$2+$A2603,Sheet2!BX:NK,2,0),""),"")</f>
        <v/>
      </c>
      <c r="L2603" t="str">
        <f>IF(OR(HLOOKUP(L$2+$A2603,Sheet2!BX:NK,$B2603,0),HLOOKUP(L$2+$A2603,Sheet2!BX:NK,$B2603,0)&lt;&gt;""),HLOOKUP(L$2+$A2603,Sheet2!BX:NK,$B2603,0),"")</f>
        <v/>
      </c>
      <c r="M2603" t="str">
        <f>IF(OR(HLOOKUP(M$2+$A2603,Sheet2!BY:NL,$B2603,0),HLOOKUP(M$2+$A2603,Sheet2!BY:NL,$B2603,0)&lt;&gt;""),HLOOKUP(M$2+$A2603,Sheet2!BY:NL,$B2603,0),"")</f>
        <v/>
      </c>
      <c r="N2603" t="str">
        <f>IF(OR(HLOOKUP(N$2+$A2603,Sheet2!BZ:NM,$B2603,0),HLOOKUP(N$2+$A2603,Sheet2!BZ:NM,$B2603,0)&lt;&gt;""),HLOOKUP(N$2+$A2603,Sheet2!BZ:NM,$B2603,0),"")</f>
        <v/>
      </c>
      <c r="O2603" t="str">
        <f>IF(OR(HLOOKUP(O$2+$A2603,Sheet2!CA:NN,$B2603,0),HLOOKUP(O$2+$A2603,Sheet2!CA:NN,$B2603,0)&lt;&gt;""),HLOOKUP(O$2+$A2603,Sheet2!CA:NN,$B2603,0),"")</f>
        <v/>
      </c>
      <c r="P2603" t="str">
        <f>IF(OR(HLOOKUP(P$2+$A2603,Sheet2!CB:NO,$B2603,0),HLOOKUP(P$2+$A2603,Sheet2!CB:NO,$B2603,0)&lt;&gt;""),HLOOKUP(P$2+$A2603,Sheet2!CB:NO,$B2603,0),"")</f>
        <v/>
      </c>
      <c r="Q2603" t="str">
        <f>IF(OR(HLOOKUP(Q$2+$A2603,Sheet2!CC:NO,$B2603,0),HLOOKUP(Q$2+$A2603,Sheet2!CC:NO,$B2603,0)&lt;&gt;""),HLOOKUP(Q$2+$A2603,Sheet2!CC:NO,$B2603,0),"")</f>
        <v/>
      </c>
    </row>
    <row r="2604" spans="1:17" x14ac:dyDescent="0.25">
      <c r="A2604" s="64">
        <f t="shared" si="323"/>
        <v>0</v>
      </c>
      <c r="B2604" s="64">
        <f t="shared" si="324"/>
        <v>265</v>
      </c>
      <c r="C2604" s="64">
        <f t="shared" si="325"/>
        <v>1</v>
      </c>
      <c r="D2604" s="64">
        <f t="shared" si="326"/>
        <v>261</v>
      </c>
      <c r="E2604" s="64">
        <f t="shared" si="327"/>
        <v>1301</v>
      </c>
      <c r="F2604" s="64" t="str">
        <f t="shared" si="320"/>
        <v/>
      </c>
      <c r="G2604" s="64" t="str">
        <f t="shared" si="321"/>
        <v/>
      </c>
      <c r="H2604" s="64" t="str">
        <f t="shared" si="322"/>
        <v/>
      </c>
      <c r="I2604" s="80" t="str">
        <f>IFERROR(VLOOKUP(D2604,Sheet2!A:B,2,0),"")</f>
        <v/>
      </c>
      <c r="J2604" s="64" t="str">
        <f>IFERROR(IF(I2604&lt;&gt;"",VLOOKUP(I2604,Sheet2!B:C,2,0),""),"")</f>
        <v/>
      </c>
      <c r="K2604" s="64" t="str">
        <f>IFERROR( IF(I2604&lt;&gt;"", HLOOKUP(L$2+$A2604,Sheet2!BX:NK,2,0),""),"")</f>
        <v/>
      </c>
      <c r="L2604" t="str">
        <f>IF(OR(HLOOKUP(L$2+$A2604,Sheet2!BX:NK,$B2604,0),HLOOKUP(L$2+$A2604,Sheet2!BX:NK,$B2604,0)&lt;&gt;""),HLOOKUP(L$2+$A2604,Sheet2!BX:NK,$B2604,0),"")</f>
        <v/>
      </c>
      <c r="M2604" t="str">
        <f>IF(OR(HLOOKUP(M$2+$A2604,Sheet2!BY:NL,$B2604,0),HLOOKUP(M$2+$A2604,Sheet2!BY:NL,$B2604,0)&lt;&gt;""),HLOOKUP(M$2+$A2604,Sheet2!BY:NL,$B2604,0),"")</f>
        <v/>
      </c>
      <c r="N2604" t="str">
        <f>IF(OR(HLOOKUP(N$2+$A2604,Sheet2!BZ:NM,$B2604,0),HLOOKUP(N$2+$A2604,Sheet2!BZ:NM,$B2604,0)&lt;&gt;""),HLOOKUP(N$2+$A2604,Sheet2!BZ:NM,$B2604,0),"")</f>
        <v/>
      </c>
      <c r="O2604" t="str">
        <f>IF(OR(HLOOKUP(O$2+$A2604,Sheet2!CA:NN,$B2604,0),HLOOKUP(O$2+$A2604,Sheet2!CA:NN,$B2604,0)&lt;&gt;""),HLOOKUP(O$2+$A2604,Sheet2!CA:NN,$B2604,0),"")</f>
        <v/>
      </c>
      <c r="P2604" t="str">
        <f>IF(OR(HLOOKUP(P$2+$A2604,Sheet2!CB:NO,$B2604,0),HLOOKUP(P$2+$A2604,Sheet2!CB:NO,$B2604,0)&lt;&gt;""),HLOOKUP(P$2+$A2604,Sheet2!CB:NO,$B2604,0),"")</f>
        <v/>
      </c>
      <c r="Q2604" t="str">
        <f>IF(OR(HLOOKUP(Q$2+$A2604,Sheet2!CC:NO,$B2604,0),HLOOKUP(Q$2+$A2604,Sheet2!CC:NO,$B2604,0)&lt;&gt;""),HLOOKUP(Q$2+$A2604,Sheet2!CC:NO,$B2604,0),"")</f>
        <v/>
      </c>
    </row>
    <row r="2605" spans="1:17" x14ac:dyDescent="0.25">
      <c r="A2605" s="64">
        <f t="shared" si="323"/>
        <v>6</v>
      </c>
      <c r="B2605" s="64">
        <f t="shared" si="324"/>
        <v>265</v>
      </c>
      <c r="C2605" s="64">
        <f t="shared" si="325"/>
        <v>2</v>
      </c>
      <c r="D2605" s="64">
        <f t="shared" si="326"/>
        <v>261</v>
      </c>
      <c r="E2605" s="64">
        <f t="shared" si="327"/>
        <v>1301</v>
      </c>
      <c r="F2605" s="64" t="str">
        <f t="shared" si="320"/>
        <v/>
      </c>
      <c r="G2605" s="64" t="str">
        <f t="shared" si="321"/>
        <v/>
      </c>
      <c r="H2605" s="64" t="str">
        <f t="shared" si="322"/>
        <v/>
      </c>
      <c r="I2605" s="80" t="str">
        <f>IFERROR(VLOOKUP(D2605,Sheet2!A:B,2,0),"")</f>
        <v/>
      </c>
      <c r="J2605" s="64" t="str">
        <f>IFERROR(IF(I2605&lt;&gt;"",VLOOKUP(I2605,Sheet2!B:C,2,0),""),"")</f>
        <v/>
      </c>
      <c r="K2605" s="64" t="str">
        <f>IFERROR( IF(I2605&lt;&gt;"", HLOOKUP(L$2+$A2605,Sheet2!BX:NK,2,0),""),"")</f>
        <v/>
      </c>
      <c r="L2605" t="str">
        <f>IF(OR(HLOOKUP(L$2+$A2605,Sheet2!BX:NK,$B2605,0),HLOOKUP(L$2+$A2605,Sheet2!BX:NK,$B2605,0)&lt;&gt;""),HLOOKUP(L$2+$A2605,Sheet2!BX:NK,$B2605,0),"")</f>
        <v/>
      </c>
      <c r="M2605" t="str">
        <f>IF(OR(HLOOKUP(M$2+$A2605,Sheet2!BY:NL,$B2605,0),HLOOKUP(M$2+$A2605,Sheet2!BY:NL,$B2605,0)&lt;&gt;""),HLOOKUP(M$2+$A2605,Sheet2!BY:NL,$B2605,0),"")</f>
        <v/>
      </c>
      <c r="N2605" t="str">
        <f>IF(OR(HLOOKUP(N$2+$A2605,Sheet2!BZ:NM,$B2605,0),HLOOKUP(N$2+$A2605,Sheet2!BZ:NM,$B2605,0)&lt;&gt;""),HLOOKUP(N$2+$A2605,Sheet2!BZ:NM,$B2605,0),"")</f>
        <v/>
      </c>
      <c r="O2605" t="str">
        <f>IF(OR(HLOOKUP(O$2+$A2605,Sheet2!CA:NN,$B2605,0),HLOOKUP(O$2+$A2605,Sheet2!CA:NN,$B2605,0)&lt;&gt;""),HLOOKUP(O$2+$A2605,Sheet2!CA:NN,$B2605,0),"")</f>
        <v/>
      </c>
      <c r="P2605" t="str">
        <f>IF(OR(HLOOKUP(P$2+$A2605,Sheet2!CB:NO,$B2605,0),HLOOKUP(P$2+$A2605,Sheet2!CB:NO,$B2605,0)&lt;&gt;""),HLOOKUP(P$2+$A2605,Sheet2!CB:NO,$B2605,0),"")</f>
        <v/>
      </c>
      <c r="Q2605" t="str">
        <f>IF(OR(HLOOKUP(Q$2+$A2605,Sheet2!CC:NO,$B2605,0),HLOOKUP(Q$2+$A2605,Sheet2!CC:NO,$B2605,0)&lt;&gt;""),HLOOKUP(Q$2+$A2605,Sheet2!CC:NO,$B2605,0),"")</f>
        <v/>
      </c>
    </row>
    <row r="2606" spans="1:17" x14ac:dyDescent="0.25">
      <c r="A2606" s="64">
        <f t="shared" si="323"/>
        <v>12</v>
      </c>
      <c r="B2606" s="64">
        <f t="shared" si="324"/>
        <v>265</v>
      </c>
      <c r="C2606" s="64">
        <f t="shared" si="325"/>
        <v>3</v>
      </c>
      <c r="D2606" s="64">
        <f t="shared" si="326"/>
        <v>261</v>
      </c>
      <c r="E2606" s="64">
        <f t="shared" si="327"/>
        <v>1301</v>
      </c>
      <c r="F2606" s="64" t="str">
        <f t="shared" si="320"/>
        <v/>
      </c>
      <c r="G2606" s="64" t="str">
        <f t="shared" si="321"/>
        <v/>
      </c>
      <c r="H2606" s="64" t="str">
        <f t="shared" si="322"/>
        <v/>
      </c>
      <c r="I2606" s="80" t="str">
        <f>IFERROR(VLOOKUP(D2606,Sheet2!A:B,2,0),"")</f>
        <v/>
      </c>
      <c r="J2606" s="64" t="str">
        <f>IFERROR(IF(I2606&lt;&gt;"",VLOOKUP(I2606,Sheet2!B:C,2,0),""),"")</f>
        <v/>
      </c>
      <c r="K2606" s="64" t="str">
        <f>IFERROR( IF(I2606&lt;&gt;"", HLOOKUP(L$2+$A2606,Sheet2!BX:NK,2,0),""),"")</f>
        <v/>
      </c>
      <c r="L2606" t="str">
        <f>IF(OR(HLOOKUP(L$2+$A2606,Sheet2!BX:NK,$B2606,0),HLOOKUP(L$2+$A2606,Sheet2!BX:NK,$B2606,0)&lt;&gt;""),HLOOKUP(L$2+$A2606,Sheet2!BX:NK,$B2606,0),"")</f>
        <v/>
      </c>
      <c r="M2606" t="str">
        <f>IF(OR(HLOOKUP(M$2+$A2606,Sheet2!BY:NL,$B2606,0),HLOOKUP(M$2+$A2606,Sheet2!BY:NL,$B2606,0)&lt;&gt;""),HLOOKUP(M$2+$A2606,Sheet2!BY:NL,$B2606,0),"")</f>
        <v/>
      </c>
      <c r="N2606" t="str">
        <f>IF(OR(HLOOKUP(N$2+$A2606,Sheet2!BZ:NM,$B2606,0),HLOOKUP(N$2+$A2606,Sheet2!BZ:NM,$B2606,0)&lt;&gt;""),HLOOKUP(N$2+$A2606,Sheet2!BZ:NM,$B2606,0),"")</f>
        <v/>
      </c>
      <c r="O2606" t="str">
        <f>IF(OR(HLOOKUP(O$2+$A2606,Sheet2!CA:NN,$B2606,0),HLOOKUP(O$2+$A2606,Sheet2!CA:NN,$B2606,0)&lt;&gt;""),HLOOKUP(O$2+$A2606,Sheet2!CA:NN,$B2606,0),"")</f>
        <v/>
      </c>
      <c r="P2606" t="str">
        <f>IF(OR(HLOOKUP(P$2+$A2606,Sheet2!CB:NO,$B2606,0),HLOOKUP(P$2+$A2606,Sheet2!CB:NO,$B2606,0)&lt;&gt;""),HLOOKUP(P$2+$A2606,Sheet2!CB:NO,$B2606,0),"")</f>
        <v/>
      </c>
      <c r="Q2606" t="str">
        <f>IF(OR(HLOOKUP(Q$2+$A2606,Sheet2!CC:NO,$B2606,0),HLOOKUP(Q$2+$A2606,Sheet2!CC:NO,$B2606,0)&lt;&gt;""),HLOOKUP(Q$2+$A2606,Sheet2!CC:NO,$B2606,0),"")</f>
        <v/>
      </c>
    </row>
    <row r="2607" spans="1:17" x14ac:dyDescent="0.25">
      <c r="A2607" s="64">
        <f t="shared" si="323"/>
        <v>18</v>
      </c>
      <c r="B2607" s="64">
        <f t="shared" si="324"/>
        <v>265</v>
      </c>
      <c r="C2607" s="64">
        <f t="shared" si="325"/>
        <v>4</v>
      </c>
      <c r="D2607" s="64">
        <f t="shared" si="326"/>
        <v>261</v>
      </c>
      <c r="E2607" s="64">
        <f t="shared" si="327"/>
        <v>1301</v>
      </c>
      <c r="F2607" s="64" t="str">
        <f t="shared" si="320"/>
        <v/>
      </c>
      <c r="G2607" s="64" t="str">
        <f t="shared" si="321"/>
        <v/>
      </c>
      <c r="H2607" s="64" t="str">
        <f t="shared" si="322"/>
        <v/>
      </c>
      <c r="I2607" s="80" t="str">
        <f>IFERROR(VLOOKUP(D2607,Sheet2!A:B,2,0),"")</f>
        <v/>
      </c>
      <c r="J2607" s="64" t="str">
        <f>IFERROR(IF(I2607&lt;&gt;"",VLOOKUP(I2607,Sheet2!B:C,2,0),""),"")</f>
        <v/>
      </c>
      <c r="K2607" s="64" t="str">
        <f>IFERROR( IF(I2607&lt;&gt;"", HLOOKUP(L$2+$A2607,Sheet2!BX:NK,2,0),""),"")</f>
        <v/>
      </c>
      <c r="L2607" t="str">
        <f>IF(OR(HLOOKUP(L$2+$A2607,Sheet2!BX:NK,$B2607,0),HLOOKUP(L$2+$A2607,Sheet2!BX:NK,$B2607,0)&lt;&gt;""),HLOOKUP(L$2+$A2607,Sheet2!BX:NK,$B2607,0),"")</f>
        <v/>
      </c>
      <c r="M2607" t="str">
        <f>IF(OR(HLOOKUP(M$2+$A2607,Sheet2!BY:NL,$B2607,0),HLOOKUP(M$2+$A2607,Sheet2!BY:NL,$B2607,0)&lt;&gt;""),HLOOKUP(M$2+$A2607,Sheet2!BY:NL,$B2607,0),"")</f>
        <v/>
      </c>
      <c r="N2607" t="str">
        <f>IF(OR(HLOOKUP(N$2+$A2607,Sheet2!BZ:NM,$B2607,0),HLOOKUP(N$2+$A2607,Sheet2!BZ:NM,$B2607,0)&lt;&gt;""),HLOOKUP(N$2+$A2607,Sheet2!BZ:NM,$B2607,0),"")</f>
        <v/>
      </c>
      <c r="O2607" t="str">
        <f>IF(OR(HLOOKUP(O$2+$A2607,Sheet2!CA:NN,$B2607,0),HLOOKUP(O$2+$A2607,Sheet2!CA:NN,$B2607,0)&lt;&gt;""),HLOOKUP(O$2+$A2607,Sheet2!CA:NN,$B2607,0),"")</f>
        <v/>
      </c>
      <c r="P2607" t="str">
        <f>IF(OR(HLOOKUP(P$2+$A2607,Sheet2!CB:NO,$B2607,0),HLOOKUP(P$2+$A2607,Sheet2!CB:NO,$B2607,0)&lt;&gt;""),HLOOKUP(P$2+$A2607,Sheet2!CB:NO,$B2607,0),"")</f>
        <v/>
      </c>
      <c r="Q2607" t="str">
        <f>IF(OR(HLOOKUP(Q$2+$A2607,Sheet2!CC:NO,$B2607,0),HLOOKUP(Q$2+$A2607,Sheet2!CC:NO,$B2607,0)&lt;&gt;""),HLOOKUP(Q$2+$A2607,Sheet2!CC:NO,$B2607,0),"")</f>
        <v/>
      </c>
    </row>
    <row r="2608" spans="1:17" x14ac:dyDescent="0.25">
      <c r="A2608" s="64">
        <f t="shared" si="323"/>
        <v>24</v>
      </c>
      <c r="B2608" s="64">
        <f t="shared" si="324"/>
        <v>265</v>
      </c>
      <c r="C2608" s="64">
        <f t="shared" si="325"/>
        <v>5</v>
      </c>
      <c r="D2608" s="64">
        <f t="shared" si="326"/>
        <v>261</v>
      </c>
      <c r="E2608" s="64">
        <f t="shared" si="327"/>
        <v>1301</v>
      </c>
      <c r="F2608" s="64" t="str">
        <f t="shared" si="320"/>
        <v/>
      </c>
      <c r="G2608" s="64" t="str">
        <f t="shared" si="321"/>
        <v/>
      </c>
      <c r="H2608" s="64" t="str">
        <f t="shared" si="322"/>
        <v/>
      </c>
      <c r="I2608" s="80" t="str">
        <f>IFERROR(VLOOKUP(D2608,Sheet2!A:B,2,0),"")</f>
        <v/>
      </c>
      <c r="J2608" s="64" t="str">
        <f>IFERROR(IF(I2608&lt;&gt;"",VLOOKUP(I2608,Sheet2!B:C,2,0),""),"")</f>
        <v/>
      </c>
      <c r="K2608" s="64" t="str">
        <f>IFERROR( IF(I2608&lt;&gt;"", HLOOKUP(L$2+$A2608,Sheet2!BX:NK,2,0),""),"")</f>
        <v/>
      </c>
      <c r="L2608" t="str">
        <f>IF(OR(HLOOKUP(L$2+$A2608,Sheet2!BX:NK,$B2608,0),HLOOKUP(L$2+$A2608,Sheet2!BX:NK,$B2608,0)&lt;&gt;""),HLOOKUP(L$2+$A2608,Sheet2!BX:NK,$B2608,0),"")</f>
        <v/>
      </c>
      <c r="M2608" t="str">
        <f>IF(OR(HLOOKUP(M$2+$A2608,Sheet2!BY:NL,$B2608,0),HLOOKUP(M$2+$A2608,Sheet2!BY:NL,$B2608,0)&lt;&gt;""),HLOOKUP(M$2+$A2608,Sheet2!BY:NL,$B2608,0),"")</f>
        <v/>
      </c>
      <c r="N2608" t="str">
        <f>IF(OR(HLOOKUP(N$2+$A2608,Sheet2!BZ:NM,$B2608,0),HLOOKUP(N$2+$A2608,Sheet2!BZ:NM,$B2608,0)&lt;&gt;""),HLOOKUP(N$2+$A2608,Sheet2!BZ:NM,$B2608,0),"")</f>
        <v/>
      </c>
      <c r="O2608" t="str">
        <f>IF(OR(HLOOKUP(O$2+$A2608,Sheet2!CA:NN,$B2608,0),HLOOKUP(O$2+$A2608,Sheet2!CA:NN,$B2608,0)&lt;&gt;""),HLOOKUP(O$2+$A2608,Sheet2!CA:NN,$B2608,0),"")</f>
        <v/>
      </c>
      <c r="P2608" t="str">
        <f>IF(OR(HLOOKUP(P$2+$A2608,Sheet2!CB:NO,$B2608,0),HLOOKUP(P$2+$A2608,Sheet2!CB:NO,$B2608,0)&lt;&gt;""),HLOOKUP(P$2+$A2608,Sheet2!CB:NO,$B2608,0),"")</f>
        <v/>
      </c>
      <c r="Q2608" t="str">
        <f>IF(OR(HLOOKUP(Q$2+$A2608,Sheet2!CC:NO,$B2608,0),HLOOKUP(Q$2+$A2608,Sheet2!CC:NO,$B2608,0)&lt;&gt;""),HLOOKUP(Q$2+$A2608,Sheet2!CC:NO,$B2608,0),"")</f>
        <v/>
      </c>
    </row>
    <row r="2609" spans="1:17" x14ac:dyDescent="0.25">
      <c r="A2609" s="64">
        <f t="shared" si="323"/>
        <v>30</v>
      </c>
      <c r="B2609" s="64">
        <f t="shared" si="324"/>
        <v>265</v>
      </c>
      <c r="C2609" s="64">
        <f t="shared" si="325"/>
        <v>6</v>
      </c>
      <c r="D2609" s="64">
        <f t="shared" si="326"/>
        <v>261</v>
      </c>
      <c r="E2609" s="64">
        <f t="shared" si="327"/>
        <v>1301</v>
      </c>
      <c r="F2609" s="64" t="str">
        <f t="shared" si="320"/>
        <v/>
      </c>
      <c r="G2609" s="64" t="str">
        <f t="shared" si="321"/>
        <v/>
      </c>
      <c r="H2609" s="64" t="str">
        <f t="shared" si="322"/>
        <v/>
      </c>
      <c r="I2609" s="80" t="str">
        <f>IFERROR(VLOOKUP(D2609,Sheet2!A:B,2,0),"")</f>
        <v/>
      </c>
      <c r="J2609" s="64" t="str">
        <f>IFERROR(IF(I2609&lt;&gt;"",VLOOKUP(I2609,Sheet2!B:C,2,0),""),"")</f>
        <v/>
      </c>
      <c r="K2609" s="64" t="str">
        <f>IFERROR( IF(I2609&lt;&gt;"", HLOOKUP(L$2+$A2609,Sheet2!BX:NK,2,0),""),"")</f>
        <v/>
      </c>
      <c r="L2609" t="str">
        <f>IF(OR(HLOOKUP(L$2+$A2609,Sheet2!BX:NK,$B2609,0),HLOOKUP(L$2+$A2609,Sheet2!BX:NK,$B2609,0)&lt;&gt;""),HLOOKUP(L$2+$A2609,Sheet2!BX:NK,$B2609,0),"")</f>
        <v/>
      </c>
      <c r="M2609" t="str">
        <f>IF(OR(HLOOKUP(M$2+$A2609,Sheet2!BY:NL,$B2609,0),HLOOKUP(M$2+$A2609,Sheet2!BY:NL,$B2609,0)&lt;&gt;""),HLOOKUP(M$2+$A2609,Sheet2!BY:NL,$B2609,0),"")</f>
        <v/>
      </c>
      <c r="N2609" t="str">
        <f>IF(OR(HLOOKUP(N$2+$A2609,Sheet2!BZ:NM,$B2609,0),HLOOKUP(N$2+$A2609,Sheet2!BZ:NM,$B2609,0)&lt;&gt;""),HLOOKUP(N$2+$A2609,Sheet2!BZ:NM,$B2609,0),"")</f>
        <v/>
      </c>
      <c r="O2609" t="str">
        <f>IF(OR(HLOOKUP(O$2+$A2609,Sheet2!CA:NN,$B2609,0),HLOOKUP(O$2+$A2609,Sheet2!CA:NN,$B2609,0)&lt;&gt;""),HLOOKUP(O$2+$A2609,Sheet2!CA:NN,$B2609,0),"")</f>
        <v/>
      </c>
      <c r="P2609" t="str">
        <f>IF(OR(HLOOKUP(P$2+$A2609,Sheet2!CB:NO,$B2609,0),HLOOKUP(P$2+$A2609,Sheet2!CB:NO,$B2609,0)&lt;&gt;""),HLOOKUP(P$2+$A2609,Sheet2!CB:NO,$B2609,0),"")</f>
        <v/>
      </c>
      <c r="Q2609" t="str">
        <f>IF(OR(HLOOKUP(Q$2+$A2609,Sheet2!CC:NO,$B2609,0),HLOOKUP(Q$2+$A2609,Sheet2!CC:NO,$B2609,0)&lt;&gt;""),HLOOKUP(Q$2+$A2609,Sheet2!CC:NO,$B2609,0),"")</f>
        <v/>
      </c>
    </row>
    <row r="2610" spans="1:17" x14ac:dyDescent="0.25">
      <c r="A2610" s="64">
        <f t="shared" si="323"/>
        <v>36</v>
      </c>
      <c r="B2610" s="64">
        <f t="shared" si="324"/>
        <v>265</v>
      </c>
      <c r="C2610" s="64">
        <f t="shared" si="325"/>
        <v>7</v>
      </c>
      <c r="D2610" s="64">
        <f t="shared" si="326"/>
        <v>261</v>
      </c>
      <c r="E2610" s="64">
        <f t="shared" si="327"/>
        <v>1301</v>
      </c>
      <c r="F2610" s="64" t="str">
        <f t="shared" si="320"/>
        <v/>
      </c>
      <c r="G2610" s="64" t="str">
        <f t="shared" si="321"/>
        <v/>
      </c>
      <c r="H2610" s="64" t="str">
        <f t="shared" si="322"/>
        <v/>
      </c>
      <c r="I2610" s="80" t="str">
        <f>IFERROR(VLOOKUP(D2610,Sheet2!A:B,2,0),"")</f>
        <v/>
      </c>
      <c r="J2610" s="64" t="str">
        <f>IFERROR(IF(I2610&lt;&gt;"",VLOOKUP(I2610,Sheet2!B:C,2,0),""),"")</f>
        <v/>
      </c>
      <c r="K2610" s="64" t="str">
        <f>IFERROR( IF(I2610&lt;&gt;"", HLOOKUP(L$2+$A2610,Sheet2!BX:NK,2,0),""),"")</f>
        <v/>
      </c>
      <c r="L2610" t="str">
        <f>IF(OR(HLOOKUP(L$2+$A2610,Sheet2!BX:NK,$B2610,0),HLOOKUP(L$2+$A2610,Sheet2!BX:NK,$B2610,0)&lt;&gt;""),HLOOKUP(L$2+$A2610,Sheet2!BX:NK,$B2610,0),"")</f>
        <v/>
      </c>
      <c r="M2610" t="str">
        <f>IF(OR(HLOOKUP(M$2+$A2610,Sheet2!BY:NL,$B2610,0),HLOOKUP(M$2+$A2610,Sheet2!BY:NL,$B2610,0)&lt;&gt;""),HLOOKUP(M$2+$A2610,Sheet2!BY:NL,$B2610,0),"")</f>
        <v/>
      </c>
      <c r="N2610" t="str">
        <f>IF(OR(HLOOKUP(N$2+$A2610,Sheet2!BZ:NM,$B2610,0),HLOOKUP(N$2+$A2610,Sheet2!BZ:NM,$B2610,0)&lt;&gt;""),HLOOKUP(N$2+$A2610,Sheet2!BZ:NM,$B2610,0),"")</f>
        <v/>
      </c>
      <c r="O2610" t="str">
        <f>IF(OR(HLOOKUP(O$2+$A2610,Sheet2!CA:NN,$B2610,0),HLOOKUP(O$2+$A2610,Sheet2!CA:NN,$B2610,0)&lt;&gt;""),HLOOKUP(O$2+$A2610,Sheet2!CA:NN,$B2610,0),"")</f>
        <v/>
      </c>
      <c r="P2610" t="str">
        <f>IF(OR(HLOOKUP(P$2+$A2610,Sheet2!CB:NO,$B2610,0),HLOOKUP(P$2+$A2610,Sheet2!CB:NO,$B2610,0)&lt;&gt;""),HLOOKUP(P$2+$A2610,Sheet2!CB:NO,$B2610,0),"")</f>
        <v/>
      </c>
      <c r="Q2610" t="str">
        <f>IF(OR(HLOOKUP(Q$2+$A2610,Sheet2!CC:NO,$B2610,0),HLOOKUP(Q$2+$A2610,Sheet2!CC:NO,$B2610,0)&lt;&gt;""),HLOOKUP(Q$2+$A2610,Sheet2!CC:NO,$B2610,0),"")</f>
        <v/>
      </c>
    </row>
    <row r="2611" spans="1:17" x14ac:dyDescent="0.25">
      <c r="A2611" s="64">
        <f t="shared" si="323"/>
        <v>42</v>
      </c>
      <c r="B2611" s="64">
        <f t="shared" si="324"/>
        <v>265</v>
      </c>
      <c r="C2611" s="64">
        <f t="shared" si="325"/>
        <v>8</v>
      </c>
      <c r="D2611" s="64">
        <f t="shared" si="326"/>
        <v>261</v>
      </c>
      <c r="E2611" s="64">
        <f t="shared" si="327"/>
        <v>1301</v>
      </c>
      <c r="F2611" s="64" t="str">
        <f t="shared" si="320"/>
        <v/>
      </c>
      <c r="G2611" s="64" t="str">
        <f t="shared" si="321"/>
        <v/>
      </c>
      <c r="H2611" s="64" t="str">
        <f t="shared" si="322"/>
        <v/>
      </c>
      <c r="I2611" s="80" t="str">
        <f>IFERROR(VLOOKUP(D2611,Sheet2!A:B,2,0),"")</f>
        <v/>
      </c>
      <c r="J2611" s="64" t="str">
        <f>IFERROR(IF(I2611&lt;&gt;"",VLOOKUP(I2611,Sheet2!B:C,2,0),""),"")</f>
        <v/>
      </c>
      <c r="K2611" s="64" t="str">
        <f>IFERROR( IF(I2611&lt;&gt;"", HLOOKUP(L$2+$A2611,Sheet2!BX:NK,2,0),""),"")</f>
        <v/>
      </c>
      <c r="L2611" t="str">
        <f>IF(OR(HLOOKUP(L$2+$A2611,Sheet2!BX:NK,$B2611,0),HLOOKUP(L$2+$A2611,Sheet2!BX:NK,$B2611,0)&lt;&gt;""),HLOOKUP(L$2+$A2611,Sheet2!BX:NK,$B2611,0),"")</f>
        <v/>
      </c>
      <c r="M2611" t="str">
        <f>IF(OR(HLOOKUP(M$2+$A2611,Sheet2!BY:NL,$B2611,0),HLOOKUP(M$2+$A2611,Sheet2!BY:NL,$B2611,0)&lt;&gt;""),HLOOKUP(M$2+$A2611,Sheet2!BY:NL,$B2611,0),"")</f>
        <v/>
      </c>
      <c r="N2611" t="str">
        <f>IF(OR(HLOOKUP(N$2+$A2611,Sheet2!BZ:NM,$B2611,0),HLOOKUP(N$2+$A2611,Sheet2!BZ:NM,$B2611,0)&lt;&gt;""),HLOOKUP(N$2+$A2611,Sheet2!BZ:NM,$B2611,0),"")</f>
        <v/>
      </c>
      <c r="O2611" t="str">
        <f>IF(OR(HLOOKUP(O$2+$A2611,Sheet2!CA:NN,$B2611,0),HLOOKUP(O$2+$A2611,Sheet2!CA:NN,$B2611,0)&lt;&gt;""),HLOOKUP(O$2+$A2611,Sheet2!CA:NN,$B2611,0),"")</f>
        <v/>
      </c>
      <c r="P2611" t="str">
        <f>IF(OR(HLOOKUP(P$2+$A2611,Sheet2!CB:NO,$B2611,0),HLOOKUP(P$2+$A2611,Sheet2!CB:NO,$B2611,0)&lt;&gt;""),HLOOKUP(P$2+$A2611,Sheet2!CB:NO,$B2611,0),"")</f>
        <v/>
      </c>
      <c r="Q2611" t="str">
        <f>IF(OR(HLOOKUP(Q$2+$A2611,Sheet2!CC:NO,$B2611,0),HLOOKUP(Q$2+$A2611,Sheet2!CC:NO,$B2611,0)&lt;&gt;""),HLOOKUP(Q$2+$A2611,Sheet2!CC:NO,$B2611,0),"")</f>
        <v/>
      </c>
    </row>
    <row r="2612" spans="1:17" x14ac:dyDescent="0.25">
      <c r="A2612" s="64">
        <f t="shared" si="323"/>
        <v>48</v>
      </c>
      <c r="B2612" s="64">
        <f t="shared" si="324"/>
        <v>265</v>
      </c>
      <c r="C2612" s="64">
        <f t="shared" si="325"/>
        <v>9</v>
      </c>
      <c r="D2612" s="64">
        <f t="shared" si="326"/>
        <v>261</v>
      </c>
      <c r="E2612" s="64">
        <f t="shared" si="327"/>
        <v>1301</v>
      </c>
      <c r="F2612" s="64" t="str">
        <f t="shared" si="320"/>
        <v/>
      </c>
      <c r="G2612" s="64" t="str">
        <f t="shared" si="321"/>
        <v/>
      </c>
      <c r="H2612" s="64" t="str">
        <f t="shared" si="322"/>
        <v/>
      </c>
      <c r="I2612" s="80" t="str">
        <f>IFERROR(VLOOKUP(D2612,Sheet2!A:B,2,0),"")</f>
        <v/>
      </c>
      <c r="J2612" s="64" t="str">
        <f>IFERROR(IF(I2612&lt;&gt;"",VLOOKUP(I2612,Sheet2!B:C,2,0),""),"")</f>
        <v/>
      </c>
      <c r="K2612" s="64" t="str">
        <f>IFERROR( IF(I2612&lt;&gt;"", HLOOKUP(L$2+$A2612,Sheet2!BX:NK,2,0),""),"")</f>
        <v/>
      </c>
      <c r="L2612" t="str">
        <f>IF(OR(HLOOKUP(L$2+$A2612,Sheet2!BX:NK,$B2612,0),HLOOKUP(L$2+$A2612,Sheet2!BX:NK,$B2612,0)&lt;&gt;""),HLOOKUP(L$2+$A2612,Sheet2!BX:NK,$B2612,0),"")</f>
        <v/>
      </c>
      <c r="M2612" t="str">
        <f>IF(OR(HLOOKUP(M$2+$A2612,Sheet2!BY:NL,$B2612,0),HLOOKUP(M$2+$A2612,Sheet2!BY:NL,$B2612,0)&lt;&gt;""),HLOOKUP(M$2+$A2612,Sheet2!BY:NL,$B2612,0),"")</f>
        <v/>
      </c>
      <c r="N2612" t="str">
        <f>IF(OR(HLOOKUP(N$2+$A2612,Sheet2!BZ:NM,$B2612,0),HLOOKUP(N$2+$A2612,Sheet2!BZ:NM,$B2612,0)&lt;&gt;""),HLOOKUP(N$2+$A2612,Sheet2!BZ:NM,$B2612,0),"")</f>
        <v/>
      </c>
      <c r="O2612" t="str">
        <f>IF(OR(HLOOKUP(O$2+$A2612,Sheet2!CA:NN,$B2612,0),HLOOKUP(O$2+$A2612,Sheet2!CA:NN,$B2612,0)&lt;&gt;""),HLOOKUP(O$2+$A2612,Sheet2!CA:NN,$B2612,0),"")</f>
        <v/>
      </c>
      <c r="P2612" t="str">
        <f>IF(OR(HLOOKUP(P$2+$A2612,Sheet2!CB:NO,$B2612,0),HLOOKUP(P$2+$A2612,Sheet2!CB:NO,$B2612,0)&lt;&gt;""),HLOOKUP(P$2+$A2612,Sheet2!CB:NO,$B2612,0),"")</f>
        <v/>
      </c>
      <c r="Q2612" t="str">
        <f>IF(OR(HLOOKUP(Q$2+$A2612,Sheet2!CC:NO,$B2612,0),HLOOKUP(Q$2+$A2612,Sheet2!CC:NO,$B2612,0)&lt;&gt;""),HLOOKUP(Q$2+$A2612,Sheet2!CC:NO,$B2612,0),"")</f>
        <v/>
      </c>
    </row>
    <row r="2613" spans="1:17" x14ac:dyDescent="0.25">
      <c r="A2613" s="64">
        <f t="shared" si="323"/>
        <v>54</v>
      </c>
      <c r="B2613" s="64">
        <f t="shared" si="324"/>
        <v>265</v>
      </c>
      <c r="C2613" s="64">
        <f t="shared" si="325"/>
        <v>10</v>
      </c>
      <c r="D2613" s="64">
        <f t="shared" si="326"/>
        <v>261</v>
      </c>
      <c r="E2613" s="64">
        <f t="shared" si="327"/>
        <v>1301</v>
      </c>
      <c r="F2613" s="64" t="str">
        <f t="shared" si="320"/>
        <v/>
      </c>
      <c r="G2613" s="64" t="str">
        <f t="shared" si="321"/>
        <v/>
      </c>
      <c r="H2613" s="64" t="str">
        <f t="shared" si="322"/>
        <v/>
      </c>
      <c r="I2613" s="80" t="str">
        <f>IFERROR(VLOOKUP(D2613,Sheet2!A:B,2,0),"")</f>
        <v/>
      </c>
      <c r="J2613" s="64" t="str">
        <f>IFERROR(IF(I2613&lt;&gt;"",VLOOKUP(I2613,Sheet2!B:C,2,0),""),"")</f>
        <v/>
      </c>
      <c r="K2613" s="64" t="str">
        <f>IFERROR( IF(I2613&lt;&gt;"", HLOOKUP(L$2+$A2613,Sheet2!BX:NK,2,0),""),"")</f>
        <v/>
      </c>
      <c r="L2613" t="str">
        <f>IF(OR(HLOOKUP(L$2+$A2613,Sheet2!BX:NK,$B2613,0),HLOOKUP(L$2+$A2613,Sheet2!BX:NK,$B2613,0)&lt;&gt;""),HLOOKUP(L$2+$A2613,Sheet2!BX:NK,$B2613,0),"")</f>
        <v/>
      </c>
      <c r="M2613" t="str">
        <f>IF(OR(HLOOKUP(M$2+$A2613,Sheet2!BY:NL,$B2613,0),HLOOKUP(M$2+$A2613,Sheet2!BY:NL,$B2613,0)&lt;&gt;""),HLOOKUP(M$2+$A2613,Sheet2!BY:NL,$B2613,0),"")</f>
        <v/>
      </c>
      <c r="N2613" t="str">
        <f>IF(OR(HLOOKUP(N$2+$A2613,Sheet2!BZ:NM,$B2613,0),HLOOKUP(N$2+$A2613,Sheet2!BZ:NM,$B2613,0)&lt;&gt;""),HLOOKUP(N$2+$A2613,Sheet2!BZ:NM,$B2613,0),"")</f>
        <v/>
      </c>
      <c r="O2613" t="str">
        <f>IF(OR(HLOOKUP(O$2+$A2613,Sheet2!CA:NN,$B2613,0),HLOOKUP(O$2+$A2613,Sheet2!CA:NN,$B2613,0)&lt;&gt;""),HLOOKUP(O$2+$A2613,Sheet2!CA:NN,$B2613,0),"")</f>
        <v/>
      </c>
      <c r="P2613" t="str">
        <f>IF(OR(HLOOKUP(P$2+$A2613,Sheet2!CB:NO,$B2613,0),HLOOKUP(P$2+$A2613,Sheet2!CB:NO,$B2613,0)&lt;&gt;""),HLOOKUP(P$2+$A2613,Sheet2!CB:NO,$B2613,0),"")</f>
        <v/>
      </c>
      <c r="Q2613" t="str">
        <f>IF(OR(HLOOKUP(Q$2+$A2613,Sheet2!CC:NO,$B2613,0),HLOOKUP(Q$2+$A2613,Sheet2!CC:NO,$B2613,0)&lt;&gt;""),HLOOKUP(Q$2+$A2613,Sheet2!CC:NO,$B2613,0),"")</f>
        <v/>
      </c>
    </row>
    <row r="2614" spans="1:17" x14ac:dyDescent="0.25">
      <c r="A2614" s="64">
        <f t="shared" si="323"/>
        <v>0</v>
      </c>
      <c r="B2614" s="64">
        <f t="shared" si="324"/>
        <v>266</v>
      </c>
      <c r="C2614" s="64">
        <f t="shared" si="325"/>
        <v>1</v>
      </c>
      <c r="D2614" s="64">
        <f t="shared" si="326"/>
        <v>262</v>
      </c>
      <c r="E2614" s="64">
        <f t="shared" si="327"/>
        <v>1306</v>
      </c>
      <c r="F2614" s="64" t="str">
        <f t="shared" si="320"/>
        <v/>
      </c>
      <c r="G2614" s="64" t="str">
        <f t="shared" si="321"/>
        <v/>
      </c>
      <c r="H2614" s="64" t="str">
        <f t="shared" si="322"/>
        <v/>
      </c>
      <c r="I2614" s="80" t="str">
        <f>IFERROR(VLOOKUP(D2614,Sheet2!A:B,2,0),"")</f>
        <v/>
      </c>
      <c r="J2614" s="64" t="str">
        <f>IFERROR(IF(I2614&lt;&gt;"",VLOOKUP(I2614,Sheet2!B:C,2,0),""),"")</f>
        <v/>
      </c>
      <c r="K2614" s="64" t="str">
        <f>IFERROR( IF(I2614&lt;&gt;"", HLOOKUP(L$2+$A2614,Sheet2!BX:NK,2,0),""),"")</f>
        <v/>
      </c>
      <c r="L2614" t="str">
        <f>IF(OR(HLOOKUP(L$2+$A2614,Sheet2!BX:NK,$B2614,0),HLOOKUP(L$2+$A2614,Sheet2!BX:NK,$B2614,0)&lt;&gt;""),HLOOKUP(L$2+$A2614,Sheet2!BX:NK,$B2614,0),"")</f>
        <v/>
      </c>
      <c r="M2614" t="str">
        <f>IF(OR(HLOOKUP(M$2+$A2614,Sheet2!BY:NL,$B2614,0),HLOOKUP(M$2+$A2614,Sheet2!BY:NL,$B2614,0)&lt;&gt;""),HLOOKUP(M$2+$A2614,Sheet2!BY:NL,$B2614,0),"")</f>
        <v/>
      </c>
      <c r="N2614" t="str">
        <f>IF(OR(HLOOKUP(N$2+$A2614,Sheet2!BZ:NM,$B2614,0),HLOOKUP(N$2+$A2614,Sheet2!BZ:NM,$B2614,0)&lt;&gt;""),HLOOKUP(N$2+$A2614,Sheet2!BZ:NM,$B2614,0),"")</f>
        <v/>
      </c>
      <c r="O2614" t="str">
        <f>IF(OR(HLOOKUP(O$2+$A2614,Sheet2!CA:NN,$B2614,0),HLOOKUP(O$2+$A2614,Sheet2!CA:NN,$B2614,0)&lt;&gt;""),HLOOKUP(O$2+$A2614,Sheet2!CA:NN,$B2614,0),"")</f>
        <v/>
      </c>
      <c r="P2614" t="str">
        <f>IF(OR(HLOOKUP(P$2+$A2614,Sheet2!CB:NO,$B2614,0),HLOOKUP(P$2+$A2614,Sheet2!CB:NO,$B2614,0)&lt;&gt;""),HLOOKUP(P$2+$A2614,Sheet2!CB:NO,$B2614,0),"")</f>
        <v/>
      </c>
      <c r="Q2614" t="str">
        <f>IF(OR(HLOOKUP(Q$2+$A2614,Sheet2!CC:NO,$B2614,0),HLOOKUP(Q$2+$A2614,Sheet2!CC:NO,$B2614,0)&lt;&gt;""),HLOOKUP(Q$2+$A2614,Sheet2!CC:NO,$B2614,0),"")</f>
        <v/>
      </c>
    </row>
    <row r="2615" spans="1:17" x14ac:dyDescent="0.25">
      <c r="A2615" s="64">
        <f t="shared" si="323"/>
        <v>6</v>
      </c>
      <c r="B2615" s="64">
        <f t="shared" si="324"/>
        <v>266</v>
      </c>
      <c r="C2615" s="64">
        <f t="shared" si="325"/>
        <v>2</v>
      </c>
      <c r="D2615" s="64">
        <f t="shared" si="326"/>
        <v>262</v>
      </c>
      <c r="E2615" s="64">
        <f t="shared" si="327"/>
        <v>1306</v>
      </c>
      <c r="F2615" s="64" t="str">
        <f t="shared" si="320"/>
        <v/>
      </c>
      <c r="G2615" s="64" t="str">
        <f t="shared" si="321"/>
        <v/>
      </c>
      <c r="H2615" s="64" t="str">
        <f t="shared" si="322"/>
        <v/>
      </c>
      <c r="I2615" s="80" t="str">
        <f>IFERROR(VLOOKUP(D2615,Sheet2!A:B,2,0),"")</f>
        <v/>
      </c>
      <c r="J2615" s="64" t="str">
        <f>IFERROR(IF(I2615&lt;&gt;"",VLOOKUP(I2615,Sheet2!B:C,2,0),""),"")</f>
        <v/>
      </c>
      <c r="K2615" s="64" t="str">
        <f>IFERROR( IF(I2615&lt;&gt;"", HLOOKUP(L$2+$A2615,Sheet2!BX:NK,2,0),""),"")</f>
        <v/>
      </c>
      <c r="L2615" t="str">
        <f>IF(OR(HLOOKUP(L$2+$A2615,Sheet2!BX:NK,$B2615,0),HLOOKUP(L$2+$A2615,Sheet2!BX:NK,$B2615,0)&lt;&gt;""),HLOOKUP(L$2+$A2615,Sheet2!BX:NK,$B2615,0),"")</f>
        <v/>
      </c>
      <c r="M2615" t="str">
        <f>IF(OR(HLOOKUP(M$2+$A2615,Sheet2!BY:NL,$B2615,0),HLOOKUP(M$2+$A2615,Sheet2!BY:NL,$B2615,0)&lt;&gt;""),HLOOKUP(M$2+$A2615,Sheet2!BY:NL,$B2615,0),"")</f>
        <v/>
      </c>
      <c r="N2615" t="str">
        <f>IF(OR(HLOOKUP(N$2+$A2615,Sheet2!BZ:NM,$B2615,0),HLOOKUP(N$2+$A2615,Sheet2!BZ:NM,$B2615,0)&lt;&gt;""),HLOOKUP(N$2+$A2615,Sheet2!BZ:NM,$B2615,0),"")</f>
        <v/>
      </c>
      <c r="O2615" t="str">
        <f>IF(OR(HLOOKUP(O$2+$A2615,Sheet2!CA:NN,$B2615,0),HLOOKUP(O$2+$A2615,Sheet2!CA:NN,$B2615,0)&lt;&gt;""),HLOOKUP(O$2+$A2615,Sheet2!CA:NN,$B2615,0),"")</f>
        <v/>
      </c>
      <c r="P2615" t="str">
        <f>IF(OR(HLOOKUP(P$2+$A2615,Sheet2!CB:NO,$B2615,0),HLOOKUP(P$2+$A2615,Sheet2!CB:NO,$B2615,0)&lt;&gt;""),HLOOKUP(P$2+$A2615,Sheet2!CB:NO,$B2615,0),"")</f>
        <v/>
      </c>
      <c r="Q2615" t="str">
        <f>IF(OR(HLOOKUP(Q$2+$A2615,Sheet2!CC:NO,$B2615,0),HLOOKUP(Q$2+$A2615,Sheet2!CC:NO,$B2615,0)&lt;&gt;""),HLOOKUP(Q$2+$A2615,Sheet2!CC:NO,$B2615,0),"")</f>
        <v/>
      </c>
    </row>
    <row r="2616" spans="1:17" x14ac:dyDescent="0.25">
      <c r="A2616" s="64">
        <f t="shared" si="323"/>
        <v>12</v>
      </c>
      <c r="B2616" s="64">
        <f t="shared" si="324"/>
        <v>266</v>
      </c>
      <c r="C2616" s="64">
        <f t="shared" si="325"/>
        <v>3</v>
      </c>
      <c r="D2616" s="64">
        <f t="shared" si="326"/>
        <v>262</v>
      </c>
      <c r="E2616" s="64">
        <f t="shared" si="327"/>
        <v>1306</v>
      </c>
      <c r="F2616" s="64" t="str">
        <f t="shared" si="320"/>
        <v/>
      </c>
      <c r="G2616" s="64" t="str">
        <f t="shared" si="321"/>
        <v/>
      </c>
      <c r="H2616" s="64" t="str">
        <f t="shared" si="322"/>
        <v/>
      </c>
      <c r="I2616" s="80" t="str">
        <f>IFERROR(VLOOKUP(D2616,Sheet2!A:B,2,0),"")</f>
        <v/>
      </c>
      <c r="J2616" s="64" t="str">
        <f>IFERROR(IF(I2616&lt;&gt;"",VLOOKUP(I2616,Sheet2!B:C,2,0),""),"")</f>
        <v/>
      </c>
      <c r="K2616" s="64" t="str">
        <f>IFERROR( IF(I2616&lt;&gt;"", HLOOKUP(L$2+$A2616,Sheet2!BX:NK,2,0),""),"")</f>
        <v/>
      </c>
      <c r="L2616" t="str">
        <f>IF(OR(HLOOKUP(L$2+$A2616,Sheet2!BX:NK,$B2616,0),HLOOKUP(L$2+$A2616,Sheet2!BX:NK,$B2616,0)&lt;&gt;""),HLOOKUP(L$2+$A2616,Sheet2!BX:NK,$B2616,0),"")</f>
        <v/>
      </c>
      <c r="M2616" t="str">
        <f>IF(OR(HLOOKUP(M$2+$A2616,Sheet2!BY:NL,$B2616,0),HLOOKUP(M$2+$A2616,Sheet2!BY:NL,$B2616,0)&lt;&gt;""),HLOOKUP(M$2+$A2616,Sheet2!BY:NL,$B2616,0),"")</f>
        <v/>
      </c>
      <c r="N2616" t="str">
        <f>IF(OR(HLOOKUP(N$2+$A2616,Sheet2!BZ:NM,$B2616,0),HLOOKUP(N$2+$A2616,Sheet2!BZ:NM,$B2616,0)&lt;&gt;""),HLOOKUP(N$2+$A2616,Sheet2!BZ:NM,$B2616,0),"")</f>
        <v/>
      </c>
      <c r="O2616" t="str">
        <f>IF(OR(HLOOKUP(O$2+$A2616,Sheet2!CA:NN,$B2616,0),HLOOKUP(O$2+$A2616,Sheet2!CA:NN,$B2616,0)&lt;&gt;""),HLOOKUP(O$2+$A2616,Sheet2!CA:NN,$B2616,0),"")</f>
        <v/>
      </c>
      <c r="P2616" t="str">
        <f>IF(OR(HLOOKUP(P$2+$A2616,Sheet2!CB:NO,$B2616,0),HLOOKUP(P$2+$A2616,Sheet2!CB:NO,$B2616,0)&lt;&gt;""),HLOOKUP(P$2+$A2616,Sheet2!CB:NO,$B2616,0),"")</f>
        <v/>
      </c>
      <c r="Q2616" t="str">
        <f>IF(OR(HLOOKUP(Q$2+$A2616,Sheet2!CC:NO,$B2616,0),HLOOKUP(Q$2+$A2616,Sheet2!CC:NO,$B2616,0)&lt;&gt;""),HLOOKUP(Q$2+$A2616,Sheet2!CC:NO,$B2616,0),"")</f>
        <v/>
      </c>
    </row>
    <row r="2617" spans="1:17" x14ac:dyDescent="0.25">
      <c r="A2617" s="64">
        <f t="shared" si="323"/>
        <v>18</v>
      </c>
      <c r="B2617" s="64">
        <f t="shared" si="324"/>
        <v>266</v>
      </c>
      <c r="C2617" s="64">
        <f t="shared" si="325"/>
        <v>4</v>
      </c>
      <c r="D2617" s="64">
        <f t="shared" si="326"/>
        <v>262</v>
      </c>
      <c r="E2617" s="64">
        <f t="shared" si="327"/>
        <v>1306</v>
      </c>
      <c r="F2617" s="64" t="str">
        <f t="shared" si="320"/>
        <v/>
      </c>
      <c r="G2617" s="64" t="str">
        <f t="shared" si="321"/>
        <v/>
      </c>
      <c r="H2617" s="64" t="str">
        <f t="shared" si="322"/>
        <v/>
      </c>
      <c r="I2617" s="80" t="str">
        <f>IFERROR(VLOOKUP(D2617,Sheet2!A:B,2,0),"")</f>
        <v/>
      </c>
      <c r="J2617" s="64" t="str">
        <f>IFERROR(IF(I2617&lt;&gt;"",VLOOKUP(I2617,Sheet2!B:C,2,0),""),"")</f>
        <v/>
      </c>
      <c r="K2617" s="64" t="str">
        <f>IFERROR( IF(I2617&lt;&gt;"", HLOOKUP(L$2+$A2617,Sheet2!BX:NK,2,0),""),"")</f>
        <v/>
      </c>
      <c r="L2617" t="str">
        <f>IF(OR(HLOOKUP(L$2+$A2617,Sheet2!BX:NK,$B2617,0),HLOOKUP(L$2+$A2617,Sheet2!BX:NK,$B2617,0)&lt;&gt;""),HLOOKUP(L$2+$A2617,Sheet2!BX:NK,$B2617,0),"")</f>
        <v/>
      </c>
      <c r="M2617" t="str">
        <f>IF(OR(HLOOKUP(M$2+$A2617,Sheet2!BY:NL,$B2617,0),HLOOKUP(M$2+$A2617,Sheet2!BY:NL,$B2617,0)&lt;&gt;""),HLOOKUP(M$2+$A2617,Sheet2!BY:NL,$B2617,0),"")</f>
        <v/>
      </c>
      <c r="N2617" t="str">
        <f>IF(OR(HLOOKUP(N$2+$A2617,Sheet2!BZ:NM,$B2617,0),HLOOKUP(N$2+$A2617,Sheet2!BZ:NM,$B2617,0)&lt;&gt;""),HLOOKUP(N$2+$A2617,Sheet2!BZ:NM,$B2617,0),"")</f>
        <v/>
      </c>
      <c r="O2617" t="str">
        <f>IF(OR(HLOOKUP(O$2+$A2617,Sheet2!CA:NN,$B2617,0),HLOOKUP(O$2+$A2617,Sheet2!CA:NN,$B2617,0)&lt;&gt;""),HLOOKUP(O$2+$A2617,Sheet2!CA:NN,$B2617,0),"")</f>
        <v/>
      </c>
      <c r="P2617" t="str">
        <f>IF(OR(HLOOKUP(P$2+$A2617,Sheet2!CB:NO,$B2617,0),HLOOKUP(P$2+$A2617,Sheet2!CB:NO,$B2617,0)&lt;&gt;""),HLOOKUP(P$2+$A2617,Sheet2!CB:NO,$B2617,0),"")</f>
        <v/>
      </c>
      <c r="Q2617" t="str">
        <f>IF(OR(HLOOKUP(Q$2+$A2617,Sheet2!CC:NO,$B2617,0),HLOOKUP(Q$2+$A2617,Sheet2!CC:NO,$B2617,0)&lt;&gt;""),HLOOKUP(Q$2+$A2617,Sheet2!CC:NO,$B2617,0),"")</f>
        <v/>
      </c>
    </row>
    <row r="2618" spans="1:17" x14ac:dyDescent="0.25">
      <c r="A2618" s="64">
        <f t="shared" si="323"/>
        <v>24</v>
      </c>
      <c r="B2618" s="64">
        <f t="shared" si="324"/>
        <v>266</v>
      </c>
      <c r="C2618" s="64">
        <f t="shared" si="325"/>
        <v>5</v>
      </c>
      <c r="D2618" s="64">
        <f t="shared" si="326"/>
        <v>262</v>
      </c>
      <c r="E2618" s="64">
        <f t="shared" si="327"/>
        <v>1306</v>
      </c>
      <c r="F2618" s="64" t="str">
        <f t="shared" si="320"/>
        <v/>
      </c>
      <c r="G2618" s="64" t="str">
        <f t="shared" si="321"/>
        <v/>
      </c>
      <c r="H2618" s="64" t="str">
        <f t="shared" si="322"/>
        <v/>
      </c>
      <c r="I2618" s="80" t="str">
        <f>IFERROR(VLOOKUP(D2618,Sheet2!A:B,2,0),"")</f>
        <v/>
      </c>
      <c r="J2618" s="64" t="str">
        <f>IFERROR(IF(I2618&lt;&gt;"",VLOOKUP(I2618,Sheet2!B:C,2,0),""),"")</f>
        <v/>
      </c>
      <c r="K2618" s="64" t="str">
        <f>IFERROR( IF(I2618&lt;&gt;"", HLOOKUP(L$2+$A2618,Sheet2!BX:NK,2,0),""),"")</f>
        <v/>
      </c>
      <c r="L2618" t="str">
        <f>IF(OR(HLOOKUP(L$2+$A2618,Sheet2!BX:NK,$B2618,0),HLOOKUP(L$2+$A2618,Sheet2!BX:NK,$B2618,0)&lt;&gt;""),HLOOKUP(L$2+$A2618,Sheet2!BX:NK,$B2618,0),"")</f>
        <v/>
      </c>
      <c r="M2618" t="str">
        <f>IF(OR(HLOOKUP(M$2+$A2618,Sheet2!BY:NL,$B2618,0),HLOOKUP(M$2+$A2618,Sheet2!BY:NL,$B2618,0)&lt;&gt;""),HLOOKUP(M$2+$A2618,Sheet2!BY:NL,$B2618,0),"")</f>
        <v/>
      </c>
      <c r="N2618" t="str">
        <f>IF(OR(HLOOKUP(N$2+$A2618,Sheet2!BZ:NM,$B2618,0),HLOOKUP(N$2+$A2618,Sheet2!BZ:NM,$B2618,0)&lt;&gt;""),HLOOKUP(N$2+$A2618,Sheet2!BZ:NM,$B2618,0),"")</f>
        <v/>
      </c>
      <c r="O2618" t="str">
        <f>IF(OR(HLOOKUP(O$2+$A2618,Sheet2!CA:NN,$B2618,0),HLOOKUP(O$2+$A2618,Sheet2!CA:NN,$B2618,0)&lt;&gt;""),HLOOKUP(O$2+$A2618,Sheet2!CA:NN,$B2618,0),"")</f>
        <v/>
      </c>
      <c r="P2618" t="str">
        <f>IF(OR(HLOOKUP(P$2+$A2618,Sheet2!CB:NO,$B2618,0),HLOOKUP(P$2+$A2618,Sheet2!CB:NO,$B2618,0)&lt;&gt;""),HLOOKUP(P$2+$A2618,Sheet2!CB:NO,$B2618,0),"")</f>
        <v/>
      </c>
      <c r="Q2618" t="str">
        <f>IF(OR(HLOOKUP(Q$2+$A2618,Sheet2!CC:NO,$B2618,0),HLOOKUP(Q$2+$A2618,Sheet2!CC:NO,$B2618,0)&lt;&gt;""),HLOOKUP(Q$2+$A2618,Sheet2!CC:NO,$B2618,0),"")</f>
        <v/>
      </c>
    </row>
    <row r="2619" spans="1:17" x14ac:dyDescent="0.25">
      <c r="A2619" s="64">
        <f t="shared" si="323"/>
        <v>30</v>
      </c>
      <c r="B2619" s="64">
        <f t="shared" si="324"/>
        <v>266</v>
      </c>
      <c r="C2619" s="64">
        <f t="shared" si="325"/>
        <v>6</v>
      </c>
      <c r="D2619" s="64">
        <f t="shared" si="326"/>
        <v>262</v>
      </c>
      <c r="E2619" s="64">
        <f t="shared" si="327"/>
        <v>1306</v>
      </c>
      <c r="F2619" s="64" t="str">
        <f t="shared" si="320"/>
        <v/>
      </c>
      <c r="G2619" s="64" t="str">
        <f t="shared" si="321"/>
        <v/>
      </c>
      <c r="H2619" s="64" t="str">
        <f t="shared" si="322"/>
        <v/>
      </c>
      <c r="I2619" s="80" t="str">
        <f>IFERROR(VLOOKUP(D2619,Sheet2!A:B,2,0),"")</f>
        <v/>
      </c>
      <c r="J2619" s="64" t="str">
        <f>IFERROR(IF(I2619&lt;&gt;"",VLOOKUP(I2619,Sheet2!B:C,2,0),""),"")</f>
        <v/>
      </c>
      <c r="K2619" s="64" t="str">
        <f>IFERROR( IF(I2619&lt;&gt;"", HLOOKUP(L$2+$A2619,Sheet2!BX:NK,2,0),""),"")</f>
        <v/>
      </c>
      <c r="L2619" t="str">
        <f>IF(OR(HLOOKUP(L$2+$A2619,Sheet2!BX:NK,$B2619,0),HLOOKUP(L$2+$A2619,Sheet2!BX:NK,$B2619,0)&lt;&gt;""),HLOOKUP(L$2+$A2619,Sheet2!BX:NK,$B2619,0),"")</f>
        <v/>
      </c>
      <c r="M2619" t="str">
        <f>IF(OR(HLOOKUP(M$2+$A2619,Sheet2!BY:NL,$B2619,0),HLOOKUP(M$2+$A2619,Sheet2!BY:NL,$B2619,0)&lt;&gt;""),HLOOKUP(M$2+$A2619,Sheet2!BY:NL,$B2619,0),"")</f>
        <v/>
      </c>
      <c r="N2619" t="str">
        <f>IF(OR(HLOOKUP(N$2+$A2619,Sheet2!BZ:NM,$B2619,0),HLOOKUP(N$2+$A2619,Sheet2!BZ:NM,$B2619,0)&lt;&gt;""),HLOOKUP(N$2+$A2619,Sheet2!BZ:NM,$B2619,0),"")</f>
        <v/>
      </c>
      <c r="O2619" t="str">
        <f>IF(OR(HLOOKUP(O$2+$A2619,Sheet2!CA:NN,$B2619,0),HLOOKUP(O$2+$A2619,Sheet2!CA:NN,$B2619,0)&lt;&gt;""),HLOOKUP(O$2+$A2619,Sheet2!CA:NN,$B2619,0),"")</f>
        <v/>
      </c>
      <c r="P2619" t="str">
        <f>IF(OR(HLOOKUP(P$2+$A2619,Sheet2!CB:NO,$B2619,0),HLOOKUP(P$2+$A2619,Sheet2!CB:NO,$B2619,0)&lt;&gt;""),HLOOKUP(P$2+$A2619,Sheet2!CB:NO,$B2619,0),"")</f>
        <v/>
      </c>
      <c r="Q2619" t="str">
        <f>IF(OR(HLOOKUP(Q$2+$A2619,Sheet2!CC:NO,$B2619,0),HLOOKUP(Q$2+$A2619,Sheet2!CC:NO,$B2619,0)&lt;&gt;""),HLOOKUP(Q$2+$A2619,Sheet2!CC:NO,$B2619,0),"")</f>
        <v/>
      </c>
    </row>
    <row r="2620" spans="1:17" x14ac:dyDescent="0.25">
      <c r="A2620" s="64">
        <f t="shared" si="323"/>
        <v>36</v>
      </c>
      <c r="B2620" s="64">
        <f t="shared" si="324"/>
        <v>266</v>
      </c>
      <c r="C2620" s="64">
        <f t="shared" si="325"/>
        <v>7</v>
      </c>
      <c r="D2620" s="64">
        <f t="shared" si="326"/>
        <v>262</v>
      </c>
      <c r="E2620" s="64">
        <f t="shared" si="327"/>
        <v>1306</v>
      </c>
      <c r="F2620" s="64" t="str">
        <f t="shared" si="320"/>
        <v/>
      </c>
      <c r="G2620" s="64" t="str">
        <f t="shared" si="321"/>
        <v/>
      </c>
      <c r="H2620" s="64" t="str">
        <f t="shared" si="322"/>
        <v/>
      </c>
      <c r="I2620" s="80" t="str">
        <f>IFERROR(VLOOKUP(D2620,Sheet2!A:B,2,0),"")</f>
        <v/>
      </c>
      <c r="J2620" s="64" t="str">
        <f>IFERROR(IF(I2620&lt;&gt;"",VLOOKUP(I2620,Sheet2!B:C,2,0),""),"")</f>
        <v/>
      </c>
      <c r="K2620" s="64" t="str">
        <f>IFERROR( IF(I2620&lt;&gt;"", HLOOKUP(L$2+$A2620,Sheet2!BX:NK,2,0),""),"")</f>
        <v/>
      </c>
      <c r="L2620" t="str">
        <f>IF(OR(HLOOKUP(L$2+$A2620,Sheet2!BX:NK,$B2620,0),HLOOKUP(L$2+$A2620,Sheet2!BX:NK,$B2620,0)&lt;&gt;""),HLOOKUP(L$2+$A2620,Sheet2!BX:NK,$B2620,0),"")</f>
        <v/>
      </c>
      <c r="M2620" t="str">
        <f>IF(OR(HLOOKUP(M$2+$A2620,Sheet2!BY:NL,$B2620,0),HLOOKUP(M$2+$A2620,Sheet2!BY:NL,$B2620,0)&lt;&gt;""),HLOOKUP(M$2+$A2620,Sheet2!BY:NL,$B2620,0),"")</f>
        <v/>
      </c>
      <c r="N2620" t="str">
        <f>IF(OR(HLOOKUP(N$2+$A2620,Sheet2!BZ:NM,$B2620,0),HLOOKUP(N$2+$A2620,Sheet2!BZ:NM,$B2620,0)&lt;&gt;""),HLOOKUP(N$2+$A2620,Sheet2!BZ:NM,$B2620,0),"")</f>
        <v/>
      </c>
      <c r="O2620" t="str">
        <f>IF(OR(HLOOKUP(O$2+$A2620,Sheet2!CA:NN,$B2620,0),HLOOKUP(O$2+$A2620,Sheet2!CA:NN,$B2620,0)&lt;&gt;""),HLOOKUP(O$2+$A2620,Sheet2!CA:NN,$B2620,0),"")</f>
        <v/>
      </c>
      <c r="P2620" t="str">
        <f>IF(OR(HLOOKUP(P$2+$A2620,Sheet2!CB:NO,$B2620,0),HLOOKUP(P$2+$A2620,Sheet2!CB:NO,$B2620,0)&lt;&gt;""),HLOOKUP(P$2+$A2620,Sheet2!CB:NO,$B2620,0),"")</f>
        <v/>
      </c>
      <c r="Q2620" t="str">
        <f>IF(OR(HLOOKUP(Q$2+$A2620,Sheet2!CC:NO,$B2620,0),HLOOKUP(Q$2+$A2620,Sheet2!CC:NO,$B2620,0)&lt;&gt;""),HLOOKUP(Q$2+$A2620,Sheet2!CC:NO,$B2620,0),"")</f>
        <v/>
      </c>
    </row>
    <row r="2621" spans="1:17" x14ac:dyDescent="0.25">
      <c r="A2621" s="64">
        <f t="shared" si="323"/>
        <v>42</v>
      </c>
      <c r="B2621" s="64">
        <f t="shared" si="324"/>
        <v>266</v>
      </c>
      <c r="C2621" s="64">
        <f t="shared" si="325"/>
        <v>8</v>
      </c>
      <c r="D2621" s="64">
        <f t="shared" si="326"/>
        <v>262</v>
      </c>
      <c r="E2621" s="64">
        <f t="shared" si="327"/>
        <v>1306</v>
      </c>
      <c r="F2621" s="64" t="str">
        <f t="shared" si="320"/>
        <v/>
      </c>
      <c r="G2621" s="64" t="str">
        <f t="shared" si="321"/>
        <v/>
      </c>
      <c r="H2621" s="64" t="str">
        <f t="shared" si="322"/>
        <v/>
      </c>
      <c r="I2621" s="80" t="str">
        <f>IFERROR(VLOOKUP(D2621,Sheet2!A:B,2,0),"")</f>
        <v/>
      </c>
      <c r="J2621" s="64" t="str">
        <f>IFERROR(IF(I2621&lt;&gt;"",VLOOKUP(I2621,Sheet2!B:C,2,0),""),"")</f>
        <v/>
      </c>
      <c r="K2621" s="64" t="str">
        <f>IFERROR( IF(I2621&lt;&gt;"", HLOOKUP(L$2+$A2621,Sheet2!BX:NK,2,0),""),"")</f>
        <v/>
      </c>
      <c r="L2621" t="str">
        <f>IF(OR(HLOOKUP(L$2+$A2621,Sheet2!BX:NK,$B2621,0),HLOOKUP(L$2+$A2621,Sheet2!BX:NK,$B2621,0)&lt;&gt;""),HLOOKUP(L$2+$A2621,Sheet2!BX:NK,$B2621,0),"")</f>
        <v/>
      </c>
      <c r="M2621" t="str">
        <f>IF(OR(HLOOKUP(M$2+$A2621,Sheet2!BY:NL,$B2621,0),HLOOKUP(M$2+$A2621,Sheet2!BY:NL,$B2621,0)&lt;&gt;""),HLOOKUP(M$2+$A2621,Sheet2!BY:NL,$B2621,0),"")</f>
        <v/>
      </c>
      <c r="N2621" t="str">
        <f>IF(OR(HLOOKUP(N$2+$A2621,Sheet2!BZ:NM,$B2621,0),HLOOKUP(N$2+$A2621,Sheet2!BZ:NM,$B2621,0)&lt;&gt;""),HLOOKUP(N$2+$A2621,Sheet2!BZ:NM,$B2621,0),"")</f>
        <v/>
      </c>
      <c r="O2621" t="str">
        <f>IF(OR(HLOOKUP(O$2+$A2621,Sheet2!CA:NN,$B2621,0),HLOOKUP(O$2+$A2621,Sheet2!CA:NN,$B2621,0)&lt;&gt;""),HLOOKUP(O$2+$A2621,Sheet2!CA:NN,$B2621,0),"")</f>
        <v/>
      </c>
      <c r="P2621" t="str">
        <f>IF(OR(HLOOKUP(P$2+$A2621,Sheet2!CB:NO,$B2621,0),HLOOKUP(P$2+$A2621,Sheet2!CB:NO,$B2621,0)&lt;&gt;""),HLOOKUP(P$2+$A2621,Sheet2!CB:NO,$B2621,0),"")</f>
        <v/>
      </c>
      <c r="Q2621" t="str">
        <f>IF(OR(HLOOKUP(Q$2+$A2621,Sheet2!CC:NO,$B2621,0),HLOOKUP(Q$2+$A2621,Sheet2!CC:NO,$B2621,0)&lt;&gt;""),HLOOKUP(Q$2+$A2621,Sheet2!CC:NO,$B2621,0),"")</f>
        <v/>
      </c>
    </row>
    <row r="2622" spans="1:17" x14ac:dyDescent="0.25">
      <c r="A2622" s="64">
        <f t="shared" si="323"/>
        <v>48</v>
      </c>
      <c r="B2622" s="64">
        <f t="shared" si="324"/>
        <v>266</v>
      </c>
      <c r="C2622" s="64">
        <f t="shared" si="325"/>
        <v>9</v>
      </c>
      <c r="D2622" s="64">
        <f t="shared" si="326"/>
        <v>262</v>
      </c>
      <c r="E2622" s="64">
        <f t="shared" si="327"/>
        <v>1306</v>
      </c>
      <c r="F2622" s="64" t="str">
        <f t="shared" si="320"/>
        <v/>
      </c>
      <c r="G2622" s="64" t="str">
        <f t="shared" si="321"/>
        <v/>
      </c>
      <c r="H2622" s="64" t="str">
        <f t="shared" si="322"/>
        <v/>
      </c>
      <c r="I2622" s="80" t="str">
        <f>IFERROR(VLOOKUP(D2622,Sheet2!A:B,2,0),"")</f>
        <v/>
      </c>
      <c r="J2622" s="64" t="str">
        <f>IFERROR(IF(I2622&lt;&gt;"",VLOOKUP(I2622,Sheet2!B:C,2,0),""),"")</f>
        <v/>
      </c>
      <c r="K2622" s="64" t="str">
        <f>IFERROR( IF(I2622&lt;&gt;"", HLOOKUP(L$2+$A2622,Sheet2!BX:NK,2,0),""),"")</f>
        <v/>
      </c>
      <c r="L2622" t="str">
        <f>IF(OR(HLOOKUP(L$2+$A2622,Sheet2!BX:NK,$B2622,0),HLOOKUP(L$2+$A2622,Sheet2!BX:NK,$B2622,0)&lt;&gt;""),HLOOKUP(L$2+$A2622,Sheet2!BX:NK,$B2622,0),"")</f>
        <v/>
      </c>
      <c r="M2622" t="str">
        <f>IF(OR(HLOOKUP(M$2+$A2622,Sheet2!BY:NL,$B2622,0),HLOOKUP(M$2+$A2622,Sheet2!BY:NL,$B2622,0)&lt;&gt;""),HLOOKUP(M$2+$A2622,Sheet2!BY:NL,$B2622,0),"")</f>
        <v/>
      </c>
      <c r="N2622" t="str">
        <f>IF(OR(HLOOKUP(N$2+$A2622,Sheet2!BZ:NM,$B2622,0),HLOOKUP(N$2+$A2622,Sheet2!BZ:NM,$B2622,0)&lt;&gt;""),HLOOKUP(N$2+$A2622,Sheet2!BZ:NM,$B2622,0),"")</f>
        <v/>
      </c>
      <c r="O2622" t="str">
        <f>IF(OR(HLOOKUP(O$2+$A2622,Sheet2!CA:NN,$B2622,0),HLOOKUP(O$2+$A2622,Sheet2!CA:NN,$B2622,0)&lt;&gt;""),HLOOKUP(O$2+$A2622,Sheet2!CA:NN,$B2622,0),"")</f>
        <v/>
      </c>
      <c r="P2622" t="str">
        <f>IF(OR(HLOOKUP(P$2+$A2622,Sheet2!CB:NO,$B2622,0),HLOOKUP(P$2+$A2622,Sheet2!CB:NO,$B2622,0)&lt;&gt;""),HLOOKUP(P$2+$A2622,Sheet2!CB:NO,$B2622,0),"")</f>
        <v/>
      </c>
      <c r="Q2622" t="str">
        <f>IF(OR(HLOOKUP(Q$2+$A2622,Sheet2!CC:NO,$B2622,0),HLOOKUP(Q$2+$A2622,Sheet2!CC:NO,$B2622,0)&lt;&gt;""),HLOOKUP(Q$2+$A2622,Sheet2!CC:NO,$B2622,0),"")</f>
        <v/>
      </c>
    </row>
    <row r="2623" spans="1:17" x14ac:dyDescent="0.25">
      <c r="A2623" s="64">
        <f t="shared" si="323"/>
        <v>54</v>
      </c>
      <c r="B2623" s="64">
        <f t="shared" si="324"/>
        <v>266</v>
      </c>
      <c r="C2623" s="64">
        <f t="shared" si="325"/>
        <v>10</v>
      </c>
      <c r="D2623" s="64">
        <f t="shared" si="326"/>
        <v>262</v>
      </c>
      <c r="E2623" s="64">
        <f t="shared" si="327"/>
        <v>1306</v>
      </c>
      <c r="F2623" s="64" t="str">
        <f t="shared" si="320"/>
        <v/>
      </c>
      <c r="G2623" s="64" t="str">
        <f t="shared" si="321"/>
        <v/>
      </c>
      <c r="H2623" s="64" t="str">
        <f t="shared" si="322"/>
        <v/>
      </c>
      <c r="I2623" s="80" t="str">
        <f>IFERROR(VLOOKUP(D2623,Sheet2!A:B,2,0),"")</f>
        <v/>
      </c>
      <c r="J2623" s="64" t="str">
        <f>IFERROR(IF(I2623&lt;&gt;"",VLOOKUP(I2623,Sheet2!B:C,2,0),""),"")</f>
        <v/>
      </c>
      <c r="K2623" s="64" t="str">
        <f>IFERROR( IF(I2623&lt;&gt;"", HLOOKUP(L$2+$A2623,Sheet2!BX:NK,2,0),""),"")</f>
        <v/>
      </c>
      <c r="L2623" t="str">
        <f>IF(OR(HLOOKUP(L$2+$A2623,Sheet2!BX:NK,$B2623,0),HLOOKUP(L$2+$A2623,Sheet2!BX:NK,$B2623,0)&lt;&gt;""),HLOOKUP(L$2+$A2623,Sheet2!BX:NK,$B2623,0),"")</f>
        <v/>
      </c>
      <c r="M2623" t="str">
        <f>IF(OR(HLOOKUP(M$2+$A2623,Sheet2!BY:NL,$B2623,0),HLOOKUP(M$2+$A2623,Sheet2!BY:NL,$B2623,0)&lt;&gt;""),HLOOKUP(M$2+$A2623,Sheet2!BY:NL,$B2623,0),"")</f>
        <v/>
      </c>
      <c r="N2623" t="str">
        <f>IF(OR(HLOOKUP(N$2+$A2623,Sheet2!BZ:NM,$B2623,0),HLOOKUP(N$2+$A2623,Sheet2!BZ:NM,$B2623,0)&lt;&gt;""),HLOOKUP(N$2+$A2623,Sheet2!BZ:NM,$B2623,0),"")</f>
        <v/>
      </c>
      <c r="O2623" t="str">
        <f>IF(OR(HLOOKUP(O$2+$A2623,Sheet2!CA:NN,$B2623,0),HLOOKUP(O$2+$A2623,Sheet2!CA:NN,$B2623,0)&lt;&gt;""),HLOOKUP(O$2+$A2623,Sheet2!CA:NN,$B2623,0),"")</f>
        <v/>
      </c>
      <c r="P2623" t="str">
        <f>IF(OR(HLOOKUP(P$2+$A2623,Sheet2!CB:NO,$B2623,0),HLOOKUP(P$2+$A2623,Sheet2!CB:NO,$B2623,0)&lt;&gt;""),HLOOKUP(P$2+$A2623,Sheet2!CB:NO,$B2623,0),"")</f>
        <v/>
      </c>
      <c r="Q2623" t="str">
        <f>IF(OR(HLOOKUP(Q$2+$A2623,Sheet2!CC:NO,$B2623,0),HLOOKUP(Q$2+$A2623,Sheet2!CC:NO,$B2623,0)&lt;&gt;""),HLOOKUP(Q$2+$A2623,Sheet2!CC:NO,$B2623,0),"")</f>
        <v/>
      </c>
    </row>
    <row r="2624" spans="1:17" x14ac:dyDescent="0.25">
      <c r="A2624" s="64">
        <f t="shared" si="323"/>
        <v>0</v>
      </c>
      <c r="B2624" s="64">
        <f t="shared" si="324"/>
        <v>267</v>
      </c>
      <c r="C2624" s="64">
        <f t="shared" si="325"/>
        <v>1</v>
      </c>
      <c r="D2624" s="64">
        <f t="shared" si="326"/>
        <v>263</v>
      </c>
      <c r="E2624" s="64">
        <f t="shared" si="327"/>
        <v>1311</v>
      </c>
      <c r="F2624" s="64" t="str">
        <f t="shared" si="320"/>
        <v/>
      </c>
      <c r="G2624" s="64" t="str">
        <f t="shared" si="321"/>
        <v/>
      </c>
      <c r="H2624" s="64" t="str">
        <f t="shared" si="322"/>
        <v/>
      </c>
      <c r="I2624" s="80" t="str">
        <f>IFERROR(VLOOKUP(D2624,Sheet2!A:B,2,0),"")</f>
        <v/>
      </c>
      <c r="J2624" s="64" t="str">
        <f>IFERROR(IF(I2624&lt;&gt;"",VLOOKUP(I2624,Sheet2!B:C,2,0),""),"")</f>
        <v/>
      </c>
      <c r="K2624" s="64" t="str">
        <f>IFERROR( IF(I2624&lt;&gt;"", HLOOKUP(L$2+$A2624,Sheet2!BX:NK,2,0),""),"")</f>
        <v/>
      </c>
      <c r="L2624" t="str">
        <f>IF(OR(HLOOKUP(L$2+$A2624,Sheet2!BX:NK,$B2624,0),HLOOKUP(L$2+$A2624,Sheet2!BX:NK,$B2624,0)&lt;&gt;""),HLOOKUP(L$2+$A2624,Sheet2!BX:NK,$B2624,0),"")</f>
        <v/>
      </c>
      <c r="M2624" t="str">
        <f>IF(OR(HLOOKUP(M$2+$A2624,Sheet2!BY:NL,$B2624,0),HLOOKUP(M$2+$A2624,Sheet2!BY:NL,$B2624,0)&lt;&gt;""),HLOOKUP(M$2+$A2624,Sheet2!BY:NL,$B2624,0),"")</f>
        <v/>
      </c>
      <c r="N2624" t="str">
        <f>IF(OR(HLOOKUP(N$2+$A2624,Sheet2!BZ:NM,$B2624,0),HLOOKUP(N$2+$A2624,Sheet2!BZ:NM,$B2624,0)&lt;&gt;""),HLOOKUP(N$2+$A2624,Sheet2!BZ:NM,$B2624,0),"")</f>
        <v/>
      </c>
      <c r="O2624" t="str">
        <f>IF(OR(HLOOKUP(O$2+$A2624,Sheet2!CA:NN,$B2624,0),HLOOKUP(O$2+$A2624,Sheet2!CA:NN,$B2624,0)&lt;&gt;""),HLOOKUP(O$2+$A2624,Sheet2!CA:NN,$B2624,0),"")</f>
        <v/>
      </c>
      <c r="P2624" t="str">
        <f>IF(OR(HLOOKUP(P$2+$A2624,Sheet2!CB:NO,$B2624,0),HLOOKUP(P$2+$A2624,Sheet2!CB:NO,$B2624,0)&lt;&gt;""),HLOOKUP(P$2+$A2624,Sheet2!CB:NO,$B2624,0),"")</f>
        <v/>
      </c>
      <c r="Q2624" t="str">
        <f>IF(OR(HLOOKUP(Q$2+$A2624,Sheet2!CC:NO,$B2624,0),HLOOKUP(Q$2+$A2624,Sheet2!CC:NO,$B2624,0)&lt;&gt;""),HLOOKUP(Q$2+$A2624,Sheet2!CC:NO,$B2624,0),"")</f>
        <v/>
      </c>
    </row>
    <row r="2625" spans="1:17" x14ac:dyDescent="0.25">
      <c r="A2625" s="64">
        <f t="shared" si="323"/>
        <v>6</v>
      </c>
      <c r="B2625" s="64">
        <f t="shared" si="324"/>
        <v>267</v>
      </c>
      <c r="C2625" s="64">
        <f t="shared" si="325"/>
        <v>2</v>
      </c>
      <c r="D2625" s="64">
        <f t="shared" si="326"/>
        <v>263</v>
      </c>
      <c r="E2625" s="64">
        <f t="shared" si="327"/>
        <v>1311</v>
      </c>
      <c r="F2625" s="64" t="str">
        <f t="shared" si="320"/>
        <v/>
      </c>
      <c r="G2625" s="64" t="str">
        <f t="shared" si="321"/>
        <v/>
      </c>
      <c r="H2625" s="64" t="str">
        <f t="shared" si="322"/>
        <v/>
      </c>
      <c r="I2625" s="80" t="str">
        <f>IFERROR(VLOOKUP(D2625,Sheet2!A:B,2,0),"")</f>
        <v/>
      </c>
      <c r="J2625" s="64" t="str">
        <f>IFERROR(IF(I2625&lt;&gt;"",VLOOKUP(I2625,Sheet2!B:C,2,0),""),"")</f>
        <v/>
      </c>
      <c r="K2625" s="64" t="str">
        <f>IFERROR( IF(I2625&lt;&gt;"", HLOOKUP(L$2+$A2625,Sheet2!BX:NK,2,0),""),"")</f>
        <v/>
      </c>
      <c r="L2625" t="str">
        <f>IF(OR(HLOOKUP(L$2+$A2625,Sheet2!BX:NK,$B2625,0),HLOOKUP(L$2+$A2625,Sheet2!BX:NK,$B2625,0)&lt;&gt;""),HLOOKUP(L$2+$A2625,Sheet2!BX:NK,$B2625,0),"")</f>
        <v/>
      </c>
      <c r="M2625" t="str">
        <f>IF(OR(HLOOKUP(M$2+$A2625,Sheet2!BY:NL,$B2625,0),HLOOKUP(M$2+$A2625,Sheet2!BY:NL,$B2625,0)&lt;&gt;""),HLOOKUP(M$2+$A2625,Sheet2!BY:NL,$B2625,0),"")</f>
        <v/>
      </c>
      <c r="N2625" t="str">
        <f>IF(OR(HLOOKUP(N$2+$A2625,Sheet2!BZ:NM,$B2625,0),HLOOKUP(N$2+$A2625,Sheet2!BZ:NM,$B2625,0)&lt;&gt;""),HLOOKUP(N$2+$A2625,Sheet2!BZ:NM,$B2625,0),"")</f>
        <v/>
      </c>
      <c r="O2625" t="str">
        <f>IF(OR(HLOOKUP(O$2+$A2625,Sheet2!CA:NN,$B2625,0),HLOOKUP(O$2+$A2625,Sheet2!CA:NN,$B2625,0)&lt;&gt;""),HLOOKUP(O$2+$A2625,Sheet2!CA:NN,$B2625,0),"")</f>
        <v/>
      </c>
      <c r="P2625" t="str">
        <f>IF(OR(HLOOKUP(P$2+$A2625,Sheet2!CB:NO,$B2625,0),HLOOKUP(P$2+$A2625,Sheet2!CB:NO,$B2625,0)&lt;&gt;""),HLOOKUP(P$2+$A2625,Sheet2!CB:NO,$B2625,0),"")</f>
        <v/>
      </c>
      <c r="Q2625" t="str">
        <f>IF(OR(HLOOKUP(Q$2+$A2625,Sheet2!CC:NO,$B2625,0),HLOOKUP(Q$2+$A2625,Sheet2!CC:NO,$B2625,0)&lt;&gt;""),HLOOKUP(Q$2+$A2625,Sheet2!CC:NO,$B2625,0),"")</f>
        <v/>
      </c>
    </row>
    <row r="2626" spans="1:17" x14ac:dyDescent="0.25">
      <c r="A2626" s="64">
        <f t="shared" si="323"/>
        <v>12</v>
      </c>
      <c r="B2626" s="64">
        <f t="shared" si="324"/>
        <v>267</v>
      </c>
      <c r="C2626" s="64">
        <f t="shared" si="325"/>
        <v>3</v>
      </c>
      <c r="D2626" s="64">
        <f t="shared" si="326"/>
        <v>263</v>
      </c>
      <c r="E2626" s="64">
        <f t="shared" si="327"/>
        <v>1311</v>
      </c>
      <c r="F2626" s="64" t="str">
        <f t="shared" si="320"/>
        <v/>
      </c>
      <c r="G2626" s="64" t="str">
        <f t="shared" si="321"/>
        <v/>
      </c>
      <c r="H2626" s="64" t="str">
        <f t="shared" si="322"/>
        <v/>
      </c>
      <c r="I2626" s="80" t="str">
        <f>IFERROR(VLOOKUP(D2626,Sheet2!A:B,2,0),"")</f>
        <v/>
      </c>
      <c r="J2626" s="64" t="str">
        <f>IFERROR(IF(I2626&lt;&gt;"",VLOOKUP(I2626,Sheet2!B:C,2,0),""),"")</f>
        <v/>
      </c>
      <c r="K2626" s="64" t="str">
        <f>IFERROR( IF(I2626&lt;&gt;"", HLOOKUP(L$2+$A2626,Sheet2!BX:NK,2,0),""),"")</f>
        <v/>
      </c>
      <c r="L2626" t="str">
        <f>IF(OR(HLOOKUP(L$2+$A2626,Sheet2!BX:NK,$B2626,0),HLOOKUP(L$2+$A2626,Sheet2!BX:NK,$B2626,0)&lt;&gt;""),HLOOKUP(L$2+$A2626,Sheet2!BX:NK,$B2626,0),"")</f>
        <v/>
      </c>
      <c r="M2626" t="str">
        <f>IF(OR(HLOOKUP(M$2+$A2626,Sheet2!BY:NL,$B2626,0),HLOOKUP(M$2+$A2626,Sheet2!BY:NL,$B2626,0)&lt;&gt;""),HLOOKUP(M$2+$A2626,Sheet2!BY:NL,$B2626,0),"")</f>
        <v/>
      </c>
      <c r="N2626" t="str">
        <f>IF(OR(HLOOKUP(N$2+$A2626,Sheet2!BZ:NM,$B2626,0),HLOOKUP(N$2+$A2626,Sheet2!BZ:NM,$B2626,0)&lt;&gt;""),HLOOKUP(N$2+$A2626,Sheet2!BZ:NM,$B2626,0),"")</f>
        <v/>
      </c>
      <c r="O2626" t="str">
        <f>IF(OR(HLOOKUP(O$2+$A2626,Sheet2!CA:NN,$B2626,0),HLOOKUP(O$2+$A2626,Sheet2!CA:NN,$B2626,0)&lt;&gt;""),HLOOKUP(O$2+$A2626,Sheet2!CA:NN,$B2626,0),"")</f>
        <v/>
      </c>
      <c r="P2626" t="str">
        <f>IF(OR(HLOOKUP(P$2+$A2626,Sheet2!CB:NO,$B2626,0),HLOOKUP(P$2+$A2626,Sheet2!CB:NO,$B2626,0)&lt;&gt;""),HLOOKUP(P$2+$A2626,Sheet2!CB:NO,$B2626,0),"")</f>
        <v/>
      </c>
      <c r="Q2626" t="str">
        <f>IF(OR(HLOOKUP(Q$2+$A2626,Sheet2!CC:NO,$B2626,0),HLOOKUP(Q$2+$A2626,Sheet2!CC:NO,$B2626,0)&lt;&gt;""),HLOOKUP(Q$2+$A2626,Sheet2!CC:NO,$B2626,0),"")</f>
        <v/>
      </c>
    </row>
    <row r="2627" spans="1:17" x14ac:dyDescent="0.25">
      <c r="A2627" s="64">
        <f t="shared" si="323"/>
        <v>18</v>
      </c>
      <c r="B2627" s="64">
        <f t="shared" si="324"/>
        <v>267</v>
      </c>
      <c r="C2627" s="64">
        <f t="shared" si="325"/>
        <v>4</v>
      </c>
      <c r="D2627" s="64">
        <f t="shared" si="326"/>
        <v>263</v>
      </c>
      <c r="E2627" s="64">
        <f t="shared" si="327"/>
        <v>1311</v>
      </c>
      <c r="F2627" s="64" t="str">
        <f t="shared" si="320"/>
        <v/>
      </c>
      <c r="G2627" s="64" t="str">
        <f t="shared" si="321"/>
        <v/>
      </c>
      <c r="H2627" s="64" t="str">
        <f t="shared" si="322"/>
        <v/>
      </c>
      <c r="I2627" s="80" t="str">
        <f>IFERROR(VLOOKUP(D2627,Sheet2!A:B,2,0),"")</f>
        <v/>
      </c>
      <c r="J2627" s="64" t="str">
        <f>IFERROR(IF(I2627&lt;&gt;"",VLOOKUP(I2627,Sheet2!B:C,2,0),""),"")</f>
        <v/>
      </c>
      <c r="K2627" s="64" t="str">
        <f>IFERROR( IF(I2627&lt;&gt;"", HLOOKUP(L$2+$A2627,Sheet2!BX:NK,2,0),""),"")</f>
        <v/>
      </c>
      <c r="L2627" t="str">
        <f>IF(OR(HLOOKUP(L$2+$A2627,Sheet2!BX:NK,$B2627,0),HLOOKUP(L$2+$A2627,Sheet2!BX:NK,$B2627,0)&lt;&gt;""),HLOOKUP(L$2+$A2627,Sheet2!BX:NK,$B2627,0),"")</f>
        <v/>
      </c>
      <c r="M2627" t="str">
        <f>IF(OR(HLOOKUP(M$2+$A2627,Sheet2!BY:NL,$B2627,0),HLOOKUP(M$2+$A2627,Sheet2!BY:NL,$B2627,0)&lt;&gt;""),HLOOKUP(M$2+$A2627,Sheet2!BY:NL,$B2627,0),"")</f>
        <v/>
      </c>
      <c r="N2627" t="str">
        <f>IF(OR(HLOOKUP(N$2+$A2627,Sheet2!BZ:NM,$B2627,0),HLOOKUP(N$2+$A2627,Sheet2!BZ:NM,$B2627,0)&lt;&gt;""),HLOOKUP(N$2+$A2627,Sheet2!BZ:NM,$B2627,0),"")</f>
        <v/>
      </c>
      <c r="O2627" t="str">
        <f>IF(OR(HLOOKUP(O$2+$A2627,Sheet2!CA:NN,$B2627,0),HLOOKUP(O$2+$A2627,Sheet2!CA:NN,$B2627,0)&lt;&gt;""),HLOOKUP(O$2+$A2627,Sheet2!CA:NN,$B2627,0),"")</f>
        <v/>
      </c>
      <c r="P2627" t="str">
        <f>IF(OR(HLOOKUP(P$2+$A2627,Sheet2!CB:NO,$B2627,0),HLOOKUP(P$2+$A2627,Sheet2!CB:NO,$B2627,0)&lt;&gt;""),HLOOKUP(P$2+$A2627,Sheet2!CB:NO,$B2627,0),"")</f>
        <v/>
      </c>
      <c r="Q2627" t="str">
        <f>IF(OR(HLOOKUP(Q$2+$A2627,Sheet2!CC:NO,$B2627,0),HLOOKUP(Q$2+$A2627,Sheet2!CC:NO,$B2627,0)&lt;&gt;""),HLOOKUP(Q$2+$A2627,Sheet2!CC:NO,$B2627,0),"")</f>
        <v/>
      </c>
    </row>
    <row r="2628" spans="1:17" x14ac:dyDescent="0.25">
      <c r="A2628" s="64">
        <f t="shared" si="323"/>
        <v>24</v>
      </c>
      <c r="B2628" s="64">
        <f t="shared" si="324"/>
        <v>267</v>
      </c>
      <c r="C2628" s="64">
        <f t="shared" si="325"/>
        <v>5</v>
      </c>
      <c r="D2628" s="64">
        <f t="shared" si="326"/>
        <v>263</v>
      </c>
      <c r="E2628" s="64">
        <f t="shared" si="327"/>
        <v>1311</v>
      </c>
      <c r="F2628" s="64" t="str">
        <f t="shared" si="320"/>
        <v/>
      </c>
      <c r="G2628" s="64" t="str">
        <f t="shared" si="321"/>
        <v/>
      </c>
      <c r="H2628" s="64" t="str">
        <f t="shared" si="322"/>
        <v/>
      </c>
      <c r="I2628" s="80" t="str">
        <f>IFERROR(VLOOKUP(D2628,Sheet2!A:B,2,0),"")</f>
        <v/>
      </c>
      <c r="J2628" s="64" t="str">
        <f>IFERROR(IF(I2628&lt;&gt;"",VLOOKUP(I2628,Sheet2!B:C,2,0),""),"")</f>
        <v/>
      </c>
      <c r="K2628" s="64" t="str">
        <f>IFERROR( IF(I2628&lt;&gt;"", HLOOKUP(L$2+$A2628,Sheet2!BX:NK,2,0),""),"")</f>
        <v/>
      </c>
      <c r="L2628" t="str">
        <f>IF(OR(HLOOKUP(L$2+$A2628,Sheet2!BX:NK,$B2628,0),HLOOKUP(L$2+$A2628,Sheet2!BX:NK,$B2628,0)&lt;&gt;""),HLOOKUP(L$2+$A2628,Sheet2!BX:NK,$B2628,0),"")</f>
        <v/>
      </c>
      <c r="M2628" t="str">
        <f>IF(OR(HLOOKUP(M$2+$A2628,Sheet2!BY:NL,$B2628,0),HLOOKUP(M$2+$A2628,Sheet2!BY:NL,$B2628,0)&lt;&gt;""),HLOOKUP(M$2+$A2628,Sheet2!BY:NL,$B2628,0),"")</f>
        <v/>
      </c>
      <c r="N2628" t="str">
        <f>IF(OR(HLOOKUP(N$2+$A2628,Sheet2!BZ:NM,$B2628,0),HLOOKUP(N$2+$A2628,Sheet2!BZ:NM,$B2628,0)&lt;&gt;""),HLOOKUP(N$2+$A2628,Sheet2!BZ:NM,$B2628,0),"")</f>
        <v/>
      </c>
      <c r="O2628" t="str">
        <f>IF(OR(HLOOKUP(O$2+$A2628,Sheet2!CA:NN,$B2628,0),HLOOKUP(O$2+$A2628,Sheet2!CA:NN,$B2628,0)&lt;&gt;""),HLOOKUP(O$2+$A2628,Sheet2!CA:NN,$B2628,0),"")</f>
        <v/>
      </c>
      <c r="P2628" t="str">
        <f>IF(OR(HLOOKUP(P$2+$A2628,Sheet2!CB:NO,$B2628,0),HLOOKUP(P$2+$A2628,Sheet2!CB:NO,$B2628,0)&lt;&gt;""),HLOOKUP(P$2+$A2628,Sheet2!CB:NO,$B2628,0),"")</f>
        <v/>
      </c>
      <c r="Q2628" t="str">
        <f>IF(OR(HLOOKUP(Q$2+$A2628,Sheet2!CC:NO,$B2628,0),HLOOKUP(Q$2+$A2628,Sheet2!CC:NO,$B2628,0)&lt;&gt;""),HLOOKUP(Q$2+$A2628,Sheet2!CC:NO,$B2628,0),"")</f>
        <v/>
      </c>
    </row>
    <row r="2629" spans="1:17" x14ac:dyDescent="0.25">
      <c r="A2629" s="64">
        <f t="shared" si="323"/>
        <v>30</v>
      </c>
      <c r="B2629" s="64">
        <f t="shared" si="324"/>
        <v>267</v>
      </c>
      <c r="C2629" s="64">
        <f t="shared" si="325"/>
        <v>6</v>
      </c>
      <c r="D2629" s="64">
        <f t="shared" si="326"/>
        <v>263</v>
      </c>
      <c r="E2629" s="64">
        <f t="shared" si="327"/>
        <v>1311</v>
      </c>
      <c r="F2629" s="64" t="str">
        <f t="shared" ref="F2629:F2692" si="328">IFERROR(IF(I2629&lt;&gt;"",IF(LEFT(K2629,2)="1-",1,2),""),"")</f>
        <v/>
      </c>
      <c r="G2629" s="64" t="str">
        <f t="shared" ref="G2629:G2692" si="329">IFERROR(IF(I2629&lt;&gt;"",MONTH( RIGHT(K2629,LEN(K2629)-FIND("-",K2629))),""),"")</f>
        <v/>
      </c>
      <c r="H2629" s="64" t="str">
        <f t="shared" ref="H2629:H2692" si="330">IFERROR(IF(I2629&lt;&gt;"",YEAR( RIGHT(K2629,LEN(K2629)-FIND("-",K2629))),""),"")</f>
        <v/>
      </c>
      <c r="I2629" s="80" t="str">
        <f>IFERROR(VLOOKUP(D2629,Sheet2!A:B,2,0),"")</f>
        <v/>
      </c>
      <c r="J2629" s="64" t="str">
        <f>IFERROR(IF(I2629&lt;&gt;"",VLOOKUP(I2629,Sheet2!B:C,2,0),""),"")</f>
        <v/>
      </c>
      <c r="K2629" s="64" t="str">
        <f>IFERROR( IF(I2629&lt;&gt;"", HLOOKUP(L$2+$A2629,Sheet2!BX:NK,2,0),""),"")</f>
        <v/>
      </c>
      <c r="L2629" t="str">
        <f>IF(OR(HLOOKUP(L$2+$A2629,Sheet2!BX:NK,$B2629,0),HLOOKUP(L$2+$A2629,Sheet2!BX:NK,$B2629,0)&lt;&gt;""),HLOOKUP(L$2+$A2629,Sheet2!BX:NK,$B2629,0),"")</f>
        <v/>
      </c>
      <c r="M2629" t="str">
        <f>IF(OR(HLOOKUP(M$2+$A2629,Sheet2!BY:NL,$B2629,0),HLOOKUP(M$2+$A2629,Sheet2!BY:NL,$B2629,0)&lt;&gt;""),HLOOKUP(M$2+$A2629,Sheet2!BY:NL,$B2629,0),"")</f>
        <v/>
      </c>
      <c r="N2629" t="str">
        <f>IF(OR(HLOOKUP(N$2+$A2629,Sheet2!BZ:NM,$B2629,0),HLOOKUP(N$2+$A2629,Sheet2!BZ:NM,$B2629,0)&lt;&gt;""),HLOOKUP(N$2+$A2629,Sheet2!BZ:NM,$B2629,0),"")</f>
        <v/>
      </c>
      <c r="O2629" t="str">
        <f>IF(OR(HLOOKUP(O$2+$A2629,Sheet2!CA:NN,$B2629,0),HLOOKUP(O$2+$A2629,Sheet2!CA:NN,$B2629,0)&lt;&gt;""),HLOOKUP(O$2+$A2629,Sheet2!CA:NN,$B2629,0),"")</f>
        <v/>
      </c>
      <c r="P2629" t="str">
        <f>IF(OR(HLOOKUP(P$2+$A2629,Sheet2!CB:NO,$B2629,0),HLOOKUP(P$2+$A2629,Sheet2!CB:NO,$B2629,0)&lt;&gt;""),HLOOKUP(P$2+$A2629,Sheet2!CB:NO,$B2629,0),"")</f>
        <v/>
      </c>
      <c r="Q2629" t="str">
        <f>IF(OR(HLOOKUP(Q$2+$A2629,Sheet2!CC:NO,$B2629,0),HLOOKUP(Q$2+$A2629,Sheet2!CC:NO,$B2629,0)&lt;&gt;""),HLOOKUP(Q$2+$A2629,Sheet2!CC:NO,$B2629,0),"")</f>
        <v/>
      </c>
    </row>
    <row r="2630" spans="1:17" x14ac:dyDescent="0.25">
      <c r="A2630" s="64">
        <f t="shared" ref="A2630:A2693" si="331">IF(C2630&lt;&gt;1,A2629+6,0)</f>
        <v>36</v>
      </c>
      <c r="B2630" s="64">
        <f t="shared" ref="B2630:B2693" si="332">IF(C2630&lt;&gt;1,B2629,B2629+1)</f>
        <v>267</v>
      </c>
      <c r="C2630" s="64">
        <f t="shared" ref="C2630:C2693" si="333">IF($C$3-C2629=0,1,C2629+1)</f>
        <v>7</v>
      </c>
      <c r="D2630" s="64">
        <f t="shared" ref="D2630:D2693" si="334">IF(C2630=1,D2629+1,D2629)</f>
        <v>263</v>
      </c>
      <c r="E2630" s="64">
        <f t="shared" ref="E2630:E2693" si="335">IF(D2630&lt;&gt;D2629,E2629+5,E2629)</f>
        <v>1311</v>
      </c>
      <c r="F2630" s="64" t="str">
        <f t="shared" si="328"/>
        <v/>
      </c>
      <c r="G2630" s="64" t="str">
        <f t="shared" si="329"/>
        <v/>
      </c>
      <c r="H2630" s="64" t="str">
        <f t="shared" si="330"/>
        <v/>
      </c>
      <c r="I2630" s="80" t="str">
        <f>IFERROR(VLOOKUP(D2630,Sheet2!A:B,2,0),"")</f>
        <v/>
      </c>
      <c r="J2630" s="64" t="str">
        <f>IFERROR(IF(I2630&lt;&gt;"",VLOOKUP(I2630,Sheet2!B:C,2,0),""),"")</f>
        <v/>
      </c>
      <c r="K2630" s="64" t="str">
        <f>IFERROR( IF(I2630&lt;&gt;"", HLOOKUP(L$2+$A2630,Sheet2!BX:NK,2,0),""),"")</f>
        <v/>
      </c>
      <c r="L2630" t="str">
        <f>IF(OR(HLOOKUP(L$2+$A2630,Sheet2!BX:NK,$B2630,0),HLOOKUP(L$2+$A2630,Sheet2!BX:NK,$B2630,0)&lt;&gt;""),HLOOKUP(L$2+$A2630,Sheet2!BX:NK,$B2630,0),"")</f>
        <v/>
      </c>
      <c r="M2630" t="str">
        <f>IF(OR(HLOOKUP(M$2+$A2630,Sheet2!BY:NL,$B2630,0),HLOOKUP(M$2+$A2630,Sheet2!BY:NL,$B2630,0)&lt;&gt;""),HLOOKUP(M$2+$A2630,Sheet2!BY:NL,$B2630,0),"")</f>
        <v/>
      </c>
      <c r="N2630" t="str">
        <f>IF(OR(HLOOKUP(N$2+$A2630,Sheet2!BZ:NM,$B2630,0),HLOOKUP(N$2+$A2630,Sheet2!BZ:NM,$B2630,0)&lt;&gt;""),HLOOKUP(N$2+$A2630,Sheet2!BZ:NM,$B2630,0),"")</f>
        <v/>
      </c>
      <c r="O2630" t="str">
        <f>IF(OR(HLOOKUP(O$2+$A2630,Sheet2!CA:NN,$B2630,0),HLOOKUP(O$2+$A2630,Sheet2!CA:NN,$B2630,0)&lt;&gt;""),HLOOKUP(O$2+$A2630,Sheet2!CA:NN,$B2630,0),"")</f>
        <v/>
      </c>
      <c r="P2630" t="str">
        <f>IF(OR(HLOOKUP(P$2+$A2630,Sheet2!CB:NO,$B2630,0),HLOOKUP(P$2+$A2630,Sheet2!CB:NO,$B2630,0)&lt;&gt;""),HLOOKUP(P$2+$A2630,Sheet2!CB:NO,$B2630,0),"")</f>
        <v/>
      </c>
      <c r="Q2630" t="str">
        <f>IF(OR(HLOOKUP(Q$2+$A2630,Sheet2!CC:NO,$B2630,0),HLOOKUP(Q$2+$A2630,Sheet2!CC:NO,$B2630,0)&lt;&gt;""),HLOOKUP(Q$2+$A2630,Sheet2!CC:NO,$B2630,0),"")</f>
        <v/>
      </c>
    </row>
    <row r="2631" spans="1:17" x14ac:dyDescent="0.25">
      <c r="A2631" s="64">
        <f t="shared" si="331"/>
        <v>42</v>
      </c>
      <c r="B2631" s="64">
        <f t="shared" si="332"/>
        <v>267</v>
      </c>
      <c r="C2631" s="64">
        <f t="shared" si="333"/>
        <v>8</v>
      </c>
      <c r="D2631" s="64">
        <f t="shared" si="334"/>
        <v>263</v>
      </c>
      <c r="E2631" s="64">
        <f t="shared" si="335"/>
        <v>1311</v>
      </c>
      <c r="F2631" s="64" t="str">
        <f t="shared" si="328"/>
        <v/>
      </c>
      <c r="G2631" s="64" t="str">
        <f t="shared" si="329"/>
        <v/>
      </c>
      <c r="H2631" s="64" t="str">
        <f t="shared" si="330"/>
        <v/>
      </c>
      <c r="I2631" s="80" t="str">
        <f>IFERROR(VLOOKUP(D2631,Sheet2!A:B,2,0),"")</f>
        <v/>
      </c>
      <c r="J2631" s="64" t="str">
        <f>IFERROR(IF(I2631&lt;&gt;"",VLOOKUP(I2631,Sheet2!B:C,2,0),""),"")</f>
        <v/>
      </c>
      <c r="K2631" s="64" t="str">
        <f>IFERROR( IF(I2631&lt;&gt;"", HLOOKUP(L$2+$A2631,Sheet2!BX:NK,2,0),""),"")</f>
        <v/>
      </c>
      <c r="L2631" t="str">
        <f>IF(OR(HLOOKUP(L$2+$A2631,Sheet2!BX:NK,$B2631,0),HLOOKUP(L$2+$A2631,Sheet2!BX:NK,$B2631,0)&lt;&gt;""),HLOOKUP(L$2+$A2631,Sheet2!BX:NK,$B2631,0),"")</f>
        <v/>
      </c>
      <c r="M2631" t="str">
        <f>IF(OR(HLOOKUP(M$2+$A2631,Sheet2!BY:NL,$B2631,0),HLOOKUP(M$2+$A2631,Sheet2!BY:NL,$B2631,0)&lt;&gt;""),HLOOKUP(M$2+$A2631,Sheet2!BY:NL,$B2631,0),"")</f>
        <v/>
      </c>
      <c r="N2631" t="str">
        <f>IF(OR(HLOOKUP(N$2+$A2631,Sheet2!BZ:NM,$B2631,0),HLOOKUP(N$2+$A2631,Sheet2!BZ:NM,$B2631,0)&lt;&gt;""),HLOOKUP(N$2+$A2631,Sheet2!BZ:NM,$B2631,0),"")</f>
        <v/>
      </c>
      <c r="O2631" t="str">
        <f>IF(OR(HLOOKUP(O$2+$A2631,Sheet2!CA:NN,$B2631,0),HLOOKUP(O$2+$A2631,Sheet2!CA:NN,$B2631,0)&lt;&gt;""),HLOOKUP(O$2+$A2631,Sheet2!CA:NN,$B2631,0),"")</f>
        <v/>
      </c>
      <c r="P2631" t="str">
        <f>IF(OR(HLOOKUP(P$2+$A2631,Sheet2!CB:NO,$B2631,0),HLOOKUP(P$2+$A2631,Sheet2!CB:NO,$B2631,0)&lt;&gt;""),HLOOKUP(P$2+$A2631,Sheet2!CB:NO,$B2631,0),"")</f>
        <v/>
      </c>
      <c r="Q2631" t="str">
        <f>IF(OR(HLOOKUP(Q$2+$A2631,Sheet2!CC:NO,$B2631,0),HLOOKUP(Q$2+$A2631,Sheet2!CC:NO,$B2631,0)&lt;&gt;""),HLOOKUP(Q$2+$A2631,Sheet2!CC:NO,$B2631,0),"")</f>
        <v/>
      </c>
    </row>
    <row r="2632" spans="1:17" x14ac:dyDescent="0.25">
      <c r="A2632" s="64">
        <f t="shared" si="331"/>
        <v>48</v>
      </c>
      <c r="B2632" s="64">
        <f t="shared" si="332"/>
        <v>267</v>
      </c>
      <c r="C2632" s="64">
        <f t="shared" si="333"/>
        <v>9</v>
      </c>
      <c r="D2632" s="64">
        <f t="shared" si="334"/>
        <v>263</v>
      </c>
      <c r="E2632" s="64">
        <f t="shared" si="335"/>
        <v>1311</v>
      </c>
      <c r="F2632" s="64" t="str">
        <f t="shared" si="328"/>
        <v/>
      </c>
      <c r="G2632" s="64" t="str">
        <f t="shared" si="329"/>
        <v/>
      </c>
      <c r="H2632" s="64" t="str">
        <f t="shared" si="330"/>
        <v/>
      </c>
      <c r="I2632" s="80" t="str">
        <f>IFERROR(VLOOKUP(D2632,Sheet2!A:B,2,0),"")</f>
        <v/>
      </c>
      <c r="J2632" s="64" t="str">
        <f>IFERROR(IF(I2632&lt;&gt;"",VLOOKUP(I2632,Sheet2!B:C,2,0),""),"")</f>
        <v/>
      </c>
      <c r="K2632" s="64" t="str">
        <f>IFERROR( IF(I2632&lt;&gt;"", HLOOKUP(L$2+$A2632,Sheet2!BX:NK,2,0),""),"")</f>
        <v/>
      </c>
      <c r="L2632" t="str">
        <f>IF(OR(HLOOKUP(L$2+$A2632,Sheet2!BX:NK,$B2632,0),HLOOKUP(L$2+$A2632,Sheet2!BX:NK,$B2632,0)&lt;&gt;""),HLOOKUP(L$2+$A2632,Sheet2!BX:NK,$B2632,0),"")</f>
        <v/>
      </c>
      <c r="M2632" t="str">
        <f>IF(OR(HLOOKUP(M$2+$A2632,Sheet2!BY:NL,$B2632,0),HLOOKUP(M$2+$A2632,Sheet2!BY:NL,$B2632,0)&lt;&gt;""),HLOOKUP(M$2+$A2632,Sheet2!BY:NL,$B2632,0),"")</f>
        <v/>
      </c>
      <c r="N2632" t="str">
        <f>IF(OR(HLOOKUP(N$2+$A2632,Sheet2!BZ:NM,$B2632,0),HLOOKUP(N$2+$A2632,Sheet2!BZ:NM,$B2632,0)&lt;&gt;""),HLOOKUP(N$2+$A2632,Sheet2!BZ:NM,$B2632,0),"")</f>
        <v/>
      </c>
      <c r="O2632" t="str">
        <f>IF(OR(HLOOKUP(O$2+$A2632,Sheet2!CA:NN,$B2632,0),HLOOKUP(O$2+$A2632,Sheet2!CA:NN,$B2632,0)&lt;&gt;""),HLOOKUP(O$2+$A2632,Sheet2!CA:NN,$B2632,0),"")</f>
        <v/>
      </c>
      <c r="P2632" t="str">
        <f>IF(OR(HLOOKUP(P$2+$A2632,Sheet2!CB:NO,$B2632,0),HLOOKUP(P$2+$A2632,Sheet2!CB:NO,$B2632,0)&lt;&gt;""),HLOOKUP(P$2+$A2632,Sheet2!CB:NO,$B2632,0),"")</f>
        <v/>
      </c>
      <c r="Q2632" t="str">
        <f>IF(OR(HLOOKUP(Q$2+$A2632,Sheet2!CC:NO,$B2632,0),HLOOKUP(Q$2+$A2632,Sheet2!CC:NO,$B2632,0)&lt;&gt;""),HLOOKUP(Q$2+$A2632,Sheet2!CC:NO,$B2632,0),"")</f>
        <v/>
      </c>
    </row>
    <row r="2633" spans="1:17" x14ac:dyDescent="0.25">
      <c r="A2633" s="64">
        <f t="shared" si="331"/>
        <v>54</v>
      </c>
      <c r="B2633" s="64">
        <f t="shared" si="332"/>
        <v>267</v>
      </c>
      <c r="C2633" s="64">
        <f t="shared" si="333"/>
        <v>10</v>
      </c>
      <c r="D2633" s="64">
        <f t="shared" si="334"/>
        <v>263</v>
      </c>
      <c r="E2633" s="64">
        <f t="shared" si="335"/>
        <v>1311</v>
      </c>
      <c r="F2633" s="64" t="str">
        <f t="shared" si="328"/>
        <v/>
      </c>
      <c r="G2633" s="64" t="str">
        <f t="shared" si="329"/>
        <v/>
      </c>
      <c r="H2633" s="64" t="str">
        <f t="shared" si="330"/>
        <v/>
      </c>
      <c r="I2633" s="80" t="str">
        <f>IFERROR(VLOOKUP(D2633,Sheet2!A:B,2,0),"")</f>
        <v/>
      </c>
      <c r="J2633" s="64" t="str">
        <f>IFERROR(IF(I2633&lt;&gt;"",VLOOKUP(I2633,Sheet2!B:C,2,0),""),"")</f>
        <v/>
      </c>
      <c r="K2633" s="64" t="str">
        <f>IFERROR( IF(I2633&lt;&gt;"", HLOOKUP(L$2+$A2633,Sheet2!BX:NK,2,0),""),"")</f>
        <v/>
      </c>
      <c r="L2633" t="str">
        <f>IF(OR(HLOOKUP(L$2+$A2633,Sheet2!BX:NK,$B2633,0),HLOOKUP(L$2+$A2633,Sheet2!BX:NK,$B2633,0)&lt;&gt;""),HLOOKUP(L$2+$A2633,Sheet2!BX:NK,$B2633,0),"")</f>
        <v/>
      </c>
      <c r="M2633" t="str">
        <f>IF(OR(HLOOKUP(M$2+$A2633,Sheet2!BY:NL,$B2633,0),HLOOKUP(M$2+$A2633,Sheet2!BY:NL,$B2633,0)&lt;&gt;""),HLOOKUP(M$2+$A2633,Sheet2!BY:NL,$B2633,0),"")</f>
        <v/>
      </c>
      <c r="N2633" t="str">
        <f>IF(OR(HLOOKUP(N$2+$A2633,Sheet2!BZ:NM,$B2633,0),HLOOKUP(N$2+$A2633,Sheet2!BZ:NM,$B2633,0)&lt;&gt;""),HLOOKUP(N$2+$A2633,Sheet2!BZ:NM,$B2633,0),"")</f>
        <v/>
      </c>
      <c r="O2633" t="str">
        <f>IF(OR(HLOOKUP(O$2+$A2633,Sheet2!CA:NN,$B2633,0),HLOOKUP(O$2+$A2633,Sheet2!CA:NN,$B2633,0)&lt;&gt;""),HLOOKUP(O$2+$A2633,Sheet2!CA:NN,$B2633,0),"")</f>
        <v/>
      </c>
      <c r="P2633" t="str">
        <f>IF(OR(HLOOKUP(P$2+$A2633,Sheet2!CB:NO,$B2633,0),HLOOKUP(P$2+$A2633,Sheet2!CB:NO,$B2633,0)&lt;&gt;""),HLOOKUP(P$2+$A2633,Sheet2!CB:NO,$B2633,0),"")</f>
        <v/>
      </c>
      <c r="Q2633" t="str">
        <f>IF(OR(HLOOKUP(Q$2+$A2633,Sheet2!CC:NO,$B2633,0),HLOOKUP(Q$2+$A2633,Sheet2!CC:NO,$B2633,0)&lt;&gt;""),HLOOKUP(Q$2+$A2633,Sheet2!CC:NO,$B2633,0),"")</f>
        <v/>
      </c>
    </row>
    <row r="2634" spans="1:17" x14ac:dyDescent="0.25">
      <c r="A2634" s="64">
        <f t="shared" si="331"/>
        <v>0</v>
      </c>
      <c r="B2634" s="64">
        <f t="shared" si="332"/>
        <v>268</v>
      </c>
      <c r="C2634" s="64">
        <f t="shared" si="333"/>
        <v>1</v>
      </c>
      <c r="D2634" s="64">
        <f t="shared" si="334"/>
        <v>264</v>
      </c>
      <c r="E2634" s="64">
        <f t="shared" si="335"/>
        <v>1316</v>
      </c>
      <c r="F2634" s="64" t="str">
        <f t="shared" si="328"/>
        <v/>
      </c>
      <c r="G2634" s="64" t="str">
        <f t="shared" si="329"/>
        <v/>
      </c>
      <c r="H2634" s="64" t="str">
        <f t="shared" si="330"/>
        <v/>
      </c>
      <c r="I2634" s="80" t="str">
        <f>IFERROR(VLOOKUP(D2634,Sheet2!A:B,2,0),"")</f>
        <v/>
      </c>
      <c r="J2634" s="64" t="str">
        <f>IFERROR(IF(I2634&lt;&gt;"",VLOOKUP(I2634,Sheet2!B:C,2,0),""),"")</f>
        <v/>
      </c>
      <c r="K2634" s="64" t="str">
        <f>IFERROR( IF(I2634&lt;&gt;"", HLOOKUP(L$2+$A2634,Sheet2!BX:NK,2,0),""),"")</f>
        <v/>
      </c>
      <c r="L2634" t="str">
        <f>IF(OR(HLOOKUP(L$2+$A2634,Sheet2!BX:NK,$B2634,0),HLOOKUP(L$2+$A2634,Sheet2!BX:NK,$B2634,0)&lt;&gt;""),HLOOKUP(L$2+$A2634,Sheet2!BX:NK,$B2634,0),"")</f>
        <v/>
      </c>
      <c r="M2634" t="str">
        <f>IF(OR(HLOOKUP(M$2+$A2634,Sheet2!BY:NL,$B2634,0),HLOOKUP(M$2+$A2634,Sheet2!BY:NL,$B2634,0)&lt;&gt;""),HLOOKUP(M$2+$A2634,Sheet2!BY:NL,$B2634,0),"")</f>
        <v/>
      </c>
      <c r="N2634" t="str">
        <f>IF(OR(HLOOKUP(N$2+$A2634,Sheet2!BZ:NM,$B2634,0),HLOOKUP(N$2+$A2634,Sheet2!BZ:NM,$B2634,0)&lt;&gt;""),HLOOKUP(N$2+$A2634,Sheet2!BZ:NM,$B2634,0),"")</f>
        <v/>
      </c>
      <c r="O2634" t="str">
        <f>IF(OR(HLOOKUP(O$2+$A2634,Sheet2!CA:NN,$B2634,0),HLOOKUP(O$2+$A2634,Sheet2!CA:NN,$B2634,0)&lt;&gt;""),HLOOKUP(O$2+$A2634,Sheet2!CA:NN,$B2634,0),"")</f>
        <v/>
      </c>
      <c r="P2634" t="str">
        <f>IF(OR(HLOOKUP(P$2+$A2634,Sheet2!CB:NO,$B2634,0),HLOOKUP(P$2+$A2634,Sheet2!CB:NO,$B2634,0)&lt;&gt;""),HLOOKUP(P$2+$A2634,Sheet2!CB:NO,$B2634,0),"")</f>
        <v/>
      </c>
      <c r="Q2634" t="str">
        <f>IF(OR(HLOOKUP(Q$2+$A2634,Sheet2!CC:NO,$B2634,0),HLOOKUP(Q$2+$A2634,Sheet2!CC:NO,$B2634,0)&lt;&gt;""),HLOOKUP(Q$2+$A2634,Sheet2!CC:NO,$B2634,0),"")</f>
        <v/>
      </c>
    </row>
    <row r="2635" spans="1:17" x14ac:dyDescent="0.25">
      <c r="A2635" s="64">
        <f t="shared" si="331"/>
        <v>6</v>
      </c>
      <c r="B2635" s="64">
        <f t="shared" si="332"/>
        <v>268</v>
      </c>
      <c r="C2635" s="64">
        <f t="shared" si="333"/>
        <v>2</v>
      </c>
      <c r="D2635" s="64">
        <f t="shared" si="334"/>
        <v>264</v>
      </c>
      <c r="E2635" s="64">
        <f t="shared" si="335"/>
        <v>1316</v>
      </c>
      <c r="F2635" s="64" t="str">
        <f t="shared" si="328"/>
        <v/>
      </c>
      <c r="G2635" s="64" t="str">
        <f t="shared" si="329"/>
        <v/>
      </c>
      <c r="H2635" s="64" t="str">
        <f t="shared" si="330"/>
        <v/>
      </c>
      <c r="I2635" s="80" t="str">
        <f>IFERROR(VLOOKUP(D2635,Sheet2!A:B,2,0),"")</f>
        <v/>
      </c>
      <c r="J2635" s="64" t="str">
        <f>IFERROR(IF(I2635&lt;&gt;"",VLOOKUP(I2635,Sheet2!B:C,2,0),""),"")</f>
        <v/>
      </c>
      <c r="K2635" s="64" t="str">
        <f>IFERROR( IF(I2635&lt;&gt;"", HLOOKUP(L$2+$A2635,Sheet2!BX:NK,2,0),""),"")</f>
        <v/>
      </c>
      <c r="L2635" t="str">
        <f>IF(OR(HLOOKUP(L$2+$A2635,Sheet2!BX:NK,$B2635,0),HLOOKUP(L$2+$A2635,Sheet2!BX:NK,$B2635,0)&lt;&gt;""),HLOOKUP(L$2+$A2635,Sheet2!BX:NK,$B2635,0),"")</f>
        <v/>
      </c>
      <c r="M2635" t="str">
        <f>IF(OR(HLOOKUP(M$2+$A2635,Sheet2!BY:NL,$B2635,0),HLOOKUP(M$2+$A2635,Sheet2!BY:NL,$B2635,0)&lt;&gt;""),HLOOKUP(M$2+$A2635,Sheet2!BY:NL,$B2635,0),"")</f>
        <v/>
      </c>
      <c r="N2635" t="str">
        <f>IF(OR(HLOOKUP(N$2+$A2635,Sheet2!BZ:NM,$B2635,0),HLOOKUP(N$2+$A2635,Sheet2!BZ:NM,$B2635,0)&lt;&gt;""),HLOOKUP(N$2+$A2635,Sheet2!BZ:NM,$B2635,0),"")</f>
        <v/>
      </c>
      <c r="O2635" t="str">
        <f>IF(OR(HLOOKUP(O$2+$A2635,Sheet2!CA:NN,$B2635,0),HLOOKUP(O$2+$A2635,Sheet2!CA:NN,$B2635,0)&lt;&gt;""),HLOOKUP(O$2+$A2635,Sheet2!CA:NN,$B2635,0),"")</f>
        <v/>
      </c>
      <c r="P2635" t="str">
        <f>IF(OR(HLOOKUP(P$2+$A2635,Sheet2!CB:NO,$B2635,0),HLOOKUP(P$2+$A2635,Sheet2!CB:NO,$B2635,0)&lt;&gt;""),HLOOKUP(P$2+$A2635,Sheet2!CB:NO,$B2635,0),"")</f>
        <v/>
      </c>
      <c r="Q2635" t="str">
        <f>IF(OR(HLOOKUP(Q$2+$A2635,Sheet2!CC:NO,$B2635,0),HLOOKUP(Q$2+$A2635,Sheet2!CC:NO,$B2635,0)&lt;&gt;""),HLOOKUP(Q$2+$A2635,Sheet2!CC:NO,$B2635,0),"")</f>
        <v/>
      </c>
    </row>
    <row r="2636" spans="1:17" x14ac:dyDescent="0.25">
      <c r="A2636" s="64">
        <f t="shared" si="331"/>
        <v>12</v>
      </c>
      <c r="B2636" s="64">
        <f t="shared" si="332"/>
        <v>268</v>
      </c>
      <c r="C2636" s="64">
        <f t="shared" si="333"/>
        <v>3</v>
      </c>
      <c r="D2636" s="64">
        <f t="shared" si="334"/>
        <v>264</v>
      </c>
      <c r="E2636" s="64">
        <f t="shared" si="335"/>
        <v>1316</v>
      </c>
      <c r="F2636" s="64" t="str">
        <f t="shared" si="328"/>
        <v/>
      </c>
      <c r="G2636" s="64" t="str">
        <f t="shared" si="329"/>
        <v/>
      </c>
      <c r="H2636" s="64" t="str">
        <f t="shared" si="330"/>
        <v/>
      </c>
      <c r="I2636" s="80" t="str">
        <f>IFERROR(VLOOKUP(D2636,Sheet2!A:B,2,0),"")</f>
        <v/>
      </c>
      <c r="J2636" s="64" t="str">
        <f>IFERROR(IF(I2636&lt;&gt;"",VLOOKUP(I2636,Sheet2!B:C,2,0),""),"")</f>
        <v/>
      </c>
      <c r="K2636" s="64" t="str">
        <f>IFERROR( IF(I2636&lt;&gt;"", HLOOKUP(L$2+$A2636,Sheet2!BX:NK,2,0),""),"")</f>
        <v/>
      </c>
      <c r="L2636" t="str">
        <f>IF(OR(HLOOKUP(L$2+$A2636,Sheet2!BX:NK,$B2636,0),HLOOKUP(L$2+$A2636,Sheet2!BX:NK,$B2636,0)&lt;&gt;""),HLOOKUP(L$2+$A2636,Sheet2!BX:NK,$B2636,0),"")</f>
        <v/>
      </c>
      <c r="M2636" t="str">
        <f>IF(OR(HLOOKUP(M$2+$A2636,Sheet2!BY:NL,$B2636,0),HLOOKUP(M$2+$A2636,Sheet2!BY:NL,$B2636,0)&lt;&gt;""),HLOOKUP(M$2+$A2636,Sheet2!BY:NL,$B2636,0),"")</f>
        <v/>
      </c>
      <c r="N2636" t="str">
        <f>IF(OR(HLOOKUP(N$2+$A2636,Sheet2!BZ:NM,$B2636,0),HLOOKUP(N$2+$A2636,Sheet2!BZ:NM,$B2636,0)&lt;&gt;""),HLOOKUP(N$2+$A2636,Sheet2!BZ:NM,$B2636,0),"")</f>
        <v/>
      </c>
      <c r="O2636" t="str">
        <f>IF(OR(HLOOKUP(O$2+$A2636,Sheet2!CA:NN,$B2636,0),HLOOKUP(O$2+$A2636,Sheet2!CA:NN,$B2636,0)&lt;&gt;""),HLOOKUP(O$2+$A2636,Sheet2!CA:NN,$B2636,0),"")</f>
        <v/>
      </c>
      <c r="P2636" t="str">
        <f>IF(OR(HLOOKUP(P$2+$A2636,Sheet2!CB:NO,$B2636,0),HLOOKUP(P$2+$A2636,Sheet2!CB:NO,$B2636,0)&lt;&gt;""),HLOOKUP(P$2+$A2636,Sheet2!CB:NO,$B2636,0),"")</f>
        <v/>
      </c>
      <c r="Q2636" t="str">
        <f>IF(OR(HLOOKUP(Q$2+$A2636,Sheet2!CC:NO,$B2636,0),HLOOKUP(Q$2+$A2636,Sheet2!CC:NO,$B2636,0)&lt;&gt;""),HLOOKUP(Q$2+$A2636,Sheet2!CC:NO,$B2636,0),"")</f>
        <v/>
      </c>
    </row>
    <row r="2637" spans="1:17" x14ac:dyDescent="0.25">
      <c r="A2637" s="64">
        <f t="shared" si="331"/>
        <v>18</v>
      </c>
      <c r="B2637" s="64">
        <f t="shared" si="332"/>
        <v>268</v>
      </c>
      <c r="C2637" s="64">
        <f t="shared" si="333"/>
        <v>4</v>
      </c>
      <c r="D2637" s="64">
        <f t="shared" si="334"/>
        <v>264</v>
      </c>
      <c r="E2637" s="64">
        <f t="shared" si="335"/>
        <v>1316</v>
      </c>
      <c r="F2637" s="64" t="str">
        <f t="shared" si="328"/>
        <v/>
      </c>
      <c r="G2637" s="64" t="str">
        <f t="shared" si="329"/>
        <v/>
      </c>
      <c r="H2637" s="64" t="str">
        <f t="shared" si="330"/>
        <v/>
      </c>
      <c r="I2637" s="80" t="str">
        <f>IFERROR(VLOOKUP(D2637,Sheet2!A:B,2,0),"")</f>
        <v/>
      </c>
      <c r="J2637" s="64" t="str">
        <f>IFERROR(IF(I2637&lt;&gt;"",VLOOKUP(I2637,Sheet2!B:C,2,0),""),"")</f>
        <v/>
      </c>
      <c r="K2637" s="64" t="str">
        <f>IFERROR( IF(I2637&lt;&gt;"", HLOOKUP(L$2+$A2637,Sheet2!BX:NK,2,0),""),"")</f>
        <v/>
      </c>
      <c r="L2637" t="str">
        <f>IF(OR(HLOOKUP(L$2+$A2637,Sheet2!BX:NK,$B2637,0),HLOOKUP(L$2+$A2637,Sheet2!BX:NK,$B2637,0)&lt;&gt;""),HLOOKUP(L$2+$A2637,Sheet2!BX:NK,$B2637,0),"")</f>
        <v/>
      </c>
      <c r="M2637" t="str">
        <f>IF(OR(HLOOKUP(M$2+$A2637,Sheet2!BY:NL,$B2637,0),HLOOKUP(M$2+$A2637,Sheet2!BY:NL,$B2637,0)&lt;&gt;""),HLOOKUP(M$2+$A2637,Sheet2!BY:NL,$B2637,0),"")</f>
        <v/>
      </c>
      <c r="N2637" t="str">
        <f>IF(OR(HLOOKUP(N$2+$A2637,Sheet2!BZ:NM,$B2637,0),HLOOKUP(N$2+$A2637,Sheet2!BZ:NM,$B2637,0)&lt;&gt;""),HLOOKUP(N$2+$A2637,Sheet2!BZ:NM,$B2637,0),"")</f>
        <v/>
      </c>
      <c r="O2637" t="str">
        <f>IF(OR(HLOOKUP(O$2+$A2637,Sheet2!CA:NN,$B2637,0),HLOOKUP(O$2+$A2637,Sheet2!CA:NN,$B2637,0)&lt;&gt;""),HLOOKUP(O$2+$A2637,Sheet2!CA:NN,$B2637,0),"")</f>
        <v/>
      </c>
      <c r="P2637" t="str">
        <f>IF(OR(HLOOKUP(P$2+$A2637,Sheet2!CB:NO,$B2637,0),HLOOKUP(P$2+$A2637,Sheet2!CB:NO,$B2637,0)&lt;&gt;""),HLOOKUP(P$2+$A2637,Sheet2!CB:NO,$B2637,0),"")</f>
        <v/>
      </c>
      <c r="Q2637" t="str">
        <f>IF(OR(HLOOKUP(Q$2+$A2637,Sheet2!CC:NO,$B2637,0),HLOOKUP(Q$2+$A2637,Sheet2!CC:NO,$B2637,0)&lt;&gt;""),HLOOKUP(Q$2+$A2637,Sheet2!CC:NO,$B2637,0),"")</f>
        <v/>
      </c>
    </row>
    <row r="2638" spans="1:17" x14ac:dyDescent="0.25">
      <c r="A2638" s="64">
        <f t="shared" si="331"/>
        <v>24</v>
      </c>
      <c r="B2638" s="64">
        <f t="shared" si="332"/>
        <v>268</v>
      </c>
      <c r="C2638" s="64">
        <f t="shared" si="333"/>
        <v>5</v>
      </c>
      <c r="D2638" s="64">
        <f t="shared" si="334"/>
        <v>264</v>
      </c>
      <c r="E2638" s="64">
        <f t="shared" si="335"/>
        <v>1316</v>
      </c>
      <c r="F2638" s="64" t="str">
        <f t="shared" si="328"/>
        <v/>
      </c>
      <c r="G2638" s="64" t="str">
        <f t="shared" si="329"/>
        <v/>
      </c>
      <c r="H2638" s="64" t="str">
        <f t="shared" si="330"/>
        <v/>
      </c>
      <c r="I2638" s="80" t="str">
        <f>IFERROR(VLOOKUP(D2638,Sheet2!A:B,2,0),"")</f>
        <v/>
      </c>
      <c r="J2638" s="64" t="str">
        <f>IFERROR(IF(I2638&lt;&gt;"",VLOOKUP(I2638,Sheet2!B:C,2,0),""),"")</f>
        <v/>
      </c>
      <c r="K2638" s="64" t="str">
        <f>IFERROR( IF(I2638&lt;&gt;"", HLOOKUP(L$2+$A2638,Sheet2!BX:NK,2,0),""),"")</f>
        <v/>
      </c>
      <c r="L2638" t="str">
        <f>IF(OR(HLOOKUP(L$2+$A2638,Sheet2!BX:NK,$B2638,0),HLOOKUP(L$2+$A2638,Sheet2!BX:NK,$B2638,0)&lt;&gt;""),HLOOKUP(L$2+$A2638,Sheet2!BX:NK,$B2638,0),"")</f>
        <v/>
      </c>
      <c r="M2638" t="str">
        <f>IF(OR(HLOOKUP(M$2+$A2638,Sheet2!BY:NL,$B2638,0),HLOOKUP(M$2+$A2638,Sheet2!BY:NL,$B2638,0)&lt;&gt;""),HLOOKUP(M$2+$A2638,Sheet2!BY:NL,$B2638,0),"")</f>
        <v/>
      </c>
      <c r="N2638" t="str">
        <f>IF(OR(HLOOKUP(N$2+$A2638,Sheet2!BZ:NM,$B2638,0),HLOOKUP(N$2+$A2638,Sheet2!BZ:NM,$B2638,0)&lt;&gt;""),HLOOKUP(N$2+$A2638,Sheet2!BZ:NM,$B2638,0),"")</f>
        <v/>
      </c>
      <c r="O2638" t="str">
        <f>IF(OR(HLOOKUP(O$2+$A2638,Sheet2!CA:NN,$B2638,0),HLOOKUP(O$2+$A2638,Sheet2!CA:NN,$B2638,0)&lt;&gt;""),HLOOKUP(O$2+$A2638,Sheet2!CA:NN,$B2638,0),"")</f>
        <v/>
      </c>
      <c r="P2638" t="str">
        <f>IF(OR(HLOOKUP(P$2+$A2638,Sheet2!CB:NO,$B2638,0),HLOOKUP(P$2+$A2638,Sheet2!CB:NO,$B2638,0)&lt;&gt;""),HLOOKUP(P$2+$A2638,Sheet2!CB:NO,$B2638,0),"")</f>
        <v/>
      </c>
      <c r="Q2638" t="str">
        <f>IF(OR(HLOOKUP(Q$2+$A2638,Sheet2!CC:NO,$B2638,0),HLOOKUP(Q$2+$A2638,Sheet2!CC:NO,$B2638,0)&lt;&gt;""),HLOOKUP(Q$2+$A2638,Sheet2!CC:NO,$B2638,0),"")</f>
        <v/>
      </c>
    </row>
    <row r="2639" spans="1:17" x14ac:dyDescent="0.25">
      <c r="A2639" s="64">
        <f t="shared" si="331"/>
        <v>30</v>
      </c>
      <c r="B2639" s="64">
        <f t="shared" si="332"/>
        <v>268</v>
      </c>
      <c r="C2639" s="64">
        <f t="shared" si="333"/>
        <v>6</v>
      </c>
      <c r="D2639" s="64">
        <f t="shared" si="334"/>
        <v>264</v>
      </c>
      <c r="E2639" s="64">
        <f t="shared" si="335"/>
        <v>1316</v>
      </c>
      <c r="F2639" s="64" t="str">
        <f t="shared" si="328"/>
        <v/>
      </c>
      <c r="G2639" s="64" t="str">
        <f t="shared" si="329"/>
        <v/>
      </c>
      <c r="H2639" s="64" t="str">
        <f t="shared" si="330"/>
        <v/>
      </c>
      <c r="I2639" s="80" t="str">
        <f>IFERROR(VLOOKUP(D2639,Sheet2!A:B,2,0),"")</f>
        <v/>
      </c>
      <c r="J2639" s="64" t="str">
        <f>IFERROR(IF(I2639&lt;&gt;"",VLOOKUP(I2639,Sheet2!B:C,2,0),""),"")</f>
        <v/>
      </c>
      <c r="K2639" s="64" t="str">
        <f>IFERROR( IF(I2639&lt;&gt;"", HLOOKUP(L$2+$A2639,Sheet2!BX:NK,2,0),""),"")</f>
        <v/>
      </c>
      <c r="L2639" t="str">
        <f>IF(OR(HLOOKUP(L$2+$A2639,Sheet2!BX:NK,$B2639,0),HLOOKUP(L$2+$A2639,Sheet2!BX:NK,$B2639,0)&lt;&gt;""),HLOOKUP(L$2+$A2639,Sheet2!BX:NK,$B2639,0),"")</f>
        <v/>
      </c>
      <c r="M2639" t="str">
        <f>IF(OR(HLOOKUP(M$2+$A2639,Sheet2!BY:NL,$B2639,0),HLOOKUP(M$2+$A2639,Sheet2!BY:NL,$B2639,0)&lt;&gt;""),HLOOKUP(M$2+$A2639,Sheet2!BY:NL,$B2639,0),"")</f>
        <v/>
      </c>
      <c r="N2639" t="str">
        <f>IF(OR(HLOOKUP(N$2+$A2639,Sheet2!BZ:NM,$B2639,0),HLOOKUP(N$2+$A2639,Sheet2!BZ:NM,$B2639,0)&lt;&gt;""),HLOOKUP(N$2+$A2639,Sheet2!BZ:NM,$B2639,0),"")</f>
        <v/>
      </c>
      <c r="O2639" t="str">
        <f>IF(OR(HLOOKUP(O$2+$A2639,Sheet2!CA:NN,$B2639,0),HLOOKUP(O$2+$A2639,Sheet2!CA:NN,$B2639,0)&lt;&gt;""),HLOOKUP(O$2+$A2639,Sheet2!CA:NN,$B2639,0),"")</f>
        <v/>
      </c>
      <c r="P2639" t="str">
        <f>IF(OR(HLOOKUP(P$2+$A2639,Sheet2!CB:NO,$B2639,0),HLOOKUP(P$2+$A2639,Sheet2!CB:NO,$B2639,0)&lt;&gt;""),HLOOKUP(P$2+$A2639,Sheet2!CB:NO,$B2639,0),"")</f>
        <v/>
      </c>
      <c r="Q2639" t="str">
        <f>IF(OR(HLOOKUP(Q$2+$A2639,Sheet2!CC:NO,$B2639,0),HLOOKUP(Q$2+$A2639,Sheet2!CC:NO,$B2639,0)&lt;&gt;""),HLOOKUP(Q$2+$A2639,Sheet2!CC:NO,$B2639,0),"")</f>
        <v/>
      </c>
    </row>
    <row r="2640" spans="1:17" x14ac:dyDescent="0.25">
      <c r="A2640" s="64">
        <f t="shared" si="331"/>
        <v>36</v>
      </c>
      <c r="B2640" s="64">
        <f t="shared" si="332"/>
        <v>268</v>
      </c>
      <c r="C2640" s="64">
        <f t="shared" si="333"/>
        <v>7</v>
      </c>
      <c r="D2640" s="64">
        <f t="shared" si="334"/>
        <v>264</v>
      </c>
      <c r="E2640" s="64">
        <f t="shared" si="335"/>
        <v>1316</v>
      </c>
      <c r="F2640" s="64" t="str">
        <f t="shared" si="328"/>
        <v/>
      </c>
      <c r="G2640" s="64" t="str">
        <f t="shared" si="329"/>
        <v/>
      </c>
      <c r="H2640" s="64" t="str">
        <f t="shared" si="330"/>
        <v/>
      </c>
      <c r="I2640" s="80" t="str">
        <f>IFERROR(VLOOKUP(D2640,Sheet2!A:B,2,0),"")</f>
        <v/>
      </c>
      <c r="J2640" s="64" t="str">
        <f>IFERROR(IF(I2640&lt;&gt;"",VLOOKUP(I2640,Sheet2!B:C,2,0),""),"")</f>
        <v/>
      </c>
      <c r="K2640" s="64" t="str">
        <f>IFERROR( IF(I2640&lt;&gt;"", HLOOKUP(L$2+$A2640,Sheet2!BX:NK,2,0),""),"")</f>
        <v/>
      </c>
      <c r="L2640" t="str">
        <f>IF(OR(HLOOKUP(L$2+$A2640,Sheet2!BX:NK,$B2640,0),HLOOKUP(L$2+$A2640,Sheet2!BX:NK,$B2640,0)&lt;&gt;""),HLOOKUP(L$2+$A2640,Sheet2!BX:NK,$B2640,0),"")</f>
        <v/>
      </c>
      <c r="M2640" t="str">
        <f>IF(OR(HLOOKUP(M$2+$A2640,Sheet2!BY:NL,$B2640,0),HLOOKUP(M$2+$A2640,Sheet2!BY:NL,$B2640,0)&lt;&gt;""),HLOOKUP(M$2+$A2640,Sheet2!BY:NL,$B2640,0),"")</f>
        <v/>
      </c>
      <c r="N2640" t="str">
        <f>IF(OR(HLOOKUP(N$2+$A2640,Sheet2!BZ:NM,$B2640,0),HLOOKUP(N$2+$A2640,Sheet2!BZ:NM,$B2640,0)&lt;&gt;""),HLOOKUP(N$2+$A2640,Sheet2!BZ:NM,$B2640,0),"")</f>
        <v/>
      </c>
      <c r="O2640" t="str">
        <f>IF(OR(HLOOKUP(O$2+$A2640,Sheet2!CA:NN,$B2640,0),HLOOKUP(O$2+$A2640,Sheet2!CA:NN,$B2640,0)&lt;&gt;""),HLOOKUP(O$2+$A2640,Sheet2!CA:NN,$B2640,0),"")</f>
        <v/>
      </c>
      <c r="P2640" t="str">
        <f>IF(OR(HLOOKUP(P$2+$A2640,Sheet2!CB:NO,$B2640,0),HLOOKUP(P$2+$A2640,Sheet2!CB:NO,$B2640,0)&lt;&gt;""),HLOOKUP(P$2+$A2640,Sheet2!CB:NO,$B2640,0),"")</f>
        <v/>
      </c>
      <c r="Q2640" t="str">
        <f>IF(OR(HLOOKUP(Q$2+$A2640,Sheet2!CC:NO,$B2640,0),HLOOKUP(Q$2+$A2640,Sheet2!CC:NO,$B2640,0)&lt;&gt;""),HLOOKUP(Q$2+$A2640,Sheet2!CC:NO,$B2640,0),"")</f>
        <v/>
      </c>
    </row>
    <row r="2641" spans="1:17" x14ac:dyDescent="0.25">
      <c r="A2641" s="64">
        <f t="shared" si="331"/>
        <v>42</v>
      </c>
      <c r="B2641" s="64">
        <f t="shared" si="332"/>
        <v>268</v>
      </c>
      <c r="C2641" s="64">
        <f t="shared" si="333"/>
        <v>8</v>
      </c>
      <c r="D2641" s="64">
        <f t="shared" si="334"/>
        <v>264</v>
      </c>
      <c r="E2641" s="64">
        <f t="shared" si="335"/>
        <v>1316</v>
      </c>
      <c r="F2641" s="64" t="str">
        <f t="shared" si="328"/>
        <v/>
      </c>
      <c r="G2641" s="64" t="str">
        <f t="shared" si="329"/>
        <v/>
      </c>
      <c r="H2641" s="64" t="str">
        <f t="shared" si="330"/>
        <v/>
      </c>
      <c r="I2641" s="80" t="str">
        <f>IFERROR(VLOOKUP(D2641,Sheet2!A:B,2,0),"")</f>
        <v/>
      </c>
      <c r="J2641" s="64" t="str">
        <f>IFERROR(IF(I2641&lt;&gt;"",VLOOKUP(I2641,Sheet2!B:C,2,0),""),"")</f>
        <v/>
      </c>
      <c r="K2641" s="64" t="str">
        <f>IFERROR( IF(I2641&lt;&gt;"", HLOOKUP(L$2+$A2641,Sheet2!BX:NK,2,0),""),"")</f>
        <v/>
      </c>
      <c r="L2641" t="str">
        <f>IF(OR(HLOOKUP(L$2+$A2641,Sheet2!BX:NK,$B2641,0),HLOOKUP(L$2+$A2641,Sheet2!BX:NK,$B2641,0)&lt;&gt;""),HLOOKUP(L$2+$A2641,Sheet2!BX:NK,$B2641,0),"")</f>
        <v/>
      </c>
      <c r="M2641" t="str">
        <f>IF(OR(HLOOKUP(M$2+$A2641,Sheet2!BY:NL,$B2641,0),HLOOKUP(M$2+$A2641,Sheet2!BY:NL,$B2641,0)&lt;&gt;""),HLOOKUP(M$2+$A2641,Sheet2!BY:NL,$B2641,0),"")</f>
        <v/>
      </c>
      <c r="N2641" t="str">
        <f>IF(OR(HLOOKUP(N$2+$A2641,Sheet2!BZ:NM,$B2641,0),HLOOKUP(N$2+$A2641,Sheet2!BZ:NM,$B2641,0)&lt;&gt;""),HLOOKUP(N$2+$A2641,Sheet2!BZ:NM,$B2641,0),"")</f>
        <v/>
      </c>
      <c r="O2641" t="str">
        <f>IF(OR(HLOOKUP(O$2+$A2641,Sheet2!CA:NN,$B2641,0),HLOOKUP(O$2+$A2641,Sheet2!CA:NN,$B2641,0)&lt;&gt;""),HLOOKUP(O$2+$A2641,Sheet2!CA:NN,$B2641,0),"")</f>
        <v/>
      </c>
      <c r="P2641" t="str">
        <f>IF(OR(HLOOKUP(P$2+$A2641,Sheet2!CB:NO,$B2641,0),HLOOKUP(P$2+$A2641,Sheet2!CB:NO,$B2641,0)&lt;&gt;""),HLOOKUP(P$2+$A2641,Sheet2!CB:NO,$B2641,0),"")</f>
        <v/>
      </c>
      <c r="Q2641" t="str">
        <f>IF(OR(HLOOKUP(Q$2+$A2641,Sheet2!CC:NO,$B2641,0),HLOOKUP(Q$2+$A2641,Sheet2!CC:NO,$B2641,0)&lt;&gt;""),HLOOKUP(Q$2+$A2641,Sheet2!CC:NO,$B2641,0),"")</f>
        <v/>
      </c>
    </row>
    <row r="2642" spans="1:17" x14ac:dyDescent="0.25">
      <c r="A2642" s="64">
        <f t="shared" si="331"/>
        <v>48</v>
      </c>
      <c r="B2642" s="64">
        <f t="shared" si="332"/>
        <v>268</v>
      </c>
      <c r="C2642" s="64">
        <f t="shared" si="333"/>
        <v>9</v>
      </c>
      <c r="D2642" s="64">
        <f t="shared" si="334"/>
        <v>264</v>
      </c>
      <c r="E2642" s="64">
        <f t="shared" si="335"/>
        <v>1316</v>
      </c>
      <c r="F2642" s="64" t="str">
        <f t="shared" si="328"/>
        <v/>
      </c>
      <c r="G2642" s="64" t="str">
        <f t="shared" si="329"/>
        <v/>
      </c>
      <c r="H2642" s="64" t="str">
        <f t="shared" si="330"/>
        <v/>
      </c>
      <c r="I2642" s="80" t="str">
        <f>IFERROR(VLOOKUP(D2642,Sheet2!A:B,2,0),"")</f>
        <v/>
      </c>
      <c r="J2642" s="64" t="str">
        <f>IFERROR(IF(I2642&lt;&gt;"",VLOOKUP(I2642,Sheet2!B:C,2,0),""),"")</f>
        <v/>
      </c>
      <c r="K2642" s="64" t="str">
        <f>IFERROR( IF(I2642&lt;&gt;"", HLOOKUP(L$2+$A2642,Sheet2!BX:NK,2,0),""),"")</f>
        <v/>
      </c>
      <c r="L2642" t="str">
        <f>IF(OR(HLOOKUP(L$2+$A2642,Sheet2!BX:NK,$B2642,0),HLOOKUP(L$2+$A2642,Sheet2!BX:NK,$B2642,0)&lt;&gt;""),HLOOKUP(L$2+$A2642,Sheet2!BX:NK,$B2642,0),"")</f>
        <v/>
      </c>
      <c r="M2642" t="str">
        <f>IF(OR(HLOOKUP(M$2+$A2642,Sheet2!BY:NL,$B2642,0),HLOOKUP(M$2+$A2642,Sheet2!BY:NL,$B2642,0)&lt;&gt;""),HLOOKUP(M$2+$A2642,Sheet2!BY:NL,$B2642,0),"")</f>
        <v/>
      </c>
      <c r="N2642" t="str">
        <f>IF(OR(HLOOKUP(N$2+$A2642,Sheet2!BZ:NM,$B2642,0),HLOOKUP(N$2+$A2642,Sheet2!BZ:NM,$B2642,0)&lt;&gt;""),HLOOKUP(N$2+$A2642,Sheet2!BZ:NM,$B2642,0),"")</f>
        <v/>
      </c>
      <c r="O2642" t="str">
        <f>IF(OR(HLOOKUP(O$2+$A2642,Sheet2!CA:NN,$B2642,0),HLOOKUP(O$2+$A2642,Sheet2!CA:NN,$B2642,0)&lt;&gt;""),HLOOKUP(O$2+$A2642,Sheet2!CA:NN,$B2642,0),"")</f>
        <v/>
      </c>
      <c r="P2642" t="str">
        <f>IF(OR(HLOOKUP(P$2+$A2642,Sheet2!CB:NO,$B2642,0),HLOOKUP(P$2+$A2642,Sheet2!CB:NO,$B2642,0)&lt;&gt;""),HLOOKUP(P$2+$A2642,Sheet2!CB:NO,$B2642,0),"")</f>
        <v/>
      </c>
      <c r="Q2642" t="str">
        <f>IF(OR(HLOOKUP(Q$2+$A2642,Sheet2!CC:NO,$B2642,0),HLOOKUP(Q$2+$A2642,Sheet2!CC:NO,$B2642,0)&lt;&gt;""),HLOOKUP(Q$2+$A2642,Sheet2!CC:NO,$B2642,0),"")</f>
        <v/>
      </c>
    </row>
    <row r="2643" spans="1:17" x14ac:dyDescent="0.25">
      <c r="A2643" s="64">
        <f t="shared" si="331"/>
        <v>54</v>
      </c>
      <c r="B2643" s="64">
        <f t="shared" si="332"/>
        <v>268</v>
      </c>
      <c r="C2643" s="64">
        <f t="shared" si="333"/>
        <v>10</v>
      </c>
      <c r="D2643" s="64">
        <f t="shared" si="334"/>
        <v>264</v>
      </c>
      <c r="E2643" s="64">
        <f t="shared" si="335"/>
        <v>1316</v>
      </c>
      <c r="F2643" s="64" t="str">
        <f t="shared" si="328"/>
        <v/>
      </c>
      <c r="G2643" s="64" t="str">
        <f t="shared" si="329"/>
        <v/>
      </c>
      <c r="H2643" s="64" t="str">
        <f t="shared" si="330"/>
        <v/>
      </c>
      <c r="I2643" s="80" t="str">
        <f>IFERROR(VLOOKUP(D2643,Sheet2!A:B,2,0),"")</f>
        <v/>
      </c>
      <c r="J2643" s="64" t="str">
        <f>IFERROR(IF(I2643&lt;&gt;"",VLOOKUP(I2643,Sheet2!B:C,2,0),""),"")</f>
        <v/>
      </c>
      <c r="K2643" s="64" t="str">
        <f>IFERROR( IF(I2643&lt;&gt;"", HLOOKUP(L$2+$A2643,Sheet2!BX:NK,2,0),""),"")</f>
        <v/>
      </c>
      <c r="L2643" t="str">
        <f>IF(OR(HLOOKUP(L$2+$A2643,Sheet2!BX:NK,$B2643,0),HLOOKUP(L$2+$A2643,Sheet2!BX:NK,$B2643,0)&lt;&gt;""),HLOOKUP(L$2+$A2643,Sheet2!BX:NK,$B2643,0),"")</f>
        <v/>
      </c>
      <c r="M2643" t="str">
        <f>IF(OR(HLOOKUP(M$2+$A2643,Sheet2!BY:NL,$B2643,0),HLOOKUP(M$2+$A2643,Sheet2!BY:NL,$B2643,0)&lt;&gt;""),HLOOKUP(M$2+$A2643,Sheet2!BY:NL,$B2643,0),"")</f>
        <v/>
      </c>
      <c r="N2643" t="str">
        <f>IF(OR(HLOOKUP(N$2+$A2643,Sheet2!BZ:NM,$B2643,0),HLOOKUP(N$2+$A2643,Sheet2!BZ:NM,$B2643,0)&lt;&gt;""),HLOOKUP(N$2+$A2643,Sheet2!BZ:NM,$B2643,0),"")</f>
        <v/>
      </c>
      <c r="O2643" t="str">
        <f>IF(OR(HLOOKUP(O$2+$A2643,Sheet2!CA:NN,$B2643,0),HLOOKUP(O$2+$A2643,Sheet2!CA:NN,$B2643,0)&lt;&gt;""),HLOOKUP(O$2+$A2643,Sheet2!CA:NN,$B2643,0),"")</f>
        <v/>
      </c>
      <c r="P2643" t="str">
        <f>IF(OR(HLOOKUP(P$2+$A2643,Sheet2!CB:NO,$B2643,0),HLOOKUP(P$2+$A2643,Sheet2!CB:NO,$B2643,0)&lt;&gt;""),HLOOKUP(P$2+$A2643,Sheet2!CB:NO,$B2643,0),"")</f>
        <v/>
      </c>
      <c r="Q2643" t="str">
        <f>IF(OR(HLOOKUP(Q$2+$A2643,Sheet2!CC:NO,$B2643,0),HLOOKUP(Q$2+$A2643,Sheet2!CC:NO,$B2643,0)&lt;&gt;""),HLOOKUP(Q$2+$A2643,Sheet2!CC:NO,$B2643,0),"")</f>
        <v/>
      </c>
    </row>
    <row r="2644" spans="1:17" x14ac:dyDescent="0.25">
      <c r="A2644" s="64">
        <f t="shared" si="331"/>
        <v>0</v>
      </c>
      <c r="B2644" s="64">
        <f t="shared" si="332"/>
        <v>269</v>
      </c>
      <c r="C2644" s="64">
        <f t="shared" si="333"/>
        <v>1</v>
      </c>
      <c r="D2644" s="64">
        <f t="shared" si="334"/>
        <v>265</v>
      </c>
      <c r="E2644" s="64">
        <f t="shared" si="335"/>
        <v>1321</v>
      </c>
      <c r="F2644" s="64" t="str">
        <f t="shared" si="328"/>
        <v/>
      </c>
      <c r="G2644" s="64" t="str">
        <f t="shared" si="329"/>
        <v/>
      </c>
      <c r="H2644" s="64" t="str">
        <f t="shared" si="330"/>
        <v/>
      </c>
      <c r="I2644" s="80" t="str">
        <f>IFERROR(VLOOKUP(D2644,Sheet2!A:B,2,0),"")</f>
        <v/>
      </c>
      <c r="J2644" s="64" t="str">
        <f>IFERROR(IF(I2644&lt;&gt;"",VLOOKUP(I2644,Sheet2!B:C,2,0),""),"")</f>
        <v/>
      </c>
      <c r="K2644" s="64" t="str">
        <f>IFERROR( IF(I2644&lt;&gt;"", HLOOKUP(L$2+$A2644,Sheet2!BX:NK,2,0),""),"")</f>
        <v/>
      </c>
      <c r="L2644" t="str">
        <f>IF(OR(HLOOKUP(L$2+$A2644,Sheet2!BX:NK,$B2644,0),HLOOKUP(L$2+$A2644,Sheet2!BX:NK,$B2644,0)&lt;&gt;""),HLOOKUP(L$2+$A2644,Sheet2!BX:NK,$B2644,0),"")</f>
        <v/>
      </c>
      <c r="M2644" t="str">
        <f>IF(OR(HLOOKUP(M$2+$A2644,Sheet2!BY:NL,$B2644,0),HLOOKUP(M$2+$A2644,Sheet2!BY:NL,$B2644,0)&lt;&gt;""),HLOOKUP(M$2+$A2644,Sheet2!BY:NL,$B2644,0),"")</f>
        <v/>
      </c>
      <c r="N2644" t="str">
        <f>IF(OR(HLOOKUP(N$2+$A2644,Sheet2!BZ:NM,$B2644,0),HLOOKUP(N$2+$A2644,Sheet2!BZ:NM,$B2644,0)&lt;&gt;""),HLOOKUP(N$2+$A2644,Sheet2!BZ:NM,$B2644,0),"")</f>
        <v/>
      </c>
      <c r="O2644" t="str">
        <f>IF(OR(HLOOKUP(O$2+$A2644,Sheet2!CA:NN,$B2644,0),HLOOKUP(O$2+$A2644,Sheet2!CA:NN,$B2644,0)&lt;&gt;""),HLOOKUP(O$2+$A2644,Sheet2!CA:NN,$B2644,0),"")</f>
        <v/>
      </c>
      <c r="P2644" t="str">
        <f>IF(OR(HLOOKUP(P$2+$A2644,Sheet2!CB:NO,$B2644,0),HLOOKUP(P$2+$A2644,Sheet2!CB:NO,$B2644,0)&lt;&gt;""),HLOOKUP(P$2+$A2644,Sheet2!CB:NO,$B2644,0),"")</f>
        <v/>
      </c>
      <c r="Q2644" t="str">
        <f>IF(OR(HLOOKUP(Q$2+$A2644,Sheet2!CC:NO,$B2644,0),HLOOKUP(Q$2+$A2644,Sheet2!CC:NO,$B2644,0)&lt;&gt;""),HLOOKUP(Q$2+$A2644,Sheet2!CC:NO,$B2644,0),"")</f>
        <v/>
      </c>
    </row>
    <row r="2645" spans="1:17" x14ac:dyDescent="0.25">
      <c r="A2645" s="64">
        <f t="shared" si="331"/>
        <v>6</v>
      </c>
      <c r="B2645" s="64">
        <f t="shared" si="332"/>
        <v>269</v>
      </c>
      <c r="C2645" s="64">
        <f t="shared" si="333"/>
        <v>2</v>
      </c>
      <c r="D2645" s="64">
        <f t="shared" si="334"/>
        <v>265</v>
      </c>
      <c r="E2645" s="64">
        <f t="shared" si="335"/>
        <v>1321</v>
      </c>
      <c r="F2645" s="64" t="str">
        <f t="shared" si="328"/>
        <v/>
      </c>
      <c r="G2645" s="64" t="str">
        <f t="shared" si="329"/>
        <v/>
      </c>
      <c r="H2645" s="64" t="str">
        <f t="shared" si="330"/>
        <v/>
      </c>
      <c r="I2645" s="80" t="str">
        <f>IFERROR(VLOOKUP(D2645,Sheet2!A:B,2,0),"")</f>
        <v/>
      </c>
      <c r="J2645" s="64" t="str">
        <f>IFERROR(IF(I2645&lt;&gt;"",VLOOKUP(I2645,Sheet2!B:C,2,0),""),"")</f>
        <v/>
      </c>
      <c r="K2645" s="64" t="str">
        <f>IFERROR( IF(I2645&lt;&gt;"", HLOOKUP(L$2+$A2645,Sheet2!BX:NK,2,0),""),"")</f>
        <v/>
      </c>
      <c r="L2645" t="str">
        <f>IF(OR(HLOOKUP(L$2+$A2645,Sheet2!BX:NK,$B2645,0),HLOOKUP(L$2+$A2645,Sheet2!BX:NK,$B2645,0)&lt;&gt;""),HLOOKUP(L$2+$A2645,Sheet2!BX:NK,$B2645,0),"")</f>
        <v/>
      </c>
      <c r="M2645" t="str">
        <f>IF(OR(HLOOKUP(M$2+$A2645,Sheet2!BY:NL,$B2645,0),HLOOKUP(M$2+$A2645,Sheet2!BY:NL,$B2645,0)&lt;&gt;""),HLOOKUP(M$2+$A2645,Sheet2!BY:NL,$B2645,0),"")</f>
        <v/>
      </c>
      <c r="N2645" t="str">
        <f>IF(OR(HLOOKUP(N$2+$A2645,Sheet2!BZ:NM,$B2645,0),HLOOKUP(N$2+$A2645,Sheet2!BZ:NM,$B2645,0)&lt;&gt;""),HLOOKUP(N$2+$A2645,Sheet2!BZ:NM,$B2645,0),"")</f>
        <v/>
      </c>
      <c r="O2645" t="str">
        <f>IF(OR(HLOOKUP(O$2+$A2645,Sheet2!CA:NN,$B2645,0),HLOOKUP(O$2+$A2645,Sheet2!CA:NN,$B2645,0)&lt;&gt;""),HLOOKUP(O$2+$A2645,Sheet2!CA:NN,$B2645,0),"")</f>
        <v/>
      </c>
      <c r="P2645" t="str">
        <f>IF(OR(HLOOKUP(P$2+$A2645,Sheet2!CB:NO,$B2645,0),HLOOKUP(P$2+$A2645,Sheet2!CB:NO,$B2645,0)&lt;&gt;""),HLOOKUP(P$2+$A2645,Sheet2!CB:NO,$B2645,0),"")</f>
        <v/>
      </c>
      <c r="Q2645" t="str">
        <f>IF(OR(HLOOKUP(Q$2+$A2645,Sheet2!CC:NO,$B2645,0),HLOOKUP(Q$2+$A2645,Sheet2!CC:NO,$B2645,0)&lt;&gt;""),HLOOKUP(Q$2+$A2645,Sheet2!CC:NO,$B2645,0),"")</f>
        <v/>
      </c>
    </row>
    <row r="2646" spans="1:17" x14ac:dyDescent="0.25">
      <c r="A2646" s="64">
        <f t="shared" si="331"/>
        <v>12</v>
      </c>
      <c r="B2646" s="64">
        <f t="shared" si="332"/>
        <v>269</v>
      </c>
      <c r="C2646" s="64">
        <f t="shared" si="333"/>
        <v>3</v>
      </c>
      <c r="D2646" s="64">
        <f t="shared" si="334"/>
        <v>265</v>
      </c>
      <c r="E2646" s="64">
        <f t="shared" si="335"/>
        <v>1321</v>
      </c>
      <c r="F2646" s="64" t="str">
        <f t="shared" si="328"/>
        <v/>
      </c>
      <c r="G2646" s="64" t="str">
        <f t="shared" si="329"/>
        <v/>
      </c>
      <c r="H2646" s="64" t="str">
        <f t="shared" si="330"/>
        <v/>
      </c>
      <c r="I2646" s="80" t="str">
        <f>IFERROR(VLOOKUP(D2646,Sheet2!A:B,2,0),"")</f>
        <v/>
      </c>
      <c r="J2646" s="64" t="str">
        <f>IFERROR(IF(I2646&lt;&gt;"",VLOOKUP(I2646,Sheet2!B:C,2,0),""),"")</f>
        <v/>
      </c>
      <c r="K2646" s="64" t="str">
        <f>IFERROR( IF(I2646&lt;&gt;"", HLOOKUP(L$2+$A2646,Sheet2!BX:NK,2,0),""),"")</f>
        <v/>
      </c>
      <c r="L2646" t="str">
        <f>IF(OR(HLOOKUP(L$2+$A2646,Sheet2!BX:NK,$B2646,0),HLOOKUP(L$2+$A2646,Sheet2!BX:NK,$B2646,0)&lt;&gt;""),HLOOKUP(L$2+$A2646,Sheet2!BX:NK,$B2646,0),"")</f>
        <v/>
      </c>
      <c r="M2646" t="str">
        <f>IF(OR(HLOOKUP(M$2+$A2646,Sheet2!BY:NL,$B2646,0),HLOOKUP(M$2+$A2646,Sheet2!BY:NL,$B2646,0)&lt;&gt;""),HLOOKUP(M$2+$A2646,Sheet2!BY:NL,$B2646,0),"")</f>
        <v/>
      </c>
      <c r="N2646" t="str">
        <f>IF(OR(HLOOKUP(N$2+$A2646,Sheet2!BZ:NM,$B2646,0),HLOOKUP(N$2+$A2646,Sheet2!BZ:NM,$B2646,0)&lt;&gt;""),HLOOKUP(N$2+$A2646,Sheet2!BZ:NM,$B2646,0),"")</f>
        <v/>
      </c>
      <c r="O2646" t="str">
        <f>IF(OR(HLOOKUP(O$2+$A2646,Sheet2!CA:NN,$B2646,0),HLOOKUP(O$2+$A2646,Sheet2!CA:NN,$B2646,0)&lt;&gt;""),HLOOKUP(O$2+$A2646,Sheet2!CA:NN,$B2646,0),"")</f>
        <v/>
      </c>
      <c r="P2646" t="str">
        <f>IF(OR(HLOOKUP(P$2+$A2646,Sheet2!CB:NO,$B2646,0),HLOOKUP(P$2+$A2646,Sheet2!CB:NO,$B2646,0)&lt;&gt;""),HLOOKUP(P$2+$A2646,Sheet2!CB:NO,$B2646,0),"")</f>
        <v/>
      </c>
      <c r="Q2646" t="str">
        <f>IF(OR(HLOOKUP(Q$2+$A2646,Sheet2!CC:NO,$B2646,0),HLOOKUP(Q$2+$A2646,Sheet2!CC:NO,$B2646,0)&lt;&gt;""),HLOOKUP(Q$2+$A2646,Sheet2!CC:NO,$B2646,0),"")</f>
        <v/>
      </c>
    </row>
    <row r="2647" spans="1:17" x14ac:dyDescent="0.25">
      <c r="A2647" s="64">
        <f t="shared" si="331"/>
        <v>18</v>
      </c>
      <c r="B2647" s="64">
        <f t="shared" si="332"/>
        <v>269</v>
      </c>
      <c r="C2647" s="64">
        <f t="shared" si="333"/>
        <v>4</v>
      </c>
      <c r="D2647" s="64">
        <f t="shared" si="334"/>
        <v>265</v>
      </c>
      <c r="E2647" s="64">
        <f t="shared" si="335"/>
        <v>1321</v>
      </c>
      <c r="F2647" s="64" t="str">
        <f t="shared" si="328"/>
        <v/>
      </c>
      <c r="G2647" s="64" t="str">
        <f t="shared" si="329"/>
        <v/>
      </c>
      <c r="H2647" s="64" t="str">
        <f t="shared" si="330"/>
        <v/>
      </c>
      <c r="I2647" s="80" t="str">
        <f>IFERROR(VLOOKUP(D2647,Sheet2!A:B,2,0),"")</f>
        <v/>
      </c>
      <c r="J2647" s="64" t="str">
        <f>IFERROR(IF(I2647&lt;&gt;"",VLOOKUP(I2647,Sheet2!B:C,2,0),""),"")</f>
        <v/>
      </c>
      <c r="K2647" s="64" t="str">
        <f>IFERROR( IF(I2647&lt;&gt;"", HLOOKUP(L$2+$A2647,Sheet2!BX:NK,2,0),""),"")</f>
        <v/>
      </c>
      <c r="L2647" t="str">
        <f>IF(OR(HLOOKUP(L$2+$A2647,Sheet2!BX:NK,$B2647,0),HLOOKUP(L$2+$A2647,Sheet2!BX:NK,$B2647,0)&lt;&gt;""),HLOOKUP(L$2+$A2647,Sheet2!BX:NK,$B2647,0),"")</f>
        <v/>
      </c>
      <c r="M2647" t="str">
        <f>IF(OR(HLOOKUP(M$2+$A2647,Sheet2!BY:NL,$B2647,0),HLOOKUP(M$2+$A2647,Sheet2!BY:NL,$B2647,0)&lt;&gt;""),HLOOKUP(M$2+$A2647,Sheet2!BY:NL,$B2647,0),"")</f>
        <v/>
      </c>
      <c r="N2647" t="str">
        <f>IF(OR(HLOOKUP(N$2+$A2647,Sheet2!BZ:NM,$B2647,0),HLOOKUP(N$2+$A2647,Sheet2!BZ:NM,$B2647,0)&lt;&gt;""),HLOOKUP(N$2+$A2647,Sheet2!BZ:NM,$B2647,0),"")</f>
        <v/>
      </c>
      <c r="O2647" t="str">
        <f>IF(OR(HLOOKUP(O$2+$A2647,Sheet2!CA:NN,$B2647,0),HLOOKUP(O$2+$A2647,Sheet2!CA:NN,$B2647,0)&lt;&gt;""),HLOOKUP(O$2+$A2647,Sheet2!CA:NN,$B2647,0),"")</f>
        <v/>
      </c>
      <c r="P2647" t="str">
        <f>IF(OR(HLOOKUP(P$2+$A2647,Sheet2!CB:NO,$B2647,0),HLOOKUP(P$2+$A2647,Sheet2!CB:NO,$B2647,0)&lt;&gt;""),HLOOKUP(P$2+$A2647,Sheet2!CB:NO,$B2647,0),"")</f>
        <v/>
      </c>
      <c r="Q2647" t="str">
        <f>IF(OR(HLOOKUP(Q$2+$A2647,Sheet2!CC:NO,$B2647,0),HLOOKUP(Q$2+$A2647,Sheet2!CC:NO,$B2647,0)&lt;&gt;""),HLOOKUP(Q$2+$A2647,Sheet2!CC:NO,$B2647,0),"")</f>
        <v/>
      </c>
    </row>
    <row r="2648" spans="1:17" x14ac:dyDescent="0.25">
      <c r="A2648" s="64">
        <f t="shared" si="331"/>
        <v>24</v>
      </c>
      <c r="B2648" s="64">
        <f t="shared" si="332"/>
        <v>269</v>
      </c>
      <c r="C2648" s="64">
        <f t="shared" si="333"/>
        <v>5</v>
      </c>
      <c r="D2648" s="64">
        <f t="shared" si="334"/>
        <v>265</v>
      </c>
      <c r="E2648" s="64">
        <f t="shared" si="335"/>
        <v>1321</v>
      </c>
      <c r="F2648" s="64" t="str">
        <f t="shared" si="328"/>
        <v/>
      </c>
      <c r="G2648" s="64" t="str">
        <f t="shared" si="329"/>
        <v/>
      </c>
      <c r="H2648" s="64" t="str">
        <f t="shared" si="330"/>
        <v/>
      </c>
      <c r="I2648" s="80" t="str">
        <f>IFERROR(VLOOKUP(D2648,Sheet2!A:B,2,0),"")</f>
        <v/>
      </c>
      <c r="J2648" s="64" t="str">
        <f>IFERROR(IF(I2648&lt;&gt;"",VLOOKUP(I2648,Sheet2!B:C,2,0),""),"")</f>
        <v/>
      </c>
      <c r="K2648" s="64" t="str">
        <f>IFERROR( IF(I2648&lt;&gt;"", HLOOKUP(L$2+$A2648,Sheet2!BX:NK,2,0),""),"")</f>
        <v/>
      </c>
      <c r="L2648" t="str">
        <f>IF(OR(HLOOKUP(L$2+$A2648,Sheet2!BX:NK,$B2648,0),HLOOKUP(L$2+$A2648,Sheet2!BX:NK,$B2648,0)&lt;&gt;""),HLOOKUP(L$2+$A2648,Sheet2!BX:NK,$B2648,0),"")</f>
        <v/>
      </c>
      <c r="M2648" t="str">
        <f>IF(OR(HLOOKUP(M$2+$A2648,Sheet2!BY:NL,$B2648,0),HLOOKUP(M$2+$A2648,Sheet2!BY:NL,$B2648,0)&lt;&gt;""),HLOOKUP(M$2+$A2648,Sheet2!BY:NL,$B2648,0),"")</f>
        <v/>
      </c>
      <c r="N2648" t="str">
        <f>IF(OR(HLOOKUP(N$2+$A2648,Sheet2!BZ:NM,$B2648,0),HLOOKUP(N$2+$A2648,Sheet2!BZ:NM,$B2648,0)&lt;&gt;""),HLOOKUP(N$2+$A2648,Sheet2!BZ:NM,$B2648,0),"")</f>
        <v/>
      </c>
      <c r="O2648" t="str">
        <f>IF(OR(HLOOKUP(O$2+$A2648,Sheet2!CA:NN,$B2648,0),HLOOKUP(O$2+$A2648,Sheet2!CA:NN,$B2648,0)&lt;&gt;""),HLOOKUP(O$2+$A2648,Sheet2!CA:NN,$B2648,0),"")</f>
        <v/>
      </c>
      <c r="P2648" t="str">
        <f>IF(OR(HLOOKUP(P$2+$A2648,Sheet2!CB:NO,$B2648,0),HLOOKUP(P$2+$A2648,Sheet2!CB:NO,$B2648,0)&lt;&gt;""),HLOOKUP(P$2+$A2648,Sheet2!CB:NO,$B2648,0),"")</f>
        <v/>
      </c>
      <c r="Q2648" t="str">
        <f>IF(OR(HLOOKUP(Q$2+$A2648,Sheet2!CC:NO,$B2648,0),HLOOKUP(Q$2+$A2648,Sheet2!CC:NO,$B2648,0)&lt;&gt;""),HLOOKUP(Q$2+$A2648,Sheet2!CC:NO,$B2648,0),"")</f>
        <v/>
      </c>
    </row>
    <row r="2649" spans="1:17" x14ac:dyDescent="0.25">
      <c r="A2649" s="64">
        <f t="shared" si="331"/>
        <v>30</v>
      </c>
      <c r="B2649" s="64">
        <f t="shared" si="332"/>
        <v>269</v>
      </c>
      <c r="C2649" s="64">
        <f t="shared" si="333"/>
        <v>6</v>
      </c>
      <c r="D2649" s="64">
        <f t="shared" si="334"/>
        <v>265</v>
      </c>
      <c r="E2649" s="64">
        <f t="shared" si="335"/>
        <v>1321</v>
      </c>
      <c r="F2649" s="64" t="str">
        <f t="shared" si="328"/>
        <v/>
      </c>
      <c r="G2649" s="64" t="str">
        <f t="shared" si="329"/>
        <v/>
      </c>
      <c r="H2649" s="64" t="str">
        <f t="shared" si="330"/>
        <v/>
      </c>
      <c r="I2649" s="80" t="str">
        <f>IFERROR(VLOOKUP(D2649,Sheet2!A:B,2,0),"")</f>
        <v/>
      </c>
      <c r="J2649" s="64" t="str">
        <f>IFERROR(IF(I2649&lt;&gt;"",VLOOKUP(I2649,Sheet2!B:C,2,0),""),"")</f>
        <v/>
      </c>
      <c r="K2649" s="64" t="str">
        <f>IFERROR( IF(I2649&lt;&gt;"", HLOOKUP(L$2+$A2649,Sheet2!BX:NK,2,0),""),"")</f>
        <v/>
      </c>
      <c r="L2649" t="str">
        <f>IF(OR(HLOOKUP(L$2+$A2649,Sheet2!BX:NK,$B2649,0),HLOOKUP(L$2+$A2649,Sheet2!BX:NK,$B2649,0)&lt;&gt;""),HLOOKUP(L$2+$A2649,Sheet2!BX:NK,$B2649,0),"")</f>
        <v/>
      </c>
      <c r="M2649" t="str">
        <f>IF(OR(HLOOKUP(M$2+$A2649,Sheet2!BY:NL,$B2649,0),HLOOKUP(M$2+$A2649,Sheet2!BY:NL,$B2649,0)&lt;&gt;""),HLOOKUP(M$2+$A2649,Sheet2!BY:NL,$B2649,0),"")</f>
        <v/>
      </c>
      <c r="N2649" t="str">
        <f>IF(OR(HLOOKUP(N$2+$A2649,Sheet2!BZ:NM,$B2649,0),HLOOKUP(N$2+$A2649,Sheet2!BZ:NM,$B2649,0)&lt;&gt;""),HLOOKUP(N$2+$A2649,Sheet2!BZ:NM,$B2649,0),"")</f>
        <v/>
      </c>
      <c r="O2649" t="str">
        <f>IF(OR(HLOOKUP(O$2+$A2649,Sheet2!CA:NN,$B2649,0),HLOOKUP(O$2+$A2649,Sheet2!CA:NN,$B2649,0)&lt;&gt;""),HLOOKUP(O$2+$A2649,Sheet2!CA:NN,$B2649,0),"")</f>
        <v/>
      </c>
      <c r="P2649" t="str">
        <f>IF(OR(HLOOKUP(P$2+$A2649,Sheet2!CB:NO,$B2649,0),HLOOKUP(P$2+$A2649,Sheet2!CB:NO,$B2649,0)&lt;&gt;""),HLOOKUP(P$2+$A2649,Sheet2!CB:NO,$B2649,0),"")</f>
        <v/>
      </c>
      <c r="Q2649" t="str">
        <f>IF(OR(HLOOKUP(Q$2+$A2649,Sheet2!CC:NO,$B2649,0),HLOOKUP(Q$2+$A2649,Sheet2!CC:NO,$B2649,0)&lt;&gt;""),HLOOKUP(Q$2+$A2649,Sheet2!CC:NO,$B2649,0),"")</f>
        <v/>
      </c>
    </row>
    <row r="2650" spans="1:17" x14ac:dyDescent="0.25">
      <c r="A2650" s="64">
        <f t="shared" si="331"/>
        <v>36</v>
      </c>
      <c r="B2650" s="64">
        <f t="shared" si="332"/>
        <v>269</v>
      </c>
      <c r="C2650" s="64">
        <f t="shared" si="333"/>
        <v>7</v>
      </c>
      <c r="D2650" s="64">
        <f t="shared" si="334"/>
        <v>265</v>
      </c>
      <c r="E2650" s="64">
        <f t="shared" si="335"/>
        <v>1321</v>
      </c>
      <c r="F2650" s="64" t="str">
        <f t="shared" si="328"/>
        <v/>
      </c>
      <c r="G2650" s="64" t="str">
        <f t="shared" si="329"/>
        <v/>
      </c>
      <c r="H2650" s="64" t="str">
        <f t="shared" si="330"/>
        <v/>
      </c>
      <c r="I2650" s="80" t="str">
        <f>IFERROR(VLOOKUP(D2650,Sheet2!A:B,2,0),"")</f>
        <v/>
      </c>
      <c r="J2650" s="64" t="str">
        <f>IFERROR(IF(I2650&lt;&gt;"",VLOOKUP(I2650,Sheet2!B:C,2,0),""),"")</f>
        <v/>
      </c>
      <c r="K2650" s="64" t="str">
        <f>IFERROR( IF(I2650&lt;&gt;"", HLOOKUP(L$2+$A2650,Sheet2!BX:NK,2,0),""),"")</f>
        <v/>
      </c>
      <c r="L2650" t="str">
        <f>IF(OR(HLOOKUP(L$2+$A2650,Sheet2!BX:NK,$B2650,0),HLOOKUP(L$2+$A2650,Sheet2!BX:NK,$B2650,0)&lt;&gt;""),HLOOKUP(L$2+$A2650,Sheet2!BX:NK,$B2650,0),"")</f>
        <v/>
      </c>
      <c r="M2650" t="str">
        <f>IF(OR(HLOOKUP(M$2+$A2650,Sheet2!BY:NL,$B2650,0),HLOOKUP(M$2+$A2650,Sheet2!BY:NL,$B2650,0)&lt;&gt;""),HLOOKUP(M$2+$A2650,Sheet2!BY:NL,$B2650,0),"")</f>
        <v/>
      </c>
      <c r="N2650" t="str">
        <f>IF(OR(HLOOKUP(N$2+$A2650,Sheet2!BZ:NM,$B2650,0),HLOOKUP(N$2+$A2650,Sheet2!BZ:NM,$B2650,0)&lt;&gt;""),HLOOKUP(N$2+$A2650,Sheet2!BZ:NM,$B2650,0),"")</f>
        <v/>
      </c>
      <c r="O2650" t="str">
        <f>IF(OR(HLOOKUP(O$2+$A2650,Sheet2!CA:NN,$B2650,0),HLOOKUP(O$2+$A2650,Sheet2!CA:NN,$B2650,0)&lt;&gt;""),HLOOKUP(O$2+$A2650,Sheet2!CA:NN,$B2650,0),"")</f>
        <v/>
      </c>
      <c r="P2650" t="str">
        <f>IF(OR(HLOOKUP(P$2+$A2650,Sheet2!CB:NO,$B2650,0),HLOOKUP(P$2+$A2650,Sheet2!CB:NO,$B2650,0)&lt;&gt;""),HLOOKUP(P$2+$A2650,Sheet2!CB:NO,$B2650,0),"")</f>
        <v/>
      </c>
      <c r="Q2650" t="str">
        <f>IF(OR(HLOOKUP(Q$2+$A2650,Sheet2!CC:NO,$B2650,0),HLOOKUP(Q$2+$A2650,Sheet2!CC:NO,$B2650,0)&lt;&gt;""),HLOOKUP(Q$2+$A2650,Sheet2!CC:NO,$B2650,0),"")</f>
        <v/>
      </c>
    </row>
    <row r="2651" spans="1:17" x14ac:dyDescent="0.25">
      <c r="A2651" s="64">
        <f t="shared" si="331"/>
        <v>42</v>
      </c>
      <c r="B2651" s="64">
        <f t="shared" si="332"/>
        <v>269</v>
      </c>
      <c r="C2651" s="64">
        <f t="shared" si="333"/>
        <v>8</v>
      </c>
      <c r="D2651" s="64">
        <f t="shared" si="334"/>
        <v>265</v>
      </c>
      <c r="E2651" s="64">
        <f t="shared" si="335"/>
        <v>1321</v>
      </c>
      <c r="F2651" s="64" t="str">
        <f t="shared" si="328"/>
        <v/>
      </c>
      <c r="G2651" s="64" t="str">
        <f t="shared" si="329"/>
        <v/>
      </c>
      <c r="H2651" s="64" t="str">
        <f t="shared" si="330"/>
        <v/>
      </c>
      <c r="I2651" s="80" t="str">
        <f>IFERROR(VLOOKUP(D2651,Sheet2!A:B,2,0),"")</f>
        <v/>
      </c>
      <c r="J2651" s="64" t="str">
        <f>IFERROR(IF(I2651&lt;&gt;"",VLOOKUP(I2651,Sheet2!B:C,2,0),""),"")</f>
        <v/>
      </c>
      <c r="K2651" s="64" t="str">
        <f>IFERROR( IF(I2651&lt;&gt;"", HLOOKUP(L$2+$A2651,Sheet2!BX:NK,2,0),""),"")</f>
        <v/>
      </c>
      <c r="L2651" t="str">
        <f>IF(OR(HLOOKUP(L$2+$A2651,Sheet2!BX:NK,$B2651,0),HLOOKUP(L$2+$A2651,Sheet2!BX:NK,$B2651,0)&lt;&gt;""),HLOOKUP(L$2+$A2651,Sheet2!BX:NK,$B2651,0),"")</f>
        <v/>
      </c>
      <c r="M2651" t="str">
        <f>IF(OR(HLOOKUP(M$2+$A2651,Sheet2!BY:NL,$B2651,0),HLOOKUP(M$2+$A2651,Sheet2!BY:NL,$B2651,0)&lt;&gt;""),HLOOKUP(M$2+$A2651,Sheet2!BY:NL,$B2651,0),"")</f>
        <v/>
      </c>
      <c r="N2651" t="str">
        <f>IF(OR(HLOOKUP(N$2+$A2651,Sheet2!BZ:NM,$B2651,0),HLOOKUP(N$2+$A2651,Sheet2!BZ:NM,$B2651,0)&lt;&gt;""),HLOOKUP(N$2+$A2651,Sheet2!BZ:NM,$B2651,0),"")</f>
        <v/>
      </c>
      <c r="O2651" t="str">
        <f>IF(OR(HLOOKUP(O$2+$A2651,Sheet2!CA:NN,$B2651,0),HLOOKUP(O$2+$A2651,Sheet2!CA:NN,$B2651,0)&lt;&gt;""),HLOOKUP(O$2+$A2651,Sheet2!CA:NN,$B2651,0),"")</f>
        <v/>
      </c>
      <c r="P2651" t="str">
        <f>IF(OR(HLOOKUP(P$2+$A2651,Sheet2!CB:NO,$B2651,0),HLOOKUP(P$2+$A2651,Sheet2!CB:NO,$B2651,0)&lt;&gt;""),HLOOKUP(P$2+$A2651,Sheet2!CB:NO,$B2651,0),"")</f>
        <v/>
      </c>
      <c r="Q2651" t="str">
        <f>IF(OR(HLOOKUP(Q$2+$A2651,Sheet2!CC:NO,$B2651,0),HLOOKUP(Q$2+$A2651,Sheet2!CC:NO,$B2651,0)&lt;&gt;""),HLOOKUP(Q$2+$A2651,Sheet2!CC:NO,$B2651,0),"")</f>
        <v/>
      </c>
    </row>
    <row r="2652" spans="1:17" x14ac:dyDescent="0.25">
      <c r="A2652" s="64">
        <f t="shared" si="331"/>
        <v>48</v>
      </c>
      <c r="B2652" s="64">
        <f t="shared" si="332"/>
        <v>269</v>
      </c>
      <c r="C2652" s="64">
        <f t="shared" si="333"/>
        <v>9</v>
      </c>
      <c r="D2652" s="64">
        <f t="shared" si="334"/>
        <v>265</v>
      </c>
      <c r="E2652" s="64">
        <f t="shared" si="335"/>
        <v>1321</v>
      </c>
      <c r="F2652" s="64" t="str">
        <f t="shared" si="328"/>
        <v/>
      </c>
      <c r="G2652" s="64" t="str">
        <f t="shared" si="329"/>
        <v/>
      </c>
      <c r="H2652" s="64" t="str">
        <f t="shared" si="330"/>
        <v/>
      </c>
      <c r="I2652" s="80" t="str">
        <f>IFERROR(VLOOKUP(D2652,Sheet2!A:B,2,0),"")</f>
        <v/>
      </c>
      <c r="J2652" s="64" t="str">
        <f>IFERROR(IF(I2652&lt;&gt;"",VLOOKUP(I2652,Sheet2!B:C,2,0),""),"")</f>
        <v/>
      </c>
      <c r="K2652" s="64" t="str">
        <f>IFERROR( IF(I2652&lt;&gt;"", HLOOKUP(L$2+$A2652,Sheet2!BX:NK,2,0),""),"")</f>
        <v/>
      </c>
      <c r="L2652" t="str">
        <f>IF(OR(HLOOKUP(L$2+$A2652,Sheet2!BX:NK,$B2652,0),HLOOKUP(L$2+$A2652,Sheet2!BX:NK,$B2652,0)&lt;&gt;""),HLOOKUP(L$2+$A2652,Sheet2!BX:NK,$B2652,0),"")</f>
        <v/>
      </c>
      <c r="M2652" t="str">
        <f>IF(OR(HLOOKUP(M$2+$A2652,Sheet2!BY:NL,$B2652,0),HLOOKUP(M$2+$A2652,Sheet2!BY:NL,$B2652,0)&lt;&gt;""),HLOOKUP(M$2+$A2652,Sheet2!BY:NL,$B2652,0),"")</f>
        <v/>
      </c>
      <c r="N2652" t="str">
        <f>IF(OR(HLOOKUP(N$2+$A2652,Sheet2!BZ:NM,$B2652,0),HLOOKUP(N$2+$A2652,Sheet2!BZ:NM,$B2652,0)&lt;&gt;""),HLOOKUP(N$2+$A2652,Sheet2!BZ:NM,$B2652,0),"")</f>
        <v/>
      </c>
      <c r="O2652" t="str">
        <f>IF(OR(HLOOKUP(O$2+$A2652,Sheet2!CA:NN,$B2652,0),HLOOKUP(O$2+$A2652,Sheet2!CA:NN,$B2652,0)&lt;&gt;""),HLOOKUP(O$2+$A2652,Sheet2!CA:NN,$B2652,0),"")</f>
        <v/>
      </c>
      <c r="P2652" t="str">
        <f>IF(OR(HLOOKUP(P$2+$A2652,Sheet2!CB:NO,$B2652,0),HLOOKUP(P$2+$A2652,Sheet2!CB:NO,$B2652,0)&lt;&gt;""),HLOOKUP(P$2+$A2652,Sheet2!CB:NO,$B2652,0),"")</f>
        <v/>
      </c>
      <c r="Q2652" t="str">
        <f>IF(OR(HLOOKUP(Q$2+$A2652,Sheet2!CC:NO,$B2652,0),HLOOKUP(Q$2+$A2652,Sheet2!CC:NO,$B2652,0)&lt;&gt;""),HLOOKUP(Q$2+$A2652,Sheet2!CC:NO,$B2652,0),"")</f>
        <v/>
      </c>
    </row>
    <row r="2653" spans="1:17" x14ac:dyDescent="0.25">
      <c r="A2653" s="64">
        <f t="shared" si="331"/>
        <v>54</v>
      </c>
      <c r="B2653" s="64">
        <f t="shared" si="332"/>
        <v>269</v>
      </c>
      <c r="C2653" s="64">
        <f t="shared" si="333"/>
        <v>10</v>
      </c>
      <c r="D2653" s="64">
        <f t="shared" si="334"/>
        <v>265</v>
      </c>
      <c r="E2653" s="64">
        <f t="shared" si="335"/>
        <v>1321</v>
      </c>
      <c r="F2653" s="64" t="str">
        <f t="shared" si="328"/>
        <v/>
      </c>
      <c r="G2653" s="64" t="str">
        <f t="shared" si="329"/>
        <v/>
      </c>
      <c r="H2653" s="64" t="str">
        <f t="shared" si="330"/>
        <v/>
      </c>
      <c r="I2653" s="80" t="str">
        <f>IFERROR(VLOOKUP(D2653,Sheet2!A:B,2,0),"")</f>
        <v/>
      </c>
      <c r="J2653" s="64" t="str">
        <f>IFERROR(IF(I2653&lt;&gt;"",VLOOKUP(I2653,Sheet2!B:C,2,0),""),"")</f>
        <v/>
      </c>
      <c r="K2653" s="64" t="str">
        <f>IFERROR( IF(I2653&lt;&gt;"", HLOOKUP(L$2+$A2653,Sheet2!BX:NK,2,0),""),"")</f>
        <v/>
      </c>
      <c r="L2653" t="str">
        <f>IF(OR(HLOOKUP(L$2+$A2653,Sheet2!BX:NK,$B2653,0),HLOOKUP(L$2+$A2653,Sheet2!BX:NK,$B2653,0)&lt;&gt;""),HLOOKUP(L$2+$A2653,Sheet2!BX:NK,$B2653,0),"")</f>
        <v/>
      </c>
      <c r="M2653" t="str">
        <f>IF(OR(HLOOKUP(M$2+$A2653,Sheet2!BY:NL,$B2653,0),HLOOKUP(M$2+$A2653,Sheet2!BY:NL,$B2653,0)&lt;&gt;""),HLOOKUP(M$2+$A2653,Sheet2!BY:NL,$B2653,0),"")</f>
        <v/>
      </c>
      <c r="N2653" t="str">
        <f>IF(OR(HLOOKUP(N$2+$A2653,Sheet2!BZ:NM,$B2653,0),HLOOKUP(N$2+$A2653,Sheet2!BZ:NM,$B2653,0)&lt;&gt;""),HLOOKUP(N$2+$A2653,Sheet2!BZ:NM,$B2653,0),"")</f>
        <v/>
      </c>
      <c r="O2653" t="str">
        <f>IF(OR(HLOOKUP(O$2+$A2653,Sheet2!CA:NN,$B2653,0),HLOOKUP(O$2+$A2653,Sheet2!CA:NN,$B2653,0)&lt;&gt;""),HLOOKUP(O$2+$A2653,Sheet2!CA:NN,$B2653,0),"")</f>
        <v/>
      </c>
      <c r="P2653" t="str">
        <f>IF(OR(HLOOKUP(P$2+$A2653,Sheet2!CB:NO,$B2653,0),HLOOKUP(P$2+$A2653,Sheet2!CB:NO,$B2653,0)&lt;&gt;""),HLOOKUP(P$2+$A2653,Sheet2!CB:NO,$B2653,0),"")</f>
        <v/>
      </c>
      <c r="Q2653" t="str">
        <f>IF(OR(HLOOKUP(Q$2+$A2653,Sheet2!CC:NO,$B2653,0),HLOOKUP(Q$2+$A2653,Sheet2!CC:NO,$B2653,0)&lt;&gt;""),HLOOKUP(Q$2+$A2653,Sheet2!CC:NO,$B2653,0),"")</f>
        <v/>
      </c>
    </row>
    <row r="2654" spans="1:17" x14ac:dyDescent="0.25">
      <c r="A2654" s="64">
        <f t="shared" si="331"/>
        <v>0</v>
      </c>
      <c r="B2654" s="64">
        <f t="shared" si="332"/>
        <v>270</v>
      </c>
      <c r="C2654" s="64">
        <f t="shared" si="333"/>
        <v>1</v>
      </c>
      <c r="D2654" s="64">
        <f t="shared" si="334"/>
        <v>266</v>
      </c>
      <c r="E2654" s="64">
        <f t="shared" si="335"/>
        <v>1326</v>
      </c>
      <c r="F2654" s="64" t="str">
        <f t="shared" si="328"/>
        <v/>
      </c>
      <c r="G2654" s="64" t="str">
        <f t="shared" si="329"/>
        <v/>
      </c>
      <c r="H2654" s="64" t="str">
        <f t="shared" si="330"/>
        <v/>
      </c>
      <c r="I2654" s="80" t="str">
        <f>IFERROR(VLOOKUP(D2654,Sheet2!A:B,2,0),"")</f>
        <v/>
      </c>
      <c r="J2654" s="64" t="str">
        <f>IFERROR(IF(I2654&lt;&gt;"",VLOOKUP(I2654,Sheet2!B:C,2,0),""),"")</f>
        <v/>
      </c>
      <c r="K2654" s="64" t="str">
        <f>IFERROR( IF(I2654&lt;&gt;"", HLOOKUP(L$2+$A2654,Sheet2!BX:NK,2,0),""),"")</f>
        <v/>
      </c>
      <c r="L2654" t="str">
        <f>IF(OR(HLOOKUP(L$2+$A2654,Sheet2!BX:NK,$B2654,0),HLOOKUP(L$2+$A2654,Sheet2!BX:NK,$B2654,0)&lt;&gt;""),HLOOKUP(L$2+$A2654,Sheet2!BX:NK,$B2654,0),"")</f>
        <v/>
      </c>
      <c r="M2654" t="str">
        <f>IF(OR(HLOOKUP(M$2+$A2654,Sheet2!BY:NL,$B2654,0),HLOOKUP(M$2+$A2654,Sheet2!BY:NL,$B2654,0)&lt;&gt;""),HLOOKUP(M$2+$A2654,Sheet2!BY:NL,$B2654,0),"")</f>
        <v/>
      </c>
      <c r="N2654" t="str">
        <f>IF(OR(HLOOKUP(N$2+$A2654,Sheet2!BZ:NM,$B2654,0),HLOOKUP(N$2+$A2654,Sheet2!BZ:NM,$B2654,0)&lt;&gt;""),HLOOKUP(N$2+$A2654,Sheet2!BZ:NM,$B2654,0),"")</f>
        <v/>
      </c>
      <c r="O2654" t="str">
        <f>IF(OR(HLOOKUP(O$2+$A2654,Sheet2!CA:NN,$B2654,0),HLOOKUP(O$2+$A2654,Sheet2!CA:NN,$B2654,0)&lt;&gt;""),HLOOKUP(O$2+$A2654,Sheet2!CA:NN,$B2654,0),"")</f>
        <v/>
      </c>
      <c r="P2654" t="str">
        <f>IF(OR(HLOOKUP(P$2+$A2654,Sheet2!CB:NO,$B2654,0),HLOOKUP(P$2+$A2654,Sheet2!CB:NO,$B2654,0)&lt;&gt;""),HLOOKUP(P$2+$A2654,Sheet2!CB:NO,$B2654,0),"")</f>
        <v/>
      </c>
      <c r="Q2654" t="str">
        <f>IF(OR(HLOOKUP(Q$2+$A2654,Sheet2!CC:NO,$B2654,0),HLOOKUP(Q$2+$A2654,Sheet2!CC:NO,$B2654,0)&lt;&gt;""),HLOOKUP(Q$2+$A2654,Sheet2!CC:NO,$B2654,0),"")</f>
        <v/>
      </c>
    </row>
    <row r="2655" spans="1:17" x14ac:dyDescent="0.25">
      <c r="A2655" s="64">
        <f t="shared" si="331"/>
        <v>6</v>
      </c>
      <c r="B2655" s="64">
        <f t="shared" si="332"/>
        <v>270</v>
      </c>
      <c r="C2655" s="64">
        <f t="shared" si="333"/>
        <v>2</v>
      </c>
      <c r="D2655" s="64">
        <f t="shared" si="334"/>
        <v>266</v>
      </c>
      <c r="E2655" s="64">
        <f t="shared" si="335"/>
        <v>1326</v>
      </c>
      <c r="F2655" s="64" t="str">
        <f t="shared" si="328"/>
        <v/>
      </c>
      <c r="G2655" s="64" t="str">
        <f t="shared" si="329"/>
        <v/>
      </c>
      <c r="H2655" s="64" t="str">
        <f t="shared" si="330"/>
        <v/>
      </c>
      <c r="I2655" s="80" t="str">
        <f>IFERROR(VLOOKUP(D2655,Sheet2!A:B,2,0),"")</f>
        <v/>
      </c>
      <c r="J2655" s="64" t="str">
        <f>IFERROR(IF(I2655&lt;&gt;"",VLOOKUP(I2655,Sheet2!B:C,2,0),""),"")</f>
        <v/>
      </c>
      <c r="K2655" s="64" t="str">
        <f>IFERROR( IF(I2655&lt;&gt;"", HLOOKUP(L$2+$A2655,Sheet2!BX:NK,2,0),""),"")</f>
        <v/>
      </c>
      <c r="L2655" t="str">
        <f>IF(OR(HLOOKUP(L$2+$A2655,Sheet2!BX:NK,$B2655,0),HLOOKUP(L$2+$A2655,Sheet2!BX:NK,$B2655,0)&lt;&gt;""),HLOOKUP(L$2+$A2655,Sheet2!BX:NK,$B2655,0),"")</f>
        <v/>
      </c>
      <c r="M2655" t="str">
        <f>IF(OR(HLOOKUP(M$2+$A2655,Sheet2!BY:NL,$B2655,0),HLOOKUP(M$2+$A2655,Sheet2!BY:NL,$B2655,0)&lt;&gt;""),HLOOKUP(M$2+$A2655,Sheet2!BY:NL,$B2655,0),"")</f>
        <v/>
      </c>
      <c r="N2655" t="str">
        <f>IF(OR(HLOOKUP(N$2+$A2655,Sheet2!BZ:NM,$B2655,0),HLOOKUP(N$2+$A2655,Sheet2!BZ:NM,$B2655,0)&lt;&gt;""),HLOOKUP(N$2+$A2655,Sheet2!BZ:NM,$B2655,0),"")</f>
        <v/>
      </c>
      <c r="O2655" t="str">
        <f>IF(OR(HLOOKUP(O$2+$A2655,Sheet2!CA:NN,$B2655,0),HLOOKUP(O$2+$A2655,Sheet2!CA:NN,$B2655,0)&lt;&gt;""),HLOOKUP(O$2+$A2655,Sheet2!CA:NN,$B2655,0),"")</f>
        <v/>
      </c>
      <c r="P2655" t="str">
        <f>IF(OR(HLOOKUP(P$2+$A2655,Sheet2!CB:NO,$B2655,0),HLOOKUP(P$2+$A2655,Sheet2!CB:NO,$B2655,0)&lt;&gt;""),HLOOKUP(P$2+$A2655,Sheet2!CB:NO,$B2655,0),"")</f>
        <v/>
      </c>
      <c r="Q2655" t="str">
        <f>IF(OR(HLOOKUP(Q$2+$A2655,Sheet2!CC:NO,$B2655,0),HLOOKUP(Q$2+$A2655,Sheet2!CC:NO,$B2655,0)&lt;&gt;""),HLOOKUP(Q$2+$A2655,Sheet2!CC:NO,$B2655,0),"")</f>
        <v/>
      </c>
    </row>
    <row r="2656" spans="1:17" x14ac:dyDescent="0.25">
      <c r="A2656" s="64">
        <f t="shared" si="331"/>
        <v>12</v>
      </c>
      <c r="B2656" s="64">
        <f t="shared" si="332"/>
        <v>270</v>
      </c>
      <c r="C2656" s="64">
        <f t="shared" si="333"/>
        <v>3</v>
      </c>
      <c r="D2656" s="64">
        <f t="shared" si="334"/>
        <v>266</v>
      </c>
      <c r="E2656" s="64">
        <f t="shared" si="335"/>
        <v>1326</v>
      </c>
      <c r="F2656" s="64" t="str">
        <f t="shared" si="328"/>
        <v/>
      </c>
      <c r="G2656" s="64" t="str">
        <f t="shared" si="329"/>
        <v/>
      </c>
      <c r="H2656" s="64" t="str">
        <f t="shared" si="330"/>
        <v/>
      </c>
      <c r="I2656" s="80" t="str">
        <f>IFERROR(VLOOKUP(D2656,Sheet2!A:B,2,0),"")</f>
        <v/>
      </c>
      <c r="J2656" s="64" t="str">
        <f>IFERROR(IF(I2656&lt;&gt;"",VLOOKUP(I2656,Sheet2!B:C,2,0),""),"")</f>
        <v/>
      </c>
      <c r="K2656" s="64" t="str">
        <f>IFERROR( IF(I2656&lt;&gt;"", HLOOKUP(L$2+$A2656,Sheet2!BX:NK,2,0),""),"")</f>
        <v/>
      </c>
      <c r="L2656" t="str">
        <f>IF(OR(HLOOKUP(L$2+$A2656,Sheet2!BX:NK,$B2656,0),HLOOKUP(L$2+$A2656,Sheet2!BX:NK,$B2656,0)&lt;&gt;""),HLOOKUP(L$2+$A2656,Sheet2!BX:NK,$B2656,0),"")</f>
        <v/>
      </c>
      <c r="M2656" t="str">
        <f>IF(OR(HLOOKUP(M$2+$A2656,Sheet2!BY:NL,$B2656,0),HLOOKUP(M$2+$A2656,Sheet2!BY:NL,$B2656,0)&lt;&gt;""),HLOOKUP(M$2+$A2656,Sheet2!BY:NL,$B2656,0),"")</f>
        <v/>
      </c>
      <c r="N2656" t="str">
        <f>IF(OR(HLOOKUP(N$2+$A2656,Sheet2!BZ:NM,$B2656,0),HLOOKUP(N$2+$A2656,Sheet2!BZ:NM,$B2656,0)&lt;&gt;""),HLOOKUP(N$2+$A2656,Sheet2!BZ:NM,$B2656,0),"")</f>
        <v/>
      </c>
      <c r="O2656" t="str">
        <f>IF(OR(HLOOKUP(O$2+$A2656,Sheet2!CA:NN,$B2656,0),HLOOKUP(O$2+$A2656,Sheet2!CA:NN,$B2656,0)&lt;&gt;""),HLOOKUP(O$2+$A2656,Sheet2!CA:NN,$B2656,0),"")</f>
        <v/>
      </c>
      <c r="P2656" t="str">
        <f>IF(OR(HLOOKUP(P$2+$A2656,Sheet2!CB:NO,$B2656,0),HLOOKUP(P$2+$A2656,Sheet2!CB:NO,$B2656,0)&lt;&gt;""),HLOOKUP(P$2+$A2656,Sheet2!CB:NO,$B2656,0),"")</f>
        <v/>
      </c>
      <c r="Q2656" t="str">
        <f>IF(OR(HLOOKUP(Q$2+$A2656,Sheet2!CC:NO,$B2656,0),HLOOKUP(Q$2+$A2656,Sheet2!CC:NO,$B2656,0)&lt;&gt;""),HLOOKUP(Q$2+$A2656,Sheet2!CC:NO,$B2656,0),"")</f>
        <v/>
      </c>
    </row>
    <row r="2657" spans="1:17" x14ac:dyDescent="0.25">
      <c r="A2657" s="64">
        <f t="shared" si="331"/>
        <v>18</v>
      </c>
      <c r="B2657" s="64">
        <f t="shared" si="332"/>
        <v>270</v>
      </c>
      <c r="C2657" s="64">
        <f t="shared" si="333"/>
        <v>4</v>
      </c>
      <c r="D2657" s="64">
        <f t="shared" si="334"/>
        <v>266</v>
      </c>
      <c r="E2657" s="64">
        <f t="shared" si="335"/>
        <v>1326</v>
      </c>
      <c r="F2657" s="64" t="str">
        <f t="shared" si="328"/>
        <v/>
      </c>
      <c r="G2657" s="64" t="str">
        <f t="shared" si="329"/>
        <v/>
      </c>
      <c r="H2657" s="64" t="str">
        <f t="shared" si="330"/>
        <v/>
      </c>
      <c r="I2657" s="80" t="str">
        <f>IFERROR(VLOOKUP(D2657,Sheet2!A:B,2,0),"")</f>
        <v/>
      </c>
      <c r="J2657" s="64" t="str">
        <f>IFERROR(IF(I2657&lt;&gt;"",VLOOKUP(I2657,Sheet2!B:C,2,0),""),"")</f>
        <v/>
      </c>
      <c r="K2657" s="64" t="str">
        <f>IFERROR( IF(I2657&lt;&gt;"", HLOOKUP(L$2+$A2657,Sheet2!BX:NK,2,0),""),"")</f>
        <v/>
      </c>
      <c r="L2657" t="str">
        <f>IF(OR(HLOOKUP(L$2+$A2657,Sheet2!BX:NK,$B2657,0),HLOOKUP(L$2+$A2657,Sheet2!BX:NK,$B2657,0)&lt;&gt;""),HLOOKUP(L$2+$A2657,Sheet2!BX:NK,$B2657,0),"")</f>
        <v/>
      </c>
      <c r="M2657" t="str">
        <f>IF(OR(HLOOKUP(M$2+$A2657,Sheet2!BY:NL,$B2657,0),HLOOKUP(M$2+$A2657,Sheet2!BY:NL,$B2657,0)&lt;&gt;""),HLOOKUP(M$2+$A2657,Sheet2!BY:NL,$B2657,0),"")</f>
        <v/>
      </c>
      <c r="N2657" t="str">
        <f>IF(OR(HLOOKUP(N$2+$A2657,Sheet2!BZ:NM,$B2657,0),HLOOKUP(N$2+$A2657,Sheet2!BZ:NM,$B2657,0)&lt;&gt;""),HLOOKUP(N$2+$A2657,Sheet2!BZ:NM,$B2657,0),"")</f>
        <v/>
      </c>
      <c r="O2657" t="str">
        <f>IF(OR(HLOOKUP(O$2+$A2657,Sheet2!CA:NN,$B2657,0),HLOOKUP(O$2+$A2657,Sheet2!CA:NN,$B2657,0)&lt;&gt;""),HLOOKUP(O$2+$A2657,Sheet2!CA:NN,$B2657,0),"")</f>
        <v/>
      </c>
      <c r="P2657" t="str">
        <f>IF(OR(HLOOKUP(P$2+$A2657,Sheet2!CB:NO,$B2657,0),HLOOKUP(P$2+$A2657,Sheet2!CB:NO,$B2657,0)&lt;&gt;""),HLOOKUP(P$2+$A2657,Sheet2!CB:NO,$B2657,0),"")</f>
        <v/>
      </c>
      <c r="Q2657" t="str">
        <f>IF(OR(HLOOKUP(Q$2+$A2657,Sheet2!CC:NO,$B2657,0),HLOOKUP(Q$2+$A2657,Sheet2!CC:NO,$B2657,0)&lt;&gt;""),HLOOKUP(Q$2+$A2657,Sheet2!CC:NO,$B2657,0),"")</f>
        <v/>
      </c>
    </row>
    <row r="2658" spans="1:17" x14ac:dyDescent="0.25">
      <c r="A2658" s="64">
        <f t="shared" si="331"/>
        <v>24</v>
      </c>
      <c r="B2658" s="64">
        <f t="shared" si="332"/>
        <v>270</v>
      </c>
      <c r="C2658" s="64">
        <f t="shared" si="333"/>
        <v>5</v>
      </c>
      <c r="D2658" s="64">
        <f t="shared" si="334"/>
        <v>266</v>
      </c>
      <c r="E2658" s="64">
        <f t="shared" si="335"/>
        <v>1326</v>
      </c>
      <c r="F2658" s="64" t="str">
        <f t="shared" si="328"/>
        <v/>
      </c>
      <c r="G2658" s="64" t="str">
        <f t="shared" si="329"/>
        <v/>
      </c>
      <c r="H2658" s="64" t="str">
        <f t="shared" si="330"/>
        <v/>
      </c>
      <c r="I2658" s="80" t="str">
        <f>IFERROR(VLOOKUP(D2658,Sheet2!A:B,2,0),"")</f>
        <v/>
      </c>
      <c r="J2658" s="64" t="str">
        <f>IFERROR(IF(I2658&lt;&gt;"",VLOOKUP(I2658,Sheet2!B:C,2,0),""),"")</f>
        <v/>
      </c>
      <c r="K2658" s="64" t="str">
        <f>IFERROR( IF(I2658&lt;&gt;"", HLOOKUP(L$2+$A2658,Sheet2!BX:NK,2,0),""),"")</f>
        <v/>
      </c>
      <c r="L2658" t="str">
        <f>IF(OR(HLOOKUP(L$2+$A2658,Sheet2!BX:NK,$B2658,0),HLOOKUP(L$2+$A2658,Sheet2!BX:NK,$B2658,0)&lt;&gt;""),HLOOKUP(L$2+$A2658,Sheet2!BX:NK,$B2658,0),"")</f>
        <v/>
      </c>
      <c r="M2658" t="str">
        <f>IF(OR(HLOOKUP(M$2+$A2658,Sheet2!BY:NL,$B2658,0),HLOOKUP(M$2+$A2658,Sheet2!BY:NL,$B2658,0)&lt;&gt;""),HLOOKUP(M$2+$A2658,Sheet2!BY:NL,$B2658,0),"")</f>
        <v/>
      </c>
      <c r="N2658" t="str">
        <f>IF(OR(HLOOKUP(N$2+$A2658,Sheet2!BZ:NM,$B2658,0),HLOOKUP(N$2+$A2658,Sheet2!BZ:NM,$B2658,0)&lt;&gt;""),HLOOKUP(N$2+$A2658,Sheet2!BZ:NM,$B2658,0),"")</f>
        <v/>
      </c>
      <c r="O2658" t="str">
        <f>IF(OR(HLOOKUP(O$2+$A2658,Sheet2!CA:NN,$B2658,0),HLOOKUP(O$2+$A2658,Sheet2!CA:NN,$B2658,0)&lt;&gt;""),HLOOKUP(O$2+$A2658,Sheet2!CA:NN,$B2658,0),"")</f>
        <v/>
      </c>
      <c r="P2658" t="str">
        <f>IF(OR(HLOOKUP(P$2+$A2658,Sheet2!CB:NO,$B2658,0),HLOOKUP(P$2+$A2658,Sheet2!CB:NO,$B2658,0)&lt;&gt;""),HLOOKUP(P$2+$A2658,Sheet2!CB:NO,$B2658,0),"")</f>
        <v/>
      </c>
      <c r="Q2658" t="str">
        <f>IF(OR(HLOOKUP(Q$2+$A2658,Sheet2!CC:NO,$B2658,0),HLOOKUP(Q$2+$A2658,Sheet2!CC:NO,$B2658,0)&lt;&gt;""),HLOOKUP(Q$2+$A2658,Sheet2!CC:NO,$B2658,0),"")</f>
        <v/>
      </c>
    </row>
    <row r="2659" spans="1:17" x14ac:dyDescent="0.25">
      <c r="A2659" s="64">
        <f t="shared" si="331"/>
        <v>30</v>
      </c>
      <c r="B2659" s="64">
        <f t="shared" si="332"/>
        <v>270</v>
      </c>
      <c r="C2659" s="64">
        <f t="shared" si="333"/>
        <v>6</v>
      </c>
      <c r="D2659" s="64">
        <f t="shared" si="334"/>
        <v>266</v>
      </c>
      <c r="E2659" s="64">
        <f t="shared" si="335"/>
        <v>1326</v>
      </c>
      <c r="F2659" s="64" t="str">
        <f t="shared" si="328"/>
        <v/>
      </c>
      <c r="G2659" s="64" t="str">
        <f t="shared" si="329"/>
        <v/>
      </c>
      <c r="H2659" s="64" t="str">
        <f t="shared" si="330"/>
        <v/>
      </c>
      <c r="I2659" s="80" t="str">
        <f>IFERROR(VLOOKUP(D2659,Sheet2!A:B,2,0),"")</f>
        <v/>
      </c>
      <c r="J2659" s="64" t="str">
        <f>IFERROR(IF(I2659&lt;&gt;"",VLOOKUP(I2659,Sheet2!B:C,2,0),""),"")</f>
        <v/>
      </c>
      <c r="K2659" s="64" t="str">
        <f>IFERROR( IF(I2659&lt;&gt;"", HLOOKUP(L$2+$A2659,Sheet2!BX:NK,2,0),""),"")</f>
        <v/>
      </c>
      <c r="L2659" t="str">
        <f>IF(OR(HLOOKUP(L$2+$A2659,Sheet2!BX:NK,$B2659,0),HLOOKUP(L$2+$A2659,Sheet2!BX:NK,$B2659,0)&lt;&gt;""),HLOOKUP(L$2+$A2659,Sheet2!BX:NK,$B2659,0),"")</f>
        <v/>
      </c>
      <c r="M2659" t="str">
        <f>IF(OR(HLOOKUP(M$2+$A2659,Sheet2!BY:NL,$B2659,0),HLOOKUP(M$2+$A2659,Sheet2!BY:NL,$B2659,0)&lt;&gt;""),HLOOKUP(M$2+$A2659,Sheet2!BY:NL,$B2659,0),"")</f>
        <v/>
      </c>
      <c r="N2659" t="str">
        <f>IF(OR(HLOOKUP(N$2+$A2659,Sheet2!BZ:NM,$B2659,0),HLOOKUP(N$2+$A2659,Sheet2!BZ:NM,$B2659,0)&lt;&gt;""),HLOOKUP(N$2+$A2659,Sheet2!BZ:NM,$B2659,0),"")</f>
        <v/>
      </c>
      <c r="O2659" t="str">
        <f>IF(OR(HLOOKUP(O$2+$A2659,Sheet2!CA:NN,$B2659,0),HLOOKUP(O$2+$A2659,Sheet2!CA:NN,$B2659,0)&lt;&gt;""),HLOOKUP(O$2+$A2659,Sheet2!CA:NN,$B2659,0),"")</f>
        <v/>
      </c>
      <c r="P2659" t="str">
        <f>IF(OR(HLOOKUP(P$2+$A2659,Sheet2!CB:NO,$B2659,0),HLOOKUP(P$2+$A2659,Sheet2!CB:NO,$B2659,0)&lt;&gt;""),HLOOKUP(P$2+$A2659,Sheet2!CB:NO,$B2659,0),"")</f>
        <v/>
      </c>
      <c r="Q2659" t="str">
        <f>IF(OR(HLOOKUP(Q$2+$A2659,Sheet2!CC:NO,$B2659,0),HLOOKUP(Q$2+$A2659,Sheet2!CC:NO,$B2659,0)&lt;&gt;""),HLOOKUP(Q$2+$A2659,Sheet2!CC:NO,$B2659,0),"")</f>
        <v/>
      </c>
    </row>
    <row r="2660" spans="1:17" x14ac:dyDescent="0.25">
      <c r="A2660" s="64">
        <f t="shared" si="331"/>
        <v>36</v>
      </c>
      <c r="B2660" s="64">
        <f t="shared" si="332"/>
        <v>270</v>
      </c>
      <c r="C2660" s="64">
        <f t="shared" si="333"/>
        <v>7</v>
      </c>
      <c r="D2660" s="64">
        <f t="shared" si="334"/>
        <v>266</v>
      </c>
      <c r="E2660" s="64">
        <f t="shared" si="335"/>
        <v>1326</v>
      </c>
      <c r="F2660" s="64" t="str">
        <f t="shared" si="328"/>
        <v/>
      </c>
      <c r="G2660" s="64" t="str">
        <f t="shared" si="329"/>
        <v/>
      </c>
      <c r="H2660" s="64" t="str">
        <f t="shared" si="330"/>
        <v/>
      </c>
      <c r="I2660" s="80" t="str">
        <f>IFERROR(VLOOKUP(D2660,Sheet2!A:B,2,0),"")</f>
        <v/>
      </c>
      <c r="J2660" s="64" t="str">
        <f>IFERROR(IF(I2660&lt;&gt;"",VLOOKUP(I2660,Sheet2!B:C,2,0),""),"")</f>
        <v/>
      </c>
      <c r="K2660" s="64" t="str">
        <f>IFERROR( IF(I2660&lt;&gt;"", HLOOKUP(L$2+$A2660,Sheet2!BX:NK,2,0),""),"")</f>
        <v/>
      </c>
      <c r="L2660" t="str">
        <f>IF(OR(HLOOKUP(L$2+$A2660,Sheet2!BX:NK,$B2660,0),HLOOKUP(L$2+$A2660,Sheet2!BX:NK,$B2660,0)&lt;&gt;""),HLOOKUP(L$2+$A2660,Sheet2!BX:NK,$B2660,0),"")</f>
        <v/>
      </c>
      <c r="M2660" t="str">
        <f>IF(OR(HLOOKUP(M$2+$A2660,Sheet2!BY:NL,$B2660,0),HLOOKUP(M$2+$A2660,Sheet2!BY:NL,$B2660,0)&lt;&gt;""),HLOOKUP(M$2+$A2660,Sheet2!BY:NL,$B2660,0),"")</f>
        <v/>
      </c>
      <c r="N2660" t="str">
        <f>IF(OR(HLOOKUP(N$2+$A2660,Sheet2!BZ:NM,$B2660,0),HLOOKUP(N$2+$A2660,Sheet2!BZ:NM,$B2660,0)&lt;&gt;""),HLOOKUP(N$2+$A2660,Sheet2!BZ:NM,$B2660,0),"")</f>
        <v/>
      </c>
      <c r="O2660" t="str">
        <f>IF(OR(HLOOKUP(O$2+$A2660,Sheet2!CA:NN,$B2660,0),HLOOKUP(O$2+$A2660,Sheet2!CA:NN,$B2660,0)&lt;&gt;""),HLOOKUP(O$2+$A2660,Sheet2!CA:NN,$B2660,0),"")</f>
        <v/>
      </c>
      <c r="P2660" t="str">
        <f>IF(OR(HLOOKUP(P$2+$A2660,Sheet2!CB:NO,$B2660,0),HLOOKUP(P$2+$A2660,Sheet2!CB:NO,$B2660,0)&lt;&gt;""),HLOOKUP(P$2+$A2660,Sheet2!CB:NO,$B2660,0),"")</f>
        <v/>
      </c>
      <c r="Q2660" t="str">
        <f>IF(OR(HLOOKUP(Q$2+$A2660,Sheet2!CC:NO,$B2660,0),HLOOKUP(Q$2+$A2660,Sheet2!CC:NO,$B2660,0)&lt;&gt;""),HLOOKUP(Q$2+$A2660,Sheet2!CC:NO,$B2660,0),"")</f>
        <v/>
      </c>
    </row>
    <row r="2661" spans="1:17" x14ac:dyDescent="0.25">
      <c r="A2661" s="64">
        <f t="shared" si="331"/>
        <v>42</v>
      </c>
      <c r="B2661" s="64">
        <f t="shared" si="332"/>
        <v>270</v>
      </c>
      <c r="C2661" s="64">
        <f t="shared" si="333"/>
        <v>8</v>
      </c>
      <c r="D2661" s="64">
        <f t="shared" si="334"/>
        <v>266</v>
      </c>
      <c r="E2661" s="64">
        <f t="shared" si="335"/>
        <v>1326</v>
      </c>
      <c r="F2661" s="64" t="str">
        <f t="shared" si="328"/>
        <v/>
      </c>
      <c r="G2661" s="64" t="str">
        <f t="shared" si="329"/>
        <v/>
      </c>
      <c r="H2661" s="64" t="str">
        <f t="shared" si="330"/>
        <v/>
      </c>
      <c r="I2661" s="80" t="str">
        <f>IFERROR(VLOOKUP(D2661,Sheet2!A:B,2,0),"")</f>
        <v/>
      </c>
      <c r="J2661" s="64" t="str">
        <f>IFERROR(IF(I2661&lt;&gt;"",VLOOKUP(I2661,Sheet2!B:C,2,0),""),"")</f>
        <v/>
      </c>
      <c r="K2661" s="64" t="str">
        <f>IFERROR( IF(I2661&lt;&gt;"", HLOOKUP(L$2+$A2661,Sheet2!BX:NK,2,0),""),"")</f>
        <v/>
      </c>
      <c r="L2661" t="str">
        <f>IF(OR(HLOOKUP(L$2+$A2661,Sheet2!BX:NK,$B2661,0),HLOOKUP(L$2+$A2661,Sheet2!BX:NK,$B2661,0)&lt;&gt;""),HLOOKUP(L$2+$A2661,Sheet2!BX:NK,$B2661,0),"")</f>
        <v/>
      </c>
      <c r="M2661" t="str">
        <f>IF(OR(HLOOKUP(M$2+$A2661,Sheet2!BY:NL,$B2661,0),HLOOKUP(M$2+$A2661,Sheet2!BY:NL,$B2661,0)&lt;&gt;""),HLOOKUP(M$2+$A2661,Sheet2!BY:NL,$B2661,0),"")</f>
        <v/>
      </c>
      <c r="N2661" t="str">
        <f>IF(OR(HLOOKUP(N$2+$A2661,Sheet2!BZ:NM,$B2661,0),HLOOKUP(N$2+$A2661,Sheet2!BZ:NM,$B2661,0)&lt;&gt;""),HLOOKUP(N$2+$A2661,Sheet2!BZ:NM,$B2661,0),"")</f>
        <v/>
      </c>
      <c r="O2661" t="str">
        <f>IF(OR(HLOOKUP(O$2+$A2661,Sheet2!CA:NN,$B2661,0),HLOOKUP(O$2+$A2661,Sheet2!CA:NN,$B2661,0)&lt;&gt;""),HLOOKUP(O$2+$A2661,Sheet2!CA:NN,$B2661,0),"")</f>
        <v/>
      </c>
      <c r="P2661" t="str">
        <f>IF(OR(HLOOKUP(P$2+$A2661,Sheet2!CB:NO,$B2661,0),HLOOKUP(P$2+$A2661,Sheet2!CB:NO,$B2661,0)&lt;&gt;""),HLOOKUP(P$2+$A2661,Sheet2!CB:NO,$B2661,0),"")</f>
        <v/>
      </c>
      <c r="Q2661" t="str">
        <f>IF(OR(HLOOKUP(Q$2+$A2661,Sheet2!CC:NO,$B2661,0),HLOOKUP(Q$2+$A2661,Sheet2!CC:NO,$B2661,0)&lt;&gt;""),HLOOKUP(Q$2+$A2661,Sheet2!CC:NO,$B2661,0),"")</f>
        <v/>
      </c>
    </row>
    <row r="2662" spans="1:17" x14ac:dyDescent="0.25">
      <c r="A2662" s="64">
        <f t="shared" si="331"/>
        <v>48</v>
      </c>
      <c r="B2662" s="64">
        <f t="shared" si="332"/>
        <v>270</v>
      </c>
      <c r="C2662" s="64">
        <f t="shared" si="333"/>
        <v>9</v>
      </c>
      <c r="D2662" s="64">
        <f t="shared" si="334"/>
        <v>266</v>
      </c>
      <c r="E2662" s="64">
        <f t="shared" si="335"/>
        <v>1326</v>
      </c>
      <c r="F2662" s="64" t="str">
        <f t="shared" si="328"/>
        <v/>
      </c>
      <c r="G2662" s="64" t="str">
        <f t="shared" si="329"/>
        <v/>
      </c>
      <c r="H2662" s="64" t="str">
        <f t="shared" si="330"/>
        <v/>
      </c>
      <c r="I2662" s="80" t="str">
        <f>IFERROR(VLOOKUP(D2662,Sheet2!A:B,2,0),"")</f>
        <v/>
      </c>
      <c r="J2662" s="64" t="str">
        <f>IFERROR(IF(I2662&lt;&gt;"",VLOOKUP(I2662,Sheet2!B:C,2,0),""),"")</f>
        <v/>
      </c>
      <c r="K2662" s="64" t="str">
        <f>IFERROR( IF(I2662&lt;&gt;"", HLOOKUP(L$2+$A2662,Sheet2!BX:NK,2,0),""),"")</f>
        <v/>
      </c>
      <c r="L2662" t="str">
        <f>IF(OR(HLOOKUP(L$2+$A2662,Sheet2!BX:NK,$B2662,0),HLOOKUP(L$2+$A2662,Sheet2!BX:NK,$B2662,0)&lt;&gt;""),HLOOKUP(L$2+$A2662,Sheet2!BX:NK,$B2662,0),"")</f>
        <v/>
      </c>
      <c r="M2662" t="str">
        <f>IF(OR(HLOOKUP(M$2+$A2662,Sheet2!BY:NL,$B2662,0),HLOOKUP(M$2+$A2662,Sheet2!BY:NL,$B2662,0)&lt;&gt;""),HLOOKUP(M$2+$A2662,Sheet2!BY:NL,$B2662,0),"")</f>
        <v/>
      </c>
      <c r="N2662" t="str">
        <f>IF(OR(HLOOKUP(N$2+$A2662,Sheet2!BZ:NM,$B2662,0),HLOOKUP(N$2+$A2662,Sheet2!BZ:NM,$B2662,0)&lt;&gt;""),HLOOKUP(N$2+$A2662,Sheet2!BZ:NM,$B2662,0),"")</f>
        <v/>
      </c>
      <c r="O2662" t="str">
        <f>IF(OR(HLOOKUP(O$2+$A2662,Sheet2!CA:NN,$B2662,0),HLOOKUP(O$2+$A2662,Sheet2!CA:NN,$B2662,0)&lt;&gt;""),HLOOKUP(O$2+$A2662,Sheet2!CA:NN,$B2662,0),"")</f>
        <v/>
      </c>
      <c r="P2662" t="str">
        <f>IF(OR(HLOOKUP(P$2+$A2662,Sheet2!CB:NO,$B2662,0),HLOOKUP(P$2+$A2662,Sheet2!CB:NO,$B2662,0)&lt;&gt;""),HLOOKUP(P$2+$A2662,Sheet2!CB:NO,$B2662,0),"")</f>
        <v/>
      </c>
      <c r="Q2662" t="str">
        <f>IF(OR(HLOOKUP(Q$2+$A2662,Sheet2!CC:NO,$B2662,0),HLOOKUP(Q$2+$A2662,Sheet2!CC:NO,$B2662,0)&lt;&gt;""),HLOOKUP(Q$2+$A2662,Sheet2!CC:NO,$B2662,0),"")</f>
        <v/>
      </c>
    </row>
    <row r="2663" spans="1:17" x14ac:dyDescent="0.25">
      <c r="A2663" s="64">
        <f t="shared" si="331"/>
        <v>54</v>
      </c>
      <c r="B2663" s="64">
        <f t="shared" si="332"/>
        <v>270</v>
      </c>
      <c r="C2663" s="64">
        <f t="shared" si="333"/>
        <v>10</v>
      </c>
      <c r="D2663" s="64">
        <f t="shared" si="334"/>
        <v>266</v>
      </c>
      <c r="E2663" s="64">
        <f t="shared" si="335"/>
        <v>1326</v>
      </c>
      <c r="F2663" s="64" t="str">
        <f t="shared" si="328"/>
        <v/>
      </c>
      <c r="G2663" s="64" t="str">
        <f t="shared" si="329"/>
        <v/>
      </c>
      <c r="H2663" s="64" t="str">
        <f t="shared" si="330"/>
        <v/>
      </c>
      <c r="I2663" s="80" t="str">
        <f>IFERROR(VLOOKUP(D2663,Sheet2!A:B,2,0),"")</f>
        <v/>
      </c>
      <c r="J2663" s="64" t="str">
        <f>IFERROR(IF(I2663&lt;&gt;"",VLOOKUP(I2663,Sheet2!B:C,2,0),""),"")</f>
        <v/>
      </c>
      <c r="K2663" s="64" t="str">
        <f>IFERROR( IF(I2663&lt;&gt;"", HLOOKUP(L$2+$A2663,Sheet2!BX:NK,2,0),""),"")</f>
        <v/>
      </c>
      <c r="L2663" t="str">
        <f>IF(OR(HLOOKUP(L$2+$A2663,Sheet2!BX:NK,$B2663,0),HLOOKUP(L$2+$A2663,Sheet2!BX:NK,$B2663,0)&lt;&gt;""),HLOOKUP(L$2+$A2663,Sheet2!BX:NK,$B2663,0),"")</f>
        <v/>
      </c>
      <c r="M2663" t="str">
        <f>IF(OR(HLOOKUP(M$2+$A2663,Sheet2!BY:NL,$B2663,0),HLOOKUP(M$2+$A2663,Sheet2!BY:NL,$B2663,0)&lt;&gt;""),HLOOKUP(M$2+$A2663,Sheet2!BY:NL,$B2663,0),"")</f>
        <v/>
      </c>
      <c r="N2663" t="str">
        <f>IF(OR(HLOOKUP(N$2+$A2663,Sheet2!BZ:NM,$B2663,0),HLOOKUP(N$2+$A2663,Sheet2!BZ:NM,$B2663,0)&lt;&gt;""),HLOOKUP(N$2+$A2663,Sheet2!BZ:NM,$B2663,0),"")</f>
        <v/>
      </c>
      <c r="O2663" t="str">
        <f>IF(OR(HLOOKUP(O$2+$A2663,Sheet2!CA:NN,$B2663,0),HLOOKUP(O$2+$A2663,Sheet2!CA:NN,$B2663,0)&lt;&gt;""),HLOOKUP(O$2+$A2663,Sheet2!CA:NN,$B2663,0),"")</f>
        <v/>
      </c>
      <c r="P2663" t="str">
        <f>IF(OR(HLOOKUP(P$2+$A2663,Sheet2!CB:NO,$B2663,0),HLOOKUP(P$2+$A2663,Sheet2!CB:NO,$B2663,0)&lt;&gt;""),HLOOKUP(P$2+$A2663,Sheet2!CB:NO,$B2663,0),"")</f>
        <v/>
      </c>
      <c r="Q2663" t="str">
        <f>IF(OR(HLOOKUP(Q$2+$A2663,Sheet2!CC:NO,$B2663,0),HLOOKUP(Q$2+$A2663,Sheet2!CC:NO,$B2663,0)&lt;&gt;""),HLOOKUP(Q$2+$A2663,Sheet2!CC:NO,$B2663,0),"")</f>
        <v/>
      </c>
    </row>
    <row r="2664" spans="1:17" x14ac:dyDescent="0.25">
      <c r="A2664" s="64">
        <f t="shared" si="331"/>
        <v>0</v>
      </c>
      <c r="B2664" s="64">
        <f t="shared" si="332"/>
        <v>271</v>
      </c>
      <c r="C2664" s="64">
        <f t="shared" si="333"/>
        <v>1</v>
      </c>
      <c r="D2664" s="64">
        <f t="shared" si="334"/>
        <v>267</v>
      </c>
      <c r="E2664" s="64">
        <f t="shared" si="335"/>
        <v>1331</v>
      </c>
      <c r="F2664" s="64" t="str">
        <f t="shared" si="328"/>
        <v/>
      </c>
      <c r="G2664" s="64" t="str">
        <f t="shared" si="329"/>
        <v/>
      </c>
      <c r="H2664" s="64" t="str">
        <f t="shared" si="330"/>
        <v/>
      </c>
      <c r="I2664" s="80" t="str">
        <f>IFERROR(VLOOKUP(D2664,Sheet2!A:B,2,0),"")</f>
        <v/>
      </c>
      <c r="J2664" s="64" t="str">
        <f>IFERROR(IF(I2664&lt;&gt;"",VLOOKUP(I2664,Sheet2!B:C,2,0),""),"")</f>
        <v/>
      </c>
      <c r="K2664" s="64" t="str">
        <f>IFERROR( IF(I2664&lt;&gt;"", HLOOKUP(L$2+$A2664,Sheet2!BX:NK,2,0),""),"")</f>
        <v/>
      </c>
      <c r="L2664" t="str">
        <f>IF(OR(HLOOKUP(L$2+$A2664,Sheet2!BX:NK,$B2664,0),HLOOKUP(L$2+$A2664,Sheet2!BX:NK,$B2664,0)&lt;&gt;""),HLOOKUP(L$2+$A2664,Sheet2!BX:NK,$B2664,0),"")</f>
        <v/>
      </c>
      <c r="M2664" t="str">
        <f>IF(OR(HLOOKUP(M$2+$A2664,Sheet2!BY:NL,$B2664,0),HLOOKUP(M$2+$A2664,Sheet2!BY:NL,$B2664,0)&lt;&gt;""),HLOOKUP(M$2+$A2664,Sheet2!BY:NL,$B2664,0),"")</f>
        <v/>
      </c>
      <c r="N2664" t="str">
        <f>IF(OR(HLOOKUP(N$2+$A2664,Sheet2!BZ:NM,$B2664,0),HLOOKUP(N$2+$A2664,Sheet2!BZ:NM,$B2664,0)&lt;&gt;""),HLOOKUP(N$2+$A2664,Sheet2!BZ:NM,$B2664,0),"")</f>
        <v/>
      </c>
      <c r="O2664" t="str">
        <f>IF(OR(HLOOKUP(O$2+$A2664,Sheet2!CA:NN,$B2664,0),HLOOKUP(O$2+$A2664,Sheet2!CA:NN,$B2664,0)&lt;&gt;""),HLOOKUP(O$2+$A2664,Sheet2!CA:NN,$B2664,0),"")</f>
        <v/>
      </c>
      <c r="P2664" t="str">
        <f>IF(OR(HLOOKUP(P$2+$A2664,Sheet2!CB:NO,$B2664,0),HLOOKUP(P$2+$A2664,Sheet2!CB:NO,$B2664,0)&lt;&gt;""),HLOOKUP(P$2+$A2664,Sheet2!CB:NO,$B2664,0),"")</f>
        <v/>
      </c>
      <c r="Q2664" t="str">
        <f>IF(OR(HLOOKUP(Q$2+$A2664,Sheet2!CC:NO,$B2664,0),HLOOKUP(Q$2+$A2664,Sheet2!CC:NO,$B2664,0)&lt;&gt;""),HLOOKUP(Q$2+$A2664,Sheet2!CC:NO,$B2664,0),"")</f>
        <v/>
      </c>
    </row>
    <row r="2665" spans="1:17" x14ac:dyDescent="0.25">
      <c r="A2665" s="64">
        <f t="shared" si="331"/>
        <v>6</v>
      </c>
      <c r="B2665" s="64">
        <f t="shared" si="332"/>
        <v>271</v>
      </c>
      <c r="C2665" s="64">
        <f t="shared" si="333"/>
        <v>2</v>
      </c>
      <c r="D2665" s="64">
        <f t="shared" si="334"/>
        <v>267</v>
      </c>
      <c r="E2665" s="64">
        <f t="shared" si="335"/>
        <v>1331</v>
      </c>
      <c r="F2665" s="64" t="str">
        <f t="shared" si="328"/>
        <v/>
      </c>
      <c r="G2665" s="64" t="str">
        <f t="shared" si="329"/>
        <v/>
      </c>
      <c r="H2665" s="64" t="str">
        <f t="shared" si="330"/>
        <v/>
      </c>
      <c r="I2665" s="80" t="str">
        <f>IFERROR(VLOOKUP(D2665,Sheet2!A:B,2,0),"")</f>
        <v/>
      </c>
      <c r="J2665" s="64" t="str">
        <f>IFERROR(IF(I2665&lt;&gt;"",VLOOKUP(I2665,Sheet2!B:C,2,0),""),"")</f>
        <v/>
      </c>
      <c r="K2665" s="64" t="str">
        <f>IFERROR( IF(I2665&lt;&gt;"", HLOOKUP(L$2+$A2665,Sheet2!BX:NK,2,0),""),"")</f>
        <v/>
      </c>
      <c r="L2665" t="str">
        <f>IF(OR(HLOOKUP(L$2+$A2665,Sheet2!BX:NK,$B2665,0),HLOOKUP(L$2+$A2665,Sheet2!BX:NK,$B2665,0)&lt;&gt;""),HLOOKUP(L$2+$A2665,Sheet2!BX:NK,$B2665,0),"")</f>
        <v/>
      </c>
      <c r="M2665" t="str">
        <f>IF(OR(HLOOKUP(M$2+$A2665,Sheet2!BY:NL,$B2665,0),HLOOKUP(M$2+$A2665,Sheet2!BY:NL,$B2665,0)&lt;&gt;""),HLOOKUP(M$2+$A2665,Sheet2!BY:NL,$B2665,0),"")</f>
        <v/>
      </c>
      <c r="N2665" t="str">
        <f>IF(OR(HLOOKUP(N$2+$A2665,Sheet2!BZ:NM,$B2665,0),HLOOKUP(N$2+$A2665,Sheet2!BZ:NM,$B2665,0)&lt;&gt;""),HLOOKUP(N$2+$A2665,Sheet2!BZ:NM,$B2665,0),"")</f>
        <v/>
      </c>
      <c r="O2665" t="str">
        <f>IF(OR(HLOOKUP(O$2+$A2665,Sheet2!CA:NN,$B2665,0),HLOOKUP(O$2+$A2665,Sheet2!CA:NN,$B2665,0)&lt;&gt;""),HLOOKUP(O$2+$A2665,Sheet2!CA:NN,$B2665,0),"")</f>
        <v/>
      </c>
      <c r="P2665" t="str">
        <f>IF(OR(HLOOKUP(P$2+$A2665,Sheet2!CB:NO,$B2665,0),HLOOKUP(P$2+$A2665,Sheet2!CB:NO,$B2665,0)&lt;&gt;""),HLOOKUP(P$2+$A2665,Sheet2!CB:NO,$B2665,0),"")</f>
        <v/>
      </c>
      <c r="Q2665" t="str">
        <f>IF(OR(HLOOKUP(Q$2+$A2665,Sheet2!CC:NO,$B2665,0),HLOOKUP(Q$2+$A2665,Sheet2!CC:NO,$B2665,0)&lt;&gt;""),HLOOKUP(Q$2+$A2665,Sheet2!CC:NO,$B2665,0),"")</f>
        <v/>
      </c>
    </row>
    <row r="2666" spans="1:17" x14ac:dyDescent="0.25">
      <c r="A2666" s="64">
        <f t="shared" si="331"/>
        <v>12</v>
      </c>
      <c r="B2666" s="64">
        <f t="shared" si="332"/>
        <v>271</v>
      </c>
      <c r="C2666" s="64">
        <f t="shared" si="333"/>
        <v>3</v>
      </c>
      <c r="D2666" s="64">
        <f t="shared" si="334"/>
        <v>267</v>
      </c>
      <c r="E2666" s="64">
        <f t="shared" si="335"/>
        <v>1331</v>
      </c>
      <c r="F2666" s="64" t="str">
        <f t="shared" si="328"/>
        <v/>
      </c>
      <c r="G2666" s="64" t="str">
        <f t="shared" si="329"/>
        <v/>
      </c>
      <c r="H2666" s="64" t="str">
        <f t="shared" si="330"/>
        <v/>
      </c>
      <c r="I2666" s="80" t="str">
        <f>IFERROR(VLOOKUP(D2666,Sheet2!A:B,2,0),"")</f>
        <v/>
      </c>
      <c r="J2666" s="64" t="str">
        <f>IFERROR(IF(I2666&lt;&gt;"",VLOOKUP(I2666,Sheet2!B:C,2,0),""),"")</f>
        <v/>
      </c>
      <c r="K2666" s="64" t="str">
        <f>IFERROR( IF(I2666&lt;&gt;"", HLOOKUP(L$2+$A2666,Sheet2!BX:NK,2,0),""),"")</f>
        <v/>
      </c>
      <c r="L2666" t="str">
        <f>IF(OR(HLOOKUP(L$2+$A2666,Sheet2!BX:NK,$B2666,0),HLOOKUP(L$2+$A2666,Sheet2!BX:NK,$B2666,0)&lt;&gt;""),HLOOKUP(L$2+$A2666,Sheet2!BX:NK,$B2666,0),"")</f>
        <v/>
      </c>
      <c r="M2666" t="str">
        <f>IF(OR(HLOOKUP(M$2+$A2666,Sheet2!BY:NL,$B2666,0),HLOOKUP(M$2+$A2666,Sheet2!BY:NL,$B2666,0)&lt;&gt;""),HLOOKUP(M$2+$A2666,Sheet2!BY:NL,$B2666,0),"")</f>
        <v/>
      </c>
      <c r="N2666" t="str">
        <f>IF(OR(HLOOKUP(N$2+$A2666,Sheet2!BZ:NM,$B2666,0),HLOOKUP(N$2+$A2666,Sheet2!BZ:NM,$B2666,0)&lt;&gt;""),HLOOKUP(N$2+$A2666,Sheet2!BZ:NM,$B2666,0),"")</f>
        <v/>
      </c>
      <c r="O2666" t="str">
        <f>IF(OR(HLOOKUP(O$2+$A2666,Sheet2!CA:NN,$B2666,0),HLOOKUP(O$2+$A2666,Sheet2!CA:NN,$B2666,0)&lt;&gt;""),HLOOKUP(O$2+$A2666,Sheet2!CA:NN,$B2666,0),"")</f>
        <v/>
      </c>
      <c r="P2666" t="str">
        <f>IF(OR(HLOOKUP(P$2+$A2666,Sheet2!CB:NO,$B2666,0),HLOOKUP(P$2+$A2666,Sheet2!CB:NO,$B2666,0)&lt;&gt;""),HLOOKUP(P$2+$A2666,Sheet2!CB:NO,$B2666,0),"")</f>
        <v/>
      </c>
      <c r="Q2666" t="str">
        <f>IF(OR(HLOOKUP(Q$2+$A2666,Sheet2!CC:NO,$B2666,0),HLOOKUP(Q$2+$A2666,Sheet2!CC:NO,$B2666,0)&lt;&gt;""),HLOOKUP(Q$2+$A2666,Sheet2!CC:NO,$B2666,0),"")</f>
        <v/>
      </c>
    </row>
    <row r="2667" spans="1:17" x14ac:dyDescent="0.25">
      <c r="A2667" s="64">
        <f t="shared" si="331"/>
        <v>18</v>
      </c>
      <c r="B2667" s="64">
        <f t="shared" si="332"/>
        <v>271</v>
      </c>
      <c r="C2667" s="64">
        <f t="shared" si="333"/>
        <v>4</v>
      </c>
      <c r="D2667" s="64">
        <f t="shared" si="334"/>
        <v>267</v>
      </c>
      <c r="E2667" s="64">
        <f t="shared" si="335"/>
        <v>1331</v>
      </c>
      <c r="F2667" s="64" t="str">
        <f t="shared" si="328"/>
        <v/>
      </c>
      <c r="G2667" s="64" t="str">
        <f t="shared" si="329"/>
        <v/>
      </c>
      <c r="H2667" s="64" t="str">
        <f t="shared" si="330"/>
        <v/>
      </c>
      <c r="I2667" s="80" t="str">
        <f>IFERROR(VLOOKUP(D2667,Sheet2!A:B,2,0),"")</f>
        <v/>
      </c>
      <c r="J2667" s="64" t="str">
        <f>IFERROR(IF(I2667&lt;&gt;"",VLOOKUP(I2667,Sheet2!B:C,2,0),""),"")</f>
        <v/>
      </c>
      <c r="K2667" s="64" t="str">
        <f>IFERROR( IF(I2667&lt;&gt;"", HLOOKUP(L$2+$A2667,Sheet2!BX:NK,2,0),""),"")</f>
        <v/>
      </c>
      <c r="L2667" t="str">
        <f>IF(OR(HLOOKUP(L$2+$A2667,Sheet2!BX:NK,$B2667,0),HLOOKUP(L$2+$A2667,Sheet2!BX:NK,$B2667,0)&lt;&gt;""),HLOOKUP(L$2+$A2667,Sheet2!BX:NK,$B2667,0),"")</f>
        <v/>
      </c>
      <c r="M2667" t="str">
        <f>IF(OR(HLOOKUP(M$2+$A2667,Sheet2!BY:NL,$B2667,0),HLOOKUP(M$2+$A2667,Sheet2!BY:NL,$B2667,0)&lt;&gt;""),HLOOKUP(M$2+$A2667,Sheet2!BY:NL,$B2667,0),"")</f>
        <v/>
      </c>
      <c r="N2667" t="str">
        <f>IF(OR(HLOOKUP(N$2+$A2667,Sheet2!BZ:NM,$B2667,0),HLOOKUP(N$2+$A2667,Sheet2!BZ:NM,$B2667,0)&lt;&gt;""),HLOOKUP(N$2+$A2667,Sheet2!BZ:NM,$B2667,0),"")</f>
        <v/>
      </c>
      <c r="O2667" t="str">
        <f>IF(OR(HLOOKUP(O$2+$A2667,Sheet2!CA:NN,$B2667,0),HLOOKUP(O$2+$A2667,Sheet2!CA:NN,$B2667,0)&lt;&gt;""),HLOOKUP(O$2+$A2667,Sheet2!CA:NN,$B2667,0),"")</f>
        <v/>
      </c>
      <c r="P2667" t="str">
        <f>IF(OR(HLOOKUP(P$2+$A2667,Sheet2!CB:NO,$B2667,0),HLOOKUP(P$2+$A2667,Sheet2!CB:NO,$B2667,0)&lt;&gt;""),HLOOKUP(P$2+$A2667,Sheet2!CB:NO,$B2667,0),"")</f>
        <v/>
      </c>
      <c r="Q2667" t="str">
        <f>IF(OR(HLOOKUP(Q$2+$A2667,Sheet2!CC:NO,$B2667,0),HLOOKUP(Q$2+$A2667,Sheet2!CC:NO,$B2667,0)&lt;&gt;""),HLOOKUP(Q$2+$A2667,Sheet2!CC:NO,$B2667,0),"")</f>
        <v/>
      </c>
    </row>
    <row r="2668" spans="1:17" x14ac:dyDescent="0.25">
      <c r="A2668" s="64">
        <f t="shared" si="331"/>
        <v>24</v>
      </c>
      <c r="B2668" s="64">
        <f t="shared" si="332"/>
        <v>271</v>
      </c>
      <c r="C2668" s="64">
        <f t="shared" si="333"/>
        <v>5</v>
      </c>
      <c r="D2668" s="64">
        <f t="shared" si="334"/>
        <v>267</v>
      </c>
      <c r="E2668" s="64">
        <f t="shared" si="335"/>
        <v>1331</v>
      </c>
      <c r="F2668" s="64" t="str">
        <f t="shared" si="328"/>
        <v/>
      </c>
      <c r="G2668" s="64" t="str">
        <f t="shared" si="329"/>
        <v/>
      </c>
      <c r="H2668" s="64" t="str">
        <f t="shared" si="330"/>
        <v/>
      </c>
      <c r="I2668" s="80" t="str">
        <f>IFERROR(VLOOKUP(D2668,Sheet2!A:B,2,0),"")</f>
        <v/>
      </c>
      <c r="J2668" s="64" t="str">
        <f>IFERROR(IF(I2668&lt;&gt;"",VLOOKUP(I2668,Sheet2!B:C,2,0),""),"")</f>
        <v/>
      </c>
      <c r="K2668" s="64" t="str">
        <f>IFERROR( IF(I2668&lt;&gt;"", HLOOKUP(L$2+$A2668,Sheet2!BX:NK,2,0),""),"")</f>
        <v/>
      </c>
      <c r="L2668" t="str">
        <f>IF(OR(HLOOKUP(L$2+$A2668,Sheet2!BX:NK,$B2668,0),HLOOKUP(L$2+$A2668,Sheet2!BX:NK,$B2668,0)&lt;&gt;""),HLOOKUP(L$2+$A2668,Sheet2!BX:NK,$B2668,0),"")</f>
        <v/>
      </c>
      <c r="M2668" t="str">
        <f>IF(OR(HLOOKUP(M$2+$A2668,Sheet2!BY:NL,$B2668,0),HLOOKUP(M$2+$A2668,Sheet2!BY:NL,$B2668,0)&lt;&gt;""),HLOOKUP(M$2+$A2668,Sheet2!BY:NL,$B2668,0),"")</f>
        <v/>
      </c>
      <c r="N2668" t="str">
        <f>IF(OR(HLOOKUP(N$2+$A2668,Sheet2!BZ:NM,$B2668,0),HLOOKUP(N$2+$A2668,Sheet2!BZ:NM,$B2668,0)&lt;&gt;""),HLOOKUP(N$2+$A2668,Sheet2!BZ:NM,$B2668,0),"")</f>
        <v/>
      </c>
      <c r="O2668" t="str">
        <f>IF(OR(HLOOKUP(O$2+$A2668,Sheet2!CA:NN,$B2668,0),HLOOKUP(O$2+$A2668,Sheet2!CA:NN,$B2668,0)&lt;&gt;""),HLOOKUP(O$2+$A2668,Sheet2!CA:NN,$B2668,0),"")</f>
        <v/>
      </c>
      <c r="P2668" t="str">
        <f>IF(OR(HLOOKUP(P$2+$A2668,Sheet2!CB:NO,$B2668,0),HLOOKUP(P$2+$A2668,Sheet2!CB:NO,$B2668,0)&lt;&gt;""),HLOOKUP(P$2+$A2668,Sheet2!CB:NO,$B2668,0),"")</f>
        <v/>
      </c>
      <c r="Q2668" t="str">
        <f>IF(OR(HLOOKUP(Q$2+$A2668,Sheet2!CC:NO,$B2668,0),HLOOKUP(Q$2+$A2668,Sheet2!CC:NO,$B2668,0)&lt;&gt;""),HLOOKUP(Q$2+$A2668,Sheet2!CC:NO,$B2668,0),"")</f>
        <v/>
      </c>
    </row>
    <row r="2669" spans="1:17" x14ac:dyDescent="0.25">
      <c r="A2669" s="64">
        <f t="shared" si="331"/>
        <v>30</v>
      </c>
      <c r="B2669" s="64">
        <f t="shared" si="332"/>
        <v>271</v>
      </c>
      <c r="C2669" s="64">
        <f t="shared" si="333"/>
        <v>6</v>
      </c>
      <c r="D2669" s="64">
        <f t="shared" si="334"/>
        <v>267</v>
      </c>
      <c r="E2669" s="64">
        <f t="shared" si="335"/>
        <v>1331</v>
      </c>
      <c r="F2669" s="64" t="str">
        <f t="shared" si="328"/>
        <v/>
      </c>
      <c r="G2669" s="64" t="str">
        <f t="shared" si="329"/>
        <v/>
      </c>
      <c r="H2669" s="64" t="str">
        <f t="shared" si="330"/>
        <v/>
      </c>
      <c r="I2669" s="80" t="str">
        <f>IFERROR(VLOOKUP(D2669,Sheet2!A:B,2,0),"")</f>
        <v/>
      </c>
      <c r="J2669" s="64" t="str">
        <f>IFERROR(IF(I2669&lt;&gt;"",VLOOKUP(I2669,Sheet2!B:C,2,0),""),"")</f>
        <v/>
      </c>
      <c r="K2669" s="64" t="str">
        <f>IFERROR( IF(I2669&lt;&gt;"", HLOOKUP(L$2+$A2669,Sheet2!BX:NK,2,0),""),"")</f>
        <v/>
      </c>
      <c r="L2669" t="str">
        <f>IF(OR(HLOOKUP(L$2+$A2669,Sheet2!BX:NK,$B2669,0),HLOOKUP(L$2+$A2669,Sheet2!BX:NK,$B2669,0)&lt;&gt;""),HLOOKUP(L$2+$A2669,Sheet2!BX:NK,$B2669,0),"")</f>
        <v/>
      </c>
      <c r="M2669" t="str">
        <f>IF(OR(HLOOKUP(M$2+$A2669,Sheet2!BY:NL,$B2669,0),HLOOKUP(M$2+$A2669,Sheet2!BY:NL,$B2669,0)&lt;&gt;""),HLOOKUP(M$2+$A2669,Sheet2!BY:NL,$B2669,0),"")</f>
        <v/>
      </c>
      <c r="N2669" t="str">
        <f>IF(OR(HLOOKUP(N$2+$A2669,Sheet2!BZ:NM,$B2669,0),HLOOKUP(N$2+$A2669,Sheet2!BZ:NM,$B2669,0)&lt;&gt;""),HLOOKUP(N$2+$A2669,Sheet2!BZ:NM,$B2669,0),"")</f>
        <v/>
      </c>
      <c r="O2669" t="str">
        <f>IF(OR(HLOOKUP(O$2+$A2669,Sheet2!CA:NN,$B2669,0),HLOOKUP(O$2+$A2669,Sheet2!CA:NN,$B2669,0)&lt;&gt;""),HLOOKUP(O$2+$A2669,Sheet2!CA:NN,$B2669,0),"")</f>
        <v/>
      </c>
      <c r="P2669" t="str">
        <f>IF(OR(HLOOKUP(P$2+$A2669,Sheet2!CB:NO,$B2669,0),HLOOKUP(P$2+$A2669,Sheet2!CB:NO,$B2669,0)&lt;&gt;""),HLOOKUP(P$2+$A2669,Sheet2!CB:NO,$B2669,0),"")</f>
        <v/>
      </c>
      <c r="Q2669" t="str">
        <f>IF(OR(HLOOKUP(Q$2+$A2669,Sheet2!CC:NO,$B2669,0),HLOOKUP(Q$2+$A2669,Sheet2!CC:NO,$B2669,0)&lt;&gt;""),HLOOKUP(Q$2+$A2669,Sheet2!CC:NO,$B2669,0),"")</f>
        <v/>
      </c>
    </row>
    <row r="2670" spans="1:17" x14ac:dyDescent="0.25">
      <c r="A2670" s="64">
        <f t="shared" si="331"/>
        <v>36</v>
      </c>
      <c r="B2670" s="64">
        <f t="shared" si="332"/>
        <v>271</v>
      </c>
      <c r="C2670" s="64">
        <f t="shared" si="333"/>
        <v>7</v>
      </c>
      <c r="D2670" s="64">
        <f t="shared" si="334"/>
        <v>267</v>
      </c>
      <c r="E2670" s="64">
        <f t="shared" si="335"/>
        <v>1331</v>
      </c>
      <c r="F2670" s="64" t="str">
        <f t="shared" si="328"/>
        <v/>
      </c>
      <c r="G2670" s="64" t="str">
        <f t="shared" si="329"/>
        <v/>
      </c>
      <c r="H2670" s="64" t="str">
        <f t="shared" si="330"/>
        <v/>
      </c>
      <c r="I2670" s="80" t="str">
        <f>IFERROR(VLOOKUP(D2670,Sheet2!A:B,2,0),"")</f>
        <v/>
      </c>
      <c r="J2670" s="64" t="str">
        <f>IFERROR(IF(I2670&lt;&gt;"",VLOOKUP(I2670,Sheet2!B:C,2,0),""),"")</f>
        <v/>
      </c>
      <c r="K2670" s="64" t="str">
        <f>IFERROR( IF(I2670&lt;&gt;"", HLOOKUP(L$2+$A2670,Sheet2!BX:NK,2,0),""),"")</f>
        <v/>
      </c>
      <c r="L2670" t="str">
        <f>IF(OR(HLOOKUP(L$2+$A2670,Sheet2!BX:NK,$B2670,0),HLOOKUP(L$2+$A2670,Sheet2!BX:NK,$B2670,0)&lt;&gt;""),HLOOKUP(L$2+$A2670,Sheet2!BX:NK,$B2670,0),"")</f>
        <v/>
      </c>
      <c r="M2670" t="str">
        <f>IF(OR(HLOOKUP(M$2+$A2670,Sheet2!BY:NL,$B2670,0),HLOOKUP(M$2+$A2670,Sheet2!BY:NL,$B2670,0)&lt;&gt;""),HLOOKUP(M$2+$A2670,Sheet2!BY:NL,$B2670,0),"")</f>
        <v/>
      </c>
      <c r="N2670" t="str">
        <f>IF(OR(HLOOKUP(N$2+$A2670,Sheet2!BZ:NM,$B2670,0),HLOOKUP(N$2+$A2670,Sheet2!BZ:NM,$B2670,0)&lt;&gt;""),HLOOKUP(N$2+$A2670,Sheet2!BZ:NM,$B2670,0),"")</f>
        <v/>
      </c>
      <c r="O2670" t="str">
        <f>IF(OR(HLOOKUP(O$2+$A2670,Sheet2!CA:NN,$B2670,0),HLOOKUP(O$2+$A2670,Sheet2!CA:NN,$B2670,0)&lt;&gt;""),HLOOKUP(O$2+$A2670,Sheet2!CA:NN,$B2670,0),"")</f>
        <v/>
      </c>
      <c r="P2670" t="str">
        <f>IF(OR(HLOOKUP(P$2+$A2670,Sheet2!CB:NO,$B2670,0),HLOOKUP(P$2+$A2670,Sheet2!CB:NO,$B2670,0)&lt;&gt;""),HLOOKUP(P$2+$A2670,Sheet2!CB:NO,$B2670,0),"")</f>
        <v/>
      </c>
      <c r="Q2670" t="str">
        <f>IF(OR(HLOOKUP(Q$2+$A2670,Sheet2!CC:NO,$B2670,0),HLOOKUP(Q$2+$A2670,Sheet2!CC:NO,$B2670,0)&lt;&gt;""),HLOOKUP(Q$2+$A2670,Sheet2!CC:NO,$B2670,0),"")</f>
        <v/>
      </c>
    </row>
    <row r="2671" spans="1:17" x14ac:dyDescent="0.25">
      <c r="A2671" s="64">
        <f t="shared" si="331"/>
        <v>42</v>
      </c>
      <c r="B2671" s="64">
        <f t="shared" si="332"/>
        <v>271</v>
      </c>
      <c r="C2671" s="64">
        <f t="shared" si="333"/>
        <v>8</v>
      </c>
      <c r="D2671" s="64">
        <f t="shared" si="334"/>
        <v>267</v>
      </c>
      <c r="E2671" s="64">
        <f t="shared" si="335"/>
        <v>1331</v>
      </c>
      <c r="F2671" s="64" t="str">
        <f t="shared" si="328"/>
        <v/>
      </c>
      <c r="G2671" s="64" t="str">
        <f t="shared" si="329"/>
        <v/>
      </c>
      <c r="H2671" s="64" t="str">
        <f t="shared" si="330"/>
        <v/>
      </c>
      <c r="I2671" s="80" t="str">
        <f>IFERROR(VLOOKUP(D2671,Sheet2!A:B,2,0),"")</f>
        <v/>
      </c>
      <c r="J2671" s="64" t="str">
        <f>IFERROR(IF(I2671&lt;&gt;"",VLOOKUP(I2671,Sheet2!B:C,2,0),""),"")</f>
        <v/>
      </c>
      <c r="K2671" s="64" t="str">
        <f>IFERROR( IF(I2671&lt;&gt;"", HLOOKUP(L$2+$A2671,Sheet2!BX:NK,2,0),""),"")</f>
        <v/>
      </c>
      <c r="L2671" t="str">
        <f>IF(OR(HLOOKUP(L$2+$A2671,Sheet2!BX:NK,$B2671,0),HLOOKUP(L$2+$A2671,Sheet2!BX:NK,$B2671,0)&lt;&gt;""),HLOOKUP(L$2+$A2671,Sheet2!BX:NK,$B2671,0),"")</f>
        <v/>
      </c>
      <c r="M2671" t="str">
        <f>IF(OR(HLOOKUP(M$2+$A2671,Sheet2!BY:NL,$B2671,0),HLOOKUP(M$2+$A2671,Sheet2!BY:NL,$B2671,0)&lt;&gt;""),HLOOKUP(M$2+$A2671,Sheet2!BY:NL,$B2671,0),"")</f>
        <v/>
      </c>
      <c r="N2671" t="str">
        <f>IF(OR(HLOOKUP(N$2+$A2671,Sheet2!BZ:NM,$B2671,0),HLOOKUP(N$2+$A2671,Sheet2!BZ:NM,$B2671,0)&lt;&gt;""),HLOOKUP(N$2+$A2671,Sheet2!BZ:NM,$B2671,0),"")</f>
        <v/>
      </c>
      <c r="O2671" t="str">
        <f>IF(OR(HLOOKUP(O$2+$A2671,Sheet2!CA:NN,$B2671,0),HLOOKUP(O$2+$A2671,Sheet2!CA:NN,$B2671,0)&lt;&gt;""),HLOOKUP(O$2+$A2671,Sheet2!CA:NN,$B2671,0),"")</f>
        <v/>
      </c>
      <c r="P2671" t="str">
        <f>IF(OR(HLOOKUP(P$2+$A2671,Sheet2!CB:NO,$B2671,0),HLOOKUP(P$2+$A2671,Sheet2!CB:NO,$B2671,0)&lt;&gt;""),HLOOKUP(P$2+$A2671,Sheet2!CB:NO,$B2671,0),"")</f>
        <v/>
      </c>
      <c r="Q2671" t="str">
        <f>IF(OR(HLOOKUP(Q$2+$A2671,Sheet2!CC:NO,$B2671,0),HLOOKUP(Q$2+$A2671,Sheet2!CC:NO,$B2671,0)&lt;&gt;""),HLOOKUP(Q$2+$A2671,Sheet2!CC:NO,$B2671,0),"")</f>
        <v/>
      </c>
    </row>
    <row r="2672" spans="1:17" x14ac:dyDescent="0.25">
      <c r="A2672" s="64">
        <f t="shared" si="331"/>
        <v>48</v>
      </c>
      <c r="B2672" s="64">
        <f t="shared" si="332"/>
        <v>271</v>
      </c>
      <c r="C2672" s="64">
        <f t="shared" si="333"/>
        <v>9</v>
      </c>
      <c r="D2672" s="64">
        <f t="shared" si="334"/>
        <v>267</v>
      </c>
      <c r="E2672" s="64">
        <f t="shared" si="335"/>
        <v>1331</v>
      </c>
      <c r="F2672" s="64" t="str">
        <f t="shared" si="328"/>
        <v/>
      </c>
      <c r="G2672" s="64" t="str">
        <f t="shared" si="329"/>
        <v/>
      </c>
      <c r="H2672" s="64" t="str">
        <f t="shared" si="330"/>
        <v/>
      </c>
      <c r="I2672" s="80" t="str">
        <f>IFERROR(VLOOKUP(D2672,Sheet2!A:B,2,0),"")</f>
        <v/>
      </c>
      <c r="J2672" s="64" t="str">
        <f>IFERROR(IF(I2672&lt;&gt;"",VLOOKUP(I2672,Sheet2!B:C,2,0),""),"")</f>
        <v/>
      </c>
      <c r="K2672" s="64" t="str">
        <f>IFERROR( IF(I2672&lt;&gt;"", HLOOKUP(L$2+$A2672,Sheet2!BX:NK,2,0),""),"")</f>
        <v/>
      </c>
      <c r="L2672" t="str">
        <f>IF(OR(HLOOKUP(L$2+$A2672,Sheet2!BX:NK,$B2672,0),HLOOKUP(L$2+$A2672,Sheet2!BX:NK,$B2672,0)&lt;&gt;""),HLOOKUP(L$2+$A2672,Sheet2!BX:NK,$B2672,0),"")</f>
        <v/>
      </c>
      <c r="M2672" t="str">
        <f>IF(OR(HLOOKUP(M$2+$A2672,Sheet2!BY:NL,$B2672,0),HLOOKUP(M$2+$A2672,Sheet2!BY:NL,$B2672,0)&lt;&gt;""),HLOOKUP(M$2+$A2672,Sheet2!BY:NL,$B2672,0),"")</f>
        <v/>
      </c>
      <c r="N2672" t="str">
        <f>IF(OR(HLOOKUP(N$2+$A2672,Sheet2!BZ:NM,$B2672,0),HLOOKUP(N$2+$A2672,Sheet2!BZ:NM,$B2672,0)&lt;&gt;""),HLOOKUP(N$2+$A2672,Sheet2!BZ:NM,$B2672,0),"")</f>
        <v/>
      </c>
      <c r="O2672" t="str">
        <f>IF(OR(HLOOKUP(O$2+$A2672,Sheet2!CA:NN,$B2672,0),HLOOKUP(O$2+$A2672,Sheet2!CA:NN,$B2672,0)&lt;&gt;""),HLOOKUP(O$2+$A2672,Sheet2!CA:NN,$B2672,0),"")</f>
        <v/>
      </c>
      <c r="P2672" t="str">
        <f>IF(OR(HLOOKUP(P$2+$A2672,Sheet2!CB:NO,$B2672,0),HLOOKUP(P$2+$A2672,Sheet2!CB:NO,$B2672,0)&lt;&gt;""),HLOOKUP(P$2+$A2672,Sheet2!CB:NO,$B2672,0),"")</f>
        <v/>
      </c>
      <c r="Q2672" t="str">
        <f>IF(OR(HLOOKUP(Q$2+$A2672,Sheet2!CC:NO,$B2672,0),HLOOKUP(Q$2+$A2672,Sheet2!CC:NO,$B2672,0)&lt;&gt;""),HLOOKUP(Q$2+$A2672,Sheet2!CC:NO,$B2672,0),"")</f>
        <v/>
      </c>
    </row>
    <row r="2673" spans="1:17" x14ac:dyDescent="0.25">
      <c r="A2673" s="64">
        <f t="shared" si="331"/>
        <v>54</v>
      </c>
      <c r="B2673" s="64">
        <f t="shared" si="332"/>
        <v>271</v>
      </c>
      <c r="C2673" s="64">
        <f t="shared" si="333"/>
        <v>10</v>
      </c>
      <c r="D2673" s="64">
        <f t="shared" si="334"/>
        <v>267</v>
      </c>
      <c r="E2673" s="64">
        <f t="shared" si="335"/>
        <v>1331</v>
      </c>
      <c r="F2673" s="64" t="str">
        <f t="shared" si="328"/>
        <v/>
      </c>
      <c r="G2673" s="64" t="str">
        <f t="shared" si="329"/>
        <v/>
      </c>
      <c r="H2673" s="64" t="str">
        <f t="shared" si="330"/>
        <v/>
      </c>
      <c r="I2673" s="80" t="str">
        <f>IFERROR(VLOOKUP(D2673,Sheet2!A:B,2,0),"")</f>
        <v/>
      </c>
      <c r="J2673" s="64" t="str">
        <f>IFERROR(IF(I2673&lt;&gt;"",VLOOKUP(I2673,Sheet2!B:C,2,0),""),"")</f>
        <v/>
      </c>
      <c r="K2673" s="64" t="str">
        <f>IFERROR( IF(I2673&lt;&gt;"", HLOOKUP(L$2+$A2673,Sheet2!BX:NK,2,0),""),"")</f>
        <v/>
      </c>
      <c r="L2673" t="str">
        <f>IF(OR(HLOOKUP(L$2+$A2673,Sheet2!BX:NK,$B2673,0),HLOOKUP(L$2+$A2673,Sheet2!BX:NK,$B2673,0)&lt;&gt;""),HLOOKUP(L$2+$A2673,Sheet2!BX:NK,$B2673,0),"")</f>
        <v/>
      </c>
      <c r="M2673" t="str">
        <f>IF(OR(HLOOKUP(M$2+$A2673,Sheet2!BY:NL,$B2673,0),HLOOKUP(M$2+$A2673,Sheet2!BY:NL,$B2673,0)&lt;&gt;""),HLOOKUP(M$2+$A2673,Sheet2!BY:NL,$B2673,0),"")</f>
        <v/>
      </c>
      <c r="N2673" t="str">
        <f>IF(OR(HLOOKUP(N$2+$A2673,Sheet2!BZ:NM,$B2673,0),HLOOKUP(N$2+$A2673,Sheet2!BZ:NM,$B2673,0)&lt;&gt;""),HLOOKUP(N$2+$A2673,Sheet2!BZ:NM,$B2673,0),"")</f>
        <v/>
      </c>
      <c r="O2673" t="str">
        <f>IF(OR(HLOOKUP(O$2+$A2673,Sheet2!CA:NN,$B2673,0),HLOOKUP(O$2+$A2673,Sheet2!CA:NN,$B2673,0)&lt;&gt;""),HLOOKUP(O$2+$A2673,Sheet2!CA:NN,$B2673,0),"")</f>
        <v/>
      </c>
      <c r="P2673" t="str">
        <f>IF(OR(HLOOKUP(P$2+$A2673,Sheet2!CB:NO,$B2673,0),HLOOKUP(P$2+$A2673,Sheet2!CB:NO,$B2673,0)&lt;&gt;""),HLOOKUP(P$2+$A2673,Sheet2!CB:NO,$B2673,0),"")</f>
        <v/>
      </c>
      <c r="Q2673" t="str">
        <f>IF(OR(HLOOKUP(Q$2+$A2673,Sheet2!CC:NO,$B2673,0),HLOOKUP(Q$2+$A2673,Sheet2!CC:NO,$B2673,0)&lt;&gt;""),HLOOKUP(Q$2+$A2673,Sheet2!CC:NO,$B2673,0),"")</f>
        <v/>
      </c>
    </row>
    <row r="2674" spans="1:17" x14ac:dyDescent="0.25">
      <c r="A2674" s="64">
        <f t="shared" si="331"/>
        <v>0</v>
      </c>
      <c r="B2674" s="64">
        <f t="shared" si="332"/>
        <v>272</v>
      </c>
      <c r="C2674" s="64">
        <f t="shared" si="333"/>
        <v>1</v>
      </c>
      <c r="D2674" s="64">
        <f t="shared" si="334"/>
        <v>268</v>
      </c>
      <c r="E2674" s="64">
        <f t="shared" si="335"/>
        <v>1336</v>
      </c>
      <c r="F2674" s="64" t="str">
        <f t="shared" si="328"/>
        <v/>
      </c>
      <c r="G2674" s="64" t="str">
        <f t="shared" si="329"/>
        <v/>
      </c>
      <c r="H2674" s="64" t="str">
        <f t="shared" si="330"/>
        <v/>
      </c>
      <c r="I2674" s="80" t="str">
        <f>IFERROR(VLOOKUP(D2674,Sheet2!A:B,2,0),"")</f>
        <v/>
      </c>
      <c r="J2674" s="64" t="str">
        <f>IFERROR(IF(I2674&lt;&gt;"",VLOOKUP(I2674,Sheet2!B:C,2,0),""),"")</f>
        <v/>
      </c>
      <c r="K2674" s="64" t="str">
        <f>IFERROR( IF(I2674&lt;&gt;"", HLOOKUP(L$2+$A2674,Sheet2!BX:NK,2,0),""),"")</f>
        <v/>
      </c>
      <c r="L2674" t="str">
        <f>IF(OR(HLOOKUP(L$2+$A2674,Sheet2!BX:NK,$B2674,0),HLOOKUP(L$2+$A2674,Sheet2!BX:NK,$B2674,0)&lt;&gt;""),HLOOKUP(L$2+$A2674,Sheet2!BX:NK,$B2674,0),"")</f>
        <v/>
      </c>
      <c r="M2674" t="str">
        <f>IF(OR(HLOOKUP(M$2+$A2674,Sheet2!BY:NL,$B2674,0),HLOOKUP(M$2+$A2674,Sheet2!BY:NL,$B2674,0)&lt;&gt;""),HLOOKUP(M$2+$A2674,Sheet2!BY:NL,$B2674,0),"")</f>
        <v/>
      </c>
      <c r="N2674" t="str">
        <f>IF(OR(HLOOKUP(N$2+$A2674,Sheet2!BZ:NM,$B2674,0),HLOOKUP(N$2+$A2674,Sheet2!BZ:NM,$B2674,0)&lt;&gt;""),HLOOKUP(N$2+$A2674,Sheet2!BZ:NM,$B2674,0),"")</f>
        <v/>
      </c>
      <c r="O2674" t="str">
        <f>IF(OR(HLOOKUP(O$2+$A2674,Sheet2!CA:NN,$B2674,0),HLOOKUP(O$2+$A2674,Sheet2!CA:NN,$B2674,0)&lt;&gt;""),HLOOKUP(O$2+$A2674,Sheet2!CA:NN,$B2674,0),"")</f>
        <v/>
      </c>
      <c r="P2674" t="str">
        <f>IF(OR(HLOOKUP(P$2+$A2674,Sheet2!CB:NO,$B2674,0),HLOOKUP(P$2+$A2674,Sheet2!CB:NO,$B2674,0)&lt;&gt;""),HLOOKUP(P$2+$A2674,Sheet2!CB:NO,$B2674,0),"")</f>
        <v/>
      </c>
      <c r="Q2674" t="str">
        <f>IF(OR(HLOOKUP(Q$2+$A2674,Sheet2!CC:NO,$B2674,0),HLOOKUP(Q$2+$A2674,Sheet2!CC:NO,$B2674,0)&lt;&gt;""),HLOOKUP(Q$2+$A2674,Sheet2!CC:NO,$B2674,0),"")</f>
        <v/>
      </c>
    </row>
    <row r="2675" spans="1:17" x14ac:dyDescent="0.25">
      <c r="A2675" s="64">
        <f t="shared" si="331"/>
        <v>6</v>
      </c>
      <c r="B2675" s="64">
        <f t="shared" si="332"/>
        <v>272</v>
      </c>
      <c r="C2675" s="64">
        <f t="shared" si="333"/>
        <v>2</v>
      </c>
      <c r="D2675" s="64">
        <f t="shared" si="334"/>
        <v>268</v>
      </c>
      <c r="E2675" s="64">
        <f t="shared" si="335"/>
        <v>1336</v>
      </c>
      <c r="F2675" s="64" t="str">
        <f t="shared" si="328"/>
        <v/>
      </c>
      <c r="G2675" s="64" t="str">
        <f t="shared" si="329"/>
        <v/>
      </c>
      <c r="H2675" s="64" t="str">
        <f t="shared" si="330"/>
        <v/>
      </c>
      <c r="I2675" s="80" t="str">
        <f>IFERROR(VLOOKUP(D2675,Sheet2!A:B,2,0),"")</f>
        <v/>
      </c>
      <c r="J2675" s="64" t="str">
        <f>IFERROR(IF(I2675&lt;&gt;"",VLOOKUP(I2675,Sheet2!B:C,2,0),""),"")</f>
        <v/>
      </c>
      <c r="K2675" s="64" t="str">
        <f>IFERROR( IF(I2675&lt;&gt;"", HLOOKUP(L$2+$A2675,Sheet2!BX:NK,2,0),""),"")</f>
        <v/>
      </c>
      <c r="L2675" t="str">
        <f>IF(OR(HLOOKUP(L$2+$A2675,Sheet2!BX:NK,$B2675,0),HLOOKUP(L$2+$A2675,Sheet2!BX:NK,$B2675,0)&lt;&gt;""),HLOOKUP(L$2+$A2675,Sheet2!BX:NK,$B2675,0),"")</f>
        <v/>
      </c>
      <c r="M2675" t="str">
        <f>IF(OR(HLOOKUP(M$2+$A2675,Sheet2!BY:NL,$B2675,0),HLOOKUP(M$2+$A2675,Sheet2!BY:NL,$B2675,0)&lt;&gt;""),HLOOKUP(M$2+$A2675,Sheet2!BY:NL,$B2675,0),"")</f>
        <v/>
      </c>
      <c r="N2675" t="str">
        <f>IF(OR(HLOOKUP(N$2+$A2675,Sheet2!BZ:NM,$B2675,0),HLOOKUP(N$2+$A2675,Sheet2!BZ:NM,$B2675,0)&lt;&gt;""),HLOOKUP(N$2+$A2675,Sheet2!BZ:NM,$B2675,0),"")</f>
        <v/>
      </c>
      <c r="O2675" t="str">
        <f>IF(OR(HLOOKUP(O$2+$A2675,Sheet2!CA:NN,$B2675,0),HLOOKUP(O$2+$A2675,Sheet2!CA:NN,$B2675,0)&lt;&gt;""),HLOOKUP(O$2+$A2675,Sheet2!CA:NN,$B2675,0),"")</f>
        <v/>
      </c>
      <c r="P2675" t="str">
        <f>IF(OR(HLOOKUP(P$2+$A2675,Sheet2!CB:NO,$B2675,0),HLOOKUP(P$2+$A2675,Sheet2!CB:NO,$B2675,0)&lt;&gt;""),HLOOKUP(P$2+$A2675,Sheet2!CB:NO,$B2675,0),"")</f>
        <v/>
      </c>
      <c r="Q2675" t="str">
        <f>IF(OR(HLOOKUP(Q$2+$A2675,Sheet2!CC:NO,$B2675,0),HLOOKUP(Q$2+$A2675,Sheet2!CC:NO,$B2675,0)&lt;&gt;""),HLOOKUP(Q$2+$A2675,Sheet2!CC:NO,$B2675,0),"")</f>
        <v/>
      </c>
    </row>
    <row r="2676" spans="1:17" x14ac:dyDescent="0.25">
      <c r="A2676" s="64">
        <f t="shared" si="331"/>
        <v>12</v>
      </c>
      <c r="B2676" s="64">
        <f t="shared" si="332"/>
        <v>272</v>
      </c>
      <c r="C2676" s="64">
        <f t="shared" si="333"/>
        <v>3</v>
      </c>
      <c r="D2676" s="64">
        <f t="shared" si="334"/>
        <v>268</v>
      </c>
      <c r="E2676" s="64">
        <f t="shared" si="335"/>
        <v>1336</v>
      </c>
      <c r="F2676" s="64" t="str">
        <f t="shared" si="328"/>
        <v/>
      </c>
      <c r="G2676" s="64" t="str">
        <f t="shared" si="329"/>
        <v/>
      </c>
      <c r="H2676" s="64" t="str">
        <f t="shared" si="330"/>
        <v/>
      </c>
      <c r="I2676" s="80" t="str">
        <f>IFERROR(VLOOKUP(D2676,Sheet2!A:B,2,0),"")</f>
        <v/>
      </c>
      <c r="J2676" s="64" t="str">
        <f>IFERROR(IF(I2676&lt;&gt;"",VLOOKUP(I2676,Sheet2!B:C,2,0),""),"")</f>
        <v/>
      </c>
      <c r="K2676" s="64" t="str">
        <f>IFERROR( IF(I2676&lt;&gt;"", HLOOKUP(L$2+$A2676,Sheet2!BX:NK,2,0),""),"")</f>
        <v/>
      </c>
      <c r="L2676" t="str">
        <f>IF(OR(HLOOKUP(L$2+$A2676,Sheet2!BX:NK,$B2676,0),HLOOKUP(L$2+$A2676,Sheet2!BX:NK,$B2676,0)&lt;&gt;""),HLOOKUP(L$2+$A2676,Sheet2!BX:NK,$B2676,0),"")</f>
        <v/>
      </c>
      <c r="M2676" t="str">
        <f>IF(OR(HLOOKUP(M$2+$A2676,Sheet2!BY:NL,$B2676,0),HLOOKUP(M$2+$A2676,Sheet2!BY:NL,$B2676,0)&lt;&gt;""),HLOOKUP(M$2+$A2676,Sheet2!BY:NL,$B2676,0),"")</f>
        <v/>
      </c>
      <c r="N2676" t="str">
        <f>IF(OR(HLOOKUP(N$2+$A2676,Sheet2!BZ:NM,$B2676,0),HLOOKUP(N$2+$A2676,Sheet2!BZ:NM,$B2676,0)&lt;&gt;""),HLOOKUP(N$2+$A2676,Sheet2!BZ:NM,$B2676,0),"")</f>
        <v/>
      </c>
      <c r="O2676" t="str">
        <f>IF(OR(HLOOKUP(O$2+$A2676,Sheet2!CA:NN,$B2676,0),HLOOKUP(O$2+$A2676,Sheet2!CA:NN,$B2676,0)&lt;&gt;""),HLOOKUP(O$2+$A2676,Sheet2!CA:NN,$B2676,0),"")</f>
        <v/>
      </c>
      <c r="P2676" t="str">
        <f>IF(OR(HLOOKUP(P$2+$A2676,Sheet2!CB:NO,$B2676,0),HLOOKUP(P$2+$A2676,Sheet2!CB:NO,$B2676,0)&lt;&gt;""),HLOOKUP(P$2+$A2676,Sheet2!CB:NO,$B2676,0),"")</f>
        <v/>
      </c>
      <c r="Q2676" t="str">
        <f>IF(OR(HLOOKUP(Q$2+$A2676,Sheet2!CC:NO,$B2676,0),HLOOKUP(Q$2+$A2676,Sheet2!CC:NO,$B2676,0)&lt;&gt;""),HLOOKUP(Q$2+$A2676,Sheet2!CC:NO,$B2676,0),"")</f>
        <v/>
      </c>
    </row>
    <row r="2677" spans="1:17" x14ac:dyDescent="0.25">
      <c r="A2677" s="64">
        <f t="shared" si="331"/>
        <v>18</v>
      </c>
      <c r="B2677" s="64">
        <f t="shared" si="332"/>
        <v>272</v>
      </c>
      <c r="C2677" s="64">
        <f t="shared" si="333"/>
        <v>4</v>
      </c>
      <c r="D2677" s="64">
        <f t="shared" si="334"/>
        <v>268</v>
      </c>
      <c r="E2677" s="64">
        <f t="shared" si="335"/>
        <v>1336</v>
      </c>
      <c r="F2677" s="64" t="str">
        <f t="shared" si="328"/>
        <v/>
      </c>
      <c r="G2677" s="64" t="str">
        <f t="shared" si="329"/>
        <v/>
      </c>
      <c r="H2677" s="64" t="str">
        <f t="shared" si="330"/>
        <v/>
      </c>
      <c r="I2677" s="80" t="str">
        <f>IFERROR(VLOOKUP(D2677,Sheet2!A:B,2,0),"")</f>
        <v/>
      </c>
      <c r="J2677" s="64" t="str">
        <f>IFERROR(IF(I2677&lt;&gt;"",VLOOKUP(I2677,Sheet2!B:C,2,0),""),"")</f>
        <v/>
      </c>
      <c r="K2677" s="64" t="str">
        <f>IFERROR( IF(I2677&lt;&gt;"", HLOOKUP(L$2+$A2677,Sheet2!BX:NK,2,0),""),"")</f>
        <v/>
      </c>
      <c r="L2677" t="str">
        <f>IF(OR(HLOOKUP(L$2+$A2677,Sheet2!BX:NK,$B2677,0),HLOOKUP(L$2+$A2677,Sheet2!BX:NK,$B2677,0)&lt;&gt;""),HLOOKUP(L$2+$A2677,Sheet2!BX:NK,$B2677,0),"")</f>
        <v/>
      </c>
      <c r="M2677" t="str">
        <f>IF(OR(HLOOKUP(M$2+$A2677,Sheet2!BY:NL,$B2677,0),HLOOKUP(M$2+$A2677,Sheet2!BY:NL,$B2677,0)&lt;&gt;""),HLOOKUP(M$2+$A2677,Sheet2!BY:NL,$B2677,0),"")</f>
        <v/>
      </c>
      <c r="N2677" t="str">
        <f>IF(OR(HLOOKUP(N$2+$A2677,Sheet2!BZ:NM,$B2677,0),HLOOKUP(N$2+$A2677,Sheet2!BZ:NM,$B2677,0)&lt;&gt;""),HLOOKUP(N$2+$A2677,Sheet2!BZ:NM,$B2677,0),"")</f>
        <v/>
      </c>
      <c r="O2677" t="str">
        <f>IF(OR(HLOOKUP(O$2+$A2677,Sheet2!CA:NN,$B2677,0),HLOOKUP(O$2+$A2677,Sheet2!CA:NN,$B2677,0)&lt;&gt;""),HLOOKUP(O$2+$A2677,Sheet2!CA:NN,$B2677,0),"")</f>
        <v/>
      </c>
      <c r="P2677" t="str">
        <f>IF(OR(HLOOKUP(P$2+$A2677,Sheet2!CB:NO,$B2677,0),HLOOKUP(P$2+$A2677,Sheet2!CB:NO,$B2677,0)&lt;&gt;""),HLOOKUP(P$2+$A2677,Sheet2!CB:NO,$B2677,0),"")</f>
        <v/>
      </c>
      <c r="Q2677" t="str">
        <f>IF(OR(HLOOKUP(Q$2+$A2677,Sheet2!CC:NO,$B2677,0),HLOOKUP(Q$2+$A2677,Sheet2!CC:NO,$B2677,0)&lt;&gt;""),HLOOKUP(Q$2+$A2677,Sheet2!CC:NO,$B2677,0),"")</f>
        <v/>
      </c>
    </row>
    <row r="2678" spans="1:17" x14ac:dyDescent="0.25">
      <c r="A2678" s="64">
        <f t="shared" si="331"/>
        <v>24</v>
      </c>
      <c r="B2678" s="64">
        <f t="shared" si="332"/>
        <v>272</v>
      </c>
      <c r="C2678" s="64">
        <f t="shared" si="333"/>
        <v>5</v>
      </c>
      <c r="D2678" s="64">
        <f t="shared" si="334"/>
        <v>268</v>
      </c>
      <c r="E2678" s="64">
        <f t="shared" si="335"/>
        <v>1336</v>
      </c>
      <c r="F2678" s="64" t="str">
        <f t="shared" si="328"/>
        <v/>
      </c>
      <c r="G2678" s="64" t="str">
        <f t="shared" si="329"/>
        <v/>
      </c>
      <c r="H2678" s="64" t="str">
        <f t="shared" si="330"/>
        <v/>
      </c>
      <c r="I2678" s="80" t="str">
        <f>IFERROR(VLOOKUP(D2678,Sheet2!A:B,2,0),"")</f>
        <v/>
      </c>
      <c r="J2678" s="64" t="str">
        <f>IFERROR(IF(I2678&lt;&gt;"",VLOOKUP(I2678,Sheet2!B:C,2,0),""),"")</f>
        <v/>
      </c>
      <c r="K2678" s="64" t="str">
        <f>IFERROR( IF(I2678&lt;&gt;"", HLOOKUP(L$2+$A2678,Sheet2!BX:NK,2,0),""),"")</f>
        <v/>
      </c>
      <c r="L2678" t="str">
        <f>IF(OR(HLOOKUP(L$2+$A2678,Sheet2!BX:NK,$B2678,0),HLOOKUP(L$2+$A2678,Sheet2!BX:NK,$B2678,0)&lt;&gt;""),HLOOKUP(L$2+$A2678,Sheet2!BX:NK,$B2678,0),"")</f>
        <v/>
      </c>
      <c r="M2678" t="str">
        <f>IF(OR(HLOOKUP(M$2+$A2678,Sheet2!BY:NL,$B2678,0),HLOOKUP(M$2+$A2678,Sheet2!BY:NL,$B2678,0)&lt;&gt;""),HLOOKUP(M$2+$A2678,Sheet2!BY:NL,$B2678,0),"")</f>
        <v/>
      </c>
      <c r="N2678" t="str">
        <f>IF(OR(HLOOKUP(N$2+$A2678,Sheet2!BZ:NM,$B2678,0),HLOOKUP(N$2+$A2678,Sheet2!BZ:NM,$B2678,0)&lt;&gt;""),HLOOKUP(N$2+$A2678,Sheet2!BZ:NM,$B2678,0),"")</f>
        <v/>
      </c>
      <c r="O2678" t="str">
        <f>IF(OR(HLOOKUP(O$2+$A2678,Sheet2!CA:NN,$B2678,0),HLOOKUP(O$2+$A2678,Sheet2!CA:NN,$B2678,0)&lt;&gt;""),HLOOKUP(O$2+$A2678,Sheet2!CA:NN,$B2678,0),"")</f>
        <v/>
      </c>
      <c r="P2678" t="str">
        <f>IF(OR(HLOOKUP(P$2+$A2678,Sheet2!CB:NO,$B2678,0),HLOOKUP(P$2+$A2678,Sheet2!CB:NO,$B2678,0)&lt;&gt;""),HLOOKUP(P$2+$A2678,Sheet2!CB:NO,$B2678,0),"")</f>
        <v/>
      </c>
      <c r="Q2678" t="str">
        <f>IF(OR(HLOOKUP(Q$2+$A2678,Sheet2!CC:NO,$B2678,0),HLOOKUP(Q$2+$A2678,Sheet2!CC:NO,$B2678,0)&lt;&gt;""),HLOOKUP(Q$2+$A2678,Sheet2!CC:NO,$B2678,0),"")</f>
        <v/>
      </c>
    </row>
    <row r="2679" spans="1:17" x14ac:dyDescent="0.25">
      <c r="A2679" s="64">
        <f t="shared" si="331"/>
        <v>30</v>
      </c>
      <c r="B2679" s="64">
        <f t="shared" si="332"/>
        <v>272</v>
      </c>
      <c r="C2679" s="64">
        <f t="shared" si="333"/>
        <v>6</v>
      </c>
      <c r="D2679" s="64">
        <f t="shared" si="334"/>
        <v>268</v>
      </c>
      <c r="E2679" s="64">
        <f t="shared" si="335"/>
        <v>1336</v>
      </c>
      <c r="F2679" s="64" t="str">
        <f t="shared" si="328"/>
        <v/>
      </c>
      <c r="G2679" s="64" t="str">
        <f t="shared" si="329"/>
        <v/>
      </c>
      <c r="H2679" s="64" t="str">
        <f t="shared" si="330"/>
        <v/>
      </c>
      <c r="I2679" s="80" t="str">
        <f>IFERROR(VLOOKUP(D2679,Sheet2!A:B,2,0),"")</f>
        <v/>
      </c>
      <c r="J2679" s="64" t="str">
        <f>IFERROR(IF(I2679&lt;&gt;"",VLOOKUP(I2679,Sheet2!B:C,2,0),""),"")</f>
        <v/>
      </c>
      <c r="K2679" s="64" t="str">
        <f>IFERROR( IF(I2679&lt;&gt;"", HLOOKUP(L$2+$A2679,Sheet2!BX:NK,2,0),""),"")</f>
        <v/>
      </c>
      <c r="L2679" t="str">
        <f>IF(OR(HLOOKUP(L$2+$A2679,Sheet2!BX:NK,$B2679,0),HLOOKUP(L$2+$A2679,Sheet2!BX:NK,$B2679,0)&lt;&gt;""),HLOOKUP(L$2+$A2679,Sheet2!BX:NK,$B2679,0),"")</f>
        <v/>
      </c>
      <c r="M2679" t="str">
        <f>IF(OR(HLOOKUP(M$2+$A2679,Sheet2!BY:NL,$B2679,0),HLOOKUP(M$2+$A2679,Sheet2!BY:NL,$B2679,0)&lt;&gt;""),HLOOKUP(M$2+$A2679,Sheet2!BY:NL,$B2679,0),"")</f>
        <v/>
      </c>
      <c r="N2679" t="str">
        <f>IF(OR(HLOOKUP(N$2+$A2679,Sheet2!BZ:NM,$B2679,0),HLOOKUP(N$2+$A2679,Sheet2!BZ:NM,$B2679,0)&lt;&gt;""),HLOOKUP(N$2+$A2679,Sheet2!BZ:NM,$B2679,0),"")</f>
        <v/>
      </c>
      <c r="O2679" t="str">
        <f>IF(OR(HLOOKUP(O$2+$A2679,Sheet2!CA:NN,$B2679,0),HLOOKUP(O$2+$A2679,Sheet2!CA:NN,$B2679,0)&lt;&gt;""),HLOOKUP(O$2+$A2679,Sheet2!CA:NN,$B2679,0),"")</f>
        <v/>
      </c>
      <c r="P2679" t="str">
        <f>IF(OR(HLOOKUP(P$2+$A2679,Sheet2!CB:NO,$B2679,0),HLOOKUP(P$2+$A2679,Sheet2!CB:NO,$B2679,0)&lt;&gt;""),HLOOKUP(P$2+$A2679,Sheet2!CB:NO,$B2679,0),"")</f>
        <v/>
      </c>
      <c r="Q2679" t="str">
        <f>IF(OR(HLOOKUP(Q$2+$A2679,Sheet2!CC:NO,$B2679,0),HLOOKUP(Q$2+$A2679,Sheet2!CC:NO,$B2679,0)&lt;&gt;""),HLOOKUP(Q$2+$A2679,Sheet2!CC:NO,$B2679,0),"")</f>
        <v/>
      </c>
    </row>
    <row r="2680" spans="1:17" x14ac:dyDescent="0.25">
      <c r="A2680" s="64">
        <f t="shared" si="331"/>
        <v>36</v>
      </c>
      <c r="B2680" s="64">
        <f t="shared" si="332"/>
        <v>272</v>
      </c>
      <c r="C2680" s="64">
        <f t="shared" si="333"/>
        <v>7</v>
      </c>
      <c r="D2680" s="64">
        <f t="shared" si="334"/>
        <v>268</v>
      </c>
      <c r="E2680" s="64">
        <f t="shared" si="335"/>
        <v>1336</v>
      </c>
      <c r="F2680" s="64" t="str">
        <f t="shared" si="328"/>
        <v/>
      </c>
      <c r="G2680" s="64" t="str">
        <f t="shared" si="329"/>
        <v/>
      </c>
      <c r="H2680" s="64" t="str">
        <f t="shared" si="330"/>
        <v/>
      </c>
      <c r="I2680" s="80" t="str">
        <f>IFERROR(VLOOKUP(D2680,Sheet2!A:B,2,0),"")</f>
        <v/>
      </c>
      <c r="J2680" s="64" t="str">
        <f>IFERROR(IF(I2680&lt;&gt;"",VLOOKUP(I2680,Sheet2!B:C,2,0),""),"")</f>
        <v/>
      </c>
      <c r="K2680" s="64" t="str">
        <f>IFERROR( IF(I2680&lt;&gt;"", HLOOKUP(L$2+$A2680,Sheet2!BX:NK,2,0),""),"")</f>
        <v/>
      </c>
      <c r="L2680" t="str">
        <f>IF(OR(HLOOKUP(L$2+$A2680,Sheet2!BX:NK,$B2680,0),HLOOKUP(L$2+$A2680,Sheet2!BX:NK,$B2680,0)&lt;&gt;""),HLOOKUP(L$2+$A2680,Sheet2!BX:NK,$B2680,0),"")</f>
        <v/>
      </c>
      <c r="M2680" t="str">
        <f>IF(OR(HLOOKUP(M$2+$A2680,Sheet2!BY:NL,$B2680,0),HLOOKUP(M$2+$A2680,Sheet2!BY:NL,$B2680,0)&lt;&gt;""),HLOOKUP(M$2+$A2680,Sheet2!BY:NL,$B2680,0),"")</f>
        <v/>
      </c>
      <c r="N2680" t="str">
        <f>IF(OR(HLOOKUP(N$2+$A2680,Sheet2!BZ:NM,$B2680,0),HLOOKUP(N$2+$A2680,Sheet2!BZ:NM,$B2680,0)&lt;&gt;""),HLOOKUP(N$2+$A2680,Sheet2!BZ:NM,$B2680,0),"")</f>
        <v/>
      </c>
      <c r="O2680" t="str">
        <f>IF(OR(HLOOKUP(O$2+$A2680,Sheet2!CA:NN,$B2680,0),HLOOKUP(O$2+$A2680,Sheet2!CA:NN,$B2680,0)&lt;&gt;""),HLOOKUP(O$2+$A2680,Sheet2!CA:NN,$B2680,0),"")</f>
        <v/>
      </c>
      <c r="P2680" t="str">
        <f>IF(OR(HLOOKUP(P$2+$A2680,Sheet2!CB:NO,$B2680,0),HLOOKUP(P$2+$A2680,Sheet2!CB:NO,$B2680,0)&lt;&gt;""),HLOOKUP(P$2+$A2680,Sheet2!CB:NO,$B2680,0),"")</f>
        <v/>
      </c>
      <c r="Q2680" t="str">
        <f>IF(OR(HLOOKUP(Q$2+$A2680,Sheet2!CC:NO,$B2680,0),HLOOKUP(Q$2+$A2680,Sheet2!CC:NO,$B2680,0)&lt;&gt;""),HLOOKUP(Q$2+$A2680,Sheet2!CC:NO,$B2680,0),"")</f>
        <v/>
      </c>
    </row>
    <row r="2681" spans="1:17" x14ac:dyDescent="0.25">
      <c r="A2681" s="64">
        <f t="shared" si="331"/>
        <v>42</v>
      </c>
      <c r="B2681" s="64">
        <f t="shared" si="332"/>
        <v>272</v>
      </c>
      <c r="C2681" s="64">
        <f t="shared" si="333"/>
        <v>8</v>
      </c>
      <c r="D2681" s="64">
        <f t="shared" si="334"/>
        <v>268</v>
      </c>
      <c r="E2681" s="64">
        <f t="shared" si="335"/>
        <v>1336</v>
      </c>
      <c r="F2681" s="64" t="str">
        <f t="shared" si="328"/>
        <v/>
      </c>
      <c r="G2681" s="64" t="str">
        <f t="shared" si="329"/>
        <v/>
      </c>
      <c r="H2681" s="64" t="str">
        <f t="shared" si="330"/>
        <v/>
      </c>
      <c r="I2681" s="80" t="str">
        <f>IFERROR(VLOOKUP(D2681,Sheet2!A:B,2,0),"")</f>
        <v/>
      </c>
      <c r="J2681" s="64" t="str">
        <f>IFERROR(IF(I2681&lt;&gt;"",VLOOKUP(I2681,Sheet2!B:C,2,0),""),"")</f>
        <v/>
      </c>
      <c r="K2681" s="64" t="str">
        <f>IFERROR( IF(I2681&lt;&gt;"", HLOOKUP(L$2+$A2681,Sheet2!BX:NK,2,0),""),"")</f>
        <v/>
      </c>
      <c r="L2681" t="str">
        <f>IF(OR(HLOOKUP(L$2+$A2681,Sheet2!BX:NK,$B2681,0),HLOOKUP(L$2+$A2681,Sheet2!BX:NK,$B2681,0)&lt;&gt;""),HLOOKUP(L$2+$A2681,Sheet2!BX:NK,$B2681,0),"")</f>
        <v/>
      </c>
      <c r="M2681" t="str">
        <f>IF(OR(HLOOKUP(M$2+$A2681,Sheet2!BY:NL,$B2681,0),HLOOKUP(M$2+$A2681,Sheet2!BY:NL,$B2681,0)&lt;&gt;""),HLOOKUP(M$2+$A2681,Sheet2!BY:NL,$B2681,0),"")</f>
        <v/>
      </c>
      <c r="N2681" t="str">
        <f>IF(OR(HLOOKUP(N$2+$A2681,Sheet2!BZ:NM,$B2681,0),HLOOKUP(N$2+$A2681,Sheet2!BZ:NM,$B2681,0)&lt;&gt;""),HLOOKUP(N$2+$A2681,Sheet2!BZ:NM,$B2681,0),"")</f>
        <v/>
      </c>
      <c r="O2681" t="str">
        <f>IF(OR(HLOOKUP(O$2+$A2681,Sheet2!CA:NN,$B2681,0),HLOOKUP(O$2+$A2681,Sheet2!CA:NN,$B2681,0)&lt;&gt;""),HLOOKUP(O$2+$A2681,Sheet2!CA:NN,$B2681,0),"")</f>
        <v/>
      </c>
      <c r="P2681" t="str">
        <f>IF(OR(HLOOKUP(P$2+$A2681,Sheet2!CB:NO,$B2681,0),HLOOKUP(P$2+$A2681,Sheet2!CB:NO,$B2681,0)&lt;&gt;""),HLOOKUP(P$2+$A2681,Sheet2!CB:NO,$B2681,0),"")</f>
        <v/>
      </c>
      <c r="Q2681" t="str">
        <f>IF(OR(HLOOKUP(Q$2+$A2681,Sheet2!CC:NO,$B2681,0),HLOOKUP(Q$2+$A2681,Sheet2!CC:NO,$B2681,0)&lt;&gt;""),HLOOKUP(Q$2+$A2681,Sheet2!CC:NO,$B2681,0),"")</f>
        <v/>
      </c>
    </row>
    <row r="2682" spans="1:17" x14ac:dyDescent="0.25">
      <c r="A2682" s="64">
        <f t="shared" si="331"/>
        <v>48</v>
      </c>
      <c r="B2682" s="64">
        <f t="shared" si="332"/>
        <v>272</v>
      </c>
      <c r="C2682" s="64">
        <f t="shared" si="333"/>
        <v>9</v>
      </c>
      <c r="D2682" s="64">
        <f t="shared" si="334"/>
        <v>268</v>
      </c>
      <c r="E2682" s="64">
        <f t="shared" si="335"/>
        <v>1336</v>
      </c>
      <c r="F2682" s="64" t="str">
        <f t="shared" si="328"/>
        <v/>
      </c>
      <c r="G2682" s="64" t="str">
        <f t="shared" si="329"/>
        <v/>
      </c>
      <c r="H2682" s="64" t="str">
        <f t="shared" si="330"/>
        <v/>
      </c>
      <c r="I2682" s="80" t="str">
        <f>IFERROR(VLOOKUP(D2682,Sheet2!A:B,2,0),"")</f>
        <v/>
      </c>
      <c r="J2682" s="64" t="str">
        <f>IFERROR(IF(I2682&lt;&gt;"",VLOOKUP(I2682,Sheet2!B:C,2,0),""),"")</f>
        <v/>
      </c>
      <c r="K2682" s="64" t="str">
        <f>IFERROR( IF(I2682&lt;&gt;"", HLOOKUP(L$2+$A2682,Sheet2!BX:NK,2,0),""),"")</f>
        <v/>
      </c>
      <c r="L2682" t="str">
        <f>IF(OR(HLOOKUP(L$2+$A2682,Sheet2!BX:NK,$B2682,0),HLOOKUP(L$2+$A2682,Sheet2!BX:NK,$B2682,0)&lt;&gt;""),HLOOKUP(L$2+$A2682,Sheet2!BX:NK,$B2682,0),"")</f>
        <v/>
      </c>
      <c r="M2682" t="str">
        <f>IF(OR(HLOOKUP(M$2+$A2682,Sheet2!BY:NL,$B2682,0),HLOOKUP(M$2+$A2682,Sheet2!BY:NL,$B2682,0)&lt;&gt;""),HLOOKUP(M$2+$A2682,Sheet2!BY:NL,$B2682,0),"")</f>
        <v/>
      </c>
      <c r="N2682" t="str">
        <f>IF(OR(HLOOKUP(N$2+$A2682,Sheet2!BZ:NM,$B2682,0),HLOOKUP(N$2+$A2682,Sheet2!BZ:NM,$B2682,0)&lt;&gt;""),HLOOKUP(N$2+$A2682,Sheet2!BZ:NM,$B2682,0),"")</f>
        <v/>
      </c>
      <c r="O2682" t="str">
        <f>IF(OR(HLOOKUP(O$2+$A2682,Sheet2!CA:NN,$B2682,0),HLOOKUP(O$2+$A2682,Sheet2!CA:NN,$B2682,0)&lt;&gt;""),HLOOKUP(O$2+$A2682,Sheet2!CA:NN,$B2682,0),"")</f>
        <v/>
      </c>
      <c r="P2682" t="str">
        <f>IF(OR(HLOOKUP(P$2+$A2682,Sheet2!CB:NO,$B2682,0),HLOOKUP(P$2+$A2682,Sheet2!CB:NO,$B2682,0)&lt;&gt;""),HLOOKUP(P$2+$A2682,Sheet2!CB:NO,$B2682,0),"")</f>
        <v/>
      </c>
      <c r="Q2682" t="str">
        <f>IF(OR(HLOOKUP(Q$2+$A2682,Sheet2!CC:NO,$B2682,0),HLOOKUP(Q$2+$A2682,Sheet2!CC:NO,$B2682,0)&lt;&gt;""),HLOOKUP(Q$2+$A2682,Sheet2!CC:NO,$B2682,0),"")</f>
        <v/>
      </c>
    </row>
    <row r="2683" spans="1:17" x14ac:dyDescent="0.25">
      <c r="A2683" s="64">
        <f t="shared" si="331"/>
        <v>54</v>
      </c>
      <c r="B2683" s="64">
        <f t="shared" si="332"/>
        <v>272</v>
      </c>
      <c r="C2683" s="64">
        <f t="shared" si="333"/>
        <v>10</v>
      </c>
      <c r="D2683" s="64">
        <f t="shared" si="334"/>
        <v>268</v>
      </c>
      <c r="E2683" s="64">
        <f t="shared" si="335"/>
        <v>1336</v>
      </c>
      <c r="F2683" s="64" t="str">
        <f t="shared" si="328"/>
        <v/>
      </c>
      <c r="G2683" s="64" t="str">
        <f t="shared" si="329"/>
        <v/>
      </c>
      <c r="H2683" s="64" t="str">
        <f t="shared" si="330"/>
        <v/>
      </c>
      <c r="I2683" s="80" t="str">
        <f>IFERROR(VLOOKUP(D2683,Sheet2!A:B,2,0),"")</f>
        <v/>
      </c>
      <c r="J2683" s="64" t="str">
        <f>IFERROR(IF(I2683&lt;&gt;"",VLOOKUP(I2683,Sheet2!B:C,2,0),""),"")</f>
        <v/>
      </c>
      <c r="K2683" s="64" t="str">
        <f>IFERROR( IF(I2683&lt;&gt;"", HLOOKUP(L$2+$A2683,Sheet2!BX:NK,2,0),""),"")</f>
        <v/>
      </c>
      <c r="L2683" t="str">
        <f>IF(OR(HLOOKUP(L$2+$A2683,Sheet2!BX:NK,$B2683,0),HLOOKUP(L$2+$A2683,Sheet2!BX:NK,$B2683,0)&lt;&gt;""),HLOOKUP(L$2+$A2683,Sheet2!BX:NK,$B2683,0),"")</f>
        <v/>
      </c>
      <c r="M2683" t="str">
        <f>IF(OR(HLOOKUP(M$2+$A2683,Sheet2!BY:NL,$B2683,0),HLOOKUP(M$2+$A2683,Sheet2!BY:NL,$B2683,0)&lt;&gt;""),HLOOKUP(M$2+$A2683,Sheet2!BY:NL,$B2683,0),"")</f>
        <v/>
      </c>
      <c r="N2683" t="str">
        <f>IF(OR(HLOOKUP(N$2+$A2683,Sheet2!BZ:NM,$B2683,0),HLOOKUP(N$2+$A2683,Sheet2!BZ:NM,$B2683,0)&lt;&gt;""),HLOOKUP(N$2+$A2683,Sheet2!BZ:NM,$B2683,0),"")</f>
        <v/>
      </c>
      <c r="O2683" t="str">
        <f>IF(OR(HLOOKUP(O$2+$A2683,Sheet2!CA:NN,$B2683,0),HLOOKUP(O$2+$A2683,Sheet2!CA:NN,$B2683,0)&lt;&gt;""),HLOOKUP(O$2+$A2683,Sheet2!CA:NN,$B2683,0),"")</f>
        <v/>
      </c>
      <c r="P2683" t="str">
        <f>IF(OR(HLOOKUP(P$2+$A2683,Sheet2!CB:NO,$B2683,0),HLOOKUP(P$2+$A2683,Sheet2!CB:NO,$B2683,0)&lt;&gt;""),HLOOKUP(P$2+$A2683,Sheet2!CB:NO,$B2683,0),"")</f>
        <v/>
      </c>
      <c r="Q2683" t="str">
        <f>IF(OR(HLOOKUP(Q$2+$A2683,Sheet2!CC:NO,$B2683,0),HLOOKUP(Q$2+$A2683,Sheet2!CC:NO,$B2683,0)&lt;&gt;""),HLOOKUP(Q$2+$A2683,Sheet2!CC:NO,$B2683,0),"")</f>
        <v/>
      </c>
    </row>
    <row r="2684" spans="1:17" x14ac:dyDescent="0.25">
      <c r="A2684" s="64">
        <f t="shared" si="331"/>
        <v>0</v>
      </c>
      <c r="B2684" s="64">
        <f t="shared" si="332"/>
        <v>273</v>
      </c>
      <c r="C2684" s="64">
        <f t="shared" si="333"/>
        <v>1</v>
      </c>
      <c r="D2684" s="64">
        <f t="shared" si="334"/>
        <v>269</v>
      </c>
      <c r="E2684" s="64">
        <f t="shared" si="335"/>
        <v>1341</v>
      </c>
      <c r="F2684" s="64" t="str">
        <f t="shared" si="328"/>
        <v/>
      </c>
      <c r="G2684" s="64" t="str">
        <f t="shared" si="329"/>
        <v/>
      </c>
      <c r="H2684" s="64" t="str">
        <f t="shared" si="330"/>
        <v/>
      </c>
      <c r="I2684" s="80" t="str">
        <f>IFERROR(VLOOKUP(D2684,Sheet2!A:B,2,0),"")</f>
        <v/>
      </c>
      <c r="J2684" s="64" t="str">
        <f>IFERROR(IF(I2684&lt;&gt;"",VLOOKUP(I2684,Sheet2!B:C,2,0),""),"")</f>
        <v/>
      </c>
      <c r="K2684" s="64" t="str">
        <f>IFERROR( IF(I2684&lt;&gt;"", HLOOKUP(L$2+$A2684,Sheet2!BX:NK,2,0),""),"")</f>
        <v/>
      </c>
      <c r="L2684" t="str">
        <f>IF(OR(HLOOKUP(L$2+$A2684,Sheet2!BX:NK,$B2684,0),HLOOKUP(L$2+$A2684,Sheet2!BX:NK,$B2684,0)&lt;&gt;""),HLOOKUP(L$2+$A2684,Sheet2!BX:NK,$B2684,0),"")</f>
        <v/>
      </c>
      <c r="M2684" t="str">
        <f>IF(OR(HLOOKUP(M$2+$A2684,Sheet2!BY:NL,$B2684,0),HLOOKUP(M$2+$A2684,Sheet2!BY:NL,$B2684,0)&lt;&gt;""),HLOOKUP(M$2+$A2684,Sheet2!BY:NL,$B2684,0),"")</f>
        <v/>
      </c>
      <c r="N2684" t="str">
        <f>IF(OR(HLOOKUP(N$2+$A2684,Sheet2!BZ:NM,$B2684,0),HLOOKUP(N$2+$A2684,Sheet2!BZ:NM,$B2684,0)&lt;&gt;""),HLOOKUP(N$2+$A2684,Sheet2!BZ:NM,$B2684,0),"")</f>
        <v/>
      </c>
      <c r="O2684" t="str">
        <f>IF(OR(HLOOKUP(O$2+$A2684,Sheet2!CA:NN,$B2684,0),HLOOKUP(O$2+$A2684,Sheet2!CA:NN,$B2684,0)&lt;&gt;""),HLOOKUP(O$2+$A2684,Sheet2!CA:NN,$B2684,0),"")</f>
        <v/>
      </c>
      <c r="P2684" t="str">
        <f>IF(OR(HLOOKUP(P$2+$A2684,Sheet2!CB:NO,$B2684,0),HLOOKUP(P$2+$A2684,Sheet2!CB:NO,$B2684,0)&lt;&gt;""),HLOOKUP(P$2+$A2684,Sheet2!CB:NO,$B2684,0),"")</f>
        <v/>
      </c>
      <c r="Q2684" t="str">
        <f>IF(OR(HLOOKUP(Q$2+$A2684,Sheet2!CC:NO,$B2684,0),HLOOKUP(Q$2+$A2684,Sheet2!CC:NO,$B2684,0)&lt;&gt;""),HLOOKUP(Q$2+$A2684,Sheet2!CC:NO,$B2684,0),"")</f>
        <v/>
      </c>
    </row>
    <row r="2685" spans="1:17" x14ac:dyDescent="0.25">
      <c r="A2685" s="64">
        <f t="shared" si="331"/>
        <v>6</v>
      </c>
      <c r="B2685" s="64">
        <f t="shared" si="332"/>
        <v>273</v>
      </c>
      <c r="C2685" s="64">
        <f t="shared" si="333"/>
        <v>2</v>
      </c>
      <c r="D2685" s="64">
        <f t="shared" si="334"/>
        <v>269</v>
      </c>
      <c r="E2685" s="64">
        <f t="shared" si="335"/>
        <v>1341</v>
      </c>
      <c r="F2685" s="64" t="str">
        <f t="shared" si="328"/>
        <v/>
      </c>
      <c r="G2685" s="64" t="str">
        <f t="shared" si="329"/>
        <v/>
      </c>
      <c r="H2685" s="64" t="str">
        <f t="shared" si="330"/>
        <v/>
      </c>
      <c r="I2685" s="80" t="str">
        <f>IFERROR(VLOOKUP(D2685,Sheet2!A:B,2,0),"")</f>
        <v/>
      </c>
      <c r="J2685" s="64" t="str">
        <f>IFERROR(IF(I2685&lt;&gt;"",VLOOKUP(I2685,Sheet2!B:C,2,0),""),"")</f>
        <v/>
      </c>
      <c r="K2685" s="64" t="str">
        <f>IFERROR( IF(I2685&lt;&gt;"", HLOOKUP(L$2+$A2685,Sheet2!BX:NK,2,0),""),"")</f>
        <v/>
      </c>
      <c r="L2685" t="str">
        <f>IF(OR(HLOOKUP(L$2+$A2685,Sheet2!BX:NK,$B2685,0),HLOOKUP(L$2+$A2685,Sheet2!BX:NK,$B2685,0)&lt;&gt;""),HLOOKUP(L$2+$A2685,Sheet2!BX:NK,$B2685,0),"")</f>
        <v/>
      </c>
      <c r="M2685" t="str">
        <f>IF(OR(HLOOKUP(M$2+$A2685,Sheet2!BY:NL,$B2685,0),HLOOKUP(M$2+$A2685,Sheet2!BY:NL,$B2685,0)&lt;&gt;""),HLOOKUP(M$2+$A2685,Sheet2!BY:NL,$B2685,0),"")</f>
        <v/>
      </c>
      <c r="N2685" t="str">
        <f>IF(OR(HLOOKUP(N$2+$A2685,Sheet2!BZ:NM,$B2685,0),HLOOKUP(N$2+$A2685,Sheet2!BZ:NM,$B2685,0)&lt;&gt;""),HLOOKUP(N$2+$A2685,Sheet2!BZ:NM,$B2685,0),"")</f>
        <v/>
      </c>
      <c r="O2685" t="str">
        <f>IF(OR(HLOOKUP(O$2+$A2685,Sheet2!CA:NN,$B2685,0),HLOOKUP(O$2+$A2685,Sheet2!CA:NN,$B2685,0)&lt;&gt;""),HLOOKUP(O$2+$A2685,Sheet2!CA:NN,$B2685,0),"")</f>
        <v/>
      </c>
      <c r="P2685" t="str">
        <f>IF(OR(HLOOKUP(P$2+$A2685,Sheet2!CB:NO,$B2685,0),HLOOKUP(P$2+$A2685,Sheet2!CB:NO,$B2685,0)&lt;&gt;""),HLOOKUP(P$2+$A2685,Sheet2!CB:NO,$B2685,0),"")</f>
        <v/>
      </c>
      <c r="Q2685" t="str">
        <f>IF(OR(HLOOKUP(Q$2+$A2685,Sheet2!CC:NO,$B2685,0),HLOOKUP(Q$2+$A2685,Sheet2!CC:NO,$B2685,0)&lt;&gt;""),HLOOKUP(Q$2+$A2685,Sheet2!CC:NO,$B2685,0),"")</f>
        <v/>
      </c>
    </row>
    <row r="2686" spans="1:17" x14ac:dyDescent="0.25">
      <c r="A2686" s="64">
        <f t="shared" si="331"/>
        <v>12</v>
      </c>
      <c r="B2686" s="64">
        <f t="shared" si="332"/>
        <v>273</v>
      </c>
      <c r="C2686" s="64">
        <f t="shared" si="333"/>
        <v>3</v>
      </c>
      <c r="D2686" s="64">
        <f t="shared" si="334"/>
        <v>269</v>
      </c>
      <c r="E2686" s="64">
        <f t="shared" si="335"/>
        <v>1341</v>
      </c>
      <c r="F2686" s="64" t="str">
        <f t="shared" si="328"/>
        <v/>
      </c>
      <c r="G2686" s="64" t="str">
        <f t="shared" si="329"/>
        <v/>
      </c>
      <c r="H2686" s="64" t="str">
        <f t="shared" si="330"/>
        <v/>
      </c>
      <c r="I2686" s="80" t="str">
        <f>IFERROR(VLOOKUP(D2686,Sheet2!A:B,2,0),"")</f>
        <v/>
      </c>
      <c r="J2686" s="64" t="str">
        <f>IFERROR(IF(I2686&lt;&gt;"",VLOOKUP(I2686,Sheet2!B:C,2,0),""),"")</f>
        <v/>
      </c>
      <c r="K2686" s="64" t="str">
        <f>IFERROR( IF(I2686&lt;&gt;"", HLOOKUP(L$2+$A2686,Sheet2!BX:NK,2,0),""),"")</f>
        <v/>
      </c>
      <c r="L2686" t="str">
        <f>IF(OR(HLOOKUP(L$2+$A2686,Sheet2!BX:NK,$B2686,0),HLOOKUP(L$2+$A2686,Sheet2!BX:NK,$B2686,0)&lt;&gt;""),HLOOKUP(L$2+$A2686,Sheet2!BX:NK,$B2686,0),"")</f>
        <v/>
      </c>
      <c r="M2686" t="str">
        <f>IF(OR(HLOOKUP(M$2+$A2686,Sheet2!BY:NL,$B2686,0),HLOOKUP(M$2+$A2686,Sheet2!BY:NL,$B2686,0)&lt;&gt;""),HLOOKUP(M$2+$A2686,Sheet2!BY:NL,$B2686,0),"")</f>
        <v/>
      </c>
      <c r="N2686" t="str">
        <f>IF(OR(HLOOKUP(N$2+$A2686,Sheet2!BZ:NM,$B2686,0),HLOOKUP(N$2+$A2686,Sheet2!BZ:NM,$B2686,0)&lt;&gt;""),HLOOKUP(N$2+$A2686,Sheet2!BZ:NM,$B2686,0),"")</f>
        <v/>
      </c>
      <c r="O2686" t="str">
        <f>IF(OR(HLOOKUP(O$2+$A2686,Sheet2!CA:NN,$B2686,0),HLOOKUP(O$2+$A2686,Sheet2!CA:NN,$B2686,0)&lt;&gt;""),HLOOKUP(O$2+$A2686,Sheet2!CA:NN,$B2686,0),"")</f>
        <v/>
      </c>
      <c r="P2686" t="str">
        <f>IF(OR(HLOOKUP(P$2+$A2686,Sheet2!CB:NO,$B2686,0),HLOOKUP(P$2+$A2686,Sheet2!CB:NO,$B2686,0)&lt;&gt;""),HLOOKUP(P$2+$A2686,Sheet2!CB:NO,$B2686,0),"")</f>
        <v/>
      </c>
      <c r="Q2686" t="str">
        <f>IF(OR(HLOOKUP(Q$2+$A2686,Sheet2!CC:NO,$B2686,0),HLOOKUP(Q$2+$A2686,Sheet2!CC:NO,$B2686,0)&lt;&gt;""),HLOOKUP(Q$2+$A2686,Sheet2!CC:NO,$B2686,0),"")</f>
        <v/>
      </c>
    </row>
    <row r="2687" spans="1:17" x14ac:dyDescent="0.25">
      <c r="A2687" s="64">
        <f t="shared" si="331"/>
        <v>18</v>
      </c>
      <c r="B2687" s="64">
        <f t="shared" si="332"/>
        <v>273</v>
      </c>
      <c r="C2687" s="64">
        <f t="shared" si="333"/>
        <v>4</v>
      </c>
      <c r="D2687" s="64">
        <f t="shared" si="334"/>
        <v>269</v>
      </c>
      <c r="E2687" s="64">
        <f t="shared" si="335"/>
        <v>1341</v>
      </c>
      <c r="F2687" s="64" t="str">
        <f t="shared" si="328"/>
        <v/>
      </c>
      <c r="G2687" s="64" t="str">
        <f t="shared" si="329"/>
        <v/>
      </c>
      <c r="H2687" s="64" t="str">
        <f t="shared" si="330"/>
        <v/>
      </c>
      <c r="I2687" s="80" t="str">
        <f>IFERROR(VLOOKUP(D2687,Sheet2!A:B,2,0),"")</f>
        <v/>
      </c>
      <c r="J2687" s="64" t="str">
        <f>IFERROR(IF(I2687&lt;&gt;"",VLOOKUP(I2687,Sheet2!B:C,2,0),""),"")</f>
        <v/>
      </c>
      <c r="K2687" s="64" t="str">
        <f>IFERROR( IF(I2687&lt;&gt;"", HLOOKUP(L$2+$A2687,Sheet2!BX:NK,2,0),""),"")</f>
        <v/>
      </c>
      <c r="L2687" t="str">
        <f>IF(OR(HLOOKUP(L$2+$A2687,Sheet2!BX:NK,$B2687,0),HLOOKUP(L$2+$A2687,Sheet2!BX:NK,$B2687,0)&lt;&gt;""),HLOOKUP(L$2+$A2687,Sheet2!BX:NK,$B2687,0),"")</f>
        <v/>
      </c>
      <c r="M2687" t="str">
        <f>IF(OR(HLOOKUP(M$2+$A2687,Sheet2!BY:NL,$B2687,0),HLOOKUP(M$2+$A2687,Sheet2!BY:NL,$B2687,0)&lt;&gt;""),HLOOKUP(M$2+$A2687,Sheet2!BY:NL,$B2687,0),"")</f>
        <v/>
      </c>
      <c r="N2687" t="str">
        <f>IF(OR(HLOOKUP(N$2+$A2687,Sheet2!BZ:NM,$B2687,0),HLOOKUP(N$2+$A2687,Sheet2!BZ:NM,$B2687,0)&lt;&gt;""),HLOOKUP(N$2+$A2687,Sheet2!BZ:NM,$B2687,0),"")</f>
        <v/>
      </c>
      <c r="O2687" t="str">
        <f>IF(OR(HLOOKUP(O$2+$A2687,Sheet2!CA:NN,$B2687,0),HLOOKUP(O$2+$A2687,Sheet2!CA:NN,$B2687,0)&lt;&gt;""),HLOOKUP(O$2+$A2687,Sheet2!CA:NN,$B2687,0),"")</f>
        <v/>
      </c>
      <c r="P2687" t="str">
        <f>IF(OR(HLOOKUP(P$2+$A2687,Sheet2!CB:NO,$B2687,0),HLOOKUP(P$2+$A2687,Sheet2!CB:NO,$B2687,0)&lt;&gt;""),HLOOKUP(P$2+$A2687,Sheet2!CB:NO,$B2687,0),"")</f>
        <v/>
      </c>
      <c r="Q2687" t="str">
        <f>IF(OR(HLOOKUP(Q$2+$A2687,Sheet2!CC:NO,$B2687,0),HLOOKUP(Q$2+$A2687,Sheet2!CC:NO,$B2687,0)&lt;&gt;""),HLOOKUP(Q$2+$A2687,Sheet2!CC:NO,$B2687,0),"")</f>
        <v/>
      </c>
    </row>
    <row r="2688" spans="1:17" x14ac:dyDescent="0.25">
      <c r="A2688" s="64">
        <f t="shared" si="331"/>
        <v>24</v>
      </c>
      <c r="B2688" s="64">
        <f t="shared" si="332"/>
        <v>273</v>
      </c>
      <c r="C2688" s="64">
        <f t="shared" si="333"/>
        <v>5</v>
      </c>
      <c r="D2688" s="64">
        <f t="shared" si="334"/>
        <v>269</v>
      </c>
      <c r="E2688" s="64">
        <f t="shared" si="335"/>
        <v>1341</v>
      </c>
      <c r="F2688" s="64" t="str">
        <f t="shared" si="328"/>
        <v/>
      </c>
      <c r="G2688" s="64" t="str">
        <f t="shared" si="329"/>
        <v/>
      </c>
      <c r="H2688" s="64" t="str">
        <f t="shared" si="330"/>
        <v/>
      </c>
      <c r="I2688" s="80" t="str">
        <f>IFERROR(VLOOKUP(D2688,Sheet2!A:B,2,0),"")</f>
        <v/>
      </c>
      <c r="J2688" s="64" t="str">
        <f>IFERROR(IF(I2688&lt;&gt;"",VLOOKUP(I2688,Sheet2!B:C,2,0),""),"")</f>
        <v/>
      </c>
      <c r="K2688" s="64" t="str">
        <f>IFERROR( IF(I2688&lt;&gt;"", HLOOKUP(L$2+$A2688,Sheet2!BX:NK,2,0),""),"")</f>
        <v/>
      </c>
      <c r="L2688" t="str">
        <f>IF(OR(HLOOKUP(L$2+$A2688,Sheet2!BX:NK,$B2688,0),HLOOKUP(L$2+$A2688,Sheet2!BX:NK,$B2688,0)&lt;&gt;""),HLOOKUP(L$2+$A2688,Sheet2!BX:NK,$B2688,0),"")</f>
        <v/>
      </c>
      <c r="M2688" t="str">
        <f>IF(OR(HLOOKUP(M$2+$A2688,Sheet2!BY:NL,$B2688,0),HLOOKUP(M$2+$A2688,Sheet2!BY:NL,$B2688,0)&lt;&gt;""),HLOOKUP(M$2+$A2688,Sheet2!BY:NL,$B2688,0),"")</f>
        <v/>
      </c>
      <c r="N2688" t="str">
        <f>IF(OR(HLOOKUP(N$2+$A2688,Sheet2!BZ:NM,$B2688,0),HLOOKUP(N$2+$A2688,Sheet2!BZ:NM,$B2688,0)&lt;&gt;""),HLOOKUP(N$2+$A2688,Sheet2!BZ:NM,$B2688,0),"")</f>
        <v/>
      </c>
      <c r="O2688" t="str">
        <f>IF(OR(HLOOKUP(O$2+$A2688,Sheet2!CA:NN,$B2688,0),HLOOKUP(O$2+$A2688,Sheet2!CA:NN,$B2688,0)&lt;&gt;""),HLOOKUP(O$2+$A2688,Sheet2!CA:NN,$B2688,0),"")</f>
        <v/>
      </c>
      <c r="P2688" t="str">
        <f>IF(OR(HLOOKUP(P$2+$A2688,Sheet2!CB:NO,$B2688,0),HLOOKUP(P$2+$A2688,Sheet2!CB:NO,$B2688,0)&lt;&gt;""),HLOOKUP(P$2+$A2688,Sheet2!CB:NO,$B2688,0),"")</f>
        <v/>
      </c>
      <c r="Q2688" t="str">
        <f>IF(OR(HLOOKUP(Q$2+$A2688,Sheet2!CC:NO,$B2688,0),HLOOKUP(Q$2+$A2688,Sheet2!CC:NO,$B2688,0)&lt;&gt;""),HLOOKUP(Q$2+$A2688,Sheet2!CC:NO,$B2688,0),"")</f>
        <v/>
      </c>
    </row>
    <row r="2689" spans="1:17" x14ac:dyDescent="0.25">
      <c r="A2689" s="64">
        <f t="shared" si="331"/>
        <v>30</v>
      </c>
      <c r="B2689" s="64">
        <f t="shared" si="332"/>
        <v>273</v>
      </c>
      <c r="C2689" s="64">
        <f t="shared" si="333"/>
        <v>6</v>
      </c>
      <c r="D2689" s="64">
        <f t="shared" si="334"/>
        <v>269</v>
      </c>
      <c r="E2689" s="64">
        <f t="shared" si="335"/>
        <v>1341</v>
      </c>
      <c r="F2689" s="64" t="str">
        <f t="shared" si="328"/>
        <v/>
      </c>
      <c r="G2689" s="64" t="str">
        <f t="shared" si="329"/>
        <v/>
      </c>
      <c r="H2689" s="64" t="str">
        <f t="shared" si="330"/>
        <v/>
      </c>
      <c r="I2689" s="80" t="str">
        <f>IFERROR(VLOOKUP(D2689,Sheet2!A:B,2,0),"")</f>
        <v/>
      </c>
      <c r="J2689" s="64" t="str">
        <f>IFERROR(IF(I2689&lt;&gt;"",VLOOKUP(I2689,Sheet2!B:C,2,0),""),"")</f>
        <v/>
      </c>
      <c r="K2689" s="64" t="str">
        <f>IFERROR( IF(I2689&lt;&gt;"", HLOOKUP(L$2+$A2689,Sheet2!BX:NK,2,0),""),"")</f>
        <v/>
      </c>
      <c r="L2689" t="str">
        <f>IF(OR(HLOOKUP(L$2+$A2689,Sheet2!BX:NK,$B2689,0),HLOOKUP(L$2+$A2689,Sheet2!BX:NK,$B2689,0)&lt;&gt;""),HLOOKUP(L$2+$A2689,Sheet2!BX:NK,$B2689,0),"")</f>
        <v/>
      </c>
      <c r="M2689" t="str">
        <f>IF(OR(HLOOKUP(M$2+$A2689,Sheet2!BY:NL,$B2689,0),HLOOKUP(M$2+$A2689,Sheet2!BY:NL,$B2689,0)&lt;&gt;""),HLOOKUP(M$2+$A2689,Sheet2!BY:NL,$B2689,0),"")</f>
        <v/>
      </c>
      <c r="N2689" t="str">
        <f>IF(OR(HLOOKUP(N$2+$A2689,Sheet2!BZ:NM,$B2689,0),HLOOKUP(N$2+$A2689,Sheet2!BZ:NM,$B2689,0)&lt;&gt;""),HLOOKUP(N$2+$A2689,Sheet2!BZ:NM,$B2689,0),"")</f>
        <v/>
      </c>
      <c r="O2689" t="str">
        <f>IF(OR(HLOOKUP(O$2+$A2689,Sheet2!CA:NN,$B2689,0),HLOOKUP(O$2+$A2689,Sheet2!CA:NN,$B2689,0)&lt;&gt;""),HLOOKUP(O$2+$A2689,Sheet2!CA:NN,$B2689,0),"")</f>
        <v/>
      </c>
      <c r="P2689" t="str">
        <f>IF(OR(HLOOKUP(P$2+$A2689,Sheet2!CB:NO,$B2689,0),HLOOKUP(P$2+$A2689,Sheet2!CB:NO,$B2689,0)&lt;&gt;""),HLOOKUP(P$2+$A2689,Sheet2!CB:NO,$B2689,0),"")</f>
        <v/>
      </c>
      <c r="Q2689" t="str">
        <f>IF(OR(HLOOKUP(Q$2+$A2689,Sheet2!CC:NO,$B2689,0),HLOOKUP(Q$2+$A2689,Sheet2!CC:NO,$B2689,0)&lt;&gt;""),HLOOKUP(Q$2+$A2689,Sheet2!CC:NO,$B2689,0),"")</f>
        <v/>
      </c>
    </row>
    <row r="2690" spans="1:17" x14ac:dyDescent="0.25">
      <c r="A2690" s="64">
        <f t="shared" si="331"/>
        <v>36</v>
      </c>
      <c r="B2690" s="64">
        <f t="shared" si="332"/>
        <v>273</v>
      </c>
      <c r="C2690" s="64">
        <f t="shared" si="333"/>
        <v>7</v>
      </c>
      <c r="D2690" s="64">
        <f t="shared" si="334"/>
        <v>269</v>
      </c>
      <c r="E2690" s="64">
        <f t="shared" si="335"/>
        <v>1341</v>
      </c>
      <c r="F2690" s="64" t="str">
        <f t="shared" si="328"/>
        <v/>
      </c>
      <c r="G2690" s="64" t="str">
        <f t="shared" si="329"/>
        <v/>
      </c>
      <c r="H2690" s="64" t="str">
        <f t="shared" si="330"/>
        <v/>
      </c>
      <c r="I2690" s="80" t="str">
        <f>IFERROR(VLOOKUP(D2690,Sheet2!A:B,2,0),"")</f>
        <v/>
      </c>
      <c r="J2690" s="64" t="str">
        <f>IFERROR(IF(I2690&lt;&gt;"",VLOOKUP(I2690,Sheet2!B:C,2,0),""),"")</f>
        <v/>
      </c>
      <c r="K2690" s="64" t="str">
        <f>IFERROR( IF(I2690&lt;&gt;"", HLOOKUP(L$2+$A2690,Sheet2!BX:NK,2,0),""),"")</f>
        <v/>
      </c>
      <c r="L2690" t="str">
        <f>IF(OR(HLOOKUP(L$2+$A2690,Sheet2!BX:NK,$B2690,0),HLOOKUP(L$2+$A2690,Sheet2!BX:NK,$B2690,0)&lt;&gt;""),HLOOKUP(L$2+$A2690,Sheet2!BX:NK,$B2690,0),"")</f>
        <v/>
      </c>
      <c r="M2690" t="str">
        <f>IF(OR(HLOOKUP(M$2+$A2690,Sheet2!BY:NL,$B2690,0),HLOOKUP(M$2+$A2690,Sheet2!BY:NL,$B2690,0)&lt;&gt;""),HLOOKUP(M$2+$A2690,Sheet2!BY:NL,$B2690,0),"")</f>
        <v/>
      </c>
      <c r="N2690" t="str">
        <f>IF(OR(HLOOKUP(N$2+$A2690,Sheet2!BZ:NM,$B2690,0),HLOOKUP(N$2+$A2690,Sheet2!BZ:NM,$B2690,0)&lt;&gt;""),HLOOKUP(N$2+$A2690,Sheet2!BZ:NM,$B2690,0),"")</f>
        <v/>
      </c>
      <c r="O2690" t="str">
        <f>IF(OR(HLOOKUP(O$2+$A2690,Sheet2!CA:NN,$B2690,0),HLOOKUP(O$2+$A2690,Sheet2!CA:NN,$B2690,0)&lt;&gt;""),HLOOKUP(O$2+$A2690,Sheet2!CA:NN,$B2690,0),"")</f>
        <v/>
      </c>
      <c r="P2690" t="str">
        <f>IF(OR(HLOOKUP(P$2+$A2690,Sheet2!CB:NO,$B2690,0),HLOOKUP(P$2+$A2690,Sheet2!CB:NO,$B2690,0)&lt;&gt;""),HLOOKUP(P$2+$A2690,Sheet2!CB:NO,$B2690,0),"")</f>
        <v/>
      </c>
      <c r="Q2690" t="str">
        <f>IF(OR(HLOOKUP(Q$2+$A2690,Sheet2!CC:NO,$B2690,0),HLOOKUP(Q$2+$A2690,Sheet2!CC:NO,$B2690,0)&lt;&gt;""),HLOOKUP(Q$2+$A2690,Sheet2!CC:NO,$B2690,0),"")</f>
        <v/>
      </c>
    </row>
    <row r="2691" spans="1:17" x14ac:dyDescent="0.25">
      <c r="A2691" s="64">
        <f t="shared" si="331"/>
        <v>42</v>
      </c>
      <c r="B2691" s="64">
        <f t="shared" si="332"/>
        <v>273</v>
      </c>
      <c r="C2691" s="64">
        <f t="shared" si="333"/>
        <v>8</v>
      </c>
      <c r="D2691" s="64">
        <f t="shared" si="334"/>
        <v>269</v>
      </c>
      <c r="E2691" s="64">
        <f t="shared" si="335"/>
        <v>1341</v>
      </c>
      <c r="F2691" s="64" t="str">
        <f t="shared" si="328"/>
        <v/>
      </c>
      <c r="G2691" s="64" t="str">
        <f t="shared" si="329"/>
        <v/>
      </c>
      <c r="H2691" s="64" t="str">
        <f t="shared" si="330"/>
        <v/>
      </c>
      <c r="I2691" s="80" t="str">
        <f>IFERROR(VLOOKUP(D2691,Sheet2!A:B,2,0),"")</f>
        <v/>
      </c>
      <c r="J2691" s="64" t="str">
        <f>IFERROR(IF(I2691&lt;&gt;"",VLOOKUP(I2691,Sheet2!B:C,2,0),""),"")</f>
        <v/>
      </c>
      <c r="K2691" s="64" t="str">
        <f>IFERROR( IF(I2691&lt;&gt;"", HLOOKUP(L$2+$A2691,Sheet2!BX:NK,2,0),""),"")</f>
        <v/>
      </c>
      <c r="L2691" t="str">
        <f>IF(OR(HLOOKUP(L$2+$A2691,Sheet2!BX:NK,$B2691,0),HLOOKUP(L$2+$A2691,Sheet2!BX:NK,$B2691,0)&lt;&gt;""),HLOOKUP(L$2+$A2691,Sheet2!BX:NK,$B2691,0),"")</f>
        <v/>
      </c>
      <c r="M2691" t="str">
        <f>IF(OR(HLOOKUP(M$2+$A2691,Sheet2!BY:NL,$B2691,0),HLOOKUP(M$2+$A2691,Sheet2!BY:NL,$B2691,0)&lt;&gt;""),HLOOKUP(M$2+$A2691,Sheet2!BY:NL,$B2691,0),"")</f>
        <v/>
      </c>
      <c r="N2691" t="str">
        <f>IF(OR(HLOOKUP(N$2+$A2691,Sheet2!BZ:NM,$B2691,0),HLOOKUP(N$2+$A2691,Sheet2!BZ:NM,$B2691,0)&lt;&gt;""),HLOOKUP(N$2+$A2691,Sheet2!BZ:NM,$B2691,0),"")</f>
        <v/>
      </c>
      <c r="O2691" t="str">
        <f>IF(OR(HLOOKUP(O$2+$A2691,Sheet2!CA:NN,$B2691,0),HLOOKUP(O$2+$A2691,Sheet2!CA:NN,$B2691,0)&lt;&gt;""),HLOOKUP(O$2+$A2691,Sheet2!CA:NN,$B2691,0),"")</f>
        <v/>
      </c>
      <c r="P2691" t="str">
        <f>IF(OR(HLOOKUP(P$2+$A2691,Sheet2!CB:NO,$B2691,0),HLOOKUP(P$2+$A2691,Sheet2!CB:NO,$B2691,0)&lt;&gt;""),HLOOKUP(P$2+$A2691,Sheet2!CB:NO,$B2691,0),"")</f>
        <v/>
      </c>
      <c r="Q2691" t="str">
        <f>IF(OR(HLOOKUP(Q$2+$A2691,Sheet2!CC:NO,$B2691,0),HLOOKUP(Q$2+$A2691,Sheet2!CC:NO,$B2691,0)&lt;&gt;""),HLOOKUP(Q$2+$A2691,Sheet2!CC:NO,$B2691,0),"")</f>
        <v/>
      </c>
    </row>
    <row r="2692" spans="1:17" x14ac:dyDescent="0.25">
      <c r="A2692" s="64">
        <f t="shared" si="331"/>
        <v>48</v>
      </c>
      <c r="B2692" s="64">
        <f t="shared" si="332"/>
        <v>273</v>
      </c>
      <c r="C2692" s="64">
        <f t="shared" si="333"/>
        <v>9</v>
      </c>
      <c r="D2692" s="64">
        <f t="shared" si="334"/>
        <v>269</v>
      </c>
      <c r="E2692" s="64">
        <f t="shared" si="335"/>
        <v>1341</v>
      </c>
      <c r="F2692" s="64" t="str">
        <f t="shared" si="328"/>
        <v/>
      </c>
      <c r="G2692" s="64" t="str">
        <f t="shared" si="329"/>
        <v/>
      </c>
      <c r="H2692" s="64" t="str">
        <f t="shared" si="330"/>
        <v/>
      </c>
      <c r="I2692" s="80" t="str">
        <f>IFERROR(VLOOKUP(D2692,Sheet2!A:B,2,0),"")</f>
        <v/>
      </c>
      <c r="J2692" s="64" t="str">
        <f>IFERROR(IF(I2692&lt;&gt;"",VLOOKUP(I2692,Sheet2!B:C,2,0),""),"")</f>
        <v/>
      </c>
      <c r="K2692" s="64" t="str">
        <f>IFERROR( IF(I2692&lt;&gt;"", HLOOKUP(L$2+$A2692,Sheet2!BX:NK,2,0),""),"")</f>
        <v/>
      </c>
      <c r="L2692" t="str">
        <f>IF(OR(HLOOKUP(L$2+$A2692,Sheet2!BX:NK,$B2692,0),HLOOKUP(L$2+$A2692,Sheet2!BX:NK,$B2692,0)&lt;&gt;""),HLOOKUP(L$2+$A2692,Sheet2!BX:NK,$B2692,0),"")</f>
        <v/>
      </c>
      <c r="M2692" t="str">
        <f>IF(OR(HLOOKUP(M$2+$A2692,Sheet2!BY:NL,$B2692,0),HLOOKUP(M$2+$A2692,Sheet2!BY:NL,$B2692,0)&lt;&gt;""),HLOOKUP(M$2+$A2692,Sheet2!BY:NL,$B2692,0),"")</f>
        <v/>
      </c>
      <c r="N2692" t="str">
        <f>IF(OR(HLOOKUP(N$2+$A2692,Sheet2!BZ:NM,$B2692,0),HLOOKUP(N$2+$A2692,Sheet2!BZ:NM,$B2692,0)&lt;&gt;""),HLOOKUP(N$2+$A2692,Sheet2!BZ:NM,$B2692,0),"")</f>
        <v/>
      </c>
      <c r="O2692" t="str">
        <f>IF(OR(HLOOKUP(O$2+$A2692,Sheet2!CA:NN,$B2692,0),HLOOKUP(O$2+$A2692,Sheet2!CA:NN,$B2692,0)&lt;&gt;""),HLOOKUP(O$2+$A2692,Sheet2!CA:NN,$B2692,0),"")</f>
        <v/>
      </c>
      <c r="P2692" t="str">
        <f>IF(OR(HLOOKUP(P$2+$A2692,Sheet2!CB:NO,$B2692,0),HLOOKUP(P$2+$A2692,Sheet2!CB:NO,$B2692,0)&lt;&gt;""),HLOOKUP(P$2+$A2692,Sheet2!CB:NO,$B2692,0),"")</f>
        <v/>
      </c>
      <c r="Q2692" t="str">
        <f>IF(OR(HLOOKUP(Q$2+$A2692,Sheet2!CC:NO,$B2692,0),HLOOKUP(Q$2+$A2692,Sheet2!CC:NO,$B2692,0)&lt;&gt;""),HLOOKUP(Q$2+$A2692,Sheet2!CC:NO,$B2692,0),"")</f>
        <v/>
      </c>
    </row>
    <row r="2693" spans="1:17" x14ac:dyDescent="0.25">
      <c r="A2693" s="64">
        <f t="shared" si="331"/>
        <v>54</v>
      </c>
      <c r="B2693" s="64">
        <f t="shared" si="332"/>
        <v>273</v>
      </c>
      <c r="C2693" s="64">
        <f t="shared" si="333"/>
        <v>10</v>
      </c>
      <c r="D2693" s="64">
        <f t="shared" si="334"/>
        <v>269</v>
      </c>
      <c r="E2693" s="64">
        <f t="shared" si="335"/>
        <v>1341</v>
      </c>
      <c r="F2693" s="64" t="str">
        <f t="shared" ref="F2693:F2756" si="336">IFERROR(IF(I2693&lt;&gt;"",IF(LEFT(K2693,2)="1-",1,2),""),"")</f>
        <v/>
      </c>
      <c r="G2693" s="64" t="str">
        <f t="shared" ref="G2693:G2756" si="337">IFERROR(IF(I2693&lt;&gt;"",MONTH( RIGHT(K2693,LEN(K2693)-FIND("-",K2693))),""),"")</f>
        <v/>
      </c>
      <c r="H2693" s="64" t="str">
        <f t="shared" ref="H2693:H2756" si="338">IFERROR(IF(I2693&lt;&gt;"",YEAR( RIGHT(K2693,LEN(K2693)-FIND("-",K2693))),""),"")</f>
        <v/>
      </c>
      <c r="I2693" s="80" t="str">
        <f>IFERROR(VLOOKUP(D2693,Sheet2!A:B,2,0),"")</f>
        <v/>
      </c>
      <c r="J2693" s="64" t="str">
        <f>IFERROR(IF(I2693&lt;&gt;"",VLOOKUP(I2693,Sheet2!B:C,2,0),""),"")</f>
        <v/>
      </c>
      <c r="K2693" s="64" t="str">
        <f>IFERROR( IF(I2693&lt;&gt;"", HLOOKUP(L$2+$A2693,Sheet2!BX:NK,2,0),""),"")</f>
        <v/>
      </c>
      <c r="L2693" t="str">
        <f>IF(OR(HLOOKUP(L$2+$A2693,Sheet2!BX:NK,$B2693,0),HLOOKUP(L$2+$A2693,Sheet2!BX:NK,$B2693,0)&lt;&gt;""),HLOOKUP(L$2+$A2693,Sheet2!BX:NK,$B2693,0),"")</f>
        <v/>
      </c>
      <c r="M2693" t="str">
        <f>IF(OR(HLOOKUP(M$2+$A2693,Sheet2!BY:NL,$B2693,0),HLOOKUP(M$2+$A2693,Sheet2!BY:NL,$B2693,0)&lt;&gt;""),HLOOKUP(M$2+$A2693,Sheet2!BY:NL,$B2693,0),"")</f>
        <v/>
      </c>
      <c r="N2693" t="str">
        <f>IF(OR(HLOOKUP(N$2+$A2693,Sheet2!BZ:NM,$B2693,0),HLOOKUP(N$2+$A2693,Sheet2!BZ:NM,$B2693,0)&lt;&gt;""),HLOOKUP(N$2+$A2693,Sheet2!BZ:NM,$B2693,0),"")</f>
        <v/>
      </c>
      <c r="O2693" t="str">
        <f>IF(OR(HLOOKUP(O$2+$A2693,Sheet2!CA:NN,$B2693,0),HLOOKUP(O$2+$A2693,Sheet2!CA:NN,$B2693,0)&lt;&gt;""),HLOOKUP(O$2+$A2693,Sheet2!CA:NN,$B2693,0),"")</f>
        <v/>
      </c>
      <c r="P2693" t="str">
        <f>IF(OR(HLOOKUP(P$2+$A2693,Sheet2!CB:NO,$B2693,0),HLOOKUP(P$2+$A2693,Sheet2!CB:NO,$B2693,0)&lt;&gt;""),HLOOKUP(P$2+$A2693,Sheet2!CB:NO,$B2693,0),"")</f>
        <v/>
      </c>
      <c r="Q2693" t="str">
        <f>IF(OR(HLOOKUP(Q$2+$A2693,Sheet2!CC:NO,$B2693,0),HLOOKUP(Q$2+$A2693,Sheet2!CC:NO,$B2693,0)&lt;&gt;""),HLOOKUP(Q$2+$A2693,Sheet2!CC:NO,$B2693,0),"")</f>
        <v/>
      </c>
    </row>
    <row r="2694" spans="1:17" x14ac:dyDescent="0.25">
      <c r="A2694" s="64">
        <f t="shared" ref="A2694:A2757" si="339">IF(C2694&lt;&gt;1,A2693+6,0)</f>
        <v>0</v>
      </c>
      <c r="B2694" s="64">
        <f t="shared" ref="B2694:B2757" si="340">IF(C2694&lt;&gt;1,B2693,B2693+1)</f>
        <v>274</v>
      </c>
      <c r="C2694" s="64">
        <f t="shared" ref="C2694:C2757" si="341">IF($C$3-C2693=0,1,C2693+1)</f>
        <v>1</v>
      </c>
      <c r="D2694" s="64">
        <f t="shared" ref="D2694:D2757" si="342">IF(C2694=1,D2693+1,D2693)</f>
        <v>270</v>
      </c>
      <c r="E2694" s="64">
        <f t="shared" ref="E2694:E2757" si="343">IF(D2694&lt;&gt;D2693,E2693+5,E2693)</f>
        <v>1346</v>
      </c>
      <c r="F2694" s="64" t="str">
        <f t="shared" si="336"/>
        <v/>
      </c>
      <c r="G2694" s="64" t="str">
        <f t="shared" si="337"/>
        <v/>
      </c>
      <c r="H2694" s="64" t="str">
        <f t="shared" si="338"/>
        <v/>
      </c>
      <c r="I2694" s="80" t="str">
        <f>IFERROR(VLOOKUP(D2694,Sheet2!A:B,2,0),"")</f>
        <v/>
      </c>
      <c r="J2694" s="64" t="str">
        <f>IFERROR(IF(I2694&lt;&gt;"",VLOOKUP(I2694,Sheet2!B:C,2,0),""),"")</f>
        <v/>
      </c>
      <c r="K2694" s="64" t="str">
        <f>IFERROR( IF(I2694&lt;&gt;"", HLOOKUP(L$2+$A2694,Sheet2!BX:NK,2,0),""),"")</f>
        <v/>
      </c>
      <c r="L2694" t="str">
        <f>IF(OR(HLOOKUP(L$2+$A2694,Sheet2!BX:NK,$B2694,0),HLOOKUP(L$2+$A2694,Sheet2!BX:NK,$B2694,0)&lt;&gt;""),HLOOKUP(L$2+$A2694,Sheet2!BX:NK,$B2694,0),"")</f>
        <v/>
      </c>
      <c r="M2694" t="str">
        <f>IF(OR(HLOOKUP(M$2+$A2694,Sheet2!BY:NL,$B2694,0),HLOOKUP(M$2+$A2694,Sheet2!BY:NL,$B2694,0)&lt;&gt;""),HLOOKUP(M$2+$A2694,Sheet2!BY:NL,$B2694,0),"")</f>
        <v/>
      </c>
      <c r="N2694" t="str">
        <f>IF(OR(HLOOKUP(N$2+$A2694,Sheet2!BZ:NM,$B2694,0),HLOOKUP(N$2+$A2694,Sheet2!BZ:NM,$B2694,0)&lt;&gt;""),HLOOKUP(N$2+$A2694,Sheet2!BZ:NM,$B2694,0),"")</f>
        <v/>
      </c>
      <c r="O2694" t="str">
        <f>IF(OR(HLOOKUP(O$2+$A2694,Sheet2!CA:NN,$B2694,0),HLOOKUP(O$2+$A2694,Sheet2!CA:NN,$B2694,0)&lt;&gt;""),HLOOKUP(O$2+$A2694,Sheet2!CA:NN,$B2694,0),"")</f>
        <v/>
      </c>
      <c r="P2694" t="str">
        <f>IF(OR(HLOOKUP(P$2+$A2694,Sheet2!CB:NO,$B2694,0),HLOOKUP(P$2+$A2694,Sheet2!CB:NO,$B2694,0)&lt;&gt;""),HLOOKUP(P$2+$A2694,Sheet2!CB:NO,$B2694,0),"")</f>
        <v/>
      </c>
      <c r="Q2694" t="str">
        <f>IF(OR(HLOOKUP(Q$2+$A2694,Sheet2!CC:NO,$B2694,0),HLOOKUP(Q$2+$A2694,Sheet2!CC:NO,$B2694,0)&lt;&gt;""),HLOOKUP(Q$2+$A2694,Sheet2!CC:NO,$B2694,0),"")</f>
        <v/>
      </c>
    </row>
    <row r="2695" spans="1:17" x14ac:dyDescent="0.25">
      <c r="A2695" s="64">
        <f t="shared" si="339"/>
        <v>6</v>
      </c>
      <c r="B2695" s="64">
        <f t="shared" si="340"/>
        <v>274</v>
      </c>
      <c r="C2695" s="64">
        <f t="shared" si="341"/>
        <v>2</v>
      </c>
      <c r="D2695" s="64">
        <f t="shared" si="342"/>
        <v>270</v>
      </c>
      <c r="E2695" s="64">
        <f t="shared" si="343"/>
        <v>1346</v>
      </c>
      <c r="F2695" s="64" t="str">
        <f t="shared" si="336"/>
        <v/>
      </c>
      <c r="G2695" s="64" t="str">
        <f t="shared" si="337"/>
        <v/>
      </c>
      <c r="H2695" s="64" t="str">
        <f t="shared" si="338"/>
        <v/>
      </c>
      <c r="I2695" s="80" t="str">
        <f>IFERROR(VLOOKUP(D2695,Sheet2!A:B,2,0),"")</f>
        <v/>
      </c>
      <c r="J2695" s="64" t="str">
        <f>IFERROR(IF(I2695&lt;&gt;"",VLOOKUP(I2695,Sheet2!B:C,2,0),""),"")</f>
        <v/>
      </c>
      <c r="K2695" s="64" t="str">
        <f>IFERROR( IF(I2695&lt;&gt;"", HLOOKUP(L$2+$A2695,Sheet2!BX:NK,2,0),""),"")</f>
        <v/>
      </c>
      <c r="L2695" t="str">
        <f>IF(OR(HLOOKUP(L$2+$A2695,Sheet2!BX:NK,$B2695,0),HLOOKUP(L$2+$A2695,Sheet2!BX:NK,$B2695,0)&lt;&gt;""),HLOOKUP(L$2+$A2695,Sheet2!BX:NK,$B2695,0),"")</f>
        <v/>
      </c>
      <c r="M2695" t="str">
        <f>IF(OR(HLOOKUP(M$2+$A2695,Sheet2!BY:NL,$B2695,0),HLOOKUP(M$2+$A2695,Sheet2!BY:NL,$B2695,0)&lt;&gt;""),HLOOKUP(M$2+$A2695,Sheet2!BY:NL,$B2695,0),"")</f>
        <v/>
      </c>
      <c r="N2695" t="str">
        <f>IF(OR(HLOOKUP(N$2+$A2695,Sheet2!BZ:NM,$B2695,0),HLOOKUP(N$2+$A2695,Sheet2!BZ:NM,$B2695,0)&lt;&gt;""),HLOOKUP(N$2+$A2695,Sheet2!BZ:NM,$B2695,0),"")</f>
        <v/>
      </c>
      <c r="O2695" t="str">
        <f>IF(OR(HLOOKUP(O$2+$A2695,Sheet2!CA:NN,$B2695,0),HLOOKUP(O$2+$A2695,Sheet2!CA:NN,$B2695,0)&lt;&gt;""),HLOOKUP(O$2+$A2695,Sheet2!CA:NN,$B2695,0),"")</f>
        <v/>
      </c>
      <c r="P2695" t="str">
        <f>IF(OR(HLOOKUP(P$2+$A2695,Sheet2!CB:NO,$B2695,0),HLOOKUP(P$2+$A2695,Sheet2!CB:NO,$B2695,0)&lt;&gt;""),HLOOKUP(P$2+$A2695,Sheet2!CB:NO,$B2695,0),"")</f>
        <v/>
      </c>
      <c r="Q2695" t="str">
        <f>IF(OR(HLOOKUP(Q$2+$A2695,Sheet2!CC:NO,$B2695,0),HLOOKUP(Q$2+$A2695,Sheet2!CC:NO,$B2695,0)&lt;&gt;""),HLOOKUP(Q$2+$A2695,Sheet2!CC:NO,$B2695,0),"")</f>
        <v/>
      </c>
    </row>
    <row r="2696" spans="1:17" x14ac:dyDescent="0.25">
      <c r="A2696" s="64">
        <f t="shared" si="339"/>
        <v>12</v>
      </c>
      <c r="B2696" s="64">
        <f t="shared" si="340"/>
        <v>274</v>
      </c>
      <c r="C2696" s="64">
        <f t="shared" si="341"/>
        <v>3</v>
      </c>
      <c r="D2696" s="64">
        <f t="shared" si="342"/>
        <v>270</v>
      </c>
      <c r="E2696" s="64">
        <f t="shared" si="343"/>
        <v>1346</v>
      </c>
      <c r="F2696" s="64" t="str">
        <f t="shared" si="336"/>
        <v/>
      </c>
      <c r="G2696" s="64" t="str">
        <f t="shared" si="337"/>
        <v/>
      </c>
      <c r="H2696" s="64" t="str">
        <f t="shared" si="338"/>
        <v/>
      </c>
      <c r="I2696" s="80" t="str">
        <f>IFERROR(VLOOKUP(D2696,Sheet2!A:B,2,0),"")</f>
        <v/>
      </c>
      <c r="J2696" s="64" t="str">
        <f>IFERROR(IF(I2696&lt;&gt;"",VLOOKUP(I2696,Sheet2!B:C,2,0),""),"")</f>
        <v/>
      </c>
      <c r="K2696" s="64" t="str">
        <f>IFERROR( IF(I2696&lt;&gt;"", HLOOKUP(L$2+$A2696,Sheet2!BX:NK,2,0),""),"")</f>
        <v/>
      </c>
      <c r="L2696" t="str">
        <f>IF(OR(HLOOKUP(L$2+$A2696,Sheet2!BX:NK,$B2696,0),HLOOKUP(L$2+$A2696,Sheet2!BX:NK,$B2696,0)&lt;&gt;""),HLOOKUP(L$2+$A2696,Sheet2!BX:NK,$B2696,0),"")</f>
        <v/>
      </c>
      <c r="M2696" t="str">
        <f>IF(OR(HLOOKUP(M$2+$A2696,Sheet2!BY:NL,$B2696,0),HLOOKUP(M$2+$A2696,Sheet2!BY:NL,$B2696,0)&lt;&gt;""),HLOOKUP(M$2+$A2696,Sheet2!BY:NL,$B2696,0),"")</f>
        <v/>
      </c>
      <c r="N2696" t="str">
        <f>IF(OR(HLOOKUP(N$2+$A2696,Sheet2!BZ:NM,$B2696,0),HLOOKUP(N$2+$A2696,Sheet2!BZ:NM,$B2696,0)&lt;&gt;""),HLOOKUP(N$2+$A2696,Sheet2!BZ:NM,$B2696,0),"")</f>
        <v/>
      </c>
      <c r="O2696" t="str">
        <f>IF(OR(HLOOKUP(O$2+$A2696,Sheet2!CA:NN,$B2696,0),HLOOKUP(O$2+$A2696,Sheet2!CA:NN,$B2696,0)&lt;&gt;""),HLOOKUP(O$2+$A2696,Sheet2!CA:NN,$B2696,0),"")</f>
        <v/>
      </c>
      <c r="P2696" t="str">
        <f>IF(OR(HLOOKUP(P$2+$A2696,Sheet2!CB:NO,$B2696,0),HLOOKUP(P$2+$A2696,Sheet2!CB:NO,$B2696,0)&lt;&gt;""),HLOOKUP(P$2+$A2696,Sheet2!CB:NO,$B2696,0),"")</f>
        <v/>
      </c>
      <c r="Q2696" t="str">
        <f>IF(OR(HLOOKUP(Q$2+$A2696,Sheet2!CC:NO,$B2696,0),HLOOKUP(Q$2+$A2696,Sheet2!CC:NO,$B2696,0)&lt;&gt;""),HLOOKUP(Q$2+$A2696,Sheet2!CC:NO,$B2696,0),"")</f>
        <v/>
      </c>
    </row>
    <row r="2697" spans="1:17" x14ac:dyDescent="0.25">
      <c r="A2697" s="64">
        <f t="shared" si="339"/>
        <v>18</v>
      </c>
      <c r="B2697" s="64">
        <f t="shared" si="340"/>
        <v>274</v>
      </c>
      <c r="C2697" s="64">
        <f t="shared" si="341"/>
        <v>4</v>
      </c>
      <c r="D2697" s="64">
        <f t="shared" si="342"/>
        <v>270</v>
      </c>
      <c r="E2697" s="64">
        <f t="shared" si="343"/>
        <v>1346</v>
      </c>
      <c r="F2697" s="64" t="str">
        <f t="shared" si="336"/>
        <v/>
      </c>
      <c r="G2697" s="64" t="str">
        <f t="shared" si="337"/>
        <v/>
      </c>
      <c r="H2697" s="64" t="str">
        <f t="shared" si="338"/>
        <v/>
      </c>
      <c r="I2697" s="80" t="str">
        <f>IFERROR(VLOOKUP(D2697,Sheet2!A:B,2,0),"")</f>
        <v/>
      </c>
      <c r="J2697" s="64" t="str">
        <f>IFERROR(IF(I2697&lt;&gt;"",VLOOKUP(I2697,Sheet2!B:C,2,0),""),"")</f>
        <v/>
      </c>
      <c r="K2697" s="64" t="str">
        <f>IFERROR( IF(I2697&lt;&gt;"", HLOOKUP(L$2+$A2697,Sheet2!BX:NK,2,0),""),"")</f>
        <v/>
      </c>
      <c r="L2697" t="str">
        <f>IF(OR(HLOOKUP(L$2+$A2697,Sheet2!BX:NK,$B2697,0),HLOOKUP(L$2+$A2697,Sheet2!BX:NK,$B2697,0)&lt;&gt;""),HLOOKUP(L$2+$A2697,Sheet2!BX:NK,$B2697,0),"")</f>
        <v/>
      </c>
      <c r="M2697" t="str">
        <f>IF(OR(HLOOKUP(M$2+$A2697,Sheet2!BY:NL,$B2697,0),HLOOKUP(M$2+$A2697,Sheet2!BY:NL,$B2697,0)&lt;&gt;""),HLOOKUP(M$2+$A2697,Sheet2!BY:NL,$B2697,0),"")</f>
        <v/>
      </c>
      <c r="N2697" t="str">
        <f>IF(OR(HLOOKUP(N$2+$A2697,Sheet2!BZ:NM,$B2697,0),HLOOKUP(N$2+$A2697,Sheet2!BZ:NM,$B2697,0)&lt;&gt;""),HLOOKUP(N$2+$A2697,Sheet2!BZ:NM,$B2697,0),"")</f>
        <v/>
      </c>
      <c r="O2697" t="str">
        <f>IF(OR(HLOOKUP(O$2+$A2697,Sheet2!CA:NN,$B2697,0),HLOOKUP(O$2+$A2697,Sheet2!CA:NN,$B2697,0)&lt;&gt;""),HLOOKUP(O$2+$A2697,Sheet2!CA:NN,$B2697,0),"")</f>
        <v/>
      </c>
      <c r="P2697" t="str">
        <f>IF(OR(HLOOKUP(P$2+$A2697,Sheet2!CB:NO,$B2697,0),HLOOKUP(P$2+$A2697,Sheet2!CB:NO,$B2697,0)&lt;&gt;""),HLOOKUP(P$2+$A2697,Sheet2!CB:NO,$B2697,0),"")</f>
        <v/>
      </c>
      <c r="Q2697" t="str">
        <f>IF(OR(HLOOKUP(Q$2+$A2697,Sheet2!CC:NO,$B2697,0),HLOOKUP(Q$2+$A2697,Sheet2!CC:NO,$B2697,0)&lt;&gt;""),HLOOKUP(Q$2+$A2697,Sheet2!CC:NO,$B2697,0),"")</f>
        <v/>
      </c>
    </row>
    <row r="2698" spans="1:17" x14ac:dyDescent="0.25">
      <c r="A2698" s="64">
        <f t="shared" si="339"/>
        <v>24</v>
      </c>
      <c r="B2698" s="64">
        <f t="shared" si="340"/>
        <v>274</v>
      </c>
      <c r="C2698" s="64">
        <f t="shared" si="341"/>
        <v>5</v>
      </c>
      <c r="D2698" s="64">
        <f t="shared" si="342"/>
        <v>270</v>
      </c>
      <c r="E2698" s="64">
        <f t="shared" si="343"/>
        <v>1346</v>
      </c>
      <c r="F2698" s="64" t="str">
        <f t="shared" si="336"/>
        <v/>
      </c>
      <c r="G2698" s="64" t="str">
        <f t="shared" si="337"/>
        <v/>
      </c>
      <c r="H2698" s="64" t="str">
        <f t="shared" si="338"/>
        <v/>
      </c>
      <c r="I2698" s="80" t="str">
        <f>IFERROR(VLOOKUP(D2698,Sheet2!A:B,2,0),"")</f>
        <v/>
      </c>
      <c r="J2698" s="64" t="str">
        <f>IFERROR(IF(I2698&lt;&gt;"",VLOOKUP(I2698,Sheet2!B:C,2,0),""),"")</f>
        <v/>
      </c>
      <c r="K2698" s="64" t="str">
        <f>IFERROR( IF(I2698&lt;&gt;"", HLOOKUP(L$2+$A2698,Sheet2!BX:NK,2,0),""),"")</f>
        <v/>
      </c>
      <c r="L2698" t="str">
        <f>IF(OR(HLOOKUP(L$2+$A2698,Sheet2!BX:NK,$B2698,0),HLOOKUP(L$2+$A2698,Sheet2!BX:NK,$B2698,0)&lt;&gt;""),HLOOKUP(L$2+$A2698,Sheet2!BX:NK,$B2698,0),"")</f>
        <v/>
      </c>
      <c r="M2698" t="str">
        <f>IF(OR(HLOOKUP(M$2+$A2698,Sheet2!BY:NL,$B2698,0),HLOOKUP(M$2+$A2698,Sheet2!BY:NL,$B2698,0)&lt;&gt;""),HLOOKUP(M$2+$A2698,Sheet2!BY:NL,$B2698,0),"")</f>
        <v/>
      </c>
      <c r="N2698" t="str">
        <f>IF(OR(HLOOKUP(N$2+$A2698,Sheet2!BZ:NM,$B2698,0),HLOOKUP(N$2+$A2698,Sheet2!BZ:NM,$B2698,0)&lt;&gt;""),HLOOKUP(N$2+$A2698,Sheet2!BZ:NM,$B2698,0),"")</f>
        <v/>
      </c>
      <c r="O2698" t="str">
        <f>IF(OR(HLOOKUP(O$2+$A2698,Sheet2!CA:NN,$B2698,0),HLOOKUP(O$2+$A2698,Sheet2!CA:NN,$B2698,0)&lt;&gt;""),HLOOKUP(O$2+$A2698,Sheet2!CA:NN,$B2698,0),"")</f>
        <v/>
      </c>
      <c r="P2698" t="str">
        <f>IF(OR(HLOOKUP(P$2+$A2698,Sheet2!CB:NO,$B2698,0),HLOOKUP(P$2+$A2698,Sheet2!CB:NO,$B2698,0)&lt;&gt;""),HLOOKUP(P$2+$A2698,Sheet2!CB:NO,$B2698,0),"")</f>
        <v/>
      </c>
      <c r="Q2698" t="str">
        <f>IF(OR(HLOOKUP(Q$2+$A2698,Sheet2!CC:NO,$B2698,0),HLOOKUP(Q$2+$A2698,Sheet2!CC:NO,$B2698,0)&lt;&gt;""),HLOOKUP(Q$2+$A2698,Sheet2!CC:NO,$B2698,0),"")</f>
        <v/>
      </c>
    </row>
    <row r="2699" spans="1:17" x14ac:dyDescent="0.25">
      <c r="A2699" s="64">
        <f t="shared" si="339"/>
        <v>30</v>
      </c>
      <c r="B2699" s="64">
        <f t="shared" si="340"/>
        <v>274</v>
      </c>
      <c r="C2699" s="64">
        <f t="shared" si="341"/>
        <v>6</v>
      </c>
      <c r="D2699" s="64">
        <f t="shared" si="342"/>
        <v>270</v>
      </c>
      <c r="E2699" s="64">
        <f t="shared" si="343"/>
        <v>1346</v>
      </c>
      <c r="F2699" s="64" t="str">
        <f t="shared" si="336"/>
        <v/>
      </c>
      <c r="G2699" s="64" t="str">
        <f t="shared" si="337"/>
        <v/>
      </c>
      <c r="H2699" s="64" t="str">
        <f t="shared" si="338"/>
        <v/>
      </c>
      <c r="I2699" s="80" t="str">
        <f>IFERROR(VLOOKUP(D2699,Sheet2!A:B,2,0),"")</f>
        <v/>
      </c>
      <c r="J2699" s="64" t="str">
        <f>IFERROR(IF(I2699&lt;&gt;"",VLOOKUP(I2699,Sheet2!B:C,2,0),""),"")</f>
        <v/>
      </c>
      <c r="K2699" s="64" t="str">
        <f>IFERROR( IF(I2699&lt;&gt;"", HLOOKUP(L$2+$A2699,Sheet2!BX:NK,2,0),""),"")</f>
        <v/>
      </c>
      <c r="L2699" t="str">
        <f>IF(OR(HLOOKUP(L$2+$A2699,Sheet2!BX:NK,$B2699,0),HLOOKUP(L$2+$A2699,Sheet2!BX:NK,$B2699,0)&lt;&gt;""),HLOOKUP(L$2+$A2699,Sheet2!BX:NK,$B2699,0),"")</f>
        <v/>
      </c>
      <c r="M2699" t="str">
        <f>IF(OR(HLOOKUP(M$2+$A2699,Sheet2!BY:NL,$B2699,0),HLOOKUP(M$2+$A2699,Sheet2!BY:NL,$B2699,0)&lt;&gt;""),HLOOKUP(M$2+$A2699,Sheet2!BY:NL,$B2699,0),"")</f>
        <v/>
      </c>
      <c r="N2699" t="str">
        <f>IF(OR(HLOOKUP(N$2+$A2699,Sheet2!BZ:NM,$B2699,0),HLOOKUP(N$2+$A2699,Sheet2!BZ:NM,$B2699,0)&lt;&gt;""),HLOOKUP(N$2+$A2699,Sheet2!BZ:NM,$B2699,0),"")</f>
        <v/>
      </c>
      <c r="O2699" t="str">
        <f>IF(OR(HLOOKUP(O$2+$A2699,Sheet2!CA:NN,$B2699,0),HLOOKUP(O$2+$A2699,Sheet2!CA:NN,$B2699,0)&lt;&gt;""),HLOOKUP(O$2+$A2699,Sheet2!CA:NN,$B2699,0),"")</f>
        <v/>
      </c>
      <c r="P2699" t="str">
        <f>IF(OR(HLOOKUP(P$2+$A2699,Sheet2!CB:NO,$B2699,0),HLOOKUP(P$2+$A2699,Sheet2!CB:NO,$B2699,0)&lt;&gt;""),HLOOKUP(P$2+$A2699,Sheet2!CB:NO,$B2699,0),"")</f>
        <v/>
      </c>
      <c r="Q2699" t="str">
        <f>IF(OR(HLOOKUP(Q$2+$A2699,Sheet2!CC:NO,$B2699,0),HLOOKUP(Q$2+$A2699,Sheet2!CC:NO,$B2699,0)&lt;&gt;""),HLOOKUP(Q$2+$A2699,Sheet2!CC:NO,$B2699,0),"")</f>
        <v/>
      </c>
    </row>
    <row r="2700" spans="1:17" x14ac:dyDescent="0.25">
      <c r="A2700" s="64">
        <f t="shared" si="339"/>
        <v>36</v>
      </c>
      <c r="B2700" s="64">
        <f t="shared" si="340"/>
        <v>274</v>
      </c>
      <c r="C2700" s="64">
        <f t="shared" si="341"/>
        <v>7</v>
      </c>
      <c r="D2700" s="64">
        <f t="shared" si="342"/>
        <v>270</v>
      </c>
      <c r="E2700" s="64">
        <f t="shared" si="343"/>
        <v>1346</v>
      </c>
      <c r="F2700" s="64" t="str">
        <f t="shared" si="336"/>
        <v/>
      </c>
      <c r="G2700" s="64" t="str">
        <f t="shared" si="337"/>
        <v/>
      </c>
      <c r="H2700" s="64" t="str">
        <f t="shared" si="338"/>
        <v/>
      </c>
      <c r="I2700" s="80" t="str">
        <f>IFERROR(VLOOKUP(D2700,Sheet2!A:B,2,0),"")</f>
        <v/>
      </c>
      <c r="J2700" s="64" t="str">
        <f>IFERROR(IF(I2700&lt;&gt;"",VLOOKUP(I2700,Sheet2!B:C,2,0),""),"")</f>
        <v/>
      </c>
      <c r="K2700" s="64" t="str">
        <f>IFERROR( IF(I2700&lt;&gt;"", HLOOKUP(L$2+$A2700,Sheet2!BX:NK,2,0),""),"")</f>
        <v/>
      </c>
      <c r="L2700" t="str">
        <f>IF(OR(HLOOKUP(L$2+$A2700,Sheet2!BX:NK,$B2700,0),HLOOKUP(L$2+$A2700,Sheet2!BX:NK,$B2700,0)&lt;&gt;""),HLOOKUP(L$2+$A2700,Sheet2!BX:NK,$B2700,0),"")</f>
        <v/>
      </c>
      <c r="M2700" t="str">
        <f>IF(OR(HLOOKUP(M$2+$A2700,Sheet2!BY:NL,$B2700,0),HLOOKUP(M$2+$A2700,Sheet2!BY:NL,$B2700,0)&lt;&gt;""),HLOOKUP(M$2+$A2700,Sheet2!BY:NL,$B2700,0),"")</f>
        <v/>
      </c>
      <c r="N2700" t="str">
        <f>IF(OR(HLOOKUP(N$2+$A2700,Sheet2!BZ:NM,$B2700,0),HLOOKUP(N$2+$A2700,Sheet2!BZ:NM,$B2700,0)&lt;&gt;""),HLOOKUP(N$2+$A2700,Sheet2!BZ:NM,$B2700,0),"")</f>
        <v/>
      </c>
      <c r="O2700" t="str">
        <f>IF(OR(HLOOKUP(O$2+$A2700,Sheet2!CA:NN,$B2700,0),HLOOKUP(O$2+$A2700,Sheet2!CA:NN,$B2700,0)&lt;&gt;""),HLOOKUP(O$2+$A2700,Sheet2!CA:NN,$B2700,0),"")</f>
        <v/>
      </c>
      <c r="P2700" t="str">
        <f>IF(OR(HLOOKUP(P$2+$A2700,Sheet2!CB:NO,$B2700,0),HLOOKUP(P$2+$A2700,Sheet2!CB:NO,$B2700,0)&lt;&gt;""),HLOOKUP(P$2+$A2700,Sheet2!CB:NO,$B2700,0),"")</f>
        <v/>
      </c>
      <c r="Q2700" t="str">
        <f>IF(OR(HLOOKUP(Q$2+$A2700,Sheet2!CC:NO,$B2700,0),HLOOKUP(Q$2+$A2700,Sheet2!CC:NO,$B2700,0)&lt;&gt;""),HLOOKUP(Q$2+$A2700,Sheet2!CC:NO,$B2700,0),"")</f>
        <v/>
      </c>
    </row>
    <row r="2701" spans="1:17" x14ac:dyDescent="0.25">
      <c r="A2701" s="64">
        <f t="shared" si="339"/>
        <v>42</v>
      </c>
      <c r="B2701" s="64">
        <f t="shared" si="340"/>
        <v>274</v>
      </c>
      <c r="C2701" s="64">
        <f t="shared" si="341"/>
        <v>8</v>
      </c>
      <c r="D2701" s="64">
        <f t="shared" si="342"/>
        <v>270</v>
      </c>
      <c r="E2701" s="64">
        <f t="shared" si="343"/>
        <v>1346</v>
      </c>
      <c r="F2701" s="64" t="str">
        <f t="shared" si="336"/>
        <v/>
      </c>
      <c r="G2701" s="64" t="str">
        <f t="shared" si="337"/>
        <v/>
      </c>
      <c r="H2701" s="64" t="str">
        <f t="shared" si="338"/>
        <v/>
      </c>
      <c r="I2701" s="80" t="str">
        <f>IFERROR(VLOOKUP(D2701,Sheet2!A:B,2,0),"")</f>
        <v/>
      </c>
      <c r="J2701" s="64" t="str">
        <f>IFERROR(IF(I2701&lt;&gt;"",VLOOKUP(I2701,Sheet2!B:C,2,0),""),"")</f>
        <v/>
      </c>
      <c r="K2701" s="64" t="str">
        <f>IFERROR( IF(I2701&lt;&gt;"", HLOOKUP(L$2+$A2701,Sheet2!BX:NK,2,0),""),"")</f>
        <v/>
      </c>
      <c r="L2701" t="str">
        <f>IF(OR(HLOOKUP(L$2+$A2701,Sheet2!BX:NK,$B2701,0),HLOOKUP(L$2+$A2701,Sheet2!BX:NK,$B2701,0)&lt;&gt;""),HLOOKUP(L$2+$A2701,Sheet2!BX:NK,$B2701,0),"")</f>
        <v/>
      </c>
      <c r="M2701" t="str">
        <f>IF(OR(HLOOKUP(M$2+$A2701,Sheet2!BY:NL,$B2701,0),HLOOKUP(M$2+$A2701,Sheet2!BY:NL,$B2701,0)&lt;&gt;""),HLOOKUP(M$2+$A2701,Sheet2!BY:NL,$B2701,0),"")</f>
        <v/>
      </c>
      <c r="N2701" t="str">
        <f>IF(OR(HLOOKUP(N$2+$A2701,Sheet2!BZ:NM,$B2701,0),HLOOKUP(N$2+$A2701,Sheet2!BZ:NM,$B2701,0)&lt;&gt;""),HLOOKUP(N$2+$A2701,Sheet2!BZ:NM,$B2701,0),"")</f>
        <v/>
      </c>
      <c r="O2701" t="str">
        <f>IF(OR(HLOOKUP(O$2+$A2701,Sheet2!CA:NN,$B2701,0),HLOOKUP(O$2+$A2701,Sheet2!CA:NN,$B2701,0)&lt;&gt;""),HLOOKUP(O$2+$A2701,Sheet2!CA:NN,$B2701,0),"")</f>
        <v/>
      </c>
      <c r="P2701" t="str">
        <f>IF(OR(HLOOKUP(P$2+$A2701,Sheet2!CB:NO,$B2701,0),HLOOKUP(P$2+$A2701,Sheet2!CB:NO,$B2701,0)&lt;&gt;""),HLOOKUP(P$2+$A2701,Sheet2!CB:NO,$B2701,0),"")</f>
        <v/>
      </c>
      <c r="Q2701" t="str">
        <f>IF(OR(HLOOKUP(Q$2+$A2701,Sheet2!CC:NO,$B2701,0),HLOOKUP(Q$2+$A2701,Sheet2!CC:NO,$B2701,0)&lt;&gt;""),HLOOKUP(Q$2+$A2701,Sheet2!CC:NO,$B2701,0),"")</f>
        <v/>
      </c>
    </row>
    <row r="2702" spans="1:17" x14ac:dyDescent="0.25">
      <c r="A2702" s="64">
        <f t="shared" si="339"/>
        <v>48</v>
      </c>
      <c r="B2702" s="64">
        <f t="shared" si="340"/>
        <v>274</v>
      </c>
      <c r="C2702" s="64">
        <f t="shared" si="341"/>
        <v>9</v>
      </c>
      <c r="D2702" s="64">
        <f t="shared" si="342"/>
        <v>270</v>
      </c>
      <c r="E2702" s="64">
        <f t="shared" si="343"/>
        <v>1346</v>
      </c>
      <c r="F2702" s="64" t="str">
        <f t="shared" si="336"/>
        <v/>
      </c>
      <c r="G2702" s="64" t="str">
        <f t="shared" si="337"/>
        <v/>
      </c>
      <c r="H2702" s="64" t="str">
        <f t="shared" si="338"/>
        <v/>
      </c>
      <c r="I2702" s="80" t="str">
        <f>IFERROR(VLOOKUP(D2702,Sheet2!A:B,2,0),"")</f>
        <v/>
      </c>
      <c r="J2702" s="64" t="str">
        <f>IFERROR(IF(I2702&lt;&gt;"",VLOOKUP(I2702,Sheet2!B:C,2,0),""),"")</f>
        <v/>
      </c>
      <c r="K2702" s="64" t="str">
        <f>IFERROR( IF(I2702&lt;&gt;"", HLOOKUP(L$2+$A2702,Sheet2!BX:NK,2,0),""),"")</f>
        <v/>
      </c>
      <c r="L2702" t="str">
        <f>IF(OR(HLOOKUP(L$2+$A2702,Sheet2!BX:NK,$B2702,0),HLOOKUP(L$2+$A2702,Sheet2!BX:NK,$B2702,0)&lt;&gt;""),HLOOKUP(L$2+$A2702,Sheet2!BX:NK,$B2702,0),"")</f>
        <v/>
      </c>
      <c r="M2702" t="str">
        <f>IF(OR(HLOOKUP(M$2+$A2702,Sheet2!BY:NL,$B2702,0),HLOOKUP(M$2+$A2702,Sheet2!BY:NL,$B2702,0)&lt;&gt;""),HLOOKUP(M$2+$A2702,Sheet2!BY:NL,$B2702,0),"")</f>
        <v/>
      </c>
      <c r="N2702" t="str">
        <f>IF(OR(HLOOKUP(N$2+$A2702,Sheet2!BZ:NM,$B2702,0),HLOOKUP(N$2+$A2702,Sheet2!BZ:NM,$B2702,0)&lt;&gt;""),HLOOKUP(N$2+$A2702,Sheet2!BZ:NM,$B2702,0),"")</f>
        <v/>
      </c>
      <c r="O2702" t="str">
        <f>IF(OR(HLOOKUP(O$2+$A2702,Sheet2!CA:NN,$B2702,0),HLOOKUP(O$2+$A2702,Sheet2!CA:NN,$B2702,0)&lt;&gt;""),HLOOKUP(O$2+$A2702,Sheet2!CA:NN,$B2702,0),"")</f>
        <v/>
      </c>
      <c r="P2702" t="str">
        <f>IF(OR(HLOOKUP(P$2+$A2702,Sheet2!CB:NO,$B2702,0),HLOOKUP(P$2+$A2702,Sheet2!CB:NO,$B2702,0)&lt;&gt;""),HLOOKUP(P$2+$A2702,Sheet2!CB:NO,$B2702,0),"")</f>
        <v/>
      </c>
      <c r="Q2702" t="str">
        <f>IF(OR(HLOOKUP(Q$2+$A2702,Sheet2!CC:NO,$B2702,0),HLOOKUP(Q$2+$A2702,Sheet2!CC:NO,$B2702,0)&lt;&gt;""),HLOOKUP(Q$2+$A2702,Sheet2!CC:NO,$B2702,0),"")</f>
        <v/>
      </c>
    </row>
    <row r="2703" spans="1:17" x14ac:dyDescent="0.25">
      <c r="A2703" s="64">
        <f t="shared" si="339"/>
        <v>54</v>
      </c>
      <c r="B2703" s="64">
        <f t="shared" si="340"/>
        <v>274</v>
      </c>
      <c r="C2703" s="64">
        <f t="shared" si="341"/>
        <v>10</v>
      </c>
      <c r="D2703" s="64">
        <f t="shared" si="342"/>
        <v>270</v>
      </c>
      <c r="E2703" s="64">
        <f t="shared" si="343"/>
        <v>1346</v>
      </c>
      <c r="F2703" s="64" t="str">
        <f t="shared" si="336"/>
        <v/>
      </c>
      <c r="G2703" s="64" t="str">
        <f t="shared" si="337"/>
        <v/>
      </c>
      <c r="H2703" s="64" t="str">
        <f t="shared" si="338"/>
        <v/>
      </c>
      <c r="I2703" s="80" t="str">
        <f>IFERROR(VLOOKUP(D2703,Sheet2!A:B,2,0),"")</f>
        <v/>
      </c>
      <c r="J2703" s="64" t="str">
        <f>IFERROR(IF(I2703&lt;&gt;"",VLOOKUP(I2703,Sheet2!B:C,2,0),""),"")</f>
        <v/>
      </c>
      <c r="K2703" s="64" t="str">
        <f>IFERROR( IF(I2703&lt;&gt;"", HLOOKUP(L$2+$A2703,Sheet2!BX:NK,2,0),""),"")</f>
        <v/>
      </c>
      <c r="L2703" t="str">
        <f>IF(OR(HLOOKUP(L$2+$A2703,Sheet2!BX:NK,$B2703,0),HLOOKUP(L$2+$A2703,Sheet2!BX:NK,$B2703,0)&lt;&gt;""),HLOOKUP(L$2+$A2703,Sheet2!BX:NK,$B2703,0),"")</f>
        <v/>
      </c>
      <c r="M2703" t="str">
        <f>IF(OR(HLOOKUP(M$2+$A2703,Sheet2!BY:NL,$B2703,0),HLOOKUP(M$2+$A2703,Sheet2!BY:NL,$B2703,0)&lt;&gt;""),HLOOKUP(M$2+$A2703,Sheet2!BY:NL,$B2703,0),"")</f>
        <v/>
      </c>
      <c r="N2703" t="str">
        <f>IF(OR(HLOOKUP(N$2+$A2703,Sheet2!BZ:NM,$B2703,0),HLOOKUP(N$2+$A2703,Sheet2!BZ:NM,$B2703,0)&lt;&gt;""),HLOOKUP(N$2+$A2703,Sheet2!BZ:NM,$B2703,0),"")</f>
        <v/>
      </c>
      <c r="O2703" t="str">
        <f>IF(OR(HLOOKUP(O$2+$A2703,Sheet2!CA:NN,$B2703,0),HLOOKUP(O$2+$A2703,Sheet2!CA:NN,$B2703,0)&lt;&gt;""),HLOOKUP(O$2+$A2703,Sheet2!CA:NN,$B2703,0),"")</f>
        <v/>
      </c>
      <c r="P2703" t="str">
        <f>IF(OR(HLOOKUP(P$2+$A2703,Sheet2!CB:NO,$B2703,0),HLOOKUP(P$2+$A2703,Sheet2!CB:NO,$B2703,0)&lt;&gt;""),HLOOKUP(P$2+$A2703,Sheet2!CB:NO,$B2703,0),"")</f>
        <v/>
      </c>
      <c r="Q2703" t="str">
        <f>IF(OR(HLOOKUP(Q$2+$A2703,Sheet2!CC:NO,$B2703,0),HLOOKUP(Q$2+$A2703,Sheet2!CC:NO,$B2703,0)&lt;&gt;""),HLOOKUP(Q$2+$A2703,Sheet2!CC:NO,$B2703,0),"")</f>
        <v/>
      </c>
    </row>
    <row r="2704" spans="1:17" x14ac:dyDescent="0.25">
      <c r="A2704" s="64">
        <f t="shared" si="339"/>
        <v>0</v>
      </c>
      <c r="B2704" s="64">
        <f t="shared" si="340"/>
        <v>275</v>
      </c>
      <c r="C2704" s="64">
        <f t="shared" si="341"/>
        <v>1</v>
      </c>
      <c r="D2704" s="64">
        <f t="shared" si="342"/>
        <v>271</v>
      </c>
      <c r="E2704" s="64">
        <f t="shared" si="343"/>
        <v>1351</v>
      </c>
      <c r="F2704" s="64" t="str">
        <f t="shared" si="336"/>
        <v/>
      </c>
      <c r="G2704" s="64" t="str">
        <f t="shared" si="337"/>
        <v/>
      </c>
      <c r="H2704" s="64" t="str">
        <f t="shared" si="338"/>
        <v/>
      </c>
      <c r="I2704" s="80" t="str">
        <f>IFERROR(VLOOKUP(D2704,Sheet2!A:B,2,0),"")</f>
        <v/>
      </c>
      <c r="J2704" s="64" t="str">
        <f>IFERROR(IF(I2704&lt;&gt;"",VLOOKUP(I2704,Sheet2!B:C,2,0),""),"")</f>
        <v/>
      </c>
      <c r="K2704" s="64" t="str">
        <f>IFERROR( IF(I2704&lt;&gt;"", HLOOKUP(L$2+$A2704,Sheet2!BX:NK,2,0),""),"")</f>
        <v/>
      </c>
      <c r="L2704" t="str">
        <f>IF(OR(HLOOKUP(L$2+$A2704,Sheet2!BX:NK,$B2704,0),HLOOKUP(L$2+$A2704,Sheet2!BX:NK,$B2704,0)&lt;&gt;""),HLOOKUP(L$2+$A2704,Sheet2!BX:NK,$B2704,0),"")</f>
        <v/>
      </c>
      <c r="M2704" t="str">
        <f>IF(OR(HLOOKUP(M$2+$A2704,Sheet2!BY:NL,$B2704,0),HLOOKUP(M$2+$A2704,Sheet2!BY:NL,$B2704,0)&lt;&gt;""),HLOOKUP(M$2+$A2704,Sheet2!BY:NL,$B2704,0),"")</f>
        <v/>
      </c>
      <c r="N2704" t="str">
        <f>IF(OR(HLOOKUP(N$2+$A2704,Sheet2!BZ:NM,$B2704,0),HLOOKUP(N$2+$A2704,Sheet2!BZ:NM,$B2704,0)&lt;&gt;""),HLOOKUP(N$2+$A2704,Sheet2!BZ:NM,$B2704,0),"")</f>
        <v/>
      </c>
      <c r="O2704" t="str">
        <f>IF(OR(HLOOKUP(O$2+$A2704,Sheet2!CA:NN,$B2704,0),HLOOKUP(O$2+$A2704,Sheet2!CA:NN,$B2704,0)&lt;&gt;""),HLOOKUP(O$2+$A2704,Sheet2!CA:NN,$B2704,0),"")</f>
        <v/>
      </c>
      <c r="P2704" t="str">
        <f>IF(OR(HLOOKUP(P$2+$A2704,Sheet2!CB:NO,$B2704,0),HLOOKUP(P$2+$A2704,Sheet2!CB:NO,$B2704,0)&lt;&gt;""),HLOOKUP(P$2+$A2704,Sheet2!CB:NO,$B2704,0),"")</f>
        <v/>
      </c>
      <c r="Q2704" t="str">
        <f>IF(OR(HLOOKUP(Q$2+$A2704,Sheet2!CC:NO,$B2704,0),HLOOKUP(Q$2+$A2704,Sheet2!CC:NO,$B2704,0)&lt;&gt;""),HLOOKUP(Q$2+$A2704,Sheet2!CC:NO,$B2704,0),"")</f>
        <v/>
      </c>
    </row>
    <row r="2705" spans="1:17" x14ac:dyDescent="0.25">
      <c r="A2705" s="64">
        <f t="shared" si="339"/>
        <v>6</v>
      </c>
      <c r="B2705" s="64">
        <f t="shared" si="340"/>
        <v>275</v>
      </c>
      <c r="C2705" s="64">
        <f t="shared" si="341"/>
        <v>2</v>
      </c>
      <c r="D2705" s="64">
        <f t="shared" si="342"/>
        <v>271</v>
      </c>
      <c r="E2705" s="64">
        <f t="shared" si="343"/>
        <v>1351</v>
      </c>
      <c r="F2705" s="64" t="str">
        <f t="shared" si="336"/>
        <v/>
      </c>
      <c r="G2705" s="64" t="str">
        <f t="shared" si="337"/>
        <v/>
      </c>
      <c r="H2705" s="64" t="str">
        <f t="shared" si="338"/>
        <v/>
      </c>
      <c r="I2705" s="80" t="str">
        <f>IFERROR(VLOOKUP(D2705,Sheet2!A:B,2,0),"")</f>
        <v/>
      </c>
      <c r="J2705" s="64" t="str">
        <f>IFERROR(IF(I2705&lt;&gt;"",VLOOKUP(I2705,Sheet2!B:C,2,0),""),"")</f>
        <v/>
      </c>
      <c r="K2705" s="64" t="str">
        <f>IFERROR( IF(I2705&lt;&gt;"", HLOOKUP(L$2+$A2705,Sheet2!BX:NK,2,0),""),"")</f>
        <v/>
      </c>
      <c r="L2705" t="str">
        <f>IF(OR(HLOOKUP(L$2+$A2705,Sheet2!BX:NK,$B2705,0),HLOOKUP(L$2+$A2705,Sheet2!BX:NK,$B2705,0)&lt;&gt;""),HLOOKUP(L$2+$A2705,Sheet2!BX:NK,$B2705,0),"")</f>
        <v/>
      </c>
      <c r="M2705" t="str">
        <f>IF(OR(HLOOKUP(M$2+$A2705,Sheet2!BY:NL,$B2705,0),HLOOKUP(M$2+$A2705,Sheet2!BY:NL,$B2705,0)&lt;&gt;""),HLOOKUP(M$2+$A2705,Sheet2!BY:NL,$B2705,0),"")</f>
        <v/>
      </c>
      <c r="N2705" t="str">
        <f>IF(OR(HLOOKUP(N$2+$A2705,Sheet2!BZ:NM,$B2705,0),HLOOKUP(N$2+$A2705,Sheet2!BZ:NM,$B2705,0)&lt;&gt;""),HLOOKUP(N$2+$A2705,Sheet2!BZ:NM,$B2705,0),"")</f>
        <v/>
      </c>
      <c r="O2705" t="str">
        <f>IF(OR(HLOOKUP(O$2+$A2705,Sheet2!CA:NN,$B2705,0),HLOOKUP(O$2+$A2705,Sheet2!CA:NN,$B2705,0)&lt;&gt;""),HLOOKUP(O$2+$A2705,Sheet2!CA:NN,$B2705,0),"")</f>
        <v/>
      </c>
      <c r="P2705" t="str">
        <f>IF(OR(HLOOKUP(P$2+$A2705,Sheet2!CB:NO,$B2705,0),HLOOKUP(P$2+$A2705,Sheet2!CB:NO,$B2705,0)&lt;&gt;""),HLOOKUP(P$2+$A2705,Sheet2!CB:NO,$B2705,0),"")</f>
        <v/>
      </c>
      <c r="Q2705" t="str">
        <f>IF(OR(HLOOKUP(Q$2+$A2705,Sheet2!CC:NO,$B2705,0),HLOOKUP(Q$2+$A2705,Sheet2!CC:NO,$B2705,0)&lt;&gt;""),HLOOKUP(Q$2+$A2705,Sheet2!CC:NO,$B2705,0),"")</f>
        <v/>
      </c>
    </row>
    <row r="2706" spans="1:17" x14ac:dyDescent="0.25">
      <c r="A2706" s="64">
        <f t="shared" si="339"/>
        <v>12</v>
      </c>
      <c r="B2706" s="64">
        <f t="shared" si="340"/>
        <v>275</v>
      </c>
      <c r="C2706" s="64">
        <f t="shared" si="341"/>
        <v>3</v>
      </c>
      <c r="D2706" s="64">
        <f t="shared" si="342"/>
        <v>271</v>
      </c>
      <c r="E2706" s="64">
        <f t="shared" si="343"/>
        <v>1351</v>
      </c>
      <c r="F2706" s="64" t="str">
        <f t="shared" si="336"/>
        <v/>
      </c>
      <c r="G2706" s="64" t="str">
        <f t="shared" si="337"/>
        <v/>
      </c>
      <c r="H2706" s="64" t="str">
        <f t="shared" si="338"/>
        <v/>
      </c>
      <c r="I2706" s="80" t="str">
        <f>IFERROR(VLOOKUP(D2706,Sheet2!A:B,2,0),"")</f>
        <v/>
      </c>
      <c r="J2706" s="64" t="str">
        <f>IFERROR(IF(I2706&lt;&gt;"",VLOOKUP(I2706,Sheet2!B:C,2,0),""),"")</f>
        <v/>
      </c>
      <c r="K2706" s="64" t="str">
        <f>IFERROR( IF(I2706&lt;&gt;"", HLOOKUP(L$2+$A2706,Sheet2!BX:NK,2,0),""),"")</f>
        <v/>
      </c>
      <c r="L2706" t="str">
        <f>IF(OR(HLOOKUP(L$2+$A2706,Sheet2!BX:NK,$B2706,0),HLOOKUP(L$2+$A2706,Sheet2!BX:NK,$B2706,0)&lt;&gt;""),HLOOKUP(L$2+$A2706,Sheet2!BX:NK,$B2706,0),"")</f>
        <v/>
      </c>
      <c r="M2706" t="str">
        <f>IF(OR(HLOOKUP(M$2+$A2706,Sheet2!BY:NL,$B2706,0),HLOOKUP(M$2+$A2706,Sheet2!BY:NL,$B2706,0)&lt;&gt;""),HLOOKUP(M$2+$A2706,Sheet2!BY:NL,$B2706,0),"")</f>
        <v/>
      </c>
      <c r="N2706" t="str">
        <f>IF(OR(HLOOKUP(N$2+$A2706,Sheet2!BZ:NM,$B2706,0),HLOOKUP(N$2+$A2706,Sheet2!BZ:NM,$B2706,0)&lt;&gt;""),HLOOKUP(N$2+$A2706,Sheet2!BZ:NM,$B2706,0),"")</f>
        <v/>
      </c>
      <c r="O2706" t="str">
        <f>IF(OR(HLOOKUP(O$2+$A2706,Sheet2!CA:NN,$B2706,0),HLOOKUP(O$2+$A2706,Sheet2!CA:NN,$B2706,0)&lt;&gt;""),HLOOKUP(O$2+$A2706,Sheet2!CA:NN,$B2706,0),"")</f>
        <v/>
      </c>
      <c r="P2706" t="str">
        <f>IF(OR(HLOOKUP(P$2+$A2706,Sheet2!CB:NO,$B2706,0),HLOOKUP(P$2+$A2706,Sheet2!CB:NO,$B2706,0)&lt;&gt;""),HLOOKUP(P$2+$A2706,Sheet2!CB:NO,$B2706,0),"")</f>
        <v/>
      </c>
      <c r="Q2706" t="str">
        <f>IF(OR(HLOOKUP(Q$2+$A2706,Sheet2!CC:NO,$B2706,0),HLOOKUP(Q$2+$A2706,Sheet2!CC:NO,$B2706,0)&lt;&gt;""),HLOOKUP(Q$2+$A2706,Sheet2!CC:NO,$B2706,0),"")</f>
        <v/>
      </c>
    </row>
    <row r="2707" spans="1:17" x14ac:dyDescent="0.25">
      <c r="A2707" s="64">
        <f t="shared" si="339"/>
        <v>18</v>
      </c>
      <c r="B2707" s="64">
        <f t="shared" si="340"/>
        <v>275</v>
      </c>
      <c r="C2707" s="64">
        <f t="shared" si="341"/>
        <v>4</v>
      </c>
      <c r="D2707" s="64">
        <f t="shared" si="342"/>
        <v>271</v>
      </c>
      <c r="E2707" s="64">
        <f t="shared" si="343"/>
        <v>1351</v>
      </c>
      <c r="F2707" s="64" t="str">
        <f t="shared" si="336"/>
        <v/>
      </c>
      <c r="G2707" s="64" t="str">
        <f t="shared" si="337"/>
        <v/>
      </c>
      <c r="H2707" s="64" t="str">
        <f t="shared" si="338"/>
        <v/>
      </c>
      <c r="I2707" s="80" t="str">
        <f>IFERROR(VLOOKUP(D2707,Sheet2!A:B,2,0),"")</f>
        <v/>
      </c>
      <c r="J2707" s="64" t="str">
        <f>IFERROR(IF(I2707&lt;&gt;"",VLOOKUP(I2707,Sheet2!B:C,2,0),""),"")</f>
        <v/>
      </c>
      <c r="K2707" s="64" t="str">
        <f>IFERROR( IF(I2707&lt;&gt;"", HLOOKUP(L$2+$A2707,Sheet2!BX:NK,2,0),""),"")</f>
        <v/>
      </c>
      <c r="L2707" t="str">
        <f>IF(OR(HLOOKUP(L$2+$A2707,Sheet2!BX:NK,$B2707,0),HLOOKUP(L$2+$A2707,Sheet2!BX:NK,$B2707,0)&lt;&gt;""),HLOOKUP(L$2+$A2707,Sheet2!BX:NK,$B2707,0),"")</f>
        <v/>
      </c>
      <c r="M2707" t="str">
        <f>IF(OR(HLOOKUP(M$2+$A2707,Sheet2!BY:NL,$B2707,0),HLOOKUP(M$2+$A2707,Sheet2!BY:NL,$B2707,0)&lt;&gt;""),HLOOKUP(M$2+$A2707,Sheet2!BY:NL,$B2707,0),"")</f>
        <v/>
      </c>
      <c r="N2707" t="str">
        <f>IF(OR(HLOOKUP(N$2+$A2707,Sheet2!BZ:NM,$B2707,0),HLOOKUP(N$2+$A2707,Sheet2!BZ:NM,$B2707,0)&lt;&gt;""),HLOOKUP(N$2+$A2707,Sheet2!BZ:NM,$B2707,0),"")</f>
        <v/>
      </c>
      <c r="O2707" t="str">
        <f>IF(OR(HLOOKUP(O$2+$A2707,Sheet2!CA:NN,$B2707,0),HLOOKUP(O$2+$A2707,Sheet2!CA:NN,$B2707,0)&lt;&gt;""),HLOOKUP(O$2+$A2707,Sheet2!CA:NN,$B2707,0),"")</f>
        <v/>
      </c>
      <c r="P2707" t="str">
        <f>IF(OR(HLOOKUP(P$2+$A2707,Sheet2!CB:NO,$B2707,0),HLOOKUP(P$2+$A2707,Sheet2!CB:NO,$B2707,0)&lt;&gt;""),HLOOKUP(P$2+$A2707,Sheet2!CB:NO,$B2707,0),"")</f>
        <v/>
      </c>
      <c r="Q2707" t="str">
        <f>IF(OR(HLOOKUP(Q$2+$A2707,Sheet2!CC:NO,$B2707,0),HLOOKUP(Q$2+$A2707,Sheet2!CC:NO,$B2707,0)&lt;&gt;""),HLOOKUP(Q$2+$A2707,Sheet2!CC:NO,$B2707,0),"")</f>
        <v/>
      </c>
    </row>
    <row r="2708" spans="1:17" x14ac:dyDescent="0.25">
      <c r="A2708" s="64">
        <f t="shared" si="339"/>
        <v>24</v>
      </c>
      <c r="B2708" s="64">
        <f t="shared" si="340"/>
        <v>275</v>
      </c>
      <c r="C2708" s="64">
        <f t="shared" si="341"/>
        <v>5</v>
      </c>
      <c r="D2708" s="64">
        <f t="shared" si="342"/>
        <v>271</v>
      </c>
      <c r="E2708" s="64">
        <f t="shared" si="343"/>
        <v>1351</v>
      </c>
      <c r="F2708" s="64" t="str">
        <f t="shared" si="336"/>
        <v/>
      </c>
      <c r="G2708" s="64" t="str">
        <f t="shared" si="337"/>
        <v/>
      </c>
      <c r="H2708" s="64" t="str">
        <f t="shared" si="338"/>
        <v/>
      </c>
      <c r="I2708" s="80" t="str">
        <f>IFERROR(VLOOKUP(D2708,Sheet2!A:B,2,0),"")</f>
        <v/>
      </c>
      <c r="J2708" s="64" t="str">
        <f>IFERROR(IF(I2708&lt;&gt;"",VLOOKUP(I2708,Sheet2!B:C,2,0),""),"")</f>
        <v/>
      </c>
      <c r="K2708" s="64" t="str">
        <f>IFERROR( IF(I2708&lt;&gt;"", HLOOKUP(L$2+$A2708,Sheet2!BX:NK,2,0),""),"")</f>
        <v/>
      </c>
      <c r="L2708" t="str">
        <f>IF(OR(HLOOKUP(L$2+$A2708,Sheet2!BX:NK,$B2708,0),HLOOKUP(L$2+$A2708,Sheet2!BX:NK,$B2708,0)&lt;&gt;""),HLOOKUP(L$2+$A2708,Sheet2!BX:NK,$B2708,0),"")</f>
        <v/>
      </c>
      <c r="M2708" t="str">
        <f>IF(OR(HLOOKUP(M$2+$A2708,Sheet2!BY:NL,$B2708,0),HLOOKUP(M$2+$A2708,Sheet2!BY:NL,$B2708,0)&lt;&gt;""),HLOOKUP(M$2+$A2708,Sheet2!BY:NL,$B2708,0),"")</f>
        <v/>
      </c>
      <c r="N2708" t="str">
        <f>IF(OR(HLOOKUP(N$2+$A2708,Sheet2!BZ:NM,$B2708,0),HLOOKUP(N$2+$A2708,Sheet2!BZ:NM,$B2708,0)&lt;&gt;""),HLOOKUP(N$2+$A2708,Sheet2!BZ:NM,$B2708,0),"")</f>
        <v/>
      </c>
      <c r="O2708" t="str">
        <f>IF(OR(HLOOKUP(O$2+$A2708,Sheet2!CA:NN,$B2708,0),HLOOKUP(O$2+$A2708,Sheet2!CA:NN,$B2708,0)&lt;&gt;""),HLOOKUP(O$2+$A2708,Sheet2!CA:NN,$B2708,0),"")</f>
        <v/>
      </c>
      <c r="P2708" t="str">
        <f>IF(OR(HLOOKUP(P$2+$A2708,Sheet2!CB:NO,$B2708,0),HLOOKUP(P$2+$A2708,Sheet2!CB:NO,$B2708,0)&lt;&gt;""),HLOOKUP(P$2+$A2708,Sheet2!CB:NO,$B2708,0),"")</f>
        <v/>
      </c>
      <c r="Q2708" t="str">
        <f>IF(OR(HLOOKUP(Q$2+$A2708,Sheet2!CC:NO,$B2708,0),HLOOKUP(Q$2+$A2708,Sheet2!CC:NO,$B2708,0)&lt;&gt;""),HLOOKUP(Q$2+$A2708,Sheet2!CC:NO,$B2708,0),"")</f>
        <v/>
      </c>
    </row>
    <row r="2709" spans="1:17" x14ac:dyDescent="0.25">
      <c r="A2709" s="64">
        <f t="shared" si="339"/>
        <v>30</v>
      </c>
      <c r="B2709" s="64">
        <f t="shared" si="340"/>
        <v>275</v>
      </c>
      <c r="C2709" s="64">
        <f t="shared" si="341"/>
        <v>6</v>
      </c>
      <c r="D2709" s="64">
        <f t="shared" si="342"/>
        <v>271</v>
      </c>
      <c r="E2709" s="64">
        <f t="shared" si="343"/>
        <v>1351</v>
      </c>
      <c r="F2709" s="64" t="str">
        <f t="shared" si="336"/>
        <v/>
      </c>
      <c r="G2709" s="64" t="str">
        <f t="shared" si="337"/>
        <v/>
      </c>
      <c r="H2709" s="64" t="str">
        <f t="shared" si="338"/>
        <v/>
      </c>
      <c r="I2709" s="80" t="str">
        <f>IFERROR(VLOOKUP(D2709,Sheet2!A:B,2,0),"")</f>
        <v/>
      </c>
      <c r="J2709" s="64" t="str">
        <f>IFERROR(IF(I2709&lt;&gt;"",VLOOKUP(I2709,Sheet2!B:C,2,0),""),"")</f>
        <v/>
      </c>
      <c r="K2709" s="64" t="str">
        <f>IFERROR( IF(I2709&lt;&gt;"", HLOOKUP(L$2+$A2709,Sheet2!BX:NK,2,0),""),"")</f>
        <v/>
      </c>
      <c r="L2709" t="str">
        <f>IF(OR(HLOOKUP(L$2+$A2709,Sheet2!BX:NK,$B2709,0),HLOOKUP(L$2+$A2709,Sheet2!BX:NK,$B2709,0)&lt;&gt;""),HLOOKUP(L$2+$A2709,Sheet2!BX:NK,$B2709,0),"")</f>
        <v/>
      </c>
      <c r="M2709" t="str">
        <f>IF(OR(HLOOKUP(M$2+$A2709,Sheet2!BY:NL,$B2709,0),HLOOKUP(M$2+$A2709,Sheet2!BY:NL,$B2709,0)&lt;&gt;""),HLOOKUP(M$2+$A2709,Sheet2!BY:NL,$B2709,0),"")</f>
        <v/>
      </c>
      <c r="N2709" t="str">
        <f>IF(OR(HLOOKUP(N$2+$A2709,Sheet2!BZ:NM,$B2709,0),HLOOKUP(N$2+$A2709,Sheet2!BZ:NM,$B2709,0)&lt;&gt;""),HLOOKUP(N$2+$A2709,Sheet2!BZ:NM,$B2709,0),"")</f>
        <v/>
      </c>
      <c r="O2709" t="str">
        <f>IF(OR(HLOOKUP(O$2+$A2709,Sheet2!CA:NN,$B2709,0),HLOOKUP(O$2+$A2709,Sheet2!CA:NN,$B2709,0)&lt;&gt;""),HLOOKUP(O$2+$A2709,Sheet2!CA:NN,$B2709,0),"")</f>
        <v/>
      </c>
      <c r="P2709" t="str">
        <f>IF(OR(HLOOKUP(P$2+$A2709,Sheet2!CB:NO,$B2709,0),HLOOKUP(P$2+$A2709,Sheet2!CB:NO,$B2709,0)&lt;&gt;""),HLOOKUP(P$2+$A2709,Sheet2!CB:NO,$B2709,0),"")</f>
        <v/>
      </c>
      <c r="Q2709" t="str">
        <f>IF(OR(HLOOKUP(Q$2+$A2709,Sheet2!CC:NO,$B2709,0),HLOOKUP(Q$2+$A2709,Sheet2!CC:NO,$B2709,0)&lt;&gt;""),HLOOKUP(Q$2+$A2709,Sheet2!CC:NO,$B2709,0),"")</f>
        <v/>
      </c>
    </row>
    <row r="2710" spans="1:17" x14ac:dyDescent="0.25">
      <c r="A2710" s="64">
        <f t="shared" si="339"/>
        <v>36</v>
      </c>
      <c r="B2710" s="64">
        <f t="shared" si="340"/>
        <v>275</v>
      </c>
      <c r="C2710" s="64">
        <f t="shared" si="341"/>
        <v>7</v>
      </c>
      <c r="D2710" s="64">
        <f t="shared" si="342"/>
        <v>271</v>
      </c>
      <c r="E2710" s="64">
        <f t="shared" si="343"/>
        <v>1351</v>
      </c>
      <c r="F2710" s="64" t="str">
        <f t="shared" si="336"/>
        <v/>
      </c>
      <c r="G2710" s="64" t="str">
        <f t="shared" si="337"/>
        <v/>
      </c>
      <c r="H2710" s="64" t="str">
        <f t="shared" si="338"/>
        <v/>
      </c>
      <c r="I2710" s="80" t="str">
        <f>IFERROR(VLOOKUP(D2710,Sheet2!A:B,2,0),"")</f>
        <v/>
      </c>
      <c r="J2710" s="64" t="str">
        <f>IFERROR(IF(I2710&lt;&gt;"",VLOOKUP(I2710,Sheet2!B:C,2,0),""),"")</f>
        <v/>
      </c>
      <c r="K2710" s="64" t="str">
        <f>IFERROR( IF(I2710&lt;&gt;"", HLOOKUP(L$2+$A2710,Sheet2!BX:NK,2,0),""),"")</f>
        <v/>
      </c>
      <c r="L2710" t="str">
        <f>IF(OR(HLOOKUP(L$2+$A2710,Sheet2!BX:NK,$B2710,0),HLOOKUP(L$2+$A2710,Sheet2!BX:NK,$B2710,0)&lt;&gt;""),HLOOKUP(L$2+$A2710,Sheet2!BX:NK,$B2710,0),"")</f>
        <v/>
      </c>
      <c r="M2710" t="str">
        <f>IF(OR(HLOOKUP(M$2+$A2710,Sheet2!BY:NL,$B2710,0),HLOOKUP(M$2+$A2710,Sheet2!BY:NL,$B2710,0)&lt;&gt;""),HLOOKUP(M$2+$A2710,Sheet2!BY:NL,$B2710,0),"")</f>
        <v/>
      </c>
      <c r="N2710" t="str">
        <f>IF(OR(HLOOKUP(N$2+$A2710,Sheet2!BZ:NM,$B2710,0),HLOOKUP(N$2+$A2710,Sheet2!BZ:NM,$B2710,0)&lt;&gt;""),HLOOKUP(N$2+$A2710,Sheet2!BZ:NM,$B2710,0),"")</f>
        <v/>
      </c>
      <c r="O2710" t="str">
        <f>IF(OR(HLOOKUP(O$2+$A2710,Sheet2!CA:NN,$B2710,0),HLOOKUP(O$2+$A2710,Sheet2!CA:NN,$B2710,0)&lt;&gt;""),HLOOKUP(O$2+$A2710,Sheet2!CA:NN,$B2710,0),"")</f>
        <v/>
      </c>
      <c r="P2710" t="str">
        <f>IF(OR(HLOOKUP(P$2+$A2710,Sheet2!CB:NO,$B2710,0),HLOOKUP(P$2+$A2710,Sheet2!CB:NO,$B2710,0)&lt;&gt;""),HLOOKUP(P$2+$A2710,Sheet2!CB:NO,$B2710,0),"")</f>
        <v/>
      </c>
      <c r="Q2710" t="str">
        <f>IF(OR(HLOOKUP(Q$2+$A2710,Sheet2!CC:NO,$B2710,0),HLOOKUP(Q$2+$A2710,Sheet2!CC:NO,$B2710,0)&lt;&gt;""),HLOOKUP(Q$2+$A2710,Sheet2!CC:NO,$B2710,0),"")</f>
        <v/>
      </c>
    </row>
    <row r="2711" spans="1:17" x14ac:dyDescent="0.25">
      <c r="A2711" s="64">
        <f t="shared" si="339"/>
        <v>42</v>
      </c>
      <c r="B2711" s="64">
        <f t="shared" si="340"/>
        <v>275</v>
      </c>
      <c r="C2711" s="64">
        <f t="shared" si="341"/>
        <v>8</v>
      </c>
      <c r="D2711" s="64">
        <f t="shared" si="342"/>
        <v>271</v>
      </c>
      <c r="E2711" s="64">
        <f t="shared" si="343"/>
        <v>1351</v>
      </c>
      <c r="F2711" s="64" t="str">
        <f t="shared" si="336"/>
        <v/>
      </c>
      <c r="G2711" s="64" t="str">
        <f t="shared" si="337"/>
        <v/>
      </c>
      <c r="H2711" s="64" t="str">
        <f t="shared" si="338"/>
        <v/>
      </c>
      <c r="I2711" s="80" t="str">
        <f>IFERROR(VLOOKUP(D2711,Sheet2!A:B,2,0),"")</f>
        <v/>
      </c>
      <c r="J2711" s="64" t="str">
        <f>IFERROR(IF(I2711&lt;&gt;"",VLOOKUP(I2711,Sheet2!B:C,2,0),""),"")</f>
        <v/>
      </c>
      <c r="K2711" s="64" t="str">
        <f>IFERROR( IF(I2711&lt;&gt;"", HLOOKUP(L$2+$A2711,Sheet2!BX:NK,2,0),""),"")</f>
        <v/>
      </c>
      <c r="L2711" t="str">
        <f>IF(OR(HLOOKUP(L$2+$A2711,Sheet2!BX:NK,$B2711,0),HLOOKUP(L$2+$A2711,Sheet2!BX:NK,$B2711,0)&lt;&gt;""),HLOOKUP(L$2+$A2711,Sheet2!BX:NK,$B2711,0),"")</f>
        <v/>
      </c>
      <c r="M2711" t="str">
        <f>IF(OR(HLOOKUP(M$2+$A2711,Sheet2!BY:NL,$B2711,0),HLOOKUP(M$2+$A2711,Sheet2!BY:NL,$B2711,0)&lt;&gt;""),HLOOKUP(M$2+$A2711,Sheet2!BY:NL,$B2711,0),"")</f>
        <v/>
      </c>
      <c r="N2711" t="str">
        <f>IF(OR(HLOOKUP(N$2+$A2711,Sheet2!BZ:NM,$B2711,0),HLOOKUP(N$2+$A2711,Sheet2!BZ:NM,$B2711,0)&lt;&gt;""),HLOOKUP(N$2+$A2711,Sheet2!BZ:NM,$B2711,0),"")</f>
        <v/>
      </c>
      <c r="O2711" t="str">
        <f>IF(OR(HLOOKUP(O$2+$A2711,Sheet2!CA:NN,$B2711,0),HLOOKUP(O$2+$A2711,Sheet2!CA:NN,$B2711,0)&lt;&gt;""),HLOOKUP(O$2+$A2711,Sheet2!CA:NN,$B2711,0),"")</f>
        <v/>
      </c>
      <c r="P2711" t="str">
        <f>IF(OR(HLOOKUP(P$2+$A2711,Sheet2!CB:NO,$B2711,0),HLOOKUP(P$2+$A2711,Sheet2!CB:NO,$B2711,0)&lt;&gt;""),HLOOKUP(P$2+$A2711,Sheet2!CB:NO,$B2711,0),"")</f>
        <v/>
      </c>
      <c r="Q2711" t="str">
        <f>IF(OR(HLOOKUP(Q$2+$A2711,Sheet2!CC:NO,$B2711,0),HLOOKUP(Q$2+$A2711,Sheet2!CC:NO,$B2711,0)&lt;&gt;""),HLOOKUP(Q$2+$A2711,Sheet2!CC:NO,$B2711,0),"")</f>
        <v/>
      </c>
    </row>
    <row r="2712" spans="1:17" x14ac:dyDescent="0.25">
      <c r="A2712" s="64">
        <f t="shared" si="339"/>
        <v>48</v>
      </c>
      <c r="B2712" s="64">
        <f t="shared" si="340"/>
        <v>275</v>
      </c>
      <c r="C2712" s="64">
        <f t="shared" si="341"/>
        <v>9</v>
      </c>
      <c r="D2712" s="64">
        <f t="shared" si="342"/>
        <v>271</v>
      </c>
      <c r="E2712" s="64">
        <f t="shared" si="343"/>
        <v>1351</v>
      </c>
      <c r="F2712" s="64" t="str">
        <f t="shared" si="336"/>
        <v/>
      </c>
      <c r="G2712" s="64" t="str">
        <f t="shared" si="337"/>
        <v/>
      </c>
      <c r="H2712" s="64" t="str">
        <f t="shared" si="338"/>
        <v/>
      </c>
      <c r="I2712" s="80" t="str">
        <f>IFERROR(VLOOKUP(D2712,Sheet2!A:B,2,0),"")</f>
        <v/>
      </c>
      <c r="J2712" s="64" t="str">
        <f>IFERROR(IF(I2712&lt;&gt;"",VLOOKUP(I2712,Sheet2!B:C,2,0),""),"")</f>
        <v/>
      </c>
      <c r="K2712" s="64" t="str">
        <f>IFERROR( IF(I2712&lt;&gt;"", HLOOKUP(L$2+$A2712,Sheet2!BX:NK,2,0),""),"")</f>
        <v/>
      </c>
      <c r="L2712" t="str">
        <f>IF(OR(HLOOKUP(L$2+$A2712,Sheet2!BX:NK,$B2712,0),HLOOKUP(L$2+$A2712,Sheet2!BX:NK,$B2712,0)&lt;&gt;""),HLOOKUP(L$2+$A2712,Sheet2!BX:NK,$B2712,0),"")</f>
        <v/>
      </c>
      <c r="M2712" t="str">
        <f>IF(OR(HLOOKUP(M$2+$A2712,Sheet2!BY:NL,$B2712,0),HLOOKUP(M$2+$A2712,Sheet2!BY:NL,$B2712,0)&lt;&gt;""),HLOOKUP(M$2+$A2712,Sheet2!BY:NL,$B2712,0),"")</f>
        <v/>
      </c>
      <c r="N2712" t="str">
        <f>IF(OR(HLOOKUP(N$2+$A2712,Sheet2!BZ:NM,$B2712,0),HLOOKUP(N$2+$A2712,Sheet2!BZ:NM,$B2712,0)&lt;&gt;""),HLOOKUP(N$2+$A2712,Sheet2!BZ:NM,$B2712,0),"")</f>
        <v/>
      </c>
      <c r="O2712" t="str">
        <f>IF(OR(HLOOKUP(O$2+$A2712,Sheet2!CA:NN,$B2712,0),HLOOKUP(O$2+$A2712,Sheet2!CA:NN,$B2712,0)&lt;&gt;""),HLOOKUP(O$2+$A2712,Sheet2!CA:NN,$B2712,0),"")</f>
        <v/>
      </c>
      <c r="P2712" t="str">
        <f>IF(OR(HLOOKUP(P$2+$A2712,Sheet2!CB:NO,$B2712,0),HLOOKUP(P$2+$A2712,Sheet2!CB:NO,$B2712,0)&lt;&gt;""),HLOOKUP(P$2+$A2712,Sheet2!CB:NO,$B2712,0),"")</f>
        <v/>
      </c>
      <c r="Q2712" t="str">
        <f>IF(OR(HLOOKUP(Q$2+$A2712,Sheet2!CC:NO,$B2712,0),HLOOKUP(Q$2+$A2712,Sheet2!CC:NO,$B2712,0)&lt;&gt;""),HLOOKUP(Q$2+$A2712,Sheet2!CC:NO,$B2712,0),"")</f>
        <v/>
      </c>
    </row>
    <row r="2713" spans="1:17" x14ac:dyDescent="0.25">
      <c r="A2713" s="64">
        <f t="shared" si="339"/>
        <v>54</v>
      </c>
      <c r="B2713" s="64">
        <f t="shared" si="340"/>
        <v>275</v>
      </c>
      <c r="C2713" s="64">
        <f t="shared" si="341"/>
        <v>10</v>
      </c>
      <c r="D2713" s="64">
        <f t="shared" si="342"/>
        <v>271</v>
      </c>
      <c r="E2713" s="64">
        <f t="shared" si="343"/>
        <v>1351</v>
      </c>
      <c r="F2713" s="64" t="str">
        <f t="shared" si="336"/>
        <v/>
      </c>
      <c r="G2713" s="64" t="str">
        <f t="shared" si="337"/>
        <v/>
      </c>
      <c r="H2713" s="64" t="str">
        <f t="shared" si="338"/>
        <v/>
      </c>
      <c r="I2713" s="80" t="str">
        <f>IFERROR(VLOOKUP(D2713,Sheet2!A:B,2,0),"")</f>
        <v/>
      </c>
      <c r="J2713" s="64" t="str">
        <f>IFERROR(IF(I2713&lt;&gt;"",VLOOKUP(I2713,Sheet2!B:C,2,0),""),"")</f>
        <v/>
      </c>
      <c r="K2713" s="64" t="str">
        <f>IFERROR( IF(I2713&lt;&gt;"", HLOOKUP(L$2+$A2713,Sheet2!BX:NK,2,0),""),"")</f>
        <v/>
      </c>
      <c r="L2713" t="str">
        <f>IF(OR(HLOOKUP(L$2+$A2713,Sheet2!BX:NK,$B2713,0),HLOOKUP(L$2+$A2713,Sheet2!BX:NK,$B2713,0)&lt;&gt;""),HLOOKUP(L$2+$A2713,Sheet2!BX:NK,$B2713,0),"")</f>
        <v/>
      </c>
      <c r="M2713" t="str">
        <f>IF(OR(HLOOKUP(M$2+$A2713,Sheet2!BY:NL,$B2713,0),HLOOKUP(M$2+$A2713,Sheet2!BY:NL,$B2713,0)&lt;&gt;""),HLOOKUP(M$2+$A2713,Sheet2!BY:NL,$B2713,0),"")</f>
        <v/>
      </c>
      <c r="N2713" t="str">
        <f>IF(OR(HLOOKUP(N$2+$A2713,Sheet2!BZ:NM,$B2713,0),HLOOKUP(N$2+$A2713,Sheet2!BZ:NM,$B2713,0)&lt;&gt;""),HLOOKUP(N$2+$A2713,Sheet2!BZ:NM,$B2713,0),"")</f>
        <v/>
      </c>
      <c r="O2713" t="str">
        <f>IF(OR(HLOOKUP(O$2+$A2713,Sheet2!CA:NN,$B2713,0),HLOOKUP(O$2+$A2713,Sheet2!CA:NN,$B2713,0)&lt;&gt;""),HLOOKUP(O$2+$A2713,Sheet2!CA:NN,$B2713,0),"")</f>
        <v/>
      </c>
      <c r="P2713" t="str">
        <f>IF(OR(HLOOKUP(P$2+$A2713,Sheet2!CB:NO,$B2713,0),HLOOKUP(P$2+$A2713,Sheet2!CB:NO,$B2713,0)&lt;&gt;""),HLOOKUP(P$2+$A2713,Sheet2!CB:NO,$B2713,0),"")</f>
        <v/>
      </c>
      <c r="Q2713" t="str">
        <f>IF(OR(HLOOKUP(Q$2+$A2713,Sheet2!CC:NO,$B2713,0),HLOOKUP(Q$2+$A2713,Sheet2!CC:NO,$B2713,0)&lt;&gt;""),HLOOKUP(Q$2+$A2713,Sheet2!CC:NO,$B2713,0),"")</f>
        <v/>
      </c>
    </row>
    <row r="2714" spans="1:17" x14ac:dyDescent="0.25">
      <c r="A2714" s="64">
        <f t="shared" si="339"/>
        <v>0</v>
      </c>
      <c r="B2714" s="64">
        <f t="shared" si="340"/>
        <v>276</v>
      </c>
      <c r="C2714" s="64">
        <f t="shared" si="341"/>
        <v>1</v>
      </c>
      <c r="D2714" s="64">
        <f t="shared" si="342"/>
        <v>272</v>
      </c>
      <c r="E2714" s="64">
        <f t="shared" si="343"/>
        <v>1356</v>
      </c>
      <c r="F2714" s="64" t="str">
        <f t="shared" si="336"/>
        <v/>
      </c>
      <c r="G2714" s="64" t="str">
        <f t="shared" si="337"/>
        <v/>
      </c>
      <c r="H2714" s="64" t="str">
        <f t="shared" si="338"/>
        <v/>
      </c>
      <c r="I2714" s="80" t="str">
        <f>IFERROR(VLOOKUP(D2714,Sheet2!A:B,2,0),"")</f>
        <v/>
      </c>
      <c r="J2714" s="64" t="str">
        <f>IFERROR(IF(I2714&lt;&gt;"",VLOOKUP(I2714,Sheet2!B:C,2,0),""),"")</f>
        <v/>
      </c>
      <c r="K2714" s="64" t="str">
        <f>IFERROR( IF(I2714&lt;&gt;"", HLOOKUP(L$2+$A2714,Sheet2!BX:NK,2,0),""),"")</f>
        <v/>
      </c>
      <c r="L2714" t="str">
        <f>IF(OR(HLOOKUP(L$2+$A2714,Sheet2!BX:NK,$B2714,0),HLOOKUP(L$2+$A2714,Sheet2!BX:NK,$B2714,0)&lt;&gt;""),HLOOKUP(L$2+$A2714,Sheet2!BX:NK,$B2714,0),"")</f>
        <v/>
      </c>
      <c r="M2714" t="str">
        <f>IF(OR(HLOOKUP(M$2+$A2714,Sheet2!BY:NL,$B2714,0),HLOOKUP(M$2+$A2714,Sheet2!BY:NL,$B2714,0)&lt;&gt;""),HLOOKUP(M$2+$A2714,Sheet2!BY:NL,$B2714,0),"")</f>
        <v/>
      </c>
      <c r="N2714" t="str">
        <f>IF(OR(HLOOKUP(N$2+$A2714,Sheet2!BZ:NM,$B2714,0),HLOOKUP(N$2+$A2714,Sheet2!BZ:NM,$B2714,0)&lt;&gt;""),HLOOKUP(N$2+$A2714,Sheet2!BZ:NM,$B2714,0),"")</f>
        <v/>
      </c>
      <c r="O2714" t="str">
        <f>IF(OR(HLOOKUP(O$2+$A2714,Sheet2!CA:NN,$B2714,0),HLOOKUP(O$2+$A2714,Sheet2!CA:NN,$B2714,0)&lt;&gt;""),HLOOKUP(O$2+$A2714,Sheet2!CA:NN,$B2714,0),"")</f>
        <v/>
      </c>
      <c r="P2714" t="str">
        <f>IF(OR(HLOOKUP(P$2+$A2714,Sheet2!CB:NO,$B2714,0),HLOOKUP(P$2+$A2714,Sheet2!CB:NO,$B2714,0)&lt;&gt;""),HLOOKUP(P$2+$A2714,Sheet2!CB:NO,$B2714,0),"")</f>
        <v/>
      </c>
      <c r="Q2714" t="str">
        <f>IF(OR(HLOOKUP(Q$2+$A2714,Sheet2!CC:NO,$B2714,0),HLOOKUP(Q$2+$A2714,Sheet2!CC:NO,$B2714,0)&lt;&gt;""),HLOOKUP(Q$2+$A2714,Sheet2!CC:NO,$B2714,0),"")</f>
        <v/>
      </c>
    </row>
    <row r="2715" spans="1:17" x14ac:dyDescent="0.25">
      <c r="A2715" s="64">
        <f t="shared" si="339"/>
        <v>6</v>
      </c>
      <c r="B2715" s="64">
        <f t="shared" si="340"/>
        <v>276</v>
      </c>
      <c r="C2715" s="64">
        <f t="shared" si="341"/>
        <v>2</v>
      </c>
      <c r="D2715" s="64">
        <f t="shared" si="342"/>
        <v>272</v>
      </c>
      <c r="E2715" s="64">
        <f t="shared" si="343"/>
        <v>1356</v>
      </c>
      <c r="F2715" s="64" t="str">
        <f t="shared" si="336"/>
        <v/>
      </c>
      <c r="G2715" s="64" t="str">
        <f t="shared" si="337"/>
        <v/>
      </c>
      <c r="H2715" s="64" t="str">
        <f t="shared" si="338"/>
        <v/>
      </c>
      <c r="I2715" s="80" t="str">
        <f>IFERROR(VLOOKUP(D2715,Sheet2!A:B,2,0),"")</f>
        <v/>
      </c>
      <c r="J2715" s="64" t="str">
        <f>IFERROR(IF(I2715&lt;&gt;"",VLOOKUP(I2715,Sheet2!B:C,2,0),""),"")</f>
        <v/>
      </c>
      <c r="K2715" s="64" t="str">
        <f>IFERROR( IF(I2715&lt;&gt;"", HLOOKUP(L$2+$A2715,Sheet2!BX:NK,2,0),""),"")</f>
        <v/>
      </c>
      <c r="L2715" t="str">
        <f>IF(OR(HLOOKUP(L$2+$A2715,Sheet2!BX:NK,$B2715,0),HLOOKUP(L$2+$A2715,Sheet2!BX:NK,$B2715,0)&lt;&gt;""),HLOOKUP(L$2+$A2715,Sheet2!BX:NK,$B2715,0),"")</f>
        <v/>
      </c>
      <c r="M2715" t="str">
        <f>IF(OR(HLOOKUP(M$2+$A2715,Sheet2!BY:NL,$B2715,0),HLOOKUP(M$2+$A2715,Sheet2!BY:NL,$B2715,0)&lt;&gt;""),HLOOKUP(M$2+$A2715,Sheet2!BY:NL,$B2715,0),"")</f>
        <v/>
      </c>
      <c r="N2715" t="str">
        <f>IF(OR(HLOOKUP(N$2+$A2715,Sheet2!BZ:NM,$B2715,0),HLOOKUP(N$2+$A2715,Sheet2!BZ:NM,$B2715,0)&lt;&gt;""),HLOOKUP(N$2+$A2715,Sheet2!BZ:NM,$B2715,0),"")</f>
        <v/>
      </c>
      <c r="O2715" t="str">
        <f>IF(OR(HLOOKUP(O$2+$A2715,Sheet2!CA:NN,$B2715,0),HLOOKUP(O$2+$A2715,Sheet2!CA:NN,$B2715,0)&lt;&gt;""),HLOOKUP(O$2+$A2715,Sheet2!CA:NN,$B2715,0),"")</f>
        <v/>
      </c>
      <c r="P2715" t="str">
        <f>IF(OR(HLOOKUP(P$2+$A2715,Sheet2!CB:NO,$B2715,0),HLOOKUP(P$2+$A2715,Sheet2!CB:NO,$B2715,0)&lt;&gt;""),HLOOKUP(P$2+$A2715,Sheet2!CB:NO,$B2715,0),"")</f>
        <v/>
      </c>
      <c r="Q2715" t="str">
        <f>IF(OR(HLOOKUP(Q$2+$A2715,Sheet2!CC:NO,$B2715,0),HLOOKUP(Q$2+$A2715,Sheet2!CC:NO,$B2715,0)&lt;&gt;""),HLOOKUP(Q$2+$A2715,Sheet2!CC:NO,$B2715,0),"")</f>
        <v/>
      </c>
    </row>
    <row r="2716" spans="1:17" x14ac:dyDescent="0.25">
      <c r="A2716" s="64">
        <f t="shared" si="339"/>
        <v>12</v>
      </c>
      <c r="B2716" s="64">
        <f t="shared" si="340"/>
        <v>276</v>
      </c>
      <c r="C2716" s="64">
        <f t="shared" si="341"/>
        <v>3</v>
      </c>
      <c r="D2716" s="64">
        <f t="shared" si="342"/>
        <v>272</v>
      </c>
      <c r="E2716" s="64">
        <f t="shared" si="343"/>
        <v>1356</v>
      </c>
      <c r="F2716" s="64" t="str">
        <f t="shared" si="336"/>
        <v/>
      </c>
      <c r="G2716" s="64" t="str">
        <f t="shared" si="337"/>
        <v/>
      </c>
      <c r="H2716" s="64" t="str">
        <f t="shared" si="338"/>
        <v/>
      </c>
      <c r="I2716" s="80" t="str">
        <f>IFERROR(VLOOKUP(D2716,Sheet2!A:B,2,0),"")</f>
        <v/>
      </c>
      <c r="J2716" s="64" t="str">
        <f>IFERROR(IF(I2716&lt;&gt;"",VLOOKUP(I2716,Sheet2!B:C,2,0),""),"")</f>
        <v/>
      </c>
      <c r="K2716" s="64" t="str">
        <f>IFERROR( IF(I2716&lt;&gt;"", HLOOKUP(L$2+$A2716,Sheet2!BX:NK,2,0),""),"")</f>
        <v/>
      </c>
      <c r="L2716" t="str">
        <f>IF(OR(HLOOKUP(L$2+$A2716,Sheet2!BX:NK,$B2716,0),HLOOKUP(L$2+$A2716,Sheet2!BX:NK,$B2716,0)&lt;&gt;""),HLOOKUP(L$2+$A2716,Sheet2!BX:NK,$B2716,0),"")</f>
        <v/>
      </c>
      <c r="M2716" t="str">
        <f>IF(OR(HLOOKUP(M$2+$A2716,Sheet2!BY:NL,$B2716,0),HLOOKUP(M$2+$A2716,Sheet2!BY:NL,$B2716,0)&lt;&gt;""),HLOOKUP(M$2+$A2716,Sheet2!BY:NL,$B2716,0),"")</f>
        <v/>
      </c>
      <c r="N2716" t="str">
        <f>IF(OR(HLOOKUP(N$2+$A2716,Sheet2!BZ:NM,$B2716,0),HLOOKUP(N$2+$A2716,Sheet2!BZ:NM,$B2716,0)&lt;&gt;""),HLOOKUP(N$2+$A2716,Sheet2!BZ:NM,$B2716,0),"")</f>
        <v/>
      </c>
      <c r="O2716" t="str">
        <f>IF(OR(HLOOKUP(O$2+$A2716,Sheet2!CA:NN,$B2716,0),HLOOKUP(O$2+$A2716,Sheet2!CA:NN,$B2716,0)&lt;&gt;""),HLOOKUP(O$2+$A2716,Sheet2!CA:NN,$B2716,0),"")</f>
        <v/>
      </c>
      <c r="P2716" t="str">
        <f>IF(OR(HLOOKUP(P$2+$A2716,Sheet2!CB:NO,$B2716,0),HLOOKUP(P$2+$A2716,Sheet2!CB:NO,$B2716,0)&lt;&gt;""),HLOOKUP(P$2+$A2716,Sheet2!CB:NO,$B2716,0),"")</f>
        <v/>
      </c>
      <c r="Q2716" t="str">
        <f>IF(OR(HLOOKUP(Q$2+$A2716,Sheet2!CC:NO,$B2716,0),HLOOKUP(Q$2+$A2716,Sheet2!CC:NO,$B2716,0)&lt;&gt;""),HLOOKUP(Q$2+$A2716,Sheet2!CC:NO,$B2716,0),"")</f>
        <v/>
      </c>
    </row>
    <row r="2717" spans="1:17" x14ac:dyDescent="0.25">
      <c r="A2717" s="64">
        <f t="shared" si="339"/>
        <v>18</v>
      </c>
      <c r="B2717" s="64">
        <f t="shared" si="340"/>
        <v>276</v>
      </c>
      <c r="C2717" s="64">
        <f t="shared" si="341"/>
        <v>4</v>
      </c>
      <c r="D2717" s="64">
        <f t="shared" si="342"/>
        <v>272</v>
      </c>
      <c r="E2717" s="64">
        <f t="shared" si="343"/>
        <v>1356</v>
      </c>
      <c r="F2717" s="64" t="str">
        <f t="shared" si="336"/>
        <v/>
      </c>
      <c r="G2717" s="64" t="str">
        <f t="shared" si="337"/>
        <v/>
      </c>
      <c r="H2717" s="64" t="str">
        <f t="shared" si="338"/>
        <v/>
      </c>
      <c r="I2717" s="80" t="str">
        <f>IFERROR(VLOOKUP(D2717,Sheet2!A:B,2,0),"")</f>
        <v/>
      </c>
      <c r="J2717" s="64" t="str">
        <f>IFERROR(IF(I2717&lt;&gt;"",VLOOKUP(I2717,Sheet2!B:C,2,0),""),"")</f>
        <v/>
      </c>
      <c r="K2717" s="64" t="str">
        <f>IFERROR( IF(I2717&lt;&gt;"", HLOOKUP(L$2+$A2717,Sheet2!BX:NK,2,0),""),"")</f>
        <v/>
      </c>
      <c r="L2717" t="str">
        <f>IF(OR(HLOOKUP(L$2+$A2717,Sheet2!BX:NK,$B2717,0),HLOOKUP(L$2+$A2717,Sheet2!BX:NK,$B2717,0)&lt;&gt;""),HLOOKUP(L$2+$A2717,Sheet2!BX:NK,$B2717,0),"")</f>
        <v/>
      </c>
      <c r="M2717" t="str">
        <f>IF(OR(HLOOKUP(M$2+$A2717,Sheet2!BY:NL,$B2717,0),HLOOKUP(M$2+$A2717,Sheet2!BY:NL,$B2717,0)&lt;&gt;""),HLOOKUP(M$2+$A2717,Sheet2!BY:NL,$B2717,0),"")</f>
        <v/>
      </c>
      <c r="N2717" t="str">
        <f>IF(OR(HLOOKUP(N$2+$A2717,Sheet2!BZ:NM,$B2717,0),HLOOKUP(N$2+$A2717,Sheet2!BZ:NM,$B2717,0)&lt;&gt;""),HLOOKUP(N$2+$A2717,Sheet2!BZ:NM,$B2717,0),"")</f>
        <v/>
      </c>
      <c r="O2717" t="str">
        <f>IF(OR(HLOOKUP(O$2+$A2717,Sheet2!CA:NN,$B2717,0),HLOOKUP(O$2+$A2717,Sheet2!CA:NN,$B2717,0)&lt;&gt;""),HLOOKUP(O$2+$A2717,Sheet2!CA:NN,$B2717,0),"")</f>
        <v/>
      </c>
      <c r="P2717" t="str">
        <f>IF(OR(HLOOKUP(P$2+$A2717,Sheet2!CB:NO,$B2717,0),HLOOKUP(P$2+$A2717,Sheet2!CB:NO,$B2717,0)&lt;&gt;""),HLOOKUP(P$2+$A2717,Sheet2!CB:NO,$B2717,0),"")</f>
        <v/>
      </c>
      <c r="Q2717" t="str">
        <f>IF(OR(HLOOKUP(Q$2+$A2717,Sheet2!CC:NO,$B2717,0),HLOOKUP(Q$2+$A2717,Sheet2!CC:NO,$B2717,0)&lt;&gt;""),HLOOKUP(Q$2+$A2717,Sheet2!CC:NO,$B2717,0),"")</f>
        <v/>
      </c>
    </row>
    <row r="2718" spans="1:17" x14ac:dyDescent="0.25">
      <c r="A2718" s="64">
        <f t="shared" si="339"/>
        <v>24</v>
      </c>
      <c r="B2718" s="64">
        <f t="shared" si="340"/>
        <v>276</v>
      </c>
      <c r="C2718" s="64">
        <f t="shared" si="341"/>
        <v>5</v>
      </c>
      <c r="D2718" s="64">
        <f t="shared" si="342"/>
        <v>272</v>
      </c>
      <c r="E2718" s="64">
        <f t="shared" si="343"/>
        <v>1356</v>
      </c>
      <c r="F2718" s="64" t="str">
        <f t="shared" si="336"/>
        <v/>
      </c>
      <c r="G2718" s="64" t="str">
        <f t="shared" si="337"/>
        <v/>
      </c>
      <c r="H2718" s="64" t="str">
        <f t="shared" si="338"/>
        <v/>
      </c>
      <c r="I2718" s="80" t="str">
        <f>IFERROR(VLOOKUP(D2718,Sheet2!A:B,2,0),"")</f>
        <v/>
      </c>
      <c r="J2718" s="64" t="str">
        <f>IFERROR(IF(I2718&lt;&gt;"",VLOOKUP(I2718,Sheet2!B:C,2,0),""),"")</f>
        <v/>
      </c>
      <c r="K2718" s="64" t="str">
        <f>IFERROR( IF(I2718&lt;&gt;"", HLOOKUP(L$2+$A2718,Sheet2!BX:NK,2,0),""),"")</f>
        <v/>
      </c>
      <c r="L2718" t="str">
        <f>IF(OR(HLOOKUP(L$2+$A2718,Sheet2!BX:NK,$B2718,0),HLOOKUP(L$2+$A2718,Sheet2!BX:NK,$B2718,0)&lt;&gt;""),HLOOKUP(L$2+$A2718,Sheet2!BX:NK,$B2718,0),"")</f>
        <v/>
      </c>
      <c r="M2718" t="str">
        <f>IF(OR(HLOOKUP(M$2+$A2718,Sheet2!BY:NL,$B2718,0),HLOOKUP(M$2+$A2718,Sheet2!BY:NL,$B2718,0)&lt;&gt;""),HLOOKUP(M$2+$A2718,Sheet2!BY:NL,$B2718,0),"")</f>
        <v/>
      </c>
      <c r="N2718" t="str">
        <f>IF(OR(HLOOKUP(N$2+$A2718,Sheet2!BZ:NM,$B2718,0),HLOOKUP(N$2+$A2718,Sheet2!BZ:NM,$B2718,0)&lt;&gt;""),HLOOKUP(N$2+$A2718,Sheet2!BZ:NM,$B2718,0),"")</f>
        <v/>
      </c>
      <c r="O2718" t="str">
        <f>IF(OR(HLOOKUP(O$2+$A2718,Sheet2!CA:NN,$B2718,0),HLOOKUP(O$2+$A2718,Sheet2!CA:NN,$B2718,0)&lt;&gt;""),HLOOKUP(O$2+$A2718,Sheet2!CA:NN,$B2718,0),"")</f>
        <v/>
      </c>
      <c r="P2718" t="str">
        <f>IF(OR(HLOOKUP(P$2+$A2718,Sheet2!CB:NO,$B2718,0),HLOOKUP(P$2+$A2718,Sheet2!CB:NO,$B2718,0)&lt;&gt;""),HLOOKUP(P$2+$A2718,Sheet2!CB:NO,$B2718,0),"")</f>
        <v/>
      </c>
      <c r="Q2718" t="str">
        <f>IF(OR(HLOOKUP(Q$2+$A2718,Sheet2!CC:NO,$B2718,0),HLOOKUP(Q$2+$A2718,Sheet2!CC:NO,$B2718,0)&lt;&gt;""),HLOOKUP(Q$2+$A2718,Sheet2!CC:NO,$B2718,0),"")</f>
        <v/>
      </c>
    </row>
    <row r="2719" spans="1:17" x14ac:dyDescent="0.25">
      <c r="A2719" s="64">
        <f t="shared" si="339"/>
        <v>30</v>
      </c>
      <c r="B2719" s="64">
        <f t="shared" si="340"/>
        <v>276</v>
      </c>
      <c r="C2719" s="64">
        <f t="shared" si="341"/>
        <v>6</v>
      </c>
      <c r="D2719" s="64">
        <f t="shared" si="342"/>
        <v>272</v>
      </c>
      <c r="E2719" s="64">
        <f t="shared" si="343"/>
        <v>1356</v>
      </c>
      <c r="F2719" s="64" t="str">
        <f t="shared" si="336"/>
        <v/>
      </c>
      <c r="G2719" s="64" t="str">
        <f t="shared" si="337"/>
        <v/>
      </c>
      <c r="H2719" s="64" t="str">
        <f t="shared" si="338"/>
        <v/>
      </c>
      <c r="I2719" s="80" t="str">
        <f>IFERROR(VLOOKUP(D2719,Sheet2!A:B,2,0),"")</f>
        <v/>
      </c>
      <c r="J2719" s="64" t="str">
        <f>IFERROR(IF(I2719&lt;&gt;"",VLOOKUP(I2719,Sheet2!B:C,2,0),""),"")</f>
        <v/>
      </c>
      <c r="K2719" s="64" t="str">
        <f>IFERROR( IF(I2719&lt;&gt;"", HLOOKUP(L$2+$A2719,Sheet2!BX:NK,2,0),""),"")</f>
        <v/>
      </c>
      <c r="L2719" t="str">
        <f>IF(OR(HLOOKUP(L$2+$A2719,Sheet2!BX:NK,$B2719,0),HLOOKUP(L$2+$A2719,Sheet2!BX:NK,$B2719,0)&lt;&gt;""),HLOOKUP(L$2+$A2719,Sheet2!BX:NK,$B2719,0),"")</f>
        <v/>
      </c>
      <c r="M2719" t="str">
        <f>IF(OR(HLOOKUP(M$2+$A2719,Sheet2!BY:NL,$B2719,0),HLOOKUP(M$2+$A2719,Sheet2!BY:NL,$B2719,0)&lt;&gt;""),HLOOKUP(M$2+$A2719,Sheet2!BY:NL,$B2719,0),"")</f>
        <v/>
      </c>
      <c r="N2719" t="str">
        <f>IF(OR(HLOOKUP(N$2+$A2719,Sheet2!BZ:NM,$B2719,0),HLOOKUP(N$2+$A2719,Sheet2!BZ:NM,$B2719,0)&lt;&gt;""),HLOOKUP(N$2+$A2719,Sheet2!BZ:NM,$B2719,0),"")</f>
        <v/>
      </c>
      <c r="O2719" t="str">
        <f>IF(OR(HLOOKUP(O$2+$A2719,Sheet2!CA:NN,$B2719,0),HLOOKUP(O$2+$A2719,Sheet2!CA:NN,$B2719,0)&lt;&gt;""),HLOOKUP(O$2+$A2719,Sheet2!CA:NN,$B2719,0),"")</f>
        <v/>
      </c>
      <c r="P2719" t="str">
        <f>IF(OR(HLOOKUP(P$2+$A2719,Sheet2!CB:NO,$B2719,0),HLOOKUP(P$2+$A2719,Sheet2!CB:NO,$B2719,0)&lt;&gt;""),HLOOKUP(P$2+$A2719,Sheet2!CB:NO,$B2719,0),"")</f>
        <v/>
      </c>
      <c r="Q2719" t="str">
        <f>IF(OR(HLOOKUP(Q$2+$A2719,Sheet2!CC:NO,$B2719,0),HLOOKUP(Q$2+$A2719,Sheet2!CC:NO,$B2719,0)&lt;&gt;""),HLOOKUP(Q$2+$A2719,Sheet2!CC:NO,$B2719,0),"")</f>
        <v/>
      </c>
    </row>
    <row r="2720" spans="1:17" x14ac:dyDescent="0.25">
      <c r="A2720" s="64">
        <f t="shared" si="339"/>
        <v>36</v>
      </c>
      <c r="B2720" s="64">
        <f t="shared" si="340"/>
        <v>276</v>
      </c>
      <c r="C2720" s="64">
        <f t="shared" si="341"/>
        <v>7</v>
      </c>
      <c r="D2720" s="64">
        <f t="shared" si="342"/>
        <v>272</v>
      </c>
      <c r="E2720" s="64">
        <f t="shared" si="343"/>
        <v>1356</v>
      </c>
      <c r="F2720" s="64" t="str">
        <f t="shared" si="336"/>
        <v/>
      </c>
      <c r="G2720" s="64" t="str">
        <f t="shared" si="337"/>
        <v/>
      </c>
      <c r="H2720" s="64" t="str">
        <f t="shared" si="338"/>
        <v/>
      </c>
      <c r="I2720" s="80" t="str">
        <f>IFERROR(VLOOKUP(D2720,Sheet2!A:B,2,0),"")</f>
        <v/>
      </c>
      <c r="J2720" s="64" t="str">
        <f>IFERROR(IF(I2720&lt;&gt;"",VLOOKUP(I2720,Sheet2!B:C,2,0),""),"")</f>
        <v/>
      </c>
      <c r="K2720" s="64" t="str">
        <f>IFERROR( IF(I2720&lt;&gt;"", HLOOKUP(L$2+$A2720,Sheet2!BX:NK,2,0),""),"")</f>
        <v/>
      </c>
      <c r="L2720" t="str">
        <f>IF(OR(HLOOKUP(L$2+$A2720,Sheet2!BX:NK,$B2720,0),HLOOKUP(L$2+$A2720,Sheet2!BX:NK,$B2720,0)&lt;&gt;""),HLOOKUP(L$2+$A2720,Sheet2!BX:NK,$B2720,0),"")</f>
        <v/>
      </c>
      <c r="M2720" t="str">
        <f>IF(OR(HLOOKUP(M$2+$A2720,Sheet2!BY:NL,$B2720,0),HLOOKUP(M$2+$A2720,Sheet2!BY:NL,$B2720,0)&lt;&gt;""),HLOOKUP(M$2+$A2720,Sheet2!BY:NL,$B2720,0),"")</f>
        <v/>
      </c>
      <c r="N2720" t="str">
        <f>IF(OR(HLOOKUP(N$2+$A2720,Sheet2!BZ:NM,$B2720,0),HLOOKUP(N$2+$A2720,Sheet2!BZ:NM,$B2720,0)&lt;&gt;""),HLOOKUP(N$2+$A2720,Sheet2!BZ:NM,$B2720,0),"")</f>
        <v/>
      </c>
      <c r="O2720" t="str">
        <f>IF(OR(HLOOKUP(O$2+$A2720,Sheet2!CA:NN,$B2720,0),HLOOKUP(O$2+$A2720,Sheet2!CA:NN,$B2720,0)&lt;&gt;""),HLOOKUP(O$2+$A2720,Sheet2!CA:NN,$B2720,0),"")</f>
        <v/>
      </c>
      <c r="P2720" t="str">
        <f>IF(OR(HLOOKUP(P$2+$A2720,Sheet2!CB:NO,$B2720,0),HLOOKUP(P$2+$A2720,Sheet2!CB:NO,$B2720,0)&lt;&gt;""),HLOOKUP(P$2+$A2720,Sheet2!CB:NO,$B2720,0),"")</f>
        <v/>
      </c>
      <c r="Q2720" t="str">
        <f>IF(OR(HLOOKUP(Q$2+$A2720,Sheet2!CC:NO,$B2720,0),HLOOKUP(Q$2+$A2720,Sheet2!CC:NO,$B2720,0)&lt;&gt;""),HLOOKUP(Q$2+$A2720,Sheet2!CC:NO,$B2720,0),"")</f>
        <v/>
      </c>
    </row>
    <row r="2721" spans="1:17" x14ac:dyDescent="0.25">
      <c r="A2721" s="64">
        <f t="shared" si="339"/>
        <v>42</v>
      </c>
      <c r="B2721" s="64">
        <f t="shared" si="340"/>
        <v>276</v>
      </c>
      <c r="C2721" s="64">
        <f t="shared" si="341"/>
        <v>8</v>
      </c>
      <c r="D2721" s="64">
        <f t="shared" si="342"/>
        <v>272</v>
      </c>
      <c r="E2721" s="64">
        <f t="shared" si="343"/>
        <v>1356</v>
      </c>
      <c r="F2721" s="64" t="str">
        <f t="shared" si="336"/>
        <v/>
      </c>
      <c r="G2721" s="64" t="str">
        <f t="shared" si="337"/>
        <v/>
      </c>
      <c r="H2721" s="64" t="str">
        <f t="shared" si="338"/>
        <v/>
      </c>
      <c r="I2721" s="80" t="str">
        <f>IFERROR(VLOOKUP(D2721,Sheet2!A:B,2,0),"")</f>
        <v/>
      </c>
      <c r="J2721" s="64" t="str">
        <f>IFERROR(IF(I2721&lt;&gt;"",VLOOKUP(I2721,Sheet2!B:C,2,0),""),"")</f>
        <v/>
      </c>
      <c r="K2721" s="64" t="str">
        <f>IFERROR( IF(I2721&lt;&gt;"", HLOOKUP(L$2+$A2721,Sheet2!BX:NK,2,0),""),"")</f>
        <v/>
      </c>
      <c r="L2721" t="str">
        <f>IF(OR(HLOOKUP(L$2+$A2721,Sheet2!BX:NK,$B2721,0),HLOOKUP(L$2+$A2721,Sheet2!BX:NK,$B2721,0)&lt;&gt;""),HLOOKUP(L$2+$A2721,Sheet2!BX:NK,$B2721,0),"")</f>
        <v/>
      </c>
      <c r="M2721" t="str">
        <f>IF(OR(HLOOKUP(M$2+$A2721,Sheet2!BY:NL,$B2721,0),HLOOKUP(M$2+$A2721,Sheet2!BY:NL,$B2721,0)&lt;&gt;""),HLOOKUP(M$2+$A2721,Sheet2!BY:NL,$B2721,0),"")</f>
        <v/>
      </c>
      <c r="N2721" t="str">
        <f>IF(OR(HLOOKUP(N$2+$A2721,Sheet2!BZ:NM,$B2721,0),HLOOKUP(N$2+$A2721,Sheet2!BZ:NM,$B2721,0)&lt;&gt;""),HLOOKUP(N$2+$A2721,Sheet2!BZ:NM,$B2721,0),"")</f>
        <v/>
      </c>
      <c r="O2721" t="str">
        <f>IF(OR(HLOOKUP(O$2+$A2721,Sheet2!CA:NN,$B2721,0),HLOOKUP(O$2+$A2721,Sheet2!CA:NN,$B2721,0)&lt;&gt;""),HLOOKUP(O$2+$A2721,Sheet2!CA:NN,$B2721,0),"")</f>
        <v/>
      </c>
      <c r="P2721" t="str">
        <f>IF(OR(HLOOKUP(P$2+$A2721,Sheet2!CB:NO,$B2721,0),HLOOKUP(P$2+$A2721,Sheet2!CB:NO,$B2721,0)&lt;&gt;""),HLOOKUP(P$2+$A2721,Sheet2!CB:NO,$B2721,0),"")</f>
        <v/>
      </c>
      <c r="Q2721" t="str">
        <f>IF(OR(HLOOKUP(Q$2+$A2721,Sheet2!CC:NO,$B2721,0),HLOOKUP(Q$2+$A2721,Sheet2!CC:NO,$B2721,0)&lt;&gt;""),HLOOKUP(Q$2+$A2721,Sheet2!CC:NO,$B2721,0),"")</f>
        <v/>
      </c>
    </row>
    <row r="2722" spans="1:17" x14ac:dyDescent="0.25">
      <c r="A2722" s="64">
        <f t="shared" si="339"/>
        <v>48</v>
      </c>
      <c r="B2722" s="64">
        <f t="shared" si="340"/>
        <v>276</v>
      </c>
      <c r="C2722" s="64">
        <f t="shared" si="341"/>
        <v>9</v>
      </c>
      <c r="D2722" s="64">
        <f t="shared" si="342"/>
        <v>272</v>
      </c>
      <c r="E2722" s="64">
        <f t="shared" si="343"/>
        <v>1356</v>
      </c>
      <c r="F2722" s="64" t="str">
        <f t="shared" si="336"/>
        <v/>
      </c>
      <c r="G2722" s="64" t="str">
        <f t="shared" si="337"/>
        <v/>
      </c>
      <c r="H2722" s="64" t="str">
        <f t="shared" si="338"/>
        <v/>
      </c>
      <c r="I2722" s="80" t="str">
        <f>IFERROR(VLOOKUP(D2722,Sheet2!A:B,2,0),"")</f>
        <v/>
      </c>
      <c r="J2722" s="64" t="str">
        <f>IFERROR(IF(I2722&lt;&gt;"",VLOOKUP(I2722,Sheet2!B:C,2,0),""),"")</f>
        <v/>
      </c>
      <c r="K2722" s="64" t="str">
        <f>IFERROR( IF(I2722&lt;&gt;"", HLOOKUP(L$2+$A2722,Sheet2!BX:NK,2,0),""),"")</f>
        <v/>
      </c>
      <c r="L2722" t="str">
        <f>IF(OR(HLOOKUP(L$2+$A2722,Sheet2!BX:NK,$B2722,0),HLOOKUP(L$2+$A2722,Sheet2!BX:NK,$B2722,0)&lt;&gt;""),HLOOKUP(L$2+$A2722,Sheet2!BX:NK,$B2722,0),"")</f>
        <v/>
      </c>
      <c r="M2722" t="str">
        <f>IF(OR(HLOOKUP(M$2+$A2722,Sheet2!BY:NL,$B2722,0),HLOOKUP(M$2+$A2722,Sheet2!BY:NL,$B2722,0)&lt;&gt;""),HLOOKUP(M$2+$A2722,Sheet2!BY:NL,$B2722,0),"")</f>
        <v/>
      </c>
      <c r="N2722" t="str">
        <f>IF(OR(HLOOKUP(N$2+$A2722,Sheet2!BZ:NM,$B2722,0),HLOOKUP(N$2+$A2722,Sheet2!BZ:NM,$B2722,0)&lt;&gt;""),HLOOKUP(N$2+$A2722,Sheet2!BZ:NM,$B2722,0),"")</f>
        <v/>
      </c>
      <c r="O2722" t="str">
        <f>IF(OR(HLOOKUP(O$2+$A2722,Sheet2!CA:NN,$B2722,0),HLOOKUP(O$2+$A2722,Sheet2!CA:NN,$B2722,0)&lt;&gt;""),HLOOKUP(O$2+$A2722,Sheet2!CA:NN,$B2722,0),"")</f>
        <v/>
      </c>
      <c r="P2722" t="str">
        <f>IF(OR(HLOOKUP(P$2+$A2722,Sheet2!CB:NO,$B2722,0),HLOOKUP(P$2+$A2722,Sheet2!CB:NO,$B2722,0)&lt;&gt;""),HLOOKUP(P$2+$A2722,Sheet2!CB:NO,$B2722,0),"")</f>
        <v/>
      </c>
      <c r="Q2722" t="str">
        <f>IF(OR(HLOOKUP(Q$2+$A2722,Sheet2!CC:NO,$B2722,0),HLOOKUP(Q$2+$A2722,Sheet2!CC:NO,$B2722,0)&lt;&gt;""),HLOOKUP(Q$2+$A2722,Sheet2!CC:NO,$B2722,0),"")</f>
        <v/>
      </c>
    </row>
    <row r="2723" spans="1:17" x14ac:dyDescent="0.25">
      <c r="A2723" s="64">
        <f t="shared" si="339"/>
        <v>54</v>
      </c>
      <c r="B2723" s="64">
        <f t="shared" si="340"/>
        <v>276</v>
      </c>
      <c r="C2723" s="64">
        <f t="shared" si="341"/>
        <v>10</v>
      </c>
      <c r="D2723" s="64">
        <f t="shared" si="342"/>
        <v>272</v>
      </c>
      <c r="E2723" s="64">
        <f t="shared" si="343"/>
        <v>1356</v>
      </c>
      <c r="F2723" s="64" t="str">
        <f t="shared" si="336"/>
        <v/>
      </c>
      <c r="G2723" s="64" t="str">
        <f t="shared" si="337"/>
        <v/>
      </c>
      <c r="H2723" s="64" t="str">
        <f t="shared" si="338"/>
        <v/>
      </c>
      <c r="I2723" s="80" t="str">
        <f>IFERROR(VLOOKUP(D2723,Sheet2!A:B,2,0),"")</f>
        <v/>
      </c>
      <c r="J2723" s="64" t="str">
        <f>IFERROR(IF(I2723&lt;&gt;"",VLOOKUP(I2723,Sheet2!B:C,2,0),""),"")</f>
        <v/>
      </c>
      <c r="K2723" s="64" t="str">
        <f>IFERROR( IF(I2723&lt;&gt;"", HLOOKUP(L$2+$A2723,Sheet2!BX:NK,2,0),""),"")</f>
        <v/>
      </c>
      <c r="L2723" t="str">
        <f>IF(OR(HLOOKUP(L$2+$A2723,Sheet2!BX:NK,$B2723,0),HLOOKUP(L$2+$A2723,Sheet2!BX:NK,$B2723,0)&lt;&gt;""),HLOOKUP(L$2+$A2723,Sheet2!BX:NK,$B2723,0),"")</f>
        <v/>
      </c>
      <c r="M2723" t="str">
        <f>IF(OR(HLOOKUP(M$2+$A2723,Sheet2!BY:NL,$B2723,0),HLOOKUP(M$2+$A2723,Sheet2!BY:NL,$B2723,0)&lt;&gt;""),HLOOKUP(M$2+$A2723,Sheet2!BY:NL,$B2723,0),"")</f>
        <v/>
      </c>
      <c r="N2723" t="str">
        <f>IF(OR(HLOOKUP(N$2+$A2723,Sheet2!BZ:NM,$B2723,0),HLOOKUP(N$2+$A2723,Sheet2!BZ:NM,$B2723,0)&lt;&gt;""),HLOOKUP(N$2+$A2723,Sheet2!BZ:NM,$B2723,0),"")</f>
        <v/>
      </c>
      <c r="O2723" t="str">
        <f>IF(OR(HLOOKUP(O$2+$A2723,Sheet2!CA:NN,$B2723,0),HLOOKUP(O$2+$A2723,Sheet2!CA:NN,$B2723,0)&lt;&gt;""),HLOOKUP(O$2+$A2723,Sheet2!CA:NN,$B2723,0),"")</f>
        <v/>
      </c>
      <c r="P2723" t="str">
        <f>IF(OR(HLOOKUP(P$2+$A2723,Sheet2!CB:NO,$B2723,0),HLOOKUP(P$2+$A2723,Sheet2!CB:NO,$B2723,0)&lt;&gt;""),HLOOKUP(P$2+$A2723,Sheet2!CB:NO,$B2723,0),"")</f>
        <v/>
      </c>
      <c r="Q2723" t="str">
        <f>IF(OR(HLOOKUP(Q$2+$A2723,Sheet2!CC:NO,$B2723,0),HLOOKUP(Q$2+$A2723,Sheet2!CC:NO,$B2723,0)&lt;&gt;""),HLOOKUP(Q$2+$A2723,Sheet2!CC:NO,$B2723,0),"")</f>
        <v/>
      </c>
    </row>
    <row r="2724" spans="1:17" x14ac:dyDescent="0.25">
      <c r="A2724" s="64">
        <f t="shared" si="339"/>
        <v>0</v>
      </c>
      <c r="B2724" s="64">
        <f t="shared" si="340"/>
        <v>277</v>
      </c>
      <c r="C2724" s="64">
        <f t="shared" si="341"/>
        <v>1</v>
      </c>
      <c r="D2724" s="64">
        <f t="shared" si="342"/>
        <v>273</v>
      </c>
      <c r="E2724" s="64">
        <f t="shared" si="343"/>
        <v>1361</v>
      </c>
      <c r="F2724" s="64" t="str">
        <f t="shared" si="336"/>
        <v/>
      </c>
      <c r="G2724" s="64" t="str">
        <f t="shared" si="337"/>
        <v/>
      </c>
      <c r="H2724" s="64" t="str">
        <f t="shared" si="338"/>
        <v/>
      </c>
      <c r="I2724" s="80" t="str">
        <f>IFERROR(VLOOKUP(D2724,Sheet2!A:B,2,0),"")</f>
        <v/>
      </c>
      <c r="J2724" s="64" t="str">
        <f>IFERROR(IF(I2724&lt;&gt;"",VLOOKUP(I2724,Sheet2!B:C,2,0),""),"")</f>
        <v/>
      </c>
      <c r="K2724" s="64" t="str">
        <f>IFERROR( IF(I2724&lt;&gt;"", HLOOKUP(L$2+$A2724,Sheet2!BX:NK,2,0),""),"")</f>
        <v/>
      </c>
      <c r="L2724" t="str">
        <f>IF(OR(HLOOKUP(L$2+$A2724,Sheet2!BX:NK,$B2724,0),HLOOKUP(L$2+$A2724,Sheet2!BX:NK,$B2724,0)&lt;&gt;""),HLOOKUP(L$2+$A2724,Sheet2!BX:NK,$B2724,0),"")</f>
        <v/>
      </c>
      <c r="M2724" t="str">
        <f>IF(OR(HLOOKUP(M$2+$A2724,Sheet2!BY:NL,$B2724,0),HLOOKUP(M$2+$A2724,Sheet2!BY:NL,$B2724,0)&lt;&gt;""),HLOOKUP(M$2+$A2724,Sheet2!BY:NL,$B2724,0),"")</f>
        <v/>
      </c>
      <c r="N2724" t="str">
        <f>IF(OR(HLOOKUP(N$2+$A2724,Sheet2!BZ:NM,$B2724,0),HLOOKUP(N$2+$A2724,Sheet2!BZ:NM,$B2724,0)&lt;&gt;""),HLOOKUP(N$2+$A2724,Sheet2!BZ:NM,$B2724,0),"")</f>
        <v/>
      </c>
      <c r="O2724" t="str">
        <f>IF(OR(HLOOKUP(O$2+$A2724,Sheet2!CA:NN,$B2724,0),HLOOKUP(O$2+$A2724,Sheet2!CA:NN,$B2724,0)&lt;&gt;""),HLOOKUP(O$2+$A2724,Sheet2!CA:NN,$B2724,0),"")</f>
        <v/>
      </c>
      <c r="P2724" t="str">
        <f>IF(OR(HLOOKUP(P$2+$A2724,Sheet2!CB:NO,$B2724,0),HLOOKUP(P$2+$A2724,Sheet2!CB:NO,$B2724,0)&lt;&gt;""),HLOOKUP(P$2+$A2724,Sheet2!CB:NO,$B2724,0),"")</f>
        <v/>
      </c>
      <c r="Q2724" t="str">
        <f>IF(OR(HLOOKUP(Q$2+$A2724,Sheet2!CC:NO,$B2724,0),HLOOKUP(Q$2+$A2724,Sheet2!CC:NO,$B2724,0)&lt;&gt;""),HLOOKUP(Q$2+$A2724,Sheet2!CC:NO,$B2724,0),"")</f>
        <v/>
      </c>
    </row>
    <row r="2725" spans="1:17" x14ac:dyDescent="0.25">
      <c r="A2725" s="64">
        <f t="shared" si="339"/>
        <v>6</v>
      </c>
      <c r="B2725" s="64">
        <f t="shared" si="340"/>
        <v>277</v>
      </c>
      <c r="C2725" s="64">
        <f t="shared" si="341"/>
        <v>2</v>
      </c>
      <c r="D2725" s="64">
        <f t="shared" si="342"/>
        <v>273</v>
      </c>
      <c r="E2725" s="64">
        <f t="shared" si="343"/>
        <v>1361</v>
      </c>
      <c r="F2725" s="64" t="str">
        <f t="shared" si="336"/>
        <v/>
      </c>
      <c r="G2725" s="64" t="str">
        <f t="shared" si="337"/>
        <v/>
      </c>
      <c r="H2725" s="64" t="str">
        <f t="shared" si="338"/>
        <v/>
      </c>
      <c r="I2725" s="80" t="str">
        <f>IFERROR(VLOOKUP(D2725,Sheet2!A:B,2,0),"")</f>
        <v/>
      </c>
      <c r="J2725" s="64" t="str">
        <f>IFERROR(IF(I2725&lt;&gt;"",VLOOKUP(I2725,Sheet2!B:C,2,0),""),"")</f>
        <v/>
      </c>
      <c r="K2725" s="64" t="str">
        <f>IFERROR( IF(I2725&lt;&gt;"", HLOOKUP(L$2+$A2725,Sheet2!BX:NK,2,0),""),"")</f>
        <v/>
      </c>
      <c r="L2725" t="str">
        <f>IF(OR(HLOOKUP(L$2+$A2725,Sheet2!BX:NK,$B2725,0),HLOOKUP(L$2+$A2725,Sheet2!BX:NK,$B2725,0)&lt;&gt;""),HLOOKUP(L$2+$A2725,Sheet2!BX:NK,$B2725,0),"")</f>
        <v/>
      </c>
      <c r="M2725" t="str">
        <f>IF(OR(HLOOKUP(M$2+$A2725,Sheet2!BY:NL,$B2725,0),HLOOKUP(M$2+$A2725,Sheet2!BY:NL,$B2725,0)&lt;&gt;""),HLOOKUP(M$2+$A2725,Sheet2!BY:NL,$B2725,0),"")</f>
        <v/>
      </c>
      <c r="N2725" t="str">
        <f>IF(OR(HLOOKUP(N$2+$A2725,Sheet2!BZ:NM,$B2725,0),HLOOKUP(N$2+$A2725,Sheet2!BZ:NM,$B2725,0)&lt;&gt;""),HLOOKUP(N$2+$A2725,Sheet2!BZ:NM,$B2725,0),"")</f>
        <v/>
      </c>
      <c r="O2725" t="str">
        <f>IF(OR(HLOOKUP(O$2+$A2725,Sheet2!CA:NN,$B2725,0),HLOOKUP(O$2+$A2725,Sheet2!CA:NN,$B2725,0)&lt;&gt;""),HLOOKUP(O$2+$A2725,Sheet2!CA:NN,$B2725,0),"")</f>
        <v/>
      </c>
      <c r="P2725" t="str">
        <f>IF(OR(HLOOKUP(P$2+$A2725,Sheet2!CB:NO,$B2725,0),HLOOKUP(P$2+$A2725,Sheet2!CB:NO,$B2725,0)&lt;&gt;""),HLOOKUP(P$2+$A2725,Sheet2!CB:NO,$B2725,0),"")</f>
        <v/>
      </c>
      <c r="Q2725" t="str">
        <f>IF(OR(HLOOKUP(Q$2+$A2725,Sheet2!CC:NO,$B2725,0),HLOOKUP(Q$2+$A2725,Sheet2!CC:NO,$B2725,0)&lt;&gt;""),HLOOKUP(Q$2+$A2725,Sheet2!CC:NO,$B2725,0),"")</f>
        <v/>
      </c>
    </row>
    <row r="2726" spans="1:17" x14ac:dyDescent="0.25">
      <c r="A2726" s="64">
        <f t="shared" si="339"/>
        <v>12</v>
      </c>
      <c r="B2726" s="64">
        <f t="shared" si="340"/>
        <v>277</v>
      </c>
      <c r="C2726" s="64">
        <f t="shared" si="341"/>
        <v>3</v>
      </c>
      <c r="D2726" s="64">
        <f t="shared" si="342"/>
        <v>273</v>
      </c>
      <c r="E2726" s="64">
        <f t="shared" si="343"/>
        <v>1361</v>
      </c>
      <c r="F2726" s="64" t="str">
        <f t="shared" si="336"/>
        <v/>
      </c>
      <c r="G2726" s="64" t="str">
        <f t="shared" si="337"/>
        <v/>
      </c>
      <c r="H2726" s="64" t="str">
        <f t="shared" si="338"/>
        <v/>
      </c>
      <c r="I2726" s="80" t="str">
        <f>IFERROR(VLOOKUP(D2726,Sheet2!A:B,2,0),"")</f>
        <v/>
      </c>
      <c r="J2726" s="64" t="str">
        <f>IFERROR(IF(I2726&lt;&gt;"",VLOOKUP(I2726,Sheet2!B:C,2,0),""),"")</f>
        <v/>
      </c>
      <c r="K2726" s="64" t="str">
        <f>IFERROR( IF(I2726&lt;&gt;"", HLOOKUP(L$2+$A2726,Sheet2!BX:NK,2,0),""),"")</f>
        <v/>
      </c>
      <c r="L2726" t="str">
        <f>IF(OR(HLOOKUP(L$2+$A2726,Sheet2!BX:NK,$B2726,0),HLOOKUP(L$2+$A2726,Sheet2!BX:NK,$B2726,0)&lt;&gt;""),HLOOKUP(L$2+$A2726,Sheet2!BX:NK,$B2726,0),"")</f>
        <v/>
      </c>
      <c r="M2726" t="str">
        <f>IF(OR(HLOOKUP(M$2+$A2726,Sheet2!BY:NL,$B2726,0),HLOOKUP(M$2+$A2726,Sheet2!BY:NL,$B2726,0)&lt;&gt;""),HLOOKUP(M$2+$A2726,Sheet2!BY:NL,$B2726,0),"")</f>
        <v/>
      </c>
      <c r="N2726" t="str">
        <f>IF(OR(HLOOKUP(N$2+$A2726,Sheet2!BZ:NM,$B2726,0),HLOOKUP(N$2+$A2726,Sheet2!BZ:NM,$B2726,0)&lt;&gt;""),HLOOKUP(N$2+$A2726,Sheet2!BZ:NM,$B2726,0),"")</f>
        <v/>
      </c>
      <c r="O2726" t="str">
        <f>IF(OR(HLOOKUP(O$2+$A2726,Sheet2!CA:NN,$B2726,0),HLOOKUP(O$2+$A2726,Sheet2!CA:NN,$B2726,0)&lt;&gt;""),HLOOKUP(O$2+$A2726,Sheet2!CA:NN,$B2726,0),"")</f>
        <v/>
      </c>
      <c r="P2726" t="str">
        <f>IF(OR(HLOOKUP(P$2+$A2726,Sheet2!CB:NO,$B2726,0),HLOOKUP(P$2+$A2726,Sheet2!CB:NO,$B2726,0)&lt;&gt;""),HLOOKUP(P$2+$A2726,Sheet2!CB:NO,$B2726,0),"")</f>
        <v/>
      </c>
      <c r="Q2726" t="str">
        <f>IF(OR(HLOOKUP(Q$2+$A2726,Sheet2!CC:NO,$B2726,0),HLOOKUP(Q$2+$A2726,Sheet2!CC:NO,$B2726,0)&lt;&gt;""),HLOOKUP(Q$2+$A2726,Sheet2!CC:NO,$B2726,0),"")</f>
        <v/>
      </c>
    </row>
    <row r="2727" spans="1:17" x14ac:dyDescent="0.25">
      <c r="A2727" s="64">
        <f t="shared" si="339"/>
        <v>18</v>
      </c>
      <c r="B2727" s="64">
        <f t="shared" si="340"/>
        <v>277</v>
      </c>
      <c r="C2727" s="64">
        <f t="shared" si="341"/>
        <v>4</v>
      </c>
      <c r="D2727" s="64">
        <f t="shared" si="342"/>
        <v>273</v>
      </c>
      <c r="E2727" s="64">
        <f t="shared" si="343"/>
        <v>1361</v>
      </c>
      <c r="F2727" s="64" t="str">
        <f t="shared" si="336"/>
        <v/>
      </c>
      <c r="G2727" s="64" t="str">
        <f t="shared" si="337"/>
        <v/>
      </c>
      <c r="H2727" s="64" t="str">
        <f t="shared" si="338"/>
        <v/>
      </c>
      <c r="I2727" s="80" t="str">
        <f>IFERROR(VLOOKUP(D2727,Sheet2!A:B,2,0),"")</f>
        <v/>
      </c>
      <c r="J2727" s="64" t="str">
        <f>IFERROR(IF(I2727&lt;&gt;"",VLOOKUP(I2727,Sheet2!B:C,2,0),""),"")</f>
        <v/>
      </c>
      <c r="K2727" s="64" t="str">
        <f>IFERROR( IF(I2727&lt;&gt;"", HLOOKUP(L$2+$A2727,Sheet2!BX:NK,2,0),""),"")</f>
        <v/>
      </c>
      <c r="L2727" t="str">
        <f>IF(OR(HLOOKUP(L$2+$A2727,Sheet2!BX:NK,$B2727,0),HLOOKUP(L$2+$A2727,Sheet2!BX:NK,$B2727,0)&lt;&gt;""),HLOOKUP(L$2+$A2727,Sheet2!BX:NK,$B2727,0),"")</f>
        <v/>
      </c>
      <c r="M2727" t="str">
        <f>IF(OR(HLOOKUP(M$2+$A2727,Sheet2!BY:NL,$B2727,0),HLOOKUP(M$2+$A2727,Sheet2!BY:NL,$B2727,0)&lt;&gt;""),HLOOKUP(M$2+$A2727,Sheet2!BY:NL,$B2727,0),"")</f>
        <v/>
      </c>
      <c r="N2727" t="str">
        <f>IF(OR(HLOOKUP(N$2+$A2727,Sheet2!BZ:NM,$B2727,0),HLOOKUP(N$2+$A2727,Sheet2!BZ:NM,$B2727,0)&lt;&gt;""),HLOOKUP(N$2+$A2727,Sheet2!BZ:NM,$B2727,0),"")</f>
        <v/>
      </c>
      <c r="O2727" t="str">
        <f>IF(OR(HLOOKUP(O$2+$A2727,Sheet2!CA:NN,$B2727,0),HLOOKUP(O$2+$A2727,Sheet2!CA:NN,$B2727,0)&lt;&gt;""),HLOOKUP(O$2+$A2727,Sheet2!CA:NN,$B2727,0),"")</f>
        <v/>
      </c>
      <c r="P2727" t="str">
        <f>IF(OR(HLOOKUP(P$2+$A2727,Sheet2!CB:NO,$B2727,0),HLOOKUP(P$2+$A2727,Sheet2!CB:NO,$B2727,0)&lt;&gt;""),HLOOKUP(P$2+$A2727,Sheet2!CB:NO,$B2727,0),"")</f>
        <v/>
      </c>
      <c r="Q2727" t="str">
        <f>IF(OR(HLOOKUP(Q$2+$A2727,Sheet2!CC:NO,$B2727,0),HLOOKUP(Q$2+$A2727,Sheet2!CC:NO,$B2727,0)&lt;&gt;""),HLOOKUP(Q$2+$A2727,Sheet2!CC:NO,$B2727,0),"")</f>
        <v/>
      </c>
    </row>
    <row r="2728" spans="1:17" x14ac:dyDescent="0.25">
      <c r="A2728" s="64">
        <f t="shared" si="339"/>
        <v>24</v>
      </c>
      <c r="B2728" s="64">
        <f t="shared" si="340"/>
        <v>277</v>
      </c>
      <c r="C2728" s="64">
        <f t="shared" si="341"/>
        <v>5</v>
      </c>
      <c r="D2728" s="64">
        <f t="shared" si="342"/>
        <v>273</v>
      </c>
      <c r="E2728" s="64">
        <f t="shared" si="343"/>
        <v>1361</v>
      </c>
      <c r="F2728" s="64" t="str">
        <f t="shared" si="336"/>
        <v/>
      </c>
      <c r="G2728" s="64" t="str">
        <f t="shared" si="337"/>
        <v/>
      </c>
      <c r="H2728" s="64" t="str">
        <f t="shared" si="338"/>
        <v/>
      </c>
      <c r="I2728" s="80" t="str">
        <f>IFERROR(VLOOKUP(D2728,Sheet2!A:B,2,0),"")</f>
        <v/>
      </c>
      <c r="J2728" s="64" t="str">
        <f>IFERROR(IF(I2728&lt;&gt;"",VLOOKUP(I2728,Sheet2!B:C,2,0),""),"")</f>
        <v/>
      </c>
      <c r="K2728" s="64" t="str">
        <f>IFERROR( IF(I2728&lt;&gt;"", HLOOKUP(L$2+$A2728,Sheet2!BX:NK,2,0),""),"")</f>
        <v/>
      </c>
      <c r="L2728" t="str">
        <f>IF(OR(HLOOKUP(L$2+$A2728,Sheet2!BX:NK,$B2728,0),HLOOKUP(L$2+$A2728,Sheet2!BX:NK,$B2728,0)&lt;&gt;""),HLOOKUP(L$2+$A2728,Sheet2!BX:NK,$B2728,0),"")</f>
        <v/>
      </c>
      <c r="M2728" t="str">
        <f>IF(OR(HLOOKUP(M$2+$A2728,Sheet2!BY:NL,$B2728,0),HLOOKUP(M$2+$A2728,Sheet2!BY:NL,$B2728,0)&lt;&gt;""),HLOOKUP(M$2+$A2728,Sheet2!BY:NL,$B2728,0),"")</f>
        <v/>
      </c>
      <c r="N2728" t="str">
        <f>IF(OR(HLOOKUP(N$2+$A2728,Sheet2!BZ:NM,$B2728,0),HLOOKUP(N$2+$A2728,Sheet2!BZ:NM,$B2728,0)&lt;&gt;""),HLOOKUP(N$2+$A2728,Sheet2!BZ:NM,$B2728,0),"")</f>
        <v/>
      </c>
      <c r="O2728" t="str">
        <f>IF(OR(HLOOKUP(O$2+$A2728,Sheet2!CA:NN,$B2728,0),HLOOKUP(O$2+$A2728,Sheet2!CA:NN,$B2728,0)&lt;&gt;""),HLOOKUP(O$2+$A2728,Sheet2!CA:NN,$B2728,0),"")</f>
        <v/>
      </c>
      <c r="P2728" t="str">
        <f>IF(OR(HLOOKUP(P$2+$A2728,Sheet2!CB:NO,$B2728,0),HLOOKUP(P$2+$A2728,Sheet2!CB:NO,$B2728,0)&lt;&gt;""),HLOOKUP(P$2+$A2728,Sheet2!CB:NO,$B2728,0),"")</f>
        <v/>
      </c>
      <c r="Q2728" t="str">
        <f>IF(OR(HLOOKUP(Q$2+$A2728,Sheet2!CC:NO,$B2728,0),HLOOKUP(Q$2+$A2728,Sheet2!CC:NO,$B2728,0)&lt;&gt;""),HLOOKUP(Q$2+$A2728,Sheet2!CC:NO,$B2728,0),"")</f>
        <v/>
      </c>
    </row>
    <row r="2729" spans="1:17" x14ac:dyDescent="0.25">
      <c r="A2729" s="64">
        <f t="shared" si="339"/>
        <v>30</v>
      </c>
      <c r="B2729" s="64">
        <f t="shared" si="340"/>
        <v>277</v>
      </c>
      <c r="C2729" s="64">
        <f t="shared" si="341"/>
        <v>6</v>
      </c>
      <c r="D2729" s="64">
        <f t="shared" si="342"/>
        <v>273</v>
      </c>
      <c r="E2729" s="64">
        <f t="shared" si="343"/>
        <v>1361</v>
      </c>
      <c r="F2729" s="64" t="str">
        <f t="shared" si="336"/>
        <v/>
      </c>
      <c r="G2729" s="64" t="str">
        <f t="shared" si="337"/>
        <v/>
      </c>
      <c r="H2729" s="64" t="str">
        <f t="shared" si="338"/>
        <v/>
      </c>
      <c r="I2729" s="80" t="str">
        <f>IFERROR(VLOOKUP(D2729,Sheet2!A:B,2,0),"")</f>
        <v/>
      </c>
      <c r="J2729" s="64" t="str">
        <f>IFERROR(IF(I2729&lt;&gt;"",VLOOKUP(I2729,Sheet2!B:C,2,0),""),"")</f>
        <v/>
      </c>
      <c r="K2729" s="64" t="str">
        <f>IFERROR( IF(I2729&lt;&gt;"", HLOOKUP(L$2+$A2729,Sheet2!BX:NK,2,0),""),"")</f>
        <v/>
      </c>
      <c r="L2729" t="str">
        <f>IF(OR(HLOOKUP(L$2+$A2729,Sheet2!BX:NK,$B2729,0),HLOOKUP(L$2+$A2729,Sheet2!BX:NK,$B2729,0)&lt;&gt;""),HLOOKUP(L$2+$A2729,Sheet2!BX:NK,$B2729,0),"")</f>
        <v/>
      </c>
      <c r="M2729" t="str">
        <f>IF(OR(HLOOKUP(M$2+$A2729,Sheet2!BY:NL,$B2729,0),HLOOKUP(M$2+$A2729,Sheet2!BY:NL,$B2729,0)&lt;&gt;""),HLOOKUP(M$2+$A2729,Sheet2!BY:NL,$B2729,0),"")</f>
        <v/>
      </c>
      <c r="N2729" t="str">
        <f>IF(OR(HLOOKUP(N$2+$A2729,Sheet2!BZ:NM,$B2729,0),HLOOKUP(N$2+$A2729,Sheet2!BZ:NM,$B2729,0)&lt;&gt;""),HLOOKUP(N$2+$A2729,Sheet2!BZ:NM,$B2729,0),"")</f>
        <v/>
      </c>
      <c r="O2729" t="str">
        <f>IF(OR(HLOOKUP(O$2+$A2729,Sheet2!CA:NN,$B2729,0),HLOOKUP(O$2+$A2729,Sheet2!CA:NN,$B2729,0)&lt;&gt;""),HLOOKUP(O$2+$A2729,Sheet2!CA:NN,$B2729,0),"")</f>
        <v/>
      </c>
      <c r="P2729" t="str">
        <f>IF(OR(HLOOKUP(P$2+$A2729,Sheet2!CB:NO,$B2729,0),HLOOKUP(P$2+$A2729,Sheet2!CB:NO,$B2729,0)&lt;&gt;""),HLOOKUP(P$2+$A2729,Sheet2!CB:NO,$B2729,0),"")</f>
        <v/>
      </c>
      <c r="Q2729" t="str">
        <f>IF(OR(HLOOKUP(Q$2+$A2729,Sheet2!CC:NO,$B2729,0),HLOOKUP(Q$2+$A2729,Sheet2!CC:NO,$B2729,0)&lt;&gt;""),HLOOKUP(Q$2+$A2729,Sheet2!CC:NO,$B2729,0),"")</f>
        <v/>
      </c>
    </row>
    <row r="2730" spans="1:17" x14ac:dyDescent="0.25">
      <c r="A2730" s="64">
        <f t="shared" si="339"/>
        <v>36</v>
      </c>
      <c r="B2730" s="64">
        <f t="shared" si="340"/>
        <v>277</v>
      </c>
      <c r="C2730" s="64">
        <f t="shared" si="341"/>
        <v>7</v>
      </c>
      <c r="D2730" s="64">
        <f t="shared" si="342"/>
        <v>273</v>
      </c>
      <c r="E2730" s="64">
        <f t="shared" si="343"/>
        <v>1361</v>
      </c>
      <c r="F2730" s="64" t="str">
        <f t="shared" si="336"/>
        <v/>
      </c>
      <c r="G2730" s="64" t="str">
        <f t="shared" si="337"/>
        <v/>
      </c>
      <c r="H2730" s="64" t="str">
        <f t="shared" si="338"/>
        <v/>
      </c>
      <c r="I2730" s="80" t="str">
        <f>IFERROR(VLOOKUP(D2730,Sheet2!A:B,2,0),"")</f>
        <v/>
      </c>
      <c r="J2730" s="64" t="str">
        <f>IFERROR(IF(I2730&lt;&gt;"",VLOOKUP(I2730,Sheet2!B:C,2,0),""),"")</f>
        <v/>
      </c>
      <c r="K2730" s="64" t="str">
        <f>IFERROR( IF(I2730&lt;&gt;"", HLOOKUP(L$2+$A2730,Sheet2!BX:NK,2,0),""),"")</f>
        <v/>
      </c>
      <c r="L2730" t="str">
        <f>IF(OR(HLOOKUP(L$2+$A2730,Sheet2!BX:NK,$B2730,0),HLOOKUP(L$2+$A2730,Sheet2!BX:NK,$B2730,0)&lt;&gt;""),HLOOKUP(L$2+$A2730,Sheet2!BX:NK,$B2730,0),"")</f>
        <v/>
      </c>
      <c r="M2730" t="str">
        <f>IF(OR(HLOOKUP(M$2+$A2730,Sheet2!BY:NL,$B2730,0),HLOOKUP(M$2+$A2730,Sheet2!BY:NL,$B2730,0)&lt;&gt;""),HLOOKUP(M$2+$A2730,Sheet2!BY:NL,$B2730,0),"")</f>
        <v/>
      </c>
      <c r="N2730" t="str">
        <f>IF(OR(HLOOKUP(N$2+$A2730,Sheet2!BZ:NM,$B2730,0),HLOOKUP(N$2+$A2730,Sheet2!BZ:NM,$B2730,0)&lt;&gt;""),HLOOKUP(N$2+$A2730,Sheet2!BZ:NM,$B2730,0),"")</f>
        <v/>
      </c>
      <c r="O2730" t="str">
        <f>IF(OR(HLOOKUP(O$2+$A2730,Sheet2!CA:NN,$B2730,0),HLOOKUP(O$2+$A2730,Sheet2!CA:NN,$B2730,0)&lt;&gt;""),HLOOKUP(O$2+$A2730,Sheet2!CA:NN,$B2730,0),"")</f>
        <v/>
      </c>
      <c r="P2730" t="str">
        <f>IF(OR(HLOOKUP(P$2+$A2730,Sheet2!CB:NO,$B2730,0),HLOOKUP(P$2+$A2730,Sheet2!CB:NO,$B2730,0)&lt;&gt;""),HLOOKUP(P$2+$A2730,Sheet2!CB:NO,$B2730,0),"")</f>
        <v/>
      </c>
      <c r="Q2730" t="str">
        <f>IF(OR(HLOOKUP(Q$2+$A2730,Sheet2!CC:NO,$B2730,0),HLOOKUP(Q$2+$A2730,Sheet2!CC:NO,$B2730,0)&lt;&gt;""),HLOOKUP(Q$2+$A2730,Sheet2!CC:NO,$B2730,0),"")</f>
        <v/>
      </c>
    </row>
    <row r="2731" spans="1:17" x14ac:dyDescent="0.25">
      <c r="A2731" s="64">
        <f t="shared" si="339"/>
        <v>42</v>
      </c>
      <c r="B2731" s="64">
        <f t="shared" si="340"/>
        <v>277</v>
      </c>
      <c r="C2731" s="64">
        <f t="shared" si="341"/>
        <v>8</v>
      </c>
      <c r="D2731" s="64">
        <f t="shared" si="342"/>
        <v>273</v>
      </c>
      <c r="E2731" s="64">
        <f t="shared" si="343"/>
        <v>1361</v>
      </c>
      <c r="F2731" s="64" t="str">
        <f t="shared" si="336"/>
        <v/>
      </c>
      <c r="G2731" s="64" t="str">
        <f t="shared" si="337"/>
        <v/>
      </c>
      <c r="H2731" s="64" t="str">
        <f t="shared" si="338"/>
        <v/>
      </c>
      <c r="I2731" s="80" t="str">
        <f>IFERROR(VLOOKUP(D2731,Sheet2!A:B,2,0),"")</f>
        <v/>
      </c>
      <c r="J2731" s="64" t="str">
        <f>IFERROR(IF(I2731&lt;&gt;"",VLOOKUP(I2731,Sheet2!B:C,2,0),""),"")</f>
        <v/>
      </c>
      <c r="K2731" s="64" t="str">
        <f>IFERROR( IF(I2731&lt;&gt;"", HLOOKUP(L$2+$A2731,Sheet2!BX:NK,2,0),""),"")</f>
        <v/>
      </c>
      <c r="L2731" t="str">
        <f>IF(OR(HLOOKUP(L$2+$A2731,Sheet2!BX:NK,$B2731,0),HLOOKUP(L$2+$A2731,Sheet2!BX:NK,$B2731,0)&lt;&gt;""),HLOOKUP(L$2+$A2731,Sheet2!BX:NK,$B2731,0),"")</f>
        <v/>
      </c>
      <c r="M2731" t="str">
        <f>IF(OR(HLOOKUP(M$2+$A2731,Sheet2!BY:NL,$B2731,0),HLOOKUP(M$2+$A2731,Sheet2!BY:NL,$B2731,0)&lt;&gt;""),HLOOKUP(M$2+$A2731,Sheet2!BY:NL,$B2731,0),"")</f>
        <v/>
      </c>
      <c r="N2731" t="str">
        <f>IF(OR(HLOOKUP(N$2+$A2731,Sheet2!BZ:NM,$B2731,0),HLOOKUP(N$2+$A2731,Sheet2!BZ:NM,$B2731,0)&lt;&gt;""),HLOOKUP(N$2+$A2731,Sheet2!BZ:NM,$B2731,0),"")</f>
        <v/>
      </c>
      <c r="O2731" t="str">
        <f>IF(OR(HLOOKUP(O$2+$A2731,Sheet2!CA:NN,$B2731,0),HLOOKUP(O$2+$A2731,Sheet2!CA:NN,$B2731,0)&lt;&gt;""),HLOOKUP(O$2+$A2731,Sheet2!CA:NN,$B2731,0),"")</f>
        <v/>
      </c>
      <c r="P2731" t="str">
        <f>IF(OR(HLOOKUP(P$2+$A2731,Sheet2!CB:NO,$B2731,0),HLOOKUP(P$2+$A2731,Sheet2!CB:NO,$B2731,0)&lt;&gt;""),HLOOKUP(P$2+$A2731,Sheet2!CB:NO,$B2731,0),"")</f>
        <v/>
      </c>
      <c r="Q2731" t="str">
        <f>IF(OR(HLOOKUP(Q$2+$A2731,Sheet2!CC:NO,$B2731,0),HLOOKUP(Q$2+$A2731,Sheet2!CC:NO,$B2731,0)&lt;&gt;""),HLOOKUP(Q$2+$A2731,Sheet2!CC:NO,$B2731,0),"")</f>
        <v/>
      </c>
    </row>
    <row r="2732" spans="1:17" x14ac:dyDescent="0.25">
      <c r="A2732" s="64">
        <f t="shared" si="339"/>
        <v>48</v>
      </c>
      <c r="B2732" s="64">
        <f t="shared" si="340"/>
        <v>277</v>
      </c>
      <c r="C2732" s="64">
        <f t="shared" si="341"/>
        <v>9</v>
      </c>
      <c r="D2732" s="64">
        <f t="shared" si="342"/>
        <v>273</v>
      </c>
      <c r="E2732" s="64">
        <f t="shared" si="343"/>
        <v>1361</v>
      </c>
      <c r="F2732" s="64" t="str">
        <f t="shared" si="336"/>
        <v/>
      </c>
      <c r="G2732" s="64" t="str">
        <f t="shared" si="337"/>
        <v/>
      </c>
      <c r="H2732" s="64" t="str">
        <f t="shared" si="338"/>
        <v/>
      </c>
      <c r="I2732" s="80" t="str">
        <f>IFERROR(VLOOKUP(D2732,Sheet2!A:B,2,0),"")</f>
        <v/>
      </c>
      <c r="J2732" s="64" t="str">
        <f>IFERROR(IF(I2732&lt;&gt;"",VLOOKUP(I2732,Sheet2!B:C,2,0),""),"")</f>
        <v/>
      </c>
      <c r="K2732" s="64" t="str">
        <f>IFERROR( IF(I2732&lt;&gt;"", HLOOKUP(L$2+$A2732,Sheet2!BX:NK,2,0),""),"")</f>
        <v/>
      </c>
      <c r="L2732" t="str">
        <f>IF(OR(HLOOKUP(L$2+$A2732,Sheet2!BX:NK,$B2732,0),HLOOKUP(L$2+$A2732,Sheet2!BX:NK,$B2732,0)&lt;&gt;""),HLOOKUP(L$2+$A2732,Sheet2!BX:NK,$B2732,0),"")</f>
        <v/>
      </c>
      <c r="M2732" t="str">
        <f>IF(OR(HLOOKUP(M$2+$A2732,Sheet2!BY:NL,$B2732,0),HLOOKUP(M$2+$A2732,Sheet2!BY:NL,$B2732,0)&lt;&gt;""),HLOOKUP(M$2+$A2732,Sheet2!BY:NL,$B2732,0),"")</f>
        <v/>
      </c>
      <c r="N2732" t="str">
        <f>IF(OR(HLOOKUP(N$2+$A2732,Sheet2!BZ:NM,$B2732,0),HLOOKUP(N$2+$A2732,Sheet2!BZ:NM,$B2732,0)&lt;&gt;""),HLOOKUP(N$2+$A2732,Sheet2!BZ:NM,$B2732,0),"")</f>
        <v/>
      </c>
      <c r="O2732" t="str">
        <f>IF(OR(HLOOKUP(O$2+$A2732,Sheet2!CA:NN,$B2732,0),HLOOKUP(O$2+$A2732,Sheet2!CA:NN,$B2732,0)&lt;&gt;""),HLOOKUP(O$2+$A2732,Sheet2!CA:NN,$B2732,0),"")</f>
        <v/>
      </c>
      <c r="P2732" t="str">
        <f>IF(OR(HLOOKUP(P$2+$A2732,Sheet2!CB:NO,$B2732,0),HLOOKUP(P$2+$A2732,Sheet2!CB:NO,$B2732,0)&lt;&gt;""),HLOOKUP(P$2+$A2732,Sheet2!CB:NO,$B2732,0),"")</f>
        <v/>
      </c>
      <c r="Q2732" t="str">
        <f>IF(OR(HLOOKUP(Q$2+$A2732,Sheet2!CC:NO,$B2732,0),HLOOKUP(Q$2+$A2732,Sheet2!CC:NO,$B2732,0)&lt;&gt;""),HLOOKUP(Q$2+$A2732,Sheet2!CC:NO,$B2732,0),"")</f>
        <v/>
      </c>
    </row>
    <row r="2733" spans="1:17" x14ac:dyDescent="0.25">
      <c r="A2733" s="64">
        <f t="shared" si="339"/>
        <v>54</v>
      </c>
      <c r="B2733" s="64">
        <f t="shared" si="340"/>
        <v>277</v>
      </c>
      <c r="C2733" s="64">
        <f t="shared" si="341"/>
        <v>10</v>
      </c>
      <c r="D2733" s="64">
        <f t="shared" si="342"/>
        <v>273</v>
      </c>
      <c r="E2733" s="64">
        <f t="shared" si="343"/>
        <v>1361</v>
      </c>
      <c r="F2733" s="64" t="str">
        <f t="shared" si="336"/>
        <v/>
      </c>
      <c r="G2733" s="64" t="str">
        <f t="shared" si="337"/>
        <v/>
      </c>
      <c r="H2733" s="64" t="str">
        <f t="shared" si="338"/>
        <v/>
      </c>
      <c r="I2733" s="80" t="str">
        <f>IFERROR(VLOOKUP(D2733,Sheet2!A:B,2,0),"")</f>
        <v/>
      </c>
      <c r="J2733" s="64" t="str">
        <f>IFERROR(IF(I2733&lt;&gt;"",VLOOKUP(I2733,Sheet2!B:C,2,0),""),"")</f>
        <v/>
      </c>
      <c r="K2733" s="64" t="str">
        <f>IFERROR( IF(I2733&lt;&gt;"", HLOOKUP(L$2+$A2733,Sheet2!BX:NK,2,0),""),"")</f>
        <v/>
      </c>
      <c r="L2733" t="str">
        <f>IF(OR(HLOOKUP(L$2+$A2733,Sheet2!BX:NK,$B2733,0),HLOOKUP(L$2+$A2733,Sheet2!BX:NK,$B2733,0)&lt;&gt;""),HLOOKUP(L$2+$A2733,Sheet2!BX:NK,$B2733,0),"")</f>
        <v/>
      </c>
      <c r="M2733" t="str">
        <f>IF(OR(HLOOKUP(M$2+$A2733,Sheet2!BY:NL,$B2733,0),HLOOKUP(M$2+$A2733,Sheet2!BY:NL,$B2733,0)&lt;&gt;""),HLOOKUP(M$2+$A2733,Sheet2!BY:NL,$B2733,0),"")</f>
        <v/>
      </c>
      <c r="N2733" t="str">
        <f>IF(OR(HLOOKUP(N$2+$A2733,Sheet2!BZ:NM,$B2733,0),HLOOKUP(N$2+$A2733,Sheet2!BZ:NM,$B2733,0)&lt;&gt;""),HLOOKUP(N$2+$A2733,Sheet2!BZ:NM,$B2733,0),"")</f>
        <v/>
      </c>
      <c r="O2733" t="str">
        <f>IF(OR(HLOOKUP(O$2+$A2733,Sheet2!CA:NN,$B2733,0),HLOOKUP(O$2+$A2733,Sheet2!CA:NN,$B2733,0)&lt;&gt;""),HLOOKUP(O$2+$A2733,Sheet2!CA:NN,$B2733,0),"")</f>
        <v/>
      </c>
      <c r="P2733" t="str">
        <f>IF(OR(HLOOKUP(P$2+$A2733,Sheet2!CB:NO,$B2733,0),HLOOKUP(P$2+$A2733,Sheet2!CB:NO,$B2733,0)&lt;&gt;""),HLOOKUP(P$2+$A2733,Sheet2!CB:NO,$B2733,0),"")</f>
        <v/>
      </c>
      <c r="Q2733" t="str">
        <f>IF(OR(HLOOKUP(Q$2+$A2733,Sheet2!CC:NO,$B2733,0),HLOOKUP(Q$2+$A2733,Sheet2!CC:NO,$B2733,0)&lt;&gt;""),HLOOKUP(Q$2+$A2733,Sheet2!CC:NO,$B2733,0),"")</f>
        <v/>
      </c>
    </row>
    <row r="2734" spans="1:17" x14ac:dyDescent="0.25">
      <c r="A2734" s="64">
        <f t="shared" si="339"/>
        <v>0</v>
      </c>
      <c r="B2734" s="64">
        <f t="shared" si="340"/>
        <v>278</v>
      </c>
      <c r="C2734" s="64">
        <f t="shared" si="341"/>
        <v>1</v>
      </c>
      <c r="D2734" s="64">
        <f t="shared" si="342"/>
        <v>274</v>
      </c>
      <c r="E2734" s="64">
        <f t="shared" si="343"/>
        <v>1366</v>
      </c>
      <c r="F2734" s="64" t="str">
        <f t="shared" si="336"/>
        <v/>
      </c>
      <c r="G2734" s="64" t="str">
        <f t="shared" si="337"/>
        <v/>
      </c>
      <c r="H2734" s="64" t="str">
        <f t="shared" si="338"/>
        <v/>
      </c>
      <c r="I2734" s="80" t="str">
        <f>IFERROR(VLOOKUP(D2734,Sheet2!A:B,2,0),"")</f>
        <v/>
      </c>
      <c r="J2734" s="64" t="str">
        <f>IFERROR(IF(I2734&lt;&gt;"",VLOOKUP(I2734,Sheet2!B:C,2,0),""),"")</f>
        <v/>
      </c>
      <c r="K2734" s="64" t="str">
        <f>IFERROR( IF(I2734&lt;&gt;"", HLOOKUP(L$2+$A2734,Sheet2!BX:NK,2,0),""),"")</f>
        <v/>
      </c>
      <c r="L2734" t="str">
        <f>IF(OR(HLOOKUP(L$2+$A2734,Sheet2!BX:NK,$B2734,0),HLOOKUP(L$2+$A2734,Sheet2!BX:NK,$B2734,0)&lt;&gt;""),HLOOKUP(L$2+$A2734,Sheet2!BX:NK,$B2734,0),"")</f>
        <v/>
      </c>
      <c r="M2734" t="str">
        <f>IF(OR(HLOOKUP(M$2+$A2734,Sheet2!BY:NL,$B2734,0),HLOOKUP(M$2+$A2734,Sheet2!BY:NL,$B2734,0)&lt;&gt;""),HLOOKUP(M$2+$A2734,Sheet2!BY:NL,$B2734,0),"")</f>
        <v/>
      </c>
      <c r="N2734" t="str">
        <f>IF(OR(HLOOKUP(N$2+$A2734,Sheet2!BZ:NM,$B2734,0),HLOOKUP(N$2+$A2734,Sheet2!BZ:NM,$B2734,0)&lt;&gt;""),HLOOKUP(N$2+$A2734,Sheet2!BZ:NM,$B2734,0),"")</f>
        <v/>
      </c>
      <c r="O2734" t="str">
        <f>IF(OR(HLOOKUP(O$2+$A2734,Sheet2!CA:NN,$B2734,0),HLOOKUP(O$2+$A2734,Sheet2!CA:NN,$B2734,0)&lt;&gt;""),HLOOKUP(O$2+$A2734,Sheet2!CA:NN,$B2734,0),"")</f>
        <v/>
      </c>
      <c r="P2734" t="str">
        <f>IF(OR(HLOOKUP(P$2+$A2734,Sheet2!CB:NO,$B2734,0),HLOOKUP(P$2+$A2734,Sheet2!CB:NO,$B2734,0)&lt;&gt;""),HLOOKUP(P$2+$A2734,Sheet2!CB:NO,$B2734,0),"")</f>
        <v/>
      </c>
      <c r="Q2734" t="str">
        <f>IF(OR(HLOOKUP(Q$2+$A2734,Sheet2!CC:NO,$B2734,0),HLOOKUP(Q$2+$A2734,Sheet2!CC:NO,$B2734,0)&lt;&gt;""),HLOOKUP(Q$2+$A2734,Sheet2!CC:NO,$B2734,0),"")</f>
        <v/>
      </c>
    </row>
    <row r="2735" spans="1:17" x14ac:dyDescent="0.25">
      <c r="A2735" s="64">
        <f t="shared" si="339"/>
        <v>6</v>
      </c>
      <c r="B2735" s="64">
        <f t="shared" si="340"/>
        <v>278</v>
      </c>
      <c r="C2735" s="64">
        <f t="shared" si="341"/>
        <v>2</v>
      </c>
      <c r="D2735" s="64">
        <f t="shared" si="342"/>
        <v>274</v>
      </c>
      <c r="E2735" s="64">
        <f t="shared" si="343"/>
        <v>1366</v>
      </c>
      <c r="F2735" s="64" t="str">
        <f t="shared" si="336"/>
        <v/>
      </c>
      <c r="G2735" s="64" t="str">
        <f t="shared" si="337"/>
        <v/>
      </c>
      <c r="H2735" s="64" t="str">
        <f t="shared" si="338"/>
        <v/>
      </c>
      <c r="I2735" s="80" t="str">
        <f>IFERROR(VLOOKUP(D2735,Sheet2!A:B,2,0),"")</f>
        <v/>
      </c>
      <c r="J2735" s="64" t="str">
        <f>IFERROR(IF(I2735&lt;&gt;"",VLOOKUP(I2735,Sheet2!B:C,2,0),""),"")</f>
        <v/>
      </c>
      <c r="K2735" s="64" t="str">
        <f>IFERROR( IF(I2735&lt;&gt;"", HLOOKUP(L$2+$A2735,Sheet2!BX:NK,2,0),""),"")</f>
        <v/>
      </c>
      <c r="L2735" t="str">
        <f>IF(OR(HLOOKUP(L$2+$A2735,Sheet2!BX:NK,$B2735,0),HLOOKUP(L$2+$A2735,Sheet2!BX:NK,$B2735,0)&lt;&gt;""),HLOOKUP(L$2+$A2735,Sheet2!BX:NK,$B2735,0),"")</f>
        <v/>
      </c>
      <c r="M2735" t="str">
        <f>IF(OR(HLOOKUP(M$2+$A2735,Sheet2!BY:NL,$B2735,0),HLOOKUP(M$2+$A2735,Sheet2!BY:NL,$B2735,0)&lt;&gt;""),HLOOKUP(M$2+$A2735,Sheet2!BY:NL,$B2735,0),"")</f>
        <v/>
      </c>
      <c r="N2735" t="str">
        <f>IF(OR(HLOOKUP(N$2+$A2735,Sheet2!BZ:NM,$B2735,0),HLOOKUP(N$2+$A2735,Sheet2!BZ:NM,$B2735,0)&lt;&gt;""),HLOOKUP(N$2+$A2735,Sheet2!BZ:NM,$B2735,0),"")</f>
        <v/>
      </c>
      <c r="O2735" t="str">
        <f>IF(OR(HLOOKUP(O$2+$A2735,Sheet2!CA:NN,$B2735,0),HLOOKUP(O$2+$A2735,Sheet2!CA:NN,$B2735,0)&lt;&gt;""),HLOOKUP(O$2+$A2735,Sheet2!CA:NN,$B2735,0),"")</f>
        <v/>
      </c>
      <c r="P2735" t="str">
        <f>IF(OR(HLOOKUP(P$2+$A2735,Sheet2!CB:NO,$B2735,0),HLOOKUP(P$2+$A2735,Sheet2!CB:NO,$B2735,0)&lt;&gt;""),HLOOKUP(P$2+$A2735,Sheet2!CB:NO,$B2735,0),"")</f>
        <v/>
      </c>
      <c r="Q2735" t="str">
        <f>IF(OR(HLOOKUP(Q$2+$A2735,Sheet2!CC:NO,$B2735,0),HLOOKUP(Q$2+$A2735,Sheet2!CC:NO,$B2735,0)&lt;&gt;""),HLOOKUP(Q$2+$A2735,Sheet2!CC:NO,$B2735,0),"")</f>
        <v/>
      </c>
    </row>
    <row r="2736" spans="1:17" x14ac:dyDescent="0.25">
      <c r="A2736" s="64">
        <f t="shared" si="339"/>
        <v>12</v>
      </c>
      <c r="B2736" s="64">
        <f t="shared" si="340"/>
        <v>278</v>
      </c>
      <c r="C2736" s="64">
        <f t="shared" si="341"/>
        <v>3</v>
      </c>
      <c r="D2736" s="64">
        <f t="shared" si="342"/>
        <v>274</v>
      </c>
      <c r="E2736" s="64">
        <f t="shared" si="343"/>
        <v>1366</v>
      </c>
      <c r="F2736" s="64" t="str">
        <f t="shared" si="336"/>
        <v/>
      </c>
      <c r="G2736" s="64" t="str">
        <f t="shared" si="337"/>
        <v/>
      </c>
      <c r="H2736" s="64" t="str">
        <f t="shared" si="338"/>
        <v/>
      </c>
      <c r="I2736" s="80" t="str">
        <f>IFERROR(VLOOKUP(D2736,Sheet2!A:B,2,0),"")</f>
        <v/>
      </c>
      <c r="J2736" s="64" t="str">
        <f>IFERROR(IF(I2736&lt;&gt;"",VLOOKUP(I2736,Sheet2!B:C,2,0),""),"")</f>
        <v/>
      </c>
      <c r="K2736" s="64" t="str">
        <f>IFERROR( IF(I2736&lt;&gt;"", HLOOKUP(L$2+$A2736,Sheet2!BX:NK,2,0),""),"")</f>
        <v/>
      </c>
      <c r="L2736" t="str">
        <f>IF(OR(HLOOKUP(L$2+$A2736,Sheet2!BX:NK,$B2736,0),HLOOKUP(L$2+$A2736,Sheet2!BX:NK,$B2736,0)&lt;&gt;""),HLOOKUP(L$2+$A2736,Sheet2!BX:NK,$B2736,0),"")</f>
        <v/>
      </c>
      <c r="M2736" t="str">
        <f>IF(OR(HLOOKUP(M$2+$A2736,Sheet2!BY:NL,$B2736,0),HLOOKUP(M$2+$A2736,Sheet2!BY:NL,$B2736,0)&lt;&gt;""),HLOOKUP(M$2+$A2736,Sheet2!BY:NL,$B2736,0),"")</f>
        <v/>
      </c>
      <c r="N2736" t="str">
        <f>IF(OR(HLOOKUP(N$2+$A2736,Sheet2!BZ:NM,$B2736,0),HLOOKUP(N$2+$A2736,Sheet2!BZ:NM,$B2736,0)&lt;&gt;""),HLOOKUP(N$2+$A2736,Sheet2!BZ:NM,$B2736,0),"")</f>
        <v/>
      </c>
      <c r="O2736" t="str">
        <f>IF(OR(HLOOKUP(O$2+$A2736,Sheet2!CA:NN,$B2736,0),HLOOKUP(O$2+$A2736,Sheet2!CA:NN,$B2736,0)&lt;&gt;""),HLOOKUP(O$2+$A2736,Sheet2!CA:NN,$B2736,0),"")</f>
        <v/>
      </c>
      <c r="P2736" t="str">
        <f>IF(OR(HLOOKUP(P$2+$A2736,Sheet2!CB:NO,$B2736,0),HLOOKUP(P$2+$A2736,Sheet2!CB:NO,$B2736,0)&lt;&gt;""),HLOOKUP(P$2+$A2736,Sheet2!CB:NO,$B2736,0),"")</f>
        <v/>
      </c>
      <c r="Q2736" t="str">
        <f>IF(OR(HLOOKUP(Q$2+$A2736,Sheet2!CC:NO,$B2736,0),HLOOKUP(Q$2+$A2736,Sheet2!CC:NO,$B2736,0)&lt;&gt;""),HLOOKUP(Q$2+$A2736,Sheet2!CC:NO,$B2736,0),"")</f>
        <v/>
      </c>
    </row>
    <row r="2737" spans="1:17" x14ac:dyDescent="0.25">
      <c r="A2737" s="64">
        <f t="shared" si="339"/>
        <v>18</v>
      </c>
      <c r="B2737" s="64">
        <f t="shared" si="340"/>
        <v>278</v>
      </c>
      <c r="C2737" s="64">
        <f t="shared" si="341"/>
        <v>4</v>
      </c>
      <c r="D2737" s="64">
        <f t="shared" si="342"/>
        <v>274</v>
      </c>
      <c r="E2737" s="64">
        <f t="shared" si="343"/>
        <v>1366</v>
      </c>
      <c r="F2737" s="64" t="str">
        <f t="shared" si="336"/>
        <v/>
      </c>
      <c r="G2737" s="64" t="str">
        <f t="shared" si="337"/>
        <v/>
      </c>
      <c r="H2737" s="64" t="str">
        <f t="shared" si="338"/>
        <v/>
      </c>
      <c r="I2737" s="80" t="str">
        <f>IFERROR(VLOOKUP(D2737,Sheet2!A:B,2,0),"")</f>
        <v/>
      </c>
      <c r="J2737" s="64" t="str">
        <f>IFERROR(IF(I2737&lt;&gt;"",VLOOKUP(I2737,Sheet2!B:C,2,0),""),"")</f>
        <v/>
      </c>
      <c r="K2737" s="64" t="str">
        <f>IFERROR( IF(I2737&lt;&gt;"", HLOOKUP(L$2+$A2737,Sheet2!BX:NK,2,0),""),"")</f>
        <v/>
      </c>
      <c r="L2737" t="str">
        <f>IF(OR(HLOOKUP(L$2+$A2737,Sheet2!BX:NK,$B2737,0),HLOOKUP(L$2+$A2737,Sheet2!BX:NK,$B2737,0)&lt;&gt;""),HLOOKUP(L$2+$A2737,Sheet2!BX:NK,$B2737,0),"")</f>
        <v/>
      </c>
      <c r="M2737" t="str">
        <f>IF(OR(HLOOKUP(M$2+$A2737,Sheet2!BY:NL,$B2737,0),HLOOKUP(M$2+$A2737,Sheet2!BY:NL,$B2737,0)&lt;&gt;""),HLOOKUP(M$2+$A2737,Sheet2!BY:NL,$B2737,0),"")</f>
        <v/>
      </c>
      <c r="N2737" t="str">
        <f>IF(OR(HLOOKUP(N$2+$A2737,Sheet2!BZ:NM,$B2737,0),HLOOKUP(N$2+$A2737,Sheet2!BZ:NM,$B2737,0)&lt;&gt;""),HLOOKUP(N$2+$A2737,Sheet2!BZ:NM,$B2737,0),"")</f>
        <v/>
      </c>
      <c r="O2737" t="str">
        <f>IF(OR(HLOOKUP(O$2+$A2737,Sheet2!CA:NN,$B2737,0),HLOOKUP(O$2+$A2737,Sheet2!CA:NN,$B2737,0)&lt;&gt;""),HLOOKUP(O$2+$A2737,Sheet2!CA:NN,$B2737,0),"")</f>
        <v/>
      </c>
      <c r="P2737" t="str">
        <f>IF(OR(HLOOKUP(P$2+$A2737,Sheet2!CB:NO,$B2737,0),HLOOKUP(P$2+$A2737,Sheet2!CB:NO,$B2737,0)&lt;&gt;""),HLOOKUP(P$2+$A2737,Sheet2!CB:NO,$B2737,0),"")</f>
        <v/>
      </c>
      <c r="Q2737" t="str">
        <f>IF(OR(HLOOKUP(Q$2+$A2737,Sheet2!CC:NO,$B2737,0),HLOOKUP(Q$2+$A2737,Sheet2!CC:NO,$B2737,0)&lt;&gt;""),HLOOKUP(Q$2+$A2737,Sheet2!CC:NO,$B2737,0),"")</f>
        <v/>
      </c>
    </row>
    <row r="2738" spans="1:17" x14ac:dyDescent="0.25">
      <c r="A2738" s="64">
        <f t="shared" si="339"/>
        <v>24</v>
      </c>
      <c r="B2738" s="64">
        <f t="shared" si="340"/>
        <v>278</v>
      </c>
      <c r="C2738" s="64">
        <f t="shared" si="341"/>
        <v>5</v>
      </c>
      <c r="D2738" s="64">
        <f t="shared" si="342"/>
        <v>274</v>
      </c>
      <c r="E2738" s="64">
        <f t="shared" si="343"/>
        <v>1366</v>
      </c>
      <c r="F2738" s="64" t="str">
        <f t="shared" si="336"/>
        <v/>
      </c>
      <c r="G2738" s="64" t="str">
        <f t="shared" si="337"/>
        <v/>
      </c>
      <c r="H2738" s="64" t="str">
        <f t="shared" si="338"/>
        <v/>
      </c>
      <c r="I2738" s="80" t="str">
        <f>IFERROR(VLOOKUP(D2738,Sheet2!A:B,2,0),"")</f>
        <v/>
      </c>
      <c r="J2738" s="64" t="str">
        <f>IFERROR(IF(I2738&lt;&gt;"",VLOOKUP(I2738,Sheet2!B:C,2,0),""),"")</f>
        <v/>
      </c>
      <c r="K2738" s="64" t="str">
        <f>IFERROR( IF(I2738&lt;&gt;"", HLOOKUP(L$2+$A2738,Sheet2!BX:NK,2,0),""),"")</f>
        <v/>
      </c>
      <c r="L2738" t="str">
        <f>IF(OR(HLOOKUP(L$2+$A2738,Sheet2!BX:NK,$B2738,0),HLOOKUP(L$2+$A2738,Sheet2!BX:NK,$B2738,0)&lt;&gt;""),HLOOKUP(L$2+$A2738,Sheet2!BX:NK,$B2738,0),"")</f>
        <v/>
      </c>
      <c r="M2738" t="str">
        <f>IF(OR(HLOOKUP(M$2+$A2738,Sheet2!BY:NL,$B2738,0),HLOOKUP(M$2+$A2738,Sheet2!BY:NL,$B2738,0)&lt;&gt;""),HLOOKUP(M$2+$A2738,Sheet2!BY:NL,$B2738,0),"")</f>
        <v/>
      </c>
      <c r="N2738" t="str">
        <f>IF(OR(HLOOKUP(N$2+$A2738,Sheet2!BZ:NM,$B2738,0),HLOOKUP(N$2+$A2738,Sheet2!BZ:NM,$B2738,0)&lt;&gt;""),HLOOKUP(N$2+$A2738,Sheet2!BZ:NM,$B2738,0),"")</f>
        <v/>
      </c>
      <c r="O2738" t="str">
        <f>IF(OR(HLOOKUP(O$2+$A2738,Sheet2!CA:NN,$B2738,0),HLOOKUP(O$2+$A2738,Sheet2!CA:NN,$B2738,0)&lt;&gt;""),HLOOKUP(O$2+$A2738,Sheet2!CA:NN,$B2738,0),"")</f>
        <v/>
      </c>
      <c r="P2738" t="str">
        <f>IF(OR(HLOOKUP(P$2+$A2738,Sheet2!CB:NO,$B2738,0),HLOOKUP(P$2+$A2738,Sheet2!CB:NO,$B2738,0)&lt;&gt;""),HLOOKUP(P$2+$A2738,Sheet2!CB:NO,$B2738,0),"")</f>
        <v/>
      </c>
      <c r="Q2738" t="str">
        <f>IF(OR(HLOOKUP(Q$2+$A2738,Sheet2!CC:NO,$B2738,0),HLOOKUP(Q$2+$A2738,Sheet2!CC:NO,$B2738,0)&lt;&gt;""),HLOOKUP(Q$2+$A2738,Sheet2!CC:NO,$B2738,0),"")</f>
        <v/>
      </c>
    </row>
    <row r="2739" spans="1:17" x14ac:dyDescent="0.25">
      <c r="A2739" s="64">
        <f t="shared" si="339"/>
        <v>30</v>
      </c>
      <c r="B2739" s="64">
        <f t="shared" si="340"/>
        <v>278</v>
      </c>
      <c r="C2739" s="64">
        <f t="shared" si="341"/>
        <v>6</v>
      </c>
      <c r="D2739" s="64">
        <f t="shared" si="342"/>
        <v>274</v>
      </c>
      <c r="E2739" s="64">
        <f t="shared" si="343"/>
        <v>1366</v>
      </c>
      <c r="F2739" s="64" t="str">
        <f t="shared" si="336"/>
        <v/>
      </c>
      <c r="G2739" s="64" t="str">
        <f t="shared" si="337"/>
        <v/>
      </c>
      <c r="H2739" s="64" t="str">
        <f t="shared" si="338"/>
        <v/>
      </c>
      <c r="I2739" s="80" t="str">
        <f>IFERROR(VLOOKUP(D2739,Sheet2!A:B,2,0),"")</f>
        <v/>
      </c>
      <c r="J2739" s="64" t="str">
        <f>IFERROR(IF(I2739&lt;&gt;"",VLOOKUP(I2739,Sheet2!B:C,2,0),""),"")</f>
        <v/>
      </c>
      <c r="K2739" s="64" t="str">
        <f>IFERROR( IF(I2739&lt;&gt;"", HLOOKUP(L$2+$A2739,Sheet2!BX:NK,2,0),""),"")</f>
        <v/>
      </c>
      <c r="L2739" t="str">
        <f>IF(OR(HLOOKUP(L$2+$A2739,Sheet2!BX:NK,$B2739,0),HLOOKUP(L$2+$A2739,Sheet2!BX:NK,$B2739,0)&lt;&gt;""),HLOOKUP(L$2+$A2739,Sheet2!BX:NK,$B2739,0),"")</f>
        <v/>
      </c>
      <c r="M2739" t="str">
        <f>IF(OR(HLOOKUP(M$2+$A2739,Sheet2!BY:NL,$B2739,0),HLOOKUP(M$2+$A2739,Sheet2!BY:NL,$B2739,0)&lt;&gt;""),HLOOKUP(M$2+$A2739,Sheet2!BY:NL,$B2739,0),"")</f>
        <v/>
      </c>
      <c r="N2739" t="str">
        <f>IF(OR(HLOOKUP(N$2+$A2739,Sheet2!BZ:NM,$B2739,0),HLOOKUP(N$2+$A2739,Sheet2!BZ:NM,$B2739,0)&lt;&gt;""),HLOOKUP(N$2+$A2739,Sheet2!BZ:NM,$B2739,0),"")</f>
        <v/>
      </c>
      <c r="O2739" t="str">
        <f>IF(OR(HLOOKUP(O$2+$A2739,Sheet2!CA:NN,$B2739,0),HLOOKUP(O$2+$A2739,Sheet2!CA:NN,$B2739,0)&lt;&gt;""),HLOOKUP(O$2+$A2739,Sheet2!CA:NN,$B2739,0),"")</f>
        <v/>
      </c>
      <c r="P2739" t="str">
        <f>IF(OR(HLOOKUP(P$2+$A2739,Sheet2!CB:NO,$B2739,0),HLOOKUP(P$2+$A2739,Sheet2!CB:NO,$B2739,0)&lt;&gt;""),HLOOKUP(P$2+$A2739,Sheet2!CB:NO,$B2739,0),"")</f>
        <v/>
      </c>
      <c r="Q2739" t="str">
        <f>IF(OR(HLOOKUP(Q$2+$A2739,Sheet2!CC:NO,$B2739,0),HLOOKUP(Q$2+$A2739,Sheet2!CC:NO,$B2739,0)&lt;&gt;""),HLOOKUP(Q$2+$A2739,Sheet2!CC:NO,$B2739,0),"")</f>
        <v/>
      </c>
    </row>
    <row r="2740" spans="1:17" x14ac:dyDescent="0.25">
      <c r="A2740" s="64">
        <f t="shared" si="339"/>
        <v>36</v>
      </c>
      <c r="B2740" s="64">
        <f t="shared" si="340"/>
        <v>278</v>
      </c>
      <c r="C2740" s="64">
        <f t="shared" si="341"/>
        <v>7</v>
      </c>
      <c r="D2740" s="64">
        <f t="shared" si="342"/>
        <v>274</v>
      </c>
      <c r="E2740" s="64">
        <f t="shared" si="343"/>
        <v>1366</v>
      </c>
      <c r="F2740" s="64" t="str">
        <f t="shared" si="336"/>
        <v/>
      </c>
      <c r="G2740" s="64" t="str">
        <f t="shared" si="337"/>
        <v/>
      </c>
      <c r="H2740" s="64" t="str">
        <f t="shared" si="338"/>
        <v/>
      </c>
      <c r="I2740" s="80" t="str">
        <f>IFERROR(VLOOKUP(D2740,Sheet2!A:B,2,0),"")</f>
        <v/>
      </c>
      <c r="J2740" s="64" t="str">
        <f>IFERROR(IF(I2740&lt;&gt;"",VLOOKUP(I2740,Sheet2!B:C,2,0),""),"")</f>
        <v/>
      </c>
      <c r="K2740" s="64" t="str">
        <f>IFERROR( IF(I2740&lt;&gt;"", HLOOKUP(L$2+$A2740,Sheet2!BX:NK,2,0),""),"")</f>
        <v/>
      </c>
      <c r="L2740" t="str">
        <f>IF(OR(HLOOKUP(L$2+$A2740,Sheet2!BX:NK,$B2740,0),HLOOKUP(L$2+$A2740,Sheet2!BX:NK,$B2740,0)&lt;&gt;""),HLOOKUP(L$2+$A2740,Sheet2!BX:NK,$B2740,0),"")</f>
        <v/>
      </c>
      <c r="M2740" t="str">
        <f>IF(OR(HLOOKUP(M$2+$A2740,Sheet2!BY:NL,$B2740,0),HLOOKUP(M$2+$A2740,Sheet2!BY:NL,$B2740,0)&lt;&gt;""),HLOOKUP(M$2+$A2740,Sheet2!BY:NL,$B2740,0),"")</f>
        <v/>
      </c>
      <c r="N2740" t="str">
        <f>IF(OR(HLOOKUP(N$2+$A2740,Sheet2!BZ:NM,$B2740,0),HLOOKUP(N$2+$A2740,Sheet2!BZ:NM,$B2740,0)&lt;&gt;""),HLOOKUP(N$2+$A2740,Sheet2!BZ:NM,$B2740,0),"")</f>
        <v/>
      </c>
      <c r="O2740" t="str">
        <f>IF(OR(HLOOKUP(O$2+$A2740,Sheet2!CA:NN,$B2740,0),HLOOKUP(O$2+$A2740,Sheet2!CA:NN,$B2740,0)&lt;&gt;""),HLOOKUP(O$2+$A2740,Sheet2!CA:NN,$B2740,0),"")</f>
        <v/>
      </c>
      <c r="P2740" t="str">
        <f>IF(OR(HLOOKUP(P$2+$A2740,Sheet2!CB:NO,$B2740,0),HLOOKUP(P$2+$A2740,Sheet2!CB:NO,$B2740,0)&lt;&gt;""),HLOOKUP(P$2+$A2740,Sheet2!CB:NO,$B2740,0),"")</f>
        <v/>
      </c>
      <c r="Q2740" t="str">
        <f>IF(OR(HLOOKUP(Q$2+$A2740,Sheet2!CC:NO,$B2740,0),HLOOKUP(Q$2+$A2740,Sheet2!CC:NO,$B2740,0)&lt;&gt;""),HLOOKUP(Q$2+$A2740,Sheet2!CC:NO,$B2740,0),"")</f>
        <v/>
      </c>
    </row>
    <row r="2741" spans="1:17" x14ac:dyDescent="0.25">
      <c r="A2741" s="64">
        <f t="shared" si="339"/>
        <v>42</v>
      </c>
      <c r="B2741" s="64">
        <f t="shared" si="340"/>
        <v>278</v>
      </c>
      <c r="C2741" s="64">
        <f t="shared" si="341"/>
        <v>8</v>
      </c>
      <c r="D2741" s="64">
        <f t="shared" si="342"/>
        <v>274</v>
      </c>
      <c r="E2741" s="64">
        <f t="shared" si="343"/>
        <v>1366</v>
      </c>
      <c r="F2741" s="64" t="str">
        <f t="shared" si="336"/>
        <v/>
      </c>
      <c r="G2741" s="64" t="str">
        <f t="shared" si="337"/>
        <v/>
      </c>
      <c r="H2741" s="64" t="str">
        <f t="shared" si="338"/>
        <v/>
      </c>
      <c r="I2741" s="80" t="str">
        <f>IFERROR(VLOOKUP(D2741,Sheet2!A:B,2,0),"")</f>
        <v/>
      </c>
      <c r="J2741" s="64" t="str">
        <f>IFERROR(IF(I2741&lt;&gt;"",VLOOKUP(I2741,Sheet2!B:C,2,0),""),"")</f>
        <v/>
      </c>
      <c r="K2741" s="64" t="str">
        <f>IFERROR( IF(I2741&lt;&gt;"", HLOOKUP(L$2+$A2741,Sheet2!BX:NK,2,0),""),"")</f>
        <v/>
      </c>
      <c r="L2741" t="str">
        <f>IF(OR(HLOOKUP(L$2+$A2741,Sheet2!BX:NK,$B2741,0),HLOOKUP(L$2+$A2741,Sheet2!BX:NK,$B2741,0)&lt;&gt;""),HLOOKUP(L$2+$A2741,Sheet2!BX:NK,$B2741,0),"")</f>
        <v/>
      </c>
      <c r="M2741" t="str">
        <f>IF(OR(HLOOKUP(M$2+$A2741,Sheet2!BY:NL,$B2741,0),HLOOKUP(M$2+$A2741,Sheet2!BY:NL,$B2741,0)&lt;&gt;""),HLOOKUP(M$2+$A2741,Sheet2!BY:NL,$B2741,0),"")</f>
        <v/>
      </c>
      <c r="N2741" t="str">
        <f>IF(OR(HLOOKUP(N$2+$A2741,Sheet2!BZ:NM,$B2741,0),HLOOKUP(N$2+$A2741,Sheet2!BZ:NM,$B2741,0)&lt;&gt;""),HLOOKUP(N$2+$A2741,Sheet2!BZ:NM,$B2741,0),"")</f>
        <v/>
      </c>
      <c r="O2741" t="str">
        <f>IF(OR(HLOOKUP(O$2+$A2741,Sheet2!CA:NN,$B2741,0),HLOOKUP(O$2+$A2741,Sheet2!CA:NN,$B2741,0)&lt;&gt;""),HLOOKUP(O$2+$A2741,Sheet2!CA:NN,$B2741,0),"")</f>
        <v/>
      </c>
      <c r="P2741" t="str">
        <f>IF(OR(HLOOKUP(P$2+$A2741,Sheet2!CB:NO,$B2741,0),HLOOKUP(P$2+$A2741,Sheet2!CB:NO,$B2741,0)&lt;&gt;""),HLOOKUP(P$2+$A2741,Sheet2!CB:NO,$B2741,0),"")</f>
        <v/>
      </c>
      <c r="Q2741" t="str">
        <f>IF(OR(HLOOKUP(Q$2+$A2741,Sheet2!CC:NO,$B2741,0),HLOOKUP(Q$2+$A2741,Sheet2!CC:NO,$B2741,0)&lt;&gt;""),HLOOKUP(Q$2+$A2741,Sheet2!CC:NO,$B2741,0),"")</f>
        <v/>
      </c>
    </row>
    <row r="2742" spans="1:17" x14ac:dyDescent="0.25">
      <c r="A2742" s="64">
        <f t="shared" si="339"/>
        <v>48</v>
      </c>
      <c r="B2742" s="64">
        <f t="shared" si="340"/>
        <v>278</v>
      </c>
      <c r="C2742" s="64">
        <f t="shared" si="341"/>
        <v>9</v>
      </c>
      <c r="D2742" s="64">
        <f t="shared" si="342"/>
        <v>274</v>
      </c>
      <c r="E2742" s="64">
        <f t="shared" si="343"/>
        <v>1366</v>
      </c>
      <c r="F2742" s="64" t="str">
        <f t="shared" si="336"/>
        <v/>
      </c>
      <c r="G2742" s="64" t="str">
        <f t="shared" si="337"/>
        <v/>
      </c>
      <c r="H2742" s="64" t="str">
        <f t="shared" si="338"/>
        <v/>
      </c>
      <c r="I2742" s="80" t="str">
        <f>IFERROR(VLOOKUP(D2742,Sheet2!A:B,2,0),"")</f>
        <v/>
      </c>
      <c r="J2742" s="64" t="str">
        <f>IFERROR(IF(I2742&lt;&gt;"",VLOOKUP(I2742,Sheet2!B:C,2,0),""),"")</f>
        <v/>
      </c>
      <c r="K2742" s="64" t="str">
        <f>IFERROR( IF(I2742&lt;&gt;"", HLOOKUP(L$2+$A2742,Sheet2!BX:NK,2,0),""),"")</f>
        <v/>
      </c>
      <c r="L2742" t="str">
        <f>IF(OR(HLOOKUP(L$2+$A2742,Sheet2!BX:NK,$B2742,0),HLOOKUP(L$2+$A2742,Sheet2!BX:NK,$B2742,0)&lt;&gt;""),HLOOKUP(L$2+$A2742,Sheet2!BX:NK,$B2742,0),"")</f>
        <v/>
      </c>
      <c r="M2742" t="str">
        <f>IF(OR(HLOOKUP(M$2+$A2742,Sheet2!BY:NL,$B2742,0),HLOOKUP(M$2+$A2742,Sheet2!BY:NL,$B2742,0)&lt;&gt;""),HLOOKUP(M$2+$A2742,Sheet2!BY:NL,$B2742,0),"")</f>
        <v/>
      </c>
      <c r="N2742" t="str">
        <f>IF(OR(HLOOKUP(N$2+$A2742,Sheet2!BZ:NM,$B2742,0),HLOOKUP(N$2+$A2742,Sheet2!BZ:NM,$B2742,0)&lt;&gt;""),HLOOKUP(N$2+$A2742,Sheet2!BZ:NM,$B2742,0),"")</f>
        <v/>
      </c>
      <c r="O2742" t="str">
        <f>IF(OR(HLOOKUP(O$2+$A2742,Sheet2!CA:NN,$B2742,0),HLOOKUP(O$2+$A2742,Sheet2!CA:NN,$B2742,0)&lt;&gt;""),HLOOKUP(O$2+$A2742,Sheet2!CA:NN,$B2742,0),"")</f>
        <v/>
      </c>
      <c r="P2742" t="str">
        <f>IF(OR(HLOOKUP(P$2+$A2742,Sheet2!CB:NO,$B2742,0),HLOOKUP(P$2+$A2742,Sheet2!CB:NO,$B2742,0)&lt;&gt;""),HLOOKUP(P$2+$A2742,Sheet2!CB:NO,$B2742,0),"")</f>
        <v/>
      </c>
      <c r="Q2742" t="str">
        <f>IF(OR(HLOOKUP(Q$2+$A2742,Sheet2!CC:NO,$B2742,0),HLOOKUP(Q$2+$A2742,Sheet2!CC:NO,$B2742,0)&lt;&gt;""),HLOOKUP(Q$2+$A2742,Sheet2!CC:NO,$B2742,0),"")</f>
        <v/>
      </c>
    </row>
    <row r="2743" spans="1:17" x14ac:dyDescent="0.25">
      <c r="A2743" s="64">
        <f t="shared" si="339"/>
        <v>54</v>
      </c>
      <c r="B2743" s="64">
        <f t="shared" si="340"/>
        <v>278</v>
      </c>
      <c r="C2743" s="64">
        <f t="shared" si="341"/>
        <v>10</v>
      </c>
      <c r="D2743" s="64">
        <f t="shared" si="342"/>
        <v>274</v>
      </c>
      <c r="E2743" s="64">
        <f t="shared" si="343"/>
        <v>1366</v>
      </c>
      <c r="F2743" s="64" t="str">
        <f t="shared" si="336"/>
        <v/>
      </c>
      <c r="G2743" s="64" t="str">
        <f t="shared" si="337"/>
        <v/>
      </c>
      <c r="H2743" s="64" t="str">
        <f t="shared" si="338"/>
        <v/>
      </c>
      <c r="I2743" s="80" t="str">
        <f>IFERROR(VLOOKUP(D2743,Sheet2!A:B,2,0),"")</f>
        <v/>
      </c>
      <c r="J2743" s="64" t="str">
        <f>IFERROR(IF(I2743&lt;&gt;"",VLOOKUP(I2743,Sheet2!B:C,2,0),""),"")</f>
        <v/>
      </c>
      <c r="K2743" s="64" t="str">
        <f>IFERROR( IF(I2743&lt;&gt;"", HLOOKUP(L$2+$A2743,Sheet2!BX:NK,2,0),""),"")</f>
        <v/>
      </c>
      <c r="L2743" t="str">
        <f>IF(OR(HLOOKUP(L$2+$A2743,Sheet2!BX:NK,$B2743,0),HLOOKUP(L$2+$A2743,Sheet2!BX:NK,$B2743,0)&lt;&gt;""),HLOOKUP(L$2+$A2743,Sheet2!BX:NK,$B2743,0),"")</f>
        <v/>
      </c>
      <c r="M2743" t="str">
        <f>IF(OR(HLOOKUP(M$2+$A2743,Sheet2!BY:NL,$B2743,0),HLOOKUP(M$2+$A2743,Sheet2!BY:NL,$B2743,0)&lt;&gt;""),HLOOKUP(M$2+$A2743,Sheet2!BY:NL,$B2743,0),"")</f>
        <v/>
      </c>
      <c r="N2743" t="str">
        <f>IF(OR(HLOOKUP(N$2+$A2743,Sheet2!BZ:NM,$B2743,0),HLOOKUP(N$2+$A2743,Sheet2!BZ:NM,$B2743,0)&lt;&gt;""),HLOOKUP(N$2+$A2743,Sheet2!BZ:NM,$B2743,0),"")</f>
        <v/>
      </c>
      <c r="O2743" t="str">
        <f>IF(OR(HLOOKUP(O$2+$A2743,Sheet2!CA:NN,$B2743,0),HLOOKUP(O$2+$A2743,Sheet2!CA:NN,$B2743,0)&lt;&gt;""),HLOOKUP(O$2+$A2743,Sheet2!CA:NN,$B2743,0),"")</f>
        <v/>
      </c>
      <c r="P2743" t="str">
        <f>IF(OR(HLOOKUP(P$2+$A2743,Sheet2!CB:NO,$B2743,0),HLOOKUP(P$2+$A2743,Sheet2!CB:NO,$B2743,0)&lt;&gt;""),HLOOKUP(P$2+$A2743,Sheet2!CB:NO,$B2743,0),"")</f>
        <v/>
      </c>
      <c r="Q2743" t="str">
        <f>IF(OR(HLOOKUP(Q$2+$A2743,Sheet2!CC:NO,$B2743,0),HLOOKUP(Q$2+$A2743,Sheet2!CC:NO,$B2743,0)&lt;&gt;""),HLOOKUP(Q$2+$A2743,Sheet2!CC:NO,$B2743,0),"")</f>
        <v/>
      </c>
    </row>
    <row r="2744" spans="1:17" x14ac:dyDescent="0.25">
      <c r="A2744" s="64">
        <f t="shared" si="339"/>
        <v>0</v>
      </c>
      <c r="B2744" s="64">
        <f t="shared" si="340"/>
        <v>279</v>
      </c>
      <c r="C2744" s="64">
        <f t="shared" si="341"/>
        <v>1</v>
      </c>
      <c r="D2744" s="64">
        <f t="shared" si="342"/>
        <v>275</v>
      </c>
      <c r="E2744" s="64">
        <f t="shared" si="343"/>
        <v>1371</v>
      </c>
      <c r="F2744" s="64" t="str">
        <f t="shared" si="336"/>
        <v/>
      </c>
      <c r="G2744" s="64" t="str">
        <f t="shared" si="337"/>
        <v/>
      </c>
      <c r="H2744" s="64" t="str">
        <f t="shared" si="338"/>
        <v/>
      </c>
      <c r="I2744" s="80" t="str">
        <f>IFERROR(VLOOKUP(D2744,Sheet2!A:B,2,0),"")</f>
        <v/>
      </c>
      <c r="J2744" s="64" t="str">
        <f>IFERROR(IF(I2744&lt;&gt;"",VLOOKUP(I2744,Sheet2!B:C,2,0),""),"")</f>
        <v/>
      </c>
      <c r="K2744" s="64" t="str">
        <f>IFERROR( IF(I2744&lt;&gt;"", HLOOKUP(L$2+$A2744,Sheet2!BX:NK,2,0),""),"")</f>
        <v/>
      </c>
      <c r="L2744" t="str">
        <f>IF(OR(HLOOKUP(L$2+$A2744,Sheet2!BX:NK,$B2744,0),HLOOKUP(L$2+$A2744,Sheet2!BX:NK,$B2744,0)&lt;&gt;""),HLOOKUP(L$2+$A2744,Sheet2!BX:NK,$B2744,0),"")</f>
        <v/>
      </c>
      <c r="M2744" t="str">
        <f>IF(OR(HLOOKUP(M$2+$A2744,Sheet2!BY:NL,$B2744,0),HLOOKUP(M$2+$A2744,Sheet2!BY:NL,$B2744,0)&lt;&gt;""),HLOOKUP(M$2+$A2744,Sheet2!BY:NL,$B2744,0),"")</f>
        <v/>
      </c>
      <c r="N2744" t="str">
        <f>IF(OR(HLOOKUP(N$2+$A2744,Sheet2!BZ:NM,$B2744,0),HLOOKUP(N$2+$A2744,Sheet2!BZ:NM,$B2744,0)&lt;&gt;""),HLOOKUP(N$2+$A2744,Sheet2!BZ:NM,$B2744,0),"")</f>
        <v/>
      </c>
      <c r="O2744" t="str">
        <f>IF(OR(HLOOKUP(O$2+$A2744,Sheet2!CA:NN,$B2744,0),HLOOKUP(O$2+$A2744,Sheet2!CA:NN,$B2744,0)&lt;&gt;""),HLOOKUP(O$2+$A2744,Sheet2!CA:NN,$B2744,0),"")</f>
        <v/>
      </c>
      <c r="P2744" t="str">
        <f>IF(OR(HLOOKUP(P$2+$A2744,Sheet2!CB:NO,$B2744,0),HLOOKUP(P$2+$A2744,Sheet2!CB:NO,$B2744,0)&lt;&gt;""),HLOOKUP(P$2+$A2744,Sheet2!CB:NO,$B2744,0),"")</f>
        <v/>
      </c>
      <c r="Q2744" t="str">
        <f>IF(OR(HLOOKUP(Q$2+$A2744,Sheet2!CC:NO,$B2744,0),HLOOKUP(Q$2+$A2744,Sheet2!CC:NO,$B2744,0)&lt;&gt;""),HLOOKUP(Q$2+$A2744,Sheet2!CC:NO,$B2744,0),"")</f>
        <v/>
      </c>
    </row>
    <row r="2745" spans="1:17" x14ac:dyDescent="0.25">
      <c r="A2745" s="64">
        <f t="shared" si="339"/>
        <v>6</v>
      </c>
      <c r="B2745" s="64">
        <f t="shared" si="340"/>
        <v>279</v>
      </c>
      <c r="C2745" s="64">
        <f t="shared" si="341"/>
        <v>2</v>
      </c>
      <c r="D2745" s="64">
        <f t="shared" si="342"/>
        <v>275</v>
      </c>
      <c r="E2745" s="64">
        <f t="shared" si="343"/>
        <v>1371</v>
      </c>
      <c r="F2745" s="64" t="str">
        <f t="shared" si="336"/>
        <v/>
      </c>
      <c r="G2745" s="64" t="str">
        <f t="shared" si="337"/>
        <v/>
      </c>
      <c r="H2745" s="64" t="str">
        <f t="shared" si="338"/>
        <v/>
      </c>
      <c r="I2745" s="80" t="str">
        <f>IFERROR(VLOOKUP(D2745,Sheet2!A:B,2,0),"")</f>
        <v/>
      </c>
      <c r="J2745" s="64" t="str">
        <f>IFERROR(IF(I2745&lt;&gt;"",VLOOKUP(I2745,Sheet2!B:C,2,0),""),"")</f>
        <v/>
      </c>
      <c r="K2745" s="64" t="str">
        <f>IFERROR( IF(I2745&lt;&gt;"", HLOOKUP(L$2+$A2745,Sheet2!BX:NK,2,0),""),"")</f>
        <v/>
      </c>
      <c r="L2745" t="str">
        <f>IF(OR(HLOOKUP(L$2+$A2745,Sheet2!BX:NK,$B2745,0),HLOOKUP(L$2+$A2745,Sheet2!BX:NK,$B2745,0)&lt;&gt;""),HLOOKUP(L$2+$A2745,Sheet2!BX:NK,$B2745,0),"")</f>
        <v/>
      </c>
      <c r="M2745" t="str">
        <f>IF(OR(HLOOKUP(M$2+$A2745,Sheet2!BY:NL,$B2745,0),HLOOKUP(M$2+$A2745,Sheet2!BY:NL,$B2745,0)&lt;&gt;""),HLOOKUP(M$2+$A2745,Sheet2!BY:NL,$B2745,0),"")</f>
        <v/>
      </c>
      <c r="N2745" t="str">
        <f>IF(OR(HLOOKUP(N$2+$A2745,Sheet2!BZ:NM,$B2745,0),HLOOKUP(N$2+$A2745,Sheet2!BZ:NM,$B2745,0)&lt;&gt;""),HLOOKUP(N$2+$A2745,Sheet2!BZ:NM,$B2745,0),"")</f>
        <v/>
      </c>
      <c r="O2745" t="str">
        <f>IF(OR(HLOOKUP(O$2+$A2745,Sheet2!CA:NN,$B2745,0),HLOOKUP(O$2+$A2745,Sheet2!CA:NN,$B2745,0)&lt;&gt;""),HLOOKUP(O$2+$A2745,Sheet2!CA:NN,$B2745,0),"")</f>
        <v/>
      </c>
      <c r="P2745" t="str">
        <f>IF(OR(HLOOKUP(P$2+$A2745,Sheet2!CB:NO,$B2745,0),HLOOKUP(P$2+$A2745,Sheet2!CB:NO,$B2745,0)&lt;&gt;""),HLOOKUP(P$2+$A2745,Sheet2!CB:NO,$B2745,0),"")</f>
        <v/>
      </c>
      <c r="Q2745" t="str">
        <f>IF(OR(HLOOKUP(Q$2+$A2745,Sheet2!CC:NO,$B2745,0),HLOOKUP(Q$2+$A2745,Sheet2!CC:NO,$B2745,0)&lt;&gt;""),HLOOKUP(Q$2+$A2745,Sheet2!CC:NO,$B2745,0),"")</f>
        <v/>
      </c>
    </row>
    <row r="2746" spans="1:17" x14ac:dyDescent="0.25">
      <c r="A2746" s="64">
        <f t="shared" si="339"/>
        <v>12</v>
      </c>
      <c r="B2746" s="64">
        <f t="shared" si="340"/>
        <v>279</v>
      </c>
      <c r="C2746" s="64">
        <f t="shared" si="341"/>
        <v>3</v>
      </c>
      <c r="D2746" s="64">
        <f t="shared" si="342"/>
        <v>275</v>
      </c>
      <c r="E2746" s="64">
        <f t="shared" si="343"/>
        <v>1371</v>
      </c>
      <c r="F2746" s="64" t="str">
        <f t="shared" si="336"/>
        <v/>
      </c>
      <c r="G2746" s="64" t="str">
        <f t="shared" si="337"/>
        <v/>
      </c>
      <c r="H2746" s="64" t="str">
        <f t="shared" si="338"/>
        <v/>
      </c>
      <c r="I2746" s="80" t="str">
        <f>IFERROR(VLOOKUP(D2746,Sheet2!A:B,2,0),"")</f>
        <v/>
      </c>
      <c r="J2746" s="64" t="str">
        <f>IFERROR(IF(I2746&lt;&gt;"",VLOOKUP(I2746,Sheet2!B:C,2,0),""),"")</f>
        <v/>
      </c>
      <c r="K2746" s="64" t="str">
        <f>IFERROR( IF(I2746&lt;&gt;"", HLOOKUP(L$2+$A2746,Sheet2!BX:NK,2,0),""),"")</f>
        <v/>
      </c>
      <c r="L2746" t="str">
        <f>IF(OR(HLOOKUP(L$2+$A2746,Sheet2!BX:NK,$B2746,0),HLOOKUP(L$2+$A2746,Sheet2!BX:NK,$B2746,0)&lt;&gt;""),HLOOKUP(L$2+$A2746,Sheet2!BX:NK,$B2746,0),"")</f>
        <v/>
      </c>
      <c r="M2746" t="str">
        <f>IF(OR(HLOOKUP(M$2+$A2746,Sheet2!BY:NL,$B2746,0),HLOOKUP(M$2+$A2746,Sheet2!BY:NL,$B2746,0)&lt;&gt;""),HLOOKUP(M$2+$A2746,Sheet2!BY:NL,$B2746,0),"")</f>
        <v/>
      </c>
      <c r="N2746" t="str">
        <f>IF(OR(HLOOKUP(N$2+$A2746,Sheet2!BZ:NM,$B2746,0),HLOOKUP(N$2+$A2746,Sheet2!BZ:NM,$B2746,0)&lt;&gt;""),HLOOKUP(N$2+$A2746,Sheet2!BZ:NM,$B2746,0),"")</f>
        <v/>
      </c>
      <c r="O2746" t="str">
        <f>IF(OR(HLOOKUP(O$2+$A2746,Sheet2!CA:NN,$B2746,0),HLOOKUP(O$2+$A2746,Sheet2!CA:NN,$B2746,0)&lt;&gt;""),HLOOKUP(O$2+$A2746,Sheet2!CA:NN,$B2746,0),"")</f>
        <v/>
      </c>
      <c r="P2746" t="str">
        <f>IF(OR(HLOOKUP(P$2+$A2746,Sheet2!CB:NO,$B2746,0),HLOOKUP(P$2+$A2746,Sheet2!CB:NO,$B2746,0)&lt;&gt;""),HLOOKUP(P$2+$A2746,Sheet2!CB:NO,$B2746,0),"")</f>
        <v/>
      </c>
      <c r="Q2746" t="str">
        <f>IF(OR(HLOOKUP(Q$2+$A2746,Sheet2!CC:NO,$B2746,0),HLOOKUP(Q$2+$A2746,Sheet2!CC:NO,$B2746,0)&lt;&gt;""),HLOOKUP(Q$2+$A2746,Sheet2!CC:NO,$B2746,0),"")</f>
        <v/>
      </c>
    </row>
    <row r="2747" spans="1:17" x14ac:dyDescent="0.25">
      <c r="A2747" s="64">
        <f t="shared" si="339"/>
        <v>18</v>
      </c>
      <c r="B2747" s="64">
        <f t="shared" si="340"/>
        <v>279</v>
      </c>
      <c r="C2747" s="64">
        <f t="shared" si="341"/>
        <v>4</v>
      </c>
      <c r="D2747" s="64">
        <f t="shared" si="342"/>
        <v>275</v>
      </c>
      <c r="E2747" s="64">
        <f t="shared" si="343"/>
        <v>1371</v>
      </c>
      <c r="F2747" s="64" t="str">
        <f t="shared" si="336"/>
        <v/>
      </c>
      <c r="G2747" s="64" t="str">
        <f t="shared" si="337"/>
        <v/>
      </c>
      <c r="H2747" s="64" t="str">
        <f t="shared" si="338"/>
        <v/>
      </c>
      <c r="I2747" s="80" t="str">
        <f>IFERROR(VLOOKUP(D2747,Sheet2!A:B,2,0),"")</f>
        <v/>
      </c>
      <c r="J2747" s="64" t="str">
        <f>IFERROR(IF(I2747&lt;&gt;"",VLOOKUP(I2747,Sheet2!B:C,2,0),""),"")</f>
        <v/>
      </c>
      <c r="K2747" s="64" t="str">
        <f>IFERROR( IF(I2747&lt;&gt;"", HLOOKUP(L$2+$A2747,Sheet2!BX:NK,2,0),""),"")</f>
        <v/>
      </c>
      <c r="L2747" t="str">
        <f>IF(OR(HLOOKUP(L$2+$A2747,Sheet2!BX:NK,$B2747,0),HLOOKUP(L$2+$A2747,Sheet2!BX:NK,$B2747,0)&lt;&gt;""),HLOOKUP(L$2+$A2747,Sheet2!BX:NK,$B2747,0),"")</f>
        <v/>
      </c>
      <c r="M2747" t="str">
        <f>IF(OR(HLOOKUP(M$2+$A2747,Sheet2!BY:NL,$B2747,0),HLOOKUP(M$2+$A2747,Sheet2!BY:NL,$B2747,0)&lt;&gt;""),HLOOKUP(M$2+$A2747,Sheet2!BY:NL,$B2747,0),"")</f>
        <v/>
      </c>
      <c r="N2747" t="str">
        <f>IF(OR(HLOOKUP(N$2+$A2747,Sheet2!BZ:NM,$B2747,0),HLOOKUP(N$2+$A2747,Sheet2!BZ:NM,$B2747,0)&lt;&gt;""),HLOOKUP(N$2+$A2747,Sheet2!BZ:NM,$B2747,0),"")</f>
        <v/>
      </c>
      <c r="O2747" t="str">
        <f>IF(OR(HLOOKUP(O$2+$A2747,Sheet2!CA:NN,$B2747,0),HLOOKUP(O$2+$A2747,Sheet2!CA:NN,$B2747,0)&lt;&gt;""),HLOOKUP(O$2+$A2747,Sheet2!CA:NN,$B2747,0),"")</f>
        <v/>
      </c>
      <c r="P2747" t="str">
        <f>IF(OR(HLOOKUP(P$2+$A2747,Sheet2!CB:NO,$B2747,0),HLOOKUP(P$2+$A2747,Sheet2!CB:NO,$B2747,0)&lt;&gt;""),HLOOKUP(P$2+$A2747,Sheet2!CB:NO,$B2747,0),"")</f>
        <v/>
      </c>
      <c r="Q2747" t="str">
        <f>IF(OR(HLOOKUP(Q$2+$A2747,Sheet2!CC:NO,$B2747,0),HLOOKUP(Q$2+$A2747,Sheet2!CC:NO,$B2747,0)&lt;&gt;""),HLOOKUP(Q$2+$A2747,Sheet2!CC:NO,$B2747,0),"")</f>
        <v/>
      </c>
    </row>
    <row r="2748" spans="1:17" x14ac:dyDescent="0.25">
      <c r="A2748" s="64">
        <f t="shared" si="339"/>
        <v>24</v>
      </c>
      <c r="B2748" s="64">
        <f t="shared" si="340"/>
        <v>279</v>
      </c>
      <c r="C2748" s="64">
        <f t="shared" si="341"/>
        <v>5</v>
      </c>
      <c r="D2748" s="64">
        <f t="shared" si="342"/>
        <v>275</v>
      </c>
      <c r="E2748" s="64">
        <f t="shared" si="343"/>
        <v>1371</v>
      </c>
      <c r="F2748" s="64" t="str">
        <f t="shared" si="336"/>
        <v/>
      </c>
      <c r="G2748" s="64" t="str">
        <f t="shared" si="337"/>
        <v/>
      </c>
      <c r="H2748" s="64" t="str">
        <f t="shared" si="338"/>
        <v/>
      </c>
      <c r="I2748" s="80" t="str">
        <f>IFERROR(VLOOKUP(D2748,Sheet2!A:B,2,0),"")</f>
        <v/>
      </c>
      <c r="J2748" s="64" t="str">
        <f>IFERROR(IF(I2748&lt;&gt;"",VLOOKUP(I2748,Sheet2!B:C,2,0),""),"")</f>
        <v/>
      </c>
      <c r="K2748" s="64" t="str">
        <f>IFERROR( IF(I2748&lt;&gt;"", HLOOKUP(L$2+$A2748,Sheet2!BX:NK,2,0),""),"")</f>
        <v/>
      </c>
      <c r="L2748" t="str">
        <f>IF(OR(HLOOKUP(L$2+$A2748,Sheet2!BX:NK,$B2748,0),HLOOKUP(L$2+$A2748,Sheet2!BX:NK,$B2748,0)&lt;&gt;""),HLOOKUP(L$2+$A2748,Sheet2!BX:NK,$B2748,0),"")</f>
        <v/>
      </c>
      <c r="M2748" t="str">
        <f>IF(OR(HLOOKUP(M$2+$A2748,Sheet2!BY:NL,$B2748,0),HLOOKUP(M$2+$A2748,Sheet2!BY:NL,$B2748,0)&lt;&gt;""),HLOOKUP(M$2+$A2748,Sheet2!BY:NL,$B2748,0),"")</f>
        <v/>
      </c>
      <c r="N2748" t="str">
        <f>IF(OR(HLOOKUP(N$2+$A2748,Sheet2!BZ:NM,$B2748,0),HLOOKUP(N$2+$A2748,Sheet2!BZ:NM,$B2748,0)&lt;&gt;""),HLOOKUP(N$2+$A2748,Sheet2!BZ:NM,$B2748,0),"")</f>
        <v/>
      </c>
      <c r="O2748" t="str">
        <f>IF(OR(HLOOKUP(O$2+$A2748,Sheet2!CA:NN,$B2748,0),HLOOKUP(O$2+$A2748,Sheet2!CA:NN,$B2748,0)&lt;&gt;""),HLOOKUP(O$2+$A2748,Sheet2!CA:NN,$B2748,0),"")</f>
        <v/>
      </c>
      <c r="P2748" t="str">
        <f>IF(OR(HLOOKUP(P$2+$A2748,Sheet2!CB:NO,$B2748,0),HLOOKUP(P$2+$A2748,Sheet2!CB:NO,$B2748,0)&lt;&gt;""),HLOOKUP(P$2+$A2748,Sheet2!CB:NO,$B2748,0),"")</f>
        <v/>
      </c>
      <c r="Q2748" t="str">
        <f>IF(OR(HLOOKUP(Q$2+$A2748,Sheet2!CC:NO,$B2748,0),HLOOKUP(Q$2+$A2748,Sheet2!CC:NO,$B2748,0)&lt;&gt;""),HLOOKUP(Q$2+$A2748,Sheet2!CC:NO,$B2748,0),"")</f>
        <v/>
      </c>
    </row>
    <row r="2749" spans="1:17" x14ac:dyDescent="0.25">
      <c r="A2749" s="64">
        <f t="shared" si="339"/>
        <v>30</v>
      </c>
      <c r="B2749" s="64">
        <f t="shared" si="340"/>
        <v>279</v>
      </c>
      <c r="C2749" s="64">
        <f t="shared" si="341"/>
        <v>6</v>
      </c>
      <c r="D2749" s="64">
        <f t="shared" si="342"/>
        <v>275</v>
      </c>
      <c r="E2749" s="64">
        <f t="shared" si="343"/>
        <v>1371</v>
      </c>
      <c r="F2749" s="64" t="str">
        <f t="shared" si="336"/>
        <v/>
      </c>
      <c r="G2749" s="64" t="str">
        <f t="shared" si="337"/>
        <v/>
      </c>
      <c r="H2749" s="64" t="str">
        <f t="shared" si="338"/>
        <v/>
      </c>
      <c r="I2749" s="80" t="str">
        <f>IFERROR(VLOOKUP(D2749,Sheet2!A:B,2,0),"")</f>
        <v/>
      </c>
      <c r="J2749" s="64" t="str">
        <f>IFERROR(IF(I2749&lt;&gt;"",VLOOKUP(I2749,Sheet2!B:C,2,0),""),"")</f>
        <v/>
      </c>
      <c r="K2749" s="64" t="str">
        <f>IFERROR( IF(I2749&lt;&gt;"", HLOOKUP(L$2+$A2749,Sheet2!BX:NK,2,0),""),"")</f>
        <v/>
      </c>
      <c r="L2749" t="str">
        <f>IF(OR(HLOOKUP(L$2+$A2749,Sheet2!BX:NK,$B2749,0),HLOOKUP(L$2+$A2749,Sheet2!BX:NK,$B2749,0)&lt;&gt;""),HLOOKUP(L$2+$A2749,Sheet2!BX:NK,$B2749,0),"")</f>
        <v/>
      </c>
      <c r="M2749" t="str">
        <f>IF(OR(HLOOKUP(M$2+$A2749,Sheet2!BY:NL,$B2749,0),HLOOKUP(M$2+$A2749,Sheet2!BY:NL,$B2749,0)&lt;&gt;""),HLOOKUP(M$2+$A2749,Sheet2!BY:NL,$B2749,0),"")</f>
        <v/>
      </c>
      <c r="N2749" t="str">
        <f>IF(OR(HLOOKUP(N$2+$A2749,Sheet2!BZ:NM,$B2749,0),HLOOKUP(N$2+$A2749,Sheet2!BZ:NM,$B2749,0)&lt;&gt;""),HLOOKUP(N$2+$A2749,Sheet2!BZ:NM,$B2749,0),"")</f>
        <v/>
      </c>
      <c r="O2749" t="str">
        <f>IF(OR(HLOOKUP(O$2+$A2749,Sheet2!CA:NN,$B2749,0),HLOOKUP(O$2+$A2749,Sheet2!CA:NN,$B2749,0)&lt;&gt;""),HLOOKUP(O$2+$A2749,Sheet2!CA:NN,$B2749,0),"")</f>
        <v/>
      </c>
      <c r="P2749" t="str">
        <f>IF(OR(HLOOKUP(P$2+$A2749,Sheet2!CB:NO,$B2749,0),HLOOKUP(P$2+$A2749,Sheet2!CB:NO,$B2749,0)&lt;&gt;""),HLOOKUP(P$2+$A2749,Sheet2!CB:NO,$B2749,0),"")</f>
        <v/>
      </c>
      <c r="Q2749" t="str">
        <f>IF(OR(HLOOKUP(Q$2+$A2749,Sheet2!CC:NO,$B2749,0),HLOOKUP(Q$2+$A2749,Sheet2!CC:NO,$B2749,0)&lt;&gt;""),HLOOKUP(Q$2+$A2749,Sheet2!CC:NO,$B2749,0),"")</f>
        <v/>
      </c>
    </row>
    <row r="2750" spans="1:17" x14ac:dyDescent="0.25">
      <c r="A2750" s="64">
        <f t="shared" si="339"/>
        <v>36</v>
      </c>
      <c r="B2750" s="64">
        <f t="shared" si="340"/>
        <v>279</v>
      </c>
      <c r="C2750" s="64">
        <f t="shared" si="341"/>
        <v>7</v>
      </c>
      <c r="D2750" s="64">
        <f t="shared" si="342"/>
        <v>275</v>
      </c>
      <c r="E2750" s="64">
        <f t="shared" si="343"/>
        <v>1371</v>
      </c>
      <c r="F2750" s="64" t="str">
        <f t="shared" si="336"/>
        <v/>
      </c>
      <c r="G2750" s="64" t="str">
        <f t="shared" si="337"/>
        <v/>
      </c>
      <c r="H2750" s="64" t="str">
        <f t="shared" si="338"/>
        <v/>
      </c>
      <c r="I2750" s="80" t="str">
        <f>IFERROR(VLOOKUP(D2750,Sheet2!A:B,2,0),"")</f>
        <v/>
      </c>
      <c r="J2750" s="64" t="str">
        <f>IFERROR(IF(I2750&lt;&gt;"",VLOOKUP(I2750,Sheet2!B:C,2,0),""),"")</f>
        <v/>
      </c>
      <c r="K2750" s="64" t="str">
        <f>IFERROR( IF(I2750&lt;&gt;"", HLOOKUP(L$2+$A2750,Sheet2!BX:NK,2,0),""),"")</f>
        <v/>
      </c>
      <c r="L2750" t="str">
        <f>IF(OR(HLOOKUP(L$2+$A2750,Sheet2!BX:NK,$B2750,0),HLOOKUP(L$2+$A2750,Sheet2!BX:NK,$B2750,0)&lt;&gt;""),HLOOKUP(L$2+$A2750,Sheet2!BX:NK,$B2750,0),"")</f>
        <v/>
      </c>
      <c r="M2750" t="str">
        <f>IF(OR(HLOOKUP(M$2+$A2750,Sheet2!BY:NL,$B2750,0),HLOOKUP(M$2+$A2750,Sheet2!BY:NL,$B2750,0)&lt;&gt;""),HLOOKUP(M$2+$A2750,Sheet2!BY:NL,$B2750,0),"")</f>
        <v/>
      </c>
      <c r="N2750" t="str">
        <f>IF(OR(HLOOKUP(N$2+$A2750,Sheet2!BZ:NM,$B2750,0),HLOOKUP(N$2+$A2750,Sheet2!BZ:NM,$B2750,0)&lt;&gt;""),HLOOKUP(N$2+$A2750,Sheet2!BZ:NM,$B2750,0),"")</f>
        <v/>
      </c>
      <c r="O2750" t="str">
        <f>IF(OR(HLOOKUP(O$2+$A2750,Sheet2!CA:NN,$B2750,0),HLOOKUP(O$2+$A2750,Sheet2!CA:NN,$B2750,0)&lt;&gt;""),HLOOKUP(O$2+$A2750,Sheet2!CA:NN,$B2750,0),"")</f>
        <v/>
      </c>
      <c r="P2750" t="str">
        <f>IF(OR(HLOOKUP(P$2+$A2750,Sheet2!CB:NO,$B2750,0),HLOOKUP(P$2+$A2750,Sheet2!CB:NO,$B2750,0)&lt;&gt;""),HLOOKUP(P$2+$A2750,Sheet2!CB:NO,$B2750,0),"")</f>
        <v/>
      </c>
      <c r="Q2750" t="str">
        <f>IF(OR(HLOOKUP(Q$2+$A2750,Sheet2!CC:NO,$B2750,0),HLOOKUP(Q$2+$A2750,Sheet2!CC:NO,$B2750,0)&lt;&gt;""),HLOOKUP(Q$2+$A2750,Sheet2!CC:NO,$B2750,0),"")</f>
        <v/>
      </c>
    </row>
    <row r="2751" spans="1:17" x14ac:dyDescent="0.25">
      <c r="A2751" s="64">
        <f t="shared" si="339"/>
        <v>42</v>
      </c>
      <c r="B2751" s="64">
        <f t="shared" si="340"/>
        <v>279</v>
      </c>
      <c r="C2751" s="64">
        <f t="shared" si="341"/>
        <v>8</v>
      </c>
      <c r="D2751" s="64">
        <f t="shared" si="342"/>
        <v>275</v>
      </c>
      <c r="E2751" s="64">
        <f t="shared" si="343"/>
        <v>1371</v>
      </c>
      <c r="F2751" s="64" t="str">
        <f t="shared" si="336"/>
        <v/>
      </c>
      <c r="G2751" s="64" t="str">
        <f t="shared" si="337"/>
        <v/>
      </c>
      <c r="H2751" s="64" t="str">
        <f t="shared" si="338"/>
        <v/>
      </c>
      <c r="I2751" s="80" t="str">
        <f>IFERROR(VLOOKUP(D2751,Sheet2!A:B,2,0),"")</f>
        <v/>
      </c>
      <c r="J2751" s="64" t="str">
        <f>IFERROR(IF(I2751&lt;&gt;"",VLOOKUP(I2751,Sheet2!B:C,2,0),""),"")</f>
        <v/>
      </c>
      <c r="K2751" s="64" t="str">
        <f>IFERROR( IF(I2751&lt;&gt;"", HLOOKUP(L$2+$A2751,Sheet2!BX:NK,2,0),""),"")</f>
        <v/>
      </c>
      <c r="L2751" t="str">
        <f>IF(OR(HLOOKUP(L$2+$A2751,Sheet2!BX:NK,$B2751,0),HLOOKUP(L$2+$A2751,Sheet2!BX:NK,$B2751,0)&lt;&gt;""),HLOOKUP(L$2+$A2751,Sheet2!BX:NK,$B2751,0),"")</f>
        <v/>
      </c>
      <c r="M2751" t="str">
        <f>IF(OR(HLOOKUP(M$2+$A2751,Sheet2!BY:NL,$B2751,0),HLOOKUP(M$2+$A2751,Sheet2!BY:NL,$B2751,0)&lt;&gt;""),HLOOKUP(M$2+$A2751,Sheet2!BY:NL,$B2751,0),"")</f>
        <v/>
      </c>
      <c r="N2751" t="str">
        <f>IF(OR(HLOOKUP(N$2+$A2751,Sheet2!BZ:NM,$B2751,0),HLOOKUP(N$2+$A2751,Sheet2!BZ:NM,$B2751,0)&lt;&gt;""),HLOOKUP(N$2+$A2751,Sheet2!BZ:NM,$B2751,0),"")</f>
        <v/>
      </c>
      <c r="O2751" t="str">
        <f>IF(OR(HLOOKUP(O$2+$A2751,Sheet2!CA:NN,$B2751,0),HLOOKUP(O$2+$A2751,Sheet2!CA:NN,$B2751,0)&lt;&gt;""),HLOOKUP(O$2+$A2751,Sheet2!CA:NN,$B2751,0),"")</f>
        <v/>
      </c>
      <c r="P2751" t="str">
        <f>IF(OR(HLOOKUP(P$2+$A2751,Sheet2!CB:NO,$B2751,0),HLOOKUP(P$2+$A2751,Sheet2!CB:NO,$B2751,0)&lt;&gt;""),HLOOKUP(P$2+$A2751,Sheet2!CB:NO,$B2751,0),"")</f>
        <v/>
      </c>
      <c r="Q2751" t="str">
        <f>IF(OR(HLOOKUP(Q$2+$A2751,Sheet2!CC:NO,$B2751,0),HLOOKUP(Q$2+$A2751,Sheet2!CC:NO,$B2751,0)&lt;&gt;""),HLOOKUP(Q$2+$A2751,Sheet2!CC:NO,$B2751,0),"")</f>
        <v/>
      </c>
    </row>
    <row r="2752" spans="1:17" x14ac:dyDescent="0.25">
      <c r="A2752" s="64">
        <f t="shared" si="339"/>
        <v>48</v>
      </c>
      <c r="B2752" s="64">
        <f t="shared" si="340"/>
        <v>279</v>
      </c>
      <c r="C2752" s="64">
        <f t="shared" si="341"/>
        <v>9</v>
      </c>
      <c r="D2752" s="64">
        <f t="shared" si="342"/>
        <v>275</v>
      </c>
      <c r="E2752" s="64">
        <f t="shared" si="343"/>
        <v>1371</v>
      </c>
      <c r="F2752" s="64" t="str">
        <f t="shared" si="336"/>
        <v/>
      </c>
      <c r="G2752" s="64" t="str">
        <f t="shared" si="337"/>
        <v/>
      </c>
      <c r="H2752" s="64" t="str">
        <f t="shared" si="338"/>
        <v/>
      </c>
      <c r="I2752" s="80" t="str">
        <f>IFERROR(VLOOKUP(D2752,Sheet2!A:B,2,0),"")</f>
        <v/>
      </c>
      <c r="J2752" s="64" t="str">
        <f>IFERROR(IF(I2752&lt;&gt;"",VLOOKUP(I2752,Sheet2!B:C,2,0),""),"")</f>
        <v/>
      </c>
      <c r="K2752" s="64" t="str">
        <f>IFERROR( IF(I2752&lt;&gt;"", HLOOKUP(L$2+$A2752,Sheet2!BX:NK,2,0),""),"")</f>
        <v/>
      </c>
      <c r="L2752" t="str">
        <f>IF(OR(HLOOKUP(L$2+$A2752,Sheet2!BX:NK,$B2752,0),HLOOKUP(L$2+$A2752,Sheet2!BX:NK,$B2752,0)&lt;&gt;""),HLOOKUP(L$2+$A2752,Sheet2!BX:NK,$B2752,0),"")</f>
        <v/>
      </c>
      <c r="M2752" t="str">
        <f>IF(OR(HLOOKUP(M$2+$A2752,Sheet2!BY:NL,$B2752,0),HLOOKUP(M$2+$A2752,Sheet2!BY:NL,$B2752,0)&lt;&gt;""),HLOOKUP(M$2+$A2752,Sheet2!BY:NL,$B2752,0),"")</f>
        <v/>
      </c>
      <c r="N2752" t="str">
        <f>IF(OR(HLOOKUP(N$2+$A2752,Sheet2!BZ:NM,$B2752,0),HLOOKUP(N$2+$A2752,Sheet2!BZ:NM,$B2752,0)&lt;&gt;""),HLOOKUP(N$2+$A2752,Sheet2!BZ:NM,$B2752,0),"")</f>
        <v/>
      </c>
      <c r="O2752" t="str">
        <f>IF(OR(HLOOKUP(O$2+$A2752,Sheet2!CA:NN,$B2752,0),HLOOKUP(O$2+$A2752,Sheet2!CA:NN,$B2752,0)&lt;&gt;""),HLOOKUP(O$2+$A2752,Sheet2!CA:NN,$B2752,0),"")</f>
        <v/>
      </c>
      <c r="P2752" t="str">
        <f>IF(OR(HLOOKUP(P$2+$A2752,Sheet2!CB:NO,$B2752,0),HLOOKUP(P$2+$A2752,Sheet2!CB:NO,$B2752,0)&lt;&gt;""),HLOOKUP(P$2+$A2752,Sheet2!CB:NO,$B2752,0),"")</f>
        <v/>
      </c>
      <c r="Q2752" t="str">
        <f>IF(OR(HLOOKUP(Q$2+$A2752,Sheet2!CC:NO,$B2752,0),HLOOKUP(Q$2+$A2752,Sheet2!CC:NO,$B2752,0)&lt;&gt;""),HLOOKUP(Q$2+$A2752,Sheet2!CC:NO,$B2752,0),"")</f>
        <v/>
      </c>
    </row>
    <row r="2753" spans="1:17" x14ac:dyDescent="0.25">
      <c r="A2753" s="64">
        <f t="shared" si="339"/>
        <v>54</v>
      </c>
      <c r="B2753" s="64">
        <f t="shared" si="340"/>
        <v>279</v>
      </c>
      <c r="C2753" s="64">
        <f t="shared" si="341"/>
        <v>10</v>
      </c>
      <c r="D2753" s="64">
        <f t="shared" si="342"/>
        <v>275</v>
      </c>
      <c r="E2753" s="64">
        <f t="shared" si="343"/>
        <v>1371</v>
      </c>
      <c r="F2753" s="64" t="str">
        <f t="shared" si="336"/>
        <v/>
      </c>
      <c r="G2753" s="64" t="str">
        <f t="shared" si="337"/>
        <v/>
      </c>
      <c r="H2753" s="64" t="str">
        <f t="shared" si="338"/>
        <v/>
      </c>
      <c r="I2753" s="80" t="str">
        <f>IFERROR(VLOOKUP(D2753,Sheet2!A:B,2,0),"")</f>
        <v/>
      </c>
      <c r="J2753" s="64" t="str">
        <f>IFERROR(IF(I2753&lt;&gt;"",VLOOKUP(I2753,Sheet2!B:C,2,0),""),"")</f>
        <v/>
      </c>
      <c r="K2753" s="64" t="str">
        <f>IFERROR( IF(I2753&lt;&gt;"", HLOOKUP(L$2+$A2753,Sheet2!BX:NK,2,0),""),"")</f>
        <v/>
      </c>
      <c r="L2753" t="str">
        <f>IF(OR(HLOOKUP(L$2+$A2753,Sheet2!BX:NK,$B2753,0),HLOOKUP(L$2+$A2753,Sheet2!BX:NK,$B2753,0)&lt;&gt;""),HLOOKUP(L$2+$A2753,Sheet2!BX:NK,$B2753,0),"")</f>
        <v/>
      </c>
      <c r="M2753" t="str">
        <f>IF(OR(HLOOKUP(M$2+$A2753,Sheet2!BY:NL,$B2753,0),HLOOKUP(M$2+$A2753,Sheet2!BY:NL,$B2753,0)&lt;&gt;""),HLOOKUP(M$2+$A2753,Sheet2!BY:NL,$B2753,0),"")</f>
        <v/>
      </c>
      <c r="N2753" t="str">
        <f>IF(OR(HLOOKUP(N$2+$A2753,Sheet2!BZ:NM,$B2753,0),HLOOKUP(N$2+$A2753,Sheet2!BZ:NM,$B2753,0)&lt;&gt;""),HLOOKUP(N$2+$A2753,Sheet2!BZ:NM,$B2753,0),"")</f>
        <v/>
      </c>
      <c r="O2753" t="str">
        <f>IF(OR(HLOOKUP(O$2+$A2753,Sheet2!CA:NN,$B2753,0),HLOOKUP(O$2+$A2753,Sheet2!CA:NN,$B2753,0)&lt;&gt;""),HLOOKUP(O$2+$A2753,Sheet2!CA:NN,$B2753,0),"")</f>
        <v/>
      </c>
      <c r="P2753" t="str">
        <f>IF(OR(HLOOKUP(P$2+$A2753,Sheet2!CB:NO,$B2753,0),HLOOKUP(P$2+$A2753,Sheet2!CB:NO,$B2753,0)&lt;&gt;""),HLOOKUP(P$2+$A2753,Sheet2!CB:NO,$B2753,0),"")</f>
        <v/>
      </c>
      <c r="Q2753" t="str">
        <f>IF(OR(HLOOKUP(Q$2+$A2753,Sheet2!CC:NO,$B2753,0),HLOOKUP(Q$2+$A2753,Sheet2!CC:NO,$B2753,0)&lt;&gt;""),HLOOKUP(Q$2+$A2753,Sheet2!CC:NO,$B2753,0),"")</f>
        <v/>
      </c>
    </row>
    <row r="2754" spans="1:17" x14ac:dyDescent="0.25">
      <c r="A2754" s="64">
        <f t="shared" si="339"/>
        <v>0</v>
      </c>
      <c r="B2754" s="64">
        <f t="shared" si="340"/>
        <v>280</v>
      </c>
      <c r="C2754" s="64">
        <f t="shared" si="341"/>
        <v>1</v>
      </c>
      <c r="D2754" s="64">
        <f t="shared" si="342"/>
        <v>276</v>
      </c>
      <c r="E2754" s="64">
        <f t="shared" si="343"/>
        <v>1376</v>
      </c>
      <c r="F2754" s="64" t="str">
        <f t="shared" si="336"/>
        <v/>
      </c>
      <c r="G2754" s="64" t="str">
        <f t="shared" si="337"/>
        <v/>
      </c>
      <c r="H2754" s="64" t="str">
        <f t="shared" si="338"/>
        <v/>
      </c>
      <c r="I2754" s="80" t="str">
        <f>IFERROR(VLOOKUP(D2754,Sheet2!A:B,2,0),"")</f>
        <v/>
      </c>
      <c r="J2754" s="64" t="str">
        <f>IFERROR(IF(I2754&lt;&gt;"",VLOOKUP(I2754,Sheet2!B:C,2,0),""),"")</f>
        <v/>
      </c>
      <c r="K2754" s="64" t="str">
        <f>IFERROR( IF(I2754&lt;&gt;"", HLOOKUP(L$2+$A2754,Sheet2!BX:NK,2,0),""),"")</f>
        <v/>
      </c>
      <c r="L2754" t="str">
        <f>IF(OR(HLOOKUP(L$2+$A2754,Sheet2!BX:NK,$B2754,0),HLOOKUP(L$2+$A2754,Sheet2!BX:NK,$B2754,0)&lt;&gt;""),HLOOKUP(L$2+$A2754,Sheet2!BX:NK,$B2754,0),"")</f>
        <v/>
      </c>
      <c r="M2754" t="str">
        <f>IF(OR(HLOOKUP(M$2+$A2754,Sheet2!BY:NL,$B2754,0),HLOOKUP(M$2+$A2754,Sheet2!BY:NL,$B2754,0)&lt;&gt;""),HLOOKUP(M$2+$A2754,Sheet2!BY:NL,$B2754,0),"")</f>
        <v/>
      </c>
      <c r="N2754" t="str">
        <f>IF(OR(HLOOKUP(N$2+$A2754,Sheet2!BZ:NM,$B2754,0),HLOOKUP(N$2+$A2754,Sheet2!BZ:NM,$B2754,0)&lt;&gt;""),HLOOKUP(N$2+$A2754,Sheet2!BZ:NM,$B2754,0),"")</f>
        <v/>
      </c>
      <c r="O2754" t="str">
        <f>IF(OR(HLOOKUP(O$2+$A2754,Sheet2!CA:NN,$B2754,0),HLOOKUP(O$2+$A2754,Sheet2!CA:NN,$B2754,0)&lt;&gt;""),HLOOKUP(O$2+$A2754,Sheet2!CA:NN,$B2754,0),"")</f>
        <v/>
      </c>
      <c r="P2754" t="str">
        <f>IF(OR(HLOOKUP(P$2+$A2754,Sheet2!CB:NO,$B2754,0),HLOOKUP(P$2+$A2754,Sheet2!CB:NO,$B2754,0)&lt;&gt;""),HLOOKUP(P$2+$A2754,Sheet2!CB:NO,$B2754,0),"")</f>
        <v/>
      </c>
      <c r="Q2754" t="str">
        <f>IF(OR(HLOOKUP(Q$2+$A2754,Sheet2!CC:NO,$B2754,0),HLOOKUP(Q$2+$A2754,Sheet2!CC:NO,$B2754,0)&lt;&gt;""),HLOOKUP(Q$2+$A2754,Sheet2!CC:NO,$B2754,0),"")</f>
        <v/>
      </c>
    </row>
    <row r="2755" spans="1:17" x14ac:dyDescent="0.25">
      <c r="A2755" s="64">
        <f t="shared" si="339"/>
        <v>6</v>
      </c>
      <c r="B2755" s="64">
        <f t="shared" si="340"/>
        <v>280</v>
      </c>
      <c r="C2755" s="64">
        <f t="shared" si="341"/>
        <v>2</v>
      </c>
      <c r="D2755" s="64">
        <f t="shared" si="342"/>
        <v>276</v>
      </c>
      <c r="E2755" s="64">
        <f t="shared" si="343"/>
        <v>1376</v>
      </c>
      <c r="F2755" s="64" t="str">
        <f t="shared" si="336"/>
        <v/>
      </c>
      <c r="G2755" s="64" t="str">
        <f t="shared" si="337"/>
        <v/>
      </c>
      <c r="H2755" s="64" t="str">
        <f t="shared" si="338"/>
        <v/>
      </c>
      <c r="I2755" s="80" t="str">
        <f>IFERROR(VLOOKUP(D2755,Sheet2!A:B,2,0),"")</f>
        <v/>
      </c>
      <c r="J2755" s="64" t="str">
        <f>IFERROR(IF(I2755&lt;&gt;"",VLOOKUP(I2755,Sheet2!B:C,2,0),""),"")</f>
        <v/>
      </c>
      <c r="K2755" s="64" t="str">
        <f>IFERROR( IF(I2755&lt;&gt;"", HLOOKUP(L$2+$A2755,Sheet2!BX:NK,2,0),""),"")</f>
        <v/>
      </c>
      <c r="L2755" t="str">
        <f>IF(OR(HLOOKUP(L$2+$A2755,Sheet2!BX:NK,$B2755,0),HLOOKUP(L$2+$A2755,Sheet2!BX:NK,$B2755,0)&lt;&gt;""),HLOOKUP(L$2+$A2755,Sheet2!BX:NK,$B2755,0),"")</f>
        <v/>
      </c>
      <c r="M2755" t="str">
        <f>IF(OR(HLOOKUP(M$2+$A2755,Sheet2!BY:NL,$B2755,0),HLOOKUP(M$2+$A2755,Sheet2!BY:NL,$B2755,0)&lt;&gt;""),HLOOKUP(M$2+$A2755,Sheet2!BY:NL,$B2755,0),"")</f>
        <v/>
      </c>
      <c r="N2755" t="str">
        <f>IF(OR(HLOOKUP(N$2+$A2755,Sheet2!BZ:NM,$B2755,0),HLOOKUP(N$2+$A2755,Sheet2!BZ:NM,$B2755,0)&lt;&gt;""),HLOOKUP(N$2+$A2755,Sheet2!BZ:NM,$B2755,0),"")</f>
        <v/>
      </c>
      <c r="O2755" t="str">
        <f>IF(OR(HLOOKUP(O$2+$A2755,Sheet2!CA:NN,$B2755,0),HLOOKUP(O$2+$A2755,Sheet2!CA:NN,$B2755,0)&lt;&gt;""),HLOOKUP(O$2+$A2755,Sheet2!CA:NN,$B2755,0),"")</f>
        <v/>
      </c>
      <c r="P2755" t="str">
        <f>IF(OR(HLOOKUP(P$2+$A2755,Sheet2!CB:NO,$B2755,0),HLOOKUP(P$2+$A2755,Sheet2!CB:NO,$B2755,0)&lt;&gt;""),HLOOKUP(P$2+$A2755,Sheet2!CB:NO,$B2755,0),"")</f>
        <v/>
      </c>
      <c r="Q2755" t="str">
        <f>IF(OR(HLOOKUP(Q$2+$A2755,Sheet2!CC:NO,$B2755,0),HLOOKUP(Q$2+$A2755,Sheet2!CC:NO,$B2755,0)&lt;&gt;""),HLOOKUP(Q$2+$A2755,Sheet2!CC:NO,$B2755,0),"")</f>
        <v/>
      </c>
    </row>
    <row r="2756" spans="1:17" x14ac:dyDescent="0.25">
      <c r="A2756" s="64">
        <f t="shared" si="339"/>
        <v>12</v>
      </c>
      <c r="B2756" s="64">
        <f t="shared" si="340"/>
        <v>280</v>
      </c>
      <c r="C2756" s="64">
        <f t="shared" si="341"/>
        <v>3</v>
      </c>
      <c r="D2756" s="64">
        <f t="shared" si="342"/>
        <v>276</v>
      </c>
      <c r="E2756" s="64">
        <f t="shared" si="343"/>
        <v>1376</v>
      </c>
      <c r="F2756" s="64" t="str">
        <f t="shared" si="336"/>
        <v/>
      </c>
      <c r="G2756" s="64" t="str">
        <f t="shared" si="337"/>
        <v/>
      </c>
      <c r="H2756" s="64" t="str">
        <f t="shared" si="338"/>
        <v/>
      </c>
      <c r="I2756" s="80" t="str">
        <f>IFERROR(VLOOKUP(D2756,Sheet2!A:B,2,0),"")</f>
        <v/>
      </c>
      <c r="J2756" s="64" t="str">
        <f>IFERROR(IF(I2756&lt;&gt;"",VLOOKUP(I2756,Sheet2!B:C,2,0),""),"")</f>
        <v/>
      </c>
      <c r="K2756" s="64" t="str">
        <f>IFERROR( IF(I2756&lt;&gt;"", HLOOKUP(L$2+$A2756,Sheet2!BX:NK,2,0),""),"")</f>
        <v/>
      </c>
      <c r="L2756" t="str">
        <f>IF(OR(HLOOKUP(L$2+$A2756,Sheet2!BX:NK,$B2756,0),HLOOKUP(L$2+$A2756,Sheet2!BX:NK,$B2756,0)&lt;&gt;""),HLOOKUP(L$2+$A2756,Sheet2!BX:NK,$B2756,0),"")</f>
        <v/>
      </c>
      <c r="M2756" t="str">
        <f>IF(OR(HLOOKUP(M$2+$A2756,Sheet2!BY:NL,$B2756,0),HLOOKUP(M$2+$A2756,Sheet2!BY:NL,$B2756,0)&lt;&gt;""),HLOOKUP(M$2+$A2756,Sheet2!BY:NL,$B2756,0),"")</f>
        <v/>
      </c>
      <c r="N2756" t="str">
        <f>IF(OR(HLOOKUP(N$2+$A2756,Sheet2!BZ:NM,$B2756,0),HLOOKUP(N$2+$A2756,Sheet2!BZ:NM,$B2756,0)&lt;&gt;""),HLOOKUP(N$2+$A2756,Sheet2!BZ:NM,$B2756,0),"")</f>
        <v/>
      </c>
      <c r="O2756" t="str">
        <f>IF(OR(HLOOKUP(O$2+$A2756,Sheet2!CA:NN,$B2756,0),HLOOKUP(O$2+$A2756,Sheet2!CA:NN,$B2756,0)&lt;&gt;""),HLOOKUP(O$2+$A2756,Sheet2!CA:NN,$B2756,0),"")</f>
        <v/>
      </c>
      <c r="P2756" t="str">
        <f>IF(OR(HLOOKUP(P$2+$A2756,Sheet2!CB:NO,$B2756,0),HLOOKUP(P$2+$A2756,Sheet2!CB:NO,$B2756,0)&lt;&gt;""),HLOOKUP(P$2+$A2756,Sheet2!CB:NO,$B2756,0),"")</f>
        <v/>
      </c>
      <c r="Q2756" t="str">
        <f>IF(OR(HLOOKUP(Q$2+$A2756,Sheet2!CC:NO,$B2756,0),HLOOKUP(Q$2+$A2756,Sheet2!CC:NO,$B2756,0)&lt;&gt;""),HLOOKUP(Q$2+$A2756,Sheet2!CC:NO,$B2756,0),"")</f>
        <v/>
      </c>
    </row>
    <row r="2757" spans="1:17" x14ac:dyDescent="0.25">
      <c r="A2757" s="64">
        <f t="shared" si="339"/>
        <v>18</v>
      </c>
      <c r="B2757" s="64">
        <f t="shared" si="340"/>
        <v>280</v>
      </c>
      <c r="C2757" s="64">
        <f t="shared" si="341"/>
        <v>4</v>
      </c>
      <c r="D2757" s="64">
        <f t="shared" si="342"/>
        <v>276</v>
      </c>
      <c r="E2757" s="64">
        <f t="shared" si="343"/>
        <v>1376</v>
      </c>
      <c r="F2757" s="64" t="str">
        <f t="shared" ref="F2757:F2820" si="344">IFERROR(IF(I2757&lt;&gt;"",IF(LEFT(K2757,2)="1-",1,2),""),"")</f>
        <v/>
      </c>
      <c r="G2757" s="64" t="str">
        <f t="shared" ref="G2757:G2820" si="345">IFERROR(IF(I2757&lt;&gt;"",MONTH( RIGHT(K2757,LEN(K2757)-FIND("-",K2757))),""),"")</f>
        <v/>
      </c>
      <c r="H2757" s="64" t="str">
        <f t="shared" ref="H2757:H2820" si="346">IFERROR(IF(I2757&lt;&gt;"",YEAR( RIGHT(K2757,LEN(K2757)-FIND("-",K2757))),""),"")</f>
        <v/>
      </c>
      <c r="I2757" s="80" t="str">
        <f>IFERROR(VLOOKUP(D2757,Sheet2!A:B,2,0),"")</f>
        <v/>
      </c>
      <c r="J2757" s="64" t="str">
        <f>IFERROR(IF(I2757&lt;&gt;"",VLOOKUP(I2757,Sheet2!B:C,2,0),""),"")</f>
        <v/>
      </c>
      <c r="K2757" s="64" t="str">
        <f>IFERROR( IF(I2757&lt;&gt;"", HLOOKUP(L$2+$A2757,Sheet2!BX:NK,2,0),""),"")</f>
        <v/>
      </c>
      <c r="L2757" t="str">
        <f>IF(OR(HLOOKUP(L$2+$A2757,Sheet2!BX:NK,$B2757,0),HLOOKUP(L$2+$A2757,Sheet2!BX:NK,$B2757,0)&lt;&gt;""),HLOOKUP(L$2+$A2757,Sheet2!BX:NK,$B2757,0),"")</f>
        <v/>
      </c>
      <c r="M2757" t="str">
        <f>IF(OR(HLOOKUP(M$2+$A2757,Sheet2!BY:NL,$B2757,0),HLOOKUP(M$2+$A2757,Sheet2!BY:NL,$B2757,0)&lt;&gt;""),HLOOKUP(M$2+$A2757,Sheet2!BY:NL,$B2757,0),"")</f>
        <v/>
      </c>
      <c r="N2757" t="str">
        <f>IF(OR(HLOOKUP(N$2+$A2757,Sheet2!BZ:NM,$B2757,0),HLOOKUP(N$2+$A2757,Sheet2!BZ:NM,$B2757,0)&lt;&gt;""),HLOOKUP(N$2+$A2757,Sheet2!BZ:NM,$B2757,0),"")</f>
        <v/>
      </c>
      <c r="O2757" t="str">
        <f>IF(OR(HLOOKUP(O$2+$A2757,Sheet2!CA:NN,$B2757,0),HLOOKUP(O$2+$A2757,Sheet2!CA:NN,$B2757,0)&lt;&gt;""),HLOOKUP(O$2+$A2757,Sheet2!CA:NN,$B2757,0),"")</f>
        <v/>
      </c>
      <c r="P2757" t="str">
        <f>IF(OR(HLOOKUP(P$2+$A2757,Sheet2!CB:NO,$B2757,0),HLOOKUP(P$2+$A2757,Sheet2!CB:NO,$B2757,0)&lt;&gt;""),HLOOKUP(P$2+$A2757,Sheet2!CB:NO,$B2757,0),"")</f>
        <v/>
      </c>
      <c r="Q2757" t="str">
        <f>IF(OR(HLOOKUP(Q$2+$A2757,Sheet2!CC:NO,$B2757,0),HLOOKUP(Q$2+$A2757,Sheet2!CC:NO,$B2757,0)&lt;&gt;""),HLOOKUP(Q$2+$A2757,Sheet2!CC:NO,$B2757,0),"")</f>
        <v/>
      </c>
    </row>
    <row r="2758" spans="1:17" x14ac:dyDescent="0.25">
      <c r="A2758" s="64">
        <f t="shared" ref="A2758:A2821" si="347">IF(C2758&lt;&gt;1,A2757+6,0)</f>
        <v>24</v>
      </c>
      <c r="B2758" s="64">
        <f t="shared" ref="B2758:B2821" si="348">IF(C2758&lt;&gt;1,B2757,B2757+1)</f>
        <v>280</v>
      </c>
      <c r="C2758" s="64">
        <f t="shared" ref="C2758:C2821" si="349">IF($C$3-C2757=0,1,C2757+1)</f>
        <v>5</v>
      </c>
      <c r="D2758" s="64">
        <f t="shared" ref="D2758:D2821" si="350">IF(C2758=1,D2757+1,D2757)</f>
        <v>276</v>
      </c>
      <c r="E2758" s="64">
        <f t="shared" ref="E2758:E2821" si="351">IF(D2758&lt;&gt;D2757,E2757+5,E2757)</f>
        <v>1376</v>
      </c>
      <c r="F2758" s="64" t="str">
        <f t="shared" si="344"/>
        <v/>
      </c>
      <c r="G2758" s="64" t="str">
        <f t="shared" si="345"/>
        <v/>
      </c>
      <c r="H2758" s="64" t="str">
        <f t="shared" si="346"/>
        <v/>
      </c>
      <c r="I2758" s="80" t="str">
        <f>IFERROR(VLOOKUP(D2758,Sheet2!A:B,2,0),"")</f>
        <v/>
      </c>
      <c r="J2758" s="64" t="str">
        <f>IFERROR(IF(I2758&lt;&gt;"",VLOOKUP(I2758,Sheet2!B:C,2,0),""),"")</f>
        <v/>
      </c>
      <c r="K2758" s="64" t="str">
        <f>IFERROR( IF(I2758&lt;&gt;"", HLOOKUP(L$2+$A2758,Sheet2!BX:NK,2,0),""),"")</f>
        <v/>
      </c>
      <c r="L2758" t="str">
        <f>IF(OR(HLOOKUP(L$2+$A2758,Sheet2!BX:NK,$B2758,0),HLOOKUP(L$2+$A2758,Sheet2!BX:NK,$B2758,0)&lt;&gt;""),HLOOKUP(L$2+$A2758,Sheet2!BX:NK,$B2758,0),"")</f>
        <v/>
      </c>
      <c r="M2758" t="str">
        <f>IF(OR(HLOOKUP(M$2+$A2758,Sheet2!BY:NL,$B2758,0),HLOOKUP(M$2+$A2758,Sheet2!BY:NL,$B2758,0)&lt;&gt;""),HLOOKUP(M$2+$A2758,Sheet2!BY:NL,$B2758,0),"")</f>
        <v/>
      </c>
      <c r="N2758" t="str">
        <f>IF(OR(HLOOKUP(N$2+$A2758,Sheet2!BZ:NM,$B2758,0),HLOOKUP(N$2+$A2758,Sheet2!BZ:NM,$B2758,0)&lt;&gt;""),HLOOKUP(N$2+$A2758,Sheet2!BZ:NM,$B2758,0),"")</f>
        <v/>
      </c>
      <c r="O2758" t="str">
        <f>IF(OR(HLOOKUP(O$2+$A2758,Sheet2!CA:NN,$B2758,0),HLOOKUP(O$2+$A2758,Sheet2!CA:NN,$B2758,0)&lt;&gt;""),HLOOKUP(O$2+$A2758,Sheet2!CA:NN,$B2758,0),"")</f>
        <v/>
      </c>
      <c r="P2758" t="str">
        <f>IF(OR(HLOOKUP(P$2+$A2758,Sheet2!CB:NO,$B2758,0),HLOOKUP(P$2+$A2758,Sheet2!CB:NO,$B2758,0)&lt;&gt;""),HLOOKUP(P$2+$A2758,Sheet2!CB:NO,$B2758,0),"")</f>
        <v/>
      </c>
      <c r="Q2758" t="str">
        <f>IF(OR(HLOOKUP(Q$2+$A2758,Sheet2!CC:NO,$B2758,0),HLOOKUP(Q$2+$A2758,Sheet2!CC:NO,$B2758,0)&lt;&gt;""),HLOOKUP(Q$2+$A2758,Sheet2!CC:NO,$B2758,0),"")</f>
        <v/>
      </c>
    </row>
    <row r="2759" spans="1:17" x14ac:dyDescent="0.25">
      <c r="A2759" s="64">
        <f t="shared" si="347"/>
        <v>30</v>
      </c>
      <c r="B2759" s="64">
        <f t="shared" si="348"/>
        <v>280</v>
      </c>
      <c r="C2759" s="64">
        <f t="shared" si="349"/>
        <v>6</v>
      </c>
      <c r="D2759" s="64">
        <f t="shared" si="350"/>
        <v>276</v>
      </c>
      <c r="E2759" s="64">
        <f t="shared" si="351"/>
        <v>1376</v>
      </c>
      <c r="F2759" s="64" t="str">
        <f t="shared" si="344"/>
        <v/>
      </c>
      <c r="G2759" s="64" t="str">
        <f t="shared" si="345"/>
        <v/>
      </c>
      <c r="H2759" s="64" t="str">
        <f t="shared" si="346"/>
        <v/>
      </c>
      <c r="I2759" s="80" t="str">
        <f>IFERROR(VLOOKUP(D2759,Sheet2!A:B,2,0),"")</f>
        <v/>
      </c>
      <c r="J2759" s="64" t="str">
        <f>IFERROR(IF(I2759&lt;&gt;"",VLOOKUP(I2759,Sheet2!B:C,2,0),""),"")</f>
        <v/>
      </c>
      <c r="K2759" s="64" t="str">
        <f>IFERROR( IF(I2759&lt;&gt;"", HLOOKUP(L$2+$A2759,Sheet2!BX:NK,2,0),""),"")</f>
        <v/>
      </c>
      <c r="L2759" t="str">
        <f>IF(OR(HLOOKUP(L$2+$A2759,Sheet2!BX:NK,$B2759,0),HLOOKUP(L$2+$A2759,Sheet2!BX:NK,$B2759,0)&lt;&gt;""),HLOOKUP(L$2+$A2759,Sheet2!BX:NK,$B2759,0),"")</f>
        <v/>
      </c>
      <c r="M2759" t="str">
        <f>IF(OR(HLOOKUP(M$2+$A2759,Sheet2!BY:NL,$B2759,0),HLOOKUP(M$2+$A2759,Sheet2!BY:NL,$B2759,0)&lt;&gt;""),HLOOKUP(M$2+$A2759,Sheet2!BY:NL,$B2759,0),"")</f>
        <v/>
      </c>
      <c r="N2759" t="str">
        <f>IF(OR(HLOOKUP(N$2+$A2759,Sheet2!BZ:NM,$B2759,0),HLOOKUP(N$2+$A2759,Sheet2!BZ:NM,$B2759,0)&lt;&gt;""),HLOOKUP(N$2+$A2759,Sheet2!BZ:NM,$B2759,0),"")</f>
        <v/>
      </c>
      <c r="O2759" t="str">
        <f>IF(OR(HLOOKUP(O$2+$A2759,Sheet2!CA:NN,$B2759,0),HLOOKUP(O$2+$A2759,Sheet2!CA:NN,$B2759,0)&lt;&gt;""),HLOOKUP(O$2+$A2759,Sheet2!CA:NN,$B2759,0),"")</f>
        <v/>
      </c>
      <c r="P2759" t="str">
        <f>IF(OR(HLOOKUP(P$2+$A2759,Sheet2!CB:NO,$B2759,0),HLOOKUP(P$2+$A2759,Sheet2!CB:NO,$B2759,0)&lt;&gt;""),HLOOKUP(P$2+$A2759,Sheet2!CB:NO,$B2759,0),"")</f>
        <v/>
      </c>
      <c r="Q2759" t="str">
        <f>IF(OR(HLOOKUP(Q$2+$A2759,Sheet2!CC:NO,$B2759,0),HLOOKUP(Q$2+$A2759,Sheet2!CC:NO,$B2759,0)&lt;&gt;""),HLOOKUP(Q$2+$A2759,Sheet2!CC:NO,$B2759,0),"")</f>
        <v/>
      </c>
    </row>
    <row r="2760" spans="1:17" x14ac:dyDescent="0.25">
      <c r="A2760" s="64">
        <f t="shared" si="347"/>
        <v>36</v>
      </c>
      <c r="B2760" s="64">
        <f t="shared" si="348"/>
        <v>280</v>
      </c>
      <c r="C2760" s="64">
        <f t="shared" si="349"/>
        <v>7</v>
      </c>
      <c r="D2760" s="64">
        <f t="shared" si="350"/>
        <v>276</v>
      </c>
      <c r="E2760" s="64">
        <f t="shared" si="351"/>
        <v>1376</v>
      </c>
      <c r="F2760" s="64" t="str">
        <f t="shared" si="344"/>
        <v/>
      </c>
      <c r="G2760" s="64" t="str">
        <f t="shared" si="345"/>
        <v/>
      </c>
      <c r="H2760" s="64" t="str">
        <f t="shared" si="346"/>
        <v/>
      </c>
      <c r="I2760" s="80" t="str">
        <f>IFERROR(VLOOKUP(D2760,Sheet2!A:B,2,0),"")</f>
        <v/>
      </c>
      <c r="J2760" s="64" t="str">
        <f>IFERROR(IF(I2760&lt;&gt;"",VLOOKUP(I2760,Sheet2!B:C,2,0),""),"")</f>
        <v/>
      </c>
      <c r="K2760" s="64" t="str">
        <f>IFERROR( IF(I2760&lt;&gt;"", HLOOKUP(L$2+$A2760,Sheet2!BX:NK,2,0),""),"")</f>
        <v/>
      </c>
      <c r="L2760" t="str">
        <f>IF(OR(HLOOKUP(L$2+$A2760,Sheet2!BX:NK,$B2760,0),HLOOKUP(L$2+$A2760,Sheet2!BX:NK,$B2760,0)&lt;&gt;""),HLOOKUP(L$2+$A2760,Sheet2!BX:NK,$B2760,0),"")</f>
        <v/>
      </c>
      <c r="M2760" t="str">
        <f>IF(OR(HLOOKUP(M$2+$A2760,Sheet2!BY:NL,$B2760,0),HLOOKUP(M$2+$A2760,Sheet2!BY:NL,$B2760,0)&lt;&gt;""),HLOOKUP(M$2+$A2760,Sheet2!BY:NL,$B2760,0),"")</f>
        <v/>
      </c>
      <c r="N2760" t="str">
        <f>IF(OR(HLOOKUP(N$2+$A2760,Sheet2!BZ:NM,$B2760,0),HLOOKUP(N$2+$A2760,Sheet2!BZ:NM,$B2760,0)&lt;&gt;""),HLOOKUP(N$2+$A2760,Sheet2!BZ:NM,$B2760,0),"")</f>
        <v/>
      </c>
      <c r="O2760" t="str">
        <f>IF(OR(HLOOKUP(O$2+$A2760,Sheet2!CA:NN,$B2760,0),HLOOKUP(O$2+$A2760,Sheet2!CA:NN,$B2760,0)&lt;&gt;""),HLOOKUP(O$2+$A2760,Sheet2!CA:NN,$B2760,0),"")</f>
        <v/>
      </c>
      <c r="P2760" t="str">
        <f>IF(OR(HLOOKUP(P$2+$A2760,Sheet2!CB:NO,$B2760,0),HLOOKUP(P$2+$A2760,Sheet2!CB:NO,$B2760,0)&lt;&gt;""),HLOOKUP(P$2+$A2760,Sheet2!CB:NO,$B2760,0),"")</f>
        <v/>
      </c>
      <c r="Q2760" t="str">
        <f>IF(OR(HLOOKUP(Q$2+$A2760,Sheet2!CC:NO,$B2760,0),HLOOKUP(Q$2+$A2760,Sheet2!CC:NO,$B2760,0)&lt;&gt;""),HLOOKUP(Q$2+$A2760,Sheet2!CC:NO,$B2760,0),"")</f>
        <v/>
      </c>
    </row>
    <row r="2761" spans="1:17" x14ac:dyDescent="0.25">
      <c r="A2761" s="64">
        <f t="shared" si="347"/>
        <v>42</v>
      </c>
      <c r="B2761" s="64">
        <f t="shared" si="348"/>
        <v>280</v>
      </c>
      <c r="C2761" s="64">
        <f t="shared" si="349"/>
        <v>8</v>
      </c>
      <c r="D2761" s="64">
        <f t="shared" si="350"/>
        <v>276</v>
      </c>
      <c r="E2761" s="64">
        <f t="shared" si="351"/>
        <v>1376</v>
      </c>
      <c r="F2761" s="64" t="str">
        <f t="shared" si="344"/>
        <v/>
      </c>
      <c r="G2761" s="64" t="str">
        <f t="shared" si="345"/>
        <v/>
      </c>
      <c r="H2761" s="64" t="str">
        <f t="shared" si="346"/>
        <v/>
      </c>
      <c r="I2761" s="80" t="str">
        <f>IFERROR(VLOOKUP(D2761,Sheet2!A:B,2,0),"")</f>
        <v/>
      </c>
      <c r="J2761" s="64" t="str">
        <f>IFERROR(IF(I2761&lt;&gt;"",VLOOKUP(I2761,Sheet2!B:C,2,0),""),"")</f>
        <v/>
      </c>
      <c r="K2761" s="64" t="str">
        <f>IFERROR( IF(I2761&lt;&gt;"", HLOOKUP(L$2+$A2761,Sheet2!BX:NK,2,0),""),"")</f>
        <v/>
      </c>
      <c r="L2761" t="str">
        <f>IF(OR(HLOOKUP(L$2+$A2761,Sheet2!BX:NK,$B2761,0),HLOOKUP(L$2+$A2761,Sheet2!BX:NK,$B2761,0)&lt;&gt;""),HLOOKUP(L$2+$A2761,Sheet2!BX:NK,$B2761,0),"")</f>
        <v/>
      </c>
      <c r="M2761" t="str">
        <f>IF(OR(HLOOKUP(M$2+$A2761,Sheet2!BY:NL,$B2761,0),HLOOKUP(M$2+$A2761,Sheet2!BY:NL,$B2761,0)&lt;&gt;""),HLOOKUP(M$2+$A2761,Sheet2!BY:NL,$B2761,0),"")</f>
        <v/>
      </c>
      <c r="N2761" t="str">
        <f>IF(OR(HLOOKUP(N$2+$A2761,Sheet2!BZ:NM,$B2761,0),HLOOKUP(N$2+$A2761,Sheet2!BZ:NM,$B2761,0)&lt;&gt;""),HLOOKUP(N$2+$A2761,Sheet2!BZ:NM,$B2761,0),"")</f>
        <v/>
      </c>
      <c r="O2761" t="str">
        <f>IF(OR(HLOOKUP(O$2+$A2761,Sheet2!CA:NN,$B2761,0),HLOOKUP(O$2+$A2761,Sheet2!CA:NN,$B2761,0)&lt;&gt;""),HLOOKUP(O$2+$A2761,Sheet2!CA:NN,$B2761,0),"")</f>
        <v/>
      </c>
      <c r="P2761" t="str">
        <f>IF(OR(HLOOKUP(P$2+$A2761,Sheet2!CB:NO,$B2761,0),HLOOKUP(P$2+$A2761,Sheet2!CB:NO,$B2761,0)&lt;&gt;""),HLOOKUP(P$2+$A2761,Sheet2!CB:NO,$B2761,0),"")</f>
        <v/>
      </c>
      <c r="Q2761" t="str">
        <f>IF(OR(HLOOKUP(Q$2+$A2761,Sheet2!CC:NO,$B2761,0),HLOOKUP(Q$2+$A2761,Sheet2!CC:NO,$B2761,0)&lt;&gt;""),HLOOKUP(Q$2+$A2761,Sheet2!CC:NO,$B2761,0),"")</f>
        <v/>
      </c>
    </row>
    <row r="2762" spans="1:17" x14ac:dyDescent="0.25">
      <c r="A2762" s="64">
        <f t="shared" si="347"/>
        <v>48</v>
      </c>
      <c r="B2762" s="64">
        <f t="shared" si="348"/>
        <v>280</v>
      </c>
      <c r="C2762" s="64">
        <f t="shared" si="349"/>
        <v>9</v>
      </c>
      <c r="D2762" s="64">
        <f t="shared" si="350"/>
        <v>276</v>
      </c>
      <c r="E2762" s="64">
        <f t="shared" si="351"/>
        <v>1376</v>
      </c>
      <c r="F2762" s="64" t="str">
        <f t="shared" si="344"/>
        <v/>
      </c>
      <c r="G2762" s="64" t="str">
        <f t="shared" si="345"/>
        <v/>
      </c>
      <c r="H2762" s="64" t="str">
        <f t="shared" si="346"/>
        <v/>
      </c>
      <c r="I2762" s="80" t="str">
        <f>IFERROR(VLOOKUP(D2762,Sheet2!A:B,2,0),"")</f>
        <v/>
      </c>
      <c r="J2762" s="64" t="str">
        <f>IFERROR(IF(I2762&lt;&gt;"",VLOOKUP(I2762,Sheet2!B:C,2,0),""),"")</f>
        <v/>
      </c>
      <c r="K2762" s="64" t="str">
        <f>IFERROR( IF(I2762&lt;&gt;"", HLOOKUP(L$2+$A2762,Sheet2!BX:NK,2,0),""),"")</f>
        <v/>
      </c>
      <c r="L2762" t="str">
        <f>IF(OR(HLOOKUP(L$2+$A2762,Sheet2!BX:NK,$B2762,0),HLOOKUP(L$2+$A2762,Sheet2!BX:NK,$B2762,0)&lt;&gt;""),HLOOKUP(L$2+$A2762,Sheet2!BX:NK,$B2762,0),"")</f>
        <v/>
      </c>
      <c r="M2762" t="str">
        <f>IF(OR(HLOOKUP(M$2+$A2762,Sheet2!BY:NL,$B2762,0),HLOOKUP(M$2+$A2762,Sheet2!BY:NL,$B2762,0)&lt;&gt;""),HLOOKUP(M$2+$A2762,Sheet2!BY:NL,$B2762,0),"")</f>
        <v/>
      </c>
      <c r="N2762" t="str">
        <f>IF(OR(HLOOKUP(N$2+$A2762,Sheet2!BZ:NM,$B2762,0),HLOOKUP(N$2+$A2762,Sheet2!BZ:NM,$B2762,0)&lt;&gt;""),HLOOKUP(N$2+$A2762,Sheet2!BZ:NM,$B2762,0),"")</f>
        <v/>
      </c>
      <c r="O2762" t="str">
        <f>IF(OR(HLOOKUP(O$2+$A2762,Sheet2!CA:NN,$B2762,0),HLOOKUP(O$2+$A2762,Sheet2!CA:NN,$B2762,0)&lt;&gt;""),HLOOKUP(O$2+$A2762,Sheet2!CA:NN,$B2762,0),"")</f>
        <v/>
      </c>
      <c r="P2762" t="str">
        <f>IF(OR(HLOOKUP(P$2+$A2762,Sheet2!CB:NO,$B2762,0),HLOOKUP(P$2+$A2762,Sheet2!CB:NO,$B2762,0)&lt;&gt;""),HLOOKUP(P$2+$A2762,Sheet2!CB:NO,$B2762,0),"")</f>
        <v/>
      </c>
      <c r="Q2762" t="str">
        <f>IF(OR(HLOOKUP(Q$2+$A2762,Sheet2!CC:NO,$B2762,0),HLOOKUP(Q$2+$A2762,Sheet2!CC:NO,$B2762,0)&lt;&gt;""),HLOOKUP(Q$2+$A2762,Sheet2!CC:NO,$B2762,0),"")</f>
        <v/>
      </c>
    </row>
    <row r="2763" spans="1:17" x14ac:dyDescent="0.25">
      <c r="A2763" s="64">
        <f t="shared" si="347"/>
        <v>54</v>
      </c>
      <c r="B2763" s="64">
        <f t="shared" si="348"/>
        <v>280</v>
      </c>
      <c r="C2763" s="64">
        <f t="shared" si="349"/>
        <v>10</v>
      </c>
      <c r="D2763" s="64">
        <f t="shared" si="350"/>
        <v>276</v>
      </c>
      <c r="E2763" s="64">
        <f t="shared" si="351"/>
        <v>1376</v>
      </c>
      <c r="F2763" s="64" t="str">
        <f t="shared" si="344"/>
        <v/>
      </c>
      <c r="G2763" s="64" t="str">
        <f t="shared" si="345"/>
        <v/>
      </c>
      <c r="H2763" s="64" t="str">
        <f t="shared" si="346"/>
        <v/>
      </c>
      <c r="I2763" s="80" t="str">
        <f>IFERROR(VLOOKUP(D2763,Sheet2!A:B,2,0),"")</f>
        <v/>
      </c>
      <c r="J2763" s="64" t="str">
        <f>IFERROR(IF(I2763&lt;&gt;"",VLOOKUP(I2763,Sheet2!B:C,2,0),""),"")</f>
        <v/>
      </c>
      <c r="K2763" s="64" t="str">
        <f>IFERROR( IF(I2763&lt;&gt;"", HLOOKUP(L$2+$A2763,Sheet2!BX:NK,2,0),""),"")</f>
        <v/>
      </c>
      <c r="L2763" t="str">
        <f>IF(OR(HLOOKUP(L$2+$A2763,Sheet2!BX:NK,$B2763,0),HLOOKUP(L$2+$A2763,Sheet2!BX:NK,$B2763,0)&lt;&gt;""),HLOOKUP(L$2+$A2763,Sheet2!BX:NK,$B2763,0),"")</f>
        <v/>
      </c>
      <c r="M2763" t="str">
        <f>IF(OR(HLOOKUP(M$2+$A2763,Sheet2!BY:NL,$B2763,0),HLOOKUP(M$2+$A2763,Sheet2!BY:NL,$B2763,0)&lt;&gt;""),HLOOKUP(M$2+$A2763,Sheet2!BY:NL,$B2763,0),"")</f>
        <v/>
      </c>
      <c r="N2763" t="str">
        <f>IF(OR(HLOOKUP(N$2+$A2763,Sheet2!BZ:NM,$B2763,0),HLOOKUP(N$2+$A2763,Sheet2!BZ:NM,$B2763,0)&lt;&gt;""),HLOOKUP(N$2+$A2763,Sheet2!BZ:NM,$B2763,0),"")</f>
        <v/>
      </c>
      <c r="O2763" t="str">
        <f>IF(OR(HLOOKUP(O$2+$A2763,Sheet2!CA:NN,$B2763,0),HLOOKUP(O$2+$A2763,Sheet2!CA:NN,$B2763,0)&lt;&gt;""),HLOOKUP(O$2+$A2763,Sheet2!CA:NN,$B2763,0),"")</f>
        <v/>
      </c>
      <c r="P2763" t="str">
        <f>IF(OR(HLOOKUP(P$2+$A2763,Sheet2!CB:NO,$B2763,0),HLOOKUP(P$2+$A2763,Sheet2!CB:NO,$B2763,0)&lt;&gt;""),HLOOKUP(P$2+$A2763,Sheet2!CB:NO,$B2763,0),"")</f>
        <v/>
      </c>
      <c r="Q2763" t="str">
        <f>IF(OR(HLOOKUP(Q$2+$A2763,Sheet2!CC:NO,$B2763,0),HLOOKUP(Q$2+$A2763,Sheet2!CC:NO,$B2763,0)&lt;&gt;""),HLOOKUP(Q$2+$A2763,Sheet2!CC:NO,$B2763,0),"")</f>
        <v/>
      </c>
    </row>
    <row r="2764" spans="1:17" x14ac:dyDescent="0.25">
      <c r="A2764" s="64">
        <f t="shared" si="347"/>
        <v>0</v>
      </c>
      <c r="B2764" s="64">
        <f t="shared" si="348"/>
        <v>281</v>
      </c>
      <c r="C2764" s="64">
        <f t="shared" si="349"/>
        <v>1</v>
      </c>
      <c r="D2764" s="64">
        <f t="shared" si="350"/>
        <v>277</v>
      </c>
      <c r="E2764" s="64">
        <f t="shared" si="351"/>
        <v>1381</v>
      </c>
      <c r="F2764" s="64" t="str">
        <f t="shared" si="344"/>
        <v/>
      </c>
      <c r="G2764" s="64" t="str">
        <f t="shared" si="345"/>
        <v/>
      </c>
      <c r="H2764" s="64" t="str">
        <f t="shared" si="346"/>
        <v/>
      </c>
      <c r="I2764" s="80" t="str">
        <f>IFERROR(VLOOKUP(D2764,Sheet2!A:B,2,0),"")</f>
        <v/>
      </c>
      <c r="J2764" s="64" t="str">
        <f>IFERROR(IF(I2764&lt;&gt;"",VLOOKUP(I2764,Sheet2!B:C,2,0),""),"")</f>
        <v/>
      </c>
      <c r="K2764" s="64" t="str">
        <f>IFERROR( IF(I2764&lt;&gt;"", HLOOKUP(L$2+$A2764,Sheet2!BX:NK,2,0),""),"")</f>
        <v/>
      </c>
      <c r="L2764" t="str">
        <f>IF(OR(HLOOKUP(L$2+$A2764,Sheet2!BX:NK,$B2764,0),HLOOKUP(L$2+$A2764,Sheet2!BX:NK,$B2764,0)&lt;&gt;""),HLOOKUP(L$2+$A2764,Sheet2!BX:NK,$B2764,0),"")</f>
        <v/>
      </c>
      <c r="M2764" t="str">
        <f>IF(OR(HLOOKUP(M$2+$A2764,Sheet2!BY:NL,$B2764,0),HLOOKUP(M$2+$A2764,Sheet2!BY:NL,$B2764,0)&lt;&gt;""),HLOOKUP(M$2+$A2764,Sheet2!BY:NL,$B2764,0),"")</f>
        <v/>
      </c>
      <c r="N2764" t="str">
        <f>IF(OR(HLOOKUP(N$2+$A2764,Sheet2!BZ:NM,$B2764,0),HLOOKUP(N$2+$A2764,Sheet2!BZ:NM,$B2764,0)&lt;&gt;""),HLOOKUP(N$2+$A2764,Sheet2!BZ:NM,$B2764,0),"")</f>
        <v/>
      </c>
      <c r="O2764" t="str">
        <f>IF(OR(HLOOKUP(O$2+$A2764,Sheet2!CA:NN,$B2764,0),HLOOKUP(O$2+$A2764,Sheet2!CA:NN,$B2764,0)&lt;&gt;""),HLOOKUP(O$2+$A2764,Sheet2!CA:NN,$B2764,0),"")</f>
        <v/>
      </c>
      <c r="P2764" t="str">
        <f>IF(OR(HLOOKUP(P$2+$A2764,Sheet2!CB:NO,$B2764,0),HLOOKUP(P$2+$A2764,Sheet2!CB:NO,$B2764,0)&lt;&gt;""),HLOOKUP(P$2+$A2764,Sheet2!CB:NO,$B2764,0),"")</f>
        <v/>
      </c>
      <c r="Q2764" t="str">
        <f>IF(OR(HLOOKUP(Q$2+$A2764,Sheet2!CC:NO,$B2764,0),HLOOKUP(Q$2+$A2764,Sheet2!CC:NO,$B2764,0)&lt;&gt;""),HLOOKUP(Q$2+$A2764,Sheet2!CC:NO,$B2764,0),"")</f>
        <v/>
      </c>
    </row>
    <row r="2765" spans="1:17" x14ac:dyDescent="0.25">
      <c r="A2765" s="64">
        <f t="shared" si="347"/>
        <v>6</v>
      </c>
      <c r="B2765" s="64">
        <f t="shared" si="348"/>
        <v>281</v>
      </c>
      <c r="C2765" s="64">
        <f t="shared" si="349"/>
        <v>2</v>
      </c>
      <c r="D2765" s="64">
        <f t="shared" si="350"/>
        <v>277</v>
      </c>
      <c r="E2765" s="64">
        <f t="shared" si="351"/>
        <v>1381</v>
      </c>
      <c r="F2765" s="64" t="str">
        <f t="shared" si="344"/>
        <v/>
      </c>
      <c r="G2765" s="64" t="str">
        <f t="shared" si="345"/>
        <v/>
      </c>
      <c r="H2765" s="64" t="str">
        <f t="shared" si="346"/>
        <v/>
      </c>
      <c r="I2765" s="80" t="str">
        <f>IFERROR(VLOOKUP(D2765,Sheet2!A:B,2,0),"")</f>
        <v/>
      </c>
      <c r="J2765" s="64" t="str">
        <f>IFERROR(IF(I2765&lt;&gt;"",VLOOKUP(I2765,Sheet2!B:C,2,0),""),"")</f>
        <v/>
      </c>
      <c r="K2765" s="64" t="str">
        <f>IFERROR( IF(I2765&lt;&gt;"", HLOOKUP(L$2+$A2765,Sheet2!BX:NK,2,0),""),"")</f>
        <v/>
      </c>
      <c r="L2765" t="str">
        <f>IF(OR(HLOOKUP(L$2+$A2765,Sheet2!BX:NK,$B2765,0),HLOOKUP(L$2+$A2765,Sheet2!BX:NK,$B2765,0)&lt;&gt;""),HLOOKUP(L$2+$A2765,Sheet2!BX:NK,$B2765,0),"")</f>
        <v/>
      </c>
      <c r="M2765" t="str">
        <f>IF(OR(HLOOKUP(M$2+$A2765,Sheet2!BY:NL,$B2765,0),HLOOKUP(M$2+$A2765,Sheet2!BY:NL,$B2765,0)&lt;&gt;""),HLOOKUP(M$2+$A2765,Sheet2!BY:NL,$B2765,0),"")</f>
        <v/>
      </c>
      <c r="N2765" t="str">
        <f>IF(OR(HLOOKUP(N$2+$A2765,Sheet2!BZ:NM,$B2765,0),HLOOKUP(N$2+$A2765,Sheet2!BZ:NM,$B2765,0)&lt;&gt;""),HLOOKUP(N$2+$A2765,Sheet2!BZ:NM,$B2765,0),"")</f>
        <v/>
      </c>
      <c r="O2765" t="str">
        <f>IF(OR(HLOOKUP(O$2+$A2765,Sheet2!CA:NN,$B2765,0),HLOOKUP(O$2+$A2765,Sheet2!CA:NN,$B2765,0)&lt;&gt;""),HLOOKUP(O$2+$A2765,Sheet2!CA:NN,$B2765,0),"")</f>
        <v/>
      </c>
      <c r="P2765" t="str">
        <f>IF(OR(HLOOKUP(P$2+$A2765,Sheet2!CB:NO,$B2765,0),HLOOKUP(P$2+$A2765,Sheet2!CB:NO,$B2765,0)&lt;&gt;""),HLOOKUP(P$2+$A2765,Sheet2!CB:NO,$B2765,0),"")</f>
        <v/>
      </c>
      <c r="Q2765" t="str">
        <f>IF(OR(HLOOKUP(Q$2+$A2765,Sheet2!CC:NO,$B2765,0),HLOOKUP(Q$2+$A2765,Sheet2!CC:NO,$B2765,0)&lt;&gt;""),HLOOKUP(Q$2+$A2765,Sheet2!CC:NO,$B2765,0),"")</f>
        <v/>
      </c>
    </row>
    <row r="2766" spans="1:17" x14ac:dyDescent="0.25">
      <c r="A2766" s="64">
        <f t="shared" si="347"/>
        <v>12</v>
      </c>
      <c r="B2766" s="64">
        <f t="shared" si="348"/>
        <v>281</v>
      </c>
      <c r="C2766" s="64">
        <f t="shared" si="349"/>
        <v>3</v>
      </c>
      <c r="D2766" s="64">
        <f t="shared" si="350"/>
        <v>277</v>
      </c>
      <c r="E2766" s="64">
        <f t="shared" si="351"/>
        <v>1381</v>
      </c>
      <c r="F2766" s="64" t="str">
        <f t="shared" si="344"/>
        <v/>
      </c>
      <c r="G2766" s="64" t="str">
        <f t="shared" si="345"/>
        <v/>
      </c>
      <c r="H2766" s="64" t="str">
        <f t="shared" si="346"/>
        <v/>
      </c>
      <c r="I2766" s="80" t="str">
        <f>IFERROR(VLOOKUP(D2766,Sheet2!A:B,2,0),"")</f>
        <v/>
      </c>
      <c r="J2766" s="64" t="str">
        <f>IFERROR(IF(I2766&lt;&gt;"",VLOOKUP(I2766,Sheet2!B:C,2,0),""),"")</f>
        <v/>
      </c>
      <c r="K2766" s="64" t="str">
        <f>IFERROR( IF(I2766&lt;&gt;"", HLOOKUP(L$2+$A2766,Sheet2!BX:NK,2,0),""),"")</f>
        <v/>
      </c>
      <c r="L2766" t="str">
        <f>IF(OR(HLOOKUP(L$2+$A2766,Sheet2!BX:NK,$B2766,0),HLOOKUP(L$2+$A2766,Sheet2!BX:NK,$B2766,0)&lt;&gt;""),HLOOKUP(L$2+$A2766,Sheet2!BX:NK,$B2766,0),"")</f>
        <v/>
      </c>
      <c r="M2766" t="str">
        <f>IF(OR(HLOOKUP(M$2+$A2766,Sheet2!BY:NL,$B2766,0),HLOOKUP(M$2+$A2766,Sheet2!BY:NL,$B2766,0)&lt;&gt;""),HLOOKUP(M$2+$A2766,Sheet2!BY:NL,$B2766,0),"")</f>
        <v/>
      </c>
      <c r="N2766" t="str">
        <f>IF(OR(HLOOKUP(N$2+$A2766,Sheet2!BZ:NM,$B2766,0),HLOOKUP(N$2+$A2766,Sheet2!BZ:NM,$B2766,0)&lt;&gt;""),HLOOKUP(N$2+$A2766,Sheet2!BZ:NM,$B2766,0),"")</f>
        <v/>
      </c>
      <c r="O2766" t="str">
        <f>IF(OR(HLOOKUP(O$2+$A2766,Sheet2!CA:NN,$B2766,0),HLOOKUP(O$2+$A2766,Sheet2!CA:NN,$B2766,0)&lt;&gt;""),HLOOKUP(O$2+$A2766,Sheet2!CA:NN,$B2766,0),"")</f>
        <v/>
      </c>
      <c r="P2766" t="str">
        <f>IF(OR(HLOOKUP(P$2+$A2766,Sheet2!CB:NO,$B2766,0),HLOOKUP(P$2+$A2766,Sheet2!CB:NO,$B2766,0)&lt;&gt;""),HLOOKUP(P$2+$A2766,Sheet2!CB:NO,$B2766,0),"")</f>
        <v/>
      </c>
      <c r="Q2766" t="str">
        <f>IF(OR(HLOOKUP(Q$2+$A2766,Sheet2!CC:NO,$B2766,0),HLOOKUP(Q$2+$A2766,Sheet2!CC:NO,$B2766,0)&lt;&gt;""),HLOOKUP(Q$2+$A2766,Sheet2!CC:NO,$B2766,0),"")</f>
        <v/>
      </c>
    </row>
    <row r="2767" spans="1:17" x14ac:dyDescent="0.25">
      <c r="A2767" s="64">
        <f t="shared" si="347"/>
        <v>18</v>
      </c>
      <c r="B2767" s="64">
        <f t="shared" si="348"/>
        <v>281</v>
      </c>
      <c r="C2767" s="64">
        <f t="shared" si="349"/>
        <v>4</v>
      </c>
      <c r="D2767" s="64">
        <f t="shared" si="350"/>
        <v>277</v>
      </c>
      <c r="E2767" s="64">
        <f t="shared" si="351"/>
        <v>1381</v>
      </c>
      <c r="F2767" s="64" t="str">
        <f t="shared" si="344"/>
        <v/>
      </c>
      <c r="G2767" s="64" t="str">
        <f t="shared" si="345"/>
        <v/>
      </c>
      <c r="H2767" s="64" t="str">
        <f t="shared" si="346"/>
        <v/>
      </c>
      <c r="I2767" s="80" t="str">
        <f>IFERROR(VLOOKUP(D2767,Sheet2!A:B,2,0),"")</f>
        <v/>
      </c>
      <c r="J2767" s="64" t="str">
        <f>IFERROR(IF(I2767&lt;&gt;"",VLOOKUP(I2767,Sheet2!B:C,2,0),""),"")</f>
        <v/>
      </c>
      <c r="K2767" s="64" t="str">
        <f>IFERROR( IF(I2767&lt;&gt;"", HLOOKUP(L$2+$A2767,Sheet2!BX:NK,2,0),""),"")</f>
        <v/>
      </c>
      <c r="L2767" t="str">
        <f>IF(OR(HLOOKUP(L$2+$A2767,Sheet2!BX:NK,$B2767,0),HLOOKUP(L$2+$A2767,Sheet2!BX:NK,$B2767,0)&lt;&gt;""),HLOOKUP(L$2+$A2767,Sheet2!BX:NK,$B2767,0),"")</f>
        <v/>
      </c>
      <c r="M2767" t="str">
        <f>IF(OR(HLOOKUP(M$2+$A2767,Sheet2!BY:NL,$B2767,0),HLOOKUP(M$2+$A2767,Sheet2!BY:NL,$B2767,0)&lt;&gt;""),HLOOKUP(M$2+$A2767,Sheet2!BY:NL,$B2767,0),"")</f>
        <v/>
      </c>
      <c r="N2767" t="str">
        <f>IF(OR(HLOOKUP(N$2+$A2767,Sheet2!BZ:NM,$B2767,0),HLOOKUP(N$2+$A2767,Sheet2!BZ:NM,$B2767,0)&lt;&gt;""),HLOOKUP(N$2+$A2767,Sheet2!BZ:NM,$B2767,0),"")</f>
        <v/>
      </c>
      <c r="O2767" t="str">
        <f>IF(OR(HLOOKUP(O$2+$A2767,Sheet2!CA:NN,$B2767,0),HLOOKUP(O$2+$A2767,Sheet2!CA:NN,$B2767,0)&lt;&gt;""),HLOOKUP(O$2+$A2767,Sheet2!CA:NN,$B2767,0),"")</f>
        <v/>
      </c>
      <c r="P2767" t="str">
        <f>IF(OR(HLOOKUP(P$2+$A2767,Sheet2!CB:NO,$B2767,0),HLOOKUP(P$2+$A2767,Sheet2!CB:NO,$B2767,0)&lt;&gt;""),HLOOKUP(P$2+$A2767,Sheet2!CB:NO,$B2767,0),"")</f>
        <v/>
      </c>
      <c r="Q2767" t="str">
        <f>IF(OR(HLOOKUP(Q$2+$A2767,Sheet2!CC:NO,$B2767,0),HLOOKUP(Q$2+$A2767,Sheet2!CC:NO,$B2767,0)&lt;&gt;""),HLOOKUP(Q$2+$A2767,Sheet2!CC:NO,$B2767,0),"")</f>
        <v/>
      </c>
    </row>
    <row r="2768" spans="1:17" x14ac:dyDescent="0.25">
      <c r="A2768" s="64">
        <f t="shared" si="347"/>
        <v>24</v>
      </c>
      <c r="B2768" s="64">
        <f t="shared" si="348"/>
        <v>281</v>
      </c>
      <c r="C2768" s="64">
        <f t="shared" si="349"/>
        <v>5</v>
      </c>
      <c r="D2768" s="64">
        <f t="shared" si="350"/>
        <v>277</v>
      </c>
      <c r="E2768" s="64">
        <f t="shared" si="351"/>
        <v>1381</v>
      </c>
      <c r="F2768" s="64" t="str">
        <f t="shared" si="344"/>
        <v/>
      </c>
      <c r="G2768" s="64" t="str">
        <f t="shared" si="345"/>
        <v/>
      </c>
      <c r="H2768" s="64" t="str">
        <f t="shared" si="346"/>
        <v/>
      </c>
      <c r="I2768" s="80" t="str">
        <f>IFERROR(VLOOKUP(D2768,Sheet2!A:B,2,0),"")</f>
        <v/>
      </c>
      <c r="J2768" s="64" t="str">
        <f>IFERROR(IF(I2768&lt;&gt;"",VLOOKUP(I2768,Sheet2!B:C,2,0),""),"")</f>
        <v/>
      </c>
      <c r="K2768" s="64" t="str">
        <f>IFERROR( IF(I2768&lt;&gt;"", HLOOKUP(L$2+$A2768,Sheet2!BX:NK,2,0),""),"")</f>
        <v/>
      </c>
      <c r="L2768" t="str">
        <f>IF(OR(HLOOKUP(L$2+$A2768,Sheet2!BX:NK,$B2768,0),HLOOKUP(L$2+$A2768,Sheet2!BX:NK,$B2768,0)&lt;&gt;""),HLOOKUP(L$2+$A2768,Sheet2!BX:NK,$B2768,0),"")</f>
        <v/>
      </c>
      <c r="M2768" t="str">
        <f>IF(OR(HLOOKUP(M$2+$A2768,Sheet2!BY:NL,$B2768,0),HLOOKUP(M$2+$A2768,Sheet2!BY:NL,$B2768,0)&lt;&gt;""),HLOOKUP(M$2+$A2768,Sheet2!BY:NL,$B2768,0),"")</f>
        <v/>
      </c>
      <c r="N2768" t="str">
        <f>IF(OR(HLOOKUP(N$2+$A2768,Sheet2!BZ:NM,$B2768,0),HLOOKUP(N$2+$A2768,Sheet2!BZ:NM,$B2768,0)&lt;&gt;""),HLOOKUP(N$2+$A2768,Sheet2!BZ:NM,$B2768,0),"")</f>
        <v/>
      </c>
      <c r="O2768" t="str">
        <f>IF(OR(HLOOKUP(O$2+$A2768,Sheet2!CA:NN,$B2768,0),HLOOKUP(O$2+$A2768,Sheet2!CA:NN,$B2768,0)&lt;&gt;""),HLOOKUP(O$2+$A2768,Sheet2!CA:NN,$B2768,0),"")</f>
        <v/>
      </c>
      <c r="P2768" t="str">
        <f>IF(OR(HLOOKUP(P$2+$A2768,Sheet2!CB:NO,$B2768,0),HLOOKUP(P$2+$A2768,Sheet2!CB:NO,$B2768,0)&lt;&gt;""),HLOOKUP(P$2+$A2768,Sheet2!CB:NO,$B2768,0),"")</f>
        <v/>
      </c>
      <c r="Q2768" t="str">
        <f>IF(OR(HLOOKUP(Q$2+$A2768,Sheet2!CC:NO,$B2768,0),HLOOKUP(Q$2+$A2768,Sheet2!CC:NO,$B2768,0)&lt;&gt;""),HLOOKUP(Q$2+$A2768,Sheet2!CC:NO,$B2768,0),"")</f>
        <v/>
      </c>
    </row>
    <row r="2769" spans="1:17" x14ac:dyDescent="0.25">
      <c r="A2769" s="64">
        <f t="shared" si="347"/>
        <v>30</v>
      </c>
      <c r="B2769" s="64">
        <f t="shared" si="348"/>
        <v>281</v>
      </c>
      <c r="C2769" s="64">
        <f t="shared" si="349"/>
        <v>6</v>
      </c>
      <c r="D2769" s="64">
        <f t="shared" si="350"/>
        <v>277</v>
      </c>
      <c r="E2769" s="64">
        <f t="shared" si="351"/>
        <v>1381</v>
      </c>
      <c r="F2769" s="64" t="str">
        <f t="shared" si="344"/>
        <v/>
      </c>
      <c r="G2769" s="64" t="str">
        <f t="shared" si="345"/>
        <v/>
      </c>
      <c r="H2769" s="64" t="str">
        <f t="shared" si="346"/>
        <v/>
      </c>
      <c r="I2769" s="80" t="str">
        <f>IFERROR(VLOOKUP(D2769,Sheet2!A:B,2,0),"")</f>
        <v/>
      </c>
      <c r="J2769" s="64" t="str">
        <f>IFERROR(IF(I2769&lt;&gt;"",VLOOKUP(I2769,Sheet2!B:C,2,0),""),"")</f>
        <v/>
      </c>
      <c r="K2769" s="64" t="str">
        <f>IFERROR( IF(I2769&lt;&gt;"", HLOOKUP(L$2+$A2769,Sheet2!BX:NK,2,0),""),"")</f>
        <v/>
      </c>
      <c r="L2769" t="str">
        <f>IF(OR(HLOOKUP(L$2+$A2769,Sheet2!BX:NK,$B2769,0),HLOOKUP(L$2+$A2769,Sheet2!BX:NK,$B2769,0)&lt;&gt;""),HLOOKUP(L$2+$A2769,Sheet2!BX:NK,$B2769,0),"")</f>
        <v/>
      </c>
      <c r="M2769" t="str">
        <f>IF(OR(HLOOKUP(M$2+$A2769,Sheet2!BY:NL,$B2769,0),HLOOKUP(M$2+$A2769,Sheet2!BY:NL,$B2769,0)&lt;&gt;""),HLOOKUP(M$2+$A2769,Sheet2!BY:NL,$B2769,0),"")</f>
        <v/>
      </c>
      <c r="N2769" t="str">
        <f>IF(OR(HLOOKUP(N$2+$A2769,Sheet2!BZ:NM,$B2769,0),HLOOKUP(N$2+$A2769,Sheet2!BZ:NM,$B2769,0)&lt;&gt;""),HLOOKUP(N$2+$A2769,Sheet2!BZ:NM,$B2769,0),"")</f>
        <v/>
      </c>
      <c r="O2769" t="str">
        <f>IF(OR(HLOOKUP(O$2+$A2769,Sheet2!CA:NN,$B2769,0),HLOOKUP(O$2+$A2769,Sheet2!CA:NN,$B2769,0)&lt;&gt;""),HLOOKUP(O$2+$A2769,Sheet2!CA:NN,$B2769,0),"")</f>
        <v/>
      </c>
      <c r="P2769" t="str">
        <f>IF(OR(HLOOKUP(P$2+$A2769,Sheet2!CB:NO,$B2769,0),HLOOKUP(P$2+$A2769,Sheet2!CB:NO,$B2769,0)&lt;&gt;""),HLOOKUP(P$2+$A2769,Sheet2!CB:NO,$B2769,0),"")</f>
        <v/>
      </c>
      <c r="Q2769" t="str">
        <f>IF(OR(HLOOKUP(Q$2+$A2769,Sheet2!CC:NO,$B2769,0),HLOOKUP(Q$2+$A2769,Sheet2!CC:NO,$B2769,0)&lt;&gt;""),HLOOKUP(Q$2+$A2769,Sheet2!CC:NO,$B2769,0),"")</f>
        <v/>
      </c>
    </row>
    <row r="2770" spans="1:17" x14ac:dyDescent="0.25">
      <c r="A2770" s="64">
        <f t="shared" si="347"/>
        <v>36</v>
      </c>
      <c r="B2770" s="64">
        <f t="shared" si="348"/>
        <v>281</v>
      </c>
      <c r="C2770" s="64">
        <f t="shared" si="349"/>
        <v>7</v>
      </c>
      <c r="D2770" s="64">
        <f t="shared" si="350"/>
        <v>277</v>
      </c>
      <c r="E2770" s="64">
        <f t="shared" si="351"/>
        <v>1381</v>
      </c>
      <c r="F2770" s="64" t="str">
        <f t="shared" si="344"/>
        <v/>
      </c>
      <c r="G2770" s="64" t="str">
        <f t="shared" si="345"/>
        <v/>
      </c>
      <c r="H2770" s="64" t="str">
        <f t="shared" si="346"/>
        <v/>
      </c>
      <c r="I2770" s="80" t="str">
        <f>IFERROR(VLOOKUP(D2770,Sheet2!A:B,2,0),"")</f>
        <v/>
      </c>
      <c r="J2770" s="64" t="str">
        <f>IFERROR(IF(I2770&lt;&gt;"",VLOOKUP(I2770,Sheet2!B:C,2,0),""),"")</f>
        <v/>
      </c>
      <c r="K2770" s="64" t="str">
        <f>IFERROR( IF(I2770&lt;&gt;"", HLOOKUP(L$2+$A2770,Sheet2!BX:NK,2,0),""),"")</f>
        <v/>
      </c>
      <c r="L2770" t="str">
        <f>IF(OR(HLOOKUP(L$2+$A2770,Sheet2!BX:NK,$B2770,0),HLOOKUP(L$2+$A2770,Sheet2!BX:NK,$B2770,0)&lt;&gt;""),HLOOKUP(L$2+$A2770,Sheet2!BX:NK,$B2770,0),"")</f>
        <v/>
      </c>
      <c r="M2770" t="str">
        <f>IF(OR(HLOOKUP(M$2+$A2770,Sheet2!BY:NL,$B2770,0),HLOOKUP(M$2+$A2770,Sheet2!BY:NL,$B2770,0)&lt;&gt;""),HLOOKUP(M$2+$A2770,Sheet2!BY:NL,$B2770,0),"")</f>
        <v/>
      </c>
      <c r="N2770" t="str">
        <f>IF(OR(HLOOKUP(N$2+$A2770,Sheet2!BZ:NM,$B2770,0),HLOOKUP(N$2+$A2770,Sheet2!BZ:NM,$B2770,0)&lt;&gt;""),HLOOKUP(N$2+$A2770,Sheet2!BZ:NM,$B2770,0),"")</f>
        <v/>
      </c>
      <c r="O2770" t="str">
        <f>IF(OR(HLOOKUP(O$2+$A2770,Sheet2!CA:NN,$B2770,0),HLOOKUP(O$2+$A2770,Sheet2!CA:NN,$B2770,0)&lt;&gt;""),HLOOKUP(O$2+$A2770,Sheet2!CA:NN,$B2770,0),"")</f>
        <v/>
      </c>
      <c r="P2770" t="str">
        <f>IF(OR(HLOOKUP(P$2+$A2770,Sheet2!CB:NO,$B2770,0),HLOOKUP(P$2+$A2770,Sheet2!CB:NO,$B2770,0)&lt;&gt;""),HLOOKUP(P$2+$A2770,Sheet2!CB:NO,$B2770,0),"")</f>
        <v/>
      </c>
      <c r="Q2770" t="str">
        <f>IF(OR(HLOOKUP(Q$2+$A2770,Sheet2!CC:NO,$B2770,0),HLOOKUP(Q$2+$A2770,Sheet2!CC:NO,$B2770,0)&lt;&gt;""),HLOOKUP(Q$2+$A2770,Sheet2!CC:NO,$B2770,0),"")</f>
        <v/>
      </c>
    </row>
    <row r="2771" spans="1:17" x14ac:dyDescent="0.25">
      <c r="A2771" s="64">
        <f t="shared" si="347"/>
        <v>42</v>
      </c>
      <c r="B2771" s="64">
        <f t="shared" si="348"/>
        <v>281</v>
      </c>
      <c r="C2771" s="64">
        <f t="shared" si="349"/>
        <v>8</v>
      </c>
      <c r="D2771" s="64">
        <f t="shared" si="350"/>
        <v>277</v>
      </c>
      <c r="E2771" s="64">
        <f t="shared" si="351"/>
        <v>1381</v>
      </c>
      <c r="F2771" s="64" t="str">
        <f t="shared" si="344"/>
        <v/>
      </c>
      <c r="G2771" s="64" t="str">
        <f t="shared" si="345"/>
        <v/>
      </c>
      <c r="H2771" s="64" t="str">
        <f t="shared" si="346"/>
        <v/>
      </c>
      <c r="I2771" s="80" t="str">
        <f>IFERROR(VLOOKUP(D2771,Sheet2!A:B,2,0),"")</f>
        <v/>
      </c>
      <c r="J2771" s="64" t="str">
        <f>IFERROR(IF(I2771&lt;&gt;"",VLOOKUP(I2771,Sheet2!B:C,2,0),""),"")</f>
        <v/>
      </c>
      <c r="K2771" s="64" t="str">
        <f>IFERROR( IF(I2771&lt;&gt;"", HLOOKUP(L$2+$A2771,Sheet2!BX:NK,2,0),""),"")</f>
        <v/>
      </c>
      <c r="L2771" t="str">
        <f>IF(OR(HLOOKUP(L$2+$A2771,Sheet2!BX:NK,$B2771,0),HLOOKUP(L$2+$A2771,Sheet2!BX:NK,$B2771,0)&lt;&gt;""),HLOOKUP(L$2+$A2771,Sheet2!BX:NK,$B2771,0),"")</f>
        <v/>
      </c>
      <c r="M2771" t="str">
        <f>IF(OR(HLOOKUP(M$2+$A2771,Sheet2!BY:NL,$B2771,0),HLOOKUP(M$2+$A2771,Sheet2!BY:NL,$B2771,0)&lt;&gt;""),HLOOKUP(M$2+$A2771,Sheet2!BY:NL,$B2771,0),"")</f>
        <v/>
      </c>
      <c r="N2771" t="str">
        <f>IF(OR(HLOOKUP(N$2+$A2771,Sheet2!BZ:NM,$B2771,0),HLOOKUP(N$2+$A2771,Sheet2!BZ:NM,$B2771,0)&lt;&gt;""),HLOOKUP(N$2+$A2771,Sheet2!BZ:NM,$B2771,0),"")</f>
        <v/>
      </c>
      <c r="O2771" t="str">
        <f>IF(OR(HLOOKUP(O$2+$A2771,Sheet2!CA:NN,$B2771,0),HLOOKUP(O$2+$A2771,Sheet2!CA:NN,$B2771,0)&lt;&gt;""),HLOOKUP(O$2+$A2771,Sheet2!CA:NN,$B2771,0),"")</f>
        <v/>
      </c>
      <c r="P2771" t="str">
        <f>IF(OR(HLOOKUP(P$2+$A2771,Sheet2!CB:NO,$B2771,0),HLOOKUP(P$2+$A2771,Sheet2!CB:NO,$B2771,0)&lt;&gt;""),HLOOKUP(P$2+$A2771,Sheet2!CB:NO,$B2771,0),"")</f>
        <v/>
      </c>
      <c r="Q2771" t="str">
        <f>IF(OR(HLOOKUP(Q$2+$A2771,Sheet2!CC:NO,$B2771,0),HLOOKUP(Q$2+$A2771,Sheet2!CC:NO,$B2771,0)&lt;&gt;""),HLOOKUP(Q$2+$A2771,Sheet2!CC:NO,$B2771,0),"")</f>
        <v/>
      </c>
    </row>
    <row r="2772" spans="1:17" x14ac:dyDescent="0.25">
      <c r="A2772" s="64">
        <f t="shared" si="347"/>
        <v>48</v>
      </c>
      <c r="B2772" s="64">
        <f t="shared" si="348"/>
        <v>281</v>
      </c>
      <c r="C2772" s="64">
        <f t="shared" si="349"/>
        <v>9</v>
      </c>
      <c r="D2772" s="64">
        <f t="shared" si="350"/>
        <v>277</v>
      </c>
      <c r="E2772" s="64">
        <f t="shared" si="351"/>
        <v>1381</v>
      </c>
      <c r="F2772" s="64" t="str">
        <f t="shared" si="344"/>
        <v/>
      </c>
      <c r="G2772" s="64" t="str">
        <f t="shared" si="345"/>
        <v/>
      </c>
      <c r="H2772" s="64" t="str">
        <f t="shared" si="346"/>
        <v/>
      </c>
      <c r="I2772" s="80" t="str">
        <f>IFERROR(VLOOKUP(D2772,Sheet2!A:B,2,0),"")</f>
        <v/>
      </c>
      <c r="J2772" s="64" t="str">
        <f>IFERROR(IF(I2772&lt;&gt;"",VLOOKUP(I2772,Sheet2!B:C,2,0),""),"")</f>
        <v/>
      </c>
      <c r="K2772" s="64" t="str">
        <f>IFERROR( IF(I2772&lt;&gt;"", HLOOKUP(L$2+$A2772,Sheet2!BX:NK,2,0),""),"")</f>
        <v/>
      </c>
      <c r="L2772" t="str">
        <f>IF(OR(HLOOKUP(L$2+$A2772,Sheet2!BX:NK,$B2772,0),HLOOKUP(L$2+$A2772,Sheet2!BX:NK,$B2772,0)&lt;&gt;""),HLOOKUP(L$2+$A2772,Sheet2!BX:NK,$B2772,0),"")</f>
        <v/>
      </c>
      <c r="M2772" t="str">
        <f>IF(OR(HLOOKUP(M$2+$A2772,Sheet2!BY:NL,$B2772,0),HLOOKUP(M$2+$A2772,Sheet2!BY:NL,$B2772,0)&lt;&gt;""),HLOOKUP(M$2+$A2772,Sheet2!BY:NL,$B2772,0),"")</f>
        <v/>
      </c>
      <c r="N2772" t="str">
        <f>IF(OR(HLOOKUP(N$2+$A2772,Sheet2!BZ:NM,$B2772,0),HLOOKUP(N$2+$A2772,Sheet2!BZ:NM,$B2772,0)&lt;&gt;""),HLOOKUP(N$2+$A2772,Sheet2!BZ:NM,$B2772,0),"")</f>
        <v/>
      </c>
      <c r="O2772" t="str">
        <f>IF(OR(HLOOKUP(O$2+$A2772,Sheet2!CA:NN,$B2772,0),HLOOKUP(O$2+$A2772,Sheet2!CA:NN,$B2772,0)&lt;&gt;""),HLOOKUP(O$2+$A2772,Sheet2!CA:NN,$B2772,0),"")</f>
        <v/>
      </c>
      <c r="P2772" t="str">
        <f>IF(OR(HLOOKUP(P$2+$A2772,Sheet2!CB:NO,$B2772,0),HLOOKUP(P$2+$A2772,Sheet2!CB:NO,$B2772,0)&lt;&gt;""),HLOOKUP(P$2+$A2772,Sheet2!CB:NO,$B2772,0),"")</f>
        <v/>
      </c>
      <c r="Q2772" t="str">
        <f>IF(OR(HLOOKUP(Q$2+$A2772,Sheet2!CC:NO,$B2772,0),HLOOKUP(Q$2+$A2772,Sheet2!CC:NO,$B2772,0)&lt;&gt;""),HLOOKUP(Q$2+$A2772,Sheet2!CC:NO,$B2772,0),"")</f>
        <v/>
      </c>
    </row>
    <row r="2773" spans="1:17" x14ac:dyDescent="0.25">
      <c r="A2773" s="64">
        <f t="shared" si="347"/>
        <v>54</v>
      </c>
      <c r="B2773" s="64">
        <f t="shared" si="348"/>
        <v>281</v>
      </c>
      <c r="C2773" s="64">
        <f t="shared" si="349"/>
        <v>10</v>
      </c>
      <c r="D2773" s="64">
        <f t="shared" si="350"/>
        <v>277</v>
      </c>
      <c r="E2773" s="64">
        <f t="shared" si="351"/>
        <v>1381</v>
      </c>
      <c r="F2773" s="64" t="str">
        <f t="shared" si="344"/>
        <v/>
      </c>
      <c r="G2773" s="64" t="str">
        <f t="shared" si="345"/>
        <v/>
      </c>
      <c r="H2773" s="64" t="str">
        <f t="shared" si="346"/>
        <v/>
      </c>
      <c r="I2773" s="80" t="str">
        <f>IFERROR(VLOOKUP(D2773,Sheet2!A:B,2,0),"")</f>
        <v/>
      </c>
      <c r="J2773" s="64" t="str">
        <f>IFERROR(IF(I2773&lt;&gt;"",VLOOKUP(I2773,Sheet2!B:C,2,0),""),"")</f>
        <v/>
      </c>
      <c r="K2773" s="64" t="str">
        <f>IFERROR( IF(I2773&lt;&gt;"", HLOOKUP(L$2+$A2773,Sheet2!BX:NK,2,0),""),"")</f>
        <v/>
      </c>
      <c r="L2773" t="str">
        <f>IF(OR(HLOOKUP(L$2+$A2773,Sheet2!BX:NK,$B2773,0),HLOOKUP(L$2+$A2773,Sheet2!BX:NK,$B2773,0)&lt;&gt;""),HLOOKUP(L$2+$A2773,Sheet2!BX:NK,$B2773,0),"")</f>
        <v/>
      </c>
      <c r="M2773" t="str">
        <f>IF(OR(HLOOKUP(M$2+$A2773,Sheet2!BY:NL,$B2773,0),HLOOKUP(M$2+$A2773,Sheet2!BY:NL,$B2773,0)&lt;&gt;""),HLOOKUP(M$2+$A2773,Sheet2!BY:NL,$B2773,0),"")</f>
        <v/>
      </c>
      <c r="N2773" t="str">
        <f>IF(OR(HLOOKUP(N$2+$A2773,Sheet2!BZ:NM,$B2773,0),HLOOKUP(N$2+$A2773,Sheet2!BZ:NM,$B2773,0)&lt;&gt;""),HLOOKUP(N$2+$A2773,Sheet2!BZ:NM,$B2773,0),"")</f>
        <v/>
      </c>
      <c r="O2773" t="str">
        <f>IF(OR(HLOOKUP(O$2+$A2773,Sheet2!CA:NN,$B2773,0),HLOOKUP(O$2+$A2773,Sheet2!CA:NN,$B2773,0)&lt;&gt;""),HLOOKUP(O$2+$A2773,Sheet2!CA:NN,$B2773,0),"")</f>
        <v/>
      </c>
      <c r="P2773" t="str">
        <f>IF(OR(HLOOKUP(P$2+$A2773,Sheet2!CB:NO,$B2773,0),HLOOKUP(P$2+$A2773,Sheet2!CB:NO,$B2773,0)&lt;&gt;""),HLOOKUP(P$2+$A2773,Sheet2!CB:NO,$B2773,0),"")</f>
        <v/>
      </c>
      <c r="Q2773" t="str">
        <f>IF(OR(HLOOKUP(Q$2+$A2773,Sheet2!CC:NO,$B2773,0),HLOOKUP(Q$2+$A2773,Sheet2!CC:NO,$B2773,0)&lt;&gt;""),HLOOKUP(Q$2+$A2773,Sheet2!CC:NO,$B2773,0),"")</f>
        <v/>
      </c>
    </row>
    <row r="2774" spans="1:17" x14ac:dyDescent="0.25">
      <c r="A2774" s="64">
        <f t="shared" si="347"/>
        <v>0</v>
      </c>
      <c r="B2774" s="64">
        <f t="shared" si="348"/>
        <v>282</v>
      </c>
      <c r="C2774" s="64">
        <f t="shared" si="349"/>
        <v>1</v>
      </c>
      <c r="D2774" s="64">
        <f t="shared" si="350"/>
        <v>278</v>
      </c>
      <c r="E2774" s="64">
        <f t="shared" si="351"/>
        <v>1386</v>
      </c>
      <c r="F2774" s="64" t="str">
        <f t="shared" si="344"/>
        <v/>
      </c>
      <c r="G2774" s="64" t="str">
        <f t="shared" si="345"/>
        <v/>
      </c>
      <c r="H2774" s="64" t="str">
        <f t="shared" si="346"/>
        <v/>
      </c>
      <c r="I2774" s="80" t="str">
        <f>IFERROR(VLOOKUP(D2774,Sheet2!A:B,2,0),"")</f>
        <v/>
      </c>
      <c r="J2774" s="64" t="str">
        <f>IFERROR(IF(I2774&lt;&gt;"",VLOOKUP(I2774,Sheet2!B:C,2,0),""),"")</f>
        <v/>
      </c>
      <c r="K2774" s="64" t="str">
        <f>IFERROR( IF(I2774&lt;&gt;"", HLOOKUP(L$2+$A2774,Sheet2!BX:NK,2,0),""),"")</f>
        <v/>
      </c>
      <c r="L2774" t="str">
        <f>IF(OR(HLOOKUP(L$2+$A2774,Sheet2!BX:NK,$B2774,0),HLOOKUP(L$2+$A2774,Sheet2!BX:NK,$B2774,0)&lt;&gt;""),HLOOKUP(L$2+$A2774,Sheet2!BX:NK,$B2774,0),"")</f>
        <v/>
      </c>
      <c r="M2774" t="str">
        <f>IF(OR(HLOOKUP(M$2+$A2774,Sheet2!BY:NL,$B2774,0),HLOOKUP(M$2+$A2774,Sheet2!BY:NL,$B2774,0)&lt;&gt;""),HLOOKUP(M$2+$A2774,Sheet2!BY:NL,$B2774,0),"")</f>
        <v/>
      </c>
      <c r="N2774" t="str">
        <f>IF(OR(HLOOKUP(N$2+$A2774,Sheet2!BZ:NM,$B2774,0),HLOOKUP(N$2+$A2774,Sheet2!BZ:NM,$B2774,0)&lt;&gt;""),HLOOKUP(N$2+$A2774,Sheet2!BZ:NM,$B2774,0),"")</f>
        <v/>
      </c>
      <c r="O2774" t="str">
        <f>IF(OR(HLOOKUP(O$2+$A2774,Sheet2!CA:NN,$B2774,0),HLOOKUP(O$2+$A2774,Sheet2!CA:NN,$B2774,0)&lt;&gt;""),HLOOKUP(O$2+$A2774,Sheet2!CA:NN,$B2774,0),"")</f>
        <v/>
      </c>
      <c r="P2774" t="str">
        <f>IF(OR(HLOOKUP(P$2+$A2774,Sheet2!CB:NO,$B2774,0),HLOOKUP(P$2+$A2774,Sheet2!CB:NO,$B2774,0)&lt;&gt;""),HLOOKUP(P$2+$A2774,Sheet2!CB:NO,$B2774,0),"")</f>
        <v/>
      </c>
      <c r="Q2774" t="str">
        <f>IF(OR(HLOOKUP(Q$2+$A2774,Sheet2!CC:NO,$B2774,0),HLOOKUP(Q$2+$A2774,Sheet2!CC:NO,$B2774,0)&lt;&gt;""),HLOOKUP(Q$2+$A2774,Sheet2!CC:NO,$B2774,0),"")</f>
        <v/>
      </c>
    </row>
    <row r="2775" spans="1:17" x14ac:dyDescent="0.25">
      <c r="A2775" s="64">
        <f t="shared" si="347"/>
        <v>6</v>
      </c>
      <c r="B2775" s="64">
        <f t="shared" si="348"/>
        <v>282</v>
      </c>
      <c r="C2775" s="64">
        <f t="shared" si="349"/>
        <v>2</v>
      </c>
      <c r="D2775" s="64">
        <f t="shared" si="350"/>
        <v>278</v>
      </c>
      <c r="E2775" s="64">
        <f t="shared" si="351"/>
        <v>1386</v>
      </c>
      <c r="F2775" s="64" t="str">
        <f t="shared" si="344"/>
        <v/>
      </c>
      <c r="G2775" s="64" t="str">
        <f t="shared" si="345"/>
        <v/>
      </c>
      <c r="H2775" s="64" t="str">
        <f t="shared" si="346"/>
        <v/>
      </c>
      <c r="I2775" s="80" t="str">
        <f>IFERROR(VLOOKUP(D2775,Sheet2!A:B,2,0),"")</f>
        <v/>
      </c>
      <c r="J2775" s="64" t="str">
        <f>IFERROR(IF(I2775&lt;&gt;"",VLOOKUP(I2775,Sheet2!B:C,2,0),""),"")</f>
        <v/>
      </c>
      <c r="K2775" s="64" t="str">
        <f>IFERROR( IF(I2775&lt;&gt;"", HLOOKUP(L$2+$A2775,Sheet2!BX:NK,2,0),""),"")</f>
        <v/>
      </c>
      <c r="L2775" t="str">
        <f>IF(OR(HLOOKUP(L$2+$A2775,Sheet2!BX:NK,$B2775,0),HLOOKUP(L$2+$A2775,Sheet2!BX:NK,$B2775,0)&lt;&gt;""),HLOOKUP(L$2+$A2775,Sheet2!BX:NK,$B2775,0),"")</f>
        <v/>
      </c>
      <c r="M2775" t="str">
        <f>IF(OR(HLOOKUP(M$2+$A2775,Sheet2!BY:NL,$B2775,0),HLOOKUP(M$2+$A2775,Sheet2!BY:NL,$B2775,0)&lt;&gt;""),HLOOKUP(M$2+$A2775,Sheet2!BY:NL,$B2775,0),"")</f>
        <v/>
      </c>
      <c r="N2775" t="str">
        <f>IF(OR(HLOOKUP(N$2+$A2775,Sheet2!BZ:NM,$B2775,0),HLOOKUP(N$2+$A2775,Sheet2!BZ:NM,$B2775,0)&lt;&gt;""),HLOOKUP(N$2+$A2775,Sheet2!BZ:NM,$B2775,0),"")</f>
        <v/>
      </c>
      <c r="O2775" t="str">
        <f>IF(OR(HLOOKUP(O$2+$A2775,Sheet2!CA:NN,$B2775,0),HLOOKUP(O$2+$A2775,Sheet2!CA:NN,$B2775,0)&lt;&gt;""),HLOOKUP(O$2+$A2775,Sheet2!CA:NN,$B2775,0),"")</f>
        <v/>
      </c>
      <c r="P2775" t="str">
        <f>IF(OR(HLOOKUP(P$2+$A2775,Sheet2!CB:NO,$B2775,0),HLOOKUP(P$2+$A2775,Sheet2!CB:NO,$B2775,0)&lt;&gt;""),HLOOKUP(P$2+$A2775,Sheet2!CB:NO,$B2775,0),"")</f>
        <v/>
      </c>
      <c r="Q2775" t="str">
        <f>IF(OR(HLOOKUP(Q$2+$A2775,Sheet2!CC:NO,$B2775,0),HLOOKUP(Q$2+$A2775,Sheet2!CC:NO,$B2775,0)&lt;&gt;""),HLOOKUP(Q$2+$A2775,Sheet2!CC:NO,$B2775,0),"")</f>
        <v/>
      </c>
    </row>
    <row r="2776" spans="1:17" x14ac:dyDescent="0.25">
      <c r="A2776" s="64">
        <f t="shared" si="347"/>
        <v>12</v>
      </c>
      <c r="B2776" s="64">
        <f t="shared" si="348"/>
        <v>282</v>
      </c>
      <c r="C2776" s="64">
        <f t="shared" si="349"/>
        <v>3</v>
      </c>
      <c r="D2776" s="64">
        <f t="shared" si="350"/>
        <v>278</v>
      </c>
      <c r="E2776" s="64">
        <f t="shared" si="351"/>
        <v>1386</v>
      </c>
      <c r="F2776" s="64" t="str">
        <f t="shared" si="344"/>
        <v/>
      </c>
      <c r="G2776" s="64" t="str">
        <f t="shared" si="345"/>
        <v/>
      </c>
      <c r="H2776" s="64" t="str">
        <f t="shared" si="346"/>
        <v/>
      </c>
      <c r="I2776" s="80" t="str">
        <f>IFERROR(VLOOKUP(D2776,Sheet2!A:B,2,0),"")</f>
        <v/>
      </c>
      <c r="J2776" s="64" t="str">
        <f>IFERROR(IF(I2776&lt;&gt;"",VLOOKUP(I2776,Sheet2!B:C,2,0),""),"")</f>
        <v/>
      </c>
      <c r="K2776" s="64" t="str">
        <f>IFERROR( IF(I2776&lt;&gt;"", HLOOKUP(L$2+$A2776,Sheet2!BX:NK,2,0),""),"")</f>
        <v/>
      </c>
      <c r="L2776" t="str">
        <f>IF(OR(HLOOKUP(L$2+$A2776,Sheet2!BX:NK,$B2776,0),HLOOKUP(L$2+$A2776,Sheet2!BX:NK,$B2776,0)&lt;&gt;""),HLOOKUP(L$2+$A2776,Sheet2!BX:NK,$B2776,0),"")</f>
        <v/>
      </c>
      <c r="M2776" t="str">
        <f>IF(OR(HLOOKUP(M$2+$A2776,Sheet2!BY:NL,$B2776,0),HLOOKUP(M$2+$A2776,Sheet2!BY:NL,$B2776,0)&lt;&gt;""),HLOOKUP(M$2+$A2776,Sheet2!BY:NL,$B2776,0),"")</f>
        <v/>
      </c>
      <c r="N2776" t="str">
        <f>IF(OR(HLOOKUP(N$2+$A2776,Sheet2!BZ:NM,$B2776,0),HLOOKUP(N$2+$A2776,Sheet2!BZ:NM,$B2776,0)&lt;&gt;""),HLOOKUP(N$2+$A2776,Sheet2!BZ:NM,$B2776,0),"")</f>
        <v/>
      </c>
      <c r="O2776" t="str">
        <f>IF(OR(HLOOKUP(O$2+$A2776,Sheet2!CA:NN,$B2776,0),HLOOKUP(O$2+$A2776,Sheet2!CA:NN,$B2776,0)&lt;&gt;""),HLOOKUP(O$2+$A2776,Sheet2!CA:NN,$B2776,0),"")</f>
        <v/>
      </c>
      <c r="P2776" t="str">
        <f>IF(OR(HLOOKUP(P$2+$A2776,Sheet2!CB:NO,$B2776,0),HLOOKUP(P$2+$A2776,Sheet2!CB:NO,$B2776,0)&lt;&gt;""),HLOOKUP(P$2+$A2776,Sheet2!CB:NO,$B2776,0),"")</f>
        <v/>
      </c>
      <c r="Q2776" t="str">
        <f>IF(OR(HLOOKUP(Q$2+$A2776,Sheet2!CC:NO,$B2776,0),HLOOKUP(Q$2+$A2776,Sheet2!CC:NO,$B2776,0)&lt;&gt;""),HLOOKUP(Q$2+$A2776,Sheet2!CC:NO,$B2776,0),"")</f>
        <v/>
      </c>
    </row>
    <row r="2777" spans="1:17" x14ac:dyDescent="0.25">
      <c r="A2777" s="64">
        <f t="shared" si="347"/>
        <v>18</v>
      </c>
      <c r="B2777" s="64">
        <f t="shared" si="348"/>
        <v>282</v>
      </c>
      <c r="C2777" s="64">
        <f t="shared" si="349"/>
        <v>4</v>
      </c>
      <c r="D2777" s="64">
        <f t="shared" si="350"/>
        <v>278</v>
      </c>
      <c r="E2777" s="64">
        <f t="shared" si="351"/>
        <v>1386</v>
      </c>
      <c r="F2777" s="64" t="str">
        <f t="shared" si="344"/>
        <v/>
      </c>
      <c r="G2777" s="64" t="str">
        <f t="shared" si="345"/>
        <v/>
      </c>
      <c r="H2777" s="64" t="str">
        <f t="shared" si="346"/>
        <v/>
      </c>
      <c r="I2777" s="80" t="str">
        <f>IFERROR(VLOOKUP(D2777,Sheet2!A:B,2,0),"")</f>
        <v/>
      </c>
      <c r="J2777" s="64" t="str">
        <f>IFERROR(IF(I2777&lt;&gt;"",VLOOKUP(I2777,Sheet2!B:C,2,0),""),"")</f>
        <v/>
      </c>
      <c r="K2777" s="64" t="str">
        <f>IFERROR( IF(I2777&lt;&gt;"", HLOOKUP(L$2+$A2777,Sheet2!BX:NK,2,0),""),"")</f>
        <v/>
      </c>
      <c r="L2777" t="str">
        <f>IF(OR(HLOOKUP(L$2+$A2777,Sheet2!BX:NK,$B2777,0),HLOOKUP(L$2+$A2777,Sheet2!BX:NK,$B2777,0)&lt;&gt;""),HLOOKUP(L$2+$A2777,Sheet2!BX:NK,$B2777,0),"")</f>
        <v/>
      </c>
      <c r="M2777" t="str">
        <f>IF(OR(HLOOKUP(M$2+$A2777,Sheet2!BY:NL,$B2777,0),HLOOKUP(M$2+$A2777,Sheet2!BY:NL,$B2777,0)&lt;&gt;""),HLOOKUP(M$2+$A2777,Sheet2!BY:NL,$B2777,0),"")</f>
        <v/>
      </c>
      <c r="N2777" t="str">
        <f>IF(OR(HLOOKUP(N$2+$A2777,Sheet2!BZ:NM,$B2777,0),HLOOKUP(N$2+$A2777,Sheet2!BZ:NM,$B2777,0)&lt;&gt;""),HLOOKUP(N$2+$A2777,Sheet2!BZ:NM,$B2777,0),"")</f>
        <v/>
      </c>
      <c r="O2777" t="str">
        <f>IF(OR(HLOOKUP(O$2+$A2777,Sheet2!CA:NN,$B2777,0),HLOOKUP(O$2+$A2777,Sheet2!CA:NN,$B2777,0)&lt;&gt;""),HLOOKUP(O$2+$A2777,Sheet2!CA:NN,$B2777,0),"")</f>
        <v/>
      </c>
      <c r="P2777" t="str">
        <f>IF(OR(HLOOKUP(P$2+$A2777,Sheet2!CB:NO,$B2777,0),HLOOKUP(P$2+$A2777,Sheet2!CB:NO,$B2777,0)&lt;&gt;""),HLOOKUP(P$2+$A2777,Sheet2!CB:NO,$B2777,0),"")</f>
        <v/>
      </c>
      <c r="Q2777" t="str">
        <f>IF(OR(HLOOKUP(Q$2+$A2777,Sheet2!CC:NO,$B2777,0),HLOOKUP(Q$2+$A2777,Sheet2!CC:NO,$B2777,0)&lt;&gt;""),HLOOKUP(Q$2+$A2777,Sheet2!CC:NO,$B2777,0),"")</f>
        <v/>
      </c>
    </row>
    <row r="2778" spans="1:17" x14ac:dyDescent="0.25">
      <c r="A2778" s="64">
        <f t="shared" si="347"/>
        <v>24</v>
      </c>
      <c r="B2778" s="64">
        <f t="shared" si="348"/>
        <v>282</v>
      </c>
      <c r="C2778" s="64">
        <f t="shared" si="349"/>
        <v>5</v>
      </c>
      <c r="D2778" s="64">
        <f t="shared" si="350"/>
        <v>278</v>
      </c>
      <c r="E2778" s="64">
        <f t="shared" si="351"/>
        <v>1386</v>
      </c>
      <c r="F2778" s="64" t="str">
        <f t="shared" si="344"/>
        <v/>
      </c>
      <c r="G2778" s="64" t="str">
        <f t="shared" si="345"/>
        <v/>
      </c>
      <c r="H2778" s="64" t="str">
        <f t="shared" si="346"/>
        <v/>
      </c>
      <c r="I2778" s="80" t="str">
        <f>IFERROR(VLOOKUP(D2778,Sheet2!A:B,2,0),"")</f>
        <v/>
      </c>
      <c r="J2778" s="64" t="str">
        <f>IFERROR(IF(I2778&lt;&gt;"",VLOOKUP(I2778,Sheet2!B:C,2,0),""),"")</f>
        <v/>
      </c>
      <c r="K2778" s="64" t="str">
        <f>IFERROR( IF(I2778&lt;&gt;"", HLOOKUP(L$2+$A2778,Sheet2!BX:NK,2,0),""),"")</f>
        <v/>
      </c>
      <c r="L2778" t="str">
        <f>IF(OR(HLOOKUP(L$2+$A2778,Sheet2!BX:NK,$B2778,0),HLOOKUP(L$2+$A2778,Sheet2!BX:NK,$B2778,0)&lt;&gt;""),HLOOKUP(L$2+$A2778,Sheet2!BX:NK,$B2778,0),"")</f>
        <v/>
      </c>
      <c r="M2778" t="str">
        <f>IF(OR(HLOOKUP(M$2+$A2778,Sheet2!BY:NL,$B2778,0),HLOOKUP(M$2+$A2778,Sheet2!BY:NL,$B2778,0)&lt;&gt;""),HLOOKUP(M$2+$A2778,Sheet2!BY:NL,$B2778,0),"")</f>
        <v/>
      </c>
      <c r="N2778" t="str">
        <f>IF(OR(HLOOKUP(N$2+$A2778,Sheet2!BZ:NM,$B2778,0),HLOOKUP(N$2+$A2778,Sheet2!BZ:NM,$B2778,0)&lt;&gt;""),HLOOKUP(N$2+$A2778,Sheet2!BZ:NM,$B2778,0),"")</f>
        <v/>
      </c>
      <c r="O2778" t="str">
        <f>IF(OR(HLOOKUP(O$2+$A2778,Sheet2!CA:NN,$B2778,0),HLOOKUP(O$2+$A2778,Sheet2!CA:NN,$B2778,0)&lt;&gt;""),HLOOKUP(O$2+$A2778,Sheet2!CA:NN,$B2778,0),"")</f>
        <v/>
      </c>
      <c r="P2778" t="str">
        <f>IF(OR(HLOOKUP(P$2+$A2778,Sheet2!CB:NO,$B2778,0),HLOOKUP(P$2+$A2778,Sheet2!CB:NO,$B2778,0)&lt;&gt;""),HLOOKUP(P$2+$A2778,Sheet2!CB:NO,$B2778,0),"")</f>
        <v/>
      </c>
      <c r="Q2778" t="str">
        <f>IF(OR(HLOOKUP(Q$2+$A2778,Sheet2!CC:NO,$B2778,0),HLOOKUP(Q$2+$A2778,Sheet2!CC:NO,$B2778,0)&lt;&gt;""),HLOOKUP(Q$2+$A2778,Sheet2!CC:NO,$B2778,0),"")</f>
        <v/>
      </c>
    </row>
    <row r="2779" spans="1:17" x14ac:dyDescent="0.25">
      <c r="A2779" s="64">
        <f t="shared" si="347"/>
        <v>30</v>
      </c>
      <c r="B2779" s="64">
        <f t="shared" si="348"/>
        <v>282</v>
      </c>
      <c r="C2779" s="64">
        <f t="shared" si="349"/>
        <v>6</v>
      </c>
      <c r="D2779" s="64">
        <f t="shared" si="350"/>
        <v>278</v>
      </c>
      <c r="E2779" s="64">
        <f t="shared" si="351"/>
        <v>1386</v>
      </c>
      <c r="F2779" s="64" t="str">
        <f t="shared" si="344"/>
        <v/>
      </c>
      <c r="G2779" s="64" t="str">
        <f t="shared" si="345"/>
        <v/>
      </c>
      <c r="H2779" s="64" t="str">
        <f t="shared" si="346"/>
        <v/>
      </c>
      <c r="I2779" s="80" t="str">
        <f>IFERROR(VLOOKUP(D2779,Sheet2!A:B,2,0),"")</f>
        <v/>
      </c>
      <c r="J2779" s="64" t="str">
        <f>IFERROR(IF(I2779&lt;&gt;"",VLOOKUP(I2779,Sheet2!B:C,2,0),""),"")</f>
        <v/>
      </c>
      <c r="K2779" s="64" t="str">
        <f>IFERROR( IF(I2779&lt;&gt;"", HLOOKUP(L$2+$A2779,Sheet2!BX:NK,2,0),""),"")</f>
        <v/>
      </c>
      <c r="L2779" t="str">
        <f>IF(OR(HLOOKUP(L$2+$A2779,Sheet2!BX:NK,$B2779,0),HLOOKUP(L$2+$A2779,Sheet2!BX:NK,$B2779,0)&lt;&gt;""),HLOOKUP(L$2+$A2779,Sheet2!BX:NK,$B2779,0),"")</f>
        <v/>
      </c>
      <c r="M2779" t="str">
        <f>IF(OR(HLOOKUP(M$2+$A2779,Sheet2!BY:NL,$B2779,0),HLOOKUP(M$2+$A2779,Sheet2!BY:NL,$B2779,0)&lt;&gt;""),HLOOKUP(M$2+$A2779,Sheet2!BY:NL,$B2779,0),"")</f>
        <v/>
      </c>
      <c r="N2779" t="str">
        <f>IF(OR(HLOOKUP(N$2+$A2779,Sheet2!BZ:NM,$B2779,0),HLOOKUP(N$2+$A2779,Sheet2!BZ:NM,$B2779,0)&lt;&gt;""),HLOOKUP(N$2+$A2779,Sheet2!BZ:NM,$B2779,0),"")</f>
        <v/>
      </c>
      <c r="O2779" t="str">
        <f>IF(OR(HLOOKUP(O$2+$A2779,Sheet2!CA:NN,$B2779,0),HLOOKUP(O$2+$A2779,Sheet2!CA:NN,$B2779,0)&lt;&gt;""),HLOOKUP(O$2+$A2779,Sheet2!CA:NN,$B2779,0),"")</f>
        <v/>
      </c>
      <c r="P2779" t="str">
        <f>IF(OR(HLOOKUP(P$2+$A2779,Sheet2!CB:NO,$B2779,0),HLOOKUP(P$2+$A2779,Sheet2!CB:NO,$B2779,0)&lt;&gt;""),HLOOKUP(P$2+$A2779,Sheet2!CB:NO,$B2779,0),"")</f>
        <v/>
      </c>
      <c r="Q2779" t="str">
        <f>IF(OR(HLOOKUP(Q$2+$A2779,Sheet2!CC:NO,$B2779,0),HLOOKUP(Q$2+$A2779,Sheet2!CC:NO,$B2779,0)&lt;&gt;""),HLOOKUP(Q$2+$A2779,Sheet2!CC:NO,$B2779,0),"")</f>
        <v/>
      </c>
    </row>
    <row r="2780" spans="1:17" x14ac:dyDescent="0.25">
      <c r="A2780" s="64">
        <f t="shared" si="347"/>
        <v>36</v>
      </c>
      <c r="B2780" s="64">
        <f t="shared" si="348"/>
        <v>282</v>
      </c>
      <c r="C2780" s="64">
        <f t="shared" si="349"/>
        <v>7</v>
      </c>
      <c r="D2780" s="64">
        <f t="shared" si="350"/>
        <v>278</v>
      </c>
      <c r="E2780" s="64">
        <f t="shared" si="351"/>
        <v>1386</v>
      </c>
      <c r="F2780" s="64" t="str">
        <f t="shared" si="344"/>
        <v/>
      </c>
      <c r="G2780" s="64" t="str">
        <f t="shared" si="345"/>
        <v/>
      </c>
      <c r="H2780" s="64" t="str">
        <f t="shared" si="346"/>
        <v/>
      </c>
      <c r="I2780" s="80" t="str">
        <f>IFERROR(VLOOKUP(D2780,Sheet2!A:B,2,0),"")</f>
        <v/>
      </c>
      <c r="J2780" s="64" t="str">
        <f>IFERROR(IF(I2780&lt;&gt;"",VLOOKUP(I2780,Sheet2!B:C,2,0),""),"")</f>
        <v/>
      </c>
      <c r="K2780" s="64" t="str">
        <f>IFERROR( IF(I2780&lt;&gt;"", HLOOKUP(L$2+$A2780,Sheet2!BX:NK,2,0),""),"")</f>
        <v/>
      </c>
      <c r="L2780" t="str">
        <f>IF(OR(HLOOKUP(L$2+$A2780,Sheet2!BX:NK,$B2780,0),HLOOKUP(L$2+$A2780,Sheet2!BX:NK,$B2780,0)&lt;&gt;""),HLOOKUP(L$2+$A2780,Sheet2!BX:NK,$B2780,0),"")</f>
        <v/>
      </c>
      <c r="M2780" t="str">
        <f>IF(OR(HLOOKUP(M$2+$A2780,Sheet2!BY:NL,$B2780,0),HLOOKUP(M$2+$A2780,Sheet2!BY:NL,$B2780,0)&lt;&gt;""),HLOOKUP(M$2+$A2780,Sheet2!BY:NL,$B2780,0),"")</f>
        <v/>
      </c>
      <c r="N2780" t="str">
        <f>IF(OR(HLOOKUP(N$2+$A2780,Sheet2!BZ:NM,$B2780,0),HLOOKUP(N$2+$A2780,Sheet2!BZ:NM,$B2780,0)&lt;&gt;""),HLOOKUP(N$2+$A2780,Sheet2!BZ:NM,$B2780,0),"")</f>
        <v/>
      </c>
      <c r="O2780" t="str">
        <f>IF(OR(HLOOKUP(O$2+$A2780,Sheet2!CA:NN,$B2780,0),HLOOKUP(O$2+$A2780,Sheet2!CA:NN,$B2780,0)&lt;&gt;""),HLOOKUP(O$2+$A2780,Sheet2!CA:NN,$B2780,0),"")</f>
        <v/>
      </c>
      <c r="P2780" t="str">
        <f>IF(OR(HLOOKUP(P$2+$A2780,Sheet2!CB:NO,$B2780,0),HLOOKUP(P$2+$A2780,Sheet2!CB:NO,$B2780,0)&lt;&gt;""),HLOOKUP(P$2+$A2780,Sheet2!CB:NO,$B2780,0),"")</f>
        <v/>
      </c>
      <c r="Q2780" t="str">
        <f>IF(OR(HLOOKUP(Q$2+$A2780,Sheet2!CC:NO,$B2780,0),HLOOKUP(Q$2+$A2780,Sheet2!CC:NO,$B2780,0)&lt;&gt;""),HLOOKUP(Q$2+$A2780,Sheet2!CC:NO,$B2780,0),"")</f>
        <v/>
      </c>
    </row>
    <row r="2781" spans="1:17" x14ac:dyDescent="0.25">
      <c r="A2781" s="64">
        <f t="shared" si="347"/>
        <v>42</v>
      </c>
      <c r="B2781" s="64">
        <f t="shared" si="348"/>
        <v>282</v>
      </c>
      <c r="C2781" s="64">
        <f t="shared" si="349"/>
        <v>8</v>
      </c>
      <c r="D2781" s="64">
        <f t="shared" si="350"/>
        <v>278</v>
      </c>
      <c r="E2781" s="64">
        <f t="shared" si="351"/>
        <v>1386</v>
      </c>
      <c r="F2781" s="64" t="str">
        <f t="shared" si="344"/>
        <v/>
      </c>
      <c r="G2781" s="64" t="str">
        <f t="shared" si="345"/>
        <v/>
      </c>
      <c r="H2781" s="64" t="str">
        <f t="shared" si="346"/>
        <v/>
      </c>
      <c r="I2781" s="80" t="str">
        <f>IFERROR(VLOOKUP(D2781,Sheet2!A:B,2,0),"")</f>
        <v/>
      </c>
      <c r="J2781" s="64" t="str">
        <f>IFERROR(IF(I2781&lt;&gt;"",VLOOKUP(I2781,Sheet2!B:C,2,0),""),"")</f>
        <v/>
      </c>
      <c r="K2781" s="64" t="str">
        <f>IFERROR( IF(I2781&lt;&gt;"", HLOOKUP(L$2+$A2781,Sheet2!BX:NK,2,0),""),"")</f>
        <v/>
      </c>
      <c r="L2781" t="str">
        <f>IF(OR(HLOOKUP(L$2+$A2781,Sheet2!BX:NK,$B2781,0),HLOOKUP(L$2+$A2781,Sheet2!BX:NK,$B2781,0)&lt;&gt;""),HLOOKUP(L$2+$A2781,Sheet2!BX:NK,$B2781,0),"")</f>
        <v/>
      </c>
      <c r="M2781" t="str">
        <f>IF(OR(HLOOKUP(M$2+$A2781,Sheet2!BY:NL,$B2781,0),HLOOKUP(M$2+$A2781,Sheet2!BY:NL,$B2781,0)&lt;&gt;""),HLOOKUP(M$2+$A2781,Sheet2!BY:NL,$B2781,0),"")</f>
        <v/>
      </c>
      <c r="N2781" t="str">
        <f>IF(OR(HLOOKUP(N$2+$A2781,Sheet2!BZ:NM,$B2781,0),HLOOKUP(N$2+$A2781,Sheet2!BZ:NM,$B2781,0)&lt;&gt;""),HLOOKUP(N$2+$A2781,Sheet2!BZ:NM,$B2781,0),"")</f>
        <v/>
      </c>
      <c r="O2781" t="str">
        <f>IF(OR(HLOOKUP(O$2+$A2781,Sheet2!CA:NN,$B2781,0),HLOOKUP(O$2+$A2781,Sheet2!CA:NN,$B2781,0)&lt;&gt;""),HLOOKUP(O$2+$A2781,Sheet2!CA:NN,$B2781,0),"")</f>
        <v/>
      </c>
      <c r="P2781" t="str">
        <f>IF(OR(HLOOKUP(P$2+$A2781,Sheet2!CB:NO,$B2781,0),HLOOKUP(P$2+$A2781,Sheet2!CB:NO,$B2781,0)&lt;&gt;""),HLOOKUP(P$2+$A2781,Sheet2!CB:NO,$B2781,0),"")</f>
        <v/>
      </c>
      <c r="Q2781" t="str">
        <f>IF(OR(HLOOKUP(Q$2+$A2781,Sheet2!CC:NO,$B2781,0),HLOOKUP(Q$2+$A2781,Sheet2!CC:NO,$B2781,0)&lt;&gt;""),HLOOKUP(Q$2+$A2781,Sheet2!CC:NO,$B2781,0),"")</f>
        <v/>
      </c>
    </row>
    <row r="2782" spans="1:17" x14ac:dyDescent="0.25">
      <c r="A2782" s="64">
        <f t="shared" si="347"/>
        <v>48</v>
      </c>
      <c r="B2782" s="64">
        <f t="shared" si="348"/>
        <v>282</v>
      </c>
      <c r="C2782" s="64">
        <f t="shared" si="349"/>
        <v>9</v>
      </c>
      <c r="D2782" s="64">
        <f t="shared" si="350"/>
        <v>278</v>
      </c>
      <c r="E2782" s="64">
        <f t="shared" si="351"/>
        <v>1386</v>
      </c>
      <c r="F2782" s="64" t="str">
        <f t="shared" si="344"/>
        <v/>
      </c>
      <c r="G2782" s="64" t="str">
        <f t="shared" si="345"/>
        <v/>
      </c>
      <c r="H2782" s="64" t="str">
        <f t="shared" si="346"/>
        <v/>
      </c>
      <c r="I2782" s="80" t="str">
        <f>IFERROR(VLOOKUP(D2782,Sheet2!A:B,2,0),"")</f>
        <v/>
      </c>
      <c r="J2782" s="64" t="str">
        <f>IFERROR(IF(I2782&lt;&gt;"",VLOOKUP(I2782,Sheet2!B:C,2,0),""),"")</f>
        <v/>
      </c>
      <c r="K2782" s="64" t="str">
        <f>IFERROR( IF(I2782&lt;&gt;"", HLOOKUP(L$2+$A2782,Sheet2!BX:NK,2,0),""),"")</f>
        <v/>
      </c>
      <c r="L2782" t="str">
        <f>IF(OR(HLOOKUP(L$2+$A2782,Sheet2!BX:NK,$B2782,0),HLOOKUP(L$2+$A2782,Sheet2!BX:NK,$B2782,0)&lt;&gt;""),HLOOKUP(L$2+$A2782,Sheet2!BX:NK,$B2782,0),"")</f>
        <v/>
      </c>
      <c r="M2782" t="str">
        <f>IF(OR(HLOOKUP(M$2+$A2782,Sheet2!BY:NL,$B2782,0),HLOOKUP(M$2+$A2782,Sheet2!BY:NL,$B2782,0)&lt;&gt;""),HLOOKUP(M$2+$A2782,Sheet2!BY:NL,$B2782,0),"")</f>
        <v/>
      </c>
      <c r="N2782" t="str">
        <f>IF(OR(HLOOKUP(N$2+$A2782,Sheet2!BZ:NM,$B2782,0),HLOOKUP(N$2+$A2782,Sheet2!BZ:NM,$B2782,0)&lt;&gt;""),HLOOKUP(N$2+$A2782,Sheet2!BZ:NM,$B2782,0),"")</f>
        <v/>
      </c>
      <c r="O2782" t="str">
        <f>IF(OR(HLOOKUP(O$2+$A2782,Sheet2!CA:NN,$B2782,0),HLOOKUP(O$2+$A2782,Sheet2!CA:NN,$B2782,0)&lt;&gt;""),HLOOKUP(O$2+$A2782,Sheet2!CA:NN,$B2782,0),"")</f>
        <v/>
      </c>
      <c r="P2782" t="str">
        <f>IF(OR(HLOOKUP(P$2+$A2782,Sheet2!CB:NO,$B2782,0),HLOOKUP(P$2+$A2782,Sheet2!CB:NO,$B2782,0)&lt;&gt;""),HLOOKUP(P$2+$A2782,Sheet2!CB:NO,$B2782,0),"")</f>
        <v/>
      </c>
      <c r="Q2782" t="str">
        <f>IF(OR(HLOOKUP(Q$2+$A2782,Sheet2!CC:NO,$B2782,0),HLOOKUP(Q$2+$A2782,Sheet2!CC:NO,$B2782,0)&lt;&gt;""),HLOOKUP(Q$2+$A2782,Sheet2!CC:NO,$B2782,0),"")</f>
        <v/>
      </c>
    </row>
    <row r="2783" spans="1:17" x14ac:dyDescent="0.25">
      <c r="A2783" s="64">
        <f t="shared" si="347"/>
        <v>54</v>
      </c>
      <c r="B2783" s="64">
        <f t="shared" si="348"/>
        <v>282</v>
      </c>
      <c r="C2783" s="64">
        <f t="shared" si="349"/>
        <v>10</v>
      </c>
      <c r="D2783" s="64">
        <f t="shared" si="350"/>
        <v>278</v>
      </c>
      <c r="E2783" s="64">
        <f t="shared" si="351"/>
        <v>1386</v>
      </c>
      <c r="F2783" s="64" t="str">
        <f t="shared" si="344"/>
        <v/>
      </c>
      <c r="G2783" s="64" t="str">
        <f t="shared" si="345"/>
        <v/>
      </c>
      <c r="H2783" s="64" t="str">
        <f t="shared" si="346"/>
        <v/>
      </c>
      <c r="I2783" s="80" t="str">
        <f>IFERROR(VLOOKUP(D2783,Sheet2!A:B,2,0),"")</f>
        <v/>
      </c>
      <c r="J2783" s="64" t="str">
        <f>IFERROR(IF(I2783&lt;&gt;"",VLOOKUP(I2783,Sheet2!B:C,2,0),""),"")</f>
        <v/>
      </c>
      <c r="K2783" s="64" t="str">
        <f>IFERROR( IF(I2783&lt;&gt;"", HLOOKUP(L$2+$A2783,Sheet2!BX:NK,2,0),""),"")</f>
        <v/>
      </c>
      <c r="L2783" t="str">
        <f>IF(OR(HLOOKUP(L$2+$A2783,Sheet2!BX:NK,$B2783,0),HLOOKUP(L$2+$A2783,Sheet2!BX:NK,$B2783,0)&lt;&gt;""),HLOOKUP(L$2+$A2783,Sheet2!BX:NK,$B2783,0),"")</f>
        <v/>
      </c>
      <c r="M2783" t="str">
        <f>IF(OR(HLOOKUP(M$2+$A2783,Sheet2!BY:NL,$B2783,0),HLOOKUP(M$2+$A2783,Sheet2!BY:NL,$B2783,0)&lt;&gt;""),HLOOKUP(M$2+$A2783,Sheet2!BY:NL,$B2783,0),"")</f>
        <v/>
      </c>
      <c r="N2783" t="str">
        <f>IF(OR(HLOOKUP(N$2+$A2783,Sheet2!BZ:NM,$B2783,0),HLOOKUP(N$2+$A2783,Sheet2!BZ:NM,$B2783,0)&lt;&gt;""),HLOOKUP(N$2+$A2783,Sheet2!BZ:NM,$B2783,0),"")</f>
        <v/>
      </c>
      <c r="O2783" t="str">
        <f>IF(OR(HLOOKUP(O$2+$A2783,Sheet2!CA:NN,$B2783,0),HLOOKUP(O$2+$A2783,Sheet2!CA:NN,$B2783,0)&lt;&gt;""),HLOOKUP(O$2+$A2783,Sheet2!CA:NN,$B2783,0),"")</f>
        <v/>
      </c>
      <c r="P2783" t="str">
        <f>IF(OR(HLOOKUP(P$2+$A2783,Sheet2!CB:NO,$B2783,0),HLOOKUP(P$2+$A2783,Sheet2!CB:NO,$B2783,0)&lt;&gt;""),HLOOKUP(P$2+$A2783,Sheet2!CB:NO,$B2783,0),"")</f>
        <v/>
      </c>
      <c r="Q2783" t="str">
        <f>IF(OR(HLOOKUP(Q$2+$A2783,Sheet2!CC:NO,$B2783,0),HLOOKUP(Q$2+$A2783,Sheet2!CC:NO,$B2783,0)&lt;&gt;""),HLOOKUP(Q$2+$A2783,Sheet2!CC:NO,$B2783,0),"")</f>
        <v/>
      </c>
    </row>
    <row r="2784" spans="1:17" x14ac:dyDescent="0.25">
      <c r="A2784" s="64">
        <f t="shared" si="347"/>
        <v>0</v>
      </c>
      <c r="B2784" s="64">
        <f t="shared" si="348"/>
        <v>283</v>
      </c>
      <c r="C2784" s="64">
        <f t="shared" si="349"/>
        <v>1</v>
      </c>
      <c r="D2784" s="64">
        <f t="shared" si="350"/>
        <v>279</v>
      </c>
      <c r="E2784" s="64">
        <f t="shared" si="351"/>
        <v>1391</v>
      </c>
      <c r="F2784" s="64" t="str">
        <f t="shared" si="344"/>
        <v/>
      </c>
      <c r="G2784" s="64" t="str">
        <f t="shared" si="345"/>
        <v/>
      </c>
      <c r="H2784" s="64" t="str">
        <f t="shared" si="346"/>
        <v/>
      </c>
      <c r="I2784" s="80" t="str">
        <f>IFERROR(VLOOKUP(D2784,Sheet2!A:B,2,0),"")</f>
        <v/>
      </c>
      <c r="J2784" s="64" t="str">
        <f>IFERROR(IF(I2784&lt;&gt;"",VLOOKUP(I2784,Sheet2!B:C,2,0),""),"")</f>
        <v/>
      </c>
      <c r="K2784" s="64" t="str">
        <f>IFERROR( IF(I2784&lt;&gt;"", HLOOKUP(L$2+$A2784,Sheet2!BX:NK,2,0),""),"")</f>
        <v/>
      </c>
      <c r="L2784" t="str">
        <f>IF(OR(HLOOKUP(L$2+$A2784,Sheet2!BX:NK,$B2784,0),HLOOKUP(L$2+$A2784,Sheet2!BX:NK,$B2784,0)&lt;&gt;""),HLOOKUP(L$2+$A2784,Sheet2!BX:NK,$B2784,0),"")</f>
        <v/>
      </c>
      <c r="M2784" t="str">
        <f>IF(OR(HLOOKUP(M$2+$A2784,Sheet2!BY:NL,$B2784,0),HLOOKUP(M$2+$A2784,Sheet2!BY:NL,$B2784,0)&lt;&gt;""),HLOOKUP(M$2+$A2784,Sheet2!BY:NL,$B2784,0),"")</f>
        <v/>
      </c>
      <c r="N2784" t="str">
        <f>IF(OR(HLOOKUP(N$2+$A2784,Sheet2!BZ:NM,$B2784,0),HLOOKUP(N$2+$A2784,Sheet2!BZ:NM,$B2784,0)&lt;&gt;""),HLOOKUP(N$2+$A2784,Sheet2!BZ:NM,$B2784,0),"")</f>
        <v/>
      </c>
      <c r="O2784" t="str">
        <f>IF(OR(HLOOKUP(O$2+$A2784,Sheet2!CA:NN,$B2784,0),HLOOKUP(O$2+$A2784,Sheet2!CA:NN,$B2784,0)&lt;&gt;""),HLOOKUP(O$2+$A2784,Sheet2!CA:NN,$B2784,0),"")</f>
        <v/>
      </c>
      <c r="P2784" t="str">
        <f>IF(OR(HLOOKUP(P$2+$A2784,Sheet2!CB:NO,$B2784,0),HLOOKUP(P$2+$A2784,Sheet2!CB:NO,$B2784,0)&lt;&gt;""),HLOOKUP(P$2+$A2784,Sheet2!CB:NO,$B2784,0),"")</f>
        <v/>
      </c>
      <c r="Q2784" t="str">
        <f>IF(OR(HLOOKUP(Q$2+$A2784,Sheet2!CC:NO,$B2784,0),HLOOKUP(Q$2+$A2784,Sheet2!CC:NO,$B2784,0)&lt;&gt;""),HLOOKUP(Q$2+$A2784,Sheet2!CC:NO,$B2784,0),"")</f>
        <v/>
      </c>
    </row>
    <row r="2785" spans="1:17" x14ac:dyDescent="0.25">
      <c r="A2785" s="64">
        <f t="shared" si="347"/>
        <v>6</v>
      </c>
      <c r="B2785" s="64">
        <f t="shared" si="348"/>
        <v>283</v>
      </c>
      <c r="C2785" s="64">
        <f t="shared" si="349"/>
        <v>2</v>
      </c>
      <c r="D2785" s="64">
        <f t="shared" si="350"/>
        <v>279</v>
      </c>
      <c r="E2785" s="64">
        <f t="shared" si="351"/>
        <v>1391</v>
      </c>
      <c r="F2785" s="64" t="str">
        <f t="shared" si="344"/>
        <v/>
      </c>
      <c r="G2785" s="64" t="str">
        <f t="shared" si="345"/>
        <v/>
      </c>
      <c r="H2785" s="64" t="str">
        <f t="shared" si="346"/>
        <v/>
      </c>
      <c r="I2785" s="80" t="str">
        <f>IFERROR(VLOOKUP(D2785,Sheet2!A:B,2,0),"")</f>
        <v/>
      </c>
      <c r="J2785" s="64" t="str">
        <f>IFERROR(IF(I2785&lt;&gt;"",VLOOKUP(I2785,Sheet2!B:C,2,0),""),"")</f>
        <v/>
      </c>
      <c r="K2785" s="64" t="str">
        <f>IFERROR( IF(I2785&lt;&gt;"", HLOOKUP(L$2+$A2785,Sheet2!BX:NK,2,0),""),"")</f>
        <v/>
      </c>
      <c r="L2785" t="str">
        <f>IF(OR(HLOOKUP(L$2+$A2785,Sheet2!BX:NK,$B2785,0),HLOOKUP(L$2+$A2785,Sheet2!BX:NK,$B2785,0)&lt;&gt;""),HLOOKUP(L$2+$A2785,Sheet2!BX:NK,$B2785,0),"")</f>
        <v/>
      </c>
      <c r="M2785" t="str">
        <f>IF(OR(HLOOKUP(M$2+$A2785,Sheet2!BY:NL,$B2785,0),HLOOKUP(M$2+$A2785,Sheet2!BY:NL,$B2785,0)&lt;&gt;""),HLOOKUP(M$2+$A2785,Sheet2!BY:NL,$B2785,0),"")</f>
        <v/>
      </c>
      <c r="N2785" t="str">
        <f>IF(OR(HLOOKUP(N$2+$A2785,Sheet2!BZ:NM,$B2785,0),HLOOKUP(N$2+$A2785,Sheet2!BZ:NM,$B2785,0)&lt;&gt;""),HLOOKUP(N$2+$A2785,Sheet2!BZ:NM,$B2785,0),"")</f>
        <v/>
      </c>
      <c r="O2785" t="str">
        <f>IF(OR(HLOOKUP(O$2+$A2785,Sheet2!CA:NN,$B2785,0),HLOOKUP(O$2+$A2785,Sheet2!CA:NN,$B2785,0)&lt;&gt;""),HLOOKUP(O$2+$A2785,Sheet2!CA:NN,$B2785,0),"")</f>
        <v/>
      </c>
      <c r="P2785" t="str">
        <f>IF(OR(HLOOKUP(P$2+$A2785,Sheet2!CB:NO,$B2785,0),HLOOKUP(P$2+$A2785,Sheet2!CB:NO,$B2785,0)&lt;&gt;""),HLOOKUP(P$2+$A2785,Sheet2!CB:NO,$B2785,0),"")</f>
        <v/>
      </c>
      <c r="Q2785" t="str">
        <f>IF(OR(HLOOKUP(Q$2+$A2785,Sheet2!CC:NO,$B2785,0),HLOOKUP(Q$2+$A2785,Sheet2!CC:NO,$B2785,0)&lt;&gt;""),HLOOKUP(Q$2+$A2785,Sheet2!CC:NO,$B2785,0),"")</f>
        <v/>
      </c>
    </row>
    <row r="2786" spans="1:17" x14ac:dyDescent="0.25">
      <c r="A2786" s="64">
        <f t="shared" si="347"/>
        <v>12</v>
      </c>
      <c r="B2786" s="64">
        <f t="shared" si="348"/>
        <v>283</v>
      </c>
      <c r="C2786" s="64">
        <f t="shared" si="349"/>
        <v>3</v>
      </c>
      <c r="D2786" s="64">
        <f t="shared" si="350"/>
        <v>279</v>
      </c>
      <c r="E2786" s="64">
        <f t="shared" si="351"/>
        <v>1391</v>
      </c>
      <c r="F2786" s="64" t="str">
        <f t="shared" si="344"/>
        <v/>
      </c>
      <c r="G2786" s="64" t="str">
        <f t="shared" si="345"/>
        <v/>
      </c>
      <c r="H2786" s="64" t="str">
        <f t="shared" si="346"/>
        <v/>
      </c>
      <c r="I2786" s="80" t="str">
        <f>IFERROR(VLOOKUP(D2786,Sheet2!A:B,2,0),"")</f>
        <v/>
      </c>
      <c r="J2786" s="64" t="str">
        <f>IFERROR(IF(I2786&lt;&gt;"",VLOOKUP(I2786,Sheet2!B:C,2,0),""),"")</f>
        <v/>
      </c>
      <c r="K2786" s="64" t="str">
        <f>IFERROR( IF(I2786&lt;&gt;"", HLOOKUP(L$2+$A2786,Sheet2!BX:NK,2,0),""),"")</f>
        <v/>
      </c>
      <c r="L2786" t="str">
        <f>IF(OR(HLOOKUP(L$2+$A2786,Sheet2!BX:NK,$B2786,0),HLOOKUP(L$2+$A2786,Sheet2!BX:NK,$B2786,0)&lt;&gt;""),HLOOKUP(L$2+$A2786,Sheet2!BX:NK,$B2786,0),"")</f>
        <v/>
      </c>
      <c r="M2786" t="str">
        <f>IF(OR(HLOOKUP(M$2+$A2786,Sheet2!BY:NL,$B2786,0),HLOOKUP(M$2+$A2786,Sheet2!BY:NL,$B2786,0)&lt;&gt;""),HLOOKUP(M$2+$A2786,Sheet2!BY:NL,$B2786,0),"")</f>
        <v/>
      </c>
      <c r="N2786" t="str">
        <f>IF(OR(HLOOKUP(N$2+$A2786,Sheet2!BZ:NM,$B2786,0),HLOOKUP(N$2+$A2786,Sheet2!BZ:NM,$B2786,0)&lt;&gt;""),HLOOKUP(N$2+$A2786,Sheet2!BZ:NM,$B2786,0),"")</f>
        <v/>
      </c>
      <c r="O2786" t="str">
        <f>IF(OR(HLOOKUP(O$2+$A2786,Sheet2!CA:NN,$B2786,0),HLOOKUP(O$2+$A2786,Sheet2!CA:NN,$B2786,0)&lt;&gt;""),HLOOKUP(O$2+$A2786,Sheet2!CA:NN,$B2786,0),"")</f>
        <v/>
      </c>
      <c r="P2786" t="str">
        <f>IF(OR(HLOOKUP(P$2+$A2786,Sheet2!CB:NO,$B2786,0),HLOOKUP(P$2+$A2786,Sheet2!CB:NO,$B2786,0)&lt;&gt;""),HLOOKUP(P$2+$A2786,Sheet2!CB:NO,$B2786,0),"")</f>
        <v/>
      </c>
      <c r="Q2786" t="str">
        <f>IF(OR(HLOOKUP(Q$2+$A2786,Sheet2!CC:NO,$B2786,0),HLOOKUP(Q$2+$A2786,Sheet2!CC:NO,$B2786,0)&lt;&gt;""),HLOOKUP(Q$2+$A2786,Sheet2!CC:NO,$B2786,0),"")</f>
        <v/>
      </c>
    </row>
    <row r="2787" spans="1:17" x14ac:dyDescent="0.25">
      <c r="A2787" s="64">
        <f t="shared" si="347"/>
        <v>18</v>
      </c>
      <c r="B2787" s="64">
        <f t="shared" si="348"/>
        <v>283</v>
      </c>
      <c r="C2787" s="64">
        <f t="shared" si="349"/>
        <v>4</v>
      </c>
      <c r="D2787" s="64">
        <f t="shared" si="350"/>
        <v>279</v>
      </c>
      <c r="E2787" s="64">
        <f t="shared" si="351"/>
        <v>1391</v>
      </c>
      <c r="F2787" s="64" t="str">
        <f t="shared" si="344"/>
        <v/>
      </c>
      <c r="G2787" s="64" t="str">
        <f t="shared" si="345"/>
        <v/>
      </c>
      <c r="H2787" s="64" t="str">
        <f t="shared" si="346"/>
        <v/>
      </c>
      <c r="I2787" s="80" t="str">
        <f>IFERROR(VLOOKUP(D2787,Sheet2!A:B,2,0),"")</f>
        <v/>
      </c>
      <c r="J2787" s="64" t="str">
        <f>IFERROR(IF(I2787&lt;&gt;"",VLOOKUP(I2787,Sheet2!B:C,2,0),""),"")</f>
        <v/>
      </c>
      <c r="K2787" s="64" t="str">
        <f>IFERROR( IF(I2787&lt;&gt;"", HLOOKUP(L$2+$A2787,Sheet2!BX:NK,2,0),""),"")</f>
        <v/>
      </c>
      <c r="L2787" t="str">
        <f>IF(OR(HLOOKUP(L$2+$A2787,Sheet2!BX:NK,$B2787,0),HLOOKUP(L$2+$A2787,Sheet2!BX:NK,$B2787,0)&lt;&gt;""),HLOOKUP(L$2+$A2787,Sheet2!BX:NK,$B2787,0),"")</f>
        <v/>
      </c>
      <c r="M2787" t="str">
        <f>IF(OR(HLOOKUP(M$2+$A2787,Sheet2!BY:NL,$B2787,0),HLOOKUP(M$2+$A2787,Sheet2!BY:NL,$B2787,0)&lt;&gt;""),HLOOKUP(M$2+$A2787,Sheet2!BY:NL,$B2787,0),"")</f>
        <v/>
      </c>
      <c r="N2787" t="str">
        <f>IF(OR(HLOOKUP(N$2+$A2787,Sheet2!BZ:NM,$B2787,0),HLOOKUP(N$2+$A2787,Sheet2!BZ:NM,$B2787,0)&lt;&gt;""),HLOOKUP(N$2+$A2787,Sheet2!BZ:NM,$B2787,0),"")</f>
        <v/>
      </c>
      <c r="O2787" t="str">
        <f>IF(OR(HLOOKUP(O$2+$A2787,Sheet2!CA:NN,$B2787,0),HLOOKUP(O$2+$A2787,Sheet2!CA:NN,$B2787,0)&lt;&gt;""),HLOOKUP(O$2+$A2787,Sheet2!CA:NN,$B2787,0),"")</f>
        <v/>
      </c>
      <c r="P2787" t="str">
        <f>IF(OR(HLOOKUP(P$2+$A2787,Sheet2!CB:NO,$B2787,0),HLOOKUP(P$2+$A2787,Sheet2!CB:NO,$B2787,0)&lt;&gt;""),HLOOKUP(P$2+$A2787,Sheet2!CB:NO,$B2787,0),"")</f>
        <v/>
      </c>
      <c r="Q2787" t="str">
        <f>IF(OR(HLOOKUP(Q$2+$A2787,Sheet2!CC:NO,$B2787,0),HLOOKUP(Q$2+$A2787,Sheet2!CC:NO,$B2787,0)&lt;&gt;""),HLOOKUP(Q$2+$A2787,Sheet2!CC:NO,$B2787,0),"")</f>
        <v/>
      </c>
    </row>
    <row r="2788" spans="1:17" x14ac:dyDescent="0.25">
      <c r="A2788" s="64">
        <f t="shared" si="347"/>
        <v>24</v>
      </c>
      <c r="B2788" s="64">
        <f t="shared" si="348"/>
        <v>283</v>
      </c>
      <c r="C2788" s="64">
        <f t="shared" si="349"/>
        <v>5</v>
      </c>
      <c r="D2788" s="64">
        <f t="shared" si="350"/>
        <v>279</v>
      </c>
      <c r="E2788" s="64">
        <f t="shared" si="351"/>
        <v>1391</v>
      </c>
      <c r="F2788" s="64" t="str">
        <f t="shared" si="344"/>
        <v/>
      </c>
      <c r="G2788" s="64" t="str">
        <f t="shared" si="345"/>
        <v/>
      </c>
      <c r="H2788" s="64" t="str">
        <f t="shared" si="346"/>
        <v/>
      </c>
      <c r="I2788" s="80" t="str">
        <f>IFERROR(VLOOKUP(D2788,Sheet2!A:B,2,0),"")</f>
        <v/>
      </c>
      <c r="J2788" s="64" t="str">
        <f>IFERROR(IF(I2788&lt;&gt;"",VLOOKUP(I2788,Sheet2!B:C,2,0),""),"")</f>
        <v/>
      </c>
      <c r="K2788" s="64" t="str">
        <f>IFERROR( IF(I2788&lt;&gt;"", HLOOKUP(L$2+$A2788,Sheet2!BX:NK,2,0),""),"")</f>
        <v/>
      </c>
      <c r="L2788" t="str">
        <f>IF(OR(HLOOKUP(L$2+$A2788,Sheet2!BX:NK,$B2788,0),HLOOKUP(L$2+$A2788,Sheet2!BX:NK,$B2788,0)&lt;&gt;""),HLOOKUP(L$2+$A2788,Sheet2!BX:NK,$B2788,0),"")</f>
        <v/>
      </c>
      <c r="M2788" t="str">
        <f>IF(OR(HLOOKUP(M$2+$A2788,Sheet2!BY:NL,$B2788,0),HLOOKUP(M$2+$A2788,Sheet2!BY:NL,$B2788,0)&lt;&gt;""),HLOOKUP(M$2+$A2788,Sheet2!BY:NL,$B2788,0),"")</f>
        <v/>
      </c>
      <c r="N2788" t="str">
        <f>IF(OR(HLOOKUP(N$2+$A2788,Sheet2!BZ:NM,$B2788,0),HLOOKUP(N$2+$A2788,Sheet2!BZ:NM,$B2788,0)&lt;&gt;""),HLOOKUP(N$2+$A2788,Sheet2!BZ:NM,$B2788,0),"")</f>
        <v/>
      </c>
      <c r="O2788" t="str">
        <f>IF(OR(HLOOKUP(O$2+$A2788,Sheet2!CA:NN,$B2788,0),HLOOKUP(O$2+$A2788,Sheet2!CA:NN,$B2788,0)&lt;&gt;""),HLOOKUP(O$2+$A2788,Sheet2!CA:NN,$B2788,0),"")</f>
        <v/>
      </c>
      <c r="P2788" t="str">
        <f>IF(OR(HLOOKUP(P$2+$A2788,Sheet2!CB:NO,$B2788,0),HLOOKUP(P$2+$A2788,Sheet2!CB:NO,$B2788,0)&lt;&gt;""),HLOOKUP(P$2+$A2788,Sheet2!CB:NO,$B2788,0),"")</f>
        <v/>
      </c>
      <c r="Q2788" t="str">
        <f>IF(OR(HLOOKUP(Q$2+$A2788,Sheet2!CC:NO,$B2788,0),HLOOKUP(Q$2+$A2788,Sheet2!CC:NO,$B2788,0)&lt;&gt;""),HLOOKUP(Q$2+$A2788,Sheet2!CC:NO,$B2788,0),"")</f>
        <v/>
      </c>
    </row>
    <row r="2789" spans="1:17" x14ac:dyDescent="0.25">
      <c r="A2789" s="64">
        <f t="shared" si="347"/>
        <v>30</v>
      </c>
      <c r="B2789" s="64">
        <f t="shared" si="348"/>
        <v>283</v>
      </c>
      <c r="C2789" s="64">
        <f t="shared" si="349"/>
        <v>6</v>
      </c>
      <c r="D2789" s="64">
        <f t="shared" si="350"/>
        <v>279</v>
      </c>
      <c r="E2789" s="64">
        <f t="shared" si="351"/>
        <v>1391</v>
      </c>
      <c r="F2789" s="64" t="str">
        <f t="shared" si="344"/>
        <v/>
      </c>
      <c r="G2789" s="64" t="str">
        <f t="shared" si="345"/>
        <v/>
      </c>
      <c r="H2789" s="64" t="str">
        <f t="shared" si="346"/>
        <v/>
      </c>
      <c r="I2789" s="80" t="str">
        <f>IFERROR(VLOOKUP(D2789,Sheet2!A:B,2,0),"")</f>
        <v/>
      </c>
      <c r="J2789" s="64" t="str">
        <f>IFERROR(IF(I2789&lt;&gt;"",VLOOKUP(I2789,Sheet2!B:C,2,0),""),"")</f>
        <v/>
      </c>
      <c r="K2789" s="64" t="str">
        <f>IFERROR( IF(I2789&lt;&gt;"", HLOOKUP(L$2+$A2789,Sheet2!BX:NK,2,0),""),"")</f>
        <v/>
      </c>
      <c r="L2789" t="str">
        <f>IF(OR(HLOOKUP(L$2+$A2789,Sheet2!BX:NK,$B2789,0),HLOOKUP(L$2+$A2789,Sheet2!BX:NK,$B2789,0)&lt;&gt;""),HLOOKUP(L$2+$A2789,Sheet2!BX:NK,$B2789,0),"")</f>
        <v/>
      </c>
      <c r="M2789" t="str">
        <f>IF(OR(HLOOKUP(M$2+$A2789,Sheet2!BY:NL,$B2789,0),HLOOKUP(M$2+$A2789,Sheet2!BY:NL,$B2789,0)&lt;&gt;""),HLOOKUP(M$2+$A2789,Sheet2!BY:NL,$B2789,0),"")</f>
        <v/>
      </c>
      <c r="N2789" t="str">
        <f>IF(OR(HLOOKUP(N$2+$A2789,Sheet2!BZ:NM,$B2789,0),HLOOKUP(N$2+$A2789,Sheet2!BZ:NM,$B2789,0)&lt;&gt;""),HLOOKUP(N$2+$A2789,Sheet2!BZ:NM,$B2789,0),"")</f>
        <v/>
      </c>
      <c r="O2789" t="str">
        <f>IF(OR(HLOOKUP(O$2+$A2789,Sheet2!CA:NN,$B2789,0),HLOOKUP(O$2+$A2789,Sheet2!CA:NN,$B2789,0)&lt;&gt;""),HLOOKUP(O$2+$A2789,Sheet2!CA:NN,$B2789,0),"")</f>
        <v/>
      </c>
      <c r="P2789" t="str">
        <f>IF(OR(HLOOKUP(P$2+$A2789,Sheet2!CB:NO,$B2789,0),HLOOKUP(P$2+$A2789,Sheet2!CB:NO,$B2789,0)&lt;&gt;""),HLOOKUP(P$2+$A2789,Sheet2!CB:NO,$B2789,0),"")</f>
        <v/>
      </c>
      <c r="Q2789" t="str">
        <f>IF(OR(HLOOKUP(Q$2+$A2789,Sheet2!CC:NO,$B2789,0),HLOOKUP(Q$2+$A2789,Sheet2!CC:NO,$B2789,0)&lt;&gt;""),HLOOKUP(Q$2+$A2789,Sheet2!CC:NO,$B2789,0),"")</f>
        <v/>
      </c>
    </row>
    <row r="2790" spans="1:17" x14ac:dyDescent="0.25">
      <c r="A2790" s="64">
        <f t="shared" si="347"/>
        <v>36</v>
      </c>
      <c r="B2790" s="64">
        <f t="shared" si="348"/>
        <v>283</v>
      </c>
      <c r="C2790" s="64">
        <f t="shared" si="349"/>
        <v>7</v>
      </c>
      <c r="D2790" s="64">
        <f t="shared" si="350"/>
        <v>279</v>
      </c>
      <c r="E2790" s="64">
        <f t="shared" si="351"/>
        <v>1391</v>
      </c>
      <c r="F2790" s="64" t="str">
        <f t="shared" si="344"/>
        <v/>
      </c>
      <c r="G2790" s="64" t="str">
        <f t="shared" si="345"/>
        <v/>
      </c>
      <c r="H2790" s="64" t="str">
        <f t="shared" si="346"/>
        <v/>
      </c>
      <c r="I2790" s="80" t="str">
        <f>IFERROR(VLOOKUP(D2790,Sheet2!A:B,2,0),"")</f>
        <v/>
      </c>
      <c r="J2790" s="64" t="str">
        <f>IFERROR(IF(I2790&lt;&gt;"",VLOOKUP(I2790,Sheet2!B:C,2,0),""),"")</f>
        <v/>
      </c>
      <c r="K2790" s="64" t="str">
        <f>IFERROR( IF(I2790&lt;&gt;"", HLOOKUP(L$2+$A2790,Sheet2!BX:NK,2,0),""),"")</f>
        <v/>
      </c>
      <c r="L2790" t="str">
        <f>IF(OR(HLOOKUP(L$2+$A2790,Sheet2!BX:NK,$B2790,0),HLOOKUP(L$2+$A2790,Sheet2!BX:NK,$B2790,0)&lt;&gt;""),HLOOKUP(L$2+$A2790,Sheet2!BX:NK,$B2790,0),"")</f>
        <v/>
      </c>
      <c r="M2790" t="str">
        <f>IF(OR(HLOOKUP(M$2+$A2790,Sheet2!BY:NL,$B2790,0),HLOOKUP(M$2+$A2790,Sheet2!BY:NL,$B2790,0)&lt;&gt;""),HLOOKUP(M$2+$A2790,Sheet2!BY:NL,$B2790,0),"")</f>
        <v/>
      </c>
      <c r="N2790" t="str">
        <f>IF(OR(HLOOKUP(N$2+$A2790,Sheet2!BZ:NM,$B2790,0),HLOOKUP(N$2+$A2790,Sheet2!BZ:NM,$B2790,0)&lt;&gt;""),HLOOKUP(N$2+$A2790,Sheet2!BZ:NM,$B2790,0),"")</f>
        <v/>
      </c>
      <c r="O2790" t="str">
        <f>IF(OR(HLOOKUP(O$2+$A2790,Sheet2!CA:NN,$B2790,0),HLOOKUP(O$2+$A2790,Sheet2!CA:NN,$B2790,0)&lt;&gt;""),HLOOKUP(O$2+$A2790,Sheet2!CA:NN,$B2790,0),"")</f>
        <v/>
      </c>
      <c r="P2790" t="str">
        <f>IF(OR(HLOOKUP(P$2+$A2790,Sheet2!CB:NO,$B2790,0),HLOOKUP(P$2+$A2790,Sheet2!CB:NO,$B2790,0)&lt;&gt;""),HLOOKUP(P$2+$A2790,Sheet2!CB:NO,$B2790,0),"")</f>
        <v/>
      </c>
      <c r="Q2790" t="str">
        <f>IF(OR(HLOOKUP(Q$2+$A2790,Sheet2!CC:NO,$B2790,0),HLOOKUP(Q$2+$A2790,Sheet2!CC:NO,$B2790,0)&lt;&gt;""),HLOOKUP(Q$2+$A2790,Sheet2!CC:NO,$B2790,0),"")</f>
        <v/>
      </c>
    </row>
    <row r="2791" spans="1:17" x14ac:dyDescent="0.25">
      <c r="A2791" s="64">
        <f t="shared" si="347"/>
        <v>42</v>
      </c>
      <c r="B2791" s="64">
        <f t="shared" si="348"/>
        <v>283</v>
      </c>
      <c r="C2791" s="64">
        <f t="shared" si="349"/>
        <v>8</v>
      </c>
      <c r="D2791" s="64">
        <f t="shared" si="350"/>
        <v>279</v>
      </c>
      <c r="E2791" s="64">
        <f t="shared" si="351"/>
        <v>1391</v>
      </c>
      <c r="F2791" s="64" t="str">
        <f t="shared" si="344"/>
        <v/>
      </c>
      <c r="G2791" s="64" t="str">
        <f t="shared" si="345"/>
        <v/>
      </c>
      <c r="H2791" s="64" t="str">
        <f t="shared" si="346"/>
        <v/>
      </c>
      <c r="I2791" s="80" t="str">
        <f>IFERROR(VLOOKUP(D2791,Sheet2!A:B,2,0),"")</f>
        <v/>
      </c>
      <c r="J2791" s="64" t="str">
        <f>IFERROR(IF(I2791&lt;&gt;"",VLOOKUP(I2791,Sheet2!B:C,2,0),""),"")</f>
        <v/>
      </c>
      <c r="K2791" s="64" t="str">
        <f>IFERROR( IF(I2791&lt;&gt;"", HLOOKUP(L$2+$A2791,Sheet2!BX:NK,2,0),""),"")</f>
        <v/>
      </c>
      <c r="L2791" t="str">
        <f>IF(OR(HLOOKUP(L$2+$A2791,Sheet2!BX:NK,$B2791,0),HLOOKUP(L$2+$A2791,Sheet2!BX:NK,$B2791,0)&lt;&gt;""),HLOOKUP(L$2+$A2791,Sheet2!BX:NK,$B2791,0),"")</f>
        <v/>
      </c>
      <c r="M2791" t="str">
        <f>IF(OR(HLOOKUP(M$2+$A2791,Sheet2!BY:NL,$B2791,0),HLOOKUP(M$2+$A2791,Sheet2!BY:NL,$B2791,0)&lt;&gt;""),HLOOKUP(M$2+$A2791,Sheet2!BY:NL,$B2791,0),"")</f>
        <v/>
      </c>
      <c r="N2791" t="str">
        <f>IF(OR(HLOOKUP(N$2+$A2791,Sheet2!BZ:NM,$B2791,0),HLOOKUP(N$2+$A2791,Sheet2!BZ:NM,$B2791,0)&lt;&gt;""),HLOOKUP(N$2+$A2791,Sheet2!BZ:NM,$B2791,0),"")</f>
        <v/>
      </c>
      <c r="O2791" t="str">
        <f>IF(OR(HLOOKUP(O$2+$A2791,Sheet2!CA:NN,$B2791,0),HLOOKUP(O$2+$A2791,Sheet2!CA:NN,$B2791,0)&lt;&gt;""),HLOOKUP(O$2+$A2791,Sheet2!CA:NN,$B2791,0),"")</f>
        <v/>
      </c>
      <c r="P2791" t="str">
        <f>IF(OR(HLOOKUP(P$2+$A2791,Sheet2!CB:NO,$B2791,0),HLOOKUP(P$2+$A2791,Sheet2!CB:NO,$B2791,0)&lt;&gt;""),HLOOKUP(P$2+$A2791,Sheet2!CB:NO,$B2791,0),"")</f>
        <v/>
      </c>
      <c r="Q2791" t="str">
        <f>IF(OR(HLOOKUP(Q$2+$A2791,Sheet2!CC:NO,$B2791,0),HLOOKUP(Q$2+$A2791,Sheet2!CC:NO,$B2791,0)&lt;&gt;""),HLOOKUP(Q$2+$A2791,Sheet2!CC:NO,$B2791,0),"")</f>
        <v/>
      </c>
    </row>
    <row r="2792" spans="1:17" x14ac:dyDescent="0.25">
      <c r="A2792" s="64">
        <f t="shared" si="347"/>
        <v>48</v>
      </c>
      <c r="B2792" s="64">
        <f t="shared" si="348"/>
        <v>283</v>
      </c>
      <c r="C2792" s="64">
        <f t="shared" si="349"/>
        <v>9</v>
      </c>
      <c r="D2792" s="64">
        <f t="shared" si="350"/>
        <v>279</v>
      </c>
      <c r="E2792" s="64">
        <f t="shared" si="351"/>
        <v>1391</v>
      </c>
      <c r="F2792" s="64" t="str">
        <f t="shared" si="344"/>
        <v/>
      </c>
      <c r="G2792" s="64" t="str">
        <f t="shared" si="345"/>
        <v/>
      </c>
      <c r="H2792" s="64" t="str">
        <f t="shared" si="346"/>
        <v/>
      </c>
      <c r="I2792" s="80" t="str">
        <f>IFERROR(VLOOKUP(D2792,Sheet2!A:B,2,0),"")</f>
        <v/>
      </c>
      <c r="J2792" s="64" t="str">
        <f>IFERROR(IF(I2792&lt;&gt;"",VLOOKUP(I2792,Sheet2!B:C,2,0),""),"")</f>
        <v/>
      </c>
      <c r="K2792" s="64" t="str">
        <f>IFERROR( IF(I2792&lt;&gt;"", HLOOKUP(L$2+$A2792,Sheet2!BX:NK,2,0),""),"")</f>
        <v/>
      </c>
      <c r="L2792" t="str">
        <f>IF(OR(HLOOKUP(L$2+$A2792,Sheet2!BX:NK,$B2792,0),HLOOKUP(L$2+$A2792,Sheet2!BX:NK,$B2792,0)&lt;&gt;""),HLOOKUP(L$2+$A2792,Sheet2!BX:NK,$B2792,0),"")</f>
        <v/>
      </c>
      <c r="M2792" t="str">
        <f>IF(OR(HLOOKUP(M$2+$A2792,Sheet2!BY:NL,$B2792,0),HLOOKUP(M$2+$A2792,Sheet2!BY:NL,$B2792,0)&lt;&gt;""),HLOOKUP(M$2+$A2792,Sheet2!BY:NL,$B2792,0),"")</f>
        <v/>
      </c>
      <c r="N2792" t="str">
        <f>IF(OR(HLOOKUP(N$2+$A2792,Sheet2!BZ:NM,$B2792,0),HLOOKUP(N$2+$A2792,Sheet2!BZ:NM,$B2792,0)&lt;&gt;""),HLOOKUP(N$2+$A2792,Sheet2!BZ:NM,$B2792,0),"")</f>
        <v/>
      </c>
      <c r="O2792" t="str">
        <f>IF(OR(HLOOKUP(O$2+$A2792,Sheet2!CA:NN,$B2792,0),HLOOKUP(O$2+$A2792,Sheet2!CA:NN,$B2792,0)&lt;&gt;""),HLOOKUP(O$2+$A2792,Sheet2!CA:NN,$B2792,0),"")</f>
        <v/>
      </c>
      <c r="P2792" t="str">
        <f>IF(OR(HLOOKUP(P$2+$A2792,Sheet2!CB:NO,$B2792,0),HLOOKUP(P$2+$A2792,Sheet2!CB:NO,$B2792,0)&lt;&gt;""),HLOOKUP(P$2+$A2792,Sheet2!CB:NO,$B2792,0),"")</f>
        <v/>
      </c>
      <c r="Q2792" t="str">
        <f>IF(OR(HLOOKUP(Q$2+$A2792,Sheet2!CC:NO,$B2792,0),HLOOKUP(Q$2+$A2792,Sheet2!CC:NO,$B2792,0)&lt;&gt;""),HLOOKUP(Q$2+$A2792,Sheet2!CC:NO,$B2792,0),"")</f>
        <v/>
      </c>
    </row>
    <row r="2793" spans="1:17" x14ac:dyDescent="0.25">
      <c r="A2793" s="64">
        <f t="shared" si="347"/>
        <v>54</v>
      </c>
      <c r="B2793" s="64">
        <f t="shared" si="348"/>
        <v>283</v>
      </c>
      <c r="C2793" s="64">
        <f t="shared" si="349"/>
        <v>10</v>
      </c>
      <c r="D2793" s="64">
        <f t="shared" si="350"/>
        <v>279</v>
      </c>
      <c r="E2793" s="64">
        <f t="shared" si="351"/>
        <v>1391</v>
      </c>
      <c r="F2793" s="64" t="str">
        <f t="shared" si="344"/>
        <v/>
      </c>
      <c r="G2793" s="64" t="str">
        <f t="shared" si="345"/>
        <v/>
      </c>
      <c r="H2793" s="64" t="str">
        <f t="shared" si="346"/>
        <v/>
      </c>
      <c r="I2793" s="80" t="str">
        <f>IFERROR(VLOOKUP(D2793,Sheet2!A:B,2,0),"")</f>
        <v/>
      </c>
      <c r="J2793" s="64" t="str">
        <f>IFERROR(IF(I2793&lt;&gt;"",VLOOKUP(I2793,Sheet2!B:C,2,0),""),"")</f>
        <v/>
      </c>
      <c r="K2793" s="64" t="str">
        <f>IFERROR( IF(I2793&lt;&gt;"", HLOOKUP(L$2+$A2793,Sheet2!BX:NK,2,0),""),"")</f>
        <v/>
      </c>
      <c r="L2793" t="str">
        <f>IF(OR(HLOOKUP(L$2+$A2793,Sheet2!BX:NK,$B2793,0),HLOOKUP(L$2+$A2793,Sheet2!BX:NK,$B2793,0)&lt;&gt;""),HLOOKUP(L$2+$A2793,Sheet2!BX:NK,$B2793,0),"")</f>
        <v/>
      </c>
      <c r="M2793" t="str">
        <f>IF(OR(HLOOKUP(M$2+$A2793,Sheet2!BY:NL,$B2793,0),HLOOKUP(M$2+$A2793,Sheet2!BY:NL,$B2793,0)&lt;&gt;""),HLOOKUP(M$2+$A2793,Sheet2!BY:NL,$B2793,0),"")</f>
        <v/>
      </c>
      <c r="N2793" t="str">
        <f>IF(OR(HLOOKUP(N$2+$A2793,Sheet2!BZ:NM,$B2793,0),HLOOKUP(N$2+$A2793,Sheet2!BZ:NM,$B2793,0)&lt;&gt;""),HLOOKUP(N$2+$A2793,Sheet2!BZ:NM,$B2793,0),"")</f>
        <v/>
      </c>
      <c r="O2793" t="str">
        <f>IF(OR(HLOOKUP(O$2+$A2793,Sheet2!CA:NN,$B2793,0),HLOOKUP(O$2+$A2793,Sheet2!CA:NN,$B2793,0)&lt;&gt;""),HLOOKUP(O$2+$A2793,Sheet2!CA:NN,$B2793,0),"")</f>
        <v/>
      </c>
      <c r="P2793" t="str">
        <f>IF(OR(HLOOKUP(P$2+$A2793,Sheet2!CB:NO,$B2793,0),HLOOKUP(P$2+$A2793,Sheet2!CB:NO,$B2793,0)&lt;&gt;""),HLOOKUP(P$2+$A2793,Sheet2!CB:NO,$B2793,0),"")</f>
        <v/>
      </c>
      <c r="Q2793" t="str">
        <f>IF(OR(HLOOKUP(Q$2+$A2793,Sheet2!CC:NO,$B2793,0),HLOOKUP(Q$2+$A2793,Sheet2!CC:NO,$B2793,0)&lt;&gt;""),HLOOKUP(Q$2+$A2793,Sheet2!CC:NO,$B2793,0),"")</f>
        <v/>
      </c>
    </row>
    <row r="2794" spans="1:17" x14ac:dyDescent="0.25">
      <c r="A2794" s="64">
        <f t="shared" si="347"/>
        <v>0</v>
      </c>
      <c r="B2794" s="64">
        <f t="shared" si="348"/>
        <v>284</v>
      </c>
      <c r="C2794" s="64">
        <f t="shared" si="349"/>
        <v>1</v>
      </c>
      <c r="D2794" s="64">
        <f t="shared" si="350"/>
        <v>280</v>
      </c>
      <c r="E2794" s="64">
        <f t="shared" si="351"/>
        <v>1396</v>
      </c>
      <c r="F2794" s="64" t="str">
        <f t="shared" si="344"/>
        <v/>
      </c>
      <c r="G2794" s="64" t="str">
        <f t="shared" si="345"/>
        <v/>
      </c>
      <c r="H2794" s="64" t="str">
        <f t="shared" si="346"/>
        <v/>
      </c>
      <c r="I2794" s="80" t="str">
        <f>IFERROR(VLOOKUP(D2794,Sheet2!A:B,2,0),"")</f>
        <v/>
      </c>
      <c r="J2794" s="64" t="str">
        <f>IFERROR(IF(I2794&lt;&gt;"",VLOOKUP(I2794,Sheet2!B:C,2,0),""),"")</f>
        <v/>
      </c>
      <c r="K2794" s="64" t="str">
        <f>IFERROR( IF(I2794&lt;&gt;"", HLOOKUP(L$2+$A2794,Sheet2!BX:NK,2,0),""),"")</f>
        <v/>
      </c>
      <c r="L2794" t="str">
        <f>IF(OR(HLOOKUP(L$2+$A2794,Sheet2!BX:NK,$B2794,0),HLOOKUP(L$2+$A2794,Sheet2!BX:NK,$B2794,0)&lt;&gt;""),HLOOKUP(L$2+$A2794,Sheet2!BX:NK,$B2794,0),"")</f>
        <v/>
      </c>
      <c r="M2794" t="str">
        <f>IF(OR(HLOOKUP(M$2+$A2794,Sheet2!BY:NL,$B2794,0),HLOOKUP(M$2+$A2794,Sheet2!BY:NL,$B2794,0)&lt;&gt;""),HLOOKUP(M$2+$A2794,Sheet2!BY:NL,$B2794,0),"")</f>
        <v/>
      </c>
      <c r="N2794" t="str">
        <f>IF(OR(HLOOKUP(N$2+$A2794,Sheet2!BZ:NM,$B2794,0),HLOOKUP(N$2+$A2794,Sheet2!BZ:NM,$B2794,0)&lt;&gt;""),HLOOKUP(N$2+$A2794,Sheet2!BZ:NM,$B2794,0),"")</f>
        <v/>
      </c>
      <c r="O2794" t="str">
        <f>IF(OR(HLOOKUP(O$2+$A2794,Sheet2!CA:NN,$B2794,0),HLOOKUP(O$2+$A2794,Sheet2!CA:NN,$B2794,0)&lt;&gt;""),HLOOKUP(O$2+$A2794,Sheet2!CA:NN,$B2794,0),"")</f>
        <v/>
      </c>
      <c r="P2794" t="str">
        <f>IF(OR(HLOOKUP(P$2+$A2794,Sheet2!CB:NO,$B2794,0),HLOOKUP(P$2+$A2794,Sheet2!CB:NO,$B2794,0)&lt;&gt;""),HLOOKUP(P$2+$A2794,Sheet2!CB:NO,$B2794,0),"")</f>
        <v/>
      </c>
      <c r="Q2794" t="str">
        <f>IF(OR(HLOOKUP(Q$2+$A2794,Sheet2!CC:NO,$B2794,0),HLOOKUP(Q$2+$A2794,Sheet2!CC:NO,$B2794,0)&lt;&gt;""),HLOOKUP(Q$2+$A2794,Sheet2!CC:NO,$B2794,0),"")</f>
        <v/>
      </c>
    </row>
    <row r="2795" spans="1:17" x14ac:dyDescent="0.25">
      <c r="A2795" s="64">
        <f t="shared" si="347"/>
        <v>6</v>
      </c>
      <c r="B2795" s="64">
        <f t="shared" si="348"/>
        <v>284</v>
      </c>
      <c r="C2795" s="64">
        <f t="shared" si="349"/>
        <v>2</v>
      </c>
      <c r="D2795" s="64">
        <f t="shared" si="350"/>
        <v>280</v>
      </c>
      <c r="E2795" s="64">
        <f t="shared" si="351"/>
        <v>1396</v>
      </c>
      <c r="F2795" s="64" t="str">
        <f t="shared" si="344"/>
        <v/>
      </c>
      <c r="G2795" s="64" t="str">
        <f t="shared" si="345"/>
        <v/>
      </c>
      <c r="H2795" s="64" t="str">
        <f t="shared" si="346"/>
        <v/>
      </c>
      <c r="I2795" s="80" t="str">
        <f>IFERROR(VLOOKUP(D2795,Sheet2!A:B,2,0),"")</f>
        <v/>
      </c>
      <c r="J2795" s="64" t="str">
        <f>IFERROR(IF(I2795&lt;&gt;"",VLOOKUP(I2795,Sheet2!B:C,2,0),""),"")</f>
        <v/>
      </c>
      <c r="K2795" s="64" t="str">
        <f>IFERROR( IF(I2795&lt;&gt;"", HLOOKUP(L$2+$A2795,Sheet2!BX:NK,2,0),""),"")</f>
        <v/>
      </c>
      <c r="L2795" t="str">
        <f>IF(OR(HLOOKUP(L$2+$A2795,Sheet2!BX:NK,$B2795,0),HLOOKUP(L$2+$A2795,Sheet2!BX:NK,$B2795,0)&lt;&gt;""),HLOOKUP(L$2+$A2795,Sheet2!BX:NK,$B2795,0),"")</f>
        <v/>
      </c>
      <c r="M2795" t="str">
        <f>IF(OR(HLOOKUP(M$2+$A2795,Sheet2!BY:NL,$B2795,0),HLOOKUP(M$2+$A2795,Sheet2!BY:NL,$B2795,0)&lt;&gt;""),HLOOKUP(M$2+$A2795,Sheet2!BY:NL,$B2795,0),"")</f>
        <v/>
      </c>
      <c r="N2795" t="str">
        <f>IF(OR(HLOOKUP(N$2+$A2795,Sheet2!BZ:NM,$B2795,0),HLOOKUP(N$2+$A2795,Sheet2!BZ:NM,$B2795,0)&lt;&gt;""),HLOOKUP(N$2+$A2795,Sheet2!BZ:NM,$B2795,0),"")</f>
        <v/>
      </c>
      <c r="O2795" t="str">
        <f>IF(OR(HLOOKUP(O$2+$A2795,Sheet2!CA:NN,$B2795,0),HLOOKUP(O$2+$A2795,Sheet2!CA:NN,$B2795,0)&lt;&gt;""),HLOOKUP(O$2+$A2795,Sheet2!CA:NN,$B2795,0),"")</f>
        <v/>
      </c>
      <c r="P2795" t="str">
        <f>IF(OR(HLOOKUP(P$2+$A2795,Sheet2!CB:NO,$B2795,0),HLOOKUP(P$2+$A2795,Sheet2!CB:NO,$B2795,0)&lt;&gt;""),HLOOKUP(P$2+$A2795,Sheet2!CB:NO,$B2795,0),"")</f>
        <v/>
      </c>
      <c r="Q2795" t="str">
        <f>IF(OR(HLOOKUP(Q$2+$A2795,Sheet2!CC:NO,$B2795,0),HLOOKUP(Q$2+$A2795,Sheet2!CC:NO,$B2795,0)&lt;&gt;""),HLOOKUP(Q$2+$A2795,Sheet2!CC:NO,$B2795,0),"")</f>
        <v/>
      </c>
    </row>
    <row r="2796" spans="1:17" x14ac:dyDescent="0.25">
      <c r="A2796" s="64">
        <f t="shared" si="347"/>
        <v>12</v>
      </c>
      <c r="B2796" s="64">
        <f t="shared" si="348"/>
        <v>284</v>
      </c>
      <c r="C2796" s="64">
        <f t="shared" si="349"/>
        <v>3</v>
      </c>
      <c r="D2796" s="64">
        <f t="shared" si="350"/>
        <v>280</v>
      </c>
      <c r="E2796" s="64">
        <f t="shared" si="351"/>
        <v>1396</v>
      </c>
      <c r="F2796" s="64" t="str">
        <f t="shared" si="344"/>
        <v/>
      </c>
      <c r="G2796" s="64" t="str">
        <f t="shared" si="345"/>
        <v/>
      </c>
      <c r="H2796" s="64" t="str">
        <f t="shared" si="346"/>
        <v/>
      </c>
      <c r="I2796" s="80" t="str">
        <f>IFERROR(VLOOKUP(D2796,Sheet2!A:B,2,0),"")</f>
        <v/>
      </c>
      <c r="J2796" s="64" t="str">
        <f>IFERROR(IF(I2796&lt;&gt;"",VLOOKUP(I2796,Sheet2!B:C,2,0),""),"")</f>
        <v/>
      </c>
      <c r="K2796" s="64" t="str">
        <f>IFERROR( IF(I2796&lt;&gt;"", HLOOKUP(L$2+$A2796,Sheet2!BX:NK,2,0),""),"")</f>
        <v/>
      </c>
      <c r="L2796" t="str">
        <f>IF(OR(HLOOKUP(L$2+$A2796,Sheet2!BX:NK,$B2796,0),HLOOKUP(L$2+$A2796,Sheet2!BX:NK,$B2796,0)&lt;&gt;""),HLOOKUP(L$2+$A2796,Sheet2!BX:NK,$B2796,0),"")</f>
        <v/>
      </c>
      <c r="M2796" t="str">
        <f>IF(OR(HLOOKUP(M$2+$A2796,Sheet2!BY:NL,$B2796,0),HLOOKUP(M$2+$A2796,Sheet2!BY:NL,$B2796,0)&lt;&gt;""),HLOOKUP(M$2+$A2796,Sheet2!BY:NL,$B2796,0),"")</f>
        <v/>
      </c>
      <c r="N2796" t="str">
        <f>IF(OR(HLOOKUP(N$2+$A2796,Sheet2!BZ:NM,$B2796,0),HLOOKUP(N$2+$A2796,Sheet2!BZ:NM,$B2796,0)&lt;&gt;""),HLOOKUP(N$2+$A2796,Sheet2!BZ:NM,$B2796,0),"")</f>
        <v/>
      </c>
      <c r="O2796" t="str">
        <f>IF(OR(HLOOKUP(O$2+$A2796,Sheet2!CA:NN,$B2796,0),HLOOKUP(O$2+$A2796,Sheet2!CA:NN,$B2796,0)&lt;&gt;""),HLOOKUP(O$2+$A2796,Sheet2!CA:NN,$B2796,0),"")</f>
        <v/>
      </c>
      <c r="P2796" t="str">
        <f>IF(OR(HLOOKUP(P$2+$A2796,Sheet2!CB:NO,$B2796,0),HLOOKUP(P$2+$A2796,Sheet2!CB:NO,$B2796,0)&lt;&gt;""),HLOOKUP(P$2+$A2796,Sheet2!CB:NO,$B2796,0),"")</f>
        <v/>
      </c>
      <c r="Q2796" t="str">
        <f>IF(OR(HLOOKUP(Q$2+$A2796,Sheet2!CC:NO,$B2796,0),HLOOKUP(Q$2+$A2796,Sheet2!CC:NO,$B2796,0)&lt;&gt;""),HLOOKUP(Q$2+$A2796,Sheet2!CC:NO,$B2796,0),"")</f>
        <v/>
      </c>
    </row>
    <row r="2797" spans="1:17" x14ac:dyDescent="0.25">
      <c r="A2797" s="64">
        <f t="shared" si="347"/>
        <v>18</v>
      </c>
      <c r="B2797" s="64">
        <f t="shared" si="348"/>
        <v>284</v>
      </c>
      <c r="C2797" s="64">
        <f t="shared" si="349"/>
        <v>4</v>
      </c>
      <c r="D2797" s="64">
        <f t="shared" si="350"/>
        <v>280</v>
      </c>
      <c r="E2797" s="64">
        <f t="shared" si="351"/>
        <v>1396</v>
      </c>
      <c r="F2797" s="64" t="str">
        <f t="shared" si="344"/>
        <v/>
      </c>
      <c r="G2797" s="64" t="str">
        <f t="shared" si="345"/>
        <v/>
      </c>
      <c r="H2797" s="64" t="str">
        <f t="shared" si="346"/>
        <v/>
      </c>
      <c r="I2797" s="80" t="str">
        <f>IFERROR(VLOOKUP(D2797,Sheet2!A:B,2,0),"")</f>
        <v/>
      </c>
      <c r="J2797" s="64" t="str">
        <f>IFERROR(IF(I2797&lt;&gt;"",VLOOKUP(I2797,Sheet2!B:C,2,0),""),"")</f>
        <v/>
      </c>
      <c r="K2797" s="64" t="str">
        <f>IFERROR( IF(I2797&lt;&gt;"", HLOOKUP(L$2+$A2797,Sheet2!BX:NK,2,0),""),"")</f>
        <v/>
      </c>
      <c r="L2797" t="str">
        <f>IF(OR(HLOOKUP(L$2+$A2797,Sheet2!BX:NK,$B2797,0),HLOOKUP(L$2+$A2797,Sheet2!BX:NK,$B2797,0)&lt;&gt;""),HLOOKUP(L$2+$A2797,Sheet2!BX:NK,$B2797,0),"")</f>
        <v/>
      </c>
      <c r="M2797" t="str">
        <f>IF(OR(HLOOKUP(M$2+$A2797,Sheet2!BY:NL,$B2797,0),HLOOKUP(M$2+$A2797,Sheet2!BY:NL,$B2797,0)&lt;&gt;""),HLOOKUP(M$2+$A2797,Sheet2!BY:NL,$B2797,0),"")</f>
        <v/>
      </c>
      <c r="N2797" t="str">
        <f>IF(OR(HLOOKUP(N$2+$A2797,Sheet2!BZ:NM,$B2797,0),HLOOKUP(N$2+$A2797,Sheet2!BZ:NM,$B2797,0)&lt;&gt;""),HLOOKUP(N$2+$A2797,Sheet2!BZ:NM,$B2797,0),"")</f>
        <v/>
      </c>
      <c r="O2797" t="str">
        <f>IF(OR(HLOOKUP(O$2+$A2797,Sheet2!CA:NN,$B2797,0),HLOOKUP(O$2+$A2797,Sheet2!CA:NN,$B2797,0)&lt;&gt;""),HLOOKUP(O$2+$A2797,Sheet2!CA:NN,$B2797,0),"")</f>
        <v/>
      </c>
      <c r="P2797" t="str">
        <f>IF(OR(HLOOKUP(P$2+$A2797,Sheet2!CB:NO,$B2797,0),HLOOKUP(P$2+$A2797,Sheet2!CB:NO,$B2797,0)&lt;&gt;""),HLOOKUP(P$2+$A2797,Sheet2!CB:NO,$B2797,0),"")</f>
        <v/>
      </c>
      <c r="Q2797" t="str">
        <f>IF(OR(HLOOKUP(Q$2+$A2797,Sheet2!CC:NO,$B2797,0),HLOOKUP(Q$2+$A2797,Sheet2!CC:NO,$B2797,0)&lt;&gt;""),HLOOKUP(Q$2+$A2797,Sheet2!CC:NO,$B2797,0),"")</f>
        <v/>
      </c>
    </row>
    <row r="2798" spans="1:17" x14ac:dyDescent="0.25">
      <c r="A2798" s="64">
        <f t="shared" si="347"/>
        <v>24</v>
      </c>
      <c r="B2798" s="64">
        <f t="shared" si="348"/>
        <v>284</v>
      </c>
      <c r="C2798" s="64">
        <f t="shared" si="349"/>
        <v>5</v>
      </c>
      <c r="D2798" s="64">
        <f t="shared" si="350"/>
        <v>280</v>
      </c>
      <c r="E2798" s="64">
        <f t="shared" si="351"/>
        <v>1396</v>
      </c>
      <c r="F2798" s="64" t="str">
        <f t="shared" si="344"/>
        <v/>
      </c>
      <c r="G2798" s="64" t="str">
        <f t="shared" si="345"/>
        <v/>
      </c>
      <c r="H2798" s="64" t="str">
        <f t="shared" si="346"/>
        <v/>
      </c>
      <c r="I2798" s="80" t="str">
        <f>IFERROR(VLOOKUP(D2798,Sheet2!A:B,2,0),"")</f>
        <v/>
      </c>
      <c r="J2798" s="64" t="str">
        <f>IFERROR(IF(I2798&lt;&gt;"",VLOOKUP(I2798,Sheet2!B:C,2,0),""),"")</f>
        <v/>
      </c>
      <c r="K2798" s="64" t="str">
        <f>IFERROR( IF(I2798&lt;&gt;"", HLOOKUP(L$2+$A2798,Sheet2!BX:NK,2,0),""),"")</f>
        <v/>
      </c>
      <c r="L2798" t="str">
        <f>IF(OR(HLOOKUP(L$2+$A2798,Sheet2!BX:NK,$B2798,0),HLOOKUP(L$2+$A2798,Sheet2!BX:NK,$B2798,0)&lt;&gt;""),HLOOKUP(L$2+$A2798,Sheet2!BX:NK,$B2798,0),"")</f>
        <v/>
      </c>
      <c r="M2798" t="str">
        <f>IF(OR(HLOOKUP(M$2+$A2798,Sheet2!BY:NL,$B2798,0),HLOOKUP(M$2+$A2798,Sheet2!BY:NL,$B2798,0)&lt;&gt;""),HLOOKUP(M$2+$A2798,Sheet2!BY:NL,$B2798,0),"")</f>
        <v/>
      </c>
      <c r="N2798" t="str">
        <f>IF(OR(HLOOKUP(N$2+$A2798,Sheet2!BZ:NM,$B2798,0),HLOOKUP(N$2+$A2798,Sheet2!BZ:NM,$B2798,0)&lt;&gt;""),HLOOKUP(N$2+$A2798,Sheet2!BZ:NM,$B2798,0),"")</f>
        <v/>
      </c>
      <c r="O2798" t="str">
        <f>IF(OR(HLOOKUP(O$2+$A2798,Sheet2!CA:NN,$B2798,0),HLOOKUP(O$2+$A2798,Sheet2!CA:NN,$B2798,0)&lt;&gt;""),HLOOKUP(O$2+$A2798,Sheet2!CA:NN,$B2798,0),"")</f>
        <v/>
      </c>
      <c r="P2798" t="str">
        <f>IF(OR(HLOOKUP(P$2+$A2798,Sheet2!CB:NO,$B2798,0),HLOOKUP(P$2+$A2798,Sheet2!CB:NO,$B2798,0)&lt;&gt;""),HLOOKUP(P$2+$A2798,Sheet2!CB:NO,$B2798,0),"")</f>
        <v/>
      </c>
      <c r="Q2798" t="str">
        <f>IF(OR(HLOOKUP(Q$2+$A2798,Sheet2!CC:NO,$B2798,0),HLOOKUP(Q$2+$A2798,Sheet2!CC:NO,$B2798,0)&lt;&gt;""),HLOOKUP(Q$2+$A2798,Sheet2!CC:NO,$B2798,0),"")</f>
        <v/>
      </c>
    </row>
    <row r="2799" spans="1:17" x14ac:dyDescent="0.25">
      <c r="A2799" s="64">
        <f t="shared" si="347"/>
        <v>30</v>
      </c>
      <c r="B2799" s="64">
        <f t="shared" si="348"/>
        <v>284</v>
      </c>
      <c r="C2799" s="64">
        <f t="shared" si="349"/>
        <v>6</v>
      </c>
      <c r="D2799" s="64">
        <f t="shared" si="350"/>
        <v>280</v>
      </c>
      <c r="E2799" s="64">
        <f t="shared" si="351"/>
        <v>1396</v>
      </c>
      <c r="F2799" s="64" t="str">
        <f t="shared" si="344"/>
        <v/>
      </c>
      <c r="G2799" s="64" t="str">
        <f t="shared" si="345"/>
        <v/>
      </c>
      <c r="H2799" s="64" t="str">
        <f t="shared" si="346"/>
        <v/>
      </c>
      <c r="I2799" s="80" t="str">
        <f>IFERROR(VLOOKUP(D2799,Sheet2!A:B,2,0),"")</f>
        <v/>
      </c>
      <c r="J2799" s="64" t="str">
        <f>IFERROR(IF(I2799&lt;&gt;"",VLOOKUP(I2799,Sheet2!B:C,2,0),""),"")</f>
        <v/>
      </c>
      <c r="K2799" s="64" t="str">
        <f>IFERROR( IF(I2799&lt;&gt;"", HLOOKUP(L$2+$A2799,Sheet2!BX:NK,2,0),""),"")</f>
        <v/>
      </c>
      <c r="L2799" t="str">
        <f>IF(OR(HLOOKUP(L$2+$A2799,Sheet2!BX:NK,$B2799,0),HLOOKUP(L$2+$A2799,Sheet2!BX:NK,$B2799,0)&lt;&gt;""),HLOOKUP(L$2+$A2799,Sheet2!BX:NK,$B2799,0),"")</f>
        <v/>
      </c>
      <c r="M2799" t="str">
        <f>IF(OR(HLOOKUP(M$2+$A2799,Sheet2!BY:NL,$B2799,0),HLOOKUP(M$2+$A2799,Sheet2!BY:NL,$B2799,0)&lt;&gt;""),HLOOKUP(M$2+$A2799,Sheet2!BY:NL,$B2799,0),"")</f>
        <v/>
      </c>
      <c r="N2799" t="str">
        <f>IF(OR(HLOOKUP(N$2+$A2799,Sheet2!BZ:NM,$B2799,0),HLOOKUP(N$2+$A2799,Sheet2!BZ:NM,$B2799,0)&lt;&gt;""),HLOOKUP(N$2+$A2799,Sheet2!BZ:NM,$B2799,0),"")</f>
        <v/>
      </c>
      <c r="O2799" t="str">
        <f>IF(OR(HLOOKUP(O$2+$A2799,Sheet2!CA:NN,$B2799,0),HLOOKUP(O$2+$A2799,Sheet2!CA:NN,$B2799,0)&lt;&gt;""),HLOOKUP(O$2+$A2799,Sheet2!CA:NN,$B2799,0),"")</f>
        <v/>
      </c>
      <c r="P2799" t="str">
        <f>IF(OR(HLOOKUP(P$2+$A2799,Sheet2!CB:NO,$B2799,0),HLOOKUP(P$2+$A2799,Sheet2!CB:NO,$B2799,0)&lt;&gt;""),HLOOKUP(P$2+$A2799,Sheet2!CB:NO,$B2799,0),"")</f>
        <v/>
      </c>
      <c r="Q2799" t="str">
        <f>IF(OR(HLOOKUP(Q$2+$A2799,Sheet2!CC:NO,$B2799,0),HLOOKUP(Q$2+$A2799,Sheet2!CC:NO,$B2799,0)&lt;&gt;""),HLOOKUP(Q$2+$A2799,Sheet2!CC:NO,$B2799,0),"")</f>
        <v/>
      </c>
    </row>
    <row r="2800" spans="1:17" x14ac:dyDescent="0.25">
      <c r="A2800" s="64">
        <f t="shared" si="347"/>
        <v>36</v>
      </c>
      <c r="B2800" s="64">
        <f t="shared" si="348"/>
        <v>284</v>
      </c>
      <c r="C2800" s="64">
        <f t="shared" si="349"/>
        <v>7</v>
      </c>
      <c r="D2800" s="64">
        <f t="shared" si="350"/>
        <v>280</v>
      </c>
      <c r="E2800" s="64">
        <f t="shared" si="351"/>
        <v>1396</v>
      </c>
      <c r="F2800" s="64" t="str">
        <f t="shared" si="344"/>
        <v/>
      </c>
      <c r="G2800" s="64" t="str">
        <f t="shared" si="345"/>
        <v/>
      </c>
      <c r="H2800" s="64" t="str">
        <f t="shared" si="346"/>
        <v/>
      </c>
      <c r="I2800" s="80" t="str">
        <f>IFERROR(VLOOKUP(D2800,Sheet2!A:B,2,0),"")</f>
        <v/>
      </c>
      <c r="J2800" s="64" t="str">
        <f>IFERROR(IF(I2800&lt;&gt;"",VLOOKUP(I2800,Sheet2!B:C,2,0),""),"")</f>
        <v/>
      </c>
      <c r="K2800" s="64" t="str">
        <f>IFERROR( IF(I2800&lt;&gt;"", HLOOKUP(L$2+$A2800,Sheet2!BX:NK,2,0),""),"")</f>
        <v/>
      </c>
      <c r="L2800" t="str">
        <f>IF(OR(HLOOKUP(L$2+$A2800,Sheet2!BX:NK,$B2800,0),HLOOKUP(L$2+$A2800,Sheet2!BX:NK,$B2800,0)&lt;&gt;""),HLOOKUP(L$2+$A2800,Sheet2!BX:NK,$B2800,0),"")</f>
        <v/>
      </c>
      <c r="M2800" t="str">
        <f>IF(OR(HLOOKUP(M$2+$A2800,Sheet2!BY:NL,$B2800,0),HLOOKUP(M$2+$A2800,Sheet2!BY:NL,$B2800,0)&lt;&gt;""),HLOOKUP(M$2+$A2800,Sheet2!BY:NL,$B2800,0),"")</f>
        <v/>
      </c>
      <c r="N2800" t="str">
        <f>IF(OR(HLOOKUP(N$2+$A2800,Sheet2!BZ:NM,$B2800,0),HLOOKUP(N$2+$A2800,Sheet2!BZ:NM,$B2800,0)&lt;&gt;""),HLOOKUP(N$2+$A2800,Sheet2!BZ:NM,$B2800,0),"")</f>
        <v/>
      </c>
      <c r="O2800" t="str">
        <f>IF(OR(HLOOKUP(O$2+$A2800,Sheet2!CA:NN,$B2800,0),HLOOKUP(O$2+$A2800,Sheet2!CA:NN,$B2800,0)&lt;&gt;""),HLOOKUP(O$2+$A2800,Sheet2!CA:NN,$B2800,0),"")</f>
        <v/>
      </c>
      <c r="P2800" t="str">
        <f>IF(OR(HLOOKUP(P$2+$A2800,Sheet2!CB:NO,$B2800,0),HLOOKUP(P$2+$A2800,Sheet2!CB:NO,$B2800,0)&lt;&gt;""),HLOOKUP(P$2+$A2800,Sheet2!CB:NO,$B2800,0),"")</f>
        <v/>
      </c>
      <c r="Q2800" t="str">
        <f>IF(OR(HLOOKUP(Q$2+$A2800,Sheet2!CC:NO,$B2800,0),HLOOKUP(Q$2+$A2800,Sheet2!CC:NO,$B2800,0)&lt;&gt;""),HLOOKUP(Q$2+$A2800,Sheet2!CC:NO,$B2800,0),"")</f>
        <v/>
      </c>
    </row>
    <row r="2801" spans="1:17" x14ac:dyDescent="0.25">
      <c r="A2801" s="64">
        <f t="shared" si="347"/>
        <v>42</v>
      </c>
      <c r="B2801" s="64">
        <f t="shared" si="348"/>
        <v>284</v>
      </c>
      <c r="C2801" s="64">
        <f t="shared" si="349"/>
        <v>8</v>
      </c>
      <c r="D2801" s="64">
        <f t="shared" si="350"/>
        <v>280</v>
      </c>
      <c r="E2801" s="64">
        <f t="shared" si="351"/>
        <v>1396</v>
      </c>
      <c r="F2801" s="64" t="str">
        <f t="shared" si="344"/>
        <v/>
      </c>
      <c r="G2801" s="64" t="str">
        <f t="shared" si="345"/>
        <v/>
      </c>
      <c r="H2801" s="64" t="str">
        <f t="shared" si="346"/>
        <v/>
      </c>
      <c r="I2801" s="80" t="str">
        <f>IFERROR(VLOOKUP(D2801,Sheet2!A:B,2,0),"")</f>
        <v/>
      </c>
      <c r="J2801" s="64" t="str">
        <f>IFERROR(IF(I2801&lt;&gt;"",VLOOKUP(I2801,Sheet2!B:C,2,0),""),"")</f>
        <v/>
      </c>
      <c r="K2801" s="64" t="str">
        <f>IFERROR( IF(I2801&lt;&gt;"", HLOOKUP(L$2+$A2801,Sheet2!BX:NK,2,0),""),"")</f>
        <v/>
      </c>
      <c r="L2801" t="str">
        <f>IF(OR(HLOOKUP(L$2+$A2801,Sheet2!BX:NK,$B2801,0),HLOOKUP(L$2+$A2801,Sheet2!BX:NK,$B2801,0)&lt;&gt;""),HLOOKUP(L$2+$A2801,Sheet2!BX:NK,$B2801,0),"")</f>
        <v/>
      </c>
      <c r="M2801" t="str">
        <f>IF(OR(HLOOKUP(M$2+$A2801,Sheet2!BY:NL,$B2801,0),HLOOKUP(M$2+$A2801,Sheet2!BY:NL,$B2801,0)&lt;&gt;""),HLOOKUP(M$2+$A2801,Sheet2!BY:NL,$B2801,0),"")</f>
        <v/>
      </c>
      <c r="N2801" t="str">
        <f>IF(OR(HLOOKUP(N$2+$A2801,Sheet2!BZ:NM,$B2801,0),HLOOKUP(N$2+$A2801,Sheet2!BZ:NM,$B2801,0)&lt;&gt;""),HLOOKUP(N$2+$A2801,Sheet2!BZ:NM,$B2801,0),"")</f>
        <v/>
      </c>
      <c r="O2801" t="str">
        <f>IF(OR(HLOOKUP(O$2+$A2801,Sheet2!CA:NN,$B2801,0),HLOOKUP(O$2+$A2801,Sheet2!CA:NN,$B2801,0)&lt;&gt;""),HLOOKUP(O$2+$A2801,Sheet2!CA:NN,$B2801,0),"")</f>
        <v/>
      </c>
      <c r="P2801" t="str">
        <f>IF(OR(HLOOKUP(P$2+$A2801,Sheet2!CB:NO,$B2801,0),HLOOKUP(P$2+$A2801,Sheet2!CB:NO,$B2801,0)&lt;&gt;""),HLOOKUP(P$2+$A2801,Sheet2!CB:NO,$B2801,0),"")</f>
        <v/>
      </c>
      <c r="Q2801" t="str">
        <f>IF(OR(HLOOKUP(Q$2+$A2801,Sheet2!CC:NO,$B2801,0),HLOOKUP(Q$2+$A2801,Sheet2!CC:NO,$B2801,0)&lt;&gt;""),HLOOKUP(Q$2+$A2801,Sheet2!CC:NO,$B2801,0),"")</f>
        <v/>
      </c>
    </row>
    <row r="2802" spans="1:17" x14ac:dyDescent="0.25">
      <c r="A2802" s="64">
        <f t="shared" si="347"/>
        <v>48</v>
      </c>
      <c r="B2802" s="64">
        <f t="shared" si="348"/>
        <v>284</v>
      </c>
      <c r="C2802" s="64">
        <f t="shared" si="349"/>
        <v>9</v>
      </c>
      <c r="D2802" s="64">
        <f t="shared" si="350"/>
        <v>280</v>
      </c>
      <c r="E2802" s="64">
        <f t="shared" si="351"/>
        <v>1396</v>
      </c>
      <c r="F2802" s="64" t="str">
        <f t="shared" si="344"/>
        <v/>
      </c>
      <c r="G2802" s="64" t="str">
        <f t="shared" si="345"/>
        <v/>
      </c>
      <c r="H2802" s="64" t="str">
        <f t="shared" si="346"/>
        <v/>
      </c>
      <c r="I2802" s="80" t="str">
        <f>IFERROR(VLOOKUP(D2802,Sheet2!A:B,2,0),"")</f>
        <v/>
      </c>
      <c r="J2802" s="64" t="str">
        <f>IFERROR(IF(I2802&lt;&gt;"",VLOOKUP(I2802,Sheet2!B:C,2,0),""),"")</f>
        <v/>
      </c>
      <c r="K2802" s="64" t="str">
        <f>IFERROR( IF(I2802&lt;&gt;"", HLOOKUP(L$2+$A2802,Sheet2!BX:NK,2,0),""),"")</f>
        <v/>
      </c>
      <c r="L2802" t="str">
        <f>IF(OR(HLOOKUP(L$2+$A2802,Sheet2!BX:NK,$B2802,0),HLOOKUP(L$2+$A2802,Sheet2!BX:NK,$B2802,0)&lt;&gt;""),HLOOKUP(L$2+$A2802,Sheet2!BX:NK,$B2802,0),"")</f>
        <v/>
      </c>
      <c r="M2802" t="str">
        <f>IF(OR(HLOOKUP(M$2+$A2802,Sheet2!BY:NL,$B2802,0),HLOOKUP(M$2+$A2802,Sheet2!BY:NL,$B2802,0)&lt;&gt;""),HLOOKUP(M$2+$A2802,Sheet2!BY:NL,$B2802,0),"")</f>
        <v/>
      </c>
      <c r="N2802" t="str">
        <f>IF(OR(HLOOKUP(N$2+$A2802,Sheet2!BZ:NM,$B2802,0),HLOOKUP(N$2+$A2802,Sheet2!BZ:NM,$B2802,0)&lt;&gt;""),HLOOKUP(N$2+$A2802,Sheet2!BZ:NM,$B2802,0),"")</f>
        <v/>
      </c>
      <c r="O2802" t="str">
        <f>IF(OR(HLOOKUP(O$2+$A2802,Sheet2!CA:NN,$B2802,0),HLOOKUP(O$2+$A2802,Sheet2!CA:NN,$B2802,0)&lt;&gt;""),HLOOKUP(O$2+$A2802,Sheet2!CA:NN,$B2802,0),"")</f>
        <v/>
      </c>
      <c r="P2802" t="str">
        <f>IF(OR(HLOOKUP(P$2+$A2802,Sheet2!CB:NO,$B2802,0),HLOOKUP(P$2+$A2802,Sheet2!CB:NO,$B2802,0)&lt;&gt;""),HLOOKUP(P$2+$A2802,Sheet2!CB:NO,$B2802,0),"")</f>
        <v/>
      </c>
      <c r="Q2802" t="str">
        <f>IF(OR(HLOOKUP(Q$2+$A2802,Sheet2!CC:NO,$B2802,0),HLOOKUP(Q$2+$A2802,Sheet2!CC:NO,$B2802,0)&lt;&gt;""),HLOOKUP(Q$2+$A2802,Sheet2!CC:NO,$B2802,0),"")</f>
        <v/>
      </c>
    </row>
    <row r="2803" spans="1:17" x14ac:dyDescent="0.25">
      <c r="A2803" s="64">
        <f t="shared" si="347"/>
        <v>54</v>
      </c>
      <c r="B2803" s="64">
        <f t="shared" si="348"/>
        <v>284</v>
      </c>
      <c r="C2803" s="64">
        <f t="shared" si="349"/>
        <v>10</v>
      </c>
      <c r="D2803" s="64">
        <f t="shared" si="350"/>
        <v>280</v>
      </c>
      <c r="E2803" s="64">
        <f t="shared" si="351"/>
        <v>1396</v>
      </c>
      <c r="F2803" s="64" t="str">
        <f t="shared" si="344"/>
        <v/>
      </c>
      <c r="G2803" s="64" t="str">
        <f t="shared" si="345"/>
        <v/>
      </c>
      <c r="H2803" s="64" t="str">
        <f t="shared" si="346"/>
        <v/>
      </c>
      <c r="I2803" s="80" t="str">
        <f>IFERROR(VLOOKUP(D2803,Sheet2!A:B,2,0),"")</f>
        <v/>
      </c>
      <c r="J2803" s="64" t="str">
        <f>IFERROR(IF(I2803&lt;&gt;"",VLOOKUP(I2803,Sheet2!B:C,2,0),""),"")</f>
        <v/>
      </c>
      <c r="K2803" s="64" t="str">
        <f>IFERROR( IF(I2803&lt;&gt;"", HLOOKUP(L$2+$A2803,Sheet2!BX:NK,2,0),""),"")</f>
        <v/>
      </c>
      <c r="L2803" t="str">
        <f>IF(OR(HLOOKUP(L$2+$A2803,Sheet2!BX:NK,$B2803,0),HLOOKUP(L$2+$A2803,Sheet2!BX:NK,$B2803,0)&lt;&gt;""),HLOOKUP(L$2+$A2803,Sheet2!BX:NK,$B2803,0),"")</f>
        <v/>
      </c>
      <c r="M2803" t="str">
        <f>IF(OR(HLOOKUP(M$2+$A2803,Sheet2!BY:NL,$B2803,0),HLOOKUP(M$2+$A2803,Sheet2!BY:NL,$B2803,0)&lt;&gt;""),HLOOKUP(M$2+$A2803,Sheet2!BY:NL,$B2803,0),"")</f>
        <v/>
      </c>
      <c r="N2803" t="str">
        <f>IF(OR(HLOOKUP(N$2+$A2803,Sheet2!BZ:NM,$B2803,0),HLOOKUP(N$2+$A2803,Sheet2!BZ:NM,$B2803,0)&lt;&gt;""),HLOOKUP(N$2+$A2803,Sheet2!BZ:NM,$B2803,0),"")</f>
        <v/>
      </c>
      <c r="O2803" t="str">
        <f>IF(OR(HLOOKUP(O$2+$A2803,Sheet2!CA:NN,$B2803,0),HLOOKUP(O$2+$A2803,Sheet2!CA:NN,$B2803,0)&lt;&gt;""),HLOOKUP(O$2+$A2803,Sheet2!CA:NN,$B2803,0),"")</f>
        <v/>
      </c>
      <c r="P2803" t="str">
        <f>IF(OR(HLOOKUP(P$2+$A2803,Sheet2!CB:NO,$B2803,0),HLOOKUP(P$2+$A2803,Sheet2!CB:NO,$B2803,0)&lt;&gt;""),HLOOKUP(P$2+$A2803,Sheet2!CB:NO,$B2803,0),"")</f>
        <v/>
      </c>
      <c r="Q2803" t="str">
        <f>IF(OR(HLOOKUP(Q$2+$A2803,Sheet2!CC:NO,$B2803,0),HLOOKUP(Q$2+$A2803,Sheet2!CC:NO,$B2803,0)&lt;&gt;""),HLOOKUP(Q$2+$A2803,Sheet2!CC:NO,$B2803,0),"")</f>
        <v/>
      </c>
    </row>
    <row r="2804" spans="1:17" x14ac:dyDescent="0.25">
      <c r="A2804" s="64">
        <f t="shared" si="347"/>
        <v>0</v>
      </c>
      <c r="B2804" s="64">
        <f t="shared" si="348"/>
        <v>285</v>
      </c>
      <c r="C2804" s="64">
        <f t="shared" si="349"/>
        <v>1</v>
      </c>
      <c r="D2804" s="64">
        <f t="shared" si="350"/>
        <v>281</v>
      </c>
      <c r="E2804" s="64">
        <f t="shared" si="351"/>
        <v>1401</v>
      </c>
      <c r="F2804" s="64" t="str">
        <f t="shared" si="344"/>
        <v/>
      </c>
      <c r="G2804" s="64" t="str">
        <f t="shared" si="345"/>
        <v/>
      </c>
      <c r="H2804" s="64" t="str">
        <f t="shared" si="346"/>
        <v/>
      </c>
      <c r="I2804" s="80" t="str">
        <f>IFERROR(VLOOKUP(D2804,Sheet2!A:B,2,0),"")</f>
        <v/>
      </c>
      <c r="J2804" s="64" t="str">
        <f>IFERROR(IF(I2804&lt;&gt;"",VLOOKUP(I2804,Sheet2!B:C,2,0),""),"")</f>
        <v/>
      </c>
      <c r="K2804" s="64" t="str">
        <f>IFERROR( IF(I2804&lt;&gt;"", HLOOKUP(L$2+$A2804,Sheet2!BX:NK,2,0),""),"")</f>
        <v/>
      </c>
      <c r="L2804" t="str">
        <f>IF(OR(HLOOKUP(L$2+$A2804,Sheet2!BX:NK,$B2804,0),HLOOKUP(L$2+$A2804,Sheet2!BX:NK,$B2804,0)&lt;&gt;""),HLOOKUP(L$2+$A2804,Sheet2!BX:NK,$B2804,0),"")</f>
        <v/>
      </c>
      <c r="M2804" t="str">
        <f>IF(OR(HLOOKUP(M$2+$A2804,Sheet2!BY:NL,$B2804,0),HLOOKUP(M$2+$A2804,Sheet2!BY:NL,$B2804,0)&lt;&gt;""),HLOOKUP(M$2+$A2804,Sheet2!BY:NL,$B2804,0),"")</f>
        <v/>
      </c>
      <c r="N2804" t="str">
        <f>IF(OR(HLOOKUP(N$2+$A2804,Sheet2!BZ:NM,$B2804,0),HLOOKUP(N$2+$A2804,Sheet2!BZ:NM,$B2804,0)&lt;&gt;""),HLOOKUP(N$2+$A2804,Sheet2!BZ:NM,$B2804,0),"")</f>
        <v/>
      </c>
      <c r="O2804" t="str">
        <f>IF(OR(HLOOKUP(O$2+$A2804,Sheet2!CA:NN,$B2804,0),HLOOKUP(O$2+$A2804,Sheet2!CA:NN,$B2804,0)&lt;&gt;""),HLOOKUP(O$2+$A2804,Sheet2!CA:NN,$B2804,0),"")</f>
        <v/>
      </c>
      <c r="P2804" t="str">
        <f>IF(OR(HLOOKUP(P$2+$A2804,Sheet2!CB:NO,$B2804,0),HLOOKUP(P$2+$A2804,Sheet2!CB:NO,$B2804,0)&lt;&gt;""),HLOOKUP(P$2+$A2804,Sheet2!CB:NO,$B2804,0),"")</f>
        <v/>
      </c>
      <c r="Q2804" t="str">
        <f>IF(OR(HLOOKUP(Q$2+$A2804,Sheet2!CC:NO,$B2804,0),HLOOKUP(Q$2+$A2804,Sheet2!CC:NO,$B2804,0)&lt;&gt;""),HLOOKUP(Q$2+$A2804,Sheet2!CC:NO,$B2804,0),"")</f>
        <v/>
      </c>
    </row>
    <row r="2805" spans="1:17" x14ac:dyDescent="0.25">
      <c r="A2805" s="64">
        <f t="shared" si="347"/>
        <v>6</v>
      </c>
      <c r="B2805" s="64">
        <f t="shared" si="348"/>
        <v>285</v>
      </c>
      <c r="C2805" s="64">
        <f t="shared" si="349"/>
        <v>2</v>
      </c>
      <c r="D2805" s="64">
        <f t="shared" si="350"/>
        <v>281</v>
      </c>
      <c r="E2805" s="64">
        <f t="shared" si="351"/>
        <v>1401</v>
      </c>
      <c r="F2805" s="64" t="str">
        <f t="shared" si="344"/>
        <v/>
      </c>
      <c r="G2805" s="64" t="str">
        <f t="shared" si="345"/>
        <v/>
      </c>
      <c r="H2805" s="64" t="str">
        <f t="shared" si="346"/>
        <v/>
      </c>
      <c r="I2805" s="80" t="str">
        <f>IFERROR(VLOOKUP(D2805,Sheet2!A:B,2,0),"")</f>
        <v/>
      </c>
      <c r="J2805" s="64" t="str">
        <f>IFERROR(IF(I2805&lt;&gt;"",VLOOKUP(I2805,Sheet2!B:C,2,0),""),"")</f>
        <v/>
      </c>
      <c r="K2805" s="64" t="str">
        <f>IFERROR( IF(I2805&lt;&gt;"", HLOOKUP(L$2+$A2805,Sheet2!BX:NK,2,0),""),"")</f>
        <v/>
      </c>
      <c r="L2805" t="str">
        <f>IF(OR(HLOOKUP(L$2+$A2805,Sheet2!BX:NK,$B2805,0),HLOOKUP(L$2+$A2805,Sheet2!BX:NK,$B2805,0)&lt;&gt;""),HLOOKUP(L$2+$A2805,Sheet2!BX:NK,$B2805,0),"")</f>
        <v/>
      </c>
      <c r="M2805" t="str">
        <f>IF(OR(HLOOKUP(M$2+$A2805,Sheet2!BY:NL,$B2805,0),HLOOKUP(M$2+$A2805,Sheet2!BY:NL,$B2805,0)&lt;&gt;""),HLOOKUP(M$2+$A2805,Sheet2!BY:NL,$B2805,0),"")</f>
        <v/>
      </c>
      <c r="N2805" t="str">
        <f>IF(OR(HLOOKUP(N$2+$A2805,Sheet2!BZ:NM,$B2805,0),HLOOKUP(N$2+$A2805,Sheet2!BZ:NM,$B2805,0)&lt;&gt;""),HLOOKUP(N$2+$A2805,Sheet2!BZ:NM,$B2805,0),"")</f>
        <v/>
      </c>
      <c r="O2805" t="str">
        <f>IF(OR(HLOOKUP(O$2+$A2805,Sheet2!CA:NN,$B2805,0),HLOOKUP(O$2+$A2805,Sheet2!CA:NN,$B2805,0)&lt;&gt;""),HLOOKUP(O$2+$A2805,Sheet2!CA:NN,$B2805,0),"")</f>
        <v/>
      </c>
      <c r="P2805" t="str">
        <f>IF(OR(HLOOKUP(P$2+$A2805,Sheet2!CB:NO,$B2805,0),HLOOKUP(P$2+$A2805,Sheet2!CB:NO,$B2805,0)&lt;&gt;""),HLOOKUP(P$2+$A2805,Sheet2!CB:NO,$B2805,0),"")</f>
        <v/>
      </c>
      <c r="Q2805" t="str">
        <f>IF(OR(HLOOKUP(Q$2+$A2805,Sheet2!CC:NO,$B2805,0),HLOOKUP(Q$2+$A2805,Sheet2!CC:NO,$B2805,0)&lt;&gt;""),HLOOKUP(Q$2+$A2805,Sheet2!CC:NO,$B2805,0),"")</f>
        <v/>
      </c>
    </row>
    <row r="2806" spans="1:17" x14ac:dyDescent="0.25">
      <c r="A2806" s="64">
        <f t="shared" si="347"/>
        <v>12</v>
      </c>
      <c r="B2806" s="64">
        <f t="shared" si="348"/>
        <v>285</v>
      </c>
      <c r="C2806" s="64">
        <f t="shared" si="349"/>
        <v>3</v>
      </c>
      <c r="D2806" s="64">
        <f t="shared" si="350"/>
        <v>281</v>
      </c>
      <c r="E2806" s="64">
        <f t="shared" si="351"/>
        <v>1401</v>
      </c>
      <c r="F2806" s="64" t="str">
        <f t="shared" si="344"/>
        <v/>
      </c>
      <c r="G2806" s="64" t="str">
        <f t="shared" si="345"/>
        <v/>
      </c>
      <c r="H2806" s="64" t="str">
        <f t="shared" si="346"/>
        <v/>
      </c>
      <c r="I2806" s="80" t="str">
        <f>IFERROR(VLOOKUP(D2806,Sheet2!A:B,2,0),"")</f>
        <v/>
      </c>
      <c r="J2806" s="64" t="str">
        <f>IFERROR(IF(I2806&lt;&gt;"",VLOOKUP(I2806,Sheet2!B:C,2,0),""),"")</f>
        <v/>
      </c>
      <c r="K2806" s="64" t="str">
        <f>IFERROR( IF(I2806&lt;&gt;"", HLOOKUP(L$2+$A2806,Sheet2!BX:NK,2,0),""),"")</f>
        <v/>
      </c>
      <c r="L2806" t="str">
        <f>IF(OR(HLOOKUP(L$2+$A2806,Sheet2!BX:NK,$B2806,0),HLOOKUP(L$2+$A2806,Sheet2!BX:NK,$B2806,0)&lt;&gt;""),HLOOKUP(L$2+$A2806,Sheet2!BX:NK,$B2806,0),"")</f>
        <v/>
      </c>
      <c r="M2806" t="str">
        <f>IF(OR(HLOOKUP(M$2+$A2806,Sheet2!BY:NL,$B2806,0),HLOOKUP(M$2+$A2806,Sheet2!BY:NL,$B2806,0)&lt;&gt;""),HLOOKUP(M$2+$A2806,Sheet2!BY:NL,$B2806,0),"")</f>
        <v/>
      </c>
      <c r="N2806" t="str">
        <f>IF(OR(HLOOKUP(N$2+$A2806,Sheet2!BZ:NM,$B2806,0),HLOOKUP(N$2+$A2806,Sheet2!BZ:NM,$B2806,0)&lt;&gt;""),HLOOKUP(N$2+$A2806,Sheet2!BZ:NM,$B2806,0),"")</f>
        <v/>
      </c>
      <c r="O2806" t="str">
        <f>IF(OR(HLOOKUP(O$2+$A2806,Sheet2!CA:NN,$B2806,0),HLOOKUP(O$2+$A2806,Sheet2!CA:NN,$B2806,0)&lt;&gt;""),HLOOKUP(O$2+$A2806,Sheet2!CA:NN,$B2806,0),"")</f>
        <v/>
      </c>
      <c r="P2806" t="str">
        <f>IF(OR(HLOOKUP(P$2+$A2806,Sheet2!CB:NO,$B2806,0),HLOOKUP(P$2+$A2806,Sheet2!CB:NO,$B2806,0)&lt;&gt;""),HLOOKUP(P$2+$A2806,Sheet2!CB:NO,$B2806,0),"")</f>
        <v/>
      </c>
      <c r="Q2806" t="str">
        <f>IF(OR(HLOOKUP(Q$2+$A2806,Sheet2!CC:NO,$B2806,0),HLOOKUP(Q$2+$A2806,Sheet2!CC:NO,$B2806,0)&lt;&gt;""),HLOOKUP(Q$2+$A2806,Sheet2!CC:NO,$B2806,0),"")</f>
        <v/>
      </c>
    </row>
    <row r="2807" spans="1:17" x14ac:dyDescent="0.25">
      <c r="A2807" s="64">
        <f t="shared" si="347"/>
        <v>18</v>
      </c>
      <c r="B2807" s="64">
        <f t="shared" si="348"/>
        <v>285</v>
      </c>
      <c r="C2807" s="64">
        <f t="shared" si="349"/>
        <v>4</v>
      </c>
      <c r="D2807" s="64">
        <f t="shared" si="350"/>
        <v>281</v>
      </c>
      <c r="E2807" s="64">
        <f t="shared" si="351"/>
        <v>1401</v>
      </c>
      <c r="F2807" s="64" t="str">
        <f t="shared" si="344"/>
        <v/>
      </c>
      <c r="G2807" s="64" t="str">
        <f t="shared" si="345"/>
        <v/>
      </c>
      <c r="H2807" s="64" t="str">
        <f t="shared" si="346"/>
        <v/>
      </c>
      <c r="I2807" s="80" t="str">
        <f>IFERROR(VLOOKUP(D2807,Sheet2!A:B,2,0),"")</f>
        <v/>
      </c>
      <c r="J2807" s="64" t="str">
        <f>IFERROR(IF(I2807&lt;&gt;"",VLOOKUP(I2807,Sheet2!B:C,2,0),""),"")</f>
        <v/>
      </c>
      <c r="K2807" s="64" t="str">
        <f>IFERROR( IF(I2807&lt;&gt;"", HLOOKUP(L$2+$A2807,Sheet2!BX:NK,2,0),""),"")</f>
        <v/>
      </c>
      <c r="L2807" t="str">
        <f>IF(OR(HLOOKUP(L$2+$A2807,Sheet2!BX:NK,$B2807,0),HLOOKUP(L$2+$A2807,Sheet2!BX:NK,$B2807,0)&lt;&gt;""),HLOOKUP(L$2+$A2807,Sheet2!BX:NK,$B2807,0),"")</f>
        <v/>
      </c>
      <c r="M2807" t="str">
        <f>IF(OR(HLOOKUP(M$2+$A2807,Sheet2!BY:NL,$B2807,0),HLOOKUP(M$2+$A2807,Sheet2!BY:NL,$B2807,0)&lt;&gt;""),HLOOKUP(M$2+$A2807,Sheet2!BY:NL,$B2807,0),"")</f>
        <v/>
      </c>
      <c r="N2807" t="str">
        <f>IF(OR(HLOOKUP(N$2+$A2807,Sheet2!BZ:NM,$B2807,0),HLOOKUP(N$2+$A2807,Sheet2!BZ:NM,$B2807,0)&lt;&gt;""),HLOOKUP(N$2+$A2807,Sheet2!BZ:NM,$B2807,0),"")</f>
        <v/>
      </c>
      <c r="O2807" t="str">
        <f>IF(OR(HLOOKUP(O$2+$A2807,Sheet2!CA:NN,$B2807,0),HLOOKUP(O$2+$A2807,Sheet2!CA:NN,$B2807,0)&lt;&gt;""),HLOOKUP(O$2+$A2807,Sheet2!CA:NN,$B2807,0),"")</f>
        <v/>
      </c>
      <c r="P2807" t="str">
        <f>IF(OR(HLOOKUP(P$2+$A2807,Sheet2!CB:NO,$B2807,0),HLOOKUP(P$2+$A2807,Sheet2!CB:NO,$B2807,0)&lt;&gt;""),HLOOKUP(P$2+$A2807,Sheet2!CB:NO,$B2807,0),"")</f>
        <v/>
      </c>
      <c r="Q2807" t="str">
        <f>IF(OR(HLOOKUP(Q$2+$A2807,Sheet2!CC:NO,$B2807,0),HLOOKUP(Q$2+$A2807,Sheet2!CC:NO,$B2807,0)&lt;&gt;""),HLOOKUP(Q$2+$A2807,Sheet2!CC:NO,$B2807,0),"")</f>
        <v/>
      </c>
    </row>
    <row r="2808" spans="1:17" x14ac:dyDescent="0.25">
      <c r="A2808" s="64">
        <f t="shared" si="347"/>
        <v>24</v>
      </c>
      <c r="B2808" s="64">
        <f t="shared" si="348"/>
        <v>285</v>
      </c>
      <c r="C2808" s="64">
        <f t="shared" si="349"/>
        <v>5</v>
      </c>
      <c r="D2808" s="64">
        <f t="shared" si="350"/>
        <v>281</v>
      </c>
      <c r="E2808" s="64">
        <f t="shared" si="351"/>
        <v>1401</v>
      </c>
      <c r="F2808" s="64" t="str">
        <f t="shared" si="344"/>
        <v/>
      </c>
      <c r="G2808" s="64" t="str">
        <f t="shared" si="345"/>
        <v/>
      </c>
      <c r="H2808" s="64" t="str">
        <f t="shared" si="346"/>
        <v/>
      </c>
      <c r="I2808" s="80" t="str">
        <f>IFERROR(VLOOKUP(D2808,Sheet2!A:B,2,0),"")</f>
        <v/>
      </c>
      <c r="J2808" s="64" t="str">
        <f>IFERROR(IF(I2808&lt;&gt;"",VLOOKUP(I2808,Sheet2!B:C,2,0),""),"")</f>
        <v/>
      </c>
      <c r="K2808" s="64" t="str">
        <f>IFERROR( IF(I2808&lt;&gt;"", HLOOKUP(L$2+$A2808,Sheet2!BX:NK,2,0),""),"")</f>
        <v/>
      </c>
      <c r="L2808" t="str">
        <f>IF(OR(HLOOKUP(L$2+$A2808,Sheet2!BX:NK,$B2808,0),HLOOKUP(L$2+$A2808,Sheet2!BX:NK,$B2808,0)&lt;&gt;""),HLOOKUP(L$2+$A2808,Sheet2!BX:NK,$B2808,0),"")</f>
        <v/>
      </c>
      <c r="M2808" t="str">
        <f>IF(OR(HLOOKUP(M$2+$A2808,Sheet2!BY:NL,$B2808,0),HLOOKUP(M$2+$A2808,Sheet2!BY:NL,$B2808,0)&lt;&gt;""),HLOOKUP(M$2+$A2808,Sheet2!BY:NL,$B2808,0),"")</f>
        <v/>
      </c>
      <c r="N2808" t="str">
        <f>IF(OR(HLOOKUP(N$2+$A2808,Sheet2!BZ:NM,$B2808,0),HLOOKUP(N$2+$A2808,Sheet2!BZ:NM,$B2808,0)&lt;&gt;""),HLOOKUP(N$2+$A2808,Sheet2!BZ:NM,$B2808,0),"")</f>
        <v/>
      </c>
      <c r="O2808" t="str">
        <f>IF(OR(HLOOKUP(O$2+$A2808,Sheet2!CA:NN,$B2808,0),HLOOKUP(O$2+$A2808,Sheet2!CA:NN,$B2808,0)&lt;&gt;""),HLOOKUP(O$2+$A2808,Sheet2!CA:NN,$B2808,0),"")</f>
        <v/>
      </c>
      <c r="P2808" t="str">
        <f>IF(OR(HLOOKUP(P$2+$A2808,Sheet2!CB:NO,$B2808,0),HLOOKUP(P$2+$A2808,Sheet2!CB:NO,$B2808,0)&lt;&gt;""),HLOOKUP(P$2+$A2808,Sheet2!CB:NO,$B2808,0),"")</f>
        <v/>
      </c>
      <c r="Q2808" t="str">
        <f>IF(OR(HLOOKUP(Q$2+$A2808,Sheet2!CC:NO,$B2808,0),HLOOKUP(Q$2+$A2808,Sheet2!CC:NO,$B2808,0)&lt;&gt;""),HLOOKUP(Q$2+$A2808,Sheet2!CC:NO,$B2808,0),"")</f>
        <v/>
      </c>
    </row>
    <row r="2809" spans="1:17" x14ac:dyDescent="0.25">
      <c r="A2809" s="64">
        <f t="shared" si="347"/>
        <v>30</v>
      </c>
      <c r="B2809" s="64">
        <f t="shared" si="348"/>
        <v>285</v>
      </c>
      <c r="C2809" s="64">
        <f t="shared" si="349"/>
        <v>6</v>
      </c>
      <c r="D2809" s="64">
        <f t="shared" si="350"/>
        <v>281</v>
      </c>
      <c r="E2809" s="64">
        <f t="shared" si="351"/>
        <v>1401</v>
      </c>
      <c r="F2809" s="64" t="str">
        <f t="shared" si="344"/>
        <v/>
      </c>
      <c r="G2809" s="64" t="str">
        <f t="shared" si="345"/>
        <v/>
      </c>
      <c r="H2809" s="64" t="str">
        <f t="shared" si="346"/>
        <v/>
      </c>
      <c r="I2809" s="80" t="str">
        <f>IFERROR(VLOOKUP(D2809,Sheet2!A:B,2,0),"")</f>
        <v/>
      </c>
      <c r="J2809" s="64" t="str">
        <f>IFERROR(IF(I2809&lt;&gt;"",VLOOKUP(I2809,Sheet2!B:C,2,0),""),"")</f>
        <v/>
      </c>
      <c r="K2809" s="64" t="str">
        <f>IFERROR( IF(I2809&lt;&gt;"", HLOOKUP(L$2+$A2809,Sheet2!BX:NK,2,0),""),"")</f>
        <v/>
      </c>
      <c r="L2809" t="str">
        <f>IF(OR(HLOOKUP(L$2+$A2809,Sheet2!BX:NK,$B2809,0),HLOOKUP(L$2+$A2809,Sheet2!BX:NK,$B2809,0)&lt;&gt;""),HLOOKUP(L$2+$A2809,Sheet2!BX:NK,$B2809,0),"")</f>
        <v/>
      </c>
      <c r="M2809" t="str">
        <f>IF(OR(HLOOKUP(M$2+$A2809,Sheet2!BY:NL,$B2809,0),HLOOKUP(M$2+$A2809,Sheet2!BY:NL,$B2809,0)&lt;&gt;""),HLOOKUP(M$2+$A2809,Sheet2!BY:NL,$B2809,0),"")</f>
        <v/>
      </c>
      <c r="N2809" t="str">
        <f>IF(OR(HLOOKUP(N$2+$A2809,Sheet2!BZ:NM,$B2809,0),HLOOKUP(N$2+$A2809,Sheet2!BZ:NM,$B2809,0)&lt;&gt;""),HLOOKUP(N$2+$A2809,Sheet2!BZ:NM,$B2809,0),"")</f>
        <v/>
      </c>
      <c r="O2809" t="str">
        <f>IF(OR(HLOOKUP(O$2+$A2809,Sheet2!CA:NN,$B2809,0),HLOOKUP(O$2+$A2809,Sheet2!CA:NN,$B2809,0)&lt;&gt;""),HLOOKUP(O$2+$A2809,Sheet2!CA:NN,$B2809,0),"")</f>
        <v/>
      </c>
      <c r="P2809" t="str">
        <f>IF(OR(HLOOKUP(P$2+$A2809,Sheet2!CB:NO,$B2809,0),HLOOKUP(P$2+$A2809,Sheet2!CB:NO,$B2809,0)&lt;&gt;""),HLOOKUP(P$2+$A2809,Sheet2!CB:NO,$B2809,0),"")</f>
        <v/>
      </c>
      <c r="Q2809" t="str">
        <f>IF(OR(HLOOKUP(Q$2+$A2809,Sheet2!CC:NO,$B2809,0),HLOOKUP(Q$2+$A2809,Sheet2!CC:NO,$B2809,0)&lt;&gt;""),HLOOKUP(Q$2+$A2809,Sheet2!CC:NO,$B2809,0),"")</f>
        <v/>
      </c>
    </row>
    <row r="2810" spans="1:17" x14ac:dyDescent="0.25">
      <c r="A2810" s="64">
        <f t="shared" si="347"/>
        <v>36</v>
      </c>
      <c r="B2810" s="64">
        <f t="shared" si="348"/>
        <v>285</v>
      </c>
      <c r="C2810" s="64">
        <f t="shared" si="349"/>
        <v>7</v>
      </c>
      <c r="D2810" s="64">
        <f t="shared" si="350"/>
        <v>281</v>
      </c>
      <c r="E2810" s="64">
        <f t="shared" si="351"/>
        <v>1401</v>
      </c>
      <c r="F2810" s="64" t="str">
        <f t="shared" si="344"/>
        <v/>
      </c>
      <c r="G2810" s="64" t="str">
        <f t="shared" si="345"/>
        <v/>
      </c>
      <c r="H2810" s="64" t="str">
        <f t="shared" si="346"/>
        <v/>
      </c>
      <c r="I2810" s="80" t="str">
        <f>IFERROR(VLOOKUP(D2810,Sheet2!A:B,2,0),"")</f>
        <v/>
      </c>
      <c r="J2810" s="64" t="str">
        <f>IFERROR(IF(I2810&lt;&gt;"",VLOOKUP(I2810,Sheet2!B:C,2,0),""),"")</f>
        <v/>
      </c>
      <c r="K2810" s="64" t="str">
        <f>IFERROR( IF(I2810&lt;&gt;"", HLOOKUP(L$2+$A2810,Sheet2!BX:NK,2,0),""),"")</f>
        <v/>
      </c>
      <c r="L2810" t="str">
        <f>IF(OR(HLOOKUP(L$2+$A2810,Sheet2!BX:NK,$B2810,0),HLOOKUP(L$2+$A2810,Sheet2!BX:NK,$B2810,0)&lt;&gt;""),HLOOKUP(L$2+$A2810,Sheet2!BX:NK,$B2810,0),"")</f>
        <v/>
      </c>
      <c r="M2810" t="str">
        <f>IF(OR(HLOOKUP(M$2+$A2810,Sheet2!BY:NL,$B2810,0),HLOOKUP(M$2+$A2810,Sheet2!BY:NL,$B2810,0)&lt;&gt;""),HLOOKUP(M$2+$A2810,Sheet2!BY:NL,$B2810,0),"")</f>
        <v/>
      </c>
      <c r="N2810" t="str">
        <f>IF(OR(HLOOKUP(N$2+$A2810,Sheet2!BZ:NM,$B2810,0),HLOOKUP(N$2+$A2810,Sheet2!BZ:NM,$B2810,0)&lt;&gt;""),HLOOKUP(N$2+$A2810,Sheet2!BZ:NM,$B2810,0),"")</f>
        <v/>
      </c>
      <c r="O2810" t="str">
        <f>IF(OR(HLOOKUP(O$2+$A2810,Sheet2!CA:NN,$B2810,0),HLOOKUP(O$2+$A2810,Sheet2!CA:NN,$B2810,0)&lt;&gt;""),HLOOKUP(O$2+$A2810,Sheet2!CA:NN,$B2810,0),"")</f>
        <v/>
      </c>
      <c r="P2810" t="str">
        <f>IF(OR(HLOOKUP(P$2+$A2810,Sheet2!CB:NO,$B2810,0),HLOOKUP(P$2+$A2810,Sheet2!CB:NO,$B2810,0)&lt;&gt;""),HLOOKUP(P$2+$A2810,Sheet2!CB:NO,$B2810,0),"")</f>
        <v/>
      </c>
      <c r="Q2810" t="str">
        <f>IF(OR(HLOOKUP(Q$2+$A2810,Sheet2!CC:NO,$B2810,0),HLOOKUP(Q$2+$A2810,Sheet2!CC:NO,$B2810,0)&lt;&gt;""),HLOOKUP(Q$2+$A2810,Sheet2!CC:NO,$B2810,0),"")</f>
        <v/>
      </c>
    </row>
    <row r="2811" spans="1:17" x14ac:dyDescent="0.25">
      <c r="A2811" s="64">
        <f t="shared" si="347"/>
        <v>42</v>
      </c>
      <c r="B2811" s="64">
        <f t="shared" si="348"/>
        <v>285</v>
      </c>
      <c r="C2811" s="64">
        <f t="shared" si="349"/>
        <v>8</v>
      </c>
      <c r="D2811" s="64">
        <f t="shared" si="350"/>
        <v>281</v>
      </c>
      <c r="E2811" s="64">
        <f t="shared" si="351"/>
        <v>1401</v>
      </c>
      <c r="F2811" s="64" t="str">
        <f t="shared" si="344"/>
        <v/>
      </c>
      <c r="G2811" s="64" t="str">
        <f t="shared" si="345"/>
        <v/>
      </c>
      <c r="H2811" s="64" t="str">
        <f t="shared" si="346"/>
        <v/>
      </c>
      <c r="I2811" s="80" t="str">
        <f>IFERROR(VLOOKUP(D2811,Sheet2!A:B,2,0),"")</f>
        <v/>
      </c>
      <c r="J2811" s="64" t="str">
        <f>IFERROR(IF(I2811&lt;&gt;"",VLOOKUP(I2811,Sheet2!B:C,2,0),""),"")</f>
        <v/>
      </c>
      <c r="K2811" s="64" t="str">
        <f>IFERROR( IF(I2811&lt;&gt;"", HLOOKUP(L$2+$A2811,Sheet2!BX:NK,2,0),""),"")</f>
        <v/>
      </c>
      <c r="L2811" t="str">
        <f>IF(OR(HLOOKUP(L$2+$A2811,Sheet2!BX:NK,$B2811,0),HLOOKUP(L$2+$A2811,Sheet2!BX:NK,$B2811,0)&lt;&gt;""),HLOOKUP(L$2+$A2811,Sheet2!BX:NK,$B2811,0),"")</f>
        <v/>
      </c>
      <c r="M2811" t="str">
        <f>IF(OR(HLOOKUP(M$2+$A2811,Sheet2!BY:NL,$B2811,0),HLOOKUP(M$2+$A2811,Sheet2!BY:NL,$B2811,0)&lt;&gt;""),HLOOKUP(M$2+$A2811,Sheet2!BY:NL,$B2811,0),"")</f>
        <v/>
      </c>
      <c r="N2811" t="str">
        <f>IF(OR(HLOOKUP(N$2+$A2811,Sheet2!BZ:NM,$B2811,0),HLOOKUP(N$2+$A2811,Sheet2!BZ:NM,$B2811,0)&lt;&gt;""),HLOOKUP(N$2+$A2811,Sheet2!BZ:NM,$B2811,0),"")</f>
        <v/>
      </c>
      <c r="O2811" t="str">
        <f>IF(OR(HLOOKUP(O$2+$A2811,Sheet2!CA:NN,$B2811,0),HLOOKUP(O$2+$A2811,Sheet2!CA:NN,$B2811,0)&lt;&gt;""),HLOOKUP(O$2+$A2811,Sheet2!CA:NN,$B2811,0),"")</f>
        <v/>
      </c>
      <c r="P2811" t="str">
        <f>IF(OR(HLOOKUP(P$2+$A2811,Sheet2!CB:NO,$B2811,0),HLOOKUP(P$2+$A2811,Sheet2!CB:NO,$B2811,0)&lt;&gt;""),HLOOKUP(P$2+$A2811,Sheet2!CB:NO,$B2811,0),"")</f>
        <v/>
      </c>
      <c r="Q2811" t="str">
        <f>IF(OR(HLOOKUP(Q$2+$A2811,Sheet2!CC:NO,$B2811,0),HLOOKUP(Q$2+$A2811,Sheet2!CC:NO,$B2811,0)&lt;&gt;""),HLOOKUP(Q$2+$A2811,Sheet2!CC:NO,$B2811,0),"")</f>
        <v/>
      </c>
    </row>
    <row r="2812" spans="1:17" x14ac:dyDescent="0.25">
      <c r="A2812" s="64">
        <f t="shared" si="347"/>
        <v>48</v>
      </c>
      <c r="B2812" s="64">
        <f t="shared" si="348"/>
        <v>285</v>
      </c>
      <c r="C2812" s="64">
        <f t="shared" si="349"/>
        <v>9</v>
      </c>
      <c r="D2812" s="64">
        <f t="shared" si="350"/>
        <v>281</v>
      </c>
      <c r="E2812" s="64">
        <f t="shared" si="351"/>
        <v>1401</v>
      </c>
      <c r="F2812" s="64" t="str">
        <f t="shared" si="344"/>
        <v/>
      </c>
      <c r="G2812" s="64" t="str">
        <f t="shared" si="345"/>
        <v/>
      </c>
      <c r="H2812" s="64" t="str">
        <f t="shared" si="346"/>
        <v/>
      </c>
      <c r="I2812" s="80" t="str">
        <f>IFERROR(VLOOKUP(D2812,Sheet2!A:B,2,0),"")</f>
        <v/>
      </c>
      <c r="J2812" s="64" t="str">
        <f>IFERROR(IF(I2812&lt;&gt;"",VLOOKUP(I2812,Sheet2!B:C,2,0),""),"")</f>
        <v/>
      </c>
      <c r="K2812" s="64" t="str">
        <f>IFERROR( IF(I2812&lt;&gt;"", HLOOKUP(L$2+$A2812,Sheet2!BX:NK,2,0),""),"")</f>
        <v/>
      </c>
      <c r="L2812" t="str">
        <f>IF(OR(HLOOKUP(L$2+$A2812,Sheet2!BX:NK,$B2812,0),HLOOKUP(L$2+$A2812,Sheet2!BX:NK,$B2812,0)&lt;&gt;""),HLOOKUP(L$2+$A2812,Sheet2!BX:NK,$B2812,0),"")</f>
        <v/>
      </c>
      <c r="M2812" t="str">
        <f>IF(OR(HLOOKUP(M$2+$A2812,Sheet2!BY:NL,$B2812,0),HLOOKUP(M$2+$A2812,Sheet2!BY:NL,$B2812,0)&lt;&gt;""),HLOOKUP(M$2+$A2812,Sheet2!BY:NL,$B2812,0),"")</f>
        <v/>
      </c>
      <c r="N2812" t="str">
        <f>IF(OR(HLOOKUP(N$2+$A2812,Sheet2!BZ:NM,$B2812,0),HLOOKUP(N$2+$A2812,Sheet2!BZ:NM,$B2812,0)&lt;&gt;""),HLOOKUP(N$2+$A2812,Sheet2!BZ:NM,$B2812,0),"")</f>
        <v/>
      </c>
      <c r="O2812" t="str">
        <f>IF(OR(HLOOKUP(O$2+$A2812,Sheet2!CA:NN,$B2812,0),HLOOKUP(O$2+$A2812,Sheet2!CA:NN,$B2812,0)&lt;&gt;""),HLOOKUP(O$2+$A2812,Sheet2!CA:NN,$B2812,0),"")</f>
        <v/>
      </c>
      <c r="P2812" t="str">
        <f>IF(OR(HLOOKUP(P$2+$A2812,Sheet2!CB:NO,$B2812,0),HLOOKUP(P$2+$A2812,Sheet2!CB:NO,$B2812,0)&lt;&gt;""),HLOOKUP(P$2+$A2812,Sheet2!CB:NO,$B2812,0),"")</f>
        <v/>
      </c>
      <c r="Q2812" t="str">
        <f>IF(OR(HLOOKUP(Q$2+$A2812,Sheet2!CC:NO,$B2812,0),HLOOKUP(Q$2+$A2812,Sheet2!CC:NO,$B2812,0)&lt;&gt;""),HLOOKUP(Q$2+$A2812,Sheet2!CC:NO,$B2812,0),"")</f>
        <v/>
      </c>
    </row>
    <row r="2813" spans="1:17" x14ac:dyDescent="0.25">
      <c r="A2813" s="64">
        <f t="shared" si="347"/>
        <v>54</v>
      </c>
      <c r="B2813" s="64">
        <f t="shared" si="348"/>
        <v>285</v>
      </c>
      <c r="C2813" s="64">
        <f t="shared" si="349"/>
        <v>10</v>
      </c>
      <c r="D2813" s="64">
        <f t="shared" si="350"/>
        <v>281</v>
      </c>
      <c r="E2813" s="64">
        <f t="shared" si="351"/>
        <v>1401</v>
      </c>
      <c r="F2813" s="64" t="str">
        <f t="shared" si="344"/>
        <v/>
      </c>
      <c r="G2813" s="64" t="str">
        <f t="shared" si="345"/>
        <v/>
      </c>
      <c r="H2813" s="64" t="str">
        <f t="shared" si="346"/>
        <v/>
      </c>
      <c r="I2813" s="80" t="str">
        <f>IFERROR(VLOOKUP(D2813,Sheet2!A:B,2,0),"")</f>
        <v/>
      </c>
      <c r="J2813" s="64" t="str">
        <f>IFERROR(IF(I2813&lt;&gt;"",VLOOKUP(I2813,Sheet2!B:C,2,0),""),"")</f>
        <v/>
      </c>
      <c r="K2813" s="64" t="str">
        <f>IFERROR( IF(I2813&lt;&gt;"", HLOOKUP(L$2+$A2813,Sheet2!BX:NK,2,0),""),"")</f>
        <v/>
      </c>
      <c r="L2813" t="str">
        <f>IF(OR(HLOOKUP(L$2+$A2813,Sheet2!BX:NK,$B2813,0),HLOOKUP(L$2+$A2813,Sheet2!BX:NK,$B2813,0)&lt;&gt;""),HLOOKUP(L$2+$A2813,Sheet2!BX:NK,$B2813,0),"")</f>
        <v/>
      </c>
      <c r="M2813" t="str">
        <f>IF(OR(HLOOKUP(M$2+$A2813,Sheet2!BY:NL,$B2813,0),HLOOKUP(M$2+$A2813,Sheet2!BY:NL,$B2813,0)&lt;&gt;""),HLOOKUP(M$2+$A2813,Sheet2!BY:NL,$B2813,0),"")</f>
        <v/>
      </c>
      <c r="N2813" t="str">
        <f>IF(OR(HLOOKUP(N$2+$A2813,Sheet2!BZ:NM,$B2813,0),HLOOKUP(N$2+$A2813,Sheet2!BZ:NM,$B2813,0)&lt;&gt;""),HLOOKUP(N$2+$A2813,Sheet2!BZ:NM,$B2813,0),"")</f>
        <v/>
      </c>
      <c r="O2813" t="str">
        <f>IF(OR(HLOOKUP(O$2+$A2813,Sheet2!CA:NN,$B2813,0),HLOOKUP(O$2+$A2813,Sheet2!CA:NN,$B2813,0)&lt;&gt;""),HLOOKUP(O$2+$A2813,Sheet2!CA:NN,$B2813,0),"")</f>
        <v/>
      </c>
      <c r="P2813" t="str">
        <f>IF(OR(HLOOKUP(P$2+$A2813,Sheet2!CB:NO,$B2813,0),HLOOKUP(P$2+$A2813,Sheet2!CB:NO,$B2813,0)&lt;&gt;""),HLOOKUP(P$2+$A2813,Sheet2!CB:NO,$B2813,0),"")</f>
        <v/>
      </c>
      <c r="Q2813" t="str">
        <f>IF(OR(HLOOKUP(Q$2+$A2813,Sheet2!CC:NO,$B2813,0),HLOOKUP(Q$2+$A2813,Sheet2!CC:NO,$B2813,0)&lt;&gt;""),HLOOKUP(Q$2+$A2813,Sheet2!CC:NO,$B2813,0),"")</f>
        <v/>
      </c>
    </row>
    <row r="2814" spans="1:17" x14ac:dyDescent="0.25">
      <c r="A2814" s="64">
        <f t="shared" si="347"/>
        <v>0</v>
      </c>
      <c r="B2814" s="64">
        <f t="shared" si="348"/>
        <v>286</v>
      </c>
      <c r="C2814" s="64">
        <f t="shared" si="349"/>
        <v>1</v>
      </c>
      <c r="D2814" s="64">
        <f t="shared" si="350"/>
        <v>282</v>
      </c>
      <c r="E2814" s="64">
        <f t="shared" si="351"/>
        <v>1406</v>
      </c>
      <c r="F2814" s="64" t="str">
        <f t="shared" si="344"/>
        <v/>
      </c>
      <c r="G2814" s="64" t="str">
        <f t="shared" si="345"/>
        <v/>
      </c>
      <c r="H2814" s="64" t="str">
        <f t="shared" si="346"/>
        <v/>
      </c>
      <c r="I2814" s="80" t="str">
        <f>IFERROR(VLOOKUP(D2814,Sheet2!A:B,2,0),"")</f>
        <v/>
      </c>
      <c r="J2814" s="64" t="str">
        <f>IFERROR(IF(I2814&lt;&gt;"",VLOOKUP(I2814,Sheet2!B:C,2,0),""),"")</f>
        <v/>
      </c>
      <c r="K2814" s="64" t="str">
        <f>IFERROR( IF(I2814&lt;&gt;"", HLOOKUP(L$2+$A2814,Sheet2!BX:NK,2,0),""),"")</f>
        <v/>
      </c>
      <c r="L2814" t="str">
        <f>IF(OR(HLOOKUP(L$2+$A2814,Sheet2!BX:NK,$B2814,0),HLOOKUP(L$2+$A2814,Sheet2!BX:NK,$B2814,0)&lt;&gt;""),HLOOKUP(L$2+$A2814,Sheet2!BX:NK,$B2814,0),"")</f>
        <v/>
      </c>
      <c r="M2814" t="str">
        <f>IF(OR(HLOOKUP(M$2+$A2814,Sheet2!BY:NL,$B2814,0),HLOOKUP(M$2+$A2814,Sheet2!BY:NL,$B2814,0)&lt;&gt;""),HLOOKUP(M$2+$A2814,Sheet2!BY:NL,$B2814,0),"")</f>
        <v/>
      </c>
      <c r="N2814" t="str">
        <f>IF(OR(HLOOKUP(N$2+$A2814,Sheet2!BZ:NM,$B2814,0),HLOOKUP(N$2+$A2814,Sheet2!BZ:NM,$B2814,0)&lt;&gt;""),HLOOKUP(N$2+$A2814,Sheet2!BZ:NM,$B2814,0),"")</f>
        <v/>
      </c>
      <c r="O2814" t="str">
        <f>IF(OR(HLOOKUP(O$2+$A2814,Sheet2!CA:NN,$B2814,0),HLOOKUP(O$2+$A2814,Sheet2!CA:NN,$B2814,0)&lt;&gt;""),HLOOKUP(O$2+$A2814,Sheet2!CA:NN,$B2814,0),"")</f>
        <v/>
      </c>
      <c r="P2814" t="str">
        <f>IF(OR(HLOOKUP(P$2+$A2814,Sheet2!CB:NO,$B2814,0),HLOOKUP(P$2+$A2814,Sheet2!CB:NO,$B2814,0)&lt;&gt;""),HLOOKUP(P$2+$A2814,Sheet2!CB:NO,$B2814,0),"")</f>
        <v/>
      </c>
      <c r="Q2814" t="str">
        <f>IF(OR(HLOOKUP(Q$2+$A2814,Sheet2!CC:NO,$B2814,0),HLOOKUP(Q$2+$A2814,Sheet2!CC:NO,$B2814,0)&lt;&gt;""),HLOOKUP(Q$2+$A2814,Sheet2!CC:NO,$B2814,0),"")</f>
        <v/>
      </c>
    </row>
    <row r="2815" spans="1:17" x14ac:dyDescent="0.25">
      <c r="A2815" s="64">
        <f t="shared" si="347"/>
        <v>6</v>
      </c>
      <c r="B2815" s="64">
        <f t="shared" si="348"/>
        <v>286</v>
      </c>
      <c r="C2815" s="64">
        <f t="shared" si="349"/>
        <v>2</v>
      </c>
      <c r="D2815" s="64">
        <f t="shared" si="350"/>
        <v>282</v>
      </c>
      <c r="E2815" s="64">
        <f t="shared" si="351"/>
        <v>1406</v>
      </c>
      <c r="F2815" s="64" t="str">
        <f t="shared" si="344"/>
        <v/>
      </c>
      <c r="G2815" s="64" t="str">
        <f t="shared" si="345"/>
        <v/>
      </c>
      <c r="H2815" s="64" t="str">
        <f t="shared" si="346"/>
        <v/>
      </c>
      <c r="I2815" s="80" t="str">
        <f>IFERROR(VLOOKUP(D2815,Sheet2!A:B,2,0),"")</f>
        <v/>
      </c>
      <c r="J2815" s="64" t="str">
        <f>IFERROR(IF(I2815&lt;&gt;"",VLOOKUP(I2815,Sheet2!B:C,2,0),""),"")</f>
        <v/>
      </c>
      <c r="K2815" s="64" t="str">
        <f>IFERROR( IF(I2815&lt;&gt;"", HLOOKUP(L$2+$A2815,Sheet2!BX:NK,2,0),""),"")</f>
        <v/>
      </c>
      <c r="L2815" t="str">
        <f>IF(OR(HLOOKUP(L$2+$A2815,Sheet2!BX:NK,$B2815,0),HLOOKUP(L$2+$A2815,Sheet2!BX:NK,$B2815,0)&lt;&gt;""),HLOOKUP(L$2+$A2815,Sheet2!BX:NK,$B2815,0),"")</f>
        <v/>
      </c>
      <c r="M2815" t="str">
        <f>IF(OR(HLOOKUP(M$2+$A2815,Sheet2!BY:NL,$B2815,0),HLOOKUP(M$2+$A2815,Sheet2!BY:NL,$B2815,0)&lt;&gt;""),HLOOKUP(M$2+$A2815,Sheet2!BY:NL,$B2815,0),"")</f>
        <v/>
      </c>
      <c r="N2815" t="str">
        <f>IF(OR(HLOOKUP(N$2+$A2815,Sheet2!BZ:NM,$B2815,0),HLOOKUP(N$2+$A2815,Sheet2!BZ:NM,$B2815,0)&lt;&gt;""),HLOOKUP(N$2+$A2815,Sheet2!BZ:NM,$B2815,0),"")</f>
        <v/>
      </c>
      <c r="O2815" t="str">
        <f>IF(OR(HLOOKUP(O$2+$A2815,Sheet2!CA:NN,$B2815,0),HLOOKUP(O$2+$A2815,Sheet2!CA:NN,$B2815,0)&lt;&gt;""),HLOOKUP(O$2+$A2815,Sheet2!CA:NN,$B2815,0),"")</f>
        <v/>
      </c>
      <c r="P2815" t="str">
        <f>IF(OR(HLOOKUP(P$2+$A2815,Sheet2!CB:NO,$B2815,0),HLOOKUP(P$2+$A2815,Sheet2!CB:NO,$B2815,0)&lt;&gt;""),HLOOKUP(P$2+$A2815,Sheet2!CB:NO,$B2815,0),"")</f>
        <v/>
      </c>
      <c r="Q2815" t="str">
        <f>IF(OR(HLOOKUP(Q$2+$A2815,Sheet2!CC:NO,$B2815,0),HLOOKUP(Q$2+$A2815,Sheet2!CC:NO,$B2815,0)&lt;&gt;""),HLOOKUP(Q$2+$A2815,Sheet2!CC:NO,$B2815,0),"")</f>
        <v/>
      </c>
    </row>
    <row r="2816" spans="1:17" x14ac:dyDescent="0.25">
      <c r="A2816" s="64">
        <f t="shared" si="347"/>
        <v>12</v>
      </c>
      <c r="B2816" s="64">
        <f t="shared" si="348"/>
        <v>286</v>
      </c>
      <c r="C2816" s="64">
        <f t="shared" si="349"/>
        <v>3</v>
      </c>
      <c r="D2816" s="64">
        <f t="shared" si="350"/>
        <v>282</v>
      </c>
      <c r="E2816" s="64">
        <f t="shared" si="351"/>
        <v>1406</v>
      </c>
      <c r="F2816" s="64" t="str">
        <f t="shared" si="344"/>
        <v/>
      </c>
      <c r="G2816" s="64" t="str">
        <f t="shared" si="345"/>
        <v/>
      </c>
      <c r="H2816" s="64" t="str">
        <f t="shared" si="346"/>
        <v/>
      </c>
      <c r="I2816" s="80" t="str">
        <f>IFERROR(VLOOKUP(D2816,Sheet2!A:B,2,0),"")</f>
        <v/>
      </c>
      <c r="J2816" s="64" t="str">
        <f>IFERROR(IF(I2816&lt;&gt;"",VLOOKUP(I2816,Sheet2!B:C,2,0),""),"")</f>
        <v/>
      </c>
      <c r="K2816" s="64" t="str">
        <f>IFERROR( IF(I2816&lt;&gt;"", HLOOKUP(L$2+$A2816,Sheet2!BX:NK,2,0),""),"")</f>
        <v/>
      </c>
      <c r="L2816" t="str">
        <f>IF(OR(HLOOKUP(L$2+$A2816,Sheet2!BX:NK,$B2816,0),HLOOKUP(L$2+$A2816,Sheet2!BX:NK,$B2816,0)&lt;&gt;""),HLOOKUP(L$2+$A2816,Sheet2!BX:NK,$B2816,0),"")</f>
        <v/>
      </c>
      <c r="M2816" t="str">
        <f>IF(OR(HLOOKUP(M$2+$A2816,Sheet2!BY:NL,$B2816,0),HLOOKUP(M$2+$A2816,Sheet2!BY:NL,$B2816,0)&lt;&gt;""),HLOOKUP(M$2+$A2816,Sheet2!BY:NL,$B2816,0),"")</f>
        <v/>
      </c>
      <c r="N2816" t="str">
        <f>IF(OR(HLOOKUP(N$2+$A2816,Sheet2!BZ:NM,$B2816,0),HLOOKUP(N$2+$A2816,Sheet2!BZ:NM,$B2816,0)&lt;&gt;""),HLOOKUP(N$2+$A2816,Sheet2!BZ:NM,$B2816,0),"")</f>
        <v/>
      </c>
      <c r="O2816" t="str">
        <f>IF(OR(HLOOKUP(O$2+$A2816,Sheet2!CA:NN,$B2816,0),HLOOKUP(O$2+$A2816,Sheet2!CA:NN,$B2816,0)&lt;&gt;""),HLOOKUP(O$2+$A2816,Sheet2!CA:NN,$B2816,0),"")</f>
        <v/>
      </c>
      <c r="P2816" t="str">
        <f>IF(OR(HLOOKUP(P$2+$A2816,Sheet2!CB:NO,$B2816,0),HLOOKUP(P$2+$A2816,Sheet2!CB:NO,$B2816,0)&lt;&gt;""),HLOOKUP(P$2+$A2816,Sheet2!CB:NO,$B2816,0),"")</f>
        <v/>
      </c>
      <c r="Q2816" t="str">
        <f>IF(OR(HLOOKUP(Q$2+$A2816,Sheet2!CC:NO,$B2816,0),HLOOKUP(Q$2+$A2816,Sheet2!CC:NO,$B2816,0)&lt;&gt;""),HLOOKUP(Q$2+$A2816,Sheet2!CC:NO,$B2816,0),"")</f>
        <v/>
      </c>
    </row>
    <row r="2817" spans="1:17" x14ac:dyDescent="0.25">
      <c r="A2817" s="64">
        <f t="shared" si="347"/>
        <v>18</v>
      </c>
      <c r="B2817" s="64">
        <f t="shared" si="348"/>
        <v>286</v>
      </c>
      <c r="C2817" s="64">
        <f t="shared" si="349"/>
        <v>4</v>
      </c>
      <c r="D2817" s="64">
        <f t="shared" si="350"/>
        <v>282</v>
      </c>
      <c r="E2817" s="64">
        <f t="shared" si="351"/>
        <v>1406</v>
      </c>
      <c r="F2817" s="64" t="str">
        <f t="shared" si="344"/>
        <v/>
      </c>
      <c r="G2817" s="64" t="str">
        <f t="shared" si="345"/>
        <v/>
      </c>
      <c r="H2817" s="64" t="str">
        <f t="shared" si="346"/>
        <v/>
      </c>
      <c r="I2817" s="80" t="str">
        <f>IFERROR(VLOOKUP(D2817,Sheet2!A:B,2,0),"")</f>
        <v/>
      </c>
      <c r="J2817" s="64" t="str">
        <f>IFERROR(IF(I2817&lt;&gt;"",VLOOKUP(I2817,Sheet2!B:C,2,0),""),"")</f>
        <v/>
      </c>
      <c r="K2817" s="64" t="str">
        <f>IFERROR( IF(I2817&lt;&gt;"", HLOOKUP(L$2+$A2817,Sheet2!BX:NK,2,0),""),"")</f>
        <v/>
      </c>
      <c r="L2817" t="str">
        <f>IF(OR(HLOOKUP(L$2+$A2817,Sheet2!BX:NK,$B2817,0),HLOOKUP(L$2+$A2817,Sheet2!BX:NK,$B2817,0)&lt;&gt;""),HLOOKUP(L$2+$A2817,Sheet2!BX:NK,$B2817,0),"")</f>
        <v/>
      </c>
      <c r="M2817" t="str">
        <f>IF(OR(HLOOKUP(M$2+$A2817,Sheet2!BY:NL,$B2817,0),HLOOKUP(M$2+$A2817,Sheet2!BY:NL,$B2817,0)&lt;&gt;""),HLOOKUP(M$2+$A2817,Sheet2!BY:NL,$B2817,0),"")</f>
        <v/>
      </c>
      <c r="N2817" t="str">
        <f>IF(OR(HLOOKUP(N$2+$A2817,Sheet2!BZ:NM,$B2817,0),HLOOKUP(N$2+$A2817,Sheet2!BZ:NM,$B2817,0)&lt;&gt;""),HLOOKUP(N$2+$A2817,Sheet2!BZ:NM,$B2817,0),"")</f>
        <v/>
      </c>
      <c r="O2817" t="str">
        <f>IF(OR(HLOOKUP(O$2+$A2817,Sheet2!CA:NN,$B2817,0),HLOOKUP(O$2+$A2817,Sheet2!CA:NN,$B2817,0)&lt;&gt;""),HLOOKUP(O$2+$A2817,Sheet2!CA:NN,$B2817,0),"")</f>
        <v/>
      </c>
      <c r="P2817" t="str">
        <f>IF(OR(HLOOKUP(P$2+$A2817,Sheet2!CB:NO,$B2817,0),HLOOKUP(P$2+$A2817,Sheet2!CB:NO,$B2817,0)&lt;&gt;""),HLOOKUP(P$2+$A2817,Sheet2!CB:NO,$B2817,0),"")</f>
        <v/>
      </c>
      <c r="Q2817" t="str">
        <f>IF(OR(HLOOKUP(Q$2+$A2817,Sheet2!CC:NO,$B2817,0),HLOOKUP(Q$2+$A2817,Sheet2!CC:NO,$B2817,0)&lt;&gt;""),HLOOKUP(Q$2+$A2817,Sheet2!CC:NO,$B2817,0),"")</f>
        <v/>
      </c>
    </row>
    <row r="2818" spans="1:17" x14ac:dyDescent="0.25">
      <c r="A2818" s="64">
        <f t="shared" si="347"/>
        <v>24</v>
      </c>
      <c r="B2818" s="64">
        <f t="shared" si="348"/>
        <v>286</v>
      </c>
      <c r="C2818" s="64">
        <f t="shared" si="349"/>
        <v>5</v>
      </c>
      <c r="D2818" s="64">
        <f t="shared" si="350"/>
        <v>282</v>
      </c>
      <c r="E2818" s="64">
        <f t="shared" si="351"/>
        <v>1406</v>
      </c>
      <c r="F2818" s="64" t="str">
        <f t="shared" si="344"/>
        <v/>
      </c>
      <c r="G2818" s="64" t="str">
        <f t="shared" si="345"/>
        <v/>
      </c>
      <c r="H2818" s="64" t="str">
        <f t="shared" si="346"/>
        <v/>
      </c>
      <c r="I2818" s="80" t="str">
        <f>IFERROR(VLOOKUP(D2818,Sheet2!A:B,2,0),"")</f>
        <v/>
      </c>
      <c r="J2818" s="64" t="str">
        <f>IFERROR(IF(I2818&lt;&gt;"",VLOOKUP(I2818,Sheet2!B:C,2,0),""),"")</f>
        <v/>
      </c>
      <c r="K2818" s="64" t="str">
        <f>IFERROR( IF(I2818&lt;&gt;"", HLOOKUP(L$2+$A2818,Sheet2!BX:NK,2,0),""),"")</f>
        <v/>
      </c>
      <c r="L2818" t="str">
        <f>IF(OR(HLOOKUP(L$2+$A2818,Sheet2!BX:NK,$B2818,0),HLOOKUP(L$2+$A2818,Sheet2!BX:NK,$B2818,0)&lt;&gt;""),HLOOKUP(L$2+$A2818,Sheet2!BX:NK,$B2818,0),"")</f>
        <v/>
      </c>
      <c r="M2818" t="str">
        <f>IF(OR(HLOOKUP(M$2+$A2818,Sheet2!BY:NL,$B2818,0),HLOOKUP(M$2+$A2818,Sheet2!BY:NL,$B2818,0)&lt;&gt;""),HLOOKUP(M$2+$A2818,Sheet2!BY:NL,$B2818,0),"")</f>
        <v/>
      </c>
      <c r="N2818" t="str">
        <f>IF(OR(HLOOKUP(N$2+$A2818,Sheet2!BZ:NM,$B2818,0),HLOOKUP(N$2+$A2818,Sheet2!BZ:NM,$B2818,0)&lt;&gt;""),HLOOKUP(N$2+$A2818,Sheet2!BZ:NM,$B2818,0),"")</f>
        <v/>
      </c>
      <c r="O2818" t="str">
        <f>IF(OR(HLOOKUP(O$2+$A2818,Sheet2!CA:NN,$B2818,0),HLOOKUP(O$2+$A2818,Sheet2!CA:NN,$B2818,0)&lt;&gt;""),HLOOKUP(O$2+$A2818,Sheet2!CA:NN,$B2818,0),"")</f>
        <v/>
      </c>
      <c r="P2818" t="str">
        <f>IF(OR(HLOOKUP(P$2+$A2818,Sheet2!CB:NO,$B2818,0),HLOOKUP(P$2+$A2818,Sheet2!CB:NO,$B2818,0)&lt;&gt;""),HLOOKUP(P$2+$A2818,Sheet2!CB:NO,$B2818,0),"")</f>
        <v/>
      </c>
      <c r="Q2818" t="str">
        <f>IF(OR(HLOOKUP(Q$2+$A2818,Sheet2!CC:NO,$B2818,0),HLOOKUP(Q$2+$A2818,Sheet2!CC:NO,$B2818,0)&lt;&gt;""),HLOOKUP(Q$2+$A2818,Sheet2!CC:NO,$B2818,0),"")</f>
        <v/>
      </c>
    </row>
    <row r="2819" spans="1:17" x14ac:dyDescent="0.25">
      <c r="A2819" s="64">
        <f t="shared" si="347"/>
        <v>30</v>
      </c>
      <c r="B2819" s="64">
        <f t="shared" si="348"/>
        <v>286</v>
      </c>
      <c r="C2819" s="64">
        <f t="shared" si="349"/>
        <v>6</v>
      </c>
      <c r="D2819" s="64">
        <f t="shared" si="350"/>
        <v>282</v>
      </c>
      <c r="E2819" s="64">
        <f t="shared" si="351"/>
        <v>1406</v>
      </c>
      <c r="F2819" s="64" t="str">
        <f t="shared" si="344"/>
        <v/>
      </c>
      <c r="G2819" s="64" t="str">
        <f t="shared" si="345"/>
        <v/>
      </c>
      <c r="H2819" s="64" t="str">
        <f t="shared" si="346"/>
        <v/>
      </c>
      <c r="I2819" s="80" t="str">
        <f>IFERROR(VLOOKUP(D2819,Sheet2!A:B,2,0),"")</f>
        <v/>
      </c>
      <c r="J2819" s="64" t="str">
        <f>IFERROR(IF(I2819&lt;&gt;"",VLOOKUP(I2819,Sheet2!B:C,2,0),""),"")</f>
        <v/>
      </c>
      <c r="K2819" s="64" t="str">
        <f>IFERROR( IF(I2819&lt;&gt;"", HLOOKUP(L$2+$A2819,Sheet2!BX:NK,2,0),""),"")</f>
        <v/>
      </c>
      <c r="L2819" t="str">
        <f>IF(OR(HLOOKUP(L$2+$A2819,Sheet2!BX:NK,$B2819,0),HLOOKUP(L$2+$A2819,Sheet2!BX:NK,$B2819,0)&lt;&gt;""),HLOOKUP(L$2+$A2819,Sheet2!BX:NK,$B2819,0),"")</f>
        <v/>
      </c>
      <c r="M2819" t="str">
        <f>IF(OR(HLOOKUP(M$2+$A2819,Sheet2!BY:NL,$B2819,0),HLOOKUP(M$2+$A2819,Sheet2!BY:NL,$B2819,0)&lt;&gt;""),HLOOKUP(M$2+$A2819,Sheet2!BY:NL,$B2819,0),"")</f>
        <v/>
      </c>
      <c r="N2819" t="str">
        <f>IF(OR(HLOOKUP(N$2+$A2819,Sheet2!BZ:NM,$B2819,0),HLOOKUP(N$2+$A2819,Sheet2!BZ:NM,$B2819,0)&lt;&gt;""),HLOOKUP(N$2+$A2819,Sheet2!BZ:NM,$B2819,0),"")</f>
        <v/>
      </c>
      <c r="O2819" t="str">
        <f>IF(OR(HLOOKUP(O$2+$A2819,Sheet2!CA:NN,$B2819,0),HLOOKUP(O$2+$A2819,Sheet2!CA:NN,$B2819,0)&lt;&gt;""),HLOOKUP(O$2+$A2819,Sheet2!CA:NN,$B2819,0),"")</f>
        <v/>
      </c>
      <c r="P2819" t="str">
        <f>IF(OR(HLOOKUP(P$2+$A2819,Sheet2!CB:NO,$B2819,0),HLOOKUP(P$2+$A2819,Sheet2!CB:NO,$B2819,0)&lt;&gt;""),HLOOKUP(P$2+$A2819,Sheet2!CB:NO,$B2819,0),"")</f>
        <v/>
      </c>
      <c r="Q2819" t="str">
        <f>IF(OR(HLOOKUP(Q$2+$A2819,Sheet2!CC:NO,$B2819,0),HLOOKUP(Q$2+$A2819,Sheet2!CC:NO,$B2819,0)&lt;&gt;""),HLOOKUP(Q$2+$A2819,Sheet2!CC:NO,$B2819,0),"")</f>
        <v/>
      </c>
    </row>
    <row r="2820" spans="1:17" x14ac:dyDescent="0.25">
      <c r="A2820" s="64">
        <f t="shared" si="347"/>
        <v>36</v>
      </c>
      <c r="B2820" s="64">
        <f t="shared" si="348"/>
        <v>286</v>
      </c>
      <c r="C2820" s="64">
        <f t="shared" si="349"/>
        <v>7</v>
      </c>
      <c r="D2820" s="64">
        <f t="shared" si="350"/>
        <v>282</v>
      </c>
      <c r="E2820" s="64">
        <f t="shared" si="351"/>
        <v>1406</v>
      </c>
      <c r="F2820" s="64" t="str">
        <f t="shared" si="344"/>
        <v/>
      </c>
      <c r="G2820" s="64" t="str">
        <f t="shared" si="345"/>
        <v/>
      </c>
      <c r="H2820" s="64" t="str">
        <f t="shared" si="346"/>
        <v/>
      </c>
      <c r="I2820" s="80" t="str">
        <f>IFERROR(VLOOKUP(D2820,Sheet2!A:B,2,0),"")</f>
        <v/>
      </c>
      <c r="J2820" s="64" t="str">
        <f>IFERROR(IF(I2820&lt;&gt;"",VLOOKUP(I2820,Sheet2!B:C,2,0),""),"")</f>
        <v/>
      </c>
      <c r="K2820" s="64" t="str">
        <f>IFERROR( IF(I2820&lt;&gt;"", HLOOKUP(L$2+$A2820,Sheet2!BX:NK,2,0),""),"")</f>
        <v/>
      </c>
      <c r="L2820" t="str">
        <f>IF(OR(HLOOKUP(L$2+$A2820,Sheet2!BX:NK,$B2820,0),HLOOKUP(L$2+$A2820,Sheet2!BX:NK,$B2820,0)&lt;&gt;""),HLOOKUP(L$2+$A2820,Sheet2!BX:NK,$B2820,0),"")</f>
        <v/>
      </c>
      <c r="M2820" t="str">
        <f>IF(OR(HLOOKUP(M$2+$A2820,Sheet2!BY:NL,$B2820,0),HLOOKUP(M$2+$A2820,Sheet2!BY:NL,$B2820,0)&lt;&gt;""),HLOOKUP(M$2+$A2820,Sheet2!BY:NL,$B2820,0),"")</f>
        <v/>
      </c>
      <c r="N2820" t="str">
        <f>IF(OR(HLOOKUP(N$2+$A2820,Sheet2!BZ:NM,$B2820,0),HLOOKUP(N$2+$A2820,Sheet2!BZ:NM,$B2820,0)&lt;&gt;""),HLOOKUP(N$2+$A2820,Sheet2!BZ:NM,$B2820,0),"")</f>
        <v/>
      </c>
      <c r="O2820" t="str">
        <f>IF(OR(HLOOKUP(O$2+$A2820,Sheet2!CA:NN,$B2820,0),HLOOKUP(O$2+$A2820,Sheet2!CA:NN,$B2820,0)&lt;&gt;""),HLOOKUP(O$2+$A2820,Sheet2!CA:NN,$B2820,0),"")</f>
        <v/>
      </c>
      <c r="P2820" t="str">
        <f>IF(OR(HLOOKUP(P$2+$A2820,Sheet2!CB:NO,$B2820,0),HLOOKUP(P$2+$A2820,Sheet2!CB:NO,$B2820,0)&lt;&gt;""),HLOOKUP(P$2+$A2820,Sheet2!CB:NO,$B2820,0),"")</f>
        <v/>
      </c>
      <c r="Q2820" t="str">
        <f>IF(OR(HLOOKUP(Q$2+$A2820,Sheet2!CC:NO,$B2820,0),HLOOKUP(Q$2+$A2820,Sheet2!CC:NO,$B2820,0)&lt;&gt;""),HLOOKUP(Q$2+$A2820,Sheet2!CC:NO,$B2820,0),"")</f>
        <v/>
      </c>
    </row>
    <row r="2821" spans="1:17" x14ac:dyDescent="0.25">
      <c r="A2821" s="64">
        <f t="shared" si="347"/>
        <v>42</v>
      </c>
      <c r="B2821" s="64">
        <f t="shared" si="348"/>
        <v>286</v>
      </c>
      <c r="C2821" s="64">
        <f t="shared" si="349"/>
        <v>8</v>
      </c>
      <c r="D2821" s="64">
        <f t="shared" si="350"/>
        <v>282</v>
      </c>
      <c r="E2821" s="64">
        <f t="shared" si="351"/>
        <v>1406</v>
      </c>
      <c r="F2821" s="64" t="str">
        <f t="shared" ref="F2821:F2884" si="352">IFERROR(IF(I2821&lt;&gt;"",IF(LEFT(K2821,2)="1-",1,2),""),"")</f>
        <v/>
      </c>
      <c r="G2821" s="64" t="str">
        <f t="shared" ref="G2821:G2884" si="353">IFERROR(IF(I2821&lt;&gt;"",MONTH( RIGHT(K2821,LEN(K2821)-FIND("-",K2821))),""),"")</f>
        <v/>
      </c>
      <c r="H2821" s="64" t="str">
        <f t="shared" ref="H2821:H2884" si="354">IFERROR(IF(I2821&lt;&gt;"",YEAR( RIGHT(K2821,LEN(K2821)-FIND("-",K2821))),""),"")</f>
        <v/>
      </c>
      <c r="I2821" s="80" t="str">
        <f>IFERROR(VLOOKUP(D2821,Sheet2!A:B,2,0),"")</f>
        <v/>
      </c>
      <c r="J2821" s="64" t="str">
        <f>IFERROR(IF(I2821&lt;&gt;"",VLOOKUP(I2821,Sheet2!B:C,2,0),""),"")</f>
        <v/>
      </c>
      <c r="K2821" s="64" t="str">
        <f>IFERROR( IF(I2821&lt;&gt;"", HLOOKUP(L$2+$A2821,Sheet2!BX:NK,2,0),""),"")</f>
        <v/>
      </c>
      <c r="L2821" t="str">
        <f>IF(OR(HLOOKUP(L$2+$A2821,Sheet2!BX:NK,$B2821,0),HLOOKUP(L$2+$A2821,Sheet2!BX:NK,$B2821,0)&lt;&gt;""),HLOOKUP(L$2+$A2821,Sheet2!BX:NK,$B2821,0),"")</f>
        <v/>
      </c>
      <c r="M2821" t="str">
        <f>IF(OR(HLOOKUP(M$2+$A2821,Sheet2!BY:NL,$B2821,0),HLOOKUP(M$2+$A2821,Sheet2!BY:NL,$B2821,0)&lt;&gt;""),HLOOKUP(M$2+$A2821,Sheet2!BY:NL,$B2821,0),"")</f>
        <v/>
      </c>
      <c r="N2821" t="str">
        <f>IF(OR(HLOOKUP(N$2+$A2821,Sheet2!BZ:NM,$B2821,0),HLOOKUP(N$2+$A2821,Sheet2!BZ:NM,$B2821,0)&lt;&gt;""),HLOOKUP(N$2+$A2821,Sheet2!BZ:NM,$B2821,0),"")</f>
        <v/>
      </c>
      <c r="O2821" t="str">
        <f>IF(OR(HLOOKUP(O$2+$A2821,Sheet2!CA:NN,$B2821,0),HLOOKUP(O$2+$A2821,Sheet2!CA:NN,$B2821,0)&lt;&gt;""),HLOOKUP(O$2+$A2821,Sheet2!CA:NN,$B2821,0),"")</f>
        <v/>
      </c>
      <c r="P2821" t="str">
        <f>IF(OR(HLOOKUP(P$2+$A2821,Sheet2!CB:NO,$B2821,0),HLOOKUP(P$2+$A2821,Sheet2!CB:NO,$B2821,0)&lt;&gt;""),HLOOKUP(P$2+$A2821,Sheet2!CB:NO,$B2821,0),"")</f>
        <v/>
      </c>
      <c r="Q2821" t="str">
        <f>IF(OR(HLOOKUP(Q$2+$A2821,Sheet2!CC:NO,$B2821,0),HLOOKUP(Q$2+$A2821,Sheet2!CC:NO,$B2821,0)&lt;&gt;""),HLOOKUP(Q$2+$A2821,Sheet2!CC:NO,$B2821,0),"")</f>
        <v/>
      </c>
    </row>
    <row r="2822" spans="1:17" x14ac:dyDescent="0.25">
      <c r="A2822" s="64">
        <f t="shared" ref="A2822:A2885" si="355">IF(C2822&lt;&gt;1,A2821+6,0)</f>
        <v>48</v>
      </c>
      <c r="B2822" s="64">
        <f t="shared" ref="B2822:B2885" si="356">IF(C2822&lt;&gt;1,B2821,B2821+1)</f>
        <v>286</v>
      </c>
      <c r="C2822" s="64">
        <f t="shared" ref="C2822:C2885" si="357">IF($C$3-C2821=0,1,C2821+1)</f>
        <v>9</v>
      </c>
      <c r="D2822" s="64">
        <f t="shared" ref="D2822:D2885" si="358">IF(C2822=1,D2821+1,D2821)</f>
        <v>282</v>
      </c>
      <c r="E2822" s="64">
        <f t="shared" ref="E2822:E2885" si="359">IF(D2822&lt;&gt;D2821,E2821+5,E2821)</f>
        <v>1406</v>
      </c>
      <c r="F2822" s="64" t="str">
        <f t="shared" si="352"/>
        <v/>
      </c>
      <c r="G2822" s="64" t="str">
        <f t="shared" si="353"/>
        <v/>
      </c>
      <c r="H2822" s="64" t="str">
        <f t="shared" si="354"/>
        <v/>
      </c>
      <c r="I2822" s="80" t="str">
        <f>IFERROR(VLOOKUP(D2822,Sheet2!A:B,2,0),"")</f>
        <v/>
      </c>
      <c r="J2822" s="64" t="str">
        <f>IFERROR(IF(I2822&lt;&gt;"",VLOOKUP(I2822,Sheet2!B:C,2,0),""),"")</f>
        <v/>
      </c>
      <c r="K2822" s="64" t="str">
        <f>IFERROR( IF(I2822&lt;&gt;"", HLOOKUP(L$2+$A2822,Sheet2!BX:NK,2,0),""),"")</f>
        <v/>
      </c>
      <c r="L2822" t="str">
        <f>IF(OR(HLOOKUP(L$2+$A2822,Sheet2!BX:NK,$B2822,0),HLOOKUP(L$2+$A2822,Sheet2!BX:NK,$B2822,0)&lt;&gt;""),HLOOKUP(L$2+$A2822,Sheet2!BX:NK,$B2822,0),"")</f>
        <v/>
      </c>
      <c r="M2822" t="str">
        <f>IF(OR(HLOOKUP(M$2+$A2822,Sheet2!BY:NL,$B2822,0),HLOOKUP(M$2+$A2822,Sheet2!BY:NL,$B2822,0)&lt;&gt;""),HLOOKUP(M$2+$A2822,Sheet2!BY:NL,$B2822,0),"")</f>
        <v/>
      </c>
      <c r="N2822" t="str">
        <f>IF(OR(HLOOKUP(N$2+$A2822,Sheet2!BZ:NM,$B2822,0),HLOOKUP(N$2+$A2822,Sheet2!BZ:NM,$B2822,0)&lt;&gt;""),HLOOKUP(N$2+$A2822,Sheet2!BZ:NM,$B2822,0),"")</f>
        <v/>
      </c>
      <c r="O2822" t="str">
        <f>IF(OR(HLOOKUP(O$2+$A2822,Sheet2!CA:NN,$B2822,0),HLOOKUP(O$2+$A2822,Sheet2!CA:NN,$B2822,0)&lt;&gt;""),HLOOKUP(O$2+$A2822,Sheet2!CA:NN,$B2822,0),"")</f>
        <v/>
      </c>
      <c r="P2822" t="str">
        <f>IF(OR(HLOOKUP(P$2+$A2822,Sheet2!CB:NO,$B2822,0),HLOOKUP(P$2+$A2822,Sheet2!CB:NO,$B2822,0)&lt;&gt;""),HLOOKUP(P$2+$A2822,Sheet2!CB:NO,$B2822,0),"")</f>
        <v/>
      </c>
      <c r="Q2822" t="str">
        <f>IF(OR(HLOOKUP(Q$2+$A2822,Sheet2!CC:NO,$B2822,0),HLOOKUP(Q$2+$A2822,Sheet2!CC:NO,$B2822,0)&lt;&gt;""),HLOOKUP(Q$2+$A2822,Sheet2!CC:NO,$B2822,0),"")</f>
        <v/>
      </c>
    </row>
    <row r="2823" spans="1:17" x14ac:dyDescent="0.25">
      <c r="A2823" s="64">
        <f t="shared" si="355"/>
        <v>54</v>
      </c>
      <c r="B2823" s="64">
        <f t="shared" si="356"/>
        <v>286</v>
      </c>
      <c r="C2823" s="64">
        <f t="shared" si="357"/>
        <v>10</v>
      </c>
      <c r="D2823" s="64">
        <f t="shared" si="358"/>
        <v>282</v>
      </c>
      <c r="E2823" s="64">
        <f t="shared" si="359"/>
        <v>1406</v>
      </c>
      <c r="F2823" s="64" t="str">
        <f t="shared" si="352"/>
        <v/>
      </c>
      <c r="G2823" s="64" t="str">
        <f t="shared" si="353"/>
        <v/>
      </c>
      <c r="H2823" s="64" t="str">
        <f t="shared" si="354"/>
        <v/>
      </c>
      <c r="I2823" s="80" t="str">
        <f>IFERROR(VLOOKUP(D2823,Sheet2!A:B,2,0),"")</f>
        <v/>
      </c>
      <c r="J2823" s="64" t="str">
        <f>IFERROR(IF(I2823&lt;&gt;"",VLOOKUP(I2823,Sheet2!B:C,2,0),""),"")</f>
        <v/>
      </c>
      <c r="K2823" s="64" t="str">
        <f>IFERROR( IF(I2823&lt;&gt;"", HLOOKUP(L$2+$A2823,Sheet2!BX:NK,2,0),""),"")</f>
        <v/>
      </c>
      <c r="L2823" t="str">
        <f>IF(OR(HLOOKUP(L$2+$A2823,Sheet2!BX:NK,$B2823,0),HLOOKUP(L$2+$A2823,Sheet2!BX:NK,$B2823,0)&lt;&gt;""),HLOOKUP(L$2+$A2823,Sheet2!BX:NK,$B2823,0),"")</f>
        <v/>
      </c>
      <c r="M2823" t="str">
        <f>IF(OR(HLOOKUP(M$2+$A2823,Sheet2!BY:NL,$B2823,0),HLOOKUP(M$2+$A2823,Sheet2!BY:NL,$B2823,0)&lt;&gt;""),HLOOKUP(M$2+$A2823,Sheet2!BY:NL,$B2823,0),"")</f>
        <v/>
      </c>
      <c r="N2823" t="str">
        <f>IF(OR(HLOOKUP(N$2+$A2823,Sheet2!BZ:NM,$B2823,0),HLOOKUP(N$2+$A2823,Sheet2!BZ:NM,$B2823,0)&lt;&gt;""),HLOOKUP(N$2+$A2823,Sheet2!BZ:NM,$B2823,0),"")</f>
        <v/>
      </c>
      <c r="O2823" t="str">
        <f>IF(OR(HLOOKUP(O$2+$A2823,Sheet2!CA:NN,$B2823,0),HLOOKUP(O$2+$A2823,Sheet2!CA:NN,$B2823,0)&lt;&gt;""),HLOOKUP(O$2+$A2823,Sheet2!CA:NN,$B2823,0),"")</f>
        <v/>
      </c>
      <c r="P2823" t="str">
        <f>IF(OR(HLOOKUP(P$2+$A2823,Sheet2!CB:NO,$B2823,0),HLOOKUP(P$2+$A2823,Sheet2!CB:NO,$B2823,0)&lt;&gt;""),HLOOKUP(P$2+$A2823,Sheet2!CB:NO,$B2823,0),"")</f>
        <v/>
      </c>
      <c r="Q2823" t="str">
        <f>IF(OR(HLOOKUP(Q$2+$A2823,Sheet2!CC:NO,$B2823,0),HLOOKUP(Q$2+$A2823,Sheet2!CC:NO,$B2823,0)&lt;&gt;""),HLOOKUP(Q$2+$A2823,Sheet2!CC:NO,$B2823,0),"")</f>
        <v/>
      </c>
    </row>
    <row r="2824" spans="1:17" x14ac:dyDescent="0.25">
      <c r="A2824" s="64">
        <f t="shared" si="355"/>
        <v>0</v>
      </c>
      <c r="B2824" s="64">
        <f t="shared" si="356"/>
        <v>287</v>
      </c>
      <c r="C2824" s="64">
        <f t="shared" si="357"/>
        <v>1</v>
      </c>
      <c r="D2824" s="64">
        <f t="shared" si="358"/>
        <v>283</v>
      </c>
      <c r="E2824" s="64">
        <f t="shared" si="359"/>
        <v>1411</v>
      </c>
      <c r="F2824" s="64" t="str">
        <f t="shared" si="352"/>
        <v/>
      </c>
      <c r="G2824" s="64" t="str">
        <f t="shared" si="353"/>
        <v/>
      </c>
      <c r="H2824" s="64" t="str">
        <f t="shared" si="354"/>
        <v/>
      </c>
      <c r="I2824" s="80" t="str">
        <f>IFERROR(VLOOKUP(D2824,Sheet2!A:B,2,0),"")</f>
        <v/>
      </c>
      <c r="J2824" s="64" t="str">
        <f>IFERROR(IF(I2824&lt;&gt;"",VLOOKUP(I2824,Sheet2!B:C,2,0),""),"")</f>
        <v/>
      </c>
      <c r="K2824" s="64" t="str">
        <f>IFERROR( IF(I2824&lt;&gt;"", HLOOKUP(L$2+$A2824,Sheet2!BX:NK,2,0),""),"")</f>
        <v/>
      </c>
      <c r="L2824" t="str">
        <f>IF(OR(HLOOKUP(L$2+$A2824,Sheet2!BX:NK,$B2824,0),HLOOKUP(L$2+$A2824,Sheet2!BX:NK,$B2824,0)&lt;&gt;""),HLOOKUP(L$2+$A2824,Sheet2!BX:NK,$B2824,0),"")</f>
        <v/>
      </c>
      <c r="M2824" t="str">
        <f>IF(OR(HLOOKUP(M$2+$A2824,Sheet2!BY:NL,$B2824,0),HLOOKUP(M$2+$A2824,Sheet2!BY:NL,$B2824,0)&lt;&gt;""),HLOOKUP(M$2+$A2824,Sheet2!BY:NL,$B2824,0),"")</f>
        <v/>
      </c>
      <c r="N2824" t="str">
        <f>IF(OR(HLOOKUP(N$2+$A2824,Sheet2!BZ:NM,$B2824,0),HLOOKUP(N$2+$A2824,Sheet2!BZ:NM,$B2824,0)&lt;&gt;""),HLOOKUP(N$2+$A2824,Sheet2!BZ:NM,$B2824,0),"")</f>
        <v/>
      </c>
      <c r="O2824" t="str">
        <f>IF(OR(HLOOKUP(O$2+$A2824,Sheet2!CA:NN,$B2824,0),HLOOKUP(O$2+$A2824,Sheet2!CA:NN,$B2824,0)&lt;&gt;""),HLOOKUP(O$2+$A2824,Sheet2!CA:NN,$B2824,0),"")</f>
        <v/>
      </c>
      <c r="P2824" t="str">
        <f>IF(OR(HLOOKUP(P$2+$A2824,Sheet2!CB:NO,$B2824,0),HLOOKUP(P$2+$A2824,Sheet2!CB:NO,$B2824,0)&lt;&gt;""),HLOOKUP(P$2+$A2824,Sheet2!CB:NO,$B2824,0),"")</f>
        <v/>
      </c>
      <c r="Q2824" t="str">
        <f>IF(OR(HLOOKUP(Q$2+$A2824,Sheet2!CC:NO,$B2824,0),HLOOKUP(Q$2+$A2824,Sheet2!CC:NO,$B2824,0)&lt;&gt;""),HLOOKUP(Q$2+$A2824,Sheet2!CC:NO,$B2824,0),"")</f>
        <v/>
      </c>
    </row>
    <row r="2825" spans="1:17" x14ac:dyDescent="0.25">
      <c r="A2825" s="64">
        <f t="shared" si="355"/>
        <v>6</v>
      </c>
      <c r="B2825" s="64">
        <f t="shared" si="356"/>
        <v>287</v>
      </c>
      <c r="C2825" s="64">
        <f t="shared" si="357"/>
        <v>2</v>
      </c>
      <c r="D2825" s="64">
        <f t="shared" si="358"/>
        <v>283</v>
      </c>
      <c r="E2825" s="64">
        <f t="shared" si="359"/>
        <v>1411</v>
      </c>
      <c r="F2825" s="64" t="str">
        <f t="shared" si="352"/>
        <v/>
      </c>
      <c r="G2825" s="64" t="str">
        <f t="shared" si="353"/>
        <v/>
      </c>
      <c r="H2825" s="64" t="str">
        <f t="shared" si="354"/>
        <v/>
      </c>
      <c r="I2825" s="80" t="str">
        <f>IFERROR(VLOOKUP(D2825,Sheet2!A:B,2,0),"")</f>
        <v/>
      </c>
      <c r="J2825" s="64" t="str">
        <f>IFERROR(IF(I2825&lt;&gt;"",VLOOKUP(I2825,Sheet2!B:C,2,0),""),"")</f>
        <v/>
      </c>
      <c r="K2825" s="64" t="str">
        <f>IFERROR( IF(I2825&lt;&gt;"", HLOOKUP(L$2+$A2825,Sheet2!BX:NK,2,0),""),"")</f>
        <v/>
      </c>
      <c r="L2825" t="str">
        <f>IF(OR(HLOOKUP(L$2+$A2825,Sheet2!BX:NK,$B2825,0),HLOOKUP(L$2+$A2825,Sheet2!BX:NK,$B2825,0)&lt;&gt;""),HLOOKUP(L$2+$A2825,Sheet2!BX:NK,$B2825,0),"")</f>
        <v/>
      </c>
      <c r="M2825" t="str">
        <f>IF(OR(HLOOKUP(M$2+$A2825,Sheet2!BY:NL,$B2825,0),HLOOKUP(M$2+$A2825,Sheet2!BY:NL,$B2825,0)&lt;&gt;""),HLOOKUP(M$2+$A2825,Sheet2!BY:NL,$B2825,0),"")</f>
        <v/>
      </c>
      <c r="N2825" t="str">
        <f>IF(OR(HLOOKUP(N$2+$A2825,Sheet2!BZ:NM,$B2825,0),HLOOKUP(N$2+$A2825,Sheet2!BZ:NM,$B2825,0)&lt;&gt;""),HLOOKUP(N$2+$A2825,Sheet2!BZ:NM,$B2825,0),"")</f>
        <v/>
      </c>
      <c r="O2825" t="str">
        <f>IF(OR(HLOOKUP(O$2+$A2825,Sheet2!CA:NN,$B2825,0),HLOOKUP(O$2+$A2825,Sheet2!CA:NN,$B2825,0)&lt;&gt;""),HLOOKUP(O$2+$A2825,Sheet2!CA:NN,$B2825,0),"")</f>
        <v/>
      </c>
      <c r="P2825" t="str">
        <f>IF(OR(HLOOKUP(P$2+$A2825,Sheet2!CB:NO,$B2825,0),HLOOKUP(P$2+$A2825,Sheet2!CB:NO,$B2825,0)&lt;&gt;""),HLOOKUP(P$2+$A2825,Sheet2!CB:NO,$B2825,0),"")</f>
        <v/>
      </c>
      <c r="Q2825" t="str">
        <f>IF(OR(HLOOKUP(Q$2+$A2825,Sheet2!CC:NO,$B2825,0),HLOOKUP(Q$2+$A2825,Sheet2!CC:NO,$B2825,0)&lt;&gt;""),HLOOKUP(Q$2+$A2825,Sheet2!CC:NO,$B2825,0),"")</f>
        <v/>
      </c>
    </row>
    <row r="2826" spans="1:17" x14ac:dyDescent="0.25">
      <c r="A2826" s="64">
        <f t="shared" si="355"/>
        <v>12</v>
      </c>
      <c r="B2826" s="64">
        <f t="shared" si="356"/>
        <v>287</v>
      </c>
      <c r="C2826" s="64">
        <f t="shared" si="357"/>
        <v>3</v>
      </c>
      <c r="D2826" s="64">
        <f t="shared" si="358"/>
        <v>283</v>
      </c>
      <c r="E2826" s="64">
        <f t="shared" si="359"/>
        <v>1411</v>
      </c>
      <c r="F2826" s="64" t="str">
        <f t="shared" si="352"/>
        <v/>
      </c>
      <c r="G2826" s="64" t="str">
        <f t="shared" si="353"/>
        <v/>
      </c>
      <c r="H2826" s="64" t="str">
        <f t="shared" si="354"/>
        <v/>
      </c>
      <c r="I2826" s="80" t="str">
        <f>IFERROR(VLOOKUP(D2826,Sheet2!A:B,2,0),"")</f>
        <v/>
      </c>
      <c r="J2826" s="64" t="str">
        <f>IFERROR(IF(I2826&lt;&gt;"",VLOOKUP(I2826,Sheet2!B:C,2,0),""),"")</f>
        <v/>
      </c>
      <c r="K2826" s="64" t="str">
        <f>IFERROR( IF(I2826&lt;&gt;"", HLOOKUP(L$2+$A2826,Sheet2!BX:NK,2,0),""),"")</f>
        <v/>
      </c>
      <c r="L2826" t="str">
        <f>IF(OR(HLOOKUP(L$2+$A2826,Sheet2!BX:NK,$B2826,0),HLOOKUP(L$2+$A2826,Sheet2!BX:NK,$B2826,0)&lt;&gt;""),HLOOKUP(L$2+$A2826,Sheet2!BX:NK,$B2826,0),"")</f>
        <v/>
      </c>
      <c r="M2826" t="str">
        <f>IF(OR(HLOOKUP(M$2+$A2826,Sheet2!BY:NL,$B2826,0),HLOOKUP(M$2+$A2826,Sheet2!BY:NL,$B2826,0)&lt;&gt;""),HLOOKUP(M$2+$A2826,Sheet2!BY:NL,$B2826,0),"")</f>
        <v/>
      </c>
      <c r="N2826" t="str">
        <f>IF(OR(HLOOKUP(N$2+$A2826,Sheet2!BZ:NM,$B2826,0),HLOOKUP(N$2+$A2826,Sheet2!BZ:NM,$B2826,0)&lt;&gt;""),HLOOKUP(N$2+$A2826,Sheet2!BZ:NM,$B2826,0),"")</f>
        <v/>
      </c>
      <c r="O2826" t="str">
        <f>IF(OR(HLOOKUP(O$2+$A2826,Sheet2!CA:NN,$B2826,0),HLOOKUP(O$2+$A2826,Sheet2!CA:NN,$B2826,0)&lt;&gt;""),HLOOKUP(O$2+$A2826,Sheet2!CA:NN,$B2826,0),"")</f>
        <v/>
      </c>
      <c r="P2826" t="str">
        <f>IF(OR(HLOOKUP(P$2+$A2826,Sheet2!CB:NO,$B2826,0),HLOOKUP(P$2+$A2826,Sheet2!CB:NO,$B2826,0)&lt;&gt;""),HLOOKUP(P$2+$A2826,Sheet2!CB:NO,$B2826,0),"")</f>
        <v/>
      </c>
      <c r="Q2826" t="str">
        <f>IF(OR(HLOOKUP(Q$2+$A2826,Sheet2!CC:NO,$B2826,0),HLOOKUP(Q$2+$A2826,Sheet2!CC:NO,$B2826,0)&lt;&gt;""),HLOOKUP(Q$2+$A2826,Sheet2!CC:NO,$B2826,0),"")</f>
        <v/>
      </c>
    </row>
    <row r="2827" spans="1:17" x14ac:dyDescent="0.25">
      <c r="A2827" s="64">
        <f t="shared" si="355"/>
        <v>18</v>
      </c>
      <c r="B2827" s="64">
        <f t="shared" si="356"/>
        <v>287</v>
      </c>
      <c r="C2827" s="64">
        <f t="shared" si="357"/>
        <v>4</v>
      </c>
      <c r="D2827" s="64">
        <f t="shared" si="358"/>
        <v>283</v>
      </c>
      <c r="E2827" s="64">
        <f t="shared" si="359"/>
        <v>1411</v>
      </c>
      <c r="F2827" s="64" t="str">
        <f t="shared" si="352"/>
        <v/>
      </c>
      <c r="G2827" s="64" t="str">
        <f t="shared" si="353"/>
        <v/>
      </c>
      <c r="H2827" s="64" t="str">
        <f t="shared" si="354"/>
        <v/>
      </c>
      <c r="I2827" s="80" t="str">
        <f>IFERROR(VLOOKUP(D2827,Sheet2!A:B,2,0),"")</f>
        <v/>
      </c>
      <c r="J2827" s="64" t="str">
        <f>IFERROR(IF(I2827&lt;&gt;"",VLOOKUP(I2827,Sheet2!B:C,2,0),""),"")</f>
        <v/>
      </c>
      <c r="K2827" s="64" t="str">
        <f>IFERROR( IF(I2827&lt;&gt;"", HLOOKUP(L$2+$A2827,Sheet2!BX:NK,2,0),""),"")</f>
        <v/>
      </c>
      <c r="L2827" t="str">
        <f>IF(OR(HLOOKUP(L$2+$A2827,Sheet2!BX:NK,$B2827,0),HLOOKUP(L$2+$A2827,Sheet2!BX:NK,$B2827,0)&lt;&gt;""),HLOOKUP(L$2+$A2827,Sheet2!BX:NK,$B2827,0),"")</f>
        <v/>
      </c>
      <c r="M2827" t="str">
        <f>IF(OR(HLOOKUP(M$2+$A2827,Sheet2!BY:NL,$B2827,0),HLOOKUP(M$2+$A2827,Sheet2!BY:NL,$B2827,0)&lt;&gt;""),HLOOKUP(M$2+$A2827,Sheet2!BY:NL,$B2827,0),"")</f>
        <v/>
      </c>
      <c r="N2827" t="str">
        <f>IF(OR(HLOOKUP(N$2+$A2827,Sheet2!BZ:NM,$B2827,0),HLOOKUP(N$2+$A2827,Sheet2!BZ:NM,$B2827,0)&lt;&gt;""),HLOOKUP(N$2+$A2827,Sheet2!BZ:NM,$B2827,0),"")</f>
        <v/>
      </c>
      <c r="O2827" t="str">
        <f>IF(OR(HLOOKUP(O$2+$A2827,Sheet2!CA:NN,$B2827,0),HLOOKUP(O$2+$A2827,Sheet2!CA:NN,$B2827,0)&lt;&gt;""),HLOOKUP(O$2+$A2827,Sheet2!CA:NN,$B2827,0),"")</f>
        <v/>
      </c>
      <c r="P2827" t="str">
        <f>IF(OR(HLOOKUP(P$2+$A2827,Sheet2!CB:NO,$B2827,0),HLOOKUP(P$2+$A2827,Sheet2!CB:NO,$B2827,0)&lt;&gt;""),HLOOKUP(P$2+$A2827,Sheet2!CB:NO,$B2827,0),"")</f>
        <v/>
      </c>
      <c r="Q2827" t="str">
        <f>IF(OR(HLOOKUP(Q$2+$A2827,Sheet2!CC:NO,$B2827,0),HLOOKUP(Q$2+$A2827,Sheet2!CC:NO,$B2827,0)&lt;&gt;""),HLOOKUP(Q$2+$A2827,Sheet2!CC:NO,$B2827,0),"")</f>
        <v/>
      </c>
    </row>
    <row r="2828" spans="1:17" x14ac:dyDescent="0.25">
      <c r="A2828" s="64">
        <f t="shared" si="355"/>
        <v>24</v>
      </c>
      <c r="B2828" s="64">
        <f t="shared" si="356"/>
        <v>287</v>
      </c>
      <c r="C2828" s="64">
        <f t="shared" si="357"/>
        <v>5</v>
      </c>
      <c r="D2828" s="64">
        <f t="shared" si="358"/>
        <v>283</v>
      </c>
      <c r="E2828" s="64">
        <f t="shared" si="359"/>
        <v>1411</v>
      </c>
      <c r="F2828" s="64" t="str">
        <f t="shared" si="352"/>
        <v/>
      </c>
      <c r="G2828" s="64" t="str">
        <f t="shared" si="353"/>
        <v/>
      </c>
      <c r="H2828" s="64" t="str">
        <f t="shared" si="354"/>
        <v/>
      </c>
      <c r="I2828" s="80" t="str">
        <f>IFERROR(VLOOKUP(D2828,Sheet2!A:B,2,0),"")</f>
        <v/>
      </c>
      <c r="J2828" s="64" t="str">
        <f>IFERROR(IF(I2828&lt;&gt;"",VLOOKUP(I2828,Sheet2!B:C,2,0),""),"")</f>
        <v/>
      </c>
      <c r="K2828" s="64" t="str">
        <f>IFERROR( IF(I2828&lt;&gt;"", HLOOKUP(L$2+$A2828,Sheet2!BX:NK,2,0),""),"")</f>
        <v/>
      </c>
      <c r="L2828" t="str">
        <f>IF(OR(HLOOKUP(L$2+$A2828,Sheet2!BX:NK,$B2828,0),HLOOKUP(L$2+$A2828,Sheet2!BX:NK,$B2828,0)&lt;&gt;""),HLOOKUP(L$2+$A2828,Sheet2!BX:NK,$B2828,0),"")</f>
        <v/>
      </c>
      <c r="M2828" t="str">
        <f>IF(OR(HLOOKUP(M$2+$A2828,Sheet2!BY:NL,$B2828,0),HLOOKUP(M$2+$A2828,Sheet2!BY:NL,$B2828,0)&lt;&gt;""),HLOOKUP(M$2+$A2828,Sheet2!BY:NL,$B2828,0),"")</f>
        <v/>
      </c>
      <c r="N2828" t="str">
        <f>IF(OR(HLOOKUP(N$2+$A2828,Sheet2!BZ:NM,$B2828,0),HLOOKUP(N$2+$A2828,Sheet2!BZ:NM,$B2828,0)&lt;&gt;""),HLOOKUP(N$2+$A2828,Sheet2!BZ:NM,$B2828,0),"")</f>
        <v/>
      </c>
      <c r="O2828" t="str">
        <f>IF(OR(HLOOKUP(O$2+$A2828,Sheet2!CA:NN,$B2828,0),HLOOKUP(O$2+$A2828,Sheet2!CA:NN,$B2828,0)&lt;&gt;""),HLOOKUP(O$2+$A2828,Sheet2!CA:NN,$B2828,0),"")</f>
        <v/>
      </c>
      <c r="P2828" t="str">
        <f>IF(OR(HLOOKUP(P$2+$A2828,Sheet2!CB:NO,$B2828,0),HLOOKUP(P$2+$A2828,Sheet2!CB:NO,$B2828,0)&lt;&gt;""),HLOOKUP(P$2+$A2828,Sheet2!CB:NO,$B2828,0),"")</f>
        <v/>
      </c>
      <c r="Q2828" t="str">
        <f>IF(OR(HLOOKUP(Q$2+$A2828,Sheet2!CC:NO,$B2828,0),HLOOKUP(Q$2+$A2828,Sheet2!CC:NO,$B2828,0)&lt;&gt;""),HLOOKUP(Q$2+$A2828,Sheet2!CC:NO,$B2828,0),"")</f>
        <v/>
      </c>
    </row>
    <row r="2829" spans="1:17" x14ac:dyDescent="0.25">
      <c r="A2829" s="64">
        <f t="shared" si="355"/>
        <v>30</v>
      </c>
      <c r="B2829" s="64">
        <f t="shared" si="356"/>
        <v>287</v>
      </c>
      <c r="C2829" s="64">
        <f t="shared" si="357"/>
        <v>6</v>
      </c>
      <c r="D2829" s="64">
        <f t="shared" si="358"/>
        <v>283</v>
      </c>
      <c r="E2829" s="64">
        <f t="shared" si="359"/>
        <v>1411</v>
      </c>
      <c r="F2829" s="64" t="str">
        <f t="shared" si="352"/>
        <v/>
      </c>
      <c r="G2829" s="64" t="str">
        <f t="shared" si="353"/>
        <v/>
      </c>
      <c r="H2829" s="64" t="str">
        <f t="shared" si="354"/>
        <v/>
      </c>
      <c r="I2829" s="80" t="str">
        <f>IFERROR(VLOOKUP(D2829,Sheet2!A:B,2,0),"")</f>
        <v/>
      </c>
      <c r="J2829" s="64" t="str">
        <f>IFERROR(IF(I2829&lt;&gt;"",VLOOKUP(I2829,Sheet2!B:C,2,0),""),"")</f>
        <v/>
      </c>
      <c r="K2829" s="64" t="str">
        <f>IFERROR( IF(I2829&lt;&gt;"", HLOOKUP(L$2+$A2829,Sheet2!BX:NK,2,0),""),"")</f>
        <v/>
      </c>
      <c r="L2829" t="str">
        <f>IF(OR(HLOOKUP(L$2+$A2829,Sheet2!BX:NK,$B2829,0),HLOOKUP(L$2+$A2829,Sheet2!BX:NK,$B2829,0)&lt;&gt;""),HLOOKUP(L$2+$A2829,Sheet2!BX:NK,$B2829,0),"")</f>
        <v/>
      </c>
      <c r="M2829" t="str">
        <f>IF(OR(HLOOKUP(M$2+$A2829,Sheet2!BY:NL,$B2829,0),HLOOKUP(M$2+$A2829,Sheet2!BY:NL,$B2829,0)&lt;&gt;""),HLOOKUP(M$2+$A2829,Sheet2!BY:NL,$B2829,0),"")</f>
        <v/>
      </c>
      <c r="N2829" t="str">
        <f>IF(OR(HLOOKUP(N$2+$A2829,Sheet2!BZ:NM,$B2829,0),HLOOKUP(N$2+$A2829,Sheet2!BZ:NM,$B2829,0)&lt;&gt;""),HLOOKUP(N$2+$A2829,Sheet2!BZ:NM,$B2829,0),"")</f>
        <v/>
      </c>
      <c r="O2829" t="str">
        <f>IF(OR(HLOOKUP(O$2+$A2829,Sheet2!CA:NN,$B2829,0),HLOOKUP(O$2+$A2829,Sheet2!CA:NN,$B2829,0)&lt;&gt;""),HLOOKUP(O$2+$A2829,Sheet2!CA:NN,$B2829,0),"")</f>
        <v/>
      </c>
      <c r="P2829" t="str">
        <f>IF(OR(HLOOKUP(P$2+$A2829,Sheet2!CB:NO,$B2829,0),HLOOKUP(P$2+$A2829,Sheet2!CB:NO,$B2829,0)&lt;&gt;""),HLOOKUP(P$2+$A2829,Sheet2!CB:NO,$B2829,0),"")</f>
        <v/>
      </c>
      <c r="Q2829" t="str">
        <f>IF(OR(HLOOKUP(Q$2+$A2829,Sheet2!CC:NO,$B2829,0),HLOOKUP(Q$2+$A2829,Sheet2!CC:NO,$B2829,0)&lt;&gt;""),HLOOKUP(Q$2+$A2829,Sheet2!CC:NO,$B2829,0),"")</f>
        <v/>
      </c>
    </row>
    <row r="2830" spans="1:17" x14ac:dyDescent="0.25">
      <c r="A2830" s="64">
        <f t="shared" si="355"/>
        <v>36</v>
      </c>
      <c r="B2830" s="64">
        <f t="shared" si="356"/>
        <v>287</v>
      </c>
      <c r="C2830" s="64">
        <f t="shared" si="357"/>
        <v>7</v>
      </c>
      <c r="D2830" s="64">
        <f t="shared" si="358"/>
        <v>283</v>
      </c>
      <c r="E2830" s="64">
        <f t="shared" si="359"/>
        <v>1411</v>
      </c>
      <c r="F2830" s="64" t="str">
        <f t="shared" si="352"/>
        <v/>
      </c>
      <c r="G2830" s="64" t="str">
        <f t="shared" si="353"/>
        <v/>
      </c>
      <c r="H2830" s="64" t="str">
        <f t="shared" si="354"/>
        <v/>
      </c>
      <c r="I2830" s="80" t="str">
        <f>IFERROR(VLOOKUP(D2830,Sheet2!A:B,2,0),"")</f>
        <v/>
      </c>
      <c r="J2830" s="64" t="str">
        <f>IFERROR(IF(I2830&lt;&gt;"",VLOOKUP(I2830,Sheet2!B:C,2,0),""),"")</f>
        <v/>
      </c>
      <c r="K2830" s="64" t="str">
        <f>IFERROR( IF(I2830&lt;&gt;"", HLOOKUP(L$2+$A2830,Sheet2!BX:NK,2,0),""),"")</f>
        <v/>
      </c>
      <c r="L2830" t="str">
        <f>IF(OR(HLOOKUP(L$2+$A2830,Sheet2!BX:NK,$B2830,0),HLOOKUP(L$2+$A2830,Sheet2!BX:NK,$B2830,0)&lt;&gt;""),HLOOKUP(L$2+$A2830,Sheet2!BX:NK,$B2830,0),"")</f>
        <v/>
      </c>
      <c r="M2830" t="str">
        <f>IF(OR(HLOOKUP(M$2+$A2830,Sheet2!BY:NL,$B2830,0),HLOOKUP(M$2+$A2830,Sheet2!BY:NL,$B2830,0)&lt;&gt;""),HLOOKUP(M$2+$A2830,Sheet2!BY:NL,$B2830,0),"")</f>
        <v/>
      </c>
      <c r="N2830" t="str">
        <f>IF(OR(HLOOKUP(N$2+$A2830,Sheet2!BZ:NM,$B2830,0),HLOOKUP(N$2+$A2830,Sheet2!BZ:NM,$B2830,0)&lt;&gt;""),HLOOKUP(N$2+$A2830,Sheet2!BZ:NM,$B2830,0),"")</f>
        <v/>
      </c>
      <c r="O2830" t="str">
        <f>IF(OR(HLOOKUP(O$2+$A2830,Sheet2!CA:NN,$B2830,0),HLOOKUP(O$2+$A2830,Sheet2!CA:NN,$B2830,0)&lt;&gt;""),HLOOKUP(O$2+$A2830,Sheet2!CA:NN,$B2830,0),"")</f>
        <v/>
      </c>
      <c r="P2830" t="str">
        <f>IF(OR(HLOOKUP(P$2+$A2830,Sheet2!CB:NO,$B2830,0),HLOOKUP(P$2+$A2830,Sheet2!CB:NO,$B2830,0)&lt;&gt;""),HLOOKUP(P$2+$A2830,Sheet2!CB:NO,$B2830,0),"")</f>
        <v/>
      </c>
      <c r="Q2830" t="str">
        <f>IF(OR(HLOOKUP(Q$2+$A2830,Sheet2!CC:NO,$B2830,0),HLOOKUP(Q$2+$A2830,Sheet2!CC:NO,$B2830,0)&lt;&gt;""),HLOOKUP(Q$2+$A2830,Sheet2!CC:NO,$B2830,0),"")</f>
        <v/>
      </c>
    </row>
    <row r="2831" spans="1:17" x14ac:dyDescent="0.25">
      <c r="A2831" s="64">
        <f t="shared" si="355"/>
        <v>42</v>
      </c>
      <c r="B2831" s="64">
        <f t="shared" si="356"/>
        <v>287</v>
      </c>
      <c r="C2831" s="64">
        <f t="shared" si="357"/>
        <v>8</v>
      </c>
      <c r="D2831" s="64">
        <f t="shared" si="358"/>
        <v>283</v>
      </c>
      <c r="E2831" s="64">
        <f t="shared" si="359"/>
        <v>1411</v>
      </c>
      <c r="F2831" s="64" t="str">
        <f t="shared" si="352"/>
        <v/>
      </c>
      <c r="G2831" s="64" t="str">
        <f t="shared" si="353"/>
        <v/>
      </c>
      <c r="H2831" s="64" t="str">
        <f t="shared" si="354"/>
        <v/>
      </c>
      <c r="I2831" s="80" t="str">
        <f>IFERROR(VLOOKUP(D2831,Sheet2!A:B,2,0),"")</f>
        <v/>
      </c>
      <c r="J2831" s="64" t="str">
        <f>IFERROR(IF(I2831&lt;&gt;"",VLOOKUP(I2831,Sheet2!B:C,2,0),""),"")</f>
        <v/>
      </c>
      <c r="K2831" s="64" t="str">
        <f>IFERROR( IF(I2831&lt;&gt;"", HLOOKUP(L$2+$A2831,Sheet2!BX:NK,2,0),""),"")</f>
        <v/>
      </c>
      <c r="L2831" t="str">
        <f>IF(OR(HLOOKUP(L$2+$A2831,Sheet2!BX:NK,$B2831,0),HLOOKUP(L$2+$A2831,Sheet2!BX:NK,$B2831,0)&lt;&gt;""),HLOOKUP(L$2+$A2831,Sheet2!BX:NK,$B2831,0),"")</f>
        <v/>
      </c>
      <c r="M2831" t="str">
        <f>IF(OR(HLOOKUP(M$2+$A2831,Sheet2!BY:NL,$B2831,0),HLOOKUP(M$2+$A2831,Sheet2!BY:NL,$B2831,0)&lt;&gt;""),HLOOKUP(M$2+$A2831,Sheet2!BY:NL,$B2831,0),"")</f>
        <v/>
      </c>
      <c r="N2831" t="str">
        <f>IF(OR(HLOOKUP(N$2+$A2831,Sheet2!BZ:NM,$B2831,0),HLOOKUP(N$2+$A2831,Sheet2!BZ:NM,$B2831,0)&lt;&gt;""),HLOOKUP(N$2+$A2831,Sheet2!BZ:NM,$B2831,0),"")</f>
        <v/>
      </c>
      <c r="O2831" t="str">
        <f>IF(OR(HLOOKUP(O$2+$A2831,Sheet2!CA:NN,$B2831,0),HLOOKUP(O$2+$A2831,Sheet2!CA:NN,$B2831,0)&lt;&gt;""),HLOOKUP(O$2+$A2831,Sheet2!CA:NN,$B2831,0),"")</f>
        <v/>
      </c>
      <c r="P2831" t="str">
        <f>IF(OR(HLOOKUP(P$2+$A2831,Sheet2!CB:NO,$B2831,0),HLOOKUP(P$2+$A2831,Sheet2!CB:NO,$B2831,0)&lt;&gt;""),HLOOKUP(P$2+$A2831,Sheet2!CB:NO,$B2831,0),"")</f>
        <v/>
      </c>
      <c r="Q2831" t="str">
        <f>IF(OR(HLOOKUP(Q$2+$A2831,Sheet2!CC:NO,$B2831,0),HLOOKUP(Q$2+$A2831,Sheet2!CC:NO,$B2831,0)&lt;&gt;""),HLOOKUP(Q$2+$A2831,Sheet2!CC:NO,$B2831,0),"")</f>
        <v/>
      </c>
    </row>
    <row r="2832" spans="1:17" x14ac:dyDescent="0.25">
      <c r="A2832" s="64">
        <f t="shared" si="355"/>
        <v>48</v>
      </c>
      <c r="B2832" s="64">
        <f t="shared" si="356"/>
        <v>287</v>
      </c>
      <c r="C2832" s="64">
        <f t="shared" si="357"/>
        <v>9</v>
      </c>
      <c r="D2832" s="64">
        <f t="shared" si="358"/>
        <v>283</v>
      </c>
      <c r="E2832" s="64">
        <f t="shared" si="359"/>
        <v>1411</v>
      </c>
      <c r="F2832" s="64" t="str">
        <f t="shared" si="352"/>
        <v/>
      </c>
      <c r="G2832" s="64" t="str">
        <f t="shared" si="353"/>
        <v/>
      </c>
      <c r="H2832" s="64" t="str">
        <f t="shared" si="354"/>
        <v/>
      </c>
      <c r="I2832" s="80" t="str">
        <f>IFERROR(VLOOKUP(D2832,Sheet2!A:B,2,0),"")</f>
        <v/>
      </c>
      <c r="J2832" s="64" t="str">
        <f>IFERROR(IF(I2832&lt;&gt;"",VLOOKUP(I2832,Sheet2!B:C,2,0),""),"")</f>
        <v/>
      </c>
      <c r="K2832" s="64" t="str">
        <f>IFERROR( IF(I2832&lt;&gt;"", HLOOKUP(L$2+$A2832,Sheet2!BX:NK,2,0),""),"")</f>
        <v/>
      </c>
      <c r="L2832" t="str">
        <f>IF(OR(HLOOKUP(L$2+$A2832,Sheet2!BX:NK,$B2832,0),HLOOKUP(L$2+$A2832,Sheet2!BX:NK,$B2832,0)&lt;&gt;""),HLOOKUP(L$2+$A2832,Sheet2!BX:NK,$B2832,0),"")</f>
        <v/>
      </c>
      <c r="M2832" t="str">
        <f>IF(OR(HLOOKUP(M$2+$A2832,Sheet2!BY:NL,$B2832,0),HLOOKUP(M$2+$A2832,Sheet2!BY:NL,$B2832,0)&lt;&gt;""),HLOOKUP(M$2+$A2832,Sheet2!BY:NL,$B2832,0),"")</f>
        <v/>
      </c>
      <c r="N2832" t="str">
        <f>IF(OR(HLOOKUP(N$2+$A2832,Sheet2!BZ:NM,$B2832,0),HLOOKUP(N$2+$A2832,Sheet2!BZ:NM,$B2832,0)&lt;&gt;""),HLOOKUP(N$2+$A2832,Sheet2!BZ:NM,$B2832,0),"")</f>
        <v/>
      </c>
      <c r="O2832" t="str">
        <f>IF(OR(HLOOKUP(O$2+$A2832,Sheet2!CA:NN,$B2832,0),HLOOKUP(O$2+$A2832,Sheet2!CA:NN,$B2832,0)&lt;&gt;""),HLOOKUP(O$2+$A2832,Sheet2!CA:NN,$B2832,0),"")</f>
        <v/>
      </c>
      <c r="P2832" t="str">
        <f>IF(OR(HLOOKUP(P$2+$A2832,Sheet2!CB:NO,$B2832,0),HLOOKUP(P$2+$A2832,Sheet2!CB:NO,$B2832,0)&lt;&gt;""),HLOOKUP(P$2+$A2832,Sheet2!CB:NO,$B2832,0),"")</f>
        <v/>
      </c>
      <c r="Q2832" t="str">
        <f>IF(OR(HLOOKUP(Q$2+$A2832,Sheet2!CC:NO,$B2832,0),HLOOKUP(Q$2+$A2832,Sheet2!CC:NO,$B2832,0)&lt;&gt;""),HLOOKUP(Q$2+$A2832,Sheet2!CC:NO,$B2832,0),"")</f>
        <v/>
      </c>
    </row>
    <row r="2833" spans="1:17" x14ac:dyDescent="0.25">
      <c r="A2833" s="64">
        <f t="shared" si="355"/>
        <v>54</v>
      </c>
      <c r="B2833" s="64">
        <f t="shared" si="356"/>
        <v>287</v>
      </c>
      <c r="C2833" s="64">
        <f t="shared" si="357"/>
        <v>10</v>
      </c>
      <c r="D2833" s="64">
        <f t="shared" si="358"/>
        <v>283</v>
      </c>
      <c r="E2833" s="64">
        <f t="shared" si="359"/>
        <v>1411</v>
      </c>
      <c r="F2833" s="64" t="str">
        <f t="shared" si="352"/>
        <v/>
      </c>
      <c r="G2833" s="64" t="str">
        <f t="shared" si="353"/>
        <v/>
      </c>
      <c r="H2833" s="64" t="str">
        <f t="shared" si="354"/>
        <v/>
      </c>
      <c r="I2833" s="80" t="str">
        <f>IFERROR(VLOOKUP(D2833,Sheet2!A:B,2,0),"")</f>
        <v/>
      </c>
      <c r="J2833" s="64" t="str">
        <f>IFERROR(IF(I2833&lt;&gt;"",VLOOKUP(I2833,Sheet2!B:C,2,0),""),"")</f>
        <v/>
      </c>
      <c r="K2833" s="64" t="str">
        <f>IFERROR( IF(I2833&lt;&gt;"", HLOOKUP(L$2+$A2833,Sheet2!BX:NK,2,0),""),"")</f>
        <v/>
      </c>
      <c r="L2833" t="str">
        <f>IF(OR(HLOOKUP(L$2+$A2833,Sheet2!BX:NK,$B2833,0),HLOOKUP(L$2+$A2833,Sheet2!BX:NK,$B2833,0)&lt;&gt;""),HLOOKUP(L$2+$A2833,Sheet2!BX:NK,$B2833,0),"")</f>
        <v/>
      </c>
      <c r="M2833" t="str">
        <f>IF(OR(HLOOKUP(M$2+$A2833,Sheet2!BY:NL,$B2833,0),HLOOKUP(M$2+$A2833,Sheet2!BY:NL,$B2833,0)&lt;&gt;""),HLOOKUP(M$2+$A2833,Sheet2!BY:NL,$B2833,0),"")</f>
        <v/>
      </c>
      <c r="N2833" t="str">
        <f>IF(OR(HLOOKUP(N$2+$A2833,Sheet2!BZ:NM,$B2833,0),HLOOKUP(N$2+$A2833,Sheet2!BZ:NM,$B2833,0)&lt;&gt;""),HLOOKUP(N$2+$A2833,Sheet2!BZ:NM,$B2833,0),"")</f>
        <v/>
      </c>
      <c r="O2833" t="str">
        <f>IF(OR(HLOOKUP(O$2+$A2833,Sheet2!CA:NN,$B2833,0),HLOOKUP(O$2+$A2833,Sheet2!CA:NN,$B2833,0)&lt;&gt;""),HLOOKUP(O$2+$A2833,Sheet2!CA:NN,$B2833,0),"")</f>
        <v/>
      </c>
      <c r="P2833" t="str">
        <f>IF(OR(HLOOKUP(P$2+$A2833,Sheet2!CB:NO,$B2833,0),HLOOKUP(P$2+$A2833,Sheet2!CB:NO,$B2833,0)&lt;&gt;""),HLOOKUP(P$2+$A2833,Sheet2!CB:NO,$B2833,0),"")</f>
        <v/>
      </c>
      <c r="Q2833" t="str">
        <f>IF(OR(HLOOKUP(Q$2+$A2833,Sheet2!CC:NO,$B2833,0),HLOOKUP(Q$2+$A2833,Sheet2!CC:NO,$B2833,0)&lt;&gt;""),HLOOKUP(Q$2+$A2833,Sheet2!CC:NO,$B2833,0),"")</f>
        <v/>
      </c>
    </row>
    <row r="2834" spans="1:17" x14ac:dyDescent="0.25">
      <c r="A2834" s="64">
        <f t="shared" si="355"/>
        <v>0</v>
      </c>
      <c r="B2834" s="64">
        <f t="shared" si="356"/>
        <v>288</v>
      </c>
      <c r="C2834" s="64">
        <f t="shared" si="357"/>
        <v>1</v>
      </c>
      <c r="D2834" s="64">
        <f t="shared" si="358"/>
        <v>284</v>
      </c>
      <c r="E2834" s="64">
        <f t="shared" si="359"/>
        <v>1416</v>
      </c>
      <c r="F2834" s="64" t="str">
        <f t="shared" si="352"/>
        <v/>
      </c>
      <c r="G2834" s="64" t="str">
        <f t="shared" si="353"/>
        <v/>
      </c>
      <c r="H2834" s="64" t="str">
        <f t="shared" si="354"/>
        <v/>
      </c>
      <c r="I2834" s="80" t="str">
        <f>IFERROR(VLOOKUP(D2834,Sheet2!A:B,2,0),"")</f>
        <v/>
      </c>
      <c r="J2834" s="64" t="str">
        <f>IFERROR(IF(I2834&lt;&gt;"",VLOOKUP(I2834,Sheet2!B:C,2,0),""),"")</f>
        <v/>
      </c>
      <c r="K2834" s="64" t="str">
        <f>IFERROR( IF(I2834&lt;&gt;"", HLOOKUP(L$2+$A2834,Sheet2!BX:NK,2,0),""),"")</f>
        <v/>
      </c>
      <c r="L2834" t="str">
        <f>IF(OR(HLOOKUP(L$2+$A2834,Sheet2!BX:NK,$B2834,0),HLOOKUP(L$2+$A2834,Sheet2!BX:NK,$B2834,0)&lt;&gt;""),HLOOKUP(L$2+$A2834,Sheet2!BX:NK,$B2834,0),"")</f>
        <v/>
      </c>
      <c r="M2834" t="str">
        <f>IF(OR(HLOOKUP(M$2+$A2834,Sheet2!BY:NL,$B2834,0),HLOOKUP(M$2+$A2834,Sheet2!BY:NL,$B2834,0)&lt;&gt;""),HLOOKUP(M$2+$A2834,Sheet2!BY:NL,$B2834,0),"")</f>
        <v/>
      </c>
      <c r="N2834" t="str">
        <f>IF(OR(HLOOKUP(N$2+$A2834,Sheet2!BZ:NM,$B2834,0),HLOOKUP(N$2+$A2834,Sheet2!BZ:NM,$B2834,0)&lt;&gt;""),HLOOKUP(N$2+$A2834,Sheet2!BZ:NM,$B2834,0),"")</f>
        <v/>
      </c>
      <c r="O2834" t="str">
        <f>IF(OR(HLOOKUP(O$2+$A2834,Sheet2!CA:NN,$B2834,0),HLOOKUP(O$2+$A2834,Sheet2!CA:NN,$B2834,0)&lt;&gt;""),HLOOKUP(O$2+$A2834,Sheet2!CA:NN,$B2834,0),"")</f>
        <v/>
      </c>
      <c r="P2834" t="str">
        <f>IF(OR(HLOOKUP(P$2+$A2834,Sheet2!CB:NO,$B2834,0),HLOOKUP(P$2+$A2834,Sheet2!CB:NO,$B2834,0)&lt;&gt;""),HLOOKUP(P$2+$A2834,Sheet2!CB:NO,$B2834,0),"")</f>
        <v/>
      </c>
      <c r="Q2834" t="str">
        <f>IF(OR(HLOOKUP(Q$2+$A2834,Sheet2!CC:NO,$B2834,0),HLOOKUP(Q$2+$A2834,Sheet2!CC:NO,$B2834,0)&lt;&gt;""),HLOOKUP(Q$2+$A2834,Sheet2!CC:NO,$B2834,0),"")</f>
        <v/>
      </c>
    </row>
    <row r="2835" spans="1:17" x14ac:dyDescent="0.25">
      <c r="A2835" s="64">
        <f t="shared" si="355"/>
        <v>6</v>
      </c>
      <c r="B2835" s="64">
        <f t="shared" si="356"/>
        <v>288</v>
      </c>
      <c r="C2835" s="64">
        <f t="shared" si="357"/>
        <v>2</v>
      </c>
      <c r="D2835" s="64">
        <f t="shared" si="358"/>
        <v>284</v>
      </c>
      <c r="E2835" s="64">
        <f t="shared" si="359"/>
        <v>1416</v>
      </c>
      <c r="F2835" s="64" t="str">
        <f t="shared" si="352"/>
        <v/>
      </c>
      <c r="G2835" s="64" t="str">
        <f t="shared" si="353"/>
        <v/>
      </c>
      <c r="H2835" s="64" t="str">
        <f t="shared" si="354"/>
        <v/>
      </c>
      <c r="I2835" s="80" t="str">
        <f>IFERROR(VLOOKUP(D2835,Sheet2!A:B,2,0),"")</f>
        <v/>
      </c>
      <c r="J2835" s="64" t="str">
        <f>IFERROR(IF(I2835&lt;&gt;"",VLOOKUP(I2835,Sheet2!B:C,2,0),""),"")</f>
        <v/>
      </c>
      <c r="K2835" s="64" t="str">
        <f>IFERROR( IF(I2835&lt;&gt;"", HLOOKUP(L$2+$A2835,Sheet2!BX:NK,2,0),""),"")</f>
        <v/>
      </c>
      <c r="L2835" t="str">
        <f>IF(OR(HLOOKUP(L$2+$A2835,Sheet2!BX:NK,$B2835,0),HLOOKUP(L$2+$A2835,Sheet2!BX:NK,$B2835,0)&lt;&gt;""),HLOOKUP(L$2+$A2835,Sheet2!BX:NK,$B2835,0),"")</f>
        <v/>
      </c>
      <c r="M2835" t="str">
        <f>IF(OR(HLOOKUP(M$2+$A2835,Sheet2!BY:NL,$B2835,0),HLOOKUP(M$2+$A2835,Sheet2!BY:NL,$B2835,0)&lt;&gt;""),HLOOKUP(M$2+$A2835,Sheet2!BY:NL,$B2835,0),"")</f>
        <v/>
      </c>
      <c r="N2835" t="str">
        <f>IF(OR(HLOOKUP(N$2+$A2835,Sheet2!BZ:NM,$B2835,0),HLOOKUP(N$2+$A2835,Sheet2!BZ:NM,$B2835,0)&lt;&gt;""),HLOOKUP(N$2+$A2835,Sheet2!BZ:NM,$B2835,0),"")</f>
        <v/>
      </c>
      <c r="O2835" t="str">
        <f>IF(OR(HLOOKUP(O$2+$A2835,Sheet2!CA:NN,$B2835,0),HLOOKUP(O$2+$A2835,Sheet2!CA:NN,$B2835,0)&lt;&gt;""),HLOOKUP(O$2+$A2835,Sheet2!CA:NN,$B2835,0),"")</f>
        <v/>
      </c>
      <c r="P2835" t="str">
        <f>IF(OR(HLOOKUP(P$2+$A2835,Sheet2!CB:NO,$B2835,0),HLOOKUP(P$2+$A2835,Sheet2!CB:NO,$B2835,0)&lt;&gt;""),HLOOKUP(P$2+$A2835,Sheet2!CB:NO,$B2835,0),"")</f>
        <v/>
      </c>
      <c r="Q2835" t="str">
        <f>IF(OR(HLOOKUP(Q$2+$A2835,Sheet2!CC:NO,$B2835,0),HLOOKUP(Q$2+$A2835,Sheet2!CC:NO,$B2835,0)&lt;&gt;""),HLOOKUP(Q$2+$A2835,Sheet2!CC:NO,$B2835,0),"")</f>
        <v/>
      </c>
    </row>
    <row r="2836" spans="1:17" x14ac:dyDescent="0.25">
      <c r="A2836" s="64">
        <f t="shared" si="355"/>
        <v>12</v>
      </c>
      <c r="B2836" s="64">
        <f t="shared" si="356"/>
        <v>288</v>
      </c>
      <c r="C2836" s="64">
        <f t="shared" si="357"/>
        <v>3</v>
      </c>
      <c r="D2836" s="64">
        <f t="shared" si="358"/>
        <v>284</v>
      </c>
      <c r="E2836" s="64">
        <f t="shared" si="359"/>
        <v>1416</v>
      </c>
      <c r="F2836" s="64" t="str">
        <f t="shared" si="352"/>
        <v/>
      </c>
      <c r="G2836" s="64" t="str">
        <f t="shared" si="353"/>
        <v/>
      </c>
      <c r="H2836" s="64" t="str">
        <f t="shared" si="354"/>
        <v/>
      </c>
      <c r="I2836" s="80" t="str">
        <f>IFERROR(VLOOKUP(D2836,Sheet2!A:B,2,0),"")</f>
        <v/>
      </c>
      <c r="J2836" s="64" t="str">
        <f>IFERROR(IF(I2836&lt;&gt;"",VLOOKUP(I2836,Sheet2!B:C,2,0),""),"")</f>
        <v/>
      </c>
      <c r="K2836" s="64" t="str">
        <f>IFERROR( IF(I2836&lt;&gt;"", HLOOKUP(L$2+$A2836,Sheet2!BX:NK,2,0),""),"")</f>
        <v/>
      </c>
      <c r="L2836" t="str">
        <f>IF(OR(HLOOKUP(L$2+$A2836,Sheet2!BX:NK,$B2836,0),HLOOKUP(L$2+$A2836,Sheet2!BX:NK,$B2836,0)&lt;&gt;""),HLOOKUP(L$2+$A2836,Sheet2!BX:NK,$B2836,0),"")</f>
        <v/>
      </c>
      <c r="M2836" t="str">
        <f>IF(OR(HLOOKUP(M$2+$A2836,Sheet2!BY:NL,$B2836,0),HLOOKUP(M$2+$A2836,Sheet2!BY:NL,$B2836,0)&lt;&gt;""),HLOOKUP(M$2+$A2836,Sheet2!BY:NL,$B2836,0),"")</f>
        <v/>
      </c>
      <c r="N2836" t="str">
        <f>IF(OR(HLOOKUP(N$2+$A2836,Sheet2!BZ:NM,$B2836,0),HLOOKUP(N$2+$A2836,Sheet2!BZ:NM,$B2836,0)&lt;&gt;""),HLOOKUP(N$2+$A2836,Sheet2!BZ:NM,$B2836,0),"")</f>
        <v/>
      </c>
      <c r="O2836" t="str">
        <f>IF(OR(HLOOKUP(O$2+$A2836,Sheet2!CA:NN,$B2836,0),HLOOKUP(O$2+$A2836,Sheet2!CA:NN,$B2836,0)&lt;&gt;""),HLOOKUP(O$2+$A2836,Sheet2!CA:NN,$B2836,0),"")</f>
        <v/>
      </c>
      <c r="P2836" t="str">
        <f>IF(OR(HLOOKUP(P$2+$A2836,Sheet2!CB:NO,$B2836,0),HLOOKUP(P$2+$A2836,Sheet2!CB:NO,$B2836,0)&lt;&gt;""),HLOOKUP(P$2+$A2836,Sheet2!CB:NO,$B2836,0),"")</f>
        <v/>
      </c>
      <c r="Q2836" t="str">
        <f>IF(OR(HLOOKUP(Q$2+$A2836,Sheet2!CC:NO,$B2836,0),HLOOKUP(Q$2+$A2836,Sheet2!CC:NO,$B2836,0)&lt;&gt;""),HLOOKUP(Q$2+$A2836,Sheet2!CC:NO,$B2836,0),"")</f>
        <v/>
      </c>
    </row>
    <row r="2837" spans="1:17" x14ac:dyDescent="0.25">
      <c r="A2837" s="64">
        <f t="shared" si="355"/>
        <v>18</v>
      </c>
      <c r="B2837" s="64">
        <f t="shared" si="356"/>
        <v>288</v>
      </c>
      <c r="C2837" s="64">
        <f t="shared" si="357"/>
        <v>4</v>
      </c>
      <c r="D2837" s="64">
        <f t="shared" si="358"/>
        <v>284</v>
      </c>
      <c r="E2837" s="64">
        <f t="shared" si="359"/>
        <v>1416</v>
      </c>
      <c r="F2837" s="64" t="str">
        <f t="shared" si="352"/>
        <v/>
      </c>
      <c r="G2837" s="64" t="str">
        <f t="shared" si="353"/>
        <v/>
      </c>
      <c r="H2837" s="64" t="str">
        <f t="shared" si="354"/>
        <v/>
      </c>
      <c r="I2837" s="80" t="str">
        <f>IFERROR(VLOOKUP(D2837,Sheet2!A:B,2,0),"")</f>
        <v/>
      </c>
      <c r="J2837" s="64" t="str">
        <f>IFERROR(IF(I2837&lt;&gt;"",VLOOKUP(I2837,Sheet2!B:C,2,0),""),"")</f>
        <v/>
      </c>
      <c r="K2837" s="64" t="str">
        <f>IFERROR( IF(I2837&lt;&gt;"", HLOOKUP(L$2+$A2837,Sheet2!BX:NK,2,0),""),"")</f>
        <v/>
      </c>
      <c r="L2837" t="str">
        <f>IF(OR(HLOOKUP(L$2+$A2837,Sheet2!BX:NK,$B2837,0),HLOOKUP(L$2+$A2837,Sheet2!BX:NK,$B2837,0)&lt;&gt;""),HLOOKUP(L$2+$A2837,Sheet2!BX:NK,$B2837,0),"")</f>
        <v/>
      </c>
      <c r="M2837" t="str">
        <f>IF(OR(HLOOKUP(M$2+$A2837,Sheet2!BY:NL,$B2837,0),HLOOKUP(M$2+$A2837,Sheet2!BY:NL,$B2837,0)&lt;&gt;""),HLOOKUP(M$2+$A2837,Sheet2!BY:NL,$B2837,0),"")</f>
        <v/>
      </c>
      <c r="N2837" t="str">
        <f>IF(OR(HLOOKUP(N$2+$A2837,Sheet2!BZ:NM,$B2837,0),HLOOKUP(N$2+$A2837,Sheet2!BZ:NM,$B2837,0)&lt;&gt;""),HLOOKUP(N$2+$A2837,Sheet2!BZ:NM,$B2837,0),"")</f>
        <v/>
      </c>
      <c r="O2837" t="str">
        <f>IF(OR(HLOOKUP(O$2+$A2837,Sheet2!CA:NN,$B2837,0),HLOOKUP(O$2+$A2837,Sheet2!CA:NN,$B2837,0)&lt;&gt;""),HLOOKUP(O$2+$A2837,Sheet2!CA:NN,$B2837,0),"")</f>
        <v/>
      </c>
      <c r="P2837" t="str">
        <f>IF(OR(HLOOKUP(P$2+$A2837,Sheet2!CB:NO,$B2837,0),HLOOKUP(P$2+$A2837,Sheet2!CB:NO,$B2837,0)&lt;&gt;""),HLOOKUP(P$2+$A2837,Sheet2!CB:NO,$B2837,0),"")</f>
        <v/>
      </c>
      <c r="Q2837" t="str">
        <f>IF(OR(HLOOKUP(Q$2+$A2837,Sheet2!CC:NO,$B2837,0),HLOOKUP(Q$2+$A2837,Sheet2!CC:NO,$B2837,0)&lt;&gt;""),HLOOKUP(Q$2+$A2837,Sheet2!CC:NO,$B2837,0),"")</f>
        <v/>
      </c>
    </row>
    <row r="2838" spans="1:17" x14ac:dyDescent="0.25">
      <c r="A2838" s="64">
        <f t="shared" si="355"/>
        <v>24</v>
      </c>
      <c r="B2838" s="64">
        <f t="shared" si="356"/>
        <v>288</v>
      </c>
      <c r="C2838" s="64">
        <f t="shared" si="357"/>
        <v>5</v>
      </c>
      <c r="D2838" s="64">
        <f t="shared" si="358"/>
        <v>284</v>
      </c>
      <c r="E2838" s="64">
        <f t="shared" si="359"/>
        <v>1416</v>
      </c>
      <c r="F2838" s="64" t="str">
        <f t="shared" si="352"/>
        <v/>
      </c>
      <c r="G2838" s="64" t="str">
        <f t="shared" si="353"/>
        <v/>
      </c>
      <c r="H2838" s="64" t="str">
        <f t="shared" si="354"/>
        <v/>
      </c>
      <c r="I2838" s="80" t="str">
        <f>IFERROR(VLOOKUP(D2838,Sheet2!A:B,2,0),"")</f>
        <v/>
      </c>
      <c r="J2838" s="64" t="str">
        <f>IFERROR(IF(I2838&lt;&gt;"",VLOOKUP(I2838,Sheet2!B:C,2,0),""),"")</f>
        <v/>
      </c>
      <c r="K2838" s="64" t="str">
        <f>IFERROR( IF(I2838&lt;&gt;"", HLOOKUP(L$2+$A2838,Sheet2!BX:NK,2,0),""),"")</f>
        <v/>
      </c>
      <c r="L2838" t="str">
        <f>IF(OR(HLOOKUP(L$2+$A2838,Sheet2!BX:NK,$B2838,0),HLOOKUP(L$2+$A2838,Sheet2!BX:NK,$B2838,0)&lt;&gt;""),HLOOKUP(L$2+$A2838,Sheet2!BX:NK,$B2838,0),"")</f>
        <v/>
      </c>
      <c r="M2838" t="str">
        <f>IF(OR(HLOOKUP(M$2+$A2838,Sheet2!BY:NL,$B2838,0),HLOOKUP(M$2+$A2838,Sheet2!BY:NL,$B2838,0)&lt;&gt;""),HLOOKUP(M$2+$A2838,Sheet2!BY:NL,$B2838,0),"")</f>
        <v/>
      </c>
      <c r="N2838" t="str">
        <f>IF(OR(HLOOKUP(N$2+$A2838,Sheet2!BZ:NM,$B2838,0),HLOOKUP(N$2+$A2838,Sheet2!BZ:NM,$B2838,0)&lt;&gt;""),HLOOKUP(N$2+$A2838,Sheet2!BZ:NM,$B2838,0),"")</f>
        <v/>
      </c>
      <c r="O2838" t="str">
        <f>IF(OR(HLOOKUP(O$2+$A2838,Sheet2!CA:NN,$B2838,0),HLOOKUP(O$2+$A2838,Sheet2!CA:NN,$B2838,0)&lt;&gt;""),HLOOKUP(O$2+$A2838,Sheet2!CA:NN,$B2838,0),"")</f>
        <v/>
      </c>
      <c r="P2838" t="str">
        <f>IF(OR(HLOOKUP(P$2+$A2838,Sheet2!CB:NO,$B2838,0),HLOOKUP(P$2+$A2838,Sheet2!CB:NO,$B2838,0)&lt;&gt;""),HLOOKUP(P$2+$A2838,Sheet2!CB:NO,$B2838,0),"")</f>
        <v/>
      </c>
      <c r="Q2838" t="str">
        <f>IF(OR(HLOOKUP(Q$2+$A2838,Sheet2!CC:NO,$B2838,0),HLOOKUP(Q$2+$A2838,Sheet2!CC:NO,$B2838,0)&lt;&gt;""),HLOOKUP(Q$2+$A2838,Sheet2!CC:NO,$B2838,0),"")</f>
        <v/>
      </c>
    </row>
    <row r="2839" spans="1:17" x14ac:dyDescent="0.25">
      <c r="A2839" s="64">
        <f t="shared" si="355"/>
        <v>30</v>
      </c>
      <c r="B2839" s="64">
        <f t="shared" si="356"/>
        <v>288</v>
      </c>
      <c r="C2839" s="64">
        <f t="shared" si="357"/>
        <v>6</v>
      </c>
      <c r="D2839" s="64">
        <f t="shared" si="358"/>
        <v>284</v>
      </c>
      <c r="E2839" s="64">
        <f t="shared" si="359"/>
        <v>1416</v>
      </c>
      <c r="F2839" s="64" t="str">
        <f t="shared" si="352"/>
        <v/>
      </c>
      <c r="G2839" s="64" t="str">
        <f t="shared" si="353"/>
        <v/>
      </c>
      <c r="H2839" s="64" t="str">
        <f t="shared" si="354"/>
        <v/>
      </c>
      <c r="I2839" s="80" t="str">
        <f>IFERROR(VLOOKUP(D2839,Sheet2!A:B,2,0),"")</f>
        <v/>
      </c>
      <c r="J2839" s="64" t="str">
        <f>IFERROR(IF(I2839&lt;&gt;"",VLOOKUP(I2839,Sheet2!B:C,2,0),""),"")</f>
        <v/>
      </c>
      <c r="K2839" s="64" t="str">
        <f>IFERROR( IF(I2839&lt;&gt;"", HLOOKUP(L$2+$A2839,Sheet2!BX:NK,2,0),""),"")</f>
        <v/>
      </c>
      <c r="L2839" t="str">
        <f>IF(OR(HLOOKUP(L$2+$A2839,Sheet2!BX:NK,$B2839,0),HLOOKUP(L$2+$A2839,Sheet2!BX:NK,$B2839,0)&lt;&gt;""),HLOOKUP(L$2+$A2839,Sheet2!BX:NK,$B2839,0),"")</f>
        <v/>
      </c>
      <c r="M2839" t="str">
        <f>IF(OR(HLOOKUP(M$2+$A2839,Sheet2!BY:NL,$B2839,0),HLOOKUP(M$2+$A2839,Sheet2!BY:NL,$B2839,0)&lt;&gt;""),HLOOKUP(M$2+$A2839,Sheet2!BY:NL,$B2839,0),"")</f>
        <v/>
      </c>
      <c r="N2839" t="str">
        <f>IF(OR(HLOOKUP(N$2+$A2839,Sheet2!BZ:NM,$B2839,0),HLOOKUP(N$2+$A2839,Sheet2!BZ:NM,$B2839,0)&lt;&gt;""),HLOOKUP(N$2+$A2839,Sheet2!BZ:NM,$B2839,0),"")</f>
        <v/>
      </c>
      <c r="O2839" t="str">
        <f>IF(OR(HLOOKUP(O$2+$A2839,Sheet2!CA:NN,$B2839,0),HLOOKUP(O$2+$A2839,Sheet2!CA:NN,$B2839,0)&lt;&gt;""),HLOOKUP(O$2+$A2839,Sheet2!CA:NN,$B2839,0),"")</f>
        <v/>
      </c>
      <c r="P2839" t="str">
        <f>IF(OR(HLOOKUP(P$2+$A2839,Sheet2!CB:NO,$B2839,0),HLOOKUP(P$2+$A2839,Sheet2!CB:NO,$B2839,0)&lt;&gt;""),HLOOKUP(P$2+$A2839,Sheet2!CB:NO,$B2839,0),"")</f>
        <v/>
      </c>
      <c r="Q2839" t="str">
        <f>IF(OR(HLOOKUP(Q$2+$A2839,Sheet2!CC:NO,$B2839,0),HLOOKUP(Q$2+$A2839,Sheet2!CC:NO,$B2839,0)&lt;&gt;""),HLOOKUP(Q$2+$A2839,Sheet2!CC:NO,$B2839,0),"")</f>
        <v/>
      </c>
    </row>
    <row r="2840" spans="1:17" x14ac:dyDescent="0.25">
      <c r="A2840" s="64">
        <f t="shared" si="355"/>
        <v>36</v>
      </c>
      <c r="B2840" s="64">
        <f t="shared" si="356"/>
        <v>288</v>
      </c>
      <c r="C2840" s="64">
        <f t="shared" si="357"/>
        <v>7</v>
      </c>
      <c r="D2840" s="64">
        <f t="shared" si="358"/>
        <v>284</v>
      </c>
      <c r="E2840" s="64">
        <f t="shared" si="359"/>
        <v>1416</v>
      </c>
      <c r="F2840" s="64" t="str">
        <f t="shared" si="352"/>
        <v/>
      </c>
      <c r="G2840" s="64" t="str">
        <f t="shared" si="353"/>
        <v/>
      </c>
      <c r="H2840" s="64" t="str">
        <f t="shared" si="354"/>
        <v/>
      </c>
      <c r="I2840" s="80" t="str">
        <f>IFERROR(VLOOKUP(D2840,Sheet2!A:B,2,0),"")</f>
        <v/>
      </c>
      <c r="J2840" s="64" t="str">
        <f>IFERROR(IF(I2840&lt;&gt;"",VLOOKUP(I2840,Sheet2!B:C,2,0),""),"")</f>
        <v/>
      </c>
      <c r="K2840" s="64" t="str">
        <f>IFERROR( IF(I2840&lt;&gt;"", HLOOKUP(L$2+$A2840,Sheet2!BX:NK,2,0),""),"")</f>
        <v/>
      </c>
      <c r="L2840" t="str">
        <f>IF(OR(HLOOKUP(L$2+$A2840,Sheet2!BX:NK,$B2840,0),HLOOKUP(L$2+$A2840,Sheet2!BX:NK,$B2840,0)&lt;&gt;""),HLOOKUP(L$2+$A2840,Sheet2!BX:NK,$B2840,0),"")</f>
        <v/>
      </c>
      <c r="M2840" t="str">
        <f>IF(OR(HLOOKUP(M$2+$A2840,Sheet2!BY:NL,$B2840,0),HLOOKUP(M$2+$A2840,Sheet2!BY:NL,$B2840,0)&lt;&gt;""),HLOOKUP(M$2+$A2840,Sheet2!BY:NL,$B2840,0),"")</f>
        <v/>
      </c>
      <c r="N2840" t="str">
        <f>IF(OR(HLOOKUP(N$2+$A2840,Sheet2!BZ:NM,$B2840,0),HLOOKUP(N$2+$A2840,Sheet2!BZ:NM,$B2840,0)&lt;&gt;""),HLOOKUP(N$2+$A2840,Sheet2!BZ:NM,$B2840,0),"")</f>
        <v/>
      </c>
      <c r="O2840" t="str">
        <f>IF(OR(HLOOKUP(O$2+$A2840,Sheet2!CA:NN,$B2840,0),HLOOKUP(O$2+$A2840,Sheet2!CA:NN,$B2840,0)&lt;&gt;""),HLOOKUP(O$2+$A2840,Sheet2!CA:NN,$B2840,0),"")</f>
        <v/>
      </c>
      <c r="P2840" t="str">
        <f>IF(OR(HLOOKUP(P$2+$A2840,Sheet2!CB:NO,$B2840,0),HLOOKUP(P$2+$A2840,Sheet2!CB:NO,$B2840,0)&lt;&gt;""),HLOOKUP(P$2+$A2840,Sheet2!CB:NO,$B2840,0),"")</f>
        <v/>
      </c>
      <c r="Q2840" t="str">
        <f>IF(OR(HLOOKUP(Q$2+$A2840,Sheet2!CC:NO,$B2840,0),HLOOKUP(Q$2+$A2840,Sheet2!CC:NO,$B2840,0)&lt;&gt;""),HLOOKUP(Q$2+$A2840,Sheet2!CC:NO,$B2840,0),"")</f>
        <v/>
      </c>
    </row>
    <row r="2841" spans="1:17" x14ac:dyDescent="0.25">
      <c r="A2841" s="64">
        <f t="shared" si="355"/>
        <v>42</v>
      </c>
      <c r="B2841" s="64">
        <f t="shared" si="356"/>
        <v>288</v>
      </c>
      <c r="C2841" s="64">
        <f t="shared" si="357"/>
        <v>8</v>
      </c>
      <c r="D2841" s="64">
        <f t="shared" si="358"/>
        <v>284</v>
      </c>
      <c r="E2841" s="64">
        <f t="shared" si="359"/>
        <v>1416</v>
      </c>
      <c r="F2841" s="64" t="str">
        <f t="shared" si="352"/>
        <v/>
      </c>
      <c r="G2841" s="64" t="str">
        <f t="shared" si="353"/>
        <v/>
      </c>
      <c r="H2841" s="64" t="str">
        <f t="shared" si="354"/>
        <v/>
      </c>
      <c r="I2841" s="80" t="str">
        <f>IFERROR(VLOOKUP(D2841,Sheet2!A:B,2,0),"")</f>
        <v/>
      </c>
      <c r="J2841" s="64" t="str">
        <f>IFERROR(IF(I2841&lt;&gt;"",VLOOKUP(I2841,Sheet2!B:C,2,0),""),"")</f>
        <v/>
      </c>
      <c r="K2841" s="64" t="str">
        <f>IFERROR( IF(I2841&lt;&gt;"", HLOOKUP(L$2+$A2841,Sheet2!BX:NK,2,0),""),"")</f>
        <v/>
      </c>
      <c r="L2841" t="str">
        <f>IF(OR(HLOOKUP(L$2+$A2841,Sheet2!BX:NK,$B2841,0),HLOOKUP(L$2+$A2841,Sheet2!BX:NK,$B2841,0)&lt;&gt;""),HLOOKUP(L$2+$A2841,Sheet2!BX:NK,$B2841,0),"")</f>
        <v/>
      </c>
      <c r="M2841" t="str">
        <f>IF(OR(HLOOKUP(M$2+$A2841,Sheet2!BY:NL,$B2841,0),HLOOKUP(M$2+$A2841,Sheet2!BY:NL,$B2841,0)&lt;&gt;""),HLOOKUP(M$2+$A2841,Sheet2!BY:NL,$B2841,0),"")</f>
        <v/>
      </c>
      <c r="N2841" t="str">
        <f>IF(OR(HLOOKUP(N$2+$A2841,Sheet2!BZ:NM,$B2841,0),HLOOKUP(N$2+$A2841,Sheet2!BZ:NM,$B2841,0)&lt;&gt;""),HLOOKUP(N$2+$A2841,Sheet2!BZ:NM,$B2841,0),"")</f>
        <v/>
      </c>
      <c r="O2841" t="str">
        <f>IF(OR(HLOOKUP(O$2+$A2841,Sheet2!CA:NN,$B2841,0),HLOOKUP(O$2+$A2841,Sheet2!CA:NN,$B2841,0)&lt;&gt;""),HLOOKUP(O$2+$A2841,Sheet2!CA:NN,$B2841,0),"")</f>
        <v/>
      </c>
      <c r="P2841" t="str">
        <f>IF(OR(HLOOKUP(P$2+$A2841,Sheet2!CB:NO,$B2841,0),HLOOKUP(P$2+$A2841,Sheet2!CB:NO,$B2841,0)&lt;&gt;""),HLOOKUP(P$2+$A2841,Sheet2!CB:NO,$B2841,0),"")</f>
        <v/>
      </c>
      <c r="Q2841" t="str">
        <f>IF(OR(HLOOKUP(Q$2+$A2841,Sheet2!CC:NO,$B2841,0),HLOOKUP(Q$2+$A2841,Sheet2!CC:NO,$B2841,0)&lt;&gt;""),HLOOKUP(Q$2+$A2841,Sheet2!CC:NO,$B2841,0),"")</f>
        <v/>
      </c>
    </row>
    <row r="2842" spans="1:17" x14ac:dyDescent="0.25">
      <c r="A2842" s="64">
        <f t="shared" si="355"/>
        <v>48</v>
      </c>
      <c r="B2842" s="64">
        <f t="shared" si="356"/>
        <v>288</v>
      </c>
      <c r="C2842" s="64">
        <f t="shared" si="357"/>
        <v>9</v>
      </c>
      <c r="D2842" s="64">
        <f t="shared" si="358"/>
        <v>284</v>
      </c>
      <c r="E2842" s="64">
        <f t="shared" si="359"/>
        <v>1416</v>
      </c>
      <c r="F2842" s="64" t="str">
        <f t="shared" si="352"/>
        <v/>
      </c>
      <c r="G2842" s="64" t="str">
        <f t="shared" si="353"/>
        <v/>
      </c>
      <c r="H2842" s="64" t="str">
        <f t="shared" si="354"/>
        <v/>
      </c>
      <c r="I2842" s="80" t="str">
        <f>IFERROR(VLOOKUP(D2842,Sheet2!A:B,2,0),"")</f>
        <v/>
      </c>
      <c r="J2842" s="64" t="str">
        <f>IFERROR(IF(I2842&lt;&gt;"",VLOOKUP(I2842,Sheet2!B:C,2,0),""),"")</f>
        <v/>
      </c>
      <c r="K2842" s="64" t="str">
        <f>IFERROR( IF(I2842&lt;&gt;"", HLOOKUP(L$2+$A2842,Sheet2!BX:NK,2,0),""),"")</f>
        <v/>
      </c>
      <c r="L2842" t="str">
        <f>IF(OR(HLOOKUP(L$2+$A2842,Sheet2!BX:NK,$B2842,0),HLOOKUP(L$2+$A2842,Sheet2!BX:NK,$B2842,0)&lt;&gt;""),HLOOKUP(L$2+$A2842,Sheet2!BX:NK,$B2842,0),"")</f>
        <v/>
      </c>
      <c r="M2842" t="str">
        <f>IF(OR(HLOOKUP(M$2+$A2842,Sheet2!BY:NL,$B2842,0),HLOOKUP(M$2+$A2842,Sheet2!BY:NL,$B2842,0)&lt;&gt;""),HLOOKUP(M$2+$A2842,Sheet2!BY:NL,$B2842,0),"")</f>
        <v/>
      </c>
      <c r="N2842" t="str">
        <f>IF(OR(HLOOKUP(N$2+$A2842,Sheet2!BZ:NM,$B2842,0),HLOOKUP(N$2+$A2842,Sheet2!BZ:NM,$B2842,0)&lt;&gt;""),HLOOKUP(N$2+$A2842,Sheet2!BZ:NM,$B2842,0),"")</f>
        <v/>
      </c>
      <c r="O2842" t="str">
        <f>IF(OR(HLOOKUP(O$2+$A2842,Sheet2!CA:NN,$B2842,0),HLOOKUP(O$2+$A2842,Sheet2!CA:NN,$B2842,0)&lt;&gt;""),HLOOKUP(O$2+$A2842,Sheet2!CA:NN,$B2842,0),"")</f>
        <v/>
      </c>
      <c r="P2842" t="str">
        <f>IF(OR(HLOOKUP(P$2+$A2842,Sheet2!CB:NO,$B2842,0),HLOOKUP(P$2+$A2842,Sheet2!CB:NO,$B2842,0)&lt;&gt;""),HLOOKUP(P$2+$A2842,Sheet2!CB:NO,$B2842,0),"")</f>
        <v/>
      </c>
      <c r="Q2842" t="str">
        <f>IF(OR(HLOOKUP(Q$2+$A2842,Sheet2!CC:NO,$B2842,0),HLOOKUP(Q$2+$A2842,Sheet2!CC:NO,$B2842,0)&lt;&gt;""),HLOOKUP(Q$2+$A2842,Sheet2!CC:NO,$B2842,0),"")</f>
        <v/>
      </c>
    </row>
    <row r="2843" spans="1:17" x14ac:dyDescent="0.25">
      <c r="A2843" s="64">
        <f t="shared" si="355"/>
        <v>54</v>
      </c>
      <c r="B2843" s="64">
        <f t="shared" si="356"/>
        <v>288</v>
      </c>
      <c r="C2843" s="64">
        <f t="shared" si="357"/>
        <v>10</v>
      </c>
      <c r="D2843" s="64">
        <f t="shared" si="358"/>
        <v>284</v>
      </c>
      <c r="E2843" s="64">
        <f t="shared" si="359"/>
        <v>1416</v>
      </c>
      <c r="F2843" s="64" t="str">
        <f t="shared" si="352"/>
        <v/>
      </c>
      <c r="G2843" s="64" t="str">
        <f t="shared" si="353"/>
        <v/>
      </c>
      <c r="H2843" s="64" t="str">
        <f t="shared" si="354"/>
        <v/>
      </c>
      <c r="I2843" s="80" t="str">
        <f>IFERROR(VLOOKUP(D2843,Sheet2!A:B,2,0),"")</f>
        <v/>
      </c>
      <c r="J2843" s="64" t="str">
        <f>IFERROR(IF(I2843&lt;&gt;"",VLOOKUP(I2843,Sheet2!B:C,2,0),""),"")</f>
        <v/>
      </c>
      <c r="K2843" s="64" t="str">
        <f>IFERROR( IF(I2843&lt;&gt;"", HLOOKUP(L$2+$A2843,Sheet2!BX:NK,2,0),""),"")</f>
        <v/>
      </c>
      <c r="L2843" t="str">
        <f>IF(OR(HLOOKUP(L$2+$A2843,Sheet2!BX:NK,$B2843,0),HLOOKUP(L$2+$A2843,Sheet2!BX:NK,$B2843,0)&lt;&gt;""),HLOOKUP(L$2+$A2843,Sheet2!BX:NK,$B2843,0),"")</f>
        <v/>
      </c>
      <c r="M2843" t="str">
        <f>IF(OR(HLOOKUP(M$2+$A2843,Sheet2!BY:NL,$B2843,0),HLOOKUP(M$2+$A2843,Sheet2!BY:NL,$B2843,0)&lt;&gt;""),HLOOKUP(M$2+$A2843,Sheet2!BY:NL,$B2843,0),"")</f>
        <v/>
      </c>
      <c r="N2843" t="str">
        <f>IF(OR(HLOOKUP(N$2+$A2843,Sheet2!BZ:NM,$B2843,0),HLOOKUP(N$2+$A2843,Sheet2!BZ:NM,$B2843,0)&lt;&gt;""),HLOOKUP(N$2+$A2843,Sheet2!BZ:NM,$B2843,0),"")</f>
        <v/>
      </c>
      <c r="O2843" t="str">
        <f>IF(OR(HLOOKUP(O$2+$A2843,Sheet2!CA:NN,$B2843,0),HLOOKUP(O$2+$A2843,Sheet2!CA:NN,$B2843,0)&lt;&gt;""),HLOOKUP(O$2+$A2843,Sheet2!CA:NN,$B2843,0),"")</f>
        <v/>
      </c>
      <c r="P2843" t="str">
        <f>IF(OR(HLOOKUP(P$2+$A2843,Sheet2!CB:NO,$B2843,0),HLOOKUP(P$2+$A2843,Sheet2!CB:NO,$B2843,0)&lt;&gt;""),HLOOKUP(P$2+$A2843,Sheet2!CB:NO,$B2843,0),"")</f>
        <v/>
      </c>
      <c r="Q2843" t="str">
        <f>IF(OR(HLOOKUP(Q$2+$A2843,Sheet2!CC:NO,$B2843,0),HLOOKUP(Q$2+$A2843,Sheet2!CC:NO,$B2843,0)&lt;&gt;""),HLOOKUP(Q$2+$A2843,Sheet2!CC:NO,$B2843,0),"")</f>
        <v/>
      </c>
    </row>
    <row r="2844" spans="1:17" x14ac:dyDescent="0.25">
      <c r="A2844" s="64">
        <f t="shared" si="355"/>
        <v>0</v>
      </c>
      <c r="B2844" s="64">
        <f t="shared" si="356"/>
        <v>289</v>
      </c>
      <c r="C2844" s="64">
        <f t="shared" si="357"/>
        <v>1</v>
      </c>
      <c r="D2844" s="64">
        <f t="shared" si="358"/>
        <v>285</v>
      </c>
      <c r="E2844" s="64">
        <f t="shared" si="359"/>
        <v>1421</v>
      </c>
      <c r="F2844" s="64" t="str">
        <f t="shared" si="352"/>
        <v/>
      </c>
      <c r="G2844" s="64" t="str">
        <f t="shared" si="353"/>
        <v/>
      </c>
      <c r="H2844" s="64" t="str">
        <f t="shared" si="354"/>
        <v/>
      </c>
      <c r="I2844" s="80" t="str">
        <f>IFERROR(VLOOKUP(D2844,Sheet2!A:B,2,0),"")</f>
        <v/>
      </c>
      <c r="J2844" s="64" t="str">
        <f>IFERROR(IF(I2844&lt;&gt;"",VLOOKUP(I2844,Sheet2!B:C,2,0),""),"")</f>
        <v/>
      </c>
      <c r="K2844" s="64" t="str">
        <f>IFERROR( IF(I2844&lt;&gt;"", HLOOKUP(L$2+$A2844,Sheet2!BX:NK,2,0),""),"")</f>
        <v/>
      </c>
      <c r="L2844" t="str">
        <f>IF(OR(HLOOKUP(L$2+$A2844,Sheet2!BX:NK,$B2844,0),HLOOKUP(L$2+$A2844,Sheet2!BX:NK,$B2844,0)&lt;&gt;""),HLOOKUP(L$2+$A2844,Sheet2!BX:NK,$B2844,0),"")</f>
        <v/>
      </c>
      <c r="M2844" t="str">
        <f>IF(OR(HLOOKUP(M$2+$A2844,Sheet2!BY:NL,$B2844,0),HLOOKUP(M$2+$A2844,Sheet2!BY:NL,$B2844,0)&lt;&gt;""),HLOOKUP(M$2+$A2844,Sheet2!BY:NL,$B2844,0),"")</f>
        <v/>
      </c>
      <c r="N2844" t="str">
        <f>IF(OR(HLOOKUP(N$2+$A2844,Sheet2!BZ:NM,$B2844,0),HLOOKUP(N$2+$A2844,Sheet2!BZ:NM,$B2844,0)&lt;&gt;""),HLOOKUP(N$2+$A2844,Sheet2!BZ:NM,$B2844,0),"")</f>
        <v/>
      </c>
      <c r="O2844" t="str">
        <f>IF(OR(HLOOKUP(O$2+$A2844,Sheet2!CA:NN,$B2844,0),HLOOKUP(O$2+$A2844,Sheet2!CA:NN,$B2844,0)&lt;&gt;""),HLOOKUP(O$2+$A2844,Sheet2!CA:NN,$B2844,0),"")</f>
        <v/>
      </c>
      <c r="P2844" t="str">
        <f>IF(OR(HLOOKUP(P$2+$A2844,Sheet2!CB:NO,$B2844,0),HLOOKUP(P$2+$A2844,Sheet2!CB:NO,$B2844,0)&lt;&gt;""),HLOOKUP(P$2+$A2844,Sheet2!CB:NO,$B2844,0),"")</f>
        <v/>
      </c>
      <c r="Q2844" t="str">
        <f>IF(OR(HLOOKUP(Q$2+$A2844,Sheet2!CC:NO,$B2844,0),HLOOKUP(Q$2+$A2844,Sheet2!CC:NO,$B2844,0)&lt;&gt;""),HLOOKUP(Q$2+$A2844,Sheet2!CC:NO,$B2844,0),"")</f>
        <v/>
      </c>
    </row>
    <row r="2845" spans="1:17" x14ac:dyDescent="0.25">
      <c r="A2845" s="64">
        <f t="shared" si="355"/>
        <v>6</v>
      </c>
      <c r="B2845" s="64">
        <f t="shared" si="356"/>
        <v>289</v>
      </c>
      <c r="C2845" s="64">
        <f t="shared" si="357"/>
        <v>2</v>
      </c>
      <c r="D2845" s="64">
        <f t="shared" si="358"/>
        <v>285</v>
      </c>
      <c r="E2845" s="64">
        <f t="shared" si="359"/>
        <v>1421</v>
      </c>
      <c r="F2845" s="64" t="str">
        <f t="shared" si="352"/>
        <v/>
      </c>
      <c r="G2845" s="64" t="str">
        <f t="shared" si="353"/>
        <v/>
      </c>
      <c r="H2845" s="64" t="str">
        <f t="shared" si="354"/>
        <v/>
      </c>
      <c r="I2845" s="80" t="str">
        <f>IFERROR(VLOOKUP(D2845,Sheet2!A:B,2,0),"")</f>
        <v/>
      </c>
      <c r="J2845" s="64" t="str">
        <f>IFERROR(IF(I2845&lt;&gt;"",VLOOKUP(I2845,Sheet2!B:C,2,0),""),"")</f>
        <v/>
      </c>
      <c r="K2845" s="64" t="str">
        <f>IFERROR( IF(I2845&lt;&gt;"", HLOOKUP(L$2+$A2845,Sheet2!BX:NK,2,0),""),"")</f>
        <v/>
      </c>
      <c r="L2845" t="str">
        <f>IF(OR(HLOOKUP(L$2+$A2845,Sheet2!BX:NK,$B2845,0),HLOOKUP(L$2+$A2845,Sheet2!BX:NK,$B2845,0)&lt;&gt;""),HLOOKUP(L$2+$A2845,Sheet2!BX:NK,$B2845,0),"")</f>
        <v/>
      </c>
      <c r="M2845" t="str">
        <f>IF(OR(HLOOKUP(M$2+$A2845,Sheet2!BY:NL,$B2845,0),HLOOKUP(M$2+$A2845,Sheet2!BY:NL,$B2845,0)&lt;&gt;""),HLOOKUP(M$2+$A2845,Sheet2!BY:NL,$B2845,0),"")</f>
        <v/>
      </c>
      <c r="N2845" t="str">
        <f>IF(OR(HLOOKUP(N$2+$A2845,Sheet2!BZ:NM,$B2845,0),HLOOKUP(N$2+$A2845,Sheet2!BZ:NM,$B2845,0)&lt;&gt;""),HLOOKUP(N$2+$A2845,Sheet2!BZ:NM,$B2845,0),"")</f>
        <v/>
      </c>
      <c r="O2845" t="str">
        <f>IF(OR(HLOOKUP(O$2+$A2845,Sheet2!CA:NN,$B2845,0),HLOOKUP(O$2+$A2845,Sheet2!CA:NN,$B2845,0)&lt;&gt;""),HLOOKUP(O$2+$A2845,Sheet2!CA:NN,$B2845,0),"")</f>
        <v/>
      </c>
      <c r="P2845" t="str">
        <f>IF(OR(HLOOKUP(P$2+$A2845,Sheet2!CB:NO,$B2845,0),HLOOKUP(P$2+$A2845,Sheet2!CB:NO,$B2845,0)&lt;&gt;""),HLOOKUP(P$2+$A2845,Sheet2!CB:NO,$B2845,0),"")</f>
        <v/>
      </c>
      <c r="Q2845" t="str">
        <f>IF(OR(HLOOKUP(Q$2+$A2845,Sheet2!CC:NO,$B2845,0),HLOOKUP(Q$2+$A2845,Sheet2!CC:NO,$B2845,0)&lt;&gt;""),HLOOKUP(Q$2+$A2845,Sheet2!CC:NO,$B2845,0),"")</f>
        <v/>
      </c>
    </row>
    <row r="2846" spans="1:17" x14ac:dyDescent="0.25">
      <c r="A2846" s="64">
        <f t="shared" si="355"/>
        <v>12</v>
      </c>
      <c r="B2846" s="64">
        <f t="shared" si="356"/>
        <v>289</v>
      </c>
      <c r="C2846" s="64">
        <f t="shared" si="357"/>
        <v>3</v>
      </c>
      <c r="D2846" s="64">
        <f t="shared" si="358"/>
        <v>285</v>
      </c>
      <c r="E2846" s="64">
        <f t="shared" si="359"/>
        <v>1421</v>
      </c>
      <c r="F2846" s="64" t="str">
        <f t="shared" si="352"/>
        <v/>
      </c>
      <c r="G2846" s="64" t="str">
        <f t="shared" si="353"/>
        <v/>
      </c>
      <c r="H2846" s="64" t="str">
        <f t="shared" si="354"/>
        <v/>
      </c>
      <c r="I2846" s="80" t="str">
        <f>IFERROR(VLOOKUP(D2846,Sheet2!A:B,2,0),"")</f>
        <v/>
      </c>
      <c r="J2846" s="64" t="str">
        <f>IFERROR(IF(I2846&lt;&gt;"",VLOOKUP(I2846,Sheet2!B:C,2,0),""),"")</f>
        <v/>
      </c>
      <c r="K2846" s="64" t="str">
        <f>IFERROR( IF(I2846&lt;&gt;"", HLOOKUP(L$2+$A2846,Sheet2!BX:NK,2,0),""),"")</f>
        <v/>
      </c>
      <c r="L2846" t="str">
        <f>IF(OR(HLOOKUP(L$2+$A2846,Sheet2!BX:NK,$B2846,0),HLOOKUP(L$2+$A2846,Sheet2!BX:NK,$B2846,0)&lt;&gt;""),HLOOKUP(L$2+$A2846,Sheet2!BX:NK,$B2846,0),"")</f>
        <v/>
      </c>
      <c r="M2846" t="str">
        <f>IF(OR(HLOOKUP(M$2+$A2846,Sheet2!BY:NL,$B2846,0),HLOOKUP(M$2+$A2846,Sheet2!BY:NL,$B2846,0)&lt;&gt;""),HLOOKUP(M$2+$A2846,Sheet2!BY:NL,$B2846,0),"")</f>
        <v/>
      </c>
      <c r="N2846" t="str">
        <f>IF(OR(HLOOKUP(N$2+$A2846,Sheet2!BZ:NM,$B2846,0),HLOOKUP(N$2+$A2846,Sheet2!BZ:NM,$B2846,0)&lt;&gt;""),HLOOKUP(N$2+$A2846,Sheet2!BZ:NM,$B2846,0),"")</f>
        <v/>
      </c>
      <c r="O2846" t="str">
        <f>IF(OR(HLOOKUP(O$2+$A2846,Sheet2!CA:NN,$B2846,0),HLOOKUP(O$2+$A2846,Sheet2!CA:NN,$B2846,0)&lt;&gt;""),HLOOKUP(O$2+$A2846,Sheet2!CA:NN,$B2846,0),"")</f>
        <v/>
      </c>
      <c r="P2846" t="str">
        <f>IF(OR(HLOOKUP(P$2+$A2846,Sheet2!CB:NO,$B2846,0),HLOOKUP(P$2+$A2846,Sheet2!CB:NO,$B2846,0)&lt;&gt;""),HLOOKUP(P$2+$A2846,Sheet2!CB:NO,$B2846,0),"")</f>
        <v/>
      </c>
      <c r="Q2846" t="str">
        <f>IF(OR(HLOOKUP(Q$2+$A2846,Sheet2!CC:NO,$B2846,0),HLOOKUP(Q$2+$A2846,Sheet2!CC:NO,$B2846,0)&lt;&gt;""),HLOOKUP(Q$2+$A2846,Sheet2!CC:NO,$B2846,0),"")</f>
        <v/>
      </c>
    </row>
    <row r="2847" spans="1:17" x14ac:dyDescent="0.25">
      <c r="A2847" s="64">
        <f t="shared" si="355"/>
        <v>18</v>
      </c>
      <c r="B2847" s="64">
        <f t="shared" si="356"/>
        <v>289</v>
      </c>
      <c r="C2847" s="64">
        <f t="shared" si="357"/>
        <v>4</v>
      </c>
      <c r="D2847" s="64">
        <f t="shared" si="358"/>
        <v>285</v>
      </c>
      <c r="E2847" s="64">
        <f t="shared" si="359"/>
        <v>1421</v>
      </c>
      <c r="F2847" s="64" t="str">
        <f t="shared" si="352"/>
        <v/>
      </c>
      <c r="G2847" s="64" t="str">
        <f t="shared" si="353"/>
        <v/>
      </c>
      <c r="H2847" s="64" t="str">
        <f t="shared" si="354"/>
        <v/>
      </c>
      <c r="I2847" s="80" t="str">
        <f>IFERROR(VLOOKUP(D2847,Sheet2!A:B,2,0),"")</f>
        <v/>
      </c>
      <c r="J2847" s="64" t="str">
        <f>IFERROR(IF(I2847&lt;&gt;"",VLOOKUP(I2847,Sheet2!B:C,2,0),""),"")</f>
        <v/>
      </c>
      <c r="K2847" s="64" t="str">
        <f>IFERROR( IF(I2847&lt;&gt;"", HLOOKUP(L$2+$A2847,Sheet2!BX:NK,2,0),""),"")</f>
        <v/>
      </c>
      <c r="L2847" t="str">
        <f>IF(OR(HLOOKUP(L$2+$A2847,Sheet2!BX:NK,$B2847,0),HLOOKUP(L$2+$A2847,Sheet2!BX:NK,$B2847,0)&lt;&gt;""),HLOOKUP(L$2+$A2847,Sheet2!BX:NK,$B2847,0),"")</f>
        <v/>
      </c>
      <c r="M2847" t="str">
        <f>IF(OR(HLOOKUP(M$2+$A2847,Sheet2!BY:NL,$B2847,0),HLOOKUP(M$2+$A2847,Sheet2!BY:NL,$B2847,0)&lt;&gt;""),HLOOKUP(M$2+$A2847,Sheet2!BY:NL,$B2847,0),"")</f>
        <v/>
      </c>
      <c r="N2847" t="str">
        <f>IF(OR(HLOOKUP(N$2+$A2847,Sheet2!BZ:NM,$B2847,0),HLOOKUP(N$2+$A2847,Sheet2!BZ:NM,$B2847,0)&lt;&gt;""),HLOOKUP(N$2+$A2847,Sheet2!BZ:NM,$B2847,0),"")</f>
        <v/>
      </c>
      <c r="O2847" t="str">
        <f>IF(OR(HLOOKUP(O$2+$A2847,Sheet2!CA:NN,$B2847,0),HLOOKUP(O$2+$A2847,Sheet2!CA:NN,$B2847,0)&lt;&gt;""),HLOOKUP(O$2+$A2847,Sheet2!CA:NN,$B2847,0),"")</f>
        <v/>
      </c>
      <c r="P2847" t="str">
        <f>IF(OR(HLOOKUP(P$2+$A2847,Sheet2!CB:NO,$B2847,0),HLOOKUP(P$2+$A2847,Sheet2!CB:NO,$B2847,0)&lt;&gt;""),HLOOKUP(P$2+$A2847,Sheet2!CB:NO,$B2847,0),"")</f>
        <v/>
      </c>
      <c r="Q2847" t="str">
        <f>IF(OR(HLOOKUP(Q$2+$A2847,Sheet2!CC:NO,$B2847,0),HLOOKUP(Q$2+$A2847,Sheet2!CC:NO,$B2847,0)&lt;&gt;""),HLOOKUP(Q$2+$A2847,Sheet2!CC:NO,$B2847,0),"")</f>
        <v/>
      </c>
    </row>
    <row r="2848" spans="1:17" x14ac:dyDescent="0.25">
      <c r="A2848" s="64">
        <f t="shared" si="355"/>
        <v>24</v>
      </c>
      <c r="B2848" s="64">
        <f t="shared" si="356"/>
        <v>289</v>
      </c>
      <c r="C2848" s="64">
        <f t="shared" si="357"/>
        <v>5</v>
      </c>
      <c r="D2848" s="64">
        <f t="shared" si="358"/>
        <v>285</v>
      </c>
      <c r="E2848" s="64">
        <f t="shared" si="359"/>
        <v>1421</v>
      </c>
      <c r="F2848" s="64" t="str">
        <f t="shared" si="352"/>
        <v/>
      </c>
      <c r="G2848" s="64" t="str">
        <f t="shared" si="353"/>
        <v/>
      </c>
      <c r="H2848" s="64" t="str">
        <f t="shared" si="354"/>
        <v/>
      </c>
      <c r="I2848" s="80" t="str">
        <f>IFERROR(VLOOKUP(D2848,Sheet2!A:B,2,0),"")</f>
        <v/>
      </c>
      <c r="J2848" s="64" t="str">
        <f>IFERROR(IF(I2848&lt;&gt;"",VLOOKUP(I2848,Sheet2!B:C,2,0),""),"")</f>
        <v/>
      </c>
      <c r="K2848" s="64" t="str">
        <f>IFERROR( IF(I2848&lt;&gt;"", HLOOKUP(L$2+$A2848,Sheet2!BX:NK,2,0),""),"")</f>
        <v/>
      </c>
      <c r="L2848" t="str">
        <f>IF(OR(HLOOKUP(L$2+$A2848,Sheet2!BX:NK,$B2848,0),HLOOKUP(L$2+$A2848,Sheet2!BX:NK,$B2848,0)&lt;&gt;""),HLOOKUP(L$2+$A2848,Sheet2!BX:NK,$B2848,0),"")</f>
        <v/>
      </c>
      <c r="M2848" t="str">
        <f>IF(OR(HLOOKUP(M$2+$A2848,Sheet2!BY:NL,$B2848,0),HLOOKUP(M$2+$A2848,Sheet2!BY:NL,$B2848,0)&lt;&gt;""),HLOOKUP(M$2+$A2848,Sheet2!BY:NL,$B2848,0),"")</f>
        <v/>
      </c>
      <c r="N2848" t="str">
        <f>IF(OR(HLOOKUP(N$2+$A2848,Sheet2!BZ:NM,$B2848,0),HLOOKUP(N$2+$A2848,Sheet2!BZ:NM,$B2848,0)&lt;&gt;""),HLOOKUP(N$2+$A2848,Sheet2!BZ:NM,$B2848,0),"")</f>
        <v/>
      </c>
      <c r="O2848" t="str">
        <f>IF(OR(HLOOKUP(O$2+$A2848,Sheet2!CA:NN,$B2848,0),HLOOKUP(O$2+$A2848,Sheet2!CA:NN,$B2848,0)&lt;&gt;""),HLOOKUP(O$2+$A2848,Sheet2!CA:NN,$B2848,0),"")</f>
        <v/>
      </c>
      <c r="P2848" t="str">
        <f>IF(OR(HLOOKUP(P$2+$A2848,Sheet2!CB:NO,$B2848,0),HLOOKUP(P$2+$A2848,Sheet2!CB:NO,$B2848,0)&lt;&gt;""),HLOOKUP(P$2+$A2848,Sheet2!CB:NO,$B2848,0),"")</f>
        <v/>
      </c>
      <c r="Q2848" t="str">
        <f>IF(OR(HLOOKUP(Q$2+$A2848,Sheet2!CC:NO,$B2848,0),HLOOKUP(Q$2+$A2848,Sheet2!CC:NO,$B2848,0)&lt;&gt;""),HLOOKUP(Q$2+$A2848,Sheet2!CC:NO,$B2848,0),"")</f>
        <v/>
      </c>
    </row>
    <row r="2849" spans="1:17" x14ac:dyDescent="0.25">
      <c r="A2849" s="64">
        <f t="shared" si="355"/>
        <v>30</v>
      </c>
      <c r="B2849" s="64">
        <f t="shared" si="356"/>
        <v>289</v>
      </c>
      <c r="C2849" s="64">
        <f t="shared" si="357"/>
        <v>6</v>
      </c>
      <c r="D2849" s="64">
        <f t="shared" si="358"/>
        <v>285</v>
      </c>
      <c r="E2849" s="64">
        <f t="shared" si="359"/>
        <v>1421</v>
      </c>
      <c r="F2849" s="64" t="str">
        <f t="shared" si="352"/>
        <v/>
      </c>
      <c r="G2849" s="64" t="str">
        <f t="shared" si="353"/>
        <v/>
      </c>
      <c r="H2849" s="64" t="str">
        <f t="shared" si="354"/>
        <v/>
      </c>
      <c r="I2849" s="80" t="str">
        <f>IFERROR(VLOOKUP(D2849,Sheet2!A:B,2,0),"")</f>
        <v/>
      </c>
      <c r="J2849" s="64" t="str">
        <f>IFERROR(IF(I2849&lt;&gt;"",VLOOKUP(I2849,Sheet2!B:C,2,0),""),"")</f>
        <v/>
      </c>
      <c r="K2849" s="64" t="str">
        <f>IFERROR( IF(I2849&lt;&gt;"", HLOOKUP(L$2+$A2849,Sheet2!BX:NK,2,0),""),"")</f>
        <v/>
      </c>
      <c r="L2849" t="str">
        <f>IF(OR(HLOOKUP(L$2+$A2849,Sheet2!BX:NK,$B2849,0),HLOOKUP(L$2+$A2849,Sheet2!BX:NK,$B2849,0)&lt;&gt;""),HLOOKUP(L$2+$A2849,Sheet2!BX:NK,$B2849,0),"")</f>
        <v/>
      </c>
      <c r="M2849" t="str">
        <f>IF(OR(HLOOKUP(M$2+$A2849,Sheet2!BY:NL,$B2849,0),HLOOKUP(M$2+$A2849,Sheet2!BY:NL,$B2849,0)&lt;&gt;""),HLOOKUP(M$2+$A2849,Sheet2!BY:NL,$B2849,0),"")</f>
        <v/>
      </c>
      <c r="N2849" t="str">
        <f>IF(OR(HLOOKUP(N$2+$A2849,Sheet2!BZ:NM,$B2849,0),HLOOKUP(N$2+$A2849,Sheet2!BZ:NM,$B2849,0)&lt;&gt;""),HLOOKUP(N$2+$A2849,Sheet2!BZ:NM,$B2849,0),"")</f>
        <v/>
      </c>
      <c r="O2849" t="str">
        <f>IF(OR(HLOOKUP(O$2+$A2849,Sheet2!CA:NN,$B2849,0),HLOOKUP(O$2+$A2849,Sheet2!CA:NN,$B2849,0)&lt;&gt;""),HLOOKUP(O$2+$A2849,Sheet2!CA:NN,$B2849,0),"")</f>
        <v/>
      </c>
      <c r="P2849" t="str">
        <f>IF(OR(HLOOKUP(P$2+$A2849,Sheet2!CB:NO,$B2849,0),HLOOKUP(P$2+$A2849,Sheet2!CB:NO,$B2849,0)&lt;&gt;""),HLOOKUP(P$2+$A2849,Sheet2!CB:NO,$B2849,0),"")</f>
        <v/>
      </c>
      <c r="Q2849" t="str">
        <f>IF(OR(HLOOKUP(Q$2+$A2849,Sheet2!CC:NO,$B2849,0),HLOOKUP(Q$2+$A2849,Sheet2!CC:NO,$B2849,0)&lt;&gt;""),HLOOKUP(Q$2+$A2849,Sheet2!CC:NO,$B2849,0),"")</f>
        <v/>
      </c>
    </row>
    <row r="2850" spans="1:17" x14ac:dyDescent="0.25">
      <c r="A2850" s="64">
        <f t="shared" si="355"/>
        <v>36</v>
      </c>
      <c r="B2850" s="64">
        <f t="shared" si="356"/>
        <v>289</v>
      </c>
      <c r="C2850" s="64">
        <f t="shared" si="357"/>
        <v>7</v>
      </c>
      <c r="D2850" s="64">
        <f t="shared" si="358"/>
        <v>285</v>
      </c>
      <c r="E2850" s="64">
        <f t="shared" si="359"/>
        <v>1421</v>
      </c>
      <c r="F2850" s="64" t="str">
        <f t="shared" si="352"/>
        <v/>
      </c>
      <c r="G2850" s="64" t="str">
        <f t="shared" si="353"/>
        <v/>
      </c>
      <c r="H2850" s="64" t="str">
        <f t="shared" si="354"/>
        <v/>
      </c>
      <c r="I2850" s="80" t="str">
        <f>IFERROR(VLOOKUP(D2850,Sheet2!A:B,2,0),"")</f>
        <v/>
      </c>
      <c r="J2850" s="64" t="str">
        <f>IFERROR(IF(I2850&lt;&gt;"",VLOOKUP(I2850,Sheet2!B:C,2,0),""),"")</f>
        <v/>
      </c>
      <c r="K2850" s="64" t="str">
        <f>IFERROR( IF(I2850&lt;&gt;"", HLOOKUP(L$2+$A2850,Sheet2!BX:NK,2,0),""),"")</f>
        <v/>
      </c>
      <c r="L2850" t="str">
        <f>IF(OR(HLOOKUP(L$2+$A2850,Sheet2!BX:NK,$B2850,0),HLOOKUP(L$2+$A2850,Sheet2!BX:NK,$B2850,0)&lt;&gt;""),HLOOKUP(L$2+$A2850,Sheet2!BX:NK,$B2850,0),"")</f>
        <v/>
      </c>
      <c r="M2850" t="str">
        <f>IF(OR(HLOOKUP(M$2+$A2850,Sheet2!BY:NL,$B2850,0),HLOOKUP(M$2+$A2850,Sheet2!BY:NL,$B2850,0)&lt;&gt;""),HLOOKUP(M$2+$A2850,Sheet2!BY:NL,$B2850,0),"")</f>
        <v/>
      </c>
      <c r="N2850" t="str">
        <f>IF(OR(HLOOKUP(N$2+$A2850,Sheet2!BZ:NM,$B2850,0),HLOOKUP(N$2+$A2850,Sheet2!BZ:NM,$B2850,0)&lt;&gt;""),HLOOKUP(N$2+$A2850,Sheet2!BZ:NM,$B2850,0),"")</f>
        <v/>
      </c>
      <c r="O2850" t="str">
        <f>IF(OR(HLOOKUP(O$2+$A2850,Sheet2!CA:NN,$B2850,0),HLOOKUP(O$2+$A2850,Sheet2!CA:NN,$B2850,0)&lt;&gt;""),HLOOKUP(O$2+$A2850,Sheet2!CA:NN,$B2850,0),"")</f>
        <v/>
      </c>
      <c r="P2850" t="str">
        <f>IF(OR(HLOOKUP(P$2+$A2850,Sheet2!CB:NO,$B2850,0),HLOOKUP(P$2+$A2850,Sheet2!CB:NO,$B2850,0)&lt;&gt;""),HLOOKUP(P$2+$A2850,Sheet2!CB:NO,$B2850,0),"")</f>
        <v/>
      </c>
      <c r="Q2850" t="str">
        <f>IF(OR(HLOOKUP(Q$2+$A2850,Sheet2!CC:NO,$B2850,0),HLOOKUP(Q$2+$A2850,Sheet2!CC:NO,$B2850,0)&lt;&gt;""),HLOOKUP(Q$2+$A2850,Sheet2!CC:NO,$B2850,0),"")</f>
        <v/>
      </c>
    </row>
    <row r="2851" spans="1:17" x14ac:dyDescent="0.25">
      <c r="A2851" s="64">
        <f t="shared" si="355"/>
        <v>42</v>
      </c>
      <c r="B2851" s="64">
        <f t="shared" si="356"/>
        <v>289</v>
      </c>
      <c r="C2851" s="64">
        <f t="shared" si="357"/>
        <v>8</v>
      </c>
      <c r="D2851" s="64">
        <f t="shared" si="358"/>
        <v>285</v>
      </c>
      <c r="E2851" s="64">
        <f t="shared" si="359"/>
        <v>1421</v>
      </c>
      <c r="F2851" s="64" t="str">
        <f t="shared" si="352"/>
        <v/>
      </c>
      <c r="G2851" s="64" t="str">
        <f t="shared" si="353"/>
        <v/>
      </c>
      <c r="H2851" s="64" t="str">
        <f t="shared" si="354"/>
        <v/>
      </c>
      <c r="I2851" s="80" t="str">
        <f>IFERROR(VLOOKUP(D2851,Sheet2!A:B,2,0),"")</f>
        <v/>
      </c>
      <c r="J2851" s="64" t="str">
        <f>IFERROR(IF(I2851&lt;&gt;"",VLOOKUP(I2851,Sheet2!B:C,2,0),""),"")</f>
        <v/>
      </c>
      <c r="K2851" s="64" t="str">
        <f>IFERROR( IF(I2851&lt;&gt;"", HLOOKUP(L$2+$A2851,Sheet2!BX:NK,2,0),""),"")</f>
        <v/>
      </c>
      <c r="L2851" t="str">
        <f>IF(OR(HLOOKUP(L$2+$A2851,Sheet2!BX:NK,$B2851,0),HLOOKUP(L$2+$A2851,Sheet2!BX:NK,$B2851,0)&lt;&gt;""),HLOOKUP(L$2+$A2851,Sheet2!BX:NK,$B2851,0),"")</f>
        <v/>
      </c>
      <c r="M2851" t="str">
        <f>IF(OR(HLOOKUP(M$2+$A2851,Sheet2!BY:NL,$B2851,0),HLOOKUP(M$2+$A2851,Sheet2!BY:NL,$B2851,0)&lt;&gt;""),HLOOKUP(M$2+$A2851,Sheet2!BY:NL,$B2851,0),"")</f>
        <v/>
      </c>
      <c r="N2851" t="str">
        <f>IF(OR(HLOOKUP(N$2+$A2851,Sheet2!BZ:NM,$B2851,0),HLOOKUP(N$2+$A2851,Sheet2!BZ:NM,$B2851,0)&lt;&gt;""),HLOOKUP(N$2+$A2851,Sheet2!BZ:NM,$B2851,0),"")</f>
        <v/>
      </c>
      <c r="O2851" t="str">
        <f>IF(OR(HLOOKUP(O$2+$A2851,Sheet2!CA:NN,$B2851,0),HLOOKUP(O$2+$A2851,Sheet2!CA:NN,$B2851,0)&lt;&gt;""),HLOOKUP(O$2+$A2851,Sheet2!CA:NN,$B2851,0),"")</f>
        <v/>
      </c>
      <c r="P2851" t="str">
        <f>IF(OR(HLOOKUP(P$2+$A2851,Sheet2!CB:NO,$B2851,0),HLOOKUP(P$2+$A2851,Sheet2!CB:NO,$B2851,0)&lt;&gt;""),HLOOKUP(P$2+$A2851,Sheet2!CB:NO,$B2851,0),"")</f>
        <v/>
      </c>
      <c r="Q2851" t="str">
        <f>IF(OR(HLOOKUP(Q$2+$A2851,Sheet2!CC:NO,$B2851,0),HLOOKUP(Q$2+$A2851,Sheet2!CC:NO,$B2851,0)&lt;&gt;""),HLOOKUP(Q$2+$A2851,Sheet2!CC:NO,$B2851,0),"")</f>
        <v/>
      </c>
    </row>
    <row r="2852" spans="1:17" x14ac:dyDescent="0.25">
      <c r="A2852" s="64">
        <f t="shared" si="355"/>
        <v>48</v>
      </c>
      <c r="B2852" s="64">
        <f t="shared" si="356"/>
        <v>289</v>
      </c>
      <c r="C2852" s="64">
        <f t="shared" si="357"/>
        <v>9</v>
      </c>
      <c r="D2852" s="64">
        <f t="shared" si="358"/>
        <v>285</v>
      </c>
      <c r="E2852" s="64">
        <f t="shared" si="359"/>
        <v>1421</v>
      </c>
      <c r="F2852" s="64" t="str">
        <f t="shared" si="352"/>
        <v/>
      </c>
      <c r="G2852" s="64" t="str">
        <f t="shared" si="353"/>
        <v/>
      </c>
      <c r="H2852" s="64" t="str">
        <f t="shared" si="354"/>
        <v/>
      </c>
      <c r="I2852" s="80" t="str">
        <f>IFERROR(VLOOKUP(D2852,Sheet2!A:B,2,0),"")</f>
        <v/>
      </c>
      <c r="J2852" s="64" t="str">
        <f>IFERROR(IF(I2852&lt;&gt;"",VLOOKUP(I2852,Sheet2!B:C,2,0),""),"")</f>
        <v/>
      </c>
      <c r="K2852" s="64" t="str">
        <f>IFERROR( IF(I2852&lt;&gt;"", HLOOKUP(L$2+$A2852,Sheet2!BX:NK,2,0),""),"")</f>
        <v/>
      </c>
      <c r="L2852" t="str">
        <f>IF(OR(HLOOKUP(L$2+$A2852,Sheet2!BX:NK,$B2852,0),HLOOKUP(L$2+$A2852,Sheet2!BX:NK,$B2852,0)&lt;&gt;""),HLOOKUP(L$2+$A2852,Sheet2!BX:NK,$B2852,0),"")</f>
        <v/>
      </c>
      <c r="M2852" t="str">
        <f>IF(OR(HLOOKUP(M$2+$A2852,Sheet2!BY:NL,$B2852,0),HLOOKUP(M$2+$A2852,Sheet2!BY:NL,$B2852,0)&lt;&gt;""),HLOOKUP(M$2+$A2852,Sheet2!BY:NL,$B2852,0),"")</f>
        <v/>
      </c>
      <c r="N2852" t="str">
        <f>IF(OR(HLOOKUP(N$2+$A2852,Sheet2!BZ:NM,$B2852,0),HLOOKUP(N$2+$A2852,Sheet2!BZ:NM,$B2852,0)&lt;&gt;""),HLOOKUP(N$2+$A2852,Sheet2!BZ:NM,$B2852,0),"")</f>
        <v/>
      </c>
      <c r="O2852" t="str">
        <f>IF(OR(HLOOKUP(O$2+$A2852,Sheet2!CA:NN,$B2852,0),HLOOKUP(O$2+$A2852,Sheet2!CA:NN,$B2852,0)&lt;&gt;""),HLOOKUP(O$2+$A2852,Sheet2!CA:NN,$B2852,0),"")</f>
        <v/>
      </c>
      <c r="P2852" t="str">
        <f>IF(OR(HLOOKUP(P$2+$A2852,Sheet2!CB:NO,$B2852,0),HLOOKUP(P$2+$A2852,Sheet2!CB:NO,$B2852,0)&lt;&gt;""),HLOOKUP(P$2+$A2852,Sheet2!CB:NO,$B2852,0),"")</f>
        <v/>
      </c>
      <c r="Q2852" t="str">
        <f>IF(OR(HLOOKUP(Q$2+$A2852,Sheet2!CC:NO,$B2852,0),HLOOKUP(Q$2+$A2852,Sheet2!CC:NO,$B2852,0)&lt;&gt;""),HLOOKUP(Q$2+$A2852,Sheet2!CC:NO,$B2852,0),"")</f>
        <v/>
      </c>
    </row>
    <row r="2853" spans="1:17" x14ac:dyDescent="0.25">
      <c r="A2853" s="64">
        <f t="shared" si="355"/>
        <v>54</v>
      </c>
      <c r="B2853" s="64">
        <f t="shared" si="356"/>
        <v>289</v>
      </c>
      <c r="C2853" s="64">
        <f t="shared" si="357"/>
        <v>10</v>
      </c>
      <c r="D2853" s="64">
        <f t="shared" si="358"/>
        <v>285</v>
      </c>
      <c r="E2853" s="64">
        <f t="shared" si="359"/>
        <v>1421</v>
      </c>
      <c r="F2853" s="64" t="str">
        <f t="shared" si="352"/>
        <v/>
      </c>
      <c r="G2853" s="64" t="str">
        <f t="shared" si="353"/>
        <v/>
      </c>
      <c r="H2853" s="64" t="str">
        <f t="shared" si="354"/>
        <v/>
      </c>
      <c r="I2853" s="80" t="str">
        <f>IFERROR(VLOOKUP(D2853,Sheet2!A:B,2,0),"")</f>
        <v/>
      </c>
      <c r="J2853" s="64" t="str">
        <f>IFERROR(IF(I2853&lt;&gt;"",VLOOKUP(I2853,Sheet2!B:C,2,0),""),"")</f>
        <v/>
      </c>
      <c r="K2853" s="64" t="str">
        <f>IFERROR( IF(I2853&lt;&gt;"", HLOOKUP(L$2+$A2853,Sheet2!BX:NK,2,0),""),"")</f>
        <v/>
      </c>
      <c r="L2853" t="str">
        <f>IF(OR(HLOOKUP(L$2+$A2853,Sheet2!BX:NK,$B2853,0),HLOOKUP(L$2+$A2853,Sheet2!BX:NK,$B2853,0)&lt;&gt;""),HLOOKUP(L$2+$A2853,Sheet2!BX:NK,$B2853,0),"")</f>
        <v/>
      </c>
      <c r="M2853" t="str">
        <f>IF(OR(HLOOKUP(M$2+$A2853,Sheet2!BY:NL,$B2853,0),HLOOKUP(M$2+$A2853,Sheet2!BY:NL,$B2853,0)&lt;&gt;""),HLOOKUP(M$2+$A2853,Sheet2!BY:NL,$B2853,0),"")</f>
        <v/>
      </c>
      <c r="N2853" t="str">
        <f>IF(OR(HLOOKUP(N$2+$A2853,Sheet2!BZ:NM,$B2853,0),HLOOKUP(N$2+$A2853,Sheet2!BZ:NM,$B2853,0)&lt;&gt;""),HLOOKUP(N$2+$A2853,Sheet2!BZ:NM,$B2853,0),"")</f>
        <v/>
      </c>
      <c r="O2853" t="str">
        <f>IF(OR(HLOOKUP(O$2+$A2853,Sheet2!CA:NN,$B2853,0),HLOOKUP(O$2+$A2853,Sheet2!CA:NN,$B2853,0)&lt;&gt;""),HLOOKUP(O$2+$A2853,Sheet2!CA:NN,$B2853,0),"")</f>
        <v/>
      </c>
      <c r="P2853" t="str">
        <f>IF(OR(HLOOKUP(P$2+$A2853,Sheet2!CB:NO,$B2853,0),HLOOKUP(P$2+$A2853,Sheet2!CB:NO,$B2853,0)&lt;&gt;""),HLOOKUP(P$2+$A2853,Sheet2!CB:NO,$B2853,0),"")</f>
        <v/>
      </c>
      <c r="Q2853" t="str">
        <f>IF(OR(HLOOKUP(Q$2+$A2853,Sheet2!CC:NO,$B2853,0),HLOOKUP(Q$2+$A2853,Sheet2!CC:NO,$B2853,0)&lt;&gt;""),HLOOKUP(Q$2+$A2853,Sheet2!CC:NO,$B2853,0),"")</f>
        <v/>
      </c>
    </row>
    <row r="2854" spans="1:17" x14ac:dyDescent="0.25">
      <c r="A2854" s="64">
        <f t="shared" si="355"/>
        <v>0</v>
      </c>
      <c r="B2854" s="64">
        <f t="shared" si="356"/>
        <v>290</v>
      </c>
      <c r="C2854" s="64">
        <f t="shared" si="357"/>
        <v>1</v>
      </c>
      <c r="D2854" s="64">
        <f t="shared" si="358"/>
        <v>286</v>
      </c>
      <c r="E2854" s="64">
        <f t="shared" si="359"/>
        <v>1426</v>
      </c>
      <c r="F2854" s="64" t="str">
        <f t="shared" si="352"/>
        <v/>
      </c>
      <c r="G2854" s="64" t="str">
        <f t="shared" si="353"/>
        <v/>
      </c>
      <c r="H2854" s="64" t="str">
        <f t="shared" si="354"/>
        <v/>
      </c>
      <c r="I2854" s="80" t="str">
        <f>IFERROR(VLOOKUP(D2854,Sheet2!A:B,2,0),"")</f>
        <v/>
      </c>
      <c r="J2854" s="64" t="str">
        <f>IFERROR(IF(I2854&lt;&gt;"",VLOOKUP(I2854,Sheet2!B:C,2,0),""),"")</f>
        <v/>
      </c>
      <c r="K2854" s="64" t="str">
        <f>IFERROR( IF(I2854&lt;&gt;"", HLOOKUP(L$2+$A2854,Sheet2!BX:NK,2,0),""),"")</f>
        <v/>
      </c>
      <c r="L2854" t="str">
        <f>IF(OR(HLOOKUP(L$2+$A2854,Sheet2!BX:NK,$B2854,0),HLOOKUP(L$2+$A2854,Sheet2!BX:NK,$B2854,0)&lt;&gt;""),HLOOKUP(L$2+$A2854,Sheet2!BX:NK,$B2854,0),"")</f>
        <v/>
      </c>
      <c r="M2854" t="str">
        <f>IF(OR(HLOOKUP(M$2+$A2854,Sheet2!BY:NL,$B2854,0),HLOOKUP(M$2+$A2854,Sheet2!BY:NL,$B2854,0)&lt;&gt;""),HLOOKUP(M$2+$A2854,Sheet2!BY:NL,$B2854,0),"")</f>
        <v/>
      </c>
      <c r="N2854" t="str">
        <f>IF(OR(HLOOKUP(N$2+$A2854,Sheet2!BZ:NM,$B2854,0),HLOOKUP(N$2+$A2854,Sheet2!BZ:NM,$B2854,0)&lt;&gt;""),HLOOKUP(N$2+$A2854,Sheet2!BZ:NM,$B2854,0),"")</f>
        <v/>
      </c>
      <c r="O2854" t="str">
        <f>IF(OR(HLOOKUP(O$2+$A2854,Sheet2!CA:NN,$B2854,0),HLOOKUP(O$2+$A2854,Sheet2!CA:NN,$B2854,0)&lt;&gt;""),HLOOKUP(O$2+$A2854,Sheet2!CA:NN,$B2854,0),"")</f>
        <v/>
      </c>
      <c r="P2854" t="str">
        <f>IF(OR(HLOOKUP(P$2+$A2854,Sheet2!CB:NO,$B2854,0),HLOOKUP(P$2+$A2854,Sheet2!CB:NO,$B2854,0)&lt;&gt;""),HLOOKUP(P$2+$A2854,Sheet2!CB:NO,$B2854,0),"")</f>
        <v/>
      </c>
      <c r="Q2854" t="str">
        <f>IF(OR(HLOOKUP(Q$2+$A2854,Sheet2!CC:NO,$B2854,0),HLOOKUP(Q$2+$A2854,Sheet2!CC:NO,$B2854,0)&lt;&gt;""),HLOOKUP(Q$2+$A2854,Sheet2!CC:NO,$B2854,0),"")</f>
        <v/>
      </c>
    </row>
    <row r="2855" spans="1:17" x14ac:dyDescent="0.25">
      <c r="A2855" s="64">
        <f t="shared" si="355"/>
        <v>6</v>
      </c>
      <c r="B2855" s="64">
        <f t="shared" si="356"/>
        <v>290</v>
      </c>
      <c r="C2855" s="64">
        <f t="shared" si="357"/>
        <v>2</v>
      </c>
      <c r="D2855" s="64">
        <f t="shared" si="358"/>
        <v>286</v>
      </c>
      <c r="E2855" s="64">
        <f t="shared" si="359"/>
        <v>1426</v>
      </c>
      <c r="F2855" s="64" t="str">
        <f t="shared" si="352"/>
        <v/>
      </c>
      <c r="G2855" s="64" t="str">
        <f t="shared" si="353"/>
        <v/>
      </c>
      <c r="H2855" s="64" t="str">
        <f t="shared" si="354"/>
        <v/>
      </c>
      <c r="I2855" s="80" t="str">
        <f>IFERROR(VLOOKUP(D2855,Sheet2!A:B,2,0),"")</f>
        <v/>
      </c>
      <c r="J2855" s="64" t="str">
        <f>IFERROR(IF(I2855&lt;&gt;"",VLOOKUP(I2855,Sheet2!B:C,2,0),""),"")</f>
        <v/>
      </c>
      <c r="K2855" s="64" t="str">
        <f>IFERROR( IF(I2855&lt;&gt;"", HLOOKUP(L$2+$A2855,Sheet2!BX:NK,2,0),""),"")</f>
        <v/>
      </c>
      <c r="L2855" t="str">
        <f>IF(OR(HLOOKUP(L$2+$A2855,Sheet2!BX:NK,$B2855,0),HLOOKUP(L$2+$A2855,Sheet2!BX:NK,$B2855,0)&lt;&gt;""),HLOOKUP(L$2+$A2855,Sheet2!BX:NK,$B2855,0),"")</f>
        <v/>
      </c>
      <c r="M2855" t="str">
        <f>IF(OR(HLOOKUP(M$2+$A2855,Sheet2!BY:NL,$B2855,0),HLOOKUP(M$2+$A2855,Sheet2!BY:NL,$B2855,0)&lt;&gt;""),HLOOKUP(M$2+$A2855,Sheet2!BY:NL,$B2855,0),"")</f>
        <v/>
      </c>
      <c r="N2855" t="str">
        <f>IF(OR(HLOOKUP(N$2+$A2855,Sheet2!BZ:NM,$B2855,0),HLOOKUP(N$2+$A2855,Sheet2!BZ:NM,$B2855,0)&lt;&gt;""),HLOOKUP(N$2+$A2855,Sheet2!BZ:NM,$B2855,0),"")</f>
        <v/>
      </c>
      <c r="O2855" t="str">
        <f>IF(OR(HLOOKUP(O$2+$A2855,Sheet2!CA:NN,$B2855,0),HLOOKUP(O$2+$A2855,Sheet2!CA:NN,$B2855,0)&lt;&gt;""),HLOOKUP(O$2+$A2855,Sheet2!CA:NN,$B2855,0),"")</f>
        <v/>
      </c>
      <c r="P2855" t="str">
        <f>IF(OR(HLOOKUP(P$2+$A2855,Sheet2!CB:NO,$B2855,0),HLOOKUP(P$2+$A2855,Sheet2!CB:NO,$B2855,0)&lt;&gt;""),HLOOKUP(P$2+$A2855,Sheet2!CB:NO,$B2855,0),"")</f>
        <v/>
      </c>
      <c r="Q2855" t="str">
        <f>IF(OR(HLOOKUP(Q$2+$A2855,Sheet2!CC:NO,$B2855,0),HLOOKUP(Q$2+$A2855,Sheet2!CC:NO,$B2855,0)&lt;&gt;""),HLOOKUP(Q$2+$A2855,Sheet2!CC:NO,$B2855,0),"")</f>
        <v/>
      </c>
    </row>
    <row r="2856" spans="1:17" x14ac:dyDescent="0.25">
      <c r="A2856" s="64">
        <f t="shared" si="355"/>
        <v>12</v>
      </c>
      <c r="B2856" s="64">
        <f t="shared" si="356"/>
        <v>290</v>
      </c>
      <c r="C2856" s="64">
        <f t="shared" si="357"/>
        <v>3</v>
      </c>
      <c r="D2856" s="64">
        <f t="shared" si="358"/>
        <v>286</v>
      </c>
      <c r="E2856" s="64">
        <f t="shared" si="359"/>
        <v>1426</v>
      </c>
      <c r="F2856" s="64" t="str">
        <f t="shared" si="352"/>
        <v/>
      </c>
      <c r="G2856" s="64" t="str">
        <f t="shared" si="353"/>
        <v/>
      </c>
      <c r="H2856" s="64" t="str">
        <f t="shared" si="354"/>
        <v/>
      </c>
      <c r="I2856" s="80" t="str">
        <f>IFERROR(VLOOKUP(D2856,Sheet2!A:B,2,0),"")</f>
        <v/>
      </c>
      <c r="J2856" s="64" t="str">
        <f>IFERROR(IF(I2856&lt;&gt;"",VLOOKUP(I2856,Sheet2!B:C,2,0),""),"")</f>
        <v/>
      </c>
      <c r="K2856" s="64" t="str">
        <f>IFERROR( IF(I2856&lt;&gt;"", HLOOKUP(L$2+$A2856,Sheet2!BX:NK,2,0),""),"")</f>
        <v/>
      </c>
      <c r="L2856" t="str">
        <f>IF(OR(HLOOKUP(L$2+$A2856,Sheet2!BX:NK,$B2856,0),HLOOKUP(L$2+$A2856,Sheet2!BX:NK,$B2856,0)&lt;&gt;""),HLOOKUP(L$2+$A2856,Sheet2!BX:NK,$B2856,0),"")</f>
        <v/>
      </c>
      <c r="M2856" t="str">
        <f>IF(OR(HLOOKUP(M$2+$A2856,Sheet2!BY:NL,$B2856,0),HLOOKUP(M$2+$A2856,Sheet2!BY:NL,$B2856,0)&lt;&gt;""),HLOOKUP(M$2+$A2856,Sheet2!BY:NL,$B2856,0),"")</f>
        <v/>
      </c>
      <c r="N2856" t="str">
        <f>IF(OR(HLOOKUP(N$2+$A2856,Sheet2!BZ:NM,$B2856,0),HLOOKUP(N$2+$A2856,Sheet2!BZ:NM,$B2856,0)&lt;&gt;""),HLOOKUP(N$2+$A2856,Sheet2!BZ:NM,$B2856,0),"")</f>
        <v/>
      </c>
      <c r="O2856" t="str">
        <f>IF(OR(HLOOKUP(O$2+$A2856,Sheet2!CA:NN,$B2856,0),HLOOKUP(O$2+$A2856,Sheet2!CA:NN,$B2856,0)&lt;&gt;""),HLOOKUP(O$2+$A2856,Sheet2!CA:NN,$B2856,0),"")</f>
        <v/>
      </c>
      <c r="P2856" t="str">
        <f>IF(OR(HLOOKUP(P$2+$A2856,Sheet2!CB:NO,$B2856,0),HLOOKUP(P$2+$A2856,Sheet2!CB:NO,$B2856,0)&lt;&gt;""),HLOOKUP(P$2+$A2856,Sheet2!CB:NO,$B2856,0),"")</f>
        <v/>
      </c>
      <c r="Q2856" t="str">
        <f>IF(OR(HLOOKUP(Q$2+$A2856,Sheet2!CC:NO,$B2856,0),HLOOKUP(Q$2+$A2856,Sheet2!CC:NO,$B2856,0)&lt;&gt;""),HLOOKUP(Q$2+$A2856,Sheet2!CC:NO,$B2856,0),"")</f>
        <v/>
      </c>
    </row>
    <row r="2857" spans="1:17" x14ac:dyDescent="0.25">
      <c r="A2857" s="64">
        <f t="shared" si="355"/>
        <v>18</v>
      </c>
      <c r="B2857" s="64">
        <f t="shared" si="356"/>
        <v>290</v>
      </c>
      <c r="C2857" s="64">
        <f t="shared" si="357"/>
        <v>4</v>
      </c>
      <c r="D2857" s="64">
        <f t="shared" si="358"/>
        <v>286</v>
      </c>
      <c r="E2857" s="64">
        <f t="shared" si="359"/>
        <v>1426</v>
      </c>
      <c r="F2857" s="64" t="str">
        <f t="shared" si="352"/>
        <v/>
      </c>
      <c r="G2857" s="64" t="str">
        <f t="shared" si="353"/>
        <v/>
      </c>
      <c r="H2857" s="64" t="str">
        <f t="shared" si="354"/>
        <v/>
      </c>
      <c r="I2857" s="80" t="str">
        <f>IFERROR(VLOOKUP(D2857,Sheet2!A:B,2,0),"")</f>
        <v/>
      </c>
      <c r="J2857" s="64" t="str">
        <f>IFERROR(IF(I2857&lt;&gt;"",VLOOKUP(I2857,Sheet2!B:C,2,0),""),"")</f>
        <v/>
      </c>
      <c r="K2857" s="64" t="str">
        <f>IFERROR( IF(I2857&lt;&gt;"", HLOOKUP(L$2+$A2857,Sheet2!BX:NK,2,0),""),"")</f>
        <v/>
      </c>
      <c r="L2857" t="str">
        <f>IF(OR(HLOOKUP(L$2+$A2857,Sheet2!BX:NK,$B2857,0),HLOOKUP(L$2+$A2857,Sheet2!BX:NK,$B2857,0)&lt;&gt;""),HLOOKUP(L$2+$A2857,Sheet2!BX:NK,$B2857,0),"")</f>
        <v/>
      </c>
      <c r="M2857" t="str">
        <f>IF(OR(HLOOKUP(M$2+$A2857,Sheet2!BY:NL,$B2857,0),HLOOKUP(M$2+$A2857,Sheet2!BY:NL,$B2857,0)&lt;&gt;""),HLOOKUP(M$2+$A2857,Sheet2!BY:NL,$B2857,0),"")</f>
        <v/>
      </c>
      <c r="N2857" t="str">
        <f>IF(OR(HLOOKUP(N$2+$A2857,Sheet2!BZ:NM,$B2857,0),HLOOKUP(N$2+$A2857,Sheet2!BZ:NM,$B2857,0)&lt;&gt;""),HLOOKUP(N$2+$A2857,Sheet2!BZ:NM,$B2857,0),"")</f>
        <v/>
      </c>
      <c r="O2857" t="str">
        <f>IF(OR(HLOOKUP(O$2+$A2857,Sheet2!CA:NN,$B2857,0),HLOOKUP(O$2+$A2857,Sheet2!CA:NN,$B2857,0)&lt;&gt;""),HLOOKUP(O$2+$A2857,Sheet2!CA:NN,$B2857,0),"")</f>
        <v/>
      </c>
      <c r="P2857" t="str">
        <f>IF(OR(HLOOKUP(P$2+$A2857,Sheet2!CB:NO,$B2857,0),HLOOKUP(P$2+$A2857,Sheet2!CB:NO,$B2857,0)&lt;&gt;""),HLOOKUP(P$2+$A2857,Sheet2!CB:NO,$B2857,0),"")</f>
        <v/>
      </c>
      <c r="Q2857" t="str">
        <f>IF(OR(HLOOKUP(Q$2+$A2857,Sheet2!CC:NO,$B2857,0),HLOOKUP(Q$2+$A2857,Sheet2!CC:NO,$B2857,0)&lt;&gt;""),HLOOKUP(Q$2+$A2857,Sheet2!CC:NO,$B2857,0),"")</f>
        <v/>
      </c>
    </row>
    <row r="2858" spans="1:17" x14ac:dyDescent="0.25">
      <c r="A2858" s="64">
        <f t="shared" si="355"/>
        <v>24</v>
      </c>
      <c r="B2858" s="64">
        <f t="shared" si="356"/>
        <v>290</v>
      </c>
      <c r="C2858" s="64">
        <f t="shared" si="357"/>
        <v>5</v>
      </c>
      <c r="D2858" s="64">
        <f t="shared" si="358"/>
        <v>286</v>
      </c>
      <c r="E2858" s="64">
        <f t="shared" si="359"/>
        <v>1426</v>
      </c>
      <c r="F2858" s="64" t="str">
        <f t="shared" si="352"/>
        <v/>
      </c>
      <c r="G2858" s="64" t="str">
        <f t="shared" si="353"/>
        <v/>
      </c>
      <c r="H2858" s="64" t="str">
        <f t="shared" si="354"/>
        <v/>
      </c>
      <c r="I2858" s="80" t="str">
        <f>IFERROR(VLOOKUP(D2858,Sheet2!A:B,2,0),"")</f>
        <v/>
      </c>
      <c r="J2858" s="64" t="str">
        <f>IFERROR(IF(I2858&lt;&gt;"",VLOOKUP(I2858,Sheet2!B:C,2,0),""),"")</f>
        <v/>
      </c>
      <c r="K2858" s="64" t="str">
        <f>IFERROR( IF(I2858&lt;&gt;"", HLOOKUP(L$2+$A2858,Sheet2!BX:NK,2,0),""),"")</f>
        <v/>
      </c>
      <c r="L2858" t="str">
        <f>IF(OR(HLOOKUP(L$2+$A2858,Sheet2!BX:NK,$B2858,0),HLOOKUP(L$2+$A2858,Sheet2!BX:NK,$B2858,0)&lt;&gt;""),HLOOKUP(L$2+$A2858,Sheet2!BX:NK,$B2858,0),"")</f>
        <v/>
      </c>
      <c r="M2858" t="str">
        <f>IF(OR(HLOOKUP(M$2+$A2858,Sheet2!BY:NL,$B2858,0),HLOOKUP(M$2+$A2858,Sheet2!BY:NL,$B2858,0)&lt;&gt;""),HLOOKUP(M$2+$A2858,Sheet2!BY:NL,$B2858,0),"")</f>
        <v/>
      </c>
      <c r="N2858" t="str">
        <f>IF(OR(HLOOKUP(N$2+$A2858,Sheet2!BZ:NM,$B2858,0),HLOOKUP(N$2+$A2858,Sheet2!BZ:NM,$B2858,0)&lt;&gt;""),HLOOKUP(N$2+$A2858,Sheet2!BZ:NM,$B2858,0),"")</f>
        <v/>
      </c>
      <c r="O2858" t="str">
        <f>IF(OR(HLOOKUP(O$2+$A2858,Sheet2!CA:NN,$B2858,0),HLOOKUP(O$2+$A2858,Sheet2!CA:NN,$B2858,0)&lt;&gt;""),HLOOKUP(O$2+$A2858,Sheet2!CA:NN,$B2858,0),"")</f>
        <v/>
      </c>
      <c r="P2858" t="str">
        <f>IF(OR(HLOOKUP(P$2+$A2858,Sheet2!CB:NO,$B2858,0),HLOOKUP(P$2+$A2858,Sheet2!CB:NO,$B2858,0)&lt;&gt;""),HLOOKUP(P$2+$A2858,Sheet2!CB:NO,$B2858,0),"")</f>
        <v/>
      </c>
      <c r="Q2858" t="str">
        <f>IF(OR(HLOOKUP(Q$2+$A2858,Sheet2!CC:NO,$B2858,0),HLOOKUP(Q$2+$A2858,Sheet2!CC:NO,$B2858,0)&lt;&gt;""),HLOOKUP(Q$2+$A2858,Sheet2!CC:NO,$B2858,0),"")</f>
        <v/>
      </c>
    </row>
    <row r="2859" spans="1:17" x14ac:dyDescent="0.25">
      <c r="A2859" s="64">
        <f t="shared" si="355"/>
        <v>30</v>
      </c>
      <c r="B2859" s="64">
        <f t="shared" si="356"/>
        <v>290</v>
      </c>
      <c r="C2859" s="64">
        <f t="shared" si="357"/>
        <v>6</v>
      </c>
      <c r="D2859" s="64">
        <f t="shared" si="358"/>
        <v>286</v>
      </c>
      <c r="E2859" s="64">
        <f t="shared" si="359"/>
        <v>1426</v>
      </c>
      <c r="F2859" s="64" t="str">
        <f t="shared" si="352"/>
        <v/>
      </c>
      <c r="G2859" s="64" t="str">
        <f t="shared" si="353"/>
        <v/>
      </c>
      <c r="H2859" s="64" t="str">
        <f t="shared" si="354"/>
        <v/>
      </c>
      <c r="I2859" s="80" t="str">
        <f>IFERROR(VLOOKUP(D2859,Sheet2!A:B,2,0),"")</f>
        <v/>
      </c>
      <c r="J2859" s="64" t="str">
        <f>IFERROR(IF(I2859&lt;&gt;"",VLOOKUP(I2859,Sheet2!B:C,2,0),""),"")</f>
        <v/>
      </c>
      <c r="K2859" s="64" t="str">
        <f>IFERROR( IF(I2859&lt;&gt;"", HLOOKUP(L$2+$A2859,Sheet2!BX:NK,2,0),""),"")</f>
        <v/>
      </c>
      <c r="L2859" t="str">
        <f>IF(OR(HLOOKUP(L$2+$A2859,Sheet2!BX:NK,$B2859,0),HLOOKUP(L$2+$A2859,Sheet2!BX:NK,$B2859,0)&lt;&gt;""),HLOOKUP(L$2+$A2859,Sheet2!BX:NK,$B2859,0),"")</f>
        <v/>
      </c>
      <c r="M2859" t="str">
        <f>IF(OR(HLOOKUP(M$2+$A2859,Sheet2!BY:NL,$B2859,0),HLOOKUP(M$2+$A2859,Sheet2!BY:NL,$B2859,0)&lt;&gt;""),HLOOKUP(M$2+$A2859,Sheet2!BY:NL,$B2859,0),"")</f>
        <v/>
      </c>
      <c r="N2859" t="str">
        <f>IF(OR(HLOOKUP(N$2+$A2859,Sheet2!BZ:NM,$B2859,0),HLOOKUP(N$2+$A2859,Sheet2!BZ:NM,$B2859,0)&lt;&gt;""),HLOOKUP(N$2+$A2859,Sheet2!BZ:NM,$B2859,0),"")</f>
        <v/>
      </c>
      <c r="O2859" t="str">
        <f>IF(OR(HLOOKUP(O$2+$A2859,Sheet2!CA:NN,$B2859,0),HLOOKUP(O$2+$A2859,Sheet2!CA:NN,$B2859,0)&lt;&gt;""),HLOOKUP(O$2+$A2859,Sheet2!CA:NN,$B2859,0),"")</f>
        <v/>
      </c>
      <c r="P2859" t="str">
        <f>IF(OR(HLOOKUP(P$2+$A2859,Sheet2!CB:NO,$B2859,0),HLOOKUP(P$2+$A2859,Sheet2!CB:NO,$B2859,0)&lt;&gt;""),HLOOKUP(P$2+$A2859,Sheet2!CB:NO,$B2859,0),"")</f>
        <v/>
      </c>
      <c r="Q2859" t="str">
        <f>IF(OR(HLOOKUP(Q$2+$A2859,Sheet2!CC:NO,$B2859,0),HLOOKUP(Q$2+$A2859,Sheet2!CC:NO,$B2859,0)&lt;&gt;""),HLOOKUP(Q$2+$A2859,Sheet2!CC:NO,$B2859,0),"")</f>
        <v/>
      </c>
    </row>
    <row r="2860" spans="1:17" x14ac:dyDescent="0.25">
      <c r="A2860" s="64">
        <f t="shared" si="355"/>
        <v>36</v>
      </c>
      <c r="B2860" s="64">
        <f t="shared" si="356"/>
        <v>290</v>
      </c>
      <c r="C2860" s="64">
        <f t="shared" si="357"/>
        <v>7</v>
      </c>
      <c r="D2860" s="64">
        <f t="shared" si="358"/>
        <v>286</v>
      </c>
      <c r="E2860" s="64">
        <f t="shared" si="359"/>
        <v>1426</v>
      </c>
      <c r="F2860" s="64" t="str">
        <f t="shared" si="352"/>
        <v/>
      </c>
      <c r="G2860" s="64" t="str">
        <f t="shared" si="353"/>
        <v/>
      </c>
      <c r="H2860" s="64" t="str">
        <f t="shared" si="354"/>
        <v/>
      </c>
      <c r="I2860" s="80" t="str">
        <f>IFERROR(VLOOKUP(D2860,Sheet2!A:B,2,0),"")</f>
        <v/>
      </c>
      <c r="J2860" s="64" t="str">
        <f>IFERROR(IF(I2860&lt;&gt;"",VLOOKUP(I2860,Sheet2!B:C,2,0),""),"")</f>
        <v/>
      </c>
      <c r="K2860" s="64" t="str">
        <f>IFERROR( IF(I2860&lt;&gt;"", HLOOKUP(L$2+$A2860,Sheet2!BX:NK,2,0),""),"")</f>
        <v/>
      </c>
      <c r="L2860" t="str">
        <f>IF(OR(HLOOKUP(L$2+$A2860,Sheet2!BX:NK,$B2860,0),HLOOKUP(L$2+$A2860,Sheet2!BX:NK,$B2860,0)&lt;&gt;""),HLOOKUP(L$2+$A2860,Sheet2!BX:NK,$B2860,0),"")</f>
        <v/>
      </c>
      <c r="M2860" t="str">
        <f>IF(OR(HLOOKUP(M$2+$A2860,Sheet2!BY:NL,$B2860,0),HLOOKUP(M$2+$A2860,Sheet2!BY:NL,$B2860,0)&lt;&gt;""),HLOOKUP(M$2+$A2860,Sheet2!BY:NL,$B2860,0),"")</f>
        <v/>
      </c>
      <c r="N2860" t="str">
        <f>IF(OR(HLOOKUP(N$2+$A2860,Sheet2!BZ:NM,$B2860,0),HLOOKUP(N$2+$A2860,Sheet2!BZ:NM,$B2860,0)&lt;&gt;""),HLOOKUP(N$2+$A2860,Sheet2!BZ:NM,$B2860,0),"")</f>
        <v/>
      </c>
      <c r="O2860" t="str">
        <f>IF(OR(HLOOKUP(O$2+$A2860,Sheet2!CA:NN,$B2860,0),HLOOKUP(O$2+$A2860,Sheet2!CA:NN,$B2860,0)&lt;&gt;""),HLOOKUP(O$2+$A2860,Sheet2!CA:NN,$B2860,0),"")</f>
        <v/>
      </c>
      <c r="P2860" t="str">
        <f>IF(OR(HLOOKUP(P$2+$A2860,Sheet2!CB:NO,$B2860,0),HLOOKUP(P$2+$A2860,Sheet2!CB:NO,$B2860,0)&lt;&gt;""),HLOOKUP(P$2+$A2860,Sheet2!CB:NO,$B2860,0),"")</f>
        <v/>
      </c>
      <c r="Q2860" t="str">
        <f>IF(OR(HLOOKUP(Q$2+$A2860,Sheet2!CC:NO,$B2860,0),HLOOKUP(Q$2+$A2860,Sheet2!CC:NO,$B2860,0)&lt;&gt;""),HLOOKUP(Q$2+$A2860,Sheet2!CC:NO,$B2860,0),"")</f>
        <v/>
      </c>
    </row>
    <row r="2861" spans="1:17" x14ac:dyDescent="0.25">
      <c r="A2861" s="64">
        <f t="shared" si="355"/>
        <v>42</v>
      </c>
      <c r="B2861" s="64">
        <f t="shared" si="356"/>
        <v>290</v>
      </c>
      <c r="C2861" s="64">
        <f t="shared" si="357"/>
        <v>8</v>
      </c>
      <c r="D2861" s="64">
        <f t="shared" si="358"/>
        <v>286</v>
      </c>
      <c r="E2861" s="64">
        <f t="shared" si="359"/>
        <v>1426</v>
      </c>
      <c r="F2861" s="64" t="str">
        <f t="shared" si="352"/>
        <v/>
      </c>
      <c r="G2861" s="64" t="str">
        <f t="shared" si="353"/>
        <v/>
      </c>
      <c r="H2861" s="64" t="str">
        <f t="shared" si="354"/>
        <v/>
      </c>
      <c r="I2861" s="80" t="str">
        <f>IFERROR(VLOOKUP(D2861,Sheet2!A:B,2,0),"")</f>
        <v/>
      </c>
      <c r="J2861" s="64" t="str">
        <f>IFERROR(IF(I2861&lt;&gt;"",VLOOKUP(I2861,Sheet2!B:C,2,0),""),"")</f>
        <v/>
      </c>
      <c r="K2861" s="64" t="str">
        <f>IFERROR( IF(I2861&lt;&gt;"", HLOOKUP(L$2+$A2861,Sheet2!BX:NK,2,0),""),"")</f>
        <v/>
      </c>
      <c r="L2861" t="str">
        <f>IF(OR(HLOOKUP(L$2+$A2861,Sheet2!BX:NK,$B2861,0),HLOOKUP(L$2+$A2861,Sheet2!BX:NK,$B2861,0)&lt;&gt;""),HLOOKUP(L$2+$A2861,Sheet2!BX:NK,$B2861,0),"")</f>
        <v/>
      </c>
      <c r="M2861" t="str">
        <f>IF(OR(HLOOKUP(M$2+$A2861,Sheet2!BY:NL,$B2861,0),HLOOKUP(M$2+$A2861,Sheet2!BY:NL,$B2861,0)&lt;&gt;""),HLOOKUP(M$2+$A2861,Sheet2!BY:NL,$B2861,0),"")</f>
        <v/>
      </c>
      <c r="N2861" t="str">
        <f>IF(OR(HLOOKUP(N$2+$A2861,Sheet2!BZ:NM,$B2861,0),HLOOKUP(N$2+$A2861,Sheet2!BZ:NM,$B2861,0)&lt;&gt;""),HLOOKUP(N$2+$A2861,Sheet2!BZ:NM,$B2861,0),"")</f>
        <v/>
      </c>
      <c r="O2861" t="str">
        <f>IF(OR(HLOOKUP(O$2+$A2861,Sheet2!CA:NN,$B2861,0),HLOOKUP(O$2+$A2861,Sheet2!CA:NN,$B2861,0)&lt;&gt;""),HLOOKUP(O$2+$A2861,Sheet2!CA:NN,$B2861,0),"")</f>
        <v/>
      </c>
      <c r="P2861" t="str">
        <f>IF(OR(HLOOKUP(P$2+$A2861,Sheet2!CB:NO,$B2861,0),HLOOKUP(P$2+$A2861,Sheet2!CB:NO,$B2861,0)&lt;&gt;""),HLOOKUP(P$2+$A2861,Sheet2!CB:NO,$B2861,0),"")</f>
        <v/>
      </c>
      <c r="Q2861" t="str">
        <f>IF(OR(HLOOKUP(Q$2+$A2861,Sheet2!CC:NO,$B2861,0),HLOOKUP(Q$2+$A2861,Sheet2!CC:NO,$B2861,0)&lt;&gt;""),HLOOKUP(Q$2+$A2861,Sheet2!CC:NO,$B2861,0),"")</f>
        <v/>
      </c>
    </row>
    <row r="2862" spans="1:17" x14ac:dyDescent="0.25">
      <c r="A2862" s="64">
        <f t="shared" si="355"/>
        <v>48</v>
      </c>
      <c r="B2862" s="64">
        <f t="shared" si="356"/>
        <v>290</v>
      </c>
      <c r="C2862" s="64">
        <f t="shared" si="357"/>
        <v>9</v>
      </c>
      <c r="D2862" s="64">
        <f t="shared" si="358"/>
        <v>286</v>
      </c>
      <c r="E2862" s="64">
        <f t="shared" si="359"/>
        <v>1426</v>
      </c>
      <c r="F2862" s="64" t="str">
        <f t="shared" si="352"/>
        <v/>
      </c>
      <c r="G2862" s="64" t="str">
        <f t="shared" si="353"/>
        <v/>
      </c>
      <c r="H2862" s="64" t="str">
        <f t="shared" si="354"/>
        <v/>
      </c>
      <c r="I2862" s="80" t="str">
        <f>IFERROR(VLOOKUP(D2862,Sheet2!A:B,2,0),"")</f>
        <v/>
      </c>
      <c r="J2862" s="64" t="str">
        <f>IFERROR(IF(I2862&lt;&gt;"",VLOOKUP(I2862,Sheet2!B:C,2,0),""),"")</f>
        <v/>
      </c>
      <c r="K2862" s="64" t="str">
        <f>IFERROR( IF(I2862&lt;&gt;"", HLOOKUP(L$2+$A2862,Sheet2!BX:NK,2,0),""),"")</f>
        <v/>
      </c>
      <c r="L2862" t="str">
        <f>IF(OR(HLOOKUP(L$2+$A2862,Sheet2!BX:NK,$B2862,0),HLOOKUP(L$2+$A2862,Sheet2!BX:NK,$B2862,0)&lt;&gt;""),HLOOKUP(L$2+$A2862,Sheet2!BX:NK,$B2862,0),"")</f>
        <v/>
      </c>
      <c r="M2862" t="str">
        <f>IF(OR(HLOOKUP(M$2+$A2862,Sheet2!BY:NL,$B2862,0),HLOOKUP(M$2+$A2862,Sheet2!BY:NL,$B2862,0)&lt;&gt;""),HLOOKUP(M$2+$A2862,Sheet2!BY:NL,$B2862,0),"")</f>
        <v/>
      </c>
      <c r="N2862" t="str">
        <f>IF(OR(HLOOKUP(N$2+$A2862,Sheet2!BZ:NM,$B2862,0),HLOOKUP(N$2+$A2862,Sheet2!BZ:NM,$B2862,0)&lt;&gt;""),HLOOKUP(N$2+$A2862,Sheet2!BZ:NM,$B2862,0),"")</f>
        <v/>
      </c>
      <c r="O2862" t="str">
        <f>IF(OR(HLOOKUP(O$2+$A2862,Sheet2!CA:NN,$B2862,0),HLOOKUP(O$2+$A2862,Sheet2!CA:NN,$B2862,0)&lt;&gt;""),HLOOKUP(O$2+$A2862,Sheet2!CA:NN,$B2862,0),"")</f>
        <v/>
      </c>
      <c r="P2862" t="str">
        <f>IF(OR(HLOOKUP(P$2+$A2862,Sheet2!CB:NO,$B2862,0),HLOOKUP(P$2+$A2862,Sheet2!CB:NO,$B2862,0)&lt;&gt;""),HLOOKUP(P$2+$A2862,Sheet2!CB:NO,$B2862,0),"")</f>
        <v/>
      </c>
      <c r="Q2862" t="str">
        <f>IF(OR(HLOOKUP(Q$2+$A2862,Sheet2!CC:NO,$B2862,0),HLOOKUP(Q$2+$A2862,Sheet2!CC:NO,$B2862,0)&lt;&gt;""),HLOOKUP(Q$2+$A2862,Sheet2!CC:NO,$B2862,0),"")</f>
        <v/>
      </c>
    </row>
    <row r="2863" spans="1:17" x14ac:dyDescent="0.25">
      <c r="A2863" s="64">
        <f t="shared" si="355"/>
        <v>54</v>
      </c>
      <c r="B2863" s="64">
        <f t="shared" si="356"/>
        <v>290</v>
      </c>
      <c r="C2863" s="64">
        <f t="shared" si="357"/>
        <v>10</v>
      </c>
      <c r="D2863" s="64">
        <f t="shared" si="358"/>
        <v>286</v>
      </c>
      <c r="E2863" s="64">
        <f t="shared" si="359"/>
        <v>1426</v>
      </c>
      <c r="F2863" s="64" t="str">
        <f t="shared" si="352"/>
        <v/>
      </c>
      <c r="G2863" s="64" t="str">
        <f t="shared" si="353"/>
        <v/>
      </c>
      <c r="H2863" s="64" t="str">
        <f t="shared" si="354"/>
        <v/>
      </c>
      <c r="I2863" s="80" t="str">
        <f>IFERROR(VLOOKUP(D2863,Sheet2!A:B,2,0),"")</f>
        <v/>
      </c>
      <c r="J2863" s="64" t="str">
        <f>IFERROR(IF(I2863&lt;&gt;"",VLOOKUP(I2863,Sheet2!B:C,2,0),""),"")</f>
        <v/>
      </c>
      <c r="K2863" s="64" t="str">
        <f>IFERROR( IF(I2863&lt;&gt;"", HLOOKUP(L$2+$A2863,Sheet2!BX:NK,2,0),""),"")</f>
        <v/>
      </c>
      <c r="L2863" t="str">
        <f>IF(OR(HLOOKUP(L$2+$A2863,Sheet2!BX:NK,$B2863,0),HLOOKUP(L$2+$A2863,Sheet2!BX:NK,$B2863,0)&lt;&gt;""),HLOOKUP(L$2+$A2863,Sheet2!BX:NK,$B2863,0),"")</f>
        <v/>
      </c>
      <c r="M2863" t="str">
        <f>IF(OR(HLOOKUP(M$2+$A2863,Sheet2!BY:NL,$B2863,0),HLOOKUP(M$2+$A2863,Sheet2!BY:NL,$B2863,0)&lt;&gt;""),HLOOKUP(M$2+$A2863,Sheet2!BY:NL,$B2863,0),"")</f>
        <v/>
      </c>
      <c r="N2863" t="str">
        <f>IF(OR(HLOOKUP(N$2+$A2863,Sheet2!BZ:NM,$B2863,0),HLOOKUP(N$2+$A2863,Sheet2!BZ:NM,$B2863,0)&lt;&gt;""),HLOOKUP(N$2+$A2863,Sheet2!BZ:NM,$B2863,0),"")</f>
        <v/>
      </c>
      <c r="O2863" t="str">
        <f>IF(OR(HLOOKUP(O$2+$A2863,Sheet2!CA:NN,$B2863,0),HLOOKUP(O$2+$A2863,Sheet2!CA:NN,$B2863,0)&lt;&gt;""),HLOOKUP(O$2+$A2863,Sheet2!CA:NN,$B2863,0),"")</f>
        <v/>
      </c>
      <c r="P2863" t="str">
        <f>IF(OR(HLOOKUP(P$2+$A2863,Sheet2!CB:NO,$B2863,0),HLOOKUP(P$2+$A2863,Sheet2!CB:NO,$B2863,0)&lt;&gt;""),HLOOKUP(P$2+$A2863,Sheet2!CB:NO,$B2863,0),"")</f>
        <v/>
      </c>
      <c r="Q2863" t="str">
        <f>IF(OR(HLOOKUP(Q$2+$A2863,Sheet2!CC:NO,$B2863,0),HLOOKUP(Q$2+$A2863,Sheet2!CC:NO,$B2863,0)&lt;&gt;""),HLOOKUP(Q$2+$A2863,Sheet2!CC:NO,$B2863,0),"")</f>
        <v/>
      </c>
    </row>
    <row r="2864" spans="1:17" x14ac:dyDescent="0.25">
      <c r="A2864" s="64">
        <f t="shared" si="355"/>
        <v>0</v>
      </c>
      <c r="B2864" s="64">
        <f t="shared" si="356"/>
        <v>291</v>
      </c>
      <c r="C2864" s="64">
        <f t="shared" si="357"/>
        <v>1</v>
      </c>
      <c r="D2864" s="64">
        <f t="shared" si="358"/>
        <v>287</v>
      </c>
      <c r="E2864" s="64">
        <f t="shared" si="359"/>
        <v>1431</v>
      </c>
      <c r="F2864" s="64" t="str">
        <f t="shared" si="352"/>
        <v/>
      </c>
      <c r="G2864" s="64" t="str">
        <f t="shared" si="353"/>
        <v/>
      </c>
      <c r="H2864" s="64" t="str">
        <f t="shared" si="354"/>
        <v/>
      </c>
      <c r="I2864" s="80" t="str">
        <f>IFERROR(VLOOKUP(D2864,Sheet2!A:B,2,0),"")</f>
        <v/>
      </c>
      <c r="J2864" s="64" t="str">
        <f>IFERROR(IF(I2864&lt;&gt;"",VLOOKUP(I2864,Sheet2!B:C,2,0),""),"")</f>
        <v/>
      </c>
      <c r="K2864" s="64" t="str">
        <f>IFERROR( IF(I2864&lt;&gt;"", HLOOKUP(L$2+$A2864,Sheet2!BX:NK,2,0),""),"")</f>
        <v/>
      </c>
      <c r="L2864" t="str">
        <f>IF(OR(HLOOKUP(L$2+$A2864,Sheet2!BX:NK,$B2864,0),HLOOKUP(L$2+$A2864,Sheet2!BX:NK,$B2864,0)&lt;&gt;""),HLOOKUP(L$2+$A2864,Sheet2!BX:NK,$B2864,0),"")</f>
        <v/>
      </c>
      <c r="M2864" t="str">
        <f>IF(OR(HLOOKUP(M$2+$A2864,Sheet2!BY:NL,$B2864,0),HLOOKUP(M$2+$A2864,Sheet2!BY:NL,$B2864,0)&lt;&gt;""),HLOOKUP(M$2+$A2864,Sheet2!BY:NL,$B2864,0),"")</f>
        <v/>
      </c>
      <c r="N2864" t="str">
        <f>IF(OR(HLOOKUP(N$2+$A2864,Sheet2!BZ:NM,$B2864,0),HLOOKUP(N$2+$A2864,Sheet2!BZ:NM,$B2864,0)&lt;&gt;""),HLOOKUP(N$2+$A2864,Sheet2!BZ:NM,$B2864,0),"")</f>
        <v/>
      </c>
      <c r="O2864" t="str">
        <f>IF(OR(HLOOKUP(O$2+$A2864,Sheet2!CA:NN,$B2864,0),HLOOKUP(O$2+$A2864,Sheet2!CA:NN,$B2864,0)&lt;&gt;""),HLOOKUP(O$2+$A2864,Sheet2!CA:NN,$B2864,0),"")</f>
        <v/>
      </c>
      <c r="P2864" t="str">
        <f>IF(OR(HLOOKUP(P$2+$A2864,Sheet2!CB:NO,$B2864,0),HLOOKUP(P$2+$A2864,Sheet2!CB:NO,$B2864,0)&lt;&gt;""),HLOOKUP(P$2+$A2864,Sheet2!CB:NO,$B2864,0),"")</f>
        <v/>
      </c>
      <c r="Q2864" t="str">
        <f>IF(OR(HLOOKUP(Q$2+$A2864,Sheet2!CC:NO,$B2864,0),HLOOKUP(Q$2+$A2864,Sheet2!CC:NO,$B2864,0)&lt;&gt;""),HLOOKUP(Q$2+$A2864,Sheet2!CC:NO,$B2864,0),"")</f>
        <v/>
      </c>
    </row>
    <row r="2865" spans="1:17" x14ac:dyDescent="0.25">
      <c r="A2865" s="64">
        <f t="shared" si="355"/>
        <v>6</v>
      </c>
      <c r="B2865" s="64">
        <f t="shared" si="356"/>
        <v>291</v>
      </c>
      <c r="C2865" s="64">
        <f t="shared" si="357"/>
        <v>2</v>
      </c>
      <c r="D2865" s="64">
        <f t="shared" si="358"/>
        <v>287</v>
      </c>
      <c r="E2865" s="64">
        <f t="shared" si="359"/>
        <v>1431</v>
      </c>
      <c r="F2865" s="64" t="str">
        <f t="shared" si="352"/>
        <v/>
      </c>
      <c r="G2865" s="64" t="str">
        <f t="shared" si="353"/>
        <v/>
      </c>
      <c r="H2865" s="64" t="str">
        <f t="shared" si="354"/>
        <v/>
      </c>
      <c r="I2865" s="80" t="str">
        <f>IFERROR(VLOOKUP(D2865,Sheet2!A:B,2,0),"")</f>
        <v/>
      </c>
      <c r="J2865" s="64" t="str">
        <f>IFERROR(IF(I2865&lt;&gt;"",VLOOKUP(I2865,Sheet2!B:C,2,0),""),"")</f>
        <v/>
      </c>
      <c r="K2865" s="64" t="str">
        <f>IFERROR( IF(I2865&lt;&gt;"", HLOOKUP(L$2+$A2865,Sheet2!BX:NK,2,0),""),"")</f>
        <v/>
      </c>
      <c r="L2865" t="str">
        <f>IF(OR(HLOOKUP(L$2+$A2865,Sheet2!BX:NK,$B2865,0),HLOOKUP(L$2+$A2865,Sheet2!BX:NK,$B2865,0)&lt;&gt;""),HLOOKUP(L$2+$A2865,Sheet2!BX:NK,$B2865,0),"")</f>
        <v/>
      </c>
      <c r="M2865" t="str">
        <f>IF(OR(HLOOKUP(M$2+$A2865,Sheet2!BY:NL,$B2865,0),HLOOKUP(M$2+$A2865,Sheet2!BY:NL,$B2865,0)&lt;&gt;""),HLOOKUP(M$2+$A2865,Sheet2!BY:NL,$B2865,0),"")</f>
        <v/>
      </c>
      <c r="N2865" t="str">
        <f>IF(OR(HLOOKUP(N$2+$A2865,Sheet2!BZ:NM,$B2865,0),HLOOKUP(N$2+$A2865,Sheet2!BZ:NM,$B2865,0)&lt;&gt;""),HLOOKUP(N$2+$A2865,Sheet2!BZ:NM,$B2865,0),"")</f>
        <v/>
      </c>
      <c r="O2865" t="str">
        <f>IF(OR(HLOOKUP(O$2+$A2865,Sheet2!CA:NN,$B2865,0),HLOOKUP(O$2+$A2865,Sheet2!CA:NN,$B2865,0)&lt;&gt;""),HLOOKUP(O$2+$A2865,Sheet2!CA:NN,$B2865,0),"")</f>
        <v/>
      </c>
      <c r="P2865" t="str">
        <f>IF(OR(HLOOKUP(P$2+$A2865,Sheet2!CB:NO,$B2865,0),HLOOKUP(P$2+$A2865,Sheet2!CB:NO,$B2865,0)&lt;&gt;""),HLOOKUP(P$2+$A2865,Sheet2!CB:NO,$B2865,0),"")</f>
        <v/>
      </c>
      <c r="Q2865" t="str">
        <f>IF(OR(HLOOKUP(Q$2+$A2865,Sheet2!CC:NO,$B2865,0),HLOOKUP(Q$2+$A2865,Sheet2!CC:NO,$B2865,0)&lt;&gt;""),HLOOKUP(Q$2+$A2865,Sheet2!CC:NO,$B2865,0),"")</f>
        <v/>
      </c>
    </row>
    <row r="2866" spans="1:17" x14ac:dyDescent="0.25">
      <c r="A2866" s="64">
        <f t="shared" si="355"/>
        <v>12</v>
      </c>
      <c r="B2866" s="64">
        <f t="shared" si="356"/>
        <v>291</v>
      </c>
      <c r="C2866" s="64">
        <f t="shared" si="357"/>
        <v>3</v>
      </c>
      <c r="D2866" s="64">
        <f t="shared" si="358"/>
        <v>287</v>
      </c>
      <c r="E2866" s="64">
        <f t="shared" si="359"/>
        <v>1431</v>
      </c>
      <c r="F2866" s="64" t="str">
        <f t="shared" si="352"/>
        <v/>
      </c>
      <c r="G2866" s="64" t="str">
        <f t="shared" si="353"/>
        <v/>
      </c>
      <c r="H2866" s="64" t="str">
        <f t="shared" si="354"/>
        <v/>
      </c>
      <c r="I2866" s="80" t="str">
        <f>IFERROR(VLOOKUP(D2866,Sheet2!A:B,2,0),"")</f>
        <v/>
      </c>
      <c r="J2866" s="64" t="str">
        <f>IFERROR(IF(I2866&lt;&gt;"",VLOOKUP(I2866,Sheet2!B:C,2,0),""),"")</f>
        <v/>
      </c>
      <c r="K2866" s="64" t="str">
        <f>IFERROR( IF(I2866&lt;&gt;"", HLOOKUP(L$2+$A2866,Sheet2!BX:NK,2,0),""),"")</f>
        <v/>
      </c>
      <c r="L2866" t="str">
        <f>IF(OR(HLOOKUP(L$2+$A2866,Sheet2!BX:NK,$B2866,0),HLOOKUP(L$2+$A2866,Sheet2!BX:NK,$B2866,0)&lt;&gt;""),HLOOKUP(L$2+$A2866,Sheet2!BX:NK,$B2866,0),"")</f>
        <v/>
      </c>
      <c r="M2866" t="str">
        <f>IF(OR(HLOOKUP(M$2+$A2866,Sheet2!BY:NL,$B2866,0),HLOOKUP(M$2+$A2866,Sheet2!BY:NL,$B2866,0)&lt;&gt;""),HLOOKUP(M$2+$A2866,Sheet2!BY:NL,$B2866,0),"")</f>
        <v/>
      </c>
      <c r="N2866" t="str">
        <f>IF(OR(HLOOKUP(N$2+$A2866,Sheet2!BZ:NM,$B2866,0),HLOOKUP(N$2+$A2866,Sheet2!BZ:NM,$B2866,0)&lt;&gt;""),HLOOKUP(N$2+$A2866,Sheet2!BZ:NM,$B2866,0),"")</f>
        <v/>
      </c>
      <c r="O2866" t="str">
        <f>IF(OR(HLOOKUP(O$2+$A2866,Sheet2!CA:NN,$B2866,0),HLOOKUP(O$2+$A2866,Sheet2!CA:NN,$B2866,0)&lt;&gt;""),HLOOKUP(O$2+$A2866,Sheet2!CA:NN,$B2866,0),"")</f>
        <v/>
      </c>
      <c r="P2866" t="str">
        <f>IF(OR(HLOOKUP(P$2+$A2866,Sheet2!CB:NO,$B2866,0),HLOOKUP(P$2+$A2866,Sheet2!CB:NO,$B2866,0)&lt;&gt;""),HLOOKUP(P$2+$A2866,Sheet2!CB:NO,$B2866,0),"")</f>
        <v/>
      </c>
      <c r="Q2866" t="str">
        <f>IF(OR(HLOOKUP(Q$2+$A2866,Sheet2!CC:NO,$B2866,0),HLOOKUP(Q$2+$A2866,Sheet2!CC:NO,$B2866,0)&lt;&gt;""),HLOOKUP(Q$2+$A2866,Sheet2!CC:NO,$B2866,0),"")</f>
        <v/>
      </c>
    </row>
    <row r="2867" spans="1:17" x14ac:dyDescent="0.25">
      <c r="A2867" s="64">
        <f t="shared" si="355"/>
        <v>18</v>
      </c>
      <c r="B2867" s="64">
        <f t="shared" si="356"/>
        <v>291</v>
      </c>
      <c r="C2867" s="64">
        <f t="shared" si="357"/>
        <v>4</v>
      </c>
      <c r="D2867" s="64">
        <f t="shared" si="358"/>
        <v>287</v>
      </c>
      <c r="E2867" s="64">
        <f t="shared" si="359"/>
        <v>1431</v>
      </c>
      <c r="F2867" s="64" t="str">
        <f t="shared" si="352"/>
        <v/>
      </c>
      <c r="G2867" s="64" t="str">
        <f t="shared" si="353"/>
        <v/>
      </c>
      <c r="H2867" s="64" t="str">
        <f t="shared" si="354"/>
        <v/>
      </c>
      <c r="I2867" s="80" t="str">
        <f>IFERROR(VLOOKUP(D2867,Sheet2!A:B,2,0),"")</f>
        <v/>
      </c>
      <c r="J2867" s="64" t="str">
        <f>IFERROR(IF(I2867&lt;&gt;"",VLOOKUP(I2867,Sheet2!B:C,2,0),""),"")</f>
        <v/>
      </c>
      <c r="K2867" s="64" t="str">
        <f>IFERROR( IF(I2867&lt;&gt;"", HLOOKUP(L$2+$A2867,Sheet2!BX:NK,2,0),""),"")</f>
        <v/>
      </c>
      <c r="L2867" t="str">
        <f>IF(OR(HLOOKUP(L$2+$A2867,Sheet2!BX:NK,$B2867,0),HLOOKUP(L$2+$A2867,Sheet2!BX:NK,$B2867,0)&lt;&gt;""),HLOOKUP(L$2+$A2867,Sheet2!BX:NK,$B2867,0),"")</f>
        <v/>
      </c>
      <c r="M2867" t="str">
        <f>IF(OR(HLOOKUP(M$2+$A2867,Sheet2!BY:NL,$B2867,0),HLOOKUP(M$2+$A2867,Sheet2!BY:NL,$B2867,0)&lt;&gt;""),HLOOKUP(M$2+$A2867,Sheet2!BY:NL,$B2867,0),"")</f>
        <v/>
      </c>
      <c r="N2867" t="str">
        <f>IF(OR(HLOOKUP(N$2+$A2867,Sheet2!BZ:NM,$B2867,0),HLOOKUP(N$2+$A2867,Sheet2!BZ:NM,$B2867,0)&lt;&gt;""),HLOOKUP(N$2+$A2867,Sheet2!BZ:NM,$B2867,0),"")</f>
        <v/>
      </c>
      <c r="O2867" t="str">
        <f>IF(OR(HLOOKUP(O$2+$A2867,Sheet2!CA:NN,$B2867,0),HLOOKUP(O$2+$A2867,Sheet2!CA:NN,$B2867,0)&lt;&gt;""),HLOOKUP(O$2+$A2867,Sheet2!CA:NN,$B2867,0),"")</f>
        <v/>
      </c>
      <c r="P2867" t="str">
        <f>IF(OR(HLOOKUP(P$2+$A2867,Sheet2!CB:NO,$B2867,0),HLOOKUP(P$2+$A2867,Sheet2!CB:NO,$B2867,0)&lt;&gt;""),HLOOKUP(P$2+$A2867,Sheet2!CB:NO,$B2867,0),"")</f>
        <v/>
      </c>
      <c r="Q2867" t="str">
        <f>IF(OR(HLOOKUP(Q$2+$A2867,Sheet2!CC:NO,$B2867,0),HLOOKUP(Q$2+$A2867,Sheet2!CC:NO,$B2867,0)&lt;&gt;""),HLOOKUP(Q$2+$A2867,Sheet2!CC:NO,$B2867,0),"")</f>
        <v/>
      </c>
    </row>
    <row r="2868" spans="1:17" x14ac:dyDescent="0.25">
      <c r="A2868" s="64">
        <f t="shared" si="355"/>
        <v>24</v>
      </c>
      <c r="B2868" s="64">
        <f t="shared" si="356"/>
        <v>291</v>
      </c>
      <c r="C2868" s="64">
        <f t="shared" si="357"/>
        <v>5</v>
      </c>
      <c r="D2868" s="64">
        <f t="shared" si="358"/>
        <v>287</v>
      </c>
      <c r="E2868" s="64">
        <f t="shared" si="359"/>
        <v>1431</v>
      </c>
      <c r="F2868" s="64" t="str">
        <f t="shared" si="352"/>
        <v/>
      </c>
      <c r="G2868" s="64" t="str">
        <f t="shared" si="353"/>
        <v/>
      </c>
      <c r="H2868" s="64" t="str">
        <f t="shared" si="354"/>
        <v/>
      </c>
      <c r="I2868" s="80" t="str">
        <f>IFERROR(VLOOKUP(D2868,Sheet2!A:B,2,0),"")</f>
        <v/>
      </c>
      <c r="J2868" s="64" t="str">
        <f>IFERROR(IF(I2868&lt;&gt;"",VLOOKUP(I2868,Sheet2!B:C,2,0),""),"")</f>
        <v/>
      </c>
      <c r="K2868" s="64" t="str">
        <f>IFERROR( IF(I2868&lt;&gt;"", HLOOKUP(L$2+$A2868,Sheet2!BX:NK,2,0),""),"")</f>
        <v/>
      </c>
      <c r="L2868" t="str">
        <f>IF(OR(HLOOKUP(L$2+$A2868,Sheet2!BX:NK,$B2868,0),HLOOKUP(L$2+$A2868,Sheet2!BX:NK,$B2868,0)&lt;&gt;""),HLOOKUP(L$2+$A2868,Sheet2!BX:NK,$B2868,0),"")</f>
        <v/>
      </c>
      <c r="M2868" t="str">
        <f>IF(OR(HLOOKUP(M$2+$A2868,Sheet2!BY:NL,$B2868,0),HLOOKUP(M$2+$A2868,Sheet2!BY:NL,$B2868,0)&lt;&gt;""),HLOOKUP(M$2+$A2868,Sheet2!BY:NL,$B2868,0),"")</f>
        <v/>
      </c>
      <c r="N2868" t="str">
        <f>IF(OR(HLOOKUP(N$2+$A2868,Sheet2!BZ:NM,$B2868,0),HLOOKUP(N$2+$A2868,Sheet2!BZ:NM,$B2868,0)&lt;&gt;""),HLOOKUP(N$2+$A2868,Sheet2!BZ:NM,$B2868,0),"")</f>
        <v/>
      </c>
      <c r="O2868" t="str">
        <f>IF(OR(HLOOKUP(O$2+$A2868,Sheet2!CA:NN,$B2868,0),HLOOKUP(O$2+$A2868,Sheet2!CA:NN,$B2868,0)&lt;&gt;""),HLOOKUP(O$2+$A2868,Sheet2!CA:NN,$B2868,0),"")</f>
        <v/>
      </c>
      <c r="P2868" t="str">
        <f>IF(OR(HLOOKUP(P$2+$A2868,Sheet2!CB:NO,$B2868,0),HLOOKUP(P$2+$A2868,Sheet2!CB:NO,$B2868,0)&lt;&gt;""),HLOOKUP(P$2+$A2868,Sheet2!CB:NO,$B2868,0),"")</f>
        <v/>
      </c>
      <c r="Q2868" t="str">
        <f>IF(OR(HLOOKUP(Q$2+$A2868,Sheet2!CC:NO,$B2868,0),HLOOKUP(Q$2+$A2868,Sheet2!CC:NO,$B2868,0)&lt;&gt;""),HLOOKUP(Q$2+$A2868,Sheet2!CC:NO,$B2868,0),"")</f>
        <v/>
      </c>
    </row>
    <row r="2869" spans="1:17" x14ac:dyDescent="0.25">
      <c r="A2869" s="64">
        <f t="shared" si="355"/>
        <v>30</v>
      </c>
      <c r="B2869" s="64">
        <f t="shared" si="356"/>
        <v>291</v>
      </c>
      <c r="C2869" s="64">
        <f t="shared" si="357"/>
        <v>6</v>
      </c>
      <c r="D2869" s="64">
        <f t="shared" si="358"/>
        <v>287</v>
      </c>
      <c r="E2869" s="64">
        <f t="shared" si="359"/>
        <v>1431</v>
      </c>
      <c r="F2869" s="64" t="str">
        <f t="shared" si="352"/>
        <v/>
      </c>
      <c r="G2869" s="64" t="str">
        <f t="shared" si="353"/>
        <v/>
      </c>
      <c r="H2869" s="64" t="str">
        <f t="shared" si="354"/>
        <v/>
      </c>
      <c r="I2869" s="80" t="str">
        <f>IFERROR(VLOOKUP(D2869,Sheet2!A:B,2,0),"")</f>
        <v/>
      </c>
      <c r="J2869" s="64" t="str">
        <f>IFERROR(IF(I2869&lt;&gt;"",VLOOKUP(I2869,Sheet2!B:C,2,0),""),"")</f>
        <v/>
      </c>
      <c r="K2869" s="64" t="str">
        <f>IFERROR( IF(I2869&lt;&gt;"", HLOOKUP(L$2+$A2869,Sheet2!BX:NK,2,0),""),"")</f>
        <v/>
      </c>
      <c r="L2869" t="str">
        <f>IF(OR(HLOOKUP(L$2+$A2869,Sheet2!BX:NK,$B2869,0),HLOOKUP(L$2+$A2869,Sheet2!BX:NK,$B2869,0)&lt;&gt;""),HLOOKUP(L$2+$A2869,Sheet2!BX:NK,$B2869,0),"")</f>
        <v/>
      </c>
      <c r="M2869" t="str">
        <f>IF(OR(HLOOKUP(M$2+$A2869,Sheet2!BY:NL,$B2869,0),HLOOKUP(M$2+$A2869,Sheet2!BY:NL,$B2869,0)&lt;&gt;""),HLOOKUP(M$2+$A2869,Sheet2!BY:NL,$B2869,0),"")</f>
        <v/>
      </c>
      <c r="N2869" t="str">
        <f>IF(OR(HLOOKUP(N$2+$A2869,Sheet2!BZ:NM,$B2869,0),HLOOKUP(N$2+$A2869,Sheet2!BZ:NM,$B2869,0)&lt;&gt;""),HLOOKUP(N$2+$A2869,Sheet2!BZ:NM,$B2869,0),"")</f>
        <v/>
      </c>
      <c r="O2869" t="str">
        <f>IF(OR(HLOOKUP(O$2+$A2869,Sheet2!CA:NN,$B2869,0),HLOOKUP(O$2+$A2869,Sheet2!CA:NN,$B2869,0)&lt;&gt;""),HLOOKUP(O$2+$A2869,Sheet2!CA:NN,$B2869,0),"")</f>
        <v/>
      </c>
      <c r="P2869" t="str">
        <f>IF(OR(HLOOKUP(P$2+$A2869,Sheet2!CB:NO,$B2869,0),HLOOKUP(P$2+$A2869,Sheet2!CB:NO,$B2869,0)&lt;&gt;""),HLOOKUP(P$2+$A2869,Sheet2!CB:NO,$B2869,0),"")</f>
        <v/>
      </c>
      <c r="Q2869" t="str">
        <f>IF(OR(HLOOKUP(Q$2+$A2869,Sheet2!CC:NO,$B2869,0),HLOOKUP(Q$2+$A2869,Sheet2!CC:NO,$B2869,0)&lt;&gt;""),HLOOKUP(Q$2+$A2869,Sheet2!CC:NO,$B2869,0),"")</f>
        <v/>
      </c>
    </row>
    <row r="2870" spans="1:17" x14ac:dyDescent="0.25">
      <c r="A2870" s="64">
        <f t="shared" si="355"/>
        <v>36</v>
      </c>
      <c r="B2870" s="64">
        <f t="shared" si="356"/>
        <v>291</v>
      </c>
      <c r="C2870" s="64">
        <f t="shared" si="357"/>
        <v>7</v>
      </c>
      <c r="D2870" s="64">
        <f t="shared" si="358"/>
        <v>287</v>
      </c>
      <c r="E2870" s="64">
        <f t="shared" si="359"/>
        <v>1431</v>
      </c>
      <c r="F2870" s="64" t="str">
        <f t="shared" si="352"/>
        <v/>
      </c>
      <c r="G2870" s="64" t="str">
        <f t="shared" si="353"/>
        <v/>
      </c>
      <c r="H2870" s="64" t="str">
        <f t="shared" si="354"/>
        <v/>
      </c>
      <c r="I2870" s="80" t="str">
        <f>IFERROR(VLOOKUP(D2870,Sheet2!A:B,2,0),"")</f>
        <v/>
      </c>
      <c r="J2870" s="64" t="str">
        <f>IFERROR(IF(I2870&lt;&gt;"",VLOOKUP(I2870,Sheet2!B:C,2,0),""),"")</f>
        <v/>
      </c>
      <c r="K2870" s="64" t="str">
        <f>IFERROR( IF(I2870&lt;&gt;"", HLOOKUP(L$2+$A2870,Sheet2!BX:NK,2,0),""),"")</f>
        <v/>
      </c>
      <c r="L2870" t="str">
        <f>IF(OR(HLOOKUP(L$2+$A2870,Sheet2!BX:NK,$B2870,0),HLOOKUP(L$2+$A2870,Sheet2!BX:NK,$B2870,0)&lt;&gt;""),HLOOKUP(L$2+$A2870,Sheet2!BX:NK,$B2870,0),"")</f>
        <v/>
      </c>
      <c r="M2870" t="str">
        <f>IF(OR(HLOOKUP(M$2+$A2870,Sheet2!BY:NL,$B2870,0),HLOOKUP(M$2+$A2870,Sheet2!BY:NL,$B2870,0)&lt;&gt;""),HLOOKUP(M$2+$A2870,Sheet2!BY:NL,$B2870,0),"")</f>
        <v/>
      </c>
      <c r="N2870" t="str">
        <f>IF(OR(HLOOKUP(N$2+$A2870,Sheet2!BZ:NM,$B2870,0),HLOOKUP(N$2+$A2870,Sheet2!BZ:NM,$B2870,0)&lt;&gt;""),HLOOKUP(N$2+$A2870,Sheet2!BZ:NM,$B2870,0),"")</f>
        <v/>
      </c>
      <c r="O2870" t="str">
        <f>IF(OR(HLOOKUP(O$2+$A2870,Sheet2!CA:NN,$B2870,0),HLOOKUP(O$2+$A2870,Sheet2!CA:NN,$B2870,0)&lt;&gt;""),HLOOKUP(O$2+$A2870,Sheet2!CA:NN,$B2870,0),"")</f>
        <v/>
      </c>
      <c r="P2870" t="str">
        <f>IF(OR(HLOOKUP(P$2+$A2870,Sheet2!CB:NO,$B2870,0),HLOOKUP(P$2+$A2870,Sheet2!CB:NO,$B2870,0)&lt;&gt;""),HLOOKUP(P$2+$A2870,Sheet2!CB:NO,$B2870,0),"")</f>
        <v/>
      </c>
      <c r="Q2870" t="str">
        <f>IF(OR(HLOOKUP(Q$2+$A2870,Sheet2!CC:NO,$B2870,0),HLOOKUP(Q$2+$A2870,Sheet2!CC:NO,$B2870,0)&lt;&gt;""),HLOOKUP(Q$2+$A2870,Sheet2!CC:NO,$B2870,0),"")</f>
        <v/>
      </c>
    </row>
    <row r="2871" spans="1:17" x14ac:dyDescent="0.25">
      <c r="A2871" s="64">
        <f t="shared" si="355"/>
        <v>42</v>
      </c>
      <c r="B2871" s="64">
        <f t="shared" si="356"/>
        <v>291</v>
      </c>
      <c r="C2871" s="64">
        <f t="shared" si="357"/>
        <v>8</v>
      </c>
      <c r="D2871" s="64">
        <f t="shared" si="358"/>
        <v>287</v>
      </c>
      <c r="E2871" s="64">
        <f t="shared" si="359"/>
        <v>1431</v>
      </c>
      <c r="F2871" s="64" t="str">
        <f t="shared" si="352"/>
        <v/>
      </c>
      <c r="G2871" s="64" t="str">
        <f t="shared" si="353"/>
        <v/>
      </c>
      <c r="H2871" s="64" t="str">
        <f t="shared" si="354"/>
        <v/>
      </c>
      <c r="I2871" s="80" t="str">
        <f>IFERROR(VLOOKUP(D2871,Sheet2!A:B,2,0),"")</f>
        <v/>
      </c>
      <c r="J2871" s="64" t="str">
        <f>IFERROR(IF(I2871&lt;&gt;"",VLOOKUP(I2871,Sheet2!B:C,2,0),""),"")</f>
        <v/>
      </c>
      <c r="K2871" s="64" t="str">
        <f>IFERROR( IF(I2871&lt;&gt;"", HLOOKUP(L$2+$A2871,Sheet2!BX:NK,2,0),""),"")</f>
        <v/>
      </c>
      <c r="L2871" t="str">
        <f>IF(OR(HLOOKUP(L$2+$A2871,Sheet2!BX:NK,$B2871,0),HLOOKUP(L$2+$A2871,Sheet2!BX:NK,$B2871,0)&lt;&gt;""),HLOOKUP(L$2+$A2871,Sheet2!BX:NK,$B2871,0),"")</f>
        <v/>
      </c>
      <c r="M2871" t="str">
        <f>IF(OR(HLOOKUP(M$2+$A2871,Sheet2!BY:NL,$B2871,0),HLOOKUP(M$2+$A2871,Sheet2!BY:NL,$B2871,0)&lt;&gt;""),HLOOKUP(M$2+$A2871,Sheet2!BY:NL,$B2871,0),"")</f>
        <v/>
      </c>
      <c r="N2871" t="str">
        <f>IF(OR(HLOOKUP(N$2+$A2871,Sheet2!BZ:NM,$B2871,0),HLOOKUP(N$2+$A2871,Sheet2!BZ:NM,$B2871,0)&lt;&gt;""),HLOOKUP(N$2+$A2871,Sheet2!BZ:NM,$B2871,0),"")</f>
        <v/>
      </c>
      <c r="O2871" t="str">
        <f>IF(OR(HLOOKUP(O$2+$A2871,Sheet2!CA:NN,$B2871,0),HLOOKUP(O$2+$A2871,Sheet2!CA:NN,$B2871,0)&lt;&gt;""),HLOOKUP(O$2+$A2871,Sheet2!CA:NN,$B2871,0),"")</f>
        <v/>
      </c>
      <c r="P2871" t="str">
        <f>IF(OR(HLOOKUP(P$2+$A2871,Sheet2!CB:NO,$B2871,0),HLOOKUP(P$2+$A2871,Sheet2!CB:NO,$B2871,0)&lt;&gt;""),HLOOKUP(P$2+$A2871,Sheet2!CB:NO,$B2871,0),"")</f>
        <v/>
      </c>
      <c r="Q2871" t="str">
        <f>IF(OR(HLOOKUP(Q$2+$A2871,Sheet2!CC:NO,$B2871,0),HLOOKUP(Q$2+$A2871,Sheet2!CC:NO,$B2871,0)&lt;&gt;""),HLOOKUP(Q$2+$A2871,Sheet2!CC:NO,$B2871,0),"")</f>
        <v/>
      </c>
    </row>
    <row r="2872" spans="1:17" x14ac:dyDescent="0.25">
      <c r="A2872" s="64">
        <f t="shared" si="355"/>
        <v>48</v>
      </c>
      <c r="B2872" s="64">
        <f t="shared" si="356"/>
        <v>291</v>
      </c>
      <c r="C2872" s="64">
        <f t="shared" si="357"/>
        <v>9</v>
      </c>
      <c r="D2872" s="64">
        <f t="shared" si="358"/>
        <v>287</v>
      </c>
      <c r="E2872" s="64">
        <f t="shared" si="359"/>
        <v>1431</v>
      </c>
      <c r="F2872" s="64" t="str">
        <f t="shared" si="352"/>
        <v/>
      </c>
      <c r="G2872" s="64" t="str">
        <f t="shared" si="353"/>
        <v/>
      </c>
      <c r="H2872" s="64" t="str">
        <f t="shared" si="354"/>
        <v/>
      </c>
      <c r="I2872" s="80" t="str">
        <f>IFERROR(VLOOKUP(D2872,Sheet2!A:B,2,0),"")</f>
        <v/>
      </c>
      <c r="J2872" s="64" t="str">
        <f>IFERROR(IF(I2872&lt;&gt;"",VLOOKUP(I2872,Sheet2!B:C,2,0),""),"")</f>
        <v/>
      </c>
      <c r="K2872" s="64" t="str">
        <f>IFERROR( IF(I2872&lt;&gt;"", HLOOKUP(L$2+$A2872,Sheet2!BX:NK,2,0),""),"")</f>
        <v/>
      </c>
      <c r="L2872" t="str">
        <f>IF(OR(HLOOKUP(L$2+$A2872,Sheet2!BX:NK,$B2872,0),HLOOKUP(L$2+$A2872,Sheet2!BX:NK,$B2872,0)&lt;&gt;""),HLOOKUP(L$2+$A2872,Sheet2!BX:NK,$B2872,0),"")</f>
        <v/>
      </c>
      <c r="M2872" t="str">
        <f>IF(OR(HLOOKUP(M$2+$A2872,Sheet2!BY:NL,$B2872,0),HLOOKUP(M$2+$A2872,Sheet2!BY:NL,$B2872,0)&lt;&gt;""),HLOOKUP(M$2+$A2872,Sheet2!BY:NL,$B2872,0),"")</f>
        <v/>
      </c>
      <c r="N2872" t="str">
        <f>IF(OR(HLOOKUP(N$2+$A2872,Sheet2!BZ:NM,$B2872,0),HLOOKUP(N$2+$A2872,Sheet2!BZ:NM,$B2872,0)&lt;&gt;""),HLOOKUP(N$2+$A2872,Sheet2!BZ:NM,$B2872,0),"")</f>
        <v/>
      </c>
      <c r="O2872" t="str">
        <f>IF(OR(HLOOKUP(O$2+$A2872,Sheet2!CA:NN,$B2872,0),HLOOKUP(O$2+$A2872,Sheet2!CA:NN,$B2872,0)&lt;&gt;""),HLOOKUP(O$2+$A2872,Sheet2!CA:NN,$B2872,0),"")</f>
        <v/>
      </c>
      <c r="P2872" t="str">
        <f>IF(OR(HLOOKUP(P$2+$A2872,Sheet2!CB:NO,$B2872,0),HLOOKUP(P$2+$A2872,Sheet2!CB:NO,$B2872,0)&lt;&gt;""),HLOOKUP(P$2+$A2872,Sheet2!CB:NO,$B2872,0),"")</f>
        <v/>
      </c>
      <c r="Q2872" t="str">
        <f>IF(OR(HLOOKUP(Q$2+$A2872,Sheet2!CC:NO,$B2872,0),HLOOKUP(Q$2+$A2872,Sheet2!CC:NO,$B2872,0)&lt;&gt;""),HLOOKUP(Q$2+$A2872,Sheet2!CC:NO,$B2872,0),"")</f>
        <v/>
      </c>
    </row>
    <row r="2873" spans="1:17" x14ac:dyDescent="0.25">
      <c r="A2873" s="64">
        <f t="shared" si="355"/>
        <v>54</v>
      </c>
      <c r="B2873" s="64">
        <f t="shared" si="356"/>
        <v>291</v>
      </c>
      <c r="C2873" s="64">
        <f t="shared" si="357"/>
        <v>10</v>
      </c>
      <c r="D2873" s="64">
        <f t="shared" si="358"/>
        <v>287</v>
      </c>
      <c r="E2873" s="64">
        <f t="shared" si="359"/>
        <v>1431</v>
      </c>
      <c r="F2873" s="64" t="str">
        <f t="shared" si="352"/>
        <v/>
      </c>
      <c r="G2873" s="64" t="str">
        <f t="shared" si="353"/>
        <v/>
      </c>
      <c r="H2873" s="64" t="str">
        <f t="shared" si="354"/>
        <v/>
      </c>
      <c r="I2873" s="80" t="str">
        <f>IFERROR(VLOOKUP(D2873,Sheet2!A:B,2,0),"")</f>
        <v/>
      </c>
      <c r="J2873" s="64" t="str">
        <f>IFERROR(IF(I2873&lt;&gt;"",VLOOKUP(I2873,Sheet2!B:C,2,0),""),"")</f>
        <v/>
      </c>
      <c r="K2873" s="64" t="str">
        <f>IFERROR( IF(I2873&lt;&gt;"", HLOOKUP(L$2+$A2873,Sheet2!BX:NK,2,0),""),"")</f>
        <v/>
      </c>
      <c r="L2873" t="str">
        <f>IF(OR(HLOOKUP(L$2+$A2873,Sheet2!BX:NK,$B2873,0),HLOOKUP(L$2+$A2873,Sheet2!BX:NK,$B2873,0)&lt;&gt;""),HLOOKUP(L$2+$A2873,Sheet2!BX:NK,$B2873,0),"")</f>
        <v/>
      </c>
      <c r="M2873" t="str">
        <f>IF(OR(HLOOKUP(M$2+$A2873,Sheet2!BY:NL,$B2873,0),HLOOKUP(M$2+$A2873,Sheet2!BY:NL,$B2873,0)&lt;&gt;""),HLOOKUP(M$2+$A2873,Sheet2!BY:NL,$B2873,0),"")</f>
        <v/>
      </c>
      <c r="N2873" t="str">
        <f>IF(OR(HLOOKUP(N$2+$A2873,Sheet2!BZ:NM,$B2873,0),HLOOKUP(N$2+$A2873,Sheet2!BZ:NM,$B2873,0)&lt;&gt;""),HLOOKUP(N$2+$A2873,Sheet2!BZ:NM,$B2873,0),"")</f>
        <v/>
      </c>
      <c r="O2873" t="str">
        <f>IF(OR(HLOOKUP(O$2+$A2873,Sheet2!CA:NN,$B2873,0),HLOOKUP(O$2+$A2873,Sheet2!CA:NN,$B2873,0)&lt;&gt;""),HLOOKUP(O$2+$A2873,Sheet2!CA:NN,$B2873,0),"")</f>
        <v/>
      </c>
      <c r="P2873" t="str">
        <f>IF(OR(HLOOKUP(P$2+$A2873,Sheet2!CB:NO,$B2873,0),HLOOKUP(P$2+$A2873,Sheet2!CB:NO,$B2873,0)&lt;&gt;""),HLOOKUP(P$2+$A2873,Sheet2!CB:NO,$B2873,0),"")</f>
        <v/>
      </c>
      <c r="Q2873" t="str">
        <f>IF(OR(HLOOKUP(Q$2+$A2873,Sheet2!CC:NO,$B2873,0),HLOOKUP(Q$2+$A2873,Sheet2!CC:NO,$B2873,0)&lt;&gt;""),HLOOKUP(Q$2+$A2873,Sheet2!CC:NO,$B2873,0),"")</f>
        <v/>
      </c>
    </row>
    <row r="2874" spans="1:17" x14ac:dyDescent="0.25">
      <c r="A2874" s="64">
        <f t="shared" si="355"/>
        <v>0</v>
      </c>
      <c r="B2874" s="64">
        <f t="shared" si="356"/>
        <v>292</v>
      </c>
      <c r="C2874" s="64">
        <f t="shared" si="357"/>
        <v>1</v>
      </c>
      <c r="D2874" s="64">
        <f t="shared" si="358"/>
        <v>288</v>
      </c>
      <c r="E2874" s="64">
        <f t="shared" si="359"/>
        <v>1436</v>
      </c>
      <c r="F2874" s="64" t="str">
        <f t="shared" si="352"/>
        <v/>
      </c>
      <c r="G2874" s="64" t="str">
        <f t="shared" si="353"/>
        <v/>
      </c>
      <c r="H2874" s="64" t="str">
        <f t="shared" si="354"/>
        <v/>
      </c>
      <c r="I2874" s="80" t="str">
        <f>IFERROR(VLOOKUP(D2874,Sheet2!A:B,2,0),"")</f>
        <v/>
      </c>
      <c r="J2874" s="64" t="str">
        <f>IFERROR(IF(I2874&lt;&gt;"",VLOOKUP(I2874,Sheet2!B:C,2,0),""),"")</f>
        <v/>
      </c>
      <c r="K2874" s="64" t="str">
        <f>IFERROR( IF(I2874&lt;&gt;"", HLOOKUP(L$2+$A2874,Sheet2!BX:NK,2,0),""),"")</f>
        <v/>
      </c>
      <c r="L2874" t="str">
        <f>IF(OR(HLOOKUP(L$2+$A2874,Sheet2!BX:NK,$B2874,0),HLOOKUP(L$2+$A2874,Sheet2!BX:NK,$B2874,0)&lt;&gt;""),HLOOKUP(L$2+$A2874,Sheet2!BX:NK,$B2874,0),"")</f>
        <v/>
      </c>
      <c r="M2874" t="str">
        <f>IF(OR(HLOOKUP(M$2+$A2874,Sheet2!BY:NL,$B2874,0),HLOOKUP(M$2+$A2874,Sheet2!BY:NL,$B2874,0)&lt;&gt;""),HLOOKUP(M$2+$A2874,Sheet2!BY:NL,$B2874,0),"")</f>
        <v/>
      </c>
      <c r="N2874" t="str">
        <f>IF(OR(HLOOKUP(N$2+$A2874,Sheet2!BZ:NM,$B2874,0),HLOOKUP(N$2+$A2874,Sheet2!BZ:NM,$B2874,0)&lt;&gt;""),HLOOKUP(N$2+$A2874,Sheet2!BZ:NM,$B2874,0),"")</f>
        <v/>
      </c>
      <c r="O2874" t="str">
        <f>IF(OR(HLOOKUP(O$2+$A2874,Sheet2!CA:NN,$B2874,0),HLOOKUP(O$2+$A2874,Sheet2!CA:NN,$B2874,0)&lt;&gt;""),HLOOKUP(O$2+$A2874,Sheet2!CA:NN,$B2874,0),"")</f>
        <v/>
      </c>
      <c r="P2874" t="str">
        <f>IF(OR(HLOOKUP(P$2+$A2874,Sheet2!CB:NO,$B2874,0),HLOOKUP(P$2+$A2874,Sheet2!CB:NO,$B2874,0)&lt;&gt;""),HLOOKUP(P$2+$A2874,Sheet2!CB:NO,$B2874,0),"")</f>
        <v/>
      </c>
      <c r="Q2874" t="str">
        <f>IF(OR(HLOOKUP(Q$2+$A2874,Sheet2!CC:NO,$B2874,0),HLOOKUP(Q$2+$A2874,Sheet2!CC:NO,$B2874,0)&lt;&gt;""),HLOOKUP(Q$2+$A2874,Sheet2!CC:NO,$B2874,0),"")</f>
        <v/>
      </c>
    </row>
    <row r="2875" spans="1:17" x14ac:dyDescent="0.25">
      <c r="A2875" s="64">
        <f t="shared" si="355"/>
        <v>6</v>
      </c>
      <c r="B2875" s="64">
        <f t="shared" si="356"/>
        <v>292</v>
      </c>
      <c r="C2875" s="64">
        <f t="shared" si="357"/>
        <v>2</v>
      </c>
      <c r="D2875" s="64">
        <f t="shared" si="358"/>
        <v>288</v>
      </c>
      <c r="E2875" s="64">
        <f t="shared" si="359"/>
        <v>1436</v>
      </c>
      <c r="F2875" s="64" t="str">
        <f t="shared" si="352"/>
        <v/>
      </c>
      <c r="G2875" s="64" t="str">
        <f t="shared" si="353"/>
        <v/>
      </c>
      <c r="H2875" s="64" t="str">
        <f t="shared" si="354"/>
        <v/>
      </c>
      <c r="I2875" s="80" t="str">
        <f>IFERROR(VLOOKUP(D2875,Sheet2!A:B,2,0),"")</f>
        <v/>
      </c>
      <c r="J2875" s="64" t="str">
        <f>IFERROR(IF(I2875&lt;&gt;"",VLOOKUP(I2875,Sheet2!B:C,2,0),""),"")</f>
        <v/>
      </c>
      <c r="K2875" s="64" t="str">
        <f>IFERROR( IF(I2875&lt;&gt;"", HLOOKUP(L$2+$A2875,Sheet2!BX:NK,2,0),""),"")</f>
        <v/>
      </c>
      <c r="L2875" t="str">
        <f>IF(OR(HLOOKUP(L$2+$A2875,Sheet2!BX:NK,$B2875,0),HLOOKUP(L$2+$A2875,Sheet2!BX:NK,$B2875,0)&lt;&gt;""),HLOOKUP(L$2+$A2875,Sheet2!BX:NK,$B2875,0),"")</f>
        <v/>
      </c>
      <c r="M2875" t="str">
        <f>IF(OR(HLOOKUP(M$2+$A2875,Sheet2!BY:NL,$B2875,0),HLOOKUP(M$2+$A2875,Sheet2!BY:NL,$B2875,0)&lt;&gt;""),HLOOKUP(M$2+$A2875,Sheet2!BY:NL,$B2875,0),"")</f>
        <v/>
      </c>
      <c r="N2875" t="str">
        <f>IF(OR(HLOOKUP(N$2+$A2875,Sheet2!BZ:NM,$B2875,0),HLOOKUP(N$2+$A2875,Sheet2!BZ:NM,$B2875,0)&lt;&gt;""),HLOOKUP(N$2+$A2875,Sheet2!BZ:NM,$B2875,0),"")</f>
        <v/>
      </c>
      <c r="O2875" t="str">
        <f>IF(OR(HLOOKUP(O$2+$A2875,Sheet2!CA:NN,$B2875,0),HLOOKUP(O$2+$A2875,Sheet2!CA:NN,$B2875,0)&lt;&gt;""),HLOOKUP(O$2+$A2875,Sheet2!CA:NN,$B2875,0),"")</f>
        <v/>
      </c>
      <c r="P2875" t="str">
        <f>IF(OR(HLOOKUP(P$2+$A2875,Sheet2!CB:NO,$B2875,0),HLOOKUP(P$2+$A2875,Sheet2!CB:NO,$B2875,0)&lt;&gt;""),HLOOKUP(P$2+$A2875,Sheet2!CB:NO,$B2875,0),"")</f>
        <v/>
      </c>
      <c r="Q2875" t="str">
        <f>IF(OR(HLOOKUP(Q$2+$A2875,Sheet2!CC:NO,$B2875,0),HLOOKUP(Q$2+$A2875,Sheet2!CC:NO,$B2875,0)&lt;&gt;""),HLOOKUP(Q$2+$A2875,Sheet2!CC:NO,$B2875,0),"")</f>
        <v/>
      </c>
    </row>
    <row r="2876" spans="1:17" x14ac:dyDescent="0.25">
      <c r="A2876" s="64">
        <f t="shared" si="355"/>
        <v>12</v>
      </c>
      <c r="B2876" s="64">
        <f t="shared" si="356"/>
        <v>292</v>
      </c>
      <c r="C2876" s="64">
        <f t="shared" si="357"/>
        <v>3</v>
      </c>
      <c r="D2876" s="64">
        <f t="shared" si="358"/>
        <v>288</v>
      </c>
      <c r="E2876" s="64">
        <f t="shared" si="359"/>
        <v>1436</v>
      </c>
      <c r="F2876" s="64" t="str">
        <f t="shared" si="352"/>
        <v/>
      </c>
      <c r="G2876" s="64" t="str">
        <f t="shared" si="353"/>
        <v/>
      </c>
      <c r="H2876" s="64" t="str">
        <f t="shared" si="354"/>
        <v/>
      </c>
      <c r="I2876" s="80" t="str">
        <f>IFERROR(VLOOKUP(D2876,Sheet2!A:B,2,0),"")</f>
        <v/>
      </c>
      <c r="J2876" s="64" t="str">
        <f>IFERROR(IF(I2876&lt;&gt;"",VLOOKUP(I2876,Sheet2!B:C,2,0),""),"")</f>
        <v/>
      </c>
      <c r="K2876" s="64" t="str">
        <f>IFERROR( IF(I2876&lt;&gt;"", HLOOKUP(L$2+$A2876,Sheet2!BX:NK,2,0),""),"")</f>
        <v/>
      </c>
      <c r="L2876" t="str">
        <f>IF(OR(HLOOKUP(L$2+$A2876,Sheet2!BX:NK,$B2876,0),HLOOKUP(L$2+$A2876,Sheet2!BX:NK,$B2876,0)&lt;&gt;""),HLOOKUP(L$2+$A2876,Sheet2!BX:NK,$B2876,0),"")</f>
        <v/>
      </c>
      <c r="M2876" t="str">
        <f>IF(OR(HLOOKUP(M$2+$A2876,Sheet2!BY:NL,$B2876,0),HLOOKUP(M$2+$A2876,Sheet2!BY:NL,$B2876,0)&lt;&gt;""),HLOOKUP(M$2+$A2876,Sheet2!BY:NL,$B2876,0),"")</f>
        <v/>
      </c>
      <c r="N2876" t="str">
        <f>IF(OR(HLOOKUP(N$2+$A2876,Sheet2!BZ:NM,$B2876,0),HLOOKUP(N$2+$A2876,Sheet2!BZ:NM,$B2876,0)&lt;&gt;""),HLOOKUP(N$2+$A2876,Sheet2!BZ:NM,$B2876,0),"")</f>
        <v/>
      </c>
      <c r="O2876" t="str">
        <f>IF(OR(HLOOKUP(O$2+$A2876,Sheet2!CA:NN,$B2876,0),HLOOKUP(O$2+$A2876,Sheet2!CA:NN,$B2876,0)&lt;&gt;""),HLOOKUP(O$2+$A2876,Sheet2!CA:NN,$B2876,0),"")</f>
        <v/>
      </c>
      <c r="P2876" t="str">
        <f>IF(OR(HLOOKUP(P$2+$A2876,Sheet2!CB:NO,$B2876,0),HLOOKUP(P$2+$A2876,Sheet2!CB:NO,$B2876,0)&lt;&gt;""),HLOOKUP(P$2+$A2876,Sheet2!CB:NO,$B2876,0),"")</f>
        <v/>
      </c>
      <c r="Q2876" t="str">
        <f>IF(OR(HLOOKUP(Q$2+$A2876,Sheet2!CC:NO,$B2876,0),HLOOKUP(Q$2+$A2876,Sheet2!CC:NO,$B2876,0)&lt;&gt;""),HLOOKUP(Q$2+$A2876,Sheet2!CC:NO,$B2876,0),"")</f>
        <v/>
      </c>
    </row>
    <row r="2877" spans="1:17" x14ac:dyDescent="0.25">
      <c r="A2877" s="64">
        <f t="shared" si="355"/>
        <v>18</v>
      </c>
      <c r="B2877" s="64">
        <f t="shared" si="356"/>
        <v>292</v>
      </c>
      <c r="C2877" s="64">
        <f t="shared" si="357"/>
        <v>4</v>
      </c>
      <c r="D2877" s="64">
        <f t="shared" si="358"/>
        <v>288</v>
      </c>
      <c r="E2877" s="64">
        <f t="shared" si="359"/>
        <v>1436</v>
      </c>
      <c r="F2877" s="64" t="str">
        <f t="shared" si="352"/>
        <v/>
      </c>
      <c r="G2877" s="64" t="str">
        <f t="shared" si="353"/>
        <v/>
      </c>
      <c r="H2877" s="64" t="str">
        <f t="shared" si="354"/>
        <v/>
      </c>
      <c r="I2877" s="80" t="str">
        <f>IFERROR(VLOOKUP(D2877,Sheet2!A:B,2,0),"")</f>
        <v/>
      </c>
      <c r="J2877" s="64" t="str">
        <f>IFERROR(IF(I2877&lt;&gt;"",VLOOKUP(I2877,Sheet2!B:C,2,0),""),"")</f>
        <v/>
      </c>
      <c r="K2877" s="64" t="str">
        <f>IFERROR( IF(I2877&lt;&gt;"", HLOOKUP(L$2+$A2877,Sheet2!BX:NK,2,0),""),"")</f>
        <v/>
      </c>
      <c r="L2877" t="str">
        <f>IF(OR(HLOOKUP(L$2+$A2877,Sheet2!BX:NK,$B2877,0),HLOOKUP(L$2+$A2877,Sheet2!BX:NK,$B2877,0)&lt;&gt;""),HLOOKUP(L$2+$A2877,Sheet2!BX:NK,$B2877,0),"")</f>
        <v/>
      </c>
      <c r="M2877" t="str">
        <f>IF(OR(HLOOKUP(M$2+$A2877,Sheet2!BY:NL,$B2877,0),HLOOKUP(M$2+$A2877,Sheet2!BY:NL,$B2877,0)&lt;&gt;""),HLOOKUP(M$2+$A2877,Sheet2!BY:NL,$B2877,0),"")</f>
        <v/>
      </c>
      <c r="N2877" t="str">
        <f>IF(OR(HLOOKUP(N$2+$A2877,Sheet2!BZ:NM,$B2877,0),HLOOKUP(N$2+$A2877,Sheet2!BZ:NM,$B2877,0)&lt;&gt;""),HLOOKUP(N$2+$A2877,Sheet2!BZ:NM,$B2877,0),"")</f>
        <v/>
      </c>
      <c r="O2877" t="str">
        <f>IF(OR(HLOOKUP(O$2+$A2877,Sheet2!CA:NN,$B2877,0),HLOOKUP(O$2+$A2877,Sheet2!CA:NN,$B2877,0)&lt;&gt;""),HLOOKUP(O$2+$A2877,Sheet2!CA:NN,$B2877,0),"")</f>
        <v/>
      </c>
      <c r="P2877" t="str">
        <f>IF(OR(HLOOKUP(P$2+$A2877,Sheet2!CB:NO,$B2877,0),HLOOKUP(P$2+$A2877,Sheet2!CB:NO,$B2877,0)&lt;&gt;""),HLOOKUP(P$2+$A2877,Sheet2!CB:NO,$B2877,0),"")</f>
        <v/>
      </c>
      <c r="Q2877" t="str">
        <f>IF(OR(HLOOKUP(Q$2+$A2877,Sheet2!CC:NO,$B2877,0),HLOOKUP(Q$2+$A2877,Sheet2!CC:NO,$B2877,0)&lt;&gt;""),HLOOKUP(Q$2+$A2877,Sheet2!CC:NO,$B2877,0),"")</f>
        <v/>
      </c>
    </row>
    <row r="2878" spans="1:17" x14ac:dyDescent="0.25">
      <c r="A2878" s="64">
        <f t="shared" si="355"/>
        <v>24</v>
      </c>
      <c r="B2878" s="64">
        <f t="shared" si="356"/>
        <v>292</v>
      </c>
      <c r="C2878" s="64">
        <f t="shared" si="357"/>
        <v>5</v>
      </c>
      <c r="D2878" s="64">
        <f t="shared" si="358"/>
        <v>288</v>
      </c>
      <c r="E2878" s="64">
        <f t="shared" si="359"/>
        <v>1436</v>
      </c>
      <c r="F2878" s="64" t="str">
        <f t="shared" si="352"/>
        <v/>
      </c>
      <c r="G2878" s="64" t="str">
        <f t="shared" si="353"/>
        <v/>
      </c>
      <c r="H2878" s="64" t="str">
        <f t="shared" si="354"/>
        <v/>
      </c>
      <c r="I2878" s="80" t="str">
        <f>IFERROR(VLOOKUP(D2878,Sheet2!A:B,2,0),"")</f>
        <v/>
      </c>
      <c r="J2878" s="64" t="str">
        <f>IFERROR(IF(I2878&lt;&gt;"",VLOOKUP(I2878,Sheet2!B:C,2,0),""),"")</f>
        <v/>
      </c>
      <c r="K2878" s="64" t="str">
        <f>IFERROR( IF(I2878&lt;&gt;"", HLOOKUP(L$2+$A2878,Sheet2!BX:NK,2,0),""),"")</f>
        <v/>
      </c>
      <c r="L2878" t="str">
        <f>IF(OR(HLOOKUP(L$2+$A2878,Sheet2!BX:NK,$B2878,0),HLOOKUP(L$2+$A2878,Sheet2!BX:NK,$B2878,0)&lt;&gt;""),HLOOKUP(L$2+$A2878,Sheet2!BX:NK,$B2878,0),"")</f>
        <v/>
      </c>
      <c r="M2878" t="str">
        <f>IF(OR(HLOOKUP(M$2+$A2878,Sheet2!BY:NL,$B2878,0),HLOOKUP(M$2+$A2878,Sheet2!BY:NL,$B2878,0)&lt;&gt;""),HLOOKUP(M$2+$A2878,Sheet2!BY:NL,$B2878,0),"")</f>
        <v/>
      </c>
      <c r="N2878" t="str">
        <f>IF(OR(HLOOKUP(N$2+$A2878,Sheet2!BZ:NM,$B2878,0),HLOOKUP(N$2+$A2878,Sheet2!BZ:NM,$B2878,0)&lt;&gt;""),HLOOKUP(N$2+$A2878,Sheet2!BZ:NM,$B2878,0),"")</f>
        <v/>
      </c>
      <c r="O2878" t="str">
        <f>IF(OR(HLOOKUP(O$2+$A2878,Sheet2!CA:NN,$B2878,0),HLOOKUP(O$2+$A2878,Sheet2!CA:NN,$B2878,0)&lt;&gt;""),HLOOKUP(O$2+$A2878,Sheet2!CA:NN,$B2878,0),"")</f>
        <v/>
      </c>
      <c r="P2878" t="str">
        <f>IF(OR(HLOOKUP(P$2+$A2878,Sheet2!CB:NO,$B2878,0),HLOOKUP(P$2+$A2878,Sheet2!CB:NO,$B2878,0)&lt;&gt;""),HLOOKUP(P$2+$A2878,Sheet2!CB:NO,$B2878,0),"")</f>
        <v/>
      </c>
      <c r="Q2878" t="str">
        <f>IF(OR(HLOOKUP(Q$2+$A2878,Sheet2!CC:NO,$B2878,0),HLOOKUP(Q$2+$A2878,Sheet2!CC:NO,$B2878,0)&lt;&gt;""),HLOOKUP(Q$2+$A2878,Sheet2!CC:NO,$B2878,0),"")</f>
        <v/>
      </c>
    </row>
    <row r="2879" spans="1:17" x14ac:dyDescent="0.25">
      <c r="A2879" s="64">
        <f t="shared" si="355"/>
        <v>30</v>
      </c>
      <c r="B2879" s="64">
        <f t="shared" si="356"/>
        <v>292</v>
      </c>
      <c r="C2879" s="64">
        <f t="shared" si="357"/>
        <v>6</v>
      </c>
      <c r="D2879" s="64">
        <f t="shared" si="358"/>
        <v>288</v>
      </c>
      <c r="E2879" s="64">
        <f t="shared" si="359"/>
        <v>1436</v>
      </c>
      <c r="F2879" s="64" t="str">
        <f t="shared" si="352"/>
        <v/>
      </c>
      <c r="G2879" s="64" t="str">
        <f t="shared" si="353"/>
        <v/>
      </c>
      <c r="H2879" s="64" t="str">
        <f t="shared" si="354"/>
        <v/>
      </c>
      <c r="I2879" s="80" t="str">
        <f>IFERROR(VLOOKUP(D2879,Sheet2!A:B,2,0),"")</f>
        <v/>
      </c>
      <c r="J2879" s="64" t="str">
        <f>IFERROR(IF(I2879&lt;&gt;"",VLOOKUP(I2879,Sheet2!B:C,2,0),""),"")</f>
        <v/>
      </c>
      <c r="K2879" s="64" t="str">
        <f>IFERROR( IF(I2879&lt;&gt;"", HLOOKUP(L$2+$A2879,Sheet2!BX:NK,2,0),""),"")</f>
        <v/>
      </c>
      <c r="L2879" t="str">
        <f>IF(OR(HLOOKUP(L$2+$A2879,Sheet2!BX:NK,$B2879,0),HLOOKUP(L$2+$A2879,Sheet2!BX:NK,$B2879,0)&lt;&gt;""),HLOOKUP(L$2+$A2879,Sheet2!BX:NK,$B2879,0),"")</f>
        <v/>
      </c>
      <c r="M2879" t="str">
        <f>IF(OR(HLOOKUP(M$2+$A2879,Sheet2!BY:NL,$B2879,0),HLOOKUP(M$2+$A2879,Sheet2!BY:NL,$B2879,0)&lt;&gt;""),HLOOKUP(M$2+$A2879,Sheet2!BY:NL,$B2879,0),"")</f>
        <v/>
      </c>
      <c r="N2879" t="str">
        <f>IF(OR(HLOOKUP(N$2+$A2879,Sheet2!BZ:NM,$B2879,0),HLOOKUP(N$2+$A2879,Sheet2!BZ:NM,$B2879,0)&lt;&gt;""),HLOOKUP(N$2+$A2879,Sheet2!BZ:NM,$B2879,0),"")</f>
        <v/>
      </c>
      <c r="O2879" t="str">
        <f>IF(OR(HLOOKUP(O$2+$A2879,Sheet2!CA:NN,$B2879,0),HLOOKUP(O$2+$A2879,Sheet2!CA:NN,$B2879,0)&lt;&gt;""),HLOOKUP(O$2+$A2879,Sheet2!CA:NN,$B2879,0),"")</f>
        <v/>
      </c>
      <c r="P2879" t="str">
        <f>IF(OR(HLOOKUP(P$2+$A2879,Sheet2!CB:NO,$B2879,0),HLOOKUP(P$2+$A2879,Sheet2!CB:NO,$B2879,0)&lt;&gt;""),HLOOKUP(P$2+$A2879,Sheet2!CB:NO,$B2879,0),"")</f>
        <v/>
      </c>
      <c r="Q2879" t="str">
        <f>IF(OR(HLOOKUP(Q$2+$A2879,Sheet2!CC:NO,$B2879,0),HLOOKUP(Q$2+$A2879,Sheet2!CC:NO,$B2879,0)&lt;&gt;""),HLOOKUP(Q$2+$A2879,Sheet2!CC:NO,$B2879,0),"")</f>
        <v/>
      </c>
    </row>
    <row r="2880" spans="1:17" x14ac:dyDescent="0.25">
      <c r="A2880" s="64">
        <f t="shared" si="355"/>
        <v>36</v>
      </c>
      <c r="B2880" s="64">
        <f t="shared" si="356"/>
        <v>292</v>
      </c>
      <c r="C2880" s="64">
        <f t="shared" si="357"/>
        <v>7</v>
      </c>
      <c r="D2880" s="64">
        <f t="shared" si="358"/>
        <v>288</v>
      </c>
      <c r="E2880" s="64">
        <f t="shared" si="359"/>
        <v>1436</v>
      </c>
      <c r="F2880" s="64" t="str">
        <f t="shared" si="352"/>
        <v/>
      </c>
      <c r="G2880" s="64" t="str">
        <f t="shared" si="353"/>
        <v/>
      </c>
      <c r="H2880" s="64" t="str">
        <f t="shared" si="354"/>
        <v/>
      </c>
      <c r="I2880" s="80" t="str">
        <f>IFERROR(VLOOKUP(D2880,Sheet2!A:B,2,0),"")</f>
        <v/>
      </c>
      <c r="J2880" s="64" t="str">
        <f>IFERROR(IF(I2880&lt;&gt;"",VLOOKUP(I2880,Sheet2!B:C,2,0),""),"")</f>
        <v/>
      </c>
      <c r="K2880" s="64" t="str">
        <f>IFERROR( IF(I2880&lt;&gt;"", HLOOKUP(L$2+$A2880,Sheet2!BX:NK,2,0),""),"")</f>
        <v/>
      </c>
      <c r="L2880" t="str">
        <f>IF(OR(HLOOKUP(L$2+$A2880,Sheet2!BX:NK,$B2880,0),HLOOKUP(L$2+$A2880,Sheet2!BX:NK,$B2880,0)&lt;&gt;""),HLOOKUP(L$2+$A2880,Sheet2!BX:NK,$B2880,0),"")</f>
        <v/>
      </c>
      <c r="M2880" t="str">
        <f>IF(OR(HLOOKUP(M$2+$A2880,Sheet2!BY:NL,$B2880,0),HLOOKUP(M$2+$A2880,Sheet2!BY:NL,$B2880,0)&lt;&gt;""),HLOOKUP(M$2+$A2880,Sheet2!BY:NL,$B2880,0),"")</f>
        <v/>
      </c>
      <c r="N2880" t="str">
        <f>IF(OR(HLOOKUP(N$2+$A2880,Sheet2!BZ:NM,$B2880,0),HLOOKUP(N$2+$A2880,Sheet2!BZ:NM,$B2880,0)&lt;&gt;""),HLOOKUP(N$2+$A2880,Sheet2!BZ:NM,$B2880,0),"")</f>
        <v/>
      </c>
      <c r="O2880" t="str">
        <f>IF(OR(HLOOKUP(O$2+$A2880,Sheet2!CA:NN,$B2880,0),HLOOKUP(O$2+$A2880,Sheet2!CA:NN,$B2880,0)&lt;&gt;""),HLOOKUP(O$2+$A2880,Sheet2!CA:NN,$B2880,0),"")</f>
        <v/>
      </c>
      <c r="P2880" t="str">
        <f>IF(OR(HLOOKUP(P$2+$A2880,Sheet2!CB:NO,$B2880,0),HLOOKUP(P$2+$A2880,Sheet2!CB:NO,$B2880,0)&lt;&gt;""),HLOOKUP(P$2+$A2880,Sheet2!CB:NO,$B2880,0),"")</f>
        <v/>
      </c>
      <c r="Q2880" t="str">
        <f>IF(OR(HLOOKUP(Q$2+$A2880,Sheet2!CC:NO,$B2880,0),HLOOKUP(Q$2+$A2880,Sheet2!CC:NO,$B2880,0)&lt;&gt;""),HLOOKUP(Q$2+$A2880,Sheet2!CC:NO,$B2880,0),"")</f>
        <v/>
      </c>
    </row>
    <row r="2881" spans="1:17" x14ac:dyDescent="0.25">
      <c r="A2881" s="64">
        <f t="shared" si="355"/>
        <v>42</v>
      </c>
      <c r="B2881" s="64">
        <f t="shared" si="356"/>
        <v>292</v>
      </c>
      <c r="C2881" s="64">
        <f t="shared" si="357"/>
        <v>8</v>
      </c>
      <c r="D2881" s="64">
        <f t="shared" si="358"/>
        <v>288</v>
      </c>
      <c r="E2881" s="64">
        <f t="shared" si="359"/>
        <v>1436</v>
      </c>
      <c r="F2881" s="64" t="str">
        <f t="shared" si="352"/>
        <v/>
      </c>
      <c r="G2881" s="64" t="str">
        <f t="shared" si="353"/>
        <v/>
      </c>
      <c r="H2881" s="64" t="str">
        <f t="shared" si="354"/>
        <v/>
      </c>
      <c r="I2881" s="80" t="str">
        <f>IFERROR(VLOOKUP(D2881,Sheet2!A:B,2,0),"")</f>
        <v/>
      </c>
      <c r="J2881" s="64" t="str">
        <f>IFERROR(IF(I2881&lt;&gt;"",VLOOKUP(I2881,Sheet2!B:C,2,0),""),"")</f>
        <v/>
      </c>
      <c r="K2881" s="64" t="str">
        <f>IFERROR( IF(I2881&lt;&gt;"", HLOOKUP(L$2+$A2881,Sheet2!BX:NK,2,0),""),"")</f>
        <v/>
      </c>
      <c r="L2881" t="str">
        <f>IF(OR(HLOOKUP(L$2+$A2881,Sheet2!BX:NK,$B2881,0),HLOOKUP(L$2+$A2881,Sheet2!BX:NK,$B2881,0)&lt;&gt;""),HLOOKUP(L$2+$A2881,Sheet2!BX:NK,$B2881,0),"")</f>
        <v/>
      </c>
      <c r="M2881" t="str">
        <f>IF(OR(HLOOKUP(M$2+$A2881,Sheet2!BY:NL,$B2881,0),HLOOKUP(M$2+$A2881,Sheet2!BY:NL,$B2881,0)&lt;&gt;""),HLOOKUP(M$2+$A2881,Sheet2!BY:NL,$B2881,0),"")</f>
        <v/>
      </c>
      <c r="N2881" t="str">
        <f>IF(OR(HLOOKUP(N$2+$A2881,Sheet2!BZ:NM,$B2881,0),HLOOKUP(N$2+$A2881,Sheet2!BZ:NM,$B2881,0)&lt;&gt;""),HLOOKUP(N$2+$A2881,Sheet2!BZ:NM,$B2881,0),"")</f>
        <v/>
      </c>
      <c r="O2881" t="str">
        <f>IF(OR(HLOOKUP(O$2+$A2881,Sheet2!CA:NN,$B2881,0),HLOOKUP(O$2+$A2881,Sheet2!CA:NN,$B2881,0)&lt;&gt;""),HLOOKUP(O$2+$A2881,Sheet2!CA:NN,$B2881,0),"")</f>
        <v/>
      </c>
      <c r="P2881" t="str">
        <f>IF(OR(HLOOKUP(P$2+$A2881,Sheet2!CB:NO,$B2881,0),HLOOKUP(P$2+$A2881,Sheet2!CB:NO,$B2881,0)&lt;&gt;""),HLOOKUP(P$2+$A2881,Sheet2!CB:NO,$B2881,0),"")</f>
        <v/>
      </c>
      <c r="Q2881" t="str">
        <f>IF(OR(HLOOKUP(Q$2+$A2881,Sheet2!CC:NO,$B2881,0),HLOOKUP(Q$2+$A2881,Sheet2!CC:NO,$B2881,0)&lt;&gt;""),HLOOKUP(Q$2+$A2881,Sheet2!CC:NO,$B2881,0),"")</f>
        <v/>
      </c>
    </row>
    <row r="2882" spans="1:17" x14ac:dyDescent="0.25">
      <c r="A2882" s="64">
        <f t="shared" si="355"/>
        <v>48</v>
      </c>
      <c r="B2882" s="64">
        <f t="shared" si="356"/>
        <v>292</v>
      </c>
      <c r="C2882" s="64">
        <f t="shared" si="357"/>
        <v>9</v>
      </c>
      <c r="D2882" s="64">
        <f t="shared" si="358"/>
        <v>288</v>
      </c>
      <c r="E2882" s="64">
        <f t="shared" si="359"/>
        <v>1436</v>
      </c>
      <c r="F2882" s="64" t="str">
        <f t="shared" si="352"/>
        <v/>
      </c>
      <c r="G2882" s="64" t="str">
        <f t="shared" si="353"/>
        <v/>
      </c>
      <c r="H2882" s="64" t="str">
        <f t="shared" si="354"/>
        <v/>
      </c>
      <c r="I2882" s="80" t="str">
        <f>IFERROR(VLOOKUP(D2882,Sheet2!A:B,2,0),"")</f>
        <v/>
      </c>
      <c r="J2882" s="64" t="str">
        <f>IFERROR(IF(I2882&lt;&gt;"",VLOOKUP(I2882,Sheet2!B:C,2,0),""),"")</f>
        <v/>
      </c>
      <c r="K2882" s="64" t="str">
        <f>IFERROR( IF(I2882&lt;&gt;"", HLOOKUP(L$2+$A2882,Sheet2!BX:NK,2,0),""),"")</f>
        <v/>
      </c>
      <c r="L2882" t="str">
        <f>IF(OR(HLOOKUP(L$2+$A2882,Sheet2!BX:NK,$B2882,0),HLOOKUP(L$2+$A2882,Sheet2!BX:NK,$B2882,0)&lt;&gt;""),HLOOKUP(L$2+$A2882,Sheet2!BX:NK,$B2882,0),"")</f>
        <v/>
      </c>
      <c r="M2882" t="str">
        <f>IF(OR(HLOOKUP(M$2+$A2882,Sheet2!BY:NL,$B2882,0),HLOOKUP(M$2+$A2882,Sheet2!BY:NL,$B2882,0)&lt;&gt;""),HLOOKUP(M$2+$A2882,Sheet2!BY:NL,$B2882,0),"")</f>
        <v/>
      </c>
      <c r="N2882" t="str">
        <f>IF(OR(HLOOKUP(N$2+$A2882,Sheet2!BZ:NM,$B2882,0),HLOOKUP(N$2+$A2882,Sheet2!BZ:NM,$B2882,0)&lt;&gt;""),HLOOKUP(N$2+$A2882,Sheet2!BZ:NM,$B2882,0),"")</f>
        <v/>
      </c>
      <c r="O2882" t="str">
        <f>IF(OR(HLOOKUP(O$2+$A2882,Sheet2!CA:NN,$B2882,0),HLOOKUP(O$2+$A2882,Sheet2!CA:NN,$B2882,0)&lt;&gt;""),HLOOKUP(O$2+$A2882,Sheet2!CA:NN,$B2882,0),"")</f>
        <v/>
      </c>
      <c r="P2882" t="str">
        <f>IF(OR(HLOOKUP(P$2+$A2882,Sheet2!CB:NO,$B2882,0),HLOOKUP(P$2+$A2882,Sheet2!CB:NO,$B2882,0)&lt;&gt;""),HLOOKUP(P$2+$A2882,Sheet2!CB:NO,$B2882,0),"")</f>
        <v/>
      </c>
      <c r="Q2882" t="str">
        <f>IF(OR(HLOOKUP(Q$2+$A2882,Sheet2!CC:NO,$B2882,0),HLOOKUP(Q$2+$A2882,Sheet2!CC:NO,$B2882,0)&lt;&gt;""),HLOOKUP(Q$2+$A2882,Sheet2!CC:NO,$B2882,0),"")</f>
        <v/>
      </c>
    </row>
    <row r="2883" spans="1:17" x14ac:dyDescent="0.25">
      <c r="A2883" s="64">
        <f t="shared" si="355"/>
        <v>54</v>
      </c>
      <c r="B2883" s="64">
        <f t="shared" si="356"/>
        <v>292</v>
      </c>
      <c r="C2883" s="64">
        <f t="shared" si="357"/>
        <v>10</v>
      </c>
      <c r="D2883" s="64">
        <f t="shared" si="358"/>
        <v>288</v>
      </c>
      <c r="E2883" s="64">
        <f t="shared" si="359"/>
        <v>1436</v>
      </c>
      <c r="F2883" s="64" t="str">
        <f t="shared" si="352"/>
        <v/>
      </c>
      <c r="G2883" s="64" t="str">
        <f t="shared" si="353"/>
        <v/>
      </c>
      <c r="H2883" s="64" t="str">
        <f t="shared" si="354"/>
        <v/>
      </c>
      <c r="I2883" s="80" t="str">
        <f>IFERROR(VLOOKUP(D2883,Sheet2!A:B,2,0),"")</f>
        <v/>
      </c>
      <c r="J2883" s="64" t="str">
        <f>IFERROR(IF(I2883&lt;&gt;"",VLOOKUP(I2883,Sheet2!B:C,2,0),""),"")</f>
        <v/>
      </c>
      <c r="K2883" s="64" t="str">
        <f>IFERROR( IF(I2883&lt;&gt;"", HLOOKUP(L$2+$A2883,Sheet2!BX:NK,2,0),""),"")</f>
        <v/>
      </c>
      <c r="L2883" t="str">
        <f>IF(OR(HLOOKUP(L$2+$A2883,Sheet2!BX:NK,$B2883,0),HLOOKUP(L$2+$A2883,Sheet2!BX:NK,$B2883,0)&lt;&gt;""),HLOOKUP(L$2+$A2883,Sheet2!BX:NK,$B2883,0),"")</f>
        <v/>
      </c>
      <c r="M2883" t="str">
        <f>IF(OR(HLOOKUP(M$2+$A2883,Sheet2!BY:NL,$B2883,0),HLOOKUP(M$2+$A2883,Sheet2!BY:NL,$B2883,0)&lt;&gt;""),HLOOKUP(M$2+$A2883,Sheet2!BY:NL,$B2883,0),"")</f>
        <v/>
      </c>
      <c r="N2883" t="str">
        <f>IF(OR(HLOOKUP(N$2+$A2883,Sheet2!BZ:NM,$B2883,0),HLOOKUP(N$2+$A2883,Sheet2!BZ:NM,$B2883,0)&lt;&gt;""),HLOOKUP(N$2+$A2883,Sheet2!BZ:NM,$B2883,0),"")</f>
        <v/>
      </c>
      <c r="O2883" t="str">
        <f>IF(OR(HLOOKUP(O$2+$A2883,Sheet2!CA:NN,$B2883,0),HLOOKUP(O$2+$A2883,Sheet2!CA:NN,$B2883,0)&lt;&gt;""),HLOOKUP(O$2+$A2883,Sheet2!CA:NN,$B2883,0),"")</f>
        <v/>
      </c>
      <c r="P2883" t="str">
        <f>IF(OR(HLOOKUP(P$2+$A2883,Sheet2!CB:NO,$B2883,0),HLOOKUP(P$2+$A2883,Sheet2!CB:NO,$B2883,0)&lt;&gt;""),HLOOKUP(P$2+$A2883,Sheet2!CB:NO,$B2883,0),"")</f>
        <v/>
      </c>
      <c r="Q2883" t="str">
        <f>IF(OR(HLOOKUP(Q$2+$A2883,Sheet2!CC:NO,$B2883,0),HLOOKUP(Q$2+$A2883,Sheet2!CC:NO,$B2883,0)&lt;&gt;""),HLOOKUP(Q$2+$A2883,Sheet2!CC:NO,$B2883,0),"")</f>
        <v/>
      </c>
    </row>
    <row r="2884" spans="1:17" x14ac:dyDescent="0.25">
      <c r="A2884" s="64">
        <f t="shared" si="355"/>
        <v>0</v>
      </c>
      <c r="B2884" s="64">
        <f t="shared" si="356"/>
        <v>293</v>
      </c>
      <c r="C2884" s="64">
        <f t="shared" si="357"/>
        <v>1</v>
      </c>
      <c r="D2884" s="64">
        <f t="shared" si="358"/>
        <v>289</v>
      </c>
      <c r="E2884" s="64">
        <f t="shared" si="359"/>
        <v>1441</v>
      </c>
      <c r="F2884" s="64" t="str">
        <f t="shared" si="352"/>
        <v/>
      </c>
      <c r="G2884" s="64" t="str">
        <f t="shared" si="353"/>
        <v/>
      </c>
      <c r="H2884" s="64" t="str">
        <f t="shared" si="354"/>
        <v/>
      </c>
      <c r="I2884" s="80" t="str">
        <f>IFERROR(VLOOKUP(D2884,Sheet2!A:B,2,0),"")</f>
        <v/>
      </c>
      <c r="J2884" s="64" t="str">
        <f>IFERROR(IF(I2884&lt;&gt;"",VLOOKUP(I2884,Sheet2!B:C,2,0),""),"")</f>
        <v/>
      </c>
      <c r="K2884" s="64" t="str">
        <f>IFERROR( IF(I2884&lt;&gt;"", HLOOKUP(L$2+$A2884,Sheet2!BX:NK,2,0),""),"")</f>
        <v/>
      </c>
      <c r="L2884" t="str">
        <f>IF(OR(HLOOKUP(L$2+$A2884,Sheet2!BX:NK,$B2884,0),HLOOKUP(L$2+$A2884,Sheet2!BX:NK,$B2884,0)&lt;&gt;""),HLOOKUP(L$2+$A2884,Sheet2!BX:NK,$B2884,0),"")</f>
        <v/>
      </c>
      <c r="M2884" t="str">
        <f>IF(OR(HLOOKUP(M$2+$A2884,Sheet2!BY:NL,$B2884,0),HLOOKUP(M$2+$A2884,Sheet2!BY:NL,$B2884,0)&lt;&gt;""),HLOOKUP(M$2+$A2884,Sheet2!BY:NL,$B2884,0),"")</f>
        <v/>
      </c>
      <c r="N2884" t="str">
        <f>IF(OR(HLOOKUP(N$2+$A2884,Sheet2!BZ:NM,$B2884,0),HLOOKUP(N$2+$A2884,Sheet2!BZ:NM,$B2884,0)&lt;&gt;""),HLOOKUP(N$2+$A2884,Sheet2!BZ:NM,$B2884,0),"")</f>
        <v/>
      </c>
      <c r="O2884" t="str">
        <f>IF(OR(HLOOKUP(O$2+$A2884,Sheet2!CA:NN,$B2884,0),HLOOKUP(O$2+$A2884,Sheet2!CA:NN,$B2884,0)&lt;&gt;""),HLOOKUP(O$2+$A2884,Sheet2!CA:NN,$B2884,0),"")</f>
        <v/>
      </c>
      <c r="P2884" t="str">
        <f>IF(OR(HLOOKUP(P$2+$A2884,Sheet2!CB:NO,$B2884,0),HLOOKUP(P$2+$A2884,Sheet2!CB:NO,$B2884,0)&lt;&gt;""),HLOOKUP(P$2+$A2884,Sheet2!CB:NO,$B2884,0),"")</f>
        <v/>
      </c>
      <c r="Q2884" t="str">
        <f>IF(OR(HLOOKUP(Q$2+$A2884,Sheet2!CC:NO,$B2884,0),HLOOKUP(Q$2+$A2884,Sheet2!CC:NO,$B2884,0)&lt;&gt;""),HLOOKUP(Q$2+$A2884,Sheet2!CC:NO,$B2884,0),"")</f>
        <v/>
      </c>
    </row>
    <row r="2885" spans="1:17" x14ac:dyDescent="0.25">
      <c r="A2885" s="64">
        <f t="shared" si="355"/>
        <v>6</v>
      </c>
      <c r="B2885" s="64">
        <f t="shared" si="356"/>
        <v>293</v>
      </c>
      <c r="C2885" s="64">
        <f t="shared" si="357"/>
        <v>2</v>
      </c>
      <c r="D2885" s="64">
        <f t="shared" si="358"/>
        <v>289</v>
      </c>
      <c r="E2885" s="64">
        <f t="shared" si="359"/>
        <v>1441</v>
      </c>
      <c r="F2885" s="64" t="str">
        <f t="shared" ref="F2885:F2948" si="360">IFERROR(IF(I2885&lt;&gt;"",IF(LEFT(K2885,2)="1-",1,2),""),"")</f>
        <v/>
      </c>
      <c r="G2885" s="64" t="str">
        <f t="shared" ref="G2885:G2948" si="361">IFERROR(IF(I2885&lt;&gt;"",MONTH( RIGHT(K2885,LEN(K2885)-FIND("-",K2885))),""),"")</f>
        <v/>
      </c>
      <c r="H2885" s="64" t="str">
        <f t="shared" ref="H2885:H2948" si="362">IFERROR(IF(I2885&lt;&gt;"",YEAR( RIGHT(K2885,LEN(K2885)-FIND("-",K2885))),""),"")</f>
        <v/>
      </c>
      <c r="I2885" s="80" t="str">
        <f>IFERROR(VLOOKUP(D2885,Sheet2!A:B,2,0),"")</f>
        <v/>
      </c>
      <c r="J2885" s="64" t="str">
        <f>IFERROR(IF(I2885&lt;&gt;"",VLOOKUP(I2885,Sheet2!B:C,2,0),""),"")</f>
        <v/>
      </c>
      <c r="K2885" s="64" t="str">
        <f>IFERROR( IF(I2885&lt;&gt;"", HLOOKUP(L$2+$A2885,Sheet2!BX:NK,2,0),""),"")</f>
        <v/>
      </c>
      <c r="L2885" t="str">
        <f>IF(OR(HLOOKUP(L$2+$A2885,Sheet2!BX:NK,$B2885,0),HLOOKUP(L$2+$A2885,Sheet2!BX:NK,$B2885,0)&lt;&gt;""),HLOOKUP(L$2+$A2885,Sheet2!BX:NK,$B2885,0),"")</f>
        <v/>
      </c>
      <c r="M2885" t="str">
        <f>IF(OR(HLOOKUP(M$2+$A2885,Sheet2!BY:NL,$B2885,0),HLOOKUP(M$2+$A2885,Sheet2!BY:NL,$B2885,0)&lt;&gt;""),HLOOKUP(M$2+$A2885,Sheet2!BY:NL,$B2885,0),"")</f>
        <v/>
      </c>
      <c r="N2885" t="str">
        <f>IF(OR(HLOOKUP(N$2+$A2885,Sheet2!BZ:NM,$B2885,0),HLOOKUP(N$2+$A2885,Sheet2!BZ:NM,$B2885,0)&lt;&gt;""),HLOOKUP(N$2+$A2885,Sheet2!BZ:NM,$B2885,0),"")</f>
        <v/>
      </c>
      <c r="O2885" t="str">
        <f>IF(OR(HLOOKUP(O$2+$A2885,Sheet2!CA:NN,$B2885,0),HLOOKUP(O$2+$A2885,Sheet2!CA:NN,$B2885,0)&lt;&gt;""),HLOOKUP(O$2+$A2885,Sheet2!CA:NN,$B2885,0),"")</f>
        <v/>
      </c>
      <c r="P2885" t="str">
        <f>IF(OR(HLOOKUP(P$2+$A2885,Sheet2!CB:NO,$B2885,0),HLOOKUP(P$2+$A2885,Sheet2!CB:NO,$B2885,0)&lt;&gt;""),HLOOKUP(P$2+$A2885,Sheet2!CB:NO,$B2885,0),"")</f>
        <v/>
      </c>
      <c r="Q2885" t="str">
        <f>IF(OR(HLOOKUP(Q$2+$A2885,Sheet2!CC:NO,$B2885,0),HLOOKUP(Q$2+$A2885,Sheet2!CC:NO,$B2885,0)&lt;&gt;""),HLOOKUP(Q$2+$A2885,Sheet2!CC:NO,$B2885,0),"")</f>
        <v/>
      </c>
    </row>
    <row r="2886" spans="1:17" x14ac:dyDescent="0.25">
      <c r="A2886" s="64">
        <f t="shared" ref="A2886:A2949" si="363">IF(C2886&lt;&gt;1,A2885+6,0)</f>
        <v>12</v>
      </c>
      <c r="B2886" s="64">
        <f t="shared" ref="B2886:B2949" si="364">IF(C2886&lt;&gt;1,B2885,B2885+1)</f>
        <v>293</v>
      </c>
      <c r="C2886" s="64">
        <f t="shared" ref="C2886:C2949" si="365">IF($C$3-C2885=0,1,C2885+1)</f>
        <v>3</v>
      </c>
      <c r="D2886" s="64">
        <f t="shared" ref="D2886:D2949" si="366">IF(C2886=1,D2885+1,D2885)</f>
        <v>289</v>
      </c>
      <c r="E2886" s="64">
        <f t="shared" ref="E2886:E2949" si="367">IF(D2886&lt;&gt;D2885,E2885+5,E2885)</f>
        <v>1441</v>
      </c>
      <c r="F2886" s="64" t="str">
        <f t="shared" si="360"/>
        <v/>
      </c>
      <c r="G2886" s="64" t="str">
        <f t="shared" si="361"/>
        <v/>
      </c>
      <c r="H2886" s="64" t="str">
        <f t="shared" si="362"/>
        <v/>
      </c>
      <c r="I2886" s="80" t="str">
        <f>IFERROR(VLOOKUP(D2886,Sheet2!A:B,2,0),"")</f>
        <v/>
      </c>
      <c r="J2886" s="64" t="str">
        <f>IFERROR(IF(I2886&lt;&gt;"",VLOOKUP(I2886,Sheet2!B:C,2,0),""),"")</f>
        <v/>
      </c>
      <c r="K2886" s="64" t="str">
        <f>IFERROR( IF(I2886&lt;&gt;"", HLOOKUP(L$2+$A2886,Sheet2!BX:NK,2,0),""),"")</f>
        <v/>
      </c>
      <c r="L2886" t="str">
        <f>IF(OR(HLOOKUP(L$2+$A2886,Sheet2!BX:NK,$B2886,0),HLOOKUP(L$2+$A2886,Sheet2!BX:NK,$B2886,0)&lt;&gt;""),HLOOKUP(L$2+$A2886,Sheet2!BX:NK,$B2886,0),"")</f>
        <v/>
      </c>
      <c r="M2886" t="str">
        <f>IF(OR(HLOOKUP(M$2+$A2886,Sheet2!BY:NL,$B2886,0),HLOOKUP(M$2+$A2886,Sheet2!BY:NL,$B2886,0)&lt;&gt;""),HLOOKUP(M$2+$A2886,Sheet2!BY:NL,$B2886,0),"")</f>
        <v/>
      </c>
      <c r="N2886" t="str">
        <f>IF(OR(HLOOKUP(N$2+$A2886,Sheet2!BZ:NM,$B2886,0),HLOOKUP(N$2+$A2886,Sheet2!BZ:NM,$B2886,0)&lt;&gt;""),HLOOKUP(N$2+$A2886,Sheet2!BZ:NM,$B2886,0),"")</f>
        <v/>
      </c>
      <c r="O2886" t="str">
        <f>IF(OR(HLOOKUP(O$2+$A2886,Sheet2!CA:NN,$B2886,0),HLOOKUP(O$2+$A2886,Sheet2!CA:NN,$B2886,0)&lt;&gt;""),HLOOKUP(O$2+$A2886,Sheet2!CA:NN,$B2886,0),"")</f>
        <v/>
      </c>
      <c r="P2886" t="str">
        <f>IF(OR(HLOOKUP(P$2+$A2886,Sheet2!CB:NO,$B2886,0),HLOOKUP(P$2+$A2886,Sheet2!CB:NO,$B2886,0)&lt;&gt;""),HLOOKUP(P$2+$A2886,Sheet2!CB:NO,$B2886,0),"")</f>
        <v/>
      </c>
      <c r="Q2886" t="str">
        <f>IF(OR(HLOOKUP(Q$2+$A2886,Sheet2!CC:NO,$B2886,0),HLOOKUP(Q$2+$A2886,Sheet2!CC:NO,$B2886,0)&lt;&gt;""),HLOOKUP(Q$2+$A2886,Sheet2!CC:NO,$B2886,0),"")</f>
        <v/>
      </c>
    </row>
    <row r="2887" spans="1:17" x14ac:dyDescent="0.25">
      <c r="A2887" s="64">
        <f t="shared" si="363"/>
        <v>18</v>
      </c>
      <c r="B2887" s="64">
        <f t="shared" si="364"/>
        <v>293</v>
      </c>
      <c r="C2887" s="64">
        <f t="shared" si="365"/>
        <v>4</v>
      </c>
      <c r="D2887" s="64">
        <f t="shared" si="366"/>
        <v>289</v>
      </c>
      <c r="E2887" s="64">
        <f t="shared" si="367"/>
        <v>1441</v>
      </c>
      <c r="F2887" s="64" t="str">
        <f t="shared" si="360"/>
        <v/>
      </c>
      <c r="G2887" s="64" t="str">
        <f t="shared" si="361"/>
        <v/>
      </c>
      <c r="H2887" s="64" t="str">
        <f t="shared" si="362"/>
        <v/>
      </c>
      <c r="I2887" s="80" t="str">
        <f>IFERROR(VLOOKUP(D2887,Sheet2!A:B,2,0),"")</f>
        <v/>
      </c>
      <c r="J2887" s="64" t="str">
        <f>IFERROR(IF(I2887&lt;&gt;"",VLOOKUP(I2887,Sheet2!B:C,2,0),""),"")</f>
        <v/>
      </c>
      <c r="K2887" s="64" t="str">
        <f>IFERROR( IF(I2887&lt;&gt;"", HLOOKUP(L$2+$A2887,Sheet2!BX:NK,2,0),""),"")</f>
        <v/>
      </c>
      <c r="L2887" t="str">
        <f>IF(OR(HLOOKUP(L$2+$A2887,Sheet2!BX:NK,$B2887,0),HLOOKUP(L$2+$A2887,Sheet2!BX:NK,$B2887,0)&lt;&gt;""),HLOOKUP(L$2+$A2887,Sheet2!BX:NK,$B2887,0),"")</f>
        <v/>
      </c>
      <c r="M2887" t="str">
        <f>IF(OR(HLOOKUP(M$2+$A2887,Sheet2!BY:NL,$B2887,0),HLOOKUP(M$2+$A2887,Sheet2!BY:NL,$B2887,0)&lt;&gt;""),HLOOKUP(M$2+$A2887,Sheet2!BY:NL,$B2887,0),"")</f>
        <v/>
      </c>
      <c r="N2887" t="str">
        <f>IF(OR(HLOOKUP(N$2+$A2887,Sheet2!BZ:NM,$B2887,0),HLOOKUP(N$2+$A2887,Sheet2!BZ:NM,$B2887,0)&lt;&gt;""),HLOOKUP(N$2+$A2887,Sheet2!BZ:NM,$B2887,0),"")</f>
        <v/>
      </c>
      <c r="O2887" t="str">
        <f>IF(OR(HLOOKUP(O$2+$A2887,Sheet2!CA:NN,$B2887,0),HLOOKUP(O$2+$A2887,Sheet2!CA:NN,$B2887,0)&lt;&gt;""),HLOOKUP(O$2+$A2887,Sheet2!CA:NN,$B2887,0),"")</f>
        <v/>
      </c>
      <c r="P2887" t="str">
        <f>IF(OR(HLOOKUP(P$2+$A2887,Sheet2!CB:NO,$B2887,0),HLOOKUP(P$2+$A2887,Sheet2!CB:NO,$B2887,0)&lt;&gt;""),HLOOKUP(P$2+$A2887,Sheet2!CB:NO,$B2887,0),"")</f>
        <v/>
      </c>
      <c r="Q2887" t="str">
        <f>IF(OR(HLOOKUP(Q$2+$A2887,Sheet2!CC:NO,$B2887,0),HLOOKUP(Q$2+$A2887,Sheet2!CC:NO,$B2887,0)&lt;&gt;""),HLOOKUP(Q$2+$A2887,Sheet2!CC:NO,$B2887,0),"")</f>
        <v/>
      </c>
    </row>
    <row r="2888" spans="1:17" x14ac:dyDescent="0.25">
      <c r="A2888" s="64">
        <f t="shared" si="363"/>
        <v>24</v>
      </c>
      <c r="B2888" s="64">
        <f t="shared" si="364"/>
        <v>293</v>
      </c>
      <c r="C2888" s="64">
        <f t="shared" si="365"/>
        <v>5</v>
      </c>
      <c r="D2888" s="64">
        <f t="shared" si="366"/>
        <v>289</v>
      </c>
      <c r="E2888" s="64">
        <f t="shared" si="367"/>
        <v>1441</v>
      </c>
      <c r="F2888" s="64" t="str">
        <f t="shared" si="360"/>
        <v/>
      </c>
      <c r="G2888" s="64" t="str">
        <f t="shared" si="361"/>
        <v/>
      </c>
      <c r="H2888" s="64" t="str">
        <f t="shared" si="362"/>
        <v/>
      </c>
      <c r="I2888" s="80" t="str">
        <f>IFERROR(VLOOKUP(D2888,Sheet2!A:B,2,0),"")</f>
        <v/>
      </c>
      <c r="J2888" s="64" t="str">
        <f>IFERROR(IF(I2888&lt;&gt;"",VLOOKUP(I2888,Sheet2!B:C,2,0),""),"")</f>
        <v/>
      </c>
      <c r="K2888" s="64" t="str">
        <f>IFERROR( IF(I2888&lt;&gt;"", HLOOKUP(L$2+$A2888,Sheet2!BX:NK,2,0),""),"")</f>
        <v/>
      </c>
      <c r="L2888" t="str">
        <f>IF(OR(HLOOKUP(L$2+$A2888,Sheet2!BX:NK,$B2888,0),HLOOKUP(L$2+$A2888,Sheet2!BX:NK,$B2888,0)&lt;&gt;""),HLOOKUP(L$2+$A2888,Sheet2!BX:NK,$B2888,0),"")</f>
        <v/>
      </c>
      <c r="M2888" t="str">
        <f>IF(OR(HLOOKUP(M$2+$A2888,Sheet2!BY:NL,$B2888,0),HLOOKUP(M$2+$A2888,Sheet2!BY:NL,$B2888,0)&lt;&gt;""),HLOOKUP(M$2+$A2888,Sheet2!BY:NL,$B2888,0),"")</f>
        <v/>
      </c>
      <c r="N2888" t="str">
        <f>IF(OR(HLOOKUP(N$2+$A2888,Sheet2!BZ:NM,$B2888,0),HLOOKUP(N$2+$A2888,Sheet2!BZ:NM,$B2888,0)&lt;&gt;""),HLOOKUP(N$2+$A2888,Sheet2!BZ:NM,$B2888,0),"")</f>
        <v/>
      </c>
      <c r="O2888" t="str">
        <f>IF(OR(HLOOKUP(O$2+$A2888,Sheet2!CA:NN,$B2888,0),HLOOKUP(O$2+$A2888,Sheet2!CA:NN,$B2888,0)&lt;&gt;""),HLOOKUP(O$2+$A2888,Sheet2!CA:NN,$B2888,0),"")</f>
        <v/>
      </c>
      <c r="P2888" t="str">
        <f>IF(OR(HLOOKUP(P$2+$A2888,Sheet2!CB:NO,$B2888,0),HLOOKUP(P$2+$A2888,Sheet2!CB:NO,$B2888,0)&lt;&gt;""),HLOOKUP(P$2+$A2888,Sheet2!CB:NO,$B2888,0),"")</f>
        <v/>
      </c>
      <c r="Q2888" t="str">
        <f>IF(OR(HLOOKUP(Q$2+$A2888,Sheet2!CC:NO,$B2888,0),HLOOKUP(Q$2+$A2888,Sheet2!CC:NO,$B2888,0)&lt;&gt;""),HLOOKUP(Q$2+$A2888,Sheet2!CC:NO,$B2888,0),"")</f>
        <v/>
      </c>
    </row>
    <row r="2889" spans="1:17" x14ac:dyDescent="0.25">
      <c r="A2889" s="64">
        <f t="shared" si="363"/>
        <v>30</v>
      </c>
      <c r="B2889" s="64">
        <f t="shared" si="364"/>
        <v>293</v>
      </c>
      <c r="C2889" s="64">
        <f t="shared" si="365"/>
        <v>6</v>
      </c>
      <c r="D2889" s="64">
        <f t="shared" si="366"/>
        <v>289</v>
      </c>
      <c r="E2889" s="64">
        <f t="shared" si="367"/>
        <v>1441</v>
      </c>
      <c r="F2889" s="64" t="str">
        <f t="shared" si="360"/>
        <v/>
      </c>
      <c r="G2889" s="64" t="str">
        <f t="shared" si="361"/>
        <v/>
      </c>
      <c r="H2889" s="64" t="str">
        <f t="shared" si="362"/>
        <v/>
      </c>
      <c r="I2889" s="80" t="str">
        <f>IFERROR(VLOOKUP(D2889,Sheet2!A:B,2,0),"")</f>
        <v/>
      </c>
      <c r="J2889" s="64" t="str">
        <f>IFERROR(IF(I2889&lt;&gt;"",VLOOKUP(I2889,Sheet2!B:C,2,0),""),"")</f>
        <v/>
      </c>
      <c r="K2889" s="64" t="str">
        <f>IFERROR( IF(I2889&lt;&gt;"", HLOOKUP(L$2+$A2889,Sheet2!BX:NK,2,0),""),"")</f>
        <v/>
      </c>
      <c r="L2889" t="str">
        <f>IF(OR(HLOOKUP(L$2+$A2889,Sheet2!BX:NK,$B2889,0),HLOOKUP(L$2+$A2889,Sheet2!BX:NK,$B2889,0)&lt;&gt;""),HLOOKUP(L$2+$A2889,Sheet2!BX:NK,$B2889,0),"")</f>
        <v/>
      </c>
      <c r="M2889" t="str">
        <f>IF(OR(HLOOKUP(M$2+$A2889,Sheet2!BY:NL,$B2889,0),HLOOKUP(M$2+$A2889,Sheet2!BY:NL,$B2889,0)&lt;&gt;""),HLOOKUP(M$2+$A2889,Sheet2!BY:NL,$B2889,0),"")</f>
        <v/>
      </c>
      <c r="N2889" t="str">
        <f>IF(OR(HLOOKUP(N$2+$A2889,Sheet2!BZ:NM,$B2889,0),HLOOKUP(N$2+$A2889,Sheet2!BZ:NM,$B2889,0)&lt;&gt;""),HLOOKUP(N$2+$A2889,Sheet2!BZ:NM,$B2889,0),"")</f>
        <v/>
      </c>
      <c r="O2889" t="str">
        <f>IF(OR(HLOOKUP(O$2+$A2889,Sheet2!CA:NN,$B2889,0),HLOOKUP(O$2+$A2889,Sheet2!CA:NN,$B2889,0)&lt;&gt;""),HLOOKUP(O$2+$A2889,Sheet2!CA:NN,$B2889,0),"")</f>
        <v/>
      </c>
      <c r="P2889" t="str">
        <f>IF(OR(HLOOKUP(P$2+$A2889,Sheet2!CB:NO,$B2889,0),HLOOKUP(P$2+$A2889,Sheet2!CB:NO,$B2889,0)&lt;&gt;""),HLOOKUP(P$2+$A2889,Sheet2!CB:NO,$B2889,0),"")</f>
        <v/>
      </c>
      <c r="Q2889" t="str">
        <f>IF(OR(HLOOKUP(Q$2+$A2889,Sheet2!CC:NO,$B2889,0),HLOOKUP(Q$2+$A2889,Sheet2!CC:NO,$B2889,0)&lt;&gt;""),HLOOKUP(Q$2+$A2889,Sheet2!CC:NO,$B2889,0),"")</f>
        <v/>
      </c>
    </row>
    <row r="2890" spans="1:17" x14ac:dyDescent="0.25">
      <c r="A2890" s="64">
        <f t="shared" si="363"/>
        <v>36</v>
      </c>
      <c r="B2890" s="64">
        <f t="shared" si="364"/>
        <v>293</v>
      </c>
      <c r="C2890" s="64">
        <f t="shared" si="365"/>
        <v>7</v>
      </c>
      <c r="D2890" s="64">
        <f t="shared" si="366"/>
        <v>289</v>
      </c>
      <c r="E2890" s="64">
        <f t="shared" si="367"/>
        <v>1441</v>
      </c>
      <c r="F2890" s="64" t="str">
        <f t="shared" si="360"/>
        <v/>
      </c>
      <c r="G2890" s="64" t="str">
        <f t="shared" si="361"/>
        <v/>
      </c>
      <c r="H2890" s="64" t="str">
        <f t="shared" si="362"/>
        <v/>
      </c>
      <c r="I2890" s="80" t="str">
        <f>IFERROR(VLOOKUP(D2890,Sheet2!A:B,2,0),"")</f>
        <v/>
      </c>
      <c r="J2890" s="64" t="str">
        <f>IFERROR(IF(I2890&lt;&gt;"",VLOOKUP(I2890,Sheet2!B:C,2,0),""),"")</f>
        <v/>
      </c>
      <c r="K2890" s="64" t="str">
        <f>IFERROR( IF(I2890&lt;&gt;"", HLOOKUP(L$2+$A2890,Sheet2!BX:NK,2,0),""),"")</f>
        <v/>
      </c>
      <c r="L2890" t="str">
        <f>IF(OR(HLOOKUP(L$2+$A2890,Sheet2!BX:NK,$B2890,0),HLOOKUP(L$2+$A2890,Sheet2!BX:NK,$B2890,0)&lt;&gt;""),HLOOKUP(L$2+$A2890,Sheet2!BX:NK,$B2890,0),"")</f>
        <v/>
      </c>
      <c r="M2890" t="str">
        <f>IF(OR(HLOOKUP(M$2+$A2890,Sheet2!BY:NL,$B2890,0),HLOOKUP(M$2+$A2890,Sheet2!BY:NL,$B2890,0)&lt;&gt;""),HLOOKUP(M$2+$A2890,Sheet2!BY:NL,$B2890,0),"")</f>
        <v/>
      </c>
      <c r="N2890" t="str">
        <f>IF(OR(HLOOKUP(N$2+$A2890,Sheet2!BZ:NM,$B2890,0),HLOOKUP(N$2+$A2890,Sheet2!BZ:NM,$B2890,0)&lt;&gt;""),HLOOKUP(N$2+$A2890,Sheet2!BZ:NM,$B2890,0),"")</f>
        <v/>
      </c>
      <c r="O2890" t="str">
        <f>IF(OR(HLOOKUP(O$2+$A2890,Sheet2!CA:NN,$B2890,0),HLOOKUP(O$2+$A2890,Sheet2!CA:NN,$B2890,0)&lt;&gt;""),HLOOKUP(O$2+$A2890,Sheet2!CA:NN,$B2890,0),"")</f>
        <v/>
      </c>
      <c r="P2890" t="str">
        <f>IF(OR(HLOOKUP(P$2+$A2890,Sheet2!CB:NO,$B2890,0),HLOOKUP(P$2+$A2890,Sheet2!CB:NO,$B2890,0)&lt;&gt;""),HLOOKUP(P$2+$A2890,Sheet2!CB:NO,$B2890,0),"")</f>
        <v/>
      </c>
      <c r="Q2890" t="str">
        <f>IF(OR(HLOOKUP(Q$2+$A2890,Sheet2!CC:NO,$B2890,0),HLOOKUP(Q$2+$A2890,Sheet2!CC:NO,$B2890,0)&lt;&gt;""),HLOOKUP(Q$2+$A2890,Sheet2!CC:NO,$B2890,0),"")</f>
        <v/>
      </c>
    </row>
    <row r="2891" spans="1:17" x14ac:dyDescent="0.25">
      <c r="A2891" s="64">
        <f t="shared" si="363"/>
        <v>42</v>
      </c>
      <c r="B2891" s="64">
        <f t="shared" si="364"/>
        <v>293</v>
      </c>
      <c r="C2891" s="64">
        <f t="shared" si="365"/>
        <v>8</v>
      </c>
      <c r="D2891" s="64">
        <f t="shared" si="366"/>
        <v>289</v>
      </c>
      <c r="E2891" s="64">
        <f t="shared" si="367"/>
        <v>1441</v>
      </c>
      <c r="F2891" s="64" t="str">
        <f t="shared" si="360"/>
        <v/>
      </c>
      <c r="G2891" s="64" t="str">
        <f t="shared" si="361"/>
        <v/>
      </c>
      <c r="H2891" s="64" t="str">
        <f t="shared" si="362"/>
        <v/>
      </c>
      <c r="I2891" s="80" t="str">
        <f>IFERROR(VLOOKUP(D2891,Sheet2!A:B,2,0),"")</f>
        <v/>
      </c>
      <c r="J2891" s="64" t="str">
        <f>IFERROR(IF(I2891&lt;&gt;"",VLOOKUP(I2891,Sheet2!B:C,2,0),""),"")</f>
        <v/>
      </c>
      <c r="K2891" s="64" t="str">
        <f>IFERROR( IF(I2891&lt;&gt;"", HLOOKUP(L$2+$A2891,Sheet2!BX:NK,2,0),""),"")</f>
        <v/>
      </c>
      <c r="L2891" t="str">
        <f>IF(OR(HLOOKUP(L$2+$A2891,Sheet2!BX:NK,$B2891,0),HLOOKUP(L$2+$A2891,Sheet2!BX:NK,$B2891,0)&lt;&gt;""),HLOOKUP(L$2+$A2891,Sheet2!BX:NK,$B2891,0),"")</f>
        <v/>
      </c>
      <c r="M2891" t="str">
        <f>IF(OR(HLOOKUP(M$2+$A2891,Sheet2!BY:NL,$B2891,0),HLOOKUP(M$2+$A2891,Sheet2!BY:NL,$B2891,0)&lt;&gt;""),HLOOKUP(M$2+$A2891,Sheet2!BY:NL,$B2891,0),"")</f>
        <v/>
      </c>
      <c r="N2891" t="str">
        <f>IF(OR(HLOOKUP(N$2+$A2891,Sheet2!BZ:NM,$B2891,0),HLOOKUP(N$2+$A2891,Sheet2!BZ:NM,$B2891,0)&lt;&gt;""),HLOOKUP(N$2+$A2891,Sheet2!BZ:NM,$B2891,0),"")</f>
        <v/>
      </c>
      <c r="O2891" t="str">
        <f>IF(OR(HLOOKUP(O$2+$A2891,Sheet2!CA:NN,$B2891,0),HLOOKUP(O$2+$A2891,Sheet2!CA:NN,$B2891,0)&lt;&gt;""),HLOOKUP(O$2+$A2891,Sheet2!CA:NN,$B2891,0),"")</f>
        <v/>
      </c>
      <c r="P2891" t="str">
        <f>IF(OR(HLOOKUP(P$2+$A2891,Sheet2!CB:NO,$B2891,0),HLOOKUP(P$2+$A2891,Sheet2!CB:NO,$B2891,0)&lt;&gt;""),HLOOKUP(P$2+$A2891,Sheet2!CB:NO,$B2891,0),"")</f>
        <v/>
      </c>
      <c r="Q2891" t="str">
        <f>IF(OR(HLOOKUP(Q$2+$A2891,Sheet2!CC:NO,$B2891,0),HLOOKUP(Q$2+$A2891,Sheet2!CC:NO,$B2891,0)&lt;&gt;""),HLOOKUP(Q$2+$A2891,Sheet2!CC:NO,$B2891,0),"")</f>
        <v/>
      </c>
    </row>
    <row r="2892" spans="1:17" x14ac:dyDescent="0.25">
      <c r="A2892" s="64">
        <f t="shared" si="363"/>
        <v>48</v>
      </c>
      <c r="B2892" s="64">
        <f t="shared" si="364"/>
        <v>293</v>
      </c>
      <c r="C2892" s="64">
        <f t="shared" si="365"/>
        <v>9</v>
      </c>
      <c r="D2892" s="64">
        <f t="shared" si="366"/>
        <v>289</v>
      </c>
      <c r="E2892" s="64">
        <f t="shared" si="367"/>
        <v>1441</v>
      </c>
      <c r="F2892" s="64" t="str">
        <f t="shared" si="360"/>
        <v/>
      </c>
      <c r="G2892" s="64" t="str">
        <f t="shared" si="361"/>
        <v/>
      </c>
      <c r="H2892" s="64" t="str">
        <f t="shared" si="362"/>
        <v/>
      </c>
      <c r="I2892" s="80" t="str">
        <f>IFERROR(VLOOKUP(D2892,Sheet2!A:B,2,0),"")</f>
        <v/>
      </c>
      <c r="J2892" s="64" t="str">
        <f>IFERROR(IF(I2892&lt;&gt;"",VLOOKUP(I2892,Sheet2!B:C,2,0),""),"")</f>
        <v/>
      </c>
      <c r="K2892" s="64" t="str">
        <f>IFERROR( IF(I2892&lt;&gt;"", HLOOKUP(L$2+$A2892,Sheet2!BX:NK,2,0),""),"")</f>
        <v/>
      </c>
      <c r="L2892" t="str">
        <f>IF(OR(HLOOKUP(L$2+$A2892,Sheet2!BX:NK,$B2892,0),HLOOKUP(L$2+$A2892,Sheet2!BX:NK,$B2892,0)&lt;&gt;""),HLOOKUP(L$2+$A2892,Sheet2!BX:NK,$B2892,0),"")</f>
        <v/>
      </c>
      <c r="M2892" t="str">
        <f>IF(OR(HLOOKUP(M$2+$A2892,Sheet2!BY:NL,$B2892,0),HLOOKUP(M$2+$A2892,Sheet2!BY:NL,$B2892,0)&lt;&gt;""),HLOOKUP(M$2+$A2892,Sheet2!BY:NL,$B2892,0),"")</f>
        <v/>
      </c>
      <c r="N2892" t="str">
        <f>IF(OR(HLOOKUP(N$2+$A2892,Sheet2!BZ:NM,$B2892,0),HLOOKUP(N$2+$A2892,Sheet2!BZ:NM,$B2892,0)&lt;&gt;""),HLOOKUP(N$2+$A2892,Sheet2!BZ:NM,$B2892,0),"")</f>
        <v/>
      </c>
      <c r="O2892" t="str">
        <f>IF(OR(HLOOKUP(O$2+$A2892,Sheet2!CA:NN,$B2892,0),HLOOKUP(O$2+$A2892,Sheet2!CA:NN,$B2892,0)&lt;&gt;""),HLOOKUP(O$2+$A2892,Sheet2!CA:NN,$B2892,0),"")</f>
        <v/>
      </c>
      <c r="P2892" t="str">
        <f>IF(OR(HLOOKUP(P$2+$A2892,Sheet2!CB:NO,$B2892,0),HLOOKUP(P$2+$A2892,Sheet2!CB:NO,$B2892,0)&lt;&gt;""),HLOOKUP(P$2+$A2892,Sheet2!CB:NO,$B2892,0),"")</f>
        <v/>
      </c>
      <c r="Q2892" t="str">
        <f>IF(OR(HLOOKUP(Q$2+$A2892,Sheet2!CC:NO,$B2892,0),HLOOKUP(Q$2+$A2892,Sheet2!CC:NO,$B2892,0)&lt;&gt;""),HLOOKUP(Q$2+$A2892,Sheet2!CC:NO,$B2892,0),"")</f>
        <v/>
      </c>
    </row>
    <row r="2893" spans="1:17" x14ac:dyDescent="0.25">
      <c r="A2893" s="64">
        <f t="shared" si="363"/>
        <v>54</v>
      </c>
      <c r="B2893" s="64">
        <f t="shared" si="364"/>
        <v>293</v>
      </c>
      <c r="C2893" s="64">
        <f t="shared" si="365"/>
        <v>10</v>
      </c>
      <c r="D2893" s="64">
        <f t="shared" si="366"/>
        <v>289</v>
      </c>
      <c r="E2893" s="64">
        <f t="shared" si="367"/>
        <v>1441</v>
      </c>
      <c r="F2893" s="64" t="str">
        <f t="shared" si="360"/>
        <v/>
      </c>
      <c r="G2893" s="64" t="str">
        <f t="shared" si="361"/>
        <v/>
      </c>
      <c r="H2893" s="64" t="str">
        <f t="shared" si="362"/>
        <v/>
      </c>
      <c r="I2893" s="80" t="str">
        <f>IFERROR(VLOOKUP(D2893,Sheet2!A:B,2,0),"")</f>
        <v/>
      </c>
      <c r="J2893" s="64" t="str">
        <f>IFERROR(IF(I2893&lt;&gt;"",VLOOKUP(I2893,Sheet2!B:C,2,0),""),"")</f>
        <v/>
      </c>
      <c r="K2893" s="64" t="str">
        <f>IFERROR( IF(I2893&lt;&gt;"", HLOOKUP(L$2+$A2893,Sheet2!BX:NK,2,0),""),"")</f>
        <v/>
      </c>
      <c r="L2893" t="str">
        <f>IF(OR(HLOOKUP(L$2+$A2893,Sheet2!BX:NK,$B2893,0),HLOOKUP(L$2+$A2893,Sheet2!BX:NK,$B2893,0)&lt;&gt;""),HLOOKUP(L$2+$A2893,Sheet2!BX:NK,$B2893,0),"")</f>
        <v/>
      </c>
      <c r="M2893" t="str">
        <f>IF(OR(HLOOKUP(M$2+$A2893,Sheet2!BY:NL,$B2893,0),HLOOKUP(M$2+$A2893,Sheet2!BY:NL,$B2893,0)&lt;&gt;""),HLOOKUP(M$2+$A2893,Sheet2!BY:NL,$B2893,0),"")</f>
        <v/>
      </c>
      <c r="N2893" t="str">
        <f>IF(OR(HLOOKUP(N$2+$A2893,Sheet2!BZ:NM,$B2893,0),HLOOKUP(N$2+$A2893,Sheet2!BZ:NM,$B2893,0)&lt;&gt;""),HLOOKUP(N$2+$A2893,Sheet2!BZ:NM,$B2893,0),"")</f>
        <v/>
      </c>
      <c r="O2893" t="str">
        <f>IF(OR(HLOOKUP(O$2+$A2893,Sheet2!CA:NN,$B2893,0),HLOOKUP(O$2+$A2893,Sheet2!CA:NN,$B2893,0)&lt;&gt;""),HLOOKUP(O$2+$A2893,Sheet2!CA:NN,$B2893,0),"")</f>
        <v/>
      </c>
      <c r="P2893" t="str">
        <f>IF(OR(HLOOKUP(P$2+$A2893,Sheet2!CB:NO,$B2893,0),HLOOKUP(P$2+$A2893,Sheet2!CB:NO,$B2893,0)&lt;&gt;""),HLOOKUP(P$2+$A2893,Sheet2!CB:NO,$B2893,0),"")</f>
        <v/>
      </c>
      <c r="Q2893" t="str">
        <f>IF(OR(HLOOKUP(Q$2+$A2893,Sheet2!CC:NO,$B2893,0),HLOOKUP(Q$2+$A2893,Sheet2!CC:NO,$B2893,0)&lt;&gt;""),HLOOKUP(Q$2+$A2893,Sheet2!CC:NO,$B2893,0),"")</f>
        <v/>
      </c>
    </row>
    <row r="2894" spans="1:17" x14ac:dyDescent="0.25">
      <c r="A2894" s="64">
        <f t="shared" si="363"/>
        <v>0</v>
      </c>
      <c r="B2894" s="64">
        <f t="shared" si="364"/>
        <v>294</v>
      </c>
      <c r="C2894" s="64">
        <f t="shared" si="365"/>
        <v>1</v>
      </c>
      <c r="D2894" s="64">
        <f t="shared" si="366"/>
        <v>290</v>
      </c>
      <c r="E2894" s="64">
        <f t="shared" si="367"/>
        <v>1446</v>
      </c>
      <c r="F2894" s="64" t="str">
        <f t="shared" si="360"/>
        <v/>
      </c>
      <c r="G2894" s="64" t="str">
        <f t="shared" si="361"/>
        <v/>
      </c>
      <c r="H2894" s="64" t="str">
        <f t="shared" si="362"/>
        <v/>
      </c>
      <c r="I2894" s="80" t="str">
        <f>IFERROR(VLOOKUP(D2894,Sheet2!A:B,2,0),"")</f>
        <v/>
      </c>
      <c r="J2894" s="64" t="str">
        <f>IFERROR(IF(I2894&lt;&gt;"",VLOOKUP(I2894,Sheet2!B:C,2,0),""),"")</f>
        <v/>
      </c>
      <c r="K2894" s="64" t="str">
        <f>IFERROR( IF(I2894&lt;&gt;"", HLOOKUP(L$2+$A2894,Sheet2!BX:NK,2,0),""),"")</f>
        <v/>
      </c>
      <c r="L2894" t="str">
        <f>IF(OR(HLOOKUP(L$2+$A2894,Sheet2!BX:NK,$B2894,0),HLOOKUP(L$2+$A2894,Sheet2!BX:NK,$B2894,0)&lt;&gt;""),HLOOKUP(L$2+$A2894,Sheet2!BX:NK,$B2894,0),"")</f>
        <v/>
      </c>
      <c r="M2894" t="str">
        <f>IF(OR(HLOOKUP(M$2+$A2894,Sheet2!BY:NL,$B2894,0),HLOOKUP(M$2+$A2894,Sheet2!BY:NL,$B2894,0)&lt;&gt;""),HLOOKUP(M$2+$A2894,Sheet2!BY:NL,$B2894,0),"")</f>
        <v/>
      </c>
      <c r="N2894" t="str">
        <f>IF(OR(HLOOKUP(N$2+$A2894,Sheet2!BZ:NM,$B2894,0),HLOOKUP(N$2+$A2894,Sheet2!BZ:NM,$B2894,0)&lt;&gt;""),HLOOKUP(N$2+$A2894,Sheet2!BZ:NM,$B2894,0),"")</f>
        <v/>
      </c>
      <c r="O2894" t="str">
        <f>IF(OR(HLOOKUP(O$2+$A2894,Sheet2!CA:NN,$B2894,0),HLOOKUP(O$2+$A2894,Sheet2!CA:NN,$B2894,0)&lt;&gt;""),HLOOKUP(O$2+$A2894,Sheet2!CA:NN,$B2894,0),"")</f>
        <v/>
      </c>
      <c r="P2894" t="str">
        <f>IF(OR(HLOOKUP(P$2+$A2894,Sheet2!CB:NO,$B2894,0),HLOOKUP(P$2+$A2894,Sheet2!CB:NO,$B2894,0)&lt;&gt;""),HLOOKUP(P$2+$A2894,Sheet2!CB:NO,$B2894,0),"")</f>
        <v/>
      </c>
      <c r="Q2894" t="str">
        <f>IF(OR(HLOOKUP(Q$2+$A2894,Sheet2!CC:NO,$B2894,0),HLOOKUP(Q$2+$A2894,Sheet2!CC:NO,$B2894,0)&lt;&gt;""),HLOOKUP(Q$2+$A2894,Sheet2!CC:NO,$B2894,0),"")</f>
        <v/>
      </c>
    </row>
    <row r="2895" spans="1:17" x14ac:dyDescent="0.25">
      <c r="A2895" s="64">
        <f t="shared" si="363"/>
        <v>6</v>
      </c>
      <c r="B2895" s="64">
        <f t="shared" si="364"/>
        <v>294</v>
      </c>
      <c r="C2895" s="64">
        <f t="shared" si="365"/>
        <v>2</v>
      </c>
      <c r="D2895" s="64">
        <f t="shared" si="366"/>
        <v>290</v>
      </c>
      <c r="E2895" s="64">
        <f t="shared" si="367"/>
        <v>1446</v>
      </c>
      <c r="F2895" s="64" t="str">
        <f t="shared" si="360"/>
        <v/>
      </c>
      <c r="G2895" s="64" t="str">
        <f t="shared" si="361"/>
        <v/>
      </c>
      <c r="H2895" s="64" t="str">
        <f t="shared" si="362"/>
        <v/>
      </c>
      <c r="I2895" s="80" t="str">
        <f>IFERROR(VLOOKUP(D2895,Sheet2!A:B,2,0),"")</f>
        <v/>
      </c>
      <c r="J2895" s="64" t="str">
        <f>IFERROR(IF(I2895&lt;&gt;"",VLOOKUP(I2895,Sheet2!B:C,2,0),""),"")</f>
        <v/>
      </c>
      <c r="K2895" s="64" t="str">
        <f>IFERROR( IF(I2895&lt;&gt;"", HLOOKUP(L$2+$A2895,Sheet2!BX:NK,2,0),""),"")</f>
        <v/>
      </c>
      <c r="L2895" t="str">
        <f>IF(OR(HLOOKUP(L$2+$A2895,Sheet2!BX:NK,$B2895,0),HLOOKUP(L$2+$A2895,Sheet2!BX:NK,$B2895,0)&lt;&gt;""),HLOOKUP(L$2+$A2895,Sheet2!BX:NK,$B2895,0),"")</f>
        <v/>
      </c>
      <c r="M2895" t="str">
        <f>IF(OR(HLOOKUP(M$2+$A2895,Sheet2!BY:NL,$B2895,0),HLOOKUP(M$2+$A2895,Sheet2!BY:NL,$B2895,0)&lt;&gt;""),HLOOKUP(M$2+$A2895,Sheet2!BY:NL,$B2895,0),"")</f>
        <v/>
      </c>
      <c r="N2895" t="str">
        <f>IF(OR(HLOOKUP(N$2+$A2895,Sheet2!BZ:NM,$B2895,0),HLOOKUP(N$2+$A2895,Sheet2!BZ:NM,$B2895,0)&lt;&gt;""),HLOOKUP(N$2+$A2895,Sheet2!BZ:NM,$B2895,0),"")</f>
        <v/>
      </c>
      <c r="O2895" t="str">
        <f>IF(OR(HLOOKUP(O$2+$A2895,Sheet2!CA:NN,$B2895,0),HLOOKUP(O$2+$A2895,Sheet2!CA:NN,$B2895,0)&lt;&gt;""),HLOOKUP(O$2+$A2895,Sheet2!CA:NN,$B2895,0),"")</f>
        <v/>
      </c>
      <c r="P2895" t="str">
        <f>IF(OR(HLOOKUP(P$2+$A2895,Sheet2!CB:NO,$B2895,0),HLOOKUP(P$2+$A2895,Sheet2!CB:NO,$B2895,0)&lt;&gt;""),HLOOKUP(P$2+$A2895,Sheet2!CB:NO,$B2895,0),"")</f>
        <v/>
      </c>
      <c r="Q2895" t="str">
        <f>IF(OR(HLOOKUP(Q$2+$A2895,Sheet2!CC:NO,$B2895,0),HLOOKUP(Q$2+$A2895,Sheet2!CC:NO,$B2895,0)&lt;&gt;""),HLOOKUP(Q$2+$A2895,Sheet2!CC:NO,$B2895,0),"")</f>
        <v/>
      </c>
    </row>
    <row r="2896" spans="1:17" x14ac:dyDescent="0.25">
      <c r="A2896" s="64">
        <f t="shared" si="363"/>
        <v>12</v>
      </c>
      <c r="B2896" s="64">
        <f t="shared" si="364"/>
        <v>294</v>
      </c>
      <c r="C2896" s="64">
        <f t="shared" si="365"/>
        <v>3</v>
      </c>
      <c r="D2896" s="64">
        <f t="shared" si="366"/>
        <v>290</v>
      </c>
      <c r="E2896" s="64">
        <f t="shared" si="367"/>
        <v>1446</v>
      </c>
      <c r="F2896" s="64" t="str">
        <f t="shared" si="360"/>
        <v/>
      </c>
      <c r="G2896" s="64" t="str">
        <f t="shared" si="361"/>
        <v/>
      </c>
      <c r="H2896" s="64" t="str">
        <f t="shared" si="362"/>
        <v/>
      </c>
      <c r="I2896" s="80" t="str">
        <f>IFERROR(VLOOKUP(D2896,Sheet2!A:B,2,0),"")</f>
        <v/>
      </c>
      <c r="J2896" s="64" t="str">
        <f>IFERROR(IF(I2896&lt;&gt;"",VLOOKUP(I2896,Sheet2!B:C,2,0),""),"")</f>
        <v/>
      </c>
      <c r="K2896" s="64" t="str">
        <f>IFERROR( IF(I2896&lt;&gt;"", HLOOKUP(L$2+$A2896,Sheet2!BX:NK,2,0),""),"")</f>
        <v/>
      </c>
      <c r="L2896" t="str">
        <f>IF(OR(HLOOKUP(L$2+$A2896,Sheet2!BX:NK,$B2896,0),HLOOKUP(L$2+$A2896,Sheet2!BX:NK,$B2896,0)&lt;&gt;""),HLOOKUP(L$2+$A2896,Sheet2!BX:NK,$B2896,0),"")</f>
        <v/>
      </c>
      <c r="M2896" t="str">
        <f>IF(OR(HLOOKUP(M$2+$A2896,Sheet2!BY:NL,$B2896,0),HLOOKUP(M$2+$A2896,Sheet2!BY:NL,$B2896,0)&lt;&gt;""),HLOOKUP(M$2+$A2896,Sheet2!BY:NL,$B2896,0),"")</f>
        <v/>
      </c>
      <c r="N2896" t="str">
        <f>IF(OR(HLOOKUP(N$2+$A2896,Sheet2!BZ:NM,$B2896,0),HLOOKUP(N$2+$A2896,Sheet2!BZ:NM,$B2896,0)&lt;&gt;""),HLOOKUP(N$2+$A2896,Sheet2!BZ:NM,$B2896,0),"")</f>
        <v/>
      </c>
      <c r="O2896" t="str">
        <f>IF(OR(HLOOKUP(O$2+$A2896,Sheet2!CA:NN,$B2896,0),HLOOKUP(O$2+$A2896,Sheet2!CA:NN,$B2896,0)&lt;&gt;""),HLOOKUP(O$2+$A2896,Sheet2!CA:NN,$B2896,0),"")</f>
        <v/>
      </c>
      <c r="P2896" t="str">
        <f>IF(OR(HLOOKUP(P$2+$A2896,Sheet2!CB:NO,$B2896,0),HLOOKUP(P$2+$A2896,Sheet2!CB:NO,$B2896,0)&lt;&gt;""),HLOOKUP(P$2+$A2896,Sheet2!CB:NO,$B2896,0),"")</f>
        <v/>
      </c>
      <c r="Q2896" t="str">
        <f>IF(OR(HLOOKUP(Q$2+$A2896,Sheet2!CC:NO,$B2896,0),HLOOKUP(Q$2+$A2896,Sheet2!CC:NO,$B2896,0)&lt;&gt;""),HLOOKUP(Q$2+$A2896,Sheet2!CC:NO,$B2896,0),"")</f>
        <v/>
      </c>
    </row>
    <row r="2897" spans="1:17" x14ac:dyDescent="0.25">
      <c r="A2897" s="64">
        <f t="shared" si="363"/>
        <v>18</v>
      </c>
      <c r="B2897" s="64">
        <f t="shared" si="364"/>
        <v>294</v>
      </c>
      <c r="C2897" s="64">
        <f t="shared" si="365"/>
        <v>4</v>
      </c>
      <c r="D2897" s="64">
        <f t="shared" si="366"/>
        <v>290</v>
      </c>
      <c r="E2897" s="64">
        <f t="shared" si="367"/>
        <v>1446</v>
      </c>
      <c r="F2897" s="64" t="str">
        <f t="shared" si="360"/>
        <v/>
      </c>
      <c r="G2897" s="64" t="str">
        <f t="shared" si="361"/>
        <v/>
      </c>
      <c r="H2897" s="64" t="str">
        <f t="shared" si="362"/>
        <v/>
      </c>
      <c r="I2897" s="80" t="str">
        <f>IFERROR(VLOOKUP(D2897,Sheet2!A:B,2,0),"")</f>
        <v/>
      </c>
      <c r="J2897" s="64" t="str">
        <f>IFERROR(IF(I2897&lt;&gt;"",VLOOKUP(I2897,Sheet2!B:C,2,0),""),"")</f>
        <v/>
      </c>
      <c r="K2897" s="64" t="str">
        <f>IFERROR( IF(I2897&lt;&gt;"", HLOOKUP(L$2+$A2897,Sheet2!BX:NK,2,0),""),"")</f>
        <v/>
      </c>
      <c r="L2897" t="str">
        <f>IF(OR(HLOOKUP(L$2+$A2897,Sheet2!BX:NK,$B2897,0),HLOOKUP(L$2+$A2897,Sheet2!BX:NK,$B2897,0)&lt;&gt;""),HLOOKUP(L$2+$A2897,Sheet2!BX:NK,$B2897,0),"")</f>
        <v/>
      </c>
      <c r="M2897" t="str">
        <f>IF(OR(HLOOKUP(M$2+$A2897,Sheet2!BY:NL,$B2897,0),HLOOKUP(M$2+$A2897,Sheet2!BY:NL,$B2897,0)&lt;&gt;""),HLOOKUP(M$2+$A2897,Sheet2!BY:NL,$B2897,0),"")</f>
        <v/>
      </c>
      <c r="N2897" t="str">
        <f>IF(OR(HLOOKUP(N$2+$A2897,Sheet2!BZ:NM,$B2897,0),HLOOKUP(N$2+$A2897,Sheet2!BZ:NM,$B2897,0)&lt;&gt;""),HLOOKUP(N$2+$A2897,Sheet2!BZ:NM,$B2897,0),"")</f>
        <v/>
      </c>
      <c r="O2897" t="str">
        <f>IF(OR(HLOOKUP(O$2+$A2897,Sheet2!CA:NN,$B2897,0),HLOOKUP(O$2+$A2897,Sheet2!CA:NN,$B2897,0)&lt;&gt;""),HLOOKUP(O$2+$A2897,Sheet2!CA:NN,$B2897,0),"")</f>
        <v/>
      </c>
      <c r="P2897" t="str">
        <f>IF(OR(HLOOKUP(P$2+$A2897,Sheet2!CB:NO,$B2897,0),HLOOKUP(P$2+$A2897,Sheet2!CB:NO,$B2897,0)&lt;&gt;""),HLOOKUP(P$2+$A2897,Sheet2!CB:NO,$B2897,0),"")</f>
        <v/>
      </c>
      <c r="Q2897" t="str">
        <f>IF(OR(HLOOKUP(Q$2+$A2897,Sheet2!CC:NO,$B2897,0),HLOOKUP(Q$2+$A2897,Sheet2!CC:NO,$B2897,0)&lt;&gt;""),HLOOKUP(Q$2+$A2897,Sheet2!CC:NO,$B2897,0),"")</f>
        <v/>
      </c>
    </row>
    <row r="2898" spans="1:17" x14ac:dyDescent="0.25">
      <c r="A2898" s="64">
        <f t="shared" si="363"/>
        <v>24</v>
      </c>
      <c r="B2898" s="64">
        <f t="shared" si="364"/>
        <v>294</v>
      </c>
      <c r="C2898" s="64">
        <f t="shared" si="365"/>
        <v>5</v>
      </c>
      <c r="D2898" s="64">
        <f t="shared" si="366"/>
        <v>290</v>
      </c>
      <c r="E2898" s="64">
        <f t="shared" si="367"/>
        <v>1446</v>
      </c>
      <c r="F2898" s="64" t="str">
        <f t="shared" si="360"/>
        <v/>
      </c>
      <c r="G2898" s="64" t="str">
        <f t="shared" si="361"/>
        <v/>
      </c>
      <c r="H2898" s="64" t="str">
        <f t="shared" si="362"/>
        <v/>
      </c>
      <c r="I2898" s="80" t="str">
        <f>IFERROR(VLOOKUP(D2898,Sheet2!A:B,2,0),"")</f>
        <v/>
      </c>
      <c r="J2898" s="64" t="str">
        <f>IFERROR(IF(I2898&lt;&gt;"",VLOOKUP(I2898,Sheet2!B:C,2,0),""),"")</f>
        <v/>
      </c>
      <c r="K2898" s="64" t="str">
        <f>IFERROR( IF(I2898&lt;&gt;"", HLOOKUP(L$2+$A2898,Sheet2!BX:NK,2,0),""),"")</f>
        <v/>
      </c>
      <c r="L2898" t="str">
        <f>IF(OR(HLOOKUP(L$2+$A2898,Sheet2!BX:NK,$B2898,0),HLOOKUP(L$2+$A2898,Sheet2!BX:NK,$B2898,0)&lt;&gt;""),HLOOKUP(L$2+$A2898,Sheet2!BX:NK,$B2898,0),"")</f>
        <v/>
      </c>
      <c r="M2898" t="str">
        <f>IF(OR(HLOOKUP(M$2+$A2898,Sheet2!BY:NL,$B2898,0),HLOOKUP(M$2+$A2898,Sheet2!BY:NL,$B2898,0)&lt;&gt;""),HLOOKUP(M$2+$A2898,Sheet2!BY:NL,$B2898,0),"")</f>
        <v/>
      </c>
      <c r="N2898" t="str">
        <f>IF(OR(HLOOKUP(N$2+$A2898,Sheet2!BZ:NM,$B2898,0),HLOOKUP(N$2+$A2898,Sheet2!BZ:NM,$B2898,0)&lt;&gt;""),HLOOKUP(N$2+$A2898,Sheet2!BZ:NM,$B2898,0),"")</f>
        <v/>
      </c>
      <c r="O2898" t="str">
        <f>IF(OR(HLOOKUP(O$2+$A2898,Sheet2!CA:NN,$B2898,0),HLOOKUP(O$2+$A2898,Sheet2!CA:NN,$B2898,0)&lt;&gt;""),HLOOKUP(O$2+$A2898,Sheet2!CA:NN,$B2898,0),"")</f>
        <v/>
      </c>
      <c r="P2898" t="str">
        <f>IF(OR(HLOOKUP(P$2+$A2898,Sheet2!CB:NO,$B2898,0),HLOOKUP(P$2+$A2898,Sheet2!CB:NO,$B2898,0)&lt;&gt;""),HLOOKUP(P$2+$A2898,Sheet2!CB:NO,$B2898,0),"")</f>
        <v/>
      </c>
      <c r="Q2898" t="str">
        <f>IF(OR(HLOOKUP(Q$2+$A2898,Sheet2!CC:NO,$B2898,0),HLOOKUP(Q$2+$A2898,Sheet2!CC:NO,$B2898,0)&lt;&gt;""),HLOOKUP(Q$2+$A2898,Sheet2!CC:NO,$B2898,0),"")</f>
        <v/>
      </c>
    </row>
    <row r="2899" spans="1:17" x14ac:dyDescent="0.25">
      <c r="A2899" s="64">
        <f t="shared" si="363"/>
        <v>30</v>
      </c>
      <c r="B2899" s="64">
        <f t="shared" si="364"/>
        <v>294</v>
      </c>
      <c r="C2899" s="64">
        <f t="shared" si="365"/>
        <v>6</v>
      </c>
      <c r="D2899" s="64">
        <f t="shared" si="366"/>
        <v>290</v>
      </c>
      <c r="E2899" s="64">
        <f t="shared" si="367"/>
        <v>1446</v>
      </c>
      <c r="F2899" s="64" t="str">
        <f t="shared" si="360"/>
        <v/>
      </c>
      <c r="G2899" s="64" t="str">
        <f t="shared" si="361"/>
        <v/>
      </c>
      <c r="H2899" s="64" t="str">
        <f t="shared" si="362"/>
        <v/>
      </c>
      <c r="I2899" s="80" t="str">
        <f>IFERROR(VLOOKUP(D2899,Sheet2!A:B,2,0),"")</f>
        <v/>
      </c>
      <c r="J2899" s="64" t="str">
        <f>IFERROR(IF(I2899&lt;&gt;"",VLOOKUP(I2899,Sheet2!B:C,2,0),""),"")</f>
        <v/>
      </c>
      <c r="K2899" s="64" t="str">
        <f>IFERROR( IF(I2899&lt;&gt;"", HLOOKUP(L$2+$A2899,Sheet2!BX:NK,2,0),""),"")</f>
        <v/>
      </c>
      <c r="L2899" t="str">
        <f>IF(OR(HLOOKUP(L$2+$A2899,Sheet2!BX:NK,$B2899,0),HLOOKUP(L$2+$A2899,Sheet2!BX:NK,$B2899,0)&lt;&gt;""),HLOOKUP(L$2+$A2899,Sheet2!BX:NK,$B2899,0),"")</f>
        <v/>
      </c>
      <c r="M2899" t="str">
        <f>IF(OR(HLOOKUP(M$2+$A2899,Sheet2!BY:NL,$B2899,0),HLOOKUP(M$2+$A2899,Sheet2!BY:NL,$B2899,0)&lt;&gt;""),HLOOKUP(M$2+$A2899,Sheet2!BY:NL,$B2899,0),"")</f>
        <v/>
      </c>
      <c r="N2899" t="str">
        <f>IF(OR(HLOOKUP(N$2+$A2899,Sheet2!BZ:NM,$B2899,0),HLOOKUP(N$2+$A2899,Sheet2!BZ:NM,$B2899,0)&lt;&gt;""),HLOOKUP(N$2+$A2899,Sheet2!BZ:NM,$B2899,0),"")</f>
        <v/>
      </c>
      <c r="O2899" t="str">
        <f>IF(OR(HLOOKUP(O$2+$A2899,Sheet2!CA:NN,$B2899,0),HLOOKUP(O$2+$A2899,Sheet2!CA:NN,$B2899,0)&lt;&gt;""),HLOOKUP(O$2+$A2899,Sheet2!CA:NN,$B2899,0),"")</f>
        <v/>
      </c>
      <c r="P2899" t="str">
        <f>IF(OR(HLOOKUP(P$2+$A2899,Sheet2!CB:NO,$B2899,0),HLOOKUP(P$2+$A2899,Sheet2!CB:NO,$B2899,0)&lt;&gt;""),HLOOKUP(P$2+$A2899,Sheet2!CB:NO,$B2899,0),"")</f>
        <v/>
      </c>
      <c r="Q2899" t="str">
        <f>IF(OR(HLOOKUP(Q$2+$A2899,Sheet2!CC:NO,$B2899,0),HLOOKUP(Q$2+$A2899,Sheet2!CC:NO,$B2899,0)&lt;&gt;""),HLOOKUP(Q$2+$A2899,Sheet2!CC:NO,$B2899,0),"")</f>
        <v/>
      </c>
    </row>
    <row r="2900" spans="1:17" x14ac:dyDescent="0.25">
      <c r="A2900" s="64">
        <f t="shared" si="363"/>
        <v>36</v>
      </c>
      <c r="B2900" s="64">
        <f t="shared" si="364"/>
        <v>294</v>
      </c>
      <c r="C2900" s="64">
        <f t="shared" si="365"/>
        <v>7</v>
      </c>
      <c r="D2900" s="64">
        <f t="shared" si="366"/>
        <v>290</v>
      </c>
      <c r="E2900" s="64">
        <f t="shared" si="367"/>
        <v>1446</v>
      </c>
      <c r="F2900" s="64" t="str">
        <f t="shared" si="360"/>
        <v/>
      </c>
      <c r="G2900" s="64" t="str">
        <f t="shared" si="361"/>
        <v/>
      </c>
      <c r="H2900" s="64" t="str">
        <f t="shared" si="362"/>
        <v/>
      </c>
      <c r="I2900" s="80" t="str">
        <f>IFERROR(VLOOKUP(D2900,Sheet2!A:B,2,0),"")</f>
        <v/>
      </c>
      <c r="J2900" s="64" t="str">
        <f>IFERROR(IF(I2900&lt;&gt;"",VLOOKUP(I2900,Sheet2!B:C,2,0),""),"")</f>
        <v/>
      </c>
      <c r="K2900" s="64" t="str">
        <f>IFERROR( IF(I2900&lt;&gt;"", HLOOKUP(L$2+$A2900,Sheet2!BX:NK,2,0),""),"")</f>
        <v/>
      </c>
      <c r="L2900" t="str">
        <f>IF(OR(HLOOKUP(L$2+$A2900,Sheet2!BX:NK,$B2900,0),HLOOKUP(L$2+$A2900,Sheet2!BX:NK,$B2900,0)&lt;&gt;""),HLOOKUP(L$2+$A2900,Sheet2!BX:NK,$B2900,0),"")</f>
        <v/>
      </c>
      <c r="M2900" t="str">
        <f>IF(OR(HLOOKUP(M$2+$A2900,Sheet2!BY:NL,$B2900,0),HLOOKUP(M$2+$A2900,Sheet2!BY:NL,$B2900,0)&lt;&gt;""),HLOOKUP(M$2+$A2900,Sheet2!BY:NL,$B2900,0),"")</f>
        <v/>
      </c>
      <c r="N2900" t="str">
        <f>IF(OR(HLOOKUP(N$2+$A2900,Sheet2!BZ:NM,$B2900,0),HLOOKUP(N$2+$A2900,Sheet2!BZ:NM,$B2900,0)&lt;&gt;""),HLOOKUP(N$2+$A2900,Sheet2!BZ:NM,$B2900,0),"")</f>
        <v/>
      </c>
      <c r="O2900" t="str">
        <f>IF(OR(HLOOKUP(O$2+$A2900,Sheet2!CA:NN,$B2900,0),HLOOKUP(O$2+$A2900,Sheet2!CA:NN,$B2900,0)&lt;&gt;""),HLOOKUP(O$2+$A2900,Sheet2!CA:NN,$B2900,0),"")</f>
        <v/>
      </c>
      <c r="P2900" t="str">
        <f>IF(OR(HLOOKUP(P$2+$A2900,Sheet2!CB:NO,$B2900,0),HLOOKUP(P$2+$A2900,Sheet2!CB:NO,$B2900,0)&lt;&gt;""),HLOOKUP(P$2+$A2900,Sheet2!CB:NO,$B2900,0),"")</f>
        <v/>
      </c>
      <c r="Q2900" t="str">
        <f>IF(OR(HLOOKUP(Q$2+$A2900,Sheet2!CC:NO,$B2900,0),HLOOKUP(Q$2+$A2900,Sheet2!CC:NO,$B2900,0)&lt;&gt;""),HLOOKUP(Q$2+$A2900,Sheet2!CC:NO,$B2900,0),"")</f>
        <v/>
      </c>
    </row>
    <row r="2901" spans="1:17" x14ac:dyDescent="0.25">
      <c r="A2901" s="64">
        <f t="shared" si="363"/>
        <v>42</v>
      </c>
      <c r="B2901" s="64">
        <f t="shared" si="364"/>
        <v>294</v>
      </c>
      <c r="C2901" s="64">
        <f t="shared" si="365"/>
        <v>8</v>
      </c>
      <c r="D2901" s="64">
        <f t="shared" si="366"/>
        <v>290</v>
      </c>
      <c r="E2901" s="64">
        <f t="shared" si="367"/>
        <v>1446</v>
      </c>
      <c r="F2901" s="64" t="str">
        <f t="shared" si="360"/>
        <v/>
      </c>
      <c r="G2901" s="64" t="str">
        <f t="shared" si="361"/>
        <v/>
      </c>
      <c r="H2901" s="64" t="str">
        <f t="shared" si="362"/>
        <v/>
      </c>
      <c r="I2901" s="80" t="str">
        <f>IFERROR(VLOOKUP(D2901,Sheet2!A:B,2,0),"")</f>
        <v/>
      </c>
      <c r="J2901" s="64" t="str">
        <f>IFERROR(IF(I2901&lt;&gt;"",VLOOKUP(I2901,Sheet2!B:C,2,0),""),"")</f>
        <v/>
      </c>
      <c r="K2901" s="64" t="str">
        <f>IFERROR( IF(I2901&lt;&gt;"", HLOOKUP(L$2+$A2901,Sheet2!BX:NK,2,0),""),"")</f>
        <v/>
      </c>
      <c r="L2901" t="str">
        <f>IF(OR(HLOOKUP(L$2+$A2901,Sheet2!BX:NK,$B2901,0),HLOOKUP(L$2+$A2901,Sheet2!BX:NK,$B2901,0)&lt;&gt;""),HLOOKUP(L$2+$A2901,Sheet2!BX:NK,$B2901,0),"")</f>
        <v/>
      </c>
      <c r="M2901" t="str">
        <f>IF(OR(HLOOKUP(M$2+$A2901,Sheet2!BY:NL,$B2901,0),HLOOKUP(M$2+$A2901,Sheet2!BY:NL,$B2901,0)&lt;&gt;""),HLOOKUP(M$2+$A2901,Sheet2!BY:NL,$B2901,0),"")</f>
        <v/>
      </c>
      <c r="N2901" t="str">
        <f>IF(OR(HLOOKUP(N$2+$A2901,Sheet2!BZ:NM,$B2901,0),HLOOKUP(N$2+$A2901,Sheet2!BZ:NM,$B2901,0)&lt;&gt;""),HLOOKUP(N$2+$A2901,Sheet2!BZ:NM,$B2901,0),"")</f>
        <v/>
      </c>
      <c r="O2901" t="str">
        <f>IF(OR(HLOOKUP(O$2+$A2901,Sheet2!CA:NN,$B2901,0),HLOOKUP(O$2+$A2901,Sheet2!CA:NN,$B2901,0)&lt;&gt;""),HLOOKUP(O$2+$A2901,Sheet2!CA:NN,$B2901,0),"")</f>
        <v/>
      </c>
      <c r="P2901" t="str">
        <f>IF(OR(HLOOKUP(P$2+$A2901,Sheet2!CB:NO,$B2901,0),HLOOKUP(P$2+$A2901,Sheet2!CB:NO,$B2901,0)&lt;&gt;""),HLOOKUP(P$2+$A2901,Sheet2!CB:NO,$B2901,0),"")</f>
        <v/>
      </c>
      <c r="Q2901" t="str">
        <f>IF(OR(HLOOKUP(Q$2+$A2901,Sheet2!CC:NO,$B2901,0),HLOOKUP(Q$2+$A2901,Sheet2!CC:NO,$B2901,0)&lt;&gt;""),HLOOKUP(Q$2+$A2901,Sheet2!CC:NO,$B2901,0),"")</f>
        <v/>
      </c>
    </row>
    <row r="2902" spans="1:17" x14ac:dyDescent="0.25">
      <c r="A2902" s="64">
        <f t="shared" si="363"/>
        <v>48</v>
      </c>
      <c r="B2902" s="64">
        <f t="shared" si="364"/>
        <v>294</v>
      </c>
      <c r="C2902" s="64">
        <f t="shared" si="365"/>
        <v>9</v>
      </c>
      <c r="D2902" s="64">
        <f t="shared" si="366"/>
        <v>290</v>
      </c>
      <c r="E2902" s="64">
        <f t="shared" si="367"/>
        <v>1446</v>
      </c>
      <c r="F2902" s="64" t="str">
        <f t="shared" si="360"/>
        <v/>
      </c>
      <c r="G2902" s="64" t="str">
        <f t="shared" si="361"/>
        <v/>
      </c>
      <c r="H2902" s="64" t="str">
        <f t="shared" si="362"/>
        <v/>
      </c>
      <c r="I2902" s="80" t="str">
        <f>IFERROR(VLOOKUP(D2902,Sheet2!A:B,2,0),"")</f>
        <v/>
      </c>
      <c r="J2902" s="64" t="str">
        <f>IFERROR(IF(I2902&lt;&gt;"",VLOOKUP(I2902,Sheet2!B:C,2,0),""),"")</f>
        <v/>
      </c>
      <c r="K2902" s="64" t="str">
        <f>IFERROR( IF(I2902&lt;&gt;"", HLOOKUP(L$2+$A2902,Sheet2!BX:NK,2,0),""),"")</f>
        <v/>
      </c>
      <c r="L2902" t="str">
        <f>IF(OR(HLOOKUP(L$2+$A2902,Sheet2!BX:NK,$B2902,0),HLOOKUP(L$2+$A2902,Sheet2!BX:NK,$B2902,0)&lt;&gt;""),HLOOKUP(L$2+$A2902,Sheet2!BX:NK,$B2902,0),"")</f>
        <v/>
      </c>
      <c r="M2902" t="str">
        <f>IF(OR(HLOOKUP(M$2+$A2902,Sheet2!BY:NL,$B2902,0),HLOOKUP(M$2+$A2902,Sheet2!BY:NL,$B2902,0)&lt;&gt;""),HLOOKUP(M$2+$A2902,Sheet2!BY:NL,$B2902,0),"")</f>
        <v/>
      </c>
      <c r="N2902" t="str">
        <f>IF(OR(HLOOKUP(N$2+$A2902,Sheet2!BZ:NM,$B2902,0),HLOOKUP(N$2+$A2902,Sheet2!BZ:NM,$B2902,0)&lt;&gt;""),HLOOKUP(N$2+$A2902,Sheet2!BZ:NM,$B2902,0),"")</f>
        <v/>
      </c>
      <c r="O2902" t="str">
        <f>IF(OR(HLOOKUP(O$2+$A2902,Sheet2!CA:NN,$B2902,0),HLOOKUP(O$2+$A2902,Sheet2!CA:NN,$B2902,0)&lt;&gt;""),HLOOKUP(O$2+$A2902,Sheet2!CA:NN,$B2902,0),"")</f>
        <v/>
      </c>
      <c r="P2902" t="str">
        <f>IF(OR(HLOOKUP(P$2+$A2902,Sheet2!CB:NO,$B2902,0),HLOOKUP(P$2+$A2902,Sheet2!CB:NO,$B2902,0)&lt;&gt;""),HLOOKUP(P$2+$A2902,Sheet2!CB:NO,$B2902,0),"")</f>
        <v/>
      </c>
      <c r="Q2902" t="str">
        <f>IF(OR(HLOOKUP(Q$2+$A2902,Sheet2!CC:NO,$B2902,0),HLOOKUP(Q$2+$A2902,Sheet2!CC:NO,$B2902,0)&lt;&gt;""),HLOOKUP(Q$2+$A2902,Sheet2!CC:NO,$B2902,0),"")</f>
        <v/>
      </c>
    </row>
    <row r="2903" spans="1:17" x14ac:dyDescent="0.25">
      <c r="A2903" s="64">
        <f t="shared" si="363"/>
        <v>54</v>
      </c>
      <c r="B2903" s="64">
        <f t="shared" si="364"/>
        <v>294</v>
      </c>
      <c r="C2903" s="64">
        <f t="shared" si="365"/>
        <v>10</v>
      </c>
      <c r="D2903" s="64">
        <f t="shared" si="366"/>
        <v>290</v>
      </c>
      <c r="E2903" s="64">
        <f t="shared" si="367"/>
        <v>1446</v>
      </c>
      <c r="F2903" s="64" t="str">
        <f t="shared" si="360"/>
        <v/>
      </c>
      <c r="G2903" s="64" t="str">
        <f t="shared" si="361"/>
        <v/>
      </c>
      <c r="H2903" s="64" t="str">
        <f t="shared" si="362"/>
        <v/>
      </c>
      <c r="I2903" s="80" t="str">
        <f>IFERROR(VLOOKUP(D2903,Sheet2!A:B,2,0),"")</f>
        <v/>
      </c>
      <c r="J2903" s="64" t="str">
        <f>IFERROR(IF(I2903&lt;&gt;"",VLOOKUP(I2903,Sheet2!B:C,2,0),""),"")</f>
        <v/>
      </c>
      <c r="K2903" s="64" t="str">
        <f>IFERROR( IF(I2903&lt;&gt;"", HLOOKUP(L$2+$A2903,Sheet2!BX:NK,2,0),""),"")</f>
        <v/>
      </c>
      <c r="L2903" t="str">
        <f>IF(OR(HLOOKUP(L$2+$A2903,Sheet2!BX:NK,$B2903,0),HLOOKUP(L$2+$A2903,Sheet2!BX:NK,$B2903,0)&lt;&gt;""),HLOOKUP(L$2+$A2903,Sheet2!BX:NK,$B2903,0),"")</f>
        <v/>
      </c>
      <c r="M2903" t="str">
        <f>IF(OR(HLOOKUP(M$2+$A2903,Sheet2!BY:NL,$B2903,0),HLOOKUP(M$2+$A2903,Sheet2!BY:NL,$B2903,0)&lt;&gt;""),HLOOKUP(M$2+$A2903,Sheet2!BY:NL,$B2903,0),"")</f>
        <v/>
      </c>
      <c r="N2903" t="str">
        <f>IF(OR(HLOOKUP(N$2+$A2903,Sheet2!BZ:NM,$B2903,0),HLOOKUP(N$2+$A2903,Sheet2!BZ:NM,$B2903,0)&lt;&gt;""),HLOOKUP(N$2+$A2903,Sheet2!BZ:NM,$B2903,0),"")</f>
        <v/>
      </c>
      <c r="O2903" t="str">
        <f>IF(OR(HLOOKUP(O$2+$A2903,Sheet2!CA:NN,$B2903,0),HLOOKUP(O$2+$A2903,Sheet2!CA:NN,$B2903,0)&lt;&gt;""),HLOOKUP(O$2+$A2903,Sheet2!CA:NN,$B2903,0),"")</f>
        <v/>
      </c>
      <c r="P2903" t="str">
        <f>IF(OR(HLOOKUP(P$2+$A2903,Sheet2!CB:NO,$B2903,0),HLOOKUP(P$2+$A2903,Sheet2!CB:NO,$B2903,0)&lt;&gt;""),HLOOKUP(P$2+$A2903,Sheet2!CB:NO,$B2903,0),"")</f>
        <v/>
      </c>
      <c r="Q2903" t="str">
        <f>IF(OR(HLOOKUP(Q$2+$A2903,Sheet2!CC:NO,$B2903,0),HLOOKUP(Q$2+$A2903,Sheet2!CC:NO,$B2903,0)&lt;&gt;""),HLOOKUP(Q$2+$A2903,Sheet2!CC:NO,$B2903,0),"")</f>
        <v/>
      </c>
    </row>
    <row r="2904" spans="1:17" x14ac:dyDescent="0.25">
      <c r="A2904" s="64">
        <f t="shared" si="363"/>
        <v>0</v>
      </c>
      <c r="B2904" s="64">
        <f t="shared" si="364"/>
        <v>295</v>
      </c>
      <c r="C2904" s="64">
        <f t="shared" si="365"/>
        <v>1</v>
      </c>
      <c r="D2904" s="64">
        <f t="shared" si="366"/>
        <v>291</v>
      </c>
      <c r="E2904" s="64">
        <f t="shared" si="367"/>
        <v>1451</v>
      </c>
      <c r="F2904" s="64" t="str">
        <f t="shared" si="360"/>
        <v/>
      </c>
      <c r="G2904" s="64" t="str">
        <f t="shared" si="361"/>
        <v/>
      </c>
      <c r="H2904" s="64" t="str">
        <f t="shared" si="362"/>
        <v/>
      </c>
      <c r="I2904" s="80" t="str">
        <f>IFERROR(VLOOKUP(D2904,Sheet2!A:B,2,0),"")</f>
        <v/>
      </c>
      <c r="J2904" s="64" t="str">
        <f>IFERROR(IF(I2904&lt;&gt;"",VLOOKUP(I2904,Sheet2!B:C,2,0),""),"")</f>
        <v/>
      </c>
      <c r="K2904" s="64" t="str">
        <f>IFERROR( IF(I2904&lt;&gt;"", HLOOKUP(L$2+$A2904,Sheet2!BX:NK,2,0),""),"")</f>
        <v/>
      </c>
      <c r="L2904" t="str">
        <f>IF(OR(HLOOKUP(L$2+$A2904,Sheet2!BX:NK,$B2904,0),HLOOKUP(L$2+$A2904,Sheet2!BX:NK,$B2904,0)&lt;&gt;""),HLOOKUP(L$2+$A2904,Sheet2!BX:NK,$B2904,0),"")</f>
        <v/>
      </c>
      <c r="M2904" t="str">
        <f>IF(OR(HLOOKUP(M$2+$A2904,Sheet2!BY:NL,$B2904,0),HLOOKUP(M$2+$A2904,Sheet2!BY:NL,$B2904,0)&lt;&gt;""),HLOOKUP(M$2+$A2904,Sheet2!BY:NL,$B2904,0),"")</f>
        <v/>
      </c>
      <c r="N2904" t="str">
        <f>IF(OR(HLOOKUP(N$2+$A2904,Sheet2!BZ:NM,$B2904,0),HLOOKUP(N$2+$A2904,Sheet2!BZ:NM,$B2904,0)&lt;&gt;""),HLOOKUP(N$2+$A2904,Sheet2!BZ:NM,$B2904,0),"")</f>
        <v/>
      </c>
      <c r="O2904" t="str">
        <f>IF(OR(HLOOKUP(O$2+$A2904,Sheet2!CA:NN,$B2904,0),HLOOKUP(O$2+$A2904,Sheet2!CA:NN,$B2904,0)&lt;&gt;""),HLOOKUP(O$2+$A2904,Sheet2!CA:NN,$B2904,0),"")</f>
        <v/>
      </c>
      <c r="P2904" t="str">
        <f>IF(OR(HLOOKUP(P$2+$A2904,Sheet2!CB:NO,$B2904,0),HLOOKUP(P$2+$A2904,Sheet2!CB:NO,$B2904,0)&lt;&gt;""),HLOOKUP(P$2+$A2904,Sheet2!CB:NO,$B2904,0),"")</f>
        <v/>
      </c>
      <c r="Q2904" t="str">
        <f>IF(OR(HLOOKUP(Q$2+$A2904,Sheet2!CC:NO,$B2904,0),HLOOKUP(Q$2+$A2904,Sheet2!CC:NO,$B2904,0)&lt;&gt;""),HLOOKUP(Q$2+$A2904,Sheet2!CC:NO,$B2904,0),"")</f>
        <v/>
      </c>
    </row>
    <row r="2905" spans="1:17" x14ac:dyDescent="0.25">
      <c r="A2905" s="64">
        <f t="shared" si="363"/>
        <v>6</v>
      </c>
      <c r="B2905" s="64">
        <f t="shared" si="364"/>
        <v>295</v>
      </c>
      <c r="C2905" s="64">
        <f t="shared" si="365"/>
        <v>2</v>
      </c>
      <c r="D2905" s="64">
        <f t="shared" si="366"/>
        <v>291</v>
      </c>
      <c r="E2905" s="64">
        <f t="shared" si="367"/>
        <v>1451</v>
      </c>
      <c r="F2905" s="64" t="str">
        <f t="shared" si="360"/>
        <v/>
      </c>
      <c r="G2905" s="64" t="str">
        <f t="shared" si="361"/>
        <v/>
      </c>
      <c r="H2905" s="64" t="str">
        <f t="shared" si="362"/>
        <v/>
      </c>
      <c r="I2905" s="80" t="str">
        <f>IFERROR(VLOOKUP(D2905,Sheet2!A:B,2,0),"")</f>
        <v/>
      </c>
      <c r="J2905" s="64" t="str">
        <f>IFERROR(IF(I2905&lt;&gt;"",VLOOKUP(I2905,Sheet2!B:C,2,0),""),"")</f>
        <v/>
      </c>
      <c r="K2905" s="64" t="str">
        <f>IFERROR( IF(I2905&lt;&gt;"", HLOOKUP(L$2+$A2905,Sheet2!BX:NK,2,0),""),"")</f>
        <v/>
      </c>
      <c r="L2905" t="str">
        <f>IF(OR(HLOOKUP(L$2+$A2905,Sheet2!BX:NK,$B2905,0),HLOOKUP(L$2+$A2905,Sheet2!BX:NK,$B2905,0)&lt;&gt;""),HLOOKUP(L$2+$A2905,Sheet2!BX:NK,$B2905,0),"")</f>
        <v/>
      </c>
      <c r="M2905" t="str">
        <f>IF(OR(HLOOKUP(M$2+$A2905,Sheet2!BY:NL,$B2905,0),HLOOKUP(M$2+$A2905,Sheet2!BY:NL,$B2905,0)&lt;&gt;""),HLOOKUP(M$2+$A2905,Sheet2!BY:NL,$B2905,0),"")</f>
        <v/>
      </c>
      <c r="N2905" t="str">
        <f>IF(OR(HLOOKUP(N$2+$A2905,Sheet2!BZ:NM,$B2905,0),HLOOKUP(N$2+$A2905,Sheet2!BZ:NM,$B2905,0)&lt;&gt;""),HLOOKUP(N$2+$A2905,Sheet2!BZ:NM,$B2905,0),"")</f>
        <v/>
      </c>
      <c r="O2905" t="str">
        <f>IF(OR(HLOOKUP(O$2+$A2905,Sheet2!CA:NN,$B2905,0),HLOOKUP(O$2+$A2905,Sheet2!CA:NN,$B2905,0)&lt;&gt;""),HLOOKUP(O$2+$A2905,Sheet2!CA:NN,$B2905,0),"")</f>
        <v/>
      </c>
      <c r="P2905" t="str">
        <f>IF(OR(HLOOKUP(P$2+$A2905,Sheet2!CB:NO,$B2905,0),HLOOKUP(P$2+$A2905,Sheet2!CB:NO,$B2905,0)&lt;&gt;""),HLOOKUP(P$2+$A2905,Sheet2!CB:NO,$B2905,0),"")</f>
        <v/>
      </c>
      <c r="Q2905" t="str">
        <f>IF(OR(HLOOKUP(Q$2+$A2905,Sheet2!CC:NO,$B2905,0),HLOOKUP(Q$2+$A2905,Sheet2!CC:NO,$B2905,0)&lt;&gt;""),HLOOKUP(Q$2+$A2905,Sheet2!CC:NO,$B2905,0),"")</f>
        <v/>
      </c>
    </row>
    <row r="2906" spans="1:17" x14ac:dyDescent="0.25">
      <c r="A2906" s="64">
        <f t="shared" si="363"/>
        <v>12</v>
      </c>
      <c r="B2906" s="64">
        <f t="shared" si="364"/>
        <v>295</v>
      </c>
      <c r="C2906" s="64">
        <f t="shared" si="365"/>
        <v>3</v>
      </c>
      <c r="D2906" s="64">
        <f t="shared" si="366"/>
        <v>291</v>
      </c>
      <c r="E2906" s="64">
        <f t="shared" si="367"/>
        <v>1451</v>
      </c>
      <c r="F2906" s="64" t="str">
        <f t="shared" si="360"/>
        <v/>
      </c>
      <c r="G2906" s="64" t="str">
        <f t="shared" si="361"/>
        <v/>
      </c>
      <c r="H2906" s="64" t="str">
        <f t="shared" si="362"/>
        <v/>
      </c>
      <c r="I2906" s="80" t="str">
        <f>IFERROR(VLOOKUP(D2906,Sheet2!A:B,2,0),"")</f>
        <v/>
      </c>
      <c r="J2906" s="64" t="str">
        <f>IFERROR(IF(I2906&lt;&gt;"",VLOOKUP(I2906,Sheet2!B:C,2,0),""),"")</f>
        <v/>
      </c>
      <c r="K2906" s="64" t="str">
        <f>IFERROR( IF(I2906&lt;&gt;"", HLOOKUP(L$2+$A2906,Sheet2!BX:NK,2,0),""),"")</f>
        <v/>
      </c>
      <c r="L2906" t="str">
        <f>IF(OR(HLOOKUP(L$2+$A2906,Sheet2!BX:NK,$B2906,0),HLOOKUP(L$2+$A2906,Sheet2!BX:NK,$B2906,0)&lt;&gt;""),HLOOKUP(L$2+$A2906,Sheet2!BX:NK,$B2906,0),"")</f>
        <v/>
      </c>
      <c r="M2906" t="str">
        <f>IF(OR(HLOOKUP(M$2+$A2906,Sheet2!BY:NL,$B2906,0),HLOOKUP(M$2+$A2906,Sheet2!BY:NL,$B2906,0)&lt;&gt;""),HLOOKUP(M$2+$A2906,Sheet2!BY:NL,$B2906,0),"")</f>
        <v/>
      </c>
      <c r="N2906" t="str">
        <f>IF(OR(HLOOKUP(N$2+$A2906,Sheet2!BZ:NM,$B2906,0),HLOOKUP(N$2+$A2906,Sheet2!BZ:NM,$B2906,0)&lt;&gt;""),HLOOKUP(N$2+$A2906,Sheet2!BZ:NM,$B2906,0),"")</f>
        <v/>
      </c>
      <c r="O2906" t="str">
        <f>IF(OR(HLOOKUP(O$2+$A2906,Sheet2!CA:NN,$B2906,0),HLOOKUP(O$2+$A2906,Sheet2!CA:NN,$B2906,0)&lt;&gt;""),HLOOKUP(O$2+$A2906,Sheet2!CA:NN,$B2906,0),"")</f>
        <v/>
      </c>
      <c r="P2906" t="str">
        <f>IF(OR(HLOOKUP(P$2+$A2906,Sheet2!CB:NO,$B2906,0),HLOOKUP(P$2+$A2906,Sheet2!CB:NO,$B2906,0)&lt;&gt;""),HLOOKUP(P$2+$A2906,Sheet2!CB:NO,$B2906,0),"")</f>
        <v/>
      </c>
      <c r="Q2906" t="str">
        <f>IF(OR(HLOOKUP(Q$2+$A2906,Sheet2!CC:NO,$B2906,0),HLOOKUP(Q$2+$A2906,Sheet2!CC:NO,$B2906,0)&lt;&gt;""),HLOOKUP(Q$2+$A2906,Sheet2!CC:NO,$B2906,0),"")</f>
        <v/>
      </c>
    </row>
    <row r="2907" spans="1:17" x14ac:dyDescent="0.25">
      <c r="A2907" s="64">
        <f t="shared" si="363"/>
        <v>18</v>
      </c>
      <c r="B2907" s="64">
        <f t="shared" si="364"/>
        <v>295</v>
      </c>
      <c r="C2907" s="64">
        <f t="shared" si="365"/>
        <v>4</v>
      </c>
      <c r="D2907" s="64">
        <f t="shared" si="366"/>
        <v>291</v>
      </c>
      <c r="E2907" s="64">
        <f t="shared" si="367"/>
        <v>1451</v>
      </c>
      <c r="F2907" s="64" t="str">
        <f t="shared" si="360"/>
        <v/>
      </c>
      <c r="G2907" s="64" t="str">
        <f t="shared" si="361"/>
        <v/>
      </c>
      <c r="H2907" s="64" t="str">
        <f t="shared" si="362"/>
        <v/>
      </c>
      <c r="I2907" s="80" t="str">
        <f>IFERROR(VLOOKUP(D2907,Sheet2!A:B,2,0),"")</f>
        <v/>
      </c>
      <c r="J2907" s="64" t="str">
        <f>IFERROR(IF(I2907&lt;&gt;"",VLOOKUP(I2907,Sheet2!B:C,2,0),""),"")</f>
        <v/>
      </c>
      <c r="K2907" s="64" t="str">
        <f>IFERROR( IF(I2907&lt;&gt;"", HLOOKUP(L$2+$A2907,Sheet2!BX:NK,2,0),""),"")</f>
        <v/>
      </c>
      <c r="L2907" t="str">
        <f>IF(OR(HLOOKUP(L$2+$A2907,Sheet2!BX:NK,$B2907,0),HLOOKUP(L$2+$A2907,Sheet2!BX:NK,$B2907,0)&lt;&gt;""),HLOOKUP(L$2+$A2907,Sheet2!BX:NK,$B2907,0),"")</f>
        <v/>
      </c>
      <c r="M2907" t="str">
        <f>IF(OR(HLOOKUP(M$2+$A2907,Sheet2!BY:NL,$B2907,0),HLOOKUP(M$2+$A2907,Sheet2!BY:NL,$B2907,0)&lt;&gt;""),HLOOKUP(M$2+$A2907,Sheet2!BY:NL,$B2907,0),"")</f>
        <v/>
      </c>
      <c r="N2907" t="str">
        <f>IF(OR(HLOOKUP(N$2+$A2907,Sheet2!BZ:NM,$B2907,0),HLOOKUP(N$2+$A2907,Sheet2!BZ:NM,$B2907,0)&lt;&gt;""),HLOOKUP(N$2+$A2907,Sheet2!BZ:NM,$B2907,0),"")</f>
        <v/>
      </c>
      <c r="O2907" t="str">
        <f>IF(OR(HLOOKUP(O$2+$A2907,Sheet2!CA:NN,$B2907,0),HLOOKUP(O$2+$A2907,Sheet2!CA:NN,$B2907,0)&lt;&gt;""),HLOOKUP(O$2+$A2907,Sheet2!CA:NN,$B2907,0),"")</f>
        <v/>
      </c>
      <c r="P2907" t="str">
        <f>IF(OR(HLOOKUP(P$2+$A2907,Sheet2!CB:NO,$B2907,0),HLOOKUP(P$2+$A2907,Sheet2!CB:NO,$B2907,0)&lt;&gt;""),HLOOKUP(P$2+$A2907,Sheet2!CB:NO,$B2907,0),"")</f>
        <v/>
      </c>
      <c r="Q2907" t="str">
        <f>IF(OR(HLOOKUP(Q$2+$A2907,Sheet2!CC:NO,$B2907,0),HLOOKUP(Q$2+$A2907,Sheet2!CC:NO,$B2907,0)&lt;&gt;""),HLOOKUP(Q$2+$A2907,Sheet2!CC:NO,$B2907,0),"")</f>
        <v/>
      </c>
    </row>
    <row r="2908" spans="1:17" x14ac:dyDescent="0.25">
      <c r="A2908" s="64">
        <f t="shared" si="363"/>
        <v>24</v>
      </c>
      <c r="B2908" s="64">
        <f t="shared" si="364"/>
        <v>295</v>
      </c>
      <c r="C2908" s="64">
        <f t="shared" si="365"/>
        <v>5</v>
      </c>
      <c r="D2908" s="64">
        <f t="shared" si="366"/>
        <v>291</v>
      </c>
      <c r="E2908" s="64">
        <f t="shared" si="367"/>
        <v>1451</v>
      </c>
      <c r="F2908" s="64" t="str">
        <f t="shared" si="360"/>
        <v/>
      </c>
      <c r="G2908" s="64" t="str">
        <f t="shared" si="361"/>
        <v/>
      </c>
      <c r="H2908" s="64" t="str">
        <f t="shared" si="362"/>
        <v/>
      </c>
      <c r="I2908" s="80" t="str">
        <f>IFERROR(VLOOKUP(D2908,Sheet2!A:B,2,0),"")</f>
        <v/>
      </c>
      <c r="J2908" s="64" t="str">
        <f>IFERROR(IF(I2908&lt;&gt;"",VLOOKUP(I2908,Sheet2!B:C,2,0),""),"")</f>
        <v/>
      </c>
      <c r="K2908" s="64" t="str">
        <f>IFERROR( IF(I2908&lt;&gt;"", HLOOKUP(L$2+$A2908,Sheet2!BX:NK,2,0),""),"")</f>
        <v/>
      </c>
      <c r="L2908" t="str">
        <f>IF(OR(HLOOKUP(L$2+$A2908,Sheet2!BX:NK,$B2908,0),HLOOKUP(L$2+$A2908,Sheet2!BX:NK,$B2908,0)&lt;&gt;""),HLOOKUP(L$2+$A2908,Sheet2!BX:NK,$B2908,0),"")</f>
        <v/>
      </c>
      <c r="M2908" t="str">
        <f>IF(OR(HLOOKUP(M$2+$A2908,Sheet2!BY:NL,$B2908,0),HLOOKUP(M$2+$A2908,Sheet2!BY:NL,$B2908,0)&lt;&gt;""),HLOOKUP(M$2+$A2908,Sheet2!BY:NL,$B2908,0),"")</f>
        <v/>
      </c>
      <c r="N2908" t="str">
        <f>IF(OR(HLOOKUP(N$2+$A2908,Sheet2!BZ:NM,$B2908,0),HLOOKUP(N$2+$A2908,Sheet2!BZ:NM,$B2908,0)&lt;&gt;""),HLOOKUP(N$2+$A2908,Sheet2!BZ:NM,$B2908,0),"")</f>
        <v/>
      </c>
      <c r="O2908" t="str">
        <f>IF(OR(HLOOKUP(O$2+$A2908,Sheet2!CA:NN,$B2908,0),HLOOKUP(O$2+$A2908,Sheet2!CA:NN,$B2908,0)&lt;&gt;""),HLOOKUP(O$2+$A2908,Sheet2!CA:NN,$B2908,0),"")</f>
        <v/>
      </c>
      <c r="P2908" t="str">
        <f>IF(OR(HLOOKUP(P$2+$A2908,Sheet2!CB:NO,$B2908,0),HLOOKUP(P$2+$A2908,Sheet2!CB:NO,$B2908,0)&lt;&gt;""),HLOOKUP(P$2+$A2908,Sheet2!CB:NO,$B2908,0),"")</f>
        <v/>
      </c>
      <c r="Q2908" t="str">
        <f>IF(OR(HLOOKUP(Q$2+$A2908,Sheet2!CC:NO,$B2908,0),HLOOKUP(Q$2+$A2908,Sheet2!CC:NO,$B2908,0)&lt;&gt;""),HLOOKUP(Q$2+$A2908,Sheet2!CC:NO,$B2908,0),"")</f>
        <v/>
      </c>
    </row>
    <row r="2909" spans="1:17" x14ac:dyDescent="0.25">
      <c r="A2909" s="64">
        <f t="shared" si="363"/>
        <v>30</v>
      </c>
      <c r="B2909" s="64">
        <f t="shared" si="364"/>
        <v>295</v>
      </c>
      <c r="C2909" s="64">
        <f t="shared" si="365"/>
        <v>6</v>
      </c>
      <c r="D2909" s="64">
        <f t="shared" si="366"/>
        <v>291</v>
      </c>
      <c r="E2909" s="64">
        <f t="shared" si="367"/>
        <v>1451</v>
      </c>
      <c r="F2909" s="64" t="str">
        <f t="shared" si="360"/>
        <v/>
      </c>
      <c r="G2909" s="64" t="str">
        <f t="shared" si="361"/>
        <v/>
      </c>
      <c r="H2909" s="64" t="str">
        <f t="shared" si="362"/>
        <v/>
      </c>
      <c r="I2909" s="80" t="str">
        <f>IFERROR(VLOOKUP(D2909,Sheet2!A:B,2,0),"")</f>
        <v/>
      </c>
      <c r="J2909" s="64" t="str">
        <f>IFERROR(IF(I2909&lt;&gt;"",VLOOKUP(I2909,Sheet2!B:C,2,0),""),"")</f>
        <v/>
      </c>
      <c r="K2909" s="64" t="str">
        <f>IFERROR( IF(I2909&lt;&gt;"", HLOOKUP(L$2+$A2909,Sheet2!BX:NK,2,0),""),"")</f>
        <v/>
      </c>
      <c r="L2909" t="str">
        <f>IF(OR(HLOOKUP(L$2+$A2909,Sheet2!BX:NK,$B2909,0),HLOOKUP(L$2+$A2909,Sheet2!BX:NK,$B2909,0)&lt;&gt;""),HLOOKUP(L$2+$A2909,Sheet2!BX:NK,$B2909,0),"")</f>
        <v/>
      </c>
      <c r="M2909" t="str">
        <f>IF(OR(HLOOKUP(M$2+$A2909,Sheet2!BY:NL,$B2909,0),HLOOKUP(M$2+$A2909,Sheet2!BY:NL,$B2909,0)&lt;&gt;""),HLOOKUP(M$2+$A2909,Sheet2!BY:NL,$B2909,0),"")</f>
        <v/>
      </c>
      <c r="N2909" t="str">
        <f>IF(OR(HLOOKUP(N$2+$A2909,Sheet2!BZ:NM,$B2909,0),HLOOKUP(N$2+$A2909,Sheet2!BZ:NM,$B2909,0)&lt;&gt;""),HLOOKUP(N$2+$A2909,Sheet2!BZ:NM,$B2909,0),"")</f>
        <v/>
      </c>
      <c r="O2909" t="str">
        <f>IF(OR(HLOOKUP(O$2+$A2909,Sheet2!CA:NN,$B2909,0),HLOOKUP(O$2+$A2909,Sheet2!CA:NN,$B2909,0)&lt;&gt;""),HLOOKUP(O$2+$A2909,Sheet2!CA:NN,$B2909,0),"")</f>
        <v/>
      </c>
      <c r="P2909" t="str">
        <f>IF(OR(HLOOKUP(P$2+$A2909,Sheet2!CB:NO,$B2909,0),HLOOKUP(P$2+$A2909,Sheet2!CB:NO,$B2909,0)&lt;&gt;""),HLOOKUP(P$2+$A2909,Sheet2!CB:NO,$B2909,0),"")</f>
        <v/>
      </c>
      <c r="Q2909" t="str">
        <f>IF(OR(HLOOKUP(Q$2+$A2909,Sheet2!CC:NO,$B2909,0),HLOOKUP(Q$2+$A2909,Sheet2!CC:NO,$B2909,0)&lt;&gt;""),HLOOKUP(Q$2+$A2909,Sheet2!CC:NO,$B2909,0),"")</f>
        <v/>
      </c>
    </row>
    <row r="2910" spans="1:17" x14ac:dyDescent="0.25">
      <c r="A2910" s="64">
        <f t="shared" si="363"/>
        <v>36</v>
      </c>
      <c r="B2910" s="64">
        <f t="shared" si="364"/>
        <v>295</v>
      </c>
      <c r="C2910" s="64">
        <f t="shared" si="365"/>
        <v>7</v>
      </c>
      <c r="D2910" s="64">
        <f t="shared" si="366"/>
        <v>291</v>
      </c>
      <c r="E2910" s="64">
        <f t="shared" si="367"/>
        <v>1451</v>
      </c>
      <c r="F2910" s="64" t="str">
        <f t="shared" si="360"/>
        <v/>
      </c>
      <c r="G2910" s="64" t="str">
        <f t="shared" si="361"/>
        <v/>
      </c>
      <c r="H2910" s="64" t="str">
        <f t="shared" si="362"/>
        <v/>
      </c>
      <c r="I2910" s="80" t="str">
        <f>IFERROR(VLOOKUP(D2910,Sheet2!A:B,2,0),"")</f>
        <v/>
      </c>
      <c r="J2910" s="64" t="str">
        <f>IFERROR(IF(I2910&lt;&gt;"",VLOOKUP(I2910,Sheet2!B:C,2,0),""),"")</f>
        <v/>
      </c>
      <c r="K2910" s="64" t="str">
        <f>IFERROR( IF(I2910&lt;&gt;"", HLOOKUP(L$2+$A2910,Sheet2!BX:NK,2,0),""),"")</f>
        <v/>
      </c>
      <c r="L2910" t="str">
        <f>IF(OR(HLOOKUP(L$2+$A2910,Sheet2!BX:NK,$B2910,0),HLOOKUP(L$2+$A2910,Sheet2!BX:NK,$B2910,0)&lt;&gt;""),HLOOKUP(L$2+$A2910,Sheet2!BX:NK,$B2910,0),"")</f>
        <v/>
      </c>
      <c r="M2910" t="str">
        <f>IF(OR(HLOOKUP(M$2+$A2910,Sheet2!BY:NL,$B2910,0),HLOOKUP(M$2+$A2910,Sheet2!BY:NL,$B2910,0)&lt;&gt;""),HLOOKUP(M$2+$A2910,Sheet2!BY:NL,$B2910,0),"")</f>
        <v/>
      </c>
      <c r="N2910" t="str">
        <f>IF(OR(HLOOKUP(N$2+$A2910,Sheet2!BZ:NM,$B2910,0),HLOOKUP(N$2+$A2910,Sheet2!BZ:NM,$B2910,0)&lt;&gt;""),HLOOKUP(N$2+$A2910,Sheet2!BZ:NM,$B2910,0),"")</f>
        <v/>
      </c>
      <c r="O2910" t="str">
        <f>IF(OR(HLOOKUP(O$2+$A2910,Sheet2!CA:NN,$B2910,0),HLOOKUP(O$2+$A2910,Sheet2!CA:NN,$B2910,0)&lt;&gt;""),HLOOKUP(O$2+$A2910,Sheet2!CA:NN,$B2910,0),"")</f>
        <v/>
      </c>
      <c r="P2910" t="str">
        <f>IF(OR(HLOOKUP(P$2+$A2910,Sheet2!CB:NO,$B2910,0),HLOOKUP(P$2+$A2910,Sheet2!CB:NO,$B2910,0)&lt;&gt;""),HLOOKUP(P$2+$A2910,Sheet2!CB:NO,$B2910,0),"")</f>
        <v/>
      </c>
      <c r="Q2910" t="str">
        <f>IF(OR(HLOOKUP(Q$2+$A2910,Sheet2!CC:NO,$B2910,0),HLOOKUP(Q$2+$A2910,Sheet2!CC:NO,$B2910,0)&lt;&gt;""),HLOOKUP(Q$2+$A2910,Sheet2!CC:NO,$B2910,0),"")</f>
        <v/>
      </c>
    </row>
    <row r="2911" spans="1:17" x14ac:dyDescent="0.25">
      <c r="A2911" s="64">
        <f t="shared" si="363"/>
        <v>42</v>
      </c>
      <c r="B2911" s="64">
        <f t="shared" si="364"/>
        <v>295</v>
      </c>
      <c r="C2911" s="64">
        <f t="shared" si="365"/>
        <v>8</v>
      </c>
      <c r="D2911" s="64">
        <f t="shared" si="366"/>
        <v>291</v>
      </c>
      <c r="E2911" s="64">
        <f t="shared" si="367"/>
        <v>1451</v>
      </c>
      <c r="F2911" s="64" t="str">
        <f t="shared" si="360"/>
        <v/>
      </c>
      <c r="G2911" s="64" t="str">
        <f t="shared" si="361"/>
        <v/>
      </c>
      <c r="H2911" s="64" t="str">
        <f t="shared" si="362"/>
        <v/>
      </c>
      <c r="I2911" s="80" t="str">
        <f>IFERROR(VLOOKUP(D2911,Sheet2!A:B,2,0),"")</f>
        <v/>
      </c>
      <c r="J2911" s="64" t="str">
        <f>IFERROR(IF(I2911&lt;&gt;"",VLOOKUP(I2911,Sheet2!B:C,2,0),""),"")</f>
        <v/>
      </c>
      <c r="K2911" s="64" t="str">
        <f>IFERROR( IF(I2911&lt;&gt;"", HLOOKUP(L$2+$A2911,Sheet2!BX:NK,2,0),""),"")</f>
        <v/>
      </c>
      <c r="L2911" t="str">
        <f>IF(OR(HLOOKUP(L$2+$A2911,Sheet2!BX:NK,$B2911,0),HLOOKUP(L$2+$A2911,Sheet2!BX:NK,$B2911,0)&lt;&gt;""),HLOOKUP(L$2+$A2911,Sheet2!BX:NK,$B2911,0),"")</f>
        <v/>
      </c>
      <c r="M2911" t="str">
        <f>IF(OR(HLOOKUP(M$2+$A2911,Sheet2!BY:NL,$B2911,0),HLOOKUP(M$2+$A2911,Sheet2!BY:NL,$B2911,0)&lt;&gt;""),HLOOKUP(M$2+$A2911,Sheet2!BY:NL,$B2911,0),"")</f>
        <v/>
      </c>
      <c r="N2911" t="str">
        <f>IF(OR(HLOOKUP(N$2+$A2911,Sheet2!BZ:NM,$B2911,0),HLOOKUP(N$2+$A2911,Sheet2!BZ:NM,$B2911,0)&lt;&gt;""),HLOOKUP(N$2+$A2911,Sheet2!BZ:NM,$B2911,0),"")</f>
        <v/>
      </c>
      <c r="O2911" t="str">
        <f>IF(OR(HLOOKUP(O$2+$A2911,Sheet2!CA:NN,$B2911,0),HLOOKUP(O$2+$A2911,Sheet2!CA:NN,$B2911,0)&lt;&gt;""),HLOOKUP(O$2+$A2911,Sheet2!CA:NN,$B2911,0),"")</f>
        <v/>
      </c>
      <c r="P2911" t="str">
        <f>IF(OR(HLOOKUP(P$2+$A2911,Sheet2!CB:NO,$B2911,0),HLOOKUP(P$2+$A2911,Sheet2!CB:NO,$B2911,0)&lt;&gt;""),HLOOKUP(P$2+$A2911,Sheet2!CB:NO,$B2911,0),"")</f>
        <v/>
      </c>
      <c r="Q2911" t="str">
        <f>IF(OR(HLOOKUP(Q$2+$A2911,Sheet2!CC:NO,$B2911,0),HLOOKUP(Q$2+$A2911,Sheet2!CC:NO,$B2911,0)&lt;&gt;""),HLOOKUP(Q$2+$A2911,Sheet2!CC:NO,$B2911,0),"")</f>
        <v/>
      </c>
    </row>
    <row r="2912" spans="1:17" x14ac:dyDescent="0.25">
      <c r="A2912" s="64">
        <f t="shared" si="363"/>
        <v>48</v>
      </c>
      <c r="B2912" s="64">
        <f t="shared" si="364"/>
        <v>295</v>
      </c>
      <c r="C2912" s="64">
        <f t="shared" si="365"/>
        <v>9</v>
      </c>
      <c r="D2912" s="64">
        <f t="shared" si="366"/>
        <v>291</v>
      </c>
      <c r="E2912" s="64">
        <f t="shared" si="367"/>
        <v>1451</v>
      </c>
      <c r="F2912" s="64" t="str">
        <f t="shared" si="360"/>
        <v/>
      </c>
      <c r="G2912" s="64" t="str">
        <f t="shared" si="361"/>
        <v/>
      </c>
      <c r="H2912" s="64" t="str">
        <f t="shared" si="362"/>
        <v/>
      </c>
      <c r="I2912" s="80" t="str">
        <f>IFERROR(VLOOKUP(D2912,Sheet2!A:B,2,0),"")</f>
        <v/>
      </c>
      <c r="J2912" s="64" t="str">
        <f>IFERROR(IF(I2912&lt;&gt;"",VLOOKUP(I2912,Sheet2!B:C,2,0),""),"")</f>
        <v/>
      </c>
      <c r="K2912" s="64" t="str">
        <f>IFERROR( IF(I2912&lt;&gt;"", HLOOKUP(L$2+$A2912,Sheet2!BX:NK,2,0),""),"")</f>
        <v/>
      </c>
      <c r="L2912" t="str">
        <f>IF(OR(HLOOKUP(L$2+$A2912,Sheet2!BX:NK,$B2912,0),HLOOKUP(L$2+$A2912,Sheet2!BX:NK,$B2912,0)&lt;&gt;""),HLOOKUP(L$2+$A2912,Sheet2!BX:NK,$B2912,0),"")</f>
        <v/>
      </c>
      <c r="M2912" t="str">
        <f>IF(OR(HLOOKUP(M$2+$A2912,Sheet2!BY:NL,$B2912,0),HLOOKUP(M$2+$A2912,Sheet2!BY:NL,$B2912,0)&lt;&gt;""),HLOOKUP(M$2+$A2912,Sheet2!BY:NL,$B2912,0),"")</f>
        <v/>
      </c>
      <c r="N2912" t="str">
        <f>IF(OR(HLOOKUP(N$2+$A2912,Sheet2!BZ:NM,$B2912,0),HLOOKUP(N$2+$A2912,Sheet2!BZ:NM,$B2912,0)&lt;&gt;""),HLOOKUP(N$2+$A2912,Sheet2!BZ:NM,$B2912,0),"")</f>
        <v/>
      </c>
      <c r="O2912" t="str">
        <f>IF(OR(HLOOKUP(O$2+$A2912,Sheet2!CA:NN,$B2912,0),HLOOKUP(O$2+$A2912,Sheet2!CA:NN,$B2912,0)&lt;&gt;""),HLOOKUP(O$2+$A2912,Sheet2!CA:NN,$B2912,0),"")</f>
        <v/>
      </c>
      <c r="P2912" t="str">
        <f>IF(OR(HLOOKUP(P$2+$A2912,Sheet2!CB:NO,$B2912,0),HLOOKUP(P$2+$A2912,Sheet2!CB:NO,$B2912,0)&lt;&gt;""),HLOOKUP(P$2+$A2912,Sheet2!CB:NO,$B2912,0),"")</f>
        <v/>
      </c>
      <c r="Q2912" t="str">
        <f>IF(OR(HLOOKUP(Q$2+$A2912,Sheet2!CC:NO,$B2912,0),HLOOKUP(Q$2+$A2912,Sheet2!CC:NO,$B2912,0)&lt;&gt;""),HLOOKUP(Q$2+$A2912,Sheet2!CC:NO,$B2912,0),"")</f>
        <v/>
      </c>
    </row>
    <row r="2913" spans="1:17" x14ac:dyDescent="0.25">
      <c r="A2913" s="64">
        <f t="shared" si="363"/>
        <v>54</v>
      </c>
      <c r="B2913" s="64">
        <f t="shared" si="364"/>
        <v>295</v>
      </c>
      <c r="C2913" s="64">
        <f t="shared" si="365"/>
        <v>10</v>
      </c>
      <c r="D2913" s="64">
        <f t="shared" si="366"/>
        <v>291</v>
      </c>
      <c r="E2913" s="64">
        <f t="shared" si="367"/>
        <v>1451</v>
      </c>
      <c r="F2913" s="64" t="str">
        <f t="shared" si="360"/>
        <v/>
      </c>
      <c r="G2913" s="64" t="str">
        <f t="shared" si="361"/>
        <v/>
      </c>
      <c r="H2913" s="64" t="str">
        <f t="shared" si="362"/>
        <v/>
      </c>
      <c r="I2913" s="80" t="str">
        <f>IFERROR(VLOOKUP(D2913,Sheet2!A:B,2,0),"")</f>
        <v/>
      </c>
      <c r="J2913" s="64" t="str">
        <f>IFERROR(IF(I2913&lt;&gt;"",VLOOKUP(I2913,Sheet2!B:C,2,0),""),"")</f>
        <v/>
      </c>
      <c r="K2913" s="64" t="str">
        <f>IFERROR( IF(I2913&lt;&gt;"", HLOOKUP(L$2+$A2913,Sheet2!BX:NK,2,0),""),"")</f>
        <v/>
      </c>
      <c r="L2913" t="str">
        <f>IF(OR(HLOOKUP(L$2+$A2913,Sheet2!BX:NK,$B2913,0),HLOOKUP(L$2+$A2913,Sheet2!BX:NK,$B2913,0)&lt;&gt;""),HLOOKUP(L$2+$A2913,Sheet2!BX:NK,$B2913,0),"")</f>
        <v/>
      </c>
      <c r="M2913" t="str">
        <f>IF(OR(HLOOKUP(M$2+$A2913,Sheet2!BY:NL,$B2913,0),HLOOKUP(M$2+$A2913,Sheet2!BY:NL,$B2913,0)&lt;&gt;""),HLOOKUP(M$2+$A2913,Sheet2!BY:NL,$B2913,0),"")</f>
        <v/>
      </c>
      <c r="N2913" t="str">
        <f>IF(OR(HLOOKUP(N$2+$A2913,Sheet2!BZ:NM,$B2913,0),HLOOKUP(N$2+$A2913,Sheet2!BZ:NM,$B2913,0)&lt;&gt;""),HLOOKUP(N$2+$A2913,Sheet2!BZ:NM,$B2913,0),"")</f>
        <v/>
      </c>
      <c r="O2913" t="str">
        <f>IF(OR(HLOOKUP(O$2+$A2913,Sheet2!CA:NN,$B2913,0),HLOOKUP(O$2+$A2913,Sheet2!CA:NN,$B2913,0)&lt;&gt;""),HLOOKUP(O$2+$A2913,Sheet2!CA:NN,$B2913,0),"")</f>
        <v/>
      </c>
      <c r="P2913" t="str">
        <f>IF(OR(HLOOKUP(P$2+$A2913,Sheet2!CB:NO,$B2913,0),HLOOKUP(P$2+$A2913,Sheet2!CB:NO,$B2913,0)&lt;&gt;""),HLOOKUP(P$2+$A2913,Sheet2!CB:NO,$B2913,0),"")</f>
        <v/>
      </c>
      <c r="Q2913" t="str">
        <f>IF(OR(HLOOKUP(Q$2+$A2913,Sheet2!CC:NO,$B2913,0),HLOOKUP(Q$2+$A2913,Sheet2!CC:NO,$B2913,0)&lt;&gt;""),HLOOKUP(Q$2+$A2913,Sheet2!CC:NO,$B2913,0),"")</f>
        <v/>
      </c>
    </row>
    <row r="2914" spans="1:17" x14ac:dyDescent="0.25">
      <c r="A2914" s="64">
        <f t="shared" si="363"/>
        <v>0</v>
      </c>
      <c r="B2914" s="64">
        <f t="shared" si="364"/>
        <v>296</v>
      </c>
      <c r="C2914" s="64">
        <f t="shared" si="365"/>
        <v>1</v>
      </c>
      <c r="D2914" s="64">
        <f t="shared" si="366"/>
        <v>292</v>
      </c>
      <c r="E2914" s="64">
        <f t="shared" si="367"/>
        <v>1456</v>
      </c>
      <c r="F2914" s="64" t="str">
        <f t="shared" si="360"/>
        <v/>
      </c>
      <c r="G2914" s="64" t="str">
        <f t="shared" si="361"/>
        <v/>
      </c>
      <c r="H2914" s="64" t="str">
        <f t="shared" si="362"/>
        <v/>
      </c>
      <c r="I2914" s="80" t="str">
        <f>IFERROR(VLOOKUP(D2914,Sheet2!A:B,2,0),"")</f>
        <v/>
      </c>
      <c r="J2914" s="64" t="str">
        <f>IFERROR(IF(I2914&lt;&gt;"",VLOOKUP(I2914,Sheet2!B:C,2,0),""),"")</f>
        <v/>
      </c>
      <c r="K2914" s="64" t="str">
        <f>IFERROR( IF(I2914&lt;&gt;"", HLOOKUP(L$2+$A2914,Sheet2!BX:NK,2,0),""),"")</f>
        <v/>
      </c>
      <c r="L2914" t="str">
        <f>IF(OR(HLOOKUP(L$2+$A2914,Sheet2!BX:NK,$B2914,0),HLOOKUP(L$2+$A2914,Sheet2!BX:NK,$B2914,0)&lt;&gt;""),HLOOKUP(L$2+$A2914,Sheet2!BX:NK,$B2914,0),"")</f>
        <v/>
      </c>
      <c r="M2914" t="str">
        <f>IF(OR(HLOOKUP(M$2+$A2914,Sheet2!BY:NL,$B2914,0),HLOOKUP(M$2+$A2914,Sheet2!BY:NL,$B2914,0)&lt;&gt;""),HLOOKUP(M$2+$A2914,Sheet2!BY:NL,$B2914,0),"")</f>
        <v/>
      </c>
      <c r="N2914" t="str">
        <f>IF(OR(HLOOKUP(N$2+$A2914,Sheet2!BZ:NM,$B2914,0),HLOOKUP(N$2+$A2914,Sheet2!BZ:NM,$B2914,0)&lt;&gt;""),HLOOKUP(N$2+$A2914,Sheet2!BZ:NM,$B2914,0),"")</f>
        <v/>
      </c>
      <c r="O2914" t="str">
        <f>IF(OR(HLOOKUP(O$2+$A2914,Sheet2!CA:NN,$B2914,0),HLOOKUP(O$2+$A2914,Sheet2!CA:NN,$B2914,0)&lt;&gt;""),HLOOKUP(O$2+$A2914,Sheet2!CA:NN,$B2914,0),"")</f>
        <v/>
      </c>
      <c r="P2914" t="str">
        <f>IF(OR(HLOOKUP(P$2+$A2914,Sheet2!CB:NO,$B2914,0),HLOOKUP(P$2+$A2914,Sheet2!CB:NO,$B2914,0)&lt;&gt;""),HLOOKUP(P$2+$A2914,Sheet2!CB:NO,$B2914,0),"")</f>
        <v/>
      </c>
      <c r="Q2914" t="str">
        <f>IF(OR(HLOOKUP(Q$2+$A2914,Sheet2!CC:NO,$B2914,0),HLOOKUP(Q$2+$A2914,Sheet2!CC:NO,$B2914,0)&lt;&gt;""),HLOOKUP(Q$2+$A2914,Sheet2!CC:NO,$B2914,0),"")</f>
        <v/>
      </c>
    </row>
    <row r="2915" spans="1:17" x14ac:dyDescent="0.25">
      <c r="A2915" s="64">
        <f t="shared" si="363"/>
        <v>6</v>
      </c>
      <c r="B2915" s="64">
        <f t="shared" si="364"/>
        <v>296</v>
      </c>
      <c r="C2915" s="64">
        <f t="shared" si="365"/>
        <v>2</v>
      </c>
      <c r="D2915" s="64">
        <f t="shared" si="366"/>
        <v>292</v>
      </c>
      <c r="E2915" s="64">
        <f t="shared" si="367"/>
        <v>1456</v>
      </c>
      <c r="F2915" s="64" t="str">
        <f t="shared" si="360"/>
        <v/>
      </c>
      <c r="G2915" s="64" t="str">
        <f t="shared" si="361"/>
        <v/>
      </c>
      <c r="H2915" s="64" t="str">
        <f t="shared" si="362"/>
        <v/>
      </c>
      <c r="I2915" s="80" t="str">
        <f>IFERROR(VLOOKUP(D2915,Sheet2!A:B,2,0),"")</f>
        <v/>
      </c>
      <c r="J2915" s="64" t="str">
        <f>IFERROR(IF(I2915&lt;&gt;"",VLOOKUP(I2915,Sheet2!B:C,2,0),""),"")</f>
        <v/>
      </c>
      <c r="K2915" s="64" t="str">
        <f>IFERROR( IF(I2915&lt;&gt;"", HLOOKUP(L$2+$A2915,Sheet2!BX:NK,2,0),""),"")</f>
        <v/>
      </c>
      <c r="L2915" t="str">
        <f>IF(OR(HLOOKUP(L$2+$A2915,Sheet2!BX:NK,$B2915,0),HLOOKUP(L$2+$A2915,Sheet2!BX:NK,$B2915,0)&lt;&gt;""),HLOOKUP(L$2+$A2915,Sheet2!BX:NK,$B2915,0),"")</f>
        <v/>
      </c>
      <c r="M2915" t="str">
        <f>IF(OR(HLOOKUP(M$2+$A2915,Sheet2!BY:NL,$B2915,0),HLOOKUP(M$2+$A2915,Sheet2!BY:NL,$B2915,0)&lt;&gt;""),HLOOKUP(M$2+$A2915,Sheet2!BY:NL,$B2915,0),"")</f>
        <v/>
      </c>
      <c r="N2915" t="str">
        <f>IF(OR(HLOOKUP(N$2+$A2915,Sheet2!BZ:NM,$B2915,0),HLOOKUP(N$2+$A2915,Sheet2!BZ:NM,$B2915,0)&lt;&gt;""),HLOOKUP(N$2+$A2915,Sheet2!BZ:NM,$B2915,0),"")</f>
        <v/>
      </c>
      <c r="O2915" t="str">
        <f>IF(OR(HLOOKUP(O$2+$A2915,Sheet2!CA:NN,$B2915,0),HLOOKUP(O$2+$A2915,Sheet2!CA:NN,$B2915,0)&lt;&gt;""),HLOOKUP(O$2+$A2915,Sheet2!CA:NN,$B2915,0),"")</f>
        <v/>
      </c>
      <c r="P2915" t="str">
        <f>IF(OR(HLOOKUP(P$2+$A2915,Sheet2!CB:NO,$B2915,0),HLOOKUP(P$2+$A2915,Sheet2!CB:NO,$B2915,0)&lt;&gt;""),HLOOKUP(P$2+$A2915,Sheet2!CB:NO,$B2915,0),"")</f>
        <v/>
      </c>
      <c r="Q2915" t="str">
        <f>IF(OR(HLOOKUP(Q$2+$A2915,Sheet2!CC:NO,$B2915,0),HLOOKUP(Q$2+$A2915,Sheet2!CC:NO,$B2915,0)&lt;&gt;""),HLOOKUP(Q$2+$A2915,Sheet2!CC:NO,$B2915,0),"")</f>
        <v/>
      </c>
    </row>
    <row r="2916" spans="1:17" x14ac:dyDescent="0.25">
      <c r="A2916" s="64">
        <f t="shared" si="363"/>
        <v>12</v>
      </c>
      <c r="B2916" s="64">
        <f t="shared" si="364"/>
        <v>296</v>
      </c>
      <c r="C2916" s="64">
        <f t="shared" si="365"/>
        <v>3</v>
      </c>
      <c r="D2916" s="64">
        <f t="shared" si="366"/>
        <v>292</v>
      </c>
      <c r="E2916" s="64">
        <f t="shared" si="367"/>
        <v>1456</v>
      </c>
      <c r="F2916" s="64" t="str">
        <f t="shared" si="360"/>
        <v/>
      </c>
      <c r="G2916" s="64" t="str">
        <f t="shared" si="361"/>
        <v/>
      </c>
      <c r="H2916" s="64" t="str">
        <f t="shared" si="362"/>
        <v/>
      </c>
      <c r="I2916" s="80" t="str">
        <f>IFERROR(VLOOKUP(D2916,Sheet2!A:B,2,0),"")</f>
        <v/>
      </c>
      <c r="J2916" s="64" t="str">
        <f>IFERROR(IF(I2916&lt;&gt;"",VLOOKUP(I2916,Sheet2!B:C,2,0),""),"")</f>
        <v/>
      </c>
      <c r="K2916" s="64" t="str">
        <f>IFERROR( IF(I2916&lt;&gt;"", HLOOKUP(L$2+$A2916,Sheet2!BX:NK,2,0),""),"")</f>
        <v/>
      </c>
      <c r="L2916" t="str">
        <f>IF(OR(HLOOKUP(L$2+$A2916,Sheet2!BX:NK,$B2916,0),HLOOKUP(L$2+$A2916,Sheet2!BX:NK,$B2916,0)&lt;&gt;""),HLOOKUP(L$2+$A2916,Sheet2!BX:NK,$B2916,0),"")</f>
        <v/>
      </c>
      <c r="M2916" t="str">
        <f>IF(OR(HLOOKUP(M$2+$A2916,Sheet2!BY:NL,$B2916,0),HLOOKUP(M$2+$A2916,Sheet2!BY:NL,$B2916,0)&lt;&gt;""),HLOOKUP(M$2+$A2916,Sheet2!BY:NL,$B2916,0),"")</f>
        <v/>
      </c>
      <c r="N2916" t="str">
        <f>IF(OR(HLOOKUP(N$2+$A2916,Sheet2!BZ:NM,$B2916,0),HLOOKUP(N$2+$A2916,Sheet2!BZ:NM,$B2916,0)&lt;&gt;""),HLOOKUP(N$2+$A2916,Sheet2!BZ:NM,$B2916,0),"")</f>
        <v/>
      </c>
      <c r="O2916" t="str">
        <f>IF(OR(HLOOKUP(O$2+$A2916,Sheet2!CA:NN,$B2916,0),HLOOKUP(O$2+$A2916,Sheet2!CA:NN,$B2916,0)&lt;&gt;""),HLOOKUP(O$2+$A2916,Sheet2!CA:NN,$B2916,0),"")</f>
        <v/>
      </c>
      <c r="P2916" t="str">
        <f>IF(OR(HLOOKUP(P$2+$A2916,Sheet2!CB:NO,$B2916,0),HLOOKUP(P$2+$A2916,Sheet2!CB:NO,$B2916,0)&lt;&gt;""),HLOOKUP(P$2+$A2916,Sheet2!CB:NO,$B2916,0),"")</f>
        <v/>
      </c>
      <c r="Q2916" t="str">
        <f>IF(OR(HLOOKUP(Q$2+$A2916,Sheet2!CC:NO,$B2916,0),HLOOKUP(Q$2+$A2916,Sheet2!CC:NO,$B2916,0)&lt;&gt;""),HLOOKUP(Q$2+$A2916,Sheet2!CC:NO,$B2916,0),"")</f>
        <v/>
      </c>
    </row>
    <row r="2917" spans="1:17" x14ac:dyDescent="0.25">
      <c r="A2917" s="64">
        <f t="shared" si="363"/>
        <v>18</v>
      </c>
      <c r="B2917" s="64">
        <f t="shared" si="364"/>
        <v>296</v>
      </c>
      <c r="C2917" s="64">
        <f t="shared" si="365"/>
        <v>4</v>
      </c>
      <c r="D2917" s="64">
        <f t="shared" si="366"/>
        <v>292</v>
      </c>
      <c r="E2917" s="64">
        <f t="shared" si="367"/>
        <v>1456</v>
      </c>
      <c r="F2917" s="64" t="str">
        <f t="shared" si="360"/>
        <v/>
      </c>
      <c r="G2917" s="64" t="str">
        <f t="shared" si="361"/>
        <v/>
      </c>
      <c r="H2917" s="64" t="str">
        <f t="shared" si="362"/>
        <v/>
      </c>
      <c r="I2917" s="80" t="str">
        <f>IFERROR(VLOOKUP(D2917,Sheet2!A:B,2,0),"")</f>
        <v/>
      </c>
      <c r="J2917" s="64" t="str">
        <f>IFERROR(IF(I2917&lt;&gt;"",VLOOKUP(I2917,Sheet2!B:C,2,0),""),"")</f>
        <v/>
      </c>
      <c r="K2917" s="64" t="str">
        <f>IFERROR( IF(I2917&lt;&gt;"", HLOOKUP(L$2+$A2917,Sheet2!BX:NK,2,0),""),"")</f>
        <v/>
      </c>
      <c r="L2917" t="str">
        <f>IF(OR(HLOOKUP(L$2+$A2917,Sheet2!BX:NK,$B2917,0),HLOOKUP(L$2+$A2917,Sheet2!BX:NK,$B2917,0)&lt;&gt;""),HLOOKUP(L$2+$A2917,Sheet2!BX:NK,$B2917,0),"")</f>
        <v/>
      </c>
      <c r="M2917" t="str">
        <f>IF(OR(HLOOKUP(M$2+$A2917,Sheet2!BY:NL,$B2917,0),HLOOKUP(M$2+$A2917,Sheet2!BY:NL,$B2917,0)&lt;&gt;""),HLOOKUP(M$2+$A2917,Sheet2!BY:NL,$B2917,0),"")</f>
        <v/>
      </c>
      <c r="N2917" t="str">
        <f>IF(OR(HLOOKUP(N$2+$A2917,Sheet2!BZ:NM,$B2917,0),HLOOKUP(N$2+$A2917,Sheet2!BZ:NM,$B2917,0)&lt;&gt;""),HLOOKUP(N$2+$A2917,Sheet2!BZ:NM,$B2917,0),"")</f>
        <v/>
      </c>
      <c r="O2917" t="str">
        <f>IF(OR(HLOOKUP(O$2+$A2917,Sheet2!CA:NN,$B2917,0),HLOOKUP(O$2+$A2917,Sheet2!CA:NN,$B2917,0)&lt;&gt;""),HLOOKUP(O$2+$A2917,Sheet2!CA:NN,$B2917,0),"")</f>
        <v/>
      </c>
      <c r="P2917" t="str">
        <f>IF(OR(HLOOKUP(P$2+$A2917,Sheet2!CB:NO,$B2917,0),HLOOKUP(P$2+$A2917,Sheet2!CB:NO,$B2917,0)&lt;&gt;""),HLOOKUP(P$2+$A2917,Sheet2!CB:NO,$B2917,0),"")</f>
        <v/>
      </c>
      <c r="Q2917" t="str">
        <f>IF(OR(HLOOKUP(Q$2+$A2917,Sheet2!CC:NO,$B2917,0),HLOOKUP(Q$2+$A2917,Sheet2!CC:NO,$B2917,0)&lt;&gt;""),HLOOKUP(Q$2+$A2917,Sheet2!CC:NO,$B2917,0),"")</f>
        <v/>
      </c>
    </row>
    <row r="2918" spans="1:17" x14ac:dyDescent="0.25">
      <c r="A2918" s="64">
        <f t="shared" si="363"/>
        <v>24</v>
      </c>
      <c r="B2918" s="64">
        <f t="shared" si="364"/>
        <v>296</v>
      </c>
      <c r="C2918" s="64">
        <f t="shared" si="365"/>
        <v>5</v>
      </c>
      <c r="D2918" s="64">
        <f t="shared" si="366"/>
        <v>292</v>
      </c>
      <c r="E2918" s="64">
        <f t="shared" si="367"/>
        <v>1456</v>
      </c>
      <c r="F2918" s="64" t="str">
        <f t="shared" si="360"/>
        <v/>
      </c>
      <c r="G2918" s="64" t="str">
        <f t="shared" si="361"/>
        <v/>
      </c>
      <c r="H2918" s="64" t="str">
        <f t="shared" si="362"/>
        <v/>
      </c>
      <c r="I2918" s="80" t="str">
        <f>IFERROR(VLOOKUP(D2918,Sheet2!A:B,2,0),"")</f>
        <v/>
      </c>
      <c r="J2918" s="64" t="str">
        <f>IFERROR(IF(I2918&lt;&gt;"",VLOOKUP(I2918,Sheet2!B:C,2,0),""),"")</f>
        <v/>
      </c>
      <c r="K2918" s="64" t="str">
        <f>IFERROR( IF(I2918&lt;&gt;"", HLOOKUP(L$2+$A2918,Sheet2!BX:NK,2,0),""),"")</f>
        <v/>
      </c>
      <c r="L2918" t="str">
        <f>IF(OR(HLOOKUP(L$2+$A2918,Sheet2!BX:NK,$B2918,0),HLOOKUP(L$2+$A2918,Sheet2!BX:NK,$B2918,0)&lt;&gt;""),HLOOKUP(L$2+$A2918,Sheet2!BX:NK,$B2918,0),"")</f>
        <v/>
      </c>
      <c r="M2918" t="str">
        <f>IF(OR(HLOOKUP(M$2+$A2918,Sheet2!BY:NL,$B2918,0),HLOOKUP(M$2+$A2918,Sheet2!BY:NL,$B2918,0)&lt;&gt;""),HLOOKUP(M$2+$A2918,Sheet2!BY:NL,$B2918,0),"")</f>
        <v/>
      </c>
      <c r="N2918" t="str">
        <f>IF(OR(HLOOKUP(N$2+$A2918,Sheet2!BZ:NM,$B2918,0),HLOOKUP(N$2+$A2918,Sheet2!BZ:NM,$B2918,0)&lt;&gt;""),HLOOKUP(N$2+$A2918,Sheet2!BZ:NM,$B2918,0),"")</f>
        <v/>
      </c>
      <c r="O2918" t="str">
        <f>IF(OR(HLOOKUP(O$2+$A2918,Sheet2!CA:NN,$B2918,0),HLOOKUP(O$2+$A2918,Sheet2!CA:NN,$B2918,0)&lt;&gt;""),HLOOKUP(O$2+$A2918,Sheet2!CA:NN,$B2918,0),"")</f>
        <v/>
      </c>
      <c r="P2918" t="str">
        <f>IF(OR(HLOOKUP(P$2+$A2918,Sheet2!CB:NO,$B2918,0),HLOOKUP(P$2+$A2918,Sheet2!CB:NO,$B2918,0)&lt;&gt;""),HLOOKUP(P$2+$A2918,Sheet2!CB:NO,$B2918,0),"")</f>
        <v/>
      </c>
      <c r="Q2918" t="str">
        <f>IF(OR(HLOOKUP(Q$2+$A2918,Sheet2!CC:NO,$B2918,0),HLOOKUP(Q$2+$A2918,Sheet2!CC:NO,$B2918,0)&lt;&gt;""),HLOOKUP(Q$2+$A2918,Sheet2!CC:NO,$B2918,0),"")</f>
        <v/>
      </c>
    </row>
    <row r="2919" spans="1:17" x14ac:dyDescent="0.25">
      <c r="A2919" s="64">
        <f t="shared" si="363"/>
        <v>30</v>
      </c>
      <c r="B2919" s="64">
        <f t="shared" si="364"/>
        <v>296</v>
      </c>
      <c r="C2919" s="64">
        <f t="shared" si="365"/>
        <v>6</v>
      </c>
      <c r="D2919" s="64">
        <f t="shared" si="366"/>
        <v>292</v>
      </c>
      <c r="E2919" s="64">
        <f t="shared" si="367"/>
        <v>1456</v>
      </c>
      <c r="F2919" s="64" t="str">
        <f t="shared" si="360"/>
        <v/>
      </c>
      <c r="G2919" s="64" t="str">
        <f t="shared" si="361"/>
        <v/>
      </c>
      <c r="H2919" s="64" t="str">
        <f t="shared" si="362"/>
        <v/>
      </c>
      <c r="I2919" s="80" t="str">
        <f>IFERROR(VLOOKUP(D2919,Sheet2!A:B,2,0),"")</f>
        <v/>
      </c>
      <c r="J2919" s="64" t="str">
        <f>IFERROR(IF(I2919&lt;&gt;"",VLOOKUP(I2919,Sheet2!B:C,2,0),""),"")</f>
        <v/>
      </c>
      <c r="K2919" s="64" t="str">
        <f>IFERROR( IF(I2919&lt;&gt;"", HLOOKUP(L$2+$A2919,Sheet2!BX:NK,2,0),""),"")</f>
        <v/>
      </c>
      <c r="L2919" t="str">
        <f>IF(OR(HLOOKUP(L$2+$A2919,Sheet2!BX:NK,$B2919,0),HLOOKUP(L$2+$A2919,Sheet2!BX:NK,$B2919,0)&lt;&gt;""),HLOOKUP(L$2+$A2919,Sheet2!BX:NK,$B2919,0),"")</f>
        <v/>
      </c>
      <c r="M2919" t="str">
        <f>IF(OR(HLOOKUP(M$2+$A2919,Sheet2!BY:NL,$B2919,0),HLOOKUP(M$2+$A2919,Sheet2!BY:NL,$B2919,0)&lt;&gt;""),HLOOKUP(M$2+$A2919,Sheet2!BY:NL,$B2919,0),"")</f>
        <v/>
      </c>
      <c r="N2919" t="str">
        <f>IF(OR(HLOOKUP(N$2+$A2919,Sheet2!BZ:NM,$B2919,0),HLOOKUP(N$2+$A2919,Sheet2!BZ:NM,$B2919,0)&lt;&gt;""),HLOOKUP(N$2+$A2919,Sheet2!BZ:NM,$B2919,0),"")</f>
        <v/>
      </c>
      <c r="O2919" t="str">
        <f>IF(OR(HLOOKUP(O$2+$A2919,Sheet2!CA:NN,$B2919,0),HLOOKUP(O$2+$A2919,Sheet2!CA:NN,$B2919,0)&lt;&gt;""),HLOOKUP(O$2+$A2919,Sheet2!CA:NN,$B2919,0),"")</f>
        <v/>
      </c>
      <c r="P2919" t="str">
        <f>IF(OR(HLOOKUP(P$2+$A2919,Sheet2!CB:NO,$B2919,0),HLOOKUP(P$2+$A2919,Sheet2!CB:NO,$B2919,0)&lt;&gt;""),HLOOKUP(P$2+$A2919,Sheet2!CB:NO,$B2919,0),"")</f>
        <v/>
      </c>
      <c r="Q2919" t="str">
        <f>IF(OR(HLOOKUP(Q$2+$A2919,Sheet2!CC:NO,$B2919,0),HLOOKUP(Q$2+$A2919,Sheet2!CC:NO,$B2919,0)&lt;&gt;""),HLOOKUP(Q$2+$A2919,Sheet2!CC:NO,$B2919,0),"")</f>
        <v/>
      </c>
    </row>
    <row r="2920" spans="1:17" x14ac:dyDescent="0.25">
      <c r="A2920" s="64">
        <f t="shared" si="363"/>
        <v>36</v>
      </c>
      <c r="B2920" s="64">
        <f t="shared" si="364"/>
        <v>296</v>
      </c>
      <c r="C2920" s="64">
        <f t="shared" si="365"/>
        <v>7</v>
      </c>
      <c r="D2920" s="64">
        <f t="shared" si="366"/>
        <v>292</v>
      </c>
      <c r="E2920" s="64">
        <f t="shared" si="367"/>
        <v>1456</v>
      </c>
      <c r="F2920" s="64" t="str">
        <f t="shared" si="360"/>
        <v/>
      </c>
      <c r="G2920" s="64" t="str">
        <f t="shared" si="361"/>
        <v/>
      </c>
      <c r="H2920" s="64" t="str">
        <f t="shared" si="362"/>
        <v/>
      </c>
      <c r="I2920" s="80" t="str">
        <f>IFERROR(VLOOKUP(D2920,Sheet2!A:B,2,0),"")</f>
        <v/>
      </c>
      <c r="J2920" s="64" t="str">
        <f>IFERROR(IF(I2920&lt;&gt;"",VLOOKUP(I2920,Sheet2!B:C,2,0),""),"")</f>
        <v/>
      </c>
      <c r="K2920" s="64" t="str">
        <f>IFERROR( IF(I2920&lt;&gt;"", HLOOKUP(L$2+$A2920,Sheet2!BX:NK,2,0),""),"")</f>
        <v/>
      </c>
      <c r="L2920" t="str">
        <f>IF(OR(HLOOKUP(L$2+$A2920,Sheet2!BX:NK,$B2920,0),HLOOKUP(L$2+$A2920,Sheet2!BX:NK,$B2920,0)&lt;&gt;""),HLOOKUP(L$2+$A2920,Sheet2!BX:NK,$B2920,0),"")</f>
        <v/>
      </c>
      <c r="M2920" t="str">
        <f>IF(OR(HLOOKUP(M$2+$A2920,Sheet2!BY:NL,$B2920,0),HLOOKUP(M$2+$A2920,Sheet2!BY:NL,$B2920,0)&lt;&gt;""),HLOOKUP(M$2+$A2920,Sheet2!BY:NL,$B2920,0),"")</f>
        <v/>
      </c>
      <c r="N2920" t="str">
        <f>IF(OR(HLOOKUP(N$2+$A2920,Sheet2!BZ:NM,$B2920,0),HLOOKUP(N$2+$A2920,Sheet2!BZ:NM,$B2920,0)&lt;&gt;""),HLOOKUP(N$2+$A2920,Sheet2!BZ:NM,$B2920,0),"")</f>
        <v/>
      </c>
      <c r="O2920" t="str">
        <f>IF(OR(HLOOKUP(O$2+$A2920,Sheet2!CA:NN,$B2920,0),HLOOKUP(O$2+$A2920,Sheet2!CA:NN,$B2920,0)&lt;&gt;""),HLOOKUP(O$2+$A2920,Sheet2!CA:NN,$B2920,0),"")</f>
        <v/>
      </c>
      <c r="P2920" t="str">
        <f>IF(OR(HLOOKUP(P$2+$A2920,Sheet2!CB:NO,$B2920,0),HLOOKUP(P$2+$A2920,Sheet2!CB:NO,$B2920,0)&lt;&gt;""),HLOOKUP(P$2+$A2920,Sheet2!CB:NO,$B2920,0),"")</f>
        <v/>
      </c>
      <c r="Q2920" t="str">
        <f>IF(OR(HLOOKUP(Q$2+$A2920,Sheet2!CC:NO,$B2920,0),HLOOKUP(Q$2+$A2920,Sheet2!CC:NO,$B2920,0)&lt;&gt;""),HLOOKUP(Q$2+$A2920,Sheet2!CC:NO,$B2920,0),"")</f>
        <v/>
      </c>
    </row>
    <row r="2921" spans="1:17" x14ac:dyDescent="0.25">
      <c r="A2921" s="64">
        <f t="shared" si="363"/>
        <v>42</v>
      </c>
      <c r="B2921" s="64">
        <f t="shared" si="364"/>
        <v>296</v>
      </c>
      <c r="C2921" s="64">
        <f t="shared" si="365"/>
        <v>8</v>
      </c>
      <c r="D2921" s="64">
        <f t="shared" si="366"/>
        <v>292</v>
      </c>
      <c r="E2921" s="64">
        <f t="shared" si="367"/>
        <v>1456</v>
      </c>
      <c r="F2921" s="64" t="str">
        <f t="shared" si="360"/>
        <v/>
      </c>
      <c r="G2921" s="64" t="str">
        <f t="shared" si="361"/>
        <v/>
      </c>
      <c r="H2921" s="64" t="str">
        <f t="shared" si="362"/>
        <v/>
      </c>
      <c r="I2921" s="80" t="str">
        <f>IFERROR(VLOOKUP(D2921,Sheet2!A:B,2,0),"")</f>
        <v/>
      </c>
      <c r="J2921" s="64" t="str">
        <f>IFERROR(IF(I2921&lt;&gt;"",VLOOKUP(I2921,Sheet2!B:C,2,0),""),"")</f>
        <v/>
      </c>
      <c r="K2921" s="64" t="str">
        <f>IFERROR( IF(I2921&lt;&gt;"", HLOOKUP(L$2+$A2921,Sheet2!BX:NK,2,0),""),"")</f>
        <v/>
      </c>
      <c r="L2921" t="str">
        <f>IF(OR(HLOOKUP(L$2+$A2921,Sheet2!BX:NK,$B2921,0),HLOOKUP(L$2+$A2921,Sheet2!BX:NK,$B2921,0)&lt;&gt;""),HLOOKUP(L$2+$A2921,Sheet2!BX:NK,$B2921,0),"")</f>
        <v/>
      </c>
      <c r="M2921" t="str">
        <f>IF(OR(HLOOKUP(M$2+$A2921,Sheet2!BY:NL,$B2921,0),HLOOKUP(M$2+$A2921,Sheet2!BY:NL,$B2921,0)&lt;&gt;""),HLOOKUP(M$2+$A2921,Sheet2!BY:NL,$B2921,0),"")</f>
        <v/>
      </c>
      <c r="N2921" t="str">
        <f>IF(OR(HLOOKUP(N$2+$A2921,Sheet2!BZ:NM,$B2921,0),HLOOKUP(N$2+$A2921,Sheet2!BZ:NM,$B2921,0)&lt;&gt;""),HLOOKUP(N$2+$A2921,Sheet2!BZ:NM,$B2921,0),"")</f>
        <v/>
      </c>
      <c r="O2921" t="str">
        <f>IF(OR(HLOOKUP(O$2+$A2921,Sheet2!CA:NN,$B2921,0),HLOOKUP(O$2+$A2921,Sheet2!CA:NN,$B2921,0)&lt;&gt;""),HLOOKUP(O$2+$A2921,Sheet2!CA:NN,$B2921,0),"")</f>
        <v/>
      </c>
      <c r="P2921" t="str">
        <f>IF(OR(HLOOKUP(P$2+$A2921,Sheet2!CB:NO,$B2921,0),HLOOKUP(P$2+$A2921,Sheet2!CB:NO,$B2921,0)&lt;&gt;""),HLOOKUP(P$2+$A2921,Sheet2!CB:NO,$B2921,0),"")</f>
        <v/>
      </c>
      <c r="Q2921" t="str">
        <f>IF(OR(HLOOKUP(Q$2+$A2921,Sheet2!CC:NO,$B2921,0),HLOOKUP(Q$2+$A2921,Sheet2!CC:NO,$B2921,0)&lt;&gt;""),HLOOKUP(Q$2+$A2921,Sheet2!CC:NO,$B2921,0),"")</f>
        <v/>
      </c>
    </row>
    <row r="2922" spans="1:17" x14ac:dyDescent="0.25">
      <c r="A2922" s="64">
        <f t="shared" si="363"/>
        <v>48</v>
      </c>
      <c r="B2922" s="64">
        <f t="shared" si="364"/>
        <v>296</v>
      </c>
      <c r="C2922" s="64">
        <f t="shared" si="365"/>
        <v>9</v>
      </c>
      <c r="D2922" s="64">
        <f t="shared" si="366"/>
        <v>292</v>
      </c>
      <c r="E2922" s="64">
        <f t="shared" si="367"/>
        <v>1456</v>
      </c>
      <c r="F2922" s="64" t="str">
        <f t="shared" si="360"/>
        <v/>
      </c>
      <c r="G2922" s="64" t="str">
        <f t="shared" si="361"/>
        <v/>
      </c>
      <c r="H2922" s="64" t="str">
        <f t="shared" si="362"/>
        <v/>
      </c>
      <c r="I2922" s="80" t="str">
        <f>IFERROR(VLOOKUP(D2922,Sheet2!A:B,2,0),"")</f>
        <v/>
      </c>
      <c r="J2922" s="64" t="str">
        <f>IFERROR(IF(I2922&lt;&gt;"",VLOOKUP(I2922,Sheet2!B:C,2,0),""),"")</f>
        <v/>
      </c>
      <c r="K2922" s="64" t="str">
        <f>IFERROR( IF(I2922&lt;&gt;"", HLOOKUP(L$2+$A2922,Sheet2!BX:NK,2,0),""),"")</f>
        <v/>
      </c>
      <c r="L2922" t="str">
        <f>IF(OR(HLOOKUP(L$2+$A2922,Sheet2!BX:NK,$B2922,0),HLOOKUP(L$2+$A2922,Sheet2!BX:NK,$B2922,0)&lt;&gt;""),HLOOKUP(L$2+$A2922,Sheet2!BX:NK,$B2922,0),"")</f>
        <v/>
      </c>
      <c r="M2922" t="str">
        <f>IF(OR(HLOOKUP(M$2+$A2922,Sheet2!BY:NL,$B2922,0),HLOOKUP(M$2+$A2922,Sheet2!BY:NL,$B2922,0)&lt;&gt;""),HLOOKUP(M$2+$A2922,Sheet2!BY:NL,$B2922,0),"")</f>
        <v/>
      </c>
      <c r="N2922" t="str">
        <f>IF(OR(HLOOKUP(N$2+$A2922,Sheet2!BZ:NM,$B2922,0),HLOOKUP(N$2+$A2922,Sheet2!BZ:NM,$B2922,0)&lt;&gt;""),HLOOKUP(N$2+$A2922,Sheet2!BZ:NM,$B2922,0),"")</f>
        <v/>
      </c>
      <c r="O2922" t="str">
        <f>IF(OR(HLOOKUP(O$2+$A2922,Sheet2!CA:NN,$B2922,0),HLOOKUP(O$2+$A2922,Sheet2!CA:NN,$B2922,0)&lt;&gt;""),HLOOKUP(O$2+$A2922,Sheet2!CA:NN,$B2922,0),"")</f>
        <v/>
      </c>
      <c r="P2922" t="str">
        <f>IF(OR(HLOOKUP(P$2+$A2922,Sheet2!CB:NO,$B2922,0),HLOOKUP(P$2+$A2922,Sheet2!CB:NO,$B2922,0)&lt;&gt;""),HLOOKUP(P$2+$A2922,Sheet2!CB:NO,$B2922,0),"")</f>
        <v/>
      </c>
      <c r="Q2922" t="str">
        <f>IF(OR(HLOOKUP(Q$2+$A2922,Sheet2!CC:NO,$B2922,0),HLOOKUP(Q$2+$A2922,Sheet2!CC:NO,$B2922,0)&lt;&gt;""),HLOOKUP(Q$2+$A2922,Sheet2!CC:NO,$B2922,0),"")</f>
        <v/>
      </c>
    </row>
    <row r="2923" spans="1:17" x14ac:dyDescent="0.25">
      <c r="A2923" s="64">
        <f t="shared" si="363"/>
        <v>54</v>
      </c>
      <c r="B2923" s="64">
        <f t="shared" si="364"/>
        <v>296</v>
      </c>
      <c r="C2923" s="64">
        <f t="shared" si="365"/>
        <v>10</v>
      </c>
      <c r="D2923" s="64">
        <f t="shared" si="366"/>
        <v>292</v>
      </c>
      <c r="E2923" s="64">
        <f t="shared" si="367"/>
        <v>1456</v>
      </c>
      <c r="F2923" s="64" t="str">
        <f t="shared" si="360"/>
        <v/>
      </c>
      <c r="G2923" s="64" t="str">
        <f t="shared" si="361"/>
        <v/>
      </c>
      <c r="H2923" s="64" t="str">
        <f t="shared" si="362"/>
        <v/>
      </c>
      <c r="I2923" s="80" t="str">
        <f>IFERROR(VLOOKUP(D2923,Sheet2!A:B,2,0),"")</f>
        <v/>
      </c>
      <c r="J2923" s="64" t="str">
        <f>IFERROR(IF(I2923&lt;&gt;"",VLOOKUP(I2923,Sheet2!B:C,2,0),""),"")</f>
        <v/>
      </c>
      <c r="K2923" s="64" t="str">
        <f>IFERROR( IF(I2923&lt;&gt;"", HLOOKUP(L$2+$A2923,Sheet2!BX:NK,2,0),""),"")</f>
        <v/>
      </c>
      <c r="L2923" t="str">
        <f>IF(OR(HLOOKUP(L$2+$A2923,Sheet2!BX:NK,$B2923,0),HLOOKUP(L$2+$A2923,Sheet2!BX:NK,$B2923,0)&lt;&gt;""),HLOOKUP(L$2+$A2923,Sheet2!BX:NK,$B2923,0),"")</f>
        <v/>
      </c>
      <c r="M2923" t="str">
        <f>IF(OR(HLOOKUP(M$2+$A2923,Sheet2!BY:NL,$B2923,0),HLOOKUP(M$2+$A2923,Sheet2!BY:NL,$B2923,0)&lt;&gt;""),HLOOKUP(M$2+$A2923,Sheet2!BY:NL,$B2923,0),"")</f>
        <v/>
      </c>
      <c r="N2923" t="str">
        <f>IF(OR(HLOOKUP(N$2+$A2923,Sheet2!BZ:NM,$B2923,0),HLOOKUP(N$2+$A2923,Sheet2!BZ:NM,$B2923,0)&lt;&gt;""),HLOOKUP(N$2+$A2923,Sheet2!BZ:NM,$B2923,0),"")</f>
        <v/>
      </c>
      <c r="O2923" t="str">
        <f>IF(OR(HLOOKUP(O$2+$A2923,Sheet2!CA:NN,$B2923,0),HLOOKUP(O$2+$A2923,Sheet2!CA:NN,$B2923,0)&lt;&gt;""),HLOOKUP(O$2+$A2923,Sheet2!CA:NN,$B2923,0),"")</f>
        <v/>
      </c>
      <c r="P2923" t="str">
        <f>IF(OR(HLOOKUP(P$2+$A2923,Sheet2!CB:NO,$B2923,0),HLOOKUP(P$2+$A2923,Sheet2!CB:NO,$B2923,0)&lt;&gt;""),HLOOKUP(P$2+$A2923,Sheet2!CB:NO,$B2923,0),"")</f>
        <v/>
      </c>
      <c r="Q2923" t="str">
        <f>IF(OR(HLOOKUP(Q$2+$A2923,Sheet2!CC:NO,$B2923,0),HLOOKUP(Q$2+$A2923,Sheet2!CC:NO,$B2923,0)&lt;&gt;""),HLOOKUP(Q$2+$A2923,Sheet2!CC:NO,$B2923,0),"")</f>
        <v/>
      </c>
    </row>
    <row r="2924" spans="1:17" x14ac:dyDescent="0.25">
      <c r="A2924" s="64">
        <f t="shared" si="363"/>
        <v>0</v>
      </c>
      <c r="B2924" s="64">
        <f t="shared" si="364"/>
        <v>297</v>
      </c>
      <c r="C2924" s="64">
        <f t="shared" si="365"/>
        <v>1</v>
      </c>
      <c r="D2924" s="64">
        <f t="shared" si="366"/>
        <v>293</v>
      </c>
      <c r="E2924" s="64">
        <f t="shared" si="367"/>
        <v>1461</v>
      </c>
      <c r="F2924" s="64" t="str">
        <f t="shared" si="360"/>
        <v/>
      </c>
      <c r="G2924" s="64" t="str">
        <f t="shared" si="361"/>
        <v/>
      </c>
      <c r="H2924" s="64" t="str">
        <f t="shared" si="362"/>
        <v/>
      </c>
      <c r="I2924" s="80" t="str">
        <f>IFERROR(VLOOKUP(D2924,Sheet2!A:B,2,0),"")</f>
        <v/>
      </c>
      <c r="J2924" s="64" t="str">
        <f>IFERROR(IF(I2924&lt;&gt;"",VLOOKUP(I2924,Sheet2!B:C,2,0),""),"")</f>
        <v/>
      </c>
      <c r="K2924" s="64" t="str">
        <f>IFERROR( IF(I2924&lt;&gt;"", HLOOKUP(L$2+$A2924,Sheet2!BX:NK,2,0),""),"")</f>
        <v/>
      </c>
      <c r="L2924" t="str">
        <f>IF(OR(HLOOKUP(L$2+$A2924,Sheet2!BX:NK,$B2924,0),HLOOKUP(L$2+$A2924,Sheet2!BX:NK,$B2924,0)&lt;&gt;""),HLOOKUP(L$2+$A2924,Sheet2!BX:NK,$B2924,0),"")</f>
        <v/>
      </c>
      <c r="M2924" t="str">
        <f>IF(OR(HLOOKUP(M$2+$A2924,Sheet2!BY:NL,$B2924,0),HLOOKUP(M$2+$A2924,Sheet2!BY:NL,$B2924,0)&lt;&gt;""),HLOOKUP(M$2+$A2924,Sheet2!BY:NL,$B2924,0),"")</f>
        <v/>
      </c>
      <c r="N2924" t="str">
        <f>IF(OR(HLOOKUP(N$2+$A2924,Sheet2!BZ:NM,$B2924,0),HLOOKUP(N$2+$A2924,Sheet2!BZ:NM,$B2924,0)&lt;&gt;""),HLOOKUP(N$2+$A2924,Sheet2!BZ:NM,$B2924,0),"")</f>
        <v/>
      </c>
      <c r="O2924" t="str">
        <f>IF(OR(HLOOKUP(O$2+$A2924,Sheet2!CA:NN,$B2924,0),HLOOKUP(O$2+$A2924,Sheet2!CA:NN,$B2924,0)&lt;&gt;""),HLOOKUP(O$2+$A2924,Sheet2!CA:NN,$B2924,0),"")</f>
        <v/>
      </c>
      <c r="P2924" t="str">
        <f>IF(OR(HLOOKUP(P$2+$A2924,Sheet2!CB:NO,$B2924,0),HLOOKUP(P$2+$A2924,Sheet2!CB:NO,$B2924,0)&lt;&gt;""),HLOOKUP(P$2+$A2924,Sheet2!CB:NO,$B2924,0),"")</f>
        <v/>
      </c>
      <c r="Q2924" t="str">
        <f>IF(OR(HLOOKUP(Q$2+$A2924,Sheet2!CC:NO,$B2924,0),HLOOKUP(Q$2+$A2924,Sheet2!CC:NO,$B2924,0)&lt;&gt;""),HLOOKUP(Q$2+$A2924,Sheet2!CC:NO,$B2924,0),"")</f>
        <v/>
      </c>
    </row>
    <row r="2925" spans="1:17" x14ac:dyDescent="0.25">
      <c r="A2925" s="64">
        <f t="shared" si="363"/>
        <v>6</v>
      </c>
      <c r="B2925" s="64">
        <f t="shared" si="364"/>
        <v>297</v>
      </c>
      <c r="C2925" s="64">
        <f t="shared" si="365"/>
        <v>2</v>
      </c>
      <c r="D2925" s="64">
        <f t="shared" si="366"/>
        <v>293</v>
      </c>
      <c r="E2925" s="64">
        <f t="shared" si="367"/>
        <v>1461</v>
      </c>
      <c r="F2925" s="64" t="str">
        <f t="shared" si="360"/>
        <v/>
      </c>
      <c r="G2925" s="64" t="str">
        <f t="shared" si="361"/>
        <v/>
      </c>
      <c r="H2925" s="64" t="str">
        <f t="shared" si="362"/>
        <v/>
      </c>
      <c r="I2925" s="80" t="str">
        <f>IFERROR(VLOOKUP(D2925,Sheet2!A:B,2,0),"")</f>
        <v/>
      </c>
      <c r="J2925" s="64" t="str">
        <f>IFERROR(IF(I2925&lt;&gt;"",VLOOKUP(I2925,Sheet2!B:C,2,0),""),"")</f>
        <v/>
      </c>
      <c r="K2925" s="64" t="str">
        <f>IFERROR( IF(I2925&lt;&gt;"", HLOOKUP(L$2+$A2925,Sheet2!BX:NK,2,0),""),"")</f>
        <v/>
      </c>
      <c r="L2925" t="str">
        <f>IF(OR(HLOOKUP(L$2+$A2925,Sheet2!BX:NK,$B2925,0),HLOOKUP(L$2+$A2925,Sheet2!BX:NK,$B2925,0)&lt;&gt;""),HLOOKUP(L$2+$A2925,Sheet2!BX:NK,$B2925,0),"")</f>
        <v/>
      </c>
      <c r="M2925" t="str">
        <f>IF(OR(HLOOKUP(M$2+$A2925,Sheet2!BY:NL,$B2925,0),HLOOKUP(M$2+$A2925,Sheet2!BY:NL,$B2925,0)&lt;&gt;""),HLOOKUP(M$2+$A2925,Sheet2!BY:NL,$B2925,0),"")</f>
        <v/>
      </c>
      <c r="N2925" t="str">
        <f>IF(OR(HLOOKUP(N$2+$A2925,Sheet2!BZ:NM,$B2925,0),HLOOKUP(N$2+$A2925,Sheet2!BZ:NM,$B2925,0)&lt;&gt;""),HLOOKUP(N$2+$A2925,Sheet2!BZ:NM,$B2925,0),"")</f>
        <v/>
      </c>
      <c r="O2925" t="str">
        <f>IF(OR(HLOOKUP(O$2+$A2925,Sheet2!CA:NN,$B2925,0),HLOOKUP(O$2+$A2925,Sheet2!CA:NN,$B2925,0)&lt;&gt;""),HLOOKUP(O$2+$A2925,Sheet2!CA:NN,$B2925,0),"")</f>
        <v/>
      </c>
      <c r="P2925" t="str">
        <f>IF(OR(HLOOKUP(P$2+$A2925,Sheet2!CB:NO,$B2925,0),HLOOKUP(P$2+$A2925,Sheet2!CB:NO,$B2925,0)&lt;&gt;""),HLOOKUP(P$2+$A2925,Sheet2!CB:NO,$B2925,0),"")</f>
        <v/>
      </c>
      <c r="Q2925" t="str">
        <f>IF(OR(HLOOKUP(Q$2+$A2925,Sheet2!CC:NO,$B2925,0),HLOOKUP(Q$2+$A2925,Sheet2!CC:NO,$B2925,0)&lt;&gt;""),HLOOKUP(Q$2+$A2925,Sheet2!CC:NO,$B2925,0),"")</f>
        <v/>
      </c>
    </row>
    <row r="2926" spans="1:17" x14ac:dyDescent="0.25">
      <c r="A2926" s="64">
        <f t="shared" si="363"/>
        <v>12</v>
      </c>
      <c r="B2926" s="64">
        <f t="shared" si="364"/>
        <v>297</v>
      </c>
      <c r="C2926" s="64">
        <f t="shared" si="365"/>
        <v>3</v>
      </c>
      <c r="D2926" s="64">
        <f t="shared" si="366"/>
        <v>293</v>
      </c>
      <c r="E2926" s="64">
        <f t="shared" si="367"/>
        <v>1461</v>
      </c>
      <c r="F2926" s="64" t="str">
        <f t="shared" si="360"/>
        <v/>
      </c>
      <c r="G2926" s="64" t="str">
        <f t="shared" si="361"/>
        <v/>
      </c>
      <c r="H2926" s="64" t="str">
        <f t="shared" si="362"/>
        <v/>
      </c>
      <c r="I2926" s="80" t="str">
        <f>IFERROR(VLOOKUP(D2926,Sheet2!A:B,2,0),"")</f>
        <v/>
      </c>
      <c r="J2926" s="64" t="str">
        <f>IFERROR(IF(I2926&lt;&gt;"",VLOOKUP(I2926,Sheet2!B:C,2,0),""),"")</f>
        <v/>
      </c>
      <c r="K2926" s="64" t="str">
        <f>IFERROR( IF(I2926&lt;&gt;"", HLOOKUP(L$2+$A2926,Sheet2!BX:NK,2,0),""),"")</f>
        <v/>
      </c>
      <c r="L2926" t="str">
        <f>IF(OR(HLOOKUP(L$2+$A2926,Sheet2!BX:NK,$B2926,0),HLOOKUP(L$2+$A2926,Sheet2!BX:NK,$B2926,0)&lt;&gt;""),HLOOKUP(L$2+$A2926,Sheet2!BX:NK,$B2926,0),"")</f>
        <v/>
      </c>
      <c r="M2926" t="str">
        <f>IF(OR(HLOOKUP(M$2+$A2926,Sheet2!BY:NL,$B2926,0),HLOOKUP(M$2+$A2926,Sheet2!BY:NL,$B2926,0)&lt;&gt;""),HLOOKUP(M$2+$A2926,Sheet2!BY:NL,$B2926,0),"")</f>
        <v/>
      </c>
      <c r="N2926" t="str">
        <f>IF(OR(HLOOKUP(N$2+$A2926,Sheet2!BZ:NM,$B2926,0),HLOOKUP(N$2+$A2926,Sheet2!BZ:NM,$B2926,0)&lt;&gt;""),HLOOKUP(N$2+$A2926,Sheet2!BZ:NM,$B2926,0),"")</f>
        <v/>
      </c>
      <c r="O2926" t="str">
        <f>IF(OR(HLOOKUP(O$2+$A2926,Sheet2!CA:NN,$B2926,0),HLOOKUP(O$2+$A2926,Sheet2!CA:NN,$B2926,0)&lt;&gt;""),HLOOKUP(O$2+$A2926,Sheet2!CA:NN,$B2926,0),"")</f>
        <v/>
      </c>
      <c r="P2926" t="str">
        <f>IF(OR(HLOOKUP(P$2+$A2926,Sheet2!CB:NO,$B2926,0),HLOOKUP(P$2+$A2926,Sheet2!CB:NO,$B2926,0)&lt;&gt;""),HLOOKUP(P$2+$A2926,Sheet2!CB:NO,$B2926,0),"")</f>
        <v/>
      </c>
      <c r="Q2926" t="str">
        <f>IF(OR(HLOOKUP(Q$2+$A2926,Sheet2!CC:NO,$B2926,0),HLOOKUP(Q$2+$A2926,Sheet2!CC:NO,$B2926,0)&lt;&gt;""),HLOOKUP(Q$2+$A2926,Sheet2!CC:NO,$B2926,0),"")</f>
        <v/>
      </c>
    </row>
    <row r="2927" spans="1:17" x14ac:dyDescent="0.25">
      <c r="A2927" s="64">
        <f t="shared" si="363"/>
        <v>18</v>
      </c>
      <c r="B2927" s="64">
        <f t="shared" si="364"/>
        <v>297</v>
      </c>
      <c r="C2927" s="64">
        <f t="shared" si="365"/>
        <v>4</v>
      </c>
      <c r="D2927" s="64">
        <f t="shared" si="366"/>
        <v>293</v>
      </c>
      <c r="E2927" s="64">
        <f t="shared" si="367"/>
        <v>1461</v>
      </c>
      <c r="F2927" s="64" t="str">
        <f t="shared" si="360"/>
        <v/>
      </c>
      <c r="G2927" s="64" t="str">
        <f t="shared" si="361"/>
        <v/>
      </c>
      <c r="H2927" s="64" t="str">
        <f t="shared" si="362"/>
        <v/>
      </c>
      <c r="I2927" s="80" t="str">
        <f>IFERROR(VLOOKUP(D2927,Sheet2!A:B,2,0),"")</f>
        <v/>
      </c>
      <c r="J2927" s="64" t="str">
        <f>IFERROR(IF(I2927&lt;&gt;"",VLOOKUP(I2927,Sheet2!B:C,2,0),""),"")</f>
        <v/>
      </c>
      <c r="K2927" s="64" t="str">
        <f>IFERROR( IF(I2927&lt;&gt;"", HLOOKUP(L$2+$A2927,Sheet2!BX:NK,2,0),""),"")</f>
        <v/>
      </c>
      <c r="L2927" t="str">
        <f>IF(OR(HLOOKUP(L$2+$A2927,Sheet2!BX:NK,$B2927,0),HLOOKUP(L$2+$A2927,Sheet2!BX:NK,$B2927,0)&lt;&gt;""),HLOOKUP(L$2+$A2927,Sheet2!BX:NK,$B2927,0),"")</f>
        <v/>
      </c>
      <c r="M2927" t="str">
        <f>IF(OR(HLOOKUP(M$2+$A2927,Sheet2!BY:NL,$B2927,0),HLOOKUP(M$2+$A2927,Sheet2!BY:NL,$B2927,0)&lt;&gt;""),HLOOKUP(M$2+$A2927,Sheet2!BY:NL,$B2927,0),"")</f>
        <v/>
      </c>
      <c r="N2927" t="str">
        <f>IF(OR(HLOOKUP(N$2+$A2927,Sheet2!BZ:NM,$B2927,0),HLOOKUP(N$2+$A2927,Sheet2!BZ:NM,$B2927,0)&lt;&gt;""),HLOOKUP(N$2+$A2927,Sheet2!BZ:NM,$B2927,0),"")</f>
        <v/>
      </c>
      <c r="O2927" t="str">
        <f>IF(OR(HLOOKUP(O$2+$A2927,Sheet2!CA:NN,$B2927,0),HLOOKUP(O$2+$A2927,Sheet2!CA:NN,$B2927,0)&lt;&gt;""),HLOOKUP(O$2+$A2927,Sheet2!CA:NN,$B2927,0),"")</f>
        <v/>
      </c>
      <c r="P2927" t="str">
        <f>IF(OR(HLOOKUP(P$2+$A2927,Sheet2!CB:NO,$B2927,0),HLOOKUP(P$2+$A2927,Sheet2!CB:NO,$B2927,0)&lt;&gt;""),HLOOKUP(P$2+$A2927,Sheet2!CB:NO,$B2927,0),"")</f>
        <v/>
      </c>
      <c r="Q2927" t="str">
        <f>IF(OR(HLOOKUP(Q$2+$A2927,Sheet2!CC:NO,$B2927,0),HLOOKUP(Q$2+$A2927,Sheet2!CC:NO,$B2927,0)&lt;&gt;""),HLOOKUP(Q$2+$A2927,Sheet2!CC:NO,$B2927,0),"")</f>
        <v/>
      </c>
    </row>
    <row r="2928" spans="1:17" x14ac:dyDescent="0.25">
      <c r="A2928" s="64">
        <f t="shared" si="363"/>
        <v>24</v>
      </c>
      <c r="B2928" s="64">
        <f t="shared" si="364"/>
        <v>297</v>
      </c>
      <c r="C2928" s="64">
        <f t="shared" si="365"/>
        <v>5</v>
      </c>
      <c r="D2928" s="64">
        <f t="shared" si="366"/>
        <v>293</v>
      </c>
      <c r="E2928" s="64">
        <f t="shared" si="367"/>
        <v>1461</v>
      </c>
      <c r="F2928" s="64" t="str">
        <f t="shared" si="360"/>
        <v/>
      </c>
      <c r="G2928" s="64" t="str">
        <f t="shared" si="361"/>
        <v/>
      </c>
      <c r="H2928" s="64" t="str">
        <f t="shared" si="362"/>
        <v/>
      </c>
      <c r="I2928" s="80" t="str">
        <f>IFERROR(VLOOKUP(D2928,Sheet2!A:B,2,0),"")</f>
        <v/>
      </c>
      <c r="J2928" s="64" t="str">
        <f>IFERROR(IF(I2928&lt;&gt;"",VLOOKUP(I2928,Sheet2!B:C,2,0),""),"")</f>
        <v/>
      </c>
      <c r="K2928" s="64" t="str">
        <f>IFERROR( IF(I2928&lt;&gt;"", HLOOKUP(L$2+$A2928,Sheet2!BX:NK,2,0),""),"")</f>
        <v/>
      </c>
      <c r="L2928" t="str">
        <f>IF(OR(HLOOKUP(L$2+$A2928,Sheet2!BX:NK,$B2928,0),HLOOKUP(L$2+$A2928,Sheet2!BX:NK,$B2928,0)&lt;&gt;""),HLOOKUP(L$2+$A2928,Sheet2!BX:NK,$B2928,0),"")</f>
        <v/>
      </c>
      <c r="M2928" t="str">
        <f>IF(OR(HLOOKUP(M$2+$A2928,Sheet2!BY:NL,$B2928,0),HLOOKUP(M$2+$A2928,Sheet2!BY:NL,$B2928,0)&lt;&gt;""),HLOOKUP(M$2+$A2928,Sheet2!BY:NL,$B2928,0),"")</f>
        <v/>
      </c>
      <c r="N2928" t="str">
        <f>IF(OR(HLOOKUP(N$2+$A2928,Sheet2!BZ:NM,$B2928,0),HLOOKUP(N$2+$A2928,Sheet2!BZ:NM,$B2928,0)&lt;&gt;""),HLOOKUP(N$2+$A2928,Sheet2!BZ:NM,$B2928,0),"")</f>
        <v/>
      </c>
      <c r="O2928" t="str">
        <f>IF(OR(HLOOKUP(O$2+$A2928,Sheet2!CA:NN,$B2928,0),HLOOKUP(O$2+$A2928,Sheet2!CA:NN,$B2928,0)&lt;&gt;""),HLOOKUP(O$2+$A2928,Sheet2!CA:NN,$B2928,0),"")</f>
        <v/>
      </c>
      <c r="P2928" t="str">
        <f>IF(OR(HLOOKUP(P$2+$A2928,Sheet2!CB:NO,$B2928,0),HLOOKUP(P$2+$A2928,Sheet2!CB:NO,$B2928,0)&lt;&gt;""),HLOOKUP(P$2+$A2928,Sheet2!CB:NO,$B2928,0),"")</f>
        <v/>
      </c>
      <c r="Q2928" t="str">
        <f>IF(OR(HLOOKUP(Q$2+$A2928,Sheet2!CC:NO,$B2928,0),HLOOKUP(Q$2+$A2928,Sheet2!CC:NO,$B2928,0)&lt;&gt;""),HLOOKUP(Q$2+$A2928,Sheet2!CC:NO,$B2928,0),"")</f>
        <v/>
      </c>
    </row>
    <row r="2929" spans="1:17" x14ac:dyDescent="0.25">
      <c r="A2929" s="64">
        <f t="shared" si="363"/>
        <v>30</v>
      </c>
      <c r="B2929" s="64">
        <f t="shared" si="364"/>
        <v>297</v>
      </c>
      <c r="C2929" s="64">
        <f t="shared" si="365"/>
        <v>6</v>
      </c>
      <c r="D2929" s="64">
        <f t="shared" si="366"/>
        <v>293</v>
      </c>
      <c r="E2929" s="64">
        <f t="shared" si="367"/>
        <v>1461</v>
      </c>
      <c r="F2929" s="64" t="str">
        <f t="shared" si="360"/>
        <v/>
      </c>
      <c r="G2929" s="64" t="str">
        <f t="shared" si="361"/>
        <v/>
      </c>
      <c r="H2929" s="64" t="str">
        <f t="shared" si="362"/>
        <v/>
      </c>
      <c r="I2929" s="80" t="str">
        <f>IFERROR(VLOOKUP(D2929,Sheet2!A:B,2,0),"")</f>
        <v/>
      </c>
      <c r="J2929" s="64" t="str">
        <f>IFERROR(IF(I2929&lt;&gt;"",VLOOKUP(I2929,Sheet2!B:C,2,0),""),"")</f>
        <v/>
      </c>
      <c r="K2929" s="64" t="str">
        <f>IFERROR( IF(I2929&lt;&gt;"", HLOOKUP(L$2+$A2929,Sheet2!BX:NK,2,0),""),"")</f>
        <v/>
      </c>
      <c r="L2929" t="str">
        <f>IF(OR(HLOOKUP(L$2+$A2929,Sheet2!BX:NK,$B2929,0),HLOOKUP(L$2+$A2929,Sheet2!BX:NK,$B2929,0)&lt;&gt;""),HLOOKUP(L$2+$A2929,Sheet2!BX:NK,$B2929,0),"")</f>
        <v/>
      </c>
      <c r="M2929" t="str">
        <f>IF(OR(HLOOKUP(M$2+$A2929,Sheet2!BY:NL,$B2929,0),HLOOKUP(M$2+$A2929,Sheet2!BY:NL,$B2929,0)&lt;&gt;""),HLOOKUP(M$2+$A2929,Sheet2!BY:NL,$B2929,0),"")</f>
        <v/>
      </c>
      <c r="N2929" t="str">
        <f>IF(OR(HLOOKUP(N$2+$A2929,Sheet2!BZ:NM,$B2929,0),HLOOKUP(N$2+$A2929,Sheet2!BZ:NM,$B2929,0)&lt;&gt;""),HLOOKUP(N$2+$A2929,Sheet2!BZ:NM,$B2929,0),"")</f>
        <v/>
      </c>
      <c r="O2929" t="str">
        <f>IF(OR(HLOOKUP(O$2+$A2929,Sheet2!CA:NN,$B2929,0),HLOOKUP(O$2+$A2929,Sheet2!CA:NN,$B2929,0)&lt;&gt;""),HLOOKUP(O$2+$A2929,Sheet2!CA:NN,$B2929,0),"")</f>
        <v/>
      </c>
      <c r="P2929" t="str">
        <f>IF(OR(HLOOKUP(P$2+$A2929,Sheet2!CB:NO,$B2929,0),HLOOKUP(P$2+$A2929,Sheet2!CB:NO,$B2929,0)&lt;&gt;""),HLOOKUP(P$2+$A2929,Sheet2!CB:NO,$B2929,0),"")</f>
        <v/>
      </c>
      <c r="Q2929" t="str">
        <f>IF(OR(HLOOKUP(Q$2+$A2929,Sheet2!CC:NO,$B2929,0),HLOOKUP(Q$2+$A2929,Sheet2!CC:NO,$B2929,0)&lt;&gt;""),HLOOKUP(Q$2+$A2929,Sheet2!CC:NO,$B2929,0),"")</f>
        <v/>
      </c>
    </row>
    <row r="2930" spans="1:17" x14ac:dyDescent="0.25">
      <c r="A2930" s="64">
        <f t="shared" si="363"/>
        <v>36</v>
      </c>
      <c r="B2930" s="64">
        <f t="shared" si="364"/>
        <v>297</v>
      </c>
      <c r="C2930" s="64">
        <f t="shared" si="365"/>
        <v>7</v>
      </c>
      <c r="D2930" s="64">
        <f t="shared" si="366"/>
        <v>293</v>
      </c>
      <c r="E2930" s="64">
        <f t="shared" si="367"/>
        <v>1461</v>
      </c>
      <c r="F2930" s="64" t="str">
        <f t="shared" si="360"/>
        <v/>
      </c>
      <c r="G2930" s="64" t="str">
        <f t="shared" si="361"/>
        <v/>
      </c>
      <c r="H2930" s="64" t="str">
        <f t="shared" si="362"/>
        <v/>
      </c>
      <c r="I2930" s="80" t="str">
        <f>IFERROR(VLOOKUP(D2930,Sheet2!A:B,2,0),"")</f>
        <v/>
      </c>
      <c r="J2930" s="64" t="str">
        <f>IFERROR(IF(I2930&lt;&gt;"",VLOOKUP(I2930,Sheet2!B:C,2,0),""),"")</f>
        <v/>
      </c>
      <c r="K2930" s="64" t="str">
        <f>IFERROR( IF(I2930&lt;&gt;"", HLOOKUP(L$2+$A2930,Sheet2!BX:NK,2,0),""),"")</f>
        <v/>
      </c>
      <c r="L2930" t="str">
        <f>IF(OR(HLOOKUP(L$2+$A2930,Sheet2!BX:NK,$B2930,0),HLOOKUP(L$2+$A2930,Sheet2!BX:NK,$B2930,0)&lt;&gt;""),HLOOKUP(L$2+$A2930,Sheet2!BX:NK,$B2930,0),"")</f>
        <v/>
      </c>
      <c r="M2930" t="str">
        <f>IF(OR(HLOOKUP(M$2+$A2930,Sheet2!BY:NL,$B2930,0),HLOOKUP(M$2+$A2930,Sheet2!BY:NL,$B2930,0)&lt;&gt;""),HLOOKUP(M$2+$A2930,Sheet2!BY:NL,$B2930,0),"")</f>
        <v/>
      </c>
      <c r="N2930" t="str">
        <f>IF(OR(HLOOKUP(N$2+$A2930,Sheet2!BZ:NM,$B2930,0),HLOOKUP(N$2+$A2930,Sheet2!BZ:NM,$B2930,0)&lt;&gt;""),HLOOKUP(N$2+$A2930,Sheet2!BZ:NM,$B2930,0),"")</f>
        <v/>
      </c>
      <c r="O2930" t="str">
        <f>IF(OR(HLOOKUP(O$2+$A2930,Sheet2!CA:NN,$B2930,0),HLOOKUP(O$2+$A2930,Sheet2!CA:NN,$B2930,0)&lt;&gt;""),HLOOKUP(O$2+$A2930,Sheet2!CA:NN,$B2930,0),"")</f>
        <v/>
      </c>
      <c r="P2930" t="str">
        <f>IF(OR(HLOOKUP(P$2+$A2930,Sheet2!CB:NO,$B2930,0),HLOOKUP(P$2+$A2930,Sheet2!CB:NO,$B2930,0)&lt;&gt;""),HLOOKUP(P$2+$A2930,Sheet2!CB:NO,$B2930,0),"")</f>
        <v/>
      </c>
      <c r="Q2930" t="str">
        <f>IF(OR(HLOOKUP(Q$2+$A2930,Sheet2!CC:NO,$B2930,0),HLOOKUP(Q$2+$A2930,Sheet2!CC:NO,$B2930,0)&lt;&gt;""),HLOOKUP(Q$2+$A2930,Sheet2!CC:NO,$B2930,0),"")</f>
        <v/>
      </c>
    </row>
    <row r="2931" spans="1:17" x14ac:dyDescent="0.25">
      <c r="A2931" s="64">
        <f t="shared" si="363"/>
        <v>42</v>
      </c>
      <c r="B2931" s="64">
        <f t="shared" si="364"/>
        <v>297</v>
      </c>
      <c r="C2931" s="64">
        <f t="shared" si="365"/>
        <v>8</v>
      </c>
      <c r="D2931" s="64">
        <f t="shared" si="366"/>
        <v>293</v>
      </c>
      <c r="E2931" s="64">
        <f t="shared" si="367"/>
        <v>1461</v>
      </c>
      <c r="F2931" s="64" t="str">
        <f t="shared" si="360"/>
        <v/>
      </c>
      <c r="G2931" s="64" t="str">
        <f t="shared" si="361"/>
        <v/>
      </c>
      <c r="H2931" s="64" t="str">
        <f t="shared" si="362"/>
        <v/>
      </c>
      <c r="I2931" s="80" t="str">
        <f>IFERROR(VLOOKUP(D2931,Sheet2!A:B,2,0),"")</f>
        <v/>
      </c>
      <c r="J2931" s="64" t="str">
        <f>IFERROR(IF(I2931&lt;&gt;"",VLOOKUP(I2931,Sheet2!B:C,2,0),""),"")</f>
        <v/>
      </c>
      <c r="K2931" s="64" t="str">
        <f>IFERROR( IF(I2931&lt;&gt;"", HLOOKUP(L$2+$A2931,Sheet2!BX:NK,2,0),""),"")</f>
        <v/>
      </c>
      <c r="L2931" t="str">
        <f>IF(OR(HLOOKUP(L$2+$A2931,Sheet2!BX:NK,$B2931,0),HLOOKUP(L$2+$A2931,Sheet2!BX:NK,$B2931,0)&lt;&gt;""),HLOOKUP(L$2+$A2931,Sheet2!BX:NK,$B2931,0),"")</f>
        <v/>
      </c>
      <c r="M2931" t="str">
        <f>IF(OR(HLOOKUP(M$2+$A2931,Sheet2!BY:NL,$B2931,0),HLOOKUP(M$2+$A2931,Sheet2!BY:NL,$B2931,0)&lt;&gt;""),HLOOKUP(M$2+$A2931,Sheet2!BY:NL,$B2931,0),"")</f>
        <v/>
      </c>
      <c r="N2931" t="str">
        <f>IF(OR(HLOOKUP(N$2+$A2931,Sheet2!BZ:NM,$B2931,0),HLOOKUP(N$2+$A2931,Sheet2!BZ:NM,$B2931,0)&lt;&gt;""),HLOOKUP(N$2+$A2931,Sheet2!BZ:NM,$B2931,0),"")</f>
        <v/>
      </c>
      <c r="O2931" t="str">
        <f>IF(OR(HLOOKUP(O$2+$A2931,Sheet2!CA:NN,$B2931,0),HLOOKUP(O$2+$A2931,Sheet2!CA:NN,$B2931,0)&lt;&gt;""),HLOOKUP(O$2+$A2931,Sheet2!CA:NN,$B2931,0),"")</f>
        <v/>
      </c>
      <c r="P2931" t="str">
        <f>IF(OR(HLOOKUP(P$2+$A2931,Sheet2!CB:NO,$B2931,0),HLOOKUP(P$2+$A2931,Sheet2!CB:NO,$B2931,0)&lt;&gt;""),HLOOKUP(P$2+$A2931,Sheet2!CB:NO,$B2931,0),"")</f>
        <v/>
      </c>
      <c r="Q2931" t="str">
        <f>IF(OR(HLOOKUP(Q$2+$A2931,Sheet2!CC:NO,$B2931,0),HLOOKUP(Q$2+$A2931,Sheet2!CC:NO,$B2931,0)&lt;&gt;""),HLOOKUP(Q$2+$A2931,Sheet2!CC:NO,$B2931,0),"")</f>
        <v/>
      </c>
    </row>
    <row r="2932" spans="1:17" x14ac:dyDescent="0.25">
      <c r="A2932" s="64">
        <f t="shared" si="363"/>
        <v>48</v>
      </c>
      <c r="B2932" s="64">
        <f t="shared" si="364"/>
        <v>297</v>
      </c>
      <c r="C2932" s="64">
        <f t="shared" si="365"/>
        <v>9</v>
      </c>
      <c r="D2932" s="64">
        <f t="shared" si="366"/>
        <v>293</v>
      </c>
      <c r="E2932" s="64">
        <f t="shared" si="367"/>
        <v>1461</v>
      </c>
      <c r="F2932" s="64" t="str">
        <f t="shared" si="360"/>
        <v/>
      </c>
      <c r="G2932" s="64" t="str">
        <f t="shared" si="361"/>
        <v/>
      </c>
      <c r="H2932" s="64" t="str">
        <f t="shared" si="362"/>
        <v/>
      </c>
      <c r="I2932" s="80" t="str">
        <f>IFERROR(VLOOKUP(D2932,Sheet2!A:B,2,0),"")</f>
        <v/>
      </c>
      <c r="J2932" s="64" t="str">
        <f>IFERROR(IF(I2932&lt;&gt;"",VLOOKUP(I2932,Sheet2!B:C,2,0),""),"")</f>
        <v/>
      </c>
      <c r="K2932" s="64" t="str">
        <f>IFERROR( IF(I2932&lt;&gt;"", HLOOKUP(L$2+$A2932,Sheet2!BX:NK,2,0),""),"")</f>
        <v/>
      </c>
      <c r="L2932" t="str">
        <f>IF(OR(HLOOKUP(L$2+$A2932,Sheet2!BX:NK,$B2932,0),HLOOKUP(L$2+$A2932,Sheet2!BX:NK,$B2932,0)&lt;&gt;""),HLOOKUP(L$2+$A2932,Sheet2!BX:NK,$B2932,0),"")</f>
        <v/>
      </c>
      <c r="M2932" t="str">
        <f>IF(OR(HLOOKUP(M$2+$A2932,Sheet2!BY:NL,$B2932,0),HLOOKUP(M$2+$A2932,Sheet2!BY:NL,$B2932,0)&lt;&gt;""),HLOOKUP(M$2+$A2932,Sheet2!BY:NL,$B2932,0),"")</f>
        <v/>
      </c>
      <c r="N2932" t="str">
        <f>IF(OR(HLOOKUP(N$2+$A2932,Sheet2!BZ:NM,$B2932,0),HLOOKUP(N$2+$A2932,Sheet2!BZ:NM,$B2932,0)&lt;&gt;""),HLOOKUP(N$2+$A2932,Sheet2!BZ:NM,$B2932,0),"")</f>
        <v/>
      </c>
      <c r="O2932" t="str">
        <f>IF(OR(HLOOKUP(O$2+$A2932,Sheet2!CA:NN,$B2932,0),HLOOKUP(O$2+$A2932,Sheet2!CA:NN,$B2932,0)&lt;&gt;""),HLOOKUP(O$2+$A2932,Sheet2!CA:NN,$B2932,0),"")</f>
        <v/>
      </c>
      <c r="P2932" t="str">
        <f>IF(OR(HLOOKUP(P$2+$A2932,Sheet2!CB:NO,$B2932,0),HLOOKUP(P$2+$A2932,Sheet2!CB:NO,$B2932,0)&lt;&gt;""),HLOOKUP(P$2+$A2932,Sheet2!CB:NO,$B2932,0),"")</f>
        <v/>
      </c>
      <c r="Q2932" t="str">
        <f>IF(OR(HLOOKUP(Q$2+$A2932,Sheet2!CC:NO,$B2932,0),HLOOKUP(Q$2+$A2932,Sheet2!CC:NO,$B2932,0)&lt;&gt;""),HLOOKUP(Q$2+$A2932,Sheet2!CC:NO,$B2932,0),"")</f>
        <v/>
      </c>
    </row>
    <row r="2933" spans="1:17" x14ac:dyDescent="0.25">
      <c r="A2933" s="64">
        <f t="shared" si="363"/>
        <v>54</v>
      </c>
      <c r="B2933" s="64">
        <f t="shared" si="364"/>
        <v>297</v>
      </c>
      <c r="C2933" s="64">
        <f t="shared" si="365"/>
        <v>10</v>
      </c>
      <c r="D2933" s="64">
        <f t="shared" si="366"/>
        <v>293</v>
      </c>
      <c r="E2933" s="64">
        <f t="shared" si="367"/>
        <v>1461</v>
      </c>
      <c r="F2933" s="64" t="str">
        <f t="shared" si="360"/>
        <v/>
      </c>
      <c r="G2933" s="64" t="str">
        <f t="shared" si="361"/>
        <v/>
      </c>
      <c r="H2933" s="64" t="str">
        <f t="shared" si="362"/>
        <v/>
      </c>
      <c r="I2933" s="80" t="str">
        <f>IFERROR(VLOOKUP(D2933,Sheet2!A:B,2,0),"")</f>
        <v/>
      </c>
      <c r="J2933" s="64" t="str">
        <f>IFERROR(IF(I2933&lt;&gt;"",VLOOKUP(I2933,Sheet2!B:C,2,0),""),"")</f>
        <v/>
      </c>
      <c r="K2933" s="64" t="str">
        <f>IFERROR( IF(I2933&lt;&gt;"", HLOOKUP(L$2+$A2933,Sheet2!BX:NK,2,0),""),"")</f>
        <v/>
      </c>
      <c r="L2933" t="str">
        <f>IF(OR(HLOOKUP(L$2+$A2933,Sheet2!BX:NK,$B2933,0),HLOOKUP(L$2+$A2933,Sheet2!BX:NK,$B2933,0)&lt;&gt;""),HLOOKUP(L$2+$A2933,Sheet2!BX:NK,$B2933,0),"")</f>
        <v/>
      </c>
      <c r="M2933" t="str">
        <f>IF(OR(HLOOKUP(M$2+$A2933,Sheet2!BY:NL,$B2933,0),HLOOKUP(M$2+$A2933,Sheet2!BY:NL,$B2933,0)&lt;&gt;""),HLOOKUP(M$2+$A2933,Sheet2!BY:NL,$B2933,0),"")</f>
        <v/>
      </c>
      <c r="N2933" t="str">
        <f>IF(OR(HLOOKUP(N$2+$A2933,Sheet2!BZ:NM,$B2933,0),HLOOKUP(N$2+$A2933,Sheet2!BZ:NM,$B2933,0)&lt;&gt;""),HLOOKUP(N$2+$A2933,Sheet2!BZ:NM,$B2933,0),"")</f>
        <v/>
      </c>
      <c r="O2933" t="str">
        <f>IF(OR(HLOOKUP(O$2+$A2933,Sheet2!CA:NN,$B2933,0),HLOOKUP(O$2+$A2933,Sheet2!CA:NN,$B2933,0)&lt;&gt;""),HLOOKUP(O$2+$A2933,Sheet2!CA:NN,$B2933,0),"")</f>
        <v/>
      </c>
      <c r="P2933" t="str">
        <f>IF(OR(HLOOKUP(P$2+$A2933,Sheet2!CB:NO,$B2933,0),HLOOKUP(P$2+$A2933,Sheet2!CB:NO,$B2933,0)&lt;&gt;""),HLOOKUP(P$2+$A2933,Sheet2!CB:NO,$B2933,0),"")</f>
        <v/>
      </c>
      <c r="Q2933" t="str">
        <f>IF(OR(HLOOKUP(Q$2+$A2933,Sheet2!CC:NO,$B2933,0),HLOOKUP(Q$2+$A2933,Sheet2!CC:NO,$B2933,0)&lt;&gt;""),HLOOKUP(Q$2+$A2933,Sheet2!CC:NO,$B2933,0),"")</f>
        <v/>
      </c>
    </row>
    <row r="2934" spans="1:17" x14ac:dyDescent="0.25">
      <c r="A2934" s="64">
        <f t="shared" si="363"/>
        <v>0</v>
      </c>
      <c r="B2934" s="64">
        <f t="shared" si="364"/>
        <v>298</v>
      </c>
      <c r="C2934" s="64">
        <f t="shared" si="365"/>
        <v>1</v>
      </c>
      <c r="D2934" s="64">
        <f t="shared" si="366"/>
        <v>294</v>
      </c>
      <c r="E2934" s="64">
        <f t="shared" si="367"/>
        <v>1466</v>
      </c>
      <c r="F2934" s="64" t="str">
        <f t="shared" si="360"/>
        <v/>
      </c>
      <c r="G2934" s="64" t="str">
        <f t="shared" si="361"/>
        <v/>
      </c>
      <c r="H2934" s="64" t="str">
        <f t="shared" si="362"/>
        <v/>
      </c>
      <c r="I2934" s="80" t="str">
        <f>IFERROR(VLOOKUP(D2934,Sheet2!A:B,2,0),"")</f>
        <v/>
      </c>
      <c r="J2934" s="64" t="str">
        <f>IFERROR(IF(I2934&lt;&gt;"",VLOOKUP(I2934,Sheet2!B:C,2,0),""),"")</f>
        <v/>
      </c>
      <c r="K2934" s="64" t="str">
        <f>IFERROR( IF(I2934&lt;&gt;"", HLOOKUP(L$2+$A2934,Sheet2!BX:NK,2,0),""),"")</f>
        <v/>
      </c>
      <c r="L2934" t="str">
        <f>IF(OR(HLOOKUP(L$2+$A2934,Sheet2!BX:NK,$B2934,0),HLOOKUP(L$2+$A2934,Sheet2!BX:NK,$B2934,0)&lt;&gt;""),HLOOKUP(L$2+$A2934,Sheet2!BX:NK,$B2934,0),"")</f>
        <v/>
      </c>
      <c r="M2934" t="str">
        <f>IF(OR(HLOOKUP(M$2+$A2934,Sheet2!BY:NL,$B2934,0),HLOOKUP(M$2+$A2934,Sheet2!BY:NL,$B2934,0)&lt;&gt;""),HLOOKUP(M$2+$A2934,Sheet2!BY:NL,$B2934,0),"")</f>
        <v/>
      </c>
      <c r="N2934" t="str">
        <f>IF(OR(HLOOKUP(N$2+$A2934,Sheet2!BZ:NM,$B2934,0),HLOOKUP(N$2+$A2934,Sheet2!BZ:NM,$B2934,0)&lt;&gt;""),HLOOKUP(N$2+$A2934,Sheet2!BZ:NM,$B2934,0),"")</f>
        <v/>
      </c>
      <c r="O2934" t="str">
        <f>IF(OR(HLOOKUP(O$2+$A2934,Sheet2!CA:NN,$B2934,0),HLOOKUP(O$2+$A2934,Sheet2!CA:NN,$B2934,0)&lt;&gt;""),HLOOKUP(O$2+$A2934,Sheet2!CA:NN,$B2934,0),"")</f>
        <v/>
      </c>
      <c r="P2934" t="str">
        <f>IF(OR(HLOOKUP(P$2+$A2934,Sheet2!CB:NO,$B2934,0),HLOOKUP(P$2+$A2934,Sheet2!CB:NO,$B2934,0)&lt;&gt;""),HLOOKUP(P$2+$A2934,Sheet2!CB:NO,$B2934,0),"")</f>
        <v/>
      </c>
      <c r="Q2934" t="str">
        <f>IF(OR(HLOOKUP(Q$2+$A2934,Sheet2!CC:NO,$B2934,0),HLOOKUP(Q$2+$A2934,Sheet2!CC:NO,$B2934,0)&lt;&gt;""),HLOOKUP(Q$2+$A2934,Sheet2!CC:NO,$B2934,0),"")</f>
        <v/>
      </c>
    </row>
    <row r="2935" spans="1:17" x14ac:dyDescent="0.25">
      <c r="A2935" s="64">
        <f t="shared" si="363"/>
        <v>6</v>
      </c>
      <c r="B2935" s="64">
        <f t="shared" si="364"/>
        <v>298</v>
      </c>
      <c r="C2935" s="64">
        <f t="shared" si="365"/>
        <v>2</v>
      </c>
      <c r="D2935" s="64">
        <f t="shared" si="366"/>
        <v>294</v>
      </c>
      <c r="E2935" s="64">
        <f t="shared" si="367"/>
        <v>1466</v>
      </c>
      <c r="F2935" s="64" t="str">
        <f t="shared" si="360"/>
        <v/>
      </c>
      <c r="G2935" s="64" t="str">
        <f t="shared" si="361"/>
        <v/>
      </c>
      <c r="H2935" s="64" t="str">
        <f t="shared" si="362"/>
        <v/>
      </c>
      <c r="I2935" s="80" t="str">
        <f>IFERROR(VLOOKUP(D2935,Sheet2!A:B,2,0),"")</f>
        <v/>
      </c>
      <c r="J2935" s="64" t="str">
        <f>IFERROR(IF(I2935&lt;&gt;"",VLOOKUP(I2935,Sheet2!B:C,2,0),""),"")</f>
        <v/>
      </c>
      <c r="K2935" s="64" t="str">
        <f>IFERROR( IF(I2935&lt;&gt;"", HLOOKUP(L$2+$A2935,Sheet2!BX:NK,2,0),""),"")</f>
        <v/>
      </c>
      <c r="L2935" t="str">
        <f>IF(OR(HLOOKUP(L$2+$A2935,Sheet2!BX:NK,$B2935,0),HLOOKUP(L$2+$A2935,Sheet2!BX:NK,$B2935,0)&lt;&gt;""),HLOOKUP(L$2+$A2935,Sheet2!BX:NK,$B2935,0),"")</f>
        <v/>
      </c>
      <c r="M2935" t="str">
        <f>IF(OR(HLOOKUP(M$2+$A2935,Sheet2!BY:NL,$B2935,0),HLOOKUP(M$2+$A2935,Sheet2!BY:NL,$B2935,0)&lt;&gt;""),HLOOKUP(M$2+$A2935,Sheet2!BY:NL,$B2935,0),"")</f>
        <v/>
      </c>
      <c r="N2935" t="str">
        <f>IF(OR(HLOOKUP(N$2+$A2935,Sheet2!BZ:NM,$B2935,0),HLOOKUP(N$2+$A2935,Sheet2!BZ:NM,$B2935,0)&lt;&gt;""),HLOOKUP(N$2+$A2935,Sheet2!BZ:NM,$B2935,0),"")</f>
        <v/>
      </c>
      <c r="O2935" t="str">
        <f>IF(OR(HLOOKUP(O$2+$A2935,Sheet2!CA:NN,$B2935,0),HLOOKUP(O$2+$A2935,Sheet2!CA:NN,$B2935,0)&lt;&gt;""),HLOOKUP(O$2+$A2935,Sheet2!CA:NN,$B2935,0),"")</f>
        <v/>
      </c>
      <c r="P2935" t="str">
        <f>IF(OR(HLOOKUP(P$2+$A2935,Sheet2!CB:NO,$B2935,0),HLOOKUP(P$2+$A2935,Sheet2!CB:NO,$B2935,0)&lt;&gt;""),HLOOKUP(P$2+$A2935,Sheet2!CB:NO,$B2935,0),"")</f>
        <v/>
      </c>
      <c r="Q2935" t="str">
        <f>IF(OR(HLOOKUP(Q$2+$A2935,Sheet2!CC:NO,$B2935,0),HLOOKUP(Q$2+$A2935,Sheet2!CC:NO,$B2935,0)&lt;&gt;""),HLOOKUP(Q$2+$A2935,Sheet2!CC:NO,$B2935,0),"")</f>
        <v/>
      </c>
    </row>
    <row r="2936" spans="1:17" x14ac:dyDescent="0.25">
      <c r="A2936" s="64">
        <f t="shared" si="363"/>
        <v>12</v>
      </c>
      <c r="B2936" s="64">
        <f t="shared" si="364"/>
        <v>298</v>
      </c>
      <c r="C2936" s="64">
        <f t="shared" si="365"/>
        <v>3</v>
      </c>
      <c r="D2936" s="64">
        <f t="shared" si="366"/>
        <v>294</v>
      </c>
      <c r="E2936" s="64">
        <f t="shared" si="367"/>
        <v>1466</v>
      </c>
      <c r="F2936" s="64" t="str">
        <f t="shared" si="360"/>
        <v/>
      </c>
      <c r="G2936" s="64" t="str">
        <f t="shared" si="361"/>
        <v/>
      </c>
      <c r="H2936" s="64" t="str">
        <f t="shared" si="362"/>
        <v/>
      </c>
      <c r="I2936" s="80" t="str">
        <f>IFERROR(VLOOKUP(D2936,Sheet2!A:B,2,0),"")</f>
        <v/>
      </c>
      <c r="J2936" s="64" t="str">
        <f>IFERROR(IF(I2936&lt;&gt;"",VLOOKUP(I2936,Sheet2!B:C,2,0),""),"")</f>
        <v/>
      </c>
      <c r="K2936" s="64" t="str">
        <f>IFERROR( IF(I2936&lt;&gt;"", HLOOKUP(L$2+$A2936,Sheet2!BX:NK,2,0),""),"")</f>
        <v/>
      </c>
      <c r="L2936" t="str">
        <f>IF(OR(HLOOKUP(L$2+$A2936,Sheet2!BX:NK,$B2936,0),HLOOKUP(L$2+$A2936,Sheet2!BX:NK,$B2936,0)&lt;&gt;""),HLOOKUP(L$2+$A2936,Sheet2!BX:NK,$B2936,0),"")</f>
        <v/>
      </c>
      <c r="M2936" t="str">
        <f>IF(OR(HLOOKUP(M$2+$A2936,Sheet2!BY:NL,$B2936,0),HLOOKUP(M$2+$A2936,Sheet2!BY:NL,$B2936,0)&lt;&gt;""),HLOOKUP(M$2+$A2936,Sheet2!BY:NL,$B2936,0),"")</f>
        <v/>
      </c>
      <c r="N2936" t="str">
        <f>IF(OR(HLOOKUP(N$2+$A2936,Sheet2!BZ:NM,$B2936,0),HLOOKUP(N$2+$A2936,Sheet2!BZ:NM,$B2936,0)&lt;&gt;""),HLOOKUP(N$2+$A2936,Sheet2!BZ:NM,$B2936,0),"")</f>
        <v/>
      </c>
      <c r="O2936" t="str">
        <f>IF(OR(HLOOKUP(O$2+$A2936,Sheet2!CA:NN,$B2936,0),HLOOKUP(O$2+$A2936,Sheet2!CA:NN,$B2936,0)&lt;&gt;""),HLOOKUP(O$2+$A2936,Sheet2!CA:NN,$B2936,0),"")</f>
        <v/>
      </c>
      <c r="P2936" t="str">
        <f>IF(OR(HLOOKUP(P$2+$A2936,Sheet2!CB:NO,$B2936,0),HLOOKUP(P$2+$A2936,Sheet2!CB:NO,$B2936,0)&lt;&gt;""),HLOOKUP(P$2+$A2936,Sheet2!CB:NO,$B2936,0),"")</f>
        <v/>
      </c>
      <c r="Q2936" t="str">
        <f>IF(OR(HLOOKUP(Q$2+$A2936,Sheet2!CC:NO,$B2936,0),HLOOKUP(Q$2+$A2936,Sheet2!CC:NO,$B2936,0)&lt;&gt;""),HLOOKUP(Q$2+$A2936,Sheet2!CC:NO,$B2936,0),"")</f>
        <v/>
      </c>
    </row>
    <row r="2937" spans="1:17" x14ac:dyDescent="0.25">
      <c r="A2937" s="64">
        <f t="shared" si="363"/>
        <v>18</v>
      </c>
      <c r="B2937" s="64">
        <f t="shared" si="364"/>
        <v>298</v>
      </c>
      <c r="C2937" s="64">
        <f t="shared" si="365"/>
        <v>4</v>
      </c>
      <c r="D2937" s="64">
        <f t="shared" si="366"/>
        <v>294</v>
      </c>
      <c r="E2937" s="64">
        <f t="shared" si="367"/>
        <v>1466</v>
      </c>
      <c r="F2937" s="64" t="str">
        <f t="shared" si="360"/>
        <v/>
      </c>
      <c r="G2937" s="64" t="str">
        <f t="shared" si="361"/>
        <v/>
      </c>
      <c r="H2937" s="64" t="str">
        <f t="shared" si="362"/>
        <v/>
      </c>
      <c r="I2937" s="80" t="str">
        <f>IFERROR(VLOOKUP(D2937,Sheet2!A:B,2,0),"")</f>
        <v/>
      </c>
      <c r="J2937" s="64" t="str">
        <f>IFERROR(IF(I2937&lt;&gt;"",VLOOKUP(I2937,Sheet2!B:C,2,0),""),"")</f>
        <v/>
      </c>
      <c r="K2937" s="64" t="str">
        <f>IFERROR( IF(I2937&lt;&gt;"", HLOOKUP(L$2+$A2937,Sheet2!BX:NK,2,0),""),"")</f>
        <v/>
      </c>
      <c r="L2937" t="str">
        <f>IF(OR(HLOOKUP(L$2+$A2937,Sheet2!BX:NK,$B2937,0),HLOOKUP(L$2+$A2937,Sheet2!BX:NK,$B2937,0)&lt;&gt;""),HLOOKUP(L$2+$A2937,Sheet2!BX:NK,$B2937,0),"")</f>
        <v/>
      </c>
      <c r="M2937" t="str">
        <f>IF(OR(HLOOKUP(M$2+$A2937,Sheet2!BY:NL,$B2937,0),HLOOKUP(M$2+$A2937,Sheet2!BY:NL,$B2937,0)&lt;&gt;""),HLOOKUP(M$2+$A2937,Sheet2!BY:NL,$B2937,0),"")</f>
        <v/>
      </c>
      <c r="N2937" t="str">
        <f>IF(OR(HLOOKUP(N$2+$A2937,Sheet2!BZ:NM,$B2937,0),HLOOKUP(N$2+$A2937,Sheet2!BZ:NM,$B2937,0)&lt;&gt;""),HLOOKUP(N$2+$A2937,Sheet2!BZ:NM,$B2937,0),"")</f>
        <v/>
      </c>
      <c r="O2937" t="str">
        <f>IF(OR(HLOOKUP(O$2+$A2937,Sheet2!CA:NN,$B2937,0),HLOOKUP(O$2+$A2937,Sheet2!CA:NN,$B2937,0)&lt;&gt;""),HLOOKUP(O$2+$A2937,Sheet2!CA:NN,$B2937,0),"")</f>
        <v/>
      </c>
      <c r="P2937" t="str">
        <f>IF(OR(HLOOKUP(P$2+$A2937,Sheet2!CB:NO,$B2937,0),HLOOKUP(P$2+$A2937,Sheet2!CB:NO,$B2937,0)&lt;&gt;""),HLOOKUP(P$2+$A2937,Sheet2!CB:NO,$B2937,0),"")</f>
        <v/>
      </c>
      <c r="Q2937" t="str">
        <f>IF(OR(HLOOKUP(Q$2+$A2937,Sheet2!CC:NO,$B2937,0),HLOOKUP(Q$2+$A2937,Sheet2!CC:NO,$B2937,0)&lt;&gt;""),HLOOKUP(Q$2+$A2937,Sheet2!CC:NO,$B2937,0),"")</f>
        <v/>
      </c>
    </row>
    <row r="2938" spans="1:17" x14ac:dyDescent="0.25">
      <c r="A2938" s="64">
        <f t="shared" si="363"/>
        <v>24</v>
      </c>
      <c r="B2938" s="64">
        <f t="shared" si="364"/>
        <v>298</v>
      </c>
      <c r="C2938" s="64">
        <f t="shared" si="365"/>
        <v>5</v>
      </c>
      <c r="D2938" s="64">
        <f t="shared" si="366"/>
        <v>294</v>
      </c>
      <c r="E2938" s="64">
        <f t="shared" si="367"/>
        <v>1466</v>
      </c>
      <c r="F2938" s="64" t="str">
        <f t="shared" si="360"/>
        <v/>
      </c>
      <c r="G2938" s="64" t="str">
        <f t="shared" si="361"/>
        <v/>
      </c>
      <c r="H2938" s="64" t="str">
        <f t="shared" si="362"/>
        <v/>
      </c>
      <c r="I2938" s="80" t="str">
        <f>IFERROR(VLOOKUP(D2938,Sheet2!A:B,2,0),"")</f>
        <v/>
      </c>
      <c r="J2938" s="64" t="str">
        <f>IFERROR(IF(I2938&lt;&gt;"",VLOOKUP(I2938,Sheet2!B:C,2,0),""),"")</f>
        <v/>
      </c>
      <c r="K2938" s="64" t="str">
        <f>IFERROR( IF(I2938&lt;&gt;"", HLOOKUP(L$2+$A2938,Sheet2!BX:NK,2,0),""),"")</f>
        <v/>
      </c>
      <c r="L2938" t="str">
        <f>IF(OR(HLOOKUP(L$2+$A2938,Sheet2!BX:NK,$B2938,0),HLOOKUP(L$2+$A2938,Sheet2!BX:NK,$B2938,0)&lt;&gt;""),HLOOKUP(L$2+$A2938,Sheet2!BX:NK,$B2938,0),"")</f>
        <v/>
      </c>
      <c r="M2938" t="str">
        <f>IF(OR(HLOOKUP(M$2+$A2938,Sheet2!BY:NL,$B2938,0),HLOOKUP(M$2+$A2938,Sheet2!BY:NL,$B2938,0)&lt;&gt;""),HLOOKUP(M$2+$A2938,Sheet2!BY:NL,$B2938,0),"")</f>
        <v/>
      </c>
      <c r="N2938" t="str">
        <f>IF(OR(HLOOKUP(N$2+$A2938,Sheet2!BZ:NM,$B2938,0),HLOOKUP(N$2+$A2938,Sheet2!BZ:NM,$B2938,0)&lt;&gt;""),HLOOKUP(N$2+$A2938,Sheet2!BZ:NM,$B2938,0),"")</f>
        <v/>
      </c>
      <c r="O2938" t="str">
        <f>IF(OR(HLOOKUP(O$2+$A2938,Sheet2!CA:NN,$B2938,0),HLOOKUP(O$2+$A2938,Sheet2!CA:NN,$B2938,0)&lt;&gt;""),HLOOKUP(O$2+$A2938,Sheet2!CA:NN,$B2938,0),"")</f>
        <v/>
      </c>
      <c r="P2938" t="str">
        <f>IF(OR(HLOOKUP(P$2+$A2938,Sheet2!CB:NO,$B2938,0),HLOOKUP(P$2+$A2938,Sheet2!CB:NO,$B2938,0)&lt;&gt;""),HLOOKUP(P$2+$A2938,Sheet2!CB:NO,$B2938,0),"")</f>
        <v/>
      </c>
      <c r="Q2938" t="str">
        <f>IF(OR(HLOOKUP(Q$2+$A2938,Sheet2!CC:NO,$B2938,0),HLOOKUP(Q$2+$A2938,Sheet2!CC:NO,$B2938,0)&lt;&gt;""),HLOOKUP(Q$2+$A2938,Sheet2!CC:NO,$B2938,0),"")</f>
        <v/>
      </c>
    </row>
    <row r="2939" spans="1:17" x14ac:dyDescent="0.25">
      <c r="A2939" s="64">
        <f t="shared" si="363"/>
        <v>30</v>
      </c>
      <c r="B2939" s="64">
        <f t="shared" si="364"/>
        <v>298</v>
      </c>
      <c r="C2939" s="64">
        <f t="shared" si="365"/>
        <v>6</v>
      </c>
      <c r="D2939" s="64">
        <f t="shared" si="366"/>
        <v>294</v>
      </c>
      <c r="E2939" s="64">
        <f t="shared" si="367"/>
        <v>1466</v>
      </c>
      <c r="F2939" s="64" t="str">
        <f t="shared" si="360"/>
        <v/>
      </c>
      <c r="G2939" s="64" t="str">
        <f t="shared" si="361"/>
        <v/>
      </c>
      <c r="H2939" s="64" t="str">
        <f t="shared" si="362"/>
        <v/>
      </c>
      <c r="I2939" s="80" t="str">
        <f>IFERROR(VLOOKUP(D2939,Sheet2!A:B,2,0),"")</f>
        <v/>
      </c>
      <c r="J2939" s="64" t="str">
        <f>IFERROR(IF(I2939&lt;&gt;"",VLOOKUP(I2939,Sheet2!B:C,2,0),""),"")</f>
        <v/>
      </c>
      <c r="K2939" s="64" t="str">
        <f>IFERROR( IF(I2939&lt;&gt;"", HLOOKUP(L$2+$A2939,Sheet2!BX:NK,2,0),""),"")</f>
        <v/>
      </c>
      <c r="L2939" t="str">
        <f>IF(OR(HLOOKUP(L$2+$A2939,Sheet2!BX:NK,$B2939,0),HLOOKUP(L$2+$A2939,Sheet2!BX:NK,$B2939,0)&lt;&gt;""),HLOOKUP(L$2+$A2939,Sheet2!BX:NK,$B2939,0),"")</f>
        <v/>
      </c>
      <c r="M2939" t="str">
        <f>IF(OR(HLOOKUP(M$2+$A2939,Sheet2!BY:NL,$B2939,0),HLOOKUP(M$2+$A2939,Sheet2!BY:NL,$B2939,0)&lt;&gt;""),HLOOKUP(M$2+$A2939,Sheet2!BY:NL,$B2939,0),"")</f>
        <v/>
      </c>
      <c r="N2939" t="str">
        <f>IF(OR(HLOOKUP(N$2+$A2939,Sheet2!BZ:NM,$B2939,0),HLOOKUP(N$2+$A2939,Sheet2!BZ:NM,$B2939,0)&lt;&gt;""),HLOOKUP(N$2+$A2939,Sheet2!BZ:NM,$B2939,0),"")</f>
        <v/>
      </c>
      <c r="O2939" t="str">
        <f>IF(OR(HLOOKUP(O$2+$A2939,Sheet2!CA:NN,$B2939,0),HLOOKUP(O$2+$A2939,Sheet2!CA:NN,$B2939,0)&lt;&gt;""),HLOOKUP(O$2+$A2939,Sheet2!CA:NN,$B2939,0),"")</f>
        <v/>
      </c>
      <c r="P2939" t="str">
        <f>IF(OR(HLOOKUP(P$2+$A2939,Sheet2!CB:NO,$B2939,0),HLOOKUP(P$2+$A2939,Sheet2!CB:NO,$B2939,0)&lt;&gt;""),HLOOKUP(P$2+$A2939,Sheet2!CB:NO,$B2939,0),"")</f>
        <v/>
      </c>
      <c r="Q2939" t="str">
        <f>IF(OR(HLOOKUP(Q$2+$A2939,Sheet2!CC:NO,$B2939,0),HLOOKUP(Q$2+$A2939,Sheet2!CC:NO,$B2939,0)&lt;&gt;""),HLOOKUP(Q$2+$A2939,Sheet2!CC:NO,$B2939,0),"")</f>
        <v/>
      </c>
    </row>
    <row r="2940" spans="1:17" x14ac:dyDescent="0.25">
      <c r="A2940" s="64">
        <f t="shared" si="363"/>
        <v>36</v>
      </c>
      <c r="B2940" s="64">
        <f t="shared" si="364"/>
        <v>298</v>
      </c>
      <c r="C2940" s="64">
        <f t="shared" si="365"/>
        <v>7</v>
      </c>
      <c r="D2940" s="64">
        <f t="shared" si="366"/>
        <v>294</v>
      </c>
      <c r="E2940" s="64">
        <f t="shared" si="367"/>
        <v>1466</v>
      </c>
      <c r="F2940" s="64" t="str">
        <f t="shared" si="360"/>
        <v/>
      </c>
      <c r="G2940" s="64" t="str">
        <f t="shared" si="361"/>
        <v/>
      </c>
      <c r="H2940" s="64" t="str">
        <f t="shared" si="362"/>
        <v/>
      </c>
      <c r="I2940" s="80" t="str">
        <f>IFERROR(VLOOKUP(D2940,Sheet2!A:B,2,0),"")</f>
        <v/>
      </c>
      <c r="J2940" s="64" t="str">
        <f>IFERROR(IF(I2940&lt;&gt;"",VLOOKUP(I2940,Sheet2!B:C,2,0),""),"")</f>
        <v/>
      </c>
      <c r="K2940" s="64" t="str">
        <f>IFERROR( IF(I2940&lt;&gt;"", HLOOKUP(L$2+$A2940,Sheet2!BX:NK,2,0),""),"")</f>
        <v/>
      </c>
      <c r="L2940" t="str">
        <f>IF(OR(HLOOKUP(L$2+$A2940,Sheet2!BX:NK,$B2940,0),HLOOKUP(L$2+$A2940,Sheet2!BX:NK,$B2940,0)&lt;&gt;""),HLOOKUP(L$2+$A2940,Sheet2!BX:NK,$B2940,0),"")</f>
        <v/>
      </c>
      <c r="M2940" t="str">
        <f>IF(OR(HLOOKUP(M$2+$A2940,Sheet2!BY:NL,$B2940,0),HLOOKUP(M$2+$A2940,Sheet2!BY:NL,$B2940,0)&lt;&gt;""),HLOOKUP(M$2+$A2940,Sheet2!BY:NL,$B2940,0),"")</f>
        <v/>
      </c>
      <c r="N2940" t="str">
        <f>IF(OR(HLOOKUP(N$2+$A2940,Sheet2!BZ:NM,$B2940,0),HLOOKUP(N$2+$A2940,Sheet2!BZ:NM,$B2940,0)&lt;&gt;""),HLOOKUP(N$2+$A2940,Sheet2!BZ:NM,$B2940,0),"")</f>
        <v/>
      </c>
      <c r="O2940" t="str">
        <f>IF(OR(HLOOKUP(O$2+$A2940,Sheet2!CA:NN,$B2940,0),HLOOKUP(O$2+$A2940,Sheet2!CA:NN,$B2940,0)&lt;&gt;""),HLOOKUP(O$2+$A2940,Sheet2!CA:NN,$B2940,0),"")</f>
        <v/>
      </c>
      <c r="P2940" t="str">
        <f>IF(OR(HLOOKUP(P$2+$A2940,Sheet2!CB:NO,$B2940,0),HLOOKUP(P$2+$A2940,Sheet2!CB:NO,$B2940,0)&lt;&gt;""),HLOOKUP(P$2+$A2940,Sheet2!CB:NO,$B2940,0),"")</f>
        <v/>
      </c>
      <c r="Q2940" t="str">
        <f>IF(OR(HLOOKUP(Q$2+$A2940,Sheet2!CC:NO,$B2940,0),HLOOKUP(Q$2+$A2940,Sheet2!CC:NO,$B2940,0)&lt;&gt;""),HLOOKUP(Q$2+$A2940,Sheet2!CC:NO,$B2940,0),"")</f>
        <v/>
      </c>
    </row>
    <row r="2941" spans="1:17" x14ac:dyDescent="0.25">
      <c r="A2941" s="64">
        <f t="shared" si="363"/>
        <v>42</v>
      </c>
      <c r="B2941" s="64">
        <f t="shared" si="364"/>
        <v>298</v>
      </c>
      <c r="C2941" s="64">
        <f t="shared" si="365"/>
        <v>8</v>
      </c>
      <c r="D2941" s="64">
        <f t="shared" si="366"/>
        <v>294</v>
      </c>
      <c r="E2941" s="64">
        <f t="shared" si="367"/>
        <v>1466</v>
      </c>
      <c r="F2941" s="64" t="str">
        <f t="shared" si="360"/>
        <v/>
      </c>
      <c r="G2941" s="64" t="str">
        <f t="shared" si="361"/>
        <v/>
      </c>
      <c r="H2941" s="64" t="str">
        <f t="shared" si="362"/>
        <v/>
      </c>
      <c r="I2941" s="80" t="str">
        <f>IFERROR(VLOOKUP(D2941,Sheet2!A:B,2,0),"")</f>
        <v/>
      </c>
      <c r="J2941" s="64" t="str">
        <f>IFERROR(IF(I2941&lt;&gt;"",VLOOKUP(I2941,Sheet2!B:C,2,0),""),"")</f>
        <v/>
      </c>
      <c r="K2941" s="64" t="str">
        <f>IFERROR( IF(I2941&lt;&gt;"", HLOOKUP(L$2+$A2941,Sheet2!BX:NK,2,0),""),"")</f>
        <v/>
      </c>
      <c r="L2941" t="str">
        <f>IF(OR(HLOOKUP(L$2+$A2941,Sheet2!BX:NK,$B2941,0),HLOOKUP(L$2+$A2941,Sheet2!BX:NK,$B2941,0)&lt;&gt;""),HLOOKUP(L$2+$A2941,Sheet2!BX:NK,$B2941,0),"")</f>
        <v/>
      </c>
      <c r="M2941" t="str">
        <f>IF(OR(HLOOKUP(M$2+$A2941,Sheet2!BY:NL,$B2941,0),HLOOKUP(M$2+$A2941,Sheet2!BY:NL,$B2941,0)&lt;&gt;""),HLOOKUP(M$2+$A2941,Sheet2!BY:NL,$B2941,0),"")</f>
        <v/>
      </c>
      <c r="N2941" t="str">
        <f>IF(OR(HLOOKUP(N$2+$A2941,Sheet2!BZ:NM,$B2941,0),HLOOKUP(N$2+$A2941,Sheet2!BZ:NM,$B2941,0)&lt;&gt;""),HLOOKUP(N$2+$A2941,Sheet2!BZ:NM,$B2941,0),"")</f>
        <v/>
      </c>
      <c r="O2941" t="str">
        <f>IF(OR(HLOOKUP(O$2+$A2941,Sheet2!CA:NN,$B2941,0),HLOOKUP(O$2+$A2941,Sheet2!CA:NN,$B2941,0)&lt;&gt;""),HLOOKUP(O$2+$A2941,Sheet2!CA:NN,$B2941,0),"")</f>
        <v/>
      </c>
      <c r="P2941" t="str">
        <f>IF(OR(HLOOKUP(P$2+$A2941,Sheet2!CB:NO,$B2941,0),HLOOKUP(P$2+$A2941,Sheet2!CB:NO,$B2941,0)&lt;&gt;""),HLOOKUP(P$2+$A2941,Sheet2!CB:NO,$B2941,0),"")</f>
        <v/>
      </c>
      <c r="Q2941" t="str">
        <f>IF(OR(HLOOKUP(Q$2+$A2941,Sheet2!CC:NO,$B2941,0),HLOOKUP(Q$2+$A2941,Sheet2!CC:NO,$B2941,0)&lt;&gt;""),HLOOKUP(Q$2+$A2941,Sheet2!CC:NO,$B2941,0),"")</f>
        <v/>
      </c>
    </row>
    <row r="2942" spans="1:17" x14ac:dyDescent="0.25">
      <c r="A2942" s="64">
        <f t="shared" si="363"/>
        <v>48</v>
      </c>
      <c r="B2942" s="64">
        <f t="shared" si="364"/>
        <v>298</v>
      </c>
      <c r="C2942" s="64">
        <f t="shared" si="365"/>
        <v>9</v>
      </c>
      <c r="D2942" s="64">
        <f t="shared" si="366"/>
        <v>294</v>
      </c>
      <c r="E2942" s="64">
        <f t="shared" si="367"/>
        <v>1466</v>
      </c>
      <c r="F2942" s="64" t="str">
        <f t="shared" si="360"/>
        <v/>
      </c>
      <c r="G2942" s="64" t="str">
        <f t="shared" si="361"/>
        <v/>
      </c>
      <c r="H2942" s="64" t="str">
        <f t="shared" si="362"/>
        <v/>
      </c>
      <c r="I2942" s="80" t="str">
        <f>IFERROR(VLOOKUP(D2942,Sheet2!A:B,2,0),"")</f>
        <v/>
      </c>
      <c r="J2942" s="64" t="str">
        <f>IFERROR(IF(I2942&lt;&gt;"",VLOOKUP(I2942,Sheet2!B:C,2,0),""),"")</f>
        <v/>
      </c>
      <c r="K2942" s="64" t="str">
        <f>IFERROR( IF(I2942&lt;&gt;"", HLOOKUP(L$2+$A2942,Sheet2!BX:NK,2,0),""),"")</f>
        <v/>
      </c>
      <c r="L2942" t="str">
        <f>IF(OR(HLOOKUP(L$2+$A2942,Sheet2!BX:NK,$B2942,0),HLOOKUP(L$2+$A2942,Sheet2!BX:NK,$B2942,0)&lt;&gt;""),HLOOKUP(L$2+$A2942,Sheet2!BX:NK,$B2942,0),"")</f>
        <v/>
      </c>
      <c r="M2942" t="str">
        <f>IF(OR(HLOOKUP(M$2+$A2942,Sheet2!BY:NL,$B2942,0),HLOOKUP(M$2+$A2942,Sheet2!BY:NL,$B2942,0)&lt;&gt;""),HLOOKUP(M$2+$A2942,Sheet2!BY:NL,$B2942,0),"")</f>
        <v/>
      </c>
      <c r="N2942" t="str">
        <f>IF(OR(HLOOKUP(N$2+$A2942,Sheet2!BZ:NM,$B2942,0),HLOOKUP(N$2+$A2942,Sheet2!BZ:NM,$B2942,0)&lt;&gt;""),HLOOKUP(N$2+$A2942,Sheet2!BZ:NM,$B2942,0),"")</f>
        <v/>
      </c>
      <c r="O2942" t="str">
        <f>IF(OR(HLOOKUP(O$2+$A2942,Sheet2!CA:NN,$B2942,0),HLOOKUP(O$2+$A2942,Sheet2!CA:NN,$B2942,0)&lt;&gt;""),HLOOKUP(O$2+$A2942,Sheet2!CA:NN,$B2942,0),"")</f>
        <v/>
      </c>
      <c r="P2942" t="str">
        <f>IF(OR(HLOOKUP(P$2+$A2942,Sheet2!CB:NO,$B2942,0),HLOOKUP(P$2+$A2942,Sheet2!CB:NO,$B2942,0)&lt;&gt;""),HLOOKUP(P$2+$A2942,Sheet2!CB:NO,$B2942,0),"")</f>
        <v/>
      </c>
      <c r="Q2942" t="str">
        <f>IF(OR(HLOOKUP(Q$2+$A2942,Sheet2!CC:NO,$B2942,0),HLOOKUP(Q$2+$A2942,Sheet2!CC:NO,$B2942,0)&lt;&gt;""),HLOOKUP(Q$2+$A2942,Sheet2!CC:NO,$B2942,0),"")</f>
        <v/>
      </c>
    </row>
    <row r="2943" spans="1:17" x14ac:dyDescent="0.25">
      <c r="A2943" s="64">
        <f t="shared" si="363"/>
        <v>54</v>
      </c>
      <c r="B2943" s="64">
        <f t="shared" si="364"/>
        <v>298</v>
      </c>
      <c r="C2943" s="64">
        <f t="shared" si="365"/>
        <v>10</v>
      </c>
      <c r="D2943" s="64">
        <f t="shared" si="366"/>
        <v>294</v>
      </c>
      <c r="E2943" s="64">
        <f t="shared" si="367"/>
        <v>1466</v>
      </c>
      <c r="F2943" s="64" t="str">
        <f t="shared" si="360"/>
        <v/>
      </c>
      <c r="G2943" s="64" t="str">
        <f t="shared" si="361"/>
        <v/>
      </c>
      <c r="H2943" s="64" t="str">
        <f t="shared" si="362"/>
        <v/>
      </c>
      <c r="I2943" s="80" t="str">
        <f>IFERROR(VLOOKUP(D2943,Sheet2!A:B,2,0),"")</f>
        <v/>
      </c>
      <c r="J2943" s="64" t="str">
        <f>IFERROR(IF(I2943&lt;&gt;"",VLOOKUP(I2943,Sheet2!B:C,2,0),""),"")</f>
        <v/>
      </c>
      <c r="K2943" s="64" t="str">
        <f>IFERROR( IF(I2943&lt;&gt;"", HLOOKUP(L$2+$A2943,Sheet2!BX:NK,2,0),""),"")</f>
        <v/>
      </c>
      <c r="L2943" t="str">
        <f>IF(OR(HLOOKUP(L$2+$A2943,Sheet2!BX:NK,$B2943,0),HLOOKUP(L$2+$A2943,Sheet2!BX:NK,$B2943,0)&lt;&gt;""),HLOOKUP(L$2+$A2943,Sheet2!BX:NK,$B2943,0),"")</f>
        <v/>
      </c>
      <c r="M2943" t="str">
        <f>IF(OR(HLOOKUP(M$2+$A2943,Sheet2!BY:NL,$B2943,0),HLOOKUP(M$2+$A2943,Sheet2!BY:NL,$B2943,0)&lt;&gt;""),HLOOKUP(M$2+$A2943,Sheet2!BY:NL,$B2943,0),"")</f>
        <v/>
      </c>
      <c r="N2943" t="str">
        <f>IF(OR(HLOOKUP(N$2+$A2943,Sheet2!BZ:NM,$B2943,0),HLOOKUP(N$2+$A2943,Sheet2!BZ:NM,$B2943,0)&lt;&gt;""),HLOOKUP(N$2+$A2943,Sheet2!BZ:NM,$B2943,0),"")</f>
        <v/>
      </c>
      <c r="O2943" t="str">
        <f>IF(OR(HLOOKUP(O$2+$A2943,Sheet2!CA:NN,$B2943,0),HLOOKUP(O$2+$A2943,Sheet2!CA:NN,$B2943,0)&lt;&gt;""),HLOOKUP(O$2+$A2943,Sheet2!CA:NN,$B2943,0),"")</f>
        <v/>
      </c>
      <c r="P2943" t="str">
        <f>IF(OR(HLOOKUP(P$2+$A2943,Sheet2!CB:NO,$B2943,0),HLOOKUP(P$2+$A2943,Sheet2!CB:NO,$B2943,0)&lt;&gt;""),HLOOKUP(P$2+$A2943,Sheet2!CB:NO,$B2943,0),"")</f>
        <v/>
      </c>
      <c r="Q2943" t="str">
        <f>IF(OR(HLOOKUP(Q$2+$A2943,Sheet2!CC:NO,$B2943,0),HLOOKUP(Q$2+$A2943,Sheet2!CC:NO,$B2943,0)&lt;&gt;""),HLOOKUP(Q$2+$A2943,Sheet2!CC:NO,$B2943,0),"")</f>
        <v/>
      </c>
    </row>
    <row r="2944" spans="1:17" x14ac:dyDescent="0.25">
      <c r="A2944" s="64">
        <f t="shared" si="363"/>
        <v>0</v>
      </c>
      <c r="B2944" s="64">
        <f t="shared" si="364"/>
        <v>299</v>
      </c>
      <c r="C2944" s="64">
        <f t="shared" si="365"/>
        <v>1</v>
      </c>
      <c r="D2944" s="64">
        <f t="shared" si="366"/>
        <v>295</v>
      </c>
      <c r="E2944" s="64">
        <f t="shared" si="367"/>
        <v>1471</v>
      </c>
      <c r="F2944" s="64" t="str">
        <f t="shared" si="360"/>
        <v/>
      </c>
      <c r="G2944" s="64" t="str">
        <f t="shared" si="361"/>
        <v/>
      </c>
      <c r="H2944" s="64" t="str">
        <f t="shared" si="362"/>
        <v/>
      </c>
      <c r="I2944" s="80" t="str">
        <f>IFERROR(VLOOKUP(D2944,Sheet2!A:B,2,0),"")</f>
        <v/>
      </c>
      <c r="J2944" s="64" t="str">
        <f>IFERROR(IF(I2944&lt;&gt;"",VLOOKUP(I2944,Sheet2!B:C,2,0),""),"")</f>
        <v/>
      </c>
      <c r="K2944" s="64" t="str">
        <f>IFERROR( IF(I2944&lt;&gt;"", HLOOKUP(L$2+$A2944,Sheet2!BX:NK,2,0),""),"")</f>
        <v/>
      </c>
      <c r="L2944" t="str">
        <f>IF(OR(HLOOKUP(L$2+$A2944,Sheet2!BX:NK,$B2944,0),HLOOKUP(L$2+$A2944,Sheet2!BX:NK,$B2944,0)&lt;&gt;""),HLOOKUP(L$2+$A2944,Sheet2!BX:NK,$B2944,0),"")</f>
        <v/>
      </c>
      <c r="M2944" t="str">
        <f>IF(OR(HLOOKUP(M$2+$A2944,Sheet2!BY:NL,$B2944,0),HLOOKUP(M$2+$A2944,Sheet2!BY:NL,$B2944,0)&lt;&gt;""),HLOOKUP(M$2+$A2944,Sheet2!BY:NL,$B2944,0),"")</f>
        <v/>
      </c>
      <c r="N2944" t="str">
        <f>IF(OR(HLOOKUP(N$2+$A2944,Sheet2!BZ:NM,$B2944,0),HLOOKUP(N$2+$A2944,Sheet2!BZ:NM,$B2944,0)&lt;&gt;""),HLOOKUP(N$2+$A2944,Sheet2!BZ:NM,$B2944,0),"")</f>
        <v/>
      </c>
      <c r="O2944" t="str">
        <f>IF(OR(HLOOKUP(O$2+$A2944,Sheet2!CA:NN,$B2944,0),HLOOKUP(O$2+$A2944,Sheet2!CA:NN,$B2944,0)&lt;&gt;""),HLOOKUP(O$2+$A2944,Sheet2!CA:NN,$B2944,0),"")</f>
        <v/>
      </c>
      <c r="P2944" t="str">
        <f>IF(OR(HLOOKUP(P$2+$A2944,Sheet2!CB:NO,$B2944,0),HLOOKUP(P$2+$A2944,Sheet2!CB:NO,$B2944,0)&lt;&gt;""),HLOOKUP(P$2+$A2944,Sheet2!CB:NO,$B2944,0),"")</f>
        <v/>
      </c>
      <c r="Q2944" t="str">
        <f>IF(OR(HLOOKUP(Q$2+$A2944,Sheet2!CC:NO,$B2944,0),HLOOKUP(Q$2+$A2944,Sheet2!CC:NO,$B2944,0)&lt;&gt;""),HLOOKUP(Q$2+$A2944,Sheet2!CC:NO,$B2944,0),"")</f>
        <v/>
      </c>
    </row>
    <row r="2945" spans="1:17" x14ac:dyDescent="0.25">
      <c r="A2945" s="64">
        <f t="shared" si="363"/>
        <v>6</v>
      </c>
      <c r="B2945" s="64">
        <f t="shared" si="364"/>
        <v>299</v>
      </c>
      <c r="C2945" s="64">
        <f t="shared" si="365"/>
        <v>2</v>
      </c>
      <c r="D2945" s="64">
        <f t="shared" si="366"/>
        <v>295</v>
      </c>
      <c r="E2945" s="64">
        <f t="shared" si="367"/>
        <v>1471</v>
      </c>
      <c r="F2945" s="64" t="str">
        <f t="shared" si="360"/>
        <v/>
      </c>
      <c r="G2945" s="64" t="str">
        <f t="shared" si="361"/>
        <v/>
      </c>
      <c r="H2945" s="64" t="str">
        <f t="shared" si="362"/>
        <v/>
      </c>
      <c r="I2945" s="80" t="str">
        <f>IFERROR(VLOOKUP(D2945,Sheet2!A:B,2,0),"")</f>
        <v/>
      </c>
      <c r="J2945" s="64" t="str">
        <f>IFERROR(IF(I2945&lt;&gt;"",VLOOKUP(I2945,Sheet2!B:C,2,0),""),"")</f>
        <v/>
      </c>
      <c r="K2945" s="64" t="str">
        <f>IFERROR( IF(I2945&lt;&gt;"", HLOOKUP(L$2+$A2945,Sheet2!BX:NK,2,0),""),"")</f>
        <v/>
      </c>
      <c r="L2945" t="str">
        <f>IF(OR(HLOOKUP(L$2+$A2945,Sheet2!BX:NK,$B2945,0),HLOOKUP(L$2+$A2945,Sheet2!BX:NK,$B2945,0)&lt;&gt;""),HLOOKUP(L$2+$A2945,Sheet2!BX:NK,$B2945,0),"")</f>
        <v/>
      </c>
      <c r="M2945" t="str">
        <f>IF(OR(HLOOKUP(M$2+$A2945,Sheet2!BY:NL,$B2945,0),HLOOKUP(M$2+$A2945,Sheet2!BY:NL,$B2945,0)&lt;&gt;""),HLOOKUP(M$2+$A2945,Sheet2!BY:NL,$B2945,0),"")</f>
        <v/>
      </c>
      <c r="N2945" t="str">
        <f>IF(OR(HLOOKUP(N$2+$A2945,Sheet2!BZ:NM,$B2945,0),HLOOKUP(N$2+$A2945,Sheet2!BZ:NM,$B2945,0)&lt;&gt;""),HLOOKUP(N$2+$A2945,Sheet2!BZ:NM,$B2945,0),"")</f>
        <v/>
      </c>
      <c r="O2945" t="str">
        <f>IF(OR(HLOOKUP(O$2+$A2945,Sheet2!CA:NN,$B2945,0),HLOOKUP(O$2+$A2945,Sheet2!CA:NN,$B2945,0)&lt;&gt;""),HLOOKUP(O$2+$A2945,Sheet2!CA:NN,$B2945,0),"")</f>
        <v/>
      </c>
      <c r="P2945" t="str">
        <f>IF(OR(HLOOKUP(P$2+$A2945,Sheet2!CB:NO,$B2945,0),HLOOKUP(P$2+$A2945,Sheet2!CB:NO,$B2945,0)&lt;&gt;""),HLOOKUP(P$2+$A2945,Sheet2!CB:NO,$B2945,0),"")</f>
        <v/>
      </c>
      <c r="Q2945" t="str">
        <f>IF(OR(HLOOKUP(Q$2+$A2945,Sheet2!CC:NO,$B2945,0),HLOOKUP(Q$2+$A2945,Sheet2!CC:NO,$B2945,0)&lt;&gt;""),HLOOKUP(Q$2+$A2945,Sheet2!CC:NO,$B2945,0),"")</f>
        <v/>
      </c>
    </row>
    <row r="2946" spans="1:17" x14ac:dyDescent="0.25">
      <c r="A2946" s="64">
        <f t="shared" si="363"/>
        <v>12</v>
      </c>
      <c r="B2946" s="64">
        <f t="shared" si="364"/>
        <v>299</v>
      </c>
      <c r="C2946" s="64">
        <f t="shared" si="365"/>
        <v>3</v>
      </c>
      <c r="D2946" s="64">
        <f t="shared" si="366"/>
        <v>295</v>
      </c>
      <c r="E2946" s="64">
        <f t="shared" si="367"/>
        <v>1471</v>
      </c>
      <c r="F2946" s="64" t="str">
        <f t="shared" si="360"/>
        <v/>
      </c>
      <c r="G2946" s="64" t="str">
        <f t="shared" si="361"/>
        <v/>
      </c>
      <c r="H2946" s="64" t="str">
        <f t="shared" si="362"/>
        <v/>
      </c>
      <c r="I2946" s="80" t="str">
        <f>IFERROR(VLOOKUP(D2946,Sheet2!A:B,2,0),"")</f>
        <v/>
      </c>
      <c r="J2946" s="64" t="str">
        <f>IFERROR(IF(I2946&lt;&gt;"",VLOOKUP(I2946,Sheet2!B:C,2,0),""),"")</f>
        <v/>
      </c>
      <c r="K2946" s="64" t="str">
        <f>IFERROR( IF(I2946&lt;&gt;"", HLOOKUP(L$2+$A2946,Sheet2!BX:NK,2,0),""),"")</f>
        <v/>
      </c>
      <c r="L2946" t="str">
        <f>IF(OR(HLOOKUP(L$2+$A2946,Sheet2!BX:NK,$B2946,0),HLOOKUP(L$2+$A2946,Sheet2!BX:NK,$B2946,0)&lt;&gt;""),HLOOKUP(L$2+$A2946,Sheet2!BX:NK,$B2946,0),"")</f>
        <v/>
      </c>
      <c r="M2946" t="str">
        <f>IF(OR(HLOOKUP(M$2+$A2946,Sheet2!BY:NL,$B2946,0),HLOOKUP(M$2+$A2946,Sheet2!BY:NL,$B2946,0)&lt;&gt;""),HLOOKUP(M$2+$A2946,Sheet2!BY:NL,$B2946,0),"")</f>
        <v/>
      </c>
      <c r="N2946" t="str">
        <f>IF(OR(HLOOKUP(N$2+$A2946,Sheet2!BZ:NM,$B2946,0),HLOOKUP(N$2+$A2946,Sheet2!BZ:NM,$B2946,0)&lt;&gt;""),HLOOKUP(N$2+$A2946,Sheet2!BZ:NM,$B2946,0),"")</f>
        <v/>
      </c>
      <c r="O2946" t="str">
        <f>IF(OR(HLOOKUP(O$2+$A2946,Sheet2!CA:NN,$B2946,0),HLOOKUP(O$2+$A2946,Sheet2!CA:NN,$B2946,0)&lt;&gt;""),HLOOKUP(O$2+$A2946,Sheet2!CA:NN,$B2946,0),"")</f>
        <v/>
      </c>
      <c r="P2946" t="str">
        <f>IF(OR(HLOOKUP(P$2+$A2946,Sheet2!CB:NO,$B2946,0),HLOOKUP(P$2+$A2946,Sheet2!CB:NO,$B2946,0)&lt;&gt;""),HLOOKUP(P$2+$A2946,Sheet2!CB:NO,$B2946,0),"")</f>
        <v/>
      </c>
      <c r="Q2946" t="str">
        <f>IF(OR(HLOOKUP(Q$2+$A2946,Sheet2!CC:NO,$B2946,0),HLOOKUP(Q$2+$A2946,Sheet2!CC:NO,$B2946,0)&lt;&gt;""),HLOOKUP(Q$2+$A2946,Sheet2!CC:NO,$B2946,0),"")</f>
        <v/>
      </c>
    </row>
    <row r="2947" spans="1:17" x14ac:dyDescent="0.25">
      <c r="A2947" s="64">
        <f t="shared" si="363"/>
        <v>18</v>
      </c>
      <c r="B2947" s="64">
        <f t="shared" si="364"/>
        <v>299</v>
      </c>
      <c r="C2947" s="64">
        <f t="shared" si="365"/>
        <v>4</v>
      </c>
      <c r="D2947" s="64">
        <f t="shared" si="366"/>
        <v>295</v>
      </c>
      <c r="E2947" s="64">
        <f t="shared" si="367"/>
        <v>1471</v>
      </c>
      <c r="F2947" s="64" t="str">
        <f t="shared" si="360"/>
        <v/>
      </c>
      <c r="G2947" s="64" t="str">
        <f t="shared" si="361"/>
        <v/>
      </c>
      <c r="H2947" s="64" t="str">
        <f t="shared" si="362"/>
        <v/>
      </c>
      <c r="I2947" s="80" t="str">
        <f>IFERROR(VLOOKUP(D2947,Sheet2!A:B,2,0),"")</f>
        <v/>
      </c>
      <c r="J2947" s="64" t="str">
        <f>IFERROR(IF(I2947&lt;&gt;"",VLOOKUP(I2947,Sheet2!B:C,2,0),""),"")</f>
        <v/>
      </c>
      <c r="K2947" s="64" t="str">
        <f>IFERROR( IF(I2947&lt;&gt;"", HLOOKUP(L$2+$A2947,Sheet2!BX:NK,2,0),""),"")</f>
        <v/>
      </c>
      <c r="L2947" t="str">
        <f>IF(OR(HLOOKUP(L$2+$A2947,Sheet2!BX:NK,$B2947,0),HLOOKUP(L$2+$A2947,Sheet2!BX:NK,$B2947,0)&lt;&gt;""),HLOOKUP(L$2+$A2947,Sheet2!BX:NK,$B2947,0),"")</f>
        <v/>
      </c>
      <c r="M2947" t="str">
        <f>IF(OR(HLOOKUP(M$2+$A2947,Sheet2!BY:NL,$B2947,0),HLOOKUP(M$2+$A2947,Sheet2!BY:NL,$B2947,0)&lt;&gt;""),HLOOKUP(M$2+$A2947,Sheet2!BY:NL,$B2947,0),"")</f>
        <v/>
      </c>
      <c r="N2947" t="str">
        <f>IF(OR(HLOOKUP(N$2+$A2947,Sheet2!BZ:NM,$B2947,0),HLOOKUP(N$2+$A2947,Sheet2!BZ:NM,$B2947,0)&lt;&gt;""),HLOOKUP(N$2+$A2947,Sheet2!BZ:NM,$B2947,0),"")</f>
        <v/>
      </c>
      <c r="O2947" t="str">
        <f>IF(OR(HLOOKUP(O$2+$A2947,Sheet2!CA:NN,$B2947,0),HLOOKUP(O$2+$A2947,Sheet2!CA:NN,$B2947,0)&lt;&gt;""),HLOOKUP(O$2+$A2947,Sheet2!CA:NN,$B2947,0),"")</f>
        <v/>
      </c>
      <c r="P2947" t="str">
        <f>IF(OR(HLOOKUP(P$2+$A2947,Sheet2!CB:NO,$B2947,0),HLOOKUP(P$2+$A2947,Sheet2!CB:NO,$B2947,0)&lt;&gt;""),HLOOKUP(P$2+$A2947,Sheet2!CB:NO,$B2947,0),"")</f>
        <v/>
      </c>
      <c r="Q2947" t="str">
        <f>IF(OR(HLOOKUP(Q$2+$A2947,Sheet2!CC:NO,$B2947,0),HLOOKUP(Q$2+$A2947,Sheet2!CC:NO,$B2947,0)&lt;&gt;""),HLOOKUP(Q$2+$A2947,Sheet2!CC:NO,$B2947,0),"")</f>
        <v/>
      </c>
    </row>
    <row r="2948" spans="1:17" x14ac:dyDescent="0.25">
      <c r="A2948" s="64">
        <f t="shared" si="363"/>
        <v>24</v>
      </c>
      <c r="B2948" s="64">
        <f t="shared" si="364"/>
        <v>299</v>
      </c>
      <c r="C2948" s="64">
        <f t="shared" si="365"/>
        <v>5</v>
      </c>
      <c r="D2948" s="64">
        <f t="shared" si="366"/>
        <v>295</v>
      </c>
      <c r="E2948" s="64">
        <f t="shared" si="367"/>
        <v>1471</v>
      </c>
      <c r="F2948" s="64" t="str">
        <f t="shared" si="360"/>
        <v/>
      </c>
      <c r="G2948" s="64" t="str">
        <f t="shared" si="361"/>
        <v/>
      </c>
      <c r="H2948" s="64" t="str">
        <f t="shared" si="362"/>
        <v/>
      </c>
      <c r="I2948" s="80" t="str">
        <f>IFERROR(VLOOKUP(D2948,Sheet2!A:B,2,0),"")</f>
        <v/>
      </c>
      <c r="J2948" s="64" t="str">
        <f>IFERROR(IF(I2948&lt;&gt;"",VLOOKUP(I2948,Sheet2!B:C,2,0),""),"")</f>
        <v/>
      </c>
      <c r="K2948" s="64" t="str">
        <f>IFERROR( IF(I2948&lt;&gt;"", HLOOKUP(L$2+$A2948,Sheet2!BX:NK,2,0),""),"")</f>
        <v/>
      </c>
      <c r="L2948" t="str">
        <f>IF(OR(HLOOKUP(L$2+$A2948,Sheet2!BX:NK,$B2948,0),HLOOKUP(L$2+$A2948,Sheet2!BX:NK,$B2948,0)&lt;&gt;""),HLOOKUP(L$2+$A2948,Sheet2!BX:NK,$B2948,0),"")</f>
        <v/>
      </c>
      <c r="M2948" t="str">
        <f>IF(OR(HLOOKUP(M$2+$A2948,Sheet2!BY:NL,$B2948,0),HLOOKUP(M$2+$A2948,Sheet2!BY:NL,$B2948,0)&lt;&gt;""),HLOOKUP(M$2+$A2948,Sheet2!BY:NL,$B2948,0),"")</f>
        <v/>
      </c>
      <c r="N2948" t="str">
        <f>IF(OR(HLOOKUP(N$2+$A2948,Sheet2!BZ:NM,$B2948,0),HLOOKUP(N$2+$A2948,Sheet2!BZ:NM,$B2948,0)&lt;&gt;""),HLOOKUP(N$2+$A2948,Sheet2!BZ:NM,$B2948,0),"")</f>
        <v/>
      </c>
      <c r="O2948" t="str">
        <f>IF(OR(HLOOKUP(O$2+$A2948,Sheet2!CA:NN,$B2948,0),HLOOKUP(O$2+$A2948,Sheet2!CA:NN,$B2948,0)&lt;&gt;""),HLOOKUP(O$2+$A2948,Sheet2!CA:NN,$B2948,0),"")</f>
        <v/>
      </c>
      <c r="P2948" t="str">
        <f>IF(OR(HLOOKUP(P$2+$A2948,Sheet2!CB:NO,$B2948,0),HLOOKUP(P$2+$A2948,Sheet2!CB:NO,$B2948,0)&lt;&gt;""),HLOOKUP(P$2+$A2948,Sheet2!CB:NO,$B2948,0),"")</f>
        <v/>
      </c>
      <c r="Q2948" t="str">
        <f>IF(OR(HLOOKUP(Q$2+$A2948,Sheet2!CC:NO,$B2948,0),HLOOKUP(Q$2+$A2948,Sheet2!CC:NO,$B2948,0)&lt;&gt;""),HLOOKUP(Q$2+$A2948,Sheet2!CC:NO,$B2948,0),"")</f>
        <v/>
      </c>
    </row>
    <row r="2949" spans="1:17" x14ac:dyDescent="0.25">
      <c r="A2949" s="64">
        <f t="shared" si="363"/>
        <v>30</v>
      </c>
      <c r="B2949" s="64">
        <f t="shared" si="364"/>
        <v>299</v>
      </c>
      <c r="C2949" s="64">
        <f t="shared" si="365"/>
        <v>6</v>
      </c>
      <c r="D2949" s="64">
        <f t="shared" si="366"/>
        <v>295</v>
      </c>
      <c r="E2949" s="64">
        <f t="shared" si="367"/>
        <v>1471</v>
      </c>
      <c r="F2949" s="64" t="str">
        <f t="shared" ref="F2949:F3012" si="368">IFERROR(IF(I2949&lt;&gt;"",IF(LEFT(K2949,2)="1-",1,2),""),"")</f>
        <v/>
      </c>
      <c r="G2949" s="64" t="str">
        <f t="shared" ref="G2949:G3012" si="369">IFERROR(IF(I2949&lt;&gt;"",MONTH( RIGHT(K2949,LEN(K2949)-FIND("-",K2949))),""),"")</f>
        <v/>
      </c>
      <c r="H2949" s="64" t="str">
        <f t="shared" ref="H2949:H3012" si="370">IFERROR(IF(I2949&lt;&gt;"",YEAR( RIGHT(K2949,LEN(K2949)-FIND("-",K2949))),""),"")</f>
        <v/>
      </c>
      <c r="I2949" s="80" t="str">
        <f>IFERROR(VLOOKUP(D2949,Sheet2!A:B,2,0),"")</f>
        <v/>
      </c>
      <c r="J2949" s="64" t="str">
        <f>IFERROR(IF(I2949&lt;&gt;"",VLOOKUP(I2949,Sheet2!B:C,2,0),""),"")</f>
        <v/>
      </c>
      <c r="K2949" s="64" t="str">
        <f>IFERROR( IF(I2949&lt;&gt;"", HLOOKUP(L$2+$A2949,Sheet2!BX:NK,2,0),""),"")</f>
        <v/>
      </c>
      <c r="L2949" t="str">
        <f>IF(OR(HLOOKUP(L$2+$A2949,Sheet2!BX:NK,$B2949,0),HLOOKUP(L$2+$A2949,Sheet2!BX:NK,$B2949,0)&lt;&gt;""),HLOOKUP(L$2+$A2949,Sheet2!BX:NK,$B2949,0),"")</f>
        <v/>
      </c>
      <c r="M2949" t="str">
        <f>IF(OR(HLOOKUP(M$2+$A2949,Sheet2!BY:NL,$B2949,0),HLOOKUP(M$2+$A2949,Sheet2!BY:NL,$B2949,0)&lt;&gt;""),HLOOKUP(M$2+$A2949,Sheet2!BY:NL,$B2949,0),"")</f>
        <v/>
      </c>
      <c r="N2949" t="str">
        <f>IF(OR(HLOOKUP(N$2+$A2949,Sheet2!BZ:NM,$B2949,0),HLOOKUP(N$2+$A2949,Sheet2!BZ:NM,$B2949,0)&lt;&gt;""),HLOOKUP(N$2+$A2949,Sheet2!BZ:NM,$B2949,0),"")</f>
        <v/>
      </c>
      <c r="O2949" t="str">
        <f>IF(OR(HLOOKUP(O$2+$A2949,Sheet2!CA:NN,$B2949,0),HLOOKUP(O$2+$A2949,Sheet2!CA:NN,$B2949,0)&lt;&gt;""),HLOOKUP(O$2+$A2949,Sheet2!CA:NN,$B2949,0),"")</f>
        <v/>
      </c>
      <c r="P2949" t="str">
        <f>IF(OR(HLOOKUP(P$2+$A2949,Sheet2!CB:NO,$B2949,0),HLOOKUP(P$2+$A2949,Sheet2!CB:NO,$B2949,0)&lt;&gt;""),HLOOKUP(P$2+$A2949,Sheet2!CB:NO,$B2949,0),"")</f>
        <v/>
      </c>
      <c r="Q2949" t="str">
        <f>IF(OR(HLOOKUP(Q$2+$A2949,Sheet2!CC:NO,$B2949,0),HLOOKUP(Q$2+$A2949,Sheet2!CC:NO,$B2949,0)&lt;&gt;""),HLOOKUP(Q$2+$A2949,Sheet2!CC:NO,$B2949,0),"")</f>
        <v/>
      </c>
    </row>
    <row r="2950" spans="1:17" x14ac:dyDescent="0.25">
      <c r="A2950" s="64">
        <f t="shared" ref="A2950:A3013" si="371">IF(C2950&lt;&gt;1,A2949+6,0)</f>
        <v>36</v>
      </c>
      <c r="B2950" s="64">
        <f t="shared" ref="B2950:B3013" si="372">IF(C2950&lt;&gt;1,B2949,B2949+1)</f>
        <v>299</v>
      </c>
      <c r="C2950" s="64">
        <f t="shared" ref="C2950:C3013" si="373">IF($C$3-C2949=0,1,C2949+1)</f>
        <v>7</v>
      </c>
      <c r="D2950" s="64">
        <f t="shared" ref="D2950:D3013" si="374">IF(C2950=1,D2949+1,D2949)</f>
        <v>295</v>
      </c>
      <c r="E2950" s="64">
        <f t="shared" ref="E2950:E3013" si="375">IF(D2950&lt;&gt;D2949,E2949+5,E2949)</f>
        <v>1471</v>
      </c>
      <c r="F2950" s="64" t="str">
        <f t="shared" si="368"/>
        <v/>
      </c>
      <c r="G2950" s="64" t="str">
        <f t="shared" si="369"/>
        <v/>
      </c>
      <c r="H2950" s="64" t="str">
        <f t="shared" si="370"/>
        <v/>
      </c>
      <c r="I2950" s="80" t="str">
        <f>IFERROR(VLOOKUP(D2950,Sheet2!A:B,2,0),"")</f>
        <v/>
      </c>
      <c r="J2950" s="64" t="str">
        <f>IFERROR(IF(I2950&lt;&gt;"",VLOOKUP(I2950,Sheet2!B:C,2,0),""),"")</f>
        <v/>
      </c>
      <c r="K2950" s="64" t="str">
        <f>IFERROR( IF(I2950&lt;&gt;"", HLOOKUP(L$2+$A2950,Sheet2!BX:NK,2,0),""),"")</f>
        <v/>
      </c>
      <c r="L2950" t="str">
        <f>IF(OR(HLOOKUP(L$2+$A2950,Sheet2!BX:NK,$B2950,0),HLOOKUP(L$2+$A2950,Sheet2!BX:NK,$B2950,0)&lt;&gt;""),HLOOKUP(L$2+$A2950,Sheet2!BX:NK,$B2950,0),"")</f>
        <v/>
      </c>
      <c r="M2950" t="str">
        <f>IF(OR(HLOOKUP(M$2+$A2950,Sheet2!BY:NL,$B2950,0),HLOOKUP(M$2+$A2950,Sheet2!BY:NL,$B2950,0)&lt;&gt;""),HLOOKUP(M$2+$A2950,Sheet2!BY:NL,$B2950,0),"")</f>
        <v/>
      </c>
      <c r="N2950" t="str">
        <f>IF(OR(HLOOKUP(N$2+$A2950,Sheet2!BZ:NM,$B2950,0),HLOOKUP(N$2+$A2950,Sheet2!BZ:NM,$B2950,0)&lt;&gt;""),HLOOKUP(N$2+$A2950,Sheet2!BZ:NM,$B2950,0),"")</f>
        <v/>
      </c>
      <c r="O2950" t="str">
        <f>IF(OR(HLOOKUP(O$2+$A2950,Sheet2!CA:NN,$B2950,0),HLOOKUP(O$2+$A2950,Sheet2!CA:NN,$B2950,0)&lt;&gt;""),HLOOKUP(O$2+$A2950,Sheet2!CA:NN,$B2950,0),"")</f>
        <v/>
      </c>
      <c r="P2950" t="str">
        <f>IF(OR(HLOOKUP(P$2+$A2950,Sheet2!CB:NO,$B2950,0),HLOOKUP(P$2+$A2950,Sheet2!CB:NO,$B2950,0)&lt;&gt;""),HLOOKUP(P$2+$A2950,Sheet2!CB:NO,$B2950,0),"")</f>
        <v/>
      </c>
      <c r="Q2950" t="str">
        <f>IF(OR(HLOOKUP(Q$2+$A2950,Sheet2!CC:NO,$B2950,0),HLOOKUP(Q$2+$A2950,Sheet2!CC:NO,$B2950,0)&lt;&gt;""),HLOOKUP(Q$2+$A2950,Sheet2!CC:NO,$B2950,0),"")</f>
        <v/>
      </c>
    </row>
    <row r="2951" spans="1:17" x14ac:dyDescent="0.25">
      <c r="A2951" s="64">
        <f t="shared" si="371"/>
        <v>42</v>
      </c>
      <c r="B2951" s="64">
        <f t="shared" si="372"/>
        <v>299</v>
      </c>
      <c r="C2951" s="64">
        <f t="shared" si="373"/>
        <v>8</v>
      </c>
      <c r="D2951" s="64">
        <f t="shared" si="374"/>
        <v>295</v>
      </c>
      <c r="E2951" s="64">
        <f t="shared" si="375"/>
        <v>1471</v>
      </c>
      <c r="F2951" s="64" t="str">
        <f t="shared" si="368"/>
        <v/>
      </c>
      <c r="G2951" s="64" t="str">
        <f t="shared" si="369"/>
        <v/>
      </c>
      <c r="H2951" s="64" t="str">
        <f t="shared" si="370"/>
        <v/>
      </c>
      <c r="I2951" s="80" t="str">
        <f>IFERROR(VLOOKUP(D2951,Sheet2!A:B,2,0),"")</f>
        <v/>
      </c>
      <c r="J2951" s="64" t="str">
        <f>IFERROR(IF(I2951&lt;&gt;"",VLOOKUP(I2951,Sheet2!B:C,2,0),""),"")</f>
        <v/>
      </c>
      <c r="K2951" s="64" t="str">
        <f>IFERROR( IF(I2951&lt;&gt;"", HLOOKUP(L$2+$A2951,Sheet2!BX:NK,2,0),""),"")</f>
        <v/>
      </c>
      <c r="L2951" t="str">
        <f>IF(OR(HLOOKUP(L$2+$A2951,Sheet2!BX:NK,$B2951,0),HLOOKUP(L$2+$A2951,Sheet2!BX:NK,$B2951,0)&lt;&gt;""),HLOOKUP(L$2+$A2951,Sheet2!BX:NK,$B2951,0),"")</f>
        <v/>
      </c>
      <c r="M2951" t="str">
        <f>IF(OR(HLOOKUP(M$2+$A2951,Sheet2!BY:NL,$B2951,0),HLOOKUP(M$2+$A2951,Sheet2!BY:NL,$B2951,0)&lt;&gt;""),HLOOKUP(M$2+$A2951,Sheet2!BY:NL,$B2951,0),"")</f>
        <v/>
      </c>
      <c r="N2951" t="str">
        <f>IF(OR(HLOOKUP(N$2+$A2951,Sheet2!BZ:NM,$B2951,0),HLOOKUP(N$2+$A2951,Sheet2!BZ:NM,$B2951,0)&lt;&gt;""),HLOOKUP(N$2+$A2951,Sheet2!BZ:NM,$B2951,0),"")</f>
        <v/>
      </c>
      <c r="O2951" t="str">
        <f>IF(OR(HLOOKUP(O$2+$A2951,Sheet2!CA:NN,$B2951,0),HLOOKUP(O$2+$A2951,Sheet2!CA:NN,$B2951,0)&lt;&gt;""),HLOOKUP(O$2+$A2951,Sheet2!CA:NN,$B2951,0),"")</f>
        <v/>
      </c>
      <c r="P2951" t="str">
        <f>IF(OR(HLOOKUP(P$2+$A2951,Sheet2!CB:NO,$B2951,0),HLOOKUP(P$2+$A2951,Sheet2!CB:NO,$B2951,0)&lt;&gt;""),HLOOKUP(P$2+$A2951,Sheet2!CB:NO,$B2951,0),"")</f>
        <v/>
      </c>
      <c r="Q2951" t="str">
        <f>IF(OR(HLOOKUP(Q$2+$A2951,Sheet2!CC:NO,$B2951,0),HLOOKUP(Q$2+$A2951,Sheet2!CC:NO,$B2951,0)&lt;&gt;""),HLOOKUP(Q$2+$A2951,Sheet2!CC:NO,$B2951,0),"")</f>
        <v/>
      </c>
    </row>
    <row r="2952" spans="1:17" x14ac:dyDescent="0.25">
      <c r="A2952" s="64">
        <f t="shared" si="371"/>
        <v>48</v>
      </c>
      <c r="B2952" s="64">
        <f t="shared" si="372"/>
        <v>299</v>
      </c>
      <c r="C2952" s="64">
        <f t="shared" si="373"/>
        <v>9</v>
      </c>
      <c r="D2952" s="64">
        <f t="shared" si="374"/>
        <v>295</v>
      </c>
      <c r="E2952" s="64">
        <f t="shared" si="375"/>
        <v>1471</v>
      </c>
      <c r="F2952" s="64" t="str">
        <f t="shared" si="368"/>
        <v/>
      </c>
      <c r="G2952" s="64" t="str">
        <f t="shared" si="369"/>
        <v/>
      </c>
      <c r="H2952" s="64" t="str">
        <f t="shared" si="370"/>
        <v/>
      </c>
      <c r="I2952" s="80" t="str">
        <f>IFERROR(VLOOKUP(D2952,Sheet2!A:B,2,0),"")</f>
        <v/>
      </c>
      <c r="J2952" s="64" t="str">
        <f>IFERROR(IF(I2952&lt;&gt;"",VLOOKUP(I2952,Sheet2!B:C,2,0),""),"")</f>
        <v/>
      </c>
      <c r="K2952" s="64" t="str">
        <f>IFERROR( IF(I2952&lt;&gt;"", HLOOKUP(L$2+$A2952,Sheet2!BX:NK,2,0),""),"")</f>
        <v/>
      </c>
      <c r="L2952" t="str">
        <f>IF(OR(HLOOKUP(L$2+$A2952,Sheet2!BX:NK,$B2952,0),HLOOKUP(L$2+$A2952,Sheet2!BX:NK,$B2952,0)&lt;&gt;""),HLOOKUP(L$2+$A2952,Sheet2!BX:NK,$B2952,0),"")</f>
        <v/>
      </c>
      <c r="M2952" t="str">
        <f>IF(OR(HLOOKUP(M$2+$A2952,Sheet2!BY:NL,$B2952,0),HLOOKUP(M$2+$A2952,Sheet2!BY:NL,$B2952,0)&lt;&gt;""),HLOOKUP(M$2+$A2952,Sheet2!BY:NL,$B2952,0),"")</f>
        <v/>
      </c>
      <c r="N2952" t="str">
        <f>IF(OR(HLOOKUP(N$2+$A2952,Sheet2!BZ:NM,$B2952,0),HLOOKUP(N$2+$A2952,Sheet2!BZ:NM,$B2952,0)&lt;&gt;""),HLOOKUP(N$2+$A2952,Sheet2!BZ:NM,$B2952,0),"")</f>
        <v/>
      </c>
      <c r="O2952" t="str">
        <f>IF(OR(HLOOKUP(O$2+$A2952,Sheet2!CA:NN,$B2952,0),HLOOKUP(O$2+$A2952,Sheet2!CA:NN,$B2952,0)&lt;&gt;""),HLOOKUP(O$2+$A2952,Sheet2!CA:NN,$B2952,0),"")</f>
        <v/>
      </c>
      <c r="P2952" t="str">
        <f>IF(OR(HLOOKUP(P$2+$A2952,Sheet2!CB:NO,$B2952,0),HLOOKUP(P$2+$A2952,Sheet2!CB:NO,$B2952,0)&lt;&gt;""),HLOOKUP(P$2+$A2952,Sheet2!CB:NO,$B2952,0),"")</f>
        <v/>
      </c>
      <c r="Q2952" t="str">
        <f>IF(OR(HLOOKUP(Q$2+$A2952,Sheet2!CC:NO,$B2952,0),HLOOKUP(Q$2+$A2952,Sheet2!CC:NO,$B2952,0)&lt;&gt;""),HLOOKUP(Q$2+$A2952,Sheet2!CC:NO,$B2952,0),"")</f>
        <v/>
      </c>
    </row>
    <row r="2953" spans="1:17" x14ac:dyDescent="0.25">
      <c r="A2953" s="64">
        <f t="shared" si="371"/>
        <v>54</v>
      </c>
      <c r="B2953" s="64">
        <f t="shared" si="372"/>
        <v>299</v>
      </c>
      <c r="C2953" s="64">
        <f t="shared" si="373"/>
        <v>10</v>
      </c>
      <c r="D2953" s="64">
        <f t="shared" si="374"/>
        <v>295</v>
      </c>
      <c r="E2953" s="64">
        <f t="shared" si="375"/>
        <v>1471</v>
      </c>
      <c r="F2953" s="64" t="str">
        <f t="shared" si="368"/>
        <v/>
      </c>
      <c r="G2953" s="64" t="str">
        <f t="shared" si="369"/>
        <v/>
      </c>
      <c r="H2953" s="64" t="str">
        <f t="shared" si="370"/>
        <v/>
      </c>
      <c r="I2953" s="80" t="str">
        <f>IFERROR(VLOOKUP(D2953,Sheet2!A:B,2,0),"")</f>
        <v/>
      </c>
      <c r="J2953" s="64" t="str">
        <f>IFERROR(IF(I2953&lt;&gt;"",VLOOKUP(I2953,Sheet2!B:C,2,0),""),"")</f>
        <v/>
      </c>
      <c r="K2953" s="64" t="str">
        <f>IFERROR( IF(I2953&lt;&gt;"", HLOOKUP(L$2+$A2953,Sheet2!BX:NK,2,0),""),"")</f>
        <v/>
      </c>
      <c r="L2953" t="str">
        <f>IF(OR(HLOOKUP(L$2+$A2953,Sheet2!BX:NK,$B2953,0),HLOOKUP(L$2+$A2953,Sheet2!BX:NK,$B2953,0)&lt;&gt;""),HLOOKUP(L$2+$A2953,Sheet2!BX:NK,$B2953,0),"")</f>
        <v/>
      </c>
      <c r="M2953" t="str">
        <f>IF(OR(HLOOKUP(M$2+$A2953,Sheet2!BY:NL,$B2953,0),HLOOKUP(M$2+$A2953,Sheet2!BY:NL,$B2953,0)&lt;&gt;""),HLOOKUP(M$2+$A2953,Sheet2!BY:NL,$B2953,0),"")</f>
        <v/>
      </c>
      <c r="N2953" t="str">
        <f>IF(OR(HLOOKUP(N$2+$A2953,Sheet2!BZ:NM,$B2953,0),HLOOKUP(N$2+$A2953,Sheet2!BZ:NM,$B2953,0)&lt;&gt;""),HLOOKUP(N$2+$A2953,Sheet2!BZ:NM,$B2953,0),"")</f>
        <v/>
      </c>
      <c r="O2953" t="str">
        <f>IF(OR(HLOOKUP(O$2+$A2953,Sheet2!CA:NN,$B2953,0),HLOOKUP(O$2+$A2953,Sheet2!CA:NN,$B2953,0)&lt;&gt;""),HLOOKUP(O$2+$A2953,Sheet2!CA:NN,$B2953,0),"")</f>
        <v/>
      </c>
      <c r="P2953" t="str">
        <f>IF(OR(HLOOKUP(P$2+$A2953,Sheet2!CB:NO,$B2953,0),HLOOKUP(P$2+$A2953,Sheet2!CB:NO,$B2953,0)&lt;&gt;""),HLOOKUP(P$2+$A2953,Sheet2!CB:NO,$B2953,0),"")</f>
        <v/>
      </c>
      <c r="Q2953" t="str">
        <f>IF(OR(HLOOKUP(Q$2+$A2953,Sheet2!CC:NO,$B2953,0),HLOOKUP(Q$2+$A2953,Sheet2!CC:NO,$B2953,0)&lt;&gt;""),HLOOKUP(Q$2+$A2953,Sheet2!CC:NO,$B2953,0),"")</f>
        <v/>
      </c>
    </row>
    <row r="2954" spans="1:17" x14ac:dyDescent="0.25">
      <c r="A2954" s="64">
        <f t="shared" si="371"/>
        <v>0</v>
      </c>
      <c r="B2954" s="64">
        <f t="shared" si="372"/>
        <v>300</v>
      </c>
      <c r="C2954" s="64">
        <f t="shared" si="373"/>
        <v>1</v>
      </c>
      <c r="D2954" s="64">
        <f t="shared" si="374"/>
        <v>296</v>
      </c>
      <c r="E2954" s="64">
        <f t="shared" si="375"/>
        <v>1476</v>
      </c>
      <c r="F2954" s="64" t="str">
        <f t="shared" si="368"/>
        <v/>
      </c>
      <c r="G2954" s="64" t="str">
        <f t="shared" si="369"/>
        <v/>
      </c>
      <c r="H2954" s="64" t="str">
        <f t="shared" si="370"/>
        <v/>
      </c>
      <c r="I2954" s="80" t="str">
        <f>IFERROR(VLOOKUP(D2954,Sheet2!A:B,2,0),"")</f>
        <v/>
      </c>
      <c r="J2954" s="64" t="str">
        <f>IFERROR(IF(I2954&lt;&gt;"",VLOOKUP(I2954,Sheet2!B:C,2,0),""),"")</f>
        <v/>
      </c>
      <c r="K2954" s="64" t="str">
        <f>IFERROR( IF(I2954&lt;&gt;"", HLOOKUP(L$2+$A2954,Sheet2!BX:NK,2,0),""),"")</f>
        <v/>
      </c>
      <c r="L2954" t="str">
        <f>IF(OR(HLOOKUP(L$2+$A2954,Sheet2!BX:NK,$B2954,0),HLOOKUP(L$2+$A2954,Sheet2!BX:NK,$B2954,0)&lt;&gt;""),HLOOKUP(L$2+$A2954,Sheet2!BX:NK,$B2954,0),"")</f>
        <v/>
      </c>
      <c r="M2954" t="str">
        <f>IF(OR(HLOOKUP(M$2+$A2954,Sheet2!BY:NL,$B2954,0),HLOOKUP(M$2+$A2954,Sheet2!BY:NL,$B2954,0)&lt;&gt;""),HLOOKUP(M$2+$A2954,Sheet2!BY:NL,$B2954,0),"")</f>
        <v/>
      </c>
      <c r="N2954" t="str">
        <f>IF(OR(HLOOKUP(N$2+$A2954,Sheet2!BZ:NM,$B2954,0),HLOOKUP(N$2+$A2954,Sheet2!BZ:NM,$B2954,0)&lt;&gt;""),HLOOKUP(N$2+$A2954,Sheet2!BZ:NM,$B2954,0),"")</f>
        <v/>
      </c>
      <c r="O2954" t="str">
        <f>IF(OR(HLOOKUP(O$2+$A2954,Sheet2!CA:NN,$B2954,0),HLOOKUP(O$2+$A2954,Sheet2!CA:NN,$B2954,0)&lt;&gt;""),HLOOKUP(O$2+$A2954,Sheet2!CA:NN,$B2954,0),"")</f>
        <v/>
      </c>
      <c r="P2954" t="str">
        <f>IF(OR(HLOOKUP(P$2+$A2954,Sheet2!CB:NO,$B2954,0),HLOOKUP(P$2+$A2954,Sheet2!CB:NO,$B2954,0)&lt;&gt;""),HLOOKUP(P$2+$A2954,Sheet2!CB:NO,$B2954,0),"")</f>
        <v/>
      </c>
      <c r="Q2954" t="str">
        <f>IF(OR(HLOOKUP(Q$2+$A2954,Sheet2!CC:NO,$B2954,0),HLOOKUP(Q$2+$A2954,Sheet2!CC:NO,$B2954,0)&lt;&gt;""),HLOOKUP(Q$2+$A2954,Sheet2!CC:NO,$B2954,0),"")</f>
        <v/>
      </c>
    </row>
    <row r="2955" spans="1:17" x14ac:dyDescent="0.25">
      <c r="A2955" s="64">
        <f t="shared" si="371"/>
        <v>6</v>
      </c>
      <c r="B2955" s="64">
        <f t="shared" si="372"/>
        <v>300</v>
      </c>
      <c r="C2955" s="64">
        <f t="shared" si="373"/>
        <v>2</v>
      </c>
      <c r="D2955" s="64">
        <f t="shared" si="374"/>
        <v>296</v>
      </c>
      <c r="E2955" s="64">
        <f t="shared" si="375"/>
        <v>1476</v>
      </c>
      <c r="F2955" s="64" t="str">
        <f t="shared" si="368"/>
        <v/>
      </c>
      <c r="G2955" s="64" t="str">
        <f t="shared" si="369"/>
        <v/>
      </c>
      <c r="H2955" s="64" t="str">
        <f t="shared" si="370"/>
        <v/>
      </c>
      <c r="I2955" s="80" t="str">
        <f>IFERROR(VLOOKUP(D2955,Sheet2!A:B,2,0),"")</f>
        <v/>
      </c>
      <c r="J2955" s="64" t="str">
        <f>IFERROR(IF(I2955&lt;&gt;"",VLOOKUP(I2955,Sheet2!B:C,2,0),""),"")</f>
        <v/>
      </c>
      <c r="K2955" s="64" t="str">
        <f>IFERROR( IF(I2955&lt;&gt;"", HLOOKUP(L$2+$A2955,Sheet2!BX:NK,2,0),""),"")</f>
        <v/>
      </c>
      <c r="L2955" t="str">
        <f>IF(OR(HLOOKUP(L$2+$A2955,Sheet2!BX:NK,$B2955,0),HLOOKUP(L$2+$A2955,Sheet2!BX:NK,$B2955,0)&lt;&gt;""),HLOOKUP(L$2+$A2955,Sheet2!BX:NK,$B2955,0),"")</f>
        <v/>
      </c>
      <c r="M2955" t="str">
        <f>IF(OR(HLOOKUP(M$2+$A2955,Sheet2!BY:NL,$B2955,0),HLOOKUP(M$2+$A2955,Sheet2!BY:NL,$B2955,0)&lt;&gt;""),HLOOKUP(M$2+$A2955,Sheet2!BY:NL,$B2955,0),"")</f>
        <v/>
      </c>
      <c r="N2955" t="str">
        <f>IF(OR(HLOOKUP(N$2+$A2955,Sheet2!BZ:NM,$B2955,0),HLOOKUP(N$2+$A2955,Sheet2!BZ:NM,$B2955,0)&lt;&gt;""),HLOOKUP(N$2+$A2955,Sheet2!BZ:NM,$B2955,0),"")</f>
        <v/>
      </c>
      <c r="O2955" t="str">
        <f>IF(OR(HLOOKUP(O$2+$A2955,Sheet2!CA:NN,$B2955,0),HLOOKUP(O$2+$A2955,Sheet2!CA:NN,$B2955,0)&lt;&gt;""),HLOOKUP(O$2+$A2955,Sheet2!CA:NN,$B2955,0),"")</f>
        <v/>
      </c>
      <c r="P2955" t="str">
        <f>IF(OR(HLOOKUP(P$2+$A2955,Sheet2!CB:NO,$B2955,0),HLOOKUP(P$2+$A2955,Sheet2!CB:NO,$B2955,0)&lt;&gt;""),HLOOKUP(P$2+$A2955,Sheet2!CB:NO,$B2955,0),"")</f>
        <v/>
      </c>
      <c r="Q2955" t="str">
        <f>IF(OR(HLOOKUP(Q$2+$A2955,Sheet2!CC:NO,$B2955,0),HLOOKUP(Q$2+$A2955,Sheet2!CC:NO,$B2955,0)&lt;&gt;""),HLOOKUP(Q$2+$A2955,Sheet2!CC:NO,$B2955,0),"")</f>
        <v/>
      </c>
    </row>
    <row r="2956" spans="1:17" x14ac:dyDescent="0.25">
      <c r="A2956" s="64">
        <f t="shared" si="371"/>
        <v>12</v>
      </c>
      <c r="B2956" s="64">
        <f t="shared" si="372"/>
        <v>300</v>
      </c>
      <c r="C2956" s="64">
        <f t="shared" si="373"/>
        <v>3</v>
      </c>
      <c r="D2956" s="64">
        <f t="shared" si="374"/>
        <v>296</v>
      </c>
      <c r="E2956" s="64">
        <f t="shared" si="375"/>
        <v>1476</v>
      </c>
      <c r="F2956" s="64" t="str">
        <f t="shared" si="368"/>
        <v/>
      </c>
      <c r="G2956" s="64" t="str">
        <f t="shared" si="369"/>
        <v/>
      </c>
      <c r="H2956" s="64" t="str">
        <f t="shared" si="370"/>
        <v/>
      </c>
      <c r="I2956" s="80" t="str">
        <f>IFERROR(VLOOKUP(D2956,Sheet2!A:B,2,0),"")</f>
        <v/>
      </c>
      <c r="J2956" s="64" t="str">
        <f>IFERROR(IF(I2956&lt;&gt;"",VLOOKUP(I2956,Sheet2!B:C,2,0),""),"")</f>
        <v/>
      </c>
      <c r="K2956" s="64" t="str">
        <f>IFERROR( IF(I2956&lt;&gt;"", HLOOKUP(L$2+$A2956,Sheet2!BX:NK,2,0),""),"")</f>
        <v/>
      </c>
      <c r="L2956" t="str">
        <f>IF(OR(HLOOKUP(L$2+$A2956,Sheet2!BX:NK,$B2956,0),HLOOKUP(L$2+$A2956,Sheet2!BX:NK,$B2956,0)&lt;&gt;""),HLOOKUP(L$2+$A2956,Sheet2!BX:NK,$B2956,0),"")</f>
        <v/>
      </c>
      <c r="M2956" t="str">
        <f>IF(OR(HLOOKUP(M$2+$A2956,Sheet2!BY:NL,$B2956,0),HLOOKUP(M$2+$A2956,Sheet2!BY:NL,$B2956,0)&lt;&gt;""),HLOOKUP(M$2+$A2956,Sheet2!BY:NL,$B2956,0),"")</f>
        <v/>
      </c>
      <c r="N2956" t="str">
        <f>IF(OR(HLOOKUP(N$2+$A2956,Sheet2!BZ:NM,$B2956,0),HLOOKUP(N$2+$A2956,Sheet2!BZ:NM,$B2956,0)&lt;&gt;""),HLOOKUP(N$2+$A2956,Sheet2!BZ:NM,$B2956,0),"")</f>
        <v/>
      </c>
      <c r="O2956" t="str">
        <f>IF(OR(HLOOKUP(O$2+$A2956,Sheet2!CA:NN,$B2956,0),HLOOKUP(O$2+$A2956,Sheet2!CA:NN,$B2956,0)&lt;&gt;""),HLOOKUP(O$2+$A2956,Sheet2!CA:NN,$B2956,0),"")</f>
        <v/>
      </c>
      <c r="P2956" t="str">
        <f>IF(OR(HLOOKUP(P$2+$A2956,Sheet2!CB:NO,$B2956,0),HLOOKUP(P$2+$A2956,Sheet2!CB:NO,$B2956,0)&lt;&gt;""),HLOOKUP(P$2+$A2956,Sheet2!CB:NO,$B2956,0),"")</f>
        <v/>
      </c>
      <c r="Q2956" t="str">
        <f>IF(OR(HLOOKUP(Q$2+$A2956,Sheet2!CC:NO,$B2956,0),HLOOKUP(Q$2+$A2956,Sheet2!CC:NO,$B2956,0)&lt;&gt;""),HLOOKUP(Q$2+$A2956,Sheet2!CC:NO,$B2956,0),"")</f>
        <v/>
      </c>
    </row>
    <row r="2957" spans="1:17" x14ac:dyDescent="0.25">
      <c r="A2957" s="64">
        <f t="shared" si="371"/>
        <v>18</v>
      </c>
      <c r="B2957" s="64">
        <f t="shared" si="372"/>
        <v>300</v>
      </c>
      <c r="C2957" s="64">
        <f t="shared" si="373"/>
        <v>4</v>
      </c>
      <c r="D2957" s="64">
        <f t="shared" si="374"/>
        <v>296</v>
      </c>
      <c r="E2957" s="64">
        <f t="shared" si="375"/>
        <v>1476</v>
      </c>
      <c r="F2957" s="64" t="str">
        <f t="shared" si="368"/>
        <v/>
      </c>
      <c r="G2957" s="64" t="str">
        <f t="shared" si="369"/>
        <v/>
      </c>
      <c r="H2957" s="64" t="str">
        <f t="shared" si="370"/>
        <v/>
      </c>
      <c r="I2957" s="80" t="str">
        <f>IFERROR(VLOOKUP(D2957,Sheet2!A:B,2,0),"")</f>
        <v/>
      </c>
      <c r="J2957" s="64" t="str">
        <f>IFERROR(IF(I2957&lt;&gt;"",VLOOKUP(I2957,Sheet2!B:C,2,0),""),"")</f>
        <v/>
      </c>
      <c r="K2957" s="64" t="str">
        <f>IFERROR( IF(I2957&lt;&gt;"", HLOOKUP(L$2+$A2957,Sheet2!BX:NK,2,0),""),"")</f>
        <v/>
      </c>
      <c r="L2957" t="str">
        <f>IF(OR(HLOOKUP(L$2+$A2957,Sheet2!BX:NK,$B2957,0),HLOOKUP(L$2+$A2957,Sheet2!BX:NK,$B2957,0)&lt;&gt;""),HLOOKUP(L$2+$A2957,Sheet2!BX:NK,$B2957,0),"")</f>
        <v/>
      </c>
      <c r="M2957" t="str">
        <f>IF(OR(HLOOKUP(M$2+$A2957,Sheet2!BY:NL,$B2957,0),HLOOKUP(M$2+$A2957,Sheet2!BY:NL,$B2957,0)&lt;&gt;""),HLOOKUP(M$2+$A2957,Sheet2!BY:NL,$B2957,0),"")</f>
        <v/>
      </c>
      <c r="N2957" t="str">
        <f>IF(OR(HLOOKUP(N$2+$A2957,Sheet2!BZ:NM,$B2957,0),HLOOKUP(N$2+$A2957,Sheet2!BZ:NM,$B2957,0)&lt;&gt;""),HLOOKUP(N$2+$A2957,Sheet2!BZ:NM,$B2957,0),"")</f>
        <v/>
      </c>
      <c r="O2957" t="str">
        <f>IF(OR(HLOOKUP(O$2+$A2957,Sheet2!CA:NN,$B2957,0),HLOOKUP(O$2+$A2957,Sheet2!CA:NN,$B2957,0)&lt;&gt;""),HLOOKUP(O$2+$A2957,Sheet2!CA:NN,$B2957,0),"")</f>
        <v/>
      </c>
      <c r="P2957" t="str">
        <f>IF(OR(HLOOKUP(P$2+$A2957,Sheet2!CB:NO,$B2957,0),HLOOKUP(P$2+$A2957,Sheet2!CB:NO,$B2957,0)&lt;&gt;""),HLOOKUP(P$2+$A2957,Sheet2!CB:NO,$B2957,0),"")</f>
        <v/>
      </c>
      <c r="Q2957" t="str">
        <f>IF(OR(HLOOKUP(Q$2+$A2957,Sheet2!CC:NO,$B2957,0),HLOOKUP(Q$2+$A2957,Sheet2!CC:NO,$B2957,0)&lt;&gt;""),HLOOKUP(Q$2+$A2957,Sheet2!CC:NO,$B2957,0),"")</f>
        <v/>
      </c>
    </row>
    <row r="2958" spans="1:17" x14ac:dyDescent="0.25">
      <c r="A2958" s="64">
        <f t="shared" si="371"/>
        <v>24</v>
      </c>
      <c r="B2958" s="64">
        <f t="shared" si="372"/>
        <v>300</v>
      </c>
      <c r="C2958" s="64">
        <f t="shared" si="373"/>
        <v>5</v>
      </c>
      <c r="D2958" s="64">
        <f t="shared" si="374"/>
        <v>296</v>
      </c>
      <c r="E2958" s="64">
        <f t="shared" si="375"/>
        <v>1476</v>
      </c>
      <c r="F2958" s="64" t="str">
        <f t="shared" si="368"/>
        <v/>
      </c>
      <c r="G2958" s="64" t="str">
        <f t="shared" si="369"/>
        <v/>
      </c>
      <c r="H2958" s="64" t="str">
        <f t="shared" si="370"/>
        <v/>
      </c>
      <c r="I2958" s="80" t="str">
        <f>IFERROR(VLOOKUP(D2958,Sheet2!A:B,2,0),"")</f>
        <v/>
      </c>
      <c r="J2958" s="64" t="str">
        <f>IFERROR(IF(I2958&lt;&gt;"",VLOOKUP(I2958,Sheet2!B:C,2,0),""),"")</f>
        <v/>
      </c>
      <c r="K2958" s="64" t="str">
        <f>IFERROR( IF(I2958&lt;&gt;"", HLOOKUP(L$2+$A2958,Sheet2!BX:NK,2,0),""),"")</f>
        <v/>
      </c>
      <c r="L2958" t="str">
        <f>IF(OR(HLOOKUP(L$2+$A2958,Sheet2!BX:NK,$B2958,0),HLOOKUP(L$2+$A2958,Sheet2!BX:NK,$B2958,0)&lt;&gt;""),HLOOKUP(L$2+$A2958,Sheet2!BX:NK,$B2958,0),"")</f>
        <v/>
      </c>
      <c r="M2958" t="str">
        <f>IF(OR(HLOOKUP(M$2+$A2958,Sheet2!BY:NL,$B2958,0),HLOOKUP(M$2+$A2958,Sheet2!BY:NL,$B2958,0)&lt;&gt;""),HLOOKUP(M$2+$A2958,Sheet2!BY:NL,$B2958,0),"")</f>
        <v/>
      </c>
      <c r="N2958" t="str">
        <f>IF(OR(HLOOKUP(N$2+$A2958,Sheet2!BZ:NM,$B2958,0),HLOOKUP(N$2+$A2958,Sheet2!BZ:NM,$B2958,0)&lt;&gt;""),HLOOKUP(N$2+$A2958,Sheet2!BZ:NM,$B2958,0),"")</f>
        <v/>
      </c>
      <c r="O2958" t="str">
        <f>IF(OR(HLOOKUP(O$2+$A2958,Sheet2!CA:NN,$B2958,0),HLOOKUP(O$2+$A2958,Sheet2!CA:NN,$B2958,0)&lt;&gt;""),HLOOKUP(O$2+$A2958,Sheet2!CA:NN,$B2958,0),"")</f>
        <v/>
      </c>
      <c r="P2958" t="str">
        <f>IF(OR(HLOOKUP(P$2+$A2958,Sheet2!CB:NO,$B2958,0),HLOOKUP(P$2+$A2958,Sheet2!CB:NO,$B2958,0)&lt;&gt;""),HLOOKUP(P$2+$A2958,Sheet2!CB:NO,$B2958,0),"")</f>
        <v/>
      </c>
      <c r="Q2958" t="str">
        <f>IF(OR(HLOOKUP(Q$2+$A2958,Sheet2!CC:NO,$B2958,0),HLOOKUP(Q$2+$A2958,Sheet2!CC:NO,$B2958,0)&lt;&gt;""),HLOOKUP(Q$2+$A2958,Sheet2!CC:NO,$B2958,0),"")</f>
        <v/>
      </c>
    </row>
    <row r="2959" spans="1:17" x14ac:dyDescent="0.25">
      <c r="A2959" s="64">
        <f t="shared" si="371"/>
        <v>30</v>
      </c>
      <c r="B2959" s="64">
        <f t="shared" si="372"/>
        <v>300</v>
      </c>
      <c r="C2959" s="64">
        <f t="shared" si="373"/>
        <v>6</v>
      </c>
      <c r="D2959" s="64">
        <f t="shared" si="374"/>
        <v>296</v>
      </c>
      <c r="E2959" s="64">
        <f t="shared" si="375"/>
        <v>1476</v>
      </c>
      <c r="F2959" s="64" t="str">
        <f t="shared" si="368"/>
        <v/>
      </c>
      <c r="G2959" s="64" t="str">
        <f t="shared" si="369"/>
        <v/>
      </c>
      <c r="H2959" s="64" t="str">
        <f t="shared" si="370"/>
        <v/>
      </c>
      <c r="I2959" s="80" t="str">
        <f>IFERROR(VLOOKUP(D2959,Sheet2!A:B,2,0),"")</f>
        <v/>
      </c>
      <c r="J2959" s="64" t="str">
        <f>IFERROR(IF(I2959&lt;&gt;"",VLOOKUP(I2959,Sheet2!B:C,2,0),""),"")</f>
        <v/>
      </c>
      <c r="K2959" s="64" t="str">
        <f>IFERROR( IF(I2959&lt;&gt;"", HLOOKUP(L$2+$A2959,Sheet2!BX:NK,2,0),""),"")</f>
        <v/>
      </c>
      <c r="L2959" t="str">
        <f>IF(OR(HLOOKUP(L$2+$A2959,Sheet2!BX:NK,$B2959,0),HLOOKUP(L$2+$A2959,Sheet2!BX:NK,$B2959,0)&lt;&gt;""),HLOOKUP(L$2+$A2959,Sheet2!BX:NK,$B2959,0),"")</f>
        <v/>
      </c>
      <c r="M2959" t="str">
        <f>IF(OR(HLOOKUP(M$2+$A2959,Sheet2!BY:NL,$B2959,0),HLOOKUP(M$2+$A2959,Sheet2!BY:NL,$B2959,0)&lt;&gt;""),HLOOKUP(M$2+$A2959,Sheet2!BY:NL,$B2959,0),"")</f>
        <v/>
      </c>
      <c r="N2959" t="str">
        <f>IF(OR(HLOOKUP(N$2+$A2959,Sheet2!BZ:NM,$B2959,0),HLOOKUP(N$2+$A2959,Sheet2!BZ:NM,$B2959,0)&lt;&gt;""),HLOOKUP(N$2+$A2959,Sheet2!BZ:NM,$B2959,0),"")</f>
        <v/>
      </c>
      <c r="O2959" t="str">
        <f>IF(OR(HLOOKUP(O$2+$A2959,Sheet2!CA:NN,$B2959,0),HLOOKUP(O$2+$A2959,Sheet2!CA:NN,$B2959,0)&lt;&gt;""),HLOOKUP(O$2+$A2959,Sheet2!CA:NN,$B2959,0),"")</f>
        <v/>
      </c>
      <c r="P2959" t="str">
        <f>IF(OR(HLOOKUP(P$2+$A2959,Sheet2!CB:NO,$B2959,0),HLOOKUP(P$2+$A2959,Sheet2!CB:NO,$B2959,0)&lt;&gt;""),HLOOKUP(P$2+$A2959,Sheet2!CB:NO,$B2959,0),"")</f>
        <v/>
      </c>
      <c r="Q2959" t="str">
        <f>IF(OR(HLOOKUP(Q$2+$A2959,Sheet2!CC:NO,$B2959,0),HLOOKUP(Q$2+$A2959,Sheet2!CC:NO,$B2959,0)&lt;&gt;""),HLOOKUP(Q$2+$A2959,Sheet2!CC:NO,$B2959,0),"")</f>
        <v/>
      </c>
    </row>
    <row r="2960" spans="1:17" x14ac:dyDescent="0.25">
      <c r="A2960" s="64">
        <f t="shared" si="371"/>
        <v>36</v>
      </c>
      <c r="B2960" s="64">
        <f t="shared" si="372"/>
        <v>300</v>
      </c>
      <c r="C2960" s="64">
        <f t="shared" si="373"/>
        <v>7</v>
      </c>
      <c r="D2960" s="64">
        <f t="shared" si="374"/>
        <v>296</v>
      </c>
      <c r="E2960" s="64">
        <f t="shared" si="375"/>
        <v>1476</v>
      </c>
      <c r="F2960" s="64" t="str">
        <f t="shared" si="368"/>
        <v/>
      </c>
      <c r="G2960" s="64" t="str">
        <f t="shared" si="369"/>
        <v/>
      </c>
      <c r="H2960" s="64" t="str">
        <f t="shared" si="370"/>
        <v/>
      </c>
      <c r="I2960" s="80" t="str">
        <f>IFERROR(VLOOKUP(D2960,Sheet2!A:B,2,0),"")</f>
        <v/>
      </c>
      <c r="J2960" s="64" t="str">
        <f>IFERROR(IF(I2960&lt;&gt;"",VLOOKUP(I2960,Sheet2!B:C,2,0),""),"")</f>
        <v/>
      </c>
      <c r="K2960" s="64" t="str">
        <f>IFERROR( IF(I2960&lt;&gt;"", HLOOKUP(L$2+$A2960,Sheet2!BX:NK,2,0),""),"")</f>
        <v/>
      </c>
      <c r="L2960" t="str">
        <f>IF(OR(HLOOKUP(L$2+$A2960,Sheet2!BX:NK,$B2960,0),HLOOKUP(L$2+$A2960,Sheet2!BX:NK,$B2960,0)&lt;&gt;""),HLOOKUP(L$2+$A2960,Sheet2!BX:NK,$B2960,0),"")</f>
        <v/>
      </c>
      <c r="M2960" t="str">
        <f>IF(OR(HLOOKUP(M$2+$A2960,Sheet2!BY:NL,$B2960,0),HLOOKUP(M$2+$A2960,Sheet2!BY:NL,$B2960,0)&lt;&gt;""),HLOOKUP(M$2+$A2960,Sheet2!BY:NL,$B2960,0),"")</f>
        <v/>
      </c>
      <c r="N2960" t="str">
        <f>IF(OR(HLOOKUP(N$2+$A2960,Sheet2!BZ:NM,$B2960,0),HLOOKUP(N$2+$A2960,Sheet2!BZ:NM,$B2960,0)&lt;&gt;""),HLOOKUP(N$2+$A2960,Sheet2!BZ:NM,$B2960,0),"")</f>
        <v/>
      </c>
      <c r="O2960" t="str">
        <f>IF(OR(HLOOKUP(O$2+$A2960,Sheet2!CA:NN,$B2960,0),HLOOKUP(O$2+$A2960,Sheet2!CA:NN,$B2960,0)&lt;&gt;""),HLOOKUP(O$2+$A2960,Sheet2!CA:NN,$B2960,0),"")</f>
        <v/>
      </c>
      <c r="P2960" t="str">
        <f>IF(OR(HLOOKUP(P$2+$A2960,Sheet2!CB:NO,$B2960,0),HLOOKUP(P$2+$A2960,Sheet2!CB:NO,$B2960,0)&lt;&gt;""),HLOOKUP(P$2+$A2960,Sheet2!CB:NO,$B2960,0),"")</f>
        <v/>
      </c>
      <c r="Q2960" t="str">
        <f>IF(OR(HLOOKUP(Q$2+$A2960,Sheet2!CC:NO,$B2960,0),HLOOKUP(Q$2+$A2960,Sheet2!CC:NO,$B2960,0)&lt;&gt;""),HLOOKUP(Q$2+$A2960,Sheet2!CC:NO,$B2960,0),"")</f>
        <v/>
      </c>
    </row>
    <row r="2961" spans="1:17" x14ac:dyDescent="0.25">
      <c r="A2961" s="64">
        <f t="shared" si="371"/>
        <v>42</v>
      </c>
      <c r="B2961" s="64">
        <f t="shared" si="372"/>
        <v>300</v>
      </c>
      <c r="C2961" s="64">
        <f t="shared" si="373"/>
        <v>8</v>
      </c>
      <c r="D2961" s="64">
        <f t="shared" si="374"/>
        <v>296</v>
      </c>
      <c r="E2961" s="64">
        <f t="shared" si="375"/>
        <v>1476</v>
      </c>
      <c r="F2961" s="64" t="str">
        <f t="shared" si="368"/>
        <v/>
      </c>
      <c r="G2961" s="64" t="str">
        <f t="shared" si="369"/>
        <v/>
      </c>
      <c r="H2961" s="64" t="str">
        <f t="shared" si="370"/>
        <v/>
      </c>
      <c r="I2961" s="80" t="str">
        <f>IFERROR(VLOOKUP(D2961,Sheet2!A:B,2,0),"")</f>
        <v/>
      </c>
      <c r="J2961" s="64" t="str">
        <f>IFERROR(IF(I2961&lt;&gt;"",VLOOKUP(I2961,Sheet2!B:C,2,0),""),"")</f>
        <v/>
      </c>
      <c r="K2961" s="64" t="str">
        <f>IFERROR( IF(I2961&lt;&gt;"", HLOOKUP(L$2+$A2961,Sheet2!BX:NK,2,0),""),"")</f>
        <v/>
      </c>
      <c r="L2961" t="str">
        <f>IF(OR(HLOOKUP(L$2+$A2961,Sheet2!BX:NK,$B2961,0),HLOOKUP(L$2+$A2961,Sheet2!BX:NK,$B2961,0)&lt;&gt;""),HLOOKUP(L$2+$A2961,Sheet2!BX:NK,$B2961,0),"")</f>
        <v/>
      </c>
      <c r="M2961" t="str">
        <f>IF(OR(HLOOKUP(M$2+$A2961,Sheet2!BY:NL,$B2961,0),HLOOKUP(M$2+$A2961,Sheet2!BY:NL,$B2961,0)&lt;&gt;""),HLOOKUP(M$2+$A2961,Sheet2!BY:NL,$B2961,0),"")</f>
        <v/>
      </c>
      <c r="N2961" t="str">
        <f>IF(OR(HLOOKUP(N$2+$A2961,Sheet2!BZ:NM,$B2961,0),HLOOKUP(N$2+$A2961,Sheet2!BZ:NM,$B2961,0)&lt;&gt;""),HLOOKUP(N$2+$A2961,Sheet2!BZ:NM,$B2961,0),"")</f>
        <v/>
      </c>
      <c r="O2961" t="str">
        <f>IF(OR(HLOOKUP(O$2+$A2961,Sheet2!CA:NN,$B2961,0),HLOOKUP(O$2+$A2961,Sheet2!CA:NN,$B2961,0)&lt;&gt;""),HLOOKUP(O$2+$A2961,Sheet2!CA:NN,$B2961,0),"")</f>
        <v/>
      </c>
      <c r="P2961" t="str">
        <f>IF(OR(HLOOKUP(P$2+$A2961,Sheet2!CB:NO,$B2961,0),HLOOKUP(P$2+$A2961,Sheet2!CB:NO,$B2961,0)&lt;&gt;""),HLOOKUP(P$2+$A2961,Sheet2!CB:NO,$B2961,0),"")</f>
        <v/>
      </c>
      <c r="Q2961" t="str">
        <f>IF(OR(HLOOKUP(Q$2+$A2961,Sheet2!CC:NO,$B2961,0),HLOOKUP(Q$2+$A2961,Sheet2!CC:NO,$B2961,0)&lt;&gt;""),HLOOKUP(Q$2+$A2961,Sheet2!CC:NO,$B2961,0),"")</f>
        <v/>
      </c>
    </row>
    <row r="2962" spans="1:17" x14ac:dyDescent="0.25">
      <c r="A2962" s="64">
        <f t="shared" si="371"/>
        <v>48</v>
      </c>
      <c r="B2962" s="64">
        <f t="shared" si="372"/>
        <v>300</v>
      </c>
      <c r="C2962" s="64">
        <f t="shared" si="373"/>
        <v>9</v>
      </c>
      <c r="D2962" s="64">
        <f t="shared" si="374"/>
        <v>296</v>
      </c>
      <c r="E2962" s="64">
        <f t="shared" si="375"/>
        <v>1476</v>
      </c>
      <c r="F2962" s="64" t="str">
        <f t="shared" si="368"/>
        <v/>
      </c>
      <c r="G2962" s="64" t="str">
        <f t="shared" si="369"/>
        <v/>
      </c>
      <c r="H2962" s="64" t="str">
        <f t="shared" si="370"/>
        <v/>
      </c>
      <c r="I2962" s="80" t="str">
        <f>IFERROR(VLOOKUP(D2962,Sheet2!A:B,2,0),"")</f>
        <v/>
      </c>
      <c r="J2962" s="64" t="str">
        <f>IFERROR(IF(I2962&lt;&gt;"",VLOOKUP(I2962,Sheet2!B:C,2,0),""),"")</f>
        <v/>
      </c>
      <c r="K2962" s="64" t="str">
        <f>IFERROR( IF(I2962&lt;&gt;"", HLOOKUP(L$2+$A2962,Sheet2!BX:NK,2,0),""),"")</f>
        <v/>
      </c>
      <c r="L2962" t="str">
        <f>IF(OR(HLOOKUP(L$2+$A2962,Sheet2!BX:NK,$B2962,0),HLOOKUP(L$2+$A2962,Sheet2!BX:NK,$B2962,0)&lt;&gt;""),HLOOKUP(L$2+$A2962,Sheet2!BX:NK,$B2962,0),"")</f>
        <v/>
      </c>
      <c r="M2962" t="str">
        <f>IF(OR(HLOOKUP(M$2+$A2962,Sheet2!BY:NL,$B2962,0),HLOOKUP(M$2+$A2962,Sheet2!BY:NL,$B2962,0)&lt;&gt;""),HLOOKUP(M$2+$A2962,Sheet2!BY:NL,$B2962,0),"")</f>
        <v/>
      </c>
      <c r="N2962" t="str">
        <f>IF(OR(HLOOKUP(N$2+$A2962,Sheet2!BZ:NM,$B2962,0),HLOOKUP(N$2+$A2962,Sheet2!BZ:NM,$B2962,0)&lt;&gt;""),HLOOKUP(N$2+$A2962,Sheet2!BZ:NM,$B2962,0),"")</f>
        <v/>
      </c>
      <c r="O2962" t="str">
        <f>IF(OR(HLOOKUP(O$2+$A2962,Sheet2!CA:NN,$B2962,0),HLOOKUP(O$2+$A2962,Sheet2!CA:NN,$B2962,0)&lt;&gt;""),HLOOKUP(O$2+$A2962,Sheet2!CA:NN,$B2962,0),"")</f>
        <v/>
      </c>
      <c r="P2962" t="str">
        <f>IF(OR(HLOOKUP(P$2+$A2962,Sheet2!CB:NO,$B2962,0),HLOOKUP(P$2+$A2962,Sheet2!CB:NO,$B2962,0)&lt;&gt;""),HLOOKUP(P$2+$A2962,Sheet2!CB:NO,$B2962,0),"")</f>
        <v/>
      </c>
      <c r="Q2962" t="str">
        <f>IF(OR(HLOOKUP(Q$2+$A2962,Sheet2!CC:NO,$B2962,0),HLOOKUP(Q$2+$A2962,Sheet2!CC:NO,$B2962,0)&lt;&gt;""),HLOOKUP(Q$2+$A2962,Sheet2!CC:NO,$B2962,0),"")</f>
        <v/>
      </c>
    </row>
    <row r="2963" spans="1:17" x14ac:dyDescent="0.25">
      <c r="A2963" s="64">
        <f t="shared" si="371"/>
        <v>54</v>
      </c>
      <c r="B2963" s="64">
        <f t="shared" si="372"/>
        <v>300</v>
      </c>
      <c r="C2963" s="64">
        <f t="shared" si="373"/>
        <v>10</v>
      </c>
      <c r="D2963" s="64">
        <f t="shared" si="374"/>
        <v>296</v>
      </c>
      <c r="E2963" s="64">
        <f t="shared" si="375"/>
        <v>1476</v>
      </c>
      <c r="F2963" s="64" t="str">
        <f t="shared" si="368"/>
        <v/>
      </c>
      <c r="G2963" s="64" t="str">
        <f t="shared" si="369"/>
        <v/>
      </c>
      <c r="H2963" s="64" t="str">
        <f t="shared" si="370"/>
        <v/>
      </c>
      <c r="I2963" s="80" t="str">
        <f>IFERROR(VLOOKUP(D2963,Sheet2!A:B,2,0),"")</f>
        <v/>
      </c>
      <c r="J2963" s="64" t="str">
        <f>IFERROR(IF(I2963&lt;&gt;"",VLOOKUP(I2963,Sheet2!B:C,2,0),""),"")</f>
        <v/>
      </c>
      <c r="K2963" s="64" t="str">
        <f>IFERROR( IF(I2963&lt;&gt;"", HLOOKUP(L$2+$A2963,Sheet2!BX:NK,2,0),""),"")</f>
        <v/>
      </c>
      <c r="L2963" t="str">
        <f>IF(OR(HLOOKUP(L$2+$A2963,Sheet2!BX:NK,$B2963,0),HLOOKUP(L$2+$A2963,Sheet2!BX:NK,$B2963,0)&lt;&gt;""),HLOOKUP(L$2+$A2963,Sheet2!BX:NK,$B2963,0),"")</f>
        <v/>
      </c>
      <c r="M2963" t="str">
        <f>IF(OR(HLOOKUP(M$2+$A2963,Sheet2!BY:NL,$B2963,0),HLOOKUP(M$2+$A2963,Sheet2!BY:NL,$B2963,0)&lt;&gt;""),HLOOKUP(M$2+$A2963,Sheet2!BY:NL,$B2963,0),"")</f>
        <v/>
      </c>
      <c r="N2963" t="str">
        <f>IF(OR(HLOOKUP(N$2+$A2963,Sheet2!BZ:NM,$B2963,0),HLOOKUP(N$2+$A2963,Sheet2!BZ:NM,$B2963,0)&lt;&gt;""),HLOOKUP(N$2+$A2963,Sheet2!BZ:NM,$B2963,0),"")</f>
        <v/>
      </c>
      <c r="O2963" t="str">
        <f>IF(OR(HLOOKUP(O$2+$A2963,Sheet2!CA:NN,$B2963,0),HLOOKUP(O$2+$A2963,Sheet2!CA:NN,$B2963,0)&lt;&gt;""),HLOOKUP(O$2+$A2963,Sheet2!CA:NN,$B2963,0),"")</f>
        <v/>
      </c>
      <c r="P2963" t="str">
        <f>IF(OR(HLOOKUP(P$2+$A2963,Sheet2!CB:NO,$B2963,0),HLOOKUP(P$2+$A2963,Sheet2!CB:NO,$B2963,0)&lt;&gt;""),HLOOKUP(P$2+$A2963,Sheet2!CB:NO,$B2963,0),"")</f>
        <v/>
      </c>
      <c r="Q2963" t="str">
        <f>IF(OR(HLOOKUP(Q$2+$A2963,Sheet2!CC:NO,$B2963,0),HLOOKUP(Q$2+$A2963,Sheet2!CC:NO,$B2963,0)&lt;&gt;""),HLOOKUP(Q$2+$A2963,Sheet2!CC:NO,$B2963,0),"")</f>
        <v/>
      </c>
    </row>
    <row r="2964" spans="1:17" x14ac:dyDescent="0.25">
      <c r="A2964" s="64">
        <f t="shared" si="371"/>
        <v>0</v>
      </c>
      <c r="B2964" s="64">
        <f t="shared" si="372"/>
        <v>301</v>
      </c>
      <c r="C2964" s="64">
        <f t="shared" si="373"/>
        <v>1</v>
      </c>
      <c r="D2964" s="64">
        <f t="shared" si="374"/>
        <v>297</v>
      </c>
      <c r="E2964" s="64">
        <f t="shared" si="375"/>
        <v>1481</v>
      </c>
      <c r="F2964" s="64" t="str">
        <f t="shared" si="368"/>
        <v/>
      </c>
      <c r="G2964" s="64" t="str">
        <f t="shared" si="369"/>
        <v/>
      </c>
      <c r="H2964" s="64" t="str">
        <f t="shared" si="370"/>
        <v/>
      </c>
      <c r="I2964" s="80" t="str">
        <f>IFERROR(VLOOKUP(D2964,Sheet2!A:B,2,0),"")</f>
        <v/>
      </c>
      <c r="J2964" s="64" t="str">
        <f>IFERROR(IF(I2964&lt;&gt;"",VLOOKUP(I2964,Sheet2!B:C,2,0),""),"")</f>
        <v/>
      </c>
      <c r="K2964" s="64" t="str">
        <f>IFERROR( IF(I2964&lt;&gt;"", HLOOKUP(L$2+$A2964,Sheet2!BX:NK,2,0),""),"")</f>
        <v/>
      </c>
      <c r="L2964" t="str">
        <f>IF(OR(HLOOKUP(L$2+$A2964,Sheet2!BX:NK,$B2964,0),HLOOKUP(L$2+$A2964,Sheet2!BX:NK,$B2964,0)&lt;&gt;""),HLOOKUP(L$2+$A2964,Sheet2!BX:NK,$B2964,0),"")</f>
        <v/>
      </c>
      <c r="M2964" t="str">
        <f>IF(OR(HLOOKUP(M$2+$A2964,Sheet2!BY:NL,$B2964,0),HLOOKUP(M$2+$A2964,Sheet2!BY:NL,$B2964,0)&lt;&gt;""),HLOOKUP(M$2+$A2964,Sheet2!BY:NL,$B2964,0),"")</f>
        <v/>
      </c>
      <c r="N2964" t="str">
        <f>IF(OR(HLOOKUP(N$2+$A2964,Sheet2!BZ:NM,$B2964,0),HLOOKUP(N$2+$A2964,Sheet2!BZ:NM,$B2964,0)&lt;&gt;""),HLOOKUP(N$2+$A2964,Sheet2!BZ:NM,$B2964,0),"")</f>
        <v/>
      </c>
      <c r="O2964" t="str">
        <f>IF(OR(HLOOKUP(O$2+$A2964,Sheet2!CA:NN,$B2964,0),HLOOKUP(O$2+$A2964,Sheet2!CA:NN,$B2964,0)&lt;&gt;""),HLOOKUP(O$2+$A2964,Sheet2!CA:NN,$B2964,0),"")</f>
        <v/>
      </c>
      <c r="P2964" t="str">
        <f>IF(OR(HLOOKUP(P$2+$A2964,Sheet2!CB:NO,$B2964,0),HLOOKUP(P$2+$A2964,Sheet2!CB:NO,$B2964,0)&lt;&gt;""),HLOOKUP(P$2+$A2964,Sheet2!CB:NO,$B2964,0),"")</f>
        <v/>
      </c>
      <c r="Q2964" t="str">
        <f>IF(OR(HLOOKUP(Q$2+$A2964,Sheet2!CC:NO,$B2964,0),HLOOKUP(Q$2+$A2964,Sheet2!CC:NO,$B2964,0)&lt;&gt;""),HLOOKUP(Q$2+$A2964,Sheet2!CC:NO,$B2964,0),"")</f>
        <v/>
      </c>
    </row>
    <row r="2965" spans="1:17" x14ac:dyDescent="0.25">
      <c r="A2965" s="64">
        <f t="shared" si="371"/>
        <v>6</v>
      </c>
      <c r="B2965" s="64">
        <f t="shared" si="372"/>
        <v>301</v>
      </c>
      <c r="C2965" s="64">
        <f t="shared" si="373"/>
        <v>2</v>
      </c>
      <c r="D2965" s="64">
        <f t="shared" si="374"/>
        <v>297</v>
      </c>
      <c r="E2965" s="64">
        <f t="shared" si="375"/>
        <v>1481</v>
      </c>
      <c r="F2965" s="64" t="str">
        <f t="shared" si="368"/>
        <v/>
      </c>
      <c r="G2965" s="64" t="str">
        <f t="shared" si="369"/>
        <v/>
      </c>
      <c r="H2965" s="64" t="str">
        <f t="shared" si="370"/>
        <v/>
      </c>
      <c r="I2965" s="80" t="str">
        <f>IFERROR(VLOOKUP(D2965,Sheet2!A:B,2,0),"")</f>
        <v/>
      </c>
      <c r="J2965" s="64" t="str">
        <f>IFERROR(IF(I2965&lt;&gt;"",VLOOKUP(I2965,Sheet2!B:C,2,0),""),"")</f>
        <v/>
      </c>
      <c r="K2965" s="64" t="str">
        <f>IFERROR( IF(I2965&lt;&gt;"", HLOOKUP(L$2+$A2965,Sheet2!BX:NK,2,0),""),"")</f>
        <v/>
      </c>
      <c r="L2965" t="str">
        <f>IF(OR(HLOOKUP(L$2+$A2965,Sheet2!BX:NK,$B2965,0),HLOOKUP(L$2+$A2965,Sheet2!BX:NK,$B2965,0)&lt;&gt;""),HLOOKUP(L$2+$A2965,Sheet2!BX:NK,$B2965,0),"")</f>
        <v/>
      </c>
      <c r="M2965" t="str">
        <f>IF(OR(HLOOKUP(M$2+$A2965,Sheet2!BY:NL,$B2965,0),HLOOKUP(M$2+$A2965,Sheet2!BY:NL,$B2965,0)&lt;&gt;""),HLOOKUP(M$2+$A2965,Sheet2!BY:NL,$B2965,0),"")</f>
        <v/>
      </c>
      <c r="N2965" t="str">
        <f>IF(OR(HLOOKUP(N$2+$A2965,Sheet2!BZ:NM,$B2965,0),HLOOKUP(N$2+$A2965,Sheet2!BZ:NM,$B2965,0)&lt;&gt;""),HLOOKUP(N$2+$A2965,Sheet2!BZ:NM,$B2965,0),"")</f>
        <v/>
      </c>
      <c r="O2965" t="str">
        <f>IF(OR(HLOOKUP(O$2+$A2965,Sheet2!CA:NN,$B2965,0),HLOOKUP(O$2+$A2965,Sheet2!CA:NN,$B2965,0)&lt;&gt;""),HLOOKUP(O$2+$A2965,Sheet2!CA:NN,$B2965,0),"")</f>
        <v/>
      </c>
      <c r="P2965" t="str">
        <f>IF(OR(HLOOKUP(P$2+$A2965,Sheet2!CB:NO,$B2965,0),HLOOKUP(P$2+$A2965,Sheet2!CB:NO,$B2965,0)&lt;&gt;""),HLOOKUP(P$2+$A2965,Sheet2!CB:NO,$B2965,0),"")</f>
        <v/>
      </c>
      <c r="Q2965" t="str">
        <f>IF(OR(HLOOKUP(Q$2+$A2965,Sheet2!CC:NO,$B2965,0),HLOOKUP(Q$2+$A2965,Sheet2!CC:NO,$B2965,0)&lt;&gt;""),HLOOKUP(Q$2+$A2965,Sheet2!CC:NO,$B2965,0),"")</f>
        <v/>
      </c>
    </row>
    <row r="2966" spans="1:17" x14ac:dyDescent="0.25">
      <c r="A2966" s="64">
        <f t="shared" si="371"/>
        <v>12</v>
      </c>
      <c r="B2966" s="64">
        <f t="shared" si="372"/>
        <v>301</v>
      </c>
      <c r="C2966" s="64">
        <f t="shared" si="373"/>
        <v>3</v>
      </c>
      <c r="D2966" s="64">
        <f t="shared" si="374"/>
        <v>297</v>
      </c>
      <c r="E2966" s="64">
        <f t="shared" si="375"/>
        <v>1481</v>
      </c>
      <c r="F2966" s="64" t="str">
        <f t="shared" si="368"/>
        <v/>
      </c>
      <c r="G2966" s="64" t="str">
        <f t="shared" si="369"/>
        <v/>
      </c>
      <c r="H2966" s="64" t="str">
        <f t="shared" si="370"/>
        <v/>
      </c>
      <c r="I2966" s="80" t="str">
        <f>IFERROR(VLOOKUP(D2966,Sheet2!A:B,2,0),"")</f>
        <v/>
      </c>
      <c r="J2966" s="64" t="str">
        <f>IFERROR(IF(I2966&lt;&gt;"",VLOOKUP(I2966,Sheet2!B:C,2,0),""),"")</f>
        <v/>
      </c>
      <c r="K2966" s="64" t="str">
        <f>IFERROR( IF(I2966&lt;&gt;"", HLOOKUP(L$2+$A2966,Sheet2!BX:NK,2,0),""),"")</f>
        <v/>
      </c>
      <c r="L2966" t="str">
        <f>IF(OR(HLOOKUP(L$2+$A2966,Sheet2!BX:NK,$B2966,0),HLOOKUP(L$2+$A2966,Sheet2!BX:NK,$B2966,0)&lt;&gt;""),HLOOKUP(L$2+$A2966,Sheet2!BX:NK,$B2966,0),"")</f>
        <v/>
      </c>
      <c r="M2966" t="str">
        <f>IF(OR(HLOOKUP(M$2+$A2966,Sheet2!BY:NL,$B2966,0),HLOOKUP(M$2+$A2966,Sheet2!BY:NL,$B2966,0)&lt;&gt;""),HLOOKUP(M$2+$A2966,Sheet2!BY:NL,$B2966,0),"")</f>
        <v/>
      </c>
      <c r="N2966" t="str">
        <f>IF(OR(HLOOKUP(N$2+$A2966,Sheet2!BZ:NM,$B2966,0),HLOOKUP(N$2+$A2966,Sheet2!BZ:NM,$B2966,0)&lt;&gt;""),HLOOKUP(N$2+$A2966,Sheet2!BZ:NM,$B2966,0),"")</f>
        <v/>
      </c>
      <c r="O2966" t="str">
        <f>IF(OR(HLOOKUP(O$2+$A2966,Sheet2!CA:NN,$B2966,0),HLOOKUP(O$2+$A2966,Sheet2!CA:NN,$B2966,0)&lt;&gt;""),HLOOKUP(O$2+$A2966,Sheet2!CA:NN,$B2966,0),"")</f>
        <v/>
      </c>
      <c r="P2966" t="str">
        <f>IF(OR(HLOOKUP(P$2+$A2966,Sheet2!CB:NO,$B2966,0),HLOOKUP(P$2+$A2966,Sheet2!CB:NO,$B2966,0)&lt;&gt;""),HLOOKUP(P$2+$A2966,Sheet2!CB:NO,$B2966,0),"")</f>
        <v/>
      </c>
      <c r="Q2966" t="str">
        <f>IF(OR(HLOOKUP(Q$2+$A2966,Sheet2!CC:NO,$B2966,0),HLOOKUP(Q$2+$A2966,Sheet2!CC:NO,$B2966,0)&lt;&gt;""),HLOOKUP(Q$2+$A2966,Sheet2!CC:NO,$B2966,0),"")</f>
        <v/>
      </c>
    </row>
    <row r="2967" spans="1:17" x14ac:dyDescent="0.25">
      <c r="A2967" s="64">
        <f t="shared" si="371"/>
        <v>18</v>
      </c>
      <c r="B2967" s="64">
        <f t="shared" si="372"/>
        <v>301</v>
      </c>
      <c r="C2967" s="64">
        <f t="shared" si="373"/>
        <v>4</v>
      </c>
      <c r="D2967" s="64">
        <f t="shared" si="374"/>
        <v>297</v>
      </c>
      <c r="E2967" s="64">
        <f t="shared" si="375"/>
        <v>1481</v>
      </c>
      <c r="F2967" s="64" t="str">
        <f t="shared" si="368"/>
        <v/>
      </c>
      <c r="G2967" s="64" t="str">
        <f t="shared" si="369"/>
        <v/>
      </c>
      <c r="H2967" s="64" t="str">
        <f t="shared" si="370"/>
        <v/>
      </c>
      <c r="I2967" s="80" t="str">
        <f>IFERROR(VLOOKUP(D2967,Sheet2!A:B,2,0),"")</f>
        <v/>
      </c>
      <c r="J2967" s="64" t="str">
        <f>IFERROR(IF(I2967&lt;&gt;"",VLOOKUP(I2967,Sheet2!B:C,2,0),""),"")</f>
        <v/>
      </c>
      <c r="K2967" s="64" t="str">
        <f>IFERROR( IF(I2967&lt;&gt;"", HLOOKUP(L$2+$A2967,Sheet2!BX:NK,2,0),""),"")</f>
        <v/>
      </c>
      <c r="L2967" t="str">
        <f>IF(OR(HLOOKUP(L$2+$A2967,Sheet2!BX:NK,$B2967,0),HLOOKUP(L$2+$A2967,Sheet2!BX:NK,$B2967,0)&lt;&gt;""),HLOOKUP(L$2+$A2967,Sheet2!BX:NK,$B2967,0),"")</f>
        <v/>
      </c>
      <c r="M2967" t="str">
        <f>IF(OR(HLOOKUP(M$2+$A2967,Sheet2!BY:NL,$B2967,0),HLOOKUP(M$2+$A2967,Sheet2!BY:NL,$B2967,0)&lt;&gt;""),HLOOKUP(M$2+$A2967,Sheet2!BY:NL,$B2967,0),"")</f>
        <v/>
      </c>
      <c r="N2967" t="str">
        <f>IF(OR(HLOOKUP(N$2+$A2967,Sheet2!BZ:NM,$B2967,0),HLOOKUP(N$2+$A2967,Sheet2!BZ:NM,$B2967,0)&lt;&gt;""),HLOOKUP(N$2+$A2967,Sheet2!BZ:NM,$B2967,0),"")</f>
        <v/>
      </c>
      <c r="O2967" t="str">
        <f>IF(OR(HLOOKUP(O$2+$A2967,Sheet2!CA:NN,$B2967,0),HLOOKUP(O$2+$A2967,Sheet2!CA:NN,$B2967,0)&lt;&gt;""),HLOOKUP(O$2+$A2967,Sheet2!CA:NN,$B2967,0),"")</f>
        <v/>
      </c>
      <c r="P2967" t="str">
        <f>IF(OR(HLOOKUP(P$2+$A2967,Sheet2!CB:NO,$B2967,0),HLOOKUP(P$2+$A2967,Sheet2!CB:NO,$B2967,0)&lt;&gt;""),HLOOKUP(P$2+$A2967,Sheet2!CB:NO,$B2967,0),"")</f>
        <v/>
      </c>
      <c r="Q2967" t="str">
        <f>IF(OR(HLOOKUP(Q$2+$A2967,Sheet2!CC:NO,$B2967,0),HLOOKUP(Q$2+$A2967,Sheet2!CC:NO,$B2967,0)&lt;&gt;""),HLOOKUP(Q$2+$A2967,Sheet2!CC:NO,$B2967,0),"")</f>
        <v/>
      </c>
    </row>
    <row r="2968" spans="1:17" x14ac:dyDescent="0.25">
      <c r="A2968" s="64">
        <f t="shared" si="371"/>
        <v>24</v>
      </c>
      <c r="B2968" s="64">
        <f t="shared" si="372"/>
        <v>301</v>
      </c>
      <c r="C2968" s="64">
        <f t="shared" si="373"/>
        <v>5</v>
      </c>
      <c r="D2968" s="64">
        <f t="shared" si="374"/>
        <v>297</v>
      </c>
      <c r="E2968" s="64">
        <f t="shared" si="375"/>
        <v>1481</v>
      </c>
      <c r="F2968" s="64" t="str">
        <f t="shared" si="368"/>
        <v/>
      </c>
      <c r="G2968" s="64" t="str">
        <f t="shared" si="369"/>
        <v/>
      </c>
      <c r="H2968" s="64" t="str">
        <f t="shared" si="370"/>
        <v/>
      </c>
      <c r="I2968" s="80" t="str">
        <f>IFERROR(VLOOKUP(D2968,Sheet2!A:B,2,0),"")</f>
        <v/>
      </c>
      <c r="J2968" s="64" t="str">
        <f>IFERROR(IF(I2968&lt;&gt;"",VLOOKUP(I2968,Sheet2!B:C,2,0),""),"")</f>
        <v/>
      </c>
      <c r="K2968" s="64" t="str">
        <f>IFERROR( IF(I2968&lt;&gt;"", HLOOKUP(L$2+$A2968,Sheet2!BX:NK,2,0),""),"")</f>
        <v/>
      </c>
      <c r="L2968" t="str">
        <f>IF(OR(HLOOKUP(L$2+$A2968,Sheet2!BX:NK,$B2968,0),HLOOKUP(L$2+$A2968,Sheet2!BX:NK,$B2968,0)&lt;&gt;""),HLOOKUP(L$2+$A2968,Sheet2!BX:NK,$B2968,0),"")</f>
        <v/>
      </c>
      <c r="M2968" t="str">
        <f>IF(OR(HLOOKUP(M$2+$A2968,Sheet2!BY:NL,$B2968,0),HLOOKUP(M$2+$A2968,Sheet2!BY:NL,$B2968,0)&lt;&gt;""),HLOOKUP(M$2+$A2968,Sheet2!BY:NL,$B2968,0),"")</f>
        <v/>
      </c>
      <c r="N2968" t="str">
        <f>IF(OR(HLOOKUP(N$2+$A2968,Sheet2!BZ:NM,$B2968,0),HLOOKUP(N$2+$A2968,Sheet2!BZ:NM,$B2968,0)&lt;&gt;""),HLOOKUP(N$2+$A2968,Sheet2!BZ:NM,$B2968,0),"")</f>
        <v/>
      </c>
      <c r="O2968" t="str">
        <f>IF(OR(HLOOKUP(O$2+$A2968,Sheet2!CA:NN,$B2968,0),HLOOKUP(O$2+$A2968,Sheet2!CA:NN,$B2968,0)&lt;&gt;""),HLOOKUP(O$2+$A2968,Sheet2!CA:NN,$B2968,0),"")</f>
        <v/>
      </c>
      <c r="P2968" t="str">
        <f>IF(OR(HLOOKUP(P$2+$A2968,Sheet2!CB:NO,$B2968,0),HLOOKUP(P$2+$A2968,Sheet2!CB:NO,$B2968,0)&lt;&gt;""),HLOOKUP(P$2+$A2968,Sheet2!CB:NO,$B2968,0),"")</f>
        <v/>
      </c>
      <c r="Q2968" t="str">
        <f>IF(OR(HLOOKUP(Q$2+$A2968,Sheet2!CC:NO,$B2968,0),HLOOKUP(Q$2+$A2968,Sheet2!CC:NO,$B2968,0)&lt;&gt;""),HLOOKUP(Q$2+$A2968,Sheet2!CC:NO,$B2968,0),"")</f>
        <v/>
      </c>
    </row>
    <row r="2969" spans="1:17" x14ac:dyDescent="0.25">
      <c r="A2969" s="64">
        <f t="shared" si="371"/>
        <v>30</v>
      </c>
      <c r="B2969" s="64">
        <f t="shared" si="372"/>
        <v>301</v>
      </c>
      <c r="C2969" s="64">
        <f t="shared" si="373"/>
        <v>6</v>
      </c>
      <c r="D2969" s="64">
        <f t="shared" si="374"/>
        <v>297</v>
      </c>
      <c r="E2969" s="64">
        <f t="shared" si="375"/>
        <v>1481</v>
      </c>
      <c r="F2969" s="64" t="str">
        <f t="shared" si="368"/>
        <v/>
      </c>
      <c r="G2969" s="64" t="str">
        <f t="shared" si="369"/>
        <v/>
      </c>
      <c r="H2969" s="64" t="str">
        <f t="shared" si="370"/>
        <v/>
      </c>
      <c r="I2969" s="80" t="str">
        <f>IFERROR(VLOOKUP(D2969,Sheet2!A:B,2,0),"")</f>
        <v/>
      </c>
      <c r="J2969" s="64" t="str">
        <f>IFERROR(IF(I2969&lt;&gt;"",VLOOKUP(I2969,Sheet2!B:C,2,0),""),"")</f>
        <v/>
      </c>
      <c r="K2969" s="64" t="str">
        <f>IFERROR( IF(I2969&lt;&gt;"", HLOOKUP(L$2+$A2969,Sheet2!BX:NK,2,0),""),"")</f>
        <v/>
      </c>
      <c r="L2969" t="str">
        <f>IF(OR(HLOOKUP(L$2+$A2969,Sheet2!BX:NK,$B2969,0),HLOOKUP(L$2+$A2969,Sheet2!BX:NK,$B2969,0)&lt;&gt;""),HLOOKUP(L$2+$A2969,Sheet2!BX:NK,$B2969,0),"")</f>
        <v/>
      </c>
      <c r="M2969" t="str">
        <f>IF(OR(HLOOKUP(M$2+$A2969,Sheet2!BY:NL,$B2969,0),HLOOKUP(M$2+$A2969,Sheet2!BY:NL,$B2969,0)&lt;&gt;""),HLOOKUP(M$2+$A2969,Sheet2!BY:NL,$B2969,0),"")</f>
        <v/>
      </c>
      <c r="N2969" t="str">
        <f>IF(OR(HLOOKUP(N$2+$A2969,Sheet2!BZ:NM,$B2969,0),HLOOKUP(N$2+$A2969,Sheet2!BZ:NM,$B2969,0)&lt;&gt;""),HLOOKUP(N$2+$A2969,Sheet2!BZ:NM,$B2969,0),"")</f>
        <v/>
      </c>
      <c r="O2969" t="str">
        <f>IF(OR(HLOOKUP(O$2+$A2969,Sheet2!CA:NN,$B2969,0),HLOOKUP(O$2+$A2969,Sheet2!CA:NN,$B2969,0)&lt;&gt;""),HLOOKUP(O$2+$A2969,Sheet2!CA:NN,$B2969,0),"")</f>
        <v/>
      </c>
      <c r="P2969" t="str">
        <f>IF(OR(HLOOKUP(P$2+$A2969,Sheet2!CB:NO,$B2969,0),HLOOKUP(P$2+$A2969,Sheet2!CB:NO,$B2969,0)&lt;&gt;""),HLOOKUP(P$2+$A2969,Sheet2!CB:NO,$B2969,0),"")</f>
        <v/>
      </c>
      <c r="Q2969" t="str">
        <f>IF(OR(HLOOKUP(Q$2+$A2969,Sheet2!CC:NO,$B2969,0),HLOOKUP(Q$2+$A2969,Sheet2!CC:NO,$B2969,0)&lt;&gt;""),HLOOKUP(Q$2+$A2969,Sheet2!CC:NO,$B2969,0),"")</f>
        <v/>
      </c>
    </row>
    <row r="2970" spans="1:17" x14ac:dyDescent="0.25">
      <c r="A2970" s="64">
        <f t="shared" si="371"/>
        <v>36</v>
      </c>
      <c r="B2970" s="64">
        <f t="shared" si="372"/>
        <v>301</v>
      </c>
      <c r="C2970" s="64">
        <f t="shared" si="373"/>
        <v>7</v>
      </c>
      <c r="D2970" s="64">
        <f t="shared" si="374"/>
        <v>297</v>
      </c>
      <c r="E2970" s="64">
        <f t="shared" si="375"/>
        <v>1481</v>
      </c>
      <c r="F2970" s="64" t="str">
        <f t="shared" si="368"/>
        <v/>
      </c>
      <c r="G2970" s="64" t="str">
        <f t="shared" si="369"/>
        <v/>
      </c>
      <c r="H2970" s="64" t="str">
        <f t="shared" si="370"/>
        <v/>
      </c>
      <c r="I2970" s="80" t="str">
        <f>IFERROR(VLOOKUP(D2970,Sheet2!A:B,2,0),"")</f>
        <v/>
      </c>
      <c r="J2970" s="64" t="str">
        <f>IFERROR(IF(I2970&lt;&gt;"",VLOOKUP(I2970,Sheet2!B:C,2,0),""),"")</f>
        <v/>
      </c>
      <c r="K2970" s="64" t="str">
        <f>IFERROR( IF(I2970&lt;&gt;"", HLOOKUP(L$2+$A2970,Sheet2!BX:NK,2,0),""),"")</f>
        <v/>
      </c>
      <c r="L2970" t="str">
        <f>IF(OR(HLOOKUP(L$2+$A2970,Sheet2!BX:NK,$B2970,0),HLOOKUP(L$2+$A2970,Sheet2!BX:NK,$B2970,0)&lt;&gt;""),HLOOKUP(L$2+$A2970,Sheet2!BX:NK,$B2970,0),"")</f>
        <v/>
      </c>
      <c r="M2970" t="str">
        <f>IF(OR(HLOOKUP(M$2+$A2970,Sheet2!BY:NL,$B2970,0),HLOOKUP(M$2+$A2970,Sheet2!BY:NL,$B2970,0)&lt;&gt;""),HLOOKUP(M$2+$A2970,Sheet2!BY:NL,$B2970,0),"")</f>
        <v/>
      </c>
      <c r="N2970" t="str">
        <f>IF(OR(HLOOKUP(N$2+$A2970,Sheet2!BZ:NM,$B2970,0),HLOOKUP(N$2+$A2970,Sheet2!BZ:NM,$B2970,0)&lt;&gt;""),HLOOKUP(N$2+$A2970,Sheet2!BZ:NM,$B2970,0),"")</f>
        <v/>
      </c>
      <c r="O2970" t="str">
        <f>IF(OR(HLOOKUP(O$2+$A2970,Sheet2!CA:NN,$B2970,0),HLOOKUP(O$2+$A2970,Sheet2!CA:NN,$B2970,0)&lt;&gt;""),HLOOKUP(O$2+$A2970,Sheet2!CA:NN,$B2970,0),"")</f>
        <v/>
      </c>
      <c r="P2970" t="str">
        <f>IF(OR(HLOOKUP(P$2+$A2970,Sheet2!CB:NO,$B2970,0),HLOOKUP(P$2+$A2970,Sheet2!CB:NO,$B2970,0)&lt;&gt;""),HLOOKUP(P$2+$A2970,Sheet2!CB:NO,$B2970,0),"")</f>
        <v/>
      </c>
      <c r="Q2970" t="str">
        <f>IF(OR(HLOOKUP(Q$2+$A2970,Sheet2!CC:NO,$B2970,0),HLOOKUP(Q$2+$A2970,Sheet2!CC:NO,$B2970,0)&lt;&gt;""),HLOOKUP(Q$2+$A2970,Sheet2!CC:NO,$B2970,0),"")</f>
        <v/>
      </c>
    </row>
    <row r="2971" spans="1:17" x14ac:dyDescent="0.25">
      <c r="A2971" s="64">
        <f t="shared" si="371"/>
        <v>42</v>
      </c>
      <c r="B2971" s="64">
        <f t="shared" si="372"/>
        <v>301</v>
      </c>
      <c r="C2971" s="64">
        <f t="shared" si="373"/>
        <v>8</v>
      </c>
      <c r="D2971" s="64">
        <f t="shared" si="374"/>
        <v>297</v>
      </c>
      <c r="E2971" s="64">
        <f t="shared" si="375"/>
        <v>1481</v>
      </c>
      <c r="F2971" s="64" t="str">
        <f t="shared" si="368"/>
        <v/>
      </c>
      <c r="G2971" s="64" t="str">
        <f t="shared" si="369"/>
        <v/>
      </c>
      <c r="H2971" s="64" t="str">
        <f t="shared" si="370"/>
        <v/>
      </c>
      <c r="I2971" s="80" t="str">
        <f>IFERROR(VLOOKUP(D2971,Sheet2!A:B,2,0),"")</f>
        <v/>
      </c>
      <c r="J2971" s="64" t="str">
        <f>IFERROR(IF(I2971&lt;&gt;"",VLOOKUP(I2971,Sheet2!B:C,2,0),""),"")</f>
        <v/>
      </c>
      <c r="K2971" s="64" t="str">
        <f>IFERROR( IF(I2971&lt;&gt;"", HLOOKUP(L$2+$A2971,Sheet2!BX:NK,2,0),""),"")</f>
        <v/>
      </c>
      <c r="L2971" t="str">
        <f>IF(OR(HLOOKUP(L$2+$A2971,Sheet2!BX:NK,$B2971,0),HLOOKUP(L$2+$A2971,Sheet2!BX:NK,$B2971,0)&lt;&gt;""),HLOOKUP(L$2+$A2971,Sheet2!BX:NK,$B2971,0),"")</f>
        <v/>
      </c>
      <c r="M2971" t="str">
        <f>IF(OR(HLOOKUP(M$2+$A2971,Sheet2!BY:NL,$B2971,0),HLOOKUP(M$2+$A2971,Sheet2!BY:NL,$B2971,0)&lt;&gt;""),HLOOKUP(M$2+$A2971,Sheet2!BY:NL,$B2971,0),"")</f>
        <v/>
      </c>
      <c r="N2971" t="str">
        <f>IF(OR(HLOOKUP(N$2+$A2971,Sheet2!BZ:NM,$B2971,0),HLOOKUP(N$2+$A2971,Sheet2!BZ:NM,$B2971,0)&lt;&gt;""),HLOOKUP(N$2+$A2971,Sheet2!BZ:NM,$B2971,0),"")</f>
        <v/>
      </c>
      <c r="O2971" t="str">
        <f>IF(OR(HLOOKUP(O$2+$A2971,Sheet2!CA:NN,$B2971,0),HLOOKUP(O$2+$A2971,Sheet2!CA:NN,$B2971,0)&lt;&gt;""),HLOOKUP(O$2+$A2971,Sheet2!CA:NN,$B2971,0),"")</f>
        <v/>
      </c>
      <c r="P2971" t="str">
        <f>IF(OR(HLOOKUP(P$2+$A2971,Sheet2!CB:NO,$B2971,0),HLOOKUP(P$2+$A2971,Sheet2!CB:NO,$B2971,0)&lt;&gt;""),HLOOKUP(P$2+$A2971,Sheet2!CB:NO,$B2971,0),"")</f>
        <v/>
      </c>
      <c r="Q2971" t="str">
        <f>IF(OR(HLOOKUP(Q$2+$A2971,Sheet2!CC:NO,$B2971,0),HLOOKUP(Q$2+$A2971,Sheet2!CC:NO,$B2971,0)&lt;&gt;""),HLOOKUP(Q$2+$A2971,Sheet2!CC:NO,$B2971,0),"")</f>
        <v/>
      </c>
    </row>
    <row r="2972" spans="1:17" x14ac:dyDescent="0.25">
      <c r="A2972" s="64">
        <f t="shared" si="371"/>
        <v>48</v>
      </c>
      <c r="B2972" s="64">
        <f t="shared" si="372"/>
        <v>301</v>
      </c>
      <c r="C2972" s="64">
        <f t="shared" si="373"/>
        <v>9</v>
      </c>
      <c r="D2972" s="64">
        <f t="shared" si="374"/>
        <v>297</v>
      </c>
      <c r="E2972" s="64">
        <f t="shared" si="375"/>
        <v>1481</v>
      </c>
      <c r="F2972" s="64" t="str">
        <f t="shared" si="368"/>
        <v/>
      </c>
      <c r="G2972" s="64" t="str">
        <f t="shared" si="369"/>
        <v/>
      </c>
      <c r="H2972" s="64" t="str">
        <f t="shared" si="370"/>
        <v/>
      </c>
      <c r="I2972" s="80" t="str">
        <f>IFERROR(VLOOKUP(D2972,Sheet2!A:B,2,0),"")</f>
        <v/>
      </c>
      <c r="J2972" s="64" t="str">
        <f>IFERROR(IF(I2972&lt;&gt;"",VLOOKUP(I2972,Sheet2!B:C,2,0),""),"")</f>
        <v/>
      </c>
      <c r="K2972" s="64" t="str">
        <f>IFERROR( IF(I2972&lt;&gt;"", HLOOKUP(L$2+$A2972,Sheet2!BX:NK,2,0),""),"")</f>
        <v/>
      </c>
      <c r="L2972" t="str">
        <f>IF(OR(HLOOKUP(L$2+$A2972,Sheet2!BX:NK,$B2972,0),HLOOKUP(L$2+$A2972,Sheet2!BX:NK,$B2972,0)&lt;&gt;""),HLOOKUP(L$2+$A2972,Sheet2!BX:NK,$B2972,0),"")</f>
        <v/>
      </c>
      <c r="M2972" t="str">
        <f>IF(OR(HLOOKUP(M$2+$A2972,Sheet2!BY:NL,$B2972,0),HLOOKUP(M$2+$A2972,Sheet2!BY:NL,$B2972,0)&lt;&gt;""),HLOOKUP(M$2+$A2972,Sheet2!BY:NL,$B2972,0),"")</f>
        <v/>
      </c>
      <c r="N2972" t="str">
        <f>IF(OR(HLOOKUP(N$2+$A2972,Sheet2!BZ:NM,$B2972,0),HLOOKUP(N$2+$A2972,Sheet2!BZ:NM,$B2972,0)&lt;&gt;""),HLOOKUP(N$2+$A2972,Sheet2!BZ:NM,$B2972,0),"")</f>
        <v/>
      </c>
      <c r="O2972" t="str">
        <f>IF(OR(HLOOKUP(O$2+$A2972,Sheet2!CA:NN,$B2972,0),HLOOKUP(O$2+$A2972,Sheet2!CA:NN,$B2972,0)&lt;&gt;""),HLOOKUP(O$2+$A2972,Sheet2!CA:NN,$B2972,0),"")</f>
        <v/>
      </c>
      <c r="P2972" t="str">
        <f>IF(OR(HLOOKUP(P$2+$A2972,Sheet2!CB:NO,$B2972,0),HLOOKUP(P$2+$A2972,Sheet2!CB:NO,$B2972,0)&lt;&gt;""),HLOOKUP(P$2+$A2972,Sheet2!CB:NO,$B2972,0),"")</f>
        <v/>
      </c>
      <c r="Q2972" t="str">
        <f>IF(OR(HLOOKUP(Q$2+$A2972,Sheet2!CC:NO,$B2972,0),HLOOKUP(Q$2+$A2972,Sheet2!CC:NO,$B2972,0)&lt;&gt;""),HLOOKUP(Q$2+$A2972,Sheet2!CC:NO,$B2972,0),"")</f>
        <v/>
      </c>
    </row>
    <row r="2973" spans="1:17" x14ac:dyDescent="0.25">
      <c r="A2973" s="64">
        <f t="shared" si="371"/>
        <v>54</v>
      </c>
      <c r="B2973" s="64">
        <f t="shared" si="372"/>
        <v>301</v>
      </c>
      <c r="C2973" s="64">
        <f t="shared" si="373"/>
        <v>10</v>
      </c>
      <c r="D2973" s="64">
        <f t="shared" si="374"/>
        <v>297</v>
      </c>
      <c r="E2973" s="64">
        <f t="shared" si="375"/>
        <v>1481</v>
      </c>
      <c r="F2973" s="64" t="str">
        <f t="shared" si="368"/>
        <v/>
      </c>
      <c r="G2973" s="64" t="str">
        <f t="shared" si="369"/>
        <v/>
      </c>
      <c r="H2973" s="64" t="str">
        <f t="shared" si="370"/>
        <v/>
      </c>
      <c r="I2973" s="80" t="str">
        <f>IFERROR(VLOOKUP(D2973,Sheet2!A:B,2,0),"")</f>
        <v/>
      </c>
      <c r="J2973" s="64" t="str">
        <f>IFERROR(IF(I2973&lt;&gt;"",VLOOKUP(I2973,Sheet2!B:C,2,0),""),"")</f>
        <v/>
      </c>
      <c r="K2973" s="64" t="str">
        <f>IFERROR( IF(I2973&lt;&gt;"", HLOOKUP(L$2+$A2973,Sheet2!BX:NK,2,0),""),"")</f>
        <v/>
      </c>
      <c r="L2973" t="str">
        <f>IF(OR(HLOOKUP(L$2+$A2973,Sheet2!BX:NK,$B2973,0),HLOOKUP(L$2+$A2973,Sheet2!BX:NK,$B2973,0)&lt;&gt;""),HLOOKUP(L$2+$A2973,Sheet2!BX:NK,$B2973,0),"")</f>
        <v/>
      </c>
      <c r="M2973" t="str">
        <f>IF(OR(HLOOKUP(M$2+$A2973,Sheet2!BY:NL,$B2973,0),HLOOKUP(M$2+$A2973,Sheet2!BY:NL,$B2973,0)&lt;&gt;""),HLOOKUP(M$2+$A2973,Sheet2!BY:NL,$B2973,0),"")</f>
        <v/>
      </c>
      <c r="N2973" t="str">
        <f>IF(OR(HLOOKUP(N$2+$A2973,Sheet2!BZ:NM,$B2973,0),HLOOKUP(N$2+$A2973,Sheet2!BZ:NM,$B2973,0)&lt;&gt;""),HLOOKUP(N$2+$A2973,Sheet2!BZ:NM,$B2973,0),"")</f>
        <v/>
      </c>
      <c r="O2973" t="str">
        <f>IF(OR(HLOOKUP(O$2+$A2973,Sheet2!CA:NN,$B2973,0),HLOOKUP(O$2+$A2973,Sheet2!CA:NN,$B2973,0)&lt;&gt;""),HLOOKUP(O$2+$A2973,Sheet2!CA:NN,$B2973,0),"")</f>
        <v/>
      </c>
      <c r="P2973" t="str">
        <f>IF(OR(HLOOKUP(P$2+$A2973,Sheet2!CB:NO,$B2973,0),HLOOKUP(P$2+$A2973,Sheet2!CB:NO,$B2973,0)&lt;&gt;""),HLOOKUP(P$2+$A2973,Sheet2!CB:NO,$B2973,0),"")</f>
        <v/>
      </c>
      <c r="Q2973" t="str">
        <f>IF(OR(HLOOKUP(Q$2+$A2973,Sheet2!CC:NO,$B2973,0),HLOOKUP(Q$2+$A2973,Sheet2!CC:NO,$B2973,0)&lt;&gt;""),HLOOKUP(Q$2+$A2973,Sheet2!CC:NO,$B2973,0),"")</f>
        <v/>
      </c>
    </row>
    <row r="2974" spans="1:17" x14ac:dyDescent="0.25">
      <c r="A2974" s="64">
        <f t="shared" si="371"/>
        <v>0</v>
      </c>
      <c r="B2974" s="64">
        <f t="shared" si="372"/>
        <v>302</v>
      </c>
      <c r="C2974" s="64">
        <f t="shared" si="373"/>
        <v>1</v>
      </c>
      <c r="D2974" s="64">
        <f t="shared" si="374"/>
        <v>298</v>
      </c>
      <c r="E2974" s="64">
        <f t="shared" si="375"/>
        <v>1486</v>
      </c>
      <c r="F2974" s="64" t="str">
        <f t="shared" si="368"/>
        <v/>
      </c>
      <c r="G2974" s="64" t="str">
        <f t="shared" si="369"/>
        <v/>
      </c>
      <c r="H2974" s="64" t="str">
        <f t="shared" si="370"/>
        <v/>
      </c>
      <c r="I2974" s="80" t="str">
        <f>IFERROR(VLOOKUP(D2974,Sheet2!A:B,2,0),"")</f>
        <v/>
      </c>
      <c r="J2974" s="64" t="str">
        <f>IFERROR(IF(I2974&lt;&gt;"",VLOOKUP(I2974,Sheet2!B:C,2,0),""),"")</f>
        <v/>
      </c>
      <c r="K2974" s="64" t="str">
        <f>IFERROR( IF(I2974&lt;&gt;"", HLOOKUP(L$2+$A2974,Sheet2!BX:NK,2,0),""),"")</f>
        <v/>
      </c>
      <c r="L2974" t="str">
        <f>IF(OR(HLOOKUP(L$2+$A2974,Sheet2!BX:NK,$B2974,0),HLOOKUP(L$2+$A2974,Sheet2!BX:NK,$B2974,0)&lt;&gt;""),HLOOKUP(L$2+$A2974,Sheet2!BX:NK,$B2974,0),"")</f>
        <v/>
      </c>
      <c r="M2974" t="str">
        <f>IF(OR(HLOOKUP(M$2+$A2974,Sheet2!BY:NL,$B2974,0),HLOOKUP(M$2+$A2974,Sheet2!BY:NL,$B2974,0)&lt;&gt;""),HLOOKUP(M$2+$A2974,Sheet2!BY:NL,$B2974,0),"")</f>
        <v/>
      </c>
      <c r="N2974" t="str">
        <f>IF(OR(HLOOKUP(N$2+$A2974,Sheet2!BZ:NM,$B2974,0),HLOOKUP(N$2+$A2974,Sheet2!BZ:NM,$B2974,0)&lt;&gt;""),HLOOKUP(N$2+$A2974,Sheet2!BZ:NM,$B2974,0),"")</f>
        <v/>
      </c>
      <c r="O2974" t="str">
        <f>IF(OR(HLOOKUP(O$2+$A2974,Sheet2!CA:NN,$B2974,0),HLOOKUP(O$2+$A2974,Sheet2!CA:NN,$B2974,0)&lt;&gt;""),HLOOKUP(O$2+$A2974,Sheet2!CA:NN,$B2974,0),"")</f>
        <v/>
      </c>
      <c r="P2974" t="str">
        <f>IF(OR(HLOOKUP(P$2+$A2974,Sheet2!CB:NO,$B2974,0),HLOOKUP(P$2+$A2974,Sheet2!CB:NO,$B2974,0)&lt;&gt;""),HLOOKUP(P$2+$A2974,Sheet2!CB:NO,$B2974,0),"")</f>
        <v/>
      </c>
      <c r="Q2974" t="str">
        <f>IF(OR(HLOOKUP(Q$2+$A2974,Sheet2!CC:NO,$B2974,0),HLOOKUP(Q$2+$A2974,Sheet2!CC:NO,$B2974,0)&lt;&gt;""),HLOOKUP(Q$2+$A2974,Sheet2!CC:NO,$B2974,0),"")</f>
        <v/>
      </c>
    </row>
    <row r="2975" spans="1:17" x14ac:dyDescent="0.25">
      <c r="A2975" s="64">
        <f t="shared" si="371"/>
        <v>6</v>
      </c>
      <c r="B2975" s="64">
        <f t="shared" si="372"/>
        <v>302</v>
      </c>
      <c r="C2975" s="64">
        <f t="shared" si="373"/>
        <v>2</v>
      </c>
      <c r="D2975" s="64">
        <f t="shared" si="374"/>
        <v>298</v>
      </c>
      <c r="E2975" s="64">
        <f t="shared" si="375"/>
        <v>1486</v>
      </c>
      <c r="F2975" s="64" t="str">
        <f t="shared" si="368"/>
        <v/>
      </c>
      <c r="G2975" s="64" t="str">
        <f t="shared" si="369"/>
        <v/>
      </c>
      <c r="H2975" s="64" t="str">
        <f t="shared" si="370"/>
        <v/>
      </c>
      <c r="I2975" s="80" t="str">
        <f>IFERROR(VLOOKUP(D2975,Sheet2!A:B,2,0),"")</f>
        <v/>
      </c>
      <c r="J2975" s="64" t="str">
        <f>IFERROR(IF(I2975&lt;&gt;"",VLOOKUP(I2975,Sheet2!B:C,2,0),""),"")</f>
        <v/>
      </c>
      <c r="K2975" s="64" t="str">
        <f>IFERROR( IF(I2975&lt;&gt;"", HLOOKUP(L$2+$A2975,Sheet2!BX:NK,2,0),""),"")</f>
        <v/>
      </c>
      <c r="L2975" t="str">
        <f>IF(OR(HLOOKUP(L$2+$A2975,Sheet2!BX:NK,$B2975,0),HLOOKUP(L$2+$A2975,Sheet2!BX:NK,$B2975,0)&lt;&gt;""),HLOOKUP(L$2+$A2975,Sheet2!BX:NK,$B2975,0),"")</f>
        <v/>
      </c>
      <c r="M2975" t="str">
        <f>IF(OR(HLOOKUP(M$2+$A2975,Sheet2!BY:NL,$B2975,0),HLOOKUP(M$2+$A2975,Sheet2!BY:NL,$B2975,0)&lt;&gt;""),HLOOKUP(M$2+$A2975,Sheet2!BY:NL,$B2975,0),"")</f>
        <v/>
      </c>
      <c r="N2975" t="str">
        <f>IF(OR(HLOOKUP(N$2+$A2975,Sheet2!BZ:NM,$B2975,0),HLOOKUP(N$2+$A2975,Sheet2!BZ:NM,$B2975,0)&lt;&gt;""),HLOOKUP(N$2+$A2975,Sheet2!BZ:NM,$B2975,0),"")</f>
        <v/>
      </c>
      <c r="O2975" t="str">
        <f>IF(OR(HLOOKUP(O$2+$A2975,Sheet2!CA:NN,$B2975,0),HLOOKUP(O$2+$A2975,Sheet2!CA:NN,$B2975,0)&lt;&gt;""),HLOOKUP(O$2+$A2975,Sheet2!CA:NN,$B2975,0),"")</f>
        <v/>
      </c>
      <c r="P2975" t="str">
        <f>IF(OR(HLOOKUP(P$2+$A2975,Sheet2!CB:NO,$B2975,0),HLOOKUP(P$2+$A2975,Sheet2!CB:NO,$B2975,0)&lt;&gt;""),HLOOKUP(P$2+$A2975,Sheet2!CB:NO,$B2975,0),"")</f>
        <v/>
      </c>
      <c r="Q2975" t="str">
        <f>IF(OR(HLOOKUP(Q$2+$A2975,Sheet2!CC:NO,$B2975,0),HLOOKUP(Q$2+$A2975,Sheet2!CC:NO,$B2975,0)&lt;&gt;""),HLOOKUP(Q$2+$A2975,Sheet2!CC:NO,$B2975,0),"")</f>
        <v/>
      </c>
    </row>
    <row r="2976" spans="1:17" x14ac:dyDescent="0.25">
      <c r="A2976" s="64">
        <f t="shared" si="371"/>
        <v>12</v>
      </c>
      <c r="B2976" s="64">
        <f t="shared" si="372"/>
        <v>302</v>
      </c>
      <c r="C2976" s="64">
        <f t="shared" si="373"/>
        <v>3</v>
      </c>
      <c r="D2976" s="64">
        <f t="shared" si="374"/>
        <v>298</v>
      </c>
      <c r="E2976" s="64">
        <f t="shared" si="375"/>
        <v>1486</v>
      </c>
      <c r="F2976" s="64" t="str">
        <f t="shared" si="368"/>
        <v/>
      </c>
      <c r="G2976" s="64" t="str">
        <f t="shared" si="369"/>
        <v/>
      </c>
      <c r="H2976" s="64" t="str">
        <f t="shared" si="370"/>
        <v/>
      </c>
      <c r="I2976" s="80" t="str">
        <f>IFERROR(VLOOKUP(D2976,Sheet2!A:B,2,0),"")</f>
        <v/>
      </c>
      <c r="J2976" s="64" t="str">
        <f>IFERROR(IF(I2976&lt;&gt;"",VLOOKUP(I2976,Sheet2!B:C,2,0),""),"")</f>
        <v/>
      </c>
      <c r="K2976" s="64" t="str">
        <f>IFERROR( IF(I2976&lt;&gt;"", HLOOKUP(L$2+$A2976,Sheet2!BX:NK,2,0),""),"")</f>
        <v/>
      </c>
      <c r="L2976" t="str">
        <f>IF(OR(HLOOKUP(L$2+$A2976,Sheet2!BX:NK,$B2976,0),HLOOKUP(L$2+$A2976,Sheet2!BX:NK,$B2976,0)&lt;&gt;""),HLOOKUP(L$2+$A2976,Sheet2!BX:NK,$B2976,0),"")</f>
        <v/>
      </c>
      <c r="M2976" t="str">
        <f>IF(OR(HLOOKUP(M$2+$A2976,Sheet2!BY:NL,$B2976,0),HLOOKUP(M$2+$A2976,Sheet2!BY:NL,$B2976,0)&lt;&gt;""),HLOOKUP(M$2+$A2976,Sheet2!BY:NL,$B2976,0),"")</f>
        <v/>
      </c>
      <c r="N2976" t="str">
        <f>IF(OR(HLOOKUP(N$2+$A2976,Sheet2!BZ:NM,$B2976,0),HLOOKUP(N$2+$A2976,Sheet2!BZ:NM,$B2976,0)&lt;&gt;""),HLOOKUP(N$2+$A2976,Sheet2!BZ:NM,$B2976,0),"")</f>
        <v/>
      </c>
      <c r="O2976" t="str">
        <f>IF(OR(HLOOKUP(O$2+$A2976,Sheet2!CA:NN,$B2976,0),HLOOKUP(O$2+$A2976,Sheet2!CA:NN,$B2976,0)&lt;&gt;""),HLOOKUP(O$2+$A2976,Sheet2!CA:NN,$B2976,0),"")</f>
        <v/>
      </c>
      <c r="P2976" t="str">
        <f>IF(OR(HLOOKUP(P$2+$A2976,Sheet2!CB:NO,$B2976,0),HLOOKUP(P$2+$A2976,Sheet2!CB:NO,$B2976,0)&lt;&gt;""),HLOOKUP(P$2+$A2976,Sheet2!CB:NO,$B2976,0),"")</f>
        <v/>
      </c>
      <c r="Q2976" t="str">
        <f>IF(OR(HLOOKUP(Q$2+$A2976,Sheet2!CC:NO,$B2976,0),HLOOKUP(Q$2+$A2976,Sheet2!CC:NO,$B2976,0)&lt;&gt;""),HLOOKUP(Q$2+$A2976,Sheet2!CC:NO,$B2976,0),"")</f>
        <v/>
      </c>
    </row>
    <row r="2977" spans="1:17" x14ac:dyDescent="0.25">
      <c r="A2977" s="64">
        <f t="shared" si="371"/>
        <v>18</v>
      </c>
      <c r="B2977" s="64">
        <f t="shared" si="372"/>
        <v>302</v>
      </c>
      <c r="C2977" s="64">
        <f t="shared" si="373"/>
        <v>4</v>
      </c>
      <c r="D2977" s="64">
        <f t="shared" si="374"/>
        <v>298</v>
      </c>
      <c r="E2977" s="64">
        <f t="shared" si="375"/>
        <v>1486</v>
      </c>
      <c r="F2977" s="64" t="str">
        <f t="shared" si="368"/>
        <v/>
      </c>
      <c r="G2977" s="64" t="str">
        <f t="shared" si="369"/>
        <v/>
      </c>
      <c r="H2977" s="64" t="str">
        <f t="shared" si="370"/>
        <v/>
      </c>
      <c r="I2977" s="80" t="str">
        <f>IFERROR(VLOOKUP(D2977,Sheet2!A:B,2,0),"")</f>
        <v/>
      </c>
      <c r="J2977" s="64" t="str">
        <f>IFERROR(IF(I2977&lt;&gt;"",VLOOKUP(I2977,Sheet2!B:C,2,0),""),"")</f>
        <v/>
      </c>
      <c r="K2977" s="64" t="str">
        <f>IFERROR( IF(I2977&lt;&gt;"", HLOOKUP(L$2+$A2977,Sheet2!BX:NK,2,0),""),"")</f>
        <v/>
      </c>
      <c r="L2977" t="str">
        <f>IF(OR(HLOOKUP(L$2+$A2977,Sheet2!BX:NK,$B2977,0),HLOOKUP(L$2+$A2977,Sheet2!BX:NK,$B2977,0)&lt;&gt;""),HLOOKUP(L$2+$A2977,Sheet2!BX:NK,$B2977,0),"")</f>
        <v/>
      </c>
      <c r="M2977" t="str">
        <f>IF(OR(HLOOKUP(M$2+$A2977,Sheet2!BY:NL,$B2977,0),HLOOKUP(M$2+$A2977,Sheet2!BY:NL,$B2977,0)&lt;&gt;""),HLOOKUP(M$2+$A2977,Sheet2!BY:NL,$B2977,0),"")</f>
        <v/>
      </c>
      <c r="N2977" t="str">
        <f>IF(OR(HLOOKUP(N$2+$A2977,Sheet2!BZ:NM,$B2977,0),HLOOKUP(N$2+$A2977,Sheet2!BZ:NM,$B2977,0)&lt;&gt;""),HLOOKUP(N$2+$A2977,Sheet2!BZ:NM,$B2977,0),"")</f>
        <v/>
      </c>
      <c r="O2977" t="str">
        <f>IF(OR(HLOOKUP(O$2+$A2977,Sheet2!CA:NN,$B2977,0),HLOOKUP(O$2+$A2977,Sheet2!CA:NN,$B2977,0)&lt;&gt;""),HLOOKUP(O$2+$A2977,Sheet2!CA:NN,$B2977,0),"")</f>
        <v/>
      </c>
      <c r="P2977" t="str">
        <f>IF(OR(HLOOKUP(P$2+$A2977,Sheet2!CB:NO,$B2977,0),HLOOKUP(P$2+$A2977,Sheet2!CB:NO,$B2977,0)&lt;&gt;""),HLOOKUP(P$2+$A2977,Sheet2!CB:NO,$B2977,0),"")</f>
        <v/>
      </c>
      <c r="Q2977" t="str">
        <f>IF(OR(HLOOKUP(Q$2+$A2977,Sheet2!CC:NO,$B2977,0),HLOOKUP(Q$2+$A2977,Sheet2!CC:NO,$B2977,0)&lt;&gt;""),HLOOKUP(Q$2+$A2977,Sheet2!CC:NO,$B2977,0),"")</f>
        <v/>
      </c>
    </row>
    <row r="2978" spans="1:17" x14ac:dyDescent="0.25">
      <c r="A2978" s="64">
        <f t="shared" si="371"/>
        <v>24</v>
      </c>
      <c r="B2978" s="64">
        <f t="shared" si="372"/>
        <v>302</v>
      </c>
      <c r="C2978" s="64">
        <f t="shared" si="373"/>
        <v>5</v>
      </c>
      <c r="D2978" s="64">
        <f t="shared" si="374"/>
        <v>298</v>
      </c>
      <c r="E2978" s="64">
        <f t="shared" si="375"/>
        <v>1486</v>
      </c>
      <c r="F2978" s="64" t="str">
        <f t="shared" si="368"/>
        <v/>
      </c>
      <c r="G2978" s="64" t="str">
        <f t="shared" si="369"/>
        <v/>
      </c>
      <c r="H2978" s="64" t="str">
        <f t="shared" si="370"/>
        <v/>
      </c>
      <c r="I2978" s="80" t="str">
        <f>IFERROR(VLOOKUP(D2978,Sheet2!A:B,2,0),"")</f>
        <v/>
      </c>
      <c r="J2978" s="64" t="str">
        <f>IFERROR(IF(I2978&lt;&gt;"",VLOOKUP(I2978,Sheet2!B:C,2,0),""),"")</f>
        <v/>
      </c>
      <c r="K2978" s="64" t="str">
        <f>IFERROR( IF(I2978&lt;&gt;"", HLOOKUP(L$2+$A2978,Sheet2!BX:NK,2,0),""),"")</f>
        <v/>
      </c>
      <c r="L2978" t="str">
        <f>IF(OR(HLOOKUP(L$2+$A2978,Sheet2!BX:NK,$B2978,0),HLOOKUP(L$2+$A2978,Sheet2!BX:NK,$B2978,0)&lt;&gt;""),HLOOKUP(L$2+$A2978,Sheet2!BX:NK,$B2978,0),"")</f>
        <v/>
      </c>
      <c r="M2978" t="str">
        <f>IF(OR(HLOOKUP(M$2+$A2978,Sheet2!BY:NL,$B2978,0),HLOOKUP(M$2+$A2978,Sheet2!BY:NL,$B2978,0)&lt;&gt;""),HLOOKUP(M$2+$A2978,Sheet2!BY:NL,$B2978,0),"")</f>
        <v/>
      </c>
      <c r="N2978" t="str">
        <f>IF(OR(HLOOKUP(N$2+$A2978,Sheet2!BZ:NM,$B2978,0),HLOOKUP(N$2+$A2978,Sheet2!BZ:NM,$B2978,0)&lt;&gt;""),HLOOKUP(N$2+$A2978,Sheet2!BZ:NM,$B2978,0),"")</f>
        <v/>
      </c>
      <c r="O2978" t="str">
        <f>IF(OR(HLOOKUP(O$2+$A2978,Sheet2!CA:NN,$B2978,0),HLOOKUP(O$2+$A2978,Sheet2!CA:NN,$B2978,0)&lt;&gt;""),HLOOKUP(O$2+$A2978,Sheet2!CA:NN,$B2978,0),"")</f>
        <v/>
      </c>
      <c r="P2978" t="str">
        <f>IF(OR(HLOOKUP(P$2+$A2978,Sheet2!CB:NO,$B2978,0),HLOOKUP(P$2+$A2978,Sheet2!CB:NO,$B2978,0)&lt;&gt;""),HLOOKUP(P$2+$A2978,Sheet2!CB:NO,$B2978,0),"")</f>
        <v/>
      </c>
      <c r="Q2978" t="str">
        <f>IF(OR(HLOOKUP(Q$2+$A2978,Sheet2!CC:NO,$B2978,0),HLOOKUP(Q$2+$A2978,Sheet2!CC:NO,$B2978,0)&lt;&gt;""),HLOOKUP(Q$2+$A2978,Sheet2!CC:NO,$B2978,0),"")</f>
        <v/>
      </c>
    </row>
    <row r="2979" spans="1:17" x14ac:dyDescent="0.25">
      <c r="A2979" s="64">
        <f t="shared" si="371"/>
        <v>30</v>
      </c>
      <c r="B2979" s="64">
        <f t="shared" si="372"/>
        <v>302</v>
      </c>
      <c r="C2979" s="64">
        <f t="shared" si="373"/>
        <v>6</v>
      </c>
      <c r="D2979" s="64">
        <f t="shared" si="374"/>
        <v>298</v>
      </c>
      <c r="E2979" s="64">
        <f t="shared" si="375"/>
        <v>1486</v>
      </c>
      <c r="F2979" s="64" t="str">
        <f t="shared" si="368"/>
        <v/>
      </c>
      <c r="G2979" s="64" t="str">
        <f t="shared" si="369"/>
        <v/>
      </c>
      <c r="H2979" s="64" t="str">
        <f t="shared" si="370"/>
        <v/>
      </c>
      <c r="I2979" s="80" t="str">
        <f>IFERROR(VLOOKUP(D2979,Sheet2!A:B,2,0),"")</f>
        <v/>
      </c>
      <c r="J2979" s="64" t="str">
        <f>IFERROR(IF(I2979&lt;&gt;"",VLOOKUP(I2979,Sheet2!B:C,2,0),""),"")</f>
        <v/>
      </c>
      <c r="K2979" s="64" t="str">
        <f>IFERROR( IF(I2979&lt;&gt;"", HLOOKUP(L$2+$A2979,Sheet2!BX:NK,2,0),""),"")</f>
        <v/>
      </c>
      <c r="L2979" t="str">
        <f>IF(OR(HLOOKUP(L$2+$A2979,Sheet2!BX:NK,$B2979,0),HLOOKUP(L$2+$A2979,Sheet2!BX:NK,$B2979,0)&lt;&gt;""),HLOOKUP(L$2+$A2979,Sheet2!BX:NK,$B2979,0),"")</f>
        <v/>
      </c>
      <c r="M2979" t="str">
        <f>IF(OR(HLOOKUP(M$2+$A2979,Sheet2!BY:NL,$B2979,0),HLOOKUP(M$2+$A2979,Sheet2!BY:NL,$B2979,0)&lt;&gt;""),HLOOKUP(M$2+$A2979,Sheet2!BY:NL,$B2979,0),"")</f>
        <v/>
      </c>
      <c r="N2979" t="str">
        <f>IF(OR(HLOOKUP(N$2+$A2979,Sheet2!BZ:NM,$B2979,0),HLOOKUP(N$2+$A2979,Sheet2!BZ:NM,$B2979,0)&lt;&gt;""),HLOOKUP(N$2+$A2979,Sheet2!BZ:NM,$B2979,0),"")</f>
        <v/>
      </c>
      <c r="O2979" t="str">
        <f>IF(OR(HLOOKUP(O$2+$A2979,Sheet2!CA:NN,$B2979,0),HLOOKUP(O$2+$A2979,Sheet2!CA:NN,$B2979,0)&lt;&gt;""),HLOOKUP(O$2+$A2979,Sheet2!CA:NN,$B2979,0),"")</f>
        <v/>
      </c>
      <c r="P2979" t="str">
        <f>IF(OR(HLOOKUP(P$2+$A2979,Sheet2!CB:NO,$B2979,0),HLOOKUP(P$2+$A2979,Sheet2!CB:NO,$B2979,0)&lt;&gt;""),HLOOKUP(P$2+$A2979,Sheet2!CB:NO,$B2979,0),"")</f>
        <v/>
      </c>
      <c r="Q2979" t="str">
        <f>IF(OR(HLOOKUP(Q$2+$A2979,Sheet2!CC:NO,$B2979,0),HLOOKUP(Q$2+$A2979,Sheet2!CC:NO,$B2979,0)&lt;&gt;""),HLOOKUP(Q$2+$A2979,Sheet2!CC:NO,$B2979,0),"")</f>
        <v/>
      </c>
    </row>
    <row r="2980" spans="1:17" x14ac:dyDescent="0.25">
      <c r="A2980" s="64">
        <f t="shared" si="371"/>
        <v>36</v>
      </c>
      <c r="B2980" s="64">
        <f t="shared" si="372"/>
        <v>302</v>
      </c>
      <c r="C2980" s="64">
        <f t="shared" si="373"/>
        <v>7</v>
      </c>
      <c r="D2980" s="64">
        <f t="shared" si="374"/>
        <v>298</v>
      </c>
      <c r="E2980" s="64">
        <f t="shared" si="375"/>
        <v>1486</v>
      </c>
      <c r="F2980" s="64" t="str">
        <f t="shared" si="368"/>
        <v/>
      </c>
      <c r="G2980" s="64" t="str">
        <f t="shared" si="369"/>
        <v/>
      </c>
      <c r="H2980" s="64" t="str">
        <f t="shared" si="370"/>
        <v/>
      </c>
      <c r="I2980" s="80" t="str">
        <f>IFERROR(VLOOKUP(D2980,Sheet2!A:B,2,0),"")</f>
        <v/>
      </c>
      <c r="J2980" s="64" t="str">
        <f>IFERROR(IF(I2980&lt;&gt;"",VLOOKUP(I2980,Sheet2!B:C,2,0),""),"")</f>
        <v/>
      </c>
      <c r="K2980" s="64" t="str">
        <f>IFERROR( IF(I2980&lt;&gt;"", HLOOKUP(L$2+$A2980,Sheet2!BX:NK,2,0),""),"")</f>
        <v/>
      </c>
      <c r="L2980" t="str">
        <f>IF(OR(HLOOKUP(L$2+$A2980,Sheet2!BX:NK,$B2980,0),HLOOKUP(L$2+$A2980,Sheet2!BX:NK,$B2980,0)&lt;&gt;""),HLOOKUP(L$2+$A2980,Sheet2!BX:NK,$B2980,0),"")</f>
        <v/>
      </c>
      <c r="M2980" t="str">
        <f>IF(OR(HLOOKUP(M$2+$A2980,Sheet2!BY:NL,$B2980,0),HLOOKUP(M$2+$A2980,Sheet2!BY:NL,$B2980,0)&lt;&gt;""),HLOOKUP(M$2+$A2980,Sheet2!BY:NL,$B2980,0),"")</f>
        <v/>
      </c>
      <c r="N2980" t="str">
        <f>IF(OR(HLOOKUP(N$2+$A2980,Sheet2!BZ:NM,$B2980,0),HLOOKUP(N$2+$A2980,Sheet2!BZ:NM,$B2980,0)&lt;&gt;""),HLOOKUP(N$2+$A2980,Sheet2!BZ:NM,$B2980,0),"")</f>
        <v/>
      </c>
      <c r="O2980" t="str">
        <f>IF(OR(HLOOKUP(O$2+$A2980,Sheet2!CA:NN,$B2980,0),HLOOKUP(O$2+$A2980,Sheet2!CA:NN,$B2980,0)&lt;&gt;""),HLOOKUP(O$2+$A2980,Sheet2!CA:NN,$B2980,0),"")</f>
        <v/>
      </c>
      <c r="P2980" t="str">
        <f>IF(OR(HLOOKUP(P$2+$A2980,Sheet2!CB:NO,$B2980,0),HLOOKUP(P$2+$A2980,Sheet2!CB:NO,$B2980,0)&lt;&gt;""),HLOOKUP(P$2+$A2980,Sheet2!CB:NO,$B2980,0),"")</f>
        <v/>
      </c>
      <c r="Q2980" t="str">
        <f>IF(OR(HLOOKUP(Q$2+$A2980,Sheet2!CC:NO,$B2980,0),HLOOKUP(Q$2+$A2980,Sheet2!CC:NO,$B2980,0)&lt;&gt;""),HLOOKUP(Q$2+$A2980,Sheet2!CC:NO,$B2980,0),"")</f>
        <v/>
      </c>
    </row>
    <row r="2981" spans="1:17" x14ac:dyDescent="0.25">
      <c r="A2981" s="64">
        <f t="shared" si="371"/>
        <v>42</v>
      </c>
      <c r="B2981" s="64">
        <f t="shared" si="372"/>
        <v>302</v>
      </c>
      <c r="C2981" s="64">
        <f t="shared" si="373"/>
        <v>8</v>
      </c>
      <c r="D2981" s="64">
        <f t="shared" si="374"/>
        <v>298</v>
      </c>
      <c r="E2981" s="64">
        <f t="shared" si="375"/>
        <v>1486</v>
      </c>
      <c r="F2981" s="64" t="str">
        <f t="shared" si="368"/>
        <v/>
      </c>
      <c r="G2981" s="64" t="str">
        <f t="shared" si="369"/>
        <v/>
      </c>
      <c r="H2981" s="64" t="str">
        <f t="shared" si="370"/>
        <v/>
      </c>
      <c r="I2981" s="80" t="str">
        <f>IFERROR(VLOOKUP(D2981,Sheet2!A:B,2,0),"")</f>
        <v/>
      </c>
      <c r="J2981" s="64" t="str">
        <f>IFERROR(IF(I2981&lt;&gt;"",VLOOKUP(I2981,Sheet2!B:C,2,0),""),"")</f>
        <v/>
      </c>
      <c r="K2981" s="64" t="str">
        <f>IFERROR( IF(I2981&lt;&gt;"", HLOOKUP(L$2+$A2981,Sheet2!BX:NK,2,0),""),"")</f>
        <v/>
      </c>
      <c r="L2981" t="str">
        <f>IF(OR(HLOOKUP(L$2+$A2981,Sheet2!BX:NK,$B2981,0),HLOOKUP(L$2+$A2981,Sheet2!BX:NK,$B2981,0)&lt;&gt;""),HLOOKUP(L$2+$A2981,Sheet2!BX:NK,$B2981,0),"")</f>
        <v/>
      </c>
      <c r="M2981" t="str">
        <f>IF(OR(HLOOKUP(M$2+$A2981,Sheet2!BY:NL,$B2981,0),HLOOKUP(M$2+$A2981,Sheet2!BY:NL,$B2981,0)&lt;&gt;""),HLOOKUP(M$2+$A2981,Sheet2!BY:NL,$B2981,0),"")</f>
        <v/>
      </c>
      <c r="N2981" t="str">
        <f>IF(OR(HLOOKUP(N$2+$A2981,Sheet2!BZ:NM,$B2981,0),HLOOKUP(N$2+$A2981,Sheet2!BZ:NM,$B2981,0)&lt;&gt;""),HLOOKUP(N$2+$A2981,Sheet2!BZ:NM,$B2981,0),"")</f>
        <v/>
      </c>
      <c r="O2981" t="str">
        <f>IF(OR(HLOOKUP(O$2+$A2981,Sheet2!CA:NN,$B2981,0),HLOOKUP(O$2+$A2981,Sheet2!CA:NN,$B2981,0)&lt;&gt;""),HLOOKUP(O$2+$A2981,Sheet2!CA:NN,$B2981,0),"")</f>
        <v/>
      </c>
      <c r="P2981" t="str">
        <f>IF(OR(HLOOKUP(P$2+$A2981,Sheet2!CB:NO,$B2981,0),HLOOKUP(P$2+$A2981,Sheet2!CB:NO,$B2981,0)&lt;&gt;""),HLOOKUP(P$2+$A2981,Sheet2!CB:NO,$B2981,0),"")</f>
        <v/>
      </c>
      <c r="Q2981" t="str">
        <f>IF(OR(HLOOKUP(Q$2+$A2981,Sheet2!CC:NO,$B2981,0),HLOOKUP(Q$2+$A2981,Sheet2!CC:NO,$B2981,0)&lt;&gt;""),HLOOKUP(Q$2+$A2981,Sheet2!CC:NO,$B2981,0),"")</f>
        <v/>
      </c>
    </row>
    <row r="2982" spans="1:17" x14ac:dyDescent="0.25">
      <c r="A2982" s="64">
        <f t="shared" si="371"/>
        <v>48</v>
      </c>
      <c r="B2982" s="64">
        <f t="shared" si="372"/>
        <v>302</v>
      </c>
      <c r="C2982" s="64">
        <f t="shared" si="373"/>
        <v>9</v>
      </c>
      <c r="D2982" s="64">
        <f t="shared" si="374"/>
        <v>298</v>
      </c>
      <c r="E2982" s="64">
        <f t="shared" si="375"/>
        <v>1486</v>
      </c>
      <c r="F2982" s="64" t="str">
        <f t="shared" si="368"/>
        <v/>
      </c>
      <c r="G2982" s="64" t="str">
        <f t="shared" si="369"/>
        <v/>
      </c>
      <c r="H2982" s="64" t="str">
        <f t="shared" si="370"/>
        <v/>
      </c>
      <c r="I2982" s="80" t="str">
        <f>IFERROR(VLOOKUP(D2982,Sheet2!A:B,2,0),"")</f>
        <v/>
      </c>
      <c r="J2982" s="64" t="str">
        <f>IFERROR(IF(I2982&lt;&gt;"",VLOOKUP(I2982,Sheet2!B:C,2,0),""),"")</f>
        <v/>
      </c>
      <c r="K2982" s="64" t="str">
        <f>IFERROR( IF(I2982&lt;&gt;"", HLOOKUP(L$2+$A2982,Sheet2!BX:NK,2,0),""),"")</f>
        <v/>
      </c>
      <c r="L2982" t="str">
        <f>IF(OR(HLOOKUP(L$2+$A2982,Sheet2!BX:NK,$B2982,0),HLOOKUP(L$2+$A2982,Sheet2!BX:NK,$B2982,0)&lt;&gt;""),HLOOKUP(L$2+$A2982,Sheet2!BX:NK,$B2982,0),"")</f>
        <v/>
      </c>
      <c r="M2982" t="str">
        <f>IF(OR(HLOOKUP(M$2+$A2982,Sheet2!BY:NL,$B2982,0),HLOOKUP(M$2+$A2982,Sheet2!BY:NL,$B2982,0)&lt;&gt;""),HLOOKUP(M$2+$A2982,Sheet2!BY:NL,$B2982,0),"")</f>
        <v/>
      </c>
      <c r="N2982" t="str">
        <f>IF(OR(HLOOKUP(N$2+$A2982,Sheet2!BZ:NM,$B2982,0),HLOOKUP(N$2+$A2982,Sheet2!BZ:NM,$B2982,0)&lt;&gt;""),HLOOKUP(N$2+$A2982,Sheet2!BZ:NM,$B2982,0),"")</f>
        <v/>
      </c>
      <c r="O2982" t="str">
        <f>IF(OR(HLOOKUP(O$2+$A2982,Sheet2!CA:NN,$B2982,0),HLOOKUP(O$2+$A2982,Sheet2!CA:NN,$B2982,0)&lt;&gt;""),HLOOKUP(O$2+$A2982,Sheet2!CA:NN,$B2982,0),"")</f>
        <v/>
      </c>
      <c r="P2982" t="str">
        <f>IF(OR(HLOOKUP(P$2+$A2982,Sheet2!CB:NO,$B2982,0),HLOOKUP(P$2+$A2982,Sheet2!CB:NO,$B2982,0)&lt;&gt;""),HLOOKUP(P$2+$A2982,Sheet2!CB:NO,$B2982,0),"")</f>
        <v/>
      </c>
      <c r="Q2982" t="str">
        <f>IF(OR(HLOOKUP(Q$2+$A2982,Sheet2!CC:NO,$B2982,0),HLOOKUP(Q$2+$A2982,Sheet2!CC:NO,$B2982,0)&lt;&gt;""),HLOOKUP(Q$2+$A2982,Sheet2!CC:NO,$B2982,0),"")</f>
        <v/>
      </c>
    </row>
    <row r="2983" spans="1:17" x14ac:dyDescent="0.25">
      <c r="A2983" s="64">
        <f t="shared" si="371"/>
        <v>54</v>
      </c>
      <c r="B2983" s="64">
        <f t="shared" si="372"/>
        <v>302</v>
      </c>
      <c r="C2983" s="64">
        <f t="shared" si="373"/>
        <v>10</v>
      </c>
      <c r="D2983" s="64">
        <f t="shared" si="374"/>
        <v>298</v>
      </c>
      <c r="E2983" s="64">
        <f t="shared" si="375"/>
        <v>1486</v>
      </c>
      <c r="F2983" s="64" t="str">
        <f t="shared" si="368"/>
        <v/>
      </c>
      <c r="G2983" s="64" t="str">
        <f t="shared" si="369"/>
        <v/>
      </c>
      <c r="H2983" s="64" t="str">
        <f t="shared" si="370"/>
        <v/>
      </c>
      <c r="I2983" s="80" t="str">
        <f>IFERROR(VLOOKUP(D2983,Sheet2!A:B,2,0),"")</f>
        <v/>
      </c>
      <c r="J2983" s="64" t="str">
        <f>IFERROR(IF(I2983&lt;&gt;"",VLOOKUP(I2983,Sheet2!B:C,2,0),""),"")</f>
        <v/>
      </c>
      <c r="K2983" s="64" t="str">
        <f>IFERROR( IF(I2983&lt;&gt;"", HLOOKUP(L$2+$A2983,Sheet2!BX:NK,2,0),""),"")</f>
        <v/>
      </c>
      <c r="L2983" t="str">
        <f>IF(OR(HLOOKUP(L$2+$A2983,Sheet2!BX:NK,$B2983,0),HLOOKUP(L$2+$A2983,Sheet2!BX:NK,$B2983,0)&lt;&gt;""),HLOOKUP(L$2+$A2983,Sheet2!BX:NK,$B2983,0),"")</f>
        <v/>
      </c>
      <c r="M2983" t="str">
        <f>IF(OR(HLOOKUP(M$2+$A2983,Sheet2!BY:NL,$B2983,0),HLOOKUP(M$2+$A2983,Sheet2!BY:NL,$B2983,0)&lt;&gt;""),HLOOKUP(M$2+$A2983,Sheet2!BY:NL,$B2983,0),"")</f>
        <v/>
      </c>
      <c r="N2983" t="str">
        <f>IF(OR(HLOOKUP(N$2+$A2983,Sheet2!BZ:NM,$B2983,0),HLOOKUP(N$2+$A2983,Sheet2!BZ:NM,$B2983,0)&lt;&gt;""),HLOOKUP(N$2+$A2983,Sheet2!BZ:NM,$B2983,0),"")</f>
        <v/>
      </c>
      <c r="O2983" t="str">
        <f>IF(OR(HLOOKUP(O$2+$A2983,Sheet2!CA:NN,$B2983,0),HLOOKUP(O$2+$A2983,Sheet2!CA:NN,$B2983,0)&lt;&gt;""),HLOOKUP(O$2+$A2983,Sheet2!CA:NN,$B2983,0),"")</f>
        <v/>
      </c>
      <c r="P2983" t="str">
        <f>IF(OR(HLOOKUP(P$2+$A2983,Sheet2!CB:NO,$B2983,0),HLOOKUP(P$2+$A2983,Sheet2!CB:NO,$B2983,0)&lt;&gt;""),HLOOKUP(P$2+$A2983,Sheet2!CB:NO,$B2983,0),"")</f>
        <v/>
      </c>
      <c r="Q2983" t="str">
        <f>IF(OR(HLOOKUP(Q$2+$A2983,Sheet2!CC:NO,$B2983,0),HLOOKUP(Q$2+$A2983,Sheet2!CC:NO,$B2983,0)&lt;&gt;""),HLOOKUP(Q$2+$A2983,Sheet2!CC:NO,$B2983,0),"")</f>
        <v/>
      </c>
    </row>
    <row r="2984" spans="1:17" x14ac:dyDescent="0.25">
      <c r="A2984" s="64">
        <f t="shared" si="371"/>
        <v>0</v>
      </c>
      <c r="B2984" s="64">
        <f t="shared" si="372"/>
        <v>303</v>
      </c>
      <c r="C2984" s="64">
        <f t="shared" si="373"/>
        <v>1</v>
      </c>
      <c r="D2984" s="64">
        <f t="shared" si="374"/>
        <v>299</v>
      </c>
      <c r="E2984" s="64">
        <f t="shared" si="375"/>
        <v>1491</v>
      </c>
      <c r="F2984" s="64" t="str">
        <f t="shared" si="368"/>
        <v/>
      </c>
      <c r="G2984" s="64" t="str">
        <f t="shared" si="369"/>
        <v/>
      </c>
      <c r="H2984" s="64" t="str">
        <f t="shared" si="370"/>
        <v/>
      </c>
      <c r="I2984" s="80" t="str">
        <f>IFERROR(VLOOKUP(D2984,Sheet2!A:B,2,0),"")</f>
        <v/>
      </c>
      <c r="J2984" s="64" t="str">
        <f>IFERROR(IF(I2984&lt;&gt;"",VLOOKUP(I2984,Sheet2!B:C,2,0),""),"")</f>
        <v/>
      </c>
      <c r="K2984" s="64" t="str">
        <f>IFERROR( IF(I2984&lt;&gt;"", HLOOKUP(L$2+$A2984,Sheet2!BX:NK,2,0),""),"")</f>
        <v/>
      </c>
      <c r="L2984" t="str">
        <f>IF(OR(HLOOKUP(L$2+$A2984,Sheet2!BX:NK,$B2984,0),HLOOKUP(L$2+$A2984,Sheet2!BX:NK,$B2984,0)&lt;&gt;""),HLOOKUP(L$2+$A2984,Sheet2!BX:NK,$B2984,0),"")</f>
        <v/>
      </c>
      <c r="M2984" t="str">
        <f>IF(OR(HLOOKUP(M$2+$A2984,Sheet2!BY:NL,$B2984,0),HLOOKUP(M$2+$A2984,Sheet2!BY:NL,$B2984,0)&lt;&gt;""),HLOOKUP(M$2+$A2984,Sheet2!BY:NL,$B2984,0),"")</f>
        <v/>
      </c>
      <c r="N2984" t="str">
        <f>IF(OR(HLOOKUP(N$2+$A2984,Sheet2!BZ:NM,$B2984,0),HLOOKUP(N$2+$A2984,Sheet2!BZ:NM,$B2984,0)&lt;&gt;""),HLOOKUP(N$2+$A2984,Sheet2!BZ:NM,$B2984,0),"")</f>
        <v/>
      </c>
      <c r="O2984" t="str">
        <f>IF(OR(HLOOKUP(O$2+$A2984,Sheet2!CA:NN,$B2984,0),HLOOKUP(O$2+$A2984,Sheet2!CA:NN,$B2984,0)&lt;&gt;""),HLOOKUP(O$2+$A2984,Sheet2!CA:NN,$B2984,0),"")</f>
        <v/>
      </c>
      <c r="P2984" t="str">
        <f>IF(OR(HLOOKUP(P$2+$A2984,Sheet2!CB:NO,$B2984,0),HLOOKUP(P$2+$A2984,Sheet2!CB:NO,$B2984,0)&lt;&gt;""),HLOOKUP(P$2+$A2984,Sheet2!CB:NO,$B2984,0),"")</f>
        <v/>
      </c>
      <c r="Q2984" t="str">
        <f>IF(OR(HLOOKUP(Q$2+$A2984,Sheet2!CC:NO,$B2984,0),HLOOKUP(Q$2+$A2984,Sheet2!CC:NO,$B2984,0)&lt;&gt;""),HLOOKUP(Q$2+$A2984,Sheet2!CC:NO,$B2984,0),"")</f>
        <v/>
      </c>
    </row>
    <row r="2985" spans="1:17" x14ac:dyDescent="0.25">
      <c r="A2985" s="64">
        <f t="shared" si="371"/>
        <v>6</v>
      </c>
      <c r="B2985" s="64">
        <f t="shared" si="372"/>
        <v>303</v>
      </c>
      <c r="C2985" s="64">
        <f t="shared" si="373"/>
        <v>2</v>
      </c>
      <c r="D2985" s="64">
        <f t="shared" si="374"/>
        <v>299</v>
      </c>
      <c r="E2985" s="64">
        <f t="shared" si="375"/>
        <v>1491</v>
      </c>
      <c r="F2985" s="64" t="str">
        <f t="shared" si="368"/>
        <v/>
      </c>
      <c r="G2985" s="64" t="str">
        <f t="shared" si="369"/>
        <v/>
      </c>
      <c r="H2985" s="64" t="str">
        <f t="shared" si="370"/>
        <v/>
      </c>
      <c r="I2985" s="80" t="str">
        <f>IFERROR(VLOOKUP(D2985,Sheet2!A:B,2,0),"")</f>
        <v/>
      </c>
      <c r="J2985" s="64" t="str">
        <f>IFERROR(IF(I2985&lt;&gt;"",VLOOKUP(I2985,Sheet2!B:C,2,0),""),"")</f>
        <v/>
      </c>
      <c r="K2985" s="64" t="str">
        <f>IFERROR( IF(I2985&lt;&gt;"", HLOOKUP(L$2+$A2985,Sheet2!BX:NK,2,0),""),"")</f>
        <v/>
      </c>
      <c r="L2985" t="str">
        <f>IF(OR(HLOOKUP(L$2+$A2985,Sheet2!BX:NK,$B2985,0),HLOOKUP(L$2+$A2985,Sheet2!BX:NK,$B2985,0)&lt;&gt;""),HLOOKUP(L$2+$A2985,Sheet2!BX:NK,$B2985,0),"")</f>
        <v/>
      </c>
      <c r="M2985" t="str">
        <f>IF(OR(HLOOKUP(M$2+$A2985,Sheet2!BY:NL,$B2985,0),HLOOKUP(M$2+$A2985,Sheet2!BY:NL,$B2985,0)&lt;&gt;""),HLOOKUP(M$2+$A2985,Sheet2!BY:NL,$B2985,0),"")</f>
        <v/>
      </c>
      <c r="N2985" t="str">
        <f>IF(OR(HLOOKUP(N$2+$A2985,Sheet2!BZ:NM,$B2985,0),HLOOKUP(N$2+$A2985,Sheet2!BZ:NM,$B2985,0)&lt;&gt;""),HLOOKUP(N$2+$A2985,Sheet2!BZ:NM,$B2985,0),"")</f>
        <v/>
      </c>
      <c r="O2985" t="str">
        <f>IF(OR(HLOOKUP(O$2+$A2985,Sheet2!CA:NN,$B2985,0),HLOOKUP(O$2+$A2985,Sheet2!CA:NN,$B2985,0)&lt;&gt;""),HLOOKUP(O$2+$A2985,Sheet2!CA:NN,$B2985,0),"")</f>
        <v/>
      </c>
      <c r="P2985" t="str">
        <f>IF(OR(HLOOKUP(P$2+$A2985,Sheet2!CB:NO,$B2985,0),HLOOKUP(P$2+$A2985,Sheet2!CB:NO,$B2985,0)&lt;&gt;""),HLOOKUP(P$2+$A2985,Sheet2!CB:NO,$B2985,0),"")</f>
        <v/>
      </c>
      <c r="Q2985" t="str">
        <f>IF(OR(HLOOKUP(Q$2+$A2985,Sheet2!CC:NO,$B2985,0),HLOOKUP(Q$2+$A2985,Sheet2!CC:NO,$B2985,0)&lt;&gt;""),HLOOKUP(Q$2+$A2985,Sheet2!CC:NO,$B2985,0),"")</f>
        <v/>
      </c>
    </row>
    <row r="2986" spans="1:17" x14ac:dyDescent="0.25">
      <c r="A2986" s="64">
        <f t="shared" si="371"/>
        <v>12</v>
      </c>
      <c r="B2986" s="64">
        <f t="shared" si="372"/>
        <v>303</v>
      </c>
      <c r="C2986" s="64">
        <f t="shared" si="373"/>
        <v>3</v>
      </c>
      <c r="D2986" s="64">
        <f t="shared" si="374"/>
        <v>299</v>
      </c>
      <c r="E2986" s="64">
        <f t="shared" si="375"/>
        <v>1491</v>
      </c>
      <c r="F2986" s="64" t="str">
        <f t="shared" si="368"/>
        <v/>
      </c>
      <c r="G2986" s="64" t="str">
        <f t="shared" si="369"/>
        <v/>
      </c>
      <c r="H2986" s="64" t="str">
        <f t="shared" si="370"/>
        <v/>
      </c>
      <c r="I2986" s="80" t="str">
        <f>IFERROR(VLOOKUP(D2986,Sheet2!A:B,2,0),"")</f>
        <v/>
      </c>
      <c r="J2986" s="64" t="str">
        <f>IFERROR(IF(I2986&lt;&gt;"",VLOOKUP(I2986,Sheet2!B:C,2,0),""),"")</f>
        <v/>
      </c>
      <c r="K2986" s="64" t="str">
        <f>IFERROR( IF(I2986&lt;&gt;"", HLOOKUP(L$2+$A2986,Sheet2!BX:NK,2,0),""),"")</f>
        <v/>
      </c>
      <c r="L2986" t="str">
        <f>IF(OR(HLOOKUP(L$2+$A2986,Sheet2!BX:NK,$B2986,0),HLOOKUP(L$2+$A2986,Sheet2!BX:NK,$B2986,0)&lt;&gt;""),HLOOKUP(L$2+$A2986,Sheet2!BX:NK,$B2986,0),"")</f>
        <v/>
      </c>
      <c r="M2986" t="str">
        <f>IF(OR(HLOOKUP(M$2+$A2986,Sheet2!BY:NL,$B2986,0),HLOOKUP(M$2+$A2986,Sheet2!BY:NL,$B2986,0)&lt;&gt;""),HLOOKUP(M$2+$A2986,Sheet2!BY:NL,$B2986,0),"")</f>
        <v/>
      </c>
      <c r="N2986" t="str">
        <f>IF(OR(HLOOKUP(N$2+$A2986,Sheet2!BZ:NM,$B2986,0),HLOOKUP(N$2+$A2986,Sheet2!BZ:NM,$B2986,0)&lt;&gt;""),HLOOKUP(N$2+$A2986,Sheet2!BZ:NM,$B2986,0),"")</f>
        <v/>
      </c>
      <c r="O2986" t="str">
        <f>IF(OR(HLOOKUP(O$2+$A2986,Sheet2!CA:NN,$B2986,0),HLOOKUP(O$2+$A2986,Sheet2!CA:NN,$B2986,0)&lt;&gt;""),HLOOKUP(O$2+$A2986,Sheet2!CA:NN,$B2986,0),"")</f>
        <v/>
      </c>
      <c r="P2986" t="str">
        <f>IF(OR(HLOOKUP(P$2+$A2986,Sheet2!CB:NO,$B2986,0),HLOOKUP(P$2+$A2986,Sheet2!CB:NO,$B2986,0)&lt;&gt;""),HLOOKUP(P$2+$A2986,Sheet2!CB:NO,$B2986,0),"")</f>
        <v/>
      </c>
      <c r="Q2986" t="str">
        <f>IF(OR(HLOOKUP(Q$2+$A2986,Sheet2!CC:NO,$B2986,0),HLOOKUP(Q$2+$A2986,Sheet2!CC:NO,$B2986,0)&lt;&gt;""),HLOOKUP(Q$2+$A2986,Sheet2!CC:NO,$B2986,0),"")</f>
        <v/>
      </c>
    </row>
    <row r="2987" spans="1:17" x14ac:dyDescent="0.25">
      <c r="A2987" s="64">
        <f t="shared" si="371"/>
        <v>18</v>
      </c>
      <c r="B2987" s="64">
        <f t="shared" si="372"/>
        <v>303</v>
      </c>
      <c r="C2987" s="64">
        <f t="shared" si="373"/>
        <v>4</v>
      </c>
      <c r="D2987" s="64">
        <f t="shared" si="374"/>
        <v>299</v>
      </c>
      <c r="E2987" s="64">
        <f t="shared" si="375"/>
        <v>1491</v>
      </c>
      <c r="F2987" s="64" t="str">
        <f t="shared" si="368"/>
        <v/>
      </c>
      <c r="G2987" s="64" t="str">
        <f t="shared" si="369"/>
        <v/>
      </c>
      <c r="H2987" s="64" t="str">
        <f t="shared" si="370"/>
        <v/>
      </c>
      <c r="I2987" s="80" t="str">
        <f>IFERROR(VLOOKUP(D2987,Sheet2!A:B,2,0),"")</f>
        <v/>
      </c>
      <c r="J2987" s="64" t="str">
        <f>IFERROR(IF(I2987&lt;&gt;"",VLOOKUP(I2987,Sheet2!B:C,2,0),""),"")</f>
        <v/>
      </c>
      <c r="K2987" s="64" t="str">
        <f>IFERROR( IF(I2987&lt;&gt;"", HLOOKUP(L$2+$A2987,Sheet2!BX:NK,2,0),""),"")</f>
        <v/>
      </c>
      <c r="L2987" t="str">
        <f>IF(OR(HLOOKUP(L$2+$A2987,Sheet2!BX:NK,$B2987,0),HLOOKUP(L$2+$A2987,Sheet2!BX:NK,$B2987,0)&lt;&gt;""),HLOOKUP(L$2+$A2987,Sheet2!BX:NK,$B2987,0),"")</f>
        <v/>
      </c>
      <c r="M2987" t="str">
        <f>IF(OR(HLOOKUP(M$2+$A2987,Sheet2!BY:NL,$B2987,0),HLOOKUP(M$2+$A2987,Sheet2!BY:NL,$B2987,0)&lt;&gt;""),HLOOKUP(M$2+$A2987,Sheet2!BY:NL,$B2987,0),"")</f>
        <v/>
      </c>
      <c r="N2987" t="str">
        <f>IF(OR(HLOOKUP(N$2+$A2987,Sheet2!BZ:NM,$B2987,0),HLOOKUP(N$2+$A2987,Sheet2!BZ:NM,$B2987,0)&lt;&gt;""),HLOOKUP(N$2+$A2987,Sheet2!BZ:NM,$B2987,0),"")</f>
        <v/>
      </c>
      <c r="O2987" t="str">
        <f>IF(OR(HLOOKUP(O$2+$A2987,Sheet2!CA:NN,$B2987,0),HLOOKUP(O$2+$A2987,Sheet2!CA:NN,$B2987,0)&lt;&gt;""),HLOOKUP(O$2+$A2987,Sheet2!CA:NN,$B2987,0),"")</f>
        <v/>
      </c>
      <c r="P2987" t="str">
        <f>IF(OR(HLOOKUP(P$2+$A2987,Sheet2!CB:NO,$B2987,0),HLOOKUP(P$2+$A2987,Sheet2!CB:NO,$B2987,0)&lt;&gt;""),HLOOKUP(P$2+$A2987,Sheet2!CB:NO,$B2987,0),"")</f>
        <v/>
      </c>
      <c r="Q2987" t="str">
        <f>IF(OR(HLOOKUP(Q$2+$A2987,Sheet2!CC:NO,$B2987,0),HLOOKUP(Q$2+$A2987,Sheet2!CC:NO,$B2987,0)&lt;&gt;""),HLOOKUP(Q$2+$A2987,Sheet2!CC:NO,$B2987,0),"")</f>
        <v/>
      </c>
    </row>
    <row r="2988" spans="1:17" x14ac:dyDescent="0.25">
      <c r="A2988" s="64">
        <f t="shared" si="371"/>
        <v>24</v>
      </c>
      <c r="B2988" s="64">
        <f t="shared" si="372"/>
        <v>303</v>
      </c>
      <c r="C2988" s="64">
        <f t="shared" si="373"/>
        <v>5</v>
      </c>
      <c r="D2988" s="64">
        <f t="shared" si="374"/>
        <v>299</v>
      </c>
      <c r="E2988" s="64">
        <f t="shared" si="375"/>
        <v>1491</v>
      </c>
      <c r="F2988" s="64" t="str">
        <f t="shared" si="368"/>
        <v/>
      </c>
      <c r="G2988" s="64" t="str">
        <f t="shared" si="369"/>
        <v/>
      </c>
      <c r="H2988" s="64" t="str">
        <f t="shared" si="370"/>
        <v/>
      </c>
      <c r="I2988" s="80" t="str">
        <f>IFERROR(VLOOKUP(D2988,Sheet2!A:B,2,0),"")</f>
        <v/>
      </c>
      <c r="J2988" s="64" t="str">
        <f>IFERROR(IF(I2988&lt;&gt;"",VLOOKUP(I2988,Sheet2!B:C,2,0),""),"")</f>
        <v/>
      </c>
      <c r="K2988" s="64" t="str">
        <f>IFERROR( IF(I2988&lt;&gt;"", HLOOKUP(L$2+$A2988,Sheet2!BX:NK,2,0),""),"")</f>
        <v/>
      </c>
      <c r="L2988" t="str">
        <f>IF(OR(HLOOKUP(L$2+$A2988,Sheet2!BX:NK,$B2988,0),HLOOKUP(L$2+$A2988,Sheet2!BX:NK,$B2988,0)&lt;&gt;""),HLOOKUP(L$2+$A2988,Sheet2!BX:NK,$B2988,0),"")</f>
        <v/>
      </c>
      <c r="M2988" t="str">
        <f>IF(OR(HLOOKUP(M$2+$A2988,Sheet2!BY:NL,$B2988,0),HLOOKUP(M$2+$A2988,Sheet2!BY:NL,$B2988,0)&lt;&gt;""),HLOOKUP(M$2+$A2988,Sheet2!BY:NL,$B2988,0),"")</f>
        <v/>
      </c>
      <c r="N2988" t="str">
        <f>IF(OR(HLOOKUP(N$2+$A2988,Sheet2!BZ:NM,$B2988,0),HLOOKUP(N$2+$A2988,Sheet2!BZ:NM,$B2988,0)&lt;&gt;""),HLOOKUP(N$2+$A2988,Sheet2!BZ:NM,$B2988,0),"")</f>
        <v/>
      </c>
      <c r="O2988" t="str">
        <f>IF(OR(HLOOKUP(O$2+$A2988,Sheet2!CA:NN,$B2988,0),HLOOKUP(O$2+$A2988,Sheet2!CA:NN,$B2988,0)&lt;&gt;""),HLOOKUP(O$2+$A2988,Sheet2!CA:NN,$B2988,0),"")</f>
        <v/>
      </c>
      <c r="P2988" t="str">
        <f>IF(OR(HLOOKUP(P$2+$A2988,Sheet2!CB:NO,$B2988,0),HLOOKUP(P$2+$A2988,Sheet2!CB:NO,$B2988,0)&lt;&gt;""),HLOOKUP(P$2+$A2988,Sheet2!CB:NO,$B2988,0),"")</f>
        <v/>
      </c>
      <c r="Q2988" t="str">
        <f>IF(OR(HLOOKUP(Q$2+$A2988,Sheet2!CC:NO,$B2988,0),HLOOKUP(Q$2+$A2988,Sheet2!CC:NO,$B2988,0)&lt;&gt;""),HLOOKUP(Q$2+$A2988,Sheet2!CC:NO,$B2988,0),"")</f>
        <v/>
      </c>
    </row>
    <row r="2989" spans="1:17" x14ac:dyDescent="0.25">
      <c r="A2989" s="64">
        <f t="shared" si="371"/>
        <v>30</v>
      </c>
      <c r="B2989" s="64">
        <f t="shared" si="372"/>
        <v>303</v>
      </c>
      <c r="C2989" s="64">
        <f t="shared" si="373"/>
        <v>6</v>
      </c>
      <c r="D2989" s="64">
        <f t="shared" si="374"/>
        <v>299</v>
      </c>
      <c r="E2989" s="64">
        <f t="shared" si="375"/>
        <v>1491</v>
      </c>
      <c r="F2989" s="64" t="str">
        <f t="shared" si="368"/>
        <v/>
      </c>
      <c r="G2989" s="64" t="str">
        <f t="shared" si="369"/>
        <v/>
      </c>
      <c r="H2989" s="64" t="str">
        <f t="shared" si="370"/>
        <v/>
      </c>
      <c r="I2989" s="80" t="str">
        <f>IFERROR(VLOOKUP(D2989,Sheet2!A:B,2,0),"")</f>
        <v/>
      </c>
      <c r="J2989" s="64" t="str">
        <f>IFERROR(IF(I2989&lt;&gt;"",VLOOKUP(I2989,Sheet2!B:C,2,0),""),"")</f>
        <v/>
      </c>
      <c r="K2989" s="64" t="str">
        <f>IFERROR( IF(I2989&lt;&gt;"", HLOOKUP(L$2+$A2989,Sheet2!BX:NK,2,0),""),"")</f>
        <v/>
      </c>
      <c r="L2989" t="str">
        <f>IF(OR(HLOOKUP(L$2+$A2989,Sheet2!BX:NK,$B2989,0),HLOOKUP(L$2+$A2989,Sheet2!BX:NK,$B2989,0)&lt;&gt;""),HLOOKUP(L$2+$A2989,Sheet2!BX:NK,$B2989,0),"")</f>
        <v/>
      </c>
      <c r="M2989" t="str">
        <f>IF(OR(HLOOKUP(M$2+$A2989,Sheet2!BY:NL,$B2989,0),HLOOKUP(M$2+$A2989,Sheet2!BY:NL,$B2989,0)&lt;&gt;""),HLOOKUP(M$2+$A2989,Sheet2!BY:NL,$B2989,0),"")</f>
        <v/>
      </c>
      <c r="N2989" t="str">
        <f>IF(OR(HLOOKUP(N$2+$A2989,Sheet2!BZ:NM,$B2989,0),HLOOKUP(N$2+$A2989,Sheet2!BZ:NM,$B2989,0)&lt;&gt;""),HLOOKUP(N$2+$A2989,Sheet2!BZ:NM,$B2989,0),"")</f>
        <v/>
      </c>
      <c r="O2989" t="str">
        <f>IF(OR(HLOOKUP(O$2+$A2989,Sheet2!CA:NN,$B2989,0),HLOOKUP(O$2+$A2989,Sheet2!CA:NN,$B2989,0)&lt;&gt;""),HLOOKUP(O$2+$A2989,Sheet2!CA:NN,$B2989,0),"")</f>
        <v/>
      </c>
      <c r="P2989" t="str">
        <f>IF(OR(HLOOKUP(P$2+$A2989,Sheet2!CB:NO,$B2989,0),HLOOKUP(P$2+$A2989,Sheet2!CB:NO,$B2989,0)&lt;&gt;""),HLOOKUP(P$2+$A2989,Sheet2!CB:NO,$B2989,0),"")</f>
        <v/>
      </c>
      <c r="Q2989" t="str">
        <f>IF(OR(HLOOKUP(Q$2+$A2989,Sheet2!CC:NO,$B2989,0),HLOOKUP(Q$2+$A2989,Sheet2!CC:NO,$B2989,0)&lt;&gt;""),HLOOKUP(Q$2+$A2989,Sheet2!CC:NO,$B2989,0),"")</f>
        <v/>
      </c>
    </row>
    <row r="2990" spans="1:17" x14ac:dyDescent="0.25">
      <c r="A2990" s="64">
        <f t="shared" si="371"/>
        <v>36</v>
      </c>
      <c r="B2990" s="64">
        <f t="shared" si="372"/>
        <v>303</v>
      </c>
      <c r="C2990" s="64">
        <f t="shared" si="373"/>
        <v>7</v>
      </c>
      <c r="D2990" s="64">
        <f t="shared" si="374"/>
        <v>299</v>
      </c>
      <c r="E2990" s="64">
        <f t="shared" si="375"/>
        <v>1491</v>
      </c>
      <c r="F2990" s="64" t="str">
        <f t="shared" si="368"/>
        <v/>
      </c>
      <c r="G2990" s="64" t="str">
        <f t="shared" si="369"/>
        <v/>
      </c>
      <c r="H2990" s="64" t="str">
        <f t="shared" si="370"/>
        <v/>
      </c>
      <c r="I2990" s="80" t="str">
        <f>IFERROR(VLOOKUP(D2990,Sheet2!A:B,2,0),"")</f>
        <v/>
      </c>
      <c r="J2990" s="64" t="str">
        <f>IFERROR(IF(I2990&lt;&gt;"",VLOOKUP(I2990,Sheet2!B:C,2,0),""),"")</f>
        <v/>
      </c>
      <c r="K2990" s="64" t="str">
        <f>IFERROR( IF(I2990&lt;&gt;"", HLOOKUP(L$2+$A2990,Sheet2!BX:NK,2,0),""),"")</f>
        <v/>
      </c>
      <c r="L2990" t="str">
        <f>IF(OR(HLOOKUP(L$2+$A2990,Sheet2!BX:NK,$B2990,0),HLOOKUP(L$2+$A2990,Sheet2!BX:NK,$B2990,0)&lt;&gt;""),HLOOKUP(L$2+$A2990,Sheet2!BX:NK,$B2990,0),"")</f>
        <v/>
      </c>
      <c r="M2990" t="str">
        <f>IF(OR(HLOOKUP(M$2+$A2990,Sheet2!BY:NL,$B2990,0),HLOOKUP(M$2+$A2990,Sheet2!BY:NL,$B2990,0)&lt;&gt;""),HLOOKUP(M$2+$A2990,Sheet2!BY:NL,$B2990,0),"")</f>
        <v/>
      </c>
      <c r="N2990" t="str">
        <f>IF(OR(HLOOKUP(N$2+$A2990,Sheet2!BZ:NM,$B2990,0),HLOOKUP(N$2+$A2990,Sheet2!BZ:NM,$B2990,0)&lt;&gt;""),HLOOKUP(N$2+$A2990,Sheet2!BZ:NM,$B2990,0),"")</f>
        <v/>
      </c>
      <c r="O2990" t="str">
        <f>IF(OR(HLOOKUP(O$2+$A2990,Sheet2!CA:NN,$B2990,0),HLOOKUP(O$2+$A2990,Sheet2!CA:NN,$B2990,0)&lt;&gt;""),HLOOKUP(O$2+$A2990,Sheet2!CA:NN,$B2990,0),"")</f>
        <v/>
      </c>
      <c r="P2990" t="str">
        <f>IF(OR(HLOOKUP(P$2+$A2990,Sheet2!CB:NO,$B2990,0),HLOOKUP(P$2+$A2990,Sheet2!CB:NO,$B2990,0)&lt;&gt;""),HLOOKUP(P$2+$A2990,Sheet2!CB:NO,$B2990,0),"")</f>
        <v/>
      </c>
      <c r="Q2990" t="str">
        <f>IF(OR(HLOOKUP(Q$2+$A2990,Sheet2!CC:NO,$B2990,0),HLOOKUP(Q$2+$A2990,Sheet2!CC:NO,$B2990,0)&lt;&gt;""),HLOOKUP(Q$2+$A2990,Sheet2!CC:NO,$B2990,0),"")</f>
        <v/>
      </c>
    </row>
    <row r="2991" spans="1:17" x14ac:dyDescent="0.25">
      <c r="A2991" s="64">
        <f t="shared" si="371"/>
        <v>42</v>
      </c>
      <c r="B2991" s="64">
        <f t="shared" si="372"/>
        <v>303</v>
      </c>
      <c r="C2991" s="64">
        <f t="shared" si="373"/>
        <v>8</v>
      </c>
      <c r="D2991" s="64">
        <f t="shared" si="374"/>
        <v>299</v>
      </c>
      <c r="E2991" s="64">
        <f t="shared" si="375"/>
        <v>1491</v>
      </c>
      <c r="F2991" s="64" t="str">
        <f t="shared" si="368"/>
        <v/>
      </c>
      <c r="G2991" s="64" t="str">
        <f t="shared" si="369"/>
        <v/>
      </c>
      <c r="H2991" s="64" t="str">
        <f t="shared" si="370"/>
        <v/>
      </c>
      <c r="I2991" s="80" t="str">
        <f>IFERROR(VLOOKUP(D2991,Sheet2!A:B,2,0),"")</f>
        <v/>
      </c>
      <c r="J2991" s="64" t="str">
        <f>IFERROR(IF(I2991&lt;&gt;"",VLOOKUP(I2991,Sheet2!B:C,2,0),""),"")</f>
        <v/>
      </c>
      <c r="K2991" s="64" t="str">
        <f>IFERROR( IF(I2991&lt;&gt;"", HLOOKUP(L$2+$A2991,Sheet2!BX:NK,2,0),""),"")</f>
        <v/>
      </c>
      <c r="L2991" t="str">
        <f>IF(OR(HLOOKUP(L$2+$A2991,Sheet2!BX:NK,$B2991,0),HLOOKUP(L$2+$A2991,Sheet2!BX:NK,$B2991,0)&lt;&gt;""),HLOOKUP(L$2+$A2991,Sheet2!BX:NK,$B2991,0),"")</f>
        <v/>
      </c>
      <c r="M2991" t="str">
        <f>IF(OR(HLOOKUP(M$2+$A2991,Sheet2!BY:NL,$B2991,0),HLOOKUP(M$2+$A2991,Sheet2!BY:NL,$B2991,0)&lt;&gt;""),HLOOKUP(M$2+$A2991,Sheet2!BY:NL,$B2991,0),"")</f>
        <v/>
      </c>
      <c r="N2991" t="str">
        <f>IF(OR(HLOOKUP(N$2+$A2991,Sheet2!BZ:NM,$B2991,0),HLOOKUP(N$2+$A2991,Sheet2!BZ:NM,$B2991,0)&lt;&gt;""),HLOOKUP(N$2+$A2991,Sheet2!BZ:NM,$B2991,0),"")</f>
        <v/>
      </c>
      <c r="O2991" t="str">
        <f>IF(OR(HLOOKUP(O$2+$A2991,Sheet2!CA:NN,$B2991,0),HLOOKUP(O$2+$A2991,Sheet2!CA:NN,$B2991,0)&lt;&gt;""),HLOOKUP(O$2+$A2991,Sheet2!CA:NN,$B2991,0),"")</f>
        <v/>
      </c>
      <c r="P2991" t="str">
        <f>IF(OR(HLOOKUP(P$2+$A2991,Sheet2!CB:NO,$B2991,0),HLOOKUP(P$2+$A2991,Sheet2!CB:NO,$B2991,0)&lt;&gt;""),HLOOKUP(P$2+$A2991,Sheet2!CB:NO,$B2991,0),"")</f>
        <v/>
      </c>
      <c r="Q2991" t="str">
        <f>IF(OR(HLOOKUP(Q$2+$A2991,Sheet2!CC:NO,$B2991,0),HLOOKUP(Q$2+$A2991,Sheet2!CC:NO,$B2991,0)&lt;&gt;""),HLOOKUP(Q$2+$A2991,Sheet2!CC:NO,$B2991,0),"")</f>
        <v/>
      </c>
    </row>
    <row r="2992" spans="1:17" x14ac:dyDescent="0.25">
      <c r="A2992" s="64">
        <f t="shared" si="371"/>
        <v>48</v>
      </c>
      <c r="B2992" s="64">
        <f t="shared" si="372"/>
        <v>303</v>
      </c>
      <c r="C2992" s="64">
        <f t="shared" si="373"/>
        <v>9</v>
      </c>
      <c r="D2992" s="64">
        <f t="shared" si="374"/>
        <v>299</v>
      </c>
      <c r="E2992" s="64">
        <f t="shared" si="375"/>
        <v>1491</v>
      </c>
      <c r="F2992" s="64" t="str">
        <f t="shared" si="368"/>
        <v/>
      </c>
      <c r="G2992" s="64" t="str">
        <f t="shared" si="369"/>
        <v/>
      </c>
      <c r="H2992" s="64" t="str">
        <f t="shared" si="370"/>
        <v/>
      </c>
      <c r="I2992" s="80" t="str">
        <f>IFERROR(VLOOKUP(D2992,Sheet2!A:B,2,0),"")</f>
        <v/>
      </c>
      <c r="J2992" s="64" t="str">
        <f>IFERROR(IF(I2992&lt;&gt;"",VLOOKUP(I2992,Sheet2!B:C,2,0),""),"")</f>
        <v/>
      </c>
      <c r="K2992" s="64" t="str">
        <f>IFERROR( IF(I2992&lt;&gt;"", HLOOKUP(L$2+$A2992,Sheet2!BX:NK,2,0),""),"")</f>
        <v/>
      </c>
      <c r="L2992" t="str">
        <f>IF(OR(HLOOKUP(L$2+$A2992,Sheet2!BX:NK,$B2992,0),HLOOKUP(L$2+$A2992,Sheet2!BX:NK,$B2992,0)&lt;&gt;""),HLOOKUP(L$2+$A2992,Sheet2!BX:NK,$B2992,0),"")</f>
        <v/>
      </c>
      <c r="M2992" t="str">
        <f>IF(OR(HLOOKUP(M$2+$A2992,Sheet2!BY:NL,$B2992,0),HLOOKUP(M$2+$A2992,Sheet2!BY:NL,$B2992,0)&lt;&gt;""),HLOOKUP(M$2+$A2992,Sheet2!BY:NL,$B2992,0),"")</f>
        <v/>
      </c>
      <c r="N2992" t="str">
        <f>IF(OR(HLOOKUP(N$2+$A2992,Sheet2!BZ:NM,$B2992,0),HLOOKUP(N$2+$A2992,Sheet2!BZ:NM,$B2992,0)&lt;&gt;""),HLOOKUP(N$2+$A2992,Sheet2!BZ:NM,$B2992,0),"")</f>
        <v/>
      </c>
      <c r="O2992" t="str">
        <f>IF(OR(HLOOKUP(O$2+$A2992,Sheet2!CA:NN,$B2992,0),HLOOKUP(O$2+$A2992,Sheet2!CA:NN,$B2992,0)&lt;&gt;""),HLOOKUP(O$2+$A2992,Sheet2!CA:NN,$B2992,0),"")</f>
        <v/>
      </c>
      <c r="P2992" t="str">
        <f>IF(OR(HLOOKUP(P$2+$A2992,Sheet2!CB:NO,$B2992,0),HLOOKUP(P$2+$A2992,Sheet2!CB:NO,$B2992,0)&lt;&gt;""),HLOOKUP(P$2+$A2992,Sheet2!CB:NO,$B2992,0),"")</f>
        <v/>
      </c>
      <c r="Q2992" t="str">
        <f>IF(OR(HLOOKUP(Q$2+$A2992,Sheet2!CC:NO,$B2992,0),HLOOKUP(Q$2+$A2992,Sheet2!CC:NO,$B2992,0)&lt;&gt;""),HLOOKUP(Q$2+$A2992,Sheet2!CC:NO,$B2992,0),"")</f>
        <v/>
      </c>
    </row>
    <row r="2993" spans="1:17" x14ac:dyDescent="0.25">
      <c r="A2993" s="64">
        <f t="shared" si="371"/>
        <v>54</v>
      </c>
      <c r="B2993" s="64">
        <f t="shared" si="372"/>
        <v>303</v>
      </c>
      <c r="C2993" s="64">
        <f t="shared" si="373"/>
        <v>10</v>
      </c>
      <c r="D2993" s="64">
        <f t="shared" si="374"/>
        <v>299</v>
      </c>
      <c r="E2993" s="64">
        <f t="shared" si="375"/>
        <v>1491</v>
      </c>
      <c r="F2993" s="64" t="str">
        <f t="shared" si="368"/>
        <v/>
      </c>
      <c r="G2993" s="64" t="str">
        <f t="shared" si="369"/>
        <v/>
      </c>
      <c r="H2993" s="64" t="str">
        <f t="shared" si="370"/>
        <v/>
      </c>
      <c r="I2993" s="80" t="str">
        <f>IFERROR(VLOOKUP(D2993,Sheet2!A:B,2,0),"")</f>
        <v/>
      </c>
      <c r="J2993" s="64" t="str">
        <f>IFERROR(IF(I2993&lt;&gt;"",VLOOKUP(I2993,Sheet2!B:C,2,0),""),"")</f>
        <v/>
      </c>
      <c r="K2993" s="64" t="str">
        <f>IFERROR( IF(I2993&lt;&gt;"", HLOOKUP(L$2+$A2993,Sheet2!BX:NK,2,0),""),"")</f>
        <v/>
      </c>
      <c r="L2993" t="str">
        <f>IF(OR(HLOOKUP(L$2+$A2993,Sheet2!BX:NK,$B2993,0),HLOOKUP(L$2+$A2993,Sheet2!BX:NK,$B2993,0)&lt;&gt;""),HLOOKUP(L$2+$A2993,Sheet2!BX:NK,$B2993,0),"")</f>
        <v/>
      </c>
      <c r="M2993" t="str">
        <f>IF(OR(HLOOKUP(M$2+$A2993,Sheet2!BY:NL,$B2993,0),HLOOKUP(M$2+$A2993,Sheet2!BY:NL,$B2993,0)&lt;&gt;""),HLOOKUP(M$2+$A2993,Sheet2!BY:NL,$B2993,0),"")</f>
        <v/>
      </c>
      <c r="N2993" t="str">
        <f>IF(OR(HLOOKUP(N$2+$A2993,Sheet2!BZ:NM,$B2993,0),HLOOKUP(N$2+$A2993,Sheet2!BZ:NM,$B2993,0)&lt;&gt;""),HLOOKUP(N$2+$A2993,Sheet2!BZ:NM,$B2993,0),"")</f>
        <v/>
      </c>
      <c r="O2993" t="str">
        <f>IF(OR(HLOOKUP(O$2+$A2993,Sheet2!CA:NN,$B2993,0),HLOOKUP(O$2+$A2993,Sheet2!CA:NN,$B2993,0)&lt;&gt;""),HLOOKUP(O$2+$A2993,Sheet2!CA:NN,$B2993,0),"")</f>
        <v/>
      </c>
      <c r="P2993" t="str">
        <f>IF(OR(HLOOKUP(P$2+$A2993,Sheet2!CB:NO,$B2993,0),HLOOKUP(P$2+$A2993,Sheet2!CB:NO,$B2993,0)&lt;&gt;""),HLOOKUP(P$2+$A2993,Sheet2!CB:NO,$B2993,0),"")</f>
        <v/>
      </c>
      <c r="Q2993" t="str">
        <f>IF(OR(HLOOKUP(Q$2+$A2993,Sheet2!CC:NO,$B2993,0),HLOOKUP(Q$2+$A2993,Sheet2!CC:NO,$B2993,0)&lt;&gt;""),HLOOKUP(Q$2+$A2993,Sheet2!CC:NO,$B2993,0),"")</f>
        <v/>
      </c>
    </row>
    <row r="2994" spans="1:17" x14ac:dyDescent="0.25">
      <c r="A2994" s="64">
        <f t="shared" si="371"/>
        <v>0</v>
      </c>
      <c r="B2994" s="64">
        <f t="shared" si="372"/>
        <v>304</v>
      </c>
      <c r="C2994" s="64">
        <f t="shared" si="373"/>
        <v>1</v>
      </c>
      <c r="D2994" s="64">
        <f t="shared" si="374"/>
        <v>300</v>
      </c>
      <c r="E2994" s="64">
        <f t="shared" si="375"/>
        <v>1496</v>
      </c>
      <c r="F2994" s="64" t="str">
        <f t="shared" si="368"/>
        <v/>
      </c>
      <c r="G2994" s="64" t="str">
        <f t="shared" si="369"/>
        <v/>
      </c>
      <c r="H2994" s="64" t="str">
        <f t="shared" si="370"/>
        <v/>
      </c>
      <c r="I2994" s="80" t="str">
        <f>IFERROR(VLOOKUP(D2994,Sheet2!A:B,2,0),"")</f>
        <v/>
      </c>
      <c r="J2994" s="64" t="str">
        <f>IFERROR(IF(I2994&lt;&gt;"",VLOOKUP(I2994,Sheet2!B:C,2,0),""),"")</f>
        <v/>
      </c>
      <c r="K2994" s="64" t="str">
        <f>IFERROR( IF(I2994&lt;&gt;"", HLOOKUP(L$2+$A2994,Sheet2!BX:NK,2,0),""),"")</f>
        <v/>
      </c>
      <c r="L2994" t="str">
        <f>IF(OR(HLOOKUP(L$2+$A2994,Sheet2!BX:NK,$B2994,0),HLOOKUP(L$2+$A2994,Sheet2!BX:NK,$B2994,0)&lt;&gt;""),HLOOKUP(L$2+$A2994,Sheet2!BX:NK,$B2994,0),"")</f>
        <v/>
      </c>
      <c r="M2994" t="str">
        <f>IF(OR(HLOOKUP(M$2+$A2994,Sheet2!BY:NL,$B2994,0),HLOOKUP(M$2+$A2994,Sheet2!BY:NL,$B2994,0)&lt;&gt;""),HLOOKUP(M$2+$A2994,Sheet2!BY:NL,$B2994,0),"")</f>
        <v/>
      </c>
      <c r="N2994" t="str">
        <f>IF(OR(HLOOKUP(N$2+$A2994,Sheet2!BZ:NM,$B2994,0),HLOOKUP(N$2+$A2994,Sheet2!BZ:NM,$B2994,0)&lt;&gt;""),HLOOKUP(N$2+$A2994,Sheet2!BZ:NM,$B2994,0),"")</f>
        <v/>
      </c>
      <c r="O2994" t="str">
        <f>IF(OR(HLOOKUP(O$2+$A2994,Sheet2!CA:NN,$B2994,0),HLOOKUP(O$2+$A2994,Sheet2!CA:NN,$B2994,0)&lt;&gt;""),HLOOKUP(O$2+$A2994,Sheet2!CA:NN,$B2994,0),"")</f>
        <v/>
      </c>
      <c r="P2994" t="str">
        <f>IF(OR(HLOOKUP(P$2+$A2994,Sheet2!CB:NO,$B2994,0),HLOOKUP(P$2+$A2994,Sheet2!CB:NO,$B2994,0)&lt;&gt;""),HLOOKUP(P$2+$A2994,Sheet2!CB:NO,$B2994,0),"")</f>
        <v/>
      </c>
      <c r="Q2994" t="str">
        <f>IF(OR(HLOOKUP(Q$2+$A2994,Sheet2!CC:NO,$B2994,0),HLOOKUP(Q$2+$A2994,Sheet2!CC:NO,$B2994,0)&lt;&gt;""),HLOOKUP(Q$2+$A2994,Sheet2!CC:NO,$B2994,0),"")</f>
        <v/>
      </c>
    </row>
    <row r="2995" spans="1:17" x14ac:dyDescent="0.25">
      <c r="A2995" s="64">
        <f t="shared" si="371"/>
        <v>6</v>
      </c>
      <c r="B2995" s="64">
        <f t="shared" si="372"/>
        <v>304</v>
      </c>
      <c r="C2995" s="64">
        <f t="shared" si="373"/>
        <v>2</v>
      </c>
      <c r="D2995" s="64">
        <f t="shared" si="374"/>
        <v>300</v>
      </c>
      <c r="E2995" s="64">
        <f t="shared" si="375"/>
        <v>1496</v>
      </c>
      <c r="F2995" s="64" t="str">
        <f t="shared" si="368"/>
        <v/>
      </c>
      <c r="G2995" s="64" t="str">
        <f t="shared" si="369"/>
        <v/>
      </c>
      <c r="H2995" s="64" t="str">
        <f t="shared" si="370"/>
        <v/>
      </c>
      <c r="I2995" s="80" t="str">
        <f>IFERROR(VLOOKUP(D2995,Sheet2!A:B,2,0),"")</f>
        <v/>
      </c>
      <c r="J2995" s="64" t="str">
        <f>IFERROR(IF(I2995&lt;&gt;"",VLOOKUP(I2995,Sheet2!B:C,2,0),""),"")</f>
        <v/>
      </c>
      <c r="K2995" s="64" t="str">
        <f>IFERROR( IF(I2995&lt;&gt;"", HLOOKUP(L$2+$A2995,Sheet2!BX:NK,2,0),""),"")</f>
        <v/>
      </c>
      <c r="L2995" t="str">
        <f>IF(OR(HLOOKUP(L$2+$A2995,Sheet2!BX:NK,$B2995,0),HLOOKUP(L$2+$A2995,Sheet2!BX:NK,$B2995,0)&lt;&gt;""),HLOOKUP(L$2+$A2995,Sheet2!BX:NK,$B2995,0),"")</f>
        <v/>
      </c>
      <c r="M2995" t="str">
        <f>IF(OR(HLOOKUP(M$2+$A2995,Sheet2!BY:NL,$B2995,0),HLOOKUP(M$2+$A2995,Sheet2!BY:NL,$B2995,0)&lt;&gt;""),HLOOKUP(M$2+$A2995,Sheet2!BY:NL,$B2995,0),"")</f>
        <v/>
      </c>
      <c r="N2995" t="str">
        <f>IF(OR(HLOOKUP(N$2+$A2995,Sheet2!BZ:NM,$B2995,0),HLOOKUP(N$2+$A2995,Sheet2!BZ:NM,$B2995,0)&lt;&gt;""),HLOOKUP(N$2+$A2995,Sheet2!BZ:NM,$B2995,0),"")</f>
        <v/>
      </c>
      <c r="O2995" t="str">
        <f>IF(OR(HLOOKUP(O$2+$A2995,Sheet2!CA:NN,$B2995,0),HLOOKUP(O$2+$A2995,Sheet2!CA:NN,$B2995,0)&lt;&gt;""),HLOOKUP(O$2+$A2995,Sheet2!CA:NN,$B2995,0),"")</f>
        <v/>
      </c>
      <c r="P2995" t="str">
        <f>IF(OR(HLOOKUP(P$2+$A2995,Sheet2!CB:NO,$B2995,0),HLOOKUP(P$2+$A2995,Sheet2!CB:NO,$B2995,0)&lt;&gt;""),HLOOKUP(P$2+$A2995,Sheet2!CB:NO,$B2995,0),"")</f>
        <v/>
      </c>
      <c r="Q2995" t="str">
        <f>IF(OR(HLOOKUP(Q$2+$A2995,Sheet2!CC:NO,$B2995,0),HLOOKUP(Q$2+$A2995,Sheet2!CC:NO,$B2995,0)&lt;&gt;""),HLOOKUP(Q$2+$A2995,Sheet2!CC:NO,$B2995,0),"")</f>
        <v/>
      </c>
    </row>
    <row r="2996" spans="1:17" x14ac:dyDescent="0.25">
      <c r="A2996" s="64">
        <f t="shared" si="371"/>
        <v>12</v>
      </c>
      <c r="B2996" s="64">
        <f t="shared" si="372"/>
        <v>304</v>
      </c>
      <c r="C2996" s="64">
        <f t="shared" si="373"/>
        <v>3</v>
      </c>
      <c r="D2996" s="64">
        <f t="shared" si="374"/>
        <v>300</v>
      </c>
      <c r="E2996" s="64">
        <f t="shared" si="375"/>
        <v>1496</v>
      </c>
      <c r="F2996" s="64" t="str">
        <f t="shared" si="368"/>
        <v/>
      </c>
      <c r="G2996" s="64" t="str">
        <f t="shared" si="369"/>
        <v/>
      </c>
      <c r="H2996" s="64" t="str">
        <f t="shared" si="370"/>
        <v/>
      </c>
      <c r="I2996" s="80" t="str">
        <f>IFERROR(VLOOKUP(D2996,Sheet2!A:B,2,0),"")</f>
        <v/>
      </c>
      <c r="J2996" s="64" t="str">
        <f>IFERROR(IF(I2996&lt;&gt;"",VLOOKUP(I2996,Sheet2!B:C,2,0),""),"")</f>
        <v/>
      </c>
      <c r="K2996" s="64" t="str">
        <f>IFERROR( IF(I2996&lt;&gt;"", HLOOKUP(L$2+$A2996,Sheet2!BX:NK,2,0),""),"")</f>
        <v/>
      </c>
      <c r="L2996" t="str">
        <f>IF(OR(HLOOKUP(L$2+$A2996,Sheet2!BX:NK,$B2996,0),HLOOKUP(L$2+$A2996,Sheet2!BX:NK,$B2996,0)&lt;&gt;""),HLOOKUP(L$2+$A2996,Sheet2!BX:NK,$B2996,0),"")</f>
        <v/>
      </c>
      <c r="M2996" t="str">
        <f>IF(OR(HLOOKUP(M$2+$A2996,Sheet2!BY:NL,$B2996,0),HLOOKUP(M$2+$A2996,Sheet2!BY:NL,$B2996,0)&lt;&gt;""),HLOOKUP(M$2+$A2996,Sheet2!BY:NL,$B2996,0),"")</f>
        <v/>
      </c>
      <c r="N2996" t="str">
        <f>IF(OR(HLOOKUP(N$2+$A2996,Sheet2!BZ:NM,$B2996,0),HLOOKUP(N$2+$A2996,Sheet2!BZ:NM,$B2996,0)&lt;&gt;""),HLOOKUP(N$2+$A2996,Sheet2!BZ:NM,$B2996,0),"")</f>
        <v/>
      </c>
      <c r="O2996" t="str">
        <f>IF(OR(HLOOKUP(O$2+$A2996,Sheet2!CA:NN,$B2996,0),HLOOKUP(O$2+$A2996,Sheet2!CA:NN,$B2996,0)&lt;&gt;""),HLOOKUP(O$2+$A2996,Sheet2!CA:NN,$B2996,0),"")</f>
        <v/>
      </c>
      <c r="P2996" t="str">
        <f>IF(OR(HLOOKUP(P$2+$A2996,Sheet2!CB:NO,$B2996,0),HLOOKUP(P$2+$A2996,Sheet2!CB:NO,$B2996,0)&lt;&gt;""),HLOOKUP(P$2+$A2996,Sheet2!CB:NO,$B2996,0),"")</f>
        <v/>
      </c>
      <c r="Q2996" t="str">
        <f>IF(OR(HLOOKUP(Q$2+$A2996,Sheet2!CC:NO,$B2996,0),HLOOKUP(Q$2+$A2996,Sheet2!CC:NO,$B2996,0)&lt;&gt;""),HLOOKUP(Q$2+$A2996,Sheet2!CC:NO,$B2996,0),"")</f>
        <v/>
      </c>
    </row>
    <row r="2997" spans="1:17" x14ac:dyDescent="0.25">
      <c r="A2997" s="64">
        <f t="shared" si="371"/>
        <v>18</v>
      </c>
      <c r="B2997" s="64">
        <f t="shared" si="372"/>
        <v>304</v>
      </c>
      <c r="C2997" s="64">
        <f t="shared" si="373"/>
        <v>4</v>
      </c>
      <c r="D2997" s="64">
        <f t="shared" si="374"/>
        <v>300</v>
      </c>
      <c r="E2997" s="64">
        <f t="shared" si="375"/>
        <v>1496</v>
      </c>
      <c r="F2997" s="64" t="str">
        <f t="shared" si="368"/>
        <v/>
      </c>
      <c r="G2997" s="64" t="str">
        <f t="shared" si="369"/>
        <v/>
      </c>
      <c r="H2997" s="64" t="str">
        <f t="shared" si="370"/>
        <v/>
      </c>
      <c r="I2997" s="80" t="str">
        <f>IFERROR(VLOOKUP(D2997,Sheet2!A:B,2,0),"")</f>
        <v/>
      </c>
      <c r="J2997" s="64" t="str">
        <f>IFERROR(IF(I2997&lt;&gt;"",VLOOKUP(I2997,Sheet2!B:C,2,0),""),"")</f>
        <v/>
      </c>
      <c r="K2997" s="64" t="str">
        <f>IFERROR( IF(I2997&lt;&gt;"", HLOOKUP(L$2+$A2997,Sheet2!BX:NK,2,0),""),"")</f>
        <v/>
      </c>
      <c r="L2997" t="str">
        <f>IF(OR(HLOOKUP(L$2+$A2997,Sheet2!BX:NK,$B2997,0),HLOOKUP(L$2+$A2997,Sheet2!BX:NK,$B2997,0)&lt;&gt;""),HLOOKUP(L$2+$A2997,Sheet2!BX:NK,$B2997,0),"")</f>
        <v/>
      </c>
      <c r="M2997" t="str">
        <f>IF(OR(HLOOKUP(M$2+$A2997,Sheet2!BY:NL,$B2997,0),HLOOKUP(M$2+$A2997,Sheet2!BY:NL,$B2997,0)&lt;&gt;""),HLOOKUP(M$2+$A2997,Sheet2!BY:NL,$B2997,0),"")</f>
        <v/>
      </c>
      <c r="N2997" t="str">
        <f>IF(OR(HLOOKUP(N$2+$A2997,Sheet2!BZ:NM,$B2997,0),HLOOKUP(N$2+$A2997,Sheet2!BZ:NM,$B2997,0)&lt;&gt;""),HLOOKUP(N$2+$A2997,Sheet2!BZ:NM,$B2997,0),"")</f>
        <v/>
      </c>
      <c r="O2997" t="str">
        <f>IF(OR(HLOOKUP(O$2+$A2997,Sheet2!CA:NN,$B2997,0),HLOOKUP(O$2+$A2997,Sheet2!CA:NN,$B2997,0)&lt;&gt;""),HLOOKUP(O$2+$A2997,Sheet2!CA:NN,$B2997,0),"")</f>
        <v/>
      </c>
      <c r="P2997" t="str">
        <f>IF(OR(HLOOKUP(P$2+$A2997,Sheet2!CB:NO,$B2997,0),HLOOKUP(P$2+$A2997,Sheet2!CB:NO,$B2997,0)&lt;&gt;""),HLOOKUP(P$2+$A2997,Sheet2!CB:NO,$B2997,0),"")</f>
        <v/>
      </c>
      <c r="Q2997" t="str">
        <f>IF(OR(HLOOKUP(Q$2+$A2997,Sheet2!CC:NO,$B2997,0),HLOOKUP(Q$2+$A2997,Sheet2!CC:NO,$B2997,0)&lt;&gt;""),HLOOKUP(Q$2+$A2997,Sheet2!CC:NO,$B2997,0),"")</f>
        <v/>
      </c>
    </row>
    <row r="2998" spans="1:17" x14ac:dyDescent="0.25">
      <c r="A2998" s="64">
        <f t="shared" si="371"/>
        <v>24</v>
      </c>
      <c r="B2998" s="64">
        <f t="shared" si="372"/>
        <v>304</v>
      </c>
      <c r="C2998" s="64">
        <f t="shared" si="373"/>
        <v>5</v>
      </c>
      <c r="D2998" s="64">
        <f t="shared" si="374"/>
        <v>300</v>
      </c>
      <c r="E2998" s="64">
        <f t="shared" si="375"/>
        <v>1496</v>
      </c>
      <c r="F2998" s="64" t="str">
        <f t="shared" si="368"/>
        <v/>
      </c>
      <c r="G2998" s="64" t="str">
        <f t="shared" si="369"/>
        <v/>
      </c>
      <c r="H2998" s="64" t="str">
        <f t="shared" si="370"/>
        <v/>
      </c>
      <c r="I2998" s="80" t="str">
        <f>IFERROR(VLOOKUP(D2998,Sheet2!A:B,2,0),"")</f>
        <v/>
      </c>
      <c r="J2998" s="64" t="str">
        <f>IFERROR(IF(I2998&lt;&gt;"",VLOOKUP(I2998,Sheet2!B:C,2,0),""),"")</f>
        <v/>
      </c>
      <c r="K2998" s="64" t="str">
        <f>IFERROR( IF(I2998&lt;&gt;"", HLOOKUP(L$2+$A2998,Sheet2!BX:NK,2,0),""),"")</f>
        <v/>
      </c>
      <c r="L2998" t="str">
        <f>IF(OR(HLOOKUP(L$2+$A2998,Sheet2!BX:NK,$B2998,0),HLOOKUP(L$2+$A2998,Sheet2!BX:NK,$B2998,0)&lt;&gt;""),HLOOKUP(L$2+$A2998,Sheet2!BX:NK,$B2998,0),"")</f>
        <v/>
      </c>
      <c r="M2998" t="str">
        <f>IF(OR(HLOOKUP(M$2+$A2998,Sheet2!BY:NL,$B2998,0),HLOOKUP(M$2+$A2998,Sheet2!BY:NL,$B2998,0)&lt;&gt;""),HLOOKUP(M$2+$A2998,Sheet2!BY:NL,$B2998,0),"")</f>
        <v/>
      </c>
      <c r="N2998" t="str">
        <f>IF(OR(HLOOKUP(N$2+$A2998,Sheet2!BZ:NM,$B2998,0),HLOOKUP(N$2+$A2998,Sheet2!BZ:NM,$B2998,0)&lt;&gt;""),HLOOKUP(N$2+$A2998,Sheet2!BZ:NM,$B2998,0),"")</f>
        <v/>
      </c>
      <c r="O2998" t="str">
        <f>IF(OR(HLOOKUP(O$2+$A2998,Sheet2!CA:NN,$B2998,0),HLOOKUP(O$2+$A2998,Sheet2!CA:NN,$B2998,0)&lt;&gt;""),HLOOKUP(O$2+$A2998,Sheet2!CA:NN,$B2998,0),"")</f>
        <v/>
      </c>
      <c r="P2998" t="str">
        <f>IF(OR(HLOOKUP(P$2+$A2998,Sheet2!CB:NO,$B2998,0),HLOOKUP(P$2+$A2998,Sheet2!CB:NO,$B2998,0)&lt;&gt;""),HLOOKUP(P$2+$A2998,Sheet2!CB:NO,$B2998,0),"")</f>
        <v/>
      </c>
      <c r="Q2998" t="str">
        <f>IF(OR(HLOOKUP(Q$2+$A2998,Sheet2!CC:NO,$B2998,0),HLOOKUP(Q$2+$A2998,Sheet2!CC:NO,$B2998,0)&lt;&gt;""),HLOOKUP(Q$2+$A2998,Sheet2!CC:NO,$B2998,0),"")</f>
        <v/>
      </c>
    </row>
    <row r="2999" spans="1:17" x14ac:dyDescent="0.25">
      <c r="A2999" s="64">
        <f t="shared" si="371"/>
        <v>30</v>
      </c>
      <c r="B2999" s="64">
        <f t="shared" si="372"/>
        <v>304</v>
      </c>
      <c r="C2999" s="64">
        <f t="shared" si="373"/>
        <v>6</v>
      </c>
      <c r="D2999" s="64">
        <f t="shared" si="374"/>
        <v>300</v>
      </c>
      <c r="E2999" s="64">
        <f t="shared" si="375"/>
        <v>1496</v>
      </c>
      <c r="F2999" s="64" t="str">
        <f t="shared" si="368"/>
        <v/>
      </c>
      <c r="G2999" s="64" t="str">
        <f t="shared" si="369"/>
        <v/>
      </c>
      <c r="H2999" s="64" t="str">
        <f t="shared" si="370"/>
        <v/>
      </c>
      <c r="I2999" s="80" t="str">
        <f>IFERROR(VLOOKUP(D2999,Sheet2!A:B,2,0),"")</f>
        <v/>
      </c>
      <c r="J2999" s="64" t="str">
        <f>IFERROR(IF(I2999&lt;&gt;"",VLOOKUP(I2999,Sheet2!B:C,2,0),""),"")</f>
        <v/>
      </c>
      <c r="K2999" s="64" t="str">
        <f>IFERROR( IF(I2999&lt;&gt;"", HLOOKUP(L$2+$A2999,Sheet2!BX:NK,2,0),""),"")</f>
        <v/>
      </c>
      <c r="L2999" t="str">
        <f>IF(OR(HLOOKUP(L$2+$A2999,Sheet2!BX:NK,$B2999,0),HLOOKUP(L$2+$A2999,Sheet2!BX:NK,$B2999,0)&lt;&gt;""),HLOOKUP(L$2+$A2999,Sheet2!BX:NK,$B2999,0),"")</f>
        <v/>
      </c>
      <c r="M2999" t="str">
        <f>IF(OR(HLOOKUP(M$2+$A2999,Sheet2!BY:NL,$B2999,0),HLOOKUP(M$2+$A2999,Sheet2!BY:NL,$B2999,0)&lt;&gt;""),HLOOKUP(M$2+$A2999,Sheet2!BY:NL,$B2999,0),"")</f>
        <v/>
      </c>
      <c r="N2999" t="str">
        <f>IF(OR(HLOOKUP(N$2+$A2999,Sheet2!BZ:NM,$B2999,0),HLOOKUP(N$2+$A2999,Sheet2!BZ:NM,$B2999,0)&lt;&gt;""),HLOOKUP(N$2+$A2999,Sheet2!BZ:NM,$B2999,0),"")</f>
        <v/>
      </c>
      <c r="O2999" t="str">
        <f>IF(OR(HLOOKUP(O$2+$A2999,Sheet2!CA:NN,$B2999,0),HLOOKUP(O$2+$A2999,Sheet2!CA:NN,$B2999,0)&lt;&gt;""),HLOOKUP(O$2+$A2999,Sheet2!CA:NN,$B2999,0),"")</f>
        <v/>
      </c>
      <c r="P2999" t="str">
        <f>IF(OR(HLOOKUP(P$2+$A2999,Sheet2!CB:NO,$B2999,0),HLOOKUP(P$2+$A2999,Sheet2!CB:NO,$B2999,0)&lt;&gt;""),HLOOKUP(P$2+$A2999,Sheet2!CB:NO,$B2999,0),"")</f>
        <v/>
      </c>
      <c r="Q2999" t="str">
        <f>IF(OR(HLOOKUP(Q$2+$A2999,Sheet2!CC:NO,$B2999,0),HLOOKUP(Q$2+$A2999,Sheet2!CC:NO,$B2999,0)&lt;&gt;""),HLOOKUP(Q$2+$A2999,Sheet2!CC:NO,$B2999,0),"")</f>
        <v/>
      </c>
    </row>
    <row r="3000" spans="1:17" x14ac:dyDescent="0.25">
      <c r="A3000" s="64">
        <f t="shared" si="371"/>
        <v>36</v>
      </c>
      <c r="B3000" s="64">
        <f t="shared" si="372"/>
        <v>304</v>
      </c>
      <c r="C3000" s="64">
        <f t="shared" si="373"/>
        <v>7</v>
      </c>
      <c r="D3000" s="64">
        <f t="shared" si="374"/>
        <v>300</v>
      </c>
      <c r="E3000" s="64">
        <f t="shared" si="375"/>
        <v>1496</v>
      </c>
      <c r="F3000" s="64" t="str">
        <f t="shared" si="368"/>
        <v/>
      </c>
      <c r="G3000" s="64" t="str">
        <f t="shared" si="369"/>
        <v/>
      </c>
      <c r="H3000" s="64" t="str">
        <f t="shared" si="370"/>
        <v/>
      </c>
      <c r="I3000" s="80" t="str">
        <f>IFERROR(VLOOKUP(D3000,Sheet2!A:B,2,0),"")</f>
        <v/>
      </c>
      <c r="J3000" s="64" t="str">
        <f>IFERROR(IF(I3000&lt;&gt;"",VLOOKUP(I3000,Sheet2!B:C,2,0),""),"")</f>
        <v/>
      </c>
      <c r="K3000" s="64" t="str">
        <f>IFERROR( IF(I3000&lt;&gt;"", HLOOKUP(L$2+$A3000,Sheet2!BX:NK,2,0),""),"")</f>
        <v/>
      </c>
      <c r="L3000" t="str">
        <f>IF(OR(HLOOKUP(L$2+$A3000,Sheet2!BX:NK,$B3000,0),HLOOKUP(L$2+$A3000,Sheet2!BX:NK,$B3000,0)&lt;&gt;""),HLOOKUP(L$2+$A3000,Sheet2!BX:NK,$B3000,0),"")</f>
        <v/>
      </c>
      <c r="M3000" t="str">
        <f>IF(OR(HLOOKUP(M$2+$A3000,Sheet2!BY:NL,$B3000,0),HLOOKUP(M$2+$A3000,Sheet2!BY:NL,$B3000,0)&lt;&gt;""),HLOOKUP(M$2+$A3000,Sheet2!BY:NL,$B3000,0),"")</f>
        <v/>
      </c>
      <c r="N3000" t="str">
        <f>IF(OR(HLOOKUP(N$2+$A3000,Sheet2!BZ:NM,$B3000,0),HLOOKUP(N$2+$A3000,Sheet2!BZ:NM,$B3000,0)&lt;&gt;""),HLOOKUP(N$2+$A3000,Sheet2!BZ:NM,$B3000,0),"")</f>
        <v/>
      </c>
      <c r="O3000" t="str">
        <f>IF(OR(HLOOKUP(O$2+$A3000,Sheet2!CA:NN,$B3000,0),HLOOKUP(O$2+$A3000,Sheet2!CA:NN,$B3000,0)&lt;&gt;""),HLOOKUP(O$2+$A3000,Sheet2!CA:NN,$B3000,0),"")</f>
        <v/>
      </c>
      <c r="P3000" t="str">
        <f>IF(OR(HLOOKUP(P$2+$A3000,Sheet2!CB:NO,$B3000,0),HLOOKUP(P$2+$A3000,Sheet2!CB:NO,$B3000,0)&lt;&gt;""),HLOOKUP(P$2+$A3000,Sheet2!CB:NO,$B3000,0),"")</f>
        <v/>
      </c>
      <c r="Q3000" t="str">
        <f>IF(OR(HLOOKUP(Q$2+$A3000,Sheet2!CC:NO,$B3000,0),HLOOKUP(Q$2+$A3000,Sheet2!CC:NO,$B3000,0)&lt;&gt;""),HLOOKUP(Q$2+$A3000,Sheet2!CC:NO,$B3000,0),"")</f>
        <v/>
      </c>
    </row>
    <row r="3001" spans="1:17" x14ac:dyDescent="0.25">
      <c r="A3001" s="64">
        <f t="shared" si="371"/>
        <v>42</v>
      </c>
      <c r="B3001" s="64">
        <f t="shared" si="372"/>
        <v>304</v>
      </c>
      <c r="C3001" s="64">
        <f t="shared" si="373"/>
        <v>8</v>
      </c>
      <c r="D3001" s="64">
        <f t="shared" si="374"/>
        <v>300</v>
      </c>
      <c r="E3001" s="64">
        <f t="shared" si="375"/>
        <v>1496</v>
      </c>
      <c r="F3001" s="64" t="str">
        <f t="shared" si="368"/>
        <v/>
      </c>
      <c r="G3001" s="64" t="str">
        <f t="shared" si="369"/>
        <v/>
      </c>
      <c r="H3001" s="64" t="str">
        <f t="shared" si="370"/>
        <v/>
      </c>
      <c r="I3001" s="80" t="str">
        <f>IFERROR(VLOOKUP(D3001,Sheet2!A:B,2,0),"")</f>
        <v/>
      </c>
      <c r="J3001" s="64" t="str">
        <f>IFERROR(IF(I3001&lt;&gt;"",VLOOKUP(I3001,Sheet2!B:C,2,0),""),"")</f>
        <v/>
      </c>
      <c r="K3001" s="64" t="str">
        <f>IFERROR( IF(I3001&lt;&gt;"", HLOOKUP(L$2+$A3001,Sheet2!BX:NK,2,0),""),"")</f>
        <v/>
      </c>
      <c r="L3001" t="str">
        <f>IF(OR(HLOOKUP(L$2+$A3001,Sheet2!BX:NK,$B3001,0),HLOOKUP(L$2+$A3001,Sheet2!BX:NK,$B3001,0)&lt;&gt;""),HLOOKUP(L$2+$A3001,Sheet2!BX:NK,$B3001,0),"")</f>
        <v/>
      </c>
      <c r="M3001" t="str">
        <f>IF(OR(HLOOKUP(M$2+$A3001,Sheet2!BY:NL,$B3001,0),HLOOKUP(M$2+$A3001,Sheet2!BY:NL,$B3001,0)&lt;&gt;""),HLOOKUP(M$2+$A3001,Sheet2!BY:NL,$B3001,0),"")</f>
        <v/>
      </c>
      <c r="N3001" t="str">
        <f>IF(OR(HLOOKUP(N$2+$A3001,Sheet2!BZ:NM,$B3001,0),HLOOKUP(N$2+$A3001,Sheet2!BZ:NM,$B3001,0)&lt;&gt;""),HLOOKUP(N$2+$A3001,Sheet2!BZ:NM,$B3001,0),"")</f>
        <v/>
      </c>
      <c r="O3001" t="str">
        <f>IF(OR(HLOOKUP(O$2+$A3001,Sheet2!CA:NN,$B3001,0),HLOOKUP(O$2+$A3001,Sheet2!CA:NN,$B3001,0)&lt;&gt;""),HLOOKUP(O$2+$A3001,Sheet2!CA:NN,$B3001,0),"")</f>
        <v/>
      </c>
      <c r="P3001" t="str">
        <f>IF(OR(HLOOKUP(P$2+$A3001,Sheet2!CB:NO,$B3001,0),HLOOKUP(P$2+$A3001,Sheet2!CB:NO,$B3001,0)&lt;&gt;""),HLOOKUP(P$2+$A3001,Sheet2!CB:NO,$B3001,0),"")</f>
        <v/>
      </c>
      <c r="Q3001" t="str">
        <f>IF(OR(HLOOKUP(Q$2+$A3001,Sheet2!CC:NO,$B3001,0),HLOOKUP(Q$2+$A3001,Sheet2!CC:NO,$B3001,0)&lt;&gt;""),HLOOKUP(Q$2+$A3001,Sheet2!CC:NO,$B3001,0),"")</f>
        <v/>
      </c>
    </row>
    <row r="3002" spans="1:17" x14ac:dyDescent="0.25">
      <c r="A3002" s="64">
        <f t="shared" si="371"/>
        <v>48</v>
      </c>
      <c r="B3002" s="64">
        <f t="shared" si="372"/>
        <v>304</v>
      </c>
      <c r="C3002" s="64">
        <f t="shared" si="373"/>
        <v>9</v>
      </c>
      <c r="D3002" s="64">
        <f t="shared" si="374"/>
        <v>300</v>
      </c>
      <c r="E3002" s="64">
        <f t="shared" si="375"/>
        <v>1496</v>
      </c>
      <c r="F3002" s="64" t="str">
        <f t="shared" si="368"/>
        <v/>
      </c>
      <c r="G3002" s="64" t="str">
        <f t="shared" si="369"/>
        <v/>
      </c>
      <c r="H3002" s="64" t="str">
        <f t="shared" si="370"/>
        <v/>
      </c>
      <c r="I3002" s="80" t="str">
        <f>IFERROR(VLOOKUP(D3002,Sheet2!A:B,2,0),"")</f>
        <v/>
      </c>
      <c r="J3002" s="64" t="str">
        <f>IFERROR(IF(I3002&lt;&gt;"",VLOOKUP(I3002,Sheet2!B:C,2,0),""),"")</f>
        <v/>
      </c>
      <c r="K3002" s="64" t="str">
        <f>IFERROR( IF(I3002&lt;&gt;"", HLOOKUP(L$2+$A3002,Sheet2!BX:NK,2,0),""),"")</f>
        <v/>
      </c>
      <c r="L3002" t="str">
        <f>IF(OR(HLOOKUP(L$2+$A3002,Sheet2!BX:NK,$B3002,0),HLOOKUP(L$2+$A3002,Sheet2!BX:NK,$B3002,0)&lt;&gt;""),HLOOKUP(L$2+$A3002,Sheet2!BX:NK,$B3002,0),"")</f>
        <v/>
      </c>
      <c r="M3002" t="str">
        <f>IF(OR(HLOOKUP(M$2+$A3002,Sheet2!BY:NL,$B3002,0),HLOOKUP(M$2+$A3002,Sheet2!BY:NL,$B3002,0)&lt;&gt;""),HLOOKUP(M$2+$A3002,Sheet2!BY:NL,$B3002,0),"")</f>
        <v/>
      </c>
      <c r="N3002" t="str">
        <f>IF(OR(HLOOKUP(N$2+$A3002,Sheet2!BZ:NM,$B3002,0),HLOOKUP(N$2+$A3002,Sheet2!BZ:NM,$B3002,0)&lt;&gt;""),HLOOKUP(N$2+$A3002,Sheet2!BZ:NM,$B3002,0),"")</f>
        <v/>
      </c>
      <c r="O3002" t="str">
        <f>IF(OR(HLOOKUP(O$2+$A3002,Sheet2!CA:NN,$B3002,0),HLOOKUP(O$2+$A3002,Sheet2!CA:NN,$B3002,0)&lt;&gt;""),HLOOKUP(O$2+$A3002,Sheet2!CA:NN,$B3002,0),"")</f>
        <v/>
      </c>
      <c r="P3002" t="str">
        <f>IF(OR(HLOOKUP(P$2+$A3002,Sheet2!CB:NO,$B3002,0),HLOOKUP(P$2+$A3002,Sheet2!CB:NO,$B3002,0)&lt;&gt;""),HLOOKUP(P$2+$A3002,Sheet2!CB:NO,$B3002,0),"")</f>
        <v/>
      </c>
      <c r="Q3002" t="str">
        <f>IF(OR(HLOOKUP(Q$2+$A3002,Sheet2!CC:NO,$B3002,0),HLOOKUP(Q$2+$A3002,Sheet2!CC:NO,$B3002,0)&lt;&gt;""),HLOOKUP(Q$2+$A3002,Sheet2!CC:NO,$B3002,0),"")</f>
        <v/>
      </c>
    </row>
    <row r="3003" spans="1:17" x14ac:dyDescent="0.25">
      <c r="A3003" s="64">
        <f t="shared" si="371"/>
        <v>54</v>
      </c>
      <c r="B3003" s="64">
        <f t="shared" si="372"/>
        <v>304</v>
      </c>
      <c r="C3003" s="64">
        <f t="shared" si="373"/>
        <v>10</v>
      </c>
      <c r="D3003" s="64">
        <f t="shared" si="374"/>
        <v>300</v>
      </c>
      <c r="E3003" s="64">
        <f t="shared" si="375"/>
        <v>1496</v>
      </c>
      <c r="F3003" s="64" t="str">
        <f t="shared" si="368"/>
        <v/>
      </c>
      <c r="G3003" s="64" t="str">
        <f t="shared" si="369"/>
        <v/>
      </c>
      <c r="H3003" s="64" t="str">
        <f t="shared" si="370"/>
        <v/>
      </c>
      <c r="I3003" s="80" t="str">
        <f>IFERROR(VLOOKUP(D3003,Sheet2!A:B,2,0),"")</f>
        <v/>
      </c>
      <c r="J3003" s="64" t="str">
        <f>IFERROR(IF(I3003&lt;&gt;"",VLOOKUP(I3003,Sheet2!B:C,2,0),""),"")</f>
        <v/>
      </c>
      <c r="K3003" s="64" t="str">
        <f>IFERROR( IF(I3003&lt;&gt;"", HLOOKUP(L$2+$A3003,Sheet2!BX:NK,2,0),""),"")</f>
        <v/>
      </c>
      <c r="L3003" t="str">
        <f>IF(OR(HLOOKUP(L$2+$A3003,Sheet2!BX:NK,$B3003,0),HLOOKUP(L$2+$A3003,Sheet2!BX:NK,$B3003,0)&lt;&gt;""),HLOOKUP(L$2+$A3003,Sheet2!BX:NK,$B3003,0),"")</f>
        <v/>
      </c>
      <c r="M3003" t="str">
        <f>IF(OR(HLOOKUP(M$2+$A3003,Sheet2!BY:NL,$B3003,0),HLOOKUP(M$2+$A3003,Sheet2!BY:NL,$B3003,0)&lt;&gt;""),HLOOKUP(M$2+$A3003,Sheet2!BY:NL,$B3003,0),"")</f>
        <v/>
      </c>
      <c r="N3003" t="str">
        <f>IF(OR(HLOOKUP(N$2+$A3003,Sheet2!BZ:NM,$B3003,0),HLOOKUP(N$2+$A3003,Sheet2!BZ:NM,$B3003,0)&lt;&gt;""),HLOOKUP(N$2+$A3003,Sheet2!BZ:NM,$B3003,0),"")</f>
        <v/>
      </c>
      <c r="O3003" t="str">
        <f>IF(OR(HLOOKUP(O$2+$A3003,Sheet2!CA:NN,$B3003,0),HLOOKUP(O$2+$A3003,Sheet2!CA:NN,$B3003,0)&lt;&gt;""),HLOOKUP(O$2+$A3003,Sheet2!CA:NN,$B3003,0),"")</f>
        <v/>
      </c>
      <c r="P3003" t="str">
        <f>IF(OR(HLOOKUP(P$2+$A3003,Sheet2!CB:NO,$B3003,0),HLOOKUP(P$2+$A3003,Sheet2!CB:NO,$B3003,0)&lt;&gt;""),HLOOKUP(P$2+$A3003,Sheet2!CB:NO,$B3003,0),"")</f>
        <v/>
      </c>
      <c r="Q3003" t="str">
        <f>IF(OR(HLOOKUP(Q$2+$A3003,Sheet2!CC:NO,$B3003,0),HLOOKUP(Q$2+$A3003,Sheet2!CC:NO,$B3003,0)&lt;&gt;""),HLOOKUP(Q$2+$A3003,Sheet2!CC:NO,$B3003,0),"")</f>
        <v/>
      </c>
    </row>
    <row r="3004" spans="1:17" x14ac:dyDescent="0.25">
      <c r="A3004" s="64">
        <f t="shared" si="371"/>
        <v>0</v>
      </c>
      <c r="B3004" s="64">
        <f t="shared" si="372"/>
        <v>305</v>
      </c>
      <c r="C3004" s="64">
        <f t="shared" si="373"/>
        <v>1</v>
      </c>
      <c r="D3004" s="64">
        <f t="shared" si="374"/>
        <v>301</v>
      </c>
      <c r="E3004" s="64">
        <f t="shared" si="375"/>
        <v>1501</v>
      </c>
      <c r="F3004" s="64" t="str">
        <f t="shared" si="368"/>
        <v/>
      </c>
      <c r="G3004" s="64" t="str">
        <f t="shared" si="369"/>
        <v/>
      </c>
      <c r="H3004" s="64" t="str">
        <f t="shared" si="370"/>
        <v/>
      </c>
      <c r="I3004" s="80" t="str">
        <f>IFERROR(VLOOKUP(D3004,Sheet2!A:B,2,0),"")</f>
        <v/>
      </c>
      <c r="J3004" s="64" t="str">
        <f>IFERROR(IF(I3004&lt;&gt;"",VLOOKUP(I3004,Sheet2!B:C,2,0),""),"")</f>
        <v/>
      </c>
      <c r="K3004" s="64" t="str">
        <f>IFERROR( IF(I3004&lt;&gt;"", HLOOKUP(L$2+$A3004,Sheet2!BX:NK,2,0),""),"")</f>
        <v/>
      </c>
      <c r="L3004" t="str">
        <f>IF(OR(HLOOKUP(L$2+$A3004,Sheet2!BX:NK,$B3004,0),HLOOKUP(L$2+$A3004,Sheet2!BX:NK,$B3004,0)&lt;&gt;""),HLOOKUP(L$2+$A3004,Sheet2!BX:NK,$B3004,0),"")</f>
        <v/>
      </c>
      <c r="M3004" t="str">
        <f>IF(OR(HLOOKUP(M$2+$A3004,Sheet2!BY:NL,$B3004,0),HLOOKUP(M$2+$A3004,Sheet2!BY:NL,$B3004,0)&lt;&gt;""),HLOOKUP(M$2+$A3004,Sheet2!BY:NL,$B3004,0),"")</f>
        <v/>
      </c>
      <c r="N3004" t="str">
        <f>IF(OR(HLOOKUP(N$2+$A3004,Sheet2!BZ:NM,$B3004,0),HLOOKUP(N$2+$A3004,Sheet2!BZ:NM,$B3004,0)&lt;&gt;""),HLOOKUP(N$2+$A3004,Sheet2!BZ:NM,$B3004,0),"")</f>
        <v/>
      </c>
      <c r="O3004" t="str">
        <f>IF(OR(HLOOKUP(O$2+$A3004,Sheet2!CA:NN,$B3004,0),HLOOKUP(O$2+$A3004,Sheet2!CA:NN,$B3004,0)&lt;&gt;""),HLOOKUP(O$2+$A3004,Sheet2!CA:NN,$B3004,0),"")</f>
        <v/>
      </c>
      <c r="P3004" t="str">
        <f>IF(OR(HLOOKUP(P$2+$A3004,Sheet2!CB:NO,$B3004,0),HLOOKUP(P$2+$A3004,Sheet2!CB:NO,$B3004,0)&lt;&gt;""),HLOOKUP(P$2+$A3004,Sheet2!CB:NO,$B3004,0),"")</f>
        <v/>
      </c>
      <c r="Q3004" t="str">
        <f>IF(OR(HLOOKUP(Q$2+$A3004,Sheet2!CC:NO,$B3004,0),HLOOKUP(Q$2+$A3004,Sheet2!CC:NO,$B3004,0)&lt;&gt;""),HLOOKUP(Q$2+$A3004,Sheet2!CC:NO,$B3004,0),"")</f>
        <v/>
      </c>
    </row>
    <row r="3005" spans="1:17" x14ac:dyDescent="0.25">
      <c r="A3005" s="64">
        <f t="shared" si="371"/>
        <v>6</v>
      </c>
      <c r="B3005" s="64">
        <f t="shared" si="372"/>
        <v>305</v>
      </c>
      <c r="C3005" s="64">
        <f t="shared" si="373"/>
        <v>2</v>
      </c>
      <c r="D3005" s="64">
        <f t="shared" si="374"/>
        <v>301</v>
      </c>
      <c r="E3005" s="64">
        <f t="shared" si="375"/>
        <v>1501</v>
      </c>
      <c r="F3005" s="64" t="str">
        <f t="shared" si="368"/>
        <v/>
      </c>
      <c r="G3005" s="64" t="str">
        <f t="shared" si="369"/>
        <v/>
      </c>
      <c r="H3005" s="64" t="str">
        <f t="shared" si="370"/>
        <v/>
      </c>
      <c r="I3005" s="80" t="str">
        <f>IFERROR(VLOOKUP(D3005,Sheet2!A:B,2,0),"")</f>
        <v/>
      </c>
      <c r="J3005" s="64" t="str">
        <f>IFERROR(IF(I3005&lt;&gt;"",VLOOKUP(I3005,Sheet2!B:C,2,0),""),"")</f>
        <v/>
      </c>
      <c r="K3005" s="64" t="str">
        <f>IFERROR( IF(I3005&lt;&gt;"", HLOOKUP(L$2+$A3005,Sheet2!BX:NK,2,0),""),"")</f>
        <v/>
      </c>
      <c r="L3005" t="str">
        <f>IF(OR(HLOOKUP(L$2+$A3005,Sheet2!BX:NK,$B3005,0),HLOOKUP(L$2+$A3005,Sheet2!BX:NK,$B3005,0)&lt;&gt;""),HLOOKUP(L$2+$A3005,Sheet2!BX:NK,$B3005,0),"")</f>
        <v/>
      </c>
      <c r="M3005" t="str">
        <f>IF(OR(HLOOKUP(M$2+$A3005,Sheet2!BY:NL,$B3005,0),HLOOKUP(M$2+$A3005,Sheet2!BY:NL,$B3005,0)&lt;&gt;""),HLOOKUP(M$2+$A3005,Sheet2!BY:NL,$B3005,0),"")</f>
        <v/>
      </c>
      <c r="N3005" t="str">
        <f>IF(OR(HLOOKUP(N$2+$A3005,Sheet2!BZ:NM,$B3005,0),HLOOKUP(N$2+$A3005,Sheet2!BZ:NM,$B3005,0)&lt;&gt;""),HLOOKUP(N$2+$A3005,Sheet2!BZ:NM,$B3005,0),"")</f>
        <v/>
      </c>
      <c r="O3005" t="str">
        <f>IF(OR(HLOOKUP(O$2+$A3005,Sheet2!CA:NN,$B3005,0),HLOOKUP(O$2+$A3005,Sheet2!CA:NN,$B3005,0)&lt;&gt;""),HLOOKUP(O$2+$A3005,Sheet2!CA:NN,$B3005,0),"")</f>
        <v/>
      </c>
      <c r="P3005" t="str">
        <f>IF(OR(HLOOKUP(P$2+$A3005,Sheet2!CB:NO,$B3005,0),HLOOKUP(P$2+$A3005,Sheet2!CB:NO,$B3005,0)&lt;&gt;""),HLOOKUP(P$2+$A3005,Sheet2!CB:NO,$B3005,0),"")</f>
        <v/>
      </c>
      <c r="Q3005" t="str">
        <f>IF(OR(HLOOKUP(Q$2+$A3005,Sheet2!CC:NO,$B3005,0),HLOOKUP(Q$2+$A3005,Sheet2!CC:NO,$B3005,0)&lt;&gt;""),HLOOKUP(Q$2+$A3005,Sheet2!CC:NO,$B3005,0),"")</f>
        <v/>
      </c>
    </row>
    <row r="3006" spans="1:17" x14ac:dyDescent="0.25">
      <c r="A3006" s="64">
        <f t="shared" si="371"/>
        <v>12</v>
      </c>
      <c r="B3006" s="64">
        <f t="shared" si="372"/>
        <v>305</v>
      </c>
      <c r="C3006" s="64">
        <f t="shared" si="373"/>
        <v>3</v>
      </c>
      <c r="D3006" s="64">
        <f t="shared" si="374"/>
        <v>301</v>
      </c>
      <c r="E3006" s="64">
        <f t="shared" si="375"/>
        <v>1501</v>
      </c>
      <c r="F3006" s="64" t="str">
        <f t="shared" si="368"/>
        <v/>
      </c>
      <c r="G3006" s="64" t="str">
        <f t="shared" si="369"/>
        <v/>
      </c>
      <c r="H3006" s="64" t="str">
        <f t="shared" si="370"/>
        <v/>
      </c>
      <c r="I3006" s="80" t="str">
        <f>IFERROR(VLOOKUP(D3006,Sheet2!A:B,2,0),"")</f>
        <v/>
      </c>
      <c r="J3006" s="64" t="str">
        <f>IFERROR(IF(I3006&lt;&gt;"",VLOOKUP(I3006,Sheet2!B:C,2,0),""),"")</f>
        <v/>
      </c>
      <c r="K3006" s="64" t="str">
        <f>IFERROR( IF(I3006&lt;&gt;"", HLOOKUP(L$2+$A3006,Sheet2!BX:NK,2,0),""),"")</f>
        <v/>
      </c>
      <c r="L3006" t="str">
        <f>IF(OR(HLOOKUP(L$2+$A3006,Sheet2!BX:NK,$B3006,0),HLOOKUP(L$2+$A3006,Sheet2!BX:NK,$B3006,0)&lt;&gt;""),HLOOKUP(L$2+$A3006,Sheet2!BX:NK,$B3006,0),"")</f>
        <v/>
      </c>
      <c r="M3006" t="str">
        <f>IF(OR(HLOOKUP(M$2+$A3006,Sheet2!BY:NL,$B3006,0),HLOOKUP(M$2+$A3006,Sheet2!BY:NL,$B3006,0)&lt;&gt;""),HLOOKUP(M$2+$A3006,Sheet2!BY:NL,$B3006,0),"")</f>
        <v/>
      </c>
      <c r="N3006" t="str">
        <f>IF(OR(HLOOKUP(N$2+$A3006,Sheet2!BZ:NM,$B3006,0),HLOOKUP(N$2+$A3006,Sheet2!BZ:NM,$B3006,0)&lt;&gt;""),HLOOKUP(N$2+$A3006,Sheet2!BZ:NM,$B3006,0),"")</f>
        <v/>
      </c>
      <c r="O3006" t="str">
        <f>IF(OR(HLOOKUP(O$2+$A3006,Sheet2!CA:NN,$B3006,0),HLOOKUP(O$2+$A3006,Sheet2!CA:NN,$B3006,0)&lt;&gt;""),HLOOKUP(O$2+$A3006,Sheet2!CA:NN,$B3006,0),"")</f>
        <v/>
      </c>
      <c r="P3006" t="str">
        <f>IF(OR(HLOOKUP(P$2+$A3006,Sheet2!CB:NO,$B3006,0),HLOOKUP(P$2+$A3006,Sheet2!CB:NO,$B3006,0)&lt;&gt;""),HLOOKUP(P$2+$A3006,Sheet2!CB:NO,$B3006,0),"")</f>
        <v/>
      </c>
      <c r="Q3006" t="str">
        <f>IF(OR(HLOOKUP(Q$2+$A3006,Sheet2!CC:NO,$B3006,0),HLOOKUP(Q$2+$A3006,Sheet2!CC:NO,$B3006,0)&lt;&gt;""),HLOOKUP(Q$2+$A3006,Sheet2!CC:NO,$B3006,0),"")</f>
        <v/>
      </c>
    </row>
    <row r="3007" spans="1:17" x14ac:dyDescent="0.25">
      <c r="A3007" s="64">
        <f t="shared" si="371"/>
        <v>18</v>
      </c>
      <c r="B3007" s="64">
        <f t="shared" si="372"/>
        <v>305</v>
      </c>
      <c r="C3007" s="64">
        <f t="shared" si="373"/>
        <v>4</v>
      </c>
      <c r="D3007" s="64">
        <f t="shared" si="374"/>
        <v>301</v>
      </c>
      <c r="E3007" s="64">
        <f t="shared" si="375"/>
        <v>1501</v>
      </c>
      <c r="F3007" s="64" t="str">
        <f t="shared" si="368"/>
        <v/>
      </c>
      <c r="G3007" s="64" t="str">
        <f t="shared" si="369"/>
        <v/>
      </c>
      <c r="H3007" s="64" t="str">
        <f t="shared" si="370"/>
        <v/>
      </c>
      <c r="I3007" s="80" t="str">
        <f>IFERROR(VLOOKUP(D3007,Sheet2!A:B,2,0),"")</f>
        <v/>
      </c>
      <c r="J3007" s="64" t="str">
        <f>IFERROR(IF(I3007&lt;&gt;"",VLOOKUP(I3007,Sheet2!B:C,2,0),""),"")</f>
        <v/>
      </c>
      <c r="K3007" s="64" t="str">
        <f>IFERROR( IF(I3007&lt;&gt;"", HLOOKUP(L$2+$A3007,Sheet2!BX:NK,2,0),""),"")</f>
        <v/>
      </c>
      <c r="L3007" t="str">
        <f>IF(OR(HLOOKUP(L$2+$A3007,Sheet2!BX:NK,$B3007,0),HLOOKUP(L$2+$A3007,Sheet2!BX:NK,$B3007,0)&lt;&gt;""),HLOOKUP(L$2+$A3007,Sheet2!BX:NK,$B3007,0),"")</f>
        <v/>
      </c>
      <c r="M3007" t="str">
        <f>IF(OR(HLOOKUP(M$2+$A3007,Sheet2!BY:NL,$B3007,0),HLOOKUP(M$2+$A3007,Sheet2!BY:NL,$B3007,0)&lt;&gt;""),HLOOKUP(M$2+$A3007,Sheet2!BY:NL,$B3007,0),"")</f>
        <v/>
      </c>
      <c r="N3007" t="str">
        <f>IF(OR(HLOOKUP(N$2+$A3007,Sheet2!BZ:NM,$B3007,0),HLOOKUP(N$2+$A3007,Sheet2!BZ:NM,$B3007,0)&lt;&gt;""),HLOOKUP(N$2+$A3007,Sheet2!BZ:NM,$B3007,0),"")</f>
        <v/>
      </c>
      <c r="O3007" t="str">
        <f>IF(OR(HLOOKUP(O$2+$A3007,Sheet2!CA:NN,$B3007,0),HLOOKUP(O$2+$A3007,Sheet2!CA:NN,$B3007,0)&lt;&gt;""),HLOOKUP(O$2+$A3007,Sheet2!CA:NN,$B3007,0),"")</f>
        <v/>
      </c>
      <c r="P3007" t="str">
        <f>IF(OR(HLOOKUP(P$2+$A3007,Sheet2!CB:NO,$B3007,0),HLOOKUP(P$2+$A3007,Sheet2!CB:NO,$B3007,0)&lt;&gt;""),HLOOKUP(P$2+$A3007,Sheet2!CB:NO,$B3007,0),"")</f>
        <v/>
      </c>
      <c r="Q3007" t="str">
        <f>IF(OR(HLOOKUP(Q$2+$A3007,Sheet2!CC:NO,$B3007,0),HLOOKUP(Q$2+$A3007,Sheet2!CC:NO,$B3007,0)&lt;&gt;""),HLOOKUP(Q$2+$A3007,Sheet2!CC:NO,$B3007,0),"")</f>
        <v/>
      </c>
    </row>
    <row r="3008" spans="1:17" x14ac:dyDescent="0.25">
      <c r="A3008" s="64">
        <f t="shared" si="371"/>
        <v>24</v>
      </c>
      <c r="B3008" s="64">
        <f t="shared" si="372"/>
        <v>305</v>
      </c>
      <c r="C3008" s="64">
        <f t="shared" si="373"/>
        <v>5</v>
      </c>
      <c r="D3008" s="64">
        <f t="shared" si="374"/>
        <v>301</v>
      </c>
      <c r="E3008" s="64">
        <f t="shared" si="375"/>
        <v>1501</v>
      </c>
      <c r="F3008" s="64" t="str">
        <f t="shared" si="368"/>
        <v/>
      </c>
      <c r="G3008" s="64" t="str">
        <f t="shared" si="369"/>
        <v/>
      </c>
      <c r="H3008" s="64" t="str">
        <f t="shared" si="370"/>
        <v/>
      </c>
      <c r="I3008" s="80" t="str">
        <f>IFERROR(VLOOKUP(D3008,Sheet2!A:B,2,0),"")</f>
        <v/>
      </c>
      <c r="J3008" s="64" t="str">
        <f>IFERROR(IF(I3008&lt;&gt;"",VLOOKUP(I3008,Sheet2!B:C,2,0),""),"")</f>
        <v/>
      </c>
      <c r="K3008" s="64" t="str">
        <f>IFERROR( IF(I3008&lt;&gt;"", HLOOKUP(L$2+$A3008,Sheet2!BX:NK,2,0),""),"")</f>
        <v/>
      </c>
      <c r="L3008" t="str">
        <f>IF(OR(HLOOKUP(L$2+$A3008,Sheet2!BX:NK,$B3008,0),HLOOKUP(L$2+$A3008,Sheet2!BX:NK,$B3008,0)&lt;&gt;""),HLOOKUP(L$2+$A3008,Sheet2!BX:NK,$B3008,0),"")</f>
        <v/>
      </c>
      <c r="M3008" t="str">
        <f>IF(OR(HLOOKUP(M$2+$A3008,Sheet2!BY:NL,$B3008,0),HLOOKUP(M$2+$A3008,Sheet2!BY:NL,$B3008,0)&lt;&gt;""),HLOOKUP(M$2+$A3008,Sheet2!BY:NL,$B3008,0),"")</f>
        <v/>
      </c>
      <c r="N3008" t="str">
        <f>IF(OR(HLOOKUP(N$2+$A3008,Sheet2!BZ:NM,$B3008,0),HLOOKUP(N$2+$A3008,Sheet2!BZ:NM,$B3008,0)&lt;&gt;""),HLOOKUP(N$2+$A3008,Sheet2!BZ:NM,$B3008,0),"")</f>
        <v/>
      </c>
      <c r="O3008" t="str">
        <f>IF(OR(HLOOKUP(O$2+$A3008,Sheet2!CA:NN,$B3008,0),HLOOKUP(O$2+$A3008,Sheet2!CA:NN,$B3008,0)&lt;&gt;""),HLOOKUP(O$2+$A3008,Sheet2!CA:NN,$B3008,0),"")</f>
        <v/>
      </c>
      <c r="P3008" t="str">
        <f>IF(OR(HLOOKUP(P$2+$A3008,Sheet2!CB:NO,$B3008,0),HLOOKUP(P$2+$A3008,Sheet2!CB:NO,$B3008,0)&lt;&gt;""),HLOOKUP(P$2+$A3008,Sheet2!CB:NO,$B3008,0),"")</f>
        <v/>
      </c>
      <c r="Q3008" t="str">
        <f>IF(OR(HLOOKUP(Q$2+$A3008,Sheet2!CC:NO,$B3008,0),HLOOKUP(Q$2+$A3008,Sheet2!CC:NO,$B3008,0)&lt;&gt;""),HLOOKUP(Q$2+$A3008,Sheet2!CC:NO,$B3008,0),"")</f>
        <v/>
      </c>
    </row>
    <row r="3009" spans="1:17" x14ac:dyDescent="0.25">
      <c r="A3009" s="64">
        <f t="shared" si="371"/>
        <v>30</v>
      </c>
      <c r="B3009" s="64">
        <f t="shared" si="372"/>
        <v>305</v>
      </c>
      <c r="C3009" s="64">
        <f t="shared" si="373"/>
        <v>6</v>
      </c>
      <c r="D3009" s="64">
        <f t="shared" si="374"/>
        <v>301</v>
      </c>
      <c r="E3009" s="64">
        <f t="shared" si="375"/>
        <v>1501</v>
      </c>
      <c r="F3009" s="64" t="str">
        <f t="shared" si="368"/>
        <v/>
      </c>
      <c r="G3009" s="64" t="str">
        <f t="shared" si="369"/>
        <v/>
      </c>
      <c r="H3009" s="64" t="str">
        <f t="shared" si="370"/>
        <v/>
      </c>
      <c r="I3009" s="80" t="str">
        <f>IFERROR(VLOOKUP(D3009,Sheet2!A:B,2,0),"")</f>
        <v/>
      </c>
      <c r="J3009" s="64" t="str">
        <f>IFERROR(IF(I3009&lt;&gt;"",VLOOKUP(I3009,Sheet2!B:C,2,0),""),"")</f>
        <v/>
      </c>
      <c r="K3009" s="64" t="str">
        <f>IFERROR( IF(I3009&lt;&gt;"", HLOOKUP(L$2+$A3009,Sheet2!BX:NK,2,0),""),"")</f>
        <v/>
      </c>
      <c r="L3009" t="str">
        <f>IF(OR(HLOOKUP(L$2+$A3009,Sheet2!BX:NK,$B3009,0),HLOOKUP(L$2+$A3009,Sheet2!BX:NK,$B3009,0)&lt;&gt;""),HLOOKUP(L$2+$A3009,Sheet2!BX:NK,$B3009,0),"")</f>
        <v/>
      </c>
      <c r="M3009" t="str">
        <f>IF(OR(HLOOKUP(M$2+$A3009,Sheet2!BY:NL,$B3009,0),HLOOKUP(M$2+$A3009,Sheet2!BY:NL,$B3009,0)&lt;&gt;""),HLOOKUP(M$2+$A3009,Sheet2!BY:NL,$B3009,0),"")</f>
        <v/>
      </c>
      <c r="N3009" t="str">
        <f>IF(OR(HLOOKUP(N$2+$A3009,Sheet2!BZ:NM,$B3009,0),HLOOKUP(N$2+$A3009,Sheet2!BZ:NM,$B3009,0)&lt;&gt;""),HLOOKUP(N$2+$A3009,Sheet2!BZ:NM,$B3009,0),"")</f>
        <v/>
      </c>
      <c r="O3009" t="str">
        <f>IF(OR(HLOOKUP(O$2+$A3009,Sheet2!CA:NN,$B3009,0),HLOOKUP(O$2+$A3009,Sheet2!CA:NN,$B3009,0)&lt;&gt;""),HLOOKUP(O$2+$A3009,Sheet2!CA:NN,$B3009,0),"")</f>
        <v/>
      </c>
      <c r="P3009" t="str">
        <f>IF(OR(HLOOKUP(P$2+$A3009,Sheet2!CB:NO,$B3009,0),HLOOKUP(P$2+$A3009,Sheet2!CB:NO,$B3009,0)&lt;&gt;""),HLOOKUP(P$2+$A3009,Sheet2!CB:NO,$B3009,0),"")</f>
        <v/>
      </c>
      <c r="Q3009" t="str">
        <f>IF(OR(HLOOKUP(Q$2+$A3009,Sheet2!CC:NO,$B3009,0),HLOOKUP(Q$2+$A3009,Sheet2!CC:NO,$B3009,0)&lt;&gt;""),HLOOKUP(Q$2+$A3009,Sheet2!CC:NO,$B3009,0),"")</f>
        <v/>
      </c>
    </row>
    <row r="3010" spans="1:17" x14ac:dyDescent="0.25">
      <c r="A3010" s="64">
        <f t="shared" si="371"/>
        <v>36</v>
      </c>
      <c r="B3010" s="64">
        <f t="shared" si="372"/>
        <v>305</v>
      </c>
      <c r="C3010" s="64">
        <f t="shared" si="373"/>
        <v>7</v>
      </c>
      <c r="D3010" s="64">
        <f t="shared" si="374"/>
        <v>301</v>
      </c>
      <c r="E3010" s="64">
        <f t="shared" si="375"/>
        <v>1501</v>
      </c>
      <c r="F3010" s="64" t="str">
        <f t="shared" si="368"/>
        <v/>
      </c>
      <c r="G3010" s="64" t="str">
        <f t="shared" si="369"/>
        <v/>
      </c>
      <c r="H3010" s="64" t="str">
        <f t="shared" si="370"/>
        <v/>
      </c>
      <c r="I3010" s="80" t="str">
        <f>IFERROR(VLOOKUP(D3010,Sheet2!A:B,2,0),"")</f>
        <v/>
      </c>
      <c r="J3010" s="64" t="str">
        <f>IFERROR(IF(I3010&lt;&gt;"",VLOOKUP(I3010,Sheet2!B:C,2,0),""),"")</f>
        <v/>
      </c>
      <c r="K3010" s="64" t="str">
        <f>IFERROR( IF(I3010&lt;&gt;"", HLOOKUP(L$2+$A3010,Sheet2!BX:NK,2,0),""),"")</f>
        <v/>
      </c>
      <c r="L3010" t="str">
        <f>IF(OR(HLOOKUP(L$2+$A3010,Sheet2!BX:NK,$B3010,0),HLOOKUP(L$2+$A3010,Sheet2!BX:NK,$B3010,0)&lt;&gt;""),HLOOKUP(L$2+$A3010,Sheet2!BX:NK,$B3010,0),"")</f>
        <v/>
      </c>
      <c r="M3010" t="str">
        <f>IF(OR(HLOOKUP(M$2+$A3010,Sheet2!BY:NL,$B3010,0),HLOOKUP(M$2+$A3010,Sheet2!BY:NL,$B3010,0)&lt;&gt;""),HLOOKUP(M$2+$A3010,Sheet2!BY:NL,$B3010,0),"")</f>
        <v/>
      </c>
      <c r="N3010" t="str">
        <f>IF(OR(HLOOKUP(N$2+$A3010,Sheet2!BZ:NM,$B3010,0),HLOOKUP(N$2+$A3010,Sheet2!BZ:NM,$B3010,0)&lt;&gt;""),HLOOKUP(N$2+$A3010,Sheet2!BZ:NM,$B3010,0),"")</f>
        <v/>
      </c>
      <c r="O3010" t="str">
        <f>IF(OR(HLOOKUP(O$2+$A3010,Sheet2!CA:NN,$B3010,0),HLOOKUP(O$2+$A3010,Sheet2!CA:NN,$B3010,0)&lt;&gt;""),HLOOKUP(O$2+$A3010,Sheet2!CA:NN,$B3010,0),"")</f>
        <v/>
      </c>
      <c r="P3010" t="str">
        <f>IF(OR(HLOOKUP(P$2+$A3010,Sheet2!CB:NO,$B3010,0),HLOOKUP(P$2+$A3010,Sheet2!CB:NO,$B3010,0)&lt;&gt;""),HLOOKUP(P$2+$A3010,Sheet2!CB:NO,$B3010,0),"")</f>
        <v/>
      </c>
      <c r="Q3010" t="str">
        <f>IF(OR(HLOOKUP(Q$2+$A3010,Sheet2!CC:NO,$B3010,0),HLOOKUP(Q$2+$A3010,Sheet2!CC:NO,$B3010,0)&lt;&gt;""),HLOOKUP(Q$2+$A3010,Sheet2!CC:NO,$B3010,0),"")</f>
        <v/>
      </c>
    </row>
    <row r="3011" spans="1:17" x14ac:dyDescent="0.25">
      <c r="A3011" s="64">
        <f t="shared" si="371"/>
        <v>42</v>
      </c>
      <c r="B3011" s="64">
        <f t="shared" si="372"/>
        <v>305</v>
      </c>
      <c r="C3011" s="64">
        <f t="shared" si="373"/>
        <v>8</v>
      </c>
      <c r="D3011" s="64">
        <f t="shared" si="374"/>
        <v>301</v>
      </c>
      <c r="E3011" s="64">
        <f t="shared" si="375"/>
        <v>1501</v>
      </c>
      <c r="F3011" s="64" t="str">
        <f t="shared" si="368"/>
        <v/>
      </c>
      <c r="G3011" s="64" t="str">
        <f t="shared" si="369"/>
        <v/>
      </c>
      <c r="H3011" s="64" t="str">
        <f t="shared" si="370"/>
        <v/>
      </c>
      <c r="I3011" s="80" t="str">
        <f>IFERROR(VLOOKUP(D3011,Sheet2!A:B,2,0),"")</f>
        <v/>
      </c>
      <c r="J3011" s="64" t="str">
        <f>IFERROR(IF(I3011&lt;&gt;"",VLOOKUP(I3011,Sheet2!B:C,2,0),""),"")</f>
        <v/>
      </c>
      <c r="K3011" s="64" t="str">
        <f>IFERROR( IF(I3011&lt;&gt;"", HLOOKUP(L$2+$A3011,Sheet2!BX:NK,2,0),""),"")</f>
        <v/>
      </c>
      <c r="L3011" t="str">
        <f>IF(OR(HLOOKUP(L$2+$A3011,Sheet2!BX:NK,$B3011,0),HLOOKUP(L$2+$A3011,Sheet2!BX:NK,$B3011,0)&lt;&gt;""),HLOOKUP(L$2+$A3011,Sheet2!BX:NK,$B3011,0),"")</f>
        <v/>
      </c>
      <c r="M3011" t="str">
        <f>IF(OR(HLOOKUP(M$2+$A3011,Sheet2!BY:NL,$B3011,0),HLOOKUP(M$2+$A3011,Sheet2!BY:NL,$B3011,0)&lt;&gt;""),HLOOKUP(M$2+$A3011,Sheet2!BY:NL,$B3011,0),"")</f>
        <v/>
      </c>
      <c r="N3011" t="str">
        <f>IF(OR(HLOOKUP(N$2+$A3011,Sheet2!BZ:NM,$B3011,0),HLOOKUP(N$2+$A3011,Sheet2!BZ:NM,$B3011,0)&lt;&gt;""),HLOOKUP(N$2+$A3011,Sheet2!BZ:NM,$B3011,0),"")</f>
        <v/>
      </c>
      <c r="O3011" t="str">
        <f>IF(OR(HLOOKUP(O$2+$A3011,Sheet2!CA:NN,$B3011,0),HLOOKUP(O$2+$A3011,Sheet2!CA:NN,$B3011,0)&lt;&gt;""),HLOOKUP(O$2+$A3011,Sheet2!CA:NN,$B3011,0),"")</f>
        <v/>
      </c>
      <c r="P3011" t="str">
        <f>IF(OR(HLOOKUP(P$2+$A3011,Sheet2!CB:NO,$B3011,0),HLOOKUP(P$2+$A3011,Sheet2!CB:NO,$B3011,0)&lt;&gt;""),HLOOKUP(P$2+$A3011,Sheet2!CB:NO,$B3011,0),"")</f>
        <v/>
      </c>
      <c r="Q3011" t="str">
        <f>IF(OR(HLOOKUP(Q$2+$A3011,Sheet2!CC:NO,$B3011,0),HLOOKUP(Q$2+$A3011,Sheet2!CC:NO,$B3011,0)&lt;&gt;""),HLOOKUP(Q$2+$A3011,Sheet2!CC:NO,$B3011,0),"")</f>
        <v/>
      </c>
    </row>
    <row r="3012" spans="1:17" x14ac:dyDescent="0.25">
      <c r="A3012" s="64">
        <f t="shared" si="371"/>
        <v>48</v>
      </c>
      <c r="B3012" s="64">
        <f t="shared" si="372"/>
        <v>305</v>
      </c>
      <c r="C3012" s="64">
        <f t="shared" si="373"/>
        <v>9</v>
      </c>
      <c r="D3012" s="64">
        <f t="shared" si="374"/>
        <v>301</v>
      </c>
      <c r="E3012" s="64">
        <f t="shared" si="375"/>
        <v>1501</v>
      </c>
      <c r="F3012" s="64" t="str">
        <f t="shared" si="368"/>
        <v/>
      </c>
      <c r="G3012" s="64" t="str">
        <f t="shared" si="369"/>
        <v/>
      </c>
      <c r="H3012" s="64" t="str">
        <f t="shared" si="370"/>
        <v/>
      </c>
      <c r="I3012" s="80" t="str">
        <f>IFERROR(VLOOKUP(D3012,Sheet2!A:B,2,0),"")</f>
        <v/>
      </c>
      <c r="J3012" s="64" t="str">
        <f>IFERROR(IF(I3012&lt;&gt;"",VLOOKUP(I3012,Sheet2!B:C,2,0),""),"")</f>
        <v/>
      </c>
      <c r="K3012" s="64" t="str">
        <f>IFERROR( IF(I3012&lt;&gt;"", HLOOKUP(L$2+$A3012,Sheet2!BX:NK,2,0),""),"")</f>
        <v/>
      </c>
      <c r="L3012" t="str">
        <f>IF(OR(HLOOKUP(L$2+$A3012,Sheet2!BX:NK,$B3012,0),HLOOKUP(L$2+$A3012,Sheet2!BX:NK,$B3012,0)&lt;&gt;""),HLOOKUP(L$2+$A3012,Sheet2!BX:NK,$B3012,0),"")</f>
        <v/>
      </c>
      <c r="M3012" t="str">
        <f>IF(OR(HLOOKUP(M$2+$A3012,Sheet2!BY:NL,$B3012,0),HLOOKUP(M$2+$A3012,Sheet2!BY:NL,$B3012,0)&lt;&gt;""),HLOOKUP(M$2+$A3012,Sheet2!BY:NL,$B3012,0),"")</f>
        <v/>
      </c>
      <c r="N3012" t="str">
        <f>IF(OR(HLOOKUP(N$2+$A3012,Sheet2!BZ:NM,$B3012,0),HLOOKUP(N$2+$A3012,Sheet2!BZ:NM,$B3012,0)&lt;&gt;""),HLOOKUP(N$2+$A3012,Sheet2!BZ:NM,$B3012,0),"")</f>
        <v/>
      </c>
      <c r="O3012" t="str">
        <f>IF(OR(HLOOKUP(O$2+$A3012,Sheet2!CA:NN,$B3012,0),HLOOKUP(O$2+$A3012,Sheet2!CA:NN,$B3012,0)&lt;&gt;""),HLOOKUP(O$2+$A3012,Sheet2!CA:NN,$B3012,0),"")</f>
        <v/>
      </c>
      <c r="P3012" t="str">
        <f>IF(OR(HLOOKUP(P$2+$A3012,Sheet2!CB:NO,$B3012,0),HLOOKUP(P$2+$A3012,Sheet2!CB:NO,$B3012,0)&lt;&gt;""),HLOOKUP(P$2+$A3012,Sheet2!CB:NO,$B3012,0),"")</f>
        <v/>
      </c>
      <c r="Q3012" t="str">
        <f>IF(OR(HLOOKUP(Q$2+$A3012,Sheet2!CC:NO,$B3012,0),HLOOKUP(Q$2+$A3012,Sheet2!CC:NO,$B3012,0)&lt;&gt;""),HLOOKUP(Q$2+$A3012,Sheet2!CC:NO,$B3012,0),"")</f>
        <v/>
      </c>
    </row>
    <row r="3013" spans="1:17" x14ac:dyDescent="0.25">
      <c r="A3013" s="64">
        <f t="shared" si="371"/>
        <v>54</v>
      </c>
      <c r="B3013" s="64">
        <f t="shared" si="372"/>
        <v>305</v>
      </c>
      <c r="C3013" s="64">
        <f t="shared" si="373"/>
        <v>10</v>
      </c>
      <c r="D3013" s="64">
        <f t="shared" si="374"/>
        <v>301</v>
      </c>
      <c r="E3013" s="64">
        <f t="shared" si="375"/>
        <v>1501</v>
      </c>
      <c r="F3013" s="64" t="str">
        <f t="shared" ref="F3013:F3076" si="376">IFERROR(IF(I3013&lt;&gt;"",IF(LEFT(K3013,2)="1-",1,2),""),"")</f>
        <v/>
      </c>
      <c r="G3013" s="64" t="str">
        <f t="shared" ref="G3013:G3076" si="377">IFERROR(IF(I3013&lt;&gt;"",MONTH( RIGHT(K3013,LEN(K3013)-FIND("-",K3013))),""),"")</f>
        <v/>
      </c>
      <c r="H3013" s="64" t="str">
        <f t="shared" ref="H3013:H3076" si="378">IFERROR(IF(I3013&lt;&gt;"",YEAR( RIGHT(K3013,LEN(K3013)-FIND("-",K3013))),""),"")</f>
        <v/>
      </c>
      <c r="I3013" s="80" t="str">
        <f>IFERROR(VLOOKUP(D3013,Sheet2!A:B,2,0),"")</f>
        <v/>
      </c>
      <c r="J3013" s="64" t="str">
        <f>IFERROR(IF(I3013&lt;&gt;"",VLOOKUP(I3013,Sheet2!B:C,2,0),""),"")</f>
        <v/>
      </c>
      <c r="K3013" s="64" t="str">
        <f>IFERROR( IF(I3013&lt;&gt;"", HLOOKUP(L$2+$A3013,Sheet2!BX:NK,2,0),""),"")</f>
        <v/>
      </c>
      <c r="L3013" t="str">
        <f>IF(OR(HLOOKUP(L$2+$A3013,Sheet2!BX:NK,$B3013,0),HLOOKUP(L$2+$A3013,Sheet2!BX:NK,$B3013,0)&lt;&gt;""),HLOOKUP(L$2+$A3013,Sheet2!BX:NK,$B3013,0),"")</f>
        <v/>
      </c>
      <c r="M3013" t="str">
        <f>IF(OR(HLOOKUP(M$2+$A3013,Sheet2!BY:NL,$B3013,0),HLOOKUP(M$2+$A3013,Sheet2!BY:NL,$B3013,0)&lt;&gt;""),HLOOKUP(M$2+$A3013,Sheet2!BY:NL,$B3013,0),"")</f>
        <v/>
      </c>
      <c r="N3013" t="str">
        <f>IF(OR(HLOOKUP(N$2+$A3013,Sheet2!BZ:NM,$B3013,0),HLOOKUP(N$2+$A3013,Sheet2!BZ:NM,$B3013,0)&lt;&gt;""),HLOOKUP(N$2+$A3013,Sheet2!BZ:NM,$B3013,0),"")</f>
        <v/>
      </c>
      <c r="O3013" t="str">
        <f>IF(OR(HLOOKUP(O$2+$A3013,Sheet2!CA:NN,$B3013,0),HLOOKUP(O$2+$A3013,Sheet2!CA:NN,$B3013,0)&lt;&gt;""),HLOOKUP(O$2+$A3013,Sheet2!CA:NN,$B3013,0),"")</f>
        <v/>
      </c>
      <c r="P3013" t="str">
        <f>IF(OR(HLOOKUP(P$2+$A3013,Sheet2!CB:NO,$B3013,0),HLOOKUP(P$2+$A3013,Sheet2!CB:NO,$B3013,0)&lt;&gt;""),HLOOKUP(P$2+$A3013,Sheet2!CB:NO,$B3013,0),"")</f>
        <v/>
      </c>
      <c r="Q3013" t="str">
        <f>IF(OR(HLOOKUP(Q$2+$A3013,Sheet2!CC:NO,$B3013,0),HLOOKUP(Q$2+$A3013,Sheet2!CC:NO,$B3013,0)&lt;&gt;""),HLOOKUP(Q$2+$A3013,Sheet2!CC:NO,$B3013,0),"")</f>
        <v/>
      </c>
    </row>
    <row r="3014" spans="1:17" x14ac:dyDescent="0.25">
      <c r="A3014" s="64">
        <f t="shared" ref="A3014:A3077" si="379">IF(C3014&lt;&gt;1,A3013+6,0)</f>
        <v>0</v>
      </c>
      <c r="B3014" s="64">
        <f t="shared" ref="B3014:B3077" si="380">IF(C3014&lt;&gt;1,B3013,B3013+1)</f>
        <v>306</v>
      </c>
      <c r="C3014" s="64">
        <f t="shared" ref="C3014:C3077" si="381">IF($C$3-C3013=0,1,C3013+1)</f>
        <v>1</v>
      </c>
      <c r="D3014" s="64">
        <f t="shared" ref="D3014:D3077" si="382">IF(C3014=1,D3013+1,D3013)</f>
        <v>302</v>
      </c>
      <c r="E3014" s="64">
        <f t="shared" ref="E3014:E3077" si="383">IF(D3014&lt;&gt;D3013,E3013+5,E3013)</f>
        <v>1506</v>
      </c>
      <c r="F3014" s="64" t="str">
        <f t="shared" si="376"/>
        <v/>
      </c>
      <c r="G3014" s="64" t="str">
        <f t="shared" si="377"/>
        <v/>
      </c>
      <c r="H3014" s="64" t="str">
        <f t="shared" si="378"/>
        <v/>
      </c>
      <c r="I3014" s="80" t="str">
        <f>IFERROR(VLOOKUP(D3014,Sheet2!A:B,2,0),"")</f>
        <v/>
      </c>
      <c r="J3014" s="64" t="str">
        <f>IFERROR(IF(I3014&lt;&gt;"",VLOOKUP(I3014,Sheet2!B:C,2,0),""),"")</f>
        <v/>
      </c>
      <c r="K3014" s="64" t="str">
        <f>IFERROR( IF(I3014&lt;&gt;"", HLOOKUP(L$2+$A3014,Sheet2!BX:NK,2,0),""),"")</f>
        <v/>
      </c>
      <c r="L3014" t="str">
        <f>IF(OR(HLOOKUP(L$2+$A3014,Sheet2!BX:NK,$B3014,0),HLOOKUP(L$2+$A3014,Sheet2!BX:NK,$B3014,0)&lt;&gt;""),HLOOKUP(L$2+$A3014,Sheet2!BX:NK,$B3014,0),"")</f>
        <v/>
      </c>
      <c r="M3014" t="str">
        <f>IF(OR(HLOOKUP(M$2+$A3014,Sheet2!BY:NL,$B3014,0),HLOOKUP(M$2+$A3014,Sheet2!BY:NL,$B3014,0)&lt;&gt;""),HLOOKUP(M$2+$A3014,Sheet2!BY:NL,$B3014,0),"")</f>
        <v/>
      </c>
      <c r="N3014" t="str">
        <f>IF(OR(HLOOKUP(N$2+$A3014,Sheet2!BZ:NM,$B3014,0),HLOOKUP(N$2+$A3014,Sheet2!BZ:NM,$B3014,0)&lt;&gt;""),HLOOKUP(N$2+$A3014,Sheet2!BZ:NM,$B3014,0),"")</f>
        <v/>
      </c>
      <c r="O3014" t="str">
        <f>IF(OR(HLOOKUP(O$2+$A3014,Sheet2!CA:NN,$B3014,0),HLOOKUP(O$2+$A3014,Sheet2!CA:NN,$B3014,0)&lt;&gt;""),HLOOKUP(O$2+$A3014,Sheet2!CA:NN,$B3014,0),"")</f>
        <v/>
      </c>
      <c r="P3014" t="str">
        <f>IF(OR(HLOOKUP(P$2+$A3014,Sheet2!CB:NO,$B3014,0),HLOOKUP(P$2+$A3014,Sheet2!CB:NO,$B3014,0)&lt;&gt;""),HLOOKUP(P$2+$A3014,Sheet2!CB:NO,$B3014,0),"")</f>
        <v/>
      </c>
      <c r="Q3014" t="str">
        <f>IF(OR(HLOOKUP(Q$2+$A3014,Sheet2!CC:NO,$B3014,0),HLOOKUP(Q$2+$A3014,Sheet2!CC:NO,$B3014,0)&lt;&gt;""),HLOOKUP(Q$2+$A3014,Sheet2!CC:NO,$B3014,0),"")</f>
        <v/>
      </c>
    </row>
    <row r="3015" spans="1:17" x14ac:dyDescent="0.25">
      <c r="A3015" s="64">
        <f t="shared" si="379"/>
        <v>6</v>
      </c>
      <c r="B3015" s="64">
        <f t="shared" si="380"/>
        <v>306</v>
      </c>
      <c r="C3015" s="64">
        <f t="shared" si="381"/>
        <v>2</v>
      </c>
      <c r="D3015" s="64">
        <f t="shared" si="382"/>
        <v>302</v>
      </c>
      <c r="E3015" s="64">
        <f t="shared" si="383"/>
        <v>1506</v>
      </c>
      <c r="F3015" s="64" t="str">
        <f t="shared" si="376"/>
        <v/>
      </c>
      <c r="G3015" s="64" t="str">
        <f t="shared" si="377"/>
        <v/>
      </c>
      <c r="H3015" s="64" t="str">
        <f t="shared" si="378"/>
        <v/>
      </c>
      <c r="I3015" s="80" t="str">
        <f>IFERROR(VLOOKUP(D3015,Sheet2!A:B,2,0),"")</f>
        <v/>
      </c>
      <c r="J3015" s="64" t="str">
        <f>IFERROR(IF(I3015&lt;&gt;"",VLOOKUP(I3015,Sheet2!B:C,2,0),""),"")</f>
        <v/>
      </c>
      <c r="K3015" s="64" t="str">
        <f>IFERROR( IF(I3015&lt;&gt;"", HLOOKUP(L$2+$A3015,Sheet2!BX:NK,2,0),""),"")</f>
        <v/>
      </c>
      <c r="L3015" t="str">
        <f>IF(OR(HLOOKUP(L$2+$A3015,Sheet2!BX:NK,$B3015,0),HLOOKUP(L$2+$A3015,Sheet2!BX:NK,$B3015,0)&lt;&gt;""),HLOOKUP(L$2+$A3015,Sheet2!BX:NK,$B3015,0),"")</f>
        <v/>
      </c>
      <c r="M3015" t="str">
        <f>IF(OR(HLOOKUP(M$2+$A3015,Sheet2!BY:NL,$B3015,0),HLOOKUP(M$2+$A3015,Sheet2!BY:NL,$B3015,0)&lt;&gt;""),HLOOKUP(M$2+$A3015,Sheet2!BY:NL,$B3015,0),"")</f>
        <v/>
      </c>
      <c r="N3015" t="str">
        <f>IF(OR(HLOOKUP(N$2+$A3015,Sheet2!BZ:NM,$B3015,0),HLOOKUP(N$2+$A3015,Sheet2!BZ:NM,$B3015,0)&lt;&gt;""),HLOOKUP(N$2+$A3015,Sheet2!BZ:NM,$B3015,0),"")</f>
        <v/>
      </c>
      <c r="O3015" t="str">
        <f>IF(OR(HLOOKUP(O$2+$A3015,Sheet2!CA:NN,$B3015,0),HLOOKUP(O$2+$A3015,Sheet2!CA:NN,$B3015,0)&lt;&gt;""),HLOOKUP(O$2+$A3015,Sheet2!CA:NN,$B3015,0),"")</f>
        <v/>
      </c>
      <c r="P3015" t="str">
        <f>IF(OR(HLOOKUP(P$2+$A3015,Sheet2!CB:NO,$B3015,0),HLOOKUP(P$2+$A3015,Sheet2!CB:NO,$B3015,0)&lt;&gt;""),HLOOKUP(P$2+$A3015,Sheet2!CB:NO,$B3015,0),"")</f>
        <v/>
      </c>
      <c r="Q3015" t="str">
        <f>IF(OR(HLOOKUP(Q$2+$A3015,Sheet2!CC:NO,$B3015,0),HLOOKUP(Q$2+$A3015,Sheet2!CC:NO,$B3015,0)&lt;&gt;""),HLOOKUP(Q$2+$A3015,Sheet2!CC:NO,$B3015,0),"")</f>
        <v/>
      </c>
    </row>
    <row r="3016" spans="1:17" x14ac:dyDescent="0.25">
      <c r="A3016" s="64">
        <f t="shared" si="379"/>
        <v>12</v>
      </c>
      <c r="B3016" s="64">
        <f t="shared" si="380"/>
        <v>306</v>
      </c>
      <c r="C3016" s="64">
        <f t="shared" si="381"/>
        <v>3</v>
      </c>
      <c r="D3016" s="64">
        <f t="shared" si="382"/>
        <v>302</v>
      </c>
      <c r="E3016" s="64">
        <f t="shared" si="383"/>
        <v>1506</v>
      </c>
      <c r="F3016" s="64" t="str">
        <f t="shared" si="376"/>
        <v/>
      </c>
      <c r="G3016" s="64" t="str">
        <f t="shared" si="377"/>
        <v/>
      </c>
      <c r="H3016" s="64" t="str">
        <f t="shared" si="378"/>
        <v/>
      </c>
      <c r="I3016" s="80" t="str">
        <f>IFERROR(VLOOKUP(D3016,Sheet2!A:B,2,0),"")</f>
        <v/>
      </c>
      <c r="J3016" s="64" t="str">
        <f>IFERROR(IF(I3016&lt;&gt;"",VLOOKUP(I3016,Sheet2!B:C,2,0),""),"")</f>
        <v/>
      </c>
      <c r="K3016" s="64" t="str">
        <f>IFERROR( IF(I3016&lt;&gt;"", HLOOKUP(L$2+$A3016,Sheet2!BX:NK,2,0),""),"")</f>
        <v/>
      </c>
      <c r="L3016" t="str">
        <f>IF(OR(HLOOKUP(L$2+$A3016,Sheet2!BX:NK,$B3016,0),HLOOKUP(L$2+$A3016,Sheet2!BX:NK,$B3016,0)&lt;&gt;""),HLOOKUP(L$2+$A3016,Sheet2!BX:NK,$B3016,0),"")</f>
        <v/>
      </c>
      <c r="M3016" t="str">
        <f>IF(OR(HLOOKUP(M$2+$A3016,Sheet2!BY:NL,$B3016,0),HLOOKUP(M$2+$A3016,Sheet2!BY:NL,$B3016,0)&lt;&gt;""),HLOOKUP(M$2+$A3016,Sheet2!BY:NL,$B3016,0),"")</f>
        <v/>
      </c>
      <c r="N3016" t="str">
        <f>IF(OR(HLOOKUP(N$2+$A3016,Sheet2!BZ:NM,$B3016,0),HLOOKUP(N$2+$A3016,Sheet2!BZ:NM,$B3016,0)&lt;&gt;""),HLOOKUP(N$2+$A3016,Sheet2!BZ:NM,$B3016,0),"")</f>
        <v/>
      </c>
      <c r="O3016" t="str">
        <f>IF(OR(HLOOKUP(O$2+$A3016,Sheet2!CA:NN,$B3016,0),HLOOKUP(O$2+$A3016,Sheet2!CA:NN,$B3016,0)&lt;&gt;""),HLOOKUP(O$2+$A3016,Sheet2!CA:NN,$B3016,0),"")</f>
        <v/>
      </c>
      <c r="P3016" t="str">
        <f>IF(OR(HLOOKUP(P$2+$A3016,Sheet2!CB:NO,$B3016,0),HLOOKUP(P$2+$A3016,Sheet2!CB:NO,$B3016,0)&lt;&gt;""),HLOOKUP(P$2+$A3016,Sheet2!CB:NO,$B3016,0),"")</f>
        <v/>
      </c>
      <c r="Q3016" t="str">
        <f>IF(OR(HLOOKUP(Q$2+$A3016,Sheet2!CC:NO,$B3016,0),HLOOKUP(Q$2+$A3016,Sheet2!CC:NO,$B3016,0)&lt;&gt;""),HLOOKUP(Q$2+$A3016,Sheet2!CC:NO,$B3016,0),"")</f>
        <v/>
      </c>
    </row>
    <row r="3017" spans="1:17" x14ac:dyDescent="0.25">
      <c r="A3017" s="64">
        <f t="shared" si="379"/>
        <v>18</v>
      </c>
      <c r="B3017" s="64">
        <f t="shared" si="380"/>
        <v>306</v>
      </c>
      <c r="C3017" s="64">
        <f t="shared" si="381"/>
        <v>4</v>
      </c>
      <c r="D3017" s="64">
        <f t="shared" si="382"/>
        <v>302</v>
      </c>
      <c r="E3017" s="64">
        <f t="shared" si="383"/>
        <v>1506</v>
      </c>
      <c r="F3017" s="64" t="str">
        <f t="shared" si="376"/>
        <v/>
      </c>
      <c r="G3017" s="64" t="str">
        <f t="shared" si="377"/>
        <v/>
      </c>
      <c r="H3017" s="64" t="str">
        <f t="shared" si="378"/>
        <v/>
      </c>
      <c r="I3017" s="80" t="str">
        <f>IFERROR(VLOOKUP(D3017,Sheet2!A:B,2,0),"")</f>
        <v/>
      </c>
      <c r="J3017" s="64" t="str">
        <f>IFERROR(IF(I3017&lt;&gt;"",VLOOKUP(I3017,Sheet2!B:C,2,0),""),"")</f>
        <v/>
      </c>
      <c r="K3017" s="64" t="str">
        <f>IFERROR( IF(I3017&lt;&gt;"", HLOOKUP(L$2+$A3017,Sheet2!BX:NK,2,0),""),"")</f>
        <v/>
      </c>
      <c r="L3017" t="str">
        <f>IF(OR(HLOOKUP(L$2+$A3017,Sheet2!BX:NK,$B3017,0),HLOOKUP(L$2+$A3017,Sheet2!BX:NK,$B3017,0)&lt;&gt;""),HLOOKUP(L$2+$A3017,Sheet2!BX:NK,$B3017,0),"")</f>
        <v/>
      </c>
      <c r="M3017" t="str">
        <f>IF(OR(HLOOKUP(M$2+$A3017,Sheet2!BY:NL,$B3017,0),HLOOKUP(M$2+$A3017,Sheet2!BY:NL,$B3017,0)&lt;&gt;""),HLOOKUP(M$2+$A3017,Sheet2!BY:NL,$B3017,0),"")</f>
        <v/>
      </c>
      <c r="N3017" t="str">
        <f>IF(OR(HLOOKUP(N$2+$A3017,Sheet2!BZ:NM,$B3017,0),HLOOKUP(N$2+$A3017,Sheet2!BZ:NM,$B3017,0)&lt;&gt;""),HLOOKUP(N$2+$A3017,Sheet2!BZ:NM,$B3017,0),"")</f>
        <v/>
      </c>
      <c r="O3017" t="str">
        <f>IF(OR(HLOOKUP(O$2+$A3017,Sheet2!CA:NN,$B3017,0),HLOOKUP(O$2+$A3017,Sheet2!CA:NN,$B3017,0)&lt;&gt;""),HLOOKUP(O$2+$A3017,Sheet2!CA:NN,$B3017,0),"")</f>
        <v/>
      </c>
      <c r="P3017" t="str">
        <f>IF(OR(HLOOKUP(P$2+$A3017,Sheet2!CB:NO,$B3017,0),HLOOKUP(P$2+$A3017,Sheet2!CB:NO,$B3017,0)&lt;&gt;""),HLOOKUP(P$2+$A3017,Sheet2!CB:NO,$B3017,0),"")</f>
        <v/>
      </c>
      <c r="Q3017" t="str">
        <f>IF(OR(HLOOKUP(Q$2+$A3017,Sheet2!CC:NO,$B3017,0),HLOOKUP(Q$2+$A3017,Sheet2!CC:NO,$B3017,0)&lt;&gt;""),HLOOKUP(Q$2+$A3017,Sheet2!CC:NO,$B3017,0),"")</f>
        <v/>
      </c>
    </row>
    <row r="3018" spans="1:17" x14ac:dyDescent="0.25">
      <c r="A3018" s="64">
        <f t="shared" si="379"/>
        <v>24</v>
      </c>
      <c r="B3018" s="64">
        <f t="shared" si="380"/>
        <v>306</v>
      </c>
      <c r="C3018" s="64">
        <f t="shared" si="381"/>
        <v>5</v>
      </c>
      <c r="D3018" s="64">
        <f t="shared" si="382"/>
        <v>302</v>
      </c>
      <c r="E3018" s="64">
        <f t="shared" si="383"/>
        <v>1506</v>
      </c>
      <c r="F3018" s="64" t="str">
        <f t="shared" si="376"/>
        <v/>
      </c>
      <c r="G3018" s="64" t="str">
        <f t="shared" si="377"/>
        <v/>
      </c>
      <c r="H3018" s="64" t="str">
        <f t="shared" si="378"/>
        <v/>
      </c>
      <c r="I3018" s="80" t="str">
        <f>IFERROR(VLOOKUP(D3018,Sheet2!A:B,2,0),"")</f>
        <v/>
      </c>
      <c r="J3018" s="64" t="str">
        <f>IFERROR(IF(I3018&lt;&gt;"",VLOOKUP(I3018,Sheet2!B:C,2,0),""),"")</f>
        <v/>
      </c>
      <c r="K3018" s="64" t="str">
        <f>IFERROR( IF(I3018&lt;&gt;"", HLOOKUP(L$2+$A3018,Sheet2!BX:NK,2,0),""),"")</f>
        <v/>
      </c>
      <c r="L3018" t="str">
        <f>IF(OR(HLOOKUP(L$2+$A3018,Sheet2!BX:NK,$B3018,0),HLOOKUP(L$2+$A3018,Sheet2!BX:NK,$B3018,0)&lt;&gt;""),HLOOKUP(L$2+$A3018,Sheet2!BX:NK,$B3018,0),"")</f>
        <v/>
      </c>
      <c r="M3018" t="str">
        <f>IF(OR(HLOOKUP(M$2+$A3018,Sheet2!BY:NL,$B3018,0),HLOOKUP(M$2+$A3018,Sheet2!BY:NL,$B3018,0)&lt;&gt;""),HLOOKUP(M$2+$A3018,Sheet2!BY:NL,$B3018,0),"")</f>
        <v/>
      </c>
      <c r="N3018" t="str">
        <f>IF(OR(HLOOKUP(N$2+$A3018,Sheet2!BZ:NM,$B3018,0),HLOOKUP(N$2+$A3018,Sheet2!BZ:NM,$B3018,0)&lt;&gt;""),HLOOKUP(N$2+$A3018,Sheet2!BZ:NM,$B3018,0),"")</f>
        <v/>
      </c>
      <c r="O3018" t="str">
        <f>IF(OR(HLOOKUP(O$2+$A3018,Sheet2!CA:NN,$B3018,0),HLOOKUP(O$2+$A3018,Sheet2!CA:NN,$B3018,0)&lt;&gt;""),HLOOKUP(O$2+$A3018,Sheet2!CA:NN,$B3018,0),"")</f>
        <v/>
      </c>
      <c r="P3018" t="str">
        <f>IF(OR(HLOOKUP(P$2+$A3018,Sheet2!CB:NO,$B3018,0),HLOOKUP(P$2+$A3018,Sheet2!CB:NO,$B3018,0)&lt;&gt;""),HLOOKUP(P$2+$A3018,Sheet2!CB:NO,$B3018,0),"")</f>
        <v/>
      </c>
      <c r="Q3018" t="str">
        <f>IF(OR(HLOOKUP(Q$2+$A3018,Sheet2!CC:NO,$B3018,0),HLOOKUP(Q$2+$A3018,Sheet2!CC:NO,$B3018,0)&lt;&gt;""),HLOOKUP(Q$2+$A3018,Sheet2!CC:NO,$B3018,0),"")</f>
        <v/>
      </c>
    </row>
    <row r="3019" spans="1:17" x14ac:dyDescent="0.25">
      <c r="A3019" s="64">
        <f t="shared" si="379"/>
        <v>30</v>
      </c>
      <c r="B3019" s="64">
        <f t="shared" si="380"/>
        <v>306</v>
      </c>
      <c r="C3019" s="64">
        <f t="shared" si="381"/>
        <v>6</v>
      </c>
      <c r="D3019" s="64">
        <f t="shared" si="382"/>
        <v>302</v>
      </c>
      <c r="E3019" s="64">
        <f t="shared" si="383"/>
        <v>1506</v>
      </c>
      <c r="F3019" s="64" t="str">
        <f t="shared" si="376"/>
        <v/>
      </c>
      <c r="G3019" s="64" t="str">
        <f t="shared" si="377"/>
        <v/>
      </c>
      <c r="H3019" s="64" t="str">
        <f t="shared" si="378"/>
        <v/>
      </c>
      <c r="I3019" s="80" t="str">
        <f>IFERROR(VLOOKUP(D3019,Sheet2!A:B,2,0),"")</f>
        <v/>
      </c>
      <c r="J3019" s="64" t="str">
        <f>IFERROR(IF(I3019&lt;&gt;"",VLOOKUP(I3019,Sheet2!B:C,2,0),""),"")</f>
        <v/>
      </c>
      <c r="K3019" s="64" t="str">
        <f>IFERROR( IF(I3019&lt;&gt;"", HLOOKUP(L$2+$A3019,Sheet2!BX:NK,2,0),""),"")</f>
        <v/>
      </c>
      <c r="L3019" t="str">
        <f>IF(OR(HLOOKUP(L$2+$A3019,Sheet2!BX:NK,$B3019,0),HLOOKUP(L$2+$A3019,Sheet2!BX:NK,$B3019,0)&lt;&gt;""),HLOOKUP(L$2+$A3019,Sheet2!BX:NK,$B3019,0),"")</f>
        <v/>
      </c>
      <c r="M3019" t="str">
        <f>IF(OR(HLOOKUP(M$2+$A3019,Sheet2!BY:NL,$B3019,0),HLOOKUP(M$2+$A3019,Sheet2!BY:NL,$B3019,0)&lt;&gt;""),HLOOKUP(M$2+$A3019,Sheet2!BY:NL,$B3019,0),"")</f>
        <v/>
      </c>
      <c r="N3019" t="str">
        <f>IF(OR(HLOOKUP(N$2+$A3019,Sheet2!BZ:NM,$B3019,0),HLOOKUP(N$2+$A3019,Sheet2!BZ:NM,$B3019,0)&lt;&gt;""),HLOOKUP(N$2+$A3019,Sheet2!BZ:NM,$B3019,0),"")</f>
        <v/>
      </c>
      <c r="O3019" t="str">
        <f>IF(OR(HLOOKUP(O$2+$A3019,Sheet2!CA:NN,$B3019,0),HLOOKUP(O$2+$A3019,Sheet2!CA:NN,$B3019,0)&lt;&gt;""),HLOOKUP(O$2+$A3019,Sheet2!CA:NN,$B3019,0),"")</f>
        <v/>
      </c>
      <c r="P3019" t="str">
        <f>IF(OR(HLOOKUP(P$2+$A3019,Sheet2!CB:NO,$B3019,0),HLOOKUP(P$2+$A3019,Sheet2!CB:NO,$B3019,0)&lt;&gt;""),HLOOKUP(P$2+$A3019,Sheet2!CB:NO,$B3019,0),"")</f>
        <v/>
      </c>
      <c r="Q3019" t="str">
        <f>IF(OR(HLOOKUP(Q$2+$A3019,Sheet2!CC:NO,$B3019,0),HLOOKUP(Q$2+$A3019,Sheet2!CC:NO,$B3019,0)&lt;&gt;""),HLOOKUP(Q$2+$A3019,Sheet2!CC:NO,$B3019,0),"")</f>
        <v/>
      </c>
    </row>
    <row r="3020" spans="1:17" x14ac:dyDescent="0.25">
      <c r="A3020" s="64">
        <f t="shared" si="379"/>
        <v>36</v>
      </c>
      <c r="B3020" s="64">
        <f t="shared" si="380"/>
        <v>306</v>
      </c>
      <c r="C3020" s="64">
        <f t="shared" si="381"/>
        <v>7</v>
      </c>
      <c r="D3020" s="64">
        <f t="shared" si="382"/>
        <v>302</v>
      </c>
      <c r="E3020" s="64">
        <f t="shared" si="383"/>
        <v>1506</v>
      </c>
      <c r="F3020" s="64" t="str">
        <f t="shared" si="376"/>
        <v/>
      </c>
      <c r="G3020" s="64" t="str">
        <f t="shared" si="377"/>
        <v/>
      </c>
      <c r="H3020" s="64" t="str">
        <f t="shared" si="378"/>
        <v/>
      </c>
      <c r="I3020" s="80" t="str">
        <f>IFERROR(VLOOKUP(D3020,Sheet2!A:B,2,0),"")</f>
        <v/>
      </c>
      <c r="J3020" s="64" t="str">
        <f>IFERROR(IF(I3020&lt;&gt;"",VLOOKUP(I3020,Sheet2!B:C,2,0),""),"")</f>
        <v/>
      </c>
      <c r="K3020" s="64" t="str">
        <f>IFERROR( IF(I3020&lt;&gt;"", HLOOKUP(L$2+$A3020,Sheet2!BX:NK,2,0),""),"")</f>
        <v/>
      </c>
      <c r="L3020" t="str">
        <f>IF(OR(HLOOKUP(L$2+$A3020,Sheet2!BX:NK,$B3020,0),HLOOKUP(L$2+$A3020,Sheet2!BX:NK,$B3020,0)&lt;&gt;""),HLOOKUP(L$2+$A3020,Sheet2!BX:NK,$B3020,0),"")</f>
        <v/>
      </c>
      <c r="M3020" t="str">
        <f>IF(OR(HLOOKUP(M$2+$A3020,Sheet2!BY:NL,$B3020,0),HLOOKUP(M$2+$A3020,Sheet2!BY:NL,$B3020,0)&lt;&gt;""),HLOOKUP(M$2+$A3020,Sheet2!BY:NL,$B3020,0),"")</f>
        <v/>
      </c>
      <c r="N3020" t="str">
        <f>IF(OR(HLOOKUP(N$2+$A3020,Sheet2!BZ:NM,$B3020,0),HLOOKUP(N$2+$A3020,Sheet2!BZ:NM,$B3020,0)&lt;&gt;""),HLOOKUP(N$2+$A3020,Sheet2!BZ:NM,$B3020,0),"")</f>
        <v/>
      </c>
      <c r="O3020" t="str">
        <f>IF(OR(HLOOKUP(O$2+$A3020,Sheet2!CA:NN,$B3020,0),HLOOKUP(O$2+$A3020,Sheet2!CA:NN,$B3020,0)&lt;&gt;""),HLOOKUP(O$2+$A3020,Sheet2!CA:NN,$B3020,0),"")</f>
        <v/>
      </c>
      <c r="P3020" t="str">
        <f>IF(OR(HLOOKUP(P$2+$A3020,Sheet2!CB:NO,$B3020,0),HLOOKUP(P$2+$A3020,Sheet2!CB:NO,$B3020,0)&lt;&gt;""),HLOOKUP(P$2+$A3020,Sheet2!CB:NO,$B3020,0),"")</f>
        <v/>
      </c>
      <c r="Q3020" t="str">
        <f>IF(OR(HLOOKUP(Q$2+$A3020,Sheet2!CC:NO,$B3020,0),HLOOKUP(Q$2+$A3020,Sheet2!CC:NO,$B3020,0)&lt;&gt;""),HLOOKUP(Q$2+$A3020,Sheet2!CC:NO,$B3020,0),"")</f>
        <v/>
      </c>
    </row>
    <row r="3021" spans="1:17" x14ac:dyDescent="0.25">
      <c r="A3021" s="64">
        <f t="shared" si="379"/>
        <v>42</v>
      </c>
      <c r="B3021" s="64">
        <f t="shared" si="380"/>
        <v>306</v>
      </c>
      <c r="C3021" s="64">
        <f t="shared" si="381"/>
        <v>8</v>
      </c>
      <c r="D3021" s="64">
        <f t="shared" si="382"/>
        <v>302</v>
      </c>
      <c r="E3021" s="64">
        <f t="shared" si="383"/>
        <v>1506</v>
      </c>
      <c r="F3021" s="64" t="str">
        <f t="shared" si="376"/>
        <v/>
      </c>
      <c r="G3021" s="64" t="str">
        <f t="shared" si="377"/>
        <v/>
      </c>
      <c r="H3021" s="64" t="str">
        <f t="shared" si="378"/>
        <v/>
      </c>
      <c r="I3021" s="80" t="str">
        <f>IFERROR(VLOOKUP(D3021,Sheet2!A:B,2,0),"")</f>
        <v/>
      </c>
      <c r="J3021" s="64" t="str">
        <f>IFERROR(IF(I3021&lt;&gt;"",VLOOKUP(I3021,Sheet2!B:C,2,0),""),"")</f>
        <v/>
      </c>
      <c r="K3021" s="64" t="str">
        <f>IFERROR( IF(I3021&lt;&gt;"", HLOOKUP(L$2+$A3021,Sheet2!BX:NK,2,0),""),"")</f>
        <v/>
      </c>
      <c r="L3021" t="str">
        <f>IF(OR(HLOOKUP(L$2+$A3021,Sheet2!BX:NK,$B3021,0),HLOOKUP(L$2+$A3021,Sheet2!BX:NK,$B3021,0)&lt;&gt;""),HLOOKUP(L$2+$A3021,Sheet2!BX:NK,$B3021,0),"")</f>
        <v/>
      </c>
      <c r="M3021" t="str">
        <f>IF(OR(HLOOKUP(M$2+$A3021,Sheet2!BY:NL,$B3021,0),HLOOKUP(M$2+$A3021,Sheet2!BY:NL,$B3021,0)&lt;&gt;""),HLOOKUP(M$2+$A3021,Sheet2!BY:NL,$B3021,0),"")</f>
        <v/>
      </c>
      <c r="N3021" t="str">
        <f>IF(OR(HLOOKUP(N$2+$A3021,Sheet2!BZ:NM,$B3021,0),HLOOKUP(N$2+$A3021,Sheet2!BZ:NM,$B3021,0)&lt;&gt;""),HLOOKUP(N$2+$A3021,Sheet2!BZ:NM,$B3021,0),"")</f>
        <v/>
      </c>
      <c r="O3021" t="str">
        <f>IF(OR(HLOOKUP(O$2+$A3021,Sheet2!CA:NN,$B3021,0),HLOOKUP(O$2+$A3021,Sheet2!CA:NN,$B3021,0)&lt;&gt;""),HLOOKUP(O$2+$A3021,Sheet2!CA:NN,$B3021,0),"")</f>
        <v/>
      </c>
      <c r="P3021" t="str">
        <f>IF(OR(HLOOKUP(P$2+$A3021,Sheet2!CB:NO,$B3021,0),HLOOKUP(P$2+$A3021,Sheet2!CB:NO,$B3021,0)&lt;&gt;""),HLOOKUP(P$2+$A3021,Sheet2!CB:NO,$B3021,0),"")</f>
        <v/>
      </c>
      <c r="Q3021" t="str">
        <f>IF(OR(HLOOKUP(Q$2+$A3021,Sheet2!CC:NO,$B3021,0),HLOOKUP(Q$2+$A3021,Sheet2!CC:NO,$B3021,0)&lt;&gt;""),HLOOKUP(Q$2+$A3021,Sheet2!CC:NO,$B3021,0),"")</f>
        <v/>
      </c>
    </row>
    <row r="3022" spans="1:17" x14ac:dyDescent="0.25">
      <c r="A3022" s="64">
        <f t="shared" si="379"/>
        <v>48</v>
      </c>
      <c r="B3022" s="64">
        <f t="shared" si="380"/>
        <v>306</v>
      </c>
      <c r="C3022" s="64">
        <f t="shared" si="381"/>
        <v>9</v>
      </c>
      <c r="D3022" s="64">
        <f t="shared" si="382"/>
        <v>302</v>
      </c>
      <c r="E3022" s="64">
        <f t="shared" si="383"/>
        <v>1506</v>
      </c>
      <c r="F3022" s="64" t="str">
        <f t="shared" si="376"/>
        <v/>
      </c>
      <c r="G3022" s="64" t="str">
        <f t="shared" si="377"/>
        <v/>
      </c>
      <c r="H3022" s="64" t="str">
        <f t="shared" si="378"/>
        <v/>
      </c>
      <c r="I3022" s="80" t="str">
        <f>IFERROR(VLOOKUP(D3022,Sheet2!A:B,2,0),"")</f>
        <v/>
      </c>
      <c r="J3022" s="64" t="str">
        <f>IFERROR(IF(I3022&lt;&gt;"",VLOOKUP(I3022,Sheet2!B:C,2,0),""),"")</f>
        <v/>
      </c>
      <c r="K3022" s="64" t="str">
        <f>IFERROR( IF(I3022&lt;&gt;"", HLOOKUP(L$2+$A3022,Sheet2!BX:NK,2,0),""),"")</f>
        <v/>
      </c>
      <c r="L3022" t="str">
        <f>IF(OR(HLOOKUP(L$2+$A3022,Sheet2!BX:NK,$B3022,0),HLOOKUP(L$2+$A3022,Sheet2!BX:NK,$B3022,0)&lt;&gt;""),HLOOKUP(L$2+$A3022,Sheet2!BX:NK,$B3022,0),"")</f>
        <v/>
      </c>
      <c r="M3022" t="str">
        <f>IF(OR(HLOOKUP(M$2+$A3022,Sheet2!BY:NL,$B3022,0),HLOOKUP(M$2+$A3022,Sheet2!BY:NL,$B3022,0)&lt;&gt;""),HLOOKUP(M$2+$A3022,Sheet2!BY:NL,$B3022,0),"")</f>
        <v/>
      </c>
      <c r="N3022" t="str">
        <f>IF(OR(HLOOKUP(N$2+$A3022,Sheet2!BZ:NM,$B3022,0),HLOOKUP(N$2+$A3022,Sheet2!BZ:NM,$B3022,0)&lt;&gt;""),HLOOKUP(N$2+$A3022,Sheet2!BZ:NM,$B3022,0),"")</f>
        <v/>
      </c>
      <c r="O3022" t="str">
        <f>IF(OR(HLOOKUP(O$2+$A3022,Sheet2!CA:NN,$B3022,0),HLOOKUP(O$2+$A3022,Sheet2!CA:NN,$B3022,0)&lt;&gt;""),HLOOKUP(O$2+$A3022,Sheet2!CA:NN,$B3022,0),"")</f>
        <v/>
      </c>
      <c r="P3022" t="str">
        <f>IF(OR(HLOOKUP(P$2+$A3022,Sheet2!CB:NO,$B3022,0),HLOOKUP(P$2+$A3022,Sheet2!CB:NO,$B3022,0)&lt;&gt;""),HLOOKUP(P$2+$A3022,Sheet2!CB:NO,$B3022,0),"")</f>
        <v/>
      </c>
      <c r="Q3022" t="str">
        <f>IF(OR(HLOOKUP(Q$2+$A3022,Sheet2!CC:NO,$B3022,0),HLOOKUP(Q$2+$A3022,Sheet2!CC:NO,$B3022,0)&lt;&gt;""),HLOOKUP(Q$2+$A3022,Sheet2!CC:NO,$B3022,0),"")</f>
        <v/>
      </c>
    </row>
    <row r="3023" spans="1:17" x14ac:dyDescent="0.25">
      <c r="A3023" s="64">
        <f t="shared" si="379"/>
        <v>54</v>
      </c>
      <c r="B3023" s="64">
        <f t="shared" si="380"/>
        <v>306</v>
      </c>
      <c r="C3023" s="64">
        <f t="shared" si="381"/>
        <v>10</v>
      </c>
      <c r="D3023" s="64">
        <f t="shared" si="382"/>
        <v>302</v>
      </c>
      <c r="E3023" s="64">
        <f t="shared" si="383"/>
        <v>1506</v>
      </c>
      <c r="F3023" s="64" t="str">
        <f t="shared" si="376"/>
        <v/>
      </c>
      <c r="G3023" s="64" t="str">
        <f t="shared" si="377"/>
        <v/>
      </c>
      <c r="H3023" s="64" t="str">
        <f t="shared" si="378"/>
        <v/>
      </c>
      <c r="I3023" s="80" t="str">
        <f>IFERROR(VLOOKUP(D3023,Sheet2!A:B,2,0),"")</f>
        <v/>
      </c>
      <c r="J3023" s="64" t="str">
        <f>IFERROR(IF(I3023&lt;&gt;"",VLOOKUP(I3023,Sheet2!B:C,2,0),""),"")</f>
        <v/>
      </c>
      <c r="K3023" s="64" t="str">
        <f>IFERROR( IF(I3023&lt;&gt;"", HLOOKUP(L$2+$A3023,Sheet2!BX:NK,2,0),""),"")</f>
        <v/>
      </c>
      <c r="L3023" t="str">
        <f>IF(OR(HLOOKUP(L$2+$A3023,Sheet2!BX:NK,$B3023,0),HLOOKUP(L$2+$A3023,Sheet2!BX:NK,$B3023,0)&lt;&gt;""),HLOOKUP(L$2+$A3023,Sheet2!BX:NK,$B3023,0),"")</f>
        <v/>
      </c>
      <c r="M3023" t="str">
        <f>IF(OR(HLOOKUP(M$2+$A3023,Sheet2!BY:NL,$B3023,0),HLOOKUP(M$2+$A3023,Sheet2!BY:NL,$B3023,0)&lt;&gt;""),HLOOKUP(M$2+$A3023,Sheet2!BY:NL,$B3023,0),"")</f>
        <v/>
      </c>
      <c r="N3023" t="str">
        <f>IF(OR(HLOOKUP(N$2+$A3023,Sheet2!BZ:NM,$B3023,0),HLOOKUP(N$2+$A3023,Sheet2!BZ:NM,$B3023,0)&lt;&gt;""),HLOOKUP(N$2+$A3023,Sheet2!BZ:NM,$B3023,0),"")</f>
        <v/>
      </c>
      <c r="O3023" t="str">
        <f>IF(OR(HLOOKUP(O$2+$A3023,Sheet2!CA:NN,$B3023,0),HLOOKUP(O$2+$A3023,Sheet2!CA:NN,$B3023,0)&lt;&gt;""),HLOOKUP(O$2+$A3023,Sheet2!CA:NN,$B3023,0),"")</f>
        <v/>
      </c>
      <c r="P3023" t="str">
        <f>IF(OR(HLOOKUP(P$2+$A3023,Sheet2!CB:NO,$B3023,0),HLOOKUP(P$2+$A3023,Sheet2!CB:NO,$B3023,0)&lt;&gt;""),HLOOKUP(P$2+$A3023,Sheet2!CB:NO,$B3023,0),"")</f>
        <v/>
      </c>
      <c r="Q3023" t="str">
        <f>IF(OR(HLOOKUP(Q$2+$A3023,Sheet2!CC:NO,$B3023,0),HLOOKUP(Q$2+$A3023,Sheet2!CC:NO,$B3023,0)&lt;&gt;""),HLOOKUP(Q$2+$A3023,Sheet2!CC:NO,$B3023,0),"")</f>
        <v/>
      </c>
    </row>
    <row r="3024" spans="1:17" x14ac:dyDescent="0.25">
      <c r="A3024" s="64">
        <f t="shared" si="379"/>
        <v>0</v>
      </c>
      <c r="B3024" s="64">
        <f t="shared" si="380"/>
        <v>307</v>
      </c>
      <c r="C3024" s="64">
        <f t="shared" si="381"/>
        <v>1</v>
      </c>
      <c r="D3024" s="64">
        <f t="shared" si="382"/>
        <v>303</v>
      </c>
      <c r="E3024" s="64">
        <f t="shared" si="383"/>
        <v>1511</v>
      </c>
      <c r="F3024" s="64" t="str">
        <f t="shared" si="376"/>
        <v/>
      </c>
      <c r="G3024" s="64" t="str">
        <f t="shared" si="377"/>
        <v/>
      </c>
      <c r="H3024" s="64" t="str">
        <f t="shared" si="378"/>
        <v/>
      </c>
      <c r="I3024" s="80" t="str">
        <f>IFERROR(VLOOKUP(D3024,Sheet2!A:B,2,0),"")</f>
        <v/>
      </c>
      <c r="J3024" s="64" t="str">
        <f>IFERROR(IF(I3024&lt;&gt;"",VLOOKUP(I3024,Sheet2!B:C,2,0),""),"")</f>
        <v/>
      </c>
      <c r="K3024" s="64" t="str">
        <f>IFERROR( IF(I3024&lt;&gt;"", HLOOKUP(L$2+$A3024,Sheet2!BX:NK,2,0),""),"")</f>
        <v/>
      </c>
      <c r="L3024" t="str">
        <f>IF(OR(HLOOKUP(L$2+$A3024,Sheet2!BX:NK,$B3024,0),HLOOKUP(L$2+$A3024,Sheet2!BX:NK,$B3024,0)&lt;&gt;""),HLOOKUP(L$2+$A3024,Sheet2!BX:NK,$B3024,0),"")</f>
        <v/>
      </c>
      <c r="M3024" t="str">
        <f>IF(OR(HLOOKUP(M$2+$A3024,Sheet2!BY:NL,$B3024,0),HLOOKUP(M$2+$A3024,Sheet2!BY:NL,$B3024,0)&lt;&gt;""),HLOOKUP(M$2+$A3024,Sheet2!BY:NL,$B3024,0),"")</f>
        <v/>
      </c>
      <c r="N3024" t="str">
        <f>IF(OR(HLOOKUP(N$2+$A3024,Sheet2!BZ:NM,$B3024,0),HLOOKUP(N$2+$A3024,Sheet2!BZ:NM,$B3024,0)&lt;&gt;""),HLOOKUP(N$2+$A3024,Sheet2!BZ:NM,$B3024,0),"")</f>
        <v/>
      </c>
      <c r="O3024" t="str">
        <f>IF(OR(HLOOKUP(O$2+$A3024,Sheet2!CA:NN,$B3024,0),HLOOKUP(O$2+$A3024,Sheet2!CA:NN,$B3024,0)&lt;&gt;""),HLOOKUP(O$2+$A3024,Sheet2!CA:NN,$B3024,0),"")</f>
        <v/>
      </c>
      <c r="P3024" t="str">
        <f>IF(OR(HLOOKUP(P$2+$A3024,Sheet2!CB:NO,$B3024,0),HLOOKUP(P$2+$A3024,Sheet2!CB:NO,$B3024,0)&lt;&gt;""),HLOOKUP(P$2+$A3024,Sheet2!CB:NO,$B3024,0),"")</f>
        <v/>
      </c>
      <c r="Q3024" t="str">
        <f>IF(OR(HLOOKUP(Q$2+$A3024,Sheet2!CC:NO,$B3024,0),HLOOKUP(Q$2+$A3024,Sheet2!CC:NO,$B3024,0)&lt;&gt;""),HLOOKUP(Q$2+$A3024,Sheet2!CC:NO,$B3024,0),"")</f>
        <v/>
      </c>
    </row>
    <row r="3025" spans="1:17" x14ac:dyDescent="0.25">
      <c r="A3025" s="64">
        <f t="shared" si="379"/>
        <v>6</v>
      </c>
      <c r="B3025" s="64">
        <f t="shared" si="380"/>
        <v>307</v>
      </c>
      <c r="C3025" s="64">
        <f t="shared" si="381"/>
        <v>2</v>
      </c>
      <c r="D3025" s="64">
        <f t="shared" si="382"/>
        <v>303</v>
      </c>
      <c r="E3025" s="64">
        <f t="shared" si="383"/>
        <v>1511</v>
      </c>
      <c r="F3025" s="64" t="str">
        <f t="shared" si="376"/>
        <v/>
      </c>
      <c r="G3025" s="64" t="str">
        <f t="shared" si="377"/>
        <v/>
      </c>
      <c r="H3025" s="64" t="str">
        <f t="shared" si="378"/>
        <v/>
      </c>
      <c r="I3025" s="80" t="str">
        <f>IFERROR(VLOOKUP(D3025,Sheet2!A:B,2,0),"")</f>
        <v/>
      </c>
      <c r="J3025" s="64" t="str">
        <f>IFERROR(IF(I3025&lt;&gt;"",VLOOKUP(I3025,Sheet2!B:C,2,0),""),"")</f>
        <v/>
      </c>
      <c r="K3025" s="64" t="str">
        <f>IFERROR( IF(I3025&lt;&gt;"", HLOOKUP(L$2+$A3025,Sheet2!BX:NK,2,0),""),"")</f>
        <v/>
      </c>
      <c r="L3025" t="str">
        <f>IF(OR(HLOOKUP(L$2+$A3025,Sheet2!BX:NK,$B3025,0),HLOOKUP(L$2+$A3025,Sheet2!BX:NK,$B3025,0)&lt;&gt;""),HLOOKUP(L$2+$A3025,Sheet2!BX:NK,$B3025,0),"")</f>
        <v/>
      </c>
      <c r="M3025" t="str">
        <f>IF(OR(HLOOKUP(M$2+$A3025,Sheet2!BY:NL,$B3025,0),HLOOKUP(M$2+$A3025,Sheet2!BY:NL,$B3025,0)&lt;&gt;""),HLOOKUP(M$2+$A3025,Sheet2!BY:NL,$B3025,0),"")</f>
        <v/>
      </c>
      <c r="N3025" t="str">
        <f>IF(OR(HLOOKUP(N$2+$A3025,Sheet2!BZ:NM,$B3025,0),HLOOKUP(N$2+$A3025,Sheet2!BZ:NM,$B3025,0)&lt;&gt;""),HLOOKUP(N$2+$A3025,Sheet2!BZ:NM,$B3025,0),"")</f>
        <v/>
      </c>
      <c r="O3025" t="str">
        <f>IF(OR(HLOOKUP(O$2+$A3025,Sheet2!CA:NN,$B3025,0),HLOOKUP(O$2+$A3025,Sheet2!CA:NN,$B3025,0)&lt;&gt;""),HLOOKUP(O$2+$A3025,Sheet2!CA:NN,$B3025,0),"")</f>
        <v/>
      </c>
      <c r="P3025" t="str">
        <f>IF(OR(HLOOKUP(P$2+$A3025,Sheet2!CB:NO,$B3025,0),HLOOKUP(P$2+$A3025,Sheet2!CB:NO,$B3025,0)&lt;&gt;""),HLOOKUP(P$2+$A3025,Sheet2!CB:NO,$B3025,0),"")</f>
        <v/>
      </c>
      <c r="Q3025" t="str">
        <f>IF(OR(HLOOKUP(Q$2+$A3025,Sheet2!CC:NO,$B3025,0),HLOOKUP(Q$2+$A3025,Sheet2!CC:NO,$B3025,0)&lt;&gt;""),HLOOKUP(Q$2+$A3025,Sheet2!CC:NO,$B3025,0),"")</f>
        <v/>
      </c>
    </row>
    <row r="3026" spans="1:17" x14ac:dyDescent="0.25">
      <c r="A3026" s="64">
        <f t="shared" si="379"/>
        <v>12</v>
      </c>
      <c r="B3026" s="64">
        <f t="shared" si="380"/>
        <v>307</v>
      </c>
      <c r="C3026" s="64">
        <f t="shared" si="381"/>
        <v>3</v>
      </c>
      <c r="D3026" s="64">
        <f t="shared" si="382"/>
        <v>303</v>
      </c>
      <c r="E3026" s="64">
        <f t="shared" si="383"/>
        <v>1511</v>
      </c>
      <c r="F3026" s="64" t="str">
        <f t="shared" si="376"/>
        <v/>
      </c>
      <c r="G3026" s="64" t="str">
        <f t="shared" si="377"/>
        <v/>
      </c>
      <c r="H3026" s="64" t="str">
        <f t="shared" si="378"/>
        <v/>
      </c>
      <c r="I3026" s="80" t="str">
        <f>IFERROR(VLOOKUP(D3026,Sheet2!A:B,2,0),"")</f>
        <v/>
      </c>
      <c r="J3026" s="64" t="str">
        <f>IFERROR(IF(I3026&lt;&gt;"",VLOOKUP(I3026,Sheet2!B:C,2,0),""),"")</f>
        <v/>
      </c>
      <c r="K3026" s="64" t="str">
        <f>IFERROR( IF(I3026&lt;&gt;"", HLOOKUP(L$2+$A3026,Sheet2!BX:NK,2,0),""),"")</f>
        <v/>
      </c>
      <c r="L3026" t="str">
        <f>IF(OR(HLOOKUP(L$2+$A3026,Sheet2!BX:NK,$B3026,0),HLOOKUP(L$2+$A3026,Sheet2!BX:NK,$B3026,0)&lt;&gt;""),HLOOKUP(L$2+$A3026,Sheet2!BX:NK,$B3026,0),"")</f>
        <v/>
      </c>
      <c r="M3026" t="str">
        <f>IF(OR(HLOOKUP(M$2+$A3026,Sheet2!BY:NL,$B3026,0),HLOOKUP(M$2+$A3026,Sheet2!BY:NL,$B3026,0)&lt;&gt;""),HLOOKUP(M$2+$A3026,Sheet2!BY:NL,$B3026,0),"")</f>
        <v/>
      </c>
      <c r="N3026" t="str">
        <f>IF(OR(HLOOKUP(N$2+$A3026,Sheet2!BZ:NM,$B3026,0),HLOOKUP(N$2+$A3026,Sheet2!BZ:NM,$B3026,0)&lt;&gt;""),HLOOKUP(N$2+$A3026,Sheet2!BZ:NM,$B3026,0),"")</f>
        <v/>
      </c>
      <c r="O3026" t="str">
        <f>IF(OR(HLOOKUP(O$2+$A3026,Sheet2!CA:NN,$B3026,0),HLOOKUP(O$2+$A3026,Sheet2!CA:NN,$B3026,0)&lt;&gt;""),HLOOKUP(O$2+$A3026,Sheet2!CA:NN,$B3026,0),"")</f>
        <v/>
      </c>
      <c r="P3026" t="str">
        <f>IF(OR(HLOOKUP(P$2+$A3026,Sheet2!CB:NO,$B3026,0),HLOOKUP(P$2+$A3026,Sheet2!CB:NO,$B3026,0)&lt;&gt;""),HLOOKUP(P$2+$A3026,Sheet2!CB:NO,$B3026,0),"")</f>
        <v/>
      </c>
      <c r="Q3026" t="str">
        <f>IF(OR(HLOOKUP(Q$2+$A3026,Sheet2!CC:NO,$B3026,0),HLOOKUP(Q$2+$A3026,Sheet2!CC:NO,$B3026,0)&lt;&gt;""),HLOOKUP(Q$2+$A3026,Sheet2!CC:NO,$B3026,0),"")</f>
        <v/>
      </c>
    </row>
    <row r="3027" spans="1:17" x14ac:dyDescent="0.25">
      <c r="A3027" s="64">
        <f t="shared" si="379"/>
        <v>18</v>
      </c>
      <c r="B3027" s="64">
        <f t="shared" si="380"/>
        <v>307</v>
      </c>
      <c r="C3027" s="64">
        <f t="shared" si="381"/>
        <v>4</v>
      </c>
      <c r="D3027" s="64">
        <f t="shared" si="382"/>
        <v>303</v>
      </c>
      <c r="E3027" s="64">
        <f t="shared" si="383"/>
        <v>1511</v>
      </c>
      <c r="F3027" s="64" t="str">
        <f t="shared" si="376"/>
        <v/>
      </c>
      <c r="G3027" s="64" t="str">
        <f t="shared" si="377"/>
        <v/>
      </c>
      <c r="H3027" s="64" t="str">
        <f t="shared" si="378"/>
        <v/>
      </c>
      <c r="I3027" s="80" t="str">
        <f>IFERROR(VLOOKUP(D3027,Sheet2!A:B,2,0),"")</f>
        <v/>
      </c>
      <c r="J3027" s="64" t="str">
        <f>IFERROR(IF(I3027&lt;&gt;"",VLOOKUP(I3027,Sheet2!B:C,2,0),""),"")</f>
        <v/>
      </c>
      <c r="K3027" s="64" t="str">
        <f>IFERROR( IF(I3027&lt;&gt;"", HLOOKUP(L$2+$A3027,Sheet2!BX:NK,2,0),""),"")</f>
        <v/>
      </c>
      <c r="L3027" t="str">
        <f>IF(OR(HLOOKUP(L$2+$A3027,Sheet2!BX:NK,$B3027,0),HLOOKUP(L$2+$A3027,Sheet2!BX:NK,$B3027,0)&lt;&gt;""),HLOOKUP(L$2+$A3027,Sheet2!BX:NK,$B3027,0),"")</f>
        <v/>
      </c>
      <c r="M3027" t="str">
        <f>IF(OR(HLOOKUP(M$2+$A3027,Sheet2!BY:NL,$B3027,0),HLOOKUP(M$2+$A3027,Sheet2!BY:NL,$B3027,0)&lt;&gt;""),HLOOKUP(M$2+$A3027,Sheet2!BY:NL,$B3027,0),"")</f>
        <v/>
      </c>
      <c r="N3027" t="str">
        <f>IF(OR(HLOOKUP(N$2+$A3027,Sheet2!BZ:NM,$B3027,0),HLOOKUP(N$2+$A3027,Sheet2!BZ:NM,$B3027,0)&lt;&gt;""),HLOOKUP(N$2+$A3027,Sheet2!BZ:NM,$B3027,0),"")</f>
        <v/>
      </c>
      <c r="O3027" t="str">
        <f>IF(OR(HLOOKUP(O$2+$A3027,Sheet2!CA:NN,$B3027,0),HLOOKUP(O$2+$A3027,Sheet2!CA:NN,$B3027,0)&lt;&gt;""),HLOOKUP(O$2+$A3027,Sheet2!CA:NN,$B3027,0),"")</f>
        <v/>
      </c>
      <c r="P3027" t="str">
        <f>IF(OR(HLOOKUP(P$2+$A3027,Sheet2!CB:NO,$B3027,0),HLOOKUP(P$2+$A3027,Sheet2!CB:NO,$B3027,0)&lt;&gt;""),HLOOKUP(P$2+$A3027,Sheet2!CB:NO,$B3027,0),"")</f>
        <v/>
      </c>
      <c r="Q3027" t="str">
        <f>IF(OR(HLOOKUP(Q$2+$A3027,Sheet2!CC:NO,$B3027,0),HLOOKUP(Q$2+$A3027,Sheet2!CC:NO,$B3027,0)&lt;&gt;""),HLOOKUP(Q$2+$A3027,Sheet2!CC:NO,$B3027,0),"")</f>
        <v/>
      </c>
    </row>
    <row r="3028" spans="1:17" x14ac:dyDescent="0.25">
      <c r="A3028" s="64">
        <f t="shared" si="379"/>
        <v>24</v>
      </c>
      <c r="B3028" s="64">
        <f t="shared" si="380"/>
        <v>307</v>
      </c>
      <c r="C3028" s="64">
        <f t="shared" si="381"/>
        <v>5</v>
      </c>
      <c r="D3028" s="64">
        <f t="shared" si="382"/>
        <v>303</v>
      </c>
      <c r="E3028" s="64">
        <f t="shared" si="383"/>
        <v>1511</v>
      </c>
      <c r="F3028" s="64" t="str">
        <f t="shared" si="376"/>
        <v/>
      </c>
      <c r="G3028" s="64" t="str">
        <f t="shared" si="377"/>
        <v/>
      </c>
      <c r="H3028" s="64" t="str">
        <f t="shared" si="378"/>
        <v/>
      </c>
      <c r="I3028" s="80" t="str">
        <f>IFERROR(VLOOKUP(D3028,Sheet2!A:B,2,0),"")</f>
        <v/>
      </c>
      <c r="J3028" s="64" t="str">
        <f>IFERROR(IF(I3028&lt;&gt;"",VLOOKUP(I3028,Sheet2!B:C,2,0),""),"")</f>
        <v/>
      </c>
      <c r="K3028" s="64" t="str">
        <f>IFERROR( IF(I3028&lt;&gt;"", HLOOKUP(L$2+$A3028,Sheet2!BX:NK,2,0),""),"")</f>
        <v/>
      </c>
      <c r="L3028" t="str">
        <f>IF(OR(HLOOKUP(L$2+$A3028,Sheet2!BX:NK,$B3028,0),HLOOKUP(L$2+$A3028,Sheet2!BX:NK,$B3028,0)&lt;&gt;""),HLOOKUP(L$2+$A3028,Sheet2!BX:NK,$B3028,0),"")</f>
        <v/>
      </c>
      <c r="M3028" t="str">
        <f>IF(OR(HLOOKUP(M$2+$A3028,Sheet2!BY:NL,$B3028,0),HLOOKUP(M$2+$A3028,Sheet2!BY:NL,$B3028,0)&lt;&gt;""),HLOOKUP(M$2+$A3028,Sheet2!BY:NL,$B3028,0),"")</f>
        <v/>
      </c>
      <c r="N3028" t="str">
        <f>IF(OR(HLOOKUP(N$2+$A3028,Sheet2!BZ:NM,$B3028,0),HLOOKUP(N$2+$A3028,Sheet2!BZ:NM,$B3028,0)&lt;&gt;""),HLOOKUP(N$2+$A3028,Sheet2!BZ:NM,$B3028,0),"")</f>
        <v/>
      </c>
      <c r="O3028" t="str">
        <f>IF(OR(HLOOKUP(O$2+$A3028,Sheet2!CA:NN,$B3028,0),HLOOKUP(O$2+$A3028,Sheet2!CA:NN,$B3028,0)&lt;&gt;""),HLOOKUP(O$2+$A3028,Sheet2!CA:NN,$B3028,0),"")</f>
        <v/>
      </c>
      <c r="P3028" t="str">
        <f>IF(OR(HLOOKUP(P$2+$A3028,Sheet2!CB:NO,$B3028,0),HLOOKUP(P$2+$A3028,Sheet2!CB:NO,$B3028,0)&lt;&gt;""),HLOOKUP(P$2+$A3028,Sheet2!CB:NO,$B3028,0),"")</f>
        <v/>
      </c>
      <c r="Q3028" t="str">
        <f>IF(OR(HLOOKUP(Q$2+$A3028,Sheet2!CC:NO,$B3028,0),HLOOKUP(Q$2+$A3028,Sheet2!CC:NO,$B3028,0)&lt;&gt;""),HLOOKUP(Q$2+$A3028,Sheet2!CC:NO,$B3028,0),"")</f>
        <v/>
      </c>
    </row>
    <row r="3029" spans="1:17" x14ac:dyDescent="0.25">
      <c r="A3029" s="64">
        <f t="shared" si="379"/>
        <v>30</v>
      </c>
      <c r="B3029" s="64">
        <f t="shared" si="380"/>
        <v>307</v>
      </c>
      <c r="C3029" s="64">
        <f t="shared" si="381"/>
        <v>6</v>
      </c>
      <c r="D3029" s="64">
        <f t="shared" si="382"/>
        <v>303</v>
      </c>
      <c r="E3029" s="64">
        <f t="shared" si="383"/>
        <v>1511</v>
      </c>
      <c r="F3029" s="64" t="str">
        <f t="shared" si="376"/>
        <v/>
      </c>
      <c r="G3029" s="64" t="str">
        <f t="shared" si="377"/>
        <v/>
      </c>
      <c r="H3029" s="64" t="str">
        <f t="shared" si="378"/>
        <v/>
      </c>
      <c r="I3029" s="80" t="str">
        <f>IFERROR(VLOOKUP(D3029,Sheet2!A:B,2,0),"")</f>
        <v/>
      </c>
      <c r="J3029" s="64" t="str">
        <f>IFERROR(IF(I3029&lt;&gt;"",VLOOKUP(I3029,Sheet2!B:C,2,0),""),"")</f>
        <v/>
      </c>
      <c r="K3029" s="64" t="str">
        <f>IFERROR( IF(I3029&lt;&gt;"", HLOOKUP(L$2+$A3029,Sheet2!BX:NK,2,0),""),"")</f>
        <v/>
      </c>
      <c r="L3029" t="str">
        <f>IF(OR(HLOOKUP(L$2+$A3029,Sheet2!BX:NK,$B3029,0),HLOOKUP(L$2+$A3029,Sheet2!BX:NK,$B3029,0)&lt;&gt;""),HLOOKUP(L$2+$A3029,Sheet2!BX:NK,$B3029,0),"")</f>
        <v/>
      </c>
      <c r="M3029" t="str">
        <f>IF(OR(HLOOKUP(M$2+$A3029,Sheet2!BY:NL,$B3029,0),HLOOKUP(M$2+$A3029,Sheet2!BY:NL,$B3029,0)&lt;&gt;""),HLOOKUP(M$2+$A3029,Sheet2!BY:NL,$B3029,0),"")</f>
        <v/>
      </c>
      <c r="N3029" t="str">
        <f>IF(OR(HLOOKUP(N$2+$A3029,Sheet2!BZ:NM,$B3029,0),HLOOKUP(N$2+$A3029,Sheet2!BZ:NM,$B3029,0)&lt;&gt;""),HLOOKUP(N$2+$A3029,Sheet2!BZ:NM,$B3029,0),"")</f>
        <v/>
      </c>
      <c r="O3029" t="str">
        <f>IF(OR(HLOOKUP(O$2+$A3029,Sheet2!CA:NN,$B3029,0),HLOOKUP(O$2+$A3029,Sheet2!CA:NN,$B3029,0)&lt;&gt;""),HLOOKUP(O$2+$A3029,Sheet2!CA:NN,$B3029,0),"")</f>
        <v/>
      </c>
      <c r="P3029" t="str">
        <f>IF(OR(HLOOKUP(P$2+$A3029,Sheet2!CB:NO,$B3029,0),HLOOKUP(P$2+$A3029,Sheet2!CB:NO,$B3029,0)&lt;&gt;""),HLOOKUP(P$2+$A3029,Sheet2!CB:NO,$B3029,0),"")</f>
        <v/>
      </c>
      <c r="Q3029" t="str">
        <f>IF(OR(HLOOKUP(Q$2+$A3029,Sheet2!CC:NO,$B3029,0),HLOOKUP(Q$2+$A3029,Sheet2!CC:NO,$B3029,0)&lt;&gt;""),HLOOKUP(Q$2+$A3029,Sheet2!CC:NO,$B3029,0),"")</f>
        <v/>
      </c>
    </row>
    <row r="3030" spans="1:17" x14ac:dyDescent="0.25">
      <c r="A3030" s="64">
        <f t="shared" si="379"/>
        <v>36</v>
      </c>
      <c r="B3030" s="64">
        <f t="shared" si="380"/>
        <v>307</v>
      </c>
      <c r="C3030" s="64">
        <f t="shared" si="381"/>
        <v>7</v>
      </c>
      <c r="D3030" s="64">
        <f t="shared" si="382"/>
        <v>303</v>
      </c>
      <c r="E3030" s="64">
        <f t="shared" si="383"/>
        <v>1511</v>
      </c>
      <c r="F3030" s="64" t="str">
        <f t="shared" si="376"/>
        <v/>
      </c>
      <c r="G3030" s="64" t="str">
        <f t="shared" si="377"/>
        <v/>
      </c>
      <c r="H3030" s="64" t="str">
        <f t="shared" si="378"/>
        <v/>
      </c>
      <c r="I3030" s="80" t="str">
        <f>IFERROR(VLOOKUP(D3030,Sheet2!A:B,2,0),"")</f>
        <v/>
      </c>
      <c r="J3030" s="64" t="str">
        <f>IFERROR(IF(I3030&lt;&gt;"",VLOOKUP(I3030,Sheet2!B:C,2,0),""),"")</f>
        <v/>
      </c>
      <c r="K3030" s="64" t="str">
        <f>IFERROR( IF(I3030&lt;&gt;"", HLOOKUP(L$2+$A3030,Sheet2!BX:NK,2,0),""),"")</f>
        <v/>
      </c>
      <c r="L3030" t="str">
        <f>IF(OR(HLOOKUP(L$2+$A3030,Sheet2!BX:NK,$B3030,0),HLOOKUP(L$2+$A3030,Sheet2!BX:NK,$B3030,0)&lt;&gt;""),HLOOKUP(L$2+$A3030,Sheet2!BX:NK,$B3030,0),"")</f>
        <v/>
      </c>
      <c r="M3030" t="str">
        <f>IF(OR(HLOOKUP(M$2+$A3030,Sheet2!BY:NL,$B3030,0),HLOOKUP(M$2+$A3030,Sheet2!BY:NL,$B3030,0)&lt;&gt;""),HLOOKUP(M$2+$A3030,Sheet2!BY:NL,$B3030,0),"")</f>
        <v/>
      </c>
      <c r="N3030" t="str">
        <f>IF(OR(HLOOKUP(N$2+$A3030,Sheet2!BZ:NM,$B3030,0),HLOOKUP(N$2+$A3030,Sheet2!BZ:NM,$B3030,0)&lt;&gt;""),HLOOKUP(N$2+$A3030,Sheet2!BZ:NM,$B3030,0),"")</f>
        <v/>
      </c>
      <c r="O3030" t="str">
        <f>IF(OR(HLOOKUP(O$2+$A3030,Sheet2!CA:NN,$B3030,0),HLOOKUP(O$2+$A3030,Sheet2!CA:NN,$B3030,0)&lt;&gt;""),HLOOKUP(O$2+$A3030,Sheet2!CA:NN,$B3030,0),"")</f>
        <v/>
      </c>
      <c r="P3030" t="str">
        <f>IF(OR(HLOOKUP(P$2+$A3030,Sheet2!CB:NO,$B3030,0),HLOOKUP(P$2+$A3030,Sheet2!CB:NO,$B3030,0)&lt;&gt;""),HLOOKUP(P$2+$A3030,Sheet2!CB:NO,$B3030,0),"")</f>
        <v/>
      </c>
      <c r="Q3030" t="str">
        <f>IF(OR(HLOOKUP(Q$2+$A3030,Sheet2!CC:NO,$B3030,0),HLOOKUP(Q$2+$A3030,Sheet2!CC:NO,$B3030,0)&lt;&gt;""),HLOOKUP(Q$2+$A3030,Sheet2!CC:NO,$B3030,0),"")</f>
        <v/>
      </c>
    </row>
    <row r="3031" spans="1:17" x14ac:dyDescent="0.25">
      <c r="A3031" s="64">
        <f t="shared" si="379"/>
        <v>42</v>
      </c>
      <c r="B3031" s="64">
        <f t="shared" si="380"/>
        <v>307</v>
      </c>
      <c r="C3031" s="64">
        <f t="shared" si="381"/>
        <v>8</v>
      </c>
      <c r="D3031" s="64">
        <f t="shared" si="382"/>
        <v>303</v>
      </c>
      <c r="E3031" s="64">
        <f t="shared" si="383"/>
        <v>1511</v>
      </c>
      <c r="F3031" s="64" t="str">
        <f t="shared" si="376"/>
        <v/>
      </c>
      <c r="G3031" s="64" t="str">
        <f t="shared" si="377"/>
        <v/>
      </c>
      <c r="H3031" s="64" t="str">
        <f t="shared" si="378"/>
        <v/>
      </c>
      <c r="I3031" s="80" t="str">
        <f>IFERROR(VLOOKUP(D3031,Sheet2!A:B,2,0),"")</f>
        <v/>
      </c>
      <c r="J3031" s="64" t="str">
        <f>IFERROR(IF(I3031&lt;&gt;"",VLOOKUP(I3031,Sheet2!B:C,2,0),""),"")</f>
        <v/>
      </c>
      <c r="K3031" s="64" t="str">
        <f>IFERROR( IF(I3031&lt;&gt;"", HLOOKUP(L$2+$A3031,Sheet2!BX:NK,2,0),""),"")</f>
        <v/>
      </c>
      <c r="L3031" t="str">
        <f>IF(OR(HLOOKUP(L$2+$A3031,Sheet2!BX:NK,$B3031,0),HLOOKUP(L$2+$A3031,Sheet2!BX:NK,$B3031,0)&lt;&gt;""),HLOOKUP(L$2+$A3031,Sheet2!BX:NK,$B3031,0),"")</f>
        <v/>
      </c>
      <c r="M3031" t="str">
        <f>IF(OR(HLOOKUP(M$2+$A3031,Sheet2!BY:NL,$B3031,0),HLOOKUP(M$2+$A3031,Sheet2!BY:NL,$B3031,0)&lt;&gt;""),HLOOKUP(M$2+$A3031,Sheet2!BY:NL,$B3031,0),"")</f>
        <v/>
      </c>
      <c r="N3031" t="str">
        <f>IF(OR(HLOOKUP(N$2+$A3031,Sheet2!BZ:NM,$B3031,0),HLOOKUP(N$2+$A3031,Sheet2!BZ:NM,$B3031,0)&lt;&gt;""),HLOOKUP(N$2+$A3031,Sheet2!BZ:NM,$B3031,0),"")</f>
        <v/>
      </c>
      <c r="O3031" t="str">
        <f>IF(OR(HLOOKUP(O$2+$A3031,Sheet2!CA:NN,$B3031,0),HLOOKUP(O$2+$A3031,Sheet2!CA:NN,$B3031,0)&lt;&gt;""),HLOOKUP(O$2+$A3031,Sheet2!CA:NN,$B3031,0),"")</f>
        <v/>
      </c>
      <c r="P3031" t="str">
        <f>IF(OR(HLOOKUP(P$2+$A3031,Sheet2!CB:NO,$B3031,0),HLOOKUP(P$2+$A3031,Sheet2!CB:NO,$B3031,0)&lt;&gt;""),HLOOKUP(P$2+$A3031,Sheet2!CB:NO,$B3031,0),"")</f>
        <v/>
      </c>
      <c r="Q3031" t="str">
        <f>IF(OR(HLOOKUP(Q$2+$A3031,Sheet2!CC:NO,$B3031,0),HLOOKUP(Q$2+$A3031,Sheet2!CC:NO,$B3031,0)&lt;&gt;""),HLOOKUP(Q$2+$A3031,Sheet2!CC:NO,$B3031,0),"")</f>
        <v/>
      </c>
    </row>
    <row r="3032" spans="1:17" x14ac:dyDescent="0.25">
      <c r="A3032" s="64">
        <f t="shared" si="379"/>
        <v>48</v>
      </c>
      <c r="B3032" s="64">
        <f t="shared" si="380"/>
        <v>307</v>
      </c>
      <c r="C3032" s="64">
        <f t="shared" si="381"/>
        <v>9</v>
      </c>
      <c r="D3032" s="64">
        <f t="shared" si="382"/>
        <v>303</v>
      </c>
      <c r="E3032" s="64">
        <f t="shared" si="383"/>
        <v>1511</v>
      </c>
      <c r="F3032" s="64" t="str">
        <f t="shared" si="376"/>
        <v/>
      </c>
      <c r="G3032" s="64" t="str">
        <f t="shared" si="377"/>
        <v/>
      </c>
      <c r="H3032" s="64" t="str">
        <f t="shared" si="378"/>
        <v/>
      </c>
      <c r="I3032" s="80" t="str">
        <f>IFERROR(VLOOKUP(D3032,Sheet2!A:B,2,0),"")</f>
        <v/>
      </c>
      <c r="J3032" s="64" t="str">
        <f>IFERROR(IF(I3032&lt;&gt;"",VLOOKUP(I3032,Sheet2!B:C,2,0),""),"")</f>
        <v/>
      </c>
      <c r="K3032" s="64" t="str">
        <f>IFERROR( IF(I3032&lt;&gt;"", HLOOKUP(L$2+$A3032,Sheet2!BX:NK,2,0),""),"")</f>
        <v/>
      </c>
      <c r="L3032" t="str">
        <f>IF(OR(HLOOKUP(L$2+$A3032,Sheet2!BX:NK,$B3032,0),HLOOKUP(L$2+$A3032,Sheet2!BX:NK,$B3032,0)&lt;&gt;""),HLOOKUP(L$2+$A3032,Sheet2!BX:NK,$B3032,0),"")</f>
        <v/>
      </c>
      <c r="M3032" t="str">
        <f>IF(OR(HLOOKUP(M$2+$A3032,Sheet2!BY:NL,$B3032,0),HLOOKUP(M$2+$A3032,Sheet2!BY:NL,$B3032,0)&lt;&gt;""),HLOOKUP(M$2+$A3032,Sheet2!BY:NL,$B3032,0),"")</f>
        <v/>
      </c>
      <c r="N3032" t="str">
        <f>IF(OR(HLOOKUP(N$2+$A3032,Sheet2!BZ:NM,$B3032,0),HLOOKUP(N$2+$A3032,Sheet2!BZ:NM,$B3032,0)&lt;&gt;""),HLOOKUP(N$2+$A3032,Sheet2!BZ:NM,$B3032,0),"")</f>
        <v/>
      </c>
      <c r="O3032" t="str">
        <f>IF(OR(HLOOKUP(O$2+$A3032,Sheet2!CA:NN,$B3032,0),HLOOKUP(O$2+$A3032,Sheet2!CA:NN,$B3032,0)&lt;&gt;""),HLOOKUP(O$2+$A3032,Sheet2!CA:NN,$B3032,0),"")</f>
        <v/>
      </c>
      <c r="P3032" t="str">
        <f>IF(OR(HLOOKUP(P$2+$A3032,Sheet2!CB:NO,$B3032,0),HLOOKUP(P$2+$A3032,Sheet2!CB:NO,$B3032,0)&lt;&gt;""),HLOOKUP(P$2+$A3032,Sheet2!CB:NO,$B3032,0),"")</f>
        <v/>
      </c>
      <c r="Q3032" t="str">
        <f>IF(OR(HLOOKUP(Q$2+$A3032,Sheet2!CC:NO,$B3032,0),HLOOKUP(Q$2+$A3032,Sheet2!CC:NO,$B3032,0)&lt;&gt;""),HLOOKUP(Q$2+$A3032,Sheet2!CC:NO,$B3032,0),"")</f>
        <v/>
      </c>
    </row>
    <row r="3033" spans="1:17" x14ac:dyDescent="0.25">
      <c r="A3033" s="64">
        <f t="shared" si="379"/>
        <v>54</v>
      </c>
      <c r="B3033" s="64">
        <f t="shared" si="380"/>
        <v>307</v>
      </c>
      <c r="C3033" s="64">
        <f t="shared" si="381"/>
        <v>10</v>
      </c>
      <c r="D3033" s="64">
        <f t="shared" si="382"/>
        <v>303</v>
      </c>
      <c r="E3033" s="64">
        <f t="shared" si="383"/>
        <v>1511</v>
      </c>
      <c r="F3033" s="64" t="str">
        <f t="shared" si="376"/>
        <v/>
      </c>
      <c r="G3033" s="64" t="str">
        <f t="shared" si="377"/>
        <v/>
      </c>
      <c r="H3033" s="64" t="str">
        <f t="shared" si="378"/>
        <v/>
      </c>
      <c r="I3033" s="80" t="str">
        <f>IFERROR(VLOOKUP(D3033,Sheet2!A:B,2,0),"")</f>
        <v/>
      </c>
      <c r="J3033" s="64" t="str">
        <f>IFERROR(IF(I3033&lt;&gt;"",VLOOKUP(I3033,Sheet2!B:C,2,0),""),"")</f>
        <v/>
      </c>
      <c r="K3033" s="64" t="str">
        <f>IFERROR( IF(I3033&lt;&gt;"", HLOOKUP(L$2+$A3033,Sheet2!BX:NK,2,0),""),"")</f>
        <v/>
      </c>
      <c r="L3033" t="str">
        <f>IF(OR(HLOOKUP(L$2+$A3033,Sheet2!BX:NK,$B3033,0),HLOOKUP(L$2+$A3033,Sheet2!BX:NK,$B3033,0)&lt;&gt;""),HLOOKUP(L$2+$A3033,Sheet2!BX:NK,$B3033,0),"")</f>
        <v/>
      </c>
      <c r="M3033" t="str">
        <f>IF(OR(HLOOKUP(M$2+$A3033,Sheet2!BY:NL,$B3033,0),HLOOKUP(M$2+$A3033,Sheet2!BY:NL,$B3033,0)&lt;&gt;""),HLOOKUP(M$2+$A3033,Sheet2!BY:NL,$B3033,0),"")</f>
        <v/>
      </c>
      <c r="N3033" t="str">
        <f>IF(OR(HLOOKUP(N$2+$A3033,Sheet2!BZ:NM,$B3033,0),HLOOKUP(N$2+$A3033,Sheet2!BZ:NM,$B3033,0)&lt;&gt;""),HLOOKUP(N$2+$A3033,Sheet2!BZ:NM,$B3033,0),"")</f>
        <v/>
      </c>
      <c r="O3033" t="str">
        <f>IF(OR(HLOOKUP(O$2+$A3033,Sheet2!CA:NN,$B3033,0),HLOOKUP(O$2+$A3033,Sheet2!CA:NN,$B3033,0)&lt;&gt;""),HLOOKUP(O$2+$A3033,Sheet2!CA:NN,$B3033,0),"")</f>
        <v/>
      </c>
      <c r="P3033" t="str">
        <f>IF(OR(HLOOKUP(P$2+$A3033,Sheet2!CB:NO,$B3033,0),HLOOKUP(P$2+$A3033,Sheet2!CB:NO,$B3033,0)&lt;&gt;""),HLOOKUP(P$2+$A3033,Sheet2!CB:NO,$B3033,0),"")</f>
        <v/>
      </c>
      <c r="Q3033" t="str">
        <f>IF(OR(HLOOKUP(Q$2+$A3033,Sheet2!CC:NO,$B3033,0),HLOOKUP(Q$2+$A3033,Sheet2!CC:NO,$B3033,0)&lt;&gt;""),HLOOKUP(Q$2+$A3033,Sheet2!CC:NO,$B3033,0),"")</f>
        <v/>
      </c>
    </row>
    <row r="3034" spans="1:17" x14ac:dyDescent="0.25">
      <c r="A3034" s="64">
        <f t="shared" si="379"/>
        <v>0</v>
      </c>
      <c r="B3034" s="64">
        <f t="shared" si="380"/>
        <v>308</v>
      </c>
      <c r="C3034" s="64">
        <f t="shared" si="381"/>
        <v>1</v>
      </c>
      <c r="D3034" s="64">
        <f t="shared" si="382"/>
        <v>304</v>
      </c>
      <c r="E3034" s="64">
        <f t="shared" si="383"/>
        <v>1516</v>
      </c>
      <c r="F3034" s="64" t="str">
        <f t="shared" si="376"/>
        <v/>
      </c>
      <c r="G3034" s="64" t="str">
        <f t="shared" si="377"/>
        <v/>
      </c>
      <c r="H3034" s="64" t="str">
        <f t="shared" si="378"/>
        <v/>
      </c>
      <c r="I3034" s="80" t="str">
        <f>IFERROR(VLOOKUP(D3034,Sheet2!A:B,2,0),"")</f>
        <v/>
      </c>
      <c r="J3034" s="64" t="str">
        <f>IFERROR(IF(I3034&lt;&gt;"",VLOOKUP(I3034,Sheet2!B:C,2,0),""),"")</f>
        <v/>
      </c>
      <c r="K3034" s="64" t="str">
        <f>IFERROR( IF(I3034&lt;&gt;"", HLOOKUP(L$2+$A3034,Sheet2!BX:NK,2,0),""),"")</f>
        <v/>
      </c>
      <c r="L3034" t="str">
        <f>IF(OR(HLOOKUP(L$2+$A3034,Sheet2!BX:NK,$B3034,0),HLOOKUP(L$2+$A3034,Sheet2!BX:NK,$B3034,0)&lt;&gt;""),HLOOKUP(L$2+$A3034,Sheet2!BX:NK,$B3034,0),"")</f>
        <v/>
      </c>
      <c r="M3034" t="str">
        <f>IF(OR(HLOOKUP(M$2+$A3034,Sheet2!BY:NL,$B3034,0),HLOOKUP(M$2+$A3034,Sheet2!BY:NL,$B3034,0)&lt;&gt;""),HLOOKUP(M$2+$A3034,Sheet2!BY:NL,$B3034,0),"")</f>
        <v/>
      </c>
      <c r="N3034" t="str">
        <f>IF(OR(HLOOKUP(N$2+$A3034,Sheet2!BZ:NM,$B3034,0),HLOOKUP(N$2+$A3034,Sheet2!BZ:NM,$B3034,0)&lt;&gt;""),HLOOKUP(N$2+$A3034,Sheet2!BZ:NM,$B3034,0),"")</f>
        <v/>
      </c>
      <c r="O3034" t="str">
        <f>IF(OR(HLOOKUP(O$2+$A3034,Sheet2!CA:NN,$B3034,0),HLOOKUP(O$2+$A3034,Sheet2!CA:NN,$B3034,0)&lt;&gt;""),HLOOKUP(O$2+$A3034,Sheet2!CA:NN,$B3034,0),"")</f>
        <v/>
      </c>
      <c r="P3034" t="str">
        <f>IF(OR(HLOOKUP(P$2+$A3034,Sheet2!CB:NO,$B3034,0),HLOOKUP(P$2+$A3034,Sheet2!CB:NO,$B3034,0)&lt;&gt;""),HLOOKUP(P$2+$A3034,Sheet2!CB:NO,$B3034,0),"")</f>
        <v/>
      </c>
      <c r="Q3034" t="str">
        <f>IF(OR(HLOOKUP(Q$2+$A3034,Sheet2!CC:NO,$B3034,0),HLOOKUP(Q$2+$A3034,Sheet2!CC:NO,$B3034,0)&lt;&gt;""),HLOOKUP(Q$2+$A3034,Sheet2!CC:NO,$B3034,0),"")</f>
        <v/>
      </c>
    </row>
    <row r="3035" spans="1:17" x14ac:dyDescent="0.25">
      <c r="A3035" s="64">
        <f t="shared" si="379"/>
        <v>6</v>
      </c>
      <c r="B3035" s="64">
        <f t="shared" si="380"/>
        <v>308</v>
      </c>
      <c r="C3035" s="64">
        <f t="shared" si="381"/>
        <v>2</v>
      </c>
      <c r="D3035" s="64">
        <f t="shared" si="382"/>
        <v>304</v>
      </c>
      <c r="E3035" s="64">
        <f t="shared" si="383"/>
        <v>1516</v>
      </c>
      <c r="F3035" s="64" t="str">
        <f t="shared" si="376"/>
        <v/>
      </c>
      <c r="G3035" s="64" t="str">
        <f t="shared" si="377"/>
        <v/>
      </c>
      <c r="H3035" s="64" t="str">
        <f t="shared" si="378"/>
        <v/>
      </c>
      <c r="I3035" s="80" t="str">
        <f>IFERROR(VLOOKUP(D3035,Sheet2!A:B,2,0),"")</f>
        <v/>
      </c>
      <c r="J3035" s="64" t="str">
        <f>IFERROR(IF(I3035&lt;&gt;"",VLOOKUP(I3035,Sheet2!B:C,2,0),""),"")</f>
        <v/>
      </c>
      <c r="K3035" s="64" t="str">
        <f>IFERROR( IF(I3035&lt;&gt;"", HLOOKUP(L$2+$A3035,Sheet2!BX:NK,2,0),""),"")</f>
        <v/>
      </c>
      <c r="L3035" t="str">
        <f>IF(OR(HLOOKUP(L$2+$A3035,Sheet2!BX:NK,$B3035,0),HLOOKUP(L$2+$A3035,Sheet2!BX:NK,$B3035,0)&lt;&gt;""),HLOOKUP(L$2+$A3035,Sheet2!BX:NK,$B3035,0),"")</f>
        <v/>
      </c>
      <c r="M3035" t="str">
        <f>IF(OR(HLOOKUP(M$2+$A3035,Sheet2!BY:NL,$B3035,0),HLOOKUP(M$2+$A3035,Sheet2!BY:NL,$B3035,0)&lt;&gt;""),HLOOKUP(M$2+$A3035,Sheet2!BY:NL,$B3035,0),"")</f>
        <v/>
      </c>
      <c r="N3035" t="str">
        <f>IF(OR(HLOOKUP(N$2+$A3035,Sheet2!BZ:NM,$B3035,0),HLOOKUP(N$2+$A3035,Sheet2!BZ:NM,$B3035,0)&lt;&gt;""),HLOOKUP(N$2+$A3035,Sheet2!BZ:NM,$B3035,0),"")</f>
        <v/>
      </c>
      <c r="O3035" t="str">
        <f>IF(OR(HLOOKUP(O$2+$A3035,Sheet2!CA:NN,$B3035,0),HLOOKUP(O$2+$A3035,Sheet2!CA:NN,$B3035,0)&lt;&gt;""),HLOOKUP(O$2+$A3035,Sheet2!CA:NN,$B3035,0),"")</f>
        <v/>
      </c>
      <c r="P3035" t="str">
        <f>IF(OR(HLOOKUP(P$2+$A3035,Sheet2!CB:NO,$B3035,0),HLOOKUP(P$2+$A3035,Sheet2!CB:NO,$B3035,0)&lt;&gt;""),HLOOKUP(P$2+$A3035,Sheet2!CB:NO,$B3035,0),"")</f>
        <v/>
      </c>
      <c r="Q3035" t="str">
        <f>IF(OR(HLOOKUP(Q$2+$A3035,Sheet2!CC:NO,$B3035,0),HLOOKUP(Q$2+$A3035,Sheet2!CC:NO,$B3035,0)&lt;&gt;""),HLOOKUP(Q$2+$A3035,Sheet2!CC:NO,$B3035,0),"")</f>
        <v/>
      </c>
    </row>
    <row r="3036" spans="1:17" x14ac:dyDescent="0.25">
      <c r="A3036" s="64">
        <f t="shared" si="379"/>
        <v>12</v>
      </c>
      <c r="B3036" s="64">
        <f t="shared" si="380"/>
        <v>308</v>
      </c>
      <c r="C3036" s="64">
        <f t="shared" si="381"/>
        <v>3</v>
      </c>
      <c r="D3036" s="64">
        <f t="shared" si="382"/>
        <v>304</v>
      </c>
      <c r="E3036" s="64">
        <f t="shared" si="383"/>
        <v>1516</v>
      </c>
      <c r="F3036" s="64" t="str">
        <f t="shared" si="376"/>
        <v/>
      </c>
      <c r="G3036" s="64" t="str">
        <f t="shared" si="377"/>
        <v/>
      </c>
      <c r="H3036" s="64" t="str">
        <f t="shared" si="378"/>
        <v/>
      </c>
      <c r="I3036" s="80" t="str">
        <f>IFERROR(VLOOKUP(D3036,Sheet2!A:B,2,0),"")</f>
        <v/>
      </c>
      <c r="J3036" s="64" t="str">
        <f>IFERROR(IF(I3036&lt;&gt;"",VLOOKUP(I3036,Sheet2!B:C,2,0),""),"")</f>
        <v/>
      </c>
      <c r="K3036" s="64" t="str">
        <f>IFERROR( IF(I3036&lt;&gt;"", HLOOKUP(L$2+$A3036,Sheet2!BX:NK,2,0),""),"")</f>
        <v/>
      </c>
      <c r="L3036" t="str">
        <f>IF(OR(HLOOKUP(L$2+$A3036,Sheet2!BX:NK,$B3036,0),HLOOKUP(L$2+$A3036,Sheet2!BX:NK,$B3036,0)&lt;&gt;""),HLOOKUP(L$2+$A3036,Sheet2!BX:NK,$B3036,0),"")</f>
        <v/>
      </c>
      <c r="M3036" t="str">
        <f>IF(OR(HLOOKUP(M$2+$A3036,Sheet2!BY:NL,$B3036,0),HLOOKUP(M$2+$A3036,Sheet2!BY:NL,$B3036,0)&lt;&gt;""),HLOOKUP(M$2+$A3036,Sheet2!BY:NL,$B3036,0),"")</f>
        <v/>
      </c>
      <c r="N3036" t="str">
        <f>IF(OR(HLOOKUP(N$2+$A3036,Sheet2!BZ:NM,$B3036,0),HLOOKUP(N$2+$A3036,Sheet2!BZ:NM,$B3036,0)&lt;&gt;""),HLOOKUP(N$2+$A3036,Sheet2!BZ:NM,$B3036,0),"")</f>
        <v/>
      </c>
      <c r="O3036" t="str">
        <f>IF(OR(HLOOKUP(O$2+$A3036,Sheet2!CA:NN,$B3036,0),HLOOKUP(O$2+$A3036,Sheet2!CA:NN,$B3036,0)&lt;&gt;""),HLOOKUP(O$2+$A3036,Sheet2!CA:NN,$B3036,0),"")</f>
        <v/>
      </c>
      <c r="P3036" t="str">
        <f>IF(OR(HLOOKUP(P$2+$A3036,Sheet2!CB:NO,$B3036,0),HLOOKUP(P$2+$A3036,Sheet2!CB:NO,$B3036,0)&lt;&gt;""),HLOOKUP(P$2+$A3036,Sheet2!CB:NO,$B3036,0),"")</f>
        <v/>
      </c>
      <c r="Q3036" t="str">
        <f>IF(OR(HLOOKUP(Q$2+$A3036,Sheet2!CC:NO,$B3036,0),HLOOKUP(Q$2+$A3036,Sheet2!CC:NO,$B3036,0)&lt;&gt;""),HLOOKUP(Q$2+$A3036,Sheet2!CC:NO,$B3036,0),"")</f>
        <v/>
      </c>
    </row>
    <row r="3037" spans="1:17" x14ac:dyDescent="0.25">
      <c r="A3037" s="64">
        <f t="shared" si="379"/>
        <v>18</v>
      </c>
      <c r="B3037" s="64">
        <f t="shared" si="380"/>
        <v>308</v>
      </c>
      <c r="C3037" s="64">
        <f t="shared" si="381"/>
        <v>4</v>
      </c>
      <c r="D3037" s="64">
        <f t="shared" si="382"/>
        <v>304</v>
      </c>
      <c r="E3037" s="64">
        <f t="shared" si="383"/>
        <v>1516</v>
      </c>
      <c r="F3037" s="64" t="str">
        <f t="shared" si="376"/>
        <v/>
      </c>
      <c r="G3037" s="64" t="str">
        <f t="shared" si="377"/>
        <v/>
      </c>
      <c r="H3037" s="64" t="str">
        <f t="shared" si="378"/>
        <v/>
      </c>
      <c r="I3037" s="80" t="str">
        <f>IFERROR(VLOOKUP(D3037,Sheet2!A:B,2,0),"")</f>
        <v/>
      </c>
      <c r="J3037" s="64" t="str">
        <f>IFERROR(IF(I3037&lt;&gt;"",VLOOKUP(I3037,Sheet2!B:C,2,0),""),"")</f>
        <v/>
      </c>
      <c r="K3037" s="64" t="str">
        <f>IFERROR( IF(I3037&lt;&gt;"", HLOOKUP(L$2+$A3037,Sheet2!BX:NK,2,0),""),"")</f>
        <v/>
      </c>
      <c r="L3037" t="str">
        <f>IF(OR(HLOOKUP(L$2+$A3037,Sheet2!BX:NK,$B3037,0),HLOOKUP(L$2+$A3037,Sheet2!BX:NK,$B3037,0)&lt;&gt;""),HLOOKUP(L$2+$A3037,Sheet2!BX:NK,$B3037,0),"")</f>
        <v/>
      </c>
      <c r="M3037" t="str">
        <f>IF(OR(HLOOKUP(M$2+$A3037,Sheet2!BY:NL,$B3037,0),HLOOKUP(M$2+$A3037,Sheet2!BY:NL,$B3037,0)&lt;&gt;""),HLOOKUP(M$2+$A3037,Sheet2!BY:NL,$B3037,0),"")</f>
        <v/>
      </c>
      <c r="N3037" t="str">
        <f>IF(OR(HLOOKUP(N$2+$A3037,Sheet2!BZ:NM,$B3037,0),HLOOKUP(N$2+$A3037,Sheet2!BZ:NM,$B3037,0)&lt;&gt;""),HLOOKUP(N$2+$A3037,Sheet2!BZ:NM,$B3037,0),"")</f>
        <v/>
      </c>
      <c r="O3037" t="str">
        <f>IF(OR(HLOOKUP(O$2+$A3037,Sheet2!CA:NN,$B3037,0),HLOOKUP(O$2+$A3037,Sheet2!CA:NN,$B3037,0)&lt;&gt;""),HLOOKUP(O$2+$A3037,Sheet2!CA:NN,$B3037,0),"")</f>
        <v/>
      </c>
      <c r="P3037" t="str">
        <f>IF(OR(HLOOKUP(P$2+$A3037,Sheet2!CB:NO,$B3037,0),HLOOKUP(P$2+$A3037,Sheet2!CB:NO,$B3037,0)&lt;&gt;""),HLOOKUP(P$2+$A3037,Sheet2!CB:NO,$B3037,0),"")</f>
        <v/>
      </c>
      <c r="Q3037" t="str">
        <f>IF(OR(HLOOKUP(Q$2+$A3037,Sheet2!CC:NO,$B3037,0),HLOOKUP(Q$2+$A3037,Sheet2!CC:NO,$B3037,0)&lt;&gt;""),HLOOKUP(Q$2+$A3037,Sheet2!CC:NO,$B3037,0),"")</f>
        <v/>
      </c>
    </row>
    <row r="3038" spans="1:17" x14ac:dyDescent="0.25">
      <c r="A3038" s="64">
        <f t="shared" si="379"/>
        <v>24</v>
      </c>
      <c r="B3038" s="64">
        <f t="shared" si="380"/>
        <v>308</v>
      </c>
      <c r="C3038" s="64">
        <f t="shared" si="381"/>
        <v>5</v>
      </c>
      <c r="D3038" s="64">
        <f t="shared" si="382"/>
        <v>304</v>
      </c>
      <c r="E3038" s="64">
        <f t="shared" si="383"/>
        <v>1516</v>
      </c>
      <c r="F3038" s="64" t="str">
        <f t="shared" si="376"/>
        <v/>
      </c>
      <c r="G3038" s="64" t="str">
        <f t="shared" si="377"/>
        <v/>
      </c>
      <c r="H3038" s="64" t="str">
        <f t="shared" si="378"/>
        <v/>
      </c>
      <c r="I3038" s="80" t="str">
        <f>IFERROR(VLOOKUP(D3038,Sheet2!A:B,2,0),"")</f>
        <v/>
      </c>
      <c r="J3038" s="64" t="str">
        <f>IFERROR(IF(I3038&lt;&gt;"",VLOOKUP(I3038,Sheet2!B:C,2,0),""),"")</f>
        <v/>
      </c>
      <c r="K3038" s="64" t="str">
        <f>IFERROR( IF(I3038&lt;&gt;"", HLOOKUP(L$2+$A3038,Sheet2!BX:NK,2,0),""),"")</f>
        <v/>
      </c>
      <c r="L3038" t="str">
        <f>IF(OR(HLOOKUP(L$2+$A3038,Sheet2!BX:NK,$B3038,0),HLOOKUP(L$2+$A3038,Sheet2!BX:NK,$B3038,0)&lt;&gt;""),HLOOKUP(L$2+$A3038,Sheet2!BX:NK,$B3038,0),"")</f>
        <v/>
      </c>
      <c r="M3038" t="str">
        <f>IF(OR(HLOOKUP(M$2+$A3038,Sheet2!BY:NL,$B3038,0),HLOOKUP(M$2+$A3038,Sheet2!BY:NL,$B3038,0)&lt;&gt;""),HLOOKUP(M$2+$A3038,Sheet2!BY:NL,$B3038,0),"")</f>
        <v/>
      </c>
      <c r="N3038" t="str">
        <f>IF(OR(HLOOKUP(N$2+$A3038,Sheet2!BZ:NM,$B3038,0),HLOOKUP(N$2+$A3038,Sheet2!BZ:NM,$B3038,0)&lt;&gt;""),HLOOKUP(N$2+$A3038,Sheet2!BZ:NM,$B3038,0),"")</f>
        <v/>
      </c>
      <c r="O3038" t="str">
        <f>IF(OR(HLOOKUP(O$2+$A3038,Sheet2!CA:NN,$B3038,0),HLOOKUP(O$2+$A3038,Sheet2!CA:NN,$B3038,0)&lt;&gt;""),HLOOKUP(O$2+$A3038,Sheet2!CA:NN,$B3038,0),"")</f>
        <v/>
      </c>
      <c r="P3038" t="str">
        <f>IF(OR(HLOOKUP(P$2+$A3038,Sheet2!CB:NO,$B3038,0),HLOOKUP(P$2+$A3038,Sheet2!CB:NO,$B3038,0)&lt;&gt;""),HLOOKUP(P$2+$A3038,Sheet2!CB:NO,$B3038,0),"")</f>
        <v/>
      </c>
      <c r="Q3038" t="str">
        <f>IF(OR(HLOOKUP(Q$2+$A3038,Sheet2!CC:NO,$B3038,0),HLOOKUP(Q$2+$A3038,Sheet2!CC:NO,$B3038,0)&lt;&gt;""),HLOOKUP(Q$2+$A3038,Sheet2!CC:NO,$B3038,0),"")</f>
        <v/>
      </c>
    </row>
    <row r="3039" spans="1:17" x14ac:dyDescent="0.25">
      <c r="A3039" s="64">
        <f t="shared" si="379"/>
        <v>30</v>
      </c>
      <c r="B3039" s="64">
        <f t="shared" si="380"/>
        <v>308</v>
      </c>
      <c r="C3039" s="64">
        <f t="shared" si="381"/>
        <v>6</v>
      </c>
      <c r="D3039" s="64">
        <f t="shared" si="382"/>
        <v>304</v>
      </c>
      <c r="E3039" s="64">
        <f t="shared" si="383"/>
        <v>1516</v>
      </c>
      <c r="F3039" s="64" t="str">
        <f t="shared" si="376"/>
        <v/>
      </c>
      <c r="G3039" s="64" t="str">
        <f t="shared" si="377"/>
        <v/>
      </c>
      <c r="H3039" s="64" t="str">
        <f t="shared" si="378"/>
        <v/>
      </c>
      <c r="I3039" s="80" t="str">
        <f>IFERROR(VLOOKUP(D3039,Sheet2!A:B,2,0),"")</f>
        <v/>
      </c>
      <c r="J3039" s="64" t="str">
        <f>IFERROR(IF(I3039&lt;&gt;"",VLOOKUP(I3039,Sheet2!B:C,2,0),""),"")</f>
        <v/>
      </c>
      <c r="K3039" s="64" t="str">
        <f>IFERROR( IF(I3039&lt;&gt;"", HLOOKUP(L$2+$A3039,Sheet2!BX:NK,2,0),""),"")</f>
        <v/>
      </c>
      <c r="L3039" t="str">
        <f>IF(OR(HLOOKUP(L$2+$A3039,Sheet2!BX:NK,$B3039,0),HLOOKUP(L$2+$A3039,Sheet2!BX:NK,$B3039,0)&lt;&gt;""),HLOOKUP(L$2+$A3039,Sheet2!BX:NK,$B3039,0),"")</f>
        <v/>
      </c>
      <c r="M3039" t="str">
        <f>IF(OR(HLOOKUP(M$2+$A3039,Sheet2!BY:NL,$B3039,0),HLOOKUP(M$2+$A3039,Sheet2!BY:NL,$B3039,0)&lt;&gt;""),HLOOKUP(M$2+$A3039,Sheet2!BY:NL,$B3039,0),"")</f>
        <v/>
      </c>
      <c r="N3039" t="str">
        <f>IF(OR(HLOOKUP(N$2+$A3039,Sheet2!BZ:NM,$B3039,0),HLOOKUP(N$2+$A3039,Sheet2!BZ:NM,$B3039,0)&lt;&gt;""),HLOOKUP(N$2+$A3039,Sheet2!BZ:NM,$B3039,0),"")</f>
        <v/>
      </c>
      <c r="O3039" t="str">
        <f>IF(OR(HLOOKUP(O$2+$A3039,Sheet2!CA:NN,$B3039,0),HLOOKUP(O$2+$A3039,Sheet2!CA:NN,$B3039,0)&lt;&gt;""),HLOOKUP(O$2+$A3039,Sheet2!CA:NN,$B3039,0),"")</f>
        <v/>
      </c>
      <c r="P3039" t="str">
        <f>IF(OR(HLOOKUP(P$2+$A3039,Sheet2!CB:NO,$B3039,0),HLOOKUP(P$2+$A3039,Sheet2!CB:NO,$B3039,0)&lt;&gt;""),HLOOKUP(P$2+$A3039,Sheet2!CB:NO,$B3039,0),"")</f>
        <v/>
      </c>
      <c r="Q3039" t="str">
        <f>IF(OR(HLOOKUP(Q$2+$A3039,Sheet2!CC:NO,$B3039,0),HLOOKUP(Q$2+$A3039,Sheet2!CC:NO,$B3039,0)&lt;&gt;""),HLOOKUP(Q$2+$A3039,Sheet2!CC:NO,$B3039,0),"")</f>
        <v/>
      </c>
    </row>
    <row r="3040" spans="1:17" x14ac:dyDescent="0.25">
      <c r="A3040" s="64">
        <f t="shared" si="379"/>
        <v>36</v>
      </c>
      <c r="B3040" s="64">
        <f t="shared" si="380"/>
        <v>308</v>
      </c>
      <c r="C3040" s="64">
        <f t="shared" si="381"/>
        <v>7</v>
      </c>
      <c r="D3040" s="64">
        <f t="shared" si="382"/>
        <v>304</v>
      </c>
      <c r="E3040" s="64">
        <f t="shared" si="383"/>
        <v>1516</v>
      </c>
      <c r="F3040" s="64" t="str">
        <f t="shared" si="376"/>
        <v/>
      </c>
      <c r="G3040" s="64" t="str">
        <f t="shared" si="377"/>
        <v/>
      </c>
      <c r="H3040" s="64" t="str">
        <f t="shared" si="378"/>
        <v/>
      </c>
      <c r="I3040" s="80" t="str">
        <f>IFERROR(VLOOKUP(D3040,Sheet2!A:B,2,0),"")</f>
        <v/>
      </c>
      <c r="J3040" s="64" t="str">
        <f>IFERROR(IF(I3040&lt;&gt;"",VLOOKUP(I3040,Sheet2!B:C,2,0),""),"")</f>
        <v/>
      </c>
      <c r="K3040" s="64" t="str">
        <f>IFERROR( IF(I3040&lt;&gt;"", HLOOKUP(L$2+$A3040,Sheet2!BX:NK,2,0),""),"")</f>
        <v/>
      </c>
      <c r="L3040" t="str">
        <f>IF(OR(HLOOKUP(L$2+$A3040,Sheet2!BX:NK,$B3040,0),HLOOKUP(L$2+$A3040,Sheet2!BX:NK,$B3040,0)&lt;&gt;""),HLOOKUP(L$2+$A3040,Sheet2!BX:NK,$B3040,0),"")</f>
        <v/>
      </c>
      <c r="M3040" t="str">
        <f>IF(OR(HLOOKUP(M$2+$A3040,Sheet2!BY:NL,$B3040,0),HLOOKUP(M$2+$A3040,Sheet2!BY:NL,$B3040,0)&lt;&gt;""),HLOOKUP(M$2+$A3040,Sheet2!BY:NL,$B3040,0),"")</f>
        <v/>
      </c>
      <c r="N3040" t="str">
        <f>IF(OR(HLOOKUP(N$2+$A3040,Sheet2!BZ:NM,$B3040,0),HLOOKUP(N$2+$A3040,Sheet2!BZ:NM,$B3040,0)&lt;&gt;""),HLOOKUP(N$2+$A3040,Sheet2!BZ:NM,$B3040,0),"")</f>
        <v/>
      </c>
      <c r="O3040" t="str">
        <f>IF(OR(HLOOKUP(O$2+$A3040,Sheet2!CA:NN,$B3040,0),HLOOKUP(O$2+$A3040,Sheet2!CA:NN,$B3040,0)&lt;&gt;""),HLOOKUP(O$2+$A3040,Sheet2!CA:NN,$B3040,0),"")</f>
        <v/>
      </c>
      <c r="P3040" t="str">
        <f>IF(OR(HLOOKUP(P$2+$A3040,Sheet2!CB:NO,$B3040,0),HLOOKUP(P$2+$A3040,Sheet2!CB:NO,$B3040,0)&lt;&gt;""),HLOOKUP(P$2+$A3040,Sheet2!CB:NO,$B3040,0),"")</f>
        <v/>
      </c>
      <c r="Q3040" t="str">
        <f>IF(OR(HLOOKUP(Q$2+$A3040,Sheet2!CC:NO,$B3040,0),HLOOKUP(Q$2+$A3040,Sheet2!CC:NO,$B3040,0)&lt;&gt;""),HLOOKUP(Q$2+$A3040,Sheet2!CC:NO,$B3040,0),"")</f>
        <v/>
      </c>
    </row>
    <row r="3041" spans="1:17" x14ac:dyDescent="0.25">
      <c r="A3041" s="64">
        <f t="shared" si="379"/>
        <v>42</v>
      </c>
      <c r="B3041" s="64">
        <f t="shared" si="380"/>
        <v>308</v>
      </c>
      <c r="C3041" s="64">
        <f t="shared" si="381"/>
        <v>8</v>
      </c>
      <c r="D3041" s="64">
        <f t="shared" si="382"/>
        <v>304</v>
      </c>
      <c r="E3041" s="64">
        <f t="shared" si="383"/>
        <v>1516</v>
      </c>
      <c r="F3041" s="64" t="str">
        <f t="shared" si="376"/>
        <v/>
      </c>
      <c r="G3041" s="64" t="str">
        <f t="shared" si="377"/>
        <v/>
      </c>
      <c r="H3041" s="64" t="str">
        <f t="shared" si="378"/>
        <v/>
      </c>
      <c r="I3041" s="80" t="str">
        <f>IFERROR(VLOOKUP(D3041,Sheet2!A:B,2,0),"")</f>
        <v/>
      </c>
      <c r="J3041" s="64" t="str">
        <f>IFERROR(IF(I3041&lt;&gt;"",VLOOKUP(I3041,Sheet2!B:C,2,0),""),"")</f>
        <v/>
      </c>
      <c r="K3041" s="64" t="str">
        <f>IFERROR( IF(I3041&lt;&gt;"", HLOOKUP(L$2+$A3041,Sheet2!BX:NK,2,0),""),"")</f>
        <v/>
      </c>
      <c r="L3041" t="str">
        <f>IF(OR(HLOOKUP(L$2+$A3041,Sheet2!BX:NK,$B3041,0),HLOOKUP(L$2+$A3041,Sheet2!BX:NK,$B3041,0)&lt;&gt;""),HLOOKUP(L$2+$A3041,Sheet2!BX:NK,$B3041,0),"")</f>
        <v/>
      </c>
      <c r="M3041" t="str">
        <f>IF(OR(HLOOKUP(M$2+$A3041,Sheet2!BY:NL,$B3041,0),HLOOKUP(M$2+$A3041,Sheet2!BY:NL,$B3041,0)&lt;&gt;""),HLOOKUP(M$2+$A3041,Sheet2!BY:NL,$B3041,0),"")</f>
        <v/>
      </c>
      <c r="N3041" t="str">
        <f>IF(OR(HLOOKUP(N$2+$A3041,Sheet2!BZ:NM,$B3041,0),HLOOKUP(N$2+$A3041,Sheet2!BZ:NM,$B3041,0)&lt;&gt;""),HLOOKUP(N$2+$A3041,Sheet2!BZ:NM,$B3041,0),"")</f>
        <v/>
      </c>
      <c r="O3041" t="str">
        <f>IF(OR(HLOOKUP(O$2+$A3041,Sheet2!CA:NN,$B3041,0),HLOOKUP(O$2+$A3041,Sheet2!CA:NN,$B3041,0)&lt;&gt;""),HLOOKUP(O$2+$A3041,Sheet2!CA:NN,$B3041,0),"")</f>
        <v/>
      </c>
      <c r="P3041" t="str">
        <f>IF(OR(HLOOKUP(P$2+$A3041,Sheet2!CB:NO,$B3041,0),HLOOKUP(P$2+$A3041,Sheet2!CB:NO,$B3041,0)&lt;&gt;""),HLOOKUP(P$2+$A3041,Sheet2!CB:NO,$B3041,0),"")</f>
        <v/>
      </c>
      <c r="Q3041" t="str">
        <f>IF(OR(HLOOKUP(Q$2+$A3041,Sheet2!CC:NO,$B3041,0),HLOOKUP(Q$2+$A3041,Sheet2!CC:NO,$B3041,0)&lt;&gt;""),HLOOKUP(Q$2+$A3041,Sheet2!CC:NO,$B3041,0),"")</f>
        <v/>
      </c>
    </row>
    <row r="3042" spans="1:17" x14ac:dyDescent="0.25">
      <c r="A3042" s="64">
        <f t="shared" si="379"/>
        <v>48</v>
      </c>
      <c r="B3042" s="64">
        <f t="shared" si="380"/>
        <v>308</v>
      </c>
      <c r="C3042" s="64">
        <f t="shared" si="381"/>
        <v>9</v>
      </c>
      <c r="D3042" s="64">
        <f t="shared" si="382"/>
        <v>304</v>
      </c>
      <c r="E3042" s="64">
        <f t="shared" si="383"/>
        <v>1516</v>
      </c>
      <c r="F3042" s="64" t="str">
        <f t="shared" si="376"/>
        <v/>
      </c>
      <c r="G3042" s="64" t="str">
        <f t="shared" si="377"/>
        <v/>
      </c>
      <c r="H3042" s="64" t="str">
        <f t="shared" si="378"/>
        <v/>
      </c>
      <c r="I3042" s="80" t="str">
        <f>IFERROR(VLOOKUP(D3042,Sheet2!A:B,2,0),"")</f>
        <v/>
      </c>
      <c r="J3042" s="64" t="str">
        <f>IFERROR(IF(I3042&lt;&gt;"",VLOOKUP(I3042,Sheet2!B:C,2,0),""),"")</f>
        <v/>
      </c>
      <c r="K3042" s="64" t="str">
        <f>IFERROR( IF(I3042&lt;&gt;"", HLOOKUP(L$2+$A3042,Sheet2!BX:NK,2,0),""),"")</f>
        <v/>
      </c>
      <c r="L3042" t="str">
        <f>IF(OR(HLOOKUP(L$2+$A3042,Sheet2!BX:NK,$B3042,0),HLOOKUP(L$2+$A3042,Sheet2!BX:NK,$B3042,0)&lt;&gt;""),HLOOKUP(L$2+$A3042,Sheet2!BX:NK,$B3042,0),"")</f>
        <v/>
      </c>
      <c r="M3042" t="str">
        <f>IF(OR(HLOOKUP(M$2+$A3042,Sheet2!BY:NL,$B3042,0),HLOOKUP(M$2+$A3042,Sheet2!BY:NL,$B3042,0)&lt;&gt;""),HLOOKUP(M$2+$A3042,Sheet2!BY:NL,$B3042,0),"")</f>
        <v/>
      </c>
      <c r="N3042" t="str">
        <f>IF(OR(HLOOKUP(N$2+$A3042,Sheet2!BZ:NM,$B3042,0),HLOOKUP(N$2+$A3042,Sheet2!BZ:NM,$B3042,0)&lt;&gt;""),HLOOKUP(N$2+$A3042,Sheet2!BZ:NM,$B3042,0),"")</f>
        <v/>
      </c>
      <c r="O3042" t="str">
        <f>IF(OR(HLOOKUP(O$2+$A3042,Sheet2!CA:NN,$B3042,0),HLOOKUP(O$2+$A3042,Sheet2!CA:NN,$B3042,0)&lt;&gt;""),HLOOKUP(O$2+$A3042,Sheet2!CA:NN,$B3042,0),"")</f>
        <v/>
      </c>
      <c r="P3042" t="str">
        <f>IF(OR(HLOOKUP(P$2+$A3042,Sheet2!CB:NO,$B3042,0),HLOOKUP(P$2+$A3042,Sheet2!CB:NO,$B3042,0)&lt;&gt;""),HLOOKUP(P$2+$A3042,Sheet2!CB:NO,$B3042,0),"")</f>
        <v/>
      </c>
      <c r="Q3042" t="str">
        <f>IF(OR(HLOOKUP(Q$2+$A3042,Sheet2!CC:NO,$B3042,0),HLOOKUP(Q$2+$A3042,Sheet2!CC:NO,$B3042,0)&lt;&gt;""),HLOOKUP(Q$2+$A3042,Sheet2!CC:NO,$B3042,0),"")</f>
        <v/>
      </c>
    </row>
    <row r="3043" spans="1:17" x14ac:dyDescent="0.25">
      <c r="A3043" s="64">
        <f t="shared" si="379"/>
        <v>54</v>
      </c>
      <c r="B3043" s="64">
        <f t="shared" si="380"/>
        <v>308</v>
      </c>
      <c r="C3043" s="64">
        <f t="shared" si="381"/>
        <v>10</v>
      </c>
      <c r="D3043" s="64">
        <f t="shared" si="382"/>
        <v>304</v>
      </c>
      <c r="E3043" s="64">
        <f t="shared" si="383"/>
        <v>1516</v>
      </c>
      <c r="F3043" s="64" t="str">
        <f t="shared" si="376"/>
        <v/>
      </c>
      <c r="G3043" s="64" t="str">
        <f t="shared" si="377"/>
        <v/>
      </c>
      <c r="H3043" s="64" t="str">
        <f t="shared" si="378"/>
        <v/>
      </c>
      <c r="I3043" s="80" t="str">
        <f>IFERROR(VLOOKUP(D3043,Sheet2!A:B,2,0),"")</f>
        <v/>
      </c>
      <c r="J3043" s="64" t="str">
        <f>IFERROR(IF(I3043&lt;&gt;"",VLOOKUP(I3043,Sheet2!B:C,2,0),""),"")</f>
        <v/>
      </c>
      <c r="K3043" s="64" t="str">
        <f>IFERROR( IF(I3043&lt;&gt;"", HLOOKUP(L$2+$A3043,Sheet2!BX:NK,2,0),""),"")</f>
        <v/>
      </c>
      <c r="L3043" t="str">
        <f>IF(OR(HLOOKUP(L$2+$A3043,Sheet2!BX:NK,$B3043,0),HLOOKUP(L$2+$A3043,Sheet2!BX:NK,$B3043,0)&lt;&gt;""),HLOOKUP(L$2+$A3043,Sheet2!BX:NK,$B3043,0),"")</f>
        <v/>
      </c>
      <c r="M3043" t="str">
        <f>IF(OR(HLOOKUP(M$2+$A3043,Sheet2!BY:NL,$B3043,0),HLOOKUP(M$2+$A3043,Sheet2!BY:NL,$B3043,0)&lt;&gt;""),HLOOKUP(M$2+$A3043,Sheet2!BY:NL,$B3043,0),"")</f>
        <v/>
      </c>
      <c r="N3043" t="str">
        <f>IF(OR(HLOOKUP(N$2+$A3043,Sheet2!BZ:NM,$B3043,0),HLOOKUP(N$2+$A3043,Sheet2!BZ:NM,$B3043,0)&lt;&gt;""),HLOOKUP(N$2+$A3043,Sheet2!BZ:NM,$B3043,0),"")</f>
        <v/>
      </c>
      <c r="O3043" t="str">
        <f>IF(OR(HLOOKUP(O$2+$A3043,Sheet2!CA:NN,$B3043,0),HLOOKUP(O$2+$A3043,Sheet2!CA:NN,$B3043,0)&lt;&gt;""),HLOOKUP(O$2+$A3043,Sheet2!CA:NN,$B3043,0),"")</f>
        <v/>
      </c>
      <c r="P3043" t="str">
        <f>IF(OR(HLOOKUP(P$2+$A3043,Sheet2!CB:NO,$B3043,0),HLOOKUP(P$2+$A3043,Sheet2!CB:NO,$B3043,0)&lt;&gt;""),HLOOKUP(P$2+$A3043,Sheet2!CB:NO,$B3043,0),"")</f>
        <v/>
      </c>
      <c r="Q3043" t="str">
        <f>IF(OR(HLOOKUP(Q$2+$A3043,Sheet2!CC:NO,$B3043,0),HLOOKUP(Q$2+$A3043,Sheet2!CC:NO,$B3043,0)&lt;&gt;""),HLOOKUP(Q$2+$A3043,Sheet2!CC:NO,$B3043,0),"")</f>
        <v/>
      </c>
    </row>
    <row r="3044" spans="1:17" x14ac:dyDescent="0.25">
      <c r="A3044" s="64">
        <f t="shared" si="379"/>
        <v>0</v>
      </c>
      <c r="B3044" s="64">
        <f t="shared" si="380"/>
        <v>309</v>
      </c>
      <c r="C3044" s="64">
        <f t="shared" si="381"/>
        <v>1</v>
      </c>
      <c r="D3044" s="64">
        <f t="shared" si="382"/>
        <v>305</v>
      </c>
      <c r="E3044" s="64">
        <f t="shared" si="383"/>
        <v>1521</v>
      </c>
      <c r="F3044" s="64" t="str">
        <f t="shared" si="376"/>
        <v/>
      </c>
      <c r="G3044" s="64" t="str">
        <f t="shared" si="377"/>
        <v/>
      </c>
      <c r="H3044" s="64" t="str">
        <f t="shared" si="378"/>
        <v/>
      </c>
      <c r="I3044" s="80" t="str">
        <f>IFERROR(VLOOKUP(D3044,Sheet2!A:B,2,0),"")</f>
        <v/>
      </c>
      <c r="J3044" s="64" t="str">
        <f>IFERROR(IF(I3044&lt;&gt;"",VLOOKUP(I3044,Sheet2!B:C,2,0),""),"")</f>
        <v/>
      </c>
      <c r="K3044" s="64" t="str">
        <f>IFERROR( IF(I3044&lt;&gt;"", HLOOKUP(L$2+$A3044,Sheet2!BX:NK,2,0),""),"")</f>
        <v/>
      </c>
      <c r="L3044" t="str">
        <f>IF(OR(HLOOKUP(L$2+$A3044,Sheet2!BX:NK,$B3044,0),HLOOKUP(L$2+$A3044,Sheet2!BX:NK,$B3044,0)&lt;&gt;""),HLOOKUP(L$2+$A3044,Sheet2!BX:NK,$B3044,0),"")</f>
        <v/>
      </c>
      <c r="M3044" t="str">
        <f>IF(OR(HLOOKUP(M$2+$A3044,Sheet2!BY:NL,$B3044,0),HLOOKUP(M$2+$A3044,Sheet2!BY:NL,$B3044,0)&lt;&gt;""),HLOOKUP(M$2+$A3044,Sheet2!BY:NL,$B3044,0),"")</f>
        <v/>
      </c>
      <c r="N3044" t="str">
        <f>IF(OR(HLOOKUP(N$2+$A3044,Sheet2!BZ:NM,$B3044,0),HLOOKUP(N$2+$A3044,Sheet2!BZ:NM,$B3044,0)&lt;&gt;""),HLOOKUP(N$2+$A3044,Sheet2!BZ:NM,$B3044,0),"")</f>
        <v/>
      </c>
      <c r="O3044" t="str">
        <f>IF(OR(HLOOKUP(O$2+$A3044,Sheet2!CA:NN,$B3044,0),HLOOKUP(O$2+$A3044,Sheet2!CA:NN,$B3044,0)&lt;&gt;""),HLOOKUP(O$2+$A3044,Sheet2!CA:NN,$B3044,0),"")</f>
        <v/>
      </c>
      <c r="P3044" t="str">
        <f>IF(OR(HLOOKUP(P$2+$A3044,Sheet2!CB:NO,$B3044,0),HLOOKUP(P$2+$A3044,Sheet2!CB:NO,$B3044,0)&lt;&gt;""),HLOOKUP(P$2+$A3044,Sheet2!CB:NO,$B3044,0),"")</f>
        <v/>
      </c>
      <c r="Q3044" t="str">
        <f>IF(OR(HLOOKUP(Q$2+$A3044,Sheet2!CC:NO,$B3044,0),HLOOKUP(Q$2+$A3044,Sheet2!CC:NO,$B3044,0)&lt;&gt;""),HLOOKUP(Q$2+$A3044,Sheet2!CC:NO,$B3044,0),"")</f>
        <v/>
      </c>
    </row>
    <row r="3045" spans="1:17" x14ac:dyDescent="0.25">
      <c r="A3045" s="64">
        <f t="shared" si="379"/>
        <v>6</v>
      </c>
      <c r="B3045" s="64">
        <f t="shared" si="380"/>
        <v>309</v>
      </c>
      <c r="C3045" s="64">
        <f t="shared" si="381"/>
        <v>2</v>
      </c>
      <c r="D3045" s="64">
        <f t="shared" si="382"/>
        <v>305</v>
      </c>
      <c r="E3045" s="64">
        <f t="shared" si="383"/>
        <v>1521</v>
      </c>
      <c r="F3045" s="64" t="str">
        <f t="shared" si="376"/>
        <v/>
      </c>
      <c r="G3045" s="64" t="str">
        <f t="shared" si="377"/>
        <v/>
      </c>
      <c r="H3045" s="64" t="str">
        <f t="shared" si="378"/>
        <v/>
      </c>
      <c r="I3045" s="80" t="str">
        <f>IFERROR(VLOOKUP(D3045,Sheet2!A:B,2,0),"")</f>
        <v/>
      </c>
      <c r="J3045" s="64" t="str">
        <f>IFERROR(IF(I3045&lt;&gt;"",VLOOKUP(I3045,Sheet2!B:C,2,0),""),"")</f>
        <v/>
      </c>
      <c r="K3045" s="64" t="str">
        <f>IFERROR( IF(I3045&lt;&gt;"", HLOOKUP(L$2+$A3045,Sheet2!BX:NK,2,0),""),"")</f>
        <v/>
      </c>
      <c r="L3045" t="str">
        <f>IF(OR(HLOOKUP(L$2+$A3045,Sheet2!BX:NK,$B3045,0),HLOOKUP(L$2+$A3045,Sheet2!BX:NK,$B3045,0)&lt;&gt;""),HLOOKUP(L$2+$A3045,Sheet2!BX:NK,$B3045,0),"")</f>
        <v/>
      </c>
      <c r="M3045" t="str">
        <f>IF(OR(HLOOKUP(M$2+$A3045,Sheet2!BY:NL,$B3045,0),HLOOKUP(M$2+$A3045,Sheet2!BY:NL,$B3045,0)&lt;&gt;""),HLOOKUP(M$2+$A3045,Sheet2!BY:NL,$B3045,0),"")</f>
        <v/>
      </c>
      <c r="N3045" t="str">
        <f>IF(OR(HLOOKUP(N$2+$A3045,Sheet2!BZ:NM,$B3045,0),HLOOKUP(N$2+$A3045,Sheet2!BZ:NM,$B3045,0)&lt;&gt;""),HLOOKUP(N$2+$A3045,Sheet2!BZ:NM,$B3045,0),"")</f>
        <v/>
      </c>
      <c r="O3045" t="str">
        <f>IF(OR(HLOOKUP(O$2+$A3045,Sheet2!CA:NN,$B3045,0),HLOOKUP(O$2+$A3045,Sheet2!CA:NN,$B3045,0)&lt;&gt;""),HLOOKUP(O$2+$A3045,Sheet2!CA:NN,$B3045,0),"")</f>
        <v/>
      </c>
      <c r="P3045" t="str">
        <f>IF(OR(HLOOKUP(P$2+$A3045,Sheet2!CB:NO,$B3045,0),HLOOKUP(P$2+$A3045,Sheet2!CB:NO,$B3045,0)&lt;&gt;""),HLOOKUP(P$2+$A3045,Sheet2!CB:NO,$B3045,0),"")</f>
        <v/>
      </c>
      <c r="Q3045" t="str">
        <f>IF(OR(HLOOKUP(Q$2+$A3045,Sheet2!CC:NO,$B3045,0),HLOOKUP(Q$2+$A3045,Sheet2!CC:NO,$B3045,0)&lt;&gt;""),HLOOKUP(Q$2+$A3045,Sheet2!CC:NO,$B3045,0),"")</f>
        <v/>
      </c>
    </row>
    <row r="3046" spans="1:17" x14ac:dyDescent="0.25">
      <c r="A3046" s="64">
        <f t="shared" si="379"/>
        <v>12</v>
      </c>
      <c r="B3046" s="64">
        <f t="shared" si="380"/>
        <v>309</v>
      </c>
      <c r="C3046" s="64">
        <f t="shared" si="381"/>
        <v>3</v>
      </c>
      <c r="D3046" s="64">
        <f t="shared" si="382"/>
        <v>305</v>
      </c>
      <c r="E3046" s="64">
        <f t="shared" si="383"/>
        <v>1521</v>
      </c>
      <c r="F3046" s="64" t="str">
        <f t="shared" si="376"/>
        <v/>
      </c>
      <c r="G3046" s="64" t="str">
        <f t="shared" si="377"/>
        <v/>
      </c>
      <c r="H3046" s="64" t="str">
        <f t="shared" si="378"/>
        <v/>
      </c>
      <c r="I3046" s="80" t="str">
        <f>IFERROR(VLOOKUP(D3046,Sheet2!A:B,2,0),"")</f>
        <v/>
      </c>
      <c r="J3046" s="64" t="str">
        <f>IFERROR(IF(I3046&lt;&gt;"",VLOOKUP(I3046,Sheet2!B:C,2,0),""),"")</f>
        <v/>
      </c>
      <c r="K3046" s="64" t="str">
        <f>IFERROR( IF(I3046&lt;&gt;"", HLOOKUP(L$2+$A3046,Sheet2!BX:NK,2,0),""),"")</f>
        <v/>
      </c>
      <c r="L3046" t="str">
        <f>IF(OR(HLOOKUP(L$2+$A3046,Sheet2!BX:NK,$B3046,0),HLOOKUP(L$2+$A3046,Sheet2!BX:NK,$B3046,0)&lt;&gt;""),HLOOKUP(L$2+$A3046,Sheet2!BX:NK,$B3046,0),"")</f>
        <v/>
      </c>
      <c r="M3046" t="str">
        <f>IF(OR(HLOOKUP(M$2+$A3046,Sheet2!BY:NL,$B3046,0),HLOOKUP(M$2+$A3046,Sheet2!BY:NL,$B3046,0)&lt;&gt;""),HLOOKUP(M$2+$A3046,Sheet2!BY:NL,$B3046,0),"")</f>
        <v/>
      </c>
      <c r="N3046" t="str">
        <f>IF(OR(HLOOKUP(N$2+$A3046,Sheet2!BZ:NM,$B3046,0),HLOOKUP(N$2+$A3046,Sheet2!BZ:NM,$B3046,0)&lt;&gt;""),HLOOKUP(N$2+$A3046,Sheet2!BZ:NM,$B3046,0),"")</f>
        <v/>
      </c>
      <c r="O3046" t="str">
        <f>IF(OR(HLOOKUP(O$2+$A3046,Sheet2!CA:NN,$B3046,0),HLOOKUP(O$2+$A3046,Sheet2!CA:NN,$B3046,0)&lt;&gt;""),HLOOKUP(O$2+$A3046,Sheet2!CA:NN,$B3046,0),"")</f>
        <v/>
      </c>
      <c r="P3046" t="str">
        <f>IF(OR(HLOOKUP(P$2+$A3046,Sheet2!CB:NO,$B3046,0),HLOOKUP(P$2+$A3046,Sheet2!CB:NO,$B3046,0)&lt;&gt;""),HLOOKUP(P$2+$A3046,Sheet2!CB:NO,$B3046,0),"")</f>
        <v/>
      </c>
      <c r="Q3046" t="str">
        <f>IF(OR(HLOOKUP(Q$2+$A3046,Sheet2!CC:NO,$B3046,0),HLOOKUP(Q$2+$A3046,Sheet2!CC:NO,$B3046,0)&lt;&gt;""),HLOOKUP(Q$2+$A3046,Sheet2!CC:NO,$B3046,0),"")</f>
        <v/>
      </c>
    </row>
    <row r="3047" spans="1:17" x14ac:dyDescent="0.25">
      <c r="A3047" s="64">
        <f t="shared" si="379"/>
        <v>18</v>
      </c>
      <c r="B3047" s="64">
        <f t="shared" si="380"/>
        <v>309</v>
      </c>
      <c r="C3047" s="64">
        <f t="shared" si="381"/>
        <v>4</v>
      </c>
      <c r="D3047" s="64">
        <f t="shared" si="382"/>
        <v>305</v>
      </c>
      <c r="E3047" s="64">
        <f t="shared" si="383"/>
        <v>1521</v>
      </c>
      <c r="F3047" s="64" t="str">
        <f t="shared" si="376"/>
        <v/>
      </c>
      <c r="G3047" s="64" t="str">
        <f t="shared" si="377"/>
        <v/>
      </c>
      <c r="H3047" s="64" t="str">
        <f t="shared" si="378"/>
        <v/>
      </c>
      <c r="I3047" s="80" t="str">
        <f>IFERROR(VLOOKUP(D3047,Sheet2!A:B,2,0),"")</f>
        <v/>
      </c>
      <c r="J3047" s="64" t="str">
        <f>IFERROR(IF(I3047&lt;&gt;"",VLOOKUP(I3047,Sheet2!B:C,2,0),""),"")</f>
        <v/>
      </c>
      <c r="K3047" s="64" t="str">
        <f>IFERROR( IF(I3047&lt;&gt;"", HLOOKUP(L$2+$A3047,Sheet2!BX:NK,2,0),""),"")</f>
        <v/>
      </c>
      <c r="L3047" t="str">
        <f>IF(OR(HLOOKUP(L$2+$A3047,Sheet2!BX:NK,$B3047,0),HLOOKUP(L$2+$A3047,Sheet2!BX:NK,$B3047,0)&lt;&gt;""),HLOOKUP(L$2+$A3047,Sheet2!BX:NK,$B3047,0),"")</f>
        <v/>
      </c>
      <c r="M3047" t="str">
        <f>IF(OR(HLOOKUP(M$2+$A3047,Sheet2!BY:NL,$B3047,0),HLOOKUP(M$2+$A3047,Sheet2!BY:NL,$B3047,0)&lt;&gt;""),HLOOKUP(M$2+$A3047,Sheet2!BY:NL,$B3047,0),"")</f>
        <v/>
      </c>
      <c r="N3047" t="str">
        <f>IF(OR(HLOOKUP(N$2+$A3047,Sheet2!BZ:NM,$B3047,0),HLOOKUP(N$2+$A3047,Sheet2!BZ:NM,$B3047,0)&lt;&gt;""),HLOOKUP(N$2+$A3047,Sheet2!BZ:NM,$B3047,0),"")</f>
        <v/>
      </c>
      <c r="O3047" t="str">
        <f>IF(OR(HLOOKUP(O$2+$A3047,Sheet2!CA:NN,$B3047,0),HLOOKUP(O$2+$A3047,Sheet2!CA:NN,$B3047,0)&lt;&gt;""),HLOOKUP(O$2+$A3047,Sheet2!CA:NN,$B3047,0),"")</f>
        <v/>
      </c>
      <c r="P3047" t="str">
        <f>IF(OR(HLOOKUP(P$2+$A3047,Sheet2!CB:NO,$B3047,0),HLOOKUP(P$2+$A3047,Sheet2!CB:NO,$B3047,0)&lt;&gt;""),HLOOKUP(P$2+$A3047,Sheet2!CB:NO,$B3047,0),"")</f>
        <v/>
      </c>
      <c r="Q3047" t="str">
        <f>IF(OR(HLOOKUP(Q$2+$A3047,Sheet2!CC:NO,$B3047,0),HLOOKUP(Q$2+$A3047,Sheet2!CC:NO,$B3047,0)&lt;&gt;""),HLOOKUP(Q$2+$A3047,Sheet2!CC:NO,$B3047,0),"")</f>
        <v/>
      </c>
    </row>
    <row r="3048" spans="1:17" x14ac:dyDescent="0.25">
      <c r="A3048" s="64">
        <f t="shared" si="379"/>
        <v>24</v>
      </c>
      <c r="B3048" s="64">
        <f t="shared" si="380"/>
        <v>309</v>
      </c>
      <c r="C3048" s="64">
        <f t="shared" si="381"/>
        <v>5</v>
      </c>
      <c r="D3048" s="64">
        <f t="shared" si="382"/>
        <v>305</v>
      </c>
      <c r="E3048" s="64">
        <f t="shared" si="383"/>
        <v>1521</v>
      </c>
      <c r="F3048" s="64" t="str">
        <f t="shared" si="376"/>
        <v/>
      </c>
      <c r="G3048" s="64" t="str">
        <f t="shared" si="377"/>
        <v/>
      </c>
      <c r="H3048" s="64" t="str">
        <f t="shared" si="378"/>
        <v/>
      </c>
      <c r="I3048" s="80" t="str">
        <f>IFERROR(VLOOKUP(D3048,Sheet2!A:B,2,0),"")</f>
        <v/>
      </c>
      <c r="J3048" s="64" t="str">
        <f>IFERROR(IF(I3048&lt;&gt;"",VLOOKUP(I3048,Sheet2!B:C,2,0),""),"")</f>
        <v/>
      </c>
      <c r="K3048" s="64" t="str">
        <f>IFERROR( IF(I3048&lt;&gt;"", HLOOKUP(L$2+$A3048,Sheet2!BX:NK,2,0),""),"")</f>
        <v/>
      </c>
      <c r="L3048" t="str">
        <f>IF(OR(HLOOKUP(L$2+$A3048,Sheet2!BX:NK,$B3048,0),HLOOKUP(L$2+$A3048,Sheet2!BX:NK,$B3048,0)&lt;&gt;""),HLOOKUP(L$2+$A3048,Sheet2!BX:NK,$B3048,0),"")</f>
        <v/>
      </c>
      <c r="M3048" t="str">
        <f>IF(OR(HLOOKUP(M$2+$A3048,Sheet2!BY:NL,$B3048,0),HLOOKUP(M$2+$A3048,Sheet2!BY:NL,$B3048,0)&lt;&gt;""),HLOOKUP(M$2+$A3048,Sheet2!BY:NL,$B3048,0),"")</f>
        <v/>
      </c>
      <c r="N3048" t="str">
        <f>IF(OR(HLOOKUP(N$2+$A3048,Sheet2!BZ:NM,$B3048,0),HLOOKUP(N$2+$A3048,Sheet2!BZ:NM,$B3048,0)&lt;&gt;""),HLOOKUP(N$2+$A3048,Sheet2!BZ:NM,$B3048,0),"")</f>
        <v/>
      </c>
      <c r="O3048" t="str">
        <f>IF(OR(HLOOKUP(O$2+$A3048,Sheet2!CA:NN,$B3048,0),HLOOKUP(O$2+$A3048,Sheet2!CA:NN,$B3048,0)&lt;&gt;""),HLOOKUP(O$2+$A3048,Sheet2!CA:NN,$B3048,0),"")</f>
        <v/>
      </c>
      <c r="P3048" t="str">
        <f>IF(OR(HLOOKUP(P$2+$A3048,Sheet2!CB:NO,$B3048,0),HLOOKUP(P$2+$A3048,Sheet2!CB:NO,$B3048,0)&lt;&gt;""),HLOOKUP(P$2+$A3048,Sheet2!CB:NO,$B3048,0),"")</f>
        <v/>
      </c>
      <c r="Q3048" t="str">
        <f>IF(OR(HLOOKUP(Q$2+$A3048,Sheet2!CC:NO,$B3048,0),HLOOKUP(Q$2+$A3048,Sheet2!CC:NO,$B3048,0)&lt;&gt;""),HLOOKUP(Q$2+$A3048,Sheet2!CC:NO,$B3048,0),"")</f>
        <v/>
      </c>
    </row>
    <row r="3049" spans="1:17" x14ac:dyDescent="0.25">
      <c r="A3049" s="64">
        <f t="shared" si="379"/>
        <v>30</v>
      </c>
      <c r="B3049" s="64">
        <f t="shared" si="380"/>
        <v>309</v>
      </c>
      <c r="C3049" s="64">
        <f t="shared" si="381"/>
        <v>6</v>
      </c>
      <c r="D3049" s="64">
        <f t="shared" si="382"/>
        <v>305</v>
      </c>
      <c r="E3049" s="64">
        <f t="shared" si="383"/>
        <v>1521</v>
      </c>
      <c r="F3049" s="64" t="str">
        <f t="shared" si="376"/>
        <v/>
      </c>
      <c r="G3049" s="64" t="str">
        <f t="shared" si="377"/>
        <v/>
      </c>
      <c r="H3049" s="64" t="str">
        <f t="shared" si="378"/>
        <v/>
      </c>
      <c r="I3049" s="80" t="str">
        <f>IFERROR(VLOOKUP(D3049,Sheet2!A:B,2,0),"")</f>
        <v/>
      </c>
      <c r="J3049" s="64" t="str">
        <f>IFERROR(IF(I3049&lt;&gt;"",VLOOKUP(I3049,Sheet2!B:C,2,0),""),"")</f>
        <v/>
      </c>
      <c r="K3049" s="64" t="str">
        <f>IFERROR( IF(I3049&lt;&gt;"", HLOOKUP(L$2+$A3049,Sheet2!BX:NK,2,0),""),"")</f>
        <v/>
      </c>
      <c r="L3049" t="str">
        <f>IF(OR(HLOOKUP(L$2+$A3049,Sheet2!BX:NK,$B3049,0),HLOOKUP(L$2+$A3049,Sheet2!BX:NK,$B3049,0)&lt;&gt;""),HLOOKUP(L$2+$A3049,Sheet2!BX:NK,$B3049,0),"")</f>
        <v/>
      </c>
      <c r="M3049" t="str">
        <f>IF(OR(HLOOKUP(M$2+$A3049,Sheet2!BY:NL,$B3049,0),HLOOKUP(M$2+$A3049,Sheet2!BY:NL,$B3049,0)&lt;&gt;""),HLOOKUP(M$2+$A3049,Sheet2!BY:NL,$B3049,0),"")</f>
        <v/>
      </c>
      <c r="N3049" t="str">
        <f>IF(OR(HLOOKUP(N$2+$A3049,Sheet2!BZ:NM,$B3049,0),HLOOKUP(N$2+$A3049,Sheet2!BZ:NM,$B3049,0)&lt;&gt;""),HLOOKUP(N$2+$A3049,Sheet2!BZ:NM,$B3049,0),"")</f>
        <v/>
      </c>
      <c r="O3049" t="str">
        <f>IF(OR(HLOOKUP(O$2+$A3049,Sheet2!CA:NN,$B3049,0),HLOOKUP(O$2+$A3049,Sheet2!CA:NN,$B3049,0)&lt;&gt;""),HLOOKUP(O$2+$A3049,Sheet2!CA:NN,$B3049,0),"")</f>
        <v/>
      </c>
      <c r="P3049" t="str">
        <f>IF(OR(HLOOKUP(P$2+$A3049,Sheet2!CB:NO,$B3049,0),HLOOKUP(P$2+$A3049,Sheet2!CB:NO,$B3049,0)&lt;&gt;""),HLOOKUP(P$2+$A3049,Sheet2!CB:NO,$B3049,0),"")</f>
        <v/>
      </c>
      <c r="Q3049" t="str">
        <f>IF(OR(HLOOKUP(Q$2+$A3049,Sheet2!CC:NO,$B3049,0),HLOOKUP(Q$2+$A3049,Sheet2!CC:NO,$B3049,0)&lt;&gt;""),HLOOKUP(Q$2+$A3049,Sheet2!CC:NO,$B3049,0),"")</f>
        <v/>
      </c>
    </row>
    <row r="3050" spans="1:17" x14ac:dyDescent="0.25">
      <c r="A3050" s="64">
        <f t="shared" si="379"/>
        <v>36</v>
      </c>
      <c r="B3050" s="64">
        <f t="shared" si="380"/>
        <v>309</v>
      </c>
      <c r="C3050" s="64">
        <f t="shared" si="381"/>
        <v>7</v>
      </c>
      <c r="D3050" s="64">
        <f t="shared" si="382"/>
        <v>305</v>
      </c>
      <c r="E3050" s="64">
        <f t="shared" si="383"/>
        <v>1521</v>
      </c>
      <c r="F3050" s="64" t="str">
        <f t="shared" si="376"/>
        <v/>
      </c>
      <c r="G3050" s="64" t="str">
        <f t="shared" si="377"/>
        <v/>
      </c>
      <c r="H3050" s="64" t="str">
        <f t="shared" si="378"/>
        <v/>
      </c>
      <c r="I3050" s="80" t="str">
        <f>IFERROR(VLOOKUP(D3050,Sheet2!A:B,2,0),"")</f>
        <v/>
      </c>
      <c r="J3050" s="64" t="str">
        <f>IFERROR(IF(I3050&lt;&gt;"",VLOOKUP(I3050,Sheet2!B:C,2,0),""),"")</f>
        <v/>
      </c>
      <c r="K3050" s="64" t="str">
        <f>IFERROR( IF(I3050&lt;&gt;"", HLOOKUP(L$2+$A3050,Sheet2!BX:NK,2,0),""),"")</f>
        <v/>
      </c>
      <c r="L3050" t="str">
        <f>IF(OR(HLOOKUP(L$2+$A3050,Sheet2!BX:NK,$B3050,0),HLOOKUP(L$2+$A3050,Sheet2!BX:NK,$B3050,0)&lt;&gt;""),HLOOKUP(L$2+$A3050,Sheet2!BX:NK,$B3050,0),"")</f>
        <v/>
      </c>
      <c r="M3050" t="str">
        <f>IF(OR(HLOOKUP(M$2+$A3050,Sheet2!BY:NL,$B3050,0),HLOOKUP(M$2+$A3050,Sheet2!BY:NL,$B3050,0)&lt;&gt;""),HLOOKUP(M$2+$A3050,Sheet2!BY:NL,$B3050,0),"")</f>
        <v/>
      </c>
      <c r="N3050" t="str">
        <f>IF(OR(HLOOKUP(N$2+$A3050,Sheet2!BZ:NM,$B3050,0),HLOOKUP(N$2+$A3050,Sheet2!BZ:NM,$B3050,0)&lt;&gt;""),HLOOKUP(N$2+$A3050,Sheet2!BZ:NM,$B3050,0),"")</f>
        <v/>
      </c>
      <c r="O3050" t="str">
        <f>IF(OR(HLOOKUP(O$2+$A3050,Sheet2!CA:NN,$B3050,0),HLOOKUP(O$2+$A3050,Sheet2!CA:NN,$B3050,0)&lt;&gt;""),HLOOKUP(O$2+$A3050,Sheet2!CA:NN,$B3050,0),"")</f>
        <v/>
      </c>
      <c r="P3050" t="str">
        <f>IF(OR(HLOOKUP(P$2+$A3050,Sheet2!CB:NO,$B3050,0),HLOOKUP(P$2+$A3050,Sheet2!CB:NO,$B3050,0)&lt;&gt;""),HLOOKUP(P$2+$A3050,Sheet2!CB:NO,$B3050,0),"")</f>
        <v/>
      </c>
      <c r="Q3050" t="str">
        <f>IF(OR(HLOOKUP(Q$2+$A3050,Sheet2!CC:NO,$B3050,0),HLOOKUP(Q$2+$A3050,Sheet2!CC:NO,$B3050,0)&lt;&gt;""),HLOOKUP(Q$2+$A3050,Sheet2!CC:NO,$B3050,0),"")</f>
        <v/>
      </c>
    </row>
    <row r="3051" spans="1:17" x14ac:dyDescent="0.25">
      <c r="A3051" s="64">
        <f t="shared" si="379"/>
        <v>42</v>
      </c>
      <c r="B3051" s="64">
        <f t="shared" si="380"/>
        <v>309</v>
      </c>
      <c r="C3051" s="64">
        <f t="shared" si="381"/>
        <v>8</v>
      </c>
      <c r="D3051" s="64">
        <f t="shared" si="382"/>
        <v>305</v>
      </c>
      <c r="E3051" s="64">
        <f t="shared" si="383"/>
        <v>1521</v>
      </c>
      <c r="F3051" s="64" t="str">
        <f t="shared" si="376"/>
        <v/>
      </c>
      <c r="G3051" s="64" t="str">
        <f t="shared" si="377"/>
        <v/>
      </c>
      <c r="H3051" s="64" t="str">
        <f t="shared" si="378"/>
        <v/>
      </c>
      <c r="I3051" s="80" t="str">
        <f>IFERROR(VLOOKUP(D3051,Sheet2!A:B,2,0),"")</f>
        <v/>
      </c>
      <c r="J3051" s="64" t="str">
        <f>IFERROR(IF(I3051&lt;&gt;"",VLOOKUP(I3051,Sheet2!B:C,2,0),""),"")</f>
        <v/>
      </c>
      <c r="K3051" s="64" t="str">
        <f>IFERROR( IF(I3051&lt;&gt;"", HLOOKUP(L$2+$A3051,Sheet2!BX:NK,2,0),""),"")</f>
        <v/>
      </c>
      <c r="L3051" t="str">
        <f>IF(OR(HLOOKUP(L$2+$A3051,Sheet2!BX:NK,$B3051,0),HLOOKUP(L$2+$A3051,Sheet2!BX:NK,$B3051,0)&lt;&gt;""),HLOOKUP(L$2+$A3051,Sheet2!BX:NK,$B3051,0),"")</f>
        <v/>
      </c>
      <c r="M3051" t="str">
        <f>IF(OR(HLOOKUP(M$2+$A3051,Sheet2!BY:NL,$B3051,0),HLOOKUP(M$2+$A3051,Sheet2!BY:NL,$B3051,0)&lt;&gt;""),HLOOKUP(M$2+$A3051,Sheet2!BY:NL,$B3051,0),"")</f>
        <v/>
      </c>
      <c r="N3051" t="str">
        <f>IF(OR(HLOOKUP(N$2+$A3051,Sheet2!BZ:NM,$B3051,0),HLOOKUP(N$2+$A3051,Sheet2!BZ:NM,$B3051,0)&lt;&gt;""),HLOOKUP(N$2+$A3051,Sheet2!BZ:NM,$B3051,0),"")</f>
        <v/>
      </c>
      <c r="O3051" t="str">
        <f>IF(OR(HLOOKUP(O$2+$A3051,Sheet2!CA:NN,$B3051,0),HLOOKUP(O$2+$A3051,Sheet2!CA:NN,$B3051,0)&lt;&gt;""),HLOOKUP(O$2+$A3051,Sheet2!CA:NN,$B3051,0),"")</f>
        <v/>
      </c>
      <c r="P3051" t="str">
        <f>IF(OR(HLOOKUP(P$2+$A3051,Sheet2!CB:NO,$B3051,0),HLOOKUP(P$2+$A3051,Sheet2!CB:NO,$B3051,0)&lt;&gt;""),HLOOKUP(P$2+$A3051,Sheet2!CB:NO,$B3051,0),"")</f>
        <v/>
      </c>
      <c r="Q3051" t="str">
        <f>IF(OR(HLOOKUP(Q$2+$A3051,Sheet2!CC:NO,$B3051,0),HLOOKUP(Q$2+$A3051,Sheet2!CC:NO,$B3051,0)&lt;&gt;""),HLOOKUP(Q$2+$A3051,Sheet2!CC:NO,$B3051,0),"")</f>
        <v/>
      </c>
    </row>
    <row r="3052" spans="1:17" x14ac:dyDescent="0.25">
      <c r="A3052" s="64">
        <f t="shared" si="379"/>
        <v>48</v>
      </c>
      <c r="B3052" s="64">
        <f t="shared" si="380"/>
        <v>309</v>
      </c>
      <c r="C3052" s="64">
        <f t="shared" si="381"/>
        <v>9</v>
      </c>
      <c r="D3052" s="64">
        <f t="shared" si="382"/>
        <v>305</v>
      </c>
      <c r="E3052" s="64">
        <f t="shared" si="383"/>
        <v>1521</v>
      </c>
      <c r="F3052" s="64" t="str">
        <f t="shared" si="376"/>
        <v/>
      </c>
      <c r="G3052" s="64" t="str">
        <f t="shared" si="377"/>
        <v/>
      </c>
      <c r="H3052" s="64" t="str">
        <f t="shared" si="378"/>
        <v/>
      </c>
      <c r="I3052" s="80" t="str">
        <f>IFERROR(VLOOKUP(D3052,Sheet2!A:B,2,0),"")</f>
        <v/>
      </c>
      <c r="J3052" s="64" t="str">
        <f>IFERROR(IF(I3052&lt;&gt;"",VLOOKUP(I3052,Sheet2!B:C,2,0),""),"")</f>
        <v/>
      </c>
      <c r="K3052" s="64" t="str">
        <f>IFERROR( IF(I3052&lt;&gt;"", HLOOKUP(L$2+$A3052,Sheet2!BX:NK,2,0),""),"")</f>
        <v/>
      </c>
      <c r="L3052" t="str">
        <f>IF(OR(HLOOKUP(L$2+$A3052,Sheet2!BX:NK,$B3052,0),HLOOKUP(L$2+$A3052,Sheet2!BX:NK,$B3052,0)&lt;&gt;""),HLOOKUP(L$2+$A3052,Sheet2!BX:NK,$B3052,0),"")</f>
        <v/>
      </c>
      <c r="M3052" t="str">
        <f>IF(OR(HLOOKUP(M$2+$A3052,Sheet2!BY:NL,$B3052,0),HLOOKUP(M$2+$A3052,Sheet2!BY:NL,$B3052,0)&lt;&gt;""),HLOOKUP(M$2+$A3052,Sheet2!BY:NL,$B3052,0),"")</f>
        <v/>
      </c>
      <c r="N3052" t="str">
        <f>IF(OR(HLOOKUP(N$2+$A3052,Sheet2!BZ:NM,$B3052,0),HLOOKUP(N$2+$A3052,Sheet2!BZ:NM,$B3052,0)&lt;&gt;""),HLOOKUP(N$2+$A3052,Sheet2!BZ:NM,$B3052,0),"")</f>
        <v/>
      </c>
      <c r="O3052" t="str">
        <f>IF(OR(HLOOKUP(O$2+$A3052,Sheet2!CA:NN,$B3052,0),HLOOKUP(O$2+$A3052,Sheet2!CA:NN,$B3052,0)&lt;&gt;""),HLOOKUP(O$2+$A3052,Sheet2!CA:NN,$B3052,0),"")</f>
        <v/>
      </c>
      <c r="P3052" t="str">
        <f>IF(OR(HLOOKUP(P$2+$A3052,Sheet2!CB:NO,$B3052,0),HLOOKUP(P$2+$A3052,Sheet2!CB:NO,$B3052,0)&lt;&gt;""),HLOOKUP(P$2+$A3052,Sheet2!CB:NO,$B3052,0),"")</f>
        <v/>
      </c>
      <c r="Q3052" t="str">
        <f>IF(OR(HLOOKUP(Q$2+$A3052,Sheet2!CC:NO,$B3052,0),HLOOKUP(Q$2+$A3052,Sheet2!CC:NO,$B3052,0)&lt;&gt;""),HLOOKUP(Q$2+$A3052,Sheet2!CC:NO,$B3052,0),"")</f>
        <v/>
      </c>
    </row>
    <row r="3053" spans="1:17" x14ac:dyDescent="0.25">
      <c r="A3053" s="64">
        <f t="shared" si="379"/>
        <v>54</v>
      </c>
      <c r="B3053" s="64">
        <f t="shared" si="380"/>
        <v>309</v>
      </c>
      <c r="C3053" s="64">
        <f t="shared" si="381"/>
        <v>10</v>
      </c>
      <c r="D3053" s="64">
        <f t="shared" si="382"/>
        <v>305</v>
      </c>
      <c r="E3053" s="64">
        <f t="shared" si="383"/>
        <v>1521</v>
      </c>
      <c r="F3053" s="64" t="str">
        <f t="shared" si="376"/>
        <v/>
      </c>
      <c r="G3053" s="64" t="str">
        <f t="shared" si="377"/>
        <v/>
      </c>
      <c r="H3053" s="64" t="str">
        <f t="shared" si="378"/>
        <v/>
      </c>
      <c r="I3053" s="80" t="str">
        <f>IFERROR(VLOOKUP(D3053,Sheet2!A:B,2,0),"")</f>
        <v/>
      </c>
      <c r="J3053" s="64" t="str">
        <f>IFERROR(IF(I3053&lt;&gt;"",VLOOKUP(I3053,Sheet2!B:C,2,0),""),"")</f>
        <v/>
      </c>
      <c r="K3053" s="64" t="str">
        <f>IFERROR( IF(I3053&lt;&gt;"", HLOOKUP(L$2+$A3053,Sheet2!BX:NK,2,0),""),"")</f>
        <v/>
      </c>
      <c r="L3053" t="str">
        <f>IF(OR(HLOOKUP(L$2+$A3053,Sheet2!BX:NK,$B3053,0),HLOOKUP(L$2+$A3053,Sheet2!BX:NK,$B3053,0)&lt;&gt;""),HLOOKUP(L$2+$A3053,Sheet2!BX:NK,$B3053,0),"")</f>
        <v/>
      </c>
      <c r="M3053" t="str">
        <f>IF(OR(HLOOKUP(M$2+$A3053,Sheet2!BY:NL,$B3053,0),HLOOKUP(M$2+$A3053,Sheet2!BY:NL,$B3053,0)&lt;&gt;""),HLOOKUP(M$2+$A3053,Sheet2!BY:NL,$B3053,0),"")</f>
        <v/>
      </c>
      <c r="N3053" t="str">
        <f>IF(OR(HLOOKUP(N$2+$A3053,Sheet2!BZ:NM,$B3053,0),HLOOKUP(N$2+$A3053,Sheet2!BZ:NM,$B3053,0)&lt;&gt;""),HLOOKUP(N$2+$A3053,Sheet2!BZ:NM,$B3053,0),"")</f>
        <v/>
      </c>
      <c r="O3053" t="str">
        <f>IF(OR(HLOOKUP(O$2+$A3053,Sheet2!CA:NN,$B3053,0),HLOOKUP(O$2+$A3053,Sheet2!CA:NN,$B3053,0)&lt;&gt;""),HLOOKUP(O$2+$A3053,Sheet2!CA:NN,$B3053,0),"")</f>
        <v/>
      </c>
      <c r="P3053" t="str">
        <f>IF(OR(HLOOKUP(P$2+$A3053,Sheet2!CB:NO,$B3053,0),HLOOKUP(P$2+$A3053,Sheet2!CB:NO,$B3053,0)&lt;&gt;""),HLOOKUP(P$2+$A3053,Sheet2!CB:NO,$B3053,0),"")</f>
        <v/>
      </c>
      <c r="Q3053" t="str">
        <f>IF(OR(HLOOKUP(Q$2+$A3053,Sheet2!CC:NO,$B3053,0),HLOOKUP(Q$2+$A3053,Sheet2!CC:NO,$B3053,0)&lt;&gt;""),HLOOKUP(Q$2+$A3053,Sheet2!CC:NO,$B3053,0),"")</f>
        <v/>
      </c>
    </row>
    <row r="3054" spans="1:17" x14ac:dyDescent="0.25">
      <c r="A3054" s="64">
        <f t="shared" si="379"/>
        <v>0</v>
      </c>
      <c r="B3054" s="64">
        <f t="shared" si="380"/>
        <v>310</v>
      </c>
      <c r="C3054" s="64">
        <f t="shared" si="381"/>
        <v>1</v>
      </c>
      <c r="D3054" s="64">
        <f t="shared" si="382"/>
        <v>306</v>
      </c>
      <c r="E3054" s="64">
        <f t="shared" si="383"/>
        <v>1526</v>
      </c>
      <c r="F3054" s="64" t="str">
        <f t="shared" si="376"/>
        <v/>
      </c>
      <c r="G3054" s="64" t="str">
        <f t="shared" si="377"/>
        <v/>
      </c>
      <c r="H3054" s="64" t="str">
        <f t="shared" si="378"/>
        <v/>
      </c>
      <c r="I3054" s="80" t="str">
        <f>IFERROR(VLOOKUP(D3054,Sheet2!A:B,2,0),"")</f>
        <v/>
      </c>
      <c r="J3054" s="64" t="str">
        <f>IFERROR(IF(I3054&lt;&gt;"",VLOOKUP(I3054,Sheet2!B:C,2,0),""),"")</f>
        <v/>
      </c>
      <c r="K3054" s="64" t="str">
        <f>IFERROR( IF(I3054&lt;&gt;"", HLOOKUP(L$2+$A3054,Sheet2!BX:NK,2,0),""),"")</f>
        <v/>
      </c>
      <c r="L3054" t="str">
        <f>IF(OR(HLOOKUP(L$2+$A3054,Sheet2!BX:NK,$B3054,0),HLOOKUP(L$2+$A3054,Sheet2!BX:NK,$B3054,0)&lt;&gt;""),HLOOKUP(L$2+$A3054,Sheet2!BX:NK,$B3054,0),"")</f>
        <v/>
      </c>
      <c r="M3054" t="str">
        <f>IF(OR(HLOOKUP(M$2+$A3054,Sheet2!BY:NL,$B3054,0),HLOOKUP(M$2+$A3054,Sheet2!BY:NL,$B3054,0)&lt;&gt;""),HLOOKUP(M$2+$A3054,Sheet2!BY:NL,$B3054,0),"")</f>
        <v/>
      </c>
      <c r="N3054" t="str">
        <f>IF(OR(HLOOKUP(N$2+$A3054,Sheet2!BZ:NM,$B3054,0),HLOOKUP(N$2+$A3054,Sheet2!BZ:NM,$B3054,0)&lt;&gt;""),HLOOKUP(N$2+$A3054,Sheet2!BZ:NM,$B3054,0),"")</f>
        <v/>
      </c>
      <c r="O3054" t="str">
        <f>IF(OR(HLOOKUP(O$2+$A3054,Sheet2!CA:NN,$B3054,0),HLOOKUP(O$2+$A3054,Sheet2!CA:NN,$B3054,0)&lt;&gt;""),HLOOKUP(O$2+$A3054,Sheet2!CA:NN,$B3054,0),"")</f>
        <v/>
      </c>
      <c r="P3054" t="str">
        <f>IF(OR(HLOOKUP(P$2+$A3054,Sheet2!CB:NO,$B3054,0),HLOOKUP(P$2+$A3054,Sheet2!CB:NO,$B3054,0)&lt;&gt;""),HLOOKUP(P$2+$A3054,Sheet2!CB:NO,$B3054,0),"")</f>
        <v/>
      </c>
      <c r="Q3054" t="str">
        <f>IF(OR(HLOOKUP(Q$2+$A3054,Sheet2!CC:NO,$B3054,0),HLOOKUP(Q$2+$A3054,Sheet2!CC:NO,$B3054,0)&lt;&gt;""),HLOOKUP(Q$2+$A3054,Sheet2!CC:NO,$B3054,0),"")</f>
        <v/>
      </c>
    </row>
    <row r="3055" spans="1:17" x14ac:dyDescent="0.25">
      <c r="A3055" s="64">
        <f t="shared" si="379"/>
        <v>6</v>
      </c>
      <c r="B3055" s="64">
        <f t="shared" si="380"/>
        <v>310</v>
      </c>
      <c r="C3055" s="64">
        <f t="shared" si="381"/>
        <v>2</v>
      </c>
      <c r="D3055" s="64">
        <f t="shared" si="382"/>
        <v>306</v>
      </c>
      <c r="E3055" s="64">
        <f t="shared" si="383"/>
        <v>1526</v>
      </c>
      <c r="F3055" s="64" t="str">
        <f t="shared" si="376"/>
        <v/>
      </c>
      <c r="G3055" s="64" t="str">
        <f t="shared" si="377"/>
        <v/>
      </c>
      <c r="H3055" s="64" t="str">
        <f t="shared" si="378"/>
        <v/>
      </c>
      <c r="I3055" s="80" t="str">
        <f>IFERROR(VLOOKUP(D3055,Sheet2!A:B,2,0),"")</f>
        <v/>
      </c>
      <c r="J3055" s="64" t="str">
        <f>IFERROR(IF(I3055&lt;&gt;"",VLOOKUP(I3055,Sheet2!B:C,2,0),""),"")</f>
        <v/>
      </c>
      <c r="K3055" s="64" t="str">
        <f>IFERROR( IF(I3055&lt;&gt;"", HLOOKUP(L$2+$A3055,Sheet2!BX:NK,2,0),""),"")</f>
        <v/>
      </c>
      <c r="L3055" t="str">
        <f>IF(OR(HLOOKUP(L$2+$A3055,Sheet2!BX:NK,$B3055,0),HLOOKUP(L$2+$A3055,Sheet2!BX:NK,$B3055,0)&lt;&gt;""),HLOOKUP(L$2+$A3055,Sheet2!BX:NK,$B3055,0),"")</f>
        <v/>
      </c>
      <c r="M3055" t="str">
        <f>IF(OR(HLOOKUP(M$2+$A3055,Sheet2!BY:NL,$B3055,0),HLOOKUP(M$2+$A3055,Sheet2!BY:NL,$B3055,0)&lt;&gt;""),HLOOKUP(M$2+$A3055,Sheet2!BY:NL,$B3055,0),"")</f>
        <v/>
      </c>
      <c r="N3055" t="str">
        <f>IF(OR(HLOOKUP(N$2+$A3055,Sheet2!BZ:NM,$B3055,0),HLOOKUP(N$2+$A3055,Sheet2!BZ:NM,$B3055,0)&lt;&gt;""),HLOOKUP(N$2+$A3055,Sheet2!BZ:NM,$B3055,0),"")</f>
        <v/>
      </c>
      <c r="O3055" t="str">
        <f>IF(OR(HLOOKUP(O$2+$A3055,Sheet2!CA:NN,$B3055,0),HLOOKUP(O$2+$A3055,Sheet2!CA:NN,$B3055,0)&lt;&gt;""),HLOOKUP(O$2+$A3055,Sheet2!CA:NN,$B3055,0),"")</f>
        <v/>
      </c>
      <c r="P3055" t="str">
        <f>IF(OR(HLOOKUP(P$2+$A3055,Sheet2!CB:NO,$B3055,0),HLOOKUP(P$2+$A3055,Sheet2!CB:NO,$B3055,0)&lt;&gt;""),HLOOKUP(P$2+$A3055,Sheet2!CB:NO,$B3055,0),"")</f>
        <v/>
      </c>
      <c r="Q3055" t="str">
        <f>IF(OR(HLOOKUP(Q$2+$A3055,Sheet2!CC:NO,$B3055,0),HLOOKUP(Q$2+$A3055,Sheet2!CC:NO,$B3055,0)&lt;&gt;""),HLOOKUP(Q$2+$A3055,Sheet2!CC:NO,$B3055,0),"")</f>
        <v/>
      </c>
    </row>
    <row r="3056" spans="1:17" x14ac:dyDescent="0.25">
      <c r="A3056" s="64">
        <f t="shared" si="379"/>
        <v>12</v>
      </c>
      <c r="B3056" s="64">
        <f t="shared" si="380"/>
        <v>310</v>
      </c>
      <c r="C3056" s="64">
        <f t="shared" si="381"/>
        <v>3</v>
      </c>
      <c r="D3056" s="64">
        <f t="shared" si="382"/>
        <v>306</v>
      </c>
      <c r="E3056" s="64">
        <f t="shared" si="383"/>
        <v>1526</v>
      </c>
      <c r="F3056" s="64" t="str">
        <f t="shared" si="376"/>
        <v/>
      </c>
      <c r="G3056" s="64" t="str">
        <f t="shared" si="377"/>
        <v/>
      </c>
      <c r="H3056" s="64" t="str">
        <f t="shared" si="378"/>
        <v/>
      </c>
      <c r="I3056" s="80" t="str">
        <f>IFERROR(VLOOKUP(D3056,Sheet2!A:B,2,0),"")</f>
        <v/>
      </c>
      <c r="J3056" s="64" t="str">
        <f>IFERROR(IF(I3056&lt;&gt;"",VLOOKUP(I3056,Sheet2!B:C,2,0),""),"")</f>
        <v/>
      </c>
      <c r="K3056" s="64" t="str">
        <f>IFERROR( IF(I3056&lt;&gt;"", HLOOKUP(L$2+$A3056,Sheet2!BX:NK,2,0),""),"")</f>
        <v/>
      </c>
      <c r="L3056" t="str">
        <f>IF(OR(HLOOKUP(L$2+$A3056,Sheet2!BX:NK,$B3056,0),HLOOKUP(L$2+$A3056,Sheet2!BX:NK,$B3056,0)&lt;&gt;""),HLOOKUP(L$2+$A3056,Sheet2!BX:NK,$B3056,0),"")</f>
        <v/>
      </c>
      <c r="M3056" t="str">
        <f>IF(OR(HLOOKUP(M$2+$A3056,Sheet2!BY:NL,$B3056,0),HLOOKUP(M$2+$A3056,Sheet2!BY:NL,$B3056,0)&lt;&gt;""),HLOOKUP(M$2+$A3056,Sheet2!BY:NL,$B3056,0),"")</f>
        <v/>
      </c>
      <c r="N3056" t="str">
        <f>IF(OR(HLOOKUP(N$2+$A3056,Sheet2!BZ:NM,$B3056,0),HLOOKUP(N$2+$A3056,Sheet2!BZ:NM,$B3056,0)&lt;&gt;""),HLOOKUP(N$2+$A3056,Sheet2!BZ:NM,$B3056,0),"")</f>
        <v/>
      </c>
      <c r="O3056" t="str">
        <f>IF(OR(HLOOKUP(O$2+$A3056,Sheet2!CA:NN,$B3056,0),HLOOKUP(O$2+$A3056,Sheet2!CA:NN,$B3056,0)&lt;&gt;""),HLOOKUP(O$2+$A3056,Sheet2!CA:NN,$B3056,0),"")</f>
        <v/>
      </c>
      <c r="P3056" t="str">
        <f>IF(OR(HLOOKUP(P$2+$A3056,Sheet2!CB:NO,$B3056,0),HLOOKUP(P$2+$A3056,Sheet2!CB:NO,$B3056,0)&lt;&gt;""),HLOOKUP(P$2+$A3056,Sheet2!CB:NO,$B3056,0),"")</f>
        <v/>
      </c>
      <c r="Q3056" t="str">
        <f>IF(OR(HLOOKUP(Q$2+$A3056,Sheet2!CC:NO,$B3056,0),HLOOKUP(Q$2+$A3056,Sheet2!CC:NO,$B3056,0)&lt;&gt;""),HLOOKUP(Q$2+$A3056,Sheet2!CC:NO,$B3056,0),"")</f>
        <v/>
      </c>
    </row>
    <row r="3057" spans="1:17" x14ac:dyDescent="0.25">
      <c r="A3057" s="64">
        <f t="shared" si="379"/>
        <v>18</v>
      </c>
      <c r="B3057" s="64">
        <f t="shared" si="380"/>
        <v>310</v>
      </c>
      <c r="C3057" s="64">
        <f t="shared" si="381"/>
        <v>4</v>
      </c>
      <c r="D3057" s="64">
        <f t="shared" si="382"/>
        <v>306</v>
      </c>
      <c r="E3057" s="64">
        <f t="shared" si="383"/>
        <v>1526</v>
      </c>
      <c r="F3057" s="64" t="str">
        <f t="shared" si="376"/>
        <v/>
      </c>
      <c r="G3057" s="64" t="str">
        <f t="shared" si="377"/>
        <v/>
      </c>
      <c r="H3057" s="64" t="str">
        <f t="shared" si="378"/>
        <v/>
      </c>
      <c r="I3057" s="80" t="str">
        <f>IFERROR(VLOOKUP(D3057,Sheet2!A:B,2,0),"")</f>
        <v/>
      </c>
      <c r="J3057" s="64" t="str">
        <f>IFERROR(IF(I3057&lt;&gt;"",VLOOKUP(I3057,Sheet2!B:C,2,0),""),"")</f>
        <v/>
      </c>
      <c r="K3057" s="64" t="str">
        <f>IFERROR( IF(I3057&lt;&gt;"", HLOOKUP(L$2+$A3057,Sheet2!BX:NK,2,0),""),"")</f>
        <v/>
      </c>
      <c r="L3057" t="str">
        <f>IF(OR(HLOOKUP(L$2+$A3057,Sheet2!BX:NK,$B3057,0),HLOOKUP(L$2+$A3057,Sheet2!BX:NK,$B3057,0)&lt;&gt;""),HLOOKUP(L$2+$A3057,Sheet2!BX:NK,$B3057,0),"")</f>
        <v/>
      </c>
      <c r="M3057" t="str">
        <f>IF(OR(HLOOKUP(M$2+$A3057,Sheet2!BY:NL,$B3057,0),HLOOKUP(M$2+$A3057,Sheet2!BY:NL,$B3057,0)&lt;&gt;""),HLOOKUP(M$2+$A3057,Sheet2!BY:NL,$B3057,0),"")</f>
        <v/>
      </c>
      <c r="N3057" t="str">
        <f>IF(OR(HLOOKUP(N$2+$A3057,Sheet2!BZ:NM,$B3057,0),HLOOKUP(N$2+$A3057,Sheet2!BZ:NM,$B3057,0)&lt;&gt;""),HLOOKUP(N$2+$A3057,Sheet2!BZ:NM,$B3057,0),"")</f>
        <v/>
      </c>
      <c r="O3057" t="str">
        <f>IF(OR(HLOOKUP(O$2+$A3057,Sheet2!CA:NN,$B3057,0),HLOOKUP(O$2+$A3057,Sheet2!CA:NN,$B3057,0)&lt;&gt;""),HLOOKUP(O$2+$A3057,Sheet2!CA:NN,$B3057,0),"")</f>
        <v/>
      </c>
      <c r="P3057" t="str">
        <f>IF(OR(HLOOKUP(P$2+$A3057,Sheet2!CB:NO,$B3057,0),HLOOKUP(P$2+$A3057,Sheet2!CB:NO,$B3057,0)&lt;&gt;""),HLOOKUP(P$2+$A3057,Sheet2!CB:NO,$B3057,0),"")</f>
        <v/>
      </c>
      <c r="Q3057" t="str">
        <f>IF(OR(HLOOKUP(Q$2+$A3057,Sheet2!CC:NO,$B3057,0),HLOOKUP(Q$2+$A3057,Sheet2!CC:NO,$B3057,0)&lt;&gt;""),HLOOKUP(Q$2+$A3057,Sheet2!CC:NO,$B3057,0),"")</f>
        <v/>
      </c>
    </row>
    <row r="3058" spans="1:17" x14ac:dyDescent="0.25">
      <c r="A3058" s="64">
        <f t="shared" si="379"/>
        <v>24</v>
      </c>
      <c r="B3058" s="64">
        <f t="shared" si="380"/>
        <v>310</v>
      </c>
      <c r="C3058" s="64">
        <f t="shared" si="381"/>
        <v>5</v>
      </c>
      <c r="D3058" s="64">
        <f t="shared" si="382"/>
        <v>306</v>
      </c>
      <c r="E3058" s="64">
        <f t="shared" si="383"/>
        <v>1526</v>
      </c>
      <c r="F3058" s="64" t="str">
        <f t="shared" si="376"/>
        <v/>
      </c>
      <c r="G3058" s="64" t="str">
        <f t="shared" si="377"/>
        <v/>
      </c>
      <c r="H3058" s="64" t="str">
        <f t="shared" si="378"/>
        <v/>
      </c>
      <c r="I3058" s="80" t="str">
        <f>IFERROR(VLOOKUP(D3058,Sheet2!A:B,2,0),"")</f>
        <v/>
      </c>
      <c r="J3058" s="64" t="str">
        <f>IFERROR(IF(I3058&lt;&gt;"",VLOOKUP(I3058,Sheet2!B:C,2,0),""),"")</f>
        <v/>
      </c>
      <c r="K3058" s="64" t="str">
        <f>IFERROR( IF(I3058&lt;&gt;"", HLOOKUP(L$2+$A3058,Sheet2!BX:NK,2,0),""),"")</f>
        <v/>
      </c>
      <c r="L3058" t="str">
        <f>IF(OR(HLOOKUP(L$2+$A3058,Sheet2!BX:NK,$B3058,0),HLOOKUP(L$2+$A3058,Sheet2!BX:NK,$B3058,0)&lt;&gt;""),HLOOKUP(L$2+$A3058,Sheet2!BX:NK,$B3058,0),"")</f>
        <v/>
      </c>
      <c r="M3058" t="str">
        <f>IF(OR(HLOOKUP(M$2+$A3058,Sheet2!BY:NL,$B3058,0),HLOOKUP(M$2+$A3058,Sheet2!BY:NL,$B3058,0)&lt;&gt;""),HLOOKUP(M$2+$A3058,Sheet2!BY:NL,$B3058,0),"")</f>
        <v/>
      </c>
      <c r="N3058" t="str">
        <f>IF(OR(HLOOKUP(N$2+$A3058,Sheet2!BZ:NM,$B3058,0),HLOOKUP(N$2+$A3058,Sheet2!BZ:NM,$B3058,0)&lt;&gt;""),HLOOKUP(N$2+$A3058,Sheet2!BZ:NM,$B3058,0),"")</f>
        <v/>
      </c>
      <c r="O3058" t="str">
        <f>IF(OR(HLOOKUP(O$2+$A3058,Sheet2!CA:NN,$B3058,0),HLOOKUP(O$2+$A3058,Sheet2!CA:NN,$B3058,0)&lt;&gt;""),HLOOKUP(O$2+$A3058,Sheet2!CA:NN,$B3058,0),"")</f>
        <v/>
      </c>
      <c r="P3058" t="str">
        <f>IF(OR(HLOOKUP(P$2+$A3058,Sheet2!CB:NO,$B3058,0),HLOOKUP(P$2+$A3058,Sheet2!CB:NO,$B3058,0)&lt;&gt;""),HLOOKUP(P$2+$A3058,Sheet2!CB:NO,$B3058,0),"")</f>
        <v/>
      </c>
      <c r="Q3058" t="str">
        <f>IF(OR(HLOOKUP(Q$2+$A3058,Sheet2!CC:NO,$B3058,0),HLOOKUP(Q$2+$A3058,Sheet2!CC:NO,$B3058,0)&lt;&gt;""),HLOOKUP(Q$2+$A3058,Sheet2!CC:NO,$B3058,0),"")</f>
        <v/>
      </c>
    </row>
    <row r="3059" spans="1:17" x14ac:dyDescent="0.25">
      <c r="A3059" s="64">
        <f t="shared" si="379"/>
        <v>30</v>
      </c>
      <c r="B3059" s="64">
        <f t="shared" si="380"/>
        <v>310</v>
      </c>
      <c r="C3059" s="64">
        <f t="shared" si="381"/>
        <v>6</v>
      </c>
      <c r="D3059" s="64">
        <f t="shared" si="382"/>
        <v>306</v>
      </c>
      <c r="E3059" s="64">
        <f t="shared" si="383"/>
        <v>1526</v>
      </c>
      <c r="F3059" s="64" t="str">
        <f t="shared" si="376"/>
        <v/>
      </c>
      <c r="G3059" s="64" t="str">
        <f t="shared" si="377"/>
        <v/>
      </c>
      <c r="H3059" s="64" t="str">
        <f t="shared" si="378"/>
        <v/>
      </c>
      <c r="I3059" s="80" t="str">
        <f>IFERROR(VLOOKUP(D3059,Sheet2!A:B,2,0),"")</f>
        <v/>
      </c>
      <c r="J3059" s="64" t="str">
        <f>IFERROR(IF(I3059&lt;&gt;"",VLOOKUP(I3059,Sheet2!B:C,2,0),""),"")</f>
        <v/>
      </c>
      <c r="K3059" s="64" t="str">
        <f>IFERROR( IF(I3059&lt;&gt;"", HLOOKUP(L$2+$A3059,Sheet2!BX:NK,2,0),""),"")</f>
        <v/>
      </c>
      <c r="L3059" t="str">
        <f>IF(OR(HLOOKUP(L$2+$A3059,Sheet2!BX:NK,$B3059,0),HLOOKUP(L$2+$A3059,Sheet2!BX:NK,$B3059,0)&lt;&gt;""),HLOOKUP(L$2+$A3059,Sheet2!BX:NK,$B3059,0),"")</f>
        <v/>
      </c>
      <c r="M3059" t="str">
        <f>IF(OR(HLOOKUP(M$2+$A3059,Sheet2!BY:NL,$B3059,0),HLOOKUP(M$2+$A3059,Sheet2!BY:NL,$B3059,0)&lt;&gt;""),HLOOKUP(M$2+$A3059,Sheet2!BY:NL,$B3059,0),"")</f>
        <v/>
      </c>
      <c r="N3059" t="str">
        <f>IF(OR(HLOOKUP(N$2+$A3059,Sheet2!BZ:NM,$B3059,0),HLOOKUP(N$2+$A3059,Sheet2!BZ:NM,$B3059,0)&lt;&gt;""),HLOOKUP(N$2+$A3059,Sheet2!BZ:NM,$B3059,0),"")</f>
        <v/>
      </c>
      <c r="O3059" t="str">
        <f>IF(OR(HLOOKUP(O$2+$A3059,Sheet2!CA:NN,$B3059,0),HLOOKUP(O$2+$A3059,Sheet2!CA:NN,$B3059,0)&lt;&gt;""),HLOOKUP(O$2+$A3059,Sheet2!CA:NN,$B3059,0),"")</f>
        <v/>
      </c>
      <c r="P3059" t="str">
        <f>IF(OR(HLOOKUP(P$2+$A3059,Sheet2!CB:NO,$B3059,0),HLOOKUP(P$2+$A3059,Sheet2!CB:NO,$B3059,0)&lt;&gt;""),HLOOKUP(P$2+$A3059,Sheet2!CB:NO,$B3059,0),"")</f>
        <v/>
      </c>
      <c r="Q3059" t="str">
        <f>IF(OR(HLOOKUP(Q$2+$A3059,Sheet2!CC:NO,$B3059,0),HLOOKUP(Q$2+$A3059,Sheet2!CC:NO,$B3059,0)&lt;&gt;""),HLOOKUP(Q$2+$A3059,Sheet2!CC:NO,$B3059,0),"")</f>
        <v/>
      </c>
    </row>
    <row r="3060" spans="1:17" x14ac:dyDescent="0.25">
      <c r="A3060" s="64">
        <f t="shared" si="379"/>
        <v>36</v>
      </c>
      <c r="B3060" s="64">
        <f t="shared" si="380"/>
        <v>310</v>
      </c>
      <c r="C3060" s="64">
        <f t="shared" si="381"/>
        <v>7</v>
      </c>
      <c r="D3060" s="64">
        <f t="shared" si="382"/>
        <v>306</v>
      </c>
      <c r="E3060" s="64">
        <f t="shared" si="383"/>
        <v>1526</v>
      </c>
      <c r="F3060" s="64" t="str">
        <f t="shared" si="376"/>
        <v/>
      </c>
      <c r="G3060" s="64" t="str">
        <f t="shared" si="377"/>
        <v/>
      </c>
      <c r="H3060" s="64" t="str">
        <f t="shared" si="378"/>
        <v/>
      </c>
      <c r="I3060" s="80" t="str">
        <f>IFERROR(VLOOKUP(D3060,Sheet2!A:B,2,0),"")</f>
        <v/>
      </c>
      <c r="J3060" s="64" t="str">
        <f>IFERROR(IF(I3060&lt;&gt;"",VLOOKUP(I3060,Sheet2!B:C,2,0),""),"")</f>
        <v/>
      </c>
      <c r="K3060" s="64" t="str">
        <f>IFERROR( IF(I3060&lt;&gt;"", HLOOKUP(L$2+$A3060,Sheet2!BX:NK,2,0),""),"")</f>
        <v/>
      </c>
      <c r="L3060" t="str">
        <f>IF(OR(HLOOKUP(L$2+$A3060,Sheet2!BX:NK,$B3060,0),HLOOKUP(L$2+$A3060,Sheet2!BX:NK,$B3060,0)&lt;&gt;""),HLOOKUP(L$2+$A3060,Sheet2!BX:NK,$B3060,0),"")</f>
        <v/>
      </c>
      <c r="M3060" t="str">
        <f>IF(OR(HLOOKUP(M$2+$A3060,Sheet2!BY:NL,$B3060,0),HLOOKUP(M$2+$A3060,Sheet2!BY:NL,$B3060,0)&lt;&gt;""),HLOOKUP(M$2+$A3060,Sheet2!BY:NL,$B3060,0),"")</f>
        <v/>
      </c>
      <c r="N3060" t="str">
        <f>IF(OR(HLOOKUP(N$2+$A3060,Sheet2!BZ:NM,$B3060,0),HLOOKUP(N$2+$A3060,Sheet2!BZ:NM,$B3060,0)&lt;&gt;""),HLOOKUP(N$2+$A3060,Sheet2!BZ:NM,$B3060,0),"")</f>
        <v/>
      </c>
      <c r="O3060" t="str">
        <f>IF(OR(HLOOKUP(O$2+$A3060,Sheet2!CA:NN,$B3060,0),HLOOKUP(O$2+$A3060,Sheet2!CA:NN,$B3060,0)&lt;&gt;""),HLOOKUP(O$2+$A3060,Sheet2!CA:NN,$B3060,0),"")</f>
        <v/>
      </c>
      <c r="P3060" t="str">
        <f>IF(OR(HLOOKUP(P$2+$A3060,Sheet2!CB:NO,$B3060,0),HLOOKUP(P$2+$A3060,Sheet2!CB:NO,$B3060,0)&lt;&gt;""),HLOOKUP(P$2+$A3060,Sheet2!CB:NO,$B3060,0),"")</f>
        <v/>
      </c>
      <c r="Q3060" t="str">
        <f>IF(OR(HLOOKUP(Q$2+$A3060,Sheet2!CC:NO,$B3060,0),HLOOKUP(Q$2+$A3060,Sheet2!CC:NO,$B3060,0)&lt;&gt;""),HLOOKUP(Q$2+$A3060,Sheet2!CC:NO,$B3060,0),"")</f>
        <v/>
      </c>
    </row>
    <row r="3061" spans="1:17" x14ac:dyDescent="0.25">
      <c r="A3061" s="64">
        <f t="shared" si="379"/>
        <v>42</v>
      </c>
      <c r="B3061" s="64">
        <f t="shared" si="380"/>
        <v>310</v>
      </c>
      <c r="C3061" s="64">
        <f t="shared" si="381"/>
        <v>8</v>
      </c>
      <c r="D3061" s="64">
        <f t="shared" si="382"/>
        <v>306</v>
      </c>
      <c r="E3061" s="64">
        <f t="shared" si="383"/>
        <v>1526</v>
      </c>
      <c r="F3061" s="64" t="str">
        <f t="shared" si="376"/>
        <v/>
      </c>
      <c r="G3061" s="64" t="str">
        <f t="shared" si="377"/>
        <v/>
      </c>
      <c r="H3061" s="64" t="str">
        <f t="shared" si="378"/>
        <v/>
      </c>
      <c r="I3061" s="80" t="str">
        <f>IFERROR(VLOOKUP(D3061,Sheet2!A:B,2,0),"")</f>
        <v/>
      </c>
      <c r="J3061" s="64" t="str">
        <f>IFERROR(IF(I3061&lt;&gt;"",VLOOKUP(I3061,Sheet2!B:C,2,0),""),"")</f>
        <v/>
      </c>
      <c r="K3061" s="64" t="str">
        <f>IFERROR( IF(I3061&lt;&gt;"", HLOOKUP(L$2+$A3061,Sheet2!BX:NK,2,0),""),"")</f>
        <v/>
      </c>
      <c r="L3061" t="str">
        <f>IF(OR(HLOOKUP(L$2+$A3061,Sheet2!BX:NK,$B3061,0),HLOOKUP(L$2+$A3061,Sheet2!BX:NK,$B3061,0)&lt;&gt;""),HLOOKUP(L$2+$A3061,Sheet2!BX:NK,$B3061,0),"")</f>
        <v/>
      </c>
      <c r="M3061" t="str">
        <f>IF(OR(HLOOKUP(M$2+$A3061,Sheet2!BY:NL,$B3061,0),HLOOKUP(M$2+$A3061,Sheet2!BY:NL,$B3061,0)&lt;&gt;""),HLOOKUP(M$2+$A3061,Sheet2!BY:NL,$B3061,0),"")</f>
        <v/>
      </c>
      <c r="N3061" t="str">
        <f>IF(OR(HLOOKUP(N$2+$A3061,Sheet2!BZ:NM,$B3061,0),HLOOKUP(N$2+$A3061,Sheet2!BZ:NM,$B3061,0)&lt;&gt;""),HLOOKUP(N$2+$A3061,Sheet2!BZ:NM,$B3061,0),"")</f>
        <v/>
      </c>
      <c r="O3061" t="str">
        <f>IF(OR(HLOOKUP(O$2+$A3061,Sheet2!CA:NN,$B3061,0),HLOOKUP(O$2+$A3061,Sheet2!CA:NN,$B3061,0)&lt;&gt;""),HLOOKUP(O$2+$A3061,Sheet2!CA:NN,$B3061,0),"")</f>
        <v/>
      </c>
      <c r="P3061" t="str">
        <f>IF(OR(HLOOKUP(P$2+$A3061,Sheet2!CB:NO,$B3061,0),HLOOKUP(P$2+$A3061,Sheet2!CB:NO,$B3061,0)&lt;&gt;""),HLOOKUP(P$2+$A3061,Sheet2!CB:NO,$B3061,0),"")</f>
        <v/>
      </c>
      <c r="Q3061" t="str">
        <f>IF(OR(HLOOKUP(Q$2+$A3061,Sheet2!CC:NO,$B3061,0),HLOOKUP(Q$2+$A3061,Sheet2!CC:NO,$B3061,0)&lt;&gt;""),HLOOKUP(Q$2+$A3061,Sheet2!CC:NO,$B3061,0),"")</f>
        <v/>
      </c>
    </row>
    <row r="3062" spans="1:17" x14ac:dyDescent="0.25">
      <c r="A3062" s="64">
        <f t="shared" si="379"/>
        <v>48</v>
      </c>
      <c r="B3062" s="64">
        <f t="shared" si="380"/>
        <v>310</v>
      </c>
      <c r="C3062" s="64">
        <f t="shared" si="381"/>
        <v>9</v>
      </c>
      <c r="D3062" s="64">
        <f t="shared" si="382"/>
        <v>306</v>
      </c>
      <c r="E3062" s="64">
        <f t="shared" si="383"/>
        <v>1526</v>
      </c>
      <c r="F3062" s="64" t="str">
        <f t="shared" si="376"/>
        <v/>
      </c>
      <c r="G3062" s="64" t="str">
        <f t="shared" si="377"/>
        <v/>
      </c>
      <c r="H3062" s="64" t="str">
        <f t="shared" si="378"/>
        <v/>
      </c>
      <c r="I3062" s="80" t="str">
        <f>IFERROR(VLOOKUP(D3062,Sheet2!A:B,2,0),"")</f>
        <v/>
      </c>
      <c r="J3062" s="64" t="str">
        <f>IFERROR(IF(I3062&lt;&gt;"",VLOOKUP(I3062,Sheet2!B:C,2,0),""),"")</f>
        <v/>
      </c>
      <c r="K3062" s="64" t="str">
        <f>IFERROR( IF(I3062&lt;&gt;"", HLOOKUP(L$2+$A3062,Sheet2!BX:NK,2,0),""),"")</f>
        <v/>
      </c>
      <c r="L3062" t="str">
        <f>IF(OR(HLOOKUP(L$2+$A3062,Sheet2!BX:NK,$B3062,0),HLOOKUP(L$2+$A3062,Sheet2!BX:NK,$B3062,0)&lt;&gt;""),HLOOKUP(L$2+$A3062,Sheet2!BX:NK,$B3062,0),"")</f>
        <v/>
      </c>
      <c r="M3062" t="str">
        <f>IF(OR(HLOOKUP(M$2+$A3062,Sheet2!BY:NL,$B3062,0),HLOOKUP(M$2+$A3062,Sheet2!BY:NL,$B3062,0)&lt;&gt;""),HLOOKUP(M$2+$A3062,Sheet2!BY:NL,$B3062,0),"")</f>
        <v/>
      </c>
      <c r="N3062" t="str">
        <f>IF(OR(HLOOKUP(N$2+$A3062,Sheet2!BZ:NM,$B3062,0),HLOOKUP(N$2+$A3062,Sheet2!BZ:NM,$B3062,0)&lt;&gt;""),HLOOKUP(N$2+$A3062,Sheet2!BZ:NM,$B3062,0),"")</f>
        <v/>
      </c>
      <c r="O3062" t="str">
        <f>IF(OR(HLOOKUP(O$2+$A3062,Sheet2!CA:NN,$B3062,0),HLOOKUP(O$2+$A3062,Sheet2!CA:NN,$B3062,0)&lt;&gt;""),HLOOKUP(O$2+$A3062,Sheet2!CA:NN,$B3062,0),"")</f>
        <v/>
      </c>
      <c r="P3062" t="str">
        <f>IF(OR(HLOOKUP(P$2+$A3062,Sheet2!CB:NO,$B3062,0),HLOOKUP(P$2+$A3062,Sheet2!CB:NO,$B3062,0)&lt;&gt;""),HLOOKUP(P$2+$A3062,Sheet2!CB:NO,$B3062,0),"")</f>
        <v/>
      </c>
      <c r="Q3062" t="str">
        <f>IF(OR(HLOOKUP(Q$2+$A3062,Sheet2!CC:NO,$B3062,0),HLOOKUP(Q$2+$A3062,Sheet2!CC:NO,$B3062,0)&lt;&gt;""),HLOOKUP(Q$2+$A3062,Sheet2!CC:NO,$B3062,0),"")</f>
        <v/>
      </c>
    </row>
    <row r="3063" spans="1:17" x14ac:dyDescent="0.25">
      <c r="A3063" s="64">
        <f t="shared" si="379"/>
        <v>54</v>
      </c>
      <c r="B3063" s="64">
        <f t="shared" si="380"/>
        <v>310</v>
      </c>
      <c r="C3063" s="64">
        <f t="shared" si="381"/>
        <v>10</v>
      </c>
      <c r="D3063" s="64">
        <f t="shared" si="382"/>
        <v>306</v>
      </c>
      <c r="E3063" s="64">
        <f t="shared" si="383"/>
        <v>1526</v>
      </c>
      <c r="F3063" s="64" t="str">
        <f t="shared" si="376"/>
        <v/>
      </c>
      <c r="G3063" s="64" t="str">
        <f t="shared" si="377"/>
        <v/>
      </c>
      <c r="H3063" s="64" t="str">
        <f t="shared" si="378"/>
        <v/>
      </c>
      <c r="I3063" s="80" t="str">
        <f>IFERROR(VLOOKUP(D3063,Sheet2!A:B,2,0),"")</f>
        <v/>
      </c>
      <c r="J3063" s="64" t="str">
        <f>IFERROR(IF(I3063&lt;&gt;"",VLOOKUP(I3063,Sheet2!B:C,2,0),""),"")</f>
        <v/>
      </c>
      <c r="K3063" s="64" t="str">
        <f>IFERROR( IF(I3063&lt;&gt;"", HLOOKUP(L$2+$A3063,Sheet2!BX:NK,2,0),""),"")</f>
        <v/>
      </c>
      <c r="L3063" t="str">
        <f>IF(OR(HLOOKUP(L$2+$A3063,Sheet2!BX:NK,$B3063,0),HLOOKUP(L$2+$A3063,Sheet2!BX:NK,$B3063,0)&lt;&gt;""),HLOOKUP(L$2+$A3063,Sheet2!BX:NK,$B3063,0),"")</f>
        <v/>
      </c>
      <c r="M3063" t="str">
        <f>IF(OR(HLOOKUP(M$2+$A3063,Sheet2!BY:NL,$B3063,0),HLOOKUP(M$2+$A3063,Sheet2!BY:NL,$B3063,0)&lt;&gt;""),HLOOKUP(M$2+$A3063,Sheet2!BY:NL,$B3063,0),"")</f>
        <v/>
      </c>
      <c r="N3063" t="str">
        <f>IF(OR(HLOOKUP(N$2+$A3063,Sheet2!BZ:NM,$B3063,0),HLOOKUP(N$2+$A3063,Sheet2!BZ:NM,$B3063,0)&lt;&gt;""),HLOOKUP(N$2+$A3063,Sheet2!BZ:NM,$B3063,0),"")</f>
        <v/>
      </c>
      <c r="O3063" t="str">
        <f>IF(OR(HLOOKUP(O$2+$A3063,Sheet2!CA:NN,$B3063,0),HLOOKUP(O$2+$A3063,Sheet2!CA:NN,$B3063,0)&lt;&gt;""),HLOOKUP(O$2+$A3063,Sheet2!CA:NN,$B3063,0),"")</f>
        <v/>
      </c>
      <c r="P3063" t="str">
        <f>IF(OR(HLOOKUP(P$2+$A3063,Sheet2!CB:NO,$B3063,0),HLOOKUP(P$2+$A3063,Sheet2!CB:NO,$B3063,0)&lt;&gt;""),HLOOKUP(P$2+$A3063,Sheet2!CB:NO,$B3063,0),"")</f>
        <v/>
      </c>
      <c r="Q3063" t="str">
        <f>IF(OR(HLOOKUP(Q$2+$A3063,Sheet2!CC:NO,$B3063,0),HLOOKUP(Q$2+$A3063,Sheet2!CC:NO,$B3063,0)&lt;&gt;""),HLOOKUP(Q$2+$A3063,Sheet2!CC:NO,$B3063,0),"")</f>
        <v/>
      </c>
    </row>
    <row r="3064" spans="1:17" x14ac:dyDescent="0.25">
      <c r="A3064" s="64">
        <f t="shared" si="379"/>
        <v>0</v>
      </c>
      <c r="B3064" s="64">
        <f t="shared" si="380"/>
        <v>311</v>
      </c>
      <c r="C3064" s="64">
        <f t="shared" si="381"/>
        <v>1</v>
      </c>
      <c r="D3064" s="64">
        <f t="shared" si="382"/>
        <v>307</v>
      </c>
      <c r="E3064" s="64">
        <f t="shared" si="383"/>
        <v>1531</v>
      </c>
      <c r="F3064" s="64" t="str">
        <f t="shared" si="376"/>
        <v/>
      </c>
      <c r="G3064" s="64" t="str">
        <f t="shared" si="377"/>
        <v/>
      </c>
      <c r="H3064" s="64" t="str">
        <f t="shared" si="378"/>
        <v/>
      </c>
      <c r="I3064" s="80" t="str">
        <f>IFERROR(VLOOKUP(D3064,Sheet2!A:B,2,0),"")</f>
        <v/>
      </c>
      <c r="J3064" s="64" t="str">
        <f>IFERROR(IF(I3064&lt;&gt;"",VLOOKUP(I3064,Sheet2!B:C,2,0),""),"")</f>
        <v/>
      </c>
      <c r="K3064" s="64" t="str">
        <f>IFERROR( IF(I3064&lt;&gt;"", HLOOKUP(L$2+$A3064,Sheet2!BX:NK,2,0),""),"")</f>
        <v/>
      </c>
      <c r="L3064" t="str">
        <f>IF(OR(HLOOKUP(L$2+$A3064,Sheet2!BX:NK,$B3064,0),HLOOKUP(L$2+$A3064,Sheet2!BX:NK,$B3064,0)&lt;&gt;""),HLOOKUP(L$2+$A3064,Sheet2!BX:NK,$B3064,0),"")</f>
        <v/>
      </c>
      <c r="M3064" t="str">
        <f>IF(OR(HLOOKUP(M$2+$A3064,Sheet2!BY:NL,$B3064,0),HLOOKUP(M$2+$A3064,Sheet2!BY:NL,$B3064,0)&lt;&gt;""),HLOOKUP(M$2+$A3064,Sheet2!BY:NL,$B3064,0),"")</f>
        <v/>
      </c>
      <c r="N3064" t="str">
        <f>IF(OR(HLOOKUP(N$2+$A3064,Sheet2!BZ:NM,$B3064,0),HLOOKUP(N$2+$A3064,Sheet2!BZ:NM,$B3064,0)&lt;&gt;""),HLOOKUP(N$2+$A3064,Sheet2!BZ:NM,$B3064,0),"")</f>
        <v/>
      </c>
      <c r="O3064" t="str">
        <f>IF(OR(HLOOKUP(O$2+$A3064,Sheet2!CA:NN,$B3064,0),HLOOKUP(O$2+$A3064,Sheet2!CA:NN,$B3064,0)&lt;&gt;""),HLOOKUP(O$2+$A3064,Sheet2!CA:NN,$B3064,0),"")</f>
        <v/>
      </c>
      <c r="P3064" t="str">
        <f>IF(OR(HLOOKUP(P$2+$A3064,Sheet2!CB:NO,$B3064,0),HLOOKUP(P$2+$A3064,Sheet2!CB:NO,$B3064,0)&lt;&gt;""),HLOOKUP(P$2+$A3064,Sheet2!CB:NO,$B3064,0),"")</f>
        <v/>
      </c>
      <c r="Q3064" t="str">
        <f>IF(OR(HLOOKUP(Q$2+$A3064,Sheet2!CC:NO,$B3064,0),HLOOKUP(Q$2+$A3064,Sheet2!CC:NO,$B3064,0)&lt;&gt;""),HLOOKUP(Q$2+$A3064,Sheet2!CC:NO,$B3064,0),"")</f>
        <v/>
      </c>
    </row>
    <row r="3065" spans="1:17" x14ac:dyDescent="0.25">
      <c r="A3065" s="64">
        <f t="shared" si="379"/>
        <v>6</v>
      </c>
      <c r="B3065" s="64">
        <f t="shared" si="380"/>
        <v>311</v>
      </c>
      <c r="C3065" s="64">
        <f t="shared" si="381"/>
        <v>2</v>
      </c>
      <c r="D3065" s="64">
        <f t="shared" si="382"/>
        <v>307</v>
      </c>
      <c r="E3065" s="64">
        <f t="shared" si="383"/>
        <v>1531</v>
      </c>
      <c r="F3065" s="64" t="str">
        <f t="shared" si="376"/>
        <v/>
      </c>
      <c r="G3065" s="64" t="str">
        <f t="shared" si="377"/>
        <v/>
      </c>
      <c r="H3065" s="64" t="str">
        <f t="shared" si="378"/>
        <v/>
      </c>
      <c r="I3065" s="80" t="str">
        <f>IFERROR(VLOOKUP(D3065,Sheet2!A:B,2,0),"")</f>
        <v/>
      </c>
      <c r="J3065" s="64" t="str">
        <f>IFERROR(IF(I3065&lt;&gt;"",VLOOKUP(I3065,Sheet2!B:C,2,0),""),"")</f>
        <v/>
      </c>
      <c r="K3065" s="64" t="str">
        <f>IFERROR( IF(I3065&lt;&gt;"", HLOOKUP(L$2+$A3065,Sheet2!BX:NK,2,0),""),"")</f>
        <v/>
      </c>
      <c r="L3065" t="str">
        <f>IF(OR(HLOOKUP(L$2+$A3065,Sheet2!BX:NK,$B3065,0),HLOOKUP(L$2+$A3065,Sheet2!BX:NK,$B3065,0)&lt;&gt;""),HLOOKUP(L$2+$A3065,Sheet2!BX:NK,$B3065,0),"")</f>
        <v/>
      </c>
      <c r="M3065" t="str">
        <f>IF(OR(HLOOKUP(M$2+$A3065,Sheet2!BY:NL,$B3065,0),HLOOKUP(M$2+$A3065,Sheet2!BY:NL,$B3065,0)&lt;&gt;""),HLOOKUP(M$2+$A3065,Sheet2!BY:NL,$B3065,0),"")</f>
        <v/>
      </c>
      <c r="N3065" t="str">
        <f>IF(OR(HLOOKUP(N$2+$A3065,Sheet2!BZ:NM,$B3065,0),HLOOKUP(N$2+$A3065,Sheet2!BZ:NM,$B3065,0)&lt;&gt;""),HLOOKUP(N$2+$A3065,Sheet2!BZ:NM,$B3065,0),"")</f>
        <v/>
      </c>
      <c r="O3065" t="str">
        <f>IF(OR(HLOOKUP(O$2+$A3065,Sheet2!CA:NN,$B3065,0),HLOOKUP(O$2+$A3065,Sheet2!CA:NN,$B3065,0)&lt;&gt;""),HLOOKUP(O$2+$A3065,Sheet2!CA:NN,$B3065,0),"")</f>
        <v/>
      </c>
      <c r="P3065" t="str">
        <f>IF(OR(HLOOKUP(P$2+$A3065,Sheet2!CB:NO,$B3065,0),HLOOKUP(P$2+$A3065,Sheet2!CB:NO,$B3065,0)&lt;&gt;""),HLOOKUP(P$2+$A3065,Sheet2!CB:NO,$B3065,0),"")</f>
        <v/>
      </c>
      <c r="Q3065" t="str">
        <f>IF(OR(HLOOKUP(Q$2+$A3065,Sheet2!CC:NO,$B3065,0),HLOOKUP(Q$2+$A3065,Sheet2!CC:NO,$B3065,0)&lt;&gt;""),HLOOKUP(Q$2+$A3065,Sheet2!CC:NO,$B3065,0),"")</f>
        <v/>
      </c>
    </row>
    <row r="3066" spans="1:17" x14ac:dyDescent="0.25">
      <c r="A3066" s="64">
        <f t="shared" si="379"/>
        <v>12</v>
      </c>
      <c r="B3066" s="64">
        <f t="shared" si="380"/>
        <v>311</v>
      </c>
      <c r="C3066" s="64">
        <f t="shared" si="381"/>
        <v>3</v>
      </c>
      <c r="D3066" s="64">
        <f t="shared" si="382"/>
        <v>307</v>
      </c>
      <c r="E3066" s="64">
        <f t="shared" si="383"/>
        <v>1531</v>
      </c>
      <c r="F3066" s="64" t="str">
        <f t="shared" si="376"/>
        <v/>
      </c>
      <c r="G3066" s="64" t="str">
        <f t="shared" si="377"/>
        <v/>
      </c>
      <c r="H3066" s="64" t="str">
        <f t="shared" si="378"/>
        <v/>
      </c>
      <c r="I3066" s="80" t="str">
        <f>IFERROR(VLOOKUP(D3066,Sheet2!A:B,2,0),"")</f>
        <v/>
      </c>
      <c r="J3066" s="64" t="str">
        <f>IFERROR(IF(I3066&lt;&gt;"",VLOOKUP(I3066,Sheet2!B:C,2,0),""),"")</f>
        <v/>
      </c>
      <c r="K3066" s="64" t="str">
        <f>IFERROR( IF(I3066&lt;&gt;"", HLOOKUP(L$2+$A3066,Sheet2!BX:NK,2,0),""),"")</f>
        <v/>
      </c>
      <c r="L3066" t="str">
        <f>IF(OR(HLOOKUP(L$2+$A3066,Sheet2!BX:NK,$B3066,0),HLOOKUP(L$2+$A3066,Sheet2!BX:NK,$B3066,0)&lt;&gt;""),HLOOKUP(L$2+$A3066,Sheet2!BX:NK,$B3066,0),"")</f>
        <v/>
      </c>
      <c r="M3066" t="str">
        <f>IF(OR(HLOOKUP(M$2+$A3066,Sheet2!BY:NL,$B3066,0),HLOOKUP(M$2+$A3066,Sheet2!BY:NL,$B3066,0)&lt;&gt;""),HLOOKUP(M$2+$A3066,Sheet2!BY:NL,$B3066,0),"")</f>
        <v/>
      </c>
      <c r="N3066" t="str">
        <f>IF(OR(HLOOKUP(N$2+$A3066,Sheet2!BZ:NM,$B3066,0),HLOOKUP(N$2+$A3066,Sheet2!BZ:NM,$B3066,0)&lt;&gt;""),HLOOKUP(N$2+$A3066,Sheet2!BZ:NM,$B3066,0),"")</f>
        <v/>
      </c>
      <c r="O3066" t="str">
        <f>IF(OR(HLOOKUP(O$2+$A3066,Sheet2!CA:NN,$B3066,0),HLOOKUP(O$2+$A3066,Sheet2!CA:NN,$B3066,0)&lt;&gt;""),HLOOKUP(O$2+$A3066,Sheet2!CA:NN,$B3066,0),"")</f>
        <v/>
      </c>
      <c r="P3066" t="str">
        <f>IF(OR(HLOOKUP(P$2+$A3066,Sheet2!CB:NO,$B3066,0),HLOOKUP(P$2+$A3066,Sheet2!CB:NO,$B3066,0)&lt;&gt;""),HLOOKUP(P$2+$A3066,Sheet2!CB:NO,$B3066,0),"")</f>
        <v/>
      </c>
      <c r="Q3066" t="str">
        <f>IF(OR(HLOOKUP(Q$2+$A3066,Sheet2!CC:NO,$B3066,0),HLOOKUP(Q$2+$A3066,Sheet2!CC:NO,$B3066,0)&lt;&gt;""),HLOOKUP(Q$2+$A3066,Sheet2!CC:NO,$B3066,0),"")</f>
        <v/>
      </c>
    </row>
    <row r="3067" spans="1:17" x14ac:dyDescent="0.25">
      <c r="A3067" s="64">
        <f t="shared" si="379"/>
        <v>18</v>
      </c>
      <c r="B3067" s="64">
        <f t="shared" si="380"/>
        <v>311</v>
      </c>
      <c r="C3067" s="64">
        <f t="shared" si="381"/>
        <v>4</v>
      </c>
      <c r="D3067" s="64">
        <f t="shared" si="382"/>
        <v>307</v>
      </c>
      <c r="E3067" s="64">
        <f t="shared" si="383"/>
        <v>1531</v>
      </c>
      <c r="F3067" s="64" t="str">
        <f t="shared" si="376"/>
        <v/>
      </c>
      <c r="G3067" s="64" t="str">
        <f t="shared" si="377"/>
        <v/>
      </c>
      <c r="H3067" s="64" t="str">
        <f t="shared" si="378"/>
        <v/>
      </c>
      <c r="I3067" s="80" t="str">
        <f>IFERROR(VLOOKUP(D3067,Sheet2!A:B,2,0),"")</f>
        <v/>
      </c>
      <c r="J3067" s="64" t="str">
        <f>IFERROR(IF(I3067&lt;&gt;"",VLOOKUP(I3067,Sheet2!B:C,2,0),""),"")</f>
        <v/>
      </c>
      <c r="K3067" s="64" t="str">
        <f>IFERROR( IF(I3067&lt;&gt;"", HLOOKUP(L$2+$A3067,Sheet2!BX:NK,2,0),""),"")</f>
        <v/>
      </c>
      <c r="L3067" t="str">
        <f>IF(OR(HLOOKUP(L$2+$A3067,Sheet2!BX:NK,$B3067,0),HLOOKUP(L$2+$A3067,Sheet2!BX:NK,$B3067,0)&lt;&gt;""),HLOOKUP(L$2+$A3067,Sheet2!BX:NK,$B3067,0),"")</f>
        <v/>
      </c>
      <c r="M3067" t="str">
        <f>IF(OR(HLOOKUP(M$2+$A3067,Sheet2!BY:NL,$B3067,0),HLOOKUP(M$2+$A3067,Sheet2!BY:NL,$B3067,0)&lt;&gt;""),HLOOKUP(M$2+$A3067,Sheet2!BY:NL,$B3067,0),"")</f>
        <v/>
      </c>
      <c r="N3067" t="str">
        <f>IF(OR(HLOOKUP(N$2+$A3067,Sheet2!BZ:NM,$B3067,0),HLOOKUP(N$2+$A3067,Sheet2!BZ:NM,$B3067,0)&lt;&gt;""),HLOOKUP(N$2+$A3067,Sheet2!BZ:NM,$B3067,0),"")</f>
        <v/>
      </c>
      <c r="O3067" t="str">
        <f>IF(OR(HLOOKUP(O$2+$A3067,Sheet2!CA:NN,$B3067,0),HLOOKUP(O$2+$A3067,Sheet2!CA:NN,$B3067,0)&lt;&gt;""),HLOOKUP(O$2+$A3067,Sheet2!CA:NN,$B3067,0),"")</f>
        <v/>
      </c>
      <c r="P3067" t="str">
        <f>IF(OR(HLOOKUP(P$2+$A3067,Sheet2!CB:NO,$B3067,0),HLOOKUP(P$2+$A3067,Sheet2!CB:NO,$B3067,0)&lt;&gt;""),HLOOKUP(P$2+$A3067,Sheet2!CB:NO,$B3067,0),"")</f>
        <v/>
      </c>
      <c r="Q3067" t="str">
        <f>IF(OR(HLOOKUP(Q$2+$A3067,Sheet2!CC:NO,$B3067,0),HLOOKUP(Q$2+$A3067,Sheet2!CC:NO,$B3067,0)&lt;&gt;""),HLOOKUP(Q$2+$A3067,Sheet2!CC:NO,$B3067,0),"")</f>
        <v/>
      </c>
    </row>
    <row r="3068" spans="1:17" x14ac:dyDescent="0.25">
      <c r="A3068" s="64">
        <f t="shared" si="379"/>
        <v>24</v>
      </c>
      <c r="B3068" s="64">
        <f t="shared" si="380"/>
        <v>311</v>
      </c>
      <c r="C3068" s="64">
        <f t="shared" si="381"/>
        <v>5</v>
      </c>
      <c r="D3068" s="64">
        <f t="shared" si="382"/>
        <v>307</v>
      </c>
      <c r="E3068" s="64">
        <f t="shared" si="383"/>
        <v>1531</v>
      </c>
      <c r="F3068" s="64" t="str">
        <f t="shared" si="376"/>
        <v/>
      </c>
      <c r="G3068" s="64" t="str">
        <f t="shared" si="377"/>
        <v/>
      </c>
      <c r="H3068" s="64" t="str">
        <f t="shared" si="378"/>
        <v/>
      </c>
      <c r="I3068" s="80" t="str">
        <f>IFERROR(VLOOKUP(D3068,Sheet2!A:B,2,0),"")</f>
        <v/>
      </c>
      <c r="J3068" s="64" t="str">
        <f>IFERROR(IF(I3068&lt;&gt;"",VLOOKUP(I3068,Sheet2!B:C,2,0),""),"")</f>
        <v/>
      </c>
      <c r="K3068" s="64" t="str">
        <f>IFERROR( IF(I3068&lt;&gt;"", HLOOKUP(L$2+$A3068,Sheet2!BX:NK,2,0),""),"")</f>
        <v/>
      </c>
      <c r="L3068" t="str">
        <f>IF(OR(HLOOKUP(L$2+$A3068,Sheet2!BX:NK,$B3068,0),HLOOKUP(L$2+$A3068,Sheet2!BX:NK,$B3068,0)&lt;&gt;""),HLOOKUP(L$2+$A3068,Sheet2!BX:NK,$B3068,0),"")</f>
        <v/>
      </c>
      <c r="M3068" t="str">
        <f>IF(OR(HLOOKUP(M$2+$A3068,Sheet2!BY:NL,$B3068,0),HLOOKUP(M$2+$A3068,Sheet2!BY:NL,$B3068,0)&lt;&gt;""),HLOOKUP(M$2+$A3068,Sheet2!BY:NL,$B3068,0),"")</f>
        <v/>
      </c>
      <c r="N3068" t="str">
        <f>IF(OR(HLOOKUP(N$2+$A3068,Sheet2!BZ:NM,$B3068,0),HLOOKUP(N$2+$A3068,Sheet2!BZ:NM,$B3068,0)&lt;&gt;""),HLOOKUP(N$2+$A3068,Sheet2!BZ:NM,$B3068,0),"")</f>
        <v/>
      </c>
      <c r="O3068" t="str">
        <f>IF(OR(HLOOKUP(O$2+$A3068,Sheet2!CA:NN,$B3068,0),HLOOKUP(O$2+$A3068,Sheet2!CA:NN,$B3068,0)&lt;&gt;""),HLOOKUP(O$2+$A3068,Sheet2!CA:NN,$B3068,0),"")</f>
        <v/>
      </c>
      <c r="P3068" t="str">
        <f>IF(OR(HLOOKUP(P$2+$A3068,Sheet2!CB:NO,$B3068,0),HLOOKUP(P$2+$A3068,Sheet2!CB:NO,$B3068,0)&lt;&gt;""),HLOOKUP(P$2+$A3068,Sheet2!CB:NO,$B3068,0),"")</f>
        <v/>
      </c>
      <c r="Q3068" t="str">
        <f>IF(OR(HLOOKUP(Q$2+$A3068,Sheet2!CC:NO,$B3068,0),HLOOKUP(Q$2+$A3068,Sheet2!CC:NO,$B3068,0)&lt;&gt;""),HLOOKUP(Q$2+$A3068,Sheet2!CC:NO,$B3068,0),"")</f>
        <v/>
      </c>
    </row>
    <row r="3069" spans="1:17" x14ac:dyDescent="0.25">
      <c r="A3069" s="64">
        <f t="shared" si="379"/>
        <v>30</v>
      </c>
      <c r="B3069" s="64">
        <f t="shared" si="380"/>
        <v>311</v>
      </c>
      <c r="C3069" s="64">
        <f t="shared" si="381"/>
        <v>6</v>
      </c>
      <c r="D3069" s="64">
        <f t="shared" si="382"/>
        <v>307</v>
      </c>
      <c r="E3069" s="64">
        <f t="shared" si="383"/>
        <v>1531</v>
      </c>
      <c r="F3069" s="64" t="str">
        <f t="shared" si="376"/>
        <v/>
      </c>
      <c r="G3069" s="64" t="str">
        <f t="shared" si="377"/>
        <v/>
      </c>
      <c r="H3069" s="64" t="str">
        <f t="shared" si="378"/>
        <v/>
      </c>
      <c r="I3069" s="80" t="str">
        <f>IFERROR(VLOOKUP(D3069,Sheet2!A:B,2,0),"")</f>
        <v/>
      </c>
      <c r="J3069" s="64" t="str">
        <f>IFERROR(IF(I3069&lt;&gt;"",VLOOKUP(I3069,Sheet2!B:C,2,0),""),"")</f>
        <v/>
      </c>
      <c r="K3069" s="64" t="str">
        <f>IFERROR( IF(I3069&lt;&gt;"", HLOOKUP(L$2+$A3069,Sheet2!BX:NK,2,0),""),"")</f>
        <v/>
      </c>
      <c r="L3069" t="str">
        <f>IF(OR(HLOOKUP(L$2+$A3069,Sheet2!BX:NK,$B3069,0),HLOOKUP(L$2+$A3069,Sheet2!BX:NK,$B3069,0)&lt;&gt;""),HLOOKUP(L$2+$A3069,Sheet2!BX:NK,$B3069,0),"")</f>
        <v/>
      </c>
      <c r="M3069" t="str">
        <f>IF(OR(HLOOKUP(M$2+$A3069,Sheet2!BY:NL,$B3069,0),HLOOKUP(M$2+$A3069,Sheet2!BY:NL,$B3069,0)&lt;&gt;""),HLOOKUP(M$2+$A3069,Sheet2!BY:NL,$B3069,0),"")</f>
        <v/>
      </c>
      <c r="N3069" t="str">
        <f>IF(OR(HLOOKUP(N$2+$A3069,Sheet2!BZ:NM,$B3069,0),HLOOKUP(N$2+$A3069,Sheet2!BZ:NM,$B3069,0)&lt;&gt;""),HLOOKUP(N$2+$A3069,Sheet2!BZ:NM,$B3069,0),"")</f>
        <v/>
      </c>
      <c r="O3069" t="str">
        <f>IF(OR(HLOOKUP(O$2+$A3069,Sheet2!CA:NN,$B3069,0),HLOOKUP(O$2+$A3069,Sheet2!CA:NN,$B3069,0)&lt;&gt;""),HLOOKUP(O$2+$A3069,Sheet2!CA:NN,$B3069,0),"")</f>
        <v/>
      </c>
      <c r="P3069" t="str">
        <f>IF(OR(HLOOKUP(P$2+$A3069,Sheet2!CB:NO,$B3069,0),HLOOKUP(P$2+$A3069,Sheet2!CB:NO,$B3069,0)&lt;&gt;""),HLOOKUP(P$2+$A3069,Sheet2!CB:NO,$B3069,0),"")</f>
        <v/>
      </c>
      <c r="Q3069" t="str">
        <f>IF(OR(HLOOKUP(Q$2+$A3069,Sheet2!CC:NO,$B3069,0),HLOOKUP(Q$2+$A3069,Sheet2!CC:NO,$B3069,0)&lt;&gt;""),HLOOKUP(Q$2+$A3069,Sheet2!CC:NO,$B3069,0),"")</f>
        <v/>
      </c>
    </row>
    <row r="3070" spans="1:17" x14ac:dyDescent="0.25">
      <c r="A3070" s="64">
        <f t="shared" si="379"/>
        <v>36</v>
      </c>
      <c r="B3070" s="64">
        <f t="shared" si="380"/>
        <v>311</v>
      </c>
      <c r="C3070" s="64">
        <f t="shared" si="381"/>
        <v>7</v>
      </c>
      <c r="D3070" s="64">
        <f t="shared" si="382"/>
        <v>307</v>
      </c>
      <c r="E3070" s="64">
        <f t="shared" si="383"/>
        <v>1531</v>
      </c>
      <c r="F3070" s="64" t="str">
        <f t="shared" si="376"/>
        <v/>
      </c>
      <c r="G3070" s="64" t="str">
        <f t="shared" si="377"/>
        <v/>
      </c>
      <c r="H3070" s="64" t="str">
        <f t="shared" si="378"/>
        <v/>
      </c>
      <c r="I3070" s="80" t="str">
        <f>IFERROR(VLOOKUP(D3070,Sheet2!A:B,2,0),"")</f>
        <v/>
      </c>
      <c r="J3070" s="64" t="str">
        <f>IFERROR(IF(I3070&lt;&gt;"",VLOOKUP(I3070,Sheet2!B:C,2,0),""),"")</f>
        <v/>
      </c>
      <c r="K3070" s="64" t="str">
        <f>IFERROR( IF(I3070&lt;&gt;"", HLOOKUP(L$2+$A3070,Sheet2!BX:NK,2,0),""),"")</f>
        <v/>
      </c>
      <c r="L3070" t="str">
        <f>IF(OR(HLOOKUP(L$2+$A3070,Sheet2!BX:NK,$B3070,0),HLOOKUP(L$2+$A3070,Sheet2!BX:NK,$B3070,0)&lt;&gt;""),HLOOKUP(L$2+$A3070,Sheet2!BX:NK,$B3070,0),"")</f>
        <v/>
      </c>
      <c r="M3070" t="str">
        <f>IF(OR(HLOOKUP(M$2+$A3070,Sheet2!BY:NL,$B3070,0),HLOOKUP(M$2+$A3070,Sheet2!BY:NL,$B3070,0)&lt;&gt;""),HLOOKUP(M$2+$A3070,Sheet2!BY:NL,$B3070,0),"")</f>
        <v/>
      </c>
      <c r="N3070" t="str">
        <f>IF(OR(HLOOKUP(N$2+$A3070,Sheet2!BZ:NM,$B3070,0),HLOOKUP(N$2+$A3070,Sheet2!BZ:NM,$B3070,0)&lt;&gt;""),HLOOKUP(N$2+$A3070,Sheet2!BZ:NM,$B3070,0),"")</f>
        <v/>
      </c>
      <c r="O3070" t="str">
        <f>IF(OR(HLOOKUP(O$2+$A3070,Sheet2!CA:NN,$B3070,0),HLOOKUP(O$2+$A3070,Sheet2!CA:NN,$B3070,0)&lt;&gt;""),HLOOKUP(O$2+$A3070,Sheet2!CA:NN,$B3070,0),"")</f>
        <v/>
      </c>
      <c r="P3070" t="str">
        <f>IF(OR(HLOOKUP(P$2+$A3070,Sheet2!CB:NO,$B3070,0),HLOOKUP(P$2+$A3070,Sheet2!CB:NO,$B3070,0)&lt;&gt;""),HLOOKUP(P$2+$A3070,Sheet2!CB:NO,$B3070,0),"")</f>
        <v/>
      </c>
      <c r="Q3070" t="str">
        <f>IF(OR(HLOOKUP(Q$2+$A3070,Sheet2!CC:NO,$B3070,0),HLOOKUP(Q$2+$A3070,Sheet2!CC:NO,$B3070,0)&lt;&gt;""),HLOOKUP(Q$2+$A3070,Sheet2!CC:NO,$B3070,0),"")</f>
        <v/>
      </c>
    </row>
    <row r="3071" spans="1:17" x14ac:dyDescent="0.25">
      <c r="A3071" s="64">
        <f t="shared" si="379"/>
        <v>42</v>
      </c>
      <c r="B3071" s="64">
        <f t="shared" si="380"/>
        <v>311</v>
      </c>
      <c r="C3071" s="64">
        <f t="shared" si="381"/>
        <v>8</v>
      </c>
      <c r="D3071" s="64">
        <f t="shared" si="382"/>
        <v>307</v>
      </c>
      <c r="E3071" s="64">
        <f t="shared" si="383"/>
        <v>1531</v>
      </c>
      <c r="F3071" s="64" t="str">
        <f t="shared" si="376"/>
        <v/>
      </c>
      <c r="G3071" s="64" t="str">
        <f t="shared" si="377"/>
        <v/>
      </c>
      <c r="H3071" s="64" t="str">
        <f t="shared" si="378"/>
        <v/>
      </c>
      <c r="I3071" s="80" t="str">
        <f>IFERROR(VLOOKUP(D3071,Sheet2!A:B,2,0),"")</f>
        <v/>
      </c>
      <c r="J3071" s="64" t="str">
        <f>IFERROR(IF(I3071&lt;&gt;"",VLOOKUP(I3071,Sheet2!B:C,2,0),""),"")</f>
        <v/>
      </c>
      <c r="K3071" s="64" t="str">
        <f>IFERROR( IF(I3071&lt;&gt;"", HLOOKUP(L$2+$A3071,Sheet2!BX:NK,2,0),""),"")</f>
        <v/>
      </c>
      <c r="L3071" t="str">
        <f>IF(OR(HLOOKUP(L$2+$A3071,Sheet2!BX:NK,$B3071,0),HLOOKUP(L$2+$A3071,Sheet2!BX:NK,$B3071,0)&lt;&gt;""),HLOOKUP(L$2+$A3071,Sheet2!BX:NK,$B3071,0),"")</f>
        <v/>
      </c>
      <c r="M3071" t="str">
        <f>IF(OR(HLOOKUP(M$2+$A3071,Sheet2!BY:NL,$B3071,0),HLOOKUP(M$2+$A3071,Sheet2!BY:NL,$B3071,0)&lt;&gt;""),HLOOKUP(M$2+$A3071,Sheet2!BY:NL,$B3071,0),"")</f>
        <v/>
      </c>
      <c r="N3071" t="str">
        <f>IF(OR(HLOOKUP(N$2+$A3071,Sheet2!BZ:NM,$B3071,0),HLOOKUP(N$2+$A3071,Sheet2!BZ:NM,$B3071,0)&lt;&gt;""),HLOOKUP(N$2+$A3071,Sheet2!BZ:NM,$B3071,0),"")</f>
        <v/>
      </c>
      <c r="O3071" t="str">
        <f>IF(OR(HLOOKUP(O$2+$A3071,Sheet2!CA:NN,$B3071,0),HLOOKUP(O$2+$A3071,Sheet2!CA:NN,$B3071,0)&lt;&gt;""),HLOOKUP(O$2+$A3071,Sheet2!CA:NN,$B3071,0),"")</f>
        <v/>
      </c>
      <c r="P3071" t="str">
        <f>IF(OR(HLOOKUP(P$2+$A3071,Sheet2!CB:NO,$B3071,0),HLOOKUP(P$2+$A3071,Sheet2!CB:NO,$B3071,0)&lt;&gt;""),HLOOKUP(P$2+$A3071,Sheet2!CB:NO,$B3071,0),"")</f>
        <v/>
      </c>
      <c r="Q3071" t="str">
        <f>IF(OR(HLOOKUP(Q$2+$A3071,Sheet2!CC:NO,$B3071,0),HLOOKUP(Q$2+$A3071,Sheet2!CC:NO,$B3071,0)&lt;&gt;""),HLOOKUP(Q$2+$A3071,Sheet2!CC:NO,$B3071,0),"")</f>
        <v/>
      </c>
    </row>
    <row r="3072" spans="1:17" x14ac:dyDescent="0.25">
      <c r="A3072" s="64">
        <f t="shared" si="379"/>
        <v>48</v>
      </c>
      <c r="B3072" s="64">
        <f t="shared" si="380"/>
        <v>311</v>
      </c>
      <c r="C3072" s="64">
        <f t="shared" si="381"/>
        <v>9</v>
      </c>
      <c r="D3072" s="64">
        <f t="shared" si="382"/>
        <v>307</v>
      </c>
      <c r="E3072" s="64">
        <f t="shared" si="383"/>
        <v>1531</v>
      </c>
      <c r="F3072" s="64" t="str">
        <f t="shared" si="376"/>
        <v/>
      </c>
      <c r="G3072" s="64" t="str">
        <f t="shared" si="377"/>
        <v/>
      </c>
      <c r="H3072" s="64" t="str">
        <f t="shared" si="378"/>
        <v/>
      </c>
      <c r="I3072" s="80" t="str">
        <f>IFERROR(VLOOKUP(D3072,Sheet2!A:B,2,0),"")</f>
        <v/>
      </c>
      <c r="J3072" s="64" t="str">
        <f>IFERROR(IF(I3072&lt;&gt;"",VLOOKUP(I3072,Sheet2!B:C,2,0),""),"")</f>
        <v/>
      </c>
      <c r="K3072" s="64" t="str">
        <f>IFERROR( IF(I3072&lt;&gt;"", HLOOKUP(L$2+$A3072,Sheet2!BX:NK,2,0),""),"")</f>
        <v/>
      </c>
      <c r="L3072" t="str">
        <f>IF(OR(HLOOKUP(L$2+$A3072,Sheet2!BX:NK,$B3072,0),HLOOKUP(L$2+$A3072,Sheet2!BX:NK,$B3072,0)&lt;&gt;""),HLOOKUP(L$2+$A3072,Sheet2!BX:NK,$B3072,0),"")</f>
        <v/>
      </c>
      <c r="M3072" t="str">
        <f>IF(OR(HLOOKUP(M$2+$A3072,Sheet2!BY:NL,$B3072,0),HLOOKUP(M$2+$A3072,Sheet2!BY:NL,$B3072,0)&lt;&gt;""),HLOOKUP(M$2+$A3072,Sheet2!BY:NL,$B3072,0),"")</f>
        <v/>
      </c>
      <c r="N3072" t="str">
        <f>IF(OR(HLOOKUP(N$2+$A3072,Sheet2!BZ:NM,$B3072,0),HLOOKUP(N$2+$A3072,Sheet2!BZ:NM,$B3072,0)&lt;&gt;""),HLOOKUP(N$2+$A3072,Sheet2!BZ:NM,$B3072,0),"")</f>
        <v/>
      </c>
      <c r="O3072" t="str">
        <f>IF(OR(HLOOKUP(O$2+$A3072,Sheet2!CA:NN,$B3072,0),HLOOKUP(O$2+$A3072,Sheet2!CA:NN,$B3072,0)&lt;&gt;""),HLOOKUP(O$2+$A3072,Sheet2!CA:NN,$B3072,0),"")</f>
        <v/>
      </c>
      <c r="P3072" t="str">
        <f>IF(OR(HLOOKUP(P$2+$A3072,Sheet2!CB:NO,$B3072,0),HLOOKUP(P$2+$A3072,Sheet2!CB:NO,$B3072,0)&lt;&gt;""),HLOOKUP(P$2+$A3072,Sheet2!CB:NO,$B3072,0),"")</f>
        <v/>
      </c>
      <c r="Q3072" t="str">
        <f>IF(OR(HLOOKUP(Q$2+$A3072,Sheet2!CC:NO,$B3072,0),HLOOKUP(Q$2+$A3072,Sheet2!CC:NO,$B3072,0)&lt;&gt;""),HLOOKUP(Q$2+$A3072,Sheet2!CC:NO,$B3072,0),"")</f>
        <v/>
      </c>
    </row>
    <row r="3073" spans="1:17" x14ac:dyDescent="0.25">
      <c r="A3073" s="64">
        <f t="shared" si="379"/>
        <v>54</v>
      </c>
      <c r="B3073" s="64">
        <f t="shared" si="380"/>
        <v>311</v>
      </c>
      <c r="C3073" s="64">
        <f t="shared" si="381"/>
        <v>10</v>
      </c>
      <c r="D3073" s="64">
        <f t="shared" si="382"/>
        <v>307</v>
      </c>
      <c r="E3073" s="64">
        <f t="shared" si="383"/>
        <v>1531</v>
      </c>
      <c r="F3073" s="64" t="str">
        <f t="shared" si="376"/>
        <v/>
      </c>
      <c r="G3073" s="64" t="str">
        <f t="shared" si="377"/>
        <v/>
      </c>
      <c r="H3073" s="64" t="str">
        <f t="shared" si="378"/>
        <v/>
      </c>
      <c r="I3073" s="80" t="str">
        <f>IFERROR(VLOOKUP(D3073,Sheet2!A:B,2,0),"")</f>
        <v/>
      </c>
      <c r="J3073" s="64" t="str">
        <f>IFERROR(IF(I3073&lt;&gt;"",VLOOKUP(I3073,Sheet2!B:C,2,0),""),"")</f>
        <v/>
      </c>
      <c r="K3073" s="64" t="str">
        <f>IFERROR( IF(I3073&lt;&gt;"", HLOOKUP(L$2+$A3073,Sheet2!BX:NK,2,0),""),"")</f>
        <v/>
      </c>
      <c r="L3073" t="str">
        <f>IF(OR(HLOOKUP(L$2+$A3073,Sheet2!BX:NK,$B3073,0),HLOOKUP(L$2+$A3073,Sheet2!BX:NK,$B3073,0)&lt;&gt;""),HLOOKUP(L$2+$A3073,Sheet2!BX:NK,$B3073,0),"")</f>
        <v/>
      </c>
      <c r="M3073" t="str">
        <f>IF(OR(HLOOKUP(M$2+$A3073,Sheet2!BY:NL,$B3073,0),HLOOKUP(M$2+$A3073,Sheet2!BY:NL,$B3073,0)&lt;&gt;""),HLOOKUP(M$2+$A3073,Sheet2!BY:NL,$B3073,0),"")</f>
        <v/>
      </c>
      <c r="N3073" t="str">
        <f>IF(OR(HLOOKUP(N$2+$A3073,Sheet2!BZ:NM,$B3073,0),HLOOKUP(N$2+$A3073,Sheet2!BZ:NM,$B3073,0)&lt;&gt;""),HLOOKUP(N$2+$A3073,Sheet2!BZ:NM,$B3073,0),"")</f>
        <v/>
      </c>
      <c r="O3073" t="str">
        <f>IF(OR(HLOOKUP(O$2+$A3073,Sheet2!CA:NN,$B3073,0),HLOOKUP(O$2+$A3073,Sheet2!CA:NN,$B3073,0)&lt;&gt;""),HLOOKUP(O$2+$A3073,Sheet2!CA:NN,$B3073,0),"")</f>
        <v/>
      </c>
      <c r="P3073" t="str">
        <f>IF(OR(HLOOKUP(P$2+$A3073,Sheet2!CB:NO,$B3073,0),HLOOKUP(P$2+$A3073,Sheet2!CB:NO,$B3073,0)&lt;&gt;""),HLOOKUP(P$2+$A3073,Sheet2!CB:NO,$B3073,0),"")</f>
        <v/>
      </c>
      <c r="Q3073" t="str">
        <f>IF(OR(HLOOKUP(Q$2+$A3073,Sheet2!CC:NO,$B3073,0),HLOOKUP(Q$2+$A3073,Sheet2!CC:NO,$B3073,0)&lt;&gt;""),HLOOKUP(Q$2+$A3073,Sheet2!CC:NO,$B3073,0),"")</f>
        <v/>
      </c>
    </row>
    <row r="3074" spans="1:17" x14ac:dyDescent="0.25">
      <c r="A3074" s="64">
        <f t="shared" si="379"/>
        <v>0</v>
      </c>
      <c r="B3074" s="64">
        <f t="shared" si="380"/>
        <v>312</v>
      </c>
      <c r="C3074" s="64">
        <f t="shared" si="381"/>
        <v>1</v>
      </c>
      <c r="D3074" s="64">
        <f t="shared" si="382"/>
        <v>308</v>
      </c>
      <c r="E3074" s="64">
        <f t="shared" si="383"/>
        <v>1536</v>
      </c>
      <c r="F3074" s="64" t="str">
        <f t="shared" si="376"/>
        <v/>
      </c>
      <c r="G3074" s="64" t="str">
        <f t="shared" si="377"/>
        <v/>
      </c>
      <c r="H3074" s="64" t="str">
        <f t="shared" si="378"/>
        <v/>
      </c>
      <c r="I3074" s="80" t="str">
        <f>IFERROR(VLOOKUP(D3074,Sheet2!A:B,2,0),"")</f>
        <v/>
      </c>
      <c r="J3074" s="64" t="str">
        <f>IFERROR(IF(I3074&lt;&gt;"",VLOOKUP(I3074,Sheet2!B:C,2,0),""),"")</f>
        <v/>
      </c>
      <c r="K3074" s="64" t="str">
        <f>IFERROR( IF(I3074&lt;&gt;"", HLOOKUP(L$2+$A3074,Sheet2!BX:NK,2,0),""),"")</f>
        <v/>
      </c>
      <c r="L3074" t="str">
        <f>IF(OR(HLOOKUP(L$2+$A3074,Sheet2!BX:NK,$B3074,0),HLOOKUP(L$2+$A3074,Sheet2!BX:NK,$B3074,0)&lt;&gt;""),HLOOKUP(L$2+$A3074,Sheet2!BX:NK,$B3074,0),"")</f>
        <v/>
      </c>
      <c r="M3074" t="str">
        <f>IF(OR(HLOOKUP(M$2+$A3074,Sheet2!BY:NL,$B3074,0),HLOOKUP(M$2+$A3074,Sheet2!BY:NL,$B3074,0)&lt;&gt;""),HLOOKUP(M$2+$A3074,Sheet2!BY:NL,$B3074,0),"")</f>
        <v/>
      </c>
      <c r="N3074" t="str">
        <f>IF(OR(HLOOKUP(N$2+$A3074,Sheet2!BZ:NM,$B3074,0),HLOOKUP(N$2+$A3074,Sheet2!BZ:NM,$B3074,0)&lt;&gt;""),HLOOKUP(N$2+$A3074,Sheet2!BZ:NM,$B3074,0),"")</f>
        <v/>
      </c>
      <c r="O3074" t="str">
        <f>IF(OR(HLOOKUP(O$2+$A3074,Sheet2!CA:NN,$B3074,0),HLOOKUP(O$2+$A3074,Sheet2!CA:NN,$B3074,0)&lt;&gt;""),HLOOKUP(O$2+$A3074,Sheet2!CA:NN,$B3074,0),"")</f>
        <v/>
      </c>
      <c r="P3074" t="str">
        <f>IF(OR(HLOOKUP(P$2+$A3074,Sheet2!CB:NO,$B3074,0),HLOOKUP(P$2+$A3074,Sheet2!CB:NO,$B3074,0)&lt;&gt;""),HLOOKUP(P$2+$A3074,Sheet2!CB:NO,$B3074,0),"")</f>
        <v/>
      </c>
      <c r="Q3074" t="str">
        <f>IF(OR(HLOOKUP(Q$2+$A3074,Sheet2!CC:NO,$B3074,0),HLOOKUP(Q$2+$A3074,Sheet2!CC:NO,$B3074,0)&lt;&gt;""),HLOOKUP(Q$2+$A3074,Sheet2!CC:NO,$B3074,0),"")</f>
        <v/>
      </c>
    </row>
    <row r="3075" spans="1:17" x14ac:dyDescent="0.25">
      <c r="A3075" s="64">
        <f t="shared" si="379"/>
        <v>6</v>
      </c>
      <c r="B3075" s="64">
        <f t="shared" si="380"/>
        <v>312</v>
      </c>
      <c r="C3075" s="64">
        <f t="shared" si="381"/>
        <v>2</v>
      </c>
      <c r="D3075" s="64">
        <f t="shared" si="382"/>
        <v>308</v>
      </c>
      <c r="E3075" s="64">
        <f t="shared" si="383"/>
        <v>1536</v>
      </c>
      <c r="F3075" s="64" t="str">
        <f t="shared" si="376"/>
        <v/>
      </c>
      <c r="G3075" s="64" t="str">
        <f t="shared" si="377"/>
        <v/>
      </c>
      <c r="H3075" s="64" t="str">
        <f t="shared" si="378"/>
        <v/>
      </c>
      <c r="I3075" s="80" t="str">
        <f>IFERROR(VLOOKUP(D3075,Sheet2!A:B,2,0),"")</f>
        <v/>
      </c>
      <c r="J3075" s="64" t="str">
        <f>IFERROR(IF(I3075&lt;&gt;"",VLOOKUP(I3075,Sheet2!B:C,2,0),""),"")</f>
        <v/>
      </c>
      <c r="K3075" s="64" t="str">
        <f>IFERROR( IF(I3075&lt;&gt;"", HLOOKUP(L$2+$A3075,Sheet2!BX:NK,2,0),""),"")</f>
        <v/>
      </c>
      <c r="L3075" t="str">
        <f>IF(OR(HLOOKUP(L$2+$A3075,Sheet2!BX:NK,$B3075,0),HLOOKUP(L$2+$A3075,Sheet2!BX:NK,$B3075,0)&lt;&gt;""),HLOOKUP(L$2+$A3075,Sheet2!BX:NK,$B3075,0),"")</f>
        <v/>
      </c>
      <c r="M3075" t="str">
        <f>IF(OR(HLOOKUP(M$2+$A3075,Sheet2!BY:NL,$B3075,0),HLOOKUP(M$2+$A3075,Sheet2!BY:NL,$B3075,0)&lt;&gt;""),HLOOKUP(M$2+$A3075,Sheet2!BY:NL,$B3075,0),"")</f>
        <v/>
      </c>
      <c r="N3075" t="str">
        <f>IF(OR(HLOOKUP(N$2+$A3075,Sheet2!BZ:NM,$B3075,0),HLOOKUP(N$2+$A3075,Sheet2!BZ:NM,$B3075,0)&lt;&gt;""),HLOOKUP(N$2+$A3075,Sheet2!BZ:NM,$B3075,0),"")</f>
        <v/>
      </c>
      <c r="O3075" t="str">
        <f>IF(OR(HLOOKUP(O$2+$A3075,Sheet2!CA:NN,$B3075,0),HLOOKUP(O$2+$A3075,Sheet2!CA:NN,$B3075,0)&lt;&gt;""),HLOOKUP(O$2+$A3075,Sheet2!CA:NN,$B3075,0),"")</f>
        <v/>
      </c>
      <c r="P3075" t="str">
        <f>IF(OR(HLOOKUP(P$2+$A3075,Sheet2!CB:NO,$B3075,0),HLOOKUP(P$2+$A3075,Sheet2!CB:NO,$B3075,0)&lt;&gt;""),HLOOKUP(P$2+$A3075,Sheet2!CB:NO,$B3075,0),"")</f>
        <v/>
      </c>
      <c r="Q3075" t="str">
        <f>IF(OR(HLOOKUP(Q$2+$A3075,Sheet2!CC:NO,$B3075,0),HLOOKUP(Q$2+$A3075,Sheet2!CC:NO,$B3075,0)&lt;&gt;""),HLOOKUP(Q$2+$A3075,Sheet2!CC:NO,$B3075,0),"")</f>
        <v/>
      </c>
    </row>
    <row r="3076" spans="1:17" x14ac:dyDescent="0.25">
      <c r="A3076" s="64">
        <f t="shared" si="379"/>
        <v>12</v>
      </c>
      <c r="B3076" s="64">
        <f t="shared" si="380"/>
        <v>312</v>
      </c>
      <c r="C3076" s="64">
        <f t="shared" si="381"/>
        <v>3</v>
      </c>
      <c r="D3076" s="64">
        <f t="shared" si="382"/>
        <v>308</v>
      </c>
      <c r="E3076" s="64">
        <f t="shared" si="383"/>
        <v>1536</v>
      </c>
      <c r="F3076" s="64" t="str">
        <f t="shared" si="376"/>
        <v/>
      </c>
      <c r="G3076" s="64" t="str">
        <f t="shared" si="377"/>
        <v/>
      </c>
      <c r="H3076" s="64" t="str">
        <f t="shared" si="378"/>
        <v/>
      </c>
      <c r="I3076" s="80" t="str">
        <f>IFERROR(VLOOKUP(D3076,Sheet2!A:B,2,0),"")</f>
        <v/>
      </c>
      <c r="J3076" s="64" t="str">
        <f>IFERROR(IF(I3076&lt;&gt;"",VLOOKUP(I3076,Sheet2!B:C,2,0),""),"")</f>
        <v/>
      </c>
      <c r="K3076" s="64" t="str">
        <f>IFERROR( IF(I3076&lt;&gt;"", HLOOKUP(L$2+$A3076,Sheet2!BX:NK,2,0),""),"")</f>
        <v/>
      </c>
      <c r="L3076" t="str">
        <f>IF(OR(HLOOKUP(L$2+$A3076,Sheet2!BX:NK,$B3076,0),HLOOKUP(L$2+$A3076,Sheet2!BX:NK,$B3076,0)&lt;&gt;""),HLOOKUP(L$2+$A3076,Sheet2!BX:NK,$B3076,0),"")</f>
        <v/>
      </c>
      <c r="M3076" t="str">
        <f>IF(OR(HLOOKUP(M$2+$A3076,Sheet2!BY:NL,$B3076,0),HLOOKUP(M$2+$A3076,Sheet2!BY:NL,$B3076,0)&lt;&gt;""),HLOOKUP(M$2+$A3076,Sheet2!BY:NL,$B3076,0),"")</f>
        <v/>
      </c>
      <c r="N3076" t="str">
        <f>IF(OR(HLOOKUP(N$2+$A3076,Sheet2!BZ:NM,$B3076,0),HLOOKUP(N$2+$A3076,Sheet2!BZ:NM,$B3076,0)&lt;&gt;""),HLOOKUP(N$2+$A3076,Sheet2!BZ:NM,$B3076,0),"")</f>
        <v/>
      </c>
      <c r="O3076" t="str">
        <f>IF(OR(HLOOKUP(O$2+$A3076,Sheet2!CA:NN,$B3076,0),HLOOKUP(O$2+$A3076,Sheet2!CA:NN,$B3076,0)&lt;&gt;""),HLOOKUP(O$2+$A3076,Sheet2!CA:NN,$B3076,0),"")</f>
        <v/>
      </c>
      <c r="P3076" t="str">
        <f>IF(OR(HLOOKUP(P$2+$A3076,Sheet2!CB:NO,$B3076,0),HLOOKUP(P$2+$A3076,Sheet2!CB:NO,$B3076,0)&lt;&gt;""),HLOOKUP(P$2+$A3076,Sheet2!CB:NO,$B3076,0),"")</f>
        <v/>
      </c>
      <c r="Q3076" t="str">
        <f>IF(OR(HLOOKUP(Q$2+$A3076,Sheet2!CC:NO,$B3076,0),HLOOKUP(Q$2+$A3076,Sheet2!CC:NO,$B3076,0)&lt;&gt;""),HLOOKUP(Q$2+$A3076,Sheet2!CC:NO,$B3076,0),"")</f>
        <v/>
      </c>
    </row>
    <row r="3077" spans="1:17" x14ac:dyDescent="0.25">
      <c r="A3077" s="64">
        <f t="shared" si="379"/>
        <v>18</v>
      </c>
      <c r="B3077" s="64">
        <f t="shared" si="380"/>
        <v>312</v>
      </c>
      <c r="C3077" s="64">
        <f t="shared" si="381"/>
        <v>4</v>
      </c>
      <c r="D3077" s="64">
        <f t="shared" si="382"/>
        <v>308</v>
      </c>
      <c r="E3077" s="64">
        <f t="shared" si="383"/>
        <v>1536</v>
      </c>
      <c r="F3077" s="64" t="str">
        <f t="shared" ref="F3077:F3140" si="384">IFERROR(IF(I3077&lt;&gt;"",IF(LEFT(K3077,2)="1-",1,2),""),"")</f>
        <v/>
      </c>
      <c r="G3077" s="64" t="str">
        <f t="shared" ref="G3077:G3140" si="385">IFERROR(IF(I3077&lt;&gt;"",MONTH( RIGHT(K3077,LEN(K3077)-FIND("-",K3077))),""),"")</f>
        <v/>
      </c>
      <c r="H3077" s="64" t="str">
        <f t="shared" ref="H3077:H3140" si="386">IFERROR(IF(I3077&lt;&gt;"",YEAR( RIGHT(K3077,LEN(K3077)-FIND("-",K3077))),""),"")</f>
        <v/>
      </c>
      <c r="I3077" s="80" t="str">
        <f>IFERROR(VLOOKUP(D3077,Sheet2!A:B,2,0),"")</f>
        <v/>
      </c>
      <c r="J3077" s="64" t="str">
        <f>IFERROR(IF(I3077&lt;&gt;"",VLOOKUP(I3077,Sheet2!B:C,2,0),""),"")</f>
        <v/>
      </c>
      <c r="K3077" s="64" t="str">
        <f>IFERROR( IF(I3077&lt;&gt;"", HLOOKUP(L$2+$A3077,Sheet2!BX:NK,2,0),""),"")</f>
        <v/>
      </c>
      <c r="L3077" t="str">
        <f>IF(OR(HLOOKUP(L$2+$A3077,Sheet2!BX:NK,$B3077,0),HLOOKUP(L$2+$A3077,Sheet2!BX:NK,$B3077,0)&lt;&gt;""),HLOOKUP(L$2+$A3077,Sheet2!BX:NK,$B3077,0),"")</f>
        <v/>
      </c>
      <c r="M3077" t="str">
        <f>IF(OR(HLOOKUP(M$2+$A3077,Sheet2!BY:NL,$B3077,0),HLOOKUP(M$2+$A3077,Sheet2!BY:NL,$B3077,0)&lt;&gt;""),HLOOKUP(M$2+$A3077,Sheet2!BY:NL,$B3077,0),"")</f>
        <v/>
      </c>
      <c r="N3077" t="str">
        <f>IF(OR(HLOOKUP(N$2+$A3077,Sheet2!BZ:NM,$B3077,0),HLOOKUP(N$2+$A3077,Sheet2!BZ:NM,$B3077,0)&lt;&gt;""),HLOOKUP(N$2+$A3077,Sheet2!BZ:NM,$B3077,0),"")</f>
        <v/>
      </c>
      <c r="O3077" t="str">
        <f>IF(OR(HLOOKUP(O$2+$A3077,Sheet2!CA:NN,$B3077,0),HLOOKUP(O$2+$A3077,Sheet2!CA:NN,$B3077,0)&lt;&gt;""),HLOOKUP(O$2+$A3077,Sheet2!CA:NN,$B3077,0),"")</f>
        <v/>
      </c>
      <c r="P3077" t="str">
        <f>IF(OR(HLOOKUP(P$2+$A3077,Sheet2!CB:NO,$B3077,0),HLOOKUP(P$2+$A3077,Sheet2!CB:NO,$B3077,0)&lt;&gt;""),HLOOKUP(P$2+$A3077,Sheet2!CB:NO,$B3077,0),"")</f>
        <v/>
      </c>
      <c r="Q3077" t="str">
        <f>IF(OR(HLOOKUP(Q$2+$A3077,Sheet2!CC:NO,$B3077,0),HLOOKUP(Q$2+$A3077,Sheet2!CC:NO,$B3077,0)&lt;&gt;""),HLOOKUP(Q$2+$A3077,Sheet2!CC:NO,$B3077,0),"")</f>
        <v/>
      </c>
    </row>
    <row r="3078" spans="1:17" x14ac:dyDescent="0.25">
      <c r="A3078" s="64">
        <f t="shared" ref="A3078:A3141" si="387">IF(C3078&lt;&gt;1,A3077+6,0)</f>
        <v>24</v>
      </c>
      <c r="B3078" s="64">
        <f t="shared" ref="B3078:B3141" si="388">IF(C3078&lt;&gt;1,B3077,B3077+1)</f>
        <v>312</v>
      </c>
      <c r="C3078" s="64">
        <f t="shared" ref="C3078:C3141" si="389">IF($C$3-C3077=0,1,C3077+1)</f>
        <v>5</v>
      </c>
      <c r="D3078" s="64">
        <f t="shared" ref="D3078:D3141" si="390">IF(C3078=1,D3077+1,D3077)</f>
        <v>308</v>
      </c>
      <c r="E3078" s="64">
        <f t="shared" ref="E3078:E3141" si="391">IF(D3078&lt;&gt;D3077,E3077+5,E3077)</f>
        <v>1536</v>
      </c>
      <c r="F3078" s="64" t="str">
        <f t="shared" si="384"/>
        <v/>
      </c>
      <c r="G3078" s="64" t="str">
        <f t="shared" si="385"/>
        <v/>
      </c>
      <c r="H3078" s="64" t="str">
        <f t="shared" si="386"/>
        <v/>
      </c>
      <c r="I3078" s="80" t="str">
        <f>IFERROR(VLOOKUP(D3078,Sheet2!A:B,2,0),"")</f>
        <v/>
      </c>
      <c r="J3078" s="64" t="str">
        <f>IFERROR(IF(I3078&lt;&gt;"",VLOOKUP(I3078,Sheet2!B:C,2,0),""),"")</f>
        <v/>
      </c>
      <c r="K3078" s="64" t="str">
        <f>IFERROR( IF(I3078&lt;&gt;"", HLOOKUP(L$2+$A3078,Sheet2!BX:NK,2,0),""),"")</f>
        <v/>
      </c>
      <c r="L3078" t="str">
        <f>IF(OR(HLOOKUP(L$2+$A3078,Sheet2!BX:NK,$B3078,0),HLOOKUP(L$2+$A3078,Sheet2!BX:NK,$B3078,0)&lt;&gt;""),HLOOKUP(L$2+$A3078,Sheet2!BX:NK,$B3078,0),"")</f>
        <v/>
      </c>
      <c r="M3078" t="str">
        <f>IF(OR(HLOOKUP(M$2+$A3078,Sheet2!BY:NL,$B3078,0),HLOOKUP(M$2+$A3078,Sheet2!BY:NL,$B3078,0)&lt;&gt;""),HLOOKUP(M$2+$A3078,Sheet2!BY:NL,$B3078,0),"")</f>
        <v/>
      </c>
      <c r="N3078" t="str">
        <f>IF(OR(HLOOKUP(N$2+$A3078,Sheet2!BZ:NM,$B3078,0),HLOOKUP(N$2+$A3078,Sheet2!BZ:NM,$B3078,0)&lt;&gt;""),HLOOKUP(N$2+$A3078,Sheet2!BZ:NM,$B3078,0),"")</f>
        <v/>
      </c>
      <c r="O3078" t="str">
        <f>IF(OR(HLOOKUP(O$2+$A3078,Sheet2!CA:NN,$B3078,0),HLOOKUP(O$2+$A3078,Sheet2!CA:NN,$B3078,0)&lt;&gt;""),HLOOKUP(O$2+$A3078,Sheet2!CA:NN,$B3078,0),"")</f>
        <v/>
      </c>
      <c r="P3078" t="str">
        <f>IF(OR(HLOOKUP(P$2+$A3078,Sheet2!CB:NO,$B3078,0),HLOOKUP(P$2+$A3078,Sheet2!CB:NO,$B3078,0)&lt;&gt;""),HLOOKUP(P$2+$A3078,Sheet2!CB:NO,$B3078,0),"")</f>
        <v/>
      </c>
      <c r="Q3078" t="str">
        <f>IF(OR(HLOOKUP(Q$2+$A3078,Sheet2!CC:NO,$B3078,0),HLOOKUP(Q$2+$A3078,Sheet2!CC:NO,$B3078,0)&lt;&gt;""),HLOOKUP(Q$2+$A3078,Sheet2!CC:NO,$B3078,0),"")</f>
        <v/>
      </c>
    </row>
    <row r="3079" spans="1:17" x14ac:dyDescent="0.25">
      <c r="A3079" s="64">
        <f t="shared" si="387"/>
        <v>30</v>
      </c>
      <c r="B3079" s="64">
        <f t="shared" si="388"/>
        <v>312</v>
      </c>
      <c r="C3079" s="64">
        <f t="shared" si="389"/>
        <v>6</v>
      </c>
      <c r="D3079" s="64">
        <f t="shared" si="390"/>
        <v>308</v>
      </c>
      <c r="E3079" s="64">
        <f t="shared" si="391"/>
        <v>1536</v>
      </c>
      <c r="F3079" s="64" t="str">
        <f t="shared" si="384"/>
        <v/>
      </c>
      <c r="G3079" s="64" t="str">
        <f t="shared" si="385"/>
        <v/>
      </c>
      <c r="H3079" s="64" t="str">
        <f t="shared" si="386"/>
        <v/>
      </c>
      <c r="I3079" s="80" t="str">
        <f>IFERROR(VLOOKUP(D3079,Sheet2!A:B,2,0),"")</f>
        <v/>
      </c>
      <c r="J3079" s="64" t="str">
        <f>IFERROR(IF(I3079&lt;&gt;"",VLOOKUP(I3079,Sheet2!B:C,2,0),""),"")</f>
        <v/>
      </c>
      <c r="K3079" s="64" t="str">
        <f>IFERROR( IF(I3079&lt;&gt;"", HLOOKUP(L$2+$A3079,Sheet2!BX:NK,2,0),""),"")</f>
        <v/>
      </c>
      <c r="L3079" t="str">
        <f>IF(OR(HLOOKUP(L$2+$A3079,Sheet2!BX:NK,$B3079,0),HLOOKUP(L$2+$A3079,Sheet2!BX:NK,$B3079,0)&lt;&gt;""),HLOOKUP(L$2+$A3079,Sheet2!BX:NK,$B3079,0),"")</f>
        <v/>
      </c>
      <c r="M3079" t="str">
        <f>IF(OR(HLOOKUP(M$2+$A3079,Sheet2!BY:NL,$B3079,0),HLOOKUP(M$2+$A3079,Sheet2!BY:NL,$B3079,0)&lt;&gt;""),HLOOKUP(M$2+$A3079,Sheet2!BY:NL,$B3079,0),"")</f>
        <v/>
      </c>
      <c r="N3079" t="str">
        <f>IF(OR(HLOOKUP(N$2+$A3079,Sheet2!BZ:NM,$B3079,0),HLOOKUP(N$2+$A3079,Sheet2!BZ:NM,$B3079,0)&lt;&gt;""),HLOOKUP(N$2+$A3079,Sheet2!BZ:NM,$B3079,0),"")</f>
        <v/>
      </c>
      <c r="O3079" t="str">
        <f>IF(OR(HLOOKUP(O$2+$A3079,Sheet2!CA:NN,$B3079,0),HLOOKUP(O$2+$A3079,Sheet2!CA:NN,$B3079,0)&lt;&gt;""),HLOOKUP(O$2+$A3079,Sheet2!CA:NN,$B3079,0),"")</f>
        <v/>
      </c>
      <c r="P3079" t="str">
        <f>IF(OR(HLOOKUP(P$2+$A3079,Sheet2!CB:NO,$B3079,0),HLOOKUP(P$2+$A3079,Sheet2!CB:NO,$B3079,0)&lt;&gt;""),HLOOKUP(P$2+$A3079,Sheet2!CB:NO,$B3079,0),"")</f>
        <v/>
      </c>
      <c r="Q3079" t="str">
        <f>IF(OR(HLOOKUP(Q$2+$A3079,Sheet2!CC:NO,$B3079,0),HLOOKUP(Q$2+$A3079,Sheet2!CC:NO,$B3079,0)&lt;&gt;""),HLOOKUP(Q$2+$A3079,Sheet2!CC:NO,$B3079,0),"")</f>
        <v/>
      </c>
    </row>
    <row r="3080" spans="1:17" x14ac:dyDescent="0.25">
      <c r="A3080" s="64">
        <f t="shared" si="387"/>
        <v>36</v>
      </c>
      <c r="B3080" s="64">
        <f t="shared" si="388"/>
        <v>312</v>
      </c>
      <c r="C3080" s="64">
        <f t="shared" si="389"/>
        <v>7</v>
      </c>
      <c r="D3080" s="64">
        <f t="shared" si="390"/>
        <v>308</v>
      </c>
      <c r="E3080" s="64">
        <f t="shared" si="391"/>
        <v>1536</v>
      </c>
      <c r="F3080" s="64" t="str">
        <f t="shared" si="384"/>
        <v/>
      </c>
      <c r="G3080" s="64" t="str">
        <f t="shared" si="385"/>
        <v/>
      </c>
      <c r="H3080" s="64" t="str">
        <f t="shared" si="386"/>
        <v/>
      </c>
      <c r="I3080" s="80" t="str">
        <f>IFERROR(VLOOKUP(D3080,Sheet2!A:B,2,0),"")</f>
        <v/>
      </c>
      <c r="J3080" s="64" t="str">
        <f>IFERROR(IF(I3080&lt;&gt;"",VLOOKUP(I3080,Sheet2!B:C,2,0),""),"")</f>
        <v/>
      </c>
      <c r="K3080" s="64" t="str">
        <f>IFERROR( IF(I3080&lt;&gt;"", HLOOKUP(L$2+$A3080,Sheet2!BX:NK,2,0),""),"")</f>
        <v/>
      </c>
      <c r="L3080" t="str">
        <f>IF(OR(HLOOKUP(L$2+$A3080,Sheet2!BX:NK,$B3080,0),HLOOKUP(L$2+$A3080,Sheet2!BX:NK,$B3080,0)&lt;&gt;""),HLOOKUP(L$2+$A3080,Sheet2!BX:NK,$B3080,0),"")</f>
        <v/>
      </c>
      <c r="M3080" t="str">
        <f>IF(OR(HLOOKUP(M$2+$A3080,Sheet2!BY:NL,$B3080,0),HLOOKUP(M$2+$A3080,Sheet2!BY:NL,$B3080,0)&lt;&gt;""),HLOOKUP(M$2+$A3080,Sheet2!BY:NL,$B3080,0),"")</f>
        <v/>
      </c>
      <c r="N3080" t="str">
        <f>IF(OR(HLOOKUP(N$2+$A3080,Sheet2!BZ:NM,$B3080,0),HLOOKUP(N$2+$A3080,Sheet2!BZ:NM,$B3080,0)&lt;&gt;""),HLOOKUP(N$2+$A3080,Sheet2!BZ:NM,$B3080,0),"")</f>
        <v/>
      </c>
      <c r="O3080" t="str">
        <f>IF(OR(HLOOKUP(O$2+$A3080,Sheet2!CA:NN,$B3080,0),HLOOKUP(O$2+$A3080,Sheet2!CA:NN,$B3080,0)&lt;&gt;""),HLOOKUP(O$2+$A3080,Sheet2!CA:NN,$B3080,0),"")</f>
        <v/>
      </c>
      <c r="P3080" t="str">
        <f>IF(OR(HLOOKUP(P$2+$A3080,Sheet2!CB:NO,$B3080,0),HLOOKUP(P$2+$A3080,Sheet2!CB:NO,$B3080,0)&lt;&gt;""),HLOOKUP(P$2+$A3080,Sheet2!CB:NO,$B3080,0),"")</f>
        <v/>
      </c>
      <c r="Q3080" t="str">
        <f>IF(OR(HLOOKUP(Q$2+$A3080,Sheet2!CC:NO,$B3080,0),HLOOKUP(Q$2+$A3080,Sheet2!CC:NO,$B3080,0)&lt;&gt;""),HLOOKUP(Q$2+$A3080,Sheet2!CC:NO,$B3080,0),"")</f>
        <v/>
      </c>
    </row>
    <row r="3081" spans="1:17" x14ac:dyDescent="0.25">
      <c r="A3081" s="64">
        <f t="shared" si="387"/>
        <v>42</v>
      </c>
      <c r="B3081" s="64">
        <f t="shared" si="388"/>
        <v>312</v>
      </c>
      <c r="C3081" s="64">
        <f t="shared" si="389"/>
        <v>8</v>
      </c>
      <c r="D3081" s="64">
        <f t="shared" si="390"/>
        <v>308</v>
      </c>
      <c r="E3081" s="64">
        <f t="shared" si="391"/>
        <v>1536</v>
      </c>
      <c r="F3081" s="64" t="str">
        <f t="shared" si="384"/>
        <v/>
      </c>
      <c r="G3081" s="64" t="str">
        <f t="shared" si="385"/>
        <v/>
      </c>
      <c r="H3081" s="64" t="str">
        <f t="shared" si="386"/>
        <v/>
      </c>
      <c r="I3081" s="80" t="str">
        <f>IFERROR(VLOOKUP(D3081,Sheet2!A:B,2,0),"")</f>
        <v/>
      </c>
      <c r="J3081" s="64" t="str">
        <f>IFERROR(IF(I3081&lt;&gt;"",VLOOKUP(I3081,Sheet2!B:C,2,0),""),"")</f>
        <v/>
      </c>
      <c r="K3081" s="64" t="str">
        <f>IFERROR( IF(I3081&lt;&gt;"", HLOOKUP(L$2+$A3081,Sheet2!BX:NK,2,0),""),"")</f>
        <v/>
      </c>
      <c r="L3081" t="str">
        <f>IF(OR(HLOOKUP(L$2+$A3081,Sheet2!BX:NK,$B3081,0),HLOOKUP(L$2+$A3081,Sheet2!BX:NK,$B3081,0)&lt;&gt;""),HLOOKUP(L$2+$A3081,Sheet2!BX:NK,$B3081,0),"")</f>
        <v/>
      </c>
      <c r="M3081" t="str">
        <f>IF(OR(HLOOKUP(M$2+$A3081,Sheet2!BY:NL,$B3081,0),HLOOKUP(M$2+$A3081,Sheet2!BY:NL,$B3081,0)&lt;&gt;""),HLOOKUP(M$2+$A3081,Sheet2!BY:NL,$B3081,0),"")</f>
        <v/>
      </c>
      <c r="N3081" t="str">
        <f>IF(OR(HLOOKUP(N$2+$A3081,Sheet2!BZ:NM,$B3081,0),HLOOKUP(N$2+$A3081,Sheet2!BZ:NM,$B3081,0)&lt;&gt;""),HLOOKUP(N$2+$A3081,Sheet2!BZ:NM,$B3081,0),"")</f>
        <v/>
      </c>
      <c r="O3081" t="str">
        <f>IF(OR(HLOOKUP(O$2+$A3081,Sheet2!CA:NN,$B3081,0),HLOOKUP(O$2+$A3081,Sheet2!CA:NN,$B3081,0)&lt;&gt;""),HLOOKUP(O$2+$A3081,Sheet2!CA:NN,$B3081,0),"")</f>
        <v/>
      </c>
      <c r="P3081" t="str">
        <f>IF(OR(HLOOKUP(P$2+$A3081,Sheet2!CB:NO,$B3081,0),HLOOKUP(P$2+$A3081,Sheet2!CB:NO,$B3081,0)&lt;&gt;""),HLOOKUP(P$2+$A3081,Sheet2!CB:NO,$B3081,0),"")</f>
        <v/>
      </c>
      <c r="Q3081" t="str">
        <f>IF(OR(HLOOKUP(Q$2+$A3081,Sheet2!CC:NO,$B3081,0),HLOOKUP(Q$2+$A3081,Sheet2!CC:NO,$B3081,0)&lt;&gt;""),HLOOKUP(Q$2+$A3081,Sheet2!CC:NO,$B3081,0),"")</f>
        <v/>
      </c>
    </row>
    <row r="3082" spans="1:17" x14ac:dyDescent="0.25">
      <c r="A3082" s="64">
        <f t="shared" si="387"/>
        <v>48</v>
      </c>
      <c r="B3082" s="64">
        <f t="shared" si="388"/>
        <v>312</v>
      </c>
      <c r="C3082" s="64">
        <f t="shared" si="389"/>
        <v>9</v>
      </c>
      <c r="D3082" s="64">
        <f t="shared" si="390"/>
        <v>308</v>
      </c>
      <c r="E3082" s="64">
        <f t="shared" si="391"/>
        <v>1536</v>
      </c>
      <c r="F3082" s="64" t="str">
        <f t="shared" si="384"/>
        <v/>
      </c>
      <c r="G3082" s="64" t="str">
        <f t="shared" si="385"/>
        <v/>
      </c>
      <c r="H3082" s="64" t="str">
        <f t="shared" si="386"/>
        <v/>
      </c>
      <c r="I3082" s="80" t="str">
        <f>IFERROR(VLOOKUP(D3082,Sheet2!A:B,2,0),"")</f>
        <v/>
      </c>
      <c r="J3082" s="64" t="str">
        <f>IFERROR(IF(I3082&lt;&gt;"",VLOOKUP(I3082,Sheet2!B:C,2,0),""),"")</f>
        <v/>
      </c>
      <c r="K3082" s="64" t="str">
        <f>IFERROR( IF(I3082&lt;&gt;"", HLOOKUP(L$2+$A3082,Sheet2!BX:NK,2,0),""),"")</f>
        <v/>
      </c>
      <c r="L3082" t="str">
        <f>IF(OR(HLOOKUP(L$2+$A3082,Sheet2!BX:NK,$B3082,0),HLOOKUP(L$2+$A3082,Sheet2!BX:NK,$B3082,0)&lt;&gt;""),HLOOKUP(L$2+$A3082,Sheet2!BX:NK,$B3082,0),"")</f>
        <v/>
      </c>
      <c r="M3082" t="str">
        <f>IF(OR(HLOOKUP(M$2+$A3082,Sheet2!BY:NL,$B3082,0),HLOOKUP(M$2+$A3082,Sheet2!BY:NL,$B3082,0)&lt;&gt;""),HLOOKUP(M$2+$A3082,Sheet2!BY:NL,$B3082,0),"")</f>
        <v/>
      </c>
      <c r="N3082" t="str">
        <f>IF(OR(HLOOKUP(N$2+$A3082,Sheet2!BZ:NM,$B3082,0),HLOOKUP(N$2+$A3082,Sheet2!BZ:NM,$B3082,0)&lt;&gt;""),HLOOKUP(N$2+$A3082,Sheet2!BZ:NM,$B3082,0),"")</f>
        <v/>
      </c>
      <c r="O3082" t="str">
        <f>IF(OR(HLOOKUP(O$2+$A3082,Sheet2!CA:NN,$B3082,0),HLOOKUP(O$2+$A3082,Sheet2!CA:NN,$B3082,0)&lt;&gt;""),HLOOKUP(O$2+$A3082,Sheet2!CA:NN,$B3082,0),"")</f>
        <v/>
      </c>
      <c r="P3082" t="str">
        <f>IF(OR(HLOOKUP(P$2+$A3082,Sheet2!CB:NO,$B3082,0),HLOOKUP(P$2+$A3082,Sheet2!CB:NO,$B3082,0)&lt;&gt;""),HLOOKUP(P$2+$A3082,Sheet2!CB:NO,$B3082,0),"")</f>
        <v/>
      </c>
      <c r="Q3082" t="str">
        <f>IF(OR(HLOOKUP(Q$2+$A3082,Sheet2!CC:NO,$B3082,0),HLOOKUP(Q$2+$A3082,Sheet2!CC:NO,$B3082,0)&lt;&gt;""),HLOOKUP(Q$2+$A3082,Sheet2!CC:NO,$B3082,0),"")</f>
        <v/>
      </c>
    </row>
    <row r="3083" spans="1:17" x14ac:dyDescent="0.25">
      <c r="A3083" s="64">
        <f t="shared" si="387"/>
        <v>54</v>
      </c>
      <c r="B3083" s="64">
        <f t="shared" si="388"/>
        <v>312</v>
      </c>
      <c r="C3083" s="64">
        <f t="shared" si="389"/>
        <v>10</v>
      </c>
      <c r="D3083" s="64">
        <f t="shared" si="390"/>
        <v>308</v>
      </c>
      <c r="E3083" s="64">
        <f t="shared" si="391"/>
        <v>1536</v>
      </c>
      <c r="F3083" s="64" t="str">
        <f t="shared" si="384"/>
        <v/>
      </c>
      <c r="G3083" s="64" t="str">
        <f t="shared" si="385"/>
        <v/>
      </c>
      <c r="H3083" s="64" t="str">
        <f t="shared" si="386"/>
        <v/>
      </c>
      <c r="I3083" s="80" t="str">
        <f>IFERROR(VLOOKUP(D3083,Sheet2!A:B,2,0),"")</f>
        <v/>
      </c>
      <c r="J3083" s="64" t="str">
        <f>IFERROR(IF(I3083&lt;&gt;"",VLOOKUP(I3083,Sheet2!B:C,2,0),""),"")</f>
        <v/>
      </c>
      <c r="K3083" s="64" t="str">
        <f>IFERROR( IF(I3083&lt;&gt;"", HLOOKUP(L$2+$A3083,Sheet2!BX:NK,2,0),""),"")</f>
        <v/>
      </c>
      <c r="L3083" t="str">
        <f>IF(OR(HLOOKUP(L$2+$A3083,Sheet2!BX:NK,$B3083,0),HLOOKUP(L$2+$A3083,Sheet2!BX:NK,$B3083,0)&lt;&gt;""),HLOOKUP(L$2+$A3083,Sheet2!BX:NK,$B3083,0),"")</f>
        <v/>
      </c>
      <c r="M3083" t="str">
        <f>IF(OR(HLOOKUP(M$2+$A3083,Sheet2!BY:NL,$B3083,0),HLOOKUP(M$2+$A3083,Sheet2!BY:NL,$B3083,0)&lt;&gt;""),HLOOKUP(M$2+$A3083,Sheet2!BY:NL,$B3083,0),"")</f>
        <v/>
      </c>
      <c r="N3083" t="str">
        <f>IF(OR(HLOOKUP(N$2+$A3083,Sheet2!BZ:NM,$B3083,0),HLOOKUP(N$2+$A3083,Sheet2!BZ:NM,$B3083,0)&lt;&gt;""),HLOOKUP(N$2+$A3083,Sheet2!BZ:NM,$B3083,0),"")</f>
        <v/>
      </c>
      <c r="O3083" t="str">
        <f>IF(OR(HLOOKUP(O$2+$A3083,Sheet2!CA:NN,$B3083,0),HLOOKUP(O$2+$A3083,Sheet2!CA:NN,$B3083,0)&lt;&gt;""),HLOOKUP(O$2+$A3083,Sheet2!CA:NN,$B3083,0),"")</f>
        <v/>
      </c>
      <c r="P3083" t="str">
        <f>IF(OR(HLOOKUP(P$2+$A3083,Sheet2!CB:NO,$B3083,0),HLOOKUP(P$2+$A3083,Sheet2!CB:NO,$B3083,0)&lt;&gt;""),HLOOKUP(P$2+$A3083,Sheet2!CB:NO,$B3083,0),"")</f>
        <v/>
      </c>
      <c r="Q3083" t="str">
        <f>IF(OR(HLOOKUP(Q$2+$A3083,Sheet2!CC:NO,$B3083,0),HLOOKUP(Q$2+$A3083,Sheet2!CC:NO,$B3083,0)&lt;&gt;""),HLOOKUP(Q$2+$A3083,Sheet2!CC:NO,$B3083,0),"")</f>
        <v/>
      </c>
    </row>
    <row r="3084" spans="1:17" x14ac:dyDescent="0.25">
      <c r="A3084" s="64">
        <f t="shared" si="387"/>
        <v>0</v>
      </c>
      <c r="B3084" s="64">
        <f t="shared" si="388"/>
        <v>313</v>
      </c>
      <c r="C3084" s="64">
        <f t="shared" si="389"/>
        <v>1</v>
      </c>
      <c r="D3084" s="64">
        <f t="shared" si="390"/>
        <v>309</v>
      </c>
      <c r="E3084" s="64">
        <f t="shared" si="391"/>
        <v>1541</v>
      </c>
      <c r="F3084" s="64" t="str">
        <f t="shared" si="384"/>
        <v/>
      </c>
      <c r="G3084" s="64" t="str">
        <f t="shared" si="385"/>
        <v/>
      </c>
      <c r="H3084" s="64" t="str">
        <f t="shared" si="386"/>
        <v/>
      </c>
      <c r="I3084" s="80" t="str">
        <f>IFERROR(VLOOKUP(D3084,Sheet2!A:B,2,0),"")</f>
        <v/>
      </c>
      <c r="J3084" s="64" t="str">
        <f>IFERROR(IF(I3084&lt;&gt;"",VLOOKUP(I3084,Sheet2!B:C,2,0),""),"")</f>
        <v/>
      </c>
      <c r="K3084" s="64" t="str">
        <f>IFERROR( IF(I3084&lt;&gt;"", HLOOKUP(L$2+$A3084,Sheet2!BX:NK,2,0),""),"")</f>
        <v/>
      </c>
      <c r="L3084" t="str">
        <f>IF(OR(HLOOKUP(L$2+$A3084,Sheet2!BX:NK,$B3084,0),HLOOKUP(L$2+$A3084,Sheet2!BX:NK,$B3084,0)&lt;&gt;""),HLOOKUP(L$2+$A3084,Sheet2!BX:NK,$B3084,0),"")</f>
        <v/>
      </c>
      <c r="M3084" t="str">
        <f>IF(OR(HLOOKUP(M$2+$A3084,Sheet2!BY:NL,$B3084,0),HLOOKUP(M$2+$A3084,Sheet2!BY:NL,$B3084,0)&lt;&gt;""),HLOOKUP(M$2+$A3084,Sheet2!BY:NL,$B3084,0),"")</f>
        <v/>
      </c>
      <c r="N3084" t="str">
        <f>IF(OR(HLOOKUP(N$2+$A3084,Sheet2!BZ:NM,$B3084,0),HLOOKUP(N$2+$A3084,Sheet2!BZ:NM,$B3084,0)&lt;&gt;""),HLOOKUP(N$2+$A3084,Sheet2!BZ:NM,$B3084,0),"")</f>
        <v/>
      </c>
      <c r="O3084" t="str">
        <f>IF(OR(HLOOKUP(O$2+$A3084,Sheet2!CA:NN,$B3084,0),HLOOKUP(O$2+$A3084,Sheet2!CA:NN,$B3084,0)&lt;&gt;""),HLOOKUP(O$2+$A3084,Sheet2!CA:NN,$B3084,0),"")</f>
        <v/>
      </c>
      <c r="P3084" t="str">
        <f>IF(OR(HLOOKUP(P$2+$A3084,Sheet2!CB:NO,$B3084,0),HLOOKUP(P$2+$A3084,Sheet2!CB:NO,$B3084,0)&lt;&gt;""),HLOOKUP(P$2+$A3084,Sheet2!CB:NO,$B3084,0),"")</f>
        <v/>
      </c>
      <c r="Q3084" t="str">
        <f>IF(OR(HLOOKUP(Q$2+$A3084,Sheet2!CC:NO,$B3084,0),HLOOKUP(Q$2+$A3084,Sheet2!CC:NO,$B3084,0)&lt;&gt;""),HLOOKUP(Q$2+$A3084,Sheet2!CC:NO,$B3084,0),"")</f>
        <v/>
      </c>
    </row>
    <row r="3085" spans="1:17" x14ac:dyDescent="0.25">
      <c r="A3085" s="64">
        <f t="shared" si="387"/>
        <v>6</v>
      </c>
      <c r="B3085" s="64">
        <f t="shared" si="388"/>
        <v>313</v>
      </c>
      <c r="C3085" s="64">
        <f t="shared" si="389"/>
        <v>2</v>
      </c>
      <c r="D3085" s="64">
        <f t="shared" si="390"/>
        <v>309</v>
      </c>
      <c r="E3085" s="64">
        <f t="shared" si="391"/>
        <v>1541</v>
      </c>
      <c r="F3085" s="64" t="str">
        <f t="shared" si="384"/>
        <v/>
      </c>
      <c r="G3085" s="64" t="str">
        <f t="shared" si="385"/>
        <v/>
      </c>
      <c r="H3085" s="64" t="str">
        <f t="shared" si="386"/>
        <v/>
      </c>
      <c r="I3085" s="80" t="str">
        <f>IFERROR(VLOOKUP(D3085,Sheet2!A:B,2,0),"")</f>
        <v/>
      </c>
      <c r="J3085" s="64" t="str">
        <f>IFERROR(IF(I3085&lt;&gt;"",VLOOKUP(I3085,Sheet2!B:C,2,0),""),"")</f>
        <v/>
      </c>
      <c r="K3085" s="64" t="str">
        <f>IFERROR( IF(I3085&lt;&gt;"", HLOOKUP(L$2+$A3085,Sheet2!BX:NK,2,0),""),"")</f>
        <v/>
      </c>
      <c r="L3085" t="str">
        <f>IF(OR(HLOOKUP(L$2+$A3085,Sheet2!BX:NK,$B3085,0),HLOOKUP(L$2+$A3085,Sheet2!BX:NK,$B3085,0)&lt;&gt;""),HLOOKUP(L$2+$A3085,Sheet2!BX:NK,$B3085,0),"")</f>
        <v/>
      </c>
      <c r="M3085" t="str">
        <f>IF(OR(HLOOKUP(M$2+$A3085,Sheet2!BY:NL,$B3085,0),HLOOKUP(M$2+$A3085,Sheet2!BY:NL,$B3085,0)&lt;&gt;""),HLOOKUP(M$2+$A3085,Sheet2!BY:NL,$B3085,0),"")</f>
        <v/>
      </c>
      <c r="N3085" t="str">
        <f>IF(OR(HLOOKUP(N$2+$A3085,Sheet2!BZ:NM,$B3085,0),HLOOKUP(N$2+$A3085,Sheet2!BZ:NM,$B3085,0)&lt;&gt;""),HLOOKUP(N$2+$A3085,Sheet2!BZ:NM,$B3085,0),"")</f>
        <v/>
      </c>
      <c r="O3085" t="str">
        <f>IF(OR(HLOOKUP(O$2+$A3085,Sheet2!CA:NN,$B3085,0),HLOOKUP(O$2+$A3085,Sheet2!CA:NN,$B3085,0)&lt;&gt;""),HLOOKUP(O$2+$A3085,Sheet2!CA:NN,$B3085,0),"")</f>
        <v/>
      </c>
      <c r="P3085" t="str">
        <f>IF(OR(HLOOKUP(P$2+$A3085,Sheet2!CB:NO,$B3085,0),HLOOKUP(P$2+$A3085,Sheet2!CB:NO,$B3085,0)&lt;&gt;""),HLOOKUP(P$2+$A3085,Sheet2!CB:NO,$B3085,0),"")</f>
        <v/>
      </c>
      <c r="Q3085" t="str">
        <f>IF(OR(HLOOKUP(Q$2+$A3085,Sheet2!CC:NO,$B3085,0),HLOOKUP(Q$2+$A3085,Sheet2!CC:NO,$B3085,0)&lt;&gt;""),HLOOKUP(Q$2+$A3085,Sheet2!CC:NO,$B3085,0),"")</f>
        <v/>
      </c>
    </row>
    <row r="3086" spans="1:17" x14ac:dyDescent="0.25">
      <c r="A3086" s="64">
        <f t="shared" si="387"/>
        <v>12</v>
      </c>
      <c r="B3086" s="64">
        <f t="shared" si="388"/>
        <v>313</v>
      </c>
      <c r="C3086" s="64">
        <f t="shared" si="389"/>
        <v>3</v>
      </c>
      <c r="D3086" s="64">
        <f t="shared" si="390"/>
        <v>309</v>
      </c>
      <c r="E3086" s="64">
        <f t="shared" si="391"/>
        <v>1541</v>
      </c>
      <c r="F3086" s="64" t="str">
        <f t="shared" si="384"/>
        <v/>
      </c>
      <c r="G3086" s="64" t="str">
        <f t="shared" si="385"/>
        <v/>
      </c>
      <c r="H3086" s="64" t="str">
        <f t="shared" si="386"/>
        <v/>
      </c>
      <c r="I3086" s="80" t="str">
        <f>IFERROR(VLOOKUP(D3086,Sheet2!A:B,2,0),"")</f>
        <v/>
      </c>
      <c r="J3086" s="64" t="str">
        <f>IFERROR(IF(I3086&lt;&gt;"",VLOOKUP(I3086,Sheet2!B:C,2,0),""),"")</f>
        <v/>
      </c>
      <c r="K3086" s="64" t="str">
        <f>IFERROR( IF(I3086&lt;&gt;"", HLOOKUP(L$2+$A3086,Sheet2!BX:NK,2,0),""),"")</f>
        <v/>
      </c>
      <c r="L3086" t="str">
        <f>IF(OR(HLOOKUP(L$2+$A3086,Sheet2!BX:NK,$B3086,0),HLOOKUP(L$2+$A3086,Sheet2!BX:NK,$B3086,0)&lt;&gt;""),HLOOKUP(L$2+$A3086,Sheet2!BX:NK,$B3086,0),"")</f>
        <v/>
      </c>
      <c r="M3086" t="str">
        <f>IF(OR(HLOOKUP(M$2+$A3086,Sheet2!BY:NL,$B3086,0),HLOOKUP(M$2+$A3086,Sheet2!BY:NL,$B3086,0)&lt;&gt;""),HLOOKUP(M$2+$A3086,Sheet2!BY:NL,$B3086,0),"")</f>
        <v/>
      </c>
      <c r="N3086" t="str">
        <f>IF(OR(HLOOKUP(N$2+$A3086,Sheet2!BZ:NM,$B3086,0),HLOOKUP(N$2+$A3086,Sheet2!BZ:NM,$B3086,0)&lt;&gt;""),HLOOKUP(N$2+$A3086,Sheet2!BZ:NM,$B3086,0),"")</f>
        <v/>
      </c>
      <c r="O3086" t="str">
        <f>IF(OR(HLOOKUP(O$2+$A3086,Sheet2!CA:NN,$B3086,0),HLOOKUP(O$2+$A3086,Sheet2!CA:NN,$B3086,0)&lt;&gt;""),HLOOKUP(O$2+$A3086,Sheet2!CA:NN,$B3086,0),"")</f>
        <v/>
      </c>
      <c r="P3086" t="str">
        <f>IF(OR(HLOOKUP(P$2+$A3086,Sheet2!CB:NO,$B3086,0),HLOOKUP(P$2+$A3086,Sheet2!CB:NO,$B3086,0)&lt;&gt;""),HLOOKUP(P$2+$A3086,Sheet2!CB:NO,$B3086,0),"")</f>
        <v/>
      </c>
      <c r="Q3086" t="str">
        <f>IF(OR(HLOOKUP(Q$2+$A3086,Sheet2!CC:NO,$B3086,0),HLOOKUP(Q$2+$A3086,Sheet2!CC:NO,$B3086,0)&lt;&gt;""),HLOOKUP(Q$2+$A3086,Sheet2!CC:NO,$B3086,0),"")</f>
        <v/>
      </c>
    </row>
    <row r="3087" spans="1:17" x14ac:dyDescent="0.25">
      <c r="A3087" s="64">
        <f t="shared" si="387"/>
        <v>18</v>
      </c>
      <c r="B3087" s="64">
        <f t="shared" si="388"/>
        <v>313</v>
      </c>
      <c r="C3087" s="64">
        <f t="shared" si="389"/>
        <v>4</v>
      </c>
      <c r="D3087" s="64">
        <f t="shared" si="390"/>
        <v>309</v>
      </c>
      <c r="E3087" s="64">
        <f t="shared" si="391"/>
        <v>1541</v>
      </c>
      <c r="F3087" s="64" t="str">
        <f t="shared" si="384"/>
        <v/>
      </c>
      <c r="G3087" s="64" t="str">
        <f t="shared" si="385"/>
        <v/>
      </c>
      <c r="H3087" s="64" t="str">
        <f t="shared" si="386"/>
        <v/>
      </c>
      <c r="I3087" s="80" t="str">
        <f>IFERROR(VLOOKUP(D3087,Sheet2!A:B,2,0),"")</f>
        <v/>
      </c>
      <c r="J3087" s="64" t="str">
        <f>IFERROR(IF(I3087&lt;&gt;"",VLOOKUP(I3087,Sheet2!B:C,2,0),""),"")</f>
        <v/>
      </c>
      <c r="K3087" s="64" t="str">
        <f>IFERROR( IF(I3087&lt;&gt;"", HLOOKUP(L$2+$A3087,Sheet2!BX:NK,2,0),""),"")</f>
        <v/>
      </c>
      <c r="L3087" t="str">
        <f>IF(OR(HLOOKUP(L$2+$A3087,Sheet2!BX:NK,$B3087,0),HLOOKUP(L$2+$A3087,Sheet2!BX:NK,$B3087,0)&lt;&gt;""),HLOOKUP(L$2+$A3087,Sheet2!BX:NK,$B3087,0),"")</f>
        <v/>
      </c>
      <c r="M3087" t="str">
        <f>IF(OR(HLOOKUP(M$2+$A3087,Sheet2!BY:NL,$B3087,0),HLOOKUP(M$2+$A3087,Sheet2!BY:NL,$B3087,0)&lt;&gt;""),HLOOKUP(M$2+$A3087,Sheet2!BY:NL,$B3087,0),"")</f>
        <v/>
      </c>
      <c r="N3087" t="str">
        <f>IF(OR(HLOOKUP(N$2+$A3087,Sheet2!BZ:NM,$B3087,0),HLOOKUP(N$2+$A3087,Sheet2!BZ:NM,$B3087,0)&lt;&gt;""),HLOOKUP(N$2+$A3087,Sheet2!BZ:NM,$B3087,0),"")</f>
        <v/>
      </c>
      <c r="O3087" t="str">
        <f>IF(OR(HLOOKUP(O$2+$A3087,Sheet2!CA:NN,$B3087,0),HLOOKUP(O$2+$A3087,Sheet2!CA:NN,$B3087,0)&lt;&gt;""),HLOOKUP(O$2+$A3087,Sheet2!CA:NN,$B3087,0),"")</f>
        <v/>
      </c>
      <c r="P3087" t="str">
        <f>IF(OR(HLOOKUP(P$2+$A3087,Sheet2!CB:NO,$B3087,0),HLOOKUP(P$2+$A3087,Sheet2!CB:NO,$B3087,0)&lt;&gt;""),HLOOKUP(P$2+$A3087,Sheet2!CB:NO,$B3087,0),"")</f>
        <v/>
      </c>
      <c r="Q3087" t="str">
        <f>IF(OR(HLOOKUP(Q$2+$A3087,Sheet2!CC:NO,$B3087,0),HLOOKUP(Q$2+$A3087,Sheet2!CC:NO,$B3087,0)&lt;&gt;""),HLOOKUP(Q$2+$A3087,Sheet2!CC:NO,$B3087,0),"")</f>
        <v/>
      </c>
    </row>
    <row r="3088" spans="1:17" x14ac:dyDescent="0.25">
      <c r="A3088" s="64">
        <f t="shared" si="387"/>
        <v>24</v>
      </c>
      <c r="B3088" s="64">
        <f t="shared" si="388"/>
        <v>313</v>
      </c>
      <c r="C3088" s="64">
        <f t="shared" si="389"/>
        <v>5</v>
      </c>
      <c r="D3088" s="64">
        <f t="shared" si="390"/>
        <v>309</v>
      </c>
      <c r="E3088" s="64">
        <f t="shared" si="391"/>
        <v>1541</v>
      </c>
      <c r="F3088" s="64" t="str">
        <f t="shared" si="384"/>
        <v/>
      </c>
      <c r="G3088" s="64" t="str">
        <f t="shared" si="385"/>
        <v/>
      </c>
      <c r="H3088" s="64" t="str">
        <f t="shared" si="386"/>
        <v/>
      </c>
      <c r="I3088" s="80" t="str">
        <f>IFERROR(VLOOKUP(D3088,Sheet2!A:B,2,0),"")</f>
        <v/>
      </c>
      <c r="J3088" s="64" t="str">
        <f>IFERROR(IF(I3088&lt;&gt;"",VLOOKUP(I3088,Sheet2!B:C,2,0),""),"")</f>
        <v/>
      </c>
      <c r="K3088" s="64" t="str">
        <f>IFERROR( IF(I3088&lt;&gt;"", HLOOKUP(L$2+$A3088,Sheet2!BX:NK,2,0),""),"")</f>
        <v/>
      </c>
      <c r="L3088" t="str">
        <f>IF(OR(HLOOKUP(L$2+$A3088,Sheet2!BX:NK,$B3088,0),HLOOKUP(L$2+$A3088,Sheet2!BX:NK,$B3088,0)&lt;&gt;""),HLOOKUP(L$2+$A3088,Sheet2!BX:NK,$B3088,0),"")</f>
        <v/>
      </c>
      <c r="M3088" t="str">
        <f>IF(OR(HLOOKUP(M$2+$A3088,Sheet2!BY:NL,$B3088,0),HLOOKUP(M$2+$A3088,Sheet2!BY:NL,$B3088,0)&lt;&gt;""),HLOOKUP(M$2+$A3088,Sheet2!BY:NL,$B3088,0),"")</f>
        <v/>
      </c>
      <c r="N3088" t="str">
        <f>IF(OR(HLOOKUP(N$2+$A3088,Sheet2!BZ:NM,$B3088,0),HLOOKUP(N$2+$A3088,Sheet2!BZ:NM,$B3088,0)&lt;&gt;""),HLOOKUP(N$2+$A3088,Sheet2!BZ:NM,$B3088,0),"")</f>
        <v/>
      </c>
      <c r="O3088" t="str">
        <f>IF(OR(HLOOKUP(O$2+$A3088,Sheet2!CA:NN,$B3088,0),HLOOKUP(O$2+$A3088,Sheet2!CA:NN,$B3088,0)&lt;&gt;""),HLOOKUP(O$2+$A3088,Sheet2!CA:NN,$B3088,0),"")</f>
        <v/>
      </c>
      <c r="P3088" t="str">
        <f>IF(OR(HLOOKUP(P$2+$A3088,Sheet2!CB:NO,$B3088,0),HLOOKUP(P$2+$A3088,Sheet2!CB:NO,$B3088,0)&lt;&gt;""),HLOOKUP(P$2+$A3088,Sheet2!CB:NO,$B3088,0),"")</f>
        <v/>
      </c>
      <c r="Q3088" t="str">
        <f>IF(OR(HLOOKUP(Q$2+$A3088,Sheet2!CC:NO,$B3088,0),HLOOKUP(Q$2+$A3088,Sheet2!CC:NO,$B3088,0)&lt;&gt;""),HLOOKUP(Q$2+$A3088,Sheet2!CC:NO,$B3088,0),"")</f>
        <v/>
      </c>
    </row>
    <row r="3089" spans="1:17" x14ac:dyDescent="0.25">
      <c r="A3089" s="64">
        <f t="shared" si="387"/>
        <v>30</v>
      </c>
      <c r="B3089" s="64">
        <f t="shared" si="388"/>
        <v>313</v>
      </c>
      <c r="C3089" s="64">
        <f t="shared" si="389"/>
        <v>6</v>
      </c>
      <c r="D3089" s="64">
        <f t="shared" si="390"/>
        <v>309</v>
      </c>
      <c r="E3089" s="64">
        <f t="shared" si="391"/>
        <v>1541</v>
      </c>
      <c r="F3089" s="64" t="str">
        <f t="shared" si="384"/>
        <v/>
      </c>
      <c r="G3089" s="64" t="str">
        <f t="shared" si="385"/>
        <v/>
      </c>
      <c r="H3089" s="64" t="str">
        <f t="shared" si="386"/>
        <v/>
      </c>
      <c r="I3089" s="80" t="str">
        <f>IFERROR(VLOOKUP(D3089,Sheet2!A:B,2,0),"")</f>
        <v/>
      </c>
      <c r="J3089" s="64" t="str">
        <f>IFERROR(IF(I3089&lt;&gt;"",VLOOKUP(I3089,Sheet2!B:C,2,0),""),"")</f>
        <v/>
      </c>
      <c r="K3089" s="64" t="str">
        <f>IFERROR( IF(I3089&lt;&gt;"", HLOOKUP(L$2+$A3089,Sheet2!BX:NK,2,0),""),"")</f>
        <v/>
      </c>
      <c r="L3089" t="str">
        <f>IF(OR(HLOOKUP(L$2+$A3089,Sheet2!BX:NK,$B3089,0),HLOOKUP(L$2+$A3089,Sheet2!BX:NK,$B3089,0)&lt;&gt;""),HLOOKUP(L$2+$A3089,Sheet2!BX:NK,$B3089,0),"")</f>
        <v/>
      </c>
      <c r="M3089" t="str">
        <f>IF(OR(HLOOKUP(M$2+$A3089,Sheet2!BY:NL,$B3089,0),HLOOKUP(M$2+$A3089,Sheet2!BY:NL,$B3089,0)&lt;&gt;""),HLOOKUP(M$2+$A3089,Sheet2!BY:NL,$B3089,0),"")</f>
        <v/>
      </c>
      <c r="N3089" t="str">
        <f>IF(OR(HLOOKUP(N$2+$A3089,Sheet2!BZ:NM,$B3089,0),HLOOKUP(N$2+$A3089,Sheet2!BZ:NM,$B3089,0)&lt;&gt;""),HLOOKUP(N$2+$A3089,Sheet2!BZ:NM,$B3089,0),"")</f>
        <v/>
      </c>
      <c r="O3089" t="str">
        <f>IF(OR(HLOOKUP(O$2+$A3089,Sheet2!CA:NN,$B3089,0),HLOOKUP(O$2+$A3089,Sheet2!CA:NN,$B3089,0)&lt;&gt;""),HLOOKUP(O$2+$A3089,Sheet2!CA:NN,$B3089,0),"")</f>
        <v/>
      </c>
      <c r="P3089" t="str">
        <f>IF(OR(HLOOKUP(P$2+$A3089,Sheet2!CB:NO,$B3089,0),HLOOKUP(P$2+$A3089,Sheet2!CB:NO,$B3089,0)&lt;&gt;""),HLOOKUP(P$2+$A3089,Sheet2!CB:NO,$B3089,0),"")</f>
        <v/>
      </c>
      <c r="Q3089" t="str">
        <f>IF(OR(HLOOKUP(Q$2+$A3089,Sheet2!CC:NO,$B3089,0),HLOOKUP(Q$2+$A3089,Sheet2!CC:NO,$B3089,0)&lt;&gt;""),HLOOKUP(Q$2+$A3089,Sheet2!CC:NO,$B3089,0),"")</f>
        <v/>
      </c>
    </row>
    <row r="3090" spans="1:17" x14ac:dyDescent="0.25">
      <c r="A3090" s="64">
        <f t="shared" si="387"/>
        <v>36</v>
      </c>
      <c r="B3090" s="64">
        <f t="shared" si="388"/>
        <v>313</v>
      </c>
      <c r="C3090" s="64">
        <f t="shared" si="389"/>
        <v>7</v>
      </c>
      <c r="D3090" s="64">
        <f t="shared" si="390"/>
        <v>309</v>
      </c>
      <c r="E3090" s="64">
        <f t="shared" si="391"/>
        <v>1541</v>
      </c>
      <c r="F3090" s="64" t="str">
        <f t="shared" si="384"/>
        <v/>
      </c>
      <c r="G3090" s="64" t="str">
        <f t="shared" si="385"/>
        <v/>
      </c>
      <c r="H3090" s="64" t="str">
        <f t="shared" si="386"/>
        <v/>
      </c>
      <c r="I3090" s="80" t="str">
        <f>IFERROR(VLOOKUP(D3090,Sheet2!A:B,2,0),"")</f>
        <v/>
      </c>
      <c r="J3090" s="64" t="str">
        <f>IFERROR(IF(I3090&lt;&gt;"",VLOOKUP(I3090,Sheet2!B:C,2,0),""),"")</f>
        <v/>
      </c>
      <c r="K3090" s="64" t="str">
        <f>IFERROR( IF(I3090&lt;&gt;"", HLOOKUP(L$2+$A3090,Sheet2!BX:NK,2,0),""),"")</f>
        <v/>
      </c>
      <c r="L3090" t="str">
        <f>IF(OR(HLOOKUP(L$2+$A3090,Sheet2!BX:NK,$B3090,0),HLOOKUP(L$2+$A3090,Sheet2!BX:NK,$B3090,0)&lt;&gt;""),HLOOKUP(L$2+$A3090,Sheet2!BX:NK,$B3090,0),"")</f>
        <v/>
      </c>
      <c r="M3090" t="str">
        <f>IF(OR(HLOOKUP(M$2+$A3090,Sheet2!BY:NL,$B3090,0),HLOOKUP(M$2+$A3090,Sheet2!BY:NL,$B3090,0)&lt;&gt;""),HLOOKUP(M$2+$A3090,Sheet2!BY:NL,$B3090,0),"")</f>
        <v/>
      </c>
      <c r="N3090" t="str">
        <f>IF(OR(HLOOKUP(N$2+$A3090,Sheet2!BZ:NM,$B3090,0),HLOOKUP(N$2+$A3090,Sheet2!BZ:NM,$B3090,0)&lt;&gt;""),HLOOKUP(N$2+$A3090,Sheet2!BZ:NM,$B3090,0),"")</f>
        <v/>
      </c>
      <c r="O3090" t="str">
        <f>IF(OR(HLOOKUP(O$2+$A3090,Sheet2!CA:NN,$B3090,0),HLOOKUP(O$2+$A3090,Sheet2!CA:NN,$B3090,0)&lt;&gt;""),HLOOKUP(O$2+$A3090,Sheet2!CA:NN,$B3090,0),"")</f>
        <v/>
      </c>
      <c r="P3090" t="str">
        <f>IF(OR(HLOOKUP(P$2+$A3090,Sheet2!CB:NO,$B3090,0),HLOOKUP(P$2+$A3090,Sheet2!CB:NO,$B3090,0)&lt;&gt;""),HLOOKUP(P$2+$A3090,Sheet2!CB:NO,$B3090,0),"")</f>
        <v/>
      </c>
      <c r="Q3090" t="str">
        <f>IF(OR(HLOOKUP(Q$2+$A3090,Sheet2!CC:NO,$B3090,0),HLOOKUP(Q$2+$A3090,Sheet2!CC:NO,$B3090,0)&lt;&gt;""),HLOOKUP(Q$2+$A3090,Sheet2!CC:NO,$B3090,0),"")</f>
        <v/>
      </c>
    </row>
    <row r="3091" spans="1:17" x14ac:dyDescent="0.25">
      <c r="A3091" s="64">
        <f t="shared" si="387"/>
        <v>42</v>
      </c>
      <c r="B3091" s="64">
        <f t="shared" si="388"/>
        <v>313</v>
      </c>
      <c r="C3091" s="64">
        <f t="shared" si="389"/>
        <v>8</v>
      </c>
      <c r="D3091" s="64">
        <f t="shared" si="390"/>
        <v>309</v>
      </c>
      <c r="E3091" s="64">
        <f t="shared" si="391"/>
        <v>1541</v>
      </c>
      <c r="F3091" s="64" t="str">
        <f t="shared" si="384"/>
        <v/>
      </c>
      <c r="G3091" s="64" t="str">
        <f t="shared" si="385"/>
        <v/>
      </c>
      <c r="H3091" s="64" t="str">
        <f t="shared" si="386"/>
        <v/>
      </c>
      <c r="I3091" s="80" t="str">
        <f>IFERROR(VLOOKUP(D3091,Sheet2!A:B,2,0),"")</f>
        <v/>
      </c>
      <c r="J3091" s="64" t="str">
        <f>IFERROR(IF(I3091&lt;&gt;"",VLOOKUP(I3091,Sheet2!B:C,2,0),""),"")</f>
        <v/>
      </c>
      <c r="K3091" s="64" t="str">
        <f>IFERROR( IF(I3091&lt;&gt;"", HLOOKUP(L$2+$A3091,Sheet2!BX:NK,2,0),""),"")</f>
        <v/>
      </c>
      <c r="L3091" t="str">
        <f>IF(OR(HLOOKUP(L$2+$A3091,Sheet2!BX:NK,$B3091,0),HLOOKUP(L$2+$A3091,Sheet2!BX:NK,$B3091,0)&lt;&gt;""),HLOOKUP(L$2+$A3091,Sheet2!BX:NK,$B3091,0),"")</f>
        <v/>
      </c>
      <c r="M3091" t="str">
        <f>IF(OR(HLOOKUP(M$2+$A3091,Sheet2!BY:NL,$B3091,0),HLOOKUP(M$2+$A3091,Sheet2!BY:NL,$B3091,0)&lt;&gt;""),HLOOKUP(M$2+$A3091,Sheet2!BY:NL,$B3091,0),"")</f>
        <v/>
      </c>
      <c r="N3091" t="str">
        <f>IF(OR(HLOOKUP(N$2+$A3091,Sheet2!BZ:NM,$B3091,0),HLOOKUP(N$2+$A3091,Sheet2!BZ:NM,$B3091,0)&lt;&gt;""),HLOOKUP(N$2+$A3091,Sheet2!BZ:NM,$B3091,0),"")</f>
        <v/>
      </c>
      <c r="O3091" t="str">
        <f>IF(OR(HLOOKUP(O$2+$A3091,Sheet2!CA:NN,$B3091,0),HLOOKUP(O$2+$A3091,Sheet2!CA:NN,$B3091,0)&lt;&gt;""),HLOOKUP(O$2+$A3091,Sheet2!CA:NN,$B3091,0),"")</f>
        <v/>
      </c>
      <c r="P3091" t="str">
        <f>IF(OR(HLOOKUP(P$2+$A3091,Sheet2!CB:NO,$B3091,0),HLOOKUP(P$2+$A3091,Sheet2!CB:NO,$B3091,0)&lt;&gt;""),HLOOKUP(P$2+$A3091,Sheet2!CB:NO,$B3091,0),"")</f>
        <v/>
      </c>
      <c r="Q3091" t="str">
        <f>IF(OR(HLOOKUP(Q$2+$A3091,Sheet2!CC:NO,$B3091,0),HLOOKUP(Q$2+$A3091,Sheet2!CC:NO,$B3091,0)&lt;&gt;""),HLOOKUP(Q$2+$A3091,Sheet2!CC:NO,$B3091,0),"")</f>
        <v/>
      </c>
    </row>
    <row r="3092" spans="1:17" x14ac:dyDescent="0.25">
      <c r="A3092" s="64">
        <f t="shared" si="387"/>
        <v>48</v>
      </c>
      <c r="B3092" s="64">
        <f t="shared" si="388"/>
        <v>313</v>
      </c>
      <c r="C3092" s="64">
        <f t="shared" si="389"/>
        <v>9</v>
      </c>
      <c r="D3092" s="64">
        <f t="shared" si="390"/>
        <v>309</v>
      </c>
      <c r="E3092" s="64">
        <f t="shared" si="391"/>
        <v>1541</v>
      </c>
      <c r="F3092" s="64" t="str">
        <f t="shared" si="384"/>
        <v/>
      </c>
      <c r="G3092" s="64" t="str">
        <f t="shared" si="385"/>
        <v/>
      </c>
      <c r="H3092" s="64" t="str">
        <f t="shared" si="386"/>
        <v/>
      </c>
      <c r="I3092" s="80" t="str">
        <f>IFERROR(VLOOKUP(D3092,Sheet2!A:B,2,0),"")</f>
        <v/>
      </c>
      <c r="J3092" s="64" t="str">
        <f>IFERROR(IF(I3092&lt;&gt;"",VLOOKUP(I3092,Sheet2!B:C,2,0),""),"")</f>
        <v/>
      </c>
      <c r="K3092" s="64" t="str">
        <f>IFERROR( IF(I3092&lt;&gt;"", HLOOKUP(L$2+$A3092,Sheet2!BX:NK,2,0),""),"")</f>
        <v/>
      </c>
      <c r="L3092" t="str">
        <f>IF(OR(HLOOKUP(L$2+$A3092,Sheet2!BX:NK,$B3092,0),HLOOKUP(L$2+$A3092,Sheet2!BX:NK,$B3092,0)&lt;&gt;""),HLOOKUP(L$2+$A3092,Sheet2!BX:NK,$B3092,0),"")</f>
        <v/>
      </c>
      <c r="M3092" t="str">
        <f>IF(OR(HLOOKUP(M$2+$A3092,Sheet2!BY:NL,$B3092,0),HLOOKUP(M$2+$A3092,Sheet2!BY:NL,$B3092,0)&lt;&gt;""),HLOOKUP(M$2+$A3092,Sheet2!BY:NL,$B3092,0),"")</f>
        <v/>
      </c>
      <c r="N3092" t="str">
        <f>IF(OR(HLOOKUP(N$2+$A3092,Sheet2!BZ:NM,$B3092,0),HLOOKUP(N$2+$A3092,Sheet2!BZ:NM,$B3092,0)&lt;&gt;""),HLOOKUP(N$2+$A3092,Sheet2!BZ:NM,$B3092,0),"")</f>
        <v/>
      </c>
      <c r="O3092" t="str">
        <f>IF(OR(HLOOKUP(O$2+$A3092,Sheet2!CA:NN,$B3092,0),HLOOKUP(O$2+$A3092,Sheet2!CA:NN,$B3092,0)&lt;&gt;""),HLOOKUP(O$2+$A3092,Sheet2!CA:NN,$B3092,0),"")</f>
        <v/>
      </c>
      <c r="P3092" t="str">
        <f>IF(OR(HLOOKUP(P$2+$A3092,Sheet2!CB:NO,$B3092,0),HLOOKUP(P$2+$A3092,Sheet2!CB:NO,$B3092,0)&lt;&gt;""),HLOOKUP(P$2+$A3092,Sheet2!CB:NO,$B3092,0),"")</f>
        <v/>
      </c>
      <c r="Q3092" t="str">
        <f>IF(OR(HLOOKUP(Q$2+$A3092,Sheet2!CC:NO,$B3092,0),HLOOKUP(Q$2+$A3092,Sheet2!CC:NO,$B3092,0)&lt;&gt;""),HLOOKUP(Q$2+$A3092,Sheet2!CC:NO,$B3092,0),"")</f>
        <v/>
      </c>
    </row>
    <row r="3093" spans="1:17" x14ac:dyDescent="0.25">
      <c r="A3093" s="64">
        <f t="shared" si="387"/>
        <v>54</v>
      </c>
      <c r="B3093" s="64">
        <f t="shared" si="388"/>
        <v>313</v>
      </c>
      <c r="C3093" s="64">
        <f t="shared" si="389"/>
        <v>10</v>
      </c>
      <c r="D3093" s="64">
        <f t="shared" si="390"/>
        <v>309</v>
      </c>
      <c r="E3093" s="64">
        <f t="shared" si="391"/>
        <v>1541</v>
      </c>
      <c r="F3093" s="64" t="str">
        <f t="shared" si="384"/>
        <v/>
      </c>
      <c r="G3093" s="64" t="str">
        <f t="shared" si="385"/>
        <v/>
      </c>
      <c r="H3093" s="64" t="str">
        <f t="shared" si="386"/>
        <v/>
      </c>
      <c r="I3093" s="80" t="str">
        <f>IFERROR(VLOOKUP(D3093,Sheet2!A:B,2,0),"")</f>
        <v/>
      </c>
      <c r="J3093" s="64" t="str">
        <f>IFERROR(IF(I3093&lt;&gt;"",VLOOKUP(I3093,Sheet2!B:C,2,0),""),"")</f>
        <v/>
      </c>
      <c r="K3093" s="64" t="str">
        <f>IFERROR( IF(I3093&lt;&gt;"", HLOOKUP(L$2+$A3093,Sheet2!BX:NK,2,0),""),"")</f>
        <v/>
      </c>
      <c r="L3093" t="str">
        <f>IF(OR(HLOOKUP(L$2+$A3093,Sheet2!BX:NK,$B3093,0),HLOOKUP(L$2+$A3093,Sheet2!BX:NK,$B3093,0)&lt;&gt;""),HLOOKUP(L$2+$A3093,Sheet2!BX:NK,$B3093,0),"")</f>
        <v/>
      </c>
      <c r="M3093" t="str">
        <f>IF(OR(HLOOKUP(M$2+$A3093,Sheet2!BY:NL,$B3093,0),HLOOKUP(M$2+$A3093,Sheet2!BY:NL,$B3093,0)&lt;&gt;""),HLOOKUP(M$2+$A3093,Sheet2!BY:NL,$B3093,0),"")</f>
        <v/>
      </c>
      <c r="N3093" t="str">
        <f>IF(OR(HLOOKUP(N$2+$A3093,Sheet2!BZ:NM,$B3093,0),HLOOKUP(N$2+$A3093,Sheet2!BZ:NM,$B3093,0)&lt;&gt;""),HLOOKUP(N$2+$A3093,Sheet2!BZ:NM,$B3093,0),"")</f>
        <v/>
      </c>
      <c r="O3093" t="str">
        <f>IF(OR(HLOOKUP(O$2+$A3093,Sheet2!CA:NN,$B3093,0),HLOOKUP(O$2+$A3093,Sheet2!CA:NN,$B3093,0)&lt;&gt;""),HLOOKUP(O$2+$A3093,Sheet2!CA:NN,$B3093,0),"")</f>
        <v/>
      </c>
      <c r="P3093" t="str">
        <f>IF(OR(HLOOKUP(P$2+$A3093,Sheet2!CB:NO,$B3093,0),HLOOKUP(P$2+$A3093,Sheet2!CB:NO,$B3093,0)&lt;&gt;""),HLOOKUP(P$2+$A3093,Sheet2!CB:NO,$B3093,0),"")</f>
        <v/>
      </c>
      <c r="Q3093" t="str">
        <f>IF(OR(HLOOKUP(Q$2+$A3093,Sheet2!CC:NO,$B3093,0),HLOOKUP(Q$2+$A3093,Sheet2!CC:NO,$B3093,0)&lt;&gt;""),HLOOKUP(Q$2+$A3093,Sheet2!CC:NO,$B3093,0),"")</f>
        <v/>
      </c>
    </row>
    <row r="3094" spans="1:17" x14ac:dyDescent="0.25">
      <c r="A3094" s="64">
        <f t="shared" si="387"/>
        <v>0</v>
      </c>
      <c r="B3094" s="64">
        <f t="shared" si="388"/>
        <v>314</v>
      </c>
      <c r="C3094" s="64">
        <f t="shared" si="389"/>
        <v>1</v>
      </c>
      <c r="D3094" s="64">
        <f t="shared" si="390"/>
        <v>310</v>
      </c>
      <c r="E3094" s="64">
        <f t="shared" si="391"/>
        <v>1546</v>
      </c>
      <c r="F3094" s="64" t="str">
        <f t="shared" si="384"/>
        <v/>
      </c>
      <c r="G3094" s="64" t="str">
        <f t="shared" si="385"/>
        <v/>
      </c>
      <c r="H3094" s="64" t="str">
        <f t="shared" si="386"/>
        <v/>
      </c>
      <c r="I3094" s="80" t="str">
        <f>IFERROR(VLOOKUP(D3094,Sheet2!A:B,2,0),"")</f>
        <v/>
      </c>
      <c r="J3094" s="64" t="str">
        <f>IFERROR(IF(I3094&lt;&gt;"",VLOOKUP(I3094,Sheet2!B:C,2,0),""),"")</f>
        <v/>
      </c>
      <c r="K3094" s="64" t="str">
        <f>IFERROR( IF(I3094&lt;&gt;"", HLOOKUP(L$2+$A3094,Sheet2!BX:NK,2,0),""),"")</f>
        <v/>
      </c>
      <c r="L3094" t="str">
        <f>IF(OR(HLOOKUP(L$2+$A3094,Sheet2!BX:NK,$B3094,0),HLOOKUP(L$2+$A3094,Sheet2!BX:NK,$B3094,0)&lt;&gt;""),HLOOKUP(L$2+$A3094,Sheet2!BX:NK,$B3094,0),"")</f>
        <v/>
      </c>
      <c r="M3094" t="str">
        <f>IF(OR(HLOOKUP(M$2+$A3094,Sheet2!BY:NL,$B3094,0),HLOOKUP(M$2+$A3094,Sheet2!BY:NL,$B3094,0)&lt;&gt;""),HLOOKUP(M$2+$A3094,Sheet2!BY:NL,$B3094,0),"")</f>
        <v/>
      </c>
      <c r="N3094" t="str">
        <f>IF(OR(HLOOKUP(N$2+$A3094,Sheet2!BZ:NM,$B3094,0),HLOOKUP(N$2+$A3094,Sheet2!BZ:NM,$B3094,0)&lt;&gt;""),HLOOKUP(N$2+$A3094,Sheet2!BZ:NM,$B3094,0),"")</f>
        <v/>
      </c>
      <c r="O3094" t="str">
        <f>IF(OR(HLOOKUP(O$2+$A3094,Sheet2!CA:NN,$B3094,0),HLOOKUP(O$2+$A3094,Sheet2!CA:NN,$B3094,0)&lt;&gt;""),HLOOKUP(O$2+$A3094,Sheet2!CA:NN,$B3094,0),"")</f>
        <v/>
      </c>
      <c r="P3094" t="str">
        <f>IF(OR(HLOOKUP(P$2+$A3094,Sheet2!CB:NO,$B3094,0),HLOOKUP(P$2+$A3094,Sheet2!CB:NO,$B3094,0)&lt;&gt;""),HLOOKUP(P$2+$A3094,Sheet2!CB:NO,$B3094,0),"")</f>
        <v/>
      </c>
      <c r="Q3094" t="str">
        <f>IF(OR(HLOOKUP(Q$2+$A3094,Sheet2!CC:NO,$B3094,0),HLOOKUP(Q$2+$A3094,Sheet2!CC:NO,$B3094,0)&lt;&gt;""),HLOOKUP(Q$2+$A3094,Sheet2!CC:NO,$B3094,0),"")</f>
        <v/>
      </c>
    </row>
    <row r="3095" spans="1:17" x14ac:dyDescent="0.25">
      <c r="A3095" s="64">
        <f t="shared" si="387"/>
        <v>6</v>
      </c>
      <c r="B3095" s="64">
        <f t="shared" si="388"/>
        <v>314</v>
      </c>
      <c r="C3095" s="64">
        <f t="shared" si="389"/>
        <v>2</v>
      </c>
      <c r="D3095" s="64">
        <f t="shared" si="390"/>
        <v>310</v>
      </c>
      <c r="E3095" s="64">
        <f t="shared" si="391"/>
        <v>1546</v>
      </c>
      <c r="F3095" s="64" t="str">
        <f t="shared" si="384"/>
        <v/>
      </c>
      <c r="G3095" s="64" t="str">
        <f t="shared" si="385"/>
        <v/>
      </c>
      <c r="H3095" s="64" t="str">
        <f t="shared" si="386"/>
        <v/>
      </c>
      <c r="I3095" s="80" t="str">
        <f>IFERROR(VLOOKUP(D3095,Sheet2!A:B,2,0),"")</f>
        <v/>
      </c>
      <c r="J3095" s="64" t="str">
        <f>IFERROR(IF(I3095&lt;&gt;"",VLOOKUP(I3095,Sheet2!B:C,2,0),""),"")</f>
        <v/>
      </c>
      <c r="K3095" s="64" t="str">
        <f>IFERROR( IF(I3095&lt;&gt;"", HLOOKUP(L$2+$A3095,Sheet2!BX:NK,2,0),""),"")</f>
        <v/>
      </c>
      <c r="L3095" t="str">
        <f>IF(OR(HLOOKUP(L$2+$A3095,Sheet2!BX:NK,$B3095,0),HLOOKUP(L$2+$A3095,Sheet2!BX:NK,$B3095,0)&lt;&gt;""),HLOOKUP(L$2+$A3095,Sheet2!BX:NK,$B3095,0),"")</f>
        <v/>
      </c>
      <c r="M3095" t="str">
        <f>IF(OR(HLOOKUP(M$2+$A3095,Sheet2!BY:NL,$B3095,0),HLOOKUP(M$2+$A3095,Sheet2!BY:NL,$B3095,0)&lt;&gt;""),HLOOKUP(M$2+$A3095,Sheet2!BY:NL,$B3095,0),"")</f>
        <v/>
      </c>
      <c r="N3095" t="str">
        <f>IF(OR(HLOOKUP(N$2+$A3095,Sheet2!BZ:NM,$B3095,0),HLOOKUP(N$2+$A3095,Sheet2!BZ:NM,$B3095,0)&lt;&gt;""),HLOOKUP(N$2+$A3095,Sheet2!BZ:NM,$B3095,0),"")</f>
        <v/>
      </c>
      <c r="O3095" t="str">
        <f>IF(OR(HLOOKUP(O$2+$A3095,Sheet2!CA:NN,$B3095,0),HLOOKUP(O$2+$A3095,Sheet2!CA:NN,$B3095,0)&lt;&gt;""),HLOOKUP(O$2+$A3095,Sheet2!CA:NN,$B3095,0),"")</f>
        <v/>
      </c>
      <c r="P3095" t="str">
        <f>IF(OR(HLOOKUP(P$2+$A3095,Sheet2!CB:NO,$B3095,0),HLOOKUP(P$2+$A3095,Sheet2!CB:NO,$B3095,0)&lt;&gt;""),HLOOKUP(P$2+$A3095,Sheet2!CB:NO,$B3095,0),"")</f>
        <v/>
      </c>
      <c r="Q3095" t="str">
        <f>IF(OR(HLOOKUP(Q$2+$A3095,Sheet2!CC:NO,$B3095,0),HLOOKUP(Q$2+$A3095,Sheet2!CC:NO,$B3095,0)&lt;&gt;""),HLOOKUP(Q$2+$A3095,Sheet2!CC:NO,$B3095,0),"")</f>
        <v/>
      </c>
    </row>
    <row r="3096" spans="1:17" x14ac:dyDescent="0.25">
      <c r="A3096" s="64">
        <f t="shared" si="387"/>
        <v>12</v>
      </c>
      <c r="B3096" s="64">
        <f t="shared" si="388"/>
        <v>314</v>
      </c>
      <c r="C3096" s="64">
        <f t="shared" si="389"/>
        <v>3</v>
      </c>
      <c r="D3096" s="64">
        <f t="shared" si="390"/>
        <v>310</v>
      </c>
      <c r="E3096" s="64">
        <f t="shared" si="391"/>
        <v>1546</v>
      </c>
      <c r="F3096" s="64" t="str">
        <f t="shared" si="384"/>
        <v/>
      </c>
      <c r="G3096" s="64" t="str">
        <f t="shared" si="385"/>
        <v/>
      </c>
      <c r="H3096" s="64" t="str">
        <f t="shared" si="386"/>
        <v/>
      </c>
      <c r="I3096" s="80" t="str">
        <f>IFERROR(VLOOKUP(D3096,Sheet2!A:B,2,0),"")</f>
        <v/>
      </c>
      <c r="J3096" s="64" t="str">
        <f>IFERROR(IF(I3096&lt;&gt;"",VLOOKUP(I3096,Sheet2!B:C,2,0),""),"")</f>
        <v/>
      </c>
      <c r="K3096" s="64" t="str">
        <f>IFERROR( IF(I3096&lt;&gt;"", HLOOKUP(L$2+$A3096,Sheet2!BX:NK,2,0),""),"")</f>
        <v/>
      </c>
      <c r="L3096" t="str">
        <f>IF(OR(HLOOKUP(L$2+$A3096,Sheet2!BX:NK,$B3096,0),HLOOKUP(L$2+$A3096,Sheet2!BX:NK,$B3096,0)&lt;&gt;""),HLOOKUP(L$2+$A3096,Sheet2!BX:NK,$B3096,0),"")</f>
        <v/>
      </c>
      <c r="M3096" t="str">
        <f>IF(OR(HLOOKUP(M$2+$A3096,Sheet2!BY:NL,$B3096,0),HLOOKUP(M$2+$A3096,Sheet2!BY:NL,$B3096,0)&lt;&gt;""),HLOOKUP(M$2+$A3096,Sheet2!BY:NL,$B3096,0),"")</f>
        <v/>
      </c>
      <c r="N3096" t="str">
        <f>IF(OR(HLOOKUP(N$2+$A3096,Sheet2!BZ:NM,$B3096,0),HLOOKUP(N$2+$A3096,Sheet2!BZ:NM,$B3096,0)&lt;&gt;""),HLOOKUP(N$2+$A3096,Sheet2!BZ:NM,$B3096,0),"")</f>
        <v/>
      </c>
      <c r="O3096" t="str">
        <f>IF(OR(HLOOKUP(O$2+$A3096,Sheet2!CA:NN,$B3096,0),HLOOKUP(O$2+$A3096,Sheet2!CA:NN,$B3096,0)&lt;&gt;""),HLOOKUP(O$2+$A3096,Sheet2!CA:NN,$B3096,0),"")</f>
        <v/>
      </c>
      <c r="P3096" t="str">
        <f>IF(OR(HLOOKUP(P$2+$A3096,Sheet2!CB:NO,$B3096,0),HLOOKUP(P$2+$A3096,Sheet2!CB:NO,$B3096,0)&lt;&gt;""),HLOOKUP(P$2+$A3096,Sheet2!CB:NO,$B3096,0),"")</f>
        <v/>
      </c>
      <c r="Q3096" t="str">
        <f>IF(OR(HLOOKUP(Q$2+$A3096,Sheet2!CC:NO,$B3096,0),HLOOKUP(Q$2+$A3096,Sheet2!CC:NO,$B3096,0)&lt;&gt;""),HLOOKUP(Q$2+$A3096,Sheet2!CC:NO,$B3096,0),"")</f>
        <v/>
      </c>
    </row>
    <row r="3097" spans="1:17" x14ac:dyDescent="0.25">
      <c r="A3097" s="64">
        <f t="shared" si="387"/>
        <v>18</v>
      </c>
      <c r="B3097" s="64">
        <f t="shared" si="388"/>
        <v>314</v>
      </c>
      <c r="C3097" s="64">
        <f t="shared" si="389"/>
        <v>4</v>
      </c>
      <c r="D3097" s="64">
        <f t="shared" si="390"/>
        <v>310</v>
      </c>
      <c r="E3097" s="64">
        <f t="shared" si="391"/>
        <v>1546</v>
      </c>
      <c r="F3097" s="64" t="str">
        <f t="shared" si="384"/>
        <v/>
      </c>
      <c r="G3097" s="64" t="str">
        <f t="shared" si="385"/>
        <v/>
      </c>
      <c r="H3097" s="64" t="str">
        <f t="shared" si="386"/>
        <v/>
      </c>
      <c r="I3097" s="80" t="str">
        <f>IFERROR(VLOOKUP(D3097,Sheet2!A:B,2,0),"")</f>
        <v/>
      </c>
      <c r="J3097" s="64" t="str">
        <f>IFERROR(IF(I3097&lt;&gt;"",VLOOKUP(I3097,Sheet2!B:C,2,0),""),"")</f>
        <v/>
      </c>
      <c r="K3097" s="64" t="str">
        <f>IFERROR( IF(I3097&lt;&gt;"", HLOOKUP(L$2+$A3097,Sheet2!BX:NK,2,0),""),"")</f>
        <v/>
      </c>
      <c r="L3097" t="str">
        <f>IF(OR(HLOOKUP(L$2+$A3097,Sheet2!BX:NK,$B3097,0),HLOOKUP(L$2+$A3097,Sheet2!BX:NK,$B3097,0)&lt;&gt;""),HLOOKUP(L$2+$A3097,Sheet2!BX:NK,$B3097,0),"")</f>
        <v/>
      </c>
      <c r="M3097" t="str">
        <f>IF(OR(HLOOKUP(M$2+$A3097,Sheet2!BY:NL,$B3097,0),HLOOKUP(M$2+$A3097,Sheet2!BY:NL,$B3097,0)&lt;&gt;""),HLOOKUP(M$2+$A3097,Sheet2!BY:NL,$B3097,0),"")</f>
        <v/>
      </c>
      <c r="N3097" t="str">
        <f>IF(OR(HLOOKUP(N$2+$A3097,Sheet2!BZ:NM,$B3097,0),HLOOKUP(N$2+$A3097,Sheet2!BZ:NM,$B3097,0)&lt;&gt;""),HLOOKUP(N$2+$A3097,Sheet2!BZ:NM,$B3097,0),"")</f>
        <v/>
      </c>
      <c r="O3097" t="str">
        <f>IF(OR(HLOOKUP(O$2+$A3097,Sheet2!CA:NN,$B3097,0),HLOOKUP(O$2+$A3097,Sheet2!CA:NN,$B3097,0)&lt;&gt;""),HLOOKUP(O$2+$A3097,Sheet2!CA:NN,$B3097,0),"")</f>
        <v/>
      </c>
      <c r="P3097" t="str">
        <f>IF(OR(HLOOKUP(P$2+$A3097,Sheet2!CB:NO,$B3097,0),HLOOKUP(P$2+$A3097,Sheet2!CB:NO,$B3097,0)&lt;&gt;""),HLOOKUP(P$2+$A3097,Sheet2!CB:NO,$B3097,0),"")</f>
        <v/>
      </c>
      <c r="Q3097" t="str">
        <f>IF(OR(HLOOKUP(Q$2+$A3097,Sheet2!CC:NO,$B3097,0),HLOOKUP(Q$2+$A3097,Sheet2!CC:NO,$B3097,0)&lt;&gt;""),HLOOKUP(Q$2+$A3097,Sheet2!CC:NO,$B3097,0),"")</f>
        <v/>
      </c>
    </row>
    <row r="3098" spans="1:17" x14ac:dyDescent="0.25">
      <c r="A3098" s="64">
        <f t="shared" si="387"/>
        <v>24</v>
      </c>
      <c r="B3098" s="64">
        <f t="shared" si="388"/>
        <v>314</v>
      </c>
      <c r="C3098" s="64">
        <f t="shared" si="389"/>
        <v>5</v>
      </c>
      <c r="D3098" s="64">
        <f t="shared" si="390"/>
        <v>310</v>
      </c>
      <c r="E3098" s="64">
        <f t="shared" si="391"/>
        <v>1546</v>
      </c>
      <c r="F3098" s="64" t="str">
        <f t="shared" si="384"/>
        <v/>
      </c>
      <c r="G3098" s="64" t="str">
        <f t="shared" si="385"/>
        <v/>
      </c>
      <c r="H3098" s="64" t="str">
        <f t="shared" si="386"/>
        <v/>
      </c>
      <c r="I3098" s="80" t="str">
        <f>IFERROR(VLOOKUP(D3098,Sheet2!A:B,2,0),"")</f>
        <v/>
      </c>
      <c r="J3098" s="64" t="str">
        <f>IFERROR(IF(I3098&lt;&gt;"",VLOOKUP(I3098,Sheet2!B:C,2,0),""),"")</f>
        <v/>
      </c>
      <c r="K3098" s="64" t="str">
        <f>IFERROR( IF(I3098&lt;&gt;"", HLOOKUP(L$2+$A3098,Sheet2!BX:NK,2,0),""),"")</f>
        <v/>
      </c>
      <c r="L3098" t="str">
        <f>IF(OR(HLOOKUP(L$2+$A3098,Sheet2!BX:NK,$B3098,0),HLOOKUP(L$2+$A3098,Sheet2!BX:NK,$B3098,0)&lt;&gt;""),HLOOKUP(L$2+$A3098,Sheet2!BX:NK,$B3098,0),"")</f>
        <v/>
      </c>
      <c r="M3098" t="str">
        <f>IF(OR(HLOOKUP(M$2+$A3098,Sheet2!BY:NL,$B3098,0),HLOOKUP(M$2+$A3098,Sheet2!BY:NL,$B3098,0)&lt;&gt;""),HLOOKUP(M$2+$A3098,Sheet2!BY:NL,$B3098,0),"")</f>
        <v/>
      </c>
      <c r="N3098" t="str">
        <f>IF(OR(HLOOKUP(N$2+$A3098,Sheet2!BZ:NM,$B3098,0),HLOOKUP(N$2+$A3098,Sheet2!BZ:NM,$B3098,0)&lt;&gt;""),HLOOKUP(N$2+$A3098,Sheet2!BZ:NM,$B3098,0),"")</f>
        <v/>
      </c>
      <c r="O3098" t="str">
        <f>IF(OR(HLOOKUP(O$2+$A3098,Sheet2!CA:NN,$B3098,0),HLOOKUP(O$2+$A3098,Sheet2!CA:NN,$B3098,0)&lt;&gt;""),HLOOKUP(O$2+$A3098,Sheet2!CA:NN,$B3098,0),"")</f>
        <v/>
      </c>
      <c r="P3098" t="str">
        <f>IF(OR(HLOOKUP(P$2+$A3098,Sheet2!CB:NO,$B3098,0),HLOOKUP(P$2+$A3098,Sheet2!CB:NO,$B3098,0)&lt;&gt;""),HLOOKUP(P$2+$A3098,Sheet2!CB:NO,$B3098,0),"")</f>
        <v/>
      </c>
      <c r="Q3098" t="str">
        <f>IF(OR(HLOOKUP(Q$2+$A3098,Sheet2!CC:NO,$B3098,0),HLOOKUP(Q$2+$A3098,Sheet2!CC:NO,$B3098,0)&lt;&gt;""),HLOOKUP(Q$2+$A3098,Sheet2!CC:NO,$B3098,0),"")</f>
        <v/>
      </c>
    </row>
    <row r="3099" spans="1:17" x14ac:dyDescent="0.25">
      <c r="A3099" s="64">
        <f t="shared" si="387"/>
        <v>30</v>
      </c>
      <c r="B3099" s="64">
        <f t="shared" si="388"/>
        <v>314</v>
      </c>
      <c r="C3099" s="64">
        <f t="shared" si="389"/>
        <v>6</v>
      </c>
      <c r="D3099" s="64">
        <f t="shared" si="390"/>
        <v>310</v>
      </c>
      <c r="E3099" s="64">
        <f t="shared" si="391"/>
        <v>1546</v>
      </c>
      <c r="F3099" s="64" t="str">
        <f t="shared" si="384"/>
        <v/>
      </c>
      <c r="G3099" s="64" t="str">
        <f t="shared" si="385"/>
        <v/>
      </c>
      <c r="H3099" s="64" t="str">
        <f t="shared" si="386"/>
        <v/>
      </c>
      <c r="I3099" s="80" t="str">
        <f>IFERROR(VLOOKUP(D3099,Sheet2!A:B,2,0),"")</f>
        <v/>
      </c>
      <c r="J3099" s="64" t="str">
        <f>IFERROR(IF(I3099&lt;&gt;"",VLOOKUP(I3099,Sheet2!B:C,2,0),""),"")</f>
        <v/>
      </c>
      <c r="K3099" s="64" t="str">
        <f>IFERROR( IF(I3099&lt;&gt;"", HLOOKUP(L$2+$A3099,Sheet2!BX:NK,2,0),""),"")</f>
        <v/>
      </c>
      <c r="L3099" t="str">
        <f>IF(OR(HLOOKUP(L$2+$A3099,Sheet2!BX:NK,$B3099,0),HLOOKUP(L$2+$A3099,Sheet2!BX:NK,$B3099,0)&lt;&gt;""),HLOOKUP(L$2+$A3099,Sheet2!BX:NK,$B3099,0),"")</f>
        <v/>
      </c>
      <c r="M3099" t="str">
        <f>IF(OR(HLOOKUP(M$2+$A3099,Sheet2!BY:NL,$B3099,0),HLOOKUP(M$2+$A3099,Sheet2!BY:NL,$B3099,0)&lt;&gt;""),HLOOKUP(M$2+$A3099,Sheet2!BY:NL,$B3099,0),"")</f>
        <v/>
      </c>
      <c r="N3099" t="str">
        <f>IF(OR(HLOOKUP(N$2+$A3099,Sheet2!BZ:NM,$B3099,0),HLOOKUP(N$2+$A3099,Sheet2!BZ:NM,$B3099,0)&lt;&gt;""),HLOOKUP(N$2+$A3099,Sheet2!BZ:NM,$B3099,0),"")</f>
        <v/>
      </c>
      <c r="O3099" t="str">
        <f>IF(OR(HLOOKUP(O$2+$A3099,Sheet2!CA:NN,$B3099,0),HLOOKUP(O$2+$A3099,Sheet2!CA:NN,$B3099,0)&lt;&gt;""),HLOOKUP(O$2+$A3099,Sheet2!CA:NN,$B3099,0),"")</f>
        <v/>
      </c>
      <c r="P3099" t="str">
        <f>IF(OR(HLOOKUP(P$2+$A3099,Sheet2!CB:NO,$B3099,0),HLOOKUP(P$2+$A3099,Sheet2!CB:NO,$B3099,0)&lt;&gt;""),HLOOKUP(P$2+$A3099,Sheet2!CB:NO,$B3099,0),"")</f>
        <v/>
      </c>
      <c r="Q3099" t="str">
        <f>IF(OR(HLOOKUP(Q$2+$A3099,Sheet2!CC:NO,$B3099,0),HLOOKUP(Q$2+$A3099,Sheet2!CC:NO,$B3099,0)&lt;&gt;""),HLOOKUP(Q$2+$A3099,Sheet2!CC:NO,$B3099,0),"")</f>
        <v/>
      </c>
    </row>
    <row r="3100" spans="1:17" x14ac:dyDescent="0.25">
      <c r="A3100" s="64">
        <f t="shared" si="387"/>
        <v>36</v>
      </c>
      <c r="B3100" s="64">
        <f t="shared" si="388"/>
        <v>314</v>
      </c>
      <c r="C3100" s="64">
        <f t="shared" si="389"/>
        <v>7</v>
      </c>
      <c r="D3100" s="64">
        <f t="shared" si="390"/>
        <v>310</v>
      </c>
      <c r="E3100" s="64">
        <f t="shared" si="391"/>
        <v>1546</v>
      </c>
      <c r="F3100" s="64" t="str">
        <f t="shared" si="384"/>
        <v/>
      </c>
      <c r="G3100" s="64" t="str">
        <f t="shared" si="385"/>
        <v/>
      </c>
      <c r="H3100" s="64" t="str">
        <f t="shared" si="386"/>
        <v/>
      </c>
      <c r="I3100" s="80" t="str">
        <f>IFERROR(VLOOKUP(D3100,Sheet2!A:B,2,0),"")</f>
        <v/>
      </c>
      <c r="J3100" s="64" t="str">
        <f>IFERROR(IF(I3100&lt;&gt;"",VLOOKUP(I3100,Sheet2!B:C,2,0),""),"")</f>
        <v/>
      </c>
      <c r="K3100" s="64" t="str">
        <f>IFERROR( IF(I3100&lt;&gt;"", HLOOKUP(L$2+$A3100,Sheet2!BX:NK,2,0),""),"")</f>
        <v/>
      </c>
      <c r="L3100" t="str">
        <f>IF(OR(HLOOKUP(L$2+$A3100,Sheet2!BX:NK,$B3100,0),HLOOKUP(L$2+$A3100,Sheet2!BX:NK,$B3100,0)&lt;&gt;""),HLOOKUP(L$2+$A3100,Sheet2!BX:NK,$B3100,0),"")</f>
        <v/>
      </c>
      <c r="M3100" t="str">
        <f>IF(OR(HLOOKUP(M$2+$A3100,Sheet2!BY:NL,$B3100,0),HLOOKUP(M$2+$A3100,Sheet2!BY:NL,$B3100,0)&lt;&gt;""),HLOOKUP(M$2+$A3100,Sheet2!BY:NL,$B3100,0),"")</f>
        <v/>
      </c>
      <c r="N3100" t="str">
        <f>IF(OR(HLOOKUP(N$2+$A3100,Sheet2!BZ:NM,$B3100,0),HLOOKUP(N$2+$A3100,Sheet2!BZ:NM,$B3100,0)&lt;&gt;""),HLOOKUP(N$2+$A3100,Sheet2!BZ:NM,$B3100,0),"")</f>
        <v/>
      </c>
      <c r="O3100" t="str">
        <f>IF(OR(HLOOKUP(O$2+$A3100,Sheet2!CA:NN,$B3100,0),HLOOKUP(O$2+$A3100,Sheet2!CA:NN,$B3100,0)&lt;&gt;""),HLOOKUP(O$2+$A3100,Sheet2!CA:NN,$B3100,0),"")</f>
        <v/>
      </c>
      <c r="P3100" t="str">
        <f>IF(OR(HLOOKUP(P$2+$A3100,Sheet2!CB:NO,$B3100,0),HLOOKUP(P$2+$A3100,Sheet2!CB:NO,$B3100,0)&lt;&gt;""),HLOOKUP(P$2+$A3100,Sheet2!CB:NO,$B3100,0),"")</f>
        <v/>
      </c>
      <c r="Q3100" t="str">
        <f>IF(OR(HLOOKUP(Q$2+$A3100,Sheet2!CC:NO,$B3100,0),HLOOKUP(Q$2+$A3100,Sheet2!CC:NO,$B3100,0)&lt;&gt;""),HLOOKUP(Q$2+$A3100,Sheet2!CC:NO,$B3100,0),"")</f>
        <v/>
      </c>
    </row>
    <row r="3101" spans="1:17" x14ac:dyDescent="0.25">
      <c r="A3101" s="64">
        <f t="shared" si="387"/>
        <v>42</v>
      </c>
      <c r="B3101" s="64">
        <f t="shared" si="388"/>
        <v>314</v>
      </c>
      <c r="C3101" s="64">
        <f t="shared" si="389"/>
        <v>8</v>
      </c>
      <c r="D3101" s="64">
        <f t="shared" si="390"/>
        <v>310</v>
      </c>
      <c r="E3101" s="64">
        <f t="shared" si="391"/>
        <v>1546</v>
      </c>
      <c r="F3101" s="64" t="str">
        <f t="shared" si="384"/>
        <v/>
      </c>
      <c r="G3101" s="64" t="str">
        <f t="shared" si="385"/>
        <v/>
      </c>
      <c r="H3101" s="64" t="str">
        <f t="shared" si="386"/>
        <v/>
      </c>
      <c r="I3101" s="80" t="str">
        <f>IFERROR(VLOOKUP(D3101,Sheet2!A:B,2,0),"")</f>
        <v/>
      </c>
      <c r="J3101" s="64" t="str">
        <f>IFERROR(IF(I3101&lt;&gt;"",VLOOKUP(I3101,Sheet2!B:C,2,0),""),"")</f>
        <v/>
      </c>
      <c r="K3101" s="64" t="str">
        <f>IFERROR( IF(I3101&lt;&gt;"", HLOOKUP(L$2+$A3101,Sheet2!BX:NK,2,0),""),"")</f>
        <v/>
      </c>
      <c r="L3101" t="str">
        <f>IF(OR(HLOOKUP(L$2+$A3101,Sheet2!BX:NK,$B3101,0),HLOOKUP(L$2+$A3101,Sheet2!BX:NK,$B3101,0)&lt;&gt;""),HLOOKUP(L$2+$A3101,Sheet2!BX:NK,$B3101,0),"")</f>
        <v/>
      </c>
      <c r="M3101" t="str">
        <f>IF(OR(HLOOKUP(M$2+$A3101,Sheet2!BY:NL,$B3101,0),HLOOKUP(M$2+$A3101,Sheet2!BY:NL,$B3101,0)&lt;&gt;""),HLOOKUP(M$2+$A3101,Sheet2!BY:NL,$B3101,0),"")</f>
        <v/>
      </c>
      <c r="N3101" t="str">
        <f>IF(OR(HLOOKUP(N$2+$A3101,Sheet2!BZ:NM,$B3101,0),HLOOKUP(N$2+$A3101,Sheet2!BZ:NM,$B3101,0)&lt;&gt;""),HLOOKUP(N$2+$A3101,Sheet2!BZ:NM,$B3101,0),"")</f>
        <v/>
      </c>
      <c r="O3101" t="str">
        <f>IF(OR(HLOOKUP(O$2+$A3101,Sheet2!CA:NN,$B3101,0),HLOOKUP(O$2+$A3101,Sheet2!CA:NN,$B3101,0)&lt;&gt;""),HLOOKUP(O$2+$A3101,Sheet2!CA:NN,$B3101,0),"")</f>
        <v/>
      </c>
      <c r="P3101" t="str">
        <f>IF(OR(HLOOKUP(P$2+$A3101,Sheet2!CB:NO,$B3101,0),HLOOKUP(P$2+$A3101,Sheet2!CB:NO,$B3101,0)&lt;&gt;""),HLOOKUP(P$2+$A3101,Sheet2!CB:NO,$B3101,0),"")</f>
        <v/>
      </c>
      <c r="Q3101" t="str">
        <f>IF(OR(HLOOKUP(Q$2+$A3101,Sheet2!CC:NO,$B3101,0),HLOOKUP(Q$2+$A3101,Sheet2!CC:NO,$B3101,0)&lt;&gt;""),HLOOKUP(Q$2+$A3101,Sheet2!CC:NO,$B3101,0),"")</f>
        <v/>
      </c>
    </row>
    <row r="3102" spans="1:17" x14ac:dyDescent="0.25">
      <c r="A3102" s="64">
        <f t="shared" si="387"/>
        <v>48</v>
      </c>
      <c r="B3102" s="64">
        <f t="shared" si="388"/>
        <v>314</v>
      </c>
      <c r="C3102" s="64">
        <f t="shared" si="389"/>
        <v>9</v>
      </c>
      <c r="D3102" s="64">
        <f t="shared" si="390"/>
        <v>310</v>
      </c>
      <c r="E3102" s="64">
        <f t="shared" si="391"/>
        <v>1546</v>
      </c>
      <c r="F3102" s="64" t="str">
        <f t="shared" si="384"/>
        <v/>
      </c>
      <c r="G3102" s="64" t="str">
        <f t="shared" si="385"/>
        <v/>
      </c>
      <c r="H3102" s="64" t="str">
        <f t="shared" si="386"/>
        <v/>
      </c>
      <c r="I3102" s="80" t="str">
        <f>IFERROR(VLOOKUP(D3102,Sheet2!A:B,2,0),"")</f>
        <v/>
      </c>
      <c r="J3102" s="64" t="str">
        <f>IFERROR(IF(I3102&lt;&gt;"",VLOOKUP(I3102,Sheet2!B:C,2,0),""),"")</f>
        <v/>
      </c>
      <c r="K3102" s="64" t="str">
        <f>IFERROR( IF(I3102&lt;&gt;"", HLOOKUP(L$2+$A3102,Sheet2!BX:NK,2,0),""),"")</f>
        <v/>
      </c>
      <c r="L3102" t="str">
        <f>IF(OR(HLOOKUP(L$2+$A3102,Sheet2!BX:NK,$B3102,0),HLOOKUP(L$2+$A3102,Sheet2!BX:NK,$B3102,0)&lt;&gt;""),HLOOKUP(L$2+$A3102,Sheet2!BX:NK,$B3102,0),"")</f>
        <v/>
      </c>
      <c r="M3102" t="str">
        <f>IF(OR(HLOOKUP(M$2+$A3102,Sheet2!BY:NL,$B3102,0),HLOOKUP(M$2+$A3102,Sheet2!BY:NL,$B3102,0)&lt;&gt;""),HLOOKUP(M$2+$A3102,Sheet2!BY:NL,$B3102,0),"")</f>
        <v/>
      </c>
      <c r="N3102" t="str">
        <f>IF(OR(HLOOKUP(N$2+$A3102,Sheet2!BZ:NM,$B3102,0),HLOOKUP(N$2+$A3102,Sheet2!BZ:NM,$B3102,0)&lt;&gt;""),HLOOKUP(N$2+$A3102,Sheet2!BZ:NM,$B3102,0),"")</f>
        <v/>
      </c>
      <c r="O3102" t="str">
        <f>IF(OR(HLOOKUP(O$2+$A3102,Sheet2!CA:NN,$B3102,0),HLOOKUP(O$2+$A3102,Sheet2!CA:NN,$B3102,0)&lt;&gt;""),HLOOKUP(O$2+$A3102,Sheet2!CA:NN,$B3102,0),"")</f>
        <v/>
      </c>
      <c r="P3102" t="str">
        <f>IF(OR(HLOOKUP(P$2+$A3102,Sheet2!CB:NO,$B3102,0),HLOOKUP(P$2+$A3102,Sheet2!CB:NO,$B3102,0)&lt;&gt;""),HLOOKUP(P$2+$A3102,Sheet2!CB:NO,$B3102,0),"")</f>
        <v/>
      </c>
      <c r="Q3102" t="str">
        <f>IF(OR(HLOOKUP(Q$2+$A3102,Sheet2!CC:NO,$B3102,0),HLOOKUP(Q$2+$A3102,Sheet2!CC:NO,$B3102,0)&lt;&gt;""),HLOOKUP(Q$2+$A3102,Sheet2!CC:NO,$B3102,0),"")</f>
        <v/>
      </c>
    </row>
    <row r="3103" spans="1:17" x14ac:dyDescent="0.25">
      <c r="A3103" s="64">
        <f t="shared" si="387"/>
        <v>54</v>
      </c>
      <c r="B3103" s="64">
        <f t="shared" si="388"/>
        <v>314</v>
      </c>
      <c r="C3103" s="64">
        <f t="shared" si="389"/>
        <v>10</v>
      </c>
      <c r="D3103" s="64">
        <f t="shared" si="390"/>
        <v>310</v>
      </c>
      <c r="E3103" s="64">
        <f t="shared" si="391"/>
        <v>1546</v>
      </c>
      <c r="F3103" s="64" t="str">
        <f t="shared" si="384"/>
        <v/>
      </c>
      <c r="G3103" s="64" t="str">
        <f t="shared" si="385"/>
        <v/>
      </c>
      <c r="H3103" s="64" t="str">
        <f t="shared" si="386"/>
        <v/>
      </c>
      <c r="I3103" s="80" t="str">
        <f>IFERROR(VLOOKUP(D3103,Sheet2!A:B,2,0),"")</f>
        <v/>
      </c>
      <c r="J3103" s="64" t="str">
        <f>IFERROR(IF(I3103&lt;&gt;"",VLOOKUP(I3103,Sheet2!B:C,2,0),""),"")</f>
        <v/>
      </c>
      <c r="K3103" s="64" t="str">
        <f>IFERROR( IF(I3103&lt;&gt;"", HLOOKUP(L$2+$A3103,Sheet2!BX:NK,2,0),""),"")</f>
        <v/>
      </c>
      <c r="L3103" t="str">
        <f>IF(OR(HLOOKUP(L$2+$A3103,Sheet2!BX:NK,$B3103,0),HLOOKUP(L$2+$A3103,Sheet2!BX:NK,$B3103,0)&lt;&gt;""),HLOOKUP(L$2+$A3103,Sheet2!BX:NK,$B3103,0),"")</f>
        <v/>
      </c>
      <c r="M3103" t="str">
        <f>IF(OR(HLOOKUP(M$2+$A3103,Sheet2!BY:NL,$B3103,0),HLOOKUP(M$2+$A3103,Sheet2!BY:NL,$B3103,0)&lt;&gt;""),HLOOKUP(M$2+$A3103,Sheet2!BY:NL,$B3103,0),"")</f>
        <v/>
      </c>
      <c r="N3103" t="str">
        <f>IF(OR(HLOOKUP(N$2+$A3103,Sheet2!BZ:NM,$B3103,0),HLOOKUP(N$2+$A3103,Sheet2!BZ:NM,$B3103,0)&lt;&gt;""),HLOOKUP(N$2+$A3103,Sheet2!BZ:NM,$B3103,0),"")</f>
        <v/>
      </c>
      <c r="O3103" t="str">
        <f>IF(OR(HLOOKUP(O$2+$A3103,Sheet2!CA:NN,$B3103,0),HLOOKUP(O$2+$A3103,Sheet2!CA:NN,$B3103,0)&lt;&gt;""),HLOOKUP(O$2+$A3103,Sheet2!CA:NN,$B3103,0),"")</f>
        <v/>
      </c>
      <c r="P3103" t="str">
        <f>IF(OR(HLOOKUP(P$2+$A3103,Sheet2!CB:NO,$B3103,0),HLOOKUP(P$2+$A3103,Sheet2!CB:NO,$B3103,0)&lt;&gt;""),HLOOKUP(P$2+$A3103,Sheet2!CB:NO,$B3103,0),"")</f>
        <v/>
      </c>
      <c r="Q3103" t="str">
        <f>IF(OR(HLOOKUP(Q$2+$A3103,Sheet2!CC:NO,$B3103,0),HLOOKUP(Q$2+$A3103,Sheet2!CC:NO,$B3103,0)&lt;&gt;""),HLOOKUP(Q$2+$A3103,Sheet2!CC:NO,$B3103,0),"")</f>
        <v/>
      </c>
    </row>
    <row r="3104" spans="1:17" x14ac:dyDescent="0.25">
      <c r="A3104" s="64">
        <f t="shared" si="387"/>
        <v>0</v>
      </c>
      <c r="B3104" s="64">
        <f t="shared" si="388"/>
        <v>315</v>
      </c>
      <c r="C3104" s="64">
        <f t="shared" si="389"/>
        <v>1</v>
      </c>
      <c r="D3104" s="64">
        <f t="shared" si="390"/>
        <v>311</v>
      </c>
      <c r="E3104" s="64">
        <f t="shared" si="391"/>
        <v>1551</v>
      </c>
      <c r="F3104" s="64" t="str">
        <f t="shared" si="384"/>
        <v/>
      </c>
      <c r="G3104" s="64" t="str">
        <f t="shared" si="385"/>
        <v/>
      </c>
      <c r="H3104" s="64" t="str">
        <f t="shared" si="386"/>
        <v/>
      </c>
      <c r="I3104" s="80" t="str">
        <f>IFERROR(VLOOKUP(D3104,Sheet2!A:B,2,0),"")</f>
        <v/>
      </c>
      <c r="J3104" s="64" t="str">
        <f>IFERROR(IF(I3104&lt;&gt;"",VLOOKUP(I3104,Sheet2!B:C,2,0),""),"")</f>
        <v/>
      </c>
      <c r="K3104" s="64" t="str">
        <f>IFERROR( IF(I3104&lt;&gt;"", HLOOKUP(L$2+$A3104,Sheet2!BX:NK,2,0),""),"")</f>
        <v/>
      </c>
      <c r="L3104" t="str">
        <f>IF(OR(HLOOKUP(L$2+$A3104,Sheet2!BX:NK,$B3104,0),HLOOKUP(L$2+$A3104,Sheet2!BX:NK,$B3104,0)&lt;&gt;""),HLOOKUP(L$2+$A3104,Sheet2!BX:NK,$B3104,0),"")</f>
        <v/>
      </c>
      <c r="M3104" t="str">
        <f>IF(OR(HLOOKUP(M$2+$A3104,Sheet2!BY:NL,$B3104,0),HLOOKUP(M$2+$A3104,Sheet2!BY:NL,$B3104,0)&lt;&gt;""),HLOOKUP(M$2+$A3104,Sheet2!BY:NL,$B3104,0),"")</f>
        <v/>
      </c>
      <c r="N3104" t="str">
        <f>IF(OR(HLOOKUP(N$2+$A3104,Sheet2!BZ:NM,$B3104,0),HLOOKUP(N$2+$A3104,Sheet2!BZ:NM,$B3104,0)&lt;&gt;""),HLOOKUP(N$2+$A3104,Sheet2!BZ:NM,$B3104,0),"")</f>
        <v/>
      </c>
      <c r="O3104" t="str">
        <f>IF(OR(HLOOKUP(O$2+$A3104,Sheet2!CA:NN,$B3104,0),HLOOKUP(O$2+$A3104,Sheet2!CA:NN,$B3104,0)&lt;&gt;""),HLOOKUP(O$2+$A3104,Sheet2!CA:NN,$B3104,0),"")</f>
        <v/>
      </c>
      <c r="P3104" t="str">
        <f>IF(OR(HLOOKUP(P$2+$A3104,Sheet2!CB:NO,$B3104,0),HLOOKUP(P$2+$A3104,Sheet2!CB:NO,$B3104,0)&lt;&gt;""),HLOOKUP(P$2+$A3104,Sheet2!CB:NO,$B3104,0),"")</f>
        <v/>
      </c>
      <c r="Q3104" t="str">
        <f>IF(OR(HLOOKUP(Q$2+$A3104,Sheet2!CC:NO,$B3104,0),HLOOKUP(Q$2+$A3104,Sheet2!CC:NO,$B3104,0)&lt;&gt;""),HLOOKUP(Q$2+$A3104,Sheet2!CC:NO,$B3104,0),"")</f>
        <v/>
      </c>
    </row>
    <row r="3105" spans="1:17" x14ac:dyDescent="0.25">
      <c r="A3105" s="64">
        <f t="shared" si="387"/>
        <v>6</v>
      </c>
      <c r="B3105" s="64">
        <f t="shared" si="388"/>
        <v>315</v>
      </c>
      <c r="C3105" s="64">
        <f t="shared" si="389"/>
        <v>2</v>
      </c>
      <c r="D3105" s="64">
        <f t="shared" si="390"/>
        <v>311</v>
      </c>
      <c r="E3105" s="64">
        <f t="shared" si="391"/>
        <v>1551</v>
      </c>
      <c r="F3105" s="64" t="str">
        <f t="shared" si="384"/>
        <v/>
      </c>
      <c r="G3105" s="64" t="str">
        <f t="shared" si="385"/>
        <v/>
      </c>
      <c r="H3105" s="64" t="str">
        <f t="shared" si="386"/>
        <v/>
      </c>
      <c r="I3105" s="80" t="str">
        <f>IFERROR(VLOOKUP(D3105,Sheet2!A:B,2,0),"")</f>
        <v/>
      </c>
      <c r="J3105" s="64" t="str">
        <f>IFERROR(IF(I3105&lt;&gt;"",VLOOKUP(I3105,Sheet2!B:C,2,0),""),"")</f>
        <v/>
      </c>
      <c r="K3105" s="64" t="str">
        <f>IFERROR( IF(I3105&lt;&gt;"", HLOOKUP(L$2+$A3105,Sheet2!BX:NK,2,0),""),"")</f>
        <v/>
      </c>
      <c r="L3105" t="str">
        <f>IF(OR(HLOOKUP(L$2+$A3105,Sheet2!BX:NK,$B3105,0),HLOOKUP(L$2+$A3105,Sheet2!BX:NK,$B3105,0)&lt;&gt;""),HLOOKUP(L$2+$A3105,Sheet2!BX:NK,$B3105,0),"")</f>
        <v/>
      </c>
      <c r="M3105" t="str">
        <f>IF(OR(HLOOKUP(M$2+$A3105,Sheet2!BY:NL,$B3105,0),HLOOKUP(M$2+$A3105,Sheet2!BY:NL,$B3105,0)&lt;&gt;""),HLOOKUP(M$2+$A3105,Sheet2!BY:NL,$B3105,0),"")</f>
        <v/>
      </c>
      <c r="N3105" t="str">
        <f>IF(OR(HLOOKUP(N$2+$A3105,Sheet2!BZ:NM,$B3105,0),HLOOKUP(N$2+$A3105,Sheet2!BZ:NM,$B3105,0)&lt;&gt;""),HLOOKUP(N$2+$A3105,Sheet2!BZ:NM,$B3105,0),"")</f>
        <v/>
      </c>
      <c r="O3105" t="str">
        <f>IF(OR(HLOOKUP(O$2+$A3105,Sheet2!CA:NN,$B3105,0),HLOOKUP(O$2+$A3105,Sheet2!CA:NN,$B3105,0)&lt;&gt;""),HLOOKUP(O$2+$A3105,Sheet2!CA:NN,$B3105,0),"")</f>
        <v/>
      </c>
      <c r="P3105" t="str">
        <f>IF(OR(HLOOKUP(P$2+$A3105,Sheet2!CB:NO,$B3105,0),HLOOKUP(P$2+$A3105,Sheet2!CB:NO,$B3105,0)&lt;&gt;""),HLOOKUP(P$2+$A3105,Sheet2!CB:NO,$B3105,0),"")</f>
        <v/>
      </c>
      <c r="Q3105" t="str">
        <f>IF(OR(HLOOKUP(Q$2+$A3105,Sheet2!CC:NO,$B3105,0),HLOOKUP(Q$2+$A3105,Sheet2!CC:NO,$B3105,0)&lt;&gt;""),HLOOKUP(Q$2+$A3105,Sheet2!CC:NO,$B3105,0),"")</f>
        <v/>
      </c>
    </row>
    <row r="3106" spans="1:17" x14ac:dyDescent="0.25">
      <c r="A3106" s="64">
        <f t="shared" si="387"/>
        <v>12</v>
      </c>
      <c r="B3106" s="64">
        <f t="shared" si="388"/>
        <v>315</v>
      </c>
      <c r="C3106" s="64">
        <f t="shared" si="389"/>
        <v>3</v>
      </c>
      <c r="D3106" s="64">
        <f t="shared" si="390"/>
        <v>311</v>
      </c>
      <c r="E3106" s="64">
        <f t="shared" si="391"/>
        <v>1551</v>
      </c>
      <c r="F3106" s="64" t="str">
        <f t="shared" si="384"/>
        <v/>
      </c>
      <c r="G3106" s="64" t="str">
        <f t="shared" si="385"/>
        <v/>
      </c>
      <c r="H3106" s="64" t="str">
        <f t="shared" si="386"/>
        <v/>
      </c>
      <c r="I3106" s="80" t="str">
        <f>IFERROR(VLOOKUP(D3106,Sheet2!A:B,2,0),"")</f>
        <v/>
      </c>
      <c r="J3106" s="64" t="str">
        <f>IFERROR(IF(I3106&lt;&gt;"",VLOOKUP(I3106,Sheet2!B:C,2,0),""),"")</f>
        <v/>
      </c>
      <c r="K3106" s="64" t="str">
        <f>IFERROR( IF(I3106&lt;&gt;"", HLOOKUP(L$2+$A3106,Sheet2!BX:NK,2,0),""),"")</f>
        <v/>
      </c>
      <c r="L3106" t="str">
        <f>IF(OR(HLOOKUP(L$2+$A3106,Sheet2!BX:NK,$B3106,0),HLOOKUP(L$2+$A3106,Sheet2!BX:NK,$B3106,0)&lt;&gt;""),HLOOKUP(L$2+$A3106,Sheet2!BX:NK,$B3106,0),"")</f>
        <v/>
      </c>
      <c r="M3106" t="str">
        <f>IF(OR(HLOOKUP(M$2+$A3106,Sheet2!BY:NL,$B3106,0),HLOOKUP(M$2+$A3106,Sheet2!BY:NL,$B3106,0)&lt;&gt;""),HLOOKUP(M$2+$A3106,Sheet2!BY:NL,$B3106,0),"")</f>
        <v/>
      </c>
      <c r="N3106" t="str">
        <f>IF(OR(HLOOKUP(N$2+$A3106,Sheet2!BZ:NM,$B3106,0),HLOOKUP(N$2+$A3106,Sheet2!BZ:NM,$B3106,0)&lt;&gt;""),HLOOKUP(N$2+$A3106,Sheet2!BZ:NM,$B3106,0),"")</f>
        <v/>
      </c>
      <c r="O3106" t="str">
        <f>IF(OR(HLOOKUP(O$2+$A3106,Sheet2!CA:NN,$B3106,0),HLOOKUP(O$2+$A3106,Sheet2!CA:NN,$B3106,0)&lt;&gt;""),HLOOKUP(O$2+$A3106,Sheet2!CA:NN,$B3106,0),"")</f>
        <v/>
      </c>
      <c r="P3106" t="str">
        <f>IF(OR(HLOOKUP(P$2+$A3106,Sheet2!CB:NO,$B3106,0),HLOOKUP(P$2+$A3106,Sheet2!CB:NO,$B3106,0)&lt;&gt;""),HLOOKUP(P$2+$A3106,Sheet2!CB:NO,$B3106,0),"")</f>
        <v/>
      </c>
      <c r="Q3106" t="str">
        <f>IF(OR(HLOOKUP(Q$2+$A3106,Sheet2!CC:NO,$B3106,0),HLOOKUP(Q$2+$A3106,Sheet2!CC:NO,$B3106,0)&lt;&gt;""),HLOOKUP(Q$2+$A3106,Sheet2!CC:NO,$B3106,0),"")</f>
        <v/>
      </c>
    </row>
    <row r="3107" spans="1:17" x14ac:dyDescent="0.25">
      <c r="A3107" s="64">
        <f t="shared" si="387"/>
        <v>18</v>
      </c>
      <c r="B3107" s="64">
        <f t="shared" si="388"/>
        <v>315</v>
      </c>
      <c r="C3107" s="64">
        <f t="shared" si="389"/>
        <v>4</v>
      </c>
      <c r="D3107" s="64">
        <f t="shared" si="390"/>
        <v>311</v>
      </c>
      <c r="E3107" s="64">
        <f t="shared" si="391"/>
        <v>1551</v>
      </c>
      <c r="F3107" s="64" t="str">
        <f t="shared" si="384"/>
        <v/>
      </c>
      <c r="G3107" s="64" t="str">
        <f t="shared" si="385"/>
        <v/>
      </c>
      <c r="H3107" s="64" t="str">
        <f t="shared" si="386"/>
        <v/>
      </c>
      <c r="I3107" s="80" t="str">
        <f>IFERROR(VLOOKUP(D3107,Sheet2!A:B,2,0),"")</f>
        <v/>
      </c>
      <c r="J3107" s="64" t="str">
        <f>IFERROR(IF(I3107&lt;&gt;"",VLOOKUP(I3107,Sheet2!B:C,2,0),""),"")</f>
        <v/>
      </c>
      <c r="K3107" s="64" t="str">
        <f>IFERROR( IF(I3107&lt;&gt;"", HLOOKUP(L$2+$A3107,Sheet2!BX:NK,2,0),""),"")</f>
        <v/>
      </c>
      <c r="L3107" t="str">
        <f>IF(OR(HLOOKUP(L$2+$A3107,Sheet2!BX:NK,$B3107,0),HLOOKUP(L$2+$A3107,Sheet2!BX:NK,$B3107,0)&lt;&gt;""),HLOOKUP(L$2+$A3107,Sheet2!BX:NK,$B3107,0),"")</f>
        <v/>
      </c>
      <c r="M3107" t="str">
        <f>IF(OR(HLOOKUP(M$2+$A3107,Sheet2!BY:NL,$B3107,0),HLOOKUP(M$2+$A3107,Sheet2!BY:NL,$B3107,0)&lt;&gt;""),HLOOKUP(M$2+$A3107,Sheet2!BY:NL,$B3107,0),"")</f>
        <v/>
      </c>
      <c r="N3107" t="str">
        <f>IF(OR(HLOOKUP(N$2+$A3107,Sheet2!BZ:NM,$B3107,0),HLOOKUP(N$2+$A3107,Sheet2!BZ:NM,$B3107,0)&lt;&gt;""),HLOOKUP(N$2+$A3107,Sheet2!BZ:NM,$B3107,0),"")</f>
        <v/>
      </c>
      <c r="O3107" t="str">
        <f>IF(OR(HLOOKUP(O$2+$A3107,Sheet2!CA:NN,$B3107,0),HLOOKUP(O$2+$A3107,Sheet2!CA:NN,$B3107,0)&lt;&gt;""),HLOOKUP(O$2+$A3107,Sheet2!CA:NN,$B3107,0),"")</f>
        <v/>
      </c>
      <c r="P3107" t="str">
        <f>IF(OR(HLOOKUP(P$2+$A3107,Sheet2!CB:NO,$B3107,0),HLOOKUP(P$2+$A3107,Sheet2!CB:NO,$B3107,0)&lt;&gt;""),HLOOKUP(P$2+$A3107,Sheet2!CB:NO,$B3107,0),"")</f>
        <v/>
      </c>
      <c r="Q3107" t="str">
        <f>IF(OR(HLOOKUP(Q$2+$A3107,Sheet2!CC:NO,$B3107,0),HLOOKUP(Q$2+$A3107,Sheet2!CC:NO,$B3107,0)&lt;&gt;""),HLOOKUP(Q$2+$A3107,Sheet2!CC:NO,$B3107,0),"")</f>
        <v/>
      </c>
    </row>
    <row r="3108" spans="1:17" x14ac:dyDescent="0.25">
      <c r="A3108" s="64">
        <f t="shared" si="387"/>
        <v>24</v>
      </c>
      <c r="B3108" s="64">
        <f t="shared" si="388"/>
        <v>315</v>
      </c>
      <c r="C3108" s="64">
        <f t="shared" si="389"/>
        <v>5</v>
      </c>
      <c r="D3108" s="64">
        <f t="shared" si="390"/>
        <v>311</v>
      </c>
      <c r="E3108" s="64">
        <f t="shared" si="391"/>
        <v>1551</v>
      </c>
      <c r="F3108" s="64" t="str">
        <f t="shared" si="384"/>
        <v/>
      </c>
      <c r="G3108" s="64" t="str">
        <f t="shared" si="385"/>
        <v/>
      </c>
      <c r="H3108" s="64" t="str">
        <f t="shared" si="386"/>
        <v/>
      </c>
      <c r="I3108" s="80" t="str">
        <f>IFERROR(VLOOKUP(D3108,Sheet2!A:B,2,0),"")</f>
        <v/>
      </c>
      <c r="J3108" s="64" t="str">
        <f>IFERROR(IF(I3108&lt;&gt;"",VLOOKUP(I3108,Sheet2!B:C,2,0),""),"")</f>
        <v/>
      </c>
      <c r="K3108" s="64" t="str">
        <f>IFERROR( IF(I3108&lt;&gt;"", HLOOKUP(L$2+$A3108,Sheet2!BX:NK,2,0),""),"")</f>
        <v/>
      </c>
      <c r="L3108" t="str">
        <f>IF(OR(HLOOKUP(L$2+$A3108,Sheet2!BX:NK,$B3108,0),HLOOKUP(L$2+$A3108,Sheet2!BX:NK,$B3108,0)&lt;&gt;""),HLOOKUP(L$2+$A3108,Sheet2!BX:NK,$B3108,0),"")</f>
        <v/>
      </c>
      <c r="M3108" t="str">
        <f>IF(OR(HLOOKUP(M$2+$A3108,Sheet2!BY:NL,$B3108,0),HLOOKUP(M$2+$A3108,Sheet2!BY:NL,$B3108,0)&lt;&gt;""),HLOOKUP(M$2+$A3108,Sheet2!BY:NL,$B3108,0),"")</f>
        <v/>
      </c>
      <c r="N3108" t="str">
        <f>IF(OR(HLOOKUP(N$2+$A3108,Sheet2!BZ:NM,$B3108,0),HLOOKUP(N$2+$A3108,Sheet2!BZ:NM,$B3108,0)&lt;&gt;""),HLOOKUP(N$2+$A3108,Sheet2!BZ:NM,$B3108,0),"")</f>
        <v/>
      </c>
      <c r="O3108" t="str">
        <f>IF(OR(HLOOKUP(O$2+$A3108,Sheet2!CA:NN,$B3108,0),HLOOKUP(O$2+$A3108,Sheet2!CA:NN,$B3108,0)&lt;&gt;""),HLOOKUP(O$2+$A3108,Sheet2!CA:NN,$B3108,0),"")</f>
        <v/>
      </c>
      <c r="P3108" t="str">
        <f>IF(OR(HLOOKUP(P$2+$A3108,Sheet2!CB:NO,$B3108,0),HLOOKUP(P$2+$A3108,Sheet2!CB:NO,$B3108,0)&lt;&gt;""),HLOOKUP(P$2+$A3108,Sheet2!CB:NO,$B3108,0),"")</f>
        <v/>
      </c>
      <c r="Q3108" t="str">
        <f>IF(OR(HLOOKUP(Q$2+$A3108,Sheet2!CC:NO,$B3108,0),HLOOKUP(Q$2+$A3108,Sheet2!CC:NO,$B3108,0)&lt;&gt;""),HLOOKUP(Q$2+$A3108,Sheet2!CC:NO,$B3108,0),"")</f>
        <v/>
      </c>
    </row>
    <row r="3109" spans="1:17" x14ac:dyDescent="0.25">
      <c r="A3109" s="64">
        <f t="shared" si="387"/>
        <v>30</v>
      </c>
      <c r="B3109" s="64">
        <f t="shared" si="388"/>
        <v>315</v>
      </c>
      <c r="C3109" s="64">
        <f t="shared" si="389"/>
        <v>6</v>
      </c>
      <c r="D3109" s="64">
        <f t="shared" si="390"/>
        <v>311</v>
      </c>
      <c r="E3109" s="64">
        <f t="shared" si="391"/>
        <v>1551</v>
      </c>
      <c r="F3109" s="64" t="str">
        <f t="shared" si="384"/>
        <v/>
      </c>
      <c r="G3109" s="64" t="str">
        <f t="shared" si="385"/>
        <v/>
      </c>
      <c r="H3109" s="64" t="str">
        <f t="shared" si="386"/>
        <v/>
      </c>
      <c r="I3109" s="80" t="str">
        <f>IFERROR(VLOOKUP(D3109,Sheet2!A:B,2,0),"")</f>
        <v/>
      </c>
      <c r="J3109" s="64" t="str">
        <f>IFERROR(IF(I3109&lt;&gt;"",VLOOKUP(I3109,Sheet2!B:C,2,0),""),"")</f>
        <v/>
      </c>
      <c r="K3109" s="64" t="str">
        <f>IFERROR( IF(I3109&lt;&gt;"", HLOOKUP(L$2+$A3109,Sheet2!BX:NK,2,0),""),"")</f>
        <v/>
      </c>
      <c r="L3109" t="str">
        <f>IF(OR(HLOOKUP(L$2+$A3109,Sheet2!BX:NK,$B3109,0),HLOOKUP(L$2+$A3109,Sheet2!BX:NK,$B3109,0)&lt;&gt;""),HLOOKUP(L$2+$A3109,Sheet2!BX:NK,$B3109,0),"")</f>
        <v/>
      </c>
      <c r="M3109" t="str">
        <f>IF(OR(HLOOKUP(M$2+$A3109,Sheet2!BY:NL,$B3109,0),HLOOKUP(M$2+$A3109,Sheet2!BY:NL,$B3109,0)&lt;&gt;""),HLOOKUP(M$2+$A3109,Sheet2!BY:NL,$B3109,0),"")</f>
        <v/>
      </c>
      <c r="N3109" t="str">
        <f>IF(OR(HLOOKUP(N$2+$A3109,Sheet2!BZ:NM,$B3109,0),HLOOKUP(N$2+$A3109,Sheet2!BZ:NM,$B3109,0)&lt;&gt;""),HLOOKUP(N$2+$A3109,Sheet2!BZ:NM,$B3109,0),"")</f>
        <v/>
      </c>
      <c r="O3109" t="str">
        <f>IF(OR(HLOOKUP(O$2+$A3109,Sheet2!CA:NN,$B3109,0),HLOOKUP(O$2+$A3109,Sheet2!CA:NN,$B3109,0)&lt;&gt;""),HLOOKUP(O$2+$A3109,Sheet2!CA:NN,$B3109,0),"")</f>
        <v/>
      </c>
      <c r="P3109" t="str">
        <f>IF(OR(HLOOKUP(P$2+$A3109,Sheet2!CB:NO,$B3109,0),HLOOKUP(P$2+$A3109,Sheet2!CB:NO,$B3109,0)&lt;&gt;""),HLOOKUP(P$2+$A3109,Sheet2!CB:NO,$B3109,0),"")</f>
        <v/>
      </c>
      <c r="Q3109" t="str">
        <f>IF(OR(HLOOKUP(Q$2+$A3109,Sheet2!CC:NO,$B3109,0),HLOOKUP(Q$2+$A3109,Sheet2!CC:NO,$B3109,0)&lt;&gt;""),HLOOKUP(Q$2+$A3109,Sheet2!CC:NO,$B3109,0),"")</f>
        <v/>
      </c>
    </row>
    <row r="3110" spans="1:17" x14ac:dyDescent="0.25">
      <c r="A3110" s="64">
        <f t="shared" si="387"/>
        <v>36</v>
      </c>
      <c r="B3110" s="64">
        <f t="shared" si="388"/>
        <v>315</v>
      </c>
      <c r="C3110" s="64">
        <f t="shared" si="389"/>
        <v>7</v>
      </c>
      <c r="D3110" s="64">
        <f t="shared" si="390"/>
        <v>311</v>
      </c>
      <c r="E3110" s="64">
        <f t="shared" si="391"/>
        <v>1551</v>
      </c>
      <c r="F3110" s="64" t="str">
        <f t="shared" si="384"/>
        <v/>
      </c>
      <c r="G3110" s="64" t="str">
        <f t="shared" si="385"/>
        <v/>
      </c>
      <c r="H3110" s="64" t="str">
        <f t="shared" si="386"/>
        <v/>
      </c>
      <c r="I3110" s="80" t="str">
        <f>IFERROR(VLOOKUP(D3110,Sheet2!A:B,2,0),"")</f>
        <v/>
      </c>
      <c r="J3110" s="64" t="str">
        <f>IFERROR(IF(I3110&lt;&gt;"",VLOOKUP(I3110,Sheet2!B:C,2,0),""),"")</f>
        <v/>
      </c>
      <c r="K3110" s="64" t="str">
        <f>IFERROR( IF(I3110&lt;&gt;"", HLOOKUP(L$2+$A3110,Sheet2!BX:NK,2,0),""),"")</f>
        <v/>
      </c>
      <c r="L3110" t="str">
        <f>IF(OR(HLOOKUP(L$2+$A3110,Sheet2!BX:NK,$B3110,0),HLOOKUP(L$2+$A3110,Sheet2!BX:NK,$B3110,0)&lt;&gt;""),HLOOKUP(L$2+$A3110,Sheet2!BX:NK,$B3110,0),"")</f>
        <v/>
      </c>
      <c r="M3110" t="str">
        <f>IF(OR(HLOOKUP(M$2+$A3110,Sheet2!BY:NL,$B3110,0),HLOOKUP(M$2+$A3110,Sheet2!BY:NL,$B3110,0)&lt;&gt;""),HLOOKUP(M$2+$A3110,Sheet2!BY:NL,$B3110,0),"")</f>
        <v/>
      </c>
      <c r="N3110" t="str">
        <f>IF(OR(HLOOKUP(N$2+$A3110,Sheet2!BZ:NM,$B3110,0),HLOOKUP(N$2+$A3110,Sheet2!BZ:NM,$B3110,0)&lt;&gt;""),HLOOKUP(N$2+$A3110,Sheet2!BZ:NM,$B3110,0),"")</f>
        <v/>
      </c>
      <c r="O3110" t="str">
        <f>IF(OR(HLOOKUP(O$2+$A3110,Sheet2!CA:NN,$B3110,0),HLOOKUP(O$2+$A3110,Sheet2!CA:NN,$B3110,0)&lt;&gt;""),HLOOKUP(O$2+$A3110,Sheet2!CA:NN,$B3110,0),"")</f>
        <v/>
      </c>
      <c r="P3110" t="str">
        <f>IF(OR(HLOOKUP(P$2+$A3110,Sheet2!CB:NO,$B3110,0),HLOOKUP(P$2+$A3110,Sheet2!CB:NO,$B3110,0)&lt;&gt;""),HLOOKUP(P$2+$A3110,Sheet2!CB:NO,$B3110,0),"")</f>
        <v/>
      </c>
      <c r="Q3110" t="str">
        <f>IF(OR(HLOOKUP(Q$2+$A3110,Sheet2!CC:NO,$B3110,0),HLOOKUP(Q$2+$A3110,Sheet2!CC:NO,$B3110,0)&lt;&gt;""),HLOOKUP(Q$2+$A3110,Sheet2!CC:NO,$B3110,0),"")</f>
        <v/>
      </c>
    </row>
    <row r="3111" spans="1:17" x14ac:dyDescent="0.25">
      <c r="A3111" s="64">
        <f t="shared" si="387"/>
        <v>42</v>
      </c>
      <c r="B3111" s="64">
        <f t="shared" si="388"/>
        <v>315</v>
      </c>
      <c r="C3111" s="64">
        <f t="shared" si="389"/>
        <v>8</v>
      </c>
      <c r="D3111" s="64">
        <f t="shared" si="390"/>
        <v>311</v>
      </c>
      <c r="E3111" s="64">
        <f t="shared" si="391"/>
        <v>1551</v>
      </c>
      <c r="F3111" s="64" t="str">
        <f t="shared" si="384"/>
        <v/>
      </c>
      <c r="G3111" s="64" t="str">
        <f t="shared" si="385"/>
        <v/>
      </c>
      <c r="H3111" s="64" t="str">
        <f t="shared" si="386"/>
        <v/>
      </c>
      <c r="I3111" s="80" t="str">
        <f>IFERROR(VLOOKUP(D3111,Sheet2!A:B,2,0),"")</f>
        <v/>
      </c>
      <c r="J3111" s="64" t="str">
        <f>IFERROR(IF(I3111&lt;&gt;"",VLOOKUP(I3111,Sheet2!B:C,2,0),""),"")</f>
        <v/>
      </c>
      <c r="K3111" s="64" t="str">
        <f>IFERROR( IF(I3111&lt;&gt;"", HLOOKUP(L$2+$A3111,Sheet2!BX:NK,2,0),""),"")</f>
        <v/>
      </c>
      <c r="L3111" t="str">
        <f>IF(OR(HLOOKUP(L$2+$A3111,Sheet2!BX:NK,$B3111,0),HLOOKUP(L$2+$A3111,Sheet2!BX:NK,$B3111,0)&lt;&gt;""),HLOOKUP(L$2+$A3111,Sheet2!BX:NK,$B3111,0),"")</f>
        <v/>
      </c>
      <c r="M3111" t="str">
        <f>IF(OR(HLOOKUP(M$2+$A3111,Sheet2!BY:NL,$B3111,0),HLOOKUP(M$2+$A3111,Sheet2!BY:NL,$B3111,0)&lt;&gt;""),HLOOKUP(M$2+$A3111,Sheet2!BY:NL,$B3111,0),"")</f>
        <v/>
      </c>
      <c r="N3111" t="str">
        <f>IF(OR(HLOOKUP(N$2+$A3111,Sheet2!BZ:NM,$B3111,0),HLOOKUP(N$2+$A3111,Sheet2!BZ:NM,$B3111,0)&lt;&gt;""),HLOOKUP(N$2+$A3111,Sheet2!BZ:NM,$B3111,0),"")</f>
        <v/>
      </c>
      <c r="O3111" t="str">
        <f>IF(OR(HLOOKUP(O$2+$A3111,Sheet2!CA:NN,$B3111,0),HLOOKUP(O$2+$A3111,Sheet2!CA:NN,$B3111,0)&lt;&gt;""),HLOOKUP(O$2+$A3111,Sheet2!CA:NN,$B3111,0),"")</f>
        <v/>
      </c>
      <c r="P3111" t="str">
        <f>IF(OR(HLOOKUP(P$2+$A3111,Sheet2!CB:NO,$B3111,0),HLOOKUP(P$2+$A3111,Sheet2!CB:NO,$B3111,0)&lt;&gt;""),HLOOKUP(P$2+$A3111,Sheet2!CB:NO,$B3111,0),"")</f>
        <v/>
      </c>
      <c r="Q3111" t="str">
        <f>IF(OR(HLOOKUP(Q$2+$A3111,Sheet2!CC:NO,$B3111,0),HLOOKUP(Q$2+$A3111,Sheet2!CC:NO,$B3111,0)&lt;&gt;""),HLOOKUP(Q$2+$A3111,Sheet2!CC:NO,$B3111,0),"")</f>
        <v/>
      </c>
    </row>
    <row r="3112" spans="1:17" x14ac:dyDescent="0.25">
      <c r="A3112" s="64">
        <f t="shared" si="387"/>
        <v>48</v>
      </c>
      <c r="B3112" s="64">
        <f t="shared" si="388"/>
        <v>315</v>
      </c>
      <c r="C3112" s="64">
        <f t="shared" si="389"/>
        <v>9</v>
      </c>
      <c r="D3112" s="64">
        <f t="shared" si="390"/>
        <v>311</v>
      </c>
      <c r="E3112" s="64">
        <f t="shared" si="391"/>
        <v>1551</v>
      </c>
      <c r="F3112" s="64" t="str">
        <f t="shared" si="384"/>
        <v/>
      </c>
      <c r="G3112" s="64" t="str">
        <f t="shared" si="385"/>
        <v/>
      </c>
      <c r="H3112" s="64" t="str">
        <f t="shared" si="386"/>
        <v/>
      </c>
      <c r="I3112" s="80" t="str">
        <f>IFERROR(VLOOKUP(D3112,Sheet2!A:B,2,0),"")</f>
        <v/>
      </c>
      <c r="J3112" s="64" t="str">
        <f>IFERROR(IF(I3112&lt;&gt;"",VLOOKUP(I3112,Sheet2!B:C,2,0),""),"")</f>
        <v/>
      </c>
      <c r="K3112" s="64" t="str">
        <f>IFERROR( IF(I3112&lt;&gt;"", HLOOKUP(L$2+$A3112,Sheet2!BX:NK,2,0),""),"")</f>
        <v/>
      </c>
      <c r="L3112" t="str">
        <f>IF(OR(HLOOKUP(L$2+$A3112,Sheet2!BX:NK,$B3112,0),HLOOKUP(L$2+$A3112,Sheet2!BX:NK,$B3112,0)&lt;&gt;""),HLOOKUP(L$2+$A3112,Sheet2!BX:NK,$B3112,0),"")</f>
        <v/>
      </c>
      <c r="M3112" t="str">
        <f>IF(OR(HLOOKUP(M$2+$A3112,Sheet2!BY:NL,$B3112,0),HLOOKUP(M$2+$A3112,Sheet2!BY:NL,$B3112,0)&lt;&gt;""),HLOOKUP(M$2+$A3112,Sheet2!BY:NL,$B3112,0),"")</f>
        <v/>
      </c>
      <c r="N3112" t="str">
        <f>IF(OR(HLOOKUP(N$2+$A3112,Sheet2!BZ:NM,$B3112,0),HLOOKUP(N$2+$A3112,Sheet2!BZ:NM,$B3112,0)&lt;&gt;""),HLOOKUP(N$2+$A3112,Sheet2!BZ:NM,$B3112,0),"")</f>
        <v/>
      </c>
      <c r="O3112" t="str">
        <f>IF(OR(HLOOKUP(O$2+$A3112,Sheet2!CA:NN,$B3112,0),HLOOKUP(O$2+$A3112,Sheet2!CA:NN,$B3112,0)&lt;&gt;""),HLOOKUP(O$2+$A3112,Sheet2!CA:NN,$B3112,0),"")</f>
        <v/>
      </c>
      <c r="P3112" t="str">
        <f>IF(OR(HLOOKUP(P$2+$A3112,Sheet2!CB:NO,$B3112,0),HLOOKUP(P$2+$A3112,Sheet2!CB:NO,$B3112,0)&lt;&gt;""),HLOOKUP(P$2+$A3112,Sheet2!CB:NO,$B3112,0),"")</f>
        <v/>
      </c>
      <c r="Q3112" t="str">
        <f>IF(OR(HLOOKUP(Q$2+$A3112,Sheet2!CC:NO,$B3112,0),HLOOKUP(Q$2+$A3112,Sheet2!CC:NO,$B3112,0)&lt;&gt;""),HLOOKUP(Q$2+$A3112,Sheet2!CC:NO,$B3112,0),"")</f>
        <v/>
      </c>
    </row>
    <row r="3113" spans="1:17" x14ac:dyDescent="0.25">
      <c r="A3113" s="64">
        <f t="shared" si="387"/>
        <v>54</v>
      </c>
      <c r="B3113" s="64">
        <f t="shared" si="388"/>
        <v>315</v>
      </c>
      <c r="C3113" s="64">
        <f t="shared" si="389"/>
        <v>10</v>
      </c>
      <c r="D3113" s="64">
        <f t="shared" si="390"/>
        <v>311</v>
      </c>
      <c r="E3113" s="64">
        <f t="shared" si="391"/>
        <v>1551</v>
      </c>
      <c r="F3113" s="64" t="str">
        <f t="shared" si="384"/>
        <v/>
      </c>
      <c r="G3113" s="64" t="str">
        <f t="shared" si="385"/>
        <v/>
      </c>
      <c r="H3113" s="64" t="str">
        <f t="shared" si="386"/>
        <v/>
      </c>
      <c r="I3113" s="80" t="str">
        <f>IFERROR(VLOOKUP(D3113,Sheet2!A:B,2,0),"")</f>
        <v/>
      </c>
      <c r="J3113" s="64" t="str">
        <f>IFERROR(IF(I3113&lt;&gt;"",VLOOKUP(I3113,Sheet2!B:C,2,0),""),"")</f>
        <v/>
      </c>
      <c r="K3113" s="64" t="str">
        <f>IFERROR( IF(I3113&lt;&gt;"", HLOOKUP(L$2+$A3113,Sheet2!BX:NK,2,0),""),"")</f>
        <v/>
      </c>
      <c r="L3113" t="str">
        <f>IF(OR(HLOOKUP(L$2+$A3113,Sheet2!BX:NK,$B3113,0),HLOOKUP(L$2+$A3113,Sheet2!BX:NK,$B3113,0)&lt;&gt;""),HLOOKUP(L$2+$A3113,Sheet2!BX:NK,$B3113,0),"")</f>
        <v/>
      </c>
      <c r="M3113" t="str">
        <f>IF(OR(HLOOKUP(M$2+$A3113,Sheet2!BY:NL,$B3113,0),HLOOKUP(M$2+$A3113,Sheet2!BY:NL,$B3113,0)&lt;&gt;""),HLOOKUP(M$2+$A3113,Sheet2!BY:NL,$B3113,0),"")</f>
        <v/>
      </c>
      <c r="N3113" t="str">
        <f>IF(OR(HLOOKUP(N$2+$A3113,Sheet2!BZ:NM,$B3113,0),HLOOKUP(N$2+$A3113,Sheet2!BZ:NM,$B3113,0)&lt;&gt;""),HLOOKUP(N$2+$A3113,Sheet2!BZ:NM,$B3113,0),"")</f>
        <v/>
      </c>
      <c r="O3113" t="str">
        <f>IF(OR(HLOOKUP(O$2+$A3113,Sheet2!CA:NN,$B3113,0),HLOOKUP(O$2+$A3113,Sheet2!CA:NN,$B3113,0)&lt;&gt;""),HLOOKUP(O$2+$A3113,Sheet2!CA:NN,$B3113,0),"")</f>
        <v/>
      </c>
      <c r="P3113" t="str">
        <f>IF(OR(HLOOKUP(P$2+$A3113,Sheet2!CB:NO,$B3113,0),HLOOKUP(P$2+$A3113,Sheet2!CB:NO,$B3113,0)&lt;&gt;""),HLOOKUP(P$2+$A3113,Sheet2!CB:NO,$B3113,0),"")</f>
        <v/>
      </c>
      <c r="Q3113" t="str">
        <f>IF(OR(HLOOKUP(Q$2+$A3113,Sheet2!CC:NO,$B3113,0),HLOOKUP(Q$2+$A3113,Sheet2!CC:NO,$B3113,0)&lt;&gt;""),HLOOKUP(Q$2+$A3113,Sheet2!CC:NO,$B3113,0),"")</f>
        <v/>
      </c>
    </row>
    <row r="3114" spans="1:17" x14ac:dyDescent="0.25">
      <c r="A3114" s="64">
        <f t="shared" si="387"/>
        <v>0</v>
      </c>
      <c r="B3114" s="64">
        <f t="shared" si="388"/>
        <v>316</v>
      </c>
      <c r="C3114" s="64">
        <f t="shared" si="389"/>
        <v>1</v>
      </c>
      <c r="D3114" s="64">
        <f t="shared" si="390"/>
        <v>312</v>
      </c>
      <c r="E3114" s="64">
        <f t="shared" si="391"/>
        <v>1556</v>
      </c>
      <c r="F3114" s="64" t="str">
        <f t="shared" si="384"/>
        <v/>
      </c>
      <c r="G3114" s="64" t="str">
        <f t="shared" si="385"/>
        <v/>
      </c>
      <c r="H3114" s="64" t="str">
        <f t="shared" si="386"/>
        <v/>
      </c>
      <c r="I3114" s="80" t="str">
        <f>IFERROR(VLOOKUP(D3114,Sheet2!A:B,2,0),"")</f>
        <v/>
      </c>
      <c r="J3114" s="64" t="str">
        <f>IFERROR(IF(I3114&lt;&gt;"",VLOOKUP(I3114,Sheet2!B:C,2,0),""),"")</f>
        <v/>
      </c>
      <c r="K3114" s="64" t="str">
        <f>IFERROR( IF(I3114&lt;&gt;"", HLOOKUP(L$2+$A3114,Sheet2!BX:NK,2,0),""),"")</f>
        <v/>
      </c>
      <c r="L3114" t="str">
        <f>IF(OR(HLOOKUP(L$2+$A3114,Sheet2!BX:NK,$B3114,0),HLOOKUP(L$2+$A3114,Sheet2!BX:NK,$B3114,0)&lt;&gt;""),HLOOKUP(L$2+$A3114,Sheet2!BX:NK,$B3114,0),"")</f>
        <v/>
      </c>
      <c r="M3114" t="str">
        <f>IF(OR(HLOOKUP(M$2+$A3114,Sheet2!BY:NL,$B3114,0),HLOOKUP(M$2+$A3114,Sheet2!BY:NL,$B3114,0)&lt;&gt;""),HLOOKUP(M$2+$A3114,Sheet2!BY:NL,$B3114,0),"")</f>
        <v/>
      </c>
      <c r="N3114" t="str">
        <f>IF(OR(HLOOKUP(N$2+$A3114,Sheet2!BZ:NM,$B3114,0),HLOOKUP(N$2+$A3114,Sheet2!BZ:NM,$B3114,0)&lt;&gt;""),HLOOKUP(N$2+$A3114,Sheet2!BZ:NM,$B3114,0),"")</f>
        <v/>
      </c>
      <c r="O3114" t="str">
        <f>IF(OR(HLOOKUP(O$2+$A3114,Sheet2!CA:NN,$B3114,0),HLOOKUP(O$2+$A3114,Sheet2!CA:NN,$B3114,0)&lt;&gt;""),HLOOKUP(O$2+$A3114,Sheet2!CA:NN,$B3114,0),"")</f>
        <v/>
      </c>
      <c r="P3114" t="str">
        <f>IF(OR(HLOOKUP(P$2+$A3114,Sheet2!CB:NO,$B3114,0),HLOOKUP(P$2+$A3114,Sheet2!CB:NO,$B3114,0)&lt;&gt;""),HLOOKUP(P$2+$A3114,Sheet2!CB:NO,$B3114,0),"")</f>
        <v/>
      </c>
      <c r="Q3114" t="str">
        <f>IF(OR(HLOOKUP(Q$2+$A3114,Sheet2!CC:NO,$B3114,0),HLOOKUP(Q$2+$A3114,Sheet2!CC:NO,$B3114,0)&lt;&gt;""),HLOOKUP(Q$2+$A3114,Sheet2!CC:NO,$B3114,0),"")</f>
        <v/>
      </c>
    </row>
    <row r="3115" spans="1:17" x14ac:dyDescent="0.25">
      <c r="A3115" s="64">
        <f t="shared" si="387"/>
        <v>6</v>
      </c>
      <c r="B3115" s="64">
        <f t="shared" si="388"/>
        <v>316</v>
      </c>
      <c r="C3115" s="64">
        <f t="shared" si="389"/>
        <v>2</v>
      </c>
      <c r="D3115" s="64">
        <f t="shared" si="390"/>
        <v>312</v>
      </c>
      <c r="E3115" s="64">
        <f t="shared" si="391"/>
        <v>1556</v>
      </c>
      <c r="F3115" s="64" t="str">
        <f t="shared" si="384"/>
        <v/>
      </c>
      <c r="G3115" s="64" t="str">
        <f t="shared" si="385"/>
        <v/>
      </c>
      <c r="H3115" s="64" t="str">
        <f t="shared" si="386"/>
        <v/>
      </c>
      <c r="I3115" s="80" t="str">
        <f>IFERROR(VLOOKUP(D3115,Sheet2!A:B,2,0),"")</f>
        <v/>
      </c>
      <c r="J3115" s="64" t="str">
        <f>IFERROR(IF(I3115&lt;&gt;"",VLOOKUP(I3115,Sheet2!B:C,2,0),""),"")</f>
        <v/>
      </c>
      <c r="K3115" s="64" t="str">
        <f>IFERROR( IF(I3115&lt;&gt;"", HLOOKUP(L$2+$A3115,Sheet2!BX:NK,2,0),""),"")</f>
        <v/>
      </c>
      <c r="L3115" t="str">
        <f>IF(OR(HLOOKUP(L$2+$A3115,Sheet2!BX:NK,$B3115,0),HLOOKUP(L$2+$A3115,Sheet2!BX:NK,$B3115,0)&lt;&gt;""),HLOOKUP(L$2+$A3115,Sheet2!BX:NK,$B3115,0),"")</f>
        <v/>
      </c>
      <c r="M3115" t="str">
        <f>IF(OR(HLOOKUP(M$2+$A3115,Sheet2!BY:NL,$B3115,0),HLOOKUP(M$2+$A3115,Sheet2!BY:NL,$B3115,0)&lt;&gt;""),HLOOKUP(M$2+$A3115,Sheet2!BY:NL,$B3115,0),"")</f>
        <v/>
      </c>
      <c r="N3115" t="str">
        <f>IF(OR(HLOOKUP(N$2+$A3115,Sheet2!BZ:NM,$B3115,0),HLOOKUP(N$2+$A3115,Sheet2!BZ:NM,$B3115,0)&lt;&gt;""),HLOOKUP(N$2+$A3115,Sheet2!BZ:NM,$B3115,0),"")</f>
        <v/>
      </c>
      <c r="O3115" t="str">
        <f>IF(OR(HLOOKUP(O$2+$A3115,Sheet2!CA:NN,$B3115,0),HLOOKUP(O$2+$A3115,Sheet2!CA:NN,$B3115,0)&lt;&gt;""),HLOOKUP(O$2+$A3115,Sheet2!CA:NN,$B3115,0),"")</f>
        <v/>
      </c>
      <c r="P3115" t="str">
        <f>IF(OR(HLOOKUP(P$2+$A3115,Sheet2!CB:NO,$B3115,0),HLOOKUP(P$2+$A3115,Sheet2!CB:NO,$B3115,0)&lt;&gt;""),HLOOKUP(P$2+$A3115,Sheet2!CB:NO,$B3115,0),"")</f>
        <v/>
      </c>
      <c r="Q3115" t="str">
        <f>IF(OR(HLOOKUP(Q$2+$A3115,Sheet2!CC:NO,$B3115,0),HLOOKUP(Q$2+$A3115,Sheet2!CC:NO,$B3115,0)&lt;&gt;""),HLOOKUP(Q$2+$A3115,Sheet2!CC:NO,$B3115,0),"")</f>
        <v/>
      </c>
    </row>
    <row r="3116" spans="1:17" x14ac:dyDescent="0.25">
      <c r="A3116" s="64">
        <f t="shared" si="387"/>
        <v>12</v>
      </c>
      <c r="B3116" s="64">
        <f t="shared" si="388"/>
        <v>316</v>
      </c>
      <c r="C3116" s="64">
        <f t="shared" si="389"/>
        <v>3</v>
      </c>
      <c r="D3116" s="64">
        <f t="shared" si="390"/>
        <v>312</v>
      </c>
      <c r="E3116" s="64">
        <f t="shared" si="391"/>
        <v>1556</v>
      </c>
      <c r="F3116" s="64" t="str">
        <f t="shared" si="384"/>
        <v/>
      </c>
      <c r="G3116" s="64" t="str">
        <f t="shared" si="385"/>
        <v/>
      </c>
      <c r="H3116" s="64" t="str">
        <f t="shared" si="386"/>
        <v/>
      </c>
      <c r="I3116" s="80" t="str">
        <f>IFERROR(VLOOKUP(D3116,Sheet2!A:B,2,0),"")</f>
        <v/>
      </c>
      <c r="J3116" s="64" t="str">
        <f>IFERROR(IF(I3116&lt;&gt;"",VLOOKUP(I3116,Sheet2!B:C,2,0),""),"")</f>
        <v/>
      </c>
      <c r="K3116" s="64" t="str">
        <f>IFERROR( IF(I3116&lt;&gt;"", HLOOKUP(L$2+$A3116,Sheet2!BX:NK,2,0),""),"")</f>
        <v/>
      </c>
      <c r="L3116" t="str">
        <f>IF(OR(HLOOKUP(L$2+$A3116,Sheet2!BX:NK,$B3116,0),HLOOKUP(L$2+$A3116,Sheet2!BX:NK,$B3116,0)&lt;&gt;""),HLOOKUP(L$2+$A3116,Sheet2!BX:NK,$B3116,0),"")</f>
        <v/>
      </c>
      <c r="M3116" t="str">
        <f>IF(OR(HLOOKUP(M$2+$A3116,Sheet2!BY:NL,$B3116,0),HLOOKUP(M$2+$A3116,Sheet2!BY:NL,$B3116,0)&lt;&gt;""),HLOOKUP(M$2+$A3116,Sheet2!BY:NL,$B3116,0),"")</f>
        <v/>
      </c>
      <c r="N3116" t="str">
        <f>IF(OR(HLOOKUP(N$2+$A3116,Sheet2!BZ:NM,$B3116,0),HLOOKUP(N$2+$A3116,Sheet2!BZ:NM,$B3116,0)&lt;&gt;""),HLOOKUP(N$2+$A3116,Sheet2!BZ:NM,$B3116,0),"")</f>
        <v/>
      </c>
      <c r="O3116" t="str">
        <f>IF(OR(HLOOKUP(O$2+$A3116,Sheet2!CA:NN,$B3116,0),HLOOKUP(O$2+$A3116,Sheet2!CA:NN,$B3116,0)&lt;&gt;""),HLOOKUP(O$2+$A3116,Sheet2!CA:NN,$B3116,0),"")</f>
        <v/>
      </c>
      <c r="P3116" t="str">
        <f>IF(OR(HLOOKUP(P$2+$A3116,Sheet2!CB:NO,$B3116,0),HLOOKUP(P$2+$A3116,Sheet2!CB:NO,$B3116,0)&lt;&gt;""),HLOOKUP(P$2+$A3116,Sheet2!CB:NO,$B3116,0),"")</f>
        <v/>
      </c>
      <c r="Q3116" t="str">
        <f>IF(OR(HLOOKUP(Q$2+$A3116,Sheet2!CC:NO,$B3116,0),HLOOKUP(Q$2+$A3116,Sheet2!CC:NO,$B3116,0)&lt;&gt;""),HLOOKUP(Q$2+$A3116,Sheet2!CC:NO,$B3116,0),"")</f>
        <v/>
      </c>
    </row>
    <row r="3117" spans="1:17" x14ac:dyDescent="0.25">
      <c r="A3117" s="64">
        <f t="shared" si="387"/>
        <v>18</v>
      </c>
      <c r="B3117" s="64">
        <f t="shared" si="388"/>
        <v>316</v>
      </c>
      <c r="C3117" s="64">
        <f t="shared" si="389"/>
        <v>4</v>
      </c>
      <c r="D3117" s="64">
        <f t="shared" si="390"/>
        <v>312</v>
      </c>
      <c r="E3117" s="64">
        <f t="shared" si="391"/>
        <v>1556</v>
      </c>
      <c r="F3117" s="64" t="str">
        <f t="shared" si="384"/>
        <v/>
      </c>
      <c r="G3117" s="64" t="str">
        <f t="shared" si="385"/>
        <v/>
      </c>
      <c r="H3117" s="64" t="str">
        <f t="shared" si="386"/>
        <v/>
      </c>
      <c r="I3117" s="80" t="str">
        <f>IFERROR(VLOOKUP(D3117,Sheet2!A:B,2,0),"")</f>
        <v/>
      </c>
      <c r="J3117" s="64" t="str">
        <f>IFERROR(IF(I3117&lt;&gt;"",VLOOKUP(I3117,Sheet2!B:C,2,0),""),"")</f>
        <v/>
      </c>
      <c r="K3117" s="64" t="str">
        <f>IFERROR( IF(I3117&lt;&gt;"", HLOOKUP(L$2+$A3117,Sheet2!BX:NK,2,0),""),"")</f>
        <v/>
      </c>
      <c r="L3117" t="str">
        <f>IF(OR(HLOOKUP(L$2+$A3117,Sheet2!BX:NK,$B3117,0),HLOOKUP(L$2+$A3117,Sheet2!BX:NK,$B3117,0)&lt;&gt;""),HLOOKUP(L$2+$A3117,Sheet2!BX:NK,$B3117,0),"")</f>
        <v/>
      </c>
      <c r="M3117" t="str">
        <f>IF(OR(HLOOKUP(M$2+$A3117,Sheet2!BY:NL,$B3117,0),HLOOKUP(M$2+$A3117,Sheet2!BY:NL,$B3117,0)&lt;&gt;""),HLOOKUP(M$2+$A3117,Sheet2!BY:NL,$B3117,0),"")</f>
        <v/>
      </c>
      <c r="N3117" t="str">
        <f>IF(OR(HLOOKUP(N$2+$A3117,Sheet2!BZ:NM,$B3117,0),HLOOKUP(N$2+$A3117,Sheet2!BZ:NM,$B3117,0)&lt;&gt;""),HLOOKUP(N$2+$A3117,Sheet2!BZ:NM,$B3117,0),"")</f>
        <v/>
      </c>
      <c r="O3117" t="str">
        <f>IF(OR(HLOOKUP(O$2+$A3117,Sheet2!CA:NN,$B3117,0),HLOOKUP(O$2+$A3117,Sheet2!CA:NN,$B3117,0)&lt;&gt;""),HLOOKUP(O$2+$A3117,Sheet2!CA:NN,$B3117,0),"")</f>
        <v/>
      </c>
      <c r="P3117" t="str">
        <f>IF(OR(HLOOKUP(P$2+$A3117,Sheet2!CB:NO,$B3117,0),HLOOKUP(P$2+$A3117,Sheet2!CB:NO,$B3117,0)&lt;&gt;""),HLOOKUP(P$2+$A3117,Sheet2!CB:NO,$B3117,0),"")</f>
        <v/>
      </c>
      <c r="Q3117" t="str">
        <f>IF(OR(HLOOKUP(Q$2+$A3117,Sheet2!CC:NO,$B3117,0),HLOOKUP(Q$2+$A3117,Sheet2!CC:NO,$B3117,0)&lt;&gt;""),HLOOKUP(Q$2+$A3117,Sheet2!CC:NO,$B3117,0),"")</f>
        <v/>
      </c>
    </row>
    <row r="3118" spans="1:17" x14ac:dyDescent="0.25">
      <c r="A3118" s="64">
        <f t="shared" si="387"/>
        <v>24</v>
      </c>
      <c r="B3118" s="64">
        <f t="shared" si="388"/>
        <v>316</v>
      </c>
      <c r="C3118" s="64">
        <f t="shared" si="389"/>
        <v>5</v>
      </c>
      <c r="D3118" s="64">
        <f t="shared" si="390"/>
        <v>312</v>
      </c>
      <c r="E3118" s="64">
        <f t="shared" si="391"/>
        <v>1556</v>
      </c>
      <c r="F3118" s="64" t="str">
        <f t="shared" si="384"/>
        <v/>
      </c>
      <c r="G3118" s="64" t="str">
        <f t="shared" si="385"/>
        <v/>
      </c>
      <c r="H3118" s="64" t="str">
        <f t="shared" si="386"/>
        <v/>
      </c>
      <c r="I3118" s="80" t="str">
        <f>IFERROR(VLOOKUP(D3118,Sheet2!A:B,2,0),"")</f>
        <v/>
      </c>
      <c r="J3118" s="64" t="str">
        <f>IFERROR(IF(I3118&lt;&gt;"",VLOOKUP(I3118,Sheet2!B:C,2,0),""),"")</f>
        <v/>
      </c>
      <c r="K3118" s="64" t="str">
        <f>IFERROR( IF(I3118&lt;&gt;"", HLOOKUP(L$2+$A3118,Sheet2!BX:NK,2,0),""),"")</f>
        <v/>
      </c>
      <c r="L3118" t="str">
        <f>IF(OR(HLOOKUP(L$2+$A3118,Sheet2!BX:NK,$B3118,0),HLOOKUP(L$2+$A3118,Sheet2!BX:NK,$B3118,0)&lt;&gt;""),HLOOKUP(L$2+$A3118,Sheet2!BX:NK,$B3118,0),"")</f>
        <v/>
      </c>
      <c r="M3118" t="str">
        <f>IF(OR(HLOOKUP(M$2+$A3118,Sheet2!BY:NL,$B3118,0),HLOOKUP(M$2+$A3118,Sheet2!BY:NL,$B3118,0)&lt;&gt;""),HLOOKUP(M$2+$A3118,Sheet2!BY:NL,$B3118,0),"")</f>
        <v/>
      </c>
      <c r="N3118" t="str">
        <f>IF(OR(HLOOKUP(N$2+$A3118,Sheet2!BZ:NM,$B3118,0),HLOOKUP(N$2+$A3118,Sheet2!BZ:NM,$B3118,0)&lt;&gt;""),HLOOKUP(N$2+$A3118,Sheet2!BZ:NM,$B3118,0),"")</f>
        <v/>
      </c>
      <c r="O3118" t="str">
        <f>IF(OR(HLOOKUP(O$2+$A3118,Sheet2!CA:NN,$B3118,0),HLOOKUP(O$2+$A3118,Sheet2!CA:NN,$B3118,0)&lt;&gt;""),HLOOKUP(O$2+$A3118,Sheet2!CA:NN,$B3118,0),"")</f>
        <v/>
      </c>
      <c r="P3118" t="str">
        <f>IF(OR(HLOOKUP(P$2+$A3118,Sheet2!CB:NO,$B3118,0),HLOOKUP(P$2+$A3118,Sheet2!CB:NO,$B3118,0)&lt;&gt;""),HLOOKUP(P$2+$A3118,Sheet2!CB:NO,$B3118,0),"")</f>
        <v/>
      </c>
      <c r="Q3118" t="str">
        <f>IF(OR(HLOOKUP(Q$2+$A3118,Sheet2!CC:NO,$B3118,0),HLOOKUP(Q$2+$A3118,Sheet2!CC:NO,$B3118,0)&lt;&gt;""),HLOOKUP(Q$2+$A3118,Sheet2!CC:NO,$B3118,0),"")</f>
        <v/>
      </c>
    </row>
    <row r="3119" spans="1:17" x14ac:dyDescent="0.25">
      <c r="A3119" s="64">
        <f t="shared" si="387"/>
        <v>30</v>
      </c>
      <c r="B3119" s="64">
        <f t="shared" si="388"/>
        <v>316</v>
      </c>
      <c r="C3119" s="64">
        <f t="shared" si="389"/>
        <v>6</v>
      </c>
      <c r="D3119" s="64">
        <f t="shared" si="390"/>
        <v>312</v>
      </c>
      <c r="E3119" s="64">
        <f t="shared" si="391"/>
        <v>1556</v>
      </c>
      <c r="F3119" s="64" t="str">
        <f t="shared" si="384"/>
        <v/>
      </c>
      <c r="G3119" s="64" t="str">
        <f t="shared" si="385"/>
        <v/>
      </c>
      <c r="H3119" s="64" t="str">
        <f t="shared" si="386"/>
        <v/>
      </c>
      <c r="I3119" s="80" t="str">
        <f>IFERROR(VLOOKUP(D3119,Sheet2!A:B,2,0),"")</f>
        <v/>
      </c>
      <c r="J3119" s="64" t="str">
        <f>IFERROR(IF(I3119&lt;&gt;"",VLOOKUP(I3119,Sheet2!B:C,2,0),""),"")</f>
        <v/>
      </c>
      <c r="K3119" s="64" t="str">
        <f>IFERROR( IF(I3119&lt;&gt;"", HLOOKUP(L$2+$A3119,Sheet2!BX:NK,2,0),""),"")</f>
        <v/>
      </c>
      <c r="L3119" t="str">
        <f>IF(OR(HLOOKUP(L$2+$A3119,Sheet2!BX:NK,$B3119,0),HLOOKUP(L$2+$A3119,Sheet2!BX:NK,$B3119,0)&lt;&gt;""),HLOOKUP(L$2+$A3119,Sheet2!BX:NK,$B3119,0),"")</f>
        <v/>
      </c>
      <c r="M3119" t="str">
        <f>IF(OR(HLOOKUP(M$2+$A3119,Sheet2!BY:NL,$B3119,0),HLOOKUP(M$2+$A3119,Sheet2!BY:NL,$B3119,0)&lt;&gt;""),HLOOKUP(M$2+$A3119,Sheet2!BY:NL,$B3119,0),"")</f>
        <v/>
      </c>
      <c r="N3119" t="str">
        <f>IF(OR(HLOOKUP(N$2+$A3119,Sheet2!BZ:NM,$B3119,0),HLOOKUP(N$2+$A3119,Sheet2!BZ:NM,$B3119,0)&lt;&gt;""),HLOOKUP(N$2+$A3119,Sheet2!BZ:NM,$B3119,0),"")</f>
        <v/>
      </c>
      <c r="O3119" t="str">
        <f>IF(OR(HLOOKUP(O$2+$A3119,Sheet2!CA:NN,$B3119,0),HLOOKUP(O$2+$A3119,Sheet2!CA:NN,$B3119,0)&lt;&gt;""),HLOOKUP(O$2+$A3119,Sheet2!CA:NN,$B3119,0),"")</f>
        <v/>
      </c>
      <c r="P3119" t="str">
        <f>IF(OR(HLOOKUP(P$2+$A3119,Sheet2!CB:NO,$B3119,0),HLOOKUP(P$2+$A3119,Sheet2!CB:NO,$B3119,0)&lt;&gt;""),HLOOKUP(P$2+$A3119,Sheet2!CB:NO,$B3119,0),"")</f>
        <v/>
      </c>
      <c r="Q3119" t="str">
        <f>IF(OR(HLOOKUP(Q$2+$A3119,Sheet2!CC:NO,$B3119,0),HLOOKUP(Q$2+$A3119,Sheet2!CC:NO,$B3119,0)&lt;&gt;""),HLOOKUP(Q$2+$A3119,Sheet2!CC:NO,$B3119,0),"")</f>
        <v/>
      </c>
    </row>
    <row r="3120" spans="1:17" x14ac:dyDescent="0.25">
      <c r="A3120" s="64">
        <f t="shared" si="387"/>
        <v>36</v>
      </c>
      <c r="B3120" s="64">
        <f t="shared" si="388"/>
        <v>316</v>
      </c>
      <c r="C3120" s="64">
        <f t="shared" si="389"/>
        <v>7</v>
      </c>
      <c r="D3120" s="64">
        <f t="shared" si="390"/>
        <v>312</v>
      </c>
      <c r="E3120" s="64">
        <f t="shared" si="391"/>
        <v>1556</v>
      </c>
      <c r="F3120" s="64" t="str">
        <f t="shared" si="384"/>
        <v/>
      </c>
      <c r="G3120" s="64" t="str">
        <f t="shared" si="385"/>
        <v/>
      </c>
      <c r="H3120" s="64" t="str">
        <f t="shared" si="386"/>
        <v/>
      </c>
      <c r="I3120" s="80" t="str">
        <f>IFERROR(VLOOKUP(D3120,Sheet2!A:B,2,0),"")</f>
        <v/>
      </c>
      <c r="J3120" s="64" t="str">
        <f>IFERROR(IF(I3120&lt;&gt;"",VLOOKUP(I3120,Sheet2!B:C,2,0),""),"")</f>
        <v/>
      </c>
      <c r="K3120" s="64" t="str">
        <f>IFERROR( IF(I3120&lt;&gt;"", HLOOKUP(L$2+$A3120,Sheet2!BX:NK,2,0),""),"")</f>
        <v/>
      </c>
      <c r="L3120" t="str">
        <f>IF(OR(HLOOKUP(L$2+$A3120,Sheet2!BX:NK,$B3120,0),HLOOKUP(L$2+$A3120,Sheet2!BX:NK,$B3120,0)&lt;&gt;""),HLOOKUP(L$2+$A3120,Sheet2!BX:NK,$B3120,0),"")</f>
        <v/>
      </c>
      <c r="M3120" t="str">
        <f>IF(OR(HLOOKUP(M$2+$A3120,Sheet2!BY:NL,$B3120,0),HLOOKUP(M$2+$A3120,Sheet2!BY:NL,$B3120,0)&lt;&gt;""),HLOOKUP(M$2+$A3120,Sheet2!BY:NL,$B3120,0),"")</f>
        <v/>
      </c>
      <c r="N3120" t="str">
        <f>IF(OR(HLOOKUP(N$2+$A3120,Sheet2!BZ:NM,$B3120,0),HLOOKUP(N$2+$A3120,Sheet2!BZ:NM,$B3120,0)&lt;&gt;""),HLOOKUP(N$2+$A3120,Sheet2!BZ:NM,$B3120,0),"")</f>
        <v/>
      </c>
      <c r="O3120" t="str">
        <f>IF(OR(HLOOKUP(O$2+$A3120,Sheet2!CA:NN,$B3120,0),HLOOKUP(O$2+$A3120,Sheet2!CA:NN,$B3120,0)&lt;&gt;""),HLOOKUP(O$2+$A3120,Sheet2!CA:NN,$B3120,0),"")</f>
        <v/>
      </c>
      <c r="P3120" t="str">
        <f>IF(OR(HLOOKUP(P$2+$A3120,Sheet2!CB:NO,$B3120,0),HLOOKUP(P$2+$A3120,Sheet2!CB:NO,$B3120,0)&lt;&gt;""),HLOOKUP(P$2+$A3120,Sheet2!CB:NO,$B3120,0),"")</f>
        <v/>
      </c>
      <c r="Q3120" t="str">
        <f>IF(OR(HLOOKUP(Q$2+$A3120,Sheet2!CC:NO,$B3120,0),HLOOKUP(Q$2+$A3120,Sheet2!CC:NO,$B3120,0)&lt;&gt;""),HLOOKUP(Q$2+$A3120,Sheet2!CC:NO,$B3120,0),"")</f>
        <v/>
      </c>
    </row>
    <row r="3121" spans="1:17" x14ac:dyDescent="0.25">
      <c r="A3121" s="64">
        <f t="shared" si="387"/>
        <v>42</v>
      </c>
      <c r="B3121" s="64">
        <f t="shared" si="388"/>
        <v>316</v>
      </c>
      <c r="C3121" s="64">
        <f t="shared" si="389"/>
        <v>8</v>
      </c>
      <c r="D3121" s="64">
        <f t="shared" si="390"/>
        <v>312</v>
      </c>
      <c r="E3121" s="64">
        <f t="shared" si="391"/>
        <v>1556</v>
      </c>
      <c r="F3121" s="64" t="str">
        <f t="shared" si="384"/>
        <v/>
      </c>
      <c r="G3121" s="64" t="str">
        <f t="shared" si="385"/>
        <v/>
      </c>
      <c r="H3121" s="64" t="str">
        <f t="shared" si="386"/>
        <v/>
      </c>
      <c r="I3121" s="80" t="str">
        <f>IFERROR(VLOOKUP(D3121,Sheet2!A:B,2,0),"")</f>
        <v/>
      </c>
      <c r="J3121" s="64" t="str">
        <f>IFERROR(IF(I3121&lt;&gt;"",VLOOKUP(I3121,Sheet2!B:C,2,0),""),"")</f>
        <v/>
      </c>
      <c r="K3121" s="64" t="str">
        <f>IFERROR( IF(I3121&lt;&gt;"", HLOOKUP(L$2+$A3121,Sheet2!BX:NK,2,0),""),"")</f>
        <v/>
      </c>
      <c r="L3121" t="str">
        <f>IF(OR(HLOOKUP(L$2+$A3121,Sheet2!BX:NK,$B3121,0),HLOOKUP(L$2+$A3121,Sheet2!BX:NK,$B3121,0)&lt;&gt;""),HLOOKUP(L$2+$A3121,Sheet2!BX:NK,$B3121,0),"")</f>
        <v/>
      </c>
      <c r="M3121" t="str">
        <f>IF(OR(HLOOKUP(M$2+$A3121,Sheet2!BY:NL,$B3121,0),HLOOKUP(M$2+$A3121,Sheet2!BY:NL,$B3121,0)&lt;&gt;""),HLOOKUP(M$2+$A3121,Sheet2!BY:NL,$B3121,0),"")</f>
        <v/>
      </c>
      <c r="N3121" t="str">
        <f>IF(OR(HLOOKUP(N$2+$A3121,Sheet2!BZ:NM,$B3121,0),HLOOKUP(N$2+$A3121,Sheet2!BZ:NM,$B3121,0)&lt;&gt;""),HLOOKUP(N$2+$A3121,Sheet2!BZ:NM,$B3121,0),"")</f>
        <v/>
      </c>
      <c r="O3121" t="str">
        <f>IF(OR(HLOOKUP(O$2+$A3121,Sheet2!CA:NN,$B3121,0),HLOOKUP(O$2+$A3121,Sheet2!CA:NN,$B3121,0)&lt;&gt;""),HLOOKUP(O$2+$A3121,Sheet2!CA:NN,$B3121,0),"")</f>
        <v/>
      </c>
      <c r="P3121" t="str">
        <f>IF(OR(HLOOKUP(P$2+$A3121,Sheet2!CB:NO,$B3121,0),HLOOKUP(P$2+$A3121,Sheet2!CB:NO,$B3121,0)&lt;&gt;""),HLOOKUP(P$2+$A3121,Sheet2!CB:NO,$B3121,0),"")</f>
        <v/>
      </c>
      <c r="Q3121" t="str">
        <f>IF(OR(HLOOKUP(Q$2+$A3121,Sheet2!CC:NO,$B3121,0),HLOOKUP(Q$2+$A3121,Sheet2!CC:NO,$B3121,0)&lt;&gt;""),HLOOKUP(Q$2+$A3121,Sheet2!CC:NO,$B3121,0),"")</f>
        <v/>
      </c>
    </row>
    <row r="3122" spans="1:17" x14ac:dyDescent="0.25">
      <c r="A3122" s="64">
        <f t="shared" si="387"/>
        <v>48</v>
      </c>
      <c r="B3122" s="64">
        <f t="shared" si="388"/>
        <v>316</v>
      </c>
      <c r="C3122" s="64">
        <f t="shared" si="389"/>
        <v>9</v>
      </c>
      <c r="D3122" s="64">
        <f t="shared" si="390"/>
        <v>312</v>
      </c>
      <c r="E3122" s="64">
        <f t="shared" si="391"/>
        <v>1556</v>
      </c>
      <c r="F3122" s="64" t="str">
        <f t="shared" si="384"/>
        <v/>
      </c>
      <c r="G3122" s="64" t="str">
        <f t="shared" si="385"/>
        <v/>
      </c>
      <c r="H3122" s="64" t="str">
        <f t="shared" si="386"/>
        <v/>
      </c>
      <c r="I3122" s="80" t="str">
        <f>IFERROR(VLOOKUP(D3122,Sheet2!A:B,2,0),"")</f>
        <v/>
      </c>
      <c r="J3122" s="64" t="str">
        <f>IFERROR(IF(I3122&lt;&gt;"",VLOOKUP(I3122,Sheet2!B:C,2,0),""),"")</f>
        <v/>
      </c>
      <c r="K3122" s="64" t="str">
        <f>IFERROR( IF(I3122&lt;&gt;"", HLOOKUP(L$2+$A3122,Sheet2!BX:NK,2,0),""),"")</f>
        <v/>
      </c>
      <c r="L3122" t="str">
        <f>IF(OR(HLOOKUP(L$2+$A3122,Sheet2!BX:NK,$B3122,0),HLOOKUP(L$2+$A3122,Sheet2!BX:NK,$B3122,0)&lt;&gt;""),HLOOKUP(L$2+$A3122,Sheet2!BX:NK,$B3122,0),"")</f>
        <v/>
      </c>
      <c r="M3122" t="str">
        <f>IF(OR(HLOOKUP(M$2+$A3122,Sheet2!BY:NL,$B3122,0),HLOOKUP(M$2+$A3122,Sheet2!BY:NL,$B3122,0)&lt;&gt;""),HLOOKUP(M$2+$A3122,Sheet2!BY:NL,$B3122,0),"")</f>
        <v/>
      </c>
      <c r="N3122" t="str">
        <f>IF(OR(HLOOKUP(N$2+$A3122,Sheet2!BZ:NM,$B3122,0),HLOOKUP(N$2+$A3122,Sheet2!BZ:NM,$B3122,0)&lt;&gt;""),HLOOKUP(N$2+$A3122,Sheet2!BZ:NM,$B3122,0),"")</f>
        <v/>
      </c>
      <c r="O3122" t="str">
        <f>IF(OR(HLOOKUP(O$2+$A3122,Sheet2!CA:NN,$B3122,0),HLOOKUP(O$2+$A3122,Sheet2!CA:NN,$B3122,0)&lt;&gt;""),HLOOKUP(O$2+$A3122,Sheet2!CA:NN,$B3122,0),"")</f>
        <v/>
      </c>
      <c r="P3122" t="str">
        <f>IF(OR(HLOOKUP(P$2+$A3122,Sheet2!CB:NO,$B3122,0),HLOOKUP(P$2+$A3122,Sheet2!CB:NO,$B3122,0)&lt;&gt;""),HLOOKUP(P$2+$A3122,Sheet2!CB:NO,$B3122,0),"")</f>
        <v/>
      </c>
      <c r="Q3122" t="str">
        <f>IF(OR(HLOOKUP(Q$2+$A3122,Sheet2!CC:NO,$B3122,0),HLOOKUP(Q$2+$A3122,Sheet2!CC:NO,$B3122,0)&lt;&gt;""),HLOOKUP(Q$2+$A3122,Sheet2!CC:NO,$B3122,0),"")</f>
        <v/>
      </c>
    </row>
    <row r="3123" spans="1:17" x14ac:dyDescent="0.25">
      <c r="A3123" s="64">
        <f t="shared" si="387"/>
        <v>54</v>
      </c>
      <c r="B3123" s="64">
        <f t="shared" si="388"/>
        <v>316</v>
      </c>
      <c r="C3123" s="64">
        <f t="shared" si="389"/>
        <v>10</v>
      </c>
      <c r="D3123" s="64">
        <f t="shared" si="390"/>
        <v>312</v>
      </c>
      <c r="E3123" s="64">
        <f t="shared" si="391"/>
        <v>1556</v>
      </c>
      <c r="F3123" s="64" t="str">
        <f t="shared" si="384"/>
        <v/>
      </c>
      <c r="G3123" s="64" t="str">
        <f t="shared" si="385"/>
        <v/>
      </c>
      <c r="H3123" s="64" t="str">
        <f t="shared" si="386"/>
        <v/>
      </c>
      <c r="I3123" s="80" t="str">
        <f>IFERROR(VLOOKUP(D3123,Sheet2!A:B,2,0),"")</f>
        <v/>
      </c>
      <c r="J3123" s="64" t="str">
        <f>IFERROR(IF(I3123&lt;&gt;"",VLOOKUP(I3123,Sheet2!B:C,2,0),""),"")</f>
        <v/>
      </c>
      <c r="K3123" s="64" t="str">
        <f>IFERROR( IF(I3123&lt;&gt;"", HLOOKUP(L$2+$A3123,Sheet2!BX:NK,2,0),""),"")</f>
        <v/>
      </c>
      <c r="L3123" t="str">
        <f>IF(OR(HLOOKUP(L$2+$A3123,Sheet2!BX:NK,$B3123,0),HLOOKUP(L$2+$A3123,Sheet2!BX:NK,$B3123,0)&lt;&gt;""),HLOOKUP(L$2+$A3123,Sheet2!BX:NK,$B3123,0),"")</f>
        <v/>
      </c>
      <c r="M3123" t="str">
        <f>IF(OR(HLOOKUP(M$2+$A3123,Sheet2!BY:NL,$B3123,0),HLOOKUP(M$2+$A3123,Sheet2!BY:NL,$B3123,0)&lt;&gt;""),HLOOKUP(M$2+$A3123,Sheet2!BY:NL,$B3123,0),"")</f>
        <v/>
      </c>
      <c r="N3123" t="str">
        <f>IF(OR(HLOOKUP(N$2+$A3123,Sheet2!BZ:NM,$B3123,0),HLOOKUP(N$2+$A3123,Sheet2!BZ:NM,$B3123,0)&lt;&gt;""),HLOOKUP(N$2+$A3123,Sheet2!BZ:NM,$B3123,0),"")</f>
        <v/>
      </c>
      <c r="O3123" t="str">
        <f>IF(OR(HLOOKUP(O$2+$A3123,Sheet2!CA:NN,$B3123,0),HLOOKUP(O$2+$A3123,Sheet2!CA:NN,$B3123,0)&lt;&gt;""),HLOOKUP(O$2+$A3123,Sheet2!CA:NN,$B3123,0),"")</f>
        <v/>
      </c>
      <c r="P3123" t="str">
        <f>IF(OR(HLOOKUP(P$2+$A3123,Sheet2!CB:NO,$B3123,0),HLOOKUP(P$2+$A3123,Sheet2!CB:NO,$B3123,0)&lt;&gt;""),HLOOKUP(P$2+$A3123,Sheet2!CB:NO,$B3123,0),"")</f>
        <v/>
      </c>
      <c r="Q3123" t="str">
        <f>IF(OR(HLOOKUP(Q$2+$A3123,Sheet2!CC:NO,$B3123,0),HLOOKUP(Q$2+$A3123,Sheet2!CC:NO,$B3123,0)&lt;&gt;""),HLOOKUP(Q$2+$A3123,Sheet2!CC:NO,$B3123,0),"")</f>
        <v/>
      </c>
    </row>
    <row r="3124" spans="1:17" x14ac:dyDescent="0.25">
      <c r="A3124" s="64">
        <f t="shared" si="387"/>
        <v>0</v>
      </c>
      <c r="B3124" s="64">
        <f t="shared" si="388"/>
        <v>317</v>
      </c>
      <c r="C3124" s="64">
        <f t="shared" si="389"/>
        <v>1</v>
      </c>
      <c r="D3124" s="64">
        <f t="shared" si="390"/>
        <v>313</v>
      </c>
      <c r="E3124" s="64">
        <f t="shared" si="391"/>
        <v>1561</v>
      </c>
      <c r="F3124" s="64" t="str">
        <f t="shared" si="384"/>
        <v/>
      </c>
      <c r="G3124" s="64" t="str">
        <f t="shared" si="385"/>
        <v/>
      </c>
      <c r="H3124" s="64" t="str">
        <f t="shared" si="386"/>
        <v/>
      </c>
      <c r="I3124" s="80" t="str">
        <f>IFERROR(VLOOKUP(D3124,Sheet2!A:B,2,0),"")</f>
        <v/>
      </c>
      <c r="J3124" s="64" t="str">
        <f>IFERROR(IF(I3124&lt;&gt;"",VLOOKUP(I3124,Sheet2!B:C,2,0),""),"")</f>
        <v/>
      </c>
      <c r="K3124" s="64" t="str">
        <f>IFERROR( IF(I3124&lt;&gt;"", HLOOKUP(L$2+$A3124,Sheet2!BX:NK,2,0),""),"")</f>
        <v/>
      </c>
      <c r="L3124" t="str">
        <f>IF(OR(HLOOKUP(L$2+$A3124,Sheet2!BX:NK,$B3124,0),HLOOKUP(L$2+$A3124,Sheet2!BX:NK,$B3124,0)&lt;&gt;""),HLOOKUP(L$2+$A3124,Sheet2!BX:NK,$B3124,0),"")</f>
        <v/>
      </c>
      <c r="M3124" t="str">
        <f>IF(OR(HLOOKUP(M$2+$A3124,Sheet2!BY:NL,$B3124,0),HLOOKUP(M$2+$A3124,Sheet2!BY:NL,$B3124,0)&lt;&gt;""),HLOOKUP(M$2+$A3124,Sheet2!BY:NL,$B3124,0),"")</f>
        <v/>
      </c>
      <c r="N3124" t="str">
        <f>IF(OR(HLOOKUP(N$2+$A3124,Sheet2!BZ:NM,$B3124,0),HLOOKUP(N$2+$A3124,Sheet2!BZ:NM,$B3124,0)&lt;&gt;""),HLOOKUP(N$2+$A3124,Sheet2!BZ:NM,$B3124,0),"")</f>
        <v/>
      </c>
      <c r="O3124" t="str">
        <f>IF(OR(HLOOKUP(O$2+$A3124,Sheet2!CA:NN,$B3124,0),HLOOKUP(O$2+$A3124,Sheet2!CA:NN,$B3124,0)&lt;&gt;""),HLOOKUP(O$2+$A3124,Sheet2!CA:NN,$B3124,0),"")</f>
        <v/>
      </c>
      <c r="P3124" t="str">
        <f>IF(OR(HLOOKUP(P$2+$A3124,Sheet2!CB:NO,$B3124,0),HLOOKUP(P$2+$A3124,Sheet2!CB:NO,$B3124,0)&lt;&gt;""),HLOOKUP(P$2+$A3124,Sheet2!CB:NO,$B3124,0),"")</f>
        <v/>
      </c>
      <c r="Q3124" t="str">
        <f>IF(OR(HLOOKUP(Q$2+$A3124,Sheet2!CC:NO,$B3124,0),HLOOKUP(Q$2+$A3124,Sheet2!CC:NO,$B3124,0)&lt;&gt;""),HLOOKUP(Q$2+$A3124,Sheet2!CC:NO,$B3124,0),"")</f>
        <v/>
      </c>
    </row>
    <row r="3125" spans="1:17" x14ac:dyDescent="0.25">
      <c r="A3125" s="64">
        <f t="shared" si="387"/>
        <v>6</v>
      </c>
      <c r="B3125" s="64">
        <f t="shared" si="388"/>
        <v>317</v>
      </c>
      <c r="C3125" s="64">
        <f t="shared" si="389"/>
        <v>2</v>
      </c>
      <c r="D3125" s="64">
        <f t="shared" si="390"/>
        <v>313</v>
      </c>
      <c r="E3125" s="64">
        <f t="shared" si="391"/>
        <v>1561</v>
      </c>
      <c r="F3125" s="64" t="str">
        <f t="shared" si="384"/>
        <v/>
      </c>
      <c r="G3125" s="64" t="str">
        <f t="shared" si="385"/>
        <v/>
      </c>
      <c r="H3125" s="64" t="str">
        <f t="shared" si="386"/>
        <v/>
      </c>
      <c r="I3125" s="80" t="str">
        <f>IFERROR(VLOOKUP(D3125,Sheet2!A:B,2,0),"")</f>
        <v/>
      </c>
      <c r="J3125" s="64" t="str">
        <f>IFERROR(IF(I3125&lt;&gt;"",VLOOKUP(I3125,Sheet2!B:C,2,0),""),"")</f>
        <v/>
      </c>
      <c r="K3125" s="64" t="str">
        <f>IFERROR( IF(I3125&lt;&gt;"", HLOOKUP(L$2+$A3125,Sheet2!BX:NK,2,0),""),"")</f>
        <v/>
      </c>
      <c r="L3125" t="str">
        <f>IF(OR(HLOOKUP(L$2+$A3125,Sheet2!BX:NK,$B3125,0),HLOOKUP(L$2+$A3125,Sheet2!BX:NK,$B3125,0)&lt;&gt;""),HLOOKUP(L$2+$A3125,Sheet2!BX:NK,$B3125,0),"")</f>
        <v/>
      </c>
      <c r="M3125" t="str">
        <f>IF(OR(HLOOKUP(M$2+$A3125,Sheet2!BY:NL,$B3125,0),HLOOKUP(M$2+$A3125,Sheet2!BY:NL,$B3125,0)&lt;&gt;""),HLOOKUP(M$2+$A3125,Sheet2!BY:NL,$B3125,0),"")</f>
        <v/>
      </c>
      <c r="N3125" t="str">
        <f>IF(OR(HLOOKUP(N$2+$A3125,Sheet2!BZ:NM,$B3125,0),HLOOKUP(N$2+$A3125,Sheet2!BZ:NM,$B3125,0)&lt;&gt;""),HLOOKUP(N$2+$A3125,Sheet2!BZ:NM,$B3125,0),"")</f>
        <v/>
      </c>
      <c r="O3125" t="str">
        <f>IF(OR(HLOOKUP(O$2+$A3125,Sheet2!CA:NN,$B3125,0),HLOOKUP(O$2+$A3125,Sheet2!CA:NN,$B3125,0)&lt;&gt;""),HLOOKUP(O$2+$A3125,Sheet2!CA:NN,$B3125,0),"")</f>
        <v/>
      </c>
      <c r="P3125" t="str">
        <f>IF(OR(HLOOKUP(P$2+$A3125,Sheet2!CB:NO,$B3125,0),HLOOKUP(P$2+$A3125,Sheet2!CB:NO,$B3125,0)&lt;&gt;""),HLOOKUP(P$2+$A3125,Sheet2!CB:NO,$B3125,0),"")</f>
        <v/>
      </c>
      <c r="Q3125" t="str">
        <f>IF(OR(HLOOKUP(Q$2+$A3125,Sheet2!CC:NO,$B3125,0),HLOOKUP(Q$2+$A3125,Sheet2!CC:NO,$B3125,0)&lt;&gt;""),HLOOKUP(Q$2+$A3125,Sheet2!CC:NO,$B3125,0),"")</f>
        <v/>
      </c>
    </row>
    <row r="3126" spans="1:17" x14ac:dyDescent="0.25">
      <c r="A3126" s="64">
        <f t="shared" si="387"/>
        <v>12</v>
      </c>
      <c r="B3126" s="64">
        <f t="shared" si="388"/>
        <v>317</v>
      </c>
      <c r="C3126" s="64">
        <f t="shared" si="389"/>
        <v>3</v>
      </c>
      <c r="D3126" s="64">
        <f t="shared" si="390"/>
        <v>313</v>
      </c>
      <c r="E3126" s="64">
        <f t="shared" si="391"/>
        <v>1561</v>
      </c>
      <c r="F3126" s="64" t="str">
        <f t="shared" si="384"/>
        <v/>
      </c>
      <c r="G3126" s="64" t="str">
        <f t="shared" si="385"/>
        <v/>
      </c>
      <c r="H3126" s="64" t="str">
        <f t="shared" si="386"/>
        <v/>
      </c>
      <c r="I3126" s="80" t="str">
        <f>IFERROR(VLOOKUP(D3126,Sheet2!A:B,2,0),"")</f>
        <v/>
      </c>
      <c r="J3126" s="64" t="str">
        <f>IFERROR(IF(I3126&lt;&gt;"",VLOOKUP(I3126,Sheet2!B:C,2,0),""),"")</f>
        <v/>
      </c>
      <c r="K3126" s="64" t="str">
        <f>IFERROR( IF(I3126&lt;&gt;"", HLOOKUP(L$2+$A3126,Sheet2!BX:NK,2,0),""),"")</f>
        <v/>
      </c>
      <c r="L3126" t="str">
        <f>IF(OR(HLOOKUP(L$2+$A3126,Sheet2!BX:NK,$B3126,0),HLOOKUP(L$2+$A3126,Sheet2!BX:NK,$B3126,0)&lt;&gt;""),HLOOKUP(L$2+$A3126,Sheet2!BX:NK,$B3126,0),"")</f>
        <v/>
      </c>
      <c r="M3126" t="str">
        <f>IF(OR(HLOOKUP(M$2+$A3126,Sheet2!BY:NL,$B3126,0),HLOOKUP(M$2+$A3126,Sheet2!BY:NL,$B3126,0)&lt;&gt;""),HLOOKUP(M$2+$A3126,Sheet2!BY:NL,$B3126,0),"")</f>
        <v/>
      </c>
      <c r="N3126" t="str">
        <f>IF(OR(HLOOKUP(N$2+$A3126,Sheet2!BZ:NM,$B3126,0),HLOOKUP(N$2+$A3126,Sheet2!BZ:NM,$B3126,0)&lt;&gt;""),HLOOKUP(N$2+$A3126,Sheet2!BZ:NM,$B3126,0),"")</f>
        <v/>
      </c>
      <c r="O3126" t="str">
        <f>IF(OR(HLOOKUP(O$2+$A3126,Sheet2!CA:NN,$B3126,0),HLOOKUP(O$2+$A3126,Sheet2!CA:NN,$B3126,0)&lt;&gt;""),HLOOKUP(O$2+$A3126,Sheet2!CA:NN,$B3126,0),"")</f>
        <v/>
      </c>
      <c r="P3126" t="str">
        <f>IF(OR(HLOOKUP(P$2+$A3126,Sheet2!CB:NO,$B3126,0),HLOOKUP(P$2+$A3126,Sheet2!CB:NO,$B3126,0)&lt;&gt;""),HLOOKUP(P$2+$A3126,Sheet2!CB:NO,$B3126,0),"")</f>
        <v/>
      </c>
      <c r="Q3126" t="str">
        <f>IF(OR(HLOOKUP(Q$2+$A3126,Sheet2!CC:NO,$B3126,0),HLOOKUP(Q$2+$A3126,Sheet2!CC:NO,$B3126,0)&lt;&gt;""),HLOOKUP(Q$2+$A3126,Sheet2!CC:NO,$B3126,0),"")</f>
        <v/>
      </c>
    </row>
    <row r="3127" spans="1:17" x14ac:dyDescent="0.25">
      <c r="A3127" s="64">
        <f t="shared" si="387"/>
        <v>18</v>
      </c>
      <c r="B3127" s="64">
        <f t="shared" si="388"/>
        <v>317</v>
      </c>
      <c r="C3127" s="64">
        <f t="shared" si="389"/>
        <v>4</v>
      </c>
      <c r="D3127" s="64">
        <f t="shared" si="390"/>
        <v>313</v>
      </c>
      <c r="E3127" s="64">
        <f t="shared" si="391"/>
        <v>1561</v>
      </c>
      <c r="F3127" s="64" t="str">
        <f t="shared" si="384"/>
        <v/>
      </c>
      <c r="G3127" s="64" t="str">
        <f t="shared" si="385"/>
        <v/>
      </c>
      <c r="H3127" s="64" t="str">
        <f t="shared" si="386"/>
        <v/>
      </c>
      <c r="I3127" s="80" t="str">
        <f>IFERROR(VLOOKUP(D3127,Sheet2!A:B,2,0),"")</f>
        <v/>
      </c>
      <c r="J3127" s="64" t="str">
        <f>IFERROR(IF(I3127&lt;&gt;"",VLOOKUP(I3127,Sheet2!B:C,2,0),""),"")</f>
        <v/>
      </c>
      <c r="K3127" s="64" t="str">
        <f>IFERROR( IF(I3127&lt;&gt;"", HLOOKUP(L$2+$A3127,Sheet2!BX:NK,2,0),""),"")</f>
        <v/>
      </c>
      <c r="L3127" t="str">
        <f>IF(OR(HLOOKUP(L$2+$A3127,Sheet2!BX:NK,$B3127,0),HLOOKUP(L$2+$A3127,Sheet2!BX:NK,$B3127,0)&lt;&gt;""),HLOOKUP(L$2+$A3127,Sheet2!BX:NK,$B3127,0),"")</f>
        <v/>
      </c>
      <c r="M3127" t="str">
        <f>IF(OR(HLOOKUP(M$2+$A3127,Sheet2!BY:NL,$B3127,0),HLOOKUP(M$2+$A3127,Sheet2!BY:NL,$B3127,0)&lt;&gt;""),HLOOKUP(M$2+$A3127,Sheet2!BY:NL,$B3127,0),"")</f>
        <v/>
      </c>
      <c r="N3127" t="str">
        <f>IF(OR(HLOOKUP(N$2+$A3127,Sheet2!BZ:NM,$B3127,0),HLOOKUP(N$2+$A3127,Sheet2!BZ:NM,$B3127,0)&lt;&gt;""),HLOOKUP(N$2+$A3127,Sheet2!BZ:NM,$B3127,0),"")</f>
        <v/>
      </c>
      <c r="O3127" t="str">
        <f>IF(OR(HLOOKUP(O$2+$A3127,Sheet2!CA:NN,$B3127,0),HLOOKUP(O$2+$A3127,Sheet2!CA:NN,$B3127,0)&lt;&gt;""),HLOOKUP(O$2+$A3127,Sheet2!CA:NN,$B3127,0),"")</f>
        <v/>
      </c>
      <c r="P3127" t="str">
        <f>IF(OR(HLOOKUP(P$2+$A3127,Sheet2!CB:NO,$B3127,0),HLOOKUP(P$2+$A3127,Sheet2!CB:NO,$B3127,0)&lt;&gt;""),HLOOKUP(P$2+$A3127,Sheet2!CB:NO,$B3127,0),"")</f>
        <v/>
      </c>
      <c r="Q3127" t="str">
        <f>IF(OR(HLOOKUP(Q$2+$A3127,Sheet2!CC:NO,$B3127,0),HLOOKUP(Q$2+$A3127,Sheet2!CC:NO,$B3127,0)&lt;&gt;""),HLOOKUP(Q$2+$A3127,Sheet2!CC:NO,$B3127,0),"")</f>
        <v/>
      </c>
    </row>
    <row r="3128" spans="1:17" x14ac:dyDescent="0.25">
      <c r="A3128" s="64">
        <f t="shared" si="387"/>
        <v>24</v>
      </c>
      <c r="B3128" s="64">
        <f t="shared" si="388"/>
        <v>317</v>
      </c>
      <c r="C3128" s="64">
        <f t="shared" si="389"/>
        <v>5</v>
      </c>
      <c r="D3128" s="64">
        <f t="shared" si="390"/>
        <v>313</v>
      </c>
      <c r="E3128" s="64">
        <f t="shared" si="391"/>
        <v>1561</v>
      </c>
      <c r="F3128" s="64" t="str">
        <f t="shared" si="384"/>
        <v/>
      </c>
      <c r="G3128" s="64" t="str">
        <f t="shared" si="385"/>
        <v/>
      </c>
      <c r="H3128" s="64" t="str">
        <f t="shared" si="386"/>
        <v/>
      </c>
      <c r="I3128" s="80" t="str">
        <f>IFERROR(VLOOKUP(D3128,Sheet2!A:B,2,0),"")</f>
        <v/>
      </c>
      <c r="J3128" s="64" t="str">
        <f>IFERROR(IF(I3128&lt;&gt;"",VLOOKUP(I3128,Sheet2!B:C,2,0),""),"")</f>
        <v/>
      </c>
      <c r="K3128" s="64" t="str">
        <f>IFERROR( IF(I3128&lt;&gt;"", HLOOKUP(L$2+$A3128,Sheet2!BX:NK,2,0),""),"")</f>
        <v/>
      </c>
      <c r="L3128" t="str">
        <f>IF(OR(HLOOKUP(L$2+$A3128,Sheet2!BX:NK,$B3128,0),HLOOKUP(L$2+$A3128,Sheet2!BX:NK,$B3128,0)&lt;&gt;""),HLOOKUP(L$2+$A3128,Sheet2!BX:NK,$B3128,0),"")</f>
        <v/>
      </c>
      <c r="M3128" t="str">
        <f>IF(OR(HLOOKUP(M$2+$A3128,Sheet2!BY:NL,$B3128,0),HLOOKUP(M$2+$A3128,Sheet2!BY:NL,$B3128,0)&lt;&gt;""),HLOOKUP(M$2+$A3128,Sheet2!BY:NL,$B3128,0),"")</f>
        <v/>
      </c>
      <c r="N3128" t="str">
        <f>IF(OR(HLOOKUP(N$2+$A3128,Sheet2!BZ:NM,$B3128,0),HLOOKUP(N$2+$A3128,Sheet2!BZ:NM,$B3128,0)&lt;&gt;""),HLOOKUP(N$2+$A3128,Sheet2!BZ:NM,$B3128,0),"")</f>
        <v/>
      </c>
      <c r="O3128" t="str">
        <f>IF(OR(HLOOKUP(O$2+$A3128,Sheet2!CA:NN,$B3128,0),HLOOKUP(O$2+$A3128,Sheet2!CA:NN,$B3128,0)&lt;&gt;""),HLOOKUP(O$2+$A3128,Sheet2!CA:NN,$B3128,0),"")</f>
        <v/>
      </c>
      <c r="P3128" t="str">
        <f>IF(OR(HLOOKUP(P$2+$A3128,Sheet2!CB:NO,$B3128,0),HLOOKUP(P$2+$A3128,Sheet2!CB:NO,$B3128,0)&lt;&gt;""),HLOOKUP(P$2+$A3128,Sheet2!CB:NO,$B3128,0),"")</f>
        <v/>
      </c>
      <c r="Q3128" t="str">
        <f>IF(OR(HLOOKUP(Q$2+$A3128,Sheet2!CC:NO,$B3128,0),HLOOKUP(Q$2+$A3128,Sheet2!CC:NO,$B3128,0)&lt;&gt;""),HLOOKUP(Q$2+$A3128,Sheet2!CC:NO,$B3128,0),"")</f>
        <v/>
      </c>
    </row>
    <row r="3129" spans="1:17" x14ac:dyDescent="0.25">
      <c r="A3129" s="64">
        <f t="shared" si="387"/>
        <v>30</v>
      </c>
      <c r="B3129" s="64">
        <f t="shared" si="388"/>
        <v>317</v>
      </c>
      <c r="C3129" s="64">
        <f t="shared" si="389"/>
        <v>6</v>
      </c>
      <c r="D3129" s="64">
        <f t="shared" si="390"/>
        <v>313</v>
      </c>
      <c r="E3129" s="64">
        <f t="shared" si="391"/>
        <v>1561</v>
      </c>
      <c r="F3129" s="64" t="str">
        <f t="shared" si="384"/>
        <v/>
      </c>
      <c r="G3129" s="64" t="str">
        <f t="shared" si="385"/>
        <v/>
      </c>
      <c r="H3129" s="64" t="str">
        <f t="shared" si="386"/>
        <v/>
      </c>
      <c r="I3129" s="80" t="str">
        <f>IFERROR(VLOOKUP(D3129,Sheet2!A:B,2,0),"")</f>
        <v/>
      </c>
      <c r="J3129" s="64" t="str">
        <f>IFERROR(IF(I3129&lt;&gt;"",VLOOKUP(I3129,Sheet2!B:C,2,0),""),"")</f>
        <v/>
      </c>
      <c r="K3129" s="64" t="str">
        <f>IFERROR( IF(I3129&lt;&gt;"", HLOOKUP(L$2+$A3129,Sheet2!BX:NK,2,0),""),"")</f>
        <v/>
      </c>
      <c r="L3129" t="str">
        <f>IF(OR(HLOOKUP(L$2+$A3129,Sheet2!BX:NK,$B3129,0),HLOOKUP(L$2+$A3129,Sheet2!BX:NK,$B3129,0)&lt;&gt;""),HLOOKUP(L$2+$A3129,Sheet2!BX:NK,$B3129,0),"")</f>
        <v/>
      </c>
      <c r="M3129" t="str">
        <f>IF(OR(HLOOKUP(M$2+$A3129,Sheet2!BY:NL,$B3129,0),HLOOKUP(M$2+$A3129,Sheet2!BY:NL,$B3129,0)&lt;&gt;""),HLOOKUP(M$2+$A3129,Sheet2!BY:NL,$B3129,0),"")</f>
        <v/>
      </c>
      <c r="N3129" t="str">
        <f>IF(OR(HLOOKUP(N$2+$A3129,Sheet2!BZ:NM,$B3129,0),HLOOKUP(N$2+$A3129,Sheet2!BZ:NM,$B3129,0)&lt;&gt;""),HLOOKUP(N$2+$A3129,Sheet2!BZ:NM,$B3129,0),"")</f>
        <v/>
      </c>
      <c r="O3129" t="str">
        <f>IF(OR(HLOOKUP(O$2+$A3129,Sheet2!CA:NN,$B3129,0),HLOOKUP(O$2+$A3129,Sheet2!CA:NN,$B3129,0)&lt;&gt;""),HLOOKUP(O$2+$A3129,Sheet2!CA:NN,$B3129,0),"")</f>
        <v/>
      </c>
      <c r="P3129" t="str">
        <f>IF(OR(HLOOKUP(P$2+$A3129,Sheet2!CB:NO,$B3129,0),HLOOKUP(P$2+$A3129,Sheet2!CB:NO,$B3129,0)&lt;&gt;""),HLOOKUP(P$2+$A3129,Sheet2!CB:NO,$B3129,0),"")</f>
        <v/>
      </c>
      <c r="Q3129" t="str">
        <f>IF(OR(HLOOKUP(Q$2+$A3129,Sheet2!CC:NO,$B3129,0),HLOOKUP(Q$2+$A3129,Sheet2!CC:NO,$B3129,0)&lt;&gt;""),HLOOKUP(Q$2+$A3129,Sheet2!CC:NO,$B3129,0),"")</f>
        <v/>
      </c>
    </row>
    <row r="3130" spans="1:17" x14ac:dyDescent="0.25">
      <c r="A3130" s="64">
        <f t="shared" si="387"/>
        <v>36</v>
      </c>
      <c r="B3130" s="64">
        <f t="shared" si="388"/>
        <v>317</v>
      </c>
      <c r="C3130" s="64">
        <f t="shared" si="389"/>
        <v>7</v>
      </c>
      <c r="D3130" s="64">
        <f t="shared" si="390"/>
        <v>313</v>
      </c>
      <c r="E3130" s="64">
        <f t="shared" si="391"/>
        <v>1561</v>
      </c>
      <c r="F3130" s="64" t="str">
        <f t="shared" si="384"/>
        <v/>
      </c>
      <c r="G3130" s="64" t="str">
        <f t="shared" si="385"/>
        <v/>
      </c>
      <c r="H3130" s="64" t="str">
        <f t="shared" si="386"/>
        <v/>
      </c>
      <c r="I3130" s="80" t="str">
        <f>IFERROR(VLOOKUP(D3130,Sheet2!A:B,2,0),"")</f>
        <v/>
      </c>
      <c r="J3130" s="64" t="str">
        <f>IFERROR(IF(I3130&lt;&gt;"",VLOOKUP(I3130,Sheet2!B:C,2,0),""),"")</f>
        <v/>
      </c>
      <c r="K3130" s="64" t="str">
        <f>IFERROR( IF(I3130&lt;&gt;"", HLOOKUP(L$2+$A3130,Sheet2!BX:NK,2,0),""),"")</f>
        <v/>
      </c>
      <c r="L3130" t="str">
        <f>IF(OR(HLOOKUP(L$2+$A3130,Sheet2!BX:NK,$B3130,0),HLOOKUP(L$2+$A3130,Sheet2!BX:NK,$B3130,0)&lt;&gt;""),HLOOKUP(L$2+$A3130,Sheet2!BX:NK,$B3130,0),"")</f>
        <v/>
      </c>
      <c r="M3130" t="str">
        <f>IF(OR(HLOOKUP(M$2+$A3130,Sheet2!BY:NL,$B3130,0),HLOOKUP(M$2+$A3130,Sheet2!BY:NL,$B3130,0)&lt;&gt;""),HLOOKUP(M$2+$A3130,Sheet2!BY:NL,$B3130,0),"")</f>
        <v/>
      </c>
      <c r="N3130" t="str">
        <f>IF(OR(HLOOKUP(N$2+$A3130,Sheet2!BZ:NM,$B3130,0),HLOOKUP(N$2+$A3130,Sheet2!BZ:NM,$B3130,0)&lt;&gt;""),HLOOKUP(N$2+$A3130,Sheet2!BZ:NM,$B3130,0),"")</f>
        <v/>
      </c>
      <c r="O3130" t="str">
        <f>IF(OR(HLOOKUP(O$2+$A3130,Sheet2!CA:NN,$B3130,0),HLOOKUP(O$2+$A3130,Sheet2!CA:NN,$B3130,0)&lt;&gt;""),HLOOKUP(O$2+$A3130,Sheet2!CA:NN,$B3130,0),"")</f>
        <v/>
      </c>
      <c r="P3130" t="str">
        <f>IF(OR(HLOOKUP(P$2+$A3130,Sheet2!CB:NO,$B3130,0),HLOOKUP(P$2+$A3130,Sheet2!CB:NO,$B3130,0)&lt;&gt;""),HLOOKUP(P$2+$A3130,Sheet2!CB:NO,$B3130,0),"")</f>
        <v/>
      </c>
      <c r="Q3130" t="str">
        <f>IF(OR(HLOOKUP(Q$2+$A3130,Sheet2!CC:NO,$B3130,0),HLOOKUP(Q$2+$A3130,Sheet2!CC:NO,$B3130,0)&lt;&gt;""),HLOOKUP(Q$2+$A3130,Sheet2!CC:NO,$B3130,0),"")</f>
        <v/>
      </c>
    </row>
    <row r="3131" spans="1:17" x14ac:dyDescent="0.25">
      <c r="A3131" s="64">
        <f t="shared" si="387"/>
        <v>42</v>
      </c>
      <c r="B3131" s="64">
        <f t="shared" si="388"/>
        <v>317</v>
      </c>
      <c r="C3131" s="64">
        <f t="shared" si="389"/>
        <v>8</v>
      </c>
      <c r="D3131" s="64">
        <f t="shared" si="390"/>
        <v>313</v>
      </c>
      <c r="E3131" s="64">
        <f t="shared" si="391"/>
        <v>1561</v>
      </c>
      <c r="F3131" s="64" t="str">
        <f t="shared" si="384"/>
        <v/>
      </c>
      <c r="G3131" s="64" t="str">
        <f t="shared" si="385"/>
        <v/>
      </c>
      <c r="H3131" s="64" t="str">
        <f t="shared" si="386"/>
        <v/>
      </c>
      <c r="I3131" s="80" t="str">
        <f>IFERROR(VLOOKUP(D3131,Sheet2!A:B,2,0),"")</f>
        <v/>
      </c>
      <c r="J3131" s="64" t="str">
        <f>IFERROR(IF(I3131&lt;&gt;"",VLOOKUP(I3131,Sheet2!B:C,2,0),""),"")</f>
        <v/>
      </c>
      <c r="K3131" s="64" t="str">
        <f>IFERROR( IF(I3131&lt;&gt;"", HLOOKUP(L$2+$A3131,Sheet2!BX:NK,2,0),""),"")</f>
        <v/>
      </c>
      <c r="L3131" t="str">
        <f>IF(OR(HLOOKUP(L$2+$A3131,Sheet2!BX:NK,$B3131,0),HLOOKUP(L$2+$A3131,Sheet2!BX:NK,$B3131,0)&lt;&gt;""),HLOOKUP(L$2+$A3131,Sheet2!BX:NK,$B3131,0),"")</f>
        <v/>
      </c>
      <c r="M3131" t="str">
        <f>IF(OR(HLOOKUP(M$2+$A3131,Sheet2!BY:NL,$B3131,0),HLOOKUP(M$2+$A3131,Sheet2!BY:NL,$B3131,0)&lt;&gt;""),HLOOKUP(M$2+$A3131,Sheet2!BY:NL,$B3131,0),"")</f>
        <v/>
      </c>
      <c r="N3131" t="str">
        <f>IF(OR(HLOOKUP(N$2+$A3131,Sheet2!BZ:NM,$B3131,0),HLOOKUP(N$2+$A3131,Sheet2!BZ:NM,$B3131,0)&lt;&gt;""),HLOOKUP(N$2+$A3131,Sheet2!BZ:NM,$B3131,0),"")</f>
        <v/>
      </c>
      <c r="O3131" t="str">
        <f>IF(OR(HLOOKUP(O$2+$A3131,Sheet2!CA:NN,$B3131,0),HLOOKUP(O$2+$A3131,Sheet2!CA:NN,$B3131,0)&lt;&gt;""),HLOOKUP(O$2+$A3131,Sheet2!CA:NN,$B3131,0),"")</f>
        <v/>
      </c>
      <c r="P3131" t="str">
        <f>IF(OR(HLOOKUP(P$2+$A3131,Sheet2!CB:NO,$B3131,0),HLOOKUP(P$2+$A3131,Sheet2!CB:NO,$B3131,0)&lt;&gt;""),HLOOKUP(P$2+$A3131,Sheet2!CB:NO,$B3131,0),"")</f>
        <v/>
      </c>
      <c r="Q3131" t="str">
        <f>IF(OR(HLOOKUP(Q$2+$A3131,Sheet2!CC:NO,$B3131,0),HLOOKUP(Q$2+$A3131,Sheet2!CC:NO,$B3131,0)&lt;&gt;""),HLOOKUP(Q$2+$A3131,Sheet2!CC:NO,$B3131,0),"")</f>
        <v/>
      </c>
    </row>
    <row r="3132" spans="1:17" x14ac:dyDescent="0.25">
      <c r="A3132" s="64">
        <f t="shared" si="387"/>
        <v>48</v>
      </c>
      <c r="B3132" s="64">
        <f t="shared" si="388"/>
        <v>317</v>
      </c>
      <c r="C3132" s="64">
        <f t="shared" si="389"/>
        <v>9</v>
      </c>
      <c r="D3132" s="64">
        <f t="shared" si="390"/>
        <v>313</v>
      </c>
      <c r="E3132" s="64">
        <f t="shared" si="391"/>
        <v>1561</v>
      </c>
      <c r="F3132" s="64" t="str">
        <f t="shared" si="384"/>
        <v/>
      </c>
      <c r="G3132" s="64" t="str">
        <f t="shared" si="385"/>
        <v/>
      </c>
      <c r="H3132" s="64" t="str">
        <f t="shared" si="386"/>
        <v/>
      </c>
      <c r="I3132" s="80" t="str">
        <f>IFERROR(VLOOKUP(D3132,Sheet2!A:B,2,0),"")</f>
        <v/>
      </c>
      <c r="J3132" s="64" t="str">
        <f>IFERROR(IF(I3132&lt;&gt;"",VLOOKUP(I3132,Sheet2!B:C,2,0),""),"")</f>
        <v/>
      </c>
      <c r="K3132" s="64" t="str">
        <f>IFERROR( IF(I3132&lt;&gt;"", HLOOKUP(L$2+$A3132,Sheet2!BX:NK,2,0),""),"")</f>
        <v/>
      </c>
      <c r="L3132" t="str">
        <f>IF(OR(HLOOKUP(L$2+$A3132,Sheet2!BX:NK,$B3132,0),HLOOKUP(L$2+$A3132,Sheet2!BX:NK,$B3132,0)&lt;&gt;""),HLOOKUP(L$2+$A3132,Sheet2!BX:NK,$B3132,0),"")</f>
        <v/>
      </c>
      <c r="M3132" t="str">
        <f>IF(OR(HLOOKUP(M$2+$A3132,Sheet2!BY:NL,$B3132,0),HLOOKUP(M$2+$A3132,Sheet2!BY:NL,$B3132,0)&lt;&gt;""),HLOOKUP(M$2+$A3132,Sheet2!BY:NL,$B3132,0),"")</f>
        <v/>
      </c>
      <c r="N3132" t="str">
        <f>IF(OR(HLOOKUP(N$2+$A3132,Sheet2!BZ:NM,$B3132,0),HLOOKUP(N$2+$A3132,Sheet2!BZ:NM,$B3132,0)&lt;&gt;""),HLOOKUP(N$2+$A3132,Sheet2!BZ:NM,$B3132,0),"")</f>
        <v/>
      </c>
      <c r="O3132" t="str">
        <f>IF(OR(HLOOKUP(O$2+$A3132,Sheet2!CA:NN,$B3132,0),HLOOKUP(O$2+$A3132,Sheet2!CA:NN,$B3132,0)&lt;&gt;""),HLOOKUP(O$2+$A3132,Sheet2!CA:NN,$B3132,0),"")</f>
        <v/>
      </c>
      <c r="P3132" t="str">
        <f>IF(OR(HLOOKUP(P$2+$A3132,Sheet2!CB:NO,$B3132,0),HLOOKUP(P$2+$A3132,Sheet2!CB:NO,$B3132,0)&lt;&gt;""),HLOOKUP(P$2+$A3132,Sheet2!CB:NO,$B3132,0),"")</f>
        <v/>
      </c>
      <c r="Q3132" t="str">
        <f>IF(OR(HLOOKUP(Q$2+$A3132,Sheet2!CC:NO,$B3132,0),HLOOKUP(Q$2+$A3132,Sheet2!CC:NO,$B3132,0)&lt;&gt;""),HLOOKUP(Q$2+$A3132,Sheet2!CC:NO,$B3132,0),"")</f>
        <v/>
      </c>
    </row>
    <row r="3133" spans="1:17" x14ac:dyDescent="0.25">
      <c r="A3133" s="64">
        <f t="shared" si="387"/>
        <v>54</v>
      </c>
      <c r="B3133" s="64">
        <f t="shared" si="388"/>
        <v>317</v>
      </c>
      <c r="C3133" s="64">
        <f t="shared" si="389"/>
        <v>10</v>
      </c>
      <c r="D3133" s="64">
        <f t="shared" si="390"/>
        <v>313</v>
      </c>
      <c r="E3133" s="64">
        <f t="shared" si="391"/>
        <v>1561</v>
      </c>
      <c r="F3133" s="64" t="str">
        <f t="shared" si="384"/>
        <v/>
      </c>
      <c r="G3133" s="64" t="str">
        <f t="shared" si="385"/>
        <v/>
      </c>
      <c r="H3133" s="64" t="str">
        <f t="shared" si="386"/>
        <v/>
      </c>
      <c r="I3133" s="80" t="str">
        <f>IFERROR(VLOOKUP(D3133,Sheet2!A:B,2,0),"")</f>
        <v/>
      </c>
      <c r="J3133" s="64" t="str">
        <f>IFERROR(IF(I3133&lt;&gt;"",VLOOKUP(I3133,Sheet2!B:C,2,0),""),"")</f>
        <v/>
      </c>
      <c r="K3133" s="64" t="str">
        <f>IFERROR( IF(I3133&lt;&gt;"", HLOOKUP(L$2+$A3133,Sheet2!BX:NK,2,0),""),"")</f>
        <v/>
      </c>
      <c r="L3133" t="str">
        <f>IF(OR(HLOOKUP(L$2+$A3133,Sheet2!BX:NK,$B3133,0),HLOOKUP(L$2+$A3133,Sheet2!BX:NK,$B3133,0)&lt;&gt;""),HLOOKUP(L$2+$A3133,Sheet2!BX:NK,$B3133,0),"")</f>
        <v/>
      </c>
      <c r="M3133" t="str">
        <f>IF(OR(HLOOKUP(M$2+$A3133,Sheet2!BY:NL,$B3133,0),HLOOKUP(M$2+$A3133,Sheet2!BY:NL,$B3133,0)&lt;&gt;""),HLOOKUP(M$2+$A3133,Sheet2!BY:NL,$B3133,0),"")</f>
        <v/>
      </c>
      <c r="N3133" t="str">
        <f>IF(OR(HLOOKUP(N$2+$A3133,Sheet2!BZ:NM,$B3133,0),HLOOKUP(N$2+$A3133,Sheet2!BZ:NM,$B3133,0)&lt;&gt;""),HLOOKUP(N$2+$A3133,Sheet2!BZ:NM,$B3133,0),"")</f>
        <v/>
      </c>
      <c r="O3133" t="str">
        <f>IF(OR(HLOOKUP(O$2+$A3133,Sheet2!CA:NN,$B3133,0),HLOOKUP(O$2+$A3133,Sheet2!CA:NN,$B3133,0)&lt;&gt;""),HLOOKUP(O$2+$A3133,Sheet2!CA:NN,$B3133,0),"")</f>
        <v/>
      </c>
      <c r="P3133" t="str">
        <f>IF(OR(HLOOKUP(P$2+$A3133,Sheet2!CB:NO,$B3133,0),HLOOKUP(P$2+$A3133,Sheet2!CB:NO,$B3133,0)&lt;&gt;""),HLOOKUP(P$2+$A3133,Sheet2!CB:NO,$B3133,0),"")</f>
        <v/>
      </c>
      <c r="Q3133" t="str">
        <f>IF(OR(HLOOKUP(Q$2+$A3133,Sheet2!CC:NO,$B3133,0),HLOOKUP(Q$2+$A3133,Sheet2!CC:NO,$B3133,0)&lt;&gt;""),HLOOKUP(Q$2+$A3133,Sheet2!CC:NO,$B3133,0),"")</f>
        <v/>
      </c>
    </row>
    <row r="3134" spans="1:17" x14ac:dyDescent="0.25">
      <c r="A3134" s="64">
        <f t="shared" si="387"/>
        <v>0</v>
      </c>
      <c r="B3134" s="64">
        <f t="shared" si="388"/>
        <v>318</v>
      </c>
      <c r="C3134" s="64">
        <f t="shared" si="389"/>
        <v>1</v>
      </c>
      <c r="D3134" s="64">
        <f t="shared" si="390"/>
        <v>314</v>
      </c>
      <c r="E3134" s="64">
        <f t="shared" si="391"/>
        <v>1566</v>
      </c>
      <c r="F3134" s="64" t="str">
        <f t="shared" si="384"/>
        <v/>
      </c>
      <c r="G3134" s="64" t="str">
        <f t="shared" si="385"/>
        <v/>
      </c>
      <c r="H3134" s="64" t="str">
        <f t="shared" si="386"/>
        <v/>
      </c>
      <c r="I3134" s="80" t="str">
        <f>IFERROR(VLOOKUP(D3134,Sheet2!A:B,2,0),"")</f>
        <v/>
      </c>
      <c r="J3134" s="64" t="str">
        <f>IFERROR(IF(I3134&lt;&gt;"",VLOOKUP(I3134,Sheet2!B:C,2,0),""),"")</f>
        <v/>
      </c>
      <c r="K3134" s="64" t="str">
        <f>IFERROR( IF(I3134&lt;&gt;"", HLOOKUP(L$2+$A3134,Sheet2!BX:NK,2,0),""),"")</f>
        <v/>
      </c>
      <c r="L3134" t="str">
        <f>IF(OR(HLOOKUP(L$2+$A3134,Sheet2!BX:NK,$B3134,0),HLOOKUP(L$2+$A3134,Sheet2!BX:NK,$B3134,0)&lt;&gt;""),HLOOKUP(L$2+$A3134,Sheet2!BX:NK,$B3134,0),"")</f>
        <v/>
      </c>
      <c r="M3134" t="str">
        <f>IF(OR(HLOOKUP(M$2+$A3134,Sheet2!BY:NL,$B3134,0),HLOOKUP(M$2+$A3134,Sheet2!BY:NL,$B3134,0)&lt;&gt;""),HLOOKUP(M$2+$A3134,Sheet2!BY:NL,$B3134,0),"")</f>
        <v/>
      </c>
      <c r="N3134" t="str">
        <f>IF(OR(HLOOKUP(N$2+$A3134,Sheet2!BZ:NM,$B3134,0),HLOOKUP(N$2+$A3134,Sheet2!BZ:NM,$B3134,0)&lt;&gt;""),HLOOKUP(N$2+$A3134,Sheet2!BZ:NM,$B3134,0),"")</f>
        <v/>
      </c>
      <c r="O3134" t="str">
        <f>IF(OR(HLOOKUP(O$2+$A3134,Sheet2!CA:NN,$B3134,0),HLOOKUP(O$2+$A3134,Sheet2!CA:NN,$B3134,0)&lt;&gt;""),HLOOKUP(O$2+$A3134,Sheet2!CA:NN,$B3134,0),"")</f>
        <v/>
      </c>
      <c r="P3134" t="str">
        <f>IF(OR(HLOOKUP(P$2+$A3134,Sheet2!CB:NO,$B3134,0),HLOOKUP(P$2+$A3134,Sheet2!CB:NO,$B3134,0)&lt;&gt;""),HLOOKUP(P$2+$A3134,Sheet2!CB:NO,$B3134,0),"")</f>
        <v/>
      </c>
      <c r="Q3134" t="str">
        <f>IF(OR(HLOOKUP(Q$2+$A3134,Sheet2!CC:NO,$B3134,0),HLOOKUP(Q$2+$A3134,Sheet2!CC:NO,$B3134,0)&lt;&gt;""),HLOOKUP(Q$2+$A3134,Sheet2!CC:NO,$B3134,0),"")</f>
        <v/>
      </c>
    </row>
    <row r="3135" spans="1:17" x14ac:dyDescent="0.25">
      <c r="A3135" s="64">
        <f t="shared" si="387"/>
        <v>6</v>
      </c>
      <c r="B3135" s="64">
        <f t="shared" si="388"/>
        <v>318</v>
      </c>
      <c r="C3135" s="64">
        <f t="shared" si="389"/>
        <v>2</v>
      </c>
      <c r="D3135" s="64">
        <f t="shared" si="390"/>
        <v>314</v>
      </c>
      <c r="E3135" s="64">
        <f t="shared" si="391"/>
        <v>1566</v>
      </c>
      <c r="F3135" s="64" t="str">
        <f t="shared" si="384"/>
        <v/>
      </c>
      <c r="G3135" s="64" t="str">
        <f t="shared" si="385"/>
        <v/>
      </c>
      <c r="H3135" s="64" t="str">
        <f t="shared" si="386"/>
        <v/>
      </c>
      <c r="I3135" s="80" t="str">
        <f>IFERROR(VLOOKUP(D3135,Sheet2!A:B,2,0),"")</f>
        <v/>
      </c>
      <c r="J3135" s="64" t="str">
        <f>IFERROR(IF(I3135&lt;&gt;"",VLOOKUP(I3135,Sheet2!B:C,2,0),""),"")</f>
        <v/>
      </c>
      <c r="K3135" s="64" t="str">
        <f>IFERROR( IF(I3135&lt;&gt;"", HLOOKUP(L$2+$A3135,Sheet2!BX:NK,2,0),""),"")</f>
        <v/>
      </c>
      <c r="L3135" t="str">
        <f>IF(OR(HLOOKUP(L$2+$A3135,Sheet2!BX:NK,$B3135,0),HLOOKUP(L$2+$A3135,Sheet2!BX:NK,$B3135,0)&lt;&gt;""),HLOOKUP(L$2+$A3135,Sheet2!BX:NK,$B3135,0),"")</f>
        <v/>
      </c>
      <c r="M3135" t="str">
        <f>IF(OR(HLOOKUP(M$2+$A3135,Sheet2!BY:NL,$B3135,0),HLOOKUP(M$2+$A3135,Sheet2!BY:NL,$B3135,0)&lt;&gt;""),HLOOKUP(M$2+$A3135,Sheet2!BY:NL,$B3135,0),"")</f>
        <v/>
      </c>
      <c r="N3135" t="str">
        <f>IF(OR(HLOOKUP(N$2+$A3135,Sheet2!BZ:NM,$B3135,0),HLOOKUP(N$2+$A3135,Sheet2!BZ:NM,$B3135,0)&lt;&gt;""),HLOOKUP(N$2+$A3135,Sheet2!BZ:NM,$B3135,0),"")</f>
        <v/>
      </c>
      <c r="O3135" t="str">
        <f>IF(OR(HLOOKUP(O$2+$A3135,Sheet2!CA:NN,$B3135,0),HLOOKUP(O$2+$A3135,Sheet2!CA:NN,$B3135,0)&lt;&gt;""),HLOOKUP(O$2+$A3135,Sheet2!CA:NN,$B3135,0),"")</f>
        <v/>
      </c>
      <c r="P3135" t="str">
        <f>IF(OR(HLOOKUP(P$2+$A3135,Sheet2!CB:NO,$B3135,0),HLOOKUP(P$2+$A3135,Sheet2!CB:NO,$B3135,0)&lt;&gt;""),HLOOKUP(P$2+$A3135,Sheet2!CB:NO,$B3135,0),"")</f>
        <v/>
      </c>
      <c r="Q3135" t="str">
        <f>IF(OR(HLOOKUP(Q$2+$A3135,Sheet2!CC:NO,$B3135,0),HLOOKUP(Q$2+$A3135,Sheet2!CC:NO,$B3135,0)&lt;&gt;""),HLOOKUP(Q$2+$A3135,Sheet2!CC:NO,$B3135,0),"")</f>
        <v/>
      </c>
    </row>
    <row r="3136" spans="1:17" x14ac:dyDescent="0.25">
      <c r="A3136" s="64">
        <f t="shared" si="387"/>
        <v>12</v>
      </c>
      <c r="B3136" s="64">
        <f t="shared" si="388"/>
        <v>318</v>
      </c>
      <c r="C3136" s="64">
        <f t="shared" si="389"/>
        <v>3</v>
      </c>
      <c r="D3136" s="64">
        <f t="shared" si="390"/>
        <v>314</v>
      </c>
      <c r="E3136" s="64">
        <f t="shared" si="391"/>
        <v>1566</v>
      </c>
      <c r="F3136" s="64" t="str">
        <f t="shared" si="384"/>
        <v/>
      </c>
      <c r="G3136" s="64" t="str">
        <f t="shared" si="385"/>
        <v/>
      </c>
      <c r="H3136" s="64" t="str">
        <f t="shared" si="386"/>
        <v/>
      </c>
      <c r="I3136" s="80" t="str">
        <f>IFERROR(VLOOKUP(D3136,Sheet2!A:B,2,0),"")</f>
        <v/>
      </c>
      <c r="J3136" s="64" t="str">
        <f>IFERROR(IF(I3136&lt;&gt;"",VLOOKUP(I3136,Sheet2!B:C,2,0),""),"")</f>
        <v/>
      </c>
      <c r="K3136" s="64" t="str">
        <f>IFERROR( IF(I3136&lt;&gt;"", HLOOKUP(L$2+$A3136,Sheet2!BX:NK,2,0),""),"")</f>
        <v/>
      </c>
      <c r="L3136" t="str">
        <f>IF(OR(HLOOKUP(L$2+$A3136,Sheet2!BX:NK,$B3136,0),HLOOKUP(L$2+$A3136,Sheet2!BX:NK,$B3136,0)&lt;&gt;""),HLOOKUP(L$2+$A3136,Sheet2!BX:NK,$B3136,0),"")</f>
        <v/>
      </c>
      <c r="M3136" t="str">
        <f>IF(OR(HLOOKUP(M$2+$A3136,Sheet2!BY:NL,$B3136,0),HLOOKUP(M$2+$A3136,Sheet2!BY:NL,$B3136,0)&lt;&gt;""),HLOOKUP(M$2+$A3136,Sheet2!BY:NL,$B3136,0),"")</f>
        <v/>
      </c>
      <c r="N3136" t="str">
        <f>IF(OR(HLOOKUP(N$2+$A3136,Sheet2!BZ:NM,$B3136,0),HLOOKUP(N$2+$A3136,Sheet2!BZ:NM,$B3136,0)&lt;&gt;""),HLOOKUP(N$2+$A3136,Sheet2!BZ:NM,$B3136,0),"")</f>
        <v/>
      </c>
      <c r="O3136" t="str">
        <f>IF(OR(HLOOKUP(O$2+$A3136,Sheet2!CA:NN,$B3136,0),HLOOKUP(O$2+$A3136,Sheet2!CA:NN,$B3136,0)&lt;&gt;""),HLOOKUP(O$2+$A3136,Sheet2!CA:NN,$B3136,0),"")</f>
        <v/>
      </c>
      <c r="P3136" t="str">
        <f>IF(OR(HLOOKUP(P$2+$A3136,Sheet2!CB:NO,$B3136,0),HLOOKUP(P$2+$A3136,Sheet2!CB:NO,$B3136,0)&lt;&gt;""),HLOOKUP(P$2+$A3136,Sheet2!CB:NO,$B3136,0),"")</f>
        <v/>
      </c>
      <c r="Q3136" t="str">
        <f>IF(OR(HLOOKUP(Q$2+$A3136,Sheet2!CC:NO,$B3136,0),HLOOKUP(Q$2+$A3136,Sheet2!CC:NO,$B3136,0)&lt;&gt;""),HLOOKUP(Q$2+$A3136,Sheet2!CC:NO,$B3136,0),"")</f>
        <v/>
      </c>
    </row>
    <row r="3137" spans="1:17" x14ac:dyDescent="0.25">
      <c r="A3137" s="64">
        <f t="shared" si="387"/>
        <v>18</v>
      </c>
      <c r="B3137" s="64">
        <f t="shared" si="388"/>
        <v>318</v>
      </c>
      <c r="C3137" s="64">
        <f t="shared" si="389"/>
        <v>4</v>
      </c>
      <c r="D3137" s="64">
        <f t="shared" si="390"/>
        <v>314</v>
      </c>
      <c r="E3137" s="64">
        <f t="shared" si="391"/>
        <v>1566</v>
      </c>
      <c r="F3137" s="64" t="str">
        <f t="shared" si="384"/>
        <v/>
      </c>
      <c r="G3137" s="64" t="str">
        <f t="shared" si="385"/>
        <v/>
      </c>
      <c r="H3137" s="64" t="str">
        <f t="shared" si="386"/>
        <v/>
      </c>
      <c r="I3137" s="80" t="str">
        <f>IFERROR(VLOOKUP(D3137,Sheet2!A:B,2,0),"")</f>
        <v/>
      </c>
      <c r="J3137" s="64" t="str">
        <f>IFERROR(IF(I3137&lt;&gt;"",VLOOKUP(I3137,Sheet2!B:C,2,0),""),"")</f>
        <v/>
      </c>
      <c r="K3137" s="64" t="str">
        <f>IFERROR( IF(I3137&lt;&gt;"", HLOOKUP(L$2+$A3137,Sheet2!BX:NK,2,0),""),"")</f>
        <v/>
      </c>
      <c r="L3137" t="str">
        <f>IF(OR(HLOOKUP(L$2+$A3137,Sheet2!BX:NK,$B3137,0),HLOOKUP(L$2+$A3137,Sheet2!BX:NK,$B3137,0)&lt;&gt;""),HLOOKUP(L$2+$A3137,Sheet2!BX:NK,$B3137,0),"")</f>
        <v/>
      </c>
      <c r="M3137" t="str">
        <f>IF(OR(HLOOKUP(M$2+$A3137,Sheet2!BY:NL,$B3137,0),HLOOKUP(M$2+$A3137,Sheet2!BY:NL,$B3137,0)&lt;&gt;""),HLOOKUP(M$2+$A3137,Sheet2!BY:NL,$B3137,0),"")</f>
        <v/>
      </c>
      <c r="N3137" t="str">
        <f>IF(OR(HLOOKUP(N$2+$A3137,Sheet2!BZ:NM,$B3137,0),HLOOKUP(N$2+$A3137,Sheet2!BZ:NM,$B3137,0)&lt;&gt;""),HLOOKUP(N$2+$A3137,Sheet2!BZ:NM,$B3137,0),"")</f>
        <v/>
      </c>
      <c r="O3137" t="str">
        <f>IF(OR(HLOOKUP(O$2+$A3137,Sheet2!CA:NN,$B3137,0),HLOOKUP(O$2+$A3137,Sheet2!CA:NN,$B3137,0)&lt;&gt;""),HLOOKUP(O$2+$A3137,Sheet2!CA:NN,$B3137,0),"")</f>
        <v/>
      </c>
      <c r="P3137" t="str">
        <f>IF(OR(HLOOKUP(P$2+$A3137,Sheet2!CB:NO,$B3137,0),HLOOKUP(P$2+$A3137,Sheet2!CB:NO,$B3137,0)&lt;&gt;""),HLOOKUP(P$2+$A3137,Sheet2!CB:NO,$B3137,0),"")</f>
        <v/>
      </c>
      <c r="Q3137" t="str">
        <f>IF(OR(HLOOKUP(Q$2+$A3137,Sheet2!CC:NO,$B3137,0),HLOOKUP(Q$2+$A3137,Sheet2!CC:NO,$B3137,0)&lt;&gt;""),HLOOKUP(Q$2+$A3137,Sheet2!CC:NO,$B3137,0),"")</f>
        <v/>
      </c>
    </row>
    <row r="3138" spans="1:17" x14ac:dyDescent="0.25">
      <c r="A3138" s="64">
        <f t="shared" si="387"/>
        <v>24</v>
      </c>
      <c r="B3138" s="64">
        <f t="shared" si="388"/>
        <v>318</v>
      </c>
      <c r="C3138" s="64">
        <f t="shared" si="389"/>
        <v>5</v>
      </c>
      <c r="D3138" s="64">
        <f t="shared" si="390"/>
        <v>314</v>
      </c>
      <c r="E3138" s="64">
        <f t="shared" si="391"/>
        <v>1566</v>
      </c>
      <c r="F3138" s="64" t="str">
        <f t="shared" si="384"/>
        <v/>
      </c>
      <c r="G3138" s="64" t="str">
        <f t="shared" si="385"/>
        <v/>
      </c>
      <c r="H3138" s="64" t="str">
        <f t="shared" si="386"/>
        <v/>
      </c>
      <c r="I3138" s="80" t="str">
        <f>IFERROR(VLOOKUP(D3138,Sheet2!A:B,2,0),"")</f>
        <v/>
      </c>
      <c r="J3138" s="64" t="str">
        <f>IFERROR(IF(I3138&lt;&gt;"",VLOOKUP(I3138,Sheet2!B:C,2,0),""),"")</f>
        <v/>
      </c>
      <c r="K3138" s="64" t="str">
        <f>IFERROR( IF(I3138&lt;&gt;"", HLOOKUP(L$2+$A3138,Sheet2!BX:NK,2,0),""),"")</f>
        <v/>
      </c>
      <c r="L3138" t="str">
        <f>IF(OR(HLOOKUP(L$2+$A3138,Sheet2!BX:NK,$B3138,0),HLOOKUP(L$2+$A3138,Sheet2!BX:NK,$B3138,0)&lt;&gt;""),HLOOKUP(L$2+$A3138,Sheet2!BX:NK,$B3138,0),"")</f>
        <v/>
      </c>
      <c r="M3138" t="str">
        <f>IF(OR(HLOOKUP(M$2+$A3138,Sheet2!BY:NL,$B3138,0),HLOOKUP(M$2+$A3138,Sheet2!BY:NL,$B3138,0)&lt;&gt;""),HLOOKUP(M$2+$A3138,Sheet2!BY:NL,$B3138,0),"")</f>
        <v/>
      </c>
      <c r="N3138" t="str">
        <f>IF(OR(HLOOKUP(N$2+$A3138,Sheet2!BZ:NM,$B3138,0),HLOOKUP(N$2+$A3138,Sheet2!BZ:NM,$B3138,0)&lt;&gt;""),HLOOKUP(N$2+$A3138,Sheet2!BZ:NM,$B3138,0),"")</f>
        <v/>
      </c>
      <c r="O3138" t="str">
        <f>IF(OR(HLOOKUP(O$2+$A3138,Sheet2!CA:NN,$B3138,0),HLOOKUP(O$2+$A3138,Sheet2!CA:NN,$B3138,0)&lt;&gt;""),HLOOKUP(O$2+$A3138,Sheet2!CA:NN,$B3138,0),"")</f>
        <v/>
      </c>
      <c r="P3138" t="str">
        <f>IF(OR(HLOOKUP(P$2+$A3138,Sheet2!CB:NO,$B3138,0),HLOOKUP(P$2+$A3138,Sheet2!CB:NO,$B3138,0)&lt;&gt;""),HLOOKUP(P$2+$A3138,Sheet2!CB:NO,$B3138,0),"")</f>
        <v/>
      </c>
      <c r="Q3138" t="str">
        <f>IF(OR(HLOOKUP(Q$2+$A3138,Sheet2!CC:NO,$B3138,0),HLOOKUP(Q$2+$A3138,Sheet2!CC:NO,$B3138,0)&lt;&gt;""),HLOOKUP(Q$2+$A3138,Sheet2!CC:NO,$B3138,0),"")</f>
        <v/>
      </c>
    </row>
    <row r="3139" spans="1:17" x14ac:dyDescent="0.25">
      <c r="A3139" s="64">
        <f t="shared" si="387"/>
        <v>30</v>
      </c>
      <c r="B3139" s="64">
        <f t="shared" si="388"/>
        <v>318</v>
      </c>
      <c r="C3139" s="64">
        <f t="shared" si="389"/>
        <v>6</v>
      </c>
      <c r="D3139" s="64">
        <f t="shared" si="390"/>
        <v>314</v>
      </c>
      <c r="E3139" s="64">
        <f t="shared" si="391"/>
        <v>1566</v>
      </c>
      <c r="F3139" s="64" t="str">
        <f t="shared" si="384"/>
        <v/>
      </c>
      <c r="G3139" s="64" t="str">
        <f t="shared" si="385"/>
        <v/>
      </c>
      <c r="H3139" s="64" t="str">
        <f t="shared" si="386"/>
        <v/>
      </c>
      <c r="I3139" s="80" t="str">
        <f>IFERROR(VLOOKUP(D3139,Sheet2!A:B,2,0),"")</f>
        <v/>
      </c>
      <c r="J3139" s="64" t="str">
        <f>IFERROR(IF(I3139&lt;&gt;"",VLOOKUP(I3139,Sheet2!B:C,2,0),""),"")</f>
        <v/>
      </c>
      <c r="K3139" s="64" t="str">
        <f>IFERROR( IF(I3139&lt;&gt;"", HLOOKUP(L$2+$A3139,Sheet2!BX:NK,2,0),""),"")</f>
        <v/>
      </c>
      <c r="L3139" t="str">
        <f>IF(OR(HLOOKUP(L$2+$A3139,Sheet2!BX:NK,$B3139,0),HLOOKUP(L$2+$A3139,Sheet2!BX:NK,$B3139,0)&lt;&gt;""),HLOOKUP(L$2+$A3139,Sheet2!BX:NK,$B3139,0),"")</f>
        <v/>
      </c>
      <c r="M3139" t="str">
        <f>IF(OR(HLOOKUP(M$2+$A3139,Sheet2!BY:NL,$B3139,0),HLOOKUP(M$2+$A3139,Sheet2!BY:NL,$B3139,0)&lt;&gt;""),HLOOKUP(M$2+$A3139,Sheet2!BY:NL,$B3139,0),"")</f>
        <v/>
      </c>
      <c r="N3139" t="str">
        <f>IF(OR(HLOOKUP(N$2+$A3139,Sheet2!BZ:NM,$B3139,0),HLOOKUP(N$2+$A3139,Sheet2!BZ:NM,$B3139,0)&lt;&gt;""),HLOOKUP(N$2+$A3139,Sheet2!BZ:NM,$B3139,0),"")</f>
        <v/>
      </c>
      <c r="O3139" t="str">
        <f>IF(OR(HLOOKUP(O$2+$A3139,Sheet2!CA:NN,$B3139,0),HLOOKUP(O$2+$A3139,Sheet2!CA:NN,$B3139,0)&lt;&gt;""),HLOOKUP(O$2+$A3139,Sheet2!CA:NN,$B3139,0),"")</f>
        <v/>
      </c>
      <c r="P3139" t="str">
        <f>IF(OR(HLOOKUP(P$2+$A3139,Sheet2!CB:NO,$B3139,0),HLOOKUP(P$2+$A3139,Sheet2!CB:NO,$B3139,0)&lt;&gt;""),HLOOKUP(P$2+$A3139,Sheet2!CB:NO,$B3139,0),"")</f>
        <v/>
      </c>
      <c r="Q3139" t="str">
        <f>IF(OR(HLOOKUP(Q$2+$A3139,Sheet2!CC:NO,$B3139,0),HLOOKUP(Q$2+$A3139,Sheet2!CC:NO,$B3139,0)&lt;&gt;""),HLOOKUP(Q$2+$A3139,Sheet2!CC:NO,$B3139,0),"")</f>
        <v/>
      </c>
    </row>
    <row r="3140" spans="1:17" x14ac:dyDescent="0.25">
      <c r="A3140" s="64">
        <f t="shared" si="387"/>
        <v>36</v>
      </c>
      <c r="B3140" s="64">
        <f t="shared" si="388"/>
        <v>318</v>
      </c>
      <c r="C3140" s="64">
        <f t="shared" si="389"/>
        <v>7</v>
      </c>
      <c r="D3140" s="64">
        <f t="shared" si="390"/>
        <v>314</v>
      </c>
      <c r="E3140" s="64">
        <f t="shared" si="391"/>
        <v>1566</v>
      </c>
      <c r="F3140" s="64" t="str">
        <f t="shared" si="384"/>
        <v/>
      </c>
      <c r="G3140" s="64" t="str">
        <f t="shared" si="385"/>
        <v/>
      </c>
      <c r="H3140" s="64" t="str">
        <f t="shared" si="386"/>
        <v/>
      </c>
      <c r="I3140" s="80" t="str">
        <f>IFERROR(VLOOKUP(D3140,Sheet2!A:B,2,0),"")</f>
        <v/>
      </c>
      <c r="J3140" s="64" t="str">
        <f>IFERROR(IF(I3140&lt;&gt;"",VLOOKUP(I3140,Sheet2!B:C,2,0),""),"")</f>
        <v/>
      </c>
      <c r="K3140" s="64" t="str">
        <f>IFERROR( IF(I3140&lt;&gt;"", HLOOKUP(L$2+$A3140,Sheet2!BX:NK,2,0),""),"")</f>
        <v/>
      </c>
      <c r="L3140" t="str">
        <f>IF(OR(HLOOKUP(L$2+$A3140,Sheet2!BX:NK,$B3140,0),HLOOKUP(L$2+$A3140,Sheet2!BX:NK,$B3140,0)&lt;&gt;""),HLOOKUP(L$2+$A3140,Sheet2!BX:NK,$B3140,0),"")</f>
        <v/>
      </c>
      <c r="M3140" t="str">
        <f>IF(OR(HLOOKUP(M$2+$A3140,Sheet2!BY:NL,$B3140,0),HLOOKUP(M$2+$A3140,Sheet2!BY:NL,$B3140,0)&lt;&gt;""),HLOOKUP(M$2+$A3140,Sheet2!BY:NL,$B3140,0),"")</f>
        <v/>
      </c>
      <c r="N3140" t="str">
        <f>IF(OR(HLOOKUP(N$2+$A3140,Sheet2!BZ:NM,$B3140,0),HLOOKUP(N$2+$A3140,Sheet2!BZ:NM,$B3140,0)&lt;&gt;""),HLOOKUP(N$2+$A3140,Sheet2!BZ:NM,$B3140,0),"")</f>
        <v/>
      </c>
      <c r="O3140" t="str">
        <f>IF(OR(HLOOKUP(O$2+$A3140,Sheet2!CA:NN,$B3140,0),HLOOKUP(O$2+$A3140,Sheet2!CA:NN,$B3140,0)&lt;&gt;""),HLOOKUP(O$2+$A3140,Sheet2!CA:NN,$B3140,0),"")</f>
        <v/>
      </c>
      <c r="P3140" t="str">
        <f>IF(OR(HLOOKUP(P$2+$A3140,Sheet2!CB:NO,$B3140,0),HLOOKUP(P$2+$A3140,Sheet2!CB:NO,$B3140,0)&lt;&gt;""),HLOOKUP(P$2+$A3140,Sheet2!CB:NO,$B3140,0),"")</f>
        <v/>
      </c>
      <c r="Q3140" t="str">
        <f>IF(OR(HLOOKUP(Q$2+$A3140,Sheet2!CC:NO,$B3140,0),HLOOKUP(Q$2+$A3140,Sheet2!CC:NO,$B3140,0)&lt;&gt;""),HLOOKUP(Q$2+$A3140,Sheet2!CC:NO,$B3140,0),"")</f>
        <v/>
      </c>
    </row>
    <row r="3141" spans="1:17" x14ac:dyDescent="0.25">
      <c r="A3141" s="64">
        <f t="shared" si="387"/>
        <v>42</v>
      </c>
      <c r="B3141" s="64">
        <f t="shared" si="388"/>
        <v>318</v>
      </c>
      <c r="C3141" s="64">
        <f t="shared" si="389"/>
        <v>8</v>
      </c>
      <c r="D3141" s="64">
        <f t="shared" si="390"/>
        <v>314</v>
      </c>
      <c r="E3141" s="64">
        <f t="shared" si="391"/>
        <v>1566</v>
      </c>
      <c r="F3141" s="64" t="str">
        <f t="shared" ref="F3141:F3204" si="392">IFERROR(IF(I3141&lt;&gt;"",IF(LEFT(K3141,2)="1-",1,2),""),"")</f>
        <v/>
      </c>
      <c r="G3141" s="64" t="str">
        <f t="shared" ref="G3141:G3204" si="393">IFERROR(IF(I3141&lt;&gt;"",MONTH( RIGHT(K3141,LEN(K3141)-FIND("-",K3141))),""),"")</f>
        <v/>
      </c>
      <c r="H3141" s="64" t="str">
        <f t="shared" ref="H3141:H3204" si="394">IFERROR(IF(I3141&lt;&gt;"",YEAR( RIGHT(K3141,LEN(K3141)-FIND("-",K3141))),""),"")</f>
        <v/>
      </c>
      <c r="I3141" s="80" t="str">
        <f>IFERROR(VLOOKUP(D3141,Sheet2!A:B,2,0),"")</f>
        <v/>
      </c>
      <c r="J3141" s="64" t="str">
        <f>IFERROR(IF(I3141&lt;&gt;"",VLOOKUP(I3141,Sheet2!B:C,2,0),""),"")</f>
        <v/>
      </c>
      <c r="K3141" s="64" t="str">
        <f>IFERROR( IF(I3141&lt;&gt;"", HLOOKUP(L$2+$A3141,Sheet2!BX:NK,2,0),""),"")</f>
        <v/>
      </c>
      <c r="L3141" t="str">
        <f>IF(OR(HLOOKUP(L$2+$A3141,Sheet2!BX:NK,$B3141,0),HLOOKUP(L$2+$A3141,Sheet2!BX:NK,$B3141,0)&lt;&gt;""),HLOOKUP(L$2+$A3141,Sheet2!BX:NK,$B3141,0),"")</f>
        <v/>
      </c>
      <c r="M3141" t="str">
        <f>IF(OR(HLOOKUP(M$2+$A3141,Sheet2!BY:NL,$B3141,0),HLOOKUP(M$2+$A3141,Sheet2!BY:NL,$B3141,0)&lt;&gt;""),HLOOKUP(M$2+$A3141,Sheet2!BY:NL,$B3141,0),"")</f>
        <v/>
      </c>
      <c r="N3141" t="str">
        <f>IF(OR(HLOOKUP(N$2+$A3141,Sheet2!BZ:NM,$B3141,0),HLOOKUP(N$2+$A3141,Sheet2!BZ:NM,$B3141,0)&lt;&gt;""),HLOOKUP(N$2+$A3141,Sheet2!BZ:NM,$B3141,0),"")</f>
        <v/>
      </c>
      <c r="O3141" t="str">
        <f>IF(OR(HLOOKUP(O$2+$A3141,Sheet2!CA:NN,$B3141,0),HLOOKUP(O$2+$A3141,Sheet2!CA:NN,$B3141,0)&lt;&gt;""),HLOOKUP(O$2+$A3141,Sheet2!CA:NN,$B3141,0),"")</f>
        <v/>
      </c>
      <c r="P3141" t="str">
        <f>IF(OR(HLOOKUP(P$2+$A3141,Sheet2!CB:NO,$B3141,0),HLOOKUP(P$2+$A3141,Sheet2!CB:NO,$B3141,0)&lt;&gt;""),HLOOKUP(P$2+$A3141,Sheet2!CB:NO,$B3141,0),"")</f>
        <v/>
      </c>
      <c r="Q3141" t="str">
        <f>IF(OR(HLOOKUP(Q$2+$A3141,Sheet2!CC:NO,$B3141,0),HLOOKUP(Q$2+$A3141,Sheet2!CC:NO,$B3141,0)&lt;&gt;""),HLOOKUP(Q$2+$A3141,Sheet2!CC:NO,$B3141,0),"")</f>
        <v/>
      </c>
    </row>
    <row r="3142" spans="1:17" x14ac:dyDescent="0.25">
      <c r="A3142" s="64">
        <f t="shared" ref="A3142:A3205" si="395">IF(C3142&lt;&gt;1,A3141+6,0)</f>
        <v>48</v>
      </c>
      <c r="B3142" s="64">
        <f t="shared" ref="B3142:B3205" si="396">IF(C3142&lt;&gt;1,B3141,B3141+1)</f>
        <v>318</v>
      </c>
      <c r="C3142" s="64">
        <f t="shared" ref="C3142:C3205" si="397">IF($C$3-C3141=0,1,C3141+1)</f>
        <v>9</v>
      </c>
      <c r="D3142" s="64">
        <f t="shared" ref="D3142:D3205" si="398">IF(C3142=1,D3141+1,D3141)</f>
        <v>314</v>
      </c>
      <c r="E3142" s="64">
        <f t="shared" ref="E3142:E3205" si="399">IF(D3142&lt;&gt;D3141,E3141+5,E3141)</f>
        <v>1566</v>
      </c>
      <c r="F3142" s="64" t="str">
        <f t="shared" si="392"/>
        <v/>
      </c>
      <c r="G3142" s="64" t="str">
        <f t="shared" si="393"/>
        <v/>
      </c>
      <c r="H3142" s="64" t="str">
        <f t="shared" si="394"/>
        <v/>
      </c>
      <c r="I3142" s="80" t="str">
        <f>IFERROR(VLOOKUP(D3142,Sheet2!A:B,2,0),"")</f>
        <v/>
      </c>
      <c r="J3142" s="64" t="str">
        <f>IFERROR(IF(I3142&lt;&gt;"",VLOOKUP(I3142,Sheet2!B:C,2,0),""),"")</f>
        <v/>
      </c>
      <c r="K3142" s="64" t="str">
        <f>IFERROR( IF(I3142&lt;&gt;"", HLOOKUP(L$2+$A3142,Sheet2!BX:NK,2,0),""),"")</f>
        <v/>
      </c>
      <c r="L3142" t="str">
        <f>IF(OR(HLOOKUP(L$2+$A3142,Sheet2!BX:NK,$B3142,0),HLOOKUP(L$2+$A3142,Sheet2!BX:NK,$B3142,0)&lt;&gt;""),HLOOKUP(L$2+$A3142,Sheet2!BX:NK,$B3142,0),"")</f>
        <v/>
      </c>
      <c r="M3142" t="str">
        <f>IF(OR(HLOOKUP(M$2+$A3142,Sheet2!BY:NL,$B3142,0),HLOOKUP(M$2+$A3142,Sheet2!BY:NL,$B3142,0)&lt;&gt;""),HLOOKUP(M$2+$A3142,Sheet2!BY:NL,$B3142,0),"")</f>
        <v/>
      </c>
      <c r="N3142" t="str">
        <f>IF(OR(HLOOKUP(N$2+$A3142,Sheet2!BZ:NM,$B3142,0),HLOOKUP(N$2+$A3142,Sheet2!BZ:NM,$B3142,0)&lt;&gt;""),HLOOKUP(N$2+$A3142,Sheet2!BZ:NM,$B3142,0),"")</f>
        <v/>
      </c>
      <c r="O3142" t="str">
        <f>IF(OR(HLOOKUP(O$2+$A3142,Sheet2!CA:NN,$B3142,0),HLOOKUP(O$2+$A3142,Sheet2!CA:NN,$B3142,0)&lt;&gt;""),HLOOKUP(O$2+$A3142,Sheet2!CA:NN,$B3142,0),"")</f>
        <v/>
      </c>
      <c r="P3142" t="str">
        <f>IF(OR(HLOOKUP(P$2+$A3142,Sheet2!CB:NO,$B3142,0),HLOOKUP(P$2+$A3142,Sheet2!CB:NO,$B3142,0)&lt;&gt;""),HLOOKUP(P$2+$A3142,Sheet2!CB:NO,$B3142,0),"")</f>
        <v/>
      </c>
      <c r="Q3142" t="str">
        <f>IF(OR(HLOOKUP(Q$2+$A3142,Sheet2!CC:NO,$B3142,0),HLOOKUP(Q$2+$A3142,Sheet2!CC:NO,$B3142,0)&lt;&gt;""),HLOOKUP(Q$2+$A3142,Sheet2!CC:NO,$B3142,0),"")</f>
        <v/>
      </c>
    </row>
    <row r="3143" spans="1:17" x14ac:dyDescent="0.25">
      <c r="A3143" s="64">
        <f t="shared" si="395"/>
        <v>54</v>
      </c>
      <c r="B3143" s="64">
        <f t="shared" si="396"/>
        <v>318</v>
      </c>
      <c r="C3143" s="64">
        <f t="shared" si="397"/>
        <v>10</v>
      </c>
      <c r="D3143" s="64">
        <f t="shared" si="398"/>
        <v>314</v>
      </c>
      <c r="E3143" s="64">
        <f t="shared" si="399"/>
        <v>1566</v>
      </c>
      <c r="F3143" s="64" t="str">
        <f t="shared" si="392"/>
        <v/>
      </c>
      <c r="G3143" s="64" t="str">
        <f t="shared" si="393"/>
        <v/>
      </c>
      <c r="H3143" s="64" t="str">
        <f t="shared" si="394"/>
        <v/>
      </c>
      <c r="I3143" s="80" t="str">
        <f>IFERROR(VLOOKUP(D3143,Sheet2!A:B,2,0),"")</f>
        <v/>
      </c>
      <c r="J3143" s="64" t="str">
        <f>IFERROR(IF(I3143&lt;&gt;"",VLOOKUP(I3143,Sheet2!B:C,2,0),""),"")</f>
        <v/>
      </c>
      <c r="K3143" s="64" t="str">
        <f>IFERROR( IF(I3143&lt;&gt;"", HLOOKUP(L$2+$A3143,Sheet2!BX:NK,2,0),""),"")</f>
        <v/>
      </c>
      <c r="L3143" t="str">
        <f>IF(OR(HLOOKUP(L$2+$A3143,Sheet2!BX:NK,$B3143,0),HLOOKUP(L$2+$A3143,Sheet2!BX:NK,$B3143,0)&lt;&gt;""),HLOOKUP(L$2+$A3143,Sheet2!BX:NK,$B3143,0),"")</f>
        <v/>
      </c>
      <c r="M3143" t="str">
        <f>IF(OR(HLOOKUP(M$2+$A3143,Sheet2!BY:NL,$B3143,0),HLOOKUP(M$2+$A3143,Sheet2!BY:NL,$B3143,0)&lt;&gt;""),HLOOKUP(M$2+$A3143,Sheet2!BY:NL,$B3143,0),"")</f>
        <v/>
      </c>
      <c r="N3143" t="str">
        <f>IF(OR(HLOOKUP(N$2+$A3143,Sheet2!BZ:NM,$B3143,0),HLOOKUP(N$2+$A3143,Sheet2!BZ:NM,$B3143,0)&lt;&gt;""),HLOOKUP(N$2+$A3143,Sheet2!BZ:NM,$B3143,0),"")</f>
        <v/>
      </c>
      <c r="O3143" t="str">
        <f>IF(OR(HLOOKUP(O$2+$A3143,Sheet2!CA:NN,$B3143,0),HLOOKUP(O$2+$A3143,Sheet2!CA:NN,$B3143,0)&lt;&gt;""),HLOOKUP(O$2+$A3143,Sheet2!CA:NN,$B3143,0),"")</f>
        <v/>
      </c>
      <c r="P3143" t="str">
        <f>IF(OR(HLOOKUP(P$2+$A3143,Sheet2!CB:NO,$B3143,0),HLOOKUP(P$2+$A3143,Sheet2!CB:NO,$B3143,0)&lt;&gt;""),HLOOKUP(P$2+$A3143,Sheet2!CB:NO,$B3143,0),"")</f>
        <v/>
      </c>
      <c r="Q3143" t="str">
        <f>IF(OR(HLOOKUP(Q$2+$A3143,Sheet2!CC:NO,$B3143,0),HLOOKUP(Q$2+$A3143,Sheet2!CC:NO,$B3143,0)&lt;&gt;""),HLOOKUP(Q$2+$A3143,Sheet2!CC:NO,$B3143,0),"")</f>
        <v/>
      </c>
    </row>
    <row r="3144" spans="1:17" x14ac:dyDescent="0.25">
      <c r="A3144" s="64">
        <f t="shared" si="395"/>
        <v>0</v>
      </c>
      <c r="B3144" s="64">
        <f t="shared" si="396"/>
        <v>319</v>
      </c>
      <c r="C3144" s="64">
        <f t="shared" si="397"/>
        <v>1</v>
      </c>
      <c r="D3144" s="64">
        <f t="shared" si="398"/>
        <v>315</v>
      </c>
      <c r="E3144" s="64">
        <f t="shared" si="399"/>
        <v>1571</v>
      </c>
      <c r="F3144" s="64" t="str">
        <f t="shared" si="392"/>
        <v/>
      </c>
      <c r="G3144" s="64" t="str">
        <f t="shared" si="393"/>
        <v/>
      </c>
      <c r="H3144" s="64" t="str">
        <f t="shared" si="394"/>
        <v/>
      </c>
      <c r="I3144" s="80" t="str">
        <f>IFERROR(VLOOKUP(D3144,Sheet2!A:B,2,0),"")</f>
        <v/>
      </c>
      <c r="J3144" s="64" t="str">
        <f>IFERROR(IF(I3144&lt;&gt;"",VLOOKUP(I3144,Sheet2!B:C,2,0),""),"")</f>
        <v/>
      </c>
      <c r="K3144" s="64" t="str">
        <f>IFERROR( IF(I3144&lt;&gt;"", HLOOKUP(L$2+$A3144,Sheet2!BX:NK,2,0),""),"")</f>
        <v/>
      </c>
      <c r="L3144" t="str">
        <f>IF(OR(HLOOKUP(L$2+$A3144,Sheet2!BX:NK,$B3144,0),HLOOKUP(L$2+$A3144,Sheet2!BX:NK,$B3144,0)&lt;&gt;""),HLOOKUP(L$2+$A3144,Sheet2!BX:NK,$B3144,0),"")</f>
        <v/>
      </c>
      <c r="M3144" t="str">
        <f>IF(OR(HLOOKUP(M$2+$A3144,Sheet2!BY:NL,$B3144,0),HLOOKUP(M$2+$A3144,Sheet2!BY:NL,$B3144,0)&lt;&gt;""),HLOOKUP(M$2+$A3144,Sheet2!BY:NL,$B3144,0),"")</f>
        <v/>
      </c>
      <c r="N3144" t="str">
        <f>IF(OR(HLOOKUP(N$2+$A3144,Sheet2!BZ:NM,$B3144,0),HLOOKUP(N$2+$A3144,Sheet2!BZ:NM,$B3144,0)&lt;&gt;""),HLOOKUP(N$2+$A3144,Sheet2!BZ:NM,$B3144,0),"")</f>
        <v/>
      </c>
      <c r="O3144" t="str">
        <f>IF(OR(HLOOKUP(O$2+$A3144,Sheet2!CA:NN,$B3144,0),HLOOKUP(O$2+$A3144,Sheet2!CA:NN,$B3144,0)&lt;&gt;""),HLOOKUP(O$2+$A3144,Sheet2!CA:NN,$B3144,0),"")</f>
        <v/>
      </c>
      <c r="P3144" t="str">
        <f>IF(OR(HLOOKUP(P$2+$A3144,Sheet2!CB:NO,$B3144,0),HLOOKUP(P$2+$A3144,Sheet2!CB:NO,$B3144,0)&lt;&gt;""),HLOOKUP(P$2+$A3144,Sheet2!CB:NO,$B3144,0),"")</f>
        <v/>
      </c>
      <c r="Q3144" t="str">
        <f>IF(OR(HLOOKUP(Q$2+$A3144,Sheet2!CC:NO,$B3144,0),HLOOKUP(Q$2+$A3144,Sheet2!CC:NO,$B3144,0)&lt;&gt;""),HLOOKUP(Q$2+$A3144,Sheet2!CC:NO,$B3144,0),"")</f>
        <v/>
      </c>
    </row>
    <row r="3145" spans="1:17" x14ac:dyDescent="0.25">
      <c r="A3145" s="64">
        <f t="shared" si="395"/>
        <v>6</v>
      </c>
      <c r="B3145" s="64">
        <f t="shared" si="396"/>
        <v>319</v>
      </c>
      <c r="C3145" s="64">
        <f t="shared" si="397"/>
        <v>2</v>
      </c>
      <c r="D3145" s="64">
        <f t="shared" si="398"/>
        <v>315</v>
      </c>
      <c r="E3145" s="64">
        <f t="shared" si="399"/>
        <v>1571</v>
      </c>
      <c r="F3145" s="64" t="str">
        <f t="shared" si="392"/>
        <v/>
      </c>
      <c r="G3145" s="64" t="str">
        <f t="shared" si="393"/>
        <v/>
      </c>
      <c r="H3145" s="64" t="str">
        <f t="shared" si="394"/>
        <v/>
      </c>
      <c r="I3145" s="80" t="str">
        <f>IFERROR(VLOOKUP(D3145,Sheet2!A:B,2,0),"")</f>
        <v/>
      </c>
      <c r="J3145" s="64" t="str">
        <f>IFERROR(IF(I3145&lt;&gt;"",VLOOKUP(I3145,Sheet2!B:C,2,0),""),"")</f>
        <v/>
      </c>
      <c r="K3145" s="64" t="str">
        <f>IFERROR( IF(I3145&lt;&gt;"", HLOOKUP(L$2+$A3145,Sheet2!BX:NK,2,0),""),"")</f>
        <v/>
      </c>
      <c r="L3145" t="str">
        <f>IF(OR(HLOOKUP(L$2+$A3145,Sheet2!BX:NK,$B3145,0),HLOOKUP(L$2+$A3145,Sheet2!BX:NK,$B3145,0)&lt;&gt;""),HLOOKUP(L$2+$A3145,Sheet2!BX:NK,$B3145,0),"")</f>
        <v/>
      </c>
      <c r="M3145" t="str">
        <f>IF(OR(HLOOKUP(M$2+$A3145,Sheet2!BY:NL,$B3145,0),HLOOKUP(M$2+$A3145,Sheet2!BY:NL,$B3145,0)&lt;&gt;""),HLOOKUP(M$2+$A3145,Sheet2!BY:NL,$B3145,0),"")</f>
        <v/>
      </c>
      <c r="N3145" t="str">
        <f>IF(OR(HLOOKUP(N$2+$A3145,Sheet2!BZ:NM,$B3145,0),HLOOKUP(N$2+$A3145,Sheet2!BZ:NM,$B3145,0)&lt;&gt;""),HLOOKUP(N$2+$A3145,Sheet2!BZ:NM,$B3145,0),"")</f>
        <v/>
      </c>
      <c r="O3145" t="str">
        <f>IF(OR(HLOOKUP(O$2+$A3145,Sheet2!CA:NN,$B3145,0),HLOOKUP(O$2+$A3145,Sheet2!CA:NN,$B3145,0)&lt;&gt;""),HLOOKUP(O$2+$A3145,Sheet2!CA:NN,$B3145,0),"")</f>
        <v/>
      </c>
      <c r="P3145" t="str">
        <f>IF(OR(HLOOKUP(P$2+$A3145,Sheet2!CB:NO,$B3145,0),HLOOKUP(P$2+$A3145,Sheet2!CB:NO,$B3145,0)&lt;&gt;""),HLOOKUP(P$2+$A3145,Sheet2!CB:NO,$B3145,0),"")</f>
        <v/>
      </c>
      <c r="Q3145" t="str">
        <f>IF(OR(HLOOKUP(Q$2+$A3145,Sheet2!CC:NO,$B3145,0),HLOOKUP(Q$2+$A3145,Sheet2!CC:NO,$B3145,0)&lt;&gt;""),HLOOKUP(Q$2+$A3145,Sheet2!CC:NO,$B3145,0),"")</f>
        <v/>
      </c>
    </row>
    <row r="3146" spans="1:17" x14ac:dyDescent="0.25">
      <c r="A3146" s="64">
        <f t="shared" si="395"/>
        <v>12</v>
      </c>
      <c r="B3146" s="64">
        <f t="shared" si="396"/>
        <v>319</v>
      </c>
      <c r="C3146" s="64">
        <f t="shared" si="397"/>
        <v>3</v>
      </c>
      <c r="D3146" s="64">
        <f t="shared" si="398"/>
        <v>315</v>
      </c>
      <c r="E3146" s="64">
        <f t="shared" si="399"/>
        <v>1571</v>
      </c>
      <c r="F3146" s="64" t="str">
        <f t="shared" si="392"/>
        <v/>
      </c>
      <c r="G3146" s="64" t="str">
        <f t="shared" si="393"/>
        <v/>
      </c>
      <c r="H3146" s="64" t="str">
        <f t="shared" si="394"/>
        <v/>
      </c>
      <c r="I3146" s="80" t="str">
        <f>IFERROR(VLOOKUP(D3146,Sheet2!A:B,2,0),"")</f>
        <v/>
      </c>
      <c r="J3146" s="64" t="str">
        <f>IFERROR(IF(I3146&lt;&gt;"",VLOOKUP(I3146,Sheet2!B:C,2,0),""),"")</f>
        <v/>
      </c>
      <c r="K3146" s="64" t="str">
        <f>IFERROR( IF(I3146&lt;&gt;"", HLOOKUP(L$2+$A3146,Sheet2!BX:NK,2,0),""),"")</f>
        <v/>
      </c>
      <c r="L3146" t="str">
        <f>IF(OR(HLOOKUP(L$2+$A3146,Sheet2!BX:NK,$B3146,0),HLOOKUP(L$2+$A3146,Sheet2!BX:NK,$B3146,0)&lt;&gt;""),HLOOKUP(L$2+$A3146,Sheet2!BX:NK,$B3146,0),"")</f>
        <v/>
      </c>
      <c r="M3146" t="str">
        <f>IF(OR(HLOOKUP(M$2+$A3146,Sheet2!BY:NL,$B3146,0),HLOOKUP(M$2+$A3146,Sheet2!BY:NL,$B3146,0)&lt;&gt;""),HLOOKUP(M$2+$A3146,Sheet2!BY:NL,$B3146,0),"")</f>
        <v/>
      </c>
      <c r="N3146" t="str">
        <f>IF(OR(HLOOKUP(N$2+$A3146,Sheet2!BZ:NM,$B3146,0),HLOOKUP(N$2+$A3146,Sheet2!BZ:NM,$B3146,0)&lt;&gt;""),HLOOKUP(N$2+$A3146,Sheet2!BZ:NM,$B3146,0),"")</f>
        <v/>
      </c>
      <c r="O3146" t="str">
        <f>IF(OR(HLOOKUP(O$2+$A3146,Sheet2!CA:NN,$B3146,0),HLOOKUP(O$2+$A3146,Sheet2!CA:NN,$B3146,0)&lt;&gt;""),HLOOKUP(O$2+$A3146,Sheet2!CA:NN,$B3146,0),"")</f>
        <v/>
      </c>
      <c r="P3146" t="str">
        <f>IF(OR(HLOOKUP(P$2+$A3146,Sheet2!CB:NO,$B3146,0),HLOOKUP(P$2+$A3146,Sheet2!CB:NO,$B3146,0)&lt;&gt;""),HLOOKUP(P$2+$A3146,Sheet2!CB:NO,$B3146,0),"")</f>
        <v/>
      </c>
      <c r="Q3146" t="str">
        <f>IF(OR(HLOOKUP(Q$2+$A3146,Sheet2!CC:NO,$B3146,0),HLOOKUP(Q$2+$A3146,Sheet2!CC:NO,$B3146,0)&lt;&gt;""),HLOOKUP(Q$2+$A3146,Sheet2!CC:NO,$B3146,0),"")</f>
        <v/>
      </c>
    </row>
    <row r="3147" spans="1:17" x14ac:dyDescent="0.25">
      <c r="A3147" s="64">
        <f t="shared" si="395"/>
        <v>18</v>
      </c>
      <c r="B3147" s="64">
        <f t="shared" si="396"/>
        <v>319</v>
      </c>
      <c r="C3147" s="64">
        <f t="shared" si="397"/>
        <v>4</v>
      </c>
      <c r="D3147" s="64">
        <f t="shared" si="398"/>
        <v>315</v>
      </c>
      <c r="E3147" s="64">
        <f t="shared" si="399"/>
        <v>1571</v>
      </c>
      <c r="F3147" s="64" t="str">
        <f t="shared" si="392"/>
        <v/>
      </c>
      <c r="G3147" s="64" t="str">
        <f t="shared" si="393"/>
        <v/>
      </c>
      <c r="H3147" s="64" t="str">
        <f t="shared" si="394"/>
        <v/>
      </c>
      <c r="I3147" s="80" t="str">
        <f>IFERROR(VLOOKUP(D3147,Sheet2!A:B,2,0),"")</f>
        <v/>
      </c>
      <c r="J3147" s="64" t="str">
        <f>IFERROR(IF(I3147&lt;&gt;"",VLOOKUP(I3147,Sheet2!B:C,2,0),""),"")</f>
        <v/>
      </c>
      <c r="K3147" s="64" t="str">
        <f>IFERROR( IF(I3147&lt;&gt;"", HLOOKUP(L$2+$A3147,Sheet2!BX:NK,2,0),""),"")</f>
        <v/>
      </c>
      <c r="L3147" t="str">
        <f>IF(OR(HLOOKUP(L$2+$A3147,Sheet2!BX:NK,$B3147,0),HLOOKUP(L$2+$A3147,Sheet2!BX:NK,$B3147,0)&lt;&gt;""),HLOOKUP(L$2+$A3147,Sheet2!BX:NK,$B3147,0),"")</f>
        <v/>
      </c>
      <c r="M3147" t="str">
        <f>IF(OR(HLOOKUP(M$2+$A3147,Sheet2!BY:NL,$B3147,0),HLOOKUP(M$2+$A3147,Sheet2!BY:NL,$B3147,0)&lt;&gt;""),HLOOKUP(M$2+$A3147,Sheet2!BY:NL,$B3147,0),"")</f>
        <v/>
      </c>
      <c r="N3147" t="str">
        <f>IF(OR(HLOOKUP(N$2+$A3147,Sheet2!BZ:NM,$B3147,0),HLOOKUP(N$2+$A3147,Sheet2!BZ:NM,$B3147,0)&lt;&gt;""),HLOOKUP(N$2+$A3147,Sheet2!BZ:NM,$B3147,0),"")</f>
        <v/>
      </c>
      <c r="O3147" t="str">
        <f>IF(OR(HLOOKUP(O$2+$A3147,Sheet2!CA:NN,$B3147,0),HLOOKUP(O$2+$A3147,Sheet2!CA:NN,$B3147,0)&lt;&gt;""),HLOOKUP(O$2+$A3147,Sheet2!CA:NN,$B3147,0),"")</f>
        <v/>
      </c>
      <c r="P3147" t="str">
        <f>IF(OR(HLOOKUP(P$2+$A3147,Sheet2!CB:NO,$B3147,0),HLOOKUP(P$2+$A3147,Sheet2!CB:NO,$B3147,0)&lt;&gt;""),HLOOKUP(P$2+$A3147,Sheet2!CB:NO,$B3147,0),"")</f>
        <v/>
      </c>
      <c r="Q3147" t="str">
        <f>IF(OR(HLOOKUP(Q$2+$A3147,Sheet2!CC:NO,$B3147,0),HLOOKUP(Q$2+$A3147,Sheet2!CC:NO,$B3147,0)&lt;&gt;""),HLOOKUP(Q$2+$A3147,Sheet2!CC:NO,$B3147,0),"")</f>
        <v/>
      </c>
    </row>
    <row r="3148" spans="1:17" x14ac:dyDescent="0.25">
      <c r="A3148" s="64">
        <f t="shared" si="395"/>
        <v>24</v>
      </c>
      <c r="B3148" s="64">
        <f t="shared" si="396"/>
        <v>319</v>
      </c>
      <c r="C3148" s="64">
        <f t="shared" si="397"/>
        <v>5</v>
      </c>
      <c r="D3148" s="64">
        <f t="shared" si="398"/>
        <v>315</v>
      </c>
      <c r="E3148" s="64">
        <f t="shared" si="399"/>
        <v>1571</v>
      </c>
      <c r="F3148" s="64" t="str">
        <f t="shared" si="392"/>
        <v/>
      </c>
      <c r="G3148" s="64" t="str">
        <f t="shared" si="393"/>
        <v/>
      </c>
      <c r="H3148" s="64" t="str">
        <f t="shared" si="394"/>
        <v/>
      </c>
      <c r="I3148" s="80" t="str">
        <f>IFERROR(VLOOKUP(D3148,Sheet2!A:B,2,0),"")</f>
        <v/>
      </c>
      <c r="J3148" s="64" t="str">
        <f>IFERROR(IF(I3148&lt;&gt;"",VLOOKUP(I3148,Sheet2!B:C,2,0),""),"")</f>
        <v/>
      </c>
      <c r="K3148" s="64" t="str">
        <f>IFERROR( IF(I3148&lt;&gt;"", HLOOKUP(L$2+$A3148,Sheet2!BX:NK,2,0),""),"")</f>
        <v/>
      </c>
      <c r="L3148" t="str">
        <f>IF(OR(HLOOKUP(L$2+$A3148,Sheet2!BX:NK,$B3148,0),HLOOKUP(L$2+$A3148,Sheet2!BX:NK,$B3148,0)&lt;&gt;""),HLOOKUP(L$2+$A3148,Sheet2!BX:NK,$B3148,0),"")</f>
        <v/>
      </c>
      <c r="M3148" t="str">
        <f>IF(OR(HLOOKUP(M$2+$A3148,Sheet2!BY:NL,$B3148,0),HLOOKUP(M$2+$A3148,Sheet2!BY:NL,$B3148,0)&lt;&gt;""),HLOOKUP(M$2+$A3148,Sheet2!BY:NL,$B3148,0),"")</f>
        <v/>
      </c>
      <c r="N3148" t="str">
        <f>IF(OR(HLOOKUP(N$2+$A3148,Sheet2!BZ:NM,$B3148,0),HLOOKUP(N$2+$A3148,Sheet2!BZ:NM,$B3148,0)&lt;&gt;""),HLOOKUP(N$2+$A3148,Sheet2!BZ:NM,$B3148,0),"")</f>
        <v/>
      </c>
      <c r="O3148" t="str">
        <f>IF(OR(HLOOKUP(O$2+$A3148,Sheet2!CA:NN,$B3148,0),HLOOKUP(O$2+$A3148,Sheet2!CA:NN,$B3148,0)&lt;&gt;""),HLOOKUP(O$2+$A3148,Sheet2!CA:NN,$B3148,0),"")</f>
        <v/>
      </c>
      <c r="P3148" t="str">
        <f>IF(OR(HLOOKUP(P$2+$A3148,Sheet2!CB:NO,$B3148,0),HLOOKUP(P$2+$A3148,Sheet2!CB:NO,$B3148,0)&lt;&gt;""),HLOOKUP(P$2+$A3148,Sheet2!CB:NO,$B3148,0),"")</f>
        <v/>
      </c>
      <c r="Q3148" t="str">
        <f>IF(OR(HLOOKUP(Q$2+$A3148,Sheet2!CC:NO,$B3148,0),HLOOKUP(Q$2+$A3148,Sheet2!CC:NO,$B3148,0)&lt;&gt;""),HLOOKUP(Q$2+$A3148,Sheet2!CC:NO,$B3148,0),"")</f>
        <v/>
      </c>
    </row>
    <row r="3149" spans="1:17" x14ac:dyDescent="0.25">
      <c r="A3149" s="64">
        <f t="shared" si="395"/>
        <v>30</v>
      </c>
      <c r="B3149" s="64">
        <f t="shared" si="396"/>
        <v>319</v>
      </c>
      <c r="C3149" s="64">
        <f t="shared" si="397"/>
        <v>6</v>
      </c>
      <c r="D3149" s="64">
        <f t="shared" si="398"/>
        <v>315</v>
      </c>
      <c r="E3149" s="64">
        <f t="shared" si="399"/>
        <v>1571</v>
      </c>
      <c r="F3149" s="64" t="str">
        <f t="shared" si="392"/>
        <v/>
      </c>
      <c r="G3149" s="64" t="str">
        <f t="shared" si="393"/>
        <v/>
      </c>
      <c r="H3149" s="64" t="str">
        <f t="shared" si="394"/>
        <v/>
      </c>
      <c r="I3149" s="80" t="str">
        <f>IFERROR(VLOOKUP(D3149,Sheet2!A:B,2,0),"")</f>
        <v/>
      </c>
      <c r="J3149" s="64" t="str">
        <f>IFERROR(IF(I3149&lt;&gt;"",VLOOKUP(I3149,Sheet2!B:C,2,0),""),"")</f>
        <v/>
      </c>
      <c r="K3149" s="64" t="str">
        <f>IFERROR( IF(I3149&lt;&gt;"", HLOOKUP(L$2+$A3149,Sheet2!BX:NK,2,0),""),"")</f>
        <v/>
      </c>
      <c r="L3149" t="str">
        <f>IF(OR(HLOOKUP(L$2+$A3149,Sheet2!BX:NK,$B3149,0),HLOOKUP(L$2+$A3149,Sheet2!BX:NK,$B3149,0)&lt;&gt;""),HLOOKUP(L$2+$A3149,Sheet2!BX:NK,$B3149,0),"")</f>
        <v/>
      </c>
      <c r="M3149" t="str">
        <f>IF(OR(HLOOKUP(M$2+$A3149,Sheet2!BY:NL,$B3149,0),HLOOKUP(M$2+$A3149,Sheet2!BY:NL,$B3149,0)&lt;&gt;""),HLOOKUP(M$2+$A3149,Sheet2!BY:NL,$B3149,0),"")</f>
        <v/>
      </c>
      <c r="N3149" t="str">
        <f>IF(OR(HLOOKUP(N$2+$A3149,Sheet2!BZ:NM,$B3149,0),HLOOKUP(N$2+$A3149,Sheet2!BZ:NM,$B3149,0)&lt;&gt;""),HLOOKUP(N$2+$A3149,Sheet2!BZ:NM,$B3149,0),"")</f>
        <v/>
      </c>
      <c r="O3149" t="str">
        <f>IF(OR(HLOOKUP(O$2+$A3149,Sheet2!CA:NN,$B3149,0),HLOOKUP(O$2+$A3149,Sheet2!CA:NN,$B3149,0)&lt;&gt;""),HLOOKUP(O$2+$A3149,Sheet2!CA:NN,$B3149,0),"")</f>
        <v/>
      </c>
      <c r="P3149" t="str">
        <f>IF(OR(HLOOKUP(P$2+$A3149,Sheet2!CB:NO,$B3149,0),HLOOKUP(P$2+$A3149,Sheet2!CB:NO,$B3149,0)&lt;&gt;""),HLOOKUP(P$2+$A3149,Sheet2!CB:NO,$B3149,0),"")</f>
        <v/>
      </c>
      <c r="Q3149" t="str">
        <f>IF(OR(HLOOKUP(Q$2+$A3149,Sheet2!CC:NO,$B3149,0),HLOOKUP(Q$2+$A3149,Sheet2!CC:NO,$B3149,0)&lt;&gt;""),HLOOKUP(Q$2+$A3149,Sheet2!CC:NO,$B3149,0),"")</f>
        <v/>
      </c>
    </row>
    <row r="3150" spans="1:17" x14ac:dyDescent="0.25">
      <c r="A3150" s="64">
        <f t="shared" si="395"/>
        <v>36</v>
      </c>
      <c r="B3150" s="64">
        <f t="shared" si="396"/>
        <v>319</v>
      </c>
      <c r="C3150" s="64">
        <f t="shared" si="397"/>
        <v>7</v>
      </c>
      <c r="D3150" s="64">
        <f t="shared" si="398"/>
        <v>315</v>
      </c>
      <c r="E3150" s="64">
        <f t="shared" si="399"/>
        <v>1571</v>
      </c>
      <c r="F3150" s="64" t="str">
        <f t="shared" si="392"/>
        <v/>
      </c>
      <c r="G3150" s="64" t="str">
        <f t="shared" si="393"/>
        <v/>
      </c>
      <c r="H3150" s="64" t="str">
        <f t="shared" si="394"/>
        <v/>
      </c>
      <c r="I3150" s="80" t="str">
        <f>IFERROR(VLOOKUP(D3150,Sheet2!A:B,2,0),"")</f>
        <v/>
      </c>
      <c r="J3150" s="64" t="str">
        <f>IFERROR(IF(I3150&lt;&gt;"",VLOOKUP(I3150,Sheet2!B:C,2,0),""),"")</f>
        <v/>
      </c>
      <c r="K3150" s="64" t="str">
        <f>IFERROR( IF(I3150&lt;&gt;"", HLOOKUP(L$2+$A3150,Sheet2!BX:NK,2,0),""),"")</f>
        <v/>
      </c>
      <c r="L3150" t="str">
        <f>IF(OR(HLOOKUP(L$2+$A3150,Sheet2!BX:NK,$B3150,0),HLOOKUP(L$2+$A3150,Sheet2!BX:NK,$B3150,0)&lt;&gt;""),HLOOKUP(L$2+$A3150,Sheet2!BX:NK,$B3150,0),"")</f>
        <v/>
      </c>
      <c r="M3150" t="str">
        <f>IF(OR(HLOOKUP(M$2+$A3150,Sheet2!BY:NL,$B3150,0),HLOOKUP(M$2+$A3150,Sheet2!BY:NL,$B3150,0)&lt;&gt;""),HLOOKUP(M$2+$A3150,Sheet2!BY:NL,$B3150,0),"")</f>
        <v/>
      </c>
      <c r="N3150" t="str">
        <f>IF(OR(HLOOKUP(N$2+$A3150,Sheet2!BZ:NM,$B3150,0),HLOOKUP(N$2+$A3150,Sheet2!BZ:NM,$B3150,0)&lt;&gt;""),HLOOKUP(N$2+$A3150,Sheet2!BZ:NM,$B3150,0),"")</f>
        <v/>
      </c>
      <c r="O3150" t="str">
        <f>IF(OR(HLOOKUP(O$2+$A3150,Sheet2!CA:NN,$B3150,0),HLOOKUP(O$2+$A3150,Sheet2!CA:NN,$B3150,0)&lt;&gt;""),HLOOKUP(O$2+$A3150,Sheet2!CA:NN,$B3150,0),"")</f>
        <v/>
      </c>
      <c r="P3150" t="str">
        <f>IF(OR(HLOOKUP(P$2+$A3150,Sheet2!CB:NO,$B3150,0),HLOOKUP(P$2+$A3150,Sheet2!CB:NO,$B3150,0)&lt;&gt;""),HLOOKUP(P$2+$A3150,Sheet2!CB:NO,$B3150,0),"")</f>
        <v/>
      </c>
      <c r="Q3150" t="str">
        <f>IF(OR(HLOOKUP(Q$2+$A3150,Sheet2!CC:NO,$B3150,0),HLOOKUP(Q$2+$A3150,Sheet2!CC:NO,$B3150,0)&lt;&gt;""),HLOOKUP(Q$2+$A3150,Sheet2!CC:NO,$B3150,0),"")</f>
        <v/>
      </c>
    </row>
    <row r="3151" spans="1:17" x14ac:dyDescent="0.25">
      <c r="A3151" s="64">
        <f t="shared" si="395"/>
        <v>42</v>
      </c>
      <c r="B3151" s="64">
        <f t="shared" si="396"/>
        <v>319</v>
      </c>
      <c r="C3151" s="64">
        <f t="shared" si="397"/>
        <v>8</v>
      </c>
      <c r="D3151" s="64">
        <f t="shared" si="398"/>
        <v>315</v>
      </c>
      <c r="E3151" s="64">
        <f t="shared" si="399"/>
        <v>1571</v>
      </c>
      <c r="F3151" s="64" t="str">
        <f t="shared" si="392"/>
        <v/>
      </c>
      <c r="G3151" s="64" t="str">
        <f t="shared" si="393"/>
        <v/>
      </c>
      <c r="H3151" s="64" t="str">
        <f t="shared" si="394"/>
        <v/>
      </c>
      <c r="I3151" s="80" t="str">
        <f>IFERROR(VLOOKUP(D3151,Sheet2!A:B,2,0),"")</f>
        <v/>
      </c>
      <c r="J3151" s="64" t="str">
        <f>IFERROR(IF(I3151&lt;&gt;"",VLOOKUP(I3151,Sheet2!B:C,2,0),""),"")</f>
        <v/>
      </c>
      <c r="K3151" s="64" t="str">
        <f>IFERROR( IF(I3151&lt;&gt;"", HLOOKUP(L$2+$A3151,Sheet2!BX:NK,2,0),""),"")</f>
        <v/>
      </c>
      <c r="L3151" t="str">
        <f>IF(OR(HLOOKUP(L$2+$A3151,Sheet2!BX:NK,$B3151,0),HLOOKUP(L$2+$A3151,Sheet2!BX:NK,$B3151,0)&lt;&gt;""),HLOOKUP(L$2+$A3151,Sheet2!BX:NK,$B3151,0),"")</f>
        <v/>
      </c>
      <c r="M3151" t="str">
        <f>IF(OR(HLOOKUP(M$2+$A3151,Sheet2!BY:NL,$B3151,0),HLOOKUP(M$2+$A3151,Sheet2!BY:NL,$B3151,0)&lt;&gt;""),HLOOKUP(M$2+$A3151,Sheet2!BY:NL,$B3151,0),"")</f>
        <v/>
      </c>
      <c r="N3151" t="str">
        <f>IF(OR(HLOOKUP(N$2+$A3151,Sheet2!BZ:NM,$B3151,0),HLOOKUP(N$2+$A3151,Sheet2!BZ:NM,$B3151,0)&lt;&gt;""),HLOOKUP(N$2+$A3151,Sheet2!BZ:NM,$B3151,0),"")</f>
        <v/>
      </c>
      <c r="O3151" t="str">
        <f>IF(OR(HLOOKUP(O$2+$A3151,Sheet2!CA:NN,$B3151,0),HLOOKUP(O$2+$A3151,Sheet2!CA:NN,$B3151,0)&lt;&gt;""),HLOOKUP(O$2+$A3151,Sheet2!CA:NN,$B3151,0),"")</f>
        <v/>
      </c>
      <c r="P3151" t="str">
        <f>IF(OR(HLOOKUP(P$2+$A3151,Sheet2!CB:NO,$B3151,0),HLOOKUP(P$2+$A3151,Sheet2!CB:NO,$B3151,0)&lt;&gt;""),HLOOKUP(P$2+$A3151,Sheet2!CB:NO,$B3151,0),"")</f>
        <v/>
      </c>
      <c r="Q3151" t="str">
        <f>IF(OR(HLOOKUP(Q$2+$A3151,Sheet2!CC:NO,$B3151,0),HLOOKUP(Q$2+$A3151,Sheet2!CC:NO,$B3151,0)&lt;&gt;""),HLOOKUP(Q$2+$A3151,Sheet2!CC:NO,$B3151,0),"")</f>
        <v/>
      </c>
    </row>
    <row r="3152" spans="1:17" x14ac:dyDescent="0.25">
      <c r="A3152" s="64">
        <f t="shared" si="395"/>
        <v>48</v>
      </c>
      <c r="B3152" s="64">
        <f t="shared" si="396"/>
        <v>319</v>
      </c>
      <c r="C3152" s="64">
        <f t="shared" si="397"/>
        <v>9</v>
      </c>
      <c r="D3152" s="64">
        <f t="shared" si="398"/>
        <v>315</v>
      </c>
      <c r="E3152" s="64">
        <f t="shared" si="399"/>
        <v>1571</v>
      </c>
      <c r="F3152" s="64" t="str">
        <f t="shared" si="392"/>
        <v/>
      </c>
      <c r="G3152" s="64" t="str">
        <f t="shared" si="393"/>
        <v/>
      </c>
      <c r="H3152" s="64" t="str">
        <f t="shared" si="394"/>
        <v/>
      </c>
      <c r="I3152" s="80" t="str">
        <f>IFERROR(VLOOKUP(D3152,Sheet2!A:B,2,0),"")</f>
        <v/>
      </c>
      <c r="J3152" s="64" t="str">
        <f>IFERROR(IF(I3152&lt;&gt;"",VLOOKUP(I3152,Sheet2!B:C,2,0),""),"")</f>
        <v/>
      </c>
      <c r="K3152" s="64" t="str">
        <f>IFERROR( IF(I3152&lt;&gt;"", HLOOKUP(L$2+$A3152,Sheet2!BX:NK,2,0),""),"")</f>
        <v/>
      </c>
      <c r="L3152" t="str">
        <f>IF(OR(HLOOKUP(L$2+$A3152,Sheet2!BX:NK,$B3152,0),HLOOKUP(L$2+$A3152,Sheet2!BX:NK,$B3152,0)&lt;&gt;""),HLOOKUP(L$2+$A3152,Sheet2!BX:NK,$B3152,0),"")</f>
        <v/>
      </c>
      <c r="M3152" t="str">
        <f>IF(OR(HLOOKUP(M$2+$A3152,Sheet2!BY:NL,$B3152,0),HLOOKUP(M$2+$A3152,Sheet2!BY:NL,$B3152,0)&lt;&gt;""),HLOOKUP(M$2+$A3152,Sheet2!BY:NL,$B3152,0),"")</f>
        <v/>
      </c>
      <c r="N3152" t="str">
        <f>IF(OR(HLOOKUP(N$2+$A3152,Sheet2!BZ:NM,$B3152,0),HLOOKUP(N$2+$A3152,Sheet2!BZ:NM,$B3152,0)&lt;&gt;""),HLOOKUP(N$2+$A3152,Sheet2!BZ:NM,$B3152,0),"")</f>
        <v/>
      </c>
      <c r="O3152" t="str">
        <f>IF(OR(HLOOKUP(O$2+$A3152,Sheet2!CA:NN,$B3152,0),HLOOKUP(O$2+$A3152,Sheet2!CA:NN,$B3152,0)&lt;&gt;""),HLOOKUP(O$2+$A3152,Sheet2!CA:NN,$B3152,0),"")</f>
        <v/>
      </c>
      <c r="P3152" t="str">
        <f>IF(OR(HLOOKUP(P$2+$A3152,Sheet2!CB:NO,$B3152,0),HLOOKUP(P$2+$A3152,Sheet2!CB:NO,$B3152,0)&lt;&gt;""),HLOOKUP(P$2+$A3152,Sheet2!CB:NO,$B3152,0),"")</f>
        <v/>
      </c>
      <c r="Q3152" t="str">
        <f>IF(OR(HLOOKUP(Q$2+$A3152,Sheet2!CC:NO,$B3152,0),HLOOKUP(Q$2+$A3152,Sheet2!CC:NO,$B3152,0)&lt;&gt;""),HLOOKUP(Q$2+$A3152,Sheet2!CC:NO,$B3152,0),"")</f>
        <v/>
      </c>
    </row>
    <row r="3153" spans="1:17" x14ac:dyDescent="0.25">
      <c r="A3153" s="64">
        <f t="shared" si="395"/>
        <v>54</v>
      </c>
      <c r="B3153" s="64">
        <f t="shared" si="396"/>
        <v>319</v>
      </c>
      <c r="C3153" s="64">
        <f t="shared" si="397"/>
        <v>10</v>
      </c>
      <c r="D3153" s="64">
        <f t="shared" si="398"/>
        <v>315</v>
      </c>
      <c r="E3153" s="64">
        <f t="shared" si="399"/>
        <v>1571</v>
      </c>
      <c r="F3153" s="64" t="str">
        <f t="shared" si="392"/>
        <v/>
      </c>
      <c r="G3153" s="64" t="str">
        <f t="shared" si="393"/>
        <v/>
      </c>
      <c r="H3153" s="64" t="str">
        <f t="shared" si="394"/>
        <v/>
      </c>
      <c r="I3153" s="80" t="str">
        <f>IFERROR(VLOOKUP(D3153,Sheet2!A:B,2,0),"")</f>
        <v/>
      </c>
      <c r="J3153" s="64" t="str">
        <f>IFERROR(IF(I3153&lt;&gt;"",VLOOKUP(I3153,Sheet2!B:C,2,0),""),"")</f>
        <v/>
      </c>
      <c r="K3153" s="64" t="str">
        <f>IFERROR( IF(I3153&lt;&gt;"", HLOOKUP(L$2+$A3153,Sheet2!BX:NK,2,0),""),"")</f>
        <v/>
      </c>
      <c r="L3153" t="str">
        <f>IF(OR(HLOOKUP(L$2+$A3153,Sheet2!BX:NK,$B3153,0),HLOOKUP(L$2+$A3153,Sheet2!BX:NK,$B3153,0)&lt;&gt;""),HLOOKUP(L$2+$A3153,Sheet2!BX:NK,$B3153,0),"")</f>
        <v/>
      </c>
      <c r="M3153" t="str">
        <f>IF(OR(HLOOKUP(M$2+$A3153,Sheet2!BY:NL,$B3153,0),HLOOKUP(M$2+$A3153,Sheet2!BY:NL,$B3153,0)&lt;&gt;""),HLOOKUP(M$2+$A3153,Sheet2!BY:NL,$B3153,0),"")</f>
        <v/>
      </c>
      <c r="N3153" t="str">
        <f>IF(OR(HLOOKUP(N$2+$A3153,Sheet2!BZ:NM,$B3153,0),HLOOKUP(N$2+$A3153,Sheet2!BZ:NM,$B3153,0)&lt;&gt;""),HLOOKUP(N$2+$A3153,Sheet2!BZ:NM,$B3153,0),"")</f>
        <v/>
      </c>
      <c r="O3153" t="str">
        <f>IF(OR(HLOOKUP(O$2+$A3153,Sheet2!CA:NN,$B3153,0),HLOOKUP(O$2+$A3153,Sheet2!CA:NN,$B3153,0)&lt;&gt;""),HLOOKUP(O$2+$A3153,Sheet2!CA:NN,$B3153,0),"")</f>
        <v/>
      </c>
      <c r="P3153" t="str">
        <f>IF(OR(HLOOKUP(P$2+$A3153,Sheet2!CB:NO,$B3153,0),HLOOKUP(P$2+$A3153,Sheet2!CB:NO,$B3153,0)&lt;&gt;""),HLOOKUP(P$2+$A3153,Sheet2!CB:NO,$B3153,0),"")</f>
        <v/>
      </c>
      <c r="Q3153" t="str">
        <f>IF(OR(HLOOKUP(Q$2+$A3153,Sheet2!CC:NO,$B3153,0),HLOOKUP(Q$2+$A3153,Sheet2!CC:NO,$B3153,0)&lt;&gt;""),HLOOKUP(Q$2+$A3153,Sheet2!CC:NO,$B3153,0),"")</f>
        <v/>
      </c>
    </row>
    <row r="3154" spans="1:17" x14ac:dyDescent="0.25">
      <c r="A3154" s="64">
        <f t="shared" si="395"/>
        <v>0</v>
      </c>
      <c r="B3154" s="64">
        <f t="shared" si="396"/>
        <v>320</v>
      </c>
      <c r="C3154" s="64">
        <f t="shared" si="397"/>
        <v>1</v>
      </c>
      <c r="D3154" s="64">
        <f t="shared" si="398"/>
        <v>316</v>
      </c>
      <c r="E3154" s="64">
        <f t="shared" si="399"/>
        <v>1576</v>
      </c>
      <c r="F3154" s="64" t="str">
        <f t="shared" si="392"/>
        <v/>
      </c>
      <c r="G3154" s="64" t="str">
        <f t="shared" si="393"/>
        <v/>
      </c>
      <c r="H3154" s="64" t="str">
        <f t="shared" si="394"/>
        <v/>
      </c>
      <c r="I3154" s="80" t="str">
        <f>IFERROR(VLOOKUP(D3154,Sheet2!A:B,2,0),"")</f>
        <v/>
      </c>
      <c r="J3154" s="64" t="str">
        <f>IFERROR(IF(I3154&lt;&gt;"",VLOOKUP(I3154,Sheet2!B:C,2,0),""),"")</f>
        <v/>
      </c>
      <c r="K3154" s="64" t="str">
        <f>IFERROR( IF(I3154&lt;&gt;"", HLOOKUP(L$2+$A3154,Sheet2!BX:NK,2,0),""),"")</f>
        <v/>
      </c>
      <c r="L3154" t="str">
        <f>IF(OR(HLOOKUP(L$2+$A3154,Sheet2!BX:NK,$B3154,0),HLOOKUP(L$2+$A3154,Sheet2!BX:NK,$B3154,0)&lt;&gt;""),HLOOKUP(L$2+$A3154,Sheet2!BX:NK,$B3154,0),"")</f>
        <v/>
      </c>
      <c r="M3154" t="str">
        <f>IF(OR(HLOOKUP(M$2+$A3154,Sheet2!BY:NL,$B3154,0),HLOOKUP(M$2+$A3154,Sheet2!BY:NL,$B3154,0)&lt;&gt;""),HLOOKUP(M$2+$A3154,Sheet2!BY:NL,$B3154,0),"")</f>
        <v/>
      </c>
      <c r="N3154" t="str">
        <f>IF(OR(HLOOKUP(N$2+$A3154,Sheet2!BZ:NM,$B3154,0),HLOOKUP(N$2+$A3154,Sheet2!BZ:NM,$B3154,0)&lt;&gt;""),HLOOKUP(N$2+$A3154,Sheet2!BZ:NM,$B3154,0),"")</f>
        <v/>
      </c>
      <c r="O3154" t="str">
        <f>IF(OR(HLOOKUP(O$2+$A3154,Sheet2!CA:NN,$B3154,0),HLOOKUP(O$2+$A3154,Sheet2!CA:NN,$B3154,0)&lt;&gt;""),HLOOKUP(O$2+$A3154,Sheet2!CA:NN,$B3154,0),"")</f>
        <v/>
      </c>
      <c r="P3154" t="str">
        <f>IF(OR(HLOOKUP(P$2+$A3154,Sheet2!CB:NO,$B3154,0),HLOOKUP(P$2+$A3154,Sheet2!CB:NO,$B3154,0)&lt;&gt;""),HLOOKUP(P$2+$A3154,Sheet2!CB:NO,$B3154,0),"")</f>
        <v/>
      </c>
      <c r="Q3154" t="str">
        <f>IF(OR(HLOOKUP(Q$2+$A3154,Sheet2!CC:NO,$B3154,0),HLOOKUP(Q$2+$A3154,Sheet2!CC:NO,$B3154,0)&lt;&gt;""),HLOOKUP(Q$2+$A3154,Sheet2!CC:NO,$B3154,0),"")</f>
        <v/>
      </c>
    </row>
    <row r="3155" spans="1:17" x14ac:dyDescent="0.25">
      <c r="A3155" s="64">
        <f t="shared" si="395"/>
        <v>6</v>
      </c>
      <c r="B3155" s="64">
        <f t="shared" si="396"/>
        <v>320</v>
      </c>
      <c r="C3155" s="64">
        <f t="shared" si="397"/>
        <v>2</v>
      </c>
      <c r="D3155" s="64">
        <f t="shared" si="398"/>
        <v>316</v>
      </c>
      <c r="E3155" s="64">
        <f t="shared" si="399"/>
        <v>1576</v>
      </c>
      <c r="F3155" s="64" t="str">
        <f t="shared" si="392"/>
        <v/>
      </c>
      <c r="G3155" s="64" t="str">
        <f t="shared" si="393"/>
        <v/>
      </c>
      <c r="H3155" s="64" t="str">
        <f t="shared" si="394"/>
        <v/>
      </c>
      <c r="I3155" s="80" t="str">
        <f>IFERROR(VLOOKUP(D3155,Sheet2!A:B,2,0),"")</f>
        <v/>
      </c>
      <c r="J3155" s="64" t="str">
        <f>IFERROR(IF(I3155&lt;&gt;"",VLOOKUP(I3155,Sheet2!B:C,2,0),""),"")</f>
        <v/>
      </c>
      <c r="K3155" s="64" t="str">
        <f>IFERROR( IF(I3155&lt;&gt;"", HLOOKUP(L$2+$A3155,Sheet2!BX:NK,2,0),""),"")</f>
        <v/>
      </c>
      <c r="L3155" t="str">
        <f>IF(OR(HLOOKUP(L$2+$A3155,Sheet2!BX:NK,$B3155,0),HLOOKUP(L$2+$A3155,Sheet2!BX:NK,$B3155,0)&lt;&gt;""),HLOOKUP(L$2+$A3155,Sheet2!BX:NK,$B3155,0),"")</f>
        <v/>
      </c>
      <c r="M3155" t="str">
        <f>IF(OR(HLOOKUP(M$2+$A3155,Sheet2!BY:NL,$B3155,0),HLOOKUP(M$2+$A3155,Sheet2!BY:NL,$B3155,0)&lt;&gt;""),HLOOKUP(M$2+$A3155,Sheet2!BY:NL,$B3155,0),"")</f>
        <v/>
      </c>
      <c r="N3155" t="str">
        <f>IF(OR(HLOOKUP(N$2+$A3155,Sheet2!BZ:NM,$B3155,0),HLOOKUP(N$2+$A3155,Sheet2!BZ:NM,$B3155,0)&lt;&gt;""),HLOOKUP(N$2+$A3155,Sheet2!BZ:NM,$B3155,0),"")</f>
        <v/>
      </c>
      <c r="O3155" t="str">
        <f>IF(OR(HLOOKUP(O$2+$A3155,Sheet2!CA:NN,$B3155,0),HLOOKUP(O$2+$A3155,Sheet2!CA:NN,$B3155,0)&lt;&gt;""),HLOOKUP(O$2+$A3155,Sheet2!CA:NN,$B3155,0),"")</f>
        <v/>
      </c>
      <c r="P3155" t="str">
        <f>IF(OR(HLOOKUP(P$2+$A3155,Sheet2!CB:NO,$B3155,0),HLOOKUP(P$2+$A3155,Sheet2!CB:NO,$B3155,0)&lt;&gt;""),HLOOKUP(P$2+$A3155,Sheet2!CB:NO,$B3155,0),"")</f>
        <v/>
      </c>
      <c r="Q3155" t="str">
        <f>IF(OR(HLOOKUP(Q$2+$A3155,Sheet2!CC:NO,$B3155,0),HLOOKUP(Q$2+$A3155,Sheet2!CC:NO,$B3155,0)&lt;&gt;""),HLOOKUP(Q$2+$A3155,Sheet2!CC:NO,$B3155,0),"")</f>
        <v/>
      </c>
    </row>
    <row r="3156" spans="1:17" x14ac:dyDescent="0.25">
      <c r="A3156" s="64">
        <f t="shared" si="395"/>
        <v>12</v>
      </c>
      <c r="B3156" s="64">
        <f t="shared" si="396"/>
        <v>320</v>
      </c>
      <c r="C3156" s="64">
        <f t="shared" si="397"/>
        <v>3</v>
      </c>
      <c r="D3156" s="64">
        <f t="shared" si="398"/>
        <v>316</v>
      </c>
      <c r="E3156" s="64">
        <f t="shared" si="399"/>
        <v>1576</v>
      </c>
      <c r="F3156" s="64" t="str">
        <f t="shared" si="392"/>
        <v/>
      </c>
      <c r="G3156" s="64" t="str">
        <f t="shared" si="393"/>
        <v/>
      </c>
      <c r="H3156" s="64" t="str">
        <f t="shared" si="394"/>
        <v/>
      </c>
      <c r="I3156" s="80" t="str">
        <f>IFERROR(VLOOKUP(D3156,Sheet2!A:B,2,0),"")</f>
        <v/>
      </c>
      <c r="J3156" s="64" t="str">
        <f>IFERROR(IF(I3156&lt;&gt;"",VLOOKUP(I3156,Sheet2!B:C,2,0),""),"")</f>
        <v/>
      </c>
      <c r="K3156" s="64" t="str">
        <f>IFERROR( IF(I3156&lt;&gt;"", HLOOKUP(L$2+$A3156,Sheet2!BX:NK,2,0),""),"")</f>
        <v/>
      </c>
      <c r="L3156" t="str">
        <f>IF(OR(HLOOKUP(L$2+$A3156,Sheet2!BX:NK,$B3156,0),HLOOKUP(L$2+$A3156,Sheet2!BX:NK,$B3156,0)&lt;&gt;""),HLOOKUP(L$2+$A3156,Sheet2!BX:NK,$B3156,0),"")</f>
        <v/>
      </c>
      <c r="M3156" t="str">
        <f>IF(OR(HLOOKUP(M$2+$A3156,Sheet2!BY:NL,$B3156,0),HLOOKUP(M$2+$A3156,Sheet2!BY:NL,$B3156,0)&lt;&gt;""),HLOOKUP(M$2+$A3156,Sheet2!BY:NL,$B3156,0),"")</f>
        <v/>
      </c>
      <c r="N3156" t="str">
        <f>IF(OR(HLOOKUP(N$2+$A3156,Sheet2!BZ:NM,$B3156,0),HLOOKUP(N$2+$A3156,Sheet2!BZ:NM,$B3156,0)&lt;&gt;""),HLOOKUP(N$2+$A3156,Sheet2!BZ:NM,$B3156,0),"")</f>
        <v/>
      </c>
      <c r="O3156" t="str">
        <f>IF(OR(HLOOKUP(O$2+$A3156,Sheet2!CA:NN,$B3156,0),HLOOKUP(O$2+$A3156,Sheet2!CA:NN,$B3156,0)&lt;&gt;""),HLOOKUP(O$2+$A3156,Sheet2!CA:NN,$B3156,0),"")</f>
        <v/>
      </c>
      <c r="P3156" t="str">
        <f>IF(OR(HLOOKUP(P$2+$A3156,Sheet2!CB:NO,$B3156,0),HLOOKUP(P$2+$A3156,Sheet2!CB:NO,$B3156,0)&lt;&gt;""),HLOOKUP(P$2+$A3156,Sheet2!CB:NO,$B3156,0),"")</f>
        <v/>
      </c>
      <c r="Q3156" t="str">
        <f>IF(OR(HLOOKUP(Q$2+$A3156,Sheet2!CC:NO,$B3156,0),HLOOKUP(Q$2+$A3156,Sheet2!CC:NO,$B3156,0)&lt;&gt;""),HLOOKUP(Q$2+$A3156,Sheet2!CC:NO,$B3156,0),"")</f>
        <v/>
      </c>
    </row>
    <row r="3157" spans="1:17" x14ac:dyDescent="0.25">
      <c r="A3157" s="64">
        <f t="shared" si="395"/>
        <v>18</v>
      </c>
      <c r="B3157" s="64">
        <f t="shared" si="396"/>
        <v>320</v>
      </c>
      <c r="C3157" s="64">
        <f t="shared" si="397"/>
        <v>4</v>
      </c>
      <c r="D3157" s="64">
        <f t="shared" si="398"/>
        <v>316</v>
      </c>
      <c r="E3157" s="64">
        <f t="shared" si="399"/>
        <v>1576</v>
      </c>
      <c r="F3157" s="64" t="str">
        <f t="shared" si="392"/>
        <v/>
      </c>
      <c r="G3157" s="64" t="str">
        <f t="shared" si="393"/>
        <v/>
      </c>
      <c r="H3157" s="64" t="str">
        <f t="shared" si="394"/>
        <v/>
      </c>
      <c r="I3157" s="80" t="str">
        <f>IFERROR(VLOOKUP(D3157,Sheet2!A:B,2,0),"")</f>
        <v/>
      </c>
      <c r="J3157" s="64" t="str">
        <f>IFERROR(IF(I3157&lt;&gt;"",VLOOKUP(I3157,Sheet2!B:C,2,0),""),"")</f>
        <v/>
      </c>
      <c r="K3157" s="64" t="str">
        <f>IFERROR( IF(I3157&lt;&gt;"", HLOOKUP(L$2+$A3157,Sheet2!BX:NK,2,0),""),"")</f>
        <v/>
      </c>
      <c r="L3157" t="str">
        <f>IF(OR(HLOOKUP(L$2+$A3157,Sheet2!BX:NK,$B3157,0),HLOOKUP(L$2+$A3157,Sheet2!BX:NK,$B3157,0)&lt;&gt;""),HLOOKUP(L$2+$A3157,Sheet2!BX:NK,$B3157,0),"")</f>
        <v/>
      </c>
      <c r="M3157" t="str">
        <f>IF(OR(HLOOKUP(M$2+$A3157,Sheet2!BY:NL,$B3157,0),HLOOKUP(M$2+$A3157,Sheet2!BY:NL,$B3157,0)&lt;&gt;""),HLOOKUP(M$2+$A3157,Sheet2!BY:NL,$B3157,0),"")</f>
        <v/>
      </c>
      <c r="N3157" t="str">
        <f>IF(OR(HLOOKUP(N$2+$A3157,Sheet2!BZ:NM,$B3157,0),HLOOKUP(N$2+$A3157,Sheet2!BZ:NM,$B3157,0)&lt;&gt;""),HLOOKUP(N$2+$A3157,Sheet2!BZ:NM,$B3157,0),"")</f>
        <v/>
      </c>
      <c r="O3157" t="str">
        <f>IF(OR(HLOOKUP(O$2+$A3157,Sheet2!CA:NN,$B3157,0),HLOOKUP(O$2+$A3157,Sheet2!CA:NN,$B3157,0)&lt;&gt;""),HLOOKUP(O$2+$A3157,Sheet2!CA:NN,$B3157,0),"")</f>
        <v/>
      </c>
      <c r="P3157" t="str">
        <f>IF(OR(HLOOKUP(P$2+$A3157,Sheet2!CB:NO,$B3157,0),HLOOKUP(P$2+$A3157,Sheet2!CB:NO,$B3157,0)&lt;&gt;""),HLOOKUP(P$2+$A3157,Sheet2!CB:NO,$B3157,0),"")</f>
        <v/>
      </c>
      <c r="Q3157" t="str">
        <f>IF(OR(HLOOKUP(Q$2+$A3157,Sheet2!CC:NO,$B3157,0),HLOOKUP(Q$2+$A3157,Sheet2!CC:NO,$B3157,0)&lt;&gt;""),HLOOKUP(Q$2+$A3157,Sheet2!CC:NO,$B3157,0),"")</f>
        <v/>
      </c>
    </row>
    <row r="3158" spans="1:17" x14ac:dyDescent="0.25">
      <c r="A3158" s="64">
        <f t="shared" si="395"/>
        <v>24</v>
      </c>
      <c r="B3158" s="64">
        <f t="shared" si="396"/>
        <v>320</v>
      </c>
      <c r="C3158" s="64">
        <f t="shared" si="397"/>
        <v>5</v>
      </c>
      <c r="D3158" s="64">
        <f t="shared" si="398"/>
        <v>316</v>
      </c>
      <c r="E3158" s="64">
        <f t="shared" si="399"/>
        <v>1576</v>
      </c>
      <c r="F3158" s="64" t="str">
        <f t="shared" si="392"/>
        <v/>
      </c>
      <c r="G3158" s="64" t="str">
        <f t="shared" si="393"/>
        <v/>
      </c>
      <c r="H3158" s="64" t="str">
        <f t="shared" si="394"/>
        <v/>
      </c>
      <c r="I3158" s="80" t="str">
        <f>IFERROR(VLOOKUP(D3158,Sheet2!A:B,2,0),"")</f>
        <v/>
      </c>
      <c r="J3158" s="64" t="str">
        <f>IFERROR(IF(I3158&lt;&gt;"",VLOOKUP(I3158,Sheet2!B:C,2,0),""),"")</f>
        <v/>
      </c>
      <c r="K3158" s="64" t="str">
        <f>IFERROR( IF(I3158&lt;&gt;"", HLOOKUP(L$2+$A3158,Sheet2!BX:NK,2,0),""),"")</f>
        <v/>
      </c>
      <c r="L3158" t="str">
        <f>IF(OR(HLOOKUP(L$2+$A3158,Sheet2!BX:NK,$B3158,0),HLOOKUP(L$2+$A3158,Sheet2!BX:NK,$B3158,0)&lt;&gt;""),HLOOKUP(L$2+$A3158,Sheet2!BX:NK,$B3158,0),"")</f>
        <v/>
      </c>
      <c r="M3158" t="str">
        <f>IF(OR(HLOOKUP(M$2+$A3158,Sheet2!BY:NL,$B3158,0),HLOOKUP(M$2+$A3158,Sheet2!BY:NL,$B3158,0)&lt;&gt;""),HLOOKUP(M$2+$A3158,Sheet2!BY:NL,$B3158,0),"")</f>
        <v/>
      </c>
      <c r="N3158" t="str">
        <f>IF(OR(HLOOKUP(N$2+$A3158,Sheet2!BZ:NM,$B3158,0),HLOOKUP(N$2+$A3158,Sheet2!BZ:NM,$B3158,0)&lt;&gt;""),HLOOKUP(N$2+$A3158,Sheet2!BZ:NM,$B3158,0),"")</f>
        <v/>
      </c>
      <c r="O3158" t="str">
        <f>IF(OR(HLOOKUP(O$2+$A3158,Sheet2!CA:NN,$B3158,0),HLOOKUP(O$2+$A3158,Sheet2!CA:NN,$B3158,0)&lt;&gt;""),HLOOKUP(O$2+$A3158,Sheet2!CA:NN,$B3158,0),"")</f>
        <v/>
      </c>
      <c r="P3158" t="str">
        <f>IF(OR(HLOOKUP(P$2+$A3158,Sheet2!CB:NO,$B3158,0),HLOOKUP(P$2+$A3158,Sheet2!CB:NO,$B3158,0)&lt;&gt;""),HLOOKUP(P$2+$A3158,Sheet2!CB:NO,$B3158,0),"")</f>
        <v/>
      </c>
      <c r="Q3158" t="str">
        <f>IF(OR(HLOOKUP(Q$2+$A3158,Sheet2!CC:NO,$B3158,0),HLOOKUP(Q$2+$A3158,Sheet2!CC:NO,$B3158,0)&lt;&gt;""),HLOOKUP(Q$2+$A3158,Sheet2!CC:NO,$B3158,0),"")</f>
        <v/>
      </c>
    </row>
    <row r="3159" spans="1:17" x14ac:dyDescent="0.25">
      <c r="A3159" s="64">
        <f t="shared" si="395"/>
        <v>30</v>
      </c>
      <c r="B3159" s="64">
        <f t="shared" si="396"/>
        <v>320</v>
      </c>
      <c r="C3159" s="64">
        <f t="shared" si="397"/>
        <v>6</v>
      </c>
      <c r="D3159" s="64">
        <f t="shared" si="398"/>
        <v>316</v>
      </c>
      <c r="E3159" s="64">
        <f t="shared" si="399"/>
        <v>1576</v>
      </c>
      <c r="F3159" s="64" t="str">
        <f t="shared" si="392"/>
        <v/>
      </c>
      <c r="G3159" s="64" t="str">
        <f t="shared" si="393"/>
        <v/>
      </c>
      <c r="H3159" s="64" t="str">
        <f t="shared" si="394"/>
        <v/>
      </c>
      <c r="I3159" s="80" t="str">
        <f>IFERROR(VLOOKUP(D3159,Sheet2!A:B,2,0),"")</f>
        <v/>
      </c>
      <c r="J3159" s="64" t="str">
        <f>IFERROR(IF(I3159&lt;&gt;"",VLOOKUP(I3159,Sheet2!B:C,2,0),""),"")</f>
        <v/>
      </c>
      <c r="K3159" s="64" t="str">
        <f>IFERROR( IF(I3159&lt;&gt;"", HLOOKUP(L$2+$A3159,Sheet2!BX:NK,2,0),""),"")</f>
        <v/>
      </c>
      <c r="L3159" t="str">
        <f>IF(OR(HLOOKUP(L$2+$A3159,Sheet2!BX:NK,$B3159,0),HLOOKUP(L$2+$A3159,Sheet2!BX:NK,$B3159,0)&lt;&gt;""),HLOOKUP(L$2+$A3159,Sheet2!BX:NK,$B3159,0),"")</f>
        <v/>
      </c>
      <c r="M3159" t="str">
        <f>IF(OR(HLOOKUP(M$2+$A3159,Sheet2!BY:NL,$B3159,0),HLOOKUP(M$2+$A3159,Sheet2!BY:NL,$B3159,0)&lt;&gt;""),HLOOKUP(M$2+$A3159,Sheet2!BY:NL,$B3159,0),"")</f>
        <v/>
      </c>
      <c r="N3159" t="str">
        <f>IF(OR(HLOOKUP(N$2+$A3159,Sheet2!BZ:NM,$B3159,0),HLOOKUP(N$2+$A3159,Sheet2!BZ:NM,$B3159,0)&lt;&gt;""),HLOOKUP(N$2+$A3159,Sheet2!BZ:NM,$B3159,0),"")</f>
        <v/>
      </c>
      <c r="O3159" t="str">
        <f>IF(OR(HLOOKUP(O$2+$A3159,Sheet2!CA:NN,$B3159,0),HLOOKUP(O$2+$A3159,Sheet2!CA:NN,$B3159,0)&lt;&gt;""),HLOOKUP(O$2+$A3159,Sheet2!CA:NN,$B3159,0),"")</f>
        <v/>
      </c>
      <c r="P3159" t="str">
        <f>IF(OR(HLOOKUP(P$2+$A3159,Sheet2!CB:NO,$B3159,0),HLOOKUP(P$2+$A3159,Sheet2!CB:NO,$B3159,0)&lt;&gt;""),HLOOKUP(P$2+$A3159,Sheet2!CB:NO,$B3159,0),"")</f>
        <v/>
      </c>
      <c r="Q3159" t="str">
        <f>IF(OR(HLOOKUP(Q$2+$A3159,Sheet2!CC:NO,$B3159,0),HLOOKUP(Q$2+$A3159,Sheet2!CC:NO,$B3159,0)&lt;&gt;""),HLOOKUP(Q$2+$A3159,Sheet2!CC:NO,$B3159,0),"")</f>
        <v/>
      </c>
    </row>
    <row r="3160" spans="1:17" x14ac:dyDescent="0.25">
      <c r="A3160" s="64">
        <f t="shared" si="395"/>
        <v>36</v>
      </c>
      <c r="B3160" s="64">
        <f t="shared" si="396"/>
        <v>320</v>
      </c>
      <c r="C3160" s="64">
        <f t="shared" si="397"/>
        <v>7</v>
      </c>
      <c r="D3160" s="64">
        <f t="shared" si="398"/>
        <v>316</v>
      </c>
      <c r="E3160" s="64">
        <f t="shared" si="399"/>
        <v>1576</v>
      </c>
      <c r="F3160" s="64" t="str">
        <f t="shared" si="392"/>
        <v/>
      </c>
      <c r="G3160" s="64" t="str">
        <f t="shared" si="393"/>
        <v/>
      </c>
      <c r="H3160" s="64" t="str">
        <f t="shared" si="394"/>
        <v/>
      </c>
      <c r="I3160" s="80" t="str">
        <f>IFERROR(VLOOKUP(D3160,Sheet2!A:B,2,0),"")</f>
        <v/>
      </c>
      <c r="J3160" s="64" t="str">
        <f>IFERROR(IF(I3160&lt;&gt;"",VLOOKUP(I3160,Sheet2!B:C,2,0),""),"")</f>
        <v/>
      </c>
      <c r="K3160" s="64" t="str">
        <f>IFERROR( IF(I3160&lt;&gt;"", HLOOKUP(L$2+$A3160,Sheet2!BX:NK,2,0),""),"")</f>
        <v/>
      </c>
      <c r="L3160" t="str">
        <f>IF(OR(HLOOKUP(L$2+$A3160,Sheet2!BX:NK,$B3160,0),HLOOKUP(L$2+$A3160,Sheet2!BX:NK,$B3160,0)&lt;&gt;""),HLOOKUP(L$2+$A3160,Sheet2!BX:NK,$B3160,0),"")</f>
        <v/>
      </c>
      <c r="M3160" t="str">
        <f>IF(OR(HLOOKUP(M$2+$A3160,Sheet2!BY:NL,$B3160,0),HLOOKUP(M$2+$A3160,Sheet2!BY:NL,$B3160,0)&lt;&gt;""),HLOOKUP(M$2+$A3160,Sheet2!BY:NL,$B3160,0),"")</f>
        <v/>
      </c>
      <c r="N3160" t="str">
        <f>IF(OR(HLOOKUP(N$2+$A3160,Sheet2!BZ:NM,$B3160,0),HLOOKUP(N$2+$A3160,Sheet2!BZ:NM,$B3160,0)&lt;&gt;""),HLOOKUP(N$2+$A3160,Sheet2!BZ:NM,$B3160,0),"")</f>
        <v/>
      </c>
      <c r="O3160" t="str">
        <f>IF(OR(HLOOKUP(O$2+$A3160,Sheet2!CA:NN,$B3160,0),HLOOKUP(O$2+$A3160,Sheet2!CA:NN,$B3160,0)&lt;&gt;""),HLOOKUP(O$2+$A3160,Sheet2!CA:NN,$B3160,0),"")</f>
        <v/>
      </c>
      <c r="P3160" t="str">
        <f>IF(OR(HLOOKUP(P$2+$A3160,Sheet2!CB:NO,$B3160,0),HLOOKUP(P$2+$A3160,Sheet2!CB:NO,$B3160,0)&lt;&gt;""),HLOOKUP(P$2+$A3160,Sheet2!CB:NO,$B3160,0),"")</f>
        <v/>
      </c>
      <c r="Q3160" t="str">
        <f>IF(OR(HLOOKUP(Q$2+$A3160,Sheet2!CC:NO,$B3160,0),HLOOKUP(Q$2+$A3160,Sheet2!CC:NO,$B3160,0)&lt;&gt;""),HLOOKUP(Q$2+$A3160,Sheet2!CC:NO,$B3160,0),"")</f>
        <v/>
      </c>
    </row>
    <row r="3161" spans="1:17" x14ac:dyDescent="0.25">
      <c r="A3161" s="64">
        <f t="shared" si="395"/>
        <v>42</v>
      </c>
      <c r="B3161" s="64">
        <f t="shared" si="396"/>
        <v>320</v>
      </c>
      <c r="C3161" s="64">
        <f t="shared" si="397"/>
        <v>8</v>
      </c>
      <c r="D3161" s="64">
        <f t="shared" si="398"/>
        <v>316</v>
      </c>
      <c r="E3161" s="64">
        <f t="shared" si="399"/>
        <v>1576</v>
      </c>
      <c r="F3161" s="64" t="str">
        <f t="shared" si="392"/>
        <v/>
      </c>
      <c r="G3161" s="64" t="str">
        <f t="shared" si="393"/>
        <v/>
      </c>
      <c r="H3161" s="64" t="str">
        <f t="shared" si="394"/>
        <v/>
      </c>
      <c r="I3161" s="80" t="str">
        <f>IFERROR(VLOOKUP(D3161,Sheet2!A:B,2,0),"")</f>
        <v/>
      </c>
      <c r="J3161" s="64" t="str">
        <f>IFERROR(IF(I3161&lt;&gt;"",VLOOKUP(I3161,Sheet2!B:C,2,0),""),"")</f>
        <v/>
      </c>
      <c r="K3161" s="64" t="str">
        <f>IFERROR( IF(I3161&lt;&gt;"", HLOOKUP(L$2+$A3161,Sheet2!BX:NK,2,0),""),"")</f>
        <v/>
      </c>
      <c r="L3161" t="str">
        <f>IF(OR(HLOOKUP(L$2+$A3161,Sheet2!BX:NK,$B3161,0),HLOOKUP(L$2+$A3161,Sheet2!BX:NK,$B3161,0)&lt;&gt;""),HLOOKUP(L$2+$A3161,Sheet2!BX:NK,$B3161,0),"")</f>
        <v/>
      </c>
      <c r="M3161" t="str">
        <f>IF(OR(HLOOKUP(M$2+$A3161,Sheet2!BY:NL,$B3161,0),HLOOKUP(M$2+$A3161,Sheet2!BY:NL,$B3161,0)&lt;&gt;""),HLOOKUP(M$2+$A3161,Sheet2!BY:NL,$B3161,0),"")</f>
        <v/>
      </c>
      <c r="N3161" t="str">
        <f>IF(OR(HLOOKUP(N$2+$A3161,Sheet2!BZ:NM,$B3161,0),HLOOKUP(N$2+$A3161,Sheet2!BZ:NM,$B3161,0)&lt;&gt;""),HLOOKUP(N$2+$A3161,Sheet2!BZ:NM,$B3161,0),"")</f>
        <v/>
      </c>
      <c r="O3161" t="str">
        <f>IF(OR(HLOOKUP(O$2+$A3161,Sheet2!CA:NN,$B3161,0),HLOOKUP(O$2+$A3161,Sheet2!CA:NN,$B3161,0)&lt;&gt;""),HLOOKUP(O$2+$A3161,Sheet2!CA:NN,$B3161,0),"")</f>
        <v/>
      </c>
      <c r="P3161" t="str">
        <f>IF(OR(HLOOKUP(P$2+$A3161,Sheet2!CB:NO,$B3161,0),HLOOKUP(P$2+$A3161,Sheet2!CB:NO,$B3161,0)&lt;&gt;""),HLOOKUP(P$2+$A3161,Sheet2!CB:NO,$B3161,0),"")</f>
        <v/>
      </c>
      <c r="Q3161" t="str">
        <f>IF(OR(HLOOKUP(Q$2+$A3161,Sheet2!CC:NO,$B3161,0),HLOOKUP(Q$2+$A3161,Sheet2!CC:NO,$B3161,0)&lt;&gt;""),HLOOKUP(Q$2+$A3161,Sheet2!CC:NO,$B3161,0),"")</f>
        <v/>
      </c>
    </row>
    <row r="3162" spans="1:17" x14ac:dyDescent="0.25">
      <c r="A3162" s="64">
        <f t="shared" si="395"/>
        <v>48</v>
      </c>
      <c r="B3162" s="64">
        <f t="shared" si="396"/>
        <v>320</v>
      </c>
      <c r="C3162" s="64">
        <f t="shared" si="397"/>
        <v>9</v>
      </c>
      <c r="D3162" s="64">
        <f t="shared" si="398"/>
        <v>316</v>
      </c>
      <c r="E3162" s="64">
        <f t="shared" si="399"/>
        <v>1576</v>
      </c>
      <c r="F3162" s="64" t="str">
        <f t="shared" si="392"/>
        <v/>
      </c>
      <c r="G3162" s="64" t="str">
        <f t="shared" si="393"/>
        <v/>
      </c>
      <c r="H3162" s="64" t="str">
        <f t="shared" si="394"/>
        <v/>
      </c>
      <c r="I3162" s="80" t="str">
        <f>IFERROR(VLOOKUP(D3162,Sheet2!A:B,2,0),"")</f>
        <v/>
      </c>
      <c r="J3162" s="64" t="str">
        <f>IFERROR(IF(I3162&lt;&gt;"",VLOOKUP(I3162,Sheet2!B:C,2,0),""),"")</f>
        <v/>
      </c>
      <c r="K3162" s="64" t="str">
        <f>IFERROR( IF(I3162&lt;&gt;"", HLOOKUP(L$2+$A3162,Sheet2!BX:NK,2,0),""),"")</f>
        <v/>
      </c>
      <c r="L3162" t="str">
        <f>IF(OR(HLOOKUP(L$2+$A3162,Sheet2!BX:NK,$B3162,0),HLOOKUP(L$2+$A3162,Sheet2!BX:NK,$B3162,0)&lt;&gt;""),HLOOKUP(L$2+$A3162,Sheet2!BX:NK,$B3162,0),"")</f>
        <v/>
      </c>
      <c r="M3162" t="str">
        <f>IF(OR(HLOOKUP(M$2+$A3162,Sheet2!BY:NL,$B3162,0),HLOOKUP(M$2+$A3162,Sheet2!BY:NL,$B3162,0)&lt;&gt;""),HLOOKUP(M$2+$A3162,Sheet2!BY:NL,$B3162,0),"")</f>
        <v/>
      </c>
      <c r="N3162" t="str">
        <f>IF(OR(HLOOKUP(N$2+$A3162,Sheet2!BZ:NM,$B3162,0),HLOOKUP(N$2+$A3162,Sheet2!BZ:NM,$B3162,0)&lt;&gt;""),HLOOKUP(N$2+$A3162,Sheet2!BZ:NM,$B3162,0),"")</f>
        <v/>
      </c>
      <c r="O3162" t="str">
        <f>IF(OR(HLOOKUP(O$2+$A3162,Sheet2!CA:NN,$B3162,0),HLOOKUP(O$2+$A3162,Sheet2!CA:NN,$B3162,0)&lt;&gt;""),HLOOKUP(O$2+$A3162,Sheet2!CA:NN,$B3162,0),"")</f>
        <v/>
      </c>
      <c r="P3162" t="str">
        <f>IF(OR(HLOOKUP(P$2+$A3162,Sheet2!CB:NO,$B3162,0),HLOOKUP(P$2+$A3162,Sheet2!CB:NO,$B3162,0)&lt;&gt;""),HLOOKUP(P$2+$A3162,Sheet2!CB:NO,$B3162,0),"")</f>
        <v/>
      </c>
      <c r="Q3162" t="str">
        <f>IF(OR(HLOOKUP(Q$2+$A3162,Sheet2!CC:NO,$B3162,0),HLOOKUP(Q$2+$A3162,Sheet2!CC:NO,$B3162,0)&lt;&gt;""),HLOOKUP(Q$2+$A3162,Sheet2!CC:NO,$B3162,0),"")</f>
        <v/>
      </c>
    </row>
    <row r="3163" spans="1:17" x14ac:dyDescent="0.25">
      <c r="A3163" s="64">
        <f t="shared" si="395"/>
        <v>54</v>
      </c>
      <c r="B3163" s="64">
        <f t="shared" si="396"/>
        <v>320</v>
      </c>
      <c r="C3163" s="64">
        <f t="shared" si="397"/>
        <v>10</v>
      </c>
      <c r="D3163" s="64">
        <f t="shared" si="398"/>
        <v>316</v>
      </c>
      <c r="E3163" s="64">
        <f t="shared" si="399"/>
        <v>1576</v>
      </c>
      <c r="F3163" s="64" t="str">
        <f t="shared" si="392"/>
        <v/>
      </c>
      <c r="G3163" s="64" t="str">
        <f t="shared" si="393"/>
        <v/>
      </c>
      <c r="H3163" s="64" t="str">
        <f t="shared" si="394"/>
        <v/>
      </c>
      <c r="I3163" s="80" t="str">
        <f>IFERROR(VLOOKUP(D3163,Sheet2!A:B,2,0),"")</f>
        <v/>
      </c>
      <c r="J3163" s="64" t="str">
        <f>IFERROR(IF(I3163&lt;&gt;"",VLOOKUP(I3163,Sheet2!B:C,2,0),""),"")</f>
        <v/>
      </c>
      <c r="K3163" s="64" t="str">
        <f>IFERROR( IF(I3163&lt;&gt;"", HLOOKUP(L$2+$A3163,Sheet2!BX:NK,2,0),""),"")</f>
        <v/>
      </c>
      <c r="L3163" t="str">
        <f>IF(OR(HLOOKUP(L$2+$A3163,Sheet2!BX:NK,$B3163,0),HLOOKUP(L$2+$A3163,Sheet2!BX:NK,$B3163,0)&lt;&gt;""),HLOOKUP(L$2+$A3163,Sheet2!BX:NK,$B3163,0),"")</f>
        <v/>
      </c>
      <c r="M3163" t="str">
        <f>IF(OR(HLOOKUP(M$2+$A3163,Sheet2!BY:NL,$B3163,0),HLOOKUP(M$2+$A3163,Sheet2!BY:NL,$B3163,0)&lt;&gt;""),HLOOKUP(M$2+$A3163,Sheet2!BY:NL,$B3163,0),"")</f>
        <v/>
      </c>
      <c r="N3163" t="str">
        <f>IF(OR(HLOOKUP(N$2+$A3163,Sheet2!BZ:NM,$B3163,0),HLOOKUP(N$2+$A3163,Sheet2!BZ:NM,$B3163,0)&lt;&gt;""),HLOOKUP(N$2+$A3163,Sheet2!BZ:NM,$B3163,0),"")</f>
        <v/>
      </c>
      <c r="O3163" t="str">
        <f>IF(OR(HLOOKUP(O$2+$A3163,Sheet2!CA:NN,$B3163,0),HLOOKUP(O$2+$A3163,Sheet2!CA:NN,$B3163,0)&lt;&gt;""),HLOOKUP(O$2+$A3163,Sheet2!CA:NN,$B3163,0),"")</f>
        <v/>
      </c>
      <c r="P3163" t="str">
        <f>IF(OR(HLOOKUP(P$2+$A3163,Sheet2!CB:NO,$B3163,0),HLOOKUP(P$2+$A3163,Sheet2!CB:NO,$B3163,0)&lt;&gt;""),HLOOKUP(P$2+$A3163,Sheet2!CB:NO,$B3163,0),"")</f>
        <v/>
      </c>
      <c r="Q3163" t="str">
        <f>IF(OR(HLOOKUP(Q$2+$A3163,Sheet2!CC:NO,$B3163,0),HLOOKUP(Q$2+$A3163,Sheet2!CC:NO,$B3163,0)&lt;&gt;""),HLOOKUP(Q$2+$A3163,Sheet2!CC:NO,$B3163,0),"")</f>
        <v/>
      </c>
    </row>
    <row r="3164" spans="1:17" x14ac:dyDescent="0.25">
      <c r="A3164" s="64">
        <f t="shared" si="395"/>
        <v>0</v>
      </c>
      <c r="B3164" s="64">
        <f t="shared" si="396"/>
        <v>321</v>
      </c>
      <c r="C3164" s="64">
        <f t="shared" si="397"/>
        <v>1</v>
      </c>
      <c r="D3164" s="64">
        <f t="shared" si="398"/>
        <v>317</v>
      </c>
      <c r="E3164" s="64">
        <f t="shared" si="399"/>
        <v>1581</v>
      </c>
      <c r="F3164" s="64" t="str">
        <f t="shared" si="392"/>
        <v/>
      </c>
      <c r="G3164" s="64" t="str">
        <f t="shared" si="393"/>
        <v/>
      </c>
      <c r="H3164" s="64" t="str">
        <f t="shared" si="394"/>
        <v/>
      </c>
      <c r="I3164" s="80" t="str">
        <f>IFERROR(VLOOKUP(D3164,Sheet2!A:B,2,0),"")</f>
        <v/>
      </c>
      <c r="J3164" s="64" t="str">
        <f>IFERROR(IF(I3164&lt;&gt;"",VLOOKUP(I3164,Sheet2!B:C,2,0),""),"")</f>
        <v/>
      </c>
      <c r="K3164" s="64" t="str">
        <f>IFERROR( IF(I3164&lt;&gt;"", HLOOKUP(L$2+$A3164,Sheet2!BX:NK,2,0),""),"")</f>
        <v/>
      </c>
      <c r="L3164" t="str">
        <f>IF(OR(HLOOKUP(L$2+$A3164,Sheet2!BX:NK,$B3164,0),HLOOKUP(L$2+$A3164,Sheet2!BX:NK,$B3164,0)&lt;&gt;""),HLOOKUP(L$2+$A3164,Sheet2!BX:NK,$B3164,0),"")</f>
        <v/>
      </c>
      <c r="M3164" t="str">
        <f>IF(OR(HLOOKUP(M$2+$A3164,Sheet2!BY:NL,$B3164,0),HLOOKUP(M$2+$A3164,Sheet2!BY:NL,$B3164,0)&lt;&gt;""),HLOOKUP(M$2+$A3164,Sheet2!BY:NL,$B3164,0),"")</f>
        <v/>
      </c>
      <c r="N3164" t="str">
        <f>IF(OR(HLOOKUP(N$2+$A3164,Sheet2!BZ:NM,$B3164,0),HLOOKUP(N$2+$A3164,Sheet2!BZ:NM,$B3164,0)&lt;&gt;""),HLOOKUP(N$2+$A3164,Sheet2!BZ:NM,$B3164,0),"")</f>
        <v/>
      </c>
      <c r="O3164" t="str">
        <f>IF(OR(HLOOKUP(O$2+$A3164,Sheet2!CA:NN,$B3164,0),HLOOKUP(O$2+$A3164,Sheet2!CA:NN,$B3164,0)&lt;&gt;""),HLOOKUP(O$2+$A3164,Sheet2!CA:NN,$B3164,0),"")</f>
        <v/>
      </c>
      <c r="P3164" t="str">
        <f>IF(OR(HLOOKUP(P$2+$A3164,Sheet2!CB:NO,$B3164,0),HLOOKUP(P$2+$A3164,Sheet2!CB:NO,$B3164,0)&lt;&gt;""),HLOOKUP(P$2+$A3164,Sheet2!CB:NO,$B3164,0),"")</f>
        <v/>
      </c>
      <c r="Q3164" t="str">
        <f>IF(OR(HLOOKUP(Q$2+$A3164,Sheet2!CC:NO,$B3164,0),HLOOKUP(Q$2+$A3164,Sheet2!CC:NO,$B3164,0)&lt;&gt;""),HLOOKUP(Q$2+$A3164,Sheet2!CC:NO,$B3164,0),"")</f>
        <v/>
      </c>
    </row>
    <row r="3165" spans="1:17" x14ac:dyDescent="0.25">
      <c r="A3165" s="64">
        <f t="shared" si="395"/>
        <v>6</v>
      </c>
      <c r="B3165" s="64">
        <f t="shared" si="396"/>
        <v>321</v>
      </c>
      <c r="C3165" s="64">
        <f t="shared" si="397"/>
        <v>2</v>
      </c>
      <c r="D3165" s="64">
        <f t="shared" si="398"/>
        <v>317</v>
      </c>
      <c r="E3165" s="64">
        <f t="shared" si="399"/>
        <v>1581</v>
      </c>
      <c r="F3165" s="64" t="str">
        <f t="shared" si="392"/>
        <v/>
      </c>
      <c r="G3165" s="64" t="str">
        <f t="shared" si="393"/>
        <v/>
      </c>
      <c r="H3165" s="64" t="str">
        <f t="shared" si="394"/>
        <v/>
      </c>
      <c r="I3165" s="80" t="str">
        <f>IFERROR(VLOOKUP(D3165,Sheet2!A:B,2,0),"")</f>
        <v/>
      </c>
      <c r="J3165" s="64" t="str">
        <f>IFERROR(IF(I3165&lt;&gt;"",VLOOKUP(I3165,Sheet2!B:C,2,0),""),"")</f>
        <v/>
      </c>
      <c r="K3165" s="64" t="str">
        <f>IFERROR( IF(I3165&lt;&gt;"", HLOOKUP(L$2+$A3165,Sheet2!BX:NK,2,0),""),"")</f>
        <v/>
      </c>
      <c r="L3165" t="str">
        <f>IF(OR(HLOOKUP(L$2+$A3165,Sheet2!BX:NK,$B3165,0),HLOOKUP(L$2+$A3165,Sheet2!BX:NK,$B3165,0)&lt;&gt;""),HLOOKUP(L$2+$A3165,Sheet2!BX:NK,$B3165,0),"")</f>
        <v/>
      </c>
      <c r="M3165" t="str">
        <f>IF(OR(HLOOKUP(M$2+$A3165,Sheet2!BY:NL,$B3165,0),HLOOKUP(M$2+$A3165,Sheet2!BY:NL,$B3165,0)&lt;&gt;""),HLOOKUP(M$2+$A3165,Sheet2!BY:NL,$B3165,0),"")</f>
        <v/>
      </c>
      <c r="N3165" t="str">
        <f>IF(OR(HLOOKUP(N$2+$A3165,Sheet2!BZ:NM,$B3165,0),HLOOKUP(N$2+$A3165,Sheet2!BZ:NM,$B3165,0)&lt;&gt;""),HLOOKUP(N$2+$A3165,Sheet2!BZ:NM,$B3165,0),"")</f>
        <v/>
      </c>
      <c r="O3165" t="str">
        <f>IF(OR(HLOOKUP(O$2+$A3165,Sheet2!CA:NN,$B3165,0),HLOOKUP(O$2+$A3165,Sheet2!CA:NN,$B3165,0)&lt;&gt;""),HLOOKUP(O$2+$A3165,Sheet2!CA:NN,$B3165,0),"")</f>
        <v/>
      </c>
      <c r="P3165" t="str">
        <f>IF(OR(HLOOKUP(P$2+$A3165,Sheet2!CB:NO,$B3165,0),HLOOKUP(P$2+$A3165,Sheet2!CB:NO,$B3165,0)&lt;&gt;""),HLOOKUP(P$2+$A3165,Sheet2!CB:NO,$B3165,0),"")</f>
        <v/>
      </c>
      <c r="Q3165" t="str">
        <f>IF(OR(HLOOKUP(Q$2+$A3165,Sheet2!CC:NO,$B3165,0),HLOOKUP(Q$2+$A3165,Sheet2!CC:NO,$B3165,0)&lt;&gt;""),HLOOKUP(Q$2+$A3165,Sheet2!CC:NO,$B3165,0),"")</f>
        <v/>
      </c>
    </row>
    <row r="3166" spans="1:17" x14ac:dyDescent="0.25">
      <c r="A3166" s="64">
        <f t="shared" si="395"/>
        <v>12</v>
      </c>
      <c r="B3166" s="64">
        <f t="shared" si="396"/>
        <v>321</v>
      </c>
      <c r="C3166" s="64">
        <f t="shared" si="397"/>
        <v>3</v>
      </c>
      <c r="D3166" s="64">
        <f t="shared" si="398"/>
        <v>317</v>
      </c>
      <c r="E3166" s="64">
        <f t="shared" si="399"/>
        <v>1581</v>
      </c>
      <c r="F3166" s="64" t="str">
        <f t="shared" si="392"/>
        <v/>
      </c>
      <c r="G3166" s="64" t="str">
        <f t="shared" si="393"/>
        <v/>
      </c>
      <c r="H3166" s="64" t="str">
        <f t="shared" si="394"/>
        <v/>
      </c>
      <c r="I3166" s="80" t="str">
        <f>IFERROR(VLOOKUP(D3166,Sheet2!A:B,2,0),"")</f>
        <v/>
      </c>
      <c r="J3166" s="64" t="str">
        <f>IFERROR(IF(I3166&lt;&gt;"",VLOOKUP(I3166,Sheet2!B:C,2,0),""),"")</f>
        <v/>
      </c>
      <c r="K3166" s="64" t="str">
        <f>IFERROR( IF(I3166&lt;&gt;"", HLOOKUP(L$2+$A3166,Sheet2!BX:NK,2,0),""),"")</f>
        <v/>
      </c>
      <c r="L3166" t="str">
        <f>IF(OR(HLOOKUP(L$2+$A3166,Sheet2!BX:NK,$B3166,0),HLOOKUP(L$2+$A3166,Sheet2!BX:NK,$B3166,0)&lt;&gt;""),HLOOKUP(L$2+$A3166,Sheet2!BX:NK,$B3166,0),"")</f>
        <v/>
      </c>
      <c r="M3166" t="str">
        <f>IF(OR(HLOOKUP(M$2+$A3166,Sheet2!BY:NL,$B3166,0),HLOOKUP(M$2+$A3166,Sheet2!BY:NL,$B3166,0)&lt;&gt;""),HLOOKUP(M$2+$A3166,Sheet2!BY:NL,$B3166,0),"")</f>
        <v/>
      </c>
      <c r="N3166" t="str">
        <f>IF(OR(HLOOKUP(N$2+$A3166,Sheet2!BZ:NM,$B3166,0),HLOOKUP(N$2+$A3166,Sheet2!BZ:NM,$B3166,0)&lt;&gt;""),HLOOKUP(N$2+$A3166,Sheet2!BZ:NM,$B3166,0),"")</f>
        <v/>
      </c>
      <c r="O3166" t="str">
        <f>IF(OR(HLOOKUP(O$2+$A3166,Sheet2!CA:NN,$B3166,0),HLOOKUP(O$2+$A3166,Sheet2!CA:NN,$B3166,0)&lt;&gt;""),HLOOKUP(O$2+$A3166,Sheet2!CA:NN,$B3166,0),"")</f>
        <v/>
      </c>
      <c r="P3166" t="str">
        <f>IF(OR(HLOOKUP(P$2+$A3166,Sheet2!CB:NO,$B3166,0),HLOOKUP(P$2+$A3166,Sheet2!CB:NO,$B3166,0)&lt;&gt;""),HLOOKUP(P$2+$A3166,Sheet2!CB:NO,$B3166,0),"")</f>
        <v/>
      </c>
      <c r="Q3166" t="str">
        <f>IF(OR(HLOOKUP(Q$2+$A3166,Sheet2!CC:NO,$B3166,0),HLOOKUP(Q$2+$A3166,Sheet2!CC:NO,$B3166,0)&lt;&gt;""),HLOOKUP(Q$2+$A3166,Sheet2!CC:NO,$B3166,0),"")</f>
        <v/>
      </c>
    </row>
    <row r="3167" spans="1:17" x14ac:dyDescent="0.25">
      <c r="A3167" s="64">
        <f t="shared" si="395"/>
        <v>18</v>
      </c>
      <c r="B3167" s="64">
        <f t="shared" si="396"/>
        <v>321</v>
      </c>
      <c r="C3167" s="64">
        <f t="shared" si="397"/>
        <v>4</v>
      </c>
      <c r="D3167" s="64">
        <f t="shared" si="398"/>
        <v>317</v>
      </c>
      <c r="E3167" s="64">
        <f t="shared" si="399"/>
        <v>1581</v>
      </c>
      <c r="F3167" s="64" t="str">
        <f t="shared" si="392"/>
        <v/>
      </c>
      <c r="G3167" s="64" t="str">
        <f t="shared" si="393"/>
        <v/>
      </c>
      <c r="H3167" s="64" t="str">
        <f t="shared" si="394"/>
        <v/>
      </c>
      <c r="I3167" s="80" t="str">
        <f>IFERROR(VLOOKUP(D3167,Sheet2!A:B,2,0),"")</f>
        <v/>
      </c>
      <c r="J3167" s="64" t="str">
        <f>IFERROR(IF(I3167&lt;&gt;"",VLOOKUP(I3167,Sheet2!B:C,2,0),""),"")</f>
        <v/>
      </c>
      <c r="K3167" s="64" t="str">
        <f>IFERROR( IF(I3167&lt;&gt;"", HLOOKUP(L$2+$A3167,Sheet2!BX:NK,2,0),""),"")</f>
        <v/>
      </c>
      <c r="L3167" t="str">
        <f>IF(OR(HLOOKUP(L$2+$A3167,Sheet2!BX:NK,$B3167,0),HLOOKUP(L$2+$A3167,Sheet2!BX:NK,$B3167,0)&lt;&gt;""),HLOOKUP(L$2+$A3167,Sheet2!BX:NK,$B3167,0),"")</f>
        <v/>
      </c>
      <c r="M3167" t="str">
        <f>IF(OR(HLOOKUP(M$2+$A3167,Sheet2!BY:NL,$B3167,0),HLOOKUP(M$2+$A3167,Sheet2!BY:NL,$B3167,0)&lt;&gt;""),HLOOKUP(M$2+$A3167,Sheet2!BY:NL,$B3167,0),"")</f>
        <v/>
      </c>
      <c r="N3167" t="str">
        <f>IF(OR(HLOOKUP(N$2+$A3167,Sheet2!BZ:NM,$B3167,0),HLOOKUP(N$2+$A3167,Sheet2!BZ:NM,$B3167,0)&lt;&gt;""),HLOOKUP(N$2+$A3167,Sheet2!BZ:NM,$B3167,0),"")</f>
        <v/>
      </c>
      <c r="O3167" t="str">
        <f>IF(OR(HLOOKUP(O$2+$A3167,Sheet2!CA:NN,$B3167,0),HLOOKUP(O$2+$A3167,Sheet2!CA:NN,$B3167,0)&lt;&gt;""),HLOOKUP(O$2+$A3167,Sheet2!CA:NN,$B3167,0),"")</f>
        <v/>
      </c>
      <c r="P3167" t="str">
        <f>IF(OR(HLOOKUP(P$2+$A3167,Sheet2!CB:NO,$B3167,0),HLOOKUP(P$2+$A3167,Sheet2!CB:NO,$B3167,0)&lt;&gt;""),HLOOKUP(P$2+$A3167,Sheet2!CB:NO,$B3167,0),"")</f>
        <v/>
      </c>
      <c r="Q3167" t="str">
        <f>IF(OR(HLOOKUP(Q$2+$A3167,Sheet2!CC:NO,$B3167,0),HLOOKUP(Q$2+$A3167,Sheet2!CC:NO,$B3167,0)&lt;&gt;""),HLOOKUP(Q$2+$A3167,Sheet2!CC:NO,$B3167,0),"")</f>
        <v/>
      </c>
    </row>
    <row r="3168" spans="1:17" x14ac:dyDescent="0.25">
      <c r="A3168" s="64">
        <f t="shared" si="395"/>
        <v>24</v>
      </c>
      <c r="B3168" s="64">
        <f t="shared" si="396"/>
        <v>321</v>
      </c>
      <c r="C3168" s="64">
        <f t="shared" si="397"/>
        <v>5</v>
      </c>
      <c r="D3168" s="64">
        <f t="shared" si="398"/>
        <v>317</v>
      </c>
      <c r="E3168" s="64">
        <f t="shared" si="399"/>
        <v>1581</v>
      </c>
      <c r="F3168" s="64" t="str">
        <f t="shared" si="392"/>
        <v/>
      </c>
      <c r="G3168" s="64" t="str">
        <f t="shared" si="393"/>
        <v/>
      </c>
      <c r="H3168" s="64" t="str">
        <f t="shared" si="394"/>
        <v/>
      </c>
      <c r="I3168" s="80" t="str">
        <f>IFERROR(VLOOKUP(D3168,Sheet2!A:B,2,0),"")</f>
        <v/>
      </c>
      <c r="J3168" s="64" t="str">
        <f>IFERROR(IF(I3168&lt;&gt;"",VLOOKUP(I3168,Sheet2!B:C,2,0),""),"")</f>
        <v/>
      </c>
      <c r="K3168" s="64" t="str">
        <f>IFERROR( IF(I3168&lt;&gt;"", HLOOKUP(L$2+$A3168,Sheet2!BX:NK,2,0),""),"")</f>
        <v/>
      </c>
      <c r="L3168" t="str">
        <f>IF(OR(HLOOKUP(L$2+$A3168,Sheet2!BX:NK,$B3168,0),HLOOKUP(L$2+$A3168,Sheet2!BX:NK,$B3168,0)&lt;&gt;""),HLOOKUP(L$2+$A3168,Sheet2!BX:NK,$B3168,0),"")</f>
        <v/>
      </c>
      <c r="M3168" t="str">
        <f>IF(OR(HLOOKUP(M$2+$A3168,Sheet2!BY:NL,$B3168,0),HLOOKUP(M$2+$A3168,Sheet2!BY:NL,$B3168,0)&lt;&gt;""),HLOOKUP(M$2+$A3168,Sheet2!BY:NL,$B3168,0),"")</f>
        <v/>
      </c>
      <c r="N3168" t="str">
        <f>IF(OR(HLOOKUP(N$2+$A3168,Sheet2!BZ:NM,$B3168,0),HLOOKUP(N$2+$A3168,Sheet2!BZ:NM,$B3168,0)&lt;&gt;""),HLOOKUP(N$2+$A3168,Sheet2!BZ:NM,$B3168,0),"")</f>
        <v/>
      </c>
      <c r="O3168" t="str">
        <f>IF(OR(HLOOKUP(O$2+$A3168,Sheet2!CA:NN,$B3168,0),HLOOKUP(O$2+$A3168,Sheet2!CA:NN,$B3168,0)&lt;&gt;""),HLOOKUP(O$2+$A3168,Sheet2!CA:NN,$B3168,0),"")</f>
        <v/>
      </c>
      <c r="P3168" t="str">
        <f>IF(OR(HLOOKUP(P$2+$A3168,Sheet2!CB:NO,$B3168,0),HLOOKUP(P$2+$A3168,Sheet2!CB:NO,$B3168,0)&lt;&gt;""),HLOOKUP(P$2+$A3168,Sheet2!CB:NO,$B3168,0),"")</f>
        <v/>
      </c>
      <c r="Q3168" t="str">
        <f>IF(OR(HLOOKUP(Q$2+$A3168,Sheet2!CC:NO,$B3168,0),HLOOKUP(Q$2+$A3168,Sheet2!CC:NO,$B3168,0)&lt;&gt;""),HLOOKUP(Q$2+$A3168,Sheet2!CC:NO,$B3168,0),"")</f>
        <v/>
      </c>
    </row>
    <row r="3169" spans="1:17" x14ac:dyDescent="0.25">
      <c r="A3169" s="64">
        <f t="shared" si="395"/>
        <v>30</v>
      </c>
      <c r="B3169" s="64">
        <f t="shared" si="396"/>
        <v>321</v>
      </c>
      <c r="C3169" s="64">
        <f t="shared" si="397"/>
        <v>6</v>
      </c>
      <c r="D3169" s="64">
        <f t="shared" si="398"/>
        <v>317</v>
      </c>
      <c r="E3169" s="64">
        <f t="shared" si="399"/>
        <v>1581</v>
      </c>
      <c r="F3169" s="64" t="str">
        <f t="shared" si="392"/>
        <v/>
      </c>
      <c r="G3169" s="64" t="str">
        <f t="shared" si="393"/>
        <v/>
      </c>
      <c r="H3169" s="64" t="str">
        <f t="shared" si="394"/>
        <v/>
      </c>
      <c r="I3169" s="80" t="str">
        <f>IFERROR(VLOOKUP(D3169,Sheet2!A:B,2,0),"")</f>
        <v/>
      </c>
      <c r="J3169" s="64" t="str">
        <f>IFERROR(IF(I3169&lt;&gt;"",VLOOKUP(I3169,Sheet2!B:C,2,0),""),"")</f>
        <v/>
      </c>
      <c r="K3169" s="64" t="str">
        <f>IFERROR( IF(I3169&lt;&gt;"", HLOOKUP(L$2+$A3169,Sheet2!BX:NK,2,0),""),"")</f>
        <v/>
      </c>
      <c r="L3169" t="str">
        <f>IF(OR(HLOOKUP(L$2+$A3169,Sheet2!BX:NK,$B3169,0),HLOOKUP(L$2+$A3169,Sheet2!BX:NK,$B3169,0)&lt;&gt;""),HLOOKUP(L$2+$A3169,Sheet2!BX:NK,$B3169,0),"")</f>
        <v/>
      </c>
      <c r="M3169" t="str">
        <f>IF(OR(HLOOKUP(M$2+$A3169,Sheet2!BY:NL,$B3169,0),HLOOKUP(M$2+$A3169,Sheet2!BY:NL,$B3169,0)&lt;&gt;""),HLOOKUP(M$2+$A3169,Sheet2!BY:NL,$B3169,0),"")</f>
        <v/>
      </c>
      <c r="N3169" t="str">
        <f>IF(OR(HLOOKUP(N$2+$A3169,Sheet2!BZ:NM,$B3169,0),HLOOKUP(N$2+$A3169,Sheet2!BZ:NM,$B3169,0)&lt;&gt;""),HLOOKUP(N$2+$A3169,Sheet2!BZ:NM,$B3169,0),"")</f>
        <v/>
      </c>
      <c r="O3169" t="str">
        <f>IF(OR(HLOOKUP(O$2+$A3169,Sheet2!CA:NN,$B3169,0),HLOOKUP(O$2+$A3169,Sheet2!CA:NN,$B3169,0)&lt;&gt;""),HLOOKUP(O$2+$A3169,Sheet2!CA:NN,$B3169,0),"")</f>
        <v/>
      </c>
      <c r="P3169" t="str">
        <f>IF(OR(HLOOKUP(P$2+$A3169,Sheet2!CB:NO,$B3169,0),HLOOKUP(P$2+$A3169,Sheet2!CB:NO,$B3169,0)&lt;&gt;""),HLOOKUP(P$2+$A3169,Sheet2!CB:NO,$B3169,0),"")</f>
        <v/>
      </c>
      <c r="Q3169" t="str">
        <f>IF(OR(HLOOKUP(Q$2+$A3169,Sheet2!CC:NO,$B3169,0),HLOOKUP(Q$2+$A3169,Sheet2!CC:NO,$B3169,0)&lt;&gt;""),HLOOKUP(Q$2+$A3169,Sheet2!CC:NO,$B3169,0),"")</f>
        <v/>
      </c>
    </row>
    <row r="3170" spans="1:17" x14ac:dyDescent="0.25">
      <c r="A3170" s="64">
        <f t="shared" si="395"/>
        <v>36</v>
      </c>
      <c r="B3170" s="64">
        <f t="shared" si="396"/>
        <v>321</v>
      </c>
      <c r="C3170" s="64">
        <f t="shared" si="397"/>
        <v>7</v>
      </c>
      <c r="D3170" s="64">
        <f t="shared" si="398"/>
        <v>317</v>
      </c>
      <c r="E3170" s="64">
        <f t="shared" si="399"/>
        <v>1581</v>
      </c>
      <c r="F3170" s="64" t="str">
        <f t="shared" si="392"/>
        <v/>
      </c>
      <c r="G3170" s="64" t="str">
        <f t="shared" si="393"/>
        <v/>
      </c>
      <c r="H3170" s="64" t="str">
        <f t="shared" si="394"/>
        <v/>
      </c>
      <c r="I3170" s="80" t="str">
        <f>IFERROR(VLOOKUP(D3170,Sheet2!A:B,2,0),"")</f>
        <v/>
      </c>
      <c r="J3170" s="64" t="str">
        <f>IFERROR(IF(I3170&lt;&gt;"",VLOOKUP(I3170,Sheet2!B:C,2,0),""),"")</f>
        <v/>
      </c>
      <c r="K3170" s="64" t="str">
        <f>IFERROR( IF(I3170&lt;&gt;"", HLOOKUP(L$2+$A3170,Sheet2!BX:NK,2,0),""),"")</f>
        <v/>
      </c>
      <c r="L3170" t="str">
        <f>IF(OR(HLOOKUP(L$2+$A3170,Sheet2!BX:NK,$B3170,0),HLOOKUP(L$2+$A3170,Sheet2!BX:NK,$B3170,0)&lt;&gt;""),HLOOKUP(L$2+$A3170,Sheet2!BX:NK,$B3170,0),"")</f>
        <v/>
      </c>
      <c r="M3170" t="str">
        <f>IF(OR(HLOOKUP(M$2+$A3170,Sheet2!BY:NL,$B3170,0),HLOOKUP(M$2+$A3170,Sheet2!BY:NL,$B3170,0)&lt;&gt;""),HLOOKUP(M$2+$A3170,Sheet2!BY:NL,$B3170,0),"")</f>
        <v/>
      </c>
      <c r="N3170" t="str">
        <f>IF(OR(HLOOKUP(N$2+$A3170,Sheet2!BZ:NM,$B3170,0),HLOOKUP(N$2+$A3170,Sheet2!BZ:NM,$B3170,0)&lt;&gt;""),HLOOKUP(N$2+$A3170,Sheet2!BZ:NM,$B3170,0),"")</f>
        <v/>
      </c>
      <c r="O3170" t="str">
        <f>IF(OR(HLOOKUP(O$2+$A3170,Sheet2!CA:NN,$B3170,0),HLOOKUP(O$2+$A3170,Sheet2!CA:NN,$B3170,0)&lt;&gt;""),HLOOKUP(O$2+$A3170,Sheet2!CA:NN,$B3170,0),"")</f>
        <v/>
      </c>
      <c r="P3170" t="str">
        <f>IF(OR(HLOOKUP(P$2+$A3170,Sheet2!CB:NO,$B3170,0),HLOOKUP(P$2+$A3170,Sheet2!CB:NO,$B3170,0)&lt;&gt;""),HLOOKUP(P$2+$A3170,Sheet2!CB:NO,$B3170,0),"")</f>
        <v/>
      </c>
      <c r="Q3170" t="str">
        <f>IF(OR(HLOOKUP(Q$2+$A3170,Sheet2!CC:NO,$B3170,0),HLOOKUP(Q$2+$A3170,Sheet2!CC:NO,$B3170,0)&lt;&gt;""),HLOOKUP(Q$2+$A3170,Sheet2!CC:NO,$B3170,0),"")</f>
        <v/>
      </c>
    </row>
    <row r="3171" spans="1:17" x14ac:dyDescent="0.25">
      <c r="A3171" s="64">
        <f t="shared" si="395"/>
        <v>42</v>
      </c>
      <c r="B3171" s="64">
        <f t="shared" si="396"/>
        <v>321</v>
      </c>
      <c r="C3171" s="64">
        <f t="shared" si="397"/>
        <v>8</v>
      </c>
      <c r="D3171" s="64">
        <f t="shared" si="398"/>
        <v>317</v>
      </c>
      <c r="E3171" s="64">
        <f t="shared" si="399"/>
        <v>1581</v>
      </c>
      <c r="F3171" s="64" t="str">
        <f t="shared" si="392"/>
        <v/>
      </c>
      <c r="G3171" s="64" t="str">
        <f t="shared" si="393"/>
        <v/>
      </c>
      <c r="H3171" s="64" t="str">
        <f t="shared" si="394"/>
        <v/>
      </c>
      <c r="I3171" s="80" t="str">
        <f>IFERROR(VLOOKUP(D3171,Sheet2!A:B,2,0),"")</f>
        <v/>
      </c>
      <c r="J3171" s="64" t="str">
        <f>IFERROR(IF(I3171&lt;&gt;"",VLOOKUP(I3171,Sheet2!B:C,2,0),""),"")</f>
        <v/>
      </c>
      <c r="K3171" s="64" t="str">
        <f>IFERROR( IF(I3171&lt;&gt;"", HLOOKUP(L$2+$A3171,Sheet2!BX:NK,2,0),""),"")</f>
        <v/>
      </c>
      <c r="L3171" t="str">
        <f>IF(OR(HLOOKUP(L$2+$A3171,Sheet2!BX:NK,$B3171,0),HLOOKUP(L$2+$A3171,Sheet2!BX:NK,$B3171,0)&lt;&gt;""),HLOOKUP(L$2+$A3171,Sheet2!BX:NK,$B3171,0),"")</f>
        <v/>
      </c>
      <c r="M3171" t="str">
        <f>IF(OR(HLOOKUP(M$2+$A3171,Sheet2!BY:NL,$B3171,0),HLOOKUP(M$2+$A3171,Sheet2!BY:NL,$B3171,0)&lt;&gt;""),HLOOKUP(M$2+$A3171,Sheet2!BY:NL,$B3171,0),"")</f>
        <v/>
      </c>
      <c r="N3171" t="str">
        <f>IF(OR(HLOOKUP(N$2+$A3171,Sheet2!BZ:NM,$B3171,0),HLOOKUP(N$2+$A3171,Sheet2!BZ:NM,$B3171,0)&lt;&gt;""),HLOOKUP(N$2+$A3171,Sheet2!BZ:NM,$B3171,0),"")</f>
        <v/>
      </c>
      <c r="O3171" t="str">
        <f>IF(OR(HLOOKUP(O$2+$A3171,Sheet2!CA:NN,$B3171,0),HLOOKUP(O$2+$A3171,Sheet2!CA:NN,$B3171,0)&lt;&gt;""),HLOOKUP(O$2+$A3171,Sheet2!CA:NN,$B3171,0),"")</f>
        <v/>
      </c>
      <c r="P3171" t="str">
        <f>IF(OR(HLOOKUP(P$2+$A3171,Sheet2!CB:NO,$B3171,0),HLOOKUP(P$2+$A3171,Sheet2!CB:NO,$B3171,0)&lt;&gt;""),HLOOKUP(P$2+$A3171,Sheet2!CB:NO,$B3171,0),"")</f>
        <v/>
      </c>
      <c r="Q3171" t="str">
        <f>IF(OR(HLOOKUP(Q$2+$A3171,Sheet2!CC:NO,$B3171,0),HLOOKUP(Q$2+$A3171,Sheet2!CC:NO,$B3171,0)&lt;&gt;""),HLOOKUP(Q$2+$A3171,Sheet2!CC:NO,$B3171,0),"")</f>
        <v/>
      </c>
    </row>
    <row r="3172" spans="1:17" x14ac:dyDescent="0.25">
      <c r="A3172" s="64">
        <f t="shared" si="395"/>
        <v>48</v>
      </c>
      <c r="B3172" s="64">
        <f t="shared" si="396"/>
        <v>321</v>
      </c>
      <c r="C3172" s="64">
        <f t="shared" si="397"/>
        <v>9</v>
      </c>
      <c r="D3172" s="64">
        <f t="shared" si="398"/>
        <v>317</v>
      </c>
      <c r="E3172" s="64">
        <f t="shared" si="399"/>
        <v>1581</v>
      </c>
      <c r="F3172" s="64" t="str">
        <f t="shared" si="392"/>
        <v/>
      </c>
      <c r="G3172" s="64" t="str">
        <f t="shared" si="393"/>
        <v/>
      </c>
      <c r="H3172" s="64" t="str">
        <f t="shared" si="394"/>
        <v/>
      </c>
      <c r="I3172" s="80" t="str">
        <f>IFERROR(VLOOKUP(D3172,Sheet2!A:B,2,0),"")</f>
        <v/>
      </c>
      <c r="J3172" s="64" t="str">
        <f>IFERROR(IF(I3172&lt;&gt;"",VLOOKUP(I3172,Sheet2!B:C,2,0),""),"")</f>
        <v/>
      </c>
      <c r="K3172" s="64" t="str">
        <f>IFERROR( IF(I3172&lt;&gt;"", HLOOKUP(L$2+$A3172,Sheet2!BX:NK,2,0),""),"")</f>
        <v/>
      </c>
      <c r="L3172" t="str">
        <f>IF(OR(HLOOKUP(L$2+$A3172,Sheet2!BX:NK,$B3172,0),HLOOKUP(L$2+$A3172,Sheet2!BX:NK,$B3172,0)&lt;&gt;""),HLOOKUP(L$2+$A3172,Sheet2!BX:NK,$B3172,0),"")</f>
        <v/>
      </c>
      <c r="M3172" t="str">
        <f>IF(OR(HLOOKUP(M$2+$A3172,Sheet2!BY:NL,$B3172,0),HLOOKUP(M$2+$A3172,Sheet2!BY:NL,$B3172,0)&lt;&gt;""),HLOOKUP(M$2+$A3172,Sheet2!BY:NL,$B3172,0),"")</f>
        <v/>
      </c>
      <c r="N3172" t="str">
        <f>IF(OR(HLOOKUP(N$2+$A3172,Sheet2!BZ:NM,$B3172,0),HLOOKUP(N$2+$A3172,Sheet2!BZ:NM,$B3172,0)&lt;&gt;""),HLOOKUP(N$2+$A3172,Sheet2!BZ:NM,$B3172,0),"")</f>
        <v/>
      </c>
      <c r="O3172" t="str">
        <f>IF(OR(HLOOKUP(O$2+$A3172,Sheet2!CA:NN,$B3172,0),HLOOKUP(O$2+$A3172,Sheet2!CA:NN,$B3172,0)&lt;&gt;""),HLOOKUP(O$2+$A3172,Sheet2!CA:NN,$B3172,0),"")</f>
        <v/>
      </c>
      <c r="P3172" t="str">
        <f>IF(OR(HLOOKUP(P$2+$A3172,Sheet2!CB:NO,$B3172,0),HLOOKUP(P$2+$A3172,Sheet2!CB:NO,$B3172,0)&lt;&gt;""),HLOOKUP(P$2+$A3172,Sheet2!CB:NO,$B3172,0),"")</f>
        <v/>
      </c>
      <c r="Q3172" t="str">
        <f>IF(OR(HLOOKUP(Q$2+$A3172,Sheet2!CC:NO,$B3172,0),HLOOKUP(Q$2+$A3172,Sheet2!CC:NO,$B3172,0)&lt;&gt;""),HLOOKUP(Q$2+$A3172,Sheet2!CC:NO,$B3172,0),"")</f>
        <v/>
      </c>
    </row>
    <row r="3173" spans="1:17" x14ac:dyDescent="0.25">
      <c r="A3173" s="64">
        <f t="shared" si="395"/>
        <v>54</v>
      </c>
      <c r="B3173" s="64">
        <f t="shared" si="396"/>
        <v>321</v>
      </c>
      <c r="C3173" s="64">
        <f t="shared" si="397"/>
        <v>10</v>
      </c>
      <c r="D3173" s="64">
        <f t="shared" si="398"/>
        <v>317</v>
      </c>
      <c r="E3173" s="64">
        <f t="shared" si="399"/>
        <v>1581</v>
      </c>
      <c r="F3173" s="64" t="str">
        <f t="shared" si="392"/>
        <v/>
      </c>
      <c r="G3173" s="64" t="str">
        <f t="shared" si="393"/>
        <v/>
      </c>
      <c r="H3173" s="64" t="str">
        <f t="shared" si="394"/>
        <v/>
      </c>
      <c r="I3173" s="80" t="str">
        <f>IFERROR(VLOOKUP(D3173,Sheet2!A:B,2,0),"")</f>
        <v/>
      </c>
      <c r="J3173" s="64" t="str">
        <f>IFERROR(IF(I3173&lt;&gt;"",VLOOKUP(I3173,Sheet2!B:C,2,0),""),"")</f>
        <v/>
      </c>
      <c r="K3173" s="64" t="str">
        <f>IFERROR( IF(I3173&lt;&gt;"", HLOOKUP(L$2+$A3173,Sheet2!BX:NK,2,0),""),"")</f>
        <v/>
      </c>
      <c r="L3173" t="str">
        <f>IF(OR(HLOOKUP(L$2+$A3173,Sheet2!BX:NK,$B3173,0),HLOOKUP(L$2+$A3173,Sheet2!BX:NK,$B3173,0)&lt;&gt;""),HLOOKUP(L$2+$A3173,Sheet2!BX:NK,$B3173,0),"")</f>
        <v/>
      </c>
      <c r="M3173" t="str">
        <f>IF(OR(HLOOKUP(M$2+$A3173,Sheet2!BY:NL,$B3173,0),HLOOKUP(M$2+$A3173,Sheet2!BY:NL,$B3173,0)&lt;&gt;""),HLOOKUP(M$2+$A3173,Sheet2!BY:NL,$B3173,0),"")</f>
        <v/>
      </c>
      <c r="N3173" t="str">
        <f>IF(OR(HLOOKUP(N$2+$A3173,Sheet2!BZ:NM,$B3173,0),HLOOKUP(N$2+$A3173,Sheet2!BZ:NM,$B3173,0)&lt;&gt;""),HLOOKUP(N$2+$A3173,Sheet2!BZ:NM,$B3173,0),"")</f>
        <v/>
      </c>
      <c r="O3173" t="str">
        <f>IF(OR(HLOOKUP(O$2+$A3173,Sheet2!CA:NN,$B3173,0),HLOOKUP(O$2+$A3173,Sheet2!CA:NN,$B3173,0)&lt;&gt;""),HLOOKUP(O$2+$A3173,Sheet2!CA:NN,$B3173,0),"")</f>
        <v/>
      </c>
      <c r="P3173" t="str">
        <f>IF(OR(HLOOKUP(P$2+$A3173,Sheet2!CB:NO,$B3173,0),HLOOKUP(P$2+$A3173,Sheet2!CB:NO,$B3173,0)&lt;&gt;""),HLOOKUP(P$2+$A3173,Sheet2!CB:NO,$B3173,0),"")</f>
        <v/>
      </c>
      <c r="Q3173" t="str">
        <f>IF(OR(HLOOKUP(Q$2+$A3173,Sheet2!CC:NO,$B3173,0),HLOOKUP(Q$2+$A3173,Sheet2!CC:NO,$B3173,0)&lt;&gt;""),HLOOKUP(Q$2+$A3173,Sheet2!CC:NO,$B3173,0),"")</f>
        <v/>
      </c>
    </row>
    <row r="3174" spans="1:17" x14ac:dyDescent="0.25">
      <c r="A3174" s="64">
        <f t="shared" si="395"/>
        <v>0</v>
      </c>
      <c r="B3174" s="64">
        <f t="shared" si="396"/>
        <v>322</v>
      </c>
      <c r="C3174" s="64">
        <f t="shared" si="397"/>
        <v>1</v>
      </c>
      <c r="D3174" s="64">
        <f t="shared" si="398"/>
        <v>318</v>
      </c>
      <c r="E3174" s="64">
        <f t="shared" si="399"/>
        <v>1586</v>
      </c>
      <c r="F3174" s="64" t="str">
        <f t="shared" si="392"/>
        <v/>
      </c>
      <c r="G3174" s="64" t="str">
        <f t="shared" si="393"/>
        <v/>
      </c>
      <c r="H3174" s="64" t="str">
        <f t="shared" si="394"/>
        <v/>
      </c>
      <c r="I3174" s="80" t="str">
        <f>IFERROR(VLOOKUP(D3174,Sheet2!A:B,2,0),"")</f>
        <v/>
      </c>
      <c r="J3174" s="64" t="str">
        <f>IFERROR(IF(I3174&lt;&gt;"",VLOOKUP(I3174,Sheet2!B:C,2,0),""),"")</f>
        <v/>
      </c>
      <c r="K3174" s="64" t="str">
        <f>IFERROR( IF(I3174&lt;&gt;"", HLOOKUP(L$2+$A3174,Sheet2!BX:NK,2,0),""),"")</f>
        <v/>
      </c>
      <c r="L3174" t="str">
        <f>IF(OR(HLOOKUP(L$2+$A3174,Sheet2!BX:NK,$B3174,0),HLOOKUP(L$2+$A3174,Sheet2!BX:NK,$B3174,0)&lt;&gt;""),HLOOKUP(L$2+$A3174,Sheet2!BX:NK,$B3174,0),"")</f>
        <v/>
      </c>
      <c r="M3174" t="str">
        <f>IF(OR(HLOOKUP(M$2+$A3174,Sheet2!BY:NL,$B3174,0),HLOOKUP(M$2+$A3174,Sheet2!BY:NL,$B3174,0)&lt;&gt;""),HLOOKUP(M$2+$A3174,Sheet2!BY:NL,$B3174,0),"")</f>
        <v/>
      </c>
      <c r="N3174" t="str">
        <f>IF(OR(HLOOKUP(N$2+$A3174,Sheet2!BZ:NM,$B3174,0),HLOOKUP(N$2+$A3174,Sheet2!BZ:NM,$B3174,0)&lt;&gt;""),HLOOKUP(N$2+$A3174,Sheet2!BZ:NM,$B3174,0),"")</f>
        <v/>
      </c>
      <c r="O3174" t="str">
        <f>IF(OR(HLOOKUP(O$2+$A3174,Sheet2!CA:NN,$B3174,0),HLOOKUP(O$2+$A3174,Sheet2!CA:NN,$B3174,0)&lt;&gt;""),HLOOKUP(O$2+$A3174,Sheet2!CA:NN,$B3174,0),"")</f>
        <v/>
      </c>
      <c r="P3174" t="str">
        <f>IF(OR(HLOOKUP(P$2+$A3174,Sheet2!CB:NO,$B3174,0),HLOOKUP(P$2+$A3174,Sheet2!CB:NO,$B3174,0)&lt;&gt;""),HLOOKUP(P$2+$A3174,Sheet2!CB:NO,$B3174,0),"")</f>
        <v/>
      </c>
      <c r="Q3174" t="str">
        <f>IF(OR(HLOOKUP(Q$2+$A3174,Sheet2!CC:NO,$B3174,0),HLOOKUP(Q$2+$A3174,Sheet2!CC:NO,$B3174,0)&lt;&gt;""),HLOOKUP(Q$2+$A3174,Sheet2!CC:NO,$B3174,0),"")</f>
        <v/>
      </c>
    </row>
    <row r="3175" spans="1:17" x14ac:dyDescent="0.25">
      <c r="A3175" s="64">
        <f t="shared" si="395"/>
        <v>6</v>
      </c>
      <c r="B3175" s="64">
        <f t="shared" si="396"/>
        <v>322</v>
      </c>
      <c r="C3175" s="64">
        <f t="shared" si="397"/>
        <v>2</v>
      </c>
      <c r="D3175" s="64">
        <f t="shared" si="398"/>
        <v>318</v>
      </c>
      <c r="E3175" s="64">
        <f t="shared" si="399"/>
        <v>1586</v>
      </c>
      <c r="F3175" s="64" t="str">
        <f t="shared" si="392"/>
        <v/>
      </c>
      <c r="G3175" s="64" t="str">
        <f t="shared" si="393"/>
        <v/>
      </c>
      <c r="H3175" s="64" t="str">
        <f t="shared" si="394"/>
        <v/>
      </c>
      <c r="I3175" s="80" t="str">
        <f>IFERROR(VLOOKUP(D3175,Sheet2!A:B,2,0),"")</f>
        <v/>
      </c>
      <c r="J3175" s="64" t="str">
        <f>IFERROR(IF(I3175&lt;&gt;"",VLOOKUP(I3175,Sheet2!B:C,2,0),""),"")</f>
        <v/>
      </c>
      <c r="K3175" s="64" t="str">
        <f>IFERROR( IF(I3175&lt;&gt;"", HLOOKUP(L$2+$A3175,Sheet2!BX:NK,2,0),""),"")</f>
        <v/>
      </c>
      <c r="L3175" t="str">
        <f>IF(OR(HLOOKUP(L$2+$A3175,Sheet2!BX:NK,$B3175,0),HLOOKUP(L$2+$A3175,Sheet2!BX:NK,$B3175,0)&lt;&gt;""),HLOOKUP(L$2+$A3175,Sheet2!BX:NK,$B3175,0),"")</f>
        <v/>
      </c>
      <c r="M3175" t="str">
        <f>IF(OR(HLOOKUP(M$2+$A3175,Sheet2!BY:NL,$B3175,0),HLOOKUP(M$2+$A3175,Sheet2!BY:NL,$B3175,0)&lt;&gt;""),HLOOKUP(M$2+$A3175,Sheet2!BY:NL,$B3175,0),"")</f>
        <v/>
      </c>
      <c r="N3175" t="str">
        <f>IF(OR(HLOOKUP(N$2+$A3175,Sheet2!BZ:NM,$B3175,0),HLOOKUP(N$2+$A3175,Sheet2!BZ:NM,$B3175,0)&lt;&gt;""),HLOOKUP(N$2+$A3175,Sheet2!BZ:NM,$B3175,0),"")</f>
        <v/>
      </c>
      <c r="O3175" t="str">
        <f>IF(OR(HLOOKUP(O$2+$A3175,Sheet2!CA:NN,$B3175,0),HLOOKUP(O$2+$A3175,Sheet2!CA:NN,$B3175,0)&lt;&gt;""),HLOOKUP(O$2+$A3175,Sheet2!CA:NN,$B3175,0),"")</f>
        <v/>
      </c>
      <c r="P3175" t="str">
        <f>IF(OR(HLOOKUP(P$2+$A3175,Sheet2!CB:NO,$B3175,0),HLOOKUP(P$2+$A3175,Sheet2!CB:NO,$B3175,0)&lt;&gt;""),HLOOKUP(P$2+$A3175,Sheet2!CB:NO,$B3175,0),"")</f>
        <v/>
      </c>
      <c r="Q3175" t="str">
        <f>IF(OR(HLOOKUP(Q$2+$A3175,Sheet2!CC:NO,$B3175,0),HLOOKUP(Q$2+$A3175,Sheet2!CC:NO,$B3175,0)&lt;&gt;""),HLOOKUP(Q$2+$A3175,Sheet2!CC:NO,$B3175,0),"")</f>
        <v/>
      </c>
    </row>
    <row r="3176" spans="1:17" x14ac:dyDescent="0.25">
      <c r="A3176" s="64">
        <f t="shared" si="395"/>
        <v>12</v>
      </c>
      <c r="B3176" s="64">
        <f t="shared" si="396"/>
        <v>322</v>
      </c>
      <c r="C3176" s="64">
        <f t="shared" si="397"/>
        <v>3</v>
      </c>
      <c r="D3176" s="64">
        <f t="shared" si="398"/>
        <v>318</v>
      </c>
      <c r="E3176" s="64">
        <f t="shared" si="399"/>
        <v>1586</v>
      </c>
      <c r="F3176" s="64" t="str">
        <f t="shared" si="392"/>
        <v/>
      </c>
      <c r="G3176" s="64" t="str">
        <f t="shared" si="393"/>
        <v/>
      </c>
      <c r="H3176" s="64" t="str">
        <f t="shared" si="394"/>
        <v/>
      </c>
      <c r="I3176" s="80" t="str">
        <f>IFERROR(VLOOKUP(D3176,Sheet2!A:B,2,0),"")</f>
        <v/>
      </c>
      <c r="J3176" s="64" t="str">
        <f>IFERROR(IF(I3176&lt;&gt;"",VLOOKUP(I3176,Sheet2!B:C,2,0),""),"")</f>
        <v/>
      </c>
      <c r="K3176" s="64" t="str">
        <f>IFERROR( IF(I3176&lt;&gt;"", HLOOKUP(L$2+$A3176,Sheet2!BX:NK,2,0),""),"")</f>
        <v/>
      </c>
      <c r="L3176" t="str">
        <f>IF(OR(HLOOKUP(L$2+$A3176,Sheet2!BX:NK,$B3176,0),HLOOKUP(L$2+$A3176,Sheet2!BX:NK,$B3176,0)&lt;&gt;""),HLOOKUP(L$2+$A3176,Sheet2!BX:NK,$B3176,0),"")</f>
        <v/>
      </c>
      <c r="M3176" t="str">
        <f>IF(OR(HLOOKUP(M$2+$A3176,Sheet2!BY:NL,$B3176,0),HLOOKUP(M$2+$A3176,Sheet2!BY:NL,$B3176,0)&lt;&gt;""),HLOOKUP(M$2+$A3176,Sheet2!BY:NL,$B3176,0),"")</f>
        <v/>
      </c>
      <c r="N3176" t="str">
        <f>IF(OR(HLOOKUP(N$2+$A3176,Sheet2!BZ:NM,$B3176,0),HLOOKUP(N$2+$A3176,Sheet2!BZ:NM,$B3176,0)&lt;&gt;""),HLOOKUP(N$2+$A3176,Sheet2!BZ:NM,$B3176,0),"")</f>
        <v/>
      </c>
      <c r="O3176" t="str">
        <f>IF(OR(HLOOKUP(O$2+$A3176,Sheet2!CA:NN,$B3176,0),HLOOKUP(O$2+$A3176,Sheet2!CA:NN,$B3176,0)&lt;&gt;""),HLOOKUP(O$2+$A3176,Sheet2!CA:NN,$B3176,0),"")</f>
        <v/>
      </c>
      <c r="P3176" t="str">
        <f>IF(OR(HLOOKUP(P$2+$A3176,Sheet2!CB:NO,$B3176,0),HLOOKUP(P$2+$A3176,Sheet2!CB:NO,$B3176,0)&lt;&gt;""),HLOOKUP(P$2+$A3176,Sheet2!CB:NO,$B3176,0),"")</f>
        <v/>
      </c>
      <c r="Q3176" t="str">
        <f>IF(OR(HLOOKUP(Q$2+$A3176,Sheet2!CC:NO,$B3176,0),HLOOKUP(Q$2+$A3176,Sheet2!CC:NO,$B3176,0)&lt;&gt;""),HLOOKUP(Q$2+$A3176,Sheet2!CC:NO,$B3176,0),"")</f>
        <v/>
      </c>
    </row>
    <row r="3177" spans="1:17" x14ac:dyDescent="0.25">
      <c r="A3177" s="64">
        <f t="shared" si="395"/>
        <v>18</v>
      </c>
      <c r="B3177" s="64">
        <f t="shared" si="396"/>
        <v>322</v>
      </c>
      <c r="C3177" s="64">
        <f t="shared" si="397"/>
        <v>4</v>
      </c>
      <c r="D3177" s="64">
        <f t="shared" si="398"/>
        <v>318</v>
      </c>
      <c r="E3177" s="64">
        <f t="shared" si="399"/>
        <v>1586</v>
      </c>
      <c r="F3177" s="64" t="str">
        <f t="shared" si="392"/>
        <v/>
      </c>
      <c r="G3177" s="64" t="str">
        <f t="shared" si="393"/>
        <v/>
      </c>
      <c r="H3177" s="64" t="str">
        <f t="shared" si="394"/>
        <v/>
      </c>
      <c r="I3177" s="80" t="str">
        <f>IFERROR(VLOOKUP(D3177,Sheet2!A:B,2,0),"")</f>
        <v/>
      </c>
      <c r="J3177" s="64" t="str">
        <f>IFERROR(IF(I3177&lt;&gt;"",VLOOKUP(I3177,Sheet2!B:C,2,0),""),"")</f>
        <v/>
      </c>
      <c r="K3177" s="64" t="str">
        <f>IFERROR( IF(I3177&lt;&gt;"", HLOOKUP(L$2+$A3177,Sheet2!BX:NK,2,0),""),"")</f>
        <v/>
      </c>
      <c r="L3177" t="str">
        <f>IF(OR(HLOOKUP(L$2+$A3177,Sheet2!BX:NK,$B3177,0),HLOOKUP(L$2+$A3177,Sheet2!BX:NK,$B3177,0)&lt;&gt;""),HLOOKUP(L$2+$A3177,Sheet2!BX:NK,$B3177,0),"")</f>
        <v/>
      </c>
      <c r="M3177" t="str">
        <f>IF(OR(HLOOKUP(M$2+$A3177,Sheet2!BY:NL,$B3177,0),HLOOKUP(M$2+$A3177,Sheet2!BY:NL,$B3177,0)&lt;&gt;""),HLOOKUP(M$2+$A3177,Sheet2!BY:NL,$B3177,0),"")</f>
        <v/>
      </c>
      <c r="N3177" t="str">
        <f>IF(OR(HLOOKUP(N$2+$A3177,Sheet2!BZ:NM,$B3177,0),HLOOKUP(N$2+$A3177,Sheet2!BZ:NM,$B3177,0)&lt;&gt;""),HLOOKUP(N$2+$A3177,Sheet2!BZ:NM,$B3177,0),"")</f>
        <v/>
      </c>
      <c r="O3177" t="str">
        <f>IF(OR(HLOOKUP(O$2+$A3177,Sheet2!CA:NN,$B3177,0),HLOOKUP(O$2+$A3177,Sheet2!CA:NN,$B3177,0)&lt;&gt;""),HLOOKUP(O$2+$A3177,Sheet2!CA:NN,$B3177,0),"")</f>
        <v/>
      </c>
      <c r="P3177" t="str">
        <f>IF(OR(HLOOKUP(P$2+$A3177,Sheet2!CB:NO,$B3177,0),HLOOKUP(P$2+$A3177,Sheet2!CB:NO,$B3177,0)&lt;&gt;""),HLOOKUP(P$2+$A3177,Sheet2!CB:NO,$B3177,0),"")</f>
        <v/>
      </c>
      <c r="Q3177" t="str">
        <f>IF(OR(HLOOKUP(Q$2+$A3177,Sheet2!CC:NO,$B3177,0),HLOOKUP(Q$2+$A3177,Sheet2!CC:NO,$B3177,0)&lt;&gt;""),HLOOKUP(Q$2+$A3177,Sheet2!CC:NO,$B3177,0),"")</f>
        <v/>
      </c>
    </row>
    <row r="3178" spans="1:17" x14ac:dyDescent="0.25">
      <c r="A3178" s="64">
        <f t="shared" si="395"/>
        <v>24</v>
      </c>
      <c r="B3178" s="64">
        <f t="shared" si="396"/>
        <v>322</v>
      </c>
      <c r="C3178" s="64">
        <f t="shared" si="397"/>
        <v>5</v>
      </c>
      <c r="D3178" s="64">
        <f t="shared" si="398"/>
        <v>318</v>
      </c>
      <c r="E3178" s="64">
        <f t="shared" si="399"/>
        <v>1586</v>
      </c>
      <c r="F3178" s="64" t="str">
        <f t="shared" si="392"/>
        <v/>
      </c>
      <c r="G3178" s="64" t="str">
        <f t="shared" si="393"/>
        <v/>
      </c>
      <c r="H3178" s="64" t="str">
        <f t="shared" si="394"/>
        <v/>
      </c>
      <c r="I3178" s="80" t="str">
        <f>IFERROR(VLOOKUP(D3178,Sheet2!A:B,2,0),"")</f>
        <v/>
      </c>
      <c r="J3178" s="64" t="str">
        <f>IFERROR(IF(I3178&lt;&gt;"",VLOOKUP(I3178,Sheet2!B:C,2,0),""),"")</f>
        <v/>
      </c>
      <c r="K3178" s="64" t="str">
        <f>IFERROR( IF(I3178&lt;&gt;"", HLOOKUP(L$2+$A3178,Sheet2!BX:NK,2,0),""),"")</f>
        <v/>
      </c>
      <c r="L3178" t="str">
        <f>IF(OR(HLOOKUP(L$2+$A3178,Sheet2!BX:NK,$B3178,0),HLOOKUP(L$2+$A3178,Sheet2!BX:NK,$B3178,0)&lt;&gt;""),HLOOKUP(L$2+$A3178,Sheet2!BX:NK,$B3178,0),"")</f>
        <v/>
      </c>
      <c r="M3178" t="str">
        <f>IF(OR(HLOOKUP(M$2+$A3178,Sheet2!BY:NL,$B3178,0),HLOOKUP(M$2+$A3178,Sheet2!BY:NL,$B3178,0)&lt;&gt;""),HLOOKUP(M$2+$A3178,Sheet2!BY:NL,$B3178,0),"")</f>
        <v/>
      </c>
      <c r="N3178" t="str">
        <f>IF(OR(HLOOKUP(N$2+$A3178,Sheet2!BZ:NM,$B3178,0),HLOOKUP(N$2+$A3178,Sheet2!BZ:NM,$B3178,0)&lt;&gt;""),HLOOKUP(N$2+$A3178,Sheet2!BZ:NM,$B3178,0),"")</f>
        <v/>
      </c>
      <c r="O3178" t="str">
        <f>IF(OR(HLOOKUP(O$2+$A3178,Sheet2!CA:NN,$B3178,0),HLOOKUP(O$2+$A3178,Sheet2!CA:NN,$B3178,0)&lt;&gt;""),HLOOKUP(O$2+$A3178,Sheet2!CA:NN,$B3178,0),"")</f>
        <v/>
      </c>
      <c r="P3178" t="str">
        <f>IF(OR(HLOOKUP(P$2+$A3178,Sheet2!CB:NO,$B3178,0),HLOOKUP(P$2+$A3178,Sheet2!CB:NO,$B3178,0)&lt;&gt;""),HLOOKUP(P$2+$A3178,Sheet2!CB:NO,$B3178,0),"")</f>
        <v/>
      </c>
      <c r="Q3178" t="str">
        <f>IF(OR(HLOOKUP(Q$2+$A3178,Sheet2!CC:NO,$B3178,0),HLOOKUP(Q$2+$A3178,Sheet2!CC:NO,$B3178,0)&lt;&gt;""),HLOOKUP(Q$2+$A3178,Sheet2!CC:NO,$B3178,0),"")</f>
        <v/>
      </c>
    </row>
    <row r="3179" spans="1:17" x14ac:dyDescent="0.25">
      <c r="A3179" s="64">
        <f t="shared" si="395"/>
        <v>30</v>
      </c>
      <c r="B3179" s="64">
        <f t="shared" si="396"/>
        <v>322</v>
      </c>
      <c r="C3179" s="64">
        <f t="shared" si="397"/>
        <v>6</v>
      </c>
      <c r="D3179" s="64">
        <f t="shared" si="398"/>
        <v>318</v>
      </c>
      <c r="E3179" s="64">
        <f t="shared" si="399"/>
        <v>1586</v>
      </c>
      <c r="F3179" s="64" t="str">
        <f t="shared" si="392"/>
        <v/>
      </c>
      <c r="G3179" s="64" t="str">
        <f t="shared" si="393"/>
        <v/>
      </c>
      <c r="H3179" s="64" t="str">
        <f t="shared" si="394"/>
        <v/>
      </c>
      <c r="I3179" s="80" t="str">
        <f>IFERROR(VLOOKUP(D3179,Sheet2!A:B,2,0),"")</f>
        <v/>
      </c>
      <c r="J3179" s="64" t="str">
        <f>IFERROR(IF(I3179&lt;&gt;"",VLOOKUP(I3179,Sheet2!B:C,2,0),""),"")</f>
        <v/>
      </c>
      <c r="K3179" s="64" t="str">
        <f>IFERROR( IF(I3179&lt;&gt;"", HLOOKUP(L$2+$A3179,Sheet2!BX:NK,2,0),""),"")</f>
        <v/>
      </c>
      <c r="L3179" t="str">
        <f>IF(OR(HLOOKUP(L$2+$A3179,Sheet2!BX:NK,$B3179,0),HLOOKUP(L$2+$A3179,Sheet2!BX:NK,$B3179,0)&lt;&gt;""),HLOOKUP(L$2+$A3179,Sheet2!BX:NK,$B3179,0),"")</f>
        <v/>
      </c>
      <c r="M3179" t="str">
        <f>IF(OR(HLOOKUP(M$2+$A3179,Sheet2!BY:NL,$B3179,0),HLOOKUP(M$2+$A3179,Sheet2!BY:NL,$B3179,0)&lt;&gt;""),HLOOKUP(M$2+$A3179,Sheet2!BY:NL,$B3179,0),"")</f>
        <v/>
      </c>
      <c r="N3179" t="str">
        <f>IF(OR(HLOOKUP(N$2+$A3179,Sheet2!BZ:NM,$B3179,0),HLOOKUP(N$2+$A3179,Sheet2!BZ:NM,$B3179,0)&lt;&gt;""),HLOOKUP(N$2+$A3179,Sheet2!BZ:NM,$B3179,0),"")</f>
        <v/>
      </c>
      <c r="O3179" t="str">
        <f>IF(OR(HLOOKUP(O$2+$A3179,Sheet2!CA:NN,$B3179,0),HLOOKUP(O$2+$A3179,Sheet2!CA:NN,$B3179,0)&lt;&gt;""),HLOOKUP(O$2+$A3179,Sheet2!CA:NN,$B3179,0),"")</f>
        <v/>
      </c>
      <c r="P3179" t="str">
        <f>IF(OR(HLOOKUP(P$2+$A3179,Sheet2!CB:NO,$B3179,0),HLOOKUP(P$2+$A3179,Sheet2!CB:NO,$B3179,0)&lt;&gt;""),HLOOKUP(P$2+$A3179,Sheet2!CB:NO,$B3179,0),"")</f>
        <v/>
      </c>
      <c r="Q3179" t="str">
        <f>IF(OR(HLOOKUP(Q$2+$A3179,Sheet2!CC:NO,$B3179,0),HLOOKUP(Q$2+$A3179,Sheet2!CC:NO,$B3179,0)&lt;&gt;""),HLOOKUP(Q$2+$A3179,Sheet2!CC:NO,$B3179,0),"")</f>
        <v/>
      </c>
    </row>
    <row r="3180" spans="1:17" x14ac:dyDescent="0.25">
      <c r="A3180" s="64">
        <f t="shared" si="395"/>
        <v>36</v>
      </c>
      <c r="B3180" s="64">
        <f t="shared" si="396"/>
        <v>322</v>
      </c>
      <c r="C3180" s="64">
        <f t="shared" si="397"/>
        <v>7</v>
      </c>
      <c r="D3180" s="64">
        <f t="shared" si="398"/>
        <v>318</v>
      </c>
      <c r="E3180" s="64">
        <f t="shared" si="399"/>
        <v>1586</v>
      </c>
      <c r="F3180" s="64" t="str">
        <f t="shared" si="392"/>
        <v/>
      </c>
      <c r="G3180" s="64" t="str">
        <f t="shared" si="393"/>
        <v/>
      </c>
      <c r="H3180" s="64" t="str">
        <f t="shared" si="394"/>
        <v/>
      </c>
      <c r="I3180" s="80" t="str">
        <f>IFERROR(VLOOKUP(D3180,Sheet2!A:B,2,0),"")</f>
        <v/>
      </c>
      <c r="J3180" s="64" t="str">
        <f>IFERROR(IF(I3180&lt;&gt;"",VLOOKUP(I3180,Sheet2!B:C,2,0),""),"")</f>
        <v/>
      </c>
      <c r="K3180" s="64" t="str">
        <f>IFERROR( IF(I3180&lt;&gt;"", HLOOKUP(L$2+$A3180,Sheet2!BX:NK,2,0),""),"")</f>
        <v/>
      </c>
      <c r="L3180" t="str">
        <f>IF(OR(HLOOKUP(L$2+$A3180,Sheet2!BX:NK,$B3180,0),HLOOKUP(L$2+$A3180,Sheet2!BX:NK,$B3180,0)&lt;&gt;""),HLOOKUP(L$2+$A3180,Sheet2!BX:NK,$B3180,0),"")</f>
        <v/>
      </c>
      <c r="M3180" t="str">
        <f>IF(OR(HLOOKUP(M$2+$A3180,Sheet2!BY:NL,$B3180,0),HLOOKUP(M$2+$A3180,Sheet2!BY:NL,$B3180,0)&lt;&gt;""),HLOOKUP(M$2+$A3180,Sheet2!BY:NL,$B3180,0),"")</f>
        <v/>
      </c>
      <c r="N3180" t="str">
        <f>IF(OR(HLOOKUP(N$2+$A3180,Sheet2!BZ:NM,$B3180,0),HLOOKUP(N$2+$A3180,Sheet2!BZ:NM,$B3180,0)&lt;&gt;""),HLOOKUP(N$2+$A3180,Sheet2!BZ:NM,$B3180,0),"")</f>
        <v/>
      </c>
      <c r="O3180" t="str">
        <f>IF(OR(HLOOKUP(O$2+$A3180,Sheet2!CA:NN,$B3180,0),HLOOKUP(O$2+$A3180,Sheet2!CA:NN,$B3180,0)&lt;&gt;""),HLOOKUP(O$2+$A3180,Sheet2!CA:NN,$B3180,0),"")</f>
        <v/>
      </c>
      <c r="P3180" t="str">
        <f>IF(OR(HLOOKUP(P$2+$A3180,Sheet2!CB:NO,$B3180,0),HLOOKUP(P$2+$A3180,Sheet2!CB:NO,$B3180,0)&lt;&gt;""),HLOOKUP(P$2+$A3180,Sheet2!CB:NO,$B3180,0),"")</f>
        <v/>
      </c>
      <c r="Q3180" t="str">
        <f>IF(OR(HLOOKUP(Q$2+$A3180,Sheet2!CC:NO,$B3180,0),HLOOKUP(Q$2+$A3180,Sheet2!CC:NO,$B3180,0)&lt;&gt;""),HLOOKUP(Q$2+$A3180,Sheet2!CC:NO,$B3180,0),"")</f>
        <v/>
      </c>
    </row>
    <row r="3181" spans="1:17" x14ac:dyDescent="0.25">
      <c r="A3181" s="64">
        <f t="shared" si="395"/>
        <v>42</v>
      </c>
      <c r="B3181" s="64">
        <f t="shared" si="396"/>
        <v>322</v>
      </c>
      <c r="C3181" s="64">
        <f t="shared" si="397"/>
        <v>8</v>
      </c>
      <c r="D3181" s="64">
        <f t="shared" si="398"/>
        <v>318</v>
      </c>
      <c r="E3181" s="64">
        <f t="shared" si="399"/>
        <v>1586</v>
      </c>
      <c r="F3181" s="64" t="str">
        <f t="shared" si="392"/>
        <v/>
      </c>
      <c r="G3181" s="64" t="str">
        <f t="shared" si="393"/>
        <v/>
      </c>
      <c r="H3181" s="64" t="str">
        <f t="shared" si="394"/>
        <v/>
      </c>
      <c r="I3181" s="80" t="str">
        <f>IFERROR(VLOOKUP(D3181,Sheet2!A:B,2,0),"")</f>
        <v/>
      </c>
      <c r="J3181" s="64" t="str">
        <f>IFERROR(IF(I3181&lt;&gt;"",VLOOKUP(I3181,Sheet2!B:C,2,0),""),"")</f>
        <v/>
      </c>
      <c r="K3181" s="64" t="str">
        <f>IFERROR( IF(I3181&lt;&gt;"", HLOOKUP(L$2+$A3181,Sheet2!BX:NK,2,0),""),"")</f>
        <v/>
      </c>
      <c r="L3181" t="str">
        <f>IF(OR(HLOOKUP(L$2+$A3181,Sheet2!BX:NK,$B3181,0),HLOOKUP(L$2+$A3181,Sheet2!BX:NK,$B3181,0)&lt;&gt;""),HLOOKUP(L$2+$A3181,Sheet2!BX:NK,$B3181,0),"")</f>
        <v/>
      </c>
      <c r="M3181" t="str">
        <f>IF(OR(HLOOKUP(M$2+$A3181,Sheet2!BY:NL,$B3181,0),HLOOKUP(M$2+$A3181,Sheet2!BY:NL,$B3181,0)&lt;&gt;""),HLOOKUP(M$2+$A3181,Sheet2!BY:NL,$B3181,0),"")</f>
        <v/>
      </c>
      <c r="N3181" t="str">
        <f>IF(OR(HLOOKUP(N$2+$A3181,Sheet2!BZ:NM,$B3181,0),HLOOKUP(N$2+$A3181,Sheet2!BZ:NM,$B3181,0)&lt;&gt;""),HLOOKUP(N$2+$A3181,Sheet2!BZ:NM,$B3181,0),"")</f>
        <v/>
      </c>
      <c r="O3181" t="str">
        <f>IF(OR(HLOOKUP(O$2+$A3181,Sheet2!CA:NN,$B3181,0),HLOOKUP(O$2+$A3181,Sheet2!CA:NN,$B3181,0)&lt;&gt;""),HLOOKUP(O$2+$A3181,Sheet2!CA:NN,$B3181,0),"")</f>
        <v/>
      </c>
      <c r="P3181" t="str">
        <f>IF(OR(HLOOKUP(P$2+$A3181,Sheet2!CB:NO,$B3181,0),HLOOKUP(P$2+$A3181,Sheet2!CB:NO,$B3181,0)&lt;&gt;""),HLOOKUP(P$2+$A3181,Sheet2!CB:NO,$B3181,0),"")</f>
        <v/>
      </c>
      <c r="Q3181" t="str">
        <f>IF(OR(HLOOKUP(Q$2+$A3181,Sheet2!CC:NO,$B3181,0),HLOOKUP(Q$2+$A3181,Sheet2!CC:NO,$B3181,0)&lt;&gt;""),HLOOKUP(Q$2+$A3181,Sheet2!CC:NO,$B3181,0),"")</f>
        <v/>
      </c>
    </row>
    <row r="3182" spans="1:17" x14ac:dyDescent="0.25">
      <c r="A3182" s="64">
        <f t="shared" si="395"/>
        <v>48</v>
      </c>
      <c r="B3182" s="64">
        <f t="shared" si="396"/>
        <v>322</v>
      </c>
      <c r="C3182" s="64">
        <f t="shared" si="397"/>
        <v>9</v>
      </c>
      <c r="D3182" s="64">
        <f t="shared" si="398"/>
        <v>318</v>
      </c>
      <c r="E3182" s="64">
        <f t="shared" si="399"/>
        <v>1586</v>
      </c>
      <c r="F3182" s="64" t="str">
        <f t="shared" si="392"/>
        <v/>
      </c>
      <c r="G3182" s="64" t="str">
        <f t="shared" si="393"/>
        <v/>
      </c>
      <c r="H3182" s="64" t="str">
        <f t="shared" si="394"/>
        <v/>
      </c>
      <c r="I3182" s="80" t="str">
        <f>IFERROR(VLOOKUP(D3182,Sheet2!A:B,2,0),"")</f>
        <v/>
      </c>
      <c r="J3182" s="64" t="str">
        <f>IFERROR(IF(I3182&lt;&gt;"",VLOOKUP(I3182,Sheet2!B:C,2,0),""),"")</f>
        <v/>
      </c>
      <c r="K3182" s="64" t="str">
        <f>IFERROR( IF(I3182&lt;&gt;"", HLOOKUP(L$2+$A3182,Sheet2!BX:NK,2,0),""),"")</f>
        <v/>
      </c>
      <c r="L3182" t="str">
        <f>IF(OR(HLOOKUP(L$2+$A3182,Sheet2!BX:NK,$B3182,0),HLOOKUP(L$2+$A3182,Sheet2!BX:NK,$B3182,0)&lt;&gt;""),HLOOKUP(L$2+$A3182,Sheet2!BX:NK,$B3182,0),"")</f>
        <v/>
      </c>
      <c r="M3182" t="str">
        <f>IF(OR(HLOOKUP(M$2+$A3182,Sheet2!BY:NL,$B3182,0),HLOOKUP(M$2+$A3182,Sheet2!BY:NL,$B3182,0)&lt;&gt;""),HLOOKUP(M$2+$A3182,Sheet2!BY:NL,$B3182,0),"")</f>
        <v/>
      </c>
      <c r="N3182" t="str">
        <f>IF(OR(HLOOKUP(N$2+$A3182,Sheet2!BZ:NM,$B3182,0),HLOOKUP(N$2+$A3182,Sheet2!BZ:NM,$B3182,0)&lt;&gt;""),HLOOKUP(N$2+$A3182,Sheet2!BZ:NM,$B3182,0),"")</f>
        <v/>
      </c>
      <c r="O3182" t="str">
        <f>IF(OR(HLOOKUP(O$2+$A3182,Sheet2!CA:NN,$B3182,0),HLOOKUP(O$2+$A3182,Sheet2!CA:NN,$B3182,0)&lt;&gt;""),HLOOKUP(O$2+$A3182,Sheet2!CA:NN,$B3182,0),"")</f>
        <v/>
      </c>
      <c r="P3182" t="str">
        <f>IF(OR(HLOOKUP(P$2+$A3182,Sheet2!CB:NO,$B3182,0),HLOOKUP(P$2+$A3182,Sheet2!CB:NO,$B3182,0)&lt;&gt;""),HLOOKUP(P$2+$A3182,Sheet2!CB:NO,$B3182,0),"")</f>
        <v/>
      </c>
      <c r="Q3182" t="str">
        <f>IF(OR(HLOOKUP(Q$2+$A3182,Sheet2!CC:NO,$B3182,0),HLOOKUP(Q$2+$A3182,Sheet2!CC:NO,$B3182,0)&lt;&gt;""),HLOOKUP(Q$2+$A3182,Sheet2!CC:NO,$B3182,0),"")</f>
        <v/>
      </c>
    </row>
    <row r="3183" spans="1:17" x14ac:dyDescent="0.25">
      <c r="A3183" s="64">
        <f t="shared" si="395"/>
        <v>54</v>
      </c>
      <c r="B3183" s="64">
        <f t="shared" si="396"/>
        <v>322</v>
      </c>
      <c r="C3183" s="64">
        <f t="shared" si="397"/>
        <v>10</v>
      </c>
      <c r="D3183" s="64">
        <f t="shared" si="398"/>
        <v>318</v>
      </c>
      <c r="E3183" s="64">
        <f t="shared" si="399"/>
        <v>1586</v>
      </c>
      <c r="F3183" s="64" t="str">
        <f t="shared" si="392"/>
        <v/>
      </c>
      <c r="G3183" s="64" t="str">
        <f t="shared" si="393"/>
        <v/>
      </c>
      <c r="H3183" s="64" t="str">
        <f t="shared" si="394"/>
        <v/>
      </c>
      <c r="I3183" s="80" t="str">
        <f>IFERROR(VLOOKUP(D3183,Sheet2!A:B,2,0),"")</f>
        <v/>
      </c>
      <c r="J3183" s="64" t="str">
        <f>IFERROR(IF(I3183&lt;&gt;"",VLOOKUP(I3183,Sheet2!B:C,2,0),""),"")</f>
        <v/>
      </c>
      <c r="K3183" s="64" t="str">
        <f>IFERROR( IF(I3183&lt;&gt;"", HLOOKUP(L$2+$A3183,Sheet2!BX:NK,2,0),""),"")</f>
        <v/>
      </c>
      <c r="L3183" t="str">
        <f>IF(OR(HLOOKUP(L$2+$A3183,Sheet2!BX:NK,$B3183,0),HLOOKUP(L$2+$A3183,Sheet2!BX:NK,$B3183,0)&lt;&gt;""),HLOOKUP(L$2+$A3183,Sheet2!BX:NK,$B3183,0),"")</f>
        <v/>
      </c>
      <c r="M3183" t="str">
        <f>IF(OR(HLOOKUP(M$2+$A3183,Sheet2!BY:NL,$B3183,0),HLOOKUP(M$2+$A3183,Sheet2!BY:NL,$B3183,0)&lt;&gt;""),HLOOKUP(M$2+$A3183,Sheet2!BY:NL,$B3183,0),"")</f>
        <v/>
      </c>
      <c r="N3183" t="str">
        <f>IF(OR(HLOOKUP(N$2+$A3183,Sheet2!BZ:NM,$B3183,0),HLOOKUP(N$2+$A3183,Sheet2!BZ:NM,$B3183,0)&lt;&gt;""),HLOOKUP(N$2+$A3183,Sheet2!BZ:NM,$B3183,0),"")</f>
        <v/>
      </c>
      <c r="O3183" t="str">
        <f>IF(OR(HLOOKUP(O$2+$A3183,Sheet2!CA:NN,$B3183,0),HLOOKUP(O$2+$A3183,Sheet2!CA:NN,$B3183,0)&lt;&gt;""),HLOOKUP(O$2+$A3183,Sheet2!CA:NN,$B3183,0),"")</f>
        <v/>
      </c>
      <c r="P3183" t="str">
        <f>IF(OR(HLOOKUP(P$2+$A3183,Sheet2!CB:NO,$B3183,0),HLOOKUP(P$2+$A3183,Sheet2!CB:NO,$B3183,0)&lt;&gt;""),HLOOKUP(P$2+$A3183,Sheet2!CB:NO,$B3183,0),"")</f>
        <v/>
      </c>
      <c r="Q3183" t="str">
        <f>IF(OR(HLOOKUP(Q$2+$A3183,Sheet2!CC:NO,$B3183,0),HLOOKUP(Q$2+$A3183,Sheet2!CC:NO,$B3183,0)&lt;&gt;""),HLOOKUP(Q$2+$A3183,Sheet2!CC:NO,$B3183,0),"")</f>
        <v/>
      </c>
    </row>
    <row r="3184" spans="1:17" x14ac:dyDescent="0.25">
      <c r="A3184" s="64">
        <f t="shared" si="395"/>
        <v>0</v>
      </c>
      <c r="B3184" s="64">
        <f t="shared" si="396"/>
        <v>323</v>
      </c>
      <c r="C3184" s="64">
        <f t="shared" si="397"/>
        <v>1</v>
      </c>
      <c r="D3184" s="64">
        <f t="shared" si="398"/>
        <v>319</v>
      </c>
      <c r="E3184" s="64">
        <f t="shared" si="399"/>
        <v>1591</v>
      </c>
      <c r="F3184" s="64" t="str">
        <f t="shared" si="392"/>
        <v/>
      </c>
      <c r="G3184" s="64" t="str">
        <f t="shared" si="393"/>
        <v/>
      </c>
      <c r="H3184" s="64" t="str">
        <f t="shared" si="394"/>
        <v/>
      </c>
      <c r="I3184" s="80" t="str">
        <f>IFERROR(VLOOKUP(D3184,Sheet2!A:B,2,0),"")</f>
        <v/>
      </c>
      <c r="J3184" s="64" t="str">
        <f>IFERROR(IF(I3184&lt;&gt;"",VLOOKUP(I3184,Sheet2!B:C,2,0),""),"")</f>
        <v/>
      </c>
      <c r="K3184" s="64" t="str">
        <f>IFERROR( IF(I3184&lt;&gt;"", HLOOKUP(L$2+$A3184,Sheet2!BX:NK,2,0),""),"")</f>
        <v/>
      </c>
      <c r="L3184" t="str">
        <f>IF(OR(HLOOKUP(L$2+$A3184,Sheet2!BX:NK,$B3184,0),HLOOKUP(L$2+$A3184,Sheet2!BX:NK,$B3184,0)&lt;&gt;""),HLOOKUP(L$2+$A3184,Sheet2!BX:NK,$B3184,0),"")</f>
        <v/>
      </c>
      <c r="M3184" t="str">
        <f>IF(OR(HLOOKUP(M$2+$A3184,Sheet2!BY:NL,$B3184,0),HLOOKUP(M$2+$A3184,Sheet2!BY:NL,$B3184,0)&lt;&gt;""),HLOOKUP(M$2+$A3184,Sheet2!BY:NL,$B3184,0),"")</f>
        <v/>
      </c>
      <c r="N3184" t="str">
        <f>IF(OR(HLOOKUP(N$2+$A3184,Sheet2!BZ:NM,$B3184,0),HLOOKUP(N$2+$A3184,Sheet2!BZ:NM,$B3184,0)&lt;&gt;""),HLOOKUP(N$2+$A3184,Sheet2!BZ:NM,$B3184,0),"")</f>
        <v/>
      </c>
      <c r="O3184" t="str">
        <f>IF(OR(HLOOKUP(O$2+$A3184,Sheet2!CA:NN,$B3184,0),HLOOKUP(O$2+$A3184,Sheet2!CA:NN,$B3184,0)&lt;&gt;""),HLOOKUP(O$2+$A3184,Sheet2!CA:NN,$B3184,0),"")</f>
        <v/>
      </c>
      <c r="P3184" t="str">
        <f>IF(OR(HLOOKUP(P$2+$A3184,Sheet2!CB:NO,$B3184,0),HLOOKUP(P$2+$A3184,Sheet2!CB:NO,$B3184,0)&lt;&gt;""),HLOOKUP(P$2+$A3184,Sheet2!CB:NO,$B3184,0),"")</f>
        <v/>
      </c>
      <c r="Q3184" t="str">
        <f>IF(OR(HLOOKUP(Q$2+$A3184,Sheet2!CC:NO,$B3184,0),HLOOKUP(Q$2+$A3184,Sheet2!CC:NO,$B3184,0)&lt;&gt;""),HLOOKUP(Q$2+$A3184,Sheet2!CC:NO,$B3184,0),"")</f>
        <v/>
      </c>
    </row>
    <row r="3185" spans="1:17" x14ac:dyDescent="0.25">
      <c r="A3185" s="64">
        <f t="shared" si="395"/>
        <v>6</v>
      </c>
      <c r="B3185" s="64">
        <f t="shared" si="396"/>
        <v>323</v>
      </c>
      <c r="C3185" s="64">
        <f t="shared" si="397"/>
        <v>2</v>
      </c>
      <c r="D3185" s="64">
        <f t="shared" si="398"/>
        <v>319</v>
      </c>
      <c r="E3185" s="64">
        <f t="shared" si="399"/>
        <v>1591</v>
      </c>
      <c r="F3185" s="64" t="str">
        <f t="shared" si="392"/>
        <v/>
      </c>
      <c r="G3185" s="64" t="str">
        <f t="shared" si="393"/>
        <v/>
      </c>
      <c r="H3185" s="64" t="str">
        <f t="shared" si="394"/>
        <v/>
      </c>
      <c r="I3185" s="80" t="str">
        <f>IFERROR(VLOOKUP(D3185,Sheet2!A:B,2,0),"")</f>
        <v/>
      </c>
      <c r="J3185" s="64" t="str">
        <f>IFERROR(IF(I3185&lt;&gt;"",VLOOKUP(I3185,Sheet2!B:C,2,0),""),"")</f>
        <v/>
      </c>
      <c r="K3185" s="64" t="str">
        <f>IFERROR( IF(I3185&lt;&gt;"", HLOOKUP(L$2+$A3185,Sheet2!BX:NK,2,0),""),"")</f>
        <v/>
      </c>
      <c r="L3185" t="str">
        <f>IF(OR(HLOOKUP(L$2+$A3185,Sheet2!BX:NK,$B3185,0),HLOOKUP(L$2+$A3185,Sheet2!BX:NK,$B3185,0)&lt;&gt;""),HLOOKUP(L$2+$A3185,Sheet2!BX:NK,$B3185,0),"")</f>
        <v/>
      </c>
      <c r="M3185" t="str">
        <f>IF(OR(HLOOKUP(M$2+$A3185,Sheet2!BY:NL,$B3185,0),HLOOKUP(M$2+$A3185,Sheet2!BY:NL,$B3185,0)&lt;&gt;""),HLOOKUP(M$2+$A3185,Sheet2!BY:NL,$B3185,0),"")</f>
        <v/>
      </c>
      <c r="N3185" t="str">
        <f>IF(OR(HLOOKUP(N$2+$A3185,Sheet2!BZ:NM,$B3185,0),HLOOKUP(N$2+$A3185,Sheet2!BZ:NM,$B3185,0)&lt;&gt;""),HLOOKUP(N$2+$A3185,Sheet2!BZ:NM,$B3185,0),"")</f>
        <v/>
      </c>
      <c r="O3185" t="str">
        <f>IF(OR(HLOOKUP(O$2+$A3185,Sheet2!CA:NN,$B3185,0),HLOOKUP(O$2+$A3185,Sheet2!CA:NN,$B3185,0)&lt;&gt;""),HLOOKUP(O$2+$A3185,Sheet2!CA:NN,$B3185,0),"")</f>
        <v/>
      </c>
      <c r="P3185" t="str">
        <f>IF(OR(HLOOKUP(P$2+$A3185,Sheet2!CB:NO,$B3185,0),HLOOKUP(P$2+$A3185,Sheet2!CB:NO,$B3185,0)&lt;&gt;""),HLOOKUP(P$2+$A3185,Sheet2!CB:NO,$B3185,0),"")</f>
        <v/>
      </c>
      <c r="Q3185" t="str">
        <f>IF(OR(HLOOKUP(Q$2+$A3185,Sheet2!CC:NO,$B3185,0),HLOOKUP(Q$2+$A3185,Sheet2!CC:NO,$B3185,0)&lt;&gt;""),HLOOKUP(Q$2+$A3185,Sheet2!CC:NO,$B3185,0),"")</f>
        <v/>
      </c>
    </row>
    <row r="3186" spans="1:17" x14ac:dyDescent="0.25">
      <c r="A3186" s="64">
        <f t="shared" si="395"/>
        <v>12</v>
      </c>
      <c r="B3186" s="64">
        <f t="shared" si="396"/>
        <v>323</v>
      </c>
      <c r="C3186" s="64">
        <f t="shared" si="397"/>
        <v>3</v>
      </c>
      <c r="D3186" s="64">
        <f t="shared" si="398"/>
        <v>319</v>
      </c>
      <c r="E3186" s="64">
        <f t="shared" si="399"/>
        <v>1591</v>
      </c>
      <c r="F3186" s="64" t="str">
        <f t="shared" si="392"/>
        <v/>
      </c>
      <c r="G3186" s="64" t="str">
        <f t="shared" si="393"/>
        <v/>
      </c>
      <c r="H3186" s="64" t="str">
        <f t="shared" si="394"/>
        <v/>
      </c>
      <c r="I3186" s="80" t="str">
        <f>IFERROR(VLOOKUP(D3186,Sheet2!A:B,2,0),"")</f>
        <v/>
      </c>
      <c r="J3186" s="64" t="str">
        <f>IFERROR(IF(I3186&lt;&gt;"",VLOOKUP(I3186,Sheet2!B:C,2,0),""),"")</f>
        <v/>
      </c>
      <c r="K3186" s="64" t="str">
        <f>IFERROR( IF(I3186&lt;&gt;"", HLOOKUP(L$2+$A3186,Sheet2!BX:NK,2,0),""),"")</f>
        <v/>
      </c>
      <c r="L3186" t="str">
        <f>IF(OR(HLOOKUP(L$2+$A3186,Sheet2!BX:NK,$B3186,0),HLOOKUP(L$2+$A3186,Sheet2!BX:NK,$B3186,0)&lt;&gt;""),HLOOKUP(L$2+$A3186,Sheet2!BX:NK,$B3186,0),"")</f>
        <v/>
      </c>
      <c r="M3186" t="str">
        <f>IF(OR(HLOOKUP(M$2+$A3186,Sheet2!BY:NL,$B3186,0),HLOOKUP(M$2+$A3186,Sheet2!BY:NL,$B3186,0)&lt;&gt;""),HLOOKUP(M$2+$A3186,Sheet2!BY:NL,$B3186,0),"")</f>
        <v/>
      </c>
      <c r="N3186" t="str">
        <f>IF(OR(HLOOKUP(N$2+$A3186,Sheet2!BZ:NM,$B3186,0),HLOOKUP(N$2+$A3186,Sheet2!BZ:NM,$B3186,0)&lt;&gt;""),HLOOKUP(N$2+$A3186,Sheet2!BZ:NM,$B3186,0),"")</f>
        <v/>
      </c>
      <c r="O3186" t="str">
        <f>IF(OR(HLOOKUP(O$2+$A3186,Sheet2!CA:NN,$B3186,0),HLOOKUP(O$2+$A3186,Sheet2!CA:NN,$B3186,0)&lt;&gt;""),HLOOKUP(O$2+$A3186,Sheet2!CA:NN,$B3186,0),"")</f>
        <v/>
      </c>
      <c r="P3186" t="str">
        <f>IF(OR(HLOOKUP(P$2+$A3186,Sheet2!CB:NO,$B3186,0),HLOOKUP(P$2+$A3186,Sheet2!CB:NO,$B3186,0)&lt;&gt;""),HLOOKUP(P$2+$A3186,Sheet2!CB:NO,$B3186,0),"")</f>
        <v/>
      </c>
      <c r="Q3186" t="str">
        <f>IF(OR(HLOOKUP(Q$2+$A3186,Sheet2!CC:NO,$B3186,0),HLOOKUP(Q$2+$A3186,Sheet2!CC:NO,$B3186,0)&lt;&gt;""),HLOOKUP(Q$2+$A3186,Sheet2!CC:NO,$B3186,0),"")</f>
        <v/>
      </c>
    </row>
    <row r="3187" spans="1:17" x14ac:dyDescent="0.25">
      <c r="A3187" s="64">
        <f t="shared" si="395"/>
        <v>18</v>
      </c>
      <c r="B3187" s="64">
        <f t="shared" si="396"/>
        <v>323</v>
      </c>
      <c r="C3187" s="64">
        <f t="shared" si="397"/>
        <v>4</v>
      </c>
      <c r="D3187" s="64">
        <f t="shared" si="398"/>
        <v>319</v>
      </c>
      <c r="E3187" s="64">
        <f t="shared" si="399"/>
        <v>1591</v>
      </c>
      <c r="F3187" s="64" t="str">
        <f t="shared" si="392"/>
        <v/>
      </c>
      <c r="G3187" s="64" t="str">
        <f t="shared" si="393"/>
        <v/>
      </c>
      <c r="H3187" s="64" t="str">
        <f t="shared" si="394"/>
        <v/>
      </c>
      <c r="I3187" s="80" t="str">
        <f>IFERROR(VLOOKUP(D3187,Sheet2!A:B,2,0),"")</f>
        <v/>
      </c>
      <c r="J3187" s="64" t="str">
        <f>IFERROR(IF(I3187&lt;&gt;"",VLOOKUP(I3187,Sheet2!B:C,2,0),""),"")</f>
        <v/>
      </c>
      <c r="K3187" s="64" t="str">
        <f>IFERROR( IF(I3187&lt;&gt;"", HLOOKUP(L$2+$A3187,Sheet2!BX:NK,2,0),""),"")</f>
        <v/>
      </c>
      <c r="L3187" t="str">
        <f>IF(OR(HLOOKUP(L$2+$A3187,Sheet2!BX:NK,$B3187,0),HLOOKUP(L$2+$A3187,Sheet2!BX:NK,$B3187,0)&lt;&gt;""),HLOOKUP(L$2+$A3187,Sheet2!BX:NK,$B3187,0),"")</f>
        <v/>
      </c>
      <c r="M3187" t="str">
        <f>IF(OR(HLOOKUP(M$2+$A3187,Sheet2!BY:NL,$B3187,0),HLOOKUP(M$2+$A3187,Sheet2!BY:NL,$B3187,0)&lt;&gt;""),HLOOKUP(M$2+$A3187,Sheet2!BY:NL,$B3187,0),"")</f>
        <v/>
      </c>
      <c r="N3187" t="str">
        <f>IF(OR(HLOOKUP(N$2+$A3187,Sheet2!BZ:NM,$B3187,0),HLOOKUP(N$2+$A3187,Sheet2!BZ:NM,$B3187,0)&lt;&gt;""),HLOOKUP(N$2+$A3187,Sheet2!BZ:NM,$B3187,0),"")</f>
        <v/>
      </c>
      <c r="O3187" t="str">
        <f>IF(OR(HLOOKUP(O$2+$A3187,Sheet2!CA:NN,$B3187,0),HLOOKUP(O$2+$A3187,Sheet2!CA:NN,$B3187,0)&lt;&gt;""),HLOOKUP(O$2+$A3187,Sheet2!CA:NN,$B3187,0),"")</f>
        <v/>
      </c>
      <c r="P3187" t="str">
        <f>IF(OR(HLOOKUP(P$2+$A3187,Sheet2!CB:NO,$B3187,0),HLOOKUP(P$2+$A3187,Sheet2!CB:NO,$B3187,0)&lt;&gt;""),HLOOKUP(P$2+$A3187,Sheet2!CB:NO,$B3187,0),"")</f>
        <v/>
      </c>
      <c r="Q3187" t="str">
        <f>IF(OR(HLOOKUP(Q$2+$A3187,Sheet2!CC:NO,$B3187,0),HLOOKUP(Q$2+$A3187,Sheet2!CC:NO,$B3187,0)&lt;&gt;""),HLOOKUP(Q$2+$A3187,Sheet2!CC:NO,$B3187,0),"")</f>
        <v/>
      </c>
    </row>
    <row r="3188" spans="1:17" x14ac:dyDescent="0.25">
      <c r="A3188" s="64">
        <f t="shared" si="395"/>
        <v>24</v>
      </c>
      <c r="B3188" s="64">
        <f t="shared" si="396"/>
        <v>323</v>
      </c>
      <c r="C3188" s="64">
        <f t="shared" si="397"/>
        <v>5</v>
      </c>
      <c r="D3188" s="64">
        <f t="shared" si="398"/>
        <v>319</v>
      </c>
      <c r="E3188" s="64">
        <f t="shared" si="399"/>
        <v>1591</v>
      </c>
      <c r="F3188" s="64" t="str">
        <f t="shared" si="392"/>
        <v/>
      </c>
      <c r="G3188" s="64" t="str">
        <f t="shared" si="393"/>
        <v/>
      </c>
      <c r="H3188" s="64" t="str">
        <f t="shared" si="394"/>
        <v/>
      </c>
      <c r="I3188" s="80" t="str">
        <f>IFERROR(VLOOKUP(D3188,Sheet2!A:B,2,0),"")</f>
        <v/>
      </c>
      <c r="J3188" s="64" t="str">
        <f>IFERROR(IF(I3188&lt;&gt;"",VLOOKUP(I3188,Sheet2!B:C,2,0),""),"")</f>
        <v/>
      </c>
      <c r="K3188" s="64" t="str">
        <f>IFERROR( IF(I3188&lt;&gt;"", HLOOKUP(L$2+$A3188,Sheet2!BX:NK,2,0),""),"")</f>
        <v/>
      </c>
      <c r="L3188" t="str">
        <f>IF(OR(HLOOKUP(L$2+$A3188,Sheet2!BX:NK,$B3188,0),HLOOKUP(L$2+$A3188,Sheet2!BX:NK,$B3188,0)&lt;&gt;""),HLOOKUP(L$2+$A3188,Sheet2!BX:NK,$B3188,0),"")</f>
        <v/>
      </c>
      <c r="M3188" t="str">
        <f>IF(OR(HLOOKUP(M$2+$A3188,Sheet2!BY:NL,$B3188,0),HLOOKUP(M$2+$A3188,Sheet2!BY:NL,$B3188,0)&lt;&gt;""),HLOOKUP(M$2+$A3188,Sheet2!BY:NL,$B3188,0),"")</f>
        <v/>
      </c>
      <c r="N3188" t="str">
        <f>IF(OR(HLOOKUP(N$2+$A3188,Sheet2!BZ:NM,$B3188,0),HLOOKUP(N$2+$A3188,Sheet2!BZ:NM,$B3188,0)&lt;&gt;""),HLOOKUP(N$2+$A3188,Sheet2!BZ:NM,$B3188,0),"")</f>
        <v/>
      </c>
      <c r="O3188" t="str">
        <f>IF(OR(HLOOKUP(O$2+$A3188,Sheet2!CA:NN,$B3188,0),HLOOKUP(O$2+$A3188,Sheet2!CA:NN,$B3188,0)&lt;&gt;""),HLOOKUP(O$2+$A3188,Sheet2!CA:NN,$B3188,0),"")</f>
        <v/>
      </c>
      <c r="P3188" t="str">
        <f>IF(OR(HLOOKUP(P$2+$A3188,Sheet2!CB:NO,$B3188,0),HLOOKUP(P$2+$A3188,Sheet2!CB:NO,$B3188,0)&lt;&gt;""),HLOOKUP(P$2+$A3188,Sheet2!CB:NO,$B3188,0),"")</f>
        <v/>
      </c>
      <c r="Q3188" t="str">
        <f>IF(OR(HLOOKUP(Q$2+$A3188,Sheet2!CC:NO,$B3188,0),HLOOKUP(Q$2+$A3188,Sheet2!CC:NO,$B3188,0)&lt;&gt;""),HLOOKUP(Q$2+$A3188,Sheet2!CC:NO,$B3188,0),"")</f>
        <v/>
      </c>
    </row>
    <row r="3189" spans="1:17" x14ac:dyDescent="0.25">
      <c r="A3189" s="64">
        <f t="shared" si="395"/>
        <v>30</v>
      </c>
      <c r="B3189" s="64">
        <f t="shared" si="396"/>
        <v>323</v>
      </c>
      <c r="C3189" s="64">
        <f t="shared" si="397"/>
        <v>6</v>
      </c>
      <c r="D3189" s="64">
        <f t="shared" si="398"/>
        <v>319</v>
      </c>
      <c r="E3189" s="64">
        <f t="shared" si="399"/>
        <v>1591</v>
      </c>
      <c r="F3189" s="64" t="str">
        <f t="shared" si="392"/>
        <v/>
      </c>
      <c r="G3189" s="64" t="str">
        <f t="shared" si="393"/>
        <v/>
      </c>
      <c r="H3189" s="64" t="str">
        <f t="shared" si="394"/>
        <v/>
      </c>
      <c r="I3189" s="80" t="str">
        <f>IFERROR(VLOOKUP(D3189,Sheet2!A:B,2,0),"")</f>
        <v/>
      </c>
      <c r="J3189" s="64" t="str">
        <f>IFERROR(IF(I3189&lt;&gt;"",VLOOKUP(I3189,Sheet2!B:C,2,0),""),"")</f>
        <v/>
      </c>
      <c r="K3189" s="64" t="str">
        <f>IFERROR( IF(I3189&lt;&gt;"", HLOOKUP(L$2+$A3189,Sheet2!BX:NK,2,0),""),"")</f>
        <v/>
      </c>
      <c r="L3189" t="str">
        <f>IF(OR(HLOOKUP(L$2+$A3189,Sheet2!BX:NK,$B3189,0),HLOOKUP(L$2+$A3189,Sheet2!BX:NK,$B3189,0)&lt;&gt;""),HLOOKUP(L$2+$A3189,Sheet2!BX:NK,$B3189,0),"")</f>
        <v/>
      </c>
      <c r="M3189" t="str">
        <f>IF(OR(HLOOKUP(M$2+$A3189,Sheet2!BY:NL,$B3189,0),HLOOKUP(M$2+$A3189,Sheet2!BY:NL,$B3189,0)&lt;&gt;""),HLOOKUP(M$2+$A3189,Sheet2!BY:NL,$B3189,0),"")</f>
        <v/>
      </c>
      <c r="N3189" t="str">
        <f>IF(OR(HLOOKUP(N$2+$A3189,Sheet2!BZ:NM,$B3189,0),HLOOKUP(N$2+$A3189,Sheet2!BZ:NM,$B3189,0)&lt;&gt;""),HLOOKUP(N$2+$A3189,Sheet2!BZ:NM,$B3189,0),"")</f>
        <v/>
      </c>
      <c r="O3189" t="str">
        <f>IF(OR(HLOOKUP(O$2+$A3189,Sheet2!CA:NN,$B3189,0),HLOOKUP(O$2+$A3189,Sheet2!CA:NN,$B3189,0)&lt;&gt;""),HLOOKUP(O$2+$A3189,Sheet2!CA:NN,$B3189,0),"")</f>
        <v/>
      </c>
      <c r="P3189" t="str">
        <f>IF(OR(HLOOKUP(P$2+$A3189,Sheet2!CB:NO,$B3189,0),HLOOKUP(P$2+$A3189,Sheet2!CB:NO,$B3189,0)&lt;&gt;""),HLOOKUP(P$2+$A3189,Sheet2!CB:NO,$B3189,0),"")</f>
        <v/>
      </c>
      <c r="Q3189" t="str">
        <f>IF(OR(HLOOKUP(Q$2+$A3189,Sheet2!CC:NO,$B3189,0),HLOOKUP(Q$2+$A3189,Sheet2!CC:NO,$B3189,0)&lt;&gt;""),HLOOKUP(Q$2+$A3189,Sheet2!CC:NO,$B3189,0),"")</f>
        <v/>
      </c>
    </row>
    <row r="3190" spans="1:17" x14ac:dyDescent="0.25">
      <c r="A3190" s="64">
        <f t="shared" si="395"/>
        <v>36</v>
      </c>
      <c r="B3190" s="64">
        <f t="shared" si="396"/>
        <v>323</v>
      </c>
      <c r="C3190" s="64">
        <f t="shared" si="397"/>
        <v>7</v>
      </c>
      <c r="D3190" s="64">
        <f t="shared" si="398"/>
        <v>319</v>
      </c>
      <c r="E3190" s="64">
        <f t="shared" si="399"/>
        <v>1591</v>
      </c>
      <c r="F3190" s="64" t="str">
        <f t="shared" si="392"/>
        <v/>
      </c>
      <c r="G3190" s="64" t="str">
        <f t="shared" si="393"/>
        <v/>
      </c>
      <c r="H3190" s="64" t="str">
        <f t="shared" si="394"/>
        <v/>
      </c>
      <c r="I3190" s="80" t="str">
        <f>IFERROR(VLOOKUP(D3190,Sheet2!A:B,2,0),"")</f>
        <v/>
      </c>
      <c r="J3190" s="64" t="str">
        <f>IFERROR(IF(I3190&lt;&gt;"",VLOOKUP(I3190,Sheet2!B:C,2,0),""),"")</f>
        <v/>
      </c>
      <c r="K3190" s="64" t="str">
        <f>IFERROR( IF(I3190&lt;&gt;"", HLOOKUP(L$2+$A3190,Sheet2!BX:NK,2,0),""),"")</f>
        <v/>
      </c>
      <c r="L3190" t="str">
        <f>IF(OR(HLOOKUP(L$2+$A3190,Sheet2!BX:NK,$B3190,0),HLOOKUP(L$2+$A3190,Sheet2!BX:NK,$B3190,0)&lt;&gt;""),HLOOKUP(L$2+$A3190,Sheet2!BX:NK,$B3190,0),"")</f>
        <v/>
      </c>
      <c r="M3190" t="str">
        <f>IF(OR(HLOOKUP(M$2+$A3190,Sheet2!BY:NL,$B3190,0),HLOOKUP(M$2+$A3190,Sheet2!BY:NL,$B3190,0)&lt;&gt;""),HLOOKUP(M$2+$A3190,Sheet2!BY:NL,$B3190,0),"")</f>
        <v/>
      </c>
      <c r="N3190" t="str">
        <f>IF(OR(HLOOKUP(N$2+$A3190,Sheet2!BZ:NM,$B3190,0),HLOOKUP(N$2+$A3190,Sheet2!BZ:NM,$B3190,0)&lt;&gt;""),HLOOKUP(N$2+$A3190,Sheet2!BZ:NM,$B3190,0),"")</f>
        <v/>
      </c>
      <c r="O3190" t="str">
        <f>IF(OR(HLOOKUP(O$2+$A3190,Sheet2!CA:NN,$B3190,0),HLOOKUP(O$2+$A3190,Sheet2!CA:NN,$B3190,0)&lt;&gt;""),HLOOKUP(O$2+$A3190,Sheet2!CA:NN,$B3190,0),"")</f>
        <v/>
      </c>
      <c r="P3190" t="str">
        <f>IF(OR(HLOOKUP(P$2+$A3190,Sheet2!CB:NO,$B3190,0),HLOOKUP(P$2+$A3190,Sheet2!CB:NO,$B3190,0)&lt;&gt;""),HLOOKUP(P$2+$A3190,Sheet2!CB:NO,$B3190,0),"")</f>
        <v/>
      </c>
      <c r="Q3190" t="str">
        <f>IF(OR(HLOOKUP(Q$2+$A3190,Sheet2!CC:NO,$B3190,0),HLOOKUP(Q$2+$A3190,Sheet2!CC:NO,$B3190,0)&lt;&gt;""),HLOOKUP(Q$2+$A3190,Sheet2!CC:NO,$B3190,0),"")</f>
        <v/>
      </c>
    </row>
    <row r="3191" spans="1:17" x14ac:dyDescent="0.25">
      <c r="A3191" s="64">
        <f t="shared" si="395"/>
        <v>42</v>
      </c>
      <c r="B3191" s="64">
        <f t="shared" si="396"/>
        <v>323</v>
      </c>
      <c r="C3191" s="64">
        <f t="shared" si="397"/>
        <v>8</v>
      </c>
      <c r="D3191" s="64">
        <f t="shared" si="398"/>
        <v>319</v>
      </c>
      <c r="E3191" s="64">
        <f t="shared" si="399"/>
        <v>1591</v>
      </c>
      <c r="F3191" s="64" t="str">
        <f t="shared" si="392"/>
        <v/>
      </c>
      <c r="G3191" s="64" t="str">
        <f t="shared" si="393"/>
        <v/>
      </c>
      <c r="H3191" s="64" t="str">
        <f t="shared" si="394"/>
        <v/>
      </c>
      <c r="I3191" s="80" t="str">
        <f>IFERROR(VLOOKUP(D3191,Sheet2!A:B,2,0),"")</f>
        <v/>
      </c>
      <c r="J3191" s="64" t="str">
        <f>IFERROR(IF(I3191&lt;&gt;"",VLOOKUP(I3191,Sheet2!B:C,2,0),""),"")</f>
        <v/>
      </c>
      <c r="K3191" s="64" t="str">
        <f>IFERROR( IF(I3191&lt;&gt;"", HLOOKUP(L$2+$A3191,Sheet2!BX:NK,2,0),""),"")</f>
        <v/>
      </c>
      <c r="L3191" t="str">
        <f>IF(OR(HLOOKUP(L$2+$A3191,Sheet2!BX:NK,$B3191,0),HLOOKUP(L$2+$A3191,Sheet2!BX:NK,$B3191,0)&lt;&gt;""),HLOOKUP(L$2+$A3191,Sheet2!BX:NK,$B3191,0),"")</f>
        <v/>
      </c>
      <c r="M3191" t="str">
        <f>IF(OR(HLOOKUP(M$2+$A3191,Sheet2!BY:NL,$B3191,0),HLOOKUP(M$2+$A3191,Sheet2!BY:NL,$B3191,0)&lt;&gt;""),HLOOKUP(M$2+$A3191,Sheet2!BY:NL,$B3191,0),"")</f>
        <v/>
      </c>
      <c r="N3191" t="str">
        <f>IF(OR(HLOOKUP(N$2+$A3191,Sheet2!BZ:NM,$B3191,0),HLOOKUP(N$2+$A3191,Sheet2!BZ:NM,$B3191,0)&lt;&gt;""),HLOOKUP(N$2+$A3191,Sheet2!BZ:NM,$B3191,0),"")</f>
        <v/>
      </c>
      <c r="O3191" t="str">
        <f>IF(OR(HLOOKUP(O$2+$A3191,Sheet2!CA:NN,$B3191,0),HLOOKUP(O$2+$A3191,Sheet2!CA:NN,$B3191,0)&lt;&gt;""),HLOOKUP(O$2+$A3191,Sheet2!CA:NN,$B3191,0),"")</f>
        <v/>
      </c>
      <c r="P3191" t="str">
        <f>IF(OR(HLOOKUP(P$2+$A3191,Sheet2!CB:NO,$B3191,0),HLOOKUP(P$2+$A3191,Sheet2!CB:NO,$B3191,0)&lt;&gt;""),HLOOKUP(P$2+$A3191,Sheet2!CB:NO,$B3191,0),"")</f>
        <v/>
      </c>
      <c r="Q3191" t="str">
        <f>IF(OR(HLOOKUP(Q$2+$A3191,Sheet2!CC:NO,$B3191,0),HLOOKUP(Q$2+$A3191,Sheet2!CC:NO,$B3191,0)&lt;&gt;""),HLOOKUP(Q$2+$A3191,Sheet2!CC:NO,$B3191,0),"")</f>
        <v/>
      </c>
    </row>
    <row r="3192" spans="1:17" x14ac:dyDescent="0.25">
      <c r="A3192" s="64">
        <f t="shared" si="395"/>
        <v>48</v>
      </c>
      <c r="B3192" s="64">
        <f t="shared" si="396"/>
        <v>323</v>
      </c>
      <c r="C3192" s="64">
        <f t="shared" si="397"/>
        <v>9</v>
      </c>
      <c r="D3192" s="64">
        <f t="shared" si="398"/>
        <v>319</v>
      </c>
      <c r="E3192" s="64">
        <f t="shared" si="399"/>
        <v>1591</v>
      </c>
      <c r="F3192" s="64" t="str">
        <f t="shared" si="392"/>
        <v/>
      </c>
      <c r="G3192" s="64" t="str">
        <f t="shared" si="393"/>
        <v/>
      </c>
      <c r="H3192" s="64" t="str">
        <f t="shared" si="394"/>
        <v/>
      </c>
      <c r="I3192" s="80" t="str">
        <f>IFERROR(VLOOKUP(D3192,Sheet2!A:B,2,0),"")</f>
        <v/>
      </c>
      <c r="J3192" s="64" t="str">
        <f>IFERROR(IF(I3192&lt;&gt;"",VLOOKUP(I3192,Sheet2!B:C,2,0),""),"")</f>
        <v/>
      </c>
      <c r="K3192" s="64" t="str">
        <f>IFERROR( IF(I3192&lt;&gt;"", HLOOKUP(L$2+$A3192,Sheet2!BX:NK,2,0),""),"")</f>
        <v/>
      </c>
      <c r="L3192" t="str">
        <f>IF(OR(HLOOKUP(L$2+$A3192,Sheet2!BX:NK,$B3192,0),HLOOKUP(L$2+$A3192,Sheet2!BX:NK,$B3192,0)&lt;&gt;""),HLOOKUP(L$2+$A3192,Sheet2!BX:NK,$B3192,0),"")</f>
        <v/>
      </c>
      <c r="M3192" t="str">
        <f>IF(OR(HLOOKUP(M$2+$A3192,Sheet2!BY:NL,$B3192,0),HLOOKUP(M$2+$A3192,Sheet2!BY:NL,$B3192,0)&lt;&gt;""),HLOOKUP(M$2+$A3192,Sheet2!BY:NL,$B3192,0),"")</f>
        <v/>
      </c>
      <c r="N3192" t="str">
        <f>IF(OR(HLOOKUP(N$2+$A3192,Sheet2!BZ:NM,$B3192,0),HLOOKUP(N$2+$A3192,Sheet2!BZ:NM,$B3192,0)&lt;&gt;""),HLOOKUP(N$2+$A3192,Sheet2!BZ:NM,$B3192,0),"")</f>
        <v/>
      </c>
      <c r="O3192" t="str">
        <f>IF(OR(HLOOKUP(O$2+$A3192,Sheet2!CA:NN,$B3192,0),HLOOKUP(O$2+$A3192,Sheet2!CA:NN,$B3192,0)&lt;&gt;""),HLOOKUP(O$2+$A3192,Sheet2!CA:NN,$B3192,0),"")</f>
        <v/>
      </c>
      <c r="P3192" t="str">
        <f>IF(OR(HLOOKUP(P$2+$A3192,Sheet2!CB:NO,$B3192,0),HLOOKUP(P$2+$A3192,Sheet2!CB:NO,$B3192,0)&lt;&gt;""),HLOOKUP(P$2+$A3192,Sheet2!CB:NO,$B3192,0),"")</f>
        <v/>
      </c>
      <c r="Q3192" t="str">
        <f>IF(OR(HLOOKUP(Q$2+$A3192,Sheet2!CC:NO,$B3192,0),HLOOKUP(Q$2+$A3192,Sheet2!CC:NO,$B3192,0)&lt;&gt;""),HLOOKUP(Q$2+$A3192,Sheet2!CC:NO,$B3192,0),"")</f>
        <v/>
      </c>
    </row>
    <row r="3193" spans="1:17" x14ac:dyDescent="0.25">
      <c r="A3193" s="64">
        <f t="shared" si="395"/>
        <v>54</v>
      </c>
      <c r="B3193" s="64">
        <f t="shared" si="396"/>
        <v>323</v>
      </c>
      <c r="C3193" s="64">
        <f t="shared" si="397"/>
        <v>10</v>
      </c>
      <c r="D3193" s="64">
        <f t="shared" si="398"/>
        <v>319</v>
      </c>
      <c r="E3193" s="64">
        <f t="shared" si="399"/>
        <v>1591</v>
      </c>
      <c r="F3193" s="64" t="str">
        <f t="shared" si="392"/>
        <v/>
      </c>
      <c r="G3193" s="64" t="str">
        <f t="shared" si="393"/>
        <v/>
      </c>
      <c r="H3193" s="64" t="str">
        <f t="shared" si="394"/>
        <v/>
      </c>
      <c r="I3193" s="80" t="str">
        <f>IFERROR(VLOOKUP(D3193,Sheet2!A:B,2,0),"")</f>
        <v/>
      </c>
      <c r="J3193" s="64" t="str">
        <f>IFERROR(IF(I3193&lt;&gt;"",VLOOKUP(I3193,Sheet2!B:C,2,0),""),"")</f>
        <v/>
      </c>
      <c r="K3193" s="64" t="str">
        <f>IFERROR( IF(I3193&lt;&gt;"", HLOOKUP(L$2+$A3193,Sheet2!BX:NK,2,0),""),"")</f>
        <v/>
      </c>
      <c r="L3193" t="str">
        <f>IF(OR(HLOOKUP(L$2+$A3193,Sheet2!BX:NK,$B3193,0),HLOOKUP(L$2+$A3193,Sheet2!BX:NK,$B3193,0)&lt;&gt;""),HLOOKUP(L$2+$A3193,Sheet2!BX:NK,$B3193,0),"")</f>
        <v/>
      </c>
      <c r="M3193" t="str">
        <f>IF(OR(HLOOKUP(M$2+$A3193,Sheet2!BY:NL,$B3193,0),HLOOKUP(M$2+$A3193,Sheet2!BY:NL,$B3193,0)&lt;&gt;""),HLOOKUP(M$2+$A3193,Sheet2!BY:NL,$B3193,0),"")</f>
        <v/>
      </c>
      <c r="N3193" t="str">
        <f>IF(OR(HLOOKUP(N$2+$A3193,Sheet2!BZ:NM,$B3193,0),HLOOKUP(N$2+$A3193,Sheet2!BZ:NM,$B3193,0)&lt;&gt;""),HLOOKUP(N$2+$A3193,Sheet2!BZ:NM,$B3193,0),"")</f>
        <v/>
      </c>
      <c r="O3193" t="str">
        <f>IF(OR(HLOOKUP(O$2+$A3193,Sheet2!CA:NN,$B3193,0),HLOOKUP(O$2+$A3193,Sheet2!CA:NN,$B3193,0)&lt;&gt;""),HLOOKUP(O$2+$A3193,Sheet2!CA:NN,$B3193,0),"")</f>
        <v/>
      </c>
      <c r="P3193" t="str">
        <f>IF(OR(HLOOKUP(P$2+$A3193,Sheet2!CB:NO,$B3193,0),HLOOKUP(P$2+$A3193,Sheet2!CB:NO,$B3193,0)&lt;&gt;""),HLOOKUP(P$2+$A3193,Sheet2!CB:NO,$B3193,0),"")</f>
        <v/>
      </c>
      <c r="Q3193" t="str">
        <f>IF(OR(HLOOKUP(Q$2+$A3193,Sheet2!CC:NO,$B3193,0),HLOOKUP(Q$2+$A3193,Sheet2!CC:NO,$B3193,0)&lt;&gt;""),HLOOKUP(Q$2+$A3193,Sheet2!CC:NO,$B3193,0),"")</f>
        <v/>
      </c>
    </row>
    <row r="3194" spans="1:17" x14ac:dyDescent="0.25">
      <c r="A3194" s="64">
        <f t="shared" si="395"/>
        <v>0</v>
      </c>
      <c r="B3194" s="64">
        <f t="shared" si="396"/>
        <v>324</v>
      </c>
      <c r="C3194" s="64">
        <f t="shared" si="397"/>
        <v>1</v>
      </c>
      <c r="D3194" s="64">
        <f t="shared" si="398"/>
        <v>320</v>
      </c>
      <c r="E3194" s="64">
        <f t="shared" si="399"/>
        <v>1596</v>
      </c>
      <c r="F3194" s="64" t="str">
        <f t="shared" si="392"/>
        <v/>
      </c>
      <c r="G3194" s="64" t="str">
        <f t="shared" si="393"/>
        <v/>
      </c>
      <c r="H3194" s="64" t="str">
        <f t="shared" si="394"/>
        <v/>
      </c>
      <c r="I3194" s="80" t="str">
        <f>IFERROR(VLOOKUP(D3194,Sheet2!A:B,2,0),"")</f>
        <v/>
      </c>
      <c r="J3194" s="64" t="str">
        <f>IFERROR(IF(I3194&lt;&gt;"",VLOOKUP(I3194,Sheet2!B:C,2,0),""),"")</f>
        <v/>
      </c>
      <c r="K3194" s="64" t="str">
        <f>IFERROR( IF(I3194&lt;&gt;"", HLOOKUP(L$2+$A3194,Sheet2!BX:NK,2,0),""),"")</f>
        <v/>
      </c>
      <c r="L3194" t="str">
        <f>IF(OR(HLOOKUP(L$2+$A3194,Sheet2!BX:NK,$B3194,0),HLOOKUP(L$2+$A3194,Sheet2!BX:NK,$B3194,0)&lt;&gt;""),HLOOKUP(L$2+$A3194,Sheet2!BX:NK,$B3194,0),"")</f>
        <v/>
      </c>
      <c r="M3194" t="str">
        <f>IF(OR(HLOOKUP(M$2+$A3194,Sheet2!BY:NL,$B3194,0),HLOOKUP(M$2+$A3194,Sheet2!BY:NL,$B3194,0)&lt;&gt;""),HLOOKUP(M$2+$A3194,Sheet2!BY:NL,$B3194,0),"")</f>
        <v/>
      </c>
      <c r="N3194" t="str">
        <f>IF(OR(HLOOKUP(N$2+$A3194,Sheet2!BZ:NM,$B3194,0),HLOOKUP(N$2+$A3194,Sheet2!BZ:NM,$B3194,0)&lt;&gt;""),HLOOKUP(N$2+$A3194,Sheet2!BZ:NM,$B3194,0),"")</f>
        <v/>
      </c>
      <c r="O3194" t="str">
        <f>IF(OR(HLOOKUP(O$2+$A3194,Sheet2!CA:NN,$B3194,0),HLOOKUP(O$2+$A3194,Sheet2!CA:NN,$B3194,0)&lt;&gt;""),HLOOKUP(O$2+$A3194,Sheet2!CA:NN,$B3194,0),"")</f>
        <v/>
      </c>
      <c r="P3194" t="str">
        <f>IF(OR(HLOOKUP(P$2+$A3194,Sheet2!CB:NO,$B3194,0),HLOOKUP(P$2+$A3194,Sheet2!CB:NO,$B3194,0)&lt;&gt;""),HLOOKUP(P$2+$A3194,Sheet2!CB:NO,$B3194,0),"")</f>
        <v/>
      </c>
      <c r="Q3194" t="str">
        <f>IF(OR(HLOOKUP(Q$2+$A3194,Sheet2!CC:NO,$B3194,0),HLOOKUP(Q$2+$A3194,Sheet2!CC:NO,$B3194,0)&lt;&gt;""),HLOOKUP(Q$2+$A3194,Sheet2!CC:NO,$B3194,0),"")</f>
        <v/>
      </c>
    </row>
    <row r="3195" spans="1:17" x14ac:dyDescent="0.25">
      <c r="A3195" s="64">
        <f t="shared" si="395"/>
        <v>6</v>
      </c>
      <c r="B3195" s="64">
        <f t="shared" si="396"/>
        <v>324</v>
      </c>
      <c r="C3195" s="64">
        <f t="shared" si="397"/>
        <v>2</v>
      </c>
      <c r="D3195" s="64">
        <f t="shared" si="398"/>
        <v>320</v>
      </c>
      <c r="E3195" s="64">
        <f t="shared" si="399"/>
        <v>1596</v>
      </c>
      <c r="F3195" s="64" t="str">
        <f t="shared" si="392"/>
        <v/>
      </c>
      <c r="G3195" s="64" t="str">
        <f t="shared" si="393"/>
        <v/>
      </c>
      <c r="H3195" s="64" t="str">
        <f t="shared" si="394"/>
        <v/>
      </c>
      <c r="I3195" s="80" t="str">
        <f>IFERROR(VLOOKUP(D3195,Sheet2!A:B,2,0),"")</f>
        <v/>
      </c>
      <c r="J3195" s="64" t="str">
        <f>IFERROR(IF(I3195&lt;&gt;"",VLOOKUP(I3195,Sheet2!B:C,2,0),""),"")</f>
        <v/>
      </c>
      <c r="K3195" s="64" t="str">
        <f>IFERROR( IF(I3195&lt;&gt;"", HLOOKUP(L$2+$A3195,Sheet2!BX:NK,2,0),""),"")</f>
        <v/>
      </c>
      <c r="L3195" t="str">
        <f>IF(OR(HLOOKUP(L$2+$A3195,Sheet2!BX:NK,$B3195,0),HLOOKUP(L$2+$A3195,Sheet2!BX:NK,$B3195,0)&lt;&gt;""),HLOOKUP(L$2+$A3195,Sheet2!BX:NK,$B3195,0),"")</f>
        <v/>
      </c>
      <c r="M3195" t="str">
        <f>IF(OR(HLOOKUP(M$2+$A3195,Sheet2!BY:NL,$B3195,0),HLOOKUP(M$2+$A3195,Sheet2!BY:NL,$B3195,0)&lt;&gt;""),HLOOKUP(M$2+$A3195,Sheet2!BY:NL,$B3195,0),"")</f>
        <v/>
      </c>
      <c r="N3195" t="str">
        <f>IF(OR(HLOOKUP(N$2+$A3195,Sheet2!BZ:NM,$B3195,0),HLOOKUP(N$2+$A3195,Sheet2!BZ:NM,$B3195,0)&lt;&gt;""),HLOOKUP(N$2+$A3195,Sheet2!BZ:NM,$B3195,0),"")</f>
        <v/>
      </c>
      <c r="O3195" t="str">
        <f>IF(OR(HLOOKUP(O$2+$A3195,Sheet2!CA:NN,$B3195,0),HLOOKUP(O$2+$A3195,Sheet2!CA:NN,$B3195,0)&lt;&gt;""),HLOOKUP(O$2+$A3195,Sheet2!CA:NN,$B3195,0),"")</f>
        <v/>
      </c>
      <c r="P3195" t="str">
        <f>IF(OR(HLOOKUP(P$2+$A3195,Sheet2!CB:NO,$B3195,0),HLOOKUP(P$2+$A3195,Sheet2!CB:NO,$B3195,0)&lt;&gt;""),HLOOKUP(P$2+$A3195,Sheet2!CB:NO,$B3195,0),"")</f>
        <v/>
      </c>
      <c r="Q3195" t="str">
        <f>IF(OR(HLOOKUP(Q$2+$A3195,Sheet2!CC:NO,$B3195,0),HLOOKUP(Q$2+$A3195,Sheet2!CC:NO,$B3195,0)&lt;&gt;""),HLOOKUP(Q$2+$A3195,Sheet2!CC:NO,$B3195,0),"")</f>
        <v/>
      </c>
    </row>
    <row r="3196" spans="1:17" x14ac:dyDescent="0.25">
      <c r="A3196" s="64">
        <f t="shared" si="395"/>
        <v>12</v>
      </c>
      <c r="B3196" s="64">
        <f t="shared" si="396"/>
        <v>324</v>
      </c>
      <c r="C3196" s="64">
        <f t="shared" si="397"/>
        <v>3</v>
      </c>
      <c r="D3196" s="64">
        <f t="shared" si="398"/>
        <v>320</v>
      </c>
      <c r="E3196" s="64">
        <f t="shared" si="399"/>
        <v>1596</v>
      </c>
      <c r="F3196" s="64" t="str">
        <f t="shared" si="392"/>
        <v/>
      </c>
      <c r="G3196" s="64" t="str">
        <f t="shared" si="393"/>
        <v/>
      </c>
      <c r="H3196" s="64" t="str">
        <f t="shared" si="394"/>
        <v/>
      </c>
      <c r="I3196" s="80" t="str">
        <f>IFERROR(VLOOKUP(D3196,Sheet2!A:B,2,0),"")</f>
        <v/>
      </c>
      <c r="J3196" s="64" t="str">
        <f>IFERROR(IF(I3196&lt;&gt;"",VLOOKUP(I3196,Sheet2!B:C,2,0),""),"")</f>
        <v/>
      </c>
      <c r="K3196" s="64" t="str">
        <f>IFERROR( IF(I3196&lt;&gt;"", HLOOKUP(L$2+$A3196,Sheet2!BX:NK,2,0),""),"")</f>
        <v/>
      </c>
      <c r="L3196" t="str">
        <f>IF(OR(HLOOKUP(L$2+$A3196,Sheet2!BX:NK,$B3196,0),HLOOKUP(L$2+$A3196,Sheet2!BX:NK,$B3196,0)&lt;&gt;""),HLOOKUP(L$2+$A3196,Sheet2!BX:NK,$B3196,0),"")</f>
        <v/>
      </c>
      <c r="M3196" t="str">
        <f>IF(OR(HLOOKUP(M$2+$A3196,Sheet2!BY:NL,$B3196,0),HLOOKUP(M$2+$A3196,Sheet2!BY:NL,$B3196,0)&lt;&gt;""),HLOOKUP(M$2+$A3196,Sheet2!BY:NL,$B3196,0),"")</f>
        <v/>
      </c>
      <c r="N3196" t="str">
        <f>IF(OR(HLOOKUP(N$2+$A3196,Sheet2!BZ:NM,$B3196,0),HLOOKUP(N$2+$A3196,Sheet2!BZ:NM,$B3196,0)&lt;&gt;""),HLOOKUP(N$2+$A3196,Sheet2!BZ:NM,$B3196,0),"")</f>
        <v/>
      </c>
      <c r="O3196" t="str">
        <f>IF(OR(HLOOKUP(O$2+$A3196,Sheet2!CA:NN,$B3196,0),HLOOKUP(O$2+$A3196,Sheet2!CA:NN,$B3196,0)&lt;&gt;""),HLOOKUP(O$2+$A3196,Sheet2!CA:NN,$B3196,0),"")</f>
        <v/>
      </c>
      <c r="P3196" t="str">
        <f>IF(OR(HLOOKUP(P$2+$A3196,Sheet2!CB:NO,$B3196,0),HLOOKUP(P$2+$A3196,Sheet2!CB:NO,$B3196,0)&lt;&gt;""),HLOOKUP(P$2+$A3196,Sheet2!CB:NO,$B3196,0),"")</f>
        <v/>
      </c>
      <c r="Q3196" t="str">
        <f>IF(OR(HLOOKUP(Q$2+$A3196,Sheet2!CC:NO,$B3196,0),HLOOKUP(Q$2+$A3196,Sheet2!CC:NO,$B3196,0)&lt;&gt;""),HLOOKUP(Q$2+$A3196,Sheet2!CC:NO,$B3196,0),"")</f>
        <v/>
      </c>
    </row>
    <row r="3197" spans="1:17" x14ac:dyDescent="0.25">
      <c r="A3197" s="64">
        <f t="shared" si="395"/>
        <v>18</v>
      </c>
      <c r="B3197" s="64">
        <f t="shared" si="396"/>
        <v>324</v>
      </c>
      <c r="C3197" s="64">
        <f t="shared" si="397"/>
        <v>4</v>
      </c>
      <c r="D3197" s="64">
        <f t="shared" si="398"/>
        <v>320</v>
      </c>
      <c r="E3197" s="64">
        <f t="shared" si="399"/>
        <v>1596</v>
      </c>
      <c r="F3197" s="64" t="str">
        <f t="shared" si="392"/>
        <v/>
      </c>
      <c r="G3197" s="64" t="str">
        <f t="shared" si="393"/>
        <v/>
      </c>
      <c r="H3197" s="64" t="str">
        <f t="shared" si="394"/>
        <v/>
      </c>
      <c r="I3197" s="80" t="str">
        <f>IFERROR(VLOOKUP(D3197,Sheet2!A:B,2,0),"")</f>
        <v/>
      </c>
      <c r="J3197" s="64" t="str">
        <f>IFERROR(IF(I3197&lt;&gt;"",VLOOKUP(I3197,Sheet2!B:C,2,0),""),"")</f>
        <v/>
      </c>
      <c r="K3197" s="64" t="str">
        <f>IFERROR( IF(I3197&lt;&gt;"", HLOOKUP(L$2+$A3197,Sheet2!BX:NK,2,0),""),"")</f>
        <v/>
      </c>
      <c r="L3197" t="str">
        <f>IF(OR(HLOOKUP(L$2+$A3197,Sheet2!BX:NK,$B3197,0),HLOOKUP(L$2+$A3197,Sheet2!BX:NK,$B3197,0)&lt;&gt;""),HLOOKUP(L$2+$A3197,Sheet2!BX:NK,$B3197,0),"")</f>
        <v/>
      </c>
      <c r="M3197" t="str">
        <f>IF(OR(HLOOKUP(M$2+$A3197,Sheet2!BY:NL,$B3197,0),HLOOKUP(M$2+$A3197,Sheet2!BY:NL,$B3197,0)&lt;&gt;""),HLOOKUP(M$2+$A3197,Sheet2!BY:NL,$B3197,0),"")</f>
        <v/>
      </c>
      <c r="N3197" t="str">
        <f>IF(OR(HLOOKUP(N$2+$A3197,Sheet2!BZ:NM,$B3197,0),HLOOKUP(N$2+$A3197,Sheet2!BZ:NM,$B3197,0)&lt;&gt;""),HLOOKUP(N$2+$A3197,Sheet2!BZ:NM,$B3197,0),"")</f>
        <v/>
      </c>
      <c r="O3197" t="str">
        <f>IF(OR(HLOOKUP(O$2+$A3197,Sheet2!CA:NN,$B3197,0),HLOOKUP(O$2+$A3197,Sheet2!CA:NN,$B3197,0)&lt;&gt;""),HLOOKUP(O$2+$A3197,Sheet2!CA:NN,$B3197,0),"")</f>
        <v/>
      </c>
      <c r="P3197" t="str">
        <f>IF(OR(HLOOKUP(P$2+$A3197,Sheet2!CB:NO,$B3197,0),HLOOKUP(P$2+$A3197,Sheet2!CB:NO,$B3197,0)&lt;&gt;""),HLOOKUP(P$2+$A3197,Sheet2!CB:NO,$B3197,0),"")</f>
        <v/>
      </c>
      <c r="Q3197" t="str">
        <f>IF(OR(HLOOKUP(Q$2+$A3197,Sheet2!CC:NO,$B3197,0),HLOOKUP(Q$2+$A3197,Sheet2!CC:NO,$B3197,0)&lt;&gt;""),HLOOKUP(Q$2+$A3197,Sheet2!CC:NO,$B3197,0),"")</f>
        <v/>
      </c>
    </row>
    <row r="3198" spans="1:17" x14ac:dyDescent="0.25">
      <c r="A3198" s="64">
        <f t="shared" si="395"/>
        <v>24</v>
      </c>
      <c r="B3198" s="64">
        <f t="shared" si="396"/>
        <v>324</v>
      </c>
      <c r="C3198" s="64">
        <f t="shared" si="397"/>
        <v>5</v>
      </c>
      <c r="D3198" s="64">
        <f t="shared" si="398"/>
        <v>320</v>
      </c>
      <c r="E3198" s="64">
        <f t="shared" si="399"/>
        <v>1596</v>
      </c>
      <c r="F3198" s="64" t="str">
        <f t="shared" si="392"/>
        <v/>
      </c>
      <c r="G3198" s="64" t="str">
        <f t="shared" si="393"/>
        <v/>
      </c>
      <c r="H3198" s="64" t="str">
        <f t="shared" si="394"/>
        <v/>
      </c>
      <c r="I3198" s="80" t="str">
        <f>IFERROR(VLOOKUP(D3198,Sheet2!A:B,2,0),"")</f>
        <v/>
      </c>
      <c r="J3198" s="64" t="str">
        <f>IFERROR(IF(I3198&lt;&gt;"",VLOOKUP(I3198,Sheet2!B:C,2,0),""),"")</f>
        <v/>
      </c>
      <c r="K3198" s="64" t="str">
        <f>IFERROR( IF(I3198&lt;&gt;"", HLOOKUP(L$2+$A3198,Sheet2!BX:NK,2,0),""),"")</f>
        <v/>
      </c>
      <c r="L3198" t="str">
        <f>IF(OR(HLOOKUP(L$2+$A3198,Sheet2!BX:NK,$B3198,0),HLOOKUP(L$2+$A3198,Sheet2!BX:NK,$B3198,0)&lt;&gt;""),HLOOKUP(L$2+$A3198,Sheet2!BX:NK,$B3198,0),"")</f>
        <v/>
      </c>
      <c r="M3198" t="str">
        <f>IF(OR(HLOOKUP(M$2+$A3198,Sheet2!BY:NL,$B3198,0),HLOOKUP(M$2+$A3198,Sheet2!BY:NL,$B3198,0)&lt;&gt;""),HLOOKUP(M$2+$A3198,Sheet2!BY:NL,$B3198,0),"")</f>
        <v/>
      </c>
      <c r="N3198" t="str">
        <f>IF(OR(HLOOKUP(N$2+$A3198,Sheet2!BZ:NM,$B3198,0),HLOOKUP(N$2+$A3198,Sheet2!BZ:NM,$B3198,0)&lt;&gt;""),HLOOKUP(N$2+$A3198,Sheet2!BZ:NM,$B3198,0),"")</f>
        <v/>
      </c>
      <c r="O3198" t="str">
        <f>IF(OR(HLOOKUP(O$2+$A3198,Sheet2!CA:NN,$B3198,0),HLOOKUP(O$2+$A3198,Sheet2!CA:NN,$B3198,0)&lt;&gt;""),HLOOKUP(O$2+$A3198,Sheet2!CA:NN,$B3198,0),"")</f>
        <v/>
      </c>
      <c r="P3198" t="str">
        <f>IF(OR(HLOOKUP(P$2+$A3198,Sheet2!CB:NO,$B3198,0),HLOOKUP(P$2+$A3198,Sheet2!CB:NO,$B3198,0)&lt;&gt;""),HLOOKUP(P$2+$A3198,Sheet2!CB:NO,$B3198,0),"")</f>
        <v/>
      </c>
      <c r="Q3198" t="str">
        <f>IF(OR(HLOOKUP(Q$2+$A3198,Sheet2!CC:NO,$B3198,0),HLOOKUP(Q$2+$A3198,Sheet2!CC:NO,$B3198,0)&lt;&gt;""),HLOOKUP(Q$2+$A3198,Sheet2!CC:NO,$B3198,0),"")</f>
        <v/>
      </c>
    </row>
    <row r="3199" spans="1:17" x14ac:dyDescent="0.25">
      <c r="A3199" s="64">
        <f t="shared" si="395"/>
        <v>30</v>
      </c>
      <c r="B3199" s="64">
        <f t="shared" si="396"/>
        <v>324</v>
      </c>
      <c r="C3199" s="64">
        <f t="shared" si="397"/>
        <v>6</v>
      </c>
      <c r="D3199" s="64">
        <f t="shared" si="398"/>
        <v>320</v>
      </c>
      <c r="E3199" s="64">
        <f t="shared" si="399"/>
        <v>1596</v>
      </c>
      <c r="F3199" s="64" t="str">
        <f t="shared" si="392"/>
        <v/>
      </c>
      <c r="G3199" s="64" t="str">
        <f t="shared" si="393"/>
        <v/>
      </c>
      <c r="H3199" s="64" t="str">
        <f t="shared" si="394"/>
        <v/>
      </c>
      <c r="I3199" s="80" t="str">
        <f>IFERROR(VLOOKUP(D3199,Sheet2!A:B,2,0),"")</f>
        <v/>
      </c>
      <c r="J3199" s="64" t="str">
        <f>IFERROR(IF(I3199&lt;&gt;"",VLOOKUP(I3199,Sheet2!B:C,2,0),""),"")</f>
        <v/>
      </c>
      <c r="K3199" s="64" t="str">
        <f>IFERROR( IF(I3199&lt;&gt;"", HLOOKUP(L$2+$A3199,Sheet2!BX:NK,2,0),""),"")</f>
        <v/>
      </c>
      <c r="L3199" t="str">
        <f>IF(OR(HLOOKUP(L$2+$A3199,Sheet2!BX:NK,$B3199,0),HLOOKUP(L$2+$A3199,Sheet2!BX:NK,$B3199,0)&lt;&gt;""),HLOOKUP(L$2+$A3199,Sheet2!BX:NK,$B3199,0),"")</f>
        <v/>
      </c>
      <c r="M3199" t="str">
        <f>IF(OR(HLOOKUP(M$2+$A3199,Sheet2!BY:NL,$B3199,0),HLOOKUP(M$2+$A3199,Sheet2!BY:NL,$B3199,0)&lt;&gt;""),HLOOKUP(M$2+$A3199,Sheet2!BY:NL,$B3199,0),"")</f>
        <v/>
      </c>
      <c r="N3199" t="str">
        <f>IF(OR(HLOOKUP(N$2+$A3199,Sheet2!BZ:NM,$B3199,0),HLOOKUP(N$2+$A3199,Sheet2!BZ:NM,$B3199,0)&lt;&gt;""),HLOOKUP(N$2+$A3199,Sheet2!BZ:NM,$B3199,0),"")</f>
        <v/>
      </c>
      <c r="O3199" t="str">
        <f>IF(OR(HLOOKUP(O$2+$A3199,Sheet2!CA:NN,$B3199,0),HLOOKUP(O$2+$A3199,Sheet2!CA:NN,$B3199,0)&lt;&gt;""),HLOOKUP(O$2+$A3199,Sheet2!CA:NN,$B3199,0),"")</f>
        <v/>
      </c>
      <c r="P3199" t="str">
        <f>IF(OR(HLOOKUP(P$2+$A3199,Sheet2!CB:NO,$B3199,0),HLOOKUP(P$2+$A3199,Sheet2!CB:NO,$B3199,0)&lt;&gt;""),HLOOKUP(P$2+$A3199,Sheet2!CB:NO,$B3199,0),"")</f>
        <v/>
      </c>
      <c r="Q3199" t="str">
        <f>IF(OR(HLOOKUP(Q$2+$A3199,Sheet2!CC:NO,$B3199,0),HLOOKUP(Q$2+$A3199,Sheet2!CC:NO,$B3199,0)&lt;&gt;""),HLOOKUP(Q$2+$A3199,Sheet2!CC:NO,$B3199,0),"")</f>
        <v/>
      </c>
    </row>
    <row r="3200" spans="1:17" x14ac:dyDescent="0.25">
      <c r="A3200" s="64">
        <f t="shared" si="395"/>
        <v>36</v>
      </c>
      <c r="B3200" s="64">
        <f t="shared" si="396"/>
        <v>324</v>
      </c>
      <c r="C3200" s="64">
        <f t="shared" si="397"/>
        <v>7</v>
      </c>
      <c r="D3200" s="64">
        <f t="shared" si="398"/>
        <v>320</v>
      </c>
      <c r="E3200" s="64">
        <f t="shared" si="399"/>
        <v>1596</v>
      </c>
      <c r="F3200" s="64" t="str">
        <f t="shared" si="392"/>
        <v/>
      </c>
      <c r="G3200" s="64" t="str">
        <f t="shared" si="393"/>
        <v/>
      </c>
      <c r="H3200" s="64" t="str">
        <f t="shared" si="394"/>
        <v/>
      </c>
      <c r="I3200" s="80" t="str">
        <f>IFERROR(VLOOKUP(D3200,Sheet2!A:B,2,0),"")</f>
        <v/>
      </c>
      <c r="J3200" s="64" t="str">
        <f>IFERROR(IF(I3200&lt;&gt;"",VLOOKUP(I3200,Sheet2!B:C,2,0),""),"")</f>
        <v/>
      </c>
      <c r="K3200" s="64" t="str">
        <f>IFERROR( IF(I3200&lt;&gt;"", HLOOKUP(L$2+$A3200,Sheet2!BX:NK,2,0),""),"")</f>
        <v/>
      </c>
      <c r="L3200" t="str">
        <f>IF(OR(HLOOKUP(L$2+$A3200,Sheet2!BX:NK,$B3200,0),HLOOKUP(L$2+$A3200,Sheet2!BX:NK,$B3200,0)&lt;&gt;""),HLOOKUP(L$2+$A3200,Sheet2!BX:NK,$B3200,0),"")</f>
        <v/>
      </c>
      <c r="M3200" t="str">
        <f>IF(OR(HLOOKUP(M$2+$A3200,Sheet2!BY:NL,$B3200,0),HLOOKUP(M$2+$A3200,Sheet2!BY:NL,$B3200,0)&lt;&gt;""),HLOOKUP(M$2+$A3200,Sheet2!BY:NL,$B3200,0),"")</f>
        <v/>
      </c>
      <c r="N3200" t="str">
        <f>IF(OR(HLOOKUP(N$2+$A3200,Sheet2!BZ:NM,$B3200,0),HLOOKUP(N$2+$A3200,Sheet2!BZ:NM,$B3200,0)&lt;&gt;""),HLOOKUP(N$2+$A3200,Sheet2!BZ:NM,$B3200,0),"")</f>
        <v/>
      </c>
      <c r="O3200" t="str">
        <f>IF(OR(HLOOKUP(O$2+$A3200,Sheet2!CA:NN,$B3200,0),HLOOKUP(O$2+$A3200,Sheet2!CA:NN,$B3200,0)&lt;&gt;""),HLOOKUP(O$2+$A3200,Sheet2!CA:NN,$B3200,0),"")</f>
        <v/>
      </c>
      <c r="P3200" t="str">
        <f>IF(OR(HLOOKUP(P$2+$A3200,Sheet2!CB:NO,$B3200,0),HLOOKUP(P$2+$A3200,Sheet2!CB:NO,$B3200,0)&lt;&gt;""),HLOOKUP(P$2+$A3200,Sheet2!CB:NO,$B3200,0),"")</f>
        <v/>
      </c>
      <c r="Q3200" t="str">
        <f>IF(OR(HLOOKUP(Q$2+$A3200,Sheet2!CC:NO,$B3200,0),HLOOKUP(Q$2+$A3200,Sheet2!CC:NO,$B3200,0)&lt;&gt;""),HLOOKUP(Q$2+$A3200,Sheet2!CC:NO,$B3200,0),"")</f>
        <v/>
      </c>
    </row>
    <row r="3201" spans="1:17" x14ac:dyDescent="0.25">
      <c r="A3201" s="64">
        <f t="shared" si="395"/>
        <v>42</v>
      </c>
      <c r="B3201" s="64">
        <f t="shared" si="396"/>
        <v>324</v>
      </c>
      <c r="C3201" s="64">
        <f t="shared" si="397"/>
        <v>8</v>
      </c>
      <c r="D3201" s="64">
        <f t="shared" si="398"/>
        <v>320</v>
      </c>
      <c r="E3201" s="64">
        <f t="shared" si="399"/>
        <v>1596</v>
      </c>
      <c r="F3201" s="64" t="str">
        <f t="shared" si="392"/>
        <v/>
      </c>
      <c r="G3201" s="64" t="str">
        <f t="shared" si="393"/>
        <v/>
      </c>
      <c r="H3201" s="64" t="str">
        <f t="shared" si="394"/>
        <v/>
      </c>
      <c r="I3201" s="80" t="str">
        <f>IFERROR(VLOOKUP(D3201,Sheet2!A:B,2,0),"")</f>
        <v/>
      </c>
      <c r="J3201" s="64" t="str">
        <f>IFERROR(IF(I3201&lt;&gt;"",VLOOKUP(I3201,Sheet2!B:C,2,0),""),"")</f>
        <v/>
      </c>
      <c r="K3201" s="64" t="str">
        <f>IFERROR( IF(I3201&lt;&gt;"", HLOOKUP(L$2+$A3201,Sheet2!BX:NK,2,0),""),"")</f>
        <v/>
      </c>
      <c r="L3201" t="str">
        <f>IF(OR(HLOOKUP(L$2+$A3201,Sheet2!BX:NK,$B3201,0),HLOOKUP(L$2+$A3201,Sheet2!BX:NK,$B3201,0)&lt;&gt;""),HLOOKUP(L$2+$A3201,Sheet2!BX:NK,$B3201,0),"")</f>
        <v/>
      </c>
      <c r="M3201" t="str">
        <f>IF(OR(HLOOKUP(M$2+$A3201,Sheet2!BY:NL,$B3201,0),HLOOKUP(M$2+$A3201,Sheet2!BY:NL,$B3201,0)&lt;&gt;""),HLOOKUP(M$2+$A3201,Sheet2!BY:NL,$B3201,0),"")</f>
        <v/>
      </c>
      <c r="N3201" t="str">
        <f>IF(OR(HLOOKUP(N$2+$A3201,Sheet2!BZ:NM,$B3201,0),HLOOKUP(N$2+$A3201,Sheet2!BZ:NM,$B3201,0)&lt;&gt;""),HLOOKUP(N$2+$A3201,Sheet2!BZ:NM,$B3201,0),"")</f>
        <v/>
      </c>
      <c r="O3201" t="str">
        <f>IF(OR(HLOOKUP(O$2+$A3201,Sheet2!CA:NN,$B3201,0),HLOOKUP(O$2+$A3201,Sheet2!CA:NN,$B3201,0)&lt;&gt;""),HLOOKUP(O$2+$A3201,Sheet2!CA:NN,$B3201,0),"")</f>
        <v/>
      </c>
      <c r="P3201" t="str">
        <f>IF(OR(HLOOKUP(P$2+$A3201,Sheet2!CB:NO,$B3201,0),HLOOKUP(P$2+$A3201,Sheet2!CB:NO,$B3201,0)&lt;&gt;""),HLOOKUP(P$2+$A3201,Sheet2!CB:NO,$B3201,0),"")</f>
        <v/>
      </c>
      <c r="Q3201" t="str">
        <f>IF(OR(HLOOKUP(Q$2+$A3201,Sheet2!CC:NO,$B3201,0),HLOOKUP(Q$2+$A3201,Sheet2!CC:NO,$B3201,0)&lt;&gt;""),HLOOKUP(Q$2+$A3201,Sheet2!CC:NO,$B3201,0),"")</f>
        <v/>
      </c>
    </row>
    <row r="3202" spans="1:17" x14ac:dyDescent="0.25">
      <c r="A3202" s="64">
        <f t="shared" si="395"/>
        <v>48</v>
      </c>
      <c r="B3202" s="64">
        <f t="shared" si="396"/>
        <v>324</v>
      </c>
      <c r="C3202" s="64">
        <f t="shared" si="397"/>
        <v>9</v>
      </c>
      <c r="D3202" s="64">
        <f t="shared" si="398"/>
        <v>320</v>
      </c>
      <c r="E3202" s="64">
        <f t="shared" si="399"/>
        <v>1596</v>
      </c>
      <c r="F3202" s="64" t="str">
        <f t="shared" si="392"/>
        <v/>
      </c>
      <c r="G3202" s="64" t="str">
        <f t="shared" si="393"/>
        <v/>
      </c>
      <c r="H3202" s="64" t="str">
        <f t="shared" si="394"/>
        <v/>
      </c>
      <c r="I3202" s="80" t="str">
        <f>IFERROR(VLOOKUP(D3202,Sheet2!A:B,2,0),"")</f>
        <v/>
      </c>
      <c r="J3202" s="64" t="str">
        <f>IFERROR(IF(I3202&lt;&gt;"",VLOOKUP(I3202,Sheet2!B:C,2,0),""),"")</f>
        <v/>
      </c>
      <c r="K3202" s="64" t="str">
        <f>IFERROR( IF(I3202&lt;&gt;"", HLOOKUP(L$2+$A3202,Sheet2!BX:NK,2,0),""),"")</f>
        <v/>
      </c>
      <c r="L3202" t="str">
        <f>IF(OR(HLOOKUP(L$2+$A3202,Sheet2!BX:NK,$B3202,0),HLOOKUP(L$2+$A3202,Sheet2!BX:NK,$B3202,0)&lt;&gt;""),HLOOKUP(L$2+$A3202,Sheet2!BX:NK,$B3202,0),"")</f>
        <v/>
      </c>
      <c r="M3202" t="str">
        <f>IF(OR(HLOOKUP(M$2+$A3202,Sheet2!BY:NL,$B3202,0),HLOOKUP(M$2+$A3202,Sheet2!BY:NL,$B3202,0)&lt;&gt;""),HLOOKUP(M$2+$A3202,Sheet2!BY:NL,$B3202,0),"")</f>
        <v/>
      </c>
      <c r="N3202" t="str">
        <f>IF(OR(HLOOKUP(N$2+$A3202,Sheet2!BZ:NM,$B3202,0),HLOOKUP(N$2+$A3202,Sheet2!BZ:NM,$B3202,0)&lt;&gt;""),HLOOKUP(N$2+$A3202,Sheet2!BZ:NM,$B3202,0),"")</f>
        <v/>
      </c>
      <c r="O3202" t="str">
        <f>IF(OR(HLOOKUP(O$2+$A3202,Sheet2!CA:NN,$B3202,0),HLOOKUP(O$2+$A3202,Sheet2!CA:NN,$B3202,0)&lt;&gt;""),HLOOKUP(O$2+$A3202,Sheet2!CA:NN,$B3202,0),"")</f>
        <v/>
      </c>
      <c r="P3202" t="str">
        <f>IF(OR(HLOOKUP(P$2+$A3202,Sheet2!CB:NO,$B3202,0),HLOOKUP(P$2+$A3202,Sheet2!CB:NO,$B3202,0)&lt;&gt;""),HLOOKUP(P$2+$A3202,Sheet2!CB:NO,$B3202,0),"")</f>
        <v/>
      </c>
      <c r="Q3202" t="str">
        <f>IF(OR(HLOOKUP(Q$2+$A3202,Sheet2!CC:NO,$B3202,0),HLOOKUP(Q$2+$A3202,Sheet2!CC:NO,$B3202,0)&lt;&gt;""),HLOOKUP(Q$2+$A3202,Sheet2!CC:NO,$B3202,0),"")</f>
        <v/>
      </c>
    </row>
    <row r="3203" spans="1:17" x14ac:dyDescent="0.25">
      <c r="A3203" s="64">
        <f t="shared" si="395"/>
        <v>54</v>
      </c>
      <c r="B3203" s="64">
        <f t="shared" si="396"/>
        <v>324</v>
      </c>
      <c r="C3203" s="64">
        <f t="shared" si="397"/>
        <v>10</v>
      </c>
      <c r="D3203" s="64">
        <f t="shared" si="398"/>
        <v>320</v>
      </c>
      <c r="E3203" s="64">
        <f t="shared" si="399"/>
        <v>1596</v>
      </c>
      <c r="F3203" s="64" t="str">
        <f t="shared" si="392"/>
        <v/>
      </c>
      <c r="G3203" s="64" t="str">
        <f t="shared" si="393"/>
        <v/>
      </c>
      <c r="H3203" s="64" t="str">
        <f t="shared" si="394"/>
        <v/>
      </c>
      <c r="I3203" s="80" t="str">
        <f>IFERROR(VLOOKUP(D3203,Sheet2!A:B,2,0),"")</f>
        <v/>
      </c>
      <c r="J3203" s="64" t="str">
        <f>IFERROR(IF(I3203&lt;&gt;"",VLOOKUP(I3203,Sheet2!B:C,2,0),""),"")</f>
        <v/>
      </c>
      <c r="K3203" s="64" t="str">
        <f>IFERROR( IF(I3203&lt;&gt;"", HLOOKUP(L$2+$A3203,Sheet2!BX:NK,2,0),""),"")</f>
        <v/>
      </c>
      <c r="L3203" t="str">
        <f>IF(OR(HLOOKUP(L$2+$A3203,Sheet2!BX:NK,$B3203,0),HLOOKUP(L$2+$A3203,Sheet2!BX:NK,$B3203,0)&lt;&gt;""),HLOOKUP(L$2+$A3203,Sheet2!BX:NK,$B3203,0),"")</f>
        <v/>
      </c>
      <c r="M3203" t="str">
        <f>IF(OR(HLOOKUP(M$2+$A3203,Sheet2!BY:NL,$B3203,0),HLOOKUP(M$2+$A3203,Sheet2!BY:NL,$B3203,0)&lt;&gt;""),HLOOKUP(M$2+$A3203,Sheet2!BY:NL,$B3203,0),"")</f>
        <v/>
      </c>
      <c r="N3203" t="str">
        <f>IF(OR(HLOOKUP(N$2+$A3203,Sheet2!BZ:NM,$B3203,0),HLOOKUP(N$2+$A3203,Sheet2!BZ:NM,$B3203,0)&lt;&gt;""),HLOOKUP(N$2+$A3203,Sheet2!BZ:NM,$B3203,0),"")</f>
        <v/>
      </c>
      <c r="O3203" t="str">
        <f>IF(OR(HLOOKUP(O$2+$A3203,Sheet2!CA:NN,$B3203,0),HLOOKUP(O$2+$A3203,Sheet2!CA:NN,$B3203,0)&lt;&gt;""),HLOOKUP(O$2+$A3203,Sheet2!CA:NN,$B3203,0),"")</f>
        <v/>
      </c>
      <c r="P3203" t="str">
        <f>IF(OR(HLOOKUP(P$2+$A3203,Sheet2!CB:NO,$B3203,0),HLOOKUP(P$2+$A3203,Sheet2!CB:NO,$B3203,0)&lt;&gt;""),HLOOKUP(P$2+$A3203,Sheet2!CB:NO,$B3203,0),"")</f>
        <v/>
      </c>
      <c r="Q3203" t="str">
        <f>IF(OR(HLOOKUP(Q$2+$A3203,Sheet2!CC:NO,$B3203,0),HLOOKUP(Q$2+$A3203,Sheet2!CC:NO,$B3203,0)&lt;&gt;""),HLOOKUP(Q$2+$A3203,Sheet2!CC:NO,$B3203,0),"")</f>
        <v/>
      </c>
    </row>
    <row r="3204" spans="1:17" x14ac:dyDescent="0.25">
      <c r="A3204" s="64">
        <f t="shared" si="395"/>
        <v>0</v>
      </c>
      <c r="B3204" s="64">
        <f t="shared" si="396"/>
        <v>325</v>
      </c>
      <c r="C3204" s="64">
        <f t="shared" si="397"/>
        <v>1</v>
      </c>
      <c r="D3204" s="64">
        <f t="shared" si="398"/>
        <v>321</v>
      </c>
      <c r="E3204" s="64">
        <f t="shared" si="399"/>
        <v>1601</v>
      </c>
      <c r="F3204" s="64" t="str">
        <f t="shared" si="392"/>
        <v/>
      </c>
      <c r="G3204" s="64" t="str">
        <f t="shared" si="393"/>
        <v/>
      </c>
      <c r="H3204" s="64" t="str">
        <f t="shared" si="394"/>
        <v/>
      </c>
      <c r="I3204" s="80" t="str">
        <f>IFERROR(VLOOKUP(D3204,Sheet2!A:B,2,0),"")</f>
        <v/>
      </c>
      <c r="J3204" s="64" t="str">
        <f>IFERROR(IF(I3204&lt;&gt;"",VLOOKUP(I3204,Sheet2!B:C,2,0),""),"")</f>
        <v/>
      </c>
      <c r="K3204" s="64" t="str">
        <f>IFERROR( IF(I3204&lt;&gt;"", HLOOKUP(L$2+$A3204,Sheet2!BX:NK,2,0),""),"")</f>
        <v/>
      </c>
      <c r="L3204" t="str">
        <f>IF(OR(HLOOKUP(L$2+$A3204,Sheet2!BX:NK,$B3204,0),HLOOKUP(L$2+$A3204,Sheet2!BX:NK,$B3204,0)&lt;&gt;""),HLOOKUP(L$2+$A3204,Sheet2!BX:NK,$B3204,0),"")</f>
        <v/>
      </c>
      <c r="M3204" t="str">
        <f>IF(OR(HLOOKUP(M$2+$A3204,Sheet2!BY:NL,$B3204,0),HLOOKUP(M$2+$A3204,Sheet2!BY:NL,$B3204,0)&lt;&gt;""),HLOOKUP(M$2+$A3204,Sheet2!BY:NL,$B3204,0),"")</f>
        <v/>
      </c>
      <c r="N3204" t="str">
        <f>IF(OR(HLOOKUP(N$2+$A3204,Sheet2!BZ:NM,$B3204,0),HLOOKUP(N$2+$A3204,Sheet2!BZ:NM,$B3204,0)&lt;&gt;""),HLOOKUP(N$2+$A3204,Sheet2!BZ:NM,$B3204,0),"")</f>
        <v/>
      </c>
      <c r="O3204" t="str">
        <f>IF(OR(HLOOKUP(O$2+$A3204,Sheet2!CA:NN,$B3204,0),HLOOKUP(O$2+$A3204,Sheet2!CA:NN,$B3204,0)&lt;&gt;""),HLOOKUP(O$2+$A3204,Sheet2!CA:NN,$B3204,0),"")</f>
        <v/>
      </c>
      <c r="P3204" t="str">
        <f>IF(OR(HLOOKUP(P$2+$A3204,Sheet2!CB:NO,$B3204,0),HLOOKUP(P$2+$A3204,Sheet2!CB:NO,$B3204,0)&lt;&gt;""),HLOOKUP(P$2+$A3204,Sheet2!CB:NO,$B3204,0),"")</f>
        <v/>
      </c>
      <c r="Q3204" t="str">
        <f>IF(OR(HLOOKUP(Q$2+$A3204,Sheet2!CC:NO,$B3204,0),HLOOKUP(Q$2+$A3204,Sheet2!CC:NO,$B3204,0)&lt;&gt;""),HLOOKUP(Q$2+$A3204,Sheet2!CC:NO,$B3204,0),"")</f>
        <v/>
      </c>
    </row>
    <row r="3205" spans="1:17" x14ac:dyDescent="0.25">
      <c r="A3205" s="64">
        <f t="shared" si="395"/>
        <v>6</v>
      </c>
      <c r="B3205" s="64">
        <f t="shared" si="396"/>
        <v>325</v>
      </c>
      <c r="C3205" s="64">
        <f t="shared" si="397"/>
        <v>2</v>
      </c>
      <c r="D3205" s="64">
        <f t="shared" si="398"/>
        <v>321</v>
      </c>
      <c r="E3205" s="64">
        <f t="shared" si="399"/>
        <v>1601</v>
      </c>
      <c r="F3205" s="64" t="str">
        <f t="shared" ref="F3205:F3268" si="400">IFERROR(IF(I3205&lt;&gt;"",IF(LEFT(K3205,2)="1-",1,2),""),"")</f>
        <v/>
      </c>
      <c r="G3205" s="64" t="str">
        <f t="shared" ref="G3205:G3268" si="401">IFERROR(IF(I3205&lt;&gt;"",MONTH( RIGHT(K3205,LEN(K3205)-FIND("-",K3205))),""),"")</f>
        <v/>
      </c>
      <c r="H3205" s="64" t="str">
        <f t="shared" ref="H3205:H3268" si="402">IFERROR(IF(I3205&lt;&gt;"",YEAR( RIGHT(K3205,LEN(K3205)-FIND("-",K3205))),""),"")</f>
        <v/>
      </c>
      <c r="I3205" s="80" t="str">
        <f>IFERROR(VLOOKUP(D3205,Sheet2!A:B,2,0),"")</f>
        <v/>
      </c>
      <c r="J3205" s="64" t="str">
        <f>IFERROR(IF(I3205&lt;&gt;"",VLOOKUP(I3205,Sheet2!B:C,2,0),""),"")</f>
        <v/>
      </c>
      <c r="K3205" s="64" t="str">
        <f>IFERROR( IF(I3205&lt;&gt;"", HLOOKUP(L$2+$A3205,Sheet2!BX:NK,2,0),""),"")</f>
        <v/>
      </c>
      <c r="L3205" t="str">
        <f>IF(OR(HLOOKUP(L$2+$A3205,Sheet2!BX:NK,$B3205,0),HLOOKUP(L$2+$A3205,Sheet2!BX:NK,$B3205,0)&lt;&gt;""),HLOOKUP(L$2+$A3205,Sheet2!BX:NK,$B3205,0),"")</f>
        <v/>
      </c>
      <c r="M3205" t="str">
        <f>IF(OR(HLOOKUP(M$2+$A3205,Sheet2!BY:NL,$B3205,0),HLOOKUP(M$2+$A3205,Sheet2!BY:NL,$B3205,0)&lt;&gt;""),HLOOKUP(M$2+$A3205,Sheet2!BY:NL,$B3205,0),"")</f>
        <v/>
      </c>
      <c r="N3205" t="str">
        <f>IF(OR(HLOOKUP(N$2+$A3205,Sheet2!BZ:NM,$B3205,0),HLOOKUP(N$2+$A3205,Sheet2!BZ:NM,$B3205,0)&lt;&gt;""),HLOOKUP(N$2+$A3205,Sheet2!BZ:NM,$B3205,0),"")</f>
        <v/>
      </c>
      <c r="O3205" t="str">
        <f>IF(OR(HLOOKUP(O$2+$A3205,Sheet2!CA:NN,$B3205,0),HLOOKUP(O$2+$A3205,Sheet2!CA:NN,$B3205,0)&lt;&gt;""),HLOOKUP(O$2+$A3205,Sheet2!CA:NN,$B3205,0),"")</f>
        <v/>
      </c>
      <c r="P3205" t="str">
        <f>IF(OR(HLOOKUP(P$2+$A3205,Sheet2!CB:NO,$B3205,0),HLOOKUP(P$2+$A3205,Sheet2!CB:NO,$B3205,0)&lt;&gt;""),HLOOKUP(P$2+$A3205,Sheet2!CB:NO,$B3205,0),"")</f>
        <v/>
      </c>
      <c r="Q3205" t="str">
        <f>IF(OR(HLOOKUP(Q$2+$A3205,Sheet2!CC:NO,$B3205,0),HLOOKUP(Q$2+$A3205,Sheet2!CC:NO,$B3205,0)&lt;&gt;""),HLOOKUP(Q$2+$A3205,Sheet2!CC:NO,$B3205,0),"")</f>
        <v/>
      </c>
    </row>
    <row r="3206" spans="1:17" x14ac:dyDescent="0.25">
      <c r="A3206" s="64">
        <f t="shared" ref="A3206:A3269" si="403">IF(C3206&lt;&gt;1,A3205+6,0)</f>
        <v>12</v>
      </c>
      <c r="B3206" s="64">
        <f t="shared" ref="B3206:B3269" si="404">IF(C3206&lt;&gt;1,B3205,B3205+1)</f>
        <v>325</v>
      </c>
      <c r="C3206" s="64">
        <f t="shared" ref="C3206:C3269" si="405">IF($C$3-C3205=0,1,C3205+1)</f>
        <v>3</v>
      </c>
      <c r="D3206" s="64">
        <f t="shared" ref="D3206:D3269" si="406">IF(C3206=1,D3205+1,D3205)</f>
        <v>321</v>
      </c>
      <c r="E3206" s="64">
        <f t="shared" ref="E3206:E3269" si="407">IF(D3206&lt;&gt;D3205,E3205+5,E3205)</f>
        <v>1601</v>
      </c>
      <c r="F3206" s="64" t="str">
        <f t="shared" si="400"/>
        <v/>
      </c>
      <c r="G3206" s="64" t="str">
        <f t="shared" si="401"/>
        <v/>
      </c>
      <c r="H3206" s="64" t="str">
        <f t="shared" si="402"/>
        <v/>
      </c>
      <c r="I3206" s="80" t="str">
        <f>IFERROR(VLOOKUP(D3206,Sheet2!A:B,2,0),"")</f>
        <v/>
      </c>
      <c r="J3206" s="64" t="str">
        <f>IFERROR(IF(I3206&lt;&gt;"",VLOOKUP(I3206,Sheet2!B:C,2,0),""),"")</f>
        <v/>
      </c>
      <c r="K3206" s="64" t="str">
        <f>IFERROR( IF(I3206&lt;&gt;"", HLOOKUP(L$2+$A3206,Sheet2!BX:NK,2,0),""),"")</f>
        <v/>
      </c>
      <c r="L3206" t="str">
        <f>IF(OR(HLOOKUP(L$2+$A3206,Sheet2!BX:NK,$B3206,0),HLOOKUP(L$2+$A3206,Sheet2!BX:NK,$B3206,0)&lt;&gt;""),HLOOKUP(L$2+$A3206,Sheet2!BX:NK,$B3206,0),"")</f>
        <v/>
      </c>
      <c r="M3206" t="str">
        <f>IF(OR(HLOOKUP(M$2+$A3206,Sheet2!BY:NL,$B3206,0),HLOOKUP(M$2+$A3206,Sheet2!BY:NL,$B3206,0)&lt;&gt;""),HLOOKUP(M$2+$A3206,Sheet2!BY:NL,$B3206,0),"")</f>
        <v/>
      </c>
      <c r="N3206" t="str">
        <f>IF(OR(HLOOKUP(N$2+$A3206,Sheet2!BZ:NM,$B3206,0),HLOOKUP(N$2+$A3206,Sheet2!BZ:NM,$B3206,0)&lt;&gt;""),HLOOKUP(N$2+$A3206,Sheet2!BZ:NM,$B3206,0),"")</f>
        <v/>
      </c>
      <c r="O3206" t="str">
        <f>IF(OR(HLOOKUP(O$2+$A3206,Sheet2!CA:NN,$B3206,0),HLOOKUP(O$2+$A3206,Sheet2!CA:NN,$B3206,0)&lt;&gt;""),HLOOKUP(O$2+$A3206,Sheet2!CA:NN,$B3206,0),"")</f>
        <v/>
      </c>
      <c r="P3206" t="str">
        <f>IF(OR(HLOOKUP(P$2+$A3206,Sheet2!CB:NO,$B3206,0),HLOOKUP(P$2+$A3206,Sheet2!CB:NO,$B3206,0)&lt;&gt;""),HLOOKUP(P$2+$A3206,Sheet2!CB:NO,$B3206,0),"")</f>
        <v/>
      </c>
      <c r="Q3206" t="str">
        <f>IF(OR(HLOOKUP(Q$2+$A3206,Sheet2!CC:NO,$B3206,0),HLOOKUP(Q$2+$A3206,Sheet2!CC:NO,$B3206,0)&lt;&gt;""),HLOOKUP(Q$2+$A3206,Sheet2!CC:NO,$B3206,0),"")</f>
        <v/>
      </c>
    </row>
    <row r="3207" spans="1:17" x14ac:dyDescent="0.25">
      <c r="A3207" s="64">
        <f t="shared" si="403"/>
        <v>18</v>
      </c>
      <c r="B3207" s="64">
        <f t="shared" si="404"/>
        <v>325</v>
      </c>
      <c r="C3207" s="64">
        <f t="shared" si="405"/>
        <v>4</v>
      </c>
      <c r="D3207" s="64">
        <f t="shared" si="406"/>
        <v>321</v>
      </c>
      <c r="E3207" s="64">
        <f t="shared" si="407"/>
        <v>1601</v>
      </c>
      <c r="F3207" s="64" t="str">
        <f t="shared" si="400"/>
        <v/>
      </c>
      <c r="G3207" s="64" t="str">
        <f t="shared" si="401"/>
        <v/>
      </c>
      <c r="H3207" s="64" t="str">
        <f t="shared" si="402"/>
        <v/>
      </c>
      <c r="I3207" s="80" t="str">
        <f>IFERROR(VLOOKUP(D3207,Sheet2!A:B,2,0),"")</f>
        <v/>
      </c>
      <c r="J3207" s="64" t="str">
        <f>IFERROR(IF(I3207&lt;&gt;"",VLOOKUP(I3207,Sheet2!B:C,2,0),""),"")</f>
        <v/>
      </c>
      <c r="K3207" s="64" t="str">
        <f>IFERROR( IF(I3207&lt;&gt;"", HLOOKUP(L$2+$A3207,Sheet2!BX:NK,2,0),""),"")</f>
        <v/>
      </c>
      <c r="L3207" t="str">
        <f>IF(OR(HLOOKUP(L$2+$A3207,Sheet2!BX:NK,$B3207,0),HLOOKUP(L$2+$A3207,Sheet2!BX:NK,$B3207,0)&lt;&gt;""),HLOOKUP(L$2+$A3207,Sheet2!BX:NK,$B3207,0),"")</f>
        <v/>
      </c>
      <c r="M3207" t="str">
        <f>IF(OR(HLOOKUP(M$2+$A3207,Sheet2!BY:NL,$B3207,0),HLOOKUP(M$2+$A3207,Sheet2!BY:NL,$B3207,0)&lt;&gt;""),HLOOKUP(M$2+$A3207,Sheet2!BY:NL,$B3207,0),"")</f>
        <v/>
      </c>
      <c r="N3207" t="str">
        <f>IF(OR(HLOOKUP(N$2+$A3207,Sheet2!BZ:NM,$B3207,0),HLOOKUP(N$2+$A3207,Sheet2!BZ:NM,$B3207,0)&lt;&gt;""),HLOOKUP(N$2+$A3207,Sheet2!BZ:NM,$B3207,0),"")</f>
        <v/>
      </c>
      <c r="O3207" t="str">
        <f>IF(OR(HLOOKUP(O$2+$A3207,Sheet2!CA:NN,$B3207,0),HLOOKUP(O$2+$A3207,Sheet2!CA:NN,$B3207,0)&lt;&gt;""),HLOOKUP(O$2+$A3207,Sheet2!CA:NN,$B3207,0),"")</f>
        <v/>
      </c>
      <c r="P3207" t="str">
        <f>IF(OR(HLOOKUP(P$2+$A3207,Sheet2!CB:NO,$B3207,0),HLOOKUP(P$2+$A3207,Sheet2!CB:NO,$B3207,0)&lt;&gt;""),HLOOKUP(P$2+$A3207,Sheet2!CB:NO,$B3207,0),"")</f>
        <v/>
      </c>
      <c r="Q3207" t="str">
        <f>IF(OR(HLOOKUP(Q$2+$A3207,Sheet2!CC:NO,$B3207,0),HLOOKUP(Q$2+$A3207,Sheet2!CC:NO,$B3207,0)&lt;&gt;""),HLOOKUP(Q$2+$A3207,Sheet2!CC:NO,$B3207,0),"")</f>
        <v/>
      </c>
    </row>
    <row r="3208" spans="1:17" x14ac:dyDescent="0.25">
      <c r="A3208" s="64">
        <f t="shared" si="403"/>
        <v>24</v>
      </c>
      <c r="B3208" s="64">
        <f t="shared" si="404"/>
        <v>325</v>
      </c>
      <c r="C3208" s="64">
        <f t="shared" si="405"/>
        <v>5</v>
      </c>
      <c r="D3208" s="64">
        <f t="shared" si="406"/>
        <v>321</v>
      </c>
      <c r="E3208" s="64">
        <f t="shared" si="407"/>
        <v>1601</v>
      </c>
      <c r="F3208" s="64" t="str">
        <f t="shared" si="400"/>
        <v/>
      </c>
      <c r="G3208" s="64" t="str">
        <f t="shared" si="401"/>
        <v/>
      </c>
      <c r="H3208" s="64" t="str">
        <f t="shared" si="402"/>
        <v/>
      </c>
      <c r="I3208" s="80" t="str">
        <f>IFERROR(VLOOKUP(D3208,Sheet2!A:B,2,0),"")</f>
        <v/>
      </c>
      <c r="J3208" s="64" t="str">
        <f>IFERROR(IF(I3208&lt;&gt;"",VLOOKUP(I3208,Sheet2!B:C,2,0),""),"")</f>
        <v/>
      </c>
      <c r="K3208" s="64" t="str">
        <f>IFERROR( IF(I3208&lt;&gt;"", HLOOKUP(L$2+$A3208,Sheet2!BX:NK,2,0),""),"")</f>
        <v/>
      </c>
      <c r="L3208" t="str">
        <f>IF(OR(HLOOKUP(L$2+$A3208,Sheet2!BX:NK,$B3208,0),HLOOKUP(L$2+$A3208,Sheet2!BX:NK,$B3208,0)&lt;&gt;""),HLOOKUP(L$2+$A3208,Sheet2!BX:NK,$B3208,0),"")</f>
        <v/>
      </c>
      <c r="M3208" t="str">
        <f>IF(OR(HLOOKUP(M$2+$A3208,Sheet2!BY:NL,$B3208,0),HLOOKUP(M$2+$A3208,Sheet2!BY:NL,$B3208,0)&lt;&gt;""),HLOOKUP(M$2+$A3208,Sheet2!BY:NL,$B3208,0),"")</f>
        <v/>
      </c>
      <c r="N3208" t="str">
        <f>IF(OR(HLOOKUP(N$2+$A3208,Sheet2!BZ:NM,$B3208,0),HLOOKUP(N$2+$A3208,Sheet2!BZ:NM,$B3208,0)&lt;&gt;""),HLOOKUP(N$2+$A3208,Sheet2!BZ:NM,$B3208,0),"")</f>
        <v/>
      </c>
      <c r="O3208" t="str">
        <f>IF(OR(HLOOKUP(O$2+$A3208,Sheet2!CA:NN,$B3208,0),HLOOKUP(O$2+$A3208,Sheet2!CA:NN,$B3208,0)&lt;&gt;""),HLOOKUP(O$2+$A3208,Sheet2!CA:NN,$B3208,0),"")</f>
        <v/>
      </c>
      <c r="P3208" t="str">
        <f>IF(OR(HLOOKUP(P$2+$A3208,Sheet2!CB:NO,$B3208,0),HLOOKUP(P$2+$A3208,Sheet2!CB:NO,$B3208,0)&lt;&gt;""),HLOOKUP(P$2+$A3208,Sheet2!CB:NO,$B3208,0),"")</f>
        <v/>
      </c>
      <c r="Q3208" t="str">
        <f>IF(OR(HLOOKUP(Q$2+$A3208,Sheet2!CC:NO,$B3208,0),HLOOKUP(Q$2+$A3208,Sheet2!CC:NO,$B3208,0)&lt;&gt;""),HLOOKUP(Q$2+$A3208,Sheet2!CC:NO,$B3208,0),"")</f>
        <v/>
      </c>
    </row>
    <row r="3209" spans="1:17" x14ac:dyDescent="0.25">
      <c r="A3209" s="64">
        <f t="shared" si="403"/>
        <v>30</v>
      </c>
      <c r="B3209" s="64">
        <f t="shared" si="404"/>
        <v>325</v>
      </c>
      <c r="C3209" s="64">
        <f t="shared" si="405"/>
        <v>6</v>
      </c>
      <c r="D3209" s="64">
        <f t="shared" si="406"/>
        <v>321</v>
      </c>
      <c r="E3209" s="64">
        <f t="shared" si="407"/>
        <v>1601</v>
      </c>
      <c r="F3209" s="64" t="str">
        <f t="shared" si="400"/>
        <v/>
      </c>
      <c r="G3209" s="64" t="str">
        <f t="shared" si="401"/>
        <v/>
      </c>
      <c r="H3209" s="64" t="str">
        <f t="shared" si="402"/>
        <v/>
      </c>
      <c r="I3209" s="80" t="str">
        <f>IFERROR(VLOOKUP(D3209,Sheet2!A:B,2,0),"")</f>
        <v/>
      </c>
      <c r="J3209" s="64" t="str">
        <f>IFERROR(IF(I3209&lt;&gt;"",VLOOKUP(I3209,Sheet2!B:C,2,0),""),"")</f>
        <v/>
      </c>
      <c r="K3209" s="64" t="str">
        <f>IFERROR( IF(I3209&lt;&gt;"", HLOOKUP(L$2+$A3209,Sheet2!BX:NK,2,0),""),"")</f>
        <v/>
      </c>
      <c r="L3209" t="str">
        <f>IF(OR(HLOOKUP(L$2+$A3209,Sheet2!BX:NK,$B3209,0),HLOOKUP(L$2+$A3209,Sheet2!BX:NK,$B3209,0)&lt;&gt;""),HLOOKUP(L$2+$A3209,Sheet2!BX:NK,$B3209,0),"")</f>
        <v/>
      </c>
      <c r="M3209" t="str">
        <f>IF(OR(HLOOKUP(M$2+$A3209,Sheet2!BY:NL,$B3209,0),HLOOKUP(M$2+$A3209,Sheet2!BY:NL,$B3209,0)&lt;&gt;""),HLOOKUP(M$2+$A3209,Sheet2!BY:NL,$B3209,0),"")</f>
        <v/>
      </c>
      <c r="N3209" t="str">
        <f>IF(OR(HLOOKUP(N$2+$A3209,Sheet2!BZ:NM,$B3209,0),HLOOKUP(N$2+$A3209,Sheet2!BZ:NM,$B3209,0)&lt;&gt;""),HLOOKUP(N$2+$A3209,Sheet2!BZ:NM,$B3209,0),"")</f>
        <v/>
      </c>
      <c r="O3209" t="str">
        <f>IF(OR(HLOOKUP(O$2+$A3209,Sheet2!CA:NN,$B3209,0),HLOOKUP(O$2+$A3209,Sheet2!CA:NN,$B3209,0)&lt;&gt;""),HLOOKUP(O$2+$A3209,Sheet2!CA:NN,$B3209,0),"")</f>
        <v/>
      </c>
      <c r="P3209" t="str">
        <f>IF(OR(HLOOKUP(P$2+$A3209,Sheet2!CB:NO,$B3209,0),HLOOKUP(P$2+$A3209,Sheet2!CB:NO,$B3209,0)&lt;&gt;""),HLOOKUP(P$2+$A3209,Sheet2!CB:NO,$B3209,0),"")</f>
        <v/>
      </c>
      <c r="Q3209" t="str">
        <f>IF(OR(HLOOKUP(Q$2+$A3209,Sheet2!CC:NO,$B3209,0),HLOOKUP(Q$2+$A3209,Sheet2!CC:NO,$B3209,0)&lt;&gt;""),HLOOKUP(Q$2+$A3209,Sheet2!CC:NO,$B3209,0),"")</f>
        <v/>
      </c>
    </row>
    <row r="3210" spans="1:17" x14ac:dyDescent="0.25">
      <c r="A3210" s="64">
        <f t="shared" si="403"/>
        <v>36</v>
      </c>
      <c r="B3210" s="64">
        <f t="shared" si="404"/>
        <v>325</v>
      </c>
      <c r="C3210" s="64">
        <f t="shared" si="405"/>
        <v>7</v>
      </c>
      <c r="D3210" s="64">
        <f t="shared" si="406"/>
        <v>321</v>
      </c>
      <c r="E3210" s="64">
        <f t="shared" si="407"/>
        <v>1601</v>
      </c>
      <c r="F3210" s="64" t="str">
        <f t="shared" si="400"/>
        <v/>
      </c>
      <c r="G3210" s="64" t="str">
        <f t="shared" si="401"/>
        <v/>
      </c>
      <c r="H3210" s="64" t="str">
        <f t="shared" si="402"/>
        <v/>
      </c>
      <c r="I3210" s="80" t="str">
        <f>IFERROR(VLOOKUP(D3210,Sheet2!A:B,2,0),"")</f>
        <v/>
      </c>
      <c r="J3210" s="64" t="str">
        <f>IFERROR(IF(I3210&lt;&gt;"",VLOOKUP(I3210,Sheet2!B:C,2,0),""),"")</f>
        <v/>
      </c>
      <c r="K3210" s="64" t="str">
        <f>IFERROR( IF(I3210&lt;&gt;"", HLOOKUP(L$2+$A3210,Sheet2!BX:NK,2,0),""),"")</f>
        <v/>
      </c>
      <c r="L3210" t="str">
        <f>IF(OR(HLOOKUP(L$2+$A3210,Sheet2!BX:NK,$B3210,0),HLOOKUP(L$2+$A3210,Sheet2!BX:NK,$B3210,0)&lt;&gt;""),HLOOKUP(L$2+$A3210,Sheet2!BX:NK,$B3210,0),"")</f>
        <v/>
      </c>
      <c r="M3210" t="str">
        <f>IF(OR(HLOOKUP(M$2+$A3210,Sheet2!BY:NL,$B3210,0),HLOOKUP(M$2+$A3210,Sheet2!BY:NL,$B3210,0)&lt;&gt;""),HLOOKUP(M$2+$A3210,Sheet2!BY:NL,$B3210,0),"")</f>
        <v/>
      </c>
      <c r="N3210" t="str">
        <f>IF(OR(HLOOKUP(N$2+$A3210,Sheet2!BZ:NM,$B3210,0),HLOOKUP(N$2+$A3210,Sheet2!BZ:NM,$B3210,0)&lt;&gt;""),HLOOKUP(N$2+$A3210,Sheet2!BZ:NM,$B3210,0),"")</f>
        <v/>
      </c>
      <c r="O3210" t="str">
        <f>IF(OR(HLOOKUP(O$2+$A3210,Sheet2!CA:NN,$B3210,0),HLOOKUP(O$2+$A3210,Sheet2!CA:NN,$B3210,0)&lt;&gt;""),HLOOKUP(O$2+$A3210,Sheet2!CA:NN,$B3210,0),"")</f>
        <v/>
      </c>
      <c r="P3210" t="str">
        <f>IF(OR(HLOOKUP(P$2+$A3210,Sheet2!CB:NO,$B3210,0),HLOOKUP(P$2+$A3210,Sheet2!CB:NO,$B3210,0)&lt;&gt;""),HLOOKUP(P$2+$A3210,Sheet2!CB:NO,$B3210,0),"")</f>
        <v/>
      </c>
      <c r="Q3210" t="str">
        <f>IF(OR(HLOOKUP(Q$2+$A3210,Sheet2!CC:NO,$B3210,0),HLOOKUP(Q$2+$A3210,Sheet2!CC:NO,$B3210,0)&lt;&gt;""),HLOOKUP(Q$2+$A3210,Sheet2!CC:NO,$B3210,0),"")</f>
        <v/>
      </c>
    </row>
    <row r="3211" spans="1:17" x14ac:dyDescent="0.25">
      <c r="A3211" s="64">
        <f t="shared" si="403"/>
        <v>42</v>
      </c>
      <c r="B3211" s="64">
        <f t="shared" si="404"/>
        <v>325</v>
      </c>
      <c r="C3211" s="64">
        <f t="shared" si="405"/>
        <v>8</v>
      </c>
      <c r="D3211" s="64">
        <f t="shared" si="406"/>
        <v>321</v>
      </c>
      <c r="E3211" s="64">
        <f t="shared" si="407"/>
        <v>1601</v>
      </c>
      <c r="F3211" s="64" t="str">
        <f t="shared" si="400"/>
        <v/>
      </c>
      <c r="G3211" s="64" t="str">
        <f t="shared" si="401"/>
        <v/>
      </c>
      <c r="H3211" s="64" t="str">
        <f t="shared" si="402"/>
        <v/>
      </c>
      <c r="I3211" s="80" t="str">
        <f>IFERROR(VLOOKUP(D3211,Sheet2!A:B,2,0),"")</f>
        <v/>
      </c>
      <c r="J3211" s="64" t="str">
        <f>IFERROR(IF(I3211&lt;&gt;"",VLOOKUP(I3211,Sheet2!B:C,2,0),""),"")</f>
        <v/>
      </c>
      <c r="K3211" s="64" t="str">
        <f>IFERROR( IF(I3211&lt;&gt;"", HLOOKUP(L$2+$A3211,Sheet2!BX:NK,2,0),""),"")</f>
        <v/>
      </c>
      <c r="L3211" t="str">
        <f>IF(OR(HLOOKUP(L$2+$A3211,Sheet2!BX:NK,$B3211,0),HLOOKUP(L$2+$A3211,Sheet2!BX:NK,$B3211,0)&lt;&gt;""),HLOOKUP(L$2+$A3211,Sheet2!BX:NK,$B3211,0),"")</f>
        <v/>
      </c>
      <c r="M3211" t="str">
        <f>IF(OR(HLOOKUP(M$2+$A3211,Sheet2!BY:NL,$B3211,0),HLOOKUP(M$2+$A3211,Sheet2!BY:NL,$B3211,0)&lt;&gt;""),HLOOKUP(M$2+$A3211,Sheet2!BY:NL,$B3211,0),"")</f>
        <v/>
      </c>
      <c r="N3211" t="str">
        <f>IF(OR(HLOOKUP(N$2+$A3211,Sheet2!BZ:NM,$B3211,0),HLOOKUP(N$2+$A3211,Sheet2!BZ:NM,$B3211,0)&lt;&gt;""),HLOOKUP(N$2+$A3211,Sheet2!BZ:NM,$B3211,0),"")</f>
        <v/>
      </c>
      <c r="O3211" t="str">
        <f>IF(OR(HLOOKUP(O$2+$A3211,Sheet2!CA:NN,$B3211,0),HLOOKUP(O$2+$A3211,Sheet2!CA:NN,$B3211,0)&lt;&gt;""),HLOOKUP(O$2+$A3211,Sheet2!CA:NN,$B3211,0),"")</f>
        <v/>
      </c>
      <c r="P3211" t="str">
        <f>IF(OR(HLOOKUP(P$2+$A3211,Sheet2!CB:NO,$B3211,0),HLOOKUP(P$2+$A3211,Sheet2!CB:NO,$B3211,0)&lt;&gt;""),HLOOKUP(P$2+$A3211,Sheet2!CB:NO,$B3211,0),"")</f>
        <v/>
      </c>
      <c r="Q3211" t="str">
        <f>IF(OR(HLOOKUP(Q$2+$A3211,Sheet2!CC:NO,$B3211,0),HLOOKUP(Q$2+$A3211,Sheet2!CC:NO,$B3211,0)&lt;&gt;""),HLOOKUP(Q$2+$A3211,Sheet2!CC:NO,$B3211,0),"")</f>
        <v/>
      </c>
    </row>
    <row r="3212" spans="1:17" x14ac:dyDescent="0.25">
      <c r="A3212" s="64">
        <f t="shared" si="403"/>
        <v>48</v>
      </c>
      <c r="B3212" s="64">
        <f t="shared" si="404"/>
        <v>325</v>
      </c>
      <c r="C3212" s="64">
        <f t="shared" si="405"/>
        <v>9</v>
      </c>
      <c r="D3212" s="64">
        <f t="shared" si="406"/>
        <v>321</v>
      </c>
      <c r="E3212" s="64">
        <f t="shared" si="407"/>
        <v>1601</v>
      </c>
      <c r="F3212" s="64" t="str">
        <f t="shared" si="400"/>
        <v/>
      </c>
      <c r="G3212" s="64" t="str">
        <f t="shared" si="401"/>
        <v/>
      </c>
      <c r="H3212" s="64" t="str">
        <f t="shared" si="402"/>
        <v/>
      </c>
      <c r="I3212" s="80" t="str">
        <f>IFERROR(VLOOKUP(D3212,Sheet2!A:B,2,0),"")</f>
        <v/>
      </c>
      <c r="J3212" s="64" t="str">
        <f>IFERROR(IF(I3212&lt;&gt;"",VLOOKUP(I3212,Sheet2!B:C,2,0),""),"")</f>
        <v/>
      </c>
      <c r="K3212" s="64" t="str">
        <f>IFERROR( IF(I3212&lt;&gt;"", HLOOKUP(L$2+$A3212,Sheet2!BX:NK,2,0),""),"")</f>
        <v/>
      </c>
      <c r="L3212" t="str">
        <f>IF(OR(HLOOKUP(L$2+$A3212,Sheet2!BX:NK,$B3212,0),HLOOKUP(L$2+$A3212,Sheet2!BX:NK,$B3212,0)&lt;&gt;""),HLOOKUP(L$2+$A3212,Sheet2!BX:NK,$B3212,0),"")</f>
        <v/>
      </c>
      <c r="M3212" t="str">
        <f>IF(OR(HLOOKUP(M$2+$A3212,Sheet2!BY:NL,$B3212,0),HLOOKUP(M$2+$A3212,Sheet2!BY:NL,$B3212,0)&lt;&gt;""),HLOOKUP(M$2+$A3212,Sheet2!BY:NL,$B3212,0),"")</f>
        <v/>
      </c>
      <c r="N3212" t="str">
        <f>IF(OR(HLOOKUP(N$2+$A3212,Sheet2!BZ:NM,$B3212,0),HLOOKUP(N$2+$A3212,Sheet2!BZ:NM,$B3212,0)&lt;&gt;""),HLOOKUP(N$2+$A3212,Sheet2!BZ:NM,$B3212,0),"")</f>
        <v/>
      </c>
      <c r="O3212" t="str">
        <f>IF(OR(HLOOKUP(O$2+$A3212,Sheet2!CA:NN,$B3212,0),HLOOKUP(O$2+$A3212,Sheet2!CA:NN,$B3212,0)&lt;&gt;""),HLOOKUP(O$2+$A3212,Sheet2!CA:NN,$B3212,0),"")</f>
        <v/>
      </c>
      <c r="P3212" t="str">
        <f>IF(OR(HLOOKUP(P$2+$A3212,Sheet2!CB:NO,$B3212,0),HLOOKUP(P$2+$A3212,Sheet2!CB:NO,$B3212,0)&lt;&gt;""),HLOOKUP(P$2+$A3212,Sheet2!CB:NO,$B3212,0),"")</f>
        <v/>
      </c>
      <c r="Q3212" t="str">
        <f>IF(OR(HLOOKUP(Q$2+$A3212,Sheet2!CC:NO,$B3212,0),HLOOKUP(Q$2+$A3212,Sheet2!CC:NO,$B3212,0)&lt;&gt;""),HLOOKUP(Q$2+$A3212,Sheet2!CC:NO,$B3212,0),"")</f>
        <v/>
      </c>
    </row>
    <row r="3213" spans="1:17" x14ac:dyDescent="0.25">
      <c r="A3213" s="64">
        <f t="shared" si="403"/>
        <v>54</v>
      </c>
      <c r="B3213" s="64">
        <f t="shared" si="404"/>
        <v>325</v>
      </c>
      <c r="C3213" s="64">
        <f t="shared" si="405"/>
        <v>10</v>
      </c>
      <c r="D3213" s="64">
        <f t="shared" si="406"/>
        <v>321</v>
      </c>
      <c r="E3213" s="64">
        <f t="shared" si="407"/>
        <v>1601</v>
      </c>
      <c r="F3213" s="64" t="str">
        <f t="shared" si="400"/>
        <v/>
      </c>
      <c r="G3213" s="64" t="str">
        <f t="shared" si="401"/>
        <v/>
      </c>
      <c r="H3213" s="64" t="str">
        <f t="shared" si="402"/>
        <v/>
      </c>
      <c r="I3213" s="80" t="str">
        <f>IFERROR(VLOOKUP(D3213,Sheet2!A:B,2,0),"")</f>
        <v/>
      </c>
      <c r="J3213" s="64" t="str">
        <f>IFERROR(IF(I3213&lt;&gt;"",VLOOKUP(I3213,Sheet2!B:C,2,0),""),"")</f>
        <v/>
      </c>
      <c r="K3213" s="64" t="str">
        <f>IFERROR( IF(I3213&lt;&gt;"", HLOOKUP(L$2+$A3213,Sheet2!BX:NK,2,0),""),"")</f>
        <v/>
      </c>
      <c r="L3213" t="str">
        <f>IF(OR(HLOOKUP(L$2+$A3213,Sheet2!BX:NK,$B3213,0),HLOOKUP(L$2+$A3213,Sheet2!BX:NK,$B3213,0)&lt;&gt;""),HLOOKUP(L$2+$A3213,Sheet2!BX:NK,$B3213,0),"")</f>
        <v/>
      </c>
      <c r="M3213" t="str">
        <f>IF(OR(HLOOKUP(M$2+$A3213,Sheet2!BY:NL,$B3213,0),HLOOKUP(M$2+$A3213,Sheet2!BY:NL,$B3213,0)&lt;&gt;""),HLOOKUP(M$2+$A3213,Sheet2!BY:NL,$B3213,0),"")</f>
        <v/>
      </c>
      <c r="N3213" t="str">
        <f>IF(OR(HLOOKUP(N$2+$A3213,Sheet2!BZ:NM,$B3213,0),HLOOKUP(N$2+$A3213,Sheet2!BZ:NM,$B3213,0)&lt;&gt;""),HLOOKUP(N$2+$A3213,Sheet2!BZ:NM,$B3213,0),"")</f>
        <v/>
      </c>
      <c r="O3213" t="str">
        <f>IF(OR(HLOOKUP(O$2+$A3213,Sheet2!CA:NN,$B3213,0),HLOOKUP(O$2+$A3213,Sheet2!CA:NN,$B3213,0)&lt;&gt;""),HLOOKUP(O$2+$A3213,Sheet2!CA:NN,$B3213,0),"")</f>
        <v/>
      </c>
      <c r="P3213" t="str">
        <f>IF(OR(HLOOKUP(P$2+$A3213,Sheet2!CB:NO,$B3213,0),HLOOKUP(P$2+$A3213,Sheet2!CB:NO,$B3213,0)&lt;&gt;""),HLOOKUP(P$2+$A3213,Sheet2!CB:NO,$B3213,0),"")</f>
        <v/>
      </c>
      <c r="Q3213" t="str">
        <f>IF(OR(HLOOKUP(Q$2+$A3213,Sheet2!CC:NO,$B3213,0),HLOOKUP(Q$2+$A3213,Sheet2!CC:NO,$B3213,0)&lt;&gt;""),HLOOKUP(Q$2+$A3213,Sheet2!CC:NO,$B3213,0),"")</f>
        <v/>
      </c>
    </row>
    <row r="3214" spans="1:17" x14ac:dyDescent="0.25">
      <c r="A3214" s="64">
        <f t="shared" si="403"/>
        <v>0</v>
      </c>
      <c r="B3214" s="64">
        <f t="shared" si="404"/>
        <v>326</v>
      </c>
      <c r="C3214" s="64">
        <f t="shared" si="405"/>
        <v>1</v>
      </c>
      <c r="D3214" s="64">
        <f t="shared" si="406"/>
        <v>322</v>
      </c>
      <c r="E3214" s="64">
        <f t="shared" si="407"/>
        <v>1606</v>
      </c>
      <c r="F3214" s="64" t="str">
        <f t="shared" si="400"/>
        <v/>
      </c>
      <c r="G3214" s="64" t="str">
        <f t="shared" si="401"/>
        <v/>
      </c>
      <c r="H3214" s="64" t="str">
        <f t="shared" si="402"/>
        <v/>
      </c>
      <c r="I3214" s="80" t="str">
        <f>IFERROR(VLOOKUP(D3214,Sheet2!A:B,2,0),"")</f>
        <v/>
      </c>
      <c r="J3214" s="64" t="str">
        <f>IFERROR(IF(I3214&lt;&gt;"",VLOOKUP(I3214,Sheet2!B:C,2,0),""),"")</f>
        <v/>
      </c>
      <c r="K3214" s="64" t="str">
        <f>IFERROR( IF(I3214&lt;&gt;"", HLOOKUP(L$2+$A3214,Sheet2!BX:NK,2,0),""),"")</f>
        <v/>
      </c>
      <c r="L3214" t="str">
        <f>IF(OR(HLOOKUP(L$2+$A3214,Sheet2!BX:NK,$B3214,0),HLOOKUP(L$2+$A3214,Sheet2!BX:NK,$B3214,0)&lt;&gt;""),HLOOKUP(L$2+$A3214,Sheet2!BX:NK,$B3214,0),"")</f>
        <v/>
      </c>
      <c r="M3214" t="str">
        <f>IF(OR(HLOOKUP(M$2+$A3214,Sheet2!BY:NL,$B3214,0),HLOOKUP(M$2+$A3214,Sheet2!BY:NL,$B3214,0)&lt;&gt;""),HLOOKUP(M$2+$A3214,Sheet2!BY:NL,$B3214,0),"")</f>
        <v/>
      </c>
      <c r="N3214" t="str">
        <f>IF(OR(HLOOKUP(N$2+$A3214,Sheet2!BZ:NM,$B3214,0),HLOOKUP(N$2+$A3214,Sheet2!BZ:NM,$B3214,0)&lt;&gt;""),HLOOKUP(N$2+$A3214,Sheet2!BZ:NM,$B3214,0),"")</f>
        <v/>
      </c>
      <c r="O3214" t="str">
        <f>IF(OR(HLOOKUP(O$2+$A3214,Sheet2!CA:NN,$B3214,0),HLOOKUP(O$2+$A3214,Sheet2!CA:NN,$B3214,0)&lt;&gt;""),HLOOKUP(O$2+$A3214,Sheet2!CA:NN,$B3214,0),"")</f>
        <v/>
      </c>
      <c r="P3214" t="str">
        <f>IF(OR(HLOOKUP(P$2+$A3214,Sheet2!CB:NO,$B3214,0),HLOOKUP(P$2+$A3214,Sheet2!CB:NO,$B3214,0)&lt;&gt;""),HLOOKUP(P$2+$A3214,Sheet2!CB:NO,$B3214,0),"")</f>
        <v/>
      </c>
      <c r="Q3214" t="str">
        <f>IF(OR(HLOOKUP(Q$2+$A3214,Sheet2!CC:NO,$B3214,0),HLOOKUP(Q$2+$A3214,Sheet2!CC:NO,$B3214,0)&lt;&gt;""),HLOOKUP(Q$2+$A3214,Sheet2!CC:NO,$B3214,0),"")</f>
        <v/>
      </c>
    </row>
    <row r="3215" spans="1:17" x14ac:dyDescent="0.25">
      <c r="A3215" s="64">
        <f t="shared" si="403"/>
        <v>6</v>
      </c>
      <c r="B3215" s="64">
        <f t="shared" si="404"/>
        <v>326</v>
      </c>
      <c r="C3215" s="64">
        <f t="shared" si="405"/>
        <v>2</v>
      </c>
      <c r="D3215" s="64">
        <f t="shared" si="406"/>
        <v>322</v>
      </c>
      <c r="E3215" s="64">
        <f t="shared" si="407"/>
        <v>1606</v>
      </c>
      <c r="F3215" s="64" t="str">
        <f t="shared" si="400"/>
        <v/>
      </c>
      <c r="G3215" s="64" t="str">
        <f t="shared" si="401"/>
        <v/>
      </c>
      <c r="H3215" s="64" t="str">
        <f t="shared" si="402"/>
        <v/>
      </c>
      <c r="I3215" s="80" t="str">
        <f>IFERROR(VLOOKUP(D3215,Sheet2!A:B,2,0),"")</f>
        <v/>
      </c>
      <c r="J3215" s="64" t="str">
        <f>IFERROR(IF(I3215&lt;&gt;"",VLOOKUP(I3215,Sheet2!B:C,2,0),""),"")</f>
        <v/>
      </c>
      <c r="K3215" s="64" t="str">
        <f>IFERROR( IF(I3215&lt;&gt;"", HLOOKUP(L$2+$A3215,Sheet2!BX:NK,2,0),""),"")</f>
        <v/>
      </c>
      <c r="L3215" t="str">
        <f>IF(OR(HLOOKUP(L$2+$A3215,Sheet2!BX:NK,$B3215,0),HLOOKUP(L$2+$A3215,Sheet2!BX:NK,$B3215,0)&lt;&gt;""),HLOOKUP(L$2+$A3215,Sheet2!BX:NK,$B3215,0),"")</f>
        <v/>
      </c>
      <c r="M3215" t="str">
        <f>IF(OR(HLOOKUP(M$2+$A3215,Sheet2!BY:NL,$B3215,0),HLOOKUP(M$2+$A3215,Sheet2!BY:NL,$B3215,0)&lt;&gt;""),HLOOKUP(M$2+$A3215,Sheet2!BY:NL,$B3215,0),"")</f>
        <v/>
      </c>
      <c r="N3215" t="str">
        <f>IF(OR(HLOOKUP(N$2+$A3215,Sheet2!BZ:NM,$B3215,0),HLOOKUP(N$2+$A3215,Sheet2!BZ:NM,$B3215,0)&lt;&gt;""),HLOOKUP(N$2+$A3215,Sheet2!BZ:NM,$B3215,0),"")</f>
        <v/>
      </c>
      <c r="O3215" t="str">
        <f>IF(OR(HLOOKUP(O$2+$A3215,Sheet2!CA:NN,$B3215,0),HLOOKUP(O$2+$A3215,Sheet2!CA:NN,$B3215,0)&lt;&gt;""),HLOOKUP(O$2+$A3215,Sheet2!CA:NN,$B3215,0),"")</f>
        <v/>
      </c>
      <c r="P3215" t="str">
        <f>IF(OR(HLOOKUP(P$2+$A3215,Sheet2!CB:NO,$B3215,0),HLOOKUP(P$2+$A3215,Sheet2!CB:NO,$B3215,0)&lt;&gt;""),HLOOKUP(P$2+$A3215,Sheet2!CB:NO,$B3215,0),"")</f>
        <v/>
      </c>
      <c r="Q3215" t="str">
        <f>IF(OR(HLOOKUP(Q$2+$A3215,Sheet2!CC:NO,$B3215,0),HLOOKUP(Q$2+$A3215,Sheet2!CC:NO,$B3215,0)&lt;&gt;""),HLOOKUP(Q$2+$A3215,Sheet2!CC:NO,$B3215,0),"")</f>
        <v/>
      </c>
    </row>
    <row r="3216" spans="1:17" x14ac:dyDescent="0.25">
      <c r="A3216" s="64">
        <f t="shared" si="403"/>
        <v>12</v>
      </c>
      <c r="B3216" s="64">
        <f t="shared" si="404"/>
        <v>326</v>
      </c>
      <c r="C3216" s="64">
        <f t="shared" si="405"/>
        <v>3</v>
      </c>
      <c r="D3216" s="64">
        <f t="shared" si="406"/>
        <v>322</v>
      </c>
      <c r="E3216" s="64">
        <f t="shared" si="407"/>
        <v>1606</v>
      </c>
      <c r="F3216" s="64" t="str">
        <f t="shared" si="400"/>
        <v/>
      </c>
      <c r="G3216" s="64" t="str">
        <f t="shared" si="401"/>
        <v/>
      </c>
      <c r="H3216" s="64" t="str">
        <f t="shared" si="402"/>
        <v/>
      </c>
      <c r="I3216" s="80" t="str">
        <f>IFERROR(VLOOKUP(D3216,Sheet2!A:B,2,0),"")</f>
        <v/>
      </c>
      <c r="J3216" s="64" t="str">
        <f>IFERROR(IF(I3216&lt;&gt;"",VLOOKUP(I3216,Sheet2!B:C,2,0),""),"")</f>
        <v/>
      </c>
      <c r="K3216" s="64" t="str">
        <f>IFERROR( IF(I3216&lt;&gt;"", HLOOKUP(L$2+$A3216,Sheet2!BX:NK,2,0),""),"")</f>
        <v/>
      </c>
      <c r="L3216" t="str">
        <f>IF(OR(HLOOKUP(L$2+$A3216,Sheet2!BX:NK,$B3216,0),HLOOKUP(L$2+$A3216,Sheet2!BX:NK,$B3216,0)&lt;&gt;""),HLOOKUP(L$2+$A3216,Sheet2!BX:NK,$B3216,0),"")</f>
        <v/>
      </c>
      <c r="M3216" t="str">
        <f>IF(OR(HLOOKUP(M$2+$A3216,Sheet2!BY:NL,$B3216,0),HLOOKUP(M$2+$A3216,Sheet2!BY:NL,$B3216,0)&lt;&gt;""),HLOOKUP(M$2+$A3216,Sheet2!BY:NL,$B3216,0),"")</f>
        <v/>
      </c>
      <c r="N3216" t="str">
        <f>IF(OR(HLOOKUP(N$2+$A3216,Sheet2!BZ:NM,$B3216,0),HLOOKUP(N$2+$A3216,Sheet2!BZ:NM,$B3216,0)&lt;&gt;""),HLOOKUP(N$2+$A3216,Sheet2!BZ:NM,$B3216,0),"")</f>
        <v/>
      </c>
      <c r="O3216" t="str">
        <f>IF(OR(HLOOKUP(O$2+$A3216,Sheet2!CA:NN,$B3216,0),HLOOKUP(O$2+$A3216,Sheet2!CA:NN,$B3216,0)&lt;&gt;""),HLOOKUP(O$2+$A3216,Sheet2!CA:NN,$B3216,0),"")</f>
        <v/>
      </c>
      <c r="P3216" t="str">
        <f>IF(OR(HLOOKUP(P$2+$A3216,Sheet2!CB:NO,$B3216,0),HLOOKUP(P$2+$A3216,Sheet2!CB:NO,$B3216,0)&lt;&gt;""),HLOOKUP(P$2+$A3216,Sheet2!CB:NO,$B3216,0),"")</f>
        <v/>
      </c>
      <c r="Q3216" t="str">
        <f>IF(OR(HLOOKUP(Q$2+$A3216,Sheet2!CC:NO,$B3216,0),HLOOKUP(Q$2+$A3216,Sheet2!CC:NO,$B3216,0)&lt;&gt;""),HLOOKUP(Q$2+$A3216,Sheet2!CC:NO,$B3216,0),"")</f>
        <v/>
      </c>
    </row>
    <row r="3217" spans="1:17" x14ac:dyDescent="0.25">
      <c r="A3217" s="64">
        <f t="shared" si="403"/>
        <v>18</v>
      </c>
      <c r="B3217" s="64">
        <f t="shared" si="404"/>
        <v>326</v>
      </c>
      <c r="C3217" s="64">
        <f t="shared" si="405"/>
        <v>4</v>
      </c>
      <c r="D3217" s="64">
        <f t="shared" si="406"/>
        <v>322</v>
      </c>
      <c r="E3217" s="64">
        <f t="shared" si="407"/>
        <v>1606</v>
      </c>
      <c r="F3217" s="64" t="str">
        <f t="shared" si="400"/>
        <v/>
      </c>
      <c r="G3217" s="64" t="str">
        <f t="shared" si="401"/>
        <v/>
      </c>
      <c r="H3217" s="64" t="str">
        <f t="shared" si="402"/>
        <v/>
      </c>
      <c r="I3217" s="80" t="str">
        <f>IFERROR(VLOOKUP(D3217,Sheet2!A:B,2,0),"")</f>
        <v/>
      </c>
      <c r="J3217" s="64" t="str">
        <f>IFERROR(IF(I3217&lt;&gt;"",VLOOKUP(I3217,Sheet2!B:C,2,0),""),"")</f>
        <v/>
      </c>
      <c r="K3217" s="64" t="str">
        <f>IFERROR( IF(I3217&lt;&gt;"", HLOOKUP(L$2+$A3217,Sheet2!BX:NK,2,0),""),"")</f>
        <v/>
      </c>
      <c r="L3217" t="str">
        <f>IF(OR(HLOOKUP(L$2+$A3217,Sheet2!BX:NK,$B3217,0),HLOOKUP(L$2+$A3217,Sheet2!BX:NK,$B3217,0)&lt;&gt;""),HLOOKUP(L$2+$A3217,Sheet2!BX:NK,$B3217,0),"")</f>
        <v/>
      </c>
      <c r="M3217" t="str">
        <f>IF(OR(HLOOKUP(M$2+$A3217,Sheet2!BY:NL,$B3217,0),HLOOKUP(M$2+$A3217,Sheet2!BY:NL,$B3217,0)&lt;&gt;""),HLOOKUP(M$2+$A3217,Sheet2!BY:NL,$B3217,0),"")</f>
        <v/>
      </c>
      <c r="N3217" t="str">
        <f>IF(OR(HLOOKUP(N$2+$A3217,Sheet2!BZ:NM,$B3217,0),HLOOKUP(N$2+$A3217,Sheet2!BZ:NM,$B3217,0)&lt;&gt;""),HLOOKUP(N$2+$A3217,Sheet2!BZ:NM,$B3217,0),"")</f>
        <v/>
      </c>
      <c r="O3217" t="str">
        <f>IF(OR(HLOOKUP(O$2+$A3217,Sheet2!CA:NN,$B3217,0),HLOOKUP(O$2+$A3217,Sheet2!CA:NN,$B3217,0)&lt;&gt;""),HLOOKUP(O$2+$A3217,Sheet2!CA:NN,$B3217,0),"")</f>
        <v/>
      </c>
      <c r="P3217" t="str">
        <f>IF(OR(HLOOKUP(P$2+$A3217,Sheet2!CB:NO,$B3217,0),HLOOKUP(P$2+$A3217,Sheet2!CB:NO,$B3217,0)&lt;&gt;""),HLOOKUP(P$2+$A3217,Sheet2!CB:NO,$B3217,0),"")</f>
        <v/>
      </c>
      <c r="Q3217" t="str">
        <f>IF(OR(HLOOKUP(Q$2+$A3217,Sheet2!CC:NO,$B3217,0),HLOOKUP(Q$2+$A3217,Sheet2!CC:NO,$B3217,0)&lt;&gt;""),HLOOKUP(Q$2+$A3217,Sheet2!CC:NO,$B3217,0),"")</f>
        <v/>
      </c>
    </row>
    <row r="3218" spans="1:17" x14ac:dyDescent="0.25">
      <c r="A3218" s="64">
        <f t="shared" si="403"/>
        <v>24</v>
      </c>
      <c r="B3218" s="64">
        <f t="shared" si="404"/>
        <v>326</v>
      </c>
      <c r="C3218" s="64">
        <f t="shared" si="405"/>
        <v>5</v>
      </c>
      <c r="D3218" s="64">
        <f t="shared" si="406"/>
        <v>322</v>
      </c>
      <c r="E3218" s="64">
        <f t="shared" si="407"/>
        <v>1606</v>
      </c>
      <c r="F3218" s="64" t="str">
        <f t="shared" si="400"/>
        <v/>
      </c>
      <c r="G3218" s="64" t="str">
        <f t="shared" si="401"/>
        <v/>
      </c>
      <c r="H3218" s="64" t="str">
        <f t="shared" si="402"/>
        <v/>
      </c>
      <c r="I3218" s="80" t="str">
        <f>IFERROR(VLOOKUP(D3218,Sheet2!A:B,2,0),"")</f>
        <v/>
      </c>
      <c r="J3218" s="64" t="str">
        <f>IFERROR(IF(I3218&lt;&gt;"",VLOOKUP(I3218,Sheet2!B:C,2,0),""),"")</f>
        <v/>
      </c>
      <c r="K3218" s="64" t="str">
        <f>IFERROR( IF(I3218&lt;&gt;"", HLOOKUP(L$2+$A3218,Sheet2!BX:NK,2,0),""),"")</f>
        <v/>
      </c>
      <c r="L3218" t="str">
        <f>IF(OR(HLOOKUP(L$2+$A3218,Sheet2!BX:NK,$B3218,0),HLOOKUP(L$2+$A3218,Sheet2!BX:NK,$B3218,0)&lt;&gt;""),HLOOKUP(L$2+$A3218,Sheet2!BX:NK,$B3218,0),"")</f>
        <v/>
      </c>
      <c r="M3218" t="str">
        <f>IF(OR(HLOOKUP(M$2+$A3218,Sheet2!BY:NL,$B3218,0),HLOOKUP(M$2+$A3218,Sheet2!BY:NL,$B3218,0)&lt;&gt;""),HLOOKUP(M$2+$A3218,Sheet2!BY:NL,$B3218,0),"")</f>
        <v/>
      </c>
      <c r="N3218" t="str">
        <f>IF(OR(HLOOKUP(N$2+$A3218,Sheet2!BZ:NM,$B3218,0),HLOOKUP(N$2+$A3218,Sheet2!BZ:NM,$B3218,0)&lt;&gt;""),HLOOKUP(N$2+$A3218,Sheet2!BZ:NM,$B3218,0),"")</f>
        <v/>
      </c>
      <c r="O3218" t="str">
        <f>IF(OR(HLOOKUP(O$2+$A3218,Sheet2!CA:NN,$B3218,0),HLOOKUP(O$2+$A3218,Sheet2!CA:NN,$B3218,0)&lt;&gt;""),HLOOKUP(O$2+$A3218,Sheet2!CA:NN,$B3218,0),"")</f>
        <v/>
      </c>
      <c r="P3218" t="str">
        <f>IF(OR(HLOOKUP(P$2+$A3218,Sheet2!CB:NO,$B3218,0),HLOOKUP(P$2+$A3218,Sheet2!CB:NO,$B3218,0)&lt;&gt;""),HLOOKUP(P$2+$A3218,Sheet2!CB:NO,$B3218,0),"")</f>
        <v/>
      </c>
      <c r="Q3218" t="str">
        <f>IF(OR(HLOOKUP(Q$2+$A3218,Sheet2!CC:NO,$B3218,0),HLOOKUP(Q$2+$A3218,Sheet2!CC:NO,$B3218,0)&lt;&gt;""),HLOOKUP(Q$2+$A3218,Sheet2!CC:NO,$B3218,0),"")</f>
        <v/>
      </c>
    </row>
    <row r="3219" spans="1:17" x14ac:dyDescent="0.25">
      <c r="A3219" s="64">
        <f t="shared" si="403"/>
        <v>30</v>
      </c>
      <c r="B3219" s="64">
        <f t="shared" si="404"/>
        <v>326</v>
      </c>
      <c r="C3219" s="64">
        <f t="shared" si="405"/>
        <v>6</v>
      </c>
      <c r="D3219" s="64">
        <f t="shared" si="406"/>
        <v>322</v>
      </c>
      <c r="E3219" s="64">
        <f t="shared" si="407"/>
        <v>1606</v>
      </c>
      <c r="F3219" s="64" t="str">
        <f t="shared" si="400"/>
        <v/>
      </c>
      <c r="G3219" s="64" t="str">
        <f t="shared" si="401"/>
        <v/>
      </c>
      <c r="H3219" s="64" t="str">
        <f t="shared" si="402"/>
        <v/>
      </c>
      <c r="I3219" s="80" t="str">
        <f>IFERROR(VLOOKUP(D3219,Sheet2!A:B,2,0),"")</f>
        <v/>
      </c>
      <c r="J3219" s="64" t="str">
        <f>IFERROR(IF(I3219&lt;&gt;"",VLOOKUP(I3219,Sheet2!B:C,2,0),""),"")</f>
        <v/>
      </c>
      <c r="K3219" s="64" t="str">
        <f>IFERROR( IF(I3219&lt;&gt;"", HLOOKUP(L$2+$A3219,Sheet2!BX:NK,2,0),""),"")</f>
        <v/>
      </c>
      <c r="L3219" t="str">
        <f>IF(OR(HLOOKUP(L$2+$A3219,Sheet2!BX:NK,$B3219,0),HLOOKUP(L$2+$A3219,Sheet2!BX:NK,$B3219,0)&lt;&gt;""),HLOOKUP(L$2+$A3219,Sheet2!BX:NK,$B3219,0),"")</f>
        <v/>
      </c>
      <c r="M3219" t="str">
        <f>IF(OR(HLOOKUP(M$2+$A3219,Sheet2!BY:NL,$B3219,0),HLOOKUP(M$2+$A3219,Sheet2!BY:NL,$B3219,0)&lt;&gt;""),HLOOKUP(M$2+$A3219,Sheet2!BY:NL,$B3219,0),"")</f>
        <v/>
      </c>
      <c r="N3219" t="str">
        <f>IF(OR(HLOOKUP(N$2+$A3219,Sheet2!BZ:NM,$B3219,0),HLOOKUP(N$2+$A3219,Sheet2!BZ:NM,$B3219,0)&lt;&gt;""),HLOOKUP(N$2+$A3219,Sheet2!BZ:NM,$B3219,0),"")</f>
        <v/>
      </c>
      <c r="O3219" t="str">
        <f>IF(OR(HLOOKUP(O$2+$A3219,Sheet2!CA:NN,$B3219,0),HLOOKUP(O$2+$A3219,Sheet2!CA:NN,$B3219,0)&lt;&gt;""),HLOOKUP(O$2+$A3219,Sheet2!CA:NN,$B3219,0),"")</f>
        <v/>
      </c>
      <c r="P3219" t="str">
        <f>IF(OR(HLOOKUP(P$2+$A3219,Sheet2!CB:NO,$B3219,0),HLOOKUP(P$2+$A3219,Sheet2!CB:NO,$B3219,0)&lt;&gt;""),HLOOKUP(P$2+$A3219,Sheet2!CB:NO,$B3219,0),"")</f>
        <v/>
      </c>
      <c r="Q3219" t="str">
        <f>IF(OR(HLOOKUP(Q$2+$A3219,Sheet2!CC:NO,$B3219,0),HLOOKUP(Q$2+$A3219,Sheet2!CC:NO,$B3219,0)&lt;&gt;""),HLOOKUP(Q$2+$A3219,Sheet2!CC:NO,$B3219,0),"")</f>
        <v/>
      </c>
    </row>
    <row r="3220" spans="1:17" x14ac:dyDescent="0.25">
      <c r="A3220" s="64">
        <f t="shared" si="403"/>
        <v>36</v>
      </c>
      <c r="B3220" s="64">
        <f t="shared" si="404"/>
        <v>326</v>
      </c>
      <c r="C3220" s="64">
        <f t="shared" si="405"/>
        <v>7</v>
      </c>
      <c r="D3220" s="64">
        <f t="shared" si="406"/>
        <v>322</v>
      </c>
      <c r="E3220" s="64">
        <f t="shared" si="407"/>
        <v>1606</v>
      </c>
      <c r="F3220" s="64" t="str">
        <f t="shared" si="400"/>
        <v/>
      </c>
      <c r="G3220" s="64" t="str">
        <f t="shared" si="401"/>
        <v/>
      </c>
      <c r="H3220" s="64" t="str">
        <f t="shared" si="402"/>
        <v/>
      </c>
      <c r="I3220" s="80" t="str">
        <f>IFERROR(VLOOKUP(D3220,Sheet2!A:B,2,0),"")</f>
        <v/>
      </c>
      <c r="J3220" s="64" t="str">
        <f>IFERROR(IF(I3220&lt;&gt;"",VLOOKUP(I3220,Sheet2!B:C,2,0),""),"")</f>
        <v/>
      </c>
      <c r="K3220" s="64" t="str">
        <f>IFERROR( IF(I3220&lt;&gt;"", HLOOKUP(L$2+$A3220,Sheet2!BX:NK,2,0),""),"")</f>
        <v/>
      </c>
      <c r="L3220" t="str">
        <f>IF(OR(HLOOKUP(L$2+$A3220,Sheet2!BX:NK,$B3220,0),HLOOKUP(L$2+$A3220,Sheet2!BX:NK,$B3220,0)&lt;&gt;""),HLOOKUP(L$2+$A3220,Sheet2!BX:NK,$B3220,0),"")</f>
        <v/>
      </c>
      <c r="M3220" t="str">
        <f>IF(OR(HLOOKUP(M$2+$A3220,Sheet2!BY:NL,$B3220,0),HLOOKUP(M$2+$A3220,Sheet2!BY:NL,$B3220,0)&lt;&gt;""),HLOOKUP(M$2+$A3220,Sheet2!BY:NL,$B3220,0),"")</f>
        <v/>
      </c>
      <c r="N3220" t="str">
        <f>IF(OR(HLOOKUP(N$2+$A3220,Sheet2!BZ:NM,$B3220,0),HLOOKUP(N$2+$A3220,Sheet2!BZ:NM,$B3220,0)&lt;&gt;""),HLOOKUP(N$2+$A3220,Sheet2!BZ:NM,$B3220,0),"")</f>
        <v/>
      </c>
      <c r="O3220" t="str">
        <f>IF(OR(HLOOKUP(O$2+$A3220,Sheet2!CA:NN,$B3220,0),HLOOKUP(O$2+$A3220,Sheet2!CA:NN,$B3220,0)&lt;&gt;""),HLOOKUP(O$2+$A3220,Sheet2!CA:NN,$B3220,0),"")</f>
        <v/>
      </c>
      <c r="P3220" t="str">
        <f>IF(OR(HLOOKUP(P$2+$A3220,Sheet2!CB:NO,$B3220,0),HLOOKUP(P$2+$A3220,Sheet2!CB:NO,$B3220,0)&lt;&gt;""),HLOOKUP(P$2+$A3220,Sheet2!CB:NO,$B3220,0),"")</f>
        <v/>
      </c>
      <c r="Q3220" t="str">
        <f>IF(OR(HLOOKUP(Q$2+$A3220,Sheet2!CC:NO,$B3220,0),HLOOKUP(Q$2+$A3220,Sheet2!CC:NO,$B3220,0)&lt;&gt;""),HLOOKUP(Q$2+$A3220,Sheet2!CC:NO,$B3220,0),"")</f>
        <v/>
      </c>
    </row>
    <row r="3221" spans="1:17" x14ac:dyDescent="0.25">
      <c r="A3221" s="64">
        <f t="shared" si="403"/>
        <v>42</v>
      </c>
      <c r="B3221" s="64">
        <f t="shared" si="404"/>
        <v>326</v>
      </c>
      <c r="C3221" s="64">
        <f t="shared" si="405"/>
        <v>8</v>
      </c>
      <c r="D3221" s="64">
        <f t="shared" si="406"/>
        <v>322</v>
      </c>
      <c r="E3221" s="64">
        <f t="shared" si="407"/>
        <v>1606</v>
      </c>
      <c r="F3221" s="64" t="str">
        <f t="shared" si="400"/>
        <v/>
      </c>
      <c r="G3221" s="64" t="str">
        <f t="shared" si="401"/>
        <v/>
      </c>
      <c r="H3221" s="64" t="str">
        <f t="shared" si="402"/>
        <v/>
      </c>
      <c r="I3221" s="80" t="str">
        <f>IFERROR(VLOOKUP(D3221,Sheet2!A:B,2,0),"")</f>
        <v/>
      </c>
      <c r="J3221" s="64" t="str">
        <f>IFERROR(IF(I3221&lt;&gt;"",VLOOKUP(I3221,Sheet2!B:C,2,0),""),"")</f>
        <v/>
      </c>
      <c r="K3221" s="64" t="str">
        <f>IFERROR( IF(I3221&lt;&gt;"", HLOOKUP(L$2+$A3221,Sheet2!BX:NK,2,0),""),"")</f>
        <v/>
      </c>
      <c r="L3221" t="str">
        <f>IF(OR(HLOOKUP(L$2+$A3221,Sheet2!BX:NK,$B3221,0),HLOOKUP(L$2+$A3221,Sheet2!BX:NK,$B3221,0)&lt;&gt;""),HLOOKUP(L$2+$A3221,Sheet2!BX:NK,$B3221,0),"")</f>
        <v/>
      </c>
      <c r="M3221" t="str">
        <f>IF(OR(HLOOKUP(M$2+$A3221,Sheet2!BY:NL,$B3221,0),HLOOKUP(M$2+$A3221,Sheet2!BY:NL,$B3221,0)&lt;&gt;""),HLOOKUP(M$2+$A3221,Sheet2!BY:NL,$B3221,0),"")</f>
        <v/>
      </c>
      <c r="N3221" t="str">
        <f>IF(OR(HLOOKUP(N$2+$A3221,Sheet2!BZ:NM,$B3221,0),HLOOKUP(N$2+$A3221,Sheet2!BZ:NM,$B3221,0)&lt;&gt;""),HLOOKUP(N$2+$A3221,Sheet2!BZ:NM,$B3221,0),"")</f>
        <v/>
      </c>
      <c r="O3221" t="str">
        <f>IF(OR(HLOOKUP(O$2+$A3221,Sheet2!CA:NN,$B3221,0),HLOOKUP(O$2+$A3221,Sheet2!CA:NN,$B3221,0)&lt;&gt;""),HLOOKUP(O$2+$A3221,Sheet2!CA:NN,$B3221,0),"")</f>
        <v/>
      </c>
      <c r="P3221" t="str">
        <f>IF(OR(HLOOKUP(P$2+$A3221,Sheet2!CB:NO,$B3221,0),HLOOKUP(P$2+$A3221,Sheet2!CB:NO,$B3221,0)&lt;&gt;""),HLOOKUP(P$2+$A3221,Sheet2!CB:NO,$B3221,0),"")</f>
        <v/>
      </c>
      <c r="Q3221" t="str">
        <f>IF(OR(HLOOKUP(Q$2+$A3221,Sheet2!CC:NO,$B3221,0),HLOOKUP(Q$2+$A3221,Sheet2!CC:NO,$B3221,0)&lt;&gt;""),HLOOKUP(Q$2+$A3221,Sheet2!CC:NO,$B3221,0),"")</f>
        <v/>
      </c>
    </row>
    <row r="3222" spans="1:17" x14ac:dyDescent="0.25">
      <c r="A3222" s="64">
        <f t="shared" si="403"/>
        <v>48</v>
      </c>
      <c r="B3222" s="64">
        <f t="shared" si="404"/>
        <v>326</v>
      </c>
      <c r="C3222" s="64">
        <f t="shared" si="405"/>
        <v>9</v>
      </c>
      <c r="D3222" s="64">
        <f t="shared" si="406"/>
        <v>322</v>
      </c>
      <c r="E3222" s="64">
        <f t="shared" si="407"/>
        <v>1606</v>
      </c>
      <c r="F3222" s="64" t="str">
        <f t="shared" si="400"/>
        <v/>
      </c>
      <c r="G3222" s="64" t="str">
        <f t="shared" si="401"/>
        <v/>
      </c>
      <c r="H3222" s="64" t="str">
        <f t="shared" si="402"/>
        <v/>
      </c>
      <c r="I3222" s="80" t="str">
        <f>IFERROR(VLOOKUP(D3222,Sheet2!A:B,2,0),"")</f>
        <v/>
      </c>
      <c r="J3222" s="64" t="str">
        <f>IFERROR(IF(I3222&lt;&gt;"",VLOOKUP(I3222,Sheet2!B:C,2,0),""),"")</f>
        <v/>
      </c>
      <c r="K3222" s="64" t="str">
        <f>IFERROR( IF(I3222&lt;&gt;"", HLOOKUP(L$2+$A3222,Sheet2!BX:NK,2,0),""),"")</f>
        <v/>
      </c>
      <c r="L3222" t="str">
        <f>IF(OR(HLOOKUP(L$2+$A3222,Sheet2!BX:NK,$B3222,0),HLOOKUP(L$2+$A3222,Sheet2!BX:NK,$B3222,0)&lt;&gt;""),HLOOKUP(L$2+$A3222,Sheet2!BX:NK,$B3222,0),"")</f>
        <v/>
      </c>
      <c r="M3222" t="str">
        <f>IF(OR(HLOOKUP(M$2+$A3222,Sheet2!BY:NL,$B3222,0),HLOOKUP(M$2+$A3222,Sheet2!BY:NL,$B3222,0)&lt;&gt;""),HLOOKUP(M$2+$A3222,Sheet2!BY:NL,$B3222,0),"")</f>
        <v/>
      </c>
      <c r="N3222" t="str">
        <f>IF(OR(HLOOKUP(N$2+$A3222,Sheet2!BZ:NM,$B3222,0),HLOOKUP(N$2+$A3222,Sheet2!BZ:NM,$B3222,0)&lt;&gt;""),HLOOKUP(N$2+$A3222,Sheet2!BZ:NM,$B3222,0),"")</f>
        <v/>
      </c>
      <c r="O3222" t="str">
        <f>IF(OR(HLOOKUP(O$2+$A3222,Sheet2!CA:NN,$B3222,0),HLOOKUP(O$2+$A3222,Sheet2!CA:NN,$B3222,0)&lt;&gt;""),HLOOKUP(O$2+$A3222,Sheet2!CA:NN,$B3222,0),"")</f>
        <v/>
      </c>
      <c r="P3222" t="str">
        <f>IF(OR(HLOOKUP(P$2+$A3222,Sheet2!CB:NO,$B3222,0),HLOOKUP(P$2+$A3222,Sheet2!CB:NO,$B3222,0)&lt;&gt;""),HLOOKUP(P$2+$A3222,Sheet2!CB:NO,$B3222,0),"")</f>
        <v/>
      </c>
      <c r="Q3222" t="str">
        <f>IF(OR(HLOOKUP(Q$2+$A3222,Sheet2!CC:NO,$B3222,0),HLOOKUP(Q$2+$A3222,Sheet2!CC:NO,$B3222,0)&lt;&gt;""),HLOOKUP(Q$2+$A3222,Sheet2!CC:NO,$B3222,0),"")</f>
        <v/>
      </c>
    </row>
    <row r="3223" spans="1:17" x14ac:dyDescent="0.25">
      <c r="A3223" s="64">
        <f t="shared" si="403"/>
        <v>54</v>
      </c>
      <c r="B3223" s="64">
        <f t="shared" si="404"/>
        <v>326</v>
      </c>
      <c r="C3223" s="64">
        <f t="shared" si="405"/>
        <v>10</v>
      </c>
      <c r="D3223" s="64">
        <f t="shared" si="406"/>
        <v>322</v>
      </c>
      <c r="E3223" s="64">
        <f t="shared" si="407"/>
        <v>1606</v>
      </c>
      <c r="F3223" s="64" t="str">
        <f t="shared" si="400"/>
        <v/>
      </c>
      <c r="G3223" s="64" t="str">
        <f t="shared" si="401"/>
        <v/>
      </c>
      <c r="H3223" s="64" t="str">
        <f t="shared" si="402"/>
        <v/>
      </c>
      <c r="I3223" s="80" t="str">
        <f>IFERROR(VLOOKUP(D3223,Sheet2!A:B,2,0),"")</f>
        <v/>
      </c>
      <c r="J3223" s="64" t="str">
        <f>IFERROR(IF(I3223&lt;&gt;"",VLOOKUP(I3223,Sheet2!B:C,2,0),""),"")</f>
        <v/>
      </c>
      <c r="K3223" s="64" t="str">
        <f>IFERROR( IF(I3223&lt;&gt;"", HLOOKUP(L$2+$A3223,Sheet2!BX:NK,2,0),""),"")</f>
        <v/>
      </c>
      <c r="L3223" t="str">
        <f>IF(OR(HLOOKUP(L$2+$A3223,Sheet2!BX:NK,$B3223,0),HLOOKUP(L$2+$A3223,Sheet2!BX:NK,$B3223,0)&lt;&gt;""),HLOOKUP(L$2+$A3223,Sheet2!BX:NK,$B3223,0),"")</f>
        <v/>
      </c>
      <c r="M3223" t="str">
        <f>IF(OR(HLOOKUP(M$2+$A3223,Sheet2!BY:NL,$B3223,0),HLOOKUP(M$2+$A3223,Sheet2!BY:NL,$B3223,0)&lt;&gt;""),HLOOKUP(M$2+$A3223,Sheet2!BY:NL,$B3223,0),"")</f>
        <v/>
      </c>
      <c r="N3223" t="str">
        <f>IF(OR(HLOOKUP(N$2+$A3223,Sheet2!BZ:NM,$B3223,0),HLOOKUP(N$2+$A3223,Sheet2!BZ:NM,$B3223,0)&lt;&gt;""),HLOOKUP(N$2+$A3223,Sheet2!BZ:NM,$B3223,0),"")</f>
        <v/>
      </c>
      <c r="O3223" t="str">
        <f>IF(OR(HLOOKUP(O$2+$A3223,Sheet2!CA:NN,$B3223,0),HLOOKUP(O$2+$A3223,Sheet2!CA:NN,$B3223,0)&lt;&gt;""),HLOOKUP(O$2+$A3223,Sheet2!CA:NN,$B3223,0),"")</f>
        <v/>
      </c>
      <c r="P3223" t="str">
        <f>IF(OR(HLOOKUP(P$2+$A3223,Sheet2!CB:NO,$B3223,0),HLOOKUP(P$2+$A3223,Sheet2!CB:NO,$B3223,0)&lt;&gt;""),HLOOKUP(P$2+$A3223,Sheet2!CB:NO,$B3223,0),"")</f>
        <v/>
      </c>
      <c r="Q3223" t="str">
        <f>IF(OR(HLOOKUP(Q$2+$A3223,Sheet2!CC:NO,$B3223,0),HLOOKUP(Q$2+$A3223,Sheet2!CC:NO,$B3223,0)&lt;&gt;""),HLOOKUP(Q$2+$A3223,Sheet2!CC:NO,$B3223,0),"")</f>
        <v/>
      </c>
    </row>
    <row r="3224" spans="1:17" x14ac:dyDescent="0.25">
      <c r="A3224" s="64">
        <f t="shared" si="403"/>
        <v>0</v>
      </c>
      <c r="B3224" s="64">
        <f t="shared" si="404"/>
        <v>327</v>
      </c>
      <c r="C3224" s="64">
        <f t="shared" si="405"/>
        <v>1</v>
      </c>
      <c r="D3224" s="64">
        <f t="shared" si="406"/>
        <v>323</v>
      </c>
      <c r="E3224" s="64">
        <f t="shared" si="407"/>
        <v>1611</v>
      </c>
      <c r="F3224" s="64" t="str">
        <f t="shared" si="400"/>
        <v/>
      </c>
      <c r="G3224" s="64" t="str">
        <f t="shared" si="401"/>
        <v/>
      </c>
      <c r="H3224" s="64" t="str">
        <f t="shared" si="402"/>
        <v/>
      </c>
      <c r="I3224" s="80" t="str">
        <f>IFERROR(VLOOKUP(D3224,Sheet2!A:B,2,0),"")</f>
        <v/>
      </c>
      <c r="J3224" s="64" t="str">
        <f>IFERROR(IF(I3224&lt;&gt;"",VLOOKUP(I3224,Sheet2!B:C,2,0),""),"")</f>
        <v/>
      </c>
      <c r="K3224" s="64" t="str">
        <f>IFERROR( IF(I3224&lt;&gt;"", HLOOKUP(L$2+$A3224,Sheet2!BX:NK,2,0),""),"")</f>
        <v/>
      </c>
      <c r="L3224" t="str">
        <f>IF(OR(HLOOKUP(L$2+$A3224,Sheet2!BX:NK,$B3224,0),HLOOKUP(L$2+$A3224,Sheet2!BX:NK,$B3224,0)&lt;&gt;""),HLOOKUP(L$2+$A3224,Sheet2!BX:NK,$B3224,0),"")</f>
        <v/>
      </c>
      <c r="M3224" t="str">
        <f>IF(OR(HLOOKUP(M$2+$A3224,Sheet2!BY:NL,$B3224,0),HLOOKUP(M$2+$A3224,Sheet2!BY:NL,$B3224,0)&lt;&gt;""),HLOOKUP(M$2+$A3224,Sheet2!BY:NL,$B3224,0),"")</f>
        <v/>
      </c>
      <c r="N3224" t="str">
        <f>IF(OR(HLOOKUP(N$2+$A3224,Sheet2!BZ:NM,$B3224,0),HLOOKUP(N$2+$A3224,Sheet2!BZ:NM,$B3224,0)&lt;&gt;""),HLOOKUP(N$2+$A3224,Sheet2!BZ:NM,$B3224,0),"")</f>
        <v/>
      </c>
      <c r="O3224" t="str">
        <f>IF(OR(HLOOKUP(O$2+$A3224,Sheet2!CA:NN,$B3224,0),HLOOKUP(O$2+$A3224,Sheet2!CA:NN,$B3224,0)&lt;&gt;""),HLOOKUP(O$2+$A3224,Sheet2!CA:NN,$B3224,0),"")</f>
        <v/>
      </c>
      <c r="P3224" t="str">
        <f>IF(OR(HLOOKUP(P$2+$A3224,Sheet2!CB:NO,$B3224,0),HLOOKUP(P$2+$A3224,Sheet2!CB:NO,$B3224,0)&lt;&gt;""),HLOOKUP(P$2+$A3224,Sheet2!CB:NO,$B3224,0),"")</f>
        <v/>
      </c>
      <c r="Q3224" t="str">
        <f>IF(OR(HLOOKUP(Q$2+$A3224,Sheet2!CC:NO,$B3224,0),HLOOKUP(Q$2+$A3224,Sheet2!CC:NO,$B3224,0)&lt;&gt;""),HLOOKUP(Q$2+$A3224,Sheet2!CC:NO,$B3224,0),"")</f>
        <v/>
      </c>
    </row>
    <row r="3225" spans="1:17" x14ac:dyDescent="0.25">
      <c r="A3225" s="64">
        <f t="shared" si="403"/>
        <v>6</v>
      </c>
      <c r="B3225" s="64">
        <f t="shared" si="404"/>
        <v>327</v>
      </c>
      <c r="C3225" s="64">
        <f t="shared" si="405"/>
        <v>2</v>
      </c>
      <c r="D3225" s="64">
        <f t="shared" si="406"/>
        <v>323</v>
      </c>
      <c r="E3225" s="64">
        <f t="shared" si="407"/>
        <v>1611</v>
      </c>
      <c r="F3225" s="64" t="str">
        <f t="shared" si="400"/>
        <v/>
      </c>
      <c r="G3225" s="64" t="str">
        <f t="shared" si="401"/>
        <v/>
      </c>
      <c r="H3225" s="64" t="str">
        <f t="shared" si="402"/>
        <v/>
      </c>
      <c r="I3225" s="80" t="str">
        <f>IFERROR(VLOOKUP(D3225,Sheet2!A:B,2,0),"")</f>
        <v/>
      </c>
      <c r="J3225" s="64" t="str">
        <f>IFERROR(IF(I3225&lt;&gt;"",VLOOKUP(I3225,Sheet2!B:C,2,0),""),"")</f>
        <v/>
      </c>
      <c r="K3225" s="64" t="str">
        <f>IFERROR( IF(I3225&lt;&gt;"", HLOOKUP(L$2+$A3225,Sheet2!BX:NK,2,0),""),"")</f>
        <v/>
      </c>
      <c r="L3225" t="str">
        <f>IF(OR(HLOOKUP(L$2+$A3225,Sheet2!BX:NK,$B3225,0),HLOOKUP(L$2+$A3225,Sheet2!BX:NK,$B3225,0)&lt;&gt;""),HLOOKUP(L$2+$A3225,Sheet2!BX:NK,$B3225,0),"")</f>
        <v/>
      </c>
      <c r="M3225" t="str">
        <f>IF(OR(HLOOKUP(M$2+$A3225,Sheet2!BY:NL,$B3225,0),HLOOKUP(M$2+$A3225,Sheet2!BY:NL,$B3225,0)&lt;&gt;""),HLOOKUP(M$2+$A3225,Sheet2!BY:NL,$B3225,0),"")</f>
        <v/>
      </c>
      <c r="N3225" t="str">
        <f>IF(OR(HLOOKUP(N$2+$A3225,Sheet2!BZ:NM,$B3225,0),HLOOKUP(N$2+$A3225,Sheet2!BZ:NM,$B3225,0)&lt;&gt;""),HLOOKUP(N$2+$A3225,Sheet2!BZ:NM,$B3225,0),"")</f>
        <v/>
      </c>
      <c r="O3225" t="str">
        <f>IF(OR(HLOOKUP(O$2+$A3225,Sheet2!CA:NN,$B3225,0),HLOOKUP(O$2+$A3225,Sheet2!CA:NN,$B3225,0)&lt;&gt;""),HLOOKUP(O$2+$A3225,Sheet2!CA:NN,$B3225,0),"")</f>
        <v/>
      </c>
      <c r="P3225" t="str">
        <f>IF(OR(HLOOKUP(P$2+$A3225,Sheet2!CB:NO,$B3225,0),HLOOKUP(P$2+$A3225,Sheet2!CB:NO,$B3225,0)&lt;&gt;""),HLOOKUP(P$2+$A3225,Sheet2!CB:NO,$B3225,0),"")</f>
        <v/>
      </c>
      <c r="Q3225" t="str">
        <f>IF(OR(HLOOKUP(Q$2+$A3225,Sheet2!CC:NO,$B3225,0),HLOOKUP(Q$2+$A3225,Sheet2!CC:NO,$B3225,0)&lt;&gt;""),HLOOKUP(Q$2+$A3225,Sheet2!CC:NO,$B3225,0),"")</f>
        <v/>
      </c>
    </row>
    <row r="3226" spans="1:17" x14ac:dyDescent="0.25">
      <c r="A3226" s="64">
        <f t="shared" si="403"/>
        <v>12</v>
      </c>
      <c r="B3226" s="64">
        <f t="shared" si="404"/>
        <v>327</v>
      </c>
      <c r="C3226" s="64">
        <f t="shared" si="405"/>
        <v>3</v>
      </c>
      <c r="D3226" s="64">
        <f t="shared" si="406"/>
        <v>323</v>
      </c>
      <c r="E3226" s="64">
        <f t="shared" si="407"/>
        <v>1611</v>
      </c>
      <c r="F3226" s="64" t="str">
        <f t="shared" si="400"/>
        <v/>
      </c>
      <c r="G3226" s="64" t="str">
        <f t="shared" si="401"/>
        <v/>
      </c>
      <c r="H3226" s="64" t="str">
        <f t="shared" si="402"/>
        <v/>
      </c>
      <c r="I3226" s="80" t="str">
        <f>IFERROR(VLOOKUP(D3226,Sheet2!A:B,2,0),"")</f>
        <v/>
      </c>
      <c r="J3226" s="64" t="str">
        <f>IFERROR(IF(I3226&lt;&gt;"",VLOOKUP(I3226,Sheet2!B:C,2,0),""),"")</f>
        <v/>
      </c>
      <c r="K3226" s="64" t="str">
        <f>IFERROR( IF(I3226&lt;&gt;"", HLOOKUP(L$2+$A3226,Sheet2!BX:NK,2,0),""),"")</f>
        <v/>
      </c>
      <c r="L3226" t="str">
        <f>IF(OR(HLOOKUP(L$2+$A3226,Sheet2!BX:NK,$B3226,0),HLOOKUP(L$2+$A3226,Sheet2!BX:NK,$B3226,0)&lt;&gt;""),HLOOKUP(L$2+$A3226,Sheet2!BX:NK,$B3226,0),"")</f>
        <v/>
      </c>
      <c r="M3226" t="str">
        <f>IF(OR(HLOOKUP(M$2+$A3226,Sheet2!BY:NL,$B3226,0),HLOOKUP(M$2+$A3226,Sheet2!BY:NL,$B3226,0)&lt;&gt;""),HLOOKUP(M$2+$A3226,Sheet2!BY:NL,$B3226,0),"")</f>
        <v/>
      </c>
      <c r="N3226" t="str">
        <f>IF(OR(HLOOKUP(N$2+$A3226,Sheet2!BZ:NM,$B3226,0),HLOOKUP(N$2+$A3226,Sheet2!BZ:NM,$B3226,0)&lt;&gt;""),HLOOKUP(N$2+$A3226,Sheet2!BZ:NM,$B3226,0),"")</f>
        <v/>
      </c>
      <c r="O3226" t="str">
        <f>IF(OR(HLOOKUP(O$2+$A3226,Sheet2!CA:NN,$B3226,0),HLOOKUP(O$2+$A3226,Sheet2!CA:NN,$B3226,0)&lt;&gt;""),HLOOKUP(O$2+$A3226,Sheet2!CA:NN,$B3226,0),"")</f>
        <v/>
      </c>
      <c r="P3226" t="str">
        <f>IF(OR(HLOOKUP(P$2+$A3226,Sheet2!CB:NO,$B3226,0),HLOOKUP(P$2+$A3226,Sheet2!CB:NO,$B3226,0)&lt;&gt;""),HLOOKUP(P$2+$A3226,Sheet2!CB:NO,$B3226,0),"")</f>
        <v/>
      </c>
      <c r="Q3226" t="str">
        <f>IF(OR(HLOOKUP(Q$2+$A3226,Sheet2!CC:NO,$B3226,0),HLOOKUP(Q$2+$A3226,Sheet2!CC:NO,$B3226,0)&lt;&gt;""),HLOOKUP(Q$2+$A3226,Sheet2!CC:NO,$B3226,0),"")</f>
        <v/>
      </c>
    </row>
    <row r="3227" spans="1:17" x14ac:dyDescent="0.25">
      <c r="A3227" s="64">
        <f t="shared" si="403"/>
        <v>18</v>
      </c>
      <c r="B3227" s="64">
        <f t="shared" si="404"/>
        <v>327</v>
      </c>
      <c r="C3227" s="64">
        <f t="shared" si="405"/>
        <v>4</v>
      </c>
      <c r="D3227" s="64">
        <f t="shared" si="406"/>
        <v>323</v>
      </c>
      <c r="E3227" s="64">
        <f t="shared" si="407"/>
        <v>1611</v>
      </c>
      <c r="F3227" s="64" t="str">
        <f t="shared" si="400"/>
        <v/>
      </c>
      <c r="G3227" s="64" t="str">
        <f t="shared" si="401"/>
        <v/>
      </c>
      <c r="H3227" s="64" t="str">
        <f t="shared" si="402"/>
        <v/>
      </c>
      <c r="I3227" s="80" t="str">
        <f>IFERROR(VLOOKUP(D3227,Sheet2!A:B,2,0),"")</f>
        <v/>
      </c>
      <c r="J3227" s="64" t="str">
        <f>IFERROR(IF(I3227&lt;&gt;"",VLOOKUP(I3227,Sheet2!B:C,2,0),""),"")</f>
        <v/>
      </c>
      <c r="K3227" s="64" t="str">
        <f>IFERROR( IF(I3227&lt;&gt;"", HLOOKUP(L$2+$A3227,Sheet2!BX:NK,2,0),""),"")</f>
        <v/>
      </c>
      <c r="L3227" t="str">
        <f>IF(OR(HLOOKUP(L$2+$A3227,Sheet2!BX:NK,$B3227,0),HLOOKUP(L$2+$A3227,Sheet2!BX:NK,$B3227,0)&lt;&gt;""),HLOOKUP(L$2+$A3227,Sheet2!BX:NK,$B3227,0),"")</f>
        <v/>
      </c>
      <c r="M3227" t="str">
        <f>IF(OR(HLOOKUP(M$2+$A3227,Sheet2!BY:NL,$B3227,0),HLOOKUP(M$2+$A3227,Sheet2!BY:NL,$B3227,0)&lt;&gt;""),HLOOKUP(M$2+$A3227,Sheet2!BY:NL,$B3227,0),"")</f>
        <v/>
      </c>
      <c r="N3227" t="str">
        <f>IF(OR(HLOOKUP(N$2+$A3227,Sheet2!BZ:NM,$B3227,0),HLOOKUP(N$2+$A3227,Sheet2!BZ:NM,$B3227,0)&lt;&gt;""),HLOOKUP(N$2+$A3227,Sheet2!BZ:NM,$B3227,0),"")</f>
        <v/>
      </c>
      <c r="O3227" t="str">
        <f>IF(OR(HLOOKUP(O$2+$A3227,Sheet2!CA:NN,$B3227,0),HLOOKUP(O$2+$A3227,Sheet2!CA:NN,$B3227,0)&lt;&gt;""),HLOOKUP(O$2+$A3227,Sheet2!CA:NN,$B3227,0),"")</f>
        <v/>
      </c>
      <c r="P3227" t="str">
        <f>IF(OR(HLOOKUP(P$2+$A3227,Sheet2!CB:NO,$B3227,0),HLOOKUP(P$2+$A3227,Sheet2!CB:NO,$B3227,0)&lt;&gt;""),HLOOKUP(P$2+$A3227,Sheet2!CB:NO,$B3227,0),"")</f>
        <v/>
      </c>
      <c r="Q3227" t="str">
        <f>IF(OR(HLOOKUP(Q$2+$A3227,Sheet2!CC:NO,$B3227,0),HLOOKUP(Q$2+$A3227,Sheet2!CC:NO,$B3227,0)&lt;&gt;""),HLOOKUP(Q$2+$A3227,Sheet2!CC:NO,$B3227,0),"")</f>
        <v/>
      </c>
    </row>
    <row r="3228" spans="1:17" x14ac:dyDescent="0.25">
      <c r="A3228" s="64">
        <f t="shared" si="403"/>
        <v>24</v>
      </c>
      <c r="B3228" s="64">
        <f t="shared" si="404"/>
        <v>327</v>
      </c>
      <c r="C3228" s="64">
        <f t="shared" si="405"/>
        <v>5</v>
      </c>
      <c r="D3228" s="64">
        <f t="shared" si="406"/>
        <v>323</v>
      </c>
      <c r="E3228" s="64">
        <f t="shared" si="407"/>
        <v>1611</v>
      </c>
      <c r="F3228" s="64" t="str">
        <f t="shared" si="400"/>
        <v/>
      </c>
      <c r="G3228" s="64" t="str">
        <f t="shared" si="401"/>
        <v/>
      </c>
      <c r="H3228" s="64" t="str">
        <f t="shared" si="402"/>
        <v/>
      </c>
      <c r="I3228" s="80" t="str">
        <f>IFERROR(VLOOKUP(D3228,Sheet2!A:B,2,0),"")</f>
        <v/>
      </c>
      <c r="J3228" s="64" t="str">
        <f>IFERROR(IF(I3228&lt;&gt;"",VLOOKUP(I3228,Sheet2!B:C,2,0),""),"")</f>
        <v/>
      </c>
      <c r="K3228" s="64" t="str">
        <f>IFERROR( IF(I3228&lt;&gt;"", HLOOKUP(L$2+$A3228,Sheet2!BX:NK,2,0),""),"")</f>
        <v/>
      </c>
      <c r="L3228" t="str">
        <f>IF(OR(HLOOKUP(L$2+$A3228,Sheet2!BX:NK,$B3228,0),HLOOKUP(L$2+$A3228,Sheet2!BX:NK,$B3228,0)&lt;&gt;""),HLOOKUP(L$2+$A3228,Sheet2!BX:NK,$B3228,0),"")</f>
        <v/>
      </c>
      <c r="M3228" t="str">
        <f>IF(OR(HLOOKUP(M$2+$A3228,Sheet2!BY:NL,$B3228,0),HLOOKUP(M$2+$A3228,Sheet2!BY:NL,$B3228,0)&lt;&gt;""),HLOOKUP(M$2+$A3228,Sheet2!BY:NL,$B3228,0),"")</f>
        <v/>
      </c>
      <c r="N3228" t="str">
        <f>IF(OR(HLOOKUP(N$2+$A3228,Sheet2!BZ:NM,$B3228,0),HLOOKUP(N$2+$A3228,Sheet2!BZ:NM,$B3228,0)&lt;&gt;""),HLOOKUP(N$2+$A3228,Sheet2!BZ:NM,$B3228,0),"")</f>
        <v/>
      </c>
      <c r="O3228" t="str">
        <f>IF(OR(HLOOKUP(O$2+$A3228,Sheet2!CA:NN,$B3228,0),HLOOKUP(O$2+$A3228,Sheet2!CA:NN,$B3228,0)&lt;&gt;""),HLOOKUP(O$2+$A3228,Sheet2!CA:NN,$B3228,0),"")</f>
        <v/>
      </c>
      <c r="P3228" t="str">
        <f>IF(OR(HLOOKUP(P$2+$A3228,Sheet2!CB:NO,$B3228,0),HLOOKUP(P$2+$A3228,Sheet2!CB:NO,$B3228,0)&lt;&gt;""),HLOOKUP(P$2+$A3228,Sheet2!CB:NO,$B3228,0),"")</f>
        <v/>
      </c>
      <c r="Q3228" t="str">
        <f>IF(OR(HLOOKUP(Q$2+$A3228,Sheet2!CC:NO,$B3228,0),HLOOKUP(Q$2+$A3228,Sheet2!CC:NO,$B3228,0)&lt;&gt;""),HLOOKUP(Q$2+$A3228,Sheet2!CC:NO,$B3228,0),"")</f>
        <v/>
      </c>
    </row>
    <row r="3229" spans="1:17" x14ac:dyDescent="0.25">
      <c r="A3229" s="64">
        <f t="shared" si="403"/>
        <v>30</v>
      </c>
      <c r="B3229" s="64">
        <f t="shared" si="404"/>
        <v>327</v>
      </c>
      <c r="C3229" s="64">
        <f t="shared" si="405"/>
        <v>6</v>
      </c>
      <c r="D3229" s="64">
        <f t="shared" si="406"/>
        <v>323</v>
      </c>
      <c r="E3229" s="64">
        <f t="shared" si="407"/>
        <v>1611</v>
      </c>
      <c r="F3229" s="64" t="str">
        <f t="shared" si="400"/>
        <v/>
      </c>
      <c r="G3229" s="64" t="str">
        <f t="shared" si="401"/>
        <v/>
      </c>
      <c r="H3229" s="64" t="str">
        <f t="shared" si="402"/>
        <v/>
      </c>
      <c r="I3229" s="80" t="str">
        <f>IFERROR(VLOOKUP(D3229,Sheet2!A:B,2,0),"")</f>
        <v/>
      </c>
      <c r="J3229" s="64" t="str">
        <f>IFERROR(IF(I3229&lt;&gt;"",VLOOKUP(I3229,Sheet2!B:C,2,0),""),"")</f>
        <v/>
      </c>
      <c r="K3229" s="64" t="str">
        <f>IFERROR( IF(I3229&lt;&gt;"", HLOOKUP(L$2+$A3229,Sheet2!BX:NK,2,0),""),"")</f>
        <v/>
      </c>
      <c r="L3229" t="str">
        <f>IF(OR(HLOOKUP(L$2+$A3229,Sheet2!BX:NK,$B3229,0),HLOOKUP(L$2+$A3229,Sheet2!BX:NK,$B3229,0)&lt;&gt;""),HLOOKUP(L$2+$A3229,Sheet2!BX:NK,$B3229,0),"")</f>
        <v/>
      </c>
      <c r="M3229" t="str">
        <f>IF(OR(HLOOKUP(M$2+$A3229,Sheet2!BY:NL,$B3229,0),HLOOKUP(M$2+$A3229,Sheet2!BY:NL,$B3229,0)&lt;&gt;""),HLOOKUP(M$2+$A3229,Sheet2!BY:NL,$B3229,0),"")</f>
        <v/>
      </c>
      <c r="N3229" t="str">
        <f>IF(OR(HLOOKUP(N$2+$A3229,Sheet2!BZ:NM,$B3229,0),HLOOKUP(N$2+$A3229,Sheet2!BZ:NM,$B3229,0)&lt;&gt;""),HLOOKUP(N$2+$A3229,Sheet2!BZ:NM,$B3229,0),"")</f>
        <v/>
      </c>
      <c r="O3229" t="str">
        <f>IF(OR(HLOOKUP(O$2+$A3229,Sheet2!CA:NN,$B3229,0),HLOOKUP(O$2+$A3229,Sheet2!CA:NN,$B3229,0)&lt;&gt;""),HLOOKUP(O$2+$A3229,Sheet2!CA:NN,$B3229,0),"")</f>
        <v/>
      </c>
      <c r="P3229" t="str">
        <f>IF(OR(HLOOKUP(P$2+$A3229,Sheet2!CB:NO,$B3229,0),HLOOKUP(P$2+$A3229,Sheet2!CB:NO,$B3229,0)&lt;&gt;""),HLOOKUP(P$2+$A3229,Sheet2!CB:NO,$B3229,0),"")</f>
        <v/>
      </c>
      <c r="Q3229" t="str">
        <f>IF(OR(HLOOKUP(Q$2+$A3229,Sheet2!CC:NO,$B3229,0),HLOOKUP(Q$2+$A3229,Sheet2!CC:NO,$B3229,0)&lt;&gt;""),HLOOKUP(Q$2+$A3229,Sheet2!CC:NO,$B3229,0),"")</f>
        <v/>
      </c>
    </row>
    <row r="3230" spans="1:17" x14ac:dyDescent="0.25">
      <c r="A3230" s="64">
        <f t="shared" si="403"/>
        <v>36</v>
      </c>
      <c r="B3230" s="64">
        <f t="shared" si="404"/>
        <v>327</v>
      </c>
      <c r="C3230" s="64">
        <f t="shared" si="405"/>
        <v>7</v>
      </c>
      <c r="D3230" s="64">
        <f t="shared" si="406"/>
        <v>323</v>
      </c>
      <c r="E3230" s="64">
        <f t="shared" si="407"/>
        <v>1611</v>
      </c>
      <c r="F3230" s="64" t="str">
        <f t="shared" si="400"/>
        <v/>
      </c>
      <c r="G3230" s="64" t="str">
        <f t="shared" si="401"/>
        <v/>
      </c>
      <c r="H3230" s="64" t="str">
        <f t="shared" si="402"/>
        <v/>
      </c>
      <c r="I3230" s="80" t="str">
        <f>IFERROR(VLOOKUP(D3230,Sheet2!A:B,2,0),"")</f>
        <v/>
      </c>
      <c r="J3230" s="64" t="str">
        <f>IFERROR(IF(I3230&lt;&gt;"",VLOOKUP(I3230,Sheet2!B:C,2,0),""),"")</f>
        <v/>
      </c>
      <c r="K3230" s="64" t="str">
        <f>IFERROR( IF(I3230&lt;&gt;"", HLOOKUP(L$2+$A3230,Sheet2!BX:NK,2,0),""),"")</f>
        <v/>
      </c>
      <c r="L3230" t="str">
        <f>IF(OR(HLOOKUP(L$2+$A3230,Sheet2!BX:NK,$B3230,0),HLOOKUP(L$2+$A3230,Sheet2!BX:NK,$B3230,0)&lt;&gt;""),HLOOKUP(L$2+$A3230,Sheet2!BX:NK,$B3230,0),"")</f>
        <v/>
      </c>
      <c r="M3230" t="str">
        <f>IF(OR(HLOOKUP(M$2+$A3230,Sheet2!BY:NL,$B3230,0),HLOOKUP(M$2+$A3230,Sheet2!BY:NL,$B3230,0)&lt;&gt;""),HLOOKUP(M$2+$A3230,Sheet2!BY:NL,$B3230,0),"")</f>
        <v/>
      </c>
      <c r="N3230" t="str">
        <f>IF(OR(HLOOKUP(N$2+$A3230,Sheet2!BZ:NM,$B3230,0),HLOOKUP(N$2+$A3230,Sheet2!BZ:NM,$B3230,0)&lt;&gt;""),HLOOKUP(N$2+$A3230,Sheet2!BZ:NM,$B3230,0),"")</f>
        <v/>
      </c>
      <c r="O3230" t="str">
        <f>IF(OR(HLOOKUP(O$2+$A3230,Sheet2!CA:NN,$B3230,0),HLOOKUP(O$2+$A3230,Sheet2!CA:NN,$B3230,0)&lt;&gt;""),HLOOKUP(O$2+$A3230,Sheet2!CA:NN,$B3230,0),"")</f>
        <v/>
      </c>
      <c r="P3230" t="str">
        <f>IF(OR(HLOOKUP(P$2+$A3230,Sheet2!CB:NO,$B3230,0),HLOOKUP(P$2+$A3230,Sheet2!CB:NO,$B3230,0)&lt;&gt;""),HLOOKUP(P$2+$A3230,Sheet2!CB:NO,$B3230,0),"")</f>
        <v/>
      </c>
      <c r="Q3230" t="str">
        <f>IF(OR(HLOOKUP(Q$2+$A3230,Sheet2!CC:NO,$B3230,0),HLOOKUP(Q$2+$A3230,Sheet2!CC:NO,$B3230,0)&lt;&gt;""),HLOOKUP(Q$2+$A3230,Sheet2!CC:NO,$B3230,0),"")</f>
        <v/>
      </c>
    </row>
    <row r="3231" spans="1:17" x14ac:dyDescent="0.25">
      <c r="A3231" s="64">
        <f t="shared" si="403"/>
        <v>42</v>
      </c>
      <c r="B3231" s="64">
        <f t="shared" si="404"/>
        <v>327</v>
      </c>
      <c r="C3231" s="64">
        <f t="shared" si="405"/>
        <v>8</v>
      </c>
      <c r="D3231" s="64">
        <f t="shared" si="406"/>
        <v>323</v>
      </c>
      <c r="E3231" s="64">
        <f t="shared" si="407"/>
        <v>1611</v>
      </c>
      <c r="F3231" s="64" t="str">
        <f t="shared" si="400"/>
        <v/>
      </c>
      <c r="G3231" s="64" t="str">
        <f t="shared" si="401"/>
        <v/>
      </c>
      <c r="H3231" s="64" t="str">
        <f t="shared" si="402"/>
        <v/>
      </c>
      <c r="I3231" s="80" t="str">
        <f>IFERROR(VLOOKUP(D3231,Sheet2!A:B,2,0),"")</f>
        <v/>
      </c>
      <c r="J3231" s="64" t="str">
        <f>IFERROR(IF(I3231&lt;&gt;"",VLOOKUP(I3231,Sheet2!B:C,2,0),""),"")</f>
        <v/>
      </c>
      <c r="K3231" s="64" t="str">
        <f>IFERROR( IF(I3231&lt;&gt;"", HLOOKUP(L$2+$A3231,Sheet2!BX:NK,2,0),""),"")</f>
        <v/>
      </c>
      <c r="L3231" t="str">
        <f>IF(OR(HLOOKUP(L$2+$A3231,Sheet2!BX:NK,$B3231,0),HLOOKUP(L$2+$A3231,Sheet2!BX:NK,$B3231,0)&lt;&gt;""),HLOOKUP(L$2+$A3231,Sheet2!BX:NK,$B3231,0),"")</f>
        <v/>
      </c>
      <c r="M3231" t="str">
        <f>IF(OR(HLOOKUP(M$2+$A3231,Sheet2!BY:NL,$B3231,0),HLOOKUP(M$2+$A3231,Sheet2!BY:NL,$B3231,0)&lt;&gt;""),HLOOKUP(M$2+$A3231,Sheet2!BY:NL,$B3231,0),"")</f>
        <v/>
      </c>
      <c r="N3231" t="str">
        <f>IF(OR(HLOOKUP(N$2+$A3231,Sheet2!BZ:NM,$B3231,0),HLOOKUP(N$2+$A3231,Sheet2!BZ:NM,$B3231,0)&lt;&gt;""),HLOOKUP(N$2+$A3231,Sheet2!BZ:NM,$B3231,0),"")</f>
        <v/>
      </c>
      <c r="O3231" t="str">
        <f>IF(OR(HLOOKUP(O$2+$A3231,Sheet2!CA:NN,$B3231,0),HLOOKUP(O$2+$A3231,Sheet2!CA:NN,$B3231,0)&lt;&gt;""),HLOOKUP(O$2+$A3231,Sheet2!CA:NN,$B3231,0),"")</f>
        <v/>
      </c>
      <c r="P3231" t="str">
        <f>IF(OR(HLOOKUP(P$2+$A3231,Sheet2!CB:NO,$B3231,0),HLOOKUP(P$2+$A3231,Sheet2!CB:NO,$B3231,0)&lt;&gt;""),HLOOKUP(P$2+$A3231,Sheet2!CB:NO,$B3231,0),"")</f>
        <v/>
      </c>
      <c r="Q3231" t="str">
        <f>IF(OR(HLOOKUP(Q$2+$A3231,Sheet2!CC:NO,$B3231,0),HLOOKUP(Q$2+$A3231,Sheet2!CC:NO,$B3231,0)&lt;&gt;""),HLOOKUP(Q$2+$A3231,Sheet2!CC:NO,$B3231,0),"")</f>
        <v/>
      </c>
    </row>
    <row r="3232" spans="1:17" x14ac:dyDescent="0.25">
      <c r="A3232" s="64">
        <f t="shared" si="403"/>
        <v>48</v>
      </c>
      <c r="B3232" s="64">
        <f t="shared" si="404"/>
        <v>327</v>
      </c>
      <c r="C3232" s="64">
        <f t="shared" si="405"/>
        <v>9</v>
      </c>
      <c r="D3232" s="64">
        <f t="shared" si="406"/>
        <v>323</v>
      </c>
      <c r="E3232" s="64">
        <f t="shared" si="407"/>
        <v>1611</v>
      </c>
      <c r="F3232" s="64" t="str">
        <f t="shared" si="400"/>
        <v/>
      </c>
      <c r="G3232" s="64" t="str">
        <f t="shared" si="401"/>
        <v/>
      </c>
      <c r="H3232" s="64" t="str">
        <f t="shared" si="402"/>
        <v/>
      </c>
      <c r="I3232" s="80" t="str">
        <f>IFERROR(VLOOKUP(D3232,Sheet2!A:B,2,0),"")</f>
        <v/>
      </c>
      <c r="J3232" s="64" t="str">
        <f>IFERROR(IF(I3232&lt;&gt;"",VLOOKUP(I3232,Sheet2!B:C,2,0),""),"")</f>
        <v/>
      </c>
      <c r="K3232" s="64" t="str">
        <f>IFERROR( IF(I3232&lt;&gt;"", HLOOKUP(L$2+$A3232,Sheet2!BX:NK,2,0),""),"")</f>
        <v/>
      </c>
      <c r="L3232" t="str">
        <f>IF(OR(HLOOKUP(L$2+$A3232,Sheet2!BX:NK,$B3232,0),HLOOKUP(L$2+$A3232,Sheet2!BX:NK,$B3232,0)&lt;&gt;""),HLOOKUP(L$2+$A3232,Sheet2!BX:NK,$B3232,0),"")</f>
        <v/>
      </c>
      <c r="M3232" t="str">
        <f>IF(OR(HLOOKUP(M$2+$A3232,Sheet2!BY:NL,$B3232,0),HLOOKUP(M$2+$A3232,Sheet2!BY:NL,$B3232,0)&lt;&gt;""),HLOOKUP(M$2+$A3232,Sheet2!BY:NL,$B3232,0),"")</f>
        <v/>
      </c>
      <c r="N3232" t="str">
        <f>IF(OR(HLOOKUP(N$2+$A3232,Sheet2!BZ:NM,$B3232,0),HLOOKUP(N$2+$A3232,Sheet2!BZ:NM,$B3232,0)&lt;&gt;""),HLOOKUP(N$2+$A3232,Sheet2!BZ:NM,$B3232,0),"")</f>
        <v/>
      </c>
      <c r="O3232" t="str">
        <f>IF(OR(HLOOKUP(O$2+$A3232,Sheet2!CA:NN,$B3232,0),HLOOKUP(O$2+$A3232,Sheet2!CA:NN,$B3232,0)&lt;&gt;""),HLOOKUP(O$2+$A3232,Sheet2!CA:NN,$B3232,0),"")</f>
        <v/>
      </c>
      <c r="P3232" t="str">
        <f>IF(OR(HLOOKUP(P$2+$A3232,Sheet2!CB:NO,$B3232,0),HLOOKUP(P$2+$A3232,Sheet2!CB:NO,$B3232,0)&lt;&gt;""),HLOOKUP(P$2+$A3232,Sheet2!CB:NO,$B3232,0),"")</f>
        <v/>
      </c>
      <c r="Q3232" t="str">
        <f>IF(OR(HLOOKUP(Q$2+$A3232,Sheet2!CC:NO,$B3232,0),HLOOKUP(Q$2+$A3232,Sheet2!CC:NO,$B3232,0)&lt;&gt;""),HLOOKUP(Q$2+$A3232,Sheet2!CC:NO,$B3232,0),"")</f>
        <v/>
      </c>
    </row>
    <row r="3233" spans="1:17" x14ac:dyDescent="0.25">
      <c r="A3233" s="64">
        <f t="shared" si="403"/>
        <v>54</v>
      </c>
      <c r="B3233" s="64">
        <f t="shared" si="404"/>
        <v>327</v>
      </c>
      <c r="C3233" s="64">
        <f t="shared" si="405"/>
        <v>10</v>
      </c>
      <c r="D3233" s="64">
        <f t="shared" si="406"/>
        <v>323</v>
      </c>
      <c r="E3233" s="64">
        <f t="shared" si="407"/>
        <v>1611</v>
      </c>
      <c r="F3233" s="64" t="str">
        <f t="shared" si="400"/>
        <v/>
      </c>
      <c r="G3233" s="64" t="str">
        <f t="shared" si="401"/>
        <v/>
      </c>
      <c r="H3233" s="64" t="str">
        <f t="shared" si="402"/>
        <v/>
      </c>
      <c r="I3233" s="80" t="str">
        <f>IFERROR(VLOOKUP(D3233,Sheet2!A:B,2,0),"")</f>
        <v/>
      </c>
      <c r="J3233" s="64" t="str">
        <f>IFERROR(IF(I3233&lt;&gt;"",VLOOKUP(I3233,Sheet2!B:C,2,0),""),"")</f>
        <v/>
      </c>
      <c r="K3233" s="64" t="str">
        <f>IFERROR( IF(I3233&lt;&gt;"", HLOOKUP(L$2+$A3233,Sheet2!BX:NK,2,0),""),"")</f>
        <v/>
      </c>
      <c r="L3233" t="str">
        <f>IF(OR(HLOOKUP(L$2+$A3233,Sheet2!BX:NK,$B3233,0),HLOOKUP(L$2+$A3233,Sheet2!BX:NK,$B3233,0)&lt;&gt;""),HLOOKUP(L$2+$A3233,Sheet2!BX:NK,$B3233,0),"")</f>
        <v/>
      </c>
      <c r="M3233" t="str">
        <f>IF(OR(HLOOKUP(M$2+$A3233,Sheet2!BY:NL,$B3233,0),HLOOKUP(M$2+$A3233,Sheet2!BY:NL,$B3233,0)&lt;&gt;""),HLOOKUP(M$2+$A3233,Sheet2!BY:NL,$B3233,0),"")</f>
        <v/>
      </c>
      <c r="N3233" t="str">
        <f>IF(OR(HLOOKUP(N$2+$A3233,Sheet2!BZ:NM,$B3233,0),HLOOKUP(N$2+$A3233,Sheet2!BZ:NM,$B3233,0)&lt;&gt;""),HLOOKUP(N$2+$A3233,Sheet2!BZ:NM,$B3233,0),"")</f>
        <v/>
      </c>
      <c r="O3233" t="str">
        <f>IF(OR(HLOOKUP(O$2+$A3233,Sheet2!CA:NN,$B3233,0),HLOOKUP(O$2+$A3233,Sheet2!CA:NN,$B3233,0)&lt;&gt;""),HLOOKUP(O$2+$A3233,Sheet2!CA:NN,$B3233,0),"")</f>
        <v/>
      </c>
      <c r="P3233" t="str">
        <f>IF(OR(HLOOKUP(P$2+$A3233,Sheet2!CB:NO,$B3233,0),HLOOKUP(P$2+$A3233,Sheet2!CB:NO,$B3233,0)&lt;&gt;""),HLOOKUP(P$2+$A3233,Sheet2!CB:NO,$B3233,0),"")</f>
        <v/>
      </c>
      <c r="Q3233" t="str">
        <f>IF(OR(HLOOKUP(Q$2+$A3233,Sheet2!CC:NO,$B3233,0),HLOOKUP(Q$2+$A3233,Sheet2!CC:NO,$B3233,0)&lt;&gt;""),HLOOKUP(Q$2+$A3233,Sheet2!CC:NO,$B3233,0),"")</f>
        <v/>
      </c>
    </row>
    <row r="3234" spans="1:17" x14ac:dyDescent="0.25">
      <c r="A3234" s="64">
        <f t="shared" si="403"/>
        <v>0</v>
      </c>
      <c r="B3234" s="64">
        <f t="shared" si="404"/>
        <v>328</v>
      </c>
      <c r="C3234" s="64">
        <f t="shared" si="405"/>
        <v>1</v>
      </c>
      <c r="D3234" s="64">
        <f t="shared" si="406"/>
        <v>324</v>
      </c>
      <c r="E3234" s="64">
        <f t="shared" si="407"/>
        <v>1616</v>
      </c>
      <c r="F3234" s="64" t="str">
        <f t="shared" si="400"/>
        <v/>
      </c>
      <c r="G3234" s="64" t="str">
        <f t="shared" si="401"/>
        <v/>
      </c>
      <c r="H3234" s="64" t="str">
        <f t="shared" si="402"/>
        <v/>
      </c>
      <c r="I3234" s="80" t="str">
        <f>IFERROR(VLOOKUP(D3234,Sheet2!A:B,2,0),"")</f>
        <v/>
      </c>
      <c r="J3234" s="64" t="str">
        <f>IFERROR(IF(I3234&lt;&gt;"",VLOOKUP(I3234,Sheet2!B:C,2,0),""),"")</f>
        <v/>
      </c>
      <c r="K3234" s="64" t="str">
        <f>IFERROR( IF(I3234&lt;&gt;"", HLOOKUP(L$2+$A3234,Sheet2!BX:NK,2,0),""),"")</f>
        <v/>
      </c>
      <c r="L3234" t="str">
        <f>IF(OR(HLOOKUP(L$2+$A3234,Sheet2!BX:NK,$B3234,0),HLOOKUP(L$2+$A3234,Sheet2!BX:NK,$B3234,0)&lt;&gt;""),HLOOKUP(L$2+$A3234,Sheet2!BX:NK,$B3234,0),"")</f>
        <v/>
      </c>
      <c r="M3234" t="str">
        <f>IF(OR(HLOOKUP(M$2+$A3234,Sheet2!BY:NL,$B3234,0),HLOOKUP(M$2+$A3234,Sheet2!BY:NL,$B3234,0)&lt;&gt;""),HLOOKUP(M$2+$A3234,Sheet2!BY:NL,$B3234,0),"")</f>
        <v/>
      </c>
      <c r="N3234" t="str">
        <f>IF(OR(HLOOKUP(N$2+$A3234,Sheet2!BZ:NM,$B3234,0),HLOOKUP(N$2+$A3234,Sheet2!BZ:NM,$B3234,0)&lt;&gt;""),HLOOKUP(N$2+$A3234,Sheet2!BZ:NM,$B3234,0),"")</f>
        <v/>
      </c>
      <c r="O3234" t="str">
        <f>IF(OR(HLOOKUP(O$2+$A3234,Sheet2!CA:NN,$B3234,0),HLOOKUP(O$2+$A3234,Sheet2!CA:NN,$B3234,0)&lt;&gt;""),HLOOKUP(O$2+$A3234,Sheet2!CA:NN,$B3234,0),"")</f>
        <v/>
      </c>
      <c r="P3234" t="str">
        <f>IF(OR(HLOOKUP(P$2+$A3234,Sheet2!CB:NO,$B3234,0),HLOOKUP(P$2+$A3234,Sheet2!CB:NO,$B3234,0)&lt;&gt;""),HLOOKUP(P$2+$A3234,Sheet2!CB:NO,$B3234,0),"")</f>
        <v/>
      </c>
      <c r="Q3234" t="str">
        <f>IF(OR(HLOOKUP(Q$2+$A3234,Sheet2!CC:NO,$B3234,0),HLOOKUP(Q$2+$A3234,Sheet2!CC:NO,$B3234,0)&lt;&gt;""),HLOOKUP(Q$2+$A3234,Sheet2!CC:NO,$B3234,0),"")</f>
        <v/>
      </c>
    </row>
    <row r="3235" spans="1:17" x14ac:dyDescent="0.25">
      <c r="A3235" s="64">
        <f t="shared" si="403"/>
        <v>6</v>
      </c>
      <c r="B3235" s="64">
        <f t="shared" si="404"/>
        <v>328</v>
      </c>
      <c r="C3235" s="64">
        <f t="shared" si="405"/>
        <v>2</v>
      </c>
      <c r="D3235" s="64">
        <f t="shared" si="406"/>
        <v>324</v>
      </c>
      <c r="E3235" s="64">
        <f t="shared" si="407"/>
        <v>1616</v>
      </c>
      <c r="F3235" s="64" t="str">
        <f t="shared" si="400"/>
        <v/>
      </c>
      <c r="G3235" s="64" t="str">
        <f t="shared" si="401"/>
        <v/>
      </c>
      <c r="H3235" s="64" t="str">
        <f t="shared" si="402"/>
        <v/>
      </c>
      <c r="I3235" s="80" t="str">
        <f>IFERROR(VLOOKUP(D3235,Sheet2!A:B,2,0),"")</f>
        <v/>
      </c>
      <c r="J3235" s="64" t="str">
        <f>IFERROR(IF(I3235&lt;&gt;"",VLOOKUP(I3235,Sheet2!B:C,2,0),""),"")</f>
        <v/>
      </c>
      <c r="K3235" s="64" t="str">
        <f>IFERROR( IF(I3235&lt;&gt;"", HLOOKUP(L$2+$A3235,Sheet2!BX:NK,2,0),""),"")</f>
        <v/>
      </c>
      <c r="L3235" t="str">
        <f>IF(OR(HLOOKUP(L$2+$A3235,Sheet2!BX:NK,$B3235,0),HLOOKUP(L$2+$A3235,Sheet2!BX:NK,$B3235,0)&lt;&gt;""),HLOOKUP(L$2+$A3235,Sheet2!BX:NK,$B3235,0),"")</f>
        <v/>
      </c>
      <c r="M3235" t="str">
        <f>IF(OR(HLOOKUP(M$2+$A3235,Sheet2!BY:NL,$B3235,0),HLOOKUP(M$2+$A3235,Sheet2!BY:NL,$B3235,0)&lt;&gt;""),HLOOKUP(M$2+$A3235,Sheet2!BY:NL,$B3235,0),"")</f>
        <v/>
      </c>
      <c r="N3235" t="str">
        <f>IF(OR(HLOOKUP(N$2+$A3235,Sheet2!BZ:NM,$B3235,0),HLOOKUP(N$2+$A3235,Sheet2!BZ:NM,$B3235,0)&lt;&gt;""),HLOOKUP(N$2+$A3235,Sheet2!BZ:NM,$B3235,0),"")</f>
        <v/>
      </c>
      <c r="O3235" t="str">
        <f>IF(OR(HLOOKUP(O$2+$A3235,Sheet2!CA:NN,$B3235,0),HLOOKUP(O$2+$A3235,Sheet2!CA:NN,$B3235,0)&lt;&gt;""),HLOOKUP(O$2+$A3235,Sheet2!CA:NN,$B3235,0),"")</f>
        <v/>
      </c>
      <c r="P3235" t="str">
        <f>IF(OR(HLOOKUP(P$2+$A3235,Sheet2!CB:NO,$B3235,0),HLOOKUP(P$2+$A3235,Sheet2!CB:NO,$B3235,0)&lt;&gt;""),HLOOKUP(P$2+$A3235,Sheet2!CB:NO,$B3235,0),"")</f>
        <v/>
      </c>
      <c r="Q3235" t="str">
        <f>IF(OR(HLOOKUP(Q$2+$A3235,Sheet2!CC:NO,$B3235,0),HLOOKUP(Q$2+$A3235,Sheet2!CC:NO,$B3235,0)&lt;&gt;""),HLOOKUP(Q$2+$A3235,Sheet2!CC:NO,$B3235,0),"")</f>
        <v/>
      </c>
    </row>
    <row r="3236" spans="1:17" x14ac:dyDescent="0.25">
      <c r="A3236" s="64">
        <f t="shared" si="403"/>
        <v>12</v>
      </c>
      <c r="B3236" s="64">
        <f t="shared" si="404"/>
        <v>328</v>
      </c>
      <c r="C3236" s="64">
        <f t="shared" si="405"/>
        <v>3</v>
      </c>
      <c r="D3236" s="64">
        <f t="shared" si="406"/>
        <v>324</v>
      </c>
      <c r="E3236" s="64">
        <f t="shared" si="407"/>
        <v>1616</v>
      </c>
      <c r="F3236" s="64" t="str">
        <f t="shared" si="400"/>
        <v/>
      </c>
      <c r="G3236" s="64" t="str">
        <f t="shared" si="401"/>
        <v/>
      </c>
      <c r="H3236" s="64" t="str">
        <f t="shared" si="402"/>
        <v/>
      </c>
      <c r="I3236" s="80" t="str">
        <f>IFERROR(VLOOKUP(D3236,Sheet2!A:B,2,0),"")</f>
        <v/>
      </c>
      <c r="J3236" s="64" t="str">
        <f>IFERROR(IF(I3236&lt;&gt;"",VLOOKUP(I3236,Sheet2!B:C,2,0),""),"")</f>
        <v/>
      </c>
      <c r="K3236" s="64" t="str">
        <f>IFERROR( IF(I3236&lt;&gt;"", HLOOKUP(L$2+$A3236,Sheet2!BX:NK,2,0),""),"")</f>
        <v/>
      </c>
      <c r="L3236" t="str">
        <f>IF(OR(HLOOKUP(L$2+$A3236,Sheet2!BX:NK,$B3236,0),HLOOKUP(L$2+$A3236,Sheet2!BX:NK,$B3236,0)&lt;&gt;""),HLOOKUP(L$2+$A3236,Sheet2!BX:NK,$B3236,0),"")</f>
        <v/>
      </c>
      <c r="M3236" t="str">
        <f>IF(OR(HLOOKUP(M$2+$A3236,Sheet2!BY:NL,$B3236,0),HLOOKUP(M$2+$A3236,Sheet2!BY:NL,$B3236,0)&lt;&gt;""),HLOOKUP(M$2+$A3236,Sheet2!BY:NL,$B3236,0),"")</f>
        <v/>
      </c>
      <c r="N3236" t="str">
        <f>IF(OR(HLOOKUP(N$2+$A3236,Sheet2!BZ:NM,$B3236,0),HLOOKUP(N$2+$A3236,Sheet2!BZ:NM,$B3236,0)&lt;&gt;""),HLOOKUP(N$2+$A3236,Sheet2!BZ:NM,$B3236,0),"")</f>
        <v/>
      </c>
      <c r="O3236" t="str">
        <f>IF(OR(HLOOKUP(O$2+$A3236,Sheet2!CA:NN,$B3236,0),HLOOKUP(O$2+$A3236,Sheet2!CA:NN,$B3236,0)&lt;&gt;""),HLOOKUP(O$2+$A3236,Sheet2!CA:NN,$B3236,0),"")</f>
        <v/>
      </c>
      <c r="P3236" t="str">
        <f>IF(OR(HLOOKUP(P$2+$A3236,Sheet2!CB:NO,$B3236,0),HLOOKUP(P$2+$A3236,Sheet2!CB:NO,$B3236,0)&lt;&gt;""),HLOOKUP(P$2+$A3236,Sheet2!CB:NO,$B3236,0),"")</f>
        <v/>
      </c>
      <c r="Q3236" t="str">
        <f>IF(OR(HLOOKUP(Q$2+$A3236,Sheet2!CC:NO,$B3236,0),HLOOKUP(Q$2+$A3236,Sheet2!CC:NO,$B3236,0)&lt;&gt;""),HLOOKUP(Q$2+$A3236,Sheet2!CC:NO,$B3236,0),"")</f>
        <v/>
      </c>
    </row>
    <row r="3237" spans="1:17" x14ac:dyDescent="0.25">
      <c r="A3237" s="64">
        <f t="shared" si="403"/>
        <v>18</v>
      </c>
      <c r="B3237" s="64">
        <f t="shared" si="404"/>
        <v>328</v>
      </c>
      <c r="C3237" s="64">
        <f t="shared" si="405"/>
        <v>4</v>
      </c>
      <c r="D3237" s="64">
        <f t="shared" si="406"/>
        <v>324</v>
      </c>
      <c r="E3237" s="64">
        <f t="shared" si="407"/>
        <v>1616</v>
      </c>
      <c r="F3237" s="64" t="str">
        <f t="shared" si="400"/>
        <v/>
      </c>
      <c r="G3237" s="64" t="str">
        <f t="shared" si="401"/>
        <v/>
      </c>
      <c r="H3237" s="64" t="str">
        <f t="shared" si="402"/>
        <v/>
      </c>
      <c r="I3237" s="80" t="str">
        <f>IFERROR(VLOOKUP(D3237,Sheet2!A:B,2,0),"")</f>
        <v/>
      </c>
      <c r="J3237" s="64" t="str">
        <f>IFERROR(IF(I3237&lt;&gt;"",VLOOKUP(I3237,Sheet2!B:C,2,0),""),"")</f>
        <v/>
      </c>
      <c r="K3237" s="64" t="str">
        <f>IFERROR( IF(I3237&lt;&gt;"", HLOOKUP(L$2+$A3237,Sheet2!BX:NK,2,0),""),"")</f>
        <v/>
      </c>
      <c r="L3237" t="str">
        <f>IF(OR(HLOOKUP(L$2+$A3237,Sheet2!BX:NK,$B3237,0),HLOOKUP(L$2+$A3237,Sheet2!BX:NK,$B3237,0)&lt;&gt;""),HLOOKUP(L$2+$A3237,Sheet2!BX:NK,$B3237,0),"")</f>
        <v/>
      </c>
      <c r="M3237" t="str">
        <f>IF(OR(HLOOKUP(M$2+$A3237,Sheet2!BY:NL,$B3237,0),HLOOKUP(M$2+$A3237,Sheet2!BY:NL,$B3237,0)&lt;&gt;""),HLOOKUP(M$2+$A3237,Sheet2!BY:NL,$B3237,0),"")</f>
        <v/>
      </c>
      <c r="N3237" t="str">
        <f>IF(OR(HLOOKUP(N$2+$A3237,Sheet2!BZ:NM,$B3237,0),HLOOKUP(N$2+$A3237,Sheet2!BZ:NM,$B3237,0)&lt;&gt;""),HLOOKUP(N$2+$A3237,Sheet2!BZ:NM,$B3237,0),"")</f>
        <v/>
      </c>
      <c r="O3237" t="str">
        <f>IF(OR(HLOOKUP(O$2+$A3237,Sheet2!CA:NN,$B3237,0),HLOOKUP(O$2+$A3237,Sheet2!CA:NN,$B3237,0)&lt;&gt;""),HLOOKUP(O$2+$A3237,Sheet2!CA:NN,$B3237,0),"")</f>
        <v/>
      </c>
      <c r="P3237" t="str">
        <f>IF(OR(HLOOKUP(P$2+$A3237,Sheet2!CB:NO,$B3237,0),HLOOKUP(P$2+$A3237,Sheet2!CB:NO,$B3237,0)&lt;&gt;""),HLOOKUP(P$2+$A3237,Sheet2!CB:NO,$B3237,0),"")</f>
        <v/>
      </c>
      <c r="Q3237" t="str">
        <f>IF(OR(HLOOKUP(Q$2+$A3237,Sheet2!CC:NO,$B3237,0),HLOOKUP(Q$2+$A3237,Sheet2!CC:NO,$B3237,0)&lt;&gt;""),HLOOKUP(Q$2+$A3237,Sheet2!CC:NO,$B3237,0),"")</f>
        <v/>
      </c>
    </row>
    <row r="3238" spans="1:17" x14ac:dyDescent="0.25">
      <c r="A3238" s="64">
        <f t="shared" si="403"/>
        <v>24</v>
      </c>
      <c r="B3238" s="64">
        <f t="shared" si="404"/>
        <v>328</v>
      </c>
      <c r="C3238" s="64">
        <f t="shared" si="405"/>
        <v>5</v>
      </c>
      <c r="D3238" s="64">
        <f t="shared" si="406"/>
        <v>324</v>
      </c>
      <c r="E3238" s="64">
        <f t="shared" si="407"/>
        <v>1616</v>
      </c>
      <c r="F3238" s="64" t="str">
        <f t="shared" si="400"/>
        <v/>
      </c>
      <c r="G3238" s="64" t="str">
        <f t="shared" si="401"/>
        <v/>
      </c>
      <c r="H3238" s="64" t="str">
        <f t="shared" si="402"/>
        <v/>
      </c>
      <c r="I3238" s="80" t="str">
        <f>IFERROR(VLOOKUP(D3238,Sheet2!A:B,2,0),"")</f>
        <v/>
      </c>
      <c r="J3238" s="64" t="str">
        <f>IFERROR(IF(I3238&lt;&gt;"",VLOOKUP(I3238,Sheet2!B:C,2,0),""),"")</f>
        <v/>
      </c>
      <c r="K3238" s="64" t="str">
        <f>IFERROR( IF(I3238&lt;&gt;"", HLOOKUP(L$2+$A3238,Sheet2!BX:NK,2,0),""),"")</f>
        <v/>
      </c>
      <c r="L3238" t="str">
        <f>IF(OR(HLOOKUP(L$2+$A3238,Sheet2!BX:NK,$B3238,0),HLOOKUP(L$2+$A3238,Sheet2!BX:NK,$B3238,0)&lt;&gt;""),HLOOKUP(L$2+$A3238,Sheet2!BX:NK,$B3238,0),"")</f>
        <v/>
      </c>
      <c r="M3238" t="str">
        <f>IF(OR(HLOOKUP(M$2+$A3238,Sheet2!BY:NL,$B3238,0),HLOOKUP(M$2+$A3238,Sheet2!BY:NL,$B3238,0)&lt;&gt;""),HLOOKUP(M$2+$A3238,Sheet2!BY:NL,$B3238,0),"")</f>
        <v/>
      </c>
      <c r="N3238" t="str">
        <f>IF(OR(HLOOKUP(N$2+$A3238,Sheet2!BZ:NM,$B3238,0),HLOOKUP(N$2+$A3238,Sheet2!BZ:NM,$B3238,0)&lt;&gt;""),HLOOKUP(N$2+$A3238,Sheet2!BZ:NM,$B3238,0),"")</f>
        <v/>
      </c>
      <c r="O3238" t="str">
        <f>IF(OR(HLOOKUP(O$2+$A3238,Sheet2!CA:NN,$B3238,0),HLOOKUP(O$2+$A3238,Sheet2!CA:NN,$B3238,0)&lt;&gt;""),HLOOKUP(O$2+$A3238,Sheet2!CA:NN,$B3238,0),"")</f>
        <v/>
      </c>
      <c r="P3238" t="str">
        <f>IF(OR(HLOOKUP(P$2+$A3238,Sheet2!CB:NO,$B3238,0),HLOOKUP(P$2+$A3238,Sheet2!CB:NO,$B3238,0)&lt;&gt;""),HLOOKUP(P$2+$A3238,Sheet2!CB:NO,$B3238,0),"")</f>
        <v/>
      </c>
      <c r="Q3238" t="str">
        <f>IF(OR(HLOOKUP(Q$2+$A3238,Sheet2!CC:NO,$B3238,0),HLOOKUP(Q$2+$A3238,Sheet2!CC:NO,$B3238,0)&lt;&gt;""),HLOOKUP(Q$2+$A3238,Sheet2!CC:NO,$B3238,0),"")</f>
        <v/>
      </c>
    </row>
    <row r="3239" spans="1:17" x14ac:dyDescent="0.25">
      <c r="A3239" s="64">
        <f t="shared" si="403"/>
        <v>30</v>
      </c>
      <c r="B3239" s="64">
        <f t="shared" si="404"/>
        <v>328</v>
      </c>
      <c r="C3239" s="64">
        <f t="shared" si="405"/>
        <v>6</v>
      </c>
      <c r="D3239" s="64">
        <f t="shared" si="406"/>
        <v>324</v>
      </c>
      <c r="E3239" s="64">
        <f t="shared" si="407"/>
        <v>1616</v>
      </c>
      <c r="F3239" s="64" t="str">
        <f t="shared" si="400"/>
        <v/>
      </c>
      <c r="G3239" s="64" t="str">
        <f t="shared" si="401"/>
        <v/>
      </c>
      <c r="H3239" s="64" t="str">
        <f t="shared" si="402"/>
        <v/>
      </c>
      <c r="I3239" s="80" t="str">
        <f>IFERROR(VLOOKUP(D3239,Sheet2!A:B,2,0),"")</f>
        <v/>
      </c>
      <c r="J3239" s="64" t="str">
        <f>IFERROR(IF(I3239&lt;&gt;"",VLOOKUP(I3239,Sheet2!B:C,2,0),""),"")</f>
        <v/>
      </c>
      <c r="K3239" s="64" t="str">
        <f>IFERROR( IF(I3239&lt;&gt;"", HLOOKUP(L$2+$A3239,Sheet2!BX:NK,2,0),""),"")</f>
        <v/>
      </c>
      <c r="L3239" t="str">
        <f>IF(OR(HLOOKUP(L$2+$A3239,Sheet2!BX:NK,$B3239,0),HLOOKUP(L$2+$A3239,Sheet2!BX:NK,$B3239,0)&lt;&gt;""),HLOOKUP(L$2+$A3239,Sheet2!BX:NK,$B3239,0),"")</f>
        <v/>
      </c>
      <c r="M3239" t="str">
        <f>IF(OR(HLOOKUP(M$2+$A3239,Sheet2!BY:NL,$B3239,0),HLOOKUP(M$2+$A3239,Sheet2!BY:NL,$B3239,0)&lt;&gt;""),HLOOKUP(M$2+$A3239,Sheet2!BY:NL,$B3239,0),"")</f>
        <v/>
      </c>
      <c r="N3239" t="str">
        <f>IF(OR(HLOOKUP(N$2+$A3239,Sheet2!BZ:NM,$B3239,0),HLOOKUP(N$2+$A3239,Sheet2!BZ:NM,$B3239,0)&lt;&gt;""),HLOOKUP(N$2+$A3239,Sheet2!BZ:NM,$B3239,0),"")</f>
        <v/>
      </c>
      <c r="O3239" t="str">
        <f>IF(OR(HLOOKUP(O$2+$A3239,Sheet2!CA:NN,$B3239,0),HLOOKUP(O$2+$A3239,Sheet2!CA:NN,$B3239,0)&lt;&gt;""),HLOOKUP(O$2+$A3239,Sheet2!CA:NN,$B3239,0),"")</f>
        <v/>
      </c>
      <c r="P3239" t="str">
        <f>IF(OR(HLOOKUP(P$2+$A3239,Sheet2!CB:NO,$B3239,0),HLOOKUP(P$2+$A3239,Sheet2!CB:NO,$B3239,0)&lt;&gt;""),HLOOKUP(P$2+$A3239,Sheet2!CB:NO,$B3239,0),"")</f>
        <v/>
      </c>
      <c r="Q3239" t="str">
        <f>IF(OR(HLOOKUP(Q$2+$A3239,Sheet2!CC:NO,$B3239,0),HLOOKUP(Q$2+$A3239,Sheet2!CC:NO,$B3239,0)&lt;&gt;""),HLOOKUP(Q$2+$A3239,Sheet2!CC:NO,$B3239,0),"")</f>
        <v/>
      </c>
    </row>
    <row r="3240" spans="1:17" x14ac:dyDescent="0.25">
      <c r="A3240" s="64">
        <f t="shared" si="403"/>
        <v>36</v>
      </c>
      <c r="B3240" s="64">
        <f t="shared" si="404"/>
        <v>328</v>
      </c>
      <c r="C3240" s="64">
        <f t="shared" si="405"/>
        <v>7</v>
      </c>
      <c r="D3240" s="64">
        <f t="shared" si="406"/>
        <v>324</v>
      </c>
      <c r="E3240" s="64">
        <f t="shared" si="407"/>
        <v>1616</v>
      </c>
      <c r="F3240" s="64" t="str">
        <f t="shared" si="400"/>
        <v/>
      </c>
      <c r="G3240" s="64" t="str">
        <f t="shared" si="401"/>
        <v/>
      </c>
      <c r="H3240" s="64" t="str">
        <f t="shared" si="402"/>
        <v/>
      </c>
      <c r="I3240" s="80" t="str">
        <f>IFERROR(VLOOKUP(D3240,Sheet2!A:B,2,0),"")</f>
        <v/>
      </c>
      <c r="J3240" s="64" t="str">
        <f>IFERROR(IF(I3240&lt;&gt;"",VLOOKUP(I3240,Sheet2!B:C,2,0),""),"")</f>
        <v/>
      </c>
      <c r="K3240" s="64" t="str">
        <f>IFERROR( IF(I3240&lt;&gt;"", HLOOKUP(L$2+$A3240,Sheet2!BX:NK,2,0),""),"")</f>
        <v/>
      </c>
      <c r="L3240" t="str">
        <f>IF(OR(HLOOKUP(L$2+$A3240,Sheet2!BX:NK,$B3240,0),HLOOKUP(L$2+$A3240,Sheet2!BX:NK,$B3240,0)&lt;&gt;""),HLOOKUP(L$2+$A3240,Sheet2!BX:NK,$B3240,0),"")</f>
        <v/>
      </c>
      <c r="M3240" t="str">
        <f>IF(OR(HLOOKUP(M$2+$A3240,Sheet2!BY:NL,$B3240,0),HLOOKUP(M$2+$A3240,Sheet2!BY:NL,$B3240,0)&lt;&gt;""),HLOOKUP(M$2+$A3240,Sheet2!BY:NL,$B3240,0),"")</f>
        <v/>
      </c>
      <c r="N3240" t="str">
        <f>IF(OR(HLOOKUP(N$2+$A3240,Sheet2!BZ:NM,$B3240,0),HLOOKUP(N$2+$A3240,Sheet2!BZ:NM,$B3240,0)&lt;&gt;""),HLOOKUP(N$2+$A3240,Sheet2!BZ:NM,$B3240,0),"")</f>
        <v/>
      </c>
      <c r="O3240" t="str">
        <f>IF(OR(HLOOKUP(O$2+$A3240,Sheet2!CA:NN,$B3240,0),HLOOKUP(O$2+$A3240,Sheet2!CA:NN,$B3240,0)&lt;&gt;""),HLOOKUP(O$2+$A3240,Sheet2!CA:NN,$B3240,0),"")</f>
        <v/>
      </c>
      <c r="P3240" t="str">
        <f>IF(OR(HLOOKUP(P$2+$A3240,Sheet2!CB:NO,$B3240,0),HLOOKUP(P$2+$A3240,Sheet2!CB:NO,$B3240,0)&lt;&gt;""),HLOOKUP(P$2+$A3240,Sheet2!CB:NO,$B3240,0),"")</f>
        <v/>
      </c>
      <c r="Q3240" t="str">
        <f>IF(OR(HLOOKUP(Q$2+$A3240,Sheet2!CC:NO,$B3240,0),HLOOKUP(Q$2+$A3240,Sheet2!CC:NO,$B3240,0)&lt;&gt;""),HLOOKUP(Q$2+$A3240,Sheet2!CC:NO,$B3240,0),"")</f>
        <v/>
      </c>
    </row>
    <row r="3241" spans="1:17" x14ac:dyDescent="0.25">
      <c r="A3241" s="64">
        <f t="shared" si="403"/>
        <v>42</v>
      </c>
      <c r="B3241" s="64">
        <f t="shared" si="404"/>
        <v>328</v>
      </c>
      <c r="C3241" s="64">
        <f t="shared" si="405"/>
        <v>8</v>
      </c>
      <c r="D3241" s="64">
        <f t="shared" si="406"/>
        <v>324</v>
      </c>
      <c r="E3241" s="64">
        <f t="shared" si="407"/>
        <v>1616</v>
      </c>
      <c r="F3241" s="64" t="str">
        <f t="shared" si="400"/>
        <v/>
      </c>
      <c r="G3241" s="64" t="str">
        <f t="shared" si="401"/>
        <v/>
      </c>
      <c r="H3241" s="64" t="str">
        <f t="shared" si="402"/>
        <v/>
      </c>
      <c r="I3241" s="80" t="str">
        <f>IFERROR(VLOOKUP(D3241,Sheet2!A:B,2,0),"")</f>
        <v/>
      </c>
      <c r="J3241" s="64" t="str">
        <f>IFERROR(IF(I3241&lt;&gt;"",VLOOKUP(I3241,Sheet2!B:C,2,0),""),"")</f>
        <v/>
      </c>
      <c r="K3241" s="64" t="str">
        <f>IFERROR( IF(I3241&lt;&gt;"", HLOOKUP(L$2+$A3241,Sheet2!BX:NK,2,0),""),"")</f>
        <v/>
      </c>
      <c r="L3241" t="str">
        <f>IF(OR(HLOOKUP(L$2+$A3241,Sheet2!BX:NK,$B3241,0),HLOOKUP(L$2+$A3241,Sheet2!BX:NK,$B3241,0)&lt;&gt;""),HLOOKUP(L$2+$A3241,Sheet2!BX:NK,$B3241,0),"")</f>
        <v/>
      </c>
      <c r="M3241" t="str">
        <f>IF(OR(HLOOKUP(M$2+$A3241,Sheet2!BY:NL,$B3241,0),HLOOKUP(M$2+$A3241,Sheet2!BY:NL,$B3241,0)&lt;&gt;""),HLOOKUP(M$2+$A3241,Sheet2!BY:NL,$B3241,0),"")</f>
        <v/>
      </c>
      <c r="N3241" t="str">
        <f>IF(OR(HLOOKUP(N$2+$A3241,Sheet2!BZ:NM,$B3241,0),HLOOKUP(N$2+$A3241,Sheet2!BZ:NM,$B3241,0)&lt;&gt;""),HLOOKUP(N$2+$A3241,Sheet2!BZ:NM,$B3241,0),"")</f>
        <v/>
      </c>
      <c r="O3241" t="str">
        <f>IF(OR(HLOOKUP(O$2+$A3241,Sheet2!CA:NN,$B3241,0),HLOOKUP(O$2+$A3241,Sheet2!CA:NN,$B3241,0)&lt;&gt;""),HLOOKUP(O$2+$A3241,Sheet2!CA:NN,$B3241,0),"")</f>
        <v/>
      </c>
      <c r="P3241" t="str">
        <f>IF(OR(HLOOKUP(P$2+$A3241,Sheet2!CB:NO,$B3241,0),HLOOKUP(P$2+$A3241,Sheet2!CB:NO,$B3241,0)&lt;&gt;""),HLOOKUP(P$2+$A3241,Sheet2!CB:NO,$B3241,0),"")</f>
        <v/>
      </c>
      <c r="Q3241" t="str">
        <f>IF(OR(HLOOKUP(Q$2+$A3241,Sheet2!CC:NO,$B3241,0),HLOOKUP(Q$2+$A3241,Sheet2!CC:NO,$B3241,0)&lt;&gt;""),HLOOKUP(Q$2+$A3241,Sheet2!CC:NO,$B3241,0),"")</f>
        <v/>
      </c>
    </row>
    <row r="3242" spans="1:17" x14ac:dyDescent="0.25">
      <c r="A3242" s="64">
        <f t="shared" si="403"/>
        <v>48</v>
      </c>
      <c r="B3242" s="64">
        <f t="shared" si="404"/>
        <v>328</v>
      </c>
      <c r="C3242" s="64">
        <f t="shared" si="405"/>
        <v>9</v>
      </c>
      <c r="D3242" s="64">
        <f t="shared" si="406"/>
        <v>324</v>
      </c>
      <c r="E3242" s="64">
        <f t="shared" si="407"/>
        <v>1616</v>
      </c>
      <c r="F3242" s="64" t="str">
        <f t="shared" si="400"/>
        <v/>
      </c>
      <c r="G3242" s="64" t="str">
        <f t="shared" si="401"/>
        <v/>
      </c>
      <c r="H3242" s="64" t="str">
        <f t="shared" si="402"/>
        <v/>
      </c>
      <c r="I3242" s="80" t="str">
        <f>IFERROR(VLOOKUP(D3242,Sheet2!A:B,2,0),"")</f>
        <v/>
      </c>
      <c r="J3242" s="64" t="str">
        <f>IFERROR(IF(I3242&lt;&gt;"",VLOOKUP(I3242,Sheet2!B:C,2,0),""),"")</f>
        <v/>
      </c>
      <c r="K3242" s="64" t="str">
        <f>IFERROR( IF(I3242&lt;&gt;"", HLOOKUP(L$2+$A3242,Sheet2!BX:NK,2,0),""),"")</f>
        <v/>
      </c>
      <c r="L3242" t="str">
        <f>IF(OR(HLOOKUP(L$2+$A3242,Sheet2!BX:NK,$B3242,0),HLOOKUP(L$2+$A3242,Sheet2!BX:NK,$B3242,0)&lt;&gt;""),HLOOKUP(L$2+$A3242,Sheet2!BX:NK,$B3242,0),"")</f>
        <v/>
      </c>
      <c r="M3242" t="str">
        <f>IF(OR(HLOOKUP(M$2+$A3242,Sheet2!BY:NL,$B3242,0),HLOOKUP(M$2+$A3242,Sheet2!BY:NL,$B3242,0)&lt;&gt;""),HLOOKUP(M$2+$A3242,Sheet2!BY:NL,$B3242,0),"")</f>
        <v/>
      </c>
      <c r="N3242" t="str">
        <f>IF(OR(HLOOKUP(N$2+$A3242,Sheet2!BZ:NM,$B3242,0),HLOOKUP(N$2+$A3242,Sheet2!BZ:NM,$B3242,0)&lt;&gt;""),HLOOKUP(N$2+$A3242,Sheet2!BZ:NM,$B3242,0),"")</f>
        <v/>
      </c>
      <c r="O3242" t="str">
        <f>IF(OR(HLOOKUP(O$2+$A3242,Sheet2!CA:NN,$B3242,0),HLOOKUP(O$2+$A3242,Sheet2!CA:NN,$B3242,0)&lt;&gt;""),HLOOKUP(O$2+$A3242,Sheet2!CA:NN,$B3242,0),"")</f>
        <v/>
      </c>
      <c r="P3242" t="str">
        <f>IF(OR(HLOOKUP(P$2+$A3242,Sheet2!CB:NO,$B3242,0),HLOOKUP(P$2+$A3242,Sheet2!CB:NO,$B3242,0)&lt;&gt;""),HLOOKUP(P$2+$A3242,Sheet2!CB:NO,$B3242,0),"")</f>
        <v/>
      </c>
      <c r="Q3242" t="str">
        <f>IF(OR(HLOOKUP(Q$2+$A3242,Sheet2!CC:NO,$B3242,0),HLOOKUP(Q$2+$A3242,Sheet2!CC:NO,$B3242,0)&lt;&gt;""),HLOOKUP(Q$2+$A3242,Sheet2!CC:NO,$B3242,0),"")</f>
        <v/>
      </c>
    </row>
    <row r="3243" spans="1:17" x14ac:dyDescent="0.25">
      <c r="A3243" s="64">
        <f t="shared" si="403"/>
        <v>54</v>
      </c>
      <c r="B3243" s="64">
        <f t="shared" si="404"/>
        <v>328</v>
      </c>
      <c r="C3243" s="64">
        <f t="shared" si="405"/>
        <v>10</v>
      </c>
      <c r="D3243" s="64">
        <f t="shared" si="406"/>
        <v>324</v>
      </c>
      <c r="E3243" s="64">
        <f t="shared" si="407"/>
        <v>1616</v>
      </c>
      <c r="F3243" s="64" t="str">
        <f t="shared" si="400"/>
        <v/>
      </c>
      <c r="G3243" s="64" t="str">
        <f t="shared" si="401"/>
        <v/>
      </c>
      <c r="H3243" s="64" t="str">
        <f t="shared" si="402"/>
        <v/>
      </c>
      <c r="I3243" s="80" t="str">
        <f>IFERROR(VLOOKUP(D3243,Sheet2!A:B,2,0),"")</f>
        <v/>
      </c>
      <c r="J3243" s="64" t="str">
        <f>IFERROR(IF(I3243&lt;&gt;"",VLOOKUP(I3243,Sheet2!B:C,2,0),""),"")</f>
        <v/>
      </c>
      <c r="K3243" s="64" t="str">
        <f>IFERROR( IF(I3243&lt;&gt;"", HLOOKUP(L$2+$A3243,Sheet2!BX:NK,2,0),""),"")</f>
        <v/>
      </c>
      <c r="L3243" t="str">
        <f>IF(OR(HLOOKUP(L$2+$A3243,Sheet2!BX:NK,$B3243,0),HLOOKUP(L$2+$A3243,Sheet2!BX:NK,$B3243,0)&lt;&gt;""),HLOOKUP(L$2+$A3243,Sheet2!BX:NK,$B3243,0),"")</f>
        <v/>
      </c>
      <c r="M3243" t="str">
        <f>IF(OR(HLOOKUP(M$2+$A3243,Sheet2!BY:NL,$B3243,0),HLOOKUP(M$2+$A3243,Sheet2!BY:NL,$B3243,0)&lt;&gt;""),HLOOKUP(M$2+$A3243,Sheet2!BY:NL,$B3243,0),"")</f>
        <v/>
      </c>
      <c r="N3243" t="str">
        <f>IF(OR(HLOOKUP(N$2+$A3243,Sheet2!BZ:NM,$B3243,0),HLOOKUP(N$2+$A3243,Sheet2!BZ:NM,$B3243,0)&lt;&gt;""),HLOOKUP(N$2+$A3243,Sheet2!BZ:NM,$B3243,0),"")</f>
        <v/>
      </c>
      <c r="O3243" t="str">
        <f>IF(OR(HLOOKUP(O$2+$A3243,Sheet2!CA:NN,$B3243,0),HLOOKUP(O$2+$A3243,Sheet2!CA:NN,$B3243,0)&lt;&gt;""),HLOOKUP(O$2+$A3243,Sheet2!CA:NN,$B3243,0),"")</f>
        <v/>
      </c>
      <c r="P3243" t="str">
        <f>IF(OR(HLOOKUP(P$2+$A3243,Sheet2!CB:NO,$B3243,0),HLOOKUP(P$2+$A3243,Sheet2!CB:NO,$B3243,0)&lt;&gt;""),HLOOKUP(P$2+$A3243,Sheet2!CB:NO,$B3243,0),"")</f>
        <v/>
      </c>
      <c r="Q3243" t="str">
        <f>IF(OR(HLOOKUP(Q$2+$A3243,Sheet2!CC:NO,$B3243,0),HLOOKUP(Q$2+$A3243,Sheet2!CC:NO,$B3243,0)&lt;&gt;""),HLOOKUP(Q$2+$A3243,Sheet2!CC:NO,$B3243,0),"")</f>
        <v/>
      </c>
    </row>
    <row r="3244" spans="1:17" x14ac:dyDescent="0.25">
      <c r="A3244" s="64">
        <f t="shared" si="403"/>
        <v>0</v>
      </c>
      <c r="B3244" s="64">
        <f t="shared" si="404"/>
        <v>329</v>
      </c>
      <c r="C3244" s="64">
        <f t="shared" si="405"/>
        <v>1</v>
      </c>
      <c r="D3244" s="64">
        <f t="shared" si="406"/>
        <v>325</v>
      </c>
      <c r="E3244" s="64">
        <f t="shared" si="407"/>
        <v>1621</v>
      </c>
      <c r="F3244" s="64" t="str">
        <f t="shared" si="400"/>
        <v/>
      </c>
      <c r="G3244" s="64" t="str">
        <f t="shared" si="401"/>
        <v/>
      </c>
      <c r="H3244" s="64" t="str">
        <f t="shared" si="402"/>
        <v/>
      </c>
      <c r="I3244" s="80" t="str">
        <f>IFERROR(VLOOKUP(D3244,Sheet2!A:B,2,0),"")</f>
        <v/>
      </c>
      <c r="J3244" s="64" t="str">
        <f>IFERROR(IF(I3244&lt;&gt;"",VLOOKUP(I3244,Sheet2!B:C,2,0),""),"")</f>
        <v/>
      </c>
      <c r="K3244" s="64" t="str">
        <f>IFERROR( IF(I3244&lt;&gt;"", HLOOKUP(L$2+$A3244,Sheet2!BX:NK,2,0),""),"")</f>
        <v/>
      </c>
      <c r="L3244" t="str">
        <f>IF(OR(HLOOKUP(L$2+$A3244,Sheet2!BX:NK,$B3244,0),HLOOKUP(L$2+$A3244,Sheet2!BX:NK,$B3244,0)&lt;&gt;""),HLOOKUP(L$2+$A3244,Sheet2!BX:NK,$B3244,0),"")</f>
        <v/>
      </c>
      <c r="M3244" t="str">
        <f>IF(OR(HLOOKUP(M$2+$A3244,Sheet2!BY:NL,$B3244,0),HLOOKUP(M$2+$A3244,Sheet2!BY:NL,$B3244,0)&lt;&gt;""),HLOOKUP(M$2+$A3244,Sheet2!BY:NL,$B3244,0),"")</f>
        <v/>
      </c>
      <c r="N3244" t="str">
        <f>IF(OR(HLOOKUP(N$2+$A3244,Sheet2!BZ:NM,$B3244,0),HLOOKUP(N$2+$A3244,Sheet2!BZ:NM,$B3244,0)&lt;&gt;""),HLOOKUP(N$2+$A3244,Sheet2!BZ:NM,$B3244,0),"")</f>
        <v/>
      </c>
      <c r="O3244" t="str">
        <f>IF(OR(HLOOKUP(O$2+$A3244,Sheet2!CA:NN,$B3244,0),HLOOKUP(O$2+$A3244,Sheet2!CA:NN,$B3244,0)&lt;&gt;""),HLOOKUP(O$2+$A3244,Sheet2!CA:NN,$B3244,0),"")</f>
        <v/>
      </c>
      <c r="P3244" t="str">
        <f>IF(OR(HLOOKUP(P$2+$A3244,Sheet2!CB:NO,$B3244,0),HLOOKUP(P$2+$A3244,Sheet2!CB:NO,$B3244,0)&lt;&gt;""),HLOOKUP(P$2+$A3244,Sheet2!CB:NO,$B3244,0),"")</f>
        <v/>
      </c>
      <c r="Q3244" t="str">
        <f>IF(OR(HLOOKUP(Q$2+$A3244,Sheet2!CC:NO,$B3244,0),HLOOKUP(Q$2+$A3244,Sheet2!CC:NO,$B3244,0)&lt;&gt;""),HLOOKUP(Q$2+$A3244,Sheet2!CC:NO,$B3244,0),"")</f>
        <v/>
      </c>
    </row>
    <row r="3245" spans="1:17" x14ac:dyDescent="0.25">
      <c r="A3245" s="64">
        <f t="shared" si="403"/>
        <v>6</v>
      </c>
      <c r="B3245" s="64">
        <f t="shared" si="404"/>
        <v>329</v>
      </c>
      <c r="C3245" s="64">
        <f t="shared" si="405"/>
        <v>2</v>
      </c>
      <c r="D3245" s="64">
        <f t="shared" si="406"/>
        <v>325</v>
      </c>
      <c r="E3245" s="64">
        <f t="shared" si="407"/>
        <v>1621</v>
      </c>
      <c r="F3245" s="64" t="str">
        <f t="shared" si="400"/>
        <v/>
      </c>
      <c r="G3245" s="64" t="str">
        <f t="shared" si="401"/>
        <v/>
      </c>
      <c r="H3245" s="64" t="str">
        <f t="shared" si="402"/>
        <v/>
      </c>
      <c r="I3245" s="80" t="str">
        <f>IFERROR(VLOOKUP(D3245,Sheet2!A:B,2,0),"")</f>
        <v/>
      </c>
      <c r="J3245" s="64" t="str">
        <f>IFERROR(IF(I3245&lt;&gt;"",VLOOKUP(I3245,Sheet2!B:C,2,0),""),"")</f>
        <v/>
      </c>
      <c r="K3245" s="64" t="str">
        <f>IFERROR( IF(I3245&lt;&gt;"", HLOOKUP(L$2+$A3245,Sheet2!BX:NK,2,0),""),"")</f>
        <v/>
      </c>
      <c r="L3245" t="str">
        <f>IF(OR(HLOOKUP(L$2+$A3245,Sheet2!BX:NK,$B3245,0),HLOOKUP(L$2+$A3245,Sheet2!BX:NK,$B3245,0)&lt;&gt;""),HLOOKUP(L$2+$A3245,Sheet2!BX:NK,$B3245,0),"")</f>
        <v/>
      </c>
      <c r="M3245" t="str">
        <f>IF(OR(HLOOKUP(M$2+$A3245,Sheet2!BY:NL,$B3245,0),HLOOKUP(M$2+$A3245,Sheet2!BY:NL,$B3245,0)&lt;&gt;""),HLOOKUP(M$2+$A3245,Sheet2!BY:NL,$B3245,0),"")</f>
        <v/>
      </c>
      <c r="N3245" t="str">
        <f>IF(OR(HLOOKUP(N$2+$A3245,Sheet2!BZ:NM,$B3245,0),HLOOKUP(N$2+$A3245,Sheet2!BZ:NM,$B3245,0)&lt;&gt;""),HLOOKUP(N$2+$A3245,Sheet2!BZ:NM,$B3245,0),"")</f>
        <v/>
      </c>
      <c r="O3245" t="str">
        <f>IF(OR(HLOOKUP(O$2+$A3245,Sheet2!CA:NN,$B3245,0),HLOOKUP(O$2+$A3245,Sheet2!CA:NN,$B3245,0)&lt;&gt;""),HLOOKUP(O$2+$A3245,Sheet2!CA:NN,$B3245,0),"")</f>
        <v/>
      </c>
      <c r="P3245" t="str">
        <f>IF(OR(HLOOKUP(P$2+$A3245,Sheet2!CB:NO,$B3245,0),HLOOKUP(P$2+$A3245,Sheet2!CB:NO,$B3245,0)&lt;&gt;""),HLOOKUP(P$2+$A3245,Sheet2!CB:NO,$B3245,0),"")</f>
        <v/>
      </c>
      <c r="Q3245" t="str">
        <f>IF(OR(HLOOKUP(Q$2+$A3245,Sheet2!CC:NO,$B3245,0),HLOOKUP(Q$2+$A3245,Sheet2!CC:NO,$B3245,0)&lt;&gt;""),HLOOKUP(Q$2+$A3245,Sheet2!CC:NO,$B3245,0),"")</f>
        <v/>
      </c>
    </row>
    <row r="3246" spans="1:17" x14ac:dyDescent="0.25">
      <c r="A3246" s="64">
        <f t="shared" si="403"/>
        <v>12</v>
      </c>
      <c r="B3246" s="64">
        <f t="shared" si="404"/>
        <v>329</v>
      </c>
      <c r="C3246" s="64">
        <f t="shared" si="405"/>
        <v>3</v>
      </c>
      <c r="D3246" s="64">
        <f t="shared" si="406"/>
        <v>325</v>
      </c>
      <c r="E3246" s="64">
        <f t="shared" si="407"/>
        <v>1621</v>
      </c>
      <c r="F3246" s="64" t="str">
        <f t="shared" si="400"/>
        <v/>
      </c>
      <c r="G3246" s="64" t="str">
        <f t="shared" si="401"/>
        <v/>
      </c>
      <c r="H3246" s="64" t="str">
        <f t="shared" si="402"/>
        <v/>
      </c>
      <c r="I3246" s="80" t="str">
        <f>IFERROR(VLOOKUP(D3246,Sheet2!A:B,2,0),"")</f>
        <v/>
      </c>
      <c r="J3246" s="64" t="str">
        <f>IFERROR(IF(I3246&lt;&gt;"",VLOOKUP(I3246,Sheet2!B:C,2,0),""),"")</f>
        <v/>
      </c>
      <c r="K3246" s="64" t="str">
        <f>IFERROR( IF(I3246&lt;&gt;"", HLOOKUP(L$2+$A3246,Sheet2!BX:NK,2,0),""),"")</f>
        <v/>
      </c>
      <c r="L3246" t="str">
        <f>IF(OR(HLOOKUP(L$2+$A3246,Sheet2!BX:NK,$B3246,0),HLOOKUP(L$2+$A3246,Sheet2!BX:NK,$B3246,0)&lt;&gt;""),HLOOKUP(L$2+$A3246,Sheet2!BX:NK,$B3246,0),"")</f>
        <v/>
      </c>
      <c r="M3246" t="str">
        <f>IF(OR(HLOOKUP(M$2+$A3246,Sheet2!BY:NL,$B3246,0),HLOOKUP(M$2+$A3246,Sheet2!BY:NL,$B3246,0)&lt;&gt;""),HLOOKUP(M$2+$A3246,Sheet2!BY:NL,$B3246,0),"")</f>
        <v/>
      </c>
      <c r="N3246" t="str">
        <f>IF(OR(HLOOKUP(N$2+$A3246,Sheet2!BZ:NM,$B3246,0),HLOOKUP(N$2+$A3246,Sheet2!BZ:NM,$B3246,0)&lt;&gt;""),HLOOKUP(N$2+$A3246,Sheet2!BZ:NM,$B3246,0),"")</f>
        <v/>
      </c>
      <c r="O3246" t="str">
        <f>IF(OR(HLOOKUP(O$2+$A3246,Sheet2!CA:NN,$B3246,0),HLOOKUP(O$2+$A3246,Sheet2!CA:NN,$B3246,0)&lt;&gt;""),HLOOKUP(O$2+$A3246,Sheet2!CA:NN,$B3246,0),"")</f>
        <v/>
      </c>
      <c r="P3246" t="str">
        <f>IF(OR(HLOOKUP(P$2+$A3246,Sheet2!CB:NO,$B3246,0),HLOOKUP(P$2+$A3246,Sheet2!CB:NO,$B3246,0)&lt;&gt;""),HLOOKUP(P$2+$A3246,Sheet2!CB:NO,$B3246,0),"")</f>
        <v/>
      </c>
      <c r="Q3246" t="str">
        <f>IF(OR(HLOOKUP(Q$2+$A3246,Sheet2!CC:NO,$B3246,0),HLOOKUP(Q$2+$A3246,Sheet2!CC:NO,$B3246,0)&lt;&gt;""),HLOOKUP(Q$2+$A3246,Sheet2!CC:NO,$B3246,0),"")</f>
        <v/>
      </c>
    </row>
    <row r="3247" spans="1:17" x14ac:dyDescent="0.25">
      <c r="A3247" s="64">
        <f t="shared" si="403"/>
        <v>18</v>
      </c>
      <c r="B3247" s="64">
        <f t="shared" si="404"/>
        <v>329</v>
      </c>
      <c r="C3247" s="64">
        <f t="shared" si="405"/>
        <v>4</v>
      </c>
      <c r="D3247" s="64">
        <f t="shared" si="406"/>
        <v>325</v>
      </c>
      <c r="E3247" s="64">
        <f t="shared" si="407"/>
        <v>1621</v>
      </c>
      <c r="F3247" s="64" t="str">
        <f t="shared" si="400"/>
        <v/>
      </c>
      <c r="G3247" s="64" t="str">
        <f t="shared" si="401"/>
        <v/>
      </c>
      <c r="H3247" s="64" t="str">
        <f t="shared" si="402"/>
        <v/>
      </c>
      <c r="I3247" s="80" t="str">
        <f>IFERROR(VLOOKUP(D3247,Sheet2!A:B,2,0),"")</f>
        <v/>
      </c>
      <c r="J3247" s="64" t="str">
        <f>IFERROR(IF(I3247&lt;&gt;"",VLOOKUP(I3247,Sheet2!B:C,2,0),""),"")</f>
        <v/>
      </c>
      <c r="K3247" s="64" t="str">
        <f>IFERROR( IF(I3247&lt;&gt;"", HLOOKUP(L$2+$A3247,Sheet2!BX:NK,2,0),""),"")</f>
        <v/>
      </c>
      <c r="L3247" t="str">
        <f>IF(OR(HLOOKUP(L$2+$A3247,Sheet2!BX:NK,$B3247,0),HLOOKUP(L$2+$A3247,Sheet2!BX:NK,$B3247,0)&lt;&gt;""),HLOOKUP(L$2+$A3247,Sheet2!BX:NK,$B3247,0),"")</f>
        <v/>
      </c>
      <c r="M3247" t="str">
        <f>IF(OR(HLOOKUP(M$2+$A3247,Sheet2!BY:NL,$B3247,0),HLOOKUP(M$2+$A3247,Sheet2!BY:NL,$B3247,0)&lt;&gt;""),HLOOKUP(M$2+$A3247,Sheet2!BY:NL,$B3247,0),"")</f>
        <v/>
      </c>
      <c r="N3247" t="str">
        <f>IF(OR(HLOOKUP(N$2+$A3247,Sheet2!BZ:NM,$B3247,0),HLOOKUP(N$2+$A3247,Sheet2!BZ:NM,$B3247,0)&lt;&gt;""),HLOOKUP(N$2+$A3247,Sheet2!BZ:NM,$B3247,0),"")</f>
        <v/>
      </c>
      <c r="O3247" t="str">
        <f>IF(OR(HLOOKUP(O$2+$A3247,Sheet2!CA:NN,$B3247,0),HLOOKUP(O$2+$A3247,Sheet2!CA:NN,$B3247,0)&lt;&gt;""),HLOOKUP(O$2+$A3247,Sheet2!CA:NN,$B3247,0),"")</f>
        <v/>
      </c>
      <c r="P3247" t="str">
        <f>IF(OR(HLOOKUP(P$2+$A3247,Sheet2!CB:NO,$B3247,0),HLOOKUP(P$2+$A3247,Sheet2!CB:NO,$B3247,0)&lt;&gt;""),HLOOKUP(P$2+$A3247,Sheet2!CB:NO,$B3247,0),"")</f>
        <v/>
      </c>
      <c r="Q3247" t="str">
        <f>IF(OR(HLOOKUP(Q$2+$A3247,Sheet2!CC:NO,$B3247,0),HLOOKUP(Q$2+$A3247,Sheet2!CC:NO,$B3247,0)&lt;&gt;""),HLOOKUP(Q$2+$A3247,Sheet2!CC:NO,$B3247,0),"")</f>
        <v/>
      </c>
    </row>
    <row r="3248" spans="1:17" x14ac:dyDescent="0.25">
      <c r="A3248" s="64">
        <f t="shared" si="403"/>
        <v>24</v>
      </c>
      <c r="B3248" s="64">
        <f t="shared" si="404"/>
        <v>329</v>
      </c>
      <c r="C3248" s="64">
        <f t="shared" si="405"/>
        <v>5</v>
      </c>
      <c r="D3248" s="64">
        <f t="shared" si="406"/>
        <v>325</v>
      </c>
      <c r="E3248" s="64">
        <f t="shared" si="407"/>
        <v>1621</v>
      </c>
      <c r="F3248" s="64" t="str">
        <f t="shared" si="400"/>
        <v/>
      </c>
      <c r="G3248" s="64" t="str">
        <f t="shared" si="401"/>
        <v/>
      </c>
      <c r="H3248" s="64" t="str">
        <f t="shared" si="402"/>
        <v/>
      </c>
      <c r="I3248" s="80" t="str">
        <f>IFERROR(VLOOKUP(D3248,Sheet2!A:B,2,0),"")</f>
        <v/>
      </c>
      <c r="J3248" s="64" t="str">
        <f>IFERROR(IF(I3248&lt;&gt;"",VLOOKUP(I3248,Sheet2!B:C,2,0),""),"")</f>
        <v/>
      </c>
      <c r="K3248" s="64" t="str">
        <f>IFERROR( IF(I3248&lt;&gt;"", HLOOKUP(L$2+$A3248,Sheet2!BX:NK,2,0),""),"")</f>
        <v/>
      </c>
      <c r="L3248" t="str">
        <f>IF(OR(HLOOKUP(L$2+$A3248,Sheet2!BX:NK,$B3248,0),HLOOKUP(L$2+$A3248,Sheet2!BX:NK,$B3248,0)&lt;&gt;""),HLOOKUP(L$2+$A3248,Sheet2!BX:NK,$B3248,0),"")</f>
        <v/>
      </c>
      <c r="M3248" t="str">
        <f>IF(OR(HLOOKUP(M$2+$A3248,Sheet2!BY:NL,$B3248,0),HLOOKUP(M$2+$A3248,Sheet2!BY:NL,$B3248,0)&lt;&gt;""),HLOOKUP(M$2+$A3248,Sheet2!BY:NL,$B3248,0),"")</f>
        <v/>
      </c>
      <c r="N3248" t="str">
        <f>IF(OR(HLOOKUP(N$2+$A3248,Sheet2!BZ:NM,$B3248,0),HLOOKUP(N$2+$A3248,Sheet2!BZ:NM,$B3248,0)&lt;&gt;""),HLOOKUP(N$2+$A3248,Sheet2!BZ:NM,$B3248,0),"")</f>
        <v/>
      </c>
      <c r="O3248" t="str">
        <f>IF(OR(HLOOKUP(O$2+$A3248,Sheet2!CA:NN,$B3248,0),HLOOKUP(O$2+$A3248,Sheet2!CA:NN,$B3248,0)&lt;&gt;""),HLOOKUP(O$2+$A3248,Sheet2!CA:NN,$B3248,0),"")</f>
        <v/>
      </c>
      <c r="P3248" t="str">
        <f>IF(OR(HLOOKUP(P$2+$A3248,Sheet2!CB:NO,$B3248,0),HLOOKUP(P$2+$A3248,Sheet2!CB:NO,$B3248,0)&lt;&gt;""),HLOOKUP(P$2+$A3248,Sheet2!CB:NO,$B3248,0),"")</f>
        <v/>
      </c>
      <c r="Q3248" t="str">
        <f>IF(OR(HLOOKUP(Q$2+$A3248,Sheet2!CC:NO,$B3248,0),HLOOKUP(Q$2+$A3248,Sheet2!CC:NO,$B3248,0)&lt;&gt;""),HLOOKUP(Q$2+$A3248,Sheet2!CC:NO,$B3248,0),"")</f>
        <v/>
      </c>
    </row>
    <row r="3249" spans="1:17" x14ac:dyDescent="0.25">
      <c r="A3249" s="64">
        <f t="shared" si="403"/>
        <v>30</v>
      </c>
      <c r="B3249" s="64">
        <f t="shared" si="404"/>
        <v>329</v>
      </c>
      <c r="C3249" s="64">
        <f t="shared" si="405"/>
        <v>6</v>
      </c>
      <c r="D3249" s="64">
        <f t="shared" si="406"/>
        <v>325</v>
      </c>
      <c r="E3249" s="64">
        <f t="shared" si="407"/>
        <v>1621</v>
      </c>
      <c r="F3249" s="64" t="str">
        <f t="shared" si="400"/>
        <v/>
      </c>
      <c r="G3249" s="64" t="str">
        <f t="shared" si="401"/>
        <v/>
      </c>
      <c r="H3249" s="64" t="str">
        <f t="shared" si="402"/>
        <v/>
      </c>
      <c r="I3249" s="80" t="str">
        <f>IFERROR(VLOOKUP(D3249,Sheet2!A:B,2,0),"")</f>
        <v/>
      </c>
      <c r="J3249" s="64" t="str">
        <f>IFERROR(IF(I3249&lt;&gt;"",VLOOKUP(I3249,Sheet2!B:C,2,0),""),"")</f>
        <v/>
      </c>
      <c r="K3249" s="64" t="str">
        <f>IFERROR( IF(I3249&lt;&gt;"", HLOOKUP(L$2+$A3249,Sheet2!BX:NK,2,0),""),"")</f>
        <v/>
      </c>
      <c r="L3249" t="str">
        <f>IF(OR(HLOOKUP(L$2+$A3249,Sheet2!BX:NK,$B3249,0),HLOOKUP(L$2+$A3249,Sheet2!BX:NK,$B3249,0)&lt;&gt;""),HLOOKUP(L$2+$A3249,Sheet2!BX:NK,$B3249,0),"")</f>
        <v/>
      </c>
      <c r="M3249" t="str">
        <f>IF(OR(HLOOKUP(M$2+$A3249,Sheet2!BY:NL,$B3249,0),HLOOKUP(M$2+$A3249,Sheet2!BY:NL,$B3249,0)&lt;&gt;""),HLOOKUP(M$2+$A3249,Sheet2!BY:NL,$B3249,0),"")</f>
        <v/>
      </c>
      <c r="N3249" t="str">
        <f>IF(OR(HLOOKUP(N$2+$A3249,Sheet2!BZ:NM,$B3249,0),HLOOKUP(N$2+$A3249,Sheet2!BZ:NM,$B3249,0)&lt;&gt;""),HLOOKUP(N$2+$A3249,Sheet2!BZ:NM,$B3249,0),"")</f>
        <v/>
      </c>
      <c r="O3249" t="str">
        <f>IF(OR(HLOOKUP(O$2+$A3249,Sheet2!CA:NN,$B3249,0),HLOOKUP(O$2+$A3249,Sheet2!CA:NN,$B3249,0)&lt;&gt;""),HLOOKUP(O$2+$A3249,Sheet2!CA:NN,$B3249,0),"")</f>
        <v/>
      </c>
      <c r="P3249" t="str">
        <f>IF(OR(HLOOKUP(P$2+$A3249,Sheet2!CB:NO,$B3249,0),HLOOKUP(P$2+$A3249,Sheet2!CB:NO,$B3249,0)&lt;&gt;""),HLOOKUP(P$2+$A3249,Sheet2!CB:NO,$B3249,0),"")</f>
        <v/>
      </c>
      <c r="Q3249" t="str">
        <f>IF(OR(HLOOKUP(Q$2+$A3249,Sheet2!CC:NO,$B3249,0),HLOOKUP(Q$2+$A3249,Sheet2!CC:NO,$B3249,0)&lt;&gt;""),HLOOKUP(Q$2+$A3249,Sheet2!CC:NO,$B3249,0),"")</f>
        <v/>
      </c>
    </row>
    <row r="3250" spans="1:17" x14ac:dyDescent="0.25">
      <c r="A3250" s="64">
        <f t="shared" si="403"/>
        <v>36</v>
      </c>
      <c r="B3250" s="64">
        <f t="shared" si="404"/>
        <v>329</v>
      </c>
      <c r="C3250" s="64">
        <f t="shared" si="405"/>
        <v>7</v>
      </c>
      <c r="D3250" s="64">
        <f t="shared" si="406"/>
        <v>325</v>
      </c>
      <c r="E3250" s="64">
        <f t="shared" si="407"/>
        <v>1621</v>
      </c>
      <c r="F3250" s="64" t="str">
        <f t="shared" si="400"/>
        <v/>
      </c>
      <c r="G3250" s="64" t="str">
        <f t="shared" si="401"/>
        <v/>
      </c>
      <c r="H3250" s="64" t="str">
        <f t="shared" si="402"/>
        <v/>
      </c>
      <c r="I3250" s="80" t="str">
        <f>IFERROR(VLOOKUP(D3250,Sheet2!A:B,2,0),"")</f>
        <v/>
      </c>
      <c r="J3250" s="64" t="str">
        <f>IFERROR(IF(I3250&lt;&gt;"",VLOOKUP(I3250,Sheet2!B:C,2,0),""),"")</f>
        <v/>
      </c>
      <c r="K3250" s="64" t="str">
        <f>IFERROR( IF(I3250&lt;&gt;"", HLOOKUP(L$2+$A3250,Sheet2!BX:NK,2,0),""),"")</f>
        <v/>
      </c>
      <c r="L3250" t="str">
        <f>IF(OR(HLOOKUP(L$2+$A3250,Sheet2!BX:NK,$B3250,0),HLOOKUP(L$2+$A3250,Sheet2!BX:NK,$B3250,0)&lt;&gt;""),HLOOKUP(L$2+$A3250,Sheet2!BX:NK,$B3250,0),"")</f>
        <v/>
      </c>
      <c r="M3250" t="str">
        <f>IF(OR(HLOOKUP(M$2+$A3250,Sheet2!BY:NL,$B3250,0),HLOOKUP(M$2+$A3250,Sheet2!BY:NL,$B3250,0)&lt;&gt;""),HLOOKUP(M$2+$A3250,Sheet2!BY:NL,$B3250,0),"")</f>
        <v/>
      </c>
      <c r="N3250" t="str">
        <f>IF(OR(HLOOKUP(N$2+$A3250,Sheet2!BZ:NM,$B3250,0),HLOOKUP(N$2+$A3250,Sheet2!BZ:NM,$B3250,0)&lt;&gt;""),HLOOKUP(N$2+$A3250,Sheet2!BZ:NM,$B3250,0),"")</f>
        <v/>
      </c>
      <c r="O3250" t="str">
        <f>IF(OR(HLOOKUP(O$2+$A3250,Sheet2!CA:NN,$B3250,0),HLOOKUP(O$2+$A3250,Sheet2!CA:NN,$B3250,0)&lt;&gt;""),HLOOKUP(O$2+$A3250,Sheet2!CA:NN,$B3250,0),"")</f>
        <v/>
      </c>
      <c r="P3250" t="str">
        <f>IF(OR(HLOOKUP(P$2+$A3250,Sheet2!CB:NO,$B3250,0),HLOOKUP(P$2+$A3250,Sheet2!CB:NO,$B3250,0)&lt;&gt;""),HLOOKUP(P$2+$A3250,Sheet2!CB:NO,$B3250,0),"")</f>
        <v/>
      </c>
      <c r="Q3250" t="str">
        <f>IF(OR(HLOOKUP(Q$2+$A3250,Sheet2!CC:NO,$B3250,0),HLOOKUP(Q$2+$A3250,Sheet2!CC:NO,$B3250,0)&lt;&gt;""),HLOOKUP(Q$2+$A3250,Sheet2!CC:NO,$B3250,0),"")</f>
        <v/>
      </c>
    </row>
    <row r="3251" spans="1:17" x14ac:dyDescent="0.25">
      <c r="A3251" s="64">
        <f t="shared" si="403"/>
        <v>42</v>
      </c>
      <c r="B3251" s="64">
        <f t="shared" si="404"/>
        <v>329</v>
      </c>
      <c r="C3251" s="64">
        <f t="shared" si="405"/>
        <v>8</v>
      </c>
      <c r="D3251" s="64">
        <f t="shared" si="406"/>
        <v>325</v>
      </c>
      <c r="E3251" s="64">
        <f t="shared" si="407"/>
        <v>1621</v>
      </c>
      <c r="F3251" s="64" t="str">
        <f t="shared" si="400"/>
        <v/>
      </c>
      <c r="G3251" s="64" t="str">
        <f t="shared" si="401"/>
        <v/>
      </c>
      <c r="H3251" s="64" t="str">
        <f t="shared" si="402"/>
        <v/>
      </c>
      <c r="I3251" s="80" t="str">
        <f>IFERROR(VLOOKUP(D3251,Sheet2!A:B,2,0),"")</f>
        <v/>
      </c>
      <c r="J3251" s="64" t="str">
        <f>IFERROR(IF(I3251&lt;&gt;"",VLOOKUP(I3251,Sheet2!B:C,2,0),""),"")</f>
        <v/>
      </c>
      <c r="K3251" s="64" t="str">
        <f>IFERROR( IF(I3251&lt;&gt;"", HLOOKUP(L$2+$A3251,Sheet2!BX:NK,2,0),""),"")</f>
        <v/>
      </c>
      <c r="L3251" t="str">
        <f>IF(OR(HLOOKUP(L$2+$A3251,Sheet2!BX:NK,$B3251,0),HLOOKUP(L$2+$A3251,Sheet2!BX:NK,$B3251,0)&lt;&gt;""),HLOOKUP(L$2+$A3251,Sheet2!BX:NK,$B3251,0),"")</f>
        <v/>
      </c>
      <c r="M3251" t="str">
        <f>IF(OR(HLOOKUP(M$2+$A3251,Sheet2!BY:NL,$B3251,0),HLOOKUP(M$2+$A3251,Sheet2!BY:NL,$B3251,0)&lt;&gt;""),HLOOKUP(M$2+$A3251,Sheet2!BY:NL,$B3251,0),"")</f>
        <v/>
      </c>
      <c r="N3251" t="str">
        <f>IF(OR(HLOOKUP(N$2+$A3251,Sheet2!BZ:NM,$B3251,0),HLOOKUP(N$2+$A3251,Sheet2!BZ:NM,$B3251,0)&lt;&gt;""),HLOOKUP(N$2+$A3251,Sheet2!BZ:NM,$B3251,0),"")</f>
        <v/>
      </c>
      <c r="O3251" t="str">
        <f>IF(OR(HLOOKUP(O$2+$A3251,Sheet2!CA:NN,$B3251,0),HLOOKUP(O$2+$A3251,Sheet2!CA:NN,$B3251,0)&lt;&gt;""),HLOOKUP(O$2+$A3251,Sheet2!CA:NN,$B3251,0),"")</f>
        <v/>
      </c>
      <c r="P3251" t="str">
        <f>IF(OR(HLOOKUP(P$2+$A3251,Sheet2!CB:NO,$B3251,0),HLOOKUP(P$2+$A3251,Sheet2!CB:NO,$B3251,0)&lt;&gt;""),HLOOKUP(P$2+$A3251,Sheet2!CB:NO,$B3251,0),"")</f>
        <v/>
      </c>
      <c r="Q3251" t="str">
        <f>IF(OR(HLOOKUP(Q$2+$A3251,Sheet2!CC:NO,$B3251,0),HLOOKUP(Q$2+$A3251,Sheet2!CC:NO,$B3251,0)&lt;&gt;""),HLOOKUP(Q$2+$A3251,Sheet2!CC:NO,$B3251,0),"")</f>
        <v/>
      </c>
    </row>
    <row r="3252" spans="1:17" x14ac:dyDescent="0.25">
      <c r="A3252" s="64">
        <f t="shared" si="403"/>
        <v>48</v>
      </c>
      <c r="B3252" s="64">
        <f t="shared" si="404"/>
        <v>329</v>
      </c>
      <c r="C3252" s="64">
        <f t="shared" si="405"/>
        <v>9</v>
      </c>
      <c r="D3252" s="64">
        <f t="shared" si="406"/>
        <v>325</v>
      </c>
      <c r="E3252" s="64">
        <f t="shared" si="407"/>
        <v>1621</v>
      </c>
      <c r="F3252" s="64" t="str">
        <f t="shared" si="400"/>
        <v/>
      </c>
      <c r="G3252" s="64" t="str">
        <f t="shared" si="401"/>
        <v/>
      </c>
      <c r="H3252" s="64" t="str">
        <f t="shared" si="402"/>
        <v/>
      </c>
      <c r="I3252" s="80" t="str">
        <f>IFERROR(VLOOKUP(D3252,Sheet2!A:B,2,0),"")</f>
        <v/>
      </c>
      <c r="J3252" s="64" t="str">
        <f>IFERROR(IF(I3252&lt;&gt;"",VLOOKUP(I3252,Sheet2!B:C,2,0),""),"")</f>
        <v/>
      </c>
      <c r="K3252" s="64" t="str">
        <f>IFERROR( IF(I3252&lt;&gt;"", HLOOKUP(L$2+$A3252,Sheet2!BX:NK,2,0),""),"")</f>
        <v/>
      </c>
      <c r="L3252" t="str">
        <f>IF(OR(HLOOKUP(L$2+$A3252,Sheet2!BX:NK,$B3252,0),HLOOKUP(L$2+$A3252,Sheet2!BX:NK,$B3252,0)&lt;&gt;""),HLOOKUP(L$2+$A3252,Sheet2!BX:NK,$B3252,0),"")</f>
        <v/>
      </c>
      <c r="M3252" t="str">
        <f>IF(OR(HLOOKUP(M$2+$A3252,Sheet2!BY:NL,$B3252,0),HLOOKUP(M$2+$A3252,Sheet2!BY:NL,$B3252,0)&lt;&gt;""),HLOOKUP(M$2+$A3252,Sheet2!BY:NL,$B3252,0),"")</f>
        <v/>
      </c>
      <c r="N3252" t="str">
        <f>IF(OR(HLOOKUP(N$2+$A3252,Sheet2!BZ:NM,$B3252,0),HLOOKUP(N$2+$A3252,Sheet2!BZ:NM,$B3252,0)&lt;&gt;""),HLOOKUP(N$2+$A3252,Sheet2!BZ:NM,$B3252,0),"")</f>
        <v/>
      </c>
      <c r="O3252" t="str">
        <f>IF(OR(HLOOKUP(O$2+$A3252,Sheet2!CA:NN,$B3252,0),HLOOKUP(O$2+$A3252,Sheet2!CA:NN,$B3252,0)&lt;&gt;""),HLOOKUP(O$2+$A3252,Sheet2!CA:NN,$B3252,0),"")</f>
        <v/>
      </c>
      <c r="P3252" t="str">
        <f>IF(OR(HLOOKUP(P$2+$A3252,Sheet2!CB:NO,$B3252,0),HLOOKUP(P$2+$A3252,Sheet2!CB:NO,$B3252,0)&lt;&gt;""),HLOOKUP(P$2+$A3252,Sheet2!CB:NO,$B3252,0),"")</f>
        <v/>
      </c>
      <c r="Q3252" t="str">
        <f>IF(OR(HLOOKUP(Q$2+$A3252,Sheet2!CC:NO,$B3252,0),HLOOKUP(Q$2+$A3252,Sheet2!CC:NO,$B3252,0)&lt;&gt;""),HLOOKUP(Q$2+$A3252,Sheet2!CC:NO,$B3252,0),"")</f>
        <v/>
      </c>
    </row>
    <row r="3253" spans="1:17" x14ac:dyDescent="0.25">
      <c r="A3253" s="64">
        <f t="shared" si="403"/>
        <v>54</v>
      </c>
      <c r="B3253" s="64">
        <f t="shared" si="404"/>
        <v>329</v>
      </c>
      <c r="C3253" s="64">
        <f t="shared" si="405"/>
        <v>10</v>
      </c>
      <c r="D3253" s="64">
        <f t="shared" si="406"/>
        <v>325</v>
      </c>
      <c r="E3253" s="64">
        <f t="shared" si="407"/>
        <v>1621</v>
      </c>
      <c r="F3253" s="64" t="str">
        <f t="shared" si="400"/>
        <v/>
      </c>
      <c r="G3253" s="64" t="str">
        <f t="shared" si="401"/>
        <v/>
      </c>
      <c r="H3253" s="64" t="str">
        <f t="shared" si="402"/>
        <v/>
      </c>
      <c r="I3253" s="80" t="str">
        <f>IFERROR(VLOOKUP(D3253,Sheet2!A:B,2,0),"")</f>
        <v/>
      </c>
      <c r="J3253" s="64" t="str">
        <f>IFERROR(IF(I3253&lt;&gt;"",VLOOKUP(I3253,Sheet2!B:C,2,0),""),"")</f>
        <v/>
      </c>
      <c r="K3253" s="64" t="str">
        <f>IFERROR( IF(I3253&lt;&gt;"", HLOOKUP(L$2+$A3253,Sheet2!BX:NK,2,0),""),"")</f>
        <v/>
      </c>
      <c r="L3253" t="str">
        <f>IF(OR(HLOOKUP(L$2+$A3253,Sheet2!BX:NK,$B3253,0),HLOOKUP(L$2+$A3253,Sheet2!BX:NK,$B3253,0)&lt;&gt;""),HLOOKUP(L$2+$A3253,Sheet2!BX:NK,$B3253,0),"")</f>
        <v/>
      </c>
      <c r="M3253" t="str">
        <f>IF(OR(HLOOKUP(M$2+$A3253,Sheet2!BY:NL,$B3253,0),HLOOKUP(M$2+$A3253,Sheet2!BY:NL,$B3253,0)&lt;&gt;""),HLOOKUP(M$2+$A3253,Sheet2!BY:NL,$B3253,0),"")</f>
        <v/>
      </c>
      <c r="N3253" t="str">
        <f>IF(OR(HLOOKUP(N$2+$A3253,Sheet2!BZ:NM,$B3253,0),HLOOKUP(N$2+$A3253,Sheet2!BZ:NM,$B3253,0)&lt;&gt;""),HLOOKUP(N$2+$A3253,Sheet2!BZ:NM,$B3253,0),"")</f>
        <v/>
      </c>
      <c r="O3253" t="str">
        <f>IF(OR(HLOOKUP(O$2+$A3253,Sheet2!CA:NN,$B3253,0),HLOOKUP(O$2+$A3253,Sheet2!CA:NN,$B3253,0)&lt;&gt;""),HLOOKUP(O$2+$A3253,Sheet2!CA:NN,$B3253,0),"")</f>
        <v/>
      </c>
      <c r="P3253" t="str">
        <f>IF(OR(HLOOKUP(P$2+$A3253,Sheet2!CB:NO,$B3253,0),HLOOKUP(P$2+$A3253,Sheet2!CB:NO,$B3253,0)&lt;&gt;""),HLOOKUP(P$2+$A3253,Sheet2!CB:NO,$B3253,0),"")</f>
        <v/>
      </c>
      <c r="Q3253" t="str">
        <f>IF(OR(HLOOKUP(Q$2+$A3253,Sheet2!CC:NO,$B3253,0),HLOOKUP(Q$2+$A3253,Sheet2!CC:NO,$B3253,0)&lt;&gt;""),HLOOKUP(Q$2+$A3253,Sheet2!CC:NO,$B3253,0),"")</f>
        <v/>
      </c>
    </row>
    <row r="3254" spans="1:17" x14ac:dyDescent="0.25">
      <c r="A3254" s="64">
        <f t="shared" si="403"/>
        <v>0</v>
      </c>
      <c r="B3254" s="64">
        <f t="shared" si="404"/>
        <v>330</v>
      </c>
      <c r="C3254" s="64">
        <f t="shared" si="405"/>
        <v>1</v>
      </c>
      <c r="D3254" s="64">
        <f t="shared" si="406"/>
        <v>326</v>
      </c>
      <c r="E3254" s="64">
        <f t="shared" si="407"/>
        <v>1626</v>
      </c>
      <c r="F3254" s="64" t="str">
        <f t="shared" si="400"/>
        <v/>
      </c>
      <c r="G3254" s="64" t="str">
        <f t="shared" si="401"/>
        <v/>
      </c>
      <c r="H3254" s="64" t="str">
        <f t="shared" si="402"/>
        <v/>
      </c>
      <c r="I3254" s="80" t="str">
        <f>IFERROR(VLOOKUP(D3254,Sheet2!A:B,2,0),"")</f>
        <v/>
      </c>
      <c r="J3254" s="64" t="str">
        <f>IFERROR(IF(I3254&lt;&gt;"",VLOOKUP(I3254,Sheet2!B:C,2,0),""),"")</f>
        <v/>
      </c>
      <c r="K3254" s="64" t="str">
        <f>IFERROR( IF(I3254&lt;&gt;"", HLOOKUP(L$2+$A3254,Sheet2!BX:NK,2,0),""),"")</f>
        <v/>
      </c>
      <c r="L3254" t="str">
        <f>IF(OR(HLOOKUP(L$2+$A3254,Sheet2!BX:NK,$B3254,0),HLOOKUP(L$2+$A3254,Sheet2!BX:NK,$B3254,0)&lt;&gt;""),HLOOKUP(L$2+$A3254,Sheet2!BX:NK,$B3254,0),"")</f>
        <v/>
      </c>
      <c r="M3254" t="str">
        <f>IF(OR(HLOOKUP(M$2+$A3254,Sheet2!BY:NL,$B3254,0),HLOOKUP(M$2+$A3254,Sheet2!BY:NL,$B3254,0)&lt;&gt;""),HLOOKUP(M$2+$A3254,Sheet2!BY:NL,$B3254,0),"")</f>
        <v/>
      </c>
      <c r="N3254" t="str">
        <f>IF(OR(HLOOKUP(N$2+$A3254,Sheet2!BZ:NM,$B3254,0),HLOOKUP(N$2+$A3254,Sheet2!BZ:NM,$B3254,0)&lt;&gt;""),HLOOKUP(N$2+$A3254,Sheet2!BZ:NM,$B3254,0),"")</f>
        <v/>
      </c>
      <c r="O3254" t="str">
        <f>IF(OR(HLOOKUP(O$2+$A3254,Sheet2!CA:NN,$B3254,0),HLOOKUP(O$2+$A3254,Sheet2!CA:NN,$B3254,0)&lt;&gt;""),HLOOKUP(O$2+$A3254,Sheet2!CA:NN,$B3254,0),"")</f>
        <v/>
      </c>
      <c r="P3254" t="str">
        <f>IF(OR(HLOOKUP(P$2+$A3254,Sheet2!CB:NO,$B3254,0),HLOOKUP(P$2+$A3254,Sheet2!CB:NO,$B3254,0)&lt;&gt;""),HLOOKUP(P$2+$A3254,Sheet2!CB:NO,$B3254,0),"")</f>
        <v/>
      </c>
      <c r="Q3254" t="str">
        <f>IF(OR(HLOOKUP(Q$2+$A3254,Sheet2!CC:NO,$B3254,0),HLOOKUP(Q$2+$A3254,Sheet2!CC:NO,$B3254,0)&lt;&gt;""),HLOOKUP(Q$2+$A3254,Sheet2!CC:NO,$B3254,0),"")</f>
        <v/>
      </c>
    </row>
    <row r="3255" spans="1:17" x14ac:dyDescent="0.25">
      <c r="A3255" s="64">
        <f t="shared" si="403"/>
        <v>6</v>
      </c>
      <c r="B3255" s="64">
        <f t="shared" si="404"/>
        <v>330</v>
      </c>
      <c r="C3255" s="64">
        <f t="shared" si="405"/>
        <v>2</v>
      </c>
      <c r="D3255" s="64">
        <f t="shared" si="406"/>
        <v>326</v>
      </c>
      <c r="E3255" s="64">
        <f t="shared" si="407"/>
        <v>1626</v>
      </c>
      <c r="F3255" s="64" t="str">
        <f t="shared" si="400"/>
        <v/>
      </c>
      <c r="G3255" s="64" t="str">
        <f t="shared" si="401"/>
        <v/>
      </c>
      <c r="H3255" s="64" t="str">
        <f t="shared" si="402"/>
        <v/>
      </c>
      <c r="I3255" s="80" t="str">
        <f>IFERROR(VLOOKUP(D3255,Sheet2!A:B,2,0),"")</f>
        <v/>
      </c>
      <c r="J3255" s="64" t="str">
        <f>IFERROR(IF(I3255&lt;&gt;"",VLOOKUP(I3255,Sheet2!B:C,2,0),""),"")</f>
        <v/>
      </c>
      <c r="K3255" s="64" t="str">
        <f>IFERROR( IF(I3255&lt;&gt;"", HLOOKUP(L$2+$A3255,Sheet2!BX:NK,2,0),""),"")</f>
        <v/>
      </c>
      <c r="L3255" t="str">
        <f>IF(OR(HLOOKUP(L$2+$A3255,Sheet2!BX:NK,$B3255,0),HLOOKUP(L$2+$A3255,Sheet2!BX:NK,$B3255,0)&lt;&gt;""),HLOOKUP(L$2+$A3255,Sheet2!BX:NK,$B3255,0),"")</f>
        <v/>
      </c>
      <c r="M3255" t="str">
        <f>IF(OR(HLOOKUP(M$2+$A3255,Sheet2!BY:NL,$B3255,0),HLOOKUP(M$2+$A3255,Sheet2!BY:NL,$B3255,0)&lt;&gt;""),HLOOKUP(M$2+$A3255,Sheet2!BY:NL,$B3255,0),"")</f>
        <v/>
      </c>
      <c r="N3255" t="str">
        <f>IF(OR(HLOOKUP(N$2+$A3255,Sheet2!BZ:NM,$B3255,0),HLOOKUP(N$2+$A3255,Sheet2!BZ:NM,$B3255,0)&lt;&gt;""),HLOOKUP(N$2+$A3255,Sheet2!BZ:NM,$B3255,0),"")</f>
        <v/>
      </c>
      <c r="O3255" t="str">
        <f>IF(OR(HLOOKUP(O$2+$A3255,Sheet2!CA:NN,$B3255,0),HLOOKUP(O$2+$A3255,Sheet2!CA:NN,$B3255,0)&lt;&gt;""),HLOOKUP(O$2+$A3255,Sheet2!CA:NN,$B3255,0),"")</f>
        <v/>
      </c>
      <c r="P3255" t="str">
        <f>IF(OR(HLOOKUP(P$2+$A3255,Sheet2!CB:NO,$B3255,0),HLOOKUP(P$2+$A3255,Sheet2!CB:NO,$B3255,0)&lt;&gt;""),HLOOKUP(P$2+$A3255,Sheet2!CB:NO,$B3255,0),"")</f>
        <v/>
      </c>
      <c r="Q3255" t="str">
        <f>IF(OR(HLOOKUP(Q$2+$A3255,Sheet2!CC:NO,$B3255,0),HLOOKUP(Q$2+$A3255,Sheet2!CC:NO,$B3255,0)&lt;&gt;""),HLOOKUP(Q$2+$A3255,Sheet2!CC:NO,$B3255,0),"")</f>
        <v/>
      </c>
    </row>
    <row r="3256" spans="1:17" x14ac:dyDescent="0.25">
      <c r="A3256" s="64">
        <f t="shared" si="403"/>
        <v>12</v>
      </c>
      <c r="B3256" s="64">
        <f t="shared" si="404"/>
        <v>330</v>
      </c>
      <c r="C3256" s="64">
        <f t="shared" si="405"/>
        <v>3</v>
      </c>
      <c r="D3256" s="64">
        <f t="shared" si="406"/>
        <v>326</v>
      </c>
      <c r="E3256" s="64">
        <f t="shared" si="407"/>
        <v>1626</v>
      </c>
      <c r="F3256" s="64" t="str">
        <f t="shared" si="400"/>
        <v/>
      </c>
      <c r="G3256" s="64" t="str">
        <f t="shared" si="401"/>
        <v/>
      </c>
      <c r="H3256" s="64" t="str">
        <f t="shared" si="402"/>
        <v/>
      </c>
      <c r="I3256" s="80" t="str">
        <f>IFERROR(VLOOKUP(D3256,Sheet2!A:B,2,0),"")</f>
        <v/>
      </c>
      <c r="J3256" s="64" t="str">
        <f>IFERROR(IF(I3256&lt;&gt;"",VLOOKUP(I3256,Sheet2!B:C,2,0),""),"")</f>
        <v/>
      </c>
      <c r="K3256" s="64" t="str">
        <f>IFERROR( IF(I3256&lt;&gt;"", HLOOKUP(L$2+$A3256,Sheet2!BX:NK,2,0),""),"")</f>
        <v/>
      </c>
      <c r="L3256" t="str">
        <f>IF(OR(HLOOKUP(L$2+$A3256,Sheet2!BX:NK,$B3256,0),HLOOKUP(L$2+$A3256,Sheet2!BX:NK,$B3256,0)&lt;&gt;""),HLOOKUP(L$2+$A3256,Sheet2!BX:NK,$B3256,0),"")</f>
        <v/>
      </c>
      <c r="M3256" t="str">
        <f>IF(OR(HLOOKUP(M$2+$A3256,Sheet2!BY:NL,$B3256,0),HLOOKUP(M$2+$A3256,Sheet2!BY:NL,$B3256,0)&lt;&gt;""),HLOOKUP(M$2+$A3256,Sheet2!BY:NL,$B3256,0),"")</f>
        <v/>
      </c>
      <c r="N3256" t="str">
        <f>IF(OR(HLOOKUP(N$2+$A3256,Sheet2!BZ:NM,$B3256,0),HLOOKUP(N$2+$A3256,Sheet2!BZ:NM,$B3256,0)&lt;&gt;""),HLOOKUP(N$2+$A3256,Sheet2!BZ:NM,$B3256,0),"")</f>
        <v/>
      </c>
      <c r="O3256" t="str">
        <f>IF(OR(HLOOKUP(O$2+$A3256,Sheet2!CA:NN,$B3256,0),HLOOKUP(O$2+$A3256,Sheet2!CA:NN,$B3256,0)&lt;&gt;""),HLOOKUP(O$2+$A3256,Sheet2!CA:NN,$B3256,0),"")</f>
        <v/>
      </c>
      <c r="P3256" t="str">
        <f>IF(OR(HLOOKUP(P$2+$A3256,Sheet2!CB:NO,$B3256,0),HLOOKUP(P$2+$A3256,Sheet2!CB:NO,$B3256,0)&lt;&gt;""),HLOOKUP(P$2+$A3256,Sheet2!CB:NO,$B3256,0),"")</f>
        <v/>
      </c>
      <c r="Q3256" t="str">
        <f>IF(OR(HLOOKUP(Q$2+$A3256,Sheet2!CC:NO,$B3256,0),HLOOKUP(Q$2+$A3256,Sheet2!CC:NO,$B3256,0)&lt;&gt;""),HLOOKUP(Q$2+$A3256,Sheet2!CC:NO,$B3256,0),"")</f>
        <v/>
      </c>
    </row>
    <row r="3257" spans="1:17" x14ac:dyDescent="0.25">
      <c r="A3257" s="64">
        <f t="shared" si="403"/>
        <v>18</v>
      </c>
      <c r="B3257" s="64">
        <f t="shared" si="404"/>
        <v>330</v>
      </c>
      <c r="C3257" s="64">
        <f t="shared" si="405"/>
        <v>4</v>
      </c>
      <c r="D3257" s="64">
        <f t="shared" si="406"/>
        <v>326</v>
      </c>
      <c r="E3257" s="64">
        <f t="shared" si="407"/>
        <v>1626</v>
      </c>
      <c r="F3257" s="64" t="str">
        <f t="shared" si="400"/>
        <v/>
      </c>
      <c r="G3257" s="64" t="str">
        <f t="shared" si="401"/>
        <v/>
      </c>
      <c r="H3257" s="64" t="str">
        <f t="shared" si="402"/>
        <v/>
      </c>
      <c r="I3257" s="80" t="str">
        <f>IFERROR(VLOOKUP(D3257,Sheet2!A:B,2,0),"")</f>
        <v/>
      </c>
      <c r="J3257" s="64" t="str">
        <f>IFERROR(IF(I3257&lt;&gt;"",VLOOKUP(I3257,Sheet2!B:C,2,0),""),"")</f>
        <v/>
      </c>
      <c r="K3257" s="64" t="str">
        <f>IFERROR( IF(I3257&lt;&gt;"", HLOOKUP(L$2+$A3257,Sheet2!BX:NK,2,0),""),"")</f>
        <v/>
      </c>
      <c r="L3257" t="str">
        <f>IF(OR(HLOOKUP(L$2+$A3257,Sheet2!BX:NK,$B3257,0),HLOOKUP(L$2+$A3257,Sheet2!BX:NK,$B3257,0)&lt;&gt;""),HLOOKUP(L$2+$A3257,Sheet2!BX:NK,$B3257,0),"")</f>
        <v/>
      </c>
      <c r="M3257" t="str">
        <f>IF(OR(HLOOKUP(M$2+$A3257,Sheet2!BY:NL,$B3257,0),HLOOKUP(M$2+$A3257,Sheet2!BY:NL,$B3257,0)&lt;&gt;""),HLOOKUP(M$2+$A3257,Sheet2!BY:NL,$B3257,0),"")</f>
        <v/>
      </c>
      <c r="N3257" t="str">
        <f>IF(OR(HLOOKUP(N$2+$A3257,Sheet2!BZ:NM,$B3257,0),HLOOKUP(N$2+$A3257,Sheet2!BZ:NM,$B3257,0)&lt;&gt;""),HLOOKUP(N$2+$A3257,Sheet2!BZ:NM,$B3257,0),"")</f>
        <v/>
      </c>
      <c r="O3257" t="str">
        <f>IF(OR(HLOOKUP(O$2+$A3257,Sheet2!CA:NN,$B3257,0),HLOOKUP(O$2+$A3257,Sheet2!CA:NN,$B3257,0)&lt;&gt;""),HLOOKUP(O$2+$A3257,Sheet2!CA:NN,$B3257,0),"")</f>
        <v/>
      </c>
      <c r="P3257" t="str">
        <f>IF(OR(HLOOKUP(P$2+$A3257,Sheet2!CB:NO,$B3257,0),HLOOKUP(P$2+$A3257,Sheet2!CB:NO,$B3257,0)&lt;&gt;""),HLOOKUP(P$2+$A3257,Sheet2!CB:NO,$B3257,0),"")</f>
        <v/>
      </c>
      <c r="Q3257" t="str">
        <f>IF(OR(HLOOKUP(Q$2+$A3257,Sheet2!CC:NO,$B3257,0),HLOOKUP(Q$2+$A3257,Sheet2!CC:NO,$B3257,0)&lt;&gt;""),HLOOKUP(Q$2+$A3257,Sheet2!CC:NO,$B3257,0),"")</f>
        <v/>
      </c>
    </row>
    <row r="3258" spans="1:17" x14ac:dyDescent="0.25">
      <c r="A3258" s="64">
        <f t="shared" si="403"/>
        <v>24</v>
      </c>
      <c r="B3258" s="64">
        <f t="shared" si="404"/>
        <v>330</v>
      </c>
      <c r="C3258" s="64">
        <f t="shared" si="405"/>
        <v>5</v>
      </c>
      <c r="D3258" s="64">
        <f t="shared" si="406"/>
        <v>326</v>
      </c>
      <c r="E3258" s="64">
        <f t="shared" si="407"/>
        <v>1626</v>
      </c>
      <c r="F3258" s="64" t="str">
        <f t="shared" si="400"/>
        <v/>
      </c>
      <c r="G3258" s="64" t="str">
        <f t="shared" si="401"/>
        <v/>
      </c>
      <c r="H3258" s="64" t="str">
        <f t="shared" si="402"/>
        <v/>
      </c>
      <c r="I3258" s="80" t="str">
        <f>IFERROR(VLOOKUP(D3258,Sheet2!A:B,2,0),"")</f>
        <v/>
      </c>
      <c r="J3258" s="64" t="str">
        <f>IFERROR(IF(I3258&lt;&gt;"",VLOOKUP(I3258,Sheet2!B:C,2,0),""),"")</f>
        <v/>
      </c>
      <c r="K3258" s="64" t="str">
        <f>IFERROR( IF(I3258&lt;&gt;"", HLOOKUP(L$2+$A3258,Sheet2!BX:NK,2,0),""),"")</f>
        <v/>
      </c>
      <c r="L3258" t="str">
        <f>IF(OR(HLOOKUP(L$2+$A3258,Sheet2!BX:NK,$B3258,0),HLOOKUP(L$2+$A3258,Sheet2!BX:NK,$B3258,0)&lt;&gt;""),HLOOKUP(L$2+$A3258,Sheet2!BX:NK,$B3258,0),"")</f>
        <v/>
      </c>
      <c r="M3258" t="str">
        <f>IF(OR(HLOOKUP(M$2+$A3258,Sheet2!BY:NL,$B3258,0),HLOOKUP(M$2+$A3258,Sheet2!BY:NL,$B3258,0)&lt;&gt;""),HLOOKUP(M$2+$A3258,Sheet2!BY:NL,$B3258,0),"")</f>
        <v/>
      </c>
      <c r="N3258" t="str">
        <f>IF(OR(HLOOKUP(N$2+$A3258,Sheet2!BZ:NM,$B3258,0),HLOOKUP(N$2+$A3258,Sheet2!BZ:NM,$B3258,0)&lt;&gt;""),HLOOKUP(N$2+$A3258,Sheet2!BZ:NM,$B3258,0),"")</f>
        <v/>
      </c>
      <c r="O3258" t="str">
        <f>IF(OR(HLOOKUP(O$2+$A3258,Sheet2!CA:NN,$B3258,0),HLOOKUP(O$2+$A3258,Sheet2!CA:NN,$B3258,0)&lt;&gt;""),HLOOKUP(O$2+$A3258,Sheet2!CA:NN,$B3258,0),"")</f>
        <v/>
      </c>
      <c r="P3258" t="str">
        <f>IF(OR(HLOOKUP(P$2+$A3258,Sheet2!CB:NO,$B3258,0),HLOOKUP(P$2+$A3258,Sheet2!CB:NO,$B3258,0)&lt;&gt;""),HLOOKUP(P$2+$A3258,Sheet2!CB:NO,$B3258,0),"")</f>
        <v/>
      </c>
      <c r="Q3258" t="str">
        <f>IF(OR(HLOOKUP(Q$2+$A3258,Sheet2!CC:NO,$B3258,0),HLOOKUP(Q$2+$A3258,Sheet2!CC:NO,$B3258,0)&lt;&gt;""),HLOOKUP(Q$2+$A3258,Sheet2!CC:NO,$B3258,0),"")</f>
        <v/>
      </c>
    </row>
    <row r="3259" spans="1:17" x14ac:dyDescent="0.25">
      <c r="A3259" s="64">
        <f t="shared" si="403"/>
        <v>30</v>
      </c>
      <c r="B3259" s="64">
        <f t="shared" si="404"/>
        <v>330</v>
      </c>
      <c r="C3259" s="64">
        <f t="shared" si="405"/>
        <v>6</v>
      </c>
      <c r="D3259" s="64">
        <f t="shared" si="406"/>
        <v>326</v>
      </c>
      <c r="E3259" s="64">
        <f t="shared" si="407"/>
        <v>1626</v>
      </c>
      <c r="F3259" s="64" t="str">
        <f t="shared" si="400"/>
        <v/>
      </c>
      <c r="G3259" s="64" t="str">
        <f t="shared" si="401"/>
        <v/>
      </c>
      <c r="H3259" s="64" t="str">
        <f t="shared" si="402"/>
        <v/>
      </c>
      <c r="I3259" s="80" t="str">
        <f>IFERROR(VLOOKUP(D3259,Sheet2!A:B,2,0),"")</f>
        <v/>
      </c>
      <c r="J3259" s="64" t="str">
        <f>IFERROR(IF(I3259&lt;&gt;"",VLOOKUP(I3259,Sheet2!B:C,2,0),""),"")</f>
        <v/>
      </c>
      <c r="K3259" s="64" t="str">
        <f>IFERROR( IF(I3259&lt;&gt;"", HLOOKUP(L$2+$A3259,Sheet2!BX:NK,2,0),""),"")</f>
        <v/>
      </c>
      <c r="L3259" t="str">
        <f>IF(OR(HLOOKUP(L$2+$A3259,Sheet2!BX:NK,$B3259,0),HLOOKUP(L$2+$A3259,Sheet2!BX:NK,$B3259,0)&lt;&gt;""),HLOOKUP(L$2+$A3259,Sheet2!BX:NK,$B3259,0),"")</f>
        <v/>
      </c>
      <c r="M3259" t="str">
        <f>IF(OR(HLOOKUP(M$2+$A3259,Sheet2!BY:NL,$B3259,0),HLOOKUP(M$2+$A3259,Sheet2!BY:NL,$B3259,0)&lt;&gt;""),HLOOKUP(M$2+$A3259,Sheet2!BY:NL,$B3259,0),"")</f>
        <v/>
      </c>
      <c r="N3259" t="str">
        <f>IF(OR(HLOOKUP(N$2+$A3259,Sheet2!BZ:NM,$B3259,0),HLOOKUP(N$2+$A3259,Sheet2!BZ:NM,$B3259,0)&lt;&gt;""),HLOOKUP(N$2+$A3259,Sheet2!BZ:NM,$B3259,0),"")</f>
        <v/>
      </c>
      <c r="O3259" t="str">
        <f>IF(OR(HLOOKUP(O$2+$A3259,Sheet2!CA:NN,$B3259,0),HLOOKUP(O$2+$A3259,Sheet2!CA:NN,$B3259,0)&lt;&gt;""),HLOOKUP(O$2+$A3259,Sheet2!CA:NN,$B3259,0),"")</f>
        <v/>
      </c>
      <c r="P3259" t="str">
        <f>IF(OR(HLOOKUP(P$2+$A3259,Sheet2!CB:NO,$B3259,0),HLOOKUP(P$2+$A3259,Sheet2!CB:NO,$B3259,0)&lt;&gt;""),HLOOKUP(P$2+$A3259,Sheet2!CB:NO,$B3259,0),"")</f>
        <v/>
      </c>
      <c r="Q3259" t="str">
        <f>IF(OR(HLOOKUP(Q$2+$A3259,Sheet2!CC:NO,$B3259,0),HLOOKUP(Q$2+$A3259,Sheet2!CC:NO,$B3259,0)&lt;&gt;""),HLOOKUP(Q$2+$A3259,Sheet2!CC:NO,$B3259,0),"")</f>
        <v/>
      </c>
    </row>
    <row r="3260" spans="1:17" x14ac:dyDescent="0.25">
      <c r="A3260" s="64">
        <f t="shared" si="403"/>
        <v>36</v>
      </c>
      <c r="B3260" s="64">
        <f t="shared" si="404"/>
        <v>330</v>
      </c>
      <c r="C3260" s="64">
        <f t="shared" si="405"/>
        <v>7</v>
      </c>
      <c r="D3260" s="64">
        <f t="shared" si="406"/>
        <v>326</v>
      </c>
      <c r="E3260" s="64">
        <f t="shared" si="407"/>
        <v>1626</v>
      </c>
      <c r="F3260" s="64" t="str">
        <f t="shared" si="400"/>
        <v/>
      </c>
      <c r="G3260" s="64" t="str">
        <f t="shared" si="401"/>
        <v/>
      </c>
      <c r="H3260" s="64" t="str">
        <f t="shared" si="402"/>
        <v/>
      </c>
      <c r="I3260" s="80" t="str">
        <f>IFERROR(VLOOKUP(D3260,Sheet2!A:B,2,0),"")</f>
        <v/>
      </c>
      <c r="J3260" s="64" t="str">
        <f>IFERROR(IF(I3260&lt;&gt;"",VLOOKUP(I3260,Sheet2!B:C,2,0),""),"")</f>
        <v/>
      </c>
      <c r="K3260" s="64" t="str">
        <f>IFERROR( IF(I3260&lt;&gt;"", HLOOKUP(L$2+$A3260,Sheet2!BX:NK,2,0),""),"")</f>
        <v/>
      </c>
      <c r="L3260" t="str">
        <f>IF(OR(HLOOKUP(L$2+$A3260,Sheet2!BX:NK,$B3260,0),HLOOKUP(L$2+$A3260,Sheet2!BX:NK,$B3260,0)&lt;&gt;""),HLOOKUP(L$2+$A3260,Sheet2!BX:NK,$B3260,0),"")</f>
        <v/>
      </c>
      <c r="M3260" t="str">
        <f>IF(OR(HLOOKUP(M$2+$A3260,Sheet2!BY:NL,$B3260,0),HLOOKUP(M$2+$A3260,Sheet2!BY:NL,$B3260,0)&lt;&gt;""),HLOOKUP(M$2+$A3260,Sheet2!BY:NL,$B3260,0),"")</f>
        <v/>
      </c>
      <c r="N3260" t="str">
        <f>IF(OR(HLOOKUP(N$2+$A3260,Sheet2!BZ:NM,$B3260,0),HLOOKUP(N$2+$A3260,Sheet2!BZ:NM,$B3260,0)&lt;&gt;""),HLOOKUP(N$2+$A3260,Sheet2!BZ:NM,$B3260,0),"")</f>
        <v/>
      </c>
      <c r="O3260" t="str">
        <f>IF(OR(HLOOKUP(O$2+$A3260,Sheet2!CA:NN,$B3260,0),HLOOKUP(O$2+$A3260,Sheet2!CA:NN,$B3260,0)&lt;&gt;""),HLOOKUP(O$2+$A3260,Sheet2!CA:NN,$B3260,0),"")</f>
        <v/>
      </c>
      <c r="P3260" t="str">
        <f>IF(OR(HLOOKUP(P$2+$A3260,Sheet2!CB:NO,$B3260,0),HLOOKUP(P$2+$A3260,Sheet2!CB:NO,$B3260,0)&lt;&gt;""),HLOOKUP(P$2+$A3260,Sheet2!CB:NO,$B3260,0),"")</f>
        <v/>
      </c>
      <c r="Q3260" t="str">
        <f>IF(OR(HLOOKUP(Q$2+$A3260,Sheet2!CC:NO,$B3260,0),HLOOKUP(Q$2+$A3260,Sheet2!CC:NO,$B3260,0)&lt;&gt;""),HLOOKUP(Q$2+$A3260,Sheet2!CC:NO,$B3260,0),"")</f>
        <v/>
      </c>
    </row>
    <row r="3261" spans="1:17" x14ac:dyDescent="0.25">
      <c r="A3261" s="64">
        <f t="shared" si="403"/>
        <v>42</v>
      </c>
      <c r="B3261" s="64">
        <f t="shared" si="404"/>
        <v>330</v>
      </c>
      <c r="C3261" s="64">
        <f t="shared" si="405"/>
        <v>8</v>
      </c>
      <c r="D3261" s="64">
        <f t="shared" si="406"/>
        <v>326</v>
      </c>
      <c r="E3261" s="64">
        <f t="shared" si="407"/>
        <v>1626</v>
      </c>
      <c r="F3261" s="64" t="str">
        <f t="shared" si="400"/>
        <v/>
      </c>
      <c r="G3261" s="64" t="str">
        <f t="shared" si="401"/>
        <v/>
      </c>
      <c r="H3261" s="64" t="str">
        <f t="shared" si="402"/>
        <v/>
      </c>
      <c r="I3261" s="80" t="str">
        <f>IFERROR(VLOOKUP(D3261,Sheet2!A:B,2,0),"")</f>
        <v/>
      </c>
      <c r="J3261" s="64" t="str">
        <f>IFERROR(IF(I3261&lt;&gt;"",VLOOKUP(I3261,Sheet2!B:C,2,0),""),"")</f>
        <v/>
      </c>
      <c r="K3261" s="64" t="str">
        <f>IFERROR( IF(I3261&lt;&gt;"", HLOOKUP(L$2+$A3261,Sheet2!BX:NK,2,0),""),"")</f>
        <v/>
      </c>
      <c r="L3261" t="str">
        <f>IF(OR(HLOOKUP(L$2+$A3261,Sheet2!BX:NK,$B3261,0),HLOOKUP(L$2+$A3261,Sheet2!BX:NK,$B3261,0)&lt;&gt;""),HLOOKUP(L$2+$A3261,Sheet2!BX:NK,$B3261,0),"")</f>
        <v/>
      </c>
      <c r="M3261" t="str">
        <f>IF(OR(HLOOKUP(M$2+$A3261,Sheet2!BY:NL,$B3261,0),HLOOKUP(M$2+$A3261,Sheet2!BY:NL,$B3261,0)&lt;&gt;""),HLOOKUP(M$2+$A3261,Sheet2!BY:NL,$B3261,0),"")</f>
        <v/>
      </c>
      <c r="N3261" t="str">
        <f>IF(OR(HLOOKUP(N$2+$A3261,Sheet2!BZ:NM,$B3261,0),HLOOKUP(N$2+$A3261,Sheet2!BZ:NM,$B3261,0)&lt;&gt;""),HLOOKUP(N$2+$A3261,Sheet2!BZ:NM,$B3261,0),"")</f>
        <v/>
      </c>
      <c r="O3261" t="str">
        <f>IF(OR(HLOOKUP(O$2+$A3261,Sheet2!CA:NN,$B3261,0),HLOOKUP(O$2+$A3261,Sheet2!CA:NN,$B3261,0)&lt;&gt;""),HLOOKUP(O$2+$A3261,Sheet2!CA:NN,$B3261,0),"")</f>
        <v/>
      </c>
      <c r="P3261" t="str">
        <f>IF(OR(HLOOKUP(P$2+$A3261,Sheet2!CB:NO,$B3261,0),HLOOKUP(P$2+$A3261,Sheet2!CB:NO,$B3261,0)&lt;&gt;""),HLOOKUP(P$2+$A3261,Sheet2!CB:NO,$B3261,0),"")</f>
        <v/>
      </c>
      <c r="Q3261" t="str">
        <f>IF(OR(HLOOKUP(Q$2+$A3261,Sheet2!CC:NO,$B3261,0),HLOOKUP(Q$2+$A3261,Sheet2!CC:NO,$B3261,0)&lt;&gt;""),HLOOKUP(Q$2+$A3261,Sheet2!CC:NO,$B3261,0),"")</f>
        <v/>
      </c>
    </row>
    <row r="3262" spans="1:17" x14ac:dyDescent="0.25">
      <c r="A3262" s="64">
        <f t="shared" si="403"/>
        <v>48</v>
      </c>
      <c r="B3262" s="64">
        <f t="shared" si="404"/>
        <v>330</v>
      </c>
      <c r="C3262" s="64">
        <f t="shared" si="405"/>
        <v>9</v>
      </c>
      <c r="D3262" s="64">
        <f t="shared" si="406"/>
        <v>326</v>
      </c>
      <c r="E3262" s="64">
        <f t="shared" si="407"/>
        <v>1626</v>
      </c>
      <c r="F3262" s="64" t="str">
        <f t="shared" si="400"/>
        <v/>
      </c>
      <c r="G3262" s="64" t="str">
        <f t="shared" si="401"/>
        <v/>
      </c>
      <c r="H3262" s="64" t="str">
        <f t="shared" si="402"/>
        <v/>
      </c>
      <c r="I3262" s="80" t="str">
        <f>IFERROR(VLOOKUP(D3262,Sheet2!A:B,2,0),"")</f>
        <v/>
      </c>
      <c r="J3262" s="64" t="str">
        <f>IFERROR(IF(I3262&lt;&gt;"",VLOOKUP(I3262,Sheet2!B:C,2,0),""),"")</f>
        <v/>
      </c>
      <c r="K3262" s="64" t="str">
        <f>IFERROR( IF(I3262&lt;&gt;"", HLOOKUP(L$2+$A3262,Sheet2!BX:NK,2,0),""),"")</f>
        <v/>
      </c>
      <c r="L3262" t="str">
        <f>IF(OR(HLOOKUP(L$2+$A3262,Sheet2!BX:NK,$B3262,0),HLOOKUP(L$2+$A3262,Sheet2!BX:NK,$B3262,0)&lt;&gt;""),HLOOKUP(L$2+$A3262,Sheet2!BX:NK,$B3262,0),"")</f>
        <v/>
      </c>
      <c r="M3262" t="str">
        <f>IF(OR(HLOOKUP(M$2+$A3262,Sheet2!BY:NL,$B3262,0),HLOOKUP(M$2+$A3262,Sheet2!BY:NL,$B3262,0)&lt;&gt;""),HLOOKUP(M$2+$A3262,Sheet2!BY:NL,$B3262,0),"")</f>
        <v/>
      </c>
      <c r="N3262" t="str">
        <f>IF(OR(HLOOKUP(N$2+$A3262,Sheet2!BZ:NM,$B3262,0),HLOOKUP(N$2+$A3262,Sheet2!BZ:NM,$B3262,0)&lt;&gt;""),HLOOKUP(N$2+$A3262,Sheet2!BZ:NM,$B3262,0),"")</f>
        <v/>
      </c>
      <c r="O3262" t="str">
        <f>IF(OR(HLOOKUP(O$2+$A3262,Sheet2!CA:NN,$B3262,0),HLOOKUP(O$2+$A3262,Sheet2!CA:NN,$B3262,0)&lt;&gt;""),HLOOKUP(O$2+$A3262,Sheet2!CA:NN,$B3262,0),"")</f>
        <v/>
      </c>
      <c r="P3262" t="str">
        <f>IF(OR(HLOOKUP(P$2+$A3262,Sheet2!CB:NO,$B3262,0),HLOOKUP(P$2+$A3262,Sheet2!CB:NO,$B3262,0)&lt;&gt;""),HLOOKUP(P$2+$A3262,Sheet2!CB:NO,$B3262,0),"")</f>
        <v/>
      </c>
      <c r="Q3262" t="str">
        <f>IF(OR(HLOOKUP(Q$2+$A3262,Sheet2!CC:NO,$B3262,0),HLOOKUP(Q$2+$A3262,Sheet2!CC:NO,$B3262,0)&lt;&gt;""),HLOOKUP(Q$2+$A3262,Sheet2!CC:NO,$B3262,0),"")</f>
        <v/>
      </c>
    </row>
    <row r="3263" spans="1:17" x14ac:dyDescent="0.25">
      <c r="A3263" s="64">
        <f t="shared" si="403"/>
        <v>54</v>
      </c>
      <c r="B3263" s="64">
        <f t="shared" si="404"/>
        <v>330</v>
      </c>
      <c r="C3263" s="64">
        <f t="shared" si="405"/>
        <v>10</v>
      </c>
      <c r="D3263" s="64">
        <f t="shared" si="406"/>
        <v>326</v>
      </c>
      <c r="E3263" s="64">
        <f t="shared" si="407"/>
        <v>1626</v>
      </c>
      <c r="F3263" s="64" t="str">
        <f t="shared" si="400"/>
        <v/>
      </c>
      <c r="G3263" s="64" t="str">
        <f t="shared" si="401"/>
        <v/>
      </c>
      <c r="H3263" s="64" t="str">
        <f t="shared" si="402"/>
        <v/>
      </c>
      <c r="I3263" s="80" t="str">
        <f>IFERROR(VLOOKUP(D3263,Sheet2!A:B,2,0),"")</f>
        <v/>
      </c>
      <c r="J3263" s="64" t="str">
        <f>IFERROR(IF(I3263&lt;&gt;"",VLOOKUP(I3263,Sheet2!B:C,2,0),""),"")</f>
        <v/>
      </c>
      <c r="K3263" s="64" t="str">
        <f>IFERROR( IF(I3263&lt;&gt;"", HLOOKUP(L$2+$A3263,Sheet2!BX:NK,2,0),""),"")</f>
        <v/>
      </c>
      <c r="L3263" t="str">
        <f>IF(OR(HLOOKUP(L$2+$A3263,Sheet2!BX:NK,$B3263,0),HLOOKUP(L$2+$A3263,Sheet2!BX:NK,$B3263,0)&lt;&gt;""),HLOOKUP(L$2+$A3263,Sheet2!BX:NK,$B3263,0),"")</f>
        <v/>
      </c>
      <c r="M3263" t="str">
        <f>IF(OR(HLOOKUP(M$2+$A3263,Sheet2!BY:NL,$B3263,0),HLOOKUP(M$2+$A3263,Sheet2!BY:NL,$B3263,0)&lt;&gt;""),HLOOKUP(M$2+$A3263,Sheet2!BY:NL,$B3263,0),"")</f>
        <v/>
      </c>
      <c r="N3263" t="str">
        <f>IF(OR(HLOOKUP(N$2+$A3263,Sheet2!BZ:NM,$B3263,0),HLOOKUP(N$2+$A3263,Sheet2!BZ:NM,$B3263,0)&lt;&gt;""),HLOOKUP(N$2+$A3263,Sheet2!BZ:NM,$B3263,0),"")</f>
        <v/>
      </c>
      <c r="O3263" t="str">
        <f>IF(OR(HLOOKUP(O$2+$A3263,Sheet2!CA:NN,$B3263,0),HLOOKUP(O$2+$A3263,Sheet2!CA:NN,$B3263,0)&lt;&gt;""),HLOOKUP(O$2+$A3263,Sheet2!CA:NN,$B3263,0),"")</f>
        <v/>
      </c>
      <c r="P3263" t="str">
        <f>IF(OR(HLOOKUP(P$2+$A3263,Sheet2!CB:NO,$B3263,0),HLOOKUP(P$2+$A3263,Sheet2!CB:NO,$B3263,0)&lt;&gt;""),HLOOKUP(P$2+$A3263,Sheet2!CB:NO,$B3263,0),"")</f>
        <v/>
      </c>
      <c r="Q3263" t="str">
        <f>IF(OR(HLOOKUP(Q$2+$A3263,Sheet2!CC:NO,$B3263,0),HLOOKUP(Q$2+$A3263,Sheet2!CC:NO,$B3263,0)&lt;&gt;""),HLOOKUP(Q$2+$A3263,Sheet2!CC:NO,$B3263,0),"")</f>
        <v/>
      </c>
    </row>
    <row r="3264" spans="1:17" x14ac:dyDescent="0.25">
      <c r="A3264" s="64">
        <f t="shared" si="403"/>
        <v>0</v>
      </c>
      <c r="B3264" s="64">
        <f t="shared" si="404"/>
        <v>331</v>
      </c>
      <c r="C3264" s="64">
        <f t="shared" si="405"/>
        <v>1</v>
      </c>
      <c r="D3264" s="64">
        <f t="shared" si="406"/>
        <v>327</v>
      </c>
      <c r="E3264" s="64">
        <f t="shared" si="407"/>
        <v>1631</v>
      </c>
      <c r="F3264" s="64" t="str">
        <f t="shared" si="400"/>
        <v/>
      </c>
      <c r="G3264" s="64" t="str">
        <f t="shared" si="401"/>
        <v/>
      </c>
      <c r="H3264" s="64" t="str">
        <f t="shared" si="402"/>
        <v/>
      </c>
      <c r="I3264" s="80" t="str">
        <f>IFERROR(VLOOKUP(D3264,Sheet2!A:B,2,0),"")</f>
        <v/>
      </c>
      <c r="J3264" s="64" t="str">
        <f>IFERROR(IF(I3264&lt;&gt;"",VLOOKUP(I3264,Sheet2!B:C,2,0),""),"")</f>
        <v/>
      </c>
      <c r="K3264" s="64" t="str">
        <f>IFERROR( IF(I3264&lt;&gt;"", HLOOKUP(L$2+$A3264,Sheet2!BX:NK,2,0),""),"")</f>
        <v/>
      </c>
      <c r="L3264" t="str">
        <f>IF(OR(HLOOKUP(L$2+$A3264,Sheet2!BX:NK,$B3264,0),HLOOKUP(L$2+$A3264,Sheet2!BX:NK,$B3264,0)&lt;&gt;""),HLOOKUP(L$2+$A3264,Sheet2!BX:NK,$B3264,0),"")</f>
        <v/>
      </c>
      <c r="M3264" t="str">
        <f>IF(OR(HLOOKUP(M$2+$A3264,Sheet2!BY:NL,$B3264,0),HLOOKUP(M$2+$A3264,Sheet2!BY:NL,$B3264,0)&lt;&gt;""),HLOOKUP(M$2+$A3264,Sheet2!BY:NL,$B3264,0),"")</f>
        <v/>
      </c>
      <c r="N3264" t="str">
        <f>IF(OR(HLOOKUP(N$2+$A3264,Sheet2!BZ:NM,$B3264,0),HLOOKUP(N$2+$A3264,Sheet2!BZ:NM,$B3264,0)&lt;&gt;""),HLOOKUP(N$2+$A3264,Sheet2!BZ:NM,$B3264,0),"")</f>
        <v/>
      </c>
      <c r="O3264" t="str">
        <f>IF(OR(HLOOKUP(O$2+$A3264,Sheet2!CA:NN,$B3264,0),HLOOKUP(O$2+$A3264,Sheet2!CA:NN,$B3264,0)&lt;&gt;""),HLOOKUP(O$2+$A3264,Sheet2!CA:NN,$B3264,0),"")</f>
        <v/>
      </c>
      <c r="P3264" t="str">
        <f>IF(OR(HLOOKUP(P$2+$A3264,Sheet2!CB:NO,$B3264,0),HLOOKUP(P$2+$A3264,Sheet2!CB:NO,$B3264,0)&lt;&gt;""),HLOOKUP(P$2+$A3264,Sheet2!CB:NO,$B3264,0),"")</f>
        <v/>
      </c>
      <c r="Q3264" t="str">
        <f>IF(OR(HLOOKUP(Q$2+$A3264,Sheet2!CC:NO,$B3264,0),HLOOKUP(Q$2+$A3264,Sheet2!CC:NO,$B3264,0)&lt;&gt;""),HLOOKUP(Q$2+$A3264,Sheet2!CC:NO,$B3264,0),"")</f>
        <v/>
      </c>
    </row>
    <row r="3265" spans="1:17" x14ac:dyDescent="0.25">
      <c r="A3265" s="64">
        <f t="shared" si="403"/>
        <v>6</v>
      </c>
      <c r="B3265" s="64">
        <f t="shared" si="404"/>
        <v>331</v>
      </c>
      <c r="C3265" s="64">
        <f t="shared" si="405"/>
        <v>2</v>
      </c>
      <c r="D3265" s="64">
        <f t="shared" si="406"/>
        <v>327</v>
      </c>
      <c r="E3265" s="64">
        <f t="shared" si="407"/>
        <v>1631</v>
      </c>
      <c r="F3265" s="64" t="str">
        <f t="shared" si="400"/>
        <v/>
      </c>
      <c r="G3265" s="64" t="str">
        <f t="shared" si="401"/>
        <v/>
      </c>
      <c r="H3265" s="64" t="str">
        <f t="shared" si="402"/>
        <v/>
      </c>
      <c r="I3265" s="80" t="str">
        <f>IFERROR(VLOOKUP(D3265,Sheet2!A:B,2,0),"")</f>
        <v/>
      </c>
      <c r="J3265" s="64" t="str">
        <f>IFERROR(IF(I3265&lt;&gt;"",VLOOKUP(I3265,Sheet2!B:C,2,0),""),"")</f>
        <v/>
      </c>
      <c r="K3265" s="64" t="str">
        <f>IFERROR( IF(I3265&lt;&gt;"", HLOOKUP(L$2+$A3265,Sheet2!BX:NK,2,0),""),"")</f>
        <v/>
      </c>
      <c r="L3265" t="str">
        <f>IF(OR(HLOOKUP(L$2+$A3265,Sheet2!BX:NK,$B3265,0),HLOOKUP(L$2+$A3265,Sheet2!BX:NK,$B3265,0)&lt;&gt;""),HLOOKUP(L$2+$A3265,Sheet2!BX:NK,$B3265,0),"")</f>
        <v/>
      </c>
      <c r="M3265" t="str">
        <f>IF(OR(HLOOKUP(M$2+$A3265,Sheet2!BY:NL,$B3265,0),HLOOKUP(M$2+$A3265,Sheet2!BY:NL,$B3265,0)&lt;&gt;""),HLOOKUP(M$2+$A3265,Sheet2!BY:NL,$B3265,0),"")</f>
        <v/>
      </c>
      <c r="N3265" t="str">
        <f>IF(OR(HLOOKUP(N$2+$A3265,Sheet2!BZ:NM,$B3265,0),HLOOKUP(N$2+$A3265,Sheet2!BZ:NM,$B3265,0)&lt;&gt;""),HLOOKUP(N$2+$A3265,Sheet2!BZ:NM,$B3265,0),"")</f>
        <v/>
      </c>
      <c r="O3265" t="str">
        <f>IF(OR(HLOOKUP(O$2+$A3265,Sheet2!CA:NN,$B3265,0),HLOOKUP(O$2+$A3265,Sheet2!CA:NN,$B3265,0)&lt;&gt;""),HLOOKUP(O$2+$A3265,Sheet2!CA:NN,$B3265,0),"")</f>
        <v/>
      </c>
      <c r="P3265" t="str">
        <f>IF(OR(HLOOKUP(P$2+$A3265,Sheet2!CB:NO,$B3265,0),HLOOKUP(P$2+$A3265,Sheet2!CB:NO,$B3265,0)&lt;&gt;""),HLOOKUP(P$2+$A3265,Sheet2!CB:NO,$B3265,0),"")</f>
        <v/>
      </c>
      <c r="Q3265" t="str">
        <f>IF(OR(HLOOKUP(Q$2+$A3265,Sheet2!CC:NO,$B3265,0),HLOOKUP(Q$2+$A3265,Sheet2!CC:NO,$B3265,0)&lt;&gt;""),HLOOKUP(Q$2+$A3265,Sheet2!CC:NO,$B3265,0),"")</f>
        <v/>
      </c>
    </row>
    <row r="3266" spans="1:17" x14ac:dyDescent="0.25">
      <c r="A3266" s="64">
        <f t="shared" si="403"/>
        <v>12</v>
      </c>
      <c r="B3266" s="64">
        <f t="shared" si="404"/>
        <v>331</v>
      </c>
      <c r="C3266" s="64">
        <f t="shared" si="405"/>
        <v>3</v>
      </c>
      <c r="D3266" s="64">
        <f t="shared" si="406"/>
        <v>327</v>
      </c>
      <c r="E3266" s="64">
        <f t="shared" si="407"/>
        <v>1631</v>
      </c>
      <c r="F3266" s="64" t="str">
        <f t="shared" si="400"/>
        <v/>
      </c>
      <c r="G3266" s="64" t="str">
        <f t="shared" si="401"/>
        <v/>
      </c>
      <c r="H3266" s="64" t="str">
        <f t="shared" si="402"/>
        <v/>
      </c>
      <c r="I3266" s="80" t="str">
        <f>IFERROR(VLOOKUP(D3266,Sheet2!A:B,2,0),"")</f>
        <v/>
      </c>
      <c r="J3266" s="64" t="str">
        <f>IFERROR(IF(I3266&lt;&gt;"",VLOOKUP(I3266,Sheet2!B:C,2,0),""),"")</f>
        <v/>
      </c>
      <c r="K3266" s="64" t="str">
        <f>IFERROR( IF(I3266&lt;&gt;"", HLOOKUP(L$2+$A3266,Sheet2!BX:NK,2,0),""),"")</f>
        <v/>
      </c>
      <c r="L3266" t="str">
        <f>IF(OR(HLOOKUP(L$2+$A3266,Sheet2!BX:NK,$B3266,0),HLOOKUP(L$2+$A3266,Sheet2!BX:NK,$B3266,0)&lt;&gt;""),HLOOKUP(L$2+$A3266,Sheet2!BX:NK,$B3266,0),"")</f>
        <v/>
      </c>
      <c r="M3266" t="str">
        <f>IF(OR(HLOOKUP(M$2+$A3266,Sheet2!BY:NL,$B3266,0),HLOOKUP(M$2+$A3266,Sheet2!BY:NL,$B3266,0)&lt;&gt;""),HLOOKUP(M$2+$A3266,Sheet2!BY:NL,$B3266,0),"")</f>
        <v/>
      </c>
      <c r="N3266" t="str">
        <f>IF(OR(HLOOKUP(N$2+$A3266,Sheet2!BZ:NM,$B3266,0),HLOOKUP(N$2+$A3266,Sheet2!BZ:NM,$B3266,0)&lt;&gt;""),HLOOKUP(N$2+$A3266,Sheet2!BZ:NM,$B3266,0),"")</f>
        <v/>
      </c>
      <c r="O3266" t="str">
        <f>IF(OR(HLOOKUP(O$2+$A3266,Sheet2!CA:NN,$B3266,0),HLOOKUP(O$2+$A3266,Sheet2!CA:NN,$B3266,0)&lt;&gt;""),HLOOKUP(O$2+$A3266,Sheet2!CA:NN,$B3266,0),"")</f>
        <v/>
      </c>
      <c r="P3266" t="str">
        <f>IF(OR(HLOOKUP(P$2+$A3266,Sheet2!CB:NO,$B3266,0),HLOOKUP(P$2+$A3266,Sheet2!CB:NO,$B3266,0)&lt;&gt;""),HLOOKUP(P$2+$A3266,Sheet2!CB:NO,$B3266,0),"")</f>
        <v/>
      </c>
      <c r="Q3266" t="str">
        <f>IF(OR(HLOOKUP(Q$2+$A3266,Sheet2!CC:NO,$B3266,0),HLOOKUP(Q$2+$A3266,Sheet2!CC:NO,$B3266,0)&lt;&gt;""),HLOOKUP(Q$2+$A3266,Sheet2!CC:NO,$B3266,0),"")</f>
        <v/>
      </c>
    </row>
    <row r="3267" spans="1:17" x14ac:dyDescent="0.25">
      <c r="A3267" s="64">
        <f t="shared" si="403"/>
        <v>18</v>
      </c>
      <c r="B3267" s="64">
        <f t="shared" si="404"/>
        <v>331</v>
      </c>
      <c r="C3267" s="64">
        <f t="shared" si="405"/>
        <v>4</v>
      </c>
      <c r="D3267" s="64">
        <f t="shared" si="406"/>
        <v>327</v>
      </c>
      <c r="E3267" s="64">
        <f t="shared" si="407"/>
        <v>1631</v>
      </c>
      <c r="F3267" s="64" t="str">
        <f t="shared" si="400"/>
        <v/>
      </c>
      <c r="G3267" s="64" t="str">
        <f t="shared" si="401"/>
        <v/>
      </c>
      <c r="H3267" s="64" t="str">
        <f t="shared" si="402"/>
        <v/>
      </c>
      <c r="I3267" s="80" t="str">
        <f>IFERROR(VLOOKUP(D3267,Sheet2!A:B,2,0),"")</f>
        <v/>
      </c>
      <c r="J3267" s="64" t="str">
        <f>IFERROR(IF(I3267&lt;&gt;"",VLOOKUP(I3267,Sheet2!B:C,2,0),""),"")</f>
        <v/>
      </c>
      <c r="K3267" s="64" t="str">
        <f>IFERROR( IF(I3267&lt;&gt;"", HLOOKUP(L$2+$A3267,Sheet2!BX:NK,2,0),""),"")</f>
        <v/>
      </c>
      <c r="L3267" t="str">
        <f>IF(OR(HLOOKUP(L$2+$A3267,Sheet2!BX:NK,$B3267,0),HLOOKUP(L$2+$A3267,Sheet2!BX:NK,$B3267,0)&lt;&gt;""),HLOOKUP(L$2+$A3267,Sheet2!BX:NK,$B3267,0),"")</f>
        <v/>
      </c>
      <c r="M3267" t="str">
        <f>IF(OR(HLOOKUP(M$2+$A3267,Sheet2!BY:NL,$B3267,0),HLOOKUP(M$2+$A3267,Sheet2!BY:NL,$B3267,0)&lt;&gt;""),HLOOKUP(M$2+$A3267,Sheet2!BY:NL,$B3267,0),"")</f>
        <v/>
      </c>
      <c r="N3267" t="str">
        <f>IF(OR(HLOOKUP(N$2+$A3267,Sheet2!BZ:NM,$B3267,0),HLOOKUP(N$2+$A3267,Sheet2!BZ:NM,$B3267,0)&lt;&gt;""),HLOOKUP(N$2+$A3267,Sheet2!BZ:NM,$B3267,0),"")</f>
        <v/>
      </c>
      <c r="O3267" t="str">
        <f>IF(OR(HLOOKUP(O$2+$A3267,Sheet2!CA:NN,$B3267,0),HLOOKUP(O$2+$A3267,Sheet2!CA:NN,$B3267,0)&lt;&gt;""),HLOOKUP(O$2+$A3267,Sheet2!CA:NN,$B3267,0),"")</f>
        <v/>
      </c>
      <c r="P3267" t="str">
        <f>IF(OR(HLOOKUP(P$2+$A3267,Sheet2!CB:NO,$B3267,0),HLOOKUP(P$2+$A3267,Sheet2!CB:NO,$B3267,0)&lt;&gt;""),HLOOKUP(P$2+$A3267,Sheet2!CB:NO,$B3267,0),"")</f>
        <v/>
      </c>
      <c r="Q3267" t="str">
        <f>IF(OR(HLOOKUP(Q$2+$A3267,Sheet2!CC:NO,$B3267,0),HLOOKUP(Q$2+$A3267,Sheet2!CC:NO,$B3267,0)&lt;&gt;""),HLOOKUP(Q$2+$A3267,Sheet2!CC:NO,$B3267,0),"")</f>
        <v/>
      </c>
    </row>
    <row r="3268" spans="1:17" x14ac:dyDescent="0.25">
      <c r="A3268" s="64">
        <f t="shared" si="403"/>
        <v>24</v>
      </c>
      <c r="B3268" s="64">
        <f t="shared" si="404"/>
        <v>331</v>
      </c>
      <c r="C3268" s="64">
        <f t="shared" si="405"/>
        <v>5</v>
      </c>
      <c r="D3268" s="64">
        <f t="shared" si="406"/>
        <v>327</v>
      </c>
      <c r="E3268" s="64">
        <f t="shared" si="407"/>
        <v>1631</v>
      </c>
      <c r="F3268" s="64" t="str">
        <f t="shared" si="400"/>
        <v/>
      </c>
      <c r="G3268" s="64" t="str">
        <f t="shared" si="401"/>
        <v/>
      </c>
      <c r="H3268" s="64" t="str">
        <f t="shared" si="402"/>
        <v/>
      </c>
      <c r="I3268" s="80" t="str">
        <f>IFERROR(VLOOKUP(D3268,Sheet2!A:B,2,0),"")</f>
        <v/>
      </c>
      <c r="J3268" s="64" t="str">
        <f>IFERROR(IF(I3268&lt;&gt;"",VLOOKUP(I3268,Sheet2!B:C,2,0),""),"")</f>
        <v/>
      </c>
      <c r="K3268" s="64" t="str">
        <f>IFERROR( IF(I3268&lt;&gt;"", HLOOKUP(L$2+$A3268,Sheet2!BX:NK,2,0),""),"")</f>
        <v/>
      </c>
      <c r="L3268" t="str">
        <f>IF(OR(HLOOKUP(L$2+$A3268,Sheet2!BX:NK,$B3268,0),HLOOKUP(L$2+$A3268,Sheet2!BX:NK,$B3268,0)&lt;&gt;""),HLOOKUP(L$2+$A3268,Sheet2!BX:NK,$B3268,0),"")</f>
        <v/>
      </c>
      <c r="M3268" t="str">
        <f>IF(OR(HLOOKUP(M$2+$A3268,Sheet2!BY:NL,$B3268,0),HLOOKUP(M$2+$A3268,Sheet2!BY:NL,$B3268,0)&lt;&gt;""),HLOOKUP(M$2+$A3268,Sheet2!BY:NL,$B3268,0),"")</f>
        <v/>
      </c>
      <c r="N3268" t="str">
        <f>IF(OR(HLOOKUP(N$2+$A3268,Sheet2!BZ:NM,$B3268,0),HLOOKUP(N$2+$A3268,Sheet2!BZ:NM,$B3268,0)&lt;&gt;""),HLOOKUP(N$2+$A3268,Sheet2!BZ:NM,$B3268,0),"")</f>
        <v/>
      </c>
      <c r="O3268" t="str">
        <f>IF(OR(HLOOKUP(O$2+$A3268,Sheet2!CA:NN,$B3268,0),HLOOKUP(O$2+$A3268,Sheet2!CA:NN,$B3268,0)&lt;&gt;""),HLOOKUP(O$2+$A3268,Sheet2!CA:NN,$B3268,0),"")</f>
        <v/>
      </c>
      <c r="P3268" t="str">
        <f>IF(OR(HLOOKUP(P$2+$A3268,Sheet2!CB:NO,$B3268,0),HLOOKUP(P$2+$A3268,Sheet2!CB:NO,$B3268,0)&lt;&gt;""),HLOOKUP(P$2+$A3268,Sheet2!CB:NO,$B3268,0),"")</f>
        <v/>
      </c>
      <c r="Q3268" t="str">
        <f>IF(OR(HLOOKUP(Q$2+$A3268,Sheet2!CC:NO,$B3268,0),HLOOKUP(Q$2+$A3268,Sheet2!CC:NO,$B3268,0)&lt;&gt;""),HLOOKUP(Q$2+$A3268,Sheet2!CC:NO,$B3268,0),"")</f>
        <v/>
      </c>
    </row>
    <row r="3269" spans="1:17" x14ac:dyDescent="0.25">
      <c r="A3269" s="64">
        <f t="shared" si="403"/>
        <v>30</v>
      </c>
      <c r="B3269" s="64">
        <f t="shared" si="404"/>
        <v>331</v>
      </c>
      <c r="C3269" s="64">
        <f t="shared" si="405"/>
        <v>6</v>
      </c>
      <c r="D3269" s="64">
        <f t="shared" si="406"/>
        <v>327</v>
      </c>
      <c r="E3269" s="64">
        <f t="shared" si="407"/>
        <v>1631</v>
      </c>
      <c r="F3269" s="64" t="str">
        <f t="shared" ref="F3269:F3332" si="408">IFERROR(IF(I3269&lt;&gt;"",IF(LEFT(K3269,2)="1-",1,2),""),"")</f>
        <v/>
      </c>
      <c r="G3269" s="64" t="str">
        <f t="shared" ref="G3269:G3332" si="409">IFERROR(IF(I3269&lt;&gt;"",MONTH( RIGHT(K3269,LEN(K3269)-FIND("-",K3269))),""),"")</f>
        <v/>
      </c>
      <c r="H3269" s="64" t="str">
        <f t="shared" ref="H3269:H3332" si="410">IFERROR(IF(I3269&lt;&gt;"",YEAR( RIGHT(K3269,LEN(K3269)-FIND("-",K3269))),""),"")</f>
        <v/>
      </c>
      <c r="I3269" s="80" t="str">
        <f>IFERROR(VLOOKUP(D3269,Sheet2!A:B,2,0),"")</f>
        <v/>
      </c>
      <c r="J3269" s="64" t="str">
        <f>IFERROR(IF(I3269&lt;&gt;"",VLOOKUP(I3269,Sheet2!B:C,2,0),""),"")</f>
        <v/>
      </c>
      <c r="K3269" s="64" t="str">
        <f>IFERROR( IF(I3269&lt;&gt;"", HLOOKUP(L$2+$A3269,Sheet2!BX:NK,2,0),""),"")</f>
        <v/>
      </c>
      <c r="L3269" t="str">
        <f>IF(OR(HLOOKUP(L$2+$A3269,Sheet2!BX:NK,$B3269,0),HLOOKUP(L$2+$A3269,Sheet2!BX:NK,$B3269,0)&lt;&gt;""),HLOOKUP(L$2+$A3269,Sheet2!BX:NK,$B3269,0),"")</f>
        <v/>
      </c>
      <c r="M3269" t="str">
        <f>IF(OR(HLOOKUP(M$2+$A3269,Sheet2!BY:NL,$B3269,0),HLOOKUP(M$2+$A3269,Sheet2!BY:NL,$B3269,0)&lt;&gt;""),HLOOKUP(M$2+$A3269,Sheet2!BY:NL,$B3269,0),"")</f>
        <v/>
      </c>
      <c r="N3269" t="str">
        <f>IF(OR(HLOOKUP(N$2+$A3269,Sheet2!BZ:NM,$B3269,0),HLOOKUP(N$2+$A3269,Sheet2!BZ:NM,$B3269,0)&lt;&gt;""),HLOOKUP(N$2+$A3269,Sheet2!BZ:NM,$B3269,0),"")</f>
        <v/>
      </c>
      <c r="O3269" t="str">
        <f>IF(OR(HLOOKUP(O$2+$A3269,Sheet2!CA:NN,$B3269,0),HLOOKUP(O$2+$A3269,Sheet2!CA:NN,$B3269,0)&lt;&gt;""),HLOOKUP(O$2+$A3269,Sheet2!CA:NN,$B3269,0),"")</f>
        <v/>
      </c>
      <c r="P3269" t="str">
        <f>IF(OR(HLOOKUP(P$2+$A3269,Sheet2!CB:NO,$B3269,0),HLOOKUP(P$2+$A3269,Sheet2!CB:NO,$B3269,0)&lt;&gt;""),HLOOKUP(P$2+$A3269,Sheet2!CB:NO,$B3269,0),"")</f>
        <v/>
      </c>
      <c r="Q3269" t="str">
        <f>IF(OR(HLOOKUP(Q$2+$A3269,Sheet2!CC:NO,$B3269,0),HLOOKUP(Q$2+$A3269,Sheet2!CC:NO,$B3269,0)&lt;&gt;""),HLOOKUP(Q$2+$A3269,Sheet2!CC:NO,$B3269,0),"")</f>
        <v/>
      </c>
    </row>
    <row r="3270" spans="1:17" x14ac:dyDescent="0.25">
      <c r="A3270" s="64">
        <f t="shared" ref="A3270:A3333" si="411">IF(C3270&lt;&gt;1,A3269+6,0)</f>
        <v>36</v>
      </c>
      <c r="B3270" s="64">
        <f t="shared" ref="B3270:B3333" si="412">IF(C3270&lt;&gt;1,B3269,B3269+1)</f>
        <v>331</v>
      </c>
      <c r="C3270" s="64">
        <f t="shared" ref="C3270:C3333" si="413">IF($C$3-C3269=0,1,C3269+1)</f>
        <v>7</v>
      </c>
      <c r="D3270" s="64">
        <f t="shared" ref="D3270:D3333" si="414">IF(C3270=1,D3269+1,D3269)</f>
        <v>327</v>
      </c>
      <c r="E3270" s="64">
        <f t="shared" ref="E3270:E3333" si="415">IF(D3270&lt;&gt;D3269,E3269+5,E3269)</f>
        <v>1631</v>
      </c>
      <c r="F3270" s="64" t="str">
        <f t="shared" si="408"/>
        <v/>
      </c>
      <c r="G3270" s="64" t="str">
        <f t="shared" si="409"/>
        <v/>
      </c>
      <c r="H3270" s="64" t="str">
        <f t="shared" si="410"/>
        <v/>
      </c>
      <c r="I3270" s="80" t="str">
        <f>IFERROR(VLOOKUP(D3270,Sheet2!A:B,2,0),"")</f>
        <v/>
      </c>
      <c r="J3270" s="64" t="str">
        <f>IFERROR(IF(I3270&lt;&gt;"",VLOOKUP(I3270,Sheet2!B:C,2,0),""),"")</f>
        <v/>
      </c>
      <c r="K3270" s="64" t="str">
        <f>IFERROR( IF(I3270&lt;&gt;"", HLOOKUP(L$2+$A3270,Sheet2!BX:NK,2,0),""),"")</f>
        <v/>
      </c>
      <c r="L3270" t="str">
        <f>IF(OR(HLOOKUP(L$2+$A3270,Sheet2!BX:NK,$B3270,0),HLOOKUP(L$2+$A3270,Sheet2!BX:NK,$B3270,0)&lt;&gt;""),HLOOKUP(L$2+$A3270,Sheet2!BX:NK,$B3270,0),"")</f>
        <v/>
      </c>
      <c r="M3270" t="str">
        <f>IF(OR(HLOOKUP(M$2+$A3270,Sheet2!BY:NL,$B3270,0),HLOOKUP(M$2+$A3270,Sheet2!BY:NL,$B3270,0)&lt;&gt;""),HLOOKUP(M$2+$A3270,Sheet2!BY:NL,$B3270,0),"")</f>
        <v/>
      </c>
      <c r="N3270" t="str">
        <f>IF(OR(HLOOKUP(N$2+$A3270,Sheet2!BZ:NM,$B3270,0),HLOOKUP(N$2+$A3270,Sheet2!BZ:NM,$B3270,0)&lt;&gt;""),HLOOKUP(N$2+$A3270,Sheet2!BZ:NM,$B3270,0),"")</f>
        <v/>
      </c>
      <c r="O3270" t="str">
        <f>IF(OR(HLOOKUP(O$2+$A3270,Sheet2!CA:NN,$B3270,0),HLOOKUP(O$2+$A3270,Sheet2!CA:NN,$B3270,0)&lt;&gt;""),HLOOKUP(O$2+$A3270,Sheet2!CA:NN,$B3270,0),"")</f>
        <v/>
      </c>
      <c r="P3270" t="str">
        <f>IF(OR(HLOOKUP(P$2+$A3270,Sheet2!CB:NO,$B3270,0),HLOOKUP(P$2+$A3270,Sheet2!CB:NO,$B3270,0)&lt;&gt;""),HLOOKUP(P$2+$A3270,Sheet2!CB:NO,$B3270,0),"")</f>
        <v/>
      </c>
      <c r="Q3270" t="str">
        <f>IF(OR(HLOOKUP(Q$2+$A3270,Sheet2!CC:NO,$B3270,0),HLOOKUP(Q$2+$A3270,Sheet2!CC:NO,$B3270,0)&lt;&gt;""),HLOOKUP(Q$2+$A3270,Sheet2!CC:NO,$B3270,0),"")</f>
        <v/>
      </c>
    </row>
    <row r="3271" spans="1:17" x14ac:dyDescent="0.25">
      <c r="A3271" s="64">
        <f t="shared" si="411"/>
        <v>42</v>
      </c>
      <c r="B3271" s="64">
        <f t="shared" si="412"/>
        <v>331</v>
      </c>
      <c r="C3271" s="64">
        <f t="shared" si="413"/>
        <v>8</v>
      </c>
      <c r="D3271" s="64">
        <f t="shared" si="414"/>
        <v>327</v>
      </c>
      <c r="E3271" s="64">
        <f t="shared" si="415"/>
        <v>1631</v>
      </c>
      <c r="F3271" s="64" t="str">
        <f t="shared" si="408"/>
        <v/>
      </c>
      <c r="G3271" s="64" t="str">
        <f t="shared" si="409"/>
        <v/>
      </c>
      <c r="H3271" s="64" t="str">
        <f t="shared" si="410"/>
        <v/>
      </c>
      <c r="I3271" s="80" t="str">
        <f>IFERROR(VLOOKUP(D3271,Sheet2!A:B,2,0),"")</f>
        <v/>
      </c>
      <c r="J3271" s="64" t="str">
        <f>IFERROR(IF(I3271&lt;&gt;"",VLOOKUP(I3271,Sheet2!B:C,2,0),""),"")</f>
        <v/>
      </c>
      <c r="K3271" s="64" t="str">
        <f>IFERROR( IF(I3271&lt;&gt;"", HLOOKUP(L$2+$A3271,Sheet2!BX:NK,2,0),""),"")</f>
        <v/>
      </c>
      <c r="L3271" t="str">
        <f>IF(OR(HLOOKUP(L$2+$A3271,Sheet2!BX:NK,$B3271,0),HLOOKUP(L$2+$A3271,Sheet2!BX:NK,$B3271,0)&lt;&gt;""),HLOOKUP(L$2+$A3271,Sheet2!BX:NK,$B3271,0),"")</f>
        <v/>
      </c>
      <c r="M3271" t="str">
        <f>IF(OR(HLOOKUP(M$2+$A3271,Sheet2!BY:NL,$B3271,0),HLOOKUP(M$2+$A3271,Sheet2!BY:NL,$B3271,0)&lt;&gt;""),HLOOKUP(M$2+$A3271,Sheet2!BY:NL,$B3271,0),"")</f>
        <v/>
      </c>
      <c r="N3271" t="str">
        <f>IF(OR(HLOOKUP(N$2+$A3271,Sheet2!BZ:NM,$B3271,0),HLOOKUP(N$2+$A3271,Sheet2!BZ:NM,$B3271,0)&lt;&gt;""),HLOOKUP(N$2+$A3271,Sheet2!BZ:NM,$B3271,0),"")</f>
        <v/>
      </c>
      <c r="O3271" t="str">
        <f>IF(OR(HLOOKUP(O$2+$A3271,Sheet2!CA:NN,$B3271,0),HLOOKUP(O$2+$A3271,Sheet2!CA:NN,$B3271,0)&lt;&gt;""),HLOOKUP(O$2+$A3271,Sheet2!CA:NN,$B3271,0),"")</f>
        <v/>
      </c>
      <c r="P3271" t="str">
        <f>IF(OR(HLOOKUP(P$2+$A3271,Sheet2!CB:NO,$B3271,0),HLOOKUP(P$2+$A3271,Sheet2!CB:NO,$B3271,0)&lt;&gt;""),HLOOKUP(P$2+$A3271,Sheet2!CB:NO,$B3271,0),"")</f>
        <v/>
      </c>
      <c r="Q3271" t="str">
        <f>IF(OR(HLOOKUP(Q$2+$A3271,Sheet2!CC:NO,$B3271,0),HLOOKUP(Q$2+$A3271,Sheet2!CC:NO,$B3271,0)&lt;&gt;""),HLOOKUP(Q$2+$A3271,Sheet2!CC:NO,$B3271,0),"")</f>
        <v/>
      </c>
    </row>
    <row r="3272" spans="1:17" x14ac:dyDescent="0.25">
      <c r="A3272" s="64">
        <f t="shared" si="411"/>
        <v>48</v>
      </c>
      <c r="B3272" s="64">
        <f t="shared" si="412"/>
        <v>331</v>
      </c>
      <c r="C3272" s="64">
        <f t="shared" si="413"/>
        <v>9</v>
      </c>
      <c r="D3272" s="64">
        <f t="shared" si="414"/>
        <v>327</v>
      </c>
      <c r="E3272" s="64">
        <f t="shared" si="415"/>
        <v>1631</v>
      </c>
      <c r="F3272" s="64" t="str">
        <f t="shared" si="408"/>
        <v/>
      </c>
      <c r="G3272" s="64" t="str">
        <f t="shared" si="409"/>
        <v/>
      </c>
      <c r="H3272" s="64" t="str">
        <f t="shared" si="410"/>
        <v/>
      </c>
      <c r="I3272" s="80" t="str">
        <f>IFERROR(VLOOKUP(D3272,Sheet2!A:B,2,0),"")</f>
        <v/>
      </c>
      <c r="J3272" s="64" t="str">
        <f>IFERROR(IF(I3272&lt;&gt;"",VLOOKUP(I3272,Sheet2!B:C,2,0),""),"")</f>
        <v/>
      </c>
      <c r="K3272" s="64" t="str">
        <f>IFERROR( IF(I3272&lt;&gt;"", HLOOKUP(L$2+$A3272,Sheet2!BX:NK,2,0),""),"")</f>
        <v/>
      </c>
      <c r="L3272" t="str">
        <f>IF(OR(HLOOKUP(L$2+$A3272,Sheet2!BX:NK,$B3272,0),HLOOKUP(L$2+$A3272,Sheet2!BX:NK,$B3272,0)&lt;&gt;""),HLOOKUP(L$2+$A3272,Sheet2!BX:NK,$B3272,0),"")</f>
        <v/>
      </c>
      <c r="M3272" t="str">
        <f>IF(OR(HLOOKUP(M$2+$A3272,Sheet2!BY:NL,$B3272,0),HLOOKUP(M$2+$A3272,Sheet2!BY:NL,$B3272,0)&lt;&gt;""),HLOOKUP(M$2+$A3272,Sheet2!BY:NL,$B3272,0),"")</f>
        <v/>
      </c>
      <c r="N3272" t="str">
        <f>IF(OR(HLOOKUP(N$2+$A3272,Sheet2!BZ:NM,$B3272,0),HLOOKUP(N$2+$A3272,Sheet2!BZ:NM,$B3272,0)&lt;&gt;""),HLOOKUP(N$2+$A3272,Sheet2!BZ:NM,$B3272,0),"")</f>
        <v/>
      </c>
      <c r="O3272" t="str">
        <f>IF(OR(HLOOKUP(O$2+$A3272,Sheet2!CA:NN,$B3272,0),HLOOKUP(O$2+$A3272,Sheet2!CA:NN,$B3272,0)&lt;&gt;""),HLOOKUP(O$2+$A3272,Sheet2!CA:NN,$B3272,0),"")</f>
        <v/>
      </c>
      <c r="P3272" t="str">
        <f>IF(OR(HLOOKUP(P$2+$A3272,Sheet2!CB:NO,$B3272,0),HLOOKUP(P$2+$A3272,Sheet2!CB:NO,$B3272,0)&lt;&gt;""),HLOOKUP(P$2+$A3272,Sheet2!CB:NO,$B3272,0),"")</f>
        <v/>
      </c>
      <c r="Q3272" t="str">
        <f>IF(OR(HLOOKUP(Q$2+$A3272,Sheet2!CC:NO,$B3272,0),HLOOKUP(Q$2+$A3272,Sheet2!CC:NO,$B3272,0)&lt;&gt;""),HLOOKUP(Q$2+$A3272,Sheet2!CC:NO,$B3272,0),"")</f>
        <v/>
      </c>
    </row>
    <row r="3273" spans="1:17" x14ac:dyDescent="0.25">
      <c r="A3273" s="64">
        <f t="shared" si="411"/>
        <v>54</v>
      </c>
      <c r="B3273" s="64">
        <f t="shared" si="412"/>
        <v>331</v>
      </c>
      <c r="C3273" s="64">
        <f t="shared" si="413"/>
        <v>10</v>
      </c>
      <c r="D3273" s="64">
        <f t="shared" si="414"/>
        <v>327</v>
      </c>
      <c r="E3273" s="64">
        <f t="shared" si="415"/>
        <v>1631</v>
      </c>
      <c r="F3273" s="64" t="str">
        <f t="shared" si="408"/>
        <v/>
      </c>
      <c r="G3273" s="64" t="str">
        <f t="shared" si="409"/>
        <v/>
      </c>
      <c r="H3273" s="64" t="str">
        <f t="shared" si="410"/>
        <v/>
      </c>
      <c r="I3273" s="80" t="str">
        <f>IFERROR(VLOOKUP(D3273,Sheet2!A:B,2,0),"")</f>
        <v/>
      </c>
      <c r="J3273" s="64" t="str">
        <f>IFERROR(IF(I3273&lt;&gt;"",VLOOKUP(I3273,Sheet2!B:C,2,0),""),"")</f>
        <v/>
      </c>
      <c r="K3273" s="64" t="str">
        <f>IFERROR( IF(I3273&lt;&gt;"", HLOOKUP(L$2+$A3273,Sheet2!BX:NK,2,0),""),"")</f>
        <v/>
      </c>
      <c r="L3273" t="str">
        <f>IF(OR(HLOOKUP(L$2+$A3273,Sheet2!BX:NK,$B3273,0),HLOOKUP(L$2+$A3273,Sheet2!BX:NK,$B3273,0)&lt;&gt;""),HLOOKUP(L$2+$A3273,Sheet2!BX:NK,$B3273,0),"")</f>
        <v/>
      </c>
      <c r="M3273" t="str">
        <f>IF(OR(HLOOKUP(M$2+$A3273,Sheet2!BY:NL,$B3273,0),HLOOKUP(M$2+$A3273,Sheet2!BY:NL,$B3273,0)&lt;&gt;""),HLOOKUP(M$2+$A3273,Sheet2!BY:NL,$B3273,0),"")</f>
        <v/>
      </c>
      <c r="N3273" t="str">
        <f>IF(OR(HLOOKUP(N$2+$A3273,Sheet2!BZ:NM,$B3273,0),HLOOKUP(N$2+$A3273,Sheet2!BZ:NM,$B3273,0)&lt;&gt;""),HLOOKUP(N$2+$A3273,Sheet2!BZ:NM,$B3273,0),"")</f>
        <v/>
      </c>
      <c r="O3273" t="str">
        <f>IF(OR(HLOOKUP(O$2+$A3273,Sheet2!CA:NN,$B3273,0),HLOOKUP(O$2+$A3273,Sheet2!CA:NN,$B3273,0)&lt;&gt;""),HLOOKUP(O$2+$A3273,Sheet2!CA:NN,$B3273,0),"")</f>
        <v/>
      </c>
      <c r="P3273" t="str">
        <f>IF(OR(HLOOKUP(P$2+$A3273,Sheet2!CB:NO,$B3273,0),HLOOKUP(P$2+$A3273,Sheet2!CB:NO,$B3273,0)&lt;&gt;""),HLOOKUP(P$2+$A3273,Sheet2!CB:NO,$B3273,0),"")</f>
        <v/>
      </c>
      <c r="Q3273" t="str">
        <f>IF(OR(HLOOKUP(Q$2+$A3273,Sheet2!CC:NO,$B3273,0),HLOOKUP(Q$2+$A3273,Sheet2!CC:NO,$B3273,0)&lt;&gt;""),HLOOKUP(Q$2+$A3273,Sheet2!CC:NO,$B3273,0),"")</f>
        <v/>
      </c>
    </row>
    <row r="3274" spans="1:17" x14ac:dyDescent="0.25">
      <c r="A3274" s="64">
        <f t="shared" si="411"/>
        <v>0</v>
      </c>
      <c r="B3274" s="64">
        <f t="shared" si="412"/>
        <v>332</v>
      </c>
      <c r="C3274" s="64">
        <f t="shared" si="413"/>
        <v>1</v>
      </c>
      <c r="D3274" s="64">
        <f t="shared" si="414"/>
        <v>328</v>
      </c>
      <c r="E3274" s="64">
        <f t="shared" si="415"/>
        <v>1636</v>
      </c>
      <c r="F3274" s="64" t="str">
        <f t="shared" si="408"/>
        <v/>
      </c>
      <c r="G3274" s="64" t="str">
        <f t="shared" si="409"/>
        <v/>
      </c>
      <c r="H3274" s="64" t="str">
        <f t="shared" si="410"/>
        <v/>
      </c>
      <c r="I3274" s="80" t="str">
        <f>IFERROR(VLOOKUP(D3274,Sheet2!A:B,2,0),"")</f>
        <v/>
      </c>
      <c r="J3274" s="64" t="str">
        <f>IFERROR(IF(I3274&lt;&gt;"",VLOOKUP(I3274,Sheet2!B:C,2,0),""),"")</f>
        <v/>
      </c>
      <c r="K3274" s="64" t="str">
        <f>IFERROR( IF(I3274&lt;&gt;"", HLOOKUP(L$2+$A3274,Sheet2!BX:NK,2,0),""),"")</f>
        <v/>
      </c>
      <c r="L3274" t="str">
        <f>IF(OR(HLOOKUP(L$2+$A3274,Sheet2!BX:NK,$B3274,0),HLOOKUP(L$2+$A3274,Sheet2!BX:NK,$B3274,0)&lt;&gt;""),HLOOKUP(L$2+$A3274,Sheet2!BX:NK,$B3274,0),"")</f>
        <v/>
      </c>
      <c r="M3274" t="str">
        <f>IF(OR(HLOOKUP(M$2+$A3274,Sheet2!BY:NL,$B3274,0),HLOOKUP(M$2+$A3274,Sheet2!BY:NL,$B3274,0)&lt;&gt;""),HLOOKUP(M$2+$A3274,Sheet2!BY:NL,$B3274,0),"")</f>
        <v/>
      </c>
      <c r="N3274" t="str">
        <f>IF(OR(HLOOKUP(N$2+$A3274,Sheet2!BZ:NM,$B3274,0),HLOOKUP(N$2+$A3274,Sheet2!BZ:NM,$B3274,0)&lt;&gt;""),HLOOKUP(N$2+$A3274,Sheet2!BZ:NM,$B3274,0),"")</f>
        <v/>
      </c>
      <c r="O3274" t="str">
        <f>IF(OR(HLOOKUP(O$2+$A3274,Sheet2!CA:NN,$B3274,0),HLOOKUP(O$2+$A3274,Sheet2!CA:NN,$B3274,0)&lt;&gt;""),HLOOKUP(O$2+$A3274,Sheet2!CA:NN,$B3274,0),"")</f>
        <v/>
      </c>
      <c r="P3274" t="str">
        <f>IF(OR(HLOOKUP(P$2+$A3274,Sheet2!CB:NO,$B3274,0),HLOOKUP(P$2+$A3274,Sheet2!CB:NO,$B3274,0)&lt;&gt;""),HLOOKUP(P$2+$A3274,Sheet2!CB:NO,$B3274,0),"")</f>
        <v/>
      </c>
      <c r="Q3274" t="str">
        <f>IF(OR(HLOOKUP(Q$2+$A3274,Sheet2!CC:NO,$B3274,0),HLOOKUP(Q$2+$A3274,Sheet2!CC:NO,$B3274,0)&lt;&gt;""),HLOOKUP(Q$2+$A3274,Sheet2!CC:NO,$B3274,0),"")</f>
        <v/>
      </c>
    </row>
    <row r="3275" spans="1:17" x14ac:dyDescent="0.25">
      <c r="A3275" s="64">
        <f t="shared" si="411"/>
        <v>6</v>
      </c>
      <c r="B3275" s="64">
        <f t="shared" si="412"/>
        <v>332</v>
      </c>
      <c r="C3275" s="64">
        <f t="shared" si="413"/>
        <v>2</v>
      </c>
      <c r="D3275" s="64">
        <f t="shared" si="414"/>
        <v>328</v>
      </c>
      <c r="E3275" s="64">
        <f t="shared" si="415"/>
        <v>1636</v>
      </c>
      <c r="F3275" s="64" t="str">
        <f t="shared" si="408"/>
        <v/>
      </c>
      <c r="G3275" s="64" t="str">
        <f t="shared" si="409"/>
        <v/>
      </c>
      <c r="H3275" s="64" t="str">
        <f t="shared" si="410"/>
        <v/>
      </c>
      <c r="I3275" s="80" t="str">
        <f>IFERROR(VLOOKUP(D3275,Sheet2!A:B,2,0),"")</f>
        <v/>
      </c>
      <c r="J3275" s="64" t="str">
        <f>IFERROR(IF(I3275&lt;&gt;"",VLOOKUP(I3275,Sheet2!B:C,2,0),""),"")</f>
        <v/>
      </c>
      <c r="K3275" s="64" t="str">
        <f>IFERROR( IF(I3275&lt;&gt;"", HLOOKUP(L$2+$A3275,Sheet2!BX:NK,2,0),""),"")</f>
        <v/>
      </c>
      <c r="L3275" t="str">
        <f>IF(OR(HLOOKUP(L$2+$A3275,Sheet2!BX:NK,$B3275,0),HLOOKUP(L$2+$A3275,Sheet2!BX:NK,$B3275,0)&lt;&gt;""),HLOOKUP(L$2+$A3275,Sheet2!BX:NK,$B3275,0),"")</f>
        <v/>
      </c>
      <c r="M3275" t="str">
        <f>IF(OR(HLOOKUP(M$2+$A3275,Sheet2!BY:NL,$B3275,0),HLOOKUP(M$2+$A3275,Sheet2!BY:NL,$B3275,0)&lt;&gt;""),HLOOKUP(M$2+$A3275,Sheet2!BY:NL,$B3275,0),"")</f>
        <v/>
      </c>
      <c r="N3275" t="str">
        <f>IF(OR(HLOOKUP(N$2+$A3275,Sheet2!BZ:NM,$B3275,0),HLOOKUP(N$2+$A3275,Sheet2!BZ:NM,$B3275,0)&lt;&gt;""),HLOOKUP(N$2+$A3275,Sheet2!BZ:NM,$B3275,0),"")</f>
        <v/>
      </c>
      <c r="O3275" t="str">
        <f>IF(OR(HLOOKUP(O$2+$A3275,Sheet2!CA:NN,$B3275,0),HLOOKUP(O$2+$A3275,Sheet2!CA:NN,$B3275,0)&lt;&gt;""),HLOOKUP(O$2+$A3275,Sheet2!CA:NN,$B3275,0),"")</f>
        <v/>
      </c>
      <c r="P3275" t="str">
        <f>IF(OR(HLOOKUP(P$2+$A3275,Sheet2!CB:NO,$B3275,0),HLOOKUP(P$2+$A3275,Sheet2!CB:NO,$B3275,0)&lt;&gt;""),HLOOKUP(P$2+$A3275,Sheet2!CB:NO,$B3275,0),"")</f>
        <v/>
      </c>
      <c r="Q3275" t="str">
        <f>IF(OR(HLOOKUP(Q$2+$A3275,Sheet2!CC:NO,$B3275,0),HLOOKUP(Q$2+$A3275,Sheet2!CC:NO,$B3275,0)&lt;&gt;""),HLOOKUP(Q$2+$A3275,Sheet2!CC:NO,$B3275,0),"")</f>
        <v/>
      </c>
    </row>
    <row r="3276" spans="1:17" x14ac:dyDescent="0.25">
      <c r="A3276" s="64">
        <f t="shared" si="411"/>
        <v>12</v>
      </c>
      <c r="B3276" s="64">
        <f t="shared" si="412"/>
        <v>332</v>
      </c>
      <c r="C3276" s="64">
        <f t="shared" si="413"/>
        <v>3</v>
      </c>
      <c r="D3276" s="64">
        <f t="shared" si="414"/>
        <v>328</v>
      </c>
      <c r="E3276" s="64">
        <f t="shared" si="415"/>
        <v>1636</v>
      </c>
      <c r="F3276" s="64" t="str">
        <f t="shared" si="408"/>
        <v/>
      </c>
      <c r="G3276" s="64" t="str">
        <f t="shared" si="409"/>
        <v/>
      </c>
      <c r="H3276" s="64" t="str">
        <f t="shared" si="410"/>
        <v/>
      </c>
      <c r="I3276" s="80" t="str">
        <f>IFERROR(VLOOKUP(D3276,Sheet2!A:B,2,0),"")</f>
        <v/>
      </c>
      <c r="J3276" s="64" t="str">
        <f>IFERROR(IF(I3276&lt;&gt;"",VLOOKUP(I3276,Sheet2!B:C,2,0),""),"")</f>
        <v/>
      </c>
      <c r="K3276" s="64" t="str">
        <f>IFERROR( IF(I3276&lt;&gt;"", HLOOKUP(L$2+$A3276,Sheet2!BX:NK,2,0),""),"")</f>
        <v/>
      </c>
      <c r="L3276" t="str">
        <f>IF(OR(HLOOKUP(L$2+$A3276,Sheet2!BX:NK,$B3276,0),HLOOKUP(L$2+$A3276,Sheet2!BX:NK,$B3276,0)&lt;&gt;""),HLOOKUP(L$2+$A3276,Sheet2!BX:NK,$B3276,0),"")</f>
        <v/>
      </c>
      <c r="M3276" t="str">
        <f>IF(OR(HLOOKUP(M$2+$A3276,Sheet2!BY:NL,$B3276,0),HLOOKUP(M$2+$A3276,Sheet2!BY:NL,$B3276,0)&lt;&gt;""),HLOOKUP(M$2+$A3276,Sheet2!BY:NL,$B3276,0),"")</f>
        <v/>
      </c>
      <c r="N3276" t="str">
        <f>IF(OR(HLOOKUP(N$2+$A3276,Sheet2!BZ:NM,$B3276,0),HLOOKUP(N$2+$A3276,Sheet2!BZ:NM,$B3276,0)&lt;&gt;""),HLOOKUP(N$2+$A3276,Sheet2!BZ:NM,$B3276,0),"")</f>
        <v/>
      </c>
      <c r="O3276" t="str">
        <f>IF(OR(HLOOKUP(O$2+$A3276,Sheet2!CA:NN,$B3276,0),HLOOKUP(O$2+$A3276,Sheet2!CA:NN,$B3276,0)&lt;&gt;""),HLOOKUP(O$2+$A3276,Sheet2!CA:NN,$B3276,0),"")</f>
        <v/>
      </c>
      <c r="P3276" t="str">
        <f>IF(OR(HLOOKUP(P$2+$A3276,Sheet2!CB:NO,$B3276,0),HLOOKUP(P$2+$A3276,Sheet2!CB:NO,$B3276,0)&lt;&gt;""),HLOOKUP(P$2+$A3276,Sheet2!CB:NO,$B3276,0),"")</f>
        <v/>
      </c>
      <c r="Q3276" t="str">
        <f>IF(OR(HLOOKUP(Q$2+$A3276,Sheet2!CC:NO,$B3276,0),HLOOKUP(Q$2+$A3276,Sheet2!CC:NO,$B3276,0)&lt;&gt;""),HLOOKUP(Q$2+$A3276,Sheet2!CC:NO,$B3276,0),"")</f>
        <v/>
      </c>
    </row>
    <row r="3277" spans="1:17" x14ac:dyDescent="0.25">
      <c r="A3277" s="64">
        <f t="shared" si="411"/>
        <v>18</v>
      </c>
      <c r="B3277" s="64">
        <f t="shared" si="412"/>
        <v>332</v>
      </c>
      <c r="C3277" s="64">
        <f t="shared" si="413"/>
        <v>4</v>
      </c>
      <c r="D3277" s="64">
        <f t="shared" si="414"/>
        <v>328</v>
      </c>
      <c r="E3277" s="64">
        <f t="shared" si="415"/>
        <v>1636</v>
      </c>
      <c r="F3277" s="64" t="str">
        <f t="shared" si="408"/>
        <v/>
      </c>
      <c r="G3277" s="64" t="str">
        <f t="shared" si="409"/>
        <v/>
      </c>
      <c r="H3277" s="64" t="str">
        <f t="shared" si="410"/>
        <v/>
      </c>
      <c r="I3277" s="80" t="str">
        <f>IFERROR(VLOOKUP(D3277,Sheet2!A:B,2,0),"")</f>
        <v/>
      </c>
      <c r="J3277" s="64" t="str">
        <f>IFERROR(IF(I3277&lt;&gt;"",VLOOKUP(I3277,Sheet2!B:C,2,0),""),"")</f>
        <v/>
      </c>
      <c r="K3277" s="64" t="str">
        <f>IFERROR( IF(I3277&lt;&gt;"", HLOOKUP(L$2+$A3277,Sheet2!BX:NK,2,0),""),"")</f>
        <v/>
      </c>
      <c r="L3277" t="str">
        <f>IF(OR(HLOOKUP(L$2+$A3277,Sheet2!BX:NK,$B3277,0),HLOOKUP(L$2+$A3277,Sheet2!BX:NK,$B3277,0)&lt;&gt;""),HLOOKUP(L$2+$A3277,Sheet2!BX:NK,$B3277,0),"")</f>
        <v/>
      </c>
      <c r="M3277" t="str">
        <f>IF(OR(HLOOKUP(M$2+$A3277,Sheet2!BY:NL,$B3277,0),HLOOKUP(M$2+$A3277,Sheet2!BY:NL,$B3277,0)&lt;&gt;""),HLOOKUP(M$2+$A3277,Sheet2!BY:NL,$B3277,0),"")</f>
        <v/>
      </c>
      <c r="N3277" t="str">
        <f>IF(OR(HLOOKUP(N$2+$A3277,Sheet2!BZ:NM,$B3277,0),HLOOKUP(N$2+$A3277,Sheet2!BZ:NM,$B3277,0)&lt;&gt;""),HLOOKUP(N$2+$A3277,Sheet2!BZ:NM,$B3277,0),"")</f>
        <v/>
      </c>
      <c r="O3277" t="str">
        <f>IF(OR(HLOOKUP(O$2+$A3277,Sheet2!CA:NN,$B3277,0),HLOOKUP(O$2+$A3277,Sheet2!CA:NN,$B3277,0)&lt;&gt;""),HLOOKUP(O$2+$A3277,Sheet2!CA:NN,$B3277,0),"")</f>
        <v/>
      </c>
      <c r="P3277" t="str">
        <f>IF(OR(HLOOKUP(P$2+$A3277,Sheet2!CB:NO,$B3277,0),HLOOKUP(P$2+$A3277,Sheet2!CB:NO,$B3277,0)&lt;&gt;""),HLOOKUP(P$2+$A3277,Sheet2!CB:NO,$B3277,0),"")</f>
        <v/>
      </c>
      <c r="Q3277" t="str">
        <f>IF(OR(HLOOKUP(Q$2+$A3277,Sheet2!CC:NO,$B3277,0),HLOOKUP(Q$2+$A3277,Sheet2!CC:NO,$B3277,0)&lt;&gt;""),HLOOKUP(Q$2+$A3277,Sheet2!CC:NO,$B3277,0),"")</f>
        <v/>
      </c>
    </row>
    <row r="3278" spans="1:17" x14ac:dyDescent="0.25">
      <c r="A3278" s="64">
        <f t="shared" si="411"/>
        <v>24</v>
      </c>
      <c r="B3278" s="64">
        <f t="shared" si="412"/>
        <v>332</v>
      </c>
      <c r="C3278" s="64">
        <f t="shared" si="413"/>
        <v>5</v>
      </c>
      <c r="D3278" s="64">
        <f t="shared" si="414"/>
        <v>328</v>
      </c>
      <c r="E3278" s="64">
        <f t="shared" si="415"/>
        <v>1636</v>
      </c>
      <c r="F3278" s="64" t="str">
        <f t="shared" si="408"/>
        <v/>
      </c>
      <c r="G3278" s="64" t="str">
        <f t="shared" si="409"/>
        <v/>
      </c>
      <c r="H3278" s="64" t="str">
        <f t="shared" si="410"/>
        <v/>
      </c>
      <c r="I3278" s="80" t="str">
        <f>IFERROR(VLOOKUP(D3278,Sheet2!A:B,2,0),"")</f>
        <v/>
      </c>
      <c r="J3278" s="64" t="str">
        <f>IFERROR(IF(I3278&lt;&gt;"",VLOOKUP(I3278,Sheet2!B:C,2,0),""),"")</f>
        <v/>
      </c>
      <c r="K3278" s="64" t="str">
        <f>IFERROR( IF(I3278&lt;&gt;"", HLOOKUP(L$2+$A3278,Sheet2!BX:NK,2,0),""),"")</f>
        <v/>
      </c>
      <c r="L3278" t="str">
        <f>IF(OR(HLOOKUP(L$2+$A3278,Sheet2!BX:NK,$B3278,0),HLOOKUP(L$2+$A3278,Sheet2!BX:NK,$B3278,0)&lt;&gt;""),HLOOKUP(L$2+$A3278,Sheet2!BX:NK,$B3278,0),"")</f>
        <v/>
      </c>
      <c r="M3278" t="str">
        <f>IF(OR(HLOOKUP(M$2+$A3278,Sheet2!BY:NL,$B3278,0),HLOOKUP(M$2+$A3278,Sheet2!BY:NL,$B3278,0)&lt;&gt;""),HLOOKUP(M$2+$A3278,Sheet2!BY:NL,$B3278,0),"")</f>
        <v/>
      </c>
      <c r="N3278" t="str">
        <f>IF(OR(HLOOKUP(N$2+$A3278,Sheet2!BZ:NM,$B3278,0),HLOOKUP(N$2+$A3278,Sheet2!BZ:NM,$B3278,0)&lt;&gt;""),HLOOKUP(N$2+$A3278,Sheet2!BZ:NM,$B3278,0),"")</f>
        <v/>
      </c>
      <c r="O3278" t="str">
        <f>IF(OR(HLOOKUP(O$2+$A3278,Sheet2!CA:NN,$B3278,0),HLOOKUP(O$2+$A3278,Sheet2!CA:NN,$B3278,0)&lt;&gt;""),HLOOKUP(O$2+$A3278,Sheet2!CA:NN,$B3278,0),"")</f>
        <v/>
      </c>
      <c r="P3278" t="str">
        <f>IF(OR(HLOOKUP(P$2+$A3278,Sheet2!CB:NO,$B3278,0),HLOOKUP(P$2+$A3278,Sheet2!CB:NO,$B3278,0)&lt;&gt;""),HLOOKUP(P$2+$A3278,Sheet2!CB:NO,$B3278,0),"")</f>
        <v/>
      </c>
      <c r="Q3278" t="str">
        <f>IF(OR(HLOOKUP(Q$2+$A3278,Sheet2!CC:NO,$B3278,0),HLOOKUP(Q$2+$A3278,Sheet2!CC:NO,$B3278,0)&lt;&gt;""),HLOOKUP(Q$2+$A3278,Sheet2!CC:NO,$B3278,0),"")</f>
        <v/>
      </c>
    </row>
    <row r="3279" spans="1:17" x14ac:dyDescent="0.25">
      <c r="A3279" s="64">
        <f t="shared" si="411"/>
        <v>30</v>
      </c>
      <c r="B3279" s="64">
        <f t="shared" si="412"/>
        <v>332</v>
      </c>
      <c r="C3279" s="64">
        <f t="shared" si="413"/>
        <v>6</v>
      </c>
      <c r="D3279" s="64">
        <f t="shared" si="414"/>
        <v>328</v>
      </c>
      <c r="E3279" s="64">
        <f t="shared" si="415"/>
        <v>1636</v>
      </c>
      <c r="F3279" s="64" t="str">
        <f t="shared" si="408"/>
        <v/>
      </c>
      <c r="G3279" s="64" t="str">
        <f t="shared" si="409"/>
        <v/>
      </c>
      <c r="H3279" s="64" t="str">
        <f t="shared" si="410"/>
        <v/>
      </c>
      <c r="I3279" s="80" t="str">
        <f>IFERROR(VLOOKUP(D3279,Sheet2!A:B,2,0),"")</f>
        <v/>
      </c>
      <c r="J3279" s="64" t="str">
        <f>IFERROR(IF(I3279&lt;&gt;"",VLOOKUP(I3279,Sheet2!B:C,2,0),""),"")</f>
        <v/>
      </c>
      <c r="K3279" s="64" t="str">
        <f>IFERROR( IF(I3279&lt;&gt;"", HLOOKUP(L$2+$A3279,Sheet2!BX:NK,2,0),""),"")</f>
        <v/>
      </c>
      <c r="L3279" t="str">
        <f>IF(OR(HLOOKUP(L$2+$A3279,Sheet2!BX:NK,$B3279,0),HLOOKUP(L$2+$A3279,Sheet2!BX:NK,$B3279,0)&lt;&gt;""),HLOOKUP(L$2+$A3279,Sheet2!BX:NK,$B3279,0),"")</f>
        <v/>
      </c>
      <c r="M3279" t="str">
        <f>IF(OR(HLOOKUP(M$2+$A3279,Sheet2!BY:NL,$B3279,0),HLOOKUP(M$2+$A3279,Sheet2!BY:NL,$B3279,0)&lt;&gt;""),HLOOKUP(M$2+$A3279,Sheet2!BY:NL,$B3279,0),"")</f>
        <v/>
      </c>
      <c r="N3279" t="str">
        <f>IF(OR(HLOOKUP(N$2+$A3279,Sheet2!BZ:NM,$B3279,0),HLOOKUP(N$2+$A3279,Sheet2!BZ:NM,$B3279,0)&lt;&gt;""),HLOOKUP(N$2+$A3279,Sheet2!BZ:NM,$B3279,0),"")</f>
        <v/>
      </c>
      <c r="O3279" t="str">
        <f>IF(OR(HLOOKUP(O$2+$A3279,Sheet2!CA:NN,$B3279,0),HLOOKUP(O$2+$A3279,Sheet2!CA:NN,$B3279,0)&lt;&gt;""),HLOOKUP(O$2+$A3279,Sheet2!CA:NN,$B3279,0),"")</f>
        <v/>
      </c>
      <c r="P3279" t="str">
        <f>IF(OR(HLOOKUP(P$2+$A3279,Sheet2!CB:NO,$B3279,0),HLOOKUP(P$2+$A3279,Sheet2!CB:NO,$B3279,0)&lt;&gt;""),HLOOKUP(P$2+$A3279,Sheet2!CB:NO,$B3279,0),"")</f>
        <v/>
      </c>
      <c r="Q3279" t="str">
        <f>IF(OR(HLOOKUP(Q$2+$A3279,Sheet2!CC:NO,$B3279,0),HLOOKUP(Q$2+$A3279,Sheet2!CC:NO,$B3279,0)&lt;&gt;""),HLOOKUP(Q$2+$A3279,Sheet2!CC:NO,$B3279,0),"")</f>
        <v/>
      </c>
    </row>
    <row r="3280" spans="1:17" x14ac:dyDescent="0.25">
      <c r="A3280" s="64">
        <f t="shared" si="411"/>
        <v>36</v>
      </c>
      <c r="B3280" s="64">
        <f t="shared" si="412"/>
        <v>332</v>
      </c>
      <c r="C3280" s="64">
        <f t="shared" si="413"/>
        <v>7</v>
      </c>
      <c r="D3280" s="64">
        <f t="shared" si="414"/>
        <v>328</v>
      </c>
      <c r="E3280" s="64">
        <f t="shared" si="415"/>
        <v>1636</v>
      </c>
      <c r="F3280" s="64" t="str">
        <f t="shared" si="408"/>
        <v/>
      </c>
      <c r="G3280" s="64" t="str">
        <f t="shared" si="409"/>
        <v/>
      </c>
      <c r="H3280" s="64" t="str">
        <f t="shared" si="410"/>
        <v/>
      </c>
      <c r="I3280" s="80" t="str">
        <f>IFERROR(VLOOKUP(D3280,Sheet2!A:B,2,0),"")</f>
        <v/>
      </c>
      <c r="J3280" s="64" t="str">
        <f>IFERROR(IF(I3280&lt;&gt;"",VLOOKUP(I3280,Sheet2!B:C,2,0),""),"")</f>
        <v/>
      </c>
      <c r="K3280" s="64" t="str">
        <f>IFERROR( IF(I3280&lt;&gt;"", HLOOKUP(L$2+$A3280,Sheet2!BX:NK,2,0),""),"")</f>
        <v/>
      </c>
      <c r="L3280" t="str">
        <f>IF(OR(HLOOKUP(L$2+$A3280,Sheet2!BX:NK,$B3280,0),HLOOKUP(L$2+$A3280,Sheet2!BX:NK,$B3280,0)&lt;&gt;""),HLOOKUP(L$2+$A3280,Sheet2!BX:NK,$B3280,0),"")</f>
        <v/>
      </c>
      <c r="M3280" t="str">
        <f>IF(OR(HLOOKUP(M$2+$A3280,Sheet2!BY:NL,$B3280,0),HLOOKUP(M$2+$A3280,Sheet2!BY:NL,$B3280,0)&lt;&gt;""),HLOOKUP(M$2+$A3280,Sheet2!BY:NL,$B3280,0),"")</f>
        <v/>
      </c>
      <c r="N3280" t="str">
        <f>IF(OR(HLOOKUP(N$2+$A3280,Sheet2!BZ:NM,$B3280,0),HLOOKUP(N$2+$A3280,Sheet2!BZ:NM,$B3280,0)&lt;&gt;""),HLOOKUP(N$2+$A3280,Sheet2!BZ:NM,$B3280,0),"")</f>
        <v/>
      </c>
      <c r="O3280" t="str">
        <f>IF(OR(HLOOKUP(O$2+$A3280,Sheet2!CA:NN,$B3280,0),HLOOKUP(O$2+$A3280,Sheet2!CA:NN,$B3280,0)&lt;&gt;""),HLOOKUP(O$2+$A3280,Sheet2!CA:NN,$B3280,0),"")</f>
        <v/>
      </c>
      <c r="P3280" t="str">
        <f>IF(OR(HLOOKUP(P$2+$A3280,Sheet2!CB:NO,$B3280,0),HLOOKUP(P$2+$A3280,Sheet2!CB:NO,$B3280,0)&lt;&gt;""),HLOOKUP(P$2+$A3280,Sheet2!CB:NO,$B3280,0),"")</f>
        <v/>
      </c>
      <c r="Q3280" t="str">
        <f>IF(OR(HLOOKUP(Q$2+$A3280,Sheet2!CC:NO,$B3280,0),HLOOKUP(Q$2+$A3280,Sheet2!CC:NO,$B3280,0)&lt;&gt;""),HLOOKUP(Q$2+$A3280,Sheet2!CC:NO,$B3280,0),"")</f>
        <v/>
      </c>
    </row>
    <row r="3281" spans="1:17" x14ac:dyDescent="0.25">
      <c r="A3281" s="64">
        <f t="shared" si="411"/>
        <v>42</v>
      </c>
      <c r="B3281" s="64">
        <f t="shared" si="412"/>
        <v>332</v>
      </c>
      <c r="C3281" s="64">
        <f t="shared" si="413"/>
        <v>8</v>
      </c>
      <c r="D3281" s="64">
        <f t="shared" si="414"/>
        <v>328</v>
      </c>
      <c r="E3281" s="64">
        <f t="shared" si="415"/>
        <v>1636</v>
      </c>
      <c r="F3281" s="64" t="str">
        <f t="shared" si="408"/>
        <v/>
      </c>
      <c r="G3281" s="64" t="str">
        <f t="shared" si="409"/>
        <v/>
      </c>
      <c r="H3281" s="64" t="str">
        <f t="shared" si="410"/>
        <v/>
      </c>
      <c r="I3281" s="80" t="str">
        <f>IFERROR(VLOOKUP(D3281,Sheet2!A:B,2,0),"")</f>
        <v/>
      </c>
      <c r="J3281" s="64" t="str">
        <f>IFERROR(IF(I3281&lt;&gt;"",VLOOKUP(I3281,Sheet2!B:C,2,0),""),"")</f>
        <v/>
      </c>
      <c r="K3281" s="64" t="str">
        <f>IFERROR( IF(I3281&lt;&gt;"", HLOOKUP(L$2+$A3281,Sheet2!BX:NK,2,0),""),"")</f>
        <v/>
      </c>
      <c r="L3281" t="str">
        <f>IF(OR(HLOOKUP(L$2+$A3281,Sheet2!BX:NK,$B3281,0),HLOOKUP(L$2+$A3281,Sheet2!BX:NK,$B3281,0)&lt;&gt;""),HLOOKUP(L$2+$A3281,Sheet2!BX:NK,$B3281,0),"")</f>
        <v/>
      </c>
      <c r="M3281" t="str">
        <f>IF(OR(HLOOKUP(M$2+$A3281,Sheet2!BY:NL,$B3281,0),HLOOKUP(M$2+$A3281,Sheet2!BY:NL,$B3281,0)&lt;&gt;""),HLOOKUP(M$2+$A3281,Sheet2!BY:NL,$B3281,0),"")</f>
        <v/>
      </c>
      <c r="N3281" t="str">
        <f>IF(OR(HLOOKUP(N$2+$A3281,Sheet2!BZ:NM,$B3281,0),HLOOKUP(N$2+$A3281,Sheet2!BZ:NM,$B3281,0)&lt;&gt;""),HLOOKUP(N$2+$A3281,Sheet2!BZ:NM,$B3281,0),"")</f>
        <v/>
      </c>
      <c r="O3281" t="str">
        <f>IF(OR(HLOOKUP(O$2+$A3281,Sheet2!CA:NN,$B3281,0),HLOOKUP(O$2+$A3281,Sheet2!CA:NN,$B3281,0)&lt;&gt;""),HLOOKUP(O$2+$A3281,Sheet2!CA:NN,$B3281,0),"")</f>
        <v/>
      </c>
      <c r="P3281" t="str">
        <f>IF(OR(HLOOKUP(P$2+$A3281,Sheet2!CB:NO,$B3281,0),HLOOKUP(P$2+$A3281,Sheet2!CB:NO,$B3281,0)&lt;&gt;""),HLOOKUP(P$2+$A3281,Sheet2!CB:NO,$B3281,0),"")</f>
        <v/>
      </c>
      <c r="Q3281" t="str">
        <f>IF(OR(HLOOKUP(Q$2+$A3281,Sheet2!CC:NO,$B3281,0),HLOOKUP(Q$2+$A3281,Sheet2!CC:NO,$B3281,0)&lt;&gt;""),HLOOKUP(Q$2+$A3281,Sheet2!CC:NO,$B3281,0),"")</f>
        <v/>
      </c>
    </row>
    <row r="3282" spans="1:17" x14ac:dyDescent="0.25">
      <c r="A3282" s="64">
        <f t="shared" si="411"/>
        <v>48</v>
      </c>
      <c r="B3282" s="64">
        <f t="shared" si="412"/>
        <v>332</v>
      </c>
      <c r="C3282" s="64">
        <f t="shared" si="413"/>
        <v>9</v>
      </c>
      <c r="D3282" s="64">
        <f t="shared" si="414"/>
        <v>328</v>
      </c>
      <c r="E3282" s="64">
        <f t="shared" si="415"/>
        <v>1636</v>
      </c>
      <c r="F3282" s="64" t="str">
        <f t="shared" si="408"/>
        <v/>
      </c>
      <c r="G3282" s="64" t="str">
        <f t="shared" si="409"/>
        <v/>
      </c>
      <c r="H3282" s="64" t="str">
        <f t="shared" si="410"/>
        <v/>
      </c>
      <c r="I3282" s="80" t="str">
        <f>IFERROR(VLOOKUP(D3282,Sheet2!A:B,2,0),"")</f>
        <v/>
      </c>
      <c r="J3282" s="64" t="str">
        <f>IFERROR(IF(I3282&lt;&gt;"",VLOOKUP(I3282,Sheet2!B:C,2,0),""),"")</f>
        <v/>
      </c>
      <c r="K3282" s="64" t="str">
        <f>IFERROR( IF(I3282&lt;&gt;"", HLOOKUP(L$2+$A3282,Sheet2!BX:NK,2,0),""),"")</f>
        <v/>
      </c>
      <c r="L3282" t="str">
        <f>IF(OR(HLOOKUP(L$2+$A3282,Sheet2!BX:NK,$B3282,0),HLOOKUP(L$2+$A3282,Sheet2!BX:NK,$B3282,0)&lt;&gt;""),HLOOKUP(L$2+$A3282,Sheet2!BX:NK,$B3282,0),"")</f>
        <v/>
      </c>
      <c r="M3282" t="str">
        <f>IF(OR(HLOOKUP(M$2+$A3282,Sheet2!BY:NL,$B3282,0),HLOOKUP(M$2+$A3282,Sheet2!BY:NL,$B3282,0)&lt;&gt;""),HLOOKUP(M$2+$A3282,Sheet2!BY:NL,$B3282,0),"")</f>
        <v/>
      </c>
      <c r="N3282" t="str">
        <f>IF(OR(HLOOKUP(N$2+$A3282,Sheet2!BZ:NM,$B3282,0),HLOOKUP(N$2+$A3282,Sheet2!BZ:NM,$B3282,0)&lt;&gt;""),HLOOKUP(N$2+$A3282,Sheet2!BZ:NM,$B3282,0),"")</f>
        <v/>
      </c>
      <c r="O3282" t="str">
        <f>IF(OR(HLOOKUP(O$2+$A3282,Sheet2!CA:NN,$B3282,0),HLOOKUP(O$2+$A3282,Sheet2!CA:NN,$B3282,0)&lt;&gt;""),HLOOKUP(O$2+$A3282,Sheet2!CA:NN,$B3282,0),"")</f>
        <v/>
      </c>
      <c r="P3282" t="str">
        <f>IF(OR(HLOOKUP(P$2+$A3282,Sheet2!CB:NO,$B3282,0),HLOOKUP(P$2+$A3282,Sheet2!CB:NO,$B3282,0)&lt;&gt;""),HLOOKUP(P$2+$A3282,Sheet2!CB:NO,$B3282,0),"")</f>
        <v/>
      </c>
      <c r="Q3282" t="str">
        <f>IF(OR(HLOOKUP(Q$2+$A3282,Sheet2!CC:NO,$B3282,0),HLOOKUP(Q$2+$A3282,Sheet2!CC:NO,$B3282,0)&lt;&gt;""),HLOOKUP(Q$2+$A3282,Sheet2!CC:NO,$B3282,0),"")</f>
        <v/>
      </c>
    </row>
    <row r="3283" spans="1:17" x14ac:dyDescent="0.25">
      <c r="A3283" s="64">
        <f t="shared" si="411"/>
        <v>54</v>
      </c>
      <c r="B3283" s="64">
        <f t="shared" si="412"/>
        <v>332</v>
      </c>
      <c r="C3283" s="64">
        <f t="shared" si="413"/>
        <v>10</v>
      </c>
      <c r="D3283" s="64">
        <f t="shared" si="414"/>
        <v>328</v>
      </c>
      <c r="E3283" s="64">
        <f t="shared" si="415"/>
        <v>1636</v>
      </c>
      <c r="F3283" s="64" t="str">
        <f t="shared" si="408"/>
        <v/>
      </c>
      <c r="G3283" s="64" t="str">
        <f t="shared" si="409"/>
        <v/>
      </c>
      <c r="H3283" s="64" t="str">
        <f t="shared" si="410"/>
        <v/>
      </c>
      <c r="I3283" s="80" t="str">
        <f>IFERROR(VLOOKUP(D3283,Sheet2!A:B,2,0),"")</f>
        <v/>
      </c>
      <c r="J3283" s="64" t="str">
        <f>IFERROR(IF(I3283&lt;&gt;"",VLOOKUP(I3283,Sheet2!B:C,2,0),""),"")</f>
        <v/>
      </c>
      <c r="K3283" s="64" t="str">
        <f>IFERROR( IF(I3283&lt;&gt;"", HLOOKUP(L$2+$A3283,Sheet2!BX:NK,2,0),""),"")</f>
        <v/>
      </c>
      <c r="L3283" t="str">
        <f>IF(OR(HLOOKUP(L$2+$A3283,Sheet2!BX:NK,$B3283,0),HLOOKUP(L$2+$A3283,Sheet2!BX:NK,$B3283,0)&lt;&gt;""),HLOOKUP(L$2+$A3283,Sheet2!BX:NK,$B3283,0),"")</f>
        <v/>
      </c>
      <c r="M3283" t="str">
        <f>IF(OR(HLOOKUP(M$2+$A3283,Sheet2!BY:NL,$B3283,0),HLOOKUP(M$2+$A3283,Sheet2!BY:NL,$B3283,0)&lt;&gt;""),HLOOKUP(M$2+$A3283,Sheet2!BY:NL,$B3283,0),"")</f>
        <v/>
      </c>
      <c r="N3283" t="str">
        <f>IF(OR(HLOOKUP(N$2+$A3283,Sheet2!BZ:NM,$B3283,0),HLOOKUP(N$2+$A3283,Sheet2!BZ:NM,$B3283,0)&lt;&gt;""),HLOOKUP(N$2+$A3283,Sheet2!BZ:NM,$B3283,0),"")</f>
        <v/>
      </c>
      <c r="O3283" t="str">
        <f>IF(OR(HLOOKUP(O$2+$A3283,Sheet2!CA:NN,$B3283,0),HLOOKUP(O$2+$A3283,Sheet2!CA:NN,$B3283,0)&lt;&gt;""),HLOOKUP(O$2+$A3283,Sheet2!CA:NN,$B3283,0),"")</f>
        <v/>
      </c>
      <c r="P3283" t="str">
        <f>IF(OR(HLOOKUP(P$2+$A3283,Sheet2!CB:NO,$B3283,0),HLOOKUP(P$2+$A3283,Sheet2!CB:NO,$B3283,0)&lt;&gt;""),HLOOKUP(P$2+$A3283,Sheet2!CB:NO,$B3283,0),"")</f>
        <v/>
      </c>
      <c r="Q3283" t="str">
        <f>IF(OR(HLOOKUP(Q$2+$A3283,Sheet2!CC:NO,$B3283,0),HLOOKUP(Q$2+$A3283,Sheet2!CC:NO,$B3283,0)&lt;&gt;""),HLOOKUP(Q$2+$A3283,Sheet2!CC:NO,$B3283,0),"")</f>
        <v/>
      </c>
    </row>
    <row r="3284" spans="1:17" x14ac:dyDescent="0.25">
      <c r="A3284" s="64">
        <f t="shared" si="411"/>
        <v>0</v>
      </c>
      <c r="B3284" s="64">
        <f t="shared" si="412"/>
        <v>333</v>
      </c>
      <c r="C3284" s="64">
        <f t="shared" si="413"/>
        <v>1</v>
      </c>
      <c r="D3284" s="64">
        <f t="shared" si="414"/>
        <v>329</v>
      </c>
      <c r="E3284" s="64">
        <f t="shared" si="415"/>
        <v>1641</v>
      </c>
      <c r="F3284" s="64" t="str">
        <f t="shared" si="408"/>
        <v/>
      </c>
      <c r="G3284" s="64" t="str">
        <f t="shared" si="409"/>
        <v/>
      </c>
      <c r="H3284" s="64" t="str">
        <f t="shared" si="410"/>
        <v/>
      </c>
      <c r="I3284" s="80" t="str">
        <f>IFERROR(VLOOKUP(D3284,Sheet2!A:B,2,0),"")</f>
        <v/>
      </c>
      <c r="J3284" s="64" t="str">
        <f>IFERROR(IF(I3284&lt;&gt;"",VLOOKUP(I3284,Sheet2!B:C,2,0),""),"")</f>
        <v/>
      </c>
      <c r="K3284" s="64" t="str">
        <f>IFERROR( IF(I3284&lt;&gt;"", HLOOKUP(L$2+$A3284,Sheet2!BX:NK,2,0),""),"")</f>
        <v/>
      </c>
      <c r="L3284" t="str">
        <f>IF(OR(HLOOKUP(L$2+$A3284,Sheet2!BX:NK,$B3284,0),HLOOKUP(L$2+$A3284,Sheet2!BX:NK,$B3284,0)&lt;&gt;""),HLOOKUP(L$2+$A3284,Sheet2!BX:NK,$B3284,0),"")</f>
        <v/>
      </c>
      <c r="M3284" t="str">
        <f>IF(OR(HLOOKUP(M$2+$A3284,Sheet2!BY:NL,$B3284,0),HLOOKUP(M$2+$A3284,Sheet2!BY:NL,$B3284,0)&lt;&gt;""),HLOOKUP(M$2+$A3284,Sheet2!BY:NL,$B3284,0),"")</f>
        <v/>
      </c>
      <c r="N3284" t="str">
        <f>IF(OR(HLOOKUP(N$2+$A3284,Sheet2!BZ:NM,$B3284,0),HLOOKUP(N$2+$A3284,Sheet2!BZ:NM,$B3284,0)&lt;&gt;""),HLOOKUP(N$2+$A3284,Sheet2!BZ:NM,$B3284,0),"")</f>
        <v/>
      </c>
      <c r="O3284" t="str">
        <f>IF(OR(HLOOKUP(O$2+$A3284,Sheet2!CA:NN,$B3284,0),HLOOKUP(O$2+$A3284,Sheet2!CA:NN,$B3284,0)&lt;&gt;""),HLOOKUP(O$2+$A3284,Sheet2!CA:NN,$B3284,0),"")</f>
        <v/>
      </c>
      <c r="P3284" t="str">
        <f>IF(OR(HLOOKUP(P$2+$A3284,Sheet2!CB:NO,$B3284,0),HLOOKUP(P$2+$A3284,Sheet2!CB:NO,$B3284,0)&lt;&gt;""),HLOOKUP(P$2+$A3284,Sheet2!CB:NO,$B3284,0),"")</f>
        <v/>
      </c>
      <c r="Q3284" t="str">
        <f>IF(OR(HLOOKUP(Q$2+$A3284,Sheet2!CC:NO,$B3284,0),HLOOKUP(Q$2+$A3284,Sheet2!CC:NO,$B3284,0)&lt;&gt;""),HLOOKUP(Q$2+$A3284,Sheet2!CC:NO,$B3284,0),"")</f>
        <v/>
      </c>
    </row>
    <row r="3285" spans="1:17" x14ac:dyDescent="0.25">
      <c r="A3285" s="64">
        <f t="shared" si="411"/>
        <v>6</v>
      </c>
      <c r="B3285" s="64">
        <f t="shared" si="412"/>
        <v>333</v>
      </c>
      <c r="C3285" s="64">
        <f t="shared" si="413"/>
        <v>2</v>
      </c>
      <c r="D3285" s="64">
        <f t="shared" si="414"/>
        <v>329</v>
      </c>
      <c r="E3285" s="64">
        <f t="shared" si="415"/>
        <v>1641</v>
      </c>
      <c r="F3285" s="64" t="str">
        <f t="shared" si="408"/>
        <v/>
      </c>
      <c r="G3285" s="64" t="str">
        <f t="shared" si="409"/>
        <v/>
      </c>
      <c r="H3285" s="64" t="str">
        <f t="shared" si="410"/>
        <v/>
      </c>
      <c r="I3285" s="80" t="str">
        <f>IFERROR(VLOOKUP(D3285,Sheet2!A:B,2,0),"")</f>
        <v/>
      </c>
      <c r="J3285" s="64" t="str">
        <f>IFERROR(IF(I3285&lt;&gt;"",VLOOKUP(I3285,Sheet2!B:C,2,0),""),"")</f>
        <v/>
      </c>
      <c r="K3285" s="64" t="str">
        <f>IFERROR( IF(I3285&lt;&gt;"", HLOOKUP(L$2+$A3285,Sheet2!BX:NK,2,0),""),"")</f>
        <v/>
      </c>
      <c r="L3285" t="str">
        <f>IF(OR(HLOOKUP(L$2+$A3285,Sheet2!BX:NK,$B3285,0),HLOOKUP(L$2+$A3285,Sheet2!BX:NK,$B3285,0)&lt;&gt;""),HLOOKUP(L$2+$A3285,Sheet2!BX:NK,$B3285,0),"")</f>
        <v/>
      </c>
      <c r="M3285" t="str">
        <f>IF(OR(HLOOKUP(M$2+$A3285,Sheet2!BY:NL,$B3285,0),HLOOKUP(M$2+$A3285,Sheet2!BY:NL,$B3285,0)&lt;&gt;""),HLOOKUP(M$2+$A3285,Sheet2!BY:NL,$B3285,0),"")</f>
        <v/>
      </c>
      <c r="N3285" t="str">
        <f>IF(OR(HLOOKUP(N$2+$A3285,Sheet2!BZ:NM,$B3285,0),HLOOKUP(N$2+$A3285,Sheet2!BZ:NM,$B3285,0)&lt;&gt;""),HLOOKUP(N$2+$A3285,Sheet2!BZ:NM,$B3285,0),"")</f>
        <v/>
      </c>
      <c r="O3285" t="str">
        <f>IF(OR(HLOOKUP(O$2+$A3285,Sheet2!CA:NN,$B3285,0),HLOOKUP(O$2+$A3285,Sheet2!CA:NN,$B3285,0)&lt;&gt;""),HLOOKUP(O$2+$A3285,Sheet2!CA:NN,$B3285,0),"")</f>
        <v/>
      </c>
      <c r="P3285" t="str">
        <f>IF(OR(HLOOKUP(P$2+$A3285,Sheet2!CB:NO,$B3285,0),HLOOKUP(P$2+$A3285,Sheet2!CB:NO,$B3285,0)&lt;&gt;""),HLOOKUP(P$2+$A3285,Sheet2!CB:NO,$B3285,0),"")</f>
        <v/>
      </c>
      <c r="Q3285" t="str">
        <f>IF(OR(HLOOKUP(Q$2+$A3285,Sheet2!CC:NO,$B3285,0),HLOOKUP(Q$2+$A3285,Sheet2!CC:NO,$B3285,0)&lt;&gt;""),HLOOKUP(Q$2+$A3285,Sheet2!CC:NO,$B3285,0),"")</f>
        <v/>
      </c>
    </row>
    <row r="3286" spans="1:17" x14ac:dyDescent="0.25">
      <c r="A3286" s="64">
        <f t="shared" si="411"/>
        <v>12</v>
      </c>
      <c r="B3286" s="64">
        <f t="shared" si="412"/>
        <v>333</v>
      </c>
      <c r="C3286" s="64">
        <f t="shared" si="413"/>
        <v>3</v>
      </c>
      <c r="D3286" s="64">
        <f t="shared" si="414"/>
        <v>329</v>
      </c>
      <c r="E3286" s="64">
        <f t="shared" si="415"/>
        <v>1641</v>
      </c>
      <c r="F3286" s="64" t="str">
        <f t="shared" si="408"/>
        <v/>
      </c>
      <c r="G3286" s="64" t="str">
        <f t="shared" si="409"/>
        <v/>
      </c>
      <c r="H3286" s="64" t="str">
        <f t="shared" si="410"/>
        <v/>
      </c>
      <c r="I3286" s="80" t="str">
        <f>IFERROR(VLOOKUP(D3286,Sheet2!A:B,2,0),"")</f>
        <v/>
      </c>
      <c r="J3286" s="64" t="str">
        <f>IFERROR(IF(I3286&lt;&gt;"",VLOOKUP(I3286,Sheet2!B:C,2,0),""),"")</f>
        <v/>
      </c>
      <c r="K3286" s="64" t="str">
        <f>IFERROR( IF(I3286&lt;&gt;"", HLOOKUP(L$2+$A3286,Sheet2!BX:NK,2,0),""),"")</f>
        <v/>
      </c>
      <c r="L3286" t="str">
        <f>IF(OR(HLOOKUP(L$2+$A3286,Sheet2!BX:NK,$B3286,0),HLOOKUP(L$2+$A3286,Sheet2!BX:NK,$B3286,0)&lt;&gt;""),HLOOKUP(L$2+$A3286,Sheet2!BX:NK,$B3286,0),"")</f>
        <v/>
      </c>
      <c r="M3286" t="str">
        <f>IF(OR(HLOOKUP(M$2+$A3286,Sheet2!BY:NL,$B3286,0),HLOOKUP(M$2+$A3286,Sheet2!BY:NL,$B3286,0)&lt;&gt;""),HLOOKUP(M$2+$A3286,Sheet2!BY:NL,$B3286,0),"")</f>
        <v/>
      </c>
      <c r="N3286" t="str">
        <f>IF(OR(HLOOKUP(N$2+$A3286,Sheet2!BZ:NM,$B3286,0),HLOOKUP(N$2+$A3286,Sheet2!BZ:NM,$B3286,0)&lt;&gt;""),HLOOKUP(N$2+$A3286,Sheet2!BZ:NM,$B3286,0),"")</f>
        <v/>
      </c>
      <c r="O3286" t="str">
        <f>IF(OR(HLOOKUP(O$2+$A3286,Sheet2!CA:NN,$B3286,0),HLOOKUP(O$2+$A3286,Sheet2!CA:NN,$B3286,0)&lt;&gt;""),HLOOKUP(O$2+$A3286,Sheet2!CA:NN,$B3286,0),"")</f>
        <v/>
      </c>
      <c r="P3286" t="str">
        <f>IF(OR(HLOOKUP(P$2+$A3286,Sheet2!CB:NO,$B3286,0),HLOOKUP(P$2+$A3286,Sheet2!CB:NO,$B3286,0)&lt;&gt;""),HLOOKUP(P$2+$A3286,Sheet2!CB:NO,$B3286,0),"")</f>
        <v/>
      </c>
      <c r="Q3286" t="str">
        <f>IF(OR(HLOOKUP(Q$2+$A3286,Sheet2!CC:NO,$B3286,0),HLOOKUP(Q$2+$A3286,Sheet2!CC:NO,$B3286,0)&lt;&gt;""),HLOOKUP(Q$2+$A3286,Sheet2!CC:NO,$B3286,0),"")</f>
        <v/>
      </c>
    </row>
    <row r="3287" spans="1:17" x14ac:dyDescent="0.25">
      <c r="A3287" s="64">
        <f t="shared" si="411"/>
        <v>18</v>
      </c>
      <c r="B3287" s="64">
        <f t="shared" si="412"/>
        <v>333</v>
      </c>
      <c r="C3287" s="64">
        <f t="shared" si="413"/>
        <v>4</v>
      </c>
      <c r="D3287" s="64">
        <f t="shared" si="414"/>
        <v>329</v>
      </c>
      <c r="E3287" s="64">
        <f t="shared" si="415"/>
        <v>1641</v>
      </c>
      <c r="F3287" s="64" t="str">
        <f t="shared" si="408"/>
        <v/>
      </c>
      <c r="G3287" s="64" t="str">
        <f t="shared" si="409"/>
        <v/>
      </c>
      <c r="H3287" s="64" t="str">
        <f t="shared" si="410"/>
        <v/>
      </c>
      <c r="I3287" s="80" t="str">
        <f>IFERROR(VLOOKUP(D3287,Sheet2!A:B,2,0),"")</f>
        <v/>
      </c>
      <c r="J3287" s="64" t="str">
        <f>IFERROR(IF(I3287&lt;&gt;"",VLOOKUP(I3287,Sheet2!B:C,2,0),""),"")</f>
        <v/>
      </c>
      <c r="K3287" s="64" t="str">
        <f>IFERROR( IF(I3287&lt;&gt;"", HLOOKUP(L$2+$A3287,Sheet2!BX:NK,2,0),""),"")</f>
        <v/>
      </c>
      <c r="L3287" t="str">
        <f>IF(OR(HLOOKUP(L$2+$A3287,Sheet2!BX:NK,$B3287,0),HLOOKUP(L$2+$A3287,Sheet2!BX:NK,$B3287,0)&lt;&gt;""),HLOOKUP(L$2+$A3287,Sheet2!BX:NK,$B3287,0),"")</f>
        <v/>
      </c>
      <c r="M3287" t="str">
        <f>IF(OR(HLOOKUP(M$2+$A3287,Sheet2!BY:NL,$B3287,0),HLOOKUP(M$2+$A3287,Sheet2!BY:NL,$B3287,0)&lt;&gt;""),HLOOKUP(M$2+$A3287,Sheet2!BY:NL,$B3287,0),"")</f>
        <v/>
      </c>
      <c r="N3287" t="str">
        <f>IF(OR(HLOOKUP(N$2+$A3287,Sheet2!BZ:NM,$B3287,0),HLOOKUP(N$2+$A3287,Sheet2!BZ:NM,$B3287,0)&lt;&gt;""),HLOOKUP(N$2+$A3287,Sheet2!BZ:NM,$B3287,0),"")</f>
        <v/>
      </c>
      <c r="O3287" t="str">
        <f>IF(OR(HLOOKUP(O$2+$A3287,Sheet2!CA:NN,$B3287,0),HLOOKUP(O$2+$A3287,Sheet2!CA:NN,$B3287,0)&lt;&gt;""),HLOOKUP(O$2+$A3287,Sheet2!CA:NN,$B3287,0),"")</f>
        <v/>
      </c>
      <c r="P3287" t="str">
        <f>IF(OR(HLOOKUP(P$2+$A3287,Sheet2!CB:NO,$B3287,0),HLOOKUP(P$2+$A3287,Sheet2!CB:NO,$B3287,0)&lt;&gt;""),HLOOKUP(P$2+$A3287,Sheet2!CB:NO,$B3287,0),"")</f>
        <v/>
      </c>
      <c r="Q3287" t="str">
        <f>IF(OR(HLOOKUP(Q$2+$A3287,Sheet2!CC:NO,$B3287,0),HLOOKUP(Q$2+$A3287,Sheet2!CC:NO,$B3287,0)&lt;&gt;""),HLOOKUP(Q$2+$A3287,Sheet2!CC:NO,$B3287,0),"")</f>
        <v/>
      </c>
    </row>
    <row r="3288" spans="1:17" x14ac:dyDescent="0.25">
      <c r="A3288" s="64">
        <f t="shared" si="411"/>
        <v>24</v>
      </c>
      <c r="B3288" s="64">
        <f t="shared" si="412"/>
        <v>333</v>
      </c>
      <c r="C3288" s="64">
        <f t="shared" si="413"/>
        <v>5</v>
      </c>
      <c r="D3288" s="64">
        <f t="shared" si="414"/>
        <v>329</v>
      </c>
      <c r="E3288" s="64">
        <f t="shared" si="415"/>
        <v>1641</v>
      </c>
      <c r="F3288" s="64" t="str">
        <f t="shared" si="408"/>
        <v/>
      </c>
      <c r="G3288" s="64" t="str">
        <f t="shared" si="409"/>
        <v/>
      </c>
      <c r="H3288" s="64" t="str">
        <f t="shared" si="410"/>
        <v/>
      </c>
      <c r="I3288" s="80" t="str">
        <f>IFERROR(VLOOKUP(D3288,Sheet2!A:B,2,0),"")</f>
        <v/>
      </c>
      <c r="J3288" s="64" t="str">
        <f>IFERROR(IF(I3288&lt;&gt;"",VLOOKUP(I3288,Sheet2!B:C,2,0),""),"")</f>
        <v/>
      </c>
      <c r="K3288" s="64" t="str">
        <f>IFERROR( IF(I3288&lt;&gt;"", HLOOKUP(L$2+$A3288,Sheet2!BX:NK,2,0),""),"")</f>
        <v/>
      </c>
      <c r="L3288" t="str">
        <f>IF(OR(HLOOKUP(L$2+$A3288,Sheet2!BX:NK,$B3288,0),HLOOKUP(L$2+$A3288,Sheet2!BX:NK,$B3288,0)&lt;&gt;""),HLOOKUP(L$2+$A3288,Sheet2!BX:NK,$B3288,0),"")</f>
        <v/>
      </c>
      <c r="M3288" t="str">
        <f>IF(OR(HLOOKUP(M$2+$A3288,Sheet2!BY:NL,$B3288,0),HLOOKUP(M$2+$A3288,Sheet2!BY:NL,$B3288,0)&lt;&gt;""),HLOOKUP(M$2+$A3288,Sheet2!BY:NL,$B3288,0),"")</f>
        <v/>
      </c>
      <c r="N3288" t="str">
        <f>IF(OR(HLOOKUP(N$2+$A3288,Sheet2!BZ:NM,$B3288,0),HLOOKUP(N$2+$A3288,Sheet2!BZ:NM,$B3288,0)&lt;&gt;""),HLOOKUP(N$2+$A3288,Sheet2!BZ:NM,$B3288,0),"")</f>
        <v/>
      </c>
      <c r="O3288" t="str">
        <f>IF(OR(HLOOKUP(O$2+$A3288,Sheet2!CA:NN,$B3288,0),HLOOKUP(O$2+$A3288,Sheet2!CA:NN,$B3288,0)&lt;&gt;""),HLOOKUP(O$2+$A3288,Sheet2!CA:NN,$B3288,0),"")</f>
        <v/>
      </c>
      <c r="P3288" t="str">
        <f>IF(OR(HLOOKUP(P$2+$A3288,Sheet2!CB:NO,$B3288,0),HLOOKUP(P$2+$A3288,Sheet2!CB:NO,$B3288,0)&lt;&gt;""),HLOOKUP(P$2+$A3288,Sheet2!CB:NO,$B3288,0),"")</f>
        <v/>
      </c>
      <c r="Q3288" t="str">
        <f>IF(OR(HLOOKUP(Q$2+$A3288,Sheet2!CC:NO,$B3288,0),HLOOKUP(Q$2+$A3288,Sheet2!CC:NO,$B3288,0)&lt;&gt;""),HLOOKUP(Q$2+$A3288,Sheet2!CC:NO,$B3288,0),"")</f>
        <v/>
      </c>
    </row>
    <row r="3289" spans="1:17" x14ac:dyDescent="0.25">
      <c r="A3289" s="64">
        <f t="shared" si="411"/>
        <v>30</v>
      </c>
      <c r="B3289" s="64">
        <f t="shared" si="412"/>
        <v>333</v>
      </c>
      <c r="C3289" s="64">
        <f t="shared" si="413"/>
        <v>6</v>
      </c>
      <c r="D3289" s="64">
        <f t="shared" si="414"/>
        <v>329</v>
      </c>
      <c r="E3289" s="64">
        <f t="shared" si="415"/>
        <v>1641</v>
      </c>
      <c r="F3289" s="64" t="str">
        <f t="shared" si="408"/>
        <v/>
      </c>
      <c r="G3289" s="64" t="str">
        <f t="shared" si="409"/>
        <v/>
      </c>
      <c r="H3289" s="64" t="str">
        <f t="shared" si="410"/>
        <v/>
      </c>
      <c r="I3289" s="80" t="str">
        <f>IFERROR(VLOOKUP(D3289,Sheet2!A:B,2,0),"")</f>
        <v/>
      </c>
      <c r="J3289" s="64" t="str">
        <f>IFERROR(IF(I3289&lt;&gt;"",VLOOKUP(I3289,Sheet2!B:C,2,0),""),"")</f>
        <v/>
      </c>
      <c r="K3289" s="64" t="str">
        <f>IFERROR( IF(I3289&lt;&gt;"", HLOOKUP(L$2+$A3289,Sheet2!BX:NK,2,0),""),"")</f>
        <v/>
      </c>
      <c r="L3289" t="str">
        <f>IF(OR(HLOOKUP(L$2+$A3289,Sheet2!BX:NK,$B3289,0),HLOOKUP(L$2+$A3289,Sheet2!BX:NK,$B3289,0)&lt;&gt;""),HLOOKUP(L$2+$A3289,Sheet2!BX:NK,$B3289,0),"")</f>
        <v/>
      </c>
      <c r="M3289" t="str">
        <f>IF(OR(HLOOKUP(M$2+$A3289,Sheet2!BY:NL,$B3289,0),HLOOKUP(M$2+$A3289,Sheet2!BY:NL,$B3289,0)&lt;&gt;""),HLOOKUP(M$2+$A3289,Sheet2!BY:NL,$B3289,0),"")</f>
        <v/>
      </c>
      <c r="N3289" t="str">
        <f>IF(OR(HLOOKUP(N$2+$A3289,Sheet2!BZ:NM,$B3289,0),HLOOKUP(N$2+$A3289,Sheet2!BZ:NM,$B3289,0)&lt;&gt;""),HLOOKUP(N$2+$A3289,Sheet2!BZ:NM,$B3289,0),"")</f>
        <v/>
      </c>
      <c r="O3289" t="str">
        <f>IF(OR(HLOOKUP(O$2+$A3289,Sheet2!CA:NN,$B3289,0),HLOOKUP(O$2+$A3289,Sheet2!CA:NN,$B3289,0)&lt;&gt;""),HLOOKUP(O$2+$A3289,Sheet2!CA:NN,$B3289,0),"")</f>
        <v/>
      </c>
      <c r="P3289" t="str">
        <f>IF(OR(HLOOKUP(P$2+$A3289,Sheet2!CB:NO,$B3289,0),HLOOKUP(P$2+$A3289,Sheet2!CB:NO,$B3289,0)&lt;&gt;""),HLOOKUP(P$2+$A3289,Sheet2!CB:NO,$B3289,0),"")</f>
        <v/>
      </c>
      <c r="Q3289" t="str">
        <f>IF(OR(HLOOKUP(Q$2+$A3289,Sheet2!CC:NO,$B3289,0),HLOOKUP(Q$2+$A3289,Sheet2!CC:NO,$B3289,0)&lt;&gt;""),HLOOKUP(Q$2+$A3289,Sheet2!CC:NO,$B3289,0),"")</f>
        <v/>
      </c>
    </row>
    <row r="3290" spans="1:17" x14ac:dyDescent="0.25">
      <c r="A3290" s="64">
        <f t="shared" si="411"/>
        <v>36</v>
      </c>
      <c r="B3290" s="64">
        <f t="shared" si="412"/>
        <v>333</v>
      </c>
      <c r="C3290" s="64">
        <f t="shared" si="413"/>
        <v>7</v>
      </c>
      <c r="D3290" s="64">
        <f t="shared" si="414"/>
        <v>329</v>
      </c>
      <c r="E3290" s="64">
        <f t="shared" si="415"/>
        <v>1641</v>
      </c>
      <c r="F3290" s="64" t="str">
        <f t="shared" si="408"/>
        <v/>
      </c>
      <c r="G3290" s="64" t="str">
        <f t="shared" si="409"/>
        <v/>
      </c>
      <c r="H3290" s="64" t="str">
        <f t="shared" si="410"/>
        <v/>
      </c>
      <c r="I3290" s="80" t="str">
        <f>IFERROR(VLOOKUP(D3290,Sheet2!A:B,2,0),"")</f>
        <v/>
      </c>
      <c r="J3290" s="64" t="str">
        <f>IFERROR(IF(I3290&lt;&gt;"",VLOOKUP(I3290,Sheet2!B:C,2,0),""),"")</f>
        <v/>
      </c>
      <c r="K3290" s="64" t="str">
        <f>IFERROR( IF(I3290&lt;&gt;"", HLOOKUP(L$2+$A3290,Sheet2!BX:NK,2,0),""),"")</f>
        <v/>
      </c>
      <c r="L3290" t="str">
        <f>IF(OR(HLOOKUP(L$2+$A3290,Sheet2!BX:NK,$B3290,0),HLOOKUP(L$2+$A3290,Sheet2!BX:NK,$B3290,0)&lt;&gt;""),HLOOKUP(L$2+$A3290,Sheet2!BX:NK,$B3290,0),"")</f>
        <v/>
      </c>
      <c r="M3290" t="str">
        <f>IF(OR(HLOOKUP(M$2+$A3290,Sheet2!BY:NL,$B3290,0),HLOOKUP(M$2+$A3290,Sheet2!BY:NL,$B3290,0)&lt;&gt;""),HLOOKUP(M$2+$A3290,Sheet2!BY:NL,$B3290,0),"")</f>
        <v/>
      </c>
      <c r="N3290" t="str">
        <f>IF(OR(HLOOKUP(N$2+$A3290,Sheet2!BZ:NM,$B3290,0),HLOOKUP(N$2+$A3290,Sheet2!BZ:NM,$B3290,0)&lt;&gt;""),HLOOKUP(N$2+$A3290,Sheet2!BZ:NM,$B3290,0),"")</f>
        <v/>
      </c>
      <c r="O3290" t="str">
        <f>IF(OR(HLOOKUP(O$2+$A3290,Sheet2!CA:NN,$B3290,0),HLOOKUP(O$2+$A3290,Sheet2!CA:NN,$B3290,0)&lt;&gt;""),HLOOKUP(O$2+$A3290,Sheet2!CA:NN,$B3290,0),"")</f>
        <v/>
      </c>
      <c r="P3290" t="str">
        <f>IF(OR(HLOOKUP(P$2+$A3290,Sheet2!CB:NO,$B3290,0),HLOOKUP(P$2+$A3290,Sheet2!CB:NO,$B3290,0)&lt;&gt;""),HLOOKUP(P$2+$A3290,Sheet2!CB:NO,$B3290,0),"")</f>
        <v/>
      </c>
      <c r="Q3290" t="str">
        <f>IF(OR(HLOOKUP(Q$2+$A3290,Sheet2!CC:NO,$B3290,0),HLOOKUP(Q$2+$A3290,Sheet2!CC:NO,$B3290,0)&lt;&gt;""),HLOOKUP(Q$2+$A3290,Sheet2!CC:NO,$B3290,0),"")</f>
        <v/>
      </c>
    </row>
    <row r="3291" spans="1:17" x14ac:dyDescent="0.25">
      <c r="A3291" s="64">
        <f t="shared" si="411"/>
        <v>42</v>
      </c>
      <c r="B3291" s="64">
        <f t="shared" si="412"/>
        <v>333</v>
      </c>
      <c r="C3291" s="64">
        <f t="shared" si="413"/>
        <v>8</v>
      </c>
      <c r="D3291" s="64">
        <f t="shared" si="414"/>
        <v>329</v>
      </c>
      <c r="E3291" s="64">
        <f t="shared" si="415"/>
        <v>1641</v>
      </c>
      <c r="F3291" s="64" t="str">
        <f t="shared" si="408"/>
        <v/>
      </c>
      <c r="G3291" s="64" t="str">
        <f t="shared" si="409"/>
        <v/>
      </c>
      <c r="H3291" s="64" t="str">
        <f t="shared" si="410"/>
        <v/>
      </c>
      <c r="I3291" s="80" t="str">
        <f>IFERROR(VLOOKUP(D3291,Sheet2!A:B,2,0),"")</f>
        <v/>
      </c>
      <c r="J3291" s="64" t="str">
        <f>IFERROR(IF(I3291&lt;&gt;"",VLOOKUP(I3291,Sheet2!B:C,2,0),""),"")</f>
        <v/>
      </c>
      <c r="K3291" s="64" t="str">
        <f>IFERROR( IF(I3291&lt;&gt;"", HLOOKUP(L$2+$A3291,Sheet2!BX:NK,2,0),""),"")</f>
        <v/>
      </c>
      <c r="L3291" t="str">
        <f>IF(OR(HLOOKUP(L$2+$A3291,Sheet2!BX:NK,$B3291,0),HLOOKUP(L$2+$A3291,Sheet2!BX:NK,$B3291,0)&lt;&gt;""),HLOOKUP(L$2+$A3291,Sheet2!BX:NK,$B3291,0),"")</f>
        <v/>
      </c>
      <c r="M3291" t="str">
        <f>IF(OR(HLOOKUP(M$2+$A3291,Sheet2!BY:NL,$B3291,0),HLOOKUP(M$2+$A3291,Sheet2!BY:NL,$B3291,0)&lt;&gt;""),HLOOKUP(M$2+$A3291,Sheet2!BY:NL,$B3291,0),"")</f>
        <v/>
      </c>
      <c r="N3291" t="str">
        <f>IF(OR(HLOOKUP(N$2+$A3291,Sheet2!BZ:NM,$B3291,0),HLOOKUP(N$2+$A3291,Sheet2!BZ:NM,$B3291,0)&lt;&gt;""),HLOOKUP(N$2+$A3291,Sheet2!BZ:NM,$B3291,0),"")</f>
        <v/>
      </c>
      <c r="O3291" t="str">
        <f>IF(OR(HLOOKUP(O$2+$A3291,Sheet2!CA:NN,$B3291,0),HLOOKUP(O$2+$A3291,Sheet2!CA:NN,$B3291,0)&lt;&gt;""),HLOOKUP(O$2+$A3291,Sheet2!CA:NN,$B3291,0),"")</f>
        <v/>
      </c>
      <c r="P3291" t="str">
        <f>IF(OR(HLOOKUP(P$2+$A3291,Sheet2!CB:NO,$B3291,0),HLOOKUP(P$2+$A3291,Sheet2!CB:NO,$B3291,0)&lt;&gt;""),HLOOKUP(P$2+$A3291,Sheet2!CB:NO,$B3291,0),"")</f>
        <v/>
      </c>
      <c r="Q3291" t="str">
        <f>IF(OR(HLOOKUP(Q$2+$A3291,Sheet2!CC:NO,$B3291,0),HLOOKUP(Q$2+$A3291,Sheet2!CC:NO,$B3291,0)&lt;&gt;""),HLOOKUP(Q$2+$A3291,Sheet2!CC:NO,$B3291,0),"")</f>
        <v/>
      </c>
    </row>
    <row r="3292" spans="1:17" x14ac:dyDescent="0.25">
      <c r="A3292" s="64">
        <f t="shared" si="411"/>
        <v>48</v>
      </c>
      <c r="B3292" s="64">
        <f t="shared" si="412"/>
        <v>333</v>
      </c>
      <c r="C3292" s="64">
        <f t="shared" si="413"/>
        <v>9</v>
      </c>
      <c r="D3292" s="64">
        <f t="shared" si="414"/>
        <v>329</v>
      </c>
      <c r="E3292" s="64">
        <f t="shared" si="415"/>
        <v>1641</v>
      </c>
      <c r="F3292" s="64" t="str">
        <f t="shared" si="408"/>
        <v/>
      </c>
      <c r="G3292" s="64" t="str">
        <f t="shared" si="409"/>
        <v/>
      </c>
      <c r="H3292" s="64" t="str">
        <f t="shared" si="410"/>
        <v/>
      </c>
      <c r="I3292" s="80" t="str">
        <f>IFERROR(VLOOKUP(D3292,Sheet2!A:B,2,0),"")</f>
        <v/>
      </c>
      <c r="J3292" s="64" t="str">
        <f>IFERROR(IF(I3292&lt;&gt;"",VLOOKUP(I3292,Sheet2!B:C,2,0),""),"")</f>
        <v/>
      </c>
      <c r="K3292" s="64" t="str">
        <f>IFERROR( IF(I3292&lt;&gt;"", HLOOKUP(L$2+$A3292,Sheet2!BX:NK,2,0),""),"")</f>
        <v/>
      </c>
      <c r="L3292" t="str">
        <f>IF(OR(HLOOKUP(L$2+$A3292,Sheet2!BX:NK,$B3292,0),HLOOKUP(L$2+$A3292,Sheet2!BX:NK,$B3292,0)&lt;&gt;""),HLOOKUP(L$2+$A3292,Sheet2!BX:NK,$B3292,0),"")</f>
        <v/>
      </c>
      <c r="M3292" t="str">
        <f>IF(OR(HLOOKUP(M$2+$A3292,Sheet2!BY:NL,$B3292,0),HLOOKUP(M$2+$A3292,Sheet2!BY:NL,$B3292,0)&lt;&gt;""),HLOOKUP(M$2+$A3292,Sheet2!BY:NL,$B3292,0),"")</f>
        <v/>
      </c>
      <c r="N3292" t="str">
        <f>IF(OR(HLOOKUP(N$2+$A3292,Sheet2!BZ:NM,$B3292,0),HLOOKUP(N$2+$A3292,Sheet2!BZ:NM,$B3292,0)&lt;&gt;""),HLOOKUP(N$2+$A3292,Sheet2!BZ:NM,$B3292,0),"")</f>
        <v/>
      </c>
      <c r="O3292" t="str">
        <f>IF(OR(HLOOKUP(O$2+$A3292,Sheet2!CA:NN,$B3292,0),HLOOKUP(O$2+$A3292,Sheet2!CA:NN,$B3292,0)&lt;&gt;""),HLOOKUP(O$2+$A3292,Sheet2!CA:NN,$B3292,0),"")</f>
        <v/>
      </c>
      <c r="P3292" t="str">
        <f>IF(OR(HLOOKUP(P$2+$A3292,Sheet2!CB:NO,$B3292,0),HLOOKUP(P$2+$A3292,Sheet2!CB:NO,$B3292,0)&lt;&gt;""),HLOOKUP(P$2+$A3292,Sheet2!CB:NO,$B3292,0),"")</f>
        <v/>
      </c>
      <c r="Q3292" t="str">
        <f>IF(OR(HLOOKUP(Q$2+$A3292,Sheet2!CC:NO,$B3292,0),HLOOKUP(Q$2+$A3292,Sheet2!CC:NO,$B3292,0)&lt;&gt;""),HLOOKUP(Q$2+$A3292,Sheet2!CC:NO,$B3292,0),"")</f>
        <v/>
      </c>
    </row>
    <row r="3293" spans="1:17" x14ac:dyDescent="0.25">
      <c r="A3293" s="64">
        <f t="shared" si="411"/>
        <v>54</v>
      </c>
      <c r="B3293" s="64">
        <f t="shared" si="412"/>
        <v>333</v>
      </c>
      <c r="C3293" s="64">
        <f t="shared" si="413"/>
        <v>10</v>
      </c>
      <c r="D3293" s="64">
        <f t="shared" si="414"/>
        <v>329</v>
      </c>
      <c r="E3293" s="64">
        <f t="shared" si="415"/>
        <v>1641</v>
      </c>
      <c r="F3293" s="64" t="str">
        <f t="shared" si="408"/>
        <v/>
      </c>
      <c r="G3293" s="64" t="str">
        <f t="shared" si="409"/>
        <v/>
      </c>
      <c r="H3293" s="64" t="str">
        <f t="shared" si="410"/>
        <v/>
      </c>
      <c r="I3293" s="80" t="str">
        <f>IFERROR(VLOOKUP(D3293,Sheet2!A:B,2,0),"")</f>
        <v/>
      </c>
      <c r="J3293" s="64" t="str">
        <f>IFERROR(IF(I3293&lt;&gt;"",VLOOKUP(I3293,Sheet2!B:C,2,0),""),"")</f>
        <v/>
      </c>
      <c r="K3293" s="64" t="str">
        <f>IFERROR( IF(I3293&lt;&gt;"", HLOOKUP(L$2+$A3293,Sheet2!BX:NK,2,0),""),"")</f>
        <v/>
      </c>
      <c r="L3293" t="str">
        <f>IF(OR(HLOOKUP(L$2+$A3293,Sheet2!BX:NK,$B3293,0),HLOOKUP(L$2+$A3293,Sheet2!BX:NK,$B3293,0)&lt;&gt;""),HLOOKUP(L$2+$A3293,Sheet2!BX:NK,$B3293,0),"")</f>
        <v/>
      </c>
      <c r="M3293" t="str">
        <f>IF(OR(HLOOKUP(M$2+$A3293,Sheet2!BY:NL,$B3293,0),HLOOKUP(M$2+$A3293,Sheet2!BY:NL,$B3293,0)&lt;&gt;""),HLOOKUP(M$2+$A3293,Sheet2!BY:NL,$B3293,0),"")</f>
        <v/>
      </c>
      <c r="N3293" t="str">
        <f>IF(OR(HLOOKUP(N$2+$A3293,Sheet2!BZ:NM,$B3293,0),HLOOKUP(N$2+$A3293,Sheet2!BZ:NM,$B3293,0)&lt;&gt;""),HLOOKUP(N$2+$A3293,Sheet2!BZ:NM,$B3293,0),"")</f>
        <v/>
      </c>
      <c r="O3293" t="str">
        <f>IF(OR(HLOOKUP(O$2+$A3293,Sheet2!CA:NN,$B3293,0),HLOOKUP(O$2+$A3293,Sheet2!CA:NN,$B3293,0)&lt;&gt;""),HLOOKUP(O$2+$A3293,Sheet2!CA:NN,$B3293,0),"")</f>
        <v/>
      </c>
      <c r="P3293" t="str">
        <f>IF(OR(HLOOKUP(P$2+$A3293,Sheet2!CB:NO,$B3293,0),HLOOKUP(P$2+$A3293,Sheet2!CB:NO,$B3293,0)&lt;&gt;""),HLOOKUP(P$2+$A3293,Sheet2!CB:NO,$B3293,0),"")</f>
        <v/>
      </c>
      <c r="Q3293" t="str">
        <f>IF(OR(HLOOKUP(Q$2+$A3293,Sheet2!CC:NO,$B3293,0),HLOOKUP(Q$2+$A3293,Sheet2!CC:NO,$B3293,0)&lt;&gt;""),HLOOKUP(Q$2+$A3293,Sheet2!CC:NO,$B3293,0),"")</f>
        <v/>
      </c>
    </row>
    <row r="3294" spans="1:17" x14ac:dyDescent="0.25">
      <c r="A3294" s="64">
        <f t="shared" si="411"/>
        <v>0</v>
      </c>
      <c r="B3294" s="64">
        <f t="shared" si="412"/>
        <v>334</v>
      </c>
      <c r="C3294" s="64">
        <f t="shared" si="413"/>
        <v>1</v>
      </c>
      <c r="D3294" s="64">
        <f t="shared" si="414"/>
        <v>330</v>
      </c>
      <c r="E3294" s="64">
        <f t="shared" si="415"/>
        <v>1646</v>
      </c>
      <c r="F3294" s="64" t="str">
        <f t="shared" si="408"/>
        <v/>
      </c>
      <c r="G3294" s="64" t="str">
        <f t="shared" si="409"/>
        <v/>
      </c>
      <c r="H3294" s="64" t="str">
        <f t="shared" si="410"/>
        <v/>
      </c>
      <c r="I3294" s="80" t="str">
        <f>IFERROR(VLOOKUP(D3294,Sheet2!A:B,2,0),"")</f>
        <v/>
      </c>
      <c r="J3294" s="64" t="str">
        <f>IFERROR(IF(I3294&lt;&gt;"",VLOOKUP(I3294,Sheet2!B:C,2,0),""),"")</f>
        <v/>
      </c>
      <c r="K3294" s="64" t="str">
        <f>IFERROR( IF(I3294&lt;&gt;"", HLOOKUP(L$2+$A3294,Sheet2!BX:NK,2,0),""),"")</f>
        <v/>
      </c>
      <c r="L3294" t="str">
        <f>IF(OR(HLOOKUP(L$2+$A3294,Sheet2!BX:NK,$B3294,0),HLOOKUP(L$2+$A3294,Sheet2!BX:NK,$B3294,0)&lt;&gt;""),HLOOKUP(L$2+$A3294,Sheet2!BX:NK,$B3294,0),"")</f>
        <v/>
      </c>
      <c r="M3294" t="str">
        <f>IF(OR(HLOOKUP(M$2+$A3294,Sheet2!BY:NL,$B3294,0),HLOOKUP(M$2+$A3294,Sheet2!BY:NL,$B3294,0)&lt;&gt;""),HLOOKUP(M$2+$A3294,Sheet2!BY:NL,$B3294,0),"")</f>
        <v/>
      </c>
      <c r="N3294" t="str">
        <f>IF(OR(HLOOKUP(N$2+$A3294,Sheet2!BZ:NM,$B3294,0),HLOOKUP(N$2+$A3294,Sheet2!BZ:NM,$B3294,0)&lt;&gt;""),HLOOKUP(N$2+$A3294,Sheet2!BZ:NM,$B3294,0),"")</f>
        <v/>
      </c>
      <c r="O3294" t="str">
        <f>IF(OR(HLOOKUP(O$2+$A3294,Sheet2!CA:NN,$B3294,0),HLOOKUP(O$2+$A3294,Sheet2!CA:NN,$B3294,0)&lt;&gt;""),HLOOKUP(O$2+$A3294,Sheet2!CA:NN,$B3294,0),"")</f>
        <v/>
      </c>
      <c r="P3294" t="str">
        <f>IF(OR(HLOOKUP(P$2+$A3294,Sheet2!CB:NO,$B3294,0),HLOOKUP(P$2+$A3294,Sheet2!CB:NO,$B3294,0)&lt;&gt;""),HLOOKUP(P$2+$A3294,Sheet2!CB:NO,$B3294,0),"")</f>
        <v/>
      </c>
      <c r="Q3294" t="str">
        <f>IF(OR(HLOOKUP(Q$2+$A3294,Sheet2!CC:NO,$B3294,0),HLOOKUP(Q$2+$A3294,Sheet2!CC:NO,$B3294,0)&lt;&gt;""),HLOOKUP(Q$2+$A3294,Sheet2!CC:NO,$B3294,0),"")</f>
        <v/>
      </c>
    </row>
    <row r="3295" spans="1:17" x14ac:dyDescent="0.25">
      <c r="A3295" s="64">
        <f t="shared" si="411"/>
        <v>6</v>
      </c>
      <c r="B3295" s="64">
        <f t="shared" si="412"/>
        <v>334</v>
      </c>
      <c r="C3295" s="64">
        <f t="shared" si="413"/>
        <v>2</v>
      </c>
      <c r="D3295" s="64">
        <f t="shared" si="414"/>
        <v>330</v>
      </c>
      <c r="E3295" s="64">
        <f t="shared" si="415"/>
        <v>1646</v>
      </c>
      <c r="F3295" s="64" t="str">
        <f t="shared" si="408"/>
        <v/>
      </c>
      <c r="G3295" s="64" t="str">
        <f t="shared" si="409"/>
        <v/>
      </c>
      <c r="H3295" s="64" t="str">
        <f t="shared" si="410"/>
        <v/>
      </c>
      <c r="I3295" s="80" t="str">
        <f>IFERROR(VLOOKUP(D3295,Sheet2!A:B,2,0),"")</f>
        <v/>
      </c>
      <c r="J3295" s="64" t="str">
        <f>IFERROR(IF(I3295&lt;&gt;"",VLOOKUP(I3295,Sheet2!B:C,2,0),""),"")</f>
        <v/>
      </c>
      <c r="K3295" s="64" t="str">
        <f>IFERROR( IF(I3295&lt;&gt;"", HLOOKUP(L$2+$A3295,Sheet2!BX:NK,2,0),""),"")</f>
        <v/>
      </c>
      <c r="L3295" t="str">
        <f>IF(OR(HLOOKUP(L$2+$A3295,Sheet2!BX:NK,$B3295,0),HLOOKUP(L$2+$A3295,Sheet2!BX:NK,$B3295,0)&lt;&gt;""),HLOOKUP(L$2+$A3295,Sheet2!BX:NK,$B3295,0),"")</f>
        <v/>
      </c>
      <c r="M3295" t="str">
        <f>IF(OR(HLOOKUP(M$2+$A3295,Sheet2!BY:NL,$B3295,0),HLOOKUP(M$2+$A3295,Sheet2!BY:NL,$B3295,0)&lt;&gt;""),HLOOKUP(M$2+$A3295,Sheet2!BY:NL,$B3295,0),"")</f>
        <v/>
      </c>
      <c r="N3295" t="str">
        <f>IF(OR(HLOOKUP(N$2+$A3295,Sheet2!BZ:NM,$B3295,0),HLOOKUP(N$2+$A3295,Sheet2!BZ:NM,$B3295,0)&lt;&gt;""),HLOOKUP(N$2+$A3295,Sheet2!BZ:NM,$B3295,0),"")</f>
        <v/>
      </c>
      <c r="O3295" t="str">
        <f>IF(OR(HLOOKUP(O$2+$A3295,Sheet2!CA:NN,$B3295,0),HLOOKUP(O$2+$A3295,Sheet2!CA:NN,$B3295,0)&lt;&gt;""),HLOOKUP(O$2+$A3295,Sheet2!CA:NN,$B3295,0),"")</f>
        <v/>
      </c>
      <c r="P3295" t="str">
        <f>IF(OR(HLOOKUP(P$2+$A3295,Sheet2!CB:NO,$B3295,0),HLOOKUP(P$2+$A3295,Sheet2!CB:NO,$B3295,0)&lt;&gt;""),HLOOKUP(P$2+$A3295,Sheet2!CB:NO,$B3295,0),"")</f>
        <v/>
      </c>
      <c r="Q3295" t="str">
        <f>IF(OR(HLOOKUP(Q$2+$A3295,Sheet2!CC:NO,$B3295,0),HLOOKUP(Q$2+$A3295,Sheet2!CC:NO,$B3295,0)&lt;&gt;""),HLOOKUP(Q$2+$A3295,Sheet2!CC:NO,$B3295,0),"")</f>
        <v/>
      </c>
    </row>
    <row r="3296" spans="1:17" x14ac:dyDescent="0.25">
      <c r="A3296" s="64">
        <f t="shared" si="411"/>
        <v>12</v>
      </c>
      <c r="B3296" s="64">
        <f t="shared" si="412"/>
        <v>334</v>
      </c>
      <c r="C3296" s="64">
        <f t="shared" si="413"/>
        <v>3</v>
      </c>
      <c r="D3296" s="64">
        <f t="shared" si="414"/>
        <v>330</v>
      </c>
      <c r="E3296" s="64">
        <f t="shared" si="415"/>
        <v>1646</v>
      </c>
      <c r="F3296" s="64" t="str">
        <f t="shared" si="408"/>
        <v/>
      </c>
      <c r="G3296" s="64" t="str">
        <f t="shared" si="409"/>
        <v/>
      </c>
      <c r="H3296" s="64" t="str">
        <f t="shared" si="410"/>
        <v/>
      </c>
      <c r="I3296" s="80" t="str">
        <f>IFERROR(VLOOKUP(D3296,Sheet2!A:B,2,0),"")</f>
        <v/>
      </c>
      <c r="J3296" s="64" t="str">
        <f>IFERROR(IF(I3296&lt;&gt;"",VLOOKUP(I3296,Sheet2!B:C,2,0),""),"")</f>
        <v/>
      </c>
      <c r="K3296" s="64" t="str">
        <f>IFERROR( IF(I3296&lt;&gt;"", HLOOKUP(L$2+$A3296,Sheet2!BX:NK,2,0),""),"")</f>
        <v/>
      </c>
      <c r="L3296" t="str">
        <f>IF(OR(HLOOKUP(L$2+$A3296,Sheet2!BX:NK,$B3296,0),HLOOKUP(L$2+$A3296,Sheet2!BX:NK,$B3296,0)&lt;&gt;""),HLOOKUP(L$2+$A3296,Sheet2!BX:NK,$B3296,0),"")</f>
        <v/>
      </c>
      <c r="M3296" t="str">
        <f>IF(OR(HLOOKUP(M$2+$A3296,Sheet2!BY:NL,$B3296,0),HLOOKUP(M$2+$A3296,Sheet2!BY:NL,$B3296,0)&lt;&gt;""),HLOOKUP(M$2+$A3296,Sheet2!BY:NL,$B3296,0),"")</f>
        <v/>
      </c>
      <c r="N3296" t="str">
        <f>IF(OR(HLOOKUP(N$2+$A3296,Sheet2!BZ:NM,$B3296,0),HLOOKUP(N$2+$A3296,Sheet2!BZ:NM,$B3296,0)&lt;&gt;""),HLOOKUP(N$2+$A3296,Sheet2!BZ:NM,$B3296,0),"")</f>
        <v/>
      </c>
      <c r="O3296" t="str">
        <f>IF(OR(HLOOKUP(O$2+$A3296,Sheet2!CA:NN,$B3296,0),HLOOKUP(O$2+$A3296,Sheet2!CA:NN,$B3296,0)&lt;&gt;""),HLOOKUP(O$2+$A3296,Sheet2!CA:NN,$B3296,0),"")</f>
        <v/>
      </c>
      <c r="P3296" t="str">
        <f>IF(OR(HLOOKUP(P$2+$A3296,Sheet2!CB:NO,$B3296,0),HLOOKUP(P$2+$A3296,Sheet2!CB:NO,$B3296,0)&lt;&gt;""),HLOOKUP(P$2+$A3296,Sheet2!CB:NO,$B3296,0),"")</f>
        <v/>
      </c>
      <c r="Q3296" t="str">
        <f>IF(OR(HLOOKUP(Q$2+$A3296,Sheet2!CC:NO,$B3296,0),HLOOKUP(Q$2+$A3296,Sheet2!CC:NO,$B3296,0)&lt;&gt;""),HLOOKUP(Q$2+$A3296,Sheet2!CC:NO,$B3296,0),"")</f>
        <v/>
      </c>
    </row>
    <row r="3297" spans="1:17" x14ac:dyDescent="0.25">
      <c r="A3297" s="64">
        <f t="shared" si="411"/>
        <v>18</v>
      </c>
      <c r="B3297" s="64">
        <f t="shared" si="412"/>
        <v>334</v>
      </c>
      <c r="C3297" s="64">
        <f t="shared" si="413"/>
        <v>4</v>
      </c>
      <c r="D3297" s="64">
        <f t="shared" si="414"/>
        <v>330</v>
      </c>
      <c r="E3297" s="64">
        <f t="shared" si="415"/>
        <v>1646</v>
      </c>
      <c r="F3297" s="64" t="str">
        <f t="shared" si="408"/>
        <v/>
      </c>
      <c r="G3297" s="64" t="str">
        <f t="shared" si="409"/>
        <v/>
      </c>
      <c r="H3297" s="64" t="str">
        <f t="shared" si="410"/>
        <v/>
      </c>
      <c r="I3297" s="80" t="str">
        <f>IFERROR(VLOOKUP(D3297,Sheet2!A:B,2,0),"")</f>
        <v/>
      </c>
      <c r="J3297" s="64" t="str">
        <f>IFERROR(IF(I3297&lt;&gt;"",VLOOKUP(I3297,Sheet2!B:C,2,0),""),"")</f>
        <v/>
      </c>
      <c r="K3297" s="64" t="str">
        <f>IFERROR( IF(I3297&lt;&gt;"", HLOOKUP(L$2+$A3297,Sheet2!BX:NK,2,0),""),"")</f>
        <v/>
      </c>
      <c r="L3297" t="str">
        <f>IF(OR(HLOOKUP(L$2+$A3297,Sheet2!BX:NK,$B3297,0),HLOOKUP(L$2+$A3297,Sheet2!BX:NK,$B3297,0)&lt;&gt;""),HLOOKUP(L$2+$A3297,Sheet2!BX:NK,$B3297,0),"")</f>
        <v/>
      </c>
      <c r="M3297" t="str">
        <f>IF(OR(HLOOKUP(M$2+$A3297,Sheet2!BY:NL,$B3297,0),HLOOKUP(M$2+$A3297,Sheet2!BY:NL,$B3297,0)&lt;&gt;""),HLOOKUP(M$2+$A3297,Sheet2!BY:NL,$B3297,0),"")</f>
        <v/>
      </c>
      <c r="N3297" t="str">
        <f>IF(OR(HLOOKUP(N$2+$A3297,Sheet2!BZ:NM,$B3297,0),HLOOKUP(N$2+$A3297,Sheet2!BZ:NM,$B3297,0)&lt;&gt;""),HLOOKUP(N$2+$A3297,Sheet2!BZ:NM,$B3297,0),"")</f>
        <v/>
      </c>
      <c r="O3297" t="str">
        <f>IF(OR(HLOOKUP(O$2+$A3297,Sheet2!CA:NN,$B3297,0),HLOOKUP(O$2+$A3297,Sheet2!CA:NN,$B3297,0)&lt;&gt;""),HLOOKUP(O$2+$A3297,Sheet2!CA:NN,$B3297,0),"")</f>
        <v/>
      </c>
      <c r="P3297" t="str">
        <f>IF(OR(HLOOKUP(P$2+$A3297,Sheet2!CB:NO,$B3297,0),HLOOKUP(P$2+$A3297,Sheet2!CB:NO,$B3297,0)&lt;&gt;""),HLOOKUP(P$2+$A3297,Sheet2!CB:NO,$B3297,0),"")</f>
        <v/>
      </c>
      <c r="Q3297" t="str">
        <f>IF(OR(HLOOKUP(Q$2+$A3297,Sheet2!CC:NO,$B3297,0),HLOOKUP(Q$2+$A3297,Sheet2!CC:NO,$B3297,0)&lt;&gt;""),HLOOKUP(Q$2+$A3297,Sheet2!CC:NO,$B3297,0),"")</f>
        <v/>
      </c>
    </row>
    <row r="3298" spans="1:17" x14ac:dyDescent="0.25">
      <c r="A3298" s="64">
        <f t="shared" si="411"/>
        <v>24</v>
      </c>
      <c r="B3298" s="64">
        <f t="shared" si="412"/>
        <v>334</v>
      </c>
      <c r="C3298" s="64">
        <f t="shared" si="413"/>
        <v>5</v>
      </c>
      <c r="D3298" s="64">
        <f t="shared" si="414"/>
        <v>330</v>
      </c>
      <c r="E3298" s="64">
        <f t="shared" si="415"/>
        <v>1646</v>
      </c>
      <c r="F3298" s="64" t="str">
        <f t="shared" si="408"/>
        <v/>
      </c>
      <c r="G3298" s="64" t="str">
        <f t="shared" si="409"/>
        <v/>
      </c>
      <c r="H3298" s="64" t="str">
        <f t="shared" si="410"/>
        <v/>
      </c>
      <c r="I3298" s="80" t="str">
        <f>IFERROR(VLOOKUP(D3298,Sheet2!A:B,2,0),"")</f>
        <v/>
      </c>
      <c r="J3298" s="64" t="str">
        <f>IFERROR(IF(I3298&lt;&gt;"",VLOOKUP(I3298,Sheet2!B:C,2,0),""),"")</f>
        <v/>
      </c>
      <c r="K3298" s="64" t="str">
        <f>IFERROR( IF(I3298&lt;&gt;"", HLOOKUP(L$2+$A3298,Sheet2!BX:NK,2,0),""),"")</f>
        <v/>
      </c>
      <c r="L3298" t="str">
        <f>IF(OR(HLOOKUP(L$2+$A3298,Sheet2!BX:NK,$B3298,0),HLOOKUP(L$2+$A3298,Sheet2!BX:NK,$B3298,0)&lt;&gt;""),HLOOKUP(L$2+$A3298,Sheet2!BX:NK,$B3298,0),"")</f>
        <v/>
      </c>
      <c r="M3298" t="str">
        <f>IF(OR(HLOOKUP(M$2+$A3298,Sheet2!BY:NL,$B3298,0),HLOOKUP(M$2+$A3298,Sheet2!BY:NL,$B3298,0)&lt;&gt;""),HLOOKUP(M$2+$A3298,Sheet2!BY:NL,$B3298,0),"")</f>
        <v/>
      </c>
      <c r="N3298" t="str">
        <f>IF(OR(HLOOKUP(N$2+$A3298,Sheet2!BZ:NM,$B3298,0),HLOOKUP(N$2+$A3298,Sheet2!BZ:NM,$B3298,0)&lt;&gt;""),HLOOKUP(N$2+$A3298,Sheet2!BZ:NM,$B3298,0),"")</f>
        <v/>
      </c>
      <c r="O3298" t="str">
        <f>IF(OR(HLOOKUP(O$2+$A3298,Sheet2!CA:NN,$B3298,0),HLOOKUP(O$2+$A3298,Sheet2!CA:NN,$B3298,0)&lt;&gt;""),HLOOKUP(O$2+$A3298,Sheet2!CA:NN,$B3298,0),"")</f>
        <v/>
      </c>
      <c r="P3298" t="str">
        <f>IF(OR(HLOOKUP(P$2+$A3298,Sheet2!CB:NO,$B3298,0),HLOOKUP(P$2+$A3298,Sheet2!CB:NO,$B3298,0)&lt;&gt;""),HLOOKUP(P$2+$A3298,Sheet2!CB:NO,$B3298,0),"")</f>
        <v/>
      </c>
      <c r="Q3298" t="str">
        <f>IF(OR(HLOOKUP(Q$2+$A3298,Sheet2!CC:NO,$B3298,0),HLOOKUP(Q$2+$A3298,Sheet2!CC:NO,$B3298,0)&lt;&gt;""),HLOOKUP(Q$2+$A3298,Sheet2!CC:NO,$B3298,0),"")</f>
        <v/>
      </c>
    </row>
    <row r="3299" spans="1:17" x14ac:dyDescent="0.25">
      <c r="A3299" s="64">
        <f t="shared" si="411"/>
        <v>30</v>
      </c>
      <c r="B3299" s="64">
        <f t="shared" si="412"/>
        <v>334</v>
      </c>
      <c r="C3299" s="64">
        <f t="shared" si="413"/>
        <v>6</v>
      </c>
      <c r="D3299" s="64">
        <f t="shared" si="414"/>
        <v>330</v>
      </c>
      <c r="E3299" s="64">
        <f t="shared" si="415"/>
        <v>1646</v>
      </c>
      <c r="F3299" s="64" t="str">
        <f t="shared" si="408"/>
        <v/>
      </c>
      <c r="G3299" s="64" t="str">
        <f t="shared" si="409"/>
        <v/>
      </c>
      <c r="H3299" s="64" t="str">
        <f t="shared" si="410"/>
        <v/>
      </c>
      <c r="I3299" s="80" t="str">
        <f>IFERROR(VLOOKUP(D3299,Sheet2!A:B,2,0),"")</f>
        <v/>
      </c>
      <c r="J3299" s="64" t="str">
        <f>IFERROR(IF(I3299&lt;&gt;"",VLOOKUP(I3299,Sheet2!B:C,2,0),""),"")</f>
        <v/>
      </c>
      <c r="K3299" s="64" t="str">
        <f>IFERROR( IF(I3299&lt;&gt;"", HLOOKUP(L$2+$A3299,Sheet2!BX:NK,2,0),""),"")</f>
        <v/>
      </c>
      <c r="L3299" t="str">
        <f>IF(OR(HLOOKUP(L$2+$A3299,Sheet2!BX:NK,$B3299,0),HLOOKUP(L$2+$A3299,Sheet2!BX:NK,$B3299,0)&lt;&gt;""),HLOOKUP(L$2+$A3299,Sheet2!BX:NK,$B3299,0),"")</f>
        <v/>
      </c>
      <c r="M3299" t="str">
        <f>IF(OR(HLOOKUP(M$2+$A3299,Sheet2!BY:NL,$B3299,0),HLOOKUP(M$2+$A3299,Sheet2!BY:NL,$B3299,0)&lt;&gt;""),HLOOKUP(M$2+$A3299,Sheet2!BY:NL,$B3299,0),"")</f>
        <v/>
      </c>
      <c r="N3299" t="str">
        <f>IF(OR(HLOOKUP(N$2+$A3299,Sheet2!BZ:NM,$B3299,0),HLOOKUP(N$2+$A3299,Sheet2!BZ:NM,$B3299,0)&lt;&gt;""),HLOOKUP(N$2+$A3299,Sheet2!BZ:NM,$B3299,0),"")</f>
        <v/>
      </c>
      <c r="O3299" t="str">
        <f>IF(OR(HLOOKUP(O$2+$A3299,Sheet2!CA:NN,$B3299,0),HLOOKUP(O$2+$A3299,Sheet2!CA:NN,$B3299,0)&lt;&gt;""),HLOOKUP(O$2+$A3299,Sheet2!CA:NN,$B3299,0),"")</f>
        <v/>
      </c>
      <c r="P3299" t="str">
        <f>IF(OR(HLOOKUP(P$2+$A3299,Sheet2!CB:NO,$B3299,0),HLOOKUP(P$2+$A3299,Sheet2!CB:NO,$B3299,0)&lt;&gt;""),HLOOKUP(P$2+$A3299,Sheet2!CB:NO,$B3299,0),"")</f>
        <v/>
      </c>
      <c r="Q3299" t="str">
        <f>IF(OR(HLOOKUP(Q$2+$A3299,Sheet2!CC:NO,$B3299,0),HLOOKUP(Q$2+$A3299,Sheet2!CC:NO,$B3299,0)&lt;&gt;""),HLOOKUP(Q$2+$A3299,Sheet2!CC:NO,$B3299,0),"")</f>
        <v/>
      </c>
    </row>
    <row r="3300" spans="1:17" x14ac:dyDescent="0.25">
      <c r="A3300" s="64">
        <f t="shared" si="411"/>
        <v>36</v>
      </c>
      <c r="B3300" s="64">
        <f t="shared" si="412"/>
        <v>334</v>
      </c>
      <c r="C3300" s="64">
        <f t="shared" si="413"/>
        <v>7</v>
      </c>
      <c r="D3300" s="64">
        <f t="shared" si="414"/>
        <v>330</v>
      </c>
      <c r="E3300" s="64">
        <f t="shared" si="415"/>
        <v>1646</v>
      </c>
      <c r="F3300" s="64" t="str">
        <f t="shared" si="408"/>
        <v/>
      </c>
      <c r="G3300" s="64" t="str">
        <f t="shared" si="409"/>
        <v/>
      </c>
      <c r="H3300" s="64" t="str">
        <f t="shared" si="410"/>
        <v/>
      </c>
      <c r="I3300" s="80" t="str">
        <f>IFERROR(VLOOKUP(D3300,Sheet2!A:B,2,0),"")</f>
        <v/>
      </c>
      <c r="J3300" s="64" t="str">
        <f>IFERROR(IF(I3300&lt;&gt;"",VLOOKUP(I3300,Sheet2!B:C,2,0),""),"")</f>
        <v/>
      </c>
      <c r="K3300" s="64" t="str">
        <f>IFERROR( IF(I3300&lt;&gt;"", HLOOKUP(L$2+$A3300,Sheet2!BX:NK,2,0),""),"")</f>
        <v/>
      </c>
      <c r="L3300" t="str">
        <f>IF(OR(HLOOKUP(L$2+$A3300,Sheet2!BX:NK,$B3300,0),HLOOKUP(L$2+$A3300,Sheet2!BX:NK,$B3300,0)&lt;&gt;""),HLOOKUP(L$2+$A3300,Sheet2!BX:NK,$B3300,0),"")</f>
        <v/>
      </c>
      <c r="M3300" t="str">
        <f>IF(OR(HLOOKUP(M$2+$A3300,Sheet2!BY:NL,$B3300,0),HLOOKUP(M$2+$A3300,Sheet2!BY:NL,$B3300,0)&lt;&gt;""),HLOOKUP(M$2+$A3300,Sheet2!BY:NL,$B3300,0),"")</f>
        <v/>
      </c>
      <c r="N3300" t="str">
        <f>IF(OR(HLOOKUP(N$2+$A3300,Sheet2!BZ:NM,$B3300,0),HLOOKUP(N$2+$A3300,Sheet2!BZ:NM,$B3300,0)&lt;&gt;""),HLOOKUP(N$2+$A3300,Sheet2!BZ:NM,$B3300,0),"")</f>
        <v/>
      </c>
      <c r="O3300" t="str">
        <f>IF(OR(HLOOKUP(O$2+$A3300,Sheet2!CA:NN,$B3300,0),HLOOKUP(O$2+$A3300,Sheet2!CA:NN,$B3300,0)&lt;&gt;""),HLOOKUP(O$2+$A3300,Sheet2!CA:NN,$B3300,0),"")</f>
        <v/>
      </c>
      <c r="P3300" t="str">
        <f>IF(OR(HLOOKUP(P$2+$A3300,Sheet2!CB:NO,$B3300,0),HLOOKUP(P$2+$A3300,Sheet2!CB:NO,$B3300,0)&lt;&gt;""),HLOOKUP(P$2+$A3300,Sheet2!CB:NO,$B3300,0),"")</f>
        <v/>
      </c>
      <c r="Q3300" t="str">
        <f>IF(OR(HLOOKUP(Q$2+$A3300,Sheet2!CC:NO,$B3300,0),HLOOKUP(Q$2+$A3300,Sheet2!CC:NO,$B3300,0)&lt;&gt;""),HLOOKUP(Q$2+$A3300,Sheet2!CC:NO,$B3300,0),"")</f>
        <v/>
      </c>
    </row>
    <row r="3301" spans="1:17" x14ac:dyDescent="0.25">
      <c r="A3301" s="64">
        <f t="shared" si="411"/>
        <v>42</v>
      </c>
      <c r="B3301" s="64">
        <f t="shared" si="412"/>
        <v>334</v>
      </c>
      <c r="C3301" s="64">
        <f t="shared" si="413"/>
        <v>8</v>
      </c>
      <c r="D3301" s="64">
        <f t="shared" si="414"/>
        <v>330</v>
      </c>
      <c r="E3301" s="64">
        <f t="shared" si="415"/>
        <v>1646</v>
      </c>
      <c r="F3301" s="64" t="str">
        <f t="shared" si="408"/>
        <v/>
      </c>
      <c r="G3301" s="64" t="str">
        <f t="shared" si="409"/>
        <v/>
      </c>
      <c r="H3301" s="64" t="str">
        <f t="shared" si="410"/>
        <v/>
      </c>
      <c r="I3301" s="80" t="str">
        <f>IFERROR(VLOOKUP(D3301,Sheet2!A:B,2,0),"")</f>
        <v/>
      </c>
      <c r="J3301" s="64" t="str">
        <f>IFERROR(IF(I3301&lt;&gt;"",VLOOKUP(I3301,Sheet2!B:C,2,0),""),"")</f>
        <v/>
      </c>
      <c r="K3301" s="64" t="str">
        <f>IFERROR( IF(I3301&lt;&gt;"", HLOOKUP(L$2+$A3301,Sheet2!BX:NK,2,0),""),"")</f>
        <v/>
      </c>
      <c r="L3301" t="str">
        <f>IF(OR(HLOOKUP(L$2+$A3301,Sheet2!BX:NK,$B3301,0),HLOOKUP(L$2+$A3301,Sheet2!BX:NK,$B3301,0)&lt;&gt;""),HLOOKUP(L$2+$A3301,Sheet2!BX:NK,$B3301,0),"")</f>
        <v/>
      </c>
      <c r="M3301" t="str">
        <f>IF(OR(HLOOKUP(M$2+$A3301,Sheet2!BY:NL,$B3301,0),HLOOKUP(M$2+$A3301,Sheet2!BY:NL,$B3301,0)&lt;&gt;""),HLOOKUP(M$2+$A3301,Sheet2!BY:NL,$B3301,0),"")</f>
        <v/>
      </c>
      <c r="N3301" t="str">
        <f>IF(OR(HLOOKUP(N$2+$A3301,Sheet2!BZ:NM,$B3301,0),HLOOKUP(N$2+$A3301,Sheet2!BZ:NM,$B3301,0)&lt;&gt;""),HLOOKUP(N$2+$A3301,Sheet2!BZ:NM,$B3301,0),"")</f>
        <v/>
      </c>
      <c r="O3301" t="str">
        <f>IF(OR(HLOOKUP(O$2+$A3301,Sheet2!CA:NN,$B3301,0),HLOOKUP(O$2+$A3301,Sheet2!CA:NN,$B3301,0)&lt;&gt;""),HLOOKUP(O$2+$A3301,Sheet2!CA:NN,$B3301,0),"")</f>
        <v/>
      </c>
      <c r="P3301" t="str">
        <f>IF(OR(HLOOKUP(P$2+$A3301,Sheet2!CB:NO,$B3301,0),HLOOKUP(P$2+$A3301,Sheet2!CB:NO,$B3301,0)&lt;&gt;""),HLOOKUP(P$2+$A3301,Sheet2!CB:NO,$B3301,0),"")</f>
        <v/>
      </c>
      <c r="Q3301" t="str">
        <f>IF(OR(HLOOKUP(Q$2+$A3301,Sheet2!CC:NO,$B3301,0),HLOOKUP(Q$2+$A3301,Sheet2!CC:NO,$B3301,0)&lt;&gt;""),HLOOKUP(Q$2+$A3301,Sheet2!CC:NO,$B3301,0),"")</f>
        <v/>
      </c>
    </row>
    <row r="3302" spans="1:17" x14ac:dyDescent="0.25">
      <c r="A3302" s="64">
        <f t="shared" si="411"/>
        <v>48</v>
      </c>
      <c r="B3302" s="64">
        <f t="shared" si="412"/>
        <v>334</v>
      </c>
      <c r="C3302" s="64">
        <f t="shared" si="413"/>
        <v>9</v>
      </c>
      <c r="D3302" s="64">
        <f t="shared" si="414"/>
        <v>330</v>
      </c>
      <c r="E3302" s="64">
        <f t="shared" si="415"/>
        <v>1646</v>
      </c>
      <c r="F3302" s="64" t="str">
        <f t="shared" si="408"/>
        <v/>
      </c>
      <c r="G3302" s="64" t="str">
        <f t="shared" si="409"/>
        <v/>
      </c>
      <c r="H3302" s="64" t="str">
        <f t="shared" si="410"/>
        <v/>
      </c>
      <c r="I3302" s="80" t="str">
        <f>IFERROR(VLOOKUP(D3302,Sheet2!A:B,2,0),"")</f>
        <v/>
      </c>
      <c r="J3302" s="64" t="str">
        <f>IFERROR(IF(I3302&lt;&gt;"",VLOOKUP(I3302,Sheet2!B:C,2,0),""),"")</f>
        <v/>
      </c>
      <c r="K3302" s="64" t="str">
        <f>IFERROR( IF(I3302&lt;&gt;"", HLOOKUP(L$2+$A3302,Sheet2!BX:NK,2,0),""),"")</f>
        <v/>
      </c>
      <c r="L3302" t="str">
        <f>IF(OR(HLOOKUP(L$2+$A3302,Sheet2!BX:NK,$B3302,0),HLOOKUP(L$2+$A3302,Sheet2!BX:NK,$B3302,0)&lt;&gt;""),HLOOKUP(L$2+$A3302,Sheet2!BX:NK,$B3302,0),"")</f>
        <v/>
      </c>
      <c r="M3302" t="str">
        <f>IF(OR(HLOOKUP(M$2+$A3302,Sheet2!BY:NL,$B3302,0),HLOOKUP(M$2+$A3302,Sheet2!BY:NL,$B3302,0)&lt;&gt;""),HLOOKUP(M$2+$A3302,Sheet2!BY:NL,$B3302,0),"")</f>
        <v/>
      </c>
      <c r="N3302" t="str">
        <f>IF(OR(HLOOKUP(N$2+$A3302,Sheet2!BZ:NM,$B3302,0),HLOOKUP(N$2+$A3302,Sheet2!BZ:NM,$B3302,0)&lt;&gt;""),HLOOKUP(N$2+$A3302,Sheet2!BZ:NM,$B3302,0),"")</f>
        <v/>
      </c>
      <c r="O3302" t="str">
        <f>IF(OR(HLOOKUP(O$2+$A3302,Sheet2!CA:NN,$B3302,0),HLOOKUP(O$2+$A3302,Sheet2!CA:NN,$B3302,0)&lt;&gt;""),HLOOKUP(O$2+$A3302,Sheet2!CA:NN,$B3302,0),"")</f>
        <v/>
      </c>
      <c r="P3302" t="str">
        <f>IF(OR(HLOOKUP(P$2+$A3302,Sheet2!CB:NO,$B3302,0),HLOOKUP(P$2+$A3302,Sheet2!CB:NO,$B3302,0)&lt;&gt;""),HLOOKUP(P$2+$A3302,Sheet2!CB:NO,$B3302,0),"")</f>
        <v/>
      </c>
      <c r="Q3302" t="str">
        <f>IF(OR(HLOOKUP(Q$2+$A3302,Sheet2!CC:NO,$B3302,0),HLOOKUP(Q$2+$A3302,Sheet2!CC:NO,$B3302,0)&lt;&gt;""),HLOOKUP(Q$2+$A3302,Sheet2!CC:NO,$B3302,0),"")</f>
        <v/>
      </c>
    </row>
    <row r="3303" spans="1:17" x14ac:dyDescent="0.25">
      <c r="A3303" s="64">
        <f t="shared" si="411"/>
        <v>54</v>
      </c>
      <c r="B3303" s="64">
        <f t="shared" si="412"/>
        <v>334</v>
      </c>
      <c r="C3303" s="64">
        <f t="shared" si="413"/>
        <v>10</v>
      </c>
      <c r="D3303" s="64">
        <f t="shared" si="414"/>
        <v>330</v>
      </c>
      <c r="E3303" s="64">
        <f t="shared" si="415"/>
        <v>1646</v>
      </c>
      <c r="F3303" s="64" t="str">
        <f t="shared" si="408"/>
        <v/>
      </c>
      <c r="G3303" s="64" t="str">
        <f t="shared" si="409"/>
        <v/>
      </c>
      <c r="H3303" s="64" t="str">
        <f t="shared" si="410"/>
        <v/>
      </c>
      <c r="I3303" s="80" t="str">
        <f>IFERROR(VLOOKUP(D3303,Sheet2!A:B,2,0),"")</f>
        <v/>
      </c>
      <c r="J3303" s="64" t="str">
        <f>IFERROR(IF(I3303&lt;&gt;"",VLOOKUP(I3303,Sheet2!B:C,2,0),""),"")</f>
        <v/>
      </c>
      <c r="K3303" s="64" t="str">
        <f>IFERROR( IF(I3303&lt;&gt;"", HLOOKUP(L$2+$A3303,Sheet2!BX:NK,2,0),""),"")</f>
        <v/>
      </c>
      <c r="L3303" t="str">
        <f>IF(OR(HLOOKUP(L$2+$A3303,Sheet2!BX:NK,$B3303,0),HLOOKUP(L$2+$A3303,Sheet2!BX:NK,$B3303,0)&lt;&gt;""),HLOOKUP(L$2+$A3303,Sheet2!BX:NK,$B3303,0),"")</f>
        <v/>
      </c>
      <c r="M3303" t="str">
        <f>IF(OR(HLOOKUP(M$2+$A3303,Sheet2!BY:NL,$B3303,0),HLOOKUP(M$2+$A3303,Sheet2!BY:NL,$B3303,0)&lt;&gt;""),HLOOKUP(M$2+$A3303,Sheet2!BY:NL,$B3303,0),"")</f>
        <v/>
      </c>
      <c r="N3303" t="str">
        <f>IF(OR(HLOOKUP(N$2+$A3303,Sheet2!BZ:NM,$B3303,0),HLOOKUP(N$2+$A3303,Sheet2!BZ:NM,$B3303,0)&lt;&gt;""),HLOOKUP(N$2+$A3303,Sheet2!BZ:NM,$B3303,0),"")</f>
        <v/>
      </c>
      <c r="O3303" t="str">
        <f>IF(OR(HLOOKUP(O$2+$A3303,Sheet2!CA:NN,$B3303,0),HLOOKUP(O$2+$A3303,Sheet2!CA:NN,$B3303,0)&lt;&gt;""),HLOOKUP(O$2+$A3303,Sheet2!CA:NN,$B3303,0),"")</f>
        <v/>
      </c>
      <c r="P3303" t="str">
        <f>IF(OR(HLOOKUP(P$2+$A3303,Sheet2!CB:NO,$B3303,0),HLOOKUP(P$2+$A3303,Sheet2!CB:NO,$B3303,0)&lt;&gt;""),HLOOKUP(P$2+$A3303,Sheet2!CB:NO,$B3303,0),"")</f>
        <v/>
      </c>
      <c r="Q3303" t="str">
        <f>IF(OR(HLOOKUP(Q$2+$A3303,Sheet2!CC:NO,$B3303,0),HLOOKUP(Q$2+$A3303,Sheet2!CC:NO,$B3303,0)&lt;&gt;""),HLOOKUP(Q$2+$A3303,Sheet2!CC:NO,$B3303,0),"")</f>
        <v/>
      </c>
    </row>
    <row r="3304" spans="1:17" x14ac:dyDescent="0.25">
      <c r="A3304" s="64">
        <f t="shared" si="411"/>
        <v>0</v>
      </c>
      <c r="B3304" s="64">
        <f t="shared" si="412"/>
        <v>335</v>
      </c>
      <c r="C3304" s="64">
        <f t="shared" si="413"/>
        <v>1</v>
      </c>
      <c r="D3304" s="64">
        <f t="shared" si="414"/>
        <v>331</v>
      </c>
      <c r="E3304" s="64">
        <f t="shared" si="415"/>
        <v>1651</v>
      </c>
      <c r="F3304" s="64" t="str">
        <f t="shared" si="408"/>
        <v/>
      </c>
      <c r="G3304" s="64" t="str">
        <f t="shared" si="409"/>
        <v/>
      </c>
      <c r="H3304" s="64" t="str">
        <f t="shared" si="410"/>
        <v/>
      </c>
      <c r="I3304" s="80" t="str">
        <f>IFERROR(VLOOKUP(D3304,Sheet2!A:B,2,0),"")</f>
        <v/>
      </c>
      <c r="J3304" s="64" t="str">
        <f>IFERROR(IF(I3304&lt;&gt;"",VLOOKUP(I3304,Sheet2!B:C,2,0),""),"")</f>
        <v/>
      </c>
      <c r="K3304" s="64" t="str">
        <f>IFERROR( IF(I3304&lt;&gt;"", HLOOKUP(L$2+$A3304,Sheet2!BX:NK,2,0),""),"")</f>
        <v/>
      </c>
      <c r="L3304" t="str">
        <f>IF(OR(HLOOKUP(L$2+$A3304,Sheet2!BX:NK,$B3304,0),HLOOKUP(L$2+$A3304,Sheet2!BX:NK,$B3304,0)&lt;&gt;""),HLOOKUP(L$2+$A3304,Sheet2!BX:NK,$B3304,0),"")</f>
        <v/>
      </c>
      <c r="M3304" t="str">
        <f>IF(OR(HLOOKUP(M$2+$A3304,Sheet2!BY:NL,$B3304,0),HLOOKUP(M$2+$A3304,Sheet2!BY:NL,$B3304,0)&lt;&gt;""),HLOOKUP(M$2+$A3304,Sheet2!BY:NL,$B3304,0),"")</f>
        <v/>
      </c>
      <c r="N3304" t="str">
        <f>IF(OR(HLOOKUP(N$2+$A3304,Sheet2!BZ:NM,$B3304,0),HLOOKUP(N$2+$A3304,Sheet2!BZ:NM,$B3304,0)&lt;&gt;""),HLOOKUP(N$2+$A3304,Sheet2!BZ:NM,$B3304,0),"")</f>
        <v/>
      </c>
      <c r="O3304" t="str">
        <f>IF(OR(HLOOKUP(O$2+$A3304,Sheet2!CA:NN,$B3304,0),HLOOKUP(O$2+$A3304,Sheet2!CA:NN,$B3304,0)&lt;&gt;""),HLOOKUP(O$2+$A3304,Sheet2!CA:NN,$B3304,0),"")</f>
        <v/>
      </c>
      <c r="P3304" t="str">
        <f>IF(OR(HLOOKUP(P$2+$A3304,Sheet2!CB:NO,$B3304,0),HLOOKUP(P$2+$A3304,Sheet2!CB:NO,$B3304,0)&lt;&gt;""),HLOOKUP(P$2+$A3304,Sheet2!CB:NO,$B3304,0),"")</f>
        <v/>
      </c>
      <c r="Q3304" t="str">
        <f>IF(OR(HLOOKUP(Q$2+$A3304,Sheet2!CC:NO,$B3304,0),HLOOKUP(Q$2+$A3304,Sheet2!CC:NO,$B3304,0)&lt;&gt;""),HLOOKUP(Q$2+$A3304,Sheet2!CC:NO,$B3304,0),"")</f>
        <v/>
      </c>
    </row>
    <row r="3305" spans="1:17" x14ac:dyDescent="0.25">
      <c r="A3305" s="64">
        <f t="shared" si="411"/>
        <v>6</v>
      </c>
      <c r="B3305" s="64">
        <f t="shared" si="412"/>
        <v>335</v>
      </c>
      <c r="C3305" s="64">
        <f t="shared" si="413"/>
        <v>2</v>
      </c>
      <c r="D3305" s="64">
        <f t="shared" si="414"/>
        <v>331</v>
      </c>
      <c r="E3305" s="64">
        <f t="shared" si="415"/>
        <v>1651</v>
      </c>
      <c r="F3305" s="64" t="str">
        <f t="shared" si="408"/>
        <v/>
      </c>
      <c r="G3305" s="64" t="str">
        <f t="shared" si="409"/>
        <v/>
      </c>
      <c r="H3305" s="64" t="str">
        <f t="shared" si="410"/>
        <v/>
      </c>
      <c r="I3305" s="80" t="str">
        <f>IFERROR(VLOOKUP(D3305,Sheet2!A:B,2,0),"")</f>
        <v/>
      </c>
      <c r="J3305" s="64" t="str">
        <f>IFERROR(IF(I3305&lt;&gt;"",VLOOKUP(I3305,Sheet2!B:C,2,0),""),"")</f>
        <v/>
      </c>
      <c r="K3305" s="64" t="str">
        <f>IFERROR( IF(I3305&lt;&gt;"", HLOOKUP(L$2+$A3305,Sheet2!BX:NK,2,0),""),"")</f>
        <v/>
      </c>
      <c r="L3305" t="str">
        <f>IF(OR(HLOOKUP(L$2+$A3305,Sheet2!BX:NK,$B3305,0),HLOOKUP(L$2+$A3305,Sheet2!BX:NK,$B3305,0)&lt;&gt;""),HLOOKUP(L$2+$A3305,Sheet2!BX:NK,$B3305,0),"")</f>
        <v/>
      </c>
      <c r="M3305" t="str">
        <f>IF(OR(HLOOKUP(M$2+$A3305,Sheet2!BY:NL,$B3305,0),HLOOKUP(M$2+$A3305,Sheet2!BY:NL,$B3305,0)&lt;&gt;""),HLOOKUP(M$2+$A3305,Sheet2!BY:NL,$B3305,0),"")</f>
        <v/>
      </c>
      <c r="N3305" t="str">
        <f>IF(OR(HLOOKUP(N$2+$A3305,Sheet2!BZ:NM,$B3305,0),HLOOKUP(N$2+$A3305,Sheet2!BZ:NM,$B3305,0)&lt;&gt;""),HLOOKUP(N$2+$A3305,Sheet2!BZ:NM,$B3305,0),"")</f>
        <v/>
      </c>
      <c r="O3305" t="str">
        <f>IF(OR(HLOOKUP(O$2+$A3305,Sheet2!CA:NN,$B3305,0),HLOOKUP(O$2+$A3305,Sheet2!CA:NN,$B3305,0)&lt;&gt;""),HLOOKUP(O$2+$A3305,Sheet2!CA:NN,$B3305,0),"")</f>
        <v/>
      </c>
      <c r="P3305" t="str">
        <f>IF(OR(HLOOKUP(P$2+$A3305,Sheet2!CB:NO,$B3305,0),HLOOKUP(P$2+$A3305,Sheet2!CB:NO,$B3305,0)&lt;&gt;""),HLOOKUP(P$2+$A3305,Sheet2!CB:NO,$B3305,0),"")</f>
        <v/>
      </c>
      <c r="Q3305" t="str">
        <f>IF(OR(HLOOKUP(Q$2+$A3305,Sheet2!CC:NO,$B3305,0),HLOOKUP(Q$2+$A3305,Sheet2!CC:NO,$B3305,0)&lt;&gt;""),HLOOKUP(Q$2+$A3305,Sheet2!CC:NO,$B3305,0),"")</f>
        <v/>
      </c>
    </row>
    <row r="3306" spans="1:17" x14ac:dyDescent="0.25">
      <c r="A3306" s="64">
        <f t="shared" si="411"/>
        <v>12</v>
      </c>
      <c r="B3306" s="64">
        <f t="shared" si="412"/>
        <v>335</v>
      </c>
      <c r="C3306" s="64">
        <f t="shared" si="413"/>
        <v>3</v>
      </c>
      <c r="D3306" s="64">
        <f t="shared" si="414"/>
        <v>331</v>
      </c>
      <c r="E3306" s="64">
        <f t="shared" si="415"/>
        <v>1651</v>
      </c>
      <c r="F3306" s="64" t="str">
        <f t="shared" si="408"/>
        <v/>
      </c>
      <c r="G3306" s="64" t="str">
        <f t="shared" si="409"/>
        <v/>
      </c>
      <c r="H3306" s="64" t="str">
        <f t="shared" si="410"/>
        <v/>
      </c>
      <c r="I3306" s="80" t="str">
        <f>IFERROR(VLOOKUP(D3306,Sheet2!A:B,2,0),"")</f>
        <v/>
      </c>
      <c r="J3306" s="64" t="str">
        <f>IFERROR(IF(I3306&lt;&gt;"",VLOOKUP(I3306,Sheet2!B:C,2,0),""),"")</f>
        <v/>
      </c>
      <c r="K3306" s="64" t="str">
        <f>IFERROR( IF(I3306&lt;&gt;"", HLOOKUP(L$2+$A3306,Sheet2!BX:NK,2,0),""),"")</f>
        <v/>
      </c>
      <c r="L3306" t="str">
        <f>IF(OR(HLOOKUP(L$2+$A3306,Sheet2!BX:NK,$B3306,0),HLOOKUP(L$2+$A3306,Sheet2!BX:NK,$B3306,0)&lt;&gt;""),HLOOKUP(L$2+$A3306,Sheet2!BX:NK,$B3306,0),"")</f>
        <v/>
      </c>
      <c r="M3306" t="str">
        <f>IF(OR(HLOOKUP(M$2+$A3306,Sheet2!BY:NL,$B3306,0),HLOOKUP(M$2+$A3306,Sheet2!BY:NL,$B3306,0)&lt;&gt;""),HLOOKUP(M$2+$A3306,Sheet2!BY:NL,$B3306,0),"")</f>
        <v/>
      </c>
      <c r="N3306" t="str">
        <f>IF(OR(HLOOKUP(N$2+$A3306,Sheet2!BZ:NM,$B3306,0),HLOOKUP(N$2+$A3306,Sheet2!BZ:NM,$B3306,0)&lt;&gt;""),HLOOKUP(N$2+$A3306,Sheet2!BZ:NM,$B3306,0),"")</f>
        <v/>
      </c>
      <c r="O3306" t="str">
        <f>IF(OR(HLOOKUP(O$2+$A3306,Sheet2!CA:NN,$B3306,0),HLOOKUP(O$2+$A3306,Sheet2!CA:NN,$B3306,0)&lt;&gt;""),HLOOKUP(O$2+$A3306,Sheet2!CA:NN,$B3306,0),"")</f>
        <v/>
      </c>
      <c r="P3306" t="str">
        <f>IF(OR(HLOOKUP(P$2+$A3306,Sheet2!CB:NO,$B3306,0),HLOOKUP(P$2+$A3306,Sheet2!CB:NO,$B3306,0)&lt;&gt;""),HLOOKUP(P$2+$A3306,Sheet2!CB:NO,$B3306,0),"")</f>
        <v/>
      </c>
      <c r="Q3306" t="str">
        <f>IF(OR(HLOOKUP(Q$2+$A3306,Sheet2!CC:NO,$B3306,0),HLOOKUP(Q$2+$A3306,Sheet2!CC:NO,$B3306,0)&lt;&gt;""),HLOOKUP(Q$2+$A3306,Sheet2!CC:NO,$B3306,0),"")</f>
        <v/>
      </c>
    </row>
    <row r="3307" spans="1:17" x14ac:dyDescent="0.25">
      <c r="A3307" s="64">
        <f t="shared" si="411"/>
        <v>18</v>
      </c>
      <c r="B3307" s="64">
        <f t="shared" si="412"/>
        <v>335</v>
      </c>
      <c r="C3307" s="64">
        <f t="shared" si="413"/>
        <v>4</v>
      </c>
      <c r="D3307" s="64">
        <f t="shared" si="414"/>
        <v>331</v>
      </c>
      <c r="E3307" s="64">
        <f t="shared" si="415"/>
        <v>1651</v>
      </c>
      <c r="F3307" s="64" t="str">
        <f t="shared" si="408"/>
        <v/>
      </c>
      <c r="G3307" s="64" t="str">
        <f t="shared" si="409"/>
        <v/>
      </c>
      <c r="H3307" s="64" t="str">
        <f t="shared" si="410"/>
        <v/>
      </c>
      <c r="I3307" s="80" t="str">
        <f>IFERROR(VLOOKUP(D3307,Sheet2!A:B,2,0),"")</f>
        <v/>
      </c>
      <c r="J3307" s="64" t="str">
        <f>IFERROR(IF(I3307&lt;&gt;"",VLOOKUP(I3307,Sheet2!B:C,2,0),""),"")</f>
        <v/>
      </c>
      <c r="K3307" s="64" t="str">
        <f>IFERROR( IF(I3307&lt;&gt;"", HLOOKUP(L$2+$A3307,Sheet2!BX:NK,2,0),""),"")</f>
        <v/>
      </c>
      <c r="L3307" t="str">
        <f>IF(OR(HLOOKUP(L$2+$A3307,Sheet2!BX:NK,$B3307,0),HLOOKUP(L$2+$A3307,Sheet2!BX:NK,$B3307,0)&lt;&gt;""),HLOOKUP(L$2+$A3307,Sheet2!BX:NK,$B3307,0),"")</f>
        <v/>
      </c>
      <c r="M3307" t="str">
        <f>IF(OR(HLOOKUP(M$2+$A3307,Sheet2!BY:NL,$B3307,0),HLOOKUP(M$2+$A3307,Sheet2!BY:NL,$B3307,0)&lt;&gt;""),HLOOKUP(M$2+$A3307,Sheet2!BY:NL,$B3307,0),"")</f>
        <v/>
      </c>
      <c r="N3307" t="str">
        <f>IF(OR(HLOOKUP(N$2+$A3307,Sheet2!BZ:NM,$B3307,0),HLOOKUP(N$2+$A3307,Sheet2!BZ:NM,$B3307,0)&lt;&gt;""),HLOOKUP(N$2+$A3307,Sheet2!BZ:NM,$B3307,0),"")</f>
        <v/>
      </c>
      <c r="O3307" t="str">
        <f>IF(OR(HLOOKUP(O$2+$A3307,Sheet2!CA:NN,$B3307,0),HLOOKUP(O$2+$A3307,Sheet2!CA:NN,$B3307,0)&lt;&gt;""),HLOOKUP(O$2+$A3307,Sheet2!CA:NN,$B3307,0),"")</f>
        <v/>
      </c>
      <c r="P3307" t="str">
        <f>IF(OR(HLOOKUP(P$2+$A3307,Sheet2!CB:NO,$B3307,0),HLOOKUP(P$2+$A3307,Sheet2!CB:NO,$B3307,0)&lt;&gt;""),HLOOKUP(P$2+$A3307,Sheet2!CB:NO,$B3307,0),"")</f>
        <v/>
      </c>
      <c r="Q3307" t="str">
        <f>IF(OR(HLOOKUP(Q$2+$A3307,Sheet2!CC:NO,$B3307,0),HLOOKUP(Q$2+$A3307,Sheet2!CC:NO,$B3307,0)&lt;&gt;""),HLOOKUP(Q$2+$A3307,Sheet2!CC:NO,$B3307,0),"")</f>
        <v/>
      </c>
    </row>
    <row r="3308" spans="1:17" x14ac:dyDescent="0.25">
      <c r="A3308" s="64">
        <f t="shared" si="411"/>
        <v>24</v>
      </c>
      <c r="B3308" s="64">
        <f t="shared" si="412"/>
        <v>335</v>
      </c>
      <c r="C3308" s="64">
        <f t="shared" si="413"/>
        <v>5</v>
      </c>
      <c r="D3308" s="64">
        <f t="shared" si="414"/>
        <v>331</v>
      </c>
      <c r="E3308" s="64">
        <f t="shared" si="415"/>
        <v>1651</v>
      </c>
      <c r="F3308" s="64" t="str">
        <f t="shared" si="408"/>
        <v/>
      </c>
      <c r="G3308" s="64" t="str">
        <f t="shared" si="409"/>
        <v/>
      </c>
      <c r="H3308" s="64" t="str">
        <f t="shared" si="410"/>
        <v/>
      </c>
      <c r="I3308" s="80" t="str">
        <f>IFERROR(VLOOKUP(D3308,Sheet2!A:B,2,0),"")</f>
        <v/>
      </c>
      <c r="J3308" s="64" t="str">
        <f>IFERROR(IF(I3308&lt;&gt;"",VLOOKUP(I3308,Sheet2!B:C,2,0),""),"")</f>
        <v/>
      </c>
      <c r="K3308" s="64" t="str">
        <f>IFERROR( IF(I3308&lt;&gt;"", HLOOKUP(L$2+$A3308,Sheet2!BX:NK,2,0),""),"")</f>
        <v/>
      </c>
      <c r="L3308" t="str">
        <f>IF(OR(HLOOKUP(L$2+$A3308,Sheet2!BX:NK,$B3308,0),HLOOKUP(L$2+$A3308,Sheet2!BX:NK,$B3308,0)&lt;&gt;""),HLOOKUP(L$2+$A3308,Sheet2!BX:NK,$B3308,0),"")</f>
        <v/>
      </c>
      <c r="M3308" t="str">
        <f>IF(OR(HLOOKUP(M$2+$A3308,Sheet2!BY:NL,$B3308,0),HLOOKUP(M$2+$A3308,Sheet2!BY:NL,$B3308,0)&lt;&gt;""),HLOOKUP(M$2+$A3308,Sheet2!BY:NL,$B3308,0),"")</f>
        <v/>
      </c>
      <c r="N3308" t="str">
        <f>IF(OR(HLOOKUP(N$2+$A3308,Sheet2!BZ:NM,$B3308,0),HLOOKUP(N$2+$A3308,Sheet2!BZ:NM,$B3308,0)&lt;&gt;""),HLOOKUP(N$2+$A3308,Sheet2!BZ:NM,$B3308,0),"")</f>
        <v/>
      </c>
      <c r="O3308" t="str">
        <f>IF(OR(HLOOKUP(O$2+$A3308,Sheet2!CA:NN,$B3308,0),HLOOKUP(O$2+$A3308,Sheet2!CA:NN,$B3308,0)&lt;&gt;""),HLOOKUP(O$2+$A3308,Sheet2!CA:NN,$B3308,0),"")</f>
        <v/>
      </c>
      <c r="P3308" t="str">
        <f>IF(OR(HLOOKUP(P$2+$A3308,Sheet2!CB:NO,$B3308,0),HLOOKUP(P$2+$A3308,Sheet2!CB:NO,$B3308,0)&lt;&gt;""),HLOOKUP(P$2+$A3308,Sheet2!CB:NO,$B3308,0),"")</f>
        <v/>
      </c>
      <c r="Q3308" t="str">
        <f>IF(OR(HLOOKUP(Q$2+$A3308,Sheet2!CC:NO,$B3308,0),HLOOKUP(Q$2+$A3308,Sheet2!CC:NO,$B3308,0)&lt;&gt;""),HLOOKUP(Q$2+$A3308,Sheet2!CC:NO,$B3308,0),"")</f>
        <v/>
      </c>
    </row>
    <row r="3309" spans="1:17" x14ac:dyDescent="0.25">
      <c r="A3309" s="64">
        <f t="shared" si="411"/>
        <v>30</v>
      </c>
      <c r="B3309" s="64">
        <f t="shared" si="412"/>
        <v>335</v>
      </c>
      <c r="C3309" s="64">
        <f t="shared" si="413"/>
        <v>6</v>
      </c>
      <c r="D3309" s="64">
        <f t="shared" si="414"/>
        <v>331</v>
      </c>
      <c r="E3309" s="64">
        <f t="shared" si="415"/>
        <v>1651</v>
      </c>
      <c r="F3309" s="64" t="str">
        <f t="shared" si="408"/>
        <v/>
      </c>
      <c r="G3309" s="64" t="str">
        <f t="shared" si="409"/>
        <v/>
      </c>
      <c r="H3309" s="64" t="str">
        <f t="shared" si="410"/>
        <v/>
      </c>
      <c r="I3309" s="80" t="str">
        <f>IFERROR(VLOOKUP(D3309,Sheet2!A:B,2,0),"")</f>
        <v/>
      </c>
      <c r="J3309" s="64" t="str">
        <f>IFERROR(IF(I3309&lt;&gt;"",VLOOKUP(I3309,Sheet2!B:C,2,0),""),"")</f>
        <v/>
      </c>
      <c r="K3309" s="64" t="str">
        <f>IFERROR( IF(I3309&lt;&gt;"", HLOOKUP(L$2+$A3309,Sheet2!BX:NK,2,0),""),"")</f>
        <v/>
      </c>
      <c r="L3309" t="str">
        <f>IF(OR(HLOOKUP(L$2+$A3309,Sheet2!BX:NK,$B3309,0),HLOOKUP(L$2+$A3309,Sheet2!BX:NK,$B3309,0)&lt;&gt;""),HLOOKUP(L$2+$A3309,Sheet2!BX:NK,$B3309,0),"")</f>
        <v/>
      </c>
      <c r="M3309" t="str">
        <f>IF(OR(HLOOKUP(M$2+$A3309,Sheet2!BY:NL,$B3309,0),HLOOKUP(M$2+$A3309,Sheet2!BY:NL,$B3309,0)&lt;&gt;""),HLOOKUP(M$2+$A3309,Sheet2!BY:NL,$B3309,0),"")</f>
        <v/>
      </c>
      <c r="N3309" t="str">
        <f>IF(OR(HLOOKUP(N$2+$A3309,Sheet2!BZ:NM,$B3309,0),HLOOKUP(N$2+$A3309,Sheet2!BZ:NM,$B3309,0)&lt;&gt;""),HLOOKUP(N$2+$A3309,Sheet2!BZ:NM,$B3309,0),"")</f>
        <v/>
      </c>
      <c r="O3309" t="str">
        <f>IF(OR(HLOOKUP(O$2+$A3309,Sheet2!CA:NN,$B3309,0),HLOOKUP(O$2+$A3309,Sheet2!CA:NN,$B3309,0)&lt;&gt;""),HLOOKUP(O$2+$A3309,Sheet2!CA:NN,$B3309,0),"")</f>
        <v/>
      </c>
      <c r="P3309" t="str">
        <f>IF(OR(HLOOKUP(P$2+$A3309,Sheet2!CB:NO,$B3309,0),HLOOKUP(P$2+$A3309,Sheet2!CB:NO,$B3309,0)&lt;&gt;""),HLOOKUP(P$2+$A3309,Sheet2!CB:NO,$B3309,0),"")</f>
        <v/>
      </c>
      <c r="Q3309" t="str">
        <f>IF(OR(HLOOKUP(Q$2+$A3309,Sheet2!CC:NO,$B3309,0),HLOOKUP(Q$2+$A3309,Sheet2!CC:NO,$B3309,0)&lt;&gt;""),HLOOKUP(Q$2+$A3309,Sheet2!CC:NO,$B3309,0),"")</f>
        <v/>
      </c>
    </row>
    <row r="3310" spans="1:17" x14ac:dyDescent="0.25">
      <c r="A3310" s="64">
        <f t="shared" si="411"/>
        <v>36</v>
      </c>
      <c r="B3310" s="64">
        <f t="shared" si="412"/>
        <v>335</v>
      </c>
      <c r="C3310" s="64">
        <f t="shared" si="413"/>
        <v>7</v>
      </c>
      <c r="D3310" s="64">
        <f t="shared" si="414"/>
        <v>331</v>
      </c>
      <c r="E3310" s="64">
        <f t="shared" si="415"/>
        <v>1651</v>
      </c>
      <c r="F3310" s="64" t="str">
        <f t="shared" si="408"/>
        <v/>
      </c>
      <c r="G3310" s="64" t="str">
        <f t="shared" si="409"/>
        <v/>
      </c>
      <c r="H3310" s="64" t="str">
        <f t="shared" si="410"/>
        <v/>
      </c>
      <c r="I3310" s="80" t="str">
        <f>IFERROR(VLOOKUP(D3310,Sheet2!A:B,2,0),"")</f>
        <v/>
      </c>
      <c r="J3310" s="64" t="str">
        <f>IFERROR(IF(I3310&lt;&gt;"",VLOOKUP(I3310,Sheet2!B:C,2,0),""),"")</f>
        <v/>
      </c>
      <c r="K3310" s="64" t="str">
        <f>IFERROR( IF(I3310&lt;&gt;"", HLOOKUP(L$2+$A3310,Sheet2!BX:NK,2,0),""),"")</f>
        <v/>
      </c>
      <c r="L3310" t="str">
        <f>IF(OR(HLOOKUP(L$2+$A3310,Sheet2!BX:NK,$B3310,0),HLOOKUP(L$2+$A3310,Sheet2!BX:NK,$B3310,0)&lt;&gt;""),HLOOKUP(L$2+$A3310,Sheet2!BX:NK,$B3310,0),"")</f>
        <v/>
      </c>
      <c r="M3310" t="str">
        <f>IF(OR(HLOOKUP(M$2+$A3310,Sheet2!BY:NL,$B3310,0),HLOOKUP(M$2+$A3310,Sheet2!BY:NL,$B3310,0)&lt;&gt;""),HLOOKUP(M$2+$A3310,Sheet2!BY:NL,$B3310,0),"")</f>
        <v/>
      </c>
      <c r="N3310" t="str">
        <f>IF(OR(HLOOKUP(N$2+$A3310,Sheet2!BZ:NM,$B3310,0),HLOOKUP(N$2+$A3310,Sheet2!BZ:NM,$B3310,0)&lt;&gt;""),HLOOKUP(N$2+$A3310,Sheet2!BZ:NM,$B3310,0),"")</f>
        <v/>
      </c>
      <c r="O3310" t="str">
        <f>IF(OR(HLOOKUP(O$2+$A3310,Sheet2!CA:NN,$B3310,0),HLOOKUP(O$2+$A3310,Sheet2!CA:NN,$B3310,0)&lt;&gt;""),HLOOKUP(O$2+$A3310,Sheet2!CA:NN,$B3310,0),"")</f>
        <v/>
      </c>
      <c r="P3310" t="str">
        <f>IF(OR(HLOOKUP(P$2+$A3310,Sheet2!CB:NO,$B3310,0),HLOOKUP(P$2+$A3310,Sheet2!CB:NO,$B3310,0)&lt;&gt;""),HLOOKUP(P$2+$A3310,Sheet2!CB:NO,$B3310,0),"")</f>
        <v/>
      </c>
      <c r="Q3310" t="str">
        <f>IF(OR(HLOOKUP(Q$2+$A3310,Sheet2!CC:NO,$B3310,0),HLOOKUP(Q$2+$A3310,Sheet2!CC:NO,$B3310,0)&lt;&gt;""),HLOOKUP(Q$2+$A3310,Sheet2!CC:NO,$B3310,0),"")</f>
        <v/>
      </c>
    </row>
    <row r="3311" spans="1:17" x14ac:dyDescent="0.25">
      <c r="A3311" s="64">
        <f t="shared" si="411"/>
        <v>42</v>
      </c>
      <c r="B3311" s="64">
        <f t="shared" si="412"/>
        <v>335</v>
      </c>
      <c r="C3311" s="64">
        <f t="shared" si="413"/>
        <v>8</v>
      </c>
      <c r="D3311" s="64">
        <f t="shared" si="414"/>
        <v>331</v>
      </c>
      <c r="E3311" s="64">
        <f t="shared" si="415"/>
        <v>1651</v>
      </c>
      <c r="F3311" s="64" t="str">
        <f t="shared" si="408"/>
        <v/>
      </c>
      <c r="G3311" s="64" t="str">
        <f t="shared" si="409"/>
        <v/>
      </c>
      <c r="H3311" s="64" t="str">
        <f t="shared" si="410"/>
        <v/>
      </c>
      <c r="I3311" s="80" t="str">
        <f>IFERROR(VLOOKUP(D3311,Sheet2!A:B,2,0),"")</f>
        <v/>
      </c>
      <c r="J3311" s="64" t="str">
        <f>IFERROR(IF(I3311&lt;&gt;"",VLOOKUP(I3311,Sheet2!B:C,2,0),""),"")</f>
        <v/>
      </c>
      <c r="K3311" s="64" t="str">
        <f>IFERROR( IF(I3311&lt;&gt;"", HLOOKUP(L$2+$A3311,Sheet2!BX:NK,2,0),""),"")</f>
        <v/>
      </c>
      <c r="L3311" t="str">
        <f>IF(OR(HLOOKUP(L$2+$A3311,Sheet2!BX:NK,$B3311,0),HLOOKUP(L$2+$A3311,Sheet2!BX:NK,$B3311,0)&lt;&gt;""),HLOOKUP(L$2+$A3311,Sheet2!BX:NK,$B3311,0),"")</f>
        <v/>
      </c>
      <c r="M3311" t="str">
        <f>IF(OR(HLOOKUP(M$2+$A3311,Sheet2!BY:NL,$B3311,0),HLOOKUP(M$2+$A3311,Sheet2!BY:NL,$B3311,0)&lt;&gt;""),HLOOKUP(M$2+$A3311,Sheet2!BY:NL,$B3311,0),"")</f>
        <v/>
      </c>
      <c r="N3311" t="str">
        <f>IF(OR(HLOOKUP(N$2+$A3311,Sheet2!BZ:NM,$B3311,0),HLOOKUP(N$2+$A3311,Sheet2!BZ:NM,$B3311,0)&lt;&gt;""),HLOOKUP(N$2+$A3311,Sheet2!BZ:NM,$B3311,0),"")</f>
        <v/>
      </c>
      <c r="O3311" t="str">
        <f>IF(OR(HLOOKUP(O$2+$A3311,Sheet2!CA:NN,$B3311,0),HLOOKUP(O$2+$A3311,Sheet2!CA:NN,$B3311,0)&lt;&gt;""),HLOOKUP(O$2+$A3311,Sheet2!CA:NN,$B3311,0),"")</f>
        <v/>
      </c>
      <c r="P3311" t="str">
        <f>IF(OR(HLOOKUP(P$2+$A3311,Sheet2!CB:NO,$B3311,0),HLOOKUP(P$2+$A3311,Sheet2!CB:NO,$B3311,0)&lt;&gt;""),HLOOKUP(P$2+$A3311,Sheet2!CB:NO,$B3311,0),"")</f>
        <v/>
      </c>
      <c r="Q3311" t="str">
        <f>IF(OR(HLOOKUP(Q$2+$A3311,Sheet2!CC:NO,$B3311,0),HLOOKUP(Q$2+$A3311,Sheet2!CC:NO,$B3311,0)&lt;&gt;""),HLOOKUP(Q$2+$A3311,Sheet2!CC:NO,$B3311,0),"")</f>
        <v/>
      </c>
    </row>
    <row r="3312" spans="1:17" x14ac:dyDescent="0.25">
      <c r="A3312" s="64">
        <f t="shared" si="411"/>
        <v>48</v>
      </c>
      <c r="B3312" s="64">
        <f t="shared" si="412"/>
        <v>335</v>
      </c>
      <c r="C3312" s="64">
        <f t="shared" si="413"/>
        <v>9</v>
      </c>
      <c r="D3312" s="64">
        <f t="shared" si="414"/>
        <v>331</v>
      </c>
      <c r="E3312" s="64">
        <f t="shared" si="415"/>
        <v>1651</v>
      </c>
      <c r="F3312" s="64" t="str">
        <f t="shared" si="408"/>
        <v/>
      </c>
      <c r="G3312" s="64" t="str">
        <f t="shared" si="409"/>
        <v/>
      </c>
      <c r="H3312" s="64" t="str">
        <f t="shared" si="410"/>
        <v/>
      </c>
      <c r="I3312" s="80" t="str">
        <f>IFERROR(VLOOKUP(D3312,Sheet2!A:B,2,0),"")</f>
        <v/>
      </c>
      <c r="J3312" s="64" t="str">
        <f>IFERROR(IF(I3312&lt;&gt;"",VLOOKUP(I3312,Sheet2!B:C,2,0),""),"")</f>
        <v/>
      </c>
      <c r="K3312" s="64" t="str">
        <f>IFERROR( IF(I3312&lt;&gt;"", HLOOKUP(L$2+$A3312,Sheet2!BX:NK,2,0),""),"")</f>
        <v/>
      </c>
      <c r="L3312" t="str">
        <f>IF(OR(HLOOKUP(L$2+$A3312,Sheet2!BX:NK,$B3312,0),HLOOKUP(L$2+$A3312,Sheet2!BX:NK,$B3312,0)&lt;&gt;""),HLOOKUP(L$2+$A3312,Sheet2!BX:NK,$B3312,0),"")</f>
        <v/>
      </c>
      <c r="M3312" t="str">
        <f>IF(OR(HLOOKUP(M$2+$A3312,Sheet2!BY:NL,$B3312,0),HLOOKUP(M$2+$A3312,Sheet2!BY:NL,$B3312,0)&lt;&gt;""),HLOOKUP(M$2+$A3312,Sheet2!BY:NL,$B3312,0),"")</f>
        <v/>
      </c>
      <c r="N3312" t="str">
        <f>IF(OR(HLOOKUP(N$2+$A3312,Sheet2!BZ:NM,$B3312,0),HLOOKUP(N$2+$A3312,Sheet2!BZ:NM,$B3312,0)&lt;&gt;""),HLOOKUP(N$2+$A3312,Sheet2!BZ:NM,$B3312,0),"")</f>
        <v/>
      </c>
      <c r="O3312" t="str">
        <f>IF(OR(HLOOKUP(O$2+$A3312,Sheet2!CA:NN,$B3312,0),HLOOKUP(O$2+$A3312,Sheet2!CA:NN,$B3312,0)&lt;&gt;""),HLOOKUP(O$2+$A3312,Sheet2!CA:NN,$B3312,0),"")</f>
        <v/>
      </c>
      <c r="P3312" t="str">
        <f>IF(OR(HLOOKUP(P$2+$A3312,Sheet2!CB:NO,$B3312,0),HLOOKUP(P$2+$A3312,Sheet2!CB:NO,$B3312,0)&lt;&gt;""),HLOOKUP(P$2+$A3312,Sheet2!CB:NO,$B3312,0),"")</f>
        <v/>
      </c>
      <c r="Q3312" t="str">
        <f>IF(OR(HLOOKUP(Q$2+$A3312,Sheet2!CC:NO,$B3312,0),HLOOKUP(Q$2+$A3312,Sheet2!CC:NO,$B3312,0)&lt;&gt;""),HLOOKUP(Q$2+$A3312,Sheet2!CC:NO,$B3312,0),"")</f>
        <v/>
      </c>
    </row>
    <row r="3313" spans="1:17" x14ac:dyDescent="0.25">
      <c r="A3313" s="64">
        <f t="shared" si="411"/>
        <v>54</v>
      </c>
      <c r="B3313" s="64">
        <f t="shared" si="412"/>
        <v>335</v>
      </c>
      <c r="C3313" s="64">
        <f t="shared" si="413"/>
        <v>10</v>
      </c>
      <c r="D3313" s="64">
        <f t="shared" si="414"/>
        <v>331</v>
      </c>
      <c r="E3313" s="64">
        <f t="shared" si="415"/>
        <v>1651</v>
      </c>
      <c r="F3313" s="64" t="str">
        <f t="shared" si="408"/>
        <v/>
      </c>
      <c r="G3313" s="64" t="str">
        <f t="shared" si="409"/>
        <v/>
      </c>
      <c r="H3313" s="64" t="str">
        <f t="shared" si="410"/>
        <v/>
      </c>
      <c r="I3313" s="80" t="str">
        <f>IFERROR(VLOOKUP(D3313,Sheet2!A:B,2,0),"")</f>
        <v/>
      </c>
      <c r="J3313" s="64" t="str">
        <f>IFERROR(IF(I3313&lt;&gt;"",VLOOKUP(I3313,Sheet2!B:C,2,0),""),"")</f>
        <v/>
      </c>
      <c r="K3313" s="64" t="str">
        <f>IFERROR( IF(I3313&lt;&gt;"", HLOOKUP(L$2+$A3313,Sheet2!BX:NK,2,0),""),"")</f>
        <v/>
      </c>
      <c r="L3313" t="str">
        <f>IF(OR(HLOOKUP(L$2+$A3313,Sheet2!BX:NK,$B3313,0),HLOOKUP(L$2+$A3313,Sheet2!BX:NK,$B3313,0)&lt;&gt;""),HLOOKUP(L$2+$A3313,Sheet2!BX:NK,$B3313,0),"")</f>
        <v/>
      </c>
      <c r="M3313" t="str">
        <f>IF(OR(HLOOKUP(M$2+$A3313,Sheet2!BY:NL,$B3313,0),HLOOKUP(M$2+$A3313,Sheet2!BY:NL,$B3313,0)&lt;&gt;""),HLOOKUP(M$2+$A3313,Sheet2!BY:NL,$B3313,0),"")</f>
        <v/>
      </c>
      <c r="N3313" t="str">
        <f>IF(OR(HLOOKUP(N$2+$A3313,Sheet2!BZ:NM,$B3313,0),HLOOKUP(N$2+$A3313,Sheet2!BZ:NM,$B3313,0)&lt;&gt;""),HLOOKUP(N$2+$A3313,Sheet2!BZ:NM,$B3313,0),"")</f>
        <v/>
      </c>
      <c r="O3313" t="str">
        <f>IF(OR(HLOOKUP(O$2+$A3313,Sheet2!CA:NN,$B3313,0),HLOOKUP(O$2+$A3313,Sheet2!CA:NN,$B3313,0)&lt;&gt;""),HLOOKUP(O$2+$A3313,Sheet2!CA:NN,$B3313,0),"")</f>
        <v/>
      </c>
      <c r="P3313" t="str">
        <f>IF(OR(HLOOKUP(P$2+$A3313,Sheet2!CB:NO,$B3313,0),HLOOKUP(P$2+$A3313,Sheet2!CB:NO,$B3313,0)&lt;&gt;""),HLOOKUP(P$2+$A3313,Sheet2!CB:NO,$B3313,0),"")</f>
        <v/>
      </c>
      <c r="Q3313" t="str">
        <f>IF(OR(HLOOKUP(Q$2+$A3313,Sheet2!CC:NO,$B3313,0),HLOOKUP(Q$2+$A3313,Sheet2!CC:NO,$B3313,0)&lt;&gt;""),HLOOKUP(Q$2+$A3313,Sheet2!CC:NO,$B3313,0),"")</f>
        <v/>
      </c>
    </row>
    <row r="3314" spans="1:17" x14ac:dyDescent="0.25">
      <c r="A3314" s="64">
        <f t="shared" si="411"/>
        <v>0</v>
      </c>
      <c r="B3314" s="64">
        <f t="shared" si="412"/>
        <v>336</v>
      </c>
      <c r="C3314" s="64">
        <f t="shared" si="413"/>
        <v>1</v>
      </c>
      <c r="D3314" s="64">
        <f t="shared" si="414"/>
        <v>332</v>
      </c>
      <c r="E3314" s="64">
        <f t="shared" si="415"/>
        <v>1656</v>
      </c>
      <c r="F3314" s="64" t="str">
        <f t="shared" si="408"/>
        <v/>
      </c>
      <c r="G3314" s="64" t="str">
        <f t="shared" si="409"/>
        <v/>
      </c>
      <c r="H3314" s="64" t="str">
        <f t="shared" si="410"/>
        <v/>
      </c>
      <c r="I3314" s="80" t="str">
        <f>IFERROR(VLOOKUP(D3314,Sheet2!A:B,2,0),"")</f>
        <v/>
      </c>
      <c r="J3314" s="64" t="str">
        <f>IFERROR(IF(I3314&lt;&gt;"",VLOOKUP(I3314,Sheet2!B:C,2,0),""),"")</f>
        <v/>
      </c>
      <c r="K3314" s="64" t="str">
        <f>IFERROR( IF(I3314&lt;&gt;"", HLOOKUP(L$2+$A3314,Sheet2!BX:NK,2,0),""),"")</f>
        <v/>
      </c>
      <c r="L3314" t="str">
        <f>IF(OR(HLOOKUP(L$2+$A3314,Sheet2!BX:NK,$B3314,0),HLOOKUP(L$2+$A3314,Sheet2!BX:NK,$B3314,0)&lt;&gt;""),HLOOKUP(L$2+$A3314,Sheet2!BX:NK,$B3314,0),"")</f>
        <v/>
      </c>
      <c r="M3314" t="str">
        <f>IF(OR(HLOOKUP(M$2+$A3314,Sheet2!BY:NL,$B3314,0),HLOOKUP(M$2+$A3314,Sheet2!BY:NL,$B3314,0)&lt;&gt;""),HLOOKUP(M$2+$A3314,Sheet2!BY:NL,$B3314,0),"")</f>
        <v/>
      </c>
      <c r="N3314" t="str">
        <f>IF(OR(HLOOKUP(N$2+$A3314,Sheet2!BZ:NM,$B3314,0),HLOOKUP(N$2+$A3314,Sheet2!BZ:NM,$B3314,0)&lt;&gt;""),HLOOKUP(N$2+$A3314,Sheet2!BZ:NM,$B3314,0),"")</f>
        <v/>
      </c>
      <c r="O3314" t="str">
        <f>IF(OR(HLOOKUP(O$2+$A3314,Sheet2!CA:NN,$B3314,0),HLOOKUP(O$2+$A3314,Sheet2!CA:NN,$B3314,0)&lt;&gt;""),HLOOKUP(O$2+$A3314,Sheet2!CA:NN,$B3314,0),"")</f>
        <v/>
      </c>
      <c r="P3314" t="str">
        <f>IF(OR(HLOOKUP(P$2+$A3314,Sheet2!CB:NO,$B3314,0),HLOOKUP(P$2+$A3314,Sheet2!CB:NO,$B3314,0)&lt;&gt;""),HLOOKUP(P$2+$A3314,Sheet2!CB:NO,$B3314,0),"")</f>
        <v/>
      </c>
      <c r="Q3314" t="str">
        <f>IF(OR(HLOOKUP(Q$2+$A3314,Sheet2!CC:NO,$B3314,0),HLOOKUP(Q$2+$A3314,Sheet2!CC:NO,$B3314,0)&lt;&gt;""),HLOOKUP(Q$2+$A3314,Sheet2!CC:NO,$B3314,0),"")</f>
        <v/>
      </c>
    </row>
    <row r="3315" spans="1:17" x14ac:dyDescent="0.25">
      <c r="A3315" s="64">
        <f t="shared" si="411"/>
        <v>6</v>
      </c>
      <c r="B3315" s="64">
        <f t="shared" si="412"/>
        <v>336</v>
      </c>
      <c r="C3315" s="64">
        <f t="shared" si="413"/>
        <v>2</v>
      </c>
      <c r="D3315" s="64">
        <f t="shared" si="414"/>
        <v>332</v>
      </c>
      <c r="E3315" s="64">
        <f t="shared" si="415"/>
        <v>1656</v>
      </c>
      <c r="F3315" s="64" t="str">
        <f t="shared" si="408"/>
        <v/>
      </c>
      <c r="G3315" s="64" t="str">
        <f t="shared" si="409"/>
        <v/>
      </c>
      <c r="H3315" s="64" t="str">
        <f t="shared" si="410"/>
        <v/>
      </c>
      <c r="I3315" s="80" t="str">
        <f>IFERROR(VLOOKUP(D3315,Sheet2!A:B,2,0),"")</f>
        <v/>
      </c>
      <c r="J3315" s="64" t="str">
        <f>IFERROR(IF(I3315&lt;&gt;"",VLOOKUP(I3315,Sheet2!B:C,2,0),""),"")</f>
        <v/>
      </c>
      <c r="K3315" s="64" t="str">
        <f>IFERROR( IF(I3315&lt;&gt;"", HLOOKUP(L$2+$A3315,Sheet2!BX:NK,2,0),""),"")</f>
        <v/>
      </c>
      <c r="L3315" t="str">
        <f>IF(OR(HLOOKUP(L$2+$A3315,Sheet2!BX:NK,$B3315,0),HLOOKUP(L$2+$A3315,Sheet2!BX:NK,$B3315,0)&lt;&gt;""),HLOOKUP(L$2+$A3315,Sheet2!BX:NK,$B3315,0),"")</f>
        <v/>
      </c>
      <c r="M3315" t="str">
        <f>IF(OR(HLOOKUP(M$2+$A3315,Sheet2!BY:NL,$B3315,0),HLOOKUP(M$2+$A3315,Sheet2!BY:NL,$B3315,0)&lt;&gt;""),HLOOKUP(M$2+$A3315,Sheet2!BY:NL,$B3315,0),"")</f>
        <v/>
      </c>
      <c r="N3315" t="str">
        <f>IF(OR(HLOOKUP(N$2+$A3315,Sheet2!BZ:NM,$B3315,0),HLOOKUP(N$2+$A3315,Sheet2!BZ:NM,$B3315,0)&lt;&gt;""),HLOOKUP(N$2+$A3315,Sheet2!BZ:NM,$B3315,0),"")</f>
        <v/>
      </c>
      <c r="O3315" t="str">
        <f>IF(OR(HLOOKUP(O$2+$A3315,Sheet2!CA:NN,$B3315,0),HLOOKUP(O$2+$A3315,Sheet2!CA:NN,$B3315,0)&lt;&gt;""),HLOOKUP(O$2+$A3315,Sheet2!CA:NN,$B3315,0),"")</f>
        <v/>
      </c>
      <c r="P3315" t="str">
        <f>IF(OR(HLOOKUP(P$2+$A3315,Sheet2!CB:NO,$B3315,0),HLOOKUP(P$2+$A3315,Sheet2!CB:NO,$B3315,0)&lt;&gt;""),HLOOKUP(P$2+$A3315,Sheet2!CB:NO,$B3315,0),"")</f>
        <v/>
      </c>
      <c r="Q3315" t="str">
        <f>IF(OR(HLOOKUP(Q$2+$A3315,Sheet2!CC:NO,$B3315,0),HLOOKUP(Q$2+$A3315,Sheet2!CC:NO,$B3315,0)&lt;&gt;""),HLOOKUP(Q$2+$A3315,Sheet2!CC:NO,$B3315,0),"")</f>
        <v/>
      </c>
    </row>
    <row r="3316" spans="1:17" x14ac:dyDescent="0.25">
      <c r="A3316" s="64">
        <f t="shared" si="411"/>
        <v>12</v>
      </c>
      <c r="B3316" s="64">
        <f t="shared" si="412"/>
        <v>336</v>
      </c>
      <c r="C3316" s="64">
        <f t="shared" si="413"/>
        <v>3</v>
      </c>
      <c r="D3316" s="64">
        <f t="shared" si="414"/>
        <v>332</v>
      </c>
      <c r="E3316" s="64">
        <f t="shared" si="415"/>
        <v>1656</v>
      </c>
      <c r="F3316" s="64" t="str">
        <f t="shared" si="408"/>
        <v/>
      </c>
      <c r="G3316" s="64" t="str">
        <f t="shared" si="409"/>
        <v/>
      </c>
      <c r="H3316" s="64" t="str">
        <f t="shared" si="410"/>
        <v/>
      </c>
      <c r="I3316" s="80" t="str">
        <f>IFERROR(VLOOKUP(D3316,Sheet2!A:B,2,0),"")</f>
        <v/>
      </c>
      <c r="J3316" s="64" t="str">
        <f>IFERROR(IF(I3316&lt;&gt;"",VLOOKUP(I3316,Sheet2!B:C,2,0),""),"")</f>
        <v/>
      </c>
      <c r="K3316" s="64" t="str">
        <f>IFERROR( IF(I3316&lt;&gt;"", HLOOKUP(L$2+$A3316,Sheet2!BX:NK,2,0),""),"")</f>
        <v/>
      </c>
      <c r="L3316" t="str">
        <f>IF(OR(HLOOKUP(L$2+$A3316,Sheet2!BX:NK,$B3316,0),HLOOKUP(L$2+$A3316,Sheet2!BX:NK,$B3316,0)&lt;&gt;""),HLOOKUP(L$2+$A3316,Sheet2!BX:NK,$B3316,0),"")</f>
        <v/>
      </c>
      <c r="M3316" t="str">
        <f>IF(OR(HLOOKUP(M$2+$A3316,Sheet2!BY:NL,$B3316,0),HLOOKUP(M$2+$A3316,Sheet2!BY:NL,$B3316,0)&lt;&gt;""),HLOOKUP(M$2+$A3316,Sheet2!BY:NL,$B3316,0),"")</f>
        <v/>
      </c>
      <c r="N3316" t="str">
        <f>IF(OR(HLOOKUP(N$2+$A3316,Sheet2!BZ:NM,$B3316,0),HLOOKUP(N$2+$A3316,Sheet2!BZ:NM,$B3316,0)&lt;&gt;""),HLOOKUP(N$2+$A3316,Sheet2!BZ:NM,$B3316,0),"")</f>
        <v/>
      </c>
      <c r="O3316" t="str">
        <f>IF(OR(HLOOKUP(O$2+$A3316,Sheet2!CA:NN,$B3316,0),HLOOKUP(O$2+$A3316,Sheet2!CA:NN,$B3316,0)&lt;&gt;""),HLOOKUP(O$2+$A3316,Sheet2!CA:NN,$B3316,0),"")</f>
        <v/>
      </c>
      <c r="P3316" t="str">
        <f>IF(OR(HLOOKUP(P$2+$A3316,Sheet2!CB:NO,$B3316,0),HLOOKUP(P$2+$A3316,Sheet2!CB:NO,$B3316,0)&lt;&gt;""),HLOOKUP(P$2+$A3316,Sheet2!CB:NO,$B3316,0),"")</f>
        <v/>
      </c>
      <c r="Q3316" t="str">
        <f>IF(OR(HLOOKUP(Q$2+$A3316,Sheet2!CC:NO,$B3316,0),HLOOKUP(Q$2+$A3316,Sheet2!CC:NO,$B3316,0)&lt;&gt;""),HLOOKUP(Q$2+$A3316,Sheet2!CC:NO,$B3316,0),"")</f>
        <v/>
      </c>
    </row>
    <row r="3317" spans="1:17" x14ac:dyDescent="0.25">
      <c r="A3317" s="64">
        <f t="shared" si="411"/>
        <v>18</v>
      </c>
      <c r="B3317" s="64">
        <f t="shared" si="412"/>
        <v>336</v>
      </c>
      <c r="C3317" s="64">
        <f t="shared" si="413"/>
        <v>4</v>
      </c>
      <c r="D3317" s="64">
        <f t="shared" si="414"/>
        <v>332</v>
      </c>
      <c r="E3317" s="64">
        <f t="shared" si="415"/>
        <v>1656</v>
      </c>
      <c r="F3317" s="64" t="str">
        <f t="shared" si="408"/>
        <v/>
      </c>
      <c r="G3317" s="64" t="str">
        <f t="shared" si="409"/>
        <v/>
      </c>
      <c r="H3317" s="64" t="str">
        <f t="shared" si="410"/>
        <v/>
      </c>
      <c r="I3317" s="80" t="str">
        <f>IFERROR(VLOOKUP(D3317,Sheet2!A:B,2,0),"")</f>
        <v/>
      </c>
      <c r="J3317" s="64" t="str">
        <f>IFERROR(IF(I3317&lt;&gt;"",VLOOKUP(I3317,Sheet2!B:C,2,0),""),"")</f>
        <v/>
      </c>
      <c r="K3317" s="64" t="str">
        <f>IFERROR( IF(I3317&lt;&gt;"", HLOOKUP(L$2+$A3317,Sheet2!BX:NK,2,0),""),"")</f>
        <v/>
      </c>
      <c r="L3317" t="str">
        <f>IF(OR(HLOOKUP(L$2+$A3317,Sheet2!BX:NK,$B3317,0),HLOOKUP(L$2+$A3317,Sheet2!BX:NK,$B3317,0)&lt;&gt;""),HLOOKUP(L$2+$A3317,Sheet2!BX:NK,$B3317,0),"")</f>
        <v/>
      </c>
      <c r="M3317" t="str">
        <f>IF(OR(HLOOKUP(M$2+$A3317,Sheet2!BY:NL,$B3317,0),HLOOKUP(M$2+$A3317,Sheet2!BY:NL,$B3317,0)&lt;&gt;""),HLOOKUP(M$2+$A3317,Sheet2!BY:NL,$B3317,0),"")</f>
        <v/>
      </c>
      <c r="N3317" t="str">
        <f>IF(OR(HLOOKUP(N$2+$A3317,Sheet2!BZ:NM,$B3317,0),HLOOKUP(N$2+$A3317,Sheet2!BZ:NM,$B3317,0)&lt;&gt;""),HLOOKUP(N$2+$A3317,Sheet2!BZ:NM,$B3317,0),"")</f>
        <v/>
      </c>
      <c r="O3317" t="str">
        <f>IF(OR(HLOOKUP(O$2+$A3317,Sheet2!CA:NN,$B3317,0),HLOOKUP(O$2+$A3317,Sheet2!CA:NN,$B3317,0)&lt;&gt;""),HLOOKUP(O$2+$A3317,Sheet2!CA:NN,$B3317,0),"")</f>
        <v/>
      </c>
      <c r="P3317" t="str">
        <f>IF(OR(HLOOKUP(P$2+$A3317,Sheet2!CB:NO,$B3317,0),HLOOKUP(P$2+$A3317,Sheet2!CB:NO,$B3317,0)&lt;&gt;""),HLOOKUP(P$2+$A3317,Sheet2!CB:NO,$B3317,0),"")</f>
        <v/>
      </c>
      <c r="Q3317" t="str">
        <f>IF(OR(HLOOKUP(Q$2+$A3317,Sheet2!CC:NO,$B3317,0),HLOOKUP(Q$2+$A3317,Sheet2!CC:NO,$B3317,0)&lt;&gt;""),HLOOKUP(Q$2+$A3317,Sheet2!CC:NO,$B3317,0),"")</f>
        <v/>
      </c>
    </row>
    <row r="3318" spans="1:17" x14ac:dyDescent="0.25">
      <c r="A3318" s="64">
        <f t="shared" si="411"/>
        <v>24</v>
      </c>
      <c r="B3318" s="64">
        <f t="shared" si="412"/>
        <v>336</v>
      </c>
      <c r="C3318" s="64">
        <f t="shared" si="413"/>
        <v>5</v>
      </c>
      <c r="D3318" s="64">
        <f t="shared" si="414"/>
        <v>332</v>
      </c>
      <c r="E3318" s="64">
        <f t="shared" si="415"/>
        <v>1656</v>
      </c>
      <c r="F3318" s="64" t="str">
        <f t="shared" si="408"/>
        <v/>
      </c>
      <c r="G3318" s="64" t="str">
        <f t="shared" si="409"/>
        <v/>
      </c>
      <c r="H3318" s="64" t="str">
        <f t="shared" si="410"/>
        <v/>
      </c>
      <c r="I3318" s="80" t="str">
        <f>IFERROR(VLOOKUP(D3318,Sheet2!A:B,2,0),"")</f>
        <v/>
      </c>
      <c r="J3318" s="64" t="str">
        <f>IFERROR(IF(I3318&lt;&gt;"",VLOOKUP(I3318,Sheet2!B:C,2,0),""),"")</f>
        <v/>
      </c>
      <c r="K3318" s="64" t="str">
        <f>IFERROR( IF(I3318&lt;&gt;"", HLOOKUP(L$2+$A3318,Sheet2!BX:NK,2,0),""),"")</f>
        <v/>
      </c>
      <c r="L3318" t="str">
        <f>IF(OR(HLOOKUP(L$2+$A3318,Sheet2!BX:NK,$B3318,0),HLOOKUP(L$2+$A3318,Sheet2!BX:NK,$B3318,0)&lt;&gt;""),HLOOKUP(L$2+$A3318,Sheet2!BX:NK,$B3318,0),"")</f>
        <v/>
      </c>
      <c r="M3318" t="str">
        <f>IF(OR(HLOOKUP(M$2+$A3318,Sheet2!BY:NL,$B3318,0),HLOOKUP(M$2+$A3318,Sheet2!BY:NL,$B3318,0)&lt;&gt;""),HLOOKUP(M$2+$A3318,Sheet2!BY:NL,$B3318,0),"")</f>
        <v/>
      </c>
      <c r="N3318" t="str">
        <f>IF(OR(HLOOKUP(N$2+$A3318,Sheet2!BZ:NM,$B3318,0),HLOOKUP(N$2+$A3318,Sheet2!BZ:NM,$B3318,0)&lt;&gt;""),HLOOKUP(N$2+$A3318,Sheet2!BZ:NM,$B3318,0),"")</f>
        <v/>
      </c>
      <c r="O3318" t="str">
        <f>IF(OR(HLOOKUP(O$2+$A3318,Sheet2!CA:NN,$B3318,0),HLOOKUP(O$2+$A3318,Sheet2!CA:NN,$B3318,0)&lt;&gt;""),HLOOKUP(O$2+$A3318,Sheet2!CA:NN,$B3318,0),"")</f>
        <v/>
      </c>
      <c r="P3318" t="str">
        <f>IF(OR(HLOOKUP(P$2+$A3318,Sheet2!CB:NO,$B3318,0),HLOOKUP(P$2+$A3318,Sheet2!CB:NO,$B3318,0)&lt;&gt;""),HLOOKUP(P$2+$A3318,Sheet2!CB:NO,$B3318,0),"")</f>
        <v/>
      </c>
      <c r="Q3318" t="str">
        <f>IF(OR(HLOOKUP(Q$2+$A3318,Sheet2!CC:NO,$B3318,0),HLOOKUP(Q$2+$A3318,Sheet2!CC:NO,$B3318,0)&lt;&gt;""),HLOOKUP(Q$2+$A3318,Sheet2!CC:NO,$B3318,0),"")</f>
        <v/>
      </c>
    </row>
    <row r="3319" spans="1:17" x14ac:dyDescent="0.25">
      <c r="A3319" s="64">
        <f t="shared" si="411"/>
        <v>30</v>
      </c>
      <c r="B3319" s="64">
        <f t="shared" si="412"/>
        <v>336</v>
      </c>
      <c r="C3319" s="64">
        <f t="shared" si="413"/>
        <v>6</v>
      </c>
      <c r="D3319" s="64">
        <f t="shared" si="414"/>
        <v>332</v>
      </c>
      <c r="E3319" s="64">
        <f t="shared" si="415"/>
        <v>1656</v>
      </c>
      <c r="F3319" s="64" t="str">
        <f t="shared" si="408"/>
        <v/>
      </c>
      <c r="G3319" s="64" t="str">
        <f t="shared" si="409"/>
        <v/>
      </c>
      <c r="H3319" s="64" t="str">
        <f t="shared" si="410"/>
        <v/>
      </c>
      <c r="I3319" s="80" t="str">
        <f>IFERROR(VLOOKUP(D3319,Sheet2!A:B,2,0),"")</f>
        <v/>
      </c>
      <c r="J3319" s="64" t="str">
        <f>IFERROR(IF(I3319&lt;&gt;"",VLOOKUP(I3319,Sheet2!B:C,2,0),""),"")</f>
        <v/>
      </c>
      <c r="K3319" s="64" t="str">
        <f>IFERROR( IF(I3319&lt;&gt;"", HLOOKUP(L$2+$A3319,Sheet2!BX:NK,2,0),""),"")</f>
        <v/>
      </c>
      <c r="L3319" t="str">
        <f>IF(OR(HLOOKUP(L$2+$A3319,Sheet2!BX:NK,$B3319,0),HLOOKUP(L$2+$A3319,Sheet2!BX:NK,$B3319,0)&lt;&gt;""),HLOOKUP(L$2+$A3319,Sheet2!BX:NK,$B3319,0),"")</f>
        <v/>
      </c>
      <c r="M3319" t="str">
        <f>IF(OR(HLOOKUP(M$2+$A3319,Sheet2!BY:NL,$B3319,0),HLOOKUP(M$2+$A3319,Sheet2!BY:NL,$B3319,0)&lt;&gt;""),HLOOKUP(M$2+$A3319,Sheet2!BY:NL,$B3319,0),"")</f>
        <v/>
      </c>
      <c r="N3319" t="str">
        <f>IF(OR(HLOOKUP(N$2+$A3319,Sheet2!BZ:NM,$B3319,0),HLOOKUP(N$2+$A3319,Sheet2!BZ:NM,$B3319,0)&lt;&gt;""),HLOOKUP(N$2+$A3319,Sheet2!BZ:NM,$B3319,0),"")</f>
        <v/>
      </c>
      <c r="O3319" t="str">
        <f>IF(OR(HLOOKUP(O$2+$A3319,Sheet2!CA:NN,$B3319,0),HLOOKUP(O$2+$A3319,Sheet2!CA:NN,$B3319,0)&lt;&gt;""),HLOOKUP(O$2+$A3319,Sheet2!CA:NN,$B3319,0),"")</f>
        <v/>
      </c>
      <c r="P3319" t="str">
        <f>IF(OR(HLOOKUP(P$2+$A3319,Sheet2!CB:NO,$B3319,0),HLOOKUP(P$2+$A3319,Sheet2!CB:NO,$B3319,0)&lt;&gt;""),HLOOKUP(P$2+$A3319,Sheet2!CB:NO,$B3319,0),"")</f>
        <v/>
      </c>
      <c r="Q3319" t="str">
        <f>IF(OR(HLOOKUP(Q$2+$A3319,Sheet2!CC:NO,$B3319,0),HLOOKUP(Q$2+$A3319,Sheet2!CC:NO,$B3319,0)&lt;&gt;""),HLOOKUP(Q$2+$A3319,Sheet2!CC:NO,$B3319,0),"")</f>
        <v/>
      </c>
    </row>
    <row r="3320" spans="1:17" x14ac:dyDescent="0.25">
      <c r="A3320" s="64">
        <f t="shared" si="411"/>
        <v>36</v>
      </c>
      <c r="B3320" s="64">
        <f t="shared" si="412"/>
        <v>336</v>
      </c>
      <c r="C3320" s="64">
        <f t="shared" si="413"/>
        <v>7</v>
      </c>
      <c r="D3320" s="64">
        <f t="shared" si="414"/>
        <v>332</v>
      </c>
      <c r="E3320" s="64">
        <f t="shared" si="415"/>
        <v>1656</v>
      </c>
      <c r="F3320" s="64" t="str">
        <f t="shared" si="408"/>
        <v/>
      </c>
      <c r="G3320" s="64" t="str">
        <f t="shared" si="409"/>
        <v/>
      </c>
      <c r="H3320" s="64" t="str">
        <f t="shared" si="410"/>
        <v/>
      </c>
      <c r="I3320" s="80" t="str">
        <f>IFERROR(VLOOKUP(D3320,Sheet2!A:B,2,0),"")</f>
        <v/>
      </c>
      <c r="J3320" s="64" t="str">
        <f>IFERROR(IF(I3320&lt;&gt;"",VLOOKUP(I3320,Sheet2!B:C,2,0),""),"")</f>
        <v/>
      </c>
      <c r="K3320" s="64" t="str">
        <f>IFERROR( IF(I3320&lt;&gt;"", HLOOKUP(L$2+$A3320,Sheet2!BX:NK,2,0),""),"")</f>
        <v/>
      </c>
      <c r="L3320" t="str">
        <f>IF(OR(HLOOKUP(L$2+$A3320,Sheet2!BX:NK,$B3320,0),HLOOKUP(L$2+$A3320,Sheet2!BX:NK,$B3320,0)&lt;&gt;""),HLOOKUP(L$2+$A3320,Sheet2!BX:NK,$B3320,0),"")</f>
        <v/>
      </c>
      <c r="M3320" t="str">
        <f>IF(OR(HLOOKUP(M$2+$A3320,Sheet2!BY:NL,$B3320,0),HLOOKUP(M$2+$A3320,Sheet2!BY:NL,$B3320,0)&lt;&gt;""),HLOOKUP(M$2+$A3320,Sheet2!BY:NL,$B3320,0),"")</f>
        <v/>
      </c>
      <c r="N3320" t="str">
        <f>IF(OR(HLOOKUP(N$2+$A3320,Sheet2!BZ:NM,$B3320,0),HLOOKUP(N$2+$A3320,Sheet2!BZ:NM,$B3320,0)&lt;&gt;""),HLOOKUP(N$2+$A3320,Sheet2!BZ:NM,$B3320,0),"")</f>
        <v/>
      </c>
      <c r="O3320" t="str">
        <f>IF(OR(HLOOKUP(O$2+$A3320,Sheet2!CA:NN,$B3320,0),HLOOKUP(O$2+$A3320,Sheet2!CA:NN,$B3320,0)&lt;&gt;""),HLOOKUP(O$2+$A3320,Sheet2!CA:NN,$B3320,0),"")</f>
        <v/>
      </c>
      <c r="P3320" t="str">
        <f>IF(OR(HLOOKUP(P$2+$A3320,Sheet2!CB:NO,$B3320,0),HLOOKUP(P$2+$A3320,Sheet2!CB:NO,$B3320,0)&lt;&gt;""),HLOOKUP(P$2+$A3320,Sheet2!CB:NO,$B3320,0),"")</f>
        <v/>
      </c>
      <c r="Q3320" t="str">
        <f>IF(OR(HLOOKUP(Q$2+$A3320,Sheet2!CC:NO,$B3320,0),HLOOKUP(Q$2+$A3320,Sheet2!CC:NO,$B3320,0)&lt;&gt;""),HLOOKUP(Q$2+$A3320,Sheet2!CC:NO,$B3320,0),"")</f>
        <v/>
      </c>
    </row>
    <row r="3321" spans="1:17" x14ac:dyDescent="0.25">
      <c r="A3321" s="64">
        <f t="shared" si="411"/>
        <v>42</v>
      </c>
      <c r="B3321" s="64">
        <f t="shared" si="412"/>
        <v>336</v>
      </c>
      <c r="C3321" s="64">
        <f t="shared" si="413"/>
        <v>8</v>
      </c>
      <c r="D3321" s="64">
        <f t="shared" si="414"/>
        <v>332</v>
      </c>
      <c r="E3321" s="64">
        <f t="shared" si="415"/>
        <v>1656</v>
      </c>
      <c r="F3321" s="64" t="str">
        <f t="shared" si="408"/>
        <v/>
      </c>
      <c r="G3321" s="64" t="str">
        <f t="shared" si="409"/>
        <v/>
      </c>
      <c r="H3321" s="64" t="str">
        <f t="shared" si="410"/>
        <v/>
      </c>
      <c r="I3321" s="80" t="str">
        <f>IFERROR(VLOOKUP(D3321,Sheet2!A:B,2,0),"")</f>
        <v/>
      </c>
      <c r="J3321" s="64" t="str">
        <f>IFERROR(IF(I3321&lt;&gt;"",VLOOKUP(I3321,Sheet2!B:C,2,0),""),"")</f>
        <v/>
      </c>
      <c r="K3321" s="64" t="str">
        <f>IFERROR( IF(I3321&lt;&gt;"", HLOOKUP(L$2+$A3321,Sheet2!BX:NK,2,0),""),"")</f>
        <v/>
      </c>
      <c r="L3321" t="str">
        <f>IF(OR(HLOOKUP(L$2+$A3321,Sheet2!BX:NK,$B3321,0),HLOOKUP(L$2+$A3321,Sheet2!BX:NK,$B3321,0)&lt;&gt;""),HLOOKUP(L$2+$A3321,Sheet2!BX:NK,$B3321,0),"")</f>
        <v/>
      </c>
      <c r="M3321" t="str">
        <f>IF(OR(HLOOKUP(M$2+$A3321,Sheet2!BY:NL,$B3321,0),HLOOKUP(M$2+$A3321,Sheet2!BY:NL,$B3321,0)&lt;&gt;""),HLOOKUP(M$2+$A3321,Sheet2!BY:NL,$B3321,0),"")</f>
        <v/>
      </c>
      <c r="N3321" t="str">
        <f>IF(OR(HLOOKUP(N$2+$A3321,Sheet2!BZ:NM,$B3321,0),HLOOKUP(N$2+$A3321,Sheet2!BZ:NM,$B3321,0)&lt;&gt;""),HLOOKUP(N$2+$A3321,Sheet2!BZ:NM,$B3321,0),"")</f>
        <v/>
      </c>
      <c r="O3321" t="str">
        <f>IF(OR(HLOOKUP(O$2+$A3321,Sheet2!CA:NN,$B3321,0),HLOOKUP(O$2+$A3321,Sheet2!CA:NN,$B3321,0)&lt;&gt;""),HLOOKUP(O$2+$A3321,Sheet2!CA:NN,$B3321,0),"")</f>
        <v/>
      </c>
      <c r="P3321" t="str">
        <f>IF(OR(HLOOKUP(P$2+$A3321,Sheet2!CB:NO,$B3321,0),HLOOKUP(P$2+$A3321,Sheet2!CB:NO,$B3321,0)&lt;&gt;""),HLOOKUP(P$2+$A3321,Sheet2!CB:NO,$B3321,0),"")</f>
        <v/>
      </c>
      <c r="Q3321" t="str">
        <f>IF(OR(HLOOKUP(Q$2+$A3321,Sheet2!CC:NO,$B3321,0),HLOOKUP(Q$2+$A3321,Sheet2!CC:NO,$B3321,0)&lt;&gt;""),HLOOKUP(Q$2+$A3321,Sheet2!CC:NO,$B3321,0),"")</f>
        <v/>
      </c>
    </row>
    <row r="3322" spans="1:17" x14ac:dyDescent="0.25">
      <c r="A3322" s="64">
        <f t="shared" si="411"/>
        <v>48</v>
      </c>
      <c r="B3322" s="64">
        <f t="shared" si="412"/>
        <v>336</v>
      </c>
      <c r="C3322" s="64">
        <f t="shared" si="413"/>
        <v>9</v>
      </c>
      <c r="D3322" s="64">
        <f t="shared" si="414"/>
        <v>332</v>
      </c>
      <c r="E3322" s="64">
        <f t="shared" si="415"/>
        <v>1656</v>
      </c>
      <c r="F3322" s="64" t="str">
        <f t="shared" si="408"/>
        <v/>
      </c>
      <c r="G3322" s="64" t="str">
        <f t="shared" si="409"/>
        <v/>
      </c>
      <c r="H3322" s="64" t="str">
        <f t="shared" si="410"/>
        <v/>
      </c>
      <c r="I3322" s="80" t="str">
        <f>IFERROR(VLOOKUP(D3322,Sheet2!A:B,2,0),"")</f>
        <v/>
      </c>
      <c r="J3322" s="64" t="str">
        <f>IFERROR(IF(I3322&lt;&gt;"",VLOOKUP(I3322,Sheet2!B:C,2,0),""),"")</f>
        <v/>
      </c>
      <c r="K3322" s="64" t="str">
        <f>IFERROR( IF(I3322&lt;&gt;"", HLOOKUP(L$2+$A3322,Sheet2!BX:NK,2,0),""),"")</f>
        <v/>
      </c>
      <c r="L3322" t="str">
        <f>IF(OR(HLOOKUP(L$2+$A3322,Sheet2!BX:NK,$B3322,0),HLOOKUP(L$2+$A3322,Sheet2!BX:NK,$B3322,0)&lt;&gt;""),HLOOKUP(L$2+$A3322,Sheet2!BX:NK,$B3322,0),"")</f>
        <v/>
      </c>
      <c r="M3322" t="str">
        <f>IF(OR(HLOOKUP(M$2+$A3322,Sheet2!BY:NL,$B3322,0),HLOOKUP(M$2+$A3322,Sheet2!BY:NL,$B3322,0)&lt;&gt;""),HLOOKUP(M$2+$A3322,Sheet2!BY:NL,$B3322,0),"")</f>
        <v/>
      </c>
      <c r="N3322" t="str">
        <f>IF(OR(HLOOKUP(N$2+$A3322,Sheet2!BZ:NM,$B3322,0),HLOOKUP(N$2+$A3322,Sheet2!BZ:NM,$B3322,0)&lt;&gt;""),HLOOKUP(N$2+$A3322,Sheet2!BZ:NM,$B3322,0),"")</f>
        <v/>
      </c>
      <c r="O3322" t="str">
        <f>IF(OR(HLOOKUP(O$2+$A3322,Sheet2!CA:NN,$B3322,0),HLOOKUP(O$2+$A3322,Sheet2!CA:NN,$B3322,0)&lt;&gt;""),HLOOKUP(O$2+$A3322,Sheet2!CA:NN,$B3322,0),"")</f>
        <v/>
      </c>
      <c r="P3322" t="str">
        <f>IF(OR(HLOOKUP(P$2+$A3322,Sheet2!CB:NO,$B3322,0),HLOOKUP(P$2+$A3322,Sheet2!CB:NO,$B3322,0)&lt;&gt;""),HLOOKUP(P$2+$A3322,Sheet2!CB:NO,$B3322,0),"")</f>
        <v/>
      </c>
      <c r="Q3322" t="str">
        <f>IF(OR(HLOOKUP(Q$2+$A3322,Sheet2!CC:NO,$B3322,0),HLOOKUP(Q$2+$A3322,Sheet2!CC:NO,$B3322,0)&lt;&gt;""),HLOOKUP(Q$2+$A3322,Sheet2!CC:NO,$B3322,0),"")</f>
        <v/>
      </c>
    </row>
    <row r="3323" spans="1:17" x14ac:dyDescent="0.25">
      <c r="A3323" s="64">
        <f t="shared" si="411"/>
        <v>54</v>
      </c>
      <c r="B3323" s="64">
        <f t="shared" si="412"/>
        <v>336</v>
      </c>
      <c r="C3323" s="64">
        <f t="shared" si="413"/>
        <v>10</v>
      </c>
      <c r="D3323" s="64">
        <f t="shared" si="414"/>
        <v>332</v>
      </c>
      <c r="E3323" s="64">
        <f t="shared" si="415"/>
        <v>1656</v>
      </c>
      <c r="F3323" s="64" t="str">
        <f t="shared" si="408"/>
        <v/>
      </c>
      <c r="G3323" s="64" t="str">
        <f t="shared" si="409"/>
        <v/>
      </c>
      <c r="H3323" s="64" t="str">
        <f t="shared" si="410"/>
        <v/>
      </c>
      <c r="I3323" s="80" t="str">
        <f>IFERROR(VLOOKUP(D3323,Sheet2!A:B,2,0),"")</f>
        <v/>
      </c>
      <c r="J3323" s="64" t="str">
        <f>IFERROR(IF(I3323&lt;&gt;"",VLOOKUP(I3323,Sheet2!B:C,2,0),""),"")</f>
        <v/>
      </c>
      <c r="K3323" s="64" t="str">
        <f>IFERROR( IF(I3323&lt;&gt;"", HLOOKUP(L$2+$A3323,Sheet2!BX:NK,2,0),""),"")</f>
        <v/>
      </c>
      <c r="L3323" t="str">
        <f>IF(OR(HLOOKUP(L$2+$A3323,Sheet2!BX:NK,$B3323,0),HLOOKUP(L$2+$A3323,Sheet2!BX:NK,$B3323,0)&lt;&gt;""),HLOOKUP(L$2+$A3323,Sheet2!BX:NK,$B3323,0),"")</f>
        <v/>
      </c>
      <c r="M3323" t="str">
        <f>IF(OR(HLOOKUP(M$2+$A3323,Sheet2!BY:NL,$B3323,0),HLOOKUP(M$2+$A3323,Sheet2!BY:NL,$B3323,0)&lt;&gt;""),HLOOKUP(M$2+$A3323,Sheet2!BY:NL,$B3323,0),"")</f>
        <v/>
      </c>
      <c r="N3323" t="str">
        <f>IF(OR(HLOOKUP(N$2+$A3323,Sheet2!BZ:NM,$B3323,0),HLOOKUP(N$2+$A3323,Sheet2!BZ:NM,$B3323,0)&lt;&gt;""),HLOOKUP(N$2+$A3323,Sheet2!BZ:NM,$B3323,0),"")</f>
        <v/>
      </c>
      <c r="O3323" t="str">
        <f>IF(OR(HLOOKUP(O$2+$A3323,Sheet2!CA:NN,$B3323,0),HLOOKUP(O$2+$A3323,Sheet2!CA:NN,$B3323,0)&lt;&gt;""),HLOOKUP(O$2+$A3323,Sheet2!CA:NN,$B3323,0),"")</f>
        <v/>
      </c>
      <c r="P3323" t="str">
        <f>IF(OR(HLOOKUP(P$2+$A3323,Sheet2!CB:NO,$B3323,0),HLOOKUP(P$2+$A3323,Sheet2!CB:NO,$B3323,0)&lt;&gt;""),HLOOKUP(P$2+$A3323,Sheet2!CB:NO,$B3323,0),"")</f>
        <v/>
      </c>
      <c r="Q3323" t="str">
        <f>IF(OR(HLOOKUP(Q$2+$A3323,Sheet2!CC:NO,$B3323,0),HLOOKUP(Q$2+$A3323,Sheet2!CC:NO,$B3323,0)&lt;&gt;""),HLOOKUP(Q$2+$A3323,Sheet2!CC:NO,$B3323,0),"")</f>
        <v/>
      </c>
    </row>
    <row r="3324" spans="1:17" x14ac:dyDescent="0.25">
      <c r="A3324" s="64">
        <f t="shared" si="411"/>
        <v>0</v>
      </c>
      <c r="B3324" s="64">
        <f t="shared" si="412"/>
        <v>337</v>
      </c>
      <c r="C3324" s="64">
        <f t="shared" si="413"/>
        <v>1</v>
      </c>
      <c r="D3324" s="64">
        <f t="shared" si="414"/>
        <v>333</v>
      </c>
      <c r="E3324" s="64">
        <f t="shared" si="415"/>
        <v>1661</v>
      </c>
      <c r="F3324" s="64" t="str">
        <f t="shared" si="408"/>
        <v/>
      </c>
      <c r="G3324" s="64" t="str">
        <f t="shared" si="409"/>
        <v/>
      </c>
      <c r="H3324" s="64" t="str">
        <f t="shared" si="410"/>
        <v/>
      </c>
      <c r="I3324" s="80" t="str">
        <f>IFERROR(VLOOKUP(D3324,Sheet2!A:B,2,0),"")</f>
        <v/>
      </c>
      <c r="J3324" s="64" t="str">
        <f>IFERROR(IF(I3324&lt;&gt;"",VLOOKUP(I3324,Sheet2!B:C,2,0),""),"")</f>
        <v/>
      </c>
      <c r="K3324" s="64" t="str">
        <f>IFERROR( IF(I3324&lt;&gt;"", HLOOKUP(L$2+$A3324,Sheet2!BX:NK,2,0),""),"")</f>
        <v/>
      </c>
      <c r="L3324" t="str">
        <f>IF(OR(HLOOKUP(L$2+$A3324,Sheet2!BX:NK,$B3324,0),HLOOKUP(L$2+$A3324,Sheet2!BX:NK,$B3324,0)&lt;&gt;""),HLOOKUP(L$2+$A3324,Sheet2!BX:NK,$B3324,0),"")</f>
        <v/>
      </c>
      <c r="M3324" t="str">
        <f>IF(OR(HLOOKUP(M$2+$A3324,Sheet2!BY:NL,$B3324,0),HLOOKUP(M$2+$A3324,Sheet2!BY:NL,$B3324,0)&lt;&gt;""),HLOOKUP(M$2+$A3324,Sheet2!BY:NL,$B3324,0),"")</f>
        <v/>
      </c>
      <c r="N3324" t="str">
        <f>IF(OR(HLOOKUP(N$2+$A3324,Sheet2!BZ:NM,$B3324,0),HLOOKUP(N$2+$A3324,Sheet2!BZ:NM,$B3324,0)&lt;&gt;""),HLOOKUP(N$2+$A3324,Sheet2!BZ:NM,$B3324,0),"")</f>
        <v/>
      </c>
      <c r="O3324" t="str">
        <f>IF(OR(HLOOKUP(O$2+$A3324,Sheet2!CA:NN,$B3324,0),HLOOKUP(O$2+$A3324,Sheet2!CA:NN,$B3324,0)&lt;&gt;""),HLOOKUP(O$2+$A3324,Sheet2!CA:NN,$B3324,0),"")</f>
        <v/>
      </c>
      <c r="P3324" t="str">
        <f>IF(OR(HLOOKUP(P$2+$A3324,Sheet2!CB:NO,$B3324,0),HLOOKUP(P$2+$A3324,Sheet2!CB:NO,$B3324,0)&lt;&gt;""),HLOOKUP(P$2+$A3324,Sheet2!CB:NO,$B3324,0),"")</f>
        <v/>
      </c>
      <c r="Q3324" t="str">
        <f>IF(OR(HLOOKUP(Q$2+$A3324,Sheet2!CC:NO,$B3324,0),HLOOKUP(Q$2+$A3324,Sheet2!CC:NO,$B3324,0)&lt;&gt;""),HLOOKUP(Q$2+$A3324,Sheet2!CC:NO,$B3324,0),"")</f>
        <v/>
      </c>
    </row>
    <row r="3325" spans="1:17" x14ac:dyDescent="0.25">
      <c r="A3325" s="64">
        <f t="shared" si="411"/>
        <v>6</v>
      </c>
      <c r="B3325" s="64">
        <f t="shared" si="412"/>
        <v>337</v>
      </c>
      <c r="C3325" s="64">
        <f t="shared" si="413"/>
        <v>2</v>
      </c>
      <c r="D3325" s="64">
        <f t="shared" si="414"/>
        <v>333</v>
      </c>
      <c r="E3325" s="64">
        <f t="shared" si="415"/>
        <v>1661</v>
      </c>
      <c r="F3325" s="64" t="str">
        <f t="shared" si="408"/>
        <v/>
      </c>
      <c r="G3325" s="64" t="str">
        <f t="shared" si="409"/>
        <v/>
      </c>
      <c r="H3325" s="64" t="str">
        <f t="shared" si="410"/>
        <v/>
      </c>
      <c r="I3325" s="80" t="str">
        <f>IFERROR(VLOOKUP(D3325,Sheet2!A:B,2,0),"")</f>
        <v/>
      </c>
      <c r="J3325" s="64" t="str">
        <f>IFERROR(IF(I3325&lt;&gt;"",VLOOKUP(I3325,Sheet2!B:C,2,0),""),"")</f>
        <v/>
      </c>
      <c r="K3325" s="64" t="str">
        <f>IFERROR( IF(I3325&lt;&gt;"", HLOOKUP(L$2+$A3325,Sheet2!BX:NK,2,0),""),"")</f>
        <v/>
      </c>
      <c r="L3325" t="str">
        <f>IF(OR(HLOOKUP(L$2+$A3325,Sheet2!BX:NK,$B3325,0),HLOOKUP(L$2+$A3325,Sheet2!BX:NK,$B3325,0)&lt;&gt;""),HLOOKUP(L$2+$A3325,Sheet2!BX:NK,$B3325,0),"")</f>
        <v/>
      </c>
      <c r="M3325" t="str">
        <f>IF(OR(HLOOKUP(M$2+$A3325,Sheet2!BY:NL,$B3325,0),HLOOKUP(M$2+$A3325,Sheet2!BY:NL,$B3325,0)&lt;&gt;""),HLOOKUP(M$2+$A3325,Sheet2!BY:NL,$B3325,0),"")</f>
        <v/>
      </c>
      <c r="N3325" t="str">
        <f>IF(OR(HLOOKUP(N$2+$A3325,Sheet2!BZ:NM,$B3325,0),HLOOKUP(N$2+$A3325,Sheet2!BZ:NM,$B3325,0)&lt;&gt;""),HLOOKUP(N$2+$A3325,Sheet2!BZ:NM,$B3325,0),"")</f>
        <v/>
      </c>
      <c r="O3325" t="str">
        <f>IF(OR(HLOOKUP(O$2+$A3325,Sheet2!CA:NN,$B3325,0),HLOOKUP(O$2+$A3325,Sheet2!CA:NN,$B3325,0)&lt;&gt;""),HLOOKUP(O$2+$A3325,Sheet2!CA:NN,$B3325,0),"")</f>
        <v/>
      </c>
      <c r="P3325" t="str">
        <f>IF(OR(HLOOKUP(P$2+$A3325,Sheet2!CB:NO,$B3325,0),HLOOKUP(P$2+$A3325,Sheet2!CB:NO,$B3325,0)&lt;&gt;""),HLOOKUP(P$2+$A3325,Sheet2!CB:NO,$B3325,0),"")</f>
        <v/>
      </c>
      <c r="Q3325" t="str">
        <f>IF(OR(HLOOKUP(Q$2+$A3325,Sheet2!CC:NO,$B3325,0),HLOOKUP(Q$2+$A3325,Sheet2!CC:NO,$B3325,0)&lt;&gt;""),HLOOKUP(Q$2+$A3325,Sheet2!CC:NO,$B3325,0),"")</f>
        <v/>
      </c>
    </row>
    <row r="3326" spans="1:17" x14ac:dyDescent="0.25">
      <c r="A3326" s="64">
        <f t="shared" si="411"/>
        <v>12</v>
      </c>
      <c r="B3326" s="64">
        <f t="shared" si="412"/>
        <v>337</v>
      </c>
      <c r="C3326" s="64">
        <f t="shared" si="413"/>
        <v>3</v>
      </c>
      <c r="D3326" s="64">
        <f t="shared" si="414"/>
        <v>333</v>
      </c>
      <c r="E3326" s="64">
        <f t="shared" si="415"/>
        <v>1661</v>
      </c>
      <c r="F3326" s="64" t="str">
        <f t="shared" si="408"/>
        <v/>
      </c>
      <c r="G3326" s="64" t="str">
        <f t="shared" si="409"/>
        <v/>
      </c>
      <c r="H3326" s="64" t="str">
        <f t="shared" si="410"/>
        <v/>
      </c>
      <c r="I3326" s="80" t="str">
        <f>IFERROR(VLOOKUP(D3326,Sheet2!A:B,2,0),"")</f>
        <v/>
      </c>
      <c r="J3326" s="64" t="str">
        <f>IFERROR(IF(I3326&lt;&gt;"",VLOOKUP(I3326,Sheet2!B:C,2,0),""),"")</f>
        <v/>
      </c>
      <c r="K3326" s="64" t="str">
        <f>IFERROR( IF(I3326&lt;&gt;"", HLOOKUP(L$2+$A3326,Sheet2!BX:NK,2,0),""),"")</f>
        <v/>
      </c>
      <c r="L3326" t="str">
        <f>IF(OR(HLOOKUP(L$2+$A3326,Sheet2!BX:NK,$B3326,0),HLOOKUP(L$2+$A3326,Sheet2!BX:NK,$B3326,0)&lt;&gt;""),HLOOKUP(L$2+$A3326,Sheet2!BX:NK,$B3326,0),"")</f>
        <v/>
      </c>
      <c r="M3326" t="str">
        <f>IF(OR(HLOOKUP(M$2+$A3326,Sheet2!BY:NL,$B3326,0),HLOOKUP(M$2+$A3326,Sheet2!BY:NL,$B3326,0)&lt;&gt;""),HLOOKUP(M$2+$A3326,Sheet2!BY:NL,$B3326,0),"")</f>
        <v/>
      </c>
      <c r="N3326" t="str">
        <f>IF(OR(HLOOKUP(N$2+$A3326,Sheet2!BZ:NM,$B3326,0),HLOOKUP(N$2+$A3326,Sheet2!BZ:NM,$B3326,0)&lt;&gt;""),HLOOKUP(N$2+$A3326,Sheet2!BZ:NM,$B3326,0),"")</f>
        <v/>
      </c>
      <c r="O3326" t="str">
        <f>IF(OR(HLOOKUP(O$2+$A3326,Sheet2!CA:NN,$B3326,0),HLOOKUP(O$2+$A3326,Sheet2!CA:NN,$B3326,0)&lt;&gt;""),HLOOKUP(O$2+$A3326,Sheet2!CA:NN,$B3326,0),"")</f>
        <v/>
      </c>
      <c r="P3326" t="str">
        <f>IF(OR(HLOOKUP(P$2+$A3326,Sheet2!CB:NO,$B3326,0),HLOOKUP(P$2+$A3326,Sheet2!CB:NO,$B3326,0)&lt;&gt;""),HLOOKUP(P$2+$A3326,Sheet2!CB:NO,$B3326,0),"")</f>
        <v/>
      </c>
      <c r="Q3326" t="str">
        <f>IF(OR(HLOOKUP(Q$2+$A3326,Sheet2!CC:NO,$B3326,0),HLOOKUP(Q$2+$A3326,Sheet2!CC:NO,$B3326,0)&lt;&gt;""),HLOOKUP(Q$2+$A3326,Sheet2!CC:NO,$B3326,0),"")</f>
        <v/>
      </c>
    </row>
    <row r="3327" spans="1:17" x14ac:dyDescent="0.25">
      <c r="A3327" s="64">
        <f t="shared" si="411"/>
        <v>18</v>
      </c>
      <c r="B3327" s="64">
        <f t="shared" si="412"/>
        <v>337</v>
      </c>
      <c r="C3327" s="64">
        <f t="shared" si="413"/>
        <v>4</v>
      </c>
      <c r="D3327" s="64">
        <f t="shared" si="414"/>
        <v>333</v>
      </c>
      <c r="E3327" s="64">
        <f t="shared" si="415"/>
        <v>1661</v>
      </c>
      <c r="F3327" s="64" t="str">
        <f t="shared" si="408"/>
        <v/>
      </c>
      <c r="G3327" s="64" t="str">
        <f t="shared" si="409"/>
        <v/>
      </c>
      <c r="H3327" s="64" t="str">
        <f t="shared" si="410"/>
        <v/>
      </c>
      <c r="I3327" s="80" t="str">
        <f>IFERROR(VLOOKUP(D3327,Sheet2!A:B,2,0),"")</f>
        <v/>
      </c>
      <c r="J3327" s="64" t="str">
        <f>IFERROR(IF(I3327&lt;&gt;"",VLOOKUP(I3327,Sheet2!B:C,2,0),""),"")</f>
        <v/>
      </c>
      <c r="K3327" s="64" t="str">
        <f>IFERROR( IF(I3327&lt;&gt;"", HLOOKUP(L$2+$A3327,Sheet2!BX:NK,2,0),""),"")</f>
        <v/>
      </c>
      <c r="L3327" t="str">
        <f>IF(OR(HLOOKUP(L$2+$A3327,Sheet2!BX:NK,$B3327,0),HLOOKUP(L$2+$A3327,Sheet2!BX:NK,$B3327,0)&lt;&gt;""),HLOOKUP(L$2+$A3327,Sheet2!BX:NK,$B3327,0),"")</f>
        <v/>
      </c>
      <c r="M3327" t="str">
        <f>IF(OR(HLOOKUP(M$2+$A3327,Sheet2!BY:NL,$B3327,0),HLOOKUP(M$2+$A3327,Sheet2!BY:NL,$B3327,0)&lt;&gt;""),HLOOKUP(M$2+$A3327,Sheet2!BY:NL,$B3327,0),"")</f>
        <v/>
      </c>
      <c r="N3327" t="str">
        <f>IF(OR(HLOOKUP(N$2+$A3327,Sheet2!BZ:NM,$B3327,0),HLOOKUP(N$2+$A3327,Sheet2!BZ:NM,$B3327,0)&lt;&gt;""),HLOOKUP(N$2+$A3327,Sheet2!BZ:NM,$B3327,0),"")</f>
        <v/>
      </c>
      <c r="O3327" t="str">
        <f>IF(OR(HLOOKUP(O$2+$A3327,Sheet2!CA:NN,$B3327,0),HLOOKUP(O$2+$A3327,Sheet2!CA:NN,$B3327,0)&lt;&gt;""),HLOOKUP(O$2+$A3327,Sheet2!CA:NN,$B3327,0),"")</f>
        <v/>
      </c>
      <c r="P3327" t="str">
        <f>IF(OR(HLOOKUP(P$2+$A3327,Sheet2!CB:NO,$B3327,0),HLOOKUP(P$2+$A3327,Sheet2!CB:NO,$B3327,0)&lt;&gt;""),HLOOKUP(P$2+$A3327,Sheet2!CB:NO,$B3327,0),"")</f>
        <v/>
      </c>
      <c r="Q3327" t="str">
        <f>IF(OR(HLOOKUP(Q$2+$A3327,Sheet2!CC:NO,$B3327,0),HLOOKUP(Q$2+$A3327,Sheet2!CC:NO,$B3327,0)&lt;&gt;""),HLOOKUP(Q$2+$A3327,Sheet2!CC:NO,$B3327,0),"")</f>
        <v/>
      </c>
    </row>
    <row r="3328" spans="1:17" x14ac:dyDescent="0.25">
      <c r="A3328" s="64">
        <f t="shared" si="411"/>
        <v>24</v>
      </c>
      <c r="B3328" s="64">
        <f t="shared" si="412"/>
        <v>337</v>
      </c>
      <c r="C3328" s="64">
        <f t="shared" si="413"/>
        <v>5</v>
      </c>
      <c r="D3328" s="64">
        <f t="shared" si="414"/>
        <v>333</v>
      </c>
      <c r="E3328" s="64">
        <f t="shared" si="415"/>
        <v>1661</v>
      </c>
      <c r="F3328" s="64" t="str">
        <f t="shared" si="408"/>
        <v/>
      </c>
      <c r="G3328" s="64" t="str">
        <f t="shared" si="409"/>
        <v/>
      </c>
      <c r="H3328" s="64" t="str">
        <f t="shared" si="410"/>
        <v/>
      </c>
      <c r="I3328" s="80" t="str">
        <f>IFERROR(VLOOKUP(D3328,Sheet2!A:B,2,0),"")</f>
        <v/>
      </c>
      <c r="J3328" s="64" t="str">
        <f>IFERROR(IF(I3328&lt;&gt;"",VLOOKUP(I3328,Sheet2!B:C,2,0),""),"")</f>
        <v/>
      </c>
      <c r="K3328" s="64" t="str">
        <f>IFERROR( IF(I3328&lt;&gt;"", HLOOKUP(L$2+$A3328,Sheet2!BX:NK,2,0),""),"")</f>
        <v/>
      </c>
      <c r="L3328" t="str">
        <f>IF(OR(HLOOKUP(L$2+$A3328,Sheet2!BX:NK,$B3328,0),HLOOKUP(L$2+$A3328,Sheet2!BX:NK,$B3328,0)&lt;&gt;""),HLOOKUP(L$2+$A3328,Sheet2!BX:NK,$B3328,0),"")</f>
        <v/>
      </c>
      <c r="M3328" t="str">
        <f>IF(OR(HLOOKUP(M$2+$A3328,Sheet2!BY:NL,$B3328,0),HLOOKUP(M$2+$A3328,Sheet2!BY:NL,$B3328,0)&lt;&gt;""),HLOOKUP(M$2+$A3328,Sheet2!BY:NL,$B3328,0),"")</f>
        <v/>
      </c>
      <c r="N3328" t="str">
        <f>IF(OR(HLOOKUP(N$2+$A3328,Sheet2!BZ:NM,$B3328,0),HLOOKUP(N$2+$A3328,Sheet2!BZ:NM,$B3328,0)&lt;&gt;""),HLOOKUP(N$2+$A3328,Sheet2!BZ:NM,$B3328,0),"")</f>
        <v/>
      </c>
      <c r="O3328" t="str">
        <f>IF(OR(HLOOKUP(O$2+$A3328,Sheet2!CA:NN,$B3328,0),HLOOKUP(O$2+$A3328,Sheet2!CA:NN,$B3328,0)&lt;&gt;""),HLOOKUP(O$2+$A3328,Sheet2!CA:NN,$B3328,0),"")</f>
        <v/>
      </c>
      <c r="P3328" t="str">
        <f>IF(OR(HLOOKUP(P$2+$A3328,Sheet2!CB:NO,$B3328,0),HLOOKUP(P$2+$A3328,Sheet2!CB:NO,$B3328,0)&lt;&gt;""),HLOOKUP(P$2+$A3328,Sheet2!CB:NO,$B3328,0),"")</f>
        <v/>
      </c>
      <c r="Q3328" t="str">
        <f>IF(OR(HLOOKUP(Q$2+$A3328,Sheet2!CC:NO,$B3328,0),HLOOKUP(Q$2+$A3328,Sheet2!CC:NO,$B3328,0)&lt;&gt;""),HLOOKUP(Q$2+$A3328,Sheet2!CC:NO,$B3328,0),"")</f>
        <v/>
      </c>
    </row>
    <row r="3329" spans="1:17" x14ac:dyDescent="0.25">
      <c r="A3329" s="64">
        <f t="shared" si="411"/>
        <v>30</v>
      </c>
      <c r="B3329" s="64">
        <f t="shared" si="412"/>
        <v>337</v>
      </c>
      <c r="C3329" s="64">
        <f t="shared" si="413"/>
        <v>6</v>
      </c>
      <c r="D3329" s="64">
        <f t="shared" si="414"/>
        <v>333</v>
      </c>
      <c r="E3329" s="64">
        <f t="shared" si="415"/>
        <v>1661</v>
      </c>
      <c r="F3329" s="64" t="str">
        <f t="shared" si="408"/>
        <v/>
      </c>
      <c r="G3329" s="64" t="str">
        <f t="shared" si="409"/>
        <v/>
      </c>
      <c r="H3329" s="64" t="str">
        <f t="shared" si="410"/>
        <v/>
      </c>
      <c r="I3329" s="80" t="str">
        <f>IFERROR(VLOOKUP(D3329,Sheet2!A:B,2,0),"")</f>
        <v/>
      </c>
      <c r="J3329" s="64" t="str">
        <f>IFERROR(IF(I3329&lt;&gt;"",VLOOKUP(I3329,Sheet2!B:C,2,0),""),"")</f>
        <v/>
      </c>
      <c r="K3329" s="64" t="str">
        <f>IFERROR( IF(I3329&lt;&gt;"", HLOOKUP(L$2+$A3329,Sheet2!BX:NK,2,0),""),"")</f>
        <v/>
      </c>
      <c r="L3329" t="str">
        <f>IF(OR(HLOOKUP(L$2+$A3329,Sheet2!BX:NK,$B3329,0),HLOOKUP(L$2+$A3329,Sheet2!BX:NK,$B3329,0)&lt;&gt;""),HLOOKUP(L$2+$A3329,Sheet2!BX:NK,$B3329,0),"")</f>
        <v/>
      </c>
      <c r="M3329" t="str">
        <f>IF(OR(HLOOKUP(M$2+$A3329,Sheet2!BY:NL,$B3329,0),HLOOKUP(M$2+$A3329,Sheet2!BY:NL,$B3329,0)&lt;&gt;""),HLOOKUP(M$2+$A3329,Sheet2!BY:NL,$B3329,0),"")</f>
        <v/>
      </c>
      <c r="N3329" t="str">
        <f>IF(OR(HLOOKUP(N$2+$A3329,Sheet2!BZ:NM,$B3329,0),HLOOKUP(N$2+$A3329,Sheet2!BZ:NM,$B3329,0)&lt;&gt;""),HLOOKUP(N$2+$A3329,Sheet2!BZ:NM,$B3329,0),"")</f>
        <v/>
      </c>
      <c r="O3329" t="str">
        <f>IF(OR(HLOOKUP(O$2+$A3329,Sheet2!CA:NN,$B3329,0),HLOOKUP(O$2+$A3329,Sheet2!CA:NN,$B3329,0)&lt;&gt;""),HLOOKUP(O$2+$A3329,Sheet2!CA:NN,$B3329,0),"")</f>
        <v/>
      </c>
      <c r="P3329" t="str">
        <f>IF(OR(HLOOKUP(P$2+$A3329,Sheet2!CB:NO,$B3329,0),HLOOKUP(P$2+$A3329,Sheet2!CB:NO,$B3329,0)&lt;&gt;""),HLOOKUP(P$2+$A3329,Sheet2!CB:NO,$B3329,0),"")</f>
        <v/>
      </c>
      <c r="Q3329" t="str">
        <f>IF(OR(HLOOKUP(Q$2+$A3329,Sheet2!CC:NO,$B3329,0),HLOOKUP(Q$2+$A3329,Sheet2!CC:NO,$B3329,0)&lt;&gt;""),HLOOKUP(Q$2+$A3329,Sheet2!CC:NO,$B3329,0),"")</f>
        <v/>
      </c>
    </row>
    <row r="3330" spans="1:17" x14ac:dyDescent="0.25">
      <c r="A3330" s="64">
        <f t="shared" si="411"/>
        <v>36</v>
      </c>
      <c r="B3330" s="64">
        <f t="shared" si="412"/>
        <v>337</v>
      </c>
      <c r="C3330" s="64">
        <f t="shared" si="413"/>
        <v>7</v>
      </c>
      <c r="D3330" s="64">
        <f t="shared" si="414"/>
        <v>333</v>
      </c>
      <c r="E3330" s="64">
        <f t="shared" si="415"/>
        <v>1661</v>
      </c>
      <c r="F3330" s="64" t="str">
        <f t="shared" si="408"/>
        <v/>
      </c>
      <c r="G3330" s="64" t="str">
        <f t="shared" si="409"/>
        <v/>
      </c>
      <c r="H3330" s="64" t="str">
        <f t="shared" si="410"/>
        <v/>
      </c>
      <c r="I3330" s="80" t="str">
        <f>IFERROR(VLOOKUP(D3330,Sheet2!A:B,2,0),"")</f>
        <v/>
      </c>
      <c r="J3330" s="64" t="str">
        <f>IFERROR(IF(I3330&lt;&gt;"",VLOOKUP(I3330,Sheet2!B:C,2,0),""),"")</f>
        <v/>
      </c>
      <c r="K3330" s="64" t="str">
        <f>IFERROR( IF(I3330&lt;&gt;"", HLOOKUP(L$2+$A3330,Sheet2!BX:NK,2,0),""),"")</f>
        <v/>
      </c>
      <c r="L3330" t="str">
        <f>IF(OR(HLOOKUP(L$2+$A3330,Sheet2!BX:NK,$B3330,0),HLOOKUP(L$2+$A3330,Sheet2!BX:NK,$B3330,0)&lt;&gt;""),HLOOKUP(L$2+$A3330,Sheet2!BX:NK,$B3330,0),"")</f>
        <v/>
      </c>
      <c r="M3330" t="str">
        <f>IF(OR(HLOOKUP(M$2+$A3330,Sheet2!BY:NL,$B3330,0),HLOOKUP(M$2+$A3330,Sheet2!BY:NL,$B3330,0)&lt;&gt;""),HLOOKUP(M$2+$A3330,Sheet2!BY:NL,$B3330,0),"")</f>
        <v/>
      </c>
      <c r="N3330" t="str">
        <f>IF(OR(HLOOKUP(N$2+$A3330,Sheet2!BZ:NM,$B3330,0),HLOOKUP(N$2+$A3330,Sheet2!BZ:NM,$B3330,0)&lt;&gt;""),HLOOKUP(N$2+$A3330,Sheet2!BZ:NM,$B3330,0),"")</f>
        <v/>
      </c>
      <c r="O3330" t="str">
        <f>IF(OR(HLOOKUP(O$2+$A3330,Sheet2!CA:NN,$B3330,0),HLOOKUP(O$2+$A3330,Sheet2!CA:NN,$B3330,0)&lt;&gt;""),HLOOKUP(O$2+$A3330,Sheet2!CA:NN,$B3330,0),"")</f>
        <v/>
      </c>
      <c r="P3330" t="str">
        <f>IF(OR(HLOOKUP(P$2+$A3330,Sheet2!CB:NO,$B3330,0),HLOOKUP(P$2+$A3330,Sheet2!CB:NO,$B3330,0)&lt;&gt;""),HLOOKUP(P$2+$A3330,Sheet2!CB:NO,$B3330,0),"")</f>
        <v/>
      </c>
      <c r="Q3330" t="str">
        <f>IF(OR(HLOOKUP(Q$2+$A3330,Sheet2!CC:NO,$B3330,0),HLOOKUP(Q$2+$A3330,Sheet2!CC:NO,$B3330,0)&lt;&gt;""),HLOOKUP(Q$2+$A3330,Sheet2!CC:NO,$B3330,0),"")</f>
        <v/>
      </c>
    </row>
    <row r="3331" spans="1:17" x14ac:dyDescent="0.25">
      <c r="A3331" s="64">
        <f t="shared" si="411"/>
        <v>42</v>
      </c>
      <c r="B3331" s="64">
        <f t="shared" si="412"/>
        <v>337</v>
      </c>
      <c r="C3331" s="64">
        <f t="shared" si="413"/>
        <v>8</v>
      </c>
      <c r="D3331" s="64">
        <f t="shared" si="414"/>
        <v>333</v>
      </c>
      <c r="E3331" s="64">
        <f t="shared" si="415"/>
        <v>1661</v>
      </c>
      <c r="F3331" s="64" t="str">
        <f t="shared" si="408"/>
        <v/>
      </c>
      <c r="G3331" s="64" t="str">
        <f t="shared" si="409"/>
        <v/>
      </c>
      <c r="H3331" s="64" t="str">
        <f t="shared" si="410"/>
        <v/>
      </c>
      <c r="I3331" s="80" t="str">
        <f>IFERROR(VLOOKUP(D3331,Sheet2!A:B,2,0),"")</f>
        <v/>
      </c>
      <c r="J3331" s="64" t="str">
        <f>IFERROR(IF(I3331&lt;&gt;"",VLOOKUP(I3331,Sheet2!B:C,2,0),""),"")</f>
        <v/>
      </c>
      <c r="K3331" s="64" t="str">
        <f>IFERROR( IF(I3331&lt;&gt;"", HLOOKUP(L$2+$A3331,Sheet2!BX:NK,2,0),""),"")</f>
        <v/>
      </c>
      <c r="L3331" t="str">
        <f>IF(OR(HLOOKUP(L$2+$A3331,Sheet2!BX:NK,$B3331,0),HLOOKUP(L$2+$A3331,Sheet2!BX:NK,$B3331,0)&lt;&gt;""),HLOOKUP(L$2+$A3331,Sheet2!BX:NK,$B3331,0),"")</f>
        <v/>
      </c>
      <c r="M3331" t="str">
        <f>IF(OR(HLOOKUP(M$2+$A3331,Sheet2!BY:NL,$B3331,0),HLOOKUP(M$2+$A3331,Sheet2!BY:NL,$B3331,0)&lt;&gt;""),HLOOKUP(M$2+$A3331,Sheet2!BY:NL,$B3331,0),"")</f>
        <v/>
      </c>
      <c r="N3331" t="str">
        <f>IF(OR(HLOOKUP(N$2+$A3331,Sheet2!BZ:NM,$B3331,0),HLOOKUP(N$2+$A3331,Sheet2!BZ:NM,$B3331,0)&lt;&gt;""),HLOOKUP(N$2+$A3331,Sheet2!BZ:NM,$B3331,0),"")</f>
        <v/>
      </c>
      <c r="O3331" t="str">
        <f>IF(OR(HLOOKUP(O$2+$A3331,Sheet2!CA:NN,$B3331,0),HLOOKUP(O$2+$A3331,Sheet2!CA:NN,$B3331,0)&lt;&gt;""),HLOOKUP(O$2+$A3331,Sheet2!CA:NN,$B3331,0),"")</f>
        <v/>
      </c>
      <c r="P3331" t="str">
        <f>IF(OR(HLOOKUP(P$2+$A3331,Sheet2!CB:NO,$B3331,0),HLOOKUP(P$2+$A3331,Sheet2!CB:NO,$B3331,0)&lt;&gt;""),HLOOKUP(P$2+$A3331,Sheet2!CB:NO,$B3331,0),"")</f>
        <v/>
      </c>
      <c r="Q3331" t="str">
        <f>IF(OR(HLOOKUP(Q$2+$A3331,Sheet2!CC:NO,$B3331,0),HLOOKUP(Q$2+$A3331,Sheet2!CC:NO,$B3331,0)&lt;&gt;""),HLOOKUP(Q$2+$A3331,Sheet2!CC:NO,$B3331,0),"")</f>
        <v/>
      </c>
    </row>
    <row r="3332" spans="1:17" x14ac:dyDescent="0.25">
      <c r="A3332" s="64">
        <f t="shared" si="411"/>
        <v>48</v>
      </c>
      <c r="B3332" s="64">
        <f t="shared" si="412"/>
        <v>337</v>
      </c>
      <c r="C3332" s="64">
        <f t="shared" si="413"/>
        <v>9</v>
      </c>
      <c r="D3332" s="64">
        <f t="shared" si="414"/>
        <v>333</v>
      </c>
      <c r="E3332" s="64">
        <f t="shared" si="415"/>
        <v>1661</v>
      </c>
      <c r="F3332" s="64" t="str">
        <f t="shared" si="408"/>
        <v/>
      </c>
      <c r="G3332" s="64" t="str">
        <f t="shared" si="409"/>
        <v/>
      </c>
      <c r="H3332" s="64" t="str">
        <f t="shared" si="410"/>
        <v/>
      </c>
      <c r="I3332" s="80" t="str">
        <f>IFERROR(VLOOKUP(D3332,Sheet2!A:B,2,0),"")</f>
        <v/>
      </c>
      <c r="J3332" s="64" t="str">
        <f>IFERROR(IF(I3332&lt;&gt;"",VLOOKUP(I3332,Sheet2!B:C,2,0),""),"")</f>
        <v/>
      </c>
      <c r="K3332" s="64" t="str">
        <f>IFERROR( IF(I3332&lt;&gt;"", HLOOKUP(L$2+$A3332,Sheet2!BX:NK,2,0),""),"")</f>
        <v/>
      </c>
      <c r="L3332" t="str">
        <f>IF(OR(HLOOKUP(L$2+$A3332,Sheet2!BX:NK,$B3332,0),HLOOKUP(L$2+$A3332,Sheet2!BX:NK,$B3332,0)&lt;&gt;""),HLOOKUP(L$2+$A3332,Sheet2!BX:NK,$B3332,0),"")</f>
        <v/>
      </c>
      <c r="M3332" t="str">
        <f>IF(OR(HLOOKUP(M$2+$A3332,Sheet2!BY:NL,$B3332,0),HLOOKUP(M$2+$A3332,Sheet2!BY:NL,$B3332,0)&lt;&gt;""),HLOOKUP(M$2+$A3332,Sheet2!BY:NL,$B3332,0),"")</f>
        <v/>
      </c>
      <c r="N3332" t="str">
        <f>IF(OR(HLOOKUP(N$2+$A3332,Sheet2!BZ:NM,$B3332,0),HLOOKUP(N$2+$A3332,Sheet2!BZ:NM,$B3332,0)&lt;&gt;""),HLOOKUP(N$2+$A3332,Sheet2!BZ:NM,$B3332,0),"")</f>
        <v/>
      </c>
      <c r="O3332" t="str">
        <f>IF(OR(HLOOKUP(O$2+$A3332,Sheet2!CA:NN,$B3332,0),HLOOKUP(O$2+$A3332,Sheet2!CA:NN,$B3332,0)&lt;&gt;""),HLOOKUP(O$2+$A3332,Sheet2!CA:NN,$B3332,0),"")</f>
        <v/>
      </c>
      <c r="P3332" t="str">
        <f>IF(OR(HLOOKUP(P$2+$A3332,Sheet2!CB:NO,$B3332,0),HLOOKUP(P$2+$A3332,Sheet2!CB:NO,$B3332,0)&lt;&gt;""),HLOOKUP(P$2+$A3332,Sheet2!CB:NO,$B3332,0),"")</f>
        <v/>
      </c>
      <c r="Q3332" t="str">
        <f>IF(OR(HLOOKUP(Q$2+$A3332,Sheet2!CC:NO,$B3332,0),HLOOKUP(Q$2+$A3332,Sheet2!CC:NO,$B3332,0)&lt;&gt;""),HLOOKUP(Q$2+$A3332,Sheet2!CC:NO,$B3332,0),"")</f>
        <v/>
      </c>
    </row>
    <row r="3333" spans="1:17" x14ac:dyDescent="0.25">
      <c r="A3333" s="64">
        <f t="shared" si="411"/>
        <v>54</v>
      </c>
      <c r="B3333" s="64">
        <f t="shared" si="412"/>
        <v>337</v>
      </c>
      <c r="C3333" s="64">
        <f t="shared" si="413"/>
        <v>10</v>
      </c>
      <c r="D3333" s="64">
        <f t="shared" si="414"/>
        <v>333</v>
      </c>
      <c r="E3333" s="64">
        <f t="shared" si="415"/>
        <v>1661</v>
      </c>
      <c r="F3333" s="64" t="str">
        <f t="shared" ref="F3333:F3396" si="416">IFERROR(IF(I3333&lt;&gt;"",IF(LEFT(K3333,2)="1-",1,2),""),"")</f>
        <v/>
      </c>
      <c r="G3333" s="64" t="str">
        <f t="shared" ref="G3333:G3396" si="417">IFERROR(IF(I3333&lt;&gt;"",MONTH( RIGHT(K3333,LEN(K3333)-FIND("-",K3333))),""),"")</f>
        <v/>
      </c>
      <c r="H3333" s="64" t="str">
        <f t="shared" ref="H3333:H3396" si="418">IFERROR(IF(I3333&lt;&gt;"",YEAR( RIGHT(K3333,LEN(K3333)-FIND("-",K3333))),""),"")</f>
        <v/>
      </c>
      <c r="I3333" s="80" t="str">
        <f>IFERROR(VLOOKUP(D3333,Sheet2!A:B,2,0),"")</f>
        <v/>
      </c>
      <c r="J3333" s="64" t="str">
        <f>IFERROR(IF(I3333&lt;&gt;"",VLOOKUP(I3333,Sheet2!B:C,2,0),""),"")</f>
        <v/>
      </c>
      <c r="K3333" s="64" t="str">
        <f>IFERROR( IF(I3333&lt;&gt;"", HLOOKUP(L$2+$A3333,Sheet2!BX:NK,2,0),""),"")</f>
        <v/>
      </c>
      <c r="L3333" t="str">
        <f>IF(OR(HLOOKUP(L$2+$A3333,Sheet2!BX:NK,$B3333,0),HLOOKUP(L$2+$A3333,Sheet2!BX:NK,$B3333,0)&lt;&gt;""),HLOOKUP(L$2+$A3333,Sheet2!BX:NK,$B3333,0),"")</f>
        <v/>
      </c>
      <c r="M3333" t="str">
        <f>IF(OR(HLOOKUP(M$2+$A3333,Sheet2!BY:NL,$B3333,0),HLOOKUP(M$2+$A3333,Sheet2!BY:NL,$B3333,0)&lt;&gt;""),HLOOKUP(M$2+$A3333,Sheet2!BY:NL,$B3333,0),"")</f>
        <v/>
      </c>
      <c r="N3333" t="str">
        <f>IF(OR(HLOOKUP(N$2+$A3333,Sheet2!BZ:NM,$B3333,0),HLOOKUP(N$2+$A3333,Sheet2!BZ:NM,$B3333,0)&lt;&gt;""),HLOOKUP(N$2+$A3333,Sheet2!BZ:NM,$B3333,0),"")</f>
        <v/>
      </c>
      <c r="O3333" t="str">
        <f>IF(OR(HLOOKUP(O$2+$A3333,Sheet2!CA:NN,$B3333,0),HLOOKUP(O$2+$A3333,Sheet2!CA:NN,$B3333,0)&lt;&gt;""),HLOOKUP(O$2+$A3333,Sheet2!CA:NN,$B3333,0),"")</f>
        <v/>
      </c>
      <c r="P3333" t="str">
        <f>IF(OR(HLOOKUP(P$2+$A3333,Sheet2!CB:NO,$B3333,0),HLOOKUP(P$2+$A3333,Sheet2!CB:NO,$B3333,0)&lt;&gt;""),HLOOKUP(P$2+$A3333,Sheet2!CB:NO,$B3333,0),"")</f>
        <v/>
      </c>
      <c r="Q3333" t="str">
        <f>IF(OR(HLOOKUP(Q$2+$A3333,Sheet2!CC:NO,$B3333,0),HLOOKUP(Q$2+$A3333,Sheet2!CC:NO,$B3333,0)&lt;&gt;""),HLOOKUP(Q$2+$A3333,Sheet2!CC:NO,$B3333,0),"")</f>
        <v/>
      </c>
    </row>
    <row r="3334" spans="1:17" x14ac:dyDescent="0.25">
      <c r="A3334" s="64">
        <f t="shared" ref="A3334:A3397" si="419">IF(C3334&lt;&gt;1,A3333+6,0)</f>
        <v>0</v>
      </c>
      <c r="B3334" s="64">
        <f t="shared" ref="B3334:B3397" si="420">IF(C3334&lt;&gt;1,B3333,B3333+1)</f>
        <v>338</v>
      </c>
      <c r="C3334" s="64">
        <f t="shared" ref="C3334:C3397" si="421">IF($C$3-C3333=0,1,C3333+1)</f>
        <v>1</v>
      </c>
      <c r="D3334" s="64">
        <f t="shared" ref="D3334:D3397" si="422">IF(C3334=1,D3333+1,D3333)</f>
        <v>334</v>
      </c>
      <c r="E3334" s="64">
        <f t="shared" ref="E3334:E3397" si="423">IF(D3334&lt;&gt;D3333,E3333+5,E3333)</f>
        <v>1666</v>
      </c>
      <c r="F3334" s="64" t="str">
        <f t="shared" si="416"/>
        <v/>
      </c>
      <c r="G3334" s="64" t="str">
        <f t="shared" si="417"/>
        <v/>
      </c>
      <c r="H3334" s="64" t="str">
        <f t="shared" si="418"/>
        <v/>
      </c>
      <c r="I3334" s="80" t="str">
        <f>IFERROR(VLOOKUP(D3334,Sheet2!A:B,2,0),"")</f>
        <v/>
      </c>
      <c r="J3334" s="64" t="str">
        <f>IFERROR(IF(I3334&lt;&gt;"",VLOOKUP(I3334,Sheet2!B:C,2,0),""),"")</f>
        <v/>
      </c>
      <c r="K3334" s="64" t="str">
        <f>IFERROR( IF(I3334&lt;&gt;"", HLOOKUP(L$2+$A3334,Sheet2!BX:NK,2,0),""),"")</f>
        <v/>
      </c>
      <c r="L3334" t="str">
        <f>IF(OR(HLOOKUP(L$2+$A3334,Sheet2!BX:NK,$B3334,0),HLOOKUP(L$2+$A3334,Sheet2!BX:NK,$B3334,0)&lt;&gt;""),HLOOKUP(L$2+$A3334,Sheet2!BX:NK,$B3334,0),"")</f>
        <v/>
      </c>
      <c r="M3334" t="str">
        <f>IF(OR(HLOOKUP(M$2+$A3334,Sheet2!BY:NL,$B3334,0),HLOOKUP(M$2+$A3334,Sheet2!BY:NL,$B3334,0)&lt;&gt;""),HLOOKUP(M$2+$A3334,Sheet2!BY:NL,$B3334,0),"")</f>
        <v/>
      </c>
      <c r="N3334" t="str">
        <f>IF(OR(HLOOKUP(N$2+$A3334,Sheet2!BZ:NM,$B3334,0),HLOOKUP(N$2+$A3334,Sheet2!BZ:NM,$B3334,0)&lt;&gt;""),HLOOKUP(N$2+$A3334,Sheet2!BZ:NM,$B3334,0),"")</f>
        <v/>
      </c>
      <c r="O3334" t="str">
        <f>IF(OR(HLOOKUP(O$2+$A3334,Sheet2!CA:NN,$B3334,0),HLOOKUP(O$2+$A3334,Sheet2!CA:NN,$B3334,0)&lt;&gt;""),HLOOKUP(O$2+$A3334,Sheet2!CA:NN,$B3334,0),"")</f>
        <v/>
      </c>
      <c r="P3334" t="str">
        <f>IF(OR(HLOOKUP(P$2+$A3334,Sheet2!CB:NO,$B3334,0),HLOOKUP(P$2+$A3334,Sheet2!CB:NO,$B3334,0)&lt;&gt;""),HLOOKUP(P$2+$A3334,Sheet2!CB:NO,$B3334,0),"")</f>
        <v/>
      </c>
      <c r="Q3334" t="str">
        <f>IF(OR(HLOOKUP(Q$2+$A3334,Sheet2!CC:NO,$B3334,0),HLOOKUP(Q$2+$A3334,Sheet2!CC:NO,$B3334,0)&lt;&gt;""),HLOOKUP(Q$2+$A3334,Sheet2!CC:NO,$B3334,0),"")</f>
        <v/>
      </c>
    </row>
    <row r="3335" spans="1:17" x14ac:dyDescent="0.25">
      <c r="A3335" s="64">
        <f t="shared" si="419"/>
        <v>6</v>
      </c>
      <c r="B3335" s="64">
        <f t="shared" si="420"/>
        <v>338</v>
      </c>
      <c r="C3335" s="64">
        <f t="shared" si="421"/>
        <v>2</v>
      </c>
      <c r="D3335" s="64">
        <f t="shared" si="422"/>
        <v>334</v>
      </c>
      <c r="E3335" s="64">
        <f t="shared" si="423"/>
        <v>1666</v>
      </c>
      <c r="F3335" s="64" t="str">
        <f t="shared" si="416"/>
        <v/>
      </c>
      <c r="G3335" s="64" t="str">
        <f t="shared" si="417"/>
        <v/>
      </c>
      <c r="H3335" s="64" t="str">
        <f t="shared" si="418"/>
        <v/>
      </c>
      <c r="I3335" s="80" t="str">
        <f>IFERROR(VLOOKUP(D3335,Sheet2!A:B,2,0),"")</f>
        <v/>
      </c>
      <c r="J3335" s="64" t="str">
        <f>IFERROR(IF(I3335&lt;&gt;"",VLOOKUP(I3335,Sheet2!B:C,2,0),""),"")</f>
        <v/>
      </c>
      <c r="K3335" s="64" t="str">
        <f>IFERROR( IF(I3335&lt;&gt;"", HLOOKUP(L$2+$A3335,Sheet2!BX:NK,2,0),""),"")</f>
        <v/>
      </c>
      <c r="L3335" t="str">
        <f>IF(OR(HLOOKUP(L$2+$A3335,Sheet2!BX:NK,$B3335,0),HLOOKUP(L$2+$A3335,Sheet2!BX:NK,$B3335,0)&lt;&gt;""),HLOOKUP(L$2+$A3335,Sheet2!BX:NK,$B3335,0),"")</f>
        <v/>
      </c>
      <c r="M3335" t="str">
        <f>IF(OR(HLOOKUP(M$2+$A3335,Sheet2!BY:NL,$B3335,0),HLOOKUP(M$2+$A3335,Sheet2!BY:NL,$B3335,0)&lt;&gt;""),HLOOKUP(M$2+$A3335,Sheet2!BY:NL,$B3335,0),"")</f>
        <v/>
      </c>
      <c r="N3335" t="str">
        <f>IF(OR(HLOOKUP(N$2+$A3335,Sheet2!BZ:NM,$B3335,0),HLOOKUP(N$2+$A3335,Sheet2!BZ:NM,$B3335,0)&lt;&gt;""),HLOOKUP(N$2+$A3335,Sheet2!BZ:NM,$B3335,0),"")</f>
        <v/>
      </c>
      <c r="O3335" t="str">
        <f>IF(OR(HLOOKUP(O$2+$A3335,Sheet2!CA:NN,$B3335,0),HLOOKUP(O$2+$A3335,Sheet2!CA:NN,$B3335,0)&lt;&gt;""),HLOOKUP(O$2+$A3335,Sheet2!CA:NN,$B3335,0),"")</f>
        <v/>
      </c>
      <c r="P3335" t="str">
        <f>IF(OR(HLOOKUP(P$2+$A3335,Sheet2!CB:NO,$B3335,0),HLOOKUP(P$2+$A3335,Sheet2!CB:NO,$B3335,0)&lt;&gt;""),HLOOKUP(P$2+$A3335,Sheet2!CB:NO,$B3335,0),"")</f>
        <v/>
      </c>
      <c r="Q3335" t="str">
        <f>IF(OR(HLOOKUP(Q$2+$A3335,Sheet2!CC:NO,$B3335,0),HLOOKUP(Q$2+$A3335,Sheet2!CC:NO,$B3335,0)&lt;&gt;""),HLOOKUP(Q$2+$A3335,Sheet2!CC:NO,$B3335,0),"")</f>
        <v/>
      </c>
    </row>
    <row r="3336" spans="1:17" x14ac:dyDescent="0.25">
      <c r="A3336" s="64">
        <f t="shared" si="419"/>
        <v>12</v>
      </c>
      <c r="B3336" s="64">
        <f t="shared" si="420"/>
        <v>338</v>
      </c>
      <c r="C3336" s="64">
        <f t="shared" si="421"/>
        <v>3</v>
      </c>
      <c r="D3336" s="64">
        <f t="shared" si="422"/>
        <v>334</v>
      </c>
      <c r="E3336" s="64">
        <f t="shared" si="423"/>
        <v>1666</v>
      </c>
      <c r="F3336" s="64" t="str">
        <f t="shared" si="416"/>
        <v/>
      </c>
      <c r="G3336" s="64" t="str">
        <f t="shared" si="417"/>
        <v/>
      </c>
      <c r="H3336" s="64" t="str">
        <f t="shared" si="418"/>
        <v/>
      </c>
      <c r="I3336" s="80" t="str">
        <f>IFERROR(VLOOKUP(D3336,Sheet2!A:B,2,0),"")</f>
        <v/>
      </c>
      <c r="J3336" s="64" t="str">
        <f>IFERROR(IF(I3336&lt;&gt;"",VLOOKUP(I3336,Sheet2!B:C,2,0),""),"")</f>
        <v/>
      </c>
      <c r="K3336" s="64" t="str">
        <f>IFERROR( IF(I3336&lt;&gt;"", HLOOKUP(L$2+$A3336,Sheet2!BX:NK,2,0),""),"")</f>
        <v/>
      </c>
      <c r="L3336" t="str">
        <f>IF(OR(HLOOKUP(L$2+$A3336,Sheet2!BX:NK,$B3336,0),HLOOKUP(L$2+$A3336,Sheet2!BX:NK,$B3336,0)&lt;&gt;""),HLOOKUP(L$2+$A3336,Sheet2!BX:NK,$B3336,0),"")</f>
        <v/>
      </c>
      <c r="M3336" t="str">
        <f>IF(OR(HLOOKUP(M$2+$A3336,Sheet2!BY:NL,$B3336,0),HLOOKUP(M$2+$A3336,Sheet2!BY:NL,$B3336,0)&lt;&gt;""),HLOOKUP(M$2+$A3336,Sheet2!BY:NL,$B3336,0),"")</f>
        <v/>
      </c>
      <c r="N3336" t="str">
        <f>IF(OR(HLOOKUP(N$2+$A3336,Sheet2!BZ:NM,$B3336,0),HLOOKUP(N$2+$A3336,Sheet2!BZ:NM,$B3336,0)&lt;&gt;""),HLOOKUP(N$2+$A3336,Sheet2!BZ:NM,$B3336,0),"")</f>
        <v/>
      </c>
      <c r="O3336" t="str">
        <f>IF(OR(HLOOKUP(O$2+$A3336,Sheet2!CA:NN,$B3336,0),HLOOKUP(O$2+$A3336,Sheet2!CA:NN,$B3336,0)&lt;&gt;""),HLOOKUP(O$2+$A3336,Sheet2!CA:NN,$B3336,0),"")</f>
        <v/>
      </c>
      <c r="P3336" t="str">
        <f>IF(OR(HLOOKUP(P$2+$A3336,Sheet2!CB:NO,$B3336,0),HLOOKUP(P$2+$A3336,Sheet2!CB:NO,$B3336,0)&lt;&gt;""),HLOOKUP(P$2+$A3336,Sheet2!CB:NO,$B3336,0),"")</f>
        <v/>
      </c>
      <c r="Q3336" t="str">
        <f>IF(OR(HLOOKUP(Q$2+$A3336,Sheet2!CC:NO,$B3336,0),HLOOKUP(Q$2+$A3336,Sheet2!CC:NO,$B3336,0)&lt;&gt;""),HLOOKUP(Q$2+$A3336,Sheet2!CC:NO,$B3336,0),"")</f>
        <v/>
      </c>
    </row>
    <row r="3337" spans="1:17" x14ac:dyDescent="0.25">
      <c r="A3337" s="64">
        <f t="shared" si="419"/>
        <v>18</v>
      </c>
      <c r="B3337" s="64">
        <f t="shared" si="420"/>
        <v>338</v>
      </c>
      <c r="C3337" s="64">
        <f t="shared" si="421"/>
        <v>4</v>
      </c>
      <c r="D3337" s="64">
        <f t="shared" si="422"/>
        <v>334</v>
      </c>
      <c r="E3337" s="64">
        <f t="shared" si="423"/>
        <v>1666</v>
      </c>
      <c r="F3337" s="64" t="str">
        <f t="shared" si="416"/>
        <v/>
      </c>
      <c r="G3337" s="64" t="str">
        <f t="shared" si="417"/>
        <v/>
      </c>
      <c r="H3337" s="64" t="str">
        <f t="shared" si="418"/>
        <v/>
      </c>
      <c r="I3337" s="80" t="str">
        <f>IFERROR(VLOOKUP(D3337,Sheet2!A:B,2,0),"")</f>
        <v/>
      </c>
      <c r="J3337" s="64" t="str">
        <f>IFERROR(IF(I3337&lt;&gt;"",VLOOKUP(I3337,Sheet2!B:C,2,0),""),"")</f>
        <v/>
      </c>
      <c r="K3337" s="64" t="str">
        <f>IFERROR( IF(I3337&lt;&gt;"", HLOOKUP(L$2+$A3337,Sheet2!BX:NK,2,0),""),"")</f>
        <v/>
      </c>
      <c r="L3337" t="str">
        <f>IF(OR(HLOOKUP(L$2+$A3337,Sheet2!BX:NK,$B3337,0),HLOOKUP(L$2+$A3337,Sheet2!BX:NK,$B3337,0)&lt;&gt;""),HLOOKUP(L$2+$A3337,Sheet2!BX:NK,$B3337,0),"")</f>
        <v/>
      </c>
      <c r="M3337" t="str">
        <f>IF(OR(HLOOKUP(M$2+$A3337,Sheet2!BY:NL,$B3337,0),HLOOKUP(M$2+$A3337,Sheet2!BY:NL,$B3337,0)&lt;&gt;""),HLOOKUP(M$2+$A3337,Sheet2!BY:NL,$B3337,0),"")</f>
        <v/>
      </c>
      <c r="N3337" t="str">
        <f>IF(OR(HLOOKUP(N$2+$A3337,Sheet2!BZ:NM,$B3337,0),HLOOKUP(N$2+$A3337,Sheet2!BZ:NM,$B3337,0)&lt;&gt;""),HLOOKUP(N$2+$A3337,Sheet2!BZ:NM,$B3337,0),"")</f>
        <v/>
      </c>
      <c r="O3337" t="str">
        <f>IF(OR(HLOOKUP(O$2+$A3337,Sheet2!CA:NN,$B3337,0),HLOOKUP(O$2+$A3337,Sheet2!CA:NN,$B3337,0)&lt;&gt;""),HLOOKUP(O$2+$A3337,Sheet2!CA:NN,$B3337,0),"")</f>
        <v/>
      </c>
      <c r="P3337" t="str">
        <f>IF(OR(HLOOKUP(P$2+$A3337,Sheet2!CB:NO,$B3337,0),HLOOKUP(P$2+$A3337,Sheet2!CB:NO,$B3337,0)&lt;&gt;""),HLOOKUP(P$2+$A3337,Sheet2!CB:NO,$B3337,0),"")</f>
        <v/>
      </c>
      <c r="Q3337" t="str">
        <f>IF(OR(HLOOKUP(Q$2+$A3337,Sheet2!CC:NO,$B3337,0),HLOOKUP(Q$2+$A3337,Sheet2!CC:NO,$B3337,0)&lt;&gt;""),HLOOKUP(Q$2+$A3337,Sheet2!CC:NO,$B3337,0),"")</f>
        <v/>
      </c>
    </row>
    <row r="3338" spans="1:17" x14ac:dyDescent="0.25">
      <c r="A3338" s="64">
        <f t="shared" si="419"/>
        <v>24</v>
      </c>
      <c r="B3338" s="64">
        <f t="shared" si="420"/>
        <v>338</v>
      </c>
      <c r="C3338" s="64">
        <f t="shared" si="421"/>
        <v>5</v>
      </c>
      <c r="D3338" s="64">
        <f t="shared" si="422"/>
        <v>334</v>
      </c>
      <c r="E3338" s="64">
        <f t="shared" si="423"/>
        <v>1666</v>
      </c>
      <c r="F3338" s="64" t="str">
        <f t="shared" si="416"/>
        <v/>
      </c>
      <c r="G3338" s="64" t="str">
        <f t="shared" si="417"/>
        <v/>
      </c>
      <c r="H3338" s="64" t="str">
        <f t="shared" si="418"/>
        <v/>
      </c>
      <c r="I3338" s="80" t="str">
        <f>IFERROR(VLOOKUP(D3338,Sheet2!A:B,2,0),"")</f>
        <v/>
      </c>
      <c r="J3338" s="64" t="str">
        <f>IFERROR(IF(I3338&lt;&gt;"",VLOOKUP(I3338,Sheet2!B:C,2,0),""),"")</f>
        <v/>
      </c>
      <c r="K3338" s="64" t="str">
        <f>IFERROR( IF(I3338&lt;&gt;"", HLOOKUP(L$2+$A3338,Sheet2!BX:NK,2,0),""),"")</f>
        <v/>
      </c>
      <c r="L3338" t="str">
        <f>IF(OR(HLOOKUP(L$2+$A3338,Sheet2!BX:NK,$B3338,0),HLOOKUP(L$2+$A3338,Sheet2!BX:NK,$B3338,0)&lt;&gt;""),HLOOKUP(L$2+$A3338,Sheet2!BX:NK,$B3338,0),"")</f>
        <v/>
      </c>
      <c r="M3338" t="str">
        <f>IF(OR(HLOOKUP(M$2+$A3338,Sheet2!BY:NL,$B3338,0),HLOOKUP(M$2+$A3338,Sheet2!BY:NL,$B3338,0)&lt;&gt;""),HLOOKUP(M$2+$A3338,Sheet2!BY:NL,$B3338,0),"")</f>
        <v/>
      </c>
      <c r="N3338" t="str">
        <f>IF(OR(HLOOKUP(N$2+$A3338,Sheet2!BZ:NM,$B3338,0),HLOOKUP(N$2+$A3338,Sheet2!BZ:NM,$B3338,0)&lt;&gt;""),HLOOKUP(N$2+$A3338,Sheet2!BZ:NM,$B3338,0),"")</f>
        <v/>
      </c>
      <c r="O3338" t="str">
        <f>IF(OR(HLOOKUP(O$2+$A3338,Sheet2!CA:NN,$B3338,0),HLOOKUP(O$2+$A3338,Sheet2!CA:NN,$B3338,0)&lt;&gt;""),HLOOKUP(O$2+$A3338,Sheet2!CA:NN,$B3338,0),"")</f>
        <v/>
      </c>
      <c r="P3338" t="str">
        <f>IF(OR(HLOOKUP(P$2+$A3338,Sheet2!CB:NO,$B3338,0),HLOOKUP(P$2+$A3338,Sheet2!CB:NO,$B3338,0)&lt;&gt;""),HLOOKUP(P$2+$A3338,Sheet2!CB:NO,$B3338,0),"")</f>
        <v/>
      </c>
      <c r="Q3338" t="str">
        <f>IF(OR(HLOOKUP(Q$2+$A3338,Sheet2!CC:NO,$B3338,0),HLOOKUP(Q$2+$A3338,Sheet2!CC:NO,$B3338,0)&lt;&gt;""),HLOOKUP(Q$2+$A3338,Sheet2!CC:NO,$B3338,0),"")</f>
        <v/>
      </c>
    </row>
    <row r="3339" spans="1:17" x14ac:dyDescent="0.25">
      <c r="A3339" s="64">
        <f t="shared" si="419"/>
        <v>30</v>
      </c>
      <c r="B3339" s="64">
        <f t="shared" si="420"/>
        <v>338</v>
      </c>
      <c r="C3339" s="64">
        <f t="shared" si="421"/>
        <v>6</v>
      </c>
      <c r="D3339" s="64">
        <f t="shared" si="422"/>
        <v>334</v>
      </c>
      <c r="E3339" s="64">
        <f t="shared" si="423"/>
        <v>1666</v>
      </c>
      <c r="F3339" s="64" t="str">
        <f t="shared" si="416"/>
        <v/>
      </c>
      <c r="G3339" s="64" t="str">
        <f t="shared" si="417"/>
        <v/>
      </c>
      <c r="H3339" s="64" t="str">
        <f t="shared" si="418"/>
        <v/>
      </c>
      <c r="I3339" s="80" t="str">
        <f>IFERROR(VLOOKUP(D3339,Sheet2!A:B,2,0),"")</f>
        <v/>
      </c>
      <c r="J3339" s="64" t="str">
        <f>IFERROR(IF(I3339&lt;&gt;"",VLOOKUP(I3339,Sheet2!B:C,2,0),""),"")</f>
        <v/>
      </c>
      <c r="K3339" s="64" t="str">
        <f>IFERROR( IF(I3339&lt;&gt;"", HLOOKUP(L$2+$A3339,Sheet2!BX:NK,2,0),""),"")</f>
        <v/>
      </c>
      <c r="L3339" t="str">
        <f>IF(OR(HLOOKUP(L$2+$A3339,Sheet2!BX:NK,$B3339,0),HLOOKUP(L$2+$A3339,Sheet2!BX:NK,$B3339,0)&lt;&gt;""),HLOOKUP(L$2+$A3339,Sheet2!BX:NK,$B3339,0),"")</f>
        <v/>
      </c>
      <c r="M3339" t="str">
        <f>IF(OR(HLOOKUP(M$2+$A3339,Sheet2!BY:NL,$B3339,0),HLOOKUP(M$2+$A3339,Sheet2!BY:NL,$B3339,0)&lt;&gt;""),HLOOKUP(M$2+$A3339,Sheet2!BY:NL,$B3339,0),"")</f>
        <v/>
      </c>
      <c r="N3339" t="str">
        <f>IF(OR(HLOOKUP(N$2+$A3339,Sheet2!BZ:NM,$B3339,0),HLOOKUP(N$2+$A3339,Sheet2!BZ:NM,$B3339,0)&lt;&gt;""),HLOOKUP(N$2+$A3339,Sheet2!BZ:NM,$B3339,0),"")</f>
        <v/>
      </c>
      <c r="O3339" t="str">
        <f>IF(OR(HLOOKUP(O$2+$A3339,Sheet2!CA:NN,$B3339,0),HLOOKUP(O$2+$A3339,Sheet2!CA:NN,$B3339,0)&lt;&gt;""),HLOOKUP(O$2+$A3339,Sheet2!CA:NN,$B3339,0),"")</f>
        <v/>
      </c>
      <c r="P3339" t="str">
        <f>IF(OR(HLOOKUP(P$2+$A3339,Sheet2!CB:NO,$B3339,0),HLOOKUP(P$2+$A3339,Sheet2!CB:NO,$B3339,0)&lt;&gt;""),HLOOKUP(P$2+$A3339,Sheet2!CB:NO,$B3339,0),"")</f>
        <v/>
      </c>
      <c r="Q3339" t="str">
        <f>IF(OR(HLOOKUP(Q$2+$A3339,Sheet2!CC:NO,$B3339,0),HLOOKUP(Q$2+$A3339,Sheet2!CC:NO,$B3339,0)&lt;&gt;""),HLOOKUP(Q$2+$A3339,Sheet2!CC:NO,$B3339,0),"")</f>
        <v/>
      </c>
    </row>
    <row r="3340" spans="1:17" x14ac:dyDescent="0.25">
      <c r="A3340" s="64">
        <f t="shared" si="419"/>
        <v>36</v>
      </c>
      <c r="B3340" s="64">
        <f t="shared" si="420"/>
        <v>338</v>
      </c>
      <c r="C3340" s="64">
        <f t="shared" si="421"/>
        <v>7</v>
      </c>
      <c r="D3340" s="64">
        <f t="shared" si="422"/>
        <v>334</v>
      </c>
      <c r="E3340" s="64">
        <f t="shared" si="423"/>
        <v>1666</v>
      </c>
      <c r="F3340" s="64" t="str">
        <f t="shared" si="416"/>
        <v/>
      </c>
      <c r="G3340" s="64" t="str">
        <f t="shared" si="417"/>
        <v/>
      </c>
      <c r="H3340" s="64" t="str">
        <f t="shared" si="418"/>
        <v/>
      </c>
      <c r="I3340" s="80" t="str">
        <f>IFERROR(VLOOKUP(D3340,Sheet2!A:B,2,0),"")</f>
        <v/>
      </c>
      <c r="J3340" s="64" t="str">
        <f>IFERROR(IF(I3340&lt;&gt;"",VLOOKUP(I3340,Sheet2!B:C,2,0),""),"")</f>
        <v/>
      </c>
      <c r="K3340" s="64" t="str">
        <f>IFERROR( IF(I3340&lt;&gt;"", HLOOKUP(L$2+$A3340,Sheet2!BX:NK,2,0),""),"")</f>
        <v/>
      </c>
      <c r="L3340" t="str">
        <f>IF(OR(HLOOKUP(L$2+$A3340,Sheet2!BX:NK,$B3340,0),HLOOKUP(L$2+$A3340,Sheet2!BX:NK,$B3340,0)&lt;&gt;""),HLOOKUP(L$2+$A3340,Sheet2!BX:NK,$B3340,0),"")</f>
        <v/>
      </c>
      <c r="M3340" t="str">
        <f>IF(OR(HLOOKUP(M$2+$A3340,Sheet2!BY:NL,$B3340,0),HLOOKUP(M$2+$A3340,Sheet2!BY:NL,$B3340,0)&lt;&gt;""),HLOOKUP(M$2+$A3340,Sheet2!BY:NL,$B3340,0),"")</f>
        <v/>
      </c>
      <c r="N3340" t="str">
        <f>IF(OR(HLOOKUP(N$2+$A3340,Sheet2!BZ:NM,$B3340,0),HLOOKUP(N$2+$A3340,Sheet2!BZ:NM,$B3340,0)&lt;&gt;""),HLOOKUP(N$2+$A3340,Sheet2!BZ:NM,$B3340,0),"")</f>
        <v/>
      </c>
      <c r="O3340" t="str">
        <f>IF(OR(HLOOKUP(O$2+$A3340,Sheet2!CA:NN,$B3340,0),HLOOKUP(O$2+$A3340,Sheet2!CA:NN,$B3340,0)&lt;&gt;""),HLOOKUP(O$2+$A3340,Sheet2!CA:NN,$B3340,0),"")</f>
        <v/>
      </c>
      <c r="P3340" t="str">
        <f>IF(OR(HLOOKUP(P$2+$A3340,Sheet2!CB:NO,$B3340,0),HLOOKUP(P$2+$A3340,Sheet2!CB:NO,$B3340,0)&lt;&gt;""),HLOOKUP(P$2+$A3340,Sheet2!CB:NO,$B3340,0),"")</f>
        <v/>
      </c>
      <c r="Q3340" t="str">
        <f>IF(OR(HLOOKUP(Q$2+$A3340,Sheet2!CC:NO,$B3340,0),HLOOKUP(Q$2+$A3340,Sheet2!CC:NO,$B3340,0)&lt;&gt;""),HLOOKUP(Q$2+$A3340,Sheet2!CC:NO,$B3340,0),"")</f>
        <v/>
      </c>
    </row>
    <row r="3341" spans="1:17" x14ac:dyDescent="0.25">
      <c r="A3341" s="64">
        <f t="shared" si="419"/>
        <v>42</v>
      </c>
      <c r="B3341" s="64">
        <f t="shared" si="420"/>
        <v>338</v>
      </c>
      <c r="C3341" s="64">
        <f t="shared" si="421"/>
        <v>8</v>
      </c>
      <c r="D3341" s="64">
        <f t="shared" si="422"/>
        <v>334</v>
      </c>
      <c r="E3341" s="64">
        <f t="shared" si="423"/>
        <v>1666</v>
      </c>
      <c r="F3341" s="64" t="str">
        <f t="shared" si="416"/>
        <v/>
      </c>
      <c r="G3341" s="64" t="str">
        <f t="shared" si="417"/>
        <v/>
      </c>
      <c r="H3341" s="64" t="str">
        <f t="shared" si="418"/>
        <v/>
      </c>
      <c r="I3341" s="80" t="str">
        <f>IFERROR(VLOOKUP(D3341,Sheet2!A:B,2,0),"")</f>
        <v/>
      </c>
      <c r="J3341" s="64" t="str">
        <f>IFERROR(IF(I3341&lt;&gt;"",VLOOKUP(I3341,Sheet2!B:C,2,0),""),"")</f>
        <v/>
      </c>
      <c r="K3341" s="64" t="str">
        <f>IFERROR( IF(I3341&lt;&gt;"", HLOOKUP(L$2+$A3341,Sheet2!BX:NK,2,0),""),"")</f>
        <v/>
      </c>
      <c r="L3341" t="str">
        <f>IF(OR(HLOOKUP(L$2+$A3341,Sheet2!BX:NK,$B3341,0),HLOOKUP(L$2+$A3341,Sheet2!BX:NK,$B3341,0)&lt;&gt;""),HLOOKUP(L$2+$A3341,Sheet2!BX:NK,$B3341,0),"")</f>
        <v/>
      </c>
      <c r="M3341" t="str">
        <f>IF(OR(HLOOKUP(M$2+$A3341,Sheet2!BY:NL,$B3341,0),HLOOKUP(M$2+$A3341,Sheet2!BY:NL,$B3341,0)&lt;&gt;""),HLOOKUP(M$2+$A3341,Sheet2!BY:NL,$B3341,0),"")</f>
        <v/>
      </c>
      <c r="N3341" t="str">
        <f>IF(OR(HLOOKUP(N$2+$A3341,Sheet2!BZ:NM,$B3341,0),HLOOKUP(N$2+$A3341,Sheet2!BZ:NM,$B3341,0)&lt;&gt;""),HLOOKUP(N$2+$A3341,Sheet2!BZ:NM,$B3341,0),"")</f>
        <v/>
      </c>
      <c r="O3341" t="str">
        <f>IF(OR(HLOOKUP(O$2+$A3341,Sheet2!CA:NN,$B3341,0),HLOOKUP(O$2+$A3341,Sheet2!CA:NN,$B3341,0)&lt;&gt;""),HLOOKUP(O$2+$A3341,Sheet2!CA:NN,$B3341,0),"")</f>
        <v/>
      </c>
      <c r="P3341" t="str">
        <f>IF(OR(HLOOKUP(P$2+$A3341,Sheet2!CB:NO,$B3341,0),HLOOKUP(P$2+$A3341,Sheet2!CB:NO,$B3341,0)&lt;&gt;""),HLOOKUP(P$2+$A3341,Sheet2!CB:NO,$B3341,0),"")</f>
        <v/>
      </c>
      <c r="Q3341" t="str">
        <f>IF(OR(HLOOKUP(Q$2+$A3341,Sheet2!CC:NO,$B3341,0),HLOOKUP(Q$2+$A3341,Sheet2!CC:NO,$B3341,0)&lt;&gt;""),HLOOKUP(Q$2+$A3341,Sheet2!CC:NO,$B3341,0),"")</f>
        <v/>
      </c>
    </row>
    <row r="3342" spans="1:17" x14ac:dyDescent="0.25">
      <c r="A3342" s="64">
        <f t="shared" si="419"/>
        <v>48</v>
      </c>
      <c r="B3342" s="64">
        <f t="shared" si="420"/>
        <v>338</v>
      </c>
      <c r="C3342" s="64">
        <f t="shared" si="421"/>
        <v>9</v>
      </c>
      <c r="D3342" s="64">
        <f t="shared" si="422"/>
        <v>334</v>
      </c>
      <c r="E3342" s="64">
        <f t="shared" si="423"/>
        <v>1666</v>
      </c>
      <c r="F3342" s="64" t="str">
        <f t="shared" si="416"/>
        <v/>
      </c>
      <c r="G3342" s="64" t="str">
        <f t="shared" si="417"/>
        <v/>
      </c>
      <c r="H3342" s="64" t="str">
        <f t="shared" si="418"/>
        <v/>
      </c>
      <c r="I3342" s="80" t="str">
        <f>IFERROR(VLOOKUP(D3342,Sheet2!A:B,2,0),"")</f>
        <v/>
      </c>
      <c r="J3342" s="64" t="str">
        <f>IFERROR(IF(I3342&lt;&gt;"",VLOOKUP(I3342,Sheet2!B:C,2,0),""),"")</f>
        <v/>
      </c>
      <c r="K3342" s="64" t="str">
        <f>IFERROR( IF(I3342&lt;&gt;"", HLOOKUP(L$2+$A3342,Sheet2!BX:NK,2,0),""),"")</f>
        <v/>
      </c>
      <c r="L3342" t="str">
        <f>IF(OR(HLOOKUP(L$2+$A3342,Sheet2!BX:NK,$B3342,0),HLOOKUP(L$2+$A3342,Sheet2!BX:NK,$B3342,0)&lt;&gt;""),HLOOKUP(L$2+$A3342,Sheet2!BX:NK,$B3342,0),"")</f>
        <v/>
      </c>
      <c r="M3342" t="str">
        <f>IF(OR(HLOOKUP(M$2+$A3342,Sheet2!BY:NL,$B3342,0),HLOOKUP(M$2+$A3342,Sheet2!BY:NL,$B3342,0)&lt;&gt;""),HLOOKUP(M$2+$A3342,Sheet2!BY:NL,$B3342,0),"")</f>
        <v/>
      </c>
      <c r="N3342" t="str">
        <f>IF(OR(HLOOKUP(N$2+$A3342,Sheet2!BZ:NM,$B3342,0),HLOOKUP(N$2+$A3342,Sheet2!BZ:NM,$B3342,0)&lt;&gt;""),HLOOKUP(N$2+$A3342,Sheet2!BZ:NM,$B3342,0),"")</f>
        <v/>
      </c>
      <c r="O3342" t="str">
        <f>IF(OR(HLOOKUP(O$2+$A3342,Sheet2!CA:NN,$B3342,0),HLOOKUP(O$2+$A3342,Sheet2!CA:NN,$B3342,0)&lt;&gt;""),HLOOKUP(O$2+$A3342,Sheet2!CA:NN,$B3342,0),"")</f>
        <v/>
      </c>
      <c r="P3342" t="str">
        <f>IF(OR(HLOOKUP(P$2+$A3342,Sheet2!CB:NO,$B3342,0),HLOOKUP(P$2+$A3342,Sheet2!CB:NO,$B3342,0)&lt;&gt;""),HLOOKUP(P$2+$A3342,Sheet2!CB:NO,$B3342,0),"")</f>
        <v/>
      </c>
      <c r="Q3342" t="str">
        <f>IF(OR(HLOOKUP(Q$2+$A3342,Sheet2!CC:NO,$B3342,0),HLOOKUP(Q$2+$A3342,Sheet2!CC:NO,$B3342,0)&lt;&gt;""),HLOOKUP(Q$2+$A3342,Sheet2!CC:NO,$B3342,0),"")</f>
        <v/>
      </c>
    </row>
    <row r="3343" spans="1:17" x14ac:dyDescent="0.25">
      <c r="A3343" s="64">
        <f t="shared" si="419"/>
        <v>54</v>
      </c>
      <c r="B3343" s="64">
        <f t="shared" si="420"/>
        <v>338</v>
      </c>
      <c r="C3343" s="64">
        <f t="shared" si="421"/>
        <v>10</v>
      </c>
      <c r="D3343" s="64">
        <f t="shared" si="422"/>
        <v>334</v>
      </c>
      <c r="E3343" s="64">
        <f t="shared" si="423"/>
        <v>1666</v>
      </c>
      <c r="F3343" s="64" t="str">
        <f t="shared" si="416"/>
        <v/>
      </c>
      <c r="G3343" s="64" t="str">
        <f t="shared" si="417"/>
        <v/>
      </c>
      <c r="H3343" s="64" t="str">
        <f t="shared" si="418"/>
        <v/>
      </c>
      <c r="I3343" s="80" t="str">
        <f>IFERROR(VLOOKUP(D3343,Sheet2!A:B,2,0),"")</f>
        <v/>
      </c>
      <c r="J3343" s="64" t="str">
        <f>IFERROR(IF(I3343&lt;&gt;"",VLOOKUP(I3343,Sheet2!B:C,2,0),""),"")</f>
        <v/>
      </c>
      <c r="K3343" s="64" t="str">
        <f>IFERROR( IF(I3343&lt;&gt;"", HLOOKUP(L$2+$A3343,Sheet2!BX:NK,2,0),""),"")</f>
        <v/>
      </c>
      <c r="L3343" t="str">
        <f>IF(OR(HLOOKUP(L$2+$A3343,Sheet2!BX:NK,$B3343,0),HLOOKUP(L$2+$A3343,Sheet2!BX:NK,$B3343,0)&lt;&gt;""),HLOOKUP(L$2+$A3343,Sheet2!BX:NK,$B3343,0),"")</f>
        <v/>
      </c>
      <c r="M3343" t="str">
        <f>IF(OR(HLOOKUP(M$2+$A3343,Sheet2!BY:NL,$B3343,0),HLOOKUP(M$2+$A3343,Sheet2!BY:NL,$B3343,0)&lt;&gt;""),HLOOKUP(M$2+$A3343,Sheet2!BY:NL,$B3343,0),"")</f>
        <v/>
      </c>
      <c r="N3343" t="str">
        <f>IF(OR(HLOOKUP(N$2+$A3343,Sheet2!BZ:NM,$B3343,0),HLOOKUP(N$2+$A3343,Sheet2!BZ:NM,$B3343,0)&lt;&gt;""),HLOOKUP(N$2+$A3343,Sheet2!BZ:NM,$B3343,0),"")</f>
        <v/>
      </c>
      <c r="O3343" t="str">
        <f>IF(OR(HLOOKUP(O$2+$A3343,Sheet2!CA:NN,$B3343,0),HLOOKUP(O$2+$A3343,Sheet2!CA:NN,$B3343,0)&lt;&gt;""),HLOOKUP(O$2+$A3343,Sheet2!CA:NN,$B3343,0),"")</f>
        <v/>
      </c>
      <c r="P3343" t="str">
        <f>IF(OR(HLOOKUP(P$2+$A3343,Sheet2!CB:NO,$B3343,0),HLOOKUP(P$2+$A3343,Sheet2!CB:NO,$B3343,0)&lt;&gt;""),HLOOKUP(P$2+$A3343,Sheet2!CB:NO,$B3343,0),"")</f>
        <v/>
      </c>
      <c r="Q3343" t="str">
        <f>IF(OR(HLOOKUP(Q$2+$A3343,Sheet2!CC:NO,$B3343,0),HLOOKUP(Q$2+$A3343,Sheet2!CC:NO,$B3343,0)&lt;&gt;""),HLOOKUP(Q$2+$A3343,Sheet2!CC:NO,$B3343,0),"")</f>
        <v/>
      </c>
    </row>
    <row r="3344" spans="1:17" x14ac:dyDescent="0.25">
      <c r="A3344" s="64">
        <f t="shared" si="419"/>
        <v>0</v>
      </c>
      <c r="B3344" s="64">
        <f t="shared" si="420"/>
        <v>339</v>
      </c>
      <c r="C3344" s="64">
        <f t="shared" si="421"/>
        <v>1</v>
      </c>
      <c r="D3344" s="64">
        <f t="shared" si="422"/>
        <v>335</v>
      </c>
      <c r="E3344" s="64">
        <f t="shared" si="423"/>
        <v>1671</v>
      </c>
      <c r="F3344" s="64" t="str">
        <f t="shared" si="416"/>
        <v/>
      </c>
      <c r="G3344" s="64" t="str">
        <f t="shared" si="417"/>
        <v/>
      </c>
      <c r="H3344" s="64" t="str">
        <f t="shared" si="418"/>
        <v/>
      </c>
      <c r="I3344" s="80" t="str">
        <f>IFERROR(VLOOKUP(D3344,Sheet2!A:B,2,0),"")</f>
        <v/>
      </c>
      <c r="J3344" s="64" t="str">
        <f>IFERROR(IF(I3344&lt;&gt;"",VLOOKUP(I3344,Sheet2!B:C,2,0),""),"")</f>
        <v/>
      </c>
      <c r="K3344" s="64" t="str">
        <f>IFERROR( IF(I3344&lt;&gt;"", HLOOKUP(L$2+$A3344,Sheet2!BX:NK,2,0),""),"")</f>
        <v/>
      </c>
      <c r="L3344" t="str">
        <f>IF(OR(HLOOKUP(L$2+$A3344,Sheet2!BX:NK,$B3344,0),HLOOKUP(L$2+$A3344,Sheet2!BX:NK,$B3344,0)&lt;&gt;""),HLOOKUP(L$2+$A3344,Sheet2!BX:NK,$B3344,0),"")</f>
        <v/>
      </c>
      <c r="M3344" t="str">
        <f>IF(OR(HLOOKUP(M$2+$A3344,Sheet2!BY:NL,$B3344,0),HLOOKUP(M$2+$A3344,Sheet2!BY:NL,$B3344,0)&lt;&gt;""),HLOOKUP(M$2+$A3344,Sheet2!BY:NL,$B3344,0),"")</f>
        <v/>
      </c>
      <c r="N3344" t="str">
        <f>IF(OR(HLOOKUP(N$2+$A3344,Sheet2!BZ:NM,$B3344,0),HLOOKUP(N$2+$A3344,Sheet2!BZ:NM,$B3344,0)&lt;&gt;""),HLOOKUP(N$2+$A3344,Sheet2!BZ:NM,$B3344,0),"")</f>
        <v/>
      </c>
      <c r="O3344" t="str">
        <f>IF(OR(HLOOKUP(O$2+$A3344,Sheet2!CA:NN,$B3344,0),HLOOKUP(O$2+$A3344,Sheet2!CA:NN,$B3344,0)&lt;&gt;""),HLOOKUP(O$2+$A3344,Sheet2!CA:NN,$B3344,0),"")</f>
        <v/>
      </c>
      <c r="P3344" t="str">
        <f>IF(OR(HLOOKUP(P$2+$A3344,Sheet2!CB:NO,$B3344,0),HLOOKUP(P$2+$A3344,Sheet2!CB:NO,$B3344,0)&lt;&gt;""),HLOOKUP(P$2+$A3344,Sheet2!CB:NO,$B3344,0),"")</f>
        <v/>
      </c>
      <c r="Q3344" t="str">
        <f>IF(OR(HLOOKUP(Q$2+$A3344,Sheet2!CC:NO,$B3344,0),HLOOKUP(Q$2+$A3344,Sheet2!CC:NO,$B3344,0)&lt;&gt;""),HLOOKUP(Q$2+$A3344,Sheet2!CC:NO,$B3344,0),"")</f>
        <v/>
      </c>
    </row>
    <row r="3345" spans="1:17" x14ac:dyDescent="0.25">
      <c r="A3345" s="64">
        <f t="shared" si="419"/>
        <v>6</v>
      </c>
      <c r="B3345" s="64">
        <f t="shared" si="420"/>
        <v>339</v>
      </c>
      <c r="C3345" s="64">
        <f t="shared" si="421"/>
        <v>2</v>
      </c>
      <c r="D3345" s="64">
        <f t="shared" si="422"/>
        <v>335</v>
      </c>
      <c r="E3345" s="64">
        <f t="shared" si="423"/>
        <v>1671</v>
      </c>
      <c r="F3345" s="64" t="str">
        <f t="shared" si="416"/>
        <v/>
      </c>
      <c r="G3345" s="64" t="str">
        <f t="shared" si="417"/>
        <v/>
      </c>
      <c r="H3345" s="64" t="str">
        <f t="shared" si="418"/>
        <v/>
      </c>
      <c r="I3345" s="80" t="str">
        <f>IFERROR(VLOOKUP(D3345,Sheet2!A:B,2,0),"")</f>
        <v/>
      </c>
      <c r="J3345" s="64" t="str">
        <f>IFERROR(IF(I3345&lt;&gt;"",VLOOKUP(I3345,Sheet2!B:C,2,0),""),"")</f>
        <v/>
      </c>
      <c r="K3345" s="64" t="str">
        <f>IFERROR( IF(I3345&lt;&gt;"", HLOOKUP(L$2+$A3345,Sheet2!BX:NK,2,0),""),"")</f>
        <v/>
      </c>
      <c r="L3345" t="str">
        <f>IF(OR(HLOOKUP(L$2+$A3345,Sheet2!BX:NK,$B3345,0),HLOOKUP(L$2+$A3345,Sheet2!BX:NK,$B3345,0)&lt;&gt;""),HLOOKUP(L$2+$A3345,Sheet2!BX:NK,$B3345,0),"")</f>
        <v/>
      </c>
      <c r="M3345" t="str">
        <f>IF(OR(HLOOKUP(M$2+$A3345,Sheet2!BY:NL,$B3345,0),HLOOKUP(M$2+$A3345,Sheet2!BY:NL,$B3345,0)&lt;&gt;""),HLOOKUP(M$2+$A3345,Sheet2!BY:NL,$B3345,0),"")</f>
        <v/>
      </c>
      <c r="N3345" t="str">
        <f>IF(OR(HLOOKUP(N$2+$A3345,Sheet2!BZ:NM,$B3345,0),HLOOKUP(N$2+$A3345,Sheet2!BZ:NM,$B3345,0)&lt;&gt;""),HLOOKUP(N$2+$A3345,Sheet2!BZ:NM,$B3345,0),"")</f>
        <v/>
      </c>
      <c r="O3345" t="str">
        <f>IF(OR(HLOOKUP(O$2+$A3345,Sheet2!CA:NN,$B3345,0),HLOOKUP(O$2+$A3345,Sheet2!CA:NN,$B3345,0)&lt;&gt;""),HLOOKUP(O$2+$A3345,Sheet2!CA:NN,$B3345,0),"")</f>
        <v/>
      </c>
      <c r="P3345" t="str">
        <f>IF(OR(HLOOKUP(P$2+$A3345,Sheet2!CB:NO,$B3345,0),HLOOKUP(P$2+$A3345,Sheet2!CB:NO,$B3345,0)&lt;&gt;""),HLOOKUP(P$2+$A3345,Sheet2!CB:NO,$B3345,0),"")</f>
        <v/>
      </c>
      <c r="Q3345" t="str">
        <f>IF(OR(HLOOKUP(Q$2+$A3345,Sheet2!CC:NO,$B3345,0),HLOOKUP(Q$2+$A3345,Sheet2!CC:NO,$B3345,0)&lt;&gt;""),HLOOKUP(Q$2+$A3345,Sheet2!CC:NO,$B3345,0),"")</f>
        <v/>
      </c>
    </row>
    <row r="3346" spans="1:17" x14ac:dyDescent="0.25">
      <c r="A3346" s="64">
        <f t="shared" si="419"/>
        <v>12</v>
      </c>
      <c r="B3346" s="64">
        <f t="shared" si="420"/>
        <v>339</v>
      </c>
      <c r="C3346" s="64">
        <f t="shared" si="421"/>
        <v>3</v>
      </c>
      <c r="D3346" s="64">
        <f t="shared" si="422"/>
        <v>335</v>
      </c>
      <c r="E3346" s="64">
        <f t="shared" si="423"/>
        <v>1671</v>
      </c>
      <c r="F3346" s="64" t="str">
        <f t="shared" si="416"/>
        <v/>
      </c>
      <c r="G3346" s="64" t="str">
        <f t="shared" si="417"/>
        <v/>
      </c>
      <c r="H3346" s="64" t="str">
        <f t="shared" si="418"/>
        <v/>
      </c>
      <c r="I3346" s="80" t="str">
        <f>IFERROR(VLOOKUP(D3346,Sheet2!A:B,2,0),"")</f>
        <v/>
      </c>
      <c r="J3346" s="64" t="str">
        <f>IFERROR(IF(I3346&lt;&gt;"",VLOOKUP(I3346,Sheet2!B:C,2,0),""),"")</f>
        <v/>
      </c>
      <c r="K3346" s="64" t="str">
        <f>IFERROR( IF(I3346&lt;&gt;"", HLOOKUP(L$2+$A3346,Sheet2!BX:NK,2,0),""),"")</f>
        <v/>
      </c>
      <c r="L3346" t="str">
        <f>IF(OR(HLOOKUP(L$2+$A3346,Sheet2!BX:NK,$B3346,0),HLOOKUP(L$2+$A3346,Sheet2!BX:NK,$B3346,0)&lt;&gt;""),HLOOKUP(L$2+$A3346,Sheet2!BX:NK,$B3346,0),"")</f>
        <v/>
      </c>
      <c r="M3346" t="str">
        <f>IF(OR(HLOOKUP(M$2+$A3346,Sheet2!BY:NL,$B3346,0),HLOOKUP(M$2+$A3346,Sheet2!BY:NL,$B3346,0)&lt;&gt;""),HLOOKUP(M$2+$A3346,Sheet2!BY:NL,$B3346,0),"")</f>
        <v/>
      </c>
      <c r="N3346" t="str">
        <f>IF(OR(HLOOKUP(N$2+$A3346,Sheet2!BZ:NM,$B3346,0),HLOOKUP(N$2+$A3346,Sheet2!BZ:NM,$B3346,0)&lt;&gt;""),HLOOKUP(N$2+$A3346,Sheet2!BZ:NM,$B3346,0),"")</f>
        <v/>
      </c>
      <c r="O3346" t="str">
        <f>IF(OR(HLOOKUP(O$2+$A3346,Sheet2!CA:NN,$B3346,0),HLOOKUP(O$2+$A3346,Sheet2!CA:NN,$B3346,0)&lt;&gt;""),HLOOKUP(O$2+$A3346,Sheet2!CA:NN,$B3346,0),"")</f>
        <v/>
      </c>
      <c r="P3346" t="str">
        <f>IF(OR(HLOOKUP(P$2+$A3346,Sheet2!CB:NO,$B3346,0),HLOOKUP(P$2+$A3346,Sheet2!CB:NO,$B3346,0)&lt;&gt;""),HLOOKUP(P$2+$A3346,Sheet2!CB:NO,$B3346,0),"")</f>
        <v/>
      </c>
      <c r="Q3346" t="str">
        <f>IF(OR(HLOOKUP(Q$2+$A3346,Sheet2!CC:NO,$B3346,0),HLOOKUP(Q$2+$A3346,Sheet2!CC:NO,$B3346,0)&lt;&gt;""),HLOOKUP(Q$2+$A3346,Sheet2!CC:NO,$B3346,0),"")</f>
        <v/>
      </c>
    </row>
    <row r="3347" spans="1:17" x14ac:dyDescent="0.25">
      <c r="A3347" s="64">
        <f t="shared" si="419"/>
        <v>18</v>
      </c>
      <c r="B3347" s="64">
        <f t="shared" si="420"/>
        <v>339</v>
      </c>
      <c r="C3347" s="64">
        <f t="shared" si="421"/>
        <v>4</v>
      </c>
      <c r="D3347" s="64">
        <f t="shared" si="422"/>
        <v>335</v>
      </c>
      <c r="E3347" s="64">
        <f t="shared" si="423"/>
        <v>1671</v>
      </c>
      <c r="F3347" s="64" t="str">
        <f t="shared" si="416"/>
        <v/>
      </c>
      <c r="G3347" s="64" t="str">
        <f t="shared" si="417"/>
        <v/>
      </c>
      <c r="H3347" s="64" t="str">
        <f t="shared" si="418"/>
        <v/>
      </c>
      <c r="I3347" s="80" t="str">
        <f>IFERROR(VLOOKUP(D3347,Sheet2!A:B,2,0),"")</f>
        <v/>
      </c>
      <c r="J3347" s="64" t="str">
        <f>IFERROR(IF(I3347&lt;&gt;"",VLOOKUP(I3347,Sheet2!B:C,2,0),""),"")</f>
        <v/>
      </c>
      <c r="K3347" s="64" t="str">
        <f>IFERROR( IF(I3347&lt;&gt;"", HLOOKUP(L$2+$A3347,Sheet2!BX:NK,2,0),""),"")</f>
        <v/>
      </c>
      <c r="L3347" t="str">
        <f>IF(OR(HLOOKUP(L$2+$A3347,Sheet2!BX:NK,$B3347,0),HLOOKUP(L$2+$A3347,Sheet2!BX:NK,$B3347,0)&lt;&gt;""),HLOOKUP(L$2+$A3347,Sheet2!BX:NK,$B3347,0),"")</f>
        <v/>
      </c>
      <c r="M3347" t="str">
        <f>IF(OR(HLOOKUP(M$2+$A3347,Sheet2!BY:NL,$B3347,0),HLOOKUP(M$2+$A3347,Sheet2!BY:NL,$B3347,0)&lt;&gt;""),HLOOKUP(M$2+$A3347,Sheet2!BY:NL,$B3347,0),"")</f>
        <v/>
      </c>
      <c r="N3347" t="str">
        <f>IF(OR(HLOOKUP(N$2+$A3347,Sheet2!BZ:NM,$B3347,0),HLOOKUP(N$2+$A3347,Sheet2!BZ:NM,$B3347,0)&lt;&gt;""),HLOOKUP(N$2+$A3347,Sheet2!BZ:NM,$B3347,0),"")</f>
        <v/>
      </c>
      <c r="O3347" t="str">
        <f>IF(OR(HLOOKUP(O$2+$A3347,Sheet2!CA:NN,$B3347,0),HLOOKUP(O$2+$A3347,Sheet2!CA:NN,$B3347,0)&lt;&gt;""),HLOOKUP(O$2+$A3347,Sheet2!CA:NN,$B3347,0),"")</f>
        <v/>
      </c>
      <c r="P3347" t="str">
        <f>IF(OR(HLOOKUP(P$2+$A3347,Sheet2!CB:NO,$B3347,0),HLOOKUP(P$2+$A3347,Sheet2!CB:NO,$B3347,0)&lt;&gt;""),HLOOKUP(P$2+$A3347,Sheet2!CB:NO,$B3347,0),"")</f>
        <v/>
      </c>
      <c r="Q3347" t="str">
        <f>IF(OR(HLOOKUP(Q$2+$A3347,Sheet2!CC:NO,$B3347,0),HLOOKUP(Q$2+$A3347,Sheet2!CC:NO,$B3347,0)&lt;&gt;""),HLOOKUP(Q$2+$A3347,Sheet2!CC:NO,$B3347,0),"")</f>
        <v/>
      </c>
    </row>
    <row r="3348" spans="1:17" x14ac:dyDescent="0.25">
      <c r="A3348" s="64">
        <f t="shared" si="419"/>
        <v>24</v>
      </c>
      <c r="B3348" s="64">
        <f t="shared" si="420"/>
        <v>339</v>
      </c>
      <c r="C3348" s="64">
        <f t="shared" si="421"/>
        <v>5</v>
      </c>
      <c r="D3348" s="64">
        <f t="shared" si="422"/>
        <v>335</v>
      </c>
      <c r="E3348" s="64">
        <f t="shared" si="423"/>
        <v>1671</v>
      </c>
      <c r="F3348" s="64" t="str">
        <f t="shared" si="416"/>
        <v/>
      </c>
      <c r="G3348" s="64" t="str">
        <f t="shared" si="417"/>
        <v/>
      </c>
      <c r="H3348" s="64" t="str">
        <f t="shared" si="418"/>
        <v/>
      </c>
      <c r="I3348" s="80" t="str">
        <f>IFERROR(VLOOKUP(D3348,Sheet2!A:B,2,0),"")</f>
        <v/>
      </c>
      <c r="J3348" s="64" t="str">
        <f>IFERROR(IF(I3348&lt;&gt;"",VLOOKUP(I3348,Sheet2!B:C,2,0),""),"")</f>
        <v/>
      </c>
      <c r="K3348" s="64" t="str">
        <f>IFERROR( IF(I3348&lt;&gt;"", HLOOKUP(L$2+$A3348,Sheet2!BX:NK,2,0),""),"")</f>
        <v/>
      </c>
      <c r="L3348" t="str">
        <f>IF(OR(HLOOKUP(L$2+$A3348,Sheet2!BX:NK,$B3348,0),HLOOKUP(L$2+$A3348,Sheet2!BX:NK,$B3348,0)&lt;&gt;""),HLOOKUP(L$2+$A3348,Sheet2!BX:NK,$B3348,0),"")</f>
        <v/>
      </c>
      <c r="M3348" t="str">
        <f>IF(OR(HLOOKUP(M$2+$A3348,Sheet2!BY:NL,$B3348,0),HLOOKUP(M$2+$A3348,Sheet2!BY:NL,$B3348,0)&lt;&gt;""),HLOOKUP(M$2+$A3348,Sheet2!BY:NL,$B3348,0),"")</f>
        <v/>
      </c>
      <c r="N3348" t="str">
        <f>IF(OR(HLOOKUP(N$2+$A3348,Sheet2!BZ:NM,$B3348,0),HLOOKUP(N$2+$A3348,Sheet2!BZ:NM,$B3348,0)&lt;&gt;""),HLOOKUP(N$2+$A3348,Sheet2!BZ:NM,$B3348,0),"")</f>
        <v/>
      </c>
      <c r="O3348" t="str">
        <f>IF(OR(HLOOKUP(O$2+$A3348,Sheet2!CA:NN,$B3348,0),HLOOKUP(O$2+$A3348,Sheet2!CA:NN,$B3348,0)&lt;&gt;""),HLOOKUP(O$2+$A3348,Sheet2!CA:NN,$B3348,0),"")</f>
        <v/>
      </c>
      <c r="P3348" t="str">
        <f>IF(OR(HLOOKUP(P$2+$A3348,Sheet2!CB:NO,$B3348,0),HLOOKUP(P$2+$A3348,Sheet2!CB:NO,$B3348,0)&lt;&gt;""),HLOOKUP(P$2+$A3348,Sheet2!CB:NO,$B3348,0),"")</f>
        <v/>
      </c>
      <c r="Q3348" t="str">
        <f>IF(OR(HLOOKUP(Q$2+$A3348,Sheet2!CC:NO,$B3348,0),HLOOKUP(Q$2+$A3348,Sheet2!CC:NO,$B3348,0)&lt;&gt;""),HLOOKUP(Q$2+$A3348,Sheet2!CC:NO,$B3348,0),"")</f>
        <v/>
      </c>
    </row>
    <row r="3349" spans="1:17" x14ac:dyDescent="0.25">
      <c r="A3349" s="64">
        <f t="shared" si="419"/>
        <v>30</v>
      </c>
      <c r="B3349" s="64">
        <f t="shared" si="420"/>
        <v>339</v>
      </c>
      <c r="C3349" s="64">
        <f t="shared" si="421"/>
        <v>6</v>
      </c>
      <c r="D3349" s="64">
        <f t="shared" si="422"/>
        <v>335</v>
      </c>
      <c r="E3349" s="64">
        <f t="shared" si="423"/>
        <v>1671</v>
      </c>
      <c r="F3349" s="64" t="str">
        <f t="shared" si="416"/>
        <v/>
      </c>
      <c r="G3349" s="64" t="str">
        <f t="shared" si="417"/>
        <v/>
      </c>
      <c r="H3349" s="64" t="str">
        <f t="shared" si="418"/>
        <v/>
      </c>
      <c r="I3349" s="80" t="str">
        <f>IFERROR(VLOOKUP(D3349,Sheet2!A:B,2,0),"")</f>
        <v/>
      </c>
      <c r="J3349" s="64" t="str">
        <f>IFERROR(IF(I3349&lt;&gt;"",VLOOKUP(I3349,Sheet2!B:C,2,0),""),"")</f>
        <v/>
      </c>
      <c r="K3349" s="64" t="str">
        <f>IFERROR( IF(I3349&lt;&gt;"", HLOOKUP(L$2+$A3349,Sheet2!BX:NK,2,0),""),"")</f>
        <v/>
      </c>
      <c r="L3349" t="str">
        <f>IF(OR(HLOOKUP(L$2+$A3349,Sheet2!BX:NK,$B3349,0),HLOOKUP(L$2+$A3349,Sheet2!BX:NK,$B3349,0)&lt;&gt;""),HLOOKUP(L$2+$A3349,Sheet2!BX:NK,$B3349,0),"")</f>
        <v/>
      </c>
      <c r="M3349" t="str">
        <f>IF(OR(HLOOKUP(M$2+$A3349,Sheet2!BY:NL,$B3349,0),HLOOKUP(M$2+$A3349,Sheet2!BY:NL,$B3349,0)&lt;&gt;""),HLOOKUP(M$2+$A3349,Sheet2!BY:NL,$B3349,0),"")</f>
        <v/>
      </c>
      <c r="N3349" t="str">
        <f>IF(OR(HLOOKUP(N$2+$A3349,Sheet2!BZ:NM,$B3349,0),HLOOKUP(N$2+$A3349,Sheet2!BZ:NM,$B3349,0)&lt;&gt;""),HLOOKUP(N$2+$A3349,Sheet2!BZ:NM,$B3349,0),"")</f>
        <v/>
      </c>
      <c r="O3349" t="str">
        <f>IF(OR(HLOOKUP(O$2+$A3349,Sheet2!CA:NN,$B3349,0),HLOOKUP(O$2+$A3349,Sheet2!CA:NN,$B3349,0)&lt;&gt;""),HLOOKUP(O$2+$A3349,Sheet2!CA:NN,$B3349,0),"")</f>
        <v/>
      </c>
      <c r="P3349" t="str">
        <f>IF(OR(HLOOKUP(P$2+$A3349,Sheet2!CB:NO,$B3349,0),HLOOKUP(P$2+$A3349,Sheet2!CB:NO,$B3349,0)&lt;&gt;""),HLOOKUP(P$2+$A3349,Sheet2!CB:NO,$B3349,0),"")</f>
        <v/>
      </c>
      <c r="Q3349" t="str">
        <f>IF(OR(HLOOKUP(Q$2+$A3349,Sheet2!CC:NO,$B3349,0),HLOOKUP(Q$2+$A3349,Sheet2!CC:NO,$B3349,0)&lt;&gt;""),HLOOKUP(Q$2+$A3349,Sheet2!CC:NO,$B3349,0),"")</f>
        <v/>
      </c>
    </row>
    <row r="3350" spans="1:17" x14ac:dyDescent="0.25">
      <c r="A3350" s="64">
        <f t="shared" si="419"/>
        <v>36</v>
      </c>
      <c r="B3350" s="64">
        <f t="shared" si="420"/>
        <v>339</v>
      </c>
      <c r="C3350" s="64">
        <f t="shared" si="421"/>
        <v>7</v>
      </c>
      <c r="D3350" s="64">
        <f t="shared" si="422"/>
        <v>335</v>
      </c>
      <c r="E3350" s="64">
        <f t="shared" si="423"/>
        <v>1671</v>
      </c>
      <c r="F3350" s="64" t="str">
        <f t="shared" si="416"/>
        <v/>
      </c>
      <c r="G3350" s="64" t="str">
        <f t="shared" si="417"/>
        <v/>
      </c>
      <c r="H3350" s="64" t="str">
        <f t="shared" si="418"/>
        <v/>
      </c>
      <c r="I3350" s="80" t="str">
        <f>IFERROR(VLOOKUP(D3350,Sheet2!A:B,2,0),"")</f>
        <v/>
      </c>
      <c r="J3350" s="64" t="str">
        <f>IFERROR(IF(I3350&lt;&gt;"",VLOOKUP(I3350,Sheet2!B:C,2,0),""),"")</f>
        <v/>
      </c>
      <c r="K3350" s="64" t="str">
        <f>IFERROR( IF(I3350&lt;&gt;"", HLOOKUP(L$2+$A3350,Sheet2!BX:NK,2,0),""),"")</f>
        <v/>
      </c>
      <c r="L3350" t="str">
        <f>IF(OR(HLOOKUP(L$2+$A3350,Sheet2!BX:NK,$B3350,0),HLOOKUP(L$2+$A3350,Sheet2!BX:NK,$B3350,0)&lt;&gt;""),HLOOKUP(L$2+$A3350,Sheet2!BX:NK,$B3350,0),"")</f>
        <v/>
      </c>
      <c r="M3350" t="str">
        <f>IF(OR(HLOOKUP(M$2+$A3350,Sheet2!BY:NL,$B3350,0),HLOOKUP(M$2+$A3350,Sheet2!BY:NL,$B3350,0)&lt;&gt;""),HLOOKUP(M$2+$A3350,Sheet2!BY:NL,$B3350,0),"")</f>
        <v/>
      </c>
      <c r="N3350" t="str">
        <f>IF(OR(HLOOKUP(N$2+$A3350,Sheet2!BZ:NM,$B3350,0),HLOOKUP(N$2+$A3350,Sheet2!BZ:NM,$B3350,0)&lt;&gt;""),HLOOKUP(N$2+$A3350,Sheet2!BZ:NM,$B3350,0),"")</f>
        <v/>
      </c>
      <c r="O3350" t="str">
        <f>IF(OR(HLOOKUP(O$2+$A3350,Sheet2!CA:NN,$B3350,0),HLOOKUP(O$2+$A3350,Sheet2!CA:NN,$B3350,0)&lt;&gt;""),HLOOKUP(O$2+$A3350,Sheet2!CA:NN,$B3350,0),"")</f>
        <v/>
      </c>
      <c r="P3350" t="str">
        <f>IF(OR(HLOOKUP(P$2+$A3350,Sheet2!CB:NO,$B3350,0),HLOOKUP(P$2+$A3350,Sheet2!CB:NO,$B3350,0)&lt;&gt;""),HLOOKUP(P$2+$A3350,Sheet2!CB:NO,$B3350,0),"")</f>
        <v/>
      </c>
      <c r="Q3350" t="str">
        <f>IF(OR(HLOOKUP(Q$2+$A3350,Sheet2!CC:NO,$B3350,0),HLOOKUP(Q$2+$A3350,Sheet2!CC:NO,$B3350,0)&lt;&gt;""),HLOOKUP(Q$2+$A3350,Sheet2!CC:NO,$B3350,0),"")</f>
        <v/>
      </c>
    </row>
    <row r="3351" spans="1:17" x14ac:dyDescent="0.25">
      <c r="A3351" s="64">
        <f t="shared" si="419"/>
        <v>42</v>
      </c>
      <c r="B3351" s="64">
        <f t="shared" si="420"/>
        <v>339</v>
      </c>
      <c r="C3351" s="64">
        <f t="shared" si="421"/>
        <v>8</v>
      </c>
      <c r="D3351" s="64">
        <f t="shared" si="422"/>
        <v>335</v>
      </c>
      <c r="E3351" s="64">
        <f t="shared" si="423"/>
        <v>1671</v>
      </c>
      <c r="F3351" s="64" t="str">
        <f t="shared" si="416"/>
        <v/>
      </c>
      <c r="G3351" s="64" t="str">
        <f t="shared" si="417"/>
        <v/>
      </c>
      <c r="H3351" s="64" t="str">
        <f t="shared" si="418"/>
        <v/>
      </c>
      <c r="I3351" s="80" t="str">
        <f>IFERROR(VLOOKUP(D3351,Sheet2!A:B,2,0),"")</f>
        <v/>
      </c>
      <c r="J3351" s="64" t="str">
        <f>IFERROR(IF(I3351&lt;&gt;"",VLOOKUP(I3351,Sheet2!B:C,2,0),""),"")</f>
        <v/>
      </c>
      <c r="K3351" s="64" t="str">
        <f>IFERROR( IF(I3351&lt;&gt;"", HLOOKUP(L$2+$A3351,Sheet2!BX:NK,2,0),""),"")</f>
        <v/>
      </c>
      <c r="L3351" t="str">
        <f>IF(OR(HLOOKUP(L$2+$A3351,Sheet2!BX:NK,$B3351,0),HLOOKUP(L$2+$A3351,Sheet2!BX:NK,$B3351,0)&lt;&gt;""),HLOOKUP(L$2+$A3351,Sheet2!BX:NK,$B3351,0),"")</f>
        <v/>
      </c>
      <c r="M3351" t="str">
        <f>IF(OR(HLOOKUP(M$2+$A3351,Sheet2!BY:NL,$B3351,0),HLOOKUP(M$2+$A3351,Sheet2!BY:NL,$B3351,0)&lt;&gt;""),HLOOKUP(M$2+$A3351,Sheet2!BY:NL,$B3351,0),"")</f>
        <v/>
      </c>
      <c r="N3351" t="str">
        <f>IF(OR(HLOOKUP(N$2+$A3351,Sheet2!BZ:NM,$B3351,0),HLOOKUP(N$2+$A3351,Sheet2!BZ:NM,$B3351,0)&lt;&gt;""),HLOOKUP(N$2+$A3351,Sheet2!BZ:NM,$B3351,0),"")</f>
        <v/>
      </c>
      <c r="O3351" t="str">
        <f>IF(OR(HLOOKUP(O$2+$A3351,Sheet2!CA:NN,$B3351,0),HLOOKUP(O$2+$A3351,Sheet2!CA:NN,$B3351,0)&lt;&gt;""),HLOOKUP(O$2+$A3351,Sheet2!CA:NN,$B3351,0),"")</f>
        <v/>
      </c>
      <c r="P3351" t="str">
        <f>IF(OR(HLOOKUP(P$2+$A3351,Sheet2!CB:NO,$B3351,0),HLOOKUP(P$2+$A3351,Sheet2!CB:NO,$B3351,0)&lt;&gt;""),HLOOKUP(P$2+$A3351,Sheet2!CB:NO,$B3351,0),"")</f>
        <v/>
      </c>
      <c r="Q3351" t="str">
        <f>IF(OR(HLOOKUP(Q$2+$A3351,Sheet2!CC:NO,$B3351,0),HLOOKUP(Q$2+$A3351,Sheet2!CC:NO,$B3351,0)&lt;&gt;""),HLOOKUP(Q$2+$A3351,Sheet2!CC:NO,$B3351,0),"")</f>
        <v/>
      </c>
    </row>
    <row r="3352" spans="1:17" x14ac:dyDescent="0.25">
      <c r="A3352" s="64">
        <f t="shared" si="419"/>
        <v>48</v>
      </c>
      <c r="B3352" s="64">
        <f t="shared" si="420"/>
        <v>339</v>
      </c>
      <c r="C3352" s="64">
        <f t="shared" si="421"/>
        <v>9</v>
      </c>
      <c r="D3352" s="64">
        <f t="shared" si="422"/>
        <v>335</v>
      </c>
      <c r="E3352" s="64">
        <f t="shared" si="423"/>
        <v>1671</v>
      </c>
      <c r="F3352" s="64" t="str">
        <f t="shared" si="416"/>
        <v/>
      </c>
      <c r="G3352" s="64" t="str">
        <f t="shared" si="417"/>
        <v/>
      </c>
      <c r="H3352" s="64" t="str">
        <f t="shared" si="418"/>
        <v/>
      </c>
      <c r="I3352" s="80" t="str">
        <f>IFERROR(VLOOKUP(D3352,Sheet2!A:B,2,0),"")</f>
        <v/>
      </c>
      <c r="J3352" s="64" t="str">
        <f>IFERROR(IF(I3352&lt;&gt;"",VLOOKUP(I3352,Sheet2!B:C,2,0),""),"")</f>
        <v/>
      </c>
      <c r="K3352" s="64" t="str">
        <f>IFERROR( IF(I3352&lt;&gt;"", HLOOKUP(L$2+$A3352,Sheet2!BX:NK,2,0),""),"")</f>
        <v/>
      </c>
      <c r="L3352" t="str">
        <f>IF(OR(HLOOKUP(L$2+$A3352,Sheet2!BX:NK,$B3352,0),HLOOKUP(L$2+$A3352,Sheet2!BX:NK,$B3352,0)&lt;&gt;""),HLOOKUP(L$2+$A3352,Sheet2!BX:NK,$B3352,0),"")</f>
        <v/>
      </c>
      <c r="M3352" t="str">
        <f>IF(OR(HLOOKUP(M$2+$A3352,Sheet2!BY:NL,$B3352,0),HLOOKUP(M$2+$A3352,Sheet2!BY:NL,$B3352,0)&lt;&gt;""),HLOOKUP(M$2+$A3352,Sheet2!BY:NL,$B3352,0),"")</f>
        <v/>
      </c>
      <c r="N3352" t="str">
        <f>IF(OR(HLOOKUP(N$2+$A3352,Sheet2!BZ:NM,$B3352,0),HLOOKUP(N$2+$A3352,Sheet2!BZ:NM,$B3352,0)&lt;&gt;""),HLOOKUP(N$2+$A3352,Sheet2!BZ:NM,$B3352,0),"")</f>
        <v/>
      </c>
      <c r="O3352" t="str">
        <f>IF(OR(HLOOKUP(O$2+$A3352,Sheet2!CA:NN,$B3352,0),HLOOKUP(O$2+$A3352,Sheet2!CA:NN,$B3352,0)&lt;&gt;""),HLOOKUP(O$2+$A3352,Sheet2!CA:NN,$B3352,0),"")</f>
        <v/>
      </c>
      <c r="P3352" t="str">
        <f>IF(OR(HLOOKUP(P$2+$A3352,Sheet2!CB:NO,$B3352,0),HLOOKUP(P$2+$A3352,Sheet2!CB:NO,$B3352,0)&lt;&gt;""),HLOOKUP(P$2+$A3352,Sheet2!CB:NO,$B3352,0),"")</f>
        <v/>
      </c>
      <c r="Q3352" t="str">
        <f>IF(OR(HLOOKUP(Q$2+$A3352,Sheet2!CC:NO,$B3352,0),HLOOKUP(Q$2+$A3352,Sheet2!CC:NO,$B3352,0)&lt;&gt;""),HLOOKUP(Q$2+$A3352,Sheet2!CC:NO,$B3352,0),"")</f>
        <v/>
      </c>
    </row>
    <row r="3353" spans="1:17" x14ac:dyDescent="0.25">
      <c r="A3353" s="64">
        <f t="shared" si="419"/>
        <v>54</v>
      </c>
      <c r="B3353" s="64">
        <f t="shared" si="420"/>
        <v>339</v>
      </c>
      <c r="C3353" s="64">
        <f t="shared" si="421"/>
        <v>10</v>
      </c>
      <c r="D3353" s="64">
        <f t="shared" si="422"/>
        <v>335</v>
      </c>
      <c r="E3353" s="64">
        <f t="shared" si="423"/>
        <v>1671</v>
      </c>
      <c r="F3353" s="64" t="str">
        <f t="shared" si="416"/>
        <v/>
      </c>
      <c r="G3353" s="64" t="str">
        <f t="shared" si="417"/>
        <v/>
      </c>
      <c r="H3353" s="64" t="str">
        <f t="shared" si="418"/>
        <v/>
      </c>
      <c r="I3353" s="80" t="str">
        <f>IFERROR(VLOOKUP(D3353,Sheet2!A:B,2,0),"")</f>
        <v/>
      </c>
      <c r="J3353" s="64" t="str">
        <f>IFERROR(IF(I3353&lt;&gt;"",VLOOKUP(I3353,Sheet2!B:C,2,0),""),"")</f>
        <v/>
      </c>
      <c r="K3353" s="64" t="str">
        <f>IFERROR( IF(I3353&lt;&gt;"", HLOOKUP(L$2+$A3353,Sheet2!BX:NK,2,0),""),"")</f>
        <v/>
      </c>
      <c r="L3353" t="str">
        <f>IF(OR(HLOOKUP(L$2+$A3353,Sheet2!BX:NK,$B3353,0),HLOOKUP(L$2+$A3353,Sheet2!BX:NK,$B3353,0)&lt;&gt;""),HLOOKUP(L$2+$A3353,Sheet2!BX:NK,$B3353,0),"")</f>
        <v/>
      </c>
      <c r="M3353" t="str">
        <f>IF(OR(HLOOKUP(M$2+$A3353,Sheet2!BY:NL,$B3353,0),HLOOKUP(M$2+$A3353,Sheet2!BY:NL,$B3353,0)&lt;&gt;""),HLOOKUP(M$2+$A3353,Sheet2!BY:NL,$B3353,0),"")</f>
        <v/>
      </c>
      <c r="N3353" t="str">
        <f>IF(OR(HLOOKUP(N$2+$A3353,Sheet2!BZ:NM,$B3353,0),HLOOKUP(N$2+$A3353,Sheet2!BZ:NM,$B3353,0)&lt;&gt;""),HLOOKUP(N$2+$A3353,Sheet2!BZ:NM,$B3353,0),"")</f>
        <v/>
      </c>
      <c r="O3353" t="str">
        <f>IF(OR(HLOOKUP(O$2+$A3353,Sheet2!CA:NN,$B3353,0),HLOOKUP(O$2+$A3353,Sheet2!CA:NN,$B3353,0)&lt;&gt;""),HLOOKUP(O$2+$A3353,Sheet2!CA:NN,$B3353,0),"")</f>
        <v/>
      </c>
      <c r="P3353" t="str">
        <f>IF(OR(HLOOKUP(P$2+$A3353,Sheet2!CB:NO,$B3353,0),HLOOKUP(P$2+$A3353,Sheet2!CB:NO,$B3353,0)&lt;&gt;""),HLOOKUP(P$2+$A3353,Sheet2!CB:NO,$B3353,0),"")</f>
        <v/>
      </c>
      <c r="Q3353" t="str">
        <f>IF(OR(HLOOKUP(Q$2+$A3353,Sheet2!CC:NO,$B3353,0),HLOOKUP(Q$2+$A3353,Sheet2!CC:NO,$B3353,0)&lt;&gt;""),HLOOKUP(Q$2+$A3353,Sheet2!CC:NO,$B3353,0),"")</f>
        <v/>
      </c>
    </row>
    <row r="3354" spans="1:17" x14ac:dyDescent="0.25">
      <c r="A3354" s="64">
        <f t="shared" si="419"/>
        <v>0</v>
      </c>
      <c r="B3354" s="64">
        <f t="shared" si="420"/>
        <v>340</v>
      </c>
      <c r="C3354" s="64">
        <f t="shared" si="421"/>
        <v>1</v>
      </c>
      <c r="D3354" s="64">
        <f t="shared" si="422"/>
        <v>336</v>
      </c>
      <c r="E3354" s="64">
        <f t="shared" si="423"/>
        <v>1676</v>
      </c>
      <c r="F3354" s="64" t="str">
        <f t="shared" si="416"/>
        <v/>
      </c>
      <c r="G3354" s="64" t="str">
        <f t="shared" si="417"/>
        <v/>
      </c>
      <c r="H3354" s="64" t="str">
        <f t="shared" si="418"/>
        <v/>
      </c>
      <c r="I3354" s="80" t="str">
        <f>IFERROR(VLOOKUP(D3354,Sheet2!A:B,2,0),"")</f>
        <v/>
      </c>
      <c r="J3354" s="64" t="str">
        <f>IFERROR(IF(I3354&lt;&gt;"",VLOOKUP(I3354,Sheet2!B:C,2,0),""),"")</f>
        <v/>
      </c>
      <c r="K3354" s="64" t="str">
        <f>IFERROR( IF(I3354&lt;&gt;"", HLOOKUP(L$2+$A3354,Sheet2!BX:NK,2,0),""),"")</f>
        <v/>
      </c>
      <c r="L3354" t="str">
        <f>IF(OR(HLOOKUP(L$2+$A3354,Sheet2!BX:NK,$B3354,0),HLOOKUP(L$2+$A3354,Sheet2!BX:NK,$B3354,0)&lt;&gt;""),HLOOKUP(L$2+$A3354,Sheet2!BX:NK,$B3354,0),"")</f>
        <v/>
      </c>
      <c r="M3354" t="str">
        <f>IF(OR(HLOOKUP(M$2+$A3354,Sheet2!BY:NL,$B3354,0),HLOOKUP(M$2+$A3354,Sheet2!BY:NL,$B3354,0)&lt;&gt;""),HLOOKUP(M$2+$A3354,Sheet2!BY:NL,$B3354,0),"")</f>
        <v/>
      </c>
      <c r="N3354" t="str">
        <f>IF(OR(HLOOKUP(N$2+$A3354,Sheet2!BZ:NM,$B3354,0),HLOOKUP(N$2+$A3354,Sheet2!BZ:NM,$B3354,0)&lt;&gt;""),HLOOKUP(N$2+$A3354,Sheet2!BZ:NM,$B3354,0),"")</f>
        <v/>
      </c>
      <c r="O3354" t="str">
        <f>IF(OR(HLOOKUP(O$2+$A3354,Sheet2!CA:NN,$B3354,0),HLOOKUP(O$2+$A3354,Sheet2!CA:NN,$B3354,0)&lt;&gt;""),HLOOKUP(O$2+$A3354,Sheet2!CA:NN,$B3354,0),"")</f>
        <v/>
      </c>
      <c r="P3354" t="str">
        <f>IF(OR(HLOOKUP(P$2+$A3354,Sheet2!CB:NO,$B3354,0),HLOOKUP(P$2+$A3354,Sheet2!CB:NO,$B3354,0)&lt;&gt;""),HLOOKUP(P$2+$A3354,Sheet2!CB:NO,$B3354,0),"")</f>
        <v/>
      </c>
      <c r="Q3354" t="str">
        <f>IF(OR(HLOOKUP(Q$2+$A3354,Sheet2!CC:NO,$B3354,0),HLOOKUP(Q$2+$A3354,Sheet2!CC:NO,$B3354,0)&lt;&gt;""),HLOOKUP(Q$2+$A3354,Sheet2!CC:NO,$B3354,0),"")</f>
        <v/>
      </c>
    </row>
    <row r="3355" spans="1:17" x14ac:dyDescent="0.25">
      <c r="A3355" s="64">
        <f t="shared" si="419"/>
        <v>6</v>
      </c>
      <c r="B3355" s="64">
        <f t="shared" si="420"/>
        <v>340</v>
      </c>
      <c r="C3355" s="64">
        <f t="shared" si="421"/>
        <v>2</v>
      </c>
      <c r="D3355" s="64">
        <f t="shared" si="422"/>
        <v>336</v>
      </c>
      <c r="E3355" s="64">
        <f t="shared" si="423"/>
        <v>1676</v>
      </c>
      <c r="F3355" s="64" t="str">
        <f t="shared" si="416"/>
        <v/>
      </c>
      <c r="G3355" s="64" t="str">
        <f t="shared" si="417"/>
        <v/>
      </c>
      <c r="H3355" s="64" t="str">
        <f t="shared" si="418"/>
        <v/>
      </c>
      <c r="I3355" s="80" t="str">
        <f>IFERROR(VLOOKUP(D3355,Sheet2!A:B,2,0),"")</f>
        <v/>
      </c>
      <c r="J3355" s="64" t="str">
        <f>IFERROR(IF(I3355&lt;&gt;"",VLOOKUP(I3355,Sheet2!B:C,2,0),""),"")</f>
        <v/>
      </c>
      <c r="K3355" s="64" t="str">
        <f>IFERROR( IF(I3355&lt;&gt;"", HLOOKUP(L$2+$A3355,Sheet2!BX:NK,2,0),""),"")</f>
        <v/>
      </c>
      <c r="L3355" t="str">
        <f>IF(OR(HLOOKUP(L$2+$A3355,Sheet2!BX:NK,$B3355,0),HLOOKUP(L$2+$A3355,Sheet2!BX:NK,$B3355,0)&lt;&gt;""),HLOOKUP(L$2+$A3355,Sheet2!BX:NK,$B3355,0),"")</f>
        <v/>
      </c>
      <c r="M3355" t="str">
        <f>IF(OR(HLOOKUP(M$2+$A3355,Sheet2!BY:NL,$B3355,0),HLOOKUP(M$2+$A3355,Sheet2!BY:NL,$B3355,0)&lt;&gt;""),HLOOKUP(M$2+$A3355,Sheet2!BY:NL,$B3355,0),"")</f>
        <v/>
      </c>
      <c r="N3355" t="str">
        <f>IF(OR(HLOOKUP(N$2+$A3355,Sheet2!BZ:NM,$B3355,0),HLOOKUP(N$2+$A3355,Sheet2!BZ:NM,$B3355,0)&lt;&gt;""),HLOOKUP(N$2+$A3355,Sheet2!BZ:NM,$B3355,0),"")</f>
        <v/>
      </c>
      <c r="O3355" t="str">
        <f>IF(OR(HLOOKUP(O$2+$A3355,Sheet2!CA:NN,$B3355,0),HLOOKUP(O$2+$A3355,Sheet2!CA:NN,$B3355,0)&lt;&gt;""),HLOOKUP(O$2+$A3355,Sheet2!CA:NN,$B3355,0),"")</f>
        <v/>
      </c>
      <c r="P3355" t="str">
        <f>IF(OR(HLOOKUP(P$2+$A3355,Sheet2!CB:NO,$B3355,0),HLOOKUP(P$2+$A3355,Sheet2!CB:NO,$B3355,0)&lt;&gt;""),HLOOKUP(P$2+$A3355,Sheet2!CB:NO,$B3355,0),"")</f>
        <v/>
      </c>
      <c r="Q3355" t="str">
        <f>IF(OR(HLOOKUP(Q$2+$A3355,Sheet2!CC:NO,$B3355,0),HLOOKUP(Q$2+$A3355,Sheet2!CC:NO,$B3355,0)&lt;&gt;""),HLOOKUP(Q$2+$A3355,Sheet2!CC:NO,$B3355,0),"")</f>
        <v/>
      </c>
    </row>
    <row r="3356" spans="1:17" x14ac:dyDescent="0.25">
      <c r="A3356" s="64">
        <f t="shared" si="419"/>
        <v>12</v>
      </c>
      <c r="B3356" s="64">
        <f t="shared" si="420"/>
        <v>340</v>
      </c>
      <c r="C3356" s="64">
        <f t="shared" si="421"/>
        <v>3</v>
      </c>
      <c r="D3356" s="64">
        <f t="shared" si="422"/>
        <v>336</v>
      </c>
      <c r="E3356" s="64">
        <f t="shared" si="423"/>
        <v>1676</v>
      </c>
      <c r="F3356" s="64" t="str">
        <f t="shared" si="416"/>
        <v/>
      </c>
      <c r="G3356" s="64" t="str">
        <f t="shared" si="417"/>
        <v/>
      </c>
      <c r="H3356" s="64" t="str">
        <f t="shared" si="418"/>
        <v/>
      </c>
      <c r="I3356" s="80" t="str">
        <f>IFERROR(VLOOKUP(D3356,Sheet2!A:B,2,0),"")</f>
        <v/>
      </c>
      <c r="J3356" s="64" t="str">
        <f>IFERROR(IF(I3356&lt;&gt;"",VLOOKUP(I3356,Sheet2!B:C,2,0),""),"")</f>
        <v/>
      </c>
      <c r="K3356" s="64" t="str">
        <f>IFERROR( IF(I3356&lt;&gt;"", HLOOKUP(L$2+$A3356,Sheet2!BX:NK,2,0),""),"")</f>
        <v/>
      </c>
      <c r="L3356" t="str">
        <f>IF(OR(HLOOKUP(L$2+$A3356,Sheet2!BX:NK,$B3356,0),HLOOKUP(L$2+$A3356,Sheet2!BX:NK,$B3356,0)&lt;&gt;""),HLOOKUP(L$2+$A3356,Sheet2!BX:NK,$B3356,0),"")</f>
        <v/>
      </c>
      <c r="M3356" t="str">
        <f>IF(OR(HLOOKUP(M$2+$A3356,Sheet2!BY:NL,$B3356,0),HLOOKUP(M$2+$A3356,Sheet2!BY:NL,$B3356,0)&lt;&gt;""),HLOOKUP(M$2+$A3356,Sheet2!BY:NL,$B3356,0),"")</f>
        <v/>
      </c>
      <c r="N3356" t="str">
        <f>IF(OR(HLOOKUP(N$2+$A3356,Sheet2!BZ:NM,$B3356,0),HLOOKUP(N$2+$A3356,Sheet2!BZ:NM,$B3356,0)&lt;&gt;""),HLOOKUP(N$2+$A3356,Sheet2!BZ:NM,$B3356,0),"")</f>
        <v/>
      </c>
      <c r="O3356" t="str">
        <f>IF(OR(HLOOKUP(O$2+$A3356,Sheet2!CA:NN,$B3356,0),HLOOKUP(O$2+$A3356,Sheet2!CA:NN,$B3356,0)&lt;&gt;""),HLOOKUP(O$2+$A3356,Sheet2!CA:NN,$B3356,0),"")</f>
        <v/>
      </c>
      <c r="P3356" t="str">
        <f>IF(OR(HLOOKUP(P$2+$A3356,Sheet2!CB:NO,$B3356,0),HLOOKUP(P$2+$A3356,Sheet2!CB:NO,$B3356,0)&lt;&gt;""),HLOOKUP(P$2+$A3356,Sheet2!CB:NO,$B3356,0),"")</f>
        <v/>
      </c>
      <c r="Q3356" t="str">
        <f>IF(OR(HLOOKUP(Q$2+$A3356,Sheet2!CC:NO,$B3356,0),HLOOKUP(Q$2+$A3356,Sheet2!CC:NO,$B3356,0)&lt;&gt;""),HLOOKUP(Q$2+$A3356,Sheet2!CC:NO,$B3356,0),"")</f>
        <v/>
      </c>
    </row>
    <row r="3357" spans="1:17" x14ac:dyDescent="0.25">
      <c r="A3357" s="64">
        <f t="shared" si="419"/>
        <v>18</v>
      </c>
      <c r="B3357" s="64">
        <f t="shared" si="420"/>
        <v>340</v>
      </c>
      <c r="C3357" s="64">
        <f t="shared" si="421"/>
        <v>4</v>
      </c>
      <c r="D3357" s="64">
        <f t="shared" si="422"/>
        <v>336</v>
      </c>
      <c r="E3357" s="64">
        <f t="shared" si="423"/>
        <v>1676</v>
      </c>
      <c r="F3357" s="64" t="str">
        <f t="shared" si="416"/>
        <v/>
      </c>
      <c r="G3357" s="64" t="str">
        <f t="shared" si="417"/>
        <v/>
      </c>
      <c r="H3357" s="64" t="str">
        <f t="shared" si="418"/>
        <v/>
      </c>
      <c r="I3357" s="80" t="str">
        <f>IFERROR(VLOOKUP(D3357,Sheet2!A:B,2,0),"")</f>
        <v/>
      </c>
      <c r="J3357" s="64" t="str">
        <f>IFERROR(IF(I3357&lt;&gt;"",VLOOKUP(I3357,Sheet2!B:C,2,0),""),"")</f>
        <v/>
      </c>
      <c r="K3357" s="64" t="str">
        <f>IFERROR( IF(I3357&lt;&gt;"", HLOOKUP(L$2+$A3357,Sheet2!BX:NK,2,0),""),"")</f>
        <v/>
      </c>
      <c r="L3357" t="str">
        <f>IF(OR(HLOOKUP(L$2+$A3357,Sheet2!BX:NK,$B3357,0),HLOOKUP(L$2+$A3357,Sheet2!BX:NK,$B3357,0)&lt;&gt;""),HLOOKUP(L$2+$A3357,Sheet2!BX:NK,$B3357,0),"")</f>
        <v/>
      </c>
      <c r="M3357" t="str">
        <f>IF(OR(HLOOKUP(M$2+$A3357,Sheet2!BY:NL,$B3357,0),HLOOKUP(M$2+$A3357,Sheet2!BY:NL,$B3357,0)&lt;&gt;""),HLOOKUP(M$2+$A3357,Sheet2!BY:NL,$B3357,0),"")</f>
        <v/>
      </c>
      <c r="N3357" t="str">
        <f>IF(OR(HLOOKUP(N$2+$A3357,Sheet2!BZ:NM,$B3357,0),HLOOKUP(N$2+$A3357,Sheet2!BZ:NM,$B3357,0)&lt;&gt;""),HLOOKUP(N$2+$A3357,Sheet2!BZ:NM,$B3357,0),"")</f>
        <v/>
      </c>
      <c r="O3357" t="str">
        <f>IF(OR(HLOOKUP(O$2+$A3357,Sheet2!CA:NN,$B3357,0),HLOOKUP(O$2+$A3357,Sheet2!CA:NN,$B3357,0)&lt;&gt;""),HLOOKUP(O$2+$A3357,Sheet2!CA:NN,$B3357,0),"")</f>
        <v/>
      </c>
      <c r="P3357" t="str">
        <f>IF(OR(HLOOKUP(P$2+$A3357,Sheet2!CB:NO,$B3357,0),HLOOKUP(P$2+$A3357,Sheet2!CB:NO,$B3357,0)&lt;&gt;""),HLOOKUP(P$2+$A3357,Sheet2!CB:NO,$B3357,0),"")</f>
        <v/>
      </c>
      <c r="Q3357" t="str">
        <f>IF(OR(HLOOKUP(Q$2+$A3357,Sheet2!CC:NO,$B3357,0),HLOOKUP(Q$2+$A3357,Sheet2!CC:NO,$B3357,0)&lt;&gt;""),HLOOKUP(Q$2+$A3357,Sheet2!CC:NO,$B3357,0),"")</f>
        <v/>
      </c>
    </row>
    <row r="3358" spans="1:17" x14ac:dyDescent="0.25">
      <c r="A3358" s="64">
        <f t="shared" si="419"/>
        <v>24</v>
      </c>
      <c r="B3358" s="64">
        <f t="shared" si="420"/>
        <v>340</v>
      </c>
      <c r="C3358" s="64">
        <f t="shared" si="421"/>
        <v>5</v>
      </c>
      <c r="D3358" s="64">
        <f t="shared" si="422"/>
        <v>336</v>
      </c>
      <c r="E3358" s="64">
        <f t="shared" si="423"/>
        <v>1676</v>
      </c>
      <c r="F3358" s="64" t="str">
        <f t="shared" si="416"/>
        <v/>
      </c>
      <c r="G3358" s="64" t="str">
        <f t="shared" si="417"/>
        <v/>
      </c>
      <c r="H3358" s="64" t="str">
        <f t="shared" si="418"/>
        <v/>
      </c>
      <c r="I3358" s="80" t="str">
        <f>IFERROR(VLOOKUP(D3358,Sheet2!A:B,2,0),"")</f>
        <v/>
      </c>
      <c r="J3358" s="64" t="str">
        <f>IFERROR(IF(I3358&lt;&gt;"",VLOOKUP(I3358,Sheet2!B:C,2,0),""),"")</f>
        <v/>
      </c>
      <c r="K3358" s="64" t="str">
        <f>IFERROR( IF(I3358&lt;&gt;"", HLOOKUP(L$2+$A3358,Sheet2!BX:NK,2,0),""),"")</f>
        <v/>
      </c>
      <c r="L3358" t="str">
        <f>IF(OR(HLOOKUP(L$2+$A3358,Sheet2!BX:NK,$B3358,0),HLOOKUP(L$2+$A3358,Sheet2!BX:NK,$B3358,0)&lt;&gt;""),HLOOKUP(L$2+$A3358,Sheet2!BX:NK,$B3358,0),"")</f>
        <v/>
      </c>
      <c r="M3358" t="str">
        <f>IF(OR(HLOOKUP(M$2+$A3358,Sheet2!BY:NL,$B3358,0),HLOOKUP(M$2+$A3358,Sheet2!BY:NL,$B3358,0)&lt;&gt;""),HLOOKUP(M$2+$A3358,Sheet2!BY:NL,$B3358,0),"")</f>
        <v/>
      </c>
      <c r="N3358" t="str">
        <f>IF(OR(HLOOKUP(N$2+$A3358,Sheet2!BZ:NM,$B3358,0),HLOOKUP(N$2+$A3358,Sheet2!BZ:NM,$B3358,0)&lt;&gt;""),HLOOKUP(N$2+$A3358,Sheet2!BZ:NM,$B3358,0),"")</f>
        <v/>
      </c>
      <c r="O3358" t="str">
        <f>IF(OR(HLOOKUP(O$2+$A3358,Sheet2!CA:NN,$B3358,0),HLOOKUP(O$2+$A3358,Sheet2!CA:NN,$B3358,0)&lt;&gt;""),HLOOKUP(O$2+$A3358,Sheet2!CA:NN,$B3358,0),"")</f>
        <v/>
      </c>
      <c r="P3358" t="str">
        <f>IF(OR(HLOOKUP(P$2+$A3358,Sheet2!CB:NO,$B3358,0),HLOOKUP(P$2+$A3358,Sheet2!CB:NO,$B3358,0)&lt;&gt;""),HLOOKUP(P$2+$A3358,Sheet2!CB:NO,$B3358,0),"")</f>
        <v/>
      </c>
      <c r="Q3358" t="str">
        <f>IF(OR(HLOOKUP(Q$2+$A3358,Sheet2!CC:NO,$B3358,0),HLOOKUP(Q$2+$A3358,Sheet2!CC:NO,$B3358,0)&lt;&gt;""),HLOOKUP(Q$2+$A3358,Sheet2!CC:NO,$B3358,0),"")</f>
        <v/>
      </c>
    </row>
    <row r="3359" spans="1:17" x14ac:dyDescent="0.25">
      <c r="A3359" s="64">
        <f t="shared" si="419"/>
        <v>30</v>
      </c>
      <c r="B3359" s="64">
        <f t="shared" si="420"/>
        <v>340</v>
      </c>
      <c r="C3359" s="64">
        <f t="shared" si="421"/>
        <v>6</v>
      </c>
      <c r="D3359" s="64">
        <f t="shared" si="422"/>
        <v>336</v>
      </c>
      <c r="E3359" s="64">
        <f t="shared" si="423"/>
        <v>1676</v>
      </c>
      <c r="F3359" s="64" t="str">
        <f t="shared" si="416"/>
        <v/>
      </c>
      <c r="G3359" s="64" t="str">
        <f t="shared" si="417"/>
        <v/>
      </c>
      <c r="H3359" s="64" t="str">
        <f t="shared" si="418"/>
        <v/>
      </c>
      <c r="I3359" s="80" t="str">
        <f>IFERROR(VLOOKUP(D3359,Sheet2!A:B,2,0),"")</f>
        <v/>
      </c>
      <c r="J3359" s="64" t="str">
        <f>IFERROR(IF(I3359&lt;&gt;"",VLOOKUP(I3359,Sheet2!B:C,2,0),""),"")</f>
        <v/>
      </c>
      <c r="K3359" s="64" t="str">
        <f>IFERROR( IF(I3359&lt;&gt;"", HLOOKUP(L$2+$A3359,Sheet2!BX:NK,2,0),""),"")</f>
        <v/>
      </c>
      <c r="L3359" t="str">
        <f>IF(OR(HLOOKUP(L$2+$A3359,Sheet2!BX:NK,$B3359,0),HLOOKUP(L$2+$A3359,Sheet2!BX:NK,$B3359,0)&lt;&gt;""),HLOOKUP(L$2+$A3359,Sheet2!BX:NK,$B3359,0),"")</f>
        <v/>
      </c>
      <c r="M3359" t="str">
        <f>IF(OR(HLOOKUP(M$2+$A3359,Sheet2!BY:NL,$B3359,0),HLOOKUP(M$2+$A3359,Sheet2!BY:NL,$B3359,0)&lt;&gt;""),HLOOKUP(M$2+$A3359,Sheet2!BY:NL,$B3359,0),"")</f>
        <v/>
      </c>
      <c r="N3359" t="str">
        <f>IF(OR(HLOOKUP(N$2+$A3359,Sheet2!BZ:NM,$B3359,0),HLOOKUP(N$2+$A3359,Sheet2!BZ:NM,$B3359,0)&lt;&gt;""),HLOOKUP(N$2+$A3359,Sheet2!BZ:NM,$B3359,0),"")</f>
        <v/>
      </c>
      <c r="O3359" t="str">
        <f>IF(OR(HLOOKUP(O$2+$A3359,Sheet2!CA:NN,$B3359,0),HLOOKUP(O$2+$A3359,Sheet2!CA:NN,$B3359,0)&lt;&gt;""),HLOOKUP(O$2+$A3359,Sheet2!CA:NN,$B3359,0),"")</f>
        <v/>
      </c>
      <c r="P3359" t="str">
        <f>IF(OR(HLOOKUP(P$2+$A3359,Sheet2!CB:NO,$B3359,0),HLOOKUP(P$2+$A3359,Sheet2!CB:NO,$B3359,0)&lt;&gt;""),HLOOKUP(P$2+$A3359,Sheet2!CB:NO,$B3359,0),"")</f>
        <v/>
      </c>
      <c r="Q3359" t="str">
        <f>IF(OR(HLOOKUP(Q$2+$A3359,Sheet2!CC:NO,$B3359,0),HLOOKUP(Q$2+$A3359,Sheet2!CC:NO,$B3359,0)&lt;&gt;""),HLOOKUP(Q$2+$A3359,Sheet2!CC:NO,$B3359,0),"")</f>
        <v/>
      </c>
    </row>
    <row r="3360" spans="1:17" x14ac:dyDescent="0.25">
      <c r="A3360" s="64">
        <f t="shared" si="419"/>
        <v>36</v>
      </c>
      <c r="B3360" s="64">
        <f t="shared" si="420"/>
        <v>340</v>
      </c>
      <c r="C3360" s="64">
        <f t="shared" si="421"/>
        <v>7</v>
      </c>
      <c r="D3360" s="64">
        <f t="shared" si="422"/>
        <v>336</v>
      </c>
      <c r="E3360" s="64">
        <f t="shared" si="423"/>
        <v>1676</v>
      </c>
      <c r="F3360" s="64" t="str">
        <f t="shared" si="416"/>
        <v/>
      </c>
      <c r="G3360" s="64" t="str">
        <f t="shared" si="417"/>
        <v/>
      </c>
      <c r="H3360" s="64" t="str">
        <f t="shared" si="418"/>
        <v/>
      </c>
      <c r="I3360" s="80" t="str">
        <f>IFERROR(VLOOKUP(D3360,Sheet2!A:B,2,0),"")</f>
        <v/>
      </c>
      <c r="J3360" s="64" t="str">
        <f>IFERROR(IF(I3360&lt;&gt;"",VLOOKUP(I3360,Sheet2!B:C,2,0),""),"")</f>
        <v/>
      </c>
      <c r="K3360" s="64" t="str">
        <f>IFERROR( IF(I3360&lt;&gt;"", HLOOKUP(L$2+$A3360,Sheet2!BX:NK,2,0),""),"")</f>
        <v/>
      </c>
      <c r="L3360" t="str">
        <f>IF(OR(HLOOKUP(L$2+$A3360,Sheet2!BX:NK,$B3360,0),HLOOKUP(L$2+$A3360,Sheet2!BX:NK,$B3360,0)&lt;&gt;""),HLOOKUP(L$2+$A3360,Sheet2!BX:NK,$B3360,0),"")</f>
        <v/>
      </c>
      <c r="M3360" t="str">
        <f>IF(OR(HLOOKUP(M$2+$A3360,Sheet2!BY:NL,$B3360,0),HLOOKUP(M$2+$A3360,Sheet2!BY:NL,$B3360,0)&lt;&gt;""),HLOOKUP(M$2+$A3360,Sheet2!BY:NL,$B3360,0),"")</f>
        <v/>
      </c>
      <c r="N3360" t="str">
        <f>IF(OR(HLOOKUP(N$2+$A3360,Sheet2!BZ:NM,$B3360,0),HLOOKUP(N$2+$A3360,Sheet2!BZ:NM,$B3360,0)&lt;&gt;""),HLOOKUP(N$2+$A3360,Sheet2!BZ:NM,$B3360,0),"")</f>
        <v/>
      </c>
      <c r="O3360" t="str">
        <f>IF(OR(HLOOKUP(O$2+$A3360,Sheet2!CA:NN,$B3360,0),HLOOKUP(O$2+$A3360,Sheet2!CA:NN,$B3360,0)&lt;&gt;""),HLOOKUP(O$2+$A3360,Sheet2!CA:NN,$B3360,0),"")</f>
        <v/>
      </c>
      <c r="P3360" t="str">
        <f>IF(OR(HLOOKUP(P$2+$A3360,Sheet2!CB:NO,$B3360,0),HLOOKUP(P$2+$A3360,Sheet2!CB:NO,$B3360,0)&lt;&gt;""),HLOOKUP(P$2+$A3360,Sheet2!CB:NO,$B3360,0),"")</f>
        <v/>
      </c>
      <c r="Q3360" t="str">
        <f>IF(OR(HLOOKUP(Q$2+$A3360,Sheet2!CC:NO,$B3360,0),HLOOKUP(Q$2+$A3360,Sheet2!CC:NO,$B3360,0)&lt;&gt;""),HLOOKUP(Q$2+$A3360,Sheet2!CC:NO,$B3360,0),"")</f>
        <v/>
      </c>
    </row>
    <row r="3361" spans="1:17" x14ac:dyDescent="0.25">
      <c r="A3361" s="64">
        <f t="shared" si="419"/>
        <v>42</v>
      </c>
      <c r="B3361" s="64">
        <f t="shared" si="420"/>
        <v>340</v>
      </c>
      <c r="C3361" s="64">
        <f t="shared" si="421"/>
        <v>8</v>
      </c>
      <c r="D3361" s="64">
        <f t="shared" si="422"/>
        <v>336</v>
      </c>
      <c r="E3361" s="64">
        <f t="shared" si="423"/>
        <v>1676</v>
      </c>
      <c r="F3361" s="64" t="str">
        <f t="shared" si="416"/>
        <v/>
      </c>
      <c r="G3361" s="64" t="str">
        <f t="shared" si="417"/>
        <v/>
      </c>
      <c r="H3361" s="64" t="str">
        <f t="shared" si="418"/>
        <v/>
      </c>
      <c r="I3361" s="80" t="str">
        <f>IFERROR(VLOOKUP(D3361,Sheet2!A:B,2,0),"")</f>
        <v/>
      </c>
      <c r="J3361" s="64" t="str">
        <f>IFERROR(IF(I3361&lt;&gt;"",VLOOKUP(I3361,Sheet2!B:C,2,0),""),"")</f>
        <v/>
      </c>
      <c r="K3361" s="64" t="str">
        <f>IFERROR( IF(I3361&lt;&gt;"", HLOOKUP(L$2+$A3361,Sheet2!BX:NK,2,0),""),"")</f>
        <v/>
      </c>
      <c r="L3361" t="str">
        <f>IF(OR(HLOOKUP(L$2+$A3361,Sheet2!BX:NK,$B3361,0),HLOOKUP(L$2+$A3361,Sheet2!BX:NK,$B3361,0)&lt;&gt;""),HLOOKUP(L$2+$A3361,Sheet2!BX:NK,$B3361,0),"")</f>
        <v/>
      </c>
      <c r="M3361" t="str">
        <f>IF(OR(HLOOKUP(M$2+$A3361,Sheet2!BY:NL,$B3361,0),HLOOKUP(M$2+$A3361,Sheet2!BY:NL,$B3361,0)&lt;&gt;""),HLOOKUP(M$2+$A3361,Sheet2!BY:NL,$B3361,0),"")</f>
        <v/>
      </c>
      <c r="N3361" t="str">
        <f>IF(OR(HLOOKUP(N$2+$A3361,Sheet2!BZ:NM,$B3361,0),HLOOKUP(N$2+$A3361,Sheet2!BZ:NM,$B3361,0)&lt;&gt;""),HLOOKUP(N$2+$A3361,Sheet2!BZ:NM,$B3361,0),"")</f>
        <v/>
      </c>
      <c r="O3361" t="str">
        <f>IF(OR(HLOOKUP(O$2+$A3361,Sheet2!CA:NN,$B3361,0),HLOOKUP(O$2+$A3361,Sheet2!CA:NN,$B3361,0)&lt;&gt;""),HLOOKUP(O$2+$A3361,Sheet2!CA:NN,$B3361,0),"")</f>
        <v/>
      </c>
      <c r="P3361" t="str">
        <f>IF(OR(HLOOKUP(P$2+$A3361,Sheet2!CB:NO,$B3361,0),HLOOKUP(P$2+$A3361,Sheet2!CB:NO,$B3361,0)&lt;&gt;""),HLOOKUP(P$2+$A3361,Sheet2!CB:NO,$B3361,0),"")</f>
        <v/>
      </c>
      <c r="Q3361" t="str">
        <f>IF(OR(HLOOKUP(Q$2+$A3361,Sheet2!CC:NO,$B3361,0),HLOOKUP(Q$2+$A3361,Sheet2!CC:NO,$B3361,0)&lt;&gt;""),HLOOKUP(Q$2+$A3361,Sheet2!CC:NO,$B3361,0),"")</f>
        <v/>
      </c>
    </row>
    <row r="3362" spans="1:17" x14ac:dyDescent="0.25">
      <c r="A3362" s="64">
        <f t="shared" si="419"/>
        <v>48</v>
      </c>
      <c r="B3362" s="64">
        <f t="shared" si="420"/>
        <v>340</v>
      </c>
      <c r="C3362" s="64">
        <f t="shared" si="421"/>
        <v>9</v>
      </c>
      <c r="D3362" s="64">
        <f t="shared" si="422"/>
        <v>336</v>
      </c>
      <c r="E3362" s="64">
        <f t="shared" si="423"/>
        <v>1676</v>
      </c>
      <c r="F3362" s="64" t="str">
        <f t="shared" si="416"/>
        <v/>
      </c>
      <c r="G3362" s="64" t="str">
        <f t="shared" si="417"/>
        <v/>
      </c>
      <c r="H3362" s="64" t="str">
        <f t="shared" si="418"/>
        <v/>
      </c>
      <c r="I3362" s="80" t="str">
        <f>IFERROR(VLOOKUP(D3362,Sheet2!A:B,2,0),"")</f>
        <v/>
      </c>
      <c r="J3362" s="64" t="str">
        <f>IFERROR(IF(I3362&lt;&gt;"",VLOOKUP(I3362,Sheet2!B:C,2,0),""),"")</f>
        <v/>
      </c>
      <c r="K3362" s="64" t="str">
        <f>IFERROR( IF(I3362&lt;&gt;"", HLOOKUP(L$2+$A3362,Sheet2!BX:NK,2,0),""),"")</f>
        <v/>
      </c>
      <c r="L3362" t="str">
        <f>IF(OR(HLOOKUP(L$2+$A3362,Sheet2!BX:NK,$B3362,0),HLOOKUP(L$2+$A3362,Sheet2!BX:NK,$B3362,0)&lt;&gt;""),HLOOKUP(L$2+$A3362,Sheet2!BX:NK,$B3362,0),"")</f>
        <v/>
      </c>
      <c r="M3362" t="str">
        <f>IF(OR(HLOOKUP(M$2+$A3362,Sheet2!BY:NL,$B3362,0),HLOOKUP(M$2+$A3362,Sheet2!BY:NL,$B3362,0)&lt;&gt;""),HLOOKUP(M$2+$A3362,Sheet2!BY:NL,$B3362,0),"")</f>
        <v/>
      </c>
      <c r="N3362" t="str">
        <f>IF(OR(HLOOKUP(N$2+$A3362,Sheet2!BZ:NM,$B3362,0),HLOOKUP(N$2+$A3362,Sheet2!BZ:NM,$B3362,0)&lt;&gt;""),HLOOKUP(N$2+$A3362,Sheet2!BZ:NM,$B3362,0),"")</f>
        <v/>
      </c>
      <c r="O3362" t="str">
        <f>IF(OR(HLOOKUP(O$2+$A3362,Sheet2!CA:NN,$B3362,0),HLOOKUP(O$2+$A3362,Sheet2!CA:NN,$B3362,0)&lt;&gt;""),HLOOKUP(O$2+$A3362,Sheet2!CA:NN,$B3362,0),"")</f>
        <v/>
      </c>
      <c r="P3362" t="str">
        <f>IF(OR(HLOOKUP(P$2+$A3362,Sheet2!CB:NO,$B3362,0),HLOOKUP(P$2+$A3362,Sheet2!CB:NO,$B3362,0)&lt;&gt;""),HLOOKUP(P$2+$A3362,Sheet2!CB:NO,$B3362,0),"")</f>
        <v/>
      </c>
      <c r="Q3362" t="str">
        <f>IF(OR(HLOOKUP(Q$2+$A3362,Sheet2!CC:NO,$B3362,0),HLOOKUP(Q$2+$A3362,Sheet2!CC:NO,$B3362,0)&lt;&gt;""),HLOOKUP(Q$2+$A3362,Sheet2!CC:NO,$B3362,0),"")</f>
        <v/>
      </c>
    </row>
    <row r="3363" spans="1:17" x14ac:dyDescent="0.25">
      <c r="A3363" s="64">
        <f t="shared" si="419"/>
        <v>54</v>
      </c>
      <c r="B3363" s="64">
        <f t="shared" si="420"/>
        <v>340</v>
      </c>
      <c r="C3363" s="64">
        <f t="shared" si="421"/>
        <v>10</v>
      </c>
      <c r="D3363" s="64">
        <f t="shared" si="422"/>
        <v>336</v>
      </c>
      <c r="E3363" s="64">
        <f t="shared" si="423"/>
        <v>1676</v>
      </c>
      <c r="F3363" s="64" t="str">
        <f t="shared" si="416"/>
        <v/>
      </c>
      <c r="G3363" s="64" t="str">
        <f t="shared" si="417"/>
        <v/>
      </c>
      <c r="H3363" s="64" t="str">
        <f t="shared" si="418"/>
        <v/>
      </c>
      <c r="I3363" s="80" t="str">
        <f>IFERROR(VLOOKUP(D3363,Sheet2!A:B,2,0),"")</f>
        <v/>
      </c>
      <c r="J3363" s="64" t="str">
        <f>IFERROR(IF(I3363&lt;&gt;"",VLOOKUP(I3363,Sheet2!B:C,2,0),""),"")</f>
        <v/>
      </c>
      <c r="K3363" s="64" t="str">
        <f>IFERROR( IF(I3363&lt;&gt;"", HLOOKUP(L$2+$A3363,Sheet2!BX:NK,2,0),""),"")</f>
        <v/>
      </c>
      <c r="L3363" t="str">
        <f>IF(OR(HLOOKUP(L$2+$A3363,Sheet2!BX:NK,$B3363,0),HLOOKUP(L$2+$A3363,Sheet2!BX:NK,$B3363,0)&lt;&gt;""),HLOOKUP(L$2+$A3363,Sheet2!BX:NK,$B3363,0),"")</f>
        <v/>
      </c>
      <c r="M3363" t="str">
        <f>IF(OR(HLOOKUP(M$2+$A3363,Sheet2!BY:NL,$B3363,0),HLOOKUP(M$2+$A3363,Sheet2!BY:NL,$B3363,0)&lt;&gt;""),HLOOKUP(M$2+$A3363,Sheet2!BY:NL,$B3363,0),"")</f>
        <v/>
      </c>
      <c r="N3363" t="str">
        <f>IF(OR(HLOOKUP(N$2+$A3363,Sheet2!BZ:NM,$B3363,0),HLOOKUP(N$2+$A3363,Sheet2!BZ:NM,$B3363,0)&lt;&gt;""),HLOOKUP(N$2+$A3363,Sheet2!BZ:NM,$B3363,0),"")</f>
        <v/>
      </c>
      <c r="O3363" t="str">
        <f>IF(OR(HLOOKUP(O$2+$A3363,Sheet2!CA:NN,$B3363,0),HLOOKUP(O$2+$A3363,Sheet2!CA:NN,$B3363,0)&lt;&gt;""),HLOOKUP(O$2+$A3363,Sheet2!CA:NN,$B3363,0),"")</f>
        <v/>
      </c>
      <c r="P3363" t="str">
        <f>IF(OR(HLOOKUP(P$2+$A3363,Sheet2!CB:NO,$B3363,0),HLOOKUP(P$2+$A3363,Sheet2!CB:NO,$B3363,0)&lt;&gt;""),HLOOKUP(P$2+$A3363,Sheet2!CB:NO,$B3363,0),"")</f>
        <v/>
      </c>
      <c r="Q3363" t="str">
        <f>IF(OR(HLOOKUP(Q$2+$A3363,Sheet2!CC:NO,$B3363,0),HLOOKUP(Q$2+$A3363,Sheet2!CC:NO,$B3363,0)&lt;&gt;""),HLOOKUP(Q$2+$A3363,Sheet2!CC:NO,$B3363,0),"")</f>
        <v/>
      </c>
    </row>
    <row r="3364" spans="1:17" x14ac:dyDescent="0.25">
      <c r="A3364" s="64">
        <f t="shared" si="419"/>
        <v>0</v>
      </c>
      <c r="B3364" s="64">
        <f t="shared" si="420"/>
        <v>341</v>
      </c>
      <c r="C3364" s="64">
        <f t="shared" si="421"/>
        <v>1</v>
      </c>
      <c r="D3364" s="64">
        <f t="shared" si="422"/>
        <v>337</v>
      </c>
      <c r="E3364" s="64">
        <f t="shared" si="423"/>
        <v>1681</v>
      </c>
      <c r="F3364" s="64" t="str">
        <f t="shared" si="416"/>
        <v/>
      </c>
      <c r="G3364" s="64" t="str">
        <f t="shared" si="417"/>
        <v/>
      </c>
      <c r="H3364" s="64" t="str">
        <f t="shared" si="418"/>
        <v/>
      </c>
      <c r="I3364" s="80" t="str">
        <f>IFERROR(VLOOKUP(D3364,Sheet2!A:B,2,0),"")</f>
        <v/>
      </c>
      <c r="J3364" s="64" t="str">
        <f>IFERROR(IF(I3364&lt;&gt;"",VLOOKUP(I3364,Sheet2!B:C,2,0),""),"")</f>
        <v/>
      </c>
      <c r="K3364" s="64" t="str">
        <f>IFERROR( IF(I3364&lt;&gt;"", HLOOKUP(L$2+$A3364,Sheet2!BX:NK,2,0),""),"")</f>
        <v/>
      </c>
      <c r="L3364" t="str">
        <f>IF(OR(HLOOKUP(L$2+$A3364,Sheet2!BX:NK,$B3364,0),HLOOKUP(L$2+$A3364,Sheet2!BX:NK,$B3364,0)&lt;&gt;""),HLOOKUP(L$2+$A3364,Sheet2!BX:NK,$B3364,0),"")</f>
        <v/>
      </c>
      <c r="M3364" t="str">
        <f>IF(OR(HLOOKUP(M$2+$A3364,Sheet2!BY:NL,$B3364,0),HLOOKUP(M$2+$A3364,Sheet2!BY:NL,$B3364,0)&lt;&gt;""),HLOOKUP(M$2+$A3364,Sheet2!BY:NL,$B3364,0),"")</f>
        <v/>
      </c>
      <c r="N3364" t="str">
        <f>IF(OR(HLOOKUP(N$2+$A3364,Sheet2!BZ:NM,$B3364,0),HLOOKUP(N$2+$A3364,Sheet2!BZ:NM,$B3364,0)&lt;&gt;""),HLOOKUP(N$2+$A3364,Sheet2!BZ:NM,$B3364,0),"")</f>
        <v/>
      </c>
      <c r="O3364" t="str">
        <f>IF(OR(HLOOKUP(O$2+$A3364,Sheet2!CA:NN,$B3364,0),HLOOKUP(O$2+$A3364,Sheet2!CA:NN,$B3364,0)&lt;&gt;""),HLOOKUP(O$2+$A3364,Sheet2!CA:NN,$B3364,0),"")</f>
        <v/>
      </c>
      <c r="P3364" t="str">
        <f>IF(OR(HLOOKUP(P$2+$A3364,Sheet2!CB:NO,$B3364,0),HLOOKUP(P$2+$A3364,Sheet2!CB:NO,$B3364,0)&lt;&gt;""),HLOOKUP(P$2+$A3364,Sheet2!CB:NO,$B3364,0),"")</f>
        <v/>
      </c>
      <c r="Q3364" t="str">
        <f>IF(OR(HLOOKUP(Q$2+$A3364,Sheet2!CC:NO,$B3364,0),HLOOKUP(Q$2+$A3364,Sheet2!CC:NO,$B3364,0)&lt;&gt;""),HLOOKUP(Q$2+$A3364,Sheet2!CC:NO,$B3364,0),"")</f>
        <v/>
      </c>
    </row>
    <row r="3365" spans="1:17" x14ac:dyDescent="0.25">
      <c r="A3365" s="64">
        <f t="shared" si="419"/>
        <v>6</v>
      </c>
      <c r="B3365" s="64">
        <f t="shared" si="420"/>
        <v>341</v>
      </c>
      <c r="C3365" s="64">
        <f t="shared" si="421"/>
        <v>2</v>
      </c>
      <c r="D3365" s="64">
        <f t="shared" si="422"/>
        <v>337</v>
      </c>
      <c r="E3365" s="64">
        <f t="shared" si="423"/>
        <v>1681</v>
      </c>
      <c r="F3365" s="64" t="str">
        <f t="shared" si="416"/>
        <v/>
      </c>
      <c r="G3365" s="64" t="str">
        <f t="shared" si="417"/>
        <v/>
      </c>
      <c r="H3365" s="64" t="str">
        <f t="shared" si="418"/>
        <v/>
      </c>
      <c r="I3365" s="80" t="str">
        <f>IFERROR(VLOOKUP(D3365,Sheet2!A:B,2,0),"")</f>
        <v/>
      </c>
      <c r="J3365" s="64" t="str">
        <f>IFERROR(IF(I3365&lt;&gt;"",VLOOKUP(I3365,Sheet2!B:C,2,0),""),"")</f>
        <v/>
      </c>
      <c r="K3365" s="64" t="str">
        <f>IFERROR( IF(I3365&lt;&gt;"", HLOOKUP(L$2+$A3365,Sheet2!BX:NK,2,0),""),"")</f>
        <v/>
      </c>
      <c r="L3365" t="str">
        <f>IF(OR(HLOOKUP(L$2+$A3365,Sheet2!BX:NK,$B3365,0),HLOOKUP(L$2+$A3365,Sheet2!BX:NK,$B3365,0)&lt;&gt;""),HLOOKUP(L$2+$A3365,Sheet2!BX:NK,$B3365,0),"")</f>
        <v/>
      </c>
      <c r="M3365" t="str">
        <f>IF(OR(HLOOKUP(M$2+$A3365,Sheet2!BY:NL,$B3365,0),HLOOKUP(M$2+$A3365,Sheet2!BY:NL,$B3365,0)&lt;&gt;""),HLOOKUP(M$2+$A3365,Sheet2!BY:NL,$B3365,0),"")</f>
        <v/>
      </c>
      <c r="N3365" t="str">
        <f>IF(OR(HLOOKUP(N$2+$A3365,Sheet2!BZ:NM,$B3365,0),HLOOKUP(N$2+$A3365,Sheet2!BZ:NM,$B3365,0)&lt;&gt;""),HLOOKUP(N$2+$A3365,Sheet2!BZ:NM,$B3365,0),"")</f>
        <v/>
      </c>
      <c r="O3365" t="str">
        <f>IF(OR(HLOOKUP(O$2+$A3365,Sheet2!CA:NN,$B3365,0),HLOOKUP(O$2+$A3365,Sheet2!CA:NN,$B3365,0)&lt;&gt;""),HLOOKUP(O$2+$A3365,Sheet2!CA:NN,$B3365,0),"")</f>
        <v/>
      </c>
      <c r="P3365" t="str">
        <f>IF(OR(HLOOKUP(P$2+$A3365,Sheet2!CB:NO,$B3365,0),HLOOKUP(P$2+$A3365,Sheet2!CB:NO,$B3365,0)&lt;&gt;""),HLOOKUP(P$2+$A3365,Sheet2!CB:NO,$B3365,0),"")</f>
        <v/>
      </c>
      <c r="Q3365" t="str">
        <f>IF(OR(HLOOKUP(Q$2+$A3365,Sheet2!CC:NO,$B3365,0),HLOOKUP(Q$2+$A3365,Sheet2!CC:NO,$B3365,0)&lt;&gt;""),HLOOKUP(Q$2+$A3365,Sheet2!CC:NO,$B3365,0),"")</f>
        <v/>
      </c>
    </row>
    <row r="3366" spans="1:17" x14ac:dyDescent="0.25">
      <c r="A3366" s="64">
        <f t="shared" si="419"/>
        <v>12</v>
      </c>
      <c r="B3366" s="64">
        <f t="shared" si="420"/>
        <v>341</v>
      </c>
      <c r="C3366" s="64">
        <f t="shared" si="421"/>
        <v>3</v>
      </c>
      <c r="D3366" s="64">
        <f t="shared" si="422"/>
        <v>337</v>
      </c>
      <c r="E3366" s="64">
        <f t="shared" si="423"/>
        <v>1681</v>
      </c>
      <c r="F3366" s="64" t="str">
        <f t="shared" si="416"/>
        <v/>
      </c>
      <c r="G3366" s="64" t="str">
        <f t="shared" si="417"/>
        <v/>
      </c>
      <c r="H3366" s="64" t="str">
        <f t="shared" si="418"/>
        <v/>
      </c>
      <c r="I3366" s="80" t="str">
        <f>IFERROR(VLOOKUP(D3366,Sheet2!A:B,2,0),"")</f>
        <v/>
      </c>
      <c r="J3366" s="64" t="str">
        <f>IFERROR(IF(I3366&lt;&gt;"",VLOOKUP(I3366,Sheet2!B:C,2,0),""),"")</f>
        <v/>
      </c>
      <c r="K3366" s="64" t="str">
        <f>IFERROR( IF(I3366&lt;&gt;"", HLOOKUP(L$2+$A3366,Sheet2!BX:NK,2,0),""),"")</f>
        <v/>
      </c>
      <c r="L3366" t="str">
        <f>IF(OR(HLOOKUP(L$2+$A3366,Sheet2!BX:NK,$B3366,0),HLOOKUP(L$2+$A3366,Sheet2!BX:NK,$B3366,0)&lt;&gt;""),HLOOKUP(L$2+$A3366,Sheet2!BX:NK,$B3366,0),"")</f>
        <v/>
      </c>
      <c r="M3366" t="str">
        <f>IF(OR(HLOOKUP(M$2+$A3366,Sheet2!BY:NL,$B3366,0),HLOOKUP(M$2+$A3366,Sheet2!BY:NL,$B3366,0)&lt;&gt;""),HLOOKUP(M$2+$A3366,Sheet2!BY:NL,$B3366,0),"")</f>
        <v/>
      </c>
      <c r="N3366" t="str">
        <f>IF(OR(HLOOKUP(N$2+$A3366,Sheet2!BZ:NM,$B3366,0),HLOOKUP(N$2+$A3366,Sheet2!BZ:NM,$B3366,0)&lt;&gt;""),HLOOKUP(N$2+$A3366,Sheet2!BZ:NM,$B3366,0),"")</f>
        <v/>
      </c>
      <c r="O3366" t="str">
        <f>IF(OR(HLOOKUP(O$2+$A3366,Sheet2!CA:NN,$B3366,0),HLOOKUP(O$2+$A3366,Sheet2!CA:NN,$B3366,0)&lt;&gt;""),HLOOKUP(O$2+$A3366,Sheet2!CA:NN,$B3366,0),"")</f>
        <v/>
      </c>
      <c r="P3366" t="str">
        <f>IF(OR(HLOOKUP(P$2+$A3366,Sheet2!CB:NO,$B3366,0),HLOOKUP(P$2+$A3366,Sheet2!CB:NO,$B3366,0)&lt;&gt;""),HLOOKUP(P$2+$A3366,Sheet2!CB:NO,$B3366,0),"")</f>
        <v/>
      </c>
      <c r="Q3366" t="str">
        <f>IF(OR(HLOOKUP(Q$2+$A3366,Sheet2!CC:NO,$B3366,0),HLOOKUP(Q$2+$A3366,Sheet2!CC:NO,$B3366,0)&lt;&gt;""),HLOOKUP(Q$2+$A3366,Sheet2!CC:NO,$B3366,0),"")</f>
        <v/>
      </c>
    </row>
    <row r="3367" spans="1:17" x14ac:dyDescent="0.25">
      <c r="A3367" s="64">
        <f t="shared" si="419"/>
        <v>18</v>
      </c>
      <c r="B3367" s="64">
        <f t="shared" si="420"/>
        <v>341</v>
      </c>
      <c r="C3367" s="64">
        <f t="shared" si="421"/>
        <v>4</v>
      </c>
      <c r="D3367" s="64">
        <f t="shared" si="422"/>
        <v>337</v>
      </c>
      <c r="E3367" s="64">
        <f t="shared" si="423"/>
        <v>1681</v>
      </c>
      <c r="F3367" s="64" t="str">
        <f t="shared" si="416"/>
        <v/>
      </c>
      <c r="G3367" s="64" t="str">
        <f t="shared" si="417"/>
        <v/>
      </c>
      <c r="H3367" s="64" t="str">
        <f t="shared" si="418"/>
        <v/>
      </c>
      <c r="I3367" s="80" t="str">
        <f>IFERROR(VLOOKUP(D3367,Sheet2!A:B,2,0),"")</f>
        <v/>
      </c>
      <c r="J3367" s="64" t="str">
        <f>IFERROR(IF(I3367&lt;&gt;"",VLOOKUP(I3367,Sheet2!B:C,2,0),""),"")</f>
        <v/>
      </c>
      <c r="K3367" s="64" t="str">
        <f>IFERROR( IF(I3367&lt;&gt;"", HLOOKUP(L$2+$A3367,Sheet2!BX:NK,2,0),""),"")</f>
        <v/>
      </c>
      <c r="L3367" t="str">
        <f>IF(OR(HLOOKUP(L$2+$A3367,Sheet2!BX:NK,$B3367,0),HLOOKUP(L$2+$A3367,Sheet2!BX:NK,$B3367,0)&lt;&gt;""),HLOOKUP(L$2+$A3367,Sheet2!BX:NK,$B3367,0),"")</f>
        <v/>
      </c>
      <c r="M3367" t="str">
        <f>IF(OR(HLOOKUP(M$2+$A3367,Sheet2!BY:NL,$B3367,0),HLOOKUP(M$2+$A3367,Sheet2!BY:NL,$B3367,0)&lt;&gt;""),HLOOKUP(M$2+$A3367,Sheet2!BY:NL,$B3367,0),"")</f>
        <v/>
      </c>
      <c r="N3367" t="str">
        <f>IF(OR(HLOOKUP(N$2+$A3367,Sheet2!BZ:NM,$B3367,0),HLOOKUP(N$2+$A3367,Sheet2!BZ:NM,$B3367,0)&lt;&gt;""),HLOOKUP(N$2+$A3367,Sheet2!BZ:NM,$B3367,0),"")</f>
        <v/>
      </c>
      <c r="O3367" t="str">
        <f>IF(OR(HLOOKUP(O$2+$A3367,Sheet2!CA:NN,$B3367,0),HLOOKUP(O$2+$A3367,Sheet2!CA:NN,$B3367,0)&lt;&gt;""),HLOOKUP(O$2+$A3367,Sheet2!CA:NN,$B3367,0),"")</f>
        <v/>
      </c>
      <c r="P3367" t="str">
        <f>IF(OR(HLOOKUP(P$2+$A3367,Sheet2!CB:NO,$B3367,0),HLOOKUP(P$2+$A3367,Sheet2!CB:NO,$B3367,0)&lt;&gt;""),HLOOKUP(P$2+$A3367,Sheet2!CB:NO,$B3367,0),"")</f>
        <v/>
      </c>
      <c r="Q3367" t="str">
        <f>IF(OR(HLOOKUP(Q$2+$A3367,Sheet2!CC:NO,$B3367,0),HLOOKUP(Q$2+$A3367,Sheet2!CC:NO,$B3367,0)&lt;&gt;""),HLOOKUP(Q$2+$A3367,Sheet2!CC:NO,$B3367,0),"")</f>
        <v/>
      </c>
    </row>
    <row r="3368" spans="1:17" x14ac:dyDescent="0.25">
      <c r="A3368" s="64">
        <f t="shared" si="419"/>
        <v>24</v>
      </c>
      <c r="B3368" s="64">
        <f t="shared" si="420"/>
        <v>341</v>
      </c>
      <c r="C3368" s="64">
        <f t="shared" si="421"/>
        <v>5</v>
      </c>
      <c r="D3368" s="64">
        <f t="shared" si="422"/>
        <v>337</v>
      </c>
      <c r="E3368" s="64">
        <f t="shared" si="423"/>
        <v>1681</v>
      </c>
      <c r="F3368" s="64" t="str">
        <f t="shared" si="416"/>
        <v/>
      </c>
      <c r="G3368" s="64" t="str">
        <f t="shared" si="417"/>
        <v/>
      </c>
      <c r="H3368" s="64" t="str">
        <f t="shared" si="418"/>
        <v/>
      </c>
      <c r="I3368" s="80" t="str">
        <f>IFERROR(VLOOKUP(D3368,Sheet2!A:B,2,0),"")</f>
        <v/>
      </c>
      <c r="J3368" s="64" t="str">
        <f>IFERROR(IF(I3368&lt;&gt;"",VLOOKUP(I3368,Sheet2!B:C,2,0),""),"")</f>
        <v/>
      </c>
      <c r="K3368" s="64" t="str">
        <f>IFERROR( IF(I3368&lt;&gt;"", HLOOKUP(L$2+$A3368,Sheet2!BX:NK,2,0),""),"")</f>
        <v/>
      </c>
      <c r="L3368" t="str">
        <f>IF(OR(HLOOKUP(L$2+$A3368,Sheet2!BX:NK,$B3368,0),HLOOKUP(L$2+$A3368,Sheet2!BX:NK,$B3368,0)&lt;&gt;""),HLOOKUP(L$2+$A3368,Sheet2!BX:NK,$B3368,0),"")</f>
        <v/>
      </c>
      <c r="M3368" t="str">
        <f>IF(OR(HLOOKUP(M$2+$A3368,Sheet2!BY:NL,$B3368,0),HLOOKUP(M$2+$A3368,Sheet2!BY:NL,$B3368,0)&lt;&gt;""),HLOOKUP(M$2+$A3368,Sheet2!BY:NL,$B3368,0),"")</f>
        <v/>
      </c>
      <c r="N3368" t="str">
        <f>IF(OR(HLOOKUP(N$2+$A3368,Sheet2!BZ:NM,$B3368,0),HLOOKUP(N$2+$A3368,Sheet2!BZ:NM,$B3368,0)&lt;&gt;""),HLOOKUP(N$2+$A3368,Sheet2!BZ:NM,$B3368,0),"")</f>
        <v/>
      </c>
      <c r="O3368" t="str">
        <f>IF(OR(HLOOKUP(O$2+$A3368,Sheet2!CA:NN,$B3368,0),HLOOKUP(O$2+$A3368,Sheet2!CA:NN,$B3368,0)&lt;&gt;""),HLOOKUP(O$2+$A3368,Sheet2!CA:NN,$B3368,0),"")</f>
        <v/>
      </c>
      <c r="P3368" t="str">
        <f>IF(OR(HLOOKUP(P$2+$A3368,Sheet2!CB:NO,$B3368,0),HLOOKUP(P$2+$A3368,Sheet2!CB:NO,$B3368,0)&lt;&gt;""),HLOOKUP(P$2+$A3368,Sheet2!CB:NO,$B3368,0),"")</f>
        <v/>
      </c>
      <c r="Q3368" t="str">
        <f>IF(OR(HLOOKUP(Q$2+$A3368,Sheet2!CC:NO,$B3368,0),HLOOKUP(Q$2+$A3368,Sheet2!CC:NO,$B3368,0)&lt;&gt;""),HLOOKUP(Q$2+$A3368,Sheet2!CC:NO,$B3368,0),"")</f>
        <v/>
      </c>
    </row>
    <row r="3369" spans="1:17" x14ac:dyDescent="0.25">
      <c r="A3369" s="64">
        <f t="shared" si="419"/>
        <v>30</v>
      </c>
      <c r="B3369" s="64">
        <f t="shared" si="420"/>
        <v>341</v>
      </c>
      <c r="C3369" s="64">
        <f t="shared" si="421"/>
        <v>6</v>
      </c>
      <c r="D3369" s="64">
        <f t="shared" si="422"/>
        <v>337</v>
      </c>
      <c r="E3369" s="64">
        <f t="shared" si="423"/>
        <v>1681</v>
      </c>
      <c r="F3369" s="64" t="str">
        <f t="shared" si="416"/>
        <v/>
      </c>
      <c r="G3369" s="64" t="str">
        <f t="shared" si="417"/>
        <v/>
      </c>
      <c r="H3369" s="64" t="str">
        <f t="shared" si="418"/>
        <v/>
      </c>
      <c r="I3369" s="80" t="str">
        <f>IFERROR(VLOOKUP(D3369,Sheet2!A:B,2,0),"")</f>
        <v/>
      </c>
      <c r="J3369" s="64" t="str">
        <f>IFERROR(IF(I3369&lt;&gt;"",VLOOKUP(I3369,Sheet2!B:C,2,0),""),"")</f>
        <v/>
      </c>
      <c r="K3369" s="64" t="str">
        <f>IFERROR( IF(I3369&lt;&gt;"", HLOOKUP(L$2+$A3369,Sheet2!BX:NK,2,0),""),"")</f>
        <v/>
      </c>
      <c r="L3369" t="str">
        <f>IF(OR(HLOOKUP(L$2+$A3369,Sheet2!BX:NK,$B3369,0),HLOOKUP(L$2+$A3369,Sheet2!BX:NK,$B3369,0)&lt;&gt;""),HLOOKUP(L$2+$A3369,Sheet2!BX:NK,$B3369,0),"")</f>
        <v/>
      </c>
      <c r="M3369" t="str">
        <f>IF(OR(HLOOKUP(M$2+$A3369,Sheet2!BY:NL,$B3369,0),HLOOKUP(M$2+$A3369,Sheet2!BY:NL,$B3369,0)&lt;&gt;""),HLOOKUP(M$2+$A3369,Sheet2!BY:NL,$B3369,0),"")</f>
        <v/>
      </c>
      <c r="N3369" t="str">
        <f>IF(OR(HLOOKUP(N$2+$A3369,Sheet2!BZ:NM,$B3369,0),HLOOKUP(N$2+$A3369,Sheet2!BZ:NM,$B3369,0)&lt;&gt;""),HLOOKUP(N$2+$A3369,Sheet2!BZ:NM,$B3369,0),"")</f>
        <v/>
      </c>
      <c r="O3369" t="str">
        <f>IF(OR(HLOOKUP(O$2+$A3369,Sheet2!CA:NN,$B3369,0),HLOOKUP(O$2+$A3369,Sheet2!CA:NN,$B3369,0)&lt;&gt;""),HLOOKUP(O$2+$A3369,Sheet2!CA:NN,$B3369,0),"")</f>
        <v/>
      </c>
      <c r="P3369" t="str">
        <f>IF(OR(HLOOKUP(P$2+$A3369,Sheet2!CB:NO,$B3369,0),HLOOKUP(P$2+$A3369,Sheet2!CB:NO,$B3369,0)&lt;&gt;""),HLOOKUP(P$2+$A3369,Sheet2!CB:NO,$B3369,0),"")</f>
        <v/>
      </c>
      <c r="Q3369" t="str">
        <f>IF(OR(HLOOKUP(Q$2+$A3369,Sheet2!CC:NO,$B3369,0),HLOOKUP(Q$2+$A3369,Sheet2!CC:NO,$B3369,0)&lt;&gt;""),HLOOKUP(Q$2+$A3369,Sheet2!CC:NO,$B3369,0),"")</f>
        <v/>
      </c>
    </row>
    <row r="3370" spans="1:17" x14ac:dyDescent="0.25">
      <c r="A3370" s="64">
        <f t="shared" si="419"/>
        <v>36</v>
      </c>
      <c r="B3370" s="64">
        <f t="shared" si="420"/>
        <v>341</v>
      </c>
      <c r="C3370" s="64">
        <f t="shared" si="421"/>
        <v>7</v>
      </c>
      <c r="D3370" s="64">
        <f t="shared" si="422"/>
        <v>337</v>
      </c>
      <c r="E3370" s="64">
        <f t="shared" si="423"/>
        <v>1681</v>
      </c>
      <c r="F3370" s="64" t="str">
        <f t="shared" si="416"/>
        <v/>
      </c>
      <c r="G3370" s="64" t="str">
        <f t="shared" si="417"/>
        <v/>
      </c>
      <c r="H3370" s="64" t="str">
        <f t="shared" si="418"/>
        <v/>
      </c>
      <c r="I3370" s="80" t="str">
        <f>IFERROR(VLOOKUP(D3370,Sheet2!A:B,2,0),"")</f>
        <v/>
      </c>
      <c r="J3370" s="64" t="str">
        <f>IFERROR(IF(I3370&lt;&gt;"",VLOOKUP(I3370,Sheet2!B:C,2,0),""),"")</f>
        <v/>
      </c>
      <c r="K3370" s="64" t="str">
        <f>IFERROR( IF(I3370&lt;&gt;"", HLOOKUP(L$2+$A3370,Sheet2!BX:NK,2,0),""),"")</f>
        <v/>
      </c>
      <c r="L3370" t="str">
        <f>IF(OR(HLOOKUP(L$2+$A3370,Sheet2!BX:NK,$B3370,0),HLOOKUP(L$2+$A3370,Sheet2!BX:NK,$B3370,0)&lt;&gt;""),HLOOKUP(L$2+$A3370,Sheet2!BX:NK,$B3370,0),"")</f>
        <v/>
      </c>
      <c r="M3370" t="str">
        <f>IF(OR(HLOOKUP(M$2+$A3370,Sheet2!BY:NL,$B3370,0),HLOOKUP(M$2+$A3370,Sheet2!BY:NL,$B3370,0)&lt;&gt;""),HLOOKUP(M$2+$A3370,Sheet2!BY:NL,$B3370,0),"")</f>
        <v/>
      </c>
      <c r="N3370" t="str">
        <f>IF(OR(HLOOKUP(N$2+$A3370,Sheet2!BZ:NM,$B3370,0),HLOOKUP(N$2+$A3370,Sheet2!BZ:NM,$B3370,0)&lt;&gt;""),HLOOKUP(N$2+$A3370,Sheet2!BZ:NM,$B3370,0),"")</f>
        <v/>
      </c>
      <c r="O3370" t="str">
        <f>IF(OR(HLOOKUP(O$2+$A3370,Sheet2!CA:NN,$B3370,0),HLOOKUP(O$2+$A3370,Sheet2!CA:NN,$B3370,0)&lt;&gt;""),HLOOKUP(O$2+$A3370,Sheet2!CA:NN,$B3370,0),"")</f>
        <v/>
      </c>
      <c r="P3370" t="str">
        <f>IF(OR(HLOOKUP(P$2+$A3370,Sheet2!CB:NO,$B3370,0),HLOOKUP(P$2+$A3370,Sheet2!CB:NO,$B3370,0)&lt;&gt;""),HLOOKUP(P$2+$A3370,Sheet2!CB:NO,$B3370,0),"")</f>
        <v/>
      </c>
      <c r="Q3370" t="str">
        <f>IF(OR(HLOOKUP(Q$2+$A3370,Sheet2!CC:NO,$B3370,0),HLOOKUP(Q$2+$A3370,Sheet2!CC:NO,$B3370,0)&lt;&gt;""),HLOOKUP(Q$2+$A3370,Sheet2!CC:NO,$B3370,0),"")</f>
        <v/>
      </c>
    </row>
    <row r="3371" spans="1:17" x14ac:dyDescent="0.25">
      <c r="A3371" s="64">
        <f t="shared" si="419"/>
        <v>42</v>
      </c>
      <c r="B3371" s="64">
        <f t="shared" si="420"/>
        <v>341</v>
      </c>
      <c r="C3371" s="64">
        <f t="shared" si="421"/>
        <v>8</v>
      </c>
      <c r="D3371" s="64">
        <f t="shared" si="422"/>
        <v>337</v>
      </c>
      <c r="E3371" s="64">
        <f t="shared" si="423"/>
        <v>1681</v>
      </c>
      <c r="F3371" s="64" t="str">
        <f t="shared" si="416"/>
        <v/>
      </c>
      <c r="G3371" s="64" t="str">
        <f t="shared" si="417"/>
        <v/>
      </c>
      <c r="H3371" s="64" t="str">
        <f t="shared" si="418"/>
        <v/>
      </c>
      <c r="I3371" s="80" t="str">
        <f>IFERROR(VLOOKUP(D3371,Sheet2!A:B,2,0),"")</f>
        <v/>
      </c>
      <c r="J3371" s="64" t="str">
        <f>IFERROR(IF(I3371&lt;&gt;"",VLOOKUP(I3371,Sheet2!B:C,2,0),""),"")</f>
        <v/>
      </c>
      <c r="K3371" s="64" t="str">
        <f>IFERROR( IF(I3371&lt;&gt;"", HLOOKUP(L$2+$A3371,Sheet2!BX:NK,2,0),""),"")</f>
        <v/>
      </c>
      <c r="L3371" t="str">
        <f>IF(OR(HLOOKUP(L$2+$A3371,Sheet2!BX:NK,$B3371,0),HLOOKUP(L$2+$A3371,Sheet2!BX:NK,$B3371,0)&lt;&gt;""),HLOOKUP(L$2+$A3371,Sheet2!BX:NK,$B3371,0),"")</f>
        <v/>
      </c>
      <c r="M3371" t="str">
        <f>IF(OR(HLOOKUP(M$2+$A3371,Sheet2!BY:NL,$B3371,0),HLOOKUP(M$2+$A3371,Sheet2!BY:NL,$B3371,0)&lt;&gt;""),HLOOKUP(M$2+$A3371,Sheet2!BY:NL,$B3371,0),"")</f>
        <v/>
      </c>
      <c r="N3371" t="str">
        <f>IF(OR(HLOOKUP(N$2+$A3371,Sheet2!BZ:NM,$B3371,0),HLOOKUP(N$2+$A3371,Sheet2!BZ:NM,$B3371,0)&lt;&gt;""),HLOOKUP(N$2+$A3371,Sheet2!BZ:NM,$B3371,0),"")</f>
        <v/>
      </c>
      <c r="O3371" t="str">
        <f>IF(OR(HLOOKUP(O$2+$A3371,Sheet2!CA:NN,$B3371,0),HLOOKUP(O$2+$A3371,Sheet2!CA:NN,$B3371,0)&lt;&gt;""),HLOOKUP(O$2+$A3371,Sheet2!CA:NN,$B3371,0),"")</f>
        <v/>
      </c>
      <c r="P3371" t="str">
        <f>IF(OR(HLOOKUP(P$2+$A3371,Sheet2!CB:NO,$B3371,0),HLOOKUP(P$2+$A3371,Sheet2!CB:NO,$B3371,0)&lt;&gt;""),HLOOKUP(P$2+$A3371,Sheet2!CB:NO,$B3371,0),"")</f>
        <v/>
      </c>
      <c r="Q3371" t="str">
        <f>IF(OR(HLOOKUP(Q$2+$A3371,Sheet2!CC:NO,$B3371,0),HLOOKUP(Q$2+$A3371,Sheet2!CC:NO,$B3371,0)&lt;&gt;""),HLOOKUP(Q$2+$A3371,Sheet2!CC:NO,$B3371,0),"")</f>
        <v/>
      </c>
    </row>
    <row r="3372" spans="1:17" x14ac:dyDescent="0.25">
      <c r="A3372" s="64">
        <f t="shared" si="419"/>
        <v>48</v>
      </c>
      <c r="B3372" s="64">
        <f t="shared" si="420"/>
        <v>341</v>
      </c>
      <c r="C3372" s="64">
        <f t="shared" si="421"/>
        <v>9</v>
      </c>
      <c r="D3372" s="64">
        <f t="shared" si="422"/>
        <v>337</v>
      </c>
      <c r="E3372" s="64">
        <f t="shared" si="423"/>
        <v>1681</v>
      </c>
      <c r="F3372" s="64" t="str">
        <f t="shared" si="416"/>
        <v/>
      </c>
      <c r="G3372" s="64" t="str">
        <f t="shared" si="417"/>
        <v/>
      </c>
      <c r="H3372" s="64" t="str">
        <f t="shared" si="418"/>
        <v/>
      </c>
      <c r="I3372" s="80" t="str">
        <f>IFERROR(VLOOKUP(D3372,Sheet2!A:B,2,0),"")</f>
        <v/>
      </c>
      <c r="J3372" s="64" t="str">
        <f>IFERROR(IF(I3372&lt;&gt;"",VLOOKUP(I3372,Sheet2!B:C,2,0),""),"")</f>
        <v/>
      </c>
      <c r="K3372" s="64" t="str">
        <f>IFERROR( IF(I3372&lt;&gt;"", HLOOKUP(L$2+$A3372,Sheet2!BX:NK,2,0),""),"")</f>
        <v/>
      </c>
      <c r="L3372" t="str">
        <f>IF(OR(HLOOKUP(L$2+$A3372,Sheet2!BX:NK,$B3372,0),HLOOKUP(L$2+$A3372,Sheet2!BX:NK,$B3372,0)&lt;&gt;""),HLOOKUP(L$2+$A3372,Sheet2!BX:NK,$B3372,0),"")</f>
        <v/>
      </c>
      <c r="M3372" t="str">
        <f>IF(OR(HLOOKUP(M$2+$A3372,Sheet2!BY:NL,$B3372,0),HLOOKUP(M$2+$A3372,Sheet2!BY:NL,$B3372,0)&lt;&gt;""),HLOOKUP(M$2+$A3372,Sheet2!BY:NL,$B3372,0),"")</f>
        <v/>
      </c>
      <c r="N3372" t="str">
        <f>IF(OR(HLOOKUP(N$2+$A3372,Sheet2!BZ:NM,$B3372,0),HLOOKUP(N$2+$A3372,Sheet2!BZ:NM,$B3372,0)&lt;&gt;""),HLOOKUP(N$2+$A3372,Sheet2!BZ:NM,$B3372,0),"")</f>
        <v/>
      </c>
      <c r="O3372" t="str">
        <f>IF(OR(HLOOKUP(O$2+$A3372,Sheet2!CA:NN,$B3372,0),HLOOKUP(O$2+$A3372,Sheet2!CA:NN,$B3372,0)&lt;&gt;""),HLOOKUP(O$2+$A3372,Sheet2!CA:NN,$B3372,0),"")</f>
        <v/>
      </c>
      <c r="P3372" t="str">
        <f>IF(OR(HLOOKUP(P$2+$A3372,Sheet2!CB:NO,$B3372,0),HLOOKUP(P$2+$A3372,Sheet2!CB:NO,$B3372,0)&lt;&gt;""),HLOOKUP(P$2+$A3372,Sheet2!CB:NO,$B3372,0),"")</f>
        <v/>
      </c>
      <c r="Q3372" t="str">
        <f>IF(OR(HLOOKUP(Q$2+$A3372,Sheet2!CC:NO,$B3372,0),HLOOKUP(Q$2+$A3372,Sheet2!CC:NO,$B3372,0)&lt;&gt;""),HLOOKUP(Q$2+$A3372,Sheet2!CC:NO,$B3372,0),"")</f>
        <v/>
      </c>
    </row>
    <row r="3373" spans="1:17" x14ac:dyDescent="0.25">
      <c r="A3373" s="64">
        <f t="shared" si="419"/>
        <v>54</v>
      </c>
      <c r="B3373" s="64">
        <f t="shared" si="420"/>
        <v>341</v>
      </c>
      <c r="C3373" s="64">
        <f t="shared" si="421"/>
        <v>10</v>
      </c>
      <c r="D3373" s="64">
        <f t="shared" si="422"/>
        <v>337</v>
      </c>
      <c r="E3373" s="64">
        <f t="shared" si="423"/>
        <v>1681</v>
      </c>
      <c r="F3373" s="64" t="str">
        <f t="shared" si="416"/>
        <v/>
      </c>
      <c r="G3373" s="64" t="str">
        <f t="shared" si="417"/>
        <v/>
      </c>
      <c r="H3373" s="64" t="str">
        <f t="shared" si="418"/>
        <v/>
      </c>
      <c r="I3373" s="80" t="str">
        <f>IFERROR(VLOOKUP(D3373,Sheet2!A:B,2,0),"")</f>
        <v/>
      </c>
      <c r="J3373" s="64" t="str">
        <f>IFERROR(IF(I3373&lt;&gt;"",VLOOKUP(I3373,Sheet2!B:C,2,0),""),"")</f>
        <v/>
      </c>
      <c r="K3373" s="64" t="str">
        <f>IFERROR( IF(I3373&lt;&gt;"", HLOOKUP(L$2+$A3373,Sheet2!BX:NK,2,0),""),"")</f>
        <v/>
      </c>
      <c r="L3373" t="str">
        <f>IF(OR(HLOOKUP(L$2+$A3373,Sheet2!BX:NK,$B3373,0),HLOOKUP(L$2+$A3373,Sheet2!BX:NK,$B3373,0)&lt;&gt;""),HLOOKUP(L$2+$A3373,Sheet2!BX:NK,$B3373,0),"")</f>
        <v/>
      </c>
      <c r="M3373" t="str">
        <f>IF(OR(HLOOKUP(M$2+$A3373,Sheet2!BY:NL,$B3373,0),HLOOKUP(M$2+$A3373,Sheet2!BY:NL,$B3373,0)&lt;&gt;""),HLOOKUP(M$2+$A3373,Sheet2!BY:NL,$B3373,0),"")</f>
        <v/>
      </c>
      <c r="N3373" t="str">
        <f>IF(OR(HLOOKUP(N$2+$A3373,Sheet2!BZ:NM,$B3373,0),HLOOKUP(N$2+$A3373,Sheet2!BZ:NM,$B3373,0)&lt;&gt;""),HLOOKUP(N$2+$A3373,Sheet2!BZ:NM,$B3373,0),"")</f>
        <v/>
      </c>
      <c r="O3373" t="str">
        <f>IF(OR(HLOOKUP(O$2+$A3373,Sheet2!CA:NN,$B3373,0),HLOOKUP(O$2+$A3373,Sheet2!CA:NN,$B3373,0)&lt;&gt;""),HLOOKUP(O$2+$A3373,Sheet2!CA:NN,$B3373,0),"")</f>
        <v/>
      </c>
      <c r="P3373" t="str">
        <f>IF(OR(HLOOKUP(P$2+$A3373,Sheet2!CB:NO,$B3373,0),HLOOKUP(P$2+$A3373,Sheet2!CB:NO,$B3373,0)&lt;&gt;""),HLOOKUP(P$2+$A3373,Sheet2!CB:NO,$B3373,0),"")</f>
        <v/>
      </c>
      <c r="Q3373" t="str">
        <f>IF(OR(HLOOKUP(Q$2+$A3373,Sheet2!CC:NO,$B3373,0),HLOOKUP(Q$2+$A3373,Sheet2!CC:NO,$B3373,0)&lt;&gt;""),HLOOKUP(Q$2+$A3373,Sheet2!CC:NO,$B3373,0),"")</f>
        <v/>
      </c>
    </row>
    <row r="3374" spans="1:17" x14ac:dyDescent="0.25">
      <c r="A3374" s="64">
        <f t="shared" si="419"/>
        <v>0</v>
      </c>
      <c r="B3374" s="64">
        <f t="shared" si="420"/>
        <v>342</v>
      </c>
      <c r="C3374" s="64">
        <f t="shared" si="421"/>
        <v>1</v>
      </c>
      <c r="D3374" s="64">
        <f t="shared" si="422"/>
        <v>338</v>
      </c>
      <c r="E3374" s="64">
        <f t="shared" si="423"/>
        <v>1686</v>
      </c>
      <c r="F3374" s="64" t="str">
        <f t="shared" si="416"/>
        <v/>
      </c>
      <c r="G3374" s="64" t="str">
        <f t="shared" si="417"/>
        <v/>
      </c>
      <c r="H3374" s="64" t="str">
        <f t="shared" si="418"/>
        <v/>
      </c>
      <c r="I3374" s="80" t="str">
        <f>IFERROR(VLOOKUP(D3374,Sheet2!A:B,2,0),"")</f>
        <v/>
      </c>
      <c r="J3374" s="64" t="str">
        <f>IFERROR(IF(I3374&lt;&gt;"",VLOOKUP(I3374,Sheet2!B:C,2,0),""),"")</f>
        <v/>
      </c>
      <c r="K3374" s="64" t="str">
        <f>IFERROR( IF(I3374&lt;&gt;"", HLOOKUP(L$2+$A3374,Sheet2!BX:NK,2,0),""),"")</f>
        <v/>
      </c>
      <c r="L3374" t="str">
        <f>IF(OR(HLOOKUP(L$2+$A3374,Sheet2!BX:NK,$B3374,0),HLOOKUP(L$2+$A3374,Sheet2!BX:NK,$B3374,0)&lt;&gt;""),HLOOKUP(L$2+$A3374,Sheet2!BX:NK,$B3374,0),"")</f>
        <v/>
      </c>
      <c r="M3374" t="str">
        <f>IF(OR(HLOOKUP(M$2+$A3374,Sheet2!BY:NL,$B3374,0),HLOOKUP(M$2+$A3374,Sheet2!BY:NL,$B3374,0)&lt;&gt;""),HLOOKUP(M$2+$A3374,Sheet2!BY:NL,$B3374,0),"")</f>
        <v/>
      </c>
      <c r="N3374" t="str">
        <f>IF(OR(HLOOKUP(N$2+$A3374,Sheet2!BZ:NM,$B3374,0),HLOOKUP(N$2+$A3374,Sheet2!BZ:NM,$B3374,0)&lt;&gt;""),HLOOKUP(N$2+$A3374,Sheet2!BZ:NM,$B3374,0),"")</f>
        <v/>
      </c>
      <c r="O3374" t="str">
        <f>IF(OR(HLOOKUP(O$2+$A3374,Sheet2!CA:NN,$B3374,0),HLOOKUP(O$2+$A3374,Sheet2!CA:NN,$B3374,0)&lt;&gt;""),HLOOKUP(O$2+$A3374,Sheet2!CA:NN,$B3374,0),"")</f>
        <v/>
      </c>
      <c r="P3374" t="str">
        <f>IF(OR(HLOOKUP(P$2+$A3374,Sheet2!CB:NO,$B3374,0),HLOOKUP(P$2+$A3374,Sheet2!CB:NO,$B3374,0)&lt;&gt;""),HLOOKUP(P$2+$A3374,Sheet2!CB:NO,$B3374,0),"")</f>
        <v/>
      </c>
      <c r="Q3374" t="str">
        <f>IF(OR(HLOOKUP(Q$2+$A3374,Sheet2!CC:NO,$B3374,0),HLOOKUP(Q$2+$A3374,Sheet2!CC:NO,$B3374,0)&lt;&gt;""),HLOOKUP(Q$2+$A3374,Sheet2!CC:NO,$B3374,0),"")</f>
        <v/>
      </c>
    </row>
    <row r="3375" spans="1:17" x14ac:dyDescent="0.25">
      <c r="A3375" s="64">
        <f t="shared" si="419"/>
        <v>6</v>
      </c>
      <c r="B3375" s="64">
        <f t="shared" si="420"/>
        <v>342</v>
      </c>
      <c r="C3375" s="64">
        <f t="shared" si="421"/>
        <v>2</v>
      </c>
      <c r="D3375" s="64">
        <f t="shared" si="422"/>
        <v>338</v>
      </c>
      <c r="E3375" s="64">
        <f t="shared" si="423"/>
        <v>1686</v>
      </c>
      <c r="F3375" s="64" t="str">
        <f t="shared" si="416"/>
        <v/>
      </c>
      <c r="G3375" s="64" t="str">
        <f t="shared" si="417"/>
        <v/>
      </c>
      <c r="H3375" s="64" t="str">
        <f t="shared" si="418"/>
        <v/>
      </c>
      <c r="I3375" s="80" t="str">
        <f>IFERROR(VLOOKUP(D3375,Sheet2!A:B,2,0),"")</f>
        <v/>
      </c>
      <c r="J3375" s="64" t="str">
        <f>IFERROR(IF(I3375&lt;&gt;"",VLOOKUP(I3375,Sheet2!B:C,2,0),""),"")</f>
        <v/>
      </c>
      <c r="K3375" s="64" t="str">
        <f>IFERROR( IF(I3375&lt;&gt;"", HLOOKUP(L$2+$A3375,Sheet2!BX:NK,2,0),""),"")</f>
        <v/>
      </c>
      <c r="L3375" t="str">
        <f>IF(OR(HLOOKUP(L$2+$A3375,Sheet2!BX:NK,$B3375,0),HLOOKUP(L$2+$A3375,Sheet2!BX:NK,$B3375,0)&lt;&gt;""),HLOOKUP(L$2+$A3375,Sheet2!BX:NK,$B3375,0),"")</f>
        <v/>
      </c>
      <c r="M3375" t="str">
        <f>IF(OR(HLOOKUP(M$2+$A3375,Sheet2!BY:NL,$B3375,0),HLOOKUP(M$2+$A3375,Sheet2!BY:NL,$B3375,0)&lt;&gt;""),HLOOKUP(M$2+$A3375,Sheet2!BY:NL,$B3375,0),"")</f>
        <v/>
      </c>
      <c r="N3375" t="str">
        <f>IF(OR(HLOOKUP(N$2+$A3375,Sheet2!BZ:NM,$B3375,0),HLOOKUP(N$2+$A3375,Sheet2!BZ:NM,$B3375,0)&lt;&gt;""),HLOOKUP(N$2+$A3375,Sheet2!BZ:NM,$B3375,0),"")</f>
        <v/>
      </c>
      <c r="O3375" t="str">
        <f>IF(OR(HLOOKUP(O$2+$A3375,Sheet2!CA:NN,$B3375,0),HLOOKUP(O$2+$A3375,Sheet2!CA:NN,$B3375,0)&lt;&gt;""),HLOOKUP(O$2+$A3375,Sheet2!CA:NN,$B3375,0),"")</f>
        <v/>
      </c>
      <c r="P3375" t="str">
        <f>IF(OR(HLOOKUP(P$2+$A3375,Sheet2!CB:NO,$B3375,0),HLOOKUP(P$2+$A3375,Sheet2!CB:NO,$B3375,0)&lt;&gt;""),HLOOKUP(P$2+$A3375,Sheet2!CB:NO,$B3375,0),"")</f>
        <v/>
      </c>
      <c r="Q3375" t="str">
        <f>IF(OR(HLOOKUP(Q$2+$A3375,Sheet2!CC:NO,$B3375,0),HLOOKUP(Q$2+$A3375,Sheet2!CC:NO,$B3375,0)&lt;&gt;""),HLOOKUP(Q$2+$A3375,Sheet2!CC:NO,$B3375,0),"")</f>
        <v/>
      </c>
    </row>
    <row r="3376" spans="1:17" x14ac:dyDescent="0.25">
      <c r="A3376" s="64">
        <f t="shared" si="419"/>
        <v>12</v>
      </c>
      <c r="B3376" s="64">
        <f t="shared" si="420"/>
        <v>342</v>
      </c>
      <c r="C3376" s="64">
        <f t="shared" si="421"/>
        <v>3</v>
      </c>
      <c r="D3376" s="64">
        <f t="shared" si="422"/>
        <v>338</v>
      </c>
      <c r="E3376" s="64">
        <f t="shared" si="423"/>
        <v>1686</v>
      </c>
      <c r="F3376" s="64" t="str">
        <f t="shared" si="416"/>
        <v/>
      </c>
      <c r="G3376" s="64" t="str">
        <f t="shared" si="417"/>
        <v/>
      </c>
      <c r="H3376" s="64" t="str">
        <f t="shared" si="418"/>
        <v/>
      </c>
      <c r="I3376" s="80" t="str">
        <f>IFERROR(VLOOKUP(D3376,Sheet2!A:B,2,0),"")</f>
        <v/>
      </c>
      <c r="J3376" s="64" t="str">
        <f>IFERROR(IF(I3376&lt;&gt;"",VLOOKUP(I3376,Sheet2!B:C,2,0),""),"")</f>
        <v/>
      </c>
      <c r="K3376" s="64" t="str">
        <f>IFERROR( IF(I3376&lt;&gt;"", HLOOKUP(L$2+$A3376,Sheet2!BX:NK,2,0),""),"")</f>
        <v/>
      </c>
      <c r="L3376" t="str">
        <f>IF(OR(HLOOKUP(L$2+$A3376,Sheet2!BX:NK,$B3376,0),HLOOKUP(L$2+$A3376,Sheet2!BX:NK,$B3376,0)&lt;&gt;""),HLOOKUP(L$2+$A3376,Sheet2!BX:NK,$B3376,0),"")</f>
        <v/>
      </c>
      <c r="M3376" t="str">
        <f>IF(OR(HLOOKUP(M$2+$A3376,Sheet2!BY:NL,$B3376,0),HLOOKUP(M$2+$A3376,Sheet2!BY:NL,$B3376,0)&lt;&gt;""),HLOOKUP(M$2+$A3376,Sheet2!BY:NL,$B3376,0),"")</f>
        <v/>
      </c>
      <c r="N3376" t="str">
        <f>IF(OR(HLOOKUP(N$2+$A3376,Sheet2!BZ:NM,$B3376,0),HLOOKUP(N$2+$A3376,Sheet2!BZ:NM,$B3376,0)&lt;&gt;""),HLOOKUP(N$2+$A3376,Sheet2!BZ:NM,$B3376,0),"")</f>
        <v/>
      </c>
      <c r="O3376" t="str">
        <f>IF(OR(HLOOKUP(O$2+$A3376,Sheet2!CA:NN,$B3376,0),HLOOKUP(O$2+$A3376,Sheet2!CA:NN,$B3376,0)&lt;&gt;""),HLOOKUP(O$2+$A3376,Sheet2!CA:NN,$B3376,0),"")</f>
        <v/>
      </c>
      <c r="P3376" t="str">
        <f>IF(OR(HLOOKUP(P$2+$A3376,Sheet2!CB:NO,$B3376,0),HLOOKUP(P$2+$A3376,Sheet2!CB:NO,$B3376,0)&lt;&gt;""),HLOOKUP(P$2+$A3376,Sheet2!CB:NO,$B3376,0),"")</f>
        <v/>
      </c>
      <c r="Q3376" t="str">
        <f>IF(OR(HLOOKUP(Q$2+$A3376,Sheet2!CC:NO,$B3376,0),HLOOKUP(Q$2+$A3376,Sheet2!CC:NO,$B3376,0)&lt;&gt;""),HLOOKUP(Q$2+$A3376,Sheet2!CC:NO,$B3376,0),"")</f>
        <v/>
      </c>
    </row>
    <row r="3377" spans="1:17" x14ac:dyDescent="0.25">
      <c r="A3377" s="64">
        <f t="shared" si="419"/>
        <v>18</v>
      </c>
      <c r="B3377" s="64">
        <f t="shared" si="420"/>
        <v>342</v>
      </c>
      <c r="C3377" s="64">
        <f t="shared" si="421"/>
        <v>4</v>
      </c>
      <c r="D3377" s="64">
        <f t="shared" si="422"/>
        <v>338</v>
      </c>
      <c r="E3377" s="64">
        <f t="shared" si="423"/>
        <v>1686</v>
      </c>
      <c r="F3377" s="64" t="str">
        <f t="shared" si="416"/>
        <v/>
      </c>
      <c r="G3377" s="64" t="str">
        <f t="shared" si="417"/>
        <v/>
      </c>
      <c r="H3377" s="64" t="str">
        <f t="shared" si="418"/>
        <v/>
      </c>
      <c r="I3377" s="80" t="str">
        <f>IFERROR(VLOOKUP(D3377,Sheet2!A:B,2,0),"")</f>
        <v/>
      </c>
      <c r="J3377" s="64" t="str">
        <f>IFERROR(IF(I3377&lt;&gt;"",VLOOKUP(I3377,Sheet2!B:C,2,0),""),"")</f>
        <v/>
      </c>
      <c r="K3377" s="64" t="str">
        <f>IFERROR( IF(I3377&lt;&gt;"", HLOOKUP(L$2+$A3377,Sheet2!BX:NK,2,0),""),"")</f>
        <v/>
      </c>
      <c r="L3377" t="str">
        <f>IF(OR(HLOOKUP(L$2+$A3377,Sheet2!BX:NK,$B3377,0),HLOOKUP(L$2+$A3377,Sheet2!BX:NK,$B3377,0)&lt;&gt;""),HLOOKUP(L$2+$A3377,Sheet2!BX:NK,$B3377,0),"")</f>
        <v/>
      </c>
      <c r="M3377" t="str">
        <f>IF(OR(HLOOKUP(M$2+$A3377,Sheet2!BY:NL,$B3377,0),HLOOKUP(M$2+$A3377,Sheet2!BY:NL,$B3377,0)&lt;&gt;""),HLOOKUP(M$2+$A3377,Sheet2!BY:NL,$B3377,0),"")</f>
        <v/>
      </c>
      <c r="N3377" t="str">
        <f>IF(OR(HLOOKUP(N$2+$A3377,Sheet2!BZ:NM,$B3377,0),HLOOKUP(N$2+$A3377,Sheet2!BZ:NM,$B3377,0)&lt;&gt;""),HLOOKUP(N$2+$A3377,Sheet2!BZ:NM,$B3377,0),"")</f>
        <v/>
      </c>
      <c r="O3377" t="str">
        <f>IF(OR(HLOOKUP(O$2+$A3377,Sheet2!CA:NN,$B3377,0),HLOOKUP(O$2+$A3377,Sheet2!CA:NN,$B3377,0)&lt;&gt;""),HLOOKUP(O$2+$A3377,Sheet2!CA:NN,$B3377,0),"")</f>
        <v/>
      </c>
      <c r="P3377" t="str">
        <f>IF(OR(HLOOKUP(P$2+$A3377,Sheet2!CB:NO,$B3377,0),HLOOKUP(P$2+$A3377,Sheet2!CB:NO,$B3377,0)&lt;&gt;""),HLOOKUP(P$2+$A3377,Sheet2!CB:NO,$B3377,0),"")</f>
        <v/>
      </c>
      <c r="Q3377" t="str">
        <f>IF(OR(HLOOKUP(Q$2+$A3377,Sheet2!CC:NO,$B3377,0),HLOOKUP(Q$2+$A3377,Sheet2!CC:NO,$B3377,0)&lt;&gt;""),HLOOKUP(Q$2+$A3377,Sheet2!CC:NO,$B3377,0),"")</f>
        <v/>
      </c>
    </row>
    <row r="3378" spans="1:17" x14ac:dyDescent="0.25">
      <c r="A3378" s="64">
        <f t="shared" si="419"/>
        <v>24</v>
      </c>
      <c r="B3378" s="64">
        <f t="shared" si="420"/>
        <v>342</v>
      </c>
      <c r="C3378" s="64">
        <f t="shared" si="421"/>
        <v>5</v>
      </c>
      <c r="D3378" s="64">
        <f t="shared" si="422"/>
        <v>338</v>
      </c>
      <c r="E3378" s="64">
        <f t="shared" si="423"/>
        <v>1686</v>
      </c>
      <c r="F3378" s="64" t="str">
        <f t="shared" si="416"/>
        <v/>
      </c>
      <c r="G3378" s="64" t="str">
        <f t="shared" si="417"/>
        <v/>
      </c>
      <c r="H3378" s="64" t="str">
        <f t="shared" si="418"/>
        <v/>
      </c>
      <c r="I3378" s="80" t="str">
        <f>IFERROR(VLOOKUP(D3378,Sheet2!A:B,2,0),"")</f>
        <v/>
      </c>
      <c r="J3378" s="64" t="str">
        <f>IFERROR(IF(I3378&lt;&gt;"",VLOOKUP(I3378,Sheet2!B:C,2,0),""),"")</f>
        <v/>
      </c>
      <c r="K3378" s="64" t="str">
        <f>IFERROR( IF(I3378&lt;&gt;"", HLOOKUP(L$2+$A3378,Sheet2!BX:NK,2,0),""),"")</f>
        <v/>
      </c>
      <c r="L3378" t="str">
        <f>IF(OR(HLOOKUP(L$2+$A3378,Sheet2!BX:NK,$B3378,0),HLOOKUP(L$2+$A3378,Sheet2!BX:NK,$B3378,0)&lt;&gt;""),HLOOKUP(L$2+$A3378,Sheet2!BX:NK,$B3378,0),"")</f>
        <v/>
      </c>
      <c r="M3378" t="str">
        <f>IF(OR(HLOOKUP(M$2+$A3378,Sheet2!BY:NL,$B3378,0),HLOOKUP(M$2+$A3378,Sheet2!BY:NL,$B3378,0)&lt;&gt;""),HLOOKUP(M$2+$A3378,Sheet2!BY:NL,$B3378,0),"")</f>
        <v/>
      </c>
      <c r="N3378" t="str">
        <f>IF(OR(HLOOKUP(N$2+$A3378,Sheet2!BZ:NM,$B3378,0),HLOOKUP(N$2+$A3378,Sheet2!BZ:NM,$B3378,0)&lt;&gt;""),HLOOKUP(N$2+$A3378,Sheet2!BZ:NM,$B3378,0),"")</f>
        <v/>
      </c>
      <c r="O3378" t="str">
        <f>IF(OR(HLOOKUP(O$2+$A3378,Sheet2!CA:NN,$B3378,0),HLOOKUP(O$2+$A3378,Sheet2!CA:NN,$B3378,0)&lt;&gt;""),HLOOKUP(O$2+$A3378,Sheet2!CA:NN,$B3378,0),"")</f>
        <v/>
      </c>
      <c r="P3378" t="str">
        <f>IF(OR(HLOOKUP(P$2+$A3378,Sheet2!CB:NO,$B3378,0),HLOOKUP(P$2+$A3378,Sheet2!CB:NO,$B3378,0)&lt;&gt;""),HLOOKUP(P$2+$A3378,Sheet2!CB:NO,$B3378,0),"")</f>
        <v/>
      </c>
      <c r="Q3378" t="str">
        <f>IF(OR(HLOOKUP(Q$2+$A3378,Sheet2!CC:NO,$B3378,0),HLOOKUP(Q$2+$A3378,Sheet2!CC:NO,$B3378,0)&lt;&gt;""),HLOOKUP(Q$2+$A3378,Sheet2!CC:NO,$B3378,0),"")</f>
        <v/>
      </c>
    </row>
    <row r="3379" spans="1:17" x14ac:dyDescent="0.25">
      <c r="A3379" s="64">
        <f t="shared" si="419"/>
        <v>30</v>
      </c>
      <c r="B3379" s="64">
        <f t="shared" si="420"/>
        <v>342</v>
      </c>
      <c r="C3379" s="64">
        <f t="shared" si="421"/>
        <v>6</v>
      </c>
      <c r="D3379" s="64">
        <f t="shared" si="422"/>
        <v>338</v>
      </c>
      <c r="E3379" s="64">
        <f t="shared" si="423"/>
        <v>1686</v>
      </c>
      <c r="F3379" s="64" t="str">
        <f t="shared" si="416"/>
        <v/>
      </c>
      <c r="G3379" s="64" t="str">
        <f t="shared" si="417"/>
        <v/>
      </c>
      <c r="H3379" s="64" t="str">
        <f t="shared" si="418"/>
        <v/>
      </c>
      <c r="I3379" s="80" t="str">
        <f>IFERROR(VLOOKUP(D3379,Sheet2!A:B,2,0),"")</f>
        <v/>
      </c>
      <c r="J3379" s="64" t="str">
        <f>IFERROR(IF(I3379&lt;&gt;"",VLOOKUP(I3379,Sheet2!B:C,2,0),""),"")</f>
        <v/>
      </c>
      <c r="K3379" s="64" t="str">
        <f>IFERROR( IF(I3379&lt;&gt;"", HLOOKUP(L$2+$A3379,Sheet2!BX:NK,2,0),""),"")</f>
        <v/>
      </c>
      <c r="L3379" t="str">
        <f>IF(OR(HLOOKUP(L$2+$A3379,Sheet2!BX:NK,$B3379,0),HLOOKUP(L$2+$A3379,Sheet2!BX:NK,$B3379,0)&lt;&gt;""),HLOOKUP(L$2+$A3379,Sheet2!BX:NK,$B3379,0),"")</f>
        <v/>
      </c>
      <c r="M3379" t="str">
        <f>IF(OR(HLOOKUP(M$2+$A3379,Sheet2!BY:NL,$B3379,0),HLOOKUP(M$2+$A3379,Sheet2!BY:NL,$B3379,0)&lt;&gt;""),HLOOKUP(M$2+$A3379,Sheet2!BY:NL,$B3379,0),"")</f>
        <v/>
      </c>
      <c r="N3379" t="str">
        <f>IF(OR(HLOOKUP(N$2+$A3379,Sheet2!BZ:NM,$B3379,0),HLOOKUP(N$2+$A3379,Sheet2!BZ:NM,$B3379,0)&lt;&gt;""),HLOOKUP(N$2+$A3379,Sheet2!BZ:NM,$B3379,0),"")</f>
        <v/>
      </c>
      <c r="O3379" t="str">
        <f>IF(OR(HLOOKUP(O$2+$A3379,Sheet2!CA:NN,$B3379,0),HLOOKUP(O$2+$A3379,Sheet2!CA:NN,$B3379,0)&lt;&gt;""),HLOOKUP(O$2+$A3379,Sheet2!CA:NN,$B3379,0),"")</f>
        <v/>
      </c>
      <c r="P3379" t="str">
        <f>IF(OR(HLOOKUP(P$2+$A3379,Sheet2!CB:NO,$B3379,0),HLOOKUP(P$2+$A3379,Sheet2!CB:NO,$B3379,0)&lt;&gt;""),HLOOKUP(P$2+$A3379,Sheet2!CB:NO,$B3379,0),"")</f>
        <v/>
      </c>
      <c r="Q3379" t="str">
        <f>IF(OR(HLOOKUP(Q$2+$A3379,Sheet2!CC:NO,$B3379,0),HLOOKUP(Q$2+$A3379,Sheet2!CC:NO,$B3379,0)&lt;&gt;""),HLOOKUP(Q$2+$A3379,Sheet2!CC:NO,$B3379,0),"")</f>
        <v/>
      </c>
    </row>
    <row r="3380" spans="1:17" x14ac:dyDescent="0.25">
      <c r="A3380" s="64">
        <f t="shared" si="419"/>
        <v>36</v>
      </c>
      <c r="B3380" s="64">
        <f t="shared" si="420"/>
        <v>342</v>
      </c>
      <c r="C3380" s="64">
        <f t="shared" si="421"/>
        <v>7</v>
      </c>
      <c r="D3380" s="64">
        <f t="shared" si="422"/>
        <v>338</v>
      </c>
      <c r="E3380" s="64">
        <f t="shared" si="423"/>
        <v>1686</v>
      </c>
      <c r="F3380" s="64" t="str">
        <f t="shared" si="416"/>
        <v/>
      </c>
      <c r="G3380" s="64" t="str">
        <f t="shared" si="417"/>
        <v/>
      </c>
      <c r="H3380" s="64" t="str">
        <f t="shared" si="418"/>
        <v/>
      </c>
      <c r="I3380" s="80" t="str">
        <f>IFERROR(VLOOKUP(D3380,Sheet2!A:B,2,0),"")</f>
        <v/>
      </c>
      <c r="J3380" s="64" t="str">
        <f>IFERROR(IF(I3380&lt;&gt;"",VLOOKUP(I3380,Sheet2!B:C,2,0),""),"")</f>
        <v/>
      </c>
      <c r="K3380" s="64" t="str">
        <f>IFERROR( IF(I3380&lt;&gt;"", HLOOKUP(L$2+$A3380,Sheet2!BX:NK,2,0),""),"")</f>
        <v/>
      </c>
      <c r="L3380" t="str">
        <f>IF(OR(HLOOKUP(L$2+$A3380,Sheet2!BX:NK,$B3380,0),HLOOKUP(L$2+$A3380,Sheet2!BX:NK,$B3380,0)&lt;&gt;""),HLOOKUP(L$2+$A3380,Sheet2!BX:NK,$B3380,0),"")</f>
        <v/>
      </c>
      <c r="M3380" t="str">
        <f>IF(OR(HLOOKUP(M$2+$A3380,Sheet2!BY:NL,$B3380,0),HLOOKUP(M$2+$A3380,Sheet2!BY:NL,$B3380,0)&lt;&gt;""),HLOOKUP(M$2+$A3380,Sheet2!BY:NL,$B3380,0),"")</f>
        <v/>
      </c>
      <c r="N3380" t="str">
        <f>IF(OR(HLOOKUP(N$2+$A3380,Sheet2!BZ:NM,$B3380,0),HLOOKUP(N$2+$A3380,Sheet2!BZ:NM,$B3380,0)&lt;&gt;""),HLOOKUP(N$2+$A3380,Sheet2!BZ:NM,$B3380,0),"")</f>
        <v/>
      </c>
      <c r="O3380" t="str">
        <f>IF(OR(HLOOKUP(O$2+$A3380,Sheet2!CA:NN,$B3380,0),HLOOKUP(O$2+$A3380,Sheet2!CA:NN,$B3380,0)&lt;&gt;""),HLOOKUP(O$2+$A3380,Sheet2!CA:NN,$B3380,0),"")</f>
        <v/>
      </c>
      <c r="P3380" t="str">
        <f>IF(OR(HLOOKUP(P$2+$A3380,Sheet2!CB:NO,$B3380,0),HLOOKUP(P$2+$A3380,Sheet2!CB:NO,$B3380,0)&lt;&gt;""),HLOOKUP(P$2+$A3380,Sheet2!CB:NO,$B3380,0),"")</f>
        <v/>
      </c>
      <c r="Q3380" t="str">
        <f>IF(OR(HLOOKUP(Q$2+$A3380,Sheet2!CC:NO,$B3380,0),HLOOKUP(Q$2+$A3380,Sheet2!CC:NO,$B3380,0)&lt;&gt;""),HLOOKUP(Q$2+$A3380,Sheet2!CC:NO,$B3380,0),"")</f>
        <v/>
      </c>
    </row>
    <row r="3381" spans="1:17" x14ac:dyDescent="0.25">
      <c r="A3381" s="64">
        <f t="shared" si="419"/>
        <v>42</v>
      </c>
      <c r="B3381" s="64">
        <f t="shared" si="420"/>
        <v>342</v>
      </c>
      <c r="C3381" s="64">
        <f t="shared" si="421"/>
        <v>8</v>
      </c>
      <c r="D3381" s="64">
        <f t="shared" si="422"/>
        <v>338</v>
      </c>
      <c r="E3381" s="64">
        <f t="shared" si="423"/>
        <v>1686</v>
      </c>
      <c r="F3381" s="64" t="str">
        <f t="shared" si="416"/>
        <v/>
      </c>
      <c r="G3381" s="64" t="str">
        <f t="shared" si="417"/>
        <v/>
      </c>
      <c r="H3381" s="64" t="str">
        <f t="shared" si="418"/>
        <v/>
      </c>
      <c r="I3381" s="80" t="str">
        <f>IFERROR(VLOOKUP(D3381,Sheet2!A:B,2,0),"")</f>
        <v/>
      </c>
      <c r="J3381" s="64" t="str">
        <f>IFERROR(IF(I3381&lt;&gt;"",VLOOKUP(I3381,Sheet2!B:C,2,0),""),"")</f>
        <v/>
      </c>
      <c r="K3381" s="64" t="str">
        <f>IFERROR( IF(I3381&lt;&gt;"", HLOOKUP(L$2+$A3381,Sheet2!BX:NK,2,0),""),"")</f>
        <v/>
      </c>
      <c r="L3381" t="str">
        <f>IF(OR(HLOOKUP(L$2+$A3381,Sheet2!BX:NK,$B3381,0),HLOOKUP(L$2+$A3381,Sheet2!BX:NK,$B3381,0)&lt;&gt;""),HLOOKUP(L$2+$A3381,Sheet2!BX:NK,$B3381,0),"")</f>
        <v/>
      </c>
      <c r="M3381" t="str">
        <f>IF(OR(HLOOKUP(M$2+$A3381,Sheet2!BY:NL,$B3381,0),HLOOKUP(M$2+$A3381,Sheet2!BY:NL,$B3381,0)&lt;&gt;""),HLOOKUP(M$2+$A3381,Sheet2!BY:NL,$B3381,0),"")</f>
        <v/>
      </c>
      <c r="N3381" t="str">
        <f>IF(OR(HLOOKUP(N$2+$A3381,Sheet2!BZ:NM,$B3381,0),HLOOKUP(N$2+$A3381,Sheet2!BZ:NM,$B3381,0)&lt;&gt;""),HLOOKUP(N$2+$A3381,Sheet2!BZ:NM,$B3381,0),"")</f>
        <v/>
      </c>
      <c r="O3381" t="str">
        <f>IF(OR(HLOOKUP(O$2+$A3381,Sheet2!CA:NN,$B3381,0),HLOOKUP(O$2+$A3381,Sheet2!CA:NN,$B3381,0)&lt;&gt;""),HLOOKUP(O$2+$A3381,Sheet2!CA:NN,$B3381,0),"")</f>
        <v/>
      </c>
      <c r="P3381" t="str">
        <f>IF(OR(HLOOKUP(P$2+$A3381,Sheet2!CB:NO,$B3381,0),HLOOKUP(P$2+$A3381,Sheet2!CB:NO,$B3381,0)&lt;&gt;""),HLOOKUP(P$2+$A3381,Sheet2!CB:NO,$B3381,0),"")</f>
        <v/>
      </c>
      <c r="Q3381" t="str">
        <f>IF(OR(HLOOKUP(Q$2+$A3381,Sheet2!CC:NO,$B3381,0),HLOOKUP(Q$2+$A3381,Sheet2!CC:NO,$B3381,0)&lt;&gt;""),HLOOKUP(Q$2+$A3381,Sheet2!CC:NO,$B3381,0),"")</f>
        <v/>
      </c>
    </row>
    <row r="3382" spans="1:17" x14ac:dyDescent="0.25">
      <c r="A3382" s="64">
        <f t="shared" si="419"/>
        <v>48</v>
      </c>
      <c r="B3382" s="64">
        <f t="shared" si="420"/>
        <v>342</v>
      </c>
      <c r="C3382" s="64">
        <f t="shared" si="421"/>
        <v>9</v>
      </c>
      <c r="D3382" s="64">
        <f t="shared" si="422"/>
        <v>338</v>
      </c>
      <c r="E3382" s="64">
        <f t="shared" si="423"/>
        <v>1686</v>
      </c>
      <c r="F3382" s="64" t="str">
        <f t="shared" si="416"/>
        <v/>
      </c>
      <c r="G3382" s="64" t="str">
        <f t="shared" si="417"/>
        <v/>
      </c>
      <c r="H3382" s="64" t="str">
        <f t="shared" si="418"/>
        <v/>
      </c>
      <c r="I3382" s="80" t="str">
        <f>IFERROR(VLOOKUP(D3382,Sheet2!A:B,2,0),"")</f>
        <v/>
      </c>
      <c r="J3382" s="64" t="str">
        <f>IFERROR(IF(I3382&lt;&gt;"",VLOOKUP(I3382,Sheet2!B:C,2,0),""),"")</f>
        <v/>
      </c>
      <c r="K3382" s="64" t="str">
        <f>IFERROR( IF(I3382&lt;&gt;"", HLOOKUP(L$2+$A3382,Sheet2!BX:NK,2,0),""),"")</f>
        <v/>
      </c>
      <c r="L3382" t="str">
        <f>IF(OR(HLOOKUP(L$2+$A3382,Sheet2!BX:NK,$B3382,0),HLOOKUP(L$2+$A3382,Sheet2!BX:NK,$B3382,0)&lt;&gt;""),HLOOKUP(L$2+$A3382,Sheet2!BX:NK,$B3382,0),"")</f>
        <v/>
      </c>
      <c r="M3382" t="str">
        <f>IF(OR(HLOOKUP(M$2+$A3382,Sheet2!BY:NL,$B3382,0),HLOOKUP(M$2+$A3382,Sheet2!BY:NL,$B3382,0)&lt;&gt;""),HLOOKUP(M$2+$A3382,Sheet2!BY:NL,$B3382,0),"")</f>
        <v/>
      </c>
      <c r="N3382" t="str">
        <f>IF(OR(HLOOKUP(N$2+$A3382,Sheet2!BZ:NM,$B3382,0),HLOOKUP(N$2+$A3382,Sheet2!BZ:NM,$B3382,0)&lt;&gt;""),HLOOKUP(N$2+$A3382,Sheet2!BZ:NM,$B3382,0),"")</f>
        <v/>
      </c>
      <c r="O3382" t="str">
        <f>IF(OR(HLOOKUP(O$2+$A3382,Sheet2!CA:NN,$B3382,0),HLOOKUP(O$2+$A3382,Sheet2!CA:NN,$B3382,0)&lt;&gt;""),HLOOKUP(O$2+$A3382,Sheet2!CA:NN,$B3382,0),"")</f>
        <v/>
      </c>
      <c r="P3382" t="str">
        <f>IF(OR(HLOOKUP(P$2+$A3382,Sheet2!CB:NO,$B3382,0),HLOOKUP(P$2+$A3382,Sheet2!CB:NO,$B3382,0)&lt;&gt;""),HLOOKUP(P$2+$A3382,Sheet2!CB:NO,$B3382,0),"")</f>
        <v/>
      </c>
      <c r="Q3382" t="str">
        <f>IF(OR(HLOOKUP(Q$2+$A3382,Sheet2!CC:NO,$B3382,0),HLOOKUP(Q$2+$A3382,Sheet2!CC:NO,$B3382,0)&lt;&gt;""),HLOOKUP(Q$2+$A3382,Sheet2!CC:NO,$B3382,0),"")</f>
        <v/>
      </c>
    </row>
    <row r="3383" spans="1:17" x14ac:dyDescent="0.25">
      <c r="A3383" s="64">
        <f t="shared" si="419"/>
        <v>54</v>
      </c>
      <c r="B3383" s="64">
        <f t="shared" si="420"/>
        <v>342</v>
      </c>
      <c r="C3383" s="64">
        <f t="shared" si="421"/>
        <v>10</v>
      </c>
      <c r="D3383" s="64">
        <f t="shared" si="422"/>
        <v>338</v>
      </c>
      <c r="E3383" s="64">
        <f t="shared" si="423"/>
        <v>1686</v>
      </c>
      <c r="F3383" s="64" t="str">
        <f t="shared" si="416"/>
        <v/>
      </c>
      <c r="G3383" s="64" t="str">
        <f t="shared" si="417"/>
        <v/>
      </c>
      <c r="H3383" s="64" t="str">
        <f t="shared" si="418"/>
        <v/>
      </c>
      <c r="I3383" s="80" t="str">
        <f>IFERROR(VLOOKUP(D3383,Sheet2!A:B,2,0),"")</f>
        <v/>
      </c>
      <c r="J3383" s="64" t="str">
        <f>IFERROR(IF(I3383&lt;&gt;"",VLOOKUP(I3383,Sheet2!B:C,2,0),""),"")</f>
        <v/>
      </c>
      <c r="K3383" s="64" t="str">
        <f>IFERROR( IF(I3383&lt;&gt;"", HLOOKUP(L$2+$A3383,Sheet2!BX:NK,2,0),""),"")</f>
        <v/>
      </c>
      <c r="L3383" t="str">
        <f>IF(OR(HLOOKUP(L$2+$A3383,Sheet2!BX:NK,$B3383,0),HLOOKUP(L$2+$A3383,Sheet2!BX:NK,$B3383,0)&lt;&gt;""),HLOOKUP(L$2+$A3383,Sheet2!BX:NK,$B3383,0),"")</f>
        <v/>
      </c>
      <c r="M3383" t="str">
        <f>IF(OR(HLOOKUP(M$2+$A3383,Sheet2!BY:NL,$B3383,0),HLOOKUP(M$2+$A3383,Sheet2!BY:NL,$B3383,0)&lt;&gt;""),HLOOKUP(M$2+$A3383,Sheet2!BY:NL,$B3383,0),"")</f>
        <v/>
      </c>
      <c r="N3383" t="str">
        <f>IF(OR(HLOOKUP(N$2+$A3383,Sheet2!BZ:NM,$B3383,0),HLOOKUP(N$2+$A3383,Sheet2!BZ:NM,$B3383,0)&lt;&gt;""),HLOOKUP(N$2+$A3383,Sheet2!BZ:NM,$B3383,0),"")</f>
        <v/>
      </c>
      <c r="O3383" t="str">
        <f>IF(OR(HLOOKUP(O$2+$A3383,Sheet2!CA:NN,$B3383,0),HLOOKUP(O$2+$A3383,Sheet2!CA:NN,$B3383,0)&lt;&gt;""),HLOOKUP(O$2+$A3383,Sheet2!CA:NN,$B3383,0),"")</f>
        <v/>
      </c>
      <c r="P3383" t="str">
        <f>IF(OR(HLOOKUP(P$2+$A3383,Sheet2!CB:NO,$B3383,0),HLOOKUP(P$2+$A3383,Sheet2!CB:NO,$B3383,0)&lt;&gt;""),HLOOKUP(P$2+$A3383,Sheet2!CB:NO,$B3383,0),"")</f>
        <v/>
      </c>
      <c r="Q3383" t="str">
        <f>IF(OR(HLOOKUP(Q$2+$A3383,Sheet2!CC:NO,$B3383,0),HLOOKUP(Q$2+$A3383,Sheet2!CC:NO,$B3383,0)&lt;&gt;""),HLOOKUP(Q$2+$A3383,Sheet2!CC:NO,$B3383,0),"")</f>
        <v/>
      </c>
    </row>
    <row r="3384" spans="1:17" x14ac:dyDescent="0.25">
      <c r="A3384" s="64">
        <f t="shared" si="419"/>
        <v>0</v>
      </c>
      <c r="B3384" s="64">
        <f t="shared" si="420"/>
        <v>343</v>
      </c>
      <c r="C3384" s="64">
        <f t="shared" si="421"/>
        <v>1</v>
      </c>
      <c r="D3384" s="64">
        <f t="shared" si="422"/>
        <v>339</v>
      </c>
      <c r="E3384" s="64">
        <f t="shared" si="423"/>
        <v>1691</v>
      </c>
      <c r="F3384" s="64" t="str">
        <f t="shared" si="416"/>
        <v/>
      </c>
      <c r="G3384" s="64" t="str">
        <f t="shared" si="417"/>
        <v/>
      </c>
      <c r="H3384" s="64" t="str">
        <f t="shared" si="418"/>
        <v/>
      </c>
      <c r="I3384" s="80" t="str">
        <f>IFERROR(VLOOKUP(D3384,Sheet2!A:B,2,0),"")</f>
        <v/>
      </c>
      <c r="J3384" s="64" t="str">
        <f>IFERROR(IF(I3384&lt;&gt;"",VLOOKUP(I3384,Sheet2!B:C,2,0),""),"")</f>
        <v/>
      </c>
      <c r="K3384" s="64" t="str">
        <f>IFERROR( IF(I3384&lt;&gt;"", HLOOKUP(L$2+$A3384,Sheet2!BX:NK,2,0),""),"")</f>
        <v/>
      </c>
      <c r="L3384" t="str">
        <f>IF(OR(HLOOKUP(L$2+$A3384,Sheet2!BX:NK,$B3384,0),HLOOKUP(L$2+$A3384,Sheet2!BX:NK,$B3384,0)&lt;&gt;""),HLOOKUP(L$2+$A3384,Sheet2!BX:NK,$B3384,0),"")</f>
        <v/>
      </c>
      <c r="M3384" t="str">
        <f>IF(OR(HLOOKUP(M$2+$A3384,Sheet2!BY:NL,$B3384,0),HLOOKUP(M$2+$A3384,Sheet2!BY:NL,$B3384,0)&lt;&gt;""),HLOOKUP(M$2+$A3384,Sheet2!BY:NL,$B3384,0),"")</f>
        <v/>
      </c>
      <c r="N3384" t="str">
        <f>IF(OR(HLOOKUP(N$2+$A3384,Sheet2!BZ:NM,$B3384,0),HLOOKUP(N$2+$A3384,Sheet2!BZ:NM,$B3384,0)&lt;&gt;""),HLOOKUP(N$2+$A3384,Sheet2!BZ:NM,$B3384,0),"")</f>
        <v/>
      </c>
      <c r="O3384" t="str">
        <f>IF(OR(HLOOKUP(O$2+$A3384,Sheet2!CA:NN,$B3384,0),HLOOKUP(O$2+$A3384,Sheet2!CA:NN,$B3384,0)&lt;&gt;""),HLOOKUP(O$2+$A3384,Sheet2!CA:NN,$B3384,0),"")</f>
        <v/>
      </c>
      <c r="P3384" t="str">
        <f>IF(OR(HLOOKUP(P$2+$A3384,Sheet2!CB:NO,$B3384,0),HLOOKUP(P$2+$A3384,Sheet2!CB:NO,$B3384,0)&lt;&gt;""),HLOOKUP(P$2+$A3384,Sheet2!CB:NO,$B3384,0),"")</f>
        <v/>
      </c>
      <c r="Q3384" t="str">
        <f>IF(OR(HLOOKUP(Q$2+$A3384,Sheet2!CC:NO,$B3384,0),HLOOKUP(Q$2+$A3384,Sheet2!CC:NO,$B3384,0)&lt;&gt;""),HLOOKUP(Q$2+$A3384,Sheet2!CC:NO,$B3384,0),"")</f>
        <v/>
      </c>
    </row>
    <row r="3385" spans="1:17" x14ac:dyDescent="0.25">
      <c r="A3385" s="64">
        <f t="shared" si="419"/>
        <v>6</v>
      </c>
      <c r="B3385" s="64">
        <f t="shared" si="420"/>
        <v>343</v>
      </c>
      <c r="C3385" s="64">
        <f t="shared" si="421"/>
        <v>2</v>
      </c>
      <c r="D3385" s="64">
        <f t="shared" si="422"/>
        <v>339</v>
      </c>
      <c r="E3385" s="64">
        <f t="shared" si="423"/>
        <v>1691</v>
      </c>
      <c r="F3385" s="64" t="str">
        <f t="shared" si="416"/>
        <v/>
      </c>
      <c r="G3385" s="64" t="str">
        <f t="shared" si="417"/>
        <v/>
      </c>
      <c r="H3385" s="64" t="str">
        <f t="shared" si="418"/>
        <v/>
      </c>
      <c r="I3385" s="80" t="str">
        <f>IFERROR(VLOOKUP(D3385,Sheet2!A:B,2,0),"")</f>
        <v/>
      </c>
      <c r="J3385" s="64" t="str">
        <f>IFERROR(IF(I3385&lt;&gt;"",VLOOKUP(I3385,Sheet2!B:C,2,0),""),"")</f>
        <v/>
      </c>
      <c r="K3385" s="64" t="str">
        <f>IFERROR( IF(I3385&lt;&gt;"", HLOOKUP(L$2+$A3385,Sheet2!BX:NK,2,0),""),"")</f>
        <v/>
      </c>
      <c r="L3385" t="str">
        <f>IF(OR(HLOOKUP(L$2+$A3385,Sheet2!BX:NK,$B3385,0),HLOOKUP(L$2+$A3385,Sheet2!BX:NK,$B3385,0)&lt;&gt;""),HLOOKUP(L$2+$A3385,Sheet2!BX:NK,$B3385,0),"")</f>
        <v/>
      </c>
      <c r="M3385" t="str">
        <f>IF(OR(HLOOKUP(M$2+$A3385,Sheet2!BY:NL,$B3385,0),HLOOKUP(M$2+$A3385,Sheet2!BY:NL,$B3385,0)&lt;&gt;""),HLOOKUP(M$2+$A3385,Sheet2!BY:NL,$B3385,0),"")</f>
        <v/>
      </c>
      <c r="N3385" t="str">
        <f>IF(OR(HLOOKUP(N$2+$A3385,Sheet2!BZ:NM,$B3385,0),HLOOKUP(N$2+$A3385,Sheet2!BZ:NM,$B3385,0)&lt;&gt;""),HLOOKUP(N$2+$A3385,Sheet2!BZ:NM,$B3385,0),"")</f>
        <v/>
      </c>
      <c r="O3385" t="str">
        <f>IF(OR(HLOOKUP(O$2+$A3385,Sheet2!CA:NN,$B3385,0),HLOOKUP(O$2+$A3385,Sheet2!CA:NN,$B3385,0)&lt;&gt;""),HLOOKUP(O$2+$A3385,Sheet2!CA:NN,$B3385,0),"")</f>
        <v/>
      </c>
      <c r="P3385" t="str">
        <f>IF(OR(HLOOKUP(P$2+$A3385,Sheet2!CB:NO,$B3385,0),HLOOKUP(P$2+$A3385,Sheet2!CB:NO,$B3385,0)&lt;&gt;""),HLOOKUP(P$2+$A3385,Sheet2!CB:NO,$B3385,0),"")</f>
        <v/>
      </c>
      <c r="Q3385" t="str">
        <f>IF(OR(HLOOKUP(Q$2+$A3385,Sheet2!CC:NO,$B3385,0),HLOOKUP(Q$2+$A3385,Sheet2!CC:NO,$B3385,0)&lt;&gt;""),HLOOKUP(Q$2+$A3385,Sheet2!CC:NO,$B3385,0),"")</f>
        <v/>
      </c>
    </row>
    <row r="3386" spans="1:17" x14ac:dyDescent="0.25">
      <c r="A3386" s="64">
        <f t="shared" si="419"/>
        <v>12</v>
      </c>
      <c r="B3386" s="64">
        <f t="shared" si="420"/>
        <v>343</v>
      </c>
      <c r="C3386" s="64">
        <f t="shared" si="421"/>
        <v>3</v>
      </c>
      <c r="D3386" s="64">
        <f t="shared" si="422"/>
        <v>339</v>
      </c>
      <c r="E3386" s="64">
        <f t="shared" si="423"/>
        <v>1691</v>
      </c>
      <c r="F3386" s="64" t="str">
        <f t="shared" si="416"/>
        <v/>
      </c>
      <c r="G3386" s="64" t="str">
        <f t="shared" si="417"/>
        <v/>
      </c>
      <c r="H3386" s="64" t="str">
        <f t="shared" si="418"/>
        <v/>
      </c>
      <c r="I3386" s="80" t="str">
        <f>IFERROR(VLOOKUP(D3386,Sheet2!A:B,2,0),"")</f>
        <v/>
      </c>
      <c r="J3386" s="64" t="str">
        <f>IFERROR(IF(I3386&lt;&gt;"",VLOOKUP(I3386,Sheet2!B:C,2,0),""),"")</f>
        <v/>
      </c>
      <c r="K3386" s="64" t="str">
        <f>IFERROR( IF(I3386&lt;&gt;"", HLOOKUP(L$2+$A3386,Sheet2!BX:NK,2,0),""),"")</f>
        <v/>
      </c>
      <c r="L3386" t="str">
        <f>IF(OR(HLOOKUP(L$2+$A3386,Sheet2!BX:NK,$B3386,0),HLOOKUP(L$2+$A3386,Sheet2!BX:NK,$B3386,0)&lt;&gt;""),HLOOKUP(L$2+$A3386,Sheet2!BX:NK,$B3386,0),"")</f>
        <v/>
      </c>
      <c r="M3386" t="str">
        <f>IF(OR(HLOOKUP(M$2+$A3386,Sheet2!BY:NL,$B3386,0),HLOOKUP(M$2+$A3386,Sheet2!BY:NL,$B3386,0)&lt;&gt;""),HLOOKUP(M$2+$A3386,Sheet2!BY:NL,$B3386,0),"")</f>
        <v/>
      </c>
      <c r="N3386" t="str">
        <f>IF(OR(HLOOKUP(N$2+$A3386,Sheet2!BZ:NM,$B3386,0),HLOOKUP(N$2+$A3386,Sheet2!BZ:NM,$B3386,0)&lt;&gt;""),HLOOKUP(N$2+$A3386,Sheet2!BZ:NM,$B3386,0),"")</f>
        <v/>
      </c>
      <c r="O3386" t="str">
        <f>IF(OR(HLOOKUP(O$2+$A3386,Sheet2!CA:NN,$B3386,0),HLOOKUP(O$2+$A3386,Sheet2!CA:NN,$B3386,0)&lt;&gt;""),HLOOKUP(O$2+$A3386,Sheet2!CA:NN,$B3386,0),"")</f>
        <v/>
      </c>
      <c r="P3386" t="str">
        <f>IF(OR(HLOOKUP(P$2+$A3386,Sheet2!CB:NO,$B3386,0),HLOOKUP(P$2+$A3386,Sheet2!CB:NO,$B3386,0)&lt;&gt;""),HLOOKUP(P$2+$A3386,Sheet2!CB:NO,$B3386,0),"")</f>
        <v/>
      </c>
      <c r="Q3386" t="str">
        <f>IF(OR(HLOOKUP(Q$2+$A3386,Sheet2!CC:NO,$B3386,0),HLOOKUP(Q$2+$A3386,Sheet2!CC:NO,$B3386,0)&lt;&gt;""),HLOOKUP(Q$2+$A3386,Sheet2!CC:NO,$B3386,0),"")</f>
        <v/>
      </c>
    </row>
    <row r="3387" spans="1:17" x14ac:dyDescent="0.25">
      <c r="A3387" s="64">
        <f t="shared" si="419"/>
        <v>18</v>
      </c>
      <c r="B3387" s="64">
        <f t="shared" si="420"/>
        <v>343</v>
      </c>
      <c r="C3387" s="64">
        <f t="shared" si="421"/>
        <v>4</v>
      </c>
      <c r="D3387" s="64">
        <f t="shared" si="422"/>
        <v>339</v>
      </c>
      <c r="E3387" s="64">
        <f t="shared" si="423"/>
        <v>1691</v>
      </c>
      <c r="F3387" s="64" t="str">
        <f t="shared" si="416"/>
        <v/>
      </c>
      <c r="G3387" s="64" t="str">
        <f t="shared" si="417"/>
        <v/>
      </c>
      <c r="H3387" s="64" t="str">
        <f t="shared" si="418"/>
        <v/>
      </c>
      <c r="I3387" s="80" t="str">
        <f>IFERROR(VLOOKUP(D3387,Sheet2!A:B,2,0),"")</f>
        <v/>
      </c>
      <c r="J3387" s="64" t="str">
        <f>IFERROR(IF(I3387&lt;&gt;"",VLOOKUP(I3387,Sheet2!B:C,2,0),""),"")</f>
        <v/>
      </c>
      <c r="K3387" s="64" t="str">
        <f>IFERROR( IF(I3387&lt;&gt;"", HLOOKUP(L$2+$A3387,Sheet2!BX:NK,2,0),""),"")</f>
        <v/>
      </c>
      <c r="L3387" t="str">
        <f>IF(OR(HLOOKUP(L$2+$A3387,Sheet2!BX:NK,$B3387,0),HLOOKUP(L$2+$A3387,Sheet2!BX:NK,$B3387,0)&lt;&gt;""),HLOOKUP(L$2+$A3387,Sheet2!BX:NK,$B3387,0),"")</f>
        <v/>
      </c>
      <c r="M3387" t="str">
        <f>IF(OR(HLOOKUP(M$2+$A3387,Sheet2!BY:NL,$B3387,0),HLOOKUP(M$2+$A3387,Sheet2!BY:NL,$B3387,0)&lt;&gt;""),HLOOKUP(M$2+$A3387,Sheet2!BY:NL,$B3387,0),"")</f>
        <v/>
      </c>
      <c r="N3387" t="str">
        <f>IF(OR(HLOOKUP(N$2+$A3387,Sheet2!BZ:NM,$B3387,0),HLOOKUP(N$2+$A3387,Sheet2!BZ:NM,$B3387,0)&lt;&gt;""),HLOOKUP(N$2+$A3387,Sheet2!BZ:NM,$B3387,0),"")</f>
        <v/>
      </c>
      <c r="O3387" t="str">
        <f>IF(OR(HLOOKUP(O$2+$A3387,Sheet2!CA:NN,$B3387,0),HLOOKUP(O$2+$A3387,Sheet2!CA:NN,$B3387,0)&lt;&gt;""),HLOOKUP(O$2+$A3387,Sheet2!CA:NN,$B3387,0),"")</f>
        <v/>
      </c>
      <c r="P3387" t="str">
        <f>IF(OR(HLOOKUP(P$2+$A3387,Sheet2!CB:NO,$B3387,0),HLOOKUP(P$2+$A3387,Sheet2!CB:NO,$B3387,0)&lt;&gt;""),HLOOKUP(P$2+$A3387,Sheet2!CB:NO,$B3387,0),"")</f>
        <v/>
      </c>
      <c r="Q3387" t="str">
        <f>IF(OR(HLOOKUP(Q$2+$A3387,Sheet2!CC:NO,$B3387,0),HLOOKUP(Q$2+$A3387,Sheet2!CC:NO,$B3387,0)&lt;&gt;""),HLOOKUP(Q$2+$A3387,Sheet2!CC:NO,$B3387,0),"")</f>
        <v/>
      </c>
    </row>
    <row r="3388" spans="1:17" x14ac:dyDescent="0.25">
      <c r="A3388" s="64">
        <f t="shared" si="419"/>
        <v>24</v>
      </c>
      <c r="B3388" s="64">
        <f t="shared" si="420"/>
        <v>343</v>
      </c>
      <c r="C3388" s="64">
        <f t="shared" si="421"/>
        <v>5</v>
      </c>
      <c r="D3388" s="64">
        <f t="shared" si="422"/>
        <v>339</v>
      </c>
      <c r="E3388" s="64">
        <f t="shared" si="423"/>
        <v>1691</v>
      </c>
      <c r="F3388" s="64" t="str">
        <f t="shared" si="416"/>
        <v/>
      </c>
      <c r="G3388" s="64" t="str">
        <f t="shared" si="417"/>
        <v/>
      </c>
      <c r="H3388" s="64" t="str">
        <f t="shared" si="418"/>
        <v/>
      </c>
      <c r="I3388" s="80" t="str">
        <f>IFERROR(VLOOKUP(D3388,Sheet2!A:B,2,0),"")</f>
        <v/>
      </c>
      <c r="J3388" s="64" t="str">
        <f>IFERROR(IF(I3388&lt;&gt;"",VLOOKUP(I3388,Sheet2!B:C,2,0),""),"")</f>
        <v/>
      </c>
      <c r="K3388" s="64" t="str">
        <f>IFERROR( IF(I3388&lt;&gt;"", HLOOKUP(L$2+$A3388,Sheet2!BX:NK,2,0),""),"")</f>
        <v/>
      </c>
      <c r="L3388" t="str">
        <f>IF(OR(HLOOKUP(L$2+$A3388,Sheet2!BX:NK,$B3388,0),HLOOKUP(L$2+$A3388,Sheet2!BX:NK,$B3388,0)&lt;&gt;""),HLOOKUP(L$2+$A3388,Sheet2!BX:NK,$B3388,0),"")</f>
        <v/>
      </c>
      <c r="M3388" t="str">
        <f>IF(OR(HLOOKUP(M$2+$A3388,Sheet2!BY:NL,$B3388,0),HLOOKUP(M$2+$A3388,Sheet2!BY:NL,$B3388,0)&lt;&gt;""),HLOOKUP(M$2+$A3388,Sheet2!BY:NL,$B3388,0),"")</f>
        <v/>
      </c>
      <c r="N3388" t="str">
        <f>IF(OR(HLOOKUP(N$2+$A3388,Sheet2!BZ:NM,$B3388,0),HLOOKUP(N$2+$A3388,Sheet2!BZ:NM,$B3388,0)&lt;&gt;""),HLOOKUP(N$2+$A3388,Sheet2!BZ:NM,$B3388,0),"")</f>
        <v/>
      </c>
      <c r="O3388" t="str">
        <f>IF(OR(HLOOKUP(O$2+$A3388,Sheet2!CA:NN,$B3388,0),HLOOKUP(O$2+$A3388,Sheet2!CA:NN,$B3388,0)&lt;&gt;""),HLOOKUP(O$2+$A3388,Sheet2!CA:NN,$B3388,0),"")</f>
        <v/>
      </c>
      <c r="P3388" t="str">
        <f>IF(OR(HLOOKUP(P$2+$A3388,Sheet2!CB:NO,$B3388,0),HLOOKUP(P$2+$A3388,Sheet2!CB:NO,$B3388,0)&lt;&gt;""),HLOOKUP(P$2+$A3388,Sheet2!CB:NO,$B3388,0),"")</f>
        <v/>
      </c>
      <c r="Q3388" t="str">
        <f>IF(OR(HLOOKUP(Q$2+$A3388,Sheet2!CC:NO,$B3388,0),HLOOKUP(Q$2+$A3388,Sheet2!CC:NO,$B3388,0)&lt;&gt;""),HLOOKUP(Q$2+$A3388,Sheet2!CC:NO,$B3388,0),"")</f>
        <v/>
      </c>
    </row>
    <row r="3389" spans="1:17" x14ac:dyDescent="0.25">
      <c r="A3389" s="64">
        <f t="shared" si="419"/>
        <v>30</v>
      </c>
      <c r="B3389" s="64">
        <f t="shared" si="420"/>
        <v>343</v>
      </c>
      <c r="C3389" s="64">
        <f t="shared" si="421"/>
        <v>6</v>
      </c>
      <c r="D3389" s="64">
        <f t="shared" si="422"/>
        <v>339</v>
      </c>
      <c r="E3389" s="64">
        <f t="shared" si="423"/>
        <v>1691</v>
      </c>
      <c r="F3389" s="64" t="str">
        <f t="shared" si="416"/>
        <v/>
      </c>
      <c r="G3389" s="64" t="str">
        <f t="shared" si="417"/>
        <v/>
      </c>
      <c r="H3389" s="64" t="str">
        <f t="shared" si="418"/>
        <v/>
      </c>
      <c r="I3389" s="80" t="str">
        <f>IFERROR(VLOOKUP(D3389,Sheet2!A:B,2,0),"")</f>
        <v/>
      </c>
      <c r="J3389" s="64" t="str">
        <f>IFERROR(IF(I3389&lt;&gt;"",VLOOKUP(I3389,Sheet2!B:C,2,0),""),"")</f>
        <v/>
      </c>
      <c r="K3389" s="64" t="str">
        <f>IFERROR( IF(I3389&lt;&gt;"", HLOOKUP(L$2+$A3389,Sheet2!BX:NK,2,0),""),"")</f>
        <v/>
      </c>
      <c r="L3389" t="str">
        <f>IF(OR(HLOOKUP(L$2+$A3389,Sheet2!BX:NK,$B3389,0),HLOOKUP(L$2+$A3389,Sheet2!BX:NK,$B3389,0)&lt;&gt;""),HLOOKUP(L$2+$A3389,Sheet2!BX:NK,$B3389,0),"")</f>
        <v/>
      </c>
      <c r="M3389" t="str">
        <f>IF(OR(HLOOKUP(M$2+$A3389,Sheet2!BY:NL,$B3389,0),HLOOKUP(M$2+$A3389,Sheet2!BY:NL,$B3389,0)&lt;&gt;""),HLOOKUP(M$2+$A3389,Sheet2!BY:NL,$B3389,0),"")</f>
        <v/>
      </c>
      <c r="N3389" t="str">
        <f>IF(OR(HLOOKUP(N$2+$A3389,Sheet2!BZ:NM,$B3389,0),HLOOKUP(N$2+$A3389,Sheet2!BZ:NM,$B3389,0)&lt;&gt;""),HLOOKUP(N$2+$A3389,Sheet2!BZ:NM,$B3389,0),"")</f>
        <v/>
      </c>
      <c r="O3389" t="str">
        <f>IF(OR(HLOOKUP(O$2+$A3389,Sheet2!CA:NN,$B3389,0),HLOOKUP(O$2+$A3389,Sheet2!CA:NN,$B3389,0)&lt;&gt;""),HLOOKUP(O$2+$A3389,Sheet2!CA:NN,$B3389,0),"")</f>
        <v/>
      </c>
      <c r="P3389" t="str">
        <f>IF(OR(HLOOKUP(P$2+$A3389,Sheet2!CB:NO,$B3389,0),HLOOKUP(P$2+$A3389,Sheet2!CB:NO,$B3389,0)&lt;&gt;""),HLOOKUP(P$2+$A3389,Sheet2!CB:NO,$B3389,0),"")</f>
        <v/>
      </c>
      <c r="Q3389" t="str">
        <f>IF(OR(HLOOKUP(Q$2+$A3389,Sheet2!CC:NO,$B3389,0),HLOOKUP(Q$2+$A3389,Sheet2!CC:NO,$B3389,0)&lt;&gt;""),HLOOKUP(Q$2+$A3389,Sheet2!CC:NO,$B3389,0),"")</f>
        <v/>
      </c>
    </row>
    <row r="3390" spans="1:17" x14ac:dyDescent="0.25">
      <c r="A3390" s="64">
        <f t="shared" si="419"/>
        <v>36</v>
      </c>
      <c r="B3390" s="64">
        <f t="shared" si="420"/>
        <v>343</v>
      </c>
      <c r="C3390" s="64">
        <f t="shared" si="421"/>
        <v>7</v>
      </c>
      <c r="D3390" s="64">
        <f t="shared" si="422"/>
        <v>339</v>
      </c>
      <c r="E3390" s="64">
        <f t="shared" si="423"/>
        <v>1691</v>
      </c>
      <c r="F3390" s="64" t="str">
        <f t="shared" si="416"/>
        <v/>
      </c>
      <c r="G3390" s="64" t="str">
        <f t="shared" si="417"/>
        <v/>
      </c>
      <c r="H3390" s="64" t="str">
        <f t="shared" si="418"/>
        <v/>
      </c>
      <c r="I3390" s="80" t="str">
        <f>IFERROR(VLOOKUP(D3390,Sheet2!A:B,2,0),"")</f>
        <v/>
      </c>
      <c r="J3390" s="64" t="str">
        <f>IFERROR(IF(I3390&lt;&gt;"",VLOOKUP(I3390,Sheet2!B:C,2,0),""),"")</f>
        <v/>
      </c>
      <c r="K3390" s="64" t="str">
        <f>IFERROR( IF(I3390&lt;&gt;"", HLOOKUP(L$2+$A3390,Sheet2!BX:NK,2,0),""),"")</f>
        <v/>
      </c>
      <c r="L3390" t="str">
        <f>IF(OR(HLOOKUP(L$2+$A3390,Sheet2!BX:NK,$B3390,0),HLOOKUP(L$2+$A3390,Sheet2!BX:NK,$B3390,0)&lt;&gt;""),HLOOKUP(L$2+$A3390,Sheet2!BX:NK,$B3390,0),"")</f>
        <v/>
      </c>
      <c r="M3390" t="str">
        <f>IF(OR(HLOOKUP(M$2+$A3390,Sheet2!BY:NL,$B3390,0),HLOOKUP(M$2+$A3390,Sheet2!BY:NL,$B3390,0)&lt;&gt;""),HLOOKUP(M$2+$A3390,Sheet2!BY:NL,$B3390,0),"")</f>
        <v/>
      </c>
      <c r="N3390" t="str">
        <f>IF(OR(HLOOKUP(N$2+$A3390,Sheet2!BZ:NM,$B3390,0),HLOOKUP(N$2+$A3390,Sheet2!BZ:NM,$B3390,0)&lt;&gt;""),HLOOKUP(N$2+$A3390,Sheet2!BZ:NM,$B3390,0),"")</f>
        <v/>
      </c>
      <c r="O3390" t="str">
        <f>IF(OR(HLOOKUP(O$2+$A3390,Sheet2!CA:NN,$B3390,0),HLOOKUP(O$2+$A3390,Sheet2!CA:NN,$B3390,0)&lt;&gt;""),HLOOKUP(O$2+$A3390,Sheet2!CA:NN,$B3390,0),"")</f>
        <v/>
      </c>
      <c r="P3390" t="str">
        <f>IF(OR(HLOOKUP(P$2+$A3390,Sheet2!CB:NO,$B3390,0),HLOOKUP(P$2+$A3390,Sheet2!CB:NO,$B3390,0)&lt;&gt;""),HLOOKUP(P$2+$A3390,Sheet2!CB:NO,$B3390,0),"")</f>
        <v/>
      </c>
      <c r="Q3390" t="str">
        <f>IF(OR(HLOOKUP(Q$2+$A3390,Sheet2!CC:NO,$B3390,0),HLOOKUP(Q$2+$A3390,Sheet2!CC:NO,$B3390,0)&lt;&gt;""),HLOOKUP(Q$2+$A3390,Sheet2!CC:NO,$B3390,0),"")</f>
        <v/>
      </c>
    </row>
    <row r="3391" spans="1:17" x14ac:dyDescent="0.25">
      <c r="A3391" s="64">
        <f t="shared" si="419"/>
        <v>42</v>
      </c>
      <c r="B3391" s="64">
        <f t="shared" si="420"/>
        <v>343</v>
      </c>
      <c r="C3391" s="64">
        <f t="shared" si="421"/>
        <v>8</v>
      </c>
      <c r="D3391" s="64">
        <f t="shared" si="422"/>
        <v>339</v>
      </c>
      <c r="E3391" s="64">
        <f t="shared" si="423"/>
        <v>1691</v>
      </c>
      <c r="F3391" s="64" t="str">
        <f t="shared" si="416"/>
        <v/>
      </c>
      <c r="G3391" s="64" t="str">
        <f t="shared" si="417"/>
        <v/>
      </c>
      <c r="H3391" s="64" t="str">
        <f t="shared" si="418"/>
        <v/>
      </c>
      <c r="I3391" s="80" t="str">
        <f>IFERROR(VLOOKUP(D3391,Sheet2!A:B,2,0),"")</f>
        <v/>
      </c>
      <c r="J3391" s="64" t="str">
        <f>IFERROR(IF(I3391&lt;&gt;"",VLOOKUP(I3391,Sheet2!B:C,2,0),""),"")</f>
        <v/>
      </c>
      <c r="K3391" s="64" t="str">
        <f>IFERROR( IF(I3391&lt;&gt;"", HLOOKUP(L$2+$A3391,Sheet2!BX:NK,2,0),""),"")</f>
        <v/>
      </c>
      <c r="L3391" t="str">
        <f>IF(OR(HLOOKUP(L$2+$A3391,Sheet2!BX:NK,$B3391,0),HLOOKUP(L$2+$A3391,Sheet2!BX:NK,$B3391,0)&lt;&gt;""),HLOOKUP(L$2+$A3391,Sheet2!BX:NK,$B3391,0),"")</f>
        <v/>
      </c>
      <c r="M3391" t="str">
        <f>IF(OR(HLOOKUP(M$2+$A3391,Sheet2!BY:NL,$B3391,0),HLOOKUP(M$2+$A3391,Sheet2!BY:NL,$B3391,0)&lt;&gt;""),HLOOKUP(M$2+$A3391,Sheet2!BY:NL,$B3391,0),"")</f>
        <v/>
      </c>
      <c r="N3391" t="str">
        <f>IF(OR(HLOOKUP(N$2+$A3391,Sheet2!BZ:NM,$B3391,0),HLOOKUP(N$2+$A3391,Sheet2!BZ:NM,$B3391,0)&lt;&gt;""),HLOOKUP(N$2+$A3391,Sheet2!BZ:NM,$B3391,0),"")</f>
        <v/>
      </c>
      <c r="O3391" t="str">
        <f>IF(OR(HLOOKUP(O$2+$A3391,Sheet2!CA:NN,$B3391,0),HLOOKUP(O$2+$A3391,Sheet2!CA:NN,$B3391,0)&lt;&gt;""),HLOOKUP(O$2+$A3391,Sheet2!CA:NN,$B3391,0),"")</f>
        <v/>
      </c>
      <c r="P3391" t="str">
        <f>IF(OR(HLOOKUP(P$2+$A3391,Sheet2!CB:NO,$B3391,0),HLOOKUP(P$2+$A3391,Sheet2!CB:NO,$B3391,0)&lt;&gt;""),HLOOKUP(P$2+$A3391,Sheet2!CB:NO,$B3391,0),"")</f>
        <v/>
      </c>
      <c r="Q3391" t="str">
        <f>IF(OR(HLOOKUP(Q$2+$A3391,Sheet2!CC:NO,$B3391,0),HLOOKUP(Q$2+$A3391,Sheet2!CC:NO,$B3391,0)&lt;&gt;""),HLOOKUP(Q$2+$A3391,Sheet2!CC:NO,$B3391,0),"")</f>
        <v/>
      </c>
    </row>
    <row r="3392" spans="1:17" x14ac:dyDescent="0.25">
      <c r="A3392" s="64">
        <f t="shared" si="419"/>
        <v>48</v>
      </c>
      <c r="B3392" s="64">
        <f t="shared" si="420"/>
        <v>343</v>
      </c>
      <c r="C3392" s="64">
        <f t="shared" si="421"/>
        <v>9</v>
      </c>
      <c r="D3392" s="64">
        <f t="shared" si="422"/>
        <v>339</v>
      </c>
      <c r="E3392" s="64">
        <f t="shared" si="423"/>
        <v>1691</v>
      </c>
      <c r="F3392" s="64" t="str">
        <f t="shared" si="416"/>
        <v/>
      </c>
      <c r="G3392" s="64" t="str">
        <f t="shared" si="417"/>
        <v/>
      </c>
      <c r="H3392" s="64" t="str">
        <f t="shared" si="418"/>
        <v/>
      </c>
      <c r="I3392" s="80" t="str">
        <f>IFERROR(VLOOKUP(D3392,Sheet2!A:B,2,0),"")</f>
        <v/>
      </c>
      <c r="J3392" s="64" t="str">
        <f>IFERROR(IF(I3392&lt;&gt;"",VLOOKUP(I3392,Sheet2!B:C,2,0),""),"")</f>
        <v/>
      </c>
      <c r="K3392" s="64" t="str">
        <f>IFERROR( IF(I3392&lt;&gt;"", HLOOKUP(L$2+$A3392,Sheet2!BX:NK,2,0),""),"")</f>
        <v/>
      </c>
      <c r="L3392" t="str">
        <f>IF(OR(HLOOKUP(L$2+$A3392,Sheet2!BX:NK,$B3392,0),HLOOKUP(L$2+$A3392,Sheet2!BX:NK,$B3392,0)&lt;&gt;""),HLOOKUP(L$2+$A3392,Sheet2!BX:NK,$B3392,0),"")</f>
        <v/>
      </c>
      <c r="M3392" t="str">
        <f>IF(OR(HLOOKUP(M$2+$A3392,Sheet2!BY:NL,$B3392,0),HLOOKUP(M$2+$A3392,Sheet2!BY:NL,$B3392,0)&lt;&gt;""),HLOOKUP(M$2+$A3392,Sheet2!BY:NL,$B3392,0),"")</f>
        <v/>
      </c>
      <c r="N3392" t="str">
        <f>IF(OR(HLOOKUP(N$2+$A3392,Sheet2!BZ:NM,$B3392,0),HLOOKUP(N$2+$A3392,Sheet2!BZ:NM,$B3392,0)&lt;&gt;""),HLOOKUP(N$2+$A3392,Sheet2!BZ:NM,$B3392,0),"")</f>
        <v/>
      </c>
      <c r="O3392" t="str">
        <f>IF(OR(HLOOKUP(O$2+$A3392,Sheet2!CA:NN,$B3392,0),HLOOKUP(O$2+$A3392,Sheet2!CA:NN,$B3392,0)&lt;&gt;""),HLOOKUP(O$2+$A3392,Sheet2!CA:NN,$B3392,0),"")</f>
        <v/>
      </c>
      <c r="P3392" t="str">
        <f>IF(OR(HLOOKUP(P$2+$A3392,Sheet2!CB:NO,$B3392,0),HLOOKUP(P$2+$A3392,Sheet2!CB:NO,$B3392,0)&lt;&gt;""),HLOOKUP(P$2+$A3392,Sheet2!CB:NO,$B3392,0),"")</f>
        <v/>
      </c>
      <c r="Q3392" t="str">
        <f>IF(OR(HLOOKUP(Q$2+$A3392,Sheet2!CC:NO,$B3392,0),HLOOKUP(Q$2+$A3392,Sheet2!CC:NO,$B3392,0)&lt;&gt;""),HLOOKUP(Q$2+$A3392,Sheet2!CC:NO,$B3392,0),"")</f>
        <v/>
      </c>
    </row>
    <row r="3393" spans="1:17" x14ac:dyDescent="0.25">
      <c r="A3393" s="64">
        <f t="shared" si="419"/>
        <v>54</v>
      </c>
      <c r="B3393" s="64">
        <f t="shared" si="420"/>
        <v>343</v>
      </c>
      <c r="C3393" s="64">
        <f t="shared" si="421"/>
        <v>10</v>
      </c>
      <c r="D3393" s="64">
        <f t="shared" si="422"/>
        <v>339</v>
      </c>
      <c r="E3393" s="64">
        <f t="shared" si="423"/>
        <v>1691</v>
      </c>
      <c r="F3393" s="64" t="str">
        <f t="shared" si="416"/>
        <v/>
      </c>
      <c r="G3393" s="64" t="str">
        <f t="shared" si="417"/>
        <v/>
      </c>
      <c r="H3393" s="64" t="str">
        <f t="shared" si="418"/>
        <v/>
      </c>
      <c r="I3393" s="80" t="str">
        <f>IFERROR(VLOOKUP(D3393,Sheet2!A:B,2,0),"")</f>
        <v/>
      </c>
      <c r="J3393" s="64" t="str">
        <f>IFERROR(IF(I3393&lt;&gt;"",VLOOKUP(I3393,Sheet2!B:C,2,0),""),"")</f>
        <v/>
      </c>
      <c r="K3393" s="64" t="str">
        <f>IFERROR( IF(I3393&lt;&gt;"", HLOOKUP(L$2+$A3393,Sheet2!BX:NK,2,0),""),"")</f>
        <v/>
      </c>
      <c r="L3393" t="str">
        <f>IF(OR(HLOOKUP(L$2+$A3393,Sheet2!BX:NK,$B3393,0),HLOOKUP(L$2+$A3393,Sheet2!BX:NK,$B3393,0)&lt;&gt;""),HLOOKUP(L$2+$A3393,Sheet2!BX:NK,$B3393,0),"")</f>
        <v/>
      </c>
      <c r="M3393" t="str">
        <f>IF(OR(HLOOKUP(M$2+$A3393,Sheet2!BY:NL,$B3393,0),HLOOKUP(M$2+$A3393,Sheet2!BY:NL,$B3393,0)&lt;&gt;""),HLOOKUP(M$2+$A3393,Sheet2!BY:NL,$B3393,0),"")</f>
        <v/>
      </c>
      <c r="N3393" t="str">
        <f>IF(OR(HLOOKUP(N$2+$A3393,Sheet2!BZ:NM,$B3393,0),HLOOKUP(N$2+$A3393,Sheet2!BZ:NM,$B3393,0)&lt;&gt;""),HLOOKUP(N$2+$A3393,Sheet2!BZ:NM,$B3393,0),"")</f>
        <v/>
      </c>
      <c r="O3393" t="str">
        <f>IF(OR(HLOOKUP(O$2+$A3393,Sheet2!CA:NN,$B3393,0),HLOOKUP(O$2+$A3393,Sheet2!CA:NN,$B3393,0)&lt;&gt;""),HLOOKUP(O$2+$A3393,Sheet2!CA:NN,$B3393,0),"")</f>
        <v/>
      </c>
      <c r="P3393" t="str">
        <f>IF(OR(HLOOKUP(P$2+$A3393,Sheet2!CB:NO,$B3393,0),HLOOKUP(P$2+$A3393,Sheet2!CB:NO,$B3393,0)&lt;&gt;""),HLOOKUP(P$2+$A3393,Sheet2!CB:NO,$B3393,0),"")</f>
        <v/>
      </c>
      <c r="Q3393" t="str">
        <f>IF(OR(HLOOKUP(Q$2+$A3393,Sheet2!CC:NO,$B3393,0),HLOOKUP(Q$2+$A3393,Sheet2!CC:NO,$B3393,0)&lt;&gt;""),HLOOKUP(Q$2+$A3393,Sheet2!CC:NO,$B3393,0),"")</f>
        <v/>
      </c>
    </row>
    <row r="3394" spans="1:17" x14ac:dyDescent="0.25">
      <c r="A3394" s="64">
        <f t="shared" si="419"/>
        <v>0</v>
      </c>
      <c r="B3394" s="64">
        <f t="shared" si="420"/>
        <v>344</v>
      </c>
      <c r="C3394" s="64">
        <f t="shared" si="421"/>
        <v>1</v>
      </c>
      <c r="D3394" s="64">
        <f t="shared" si="422"/>
        <v>340</v>
      </c>
      <c r="E3394" s="64">
        <f t="shared" si="423"/>
        <v>1696</v>
      </c>
      <c r="F3394" s="64" t="str">
        <f t="shared" si="416"/>
        <v/>
      </c>
      <c r="G3394" s="64" t="str">
        <f t="shared" si="417"/>
        <v/>
      </c>
      <c r="H3394" s="64" t="str">
        <f t="shared" si="418"/>
        <v/>
      </c>
      <c r="I3394" s="80" t="str">
        <f>IFERROR(VLOOKUP(D3394,Sheet2!A:B,2,0),"")</f>
        <v/>
      </c>
      <c r="J3394" s="64" t="str">
        <f>IFERROR(IF(I3394&lt;&gt;"",VLOOKUP(I3394,Sheet2!B:C,2,0),""),"")</f>
        <v/>
      </c>
      <c r="K3394" s="64" t="str">
        <f>IFERROR( IF(I3394&lt;&gt;"", HLOOKUP(L$2+$A3394,Sheet2!BX:NK,2,0),""),"")</f>
        <v/>
      </c>
      <c r="L3394" t="str">
        <f>IF(OR(HLOOKUP(L$2+$A3394,Sheet2!BX:NK,$B3394,0),HLOOKUP(L$2+$A3394,Sheet2!BX:NK,$B3394,0)&lt;&gt;""),HLOOKUP(L$2+$A3394,Sheet2!BX:NK,$B3394,0),"")</f>
        <v/>
      </c>
      <c r="M3394" t="str">
        <f>IF(OR(HLOOKUP(M$2+$A3394,Sheet2!BY:NL,$B3394,0),HLOOKUP(M$2+$A3394,Sheet2!BY:NL,$B3394,0)&lt;&gt;""),HLOOKUP(M$2+$A3394,Sheet2!BY:NL,$B3394,0),"")</f>
        <v/>
      </c>
      <c r="N3394" t="str">
        <f>IF(OR(HLOOKUP(N$2+$A3394,Sheet2!BZ:NM,$B3394,0),HLOOKUP(N$2+$A3394,Sheet2!BZ:NM,$B3394,0)&lt;&gt;""),HLOOKUP(N$2+$A3394,Sheet2!BZ:NM,$B3394,0),"")</f>
        <v/>
      </c>
      <c r="O3394" t="str">
        <f>IF(OR(HLOOKUP(O$2+$A3394,Sheet2!CA:NN,$B3394,0),HLOOKUP(O$2+$A3394,Sheet2!CA:NN,$B3394,0)&lt;&gt;""),HLOOKUP(O$2+$A3394,Sheet2!CA:NN,$B3394,0),"")</f>
        <v/>
      </c>
      <c r="P3394" t="str">
        <f>IF(OR(HLOOKUP(P$2+$A3394,Sheet2!CB:NO,$B3394,0),HLOOKUP(P$2+$A3394,Sheet2!CB:NO,$B3394,0)&lt;&gt;""),HLOOKUP(P$2+$A3394,Sheet2!CB:NO,$B3394,0),"")</f>
        <v/>
      </c>
      <c r="Q3394" t="str">
        <f>IF(OR(HLOOKUP(Q$2+$A3394,Sheet2!CC:NO,$B3394,0),HLOOKUP(Q$2+$A3394,Sheet2!CC:NO,$B3394,0)&lt;&gt;""),HLOOKUP(Q$2+$A3394,Sheet2!CC:NO,$B3394,0),"")</f>
        <v/>
      </c>
    </row>
    <row r="3395" spans="1:17" x14ac:dyDescent="0.25">
      <c r="A3395" s="64">
        <f t="shared" si="419"/>
        <v>6</v>
      </c>
      <c r="B3395" s="64">
        <f t="shared" si="420"/>
        <v>344</v>
      </c>
      <c r="C3395" s="64">
        <f t="shared" si="421"/>
        <v>2</v>
      </c>
      <c r="D3395" s="64">
        <f t="shared" si="422"/>
        <v>340</v>
      </c>
      <c r="E3395" s="64">
        <f t="shared" si="423"/>
        <v>1696</v>
      </c>
      <c r="F3395" s="64" t="str">
        <f t="shared" si="416"/>
        <v/>
      </c>
      <c r="G3395" s="64" t="str">
        <f t="shared" si="417"/>
        <v/>
      </c>
      <c r="H3395" s="64" t="str">
        <f t="shared" si="418"/>
        <v/>
      </c>
      <c r="I3395" s="80" t="str">
        <f>IFERROR(VLOOKUP(D3395,Sheet2!A:B,2,0),"")</f>
        <v/>
      </c>
      <c r="J3395" s="64" t="str">
        <f>IFERROR(IF(I3395&lt;&gt;"",VLOOKUP(I3395,Sheet2!B:C,2,0),""),"")</f>
        <v/>
      </c>
      <c r="K3395" s="64" t="str">
        <f>IFERROR( IF(I3395&lt;&gt;"", HLOOKUP(L$2+$A3395,Sheet2!BX:NK,2,0),""),"")</f>
        <v/>
      </c>
      <c r="L3395" t="str">
        <f>IF(OR(HLOOKUP(L$2+$A3395,Sheet2!BX:NK,$B3395,0),HLOOKUP(L$2+$A3395,Sheet2!BX:NK,$B3395,0)&lt;&gt;""),HLOOKUP(L$2+$A3395,Sheet2!BX:NK,$B3395,0),"")</f>
        <v/>
      </c>
      <c r="M3395" t="str">
        <f>IF(OR(HLOOKUP(M$2+$A3395,Sheet2!BY:NL,$B3395,0),HLOOKUP(M$2+$A3395,Sheet2!BY:NL,$B3395,0)&lt;&gt;""),HLOOKUP(M$2+$A3395,Sheet2!BY:NL,$B3395,0),"")</f>
        <v/>
      </c>
      <c r="N3395" t="str">
        <f>IF(OR(HLOOKUP(N$2+$A3395,Sheet2!BZ:NM,$B3395,0),HLOOKUP(N$2+$A3395,Sheet2!BZ:NM,$B3395,0)&lt;&gt;""),HLOOKUP(N$2+$A3395,Sheet2!BZ:NM,$B3395,0),"")</f>
        <v/>
      </c>
      <c r="O3395" t="str">
        <f>IF(OR(HLOOKUP(O$2+$A3395,Sheet2!CA:NN,$B3395,0),HLOOKUP(O$2+$A3395,Sheet2!CA:NN,$B3395,0)&lt;&gt;""),HLOOKUP(O$2+$A3395,Sheet2!CA:NN,$B3395,0),"")</f>
        <v/>
      </c>
      <c r="P3395" t="str">
        <f>IF(OR(HLOOKUP(P$2+$A3395,Sheet2!CB:NO,$B3395,0),HLOOKUP(P$2+$A3395,Sheet2!CB:NO,$B3395,0)&lt;&gt;""),HLOOKUP(P$2+$A3395,Sheet2!CB:NO,$B3395,0),"")</f>
        <v/>
      </c>
      <c r="Q3395" t="str">
        <f>IF(OR(HLOOKUP(Q$2+$A3395,Sheet2!CC:NO,$B3395,0),HLOOKUP(Q$2+$A3395,Sheet2!CC:NO,$B3395,0)&lt;&gt;""),HLOOKUP(Q$2+$A3395,Sheet2!CC:NO,$B3395,0),"")</f>
        <v/>
      </c>
    </row>
    <row r="3396" spans="1:17" x14ac:dyDescent="0.25">
      <c r="A3396" s="64">
        <f t="shared" si="419"/>
        <v>12</v>
      </c>
      <c r="B3396" s="64">
        <f t="shared" si="420"/>
        <v>344</v>
      </c>
      <c r="C3396" s="64">
        <f t="shared" si="421"/>
        <v>3</v>
      </c>
      <c r="D3396" s="64">
        <f t="shared" si="422"/>
        <v>340</v>
      </c>
      <c r="E3396" s="64">
        <f t="shared" si="423"/>
        <v>1696</v>
      </c>
      <c r="F3396" s="64" t="str">
        <f t="shared" si="416"/>
        <v/>
      </c>
      <c r="G3396" s="64" t="str">
        <f t="shared" si="417"/>
        <v/>
      </c>
      <c r="H3396" s="64" t="str">
        <f t="shared" si="418"/>
        <v/>
      </c>
      <c r="I3396" s="80" t="str">
        <f>IFERROR(VLOOKUP(D3396,Sheet2!A:B,2,0),"")</f>
        <v/>
      </c>
      <c r="J3396" s="64" t="str">
        <f>IFERROR(IF(I3396&lt;&gt;"",VLOOKUP(I3396,Sheet2!B:C,2,0),""),"")</f>
        <v/>
      </c>
      <c r="K3396" s="64" t="str">
        <f>IFERROR( IF(I3396&lt;&gt;"", HLOOKUP(L$2+$A3396,Sheet2!BX:NK,2,0),""),"")</f>
        <v/>
      </c>
      <c r="L3396" t="str">
        <f>IF(OR(HLOOKUP(L$2+$A3396,Sheet2!BX:NK,$B3396,0),HLOOKUP(L$2+$A3396,Sheet2!BX:NK,$B3396,0)&lt;&gt;""),HLOOKUP(L$2+$A3396,Sheet2!BX:NK,$B3396,0),"")</f>
        <v/>
      </c>
      <c r="M3396" t="str">
        <f>IF(OR(HLOOKUP(M$2+$A3396,Sheet2!BY:NL,$B3396,0),HLOOKUP(M$2+$A3396,Sheet2!BY:NL,$B3396,0)&lt;&gt;""),HLOOKUP(M$2+$A3396,Sheet2!BY:NL,$B3396,0),"")</f>
        <v/>
      </c>
      <c r="N3396" t="str">
        <f>IF(OR(HLOOKUP(N$2+$A3396,Sheet2!BZ:NM,$B3396,0),HLOOKUP(N$2+$A3396,Sheet2!BZ:NM,$B3396,0)&lt;&gt;""),HLOOKUP(N$2+$A3396,Sheet2!BZ:NM,$B3396,0),"")</f>
        <v/>
      </c>
      <c r="O3396" t="str">
        <f>IF(OR(HLOOKUP(O$2+$A3396,Sheet2!CA:NN,$B3396,0),HLOOKUP(O$2+$A3396,Sheet2!CA:NN,$B3396,0)&lt;&gt;""),HLOOKUP(O$2+$A3396,Sheet2!CA:NN,$B3396,0),"")</f>
        <v/>
      </c>
      <c r="P3396" t="str">
        <f>IF(OR(HLOOKUP(P$2+$A3396,Sheet2!CB:NO,$B3396,0),HLOOKUP(P$2+$A3396,Sheet2!CB:NO,$B3396,0)&lt;&gt;""),HLOOKUP(P$2+$A3396,Sheet2!CB:NO,$B3396,0),"")</f>
        <v/>
      </c>
      <c r="Q3396" t="str">
        <f>IF(OR(HLOOKUP(Q$2+$A3396,Sheet2!CC:NO,$B3396,0),HLOOKUP(Q$2+$A3396,Sheet2!CC:NO,$B3396,0)&lt;&gt;""),HLOOKUP(Q$2+$A3396,Sheet2!CC:NO,$B3396,0),"")</f>
        <v/>
      </c>
    </row>
    <row r="3397" spans="1:17" x14ac:dyDescent="0.25">
      <c r="A3397" s="64">
        <f t="shared" si="419"/>
        <v>18</v>
      </c>
      <c r="B3397" s="64">
        <f t="shared" si="420"/>
        <v>344</v>
      </c>
      <c r="C3397" s="64">
        <f t="shared" si="421"/>
        <v>4</v>
      </c>
      <c r="D3397" s="64">
        <f t="shared" si="422"/>
        <v>340</v>
      </c>
      <c r="E3397" s="64">
        <f t="shared" si="423"/>
        <v>1696</v>
      </c>
      <c r="F3397" s="64" t="str">
        <f t="shared" ref="F3397:F3460" si="424">IFERROR(IF(I3397&lt;&gt;"",IF(LEFT(K3397,2)="1-",1,2),""),"")</f>
        <v/>
      </c>
      <c r="G3397" s="64" t="str">
        <f t="shared" ref="G3397:G3460" si="425">IFERROR(IF(I3397&lt;&gt;"",MONTH( RIGHT(K3397,LEN(K3397)-FIND("-",K3397))),""),"")</f>
        <v/>
      </c>
      <c r="H3397" s="64" t="str">
        <f t="shared" ref="H3397:H3460" si="426">IFERROR(IF(I3397&lt;&gt;"",YEAR( RIGHT(K3397,LEN(K3397)-FIND("-",K3397))),""),"")</f>
        <v/>
      </c>
      <c r="I3397" s="80" t="str">
        <f>IFERROR(VLOOKUP(D3397,Sheet2!A:B,2,0),"")</f>
        <v/>
      </c>
      <c r="J3397" s="64" t="str">
        <f>IFERROR(IF(I3397&lt;&gt;"",VLOOKUP(I3397,Sheet2!B:C,2,0),""),"")</f>
        <v/>
      </c>
      <c r="K3397" s="64" t="str">
        <f>IFERROR( IF(I3397&lt;&gt;"", HLOOKUP(L$2+$A3397,Sheet2!BX:NK,2,0),""),"")</f>
        <v/>
      </c>
      <c r="L3397" t="str">
        <f>IF(OR(HLOOKUP(L$2+$A3397,Sheet2!BX:NK,$B3397,0),HLOOKUP(L$2+$A3397,Sheet2!BX:NK,$B3397,0)&lt;&gt;""),HLOOKUP(L$2+$A3397,Sheet2!BX:NK,$B3397,0),"")</f>
        <v/>
      </c>
      <c r="M3397" t="str">
        <f>IF(OR(HLOOKUP(M$2+$A3397,Sheet2!BY:NL,$B3397,0),HLOOKUP(M$2+$A3397,Sheet2!BY:NL,$B3397,0)&lt;&gt;""),HLOOKUP(M$2+$A3397,Sheet2!BY:NL,$B3397,0),"")</f>
        <v/>
      </c>
      <c r="N3397" t="str">
        <f>IF(OR(HLOOKUP(N$2+$A3397,Sheet2!BZ:NM,$B3397,0),HLOOKUP(N$2+$A3397,Sheet2!BZ:NM,$B3397,0)&lt;&gt;""),HLOOKUP(N$2+$A3397,Sheet2!BZ:NM,$B3397,0),"")</f>
        <v/>
      </c>
      <c r="O3397" t="str">
        <f>IF(OR(HLOOKUP(O$2+$A3397,Sheet2!CA:NN,$B3397,0),HLOOKUP(O$2+$A3397,Sheet2!CA:NN,$B3397,0)&lt;&gt;""),HLOOKUP(O$2+$A3397,Sheet2!CA:NN,$B3397,0),"")</f>
        <v/>
      </c>
      <c r="P3397" t="str">
        <f>IF(OR(HLOOKUP(P$2+$A3397,Sheet2!CB:NO,$B3397,0),HLOOKUP(P$2+$A3397,Sheet2!CB:NO,$B3397,0)&lt;&gt;""),HLOOKUP(P$2+$A3397,Sheet2!CB:NO,$B3397,0),"")</f>
        <v/>
      </c>
      <c r="Q3397" t="str">
        <f>IF(OR(HLOOKUP(Q$2+$A3397,Sheet2!CC:NO,$B3397,0),HLOOKUP(Q$2+$A3397,Sheet2!CC:NO,$B3397,0)&lt;&gt;""),HLOOKUP(Q$2+$A3397,Sheet2!CC:NO,$B3397,0),"")</f>
        <v/>
      </c>
    </row>
    <row r="3398" spans="1:17" x14ac:dyDescent="0.25">
      <c r="A3398" s="64">
        <f t="shared" ref="A3398:A3461" si="427">IF(C3398&lt;&gt;1,A3397+6,0)</f>
        <v>24</v>
      </c>
      <c r="B3398" s="64">
        <f t="shared" ref="B3398:B3461" si="428">IF(C3398&lt;&gt;1,B3397,B3397+1)</f>
        <v>344</v>
      </c>
      <c r="C3398" s="64">
        <f t="shared" ref="C3398:C3461" si="429">IF($C$3-C3397=0,1,C3397+1)</f>
        <v>5</v>
      </c>
      <c r="D3398" s="64">
        <f t="shared" ref="D3398:D3461" si="430">IF(C3398=1,D3397+1,D3397)</f>
        <v>340</v>
      </c>
      <c r="E3398" s="64">
        <f t="shared" ref="E3398:E3461" si="431">IF(D3398&lt;&gt;D3397,E3397+5,E3397)</f>
        <v>1696</v>
      </c>
      <c r="F3398" s="64" t="str">
        <f t="shared" si="424"/>
        <v/>
      </c>
      <c r="G3398" s="64" t="str">
        <f t="shared" si="425"/>
        <v/>
      </c>
      <c r="H3398" s="64" t="str">
        <f t="shared" si="426"/>
        <v/>
      </c>
      <c r="I3398" s="80" t="str">
        <f>IFERROR(VLOOKUP(D3398,Sheet2!A:B,2,0),"")</f>
        <v/>
      </c>
      <c r="J3398" s="64" t="str">
        <f>IFERROR(IF(I3398&lt;&gt;"",VLOOKUP(I3398,Sheet2!B:C,2,0),""),"")</f>
        <v/>
      </c>
      <c r="K3398" s="64" t="str">
        <f>IFERROR( IF(I3398&lt;&gt;"", HLOOKUP(L$2+$A3398,Sheet2!BX:NK,2,0),""),"")</f>
        <v/>
      </c>
      <c r="L3398" t="str">
        <f>IF(OR(HLOOKUP(L$2+$A3398,Sheet2!BX:NK,$B3398,0),HLOOKUP(L$2+$A3398,Sheet2!BX:NK,$B3398,0)&lt;&gt;""),HLOOKUP(L$2+$A3398,Sheet2!BX:NK,$B3398,0),"")</f>
        <v/>
      </c>
      <c r="M3398" t="str">
        <f>IF(OR(HLOOKUP(M$2+$A3398,Sheet2!BY:NL,$B3398,0),HLOOKUP(M$2+$A3398,Sheet2!BY:NL,$B3398,0)&lt;&gt;""),HLOOKUP(M$2+$A3398,Sheet2!BY:NL,$B3398,0),"")</f>
        <v/>
      </c>
      <c r="N3398" t="str">
        <f>IF(OR(HLOOKUP(N$2+$A3398,Sheet2!BZ:NM,$B3398,0),HLOOKUP(N$2+$A3398,Sheet2!BZ:NM,$B3398,0)&lt;&gt;""),HLOOKUP(N$2+$A3398,Sheet2!BZ:NM,$B3398,0),"")</f>
        <v/>
      </c>
      <c r="O3398" t="str">
        <f>IF(OR(HLOOKUP(O$2+$A3398,Sheet2!CA:NN,$B3398,0),HLOOKUP(O$2+$A3398,Sheet2!CA:NN,$B3398,0)&lt;&gt;""),HLOOKUP(O$2+$A3398,Sheet2!CA:NN,$B3398,0),"")</f>
        <v/>
      </c>
      <c r="P3398" t="str">
        <f>IF(OR(HLOOKUP(P$2+$A3398,Sheet2!CB:NO,$B3398,0),HLOOKUP(P$2+$A3398,Sheet2!CB:NO,$B3398,0)&lt;&gt;""),HLOOKUP(P$2+$A3398,Sheet2!CB:NO,$B3398,0),"")</f>
        <v/>
      </c>
      <c r="Q3398" t="str">
        <f>IF(OR(HLOOKUP(Q$2+$A3398,Sheet2!CC:NO,$B3398,0),HLOOKUP(Q$2+$A3398,Sheet2!CC:NO,$B3398,0)&lt;&gt;""),HLOOKUP(Q$2+$A3398,Sheet2!CC:NO,$B3398,0),"")</f>
        <v/>
      </c>
    </row>
    <row r="3399" spans="1:17" x14ac:dyDescent="0.25">
      <c r="A3399" s="64">
        <f t="shared" si="427"/>
        <v>30</v>
      </c>
      <c r="B3399" s="64">
        <f t="shared" si="428"/>
        <v>344</v>
      </c>
      <c r="C3399" s="64">
        <f t="shared" si="429"/>
        <v>6</v>
      </c>
      <c r="D3399" s="64">
        <f t="shared" si="430"/>
        <v>340</v>
      </c>
      <c r="E3399" s="64">
        <f t="shared" si="431"/>
        <v>1696</v>
      </c>
      <c r="F3399" s="64" t="str">
        <f t="shared" si="424"/>
        <v/>
      </c>
      <c r="G3399" s="64" t="str">
        <f t="shared" si="425"/>
        <v/>
      </c>
      <c r="H3399" s="64" t="str">
        <f t="shared" si="426"/>
        <v/>
      </c>
      <c r="I3399" s="80" t="str">
        <f>IFERROR(VLOOKUP(D3399,Sheet2!A:B,2,0),"")</f>
        <v/>
      </c>
      <c r="J3399" s="64" t="str">
        <f>IFERROR(IF(I3399&lt;&gt;"",VLOOKUP(I3399,Sheet2!B:C,2,0),""),"")</f>
        <v/>
      </c>
      <c r="K3399" s="64" t="str">
        <f>IFERROR( IF(I3399&lt;&gt;"", HLOOKUP(L$2+$A3399,Sheet2!BX:NK,2,0),""),"")</f>
        <v/>
      </c>
      <c r="L3399" t="str">
        <f>IF(OR(HLOOKUP(L$2+$A3399,Sheet2!BX:NK,$B3399,0),HLOOKUP(L$2+$A3399,Sheet2!BX:NK,$B3399,0)&lt;&gt;""),HLOOKUP(L$2+$A3399,Sheet2!BX:NK,$B3399,0),"")</f>
        <v/>
      </c>
      <c r="M3399" t="str">
        <f>IF(OR(HLOOKUP(M$2+$A3399,Sheet2!BY:NL,$B3399,0),HLOOKUP(M$2+$A3399,Sheet2!BY:NL,$B3399,0)&lt;&gt;""),HLOOKUP(M$2+$A3399,Sheet2!BY:NL,$B3399,0),"")</f>
        <v/>
      </c>
      <c r="N3399" t="str">
        <f>IF(OR(HLOOKUP(N$2+$A3399,Sheet2!BZ:NM,$B3399,0),HLOOKUP(N$2+$A3399,Sheet2!BZ:NM,$B3399,0)&lt;&gt;""),HLOOKUP(N$2+$A3399,Sheet2!BZ:NM,$B3399,0),"")</f>
        <v/>
      </c>
      <c r="O3399" t="str">
        <f>IF(OR(HLOOKUP(O$2+$A3399,Sheet2!CA:NN,$B3399,0),HLOOKUP(O$2+$A3399,Sheet2!CA:NN,$B3399,0)&lt;&gt;""),HLOOKUP(O$2+$A3399,Sheet2!CA:NN,$B3399,0),"")</f>
        <v/>
      </c>
      <c r="P3399" t="str">
        <f>IF(OR(HLOOKUP(P$2+$A3399,Sheet2!CB:NO,$B3399,0),HLOOKUP(P$2+$A3399,Sheet2!CB:NO,$B3399,0)&lt;&gt;""),HLOOKUP(P$2+$A3399,Sheet2!CB:NO,$B3399,0),"")</f>
        <v/>
      </c>
      <c r="Q3399" t="str">
        <f>IF(OR(HLOOKUP(Q$2+$A3399,Sheet2!CC:NO,$B3399,0),HLOOKUP(Q$2+$A3399,Sheet2!CC:NO,$B3399,0)&lt;&gt;""),HLOOKUP(Q$2+$A3399,Sheet2!CC:NO,$B3399,0),"")</f>
        <v/>
      </c>
    </row>
    <row r="3400" spans="1:17" x14ac:dyDescent="0.25">
      <c r="A3400" s="64">
        <f t="shared" si="427"/>
        <v>36</v>
      </c>
      <c r="B3400" s="64">
        <f t="shared" si="428"/>
        <v>344</v>
      </c>
      <c r="C3400" s="64">
        <f t="shared" si="429"/>
        <v>7</v>
      </c>
      <c r="D3400" s="64">
        <f t="shared" si="430"/>
        <v>340</v>
      </c>
      <c r="E3400" s="64">
        <f t="shared" si="431"/>
        <v>1696</v>
      </c>
      <c r="F3400" s="64" t="str">
        <f t="shared" si="424"/>
        <v/>
      </c>
      <c r="G3400" s="64" t="str">
        <f t="shared" si="425"/>
        <v/>
      </c>
      <c r="H3400" s="64" t="str">
        <f t="shared" si="426"/>
        <v/>
      </c>
      <c r="I3400" s="80" t="str">
        <f>IFERROR(VLOOKUP(D3400,Sheet2!A:B,2,0),"")</f>
        <v/>
      </c>
      <c r="J3400" s="64" t="str">
        <f>IFERROR(IF(I3400&lt;&gt;"",VLOOKUP(I3400,Sheet2!B:C,2,0),""),"")</f>
        <v/>
      </c>
      <c r="K3400" s="64" t="str">
        <f>IFERROR( IF(I3400&lt;&gt;"", HLOOKUP(L$2+$A3400,Sheet2!BX:NK,2,0),""),"")</f>
        <v/>
      </c>
      <c r="L3400" t="str">
        <f>IF(OR(HLOOKUP(L$2+$A3400,Sheet2!BX:NK,$B3400,0),HLOOKUP(L$2+$A3400,Sheet2!BX:NK,$B3400,0)&lt;&gt;""),HLOOKUP(L$2+$A3400,Sheet2!BX:NK,$B3400,0),"")</f>
        <v/>
      </c>
      <c r="M3400" t="str">
        <f>IF(OR(HLOOKUP(M$2+$A3400,Sheet2!BY:NL,$B3400,0),HLOOKUP(M$2+$A3400,Sheet2!BY:NL,$B3400,0)&lt;&gt;""),HLOOKUP(M$2+$A3400,Sheet2!BY:NL,$B3400,0),"")</f>
        <v/>
      </c>
      <c r="N3400" t="str">
        <f>IF(OR(HLOOKUP(N$2+$A3400,Sheet2!BZ:NM,$B3400,0),HLOOKUP(N$2+$A3400,Sheet2!BZ:NM,$B3400,0)&lt;&gt;""),HLOOKUP(N$2+$A3400,Sheet2!BZ:NM,$B3400,0),"")</f>
        <v/>
      </c>
      <c r="O3400" t="str">
        <f>IF(OR(HLOOKUP(O$2+$A3400,Sheet2!CA:NN,$B3400,0),HLOOKUP(O$2+$A3400,Sheet2!CA:NN,$B3400,0)&lt;&gt;""),HLOOKUP(O$2+$A3400,Sheet2!CA:NN,$B3400,0),"")</f>
        <v/>
      </c>
      <c r="P3400" t="str">
        <f>IF(OR(HLOOKUP(P$2+$A3400,Sheet2!CB:NO,$B3400,0),HLOOKUP(P$2+$A3400,Sheet2!CB:NO,$B3400,0)&lt;&gt;""),HLOOKUP(P$2+$A3400,Sheet2!CB:NO,$B3400,0),"")</f>
        <v/>
      </c>
      <c r="Q3400" t="str">
        <f>IF(OR(HLOOKUP(Q$2+$A3400,Sheet2!CC:NO,$B3400,0),HLOOKUP(Q$2+$A3400,Sheet2!CC:NO,$B3400,0)&lt;&gt;""),HLOOKUP(Q$2+$A3400,Sheet2!CC:NO,$B3400,0),"")</f>
        <v/>
      </c>
    </row>
    <row r="3401" spans="1:17" x14ac:dyDescent="0.25">
      <c r="A3401" s="64">
        <f t="shared" si="427"/>
        <v>42</v>
      </c>
      <c r="B3401" s="64">
        <f t="shared" si="428"/>
        <v>344</v>
      </c>
      <c r="C3401" s="64">
        <f t="shared" si="429"/>
        <v>8</v>
      </c>
      <c r="D3401" s="64">
        <f t="shared" si="430"/>
        <v>340</v>
      </c>
      <c r="E3401" s="64">
        <f t="shared" si="431"/>
        <v>1696</v>
      </c>
      <c r="F3401" s="64" t="str">
        <f t="shared" si="424"/>
        <v/>
      </c>
      <c r="G3401" s="64" t="str">
        <f t="shared" si="425"/>
        <v/>
      </c>
      <c r="H3401" s="64" t="str">
        <f t="shared" si="426"/>
        <v/>
      </c>
      <c r="I3401" s="80" t="str">
        <f>IFERROR(VLOOKUP(D3401,Sheet2!A:B,2,0),"")</f>
        <v/>
      </c>
      <c r="J3401" s="64" t="str">
        <f>IFERROR(IF(I3401&lt;&gt;"",VLOOKUP(I3401,Sheet2!B:C,2,0),""),"")</f>
        <v/>
      </c>
      <c r="K3401" s="64" t="str">
        <f>IFERROR( IF(I3401&lt;&gt;"", HLOOKUP(L$2+$A3401,Sheet2!BX:NK,2,0),""),"")</f>
        <v/>
      </c>
      <c r="L3401" t="str">
        <f>IF(OR(HLOOKUP(L$2+$A3401,Sheet2!BX:NK,$B3401,0),HLOOKUP(L$2+$A3401,Sheet2!BX:NK,$B3401,0)&lt;&gt;""),HLOOKUP(L$2+$A3401,Sheet2!BX:NK,$B3401,0),"")</f>
        <v/>
      </c>
      <c r="M3401" t="str">
        <f>IF(OR(HLOOKUP(M$2+$A3401,Sheet2!BY:NL,$B3401,0),HLOOKUP(M$2+$A3401,Sheet2!BY:NL,$B3401,0)&lt;&gt;""),HLOOKUP(M$2+$A3401,Sheet2!BY:NL,$B3401,0),"")</f>
        <v/>
      </c>
      <c r="N3401" t="str">
        <f>IF(OR(HLOOKUP(N$2+$A3401,Sheet2!BZ:NM,$B3401,0),HLOOKUP(N$2+$A3401,Sheet2!BZ:NM,$B3401,0)&lt;&gt;""),HLOOKUP(N$2+$A3401,Sheet2!BZ:NM,$B3401,0),"")</f>
        <v/>
      </c>
      <c r="O3401" t="str">
        <f>IF(OR(HLOOKUP(O$2+$A3401,Sheet2!CA:NN,$B3401,0),HLOOKUP(O$2+$A3401,Sheet2!CA:NN,$B3401,0)&lt;&gt;""),HLOOKUP(O$2+$A3401,Sheet2!CA:NN,$B3401,0),"")</f>
        <v/>
      </c>
      <c r="P3401" t="str">
        <f>IF(OR(HLOOKUP(P$2+$A3401,Sheet2!CB:NO,$B3401,0),HLOOKUP(P$2+$A3401,Sheet2!CB:NO,$B3401,0)&lt;&gt;""),HLOOKUP(P$2+$A3401,Sheet2!CB:NO,$B3401,0),"")</f>
        <v/>
      </c>
      <c r="Q3401" t="str">
        <f>IF(OR(HLOOKUP(Q$2+$A3401,Sheet2!CC:NO,$B3401,0),HLOOKUP(Q$2+$A3401,Sheet2!CC:NO,$B3401,0)&lt;&gt;""),HLOOKUP(Q$2+$A3401,Sheet2!CC:NO,$B3401,0),"")</f>
        <v/>
      </c>
    </row>
    <row r="3402" spans="1:17" x14ac:dyDescent="0.25">
      <c r="A3402" s="64">
        <f t="shared" si="427"/>
        <v>48</v>
      </c>
      <c r="B3402" s="64">
        <f t="shared" si="428"/>
        <v>344</v>
      </c>
      <c r="C3402" s="64">
        <f t="shared" si="429"/>
        <v>9</v>
      </c>
      <c r="D3402" s="64">
        <f t="shared" si="430"/>
        <v>340</v>
      </c>
      <c r="E3402" s="64">
        <f t="shared" si="431"/>
        <v>1696</v>
      </c>
      <c r="F3402" s="64" t="str">
        <f t="shared" si="424"/>
        <v/>
      </c>
      <c r="G3402" s="64" t="str">
        <f t="shared" si="425"/>
        <v/>
      </c>
      <c r="H3402" s="64" t="str">
        <f t="shared" si="426"/>
        <v/>
      </c>
      <c r="I3402" s="80" t="str">
        <f>IFERROR(VLOOKUP(D3402,Sheet2!A:B,2,0),"")</f>
        <v/>
      </c>
      <c r="J3402" s="64" t="str">
        <f>IFERROR(IF(I3402&lt;&gt;"",VLOOKUP(I3402,Sheet2!B:C,2,0),""),"")</f>
        <v/>
      </c>
      <c r="K3402" s="64" t="str">
        <f>IFERROR( IF(I3402&lt;&gt;"", HLOOKUP(L$2+$A3402,Sheet2!BX:NK,2,0),""),"")</f>
        <v/>
      </c>
      <c r="L3402" t="str">
        <f>IF(OR(HLOOKUP(L$2+$A3402,Sheet2!BX:NK,$B3402,0),HLOOKUP(L$2+$A3402,Sheet2!BX:NK,$B3402,0)&lt;&gt;""),HLOOKUP(L$2+$A3402,Sheet2!BX:NK,$B3402,0),"")</f>
        <v/>
      </c>
      <c r="M3402" t="str">
        <f>IF(OR(HLOOKUP(M$2+$A3402,Sheet2!BY:NL,$B3402,0),HLOOKUP(M$2+$A3402,Sheet2!BY:NL,$B3402,0)&lt;&gt;""),HLOOKUP(M$2+$A3402,Sheet2!BY:NL,$B3402,0),"")</f>
        <v/>
      </c>
      <c r="N3402" t="str">
        <f>IF(OR(HLOOKUP(N$2+$A3402,Sheet2!BZ:NM,$B3402,0),HLOOKUP(N$2+$A3402,Sheet2!BZ:NM,$B3402,0)&lt;&gt;""),HLOOKUP(N$2+$A3402,Sheet2!BZ:NM,$B3402,0),"")</f>
        <v/>
      </c>
      <c r="O3402" t="str">
        <f>IF(OR(HLOOKUP(O$2+$A3402,Sheet2!CA:NN,$B3402,0),HLOOKUP(O$2+$A3402,Sheet2!CA:NN,$B3402,0)&lt;&gt;""),HLOOKUP(O$2+$A3402,Sheet2!CA:NN,$B3402,0),"")</f>
        <v/>
      </c>
      <c r="P3402" t="str">
        <f>IF(OR(HLOOKUP(P$2+$A3402,Sheet2!CB:NO,$B3402,0),HLOOKUP(P$2+$A3402,Sheet2!CB:NO,$B3402,0)&lt;&gt;""),HLOOKUP(P$2+$A3402,Sheet2!CB:NO,$B3402,0),"")</f>
        <v/>
      </c>
      <c r="Q3402" t="str">
        <f>IF(OR(HLOOKUP(Q$2+$A3402,Sheet2!CC:NO,$B3402,0),HLOOKUP(Q$2+$A3402,Sheet2!CC:NO,$B3402,0)&lt;&gt;""),HLOOKUP(Q$2+$A3402,Sheet2!CC:NO,$B3402,0),"")</f>
        <v/>
      </c>
    </row>
    <row r="3403" spans="1:17" x14ac:dyDescent="0.25">
      <c r="A3403" s="64">
        <f t="shared" si="427"/>
        <v>54</v>
      </c>
      <c r="B3403" s="64">
        <f t="shared" si="428"/>
        <v>344</v>
      </c>
      <c r="C3403" s="64">
        <f t="shared" si="429"/>
        <v>10</v>
      </c>
      <c r="D3403" s="64">
        <f t="shared" si="430"/>
        <v>340</v>
      </c>
      <c r="E3403" s="64">
        <f t="shared" si="431"/>
        <v>1696</v>
      </c>
      <c r="F3403" s="64" t="str">
        <f t="shared" si="424"/>
        <v/>
      </c>
      <c r="G3403" s="64" t="str">
        <f t="shared" si="425"/>
        <v/>
      </c>
      <c r="H3403" s="64" t="str">
        <f t="shared" si="426"/>
        <v/>
      </c>
      <c r="I3403" s="80" t="str">
        <f>IFERROR(VLOOKUP(D3403,Sheet2!A:B,2,0),"")</f>
        <v/>
      </c>
      <c r="J3403" s="64" t="str">
        <f>IFERROR(IF(I3403&lt;&gt;"",VLOOKUP(I3403,Sheet2!B:C,2,0),""),"")</f>
        <v/>
      </c>
      <c r="K3403" s="64" t="str">
        <f>IFERROR( IF(I3403&lt;&gt;"", HLOOKUP(L$2+$A3403,Sheet2!BX:NK,2,0),""),"")</f>
        <v/>
      </c>
      <c r="L3403" t="str">
        <f>IF(OR(HLOOKUP(L$2+$A3403,Sheet2!BX:NK,$B3403,0),HLOOKUP(L$2+$A3403,Sheet2!BX:NK,$B3403,0)&lt;&gt;""),HLOOKUP(L$2+$A3403,Sheet2!BX:NK,$B3403,0),"")</f>
        <v/>
      </c>
      <c r="M3403" t="str">
        <f>IF(OR(HLOOKUP(M$2+$A3403,Sheet2!BY:NL,$B3403,0),HLOOKUP(M$2+$A3403,Sheet2!BY:NL,$B3403,0)&lt;&gt;""),HLOOKUP(M$2+$A3403,Sheet2!BY:NL,$B3403,0),"")</f>
        <v/>
      </c>
      <c r="N3403" t="str">
        <f>IF(OR(HLOOKUP(N$2+$A3403,Sheet2!BZ:NM,$B3403,0),HLOOKUP(N$2+$A3403,Sheet2!BZ:NM,$B3403,0)&lt;&gt;""),HLOOKUP(N$2+$A3403,Sheet2!BZ:NM,$B3403,0),"")</f>
        <v/>
      </c>
      <c r="O3403" t="str">
        <f>IF(OR(HLOOKUP(O$2+$A3403,Sheet2!CA:NN,$B3403,0),HLOOKUP(O$2+$A3403,Sheet2!CA:NN,$B3403,0)&lt;&gt;""),HLOOKUP(O$2+$A3403,Sheet2!CA:NN,$B3403,0),"")</f>
        <v/>
      </c>
      <c r="P3403" t="str">
        <f>IF(OR(HLOOKUP(P$2+$A3403,Sheet2!CB:NO,$B3403,0),HLOOKUP(P$2+$A3403,Sheet2!CB:NO,$B3403,0)&lt;&gt;""),HLOOKUP(P$2+$A3403,Sheet2!CB:NO,$B3403,0),"")</f>
        <v/>
      </c>
      <c r="Q3403" t="str">
        <f>IF(OR(HLOOKUP(Q$2+$A3403,Sheet2!CC:NO,$B3403,0),HLOOKUP(Q$2+$A3403,Sheet2!CC:NO,$B3403,0)&lt;&gt;""),HLOOKUP(Q$2+$A3403,Sheet2!CC:NO,$B3403,0),"")</f>
        <v/>
      </c>
    </row>
    <row r="3404" spans="1:17" x14ac:dyDescent="0.25">
      <c r="A3404" s="64">
        <f t="shared" si="427"/>
        <v>0</v>
      </c>
      <c r="B3404" s="64">
        <f t="shared" si="428"/>
        <v>345</v>
      </c>
      <c r="C3404" s="64">
        <f t="shared" si="429"/>
        <v>1</v>
      </c>
      <c r="D3404" s="64">
        <f t="shared" si="430"/>
        <v>341</v>
      </c>
      <c r="E3404" s="64">
        <f t="shared" si="431"/>
        <v>1701</v>
      </c>
      <c r="F3404" s="64" t="str">
        <f t="shared" si="424"/>
        <v/>
      </c>
      <c r="G3404" s="64" t="str">
        <f t="shared" si="425"/>
        <v/>
      </c>
      <c r="H3404" s="64" t="str">
        <f t="shared" si="426"/>
        <v/>
      </c>
      <c r="I3404" s="80" t="str">
        <f>IFERROR(VLOOKUP(D3404,Sheet2!A:B,2,0),"")</f>
        <v/>
      </c>
      <c r="J3404" s="64" t="str">
        <f>IFERROR(IF(I3404&lt;&gt;"",VLOOKUP(I3404,Sheet2!B:C,2,0),""),"")</f>
        <v/>
      </c>
      <c r="K3404" s="64" t="str">
        <f>IFERROR( IF(I3404&lt;&gt;"", HLOOKUP(L$2+$A3404,Sheet2!BX:NK,2,0),""),"")</f>
        <v/>
      </c>
      <c r="L3404" t="str">
        <f>IF(OR(HLOOKUP(L$2+$A3404,Sheet2!BX:NK,$B3404,0),HLOOKUP(L$2+$A3404,Sheet2!BX:NK,$B3404,0)&lt;&gt;""),HLOOKUP(L$2+$A3404,Sheet2!BX:NK,$B3404,0),"")</f>
        <v/>
      </c>
      <c r="M3404" t="str">
        <f>IF(OR(HLOOKUP(M$2+$A3404,Sheet2!BY:NL,$B3404,0),HLOOKUP(M$2+$A3404,Sheet2!BY:NL,$B3404,0)&lt;&gt;""),HLOOKUP(M$2+$A3404,Sheet2!BY:NL,$B3404,0),"")</f>
        <v/>
      </c>
      <c r="N3404" t="str">
        <f>IF(OR(HLOOKUP(N$2+$A3404,Sheet2!BZ:NM,$B3404,0),HLOOKUP(N$2+$A3404,Sheet2!BZ:NM,$B3404,0)&lt;&gt;""),HLOOKUP(N$2+$A3404,Sheet2!BZ:NM,$B3404,0),"")</f>
        <v/>
      </c>
      <c r="O3404" t="str">
        <f>IF(OR(HLOOKUP(O$2+$A3404,Sheet2!CA:NN,$B3404,0),HLOOKUP(O$2+$A3404,Sheet2!CA:NN,$B3404,0)&lt;&gt;""),HLOOKUP(O$2+$A3404,Sheet2!CA:NN,$B3404,0),"")</f>
        <v/>
      </c>
      <c r="P3404" t="str">
        <f>IF(OR(HLOOKUP(P$2+$A3404,Sheet2!CB:NO,$B3404,0),HLOOKUP(P$2+$A3404,Sheet2!CB:NO,$B3404,0)&lt;&gt;""),HLOOKUP(P$2+$A3404,Sheet2!CB:NO,$B3404,0),"")</f>
        <v/>
      </c>
      <c r="Q3404" t="str">
        <f>IF(OR(HLOOKUP(Q$2+$A3404,Sheet2!CC:NO,$B3404,0),HLOOKUP(Q$2+$A3404,Sheet2!CC:NO,$B3404,0)&lt;&gt;""),HLOOKUP(Q$2+$A3404,Sheet2!CC:NO,$B3404,0),"")</f>
        <v/>
      </c>
    </row>
    <row r="3405" spans="1:17" x14ac:dyDescent="0.25">
      <c r="A3405" s="64">
        <f t="shared" si="427"/>
        <v>6</v>
      </c>
      <c r="B3405" s="64">
        <f t="shared" si="428"/>
        <v>345</v>
      </c>
      <c r="C3405" s="64">
        <f t="shared" si="429"/>
        <v>2</v>
      </c>
      <c r="D3405" s="64">
        <f t="shared" si="430"/>
        <v>341</v>
      </c>
      <c r="E3405" s="64">
        <f t="shared" si="431"/>
        <v>1701</v>
      </c>
      <c r="F3405" s="64" t="str">
        <f t="shared" si="424"/>
        <v/>
      </c>
      <c r="G3405" s="64" t="str">
        <f t="shared" si="425"/>
        <v/>
      </c>
      <c r="H3405" s="64" t="str">
        <f t="shared" si="426"/>
        <v/>
      </c>
      <c r="I3405" s="80" t="str">
        <f>IFERROR(VLOOKUP(D3405,Sheet2!A:B,2,0),"")</f>
        <v/>
      </c>
      <c r="J3405" s="64" t="str">
        <f>IFERROR(IF(I3405&lt;&gt;"",VLOOKUP(I3405,Sheet2!B:C,2,0),""),"")</f>
        <v/>
      </c>
      <c r="K3405" s="64" t="str">
        <f>IFERROR( IF(I3405&lt;&gt;"", HLOOKUP(L$2+$A3405,Sheet2!BX:NK,2,0),""),"")</f>
        <v/>
      </c>
      <c r="L3405" t="str">
        <f>IF(OR(HLOOKUP(L$2+$A3405,Sheet2!BX:NK,$B3405,0),HLOOKUP(L$2+$A3405,Sheet2!BX:NK,$B3405,0)&lt;&gt;""),HLOOKUP(L$2+$A3405,Sheet2!BX:NK,$B3405,0),"")</f>
        <v/>
      </c>
      <c r="M3405" t="str">
        <f>IF(OR(HLOOKUP(M$2+$A3405,Sheet2!BY:NL,$B3405,0),HLOOKUP(M$2+$A3405,Sheet2!BY:NL,$B3405,0)&lt;&gt;""),HLOOKUP(M$2+$A3405,Sheet2!BY:NL,$B3405,0),"")</f>
        <v/>
      </c>
      <c r="N3405" t="str">
        <f>IF(OR(HLOOKUP(N$2+$A3405,Sheet2!BZ:NM,$B3405,0),HLOOKUP(N$2+$A3405,Sheet2!BZ:NM,$B3405,0)&lt;&gt;""),HLOOKUP(N$2+$A3405,Sheet2!BZ:NM,$B3405,0),"")</f>
        <v/>
      </c>
      <c r="O3405" t="str">
        <f>IF(OR(HLOOKUP(O$2+$A3405,Sheet2!CA:NN,$B3405,0),HLOOKUP(O$2+$A3405,Sheet2!CA:NN,$B3405,0)&lt;&gt;""),HLOOKUP(O$2+$A3405,Sheet2!CA:NN,$B3405,0),"")</f>
        <v/>
      </c>
      <c r="P3405" t="str">
        <f>IF(OR(HLOOKUP(P$2+$A3405,Sheet2!CB:NO,$B3405,0),HLOOKUP(P$2+$A3405,Sheet2!CB:NO,$B3405,0)&lt;&gt;""),HLOOKUP(P$2+$A3405,Sheet2!CB:NO,$B3405,0),"")</f>
        <v/>
      </c>
      <c r="Q3405" t="str">
        <f>IF(OR(HLOOKUP(Q$2+$A3405,Sheet2!CC:NO,$B3405,0),HLOOKUP(Q$2+$A3405,Sheet2!CC:NO,$B3405,0)&lt;&gt;""),HLOOKUP(Q$2+$A3405,Sheet2!CC:NO,$B3405,0),"")</f>
        <v/>
      </c>
    </row>
    <row r="3406" spans="1:17" x14ac:dyDescent="0.25">
      <c r="A3406" s="64">
        <f t="shared" si="427"/>
        <v>12</v>
      </c>
      <c r="B3406" s="64">
        <f t="shared" si="428"/>
        <v>345</v>
      </c>
      <c r="C3406" s="64">
        <f t="shared" si="429"/>
        <v>3</v>
      </c>
      <c r="D3406" s="64">
        <f t="shared" si="430"/>
        <v>341</v>
      </c>
      <c r="E3406" s="64">
        <f t="shared" si="431"/>
        <v>1701</v>
      </c>
      <c r="F3406" s="64" t="str">
        <f t="shared" si="424"/>
        <v/>
      </c>
      <c r="G3406" s="64" t="str">
        <f t="shared" si="425"/>
        <v/>
      </c>
      <c r="H3406" s="64" t="str">
        <f t="shared" si="426"/>
        <v/>
      </c>
      <c r="I3406" s="80" t="str">
        <f>IFERROR(VLOOKUP(D3406,Sheet2!A:B,2,0),"")</f>
        <v/>
      </c>
      <c r="J3406" s="64" t="str">
        <f>IFERROR(IF(I3406&lt;&gt;"",VLOOKUP(I3406,Sheet2!B:C,2,0),""),"")</f>
        <v/>
      </c>
      <c r="K3406" s="64" t="str">
        <f>IFERROR( IF(I3406&lt;&gt;"", HLOOKUP(L$2+$A3406,Sheet2!BX:NK,2,0),""),"")</f>
        <v/>
      </c>
      <c r="L3406" t="str">
        <f>IF(OR(HLOOKUP(L$2+$A3406,Sheet2!BX:NK,$B3406,0),HLOOKUP(L$2+$A3406,Sheet2!BX:NK,$B3406,0)&lt;&gt;""),HLOOKUP(L$2+$A3406,Sheet2!BX:NK,$B3406,0),"")</f>
        <v/>
      </c>
      <c r="M3406" t="str">
        <f>IF(OR(HLOOKUP(M$2+$A3406,Sheet2!BY:NL,$B3406,0),HLOOKUP(M$2+$A3406,Sheet2!BY:NL,$B3406,0)&lt;&gt;""),HLOOKUP(M$2+$A3406,Sheet2!BY:NL,$B3406,0),"")</f>
        <v/>
      </c>
      <c r="N3406" t="str">
        <f>IF(OR(HLOOKUP(N$2+$A3406,Sheet2!BZ:NM,$B3406,0),HLOOKUP(N$2+$A3406,Sheet2!BZ:NM,$B3406,0)&lt;&gt;""),HLOOKUP(N$2+$A3406,Sheet2!BZ:NM,$B3406,0),"")</f>
        <v/>
      </c>
      <c r="O3406" t="str">
        <f>IF(OR(HLOOKUP(O$2+$A3406,Sheet2!CA:NN,$B3406,0),HLOOKUP(O$2+$A3406,Sheet2!CA:NN,$B3406,0)&lt;&gt;""),HLOOKUP(O$2+$A3406,Sheet2!CA:NN,$B3406,0),"")</f>
        <v/>
      </c>
      <c r="P3406" t="str">
        <f>IF(OR(HLOOKUP(P$2+$A3406,Sheet2!CB:NO,$B3406,0),HLOOKUP(P$2+$A3406,Sheet2!CB:NO,$B3406,0)&lt;&gt;""),HLOOKUP(P$2+$A3406,Sheet2!CB:NO,$B3406,0),"")</f>
        <v/>
      </c>
      <c r="Q3406" t="str">
        <f>IF(OR(HLOOKUP(Q$2+$A3406,Sheet2!CC:NO,$B3406,0),HLOOKUP(Q$2+$A3406,Sheet2!CC:NO,$B3406,0)&lt;&gt;""),HLOOKUP(Q$2+$A3406,Sheet2!CC:NO,$B3406,0),"")</f>
        <v/>
      </c>
    </row>
    <row r="3407" spans="1:17" x14ac:dyDescent="0.25">
      <c r="A3407" s="64">
        <f t="shared" si="427"/>
        <v>18</v>
      </c>
      <c r="B3407" s="64">
        <f t="shared" si="428"/>
        <v>345</v>
      </c>
      <c r="C3407" s="64">
        <f t="shared" si="429"/>
        <v>4</v>
      </c>
      <c r="D3407" s="64">
        <f t="shared" si="430"/>
        <v>341</v>
      </c>
      <c r="E3407" s="64">
        <f t="shared" si="431"/>
        <v>1701</v>
      </c>
      <c r="F3407" s="64" t="str">
        <f t="shared" si="424"/>
        <v/>
      </c>
      <c r="G3407" s="64" t="str">
        <f t="shared" si="425"/>
        <v/>
      </c>
      <c r="H3407" s="64" t="str">
        <f t="shared" si="426"/>
        <v/>
      </c>
      <c r="I3407" s="80" t="str">
        <f>IFERROR(VLOOKUP(D3407,Sheet2!A:B,2,0),"")</f>
        <v/>
      </c>
      <c r="J3407" s="64" t="str">
        <f>IFERROR(IF(I3407&lt;&gt;"",VLOOKUP(I3407,Sheet2!B:C,2,0),""),"")</f>
        <v/>
      </c>
      <c r="K3407" s="64" t="str">
        <f>IFERROR( IF(I3407&lt;&gt;"", HLOOKUP(L$2+$A3407,Sheet2!BX:NK,2,0),""),"")</f>
        <v/>
      </c>
      <c r="L3407" t="str">
        <f>IF(OR(HLOOKUP(L$2+$A3407,Sheet2!BX:NK,$B3407,0),HLOOKUP(L$2+$A3407,Sheet2!BX:NK,$B3407,0)&lt;&gt;""),HLOOKUP(L$2+$A3407,Sheet2!BX:NK,$B3407,0),"")</f>
        <v/>
      </c>
      <c r="M3407" t="str">
        <f>IF(OR(HLOOKUP(M$2+$A3407,Sheet2!BY:NL,$B3407,0),HLOOKUP(M$2+$A3407,Sheet2!BY:NL,$B3407,0)&lt;&gt;""),HLOOKUP(M$2+$A3407,Sheet2!BY:NL,$B3407,0),"")</f>
        <v/>
      </c>
      <c r="N3407" t="str">
        <f>IF(OR(HLOOKUP(N$2+$A3407,Sheet2!BZ:NM,$B3407,0),HLOOKUP(N$2+$A3407,Sheet2!BZ:NM,$B3407,0)&lt;&gt;""),HLOOKUP(N$2+$A3407,Sheet2!BZ:NM,$B3407,0),"")</f>
        <v/>
      </c>
      <c r="O3407" t="str">
        <f>IF(OR(HLOOKUP(O$2+$A3407,Sheet2!CA:NN,$B3407,0),HLOOKUP(O$2+$A3407,Sheet2!CA:NN,$B3407,0)&lt;&gt;""),HLOOKUP(O$2+$A3407,Sheet2!CA:NN,$B3407,0),"")</f>
        <v/>
      </c>
      <c r="P3407" t="str">
        <f>IF(OR(HLOOKUP(P$2+$A3407,Sheet2!CB:NO,$B3407,0),HLOOKUP(P$2+$A3407,Sheet2!CB:NO,$B3407,0)&lt;&gt;""),HLOOKUP(P$2+$A3407,Sheet2!CB:NO,$B3407,0),"")</f>
        <v/>
      </c>
      <c r="Q3407" t="str">
        <f>IF(OR(HLOOKUP(Q$2+$A3407,Sheet2!CC:NO,$B3407,0),HLOOKUP(Q$2+$A3407,Sheet2!CC:NO,$B3407,0)&lt;&gt;""),HLOOKUP(Q$2+$A3407,Sheet2!CC:NO,$B3407,0),"")</f>
        <v/>
      </c>
    </row>
    <row r="3408" spans="1:17" x14ac:dyDescent="0.25">
      <c r="A3408" s="64">
        <f t="shared" si="427"/>
        <v>24</v>
      </c>
      <c r="B3408" s="64">
        <f t="shared" si="428"/>
        <v>345</v>
      </c>
      <c r="C3408" s="64">
        <f t="shared" si="429"/>
        <v>5</v>
      </c>
      <c r="D3408" s="64">
        <f t="shared" si="430"/>
        <v>341</v>
      </c>
      <c r="E3408" s="64">
        <f t="shared" si="431"/>
        <v>1701</v>
      </c>
      <c r="F3408" s="64" t="str">
        <f t="shared" si="424"/>
        <v/>
      </c>
      <c r="G3408" s="64" t="str">
        <f t="shared" si="425"/>
        <v/>
      </c>
      <c r="H3408" s="64" t="str">
        <f t="shared" si="426"/>
        <v/>
      </c>
      <c r="I3408" s="80" t="str">
        <f>IFERROR(VLOOKUP(D3408,Sheet2!A:B,2,0),"")</f>
        <v/>
      </c>
      <c r="J3408" s="64" t="str">
        <f>IFERROR(IF(I3408&lt;&gt;"",VLOOKUP(I3408,Sheet2!B:C,2,0),""),"")</f>
        <v/>
      </c>
      <c r="K3408" s="64" t="str">
        <f>IFERROR( IF(I3408&lt;&gt;"", HLOOKUP(L$2+$A3408,Sheet2!BX:NK,2,0),""),"")</f>
        <v/>
      </c>
      <c r="L3408" t="str">
        <f>IF(OR(HLOOKUP(L$2+$A3408,Sheet2!BX:NK,$B3408,0),HLOOKUP(L$2+$A3408,Sheet2!BX:NK,$B3408,0)&lt;&gt;""),HLOOKUP(L$2+$A3408,Sheet2!BX:NK,$B3408,0),"")</f>
        <v/>
      </c>
      <c r="M3408" t="str">
        <f>IF(OR(HLOOKUP(M$2+$A3408,Sheet2!BY:NL,$B3408,0),HLOOKUP(M$2+$A3408,Sheet2!BY:NL,$B3408,0)&lt;&gt;""),HLOOKUP(M$2+$A3408,Sheet2!BY:NL,$B3408,0),"")</f>
        <v/>
      </c>
      <c r="N3408" t="str">
        <f>IF(OR(HLOOKUP(N$2+$A3408,Sheet2!BZ:NM,$B3408,0),HLOOKUP(N$2+$A3408,Sheet2!BZ:NM,$B3408,0)&lt;&gt;""),HLOOKUP(N$2+$A3408,Sheet2!BZ:NM,$B3408,0),"")</f>
        <v/>
      </c>
      <c r="O3408" t="str">
        <f>IF(OR(HLOOKUP(O$2+$A3408,Sheet2!CA:NN,$B3408,0),HLOOKUP(O$2+$A3408,Sheet2!CA:NN,$B3408,0)&lt;&gt;""),HLOOKUP(O$2+$A3408,Sheet2!CA:NN,$B3408,0),"")</f>
        <v/>
      </c>
      <c r="P3408" t="str">
        <f>IF(OR(HLOOKUP(P$2+$A3408,Sheet2!CB:NO,$B3408,0),HLOOKUP(P$2+$A3408,Sheet2!CB:NO,$B3408,0)&lt;&gt;""),HLOOKUP(P$2+$A3408,Sheet2!CB:NO,$B3408,0),"")</f>
        <v/>
      </c>
      <c r="Q3408" t="str">
        <f>IF(OR(HLOOKUP(Q$2+$A3408,Sheet2!CC:NO,$B3408,0),HLOOKUP(Q$2+$A3408,Sheet2!CC:NO,$B3408,0)&lt;&gt;""),HLOOKUP(Q$2+$A3408,Sheet2!CC:NO,$B3408,0),"")</f>
        <v/>
      </c>
    </row>
    <row r="3409" spans="1:17" x14ac:dyDescent="0.25">
      <c r="A3409" s="64">
        <f t="shared" si="427"/>
        <v>30</v>
      </c>
      <c r="B3409" s="64">
        <f t="shared" si="428"/>
        <v>345</v>
      </c>
      <c r="C3409" s="64">
        <f t="shared" si="429"/>
        <v>6</v>
      </c>
      <c r="D3409" s="64">
        <f t="shared" si="430"/>
        <v>341</v>
      </c>
      <c r="E3409" s="64">
        <f t="shared" si="431"/>
        <v>1701</v>
      </c>
      <c r="F3409" s="64" t="str">
        <f t="shared" si="424"/>
        <v/>
      </c>
      <c r="G3409" s="64" t="str">
        <f t="shared" si="425"/>
        <v/>
      </c>
      <c r="H3409" s="64" t="str">
        <f t="shared" si="426"/>
        <v/>
      </c>
      <c r="I3409" s="80" t="str">
        <f>IFERROR(VLOOKUP(D3409,Sheet2!A:B,2,0),"")</f>
        <v/>
      </c>
      <c r="J3409" s="64" t="str">
        <f>IFERROR(IF(I3409&lt;&gt;"",VLOOKUP(I3409,Sheet2!B:C,2,0),""),"")</f>
        <v/>
      </c>
      <c r="K3409" s="64" t="str">
        <f>IFERROR( IF(I3409&lt;&gt;"", HLOOKUP(L$2+$A3409,Sheet2!BX:NK,2,0),""),"")</f>
        <v/>
      </c>
      <c r="L3409" t="str">
        <f>IF(OR(HLOOKUP(L$2+$A3409,Sheet2!BX:NK,$B3409,0),HLOOKUP(L$2+$A3409,Sheet2!BX:NK,$B3409,0)&lt;&gt;""),HLOOKUP(L$2+$A3409,Sheet2!BX:NK,$B3409,0),"")</f>
        <v/>
      </c>
      <c r="M3409" t="str">
        <f>IF(OR(HLOOKUP(M$2+$A3409,Sheet2!BY:NL,$B3409,0),HLOOKUP(M$2+$A3409,Sheet2!BY:NL,$B3409,0)&lt;&gt;""),HLOOKUP(M$2+$A3409,Sheet2!BY:NL,$B3409,0),"")</f>
        <v/>
      </c>
      <c r="N3409" t="str">
        <f>IF(OR(HLOOKUP(N$2+$A3409,Sheet2!BZ:NM,$B3409,0),HLOOKUP(N$2+$A3409,Sheet2!BZ:NM,$B3409,0)&lt;&gt;""),HLOOKUP(N$2+$A3409,Sheet2!BZ:NM,$B3409,0),"")</f>
        <v/>
      </c>
      <c r="O3409" t="str">
        <f>IF(OR(HLOOKUP(O$2+$A3409,Sheet2!CA:NN,$B3409,0),HLOOKUP(O$2+$A3409,Sheet2!CA:NN,$B3409,0)&lt;&gt;""),HLOOKUP(O$2+$A3409,Sheet2!CA:NN,$B3409,0),"")</f>
        <v/>
      </c>
      <c r="P3409" t="str">
        <f>IF(OR(HLOOKUP(P$2+$A3409,Sheet2!CB:NO,$B3409,0),HLOOKUP(P$2+$A3409,Sheet2!CB:NO,$B3409,0)&lt;&gt;""),HLOOKUP(P$2+$A3409,Sheet2!CB:NO,$B3409,0),"")</f>
        <v/>
      </c>
      <c r="Q3409" t="str">
        <f>IF(OR(HLOOKUP(Q$2+$A3409,Sheet2!CC:NO,$B3409,0),HLOOKUP(Q$2+$A3409,Sheet2!CC:NO,$B3409,0)&lt;&gt;""),HLOOKUP(Q$2+$A3409,Sheet2!CC:NO,$B3409,0),"")</f>
        <v/>
      </c>
    </row>
    <row r="3410" spans="1:17" x14ac:dyDescent="0.25">
      <c r="A3410" s="64">
        <f t="shared" si="427"/>
        <v>36</v>
      </c>
      <c r="B3410" s="64">
        <f t="shared" si="428"/>
        <v>345</v>
      </c>
      <c r="C3410" s="64">
        <f t="shared" si="429"/>
        <v>7</v>
      </c>
      <c r="D3410" s="64">
        <f t="shared" si="430"/>
        <v>341</v>
      </c>
      <c r="E3410" s="64">
        <f t="shared" si="431"/>
        <v>1701</v>
      </c>
      <c r="F3410" s="64" t="str">
        <f t="shared" si="424"/>
        <v/>
      </c>
      <c r="G3410" s="64" t="str">
        <f t="shared" si="425"/>
        <v/>
      </c>
      <c r="H3410" s="64" t="str">
        <f t="shared" si="426"/>
        <v/>
      </c>
      <c r="I3410" s="80" t="str">
        <f>IFERROR(VLOOKUP(D3410,Sheet2!A:B,2,0),"")</f>
        <v/>
      </c>
      <c r="J3410" s="64" t="str">
        <f>IFERROR(IF(I3410&lt;&gt;"",VLOOKUP(I3410,Sheet2!B:C,2,0),""),"")</f>
        <v/>
      </c>
      <c r="K3410" s="64" t="str">
        <f>IFERROR( IF(I3410&lt;&gt;"", HLOOKUP(L$2+$A3410,Sheet2!BX:NK,2,0),""),"")</f>
        <v/>
      </c>
      <c r="L3410" t="str">
        <f>IF(OR(HLOOKUP(L$2+$A3410,Sheet2!BX:NK,$B3410,0),HLOOKUP(L$2+$A3410,Sheet2!BX:NK,$B3410,0)&lt;&gt;""),HLOOKUP(L$2+$A3410,Sheet2!BX:NK,$B3410,0),"")</f>
        <v/>
      </c>
      <c r="M3410" t="str">
        <f>IF(OR(HLOOKUP(M$2+$A3410,Sheet2!BY:NL,$B3410,0),HLOOKUP(M$2+$A3410,Sheet2!BY:NL,$B3410,0)&lt;&gt;""),HLOOKUP(M$2+$A3410,Sheet2!BY:NL,$B3410,0),"")</f>
        <v/>
      </c>
      <c r="N3410" t="str">
        <f>IF(OR(HLOOKUP(N$2+$A3410,Sheet2!BZ:NM,$B3410,0),HLOOKUP(N$2+$A3410,Sheet2!BZ:NM,$B3410,0)&lt;&gt;""),HLOOKUP(N$2+$A3410,Sheet2!BZ:NM,$B3410,0),"")</f>
        <v/>
      </c>
      <c r="O3410" t="str">
        <f>IF(OR(HLOOKUP(O$2+$A3410,Sheet2!CA:NN,$B3410,0),HLOOKUP(O$2+$A3410,Sheet2!CA:NN,$B3410,0)&lt;&gt;""),HLOOKUP(O$2+$A3410,Sheet2!CA:NN,$B3410,0),"")</f>
        <v/>
      </c>
      <c r="P3410" t="str">
        <f>IF(OR(HLOOKUP(P$2+$A3410,Sheet2!CB:NO,$B3410,0),HLOOKUP(P$2+$A3410,Sheet2!CB:NO,$B3410,0)&lt;&gt;""),HLOOKUP(P$2+$A3410,Sheet2!CB:NO,$B3410,0),"")</f>
        <v/>
      </c>
      <c r="Q3410" t="str">
        <f>IF(OR(HLOOKUP(Q$2+$A3410,Sheet2!CC:NO,$B3410,0),HLOOKUP(Q$2+$A3410,Sheet2!CC:NO,$B3410,0)&lt;&gt;""),HLOOKUP(Q$2+$A3410,Sheet2!CC:NO,$B3410,0),"")</f>
        <v/>
      </c>
    </row>
    <row r="3411" spans="1:17" x14ac:dyDescent="0.25">
      <c r="A3411" s="64">
        <f t="shared" si="427"/>
        <v>42</v>
      </c>
      <c r="B3411" s="64">
        <f t="shared" si="428"/>
        <v>345</v>
      </c>
      <c r="C3411" s="64">
        <f t="shared" si="429"/>
        <v>8</v>
      </c>
      <c r="D3411" s="64">
        <f t="shared" si="430"/>
        <v>341</v>
      </c>
      <c r="E3411" s="64">
        <f t="shared" si="431"/>
        <v>1701</v>
      </c>
      <c r="F3411" s="64" t="str">
        <f t="shared" si="424"/>
        <v/>
      </c>
      <c r="G3411" s="64" t="str">
        <f t="shared" si="425"/>
        <v/>
      </c>
      <c r="H3411" s="64" t="str">
        <f t="shared" si="426"/>
        <v/>
      </c>
      <c r="I3411" s="80" t="str">
        <f>IFERROR(VLOOKUP(D3411,Sheet2!A:B,2,0),"")</f>
        <v/>
      </c>
      <c r="J3411" s="64" t="str">
        <f>IFERROR(IF(I3411&lt;&gt;"",VLOOKUP(I3411,Sheet2!B:C,2,0),""),"")</f>
        <v/>
      </c>
      <c r="K3411" s="64" t="str">
        <f>IFERROR( IF(I3411&lt;&gt;"", HLOOKUP(L$2+$A3411,Sheet2!BX:NK,2,0),""),"")</f>
        <v/>
      </c>
      <c r="L3411" t="str">
        <f>IF(OR(HLOOKUP(L$2+$A3411,Sheet2!BX:NK,$B3411,0),HLOOKUP(L$2+$A3411,Sheet2!BX:NK,$B3411,0)&lt;&gt;""),HLOOKUP(L$2+$A3411,Sheet2!BX:NK,$B3411,0),"")</f>
        <v/>
      </c>
      <c r="M3411" t="str">
        <f>IF(OR(HLOOKUP(M$2+$A3411,Sheet2!BY:NL,$B3411,0),HLOOKUP(M$2+$A3411,Sheet2!BY:NL,$B3411,0)&lt;&gt;""),HLOOKUP(M$2+$A3411,Sheet2!BY:NL,$B3411,0),"")</f>
        <v/>
      </c>
      <c r="N3411" t="str">
        <f>IF(OR(HLOOKUP(N$2+$A3411,Sheet2!BZ:NM,$B3411,0),HLOOKUP(N$2+$A3411,Sheet2!BZ:NM,$B3411,0)&lt;&gt;""),HLOOKUP(N$2+$A3411,Sheet2!BZ:NM,$B3411,0),"")</f>
        <v/>
      </c>
      <c r="O3411" t="str">
        <f>IF(OR(HLOOKUP(O$2+$A3411,Sheet2!CA:NN,$B3411,0),HLOOKUP(O$2+$A3411,Sheet2!CA:NN,$B3411,0)&lt;&gt;""),HLOOKUP(O$2+$A3411,Sheet2!CA:NN,$B3411,0),"")</f>
        <v/>
      </c>
      <c r="P3411" t="str">
        <f>IF(OR(HLOOKUP(P$2+$A3411,Sheet2!CB:NO,$B3411,0),HLOOKUP(P$2+$A3411,Sheet2!CB:NO,$B3411,0)&lt;&gt;""),HLOOKUP(P$2+$A3411,Sheet2!CB:NO,$B3411,0),"")</f>
        <v/>
      </c>
      <c r="Q3411" t="str">
        <f>IF(OR(HLOOKUP(Q$2+$A3411,Sheet2!CC:NO,$B3411,0),HLOOKUP(Q$2+$A3411,Sheet2!CC:NO,$B3411,0)&lt;&gt;""),HLOOKUP(Q$2+$A3411,Sheet2!CC:NO,$B3411,0),"")</f>
        <v/>
      </c>
    </row>
    <row r="3412" spans="1:17" x14ac:dyDescent="0.25">
      <c r="A3412" s="64">
        <f t="shared" si="427"/>
        <v>48</v>
      </c>
      <c r="B3412" s="64">
        <f t="shared" si="428"/>
        <v>345</v>
      </c>
      <c r="C3412" s="64">
        <f t="shared" si="429"/>
        <v>9</v>
      </c>
      <c r="D3412" s="64">
        <f t="shared" si="430"/>
        <v>341</v>
      </c>
      <c r="E3412" s="64">
        <f t="shared" si="431"/>
        <v>1701</v>
      </c>
      <c r="F3412" s="64" t="str">
        <f t="shared" si="424"/>
        <v/>
      </c>
      <c r="G3412" s="64" t="str">
        <f t="shared" si="425"/>
        <v/>
      </c>
      <c r="H3412" s="64" t="str">
        <f t="shared" si="426"/>
        <v/>
      </c>
      <c r="I3412" s="80" t="str">
        <f>IFERROR(VLOOKUP(D3412,Sheet2!A:B,2,0),"")</f>
        <v/>
      </c>
      <c r="J3412" s="64" t="str">
        <f>IFERROR(IF(I3412&lt;&gt;"",VLOOKUP(I3412,Sheet2!B:C,2,0),""),"")</f>
        <v/>
      </c>
      <c r="K3412" s="64" t="str">
        <f>IFERROR( IF(I3412&lt;&gt;"", HLOOKUP(L$2+$A3412,Sheet2!BX:NK,2,0),""),"")</f>
        <v/>
      </c>
      <c r="L3412" t="str">
        <f>IF(OR(HLOOKUP(L$2+$A3412,Sheet2!BX:NK,$B3412,0),HLOOKUP(L$2+$A3412,Sheet2!BX:NK,$B3412,0)&lt;&gt;""),HLOOKUP(L$2+$A3412,Sheet2!BX:NK,$B3412,0),"")</f>
        <v/>
      </c>
      <c r="M3412" t="str">
        <f>IF(OR(HLOOKUP(M$2+$A3412,Sheet2!BY:NL,$B3412,0),HLOOKUP(M$2+$A3412,Sheet2!BY:NL,$B3412,0)&lt;&gt;""),HLOOKUP(M$2+$A3412,Sheet2!BY:NL,$B3412,0),"")</f>
        <v/>
      </c>
      <c r="N3412" t="str">
        <f>IF(OR(HLOOKUP(N$2+$A3412,Sheet2!BZ:NM,$B3412,0),HLOOKUP(N$2+$A3412,Sheet2!BZ:NM,$B3412,0)&lt;&gt;""),HLOOKUP(N$2+$A3412,Sheet2!BZ:NM,$B3412,0),"")</f>
        <v/>
      </c>
      <c r="O3412" t="str">
        <f>IF(OR(HLOOKUP(O$2+$A3412,Sheet2!CA:NN,$B3412,0),HLOOKUP(O$2+$A3412,Sheet2!CA:NN,$B3412,0)&lt;&gt;""),HLOOKUP(O$2+$A3412,Sheet2!CA:NN,$B3412,0),"")</f>
        <v/>
      </c>
      <c r="P3412" t="str">
        <f>IF(OR(HLOOKUP(P$2+$A3412,Sheet2!CB:NO,$B3412,0),HLOOKUP(P$2+$A3412,Sheet2!CB:NO,$B3412,0)&lt;&gt;""),HLOOKUP(P$2+$A3412,Sheet2!CB:NO,$B3412,0),"")</f>
        <v/>
      </c>
      <c r="Q3412" t="str">
        <f>IF(OR(HLOOKUP(Q$2+$A3412,Sheet2!CC:NO,$B3412,0),HLOOKUP(Q$2+$A3412,Sheet2!CC:NO,$B3412,0)&lt;&gt;""),HLOOKUP(Q$2+$A3412,Sheet2!CC:NO,$B3412,0),"")</f>
        <v/>
      </c>
    </row>
    <row r="3413" spans="1:17" x14ac:dyDescent="0.25">
      <c r="A3413" s="64">
        <f t="shared" si="427"/>
        <v>54</v>
      </c>
      <c r="B3413" s="64">
        <f t="shared" si="428"/>
        <v>345</v>
      </c>
      <c r="C3413" s="64">
        <f t="shared" si="429"/>
        <v>10</v>
      </c>
      <c r="D3413" s="64">
        <f t="shared" si="430"/>
        <v>341</v>
      </c>
      <c r="E3413" s="64">
        <f t="shared" si="431"/>
        <v>1701</v>
      </c>
      <c r="F3413" s="64" t="str">
        <f t="shared" si="424"/>
        <v/>
      </c>
      <c r="G3413" s="64" t="str">
        <f t="shared" si="425"/>
        <v/>
      </c>
      <c r="H3413" s="64" t="str">
        <f t="shared" si="426"/>
        <v/>
      </c>
      <c r="I3413" s="80" t="str">
        <f>IFERROR(VLOOKUP(D3413,Sheet2!A:B,2,0),"")</f>
        <v/>
      </c>
      <c r="J3413" s="64" t="str">
        <f>IFERROR(IF(I3413&lt;&gt;"",VLOOKUP(I3413,Sheet2!B:C,2,0),""),"")</f>
        <v/>
      </c>
      <c r="K3413" s="64" t="str">
        <f>IFERROR( IF(I3413&lt;&gt;"", HLOOKUP(L$2+$A3413,Sheet2!BX:NK,2,0),""),"")</f>
        <v/>
      </c>
      <c r="L3413" t="str">
        <f>IF(OR(HLOOKUP(L$2+$A3413,Sheet2!BX:NK,$B3413,0),HLOOKUP(L$2+$A3413,Sheet2!BX:NK,$B3413,0)&lt;&gt;""),HLOOKUP(L$2+$A3413,Sheet2!BX:NK,$B3413,0),"")</f>
        <v/>
      </c>
      <c r="M3413" t="str">
        <f>IF(OR(HLOOKUP(M$2+$A3413,Sheet2!BY:NL,$B3413,0),HLOOKUP(M$2+$A3413,Sheet2!BY:NL,$B3413,0)&lt;&gt;""),HLOOKUP(M$2+$A3413,Sheet2!BY:NL,$B3413,0),"")</f>
        <v/>
      </c>
      <c r="N3413" t="str">
        <f>IF(OR(HLOOKUP(N$2+$A3413,Sheet2!BZ:NM,$B3413,0),HLOOKUP(N$2+$A3413,Sheet2!BZ:NM,$B3413,0)&lt;&gt;""),HLOOKUP(N$2+$A3413,Sheet2!BZ:NM,$B3413,0),"")</f>
        <v/>
      </c>
      <c r="O3413" t="str">
        <f>IF(OR(HLOOKUP(O$2+$A3413,Sheet2!CA:NN,$B3413,0),HLOOKUP(O$2+$A3413,Sheet2!CA:NN,$B3413,0)&lt;&gt;""),HLOOKUP(O$2+$A3413,Sheet2!CA:NN,$B3413,0),"")</f>
        <v/>
      </c>
      <c r="P3413" t="str">
        <f>IF(OR(HLOOKUP(P$2+$A3413,Sheet2!CB:NO,$B3413,0),HLOOKUP(P$2+$A3413,Sheet2!CB:NO,$B3413,0)&lt;&gt;""),HLOOKUP(P$2+$A3413,Sheet2!CB:NO,$B3413,0),"")</f>
        <v/>
      </c>
      <c r="Q3413" t="str">
        <f>IF(OR(HLOOKUP(Q$2+$A3413,Sheet2!CC:NO,$B3413,0),HLOOKUP(Q$2+$A3413,Sheet2!CC:NO,$B3413,0)&lt;&gt;""),HLOOKUP(Q$2+$A3413,Sheet2!CC:NO,$B3413,0),"")</f>
        <v/>
      </c>
    </row>
    <row r="3414" spans="1:17" x14ac:dyDescent="0.25">
      <c r="A3414" s="64">
        <f t="shared" si="427"/>
        <v>0</v>
      </c>
      <c r="B3414" s="64">
        <f t="shared" si="428"/>
        <v>346</v>
      </c>
      <c r="C3414" s="64">
        <f t="shared" si="429"/>
        <v>1</v>
      </c>
      <c r="D3414" s="64">
        <f t="shared" si="430"/>
        <v>342</v>
      </c>
      <c r="E3414" s="64">
        <f t="shared" si="431"/>
        <v>1706</v>
      </c>
      <c r="F3414" s="64" t="str">
        <f t="shared" si="424"/>
        <v/>
      </c>
      <c r="G3414" s="64" t="str">
        <f t="shared" si="425"/>
        <v/>
      </c>
      <c r="H3414" s="64" t="str">
        <f t="shared" si="426"/>
        <v/>
      </c>
      <c r="I3414" s="80" t="str">
        <f>IFERROR(VLOOKUP(D3414,Sheet2!A:B,2,0),"")</f>
        <v/>
      </c>
      <c r="J3414" s="64" t="str">
        <f>IFERROR(IF(I3414&lt;&gt;"",VLOOKUP(I3414,Sheet2!B:C,2,0),""),"")</f>
        <v/>
      </c>
      <c r="K3414" s="64" t="str">
        <f>IFERROR( IF(I3414&lt;&gt;"", HLOOKUP(L$2+$A3414,Sheet2!BX:NK,2,0),""),"")</f>
        <v/>
      </c>
      <c r="L3414" t="str">
        <f>IF(OR(HLOOKUP(L$2+$A3414,Sheet2!BX:NK,$B3414,0),HLOOKUP(L$2+$A3414,Sheet2!BX:NK,$B3414,0)&lt;&gt;""),HLOOKUP(L$2+$A3414,Sheet2!BX:NK,$B3414,0),"")</f>
        <v/>
      </c>
      <c r="M3414" t="str">
        <f>IF(OR(HLOOKUP(M$2+$A3414,Sheet2!BY:NL,$B3414,0),HLOOKUP(M$2+$A3414,Sheet2!BY:NL,$B3414,0)&lt;&gt;""),HLOOKUP(M$2+$A3414,Sheet2!BY:NL,$B3414,0),"")</f>
        <v/>
      </c>
      <c r="N3414" t="str">
        <f>IF(OR(HLOOKUP(N$2+$A3414,Sheet2!BZ:NM,$B3414,0),HLOOKUP(N$2+$A3414,Sheet2!BZ:NM,$B3414,0)&lt;&gt;""),HLOOKUP(N$2+$A3414,Sheet2!BZ:NM,$B3414,0),"")</f>
        <v/>
      </c>
      <c r="O3414" t="str">
        <f>IF(OR(HLOOKUP(O$2+$A3414,Sheet2!CA:NN,$B3414,0),HLOOKUP(O$2+$A3414,Sheet2!CA:NN,$B3414,0)&lt;&gt;""),HLOOKUP(O$2+$A3414,Sheet2!CA:NN,$B3414,0),"")</f>
        <v/>
      </c>
      <c r="P3414" t="str">
        <f>IF(OR(HLOOKUP(P$2+$A3414,Sheet2!CB:NO,$B3414,0),HLOOKUP(P$2+$A3414,Sheet2!CB:NO,$B3414,0)&lt;&gt;""),HLOOKUP(P$2+$A3414,Sheet2!CB:NO,$B3414,0),"")</f>
        <v/>
      </c>
      <c r="Q3414" t="str">
        <f>IF(OR(HLOOKUP(Q$2+$A3414,Sheet2!CC:NO,$B3414,0),HLOOKUP(Q$2+$A3414,Sheet2!CC:NO,$B3414,0)&lt;&gt;""),HLOOKUP(Q$2+$A3414,Sheet2!CC:NO,$B3414,0),"")</f>
        <v/>
      </c>
    </row>
    <row r="3415" spans="1:17" x14ac:dyDescent="0.25">
      <c r="A3415" s="64">
        <f t="shared" si="427"/>
        <v>6</v>
      </c>
      <c r="B3415" s="64">
        <f t="shared" si="428"/>
        <v>346</v>
      </c>
      <c r="C3415" s="64">
        <f t="shared" si="429"/>
        <v>2</v>
      </c>
      <c r="D3415" s="64">
        <f t="shared" si="430"/>
        <v>342</v>
      </c>
      <c r="E3415" s="64">
        <f t="shared" si="431"/>
        <v>1706</v>
      </c>
      <c r="F3415" s="64" t="str">
        <f t="shared" si="424"/>
        <v/>
      </c>
      <c r="G3415" s="64" t="str">
        <f t="shared" si="425"/>
        <v/>
      </c>
      <c r="H3415" s="64" t="str">
        <f t="shared" si="426"/>
        <v/>
      </c>
      <c r="I3415" s="80" t="str">
        <f>IFERROR(VLOOKUP(D3415,Sheet2!A:B,2,0),"")</f>
        <v/>
      </c>
      <c r="J3415" s="64" t="str">
        <f>IFERROR(IF(I3415&lt;&gt;"",VLOOKUP(I3415,Sheet2!B:C,2,0),""),"")</f>
        <v/>
      </c>
      <c r="K3415" s="64" t="str">
        <f>IFERROR( IF(I3415&lt;&gt;"", HLOOKUP(L$2+$A3415,Sheet2!BX:NK,2,0),""),"")</f>
        <v/>
      </c>
      <c r="L3415" t="str">
        <f>IF(OR(HLOOKUP(L$2+$A3415,Sheet2!BX:NK,$B3415,0),HLOOKUP(L$2+$A3415,Sheet2!BX:NK,$B3415,0)&lt;&gt;""),HLOOKUP(L$2+$A3415,Sheet2!BX:NK,$B3415,0),"")</f>
        <v/>
      </c>
      <c r="M3415" t="str">
        <f>IF(OR(HLOOKUP(M$2+$A3415,Sheet2!BY:NL,$B3415,0),HLOOKUP(M$2+$A3415,Sheet2!BY:NL,$B3415,0)&lt;&gt;""),HLOOKUP(M$2+$A3415,Sheet2!BY:NL,$B3415,0),"")</f>
        <v/>
      </c>
      <c r="N3415" t="str">
        <f>IF(OR(HLOOKUP(N$2+$A3415,Sheet2!BZ:NM,$B3415,0),HLOOKUP(N$2+$A3415,Sheet2!BZ:NM,$B3415,0)&lt;&gt;""),HLOOKUP(N$2+$A3415,Sheet2!BZ:NM,$B3415,0),"")</f>
        <v/>
      </c>
      <c r="O3415" t="str">
        <f>IF(OR(HLOOKUP(O$2+$A3415,Sheet2!CA:NN,$B3415,0),HLOOKUP(O$2+$A3415,Sheet2!CA:NN,$B3415,0)&lt;&gt;""),HLOOKUP(O$2+$A3415,Sheet2!CA:NN,$B3415,0),"")</f>
        <v/>
      </c>
      <c r="P3415" t="str">
        <f>IF(OR(HLOOKUP(P$2+$A3415,Sheet2!CB:NO,$B3415,0),HLOOKUP(P$2+$A3415,Sheet2!CB:NO,$B3415,0)&lt;&gt;""),HLOOKUP(P$2+$A3415,Sheet2!CB:NO,$B3415,0),"")</f>
        <v/>
      </c>
      <c r="Q3415" t="str">
        <f>IF(OR(HLOOKUP(Q$2+$A3415,Sheet2!CC:NO,$B3415,0),HLOOKUP(Q$2+$A3415,Sheet2!CC:NO,$B3415,0)&lt;&gt;""),HLOOKUP(Q$2+$A3415,Sheet2!CC:NO,$B3415,0),"")</f>
        <v/>
      </c>
    </row>
    <row r="3416" spans="1:17" x14ac:dyDescent="0.25">
      <c r="A3416" s="64">
        <f t="shared" si="427"/>
        <v>12</v>
      </c>
      <c r="B3416" s="64">
        <f t="shared" si="428"/>
        <v>346</v>
      </c>
      <c r="C3416" s="64">
        <f t="shared" si="429"/>
        <v>3</v>
      </c>
      <c r="D3416" s="64">
        <f t="shared" si="430"/>
        <v>342</v>
      </c>
      <c r="E3416" s="64">
        <f t="shared" si="431"/>
        <v>1706</v>
      </c>
      <c r="F3416" s="64" t="str">
        <f t="shared" si="424"/>
        <v/>
      </c>
      <c r="G3416" s="64" t="str">
        <f t="shared" si="425"/>
        <v/>
      </c>
      <c r="H3416" s="64" t="str">
        <f t="shared" si="426"/>
        <v/>
      </c>
      <c r="I3416" s="80" t="str">
        <f>IFERROR(VLOOKUP(D3416,Sheet2!A:B,2,0),"")</f>
        <v/>
      </c>
      <c r="J3416" s="64" t="str">
        <f>IFERROR(IF(I3416&lt;&gt;"",VLOOKUP(I3416,Sheet2!B:C,2,0),""),"")</f>
        <v/>
      </c>
      <c r="K3416" s="64" t="str">
        <f>IFERROR( IF(I3416&lt;&gt;"", HLOOKUP(L$2+$A3416,Sheet2!BX:NK,2,0),""),"")</f>
        <v/>
      </c>
      <c r="L3416" t="str">
        <f>IF(OR(HLOOKUP(L$2+$A3416,Sheet2!BX:NK,$B3416,0),HLOOKUP(L$2+$A3416,Sheet2!BX:NK,$B3416,0)&lt;&gt;""),HLOOKUP(L$2+$A3416,Sheet2!BX:NK,$B3416,0),"")</f>
        <v/>
      </c>
      <c r="M3416" t="str">
        <f>IF(OR(HLOOKUP(M$2+$A3416,Sheet2!BY:NL,$B3416,0),HLOOKUP(M$2+$A3416,Sheet2!BY:NL,$B3416,0)&lt;&gt;""),HLOOKUP(M$2+$A3416,Sheet2!BY:NL,$B3416,0),"")</f>
        <v/>
      </c>
      <c r="N3416" t="str">
        <f>IF(OR(HLOOKUP(N$2+$A3416,Sheet2!BZ:NM,$B3416,0),HLOOKUP(N$2+$A3416,Sheet2!BZ:NM,$B3416,0)&lt;&gt;""),HLOOKUP(N$2+$A3416,Sheet2!BZ:NM,$B3416,0),"")</f>
        <v/>
      </c>
      <c r="O3416" t="str">
        <f>IF(OR(HLOOKUP(O$2+$A3416,Sheet2!CA:NN,$B3416,0),HLOOKUP(O$2+$A3416,Sheet2!CA:NN,$B3416,0)&lt;&gt;""),HLOOKUP(O$2+$A3416,Sheet2!CA:NN,$B3416,0),"")</f>
        <v/>
      </c>
      <c r="P3416" t="str">
        <f>IF(OR(HLOOKUP(P$2+$A3416,Sheet2!CB:NO,$B3416,0),HLOOKUP(P$2+$A3416,Sheet2!CB:NO,$B3416,0)&lt;&gt;""),HLOOKUP(P$2+$A3416,Sheet2!CB:NO,$B3416,0),"")</f>
        <v/>
      </c>
      <c r="Q3416" t="str">
        <f>IF(OR(HLOOKUP(Q$2+$A3416,Sheet2!CC:NO,$B3416,0),HLOOKUP(Q$2+$A3416,Sheet2!CC:NO,$B3416,0)&lt;&gt;""),HLOOKUP(Q$2+$A3416,Sheet2!CC:NO,$B3416,0),"")</f>
        <v/>
      </c>
    </row>
    <row r="3417" spans="1:17" x14ac:dyDescent="0.25">
      <c r="A3417" s="64">
        <f t="shared" si="427"/>
        <v>18</v>
      </c>
      <c r="B3417" s="64">
        <f t="shared" si="428"/>
        <v>346</v>
      </c>
      <c r="C3417" s="64">
        <f t="shared" si="429"/>
        <v>4</v>
      </c>
      <c r="D3417" s="64">
        <f t="shared" si="430"/>
        <v>342</v>
      </c>
      <c r="E3417" s="64">
        <f t="shared" si="431"/>
        <v>1706</v>
      </c>
      <c r="F3417" s="64" t="str">
        <f t="shared" si="424"/>
        <v/>
      </c>
      <c r="G3417" s="64" t="str">
        <f t="shared" si="425"/>
        <v/>
      </c>
      <c r="H3417" s="64" t="str">
        <f t="shared" si="426"/>
        <v/>
      </c>
      <c r="I3417" s="80" t="str">
        <f>IFERROR(VLOOKUP(D3417,Sheet2!A:B,2,0),"")</f>
        <v/>
      </c>
      <c r="J3417" s="64" t="str">
        <f>IFERROR(IF(I3417&lt;&gt;"",VLOOKUP(I3417,Sheet2!B:C,2,0),""),"")</f>
        <v/>
      </c>
      <c r="K3417" s="64" t="str">
        <f>IFERROR( IF(I3417&lt;&gt;"", HLOOKUP(L$2+$A3417,Sheet2!BX:NK,2,0),""),"")</f>
        <v/>
      </c>
      <c r="L3417" t="str">
        <f>IF(OR(HLOOKUP(L$2+$A3417,Sheet2!BX:NK,$B3417,0),HLOOKUP(L$2+$A3417,Sheet2!BX:NK,$B3417,0)&lt;&gt;""),HLOOKUP(L$2+$A3417,Sheet2!BX:NK,$B3417,0),"")</f>
        <v/>
      </c>
      <c r="M3417" t="str">
        <f>IF(OR(HLOOKUP(M$2+$A3417,Sheet2!BY:NL,$B3417,0),HLOOKUP(M$2+$A3417,Sheet2!BY:NL,$B3417,0)&lt;&gt;""),HLOOKUP(M$2+$A3417,Sheet2!BY:NL,$B3417,0),"")</f>
        <v/>
      </c>
      <c r="N3417" t="str">
        <f>IF(OR(HLOOKUP(N$2+$A3417,Sheet2!BZ:NM,$B3417,0),HLOOKUP(N$2+$A3417,Sheet2!BZ:NM,$B3417,0)&lt;&gt;""),HLOOKUP(N$2+$A3417,Sheet2!BZ:NM,$B3417,0),"")</f>
        <v/>
      </c>
      <c r="O3417" t="str">
        <f>IF(OR(HLOOKUP(O$2+$A3417,Sheet2!CA:NN,$B3417,0),HLOOKUP(O$2+$A3417,Sheet2!CA:NN,$B3417,0)&lt;&gt;""),HLOOKUP(O$2+$A3417,Sheet2!CA:NN,$B3417,0),"")</f>
        <v/>
      </c>
      <c r="P3417" t="str">
        <f>IF(OR(HLOOKUP(P$2+$A3417,Sheet2!CB:NO,$B3417,0),HLOOKUP(P$2+$A3417,Sheet2!CB:NO,$B3417,0)&lt;&gt;""),HLOOKUP(P$2+$A3417,Sheet2!CB:NO,$B3417,0),"")</f>
        <v/>
      </c>
      <c r="Q3417" t="str">
        <f>IF(OR(HLOOKUP(Q$2+$A3417,Sheet2!CC:NO,$B3417,0),HLOOKUP(Q$2+$A3417,Sheet2!CC:NO,$B3417,0)&lt;&gt;""),HLOOKUP(Q$2+$A3417,Sheet2!CC:NO,$B3417,0),"")</f>
        <v/>
      </c>
    </row>
    <row r="3418" spans="1:17" x14ac:dyDescent="0.25">
      <c r="A3418" s="64">
        <f t="shared" si="427"/>
        <v>24</v>
      </c>
      <c r="B3418" s="64">
        <f t="shared" si="428"/>
        <v>346</v>
      </c>
      <c r="C3418" s="64">
        <f t="shared" si="429"/>
        <v>5</v>
      </c>
      <c r="D3418" s="64">
        <f t="shared" si="430"/>
        <v>342</v>
      </c>
      <c r="E3418" s="64">
        <f t="shared" si="431"/>
        <v>1706</v>
      </c>
      <c r="F3418" s="64" t="str">
        <f t="shared" si="424"/>
        <v/>
      </c>
      <c r="G3418" s="64" t="str">
        <f t="shared" si="425"/>
        <v/>
      </c>
      <c r="H3418" s="64" t="str">
        <f t="shared" si="426"/>
        <v/>
      </c>
      <c r="I3418" s="80" t="str">
        <f>IFERROR(VLOOKUP(D3418,Sheet2!A:B,2,0),"")</f>
        <v/>
      </c>
      <c r="J3418" s="64" t="str">
        <f>IFERROR(IF(I3418&lt;&gt;"",VLOOKUP(I3418,Sheet2!B:C,2,0),""),"")</f>
        <v/>
      </c>
      <c r="K3418" s="64" t="str">
        <f>IFERROR( IF(I3418&lt;&gt;"", HLOOKUP(L$2+$A3418,Sheet2!BX:NK,2,0),""),"")</f>
        <v/>
      </c>
      <c r="L3418" t="str">
        <f>IF(OR(HLOOKUP(L$2+$A3418,Sheet2!BX:NK,$B3418,0),HLOOKUP(L$2+$A3418,Sheet2!BX:NK,$B3418,0)&lt;&gt;""),HLOOKUP(L$2+$A3418,Sheet2!BX:NK,$B3418,0),"")</f>
        <v/>
      </c>
      <c r="M3418" t="str">
        <f>IF(OR(HLOOKUP(M$2+$A3418,Sheet2!BY:NL,$B3418,0),HLOOKUP(M$2+$A3418,Sheet2!BY:NL,$B3418,0)&lt;&gt;""),HLOOKUP(M$2+$A3418,Sheet2!BY:NL,$B3418,0),"")</f>
        <v/>
      </c>
      <c r="N3418" t="str">
        <f>IF(OR(HLOOKUP(N$2+$A3418,Sheet2!BZ:NM,$B3418,0),HLOOKUP(N$2+$A3418,Sheet2!BZ:NM,$B3418,0)&lt;&gt;""),HLOOKUP(N$2+$A3418,Sheet2!BZ:NM,$B3418,0),"")</f>
        <v/>
      </c>
      <c r="O3418" t="str">
        <f>IF(OR(HLOOKUP(O$2+$A3418,Sheet2!CA:NN,$B3418,0),HLOOKUP(O$2+$A3418,Sheet2!CA:NN,$B3418,0)&lt;&gt;""),HLOOKUP(O$2+$A3418,Sheet2!CA:NN,$B3418,0),"")</f>
        <v/>
      </c>
      <c r="P3418" t="str">
        <f>IF(OR(HLOOKUP(P$2+$A3418,Sheet2!CB:NO,$B3418,0),HLOOKUP(P$2+$A3418,Sheet2!CB:NO,$B3418,0)&lt;&gt;""),HLOOKUP(P$2+$A3418,Sheet2!CB:NO,$B3418,0),"")</f>
        <v/>
      </c>
      <c r="Q3418" t="str">
        <f>IF(OR(HLOOKUP(Q$2+$A3418,Sheet2!CC:NO,$B3418,0),HLOOKUP(Q$2+$A3418,Sheet2!CC:NO,$B3418,0)&lt;&gt;""),HLOOKUP(Q$2+$A3418,Sheet2!CC:NO,$B3418,0),"")</f>
        <v/>
      </c>
    </row>
    <row r="3419" spans="1:17" x14ac:dyDescent="0.25">
      <c r="A3419" s="64">
        <f t="shared" si="427"/>
        <v>30</v>
      </c>
      <c r="B3419" s="64">
        <f t="shared" si="428"/>
        <v>346</v>
      </c>
      <c r="C3419" s="64">
        <f t="shared" si="429"/>
        <v>6</v>
      </c>
      <c r="D3419" s="64">
        <f t="shared" si="430"/>
        <v>342</v>
      </c>
      <c r="E3419" s="64">
        <f t="shared" si="431"/>
        <v>1706</v>
      </c>
      <c r="F3419" s="64" t="str">
        <f t="shared" si="424"/>
        <v/>
      </c>
      <c r="G3419" s="64" t="str">
        <f t="shared" si="425"/>
        <v/>
      </c>
      <c r="H3419" s="64" t="str">
        <f t="shared" si="426"/>
        <v/>
      </c>
      <c r="I3419" s="80" t="str">
        <f>IFERROR(VLOOKUP(D3419,Sheet2!A:B,2,0),"")</f>
        <v/>
      </c>
      <c r="J3419" s="64" t="str">
        <f>IFERROR(IF(I3419&lt;&gt;"",VLOOKUP(I3419,Sheet2!B:C,2,0),""),"")</f>
        <v/>
      </c>
      <c r="K3419" s="64" t="str">
        <f>IFERROR( IF(I3419&lt;&gt;"", HLOOKUP(L$2+$A3419,Sheet2!BX:NK,2,0),""),"")</f>
        <v/>
      </c>
      <c r="L3419" t="str">
        <f>IF(OR(HLOOKUP(L$2+$A3419,Sheet2!BX:NK,$B3419,0),HLOOKUP(L$2+$A3419,Sheet2!BX:NK,$B3419,0)&lt;&gt;""),HLOOKUP(L$2+$A3419,Sheet2!BX:NK,$B3419,0),"")</f>
        <v/>
      </c>
      <c r="M3419" t="str">
        <f>IF(OR(HLOOKUP(M$2+$A3419,Sheet2!BY:NL,$B3419,0),HLOOKUP(M$2+$A3419,Sheet2!BY:NL,$B3419,0)&lt;&gt;""),HLOOKUP(M$2+$A3419,Sheet2!BY:NL,$B3419,0),"")</f>
        <v/>
      </c>
      <c r="N3419" t="str">
        <f>IF(OR(HLOOKUP(N$2+$A3419,Sheet2!BZ:NM,$B3419,0),HLOOKUP(N$2+$A3419,Sheet2!BZ:NM,$B3419,0)&lt;&gt;""),HLOOKUP(N$2+$A3419,Sheet2!BZ:NM,$B3419,0),"")</f>
        <v/>
      </c>
      <c r="O3419" t="str">
        <f>IF(OR(HLOOKUP(O$2+$A3419,Sheet2!CA:NN,$B3419,0),HLOOKUP(O$2+$A3419,Sheet2!CA:NN,$B3419,0)&lt;&gt;""),HLOOKUP(O$2+$A3419,Sheet2!CA:NN,$B3419,0),"")</f>
        <v/>
      </c>
      <c r="P3419" t="str">
        <f>IF(OR(HLOOKUP(P$2+$A3419,Sheet2!CB:NO,$B3419,0),HLOOKUP(P$2+$A3419,Sheet2!CB:NO,$B3419,0)&lt;&gt;""),HLOOKUP(P$2+$A3419,Sheet2!CB:NO,$B3419,0),"")</f>
        <v/>
      </c>
      <c r="Q3419" t="str">
        <f>IF(OR(HLOOKUP(Q$2+$A3419,Sheet2!CC:NO,$B3419,0),HLOOKUP(Q$2+$A3419,Sheet2!CC:NO,$B3419,0)&lt;&gt;""),HLOOKUP(Q$2+$A3419,Sheet2!CC:NO,$B3419,0),"")</f>
        <v/>
      </c>
    </row>
    <row r="3420" spans="1:17" x14ac:dyDescent="0.25">
      <c r="A3420" s="64">
        <f t="shared" si="427"/>
        <v>36</v>
      </c>
      <c r="B3420" s="64">
        <f t="shared" si="428"/>
        <v>346</v>
      </c>
      <c r="C3420" s="64">
        <f t="shared" si="429"/>
        <v>7</v>
      </c>
      <c r="D3420" s="64">
        <f t="shared" si="430"/>
        <v>342</v>
      </c>
      <c r="E3420" s="64">
        <f t="shared" si="431"/>
        <v>1706</v>
      </c>
      <c r="F3420" s="64" t="str">
        <f t="shared" si="424"/>
        <v/>
      </c>
      <c r="G3420" s="64" t="str">
        <f t="shared" si="425"/>
        <v/>
      </c>
      <c r="H3420" s="64" t="str">
        <f t="shared" si="426"/>
        <v/>
      </c>
      <c r="I3420" s="80" t="str">
        <f>IFERROR(VLOOKUP(D3420,Sheet2!A:B,2,0),"")</f>
        <v/>
      </c>
      <c r="J3420" s="64" t="str">
        <f>IFERROR(IF(I3420&lt;&gt;"",VLOOKUP(I3420,Sheet2!B:C,2,0),""),"")</f>
        <v/>
      </c>
      <c r="K3420" s="64" t="str">
        <f>IFERROR( IF(I3420&lt;&gt;"", HLOOKUP(L$2+$A3420,Sheet2!BX:NK,2,0),""),"")</f>
        <v/>
      </c>
      <c r="L3420" t="str">
        <f>IF(OR(HLOOKUP(L$2+$A3420,Sheet2!BX:NK,$B3420,0),HLOOKUP(L$2+$A3420,Sheet2!BX:NK,$B3420,0)&lt;&gt;""),HLOOKUP(L$2+$A3420,Sheet2!BX:NK,$B3420,0),"")</f>
        <v/>
      </c>
      <c r="M3420" t="str">
        <f>IF(OR(HLOOKUP(M$2+$A3420,Sheet2!BY:NL,$B3420,0),HLOOKUP(M$2+$A3420,Sheet2!BY:NL,$B3420,0)&lt;&gt;""),HLOOKUP(M$2+$A3420,Sheet2!BY:NL,$B3420,0),"")</f>
        <v/>
      </c>
      <c r="N3420" t="str">
        <f>IF(OR(HLOOKUP(N$2+$A3420,Sheet2!BZ:NM,$B3420,0),HLOOKUP(N$2+$A3420,Sheet2!BZ:NM,$B3420,0)&lt;&gt;""),HLOOKUP(N$2+$A3420,Sheet2!BZ:NM,$B3420,0),"")</f>
        <v/>
      </c>
      <c r="O3420" t="str">
        <f>IF(OR(HLOOKUP(O$2+$A3420,Sheet2!CA:NN,$B3420,0),HLOOKUP(O$2+$A3420,Sheet2!CA:NN,$B3420,0)&lt;&gt;""),HLOOKUP(O$2+$A3420,Sheet2!CA:NN,$B3420,0),"")</f>
        <v/>
      </c>
      <c r="P3420" t="str">
        <f>IF(OR(HLOOKUP(P$2+$A3420,Sheet2!CB:NO,$B3420,0),HLOOKUP(P$2+$A3420,Sheet2!CB:NO,$B3420,0)&lt;&gt;""),HLOOKUP(P$2+$A3420,Sheet2!CB:NO,$B3420,0),"")</f>
        <v/>
      </c>
      <c r="Q3420" t="str">
        <f>IF(OR(HLOOKUP(Q$2+$A3420,Sheet2!CC:NO,$B3420,0),HLOOKUP(Q$2+$A3420,Sheet2!CC:NO,$B3420,0)&lt;&gt;""),HLOOKUP(Q$2+$A3420,Sheet2!CC:NO,$B3420,0),"")</f>
        <v/>
      </c>
    </row>
    <row r="3421" spans="1:17" x14ac:dyDescent="0.25">
      <c r="A3421" s="64">
        <f t="shared" si="427"/>
        <v>42</v>
      </c>
      <c r="B3421" s="64">
        <f t="shared" si="428"/>
        <v>346</v>
      </c>
      <c r="C3421" s="64">
        <f t="shared" si="429"/>
        <v>8</v>
      </c>
      <c r="D3421" s="64">
        <f t="shared" si="430"/>
        <v>342</v>
      </c>
      <c r="E3421" s="64">
        <f t="shared" si="431"/>
        <v>1706</v>
      </c>
      <c r="F3421" s="64" t="str">
        <f t="shared" si="424"/>
        <v/>
      </c>
      <c r="G3421" s="64" t="str">
        <f t="shared" si="425"/>
        <v/>
      </c>
      <c r="H3421" s="64" t="str">
        <f t="shared" si="426"/>
        <v/>
      </c>
      <c r="I3421" s="80" t="str">
        <f>IFERROR(VLOOKUP(D3421,Sheet2!A:B,2,0),"")</f>
        <v/>
      </c>
      <c r="J3421" s="64" t="str">
        <f>IFERROR(IF(I3421&lt;&gt;"",VLOOKUP(I3421,Sheet2!B:C,2,0),""),"")</f>
        <v/>
      </c>
      <c r="K3421" s="64" t="str">
        <f>IFERROR( IF(I3421&lt;&gt;"", HLOOKUP(L$2+$A3421,Sheet2!BX:NK,2,0),""),"")</f>
        <v/>
      </c>
      <c r="L3421" t="str">
        <f>IF(OR(HLOOKUP(L$2+$A3421,Sheet2!BX:NK,$B3421,0),HLOOKUP(L$2+$A3421,Sheet2!BX:NK,$B3421,0)&lt;&gt;""),HLOOKUP(L$2+$A3421,Sheet2!BX:NK,$B3421,0),"")</f>
        <v/>
      </c>
      <c r="M3421" t="str">
        <f>IF(OR(HLOOKUP(M$2+$A3421,Sheet2!BY:NL,$B3421,0),HLOOKUP(M$2+$A3421,Sheet2!BY:NL,$B3421,0)&lt;&gt;""),HLOOKUP(M$2+$A3421,Sheet2!BY:NL,$B3421,0),"")</f>
        <v/>
      </c>
      <c r="N3421" t="str">
        <f>IF(OR(HLOOKUP(N$2+$A3421,Sheet2!BZ:NM,$B3421,0),HLOOKUP(N$2+$A3421,Sheet2!BZ:NM,$B3421,0)&lt;&gt;""),HLOOKUP(N$2+$A3421,Sheet2!BZ:NM,$B3421,0),"")</f>
        <v/>
      </c>
      <c r="O3421" t="str">
        <f>IF(OR(HLOOKUP(O$2+$A3421,Sheet2!CA:NN,$B3421,0),HLOOKUP(O$2+$A3421,Sheet2!CA:NN,$B3421,0)&lt;&gt;""),HLOOKUP(O$2+$A3421,Sheet2!CA:NN,$B3421,0),"")</f>
        <v/>
      </c>
      <c r="P3421" t="str">
        <f>IF(OR(HLOOKUP(P$2+$A3421,Sheet2!CB:NO,$B3421,0),HLOOKUP(P$2+$A3421,Sheet2!CB:NO,$B3421,0)&lt;&gt;""),HLOOKUP(P$2+$A3421,Sheet2!CB:NO,$B3421,0),"")</f>
        <v/>
      </c>
      <c r="Q3421" t="str">
        <f>IF(OR(HLOOKUP(Q$2+$A3421,Sheet2!CC:NO,$B3421,0),HLOOKUP(Q$2+$A3421,Sheet2!CC:NO,$B3421,0)&lt;&gt;""),HLOOKUP(Q$2+$A3421,Sheet2!CC:NO,$B3421,0),"")</f>
        <v/>
      </c>
    </row>
    <row r="3422" spans="1:17" x14ac:dyDescent="0.25">
      <c r="A3422" s="64">
        <f t="shared" si="427"/>
        <v>48</v>
      </c>
      <c r="B3422" s="64">
        <f t="shared" si="428"/>
        <v>346</v>
      </c>
      <c r="C3422" s="64">
        <f t="shared" si="429"/>
        <v>9</v>
      </c>
      <c r="D3422" s="64">
        <f t="shared" si="430"/>
        <v>342</v>
      </c>
      <c r="E3422" s="64">
        <f t="shared" si="431"/>
        <v>1706</v>
      </c>
      <c r="F3422" s="64" t="str">
        <f t="shared" si="424"/>
        <v/>
      </c>
      <c r="G3422" s="64" t="str">
        <f t="shared" si="425"/>
        <v/>
      </c>
      <c r="H3422" s="64" t="str">
        <f t="shared" si="426"/>
        <v/>
      </c>
      <c r="I3422" s="80" t="str">
        <f>IFERROR(VLOOKUP(D3422,Sheet2!A:B,2,0),"")</f>
        <v/>
      </c>
      <c r="J3422" s="64" t="str">
        <f>IFERROR(IF(I3422&lt;&gt;"",VLOOKUP(I3422,Sheet2!B:C,2,0),""),"")</f>
        <v/>
      </c>
      <c r="K3422" s="64" t="str">
        <f>IFERROR( IF(I3422&lt;&gt;"", HLOOKUP(L$2+$A3422,Sheet2!BX:NK,2,0),""),"")</f>
        <v/>
      </c>
      <c r="L3422" t="str">
        <f>IF(OR(HLOOKUP(L$2+$A3422,Sheet2!BX:NK,$B3422,0),HLOOKUP(L$2+$A3422,Sheet2!BX:NK,$B3422,0)&lt;&gt;""),HLOOKUP(L$2+$A3422,Sheet2!BX:NK,$B3422,0),"")</f>
        <v/>
      </c>
      <c r="M3422" t="str">
        <f>IF(OR(HLOOKUP(M$2+$A3422,Sheet2!BY:NL,$B3422,0),HLOOKUP(M$2+$A3422,Sheet2!BY:NL,$B3422,0)&lt;&gt;""),HLOOKUP(M$2+$A3422,Sheet2!BY:NL,$B3422,0),"")</f>
        <v/>
      </c>
      <c r="N3422" t="str">
        <f>IF(OR(HLOOKUP(N$2+$A3422,Sheet2!BZ:NM,$B3422,0),HLOOKUP(N$2+$A3422,Sheet2!BZ:NM,$B3422,0)&lt;&gt;""),HLOOKUP(N$2+$A3422,Sheet2!BZ:NM,$B3422,0),"")</f>
        <v/>
      </c>
      <c r="O3422" t="str">
        <f>IF(OR(HLOOKUP(O$2+$A3422,Sheet2!CA:NN,$B3422,0),HLOOKUP(O$2+$A3422,Sheet2!CA:NN,$B3422,0)&lt;&gt;""),HLOOKUP(O$2+$A3422,Sheet2!CA:NN,$B3422,0),"")</f>
        <v/>
      </c>
      <c r="P3422" t="str">
        <f>IF(OR(HLOOKUP(P$2+$A3422,Sheet2!CB:NO,$B3422,0),HLOOKUP(P$2+$A3422,Sheet2!CB:NO,$B3422,0)&lt;&gt;""),HLOOKUP(P$2+$A3422,Sheet2!CB:NO,$B3422,0),"")</f>
        <v/>
      </c>
      <c r="Q3422" t="str">
        <f>IF(OR(HLOOKUP(Q$2+$A3422,Sheet2!CC:NO,$B3422,0),HLOOKUP(Q$2+$A3422,Sheet2!CC:NO,$B3422,0)&lt;&gt;""),HLOOKUP(Q$2+$A3422,Sheet2!CC:NO,$B3422,0),"")</f>
        <v/>
      </c>
    </row>
    <row r="3423" spans="1:17" x14ac:dyDescent="0.25">
      <c r="A3423" s="64">
        <f t="shared" si="427"/>
        <v>54</v>
      </c>
      <c r="B3423" s="64">
        <f t="shared" si="428"/>
        <v>346</v>
      </c>
      <c r="C3423" s="64">
        <f t="shared" si="429"/>
        <v>10</v>
      </c>
      <c r="D3423" s="64">
        <f t="shared" si="430"/>
        <v>342</v>
      </c>
      <c r="E3423" s="64">
        <f t="shared" si="431"/>
        <v>1706</v>
      </c>
      <c r="F3423" s="64" t="str">
        <f t="shared" si="424"/>
        <v/>
      </c>
      <c r="G3423" s="64" t="str">
        <f t="shared" si="425"/>
        <v/>
      </c>
      <c r="H3423" s="64" t="str">
        <f t="shared" si="426"/>
        <v/>
      </c>
      <c r="I3423" s="80" t="str">
        <f>IFERROR(VLOOKUP(D3423,Sheet2!A:B,2,0),"")</f>
        <v/>
      </c>
      <c r="J3423" s="64" t="str">
        <f>IFERROR(IF(I3423&lt;&gt;"",VLOOKUP(I3423,Sheet2!B:C,2,0),""),"")</f>
        <v/>
      </c>
      <c r="K3423" s="64" t="str">
        <f>IFERROR( IF(I3423&lt;&gt;"", HLOOKUP(L$2+$A3423,Sheet2!BX:NK,2,0),""),"")</f>
        <v/>
      </c>
      <c r="L3423" t="str">
        <f>IF(OR(HLOOKUP(L$2+$A3423,Sheet2!BX:NK,$B3423,0),HLOOKUP(L$2+$A3423,Sheet2!BX:NK,$B3423,0)&lt;&gt;""),HLOOKUP(L$2+$A3423,Sheet2!BX:NK,$B3423,0),"")</f>
        <v/>
      </c>
      <c r="M3423" t="str">
        <f>IF(OR(HLOOKUP(M$2+$A3423,Sheet2!BY:NL,$B3423,0),HLOOKUP(M$2+$A3423,Sheet2!BY:NL,$B3423,0)&lt;&gt;""),HLOOKUP(M$2+$A3423,Sheet2!BY:NL,$B3423,0),"")</f>
        <v/>
      </c>
      <c r="N3423" t="str">
        <f>IF(OR(HLOOKUP(N$2+$A3423,Sheet2!BZ:NM,$B3423,0),HLOOKUP(N$2+$A3423,Sheet2!BZ:NM,$B3423,0)&lt;&gt;""),HLOOKUP(N$2+$A3423,Sheet2!BZ:NM,$B3423,0),"")</f>
        <v/>
      </c>
      <c r="O3423" t="str">
        <f>IF(OR(HLOOKUP(O$2+$A3423,Sheet2!CA:NN,$B3423,0),HLOOKUP(O$2+$A3423,Sheet2!CA:NN,$B3423,0)&lt;&gt;""),HLOOKUP(O$2+$A3423,Sheet2!CA:NN,$B3423,0),"")</f>
        <v/>
      </c>
      <c r="P3423" t="str">
        <f>IF(OR(HLOOKUP(P$2+$A3423,Sheet2!CB:NO,$B3423,0),HLOOKUP(P$2+$A3423,Sheet2!CB:NO,$B3423,0)&lt;&gt;""),HLOOKUP(P$2+$A3423,Sheet2!CB:NO,$B3423,0),"")</f>
        <v/>
      </c>
      <c r="Q3423" t="str">
        <f>IF(OR(HLOOKUP(Q$2+$A3423,Sheet2!CC:NO,$B3423,0),HLOOKUP(Q$2+$A3423,Sheet2!CC:NO,$B3423,0)&lt;&gt;""),HLOOKUP(Q$2+$A3423,Sheet2!CC:NO,$B3423,0),"")</f>
        <v/>
      </c>
    </row>
    <row r="3424" spans="1:17" x14ac:dyDescent="0.25">
      <c r="A3424" s="64">
        <f t="shared" si="427"/>
        <v>0</v>
      </c>
      <c r="B3424" s="64">
        <f t="shared" si="428"/>
        <v>347</v>
      </c>
      <c r="C3424" s="64">
        <f t="shared" si="429"/>
        <v>1</v>
      </c>
      <c r="D3424" s="64">
        <f t="shared" si="430"/>
        <v>343</v>
      </c>
      <c r="E3424" s="64">
        <f t="shared" si="431"/>
        <v>1711</v>
      </c>
      <c r="F3424" s="64" t="str">
        <f t="shared" si="424"/>
        <v/>
      </c>
      <c r="G3424" s="64" t="str">
        <f t="shared" si="425"/>
        <v/>
      </c>
      <c r="H3424" s="64" t="str">
        <f t="shared" si="426"/>
        <v/>
      </c>
      <c r="I3424" s="80" t="str">
        <f>IFERROR(VLOOKUP(D3424,Sheet2!A:B,2,0),"")</f>
        <v/>
      </c>
      <c r="J3424" s="64" t="str">
        <f>IFERROR(IF(I3424&lt;&gt;"",VLOOKUP(I3424,Sheet2!B:C,2,0),""),"")</f>
        <v/>
      </c>
      <c r="K3424" s="64" t="str">
        <f>IFERROR( IF(I3424&lt;&gt;"", HLOOKUP(L$2+$A3424,Sheet2!BX:NK,2,0),""),"")</f>
        <v/>
      </c>
      <c r="L3424" t="str">
        <f>IF(OR(HLOOKUP(L$2+$A3424,Sheet2!BX:NK,$B3424,0),HLOOKUP(L$2+$A3424,Sheet2!BX:NK,$B3424,0)&lt;&gt;""),HLOOKUP(L$2+$A3424,Sheet2!BX:NK,$B3424,0),"")</f>
        <v/>
      </c>
      <c r="M3424" t="str">
        <f>IF(OR(HLOOKUP(M$2+$A3424,Sheet2!BY:NL,$B3424,0),HLOOKUP(M$2+$A3424,Sheet2!BY:NL,$B3424,0)&lt;&gt;""),HLOOKUP(M$2+$A3424,Sheet2!BY:NL,$B3424,0),"")</f>
        <v/>
      </c>
      <c r="N3424" t="str">
        <f>IF(OR(HLOOKUP(N$2+$A3424,Sheet2!BZ:NM,$B3424,0),HLOOKUP(N$2+$A3424,Sheet2!BZ:NM,$B3424,0)&lt;&gt;""),HLOOKUP(N$2+$A3424,Sheet2!BZ:NM,$B3424,0),"")</f>
        <v/>
      </c>
      <c r="O3424" t="str">
        <f>IF(OR(HLOOKUP(O$2+$A3424,Sheet2!CA:NN,$B3424,0),HLOOKUP(O$2+$A3424,Sheet2!CA:NN,$B3424,0)&lt;&gt;""),HLOOKUP(O$2+$A3424,Sheet2!CA:NN,$B3424,0),"")</f>
        <v/>
      </c>
      <c r="P3424" t="str">
        <f>IF(OR(HLOOKUP(P$2+$A3424,Sheet2!CB:NO,$B3424,0),HLOOKUP(P$2+$A3424,Sheet2!CB:NO,$B3424,0)&lt;&gt;""),HLOOKUP(P$2+$A3424,Sheet2!CB:NO,$B3424,0),"")</f>
        <v/>
      </c>
      <c r="Q3424" t="str">
        <f>IF(OR(HLOOKUP(Q$2+$A3424,Sheet2!CC:NO,$B3424,0),HLOOKUP(Q$2+$A3424,Sheet2!CC:NO,$B3424,0)&lt;&gt;""),HLOOKUP(Q$2+$A3424,Sheet2!CC:NO,$B3424,0),"")</f>
        <v/>
      </c>
    </row>
    <row r="3425" spans="1:17" x14ac:dyDescent="0.25">
      <c r="A3425" s="64">
        <f t="shared" si="427"/>
        <v>6</v>
      </c>
      <c r="B3425" s="64">
        <f t="shared" si="428"/>
        <v>347</v>
      </c>
      <c r="C3425" s="64">
        <f t="shared" si="429"/>
        <v>2</v>
      </c>
      <c r="D3425" s="64">
        <f t="shared" si="430"/>
        <v>343</v>
      </c>
      <c r="E3425" s="64">
        <f t="shared" si="431"/>
        <v>1711</v>
      </c>
      <c r="F3425" s="64" t="str">
        <f t="shared" si="424"/>
        <v/>
      </c>
      <c r="G3425" s="64" t="str">
        <f t="shared" si="425"/>
        <v/>
      </c>
      <c r="H3425" s="64" t="str">
        <f t="shared" si="426"/>
        <v/>
      </c>
      <c r="I3425" s="80" t="str">
        <f>IFERROR(VLOOKUP(D3425,Sheet2!A:B,2,0),"")</f>
        <v/>
      </c>
      <c r="J3425" s="64" t="str">
        <f>IFERROR(IF(I3425&lt;&gt;"",VLOOKUP(I3425,Sheet2!B:C,2,0),""),"")</f>
        <v/>
      </c>
      <c r="K3425" s="64" t="str">
        <f>IFERROR( IF(I3425&lt;&gt;"", HLOOKUP(L$2+$A3425,Sheet2!BX:NK,2,0),""),"")</f>
        <v/>
      </c>
      <c r="L3425" t="str">
        <f>IF(OR(HLOOKUP(L$2+$A3425,Sheet2!BX:NK,$B3425,0),HLOOKUP(L$2+$A3425,Sheet2!BX:NK,$B3425,0)&lt;&gt;""),HLOOKUP(L$2+$A3425,Sheet2!BX:NK,$B3425,0),"")</f>
        <v/>
      </c>
      <c r="M3425" t="str">
        <f>IF(OR(HLOOKUP(M$2+$A3425,Sheet2!BY:NL,$B3425,0),HLOOKUP(M$2+$A3425,Sheet2!BY:NL,$B3425,0)&lt;&gt;""),HLOOKUP(M$2+$A3425,Sheet2!BY:NL,$B3425,0),"")</f>
        <v/>
      </c>
      <c r="N3425" t="str">
        <f>IF(OR(HLOOKUP(N$2+$A3425,Sheet2!BZ:NM,$B3425,0),HLOOKUP(N$2+$A3425,Sheet2!BZ:NM,$B3425,0)&lt;&gt;""),HLOOKUP(N$2+$A3425,Sheet2!BZ:NM,$B3425,0),"")</f>
        <v/>
      </c>
      <c r="O3425" t="str">
        <f>IF(OR(HLOOKUP(O$2+$A3425,Sheet2!CA:NN,$B3425,0),HLOOKUP(O$2+$A3425,Sheet2!CA:NN,$B3425,0)&lt;&gt;""),HLOOKUP(O$2+$A3425,Sheet2!CA:NN,$B3425,0),"")</f>
        <v/>
      </c>
      <c r="P3425" t="str">
        <f>IF(OR(HLOOKUP(P$2+$A3425,Sheet2!CB:NO,$B3425,0),HLOOKUP(P$2+$A3425,Sheet2!CB:NO,$B3425,0)&lt;&gt;""),HLOOKUP(P$2+$A3425,Sheet2!CB:NO,$B3425,0),"")</f>
        <v/>
      </c>
      <c r="Q3425" t="str">
        <f>IF(OR(HLOOKUP(Q$2+$A3425,Sheet2!CC:NO,$B3425,0),HLOOKUP(Q$2+$A3425,Sheet2!CC:NO,$B3425,0)&lt;&gt;""),HLOOKUP(Q$2+$A3425,Sheet2!CC:NO,$B3425,0),"")</f>
        <v/>
      </c>
    </row>
    <row r="3426" spans="1:17" x14ac:dyDescent="0.25">
      <c r="A3426" s="64">
        <f t="shared" si="427"/>
        <v>12</v>
      </c>
      <c r="B3426" s="64">
        <f t="shared" si="428"/>
        <v>347</v>
      </c>
      <c r="C3426" s="64">
        <f t="shared" si="429"/>
        <v>3</v>
      </c>
      <c r="D3426" s="64">
        <f t="shared" si="430"/>
        <v>343</v>
      </c>
      <c r="E3426" s="64">
        <f t="shared" si="431"/>
        <v>1711</v>
      </c>
      <c r="F3426" s="64" t="str">
        <f t="shared" si="424"/>
        <v/>
      </c>
      <c r="G3426" s="64" t="str">
        <f t="shared" si="425"/>
        <v/>
      </c>
      <c r="H3426" s="64" t="str">
        <f t="shared" si="426"/>
        <v/>
      </c>
      <c r="I3426" s="80" t="str">
        <f>IFERROR(VLOOKUP(D3426,Sheet2!A:B,2,0),"")</f>
        <v/>
      </c>
      <c r="J3426" s="64" t="str">
        <f>IFERROR(IF(I3426&lt;&gt;"",VLOOKUP(I3426,Sheet2!B:C,2,0),""),"")</f>
        <v/>
      </c>
      <c r="K3426" s="64" t="str">
        <f>IFERROR( IF(I3426&lt;&gt;"", HLOOKUP(L$2+$A3426,Sheet2!BX:NK,2,0),""),"")</f>
        <v/>
      </c>
      <c r="L3426" t="str">
        <f>IF(OR(HLOOKUP(L$2+$A3426,Sheet2!BX:NK,$B3426,0),HLOOKUP(L$2+$A3426,Sheet2!BX:NK,$B3426,0)&lt;&gt;""),HLOOKUP(L$2+$A3426,Sheet2!BX:NK,$B3426,0),"")</f>
        <v/>
      </c>
      <c r="M3426" t="str">
        <f>IF(OR(HLOOKUP(M$2+$A3426,Sheet2!BY:NL,$B3426,0),HLOOKUP(M$2+$A3426,Sheet2!BY:NL,$B3426,0)&lt;&gt;""),HLOOKUP(M$2+$A3426,Sheet2!BY:NL,$B3426,0),"")</f>
        <v/>
      </c>
      <c r="N3426" t="str">
        <f>IF(OR(HLOOKUP(N$2+$A3426,Sheet2!BZ:NM,$B3426,0),HLOOKUP(N$2+$A3426,Sheet2!BZ:NM,$B3426,0)&lt;&gt;""),HLOOKUP(N$2+$A3426,Sheet2!BZ:NM,$B3426,0),"")</f>
        <v/>
      </c>
      <c r="O3426" t="str">
        <f>IF(OR(HLOOKUP(O$2+$A3426,Sheet2!CA:NN,$B3426,0),HLOOKUP(O$2+$A3426,Sheet2!CA:NN,$B3426,0)&lt;&gt;""),HLOOKUP(O$2+$A3426,Sheet2!CA:NN,$B3426,0),"")</f>
        <v/>
      </c>
      <c r="P3426" t="str">
        <f>IF(OR(HLOOKUP(P$2+$A3426,Sheet2!CB:NO,$B3426,0),HLOOKUP(P$2+$A3426,Sheet2!CB:NO,$B3426,0)&lt;&gt;""),HLOOKUP(P$2+$A3426,Sheet2!CB:NO,$B3426,0),"")</f>
        <v/>
      </c>
      <c r="Q3426" t="str">
        <f>IF(OR(HLOOKUP(Q$2+$A3426,Sheet2!CC:NO,$B3426,0),HLOOKUP(Q$2+$A3426,Sheet2!CC:NO,$B3426,0)&lt;&gt;""),HLOOKUP(Q$2+$A3426,Sheet2!CC:NO,$B3426,0),"")</f>
        <v/>
      </c>
    </row>
    <row r="3427" spans="1:17" x14ac:dyDescent="0.25">
      <c r="A3427" s="64">
        <f t="shared" si="427"/>
        <v>18</v>
      </c>
      <c r="B3427" s="64">
        <f t="shared" si="428"/>
        <v>347</v>
      </c>
      <c r="C3427" s="64">
        <f t="shared" si="429"/>
        <v>4</v>
      </c>
      <c r="D3427" s="64">
        <f t="shared" si="430"/>
        <v>343</v>
      </c>
      <c r="E3427" s="64">
        <f t="shared" si="431"/>
        <v>1711</v>
      </c>
      <c r="F3427" s="64" t="str">
        <f t="shared" si="424"/>
        <v/>
      </c>
      <c r="G3427" s="64" t="str">
        <f t="shared" si="425"/>
        <v/>
      </c>
      <c r="H3427" s="64" t="str">
        <f t="shared" si="426"/>
        <v/>
      </c>
      <c r="I3427" s="80" t="str">
        <f>IFERROR(VLOOKUP(D3427,Sheet2!A:B,2,0),"")</f>
        <v/>
      </c>
      <c r="J3427" s="64" t="str">
        <f>IFERROR(IF(I3427&lt;&gt;"",VLOOKUP(I3427,Sheet2!B:C,2,0),""),"")</f>
        <v/>
      </c>
      <c r="K3427" s="64" t="str">
        <f>IFERROR( IF(I3427&lt;&gt;"", HLOOKUP(L$2+$A3427,Sheet2!BX:NK,2,0),""),"")</f>
        <v/>
      </c>
      <c r="L3427" t="str">
        <f>IF(OR(HLOOKUP(L$2+$A3427,Sheet2!BX:NK,$B3427,0),HLOOKUP(L$2+$A3427,Sheet2!BX:NK,$B3427,0)&lt;&gt;""),HLOOKUP(L$2+$A3427,Sheet2!BX:NK,$B3427,0),"")</f>
        <v/>
      </c>
      <c r="M3427" t="str">
        <f>IF(OR(HLOOKUP(M$2+$A3427,Sheet2!BY:NL,$B3427,0),HLOOKUP(M$2+$A3427,Sheet2!BY:NL,$B3427,0)&lt;&gt;""),HLOOKUP(M$2+$A3427,Sheet2!BY:NL,$B3427,0),"")</f>
        <v/>
      </c>
      <c r="N3427" t="str">
        <f>IF(OR(HLOOKUP(N$2+$A3427,Sheet2!BZ:NM,$B3427,0),HLOOKUP(N$2+$A3427,Sheet2!BZ:NM,$B3427,0)&lt;&gt;""),HLOOKUP(N$2+$A3427,Sheet2!BZ:NM,$B3427,0),"")</f>
        <v/>
      </c>
      <c r="O3427" t="str">
        <f>IF(OR(HLOOKUP(O$2+$A3427,Sheet2!CA:NN,$B3427,0),HLOOKUP(O$2+$A3427,Sheet2!CA:NN,$B3427,0)&lt;&gt;""),HLOOKUP(O$2+$A3427,Sheet2!CA:NN,$B3427,0),"")</f>
        <v/>
      </c>
      <c r="P3427" t="str">
        <f>IF(OR(HLOOKUP(P$2+$A3427,Sheet2!CB:NO,$B3427,0),HLOOKUP(P$2+$A3427,Sheet2!CB:NO,$B3427,0)&lt;&gt;""),HLOOKUP(P$2+$A3427,Sheet2!CB:NO,$B3427,0),"")</f>
        <v/>
      </c>
      <c r="Q3427" t="str">
        <f>IF(OR(HLOOKUP(Q$2+$A3427,Sheet2!CC:NO,$B3427,0),HLOOKUP(Q$2+$A3427,Sheet2!CC:NO,$B3427,0)&lt;&gt;""),HLOOKUP(Q$2+$A3427,Sheet2!CC:NO,$B3427,0),"")</f>
        <v/>
      </c>
    </row>
    <row r="3428" spans="1:17" x14ac:dyDescent="0.25">
      <c r="A3428" s="64">
        <f t="shared" si="427"/>
        <v>24</v>
      </c>
      <c r="B3428" s="64">
        <f t="shared" si="428"/>
        <v>347</v>
      </c>
      <c r="C3428" s="64">
        <f t="shared" si="429"/>
        <v>5</v>
      </c>
      <c r="D3428" s="64">
        <f t="shared" si="430"/>
        <v>343</v>
      </c>
      <c r="E3428" s="64">
        <f t="shared" si="431"/>
        <v>1711</v>
      </c>
      <c r="F3428" s="64" t="str">
        <f t="shared" si="424"/>
        <v/>
      </c>
      <c r="G3428" s="64" t="str">
        <f t="shared" si="425"/>
        <v/>
      </c>
      <c r="H3428" s="64" t="str">
        <f t="shared" si="426"/>
        <v/>
      </c>
      <c r="I3428" s="80" t="str">
        <f>IFERROR(VLOOKUP(D3428,Sheet2!A:B,2,0),"")</f>
        <v/>
      </c>
      <c r="J3428" s="64" t="str">
        <f>IFERROR(IF(I3428&lt;&gt;"",VLOOKUP(I3428,Sheet2!B:C,2,0),""),"")</f>
        <v/>
      </c>
      <c r="K3428" s="64" t="str">
        <f>IFERROR( IF(I3428&lt;&gt;"", HLOOKUP(L$2+$A3428,Sheet2!BX:NK,2,0),""),"")</f>
        <v/>
      </c>
      <c r="L3428" t="str">
        <f>IF(OR(HLOOKUP(L$2+$A3428,Sheet2!BX:NK,$B3428,0),HLOOKUP(L$2+$A3428,Sheet2!BX:NK,$B3428,0)&lt;&gt;""),HLOOKUP(L$2+$A3428,Sheet2!BX:NK,$B3428,0),"")</f>
        <v/>
      </c>
      <c r="M3428" t="str">
        <f>IF(OR(HLOOKUP(M$2+$A3428,Sheet2!BY:NL,$B3428,0),HLOOKUP(M$2+$A3428,Sheet2!BY:NL,$B3428,0)&lt;&gt;""),HLOOKUP(M$2+$A3428,Sheet2!BY:NL,$B3428,0),"")</f>
        <v/>
      </c>
      <c r="N3428" t="str">
        <f>IF(OR(HLOOKUP(N$2+$A3428,Sheet2!BZ:NM,$B3428,0),HLOOKUP(N$2+$A3428,Sheet2!BZ:NM,$B3428,0)&lt;&gt;""),HLOOKUP(N$2+$A3428,Sheet2!BZ:NM,$B3428,0),"")</f>
        <v/>
      </c>
      <c r="O3428" t="str">
        <f>IF(OR(HLOOKUP(O$2+$A3428,Sheet2!CA:NN,$B3428,0),HLOOKUP(O$2+$A3428,Sheet2!CA:NN,$B3428,0)&lt;&gt;""),HLOOKUP(O$2+$A3428,Sheet2!CA:NN,$B3428,0),"")</f>
        <v/>
      </c>
      <c r="P3428" t="str">
        <f>IF(OR(HLOOKUP(P$2+$A3428,Sheet2!CB:NO,$B3428,0),HLOOKUP(P$2+$A3428,Sheet2!CB:NO,$B3428,0)&lt;&gt;""),HLOOKUP(P$2+$A3428,Sheet2!CB:NO,$B3428,0),"")</f>
        <v/>
      </c>
      <c r="Q3428" t="str">
        <f>IF(OR(HLOOKUP(Q$2+$A3428,Sheet2!CC:NO,$B3428,0),HLOOKUP(Q$2+$A3428,Sheet2!CC:NO,$B3428,0)&lt;&gt;""),HLOOKUP(Q$2+$A3428,Sheet2!CC:NO,$B3428,0),"")</f>
        <v/>
      </c>
    </row>
    <row r="3429" spans="1:17" x14ac:dyDescent="0.25">
      <c r="A3429" s="64">
        <f t="shared" si="427"/>
        <v>30</v>
      </c>
      <c r="B3429" s="64">
        <f t="shared" si="428"/>
        <v>347</v>
      </c>
      <c r="C3429" s="64">
        <f t="shared" si="429"/>
        <v>6</v>
      </c>
      <c r="D3429" s="64">
        <f t="shared" si="430"/>
        <v>343</v>
      </c>
      <c r="E3429" s="64">
        <f t="shared" si="431"/>
        <v>1711</v>
      </c>
      <c r="F3429" s="64" t="str">
        <f t="shared" si="424"/>
        <v/>
      </c>
      <c r="G3429" s="64" t="str">
        <f t="shared" si="425"/>
        <v/>
      </c>
      <c r="H3429" s="64" t="str">
        <f t="shared" si="426"/>
        <v/>
      </c>
      <c r="I3429" s="80" t="str">
        <f>IFERROR(VLOOKUP(D3429,Sheet2!A:B,2,0),"")</f>
        <v/>
      </c>
      <c r="J3429" s="64" t="str">
        <f>IFERROR(IF(I3429&lt;&gt;"",VLOOKUP(I3429,Sheet2!B:C,2,0),""),"")</f>
        <v/>
      </c>
      <c r="K3429" s="64" t="str">
        <f>IFERROR( IF(I3429&lt;&gt;"", HLOOKUP(L$2+$A3429,Sheet2!BX:NK,2,0),""),"")</f>
        <v/>
      </c>
      <c r="L3429" t="str">
        <f>IF(OR(HLOOKUP(L$2+$A3429,Sheet2!BX:NK,$B3429,0),HLOOKUP(L$2+$A3429,Sheet2!BX:NK,$B3429,0)&lt;&gt;""),HLOOKUP(L$2+$A3429,Sheet2!BX:NK,$B3429,0),"")</f>
        <v/>
      </c>
      <c r="M3429" t="str">
        <f>IF(OR(HLOOKUP(M$2+$A3429,Sheet2!BY:NL,$B3429,0),HLOOKUP(M$2+$A3429,Sheet2!BY:NL,$B3429,0)&lt;&gt;""),HLOOKUP(M$2+$A3429,Sheet2!BY:NL,$B3429,0),"")</f>
        <v/>
      </c>
      <c r="N3429" t="str">
        <f>IF(OR(HLOOKUP(N$2+$A3429,Sheet2!BZ:NM,$B3429,0),HLOOKUP(N$2+$A3429,Sheet2!BZ:NM,$B3429,0)&lt;&gt;""),HLOOKUP(N$2+$A3429,Sheet2!BZ:NM,$B3429,0),"")</f>
        <v/>
      </c>
      <c r="O3429" t="str">
        <f>IF(OR(HLOOKUP(O$2+$A3429,Sheet2!CA:NN,$B3429,0),HLOOKUP(O$2+$A3429,Sheet2!CA:NN,$B3429,0)&lt;&gt;""),HLOOKUP(O$2+$A3429,Sheet2!CA:NN,$B3429,0),"")</f>
        <v/>
      </c>
      <c r="P3429" t="str">
        <f>IF(OR(HLOOKUP(P$2+$A3429,Sheet2!CB:NO,$B3429,0),HLOOKUP(P$2+$A3429,Sheet2!CB:NO,$B3429,0)&lt;&gt;""),HLOOKUP(P$2+$A3429,Sheet2!CB:NO,$B3429,0),"")</f>
        <v/>
      </c>
      <c r="Q3429" t="str">
        <f>IF(OR(HLOOKUP(Q$2+$A3429,Sheet2!CC:NO,$B3429,0),HLOOKUP(Q$2+$A3429,Sheet2!CC:NO,$B3429,0)&lt;&gt;""),HLOOKUP(Q$2+$A3429,Sheet2!CC:NO,$B3429,0),"")</f>
        <v/>
      </c>
    </row>
    <row r="3430" spans="1:17" x14ac:dyDescent="0.25">
      <c r="A3430" s="64">
        <f t="shared" si="427"/>
        <v>36</v>
      </c>
      <c r="B3430" s="64">
        <f t="shared" si="428"/>
        <v>347</v>
      </c>
      <c r="C3430" s="64">
        <f t="shared" si="429"/>
        <v>7</v>
      </c>
      <c r="D3430" s="64">
        <f t="shared" si="430"/>
        <v>343</v>
      </c>
      <c r="E3430" s="64">
        <f t="shared" si="431"/>
        <v>1711</v>
      </c>
      <c r="F3430" s="64" t="str">
        <f t="shared" si="424"/>
        <v/>
      </c>
      <c r="G3430" s="64" t="str">
        <f t="shared" si="425"/>
        <v/>
      </c>
      <c r="H3430" s="64" t="str">
        <f t="shared" si="426"/>
        <v/>
      </c>
      <c r="I3430" s="80" t="str">
        <f>IFERROR(VLOOKUP(D3430,Sheet2!A:B,2,0),"")</f>
        <v/>
      </c>
      <c r="J3430" s="64" t="str">
        <f>IFERROR(IF(I3430&lt;&gt;"",VLOOKUP(I3430,Sheet2!B:C,2,0),""),"")</f>
        <v/>
      </c>
      <c r="K3430" s="64" t="str">
        <f>IFERROR( IF(I3430&lt;&gt;"", HLOOKUP(L$2+$A3430,Sheet2!BX:NK,2,0),""),"")</f>
        <v/>
      </c>
      <c r="L3430" t="str">
        <f>IF(OR(HLOOKUP(L$2+$A3430,Sheet2!BX:NK,$B3430,0),HLOOKUP(L$2+$A3430,Sheet2!BX:NK,$B3430,0)&lt;&gt;""),HLOOKUP(L$2+$A3430,Sheet2!BX:NK,$B3430,0),"")</f>
        <v/>
      </c>
      <c r="M3430" t="str">
        <f>IF(OR(HLOOKUP(M$2+$A3430,Sheet2!BY:NL,$B3430,0),HLOOKUP(M$2+$A3430,Sheet2!BY:NL,$B3430,0)&lt;&gt;""),HLOOKUP(M$2+$A3430,Sheet2!BY:NL,$B3430,0),"")</f>
        <v/>
      </c>
      <c r="N3430" t="str">
        <f>IF(OR(HLOOKUP(N$2+$A3430,Sheet2!BZ:NM,$B3430,0),HLOOKUP(N$2+$A3430,Sheet2!BZ:NM,$B3430,0)&lt;&gt;""),HLOOKUP(N$2+$A3430,Sheet2!BZ:NM,$B3430,0),"")</f>
        <v/>
      </c>
      <c r="O3430" t="str">
        <f>IF(OR(HLOOKUP(O$2+$A3430,Sheet2!CA:NN,$B3430,0),HLOOKUP(O$2+$A3430,Sheet2!CA:NN,$B3430,0)&lt;&gt;""),HLOOKUP(O$2+$A3430,Sheet2!CA:NN,$B3430,0),"")</f>
        <v/>
      </c>
      <c r="P3430" t="str">
        <f>IF(OR(HLOOKUP(P$2+$A3430,Sheet2!CB:NO,$B3430,0),HLOOKUP(P$2+$A3430,Sheet2!CB:NO,$B3430,0)&lt;&gt;""),HLOOKUP(P$2+$A3430,Sheet2!CB:NO,$B3430,0),"")</f>
        <v/>
      </c>
      <c r="Q3430" t="str">
        <f>IF(OR(HLOOKUP(Q$2+$A3430,Sheet2!CC:NO,$B3430,0),HLOOKUP(Q$2+$A3430,Sheet2!CC:NO,$B3430,0)&lt;&gt;""),HLOOKUP(Q$2+$A3430,Sheet2!CC:NO,$B3430,0),"")</f>
        <v/>
      </c>
    </row>
    <row r="3431" spans="1:17" x14ac:dyDescent="0.25">
      <c r="A3431" s="64">
        <f t="shared" si="427"/>
        <v>42</v>
      </c>
      <c r="B3431" s="64">
        <f t="shared" si="428"/>
        <v>347</v>
      </c>
      <c r="C3431" s="64">
        <f t="shared" si="429"/>
        <v>8</v>
      </c>
      <c r="D3431" s="64">
        <f t="shared" si="430"/>
        <v>343</v>
      </c>
      <c r="E3431" s="64">
        <f t="shared" si="431"/>
        <v>1711</v>
      </c>
      <c r="F3431" s="64" t="str">
        <f t="shared" si="424"/>
        <v/>
      </c>
      <c r="G3431" s="64" t="str">
        <f t="shared" si="425"/>
        <v/>
      </c>
      <c r="H3431" s="64" t="str">
        <f t="shared" si="426"/>
        <v/>
      </c>
      <c r="I3431" s="80" t="str">
        <f>IFERROR(VLOOKUP(D3431,Sheet2!A:B,2,0),"")</f>
        <v/>
      </c>
      <c r="J3431" s="64" t="str">
        <f>IFERROR(IF(I3431&lt;&gt;"",VLOOKUP(I3431,Sheet2!B:C,2,0),""),"")</f>
        <v/>
      </c>
      <c r="K3431" s="64" t="str">
        <f>IFERROR( IF(I3431&lt;&gt;"", HLOOKUP(L$2+$A3431,Sheet2!BX:NK,2,0),""),"")</f>
        <v/>
      </c>
      <c r="L3431" t="str">
        <f>IF(OR(HLOOKUP(L$2+$A3431,Sheet2!BX:NK,$B3431,0),HLOOKUP(L$2+$A3431,Sheet2!BX:NK,$B3431,0)&lt;&gt;""),HLOOKUP(L$2+$A3431,Sheet2!BX:NK,$B3431,0),"")</f>
        <v/>
      </c>
      <c r="M3431" t="str">
        <f>IF(OR(HLOOKUP(M$2+$A3431,Sheet2!BY:NL,$B3431,0),HLOOKUP(M$2+$A3431,Sheet2!BY:NL,$B3431,0)&lt;&gt;""),HLOOKUP(M$2+$A3431,Sheet2!BY:NL,$B3431,0),"")</f>
        <v/>
      </c>
      <c r="N3431" t="str">
        <f>IF(OR(HLOOKUP(N$2+$A3431,Sheet2!BZ:NM,$B3431,0),HLOOKUP(N$2+$A3431,Sheet2!BZ:NM,$B3431,0)&lt;&gt;""),HLOOKUP(N$2+$A3431,Sheet2!BZ:NM,$B3431,0),"")</f>
        <v/>
      </c>
      <c r="O3431" t="str">
        <f>IF(OR(HLOOKUP(O$2+$A3431,Sheet2!CA:NN,$B3431,0),HLOOKUP(O$2+$A3431,Sheet2!CA:NN,$B3431,0)&lt;&gt;""),HLOOKUP(O$2+$A3431,Sheet2!CA:NN,$B3431,0),"")</f>
        <v/>
      </c>
      <c r="P3431" t="str">
        <f>IF(OR(HLOOKUP(P$2+$A3431,Sheet2!CB:NO,$B3431,0),HLOOKUP(P$2+$A3431,Sheet2!CB:NO,$B3431,0)&lt;&gt;""),HLOOKUP(P$2+$A3431,Sheet2!CB:NO,$B3431,0),"")</f>
        <v/>
      </c>
      <c r="Q3431" t="str">
        <f>IF(OR(HLOOKUP(Q$2+$A3431,Sheet2!CC:NO,$B3431,0),HLOOKUP(Q$2+$A3431,Sheet2!CC:NO,$B3431,0)&lt;&gt;""),HLOOKUP(Q$2+$A3431,Sheet2!CC:NO,$B3431,0),"")</f>
        <v/>
      </c>
    </row>
    <row r="3432" spans="1:17" x14ac:dyDescent="0.25">
      <c r="A3432" s="64">
        <f t="shared" si="427"/>
        <v>48</v>
      </c>
      <c r="B3432" s="64">
        <f t="shared" si="428"/>
        <v>347</v>
      </c>
      <c r="C3432" s="64">
        <f t="shared" si="429"/>
        <v>9</v>
      </c>
      <c r="D3432" s="64">
        <f t="shared" si="430"/>
        <v>343</v>
      </c>
      <c r="E3432" s="64">
        <f t="shared" si="431"/>
        <v>1711</v>
      </c>
      <c r="F3432" s="64" t="str">
        <f t="shared" si="424"/>
        <v/>
      </c>
      <c r="G3432" s="64" t="str">
        <f t="shared" si="425"/>
        <v/>
      </c>
      <c r="H3432" s="64" t="str">
        <f t="shared" si="426"/>
        <v/>
      </c>
      <c r="I3432" s="80" t="str">
        <f>IFERROR(VLOOKUP(D3432,Sheet2!A:B,2,0),"")</f>
        <v/>
      </c>
      <c r="J3432" s="64" t="str">
        <f>IFERROR(IF(I3432&lt;&gt;"",VLOOKUP(I3432,Sheet2!B:C,2,0),""),"")</f>
        <v/>
      </c>
      <c r="K3432" s="64" t="str">
        <f>IFERROR( IF(I3432&lt;&gt;"", HLOOKUP(L$2+$A3432,Sheet2!BX:NK,2,0),""),"")</f>
        <v/>
      </c>
      <c r="L3432" t="str">
        <f>IF(OR(HLOOKUP(L$2+$A3432,Sheet2!BX:NK,$B3432,0),HLOOKUP(L$2+$A3432,Sheet2!BX:NK,$B3432,0)&lt;&gt;""),HLOOKUP(L$2+$A3432,Sheet2!BX:NK,$B3432,0),"")</f>
        <v/>
      </c>
      <c r="M3432" t="str">
        <f>IF(OR(HLOOKUP(M$2+$A3432,Sheet2!BY:NL,$B3432,0),HLOOKUP(M$2+$A3432,Sheet2!BY:NL,$B3432,0)&lt;&gt;""),HLOOKUP(M$2+$A3432,Sheet2!BY:NL,$B3432,0),"")</f>
        <v/>
      </c>
      <c r="N3432" t="str">
        <f>IF(OR(HLOOKUP(N$2+$A3432,Sheet2!BZ:NM,$B3432,0),HLOOKUP(N$2+$A3432,Sheet2!BZ:NM,$B3432,0)&lt;&gt;""),HLOOKUP(N$2+$A3432,Sheet2!BZ:NM,$B3432,0),"")</f>
        <v/>
      </c>
      <c r="O3432" t="str">
        <f>IF(OR(HLOOKUP(O$2+$A3432,Sheet2!CA:NN,$B3432,0),HLOOKUP(O$2+$A3432,Sheet2!CA:NN,$B3432,0)&lt;&gt;""),HLOOKUP(O$2+$A3432,Sheet2!CA:NN,$B3432,0),"")</f>
        <v/>
      </c>
      <c r="P3432" t="str">
        <f>IF(OR(HLOOKUP(P$2+$A3432,Sheet2!CB:NO,$B3432,0),HLOOKUP(P$2+$A3432,Sheet2!CB:NO,$B3432,0)&lt;&gt;""),HLOOKUP(P$2+$A3432,Sheet2!CB:NO,$B3432,0),"")</f>
        <v/>
      </c>
      <c r="Q3432" t="str">
        <f>IF(OR(HLOOKUP(Q$2+$A3432,Sheet2!CC:NO,$B3432,0),HLOOKUP(Q$2+$A3432,Sheet2!CC:NO,$B3432,0)&lt;&gt;""),HLOOKUP(Q$2+$A3432,Sheet2!CC:NO,$B3432,0),"")</f>
        <v/>
      </c>
    </row>
    <row r="3433" spans="1:17" x14ac:dyDescent="0.25">
      <c r="A3433" s="64">
        <f t="shared" si="427"/>
        <v>54</v>
      </c>
      <c r="B3433" s="64">
        <f t="shared" si="428"/>
        <v>347</v>
      </c>
      <c r="C3433" s="64">
        <f t="shared" si="429"/>
        <v>10</v>
      </c>
      <c r="D3433" s="64">
        <f t="shared" si="430"/>
        <v>343</v>
      </c>
      <c r="E3433" s="64">
        <f t="shared" si="431"/>
        <v>1711</v>
      </c>
      <c r="F3433" s="64" t="str">
        <f t="shared" si="424"/>
        <v/>
      </c>
      <c r="G3433" s="64" t="str">
        <f t="shared" si="425"/>
        <v/>
      </c>
      <c r="H3433" s="64" t="str">
        <f t="shared" si="426"/>
        <v/>
      </c>
      <c r="I3433" s="80" t="str">
        <f>IFERROR(VLOOKUP(D3433,Sheet2!A:B,2,0),"")</f>
        <v/>
      </c>
      <c r="J3433" s="64" t="str">
        <f>IFERROR(IF(I3433&lt;&gt;"",VLOOKUP(I3433,Sheet2!B:C,2,0),""),"")</f>
        <v/>
      </c>
      <c r="K3433" s="64" t="str">
        <f>IFERROR( IF(I3433&lt;&gt;"", HLOOKUP(L$2+$A3433,Sheet2!BX:NK,2,0),""),"")</f>
        <v/>
      </c>
      <c r="L3433" t="str">
        <f>IF(OR(HLOOKUP(L$2+$A3433,Sheet2!BX:NK,$B3433,0),HLOOKUP(L$2+$A3433,Sheet2!BX:NK,$B3433,0)&lt;&gt;""),HLOOKUP(L$2+$A3433,Sheet2!BX:NK,$B3433,0),"")</f>
        <v/>
      </c>
      <c r="M3433" t="str">
        <f>IF(OR(HLOOKUP(M$2+$A3433,Sheet2!BY:NL,$B3433,0),HLOOKUP(M$2+$A3433,Sheet2!BY:NL,$B3433,0)&lt;&gt;""),HLOOKUP(M$2+$A3433,Sheet2!BY:NL,$B3433,0),"")</f>
        <v/>
      </c>
      <c r="N3433" t="str">
        <f>IF(OR(HLOOKUP(N$2+$A3433,Sheet2!BZ:NM,$B3433,0),HLOOKUP(N$2+$A3433,Sheet2!BZ:NM,$B3433,0)&lt;&gt;""),HLOOKUP(N$2+$A3433,Sheet2!BZ:NM,$B3433,0),"")</f>
        <v/>
      </c>
      <c r="O3433" t="str">
        <f>IF(OR(HLOOKUP(O$2+$A3433,Sheet2!CA:NN,$B3433,0),HLOOKUP(O$2+$A3433,Sheet2!CA:NN,$B3433,0)&lt;&gt;""),HLOOKUP(O$2+$A3433,Sheet2!CA:NN,$B3433,0),"")</f>
        <v/>
      </c>
      <c r="P3433" t="str">
        <f>IF(OR(HLOOKUP(P$2+$A3433,Sheet2!CB:NO,$B3433,0),HLOOKUP(P$2+$A3433,Sheet2!CB:NO,$B3433,0)&lt;&gt;""),HLOOKUP(P$2+$A3433,Sheet2!CB:NO,$B3433,0),"")</f>
        <v/>
      </c>
      <c r="Q3433" t="str">
        <f>IF(OR(HLOOKUP(Q$2+$A3433,Sheet2!CC:NO,$B3433,0),HLOOKUP(Q$2+$A3433,Sheet2!CC:NO,$B3433,0)&lt;&gt;""),HLOOKUP(Q$2+$A3433,Sheet2!CC:NO,$B3433,0),"")</f>
        <v/>
      </c>
    </row>
    <row r="3434" spans="1:17" x14ac:dyDescent="0.25">
      <c r="A3434" s="64">
        <f t="shared" si="427"/>
        <v>0</v>
      </c>
      <c r="B3434" s="64">
        <f t="shared" si="428"/>
        <v>348</v>
      </c>
      <c r="C3434" s="64">
        <f t="shared" si="429"/>
        <v>1</v>
      </c>
      <c r="D3434" s="64">
        <f t="shared" si="430"/>
        <v>344</v>
      </c>
      <c r="E3434" s="64">
        <f t="shared" si="431"/>
        <v>1716</v>
      </c>
      <c r="F3434" s="64" t="str">
        <f t="shared" si="424"/>
        <v/>
      </c>
      <c r="G3434" s="64" t="str">
        <f t="shared" si="425"/>
        <v/>
      </c>
      <c r="H3434" s="64" t="str">
        <f t="shared" si="426"/>
        <v/>
      </c>
      <c r="I3434" s="80" t="str">
        <f>IFERROR(VLOOKUP(D3434,Sheet2!A:B,2,0),"")</f>
        <v/>
      </c>
      <c r="J3434" s="64" t="str">
        <f>IFERROR(IF(I3434&lt;&gt;"",VLOOKUP(I3434,Sheet2!B:C,2,0),""),"")</f>
        <v/>
      </c>
      <c r="K3434" s="64" t="str">
        <f>IFERROR( IF(I3434&lt;&gt;"", HLOOKUP(L$2+$A3434,Sheet2!BX:NK,2,0),""),"")</f>
        <v/>
      </c>
      <c r="L3434" t="str">
        <f>IF(OR(HLOOKUP(L$2+$A3434,Sheet2!BX:NK,$B3434,0),HLOOKUP(L$2+$A3434,Sheet2!BX:NK,$B3434,0)&lt;&gt;""),HLOOKUP(L$2+$A3434,Sheet2!BX:NK,$B3434,0),"")</f>
        <v/>
      </c>
      <c r="M3434" t="str">
        <f>IF(OR(HLOOKUP(M$2+$A3434,Sheet2!BY:NL,$B3434,0),HLOOKUP(M$2+$A3434,Sheet2!BY:NL,$B3434,0)&lt;&gt;""),HLOOKUP(M$2+$A3434,Sheet2!BY:NL,$B3434,0),"")</f>
        <v/>
      </c>
      <c r="N3434" t="str">
        <f>IF(OR(HLOOKUP(N$2+$A3434,Sheet2!BZ:NM,$B3434,0),HLOOKUP(N$2+$A3434,Sheet2!BZ:NM,$B3434,0)&lt;&gt;""),HLOOKUP(N$2+$A3434,Sheet2!BZ:NM,$B3434,0),"")</f>
        <v/>
      </c>
      <c r="O3434" t="str">
        <f>IF(OR(HLOOKUP(O$2+$A3434,Sheet2!CA:NN,$B3434,0),HLOOKUP(O$2+$A3434,Sheet2!CA:NN,$B3434,0)&lt;&gt;""),HLOOKUP(O$2+$A3434,Sheet2!CA:NN,$B3434,0),"")</f>
        <v/>
      </c>
      <c r="P3434" t="str">
        <f>IF(OR(HLOOKUP(P$2+$A3434,Sheet2!CB:NO,$B3434,0),HLOOKUP(P$2+$A3434,Sheet2!CB:NO,$B3434,0)&lt;&gt;""),HLOOKUP(P$2+$A3434,Sheet2!CB:NO,$B3434,0),"")</f>
        <v/>
      </c>
      <c r="Q3434" t="str">
        <f>IF(OR(HLOOKUP(Q$2+$A3434,Sheet2!CC:NO,$B3434,0),HLOOKUP(Q$2+$A3434,Sheet2!CC:NO,$B3434,0)&lt;&gt;""),HLOOKUP(Q$2+$A3434,Sheet2!CC:NO,$B3434,0),"")</f>
        <v/>
      </c>
    </row>
    <row r="3435" spans="1:17" x14ac:dyDescent="0.25">
      <c r="A3435" s="64">
        <f t="shared" si="427"/>
        <v>6</v>
      </c>
      <c r="B3435" s="64">
        <f t="shared" si="428"/>
        <v>348</v>
      </c>
      <c r="C3435" s="64">
        <f t="shared" si="429"/>
        <v>2</v>
      </c>
      <c r="D3435" s="64">
        <f t="shared" si="430"/>
        <v>344</v>
      </c>
      <c r="E3435" s="64">
        <f t="shared" si="431"/>
        <v>1716</v>
      </c>
      <c r="F3435" s="64" t="str">
        <f t="shared" si="424"/>
        <v/>
      </c>
      <c r="G3435" s="64" t="str">
        <f t="shared" si="425"/>
        <v/>
      </c>
      <c r="H3435" s="64" t="str">
        <f t="shared" si="426"/>
        <v/>
      </c>
      <c r="I3435" s="80" t="str">
        <f>IFERROR(VLOOKUP(D3435,Sheet2!A:B,2,0),"")</f>
        <v/>
      </c>
      <c r="J3435" s="64" t="str">
        <f>IFERROR(IF(I3435&lt;&gt;"",VLOOKUP(I3435,Sheet2!B:C,2,0),""),"")</f>
        <v/>
      </c>
      <c r="K3435" s="64" t="str">
        <f>IFERROR( IF(I3435&lt;&gt;"", HLOOKUP(L$2+$A3435,Sheet2!BX:NK,2,0),""),"")</f>
        <v/>
      </c>
      <c r="L3435" t="str">
        <f>IF(OR(HLOOKUP(L$2+$A3435,Sheet2!BX:NK,$B3435,0),HLOOKUP(L$2+$A3435,Sheet2!BX:NK,$B3435,0)&lt;&gt;""),HLOOKUP(L$2+$A3435,Sheet2!BX:NK,$B3435,0),"")</f>
        <v/>
      </c>
      <c r="M3435" t="str">
        <f>IF(OR(HLOOKUP(M$2+$A3435,Sheet2!BY:NL,$B3435,0),HLOOKUP(M$2+$A3435,Sheet2!BY:NL,$B3435,0)&lt;&gt;""),HLOOKUP(M$2+$A3435,Sheet2!BY:NL,$B3435,0),"")</f>
        <v/>
      </c>
      <c r="N3435" t="str">
        <f>IF(OR(HLOOKUP(N$2+$A3435,Sheet2!BZ:NM,$B3435,0),HLOOKUP(N$2+$A3435,Sheet2!BZ:NM,$B3435,0)&lt;&gt;""),HLOOKUP(N$2+$A3435,Sheet2!BZ:NM,$B3435,0),"")</f>
        <v/>
      </c>
      <c r="O3435" t="str">
        <f>IF(OR(HLOOKUP(O$2+$A3435,Sheet2!CA:NN,$B3435,0),HLOOKUP(O$2+$A3435,Sheet2!CA:NN,$B3435,0)&lt;&gt;""),HLOOKUP(O$2+$A3435,Sheet2!CA:NN,$B3435,0),"")</f>
        <v/>
      </c>
      <c r="P3435" t="str">
        <f>IF(OR(HLOOKUP(P$2+$A3435,Sheet2!CB:NO,$B3435,0),HLOOKUP(P$2+$A3435,Sheet2!CB:NO,$B3435,0)&lt;&gt;""),HLOOKUP(P$2+$A3435,Sheet2!CB:NO,$B3435,0),"")</f>
        <v/>
      </c>
      <c r="Q3435" t="str">
        <f>IF(OR(HLOOKUP(Q$2+$A3435,Sheet2!CC:NO,$B3435,0),HLOOKUP(Q$2+$A3435,Sheet2!CC:NO,$B3435,0)&lt;&gt;""),HLOOKUP(Q$2+$A3435,Sheet2!CC:NO,$B3435,0),"")</f>
        <v/>
      </c>
    </row>
    <row r="3436" spans="1:17" x14ac:dyDescent="0.25">
      <c r="A3436" s="64">
        <f t="shared" si="427"/>
        <v>12</v>
      </c>
      <c r="B3436" s="64">
        <f t="shared" si="428"/>
        <v>348</v>
      </c>
      <c r="C3436" s="64">
        <f t="shared" si="429"/>
        <v>3</v>
      </c>
      <c r="D3436" s="64">
        <f t="shared" si="430"/>
        <v>344</v>
      </c>
      <c r="E3436" s="64">
        <f t="shared" si="431"/>
        <v>1716</v>
      </c>
      <c r="F3436" s="64" t="str">
        <f t="shared" si="424"/>
        <v/>
      </c>
      <c r="G3436" s="64" t="str">
        <f t="shared" si="425"/>
        <v/>
      </c>
      <c r="H3436" s="64" t="str">
        <f t="shared" si="426"/>
        <v/>
      </c>
      <c r="I3436" s="80" t="str">
        <f>IFERROR(VLOOKUP(D3436,Sheet2!A:B,2,0),"")</f>
        <v/>
      </c>
      <c r="J3436" s="64" t="str">
        <f>IFERROR(IF(I3436&lt;&gt;"",VLOOKUP(I3436,Sheet2!B:C,2,0),""),"")</f>
        <v/>
      </c>
      <c r="K3436" s="64" t="str">
        <f>IFERROR( IF(I3436&lt;&gt;"", HLOOKUP(L$2+$A3436,Sheet2!BX:NK,2,0),""),"")</f>
        <v/>
      </c>
      <c r="L3436" t="str">
        <f>IF(OR(HLOOKUP(L$2+$A3436,Sheet2!BX:NK,$B3436,0),HLOOKUP(L$2+$A3436,Sheet2!BX:NK,$B3436,0)&lt;&gt;""),HLOOKUP(L$2+$A3436,Sheet2!BX:NK,$B3436,0),"")</f>
        <v/>
      </c>
      <c r="M3436" t="str">
        <f>IF(OR(HLOOKUP(M$2+$A3436,Sheet2!BY:NL,$B3436,0),HLOOKUP(M$2+$A3436,Sheet2!BY:NL,$B3436,0)&lt;&gt;""),HLOOKUP(M$2+$A3436,Sheet2!BY:NL,$B3436,0),"")</f>
        <v/>
      </c>
      <c r="N3436" t="str">
        <f>IF(OR(HLOOKUP(N$2+$A3436,Sheet2!BZ:NM,$B3436,0),HLOOKUP(N$2+$A3436,Sheet2!BZ:NM,$B3436,0)&lt;&gt;""),HLOOKUP(N$2+$A3436,Sheet2!BZ:NM,$B3436,0),"")</f>
        <v/>
      </c>
      <c r="O3436" t="str">
        <f>IF(OR(HLOOKUP(O$2+$A3436,Sheet2!CA:NN,$B3436,0),HLOOKUP(O$2+$A3436,Sheet2!CA:NN,$B3436,0)&lt;&gt;""),HLOOKUP(O$2+$A3436,Sheet2!CA:NN,$B3436,0),"")</f>
        <v/>
      </c>
      <c r="P3436" t="str">
        <f>IF(OR(HLOOKUP(P$2+$A3436,Sheet2!CB:NO,$B3436,0),HLOOKUP(P$2+$A3436,Sheet2!CB:NO,$B3436,0)&lt;&gt;""),HLOOKUP(P$2+$A3436,Sheet2!CB:NO,$B3436,0),"")</f>
        <v/>
      </c>
      <c r="Q3436" t="str">
        <f>IF(OR(HLOOKUP(Q$2+$A3436,Sheet2!CC:NO,$B3436,0),HLOOKUP(Q$2+$A3436,Sheet2!CC:NO,$B3436,0)&lt;&gt;""),HLOOKUP(Q$2+$A3436,Sheet2!CC:NO,$B3436,0),"")</f>
        <v/>
      </c>
    </row>
    <row r="3437" spans="1:17" x14ac:dyDescent="0.25">
      <c r="A3437" s="64">
        <f t="shared" si="427"/>
        <v>18</v>
      </c>
      <c r="B3437" s="64">
        <f t="shared" si="428"/>
        <v>348</v>
      </c>
      <c r="C3437" s="64">
        <f t="shared" si="429"/>
        <v>4</v>
      </c>
      <c r="D3437" s="64">
        <f t="shared" si="430"/>
        <v>344</v>
      </c>
      <c r="E3437" s="64">
        <f t="shared" si="431"/>
        <v>1716</v>
      </c>
      <c r="F3437" s="64" t="str">
        <f t="shared" si="424"/>
        <v/>
      </c>
      <c r="G3437" s="64" t="str">
        <f t="shared" si="425"/>
        <v/>
      </c>
      <c r="H3437" s="64" t="str">
        <f t="shared" si="426"/>
        <v/>
      </c>
      <c r="I3437" s="80" t="str">
        <f>IFERROR(VLOOKUP(D3437,Sheet2!A:B,2,0),"")</f>
        <v/>
      </c>
      <c r="J3437" s="64" t="str">
        <f>IFERROR(IF(I3437&lt;&gt;"",VLOOKUP(I3437,Sheet2!B:C,2,0),""),"")</f>
        <v/>
      </c>
      <c r="K3437" s="64" t="str">
        <f>IFERROR( IF(I3437&lt;&gt;"", HLOOKUP(L$2+$A3437,Sheet2!BX:NK,2,0),""),"")</f>
        <v/>
      </c>
      <c r="L3437" t="str">
        <f>IF(OR(HLOOKUP(L$2+$A3437,Sheet2!BX:NK,$B3437,0),HLOOKUP(L$2+$A3437,Sheet2!BX:NK,$B3437,0)&lt;&gt;""),HLOOKUP(L$2+$A3437,Sheet2!BX:NK,$B3437,0),"")</f>
        <v/>
      </c>
      <c r="M3437" t="str">
        <f>IF(OR(HLOOKUP(M$2+$A3437,Sheet2!BY:NL,$B3437,0),HLOOKUP(M$2+$A3437,Sheet2!BY:NL,$B3437,0)&lt;&gt;""),HLOOKUP(M$2+$A3437,Sheet2!BY:NL,$B3437,0),"")</f>
        <v/>
      </c>
      <c r="N3437" t="str">
        <f>IF(OR(HLOOKUP(N$2+$A3437,Sheet2!BZ:NM,$B3437,0),HLOOKUP(N$2+$A3437,Sheet2!BZ:NM,$B3437,0)&lt;&gt;""),HLOOKUP(N$2+$A3437,Sheet2!BZ:NM,$B3437,0),"")</f>
        <v/>
      </c>
      <c r="O3437" t="str">
        <f>IF(OR(HLOOKUP(O$2+$A3437,Sheet2!CA:NN,$B3437,0),HLOOKUP(O$2+$A3437,Sheet2!CA:NN,$B3437,0)&lt;&gt;""),HLOOKUP(O$2+$A3437,Sheet2!CA:NN,$B3437,0),"")</f>
        <v/>
      </c>
      <c r="P3437" t="str">
        <f>IF(OR(HLOOKUP(P$2+$A3437,Sheet2!CB:NO,$B3437,0),HLOOKUP(P$2+$A3437,Sheet2!CB:NO,$B3437,0)&lt;&gt;""),HLOOKUP(P$2+$A3437,Sheet2!CB:NO,$B3437,0),"")</f>
        <v/>
      </c>
      <c r="Q3437" t="str">
        <f>IF(OR(HLOOKUP(Q$2+$A3437,Sheet2!CC:NO,$B3437,0),HLOOKUP(Q$2+$A3437,Sheet2!CC:NO,$B3437,0)&lt;&gt;""),HLOOKUP(Q$2+$A3437,Sheet2!CC:NO,$B3437,0),"")</f>
        <v/>
      </c>
    </row>
    <row r="3438" spans="1:17" x14ac:dyDescent="0.25">
      <c r="A3438" s="64">
        <f t="shared" si="427"/>
        <v>24</v>
      </c>
      <c r="B3438" s="64">
        <f t="shared" si="428"/>
        <v>348</v>
      </c>
      <c r="C3438" s="64">
        <f t="shared" si="429"/>
        <v>5</v>
      </c>
      <c r="D3438" s="64">
        <f t="shared" si="430"/>
        <v>344</v>
      </c>
      <c r="E3438" s="64">
        <f t="shared" si="431"/>
        <v>1716</v>
      </c>
      <c r="F3438" s="64" t="str">
        <f t="shared" si="424"/>
        <v/>
      </c>
      <c r="G3438" s="64" t="str">
        <f t="shared" si="425"/>
        <v/>
      </c>
      <c r="H3438" s="64" t="str">
        <f t="shared" si="426"/>
        <v/>
      </c>
      <c r="I3438" s="80" t="str">
        <f>IFERROR(VLOOKUP(D3438,Sheet2!A:B,2,0),"")</f>
        <v/>
      </c>
      <c r="J3438" s="64" t="str">
        <f>IFERROR(IF(I3438&lt;&gt;"",VLOOKUP(I3438,Sheet2!B:C,2,0),""),"")</f>
        <v/>
      </c>
      <c r="K3438" s="64" t="str">
        <f>IFERROR( IF(I3438&lt;&gt;"", HLOOKUP(L$2+$A3438,Sheet2!BX:NK,2,0),""),"")</f>
        <v/>
      </c>
      <c r="L3438" t="str">
        <f>IF(OR(HLOOKUP(L$2+$A3438,Sheet2!BX:NK,$B3438,0),HLOOKUP(L$2+$A3438,Sheet2!BX:NK,$B3438,0)&lt;&gt;""),HLOOKUP(L$2+$A3438,Sheet2!BX:NK,$B3438,0),"")</f>
        <v/>
      </c>
      <c r="M3438" t="str">
        <f>IF(OR(HLOOKUP(M$2+$A3438,Sheet2!BY:NL,$B3438,0),HLOOKUP(M$2+$A3438,Sheet2!BY:NL,$B3438,0)&lt;&gt;""),HLOOKUP(M$2+$A3438,Sheet2!BY:NL,$B3438,0),"")</f>
        <v/>
      </c>
      <c r="N3438" t="str">
        <f>IF(OR(HLOOKUP(N$2+$A3438,Sheet2!BZ:NM,$B3438,0),HLOOKUP(N$2+$A3438,Sheet2!BZ:NM,$B3438,0)&lt;&gt;""),HLOOKUP(N$2+$A3438,Sheet2!BZ:NM,$B3438,0),"")</f>
        <v/>
      </c>
      <c r="O3438" t="str">
        <f>IF(OR(HLOOKUP(O$2+$A3438,Sheet2!CA:NN,$B3438,0),HLOOKUP(O$2+$A3438,Sheet2!CA:NN,$B3438,0)&lt;&gt;""),HLOOKUP(O$2+$A3438,Sheet2!CA:NN,$B3438,0),"")</f>
        <v/>
      </c>
      <c r="P3438" t="str">
        <f>IF(OR(HLOOKUP(P$2+$A3438,Sheet2!CB:NO,$B3438,0),HLOOKUP(P$2+$A3438,Sheet2!CB:NO,$B3438,0)&lt;&gt;""),HLOOKUP(P$2+$A3438,Sheet2!CB:NO,$B3438,0),"")</f>
        <v/>
      </c>
      <c r="Q3438" t="str">
        <f>IF(OR(HLOOKUP(Q$2+$A3438,Sheet2!CC:NO,$B3438,0),HLOOKUP(Q$2+$A3438,Sheet2!CC:NO,$B3438,0)&lt;&gt;""),HLOOKUP(Q$2+$A3438,Sheet2!CC:NO,$B3438,0),"")</f>
        <v/>
      </c>
    </row>
    <row r="3439" spans="1:17" x14ac:dyDescent="0.25">
      <c r="A3439" s="64">
        <f t="shared" si="427"/>
        <v>30</v>
      </c>
      <c r="B3439" s="64">
        <f t="shared" si="428"/>
        <v>348</v>
      </c>
      <c r="C3439" s="64">
        <f t="shared" si="429"/>
        <v>6</v>
      </c>
      <c r="D3439" s="64">
        <f t="shared" si="430"/>
        <v>344</v>
      </c>
      <c r="E3439" s="64">
        <f t="shared" si="431"/>
        <v>1716</v>
      </c>
      <c r="F3439" s="64" t="str">
        <f t="shared" si="424"/>
        <v/>
      </c>
      <c r="G3439" s="64" t="str">
        <f t="shared" si="425"/>
        <v/>
      </c>
      <c r="H3439" s="64" t="str">
        <f t="shared" si="426"/>
        <v/>
      </c>
      <c r="I3439" s="80" t="str">
        <f>IFERROR(VLOOKUP(D3439,Sheet2!A:B,2,0),"")</f>
        <v/>
      </c>
      <c r="J3439" s="64" t="str">
        <f>IFERROR(IF(I3439&lt;&gt;"",VLOOKUP(I3439,Sheet2!B:C,2,0),""),"")</f>
        <v/>
      </c>
      <c r="K3439" s="64" t="str">
        <f>IFERROR( IF(I3439&lt;&gt;"", HLOOKUP(L$2+$A3439,Sheet2!BX:NK,2,0),""),"")</f>
        <v/>
      </c>
      <c r="L3439" t="str">
        <f>IF(OR(HLOOKUP(L$2+$A3439,Sheet2!BX:NK,$B3439,0),HLOOKUP(L$2+$A3439,Sheet2!BX:NK,$B3439,0)&lt;&gt;""),HLOOKUP(L$2+$A3439,Sheet2!BX:NK,$B3439,0),"")</f>
        <v/>
      </c>
      <c r="M3439" t="str">
        <f>IF(OR(HLOOKUP(M$2+$A3439,Sheet2!BY:NL,$B3439,0),HLOOKUP(M$2+$A3439,Sheet2!BY:NL,$B3439,0)&lt;&gt;""),HLOOKUP(M$2+$A3439,Sheet2!BY:NL,$B3439,0),"")</f>
        <v/>
      </c>
      <c r="N3439" t="str">
        <f>IF(OR(HLOOKUP(N$2+$A3439,Sheet2!BZ:NM,$B3439,0),HLOOKUP(N$2+$A3439,Sheet2!BZ:NM,$B3439,0)&lt;&gt;""),HLOOKUP(N$2+$A3439,Sheet2!BZ:NM,$B3439,0),"")</f>
        <v/>
      </c>
      <c r="O3439" t="str">
        <f>IF(OR(HLOOKUP(O$2+$A3439,Sheet2!CA:NN,$B3439,0),HLOOKUP(O$2+$A3439,Sheet2!CA:NN,$B3439,0)&lt;&gt;""),HLOOKUP(O$2+$A3439,Sheet2!CA:NN,$B3439,0),"")</f>
        <v/>
      </c>
      <c r="P3439" t="str">
        <f>IF(OR(HLOOKUP(P$2+$A3439,Sheet2!CB:NO,$B3439,0),HLOOKUP(P$2+$A3439,Sheet2!CB:NO,$B3439,0)&lt;&gt;""),HLOOKUP(P$2+$A3439,Sheet2!CB:NO,$B3439,0),"")</f>
        <v/>
      </c>
      <c r="Q3439" t="str">
        <f>IF(OR(HLOOKUP(Q$2+$A3439,Sheet2!CC:NO,$B3439,0),HLOOKUP(Q$2+$A3439,Sheet2!CC:NO,$B3439,0)&lt;&gt;""),HLOOKUP(Q$2+$A3439,Sheet2!CC:NO,$B3439,0),"")</f>
        <v/>
      </c>
    </row>
    <row r="3440" spans="1:17" x14ac:dyDescent="0.25">
      <c r="A3440" s="64">
        <f t="shared" si="427"/>
        <v>36</v>
      </c>
      <c r="B3440" s="64">
        <f t="shared" si="428"/>
        <v>348</v>
      </c>
      <c r="C3440" s="64">
        <f t="shared" si="429"/>
        <v>7</v>
      </c>
      <c r="D3440" s="64">
        <f t="shared" si="430"/>
        <v>344</v>
      </c>
      <c r="E3440" s="64">
        <f t="shared" si="431"/>
        <v>1716</v>
      </c>
      <c r="F3440" s="64" t="str">
        <f t="shared" si="424"/>
        <v/>
      </c>
      <c r="G3440" s="64" t="str">
        <f t="shared" si="425"/>
        <v/>
      </c>
      <c r="H3440" s="64" t="str">
        <f t="shared" si="426"/>
        <v/>
      </c>
      <c r="I3440" s="80" t="str">
        <f>IFERROR(VLOOKUP(D3440,Sheet2!A:B,2,0),"")</f>
        <v/>
      </c>
      <c r="J3440" s="64" t="str">
        <f>IFERROR(IF(I3440&lt;&gt;"",VLOOKUP(I3440,Sheet2!B:C,2,0),""),"")</f>
        <v/>
      </c>
      <c r="K3440" s="64" t="str">
        <f>IFERROR( IF(I3440&lt;&gt;"", HLOOKUP(L$2+$A3440,Sheet2!BX:NK,2,0),""),"")</f>
        <v/>
      </c>
      <c r="L3440" t="str">
        <f>IF(OR(HLOOKUP(L$2+$A3440,Sheet2!BX:NK,$B3440,0),HLOOKUP(L$2+$A3440,Sheet2!BX:NK,$B3440,0)&lt;&gt;""),HLOOKUP(L$2+$A3440,Sheet2!BX:NK,$B3440,0),"")</f>
        <v/>
      </c>
      <c r="M3440" t="str">
        <f>IF(OR(HLOOKUP(M$2+$A3440,Sheet2!BY:NL,$B3440,0),HLOOKUP(M$2+$A3440,Sheet2!BY:NL,$B3440,0)&lt;&gt;""),HLOOKUP(M$2+$A3440,Sheet2!BY:NL,$B3440,0),"")</f>
        <v/>
      </c>
      <c r="N3440" t="str">
        <f>IF(OR(HLOOKUP(N$2+$A3440,Sheet2!BZ:NM,$B3440,0),HLOOKUP(N$2+$A3440,Sheet2!BZ:NM,$B3440,0)&lt;&gt;""),HLOOKUP(N$2+$A3440,Sheet2!BZ:NM,$B3440,0),"")</f>
        <v/>
      </c>
      <c r="O3440" t="str">
        <f>IF(OR(HLOOKUP(O$2+$A3440,Sheet2!CA:NN,$B3440,0),HLOOKUP(O$2+$A3440,Sheet2!CA:NN,$B3440,0)&lt;&gt;""),HLOOKUP(O$2+$A3440,Sheet2!CA:NN,$B3440,0),"")</f>
        <v/>
      </c>
      <c r="P3440" t="str">
        <f>IF(OR(HLOOKUP(P$2+$A3440,Sheet2!CB:NO,$B3440,0),HLOOKUP(P$2+$A3440,Sheet2!CB:NO,$B3440,0)&lt;&gt;""),HLOOKUP(P$2+$A3440,Sheet2!CB:NO,$B3440,0),"")</f>
        <v/>
      </c>
      <c r="Q3440" t="str">
        <f>IF(OR(HLOOKUP(Q$2+$A3440,Sheet2!CC:NO,$B3440,0),HLOOKUP(Q$2+$A3440,Sheet2!CC:NO,$B3440,0)&lt;&gt;""),HLOOKUP(Q$2+$A3440,Sheet2!CC:NO,$B3440,0),"")</f>
        <v/>
      </c>
    </row>
    <row r="3441" spans="1:17" x14ac:dyDescent="0.25">
      <c r="A3441" s="64">
        <f t="shared" si="427"/>
        <v>42</v>
      </c>
      <c r="B3441" s="64">
        <f t="shared" si="428"/>
        <v>348</v>
      </c>
      <c r="C3441" s="64">
        <f t="shared" si="429"/>
        <v>8</v>
      </c>
      <c r="D3441" s="64">
        <f t="shared" si="430"/>
        <v>344</v>
      </c>
      <c r="E3441" s="64">
        <f t="shared" si="431"/>
        <v>1716</v>
      </c>
      <c r="F3441" s="64" t="str">
        <f t="shared" si="424"/>
        <v/>
      </c>
      <c r="G3441" s="64" t="str">
        <f t="shared" si="425"/>
        <v/>
      </c>
      <c r="H3441" s="64" t="str">
        <f t="shared" si="426"/>
        <v/>
      </c>
      <c r="I3441" s="80" t="str">
        <f>IFERROR(VLOOKUP(D3441,Sheet2!A:B,2,0),"")</f>
        <v/>
      </c>
      <c r="J3441" s="64" t="str">
        <f>IFERROR(IF(I3441&lt;&gt;"",VLOOKUP(I3441,Sheet2!B:C,2,0),""),"")</f>
        <v/>
      </c>
      <c r="K3441" s="64" t="str">
        <f>IFERROR( IF(I3441&lt;&gt;"", HLOOKUP(L$2+$A3441,Sheet2!BX:NK,2,0),""),"")</f>
        <v/>
      </c>
      <c r="L3441" t="str">
        <f>IF(OR(HLOOKUP(L$2+$A3441,Sheet2!BX:NK,$B3441,0),HLOOKUP(L$2+$A3441,Sheet2!BX:NK,$B3441,0)&lt;&gt;""),HLOOKUP(L$2+$A3441,Sheet2!BX:NK,$B3441,0),"")</f>
        <v/>
      </c>
      <c r="M3441" t="str">
        <f>IF(OR(HLOOKUP(M$2+$A3441,Sheet2!BY:NL,$B3441,0),HLOOKUP(M$2+$A3441,Sheet2!BY:NL,$B3441,0)&lt;&gt;""),HLOOKUP(M$2+$A3441,Sheet2!BY:NL,$B3441,0),"")</f>
        <v/>
      </c>
      <c r="N3441" t="str">
        <f>IF(OR(HLOOKUP(N$2+$A3441,Sheet2!BZ:NM,$B3441,0),HLOOKUP(N$2+$A3441,Sheet2!BZ:NM,$B3441,0)&lt;&gt;""),HLOOKUP(N$2+$A3441,Sheet2!BZ:NM,$B3441,0),"")</f>
        <v/>
      </c>
      <c r="O3441" t="str">
        <f>IF(OR(HLOOKUP(O$2+$A3441,Sheet2!CA:NN,$B3441,0),HLOOKUP(O$2+$A3441,Sheet2!CA:NN,$B3441,0)&lt;&gt;""),HLOOKUP(O$2+$A3441,Sheet2!CA:NN,$B3441,0),"")</f>
        <v/>
      </c>
      <c r="P3441" t="str">
        <f>IF(OR(HLOOKUP(P$2+$A3441,Sheet2!CB:NO,$B3441,0),HLOOKUP(P$2+$A3441,Sheet2!CB:NO,$B3441,0)&lt;&gt;""),HLOOKUP(P$2+$A3441,Sheet2!CB:NO,$B3441,0),"")</f>
        <v/>
      </c>
      <c r="Q3441" t="str">
        <f>IF(OR(HLOOKUP(Q$2+$A3441,Sheet2!CC:NO,$B3441,0),HLOOKUP(Q$2+$A3441,Sheet2!CC:NO,$B3441,0)&lt;&gt;""),HLOOKUP(Q$2+$A3441,Sheet2!CC:NO,$B3441,0),"")</f>
        <v/>
      </c>
    </row>
    <row r="3442" spans="1:17" x14ac:dyDescent="0.25">
      <c r="A3442" s="64">
        <f t="shared" si="427"/>
        <v>48</v>
      </c>
      <c r="B3442" s="64">
        <f t="shared" si="428"/>
        <v>348</v>
      </c>
      <c r="C3442" s="64">
        <f t="shared" si="429"/>
        <v>9</v>
      </c>
      <c r="D3442" s="64">
        <f t="shared" si="430"/>
        <v>344</v>
      </c>
      <c r="E3442" s="64">
        <f t="shared" si="431"/>
        <v>1716</v>
      </c>
      <c r="F3442" s="64" t="str">
        <f t="shared" si="424"/>
        <v/>
      </c>
      <c r="G3442" s="64" t="str">
        <f t="shared" si="425"/>
        <v/>
      </c>
      <c r="H3442" s="64" t="str">
        <f t="shared" si="426"/>
        <v/>
      </c>
      <c r="I3442" s="80" t="str">
        <f>IFERROR(VLOOKUP(D3442,Sheet2!A:B,2,0),"")</f>
        <v/>
      </c>
      <c r="J3442" s="64" t="str">
        <f>IFERROR(IF(I3442&lt;&gt;"",VLOOKUP(I3442,Sheet2!B:C,2,0),""),"")</f>
        <v/>
      </c>
      <c r="K3442" s="64" t="str">
        <f>IFERROR( IF(I3442&lt;&gt;"", HLOOKUP(L$2+$A3442,Sheet2!BX:NK,2,0),""),"")</f>
        <v/>
      </c>
      <c r="L3442" t="str">
        <f>IF(OR(HLOOKUP(L$2+$A3442,Sheet2!BX:NK,$B3442,0),HLOOKUP(L$2+$A3442,Sheet2!BX:NK,$B3442,0)&lt;&gt;""),HLOOKUP(L$2+$A3442,Sheet2!BX:NK,$B3442,0),"")</f>
        <v/>
      </c>
      <c r="M3442" t="str">
        <f>IF(OR(HLOOKUP(M$2+$A3442,Sheet2!BY:NL,$B3442,0),HLOOKUP(M$2+$A3442,Sheet2!BY:NL,$B3442,0)&lt;&gt;""),HLOOKUP(M$2+$A3442,Sheet2!BY:NL,$B3442,0),"")</f>
        <v/>
      </c>
      <c r="N3442" t="str">
        <f>IF(OR(HLOOKUP(N$2+$A3442,Sheet2!BZ:NM,$B3442,0),HLOOKUP(N$2+$A3442,Sheet2!BZ:NM,$B3442,0)&lt;&gt;""),HLOOKUP(N$2+$A3442,Sheet2!BZ:NM,$B3442,0),"")</f>
        <v/>
      </c>
      <c r="O3442" t="str">
        <f>IF(OR(HLOOKUP(O$2+$A3442,Sheet2!CA:NN,$B3442,0),HLOOKUP(O$2+$A3442,Sheet2!CA:NN,$B3442,0)&lt;&gt;""),HLOOKUP(O$2+$A3442,Sheet2!CA:NN,$B3442,0),"")</f>
        <v/>
      </c>
      <c r="P3442" t="str">
        <f>IF(OR(HLOOKUP(P$2+$A3442,Sheet2!CB:NO,$B3442,0),HLOOKUP(P$2+$A3442,Sheet2!CB:NO,$B3442,0)&lt;&gt;""),HLOOKUP(P$2+$A3442,Sheet2!CB:NO,$B3442,0),"")</f>
        <v/>
      </c>
      <c r="Q3442" t="str">
        <f>IF(OR(HLOOKUP(Q$2+$A3442,Sheet2!CC:NO,$B3442,0),HLOOKUP(Q$2+$A3442,Sheet2!CC:NO,$B3442,0)&lt;&gt;""),HLOOKUP(Q$2+$A3442,Sheet2!CC:NO,$B3442,0),"")</f>
        <v/>
      </c>
    </row>
    <row r="3443" spans="1:17" x14ac:dyDescent="0.25">
      <c r="A3443" s="64">
        <f t="shared" si="427"/>
        <v>54</v>
      </c>
      <c r="B3443" s="64">
        <f t="shared" si="428"/>
        <v>348</v>
      </c>
      <c r="C3443" s="64">
        <f t="shared" si="429"/>
        <v>10</v>
      </c>
      <c r="D3443" s="64">
        <f t="shared" si="430"/>
        <v>344</v>
      </c>
      <c r="E3443" s="64">
        <f t="shared" si="431"/>
        <v>1716</v>
      </c>
      <c r="F3443" s="64" t="str">
        <f t="shared" si="424"/>
        <v/>
      </c>
      <c r="G3443" s="64" t="str">
        <f t="shared" si="425"/>
        <v/>
      </c>
      <c r="H3443" s="64" t="str">
        <f t="shared" si="426"/>
        <v/>
      </c>
      <c r="I3443" s="80" t="str">
        <f>IFERROR(VLOOKUP(D3443,Sheet2!A:B,2,0),"")</f>
        <v/>
      </c>
      <c r="J3443" s="64" t="str">
        <f>IFERROR(IF(I3443&lt;&gt;"",VLOOKUP(I3443,Sheet2!B:C,2,0),""),"")</f>
        <v/>
      </c>
      <c r="K3443" s="64" t="str">
        <f>IFERROR( IF(I3443&lt;&gt;"", HLOOKUP(L$2+$A3443,Sheet2!BX:NK,2,0),""),"")</f>
        <v/>
      </c>
      <c r="L3443" t="str">
        <f>IF(OR(HLOOKUP(L$2+$A3443,Sheet2!BX:NK,$B3443,0),HLOOKUP(L$2+$A3443,Sheet2!BX:NK,$B3443,0)&lt;&gt;""),HLOOKUP(L$2+$A3443,Sheet2!BX:NK,$B3443,0),"")</f>
        <v/>
      </c>
      <c r="M3443" t="str">
        <f>IF(OR(HLOOKUP(M$2+$A3443,Sheet2!BY:NL,$B3443,0),HLOOKUP(M$2+$A3443,Sheet2!BY:NL,$B3443,0)&lt;&gt;""),HLOOKUP(M$2+$A3443,Sheet2!BY:NL,$B3443,0),"")</f>
        <v/>
      </c>
      <c r="N3443" t="str">
        <f>IF(OR(HLOOKUP(N$2+$A3443,Sheet2!BZ:NM,$B3443,0),HLOOKUP(N$2+$A3443,Sheet2!BZ:NM,$B3443,0)&lt;&gt;""),HLOOKUP(N$2+$A3443,Sheet2!BZ:NM,$B3443,0),"")</f>
        <v/>
      </c>
      <c r="O3443" t="str">
        <f>IF(OR(HLOOKUP(O$2+$A3443,Sheet2!CA:NN,$B3443,0),HLOOKUP(O$2+$A3443,Sheet2!CA:NN,$B3443,0)&lt;&gt;""),HLOOKUP(O$2+$A3443,Sheet2!CA:NN,$B3443,0),"")</f>
        <v/>
      </c>
      <c r="P3443" t="str">
        <f>IF(OR(HLOOKUP(P$2+$A3443,Sheet2!CB:NO,$B3443,0),HLOOKUP(P$2+$A3443,Sheet2!CB:NO,$B3443,0)&lt;&gt;""),HLOOKUP(P$2+$A3443,Sheet2!CB:NO,$B3443,0),"")</f>
        <v/>
      </c>
      <c r="Q3443" t="str">
        <f>IF(OR(HLOOKUP(Q$2+$A3443,Sheet2!CC:NO,$B3443,0),HLOOKUP(Q$2+$A3443,Sheet2!CC:NO,$B3443,0)&lt;&gt;""),HLOOKUP(Q$2+$A3443,Sheet2!CC:NO,$B3443,0),"")</f>
        <v/>
      </c>
    </row>
    <row r="3444" spans="1:17" x14ac:dyDescent="0.25">
      <c r="A3444" s="64">
        <f t="shared" si="427"/>
        <v>0</v>
      </c>
      <c r="B3444" s="64">
        <f t="shared" si="428"/>
        <v>349</v>
      </c>
      <c r="C3444" s="64">
        <f t="shared" si="429"/>
        <v>1</v>
      </c>
      <c r="D3444" s="64">
        <f t="shared" si="430"/>
        <v>345</v>
      </c>
      <c r="E3444" s="64">
        <f t="shared" si="431"/>
        <v>1721</v>
      </c>
      <c r="F3444" s="64" t="str">
        <f t="shared" si="424"/>
        <v/>
      </c>
      <c r="G3444" s="64" t="str">
        <f t="shared" si="425"/>
        <v/>
      </c>
      <c r="H3444" s="64" t="str">
        <f t="shared" si="426"/>
        <v/>
      </c>
      <c r="I3444" s="80" t="str">
        <f>IFERROR(VLOOKUP(D3444,Sheet2!A:B,2,0),"")</f>
        <v/>
      </c>
      <c r="J3444" s="64" t="str">
        <f>IFERROR(IF(I3444&lt;&gt;"",VLOOKUP(I3444,Sheet2!B:C,2,0),""),"")</f>
        <v/>
      </c>
      <c r="K3444" s="64" t="str">
        <f>IFERROR( IF(I3444&lt;&gt;"", HLOOKUP(L$2+$A3444,Sheet2!BX:NK,2,0),""),"")</f>
        <v/>
      </c>
      <c r="L3444" t="str">
        <f>IF(OR(HLOOKUP(L$2+$A3444,Sheet2!BX:NK,$B3444,0),HLOOKUP(L$2+$A3444,Sheet2!BX:NK,$B3444,0)&lt;&gt;""),HLOOKUP(L$2+$A3444,Sheet2!BX:NK,$B3444,0),"")</f>
        <v/>
      </c>
      <c r="M3444" t="str">
        <f>IF(OR(HLOOKUP(M$2+$A3444,Sheet2!BY:NL,$B3444,0),HLOOKUP(M$2+$A3444,Sheet2!BY:NL,$B3444,0)&lt;&gt;""),HLOOKUP(M$2+$A3444,Sheet2!BY:NL,$B3444,0),"")</f>
        <v/>
      </c>
      <c r="N3444" t="str">
        <f>IF(OR(HLOOKUP(N$2+$A3444,Sheet2!BZ:NM,$B3444,0),HLOOKUP(N$2+$A3444,Sheet2!BZ:NM,$B3444,0)&lt;&gt;""),HLOOKUP(N$2+$A3444,Sheet2!BZ:NM,$B3444,0),"")</f>
        <v/>
      </c>
      <c r="O3444" t="str">
        <f>IF(OR(HLOOKUP(O$2+$A3444,Sheet2!CA:NN,$B3444,0),HLOOKUP(O$2+$A3444,Sheet2!CA:NN,$B3444,0)&lt;&gt;""),HLOOKUP(O$2+$A3444,Sheet2!CA:NN,$B3444,0),"")</f>
        <v/>
      </c>
      <c r="P3444" t="str">
        <f>IF(OR(HLOOKUP(P$2+$A3444,Sheet2!CB:NO,$B3444,0),HLOOKUP(P$2+$A3444,Sheet2!CB:NO,$B3444,0)&lt;&gt;""),HLOOKUP(P$2+$A3444,Sheet2!CB:NO,$B3444,0),"")</f>
        <v/>
      </c>
      <c r="Q3444" t="str">
        <f>IF(OR(HLOOKUP(Q$2+$A3444,Sheet2!CC:NO,$B3444,0),HLOOKUP(Q$2+$A3444,Sheet2!CC:NO,$B3444,0)&lt;&gt;""),HLOOKUP(Q$2+$A3444,Sheet2!CC:NO,$B3444,0),"")</f>
        <v/>
      </c>
    </row>
    <row r="3445" spans="1:17" x14ac:dyDescent="0.25">
      <c r="A3445" s="64">
        <f t="shared" si="427"/>
        <v>6</v>
      </c>
      <c r="B3445" s="64">
        <f t="shared" si="428"/>
        <v>349</v>
      </c>
      <c r="C3445" s="64">
        <f t="shared" si="429"/>
        <v>2</v>
      </c>
      <c r="D3445" s="64">
        <f t="shared" si="430"/>
        <v>345</v>
      </c>
      <c r="E3445" s="64">
        <f t="shared" si="431"/>
        <v>1721</v>
      </c>
      <c r="F3445" s="64" t="str">
        <f t="shared" si="424"/>
        <v/>
      </c>
      <c r="G3445" s="64" t="str">
        <f t="shared" si="425"/>
        <v/>
      </c>
      <c r="H3445" s="64" t="str">
        <f t="shared" si="426"/>
        <v/>
      </c>
      <c r="I3445" s="80" t="str">
        <f>IFERROR(VLOOKUP(D3445,Sheet2!A:B,2,0),"")</f>
        <v/>
      </c>
      <c r="J3445" s="64" t="str">
        <f>IFERROR(IF(I3445&lt;&gt;"",VLOOKUP(I3445,Sheet2!B:C,2,0),""),"")</f>
        <v/>
      </c>
      <c r="K3445" s="64" t="str">
        <f>IFERROR( IF(I3445&lt;&gt;"", HLOOKUP(L$2+$A3445,Sheet2!BX:NK,2,0),""),"")</f>
        <v/>
      </c>
      <c r="L3445" t="str">
        <f>IF(OR(HLOOKUP(L$2+$A3445,Sheet2!BX:NK,$B3445,0),HLOOKUP(L$2+$A3445,Sheet2!BX:NK,$B3445,0)&lt;&gt;""),HLOOKUP(L$2+$A3445,Sheet2!BX:NK,$B3445,0),"")</f>
        <v/>
      </c>
      <c r="M3445" t="str">
        <f>IF(OR(HLOOKUP(M$2+$A3445,Sheet2!BY:NL,$B3445,0),HLOOKUP(M$2+$A3445,Sheet2!BY:NL,$B3445,0)&lt;&gt;""),HLOOKUP(M$2+$A3445,Sheet2!BY:NL,$B3445,0),"")</f>
        <v/>
      </c>
      <c r="N3445" t="str">
        <f>IF(OR(HLOOKUP(N$2+$A3445,Sheet2!BZ:NM,$B3445,0),HLOOKUP(N$2+$A3445,Sheet2!BZ:NM,$B3445,0)&lt;&gt;""),HLOOKUP(N$2+$A3445,Sheet2!BZ:NM,$B3445,0),"")</f>
        <v/>
      </c>
      <c r="O3445" t="str">
        <f>IF(OR(HLOOKUP(O$2+$A3445,Sheet2!CA:NN,$B3445,0),HLOOKUP(O$2+$A3445,Sheet2!CA:NN,$B3445,0)&lt;&gt;""),HLOOKUP(O$2+$A3445,Sheet2!CA:NN,$B3445,0),"")</f>
        <v/>
      </c>
      <c r="P3445" t="str">
        <f>IF(OR(HLOOKUP(P$2+$A3445,Sheet2!CB:NO,$B3445,0),HLOOKUP(P$2+$A3445,Sheet2!CB:NO,$B3445,0)&lt;&gt;""),HLOOKUP(P$2+$A3445,Sheet2!CB:NO,$B3445,0),"")</f>
        <v/>
      </c>
      <c r="Q3445" t="str">
        <f>IF(OR(HLOOKUP(Q$2+$A3445,Sheet2!CC:NO,$B3445,0),HLOOKUP(Q$2+$A3445,Sheet2!CC:NO,$B3445,0)&lt;&gt;""),HLOOKUP(Q$2+$A3445,Sheet2!CC:NO,$B3445,0),"")</f>
        <v/>
      </c>
    </row>
    <row r="3446" spans="1:17" x14ac:dyDescent="0.25">
      <c r="A3446" s="64">
        <f t="shared" si="427"/>
        <v>12</v>
      </c>
      <c r="B3446" s="64">
        <f t="shared" si="428"/>
        <v>349</v>
      </c>
      <c r="C3446" s="64">
        <f t="shared" si="429"/>
        <v>3</v>
      </c>
      <c r="D3446" s="64">
        <f t="shared" si="430"/>
        <v>345</v>
      </c>
      <c r="E3446" s="64">
        <f t="shared" si="431"/>
        <v>1721</v>
      </c>
      <c r="F3446" s="64" t="str">
        <f t="shared" si="424"/>
        <v/>
      </c>
      <c r="G3446" s="64" t="str">
        <f t="shared" si="425"/>
        <v/>
      </c>
      <c r="H3446" s="64" t="str">
        <f t="shared" si="426"/>
        <v/>
      </c>
      <c r="I3446" s="80" t="str">
        <f>IFERROR(VLOOKUP(D3446,Sheet2!A:B,2,0),"")</f>
        <v/>
      </c>
      <c r="J3446" s="64" t="str">
        <f>IFERROR(IF(I3446&lt;&gt;"",VLOOKUP(I3446,Sheet2!B:C,2,0),""),"")</f>
        <v/>
      </c>
      <c r="K3446" s="64" t="str">
        <f>IFERROR( IF(I3446&lt;&gt;"", HLOOKUP(L$2+$A3446,Sheet2!BX:NK,2,0),""),"")</f>
        <v/>
      </c>
      <c r="L3446" t="str">
        <f>IF(OR(HLOOKUP(L$2+$A3446,Sheet2!BX:NK,$B3446,0),HLOOKUP(L$2+$A3446,Sheet2!BX:NK,$B3446,0)&lt;&gt;""),HLOOKUP(L$2+$A3446,Sheet2!BX:NK,$B3446,0),"")</f>
        <v/>
      </c>
      <c r="M3446" t="str">
        <f>IF(OR(HLOOKUP(M$2+$A3446,Sheet2!BY:NL,$B3446,0),HLOOKUP(M$2+$A3446,Sheet2!BY:NL,$B3446,0)&lt;&gt;""),HLOOKUP(M$2+$A3446,Sheet2!BY:NL,$B3446,0),"")</f>
        <v/>
      </c>
      <c r="N3446" t="str">
        <f>IF(OR(HLOOKUP(N$2+$A3446,Sheet2!BZ:NM,$B3446,0),HLOOKUP(N$2+$A3446,Sheet2!BZ:NM,$B3446,0)&lt;&gt;""),HLOOKUP(N$2+$A3446,Sheet2!BZ:NM,$B3446,0),"")</f>
        <v/>
      </c>
      <c r="O3446" t="str">
        <f>IF(OR(HLOOKUP(O$2+$A3446,Sheet2!CA:NN,$B3446,0),HLOOKUP(O$2+$A3446,Sheet2!CA:NN,$B3446,0)&lt;&gt;""),HLOOKUP(O$2+$A3446,Sheet2!CA:NN,$B3446,0),"")</f>
        <v/>
      </c>
      <c r="P3446" t="str">
        <f>IF(OR(HLOOKUP(P$2+$A3446,Sheet2!CB:NO,$B3446,0),HLOOKUP(P$2+$A3446,Sheet2!CB:NO,$B3446,0)&lt;&gt;""),HLOOKUP(P$2+$A3446,Sheet2!CB:NO,$B3446,0),"")</f>
        <v/>
      </c>
      <c r="Q3446" t="str">
        <f>IF(OR(HLOOKUP(Q$2+$A3446,Sheet2!CC:NO,$B3446,0),HLOOKUP(Q$2+$A3446,Sheet2!CC:NO,$B3446,0)&lt;&gt;""),HLOOKUP(Q$2+$A3446,Sheet2!CC:NO,$B3446,0),"")</f>
        <v/>
      </c>
    </row>
    <row r="3447" spans="1:17" x14ac:dyDescent="0.25">
      <c r="A3447" s="64">
        <f t="shared" si="427"/>
        <v>18</v>
      </c>
      <c r="B3447" s="64">
        <f t="shared" si="428"/>
        <v>349</v>
      </c>
      <c r="C3447" s="64">
        <f t="shared" si="429"/>
        <v>4</v>
      </c>
      <c r="D3447" s="64">
        <f t="shared" si="430"/>
        <v>345</v>
      </c>
      <c r="E3447" s="64">
        <f t="shared" si="431"/>
        <v>1721</v>
      </c>
      <c r="F3447" s="64" t="str">
        <f t="shared" si="424"/>
        <v/>
      </c>
      <c r="G3447" s="64" t="str">
        <f t="shared" si="425"/>
        <v/>
      </c>
      <c r="H3447" s="64" t="str">
        <f t="shared" si="426"/>
        <v/>
      </c>
      <c r="I3447" s="80" t="str">
        <f>IFERROR(VLOOKUP(D3447,Sheet2!A:B,2,0),"")</f>
        <v/>
      </c>
      <c r="J3447" s="64" t="str">
        <f>IFERROR(IF(I3447&lt;&gt;"",VLOOKUP(I3447,Sheet2!B:C,2,0),""),"")</f>
        <v/>
      </c>
      <c r="K3447" s="64" t="str">
        <f>IFERROR( IF(I3447&lt;&gt;"", HLOOKUP(L$2+$A3447,Sheet2!BX:NK,2,0),""),"")</f>
        <v/>
      </c>
      <c r="L3447" t="str">
        <f>IF(OR(HLOOKUP(L$2+$A3447,Sheet2!BX:NK,$B3447,0),HLOOKUP(L$2+$A3447,Sheet2!BX:NK,$B3447,0)&lt;&gt;""),HLOOKUP(L$2+$A3447,Sheet2!BX:NK,$B3447,0),"")</f>
        <v/>
      </c>
      <c r="M3447" t="str">
        <f>IF(OR(HLOOKUP(M$2+$A3447,Sheet2!BY:NL,$B3447,0),HLOOKUP(M$2+$A3447,Sheet2!BY:NL,$B3447,0)&lt;&gt;""),HLOOKUP(M$2+$A3447,Sheet2!BY:NL,$B3447,0),"")</f>
        <v/>
      </c>
      <c r="N3447" t="str">
        <f>IF(OR(HLOOKUP(N$2+$A3447,Sheet2!BZ:NM,$B3447,0),HLOOKUP(N$2+$A3447,Sheet2!BZ:NM,$B3447,0)&lt;&gt;""),HLOOKUP(N$2+$A3447,Sheet2!BZ:NM,$B3447,0),"")</f>
        <v/>
      </c>
      <c r="O3447" t="str">
        <f>IF(OR(HLOOKUP(O$2+$A3447,Sheet2!CA:NN,$B3447,0),HLOOKUP(O$2+$A3447,Sheet2!CA:NN,$B3447,0)&lt;&gt;""),HLOOKUP(O$2+$A3447,Sheet2!CA:NN,$B3447,0),"")</f>
        <v/>
      </c>
      <c r="P3447" t="str">
        <f>IF(OR(HLOOKUP(P$2+$A3447,Sheet2!CB:NO,$B3447,0),HLOOKUP(P$2+$A3447,Sheet2!CB:NO,$B3447,0)&lt;&gt;""),HLOOKUP(P$2+$A3447,Sheet2!CB:NO,$B3447,0),"")</f>
        <v/>
      </c>
      <c r="Q3447" t="str">
        <f>IF(OR(HLOOKUP(Q$2+$A3447,Sheet2!CC:NO,$B3447,0),HLOOKUP(Q$2+$A3447,Sheet2!CC:NO,$B3447,0)&lt;&gt;""),HLOOKUP(Q$2+$A3447,Sheet2!CC:NO,$B3447,0),"")</f>
        <v/>
      </c>
    </row>
    <row r="3448" spans="1:17" x14ac:dyDescent="0.25">
      <c r="A3448" s="64">
        <f t="shared" si="427"/>
        <v>24</v>
      </c>
      <c r="B3448" s="64">
        <f t="shared" si="428"/>
        <v>349</v>
      </c>
      <c r="C3448" s="64">
        <f t="shared" si="429"/>
        <v>5</v>
      </c>
      <c r="D3448" s="64">
        <f t="shared" si="430"/>
        <v>345</v>
      </c>
      <c r="E3448" s="64">
        <f t="shared" si="431"/>
        <v>1721</v>
      </c>
      <c r="F3448" s="64" t="str">
        <f t="shared" si="424"/>
        <v/>
      </c>
      <c r="G3448" s="64" t="str">
        <f t="shared" si="425"/>
        <v/>
      </c>
      <c r="H3448" s="64" t="str">
        <f t="shared" si="426"/>
        <v/>
      </c>
      <c r="I3448" s="80" t="str">
        <f>IFERROR(VLOOKUP(D3448,Sheet2!A:B,2,0),"")</f>
        <v/>
      </c>
      <c r="J3448" s="64" t="str">
        <f>IFERROR(IF(I3448&lt;&gt;"",VLOOKUP(I3448,Sheet2!B:C,2,0),""),"")</f>
        <v/>
      </c>
      <c r="K3448" s="64" t="str">
        <f>IFERROR( IF(I3448&lt;&gt;"", HLOOKUP(L$2+$A3448,Sheet2!BX:NK,2,0),""),"")</f>
        <v/>
      </c>
      <c r="L3448" t="str">
        <f>IF(OR(HLOOKUP(L$2+$A3448,Sheet2!BX:NK,$B3448,0),HLOOKUP(L$2+$A3448,Sheet2!BX:NK,$B3448,0)&lt;&gt;""),HLOOKUP(L$2+$A3448,Sheet2!BX:NK,$B3448,0),"")</f>
        <v/>
      </c>
      <c r="M3448" t="str">
        <f>IF(OR(HLOOKUP(M$2+$A3448,Sheet2!BY:NL,$B3448,0),HLOOKUP(M$2+$A3448,Sheet2!BY:NL,$B3448,0)&lt;&gt;""),HLOOKUP(M$2+$A3448,Sheet2!BY:NL,$B3448,0),"")</f>
        <v/>
      </c>
      <c r="N3448" t="str">
        <f>IF(OR(HLOOKUP(N$2+$A3448,Sheet2!BZ:NM,$B3448,0),HLOOKUP(N$2+$A3448,Sheet2!BZ:NM,$B3448,0)&lt;&gt;""),HLOOKUP(N$2+$A3448,Sheet2!BZ:NM,$B3448,0),"")</f>
        <v/>
      </c>
      <c r="O3448" t="str">
        <f>IF(OR(HLOOKUP(O$2+$A3448,Sheet2!CA:NN,$B3448,0),HLOOKUP(O$2+$A3448,Sheet2!CA:NN,$B3448,0)&lt;&gt;""),HLOOKUP(O$2+$A3448,Sheet2!CA:NN,$B3448,0),"")</f>
        <v/>
      </c>
      <c r="P3448" t="str">
        <f>IF(OR(HLOOKUP(P$2+$A3448,Sheet2!CB:NO,$B3448,0),HLOOKUP(P$2+$A3448,Sheet2!CB:NO,$B3448,0)&lt;&gt;""),HLOOKUP(P$2+$A3448,Sheet2!CB:NO,$B3448,0),"")</f>
        <v/>
      </c>
      <c r="Q3448" t="str">
        <f>IF(OR(HLOOKUP(Q$2+$A3448,Sheet2!CC:NO,$B3448,0),HLOOKUP(Q$2+$A3448,Sheet2!CC:NO,$B3448,0)&lt;&gt;""),HLOOKUP(Q$2+$A3448,Sheet2!CC:NO,$B3448,0),"")</f>
        <v/>
      </c>
    </row>
    <row r="3449" spans="1:17" x14ac:dyDescent="0.25">
      <c r="A3449" s="64">
        <f t="shared" si="427"/>
        <v>30</v>
      </c>
      <c r="B3449" s="64">
        <f t="shared" si="428"/>
        <v>349</v>
      </c>
      <c r="C3449" s="64">
        <f t="shared" si="429"/>
        <v>6</v>
      </c>
      <c r="D3449" s="64">
        <f t="shared" si="430"/>
        <v>345</v>
      </c>
      <c r="E3449" s="64">
        <f t="shared" si="431"/>
        <v>1721</v>
      </c>
      <c r="F3449" s="64" t="str">
        <f t="shared" si="424"/>
        <v/>
      </c>
      <c r="G3449" s="64" t="str">
        <f t="shared" si="425"/>
        <v/>
      </c>
      <c r="H3449" s="64" t="str">
        <f t="shared" si="426"/>
        <v/>
      </c>
      <c r="I3449" s="80" t="str">
        <f>IFERROR(VLOOKUP(D3449,Sheet2!A:B,2,0),"")</f>
        <v/>
      </c>
      <c r="J3449" s="64" t="str">
        <f>IFERROR(IF(I3449&lt;&gt;"",VLOOKUP(I3449,Sheet2!B:C,2,0),""),"")</f>
        <v/>
      </c>
      <c r="K3449" s="64" t="str">
        <f>IFERROR( IF(I3449&lt;&gt;"", HLOOKUP(L$2+$A3449,Sheet2!BX:NK,2,0),""),"")</f>
        <v/>
      </c>
      <c r="L3449" t="str">
        <f>IF(OR(HLOOKUP(L$2+$A3449,Sheet2!BX:NK,$B3449,0),HLOOKUP(L$2+$A3449,Sheet2!BX:NK,$B3449,0)&lt;&gt;""),HLOOKUP(L$2+$A3449,Sheet2!BX:NK,$B3449,0),"")</f>
        <v/>
      </c>
      <c r="M3449" t="str">
        <f>IF(OR(HLOOKUP(M$2+$A3449,Sheet2!BY:NL,$B3449,0),HLOOKUP(M$2+$A3449,Sheet2!BY:NL,$B3449,0)&lt;&gt;""),HLOOKUP(M$2+$A3449,Sheet2!BY:NL,$B3449,0),"")</f>
        <v/>
      </c>
      <c r="N3449" t="str">
        <f>IF(OR(HLOOKUP(N$2+$A3449,Sheet2!BZ:NM,$B3449,0),HLOOKUP(N$2+$A3449,Sheet2!BZ:NM,$B3449,0)&lt;&gt;""),HLOOKUP(N$2+$A3449,Sheet2!BZ:NM,$B3449,0),"")</f>
        <v/>
      </c>
      <c r="O3449" t="str">
        <f>IF(OR(HLOOKUP(O$2+$A3449,Sheet2!CA:NN,$B3449,0),HLOOKUP(O$2+$A3449,Sheet2!CA:NN,$B3449,0)&lt;&gt;""),HLOOKUP(O$2+$A3449,Sheet2!CA:NN,$B3449,0),"")</f>
        <v/>
      </c>
      <c r="P3449" t="str">
        <f>IF(OR(HLOOKUP(P$2+$A3449,Sheet2!CB:NO,$B3449,0),HLOOKUP(P$2+$A3449,Sheet2!CB:NO,$B3449,0)&lt;&gt;""),HLOOKUP(P$2+$A3449,Sheet2!CB:NO,$B3449,0),"")</f>
        <v/>
      </c>
      <c r="Q3449" t="str">
        <f>IF(OR(HLOOKUP(Q$2+$A3449,Sheet2!CC:NO,$B3449,0),HLOOKUP(Q$2+$A3449,Sheet2!CC:NO,$B3449,0)&lt;&gt;""),HLOOKUP(Q$2+$A3449,Sheet2!CC:NO,$B3449,0),"")</f>
        <v/>
      </c>
    </row>
    <row r="3450" spans="1:17" x14ac:dyDescent="0.25">
      <c r="A3450" s="64">
        <f t="shared" si="427"/>
        <v>36</v>
      </c>
      <c r="B3450" s="64">
        <f t="shared" si="428"/>
        <v>349</v>
      </c>
      <c r="C3450" s="64">
        <f t="shared" si="429"/>
        <v>7</v>
      </c>
      <c r="D3450" s="64">
        <f t="shared" si="430"/>
        <v>345</v>
      </c>
      <c r="E3450" s="64">
        <f t="shared" si="431"/>
        <v>1721</v>
      </c>
      <c r="F3450" s="64" t="str">
        <f t="shared" si="424"/>
        <v/>
      </c>
      <c r="G3450" s="64" t="str">
        <f t="shared" si="425"/>
        <v/>
      </c>
      <c r="H3450" s="64" t="str">
        <f t="shared" si="426"/>
        <v/>
      </c>
      <c r="I3450" s="80" t="str">
        <f>IFERROR(VLOOKUP(D3450,Sheet2!A:B,2,0),"")</f>
        <v/>
      </c>
      <c r="J3450" s="64" t="str">
        <f>IFERROR(IF(I3450&lt;&gt;"",VLOOKUP(I3450,Sheet2!B:C,2,0),""),"")</f>
        <v/>
      </c>
      <c r="K3450" s="64" t="str">
        <f>IFERROR( IF(I3450&lt;&gt;"", HLOOKUP(L$2+$A3450,Sheet2!BX:NK,2,0),""),"")</f>
        <v/>
      </c>
      <c r="L3450" t="str">
        <f>IF(OR(HLOOKUP(L$2+$A3450,Sheet2!BX:NK,$B3450,0),HLOOKUP(L$2+$A3450,Sheet2!BX:NK,$B3450,0)&lt;&gt;""),HLOOKUP(L$2+$A3450,Sheet2!BX:NK,$B3450,0),"")</f>
        <v/>
      </c>
      <c r="M3450" t="str">
        <f>IF(OR(HLOOKUP(M$2+$A3450,Sheet2!BY:NL,$B3450,0),HLOOKUP(M$2+$A3450,Sheet2!BY:NL,$B3450,0)&lt;&gt;""),HLOOKUP(M$2+$A3450,Sheet2!BY:NL,$B3450,0),"")</f>
        <v/>
      </c>
      <c r="N3450" t="str">
        <f>IF(OR(HLOOKUP(N$2+$A3450,Sheet2!BZ:NM,$B3450,0),HLOOKUP(N$2+$A3450,Sheet2!BZ:NM,$B3450,0)&lt;&gt;""),HLOOKUP(N$2+$A3450,Sheet2!BZ:NM,$B3450,0),"")</f>
        <v/>
      </c>
      <c r="O3450" t="str">
        <f>IF(OR(HLOOKUP(O$2+$A3450,Sheet2!CA:NN,$B3450,0),HLOOKUP(O$2+$A3450,Sheet2!CA:NN,$B3450,0)&lt;&gt;""),HLOOKUP(O$2+$A3450,Sheet2!CA:NN,$B3450,0),"")</f>
        <v/>
      </c>
      <c r="P3450" t="str">
        <f>IF(OR(HLOOKUP(P$2+$A3450,Sheet2!CB:NO,$B3450,0),HLOOKUP(P$2+$A3450,Sheet2!CB:NO,$B3450,0)&lt;&gt;""),HLOOKUP(P$2+$A3450,Sheet2!CB:NO,$B3450,0),"")</f>
        <v/>
      </c>
      <c r="Q3450" t="str">
        <f>IF(OR(HLOOKUP(Q$2+$A3450,Sheet2!CC:NO,$B3450,0),HLOOKUP(Q$2+$A3450,Sheet2!CC:NO,$B3450,0)&lt;&gt;""),HLOOKUP(Q$2+$A3450,Sheet2!CC:NO,$B3450,0),"")</f>
        <v/>
      </c>
    </row>
    <row r="3451" spans="1:17" x14ac:dyDescent="0.25">
      <c r="A3451" s="64">
        <f t="shared" si="427"/>
        <v>42</v>
      </c>
      <c r="B3451" s="64">
        <f t="shared" si="428"/>
        <v>349</v>
      </c>
      <c r="C3451" s="64">
        <f t="shared" si="429"/>
        <v>8</v>
      </c>
      <c r="D3451" s="64">
        <f t="shared" si="430"/>
        <v>345</v>
      </c>
      <c r="E3451" s="64">
        <f t="shared" si="431"/>
        <v>1721</v>
      </c>
      <c r="F3451" s="64" t="str">
        <f t="shared" si="424"/>
        <v/>
      </c>
      <c r="G3451" s="64" t="str">
        <f t="shared" si="425"/>
        <v/>
      </c>
      <c r="H3451" s="64" t="str">
        <f t="shared" si="426"/>
        <v/>
      </c>
      <c r="I3451" s="80" t="str">
        <f>IFERROR(VLOOKUP(D3451,Sheet2!A:B,2,0),"")</f>
        <v/>
      </c>
      <c r="J3451" s="64" t="str">
        <f>IFERROR(IF(I3451&lt;&gt;"",VLOOKUP(I3451,Sheet2!B:C,2,0),""),"")</f>
        <v/>
      </c>
      <c r="K3451" s="64" t="str">
        <f>IFERROR( IF(I3451&lt;&gt;"", HLOOKUP(L$2+$A3451,Sheet2!BX:NK,2,0),""),"")</f>
        <v/>
      </c>
      <c r="L3451" t="str">
        <f>IF(OR(HLOOKUP(L$2+$A3451,Sheet2!BX:NK,$B3451,0),HLOOKUP(L$2+$A3451,Sheet2!BX:NK,$B3451,0)&lt;&gt;""),HLOOKUP(L$2+$A3451,Sheet2!BX:NK,$B3451,0),"")</f>
        <v/>
      </c>
      <c r="M3451" t="str">
        <f>IF(OR(HLOOKUP(M$2+$A3451,Sheet2!BY:NL,$B3451,0),HLOOKUP(M$2+$A3451,Sheet2!BY:NL,$B3451,0)&lt;&gt;""),HLOOKUP(M$2+$A3451,Sheet2!BY:NL,$B3451,0),"")</f>
        <v/>
      </c>
      <c r="N3451" t="str">
        <f>IF(OR(HLOOKUP(N$2+$A3451,Sheet2!BZ:NM,$B3451,0),HLOOKUP(N$2+$A3451,Sheet2!BZ:NM,$B3451,0)&lt;&gt;""),HLOOKUP(N$2+$A3451,Sheet2!BZ:NM,$B3451,0),"")</f>
        <v/>
      </c>
      <c r="O3451" t="str">
        <f>IF(OR(HLOOKUP(O$2+$A3451,Sheet2!CA:NN,$B3451,0),HLOOKUP(O$2+$A3451,Sheet2!CA:NN,$B3451,0)&lt;&gt;""),HLOOKUP(O$2+$A3451,Sheet2!CA:NN,$B3451,0),"")</f>
        <v/>
      </c>
      <c r="P3451" t="str">
        <f>IF(OR(HLOOKUP(P$2+$A3451,Sheet2!CB:NO,$B3451,0),HLOOKUP(P$2+$A3451,Sheet2!CB:NO,$B3451,0)&lt;&gt;""),HLOOKUP(P$2+$A3451,Sheet2!CB:NO,$B3451,0),"")</f>
        <v/>
      </c>
      <c r="Q3451" t="str">
        <f>IF(OR(HLOOKUP(Q$2+$A3451,Sheet2!CC:NO,$B3451,0),HLOOKUP(Q$2+$A3451,Sheet2!CC:NO,$B3451,0)&lt;&gt;""),HLOOKUP(Q$2+$A3451,Sheet2!CC:NO,$B3451,0),"")</f>
        <v/>
      </c>
    </row>
    <row r="3452" spans="1:17" x14ac:dyDescent="0.25">
      <c r="A3452" s="64">
        <f t="shared" si="427"/>
        <v>48</v>
      </c>
      <c r="B3452" s="64">
        <f t="shared" si="428"/>
        <v>349</v>
      </c>
      <c r="C3452" s="64">
        <f t="shared" si="429"/>
        <v>9</v>
      </c>
      <c r="D3452" s="64">
        <f t="shared" si="430"/>
        <v>345</v>
      </c>
      <c r="E3452" s="64">
        <f t="shared" si="431"/>
        <v>1721</v>
      </c>
      <c r="F3452" s="64" t="str">
        <f t="shared" si="424"/>
        <v/>
      </c>
      <c r="G3452" s="64" t="str">
        <f t="shared" si="425"/>
        <v/>
      </c>
      <c r="H3452" s="64" t="str">
        <f t="shared" si="426"/>
        <v/>
      </c>
      <c r="I3452" s="80" t="str">
        <f>IFERROR(VLOOKUP(D3452,Sheet2!A:B,2,0),"")</f>
        <v/>
      </c>
      <c r="J3452" s="64" t="str">
        <f>IFERROR(IF(I3452&lt;&gt;"",VLOOKUP(I3452,Sheet2!B:C,2,0),""),"")</f>
        <v/>
      </c>
      <c r="K3452" s="64" t="str">
        <f>IFERROR( IF(I3452&lt;&gt;"", HLOOKUP(L$2+$A3452,Sheet2!BX:NK,2,0),""),"")</f>
        <v/>
      </c>
      <c r="L3452" t="str">
        <f>IF(OR(HLOOKUP(L$2+$A3452,Sheet2!BX:NK,$B3452,0),HLOOKUP(L$2+$A3452,Sheet2!BX:NK,$B3452,0)&lt;&gt;""),HLOOKUP(L$2+$A3452,Sheet2!BX:NK,$B3452,0),"")</f>
        <v/>
      </c>
      <c r="M3452" t="str">
        <f>IF(OR(HLOOKUP(M$2+$A3452,Sheet2!BY:NL,$B3452,0),HLOOKUP(M$2+$A3452,Sheet2!BY:NL,$B3452,0)&lt;&gt;""),HLOOKUP(M$2+$A3452,Sheet2!BY:NL,$B3452,0),"")</f>
        <v/>
      </c>
      <c r="N3452" t="str">
        <f>IF(OR(HLOOKUP(N$2+$A3452,Sheet2!BZ:NM,$B3452,0),HLOOKUP(N$2+$A3452,Sheet2!BZ:NM,$B3452,0)&lt;&gt;""),HLOOKUP(N$2+$A3452,Sheet2!BZ:NM,$B3452,0),"")</f>
        <v/>
      </c>
      <c r="O3452" t="str">
        <f>IF(OR(HLOOKUP(O$2+$A3452,Sheet2!CA:NN,$B3452,0),HLOOKUP(O$2+$A3452,Sheet2!CA:NN,$B3452,0)&lt;&gt;""),HLOOKUP(O$2+$A3452,Sheet2!CA:NN,$B3452,0),"")</f>
        <v/>
      </c>
      <c r="P3452" t="str">
        <f>IF(OR(HLOOKUP(P$2+$A3452,Sheet2!CB:NO,$B3452,0),HLOOKUP(P$2+$A3452,Sheet2!CB:NO,$B3452,0)&lt;&gt;""),HLOOKUP(P$2+$A3452,Sheet2!CB:NO,$B3452,0),"")</f>
        <v/>
      </c>
      <c r="Q3452" t="str">
        <f>IF(OR(HLOOKUP(Q$2+$A3452,Sheet2!CC:NO,$B3452,0),HLOOKUP(Q$2+$A3452,Sheet2!CC:NO,$B3452,0)&lt;&gt;""),HLOOKUP(Q$2+$A3452,Sheet2!CC:NO,$B3452,0),"")</f>
        <v/>
      </c>
    </row>
    <row r="3453" spans="1:17" x14ac:dyDescent="0.25">
      <c r="A3453" s="64">
        <f t="shared" si="427"/>
        <v>54</v>
      </c>
      <c r="B3453" s="64">
        <f t="shared" si="428"/>
        <v>349</v>
      </c>
      <c r="C3453" s="64">
        <f t="shared" si="429"/>
        <v>10</v>
      </c>
      <c r="D3453" s="64">
        <f t="shared" si="430"/>
        <v>345</v>
      </c>
      <c r="E3453" s="64">
        <f t="shared" si="431"/>
        <v>1721</v>
      </c>
      <c r="F3453" s="64" t="str">
        <f t="shared" si="424"/>
        <v/>
      </c>
      <c r="G3453" s="64" t="str">
        <f t="shared" si="425"/>
        <v/>
      </c>
      <c r="H3453" s="64" t="str">
        <f t="shared" si="426"/>
        <v/>
      </c>
      <c r="I3453" s="80" t="str">
        <f>IFERROR(VLOOKUP(D3453,Sheet2!A:B,2,0),"")</f>
        <v/>
      </c>
      <c r="J3453" s="64" t="str">
        <f>IFERROR(IF(I3453&lt;&gt;"",VLOOKUP(I3453,Sheet2!B:C,2,0),""),"")</f>
        <v/>
      </c>
      <c r="K3453" s="64" t="str">
        <f>IFERROR( IF(I3453&lt;&gt;"", HLOOKUP(L$2+$A3453,Sheet2!BX:NK,2,0),""),"")</f>
        <v/>
      </c>
      <c r="L3453" t="str">
        <f>IF(OR(HLOOKUP(L$2+$A3453,Sheet2!BX:NK,$B3453,0),HLOOKUP(L$2+$A3453,Sheet2!BX:NK,$B3453,0)&lt;&gt;""),HLOOKUP(L$2+$A3453,Sheet2!BX:NK,$B3453,0),"")</f>
        <v/>
      </c>
      <c r="M3453" t="str">
        <f>IF(OR(HLOOKUP(M$2+$A3453,Sheet2!BY:NL,$B3453,0),HLOOKUP(M$2+$A3453,Sheet2!BY:NL,$B3453,0)&lt;&gt;""),HLOOKUP(M$2+$A3453,Sheet2!BY:NL,$B3453,0),"")</f>
        <v/>
      </c>
      <c r="N3453" t="str">
        <f>IF(OR(HLOOKUP(N$2+$A3453,Sheet2!BZ:NM,$B3453,0),HLOOKUP(N$2+$A3453,Sheet2!BZ:NM,$B3453,0)&lt;&gt;""),HLOOKUP(N$2+$A3453,Sheet2!BZ:NM,$B3453,0),"")</f>
        <v/>
      </c>
      <c r="O3453" t="str">
        <f>IF(OR(HLOOKUP(O$2+$A3453,Sheet2!CA:NN,$B3453,0),HLOOKUP(O$2+$A3453,Sheet2!CA:NN,$B3453,0)&lt;&gt;""),HLOOKUP(O$2+$A3453,Sheet2!CA:NN,$B3453,0),"")</f>
        <v/>
      </c>
      <c r="P3453" t="str">
        <f>IF(OR(HLOOKUP(P$2+$A3453,Sheet2!CB:NO,$B3453,0),HLOOKUP(P$2+$A3453,Sheet2!CB:NO,$B3453,0)&lt;&gt;""),HLOOKUP(P$2+$A3453,Sheet2!CB:NO,$B3453,0),"")</f>
        <v/>
      </c>
      <c r="Q3453" t="str">
        <f>IF(OR(HLOOKUP(Q$2+$A3453,Sheet2!CC:NO,$B3453,0),HLOOKUP(Q$2+$A3453,Sheet2!CC:NO,$B3453,0)&lt;&gt;""),HLOOKUP(Q$2+$A3453,Sheet2!CC:NO,$B3453,0),"")</f>
        <v/>
      </c>
    </row>
    <row r="3454" spans="1:17" x14ac:dyDescent="0.25">
      <c r="A3454" s="64">
        <f t="shared" si="427"/>
        <v>0</v>
      </c>
      <c r="B3454" s="64">
        <f t="shared" si="428"/>
        <v>350</v>
      </c>
      <c r="C3454" s="64">
        <f t="shared" si="429"/>
        <v>1</v>
      </c>
      <c r="D3454" s="64">
        <f t="shared" si="430"/>
        <v>346</v>
      </c>
      <c r="E3454" s="64">
        <f t="shared" si="431"/>
        <v>1726</v>
      </c>
      <c r="F3454" s="64" t="str">
        <f t="shared" si="424"/>
        <v/>
      </c>
      <c r="G3454" s="64" t="str">
        <f t="shared" si="425"/>
        <v/>
      </c>
      <c r="H3454" s="64" t="str">
        <f t="shared" si="426"/>
        <v/>
      </c>
      <c r="I3454" s="80" t="str">
        <f>IFERROR(VLOOKUP(D3454,Sheet2!A:B,2,0),"")</f>
        <v/>
      </c>
      <c r="J3454" s="64" t="str">
        <f>IFERROR(IF(I3454&lt;&gt;"",VLOOKUP(I3454,Sheet2!B:C,2,0),""),"")</f>
        <v/>
      </c>
      <c r="K3454" s="64" t="str">
        <f>IFERROR( IF(I3454&lt;&gt;"", HLOOKUP(L$2+$A3454,Sheet2!BX:NK,2,0),""),"")</f>
        <v/>
      </c>
      <c r="L3454" t="str">
        <f>IF(OR(HLOOKUP(L$2+$A3454,Sheet2!BX:NK,$B3454,0),HLOOKUP(L$2+$A3454,Sheet2!BX:NK,$B3454,0)&lt;&gt;""),HLOOKUP(L$2+$A3454,Sheet2!BX:NK,$B3454,0),"")</f>
        <v/>
      </c>
      <c r="M3454" t="str">
        <f>IF(OR(HLOOKUP(M$2+$A3454,Sheet2!BY:NL,$B3454,0),HLOOKUP(M$2+$A3454,Sheet2!BY:NL,$B3454,0)&lt;&gt;""),HLOOKUP(M$2+$A3454,Sheet2!BY:NL,$B3454,0),"")</f>
        <v/>
      </c>
      <c r="N3454" t="str">
        <f>IF(OR(HLOOKUP(N$2+$A3454,Sheet2!BZ:NM,$B3454,0),HLOOKUP(N$2+$A3454,Sheet2!BZ:NM,$B3454,0)&lt;&gt;""),HLOOKUP(N$2+$A3454,Sheet2!BZ:NM,$B3454,0),"")</f>
        <v/>
      </c>
      <c r="O3454" t="str">
        <f>IF(OR(HLOOKUP(O$2+$A3454,Sheet2!CA:NN,$B3454,0),HLOOKUP(O$2+$A3454,Sheet2!CA:NN,$B3454,0)&lt;&gt;""),HLOOKUP(O$2+$A3454,Sheet2!CA:NN,$B3454,0),"")</f>
        <v/>
      </c>
      <c r="P3454" t="str">
        <f>IF(OR(HLOOKUP(P$2+$A3454,Sheet2!CB:NO,$B3454,0),HLOOKUP(P$2+$A3454,Sheet2!CB:NO,$B3454,0)&lt;&gt;""),HLOOKUP(P$2+$A3454,Sheet2!CB:NO,$B3454,0),"")</f>
        <v/>
      </c>
      <c r="Q3454" t="str">
        <f>IF(OR(HLOOKUP(Q$2+$A3454,Sheet2!CC:NO,$B3454,0),HLOOKUP(Q$2+$A3454,Sheet2!CC:NO,$B3454,0)&lt;&gt;""),HLOOKUP(Q$2+$A3454,Sheet2!CC:NO,$B3454,0),"")</f>
        <v/>
      </c>
    </row>
    <row r="3455" spans="1:17" x14ac:dyDescent="0.25">
      <c r="A3455" s="64">
        <f t="shared" si="427"/>
        <v>6</v>
      </c>
      <c r="B3455" s="64">
        <f t="shared" si="428"/>
        <v>350</v>
      </c>
      <c r="C3455" s="64">
        <f t="shared" si="429"/>
        <v>2</v>
      </c>
      <c r="D3455" s="64">
        <f t="shared" si="430"/>
        <v>346</v>
      </c>
      <c r="E3455" s="64">
        <f t="shared" si="431"/>
        <v>1726</v>
      </c>
      <c r="F3455" s="64" t="str">
        <f t="shared" si="424"/>
        <v/>
      </c>
      <c r="G3455" s="64" t="str">
        <f t="shared" si="425"/>
        <v/>
      </c>
      <c r="H3455" s="64" t="str">
        <f t="shared" si="426"/>
        <v/>
      </c>
      <c r="I3455" s="80" t="str">
        <f>IFERROR(VLOOKUP(D3455,Sheet2!A:B,2,0),"")</f>
        <v/>
      </c>
      <c r="J3455" s="64" t="str">
        <f>IFERROR(IF(I3455&lt;&gt;"",VLOOKUP(I3455,Sheet2!B:C,2,0),""),"")</f>
        <v/>
      </c>
      <c r="K3455" s="64" t="str">
        <f>IFERROR( IF(I3455&lt;&gt;"", HLOOKUP(L$2+$A3455,Sheet2!BX:NK,2,0),""),"")</f>
        <v/>
      </c>
      <c r="L3455" t="str">
        <f>IF(OR(HLOOKUP(L$2+$A3455,Sheet2!BX:NK,$B3455,0),HLOOKUP(L$2+$A3455,Sheet2!BX:NK,$B3455,0)&lt;&gt;""),HLOOKUP(L$2+$A3455,Sheet2!BX:NK,$B3455,0),"")</f>
        <v/>
      </c>
      <c r="M3455" t="str">
        <f>IF(OR(HLOOKUP(M$2+$A3455,Sheet2!BY:NL,$B3455,0),HLOOKUP(M$2+$A3455,Sheet2!BY:NL,$B3455,0)&lt;&gt;""),HLOOKUP(M$2+$A3455,Sheet2!BY:NL,$B3455,0),"")</f>
        <v/>
      </c>
      <c r="N3455" t="str">
        <f>IF(OR(HLOOKUP(N$2+$A3455,Sheet2!BZ:NM,$B3455,0),HLOOKUP(N$2+$A3455,Sheet2!BZ:NM,$B3455,0)&lt;&gt;""),HLOOKUP(N$2+$A3455,Sheet2!BZ:NM,$B3455,0),"")</f>
        <v/>
      </c>
      <c r="O3455" t="str">
        <f>IF(OR(HLOOKUP(O$2+$A3455,Sheet2!CA:NN,$B3455,0),HLOOKUP(O$2+$A3455,Sheet2!CA:NN,$B3455,0)&lt;&gt;""),HLOOKUP(O$2+$A3455,Sheet2!CA:NN,$B3455,0),"")</f>
        <v/>
      </c>
      <c r="P3455" t="str">
        <f>IF(OR(HLOOKUP(P$2+$A3455,Sheet2!CB:NO,$B3455,0),HLOOKUP(P$2+$A3455,Sheet2!CB:NO,$B3455,0)&lt;&gt;""),HLOOKUP(P$2+$A3455,Sheet2!CB:NO,$B3455,0),"")</f>
        <v/>
      </c>
      <c r="Q3455" t="str">
        <f>IF(OR(HLOOKUP(Q$2+$A3455,Sheet2!CC:NO,$B3455,0),HLOOKUP(Q$2+$A3455,Sheet2!CC:NO,$B3455,0)&lt;&gt;""),HLOOKUP(Q$2+$A3455,Sheet2!CC:NO,$B3455,0),"")</f>
        <v/>
      </c>
    </row>
    <row r="3456" spans="1:17" x14ac:dyDescent="0.25">
      <c r="A3456" s="64">
        <f t="shared" si="427"/>
        <v>12</v>
      </c>
      <c r="B3456" s="64">
        <f t="shared" si="428"/>
        <v>350</v>
      </c>
      <c r="C3456" s="64">
        <f t="shared" si="429"/>
        <v>3</v>
      </c>
      <c r="D3456" s="64">
        <f t="shared" si="430"/>
        <v>346</v>
      </c>
      <c r="E3456" s="64">
        <f t="shared" si="431"/>
        <v>1726</v>
      </c>
      <c r="F3456" s="64" t="str">
        <f t="shared" si="424"/>
        <v/>
      </c>
      <c r="G3456" s="64" t="str">
        <f t="shared" si="425"/>
        <v/>
      </c>
      <c r="H3456" s="64" t="str">
        <f t="shared" si="426"/>
        <v/>
      </c>
      <c r="I3456" s="80" t="str">
        <f>IFERROR(VLOOKUP(D3456,Sheet2!A:B,2,0),"")</f>
        <v/>
      </c>
      <c r="J3456" s="64" t="str">
        <f>IFERROR(IF(I3456&lt;&gt;"",VLOOKUP(I3456,Sheet2!B:C,2,0),""),"")</f>
        <v/>
      </c>
      <c r="K3456" s="64" t="str">
        <f>IFERROR( IF(I3456&lt;&gt;"", HLOOKUP(L$2+$A3456,Sheet2!BX:NK,2,0),""),"")</f>
        <v/>
      </c>
      <c r="L3456" t="str">
        <f>IF(OR(HLOOKUP(L$2+$A3456,Sheet2!BX:NK,$B3456,0),HLOOKUP(L$2+$A3456,Sheet2!BX:NK,$B3456,0)&lt;&gt;""),HLOOKUP(L$2+$A3456,Sheet2!BX:NK,$B3456,0),"")</f>
        <v/>
      </c>
      <c r="M3456" t="str">
        <f>IF(OR(HLOOKUP(M$2+$A3456,Sheet2!BY:NL,$B3456,0),HLOOKUP(M$2+$A3456,Sheet2!BY:NL,$B3456,0)&lt;&gt;""),HLOOKUP(M$2+$A3456,Sheet2!BY:NL,$B3456,0),"")</f>
        <v/>
      </c>
      <c r="N3456" t="str">
        <f>IF(OR(HLOOKUP(N$2+$A3456,Sheet2!BZ:NM,$B3456,0),HLOOKUP(N$2+$A3456,Sheet2!BZ:NM,$B3456,0)&lt;&gt;""),HLOOKUP(N$2+$A3456,Sheet2!BZ:NM,$B3456,0),"")</f>
        <v/>
      </c>
      <c r="O3456" t="str">
        <f>IF(OR(HLOOKUP(O$2+$A3456,Sheet2!CA:NN,$B3456,0),HLOOKUP(O$2+$A3456,Sheet2!CA:NN,$B3456,0)&lt;&gt;""),HLOOKUP(O$2+$A3456,Sheet2!CA:NN,$B3456,0),"")</f>
        <v/>
      </c>
      <c r="P3456" t="str">
        <f>IF(OR(HLOOKUP(P$2+$A3456,Sheet2!CB:NO,$B3456,0),HLOOKUP(P$2+$A3456,Sheet2!CB:NO,$B3456,0)&lt;&gt;""),HLOOKUP(P$2+$A3456,Sheet2!CB:NO,$B3456,0),"")</f>
        <v/>
      </c>
      <c r="Q3456" t="str">
        <f>IF(OR(HLOOKUP(Q$2+$A3456,Sheet2!CC:NO,$B3456,0),HLOOKUP(Q$2+$A3456,Sheet2!CC:NO,$B3456,0)&lt;&gt;""),HLOOKUP(Q$2+$A3456,Sheet2!CC:NO,$B3456,0),"")</f>
        <v/>
      </c>
    </row>
    <row r="3457" spans="1:17" x14ac:dyDescent="0.25">
      <c r="A3457" s="64">
        <f t="shared" si="427"/>
        <v>18</v>
      </c>
      <c r="B3457" s="64">
        <f t="shared" si="428"/>
        <v>350</v>
      </c>
      <c r="C3457" s="64">
        <f t="shared" si="429"/>
        <v>4</v>
      </c>
      <c r="D3457" s="64">
        <f t="shared" si="430"/>
        <v>346</v>
      </c>
      <c r="E3457" s="64">
        <f t="shared" si="431"/>
        <v>1726</v>
      </c>
      <c r="F3457" s="64" t="str">
        <f t="shared" si="424"/>
        <v/>
      </c>
      <c r="G3457" s="64" t="str">
        <f t="shared" si="425"/>
        <v/>
      </c>
      <c r="H3457" s="64" t="str">
        <f t="shared" si="426"/>
        <v/>
      </c>
      <c r="I3457" s="80" t="str">
        <f>IFERROR(VLOOKUP(D3457,Sheet2!A:B,2,0),"")</f>
        <v/>
      </c>
      <c r="J3457" s="64" t="str">
        <f>IFERROR(IF(I3457&lt;&gt;"",VLOOKUP(I3457,Sheet2!B:C,2,0),""),"")</f>
        <v/>
      </c>
      <c r="K3457" s="64" t="str">
        <f>IFERROR( IF(I3457&lt;&gt;"", HLOOKUP(L$2+$A3457,Sheet2!BX:NK,2,0),""),"")</f>
        <v/>
      </c>
      <c r="L3457" t="str">
        <f>IF(OR(HLOOKUP(L$2+$A3457,Sheet2!BX:NK,$B3457,0),HLOOKUP(L$2+$A3457,Sheet2!BX:NK,$B3457,0)&lt;&gt;""),HLOOKUP(L$2+$A3457,Sheet2!BX:NK,$B3457,0),"")</f>
        <v/>
      </c>
      <c r="M3457" t="str">
        <f>IF(OR(HLOOKUP(M$2+$A3457,Sheet2!BY:NL,$B3457,0),HLOOKUP(M$2+$A3457,Sheet2!BY:NL,$B3457,0)&lt;&gt;""),HLOOKUP(M$2+$A3457,Sheet2!BY:NL,$B3457,0),"")</f>
        <v/>
      </c>
      <c r="N3457" t="str">
        <f>IF(OR(HLOOKUP(N$2+$A3457,Sheet2!BZ:NM,$B3457,0),HLOOKUP(N$2+$A3457,Sheet2!BZ:NM,$B3457,0)&lt;&gt;""),HLOOKUP(N$2+$A3457,Sheet2!BZ:NM,$B3457,0),"")</f>
        <v/>
      </c>
      <c r="O3457" t="str">
        <f>IF(OR(HLOOKUP(O$2+$A3457,Sheet2!CA:NN,$B3457,0),HLOOKUP(O$2+$A3457,Sheet2!CA:NN,$B3457,0)&lt;&gt;""),HLOOKUP(O$2+$A3457,Sheet2!CA:NN,$B3457,0),"")</f>
        <v/>
      </c>
      <c r="P3457" t="str">
        <f>IF(OR(HLOOKUP(P$2+$A3457,Sheet2!CB:NO,$B3457,0),HLOOKUP(P$2+$A3457,Sheet2!CB:NO,$B3457,0)&lt;&gt;""),HLOOKUP(P$2+$A3457,Sheet2!CB:NO,$B3457,0),"")</f>
        <v/>
      </c>
      <c r="Q3457" t="str">
        <f>IF(OR(HLOOKUP(Q$2+$A3457,Sheet2!CC:NO,$B3457,0),HLOOKUP(Q$2+$A3457,Sheet2!CC:NO,$B3457,0)&lt;&gt;""),HLOOKUP(Q$2+$A3457,Sheet2!CC:NO,$B3457,0),"")</f>
        <v/>
      </c>
    </row>
    <row r="3458" spans="1:17" x14ac:dyDescent="0.25">
      <c r="A3458" s="64">
        <f t="shared" si="427"/>
        <v>24</v>
      </c>
      <c r="B3458" s="64">
        <f t="shared" si="428"/>
        <v>350</v>
      </c>
      <c r="C3458" s="64">
        <f t="shared" si="429"/>
        <v>5</v>
      </c>
      <c r="D3458" s="64">
        <f t="shared" si="430"/>
        <v>346</v>
      </c>
      <c r="E3458" s="64">
        <f t="shared" si="431"/>
        <v>1726</v>
      </c>
      <c r="F3458" s="64" t="str">
        <f t="shared" si="424"/>
        <v/>
      </c>
      <c r="G3458" s="64" t="str">
        <f t="shared" si="425"/>
        <v/>
      </c>
      <c r="H3458" s="64" t="str">
        <f t="shared" si="426"/>
        <v/>
      </c>
      <c r="I3458" s="80" t="str">
        <f>IFERROR(VLOOKUP(D3458,Sheet2!A:B,2,0),"")</f>
        <v/>
      </c>
      <c r="J3458" s="64" t="str">
        <f>IFERROR(IF(I3458&lt;&gt;"",VLOOKUP(I3458,Sheet2!B:C,2,0),""),"")</f>
        <v/>
      </c>
      <c r="K3458" s="64" t="str">
        <f>IFERROR( IF(I3458&lt;&gt;"", HLOOKUP(L$2+$A3458,Sheet2!BX:NK,2,0),""),"")</f>
        <v/>
      </c>
      <c r="L3458" t="str">
        <f>IF(OR(HLOOKUP(L$2+$A3458,Sheet2!BX:NK,$B3458,0),HLOOKUP(L$2+$A3458,Sheet2!BX:NK,$B3458,0)&lt;&gt;""),HLOOKUP(L$2+$A3458,Sheet2!BX:NK,$B3458,0),"")</f>
        <v/>
      </c>
      <c r="M3458" t="str">
        <f>IF(OR(HLOOKUP(M$2+$A3458,Sheet2!BY:NL,$B3458,0),HLOOKUP(M$2+$A3458,Sheet2!BY:NL,$B3458,0)&lt;&gt;""),HLOOKUP(M$2+$A3458,Sheet2!BY:NL,$B3458,0),"")</f>
        <v/>
      </c>
      <c r="N3458" t="str">
        <f>IF(OR(HLOOKUP(N$2+$A3458,Sheet2!BZ:NM,$B3458,0),HLOOKUP(N$2+$A3458,Sheet2!BZ:NM,$B3458,0)&lt;&gt;""),HLOOKUP(N$2+$A3458,Sheet2!BZ:NM,$B3458,0),"")</f>
        <v/>
      </c>
      <c r="O3458" t="str">
        <f>IF(OR(HLOOKUP(O$2+$A3458,Sheet2!CA:NN,$B3458,0),HLOOKUP(O$2+$A3458,Sheet2!CA:NN,$B3458,0)&lt;&gt;""),HLOOKUP(O$2+$A3458,Sheet2!CA:NN,$B3458,0),"")</f>
        <v/>
      </c>
      <c r="P3458" t="str">
        <f>IF(OR(HLOOKUP(P$2+$A3458,Sheet2!CB:NO,$B3458,0),HLOOKUP(P$2+$A3458,Sheet2!CB:NO,$B3458,0)&lt;&gt;""),HLOOKUP(P$2+$A3458,Sheet2!CB:NO,$B3458,0),"")</f>
        <v/>
      </c>
      <c r="Q3458" t="str">
        <f>IF(OR(HLOOKUP(Q$2+$A3458,Sheet2!CC:NO,$B3458,0),HLOOKUP(Q$2+$A3458,Sheet2!CC:NO,$B3458,0)&lt;&gt;""),HLOOKUP(Q$2+$A3458,Sheet2!CC:NO,$B3458,0),"")</f>
        <v/>
      </c>
    </row>
    <row r="3459" spans="1:17" x14ac:dyDescent="0.25">
      <c r="A3459" s="64">
        <f t="shared" si="427"/>
        <v>30</v>
      </c>
      <c r="B3459" s="64">
        <f t="shared" si="428"/>
        <v>350</v>
      </c>
      <c r="C3459" s="64">
        <f t="shared" si="429"/>
        <v>6</v>
      </c>
      <c r="D3459" s="64">
        <f t="shared" si="430"/>
        <v>346</v>
      </c>
      <c r="E3459" s="64">
        <f t="shared" si="431"/>
        <v>1726</v>
      </c>
      <c r="F3459" s="64" t="str">
        <f t="shared" si="424"/>
        <v/>
      </c>
      <c r="G3459" s="64" t="str">
        <f t="shared" si="425"/>
        <v/>
      </c>
      <c r="H3459" s="64" t="str">
        <f t="shared" si="426"/>
        <v/>
      </c>
      <c r="I3459" s="80" t="str">
        <f>IFERROR(VLOOKUP(D3459,Sheet2!A:B,2,0),"")</f>
        <v/>
      </c>
      <c r="J3459" s="64" t="str">
        <f>IFERROR(IF(I3459&lt;&gt;"",VLOOKUP(I3459,Sheet2!B:C,2,0),""),"")</f>
        <v/>
      </c>
      <c r="K3459" s="64" t="str">
        <f>IFERROR( IF(I3459&lt;&gt;"", HLOOKUP(L$2+$A3459,Sheet2!BX:NK,2,0),""),"")</f>
        <v/>
      </c>
      <c r="L3459" t="str">
        <f>IF(OR(HLOOKUP(L$2+$A3459,Sheet2!BX:NK,$B3459,0),HLOOKUP(L$2+$A3459,Sheet2!BX:NK,$B3459,0)&lt;&gt;""),HLOOKUP(L$2+$A3459,Sheet2!BX:NK,$B3459,0),"")</f>
        <v/>
      </c>
      <c r="M3459" t="str">
        <f>IF(OR(HLOOKUP(M$2+$A3459,Sheet2!BY:NL,$B3459,0),HLOOKUP(M$2+$A3459,Sheet2!BY:NL,$B3459,0)&lt;&gt;""),HLOOKUP(M$2+$A3459,Sheet2!BY:NL,$B3459,0),"")</f>
        <v/>
      </c>
      <c r="N3459" t="str">
        <f>IF(OR(HLOOKUP(N$2+$A3459,Sheet2!BZ:NM,$B3459,0),HLOOKUP(N$2+$A3459,Sheet2!BZ:NM,$B3459,0)&lt;&gt;""),HLOOKUP(N$2+$A3459,Sheet2!BZ:NM,$B3459,0),"")</f>
        <v/>
      </c>
      <c r="O3459" t="str">
        <f>IF(OR(HLOOKUP(O$2+$A3459,Sheet2!CA:NN,$B3459,0),HLOOKUP(O$2+$A3459,Sheet2!CA:NN,$B3459,0)&lt;&gt;""),HLOOKUP(O$2+$A3459,Sheet2!CA:NN,$B3459,0),"")</f>
        <v/>
      </c>
      <c r="P3459" t="str">
        <f>IF(OR(HLOOKUP(P$2+$A3459,Sheet2!CB:NO,$B3459,0),HLOOKUP(P$2+$A3459,Sheet2!CB:NO,$B3459,0)&lt;&gt;""),HLOOKUP(P$2+$A3459,Sheet2!CB:NO,$B3459,0),"")</f>
        <v/>
      </c>
      <c r="Q3459" t="str">
        <f>IF(OR(HLOOKUP(Q$2+$A3459,Sheet2!CC:NO,$B3459,0),HLOOKUP(Q$2+$A3459,Sheet2!CC:NO,$B3459,0)&lt;&gt;""),HLOOKUP(Q$2+$A3459,Sheet2!CC:NO,$B3459,0),"")</f>
        <v/>
      </c>
    </row>
    <row r="3460" spans="1:17" x14ac:dyDescent="0.25">
      <c r="A3460" s="64">
        <f t="shared" si="427"/>
        <v>36</v>
      </c>
      <c r="B3460" s="64">
        <f t="shared" si="428"/>
        <v>350</v>
      </c>
      <c r="C3460" s="64">
        <f t="shared" si="429"/>
        <v>7</v>
      </c>
      <c r="D3460" s="64">
        <f t="shared" si="430"/>
        <v>346</v>
      </c>
      <c r="E3460" s="64">
        <f t="shared" si="431"/>
        <v>1726</v>
      </c>
      <c r="F3460" s="64" t="str">
        <f t="shared" si="424"/>
        <v/>
      </c>
      <c r="G3460" s="64" t="str">
        <f t="shared" si="425"/>
        <v/>
      </c>
      <c r="H3460" s="64" t="str">
        <f t="shared" si="426"/>
        <v/>
      </c>
      <c r="I3460" s="80" t="str">
        <f>IFERROR(VLOOKUP(D3460,Sheet2!A:B,2,0),"")</f>
        <v/>
      </c>
      <c r="J3460" s="64" t="str">
        <f>IFERROR(IF(I3460&lt;&gt;"",VLOOKUP(I3460,Sheet2!B:C,2,0),""),"")</f>
        <v/>
      </c>
      <c r="K3460" s="64" t="str">
        <f>IFERROR( IF(I3460&lt;&gt;"", HLOOKUP(L$2+$A3460,Sheet2!BX:NK,2,0),""),"")</f>
        <v/>
      </c>
      <c r="L3460" t="str">
        <f>IF(OR(HLOOKUP(L$2+$A3460,Sheet2!BX:NK,$B3460,0),HLOOKUP(L$2+$A3460,Sheet2!BX:NK,$B3460,0)&lt;&gt;""),HLOOKUP(L$2+$A3460,Sheet2!BX:NK,$B3460,0),"")</f>
        <v/>
      </c>
      <c r="M3460" t="str">
        <f>IF(OR(HLOOKUP(M$2+$A3460,Sheet2!BY:NL,$B3460,0),HLOOKUP(M$2+$A3460,Sheet2!BY:NL,$B3460,0)&lt;&gt;""),HLOOKUP(M$2+$A3460,Sheet2!BY:NL,$B3460,0),"")</f>
        <v/>
      </c>
      <c r="N3460" t="str">
        <f>IF(OR(HLOOKUP(N$2+$A3460,Sheet2!BZ:NM,$B3460,0),HLOOKUP(N$2+$A3460,Sheet2!BZ:NM,$B3460,0)&lt;&gt;""),HLOOKUP(N$2+$A3460,Sheet2!BZ:NM,$B3460,0),"")</f>
        <v/>
      </c>
      <c r="O3460" t="str">
        <f>IF(OR(HLOOKUP(O$2+$A3460,Sheet2!CA:NN,$B3460,0),HLOOKUP(O$2+$A3460,Sheet2!CA:NN,$B3460,0)&lt;&gt;""),HLOOKUP(O$2+$A3460,Sheet2!CA:NN,$B3460,0),"")</f>
        <v/>
      </c>
      <c r="P3460" t="str">
        <f>IF(OR(HLOOKUP(P$2+$A3460,Sheet2!CB:NO,$B3460,0),HLOOKUP(P$2+$A3460,Sheet2!CB:NO,$B3460,0)&lt;&gt;""),HLOOKUP(P$2+$A3460,Sheet2!CB:NO,$B3460,0),"")</f>
        <v/>
      </c>
      <c r="Q3460" t="str">
        <f>IF(OR(HLOOKUP(Q$2+$A3460,Sheet2!CC:NO,$B3460,0),HLOOKUP(Q$2+$A3460,Sheet2!CC:NO,$B3460,0)&lt;&gt;""),HLOOKUP(Q$2+$A3460,Sheet2!CC:NO,$B3460,0),"")</f>
        <v/>
      </c>
    </row>
    <row r="3461" spans="1:17" x14ac:dyDescent="0.25">
      <c r="A3461" s="64">
        <f t="shared" si="427"/>
        <v>42</v>
      </c>
      <c r="B3461" s="64">
        <f t="shared" si="428"/>
        <v>350</v>
      </c>
      <c r="C3461" s="64">
        <f t="shared" si="429"/>
        <v>8</v>
      </c>
      <c r="D3461" s="64">
        <f t="shared" si="430"/>
        <v>346</v>
      </c>
      <c r="E3461" s="64">
        <f t="shared" si="431"/>
        <v>1726</v>
      </c>
      <c r="F3461" s="64" t="str">
        <f t="shared" ref="F3461:F3524" si="432">IFERROR(IF(I3461&lt;&gt;"",IF(LEFT(K3461,2)="1-",1,2),""),"")</f>
        <v/>
      </c>
      <c r="G3461" s="64" t="str">
        <f t="shared" ref="G3461:G3524" si="433">IFERROR(IF(I3461&lt;&gt;"",MONTH( RIGHT(K3461,LEN(K3461)-FIND("-",K3461))),""),"")</f>
        <v/>
      </c>
      <c r="H3461" s="64" t="str">
        <f t="shared" ref="H3461:H3524" si="434">IFERROR(IF(I3461&lt;&gt;"",YEAR( RIGHT(K3461,LEN(K3461)-FIND("-",K3461))),""),"")</f>
        <v/>
      </c>
      <c r="I3461" s="80" t="str">
        <f>IFERROR(VLOOKUP(D3461,Sheet2!A:B,2,0),"")</f>
        <v/>
      </c>
      <c r="J3461" s="64" t="str">
        <f>IFERROR(IF(I3461&lt;&gt;"",VLOOKUP(I3461,Sheet2!B:C,2,0),""),"")</f>
        <v/>
      </c>
      <c r="K3461" s="64" t="str">
        <f>IFERROR( IF(I3461&lt;&gt;"", HLOOKUP(L$2+$A3461,Sheet2!BX:NK,2,0),""),"")</f>
        <v/>
      </c>
      <c r="L3461" t="str">
        <f>IF(OR(HLOOKUP(L$2+$A3461,Sheet2!BX:NK,$B3461,0),HLOOKUP(L$2+$A3461,Sheet2!BX:NK,$B3461,0)&lt;&gt;""),HLOOKUP(L$2+$A3461,Sheet2!BX:NK,$B3461,0),"")</f>
        <v/>
      </c>
      <c r="M3461" t="str">
        <f>IF(OR(HLOOKUP(M$2+$A3461,Sheet2!BY:NL,$B3461,0),HLOOKUP(M$2+$A3461,Sheet2!BY:NL,$B3461,0)&lt;&gt;""),HLOOKUP(M$2+$A3461,Sheet2!BY:NL,$B3461,0),"")</f>
        <v/>
      </c>
      <c r="N3461" t="str">
        <f>IF(OR(HLOOKUP(N$2+$A3461,Sheet2!BZ:NM,$B3461,0),HLOOKUP(N$2+$A3461,Sheet2!BZ:NM,$B3461,0)&lt;&gt;""),HLOOKUP(N$2+$A3461,Sheet2!BZ:NM,$B3461,0),"")</f>
        <v/>
      </c>
      <c r="O3461" t="str">
        <f>IF(OR(HLOOKUP(O$2+$A3461,Sheet2!CA:NN,$B3461,0),HLOOKUP(O$2+$A3461,Sheet2!CA:NN,$B3461,0)&lt;&gt;""),HLOOKUP(O$2+$A3461,Sheet2!CA:NN,$B3461,0),"")</f>
        <v/>
      </c>
      <c r="P3461" t="str">
        <f>IF(OR(HLOOKUP(P$2+$A3461,Sheet2!CB:NO,$B3461,0),HLOOKUP(P$2+$A3461,Sheet2!CB:NO,$B3461,0)&lt;&gt;""),HLOOKUP(P$2+$A3461,Sheet2!CB:NO,$B3461,0),"")</f>
        <v/>
      </c>
      <c r="Q3461" t="str">
        <f>IF(OR(HLOOKUP(Q$2+$A3461,Sheet2!CC:NO,$B3461,0),HLOOKUP(Q$2+$A3461,Sheet2!CC:NO,$B3461,0)&lt;&gt;""),HLOOKUP(Q$2+$A3461,Sheet2!CC:NO,$B3461,0),"")</f>
        <v/>
      </c>
    </row>
    <row r="3462" spans="1:17" x14ac:dyDescent="0.25">
      <c r="A3462" s="64">
        <f t="shared" ref="A3462:A3525" si="435">IF(C3462&lt;&gt;1,A3461+6,0)</f>
        <v>48</v>
      </c>
      <c r="B3462" s="64">
        <f t="shared" ref="B3462:B3525" si="436">IF(C3462&lt;&gt;1,B3461,B3461+1)</f>
        <v>350</v>
      </c>
      <c r="C3462" s="64">
        <f t="shared" ref="C3462:C3525" si="437">IF($C$3-C3461=0,1,C3461+1)</f>
        <v>9</v>
      </c>
      <c r="D3462" s="64">
        <f t="shared" ref="D3462:D3525" si="438">IF(C3462=1,D3461+1,D3461)</f>
        <v>346</v>
      </c>
      <c r="E3462" s="64">
        <f t="shared" ref="E3462:E3525" si="439">IF(D3462&lt;&gt;D3461,E3461+5,E3461)</f>
        <v>1726</v>
      </c>
      <c r="F3462" s="64" t="str">
        <f t="shared" si="432"/>
        <v/>
      </c>
      <c r="G3462" s="64" t="str">
        <f t="shared" si="433"/>
        <v/>
      </c>
      <c r="H3462" s="64" t="str">
        <f t="shared" si="434"/>
        <v/>
      </c>
      <c r="I3462" s="80" t="str">
        <f>IFERROR(VLOOKUP(D3462,Sheet2!A:B,2,0),"")</f>
        <v/>
      </c>
      <c r="J3462" s="64" t="str">
        <f>IFERROR(IF(I3462&lt;&gt;"",VLOOKUP(I3462,Sheet2!B:C,2,0),""),"")</f>
        <v/>
      </c>
      <c r="K3462" s="64" t="str">
        <f>IFERROR( IF(I3462&lt;&gt;"", HLOOKUP(L$2+$A3462,Sheet2!BX:NK,2,0),""),"")</f>
        <v/>
      </c>
      <c r="L3462" t="str">
        <f>IF(OR(HLOOKUP(L$2+$A3462,Sheet2!BX:NK,$B3462,0),HLOOKUP(L$2+$A3462,Sheet2!BX:NK,$B3462,0)&lt;&gt;""),HLOOKUP(L$2+$A3462,Sheet2!BX:NK,$B3462,0),"")</f>
        <v/>
      </c>
      <c r="M3462" t="str">
        <f>IF(OR(HLOOKUP(M$2+$A3462,Sheet2!BY:NL,$B3462,0),HLOOKUP(M$2+$A3462,Sheet2!BY:NL,$B3462,0)&lt;&gt;""),HLOOKUP(M$2+$A3462,Sheet2!BY:NL,$B3462,0),"")</f>
        <v/>
      </c>
      <c r="N3462" t="str">
        <f>IF(OR(HLOOKUP(N$2+$A3462,Sheet2!BZ:NM,$B3462,0),HLOOKUP(N$2+$A3462,Sheet2!BZ:NM,$B3462,0)&lt;&gt;""),HLOOKUP(N$2+$A3462,Sheet2!BZ:NM,$B3462,0),"")</f>
        <v/>
      </c>
      <c r="O3462" t="str">
        <f>IF(OR(HLOOKUP(O$2+$A3462,Sheet2!CA:NN,$B3462,0),HLOOKUP(O$2+$A3462,Sheet2!CA:NN,$B3462,0)&lt;&gt;""),HLOOKUP(O$2+$A3462,Sheet2!CA:NN,$B3462,0),"")</f>
        <v/>
      </c>
      <c r="P3462" t="str">
        <f>IF(OR(HLOOKUP(P$2+$A3462,Sheet2!CB:NO,$B3462,0),HLOOKUP(P$2+$A3462,Sheet2!CB:NO,$B3462,0)&lt;&gt;""),HLOOKUP(P$2+$A3462,Sheet2!CB:NO,$B3462,0),"")</f>
        <v/>
      </c>
      <c r="Q3462" t="str">
        <f>IF(OR(HLOOKUP(Q$2+$A3462,Sheet2!CC:NO,$B3462,0),HLOOKUP(Q$2+$A3462,Sheet2!CC:NO,$B3462,0)&lt;&gt;""),HLOOKUP(Q$2+$A3462,Sheet2!CC:NO,$B3462,0),"")</f>
        <v/>
      </c>
    </row>
    <row r="3463" spans="1:17" x14ac:dyDescent="0.25">
      <c r="A3463" s="64">
        <f t="shared" si="435"/>
        <v>54</v>
      </c>
      <c r="B3463" s="64">
        <f t="shared" si="436"/>
        <v>350</v>
      </c>
      <c r="C3463" s="64">
        <f t="shared" si="437"/>
        <v>10</v>
      </c>
      <c r="D3463" s="64">
        <f t="shared" si="438"/>
        <v>346</v>
      </c>
      <c r="E3463" s="64">
        <f t="shared" si="439"/>
        <v>1726</v>
      </c>
      <c r="F3463" s="64" t="str">
        <f t="shared" si="432"/>
        <v/>
      </c>
      <c r="G3463" s="64" t="str">
        <f t="shared" si="433"/>
        <v/>
      </c>
      <c r="H3463" s="64" t="str">
        <f t="shared" si="434"/>
        <v/>
      </c>
      <c r="I3463" s="80" t="str">
        <f>IFERROR(VLOOKUP(D3463,Sheet2!A:B,2,0),"")</f>
        <v/>
      </c>
      <c r="J3463" s="64" t="str">
        <f>IFERROR(IF(I3463&lt;&gt;"",VLOOKUP(I3463,Sheet2!B:C,2,0),""),"")</f>
        <v/>
      </c>
      <c r="K3463" s="64" t="str">
        <f>IFERROR( IF(I3463&lt;&gt;"", HLOOKUP(L$2+$A3463,Sheet2!BX:NK,2,0),""),"")</f>
        <v/>
      </c>
      <c r="L3463" t="str">
        <f>IF(OR(HLOOKUP(L$2+$A3463,Sheet2!BX:NK,$B3463,0),HLOOKUP(L$2+$A3463,Sheet2!BX:NK,$B3463,0)&lt;&gt;""),HLOOKUP(L$2+$A3463,Sheet2!BX:NK,$B3463,0),"")</f>
        <v/>
      </c>
      <c r="M3463" t="str">
        <f>IF(OR(HLOOKUP(M$2+$A3463,Sheet2!BY:NL,$B3463,0),HLOOKUP(M$2+$A3463,Sheet2!BY:NL,$B3463,0)&lt;&gt;""),HLOOKUP(M$2+$A3463,Sheet2!BY:NL,$B3463,0),"")</f>
        <v/>
      </c>
      <c r="N3463" t="str">
        <f>IF(OR(HLOOKUP(N$2+$A3463,Sheet2!BZ:NM,$B3463,0),HLOOKUP(N$2+$A3463,Sheet2!BZ:NM,$B3463,0)&lt;&gt;""),HLOOKUP(N$2+$A3463,Sheet2!BZ:NM,$B3463,0),"")</f>
        <v/>
      </c>
      <c r="O3463" t="str">
        <f>IF(OR(HLOOKUP(O$2+$A3463,Sheet2!CA:NN,$B3463,0),HLOOKUP(O$2+$A3463,Sheet2!CA:NN,$B3463,0)&lt;&gt;""),HLOOKUP(O$2+$A3463,Sheet2!CA:NN,$B3463,0),"")</f>
        <v/>
      </c>
      <c r="P3463" t="str">
        <f>IF(OR(HLOOKUP(P$2+$A3463,Sheet2!CB:NO,$B3463,0),HLOOKUP(P$2+$A3463,Sheet2!CB:NO,$B3463,0)&lt;&gt;""),HLOOKUP(P$2+$A3463,Sheet2!CB:NO,$B3463,0),"")</f>
        <v/>
      </c>
      <c r="Q3463" t="str">
        <f>IF(OR(HLOOKUP(Q$2+$A3463,Sheet2!CC:NO,$B3463,0),HLOOKUP(Q$2+$A3463,Sheet2!CC:NO,$B3463,0)&lt;&gt;""),HLOOKUP(Q$2+$A3463,Sheet2!CC:NO,$B3463,0),"")</f>
        <v/>
      </c>
    </row>
    <row r="3464" spans="1:17" x14ac:dyDescent="0.25">
      <c r="A3464" s="64">
        <f t="shared" si="435"/>
        <v>0</v>
      </c>
      <c r="B3464" s="64">
        <f t="shared" si="436"/>
        <v>351</v>
      </c>
      <c r="C3464" s="64">
        <f t="shared" si="437"/>
        <v>1</v>
      </c>
      <c r="D3464" s="64">
        <f t="shared" si="438"/>
        <v>347</v>
      </c>
      <c r="E3464" s="64">
        <f t="shared" si="439"/>
        <v>1731</v>
      </c>
      <c r="F3464" s="64" t="str">
        <f t="shared" si="432"/>
        <v/>
      </c>
      <c r="G3464" s="64" t="str">
        <f t="shared" si="433"/>
        <v/>
      </c>
      <c r="H3464" s="64" t="str">
        <f t="shared" si="434"/>
        <v/>
      </c>
      <c r="I3464" s="80" t="str">
        <f>IFERROR(VLOOKUP(D3464,Sheet2!A:B,2,0),"")</f>
        <v/>
      </c>
      <c r="J3464" s="64" t="str">
        <f>IFERROR(IF(I3464&lt;&gt;"",VLOOKUP(I3464,Sheet2!B:C,2,0),""),"")</f>
        <v/>
      </c>
      <c r="K3464" s="64" t="str">
        <f>IFERROR( IF(I3464&lt;&gt;"", HLOOKUP(L$2+$A3464,Sheet2!BX:NK,2,0),""),"")</f>
        <v/>
      </c>
      <c r="L3464" t="str">
        <f>IF(OR(HLOOKUP(L$2+$A3464,Sheet2!BX:NK,$B3464,0),HLOOKUP(L$2+$A3464,Sheet2!BX:NK,$B3464,0)&lt;&gt;""),HLOOKUP(L$2+$A3464,Sheet2!BX:NK,$B3464,0),"")</f>
        <v/>
      </c>
      <c r="M3464" t="str">
        <f>IF(OR(HLOOKUP(M$2+$A3464,Sheet2!BY:NL,$B3464,0),HLOOKUP(M$2+$A3464,Sheet2!BY:NL,$B3464,0)&lt;&gt;""),HLOOKUP(M$2+$A3464,Sheet2!BY:NL,$B3464,0),"")</f>
        <v/>
      </c>
      <c r="N3464" t="str">
        <f>IF(OR(HLOOKUP(N$2+$A3464,Sheet2!BZ:NM,$B3464,0),HLOOKUP(N$2+$A3464,Sheet2!BZ:NM,$B3464,0)&lt;&gt;""),HLOOKUP(N$2+$A3464,Sheet2!BZ:NM,$B3464,0),"")</f>
        <v/>
      </c>
      <c r="O3464" t="str">
        <f>IF(OR(HLOOKUP(O$2+$A3464,Sheet2!CA:NN,$B3464,0),HLOOKUP(O$2+$A3464,Sheet2!CA:NN,$B3464,0)&lt;&gt;""),HLOOKUP(O$2+$A3464,Sheet2!CA:NN,$B3464,0),"")</f>
        <v/>
      </c>
      <c r="P3464" t="str">
        <f>IF(OR(HLOOKUP(P$2+$A3464,Sheet2!CB:NO,$B3464,0),HLOOKUP(P$2+$A3464,Sheet2!CB:NO,$B3464,0)&lt;&gt;""),HLOOKUP(P$2+$A3464,Sheet2!CB:NO,$B3464,0),"")</f>
        <v/>
      </c>
      <c r="Q3464" t="str">
        <f>IF(OR(HLOOKUP(Q$2+$A3464,Sheet2!CC:NO,$B3464,0),HLOOKUP(Q$2+$A3464,Sheet2!CC:NO,$B3464,0)&lt;&gt;""),HLOOKUP(Q$2+$A3464,Sheet2!CC:NO,$B3464,0),"")</f>
        <v/>
      </c>
    </row>
    <row r="3465" spans="1:17" x14ac:dyDescent="0.25">
      <c r="A3465" s="64">
        <f t="shared" si="435"/>
        <v>6</v>
      </c>
      <c r="B3465" s="64">
        <f t="shared" si="436"/>
        <v>351</v>
      </c>
      <c r="C3465" s="64">
        <f t="shared" si="437"/>
        <v>2</v>
      </c>
      <c r="D3465" s="64">
        <f t="shared" si="438"/>
        <v>347</v>
      </c>
      <c r="E3465" s="64">
        <f t="shared" si="439"/>
        <v>1731</v>
      </c>
      <c r="F3465" s="64" t="str">
        <f t="shared" si="432"/>
        <v/>
      </c>
      <c r="G3465" s="64" t="str">
        <f t="shared" si="433"/>
        <v/>
      </c>
      <c r="H3465" s="64" t="str">
        <f t="shared" si="434"/>
        <v/>
      </c>
      <c r="I3465" s="80" t="str">
        <f>IFERROR(VLOOKUP(D3465,Sheet2!A:B,2,0),"")</f>
        <v/>
      </c>
      <c r="J3465" s="64" t="str">
        <f>IFERROR(IF(I3465&lt;&gt;"",VLOOKUP(I3465,Sheet2!B:C,2,0),""),"")</f>
        <v/>
      </c>
      <c r="K3465" s="64" t="str">
        <f>IFERROR( IF(I3465&lt;&gt;"", HLOOKUP(L$2+$A3465,Sheet2!BX:NK,2,0),""),"")</f>
        <v/>
      </c>
      <c r="L3465" t="str">
        <f>IF(OR(HLOOKUP(L$2+$A3465,Sheet2!BX:NK,$B3465,0),HLOOKUP(L$2+$A3465,Sheet2!BX:NK,$B3465,0)&lt;&gt;""),HLOOKUP(L$2+$A3465,Sheet2!BX:NK,$B3465,0),"")</f>
        <v/>
      </c>
      <c r="M3465" t="str">
        <f>IF(OR(HLOOKUP(M$2+$A3465,Sheet2!BY:NL,$B3465,0),HLOOKUP(M$2+$A3465,Sheet2!BY:NL,$B3465,0)&lt;&gt;""),HLOOKUP(M$2+$A3465,Sheet2!BY:NL,$B3465,0),"")</f>
        <v/>
      </c>
      <c r="N3465" t="str">
        <f>IF(OR(HLOOKUP(N$2+$A3465,Sheet2!BZ:NM,$B3465,0),HLOOKUP(N$2+$A3465,Sheet2!BZ:NM,$B3465,0)&lt;&gt;""),HLOOKUP(N$2+$A3465,Sheet2!BZ:NM,$B3465,0),"")</f>
        <v/>
      </c>
      <c r="O3465" t="str">
        <f>IF(OR(HLOOKUP(O$2+$A3465,Sheet2!CA:NN,$B3465,0),HLOOKUP(O$2+$A3465,Sheet2!CA:NN,$B3465,0)&lt;&gt;""),HLOOKUP(O$2+$A3465,Sheet2!CA:NN,$B3465,0),"")</f>
        <v/>
      </c>
      <c r="P3465" t="str">
        <f>IF(OR(HLOOKUP(P$2+$A3465,Sheet2!CB:NO,$B3465,0),HLOOKUP(P$2+$A3465,Sheet2!CB:NO,$B3465,0)&lt;&gt;""),HLOOKUP(P$2+$A3465,Sheet2!CB:NO,$B3465,0),"")</f>
        <v/>
      </c>
      <c r="Q3465" t="str">
        <f>IF(OR(HLOOKUP(Q$2+$A3465,Sheet2!CC:NO,$B3465,0),HLOOKUP(Q$2+$A3465,Sheet2!CC:NO,$B3465,0)&lt;&gt;""),HLOOKUP(Q$2+$A3465,Sheet2!CC:NO,$B3465,0),"")</f>
        <v/>
      </c>
    </row>
    <row r="3466" spans="1:17" x14ac:dyDescent="0.25">
      <c r="A3466" s="64">
        <f t="shared" si="435"/>
        <v>12</v>
      </c>
      <c r="B3466" s="64">
        <f t="shared" si="436"/>
        <v>351</v>
      </c>
      <c r="C3466" s="64">
        <f t="shared" si="437"/>
        <v>3</v>
      </c>
      <c r="D3466" s="64">
        <f t="shared" si="438"/>
        <v>347</v>
      </c>
      <c r="E3466" s="64">
        <f t="shared" si="439"/>
        <v>1731</v>
      </c>
      <c r="F3466" s="64" t="str">
        <f t="shared" si="432"/>
        <v/>
      </c>
      <c r="G3466" s="64" t="str">
        <f t="shared" si="433"/>
        <v/>
      </c>
      <c r="H3466" s="64" t="str">
        <f t="shared" si="434"/>
        <v/>
      </c>
      <c r="I3466" s="80" t="str">
        <f>IFERROR(VLOOKUP(D3466,Sheet2!A:B,2,0),"")</f>
        <v/>
      </c>
      <c r="J3466" s="64" t="str">
        <f>IFERROR(IF(I3466&lt;&gt;"",VLOOKUP(I3466,Sheet2!B:C,2,0),""),"")</f>
        <v/>
      </c>
      <c r="K3466" s="64" t="str">
        <f>IFERROR( IF(I3466&lt;&gt;"", HLOOKUP(L$2+$A3466,Sheet2!BX:NK,2,0),""),"")</f>
        <v/>
      </c>
      <c r="L3466" t="str">
        <f>IF(OR(HLOOKUP(L$2+$A3466,Sheet2!BX:NK,$B3466,0),HLOOKUP(L$2+$A3466,Sheet2!BX:NK,$B3466,0)&lt;&gt;""),HLOOKUP(L$2+$A3466,Sheet2!BX:NK,$B3466,0),"")</f>
        <v/>
      </c>
      <c r="M3466" t="str">
        <f>IF(OR(HLOOKUP(M$2+$A3466,Sheet2!BY:NL,$B3466,0),HLOOKUP(M$2+$A3466,Sheet2!BY:NL,$B3466,0)&lt;&gt;""),HLOOKUP(M$2+$A3466,Sheet2!BY:NL,$B3466,0),"")</f>
        <v/>
      </c>
      <c r="N3466" t="str">
        <f>IF(OR(HLOOKUP(N$2+$A3466,Sheet2!BZ:NM,$B3466,0),HLOOKUP(N$2+$A3466,Sheet2!BZ:NM,$B3466,0)&lt;&gt;""),HLOOKUP(N$2+$A3466,Sheet2!BZ:NM,$B3466,0),"")</f>
        <v/>
      </c>
      <c r="O3466" t="str">
        <f>IF(OR(HLOOKUP(O$2+$A3466,Sheet2!CA:NN,$B3466,0),HLOOKUP(O$2+$A3466,Sheet2!CA:NN,$B3466,0)&lt;&gt;""),HLOOKUP(O$2+$A3466,Sheet2!CA:NN,$B3466,0),"")</f>
        <v/>
      </c>
      <c r="P3466" t="str">
        <f>IF(OR(HLOOKUP(P$2+$A3466,Sheet2!CB:NO,$B3466,0),HLOOKUP(P$2+$A3466,Sheet2!CB:NO,$B3466,0)&lt;&gt;""),HLOOKUP(P$2+$A3466,Sheet2!CB:NO,$B3466,0),"")</f>
        <v/>
      </c>
      <c r="Q3466" t="str">
        <f>IF(OR(HLOOKUP(Q$2+$A3466,Sheet2!CC:NO,$B3466,0),HLOOKUP(Q$2+$A3466,Sheet2!CC:NO,$B3466,0)&lt;&gt;""),HLOOKUP(Q$2+$A3466,Sheet2!CC:NO,$B3466,0),"")</f>
        <v/>
      </c>
    </row>
    <row r="3467" spans="1:17" x14ac:dyDescent="0.25">
      <c r="A3467" s="64">
        <f t="shared" si="435"/>
        <v>18</v>
      </c>
      <c r="B3467" s="64">
        <f t="shared" si="436"/>
        <v>351</v>
      </c>
      <c r="C3467" s="64">
        <f t="shared" si="437"/>
        <v>4</v>
      </c>
      <c r="D3467" s="64">
        <f t="shared" si="438"/>
        <v>347</v>
      </c>
      <c r="E3467" s="64">
        <f t="shared" si="439"/>
        <v>1731</v>
      </c>
      <c r="F3467" s="64" t="str">
        <f t="shared" si="432"/>
        <v/>
      </c>
      <c r="G3467" s="64" t="str">
        <f t="shared" si="433"/>
        <v/>
      </c>
      <c r="H3467" s="64" t="str">
        <f t="shared" si="434"/>
        <v/>
      </c>
      <c r="I3467" s="80" t="str">
        <f>IFERROR(VLOOKUP(D3467,Sheet2!A:B,2,0),"")</f>
        <v/>
      </c>
      <c r="J3467" s="64" t="str">
        <f>IFERROR(IF(I3467&lt;&gt;"",VLOOKUP(I3467,Sheet2!B:C,2,0),""),"")</f>
        <v/>
      </c>
      <c r="K3467" s="64" t="str">
        <f>IFERROR( IF(I3467&lt;&gt;"", HLOOKUP(L$2+$A3467,Sheet2!BX:NK,2,0),""),"")</f>
        <v/>
      </c>
      <c r="L3467" t="str">
        <f>IF(OR(HLOOKUP(L$2+$A3467,Sheet2!BX:NK,$B3467,0),HLOOKUP(L$2+$A3467,Sheet2!BX:NK,$B3467,0)&lt;&gt;""),HLOOKUP(L$2+$A3467,Sheet2!BX:NK,$B3467,0),"")</f>
        <v/>
      </c>
      <c r="M3467" t="str">
        <f>IF(OR(HLOOKUP(M$2+$A3467,Sheet2!BY:NL,$B3467,0),HLOOKUP(M$2+$A3467,Sheet2!BY:NL,$B3467,0)&lt;&gt;""),HLOOKUP(M$2+$A3467,Sheet2!BY:NL,$B3467,0),"")</f>
        <v/>
      </c>
      <c r="N3467" t="str">
        <f>IF(OR(HLOOKUP(N$2+$A3467,Sheet2!BZ:NM,$B3467,0),HLOOKUP(N$2+$A3467,Sheet2!BZ:NM,$B3467,0)&lt;&gt;""),HLOOKUP(N$2+$A3467,Sheet2!BZ:NM,$B3467,0),"")</f>
        <v/>
      </c>
      <c r="O3467" t="str">
        <f>IF(OR(HLOOKUP(O$2+$A3467,Sheet2!CA:NN,$B3467,0),HLOOKUP(O$2+$A3467,Sheet2!CA:NN,$B3467,0)&lt;&gt;""),HLOOKUP(O$2+$A3467,Sheet2!CA:NN,$B3467,0),"")</f>
        <v/>
      </c>
      <c r="P3467" t="str">
        <f>IF(OR(HLOOKUP(P$2+$A3467,Sheet2!CB:NO,$B3467,0),HLOOKUP(P$2+$A3467,Sheet2!CB:NO,$B3467,0)&lt;&gt;""),HLOOKUP(P$2+$A3467,Sheet2!CB:NO,$B3467,0),"")</f>
        <v/>
      </c>
      <c r="Q3467" t="str">
        <f>IF(OR(HLOOKUP(Q$2+$A3467,Sheet2!CC:NO,$B3467,0),HLOOKUP(Q$2+$A3467,Sheet2!CC:NO,$B3467,0)&lt;&gt;""),HLOOKUP(Q$2+$A3467,Sheet2!CC:NO,$B3467,0),"")</f>
        <v/>
      </c>
    </row>
    <row r="3468" spans="1:17" x14ac:dyDescent="0.25">
      <c r="A3468" s="64">
        <f t="shared" si="435"/>
        <v>24</v>
      </c>
      <c r="B3468" s="64">
        <f t="shared" si="436"/>
        <v>351</v>
      </c>
      <c r="C3468" s="64">
        <f t="shared" si="437"/>
        <v>5</v>
      </c>
      <c r="D3468" s="64">
        <f t="shared" si="438"/>
        <v>347</v>
      </c>
      <c r="E3468" s="64">
        <f t="shared" si="439"/>
        <v>1731</v>
      </c>
      <c r="F3468" s="64" t="str">
        <f t="shared" si="432"/>
        <v/>
      </c>
      <c r="G3468" s="64" t="str">
        <f t="shared" si="433"/>
        <v/>
      </c>
      <c r="H3468" s="64" t="str">
        <f t="shared" si="434"/>
        <v/>
      </c>
      <c r="I3468" s="80" t="str">
        <f>IFERROR(VLOOKUP(D3468,Sheet2!A:B,2,0),"")</f>
        <v/>
      </c>
      <c r="J3468" s="64" t="str">
        <f>IFERROR(IF(I3468&lt;&gt;"",VLOOKUP(I3468,Sheet2!B:C,2,0),""),"")</f>
        <v/>
      </c>
      <c r="K3468" s="64" t="str">
        <f>IFERROR( IF(I3468&lt;&gt;"", HLOOKUP(L$2+$A3468,Sheet2!BX:NK,2,0),""),"")</f>
        <v/>
      </c>
      <c r="L3468" t="str">
        <f>IF(OR(HLOOKUP(L$2+$A3468,Sheet2!BX:NK,$B3468,0),HLOOKUP(L$2+$A3468,Sheet2!BX:NK,$B3468,0)&lt;&gt;""),HLOOKUP(L$2+$A3468,Sheet2!BX:NK,$B3468,0),"")</f>
        <v/>
      </c>
      <c r="M3468" t="str">
        <f>IF(OR(HLOOKUP(M$2+$A3468,Sheet2!BY:NL,$B3468,0),HLOOKUP(M$2+$A3468,Sheet2!BY:NL,$B3468,0)&lt;&gt;""),HLOOKUP(M$2+$A3468,Sheet2!BY:NL,$B3468,0),"")</f>
        <v/>
      </c>
      <c r="N3468" t="str">
        <f>IF(OR(HLOOKUP(N$2+$A3468,Sheet2!BZ:NM,$B3468,0),HLOOKUP(N$2+$A3468,Sheet2!BZ:NM,$B3468,0)&lt;&gt;""),HLOOKUP(N$2+$A3468,Sheet2!BZ:NM,$B3468,0),"")</f>
        <v/>
      </c>
      <c r="O3468" t="str">
        <f>IF(OR(HLOOKUP(O$2+$A3468,Sheet2!CA:NN,$B3468,0),HLOOKUP(O$2+$A3468,Sheet2!CA:NN,$B3468,0)&lt;&gt;""),HLOOKUP(O$2+$A3468,Sheet2!CA:NN,$B3468,0),"")</f>
        <v/>
      </c>
      <c r="P3468" t="str">
        <f>IF(OR(HLOOKUP(P$2+$A3468,Sheet2!CB:NO,$B3468,0),HLOOKUP(P$2+$A3468,Sheet2!CB:NO,$B3468,0)&lt;&gt;""),HLOOKUP(P$2+$A3468,Sheet2!CB:NO,$B3468,0),"")</f>
        <v/>
      </c>
      <c r="Q3468" t="str">
        <f>IF(OR(HLOOKUP(Q$2+$A3468,Sheet2!CC:NO,$B3468,0),HLOOKUP(Q$2+$A3468,Sheet2!CC:NO,$B3468,0)&lt;&gt;""),HLOOKUP(Q$2+$A3468,Sheet2!CC:NO,$B3468,0),"")</f>
        <v/>
      </c>
    </row>
    <row r="3469" spans="1:17" x14ac:dyDescent="0.25">
      <c r="A3469" s="64">
        <f t="shared" si="435"/>
        <v>30</v>
      </c>
      <c r="B3469" s="64">
        <f t="shared" si="436"/>
        <v>351</v>
      </c>
      <c r="C3469" s="64">
        <f t="shared" si="437"/>
        <v>6</v>
      </c>
      <c r="D3469" s="64">
        <f t="shared" si="438"/>
        <v>347</v>
      </c>
      <c r="E3469" s="64">
        <f t="shared" si="439"/>
        <v>1731</v>
      </c>
      <c r="F3469" s="64" t="str">
        <f t="shared" si="432"/>
        <v/>
      </c>
      <c r="G3469" s="64" t="str">
        <f t="shared" si="433"/>
        <v/>
      </c>
      <c r="H3469" s="64" t="str">
        <f t="shared" si="434"/>
        <v/>
      </c>
      <c r="I3469" s="80" t="str">
        <f>IFERROR(VLOOKUP(D3469,Sheet2!A:B,2,0),"")</f>
        <v/>
      </c>
      <c r="J3469" s="64" t="str">
        <f>IFERROR(IF(I3469&lt;&gt;"",VLOOKUP(I3469,Sheet2!B:C,2,0),""),"")</f>
        <v/>
      </c>
      <c r="K3469" s="64" t="str">
        <f>IFERROR( IF(I3469&lt;&gt;"", HLOOKUP(L$2+$A3469,Sheet2!BX:NK,2,0),""),"")</f>
        <v/>
      </c>
      <c r="L3469" t="str">
        <f>IF(OR(HLOOKUP(L$2+$A3469,Sheet2!BX:NK,$B3469,0),HLOOKUP(L$2+$A3469,Sheet2!BX:NK,$B3469,0)&lt;&gt;""),HLOOKUP(L$2+$A3469,Sheet2!BX:NK,$B3469,0),"")</f>
        <v/>
      </c>
      <c r="M3469" t="str">
        <f>IF(OR(HLOOKUP(M$2+$A3469,Sheet2!BY:NL,$B3469,0),HLOOKUP(M$2+$A3469,Sheet2!BY:NL,$B3469,0)&lt;&gt;""),HLOOKUP(M$2+$A3469,Sheet2!BY:NL,$B3469,0),"")</f>
        <v/>
      </c>
      <c r="N3469" t="str">
        <f>IF(OR(HLOOKUP(N$2+$A3469,Sheet2!BZ:NM,$B3469,0),HLOOKUP(N$2+$A3469,Sheet2!BZ:NM,$B3469,0)&lt;&gt;""),HLOOKUP(N$2+$A3469,Sheet2!BZ:NM,$B3469,0),"")</f>
        <v/>
      </c>
      <c r="O3469" t="str">
        <f>IF(OR(HLOOKUP(O$2+$A3469,Sheet2!CA:NN,$B3469,0),HLOOKUP(O$2+$A3469,Sheet2!CA:NN,$B3469,0)&lt;&gt;""),HLOOKUP(O$2+$A3469,Sheet2!CA:NN,$B3469,0),"")</f>
        <v/>
      </c>
      <c r="P3469" t="str">
        <f>IF(OR(HLOOKUP(P$2+$A3469,Sheet2!CB:NO,$B3469,0),HLOOKUP(P$2+$A3469,Sheet2!CB:NO,$B3469,0)&lt;&gt;""),HLOOKUP(P$2+$A3469,Sheet2!CB:NO,$B3469,0),"")</f>
        <v/>
      </c>
      <c r="Q3469" t="str">
        <f>IF(OR(HLOOKUP(Q$2+$A3469,Sheet2!CC:NO,$B3469,0),HLOOKUP(Q$2+$A3469,Sheet2!CC:NO,$B3469,0)&lt;&gt;""),HLOOKUP(Q$2+$A3469,Sheet2!CC:NO,$B3469,0),"")</f>
        <v/>
      </c>
    </row>
    <row r="3470" spans="1:17" x14ac:dyDescent="0.25">
      <c r="A3470" s="64">
        <f t="shared" si="435"/>
        <v>36</v>
      </c>
      <c r="B3470" s="64">
        <f t="shared" si="436"/>
        <v>351</v>
      </c>
      <c r="C3470" s="64">
        <f t="shared" si="437"/>
        <v>7</v>
      </c>
      <c r="D3470" s="64">
        <f t="shared" si="438"/>
        <v>347</v>
      </c>
      <c r="E3470" s="64">
        <f t="shared" si="439"/>
        <v>1731</v>
      </c>
      <c r="F3470" s="64" t="str">
        <f t="shared" si="432"/>
        <v/>
      </c>
      <c r="G3470" s="64" t="str">
        <f t="shared" si="433"/>
        <v/>
      </c>
      <c r="H3470" s="64" t="str">
        <f t="shared" si="434"/>
        <v/>
      </c>
      <c r="I3470" s="80" t="str">
        <f>IFERROR(VLOOKUP(D3470,Sheet2!A:B,2,0),"")</f>
        <v/>
      </c>
      <c r="J3470" s="64" t="str">
        <f>IFERROR(IF(I3470&lt;&gt;"",VLOOKUP(I3470,Sheet2!B:C,2,0),""),"")</f>
        <v/>
      </c>
      <c r="K3470" s="64" t="str">
        <f>IFERROR( IF(I3470&lt;&gt;"", HLOOKUP(L$2+$A3470,Sheet2!BX:NK,2,0),""),"")</f>
        <v/>
      </c>
      <c r="L3470" t="str">
        <f>IF(OR(HLOOKUP(L$2+$A3470,Sheet2!BX:NK,$B3470,0),HLOOKUP(L$2+$A3470,Sheet2!BX:NK,$B3470,0)&lt;&gt;""),HLOOKUP(L$2+$A3470,Sheet2!BX:NK,$B3470,0),"")</f>
        <v/>
      </c>
      <c r="M3470" t="str">
        <f>IF(OR(HLOOKUP(M$2+$A3470,Sheet2!BY:NL,$B3470,0),HLOOKUP(M$2+$A3470,Sheet2!BY:NL,$B3470,0)&lt;&gt;""),HLOOKUP(M$2+$A3470,Sheet2!BY:NL,$B3470,0),"")</f>
        <v/>
      </c>
      <c r="N3470" t="str">
        <f>IF(OR(HLOOKUP(N$2+$A3470,Sheet2!BZ:NM,$B3470,0),HLOOKUP(N$2+$A3470,Sheet2!BZ:NM,$B3470,0)&lt;&gt;""),HLOOKUP(N$2+$A3470,Sheet2!BZ:NM,$B3470,0),"")</f>
        <v/>
      </c>
      <c r="O3470" t="str">
        <f>IF(OR(HLOOKUP(O$2+$A3470,Sheet2!CA:NN,$B3470,0),HLOOKUP(O$2+$A3470,Sheet2!CA:NN,$B3470,0)&lt;&gt;""),HLOOKUP(O$2+$A3470,Sheet2!CA:NN,$B3470,0),"")</f>
        <v/>
      </c>
      <c r="P3470" t="str">
        <f>IF(OR(HLOOKUP(P$2+$A3470,Sheet2!CB:NO,$B3470,0),HLOOKUP(P$2+$A3470,Sheet2!CB:NO,$B3470,0)&lt;&gt;""),HLOOKUP(P$2+$A3470,Sheet2!CB:NO,$B3470,0),"")</f>
        <v/>
      </c>
      <c r="Q3470" t="str">
        <f>IF(OR(HLOOKUP(Q$2+$A3470,Sheet2!CC:NO,$B3470,0),HLOOKUP(Q$2+$A3470,Sheet2!CC:NO,$B3470,0)&lt;&gt;""),HLOOKUP(Q$2+$A3470,Sheet2!CC:NO,$B3470,0),"")</f>
        <v/>
      </c>
    </row>
    <row r="3471" spans="1:17" x14ac:dyDescent="0.25">
      <c r="A3471" s="64">
        <f t="shared" si="435"/>
        <v>42</v>
      </c>
      <c r="B3471" s="64">
        <f t="shared" si="436"/>
        <v>351</v>
      </c>
      <c r="C3471" s="64">
        <f t="shared" si="437"/>
        <v>8</v>
      </c>
      <c r="D3471" s="64">
        <f t="shared" si="438"/>
        <v>347</v>
      </c>
      <c r="E3471" s="64">
        <f t="shared" si="439"/>
        <v>1731</v>
      </c>
      <c r="F3471" s="64" t="str">
        <f t="shared" si="432"/>
        <v/>
      </c>
      <c r="G3471" s="64" t="str">
        <f t="shared" si="433"/>
        <v/>
      </c>
      <c r="H3471" s="64" t="str">
        <f t="shared" si="434"/>
        <v/>
      </c>
      <c r="I3471" s="80" t="str">
        <f>IFERROR(VLOOKUP(D3471,Sheet2!A:B,2,0),"")</f>
        <v/>
      </c>
      <c r="J3471" s="64" t="str">
        <f>IFERROR(IF(I3471&lt;&gt;"",VLOOKUP(I3471,Sheet2!B:C,2,0),""),"")</f>
        <v/>
      </c>
      <c r="K3471" s="64" t="str">
        <f>IFERROR( IF(I3471&lt;&gt;"", HLOOKUP(L$2+$A3471,Sheet2!BX:NK,2,0),""),"")</f>
        <v/>
      </c>
      <c r="L3471" t="str">
        <f>IF(OR(HLOOKUP(L$2+$A3471,Sheet2!BX:NK,$B3471,0),HLOOKUP(L$2+$A3471,Sheet2!BX:NK,$B3471,0)&lt;&gt;""),HLOOKUP(L$2+$A3471,Sheet2!BX:NK,$B3471,0),"")</f>
        <v/>
      </c>
      <c r="M3471" t="str">
        <f>IF(OR(HLOOKUP(M$2+$A3471,Sheet2!BY:NL,$B3471,0),HLOOKUP(M$2+$A3471,Sheet2!BY:NL,$B3471,0)&lt;&gt;""),HLOOKUP(M$2+$A3471,Sheet2!BY:NL,$B3471,0),"")</f>
        <v/>
      </c>
      <c r="N3471" t="str">
        <f>IF(OR(HLOOKUP(N$2+$A3471,Sheet2!BZ:NM,$B3471,0),HLOOKUP(N$2+$A3471,Sheet2!BZ:NM,$B3471,0)&lt;&gt;""),HLOOKUP(N$2+$A3471,Sheet2!BZ:NM,$B3471,0),"")</f>
        <v/>
      </c>
      <c r="O3471" t="str">
        <f>IF(OR(HLOOKUP(O$2+$A3471,Sheet2!CA:NN,$B3471,0),HLOOKUP(O$2+$A3471,Sheet2!CA:NN,$B3471,0)&lt;&gt;""),HLOOKUP(O$2+$A3471,Sheet2!CA:NN,$B3471,0),"")</f>
        <v/>
      </c>
      <c r="P3471" t="str">
        <f>IF(OR(HLOOKUP(P$2+$A3471,Sheet2!CB:NO,$B3471,0),HLOOKUP(P$2+$A3471,Sheet2!CB:NO,$B3471,0)&lt;&gt;""),HLOOKUP(P$2+$A3471,Sheet2!CB:NO,$B3471,0),"")</f>
        <v/>
      </c>
      <c r="Q3471" t="str">
        <f>IF(OR(HLOOKUP(Q$2+$A3471,Sheet2!CC:NO,$B3471,0),HLOOKUP(Q$2+$A3471,Sheet2!CC:NO,$B3471,0)&lt;&gt;""),HLOOKUP(Q$2+$A3471,Sheet2!CC:NO,$B3471,0),"")</f>
        <v/>
      </c>
    </row>
    <row r="3472" spans="1:17" x14ac:dyDescent="0.25">
      <c r="A3472" s="64">
        <f t="shared" si="435"/>
        <v>48</v>
      </c>
      <c r="B3472" s="64">
        <f t="shared" si="436"/>
        <v>351</v>
      </c>
      <c r="C3472" s="64">
        <f t="shared" si="437"/>
        <v>9</v>
      </c>
      <c r="D3472" s="64">
        <f t="shared" si="438"/>
        <v>347</v>
      </c>
      <c r="E3472" s="64">
        <f t="shared" si="439"/>
        <v>1731</v>
      </c>
      <c r="F3472" s="64" t="str">
        <f t="shared" si="432"/>
        <v/>
      </c>
      <c r="G3472" s="64" t="str">
        <f t="shared" si="433"/>
        <v/>
      </c>
      <c r="H3472" s="64" t="str">
        <f t="shared" si="434"/>
        <v/>
      </c>
      <c r="I3472" s="80" t="str">
        <f>IFERROR(VLOOKUP(D3472,Sheet2!A:B,2,0),"")</f>
        <v/>
      </c>
      <c r="J3472" s="64" t="str">
        <f>IFERROR(IF(I3472&lt;&gt;"",VLOOKUP(I3472,Sheet2!B:C,2,0),""),"")</f>
        <v/>
      </c>
      <c r="K3472" s="64" t="str">
        <f>IFERROR( IF(I3472&lt;&gt;"", HLOOKUP(L$2+$A3472,Sheet2!BX:NK,2,0),""),"")</f>
        <v/>
      </c>
      <c r="L3472" t="str">
        <f>IF(OR(HLOOKUP(L$2+$A3472,Sheet2!BX:NK,$B3472,0),HLOOKUP(L$2+$A3472,Sheet2!BX:NK,$B3472,0)&lt;&gt;""),HLOOKUP(L$2+$A3472,Sheet2!BX:NK,$B3472,0),"")</f>
        <v/>
      </c>
      <c r="M3472" t="str">
        <f>IF(OR(HLOOKUP(M$2+$A3472,Sheet2!BY:NL,$B3472,0),HLOOKUP(M$2+$A3472,Sheet2!BY:NL,$B3472,0)&lt;&gt;""),HLOOKUP(M$2+$A3472,Sheet2!BY:NL,$B3472,0),"")</f>
        <v/>
      </c>
      <c r="N3472" t="str">
        <f>IF(OR(HLOOKUP(N$2+$A3472,Sheet2!BZ:NM,$B3472,0),HLOOKUP(N$2+$A3472,Sheet2!BZ:NM,$B3472,0)&lt;&gt;""),HLOOKUP(N$2+$A3472,Sheet2!BZ:NM,$B3472,0),"")</f>
        <v/>
      </c>
      <c r="O3472" t="str">
        <f>IF(OR(HLOOKUP(O$2+$A3472,Sheet2!CA:NN,$B3472,0),HLOOKUP(O$2+$A3472,Sheet2!CA:NN,$B3472,0)&lt;&gt;""),HLOOKUP(O$2+$A3472,Sheet2!CA:NN,$B3472,0),"")</f>
        <v/>
      </c>
      <c r="P3472" t="str">
        <f>IF(OR(HLOOKUP(P$2+$A3472,Sheet2!CB:NO,$B3472,0),HLOOKUP(P$2+$A3472,Sheet2!CB:NO,$B3472,0)&lt;&gt;""),HLOOKUP(P$2+$A3472,Sheet2!CB:NO,$B3472,0),"")</f>
        <v/>
      </c>
      <c r="Q3472" t="str">
        <f>IF(OR(HLOOKUP(Q$2+$A3472,Sheet2!CC:NO,$B3472,0),HLOOKUP(Q$2+$A3472,Sheet2!CC:NO,$B3472,0)&lt;&gt;""),HLOOKUP(Q$2+$A3472,Sheet2!CC:NO,$B3472,0),"")</f>
        <v/>
      </c>
    </row>
    <row r="3473" spans="1:17" x14ac:dyDescent="0.25">
      <c r="A3473" s="64">
        <f t="shared" si="435"/>
        <v>54</v>
      </c>
      <c r="B3473" s="64">
        <f t="shared" si="436"/>
        <v>351</v>
      </c>
      <c r="C3473" s="64">
        <f t="shared" si="437"/>
        <v>10</v>
      </c>
      <c r="D3473" s="64">
        <f t="shared" si="438"/>
        <v>347</v>
      </c>
      <c r="E3473" s="64">
        <f t="shared" si="439"/>
        <v>1731</v>
      </c>
      <c r="F3473" s="64" t="str">
        <f t="shared" si="432"/>
        <v/>
      </c>
      <c r="G3473" s="64" t="str">
        <f t="shared" si="433"/>
        <v/>
      </c>
      <c r="H3473" s="64" t="str">
        <f t="shared" si="434"/>
        <v/>
      </c>
      <c r="I3473" s="80" t="str">
        <f>IFERROR(VLOOKUP(D3473,Sheet2!A:B,2,0),"")</f>
        <v/>
      </c>
      <c r="J3473" s="64" t="str">
        <f>IFERROR(IF(I3473&lt;&gt;"",VLOOKUP(I3473,Sheet2!B:C,2,0),""),"")</f>
        <v/>
      </c>
      <c r="K3473" s="64" t="str">
        <f>IFERROR( IF(I3473&lt;&gt;"", HLOOKUP(L$2+$A3473,Sheet2!BX:NK,2,0),""),"")</f>
        <v/>
      </c>
      <c r="L3473" t="str">
        <f>IF(OR(HLOOKUP(L$2+$A3473,Sheet2!BX:NK,$B3473,0),HLOOKUP(L$2+$A3473,Sheet2!BX:NK,$B3473,0)&lt;&gt;""),HLOOKUP(L$2+$A3473,Sheet2!BX:NK,$B3473,0),"")</f>
        <v/>
      </c>
      <c r="M3473" t="str">
        <f>IF(OR(HLOOKUP(M$2+$A3473,Sheet2!BY:NL,$B3473,0),HLOOKUP(M$2+$A3473,Sheet2!BY:NL,$B3473,0)&lt;&gt;""),HLOOKUP(M$2+$A3473,Sheet2!BY:NL,$B3473,0),"")</f>
        <v/>
      </c>
      <c r="N3473" t="str">
        <f>IF(OR(HLOOKUP(N$2+$A3473,Sheet2!BZ:NM,$B3473,0),HLOOKUP(N$2+$A3473,Sheet2!BZ:NM,$B3473,0)&lt;&gt;""),HLOOKUP(N$2+$A3473,Sheet2!BZ:NM,$B3473,0),"")</f>
        <v/>
      </c>
      <c r="O3473" t="str">
        <f>IF(OR(HLOOKUP(O$2+$A3473,Sheet2!CA:NN,$B3473,0),HLOOKUP(O$2+$A3473,Sheet2!CA:NN,$B3473,0)&lt;&gt;""),HLOOKUP(O$2+$A3473,Sheet2!CA:NN,$B3473,0),"")</f>
        <v/>
      </c>
      <c r="P3473" t="str">
        <f>IF(OR(HLOOKUP(P$2+$A3473,Sheet2!CB:NO,$B3473,0),HLOOKUP(P$2+$A3473,Sheet2!CB:NO,$B3473,0)&lt;&gt;""),HLOOKUP(P$2+$A3473,Sheet2!CB:NO,$B3473,0),"")</f>
        <v/>
      </c>
      <c r="Q3473" t="str">
        <f>IF(OR(HLOOKUP(Q$2+$A3473,Sheet2!CC:NO,$B3473,0),HLOOKUP(Q$2+$A3473,Sheet2!CC:NO,$B3473,0)&lt;&gt;""),HLOOKUP(Q$2+$A3473,Sheet2!CC:NO,$B3473,0),"")</f>
        <v/>
      </c>
    </row>
    <row r="3474" spans="1:17" x14ac:dyDescent="0.25">
      <c r="A3474" s="64">
        <f t="shared" si="435"/>
        <v>0</v>
      </c>
      <c r="B3474" s="64">
        <f t="shared" si="436"/>
        <v>352</v>
      </c>
      <c r="C3474" s="64">
        <f t="shared" si="437"/>
        <v>1</v>
      </c>
      <c r="D3474" s="64">
        <f t="shared" si="438"/>
        <v>348</v>
      </c>
      <c r="E3474" s="64">
        <f t="shared" si="439"/>
        <v>1736</v>
      </c>
      <c r="F3474" s="64" t="str">
        <f t="shared" si="432"/>
        <v/>
      </c>
      <c r="G3474" s="64" t="str">
        <f t="shared" si="433"/>
        <v/>
      </c>
      <c r="H3474" s="64" t="str">
        <f t="shared" si="434"/>
        <v/>
      </c>
      <c r="I3474" s="80" t="str">
        <f>IFERROR(VLOOKUP(D3474,Sheet2!A:B,2,0),"")</f>
        <v/>
      </c>
      <c r="J3474" s="64" t="str">
        <f>IFERROR(IF(I3474&lt;&gt;"",VLOOKUP(I3474,Sheet2!B:C,2,0),""),"")</f>
        <v/>
      </c>
      <c r="K3474" s="64" t="str">
        <f>IFERROR( IF(I3474&lt;&gt;"", HLOOKUP(L$2+$A3474,Sheet2!BX:NK,2,0),""),"")</f>
        <v/>
      </c>
      <c r="L3474" t="str">
        <f>IF(OR(HLOOKUP(L$2+$A3474,Sheet2!BX:NK,$B3474,0),HLOOKUP(L$2+$A3474,Sheet2!BX:NK,$B3474,0)&lt;&gt;""),HLOOKUP(L$2+$A3474,Sheet2!BX:NK,$B3474,0),"")</f>
        <v/>
      </c>
      <c r="M3474" t="str">
        <f>IF(OR(HLOOKUP(M$2+$A3474,Sheet2!BY:NL,$B3474,0),HLOOKUP(M$2+$A3474,Sheet2!BY:NL,$B3474,0)&lt;&gt;""),HLOOKUP(M$2+$A3474,Sheet2!BY:NL,$B3474,0),"")</f>
        <v/>
      </c>
      <c r="N3474" t="str">
        <f>IF(OR(HLOOKUP(N$2+$A3474,Sheet2!BZ:NM,$B3474,0),HLOOKUP(N$2+$A3474,Sheet2!BZ:NM,$B3474,0)&lt;&gt;""),HLOOKUP(N$2+$A3474,Sheet2!BZ:NM,$B3474,0),"")</f>
        <v/>
      </c>
      <c r="O3474" t="str">
        <f>IF(OR(HLOOKUP(O$2+$A3474,Sheet2!CA:NN,$B3474,0),HLOOKUP(O$2+$A3474,Sheet2!CA:NN,$B3474,0)&lt;&gt;""),HLOOKUP(O$2+$A3474,Sheet2!CA:NN,$B3474,0),"")</f>
        <v/>
      </c>
      <c r="P3474" t="str">
        <f>IF(OR(HLOOKUP(P$2+$A3474,Sheet2!CB:NO,$B3474,0),HLOOKUP(P$2+$A3474,Sheet2!CB:NO,$B3474,0)&lt;&gt;""),HLOOKUP(P$2+$A3474,Sheet2!CB:NO,$B3474,0),"")</f>
        <v/>
      </c>
      <c r="Q3474" t="str">
        <f>IF(OR(HLOOKUP(Q$2+$A3474,Sheet2!CC:NO,$B3474,0),HLOOKUP(Q$2+$A3474,Sheet2!CC:NO,$B3474,0)&lt;&gt;""),HLOOKUP(Q$2+$A3474,Sheet2!CC:NO,$B3474,0),"")</f>
        <v/>
      </c>
    </row>
    <row r="3475" spans="1:17" x14ac:dyDescent="0.25">
      <c r="A3475" s="64">
        <f t="shared" si="435"/>
        <v>6</v>
      </c>
      <c r="B3475" s="64">
        <f t="shared" si="436"/>
        <v>352</v>
      </c>
      <c r="C3475" s="64">
        <f t="shared" si="437"/>
        <v>2</v>
      </c>
      <c r="D3475" s="64">
        <f t="shared" si="438"/>
        <v>348</v>
      </c>
      <c r="E3475" s="64">
        <f t="shared" si="439"/>
        <v>1736</v>
      </c>
      <c r="F3475" s="64" t="str">
        <f t="shared" si="432"/>
        <v/>
      </c>
      <c r="G3475" s="64" t="str">
        <f t="shared" si="433"/>
        <v/>
      </c>
      <c r="H3475" s="64" t="str">
        <f t="shared" si="434"/>
        <v/>
      </c>
      <c r="I3475" s="80" t="str">
        <f>IFERROR(VLOOKUP(D3475,Sheet2!A:B,2,0),"")</f>
        <v/>
      </c>
      <c r="J3475" s="64" t="str">
        <f>IFERROR(IF(I3475&lt;&gt;"",VLOOKUP(I3475,Sheet2!B:C,2,0),""),"")</f>
        <v/>
      </c>
      <c r="K3475" s="64" t="str">
        <f>IFERROR( IF(I3475&lt;&gt;"", HLOOKUP(L$2+$A3475,Sheet2!BX:NK,2,0),""),"")</f>
        <v/>
      </c>
      <c r="L3475" t="str">
        <f>IF(OR(HLOOKUP(L$2+$A3475,Sheet2!BX:NK,$B3475,0),HLOOKUP(L$2+$A3475,Sheet2!BX:NK,$B3475,0)&lt;&gt;""),HLOOKUP(L$2+$A3475,Sheet2!BX:NK,$B3475,0),"")</f>
        <v/>
      </c>
      <c r="M3475" t="str">
        <f>IF(OR(HLOOKUP(M$2+$A3475,Sheet2!BY:NL,$B3475,0),HLOOKUP(M$2+$A3475,Sheet2!BY:NL,$B3475,0)&lt;&gt;""),HLOOKUP(M$2+$A3475,Sheet2!BY:NL,$B3475,0),"")</f>
        <v/>
      </c>
      <c r="N3475" t="str">
        <f>IF(OR(HLOOKUP(N$2+$A3475,Sheet2!BZ:NM,$B3475,0),HLOOKUP(N$2+$A3475,Sheet2!BZ:NM,$B3475,0)&lt;&gt;""),HLOOKUP(N$2+$A3475,Sheet2!BZ:NM,$B3475,0),"")</f>
        <v/>
      </c>
      <c r="O3475" t="str">
        <f>IF(OR(HLOOKUP(O$2+$A3475,Sheet2!CA:NN,$B3475,0),HLOOKUP(O$2+$A3475,Sheet2!CA:NN,$B3475,0)&lt;&gt;""),HLOOKUP(O$2+$A3475,Sheet2!CA:NN,$B3475,0),"")</f>
        <v/>
      </c>
      <c r="P3475" t="str">
        <f>IF(OR(HLOOKUP(P$2+$A3475,Sheet2!CB:NO,$B3475,0),HLOOKUP(P$2+$A3475,Sheet2!CB:NO,$B3475,0)&lt;&gt;""),HLOOKUP(P$2+$A3475,Sheet2!CB:NO,$B3475,0),"")</f>
        <v/>
      </c>
      <c r="Q3475" t="str">
        <f>IF(OR(HLOOKUP(Q$2+$A3475,Sheet2!CC:NO,$B3475,0),HLOOKUP(Q$2+$A3475,Sheet2!CC:NO,$B3475,0)&lt;&gt;""),HLOOKUP(Q$2+$A3475,Sheet2!CC:NO,$B3475,0),"")</f>
        <v/>
      </c>
    </row>
    <row r="3476" spans="1:17" x14ac:dyDescent="0.25">
      <c r="A3476" s="64">
        <f t="shared" si="435"/>
        <v>12</v>
      </c>
      <c r="B3476" s="64">
        <f t="shared" si="436"/>
        <v>352</v>
      </c>
      <c r="C3476" s="64">
        <f t="shared" si="437"/>
        <v>3</v>
      </c>
      <c r="D3476" s="64">
        <f t="shared" si="438"/>
        <v>348</v>
      </c>
      <c r="E3476" s="64">
        <f t="shared" si="439"/>
        <v>1736</v>
      </c>
      <c r="F3476" s="64" t="str">
        <f t="shared" si="432"/>
        <v/>
      </c>
      <c r="G3476" s="64" t="str">
        <f t="shared" si="433"/>
        <v/>
      </c>
      <c r="H3476" s="64" t="str">
        <f t="shared" si="434"/>
        <v/>
      </c>
      <c r="I3476" s="80" t="str">
        <f>IFERROR(VLOOKUP(D3476,Sheet2!A:B,2,0),"")</f>
        <v/>
      </c>
      <c r="J3476" s="64" t="str">
        <f>IFERROR(IF(I3476&lt;&gt;"",VLOOKUP(I3476,Sheet2!B:C,2,0),""),"")</f>
        <v/>
      </c>
      <c r="K3476" s="64" t="str">
        <f>IFERROR( IF(I3476&lt;&gt;"", HLOOKUP(L$2+$A3476,Sheet2!BX:NK,2,0),""),"")</f>
        <v/>
      </c>
      <c r="L3476" t="str">
        <f>IF(OR(HLOOKUP(L$2+$A3476,Sheet2!BX:NK,$B3476,0),HLOOKUP(L$2+$A3476,Sheet2!BX:NK,$B3476,0)&lt;&gt;""),HLOOKUP(L$2+$A3476,Sheet2!BX:NK,$B3476,0),"")</f>
        <v/>
      </c>
      <c r="M3476" t="str">
        <f>IF(OR(HLOOKUP(M$2+$A3476,Sheet2!BY:NL,$B3476,0),HLOOKUP(M$2+$A3476,Sheet2!BY:NL,$B3476,0)&lt;&gt;""),HLOOKUP(M$2+$A3476,Sheet2!BY:NL,$B3476,0),"")</f>
        <v/>
      </c>
      <c r="N3476" t="str">
        <f>IF(OR(HLOOKUP(N$2+$A3476,Sheet2!BZ:NM,$B3476,0),HLOOKUP(N$2+$A3476,Sheet2!BZ:NM,$B3476,0)&lt;&gt;""),HLOOKUP(N$2+$A3476,Sheet2!BZ:NM,$B3476,0),"")</f>
        <v/>
      </c>
      <c r="O3476" t="str">
        <f>IF(OR(HLOOKUP(O$2+$A3476,Sheet2!CA:NN,$B3476,0),HLOOKUP(O$2+$A3476,Sheet2!CA:NN,$B3476,0)&lt;&gt;""),HLOOKUP(O$2+$A3476,Sheet2!CA:NN,$B3476,0),"")</f>
        <v/>
      </c>
      <c r="P3476" t="str">
        <f>IF(OR(HLOOKUP(P$2+$A3476,Sheet2!CB:NO,$B3476,0),HLOOKUP(P$2+$A3476,Sheet2!CB:NO,$B3476,0)&lt;&gt;""),HLOOKUP(P$2+$A3476,Sheet2!CB:NO,$B3476,0),"")</f>
        <v/>
      </c>
      <c r="Q3476" t="str">
        <f>IF(OR(HLOOKUP(Q$2+$A3476,Sheet2!CC:NO,$B3476,0),HLOOKUP(Q$2+$A3476,Sheet2!CC:NO,$B3476,0)&lt;&gt;""),HLOOKUP(Q$2+$A3476,Sheet2!CC:NO,$B3476,0),"")</f>
        <v/>
      </c>
    </row>
    <row r="3477" spans="1:17" x14ac:dyDescent="0.25">
      <c r="A3477" s="64">
        <f t="shared" si="435"/>
        <v>18</v>
      </c>
      <c r="B3477" s="64">
        <f t="shared" si="436"/>
        <v>352</v>
      </c>
      <c r="C3477" s="64">
        <f t="shared" si="437"/>
        <v>4</v>
      </c>
      <c r="D3477" s="64">
        <f t="shared" si="438"/>
        <v>348</v>
      </c>
      <c r="E3477" s="64">
        <f t="shared" si="439"/>
        <v>1736</v>
      </c>
      <c r="F3477" s="64" t="str">
        <f t="shared" si="432"/>
        <v/>
      </c>
      <c r="G3477" s="64" t="str">
        <f t="shared" si="433"/>
        <v/>
      </c>
      <c r="H3477" s="64" t="str">
        <f t="shared" si="434"/>
        <v/>
      </c>
      <c r="I3477" s="80" t="str">
        <f>IFERROR(VLOOKUP(D3477,Sheet2!A:B,2,0),"")</f>
        <v/>
      </c>
      <c r="J3477" s="64" t="str">
        <f>IFERROR(IF(I3477&lt;&gt;"",VLOOKUP(I3477,Sheet2!B:C,2,0),""),"")</f>
        <v/>
      </c>
      <c r="K3477" s="64" t="str">
        <f>IFERROR( IF(I3477&lt;&gt;"", HLOOKUP(L$2+$A3477,Sheet2!BX:NK,2,0),""),"")</f>
        <v/>
      </c>
      <c r="L3477" t="str">
        <f>IF(OR(HLOOKUP(L$2+$A3477,Sheet2!BX:NK,$B3477,0),HLOOKUP(L$2+$A3477,Sheet2!BX:NK,$B3477,0)&lt;&gt;""),HLOOKUP(L$2+$A3477,Sheet2!BX:NK,$B3477,0),"")</f>
        <v/>
      </c>
      <c r="M3477" t="str">
        <f>IF(OR(HLOOKUP(M$2+$A3477,Sheet2!BY:NL,$B3477,0),HLOOKUP(M$2+$A3477,Sheet2!BY:NL,$B3477,0)&lt;&gt;""),HLOOKUP(M$2+$A3477,Sheet2!BY:NL,$B3477,0),"")</f>
        <v/>
      </c>
      <c r="N3477" t="str">
        <f>IF(OR(HLOOKUP(N$2+$A3477,Sheet2!BZ:NM,$B3477,0),HLOOKUP(N$2+$A3477,Sheet2!BZ:NM,$B3477,0)&lt;&gt;""),HLOOKUP(N$2+$A3477,Sheet2!BZ:NM,$B3477,0),"")</f>
        <v/>
      </c>
      <c r="O3477" t="str">
        <f>IF(OR(HLOOKUP(O$2+$A3477,Sheet2!CA:NN,$B3477,0),HLOOKUP(O$2+$A3477,Sheet2!CA:NN,$B3477,0)&lt;&gt;""),HLOOKUP(O$2+$A3477,Sheet2!CA:NN,$B3477,0),"")</f>
        <v/>
      </c>
      <c r="P3477" t="str">
        <f>IF(OR(HLOOKUP(P$2+$A3477,Sheet2!CB:NO,$B3477,0),HLOOKUP(P$2+$A3477,Sheet2!CB:NO,$B3477,0)&lt;&gt;""),HLOOKUP(P$2+$A3477,Sheet2!CB:NO,$B3477,0),"")</f>
        <v/>
      </c>
      <c r="Q3477" t="str">
        <f>IF(OR(HLOOKUP(Q$2+$A3477,Sheet2!CC:NO,$B3477,0),HLOOKUP(Q$2+$A3477,Sheet2!CC:NO,$B3477,0)&lt;&gt;""),HLOOKUP(Q$2+$A3477,Sheet2!CC:NO,$B3477,0),"")</f>
        <v/>
      </c>
    </row>
    <row r="3478" spans="1:17" x14ac:dyDescent="0.25">
      <c r="A3478" s="64">
        <f t="shared" si="435"/>
        <v>24</v>
      </c>
      <c r="B3478" s="64">
        <f t="shared" si="436"/>
        <v>352</v>
      </c>
      <c r="C3478" s="64">
        <f t="shared" si="437"/>
        <v>5</v>
      </c>
      <c r="D3478" s="64">
        <f t="shared" si="438"/>
        <v>348</v>
      </c>
      <c r="E3478" s="64">
        <f t="shared" si="439"/>
        <v>1736</v>
      </c>
      <c r="F3478" s="64" t="str">
        <f t="shared" si="432"/>
        <v/>
      </c>
      <c r="G3478" s="64" t="str">
        <f t="shared" si="433"/>
        <v/>
      </c>
      <c r="H3478" s="64" t="str">
        <f t="shared" si="434"/>
        <v/>
      </c>
      <c r="I3478" s="80" t="str">
        <f>IFERROR(VLOOKUP(D3478,Sheet2!A:B,2,0),"")</f>
        <v/>
      </c>
      <c r="J3478" s="64" t="str">
        <f>IFERROR(IF(I3478&lt;&gt;"",VLOOKUP(I3478,Sheet2!B:C,2,0),""),"")</f>
        <v/>
      </c>
      <c r="K3478" s="64" t="str">
        <f>IFERROR( IF(I3478&lt;&gt;"", HLOOKUP(L$2+$A3478,Sheet2!BX:NK,2,0),""),"")</f>
        <v/>
      </c>
      <c r="L3478" t="str">
        <f>IF(OR(HLOOKUP(L$2+$A3478,Sheet2!BX:NK,$B3478,0),HLOOKUP(L$2+$A3478,Sheet2!BX:NK,$B3478,0)&lt;&gt;""),HLOOKUP(L$2+$A3478,Sheet2!BX:NK,$B3478,0),"")</f>
        <v/>
      </c>
      <c r="M3478" t="str">
        <f>IF(OR(HLOOKUP(M$2+$A3478,Sheet2!BY:NL,$B3478,0),HLOOKUP(M$2+$A3478,Sheet2!BY:NL,$B3478,0)&lt;&gt;""),HLOOKUP(M$2+$A3478,Sheet2!BY:NL,$B3478,0),"")</f>
        <v/>
      </c>
      <c r="N3478" t="str">
        <f>IF(OR(HLOOKUP(N$2+$A3478,Sheet2!BZ:NM,$B3478,0),HLOOKUP(N$2+$A3478,Sheet2!BZ:NM,$B3478,0)&lt;&gt;""),HLOOKUP(N$2+$A3478,Sheet2!BZ:NM,$B3478,0),"")</f>
        <v/>
      </c>
      <c r="O3478" t="str">
        <f>IF(OR(HLOOKUP(O$2+$A3478,Sheet2!CA:NN,$B3478,0),HLOOKUP(O$2+$A3478,Sheet2!CA:NN,$B3478,0)&lt;&gt;""),HLOOKUP(O$2+$A3478,Sheet2!CA:NN,$B3478,0),"")</f>
        <v/>
      </c>
      <c r="P3478" t="str">
        <f>IF(OR(HLOOKUP(P$2+$A3478,Sheet2!CB:NO,$B3478,0),HLOOKUP(P$2+$A3478,Sheet2!CB:NO,$B3478,0)&lt;&gt;""),HLOOKUP(P$2+$A3478,Sheet2!CB:NO,$B3478,0),"")</f>
        <v/>
      </c>
      <c r="Q3478" t="str">
        <f>IF(OR(HLOOKUP(Q$2+$A3478,Sheet2!CC:NO,$B3478,0),HLOOKUP(Q$2+$A3478,Sheet2!CC:NO,$B3478,0)&lt;&gt;""),HLOOKUP(Q$2+$A3478,Sheet2!CC:NO,$B3478,0),"")</f>
        <v/>
      </c>
    </row>
    <row r="3479" spans="1:17" x14ac:dyDescent="0.25">
      <c r="A3479" s="64">
        <f t="shared" si="435"/>
        <v>30</v>
      </c>
      <c r="B3479" s="64">
        <f t="shared" si="436"/>
        <v>352</v>
      </c>
      <c r="C3479" s="64">
        <f t="shared" si="437"/>
        <v>6</v>
      </c>
      <c r="D3479" s="64">
        <f t="shared" si="438"/>
        <v>348</v>
      </c>
      <c r="E3479" s="64">
        <f t="shared" si="439"/>
        <v>1736</v>
      </c>
      <c r="F3479" s="64" t="str">
        <f t="shared" si="432"/>
        <v/>
      </c>
      <c r="G3479" s="64" t="str">
        <f t="shared" si="433"/>
        <v/>
      </c>
      <c r="H3479" s="64" t="str">
        <f t="shared" si="434"/>
        <v/>
      </c>
      <c r="I3479" s="80" t="str">
        <f>IFERROR(VLOOKUP(D3479,Sheet2!A:B,2,0),"")</f>
        <v/>
      </c>
      <c r="J3479" s="64" t="str">
        <f>IFERROR(IF(I3479&lt;&gt;"",VLOOKUP(I3479,Sheet2!B:C,2,0),""),"")</f>
        <v/>
      </c>
      <c r="K3479" s="64" t="str">
        <f>IFERROR( IF(I3479&lt;&gt;"", HLOOKUP(L$2+$A3479,Sheet2!BX:NK,2,0),""),"")</f>
        <v/>
      </c>
      <c r="L3479" t="str">
        <f>IF(OR(HLOOKUP(L$2+$A3479,Sheet2!BX:NK,$B3479,0),HLOOKUP(L$2+$A3479,Sheet2!BX:NK,$B3479,0)&lt;&gt;""),HLOOKUP(L$2+$A3479,Sheet2!BX:NK,$B3479,0),"")</f>
        <v/>
      </c>
      <c r="M3479" t="str">
        <f>IF(OR(HLOOKUP(M$2+$A3479,Sheet2!BY:NL,$B3479,0),HLOOKUP(M$2+$A3479,Sheet2!BY:NL,$B3479,0)&lt;&gt;""),HLOOKUP(M$2+$A3479,Sheet2!BY:NL,$B3479,0),"")</f>
        <v/>
      </c>
      <c r="N3479" t="str">
        <f>IF(OR(HLOOKUP(N$2+$A3479,Sheet2!BZ:NM,$B3479,0),HLOOKUP(N$2+$A3479,Sheet2!BZ:NM,$B3479,0)&lt;&gt;""),HLOOKUP(N$2+$A3479,Sheet2!BZ:NM,$B3479,0),"")</f>
        <v/>
      </c>
      <c r="O3479" t="str">
        <f>IF(OR(HLOOKUP(O$2+$A3479,Sheet2!CA:NN,$B3479,0),HLOOKUP(O$2+$A3479,Sheet2!CA:NN,$B3479,0)&lt;&gt;""),HLOOKUP(O$2+$A3479,Sheet2!CA:NN,$B3479,0),"")</f>
        <v/>
      </c>
      <c r="P3479" t="str">
        <f>IF(OR(HLOOKUP(P$2+$A3479,Sheet2!CB:NO,$B3479,0),HLOOKUP(P$2+$A3479,Sheet2!CB:NO,$B3479,0)&lt;&gt;""),HLOOKUP(P$2+$A3479,Sheet2!CB:NO,$B3479,0),"")</f>
        <v/>
      </c>
      <c r="Q3479" t="str">
        <f>IF(OR(HLOOKUP(Q$2+$A3479,Sheet2!CC:NO,$B3479,0),HLOOKUP(Q$2+$A3479,Sheet2!CC:NO,$B3479,0)&lt;&gt;""),HLOOKUP(Q$2+$A3479,Sheet2!CC:NO,$B3479,0),"")</f>
        <v/>
      </c>
    </row>
    <row r="3480" spans="1:17" x14ac:dyDescent="0.25">
      <c r="A3480" s="64">
        <f t="shared" si="435"/>
        <v>36</v>
      </c>
      <c r="B3480" s="64">
        <f t="shared" si="436"/>
        <v>352</v>
      </c>
      <c r="C3480" s="64">
        <f t="shared" si="437"/>
        <v>7</v>
      </c>
      <c r="D3480" s="64">
        <f t="shared" si="438"/>
        <v>348</v>
      </c>
      <c r="E3480" s="64">
        <f t="shared" si="439"/>
        <v>1736</v>
      </c>
      <c r="F3480" s="64" t="str">
        <f t="shared" si="432"/>
        <v/>
      </c>
      <c r="G3480" s="64" t="str">
        <f t="shared" si="433"/>
        <v/>
      </c>
      <c r="H3480" s="64" t="str">
        <f t="shared" si="434"/>
        <v/>
      </c>
      <c r="I3480" s="80" t="str">
        <f>IFERROR(VLOOKUP(D3480,Sheet2!A:B,2,0),"")</f>
        <v/>
      </c>
      <c r="J3480" s="64" t="str">
        <f>IFERROR(IF(I3480&lt;&gt;"",VLOOKUP(I3480,Sheet2!B:C,2,0),""),"")</f>
        <v/>
      </c>
      <c r="K3480" s="64" t="str">
        <f>IFERROR( IF(I3480&lt;&gt;"", HLOOKUP(L$2+$A3480,Sheet2!BX:NK,2,0),""),"")</f>
        <v/>
      </c>
      <c r="L3480" t="str">
        <f>IF(OR(HLOOKUP(L$2+$A3480,Sheet2!BX:NK,$B3480,0),HLOOKUP(L$2+$A3480,Sheet2!BX:NK,$B3480,0)&lt;&gt;""),HLOOKUP(L$2+$A3480,Sheet2!BX:NK,$B3480,0),"")</f>
        <v/>
      </c>
      <c r="M3480" t="str">
        <f>IF(OR(HLOOKUP(M$2+$A3480,Sheet2!BY:NL,$B3480,0),HLOOKUP(M$2+$A3480,Sheet2!BY:NL,$B3480,0)&lt;&gt;""),HLOOKUP(M$2+$A3480,Sheet2!BY:NL,$B3480,0),"")</f>
        <v/>
      </c>
      <c r="N3480" t="str">
        <f>IF(OR(HLOOKUP(N$2+$A3480,Sheet2!BZ:NM,$B3480,0),HLOOKUP(N$2+$A3480,Sheet2!BZ:NM,$B3480,0)&lt;&gt;""),HLOOKUP(N$2+$A3480,Sheet2!BZ:NM,$B3480,0),"")</f>
        <v/>
      </c>
      <c r="O3480" t="str">
        <f>IF(OR(HLOOKUP(O$2+$A3480,Sheet2!CA:NN,$B3480,0),HLOOKUP(O$2+$A3480,Sheet2!CA:NN,$B3480,0)&lt;&gt;""),HLOOKUP(O$2+$A3480,Sheet2!CA:NN,$B3480,0),"")</f>
        <v/>
      </c>
      <c r="P3480" t="str">
        <f>IF(OR(HLOOKUP(P$2+$A3480,Sheet2!CB:NO,$B3480,0),HLOOKUP(P$2+$A3480,Sheet2!CB:NO,$B3480,0)&lt;&gt;""),HLOOKUP(P$2+$A3480,Sheet2!CB:NO,$B3480,0),"")</f>
        <v/>
      </c>
      <c r="Q3480" t="str">
        <f>IF(OR(HLOOKUP(Q$2+$A3480,Sheet2!CC:NO,$B3480,0),HLOOKUP(Q$2+$A3480,Sheet2!CC:NO,$B3480,0)&lt;&gt;""),HLOOKUP(Q$2+$A3480,Sheet2!CC:NO,$B3480,0),"")</f>
        <v/>
      </c>
    </row>
    <row r="3481" spans="1:17" x14ac:dyDescent="0.25">
      <c r="A3481" s="64">
        <f t="shared" si="435"/>
        <v>42</v>
      </c>
      <c r="B3481" s="64">
        <f t="shared" si="436"/>
        <v>352</v>
      </c>
      <c r="C3481" s="64">
        <f t="shared" si="437"/>
        <v>8</v>
      </c>
      <c r="D3481" s="64">
        <f t="shared" si="438"/>
        <v>348</v>
      </c>
      <c r="E3481" s="64">
        <f t="shared" si="439"/>
        <v>1736</v>
      </c>
      <c r="F3481" s="64" t="str">
        <f t="shared" si="432"/>
        <v/>
      </c>
      <c r="G3481" s="64" t="str">
        <f t="shared" si="433"/>
        <v/>
      </c>
      <c r="H3481" s="64" t="str">
        <f t="shared" si="434"/>
        <v/>
      </c>
      <c r="I3481" s="80" t="str">
        <f>IFERROR(VLOOKUP(D3481,Sheet2!A:B,2,0),"")</f>
        <v/>
      </c>
      <c r="J3481" s="64" t="str">
        <f>IFERROR(IF(I3481&lt;&gt;"",VLOOKUP(I3481,Sheet2!B:C,2,0),""),"")</f>
        <v/>
      </c>
      <c r="K3481" s="64" t="str">
        <f>IFERROR( IF(I3481&lt;&gt;"", HLOOKUP(L$2+$A3481,Sheet2!BX:NK,2,0),""),"")</f>
        <v/>
      </c>
      <c r="L3481" t="str">
        <f>IF(OR(HLOOKUP(L$2+$A3481,Sheet2!BX:NK,$B3481,0),HLOOKUP(L$2+$A3481,Sheet2!BX:NK,$B3481,0)&lt;&gt;""),HLOOKUP(L$2+$A3481,Sheet2!BX:NK,$B3481,0),"")</f>
        <v/>
      </c>
      <c r="M3481" t="str">
        <f>IF(OR(HLOOKUP(M$2+$A3481,Sheet2!BY:NL,$B3481,0),HLOOKUP(M$2+$A3481,Sheet2!BY:NL,$B3481,0)&lt;&gt;""),HLOOKUP(M$2+$A3481,Sheet2!BY:NL,$B3481,0),"")</f>
        <v/>
      </c>
      <c r="N3481" t="str">
        <f>IF(OR(HLOOKUP(N$2+$A3481,Sheet2!BZ:NM,$B3481,0),HLOOKUP(N$2+$A3481,Sheet2!BZ:NM,$B3481,0)&lt;&gt;""),HLOOKUP(N$2+$A3481,Sheet2!BZ:NM,$B3481,0),"")</f>
        <v/>
      </c>
      <c r="O3481" t="str">
        <f>IF(OR(HLOOKUP(O$2+$A3481,Sheet2!CA:NN,$B3481,0),HLOOKUP(O$2+$A3481,Sheet2!CA:NN,$B3481,0)&lt;&gt;""),HLOOKUP(O$2+$A3481,Sheet2!CA:NN,$B3481,0),"")</f>
        <v/>
      </c>
      <c r="P3481" t="str">
        <f>IF(OR(HLOOKUP(P$2+$A3481,Sheet2!CB:NO,$B3481,0),HLOOKUP(P$2+$A3481,Sheet2!CB:NO,$B3481,0)&lt;&gt;""),HLOOKUP(P$2+$A3481,Sheet2!CB:NO,$B3481,0),"")</f>
        <v/>
      </c>
      <c r="Q3481" t="str">
        <f>IF(OR(HLOOKUP(Q$2+$A3481,Sheet2!CC:NO,$B3481,0),HLOOKUP(Q$2+$A3481,Sheet2!CC:NO,$B3481,0)&lt;&gt;""),HLOOKUP(Q$2+$A3481,Sheet2!CC:NO,$B3481,0),"")</f>
        <v/>
      </c>
    </row>
    <row r="3482" spans="1:17" x14ac:dyDescent="0.25">
      <c r="A3482" s="64">
        <f t="shared" si="435"/>
        <v>48</v>
      </c>
      <c r="B3482" s="64">
        <f t="shared" si="436"/>
        <v>352</v>
      </c>
      <c r="C3482" s="64">
        <f t="shared" si="437"/>
        <v>9</v>
      </c>
      <c r="D3482" s="64">
        <f t="shared" si="438"/>
        <v>348</v>
      </c>
      <c r="E3482" s="64">
        <f t="shared" si="439"/>
        <v>1736</v>
      </c>
      <c r="F3482" s="64" t="str">
        <f t="shared" si="432"/>
        <v/>
      </c>
      <c r="G3482" s="64" t="str">
        <f t="shared" si="433"/>
        <v/>
      </c>
      <c r="H3482" s="64" t="str">
        <f t="shared" si="434"/>
        <v/>
      </c>
      <c r="I3482" s="80" t="str">
        <f>IFERROR(VLOOKUP(D3482,Sheet2!A:B,2,0),"")</f>
        <v/>
      </c>
      <c r="J3482" s="64" t="str">
        <f>IFERROR(IF(I3482&lt;&gt;"",VLOOKUP(I3482,Sheet2!B:C,2,0),""),"")</f>
        <v/>
      </c>
      <c r="K3482" s="64" t="str">
        <f>IFERROR( IF(I3482&lt;&gt;"", HLOOKUP(L$2+$A3482,Sheet2!BX:NK,2,0),""),"")</f>
        <v/>
      </c>
      <c r="L3482" t="str">
        <f>IF(OR(HLOOKUP(L$2+$A3482,Sheet2!BX:NK,$B3482,0),HLOOKUP(L$2+$A3482,Sheet2!BX:NK,$B3482,0)&lt;&gt;""),HLOOKUP(L$2+$A3482,Sheet2!BX:NK,$B3482,0),"")</f>
        <v/>
      </c>
      <c r="M3482" t="str">
        <f>IF(OR(HLOOKUP(M$2+$A3482,Sheet2!BY:NL,$B3482,0),HLOOKUP(M$2+$A3482,Sheet2!BY:NL,$B3482,0)&lt;&gt;""),HLOOKUP(M$2+$A3482,Sheet2!BY:NL,$B3482,0),"")</f>
        <v/>
      </c>
      <c r="N3482" t="str">
        <f>IF(OR(HLOOKUP(N$2+$A3482,Sheet2!BZ:NM,$B3482,0),HLOOKUP(N$2+$A3482,Sheet2!BZ:NM,$B3482,0)&lt;&gt;""),HLOOKUP(N$2+$A3482,Sheet2!BZ:NM,$B3482,0),"")</f>
        <v/>
      </c>
      <c r="O3482" t="str">
        <f>IF(OR(HLOOKUP(O$2+$A3482,Sheet2!CA:NN,$B3482,0),HLOOKUP(O$2+$A3482,Sheet2!CA:NN,$B3482,0)&lt;&gt;""),HLOOKUP(O$2+$A3482,Sheet2!CA:NN,$B3482,0),"")</f>
        <v/>
      </c>
      <c r="P3482" t="str">
        <f>IF(OR(HLOOKUP(P$2+$A3482,Sheet2!CB:NO,$B3482,0),HLOOKUP(P$2+$A3482,Sheet2!CB:NO,$B3482,0)&lt;&gt;""),HLOOKUP(P$2+$A3482,Sheet2!CB:NO,$B3482,0),"")</f>
        <v/>
      </c>
      <c r="Q3482" t="str">
        <f>IF(OR(HLOOKUP(Q$2+$A3482,Sheet2!CC:NO,$B3482,0),HLOOKUP(Q$2+$A3482,Sheet2!CC:NO,$B3482,0)&lt;&gt;""),HLOOKUP(Q$2+$A3482,Sheet2!CC:NO,$B3482,0),"")</f>
        <v/>
      </c>
    </row>
    <row r="3483" spans="1:17" x14ac:dyDescent="0.25">
      <c r="A3483" s="64">
        <f t="shared" si="435"/>
        <v>54</v>
      </c>
      <c r="B3483" s="64">
        <f t="shared" si="436"/>
        <v>352</v>
      </c>
      <c r="C3483" s="64">
        <f t="shared" si="437"/>
        <v>10</v>
      </c>
      <c r="D3483" s="64">
        <f t="shared" si="438"/>
        <v>348</v>
      </c>
      <c r="E3483" s="64">
        <f t="shared" si="439"/>
        <v>1736</v>
      </c>
      <c r="F3483" s="64" t="str">
        <f t="shared" si="432"/>
        <v/>
      </c>
      <c r="G3483" s="64" t="str">
        <f t="shared" si="433"/>
        <v/>
      </c>
      <c r="H3483" s="64" t="str">
        <f t="shared" si="434"/>
        <v/>
      </c>
      <c r="I3483" s="80" t="str">
        <f>IFERROR(VLOOKUP(D3483,Sheet2!A:B,2,0),"")</f>
        <v/>
      </c>
      <c r="J3483" s="64" t="str">
        <f>IFERROR(IF(I3483&lt;&gt;"",VLOOKUP(I3483,Sheet2!B:C,2,0),""),"")</f>
        <v/>
      </c>
      <c r="K3483" s="64" t="str">
        <f>IFERROR( IF(I3483&lt;&gt;"", HLOOKUP(L$2+$A3483,Sheet2!BX:NK,2,0),""),"")</f>
        <v/>
      </c>
      <c r="L3483" t="str">
        <f>IF(OR(HLOOKUP(L$2+$A3483,Sheet2!BX:NK,$B3483,0),HLOOKUP(L$2+$A3483,Sheet2!BX:NK,$B3483,0)&lt;&gt;""),HLOOKUP(L$2+$A3483,Sheet2!BX:NK,$B3483,0),"")</f>
        <v/>
      </c>
      <c r="M3483" t="str">
        <f>IF(OR(HLOOKUP(M$2+$A3483,Sheet2!BY:NL,$B3483,0),HLOOKUP(M$2+$A3483,Sheet2!BY:NL,$B3483,0)&lt;&gt;""),HLOOKUP(M$2+$A3483,Sheet2!BY:NL,$B3483,0),"")</f>
        <v/>
      </c>
      <c r="N3483" t="str">
        <f>IF(OR(HLOOKUP(N$2+$A3483,Sheet2!BZ:NM,$B3483,0),HLOOKUP(N$2+$A3483,Sheet2!BZ:NM,$B3483,0)&lt;&gt;""),HLOOKUP(N$2+$A3483,Sheet2!BZ:NM,$B3483,0),"")</f>
        <v/>
      </c>
      <c r="O3483" t="str">
        <f>IF(OR(HLOOKUP(O$2+$A3483,Sheet2!CA:NN,$B3483,0),HLOOKUP(O$2+$A3483,Sheet2!CA:NN,$B3483,0)&lt;&gt;""),HLOOKUP(O$2+$A3483,Sheet2!CA:NN,$B3483,0),"")</f>
        <v/>
      </c>
      <c r="P3483" t="str">
        <f>IF(OR(HLOOKUP(P$2+$A3483,Sheet2!CB:NO,$B3483,0),HLOOKUP(P$2+$A3483,Sheet2!CB:NO,$B3483,0)&lt;&gt;""),HLOOKUP(P$2+$A3483,Sheet2!CB:NO,$B3483,0),"")</f>
        <v/>
      </c>
      <c r="Q3483" t="str">
        <f>IF(OR(HLOOKUP(Q$2+$A3483,Sheet2!CC:NO,$B3483,0),HLOOKUP(Q$2+$A3483,Sheet2!CC:NO,$B3483,0)&lt;&gt;""),HLOOKUP(Q$2+$A3483,Sheet2!CC:NO,$B3483,0),"")</f>
        <v/>
      </c>
    </row>
    <row r="3484" spans="1:17" x14ac:dyDescent="0.25">
      <c r="A3484" s="64">
        <f t="shared" si="435"/>
        <v>0</v>
      </c>
      <c r="B3484" s="64">
        <f t="shared" si="436"/>
        <v>353</v>
      </c>
      <c r="C3484" s="64">
        <f t="shared" si="437"/>
        <v>1</v>
      </c>
      <c r="D3484" s="64">
        <f t="shared" si="438"/>
        <v>349</v>
      </c>
      <c r="E3484" s="64">
        <f t="shared" si="439"/>
        <v>1741</v>
      </c>
      <c r="F3484" s="64" t="str">
        <f t="shared" si="432"/>
        <v/>
      </c>
      <c r="G3484" s="64" t="str">
        <f t="shared" si="433"/>
        <v/>
      </c>
      <c r="H3484" s="64" t="str">
        <f t="shared" si="434"/>
        <v/>
      </c>
      <c r="I3484" s="80" t="str">
        <f>IFERROR(VLOOKUP(D3484,Sheet2!A:B,2,0),"")</f>
        <v/>
      </c>
      <c r="J3484" s="64" t="str">
        <f>IFERROR(IF(I3484&lt;&gt;"",VLOOKUP(I3484,Sheet2!B:C,2,0),""),"")</f>
        <v/>
      </c>
      <c r="K3484" s="64" t="str">
        <f>IFERROR( IF(I3484&lt;&gt;"", HLOOKUP(L$2+$A3484,Sheet2!BX:NK,2,0),""),"")</f>
        <v/>
      </c>
      <c r="L3484" t="str">
        <f>IF(OR(HLOOKUP(L$2+$A3484,Sheet2!BX:NK,$B3484,0),HLOOKUP(L$2+$A3484,Sheet2!BX:NK,$B3484,0)&lt;&gt;""),HLOOKUP(L$2+$A3484,Sheet2!BX:NK,$B3484,0),"")</f>
        <v/>
      </c>
      <c r="M3484" t="str">
        <f>IF(OR(HLOOKUP(M$2+$A3484,Sheet2!BY:NL,$B3484,0),HLOOKUP(M$2+$A3484,Sheet2!BY:NL,$B3484,0)&lt;&gt;""),HLOOKUP(M$2+$A3484,Sheet2!BY:NL,$B3484,0),"")</f>
        <v/>
      </c>
      <c r="N3484" t="str">
        <f>IF(OR(HLOOKUP(N$2+$A3484,Sheet2!BZ:NM,$B3484,0),HLOOKUP(N$2+$A3484,Sheet2!BZ:NM,$B3484,0)&lt;&gt;""),HLOOKUP(N$2+$A3484,Sheet2!BZ:NM,$B3484,0),"")</f>
        <v/>
      </c>
      <c r="O3484" t="str">
        <f>IF(OR(HLOOKUP(O$2+$A3484,Sheet2!CA:NN,$B3484,0),HLOOKUP(O$2+$A3484,Sheet2!CA:NN,$B3484,0)&lt;&gt;""),HLOOKUP(O$2+$A3484,Sheet2!CA:NN,$B3484,0),"")</f>
        <v/>
      </c>
      <c r="P3484" t="str">
        <f>IF(OR(HLOOKUP(P$2+$A3484,Sheet2!CB:NO,$B3484,0),HLOOKUP(P$2+$A3484,Sheet2!CB:NO,$B3484,0)&lt;&gt;""),HLOOKUP(P$2+$A3484,Sheet2!CB:NO,$B3484,0),"")</f>
        <v/>
      </c>
      <c r="Q3484" t="str">
        <f>IF(OR(HLOOKUP(Q$2+$A3484,Sheet2!CC:NO,$B3484,0),HLOOKUP(Q$2+$A3484,Sheet2!CC:NO,$B3484,0)&lt;&gt;""),HLOOKUP(Q$2+$A3484,Sheet2!CC:NO,$B3484,0),"")</f>
        <v/>
      </c>
    </row>
    <row r="3485" spans="1:17" x14ac:dyDescent="0.25">
      <c r="A3485" s="64">
        <f t="shared" si="435"/>
        <v>6</v>
      </c>
      <c r="B3485" s="64">
        <f t="shared" si="436"/>
        <v>353</v>
      </c>
      <c r="C3485" s="64">
        <f t="shared" si="437"/>
        <v>2</v>
      </c>
      <c r="D3485" s="64">
        <f t="shared" si="438"/>
        <v>349</v>
      </c>
      <c r="E3485" s="64">
        <f t="shared" si="439"/>
        <v>1741</v>
      </c>
      <c r="F3485" s="64" t="str">
        <f t="shared" si="432"/>
        <v/>
      </c>
      <c r="G3485" s="64" t="str">
        <f t="shared" si="433"/>
        <v/>
      </c>
      <c r="H3485" s="64" t="str">
        <f t="shared" si="434"/>
        <v/>
      </c>
      <c r="I3485" s="80" t="str">
        <f>IFERROR(VLOOKUP(D3485,Sheet2!A:B,2,0),"")</f>
        <v/>
      </c>
      <c r="J3485" s="64" t="str">
        <f>IFERROR(IF(I3485&lt;&gt;"",VLOOKUP(I3485,Sheet2!B:C,2,0),""),"")</f>
        <v/>
      </c>
      <c r="K3485" s="64" t="str">
        <f>IFERROR( IF(I3485&lt;&gt;"", HLOOKUP(L$2+$A3485,Sheet2!BX:NK,2,0),""),"")</f>
        <v/>
      </c>
      <c r="L3485" t="str">
        <f>IF(OR(HLOOKUP(L$2+$A3485,Sheet2!BX:NK,$B3485,0),HLOOKUP(L$2+$A3485,Sheet2!BX:NK,$B3485,0)&lt;&gt;""),HLOOKUP(L$2+$A3485,Sheet2!BX:NK,$B3485,0),"")</f>
        <v/>
      </c>
      <c r="M3485" t="str">
        <f>IF(OR(HLOOKUP(M$2+$A3485,Sheet2!BY:NL,$B3485,0),HLOOKUP(M$2+$A3485,Sheet2!BY:NL,$B3485,0)&lt;&gt;""),HLOOKUP(M$2+$A3485,Sheet2!BY:NL,$B3485,0),"")</f>
        <v/>
      </c>
      <c r="N3485" t="str">
        <f>IF(OR(HLOOKUP(N$2+$A3485,Sheet2!BZ:NM,$B3485,0),HLOOKUP(N$2+$A3485,Sheet2!BZ:NM,$B3485,0)&lt;&gt;""),HLOOKUP(N$2+$A3485,Sheet2!BZ:NM,$B3485,0),"")</f>
        <v/>
      </c>
      <c r="O3485" t="str">
        <f>IF(OR(HLOOKUP(O$2+$A3485,Sheet2!CA:NN,$B3485,0),HLOOKUP(O$2+$A3485,Sheet2!CA:NN,$B3485,0)&lt;&gt;""),HLOOKUP(O$2+$A3485,Sheet2!CA:NN,$B3485,0),"")</f>
        <v/>
      </c>
      <c r="P3485" t="str">
        <f>IF(OR(HLOOKUP(P$2+$A3485,Sheet2!CB:NO,$B3485,0),HLOOKUP(P$2+$A3485,Sheet2!CB:NO,$B3485,0)&lt;&gt;""),HLOOKUP(P$2+$A3485,Sheet2!CB:NO,$B3485,0),"")</f>
        <v/>
      </c>
      <c r="Q3485" t="str">
        <f>IF(OR(HLOOKUP(Q$2+$A3485,Sheet2!CC:NO,$B3485,0),HLOOKUP(Q$2+$A3485,Sheet2!CC:NO,$B3485,0)&lt;&gt;""),HLOOKUP(Q$2+$A3485,Sheet2!CC:NO,$B3485,0),"")</f>
        <v/>
      </c>
    </row>
    <row r="3486" spans="1:17" x14ac:dyDescent="0.25">
      <c r="A3486" s="64">
        <f t="shared" si="435"/>
        <v>12</v>
      </c>
      <c r="B3486" s="64">
        <f t="shared" si="436"/>
        <v>353</v>
      </c>
      <c r="C3486" s="64">
        <f t="shared" si="437"/>
        <v>3</v>
      </c>
      <c r="D3486" s="64">
        <f t="shared" si="438"/>
        <v>349</v>
      </c>
      <c r="E3486" s="64">
        <f t="shared" si="439"/>
        <v>1741</v>
      </c>
      <c r="F3486" s="64" t="str">
        <f t="shared" si="432"/>
        <v/>
      </c>
      <c r="G3486" s="64" t="str">
        <f t="shared" si="433"/>
        <v/>
      </c>
      <c r="H3486" s="64" t="str">
        <f t="shared" si="434"/>
        <v/>
      </c>
      <c r="I3486" s="80" t="str">
        <f>IFERROR(VLOOKUP(D3486,Sheet2!A:B,2,0),"")</f>
        <v/>
      </c>
      <c r="J3486" s="64" t="str">
        <f>IFERROR(IF(I3486&lt;&gt;"",VLOOKUP(I3486,Sheet2!B:C,2,0),""),"")</f>
        <v/>
      </c>
      <c r="K3486" s="64" t="str">
        <f>IFERROR( IF(I3486&lt;&gt;"", HLOOKUP(L$2+$A3486,Sheet2!BX:NK,2,0),""),"")</f>
        <v/>
      </c>
      <c r="L3486" t="str">
        <f>IF(OR(HLOOKUP(L$2+$A3486,Sheet2!BX:NK,$B3486,0),HLOOKUP(L$2+$A3486,Sheet2!BX:NK,$B3486,0)&lt;&gt;""),HLOOKUP(L$2+$A3486,Sheet2!BX:NK,$B3486,0),"")</f>
        <v/>
      </c>
      <c r="M3486" t="str">
        <f>IF(OR(HLOOKUP(M$2+$A3486,Sheet2!BY:NL,$B3486,0),HLOOKUP(M$2+$A3486,Sheet2!BY:NL,$B3486,0)&lt;&gt;""),HLOOKUP(M$2+$A3486,Sheet2!BY:NL,$B3486,0),"")</f>
        <v/>
      </c>
      <c r="N3486" t="str">
        <f>IF(OR(HLOOKUP(N$2+$A3486,Sheet2!BZ:NM,$B3486,0),HLOOKUP(N$2+$A3486,Sheet2!BZ:NM,$B3486,0)&lt;&gt;""),HLOOKUP(N$2+$A3486,Sheet2!BZ:NM,$B3486,0),"")</f>
        <v/>
      </c>
      <c r="O3486" t="str">
        <f>IF(OR(HLOOKUP(O$2+$A3486,Sheet2!CA:NN,$B3486,0),HLOOKUP(O$2+$A3486,Sheet2!CA:NN,$B3486,0)&lt;&gt;""),HLOOKUP(O$2+$A3486,Sheet2!CA:NN,$B3486,0),"")</f>
        <v/>
      </c>
      <c r="P3486" t="str">
        <f>IF(OR(HLOOKUP(P$2+$A3486,Sheet2!CB:NO,$B3486,0),HLOOKUP(P$2+$A3486,Sheet2!CB:NO,$B3486,0)&lt;&gt;""),HLOOKUP(P$2+$A3486,Sheet2!CB:NO,$B3486,0),"")</f>
        <v/>
      </c>
      <c r="Q3486" t="str">
        <f>IF(OR(HLOOKUP(Q$2+$A3486,Sheet2!CC:NO,$B3486,0),HLOOKUP(Q$2+$A3486,Sheet2!CC:NO,$B3486,0)&lt;&gt;""),HLOOKUP(Q$2+$A3486,Sheet2!CC:NO,$B3486,0),"")</f>
        <v/>
      </c>
    </row>
    <row r="3487" spans="1:17" x14ac:dyDescent="0.25">
      <c r="A3487" s="64">
        <f t="shared" si="435"/>
        <v>18</v>
      </c>
      <c r="B3487" s="64">
        <f t="shared" si="436"/>
        <v>353</v>
      </c>
      <c r="C3487" s="64">
        <f t="shared" si="437"/>
        <v>4</v>
      </c>
      <c r="D3487" s="64">
        <f t="shared" si="438"/>
        <v>349</v>
      </c>
      <c r="E3487" s="64">
        <f t="shared" si="439"/>
        <v>1741</v>
      </c>
      <c r="F3487" s="64" t="str">
        <f t="shared" si="432"/>
        <v/>
      </c>
      <c r="G3487" s="64" t="str">
        <f t="shared" si="433"/>
        <v/>
      </c>
      <c r="H3487" s="64" t="str">
        <f t="shared" si="434"/>
        <v/>
      </c>
      <c r="I3487" s="80" t="str">
        <f>IFERROR(VLOOKUP(D3487,Sheet2!A:B,2,0),"")</f>
        <v/>
      </c>
      <c r="J3487" s="64" t="str">
        <f>IFERROR(IF(I3487&lt;&gt;"",VLOOKUP(I3487,Sheet2!B:C,2,0),""),"")</f>
        <v/>
      </c>
      <c r="K3487" s="64" t="str">
        <f>IFERROR( IF(I3487&lt;&gt;"", HLOOKUP(L$2+$A3487,Sheet2!BX:NK,2,0),""),"")</f>
        <v/>
      </c>
      <c r="L3487" t="str">
        <f>IF(OR(HLOOKUP(L$2+$A3487,Sheet2!BX:NK,$B3487,0),HLOOKUP(L$2+$A3487,Sheet2!BX:NK,$B3487,0)&lt;&gt;""),HLOOKUP(L$2+$A3487,Sheet2!BX:NK,$B3487,0),"")</f>
        <v/>
      </c>
      <c r="M3487" t="str">
        <f>IF(OR(HLOOKUP(M$2+$A3487,Sheet2!BY:NL,$B3487,0),HLOOKUP(M$2+$A3487,Sheet2!BY:NL,$B3487,0)&lt;&gt;""),HLOOKUP(M$2+$A3487,Sheet2!BY:NL,$B3487,0),"")</f>
        <v/>
      </c>
      <c r="N3487" t="str">
        <f>IF(OR(HLOOKUP(N$2+$A3487,Sheet2!BZ:NM,$B3487,0),HLOOKUP(N$2+$A3487,Sheet2!BZ:NM,$B3487,0)&lt;&gt;""),HLOOKUP(N$2+$A3487,Sheet2!BZ:NM,$B3487,0),"")</f>
        <v/>
      </c>
      <c r="O3487" t="str">
        <f>IF(OR(HLOOKUP(O$2+$A3487,Sheet2!CA:NN,$B3487,0),HLOOKUP(O$2+$A3487,Sheet2!CA:NN,$B3487,0)&lt;&gt;""),HLOOKUP(O$2+$A3487,Sheet2!CA:NN,$B3487,0),"")</f>
        <v/>
      </c>
      <c r="P3487" t="str">
        <f>IF(OR(HLOOKUP(P$2+$A3487,Sheet2!CB:NO,$B3487,0),HLOOKUP(P$2+$A3487,Sheet2!CB:NO,$B3487,0)&lt;&gt;""),HLOOKUP(P$2+$A3487,Sheet2!CB:NO,$B3487,0),"")</f>
        <v/>
      </c>
      <c r="Q3487" t="str">
        <f>IF(OR(HLOOKUP(Q$2+$A3487,Sheet2!CC:NO,$B3487,0),HLOOKUP(Q$2+$A3487,Sheet2!CC:NO,$B3487,0)&lt;&gt;""),HLOOKUP(Q$2+$A3487,Sheet2!CC:NO,$B3487,0),"")</f>
        <v/>
      </c>
    </row>
    <row r="3488" spans="1:17" x14ac:dyDescent="0.25">
      <c r="A3488" s="64">
        <f t="shared" si="435"/>
        <v>24</v>
      </c>
      <c r="B3488" s="64">
        <f t="shared" si="436"/>
        <v>353</v>
      </c>
      <c r="C3488" s="64">
        <f t="shared" si="437"/>
        <v>5</v>
      </c>
      <c r="D3488" s="64">
        <f t="shared" si="438"/>
        <v>349</v>
      </c>
      <c r="E3488" s="64">
        <f t="shared" si="439"/>
        <v>1741</v>
      </c>
      <c r="F3488" s="64" t="str">
        <f t="shared" si="432"/>
        <v/>
      </c>
      <c r="G3488" s="64" t="str">
        <f t="shared" si="433"/>
        <v/>
      </c>
      <c r="H3488" s="64" t="str">
        <f t="shared" si="434"/>
        <v/>
      </c>
      <c r="I3488" s="80" t="str">
        <f>IFERROR(VLOOKUP(D3488,Sheet2!A:B,2,0),"")</f>
        <v/>
      </c>
      <c r="J3488" s="64" t="str">
        <f>IFERROR(IF(I3488&lt;&gt;"",VLOOKUP(I3488,Sheet2!B:C,2,0),""),"")</f>
        <v/>
      </c>
      <c r="K3488" s="64" t="str">
        <f>IFERROR( IF(I3488&lt;&gt;"", HLOOKUP(L$2+$A3488,Sheet2!BX:NK,2,0),""),"")</f>
        <v/>
      </c>
      <c r="L3488" t="str">
        <f>IF(OR(HLOOKUP(L$2+$A3488,Sheet2!BX:NK,$B3488,0),HLOOKUP(L$2+$A3488,Sheet2!BX:NK,$B3488,0)&lt;&gt;""),HLOOKUP(L$2+$A3488,Sheet2!BX:NK,$B3488,0),"")</f>
        <v/>
      </c>
      <c r="M3488" t="str">
        <f>IF(OR(HLOOKUP(M$2+$A3488,Sheet2!BY:NL,$B3488,0),HLOOKUP(M$2+$A3488,Sheet2!BY:NL,$B3488,0)&lt;&gt;""),HLOOKUP(M$2+$A3488,Sheet2!BY:NL,$B3488,0),"")</f>
        <v/>
      </c>
      <c r="N3488" t="str">
        <f>IF(OR(HLOOKUP(N$2+$A3488,Sheet2!BZ:NM,$B3488,0),HLOOKUP(N$2+$A3488,Sheet2!BZ:NM,$B3488,0)&lt;&gt;""),HLOOKUP(N$2+$A3488,Sheet2!BZ:NM,$B3488,0),"")</f>
        <v/>
      </c>
      <c r="O3488" t="str">
        <f>IF(OR(HLOOKUP(O$2+$A3488,Sheet2!CA:NN,$B3488,0),HLOOKUP(O$2+$A3488,Sheet2!CA:NN,$B3488,0)&lt;&gt;""),HLOOKUP(O$2+$A3488,Sheet2!CA:NN,$B3488,0),"")</f>
        <v/>
      </c>
      <c r="P3488" t="str">
        <f>IF(OR(HLOOKUP(P$2+$A3488,Sheet2!CB:NO,$B3488,0),HLOOKUP(P$2+$A3488,Sheet2!CB:NO,$B3488,0)&lt;&gt;""),HLOOKUP(P$2+$A3488,Sheet2!CB:NO,$B3488,0),"")</f>
        <v/>
      </c>
      <c r="Q3488" t="str">
        <f>IF(OR(HLOOKUP(Q$2+$A3488,Sheet2!CC:NO,$B3488,0),HLOOKUP(Q$2+$A3488,Sheet2!CC:NO,$B3488,0)&lt;&gt;""),HLOOKUP(Q$2+$A3488,Sheet2!CC:NO,$B3488,0),"")</f>
        <v/>
      </c>
    </row>
    <row r="3489" spans="1:17" x14ac:dyDescent="0.25">
      <c r="A3489" s="64">
        <f t="shared" si="435"/>
        <v>30</v>
      </c>
      <c r="B3489" s="64">
        <f t="shared" si="436"/>
        <v>353</v>
      </c>
      <c r="C3489" s="64">
        <f t="shared" si="437"/>
        <v>6</v>
      </c>
      <c r="D3489" s="64">
        <f t="shared" si="438"/>
        <v>349</v>
      </c>
      <c r="E3489" s="64">
        <f t="shared" si="439"/>
        <v>1741</v>
      </c>
      <c r="F3489" s="64" t="str">
        <f t="shared" si="432"/>
        <v/>
      </c>
      <c r="G3489" s="64" t="str">
        <f t="shared" si="433"/>
        <v/>
      </c>
      <c r="H3489" s="64" t="str">
        <f t="shared" si="434"/>
        <v/>
      </c>
      <c r="I3489" s="80" t="str">
        <f>IFERROR(VLOOKUP(D3489,Sheet2!A:B,2,0),"")</f>
        <v/>
      </c>
      <c r="J3489" s="64" t="str">
        <f>IFERROR(IF(I3489&lt;&gt;"",VLOOKUP(I3489,Sheet2!B:C,2,0),""),"")</f>
        <v/>
      </c>
      <c r="K3489" s="64" t="str">
        <f>IFERROR( IF(I3489&lt;&gt;"", HLOOKUP(L$2+$A3489,Sheet2!BX:NK,2,0),""),"")</f>
        <v/>
      </c>
      <c r="L3489" t="str">
        <f>IF(OR(HLOOKUP(L$2+$A3489,Sheet2!BX:NK,$B3489,0),HLOOKUP(L$2+$A3489,Sheet2!BX:NK,$B3489,0)&lt;&gt;""),HLOOKUP(L$2+$A3489,Sheet2!BX:NK,$B3489,0),"")</f>
        <v/>
      </c>
      <c r="M3489" t="str">
        <f>IF(OR(HLOOKUP(M$2+$A3489,Sheet2!BY:NL,$B3489,0),HLOOKUP(M$2+$A3489,Sheet2!BY:NL,$B3489,0)&lt;&gt;""),HLOOKUP(M$2+$A3489,Sheet2!BY:NL,$B3489,0),"")</f>
        <v/>
      </c>
      <c r="N3489" t="str">
        <f>IF(OR(HLOOKUP(N$2+$A3489,Sheet2!BZ:NM,$B3489,0),HLOOKUP(N$2+$A3489,Sheet2!BZ:NM,$B3489,0)&lt;&gt;""),HLOOKUP(N$2+$A3489,Sheet2!BZ:NM,$B3489,0),"")</f>
        <v/>
      </c>
      <c r="O3489" t="str">
        <f>IF(OR(HLOOKUP(O$2+$A3489,Sheet2!CA:NN,$B3489,0),HLOOKUP(O$2+$A3489,Sheet2!CA:NN,$B3489,0)&lt;&gt;""),HLOOKUP(O$2+$A3489,Sheet2!CA:NN,$B3489,0),"")</f>
        <v/>
      </c>
      <c r="P3489" t="str">
        <f>IF(OR(HLOOKUP(P$2+$A3489,Sheet2!CB:NO,$B3489,0),HLOOKUP(P$2+$A3489,Sheet2!CB:NO,$B3489,0)&lt;&gt;""),HLOOKUP(P$2+$A3489,Sheet2!CB:NO,$B3489,0),"")</f>
        <v/>
      </c>
      <c r="Q3489" t="str">
        <f>IF(OR(HLOOKUP(Q$2+$A3489,Sheet2!CC:NO,$B3489,0),HLOOKUP(Q$2+$A3489,Sheet2!CC:NO,$B3489,0)&lt;&gt;""),HLOOKUP(Q$2+$A3489,Sheet2!CC:NO,$B3489,0),"")</f>
        <v/>
      </c>
    </row>
    <row r="3490" spans="1:17" x14ac:dyDescent="0.25">
      <c r="A3490" s="64">
        <f t="shared" si="435"/>
        <v>36</v>
      </c>
      <c r="B3490" s="64">
        <f t="shared" si="436"/>
        <v>353</v>
      </c>
      <c r="C3490" s="64">
        <f t="shared" si="437"/>
        <v>7</v>
      </c>
      <c r="D3490" s="64">
        <f t="shared" si="438"/>
        <v>349</v>
      </c>
      <c r="E3490" s="64">
        <f t="shared" si="439"/>
        <v>1741</v>
      </c>
      <c r="F3490" s="64" t="str">
        <f t="shared" si="432"/>
        <v/>
      </c>
      <c r="G3490" s="64" t="str">
        <f t="shared" si="433"/>
        <v/>
      </c>
      <c r="H3490" s="64" t="str">
        <f t="shared" si="434"/>
        <v/>
      </c>
      <c r="I3490" s="80" t="str">
        <f>IFERROR(VLOOKUP(D3490,Sheet2!A:B,2,0),"")</f>
        <v/>
      </c>
      <c r="J3490" s="64" t="str">
        <f>IFERROR(IF(I3490&lt;&gt;"",VLOOKUP(I3490,Sheet2!B:C,2,0),""),"")</f>
        <v/>
      </c>
      <c r="K3490" s="64" t="str">
        <f>IFERROR( IF(I3490&lt;&gt;"", HLOOKUP(L$2+$A3490,Sheet2!BX:NK,2,0),""),"")</f>
        <v/>
      </c>
      <c r="L3490" t="str">
        <f>IF(OR(HLOOKUP(L$2+$A3490,Sheet2!BX:NK,$B3490,0),HLOOKUP(L$2+$A3490,Sheet2!BX:NK,$B3490,0)&lt;&gt;""),HLOOKUP(L$2+$A3490,Sheet2!BX:NK,$B3490,0),"")</f>
        <v/>
      </c>
      <c r="M3490" t="str">
        <f>IF(OR(HLOOKUP(M$2+$A3490,Sheet2!BY:NL,$B3490,0),HLOOKUP(M$2+$A3490,Sheet2!BY:NL,$B3490,0)&lt;&gt;""),HLOOKUP(M$2+$A3490,Sheet2!BY:NL,$B3490,0),"")</f>
        <v/>
      </c>
      <c r="N3490" t="str">
        <f>IF(OR(HLOOKUP(N$2+$A3490,Sheet2!BZ:NM,$B3490,0),HLOOKUP(N$2+$A3490,Sheet2!BZ:NM,$B3490,0)&lt;&gt;""),HLOOKUP(N$2+$A3490,Sheet2!BZ:NM,$B3490,0),"")</f>
        <v/>
      </c>
      <c r="O3490" t="str">
        <f>IF(OR(HLOOKUP(O$2+$A3490,Sheet2!CA:NN,$B3490,0),HLOOKUP(O$2+$A3490,Sheet2!CA:NN,$B3490,0)&lt;&gt;""),HLOOKUP(O$2+$A3490,Sheet2!CA:NN,$B3490,0),"")</f>
        <v/>
      </c>
      <c r="P3490" t="str">
        <f>IF(OR(HLOOKUP(P$2+$A3490,Sheet2!CB:NO,$B3490,0),HLOOKUP(P$2+$A3490,Sheet2!CB:NO,$B3490,0)&lt;&gt;""),HLOOKUP(P$2+$A3490,Sheet2!CB:NO,$B3490,0),"")</f>
        <v/>
      </c>
      <c r="Q3490" t="str">
        <f>IF(OR(HLOOKUP(Q$2+$A3490,Sheet2!CC:NO,$B3490,0),HLOOKUP(Q$2+$A3490,Sheet2!CC:NO,$B3490,0)&lt;&gt;""),HLOOKUP(Q$2+$A3490,Sheet2!CC:NO,$B3490,0),"")</f>
        <v/>
      </c>
    </row>
    <row r="3491" spans="1:17" x14ac:dyDescent="0.25">
      <c r="A3491" s="64">
        <f t="shared" si="435"/>
        <v>42</v>
      </c>
      <c r="B3491" s="64">
        <f t="shared" si="436"/>
        <v>353</v>
      </c>
      <c r="C3491" s="64">
        <f t="shared" si="437"/>
        <v>8</v>
      </c>
      <c r="D3491" s="64">
        <f t="shared" si="438"/>
        <v>349</v>
      </c>
      <c r="E3491" s="64">
        <f t="shared" si="439"/>
        <v>1741</v>
      </c>
      <c r="F3491" s="64" t="str">
        <f t="shared" si="432"/>
        <v/>
      </c>
      <c r="G3491" s="64" t="str">
        <f t="shared" si="433"/>
        <v/>
      </c>
      <c r="H3491" s="64" t="str">
        <f t="shared" si="434"/>
        <v/>
      </c>
      <c r="I3491" s="80" t="str">
        <f>IFERROR(VLOOKUP(D3491,Sheet2!A:B,2,0),"")</f>
        <v/>
      </c>
      <c r="J3491" s="64" t="str">
        <f>IFERROR(IF(I3491&lt;&gt;"",VLOOKUP(I3491,Sheet2!B:C,2,0),""),"")</f>
        <v/>
      </c>
      <c r="K3491" s="64" t="str">
        <f>IFERROR( IF(I3491&lt;&gt;"", HLOOKUP(L$2+$A3491,Sheet2!BX:NK,2,0),""),"")</f>
        <v/>
      </c>
      <c r="L3491" t="str">
        <f>IF(OR(HLOOKUP(L$2+$A3491,Sheet2!BX:NK,$B3491,0),HLOOKUP(L$2+$A3491,Sheet2!BX:NK,$B3491,0)&lt;&gt;""),HLOOKUP(L$2+$A3491,Sheet2!BX:NK,$B3491,0),"")</f>
        <v/>
      </c>
      <c r="M3491" t="str">
        <f>IF(OR(HLOOKUP(M$2+$A3491,Sheet2!BY:NL,$B3491,0),HLOOKUP(M$2+$A3491,Sheet2!BY:NL,$B3491,0)&lt;&gt;""),HLOOKUP(M$2+$A3491,Sheet2!BY:NL,$B3491,0),"")</f>
        <v/>
      </c>
      <c r="N3491" t="str">
        <f>IF(OR(HLOOKUP(N$2+$A3491,Sheet2!BZ:NM,$B3491,0),HLOOKUP(N$2+$A3491,Sheet2!BZ:NM,$B3491,0)&lt;&gt;""),HLOOKUP(N$2+$A3491,Sheet2!BZ:NM,$B3491,0),"")</f>
        <v/>
      </c>
      <c r="O3491" t="str">
        <f>IF(OR(HLOOKUP(O$2+$A3491,Sheet2!CA:NN,$B3491,0),HLOOKUP(O$2+$A3491,Sheet2!CA:NN,$B3491,0)&lt;&gt;""),HLOOKUP(O$2+$A3491,Sheet2!CA:NN,$B3491,0),"")</f>
        <v/>
      </c>
      <c r="P3491" t="str">
        <f>IF(OR(HLOOKUP(P$2+$A3491,Sheet2!CB:NO,$B3491,0),HLOOKUP(P$2+$A3491,Sheet2!CB:NO,$B3491,0)&lt;&gt;""),HLOOKUP(P$2+$A3491,Sheet2!CB:NO,$B3491,0),"")</f>
        <v/>
      </c>
      <c r="Q3491" t="str">
        <f>IF(OR(HLOOKUP(Q$2+$A3491,Sheet2!CC:NO,$B3491,0),HLOOKUP(Q$2+$A3491,Sheet2!CC:NO,$B3491,0)&lt;&gt;""),HLOOKUP(Q$2+$A3491,Sheet2!CC:NO,$B3491,0),"")</f>
        <v/>
      </c>
    </row>
    <row r="3492" spans="1:17" x14ac:dyDescent="0.25">
      <c r="A3492" s="64">
        <f t="shared" si="435"/>
        <v>48</v>
      </c>
      <c r="B3492" s="64">
        <f t="shared" si="436"/>
        <v>353</v>
      </c>
      <c r="C3492" s="64">
        <f t="shared" si="437"/>
        <v>9</v>
      </c>
      <c r="D3492" s="64">
        <f t="shared" si="438"/>
        <v>349</v>
      </c>
      <c r="E3492" s="64">
        <f t="shared" si="439"/>
        <v>1741</v>
      </c>
      <c r="F3492" s="64" t="str">
        <f t="shared" si="432"/>
        <v/>
      </c>
      <c r="G3492" s="64" t="str">
        <f t="shared" si="433"/>
        <v/>
      </c>
      <c r="H3492" s="64" t="str">
        <f t="shared" si="434"/>
        <v/>
      </c>
      <c r="I3492" s="80" t="str">
        <f>IFERROR(VLOOKUP(D3492,Sheet2!A:B,2,0),"")</f>
        <v/>
      </c>
      <c r="J3492" s="64" t="str">
        <f>IFERROR(IF(I3492&lt;&gt;"",VLOOKUP(I3492,Sheet2!B:C,2,0),""),"")</f>
        <v/>
      </c>
      <c r="K3492" s="64" t="str">
        <f>IFERROR( IF(I3492&lt;&gt;"", HLOOKUP(L$2+$A3492,Sheet2!BX:NK,2,0),""),"")</f>
        <v/>
      </c>
      <c r="L3492" t="str">
        <f>IF(OR(HLOOKUP(L$2+$A3492,Sheet2!BX:NK,$B3492,0),HLOOKUP(L$2+$A3492,Sheet2!BX:NK,$B3492,0)&lt;&gt;""),HLOOKUP(L$2+$A3492,Sheet2!BX:NK,$B3492,0),"")</f>
        <v/>
      </c>
      <c r="M3492" t="str">
        <f>IF(OR(HLOOKUP(M$2+$A3492,Sheet2!BY:NL,$B3492,0),HLOOKUP(M$2+$A3492,Sheet2!BY:NL,$B3492,0)&lt;&gt;""),HLOOKUP(M$2+$A3492,Sheet2!BY:NL,$B3492,0),"")</f>
        <v/>
      </c>
      <c r="N3492" t="str">
        <f>IF(OR(HLOOKUP(N$2+$A3492,Sheet2!BZ:NM,$B3492,0),HLOOKUP(N$2+$A3492,Sheet2!BZ:NM,$B3492,0)&lt;&gt;""),HLOOKUP(N$2+$A3492,Sheet2!BZ:NM,$B3492,0),"")</f>
        <v/>
      </c>
      <c r="O3492" t="str">
        <f>IF(OR(HLOOKUP(O$2+$A3492,Sheet2!CA:NN,$B3492,0),HLOOKUP(O$2+$A3492,Sheet2!CA:NN,$B3492,0)&lt;&gt;""),HLOOKUP(O$2+$A3492,Sheet2!CA:NN,$B3492,0),"")</f>
        <v/>
      </c>
      <c r="P3492" t="str">
        <f>IF(OR(HLOOKUP(P$2+$A3492,Sheet2!CB:NO,$B3492,0),HLOOKUP(P$2+$A3492,Sheet2!CB:NO,$B3492,0)&lt;&gt;""),HLOOKUP(P$2+$A3492,Sheet2!CB:NO,$B3492,0),"")</f>
        <v/>
      </c>
      <c r="Q3492" t="str">
        <f>IF(OR(HLOOKUP(Q$2+$A3492,Sheet2!CC:NO,$B3492,0),HLOOKUP(Q$2+$A3492,Sheet2!CC:NO,$B3492,0)&lt;&gt;""),HLOOKUP(Q$2+$A3492,Sheet2!CC:NO,$B3492,0),"")</f>
        <v/>
      </c>
    </row>
    <row r="3493" spans="1:17" x14ac:dyDescent="0.25">
      <c r="A3493" s="64">
        <f t="shared" si="435"/>
        <v>54</v>
      </c>
      <c r="B3493" s="64">
        <f t="shared" si="436"/>
        <v>353</v>
      </c>
      <c r="C3493" s="64">
        <f t="shared" si="437"/>
        <v>10</v>
      </c>
      <c r="D3493" s="64">
        <f t="shared" si="438"/>
        <v>349</v>
      </c>
      <c r="E3493" s="64">
        <f t="shared" si="439"/>
        <v>1741</v>
      </c>
      <c r="F3493" s="64" t="str">
        <f t="shared" si="432"/>
        <v/>
      </c>
      <c r="G3493" s="64" t="str">
        <f t="shared" si="433"/>
        <v/>
      </c>
      <c r="H3493" s="64" t="str">
        <f t="shared" si="434"/>
        <v/>
      </c>
      <c r="I3493" s="80" t="str">
        <f>IFERROR(VLOOKUP(D3493,Sheet2!A:B,2,0),"")</f>
        <v/>
      </c>
      <c r="J3493" s="64" t="str">
        <f>IFERROR(IF(I3493&lt;&gt;"",VLOOKUP(I3493,Sheet2!B:C,2,0),""),"")</f>
        <v/>
      </c>
      <c r="K3493" s="64" t="str">
        <f>IFERROR( IF(I3493&lt;&gt;"", HLOOKUP(L$2+$A3493,Sheet2!BX:NK,2,0),""),"")</f>
        <v/>
      </c>
      <c r="L3493" t="str">
        <f>IF(OR(HLOOKUP(L$2+$A3493,Sheet2!BX:NK,$B3493,0),HLOOKUP(L$2+$A3493,Sheet2!BX:NK,$B3493,0)&lt;&gt;""),HLOOKUP(L$2+$A3493,Sheet2!BX:NK,$B3493,0),"")</f>
        <v/>
      </c>
      <c r="M3493" t="str">
        <f>IF(OR(HLOOKUP(M$2+$A3493,Sheet2!BY:NL,$B3493,0),HLOOKUP(M$2+$A3493,Sheet2!BY:NL,$B3493,0)&lt;&gt;""),HLOOKUP(M$2+$A3493,Sheet2!BY:NL,$B3493,0),"")</f>
        <v/>
      </c>
      <c r="N3493" t="str">
        <f>IF(OR(HLOOKUP(N$2+$A3493,Sheet2!BZ:NM,$B3493,0),HLOOKUP(N$2+$A3493,Sheet2!BZ:NM,$B3493,0)&lt;&gt;""),HLOOKUP(N$2+$A3493,Sheet2!BZ:NM,$B3493,0),"")</f>
        <v/>
      </c>
      <c r="O3493" t="str">
        <f>IF(OR(HLOOKUP(O$2+$A3493,Sheet2!CA:NN,$B3493,0),HLOOKUP(O$2+$A3493,Sheet2!CA:NN,$B3493,0)&lt;&gt;""),HLOOKUP(O$2+$A3493,Sheet2!CA:NN,$B3493,0),"")</f>
        <v/>
      </c>
      <c r="P3493" t="str">
        <f>IF(OR(HLOOKUP(P$2+$A3493,Sheet2!CB:NO,$B3493,0),HLOOKUP(P$2+$A3493,Sheet2!CB:NO,$B3493,0)&lt;&gt;""),HLOOKUP(P$2+$A3493,Sheet2!CB:NO,$B3493,0),"")</f>
        <v/>
      </c>
      <c r="Q3493" t="str">
        <f>IF(OR(HLOOKUP(Q$2+$A3493,Sheet2!CC:NO,$B3493,0),HLOOKUP(Q$2+$A3493,Sheet2!CC:NO,$B3493,0)&lt;&gt;""),HLOOKUP(Q$2+$A3493,Sheet2!CC:NO,$B3493,0),"")</f>
        <v/>
      </c>
    </row>
    <row r="3494" spans="1:17" x14ac:dyDescent="0.25">
      <c r="A3494" s="64">
        <f t="shared" si="435"/>
        <v>0</v>
      </c>
      <c r="B3494" s="64">
        <f t="shared" si="436"/>
        <v>354</v>
      </c>
      <c r="C3494" s="64">
        <f t="shared" si="437"/>
        <v>1</v>
      </c>
      <c r="D3494" s="64">
        <f t="shared" si="438"/>
        <v>350</v>
      </c>
      <c r="E3494" s="64">
        <f t="shared" si="439"/>
        <v>1746</v>
      </c>
      <c r="F3494" s="64" t="str">
        <f t="shared" si="432"/>
        <v/>
      </c>
      <c r="G3494" s="64" t="str">
        <f t="shared" si="433"/>
        <v/>
      </c>
      <c r="H3494" s="64" t="str">
        <f t="shared" si="434"/>
        <v/>
      </c>
      <c r="I3494" s="80" t="str">
        <f>IFERROR(VLOOKUP(D3494,Sheet2!A:B,2,0),"")</f>
        <v/>
      </c>
      <c r="J3494" s="64" t="str">
        <f>IFERROR(IF(I3494&lt;&gt;"",VLOOKUP(I3494,Sheet2!B:C,2,0),""),"")</f>
        <v/>
      </c>
      <c r="K3494" s="64" t="str">
        <f>IFERROR( IF(I3494&lt;&gt;"", HLOOKUP(L$2+$A3494,Sheet2!BX:NK,2,0),""),"")</f>
        <v/>
      </c>
      <c r="L3494" t="str">
        <f>IF(OR(HLOOKUP(L$2+$A3494,Sheet2!BX:NK,$B3494,0),HLOOKUP(L$2+$A3494,Sheet2!BX:NK,$B3494,0)&lt;&gt;""),HLOOKUP(L$2+$A3494,Sheet2!BX:NK,$B3494,0),"")</f>
        <v/>
      </c>
      <c r="M3494" t="str">
        <f>IF(OR(HLOOKUP(M$2+$A3494,Sheet2!BY:NL,$B3494,0),HLOOKUP(M$2+$A3494,Sheet2!BY:NL,$B3494,0)&lt;&gt;""),HLOOKUP(M$2+$A3494,Sheet2!BY:NL,$B3494,0),"")</f>
        <v/>
      </c>
      <c r="N3494" t="str">
        <f>IF(OR(HLOOKUP(N$2+$A3494,Sheet2!BZ:NM,$B3494,0),HLOOKUP(N$2+$A3494,Sheet2!BZ:NM,$B3494,0)&lt;&gt;""),HLOOKUP(N$2+$A3494,Sheet2!BZ:NM,$B3494,0),"")</f>
        <v/>
      </c>
      <c r="O3494" t="str">
        <f>IF(OR(HLOOKUP(O$2+$A3494,Sheet2!CA:NN,$B3494,0),HLOOKUP(O$2+$A3494,Sheet2!CA:NN,$B3494,0)&lt;&gt;""),HLOOKUP(O$2+$A3494,Sheet2!CA:NN,$B3494,0),"")</f>
        <v/>
      </c>
      <c r="P3494" t="str">
        <f>IF(OR(HLOOKUP(P$2+$A3494,Sheet2!CB:NO,$B3494,0),HLOOKUP(P$2+$A3494,Sheet2!CB:NO,$B3494,0)&lt;&gt;""),HLOOKUP(P$2+$A3494,Sheet2!CB:NO,$B3494,0),"")</f>
        <v/>
      </c>
      <c r="Q3494" t="str">
        <f>IF(OR(HLOOKUP(Q$2+$A3494,Sheet2!CC:NO,$B3494,0),HLOOKUP(Q$2+$A3494,Sheet2!CC:NO,$B3494,0)&lt;&gt;""),HLOOKUP(Q$2+$A3494,Sheet2!CC:NO,$B3494,0),"")</f>
        <v/>
      </c>
    </row>
    <row r="3495" spans="1:17" x14ac:dyDescent="0.25">
      <c r="A3495" s="64">
        <f t="shared" si="435"/>
        <v>6</v>
      </c>
      <c r="B3495" s="64">
        <f t="shared" si="436"/>
        <v>354</v>
      </c>
      <c r="C3495" s="64">
        <f t="shared" si="437"/>
        <v>2</v>
      </c>
      <c r="D3495" s="64">
        <f t="shared" si="438"/>
        <v>350</v>
      </c>
      <c r="E3495" s="64">
        <f t="shared" si="439"/>
        <v>1746</v>
      </c>
      <c r="F3495" s="64" t="str">
        <f t="shared" si="432"/>
        <v/>
      </c>
      <c r="G3495" s="64" t="str">
        <f t="shared" si="433"/>
        <v/>
      </c>
      <c r="H3495" s="64" t="str">
        <f t="shared" si="434"/>
        <v/>
      </c>
      <c r="I3495" s="80" t="str">
        <f>IFERROR(VLOOKUP(D3495,Sheet2!A:B,2,0),"")</f>
        <v/>
      </c>
      <c r="J3495" s="64" t="str">
        <f>IFERROR(IF(I3495&lt;&gt;"",VLOOKUP(I3495,Sheet2!B:C,2,0),""),"")</f>
        <v/>
      </c>
      <c r="K3495" s="64" t="str">
        <f>IFERROR( IF(I3495&lt;&gt;"", HLOOKUP(L$2+$A3495,Sheet2!BX:NK,2,0),""),"")</f>
        <v/>
      </c>
      <c r="L3495" t="str">
        <f>IF(OR(HLOOKUP(L$2+$A3495,Sheet2!BX:NK,$B3495,0),HLOOKUP(L$2+$A3495,Sheet2!BX:NK,$B3495,0)&lt;&gt;""),HLOOKUP(L$2+$A3495,Sheet2!BX:NK,$B3495,0),"")</f>
        <v/>
      </c>
      <c r="M3495" t="str">
        <f>IF(OR(HLOOKUP(M$2+$A3495,Sheet2!BY:NL,$B3495,0),HLOOKUP(M$2+$A3495,Sheet2!BY:NL,$B3495,0)&lt;&gt;""),HLOOKUP(M$2+$A3495,Sheet2!BY:NL,$B3495,0),"")</f>
        <v/>
      </c>
      <c r="N3495" t="str">
        <f>IF(OR(HLOOKUP(N$2+$A3495,Sheet2!BZ:NM,$B3495,0),HLOOKUP(N$2+$A3495,Sheet2!BZ:NM,$B3495,0)&lt;&gt;""),HLOOKUP(N$2+$A3495,Sheet2!BZ:NM,$B3495,0),"")</f>
        <v/>
      </c>
      <c r="O3495" t="str">
        <f>IF(OR(HLOOKUP(O$2+$A3495,Sheet2!CA:NN,$B3495,0),HLOOKUP(O$2+$A3495,Sheet2!CA:NN,$B3495,0)&lt;&gt;""),HLOOKUP(O$2+$A3495,Sheet2!CA:NN,$B3495,0),"")</f>
        <v/>
      </c>
      <c r="P3495" t="str">
        <f>IF(OR(HLOOKUP(P$2+$A3495,Sheet2!CB:NO,$B3495,0),HLOOKUP(P$2+$A3495,Sheet2!CB:NO,$B3495,0)&lt;&gt;""),HLOOKUP(P$2+$A3495,Sheet2!CB:NO,$B3495,0),"")</f>
        <v/>
      </c>
      <c r="Q3495" t="str">
        <f>IF(OR(HLOOKUP(Q$2+$A3495,Sheet2!CC:NO,$B3495,0),HLOOKUP(Q$2+$A3495,Sheet2!CC:NO,$B3495,0)&lt;&gt;""),HLOOKUP(Q$2+$A3495,Sheet2!CC:NO,$B3495,0),"")</f>
        <v/>
      </c>
    </row>
    <row r="3496" spans="1:17" x14ac:dyDescent="0.25">
      <c r="A3496" s="64">
        <f t="shared" si="435"/>
        <v>12</v>
      </c>
      <c r="B3496" s="64">
        <f t="shared" si="436"/>
        <v>354</v>
      </c>
      <c r="C3496" s="64">
        <f t="shared" si="437"/>
        <v>3</v>
      </c>
      <c r="D3496" s="64">
        <f t="shared" si="438"/>
        <v>350</v>
      </c>
      <c r="E3496" s="64">
        <f t="shared" si="439"/>
        <v>1746</v>
      </c>
      <c r="F3496" s="64" t="str">
        <f t="shared" si="432"/>
        <v/>
      </c>
      <c r="G3496" s="64" t="str">
        <f t="shared" si="433"/>
        <v/>
      </c>
      <c r="H3496" s="64" t="str">
        <f t="shared" si="434"/>
        <v/>
      </c>
      <c r="I3496" s="80" t="str">
        <f>IFERROR(VLOOKUP(D3496,Sheet2!A:B,2,0),"")</f>
        <v/>
      </c>
      <c r="J3496" s="64" t="str">
        <f>IFERROR(IF(I3496&lt;&gt;"",VLOOKUP(I3496,Sheet2!B:C,2,0),""),"")</f>
        <v/>
      </c>
      <c r="K3496" s="64" t="str">
        <f>IFERROR( IF(I3496&lt;&gt;"", HLOOKUP(L$2+$A3496,Sheet2!BX:NK,2,0),""),"")</f>
        <v/>
      </c>
      <c r="L3496" t="str">
        <f>IF(OR(HLOOKUP(L$2+$A3496,Sheet2!BX:NK,$B3496,0),HLOOKUP(L$2+$A3496,Sheet2!BX:NK,$B3496,0)&lt;&gt;""),HLOOKUP(L$2+$A3496,Sheet2!BX:NK,$B3496,0),"")</f>
        <v/>
      </c>
      <c r="M3496" t="str">
        <f>IF(OR(HLOOKUP(M$2+$A3496,Sheet2!BY:NL,$B3496,0),HLOOKUP(M$2+$A3496,Sheet2!BY:NL,$B3496,0)&lt;&gt;""),HLOOKUP(M$2+$A3496,Sheet2!BY:NL,$B3496,0),"")</f>
        <v/>
      </c>
      <c r="N3496" t="str">
        <f>IF(OR(HLOOKUP(N$2+$A3496,Sheet2!BZ:NM,$B3496,0),HLOOKUP(N$2+$A3496,Sheet2!BZ:NM,$B3496,0)&lt;&gt;""),HLOOKUP(N$2+$A3496,Sheet2!BZ:NM,$B3496,0),"")</f>
        <v/>
      </c>
      <c r="O3496" t="str">
        <f>IF(OR(HLOOKUP(O$2+$A3496,Sheet2!CA:NN,$B3496,0),HLOOKUP(O$2+$A3496,Sheet2!CA:NN,$B3496,0)&lt;&gt;""),HLOOKUP(O$2+$A3496,Sheet2!CA:NN,$B3496,0),"")</f>
        <v/>
      </c>
      <c r="P3496" t="str">
        <f>IF(OR(HLOOKUP(P$2+$A3496,Sheet2!CB:NO,$B3496,0),HLOOKUP(P$2+$A3496,Sheet2!CB:NO,$B3496,0)&lt;&gt;""),HLOOKUP(P$2+$A3496,Sheet2!CB:NO,$B3496,0),"")</f>
        <v/>
      </c>
      <c r="Q3496" t="str">
        <f>IF(OR(HLOOKUP(Q$2+$A3496,Sheet2!CC:NO,$B3496,0),HLOOKUP(Q$2+$A3496,Sheet2!CC:NO,$B3496,0)&lt;&gt;""),HLOOKUP(Q$2+$A3496,Sheet2!CC:NO,$B3496,0),"")</f>
        <v/>
      </c>
    </row>
    <row r="3497" spans="1:17" x14ac:dyDescent="0.25">
      <c r="A3497" s="64">
        <f t="shared" si="435"/>
        <v>18</v>
      </c>
      <c r="B3497" s="64">
        <f t="shared" si="436"/>
        <v>354</v>
      </c>
      <c r="C3497" s="64">
        <f t="shared" si="437"/>
        <v>4</v>
      </c>
      <c r="D3497" s="64">
        <f t="shared" si="438"/>
        <v>350</v>
      </c>
      <c r="E3497" s="64">
        <f t="shared" si="439"/>
        <v>1746</v>
      </c>
      <c r="F3497" s="64" t="str">
        <f t="shared" si="432"/>
        <v/>
      </c>
      <c r="G3497" s="64" t="str">
        <f t="shared" si="433"/>
        <v/>
      </c>
      <c r="H3497" s="64" t="str">
        <f t="shared" si="434"/>
        <v/>
      </c>
      <c r="I3497" s="80" t="str">
        <f>IFERROR(VLOOKUP(D3497,Sheet2!A:B,2,0),"")</f>
        <v/>
      </c>
      <c r="J3497" s="64" t="str">
        <f>IFERROR(IF(I3497&lt;&gt;"",VLOOKUP(I3497,Sheet2!B:C,2,0),""),"")</f>
        <v/>
      </c>
      <c r="K3497" s="64" t="str">
        <f>IFERROR( IF(I3497&lt;&gt;"", HLOOKUP(L$2+$A3497,Sheet2!BX:NK,2,0),""),"")</f>
        <v/>
      </c>
      <c r="L3497" t="str">
        <f>IF(OR(HLOOKUP(L$2+$A3497,Sheet2!BX:NK,$B3497,0),HLOOKUP(L$2+$A3497,Sheet2!BX:NK,$B3497,0)&lt;&gt;""),HLOOKUP(L$2+$A3497,Sheet2!BX:NK,$B3497,0),"")</f>
        <v/>
      </c>
      <c r="M3497" t="str">
        <f>IF(OR(HLOOKUP(M$2+$A3497,Sheet2!BY:NL,$B3497,0),HLOOKUP(M$2+$A3497,Sheet2!BY:NL,$B3497,0)&lt;&gt;""),HLOOKUP(M$2+$A3497,Sheet2!BY:NL,$B3497,0),"")</f>
        <v/>
      </c>
      <c r="N3497" t="str">
        <f>IF(OR(HLOOKUP(N$2+$A3497,Sheet2!BZ:NM,$B3497,0),HLOOKUP(N$2+$A3497,Sheet2!BZ:NM,$B3497,0)&lt;&gt;""),HLOOKUP(N$2+$A3497,Sheet2!BZ:NM,$B3497,0),"")</f>
        <v/>
      </c>
      <c r="O3497" t="str">
        <f>IF(OR(HLOOKUP(O$2+$A3497,Sheet2!CA:NN,$B3497,0),HLOOKUP(O$2+$A3497,Sheet2!CA:NN,$B3497,0)&lt;&gt;""),HLOOKUP(O$2+$A3497,Sheet2!CA:NN,$B3497,0),"")</f>
        <v/>
      </c>
      <c r="P3497" t="str">
        <f>IF(OR(HLOOKUP(P$2+$A3497,Sheet2!CB:NO,$B3497,0),HLOOKUP(P$2+$A3497,Sheet2!CB:NO,$B3497,0)&lt;&gt;""),HLOOKUP(P$2+$A3497,Sheet2!CB:NO,$B3497,0),"")</f>
        <v/>
      </c>
      <c r="Q3497" t="str">
        <f>IF(OR(HLOOKUP(Q$2+$A3497,Sheet2!CC:NO,$B3497,0),HLOOKUP(Q$2+$A3497,Sheet2!CC:NO,$B3497,0)&lt;&gt;""),HLOOKUP(Q$2+$A3497,Sheet2!CC:NO,$B3497,0),"")</f>
        <v/>
      </c>
    </row>
    <row r="3498" spans="1:17" x14ac:dyDescent="0.25">
      <c r="A3498" s="64">
        <f t="shared" si="435"/>
        <v>24</v>
      </c>
      <c r="B3498" s="64">
        <f t="shared" si="436"/>
        <v>354</v>
      </c>
      <c r="C3498" s="64">
        <f t="shared" si="437"/>
        <v>5</v>
      </c>
      <c r="D3498" s="64">
        <f t="shared" si="438"/>
        <v>350</v>
      </c>
      <c r="E3498" s="64">
        <f t="shared" si="439"/>
        <v>1746</v>
      </c>
      <c r="F3498" s="64" t="str">
        <f t="shared" si="432"/>
        <v/>
      </c>
      <c r="G3498" s="64" t="str">
        <f t="shared" si="433"/>
        <v/>
      </c>
      <c r="H3498" s="64" t="str">
        <f t="shared" si="434"/>
        <v/>
      </c>
      <c r="I3498" s="80" t="str">
        <f>IFERROR(VLOOKUP(D3498,Sheet2!A:B,2,0),"")</f>
        <v/>
      </c>
      <c r="J3498" s="64" t="str">
        <f>IFERROR(IF(I3498&lt;&gt;"",VLOOKUP(I3498,Sheet2!B:C,2,0),""),"")</f>
        <v/>
      </c>
      <c r="K3498" s="64" t="str">
        <f>IFERROR( IF(I3498&lt;&gt;"", HLOOKUP(L$2+$A3498,Sheet2!BX:NK,2,0),""),"")</f>
        <v/>
      </c>
      <c r="L3498" t="str">
        <f>IF(OR(HLOOKUP(L$2+$A3498,Sheet2!BX:NK,$B3498,0),HLOOKUP(L$2+$A3498,Sheet2!BX:NK,$B3498,0)&lt;&gt;""),HLOOKUP(L$2+$A3498,Sheet2!BX:NK,$B3498,0),"")</f>
        <v/>
      </c>
      <c r="M3498" t="str">
        <f>IF(OR(HLOOKUP(M$2+$A3498,Sheet2!BY:NL,$B3498,0),HLOOKUP(M$2+$A3498,Sheet2!BY:NL,$B3498,0)&lt;&gt;""),HLOOKUP(M$2+$A3498,Sheet2!BY:NL,$B3498,0),"")</f>
        <v/>
      </c>
      <c r="N3498" t="str">
        <f>IF(OR(HLOOKUP(N$2+$A3498,Sheet2!BZ:NM,$B3498,0),HLOOKUP(N$2+$A3498,Sheet2!BZ:NM,$B3498,0)&lt;&gt;""),HLOOKUP(N$2+$A3498,Sheet2!BZ:NM,$B3498,0),"")</f>
        <v/>
      </c>
      <c r="O3498" t="str">
        <f>IF(OR(HLOOKUP(O$2+$A3498,Sheet2!CA:NN,$B3498,0),HLOOKUP(O$2+$A3498,Sheet2!CA:NN,$B3498,0)&lt;&gt;""),HLOOKUP(O$2+$A3498,Sheet2!CA:NN,$B3498,0),"")</f>
        <v/>
      </c>
      <c r="P3498" t="str">
        <f>IF(OR(HLOOKUP(P$2+$A3498,Sheet2!CB:NO,$B3498,0),HLOOKUP(P$2+$A3498,Sheet2!CB:NO,$B3498,0)&lt;&gt;""),HLOOKUP(P$2+$A3498,Sheet2!CB:NO,$B3498,0),"")</f>
        <v/>
      </c>
      <c r="Q3498" t="str">
        <f>IF(OR(HLOOKUP(Q$2+$A3498,Sheet2!CC:NO,$B3498,0),HLOOKUP(Q$2+$A3498,Sheet2!CC:NO,$B3498,0)&lt;&gt;""),HLOOKUP(Q$2+$A3498,Sheet2!CC:NO,$B3498,0),"")</f>
        <v/>
      </c>
    </row>
    <row r="3499" spans="1:17" x14ac:dyDescent="0.25">
      <c r="A3499" s="64">
        <f t="shared" si="435"/>
        <v>30</v>
      </c>
      <c r="B3499" s="64">
        <f t="shared" si="436"/>
        <v>354</v>
      </c>
      <c r="C3499" s="64">
        <f t="shared" si="437"/>
        <v>6</v>
      </c>
      <c r="D3499" s="64">
        <f t="shared" si="438"/>
        <v>350</v>
      </c>
      <c r="E3499" s="64">
        <f t="shared" si="439"/>
        <v>1746</v>
      </c>
      <c r="F3499" s="64" t="str">
        <f t="shared" si="432"/>
        <v/>
      </c>
      <c r="G3499" s="64" t="str">
        <f t="shared" si="433"/>
        <v/>
      </c>
      <c r="H3499" s="64" t="str">
        <f t="shared" si="434"/>
        <v/>
      </c>
      <c r="I3499" s="80" t="str">
        <f>IFERROR(VLOOKUP(D3499,Sheet2!A:B,2,0),"")</f>
        <v/>
      </c>
      <c r="J3499" s="64" t="str">
        <f>IFERROR(IF(I3499&lt;&gt;"",VLOOKUP(I3499,Sheet2!B:C,2,0),""),"")</f>
        <v/>
      </c>
      <c r="K3499" s="64" t="str">
        <f>IFERROR( IF(I3499&lt;&gt;"", HLOOKUP(L$2+$A3499,Sheet2!BX:NK,2,0),""),"")</f>
        <v/>
      </c>
      <c r="L3499" t="str">
        <f>IF(OR(HLOOKUP(L$2+$A3499,Sheet2!BX:NK,$B3499,0),HLOOKUP(L$2+$A3499,Sheet2!BX:NK,$B3499,0)&lt;&gt;""),HLOOKUP(L$2+$A3499,Sheet2!BX:NK,$B3499,0),"")</f>
        <v/>
      </c>
      <c r="M3499" t="str">
        <f>IF(OR(HLOOKUP(M$2+$A3499,Sheet2!BY:NL,$B3499,0),HLOOKUP(M$2+$A3499,Sheet2!BY:NL,$B3499,0)&lt;&gt;""),HLOOKUP(M$2+$A3499,Sheet2!BY:NL,$B3499,0),"")</f>
        <v/>
      </c>
      <c r="N3499" t="str">
        <f>IF(OR(HLOOKUP(N$2+$A3499,Sheet2!BZ:NM,$B3499,0),HLOOKUP(N$2+$A3499,Sheet2!BZ:NM,$B3499,0)&lt;&gt;""),HLOOKUP(N$2+$A3499,Sheet2!BZ:NM,$B3499,0),"")</f>
        <v/>
      </c>
      <c r="O3499" t="str">
        <f>IF(OR(HLOOKUP(O$2+$A3499,Sheet2!CA:NN,$B3499,0),HLOOKUP(O$2+$A3499,Sheet2!CA:NN,$B3499,0)&lt;&gt;""),HLOOKUP(O$2+$A3499,Sheet2!CA:NN,$B3499,0),"")</f>
        <v/>
      </c>
      <c r="P3499" t="str">
        <f>IF(OR(HLOOKUP(P$2+$A3499,Sheet2!CB:NO,$B3499,0),HLOOKUP(P$2+$A3499,Sheet2!CB:NO,$B3499,0)&lt;&gt;""),HLOOKUP(P$2+$A3499,Sheet2!CB:NO,$B3499,0),"")</f>
        <v/>
      </c>
      <c r="Q3499" t="str">
        <f>IF(OR(HLOOKUP(Q$2+$A3499,Sheet2!CC:NO,$B3499,0),HLOOKUP(Q$2+$A3499,Sheet2!CC:NO,$B3499,0)&lt;&gt;""),HLOOKUP(Q$2+$A3499,Sheet2!CC:NO,$B3499,0),"")</f>
        <v/>
      </c>
    </row>
    <row r="3500" spans="1:17" x14ac:dyDescent="0.25">
      <c r="A3500" s="64">
        <f t="shared" si="435"/>
        <v>36</v>
      </c>
      <c r="B3500" s="64">
        <f t="shared" si="436"/>
        <v>354</v>
      </c>
      <c r="C3500" s="64">
        <f t="shared" si="437"/>
        <v>7</v>
      </c>
      <c r="D3500" s="64">
        <f t="shared" si="438"/>
        <v>350</v>
      </c>
      <c r="E3500" s="64">
        <f t="shared" si="439"/>
        <v>1746</v>
      </c>
      <c r="F3500" s="64" t="str">
        <f t="shared" si="432"/>
        <v/>
      </c>
      <c r="G3500" s="64" t="str">
        <f t="shared" si="433"/>
        <v/>
      </c>
      <c r="H3500" s="64" t="str">
        <f t="shared" si="434"/>
        <v/>
      </c>
      <c r="I3500" s="80" t="str">
        <f>IFERROR(VLOOKUP(D3500,Sheet2!A:B,2,0),"")</f>
        <v/>
      </c>
      <c r="J3500" s="64" t="str">
        <f>IFERROR(IF(I3500&lt;&gt;"",VLOOKUP(I3500,Sheet2!B:C,2,0),""),"")</f>
        <v/>
      </c>
      <c r="K3500" s="64" t="str">
        <f>IFERROR( IF(I3500&lt;&gt;"", HLOOKUP(L$2+$A3500,Sheet2!BX:NK,2,0),""),"")</f>
        <v/>
      </c>
      <c r="L3500" t="str">
        <f>IF(OR(HLOOKUP(L$2+$A3500,Sheet2!BX:NK,$B3500,0),HLOOKUP(L$2+$A3500,Sheet2!BX:NK,$B3500,0)&lt;&gt;""),HLOOKUP(L$2+$A3500,Sheet2!BX:NK,$B3500,0),"")</f>
        <v/>
      </c>
      <c r="M3500" t="str">
        <f>IF(OR(HLOOKUP(M$2+$A3500,Sheet2!BY:NL,$B3500,0),HLOOKUP(M$2+$A3500,Sheet2!BY:NL,$B3500,0)&lt;&gt;""),HLOOKUP(M$2+$A3500,Sheet2!BY:NL,$B3500,0),"")</f>
        <v/>
      </c>
      <c r="N3500" t="str">
        <f>IF(OR(HLOOKUP(N$2+$A3500,Sheet2!BZ:NM,$B3500,0),HLOOKUP(N$2+$A3500,Sheet2!BZ:NM,$B3500,0)&lt;&gt;""),HLOOKUP(N$2+$A3500,Sheet2!BZ:NM,$B3500,0),"")</f>
        <v/>
      </c>
      <c r="O3500" t="str">
        <f>IF(OR(HLOOKUP(O$2+$A3500,Sheet2!CA:NN,$B3500,0),HLOOKUP(O$2+$A3500,Sheet2!CA:NN,$B3500,0)&lt;&gt;""),HLOOKUP(O$2+$A3500,Sheet2!CA:NN,$B3500,0),"")</f>
        <v/>
      </c>
      <c r="P3500" t="str">
        <f>IF(OR(HLOOKUP(P$2+$A3500,Sheet2!CB:NO,$B3500,0),HLOOKUP(P$2+$A3500,Sheet2!CB:NO,$B3500,0)&lt;&gt;""),HLOOKUP(P$2+$A3500,Sheet2!CB:NO,$B3500,0),"")</f>
        <v/>
      </c>
      <c r="Q3500" t="str">
        <f>IF(OR(HLOOKUP(Q$2+$A3500,Sheet2!CC:NO,$B3500,0),HLOOKUP(Q$2+$A3500,Sheet2!CC:NO,$B3500,0)&lt;&gt;""),HLOOKUP(Q$2+$A3500,Sheet2!CC:NO,$B3500,0),"")</f>
        <v/>
      </c>
    </row>
    <row r="3501" spans="1:17" x14ac:dyDescent="0.25">
      <c r="A3501" s="64">
        <f t="shared" si="435"/>
        <v>42</v>
      </c>
      <c r="B3501" s="64">
        <f t="shared" si="436"/>
        <v>354</v>
      </c>
      <c r="C3501" s="64">
        <f t="shared" si="437"/>
        <v>8</v>
      </c>
      <c r="D3501" s="64">
        <f t="shared" si="438"/>
        <v>350</v>
      </c>
      <c r="E3501" s="64">
        <f t="shared" si="439"/>
        <v>1746</v>
      </c>
      <c r="F3501" s="64" t="str">
        <f t="shared" si="432"/>
        <v/>
      </c>
      <c r="G3501" s="64" t="str">
        <f t="shared" si="433"/>
        <v/>
      </c>
      <c r="H3501" s="64" t="str">
        <f t="shared" si="434"/>
        <v/>
      </c>
      <c r="I3501" s="80" t="str">
        <f>IFERROR(VLOOKUP(D3501,Sheet2!A:B,2,0),"")</f>
        <v/>
      </c>
      <c r="J3501" s="64" t="str">
        <f>IFERROR(IF(I3501&lt;&gt;"",VLOOKUP(I3501,Sheet2!B:C,2,0),""),"")</f>
        <v/>
      </c>
      <c r="K3501" s="64" t="str">
        <f>IFERROR( IF(I3501&lt;&gt;"", HLOOKUP(L$2+$A3501,Sheet2!BX:NK,2,0),""),"")</f>
        <v/>
      </c>
      <c r="L3501" t="str">
        <f>IF(OR(HLOOKUP(L$2+$A3501,Sheet2!BX:NK,$B3501,0),HLOOKUP(L$2+$A3501,Sheet2!BX:NK,$B3501,0)&lt;&gt;""),HLOOKUP(L$2+$A3501,Sheet2!BX:NK,$B3501,0),"")</f>
        <v/>
      </c>
      <c r="M3501" t="str">
        <f>IF(OR(HLOOKUP(M$2+$A3501,Sheet2!BY:NL,$B3501,0),HLOOKUP(M$2+$A3501,Sheet2!BY:NL,$B3501,0)&lt;&gt;""),HLOOKUP(M$2+$A3501,Sheet2!BY:NL,$B3501,0),"")</f>
        <v/>
      </c>
      <c r="N3501" t="str">
        <f>IF(OR(HLOOKUP(N$2+$A3501,Sheet2!BZ:NM,$B3501,0),HLOOKUP(N$2+$A3501,Sheet2!BZ:NM,$B3501,0)&lt;&gt;""),HLOOKUP(N$2+$A3501,Sheet2!BZ:NM,$B3501,0),"")</f>
        <v/>
      </c>
      <c r="O3501" t="str">
        <f>IF(OR(HLOOKUP(O$2+$A3501,Sheet2!CA:NN,$B3501,0),HLOOKUP(O$2+$A3501,Sheet2!CA:NN,$B3501,0)&lt;&gt;""),HLOOKUP(O$2+$A3501,Sheet2!CA:NN,$B3501,0),"")</f>
        <v/>
      </c>
      <c r="P3501" t="str">
        <f>IF(OR(HLOOKUP(P$2+$A3501,Sheet2!CB:NO,$B3501,0),HLOOKUP(P$2+$A3501,Sheet2!CB:NO,$B3501,0)&lt;&gt;""),HLOOKUP(P$2+$A3501,Sheet2!CB:NO,$B3501,0),"")</f>
        <v/>
      </c>
      <c r="Q3501" t="str">
        <f>IF(OR(HLOOKUP(Q$2+$A3501,Sheet2!CC:NO,$B3501,0),HLOOKUP(Q$2+$A3501,Sheet2!CC:NO,$B3501,0)&lt;&gt;""),HLOOKUP(Q$2+$A3501,Sheet2!CC:NO,$B3501,0),"")</f>
        <v/>
      </c>
    </row>
    <row r="3502" spans="1:17" x14ac:dyDescent="0.25">
      <c r="A3502" s="64">
        <f t="shared" si="435"/>
        <v>48</v>
      </c>
      <c r="B3502" s="64">
        <f t="shared" si="436"/>
        <v>354</v>
      </c>
      <c r="C3502" s="64">
        <f t="shared" si="437"/>
        <v>9</v>
      </c>
      <c r="D3502" s="64">
        <f t="shared" si="438"/>
        <v>350</v>
      </c>
      <c r="E3502" s="64">
        <f t="shared" si="439"/>
        <v>1746</v>
      </c>
      <c r="F3502" s="64" t="str">
        <f t="shared" si="432"/>
        <v/>
      </c>
      <c r="G3502" s="64" t="str">
        <f t="shared" si="433"/>
        <v/>
      </c>
      <c r="H3502" s="64" t="str">
        <f t="shared" si="434"/>
        <v/>
      </c>
      <c r="I3502" s="80" t="str">
        <f>IFERROR(VLOOKUP(D3502,Sheet2!A:B,2,0),"")</f>
        <v/>
      </c>
      <c r="J3502" s="64" t="str">
        <f>IFERROR(IF(I3502&lt;&gt;"",VLOOKUP(I3502,Sheet2!B:C,2,0),""),"")</f>
        <v/>
      </c>
      <c r="K3502" s="64" t="str">
        <f>IFERROR( IF(I3502&lt;&gt;"", HLOOKUP(L$2+$A3502,Sheet2!BX:NK,2,0),""),"")</f>
        <v/>
      </c>
      <c r="L3502" t="str">
        <f>IF(OR(HLOOKUP(L$2+$A3502,Sheet2!BX:NK,$B3502,0),HLOOKUP(L$2+$A3502,Sheet2!BX:NK,$B3502,0)&lt;&gt;""),HLOOKUP(L$2+$A3502,Sheet2!BX:NK,$B3502,0),"")</f>
        <v/>
      </c>
      <c r="M3502" t="str">
        <f>IF(OR(HLOOKUP(M$2+$A3502,Sheet2!BY:NL,$B3502,0),HLOOKUP(M$2+$A3502,Sheet2!BY:NL,$B3502,0)&lt;&gt;""),HLOOKUP(M$2+$A3502,Sheet2!BY:NL,$B3502,0),"")</f>
        <v/>
      </c>
      <c r="N3502" t="str">
        <f>IF(OR(HLOOKUP(N$2+$A3502,Sheet2!BZ:NM,$B3502,0),HLOOKUP(N$2+$A3502,Sheet2!BZ:NM,$B3502,0)&lt;&gt;""),HLOOKUP(N$2+$A3502,Sheet2!BZ:NM,$B3502,0),"")</f>
        <v/>
      </c>
      <c r="O3502" t="str">
        <f>IF(OR(HLOOKUP(O$2+$A3502,Sheet2!CA:NN,$B3502,0),HLOOKUP(O$2+$A3502,Sheet2!CA:NN,$B3502,0)&lt;&gt;""),HLOOKUP(O$2+$A3502,Sheet2!CA:NN,$B3502,0),"")</f>
        <v/>
      </c>
      <c r="P3502" t="str">
        <f>IF(OR(HLOOKUP(P$2+$A3502,Sheet2!CB:NO,$B3502,0),HLOOKUP(P$2+$A3502,Sheet2!CB:NO,$B3502,0)&lt;&gt;""),HLOOKUP(P$2+$A3502,Sheet2!CB:NO,$B3502,0),"")</f>
        <v/>
      </c>
      <c r="Q3502" t="str">
        <f>IF(OR(HLOOKUP(Q$2+$A3502,Sheet2!CC:NO,$B3502,0),HLOOKUP(Q$2+$A3502,Sheet2!CC:NO,$B3502,0)&lt;&gt;""),HLOOKUP(Q$2+$A3502,Sheet2!CC:NO,$B3502,0),"")</f>
        <v/>
      </c>
    </row>
    <row r="3503" spans="1:17" x14ac:dyDescent="0.25">
      <c r="A3503" s="64">
        <f t="shared" si="435"/>
        <v>54</v>
      </c>
      <c r="B3503" s="64">
        <f t="shared" si="436"/>
        <v>354</v>
      </c>
      <c r="C3503" s="64">
        <f t="shared" si="437"/>
        <v>10</v>
      </c>
      <c r="D3503" s="64">
        <f t="shared" si="438"/>
        <v>350</v>
      </c>
      <c r="E3503" s="64">
        <f t="shared" si="439"/>
        <v>1746</v>
      </c>
      <c r="F3503" s="64" t="str">
        <f t="shared" si="432"/>
        <v/>
      </c>
      <c r="G3503" s="64" t="str">
        <f t="shared" si="433"/>
        <v/>
      </c>
      <c r="H3503" s="64" t="str">
        <f t="shared" si="434"/>
        <v/>
      </c>
      <c r="I3503" s="80" t="str">
        <f>IFERROR(VLOOKUP(D3503,Sheet2!A:B,2,0),"")</f>
        <v/>
      </c>
      <c r="J3503" s="64" t="str">
        <f>IFERROR(IF(I3503&lt;&gt;"",VLOOKUP(I3503,Sheet2!B:C,2,0),""),"")</f>
        <v/>
      </c>
      <c r="K3503" s="64" t="str">
        <f>IFERROR( IF(I3503&lt;&gt;"", HLOOKUP(L$2+$A3503,Sheet2!BX:NK,2,0),""),"")</f>
        <v/>
      </c>
      <c r="L3503" t="str">
        <f>IF(OR(HLOOKUP(L$2+$A3503,Sheet2!BX:NK,$B3503,0),HLOOKUP(L$2+$A3503,Sheet2!BX:NK,$B3503,0)&lt;&gt;""),HLOOKUP(L$2+$A3503,Sheet2!BX:NK,$B3503,0),"")</f>
        <v/>
      </c>
      <c r="M3503" t="str">
        <f>IF(OR(HLOOKUP(M$2+$A3503,Sheet2!BY:NL,$B3503,0),HLOOKUP(M$2+$A3503,Sheet2!BY:NL,$B3503,0)&lt;&gt;""),HLOOKUP(M$2+$A3503,Sheet2!BY:NL,$B3503,0),"")</f>
        <v/>
      </c>
      <c r="N3503" t="str">
        <f>IF(OR(HLOOKUP(N$2+$A3503,Sheet2!BZ:NM,$B3503,0),HLOOKUP(N$2+$A3503,Sheet2!BZ:NM,$B3503,0)&lt;&gt;""),HLOOKUP(N$2+$A3503,Sheet2!BZ:NM,$B3503,0),"")</f>
        <v/>
      </c>
      <c r="O3503" t="str">
        <f>IF(OR(HLOOKUP(O$2+$A3503,Sheet2!CA:NN,$B3503,0),HLOOKUP(O$2+$A3503,Sheet2!CA:NN,$B3503,0)&lt;&gt;""),HLOOKUP(O$2+$A3503,Sheet2!CA:NN,$B3503,0),"")</f>
        <v/>
      </c>
      <c r="P3503" t="str">
        <f>IF(OR(HLOOKUP(P$2+$A3503,Sheet2!CB:NO,$B3503,0),HLOOKUP(P$2+$A3503,Sheet2!CB:NO,$B3503,0)&lt;&gt;""),HLOOKUP(P$2+$A3503,Sheet2!CB:NO,$B3503,0),"")</f>
        <v/>
      </c>
      <c r="Q3503" t="str">
        <f>IF(OR(HLOOKUP(Q$2+$A3503,Sheet2!CC:NO,$B3503,0),HLOOKUP(Q$2+$A3503,Sheet2!CC:NO,$B3503,0)&lt;&gt;""),HLOOKUP(Q$2+$A3503,Sheet2!CC:NO,$B3503,0),"")</f>
        <v/>
      </c>
    </row>
    <row r="3504" spans="1:17" x14ac:dyDescent="0.25">
      <c r="A3504" s="64">
        <f t="shared" si="435"/>
        <v>0</v>
      </c>
      <c r="B3504" s="64">
        <f t="shared" si="436"/>
        <v>355</v>
      </c>
      <c r="C3504" s="64">
        <f t="shared" si="437"/>
        <v>1</v>
      </c>
      <c r="D3504" s="64">
        <f t="shared" si="438"/>
        <v>351</v>
      </c>
      <c r="E3504" s="64">
        <f t="shared" si="439"/>
        <v>1751</v>
      </c>
      <c r="F3504" s="64" t="str">
        <f t="shared" si="432"/>
        <v/>
      </c>
      <c r="G3504" s="64" t="str">
        <f t="shared" si="433"/>
        <v/>
      </c>
      <c r="H3504" s="64" t="str">
        <f t="shared" si="434"/>
        <v/>
      </c>
      <c r="I3504" s="80" t="str">
        <f>IFERROR(VLOOKUP(D3504,Sheet2!A:B,2,0),"")</f>
        <v/>
      </c>
      <c r="J3504" s="64" t="str">
        <f>IFERROR(IF(I3504&lt;&gt;"",VLOOKUP(I3504,Sheet2!B:C,2,0),""),"")</f>
        <v/>
      </c>
      <c r="K3504" s="64" t="str">
        <f>IFERROR( IF(I3504&lt;&gt;"", HLOOKUP(L$2+$A3504,Sheet2!BX:NK,2,0),""),"")</f>
        <v/>
      </c>
      <c r="L3504" t="str">
        <f>IF(OR(HLOOKUP(L$2+$A3504,Sheet2!BX:NK,$B3504,0),HLOOKUP(L$2+$A3504,Sheet2!BX:NK,$B3504,0)&lt;&gt;""),HLOOKUP(L$2+$A3504,Sheet2!BX:NK,$B3504,0),"")</f>
        <v/>
      </c>
      <c r="M3504" t="str">
        <f>IF(OR(HLOOKUP(M$2+$A3504,Sheet2!BY:NL,$B3504,0),HLOOKUP(M$2+$A3504,Sheet2!BY:NL,$B3504,0)&lt;&gt;""),HLOOKUP(M$2+$A3504,Sheet2!BY:NL,$B3504,0),"")</f>
        <v/>
      </c>
      <c r="N3504" t="str">
        <f>IF(OR(HLOOKUP(N$2+$A3504,Sheet2!BZ:NM,$B3504,0),HLOOKUP(N$2+$A3504,Sheet2!BZ:NM,$B3504,0)&lt;&gt;""),HLOOKUP(N$2+$A3504,Sheet2!BZ:NM,$B3504,0),"")</f>
        <v/>
      </c>
      <c r="O3504" t="str">
        <f>IF(OR(HLOOKUP(O$2+$A3504,Sheet2!CA:NN,$B3504,0),HLOOKUP(O$2+$A3504,Sheet2!CA:NN,$B3504,0)&lt;&gt;""),HLOOKUP(O$2+$A3504,Sheet2!CA:NN,$B3504,0),"")</f>
        <v/>
      </c>
      <c r="P3504" t="str">
        <f>IF(OR(HLOOKUP(P$2+$A3504,Sheet2!CB:NO,$B3504,0),HLOOKUP(P$2+$A3504,Sheet2!CB:NO,$B3504,0)&lt;&gt;""),HLOOKUP(P$2+$A3504,Sheet2!CB:NO,$B3504,0),"")</f>
        <v/>
      </c>
      <c r="Q3504" t="str">
        <f>IF(OR(HLOOKUP(Q$2+$A3504,Sheet2!CC:NO,$B3504,0),HLOOKUP(Q$2+$A3504,Sheet2!CC:NO,$B3504,0)&lt;&gt;""),HLOOKUP(Q$2+$A3504,Sheet2!CC:NO,$B3504,0),"")</f>
        <v/>
      </c>
    </row>
    <row r="3505" spans="1:17" x14ac:dyDescent="0.25">
      <c r="A3505" s="64">
        <f t="shared" si="435"/>
        <v>6</v>
      </c>
      <c r="B3505" s="64">
        <f t="shared" si="436"/>
        <v>355</v>
      </c>
      <c r="C3505" s="64">
        <f t="shared" si="437"/>
        <v>2</v>
      </c>
      <c r="D3505" s="64">
        <f t="shared" si="438"/>
        <v>351</v>
      </c>
      <c r="E3505" s="64">
        <f t="shared" si="439"/>
        <v>1751</v>
      </c>
      <c r="F3505" s="64" t="str">
        <f t="shared" si="432"/>
        <v/>
      </c>
      <c r="G3505" s="64" t="str">
        <f t="shared" si="433"/>
        <v/>
      </c>
      <c r="H3505" s="64" t="str">
        <f t="shared" si="434"/>
        <v/>
      </c>
      <c r="I3505" s="80" t="str">
        <f>IFERROR(VLOOKUP(D3505,Sheet2!A:B,2,0),"")</f>
        <v/>
      </c>
      <c r="J3505" s="64" t="str">
        <f>IFERROR(IF(I3505&lt;&gt;"",VLOOKUP(I3505,Sheet2!B:C,2,0),""),"")</f>
        <v/>
      </c>
      <c r="K3505" s="64" t="str">
        <f>IFERROR( IF(I3505&lt;&gt;"", HLOOKUP(L$2+$A3505,Sheet2!BX:NK,2,0),""),"")</f>
        <v/>
      </c>
      <c r="L3505" t="str">
        <f>IF(OR(HLOOKUP(L$2+$A3505,Sheet2!BX:NK,$B3505,0),HLOOKUP(L$2+$A3505,Sheet2!BX:NK,$B3505,0)&lt;&gt;""),HLOOKUP(L$2+$A3505,Sheet2!BX:NK,$B3505,0),"")</f>
        <v/>
      </c>
      <c r="M3505" t="str">
        <f>IF(OR(HLOOKUP(M$2+$A3505,Sheet2!BY:NL,$B3505,0),HLOOKUP(M$2+$A3505,Sheet2!BY:NL,$B3505,0)&lt;&gt;""),HLOOKUP(M$2+$A3505,Sheet2!BY:NL,$B3505,0),"")</f>
        <v/>
      </c>
      <c r="N3505" t="str">
        <f>IF(OR(HLOOKUP(N$2+$A3505,Sheet2!BZ:NM,$B3505,0),HLOOKUP(N$2+$A3505,Sheet2!BZ:NM,$B3505,0)&lt;&gt;""),HLOOKUP(N$2+$A3505,Sheet2!BZ:NM,$B3505,0),"")</f>
        <v/>
      </c>
      <c r="O3505" t="str">
        <f>IF(OR(HLOOKUP(O$2+$A3505,Sheet2!CA:NN,$B3505,0),HLOOKUP(O$2+$A3505,Sheet2!CA:NN,$B3505,0)&lt;&gt;""),HLOOKUP(O$2+$A3505,Sheet2!CA:NN,$B3505,0),"")</f>
        <v/>
      </c>
      <c r="P3505" t="str">
        <f>IF(OR(HLOOKUP(P$2+$A3505,Sheet2!CB:NO,$B3505,0),HLOOKUP(P$2+$A3505,Sheet2!CB:NO,$B3505,0)&lt;&gt;""),HLOOKUP(P$2+$A3505,Sheet2!CB:NO,$B3505,0),"")</f>
        <v/>
      </c>
      <c r="Q3505" t="str">
        <f>IF(OR(HLOOKUP(Q$2+$A3505,Sheet2!CC:NO,$B3505,0),HLOOKUP(Q$2+$A3505,Sheet2!CC:NO,$B3505,0)&lt;&gt;""),HLOOKUP(Q$2+$A3505,Sheet2!CC:NO,$B3505,0),"")</f>
        <v/>
      </c>
    </row>
    <row r="3506" spans="1:17" x14ac:dyDescent="0.25">
      <c r="A3506" s="64">
        <f t="shared" si="435"/>
        <v>12</v>
      </c>
      <c r="B3506" s="64">
        <f t="shared" si="436"/>
        <v>355</v>
      </c>
      <c r="C3506" s="64">
        <f t="shared" si="437"/>
        <v>3</v>
      </c>
      <c r="D3506" s="64">
        <f t="shared" si="438"/>
        <v>351</v>
      </c>
      <c r="E3506" s="64">
        <f t="shared" si="439"/>
        <v>1751</v>
      </c>
      <c r="F3506" s="64" t="str">
        <f t="shared" si="432"/>
        <v/>
      </c>
      <c r="G3506" s="64" t="str">
        <f t="shared" si="433"/>
        <v/>
      </c>
      <c r="H3506" s="64" t="str">
        <f t="shared" si="434"/>
        <v/>
      </c>
      <c r="I3506" s="80" t="str">
        <f>IFERROR(VLOOKUP(D3506,Sheet2!A:B,2,0),"")</f>
        <v/>
      </c>
      <c r="J3506" s="64" t="str">
        <f>IFERROR(IF(I3506&lt;&gt;"",VLOOKUP(I3506,Sheet2!B:C,2,0),""),"")</f>
        <v/>
      </c>
      <c r="K3506" s="64" t="str">
        <f>IFERROR( IF(I3506&lt;&gt;"", HLOOKUP(L$2+$A3506,Sheet2!BX:NK,2,0),""),"")</f>
        <v/>
      </c>
      <c r="L3506" t="str">
        <f>IF(OR(HLOOKUP(L$2+$A3506,Sheet2!BX:NK,$B3506,0),HLOOKUP(L$2+$A3506,Sheet2!BX:NK,$B3506,0)&lt;&gt;""),HLOOKUP(L$2+$A3506,Sheet2!BX:NK,$B3506,0),"")</f>
        <v/>
      </c>
      <c r="M3506" t="str">
        <f>IF(OR(HLOOKUP(M$2+$A3506,Sheet2!BY:NL,$B3506,0),HLOOKUP(M$2+$A3506,Sheet2!BY:NL,$B3506,0)&lt;&gt;""),HLOOKUP(M$2+$A3506,Sheet2!BY:NL,$B3506,0),"")</f>
        <v/>
      </c>
      <c r="N3506" t="str">
        <f>IF(OR(HLOOKUP(N$2+$A3506,Sheet2!BZ:NM,$B3506,0),HLOOKUP(N$2+$A3506,Sheet2!BZ:NM,$B3506,0)&lt;&gt;""),HLOOKUP(N$2+$A3506,Sheet2!BZ:NM,$B3506,0),"")</f>
        <v/>
      </c>
      <c r="O3506" t="str">
        <f>IF(OR(HLOOKUP(O$2+$A3506,Sheet2!CA:NN,$B3506,0),HLOOKUP(O$2+$A3506,Sheet2!CA:NN,$B3506,0)&lt;&gt;""),HLOOKUP(O$2+$A3506,Sheet2!CA:NN,$B3506,0),"")</f>
        <v/>
      </c>
      <c r="P3506" t="str">
        <f>IF(OR(HLOOKUP(P$2+$A3506,Sheet2!CB:NO,$B3506,0),HLOOKUP(P$2+$A3506,Sheet2!CB:NO,$B3506,0)&lt;&gt;""),HLOOKUP(P$2+$A3506,Sheet2!CB:NO,$B3506,0),"")</f>
        <v/>
      </c>
      <c r="Q3506" t="str">
        <f>IF(OR(HLOOKUP(Q$2+$A3506,Sheet2!CC:NO,$B3506,0),HLOOKUP(Q$2+$A3506,Sheet2!CC:NO,$B3506,0)&lt;&gt;""),HLOOKUP(Q$2+$A3506,Sheet2!CC:NO,$B3506,0),"")</f>
        <v/>
      </c>
    </row>
    <row r="3507" spans="1:17" x14ac:dyDescent="0.25">
      <c r="A3507" s="64">
        <f t="shared" si="435"/>
        <v>18</v>
      </c>
      <c r="B3507" s="64">
        <f t="shared" si="436"/>
        <v>355</v>
      </c>
      <c r="C3507" s="64">
        <f t="shared" si="437"/>
        <v>4</v>
      </c>
      <c r="D3507" s="64">
        <f t="shared" si="438"/>
        <v>351</v>
      </c>
      <c r="E3507" s="64">
        <f t="shared" si="439"/>
        <v>1751</v>
      </c>
      <c r="F3507" s="64" t="str">
        <f t="shared" si="432"/>
        <v/>
      </c>
      <c r="G3507" s="64" t="str">
        <f t="shared" si="433"/>
        <v/>
      </c>
      <c r="H3507" s="64" t="str">
        <f t="shared" si="434"/>
        <v/>
      </c>
      <c r="I3507" s="80" t="str">
        <f>IFERROR(VLOOKUP(D3507,Sheet2!A:B,2,0),"")</f>
        <v/>
      </c>
      <c r="J3507" s="64" t="str">
        <f>IFERROR(IF(I3507&lt;&gt;"",VLOOKUP(I3507,Sheet2!B:C,2,0),""),"")</f>
        <v/>
      </c>
      <c r="K3507" s="64" t="str">
        <f>IFERROR( IF(I3507&lt;&gt;"", HLOOKUP(L$2+$A3507,Sheet2!BX:NK,2,0),""),"")</f>
        <v/>
      </c>
      <c r="L3507" t="str">
        <f>IF(OR(HLOOKUP(L$2+$A3507,Sheet2!BX:NK,$B3507,0),HLOOKUP(L$2+$A3507,Sheet2!BX:NK,$B3507,0)&lt;&gt;""),HLOOKUP(L$2+$A3507,Sheet2!BX:NK,$B3507,0),"")</f>
        <v/>
      </c>
      <c r="M3507" t="str">
        <f>IF(OR(HLOOKUP(M$2+$A3507,Sheet2!BY:NL,$B3507,0),HLOOKUP(M$2+$A3507,Sheet2!BY:NL,$B3507,0)&lt;&gt;""),HLOOKUP(M$2+$A3507,Sheet2!BY:NL,$B3507,0),"")</f>
        <v/>
      </c>
      <c r="N3507" t="str">
        <f>IF(OR(HLOOKUP(N$2+$A3507,Sheet2!BZ:NM,$B3507,0),HLOOKUP(N$2+$A3507,Sheet2!BZ:NM,$B3507,0)&lt;&gt;""),HLOOKUP(N$2+$A3507,Sheet2!BZ:NM,$B3507,0),"")</f>
        <v/>
      </c>
      <c r="O3507" t="str">
        <f>IF(OR(HLOOKUP(O$2+$A3507,Sheet2!CA:NN,$B3507,0),HLOOKUP(O$2+$A3507,Sheet2!CA:NN,$B3507,0)&lt;&gt;""),HLOOKUP(O$2+$A3507,Sheet2!CA:NN,$B3507,0),"")</f>
        <v/>
      </c>
      <c r="P3507" t="str">
        <f>IF(OR(HLOOKUP(P$2+$A3507,Sheet2!CB:NO,$B3507,0),HLOOKUP(P$2+$A3507,Sheet2!CB:NO,$B3507,0)&lt;&gt;""),HLOOKUP(P$2+$A3507,Sheet2!CB:NO,$B3507,0),"")</f>
        <v/>
      </c>
      <c r="Q3507" t="str">
        <f>IF(OR(HLOOKUP(Q$2+$A3507,Sheet2!CC:NO,$B3507,0),HLOOKUP(Q$2+$A3507,Sheet2!CC:NO,$B3507,0)&lt;&gt;""),HLOOKUP(Q$2+$A3507,Sheet2!CC:NO,$B3507,0),"")</f>
        <v/>
      </c>
    </row>
    <row r="3508" spans="1:17" x14ac:dyDescent="0.25">
      <c r="A3508" s="64">
        <f t="shared" si="435"/>
        <v>24</v>
      </c>
      <c r="B3508" s="64">
        <f t="shared" si="436"/>
        <v>355</v>
      </c>
      <c r="C3508" s="64">
        <f t="shared" si="437"/>
        <v>5</v>
      </c>
      <c r="D3508" s="64">
        <f t="shared" si="438"/>
        <v>351</v>
      </c>
      <c r="E3508" s="64">
        <f t="shared" si="439"/>
        <v>1751</v>
      </c>
      <c r="F3508" s="64" t="str">
        <f t="shared" si="432"/>
        <v/>
      </c>
      <c r="G3508" s="64" t="str">
        <f t="shared" si="433"/>
        <v/>
      </c>
      <c r="H3508" s="64" t="str">
        <f t="shared" si="434"/>
        <v/>
      </c>
      <c r="I3508" s="80" t="str">
        <f>IFERROR(VLOOKUP(D3508,Sheet2!A:B,2,0),"")</f>
        <v/>
      </c>
      <c r="J3508" s="64" t="str">
        <f>IFERROR(IF(I3508&lt;&gt;"",VLOOKUP(I3508,Sheet2!B:C,2,0),""),"")</f>
        <v/>
      </c>
      <c r="K3508" s="64" t="str">
        <f>IFERROR( IF(I3508&lt;&gt;"", HLOOKUP(L$2+$A3508,Sheet2!BX:NK,2,0),""),"")</f>
        <v/>
      </c>
      <c r="L3508" t="str">
        <f>IF(OR(HLOOKUP(L$2+$A3508,Sheet2!BX:NK,$B3508,0),HLOOKUP(L$2+$A3508,Sheet2!BX:NK,$B3508,0)&lt;&gt;""),HLOOKUP(L$2+$A3508,Sheet2!BX:NK,$B3508,0),"")</f>
        <v/>
      </c>
      <c r="M3508" t="str">
        <f>IF(OR(HLOOKUP(M$2+$A3508,Sheet2!BY:NL,$B3508,0),HLOOKUP(M$2+$A3508,Sheet2!BY:NL,$B3508,0)&lt;&gt;""),HLOOKUP(M$2+$A3508,Sheet2!BY:NL,$B3508,0),"")</f>
        <v/>
      </c>
      <c r="N3508" t="str">
        <f>IF(OR(HLOOKUP(N$2+$A3508,Sheet2!BZ:NM,$B3508,0),HLOOKUP(N$2+$A3508,Sheet2!BZ:NM,$B3508,0)&lt;&gt;""),HLOOKUP(N$2+$A3508,Sheet2!BZ:NM,$B3508,0),"")</f>
        <v/>
      </c>
      <c r="O3508" t="str">
        <f>IF(OR(HLOOKUP(O$2+$A3508,Sheet2!CA:NN,$B3508,0),HLOOKUP(O$2+$A3508,Sheet2!CA:NN,$B3508,0)&lt;&gt;""),HLOOKUP(O$2+$A3508,Sheet2!CA:NN,$B3508,0),"")</f>
        <v/>
      </c>
      <c r="P3508" t="str">
        <f>IF(OR(HLOOKUP(P$2+$A3508,Sheet2!CB:NO,$B3508,0),HLOOKUP(P$2+$A3508,Sheet2!CB:NO,$B3508,0)&lt;&gt;""),HLOOKUP(P$2+$A3508,Sheet2!CB:NO,$B3508,0),"")</f>
        <v/>
      </c>
      <c r="Q3508" t="str">
        <f>IF(OR(HLOOKUP(Q$2+$A3508,Sheet2!CC:NO,$B3508,0),HLOOKUP(Q$2+$A3508,Sheet2!CC:NO,$B3508,0)&lt;&gt;""),HLOOKUP(Q$2+$A3508,Sheet2!CC:NO,$B3508,0),"")</f>
        <v/>
      </c>
    </row>
    <row r="3509" spans="1:17" x14ac:dyDescent="0.25">
      <c r="A3509" s="64">
        <f t="shared" si="435"/>
        <v>30</v>
      </c>
      <c r="B3509" s="64">
        <f t="shared" si="436"/>
        <v>355</v>
      </c>
      <c r="C3509" s="64">
        <f t="shared" si="437"/>
        <v>6</v>
      </c>
      <c r="D3509" s="64">
        <f t="shared" si="438"/>
        <v>351</v>
      </c>
      <c r="E3509" s="64">
        <f t="shared" si="439"/>
        <v>1751</v>
      </c>
      <c r="F3509" s="64" t="str">
        <f t="shared" si="432"/>
        <v/>
      </c>
      <c r="G3509" s="64" t="str">
        <f t="shared" si="433"/>
        <v/>
      </c>
      <c r="H3509" s="64" t="str">
        <f t="shared" si="434"/>
        <v/>
      </c>
      <c r="I3509" s="80" t="str">
        <f>IFERROR(VLOOKUP(D3509,Sheet2!A:B,2,0),"")</f>
        <v/>
      </c>
      <c r="J3509" s="64" t="str">
        <f>IFERROR(IF(I3509&lt;&gt;"",VLOOKUP(I3509,Sheet2!B:C,2,0),""),"")</f>
        <v/>
      </c>
      <c r="K3509" s="64" t="str">
        <f>IFERROR( IF(I3509&lt;&gt;"", HLOOKUP(L$2+$A3509,Sheet2!BX:NK,2,0),""),"")</f>
        <v/>
      </c>
      <c r="L3509" t="str">
        <f>IF(OR(HLOOKUP(L$2+$A3509,Sheet2!BX:NK,$B3509,0),HLOOKUP(L$2+$A3509,Sheet2!BX:NK,$B3509,0)&lt;&gt;""),HLOOKUP(L$2+$A3509,Sheet2!BX:NK,$B3509,0),"")</f>
        <v/>
      </c>
      <c r="M3509" t="str">
        <f>IF(OR(HLOOKUP(M$2+$A3509,Sheet2!BY:NL,$B3509,0),HLOOKUP(M$2+$A3509,Sheet2!BY:NL,$B3509,0)&lt;&gt;""),HLOOKUP(M$2+$A3509,Sheet2!BY:NL,$B3509,0),"")</f>
        <v/>
      </c>
      <c r="N3509" t="str">
        <f>IF(OR(HLOOKUP(N$2+$A3509,Sheet2!BZ:NM,$B3509,0),HLOOKUP(N$2+$A3509,Sheet2!BZ:NM,$B3509,0)&lt;&gt;""),HLOOKUP(N$2+$A3509,Sheet2!BZ:NM,$B3509,0),"")</f>
        <v/>
      </c>
      <c r="O3509" t="str">
        <f>IF(OR(HLOOKUP(O$2+$A3509,Sheet2!CA:NN,$B3509,0),HLOOKUP(O$2+$A3509,Sheet2!CA:NN,$B3509,0)&lt;&gt;""),HLOOKUP(O$2+$A3509,Sheet2!CA:NN,$B3509,0),"")</f>
        <v/>
      </c>
      <c r="P3509" t="str">
        <f>IF(OR(HLOOKUP(P$2+$A3509,Sheet2!CB:NO,$B3509,0),HLOOKUP(P$2+$A3509,Sheet2!CB:NO,$B3509,0)&lt;&gt;""),HLOOKUP(P$2+$A3509,Sheet2!CB:NO,$B3509,0),"")</f>
        <v/>
      </c>
      <c r="Q3509" t="str">
        <f>IF(OR(HLOOKUP(Q$2+$A3509,Sheet2!CC:NO,$B3509,0),HLOOKUP(Q$2+$A3509,Sheet2!CC:NO,$B3509,0)&lt;&gt;""),HLOOKUP(Q$2+$A3509,Sheet2!CC:NO,$B3509,0),"")</f>
        <v/>
      </c>
    </row>
    <row r="3510" spans="1:17" x14ac:dyDescent="0.25">
      <c r="A3510" s="64">
        <f t="shared" si="435"/>
        <v>36</v>
      </c>
      <c r="B3510" s="64">
        <f t="shared" si="436"/>
        <v>355</v>
      </c>
      <c r="C3510" s="64">
        <f t="shared" si="437"/>
        <v>7</v>
      </c>
      <c r="D3510" s="64">
        <f t="shared" si="438"/>
        <v>351</v>
      </c>
      <c r="E3510" s="64">
        <f t="shared" si="439"/>
        <v>1751</v>
      </c>
      <c r="F3510" s="64" t="str">
        <f t="shared" si="432"/>
        <v/>
      </c>
      <c r="G3510" s="64" t="str">
        <f t="shared" si="433"/>
        <v/>
      </c>
      <c r="H3510" s="64" t="str">
        <f t="shared" si="434"/>
        <v/>
      </c>
      <c r="I3510" s="80" t="str">
        <f>IFERROR(VLOOKUP(D3510,Sheet2!A:B,2,0),"")</f>
        <v/>
      </c>
      <c r="J3510" s="64" t="str">
        <f>IFERROR(IF(I3510&lt;&gt;"",VLOOKUP(I3510,Sheet2!B:C,2,0),""),"")</f>
        <v/>
      </c>
      <c r="K3510" s="64" t="str">
        <f>IFERROR( IF(I3510&lt;&gt;"", HLOOKUP(L$2+$A3510,Sheet2!BX:NK,2,0),""),"")</f>
        <v/>
      </c>
      <c r="L3510" t="str">
        <f>IF(OR(HLOOKUP(L$2+$A3510,Sheet2!BX:NK,$B3510,0),HLOOKUP(L$2+$A3510,Sheet2!BX:NK,$B3510,0)&lt;&gt;""),HLOOKUP(L$2+$A3510,Sheet2!BX:NK,$B3510,0),"")</f>
        <v/>
      </c>
      <c r="M3510" t="str">
        <f>IF(OR(HLOOKUP(M$2+$A3510,Sheet2!BY:NL,$B3510,0),HLOOKUP(M$2+$A3510,Sheet2!BY:NL,$B3510,0)&lt;&gt;""),HLOOKUP(M$2+$A3510,Sheet2!BY:NL,$B3510,0),"")</f>
        <v/>
      </c>
      <c r="N3510" t="str">
        <f>IF(OR(HLOOKUP(N$2+$A3510,Sheet2!BZ:NM,$B3510,0),HLOOKUP(N$2+$A3510,Sheet2!BZ:NM,$B3510,0)&lt;&gt;""),HLOOKUP(N$2+$A3510,Sheet2!BZ:NM,$B3510,0),"")</f>
        <v/>
      </c>
      <c r="O3510" t="str">
        <f>IF(OR(HLOOKUP(O$2+$A3510,Sheet2!CA:NN,$B3510,0),HLOOKUP(O$2+$A3510,Sheet2!CA:NN,$B3510,0)&lt;&gt;""),HLOOKUP(O$2+$A3510,Sheet2!CA:NN,$B3510,0),"")</f>
        <v/>
      </c>
      <c r="P3510" t="str">
        <f>IF(OR(HLOOKUP(P$2+$A3510,Sheet2!CB:NO,$B3510,0),HLOOKUP(P$2+$A3510,Sheet2!CB:NO,$B3510,0)&lt;&gt;""),HLOOKUP(P$2+$A3510,Sheet2!CB:NO,$B3510,0),"")</f>
        <v/>
      </c>
      <c r="Q3510" t="str">
        <f>IF(OR(HLOOKUP(Q$2+$A3510,Sheet2!CC:NO,$B3510,0),HLOOKUP(Q$2+$A3510,Sheet2!CC:NO,$B3510,0)&lt;&gt;""),HLOOKUP(Q$2+$A3510,Sheet2!CC:NO,$B3510,0),"")</f>
        <v/>
      </c>
    </row>
    <row r="3511" spans="1:17" x14ac:dyDescent="0.25">
      <c r="A3511" s="64">
        <f t="shared" si="435"/>
        <v>42</v>
      </c>
      <c r="B3511" s="64">
        <f t="shared" si="436"/>
        <v>355</v>
      </c>
      <c r="C3511" s="64">
        <f t="shared" si="437"/>
        <v>8</v>
      </c>
      <c r="D3511" s="64">
        <f t="shared" si="438"/>
        <v>351</v>
      </c>
      <c r="E3511" s="64">
        <f t="shared" si="439"/>
        <v>1751</v>
      </c>
      <c r="F3511" s="64" t="str">
        <f t="shared" si="432"/>
        <v/>
      </c>
      <c r="G3511" s="64" t="str">
        <f t="shared" si="433"/>
        <v/>
      </c>
      <c r="H3511" s="64" t="str">
        <f t="shared" si="434"/>
        <v/>
      </c>
      <c r="I3511" s="80" t="str">
        <f>IFERROR(VLOOKUP(D3511,Sheet2!A:B,2,0),"")</f>
        <v/>
      </c>
      <c r="J3511" s="64" t="str">
        <f>IFERROR(IF(I3511&lt;&gt;"",VLOOKUP(I3511,Sheet2!B:C,2,0),""),"")</f>
        <v/>
      </c>
      <c r="K3511" s="64" t="str">
        <f>IFERROR( IF(I3511&lt;&gt;"", HLOOKUP(L$2+$A3511,Sheet2!BX:NK,2,0),""),"")</f>
        <v/>
      </c>
      <c r="L3511" t="str">
        <f>IF(OR(HLOOKUP(L$2+$A3511,Sheet2!BX:NK,$B3511,0),HLOOKUP(L$2+$A3511,Sheet2!BX:NK,$B3511,0)&lt;&gt;""),HLOOKUP(L$2+$A3511,Sheet2!BX:NK,$B3511,0),"")</f>
        <v/>
      </c>
      <c r="M3511" t="str">
        <f>IF(OR(HLOOKUP(M$2+$A3511,Sheet2!BY:NL,$B3511,0),HLOOKUP(M$2+$A3511,Sheet2!BY:NL,$B3511,0)&lt;&gt;""),HLOOKUP(M$2+$A3511,Sheet2!BY:NL,$B3511,0),"")</f>
        <v/>
      </c>
      <c r="N3511" t="str">
        <f>IF(OR(HLOOKUP(N$2+$A3511,Sheet2!BZ:NM,$B3511,0),HLOOKUP(N$2+$A3511,Sheet2!BZ:NM,$B3511,0)&lt;&gt;""),HLOOKUP(N$2+$A3511,Sheet2!BZ:NM,$B3511,0),"")</f>
        <v/>
      </c>
      <c r="O3511" t="str">
        <f>IF(OR(HLOOKUP(O$2+$A3511,Sheet2!CA:NN,$B3511,0),HLOOKUP(O$2+$A3511,Sheet2!CA:NN,$B3511,0)&lt;&gt;""),HLOOKUP(O$2+$A3511,Sheet2!CA:NN,$B3511,0),"")</f>
        <v/>
      </c>
      <c r="P3511" t="str">
        <f>IF(OR(HLOOKUP(P$2+$A3511,Sheet2!CB:NO,$B3511,0),HLOOKUP(P$2+$A3511,Sheet2!CB:NO,$B3511,0)&lt;&gt;""),HLOOKUP(P$2+$A3511,Sheet2!CB:NO,$B3511,0),"")</f>
        <v/>
      </c>
      <c r="Q3511" t="str">
        <f>IF(OR(HLOOKUP(Q$2+$A3511,Sheet2!CC:NO,$B3511,0),HLOOKUP(Q$2+$A3511,Sheet2!CC:NO,$B3511,0)&lt;&gt;""),HLOOKUP(Q$2+$A3511,Sheet2!CC:NO,$B3511,0),"")</f>
        <v/>
      </c>
    </row>
    <row r="3512" spans="1:17" x14ac:dyDescent="0.25">
      <c r="A3512" s="64">
        <f t="shared" si="435"/>
        <v>48</v>
      </c>
      <c r="B3512" s="64">
        <f t="shared" si="436"/>
        <v>355</v>
      </c>
      <c r="C3512" s="64">
        <f t="shared" si="437"/>
        <v>9</v>
      </c>
      <c r="D3512" s="64">
        <f t="shared" si="438"/>
        <v>351</v>
      </c>
      <c r="E3512" s="64">
        <f t="shared" si="439"/>
        <v>1751</v>
      </c>
      <c r="F3512" s="64" t="str">
        <f t="shared" si="432"/>
        <v/>
      </c>
      <c r="G3512" s="64" t="str">
        <f t="shared" si="433"/>
        <v/>
      </c>
      <c r="H3512" s="64" t="str">
        <f t="shared" si="434"/>
        <v/>
      </c>
      <c r="I3512" s="80" t="str">
        <f>IFERROR(VLOOKUP(D3512,Sheet2!A:B,2,0),"")</f>
        <v/>
      </c>
      <c r="J3512" s="64" t="str">
        <f>IFERROR(IF(I3512&lt;&gt;"",VLOOKUP(I3512,Sheet2!B:C,2,0),""),"")</f>
        <v/>
      </c>
      <c r="K3512" s="64" t="str">
        <f>IFERROR( IF(I3512&lt;&gt;"", HLOOKUP(L$2+$A3512,Sheet2!BX:NK,2,0),""),"")</f>
        <v/>
      </c>
      <c r="L3512" t="str">
        <f>IF(OR(HLOOKUP(L$2+$A3512,Sheet2!BX:NK,$B3512,0),HLOOKUP(L$2+$A3512,Sheet2!BX:NK,$B3512,0)&lt;&gt;""),HLOOKUP(L$2+$A3512,Sheet2!BX:NK,$B3512,0),"")</f>
        <v/>
      </c>
      <c r="M3512" t="str">
        <f>IF(OR(HLOOKUP(M$2+$A3512,Sheet2!BY:NL,$B3512,0),HLOOKUP(M$2+$A3512,Sheet2!BY:NL,$B3512,0)&lt;&gt;""),HLOOKUP(M$2+$A3512,Sheet2!BY:NL,$B3512,0),"")</f>
        <v/>
      </c>
      <c r="N3512" t="str">
        <f>IF(OR(HLOOKUP(N$2+$A3512,Sheet2!BZ:NM,$B3512,0),HLOOKUP(N$2+$A3512,Sheet2!BZ:NM,$B3512,0)&lt;&gt;""),HLOOKUP(N$2+$A3512,Sheet2!BZ:NM,$B3512,0),"")</f>
        <v/>
      </c>
      <c r="O3512" t="str">
        <f>IF(OR(HLOOKUP(O$2+$A3512,Sheet2!CA:NN,$B3512,0),HLOOKUP(O$2+$A3512,Sheet2!CA:NN,$B3512,0)&lt;&gt;""),HLOOKUP(O$2+$A3512,Sheet2!CA:NN,$B3512,0),"")</f>
        <v/>
      </c>
      <c r="P3512" t="str">
        <f>IF(OR(HLOOKUP(P$2+$A3512,Sheet2!CB:NO,$B3512,0),HLOOKUP(P$2+$A3512,Sheet2!CB:NO,$B3512,0)&lt;&gt;""),HLOOKUP(P$2+$A3512,Sheet2!CB:NO,$B3512,0),"")</f>
        <v/>
      </c>
      <c r="Q3512" t="str">
        <f>IF(OR(HLOOKUP(Q$2+$A3512,Sheet2!CC:NO,$B3512,0),HLOOKUP(Q$2+$A3512,Sheet2!CC:NO,$B3512,0)&lt;&gt;""),HLOOKUP(Q$2+$A3512,Sheet2!CC:NO,$B3512,0),"")</f>
        <v/>
      </c>
    </row>
    <row r="3513" spans="1:17" x14ac:dyDescent="0.25">
      <c r="A3513" s="64">
        <f t="shared" si="435"/>
        <v>54</v>
      </c>
      <c r="B3513" s="64">
        <f t="shared" si="436"/>
        <v>355</v>
      </c>
      <c r="C3513" s="64">
        <f t="shared" si="437"/>
        <v>10</v>
      </c>
      <c r="D3513" s="64">
        <f t="shared" si="438"/>
        <v>351</v>
      </c>
      <c r="E3513" s="64">
        <f t="shared" si="439"/>
        <v>1751</v>
      </c>
      <c r="F3513" s="64" t="str">
        <f t="shared" si="432"/>
        <v/>
      </c>
      <c r="G3513" s="64" t="str">
        <f t="shared" si="433"/>
        <v/>
      </c>
      <c r="H3513" s="64" t="str">
        <f t="shared" si="434"/>
        <v/>
      </c>
      <c r="I3513" s="80" t="str">
        <f>IFERROR(VLOOKUP(D3513,Sheet2!A:B,2,0),"")</f>
        <v/>
      </c>
      <c r="J3513" s="64" t="str">
        <f>IFERROR(IF(I3513&lt;&gt;"",VLOOKUP(I3513,Sheet2!B:C,2,0),""),"")</f>
        <v/>
      </c>
      <c r="K3513" s="64" t="str">
        <f>IFERROR( IF(I3513&lt;&gt;"", HLOOKUP(L$2+$A3513,Sheet2!BX:NK,2,0),""),"")</f>
        <v/>
      </c>
      <c r="L3513" t="str">
        <f>IF(OR(HLOOKUP(L$2+$A3513,Sheet2!BX:NK,$B3513,0),HLOOKUP(L$2+$A3513,Sheet2!BX:NK,$B3513,0)&lt;&gt;""),HLOOKUP(L$2+$A3513,Sheet2!BX:NK,$B3513,0),"")</f>
        <v/>
      </c>
      <c r="M3513" t="str">
        <f>IF(OR(HLOOKUP(M$2+$A3513,Sheet2!BY:NL,$B3513,0),HLOOKUP(M$2+$A3513,Sheet2!BY:NL,$B3513,0)&lt;&gt;""),HLOOKUP(M$2+$A3513,Sheet2!BY:NL,$B3513,0),"")</f>
        <v/>
      </c>
      <c r="N3513" t="str">
        <f>IF(OR(HLOOKUP(N$2+$A3513,Sheet2!BZ:NM,$B3513,0),HLOOKUP(N$2+$A3513,Sheet2!BZ:NM,$B3513,0)&lt;&gt;""),HLOOKUP(N$2+$A3513,Sheet2!BZ:NM,$B3513,0),"")</f>
        <v/>
      </c>
      <c r="O3513" t="str">
        <f>IF(OR(HLOOKUP(O$2+$A3513,Sheet2!CA:NN,$B3513,0),HLOOKUP(O$2+$A3513,Sheet2!CA:NN,$B3513,0)&lt;&gt;""),HLOOKUP(O$2+$A3513,Sheet2!CA:NN,$B3513,0),"")</f>
        <v/>
      </c>
      <c r="P3513" t="str">
        <f>IF(OR(HLOOKUP(P$2+$A3513,Sheet2!CB:NO,$B3513,0),HLOOKUP(P$2+$A3513,Sheet2!CB:NO,$B3513,0)&lt;&gt;""),HLOOKUP(P$2+$A3513,Sheet2!CB:NO,$B3513,0),"")</f>
        <v/>
      </c>
      <c r="Q3513" t="str">
        <f>IF(OR(HLOOKUP(Q$2+$A3513,Sheet2!CC:NO,$B3513,0),HLOOKUP(Q$2+$A3513,Sheet2!CC:NO,$B3513,0)&lt;&gt;""),HLOOKUP(Q$2+$A3513,Sheet2!CC:NO,$B3513,0),"")</f>
        <v/>
      </c>
    </row>
    <row r="3514" spans="1:17" x14ac:dyDescent="0.25">
      <c r="A3514" s="64">
        <f t="shared" si="435"/>
        <v>0</v>
      </c>
      <c r="B3514" s="64">
        <f t="shared" si="436"/>
        <v>356</v>
      </c>
      <c r="C3514" s="64">
        <f t="shared" si="437"/>
        <v>1</v>
      </c>
      <c r="D3514" s="64">
        <f t="shared" si="438"/>
        <v>352</v>
      </c>
      <c r="E3514" s="64">
        <f t="shared" si="439"/>
        <v>1756</v>
      </c>
      <c r="F3514" s="64" t="str">
        <f t="shared" si="432"/>
        <v/>
      </c>
      <c r="G3514" s="64" t="str">
        <f t="shared" si="433"/>
        <v/>
      </c>
      <c r="H3514" s="64" t="str">
        <f t="shared" si="434"/>
        <v/>
      </c>
      <c r="I3514" s="80" t="str">
        <f>IFERROR(VLOOKUP(D3514,Sheet2!A:B,2,0),"")</f>
        <v/>
      </c>
      <c r="J3514" s="64" t="str">
        <f>IFERROR(IF(I3514&lt;&gt;"",VLOOKUP(I3514,Sheet2!B:C,2,0),""),"")</f>
        <v/>
      </c>
      <c r="K3514" s="64" t="str">
        <f>IFERROR( IF(I3514&lt;&gt;"", HLOOKUP(L$2+$A3514,Sheet2!BX:NK,2,0),""),"")</f>
        <v/>
      </c>
      <c r="L3514" t="str">
        <f>IF(OR(HLOOKUP(L$2+$A3514,Sheet2!BX:NK,$B3514,0),HLOOKUP(L$2+$A3514,Sheet2!BX:NK,$B3514,0)&lt;&gt;""),HLOOKUP(L$2+$A3514,Sheet2!BX:NK,$B3514,0),"")</f>
        <v/>
      </c>
      <c r="M3514" t="str">
        <f>IF(OR(HLOOKUP(M$2+$A3514,Sheet2!BY:NL,$B3514,0),HLOOKUP(M$2+$A3514,Sheet2!BY:NL,$B3514,0)&lt;&gt;""),HLOOKUP(M$2+$A3514,Sheet2!BY:NL,$B3514,0),"")</f>
        <v/>
      </c>
      <c r="N3514" t="str">
        <f>IF(OR(HLOOKUP(N$2+$A3514,Sheet2!BZ:NM,$B3514,0),HLOOKUP(N$2+$A3514,Sheet2!BZ:NM,$B3514,0)&lt;&gt;""),HLOOKUP(N$2+$A3514,Sheet2!BZ:NM,$B3514,0),"")</f>
        <v/>
      </c>
      <c r="O3514" t="str">
        <f>IF(OR(HLOOKUP(O$2+$A3514,Sheet2!CA:NN,$B3514,0),HLOOKUP(O$2+$A3514,Sheet2!CA:NN,$B3514,0)&lt;&gt;""),HLOOKUP(O$2+$A3514,Sheet2!CA:NN,$B3514,0),"")</f>
        <v/>
      </c>
      <c r="P3514" t="str">
        <f>IF(OR(HLOOKUP(P$2+$A3514,Sheet2!CB:NO,$B3514,0),HLOOKUP(P$2+$A3514,Sheet2!CB:NO,$B3514,0)&lt;&gt;""),HLOOKUP(P$2+$A3514,Sheet2!CB:NO,$B3514,0),"")</f>
        <v/>
      </c>
      <c r="Q3514" t="str">
        <f>IF(OR(HLOOKUP(Q$2+$A3514,Sheet2!CC:NO,$B3514,0),HLOOKUP(Q$2+$A3514,Sheet2!CC:NO,$B3514,0)&lt;&gt;""),HLOOKUP(Q$2+$A3514,Sheet2!CC:NO,$B3514,0),"")</f>
        <v/>
      </c>
    </row>
    <row r="3515" spans="1:17" x14ac:dyDescent="0.25">
      <c r="A3515" s="64">
        <f t="shared" si="435"/>
        <v>6</v>
      </c>
      <c r="B3515" s="64">
        <f t="shared" si="436"/>
        <v>356</v>
      </c>
      <c r="C3515" s="64">
        <f t="shared" si="437"/>
        <v>2</v>
      </c>
      <c r="D3515" s="64">
        <f t="shared" si="438"/>
        <v>352</v>
      </c>
      <c r="E3515" s="64">
        <f t="shared" si="439"/>
        <v>1756</v>
      </c>
      <c r="F3515" s="64" t="str">
        <f t="shared" si="432"/>
        <v/>
      </c>
      <c r="G3515" s="64" t="str">
        <f t="shared" si="433"/>
        <v/>
      </c>
      <c r="H3515" s="64" t="str">
        <f t="shared" si="434"/>
        <v/>
      </c>
      <c r="I3515" s="80" t="str">
        <f>IFERROR(VLOOKUP(D3515,Sheet2!A:B,2,0),"")</f>
        <v/>
      </c>
      <c r="J3515" s="64" t="str">
        <f>IFERROR(IF(I3515&lt;&gt;"",VLOOKUP(I3515,Sheet2!B:C,2,0),""),"")</f>
        <v/>
      </c>
      <c r="K3515" s="64" t="str">
        <f>IFERROR( IF(I3515&lt;&gt;"", HLOOKUP(L$2+$A3515,Sheet2!BX:NK,2,0),""),"")</f>
        <v/>
      </c>
      <c r="L3515" t="str">
        <f>IF(OR(HLOOKUP(L$2+$A3515,Sheet2!BX:NK,$B3515,0),HLOOKUP(L$2+$A3515,Sheet2!BX:NK,$B3515,0)&lt;&gt;""),HLOOKUP(L$2+$A3515,Sheet2!BX:NK,$B3515,0),"")</f>
        <v/>
      </c>
      <c r="M3515" t="str">
        <f>IF(OR(HLOOKUP(M$2+$A3515,Sheet2!BY:NL,$B3515,0),HLOOKUP(M$2+$A3515,Sheet2!BY:NL,$B3515,0)&lt;&gt;""),HLOOKUP(M$2+$A3515,Sheet2!BY:NL,$B3515,0),"")</f>
        <v/>
      </c>
      <c r="N3515" t="str">
        <f>IF(OR(HLOOKUP(N$2+$A3515,Sheet2!BZ:NM,$B3515,0),HLOOKUP(N$2+$A3515,Sheet2!BZ:NM,$B3515,0)&lt;&gt;""),HLOOKUP(N$2+$A3515,Sheet2!BZ:NM,$B3515,0),"")</f>
        <v/>
      </c>
      <c r="O3515" t="str">
        <f>IF(OR(HLOOKUP(O$2+$A3515,Sheet2!CA:NN,$B3515,0),HLOOKUP(O$2+$A3515,Sheet2!CA:NN,$B3515,0)&lt;&gt;""),HLOOKUP(O$2+$A3515,Sheet2!CA:NN,$B3515,0),"")</f>
        <v/>
      </c>
      <c r="P3515" t="str">
        <f>IF(OR(HLOOKUP(P$2+$A3515,Sheet2!CB:NO,$B3515,0),HLOOKUP(P$2+$A3515,Sheet2!CB:NO,$B3515,0)&lt;&gt;""),HLOOKUP(P$2+$A3515,Sheet2!CB:NO,$B3515,0),"")</f>
        <v/>
      </c>
      <c r="Q3515" t="str">
        <f>IF(OR(HLOOKUP(Q$2+$A3515,Sheet2!CC:NO,$B3515,0),HLOOKUP(Q$2+$A3515,Sheet2!CC:NO,$B3515,0)&lt;&gt;""),HLOOKUP(Q$2+$A3515,Sheet2!CC:NO,$B3515,0),"")</f>
        <v/>
      </c>
    </row>
    <row r="3516" spans="1:17" x14ac:dyDescent="0.25">
      <c r="A3516" s="64">
        <f t="shared" si="435"/>
        <v>12</v>
      </c>
      <c r="B3516" s="64">
        <f t="shared" si="436"/>
        <v>356</v>
      </c>
      <c r="C3516" s="64">
        <f t="shared" si="437"/>
        <v>3</v>
      </c>
      <c r="D3516" s="64">
        <f t="shared" si="438"/>
        <v>352</v>
      </c>
      <c r="E3516" s="64">
        <f t="shared" si="439"/>
        <v>1756</v>
      </c>
      <c r="F3516" s="64" t="str">
        <f t="shared" si="432"/>
        <v/>
      </c>
      <c r="G3516" s="64" t="str">
        <f t="shared" si="433"/>
        <v/>
      </c>
      <c r="H3516" s="64" t="str">
        <f t="shared" si="434"/>
        <v/>
      </c>
      <c r="I3516" s="80" t="str">
        <f>IFERROR(VLOOKUP(D3516,Sheet2!A:B,2,0),"")</f>
        <v/>
      </c>
      <c r="J3516" s="64" t="str">
        <f>IFERROR(IF(I3516&lt;&gt;"",VLOOKUP(I3516,Sheet2!B:C,2,0),""),"")</f>
        <v/>
      </c>
      <c r="K3516" s="64" t="str">
        <f>IFERROR( IF(I3516&lt;&gt;"", HLOOKUP(L$2+$A3516,Sheet2!BX:NK,2,0),""),"")</f>
        <v/>
      </c>
      <c r="L3516" t="str">
        <f>IF(OR(HLOOKUP(L$2+$A3516,Sheet2!BX:NK,$B3516,0),HLOOKUP(L$2+$A3516,Sheet2!BX:NK,$B3516,0)&lt;&gt;""),HLOOKUP(L$2+$A3516,Sheet2!BX:NK,$B3516,0),"")</f>
        <v/>
      </c>
      <c r="M3516" t="str">
        <f>IF(OR(HLOOKUP(M$2+$A3516,Sheet2!BY:NL,$B3516,0),HLOOKUP(M$2+$A3516,Sheet2!BY:NL,$B3516,0)&lt;&gt;""),HLOOKUP(M$2+$A3516,Sheet2!BY:NL,$B3516,0),"")</f>
        <v/>
      </c>
      <c r="N3516" t="str">
        <f>IF(OR(HLOOKUP(N$2+$A3516,Sheet2!BZ:NM,$B3516,0),HLOOKUP(N$2+$A3516,Sheet2!BZ:NM,$B3516,0)&lt;&gt;""),HLOOKUP(N$2+$A3516,Sheet2!BZ:NM,$B3516,0),"")</f>
        <v/>
      </c>
      <c r="O3516" t="str">
        <f>IF(OR(HLOOKUP(O$2+$A3516,Sheet2!CA:NN,$B3516,0),HLOOKUP(O$2+$A3516,Sheet2!CA:NN,$B3516,0)&lt;&gt;""),HLOOKUP(O$2+$A3516,Sheet2!CA:NN,$B3516,0),"")</f>
        <v/>
      </c>
      <c r="P3516" t="str">
        <f>IF(OR(HLOOKUP(P$2+$A3516,Sheet2!CB:NO,$B3516,0),HLOOKUP(P$2+$A3516,Sheet2!CB:NO,$B3516,0)&lt;&gt;""),HLOOKUP(P$2+$A3516,Sheet2!CB:NO,$B3516,0),"")</f>
        <v/>
      </c>
      <c r="Q3516" t="str">
        <f>IF(OR(HLOOKUP(Q$2+$A3516,Sheet2!CC:NO,$B3516,0),HLOOKUP(Q$2+$A3516,Sheet2!CC:NO,$B3516,0)&lt;&gt;""),HLOOKUP(Q$2+$A3516,Sheet2!CC:NO,$B3516,0),"")</f>
        <v/>
      </c>
    </row>
    <row r="3517" spans="1:17" x14ac:dyDescent="0.25">
      <c r="A3517" s="64">
        <f t="shared" si="435"/>
        <v>18</v>
      </c>
      <c r="B3517" s="64">
        <f t="shared" si="436"/>
        <v>356</v>
      </c>
      <c r="C3517" s="64">
        <f t="shared" si="437"/>
        <v>4</v>
      </c>
      <c r="D3517" s="64">
        <f t="shared" si="438"/>
        <v>352</v>
      </c>
      <c r="E3517" s="64">
        <f t="shared" si="439"/>
        <v>1756</v>
      </c>
      <c r="F3517" s="64" t="str">
        <f t="shared" si="432"/>
        <v/>
      </c>
      <c r="G3517" s="64" t="str">
        <f t="shared" si="433"/>
        <v/>
      </c>
      <c r="H3517" s="64" t="str">
        <f t="shared" si="434"/>
        <v/>
      </c>
      <c r="I3517" s="80" t="str">
        <f>IFERROR(VLOOKUP(D3517,Sheet2!A:B,2,0),"")</f>
        <v/>
      </c>
      <c r="J3517" s="64" t="str">
        <f>IFERROR(IF(I3517&lt;&gt;"",VLOOKUP(I3517,Sheet2!B:C,2,0),""),"")</f>
        <v/>
      </c>
      <c r="K3517" s="64" t="str">
        <f>IFERROR( IF(I3517&lt;&gt;"", HLOOKUP(L$2+$A3517,Sheet2!BX:NK,2,0),""),"")</f>
        <v/>
      </c>
      <c r="L3517" t="str">
        <f>IF(OR(HLOOKUP(L$2+$A3517,Sheet2!BX:NK,$B3517,0),HLOOKUP(L$2+$A3517,Sheet2!BX:NK,$B3517,0)&lt;&gt;""),HLOOKUP(L$2+$A3517,Sheet2!BX:NK,$B3517,0),"")</f>
        <v/>
      </c>
      <c r="M3517" t="str">
        <f>IF(OR(HLOOKUP(M$2+$A3517,Sheet2!BY:NL,$B3517,0),HLOOKUP(M$2+$A3517,Sheet2!BY:NL,$B3517,0)&lt;&gt;""),HLOOKUP(M$2+$A3517,Sheet2!BY:NL,$B3517,0),"")</f>
        <v/>
      </c>
      <c r="N3517" t="str">
        <f>IF(OR(HLOOKUP(N$2+$A3517,Sheet2!BZ:NM,$B3517,0),HLOOKUP(N$2+$A3517,Sheet2!BZ:NM,$B3517,0)&lt;&gt;""),HLOOKUP(N$2+$A3517,Sheet2!BZ:NM,$B3517,0),"")</f>
        <v/>
      </c>
      <c r="O3517" t="str">
        <f>IF(OR(HLOOKUP(O$2+$A3517,Sheet2!CA:NN,$B3517,0),HLOOKUP(O$2+$A3517,Sheet2!CA:NN,$B3517,0)&lt;&gt;""),HLOOKUP(O$2+$A3517,Sheet2!CA:NN,$B3517,0),"")</f>
        <v/>
      </c>
      <c r="P3517" t="str">
        <f>IF(OR(HLOOKUP(P$2+$A3517,Sheet2!CB:NO,$B3517,0),HLOOKUP(P$2+$A3517,Sheet2!CB:NO,$B3517,0)&lt;&gt;""),HLOOKUP(P$2+$A3517,Sheet2!CB:NO,$B3517,0),"")</f>
        <v/>
      </c>
      <c r="Q3517" t="str">
        <f>IF(OR(HLOOKUP(Q$2+$A3517,Sheet2!CC:NO,$B3517,0),HLOOKUP(Q$2+$A3517,Sheet2!CC:NO,$B3517,0)&lt;&gt;""),HLOOKUP(Q$2+$A3517,Sheet2!CC:NO,$B3517,0),"")</f>
        <v/>
      </c>
    </row>
    <row r="3518" spans="1:17" x14ac:dyDescent="0.25">
      <c r="A3518" s="64">
        <f t="shared" si="435"/>
        <v>24</v>
      </c>
      <c r="B3518" s="64">
        <f t="shared" si="436"/>
        <v>356</v>
      </c>
      <c r="C3518" s="64">
        <f t="shared" si="437"/>
        <v>5</v>
      </c>
      <c r="D3518" s="64">
        <f t="shared" si="438"/>
        <v>352</v>
      </c>
      <c r="E3518" s="64">
        <f t="shared" si="439"/>
        <v>1756</v>
      </c>
      <c r="F3518" s="64" t="str">
        <f t="shared" si="432"/>
        <v/>
      </c>
      <c r="G3518" s="64" t="str">
        <f t="shared" si="433"/>
        <v/>
      </c>
      <c r="H3518" s="64" t="str">
        <f t="shared" si="434"/>
        <v/>
      </c>
      <c r="I3518" s="80" t="str">
        <f>IFERROR(VLOOKUP(D3518,Sheet2!A:B,2,0),"")</f>
        <v/>
      </c>
      <c r="J3518" s="64" t="str">
        <f>IFERROR(IF(I3518&lt;&gt;"",VLOOKUP(I3518,Sheet2!B:C,2,0),""),"")</f>
        <v/>
      </c>
      <c r="K3518" s="64" t="str">
        <f>IFERROR( IF(I3518&lt;&gt;"", HLOOKUP(L$2+$A3518,Sheet2!BX:NK,2,0),""),"")</f>
        <v/>
      </c>
      <c r="L3518" t="str">
        <f>IF(OR(HLOOKUP(L$2+$A3518,Sheet2!BX:NK,$B3518,0),HLOOKUP(L$2+$A3518,Sheet2!BX:NK,$B3518,0)&lt;&gt;""),HLOOKUP(L$2+$A3518,Sheet2!BX:NK,$B3518,0),"")</f>
        <v/>
      </c>
      <c r="M3518" t="str">
        <f>IF(OR(HLOOKUP(M$2+$A3518,Sheet2!BY:NL,$B3518,0),HLOOKUP(M$2+$A3518,Sheet2!BY:NL,$B3518,0)&lt;&gt;""),HLOOKUP(M$2+$A3518,Sheet2!BY:NL,$B3518,0),"")</f>
        <v/>
      </c>
      <c r="N3518" t="str">
        <f>IF(OR(HLOOKUP(N$2+$A3518,Sheet2!BZ:NM,$B3518,0),HLOOKUP(N$2+$A3518,Sheet2!BZ:NM,$B3518,0)&lt;&gt;""),HLOOKUP(N$2+$A3518,Sheet2!BZ:NM,$B3518,0),"")</f>
        <v/>
      </c>
      <c r="O3518" t="str">
        <f>IF(OR(HLOOKUP(O$2+$A3518,Sheet2!CA:NN,$B3518,0),HLOOKUP(O$2+$A3518,Sheet2!CA:NN,$B3518,0)&lt;&gt;""),HLOOKUP(O$2+$A3518,Sheet2!CA:NN,$B3518,0),"")</f>
        <v/>
      </c>
      <c r="P3518" t="str">
        <f>IF(OR(HLOOKUP(P$2+$A3518,Sheet2!CB:NO,$B3518,0),HLOOKUP(P$2+$A3518,Sheet2!CB:NO,$B3518,0)&lt;&gt;""),HLOOKUP(P$2+$A3518,Sheet2!CB:NO,$B3518,0),"")</f>
        <v/>
      </c>
      <c r="Q3518" t="str">
        <f>IF(OR(HLOOKUP(Q$2+$A3518,Sheet2!CC:NO,$B3518,0),HLOOKUP(Q$2+$A3518,Sheet2!CC:NO,$B3518,0)&lt;&gt;""),HLOOKUP(Q$2+$A3518,Sheet2!CC:NO,$B3518,0),"")</f>
        <v/>
      </c>
    </row>
    <row r="3519" spans="1:17" x14ac:dyDescent="0.25">
      <c r="A3519" s="64">
        <f t="shared" si="435"/>
        <v>30</v>
      </c>
      <c r="B3519" s="64">
        <f t="shared" si="436"/>
        <v>356</v>
      </c>
      <c r="C3519" s="64">
        <f t="shared" si="437"/>
        <v>6</v>
      </c>
      <c r="D3519" s="64">
        <f t="shared" si="438"/>
        <v>352</v>
      </c>
      <c r="E3519" s="64">
        <f t="shared" si="439"/>
        <v>1756</v>
      </c>
      <c r="F3519" s="64" t="str">
        <f t="shared" si="432"/>
        <v/>
      </c>
      <c r="G3519" s="64" t="str">
        <f t="shared" si="433"/>
        <v/>
      </c>
      <c r="H3519" s="64" t="str">
        <f t="shared" si="434"/>
        <v/>
      </c>
      <c r="I3519" s="80" t="str">
        <f>IFERROR(VLOOKUP(D3519,Sheet2!A:B,2,0),"")</f>
        <v/>
      </c>
      <c r="J3519" s="64" t="str">
        <f>IFERROR(IF(I3519&lt;&gt;"",VLOOKUP(I3519,Sheet2!B:C,2,0),""),"")</f>
        <v/>
      </c>
      <c r="K3519" s="64" t="str">
        <f>IFERROR( IF(I3519&lt;&gt;"", HLOOKUP(L$2+$A3519,Sheet2!BX:NK,2,0),""),"")</f>
        <v/>
      </c>
      <c r="L3519" t="str">
        <f>IF(OR(HLOOKUP(L$2+$A3519,Sheet2!BX:NK,$B3519,0),HLOOKUP(L$2+$A3519,Sheet2!BX:NK,$B3519,0)&lt;&gt;""),HLOOKUP(L$2+$A3519,Sheet2!BX:NK,$B3519,0),"")</f>
        <v/>
      </c>
      <c r="M3519" t="str">
        <f>IF(OR(HLOOKUP(M$2+$A3519,Sheet2!BY:NL,$B3519,0),HLOOKUP(M$2+$A3519,Sheet2!BY:NL,$B3519,0)&lt;&gt;""),HLOOKUP(M$2+$A3519,Sheet2!BY:NL,$B3519,0),"")</f>
        <v/>
      </c>
      <c r="N3519" t="str">
        <f>IF(OR(HLOOKUP(N$2+$A3519,Sheet2!BZ:NM,$B3519,0),HLOOKUP(N$2+$A3519,Sheet2!BZ:NM,$B3519,0)&lt;&gt;""),HLOOKUP(N$2+$A3519,Sheet2!BZ:NM,$B3519,0),"")</f>
        <v/>
      </c>
      <c r="O3519" t="str">
        <f>IF(OR(HLOOKUP(O$2+$A3519,Sheet2!CA:NN,$B3519,0),HLOOKUP(O$2+$A3519,Sheet2!CA:NN,$B3519,0)&lt;&gt;""),HLOOKUP(O$2+$A3519,Sheet2!CA:NN,$B3519,0),"")</f>
        <v/>
      </c>
      <c r="P3519" t="str">
        <f>IF(OR(HLOOKUP(P$2+$A3519,Sheet2!CB:NO,$B3519,0),HLOOKUP(P$2+$A3519,Sheet2!CB:NO,$B3519,0)&lt;&gt;""),HLOOKUP(P$2+$A3519,Sheet2!CB:NO,$B3519,0),"")</f>
        <v/>
      </c>
      <c r="Q3519" t="str">
        <f>IF(OR(HLOOKUP(Q$2+$A3519,Sheet2!CC:NO,$B3519,0),HLOOKUP(Q$2+$A3519,Sheet2!CC:NO,$B3519,0)&lt;&gt;""),HLOOKUP(Q$2+$A3519,Sheet2!CC:NO,$B3519,0),"")</f>
        <v/>
      </c>
    </row>
    <row r="3520" spans="1:17" x14ac:dyDescent="0.25">
      <c r="A3520" s="64">
        <f t="shared" si="435"/>
        <v>36</v>
      </c>
      <c r="B3520" s="64">
        <f t="shared" si="436"/>
        <v>356</v>
      </c>
      <c r="C3520" s="64">
        <f t="shared" si="437"/>
        <v>7</v>
      </c>
      <c r="D3520" s="64">
        <f t="shared" si="438"/>
        <v>352</v>
      </c>
      <c r="E3520" s="64">
        <f t="shared" si="439"/>
        <v>1756</v>
      </c>
      <c r="F3520" s="64" t="str">
        <f t="shared" si="432"/>
        <v/>
      </c>
      <c r="G3520" s="64" t="str">
        <f t="shared" si="433"/>
        <v/>
      </c>
      <c r="H3520" s="64" t="str">
        <f t="shared" si="434"/>
        <v/>
      </c>
      <c r="I3520" s="80" t="str">
        <f>IFERROR(VLOOKUP(D3520,Sheet2!A:B,2,0),"")</f>
        <v/>
      </c>
      <c r="J3520" s="64" t="str">
        <f>IFERROR(IF(I3520&lt;&gt;"",VLOOKUP(I3520,Sheet2!B:C,2,0),""),"")</f>
        <v/>
      </c>
      <c r="K3520" s="64" t="str">
        <f>IFERROR( IF(I3520&lt;&gt;"", HLOOKUP(L$2+$A3520,Sheet2!BX:NK,2,0),""),"")</f>
        <v/>
      </c>
      <c r="L3520" t="str">
        <f>IF(OR(HLOOKUP(L$2+$A3520,Sheet2!BX:NK,$B3520,0),HLOOKUP(L$2+$A3520,Sheet2!BX:NK,$B3520,0)&lt;&gt;""),HLOOKUP(L$2+$A3520,Sheet2!BX:NK,$B3520,0),"")</f>
        <v/>
      </c>
      <c r="M3520" t="str">
        <f>IF(OR(HLOOKUP(M$2+$A3520,Sheet2!BY:NL,$B3520,0),HLOOKUP(M$2+$A3520,Sheet2!BY:NL,$B3520,0)&lt;&gt;""),HLOOKUP(M$2+$A3520,Sheet2!BY:NL,$B3520,0),"")</f>
        <v/>
      </c>
      <c r="N3520" t="str">
        <f>IF(OR(HLOOKUP(N$2+$A3520,Sheet2!BZ:NM,$B3520,0),HLOOKUP(N$2+$A3520,Sheet2!BZ:NM,$B3520,0)&lt;&gt;""),HLOOKUP(N$2+$A3520,Sheet2!BZ:NM,$B3520,0),"")</f>
        <v/>
      </c>
      <c r="O3520" t="str">
        <f>IF(OR(HLOOKUP(O$2+$A3520,Sheet2!CA:NN,$B3520,0),HLOOKUP(O$2+$A3520,Sheet2!CA:NN,$B3520,0)&lt;&gt;""),HLOOKUP(O$2+$A3520,Sheet2!CA:NN,$B3520,0),"")</f>
        <v/>
      </c>
      <c r="P3520" t="str">
        <f>IF(OR(HLOOKUP(P$2+$A3520,Sheet2!CB:NO,$B3520,0),HLOOKUP(P$2+$A3520,Sheet2!CB:NO,$B3520,0)&lt;&gt;""),HLOOKUP(P$2+$A3520,Sheet2!CB:NO,$B3520,0),"")</f>
        <v/>
      </c>
      <c r="Q3520" t="str">
        <f>IF(OR(HLOOKUP(Q$2+$A3520,Sheet2!CC:NO,$B3520,0),HLOOKUP(Q$2+$A3520,Sheet2!CC:NO,$B3520,0)&lt;&gt;""),HLOOKUP(Q$2+$A3520,Sheet2!CC:NO,$B3520,0),"")</f>
        <v/>
      </c>
    </row>
    <row r="3521" spans="1:17" x14ac:dyDescent="0.25">
      <c r="A3521" s="64">
        <f t="shared" si="435"/>
        <v>42</v>
      </c>
      <c r="B3521" s="64">
        <f t="shared" si="436"/>
        <v>356</v>
      </c>
      <c r="C3521" s="64">
        <f t="shared" si="437"/>
        <v>8</v>
      </c>
      <c r="D3521" s="64">
        <f t="shared" si="438"/>
        <v>352</v>
      </c>
      <c r="E3521" s="64">
        <f t="shared" si="439"/>
        <v>1756</v>
      </c>
      <c r="F3521" s="64" t="str">
        <f t="shared" si="432"/>
        <v/>
      </c>
      <c r="G3521" s="64" t="str">
        <f t="shared" si="433"/>
        <v/>
      </c>
      <c r="H3521" s="64" t="str">
        <f t="shared" si="434"/>
        <v/>
      </c>
      <c r="I3521" s="80" t="str">
        <f>IFERROR(VLOOKUP(D3521,Sheet2!A:B,2,0),"")</f>
        <v/>
      </c>
      <c r="J3521" s="64" t="str">
        <f>IFERROR(IF(I3521&lt;&gt;"",VLOOKUP(I3521,Sheet2!B:C,2,0),""),"")</f>
        <v/>
      </c>
      <c r="K3521" s="64" t="str">
        <f>IFERROR( IF(I3521&lt;&gt;"", HLOOKUP(L$2+$A3521,Sheet2!BX:NK,2,0),""),"")</f>
        <v/>
      </c>
      <c r="L3521" t="str">
        <f>IF(OR(HLOOKUP(L$2+$A3521,Sheet2!BX:NK,$B3521,0),HLOOKUP(L$2+$A3521,Sheet2!BX:NK,$B3521,0)&lt;&gt;""),HLOOKUP(L$2+$A3521,Sheet2!BX:NK,$B3521,0),"")</f>
        <v/>
      </c>
      <c r="M3521" t="str">
        <f>IF(OR(HLOOKUP(M$2+$A3521,Sheet2!BY:NL,$B3521,0),HLOOKUP(M$2+$A3521,Sheet2!BY:NL,$B3521,0)&lt;&gt;""),HLOOKUP(M$2+$A3521,Sheet2!BY:NL,$B3521,0),"")</f>
        <v/>
      </c>
      <c r="N3521" t="str">
        <f>IF(OR(HLOOKUP(N$2+$A3521,Sheet2!BZ:NM,$B3521,0),HLOOKUP(N$2+$A3521,Sheet2!BZ:NM,$B3521,0)&lt;&gt;""),HLOOKUP(N$2+$A3521,Sheet2!BZ:NM,$B3521,0),"")</f>
        <v/>
      </c>
      <c r="O3521" t="str">
        <f>IF(OR(HLOOKUP(O$2+$A3521,Sheet2!CA:NN,$B3521,0),HLOOKUP(O$2+$A3521,Sheet2!CA:NN,$B3521,0)&lt;&gt;""),HLOOKUP(O$2+$A3521,Sheet2!CA:NN,$B3521,0),"")</f>
        <v/>
      </c>
      <c r="P3521" t="str">
        <f>IF(OR(HLOOKUP(P$2+$A3521,Sheet2!CB:NO,$B3521,0),HLOOKUP(P$2+$A3521,Sheet2!CB:NO,$B3521,0)&lt;&gt;""),HLOOKUP(P$2+$A3521,Sheet2!CB:NO,$B3521,0),"")</f>
        <v/>
      </c>
      <c r="Q3521" t="str">
        <f>IF(OR(HLOOKUP(Q$2+$A3521,Sheet2!CC:NO,$B3521,0),HLOOKUP(Q$2+$A3521,Sheet2!CC:NO,$B3521,0)&lt;&gt;""),HLOOKUP(Q$2+$A3521,Sheet2!CC:NO,$B3521,0),"")</f>
        <v/>
      </c>
    </row>
    <row r="3522" spans="1:17" x14ac:dyDescent="0.25">
      <c r="A3522" s="64">
        <f t="shared" si="435"/>
        <v>48</v>
      </c>
      <c r="B3522" s="64">
        <f t="shared" si="436"/>
        <v>356</v>
      </c>
      <c r="C3522" s="64">
        <f t="shared" si="437"/>
        <v>9</v>
      </c>
      <c r="D3522" s="64">
        <f t="shared" si="438"/>
        <v>352</v>
      </c>
      <c r="E3522" s="64">
        <f t="shared" si="439"/>
        <v>1756</v>
      </c>
      <c r="F3522" s="64" t="str">
        <f t="shared" si="432"/>
        <v/>
      </c>
      <c r="G3522" s="64" t="str">
        <f t="shared" si="433"/>
        <v/>
      </c>
      <c r="H3522" s="64" t="str">
        <f t="shared" si="434"/>
        <v/>
      </c>
      <c r="I3522" s="80" t="str">
        <f>IFERROR(VLOOKUP(D3522,Sheet2!A:B,2,0),"")</f>
        <v/>
      </c>
      <c r="J3522" s="64" t="str">
        <f>IFERROR(IF(I3522&lt;&gt;"",VLOOKUP(I3522,Sheet2!B:C,2,0),""),"")</f>
        <v/>
      </c>
      <c r="K3522" s="64" t="str">
        <f>IFERROR( IF(I3522&lt;&gt;"", HLOOKUP(L$2+$A3522,Sheet2!BX:NK,2,0),""),"")</f>
        <v/>
      </c>
      <c r="L3522" t="str">
        <f>IF(OR(HLOOKUP(L$2+$A3522,Sheet2!BX:NK,$B3522,0),HLOOKUP(L$2+$A3522,Sheet2!BX:NK,$B3522,0)&lt;&gt;""),HLOOKUP(L$2+$A3522,Sheet2!BX:NK,$B3522,0),"")</f>
        <v/>
      </c>
      <c r="M3522" t="str">
        <f>IF(OR(HLOOKUP(M$2+$A3522,Sheet2!BY:NL,$B3522,0),HLOOKUP(M$2+$A3522,Sheet2!BY:NL,$B3522,0)&lt;&gt;""),HLOOKUP(M$2+$A3522,Sheet2!BY:NL,$B3522,0),"")</f>
        <v/>
      </c>
      <c r="N3522" t="str">
        <f>IF(OR(HLOOKUP(N$2+$A3522,Sheet2!BZ:NM,$B3522,0),HLOOKUP(N$2+$A3522,Sheet2!BZ:NM,$B3522,0)&lt;&gt;""),HLOOKUP(N$2+$A3522,Sheet2!BZ:NM,$B3522,0),"")</f>
        <v/>
      </c>
      <c r="O3522" t="str">
        <f>IF(OR(HLOOKUP(O$2+$A3522,Sheet2!CA:NN,$B3522,0),HLOOKUP(O$2+$A3522,Sheet2!CA:NN,$B3522,0)&lt;&gt;""),HLOOKUP(O$2+$A3522,Sheet2!CA:NN,$B3522,0),"")</f>
        <v/>
      </c>
      <c r="P3522" t="str">
        <f>IF(OR(HLOOKUP(P$2+$A3522,Sheet2!CB:NO,$B3522,0),HLOOKUP(P$2+$A3522,Sheet2!CB:NO,$B3522,0)&lt;&gt;""),HLOOKUP(P$2+$A3522,Sheet2!CB:NO,$B3522,0),"")</f>
        <v/>
      </c>
      <c r="Q3522" t="str">
        <f>IF(OR(HLOOKUP(Q$2+$A3522,Sheet2!CC:NO,$B3522,0),HLOOKUP(Q$2+$A3522,Sheet2!CC:NO,$B3522,0)&lt;&gt;""),HLOOKUP(Q$2+$A3522,Sheet2!CC:NO,$B3522,0),"")</f>
        <v/>
      </c>
    </row>
    <row r="3523" spans="1:17" x14ac:dyDescent="0.25">
      <c r="A3523" s="64">
        <f t="shared" si="435"/>
        <v>54</v>
      </c>
      <c r="B3523" s="64">
        <f t="shared" si="436"/>
        <v>356</v>
      </c>
      <c r="C3523" s="64">
        <f t="shared" si="437"/>
        <v>10</v>
      </c>
      <c r="D3523" s="64">
        <f t="shared" si="438"/>
        <v>352</v>
      </c>
      <c r="E3523" s="64">
        <f t="shared" si="439"/>
        <v>1756</v>
      </c>
      <c r="F3523" s="64" t="str">
        <f t="shared" si="432"/>
        <v/>
      </c>
      <c r="G3523" s="64" t="str">
        <f t="shared" si="433"/>
        <v/>
      </c>
      <c r="H3523" s="64" t="str">
        <f t="shared" si="434"/>
        <v/>
      </c>
      <c r="I3523" s="80" t="str">
        <f>IFERROR(VLOOKUP(D3523,Sheet2!A:B,2,0),"")</f>
        <v/>
      </c>
      <c r="J3523" s="64" t="str">
        <f>IFERROR(IF(I3523&lt;&gt;"",VLOOKUP(I3523,Sheet2!B:C,2,0),""),"")</f>
        <v/>
      </c>
      <c r="K3523" s="64" t="str">
        <f>IFERROR( IF(I3523&lt;&gt;"", HLOOKUP(L$2+$A3523,Sheet2!BX:NK,2,0),""),"")</f>
        <v/>
      </c>
      <c r="L3523" t="str">
        <f>IF(OR(HLOOKUP(L$2+$A3523,Sheet2!BX:NK,$B3523,0),HLOOKUP(L$2+$A3523,Sheet2!BX:NK,$B3523,0)&lt;&gt;""),HLOOKUP(L$2+$A3523,Sheet2!BX:NK,$B3523,0),"")</f>
        <v/>
      </c>
      <c r="M3523" t="str">
        <f>IF(OR(HLOOKUP(M$2+$A3523,Sheet2!BY:NL,$B3523,0),HLOOKUP(M$2+$A3523,Sheet2!BY:NL,$B3523,0)&lt;&gt;""),HLOOKUP(M$2+$A3523,Sheet2!BY:NL,$B3523,0),"")</f>
        <v/>
      </c>
      <c r="N3523" t="str">
        <f>IF(OR(HLOOKUP(N$2+$A3523,Sheet2!BZ:NM,$B3523,0),HLOOKUP(N$2+$A3523,Sheet2!BZ:NM,$B3523,0)&lt;&gt;""),HLOOKUP(N$2+$A3523,Sheet2!BZ:NM,$B3523,0),"")</f>
        <v/>
      </c>
      <c r="O3523" t="str">
        <f>IF(OR(HLOOKUP(O$2+$A3523,Sheet2!CA:NN,$B3523,0),HLOOKUP(O$2+$A3523,Sheet2!CA:NN,$B3523,0)&lt;&gt;""),HLOOKUP(O$2+$A3523,Sheet2!CA:NN,$B3523,0),"")</f>
        <v/>
      </c>
      <c r="P3523" t="str">
        <f>IF(OR(HLOOKUP(P$2+$A3523,Sheet2!CB:NO,$B3523,0),HLOOKUP(P$2+$A3523,Sheet2!CB:NO,$B3523,0)&lt;&gt;""),HLOOKUP(P$2+$A3523,Sheet2!CB:NO,$B3523,0),"")</f>
        <v/>
      </c>
      <c r="Q3523" t="str">
        <f>IF(OR(HLOOKUP(Q$2+$A3523,Sheet2!CC:NO,$B3523,0),HLOOKUP(Q$2+$A3523,Sheet2!CC:NO,$B3523,0)&lt;&gt;""),HLOOKUP(Q$2+$A3523,Sheet2!CC:NO,$B3523,0),"")</f>
        <v/>
      </c>
    </row>
    <row r="3524" spans="1:17" x14ac:dyDescent="0.25">
      <c r="A3524" s="64">
        <f t="shared" si="435"/>
        <v>0</v>
      </c>
      <c r="B3524" s="64">
        <f t="shared" si="436"/>
        <v>357</v>
      </c>
      <c r="C3524" s="64">
        <f t="shared" si="437"/>
        <v>1</v>
      </c>
      <c r="D3524" s="64">
        <f t="shared" si="438"/>
        <v>353</v>
      </c>
      <c r="E3524" s="64">
        <f t="shared" si="439"/>
        <v>1761</v>
      </c>
      <c r="F3524" s="64" t="str">
        <f t="shared" si="432"/>
        <v/>
      </c>
      <c r="G3524" s="64" t="str">
        <f t="shared" si="433"/>
        <v/>
      </c>
      <c r="H3524" s="64" t="str">
        <f t="shared" si="434"/>
        <v/>
      </c>
      <c r="I3524" s="80" t="str">
        <f>IFERROR(VLOOKUP(D3524,Sheet2!A:B,2,0),"")</f>
        <v/>
      </c>
      <c r="J3524" s="64" t="str">
        <f>IFERROR(IF(I3524&lt;&gt;"",VLOOKUP(I3524,Sheet2!B:C,2,0),""),"")</f>
        <v/>
      </c>
      <c r="K3524" s="64" t="str">
        <f>IFERROR( IF(I3524&lt;&gt;"", HLOOKUP(L$2+$A3524,Sheet2!BX:NK,2,0),""),"")</f>
        <v/>
      </c>
      <c r="L3524" t="str">
        <f>IF(OR(HLOOKUP(L$2+$A3524,Sheet2!BX:NK,$B3524,0),HLOOKUP(L$2+$A3524,Sheet2!BX:NK,$B3524,0)&lt;&gt;""),HLOOKUP(L$2+$A3524,Sheet2!BX:NK,$B3524,0),"")</f>
        <v/>
      </c>
      <c r="M3524" t="str">
        <f>IF(OR(HLOOKUP(M$2+$A3524,Sheet2!BY:NL,$B3524,0),HLOOKUP(M$2+$A3524,Sheet2!BY:NL,$B3524,0)&lt;&gt;""),HLOOKUP(M$2+$A3524,Sheet2!BY:NL,$B3524,0),"")</f>
        <v/>
      </c>
      <c r="N3524" t="str">
        <f>IF(OR(HLOOKUP(N$2+$A3524,Sheet2!BZ:NM,$B3524,0),HLOOKUP(N$2+$A3524,Sheet2!BZ:NM,$B3524,0)&lt;&gt;""),HLOOKUP(N$2+$A3524,Sheet2!BZ:NM,$B3524,0),"")</f>
        <v/>
      </c>
      <c r="O3524" t="str">
        <f>IF(OR(HLOOKUP(O$2+$A3524,Sheet2!CA:NN,$B3524,0),HLOOKUP(O$2+$A3524,Sheet2!CA:NN,$B3524,0)&lt;&gt;""),HLOOKUP(O$2+$A3524,Sheet2!CA:NN,$B3524,0),"")</f>
        <v/>
      </c>
      <c r="P3524" t="str">
        <f>IF(OR(HLOOKUP(P$2+$A3524,Sheet2!CB:NO,$B3524,0),HLOOKUP(P$2+$A3524,Sheet2!CB:NO,$B3524,0)&lt;&gt;""),HLOOKUP(P$2+$A3524,Sheet2!CB:NO,$B3524,0),"")</f>
        <v/>
      </c>
      <c r="Q3524" t="str">
        <f>IF(OR(HLOOKUP(Q$2+$A3524,Sheet2!CC:NO,$B3524,0),HLOOKUP(Q$2+$A3524,Sheet2!CC:NO,$B3524,0)&lt;&gt;""),HLOOKUP(Q$2+$A3524,Sheet2!CC:NO,$B3524,0),"")</f>
        <v/>
      </c>
    </row>
    <row r="3525" spans="1:17" x14ac:dyDescent="0.25">
      <c r="A3525" s="64">
        <f t="shared" si="435"/>
        <v>6</v>
      </c>
      <c r="B3525" s="64">
        <f t="shared" si="436"/>
        <v>357</v>
      </c>
      <c r="C3525" s="64">
        <f t="shared" si="437"/>
        <v>2</v>
      </c>
      <c r="D3525" s="64">
        <f t="shared" si="438"/>
        <v>353</v>
      </c>
      <c r="E3525" s="64">
        <f t="shared" si="439"/>
        <v>1761</v>
      </c>
      <c r="F3525" s="64" t="str">
        <f t="shared" ref="F3525:F3588" si="440">IFERROR(IF(I3525&lt;&gt;"",IF(LEFT(K3525,2)="1-",1,2),""),"")</f>
        <v/>
      </c>
      <c r="G3525" s="64" t="str">
        <f t="shared" ref="G3525:G3588" si="441">IFERROR(IF(I3525&lt;&gt;"",MONTH( RIGHT(K3525,LEN(K3525)-FIND("-",K3525))),""),"")</f>
        <v/>
      </c>
      <c r="H3525" s="64" t="str">
        <f t="shared" ref="H3525:H3588" si="442">IFERROR(IF(I3525&lt;&gt;"",YEAR( RIGHT(K3525,LEN(K3525)-FIND("-",K3525))),""),"")</f>
        <v/>
      </c>
      <c r="I3525" s="80" t="str">
        <f>IFERROR(VLOOKUP(D3525,Sheet2!A:B,2,0),"")</f>
        <v/>
      </c>
      <c r="J3525" s="64" t="str">
        <f>IFERROR(IF(I3525&lt;&gt;"",VLOOKUP(I3525,Sheet2!B:C,2,0),""),"")</f>
        <v/>
      </c>
      <c r="K3525" s="64" t="str">
        <f>IFERROR( IF(I3525&lt;&gt;"", HLOOKUP(L$2+$A3525,Sheet2!BX:NK,2,0),""),"")</f>
        <v/>
      </c>
      <c r="L3525" t="str">
        <f>IF(OR(HLOOKUP(L$2+$A3525,Sheet2!BX:NK,$B3525,0),HLOOKUP(L$2+$A3525,Sheet2!BX:NK,$B3525,0)&lt;&gt;""),HLOOKUP(L$2+$A3525,Sheet2!BX:NK,$B3525,0),"")</f>
        <v/>
      </c>
      <c r="M3525" t="str">
        <f>IF(OR(HLOOKUP(M$2+$A3525,Sheet2!BY:NL,$B3525,0),HLOOKUP(M$2+$A3525,Sheet2!BY:NL,$B3525,0)&lt;&gt;""),HLOOKUP(M$2+$A3525,Sheet2!BY:NL,$B3525,0),"")</f>
        <v/>
      </c>
      <c r="N3525" t="str">
        <f>IF(OR(HLOOKUP(N$2+$A3525,Sheet2!BZ:NM,$B3525,0),HLOOKUP(N$2+$A3525,Sheet2!BZ:NM,$B3525,0)&lt;&gt;""),HLOOKUP(N$2+$A3525,Sheet2!BZ:NM,$B3525,0),"")</f>
        <v/>
      </c>
      <c r="O3525" t="str">
        <f>IF(OR(HLOOKUP(O$2+$A3525,Sheet2!CA:NN,$B3525,0),HLOOKUP(O$2+$A3525,Sheet2!CA:NN,$B3525,0)&lt;&gt;""),HLOOKUP(O$2+$A3525,Sheet2!CA:NN,$B3525,0),"")</f>
        <v/>
      </c>
      <c r="P3525" t="str">
        <f>IF(OR(HLOOKUP(P$2+$A3525,Sheet2!CB:NO,$B3525,0),HLOOKUP(P$2+$A3525,Sheet2!CB:NO,$B3525,0)&lt;&gt;""),HLOOKUP(P$2+$A3525,Sheet2!CB:NO,$B3525,0),"")</f>
        <v/>
      </c>
      <c r="Q3525" t="str">
        <f>IF(OR(HLOOKUP(Q$2+$A3525,Sheet2!CC:NO,$B3525,0),HLOOKUP(Q$2+$A3525,Sheet2!CC:NO,$B3525,0)&lt;&gt;""),HLOOKUP(Q$2+$A3525,Sheet2!CC:NO,$B3525,0),"")</f>
        <v/>
      </c>
    </row>
    <row r="3526" spans="1:17" x14ac:dyDescent="0.25">
      <c r="A3526" s="64">
        <f t="shared" ref="A3526:A3589" si="443">IF(C3526&lt;&gt;1,A3525+6,0)</f>
        <v>12</v>
      </c>
      <c r="B3526" s="64">
        <f t="shared" ref="B3526:B3589" si="444">IF(C3526&lt;&gt;1,B3525,B3525+1)</f>
        <v>357</v>
      </c>
      <c r="C3526" s="64">
        <f t="shared" ref="C3526:C3589" si="445">IF($C$3-C3525=0,1,C3525+1)</f>
        <v>3</v>
      </c>
      <c r="D3526" s="64">
        <f t="shared" ref="D3526:D3589" si="446">IF(C3526=1,D3525+1,D3525)</f>
        <v>353</v>
      </c>
      <c r="E3526" s="64">
        <f t="shared" ref="E3526:E3589" si="447">IF(D3526&lt;&gt;D3525,E3525+5,E3525)</f>
        <v>1761</v>
      </c>
      <c r="F3526" s="64" t="str">
        <f t="shared" si="440"/>
        <v/>
      </c>
      <c r="G3526" s="64" t="str">
        <f t="shared" si="441"/>
        <v/>
      </c>
      <c r="H3526" s="64" t="str">
        <f t="shared" si="442"/>
        <v/>
      </c>
      <c r="I3526" s="80" t="str">
        <f>IFERROR(VLOOKUP(D3526,Sheet2!A:B,2,0),"")</f>
        <v/>
      </c>
      <c r="J3526" s="64" t="str">
        <f>IFERROR(IF(I3526&lt;&gt;"",VLOOKUP(I3526,Sheet2!B:C,2,0),""),"")</f>
        <v/>
      </c>
      <c r="K3526" s="64" t="str">
        <f>IFERROR( IF(I3526&lt;&gt;"", HLOOKUP(L$2+$A3526,Sheet2!BX:NK,2,0),""),"")</f>
        <v/>
      </c>
      <c r="L3526" t="str">
        <f>IF(OR(HLOOKUP(L$2+$A3526,Sheet2!BX:NK,$B3526,0),HLOOKUP(L$2+$A3526,Sheet2!BX:NK,$B3526,0)&lt;&gt;""),HLOOKUP(L$2+$A3526,Sheet2!BX:NK,$B3526,0),"")</f>
        <v/>
      </c>
      <c r="M3526" t="str">
        <f>IF(OR(HLOOKUP(M$2+$A3526,Sheet2!BY:NL,$B3526,0),HLOOKUP(M$2+$A3526,Sheet2!BY:NL,$B3526,0)&lt;&gt;""),HLOOKUP(M$2+$A3526,Sheet2!BY:NL,$B3526,0),"")</f>
        <v/>
      </c>
      <c r="N3526" t="str">
        <f>IF(OR(HLOOKUP(N$2+$A3526,Sheet2!BZ:NM,$B3526,0),HLOOKUP(N$2+$A3526,Sheet2!BZ:NM,$B3526,0)&lt;&gt;""),HLOOKUP(N$2+$A3526,Sheet2!BZ:NM,$B3526,0),"")</f>
        <v/>
      </c>
      <c r="O3526" t="str">
        <f>IF(OR(HLOOKUP(O$2+$A3526,Sheet2!CA:NN,$B3526,0),HLOOKUP(O$2+$A3526,Sheet2!CA:NN,$B3526,0)&lt;&gt;""),HLOOKUP(O$2+$A3526,Sheet2!CA:NN,$B3526,0),"")</f>
        <v/>
      </c>
      <c r="P3526" t="str">
        <f>IF(OR(HLOOKUP(P$2+$A3526,Sheet2!CB:NO,$B3526,0),HLOOKUP(P$2+$A3526,Sheet2!CB:NO,$B3526,0)&lt;&gt;""),HLOOKUP(P$2+$A3526,Sheet2!CB:NO,$B3526,0),"")</f>
        <v/>
      </c>
      <c r="Q3526" t="str">
        <f>IF(OR(HLOOKUP(Q$2+$A3526,Sheet2!CC:NO,$B3526,0),HLOOKUP(Q$2+$A3526,Sheet2!CC:NO,$B3526,0)&lt;&gt;""),HLOOKUP(Q$2+$A3526,Sheet2!CC:NO,$B3526,0),"")</f>
        <v/>
      </c>
    </row>
    <row r="3527" spans="1:17" x14ac:dyDescent="0.25">
      <c r="A3527" s="64">
        <f t="shared" si="443"/>
        <v>18</v>
      </c>
      <c r="B3527" s="64">
        <f t="shared" si="444"/>
        <v>357</v>
      </c>
      <c r="C3527" s="64">
        <f t="shared" si="445"/>
        <v>4</v>
      </c>
      <c r="D3527" s="64">
        <f t="shared" si="446"/>
        <v>353</v>
      </c>
      <c r="E3527" s="64">
        <f t="shared" si="447"/>
        <v>1761</v>
      </c>
      <c r="F3527" s="64" t="str">
        <f t="shared" si="440"/>
        <v/>
      </c>
      <c r="G3527" s="64" t="str">
        <f t="shared" si="441"/>
        <v/>
      </c>
      <c r="H3527" s="64" t="str">
        <f t="shared" si="442"/>
        <v/>
      </c>
      <c r="I3527" s="80" t="str">
        <f>IFERROR(VLOOKUP(D3527,Sheet2!A:B,2,0),"")</f>
        <v/>
      </c>
      <c r="J3527" s="64" t="str">
        <f>IFERROR(IF(I3527&lt;&gt;"",VLOOKUP(I3527,Sheet2!B:C,2,0),""),"")</f>
        <v/>
      </c>
      <c r="K3527" s="64" t="str">
        <f>IFERROR( IF(I3527&lt;&gt;"", HLOOKUP(L$2+$A3527,Sheet2!BX:NK,2,0),""),"")</f>
        <v/>
      </c>
      <c r="L3527" t="str">
        <f>IF(OR(HLOOKUP(L$2+$A3527,Sheet2!BX:NK,$B3527,0),HLOOKUP(L$2+$A3527,Sheet2!BX:NK,$B3527,0)&lt;&gt;""),HLOOKUP(L$2+$A3527,Sheet2!BX:NK,$B3527,0),"")</f>
        <v/>
      </c>
      <c r="M3527" t="str">
        <f>IF(OR(HLOOKUP(M$2+$A3527,Sheet2!BY:NL,$B3527,0),HLOOKUP(M$2+$A3527,Sheet2!BY:NL,$B3527,0)&lt;&gt;""),HLOOKUP(M$2+$A3527,Sheet2!BY:NL,$B3527,0),"")</f>
        <v/>
      </c>
      <c r="N3527" t="str">
        <f>IF(OR(HLOOKUP(N$2+$A3527,Sheet2!BZ:NM,$B3527,0),HLOOKUP(N$2+$A3527,Sheet2!BZ:NM,$B3527,0)&lt;&gt;""),HLOOKUP(N$2+$A3527,Sheet2!BZ:NM,$B3527,0),"")</f>
        <v/>
      </c>
      <c r="O3527" t="str">
        <f>IF(OR(HLOOKUP(O$2+$A3527,Sheet2!CA:NN,$B3527,0),HLOOKUP(O$2+$A3527,Sheet2!CA:NN,$B3527,0)&lt;&gt;""),HLOOKUP(O$2+$A3527,Sheet2!CA:NN,$B3527,0),"")</f>
        <v/>
      </c>
      <c r="P3527" t="str">
        <f>IF(OR(HLOOKUP(P$2+$A3527,Sheet2!CB:NO,$B3527,0),HLOOKUP(P$2+$A3527,Sheet2!CB:NO,$B3527,0)&lt;&gt;""),HLOOKUP(P$2+$A3527,Sheet2!CB:NO,$B3527,0),"")</f>
        <v/>
      </c>
      <c r="Q3527" t="str">
        <f>IF(OR(HLOOKUP(Q$2+$A3527,Sheet2!CC:NO,$B3527,0),HLOOKUP(Q$2+$A3527,Sheet2!CC:NO,$B3527,0)&lt;&gt;""),HLOOKUP(Q$2+$A3527,Sheet2!CC:NO,$B3527,0),"")</f>
        <v/>
      </c>
    </row>
    <row r="3528" spans="1:17" x14ac:dyDescent="0.25">
      <c r="A3528" s="64">
        <f t="shared" si="443"/>
        <v>24</v>
      </c>
      <c r="B3528" s="64">
        <f t="shared" si="444"/>
        <v>357</v>
      </c>
      <c r="C3528" s="64">
        <f t="shared" si="445"/>
        <v>5</v>
      </c>
      <c r="D3528" s="64">
        <f t="shared" si="446"/>
        <v>353</v>
      </c>
      <c r="E3528" s="64">
        <f t="shared" si="447"/>
        <v>1761</v>
      </c>
      <c r="F3528" s="64" t="str">
        <f t="shared" si="440"/>
        <v/>
      </c>
      <c r="G3528" s="64" t="str">
        <f t="shared" si="441"/>
        <v/>
      </c>
      <c r="H3528" s="64" t="str">
        <f t="shared" si="442"/>
        <v/>
      </c>
      <c r="I3528" s="80" t="str">
        <f>IFERROR(VLOOKUP(D3528,Sheet2!A:B,2,0),"")</f>
        <v/>
      </c>
      <c r="J3528" s="64" t="str">
        <f>IFERROR(IF(I3528&lt;&gt;"",VLOOKUP(I3528,Sheet2!B:C,2,0),""),"")</f>
        <v/>
      </c>
      <c r="K3528" s="64" t="str">
        <f>IFERROR( IF(I3528&lt;&gt;"", HLOOKUP(L$2+$A3528,Sheet2!BX:NK,2,0),""),"")</f>
        <v/>
      </c>
      <c r="L3528" t="str">
        <f>IF(OR(HLOOKUP(L$2+$A3528,Sheet2!BX:NK,$B3528,0),HLOOKUP(L$2+$A3528,Sheet2!BX:NK,$B3528,0)&lt;&gt;""),HLOOKUP(L$2+$A3528,Sheet2!BX:NK,$B3528,0),"")</f>
        <v/>
      </c>
      <c r="M3528" t="str">
        <f>IF(OR(HLOOKUP(M$2+$A3528,Sheet2!BY:NL,$B3528,0),HLOOKUP(M$2+$A3528,Sheet2!BY:NL,$B3528,0)&lt;&gt;""),HLOOKUP(M$2+$A3528,Sheet2!BY:NL,$B3528,0),"")</f>
        <v/>
      </c>
      <c r="N3528" t="str">
        <f>IF(OR(HLOOKUP(N$2+$A3528,Sheet2!BZ:NM,$B3528,0),HLOOKUP(N$2+$A3528,Sheet2!BZ:NM,$B3528,0)&lt;&gt;""),HLOOKUP(N$2+$A3528,Sheet2!BZ:NM,$B3528,0),"")</f>
        <v/>
      </c>
      <c r="O3528" t="str">
        <f>IF(OR(HLOOKUP(O$2+$A3528,Sheet2!CA:NN,$B3528,0),HLOOKUP(O$2+$A3528,Sheet2!CA:NN,$B3528,0)&lt;&gt;""),HLOOKUP(O$2+$A3528,Sheet2!CA:NN,$B3528,0),"")</f>
        <v/>
      </c>
      <c r="P3528" t="str">
        <f>IF(OR(HLOOKUP(P$2+$A3528,Sheet2!CB:NO,$B3528,0),HLOOKUP(P$2+$A3528,Sheet2!CB:NO,$B3528,0)&lt;&gt;""),HLOOKUP(P$2+$A3528,Sheet2!CB:NO,$B3528,0),"")</f>
        <v/>
      </c>
      <c r="Q3528" t="str">
        <f>IF(OR(HLOOKUP(Q$2+$A3528,Sheet2!CC:NO,$B3528,0),HLOOKUP(Q$2+$A3528,Sheet2!CC:NO,$B3528,0)&lt;&gt;""),HLOOKUP(Q$2+$A3528,Sheet2!CC:NO,$B3528,0),"")</f>
        <v/>
      </c>
    </row>
    <row r="3529" spans="1:17" x14ac:dyDescent="0.25">
      <c r="A3529" s="64">
        <f t="shared" si="443"/>
        <v>30</v>
      </c>
      <c r="B3529" s="64">
        <f t="shared" si="444"/>
        <v>357</v>
      </c>
      <c r="C3529" s="64">
        <f t="shared" si="445"/>
        <v>6</v>
      </c>
      <c r="D3529" s="64">
        <f t="shared" si="446"/>
        <v>353</v>
      </c>
      <c r="E3529" s="64">
        <f t="shared" si="447"/>
        <v>1761</v>
      </c>
      <c r="F3529" s="64" t="str">
        <f t="shared" si="440"/>
        <v/>
      </c>
      <c r="G3529" s="64" t="str">
        <f t="shared" si="441"/>
        <v/>
      </c>
      <c r="H3529" s="64" t="str">
        <f t="shared" si="442"/>
        <v/>
      </c>
      <c r="I3529" s="80" t="str">
        <f>IFERROR(VLOOKUP(D3529,Sheet2!A:B,2,0),"")</f>
        <v/>
      </c>
      <c r="J3529" s="64" t="str">
        <f>IFERROR(IF(I3529&lt;&gt;"",VLOOKUP(I3529,Sheet2!B:C,2,0),""),"")</f>
        <v/>
      </c>
      <c r="K3529" s="64" t="str">
        <f>IFERROR( IF(I3529&lt;&gt;"", HLOOKUP(L$2+$A3529,Sheet2!BX:NK,2,0),""),"")</f>
        <v/>
      </c>
      <c r="L3529" t="str">
        <f>IF(OR(HLOOKUP(L$2+$A3529,Sheet2!BX:NK,$B3529,0),HLOOKUP(L$2+$A3529,Sheet2!BX:NK,$B3529,0)&lt;&gt;""),HLOOKUP(L$2+$A3529,Sheet2!BX:NK,$B3529,0),"")</f>
        <v/>
      </c>
      <c r="M3529" t="str">
        <f>IF(OR(HLOOKUP(M$2+$A3529,Sheet2!BY:NL,$B3529,0),HLOOKUP(M$2+$A3529,Sheet2!BY:NL,$B3529,0)&lt;&gt;""),HLOOKUP(M$2+$A3529,Sheet2!BY:NL,$B3529,0),"")</f>
        <v/>
      </c>
      <c r="N3529" t="str">
        <f>IF(OR(HLOOKUP(N$2+$A3529,Sheet2!BZ:NM,$B3529,0),HLOOKUP(N$2+$A3529,Sheet2!BZ:NM,$B3529,0)&lt;&gt;""),HLOOKUP(N$2+$A3529,Sheet2!BZ:NM,$B3529,0),"")</f>
        <v/>
      </c>
      <c r="O3529" t="str">
        <f>IF(OR(HLOOKUP(O$2+$A3529,Sheet2!CA:NN,$B3529,0),HLOOKUP(O$2+$A3529,Sheet2!CA:NN,$B3529,0)&lt;&gt;""),HLOOKUP(O$2+$A3529,Sheet2!CA:NN,$B3529,0),"")</f>
        <v/>
      </c>
      <c r="P3529" t="str">
        <f>IF(OR(HLOOKUP(P$2+$A3529,Sheet2!CB:NO,$B3529,0),HLOOKUP(P$2+$A3529,Sheet2!CB:NO,$B3529,0)&lt;&gt;""),HLOOKUP(P$2+$A3529,Sheet2!CB:NO,$B3529,0),"")</f>
        <v/>
      </c>
      <c r="Q3529" t="str">
        <f>IF(OR(HLOOKUP(Q$2+$A3529,Sheet2!CC:NO,$B3529,0),HLOOKUP(Q$2+$A3529,Sheet2!CC:NO,$B3529,0)&lt;&gt;""),HLOOKUP(Q$2+$A3529,Sheet2!CC:NO,$B3529,0),"")</f>
        <v/>
      </c>
    </row>
    <row r="3530" spans="1:17" x14ac:dyDescent="0.25">
      <c r="A3530" s="64">
        <f t="shared" si="443"/>
        <v>36</v>
      </c>
      <c r="B3530" s="64">
        <f t="shared" si="444"/>
        <v>357</v>
      </c>
      <c r="C3530" s="64">
        <f t="shared" si="445"/>
        <v>7</v>
      </c>
      <c r="D3530" s="64">
        <f t="shared" si="446"/>
        <v>353</v>
      </c>
      <c r="E3530" s="64">
        <f t="shared" si="447"/>
        <v>1761</v>
      </c>
      <c r="F3530" s="64" t="str">
        <f t="shared" si="440"/>
        <v/>
      </c>
      <c r="G3530" s="64" t="str">
        <f t="shared" si="441"/>
        <v/>
      </c>
      <c r="H3530" s="64" t="str">
        <f t="shared" si="442"/>
        <v/>
      </c>
      <c r="I3530" s="80" t="str">
        <f>IFERROR(VLOOKUP(D3530,Sheet2!A:B,2,0),"")</f>
        <v/>
      </c>
      <c r="J3530" s="64" t="str">
        <f>IFERROR(IF(I3530&lt;&gt;"",VLOOKUP(I3530,Sheet2!B:C,2,0),""),"")</f>
        <v/>
      </c>
      <c r="K3530" s="64" t="str">
        <f>IFERROR( IF(I3530&lt;&gt;"", HLOOKUP(L$2+$A3530,Sheet2!BX:NK,2,0),""),"")</f>
        <v/>
      </c>
      <c r="L3530" t="str">
        <f>IF(OR(HLOOKUP(L$2+$A3530,Sheet2!BX:NK,$B3530,0),HLOOKUP(L$2+$A3530,Sheet2!BX:NK,$B3530,0)&lt;&gt;""),HLOOKUP(L$2+$A3530,Sheet2!BX:NK,$B3530,0),"")</f>
        <v/>
      </c>
      <c r="M3530" t="str">
        <f>IF(OR(HLOOKUP(M$2+$A3530,Sheet2!BY:NL,$B3530,0),HLOOKUP(M$2+$A3530,Sheet2!BY:NL,$B3530,0)&lt;&gt;""),HLOOKUP(M$2+$A3530,Sheet2!BY:NL,$B3530,0),"")</f>
        <v/>
      </c>
      <c r="N3530" t="str">
        <f>IF(OR(HLOOKUP(N$2+$A3530,Sheet2!BZ:NM,$B3530,0),HLOOKUP(N$2+$A3530,Sheet2!BZ:NM,$B3530,0)&lt;&gt;""),HLOOKUP(N$2+$A3530,Sheet2!BZ:NM,$B3530,0),"")</f>
        <v/>
      </c>
      <c r="O3530" t="str">
        <f>IF(OR(HLOOKUP(O$2+$A3530,Sheet2!CA:NN,$B3530,0),HLOOKUP(O$2+$A3530,Sheet2!CA:NN,$B3530,0)&lt;&gt;""),HLOOKUP(O$2+$A3530,Sheet2!CA:NN,$B3530,0),"")</f>
        <v/>
      </c>
      <c r="P3530" t="str">
        <f>IF(OR(HLOOKUP(P$2+$A3530,Sheet2!CB:NO,$B3530,0),HLOOKUP(P$2+$A3530,Sheet2!CB:NO,$B3530,0)&lt;&gt;""),HLOOKUP(P$2+$A3530,Sheet2!CB:NO,$B3530,0),"")</f>
        <v/>
      </c>
      <c r="Q3530" t="str">
        <f>IF(OR(HLOOKUP(Q$2+$A3530,Sheet2!CC:NO,$B3530,0),HLOOKUP(Q$2+$A3530,Sheet2!CC:NO,$B3530,0)&lt;&gt;""),HLOOKUP(Q$2+$A3530,Sheet2!CC:NO,$B3530,0),"")</f>
        <v/>
      </c>
    </row>
    <row r="3531" spans="1:17" x14ac:dyDescent="0.25">
      <c r="A3531" s="64">
        <f t="shared" si="443"/>
        <v>42</v>
      </c>
      <c r="B3531" s="64">
        <f t="shared" si="444"/>
        <v>357</v>
      </c>
      <c r="C3531" s="64">
        <f t="shared" si="445"/>
        <v>8</v>
      </c>
      <c r="D3531" s="64">
        <f t="shared" si="446"/>
        <v>353</v>
      </c>
      <c r="E3531" s="64">
        <f t="shared" si="447"/>
        <v>1761</v>
      </c>
      <c r="F3531" s="64" t="str">
        <f t="shared" si="440"/>
        <v/>
      </c>
      <c r="G3531" s="64" t="str">
        <f t="shared" si="441"/>
        <v/>
      </c>
      <c r="H3531" s="64" t="str">
        <f t="shared" si="442"/>
        <v/>
      </c>
      <c r="I3531" s="80" t="str">
        <f>IFERROR(VLOOKUP(D3531,Sheet2!A:B,2,0),"")</f>
        <v/>
      </c>
      <c r="J3531" s="64" t="str">
        <f>IFERROR(IF(I3531&lt;&gt;"",VLOOKUP(I3531,Sheet2!B:C,2,0),""),"")</f>
        <v/>
      </c>
      <c r="K3531" s="64" t="str">
        <f>IFERROR( IF(I3531&lt;&gt;"", HLOOKUP(L$2+$A3531,Sheet2!BX:NK,2,0),""),"")</f>
        <v/>
      </c>
      <c r="L3531" t="str">
        <f>IF(OR(HLOOKUP(L$2+$A3531,Sheet2!BX:NK,$B3531,0),HLOOKUP(L$2+$A3531,Sheet2!BX:NK,$B3531,0)&lt;&gt;""),HLOOKUP(L$2+$A3531,Sheet2!BX:NK,$B3531,0),"")</f>
        <v/>
      </c>
      <c r="M3531" t="str">
        <f>IF(OR(HLOOKUP(M$2+$A3531,Sheet2!BY:NL,$B3531,0),HLOOKUP(M$2+$A3531,Sheet2!BY:NL,$B3531,0)&lt;&gt;""),HLOOKUP(M$2+$A3531,Sheet2!BY:NL,$B3531,0),"")</f>
        <v/>
      </c>
      <c r="N3531" t="str">
        <f>IF(OR(HLOOKUP(N$2+$A3531,Sheet2!BZ:NM,$B3531,0),HLOOKUP(N$2+$A3531,Sheet2!BZ:NM,$B3531,0)&lt;&gt;""),HLOOKUP(N$2+$A3531,Sheet2!BZ:NM,$B3531,0),"")</f>
        <v/>
      </c>
      <c r="O3531" t="str">
        <f>IF(OR(HLOOKUP(O$2+$A3531,Sheet2!CA:NN,$B3531,0),HLOOKUP(O$2+$A3531,Sheet2!CA:NN,$B3531,0)&lt;&gt;""),HLOOKUP(O$2+$A3531,Sheet2!CA:NN,$B3531,0),"")</f>
        <v/>
      </c>
      <c r="P3531" t="str">
        <f>IF(OR(HLOOKUP(P$2+$A3531,Sheet2!CB:NO,$B3531,0),HLOOKUP(P$2+$A3531,Sheet2!CB:NO,$B3531,0)&lt;&gt;""),HLOOKUP(P$2+$A3531,Sheet2!CB:NO,$B3531,0),"")</f>
        <v/>
      </c>
      <c r="Q3531" t="str">
        <f>IF(OR(HLOOKUP(Q$2+$A3531,Sheet2!CC:NO,$B3531,0),HLOOKUP(Q$2+$A3531,Sheet2!CC:NO,$B3531,0)&lt;&gt;""),HLOOKUP(Q$2+$A3531,Sheet2!CC:NO,$B3531,0),"")</f>
        <v/>
      </c>
    </row>
    <row r="3532" spans="1:17" x14ac:dyDescent="0.25">
      <c r="A3532" s="64">
        <f t="shared" si="443"/>
        <v>48</v>
      </c>
      <c r="B3532" s="64">
        <f t="shared" si="444"/>
        <v>357</v>
      </c>
      <c r="C3532" s="64">
        <f t="shared" si="445"/>
        <v>9</v>
      </c>
      <c r="D3532" s="64">
        <f t="shared" si="446"/>
        <v>353</v>
      </c>
      <c r="E3532" s="64">
        <f t="shared" si="447"/>
        <v>1761</v>
      </c>
      <c r="F3532" s="64" t="str">
        <f t="shared" si="440"/>
        <v/>
      </c>
      <c r="G3532" s="64" t="str">
        <f t="shared" si="441"/>
        <v/>
      </c>
      <c r="H3532" s="64" t="str">
        <f t="shared" si="442"/>
        <v/>
      </c>
      <c r="I3532" s="80" t="str">
        <f>IFERROR(VLOOKUP(D3532,Sheet2!A:B,2,0),"")</f>
        <v/>
      </c>
      <c r="J3532" s="64" t="str">
        <f>IFERROR(IF(I3532&lt;&gt;"",VLOOKUP(I3532,Sheet2!B:C,2,0),""),"")</f>
        <v/>
      </c>
      <c r="K3532" s="64" t="str">
        <f>IFERROR( IF(I3532&lt;&gt;"", HLOOKUP(L$2+$A3532,Sheet2!BX:NK,2,0),""),"")</f>
        <v/>
      </c>
      <c r="L3532" t="str">
        <f>IF(OR(HLOOKUP(L$2+$A3532,Sheet2!BX:NK,$B3532,0),HLOOKUP(L$2+$A3532,Sheet2!BX:NK,$B3532,0)&lt;&gt;""),HLOOKUP(L$2+$A3532,Sheet2!BX:NK,$B3532,0),"")</f>
        <v/>
      </c>
      <c r="M3532" t="str">
        <f>IF(OR(HLOOKUP(M$2+$A3532,Sheet2!BY:NL,$B3532,0),HLOOKUP(M$2+$A3532,Sheet2!BY:NL,$B3532,0)&lt;&gt;""),HLOOKUP(M$2+$A3532,Sheet2!BY:NL,$B3532,0),"")</f>
        <v/>
      </c>
      <c r="N3532" t="str">
        <f>IF(OR(HLOOKUP(N$2+$A3532,Sheet2!BZ:NM,$B3532,0),HLOOKUP(N$2+$A3532,Sheet2!BZ:NM,$B3532,0)&lt;&gt;""),HLOOKUP(N$2+$A3532,Sheet2!BZ:NM,$B3532,0),"")</f>
        <v/>
      </c>
      <c r="O3532" t="str">
        <f>IF(OR(HLOOKUP(O$2+$A3532,Sheet2!CA:NN,$B3532,0),HLOOKUP(O$2+$A3532,Sheet2!CA:NN,$B3532,0)&lt;&gt;""),HLOOKUP(O$2+$A3532,Sheet2!CA:NN,$B3532,0),"")</f>
        <v/>
      </c>
      <c r="P3532" t="str">
        <f>IF(OR(HLOOKUP(P$2+$A3532,Sheet2!CB:NO,$B3532,0),HLOOKUP(P$2+$A3532,Sheet2!CB:NO,$B3532,0)&lt;&gt;""),HLOOKUP(P$2+$A3532,Sheet2!CB:NO,$B3532,0),"")</f>
        <v/>
      </c>
      <c r="Q3532" t="str">
        <f>IF(OR(HLOOKUP(Q$2+$A3532,Sheet2!CC:NO,$B3532,0),HLOOKUP(Q$2+$A3532,Sheet2!CC:NO,$B3532,0)&lt;&gt;""),HLOOKUP(Q$2+$A3532,Sheet2!CC:NO,$B3532,0),"")</f>
        <v/>
      </c>
    </row>
    <row r="3533" spans="1:17" x14ac:dyDescent="0.25">
      <c r="A3533" s="64">
        <f t="shared" si="443"/>
        <v>54</v>
      </c>
      <c r="B3533" s="64">
        <f t="shared" si="444"/>
        <v>357</v>
      </c>
      <c r="C3533" s="64">
        <f t="shared" si="445"/>
        <v>10</v>
      </c>
      <c r="D3533" s="64">
        <f t="shared" si="446"/>
        <v>353</v>
      </c>
      <c r="E3533" s="64">
        <f t="shared" si="447"/>
        <v>1761</v>
      </c>
      <c r="F3533" s="64" t="str">
        <f t="shared" si="440"/>
        <v/>
      </c>
      <c r="G3533" s="64" t="str">
        <f t="shared" si="441"/>
        <v/>
      </c>
      <c r="H3533" s="64" t="str">
        <f t="shared" si="442"/>
        <v/>
      </c>
      <c r="I3533" s="80" t="str">
        <f>IFERROR(VLOOKUP(D3533,Sheet2!A:B,2,0),"")</f>
        <v/>
      </c>
      <c r="J3533" s="64" t="str">
        <f>IFERROR(IF(I3533&lt;&gt;"",VLOOKUP(I3533,Sheet2!B:C,2,0),""),"")</f>
        <v/>
      </c>
      <c r="K3533" s="64" t="str">
        <f>IFERROR( IF(I3533&lt;&gt;"", HLOOKUP(L$2+$A3533,Sheet2!BX:NK,2,0),""),"")</f>
        <v/>
      </c>
      <c r="L3533" t="str">
        <f>IF(OR(HLOOKUP(L$2+$A3533,Sheet2!BX:NK,$B3533,0),HLOOKUP(L$2+$A3533,Sheet2!BX:NK,$B3533,0)&lt;&gt;""),HLOOKUP(L$2+$A3533,Sheet2!BX:NK,$B3533,0),"")</f>
        <v/>
      </c>
      <c r="M3533" t="str">
        <f>IF(OR(HLOOKUP(M$2+$A3533,Sheet2!BY:NL,$B3533,0),HLOOKUP(M$2+$A3533,Sheet2!BY:NL,$B3533,0)&lt;&gt;""),HLOOKUP(M$2+$A3533,Sheet2!BY:NL,$B3533,0),"")</f>
        <v/>
      </c>
      <c r="N3533" t="str">
        <f>IF(OR(HLOOKUP(N$2+$A3533,Sheet2!BZ:NM,$B3533,0),HLOOKUP(N$2+$A3533,Sheet2!BZ:NM,$B3533,0)&lt;&gt;""),HLOOKUP(N$2+$A3533,Sheet2!BZ:NM,$B3533,0),"")</f>
        <v/>
      </c>
      <c r="O3533" t="str">
        <f>IF(OR(HLOOKUP(O$2+$A3533,Sheet2!CA:NN,$B3533,0),HLOOKUP(O$2+$A3533,Sheet2!CA:NN,$B3533,0)&lt;&gt;""),HLOOKUP(O$2+$A3533,Sheet2!CA:NN,$B3533,0),"")</f>
        <v/>
      </c>
      <c r="P3533" t="str">
        <f>IF(OR(HLOOKUP(P$2+$A3533,Sheet2!CB:NO,$B3533,0),HLOOKUP(P$2+$A3533,Sheet2!CB:NO,$B3533,0)&lt;&gt;""),HLOOKUP(P$2+$A3533,Sheet2!CB:NO,$B3533,0),"")</f>
        <v/>
      </c>
      <c r="Q3533" t="str">
        <f>IF(OR(HLOOKUP(Q$2+$A3533,Sheet2!CC:NO,$B3533,0),HLOOKUP(Q$2+$A3533,Sheet2!CC:NO,$B3533,0)&lt;&gt;""),HLOOKUP(Q$2+$A3533,Sheet2!CC:NO,$B3533,0),"")</f>
        <v/>
      </c>
    </row>
    <row r="3534" spans="1:17" x14ac:dyDescent="0.25">
      <c r="A3534" s="64">
        <f t="shared" si="443"/>
        <v>0</v>
      </c>
      <c r="B3534" s="64">
        <f t="shared" si="444"/>
        <v>358</v>
      </c>
      <c r="C3534" s="64">
        <f t="shared" si="445"/>
        <v>1</v>
      </c>
      <c r="D3534" s="64">
        <f t="shared" si="446"/>
        <v>354</v>
      </c>
      <c r="E3534" s="64">
        <f t="shared" si="447"/>
        <v>1766</v>
      </c>
      <c r="F3534" s="64" t="str">
        <f t="shared" si="440"/>
        <v/>
      </c>
      <c r="G3534" s="64" t="str">
        <f t="shared" si="441"/>
        <v/>
      </c>
      <c r="H3534" s="64" t="str">
        <f t="shared" si="442"/>
        <v/>
      </c>
      <c r="I3534" s="80" t="str">
        <f>IFERROR(VLOOKUP(D3534,Sheet2!A:B,2,0),"")</f>
        <v/>
      </c>
      <c r="J3534" s="64" t="str">
        <f>IFERROR(IF(I3534&lt;&gt;"",VLOOKUP(I3534,Sheet2!B:C,2,0),""),"")</f>
        <v/>
      </c>
      <c r="K3534" s="64" t="str">
        <f>IFERROR( IF(I3534&lt;&gt;"", HLOOKUP(L$2+$A3534,Sheet2!BX:NK,2,0),""),"")</f>
        <v/>
      </c>
      <c r="L3534" t="str">
        <f>IF(OR(HLOOKUP(L$2+$A3534,Sheet2!BX:NK,$B3534,0),HLOOKUP(L$2+$A3534,Sheet2!BX:NK,$B3534,0)&lt;&gt;""),HLOOKUP(L$2+$A3534,Sheet2!BX:NK,$B3534,0),"")</f>
        <v/>
      </c>
      <c r="M3534" t="str">
        <f>IF(OR(HLOOKUP(M$2+$A3534,Sheet2!BY:NL,$B3534,0),HLOOKUP(M$2+$A3534,Sheet2!BY:NL,$B3534,0)&lt;&gt;""),HLOOKUP(M$2+$A3534,Sheet2!BY:NL,$B3534,0),"")</f>
        <v/>
      </c>
      <c r="N3534" t="str">
        <f>IF(OR(HLOOKUP(N$2+$A3534,Sheet2!BZ:NM,$B3534,0),HLOOKUP(N$2+$A3534,Sheet2!BZ:NM,$B3534,0)&lt;&gt;""),HLOOKUP(N$2+$A3534,Sheet2!BZ:NM,$B3534,0),"")</f>
        <v/>
      </c>
      <c r="O3534" t="str">
        <f>IF(OR(HLOOKUP(O$2+$A3534,Sheet2!CA:NN,$B3534,0),HLOOKUP(O$2+$A3534,Sheet2!CA:NN,$B3534,0)&lt;&gt;""),HLOOKUP(O$2+$A3534,Sheet2!CA:NN,$B3534,0),"")</f>
        <v/>
      </c>
      <c r="P3534" t="str">
        <f>IF(OR(HLOOKUP(P$2+$A3534,Sheet2!CB:NO,$B3534,0),HLOOKUP(P$2+$A3534,Sheet2!CB:NO,$B3534,0)&lt;&gt;""),HLOOKUP(P$2+$A3534,Sheet2!CB:NO,$B3534,0),"")</f>
        <v/>
      </c>
      <c r="Q3534" t="str">
        <f>IF(OR(HLOOKUP(Q$2+$A3534,Sheet2!CC:NO,$B3534,0),HLOOKUP(Q$2+$A3534,Sheet2!CC:NO,$B3534,0)&lt;&gt;""),HLOOKUP(Q$2+$A3534,Sheet2!CC:NO,$B3534,0),"")</f>
        <v/>
      </c>
    </row>
    <row r="3535" spans="1:17" x14ac:dyDescent="0.25">
      <c r="A3535" s="64">
        <f t="shared" si="443"/>
        <v>6</v>
      </c>
      <c r="B3535" s="64">
        <f t="shared" si="444"/>
        <v>358</v>
      </c>
      <c r="C3535" s="64">
        <f t="shared" si="445"/>
        <v>2</v>
      </c>
      <c r="D3535" s="64">
        <f t="shared" si="446"/>
        <v>354</v>
      </c>
      <c r="E3535" s="64">
        <f t="shared" si="447"/>
        <v>1766</v>
      </c>
      <c r="F3535" s="64" t="str">
        <f t="shared" si="440"/>
        <v/>
      </c>
      <c r="G3535" s="64" t="str">
        <f t="shared" si="441"/>
        <v/>
      </c>
      <c r="H3535" s="64" t="str">
        <f t="shared" si="442"/>
        <v/>
      </c>
      <c r="I3535" s="80" t="str">
        <f>IFERROR(VLOOKUP(D3535,Sheet2!A:B,2,0),"")</f>
        <v/>
      </c>
      <c r="J3535" s="64" t="str">
        <f>IFERROR(IF(I3535&lt;&gt;"",VLOOKUP(I3535,Sheet2!B:C,2,0),""),"")</f>
        <v/>
      </c>
      <c r="K3535" s="64" t="str">
        <f>IFERROR( IF(I3535&lt;&gt;"", HLOOKUP(L$2+$A3535,Sheet2!BX:NK,2,0),""),"")</f>
        <v/>
      </c>
      <c r="L3535" t="str">
        <f>IF(OR(HLOOKUP(L$2+$A3535,Sheet2!BX:NK,$B3535,0),HLOOKUP(L$2+$A3535,Sheet2!BX:NK,$B3535,0)&lt;&gt;""),HLOOKUP(L$2+$A3535,Sheet2!BX:NK,$B3535,0),"")</f>
        <v/>
      </c>
      <c r="M3535" t="str">
        <f>IF(OR(HLOOKUP(M$2+$A3535,Sheet2!BY:NL,$B3535,0),HLOOKUP(M$2+$A3535,Sheet2!BY:NL,$B3535,0)&lt;&gt;""),HLOOKUP(M$2+$A3535,Sheet2!BY:NL,$B3535,0),"")</f>
        <v/>
      </c>
      <c r="N3535" t="str">
        <f>IF(OR(HLOOKUP(N$2+$A3535,Sheet2!BZ:NM,$B3535,0),HLOOKUP(N$2+$A3535,Sheet2!BZ:NM,$B3535,0)&lt;&gt;""),HLOOKUP(N$2+$A3535,Sheet2!BZ:NM,$B3535,0),"")</f>
        <v/>
      </c>
      <c r="O3535" t="str">
        <f>IF(OR(HLOOKUP(O$2+$A3535,Sheet2!CA:NN,$B3535,0),HLOOKUP(O$2+$A3535,Sheet2!CA:NN,$B3535,0)&lt;&gt;""),HLOOKUP(O$2+$A3535,Sheet2!CA:NN,$B3535,0),"")</f>
        <v/>
      </c>
      <c r="P3535" t="str">
        <f>IF(OR(HLOOKUP(P$2+$A3535,Sheet2!CB:NO,$B3535,0),HLOOKUP(P$2+$A3535,Sheet2!CB:NO,$B3535,0)&lt;&gt;""),HLOOKUP(P$2+$A3535,Sheet2!CB:NO,$B3535,0),"")</f>
        <v/>
      </c>
      <c r="Q3535" t="str">
        <f>IF(OR(HLOOKUP(Q$2+$A3535,Sheet2!CC:NO,$B3535,0),HLOOKUP(Q$2+$A3535,Sheet2!CC:NO,$B3535,0)&lt;&gt;""),HLOOKUP(Q$2+$A3535,Sheet2!CC:NO,$B3535,0),"")</f>
        <v/>
      </c>
    </row>
    <row r="3536" spans="1:17" x14ac:dyDescent="0.25">
      <c r="A3536" s="64">
        <f t="shared" si="443"/>
        <v>12</v>
      </c>
      <c r="B3536" s="64">
        <f t="shared" si="444"/>
        <v>358</v>
      </c>
      <c r="C3536" s="64">
        <f t="shared" si="445"/>
        <v>3</v>
      </c>
      <c r="D3536" s="64">
        <f t="shared" si="446"/>
        <v>354</v>
      </c>
      <c r="E3536" s="64">
        <f t="shared" si="447"/>
        <v>1766</v>
      </c>
      <c r="F3536" s="64" t="str">
        <f t="shared" si="440"/>
        <v/>
      </c>
      <c r="G3536" s="64" t="str">
        <f t="shared" si="441"/>
        <v/>
      </c>
      <c r="H3536" s="64" t="str">
        <f t="shared" si="442"/>
        <v/>
      </c>
      <c r="I3536" s="80" t="str">
        <f>IFERROR(VLOOKUP(D3536,Sheet2!A:B,2,0),"")</f>
        <v/>
      </c>
      <c r="J3536" s="64" t="str">
        <f>IFERROR(IF(I3536&lt;&gt;"",VLOOKUP(I3536,Sheet2!B:C,2,0),""),"")</f>
        <v/>
      </c>
      <c r="K3536" s="64" t="str">
        <f>IFERROR( IF(I3536&lt;&gt;"", HLOOKUP(L$2+$A3536,Sheet2!BX:NK,2,0),""),"")</f>
        <v/>
      </c>
      <c r="L3536" t="str">
        <f>IF(OR(HLOOKUP(L$2+$A3536,Sheet2!BX:NK,$B3536,0),HLOOKUP(L$2+$A3536,Sheet2!BX:NK,$B3536,0)&lt;&gt;""),HLOOKUP(L$2+$A3536,Sheet2!BX:NK,$B3536,0),"")</f>
        <v/>
      </c>
      <c r="M3536" t="str">
        <f>IF(OR(HLOOKUP(M$2+$A3536,Sheet2!BY:NL,$B3536,0),HLOOKUP(M$2+$A3536,Sheet2!BY:NL,$B3536,0)&lt;&gt;""),HLOOKUP(M$2+$A3536,Sheet2!BY:NL,$B3536,0),"")</f>
        <v/>
      </c>
      <c r="N3536" t="str">
        <f>IF(OR(HLOOKUP(N$2+$A3536,Sheet2!BZ:NM,$B3536,0),HLOOKUP(N$2+$A3536,Sheet2!BZ:NM,$B3536,0)&lt;&gt;""),HLOOKUP(N$2+$A3536,Sheet2!BZ:NM,$B3536,0),"")</f>
        <v/>
      </c>
      <c r="O3536" t="str">
        <f>IF(OR(HLOOKUP(O$2+$A3536,Sheet2!CA:NN,$B3536,0),HLOOKUP(O$2+$A3536,Sheet2!CA:NN,$B3536,0)&lt;&gt;""),HLOOKUP(O$2+$A3536,Sheet2!CA:NN,$B3536,0),"")</f>
        <v/>
      </c>
      <c r="P3536" t="str">
        <f>IF(OR(HLOOKUP(P$2+$A3536,Sheet2!CB:NO,$B3536,0),HLOOKUP(P$2+$A3536,Sheet2!CB:NO,$B3536,0)&lt;&gt;""),HLOOKUP(P$2+$A3536,Sheet2!CB:NO,$B3536,0),"")</f>
        <v/>
      </c>
      <c r="Q3536" t="str">
        <f>IF(OR(HLOOKUP(Q$2+$A3536,Sheet2!CC:NO,$B3536,0),HLOOKUP(Q$2+$A3536,Sheet2!CC:NO,$B3536,0)&lt;&gt;""),HLOOKUP(Q$2+$A3536,Sheet2!CC:NO,$B3536,0),"")</f>
        <v/>
      </c>
    </row>
    <row r="3537" spans="1:17" x14ac:dyDescent="0.25">
      <c r="A3537" s="64">
        <f t="shared" si="443"/>
        <v>18</v>
      </c>
      <c r="B3537" s="64">
        <f t="shared" si="444"/>
        <v>358</v>
      </c>
      <c r="C3537" s="64">
        <f t="shared" si="445"/>
        <v>4</v>
      </c>
      <c r="D3537" s="64">
        <f t="shared" si="446"/>
        <v>354</v>
      </c>
      <c r="E3537" s="64">
        <f t="shared" si="447"/>
        <v>1766</v>
      </c>
      <c r="F3537" s="64" t="str">
        <f t="shared" si="440"/>
        <v/>
      </c>
      <c r="G3537" s="64" t="str">
        <f t="shared" si="441"/>
        <v/>
      </c>
      <c r="H3537" s="64" t="str">
        <f t="shared" si="442"/>
        <v/>
      </c>
      <c r="I3537" s="80" t="str">
        <f>IFERROR(VLOOKUP(D3537,Sheet2!A:B,2,0),"")</f>
        <v/>
      </c>
      <c r="J3537" s="64" t="str">
        <f>IFERROR(IF(I3537&lt;&gt;"",VLOOKUP(I3537,Sheet2!B:C,2,0),""),"")</f>
        <v/>
      </c>
      <c r="K3537" s="64" t="str">
        <f>IFERROR( IF(I3537&lt;&gt;"", HLOOKUP(L$2+$A3537,Sheet2!BX:NK,2,0),""),"")</f>
        <v/>
      </c>
      <c r="L3537" t="str">
        <f>IF(OR(HLOOKUP(L$2+$A3537,Sheet2!BX:NK,$B3537,0),HLOOKUP(L$2+$A3537,Sheet2!BX:NK,$B3537,0)&lt;&gt;""),HLOOKUP(L$2+$A3537,Sheet2!BX:NK,$B3537,0),"")</f>
        <v/>
      </c>
      <c r="M3537" t="str">
        <f>IF(OR(HLOOKUP(M$2+$A3537,Sheet2!BY:NL,$B3537,0),HLOOKUP(M$2+$A3537,Sheet2!BY:NL,$B3537,0)&lt;&gt;""),HLOOKUP(M$2+$A3537,Sheet2!BY:NL,$B3537,0),"")</f>
        <v/>
      </c>
      <c r="N3537" t="str">
        <f>IF(OR(HLOOKUP(N$2+$A3537,Sheet2!BZ:NM,$B3537,0),HLOOKUP(N$2+$A3537,Sheet2!BZ:NM,$B3537,0)&lt;&gt;""),HLOOKUP(N$2+$A3537,Sheet2!BZ:NM,$B3537,0),"")</f>
        <v/>
      </c>
      <c r="O3537" t="str">
        <f>IF(OR(HLOOKUP(O$2+$A3537,Sheet2!CA:NN,$B3537,0),HLOOKUP(O$2+$A3537,Sheet2!CA:NN,$B3537,0)&lt;&gt;""),HLOOKUP(O$2+$A3537,Sheet2!CA:NN,$B3537,0),"")</f>
        <v/>
      </c>
      <c r="P3537" t="str">
        <f>IF(OR(HLOOKUP(P$2+$A3537,Sheet2!CB:NO,$B3537,0),HLOOKUP(P$2+$A3537,Sheet2!CB:NO,$B3537,0)&lt;&gt;""),HLOOKUP(P$2+$A3537,Sheet2!CB:NO,$B3537,0),"")</f>
        <v/>
      </c>
      <c r="Q3537" t="str">
        <f>IF(OR(HLOOKUP(Q$2+$A3537,Sheet2!CC:NO,$B3537,0),HLOOKUP(Q$2+$A3537,Sheet2!CC:NO,$B3537,0)&lt;&gt;""),HLOOKUP(Q$2+$A3537,Sheet2!CC:NO,$B3537,0),"")</f>
        <v/>
      </c>
    </row>
    <row r="3538" spans="1:17" x14ac:dyDescent="0.25">
      <c r="A3538" s="64">
        <f t="shared" si="443"/>
        <v>24</v>
      </c>
      <c r="B3538" s="64">
        <f t="shared" si="444"/>
        <v>358</v>
      </c>
      <c r="C3538" s="64">
        <f t="shared" si="445"/>
        <v>5</v>
      </c>
      <c r="D3538" s="64">
        <f t="shared" si="446"/>
        <v>354</v>
      </c>
      <c r="E3538" s="64">
        <f t="shared" si="447"/>
        <v>1766</v>
      </c>
      <c r="F3538" s="64" t="str">
        <f t="shared" si="440"/>
        <v/>
      </c>
      <c r="G3538" s="64" t="str">
        <f t="shared" si="441"/>
        <v/>
      </c>
      <c r="H3538" s="64" t="str">
        <f t="shared" si="442"/>
        <v/>
      </c>
      <c r="I3538" s="80" t="str">
        <f>IFERROR(VLOOKUP(D3538,Sheet2!A:B,2,0),"")</f>
        <v/>
      </c>
      <c r="J3538" s="64" t="str">
        <f>IFERROR(IF(I3538&lt;&gt;"",VLOOKUP(I3538,Sheet2!B:C,2,0),""),"")</f>
        <v/>
      </c>
      <c r="K3538" s="64" t="str">
        <f>IFERROR( IF(I3538&lt;&gt;"", HLOOKUP(L$2+$A3538,Sheet2!BX:NK,2,0),""),"")</f>
        <v/>
      </c>
      <c r="L3538" t="str">
        <f>IF(OR(HLOOKUP(L$2+$A3538,Sheet2!BX:NK,$B3538,0),HLOOKUP(L$2+$A3538,Sheet2!BX:NK,$B3538,0)&lt;&gt;""),HLOOKUP(L$2+$A3538,Sheet2!BX:NK,$B3538,0),"")</f>
        <v/>
      </c>
      <c r="M3538" t="str">
        <f>IF(OR(HLOOKUP(M$2+$A3538,Sheet2!BY:NL,$B3538,0),HLOOKUP(M$2+$A3538,Sheet2!BY:NL,$B3538,0)&lt;&gt;""),HLOOKUP(M$2+$A3538,Sheet2!BY:NL,$B3538,0),"")</f>
        <v/>
      </c>
      <c r="N3538" t="str">
        <f>IF(OR(HLOOKUP(N$2+$A3538,Sheet2!BZ:NM,$B3538,0),HLOOKUP(N$2+$A3538,Sheet2!BZ:NM,$B3538,0)&lt;&gt;""),HLOOKUP(N$2+$A3538,Sheet2!BZ:NM,$B3538,0),"")</f>
        <v/>
      </c>
      <c r="O3538" t="str">
        <f>IF(OR(HLOOKUP(O$2+$A3538,Sheet2!CA:NN,$B3538,0),HLOOKUP(O$2+$A3538,Sheet2!CA:NN,$B3538,0)&lt;&gt;""),HLOOKUP(O$2+$A3538,Sheet2!CA:NN,$B3538,0),"")</f>
        <v/>
      </c>
      <c r="P3538" t="str">
        <f>IF(OR(HLOOKUP(P$2+$A3538,Sheet2!CB:NO,$B3538,0),HLOOKUP(P$2+$A3538,Sheet2!CB:NO,$B3538,0)&lt;&gt;""),HLOOKUP(P$2+$A3538,Sheet2!CB:NO,$B3538,0),"")</f>
        <v/>
      </c>
      <c r="Q3538" t="str">
        <f>IF(OR(HLOOKUP(Q$2+$A3538,Sheet2!CC:NO,$B3538,0),HLOOKUP(Q$2+$A3538,Sheet2!CC:NO,$B3538,0)&lt;&gt;""),HLOOKUP(Q$2+$A3538,Sheet2!CC:NO,$B3538,0),"")</f>
        <v/>
      </c>
    </row>
    <row r="3539" spans="1:17" x14ac:dyDescent="0.25">
      <c r="A3539" s="64">
        <f t="shared" si="443"/>
        <v>30</v>
      </c>
      <c r="B3539" s="64">
        <f t="shared" si="444"/>
        <v>358</v>
      </c>
      <c r="C3539" s="64">
        <f t="shared" si="445"/>
        <v>6</v>
      </c>
      <c r="D3539" s="64">
        <f t="shared" si="446"/>
        <v>354</v>
      </c>
      <c r="E3539" s="64">
        <f t="shared" si="447"/>
        <v>1766</v>
      </c>
      <c r="F3539" s="64" t="str">
        <f t="shared" si="440"/>
        <v/>
      </c>
      <c r="G3539" s="64" t="str">
        <f t="shared" si="441"/>
        <v/>
      </c>
      <c r="H3539" s="64" t="str">
        <f t="shared" si="442"/>
        <v/>
      </c>
      <c r="I3539" s="80" t="str">
        <f>IFERROR(VLOOKUP(D3539,Sheet2!A:B,2,0),"")</f>
        <v/>
      </c>
      <c r="J3539" s="64" t="str">
        <f>IFERROR(IF(I3539&lt;&gt;"",VLOOKUP(I3539,Sheet2!B:C,2,0),""),"")</f>
        <v/>
      </c>
      <c r="K3539" s="64" t="str">
        <f>IFERROR( IF(I3539&lt;&gt;"", HLOOKUP(L$2+$A3539,Sheet2!BX:NK,2,0),""),"")</f>
        <v/>
      </c>
      <c r="L3539" t="str">
        <f>IF(OR(HLOOKUP(L$2+$A3539,Sheet2!BX:NK,$B3539,0),HLOOKUP(L$2+$A3539,Sheet2!BX:NK,$B3539,0)&lt;&gt;""),HLOOKUP(L$2+$A3539,Sheet2!BX:NK,$B3539,0),"")</f>
        <v/>
      </c>
      <c r="M3539" t="str">
        <f>IF(OR(HLOOKUP(M$2+$A3539,Sheet2!BY:NL,$B3539,0),HLOOKUP(M$2+$A3539,Sheet2!BY:NL,$B3539,0)&lt;&gt;""),HLOOKUP(M$2+$A3539,Sheet2!BY:NL,$B3539,0),"")</f>
        <v/>
      </c>
      <c r="N3539" t="str">
        <f>IF(OR(HLOOKUP(N$2+$A3539,Sheet2!BZ:NM,$B3539,0),HLOOKUP(N$2+$A3539,Sheet2!BZ:NM,$B3539,0)&lt;&gt;""),HLOOKUP(N$2+$A3539,Sheet2!BZ:NM,$B3539,0),"")</f>
        <v/>
      </c>
      <c r="O3539" t="str">
        <f>IF(OR(HLOOKUP(O$2+$A3539,Sheet2!CA:NN,$B3539,0),HLOOKUP(O$2+$A3539,Sheet2!CA:NN,$B3539,0)&lt;&gt;""),HLOOKUP(O$2+$A3539,Sheet2!CA:NN,$B3539,0),"")</f>
        <v/>
      </c>
      <c r="P3539" t="str">
        <f>IF(OR(HLOOKUP(P$2+$A3539,Sheet2!CB:NO,$B3539,0),HLOOKUP(P$2+$A3539,Sheet2!CB:NO,$B3539,0)&lt;&gt;""),HLOOKUP(P$2+$A3539,Sheet2!CB:NO,$B3539,0),"")</f>
        <v/>
      </c>
      <c r="Q3539" t="str">
        <f>IF(OR(HLOOKUP(Q$2+$A3539,Sheet2!CC:NO,$B3539,0),HLOOKUP(Q$2+$A3539,Sheet2!CC:NO,$B3539,0)&lt;&gt;""),HLOOKUP(Q$2+$A3539,Sheet2!CC:NO,$B3539,0),"")</f>
        <v/>
      </c>
    </row>
    <row r="3540" spans="1:17" x14ac:dyDescent="0.25">
      <c r="A3540" s="64">
        <f t="shared" si="443"/>
        <v>36</v>
      </c>
      <c r="B3540" s="64">
        <f t="shared" si="444"/>
        <v>358</v>
      </c>
      <c r="C3540" s="64">
        <f t="shared" si="445"/>
        <v>7</v>
      </c>
      <c r="D3540" s="64">
        <f t="shared" si="446"/>
        <v>354</v>
      </c>
      <c r="E3540" s="64">
        <f t="shared" si="447"/>
        <v>1766</v>
      </c>
      <c r="F3540" s="64" t="str">
        <f t="shared" si="440"/>
        <v/>
      </c>
      <c r="G3540" s="64" t="str">
        <f t="shared" si="441"/>
        <v/>
      </c>
      <c r="H3540" s="64" t="str">
        <f t="shared" si="442"/>
        <v/>
      </c>
      <c r="I3540" s="80" t="str">
        <f>IFERROR(VLOOKUP(D3540,Sheet2!A:B,2,0),"")</f>
        <v/>
      </c>
      <c r="J3540" s="64" t="str">
        <f>IFERROR(IF(I3540&lt;&gt;"",VLOOKUP(I3540,Sheet2!B:C,2,0),""),"")</f>
        <v/>
      </c>
      <c r="K3540" s="64" t="str">
        <f>IFERROR( IF(I3540&lt;&gt;"", HLOOKUP(L$2+$A3540,Sheet2!BX:NK,2,0),""),"")</f>
        <v/>
      </c>
      <c r="L3540" t="str">
        <f>IF(OR(HLOOKUP(L$2+$A3540,Sheet2!BX:NK,$B3540,0),HLOOKUP(L$2+$A3540,Sheet2!BX:NK,$B3540,0)&lt;&gt;""),HLOOKUP(L$2+$A3540,Sheet2!BX:NK,$B3540,0),"")</f>
        <v/>
      </c>
      <c r="M3540" t="str">
        <f>IF(OR(HLOOKUP(M$2+$A3540,Sheet2!BY:NL,$B3540,0),HLOOKUP(M$2+$A3540,Sheet2!BY:NL,$B3540,0)&lt;&gt;""),HLOOKUP(M$2+$A3540,Sheet2!BY:NL,$B3540,0),"")</f>
        <v/>
      </c>
      <c r="N3540" t="str">
        <f>IF(OR(HLOOKUP(N$2+$A3540,Sheet2!BZ:NM,$B3540,0),HLOOKUP(N$2+$A3540,Sheet2!BZ:NM,$B3540,0)&lt;&gt;""),HLOOKUP(N$2+$A3540,Sheet2!BZ:NM,$B3540,0),"")</f>
        <v/>
      </c>
      <c r="O3540" t="str">
        <f>IF(OR(HLOOKUP(O$2+$A3540,Sheet2!CA:NN,$B3540,0),HLOOKUP(O$2+$A3540,Sheet2!CA:NN,$B3540,0)&lt;&gt;""),HLOOKUP(O$2+$A3540,Sheet2!CA:NN,$B3540,0),"")</f>
        <v/>
      </c>
      <c r="P3540" t="str">
        <f>IF(OR(HLOOKUP(P$2+$A3540,Sheet2!CB:NO,$B3540,0),HLOOKUP(P$2+$A3540,Sheet2!CB:NO,$B3540,0)&lt;&gt;""),HLOOKUP(P$2+$A3540,Sheet2!CB:NO,$B3540,0),"")</f>
        <v/>
      </c>
      <c r="Q3540" t="str">
        <f>IF(OR(HLOOKUP(Q$2+$A3540,Sheet2!CC:NO,$B3540,0),HLOOKUP(Q$2+$A3540,Sheet2!CC:NO,$B3540,0)&lt;&gt;""),HLOOKUP(Q$2+$A3540,Sheet2!CC:NO,$B3540,0),"")</f>
        <v/>
      </c>
    </row>
    <row r="3541" spans="1:17" x14ac:dyDescent="0.25">
      <c r="A3541" s="64">
        <f t="shared" si="443"/>
        <v>42</v>
      </c>
      <c r="B3541" s="64">
        <f t="shared" si="444"/>
        <v>358</v>
      </c>
      <c r="C3541" s="64">
        <f t="shared" si="445"/>
        <v>8</v>
      </c>
      <c r="D3541" s="64">
        <f t="shared" si="446"/>
        <v>354</v>
      </c>
      <c r="E3541" s="64">
        <f t="shared" si="447"/>
        <v>1766</v>
      </c>
      <c r="F3541" s="64" t="str">
        <f t="shared" si="440"/>
        <v/>
      </c>
      <c r="G3541" s="64" t="str">
        <f t="shared" si="441"/>
        <v/>
      </c>
      <c r="H3541" s="64" t="str">
        <f t="shared" si="442"/>
        <v/>
      </c>
      <c r="I3541" s="80" t="str">
        <f>IFERROR(VLOOKUP(D3541,Sheet2!A:B,2,0),"")</f>
        <v/>
      </c>
      <c r="J3541" s="64" t="str">
        <f>IFERROR(IF(I3541&lt;&gt;"",VLOOKUP(I3541,Sheet2!B:C,2,0),""),"")</f>
        <v/>
      </c>
      <c r="K3541" s="64" t="str">
        <f>IFERROR( IF(I3541&lt;&gt;"", HLOOKUP(L$2+$A3541,Sheet2!BX:NK,2,0),""),"")</f>
        <v/>
      </c>
      <c r="L3541" t="str">
        <f>IF(OR(HLOOKUP(L$2+$A3541,Sheet2!BX:NK,$B3541,0),HLOOKUP(L$2+$A3541,Sheet2!BX:NK,$B3541,0)&lt;&gt;""),HLOOKUP(L$2+$A3541,Sheet2!BX:NK,$B3541,0),"")</f>
        <v/>
      </c>
      <c r="M3541" t="str">
        <f>IF(OR(HLOOKUP(M$2+$A3541,Sheet2!BY:NL,$B3541,0),HLOOKUP(M$2+$A3541,Sheet2!BY:NL,$B3541,0)&lt;&gt;""),HLOOKUP(M$2+$A3541,Sheet2!BY:NL,$B3541,0),"")</f>
        <v/>
      </c>
      <c r="N3541" t="str">
        <f>IF(OR(HLOOKUP(N$2+$A3541,Sheet2!BZ:NM,$B3541,0),HLOOKUP(N$2+$A3541,Sheet2!BZ:NM,$B3541,0)&lt;&gt;""),HLOOKUP(N$2+$A3541,Sheet2!BZ:NM,$B3541,0),"")</f>
        <v/>
      </c>
      <c r="O3541" t="str">
        <f>IF(OR(HLOOKUP(O$2+$A3541,Sheet2!CA:NN,$B3541,0),HLOOKUP(O$2+$A3541,Sheet2!CA:NN,$B3541,0)&lt;&gt;""),HLOOKUP(O$2+$A3541,Sheet2!CA:NN,$B3541,0),"")</f>
        <v/>
      </c>
      <c r="P3541" t="str">
        <f>IF(OR(HLOOKUP(P$2+$A3541,Sheet2!CB:NO,$B3541,0),HLOOKUP(P$2+$A3541,Sheet2!CB:NO,$B3541,0)&lt;&gt;""),HLOOKUP(P$2+$A3541,Sheet2!CB:NO,$B3541,0),"")</f>
        <v/>
      </c>
      <c r="Q3541" t="str">
        <f>IF(OR(HLOOKUP(Q$2+$A3541,Sheet2!CC:NO,$B3541,0),HLOOKUP(Q$2+$A3541,Sheet2!CC:NO,$B3541,0)&lt;&gt;""),HLOOKUP(Q$2+$A3541,Sheet2!CC:NO,$B3541,0),"")</f>
        <v/>
      </c>
    </row>
    <row r="3542" spans="1:17" x14ac:dyDescent="0.25">
      <c r="A3542" s="64">
        <f t="shared" si="443"/>
        <v>48</v>
      </c>
      <c r="B3542" s="64">
        <f t="shared" si="444"/>
        <v>358</v>
      </c>
      <c r="C3542" s="64">
        <f t="shared" si="445"/>
        <v>9</v>
      </c>
      <c r="D3542" s="64">
        <f t="shared" si="446"/>
        <v>354</v>
      </c>
      <c r="E3542" s="64">
        <f t="shared" si="447"/>
        <v>1766</v>
      </c>
      <c r="F3542" s="64" t="str">
        <f t="shared" si="440"/>
        <v/>
      </c>
      <c r="G3542" s="64" t="str">
        <f t="shared" si="441"/>
        <v/>
      </c>
      <c r="H3542" s="64" t="str">
        <f t="shared" si="442"/>
        <v/>
      </c>
      <c r="I3542" s="80" t="str">
        <f>IFERROR(VLOOKUP(D3542,Sheet2!A:B,2,0),"")</f>
        <v/>
      </c>
      <c r="J3542" s="64" t="str">
        <f>IFERROR(IF(I3542&lt;&gt;"",VLOOKUP(I3542,Sheet2!B:C,2,0),""),"")</f>
        <v/>
      </c>
      <c r="K3542" s="64" t="str">
        <f>IFERROR( IF(I3542&lt;&gt;"", HLOOKUP(L$2+$A3542,Sheet2!BX:NK,2,0),""),"")</f>
        <v/>
      </c>
      <c r="L3542" t="str">
        <f>IF(OR(HLOOKUP(L$2+$A3542,Sheet2!BX:NK,$B3542,0),HLOOKUP(L$2+$A3542,Sheet2!BX:NK,$B3542,0)&lt;&gt;""),HLOOKUP(L$2+$A3542,Sheet2!BX:NK,$B3542,0),"")</f>
        <v/>
      </c>
      <c r="M3542" t="str">
        <f>IF(OR(HLOOKUP(M$2+$A3542,Sheet2!BY:NL,$B3542,0),HLOOKUP(M$2+$A3542,Sheet2!BY:NL,$B3542,0)&lt;&gt;""),HLOOKUP(M$2+$A3542,Sheet2!BY:NL,$B3542,0),"")</f>
        <v/>
      </c>
      <c r="N3542" t="str">
        <f>IF(OR(HLOOKUP(N$2+$A3542,Sheet2!BZ:NM,$B3542,0),HLOOKUP(N$2+$A3542,Sheet2!BZ:NM,$B3542,0)&lt;&gt;""),HLOOKUP(N$2+$A3542,Sheet2!BZ:NM,$B3542,0),"")</f>
        <v/>
      </c>
      <c r="O3542" t="str">
        <f>IF(OR(HLOOKUP(O$2+$A3542,Sheet2!CA:NN,$B3542,0),HLOOKUP(O$2+$A3542,Sheet2!CA:NN,$B3542,0)&lt;&gt;""),HLOOKUP(O$2+$A3542,Sheet2!CA:NN,$B3542,0),"")</f>
        <v/>
      </c>
      <c r="P3542" t="str">
        <f>IF(OR(HLOOKUP(P$2+$A3542,Sheet2!CB:NO,$B3542,0),HLOOKUP(P$2+$A3542,Sheet2!CB:NO,$B3542,0)&lt;&gt;""),HLOOKUP(P$2+$A3542,Sheet2!CB:NO,$B3542,0),"")</f>
        <v/>
      </c>
      <c r="Q3542" t="str">
        <f>IF(OR(HLOOKUP(Q$2+$A3542,Sheet2!CC:NO,$B3542,0),HLOOKUP(Q$2+$A3542,Sheet2!CC:NO,$B3542,0)&lt;&gt;""),HLOOKUP(Q$2+$A3542,Sheet2!CC:NO,$B3542,0),"")</f>
        <v/>
      </c>
    </row>
    <row r="3543" spans="1:17" x14ac:dyDescent="0.25">
      <c r="A3543" s="64">
        <f t="shared" si="443"/>
        <v>54</v>
      </c>
      <c r="B3543" s="64">
        <f t="shared" si="444"/>
        <v>358</v>
      </c>
      <c r="C3543" s="64">
        <f t="shared" si="445"/>
        <v>10</v>
      </c>
      <c r="D3543" s="64">
        <f t="shared" si="446"/>
        <v>354</v>
      </c>
      <c r="E3543" s="64">
        <f t="shared" si="447"/>
        <v>1766</v>
      </c>
      <c r="F3543" s="64" t="str">
        <f t="shared" si="440"/>
        <v/>
      </c>
      <c r="G3543" s="64" t="str">
        <f t="shared" si="441"/>
        <v/>
      </c>
      <c r="H3543" s="64" t="str">
        <f t="shared" si="442"/>
        <v/>
      </c>
      <c r="I3543" s="80" t="str">
        <f>IFERROR(VLOOKUP(D3543,Sheet2!A:B,2,0),"")</f>
        <v/>
      </c>
      <c r="J3543" s="64" t="str">
        <f>IFERROR(IF(I3543&lt;&gt;"",VLOOKUP(I3543,Sheet2!B:C,2,0),""),"")</f>
        <v/>
      </c>
      <c r="K3543" s="64" t="str">
        <f>IFERROR( IF(I3543&lt;&gt;"", HLOOKUP(L$2+$A3543,Sheet2!BX:NK,2,0),""),"")</f>
        <v/>
      </c>
      <c r="L3543" t="str">
        <f>IF(OR(HLOOKUP(L$2+$A3543,Sheet2!BX:NK,$B3543,0),HLOOKUP(L$2+$A3543,Sheet2!BX:NK,$B3543,0)&lt;&gt;""),HLOOKUP(L$2+$A3543,Sheet2!BX:NK,$B3543,0),"")</f>
        <v/>
      </c>
      <c r="M3543" t="str">
        <f>IF(OR(HLOOKUP(M$2+$A3543,Sheet2!BY:NL,$B3543,0),HLOOKUP(M$2+$A3543,Sheet2!BY:NL,$B3543,0)&lt;&gt;""),HLOOKUP(M$2+$A3543,Sheet2!BY:NL,$B3543,0),"")</f>
        <v/>
      </c>
      <c r="N3543" t="str">
        <f>IF(OR(HLOOKUP(N$2+$A3543,Sheet2!BZ:NM,$B3543,0),HLOOKUP(N$2+$A3543,Sheet2!BZ:NM,$B3543,0)&lt;&gt;""),HLOOKUP(N$2+$A3543,Sheet2!BZ:NM,$B3543,0),"")</f>
        <v/>
      </c>
      <c r="O3543" t="str">
        <f>IF(OR(HLOOKUP(O$2+$A3543,Sheet2!CA:NN,$B3543,0),HLOOKUP(O$2+$A3543,Sheet2!CA:NN,$B3543,0)&lt;&gt;""),HLOOKUP(O$2+$A3543,Sheet2!CA:NN,$B3543,0),"")</f>
        <v/>
      </c>
      <c r="P3543" t="str">
        <f>IF(OR(HLOOKUP(P$2+$A3543,Sheet2!CB:NO,$B3543,0),HLOOKUP(P$2+$A3543,Sheet2!CB:NO,$B3543,0)&lt;&gt;""),HLOOKUP(P$2+$A3543,Sheet2!CB:NO,$B3543,0),"")</f>
        <v/>
      </c>
      <c r="Q3543" t="str">
        <f>IF(OR(HLOOKUP(Q$2+$A3543,Sheet2!CC:NO,$B3543,0),HLOOKUP(Q$2+$A3543,Sheet2!CC:NO,$B3543,0)&lt;&gt;""),HLOOKUP(Q$2+$A3543,Sheet2!CC:NO,$B3543,0),"")</f>
        <v/>
      </c>
    </row>
    <row r="3544" spans="1:17" x14ac:dyDescent="0.25">
      <c r="A3544" s="64">
        <f t="shared" si="443"/>
        <v>0</v>
      </c>
      <c r="B3544" s="64">
        <f t="shared" si="444"/>
        <v>359</v>
      </c>
      <c r="C3544" s="64">
        <f t="shared" si="445"/>
        <v>1</v>
      </c>
      <c r="D3544" s="64">
        <f t="shared" si="446"/>
        <v>355</v>
      </c>
      <c r="E3544" s="64">
        <f t="shared" si="447"/>
        <v>1771</v>
      </c>
      <c r="F3544" s="64" t="str">
        <f t="shared" si="440"/>
        <v/>
      </c>
      <c r="G3544" s="64" t="str">
        <f t="shared" si="441"/>
        <v/>
      </c>
      <c r="H3544" s="64" t="str">
        <f t="shared" si="442"/>
        <v/>
      </c>
      <c r="I3544" s="80" t="str">
        <f>IFERROR(VLOOKUP(D3544,Sheet2!A:B,2,0),"")</f>
        <v/>
      </c>
      <c r="J3544" s="64" t="str">
        <f>IFERROR(IF(I3544&lt;&gt;"",VLOOKUP(I3544,Sheet2!B:C,2,0),""),"")</f>
        <v/>
      </c>
      <c r="K3544" s="64" t="str">
        <f>IFERROR( IF(I3544&lt;&gt;"", HLOOKUP(L$2+$A3544,Sheet2!BX:NK,2,0),""),"")</f>
        <v/>
      </c>
      <c r="L3544" t="str">
        <f>IF(OR(HLOOKUP(L$2+$A3544,Sheet2!BX:NK,$B3544,0),HLOOKUP(L$2+$A3544,Sheet2!BX:NK,$B3544,0)&lt;&gt;""),HLOOKUP(L$2+$A3544,Sheet2!BX:NK,$B3544,0),"")</f>
        <v/>
      </c>
      <c r="M3544" t="str">
        <f>IF(OR(HLOOKUP(M$2+$A3544,Sheet2!BY:NL,$B3544,0),HLOOKUP(M$2+$A3544,Sheet2!BY:NL,$B3544,0)&lt;&gt;""),HLOOKUP(M$2+$A3544,Sheet2!BY:NL,$B3544,0),"")</f>
        <v/>
      </c>
      <c r="N3544" t="str">
        <f>IF(OR(HLOOKUP(N$2+$A3544,Sheet2!BZ:NM,$B3544,0),HLOOKUP(N$2+$A3544,Sheet2!BZ:NM,$B3544,0)&lt;&gt;""),HLOOKUP(N$2+$A3544,Sheet2!BZ:NM,$B3544,0),"")</f>
        <v/>
      </c>
      <c r="O3544" t="str">
        <f>IF(OR(HLOOKUP(O$2+$A3544,Sheet2!CA:NN,$B3544,0),HLOOKUP(O$2+$A3544,Sheet2!CA:NN,$B3544,0)&lt;&gt;""),HLOOKUP(O$2+$A3544,Sheet2!CA:NN,$B3544,0),"")</f>
        <v/>
      </c>
      <c r="P3544" t="str">
        <f>IF(OR(HLOOKUP(P$2+$A3544,Sheet2!CB:NO,$B3544,0),HLOOKUP(P$2+$A3544,Sheet2!CB:NO,$B3544,0)&lt;&gt;""),HLOOKUP(P$2+$A3544,Sheet2!CB:NO,$B3544,0),"")</f>
        <v/>
      </c>
      <c r="Q3544" t="str">
        <f>IF(OR(HLOOKUP(Q$2+$A3544,Sheet2!CC:NO,$B3544,0),HLOOKUP(Q$2+$A3544,Sheet2!CC:NO,$B3544,0)&lt;&gt;""),HLOOKUP(Q$2+$A3544,Sheet2!CC:NO,$B3544,0),"")</f>
        <v/>
      </c>
    </row>
    <row r="3545" spans="1:17" x14ac:dyDescent="0.25">
      <c r="A3545" s="64">
        <f t="shared" si="443"/>
        <v>6</v>
      </c>
      <c r="B3545" s="64">
        <f t="shared" si="444"/>
        <v>359</v>
      </c>
      <c r="C3545" s="64">
        <f t="shared" si="445"/>
        <v>2</v>
      </c>
      <c r="D3545" s="64">
        <f t="shared" si="446"/>
        <v>355</v>
      </c>
      <c r="E3545" s="64">
        <f t="shared" si="447"/>
        <v>1771</v>
      </c>
      <c r="F3545" s="64" t="str">
        <f t="shared" si="440"/>
        <v/>
      </c>
      <c r="G3545" s="64" t="str">
        <f t="shared" si="441"/>
        <v/>
      </c>
      <c r="H3545" s="64" t="str">
        <f t="shared" si="442"/>
        <v/>
      </c>
      <c r="I3545" s="80" t="str">
        <f>IFERROR(VLOOKUP(D3545,Sheet2!A:B,2,0),"")</f>
        <v/>
      </c>
      <c r="J3545" s="64" t="str">
        <f>IFERROR(IF(I3545&lt;&gt;"",VLOOKUP(I3545,Sheet2!B:C,2,0),""),"")</f>
        <v/>
      </c>
      <c r="K3545" s="64" t="str">
        <f>IFERROR( IF(I3545&lt;&gt;"", HLOOKUP(L$2+$A3545,Sheet2!BX:NK,2,0),""),"")</f>
        <v/>
      </c>
      <c r="L3545" t="str">
        <f>IF(OR(HLOOKUP(L$2+$A3545,Sheet2!BX:NK,$B3545,0),HLOOKUP(L$2+$A3545,Sheet2!BX:NK,$B3545,0)&lt;&gt;""),HLOOKUP(L$2+$A3545,Sheet2!BX:NK,$B3545,0),"")</f>
        <v/>
      </c>
      <c r="M3545" t="str">
        <f>IF(OR(HLOOKUP(M$2+$A3545,Sheet2!BY:NL,$B3545,0),HLOOKUP(M$2+$A3545,Sheet2!BY:NL,$B3545,0)&lt;&gt;""),HLOOKUP(M$2+$A3545,Sheet2!BY:NL,$B3545,0),"")</f>
        <v/>
      </c>
      <c r="N3545" t="str">
        <f>IF(OR(HLOOKUP(N$2+$A3545,Sheet2!BZ:NM,$B3545,0),HLOOKUP(N$2+$A3545,Sheet2!BZ:NM,$B3545,0)&lt;&gt;""),HLOOKUP(N$2+$A3545,Sheet2!BZ:NM,$B3545,0),"")</f>
        <v/>
      </c>
      <c r="O3545" t="str">
        <f>IF(OR(HLOOKUP(O$2+$A3545,Sheet2!CA:NN,$B3545,0),HLOOKUP(O$2+$A3545,Sheet2!CA:NN,$B3545,0)&lt;&gt;""),HLOOKUP(O$2+$A3545,Sheet2!CA:NN,$B3545,0),"")</f>
        <v/>
      </c>
      <c r="P3545" t="str">
        <f>IF(OR(HLOOKUP(P$2+$A3545,Sheet2!CB:NO,$B3545,0),HLOOKUP(P$2+$A3545,Sheet2!CB:NO,$B3545,0)&lt;&gt;""),HLOOKUP(P$2+$A3545,Sheet2!CB:NO,$B3545,0),"")</f>
        <v/>
      </c>
      <c r="Q3545" t="str">
        <f>IF(OR(HLOOKUP(Q$2+$A3545,Sheet2!CC:NO,$B3545,0),HLOOKUP(Q$2+$A3545,Sheet2!CC:NO,$B3545,0)&lt;&gt;""),HLOOKUP(Q$2+$A3545,Sheet2!CC:NO,$B3545,0),"")</f>
        <v/>
      </c>
    </row>
    <row r="3546" spans="1:17" x14ac:dyDescent="0.25">
      <c r="A3546" s="64">
        <f t="shared" si="443"/>
        <v>12</v>
      </c>
      <c r="B3546" s="64">
        <f t="shared" si="444"/>
        <v>359</v>
      </c>
      <c r="C3546" s="64">
        <f t="shared" si="445"/>
        <v>3</v>
      </c>
      <c r="D3546" s="64">
        <f t="shared" si="446"/>
        <v>355</v>
      </c>
      <c r="E3546" s="64">
        <f t="shared" si="447"/>
        <v>1771</v>
      </c>
      <c r="F3546" s="64" t="str">
        <f t="shared" si="440"/>
        <v/>
      </c>
      <c r="G3546" s="64" t="str">
        <f t="shared" si="441"/>
        <v/>
      </c>
      <c r="H3546" s="64" t="str">
        <f t="shared" si="442"/>
        <v/>
      </c>
      <c r="I3546" s="80" t="str">
        <f>IFERROR(VLOOKUP(D3546,Sheet2!A:B,2,0),"")</f>
        <v/>
      </c>
      <c r="J3546" s="64" t="str">
        <f>IFERROR(IF(I3546&lt;&gt;"",VLOOKUP(I3546,Sheet2!B:C,2,0),""),"")</f>
        <v/>
      </c>
      <c r="K3546" s="64" t="str">
        <f>IFERROR( IF(I3546&lt;&gt;"", HLOOKUP(L$2+$A3546,Sheet2!BX:NK,2,0),""),"")</f>
        <v/>
      </c>
      <c r="L3546" t="str">
        <f>IF(OR(HLOOKUP(L$2+$A3546,Sheet2!BX:NK,$B3546,0),HLOOKUP(L$2+$A3546,Sheet2!BX:NK,$B3546,0)&lt;&gt;""),HLOOKUP(L$2+$A3546,Sheet2!BX:NK,$B3546,0),"")</f>
        <v/>
      </c>
      <c r="M3546" t="str">
        <f>IF(OR(HLOOKUP(M$2+$A3546,Sheet2!BY:NL,$B3546,0),HLOOKUP(M$2+$A3546,Sheet2!BY:NL,$B3546,0)&lt;&gt;""),HLOOKUP(M$2+$A3546,Sheet2!BY:NL,$B3546,0),"")</f>
        <v/>
      </c>
      <c r="N3546" t="str">
        <f>IF(OR(HLOOKUP(N$2+$A3546,Sheet2!BZ:NM,$B3546,0),HLOOKUP(N$2+$A3546,Sheet2!BZ:NM,$B3546,0)&lt;&gt;""),HLOOKUP(N$2+$A3546,Sheet2!BZ:NM,$B3546,0),"")</f>
        <v/>
      </c>
      <c r="O3546" t="str">
        <f>IF(OR(HLOOKUP(O$2+$A3546,Sheet2!CA:NN,$B3546,0),HLOOKUP(O$2+$A3546,Sheet2!CA:NN,$B3546,0)&lt;&gt;""),HLOOKUP(O$2+$A3546,Sheet2!CA:NN,$B3546,0),"")</f>
        <v/>
      </c>
      <c r="P3546" t="str">
        <f>IF(OR(HLOOKUP(P$2+$A3546,Sheet2!CB:NO,$B3546,0),HLOOKUP(P$2+$A3546,Sheet2!CB:NO,$B3546,0)&lt;&gt;""),HLOOKUP(P$2+$A3546,Sheet2!CB:NO,$B3546,0),"")</f>
        <v/>
      </c>
      <c r="Q3546" t="str">
        <f>IF(OR(HLOOKUP(Q$2+$A3546,Sheet2!CC:NO,$B3546,0),HLOOKUP(Q$2+$A3546,Sheet2!CC:NO,$B3546,0)&lt;&gt;""),HLOOKUP(Q$2+$A3546,Sheet2!CC:NO,$B3546,0),"")</f>
        <v/>
      </c>
    </row>
    <row r="3547" spans="1:17" x14ac:dyDescent="0.25">
      <c r="A3547" s="64">
        <f t="shared" si="443"/>
        <v>18</v>
      </c>
      <c r="B3547" s="64">
        <f t="shared" si="444"/>
        <v>359</v>
      </c>
      <c r="C3547" s="64">
        <f t="shared" si="445"/>
        <v>4</v>
      </c>
      <c r="D3547" s="64">
        <f t="shared" si="446"/>
        <v>355</v>
      </c>
      <c r="E3547" s="64">
        <f t="shared" si="447"/>
        <v>1771</v>
      </c>
      <c r="F3547" s="64" t="str">
        <f t="shared" si="440"/>
        <v/>
      </c>
      <c r="G3547" s="64" t="str">
        <f t="shared" si="441"/>
        <v/>
      </c>
      <c r="H3547" s="64" t="str">
        <f t="shared" si="442"/>
        <v/>
      </c>
      <c r="I3547" s="80" t="str">
        <f>IFERROR(VLOOKUP(D3547,Sheet2!A:B,2,0),"")</f>
        <v/>
      </c>
      <c r="J3547" s="64" t="str">
        <f>IFERROR(IF(I3547&lt;&gt;"",VLOOKUP(I3547,Sheet2!B:C,2,0),""),"")</f>
        <v/>
      </c>
      <c r="K3547" s="64" t="str">
        <f>IFERROR( IF(I3547&lt;&gt;"", HLOOKUP(L$2+$A3547,Sheet2!BX:NK,2,0),""),"")</f>
        <v/>
      </c>
      <c r="L3547" t="str">
        <f>IF(OR(HLOOKUP(L$2+$A3547,Sheet2!BX:NK,$B3547,0),HLOOKUP(L$2+$A3547,Sheet2!BX:NK,$B3547,0)&lt;&gt;""),HLOOKUP(L$2+$A3547,Sheet2!BX:NK,$B3547,0),"")</f>
        <v/>
      </c>
      <c r="M3547" t="str">
        <f>IF(OR(HLOOKUP(M$2+$A3547,Sheet2!BY:NL,$B3547,0),HLOOKUP(M$2+$A3547,Sheet2!BY:NL,$B3547,0)&lt;&gt;""),HLOOKUP(M$2+$A3547,Sheet2!BY:NL,$B3547,0),"")</f>
        <v/>
      </c>
      <c r="N3547" t="str">
        <f>IF(OR(HLOOKUP(N$2+$A3547,Sheet2!BZ:NM,$B3547,0),HLOOKUP(N$2+$A3547,Sheet2!BZ:NM,$B3547,0)&lt;&gt;""),HLOOKUP(N$2+$A3547,Sheet2!BZ:NM,$B3547,0),"")</f>
        <v/>
      </c>
      <c r="O3547" t="str">
        <f>IF(OR(HLOOKUP(O$2+$A3547,Sheet2!CA:NN,$B3547,0),HLOOKUP(O$2+$A3547,Sheet2!CA:NN,$B3547,0)&lt;&gt;""),HLOOKUP(O$2+$A3547,Sheet2!CA:NN,$B3547,0),"")</f>
        <v/>
      </c>
      <c r="P3547" t="str">
        <f>IF(OR(HLOOKUP(P$2+$A3547,Sheet2!CB:NO,$B3547,0),HLOOKUP(P$2+$A3547,Sheet2!CB:NO,$B3547,0)&lt;&gt;""),HLOOKUP(P$2+$A3547,Sheet2!CB:NO,$B3547,0),"")</f>
        <v/>
      </c>
      <c r="Q3547" t="str">
        <f>IF(OR(HLOOKUP(Q$2+$A3547,Sheet2!CC:NO,$B3547,0),HLOOKUP(Q$2+$A3547,Sheet2!CC:NO,$B3547,0)&lt;&gt;""),HLOOKUP(Q$2+$A3547,Sheet2!CC:NO,$B3547,0),"")</f>
        <v/>
      </c>
    </row>
    <row r="3548" spans="1:17" x14ac:dyDescent="0.25">
      <c r="A3548" s="64">
        <f t="shared" si="443"/>
        <v>24</v>
      </c>
      <c r="B3548" s="64">
        <f t="shared" si="444"/>
        <v>359</v>
      </c>
      <c r="C3548" s="64">
        <f t="shared" si="445"/>
        <v>5</v>
      </c>
      <c r="D3548" s="64">
        <f t="shared" si="446"/>
        <v>355</v>
      </c>
      <c r="E3548" s="64">
        <f t="shared" si="447"/>
        <v>1771</v>
      </c>
      <c r="F3548" s="64" t="str">
        <f t="shared" si="440"/>
        <v/>
      </c>
      <c r="G3548" s="64" t="str">
        <f t="shared" si="441"/>
        <v/>
      </c>
      <c r="H3548" s="64" t="str">
        <f t="shared" si="442"/>
        <v/>
      </c>
      <c r="I3548" s="80" t="str">
        <f>IFERROR(VLOOKUP(D3548,Sheet2!A:B,2,0),"")</f>
        <v/>
      </c>
      <c r="J3548" s="64" t="str">
        <f>IFERROR(IF(I3548&lt;&gt;"",VLOOKUP(I3548,Sheet2!B:C,2,0),""),"")</f>
        <v/>
      </c>
      <c r="K3548" s="64" t="str">
        <f>IFERROR( IF(I3548&lt;&gt;"", HLOOKUP(L$2+$A3548,Sheet2!BX:NK,2,0),""),"")</f>
        <v/>
      </c>
      <c r="L3548" t="str">
        <f>IF(OR(HLOOKUP(L$2+$A3548,Sheet2!BX:NK,$B3548,0),HLOOKUP(L$2+$A3548,Sheet2!BX:NK,$B3548,0)&lt;&gt;""),HLOOKUP(L$2+$A3548,Sheet2!BX:NK,$B3548,0),"")</f>
        <v/>
      </c>
      <c r="M3548" t="str">
        <f>IF(OR(HLOOKUP(M$2+$A3548,Sheet2!BY:NL,$B3548,0),HLOOKUP(M$2+$A3548,Sheet2!BY:NL,$B3548,0)&lt;&gt;""),HLOOKUP(M$2+$A3548,Sheet2!BY:NL,$B3548,0),"")</f>
        <v/>
      </c>
      <c r="N3548" t="str">
        <f>IF(OR(HLOOKUP(N$2+$A3548,Sheet2!BZ:NM,$B3548,0),HLOOKUP(N$2+$A3548,Sheet2!BZ:NM,$B3548,0)&lt;&gt;""),HLOOKUP(N$2+$A3548,Sheet2!BZ:NM,$B3548,0),"")</f>
        <v/>
      </c>
      <c r="O3548" t="str">
        <f>IF(OR(HLOOKUP(O$2+$A3548,Sheet2!CA:NN,$B3548,0),HLOOKUP(O$2+$A3548,Sheet2!CA:NN,$B3548,0)&lt;&gt;""),HLOOKUP(O$2+$A3548,Sheet2!CA:NN,$B3548,0),"")</f>
        <v/>
      </c>
      <c r="P3548" t="str">
        <f>IF(OR(HLOOKUP(P$2+$A3548,Sheet2!CB:NO,$B3548,0),HLOOKUP(P$2+$A3548,Sheet2!CB:NO,$B3548,0)&lt;&gt;""),HLOOKUP(P$2+$A3548,Sheet2!CB:NO,$B3548,0),"")</f>
        <v/>
      </c>
      <c r="Q3548" t="str">
        <f>IF(OR(HLOOKUP(Q$2+$A3548,Sheet2!CC:NO,$B3548,0),HLOOKUP(Q$2+$A3548,Sheet2!CC:NO,$B3548,0)&lt;&gt;""),HLOOKUP(Q$2+$A3548,Sheet2!CC:NO,$B3548,0),"")</f>
        <v/>
      </c>
    </row>
    <row r="3549" spans="1:17" x14ac:dyDescent="0.25">
      <c r="A3549" s="64">
        <f t="shared" si="443"/>
        <v>30</v>
      </c>
      <c r="B3549" s="64">
        <f t="shared" si="444"/>
        <v>359</v>
      </c>
      <c r="C3549" s="64">
        <f t="shared" si="445"/>
        <v>6</v>
      </c>
      <c r="D3549" s="64">
        <f t="shared" si="446"/>
        <v>355</v>
      </c>
      <c r="E3549" s="64">
        <f t="shared" si="447"/>
        <v>1771</v>
      </c>
      <c r="F3549" s="64" t="str">
        <f t="shared" si="440"/>
        <v/>
      </c>
      <c r="G3549" s="64" t="str">
        <f t="shared" si="441"/>
        <v/>
      </c>
      <c r="H3549" s="64" t="str">
        <f t="shared" si="442"/>
        <v/>
      </c>
      <c r="I3549" s="80" t="str">
        <f>IFERROR(VLOOKUP(D3549,Sheet2!A:B,2,0),"")</f>
        <v/>
      </c>
      <c r="J3549" s="64" t="str">
        <f>IFERROR(IF(I3549&lt;&gt;"",VLOOKUP(I3549,Sheet2!B:C,2,0),""),"")</f>
        <v/>
      </c>
      <c r="K3549" s="64" t="str">
        <f>IFERROR( IF(I3549&lt;&gt;"", HLOOKUP(L$2+$A3549,Sheet2!BX:NK,2,0),""),"")</f>
        <v/>
      </c>
      <c r="L3549" t="str">
        <f>IF(OR(HLOOKUP(L$2+$A3549,Sheet2!BX:NK,$B3549,0),HLOOKUP(L$2+$A3549,Sheet2!BX:NK,$B3549,0)&lt;&gt;""),HLOOKUP(L$2+$A3549,Sheet2!BX:NK,$B3549,0),"")</f>
        <v/>
      </c>
      <c r="M3549" t="str">
        <f>IF(OR(HLOOKUP(M$2+$A3549,Sheet2!BY:NL,$B3549,0),HLOOKUP(M$2+$A3549,Sheet2!BY:NL,$B3549,0)&lt;&gt;""),HLOOKUP(M$2+$A3549,Sheet2!BY:NL,$B3549,0),"")</f>
        <v/>
      </c>
      <c r="N3549" t="str">
        <f>IF(OR(HLOOKUP(N$2+$A3549,Sheet2!BZ:NM,$B3549,0),HLOOKUP(N$2+$A3549,Sheet2!BZ:NM,$B3549,0)&lt;&gt;""),HLOOKUP(N$2+$A3549,Sheet2!BZ:NM,$B3549,0),"")</f>
        <v/>
      </c>
      <c r="O3549" t="str">
        <f>IF(OR(HLOOKUP(O$2+$A3549,Sheet2!CA:NN,$B3549,0),HLOOKUP(O$2+$A3549,Sheet2!CA:NN,$B3549,0)&lt;&gt;""),HLOOKUP(O$2+$A3549,Sheet2!CA:NN,$B3549,0),"")</f>
        <v/>
      </c>
      <c r="P3549" t="str">
        <f>IF(OR(HLOOKUP(P$2+$A3549,Sheet2!CB:NO,$B3549,0),HLOOKUP(P$2+$A3549,Sheet2!CB:NO,$B3549,0)&lt;&gt;""),HLOOKUP(P$2+$A3549,Sheet2!CB:NO,$B3549,0),"")</f>
        <v/>
      </c>
      <c r="Q3549" t="str">
        <f>IF(OR(HLOOKUP(Q$2+$A3549,Sheet2!CC:NO,$B3549,0),HLOOKUP(Q$2+$A3549,Sheet2!CC:NO,$B3549,0)&lt;&gt;""),HLOOKUP(Q$2+$A3549,Sheet2!CC:NO,$B3549,0),"")</f>
        <v/>
      </c>
    </row>
    <row r="3550" spans="1:17" x14ac:dyDescent="0.25">
      <c r="A3550" s="64">
        <f t="shared" si="443"/>
        <v>36</v>
      </c>
      <c r="B3550" s="64">
        <f t="shared" si="444"/>
        <v>359</v>
      </c>
      <c r="C3550" s="64">
        <f t="shared" si="445"/>
        <v>7</v>
      </c>
      <c r="D3550" s="64">
        <f t="shared" si="446"/>
        <v>355</v>
      </c>
      <c r="E3550" s="64">
        <f t="shared" si="447"/>
        <v>1771</v>
      </c>
      <c r="F3550" s="64" t="str">
        <f t="shared" si="440"/>
        <v/>
      </c>
      <c r="G3550" s="64" t="str">
        <f t="shared" si="441"/>
        <v/>
      </c>
      <c r="H3550" s="64" t="str">
        <f t="shared" si="442"/>
        <v/>
      </c>
      <c r="I3550" s="80" t="str">
        <f>IFERROR(VLOOKUP(D3550,Sheet2!A:B,2,0),"")</f>
        <v/>
      </c>
      <c r="J3550" s="64" t="str">
        <f>IFERROR(IF(I3550&lt;&gt;"",VLOOKUP(I3550,Sheet2!B:C,2,0),""),"")</f>
        <v/>
      </c>
      <c r="K3550" s="64" t="str">
        <f>IFERROR( IF(I3550&lt;&gt;"", HLOOKUP(L$2+$A3550,Sheet2!BX:NK,2,0),""),"")</f>
        <v/>
      </c>
      <c r="L3550" t="str">
        <f>IF(OR(HLOOKUP(L$2+$A3550,Sheet2!BX:NK,$B3550,0),HLOOKUP(L$2+$A3550,Sheet2!BX:NK,$B3550,0)&lt;&gt;""),HLOOKUP(L$2+$A3550,Sheet2!BX:NK,$B3550,0),"")</f>
        <v/>
      </c>
      <c r="M3550" t="str">
        <f>IF(OR(HLOOKUP(M$2+$A3550,Sheet2!BY:NL,$B3550,0),HLOOKUP(M$2+$A3550,Sheet2!BY:NL,$B3550,0)&lt;&gt;""),HLOOKUP(M$2+$A3550,Sheet2!BY:NL,$B3550,0),"")</f>
        <v/>
      </c>
      <c r="N3550" t="str">
        <f>IF(OR(HLOOKUP(N$2+$A3550,Sheet2!BZ:NM,$B3550,0),HLOOKUP(N$2+$A3550,Sheet2!BZ:NM,$B3550,0)&lt;&gt;""),HLOOKUP(N$2+$A3550,Sheet2!BZ:NM,$B3550,0),"")</f>
        <v/>
      </c>
      <c r="O3550" t="str">
        <f>IF(OR(HLOOKUP(O$2+$A3550,Sheet2!CA:NN,$B3550,0),HLOOKUP(O$2+$A3550,Sheet2!CA:NN,$B3550,0)&lt;&gt;""),HLOOKUP(O$2+$A3550,Sheet2!CA:NN,$B3550,0),"")</f>
        <v/>
      </c>
      <c r="P3550" t="str">
        <f>IF(OR(HLOOKUP(P$2+$A3550,Sheet2!CB:NO,$B3550,0),HLOOKUP(P$2+$A3550,Sheet2!CB:NO,$B3550,0)&lt;&gt;""),HLOOKUP(P$2+$A3550,Sheet2!CB:NO,$B3550,0),"")</f>
        <v/>
      </c>
      <c r="Q3550" t="str">
        <f>IF(OR(HLOOKUP(Q$2+$A3550,Sheet2!CC:NO,$B3550,0),HLOOKUP(Q$2+$A3550,Sheet2!CC:NO,$B3550,0)&lt;&gt;""),HLOOKUP(Q$2+$A3550,Sheet2!CC:NO,$B3550,0),"")</f>
        <v/>
      </c>
    </row>
    <row r="3551" spans="1:17" x14ac:dyDescent="0.25">
      <c r="A3551" s="64">
        <f t="shared" si="443"/>
        <v>42</v>
      </c>
      <c r="B3551" s="64">
        <f t="shared" si="444"/>
        <v>359</v>
      </c>
      <c r="C3551" s="64">
        <f t="shared" si="445"/>
        <v>8</v>
      </c>
      <c r="D3551" s="64">
        <f t="shared" si="446"/>
        <v>355</v>
      </c>
      <c r="E3551" s="64">
        <f t="shared" si="447"/>
        <v>1771</v>
      </c>
      <c r="F3551" s="64" t="str">
        <f t="shared" si="440"/>
        <v/>
      </c>
      <c r="G3551" s="64" t="str">
        <f t="shared" si="441"/>
        <v/>
      </c>
      <c r="H3551" s="64" t="str">
        <f t="shared" si="442"/>
        <v/>
      </c>
      <c r="I3551" s="80" t="str">
        <f>IFERROR(VLOOKUP(D3551,Sheet2!A:B,2,0),"")</f>
        <v/>
      </c>
      <c r="J3551" s="64" t="str">
        <f>IFERROR(IF(I3551&lt;&gt;"",VLOOKUP(I3551,Sheet2!B:C,2,0),""),"")</f>
        <v/>
      </c>
      <c r="K3551" s="64" t="str">
        <f>IFERROR( IF(I3551&lt;&gt;"", HLOOKUP(L$2+$A3551,Sheet2!BX:NK,2,0),""),"")</f>
        <v/>
      </c>
      <c r="L3551" t="str">
        <f>IF(OR(HLOOKUP(L$2+$A3551,Sheet2!BX:NK,$B3551,0),HLOOKUP(L$2+$A3551,Sheet2!BX:NK,$B3551,0)&lt;&gt;""),HLOOKUP(L$2+$A3551,Sheet2!BX:NK,$B3551,0),"")</f>
        <v/>
      </c>
      <c r="M3551" t="str">
        <f>IF(OR(HLOOKUP(M$2+$A3551,Sheet2!BY:NL,$B3551,0),HLOOKUP(M$2+$A3551,Sheet2!BY:NL,$B3551,0)&lt;&gt;""),HLOOKUP(M$2+$A3551,Sheet2!BY:NL,$B3551,0),"")</f>
        <v/>
      </c>
      <c r="N3551" t="str">
        <f>IF(OR(HLOOKUP(N$2+$A3551,Sheet2!BZ:NM,$B3551,0),HLOOKUP(N$2+$A3551,Sheet2!BZ:NM,$B3551,0)&lt;&gt;""),HLOOKUP(N$2+$A3551,Sheet2!BZ:NM,$B3551,0),"")</f>
        <v/>
      </c>
      <c r="O3551" t="str">
        <f>IF(OR(HLOOKUP(O$2+$A3551,Sheet2!CA:NN,$B3551,0),HLOOKUP(O$2+$A3551,Sheet2!CA:NN,$B3551,0)&lt;&gt;""),HLOOKUP(O$2+$A3551,Sheet2!CA:NN,$B3551,0),"")</f>
        <v/>
      </c>
      <c r="P3551" t="str">
        <f>IF(OR(HLOOKUP(P$2+$A3551,Sheet2!CB:NO,$B3551,0),HLOOKUP(P$2+$A3551,Sheet2!CB:NO,$B3551,0)&lt;&gt;""),HLOOKUP(P$2+$A3551,Sheet2!CB:NO,$B3551,0),"")</f>
        <v/>
      </c>
      <c r="Q3551" t="str">
        <f>IF(OR(HLOOKUP(Q$2+$A3551,Sheet2!CC:NO,$B3551,0),HLOOKUP(Q$2+$A3551,Sheet2!CC:NO,$B3551,0)&lt;&gt;""),HLOOKUP(Q$2+$A3551,Sheet2!CC:NO,$B3551,0),"")</f>
        <v/>
      </c>
    </row>
    <row r="3552" spans="1:17" x14ac:dyDescent="0.25">
      <c r="A3552" s="64">
        <f t="shared" si="443"/>
        <v>48</v>
      </c>
      <c r="B3552" s="64">
        <f t="shared" si="444"/>
        <v>359</v>
      </c>
      <c r="C3552" s="64">
        <f t="shared" si="445"/>
        <v>9</v>
      </c>
      <c r="D3552" s="64">
        <f t="shared" si="446"/>
        <v>355</v>
      </c>
      <c r="E3552" s="64">
        <f t="shared" si="447"/>
        <v>1771</v>
      </c>
      <c r="F3552" s="64" t="str">
        <f t="shared" si="440"/>
        <v/>
      </c>
      <c r="G3552" s="64" t="str">
        <f t="shared" si="441"/>
        <v/>
      </c>
      <c r="H3552" s="64" t="str">
        <f t="shared" si="442"/>
        <v/>
      </c>
      <c r="I3552" s="80" t="str">
        <f>IFERROR(VLOOKUP(D3552,Sheet2!A:B,2,0),"")</f>
        <v/>
      </c>
      <c r="J3552" s="64" t="str">
        <f>IFERROR(IF(I3552&lt;&gt;"",VLOOKUP(I3552,Sheet2!B:C,2,0),""),"")</f>
        <v/>
      </c>
      <c r="K3552" s="64" t="str">
        <f>IFERROR( IF(I3552&lt;&gt;"", HLOOKUP(L$2+$A3552,Sheet2!BX:NK,2,0),""),"")</f>
        <v/>
      </c>
      <c r="L3552" t="str">
        <f>IF(OR(HLOOKUP(L$2+$A3552,Sheet2!BX:NK,$B3552,0),HLOOKUP(L$2+$A3552,Sheet2!BX:NK,$B3552,0)&lt;&gt;""),HLOOKUP(L$2+$A3552,Sheet2!BX:NK,$B3552,0),"")</f>
        <v/>
      </c>
      <c r="M3552" t="str">
        <f>IF(OR(HLOOKUP(M$2+$A3552,Sheet2!BY:NL,$B3552,0),HLOOKUP(M$2+$A3552,Sheet2!BY:NL,$B3552,0)&lt;&gt;""),HLOOKUP(M$2+$A3552,Sheet2!BY:NL,$B3552,0),"")</f>
        <v/>
      </c>
      <c r="N3552" t="str">
        <f>IF(OR(HLOOKUP(N$2+$A3552,Sheet2!BZ:NM,$B3552,0),HLOOKUP(N$2+$A3552,Sheet2!BZ:NM,$B3552,0)&lt;&gt;""),HLOOKUP(N$2+$A3552,Sheet2!BZ:NM,$B3552,0),"")</f>
        <v/>
      </c>
      <c r="O3552" t="str">
        <f>IF(OR(HLOOKUP(O$2+$A3552,Sheet2!CA:NN,$B3552,0),HLOOKUP(O$2+$A3552,Sheet2!CA:NN,$B3552,0)&lt;&gt;""),HLOOKUP(O$2+$A3552,Sheet2!CA:NN,$B3552,0),"")</f>
        <v/>
      </c>
      <c r="P3552" t="str">
        <f>IF(OR(HLOOKUP(P$2+$A3552,Sheet2!CB:NO,$B3552,0),HLOOKUP(P$2+$A3552,Sheet2!CB:NO,$B3552,0)&lt;&gt;""),HLOOKUP(P$2+$A3552,Sheet2!CB:NO,$B3552,0),"")</f>
        <v/>
      </c>
      <c r="Q3552" t="str">
        <f>IF(OR(HLOOKUP(Q$2+$A3552,Sheet2!CC:NO,$B3552,0),HLOOKUP(Q$2+$A3552,Sheet2!CC:NO,$B3552,0)&lt;&gt;""),HLOOKUP(Q$2+$A3552,Sheet2!CC:NO,$B3552,0),"")</f>
        <v/>
      </c>
    </row>
    <row r="3553" spans="1:17" x14ac:dyDescent="0.25">
      <c r="A3553" s="64">
        <f t="shared" si="443"/>
        <v>54</v>
      </c>
      <c r="B3553" s="64">
        <f t="shared" si="444"/>
        <v>359</v>
      </c>
      <c r="C3553" s="64">
        <f t="shared" si="445"/>
        <v>10</v>
      </c>
      <c r="D3553" s="64">
        <f t="shared" si="446"/>
        <v>355</v>
      </c>
      <c r="E3553" s="64">
        <f t="shared" si="447"/>
        <v>1771</v>
      </c>
      <c r="F3553" s="64" t="str">
        <f t="shared" si="440"/>
        <v/>
      </c>
      <c r="G3553" s="64" t="str">
        <f t="shared" si="441"/>
        <v/>
      </c>
      <c r="H3553" s="64" t="str">
        <f t="shared" si="442"/>
        <v/>
      </c>
      <c r="I3553" s="80" t="str">
        <f>IFERROR(VLOOKUP(D3553,Sheet2!A:B,2,0),"")</f>
        <v/>
      </c>
      <c r="J3553" s="64" t="str">
        <f>IFERROR(IF(I3553&lt;&gt;"",VLOOKUP(I3553,Sheet2!B:C,2,0),""),"")</f>
        <v/>
      </c>
      <c r="K3553" s="64" t="str">
        <f>IFERROR( IF(I3553&lt;&gt;"", HLOOKUP(L$2+$A3553,Sheet2!BX:NK,2,0),""),"")</f>
        <v/>
      </c>
      <c r="L3553" t="str">
        <f>IF(OR(HLOOKUP(L$2+$A3553,Sheet2!BX:NK,$B3553,0),HLOOKUP(L$2+$A3553,Sheet2!BX:NK,$B3553,0)&lt;&gt;""),HLOOKUP(L$2+$A3553,Sheet2!BX:NK,$B3553,0),"")</f>
        <v/>
      </c>
      <c r="M3553" t="str">
        <f>IF(OR(HLOOKUP(M$2+$A3553,Sheet2!BY:NL,$B3553,0),HLOOKUP(M$2+$A3553,Sheet2!BY:NL,$B3553,0)&lt;&gt;""),HLOOKUP(M$2+$A3553,Sheet2!BY:NL,$B3553,0),"")</f>
        <v/>
      </c>
      <c r="N3553" t="str">
        <f>IF(OR(HLOOKUP(N$2+$A3553,Sheet2!BZ:NM,$B3553,0),HLOOKUP(N$2+$A3553,Sheet2!BZ:NM,$B3553,0)&lt;&gt;""),HLOOKUP(N$2+$A3553,Sheet2!BZ:NM,$B3553,0),"")</f>
        <v/>
      </c>
      <c r="O3553" t="str">
        <f>IF(OR(HLOOKUP(O$2+$A3553,Sheet2!CA:NN,$B3553,0),HLOOKUP(O$2+$A3553,Sheet2!CA:NN,$B3553,0)&lt;&gt;""),HLOOKUP(O$2+$A3553,Sheet2!CA:NN,$B3553,0),"")</f>
        <v/>
      </c>
      <c r="P3553" t="str">
        <f>IF(OR(HLOOKUP(P$2+$A3553,Sheet2!CB:NO,$B3553,0),HLOOKUP(P$2+$A3553,Sheet2!CB:NO,$B3553,0)&lt;&gt;""),HLOOKUP(P$2+$A3553,Sheet2!CB:NO,$B3553,0),"")</f>
        <v/>
      </c>
      <c r="Q3553" t="str">
        <f>IF(OR(HLOOKUP(Q$2+$A3553,Sheet2!CC:NO,$B3553,0),HLOOKUP(Q$2+$A3553,Sheet2!CC:NO,$B3553,0)&lt;&gt;""),HLOOKUP(Q$2+$A3553,Sheet2!CC:NO,$B3553,0),"")</f>
        <v/>
      </c>
    </row>
    <row r="3554" spans="1:17" x14ac:dyDescent="0.25">
      <c r="A3554" s="64">
        <f t="shared" si="443"/>
        <v>0</v>
      </c>
      <c r="B3554" s="64">
        <f t="shared" si="444"/>
        <v>360</v>
      </c>
      <c r="C3554" s="64">
        <f t="shared" si="445"/>
        <v>1</v>
      </c>
      <c r="D3554" s="64">
        <f t="shared" si="446"/>
        <v>356</v>
      </c>
      <c r="E3554" s="64">
        <f t="shared" si="447"/>
        <v>1776</v>
      </c>
      <c r="F3554" s="64" t="str">
        <f t="shared" si="440"/>
        <v/>
      </c>
      <c r="G3554" s="64" t="str">
        <f t="shared" si="441"/>
        <v/>
      </c>
      <c r="H3554" s="64" t="str">
        <f t="shared" si="442"/>
        <v/>
      </c>
      <c r="I3554" s="80" t="str">
        <f>IFERROR(VLOOKUP(D3554,Sheet2!A:B,2,0),"")</f>
        <v/>
      </c>
      <c r="J3554" s="64" t="str">
        <f>IFERROR(IF(I3554&lt;&gt;"",VLOOKUP(I3554,Sheet2!B:C,2,0),""),"")</f>
        <v/>
      </c>
      <c r="K3554" s="64" t="str">
        <f>IFERROR( IF(I3554&lt;&gt;"", HLOOKUP(L$2+$A3554,Sheet2!BX:NK,2,0),""),"")</f>
        <v/>
      </c>
      <c r="L3554" t="str">
        <f>IF(OR(HLOOKUP(L$2+$A3554,Sheet2!BX:NK,$B3554,0),HLOOKUP(L$2+$A3554,Sheet2!BX:NK,$B3554,0)&lt;&gt;""),HLOOKUP(L$2+$A3554,Sheet2!BX:NK,$B3554,0),"")</f>
        <v/>
      </c>
      <c r="M3554" t="str">
        <f>IF(OR(HLOOKUP(M$2+$A3554,Sheet2!BY:NL,$B3554,0),HLOOKUP(M$2+$A3554,Sheet2!BY:NL,$B3554,0)&lt;&gt;""),HLOOKUP(M$2+$A3554,Sheet2!BY:NL,$B3554,0),"")</f>
        <v/>
      </c>
      <c r="N3554" t="str">
        <f>IF(OR(HLOOKUP(N$2+$A3554,Sheet2!BZ:NM,$B3554,0),HLOOKUP(N$2+$A3554,Sheet2!BZ:NM,$B3554,0)&lt;&gt;""),HLOOKUP(N$2+$A3554,Sheet2!BZ:NM,$B3554,0),"")</f>
        <v/>
      </c>
      <c r="O3554" t="str">
        <f>IF(OR(HLOOKUP(O$2+$A3554,Sheet2!CA:NN,$B3554,0),HLOOKUP(O$2+$A3554,Sheet2!CA:NN,$B3554,0)&lt;&gt;""),HLOOKUP(O$2+$A3554,Sheet2!CA:NN,$B3554,0),"")</f>
        <v/>
      </c>
      <c r="P3554" t="str">
        <f>IF(OR(HLOOKUP(P$2+$A3554,Sheet2!CB:NO,$B3554,0),HLOOKUP(P$2+$A3554,Sheet2!CB:NO,$B3554,0)&lt;&gt;""),HLOOKUP(P$2+$A3554,Sheet2!CB:NO,$B3554,0),"")</f>
        <v/>
      </c>
      <c r="Q3554" t="str">
        <f>IF(OR(HLOOKUP(Q$2+$A3554,Sheet2!CC:NO,$B3554,0),HLOOKUP(Q$2+$A3554,Sheet2!CC:NO,$B3554,0)&lt;&gt;""),HLOOKUP(Q$2+$A3554,Sheet2!CC:NO,$B3554,0),"")</f>
        <v/>
      </c>
    </row>
    <row r="3555" spans="1:17" x14ac:dyDescent="0.25">
      <c r="A3555" s="64">
        <f t="shared" si="443"/>
        <v>6</v>
      </c>
      <c r="B3555" s="64">
        <f t="shared" si="444"/>
        <v>360</v>
      </c>
      <c r="C3555" s="64">
        <f t="shared" si="445"/>
        <v>2</v>
      </c>
      <c r="D3555" s="64">
        <f t="shared" si="446"/>
        <v>356</v>
      </c>
      <c r="E3555" s="64">
        <f t="shared" si="447"/>
        <v>1776</v>
      </c>
      <c r="F3555" s="64" t="str">
        <f t="shared" si="440"/>
        <v/>
      </c>
      <c r="G3555" s="64" t="str">
        <f t="shared" si="441"/>
        <v/>
      </c>
      <c r="H3555" s="64" t="str">
        <f t="shared" si="442"/>
        <v/>
      </c>
      <c r="I3555" s="80" t="str">
        <f>IFERROR(VLOOKUP(D3555,Sheet2!A:B,2,0),"")</f>
        <v/>
      </c>
      <c r="J3555" s="64" t="str">
        <f>IFERROR(IF(I3555&lt;&gt;"",VLOOKUP(I3555,Sheet2!B:C,2,0),""),"")</f>
        <v/>
      </c>
      <c r="K3555" s="64" t="str">
        <f>IFERROR( IF(I3555&lt;&gt;"", HLOOKUP(L$2+$A3555,Sheet2!BX:NK,2,0),""),"")</f>
        <v/>
      </c>
      <c r="L3555" t="str">
        <f>IF(OR(HLOOKUP(L$2+$A3555,Sheet2!BX:NK,$B3555,0),HLOOKUP(L$2+$A3555,Sheet2!BX:NK,$B3555,0)&lt;&gt;""),HLOOKUP(L$2+$A3555,Sheet2!BX:NK,$B3555,0),"")</f>
        <v/>
      </c>
      <c r="M3555" t="str">
        <f>IF(OR(HLOOKUP(M$2+$A3555,Sheet2!BY:NL,$B3555,0),HLOOKUP(M$2+$A3555,Sheet2!BY:NL,$B3555,0)&lt;&gt;""),HLOOKUP(M$2+$A3555,Sheet2!BY:NL,$B3555,0),"")</f>
        <v/>
      </c>
      <c r="N3555" t="str">
        <f>IF(OR(HLOOKUP(N$2+$A3555,Sheet2!BZ:NM,$B3555,0),HLOOKUP(N$2+$A3555,Sheet2!BZ:NM,$B3555,0)&lt;&gt;""),HLOOKUP(N$2+$A3555,Sheet2!BZ:NM,$B3555,0),"")</f>
        <v/>
      </c>
      <c r="O3555" t="str">
        <f>IF(OR(HLOOKUP(O$2+$A3555,Sheet2!CA:NN,$B3555,0),HLOOKUP(O$2+$A3555,Sheet2!CA:NN,$B3555,0)&lt;&gt;""),HLOOKUP(O$2+$A3555,Sheet2!CA:NN,$B3555,0),"")</f>
        <v/>
      </c>
      <c r="P3555" t="str">
        <f>IF(OR(HLOOKUP(P$2+$A3555,Sheet2!CB:NO,$B3555,0),HLOOKUP(P$2+$A3555,Sheet2!CB:NO,$B3555,0)&lt;&gt;""),HLOOKUP(P$2+$A3555,Sheet2!CB:NO,$B3555,0),"")</f>
        <v/>
      </c>
      <c r="Q3555" t="str">
        <f>IF(OR(HLOOKUP(Q$2+$A3555,Sheet2!CC:NO,$B3555,0),HLOOKUP(Q$2+$A3555,Sheet2!CC:NO,$B3555,0)&lt;&gt;""),HLOOKUP(Q$2+$A3555,Sheet2!CC:NO,$B3555,0),"")</f>
        <v/>
      </c>
    </row>
    <row r="3556" spans="1:17" x14ac:dyDescent="0.25">
      <c r="A3556" s="64">
        <f t="shared" si="443"/>
        <v>12</v>
      </c>
      <c r="B3556" s="64">
        <f t="shared" si="444"/>
        <v>360</v>
      </c>
      <c r="C3556" s="64">
        <f t="shared" si="445"/>
        <v>3</v>
      </c>
      <c r="D3556" s="64">
        <f t="shared" si="446"/>
        <v>356</v>
      </c>
      <c r="E3556" s="64">
        <f t="shared" si="447"/>
        <v>1776</v>
      </c>
      <c r="F3556" s="64" t="str">
        <f t="shared" si="440"/>
        <v/>
      </c>
      <c r="G3556" s="64" t="str">
        <f t="shared" si="441"/>
        <v/>
      </c>
      <c r="H3556" s="64" t="str">
        <f t="shared" si="442"/>
        <v/>
      </c>
      <c r="I3556" s="80" t="str">
        <f>IFERROR(VLOOKUP(D3556,Sheet2!A:B,2,0),"")</f>
        <v/>
      </c>
      <c r="J3556" s="64" t="str">
        <f>IFERROR(IF(I3556&lt;&gt;"",VLOOKUP(I3556,Sheet2!B:C,2,0),""),"")</f>
        <v/>
      </c>
      <c r="K3556" s="64" t="str">
        <f>IFERROR( IF(I3556&lt;&gt;"", HLOOKUP(L$2+$A3556,Sheet2!BX:NK,2,0),""),"")</f>
        <v/>
      </c>
      <c r="L3556" t="str">
        <f>IF(OR(HLOOKUP(L$2+$A3556,Sheet2!BX:NK,$B3556,0),HLOOKUP(L$2+$A3556,Sheet2!BX:NK,$B3556,0)&lt;&gt;""),HLOOKUP(L$2+$A3556,Sheet2!BX:NK,$B3556,0),"")</f>
        <v/>
      </c>
      <c r="M3556" t="str">
        <f>IF(OR(HLOOKUP(M$2+$A3556,Sheet2!BY:NL,$B3556,0),HLOOKUP(M$2+$A3556,Sheet2!BY:NL,$B3556,0)&lt;&gt;""),HLOOKUP(M$2+$A3556,Sheet2!BY:NL,$B3556,0),"")</f>
        <v/>
      </c>
      <c r="N3556" t="str">
        <f>IF(OR(HLOOKUP(N$2+$A3556,Sheet2!BZ:NM,$B3556,0),HLOOKUP(N$2+$A3556,Sheet2!BZ:NM,$B3556,0)&lt;&gt;""),HLOOKUP(N$2+$A3556,Sheet2!BZ:NM,$B3556,0),"")</f>
        <v/>
      </c>
      <c r="O3556" t="str">
        <f>IF(OR(HLOOKUP(O$2+$A3556,Sheet2!CA:NN,$B3556,0),HLOOKUP(O$2+$A3556,Sheet2!CA:NN,$B3556,0)&lt;&gt;""),HLOOKUP(O$2+$A3556,Sheet2!CA:NN,$B3556,0),"")</f>
        <v/>
      </c>
      <c r="P3556" t="str">
        <f>IF(OR(HLOOKUP(P$2+$A3556,Sheet2!CB:NO,$B3556,0),HLOOKUP(P$2+$A3556,Sheet2!CB:NO,$B3556,0)&lt;&gt;""),HLOOKUP(P$2+$A3556,Sheet2!CB:NO,$B3556,0),"")</f>
        <v/>
      </c>
      <c r="Q3556" t="str">
        <f>IF(OR(HLOOKUP(Q$2+$A3556,Sheet2!CC:NO,$B3556,0),HLOOKUP(Q$2+$A3556,Sheet2!CC:NO,$B3556,0)&lt;&gt;""),HLOOKUP(Q$2+$A3556,Sheet2!CC:NO,$B3556,0),"")</f>
        <v/>
      </c>
    </row>
    <row r="3557" spans="1:17" x14ac:dyDescent="0.25">
      <c r="A3557" s="64">
        <f t="shared" si="443"/>
        <v>18</v>
      </c>
      <c r="B3557" s="64">
        <f t="shared" si="444"/>
        <v>360</v>
      </c>
      <c r="C3557" s="64">
        <f t="shared" si="445"/>
        <v>4</v>
      </c>
      <c r="D3557" s="64">
        <f t="shared" si="446"/>
        <v>356</v>
      </c>
      <c r="E3557" s="64">
        <f t="shared" si="447"/>
        <v>1776</v>
      </c>
      <c r="F3557" s="64" t="str">
        <f t="shared" si="440"/>
        <v/>
      </c>
      <c r="G3557" s="64" t="str">
        <f t="shared" si="441"/>
        <v/>
      </c>
      <c r="H3557" s="64" t="str">
        <f t="shared" si="442"/>
        <v/>
      </c>
      <c r="I3557" s="80" t="str">
        <f>IFERROR(VLOOKUP(D3557,Sheet2!A:B,2,0),"")</f>
        <v/>
      </c>
      <c r="J3557" s="64" t="str">
        <f>IFERROR(IF(I3557&lt;&gt;"",VLOOKUP(I3557,Sheet2!B:C,2,0),""),"")</f>
        <v/>
      </c>
      <c r="K3557" s="64" t="str">
        <f>IFERROR( IF(I3557&lt;&gt;"", HLOOKUP(L$2+$A3557,Sheet2!BX:NK,2,0),""),"")</f>
        <v/>
      </c>
      <c r="L3557" t="str">
        <f>IF(OR(HLOOKUP(L$2+$A3557,Sheet2!BX:NK,$B3557,0),HLOOKUP(L$2+$A3557,Sheet2!BX:NK,$B3557,0)&lt;&gt;""),HLOOKUP(L$2+$A3557,Sheet2!BX:NK,$B3557,0),"")</f>
        <v/>
      </c>
      <c r="M3557" t="str">
        <f>IF(OR(HLOOKUP(M$2+$A3557,Sheet2!BY:NL,$B3557,0),HLOOKUP(M$2+$A3557,Sheet2!BY:NL,$B3557,0)&lt;&gt;""),HLOOKUP(M$2+$A3557,Sheet2!BY:NL,$B3557,0),"")</f>
        <v/>
      </c>
      <c r="N3557" t="str">
        <f>IF(OR(HLOOKUP(N$2+$A3557,Sheet2!BZ:NM,$B3557,0),HLOOKUP(N$2+$A3557,Sheet2!BZ:NM,$B3557,0)&lt;&gt;""),HLOOKUP(N$2+$A3557,Sheet2!BZ:NM,$B3557,0),"")</f>
        <v/>
      </c>
      <c r="O3557" t="str">
        <f>IF(OR(HLOOKUP(O$2+$A3557,Sheet2!CA:NN,$B3557,0),HLOOKUP(O$2+$A3557,Sheet2!CA:NN,$B3557,0)&lt;&gt;""),HLOOKUP(O$2+$A3557,Sheet2!CA:NN,$B3557,0),"")</f>
        <v/>
      </c>
      <c r="P3557" t="str">
        <f>IF(OR(HLOOKUP(P$2+$A3557,Sheet2!CB:NO,$B3557,0),HLOOKUP(P$2+$A3557,Sheet2!CB:NO,$B3557,0)&lt;&gt;""),HLOOKUP(P$2+$A3557,Sheet2!CB:NO,$B3557,0),"")</f>
        <v/>
      </c>
      <c r="Q3557" t="str">
        <f>IF(OR(HLOOKUP(Q$2+$A3557,Sheet2!CC:NO,$B3557,0),HLOOKUP(Q$2+$A3557,Sheet2!CC:NO,$B3557,0)&lt;&gt;""),HLOOKUP(Q$2+$A3557,Sheet2!CC:NO,$B3557,0),"")</f>
        <v/>
      </c>
    </row>
    <row r="3558" spans="1:17" x14ac:dyDescent="0.25">
      <c r="A3558" s="64">
        <f t="shared" si="443"/>
        <v>24</v>
      </c>
      <c r="B3558" s="64">
        <f t="shared" si="444"/>
        <v>360</v>
      </c>
      <c r="C3558" s="64">
        <f t="shared" si="445"/>
        <v>5</v>
      </c>
      <c r="D3558" s="64">
        <f t="shared" si="446"/>
        <v>356</v>
      </c>
      <c r="E3558" s="64">
        <f t="shared" si="447"/>
        <v>1776</v>
      </c>
      <c r="F3558" s="64" t="str">
        <f t="shared" si="440"/>
        <v/>
      </c>
      <c r="G3558" s="64" t="str">
        <f t="shared" si="441"/>
        <v/>
      </c>
      <c r="H3558" s="64" t="str">
        <f t="shared" si="442"/>
        <v/>
      </c>
      <c r="I3558" s="80" t="str">
        <f>IFERROR(VLOOKUP(D3558,Sheet2!A:B,2,0),"")</f>
        <v/>
      </c>
      <c r="J3558" s="64" t="str">
        <f>IFERROR(IF(I3558&lt;&gt;"",VLOOKUP(I3558,Sheet2!B:C,2,0),""),"")</f>
        <v/>
      </c>
      <c r="K3558" s="64" t="str">
        <f>IFERROR( IF(I3558&lt;&gt;"", HLOOKUP(L$2+$A3558,Sheet2!BX:NK,2,0),""),"")</f>
        <v/>
      </c>
      <c r="L3558" t="str">
        <f>IF(OR(HLOOKUP(L$2+$A3558,Sheet2!BX:NK,$B3558,0),HLOOKUP(L$2+$A3558,Sheet2!BX:NK,$B3558,0)&lt;&gt;""),HLOOKUP(L$2+$A3558,Sheet2!BX:NK,$B3558,0),"")</f>
        <v/>
      </c>
      <c r="M3558" t="str">
        <f>IF(OR(HLOOKUP(M$2+$A3558,Sheet2!BY:NL,$B3558,0),HLOOKUP(M$2+$A3558,Sheet2!BY:NL,$B3558,0)&lt;&gt;""),HLOOKUP(M$2+$A3558,Sheet2!BY:NL,$B3558,0),"")</f>
        <v/>
      </c>
      <c r="N3558" t="str">
        <f>IF(OR(HLOOKUP(N$2+$A3558,Sheet2!BZ:NM,$B3558,0),HLOOKUP(N$2+$A3558,Sheet2!BZ:NM,$B3558,0)&lt;&gt;""),HLOOKUP(N$2+$A3558,Sheet2!BZ:NM,$B3558,0),"")</f>
        <v/>
      </c>
      <c r="O3558" t="str">
        <f>IF(OR(HLOOKUP(O$2+$A3558,Sheet2!CA:NN,$B3558,0),HLOOKUP(O$2+$A3558,Sheet2!CA:NN,$B3558,0)&lt;&gt;""),HLOOKUP(O$2+$A3558,Sheet2!CA:NN,$B3558,0),"")</f>
        <v/>
      </c>
      <c r="P3558" t="str">
        <f>IF(OR(HLOOKUP(P$2+$A3558,Sheet2!CB:NO,$B3558,0),HLOOKUP(P$2+$A3558,Sheet2!CB:NO,$B3558,0)&lt;&gt;""),HLOOKUP(P$2+$A3558,Sheet2!CB:NO,$B3558,0),"")</f>
        <v/>
      </c>
      <c r="Q3558" t="str">
        <f>IF(OR(HLOOKUP(Q$2+$A3558,Sheet2!CC:NO,$B3558,0),HLOOKUP(Q$2+$A3558,Sheet2!CC:NO,$B3558,0)&lt;&gt;""),HLOOKUP(Q$2+$A3558,Sheet2!CC:NO,$B3558,0),"")</f>
        <v/>
      </c>
    </row>
    <row r="3559" spans="1:17" x14ac:dyDescent="0.25">
      <c r="A3559" s="64">
        <f t="shared" si="443"/>
        <v>30</v>
      </c>
      <c r="B3559" s="64">
        <f t="shared" si="444"/>
        <v>360</v>
      </c>
      <c r="C3559" s="64">
        <f t="shared" si="445"/>
        <v>6</v>
      </c>
      <c r="D3559" s="64">
        <f t="shared" si="446"/>
        <v>356</v>
      </c>
      <c r="E3559" s="64">
        <f t="shared" si="447"/>
        <v>1776</v>
      </c>
      <c r="F3559" s="64" t="str">
        <f t="shared" si="440"/>
        <v/>
      </c>
      <c r="G3559" s="64" t="str">
        <f t="shared" si="441"/>
        <v/>
      </c>
      <c r="H3559" s="64" t="str">
        <f t="shared" si="442"/>
        <v/>
      </c>
      <c r="I3559" s="80" t="str">
        <f>IFERROR(VLOOKUP(D3559,Sheet2!A:B,2,0),"")</f>
        <v/>
      </c>
      <c r="J3559" s="64" t="str">
        <f>IFERROR(IF(I3559&lt;&gt;"",VLOOKUP(I3559,Sheet2!B:C,2,0),""),"")</f>
        <v/>
      </c>
      <c r="K3559" s="64" t="str">
        <f>IFERROR( IF(I3559&lt;&gt;"", HLOOKUP(L$2+$A3559,Sheet2!BX:NK,2,0),""),"")</f>
        <v/>
      </c>
      <c r="L3559" t="str">
        <f>IF(OR(HLOOKUP(L$2+$A3559,Sheet2!BX:NK,$B3559,0),HLOOKUP(L$2+$A3559,Sheet2!BX:NK,$B3559,0)&lt;&gt;""),HLOOKUP(L$2+$A3559,Sheet2!BX:NK,$B3559,0),"")</f>
        <v/>
      </c>
      <c r="M3559" t="str">
        <f>IF(OR(HLOOKUP(M$2+$A3559,Sheet2!BY:NL,$B3559,0),HLOOKUP(M$2+$A3559,Sheet2!BY:NL,$B3559,0)&lt;&gt;""),HLOOKUP(M$2+$A3559,Sheet2!BY:NL,$B3559,0),"")</f>
        <v/>
      </c>
      <c r="N3559" t="str">
        <f>IF(OR(HLOOKUP(N$2+$A3559,Sheet2!BZ:NM,$B3559,0),HLOOKUP(N$2+$A3559,Sheet2!BZ:NM,$B3559,0)&lt;&gt;""),HLOOKUP(N$2+$A3559,Sheet2!BZ:NM,$B3559,0),"")</f>
        <v/>
      </c>
      <c r="O3559" t="str">
        <f>IF(OR(HLOOKUP(O$2+$A3559,Sheet2!CA:NN,$B3559,0),HLOOKUP(O$2+$A3559,Sheet2!CA:NN,$B3559,0)&lt;&gt;""),HLOOKUP(O$2+$A3559,Sheet2!CA:NN,$B3559,0),"")</f>
        <v/>
      </c>
      <c r="P3559" t="str">
        <f>IF(OR(HLOOKUP(P$2+$A3559,Sheet2!CB:NO,$B3559,0),HLOOKUP(P$2+$A3559,Sheet2!CB:NO,$B3559,0)&lt;&gt;""),HLOOKUP(P$2+$A3559,Sheet2!CB:NO,$B3559,0),"")</f>
        <v/>
      </c>
      <c r="Q3559" t="str">
        <f>IF(OR(HLOOKUP(Q$2+$A3559,Sheet2!CC:NO,$B3559,0),HLOOKUP(Q$2+$A3559,Sheet2!CC:NO,$B3559,0)&lt;&gt;""),HLOOKUP(Q$2+$A3559,Sheet2!CC:NO,$B3559,0),"")</f>
        <v/>
      </c>
    </row>
    <row r="3560" spans="1:17" x14ac:dyDescent="0.25">
      <c r="A3560" s="64">
        <f t="shared" si="443"/>
        <v>36</v>
      </c>
      <c r="B3560" s="64">
        <f t="shared" si="444"/>
        <v>360</v>
      </c>
      <c r="C3560" s="64">
        <f t="shared" si="445"/>
        <v>7</v>
      </c>
      <c r="D3560" s="64">
        <f t="shared" si="446"/>
        <v>356</v>
      </c>
      <c r="E3560" s="64">
        <f t="shared" si="447"/>
        <v>1776</v>
      </c>
      <c r="F3560" s="64" t="str">
        <f t="shared" si="440"/>
        <v/>
      </c>
      <c r="G3560" s="64" t="str">
        <f t="shared" si="441"/>
        <v/>
      </c>
      <c r="H3560" s="64" t="str">
        <f t="shared" si="442"/>
        <v/>
      </c>
      <c r="I3560" s="80" t="str">
        <f>IFERROR(VLOOKUP(D3560,Sheet2!A:B,2,0),"")</f>
        <v/>
      </c>
      <c r="J3560" s="64" t="str">
        <f>IFERROR(IF(I3560&lt;&gt;"",VLOOKUP(I3560,Sheet2!B:C,2,0),""),"")</f>
        <v/>
      </c>
      <c r="K3560" s="64" t="str">
        <f>IFERROR( IF(I3560&lt;&gt;"", HLOOKUP(L$2+$A3560,Sheet2!BX:NK,2,0),""),"")</f>
        <v/>
      </c>
      <c r="L3560" t="str">
        <f>IF(OR(HLOOKUP(L$2+$A3560,Sheet2!BX:NK,$B3560,0),HLOOKUP(L$2+$A3560,Sheet2!BX:NK,$B3560,0)&lt;&gt;""),HLOOKUP(L$2+$A3560,Sheet2!BX:NK,$B3560,0),"")</f>
        <v/>
      </c>
      <c r="M3560" t="str">
        <f>IF(OR(HLOOKUP(M$2+$A3560,Sheet2!BY:NL,$B3560,0),HLOOKUP(M$2+$A3560,Sheet2!BY:NL,$B3560,0)&lt;&gt;""),HLOOKUP(M$2+$A3560,Sheet2!BY:NL,$B3560,0),"")</f>
        <v/>
      </c>
      <c r="N3560" t="str">
        <f>IF(OR(HLOOKUP(N$2+$A3560,Sheet2!BZ:NM,$B3560,0),HLOOKUP(N$2+$A3560,Sheet2!BZ:NM,$B3560,0)&lt;&gt;""),HLOOKUP(N$2+$A3560,Sheet2!BZ:NM,$B3560,0),"")</f>
        <v/>
      </c>
      <c r="O3560" t="str">
        <f>IF(OR(HLOOKUP(O$2+$A3560,Sheet2!CA:NN,$B3560,0),HLOOKUP(O$2+$A3560,Sheet2!CA:NN,$B3560,0)&lt;&gt;""),HLOOKUP(O$2+$A3560,Sheet2!CA:NN,$B3560,0),"")</f>
        <v/>
      </c>
      <c r="P3560" t="str">
        <f>IF(OR(HLOOKUP(P$2+$A3560,Sheet2!CB:NO,$B3560,0),HLOOKUP(P$2+$A3560,Sheet2!CB:NO,$B3560,0)&lt;&gt;""),HLOOKUP(P$2+$A3560,Sheet2!CB:NO,$B3560,0),"")</f>
        <v/>
      </c>
      <c r="Q3560" t="str">
        <f>IF(OR(HLOOKUP(Q$2+$A3560,Sheet2!CC:NO,$B3560,0),HLOOKUP(Q$2+$A3560,Sheet2!CC:NO,$B3560,0)&lt;&gt;""),HLOOKUP(Q$2+$A3560,Sheet2!CC:NO,$B3560,0),"")</f>
        <v/>
      </c>
    </row>
    <row r="3561" spans="1:17" x14ac:dyDescent="0.25">
      <c r="A3561" s="64">
        <f t="shared" si="443"/>
        <v>42</v>
      </c>
      <c r="B3561" s="64">
        <f t="shared" si="444"/>
        <v>360</v>
      </c>
      <c r="C3561" s="64">
        <f t="shared" si="445"/>
        <v>8</v>
      </c>
      <c r="D3561" s="64">
        <f t="shared" si="446"/>
        <v>356</v>
      </c>
      <c r="E3561" s="64">
        <f t="shared" si="447"/>
        <v>1776</v>
      </c>
      <c r="F3561" s="64" t="str">
        <f t="shared" si="440"/>
        <v/>
      </c>
      <c r="G3561" s="64" t="str">
        <f t="shared" si="441"/>
        <v/>
      </c>
      <c r="H3561" s="64" t="str">
        <f t="shared" si="442"/>
        <v/>
      </c>
      <c r="I3561" s="80" t="str">
        <f>IFERROR(VLOOKUP(D3561,Sheet2!A:B,2,0),"")</f>
        <v/>
      </c>
      <c r="J3561" s="64" t="str">
        <f>IFERROR(IF(I3561&lt;&gt;"",VLOOKUP(I3561,Sheet2!B:C,2,0),""),"")</f>
        <v/>
      </c>
      <c r="K3561" s="64" t="str">
        <f>IFERROR( IF(I3561&lt;&gt;"", HLOOKUP(L$2+$A3561,Sheet2!BX:NK,2,0),""),"")</f>
        <v/>
      </c>
      <c r="L3561" t="str">
        <f>IF(OR(HLOOKUP(L$2+$A3561,Sheet2!BX:NK,$B3561,0),HLOOKUP(L$2+$A3561,Sheet2!BX:NK,$B3561,0)&lt;&gt;""),HLOOKUP(L$2+$A3561,Sheet2!BX:NK,$B3561,0),"")</f>
        <v/>
      </c>
      <c r="M3561" t="str">
        <f>IF(OR(HLOOKUP(M$2+$A3561,Sheet2!BY:NL,$B3561,0),HLOOKUP(M$2+$A3561,Sheet2!BY:NL,$B3561,0)&lt;&gt;""),HLOOKUP(M$2+$A3561,Sheet2!BY:NL,$B3561,0),"")</f>
        <v/>
      </c>
      <c r="N3561" t="str">
        <f>IF(OR(HLOOKUP(N$2+$A3561,Sheet2!BZ:NM,$B3561,0),HLOOKUP(N$2+$A3561,Sheet2!BZ:NM,$B3561,0)&lt;&gt;""),HLOOKUP(N$2+$A3561,Sheet2!BZ:NM,$B3561,0),"")</f>
        <v/>
      </c>
      <c r="O3561" t="str">
        <f>IF(OR(HLOOKUP(O$2+$A3561,Sheet2!CA:NN,$B3561,0),HLOOKUP(O$2+$A3561,Sheet2!CA:NN,$B3561,0)&lt;&gt;""),HLOOKUP(O$2+$A3561,Sheet2!CA:NN,$B3561,0),"")</f>
        <v/>
      </c>
      <c r="P3561" t="str">
        <f>IF(OR(HLOOKUP(P$2+$A3561,Sheet2!CB:NO,$B3561,0),HLOOKUP(P$2+$A3561,Sheet2!CB:NO,$B3561,0)&lt;&gt;""),HLOOKUP(P$2+$A3561,Sheet2!CB:NO,$B3561,0),"")</f>
        <v/>
      </c>
      <c r="Q3561" t="str">
        <f>IF(OR(HLOOKUP(Q$2+$A3561,Sheet2!CC:NO,$B3561,0),HLOOKUP(Q$2+$A3561,Sheet2!CC:NO,$B3561,0)&lt;&gt;""),HLOOKUP(Q$2+$A3561,Sheet2!CC:NO,$B3561,0),"")</f>
        <v/>
      </c>
    </row>
    <row r="3562" spans="1:17" x14ac:dyDescent="0.25">
      <c r="A3562" s="64">
        <f t="shared" si="443"/>
        <v>48</v>
      </c>
      <c r="B3562" s="64">
        <f t="shared" si="444"/>
        <v>360</v>
      </c>
      <c r="C3562" s="64">
        <f t="shared" si="445"/>
        <v>9</v>
      </c>
      <c r="D3562" s="64">
        <f t="shared" si="446"/>
        <v>356</v>
      </c>
      <c r="E3562" s="64">
        <f t="shared" si="447"/>
        <v>1776</v>
      </c>
      <c r="F3562" s="64" t="str">
        <f t="shared" si="440"/>
        <v/>
      </c>
      <c r="G3562" s="64" t="str">
        <f t="shared" si="441"/>
        <v/>
      </c>
      <c r="H3562" s="64" t="str">
        <f t="shared" si="442"/>
        <v/>
      </c>
      <c r="I3562" s="80" t="str">
        <f>IFERROR(VLOOKUP(D3562,Sheet2!A:B,2,0),"")</f>
        <v/>
      </c>
      <c r="J3562" s="64" t="str">
        <f>IFERROR(IF(I3562&lt;&gt;"",VLOOKUP(I3562,Sheet2!B:C,2,0),""),"")</f>
        <v/>
      </c>
      <c r="K3562" s="64" t="str">
        <f>IFERROR( IF(I3562&lt;&gt;"", HLOOKUP(L$2+$A3562,Sheet2!BX:NK,2,0),""),"")</f>
        <v/>
      </c>
      <c r="L3562" t="str">
        <f>IF(OR(HLOOKUP(L$2+$A3562,Sheet2!BX:NK,$B3562,0),HLOOKUP(L$2+$A3562,Sheet2!BX:NK,$B3562,0)&lt;&gt;""),HLOOKUP(L$2+$A3562,Sheet2!BX:NK,$B3562,0),"")</f>
        <v/>
      </c>
      <c r="M3562" t="str">
        <f>IF(OR(HLOOKUP(M$2+$A3562,Sheet2!BY:NL,$B3562,0),HLOOKUP(M$2+$A3562,Sheet2!BY:NL,$B3562,0)&lt;&gt;""),HLOOKUP(M$2+$A3562,Sheet2!BY:NL,$B3562,0),"")</f>
        <v/>
      </c>
      <c r="N3562" t="str">
        <f>IF(OR(HLOOKUP(N$2+$A3562,Sheet2!BZ:NM,$B3562,0),HLOOKUP(N$2+$A3562,Sheet2!BZ:NM,$B3562,0)&lt;&gt;""),HLOOKUP(N$2+$A3562,Sheet2!BZ:NM,$B3562,0),"")</f>
        <v/>
      </c>
      <c r="O3562" t="str">
        <f>IF(OR(HLOOKUP(O$2+$A3562,Sheet2!CA:NN,$B3562,0),HLOOKUP(O$2+$A3562,Sheet2!CA:NN,$B3562,0)&lt;&gt;""),HLOOKUP(O$2+$A3562,Sheet2!CA:NN,$B3562,0),"")</f>
        <v/>
      </c>
      <c r="P3562" t="str">
        <f>IF(OR(HLOOKUP(P$2+$A3562,Sheet2!CB:NO,$B3562,0),HLOOKUP(P$2+$A3562,Sheet2!CB:NO,$B3562,0)&lt;&gt;""),HLOOKUP(P$2+$A3562,Sheet2!CB:NO,$B3562,0),"")</f>
        <v/>
      </c>
      <c r="Q3562" t="str">
        <f>IF(OR(HLOOKUP(Q$2+$A3562,Sheet2!CC:NO,$B3562,0),HLOOKUP(Q$2+$A3562,Sheet2!CC:NO,$B3562,0)&lt;&gt;""),HLOOKUP(Q$2+$A3562,Sheet2!CC:NO,$B3562,0),"")</f>
        <v/>
      </c>
    </row>
    <row r="3563" spans="1:17" x14ac:dyDescent="0.25">
      <c r="A3563" s="64">
        <f t="shared" si="443"/>
        <v>54</v>
      </c>
      <c r="B3563" s="64">
        <f t="shared" si="444"/>
        <v>360</v>
      </c>
      <c r="C3563" s="64">
        <f t="shared" si="445"/>
        <v>10</v>
      </c>
      <c r="D3563" s="64">
        <f t="shared" si="446"/>
        <v>356</v>
      </c>
      <c r="E3563" s="64">
        <f t="shared" si="447"/>
        <v>1776</v>
      </c>
      <c r="F3563" s="64" t="str">
        <f t="shared" si="440"/>
        <v/>
      </c>
      <c r="G3563" s="64" t="str">
        <f t="shared" si="441"/>
        <v/>
      </c>
      <c r="H3563" s="64" t="str">
        <f t="shared" si="442"/>
        <v/>
      </c>
      <c r="I3563" s="80" t="str">
        <f>IFERROR(VLOOKUP(D3563,Sheet2!A:B,2,0),"")</f>
        <v/>
      </c>
      <c r="J3563" s="64" t="str">
        <f>IFERROR(IF(I3563&lt;&gt;"",VLOOKUP(I3563,Sheet2!B:C,2,0),""),"")</f>
        <v/>
      </c>
      <c r="K3563" s="64" t="str">
        <f>IFERROR( IF(I3563&lt;&gt;"", HLOOKUP(L$2+$A3563,Sheet2!BX:NK,2,0),""),"")</f>
        <v/>
      </c>
      <c r="L3563" t="str">
        <f>IF(OR(HLOOKUP(L$2+$A3563,Sheet2!BX:NK,$B3563,0),HLOOKUP(L$2+$A3563,Sheet2!BX:NK,$B3563,0)&lt;&gt;""),HLOOKUP(L$2+$A3563,Sheet2!BX:NK,$B3563,0),"")</f>
        <v/>
      </c>
      <c r="M3563" t="str">
        <f>IF(OR(HLOOKUP(M$2+$A3563,Sheet2!BY:NL,$B3563,0),HLOOKUP(M$2+$A3563,Sheet2!BY:NL,$B3563,0)&lt;&gt;""),HLOOKUP(M$2+$A3563,Sheet2!BY:NL,$B3563,0),"")</f>
        <v/>
      </c>
      <c r="N3563" t="str">
        <f>IF(OR(HLOOKUP(N$2+$A3563,Sheet2!BZ:NM,$B3563,0),HLOOKUP(N$2+$A3563,Sheet2!BZ:NM,$B3563,0)&lt;&gt;""),HLOOKUP(N$2+$A3563,Sheet2!BZ:NM,$B3563,0),"")</f>
        <v/>
      </c>
      <c r="O3563" t="str">
        <f>IF(OR(HLOOKUP(O$2+$A3563,Sheet2!CA:NN,$B3563,0),HLOOKUP(O$2+$A3563,Sheet2!CA:NN,$B3563,0)&lt;&gt;""),HLOOKUP(O$2+$A3563,Sheet2!CA:NN,$B3563,0),"")</f>
        <v/>
      </c>
      <c r="P3563" t="str">
        <f>IF(OR(HLOOKUP(P$2+$A3563,Sheet2!CB:NO,$B3563,0),HLOOKUP(P$2+$A3563,Sheet2!CB:NO,$B3563,0)&lt;&gt;""),HLOOKUP(P$2+$A3563,Sheet2!CB:NO,$B3563,0),"")</f>
        <v/>
      </c>
      <c r="Q3563" t="str">
        <f>IF(OR(HLOOKUP(Q$2+$A3563,Sheet2!CC:NO,$B3563,0),HLOOKUP(Q$2+$A3563,Sheet2!CC:NO,$B3563,0)&lt;&gt;""),HLOOKUP(Q$2+$A3563,Sheet2!CC:NO,$B3563,0),"")</f>
        <v/>
      </c>
    </row>
    <row r="3564" spans="1:17" x14ac:dyDescent="0.25">
      <c r="A3564" s="64">
        <f t="shared" si="443"/>
        <v>0</v>
      </c>
      <c r="B3564" s="64">
        <f t="shared" si="444"/>
        <v>361</v>
      </c>
      <c r="C3564" s="64">
        <f t="shared" si="445"/>
        <v>1</v>
      </c>
      <c r="D3564" s="64">
        <f t="shared" si="446"/>
        <v>357</v>
      </c>
      <c r="E3564" s="64">
        <f t="shared" si="447"/>
        <v>1781</v>
      </c>
      <c r="F3564" s="64" t="str">
        <f t="shared" si="440"/>
        <v/>
      </c>
      <c r="G3564" s="64" t="str">
        <f t="shared" si="441"/>
        <v/>
      </c>
      <c r="H3564" s="64" t="str">
        <f t="shared" si="442"/>
        <v/>
      </c>
      <c r="I3564" s="80" t="str">
        <f>IFERROR(VLOOKUP(D3564,Sheet2!A:B,2,0),"")</f>
        <v/>
      </c>
      <c r="J3564" s="64" t="str">
        <f>IFERROR(IF(I3564&lt;&gt;"",VLOOKUP(I3564,Sheet2!B:C,2,0),""),"")</f>
        <v/>
      </c>
      <c r="K3564" s="64" t="str">
        <f>IFERROR( IF(I3564&lt;&gt;"", HLOOKUP(L$2+$A3564,Sheet2!BX:NK,2,0),""),"")</f>
        <v/>
      </c>
      <c r="L3564" t="str">
        <f>IF(OR(HLOOKUP(L$2+$A3564,Sheet2!BX:NK,$B3564,0),HLOOKUP(L$2+$A3564,Sheet2!BX:NK,$B3564,0)&lt;&gt;""),HLOOKUP(L$2+$A3564,Sheet2!BX:NK,$B3564,0),"")</f>
        <v/>
      </c>
      <c r="M3564" t="str">
        <f>IF(OR(HLOOKUP(M$2+$A3564,Sheet2!BY:NL,$B3564,0),HLOOKUP(M$2+$A3564,Sheet2!BY:NL,$B3564,0)&lt;&gt;""),HLOOKUP(M$2+$A3564,Sheet2!BY:NL,$B3564,0),"")</f>
        <v/>
      </c>
      <c r="N3564" t="str">
        <f>IF(OR(HLOOKUP(N$2+$A3564,Sheet2!BZ:NM,$B3564,0),HLOOKUP(N$2+$A3564,Sheet2!BZ:NM,$B3564,0)&lt;&gt;""),HLOOKUP(N$2+$A3564,Sheet2!BZ:NM,$B3564,0),"")</f>
        <v/>
      </c>
      <c r="O3564" t="str">
        <f>IF(OR(HLOOKUP(O$2+$A3564,Sheet2!CA:NN,$B3564,0),HLOOKUP(O$2+$A3564,Sheet2!CA:NN,$B3564,0)&lt;&gt;""),HLOOKUP(O$2+$A3564,Sheet2!CA:NN,$B3564,0),"")</f>
        <v/>
      </c>
      <c r="P3564" t="str">
        <f>IF(OR(HLOOKUP(P$2+$A3564,Sheet2!CB:NO,$B3564,0),HLOOKUP(P$2+$A3564,Sheet2!CB:NO,$B3564,0)&lt;&gt;""),HLOOKUP(P$2+$A3564,Sheet2!CB:NO,$B3564,0),"")</f>
        <v/>
      </c>
      <c r="Q3564" t="str">
        <f>IF(OR(HLOOKUP(Q$2+$A3564,Sheet2!CC:NO,$B3564,0),HLOOKUP(Q$2+$A3564,Sheet2!CC:NO,$B3564,0)&lt;&gt;""),HLOOKUP(Q$2+$A3564,Sheet2!CC:NO,$B3564,0),"")</f>
        <v/>
      </c>
    </row>
    <row r="3565" spans="1:17" x14ac:dyDescent="0.25">
      <c r="A3565" s="64">
        <f t="shared" si="443"/>
        <v>6</v>
      </c>
      <c r="B3565" s="64">
        <f t="shared" si="444"/>
        <v>361</v>
      </c>
      <c r="C3565" s="64">
        <f t="shared" si="445"/>
        <v>2</v>
      </c>
      <c r="D3565" s="64">
        <f t="shared" si="446"/>
        <v>357</v>
      </c>
      <c r="E3565" s="64">
        <f t="shared" si="447"/>
        <v>1781</v>
      </c>
      <c r="F3565" s="64" t="str">
        <f t="shared" si="440"/>
        <v/>
      </c>
      <c r="G3565" s="64" t="str">
        <f t="shared" si="441"/>
        <v/>
      </c>
      <c r="H3565" s="64" t="str">
        <f t="shared" si="442"/>
        <v/>
      </c>
      <c r="I3565" s="80" t="str">
        <f>IFERROR(VLOOKUP(D3565,Sheet2!A:B,2,0),"")</f>
        <v/>
      </c>
      <c r="J3565" s="64" t="str">
        <f>IFERROR(IF(I3565&lt;&gt;"",VLOOKUP(I3565,Sheet2!B:C,2,0),""),"")</f>
        <v/>
      </c>
      <c r="K3565" s="64" t="str">
        <f>IFERROR( IF(I3565&lt;&gt;"", HLOOKUP(L$2+$A3565,Sheet2!BX:NK,2,0),""),"")</f>
        <v/>
      </c>
      <c r="L3565" t="str">
        <f>IF(OR(HLOOKUP(L$2+$A3565,Sheet2!BX:NK,$B3565,0),HLOOKUP(L$2+$A3565,Sheet2!BX:NK,$B3565,0)&lt;&gt;""),HLOOKUP(L$2+$A3565,Sheet2!BX:NK,$B3565,0),"")</f>
        <v/>
      </c>
      <c r="M3565" t="str">
        <f>IF(OR(HLOOKUP(M$2+$A3565,Sheet2!BY:NL,$B3565,0),HLOOKUP(M$2+$A3565,Sheet2!BY:NL,$B3565,0)&lt;&gt;""),HLOOKUP(M$2+$A3565,Sheet2!BY:NL,$B3565,0),"")</f>
        <v/>
      </c>
      <c r="N3565" t="str">
        <f>IF(OR(HLOOKUP(N$2+$A3565,Sheet2!BZ:NM,$B3565,0),HLOOKUP(N$2+$A3565,Sheet2!BZ:NM,$B3565,0)&lt;&gt;""),HLOOKUP(N$2+$A3565,Sheet2!BZ:NM,$B3565,0),"")</f>
        <v/>
      </c>
      <c r="O3565" t="str">
        <f>IF(OR(HLOOKUP(O$2+$A3565,Sheet2!CA:NN,$B3565,0),HLOOKUP(O$2+$A3565,Sheet2!CA:NN,$B3565,0)&lt;&gt;""),HLOOKUP(O$2+$A3565,Sheet2!CA:NN,$B3565,0),"")</f>
        <v/>
      </c>
      <c r="P3565" t="str">
        <f>IF(OR(HLOOKUP(P$2+$A3565,Sheet2!CB:NO,$B3565,0),HLOOKUP(P$2+$A3565,Sheet2!CB:NO,$B3565,0)&lt;&gt;""),HLOOKUP(P$2+$A3565,Sheet2!CB:NO,$B3565,0),"")</f>
        <v/>
      </c>
      <c r="Q3565" t="str">
        <f>IF(OR(HLOOKUP(Q$2+$A3565,Sheet2!CC:NO,$B3565,0),HLOOKUP(Q$2+$A3565,Sheet2!CC:NO,$B3565,0)&lt;&gt;""),HLOOKUP(Q$2+$A3565,Sheet2!CC:NO,$B3565,0),"")</f>
        <v/>
      </c>
    </row>
    <row r="3566" spans="1:17" x14ac:dyDescent="0.25">
      <c r="A3566" s="64">
        <f t="shared" si="443"/>
        <v>12</v>
      </c>
      <c r="B3566" s="64">
        <f t="shared" si="444"/>
        <v>361</v>
      </c>
      <c r="C3566" s="64">
        <f t="shared" si="445"/>
        <v>3</v>
      </c>
      <c r="D3566" s="64">
        <f t="shared" si="446"/>
        <v>357</v>
      </c>
      <c r="E3566" s="64">
        <f t="shared" si="447"/>
        <v>1781</v>
      </c>
      <c r="F3566" s="64" t="str">
        <f t="shared" si="440"/>
        <v/>
      </c>
      <c r="G3566" s="64" t="str">
        <f t="shared" si="441"/>
        <v/>
      </c>
      <c r="H3566" s="64" t="str">
        <f t="shared" si="442"/>
        <v/>
      </c>
      <c r="I3566" s="80" t="str">
        <f>IFERROR(VLOOKUP(D3566,Sheet2!A:B,2,0),"")</f>
        <v/>
      </c>
      <c r="J3566" s="64" t="str">
        <f>IFERROR(IF(I3566&lt;&gt;"",VLOOKUP(I3566,Sheet2!B:C,2,0),""),"")</f>
        <v/>
      </c>
      <c r="K3566" s="64" t="str">
        <f>IFERROR( IF(I3566&lt;&gt;"", HLOOKUP(L$2+$A3566,Sheet2!BX:NK,2,0),""),"")</f>
        <v/>
      </c>
      <c r="L3566" t="str">
        <f>IF(OR(HLOOKUP(L$2+$A3566,Sheet2!BX:NK,$B3566,0),HLOOKUP(L$2+$A3566,Sheet2!BX:NK,$B3566,0)&lt;&gt;""),HLOOKUP(L$2+$A3566,Sheet2!BX:NK,$B3566,0),"")</f>
        <v/>
      </c>
      <c r="M3566" t="str">
        <f>IF(OR(HLOOKUP(M$2+$A3566,Sheet2!BY:NL,$B3566,0),HLOOKUP(M$2+$A3566,Sheet2!BY:NL,$B3566,0)&lt;&gt;""),HLOOKUP(M$2+$A3566,Sheet2!BY:NL,$B3566,0),"")</f>
        <v/>
      </c>
      <c r="N3566" t="str">
        <f>IF(OR(HLOOKUP(N$2+$A3566,Sheet2!BZ:NM,$B3566,0),HLOOKUP(N$2+$A3566,Sheet2!BZ:NM,$B3566,0)&lt;&gt;""),HLOOKUP(N$2+$A3566,Sheet2!BZ:NM,$B3566,0),"")</f>
        <v/>
      </c>
      <c r="O3566" t="str">
        <f>IF(OR(HLOOKUP(O$2+$A3566,Sheet2!CA:NN,$B3566,0),HLOOKUP(O$2+$A3566,Sheet2!CA:NN,$B3566,0)&lt;&gt;""),HLOOKUP(O$2+$A3566,Sheet2!CA:NN,$B3566,0),"")</f>
        <v/>
      </c>
      <c r="P3566" t="str">
        <f>IF(OR(HLOOKUP(P$2+$A3566,Sheet2!CB:NO,$B3566,0),HLOOKUP(P$2+$A3566,Sheet2!CB:NO,$B3566,0)&lt;&gt;""),HLOOKUP(P$2+$A3566,Sheet2!CB:NO,$B3566,0),"")</f>
        <v/>
      </c>
      <c r="Q3566" t="str">
        <f>IF(OR(HLOOKUP(Q$2+$A3566,Sheet2!CC:NO,$B3566,0),HLOOKUP(Q$2+$A3566,Sheet2!CC:NO,$B3566,0)&lt;&gt;""),HLOOKUP(Q$2+$A3566,Sheet2!CC:NO,$B3566,0),"")</f>
        <v/>
      </c>
    </row>
    <row r="3567" spans="1:17" x14ac:dyDescent="0.25">
      <c r="A3567" s="64">
        <f t="shared" si="443"/>
        <v>18</v>
      </c>
      <c r="B3567" s="64">
        <f t="shared" si="444"/>
        <v>361</v>
      </c>
      <c r="C3567" s="64">
        <f t="shared" si="445"/>
        <v>4</v>
      </c>
      <c r="D3567" s="64">
        <f t="shared" si="446"/>
        <v>357</v>
      </c>
      <c r="E3567" s="64">
        <f t="shared" si="447"/>
        <v>1781</v>
      </c>
      <c r="F3567" s="64" t="str">
        <f t="shared" si="440"/>
        <v/>
      </c>
      <c r="G3567" s="64" t="str">
        <f t="shared" si="441"/>
        <v/>
      </c>
      <c r="H3567" s="64" t="str">
        <f t="shared" si="442"/>
        <v/>
      </c>
      <c r="I3567" s="80" t="str">
        <f>IFERROR(VLOOKUP(D3567,Sheet2!A:B,2,0),"")</f>
        <v/>
      </c>
      <c r="J3567" s="64" t="str">
        <f>IFERROR(IF(I3567&lt;&gt;"",VLOOKUP(I3567,Sheet2!B:C,2,0),""),"")</f>
        <v/>
      </c>
      <c r="K3567" s="64" t="str">
        <f>IFERROR( IF(I3567&lt;&gt;"", HLOOKUP(L$2+$A3567,Sheet2!BX:NK,2,0),""),"")</f>
        <v/>
      </c>
      <c r="L3567" t="str">
        <f>IF(OR(HLOOKUP(L$2+$A3567,Sheet2!BX:NK,$B3567,0),HLOOKUP(L$2+$A3567,Sheet2!BX:NK,$B3567,0)&lt;&gt;""),HLOOKUP(L$2+$A3567,Sheet2!BX:NK,$B3567,0),"")</f>
        <v/>
      </c>
      <c r="M3567" t="str">
        <f>IF(OR(HLOOKUP(M$2+$A3567,Sheet2!BY:NL,$B3567,0),HLOOKUP(M$2+$A3567,Sheet2!BY:NL,$B3567,0)&lt;&gt;""),HLOOKUP(M$2+$A3567,Sheet2!BY:NL,$B3567,0),"")</f>
        <v/>
      </c>
      <c r="N3567" t="str">
        <f>IF(OR(HLOOKUP(N$2+$A3567,Sheet2!BZ:NM,$B3567,0),HLOOKUP(N$2+$A3567,Sheet2!BZ:NM,$B3567,0)&lt;&gt;""),HLOOKUP(N$2+$A3567,Sheet2!BZ:NM,$B3567,0),"")</f>
        <v/>
      </c>
      <c r="O3567" t="str">
        <f>IF(OR(HLOOKUP(O$2+$A3567,Sheet2!CA:NN,$B3567,0),HLOOKUP(O$2+$A3567,Sheet2!CA:NN,$B3567,0)&lt;&gt;""),HLOOKUP(O$2+$A3567,Sheet2!CA:NN,$B3567,0),"")</f>
        <v/>
      </c>
      <c r="P3567" t="str">
        <f>IF(OR(HLOOKUP(P$2+$A3567,Sheet2!CB:NO,$B3567,0),HLOOKUP(P$2+$A3567,Sheet2!CB:NO,$B3567,0)&lt;&gt;""),HLOOKUP(P$2+$A3567,Sheet2!CB:NO,$B3567,0),"")</f>
        <v/>
      </c>
      <c r="Q3567" t="str">
        <f>IF(OR(HLOOKUP(Q$2+$A3567,Sheet2!CC:NO,$B3567,0),HLOOKUP(Q$2+$A3567,Sheet2!CC:NO,$B3567,0)&lt;&gt;""),HLOOKUP(Q$2+$A3567,Sheet2!CC:NO,$B3567,0),"")</f>
        <v/>
      </c>
    </row>
    <row r="3568" spans="1:17" x14ac:dyDescent="0.25">
      <c r="A3568" s="64">
        <f t="shared" si="443"/>
        <v>24</v>
      </c>
      <c r="B3568" s="64">
        <f t="shared" si="444"/>
        <v>361</v>
      </c>
      <c r="C3568" s="64">
        <f t="shared" si="445"/>
        <v>5</v>
      </c>
      <c r="D3568" s="64">
        <f t="shared" si="446"/>
        <v>357</v>
      </c>
      <c r="E3568" s="64">
        <f t="shared" si="447"/>
        <v>1781</v>
      </c>
      <c r="F3568" s="64" t="str">
        <f t="shared" si="440"/>
        <v/>
      </c>
      <c r="G3568" s="64" t="str">
        <f t="shared" si="441"/>
        <v/>
      </c>
      <c r="H3568" s="64" t="str">
        <f t="shared" si="442"/>
        <v/>
      </c>
      <c r="I3568" s="80" t="str">
        <f>IFERROR(VLOOKUP(D3568,Sheet2!A:B,2,0),"")</f>
        <v/>
      </c>
      <c r="J3568" s="64" t="str">
        <f>IFERROR(IF(I3568&lt;&gt;"",VLOOKUP(I3568,Sheet2!B:C,2,0),""),"")</f>
        <v/>
      </c>
      <c r="K3568" s="64" t="str">
        <f>IFERROR( IF(I3568&lt;&gt;"", HLOOKUP(L$2+$A3568,Sheet2!BX:NK,2,0),""),"")</f>
        <v/>
      </c>
      <c r="L3568" t="str">
        <f>IF(OR(HLOOKUP(L$2+$A3568,Sheet2!BX:NK,$B3568,0),HLOOKUP(L$2+$A3568,Sheet2!BX:NK,$B3568,0)&lt;&gt;""),HLOOKUP(L$2+$A3568,Sheet2!BX:NK,$B3568,0),"")</f>
        <v/>
      </c>
      <c r="M3568" t="str">
        <f>IF(OR(HLOOKUP(M$2+$A3568,Sheet2!BY:NL,$B3568,0),HLOOKUP(M$2+$A3568,Sheet2!BY:NL,$B3568,0)&lt;&gt;""),HLOOKUP(M$2+$A3568,Sheet2!BY:NL,$B3568,0),"")</f>
        <v/>
      </c>
      <c r="N3568" t="str">
        <f>IF(OR(HLOOKUP(N$2+$A3568,Sheet2!BZ:NM,$B3568,0),HLOOKUP(N$2+$A3568,Sheet2!BZ:NM,$B3568,0)&lt;&gt;""),HLOOKUP(N$2+$A3568,Sheet2!BZ:NM,$B3568,0),"")</f>
        <v/>
      </c>
      <c r="O3568" t="str">
        <f>IF(OR(HLOOKUP(O$2+$A3568,Sheet2!CA:NN,$B3568,0),HLOOKUP(O$2+$A3568,Sheet2!CA:NN,$B3568,0)&lt;&gt;""),HLOOKUP(O$2+$A3568,Sheet2!CA:NN,$B3568,0),"")</f>
        <v/>
      </c>
      <c r="P3568" t="str">
        <f>IF(OR(HLOOKUP(P$2+$A3568,Sheet2!CB:NO,$B3568,0),HLOOKUP(P$2+$A3568,Sheet2!CB:NO,$B3568,0)&lt;&gt;""),HLOOKUP(P$2+$A3568,Sheet2!CB:NO,$B3568,0),"")</f>
        <v/>
      </c>
      <c r="Q3568" t="str">
        <f>IF(OR(HLOOKUP(Q$2+$A3568,Sheet2!CC:NO,$B3568,0),HLOOKUP(Q$2+$A3568,Sheet2!CC:NO,$B3568,0)&lt;&gt;""),HLOOKUP(Q$2+$A3568,Sheet2!CC:NO,$B3568,0),"")</f>
        <v/>
      </c>
    </row>
    <row r="3569" spans="1:17" x14ac:dyDescent="0.25">
      <c r="A3569" s="64">
        <f t="shared" si="443"/>
        <v>30</v>
      </c>
      <c r="B3569" s="64">
        <f t="shared" si="444"/>
        <v>361</v>
      </c>
      <c r="C3569" s="64">
        <f t="shared" si="445"/>
        <v>6</v>
      </c>
      <c r="D3569" s="64">
        <f t="shared" si="446"/>
        <v>357</v>
      </c>
      <c r="E3569" s="64">
        <f t="shared" si="447"/>
        <v>1781</v>
      </c>
      <c r="F3569" s="64" t="str">
        <f t="shared" si="440"/>
        <v/>
      </c>
      <c r="G3569" s="64" t="str">
        <f t="shared" si="441"/>
        <v/>
      </c>
      <c r="H3569" s="64" t="str">
        <f t="shared" si="442"/>
        <v/>
      </c>
      <c r="I3569" s="80" t="str">
        <f>IFERROR(VLOOKUP(D3569,Sheet2!A:B,2,0),"")</f>
        <v/>
      </c>
      <c r="J3569" s="64" t="str">
        <f>IFERROR(IF(I3569&lt;&gt;"",VLOOKUP(I3569,Sheet2!B:C,2,0),""),"")</f>
        <v/>
      </c>
      <c r="K3569" s="64" t="str">
        <f>IFERROR( IF(I3569&lt;&gt;"", HLOOKUP(L$2+$A3569,Sheet2!BX:NK,2,0),""),"")</f>
        <v/>
      </c>
      <c r="L3569" t="str">
        <f>IF(OR(HLOOKUP(L$2+$A3569,Sheet2!BX:NK,$B3569,0),HLOOKUP(L$2+$A3569,Sheet2!BX:NK,$B3569,0)&lt;&gt;""),HLOOKUP(L$2+$A3569,Sheet2!BX:NK,$B3569,0),"")</f>
        <v/>
      </c>
      <c r="M3569" t="str">
        <f>IF(OR(HLOOKUP(M$2+$A3569,Sheet2!BY:NL,$B3569,0),HLOOKUP(M$2+$A3569,Sheet2!BY:NL,$B3569,0)&lt;&gt;""),HLOOKUP(M$2+$A3569,Sheet2!BY:NL,$B3569,0),"")</f>
        <v/>
      </c>
      <c r="N3569" t="str">
        <f>IF(OR(HLOOKUP(N$2+$A3569,Sheet2!BZ:NM,$B3569,0),HLOOKUP(N$2+$A3569,Sheet2!BZ:NM,$B3569,0)&lt;&gt;""),HLOOKUP(N$2+$A3569,Sheet2!BZ:NM,$B3569,0),"")</f>
        <v/>
      </c>
      <c r="O3569" t="str">
        <f>IF(OR(HLOOKUP(O$2+$A3569,Sheet2!CA:NN,$B3569,0),HLOOKUP(O$2+$A3569,Sheet2!CA:NN,$B3569,0)&lt;&gt;""),HLOOKUP(O$2+$A3569,Sheet2!CA:NN,$B3569,0),"")</f>
        <v/>
      </c>
      <c r="P3569" t="str">
        <f>IF(OR(HLOOKUP(P$2+$A3569,Sheet2!CB:NO,$B3569,0),HLOOKUP(P$2+$A3569,Sheet2!CB:NO,$B3569,0)&lt;&gt;""),HLOOKUP(P$2+$A3569,Sheet2!CB:NO,$B3569,0),"")</f>
        <v/>
      </c>
      <c r="Q3569" t="str">
        <f>IF(OR(HLOOKUP(Q$2+$A3569,Sheet2!CC:NO,$B3569,0),HLOOKUP(Q$2+$A3569,Sheet2!CC:NO,$B3569,0)&lt;&gt;""),HLOOKUP(Q$2+$A3569,Sheet2!CC:NO,$B3569,0),"")</f>
        <v/>
      </c>
    </row>
    <row r="3570" spans="1:17" x14ac:dyDescent="0.25">
      <c r="A3570" s="64">
        <f t="shared" si="443"/>
        <v>36</v>
      </c>
      <c r="B3570" s="64">
        <f t="shared" si="444"/>
        <v>361</v>
      </c>
      <c r="C3570" s="64">
        <f t="shared" si="445"/>
        <v>7</v>
      </c>
      <c r="D3570" s="64">
        <f t="shared" si="446"/>
        <v>357</v>
      </c>
      <c r="E3570" s="64">
        <f t="shared" si="447"/>
        <v>1781</v>
      </c>
      <c r="F3570" s="64" t="str">
        <f t="shared" si="440"/>
        <v/>
      </c>
      <c r="G3570" s="64" t="str">
        <f t="shared" si="441"/>
        <v/>
      </c>
      <c r="H3570" s="64" t="str">
        <f t="shared" si="442"/>
        <v/>
      </c>
      <c r="I3570" s="80" t="str">
        <f>IFERROR(VLOOKUP(D3570,Sheet2!A:B,2,0),"")</f>
        <v/>
      </c>
      <c r="J3570" s="64" t="str">
        <f>IFERROR(IF(I3570&lt;&gt;"",VLOOKUP(I3570,Sheet2!B:C,2,0),""),"")</f>
        <v/>
      </c>
      <c r="K3570" s="64" t="str">
        <f>IFERROR( IF(I3570&lt;&gt;"", HLOOKUP(L$2+$A3570,Sheet2!BX:NK,2,0),""),"")</f>
        <v/>
      </c>
      <c r="L3570" t="str">
        <f>IF(OR(HLOOKUP(L$2+$A3570,Sheet2!BX:NK,$B3570,0),HLOOKUP(L$2+$A3570,Sheet2!BX:NK,$B3570,0)&lt;&gt;""),HLOOKUP(L$2+$A3570,Sheet2!BX:NK,$B3570,0),"")</f>
        <v/>
      </c>
      <c r="M3570" t="str">
        <f>IF(OR(HLOOKUP(M$2+$A3570,Sheet2!BY:NL,$B3570,0),HLOOKUP(M$2+$A3570,Sheet2!BY:NL,$B3570,0)&lt;&gt;""),HLOOKUP(M$2+$A3570,Sheet2!BY:NL,$B3570,0),"")</f>
        <v/>
      </c>
      <c r="N3570" t="str">
        <f>IF(OR(HLOOKUP(N$2+$A3570,Sheet2!BZ:NM,$B3570,0),HLOOKUP(N$2+$A3570,Sheet2!BZ:NM,$B3570,0)&lt;&gt;""),HLOOKUP(N$2+$A3570,Sheet2!BZ:NM,$B3570,0),"")</f>
        <v/>
      </c>
      <c r="O3570" t="str">
        <f>IF(OR(HLOOKUP(O$2+$A3570,Sheet2!CA:NN,$B3570,0),HLOOKUP(O$2+$A3570,Sheet2!CA:NN,$B3570,0)&lt;&gt;""),HLOOKUP(O$2+$A3570,Sheet2!CA:NN,$B3570,0),"")</f>
        <v/>
      </c>
      <c r="P3570" t="str">
        <f>IF(OR(HLOOKUP(P$2+$A3570,Sheet2!CB:NO,$B3570,0),HLOOKUP(P$2+$A3570,Sheet2!CB:NO,$B3570,0)&lt;&gt;""),HLOOKUP(P$2+$A3570,Sheet2!CB:NO,$B3570,0),"")</f>
        <v/>
      </c>
      <c r="Q3570" t="str">
        <f>IF(OR(HLOOKUP(Q$2+$A3570,Sheet2!CC:NO,$B3570,0),HLOOKUP(Q$2+$A3570,Sheet2!CC:NO,$B3570,0)&lt;&gt;""),HLOOKUP(Q$2+$A3570,Sheet2!CC:NO,$B3570,0),"")</f>
        <v/>
      </c>
    </row>
    <row r="3571" spans="1:17" x14ac:dyDescent="0.25">
      <c r="A3571" s="64">
        <f t="shared" si="443"/>
        <v>42</v>
      </c>
      <c r="B3571" s="64">
        <f t="shared" si="444"/>
        <v>361</v>
      </c>
      <c r="C3571" s="64">
        <f t="shared" si="445"/>
        <v>8</v>
      </c>
      <c r="D3571" s="64">
        <f t="shared" si="446"/>
        <v>357</v>
      </c>
      <c r="E3571" s="64">
        <f t="shared" si="447"/>
        <v>1781</v>
      </c>
      <c r="F3571" s="64" t="str">
        <f t="shared" si="440"/>
        <v/>
      </c>
      <c r="G3571" s="64" t="str">
        <f t="shared" si="441"/>
        <v/>
      </c>
      <c r="H3571" s="64" t="str">
        <f t="shared" si="442"/>
        <v/>
      </c>
      <c r="I3571" s="80" t="str">
        <f>IFERROR(VLOOKUP(D3571,Sheet2!A:B,2,0),"")</f>
        <v/>
      </c>
      <c r="J3571" s="64" t="str">
        <f>IFERROR(IF(I3571&lt;&gt;"",VLOOKUP(I3571,Sheet2!B:C,2,0),""),"")</f>
        <v/>
      </c>
      <c r="K3571" s="64" t="str">
        <f>IFERROR( IF(I3571&lt;&gt;"", HLOOKUP(L$2+$A3571,Sheet2!BX:NK,2,0),""),"")</f>
        <v/>
      </c>
      <c r="L3571" t="str">
        <f>IF(OR(HLOOKUP(L$2+$A3571,Sheet2!BX:NK,$B3571,0),HLOOKUP(L$2+$A3571,Sheet2!BX:NK,$B3571,0)&lt;&gt;""),HLOOKUP(L$2+$A3571,Sheet2!BX:NK,$B3571,0),"")</f>
        <v/>
      </c>
      <c r="M3571" t="str">
        <f>IF(OR(HLOOKUP(M$2+$A3571,Sheet2!BY:NL,$B3571,0),HLOOKUP(M$2+$A3571,Sheet2!BY:NL,$B3571,0)&lt;&gt;""),HLOOKUP(M$2+$A3571,Sheet2!BY:NL,$B3571,0),"")</f>
        <v/>
      </c>
      <c r="N3571" t="str">
        <f>IF(OR(HLOOKUP(N$2+$A3571,Sheet2!BZ:NM,$B3571,0),HLOOKUP(N$2+$A3571,Sheet2!BZ:NM,$B3571,0)&lt;&gt;""),HLOOKUP(N$2+$A3571,Sheet2!BZ:NM,$B3571,0),"")</f>
        <v/>
      </c>
      <c r="O3571" t="str">
        <f>IF(OR(HLOOKUP(O$2+$A3571,Sheet2!CA:NN,$B3571,0),HLOOKUP(O$2+$A3571,Sheet2!CA:NN,$B3571,0)&lt;&gt;""),HLOOKUP(O$2+$A3571,Sheet2!CA:NN,$B3571,0),"")</f>
        <v/>
      </c>
      <c r="P3571" t="str">
        <f>IF(OR(HLOOKUP(P$2+$A3571,Sheet2!CB:NO,$B3571,0),HLOOKUP(P$2+$A3571,Sheet2!CB:NO,$B3571,0)&lt;&gt;""),HLOOKUP(P$2+$A3571,Sheet2!CB:NO,$B3571,0),"")</f>
        <v/>
      </c>
      <c r="Q3571" t="str">
        <f>IF(OR(HLOOKUP(Q$2+$A3571,Sheet2!CC:NO,$B3571,0),HLOOKUP(Q$2+$A3571,Sheet2!CC:NO,$B3571,0)&lt;&gt;""),HLOOKUP(Q$2+$A3571,Sheet2!CC:NO,$B3571,0),"")</f>
        <v/>
      </c>
    </row>
    <row r="3572" spans="1:17" x14ac:dyDescent="0.25">
      <c r="A3572" s="64">
        <f t="shared" si="443"/>
        <v>48</v>
      </c>
      <c r="B3572" s="64">
        <f t="shared" si="444"/>
        <v>361</v>
      </c>
      <c r="C3572" s="64">
        <f t="shared" si="445"/>
        <v>9</v>
      </c>
      <c r="D3572" s="64">
        <f t="shared" si="446"/>
        <v>357</v>
      </c>
      <c r="E3572" s="64">
        <f t="shared" si="447"/>
        <v>1781</v>
      </c>
      <c r="F3572" s="64" t="str">
        <f t="shared" si="440"/>
        <v/>
      </c>
      <c r="G3572" s="64" t="str">
        <f t="shared" si="441"/>
        <v/>
      </c>
      <c r="H3572" s="64" t="str">
        <f t="shared" si="442"/>
        <v/>
      </c>
      <c r="I3572" s="80" t="str">
        <f>IFERROR(VLOOKUP(D3572,Sheet2!A:B,2,0),"")</f>
        <v/>
      </c>
      <c r="J3572" s="64" t="str">
        <f>IFERROR(IF(I3572&lt;&gt;"",VLOOKUP(I3572,Sheet2!B:C,2,0),""),"")</f>
        <v/>
      </c>
      <c r="K3572" s="64" t="str">
        <f>IFERROR( IF(I3572&lt;&gt;"", HLOOKUP(L$2+$A3572,Sheet2!BX:NK,2,0),""),"")</f>
        <v/>
      </c>
      <c r="L3572" t="str">
        <f>IF(OR(HLOOKUP(L$2+$A3572,Sheet2!BX:NK,$B3572,0),HLOOKUP(L$2+$A3572,Sheet2!BX:NK,$B3572,0)&lt;&gt;""),HLOOKUP(L$2+$A3572,Sheet2!BX:NK,$B3572,0),"")</f>
        <v/>
      </c>
      <c r="M3572" t="str">
        <f>IF(OR(HLOOKUP(M$2+$A3572,Sheet2!BY:NL,$B3572,0),HLOOKUP(M$2+$A3572,Sheet2!BY:NL,$B3572,0)&lt;&gt;""),HLOOKUP(M$2+$A3572,Sheet2!BY:NL,$B3572,0),"")</f>
        <v/>
      </c>
      <c r="N3572" t="str">
        <f>IF(OR(HLOOKUP(N$2+$A3572,Sheet2!BZ:NM,$B3572,0),HLOOKUP(N$2+$A3572,Sheet2!BZ:NM,$B3572,0)&lt;&gt;""),HLOOKUP(N$2+$A3572,Sheet2!BZ:NM,$B3572,0),"")</f>
        <v/>
      </c>
      <c r="O3572" t="str">
        <f>IF(OR(HLOOKUP(O$2+$A3572,Sheet2!CA:NN,$B3572,0),HLOOKUP(O$2+$A3572,Sheet2!CA:NN,$B3572,0)&lt;&gt;""),HLOOKUP(O$2+$A3572,Sheet2!CA:NN,$B3572,0),"")</f>
        <v/>
      </c>
      <c r="P3572" t="str">
        <f>IF(OR(HLOOKUP(P$2+$A3572,Sheet2!CB:NO,$B3572,0),HLOOKUP(P$2+$A3572,Sheet2!CB:NO,$B3572,0)&lt;&gt;""),HLOOKUP(P$2+$A3572,Sheet2!CB:NO,$B3572,0),"")</f>
        <v/>
      </c>
      <c r="Q3572" t="str">
        <f>IF(OR(HLOOKUP(Q$2+$A3572,Sheet2!CC:NO,$B3572,0),HLOOKUP(Q$2+$A3572,Sheet2!CC:NO,$B3572,0)&lt;&gt;""),HLOOKUP(Q$2+$A3572,Sheet2!CC:NO,$B3572,0),"")</f>
        <v/>
      </c>
    </row>
    <row r="3573" spans="1:17" x14ac:dyDescent="0.25">
      <c r="A3573" s="64">
        <f t="shared" si="443"/>
        <v>54</v>
      </c>
      <c r="B3573" s="64">
        <f t="shared" si="444"/>
        <v>361</v>
      </c>
      <c r="C3573" s="64">
        <f t="shared" si="445"/>
        <v>10</v>
      </c>
      <c r="D3573" s="64">
        <f t="shared" si="446"/>
        <v>357</v>
      </c>
      <c r="E3573" s="64">
        <f t="shared" si="447"/>
        <v>1781</v>
      </c>
      <c r="F3573" s="64" t="str">
        <f t="shared" si="440"/>
        <v/>
      </c>
      <c r="G3573" s="64" t="str">
        <f t="shared" si="441"/>
        <v/>
      </c>
      <c r="H3573" s="64" t="str">
        <f t="shared" si="442"/>
        <v/>
      </c>
      <c r="I3573" s="80" t="str">
        <f>IFERROR(VLOOKUP(D3573,Sheet2!A:B,2,0),"")</f>
        <v/>
      </c>
      <c r="J3573" s="64" t="str">
        <f>IFERROR(IF(I3573&lt;&gt;"",VLOOKUP(I3573,Sheet2!B:C,2,0),""),"")</f>
        <v/>
      </c>
      <c r="K3573" s="64" t="str">
        <f>IFERROR( IF(I3573&lt;&gt;"", HLOOKUP(L$2+$A3573,Sheet2!BX:NK,2,0),""),"")</f>
        <v/>
      </c>
      <c r="L3573" t="str">
        <f>IF(OR(HLOOKUP(L$2+$A3573,Sheet2!BX:NK,$B3573,0),HLOOKUP(L$2+$A3573,Sheet2!BX:NK,$B3573,0)&lt;&gt;""),HLOOKUP(L$2+$A3573,Sheet2!BX:NK,$B3573,0),"")</f>
        <v/>
      </c>
      <c r="M3573" t="str">
        <f>IF(OR(HLOOKUP(M$2+$A3573,Sheet2!BY:NL,$B3573,0),HLOOKUP(M$2+$A3573,Sheet2!BY:NL,$B3573,0)&lt;&gt;""),HLOOKUP(M$2+$A3573,Sheet2!BY:NL,$B3573,0),"")</f>
        <v/>
      </c>
      <c r="N3573" t="str">
        <f>IF(OR(HLOOKUP(N$2+$A3573,Sheet2!BZ:NM,$B3573,0),HLOOKUP(N$2+$A3573,Sheet2!BZ:NM,$B3573,0)&lt;&gt;""),HLOOKUP(N$2+$A3573,Sheet2!BZ:NM,$B3573,0),"")</f>
        <v/>
      </c>
      <c r="O3573" t="str">
        <f>IF(OR(HLOOKUP(O$2+$A3573,Sheet2!CA:NN,$B3573,0),HLOOKUP(O$2+$A3573,Sheet2!CA:NN,$B3573,0)&lt;&gt;""),HLOOKUP(O$2+$A3573,Sheet2!CA:NN,$B3573,0),"")</f>
        <v/>
      </c>
      <c r="P3573" t="str">
        <f>IF(OR(HLOOKUP(P$2+$A3573,Sheet2!CB:NO,$B3573,0),HLOOKUP(P$2+$A3573,Sheet2!CB:NO,$B3573,0)&lt;&gt;""),HLOOKUP(P$2+$A3573,Sheet2!CB:NO,$B3573,0),"")</f>
        <v/>
      </c>
      <c r="Q3573" t="str">
        <f>IF(OR(HLOOKUP(Q$2+$A3573,Sheet2!CC:NO,$B3573,0),HLOOKUP(Q$2+$A3573,Sheet2!CC:NO,$B3573,0)&lt;&gt;""),HLOOKUP(Q$2+$A3573,Sheet2!CC:NO,$B3573,0),"")</f>
        <v/>
      </c>
    </row>
    <row r="3574" spans="1:17" x14ac:dyDescent="0.25">
      <c r="A3574" s="64">
        <f t="shared" si="443"/>
        <v>0</v>
      </c>
      <c r="B3574" s="64">
        <f t="shared" si="444"/>
        <v>362</v>
      </c>
      <c r="C3574" s="64">
        <f t="shared" si="445"/>
        <v>1</v>
      </c>
      <c r="D3574" s="64">
        <f t="shared" si="446"/>
        <v>358</v>
      </c>
      <c r="E3574" s="64">
        <f t="shared" si="447"/>
        <v>1786</v>
      </c>
      <c r="F3574" s="64" t="str">
        <f t="shared" si="440"/>
        <v/>
      </c>
      <c r="G3574" s="64" t="str">
        <f t="shared" si="441"/>
        <v/>
      </c>
      <c r="H3574" s="64" t="str">
        <f t="shared" si="442"/>
        <v/>
      </c>
      <c r="I3574" s="80" t="str">
        <f>IFERROR(VLOOKUP(D3574,Sheet2!A:B,2,0),"")</f>
        <v/>
      </c>
      <c r="J3574" s="64" t="str">
        <f>IFERROR(IF(I3574&lt;&gt;"",VLOOKUP(I3574,Sheet2!B:C,2,0),""),"")</f>
        <v/>
      </c>
      <c r="K3574" s="64" t="str">
        <f>IFERROR( IF(I3574&lt;&gt;"", HLOOKUP(L$2+$A3574,Sheet2!BX:NK,2,0),""),"")</f>
        <v/>
      </c>
      <c r="L3574" t="str">
        <f>IF(OR(HLOOKUP(L$2+$A3574,Sheet2!BX:NK,$B3574,0),HLOOKUP(L$2+$A3574,Sheet2!BX:NK,$B3574,0)&lt;&gt;""),HLOOKUP(L$2+$A3574,Sheet2!BX:NK,$B3574,0),"")</f>
        <v/>
      </c>
      <c r="M3574" t="str">
        <f>IF(OR(HLOOKUP(M$2+$A3574,Sheet2!BY:NL,$B3574,0),HLOOKUP(M$2+$A3574,Sheet2!BY:NL,$B3574,0)&lt;&gt;""),HLOOKUP(M$2+$A3574,Sheet2!BY:NL,$B3574,0),"")</f>
        <v/>
      </c>
      <c r="N3574" t="str">
        <f>IF(OR(HLOOKUP(N$2+$A3574,Sheet2!BZ:NM,$B3574,0),HLOOKUP(N$2+$A3574,Sheet2!BZ:NM,$B3574,0)&lt;&gt;""),HLOOKUP(N$2+$A3574,Sheet2!BZ:NM,$B3574,0),"")</f>
        <v/>
      </c>
      <c r="O3574" t="str">
        <f>IF(OR(HLOOKUP(O$2+$A3574,Sheet2!CA:NN,$B3574,0),HLOOKUP(O$2+$A3574,Sheet2!CA:NN,$B3574,0)&lt;&gt;""),HLOOKUP(O$2+$A3574,Sheet2!CA:NN,$B3574,0),"")</f>
        <v/>
      </c>
      <c r="P3574" t="str">
        <f>IF(OR(HLOOKUP(P$2+$A3574,Sheet2!CB:NO,$B3574,0),HLOOKUP(P$2+$A3574,Sheet2!CB:NO,$B3574,0)&lt;&gt;""),HLOOKUP(P$2+$A3574,Sheet2!CB:NO,$B3574,0),"")</f>
        <v/>
      </c>
      <c r="Q3574" t="str">
        <f>IF(OR(HLOOKUP(Q$2+$A3574,Sheet2!CC:NO,$B3574,0),HLOOKUP(Q$2+$A3574,Sheet2!CC:NO,$B3574,0)&lt;&gt;""),HLOOKUP(Q$2+$A3574,Sheet2!CC:NO,$B3574,0),"")</f>
        <v/>
      </c>
    </row>
    <row r="3575" spans="1:17" x14ac:dyDescent="0.25">
      <c r="A3575" s="64">
        <f t="shared" si="443"/>
        <v>6</v>
      </c>
      <c r="B3575" s="64">
        <f t="shared" si="444"/>
        <v>362</v>
      </c>
      <c r="C3575" s="64">
        <f t="shared" si="445"/>
        <v>2</v>
      </c>
      <c r="D3575" s="64">
        <f t="shared" si="446"/>
        <v>358</v>
      </c>
      <c r="E3575" s="64">
        <f t="shared" si="447"/>
        <v>1786</v>
      </c>
      <c r="F3575" s="64" t="str">
        <f t="shared" si="440"/>
        <v/>
      </c>
      <c r="G3575" s="64" t="str">
        <f t="shared" si="441"/>
        <v/>
      </c>
      <c r="H3575" s="64" t="str">
        <f t="shared" si="442"/>
        <v/>
      </c>
      <c r="I3575" s="80" t="str">
        <f>IFERROR(VLOOKUP(D3575,Sheet2!A:B,2,0),"")</f>
        <v/>
      </c>
      <c r="J3575" s="64" t="str">
        <f>IFERROR(IF(I3575&lt;&gt;"",VLOOKUP(I3575,Sheet2!B:C,2,0),""),"")</f>
        <v/>
      </c>
      <c r="K3575" s="64" t="str">
        <f>IFERROR( IF(I3575&lt;&gt;"", HLOOKUP(L$2+$A3575,Sheet2!BX:NK,2,0),""),"")</f>
        <v/>
      </c>
      <c r="L3575" t="str">
        <f>IF(OR(HLOOKUP(L$2+$A3575,Sheet2!BX:NK,$B3575,0),HLOOKUP(L$2+$A3575,Sheet2!BX:NK,$B3575,0)&lt;&gt;""),HLOOKUP(L$2+$A3575,Sheet2!BX:NK,$B3575,0),"")</f>
        <v/>
      </c>
      <c r="M3575" t="str">
        <f>IF(OR(HLOOKUP(M$2+$A3575,Sheet2!BY:NL,$B3575,0),HLOOKUP(M$2+$A3575,Sheet2!BY:NL,$B3575,0)&lt;&gt;""),HLOOKUP(M$2+$A3575,Sheet2!BY:NL,$B3575,0),"")</f>
        <v/>
      </c>
      <c r="N3575" t="str">
        <f>IF(OR(HLOOKUP(N$2+$A3575,Sheet2!BZ:NM,$B3575,0),HLOOKUP(N$2+$A3575,Sheet2!BZ:NM,$B3575,0)&lt;&gt;""),HLOOKUP(N$2+$A3575,Sheet2!BZ:NM,$B3575,0),"")</f>
        <v/>
      </c>
      <c r="O3575" t="str">
        <f>IF(OR(HLOOKUP(O$2+$A3575,Sheet2!CA:NN,$B3575,0),HLOOKUP(O$2+$A3575,Sheet2!CA:NN,$B3575,0)&lt;&gt;""),HLOOKUP(O$2+$A3575,Sheet2!CA:NN,$B3575,0),"")</f>
        <v/>
      </c>
      <c r="P3575" t="str">
        <f>IF(OR(HLOOKUP(P$2+$A3575,Sheet2!CB:NO,$B3575,0),HLOOKUP(P$2+$A3575,Sheet2!CB:NO,$B3575,0)&lt;&gt;""),HLOOKUP(P$2+$A3575,Sheet2!CB:NO,$B3575,0),"")</f>
        <v/>
      </c>
      <c r="Q3575" t="str">
        <f>IF(OR(HLOOKUP(Q$2+$A3575,Sheet2!CC:NO,$B3575,0),HLOOKUP(Q$2+$A3575,Sheet2!CC:NO,$B3575,0)&lt;&gt;""),HLOOKUP(Q$2+$A3575,Sheet2!CC:NO,$B3575,0),"")</f>
        <v/>
      </c>
    </row>
    <row r="3576" spans="1:17" x14ac:dyDescent="0.25">
      <c r="A3576" s="64">
        <f t="shared" si="443"/>
        <v>12</v>
      </c>
      <c r="B3576" s="64">
        <f t="shared" si="444"/>
        <v>362</v>
      </c>
      <c r="C3576" s="64">
        <f t="shared" si="445"/>
        <v>3</v>
      </c>
      <c r="D3576" s="64">
        <f t="shared" si="446"/>
        <v>358</v>
      </c>
      <c r="E3576" s="64">
        <f t="shared" si="447"/>
        <v>1786</v>
      </c>
      <c r="F3576" s="64" t="str">
        <f t="shared" si="440"/>
        <v/>
      </c>
      <c r="G3576" s="64" t="str">
        <f t="shared" si="441"/>
        <v/>
      </c>
      <c r="H3576" s="64" t="str">
        <f t="shared" si="442"/>
        <v/>
      </c>
      <c r="I3576" s="80" t="str">
        <f>IFERROR(VLOOKUP(D3576,Sheet2!A:B,2,0),"")</f>
        <v/>
      </c>
      <c r="J3576" s="64" t="str">
        <f>IFERROR(IF(I3576&lt;&gt;"",VLOOKUP(I3576,Sheet2!B:C,2,0),""),"")</f>
        <v/>
      </c>
      <c r="K3576" s="64" t="str">
        <f>IFERROR( IF(I3576&lt;&gt;"", HLOOKUP(L$2+$A3576,Sheet2!BX:NK,2,0),""),"")</f>
        <v/>
      </c>
      <c r="L3576" t="str">
        <f>IF(OR(HLOOKUP(L$2+$A3576,Sheet2!BX:NK,$B3576,0),HLOOKUP(L$2+$A3576,Sheet2!BX:NK,$B3576,0)&lt;&gt;""),HLOOKUP(L$2+$A3576,Sheet2!BX:NK,$B3576,0),"")</f>
        <v/>
      </c>
      <c r="M3576" t="str">
        <f>IF(OR(HLOOKUP(M$2+$A3576,Sheet2!BY:NL,$B3576,0),HLOOKUP(M$2+$A3576,Sheet2!BY:NL,$B3576,0)&lt;&gt;""),HLOOKUP(M$2+$A3576,Sheet2!BY:NL,$B3576,0),"")</f>
        <v/>
      </c>
      <c r="N3576" t="str">
        <f>IF(OR(HLOOKUP(N$2+$A3576,Sheet2!BZ:NM,$B3576,0),HLOOKUP(N$2+$A3576,Sheet2!BZ:NM,$B3576,0)&lt;&gt;""),HLOOKUP(N$2+$A3576,Sheet2!BZ:NM,$B3576,0),"")</f>
        <v/>
      </c>
      <c r="O3576" t="str">
        <f>IF(OR(HLOOKUP(O$2+$A3576,Sheet2!CA:NN,$B3576,0),HLOOKUP(O$2+$A3576,Sheet2!CA:NN,$B3576,0)&lt;&gt;""),HLOOKUP(O$2+$A3576,Sheet2!CA:NN,$B3576,0),"")</f>
        <v/>
      </c>
      <c r="P3576" t="str">
        <f>IF(OR(HLOOKUP(P$2+$A3576,Sheet2!CB:NO,$B3576,0),HLOOKUP(P$2+$A3576,Sheet2!CB:NO,$B3576,0)&lt;&gt;""),HLOOKUP(P$2+$A3576,Sheet2!CB:NO,$B3576,0),"")</f>
        <v/>
      </c>
      <c r="Q3576" t="str">
        <f>IF(OR(HLOOKUP(Q$2+$A3576,Sheet2!CC:NO,$B3576,0),HLOOKUP(Q$2+$A3576,Sheet2!CC:NO,$B3576,0)&lt;&gt;""),HLOOKUP(Q$2+$A3576,Sheet2!CC:NO,$B3576,0),"")</f>
        <v/>
      </c>
    </row>
    <row r="3577" spans="1:17" x14ac:dyDescent="0.25">
      <c r="A3577" s="64">
        <f t="shared" si="443"/>
        <v>18</v>
      </c>
      <c r="B3577" s="64">
        <f t="shared" si="444"/>
        <v>362</v>
      </c>
      <c r="C3577" s="64">
        <f t="shared" si="445"/>
        <v>4</v>
      </c>
      <c r="D3577" s="64">
        <f t="shared" si="446"/>
        <v>358</v>
      </c>
      <c r="E3577" s="64">
        <f t="shared" si="447"/>
        <v>1786</v>
      </c>
      <c r="F3577" s="64" t="str">
        <f t="shared" si="440"/>
        <v/>
      </c>
      <c r="G3577" s="64" t="str">
        <f t="shared" si="441"/>
        <v/>
      </c>
      <c r="H3577" s="64" t="str">
        <f t="shared" si="442"/>
        <v/>
      </c>
      <c r="I3577" s="80" t="str">
        <f>IFERROR(VLOOKUP(D3577,Sheet2!A:B,2,0),"")</f>
        <v/>
      </c>
      <c r="J3577" s="64" t="str">
        <f>IFERROR(IF(I3577&lt;&gt;"",VLOOKUP(I3577,Sheet2!B:C,2,0),""),"")</f>
        <v/>
      </c>
      <c r="K3577" s="64" t="str">
        <f>IFERROR( IF(I3577&lt;&gt;"", HLOOKUP(L$2+$A3577,Sheet2!BX:NK,2,0),""),"")</f>
        <v/>
      </c>
      <c r="L3577" t="str">
        <f>IF(OR(HLOOKUP(L$2+$A3577,Sheet2!BX:NK,$B3577,0),HLOOKUP(L$2+$A3577,Sheet2!BX:NK,$B3577,0)&lt;&gt;""),HLOOKUP(L$2+$A3577,Sheet2!BX:NK,$B3577,0),"")</f>
        <v/>
      </c>
      <c r="M3577" t="str">
        <f>IF(OR(HLOOKUP(M$2+$A3577,Sheet2!BY:NL,$B3577,0),HLOOKUP(M$2+$A3577,Sheet2!BY:NL,$B3577,0)&lt;&gt;""),HLOOKUP(M$2+$A3577,Sheet2!BY:NL,$B3577,0),"")</f>
        <v/>
      </c>
      <c r="N3577" t="str">
        <f>IF(OR(HLOOKUP(N$2+$A3577,Sheet2!BZ:NM,$B3577,0),HLOOKUP(N$2+$A3577,Sheet2!BZ:NM,$B3577,0)&lt;&gt;""),HLOOKUP(N$2+$A3577,Sheet2!BZ:NM,$B3577,0),"")</f>
        <v/>
      </c>
      <c r="O3577" t="str">
        <f>IF(OR(HLOOKUP(O$2+$A3577,Sheet2!CA:NN,$B3577,0),HLOOKUP(O$2+$A3577,Sheet2!CA:NN,$B3577,0)&lt;&gt;""),HLOOKUP(O$2+$A3577,Sheet2!CA:NN,$B3577,0),"")</f>
        <v/>
      </c>
      <c r="P3577" t="str">
        <f>IF(OR(HLOOKUP(P$2+$A3577,Sheet2!CB:NO,$B3577,0),HLOOKUP(P$2+$A3577,Sheet2!CB:NO,$B3577,0)&lt;&gt;""),HLOOKUP(P$2+$A3577,Sheet2!CB:NO,$B3577,0),"")</f>
        <v/>
      </c>
      <c r="Q3577" t="str">
        <f>IF(OR(HLOOKUP(Q$2+$A3577,Sheet2!CC:NO,$B3577,0),HLOOKUP(Q$2+$A3577,Sheet2!CC:NO,$B3577,0)&lt;&gt;""),HLOOKUP(Q$2+$A3577,Sheet2!CC:NO,$B3577,0),"")</f>
        <v/>
      </c>
    </row>
    <row r="3578" spans="1:17" x14ac:dyDescent="0.25">
      <c r="A3578" s="64">
        <f t="shared" si="443"/>
        <v>24</v>
      </c>
      <c r="B3578" s="64">
        <f t="shared" si="444"/>
        <v>362</v>
      </c>
      <c r="C3578" s="64">
        <f t="shared" si="445"/>
        <v>5</v>
      </c>
      <c r="D3578" s="64">
        <f t="shared" si="446"/>
        <v>358</v>
      </c>
      <c r="E3578" s="64">
        <f t="shared" si="447"/>
        <v>1786</v>
      </c>
      <c r="F3578" s="64" t="str">
        <f t="shared" si="440"/>
        <v/>
      </c>
      <c r="G3578" s="64" t="str">
        <f t="shared" si="441"/>
        <v/>
      </c>
      <c r="H3578" s="64" t="str">
        <f t="shared" si="442"/>
        <v/>
      </c>
      <c r="I3578" s="80" t="str">
        <f>IFERROR(VLOOKUP(D3578,Sheet2!A:B,2,0),"")</f>
        <v/>
      </c>
      <c r="J3578" s="64" t="str">
        <f>IFERROR(IF(I3578&lt;&gt;"",VLOOKUP(I3578,Sheet2!B:C,2,0),""),"")</f>
        <v/>
      </c>
      <c r="K3578" s="64" t="str">
        <f>IFERROR( IF(I3578&lt;&gt;"", HLOOKUP(L$2+$A3578,Sheet2!BX:NK,2,0),""),"")</f>
        <v/>
      </c>
      <c r="L3578" t="str">
        <f>IF(OR(HLOOKUP(L$2+$A3578,Sheet2!BX:NK,$B3578,0),HLOOKUP(L$2+$A3578,Sheet2!BX:NK,$B3578,0)&lt;&gt;""),HLOOKUP(L$2+$A3578,Sheet2!BX:NK,$B3578,0),"")</f>
        <v/>
      </c>
      <c r="M3578" t="str">
        <f>IF(OR(HLOOKUP(M$2+$A3578,Sheet2!BY:NL,$B3578,0),HLOOKUP(M$2+$A3578,Sheet2!BY:NL,$B3578,0)&lt;&gt;""),HLOOKUP(M$2+$A3578,Sheet2!BY:NL,$B3578,0),"")</f>
        <v/>
      </c>
      <c r="N3578" t="str">
        <f>IF(OR(HLOOKUP(N$2+$A3578,Sheet2!BZ:NM,$B3578,0),HLOOKUP(N$2+$A3578,Sheet2!BZ:NM,$B3578,0)&lt;&gt;""),HLOOKUP(N$2+$A3578,Sheet2!BZ:NM,$B3578,0),"")</f>
        <v/>
      </c>
      <c r="O3578" t="str">
        <f>IF(OR(HLOOKUP(O$2+$A3578,Sheet2!CA:NN,$B3578,0),HLOOKUP(O$2+$A3578,Sheet2!CA:NN,$B3578,0)&lt;&gt;""),HLOOKUP(O$2+$A3578,Sheet2!CA:NN,$B3578,0),"")</f>
        <v/>
      </c>
      <c r="P3578" t="str">
        <f>IF(OR(HLOOKUP(P$2+$A3578,Sheet2!CB:NO,$B3578,0),HLOOKUP(P$2+$A3578,Sheet2!CB:NO,$B3578,0)&lt;&gt;""),HLOOKUP(P$2+$A3578,Sheet2!CB:NO,$B3578,0),"")</f>
        <v/>
      </c>
      <c r="Q3578" t="str">
        <f>IF(OR(HLOOKUP(Q$2+$A3578,Sheet2!CC:NO,$B3578,0),HLOOKUP(Q$2+$A3578,Sheet2!CC:NO,$B3578,0)&lt;&gt;""),HLOOKUP(Q$2+$A3578,Sheet2!CC:NO,$B3578,0),"")</f>
        <v/>
      </c>
    </row>
    <row r="3579" spans="1:17" x14ac:dyDescent="0.25">
      <c r="A3579" s="64">
        <f t="shared" si="443"/>
        <v>30</v>
      </c>
      <c r="B3579" s="64">
        <f t="shared" si="444"/>
        <v>362</v>
      </c>
      <c r="C3579" s="64">
        <f t="shared" si="445"/>
        <v>6</v>
      </c>
      <c r="D3579" s="64">
        <f t="shared" si="446"/>
        <v>358</v>
      </c>
      <c r="E3579" s="64">
        <f t="shared" si="447"/>
        <v>1786</v>
      </c>
      <c r="F3579" s="64" t="str">
        <f t="shared" si="440"/>
        <v/>
      </c>
      <c r="G3579" s="64" t="str">
        <f t="shared" si="441"/>
        <v/>
      </c>
      <c r="H3579" s="64" t="str">
        <f t="shared" si="442"/>
        <v/>
      </c>
      <c r="I3579" s="80" t="str">
        <f>IFERROR(VLOOKUP(D3579,Sheet2!A:B,2,0),"")</f>
        <v/>
      </c>
      <c r="J3579" s="64" t="str">
        <f>IFERROR(IF(I3579&lt;&gt;"",VLOOKUP(I3579,Sheet2!B:C,2,0),""),"")</f>
        <v/>
      </c>
      <c r="K3579" s="64" t="str">
        <f>IFERROR( IF(I3579&lt;&gt;"", HLOOKUP(L$2+$A3579,Sheet2!BX:NK,2,0),""),"")</f>
        <v/>
      </c>
      <c r="L3579" t="str">
        <f>IF(OR(HLOOKUP(L$2+$A3579,Sheet2!BX:NK,$B3579,0),HLOOKUP(L$2+$A3579,Sheet2!BX:NK,$B3579,0)&lt;&gt;""),HLOOKUP(L$2+$A3579,Sheet2!BX:NK,$B3579,0),"")</f>
        <v/>
      </c>
      <c r="M3579" t="str">
        <f>IF(OR(HLOOKUP(M$2+$A3579,Sheet2!BY:NL,$B3579,0),HLOOKUP(M$2+$A3579,Sheet2!BY:NL,$B3579,0)&lt;&gt;""),HLOOKUP(M$2+$A3579,Sheet2!BY:NL,$B3579,0),"")</f>
        <v/>
      </c>
      <c r="N3579" t="str">
        <f>IF(OR(HLOOKUP(N$2+$A3579,Sheet2!BZ:NM,$B3579,0),HLOOKUP(N$2+$A3579,Sheet2!BZ:NM,$B3579,0)&lt;&gt;""),HLOOKUP(N$2+$A3579,Sheet2!BZ:NM,$B3579,0),"")</f>
        <v/>
      </c>
      <c r="O3579" t="str">
        <f>IF(OR(HLOOKUP(O$2+$A3579,Sheet2!CA:NN,$B3579,0),HLOOKUP(O$2+$A3579,Sheet2!CA:NN,$B3579,0)&lt;&gt;""),HLOOKUP(O$2+$A3579,Sheet2!CA:NN,$B3579,0),"")</f>
        <v/>
      </c>
      <c r="P3579" t="str">
        <f>IF(OR(HLOOKUP(P$2+$A3579,Sheet2!CB:NO,$B3579,0),HLOOKUP(P$2+$A3579,Sheet2!CB:NO,$B3579,0)&lt;&gt;""),HLOOKUP(P$2+$A3579,Sheet2!CB:NO,$B3579,0),"")</f>
        <v/>
      </c>
      <c r="Q3579" t="str">
        <f>IF(OR(HLOOKUP(Q$2+$A3579,Sheet2!CC:NO,$B3579,0),HLOOKUP(Q$2+$A3579,Sheet2!CC:NO,$B3579,0)&lt;&gt;""),HLOOKUP(Q$2+$A3579,Sheet2!CC:NO,$B3579,0),"")</f>
        <v/>
      </c>
    </row>
    <row r="3580" spans="1:17" x14ac:dyDescent="0.25">
      <c r="A3580" s="64">
        <f t="shared" si="443"/>
        <v>36</v>
      </c>
      <c r="B3580" s="64">
        <f t="shared" si="444"/>
        <v>362</v>
      </c>
      <c r="C3580" s="64">
        <f t="shared" si="445"/>
        <v>7</v>
      </c>
      <c r="D3580" s="64">
        <f t="shared" si="446"/>
        <v>358</v>
      </c>
      <c r="E3580" s="64">
        <f t="shared" si="447"/>
        <v>1786</v>
      </c>
      <c r="F3580" s="64" t="str">
        <f t="shared" si="440"/>
        <v/>
      </c>
      <c r="G3580" s="64" t="str">
        <f t="shared" si="441"/>
        <v/>
      </c>
      <c r="H3580" s="64" t="str">
        <f t="shared" si="442"/>
        <v/>
      </c>
      <c r="I3580" s="80" t="str">
        <f>IFERROR(VLOOKUP(D3580,Sheet2!A:B,2,0),"")</f>
        <v/>
      </c>
      <c r="J3580" s="64" t="str">
        <f>IFERROR(IF(I3580&lt;&gt;"",VLOOKUP(I3580,Sheet2!B:C,2,0),""),"")</f>
        <v/>
      </c>
      <c r="K3580" s="64" t="str">
        <f>IFERROR( IF(I3580&lt;&gt;"", HLOOKUP(L$2+$A3580,Sheet2!BX:NK,2,0),""),"")</f>
        <v/>
      </c>
      <c r="L3580" t="str">
        <f>IF(OR(HLOOKUP(L$2+$A3580,Sheet2!BX:NK,$B3580,0),HLOOKUP(L$2+$A3580,Sheet2!BX:NK,$B3580,0)&lt;&gt;""),HLOOKUP(L$2+$A3580,Sheet2!BX:NK,$B3580,0),"")</f>
        <v/>
      </c>
      <c r="M3580" t="str">
        <f>IF(OR(HLOOKUP(M$2+$A3580,Sheet2!BY:NL,$B3580,0),HLOOKUP(M$2+$A3580,Sheet2!BY:NL,$B3580,0)&lt;&gt;""),HLOOKUP(M$2+$A3580,Sheet2!BY:NL,$B3580,0),"")</f>
        <v/>
      </c>
      <c r="N3580" t="str">
        <f>IF(OR(HLOOKUP(N$2+$A3580,Sheet2!BZ:NM,$B3580,0),HLOOKUP(N$2+$A3580,Sheet2!BZ:NM,$B3580,0)&lt;&gt;""),HLOOKUP(N$2+$A3580,Sheet2!BZ:NM,$B3580,0),"")</f>
        <v/>
      </c>
      <c r="O3580" t="str">
        <f>IF(OR(HLOOKUP(O$2+$A3580,Sheet2!CA:NN,$B3580,0),HLOOKUP(O$2+$A3580,Sheet2!CA:NN,$B3580,0)&lt;&gt;""),HLOOKUP(O$2+$A3580,Sheet2!CA:NN,$B3580,0),"")</f>
        <v/>
      </c>
      <c r="P3580" t="str">
        <f>IF(OR(HLOOKUP(P$2+$A3580,Sheet2!CB:NO,$B3580,0),HLOOKUP(P$2+$A3580,Sheet2!CB:NO,$B3580,0)&lt;&gt;""),HLOOKUP(P$2+$A3580,Sheet2!CB:NO,$B3580,0),"")</f>
        <v/>
      </c>
      <c r="Q3580" t="str">
        <f>IF(OR(HLOOKUP(Q$2+$A3580,Sheet2!CC:NO,$B3580,0),HLOOKUP(Q$2+$A3580,Sheet2!CC:NO,$B3580,0)&lt;&gt;""),HLOOKUP(Q$2+$A3580,Sheet2!CC:NO,$B3580,0),"")</f>
        <v/>
      </c>
    </row>
    <row r="3581" spans="1:17" x14ac:dyDescent="0.25">
      <c r="A3581" s="64">
        <f t="shared" si="443"/>
        <v>42</v>
      </c>
      <c r="B3581" s="64">
        <f t="shared" si="444"/>
        <v>362</v>
      </c>
      <c r="C3581" s="64">
        <f t="shared" si="445"/>
        <v>8</v>
      </c>
      <c r="D3581" s="64">
        <f t="shared" si="446"/>
        <v>358</v>
      </c>
      <c r="E3581" s="64">
        <f t="shared" si="447"/>
        <v>1786</v>
      </c>
      <c r="F3581" s="64" t="str">
        <f t="shared" si="440"/>
        <v/>
      </c>
      <c r="G3581" s="64" t="str">
        <f t="shared" si="441"/>
        <v/>
      </c>
      <c r="H3581" s="64" t="str">
        <f t="shared" si="442"/>
        <v/>
      </c>
      <c r="I3581" s="80" t="str">
        <f>IFERROR(VLOOKUP(D3581,Sheet2!A:B,2,0),"")</f>
        <v/>
      </c>
      <c r="J3581" s="64" t="str">
        <f>IFERROR(IF(I3581&lt;&gt;"",VLOOKUP(I3581,Sheet2!B:C,2,0),""),"")</f>
        <v/>
      </c>
      <c r="K3581" s="64" t="str">
        <f>IFERROR( IF(I3581&lt;&gt;"", HLOOKUP(L$2+$A3581,Sheet2!BX:NK,2,0),""),"")</f>
        <v/>
      </c>
      <c r="L3581" t="str">
        <f>IF(OR(HLOOKUP(L$2+$A3581,Sheet2!BX:NK,$B3581,0),HLOOKUP(L$2+$A3581,Sheet2!BX:NK,$B3581,0)&lt;&gt;""),HLOOKUP(L$2+$A3581,Sheet2!BX:NK,$B3581,0),"")</f>
        <v/>
      </c>
      <c r="M3581" t="str">
        <f>IF(OR(HLOOKUP(M$2+$A3581,Sheet2!BY:NL,$B3581,0),HLOOKUP(M$2+$A3581,Sheet2!BY:NL,$B3581,0)&lt;&gt;""),HLOOKUP(M$2+$A3581,Sheet2!BY:NL,$B3581,0),"")</f>
        <v/>
      </c>
      <c r="N3581" t="str">
        <f>IF(OR(HLOOKUP(N$2+$A3581,Sheet2!BZ:NM,$B3581,0),HLOOKUP(N$2+$A3581,Sheet2!BZ:NM,$B3581,0)&lt;&gt;""),HLOOKUP(N$2+$A3581,Sheet2!BZ:NM,$B3581,0),"")</f>
        <v/>
      </c>
      <c r="O3581" t="str">
        <f>IF(OR(HLOOKUP(O$2+$A3581,Sheet2!CA:NN,$B3581,0),HLOOKUP(O$2+$A3581,Sheet2!CA:NN,$B3581,0)&lt;&gt;""),HLOOKUP(O$2+$A3581,Sheet2!CA:NN,$B3581,0),"")</f>
        <v/>
      </c>
      <c r="P3581" t="str">
        <f>IF(OR(HLOOKUP(P$2+$A3581,Sheet2!CB:NO,$B3581,0),HLOOKUP(P$2+$A3581,Sheet2!CB:NO,$B3581,0)&lt;&gt;""),HLOOKUP(P$2+$A3581,Sheet2!CB:NO,$B3581,0),"")</f>
        <v/>
      </c>
      <c r="Q3581" t="str">
        <f>IF(OR(HLOOKUP(Q$2+$A3581,Sheet2!CC:NO,$B3581,0),HLOOKUP(Q$2+$A3581,Sheet2!CC:NO,$B3581,0)&lt;&gt;""),HLOOKUP(Q$2+$A3581,Sheet2!CC:NO,$B3581,0),"")</f>
        <v/>
      </c>
    </row>
    <row r="3582" spans="1:17" x14ac:dyDescent="0.25">
      <c r="A3582" s="64">
        <f t="shared" si="443"/>
        <v>48</v>
      </c>
      <c r="B3582" s="64">
        <f t="shared" si="444"/>
        <v>362</v>
      </c>
      <c r="C3582" s="64">
        <f t="shared" si="445"/>
        <v>9</v>
      </c>
      <c r="D3582" s="64">
        <f t="shared" si="446"/>
        <v>358</v>
      </c>
      <c r="E3582" s="64">
        <f t="shared" si="447"/>
        <v>1786</v>
      </c>
      <c r="F3582" s="64" t="str">
        <f t="shared" si="440"/>
        <v/>
      </c>
      <c r="G3582" s="64" t="str">
        <f t="shared" si="441"/>
        <v/>
      </c>
      <c r="H3582" s="64" t="str">
        <f t="shared" si="442"/>
        <v/>
      </c>
      <c r="I3582" s="80" t="str">
        <f>IFERROR(VLOOKUP(D3582,Sheet2!A:B,2,0),"")</f>
        <v/>
      </c>
      <c r="J3582" s="64" t="str">
        <f>IFERROR(IF(I3582&lt;&gt;"",VLOOKUP(I3582,Sheet2!B:C,2,0),""),"")</f>
        <v/>
      </c>
      <c r="K3582" s="64" t="str">
        <f>IFERROR( IF(I3582&lt;&gt;"", HLOOKUP(L$2+$A3582,Sheet2!BX:NK,2,0),""),"")</f>
        <v/>
      </c>
      <c r="L3582" t="str">
        <f>IF(OR(HLOOKUP(L$2+$A3582,Sheet2!BX:NK,$B3582,0),HLOOKUP(L$2+$A3582,Sheet2!BX:NK,$B3582,0)&lt;&gt;""),HLOOKUP(L$2+$A3582,Sheet2!BX:NK,$B3582,0),"")</f>
        <v/>
      </c>
      <c r="M3582" t="str">
        <f>IF(OR(HLOOKUP(M$2+$A3582,Sheet2!BY:NL,$B3582,0),HLOOKUP(M$2+$A3582,Sheet2!BY:NL,$B3582,0)&lt;&gt;""),HLOOKUP(M$2+$A3582,Sheet2!BY:NL,$B3582,0),"")</f>
        <v/>
      </c>
      <c r="N3582" t="str">
        <f>IF(OR(HLOOKUP(N$2+$A3582,Sheet2!BZ:NM,$B3582,0),HLOOKUP(N$2+$A3582,Sheet2!BZ:NM,$B3582,0)&lt;&gt;""),HLOOKUP(N$2+$A3582,Sheet2!BZ:NM,$B3582,0),"")</f>
        <v/>
      </c>
      <c r="O3582" t="str">
        <f>IF(OR(HLOOKUP(O$2+$A3582,Sheet2!CA:NN,$B3582,0),HLOOKUP(O$2+$A3582,Sheet2!CA:NN,$B3582,0)&lt;&gt;""),HLOOKUP(O$2+$A3582,Sheet2!CA:NN,$B3582,0),"")</f>
        <v/>
      </c>
      <c r="P3582" t="str">
        <f>IF(OR(HLOOKUP(P$2+$A3582,Sheet2!CB:NO,$B3582,0),HLOOKUP(P$2+$A3582,Sheet2!CB:NO,$B3582,0)&lt;&gt;""),HLOOKUP(P$2+$A3582,Sheet2!CB:NO,$B3582,0),"")</f>
        <v/>
      </c>
      <c r="Q3582" t="str">
        <f>IF(OR(HLOOKUP(Q$2+$A3582,Sheet2!CC:NO,$B3582,0),HLOOKUP(Q$2+$A3582,Sheet2!CC:NO,$B3582,0)&lt;&gt;""),HLOOKUP(Q$2+$A3582,Sheet2!CC:NO,$B3582,0),"")</f>
        <v/>
      </c>
    </row>
    <row r="3583" spans="1:17" x14ac:dyDescent="0.25">
      <c r="A3583" s="64">
        <f t="shared" si="443"/>
        <v>54</v>
      </c>
      <c r="B3583" s="64">
        <f t="shared" si="444"/>
        <v>362</v>
      </c>
      <c r="C3583" s="64">
        <f t="shared" si="445"/>
        <v>10</v>
      </c>
      <c r="D3583" s="64">
        <f t="shared" si="446"/>
        <v>358</v>
      </c>
      <c r="E3583" s="64">
        <f t="shared" si="447"/>
        <v>1786</v>
      </c>
      <c r="F3583" s="64" t="str">
        <f t="shared" si="440"/>
        <v/>
      </c>
      <c r="G3583" s="64" t="str">
        <f t="shared" si="441"/>
        <v/>
      </c>
      <c r="H3583" s="64" t="str">
        <f t="shared" si="442"/>
        <v/>
      </c>
      <c r="I3583" s="80" t="str">
        <f>IFERROR(VLOOKUP(D3583,Sheet2!A:B,2,0),"")</f>
        <v/>
      </c>
      <c r="J3583" s="64" t="str">
        <f>IFERROR(IF(I3583&lt;&gt;"",VLOOKUP(I3583,Sheet2!B:C,2,0),""),"")</f>
        <v/>
      </c>
      <c r="K3583" s="64" t="str">
        <f>IFERROR( IF(I3583&lt;&gt;"", HLOOKUP(L$2+$A3583,Sheet2!BX:NK,2,0),""),"")</f>
        <v/>
      </c>
      <c r="L3583" t="str">
        <f>IF(OR(HLOOKUP(L$2+$A3583,Sheet2!BX:NK,$B3583,0),HLOOKUP(L$2+$A3583,Sheet2!BX:NK,$B3583,0)&lt;&gt;""),HLOOKUP(L$2+$A3583,Sheet2!BX:NK,$B3583,0),"")</f>
        <v/>
      </c>
      <c r="M3583" t="str">
        <f>IF(OR(HLOOKUP(M$2+$A3583,Sheet2!BY:NL,$B3583,0),HLOOKUP(M$2+$A3583,Sheet2!BY:NL,$B3583,0)&lt;&gt;""),HLOOKUP(M$2+$A3583,Sheet2!BY:NL,$B3583,0),"")</f>
        <v/>
      </c>
      <c r="N3583" t="str">
        <f>IF(OR(HLOOKUP(N$2+$A3583,Sheet2!BZ:NM,$B3583,0),HLOOKUP(N$2+$A3583,Sheet2!BZ:NM,$B3583,0)&lt;&gt;""),HLOOKUP(N$2+$A3583,Sheet2!BZ:NM,$B3583,0),"")</f>
        <v/>
      </c>
      <c r="O3583" t="str">
        <f>IF(OR(HLOOKUP(O$2+$A3583,Sheet2!CA:NN,$B3583,0),HLOOKUP(O$2+$A3583,Sheet2!CA:NN,$B3583,0)&lt;&gt;""),HLOOKUP(O$2+$A3583,Sheet2!CA:NN,$B3583,0),"")</f>
        <v/>
      </c>
      <c r="P3583" t="str">
        <f>IF(OR(HLOOKUP(P$2+$A3583,Sheet2!CB:NO,$B3583,0),HLOOKUP(P$2+$A3583,Sheet2!CB:NO,$B3583,0)&lt;&gt;""),HLOOKUP(P$2+$A3583,Sheet2!CB:NO,$B3583,0),"")</f>
        <v/>
      </c>
      <c r="Q3583" t="str">
        <f>IF(OR(HLOOKUP(Q$2+$A3583,Sheet2!CC:NO,$B3583,0),HLOOKUP(Q$2+$A3583,Sheet2!CC:NO,$B3583,0)&lt;&gt;""),HLOOKUP(Q$2+$A3583,Sheet2!CC:NO,$B3583,0),"")</f>
        <v/>
      </c>
    </row>
    <row r="3584" spans="1:17" x14ac:dyDescent="0.25">
      <c r="A3584" s="64">
        <f t="shared" si="443"/>
        <v>0</v>
      </c>
      <c r="B3584" s="64">
        <f t="shared" si="444"/>
        <v>363</v>
      </c>
      <c r="C3584" s="64">
        <f t="shared" si="445"/>
        <v>1</v>
      </c>
      <c r="D3584" s="64">
        <f t="shared" si="446"/>
        <v>359</v>
      </c>
      <c r="E3584" s="64">
        <f t="shared" si="447"/>
        <v>1791</v>
      </c>
      <c r="F3584" s="64" t="str">
        <f t="shared" si="440"/>
        <v/>
      </c>
      <c r="G3584" s="64" t="str">
        <f t="shared" si="441"/>
        <v/>
      </c>
      <c r="H3584" s="64" t="str">
        <f t="shared" si="442"/>
        <v/>
      </c>
      <c r="I3584" s="80" t="str">
        <f>IFERROR(VLOOKUP(D3584,Sheet2!A:B,2,0),"")</f>
        <v/>
      </c>
      <c r="J3584" s="64" t="str">
        <f>IFERROR(IF(I3584&lt;&gt;"",VLOOKUP(I3584,Sheet2!B:C,2,0),""),"")</f>
        <v/>
      </c>
      <c r="K3584" s="64" t="str">
        <f>IFERROR( IF(I3584&lt;&gt;"", HLOOKUP(L$2+$A3584,Sheet2!BX:NK,2,0),""),"")</f>
        <v/>
      </c>
      <c r="L3584" t="str">
        <f>IF(OR(HLOOKUP(L$2+$A3584,Sheet2!BX:NK,$B3584,0),HLOOKUP(L$2+$A3584,Sheet2!BX:NK,$B3584,0)&lt;&gt;""),HLOOKUP(L$2+$A3584,Sheet2!BX:NK,$B3584,0),"")</f>
        <v/>
      </c>
      <c r="M3584" t="str">
        <f>IF(OR(HLOOKUP(M$2+$A3584,Sheet2!BY:NL,$B3584,0),HLOOKUP(M$2+$A3584,Sheet2!BY:NL,$B3584,0)&lt;&gt;""),HLOOKUP(M$2+$A3584,Sheet2!BY:NL,$B3584,0),"")</f>
        <v/>
      </c>
      <c r="N3584" t="str">
        <f>IF(OR(HLOOKUP(N$2+$A3584,Sheet2!BZ:NM,$B3584,0),HLOOKUP(N$2+$A3584,Sheet2!BZ:NM,$B3584,0)&lt;&gt;""),HLOOKUP(N$2+$A3584,Sheet2!BZ:NM,$B3584,0),"")</f>
        <v/>
      </c>
      <c r="O3584" t="str">
        <f>IF(OR(HLOOKUP(O$2+$A3584,Sheet2!CA:NN,$B3584,0),HLOOKUP(O$2+$A3584,Sheet2!CA:NN,$B3584,0)&lt;&gt;""),HLOOKUP(O$2+$A3584,Sheet2!CA:NN,$B3584,0),"")</f>
        <v/>
      </c>
      <c r="P3584" t="str">
        <f>IF(OR(HLOOKUP(P$2+$A3584,Sheet2!CB:NO,$B3584,0),HLOOKUP(P$2+$A3584,Sheet2!CB:NO,$B3584,0)&lt;&gt;""),HLOOKUP(P$2+$A3584,Sheet2!CB:NO,$B3584,0),"")</f>
        <v/>
      </c>
      <c r="Q3584" t="str">
        <f>IF(OR(HLOOKUP(Q$2+$A3584,Sheet2!CC:NO,$B3584,0),HLOOKUP(Q$2+$A3584,Sheet2!CC:NO,$B3584,0)&lt;&gt;""),HLOOKUP(Q$2+$A3584,Sheet2!CC:NO,$B3584,0),"")</f>
        <v/>
      </c>
    </row>
    <row r="3585" spans="1:17" x14ac:dyDescent="0.25">
      <c r="A3585" s="64">
        <f t="shared" si="443"/>
        <v>6</v>
      </c>
      <c r="B3585" s="64">
        <f t="shared" si="444"/>
        <v>363</v>
      </c>
      <c r="C3585" s="64">
        <f t="shared" si="445"/>
        <v>2</v>
      </c>
      <c r="D3585" s="64">
        <f t="shared" si="446"/>
        <v>359</v>
      </c>
      <c r="E3585" s="64">
        <f t="shared" si="447"/>
        <v>1791</v>
      </c>
      <c r="F3585" s="64" t="str">
        <f t="shared" si="440"/>
        <v/>
      </c>
      <c r="G3585" s="64" t="str">
        <f t="shared" si="441"/>
        <v/>
      </c>
      <c r="H3585" s="64" t="str">
        <f t="shared" si="442"/>
        <v/>
      </c>
      <c r="I3585" s="80" t="str">
        <f>IFERROR(VLOOKUP(D3585,Sheet2!A:B,2,0),"")</f>
        <v/>
      </c>
      <c r="J3585" s="64" t="str">
        <f>IFERROR(IF(I3585&lt;&gt;"",VLOOKUP(I3585,Sheet2!B:C,2,0),""),"")</f>
        <v/>
      </c>
      <c r="K3585" s="64" t="str">
        <f>IFERROR( IF(I3585&lt;&gt;"", HLOOKUP(L$2+$A3585,Sheet2!BX:NK,2,0),""),"")</f>
        <v/>
      </c>
      <c r="L3585" t="str">
        <f>IF(OR(HLOOKUP(L$2+$A3585,Sheet2!BX:NK,$B3585,0),HLOOKUP(L$2+$A3585,Sheet2!BX:NK,$B3585,0)&lt;&gt;""),HLOOKUP(L$2+$A3585,Sheet2!BX:NK,$B3585,0),"")</f>
        <v/>
      </c>
      <c r="M3585" t="str">
        <f>IF(OR(HLOOKUP(M$2+$A3585,Sheet2!BY:NL,$B3585,0),HLOOKUP(M$2+$A3585,Sheet2!BY:NL,$B3585,0)&lt;&gt;""),HLOOKUP(M$2+$A3585,Sheet2!BY:NL,$B3585,0),"")</f>
        <v/>
      </c>
      <c r="N3585" t="str">
        <f>IF(OR(HLOOKUP(N$2+$A3585,Sheet2!BZ:NM,$B3585,0),HLOOKUP(N$2+$A3585,Sheet2!BZ:NM,$B3585,0)&lt;&gt;""),HLOOKUP(N$2+$A3585,Sheet2!BZ:NM,$B3585,0),"")</f>
        <v/>
      </c>
      <c r="O3585" t="str">
        <f>IF(OR(HLOOKUP(O$2+$A3585,Sheet2!CA:NN,$B3585,0),HLOOKUP(O$2+$A3585,Sheet2!CA:NN,$B3585,0)&lt;&gt;""),HLOOKUP(O$2+$A3585,Sheet2!CA:NN,$B3585,0),"")</f>
        <v/>
      </c>
      <c r="P3585" t="str">
        <f>IF(OR(HLOOKUP(P$2+$A3585,Sheet2!CB:NO,$B3585,0),HLOOKUP(P$2+$A3585,Sheet2!CB:NO,$B3585,0)&lt;&gt;""),HLOOKUP(P$2+$A3585,Sheet2!CB:NO,$B3585,0),"")</f>
        <v/>
      </c>
      <c r="Q3585" t="str">
        <f>IF(OR(HLOOKUP(Q$2+$A3585,Sheet2!CC:NO,$B3585,0),HLOOKUP(Q$2+$A3585,Sheet2!CC:NO,$B3585,0)&lt;&gt;""),HLOOKUP(Q$2+$A3585,Sheet2!CC:NO,$B3585,0),"")</f>
        <v/>
      </c>
    </row>
    <row r="3586" spans="1:17" x14ac:dyDescent="0.25">
      <c r="A3586" s="64">
        <f t="shared" si="443"/>
        <v>12</v>
      </c>
      <c r="B3586" s="64">
        <f t="shared" si="444"/>
        <v>363</v>
      </c>
      <c r="C3586" s="64">
        <f t="shared" si="445"/>
        <v>3</v>
      </c>
      <c r="D3586" s="64">
        <f t="shared" si="446"/>
        <v>359</v>
      </c>
      <c r="E3586" s="64">
        <f t="shared" si="447"/>
        <v>1791</v>
      </c>
      <c r="F3586" s="64" t="str">
        <f t="shared" si="440"/>
        <v/>
      </c>
      <c r="G3586" s="64" t="str">
        <f t="shared" si="441"/>
        <v/>
      </c>
      <c r="H3586" s="64" t="str">
        <f t="shared" si="442"/>
        <v/>
      </c>
      <c r="I3586" s="80" t="str">
        <f>IFERROR(VLOOKUP(D3586,Sheet2!A:B,2,0),"")</f>
        <v/>
      </c>
      <c r="J3586" s="64" t="str">
        <f>IFERROR(IF(I3586&lt;&gt;"",VLOOKUP(I3586,Sheet2!B:C,2,0),""),"")</f>
        <v/>
      </c>
      <c r="K3586" s="64" t="str">
        <f>IFERROR( IF(I3586&lt;&gt;"", HLOOKUP(L$2+$A3586,Sheet2!BX:NK,2,0),""),"")</f>
        <v/>
      </c>
      <c r="L3586" t="str">
        <f>IF(OR(HLOOKUP(L$2+$A3586,Sheet2!BX:NK,$B3586,0),HLOOKUP(L$2+$A3586,Sheet2!BX:NK,$B3586,0)&lt;&gt;""),HLOOKUP(L$2+$A3586,Sheet2!BX:NK,$B3586,0),"")</f>
        <v/>
      </c>
      <c r="M3586" t="str">
        <f>IF(OR(HLOOKUP(M$2+$A3586,Sheet2!BY:NL,$B3586,0),HLOOKUP(M$2+$A3586,Sheet2!BY:NL,$B3586,0)&lt;&gt;""),HLOOKUP(M$2+$A3586,Sheet2!BY:NL,$B3586,0),"")</f>
        <v/>
      </c>
      <c r="N3586" t="str">
        <f>IF(OR(HLOOKUP(N$2+$A3586,Sheet2!BZ:NM,$B3586,0),HLOOKUP(N$2+$A3586,Sheet2!BZ:NM,$B3586,0)&lt;&gt;""),HLOOKUP(N$2+$A3586,Sheet2!BZ:NM,$B3586,0),"")</f>
        <v/>
      </c>
      <c r="O3586" t="str">
        <f>IF(OR(HLOOKUP(O$2+$A3586,Sheet2!CA:NN,$B3586,0),HLOOKUP(O$2+$A3586,Sheet2!CA:NN,$B3586,0)&lt;&gt;""),HLOOKUP(O$2+$A3586,Sheet2!CA:NN,$B3586,0),"")</f>
        <v/>
      </c>
      <c r="P3586" t="str">
        <f>IF(OR(HLOOKUP(P$2+$A3586,Sheet2!CB:NO,$B3586,0),HLOOKUP(P$2+$A3586,Sheet2!CB:NO,$B3586,0)&lt;&gt;""),HLOOKUP(P$2+$A3586,Sheet2!CB:NO,$B3586,0),"")</f>
        <v/>
      </c>
      <c r="Q3586" t="str">
        <f>IF(OR(HLOOKUP(Q$2+$A3586,Sheet2!CC:NO,$B3586,0),HLOOKUP(Q$2+$A3586,Sheet2!CC:NO,$B3586,0)&lt;&gt;""),HLOOKUP(Q$2+$A3586,Sheet2!CC:NO,$B3586,0),"")</f>
        <v/>
      </c>
    </row>
    <row r="3587" spans="1:17" x14ac:dyDescent="0.25">
      <c r="A3587" s="64">
        <f t="shared" si="443"/>
        <v>18</v>
      </c>
      <c r="B3587" s="64">
        <f t="shared" si="444"/>
        <v>363</v>
      </c>
      <c r="C3587" s="64">
        <f t="shared" si="445"/>
        <v>4</v>
      </c>
      <c r="D3587" s="64">
        <f t="shared" si="446"/>
        <v>359</v>
      </c>
      <c r="E3587" s="64">
        <f t="shared" si="447"/>
        <v>1791</v>
      </c>
      <c r="F3587" s="64" t="str">
        <f t="shared" si="440"/>
        <v/>
      </c>
      <c r="G3587" s="64" t="str">
        <f t="shared" si="441"/>
        <v/>
      </c>
      <c r="H3587" s="64" t="str">
        <f t="shared" si="442"/>
        <v/>
      </c>
      <c r="I3587" s="80" t="str">
        <f>IFERROR(VLOOKUP(D3587,Sheet2!A:B,2,0),"")</f>
        <v/>
      </c>
      <c r="J3587" s="64" t="str">
        <f>IFERROR(IF(I3587&lt;&gt;"",VLOOKUP(I3587,Sheet2!B:C,2,0),""),"")</f>
        <v/>
      </c>
      <c r="K3587" s="64" t="str">
        <f>IFERROR( IF(I3587&lt;&gt;"", HLOOKUP(L$2+$A3587,Sheet2!BX:NK,2,0),""),"")</f>
        <v/>
      </c>
      <c r="L3587" t="str">
        <f>IF(OR(HLOOKUP(L$2+$A3587,Sheet2!BX:NK,$B3587,0),HLOOKUP(L$2+$A3587,Sheet2!BX:NK,$B3587,0)&lt;&gt;""),HLOOKUP(L$2+$A3587,Sheet2!BX:NK,$B3587,0),"")</f>
        <v/>
      </c>
      <c r="M3587" t="str">
        <f>IF(OR(HLOOKUP(M$2+$A3587,Sheet2!BY:NL,$B3587,0),HLOOKUP(M$2+$A3587,Sheet2!BY:NL,$B3587,0)&lt;&gt;""),HLOOKUP(M$2+$A3587,Sheet2!BY:NL,$B3587,0),"")</f>
        <v/>
      </c>
      <c r="N3587" t="str">
        <f>IF(OR(HLOOKUP(N$2+$A3587,Sheet2!BZ:NM,$B3587,0),HLOOKUP(N$2+$A3587,Sheet2!BZ:NM,$B3587,0)&lt;&gt;""),HLOOKUP(N$2+$A3587,Sheet2!BZ:NM,$B3587,0),"")</f>
        <v/>
      </c>
      <c r="O3587" t="str">
        <f>IF(OR(HLOOKUP(O$2+$A3587,Sheet2!CA:NN,$B3587,0),HLOOKUP(O$2+$A3587,Sheet2!CA:NN,$B3587,0)&lt;&gt;""),HLOOKUP(O$2+$A3587,Sheet2!CA:NN,$B3587,0),"")</f>
        <v/>
      </c>
      <c r="P3587" t="str">
        <f>IF(OR(HLOOKUP(P$2+$A3587,Sheet2!CB:NO,$B3587,0),HLOOKUP(P$2+$A3587,Sheet2!CB:NO,$B3587,0)&lt;&gt;""),HLOOKUP(P$2+$A3587,Sheet2!CB:NO,$B3587,0),"")</f>
        <v/>
      </c>
      <c r="Q3587" t="str">
        <f>IF(OR(HLOOKUP(Q$2+$A3587,Sheet2!CC:NO,$B3587,0),HLOOKUP(Q$2+$A3587,Sheet2!CC:NO,$B3587,0)&lt;&gt;""),HLOOKUP(Q$2+$A3587,Sheet2!CC:NO,$B3587,0),"")</f>
        <v/>
      </c>
    </row>
    <row r="3588" spans="1:17" x14ac:dyDescent="0.25">
      <c r="A3588" s="64">
        <f t="shared" si="443"/>
        <v>24</v>
      </c>
      <c r="B3588" s="64">
        <f t="shared" si="444"/>
        <v>363</v>
      </c>
      <c r="C3588" s="64">
        <f t="shared" si="445"/>
        <v>5</v>
      </c>
      <c r="D3588" s="64">
        <f t="shared" si="446"/>
        <v>359</v>
      </c>
      <c r="E3588" s="64">
        <f t="shared" si="447"/>
        <v>1791</v>
      </c>
      <c r="F3588" s="64" t="str">
        <f t="shared" si="440"/>
        <v/>
      </c>
      <c r="G3588" s="64" t="str">
        <f t="shared" si="441"/>
        <v/>
      </c>
      <c r="H3588" s="64" t="str">
        <f t="shared" si="442"/>
        <v/>
      </c>
      <c r="I3588" s="80" t="str">
        <f>IFERROR(VLOOKUP(D3588,Sheet2!A:B,2,0),"")</f>
        <v/>
      </c>
      <c r="J3588" s="64" t="str">
        <f>IFERROR(IF(I3588&lt;&gt;"",VLOOKUP(I3588,Sheet2!B:C,2,0),""),"")</f>
        <v/>
      </c>
      <c r="K3588" s="64" t="str">
        <f>IFERROR( IF(I3588&lt;&gt;"", HLOOKUP(L$2+$A3588,Sheet2!BX:NK,2,0),""),"")</f>
        <v/>
      </c>
      <c r="L3588" t="str">
        <f>IF(OR(HLOOKUP(L$2+$A3588,Sheet2!BX:NK,$B3588,0),HLOOKUP(L$2+$A3588,Sheet2!BX:NK,$B3588,0)&lt;&gt;""),HLOOKUP(L$2+$A3588,Sheet2!BX:NK,$B3588,0),"")</f>
        <v/>
      </c>
      <c r="M3588" t="str">
        <f>IF(OR(HLOOKUP(M$2+$A3588,Sheet2!BY:NL,$B3588,0),HLOOKUP(M$2+$A3588,Sheet2!BY:NL,$B3588,0)&lt;&gt;""),HLOOKUP(M$2+$A3588,Sheet2!BY:NL,$B3588,0),"")</f>
        <v/>
      </c>
      <c r="N3588" t="str">
        <f>IF(OR(HLOOKUP(N$2+$A3588,Sheet2!BZ:NM,$B3588,0),HLOOKUP(N$2+$A3588,Sheet2!BZ:NM,$B3588,0)&lt;&gt;""),HLOOKUP(N$2+$A3588,Sheet2!BZ:NM,$B3588,0),"")</f>
        <v/>
      </c>
      <c r="O3588" t="str">
        <f>IF(OR(HLOOKUP(O$2+$A3588,Sheet2!CA:NN,$B3588,0),HLOOKUP(O$2+$A3588,Sheet2!CA:NN,$B3588,0)&lt;&gt;""),HLOOKUP(O$2+$A3588,Sheet2!CA:NN,$B3588,0),"")</f>
        <v/>
      </c>
      <c r="P3588" t="str">
        <f>IF(OR(HLOOKUP(P$2+$A3588,Sheet2!CB:NO,$B3588,0),HLOOKUP(P$2+$A3588,Sheet2!CB:NO,$B3588,0)&lt;&gt;""),HLOOKUP(P$2+$A3588,Sheet2!CB:NO,$B3588,0),"")</f>
        <v/>
      </c>
      <c r="Q3588" t="str">
        <f>IF(OR(HLOOKUP(Q$2+$A3588,Sheet2!CC:NO,$B3588,0),HLOOKUP(Q$2+$A3588,Sheet2!CC:NO,$B3588,0)&lt;&gt;""),HLOOKUP(Q$2+$A3588,Sheet2!CC:NO,$B3588,0),"")</f>
        <v/>
      </c>
    </row>
    <row r="3589" spans="1:17" x14ac:dyDescent="0.25">
      <c r="A3589" s="64">
        <f t="shared" si="443"/>
        <v>30</v>
      </c>
      <c r="B3589" s="64">
        <f t="shared" si="444"/>
        <v>363</v>
      </c>
      <c r="C3589" s="64">
        <f t="shared" si="445"/>
        <v>6</v>
      </c>
      <c r="D3589" s="64">
        <f t="shared" si="446"/>
        <v>359</v>
      </c>
      <c r="E3589" s="64">
        <f t="shared" si="447"/>
        <v>1791</v>
      </c>
      <c r="F3589" s="64" t="str">
        <f t="shared" ref="F3589:F3652" si="448">IFERROR(IF(I3589&lt;&gt;"",IF(LEFT(K3589,2)="1-",1,2),""),"")</f>
        <v/>
      </c>
      <c r="G3589" s="64" t="str">
        <f t="shared" ref="G3589:G3652" si="449">IFERROR(IF(I3589&lt;&gt;"",MONTH( RIGHT(K3589,LEN(K3589)-FIND("-",K3589))),""),"")</f>
        <v/>
      </c>
      <c r="H3589" s="64" t="str">
        <f t="shared" ref="H3589:H3652" si="450">IFERROR(IF(I3589&lt;&gt;"",YEAR( RIGHT(K3589,LEN(K3589)-FIND("-",K3589))),""),"")</f>
        <v/>
      </c>
      <c r="I3589" s="80" t="str">
        <f>IFERROR(VLOOKUP(D3589,Sheet2!A:B,2,0),"")</f>
        <v/>
      </c>
      <c r="J3589" s="64" t="str">
        <f>IFERROR(IF(I3589&lt;&gt;"",VLOOKUP(I3589,Sheet2!B:C,2,0),""),"")</f>
        <v/>
      </c>
      <c r="K3589" s="64" t="str">
        <f>IFERROR( IF(I3589&lt;&gt;"", HLOOKUP(L$2+$A3589,Sheet2!BX:NK,2,0),""),"")</f>
        <v/>
      </c>
      <c r="L3589" t="str">
        <f>IF(OR(HLOOKUP(L$2+$A3589,Sheet2!BX:NK,$B3589,0),HLOOKUP(L$2+$A3589,Sheet2!BX:NK,$B3589,0)&lt;&gt;""),HLOOKUP(L$2+$A3589,Sheet2!BX:NK,$B3589,0),"")</f>
        <v/>
      </c>
      <c r="M3589" t="str">
        <f>IF(OR(HLOOKUP(M$2+$A3589,Sheet2!BY:NL,$B3589,0),HLOOKUP(M$2+$A3589,Sheet2!BY:NL,$B3589,0)&lt;&gt;""),HLOOKUP(M$2+$A3589,Sheet2!BY:NL,$B3589,0),"")</f>
        <v/>
      </c>
      <c r="N3589" t="str">
        <f>IF(OR(HLOOKUP(N$2+$A3589,Sheet2!BZ:NM,$B3589,0),HLOOKUP(N$2+$A3589,Sheet2!BZ:NM,$B3589,0)&lt;&gt;""),HLOOKUP(N$2+$A3589,Sheet2!BZ:NM,$B3589,0),"")</f>
        <v/>
      </c>
      <c r="O3589" t="str">
        <f>IF(OR(HLOOKUP(O$2+$A3589,Sheet2!CA:NN,$B3589,0),HLOOKUP(O$2+$A3589,Sheet2!CA:NN,$B3589,0)&lt;&gt;""),HLOOKUP(O$2+$A3589,Sheet2!CA:NN,$B3589,0),"")</f>
        <v/>
      </c>
      <c r="P3589" t="str">
        <f>IF(OR(HLOOKUP(P$2+$A3589,Sheet2!CB:NO,$B3589,0),HLOOKUP(P$2+$A3589,Sheet2!CB:NO,$B3589,0)&lt;&gt;""),HLOOKUP(P$2+$A3589,Sheet2!CB:NO,$B3589,0),"")</f>
        <v/>
      </c>
      <c r="Q3589" t="str">
        <f>IF(OR(HLOOKUP(Q$2+$A3589,Sheet2!CC:NO,$B3589,0),HLOOKUP(Q$2+$A3589,Sheet2!CC:NO,$B3589,0)&lt;&gt;""),HLOOKUP(Q$2+$A3589,Sheet2!CC:NO,$B3589,0),"")</f>
        <v/>
      </c>
    </row>
    <row r="3590" spans="1:17" x14ac:dyDescent="0.25">
      <c r="A3590" s="64">
        <f t="shared" ref="A3590:A3653" si="451">IF(C3590&lt;&gt;1,A3589+6,0)</f>
        <v>36</v>
      </c>
      <c r="B3590" s="64">
        <f t="shared" ref="B3590:B3653" si="452">IF(C3590&lt;&gt;1,B3589,B3589+1)</f>
        <v>363</v>
      </c>
      <c r="C3590" s="64">
        <f t="shared" ref="C3590:C3653" si="453">IF($C$3-C3589=0,1,C3589+1)</f>
        <v>7</v>
      </c>
      <c r="D3590" s="64">
        <f t="shared" ref="D3590:D3653" si="454">IF(C3590=1,D3589+1,D3589)</f>
        <v>359</v>
      </c>
      <c r="E3590" s="64">
        <f t="shared" ref="E3590:E3653" si="455">IF(D3590&lt;&gt;D3589,E3589+5,E3589)</f>
        <v>1791</v>
      </c>
      <c r="F3590" s="64" t="str">
        <f t="shared" si="448"/>
        <v/>
      </c>
      <c r="G3590" s="64" t="str">
        <f t="shared" si="449"/>
        <v/>
      </c>
      <c r="H3590" s="64" t="str">
        <f t="shared" si="450"/>
        <v/>
      </c>
      <c r="I3590" s="80" t="str">
        <f>IFERROR(VLOOKUP(D3590,Sheet2!A:B,2,0),"")</f>
        <v/>
      </c>
      <c r="J3590" s="64" t="str">
        <f>IFERROR(IF(I3590&lt;&gt;"",VLOOKUP(I3590,Sheet2!B:C,2,0),""),"")</f>
        <v/>
      </c>
      <c r="K3590" s="64" t="str">
        <f>IFERROR( IF(I3590&lt;&gt;"", HLOOKUP(L$2+$A3590,Sheet2!BX:NK,2,0),""),"")</f>
        <v/>
      </c>
      <c r="L3590" t="str">
        <f>IF(OR(HLOOKUP(L$2+$A3590,Sheet2!BX:NK,$B3590,0),HLOOKUP(L$2+$A3590,Sheet2!BX:NK,$B3590,0)&lt;&gt;""),HLOOKUP(L$2+$A3590,Sheet2!BX:NK,$B3590,0),"")</f>
        <v/>
      </c>
      <c r="M3590" t="str">
        <f>IF(OR(HLOOKUP(M$2+$A3590,Sheet2!BY:NL,$B3590,0),HLOOKUP(M$2+$A3590,Sheet2!BY:NL,$B3590,0)&lt;&gt;""),HLOOKUP(M$2+$A3590,Sheet2!BY:NL,$B3590,0),"")</f>
        <v/>
      </c>
      <c r="N3590" t="str">
        <f>IF(OR(HLOOKUP(N$2+$A3590,Sheet2!BZ:NM,$B3590,0),HLOOKUP(N$2+$A3590,Sheet2!BZ:NM,$B3590,0)&lt;&gt;""),HLOOKUP(N$2+$A3590,Sheet2!BZ:NM,$B3590,0),"")</f>
        <v/>
      </c>
      <c r="O3590" t="str">
        <f>IF(OR(HLOOKUP(O$2+$A3590,Sheet2!CA:NN,$B3590,0),HLOOKUP(O$2+$A3590,Sheet2!CA:NN,$B3590,0)&lt;&gt;""),HLOOKUP(O$2+$A3590,Sheet2!CA:NN,$B3590,0),"")</f>
        <v/>
      </c>
      <c r="P3590" t="str">
        <f>IF(OR(HLOOKUP(P$2+$A3590,Sheet2!CB:NO,$B3590,0),HLOOKUP(P$2+$A3590,Sheet2!CB:NO,$B3590,0)&lt;&gt;""),HLOOKUP(P$2+$A3590,Sheet2!CB:NO,$B3590,0),"")</f>
        <v/>
      </c>
      <c r="Q3590" t="str">
        <f>IF(OR(HLOOKUP(Q$2+$A3590,Sheet2!CC:NO,$B3590,0),HLOOKUP(Q$2+$A3590,Sheet2!CC:NO,$B3590,0)&lt;&gt;""),HLOOKUP(Q$2+$A3590,Sheet2!CC:NO,$B3590,0),"")</f>
        <v/>
      </c>
    </row>
    <row r="3591" spans="1:17" x14ac:dyDescent="0.25">
      <c r="A3591" s="64">
        <f t="shared" si="451"/>
        <v>42</v>
      </c>
      <c r="B3591" s="64">
        <f t="shared" si="452"/>
        <v>363</v>
      </c>
      <c r="C3591" s="64">
        <f t="shared" si="453"/>
        <v>8</v>
      </c>
      <c r="D3591" s="64">
        <f t="shared" si="454"/>
        <v>359</v>
      </c>
      <c r="E3591" s="64">
        <f t="shared" si="455"/>
        <v>1791</v>
      </c>
      <c r="F3591" s="64" t="str">
        <f t="shared" si="448"/>
        <v/>
      </c>
      <c r="G3591" s="64" t="str">
        <f t="shared" si="449"/>
        <v/>
      </c>
      <c r="H3591" s="64" t="str">
        <f t="shared" si="450"/>
        <v/>
      </c>
      <c r="I3591" s="80" t="str">
        <f>IFERROR(VLOOKUP(D3591,Sheet2!A:B,2,0),"")</f>
        <v/>
      </c>
      <c r="J3591" s="64" t="str">
        <f>IFERROR(IF(I3591&lt;&gt;"",VLOOKUP(I3591,Sheet2!B:C,2,0),""),"")</f>
        <v/>
      </c>
      <c r="K3591" s="64" t="str">
        <f>IFERROR( IF(I3591&lt;&gt;"", HLOOKUP(L$2+$A3591,Sheet2!BX:NK,2,0),""),"")</f>
        <v/>
      </c>
      <c r="L3591" t="str">
        <f>IF(OR(HLOOKUP(L$2+$A3591,Sheet2!BX:NK,$B3591,0),HLOOKUP(L$2+$A3591,Sheet2!BX:NK,$B3591,0)&lt;&gt;""),HLOOKUP(L$2+$A3591,Sheet2!BX:NK,$B3591,0),"")</f>
        <v/>
      </c>
      <c r="M3591" t="str">
        <f>IF(OR(HLOOKUP(M$2+$A3591,Sheet2!BY:NL,$B3591,0),HLOOKUP(M$2+$A3591,Sheet2!BY:NL,$B3591,0)&lt;&gt;""),HLOOKUP(M$2+$A3591,Sheet2!BY:NL,$B3591,0),"")</f>
        <v/>
      </c>
      <c r="N3591" t="str">
        <f>IF(OR(HLOOKUP(N$2+$A3591,Sheet2!BZ:NM,$B3591,0),HLOOKUP(N$2+$A3591,Sheet2!BZ:NM,$B3591,0)&lt;&gt;""),HLOOKUP(N$2+$A3591,Sheet2!BZ:NM,$B3591,0),"")</f>
        <v/>
      </c>
      <c r="O3591" t="str">
        <f>IF(OR(HLOOKUP(O$2+$A3591,Sheet2!CA:NN,$B3591,0),HLOOKUP(O$2+$A3591,Sheet2!CA:NN,$B3591,0)&lt;&gt;""),HLOOKUP(O$2+$A3591,Sheet2!CA:NN,$B3591,0),"")</f>
        <v/>
      </c>
      <c r="P3591" t="str">
        <f>IF(OR(HLOOKUP(P$2+$A3591,Sheet2!CB:NO,$B3591,0),HLOOKUP(P$2+$A3591,Sheet2!CB:NO,$B3591,0)&lt;&gt;""),HLOOKUP(P$2+$A3591,Sheet2!CB:NO,$B3591,0),"")</f>
        <v/>
      </c>
      <c r="Q3591" t="str">
        <f>IF(OR(HLOOKUP(Q$2+$A3591,Sheet2!CC:NO,$B3591,0),HLOOKUP(Q$2+$A3591,Sheet2!CC:NO,$B3591,0)&lt;&gt;""),HLOOKUP(Q$2+$A3591,Sheet2!CC:NO,$B3591,0),"")</f>
        <v/>
      </c>
    </row>
    <row r="3592" spans="1:17" x14ac:dyDescent="0.25">
      <c r="A3592" s="64">
        <f t="shared" si="451"/>
        <v>48</v>
      </c>
      <c r="B3592" s="64">
        <f t="shared" si="452"/>
        <v>363</v>
      </c>
      <c r="C3592" s="64">
        <f t="shared" si="453"/>
        <v>9</v>
      </c>
      <c r="D3592" s="64">
        <f t="shared" si="454"/>
        <v>359</v>
      </c>
      <c r="E3592" s="64">
        <f t="shared" si="455"/>
        <v>1791</v>
      </c>
      <c r="F3592" s="64" t="str">
        <f t="shared" si="448"/>
        <v/>
      </c>
      <c r="G3592" s="64" t="str">
        <f t="shared" si="449"/>
        <v/>
      </c>
      <c r="H3592" s="64" t="str">
        <f t="shared" si="450"/>
        <v/>
      </c>
      <c r="I3592" s="80" t="str">
        <f>IFERROR(VLOOKUP(D3592,Sheet2!A:B,2,0),"")</f>
        <v/>
      </c>
      <c r="J3592" s="64" t="str">
        <f>IFERROR(IF(I3592&lt;&gt;"",VLOOKUP(I3592,Sheet2!B:C,2,0),""),"")</f>
        <v/>
      </c>
      <c r="K3592" s="64" t="str">
        <f>IFERROR( IF(I3592&lt;&gt;"", HLOOKUP(L$2+$A3592,Sheet2!BX:NK,2,0),""),"")</f>
        <v/>
      </c>
      <c r="L3592" t="str">
        <f>IF(OR(HLOOKUP(L$2+$A3592,Sheet2!BX:NK,$B3592,0),HLOOKUP(L$2+$A3592,Sheet2!BX:NK,$B3592,0)&lt;&gt;""),HLOOKUP(L$2+$A3592,Sheet2!BX:NK,$B3592,0),"")</f>
        <v/>
      </c>
      <c r="M3592" t="str">
        <f>IF(OR(HLOOKUP(M$2+$A3592,Sheet2!BY:NL,$B3592,0),HLOOKUP(M$2+$A3592,Sheet2!BY:NL,$B3592,0)&lt;&gt;""),HLOOKUP(M$2+$A3592,Sheet2!BY:NL,$B3592,0),"")</f>
        <v/>
      </c>
      <c r="N3592" t="str">
        <f>IF(OR(HLOOKUP(N$2+$A3592,Sheet2!BZ:NM,$B3592,0),HLOOKUP(N$2+$A3592,Sheet2!BZ:NM,$B3592,0)&lt;&gt;""),HLOOKUP(N$2+$A3592,Sheet2!BZ:NM,$B3592,0),"")</f>
        <v/>
      </c>
      <c r="O3592" t="str">
        <f>IF(OR(HLOOKUP(O$2+$A3592,Sheet2!CA:NN,$B3592,0),HLOOKUP(O$2+$A3592,Sheet2!CA:NN,$B3592,0)&lt;&gt;""),HLOOKUP(O$2+$A3592,Sheet2!CA:NN,$B3592,0),"")</f>
        <v/>
      </c>
      <c r="P3592" t="str">
        <f>IF(OR(HLOOKUP(P$2+$A3592,Sheet2!CB:NO,$B3592,0),HLOOKUP(P$2+$A3592,Sheet2!CB:NO,$B3592,0)&lt;&gt;""),HLOOKUP(P$2+$A3592,Sheet2!CB:NO,$B3592,0),"")</f>
        <v/>
      </c>
      <c r="Q3592" t="str">
        <f>IF(OR(HLOOKUP(Q$2+$A3592,Sheet2!CC:NO,$B3592,0),HLOOKUP(Q$2+$A3592,Sheet2!CC:NO,$B3592,0)&lt;&gt;""),HLOOKUP(Q$2+$A3592,Sheet2!CC:NO,$B3592,0),"")</f>
        <v/>
      </c>
    </row>
    <row r="3593" spans="1:17" x14ac:dyDescent="0.25">
      <c r="A3593" s="64">
        <f t="shared" si="451"/>
        <v>54</v>
      </c>
      <c r="B3593" s="64">
        <f t="shared" si="452"/>
        <v>363</v>
      </c>
      <c r="C3593" s="64">
        <f t="shared" si="453"/>
        <v>10</v>
      </c>
      <c r="D3593" s="64">
        <f t="shared" si="454"/>
        <v>359</v>
      </c>
      <c r="E3593" s="64">
        <f t="shared" si="455"/>
        <v>1791</v>
      </c>
      <c r="F3593" s="64" t="str">
        <f t="shared" si="448"/>
        <v/>
      </c>
      <c r="G3593" s="64" t="str">
        <f t="shared" si="449"/>
        <v/>
      </c>
      <c r="H3593" s="64" t="str">
        <f t="shared" si="450"/>
        <v/>
      </c>
      <c r="I3593" s="80" t="str">
        <f>IFERROR(VLOOKUP(D3593,Sheet2!A:B,2,0),"")</f>
        <v/>
      </c>
      <c r="J3593" s="64" t="str">
        <f>IFERROR(IF(I3593&lt;&gt;"",VLOOKUP(I3593,Sheet2!B:C,2,0),""),"")</f>
        <v/>
      </c>
      <c r="K3593" s="64" t="str">
        <f>IFERROR( IF(I3593&lt;&gt;"", HLOOKUP(L$2+$A3593,Sheet2!BX:NK,2,0),""),"")</f>
        <v/>
      </c>
      <c r="L3593" t="str">
        <f>IF(OR(HLOOKUP(L$2+$A3593,Sheet2!BX:NK,$B3593,0),HLOOKUP(L$2+$A3593,Sheet2!BX:NK,$B3593,0)&lt;&gt;""),HLOOKUP(L$2+$A3593,Sheet2!BX:NK,$B3593,0),"")</f>
        <v/>
      </c>
      <c r="M3593" t="str">
        <f>IF(OR(HLOOKUP(M$2+$A3593,Sheet2!BY:NL,$B3593,0),HLOOKUP(M$2+$A3593,Sheet2!BY:NL,$B3593,0)&lt;&gt;""),HLOOKUP(M$2+$A3593,Sheet2!BY:NL,$B3593,0),"")</f>
        <v/>
      </c>
      <c r="N3593" t="str">
        <f>IF(OR(HLOOKUP(N$2+$A3593,Sheet2!BZ:NM,$B3593,0),HLOOKUP(N$2+$A3593,Sheet2!BZ:NM,$B3593,0)&lt;&gt;""),HLOOKUP(N$2+$A3593,Sheet2!BZ:NM,$B3593,0),"")</f>
        <v/>
      </c>
      <c r="O3593" t="str">
        <f>IF(OR(HLOOKUP(O$2+$A3593,Sheet2!CA:NN,$B3593,0),HLOOKUP(O$2+$A3593,Sheet2!CA:NN,$B3593,0)&lt;&gt;""),HLOOKUP(O$2+$A3593,Sheet2!CA:NN,$B3593,0),"")</f>
        <v/>
      </c>
      <c r="P3593" t="str">
        <f>IF(OR(HLOOKUP(P$2+$A3593,Sheet2!CB:NO,$B3593,0),HLOOKUP(P$2+$A3593,Sheet2!CB:NO,$B3593,0)&lt;&gt;""),HLOOKUP(P$2+$A3593,Sheet2!CB:NO,$B3593,0),"")</f>
        <v/>
      </c>
      <c r="Q3593" t="str">
        <f>IF(OR(HLOOKUP(Q$2+$A3593,Sheet2!CC:NO,$B3593,0),HLOOKUP(Q$2+$A3593,Sheet2!CC:NO,$B3593,0)&lt;&gt;""),HLOOKUP(Q$2+$A3593,Sheet2!CC:NO,$B3593,0),"")</f>
        <v/>
      </c>
    </row>
    <row r="3594" spans="1:17" x14ac:dyDescent="0.25">
      <c r="A3594" s="64">
        <f t="shared" si="451"/>
        <v>0</v>
      </c>
      <c r="B3594" s="64">
        <f t="shared" si="452"/>
        <v>364</v>
      </c>
      <c r="C3594" s="64">
        <f t="shared" si="453"/>
        <v>1</v>
      </c>
      <c r="D3594" s="64">
        <f t="shared" si="454"/>
        <v>360</v>
      </c>
      <c r="E3594" s="64">
        <f t="shared" si="455"/>
        <v>1796</v>
      </c>
      <c r="F3594" s="64" t="str">
        <f t="shared" si="448"/>
        <v/>
      </c>
      <c r="G3594" s="64" t="str">
        <f t="shared" si="449"/>
        <v/>
      </c>
      <c r="H3594" s="64" t="str">
        <f t="shared" si="450"/>
        <v/>
      </c>
      <c r="I3594" s="80" t="str">
        <f>IFERROR(VLOOKUP(D3594,Sheet2!A:B,2,0),"")</f>
        <v/>
      </c>
      <c r="J3594" s="64" t="str">
        <f>IFERROR(IF(I3594&lt;&gt;"",VLOOKUP(I3594,Sheet2!B:C,2,0),""),"")</f>
        <v/>
      </c>
      <c r="K3594" s="64" t="str">
        <f>IFERROR( IF(I3594&lt;&gt;"", HLOOKUP(L$2+$A3594,Sheet2!BX:NK,2,0),""),"")</f>
        <v/>
      </c>
      <c r="L3594" t="str">
        <f>IF(OR(HLOOKUP(L$2+$A3594,Sheet2!BX:NK,$B3594,0),HLOOKUP(L$2+$A3594,Sheet2!BX:NK,$B3594,0)&lt;&gt;""),HLOOKUP(L$2+$A3594,Sheet2!BX:NK,$B3594,0),"")</f>
        <v/>
      </c>
      <c r="M3594" t="str">
        <f>IF(OR(HLOOKUP(M$2+$A3594,Sheet2!BY:NL,$B3594,0),HLOOKUP(M$2+$A3594,Sheet2!BY:NL,$B3594,0)&lt;&gt;""),HLOOKUP(M$2+$A3594,Sheet2!BY:NL,$B3594,0),"")</f>
        <v/>
      </c>
      <c r="N3594" t="str">
        <f>IF(OR(HLOOKUP(N$2+$A3594,Sheet2!BZ:NM,$B3594,0),HLOOKUP(N$2+$A3594,Sheet2!BZ:NM,$B3594,0)&lt;&gt;""),HLOOKUP(N$2+$A3594,Sheet2!BZ:NM,$B3594,0),"")</f>
        <v/>
      </c>
      <c r="O3594" t="str">
        <f>IF(OR(HLOOKUP(O$2+$A3594,Sheet2!CA:NN,$B3594,0),HLOOKUP(O$2+$A3594,Sheet2!CA:NN,$B3594,0)&lt;&gt;""),HLOOKUP(O$2+$A3594,Sheet2!CA:NN,$B3594,0),"")</f>
        <v/>
      </c>
      <c r="P3594" t="str">
        <f>IF(OR(HLOOKUP(P$2+$A3594,Sheet2!CB:NO,$B3594,0),HLOOKUP(P$2+$A3594,Sheet2!CB:NO,$B3594,0)&lt;&gt;""),HLOOKUP(P$2+$A3594,Sheet2!CB:NO,$B3594,0),"")</f>
        <v/>
      </c>
      <c r="Q3594" t="str">
        <f>IF(OR(HLOOKUP(Q$2+$A3594,Sheet2!CC:NO,$B3594,0),HLOOKUP(Q$2+$A3594,Sheet2!CC:NO,$B3594,0)&lt;&gt;""),HLOOKUP(Q$2+$A3594,Sheet2!CC:NO,$B3594,0),"")</f>
        <v/>
      </c>
    </row>
    <row r="3595" spans="1:17" x14ac:dyDescent="0.25">
      <c r="A3595" s="64">
        <f t="shared" si="451"/>
        <v>6</v>
      </c>
      <c r="B3595" s="64">
        <f t="shared" si="452"/>
        <v>364</v>
      </c>
      <c r="C3595" s="64">
        <f t="shared" si="453"/>
        <v>2</v>
      </c>
      <c r="D3595" s="64">
        <f t="shared" si="454"/>
        <v>360</v>
      </c>
      <c r="E3595" s="64">
        <f t="shared" si="455"/>
        <v>1796</v>
      </c>
      <c r="F3595" s="64" t="str">
        <f t="shared" si="448"/>
        <v/>
      </c>
      <c r="G3595" s="64" t="str">
        <f t="shared" si="449"/>
        <v/>
      </c>
      <c r="H3595" s="64" t="str">
        <f t="shared" si="450"/>
        <v/>
      </c>
      <c r="I3595" s="80" t="str">
        <f>IFERROR(VLOOKUP(D3595,Sheet2!A:B,2,0),"")</f>
        <v/>
      </c>
      <c r="J3595" s="64" t="str">
        <f>IFERROR(IF(I3595&lt;&gt;"",VLOOKUP(I3595,Sheet2!B:C,2,0),""),"")</f>
        <v/>
      </c>
      <c r="K3595" s="64" t="str">
        <f>IFERROR( IF(I3595&lt;&gt;"", HLOOKUP(L$2+$A3595,Sheet2!BX:NK,2,0),""),"")</f>
        <v/>
      </c>
      <c r="L3595" t="str">
        <f>IF(OR(HLOOKUP(L$2+$A3595,Sheet2!BX:NK,$B3595,0),HLOOKUP(L$2+$A3595,Sheet2!BX:NK,$B3595,0)&lt;&gt;""),HLOOKUP(L$2+$A3595,Sheet2!BX:NK,$B3595,0),"")</f>
        <v/>
      </c>
      <c r="M3595" t="str">
        <f>IF(OR(HLOOKUP(M$2+$A3595,Sheet2!BY:NL,$B3595,0),HLOOKUP(M$2+$A3595,Sheet2!BY:NL,$B3595,0)&lt;&gt;""),HLOOKUP(M$2+$A3595,Sheet2!BY:NL,$B3595,0),"")</f>
        <v/>
      </c>
      <c r="N3595" t="str">
        <f>IF(OR(HLOOKUP(N$2+$A3595,Sheet2!BZ:NM,$B3595,0),HLOOKUP(N$2+$A3595,Sheet2!BZ:NM,$B3595,0)&lt;&gt;""),HLOOKUP(N$2+$A3595,Sheet2!BZ:NM,$B3595,0),"")</f>
        <v/>
      </c>
      <c r="O3595" t="str">
        <f>IF(OR(HLOOKUP(O$2+$A3595,Sheet2!CA:NN,$B3595,0),HLOOKUP(O$2+$A3595,Sheet2!CA:NN,$B3595,0)&lt;&gt;""),HLOOKUP(O$2+$A3595,Sheet2!CA:NN,$B3595,0),"")</f>
        <v/>
      </c>
      <c r="P3595" t="str">
        <f>IF(OR(HLOOKUP(P$2+$A3595,Sheet2!CB:NO,$B3595,0),HLOOKUP(P$2+$A3595,Sheet2!CB:NO,$B3595,0)&lt;&gt;""),HLOOKUP(P$2+$A3595,Sheet2!CB:NO,$B3595,0),"")</f>
        <v/>
      </c>
      <c r="Q3595" t="str">
        <f>IF(OR(HLOOKUP(Q$2+$A3595,Sheet2!CC:NO,$B3595,0),HLOOKUP(Q$2+$A3595,Sheet2!CC:NO,$B3595,0)&lt;&gt;""),HLOOKUP(Q$2+$A3595,Sheet2!CC:NO,$B3595,0),"")</f>
        <v/>
      </c>
    </row>
    <row r="3596" spans="1:17" x14ac:dyDescent="0.25">
      <c r="A3596" s="64">
        <f t="shared" si="451"/>
        <v>12</v>
      </c>
      <c r="B3596" s="64">
        <f t="shared" si="452"/>
        <v>364</v>
      </c>
      <c r="C3596" s="64">
        <f t="shared" si="453"/>
        <v>3</v>
      </c>
      <c r="D3596" s="64">
        <f t="shared" si="454"/>
        <v>360</v>
      </c>
      <c r="E3596" s="64">
        <f t="shared" si="455"/>
        <v>1796</v>
      </c>
      <c r="F3596" s="64" t="str">
        <f t="shared" si="448"/>
        <v/>
      </c>
      <c r="G3596" s="64" t="str">
        <f t="shared" si="449"/>
        <v/>
      </c>
      <c r="H3596" s="64" t="str">
        <f t="shared" si="450"/>
        <v/>
      </c>
      <c r="I3596" s="80" t="str">
        <f>IFERROR(VLOOKUP(D3596,Sheet2!A:B,2,0),"")</f>
        <v/>
      </c>
      <c r="J3596" s="64" t="str">
        <f>IFERROR(IF(I3596&lt;&gt;"",VLOOKUP(I3596,Sheet2!B:C,2,0),""),"")</f>
        <v/>
      </c>
      <c r="K3596" s="64" t="str">
        <f>IFERROR( IF(I3596&lt;&gt;"", HLOOKUP(L$2+$A3596,Sheet2!BX:NK,2,0),""),"")</f>
        <v/>
      </c>
      <c r="L3596" t="str">
        <f>IF(OR(HLOOKUP(L$2+$A3596,Sheet2!BX:NK,$B3596,0),HLOOKUP(L$2+$A3596,Sheet2!BX:NK,$B3596,0)&lt;&gt;""),HLOOKUP(L$2+$A3596,Sheet2!BX:NK,$B3596,0),"")</f>
        <v/>
      </c>
      <c r="M3596" t="str">
        <f>IF(OR(HLOOKUP(M$2+$A3596,Sheet2!BY:NL,$B3596,0),HLOOKUP(M$2+$A3596,Sheet2!BY:NL,$B3596,0)&lt;&gt;""),HLOOKUP(M$2+$A3596,Sheet2!BY:NL,$B3596,0),"")</f>
        <v/>
      </c>
      <c r="N3596" t="str">
        <f>IF(OR(HLOOKUP(N$2+$A3596,Sheet2!BZ:NM,$B3596,0),HLOOKUP(N$2+$A3596,Sheet2!BZ:NM,$B3596,0)&lt;&gt;""),HLOOKUP(N$2+$A3596,Sheet2!BZ:NM,$B3596,0),"")</f>
        <v/>
      </c>
      <c r="O3596" t="str">
        <f>IF(OR(HLOOKUP(O$2+$A3596,Sheet2!CA:NN,$B3596,0),HLOOKUP(O$2+$A3596,Sheet2!CA:NN,$B3596,0)&lt;&gt;""),HLOOKUP(O$2+$A3596,Sheet2!CA:NN,$B3596,0),"")</f>
        <v/>
      </c>
      <c r="P3596" t="str">
        <f>IF(OR(HLOOKUP(P$2+$A3596,Sheet2!CB:NO,$B3596,0),HLOOKUP(P$2+$A3596,Sheet2!CB:NO,$B3596,0)&lt;&gt;""),HLOOKUP(P$2+$A3596,Sheet2!CB:NO,$B3596,0),"")</f>
        <v/>
      </c>
      <c r="Q3596" t="str">
        <f>IF(OR(HLOOKUP(Q$2+$A3596,Sheet2!CC:NO,$B3596,0),HLOOKUP(Q$2+$A3596,Sheet2!CC:NO,$B3596,0)&lt;&gt;""),HLOOKUP(Q$2+$A3596,Sheet2!CC:NO,$B3596,0),"")</f>
        <v/>
      </c>
    </row>
    <row r="3597" spans="1:17" x14ac:dyDescent="0.25">
      <c r="A3597" s="64">
        <f t="shared" si="451"/>
        <v>18</v>
      </c>
      <c r="B3597" s="64">
        <f t="shared" si="452"/>
        <v>364</v>
      </c>
      <c r="C3597" s="64">
        <f t="shared" si="453"/>
        <v>4</v>
      </c>
      <c r="D3597" s="64">
        <f t="shared" si="454"/>
        <v>360</v>
      </c>
      <c r="E3597" s="64">
        <f t="shared" si="455"/>
        <v>1796</v>
      </c>
      <c r="F3597" s="64" t="str">
        <f t="shared" si="448"/>
        <v/>
      </c>
      <c r="G3597" s="64" t="str">
        <f t="shared" si="449"/>
        <v/>
      </c>
      <c r="H3597" s="64" t="str">
        <f t="shared" si="450"/>
        <v/>
      </c>
      <c r="I3597" s="80" t="str">
        <f>IFERROR(VLOOKUP(D3597,Sheet2!A:B,2,0),"")</f>
        <v/>
      </c>
      <c r="J3597" s="64" t="str">
        <f>IFERROR(IF(I3597&lt;&gt;"",VLOOKUP(I3597,Sheet2!B:C,2,0),""),"")</f>
        <v/>
      </c>
      <c r="K3597" s="64" t="str">
        <f>IFERROR( IF(I3597&lt;&gt;"", HLOOKUP(L$2+$A3597,Sheet2!BX:NK,2,0),""),"")</f>
        <v/>
      </c>
      <c r="L3597" t="str">
        <f>IF(OR(HLOOKUP(L$2+$A3597,Sheet2!BX:NK,$B3597,0),HLOOKUP(L$2+$A3597,Sheet2!BX:NK,$B3597,0)&lt;&gt;""),HLOOKUP(L$2+$A3597,Sheet2!BX:NK,$B3597,0),"")</f>
        <v/>
      </c>
      <c r="M3597" t="str">
        <f>IF(OR(HLOOKUP(M$2+$A3597,Sheet2!BY:NL,$B3597,0),HLOOKUP(M$2+$A3597,Sheet2!BY:NL,$B3597,0)&lt;&gt;""),HLOOKUP(M$2+$A3597,Sheet2!BY:NL,$B3597,0),"")</f>
        <v/>
      </c>
      <c r="N3597" t="str">
        <f>IF(OR(HLOOKUP(N$2+$A3597,Sheet2!BZ:NM,$B3597,0),HLOOKUP(N$2+$A3597,Sheet2!BZ:NM,$B3597,0)&lt;&gt;""),HLOOKUP(N$2+$A3597,Sheet2!BZ:NM,$B3597,0),"")</f>
        <v/>
      </c>
      <c r="O3597" t="str">
        <f>IF(OR(HLOOKUP(O$2+$A3597,Sheet2!CA:NN,$B3597,0),HLOOKUP(O$2+$A3597,Sheet2!CA:NN,$B3597,0)&lt;&gt;""),HLOOKUP(O$2+$A3597,Sheet2!CA:NN,$B3597,0),"")</f>
        <v/>
      </c>
      <c r="P3597" t="str">
        <f>IF(OR(HLOOKUP(P$2+$A3597,Sheet2!CB:NO,$B3597,0),HLOOKUP(P$2+$A3597,Sheet2!CB:NO,$B3597,0)&lt;&gt;""),HLOOKUP(P$2+$A3597,Sheet2!CB:NO,$B3597,0),"")</f>
        <v/>
      </c>
      <c r="Q3597" t="str">
        <f>IF(OR(HLOOKUP(Q$2+$A3597,Sheet2!CC:NO,$B3597,0),HLOOKUP(Q$2+$A3597,Sheet2!CC:NO,$B3597,0)&lt;&gt;""),HLOOKUP(Q$2+$A3597,Sheet2!CC:NO,$B3597,0),"")</f>
        <v/>
      </c>
    </row>
    <row r="3598" spans="1:17" x14ac:dyDescent="0.25">
      <c r="A3598" s="64">
        <f t="shared" si="451"/>
        <v>24</v>
      </c>
      <c r="B3598" s="64">
        <f t="shared" si="452"/>
        <v>364</v>
      </c>
      <c r="C3598" s="64">
        <f t="shared" si="453"/>
        <v>5</v>
      </c>
      <c r="D3598" s="64">
        <f t="shared" si="454"/>
        <v>360</v>
      </c>
      <c r="E3598" s="64">
        <f t="shared" si="455"/>
        <v>1796</v>
      </c>
      <c r="F3598" s="64" t="str">
        <f t="shared" si="448"/>
        <v/>
      </c>
      <c r="G3598" s="64" t="str">
        <f t="shared" si="449"/>
        <v/>
      </c>
      <c r="H3598" s="64" t="str">
        <f t="shared" si="450"/>
        <v/>
      </c>
      <c r="I3598" s="80" t="str">
        <f>IFERROR(VLOOKUP(D3598,Sheet2!A:B,2,0),"")</f>
        <v/>
      </c>
      <c r="J3598" s="64" t="str">
        <f>IFERROR(IF(I3598&lt;&gt;"",VLOOKUP(I3598,Sheet2!B:C,2,0),""),"")</f>
        <v/>
      </c>
      <c r="K3598" s="64" t="str">
        <f>IFERROR( IF(I3598&lt;&gt;"", HLOOKUP(L$2+$A3598,Sheet2!BX:NK,2,0),""),"")</f>
        <v/>
      </c>
      <c r="L3598" t="str">
        <f>IF(OR(HLOOKUP(L$2+$A3598,Sheet2!BX:NK,$B3598,0),HLOOKUP(L$2+$A3598,Sheet2!BX:NK,$B3598,0)&lt;&gt;""),HLOOKUP(L$2+$A3598,Sheet2!BX:NK,$B3598,0),"")</f>
        <v/>
      </c>
      <c r="M3598" t="str">
        <f>IF(OR(HLOOKUP(M$2+$A3598,Sheet2!BY:NL,$B3598,0),HLOOKUP(M$2+$A3598,Sheet2!BY:NL,$B3598,0)&lt;&gt;""),HLOOKUP(M$2+$A3598,Sheet2!BY:NL,$B3598,0),"")</f>
        <v/>
      </c>
      <c r="N3598" t="str">
        <f>IF(OR(HLOOKUP(N$2+$A3598,Sheet2!BZ:NM,$B3598,0),HLOOKUP(N$2+$A3598,Sheet2!BZ:NM,$B3598,0)&lt;&gt;""),HLOOKUP(N$2+$A3598,Sheet2!BZ:NM,$B3598,0),"")</f>
        <v/>
      </c>
      <c r="O3598" t="str">
        <f>IF(OR(HLOOKUP(O$2+$A3598,Sheet2!CA:NN,$B3598,0),HLOOKUP(O$2+$A3598,Sheet2!CA:NN,$B3598,0)&lt;&gt;""),HLOOKUP(O$2+$A3598,Sheet2!CA:NN,$B3598,0),"")</f>
        <v/>
      </c>
      <c r="P3598" t="str">
        <f>IF(OR(HLOOKUP(P$2+$A3598,Sheet2!CB:NO,$B3598,0),HLOOKUP(P$2+$A3598,Sheet2!CB:NO,$B3598,0)&lt;&gt;""),HLOOKUP(P$2+$A3598,Sheet2!CB:NO,$B3598,0),"")</f>
        <v/>
      </c>
      <c r="Q3598" t="str">
        <f>IF(OR(HLOOKUP(Q$2+$A3598,Sheet2!CC:NO,$B3598,0),HLOOKUP(Q$2+$A3598,Sheet2!CC:NO,$B3598,0)&lt;&gt;""),HLOOKUP(Q$2+$A3598,Sheet2!CC:NO,$B3598,0),"")</f>
        <v/>
      </c>
    </row>
    <row r="3599" spans="1:17" x14ac:dyDescent="0.25">
      <c r="A3599" s="64">
        <f t="shared" si="451"/>
        <v>30</v>
      </c>
      <c r="B3599" s="64">
        <f t="shared" si="452"/>
        <v>364</v>
      </c>
      <c r="C3599" s="64">
        <f t="shared" si="453"/>
        <v>6</v>
      </c>
      <c r="D3599" s="64">
        <f t="shared" si="454"/>
        <v>360</v>
      </c>
      <c r="E3599" s="64">
        <f t="shared" si="455"/>
        <v>1796</v>
      </c>
      <c r="F3599" s="64" t="str">
        <f t="shared" si="448"/>
        <v/>
      </c>
      <c r="G3599" s="64" t="str">
        <f t="shared" si="449"/>
        <v/>
      </c>
      <c r="H3599" s="64" t="str">
        <f t="shared" si="450"/>
        <v/>
      </c>
      <c r="I3599" s="80" t="str">
        <f>IFERROR(VLOOKUP(D3599,Sheet2!A:B,2,0),"")</f>
        <v/>
      </c>
      <c r="J3599" s="64" t="str">
        <f>IFERROR(IF(I3599&lt;&gt;"",VLOOKUP(I3599,Sheet2!B:C,2,0),""),"")</f>
        <v/>
      </c>
      <c r="K3599" s="64" t="str">
        <f>IFERROR( IF(I3599&lt;&gt;"", HLOOKUP(L$2+$A3599,Sheet2!BX:NK,2,0),""),"")</f>
        <v/>
      </c>
      <c r="L3599" t="str">
        <f>IF(OR(HLOOKUP(L$2+$A3599,Sheet2!BX:NK,$B3599,0),HLOOKUP(L$2+$A3599,Sheet2!BX:NK,$B3599,0)&lt;&gt;""),HLOOKUP(L$2+$A3599,Sheet2!BX:NK,$B3599,0),"")</f>
        <v/>
      </c>
      <c r="M3599" t="str">
        <f>IF(OR(HLOOKUP(M$2+$A3599,Sheet2!BY:NL,$B3599,0),HLOOKUP(M$2+$A3599,Sheet2!BY:NL,$B3599,0)&lt;&gt;""),HLOOKUP(M$2+$A3599,Sheet2!BY:NL,$B3599,0),"")</f>
        <v/>
      </c>
      <c r="N3599" t="str">
        <f>IF(OR(HLOOKUP(N$2+$A3599,Sheet2!BZ:NM,$B3599,0),HLOOKUP(N$2+$A3599,Sheet2!BZ:NM,$B3599,0)&lt;&gt;""),HLOOKUP(N$2+$A3599,Sheet2!BZ:NM,$B3599,0),"")</f>
        <v/>
      </c>
      <c r="O3599" t="str">
        <f>IF(OR(HLOOKUP(O$2+$A3599,Sheet2!CA:NN,$B3599,0),HLOOKUP(O$2+$A3599,Sheet2!CA:NN,$B3599,0)&lt;&gt;""),HLOOKUP(O$2+$A3599,Sheet2!CA:NN,$B3599,0),"")</f>
        <v/>
      </c>
      <c r="P3599" t="str">
        <f>IF(OR(HLOOKUP(P$2+$A3599,Sheet2!CB:NO,$B3599,0),HLOOKUP(P$2+$A3599,Sheet2!CB:NO,$B3599,0)&lt;&gt;""),HLOOKUP(P$2+$A3599,Sheet2!CB:NO,$B3599,0),"")</f>
        <v/>
      </c>
      <c r="Q3599" t="str">
        <f>IF(OR(HLOOKUP(Q$2+$A3599,Sheet2!CC:NO,$B3599,0),HLOOKUP(Q$2+$A3599,Sheet2!CC:NO,$B3599,0)&lt;&gt;""),HLOOKUP(Q$2+$A3599,Sheet2!CC:NO,$B3599,0),"")</f>
        <v/>
      </c>
    </row>
    <row r="3600" spans="1:17" x14ac:dyDescent="0.25">
      <c r="A3600" s="64">
        <f t="shared" si="451"/>
        <v>36</v>
      </c>
      <c r="B3600" s="64">
        <f t="shared" si="452"/>
        <v>364</v>
      </c>
      <c r="C3600" s="64">
        <f t="shared" si="453"/>
        <v>7</v>
      </c>
      <c r="D3600" s="64">
        <f t="shared" si="454"/>
        <v>360</v>
      </c>
      <c r="E3600" s="64">
        <f t="shared" si="455"/>
        <v>1796</v>
      </c>
      <c r="F3600" s="64" t="str">
        <f t="shared" si="448"/>
        <v/>
      </c>
      <c r="G3600" s="64" t="str">
        <f t="shared" si="449"/>
        <v/>
      </c>
      <c r="H3600" s="64" t="str">
        <f t="shared" si="450"/>
        <v/>
      </c>
      <c r="I3600" s="80" t="str">
        <f>IFERROR(VLOOKUP(D3600,Sheet2!A:B,2,0),"")</f>
        <v/>
      </c>
      <c r="J3600" s="64" t="str">
        <f>IFERROR(IF(I3600&lt;&gt;"",VLOOKUP(I3600,Sheet2!B:C,2,0),""),"")</f>
        <v/>
      </c>
      <c r="K3600" s="64" t="str">
        <f>IFERROR( IF(I3600&lt;&gt;"", HLOOKUP(L$2+$A3600,Sheet2!BX:NK,2,0),""),"")</f>
        <v/>
      </c>
      <c r="L3600" t="str">
        <f>IF(OR(HLOOKUP(L$2+$A3600,Sheet2!BX:NK,$B3600,0),HLOOKUP(L$2+$A3600,Sheet2!BX:NK,$B3600,0)&lt;&gt;""),HLOOKUP(L$2+$A3600,Sheet2!BX:NK,$B3600,0),"")</f>
        <v/>
      </c>
      <c r="M3600" t="str">
        <f>IF(OR(HLOOKUP(M$2+$A3600,Sheet2!BY:NL,$B3600,0),HLOOKUP(M$2+$A3600,Sheet2!BY:NL,$B3600,0)&lt;&gt;""),HLOOKUP(M$2+$A3600,Sheet2!BY:NL,$B3600,0),"")</f>
        <v/>
      </c>
      <c r="N3600" t="str">
        <f>IF(OR(HLOOKUP(N$2+$A3600,Sheet2!BZ:NM,$B3600,0),HLOOKUP(N$2+$A3600,Sheet2!BZ:NM,$B3600,0)&lt;&gt;""),HLOOKUP(N$2+$A3600,Sheet2!BZ:NM,$B3600,0),"")</f>
        <v/>
      </c>
      <c r="O3600" t="str">
        <f>IF(OR(HLOOKUP(O$2+$A3600,Sheet2!CA:NN,$B3600,0),HLOOKUP(O$2+$A3600,Sheet2!CA:NN,$B3600,0)&lt;&gt;""),HLOOKUP(O$2+$A3600,Sheet2!CA:NN,$B3600,0),"")</f>
        <v/>
      </c>
      <c r="P3600" t="str">
        <f>IF(OR(HLOOKUP(P$2+$A3600,Sheet2!CB:NO,$B3600,0),HLOOKUP(P$2+$A3600,Sheet2!CB:NO,$B3600,0)&lt;&gt;""),HLOOKUP(P$2+$A3600,Sheet2!CB:NO,$B3600,0),"")</f>
        <v/>
      </c>
      <c r="Q3600" t="str">
        <f>IF(OR(HLOOKUP(Q$2+$A3600,Sheet2!CC:NO,$B3600,0),HLOOKUP(Q$2+$A3600,Sheet2!CC:NO,$B3600,0)&lt;&gt;""),HLOOKUP(Q$2+$A3600,Sheet2!CC:NO,$B3600,0),"")</f>
        <v/>
      </c>
    </row>
    <row r="3601" spans="1:17" x14ac:dyDescent="0.25">
      <c r="A3601" s="64">
        <f t="shared" si="451"/>
        <v>42</v>
      </c>
      <c r="B3601" s="64">
        <f t="shared" si="452"/>
        <v>364</v>
      </c>
      <c r="C3601" s="64">
        <f t="shared" si="453"/>
        <v>8</v>
      </c>
      <c r="D3601" s="64">
        <f t="shared" si="454"/>
        <v>360</v>
      </c>
      <c r="E3601" s="64">
        <f t="shared" si="455"/>
        <v>1796</v>
      </c>
      <c r="F3601" s="64" t="str">
        <f t="shared" si="448"/>
        <v/>
      </c>
      <c r="G3601" s="64" t="str">
        <f t="shared" si="449"/>
        <v/>
      </c>
      <c r="H3601" s="64" t="str">
        <f t="shared" si="450"/>
        <v/>
      </c>
      <c r="I3601" s="80" t="str">
        <f>IFERROR(VLOOKUP(D3601,Sheet2!A:B,2,0),"")</f>
        <v/>
      </c>
      <c r="J3601" s="64" t="str">
        <f>IFERROR(IF(I3601&lt;&gt;"",VLOOKUP(I3601,Sheet2!B:C,2,0),""),"")</f>
        <v/>
      </c>
      <c r="K3601" s="64" t="str">
        <f>IFERROR( IF(I3601&lt;&gt;"", HLOOKUP(L$2+$A3601,Sheet2!BX:NK,2,0),""),"")</f>
        <v/>
      </c>
      <c r="L3601" t="str">
        <f>IF(OR(HLOOKUP(L$2+$A3601,Sheet2!BX:NK,$B3601,0),HLOOKUP(L$2+$A3601,Sheet2!BX:NK,$B3601,0)&lt;&gt;""),HLOOKUP(L$2+$A3601,Sheet2!BX:NK,$B3601,0),"")</f>
        <v/>
      </c>
      <c r="M3601" t="str">
        <f>IF(OR(HLOOKUP(M$2+$A3601,Sheet2!BY:NL,$B3601,0),HLOOKUP(M$2+$A3601,Sheet2!BY:NL,$B3601,0)&lt;&gt;""),HLOOKUP(M$2+$A3601,Sheet2!BY:NL,$B3601,0),"")</f>
        <v/>
      </c>
      <c r="N3601" t="str">
        <f>IF(OR(HLOOKUP(N$2+$A3601,Sheet2!BZ:NM,$B3601,0),HLOOKUP(N$2+$A3601,Sheet2!BZ:NM,$B3601,0)&lt;&gt;""),HLOOKUP(N$2+$A3601,Sheet2!BZ:NM,$B3601,0),"")</f>
        <v/>
      </c>
      <c r="O3601" t="str">
        <f>IF(OR(HLOOKUP(O$2+$A3601,Sheet2!CA:NN,$B3601,0),HLOOKUP(O$2+$A3601,Sheet2!CA:NN,$B3601,0)&lt;&gt;""),HLOOKUP(O$2+$A3601,Sheet2!CA:NN,$B3601,0),"")</f>
        <v/>
      </c>
      <c r="P3601" t="str">
        <f>IF(OR(HLOOKUP(P$2+$A3601,Sheet2!CB:NO,$B3601,0),HLOOKUP(P$2+$A3601,Sheet2!CB:NO,$B3601,0)&lt;&gt;""),HLOOKUP(P$2+$A3601,Sheet2!CB:NO,$B3601,0),"")</f>
        <v/>
      </c>
      <c r="Q3601" t="str">
        <f>IF(OR(HLOOKUP(Q$2+$A3601,Sheet2!CC:NO,$B3601,0),HLOOKUP(Q$2+$A3601,Sheet2!CC:NO,$B3601,0)&lt;&gt;""),HLOOKUP(Q$2+$A3601,Sheet2!CC:NO,$B3601,0),"")</f>
        <v/>
      </c>
    </row>
    <row r="3602" spans="1:17" x14ac:dyDescent="0.25">
      <c r="A3602" s="64">
        <f t="shared" si="451"/>
        <v>48</v>
      </c>
      <c r="B3602" s="64">
        <f t="shared" si="452"/>
        <v>364</v>
      </c>
      <c r="C3602" s="64">
        <f t="shared" si="453"/>
        <v>9</v>
      </c>
      <c r="D3602" s="64">
        <f t="shared" si="454"/>
        <v>360</v>
      </c>
      <c r="E3602" s="64">
        <f t="shared" si="455"/>
        <v>1796</v>
      </c>
      <c r="F3602" s="64" t="str">
        <f t="shared" si="448"/>
        <v/>
      </c>
      <c r="G3602" s="64" t="str">
        <f t="shared" si="449"/>
        <v/>
      </c>
      <c r="H3602" s="64" t="str">
        <f t="shared" si="450"/>
        <v/>
      </c>
      <c r="I3602" s="80" t="str">
        <f>IFERROR(VLOOKUP(D3602,Sheet2!A:B,2,0),"")</f>
        <v/>
      </c>
      <c r="J3602" s="64" t="str">
        <f>IFERROR(IF(I3602&lt;&gt;"",VLOOKUP(I3602,Sheet2!B:C,2,0),""),"")</f>
        <v/>
      </c>
      <c r="K3602" s="64" t="str">
        <f>IFERROR( IF(I3602&lt;&gt;"", HLOOKUP(L$2+$A3602,Sheet2!BX:NK,2,0),""),"")</f>
        <v/>
      </c>
      <c r="L3602" t="str">
        <f>IF(OR(HLOOKUP(L$2+$A3602,Sheet2!BX:NK,$B3602,0),HLOOKUP(L$2+$A3602,Sheet2!BX:NK,$B3602,0)&lt;&gt;""),HLOOKUP(L$2+$A3602,Sheet2!BX:NK,$B3602,0),"")</f>
        <v/>
      </c>
      <c r="M3602" t="str">
        <f>IF(OR(HLOOKUP(M$2+$A3602,Sheet2!BY:NL,$B3602,0),HLOOKUP(M$2+$A3602,Sheet2!BY:NL,$B3602,0)&lt;&gt;""),HLOOKUP(M$2+$A3602,Sheet2!BY:NL,$B3602,0),"")</f>
        <v/>
      </c>
      <c r="N3602" t="str">
        <f>IF(OR(HLOOKUP(N$2+$A3602,Sheet2!BZ:NM,$B3602,0),HLOOKUP(N$2+$A3602,Sheet2!BZ:NM,$B3602,0)&lt;&gt;""),HLOOKUP(N$2+$A3602,Sheet2!BZ:NM,$B3602,0),"")</f>
        <v/>
      </c>
      <c r="O3602" t="str">
        <f>IF(OR(HLOOKUP(O$2+$A3602,Sheet2!CA:NN,$B3602,0),HLOOKUP(O$2+$A3602,Sheet2!CA:NN,$B3602,0)&lt;&gt;""),HLOOKUP(O$2+$A3602,Sheet2!CA:NN,$B3602,0),"")</f>
        <v/>
      </c>
      <c r="P3602" t="str">
        <f>IF(OR(HLOOKUP(P$2+$A3602,Sheet2!CB:NO,$B3602,0),HLOOKUP(P$2+$A3602,Sheet2!CB:NO,$B3602,0)&lt;&gt;""),HLOOKUP(P$2+$A3602,Sheet2!CB:NO,$B3602,0),"")</f>
        <v/>
      </c>
      <c r="Q3602" t="str">
        <f>IF(OR(HLOOKUP(Q$2+$A3602,Sheet2!CC:NO,$B3602,0),HLOOKUP(Q$2+$A3602,Sheet2!CC:NO,$B3602,0)&lt;&gt;""),HLOOKUP(Q$2+$A3602,Sheet2!CC:NO,$B3602,0),"")</f>
        <v/>
      </c>
    </row>
    <row r="3603" spans="1:17" x14ac:dyDescent="0.25">
      <c r="A3603" s="64">
        <f t="shared" si="451"/>
        <v>54</v>
      </c>
      <c r="B3603" s="64">
        <f t="shared" si="452"/>
        <v>364</v>
      </c>
      <c r="C3603" s="64">
        <f t="shared" si="453"/>
        <v>10</v>
      </c>
      <c r="D3603" s="64">
        <f t="shared" si="454"/>
        <v>360</v>
      </c>
      <c r="E3603" s="64">
        <f t="shared" si="455"/>
        <v>1796</v>
      </c>
      <c r="F3603" s="64" t="str">
        <f t="shared" si="448"/>
        <v/>
      </c>
      <c r="G3603" s="64" t="str">
        <f t="shared" si="449"/>
        <v/>
      </c>
      <c r="H3603" s="64" t="str">
        <f t="shared" si="450"/>
        <v/>
      </c>
      <c r="I3603" s="80" t="str">
        <f>IFERROR(VLOOKUP(D3603,Sheet2!A:B,2,0),"")</f>
        <v/>
      </c>
      <c r="J3603" s="64" t="str">
        <f>IFERROR(IF(I3603&lt;&gt;"",VLOOKUP(I3603,Sheet2!B:C,2,0),""),"")</f>
        <v/>
      </c>
      <c r="K3603" s="64" t="str">
        <f>IFERROR( IF(I3603&lt;&gt;"", HLOOKUP(L$2+$A3603,Sheet2!BX:NK,2,0),""),"")</f>
        <v/>
      </c>
      <c r="L3603" t="str">
        <f>IF(OR(HLOOKUP(L$2+$A3603,Sheet2!BX:NK,$B3603,0),HLOOKUP(L$2+$A3603,Sheet2!BX:NK,$B3603,0)&lt;&gt;""),HLOOKUP(L$2+$A3603,Sheet2!BX:NK,$B3603,0),"")</f>
        <v/>
      </c>
      <c r="M3603" t="str">
        <f>IF(OR(HLOOKUP(M$2+$A3603,Sheet2!BY:NL,$B3603,0),HLOOKUP(M$2+$A3603,Sheet2!BY:NL,$B3603,0)&lt;&gt;""),HLOOKUP(M$2+$A3603,Sheet2!BY:NL,$B3603,0),"")</f>
        <v/>
      </c>
      <c r="N3603" t="str">
        <f>IF(OR(HLOOKUP(N$2+$A3603,Sheet2!BZ:NM,$B3603,0),HLOOKUP(N$2+$A3603,Sheet2!BZ:NM,$B3603,0)&lt;&gt;""),HLOOKUP(N$2+$A3603,Sheet2!BZ:NM,$B3603,0),"")</f>
        <v/>
      </c>
      <c r="O3603" t="str">
        <f>IF(OR(HLOOKUP(O$2+$A3603,Sheet2!CA:NN,$B3603,0),HLOOKUP(O$2+$A3603,Sheet2!CA:NN,$B3603,0)&lt;&gt;""),HLOOKUP(O$2+$A3603,Sheet2!CA:NN,$B3603,0),"")</f>
        <v/>
      </c>
      <c r="P3603" t="str">
        <f>IF(OR(HLOOKUP(P$2+$A3603,Sheet2!CB:NO,$B3603,0),HLOOKUP(P$2+$A3603,Sheet2!CB:NO,$B3603,0)&lt;&gt;""),HLOOKUP(P$2+$A3603,Sheet2!CB:NO,$B3603,0),"")</f>
        <v/>
      </c>
      <c r="Q3603" t="str">
        <f>IF(OR(HLOOKUP(Q$2+$A3603,Sheet2!CC:NO,$B3603,0),HLOOKUP(Q$2+$A3603,Sheet2!CC:NO,$B3603,0)&lt;&gt;""),HLOOKUP(Q$2+$A3603,Sheet2!CC:NO,$B3603,0),"")</f>
        <v/>
      </c>
    </row>
    <row r="3604" spans="1:17" x14ac:dyDescent="0.25">
      <c r="A3604" s="64">
        <f t="shared" si="451"/>
        <v>0</v>
      </c>
      <c r="B3604" s="64">
        <f t="shared" si="452"/>
        <v>365</v>
      </c>
      <c r="C3604" s="64">
        <f t="shared" si="453"/>
        <v>1</v>
      </c>
      <c r="D3604" s="64">
        <f t="shared" si="454"/>
        <v>361</v>
      </c>
      <c r="E3604" s="64">
        <f t="shared" si="455"/>
        <v>1801</v>
      </c>
      <c r="F3604" s="64" t="str">
        <f t="shared" si="448"/>
        <v/>
      </c>
      <c r="G3604" s="64" t="str">
        <f t="shared" si="449"/>
        <v/>
      </c>
      <c r="H3604" s="64" t="str">
        <f t="shared" si="450"/>
        <v/>
      </c>
      <c r="I3604" s="80" t="str">
        <f>IFERROR(VLOOKUP(D3604,Sheet2!A:B,2,0),"")</f>
        <v/>
      </c>
      <c r="J3604" s="64" t="str">
        <f>IFERROR(IF(I3604&lt;&gt;"",VLOOKUP(I3604,Sheet2!B:C,2,0),""),"")</f>
        <v/>
      </c>
      <c r="K3604" s="64" t="str">
        <f>IFERROR( IF(I3604&lt;&gt;"", HLOOKUP(L$2+$A3604,Sheet2!BX:NK,2,0),""),"")</f>
        <v/>
      </c>
      <c r="L3604" t="str">
        <f>IF(OR(HLOOKUP(L$2+$A3604,Sheet2!BX:NK,$B3604,0),HLOOKUP(L$2+$A3604,Sheet2!BX:NK,$B3604,0)&lt;&gt;""),HLOOKUP(L$2+$A3604,Sheet2!BX:NK,$B3604,0),"")</f>
        <v/>
      </c>
      <c r="M3604" t="str">
        <f>IF(OR(HLOOKUP(M$2+$A3604,Sheet2!BY:NL,$B3604,0),HLOOKUP(M$2+$A3604,Sheet2!BY:NL,$B3604,0)&lt;&gt;""),HLOOKUP(M$2+$A3604,Sheet2!BY:NL,$B3604,0),"")</f>
        <v/>
      </c>
      <c r="N3604" t="str">
        <f>IF(OR(HLOOKUP(N$2+$A3604,Sheet2!BZ:NM,$B3604,0),HLOOKUP(N$2+$A3604,Sheet2!BZ:NM,$B3604,0)&lt;&gt;""),HLOOKUP(N$2+$A3604,Sheet2!BZ:NM,$B3604,0),"")</f>
        <v/>
      </c>
      <c r="O3604" t="str">
        <f>IF(OR(HLOOKUP(O$2+$A3604,Sheet2!CA:NN,$B3604,0),HLOOKUP(O$2+$A3604,Sheet2!CA:NN,$B3604,0)&lt;&gt;""),HLOOKUP(O$2+$A3604,Sheet2!CA:NN,$B3604,0),"")</f>
        <v/>
      </c>
      <c r="P3604" t="str">
        <f>IF(OR(HLOOKUP(P$2+$A3604,Sheet2!CB:NO,$B3604,0),HLOOKUP(P$2+$A3604,Sheet2!CB:NO,$B3604,0)&lt;&gt;""),HLOOKUP(P$2+$A3604,Sheet2!CB:NO,$B3604,0),"")</f>
        <v/>
      </c>
      <c r="Q3604" t="str">
        <f>IF(OR(HLOOKUP(Q$2+$A3604,Sheet2!CC:NO,$B3604,0),HLOOKUP(Q$2+$A3604,Sheet2!CC:NO,$B3604,0)&lt;&gt;""),HLOOKUP(Q$2+$A3604,Sheet2!CC:NO,$B3604,0),"")</f>
        <v/>
      </c>
    </row>
    <row r="3605" spans="1:17" x14ac:dyDescent="0.25">
      <c r="A3605" s="64">
        <f t="shared" si="451"/>
        <v>6</v>
      </c>
      <c r="B3605" s="64">
        <f t="shared" si="452"/>
        <v>365</v>
      </c>
      <c r="C3605" s="64">
        <f t="shared" si="453"/>
        <v>2</v>
      </c>
      <c r="D3605" s="64">
        <f t="shared" si="454"/>
        <v>361</v>
      </c>
      <c r="E3605" s="64">
        <f t="shared" si="455"/>
        <v>1801</v>
      </c>
      <c r="F3605" s="64" t="str">
        <f t="shared" si="448"/>
        <v/>
      </c>
      <c r="G3605" s="64" t="str">
        <f t="shared" si="449"/>
        <v/>
      </c>
      <c r="H3605" s="64" t="str">
        <f t="shared" si="450"/>
        <v/>
      </c>
      <c r="I3605" s="80" t="str">
        <f>IFERROR(VLOOKUP(D3605,Sheet2!A:B,2,0),"")</f>
        <v/>
      </c>
      <c r="J3605" s="64" t="str">
        <f>IFERROR(IF(I3605&lt;&gt;"",VLOOKUP(I3605,Sheet2!B:C,2,0),""),"")</f>
        <v/>
      </c>
      <c r="K3605" s="64" t="str">
        <f>IFERROR( IF(I3605&lt;&gt;"", HLOOKUP(L$2+$A3605,Sheet2!BX:NK,2,0),""),"")</f>
        <v/>
      </c>
      <c r="L3605" t="str">
        <f>IF(OR(HLOOKUP(L$2+$A3605,Sheet2!BX:NK,$B3605,0),HLOOKUP(L$2+$A3605,Sheet2!BX:NK,$B3605,0)&lt;&gt;""),HLOOKUP(L$2+$A3605,Sheet2!BX:NK,$B3605,0),"")</f>
        <v/>
      </c>
      <c r="M3605" t="str">
        <f>IF(OR(HLOOKUP(M$2+$A3605,Sheet2!BY:NL,$B3605,0),HLOOKUP(M$2+$A3605,Sheet2!BY:NL,$B3605,0)&lt;&gt;""),HLOOKUP(M$2+$A3605,Sheet2!BY:NL,$B3605,0),"")</f>
        <v/>
      </c>
      <c r="N3605" t="str">
        <f>IF(OR(HLOOKUP(N$2+$A3605,Sheet2!BZ:NM,$B3605,0),HLOOKUP(N$2+$A3605,Sheet2!BZ:NM,$B3605,0)&lt;&gt;""),HLOOKUP(N$2+$A3605,Sheet2!BZ:NM,$B3605,0),"")</f>
        <v/>
      </c>
      <c r="O3605" t="str">
        <f>IF(OR(HLOOKUP(O$2+$A3605,Sheet2!CA:NN,$B3605,0),HLOOKUP(O$2+$A3605,Sheet2!CA:NN,$B3605,0)&lt;&gt;""),HLOOKUP(O$2+$A3605,Sheet2!CA:NN,$B3605,0),"")</f>
        <v/>
      </c>
      <c r="P3605" t="str">
        <f>IF(OR(HLOOKUP(P$2+$A3605,Sheet2!CB:NO,$B3605,0),HLOOKUP(P$2+$A3605,Sheet2!CB:NO,$B3605,0)&lt;&gt;""),HLOOKUP(P$2+$A3605,Sheet2!CB:NO,$B3605,0),"")</f>
        <v/>
      </c>
      <c r="Q3605" t="str">
        <f>IF(OR(HLOOKUP(Q$2+$A3605,Sheet2!CC:NO,$B3605,0),HLOOKUP(Q$2+$A3605,Sheet2!CC:NO,$B3605,0)&lt;&gt;""),HLOOKUP(Q$2+$A3605,Sheet2!CC:NO,$B3605,0),"")</f>
        <v/>
      </c>
    </row>
    <row r="3606" spans="1:17" x14ac:dyDescent="0.25">
      <c r="A3606" s="64">
        <f t="shared" si="451"/>
        <v>12</v>
      </c>
      <c r="B3606" s="64">
        <f t="shared" si="452"/>
        <v>365</v>
      </c>
      <c r="C3606" s="64">
        <f t="shared" si="453"/>
        <v>3</v>
      </c>
      <c r="D3606" s="64">
        <f t="shared" si="454"/>
        <v>361</v>
      </c>
      <c r="E3606" s="64">
        <f t="shared" si="455"/>
        <v>1801</v>
      </c>
      <c r="F3606" s="64" t="str">
        <f t="shared" si="448"/>
        <v/>
      </c>
      <c r="G3606" s="64" t="str">
        <f t="shared" si="449"/>
        <v/>
      </c>
      <c r="H3606" s="64" t="str">
        <f t="shared" si="450"/>
        <v/>
      </c>
      <c r="I3606" s="80" t="str">
        <f>IFERROR(VLOOKUP(D3606,Sheet2!A:B,2,0),"")</f>
        <v/>
      </c>
      <c r="J3606" s="64" t="str">
        <f>IFERROR(IF(I3606&lt;&gt;"",VLOOKUP(I3606,Sheet2!B:C,2,0),""),"")</f>
        <v/>
      </c>
      <c r="K3606" s="64" t="str">
        <f>IFERROR( IF(I3606&lt;&gt;"", HLOOKUP(L$2+$A3606,Sheet2!BX:NK,2,0),""),"")</f>
        <v/>
      </c>
      <c r="L3606" t="str">
        <f>IF(OR(HLOOKUP(L$2+$A3606,Sheet2!BX:NK,$B3606,0),HLOOKUP(L$2+$A3606,Sheet2!BX:NK,$B3606,0)&lt;&gt;""),HLOOKUP(L$2+$A3606,Sheet2!BX:NK,$B3606,0),"")</f>
        <v/>
      </c>
      <c r="M3606" t="str">
        <f>IF(OR(HLOOKUP(M$2+$A3606,Sheet2!BY:NL,$B3606,0),HLOOKUP(M$2+$A3606,Sheet2!BY:NL,$B3606,0)&lt;&gt;""),HLOOKUP(M$2+$A3606,Sheet2!BY:NL,$B3606,0),"")</f>
        <v/>
      </c>
      <c r="N3606" t="str">
        <f>IF(OR(HLOOKUP(N$2+$A3606,Sheet2!BZ:NM,$B3606,0),HLOOKUP(N$2+$A3606,Sheet2!BZ:NM,$B3606,0)&lt;&gt;""),HLOOKUP(N$2+$A3606,Sheet2!BZ:NM,$B3606,0),"")</f>
        <v/>
      </c>
      <c r="O3606" t="str">
        <f>IF(OR(HLOOKUP(O$2+$A3606,Sheet2!CA:NN,$B3606,0),HLOOKUP(O$2+$A3606,Sheet2!CA:NN,$B3606,0)&lt;&gt;""),HLOOKUP(O$2+$A3606,Sheet2!CA:NN,$B3606,0),"")</f>
        <v/>
      </c>
      <c r="P3606" t="str">
        <f>IF(OR(HLOOKUP(P$2+$A3606,Sheet2!CB:NO,$B3606,0),HLOOKUP(P$2+$A3606,Sheet2!CB:NO,$B3606,0)&lt;&gt;""),HLOOKUP(P$2+$A3606,Sheet2!CB:NO,$B3606,0),"")</f>
        <v/>
      </c>
      <c r="Q3606" t="str">
        <f>IF(OR(HLOOKUP(Q$2+$A3606,Sheet2!CC:NO,$B3606,0),HLOOKUP(Q$2+$A3606,Sheet2!CC:NO,$B3606,0)&lt;&gt;""),HLOOKUP(Q$2+$A3606,Sheet2!CC:NO,$B3606,0),"")</f>
        <v/>
      </c>
    </row>
    <row r="3607" spans="1:17" x14ac:dyDescent="0.25">
      <c r="A3607" s="64">
        <f t="shared" si="451"/>
        <v>18</v>
      </c>
      <c r="B3607" s="64">
        <f t="shared" si="452"/>
        <v>365</v>
      </c>
      <c r="C3607" s="64">
        <f t="shared" si="453"/>
        <v>4</v>
      </c>
      <c r="D3607" s="64">
        <f t="shared" si="454"/>
        <v>361</v>
      </c>
      <c r="E3607" s="64">
        <f t="shared" si="455"/>
        <v>1801</v>
      </c>
      <c r="F3607" s="64" t="str">
        <f t="shared" si="448"/>
        <v/>
      </c>
      <c r="G3607" s="64" t="str">
        <f t="shared" si="449"/>
        <v/>
      </c>
      <c r="H3607" s="64" t="str">
        <f t="shared" si="450"/>
        <v/>
      </c>
      <c r="I3607" s="80" t="str">
        <f>IFERROR(VLOOKUP(D3607,Sheet2!A:B,2,0),"")</f>
        <v/>
      </c>
      <c r="J3607" s="64" t="str">
        <f>IFERROR(IF(I3607&lt;&gt;"",VLOOKUP(I3607,Sheet2!B:C,2,0),""),"")</f>
        <v/>
      </c>
      <c r="K3607" s="64" t="str">
        <f>IFERROR( IF(I3607&lt;&gt;"", HLOOKUP(L$2+$A3607,Sheet2!BX:NK,2,0),""),"")</f>
        <v/>
      </c>
      <c r="L3607" t="str">
        <f>IF(OR(HLOOKUP(L$2+$A3607,Sheet2!BX:NK,$B3607,0),HLOOKUP(L$2+$A3607,Sheet2!BX:NK,$B3607,0)&lt;&gt;""),HLOOKUP(L$2+$A3607,Sheet2!BX:NK,$B3607,0),"")</f>
        <v/>
      </c>
      <c r="M3607" t="str">
        <f>IF(OR(HLOOKUP(M$2+$A3607,Sheet2!BY:NL,$B3607,0),HLOOKUP(M$2+$A3607,Sheet2!BY:NL,$B3607,0)&lt;&gt;""),HLOOKUP(M$2+$A3607,Sheet2!BY:NL,$B3607,0),"")</f>
        <v/>
      </c>
      <c r="N3607" t="str">
        <f>IF(OR(HLOOKUP(N$2+$A3607,Sheet2!BZ:NM,$B3607,0),HLOOKUP(N$2+$A3607,Sheet2!BZ:NM,$B3607,0)&lt;&gt;""),HLOOKUP(N$2+$A3607,Sheet2!BZ:NM,$B3607,0),"")</f>
        <v/>
      </c>
      <c r="O3607" t="str">
        <f>IF(OR(HLOOKUP(O$2+$A3607,Sheet2!CA:NN,$B3607,0),HLOOKUP(O$2+$A3607,Sheet2!CA:NN,$B3607,0)&lt;&gt;""),HLOOKUP(O$2+$A3607,Sheet2!CA:NN,$B3607,0),"")</f>
        <v/>
      </c>
      <c r="P3607" t="str">
        <f>IF(OR(HLOOKUP(P$2+$A3607,Sheet2!CB:NO,$B3607,0),HLOOKUP(P$2+$A3607,Sheet2!CB:NO,$B3607,0)&lt;&gt;""),HLOOKUP(P$2+$A3607,Sheet2!CB:NO,$B3607,0),"")</f>
        <v/>
      </c>
      <c r="Q3607" t="str">
        <f>IF(OR(HLOOKUP(Q$2+$A3607,Sheet2!CC:NO,$B3607,0),HLOOKUP(Q$2+$A3607,Sheet2!CC:NO,$B3607,0)&lt;&gt;""),HLOOKUP(Q$2+$A3607,Sheet2!CC:NO,$B3607,0),"")</f>
        <v/>
      </c>
    </row>
    <row r="3608" spans="1:17" x14ac:dyDescent="0.25">
      <c r="A3608" s="64">
        <f t="shared" si="451"/>
        <v>24</v>
      </c>
      <c r="B3608" s="64">
        <f t="shared" si="452"/>
        <v>365</v>
      </c>
      <c r="C3608" s="64">
        <f t="shared" si="453"/>
        <v>5</v>
      </c>
      <c r="D3608" s="64">
        <f t="shared" si="454"/>
        <v>361</v>
      </c>
      <c r="E3608" s="64">
        <f t="shared" si="455"/>
        <v>1801</v>
      </c>
      <c r="F3608" s="64" t="str">
        <f t="shared" si="448"/>
        <v/>
      </c>
      <c r="G3608" s="64" t="str">
        <f t="shared" si="449"/>
        <v/>
      </c>
      <c r="H3608" s="64" t="str">
        <f t="shared" si="450"/>
        <v/>
      </c>
      <c r="I3608" s="80" t="str">
        <f>IFERROR(VLOOKUP(D3608,Sheet2!A:B,2,0),"")</f>
        <v/>
      </c>
      <c r="J3608" s="64" t="str">
        <f>IFERROR(IF(I3608&lt;&gt;"",VLOOKUP(I3608,Sheet2!B:C,2,0),""),"")</f>
        <v/>
      </c>
      <c r="K3608" s="64" t="str">
        <f>IFERROR( IF(I3608&lt;&gt;"", HLOOKUP(L$2+$A3608,Sheet2!BX:NK,2,0),""),"")</f>
        <v/>
      </c>
      <c r="L3608" t="str">
        <f>IF(OR(HLOOKUP(L$2+$A3608,Sheet2!BX:NK,$B3608,0),HLOOKUP(L$2+$A3608,Sheet2!BX:NK,$B3608,0)&lt;&gt;""),HLOOKUP(L$2+$A3608,Sheet2!BX:NK,$B3608,0),"")</f>
        <v/>
      </c>
      <c r="M3608" t="str">
        <f>IF(OR(HLOOKUP(M$2+$A3608,Sheet2!BY:NL,$B3608,0),HLOOKUP(M$2+$A3608,Sheet2!BY:NL,$B3608,0)&lt;&gt;""),HLOOKUP(M$2+$A3608,Sheet2!BY:NL,$B3608,0),"")</f>
        <v/>
      </c>
      <c r="N3608" t="str">
        <f>IF(OR(HLOOKUP(N$2+$A3608,Sheet2!BZ:NM,$B3608,0),HLOOKUP(N$2+$A3608,Sheet2!BZ:NM,$B3608,0)&lt;&gt;""),HLOOKUP(N$2+$A3608,Sheet2!BZ:NM,$B3608,0),"")</f>
        <v/>
      </c>
      <c r="O3608" t="str">
        <f>IF(OR(HLOOKUP(O$2+$A3608,Sheet2!CA:NN,$B3608,0),HLOOKUP(O$2+$A3608,Sheet2!CA:NN,$B3608,0)&lt;&gt;""),HLOOKUP(O$2+$A3608,Sheet2!CA:NN,$B3608,0),"")</f>
        <v/>
      </c>
      <c r="P3608" t="str">
        <f>IF(OR(HLOOKUP(P$2+$A3608,Sheet2!CB:NO,$B3608,0),HLOOKUP(P$2+$A3608,Sheet2!CB:NO,$B3608,0)&lt;&gt;""),HLOOKUP(P$2+$A3608,Sheet2!CB:NO,$B3608,0),"")</f>
        <v/>
      </c>
      <c r="Q3608" t="str">
        <f>IF(OR(HLOOKUP(Q$2+$A3608,Sheet2!CC:NO,$B3608,0),HLOOKUP(Q$2+$A3608,Sheet2!CC:NO,$B3608,0)&lt;&gt;""),HLOOKUP(Q$2+$A3608,Sheet2!CC:NO,$B3608,0),"")</f>
        <v/>
      </c>
    </row>
    <row r="3609" spans="1:17" x14ac:dyDescent="0.25">
      <c r="A3609" s="64">
        <f t="shared" si="451"/>
        <v>30</v>
      </c>
      <c r="B3609" s="64">
        <f t="shared" si="452"/>
        <v>365</v>
      </c>
      <c r="C3609" s="64">
        <f t="shared" si="453"/>
        <v>6</v>
      </c>
      <c r="D3609" s="64">
        <f t="shared" si="454"/>
        <v>361</v>
      </c>
      <c r="E3609" s="64">
        <f t="shared" si="455"/>
        <v>1801</v>
      </c>
      <c r="F3609" s="64" t="str">
        <f t="shared" si="448"/>
        <v/>
      </c>
      <c r="G3609" s="64" t="str">
        <f t="shared" si="449"/>
        <v/>
      </c>
      <c r="H3609" s="64" t="str">
        <f t="shared" si="450"/>
        <v/>
      </c>
      <c r="I3609" s="80" t="str">
        <f>IFERROR(VLOOKUP(D3609,Sheet2!A:B,2,0),"")</f>
        <v/>
      </c>
      <c r="J3609" s="64" t="str">
        <f>IFERROR(IF(I3609&lt;&gt;"",VLOOKUP(I3609,Sheet2!B:C,2,0),""),"")</f>
        <v/>
      </c>
      <c r="K3609" s="64" t="str">
        <f>IFERROR( IF(I3609&lt;&gt;"", HLOOKUP(L$2+$A3609,Sheet2!BX:NK,2,0),""),"")</f>
        <v/>
      </c>
      <c r="L3609" t="str">
        <f>IF(OR(HLOOKUP(L$2+$A3609,Sheet2!BX:NK,$B3609,0),HLOOKUP(L$2+$A3609,Sheet2!BX:NK,$B3609,0)&lt;&gt;""),HLOOKUP(L$2+$A3609,Sheet2!BX:NK,$B3609,0),"")</f>
        <v/>
      </c>
      <c r="M3609" t="str">
        <f>IF(OR(HLOOKUP(M$2+$A3609,Sheet2!BY:NL,$B3609,0),HLOOKUP(M$2+$A3609,Sheet2!BY:NL,$B3609,0)&lt;&gt;""),HLOOKUP(M$2+$A3609,Sheet2!BY:NL,$B3609,0),"")</f>
        <v/>
      </c>
      <c r="N3609" t="str">
        <f>IF(OR(HLOOKUP(N$2+$A3609,Sheet2!BZ:NM,$B3609,0),HLOOKUP(N$2+$A3609,Sheet2!BZ:NM,$B3609,0)&lt;&gt;""),HLOOKUP(N$2+$A3609,Sheet2!BZ:NM,$B3609,0),"")</f>
        <v/>
      </c>
      <c r="O3609" t="str">
        <f>IF(OR(HLOOKUP(O$2+$A3609,Sheet2!CA:NN,$B3609,0),HLOOKUP(O$2+$A3609,Sheet2!CA:NN,$B3609,0)&lt;&gt;""),HLOOKUP(O$2+$A3609,Sheet2!CA:NN,$B3609,0),"")</f>
        <v/>
      </c>
      <c r="P3609" t="str">
        <f>IF(OR(HLOOKUP(P$2+$A3609,Sheet2!CB:NO,$B3609,0),HLOOKUP(P$2+$A3609,Sheet2!CB:NO,$B3609,0)&lt;&gt;""),HLOOKUP(P$2+$A3609,Sheet2!CB:NO,$B3609,0),"")</f>
        <v/>
      </c>
      <c r="Q3609" t="str">
        <f>IF(OR(HLOOKUP(Q$2+$A3609,Sheet2!CC:NO,$B3609,0),HLOOKUP(Q$2+$A3609,Sheet2!CC:NO,$B3609,0)&lt;&gt;""),HLOOKUP(Q$2+$A3609,Sheet2!CC:NO,$B3609,0),"")</f>
        <v/>
      </c>
    </row>
    <row r="3610" spans="1:17" x14ac:dyDescent="0.25">
      <c r="A3610" s="64">
        <f t="shared" si="451"/>
        <v>36</v>
      </c>
      <c r="B3610" s="64">
        <f t="shared" si="452"/>
        <v>365</v>
      </c>
      <c r="C3610" s="64">
        <f t="shared" si="453"/>
        <v>7</v>
      </c>
      <c r="D3610" s="64">
        <f t="shared" si="454"/>
        <v>361</v>
      </c>
      <c r="E3610" s="64">
        <f t="shared" si="455"/>
        <v>1801</v>
      </c>
      <c r="F3610" s="64" t="str">
        <f t="shared" si="448"/>
        <v/>
      </c>
      <c r="G3610" s="64" t="str">
        <f t="shared" si="449"/>
        <v/>
      </c>
      <c r="H3610" s="64" t="str">
        <f t="shared" si="450"/>
        <v/>
      </c>
      <c r="I3610" s="80" t="str">
        <f>IFERROR(VLOOKUP(D3610,Sheet2!A:B,2,0),"")</f>
        <v/>
      </c>
      <c r="J3610" s="64" t="str">
        <f>IFERROR(IF(I3610&lt;&gt;"",VLOOKUP(I3610,Sheet2!B:C,2,0),""),"")</f>
        <v/>
      </c>
      <c r="K3610" s="64" t="str">
        <f>IFERROR( IF(I3610&lt;&gt;"", HLOOKUP(L$2+$A3610,Sheet2!BX:NK,2,0),""),"")</f>
        <v/>
      </c>
      <c r="L3610" t="str">
        <f>IF(OR(HLOOKUP(L$2+$A3610,Sheet2!BX:NK,$B3610,0),HLOOKUP(L$2+$A3610,Sheet2!BX:NK,$B3610,0)&lt;&gt;""),HLOOKUP(L$2+$A3610,Sheet2!BX:NK,$B3610,0),"")</f>
        <v/>
      </c>
      <c r="M3610" t="str">
        <f>IF(OR(HLOOKUP(M$2+$A3610,Sheet2!BY:NL,$B3610,0),HLOOKUP(M$2+$A3610,Sheet2!BY:NL,$B3610,0)&lt;&gt;""),HLOOKUP(M$2+$A3610,Sheet2!BY:NL,$B3610,0),"")</f>
        <v/>
      </c>
      <c r="N3610" t="str">
        <f>IF(OR(HLOOKUP(N$2+$A3610,Sheet2!BZ:NM,$B3610,0),HLOOKUP(N$2+$A3610,Sheet2!BZ:NM,$B3610,0)&lt;&gt;""),HLOOKUP(N$2+$A3610,Sheet2!BZ:NM,$B3610,0),"")</f>
        <v/>
      </c>
      <c r="O3610" t="str">
        <f>IF(OR(HLOOKUP(O$2+$A3610,Sheet2!CA:NN,$B3610,0),HLOOKUP(O$2+$A3610,Sheet2!CA:NN,$B3610,0)&lt;&gt;""),HLOOKUP(O$2+$A3610,Sheet2!CA:NN,$B3610,0),"")</f>
        <v/>
      </c>
      <c r="P3610" t="str">
        <f>IF(OR(HLOOKUP(P$2+$A3610,Sheet2!CB:NO,$B3610,0),HLOOKUP(P$2+$A3610,Sheet2!CB:NO,$B3610,0)&lt;&gt;""),HLOOKUP(P$2+$A3610,Sheet2!CB:NO,$B3610,0),"")</f>
        <v/>
      </c>
      <c r="Q3610" t="str">
        <f>IF(OR(HLOOKUP(Q$2+$A3610,Sheet2!CC:NO,$B3610,0),HLOOKUP(Q$2+$A3610,Sheet2!CC:NO,$B3610,0)&lt;&gt;""),HLOOKUP(Q$2+$A3610,Sheet2!CC:NO,$B3610,0),"")</f>
        <v/>
      </c>
    </row>
    <row r="3611" spans="1:17" x14ac:dyDescent="0.25">
      <c r="A3611" s="64">
        <f t="shared" si="451"/>
        <v>42</v>
      </c>
      <c r="B3611" s="64">
        <f t="shared" si="452"/>
        <v>365</v>
      </c>
      <c r="C3611" s="64">
        <f t="shared" si="453"/>
        <v>8</v>
      </c>
      <c r="D3611" s="64">
        <f t="shared" si="454"/>
        <v>361</v>
      </c>
      <c r="E3611" s="64">
        <f t="shared" si="455"/>
        <v>1801</v>
      </c>
      <c r="F3611" s="64" t="str">
        <f t="shared" si="448"/>
        <v/>
      </c>
      <c r="G3611" s="64" t="str">
        <f t="shared" si="449"/>
        <v/>
      </c>
      <c r="H3611" s="64" t="str">
        <f t="shared" si="450"/>
        <v/>
      </c>
      <c r="I3611" s="80" t="str">
        <f>IFERROR(VLOOKUP(D3611,Sheet2!A:B,2,0),"")</f>
        <v/>
      </c>
      <c r="J3611" s="64" t="str">
        <f>IFERROR(IF(I3611&lt;&gt;"",VLOOKUP(I3611,Sheet2!B:C,2,0),""),"")</f>
        <v/>
      </c>
      <c r="K3611" s="64" t="str">
        <f>IFERROR( IF(I3611&lt;&gt;"", HLOOKUP(L$2+$A3611,Sheet2!BX:NK,2,0),""),"")</f>
        <v/>
      </c>
      <c r="L3611" t="str">
        <f>IF(OR(HLOOKUP(L$2+$A3611,Sheet2!BX:NK,$B3611,0),HLOOKUP(L$2+$A3611,Sheet2!BX:NK,$B3611,0)&lt;&gt;""),HLOOKUP(L$2+$A3611,Sheet2!BX:NK,$B3611,0),"")</f>
        <v/>
      </c>
      <c r="M3611" t="str">
        <f>IF(OR(HLOOKUP(M$2+$A3611,Sheet2!BY:NL,$B3611,0),HLOOKUP(M$2+$A3611,Sheet2!BY:NL,$B3611,0)&lt;&gt;""),HLOOKUP(M$2+$A3611,Sheet2!BY:NL,$B3611,0),"")</f>
        <v/>
      </c>
      <c r="N3611" t="str">
        <f>IF(OR(HLOOKUP(N$2+$A3611,Sheet2!BZ:NM,$B3611,0),HLOOKUP(N$2+$A3611,Sheet2!BZ:NM,$B3611,0)&lt;&gt;""),HLOOKUP(N$2+$A3611,Sheet2!BZ:NM,$B3611,0),"")</f>
        <v/>
      </c>
      <c r="O3611" t="str">
        <f>IF(OR(HLOOKUP(O$2+$A3611,Sheet2!CA:NN,$B3611,0),HLOOKUP(O$2+$A3611,Sheet2!CA:NN,$B3611,0)&lt;&gt;""),HLOOKUP(O$2+$A3611,Sheet2!CA:NN,$B3611,0),"")</f>
        <v/>
      </c>
      <c r="P3611" t="str">
        <f>IF(OR(HLOOKUP(P$2+$A3611,Sheet2!CB:NO,$B3611,0),HLOOKUP(P$2+$A3611,Sheet2!CB:NO,$B3611,0)&lt;&gt;""),HLOOKUP(P$2+$A3611,Sheet2!CB:NO,$B3611,0),"")</f>
        <v/>
      </c>
      <c r="Q3611" t="str">
        <f>IF(OR(HLOOKUP(Q$2+$A3611,Sheet2!CC:NO,$B3611,0),HLOOKUP(Q$2+$A3611,Sheet2!CC:NO,$B3611,0)&lt;&gt;""),HLOOKUP(Q$2+$A3611,Sheet2!CC:NO,$B3611,0),"")</f>
        <v/>
      </c>
    </row>
    <row r="3612" spans="1:17" x14ac:dyDescent="0.25">
      <c r="A3612" s="64">
        <f t="shared" si="451"/>
        <v>48</v>
      </c>
      <c r="B3612" s="64">
        <f t="shared" si="452"/>
        <v>365</v>
      </c>
      <c r="C3612" s="64">
        <f t="shared" si="453"/>
        <v>9</v>
      </c>
      <c r="D3612" s="64">
        <f t="shared" si="454"/>
        <v>361</v>
      </c>
      <c r="E3612" s="64">
        <f t="shared" si="455"/>
        <v>1801</v>
      </c>
      <c r="F3612" s="64" t="str">
        <f t="shared" si="448"/>
        <v/>
      </c>
      <c r="G3612" s="64" t="str">
        <f t="shared" si="449"/>
        <v/>
      </c>
      <c r="H3612" s="64" t="str">
        <f t="shared" si="450"/>
        <v/>
      </c>
      <c r="I3612" s="80" t="str">
        <f>IFERROR(VLOOKUP(D3612,Sheet2!A:B,2,0),"")</f>
        <v/>
      </c>
      <c r="J3612" s="64" t="str">
        <f>IFERROR(IF(I3612&lt;&gt;"",VLOOKUP(I3612,Sheet2!B:C,2,0),""),"")</f>
        <v/>
      </c>
      <c r="K3612" s="64" t="str">
        <f>IFERROR( IF(I3612&lt;&gt;"", HLOOKUP(L$2+$A3612,Sheet2!BX:NK,2,0),""),"")</f>
        <v/>
      </c>
      <c r="L3612" t="str">
        <f>IF(OR(HLOOKUP(L$2+$A3612,Sheet2!BX:NK,$B3612,0),HLOOKUP(L$2+$A3612,Sheet2!BX:NK,$B3612,0)&lt;&gt;""),HLOOKUP(L$2+$A3612,Sheet2!BX:NK,$B3612,0),"")</f>
        <v/>
      </c>
      <c r="M3612" t="str">
        <f>IF(OR(HLOOKUP(M$2+$A3612,Sheet2!BY:NL,$B3612,0),HLOOKUP(M$2+$A3612,Sheet2!BY:NL,$B3612,0)&lt;&gt;""),HLOOKUP(M$2+$A3612,Sheet2!BY:NL,$B3612,0),"")</f>
        <v/>
      </c>
      <c r="N3612" t="str">
        <f>IF(OR(HLOOKUP(N$2+$A3612,Sheet2!BZ:NM,$B3612,0),HLOOKUP(N$2+$A3612,Sheet2!BZ:NM,$B3612,0)&lt;&gt;""),HLOOKUP(N$2+$A3612,Sheet2!BZ:NM,$B3612,0),"")</f>
        <v/>
      </c>
      <c r="O3612" t="str">
        <f>IF(OR(HLOOKUP(O$2+$A3612,Sheet2!CA:NN,$B3612,0),HLOOKUP(O$2+$A3612,Sheet2!CA:NN,$B3612,0)&lt;&gt;""),HLOOKUP(O$2+$A3612,Sheet2!CA:NN,$B3612,0),"")</f>
        <v/>
      </c>
      <c r="P3612" t="str">
        <f>IF(OR(HLOOKUP(P$2+$A3612,Sheet2!CB:NO,$B3612,0),HLOOKUP(P$2+$A3612,Sheet2!CB:NO,$B3612,0)&lt;&gt;""),HLOOKUP(P$2+$A3612,Sheet2!CB:NO,$B3612,0),"")</f>
        <v/>
      </c>
      <c r="Q3612" t="str">
        <f>IF(OR(HLOOKUP(Q$2+$A3612,Sheet2!CC:NO,$B3612,0),HLOOKUP(Q$2+$A3612,Sheet2!CC:NO,$B3612,0)&lt;&gt;""),HLOOKUP(Q$2+$A3612,Sheet2!CC:NO,$B3612,0),"")</f>
        <v/>
      </c>
    </row>
    <row r="3613" spans="1:17" x14ac:dyDescent="0.25">
      <c r="A3613" s="64">
        <f t="shared" si="451"/>
        <v>54</v>
      </c>
      <c r="B3613" s="64">
        <f t="shared" si="452"/>
        <v>365</v>
      </c>
      <c r="C3613" s="64">
        <f t="shared" si="453"/>
        <v>10</v>
      </c>
      <c r="D3613" s="64">
        <f t="shared" si="454"/>
        <v>361</v>
      </c>
      <c r="E3613" s="64">
        <f t="shared" si="455"/>
        <v>1801</v>
      </c>
      <c r="F3613" s="64" t="str">
        <f t="shared" si="448"/>
        <v/>
      </c>
      <c r="G3613" s="64" t="str">
        <f t="shared" si="449"/>
        <v/>
      </c>
      <c r="H3613" s="64" t="str">
        <f t="shared" si="450"/>
        <v/>
      </c>
      <c r="I3613" s="80" t="str">
        <f>IFERROR(VLOOKUP(D3613,Sheet2!A:B,2,0),"")</f>
        <v/>
      </c>
      <c r="J3613" s="64" t="str">
        <f>IFERROR(IF(I3613&lt;&gt;"",VLOOKUP(I3613,Sheet2!B:C,2,0),""),"")</f>
        <v/>
      </c>
      <c r="K3613" s="64" t="str">
        <f>IFERROR( IF(I3613&lt;&gt;"", HLOOKUP(L$2+$A3613,Sheet2!BX:NK,2,0),""),"")</f>
        <v/>
      </c>
      <c r="L3613" t="str">
        <f>IF(OR(HLOOKUP(L$2+$A3613,Sheet2!BX:NK,$B3613,0),HLOOKUP(L$2+$A3613,Sheet2!BX:NK,$B3613,0)&lt;&gt;""),HLOOKUP(L$2+$A3613,Sheet2!BX:NK,$B3613,0),"")</f>
        <v/>
      </c>
      <c r="M3613" t="str">
        <f>IF(OR(HLOOKUP(M$2+$A3613,Sheet2!BY:NL,$B3613,0),HLOOKUP(M$2+$A3613,Sheet2!BY:NL,$B3613,0)&lt;&gt;""),HLOOKUP(M$2+$A3613,Sheet2!BY:NL,$B3613,0),"")</f>
        <v/>
      </c>
      <c r="N3613" t="str">
        <f>IF(OR(HLOOKUP(N$2+$A3613,Sheet2!BZ:NM,$B3613,0),HLOOKUP(N$2+$A3613,Sheet2!BZ:NM,$B3613,0)&lt;&gt;""),HLOOKUP(N$2+$A3613,Sheet2!BZ:NM,$B3613,0),"")</f>
        <v/>
      </c>
      <c r="O3613" t="str">
        <f>IF(OR(HLOOKUP(O$2+$A3613,Sheet2!CA:NN,$B3613,0),HLOOKUP(O$2+$A3613,Sheet2!CA:NN,$B3613,0)&lt;&gt;""),HLOOKUP(O$2+$A3613,Sheet2!CA:NN,$B3613,0),"")</f>
        <v/>
      </c>
      <c r="P3613" t="str">
        <f>IF(OR(HLOOKUP(P$2+$A3613,Sheet2!CB:NO,$B3613,0),HLOOKUP(P$2+$A3613,Sheet2!CB:NO,$B3613,0)&lt;&gt;""),HLOOKUP(P$2+$A3613,Sheet2!CB:NO,$B3613,0),"")</f>
        <v/>
      </c>
      <c r="Q3613" t="str">
        <f>IF(OR(HLOOKUP(Q$2+$A3613,Sheet2!CC:NO,$B3613,0),HLOOKUP(Q$2+$A3613,Sheet2!CC:NO,$B3613,0)&lt;&gt;""),HLOOKUP(Q$2+$A3613,Sheet2!CC:NO,$B3613,0),"")</f>
        <v/>
      </c>
    </row>
    <row r="3614" spans="1:17" x14ac:dyDescent="0.25">
      <c r="A3614" s="64">
        <f t="shared" si="451"/>
        <v>0</v>
      </c>
      <c r="B3614" s="64">
        <f t="shared" si="452"/>
        <v>366</v>
      </c>
      <c r="C3614" s="64">
        <f t="shared" si="453"/>
        <v>1</v>
      </c>
      <c r="D3614" s="64">
        <f t="shared" si="454"/>
        <v>362</v>
      </c>
      <c r="E3614" s="64">
        <f t="shared" si="455"/>
        <v>1806</v>
      </c>
      <c r="F3614" s="64" t="str">
        <f t="shared" si="448"/>
        <v/>
      </c>
      <c r="G3614" s="64" t="str">
        <f t="shared" si="449"/>
        <v/>
      </c>
      <c r="H3614" s="64" t="str">
        <f t="shared" si="450"/>
        <v/>
      </c>
      <c r="I3614" s="80" t="str">
        <f>IFERROR(VLOOKUP(D3614,Sheet2!A:B,2,0),"")</f>
        <v/>
      </c>
      <c r="J3614" s="64" t="str">
        <f>IFERROR(IF(I3614&lt;&gt;"",VLOOKUP(I3614,Sheet2!B:C,2,0),""),"")</f>
        <v/>
      </c>
      <c r="K3614" s="64" t="str">
        <f>IFERROR( IF(I3614&lt;&gt;"", HLOOKUP(L$2+$A3614,Sheet2!BX:NK,2,0),""),"")</f>
        <v/>
      </c>
      <c r="L3614" t="str">
        <f>IF(OR(HLOOKUP(L$2+$A3614,Sheet2!BX:NK,$B3614,0),HLOOKUP(L$2+$A3614,Sheet2!BX:NK,$B3614,0)&lt;&gt;""),HLOOKUP(L$2+$A3614,Sheet2!BX:NK,$B3614,0),"")</f>
        <v/>
      </c>
      <c r="M3614" t="str">
        <f>IF(OR(HLOOKUP(M$2+$A3614,Sheet2!BY:NL,$B3614,0),HLOOKUP(M$2+$A3614,Sheet2!BY:NL,$B3614,0)&lt;&gt;""),HLOOKUP(M$2+$A3614,Sheet2!BY:NL,$B3614,0),"")</f>
        <v/>
      </c>
      <c r="N3614" t="str">
        <f>IF(OR(HLOOKUP(N$2+$A3614,Sheet2!BZ:NM,$B3614,0),HLOOKUP(N$2+$A3614,Sheet2!BZ:NM,$B3614,0)&lt;&gt;""),HLOOKUP(N$2+$A3614,Sheet2!BZ:NM,$B3614,0),"")</f>
        <v/>
      </c>
      <c r="O3614" t="str">
        <f>IF(OR(HLOOKUP(O$2+$A3614,Sheet2!CA:NN,$B3614,0),HLOOKUP(O$2+$A3614,Sheet2!CA:NN,$B3614,0)&lt;&gt;""),HLOOKUP(O$2+$A3614,Sheet2!CA:NN,$B3614,0),"")</f>
        <v/>
      </c>
      <c r="P3614" t="str">
        <f>IF(OR(HLOOKUP(P$2+$A3614,Sheet2!CB:NO,$B3614,0),HLOOKUP(P$2+$A3614,Sheet2!CB:NO,$B3614,0)&lt;&gt;""),HLOOKUP(P$2+$A3614,Sheet2!CB:NO,$B3614,0),"")</f>
        <v/>
      </c>
      <c r="Q3614" t="str">
        <f>IF(OR(HLOOKUP(Q$2+$A3614,Sheet2!CC:NO,$B3614,0),HLOOKUP(Q$2+$A3614,Sheet2!CC:NO,$B3614,0)&lt;&gt;""),HLOOKUP(Q$2+$A3614,Sheet2!CC:NO,$B3614,0),"")</f>
        <v/>
      </c>
    </row>
    <row r="3615" spans="1:17" x14ac:dyDescent="0.25">
      <c r="A3615" s="64">
        <f t="shared" si="451"/>
        <v>6</v>
      </c>
      <c r="B3615" s="64">
        <f t="shared" si="452"/>
        <v>366</v>
      </c>
      <c r="C3615" s="64">
        <f t="shared" si="453"/>
        <v>2</v>
      </c>
      <c r="D3615" s="64">
        <f t="shared" si="454"/>
        <v>362</v>
      </c>
      <c r="E3615" s="64">
        <f t="shared" si="455"/>
        <v>1806</v>
      </c>
      <c r="F3615" s="64" t="str">
        <f t="shared" si="448"/>
        <v/>
      </c>
      <c r="G3615" s="64" t="str">
        <f t="shared" si="449"/>
        <v/>
      </c>
      <c r="H3615" s="64" t="str">
        <f t="shared" si="450"/>
        <v/>
      </c>
      <c r="I3615" s="80" t="str">
        <f>IFERROR(VLOOKUP(D3615,Sheet2!A:B,2,0),"")</f>
        <v/>
      </c>
      <c r="J3615" s="64" t="str">
        <f>IFERROR(IF(I3615&lt;&gt;"",VLOOKUP(I3615,Sheet2!B:C,2,0),""),"")</f>
        <v/>
      </c>
      <c r="K3615" s="64" t="str">
        <f>IFERROR( IF(I3615&lt;&gt;"", HLOOKUP(L$2+$A3615,Sheet2!BX:NK,2,0),""),"")</f>
        <v/>
      </c>
      <c r="L3615" t="str">
        <f>IF(OR(HLOOKUP(L$2+$A3615,Sheet2!BX:NK,$B3615,0),HLOOKUP(L$2+$A3615,Sheet2!BX:NK,$B3615,0)&lt;&gt;""),HLOOKUP(L$2+$A3615,Sheet2!BX:NK,$B3615,0),"")</f>
        <v/>
      </c>
      <c r="M3615" t="str">
        <f>IF(OR(HLOOKUP(M$2+$A3615,Sheet2!BY:NL,$B3615,0),HLOOKUP(M$2+$A3615,Sheet2!BY:NL,$B3615,0)&lt;&gt;""),HLOOKUP(M$2+$A3615,Sheet2!BY:NL,$B3615,0),"")</f>
        <v/>
      </c>
      <c r="N3615" t="str">
        <f>IF(OR(HLOOKUP(N$2+$A3615,Sheet2!BZ:NM,$B3615,0),HLOOKUP(N$2+$A3615,Sheet2!BZ:NM,$B3615,0)&lt;&gt;""),HLOOKUP(N$2+$A3615,Sheet2!BZ:NM,$B3615,0),"")</f>
        <v/>
      </c>
      <c r="O3615" t="str">
        <f>IF(OR(HLOOKUP(O$2+$A3615,Sheet2!CA:NN,$B3615,0),HLOOKUP(O$2+$A3615,Sheet2!CA:NN,$B3615,0)&lt;&gt;""),HLOOKUP(O$2+$A3615,Sheet2!CA:NN,$B3615,0),"")</f>
        <v/>
      </c>
      <c r="P3615" t="str">
        <f>IF(OR(HLOOKUP(P$2+$A3615,Sheet2!CB:NO,$B3615,0),HLOOKUP(P$2+$A3615,Sheet2!CB:NO,$B3615,0)&lt;&gt;""),HLOOKUP(P$2+$A3615,Sheet2!CB:NO,$B3615,0),"")</f>
        <v/>
      </c>
      <c r="Q3615" t="str">
        <f>IF(OR(HLOOKUP(Q$2+$A3615,Sheet2!CC:NO,$B3615,0),HLOOKUP(Q$2+$A3615,Sheet2!CC:NO,$B3615,0)&lt;&gt;""),HLOOKUP(Q$2+$A3615,Sheet2!CC:NO,$B3615,0),"")</f>
        <v/>
      </c>
    </row>
    <row r="3616" spans="1:17" x14ac:dyDescent="0.25">
      <c r="A3616" s="64">
        <f t="shared" si="451"/>
        <v>12</v>
      </c>
      <c r="B3616" s="64">
        <f t="shared" si="452"/>
        <v>366</v>
      </c>
      <c r="C3616" s="64">
        <f t="shared" si="453"/>
        <v>3</v>
      </c>
      <c r="D3616" s="64">
        <f t="shared" si="454"/>
        <v>362</v>
      </c>
      <c r="E3616" s="64">
        <f t="shared" si="455"/>
        <v>1806</v>
      </c>
      <c r="F3616" s="64" t="str">
        <f t="shared" si="448"/>
        <v/>
      </c>
      <c r="G3616" s="64" t="str">
        <f t="shared" si="449"/>
        <v/>
      </c>
      <c r="H3616" s="64" t="str">
        <f t="shared" si="450"/>
        <v/>
      </c>
      <c r="I3616" s="80" t="str">
        <f>IFERROR(VLOOKUP(D3616,Sheet2!A:B,2,0),"")</f>
        <v/>
      </c>
      <c r="J3616" s="64" t="str">
        <f>IFERROR(IF(I3616&lt;&gt;"",VLOOKUP(I3616,Sheet2!B:C,2,0),""),"")</f>
        <v/>
      </c>
      <c r="K3616" s="64" t="str">
        <f>IFERROR( IF(I3616&lt;&gt;"", HLOOKUP(L$2+$A3616,Sheet2!BX:NK,2,0),""),"")</f>
        <v/>
      </c>
      <c r="L3616" t="str">
        <f>IF(OR(HLOOKUP(L$2+$A3616,Sheet2!BX:NK,$B3616,0),HLOOKUP(L$2+$A3616,Sheet2!BX:NK,$B3616,0)&lt;&gt;""),HLOOKUP(L$2+$A3616,Sheet2!BX:NK,$B3616,0),"")</f>
        <v/>
      </c>
      <c r="M3616" t="str">
        <f>IF(OR(HLOOKUP(M$2+$A3616,Sheet2!BY:NL,$B3616,0),HLOOKUP(M$2+$A3616,Sheet2!BY:NL,$B3616,0)&lt;&gt;""),HLOOKUP(M$2+$A3616,Sheet2!BY:NL,$B3616,0),"")</f>
        <v/>
      </c>
      <c r="N3616" t="str">
        <f>IF(OR(HLOOKUP(N$2+$A3616,Sheet2!BZ:NM,$B3616,0),HLOOKUP(N$2+$A3616,Sheet2!BZ:NM,$B3616,0)&lt;&gt;""),HLOOKUP(N$2+$A3616,Sheet2!BZ:NM,$B3616,0),"")</f>
        <v/>
      </c>
      <c r="O3616" t="str">
        <f>IF(OR(HLOOKUP(O$2+$A3616,Sheet2!CA:NN,$B3616,0),HLOOKUP(O$2+$A3616,Sheet2!CA:NN,$B3616,0)&lt;&gt;""),HLOOKUP(O$2+$A3616,Sheet2!CA:NN,$B3616,0),"")</f>
        <v/>
      </c>
      <c r="P3616" t="str">
        <f>IF(OR(HLOOKUP(P$2+$A3616,Sheet2!CB:NO,$B3616,0),HLOOKUP(P$2+$A3616,Sheet2!CB:NO,$B3616,0)&lt;&gt;""),HLOOKUP(P$2+$A3616,Sheet2!CB:NO,$B3616,0),"")</f>
        <v/>
      </c>
      <c r="Q3616" t="str">
        <f>IF(OR(HLOOKUP(Q$2+$A3616,Sheet2!CC:NO,$B3616,0),HLOOKUP(Q$2+$A3616,Sheet2!CC:NO,$B3616,0)&lt;&gt;""),HLOOKUP(Q$2+$A3616,Sheet2!CC:NO,$B3616,0),"")</f>
        <v/>
      </c>
    </row>
    <row r="3617" spans="1:17" x14ac:dyDescent="0.25">
      <c r="A3617" s="64">
        <f t="shared" si="451"/>
        <v>18</v>
      </c>
      <c r="B3617" s="64">
        <f t="shared" si="452"/>
        <v>366</v>
      </c>
      <c r="C3617" s="64">
        <f t="shared" si="453"/>
        <v>4</v>
      </c>
      <c r="D3617" s="64">
        <f t="shared" si="454"/>
        <v>362</v>
      </c>
      <c r="E3617" s="64">
        <f t="shared" si="455"/>
        <v>1806</v>
      </c>
      <c r="F3617" s="64" t="str">
        <f t="shared" si="448"/>
        <v/>
      </c>
      <c r="G3617" s="64" t="str">
        <f t="shared" si="449"/>
        <v/>
      </c>
      <c r="H3617" s="64" t="str">
        <f t="shared" si="450"/>
        <v/>
      </c>
      <c r="I3617" s="80" t="str">
        <f>IFERROR(VLOOKUP(D3617,Sheet2!A:B,2,0),"")</f>
        <v/>
      </c>
      <c r="J3617" s="64" t="str">
        <f>IFERROR(IF(I3617&lt;&gt;"",VLOOKUP(I3617,Sheet2!B:C,2,0),""),"")</f>
        <v/>
      </c>
      <c r="K3617" s="64" t="str">
        <f>IFERROR( IF(I3617&lt;&gt;"", HLOOKUP(L$2+$A3617,Sheet2!BX:NK,2,0),""),"")</f>
        <v/>
      </c>
      <c r="L3617" t="str">
        <f>IF(OR(HLOOKUP(L$2+$A3617,Sheet2!BX:NK,$B3617,0),HLOOKUP(L$2+$A3617,Sheet2!BX:NK,$B3617,0)&lt;&gt;""),HLOOKUP(L$2+$A3617,Sheet2!BX:NK,$B3617,0),"")</f>
        <v/>
      </c>
      <c r="M3617" t="str">
        <f>IF(OR(HLOOKUP(M$2+$A3617,Sheet2!BY:NL,$B3617,0),HLOOKUP(M$2+$A3617,Sheet2!BY:NL,$B3617,0)&lt;&gt;""),HLOOKUP(M$2+$A3617,Sheet2!BY:NL,$B3617,0),"")</f>
        <v/>
      </c>
      <c r="N3617" t="str">
        <f>IF(OR(HLOOKUP(N$2+$A3617,Sheet2!BZ:NM,$B3617,0),HLOOKUP(N$2+$A3617,Sheet2!BZ:NM,$B3617,0)&lt;&gt;""),HLOOKUP(N$2+$A3617,Sheet2!BZ:NM,$B3617,0),"")</f>
        <v/>
      </c>
      <c r="O3617" t="str">
        <f>IF(OR(HLOOKUP(O$2+$A3617,Sheet2!CA:NN,$B3617,0),HLOOKUP(O$2+$A3617,Sheet2!CA:NN,$B3617,0)&lt;&gt;""),HLOOKUP(O$2+$A3617,Sheet2!CA:NN,$B3617,0),"")</f>
        <v/>
      </c>
      <c r="P3617" t="str">
        <f>IF(OR(HLOOKUP(P$2+$A3617,Sheet2!CB:NO,$B3617,0),HLOOKUP(P$2+$A3617,Sheet2!CB:NO,$B3617,0)&lt;&gt;""),HLOOKUP(P$2+$A3617,Sheet2!CB:NO,$B3617,0),"")</f>
        <v/>
      </c>
      <c r="Q3617" t="str">
        <f>IF(OR(HLOOKUP(Q$2+$A3617,Sheet2!CC:NO,$B3617,0),HLOOKUP(Q$2+$A3617,Sheet2!CC:NO,$B3617,0)&lt;&gt;""),HLOOKUP(Q$2+$A3617,Sheet2!CC:NO,$B3617,0),"")</f>
        <v/>
      </c>
    </row>
    <row r="3618" spans="1:17" x14ac:dyDescent="0.25">
      <c r="A3618" s="64">
        <f t="shared" si="451"/>
        <v>24</v>
      </c>
      <c r="B3618" s="64">
        <f t="shared" si="452"/>
        <v>366</v>
      </c>
      <c r="C3618" s="64">
        <f t="shared" si="453"/>
        <v>5</v>
      </c>
      <c r="D3618" s="64">
        <f t="shared" si="454"/>
        <v>362</v>
      </c>
      <c r="E3618" s="64">
        <f t="shared" si="455"/>
        <v>1806</v>
      </c>
      <c r="F3618" s="64" t="str">
        <f t="shared" si="448"/>
        <v/>
      </c>
      <c r="G3618" s="64" t="str">
        <f t="shared" si="449"/>
        <v/>
      </c>
      <c r="H3618" s="64" t="str">
        <f t="shared" si="450"/>
        <v/>
      </c>
      <c r="I3618" s="80" t="str">
        <f>IFERROR(VLOOKUP(D3618,Sheet2!A:B,2,0),"")</f>
        <v/>
      </c>
      <c r="J3618" s="64" t="str">
        <f>IFERROR(IF(I3618&lt;&gt;"",VLOOKUP(I3618,Sheet2!B:C,2,0),""),"")</f>
        <v/>
      </c>
      <c r="K3618" s="64" t="str">
        <f>IFERROR( IF(I3618&lt;&gt;"", HLOOKUP(L$2+$A3618,Sheet2!BX:NK,2,0),""),"")</f>
        <v/>
      </c>
      <c r="L3618" t="str">
        <f>IF(OR(HLOOKUP(L$2+$A3618,Sheet2!BX:NK,$B3618,0),HLOOKUP(L$2+$A3618,Sheet2!BX:NK,$B3618,0)&lt;&gt;""),HLOOKUP(L$2+$A3618,Sheet2!BX:NK,$B3618,0),"")</f>
        <v/>
      </c>
      <c r="M3618" t="str">
        <f>IF(OR(HLOOKUP(M$2+$A3618,Sheet2!BY:NL,$B3618,0),HLOOKUP(M$2+$A3618,Sheet2!BY:NL,$B3618,0)&lt;&gt;""),HLOOKUP(M$2+$A3618,Sheet2!BY:NL,$B3618,0),"")</f>
        <v/>
      </c>
      <c r="N3618" t="str">
        <f>IF(OR(HLOOKUP(N$2+$A3618,Sheet2!BZ:NM,$B3618,0),HLOOKUP(N$2+$A3618,Sheet2!BZ:NM,$B3618,0)&lt;&gt;""),HLOOKUP(N$2+$A3618,Sheet2!BZ:NM,$B3618,0),"")</f>
        <v/>
      </c>
      <c r="O3618" t="str">
        <f>IF(OR(HLOOKUP(O$2+$A3618,Sheet2!CA:NN,$B3618,0),HLOOKUP(O$2+$A3618,Sheet2!CA:NN,$B3618,0)&lt;&gt;""),HLOOKUP(O$2+$A3618,Sheet2!CA:NN,$B3618,0),"")</f>
        <v/>
      </c>
      <c r="P3618" t="str">
        <f>IF(OR(HLOOKUP(P$2+$A3618,Sheet2!CB:NO,$B3618,0),HLOOKUP(P$2+$A3618,Sheet2!CB:NO,$B3618,0)&lt;&gt;""),HLOOKUP(P$2+$A3618,Sheet2!CB:NO,$B3618,0),"")</f>
        <v/>
      </c>
      <c r="Q3618" t="str">
        <f>IF(OR(HLOOKUP(Q$2+$A3618,Sheet2!CC:NO,$B3618,0),HLOOKUP(Q$2+$A3618,Sheet2!CC:NO,$B3618,0)&lt;&gt;""),HLOOKUP(Q$2+$A3618,Sheet2!CC:NO,$B3618,0),"")</f>
        <v/>
      </c>
    </row>
    <row r="3619" spans="1:17" x14ac:dyDescent="0.25">
      <c r="A3619" s="64">
        <f t="shared" si="451"/>
        <v>30</v>
      </c>
      <c r="B3619" s="64">
        <f t="shared" si="452"/>
        <v>366</v>
      </c>
      <c r="C3619" s="64">
        <f t="shared" si="453"/>
        <v>6</v>
      </c>
      <c r="D3619" s="64">
        <f t="shared" si="454"/>
        <v>362</v>
      </c>
      <c r="E3619" s="64">
        <f t="shared" si="455"/>
        <v>1806</v>
      </c>
      <c r="F3619" s="64" t="str">
        <f t="shared" si="448"/>
        <v/>
      </c>
      <c r="G3619" s="64" t="str">
        <f t="shared" si="449"/>
        <v/>
      </c>
      <c r="H3619" s="64" t="str">
        <f t="shared" si="450"/>
        <v/>
      </c>
      <c r="I3619" s="80" t="str">
        <f>IFERROR(VLOOKUP(D3619,Sheet2!A:B,2,0),"")</f>
        <v/>
      </c>
      <c r="J3619" s="64" t="str">
        <f>IFERROR(IF(I3619&lt;&gt;"",VLOOKUP(I3619,Sheet2!B:C,2,0),""),"")</f>
        <v/>
      </c>
      <c r="K3619" s="64" t="str">
        <f>IFERROR( IF(I3619&lt;&gt;"", HLOOKUP(L$2+$A3619,Sheet2!BX:NK,2,0),""),"")</f>
        <v/>
      </c>
      <c r="L3619" t="str">
        <f>IF(OR(HLOOKUP(L$2+$A3619,Sheet2!BX:NK,$B3619,0),HLOOKUP(L$2+$A3619,Sheet2!BX:NK,$B3619,0)&lt;&gt;""),HLOOKUP(L$2+$A3619,Sheet2!BX:NK,$B3619,0),"")</f>
        <v/>
      </c>
      <c r="M3619" t="str">
        <f>IF(OR(HLOOKUP(M$2+$A3619,Sheet2!BY:NL,$B3619,0),HLOOKUP(M$2+$A3619,Sheet2!BY:NL,$B3619,0)&lt;&gt;""),HLOOKUP(M$2+$A3619,Sheet2!BY:NL,$B3619,0),"")</f>
        <v/>
      </c>
      <c r="N3619" t="str">
        <f>IF(OR(HLOOKUP(N$2+$A3619,Sheet2!BZ:NM,$B3619,0),HLOOKUP(N$2+$A3619,Sheet2!BZ:NM,$B3619,0)&lt;&gt;""),HLOOKUP(N$2+$A3619,Sheet2!BZ:NM,$B3619,0),"")</f>
        <v/>
      </c>
      <c r="O3619" t="str">
        <f>IF(OR(HLOOKUP(O$2+$A3619,Sheet2!CA:NN,$B3619,0),HLOOKUP(O$2+$A3619,Sheet2!CA:NN,$B3619,0)&lt;&gt;""),HLOOKUP(O$2+$A3619,Sheet2!CA:NN,$B3619,0),"")</f>
        <v/>
      </c>
      <c r="P3619" t="str">
        <f>IF(OR(HLOOKUP(P$2+$A3619,Sheet2!CB:NO,$B3619,0),HLOOKUP(P$2+$A3619,Sheet2!CB:NO,$B3619,0)&lt;&gt;""),HLOOKUP(P$2+$A3619,Sheet2!CB:NO,$B3619,0),"")</f>
        <v/>
      </c>
      <c r="Q3619" t="str">
        <f>IF(OR(HLOOKUP(Q$2+$A3619,Sheet2!CC:NO,$B3619,0),HLOOKUP(Q$2+$A3619,Sheet2!CC:NO,$B3619,0)&lt;&gt;""),HLOOKUP(Q$2+$A3619,Sheet2!CC:NO,$B3619,0),"")</f>
        <v/>
      </c>
    </row>
    <row r="3620" spans="1:17" x14ac:dyDescent="0.25">
      <c r="A3620" s="64">
        <f t="shared" si="451"/>
        <v>36</v>
      </c>
      <c r="B3620" s="64">
        <f t="shared" si="452"/>
        <v>366</v>
      </c>
      <c r="C3620" s="64">
        <f t="shared" si="453"/>
        <v>7</v>
      </c>
      <c r="D3620" s="64">
        <f t="shared" si="454"/>
        <v>362</v>
      </c>
      <c r="E3620" s="64">
        <f t="shared" si="455"/>
        <v>1806</v>
      </c>
      <c r="F3620" s="64" t="str">
        <f t="shared" si="448"/>
        <v/>
      </c>
      <c r="G3620" s="64" t="str">
        <f t="shared" si="449"/>
        <v/>
      </c>
      <c r="H3620" s="64" t="str">
        <f t="shared" si="450"/>
        <v/>
      </c>
      <c r="I3620" s="80" t="str">
        <f>IFERROR(VLOOKUP(D3620,Sheet2!A:B,2,0),"")</f>
        <v/>
      </c>
      <c r="J3620" s="64" t="str">
        <f>IFERROR(IF(I3620&lt;&gt;"",VLOOKUP(I3620,Sheet2!B:C,2,0),""),"")</f>
        <v/>
      </c>
      <c r="K3620" s="64" t="str">
        <f>IFERROR( IF(I3620&lt;&gt;"", HLOOKUP(L$2+$A3620,Sheet2!BX:NK,2,0),""),"")</f>
        <v/>
      </c>
      <c r="L3620" t="str">
        <f>IF(OR(HLOOKUP(L$2+$A3620,Sheet2!BX:NK,$B3620,0),HLOOKUP(L$2+$A3620,Sheet2!BX:NK,$B3620,0)&lt;&gt;""),HLOOKUP(L$2+$A3620,Sheet2!BX:NK,$B3620,0),"")</f>
        <v/>
      </c>
      <c r="M3620" t="str">
        <f>IF(OR(HLOOKUP(M$2+$A3620,Sheet2!BY:NL,$B3620,0),HLOOKUP(M$2+$A3620,Sheet2!BY:NL,$B3620,0)&lt;&gt;""),HLOOKUP(M$2+$A3620,Sheet2!BY:NL,$B3620,0),"")</f>
        <v/>
      </c>
      <c r="N3620" t="str">
        <f>IF(OR(HLOOKUP(N$2+$A3620,Sheet2!BZ:NM,$B3620,0),HLOOKUP(N$2+$A3620,Sheet2!BZ:NM,$B3620,0)&lt;&gt;""),HLOOKUP(N$2+$A3620,Sheet2!BZ:NM,$B3620,0),"")</f>
        <v/>
      </c>
      <c r="O3620" t="str">
        <f>IF(OR(HLOOKUP(O$2+$A3620,Sheet2!CA:NN,$B3620,0),HLOOKUP(O$2+$A3620,Sheet2!CA:NN,$B3620,0)&lt;&gt;""),HLOOKUP(O$2+$A3620,Sheet2!CA:NN,$B3620,0),"")</f>
        <v/>
      </c>
      <c r="P3620" t="str">
        <f>IF(OR(HLOOKUP(P$2+$A3620,Sheet2!CB:NO,$B3620,0),HLOOKUP(P$2+$A3620,Sheet2!CB:NO,$B3620,0)&lt;&gt;""),HLOOKUP(P$2+$A3620,Sheet2!CB:NO,$B3620,0),"")</f>
        <v/>
      </c>
      <c r="Q3620" t="str">
        <f>IF(OR(HLOOKUP(Q$2+$A3620,Sheet2!CC:NO,$B3620,0),HLOOKUP(Q$2+$A3620,Sheet2!CC:NO,$B3620,0)&lt;&gt;""),HLOOKUP(Q$2+$A3620,Sheet2!CC:NO,$B3620,0),"")</f>
        <v/>
      </c>
    </row>
    <row r="3621" spans="1:17" x14ac:dyDescent="0.25">
      <c r="A3621" s="64">
        <f t="shared" si="451"/>
        <v>42</v>
      </c>
      <c r="B3621" s="64">
        <f t="shared" si="452"/>
        <v>366</v>
      </c>
      <c r="C3621" s="64">
        <f t="shared" si="453"/>
        <v>8</v>
      </c>
      <c r="D3621" s="64">
        <f t="shared" si="454"/>
        <v>362</v>
      </c>
      <c r="E3621" s="64">
        <f t="shared" si="455"/>
        <v>1806</v>
      </c>
      <c r="F3621" s="64" t="str">
        <f t="shared" si="448"/>
        <v/>
      </c>
      <c r="G3621" s="64" t="str">
        <f t="shared" si="449"/>
        <v/>
      </c>
      <c r="H3621" s="64" t="str">
        <f t="shared" si="450"/>
        <v/>
      </c>
      <c r="I3621" s="80" t="str">
        <f>IFERROR(VLOOKUP(D3621,Sheet2!A:B,2,0),"")</f>
        <v/>
      </c>
      <c r="J3621" s="64" t="str">
        <f>IFERROR(IF(I3621&lt;&gt;"",VLOOKUP(I3621,Sheet2!B:C,2,0),""),"")</f>
        <v/>
      </c>
      <c r="K3621" s="64" t="str">
        <f>IFERROR( IF(I3621&lt;&gt;"", HLOOKUP(L$2+$A3621,Sheet2!BX:NK,2,0),""),"")</f>
        <v/>
      </c>
      <c r="L3621" t="str">
        <f>IF(OR(HLOOKUP(L$2+$A3621,Sheet2!BX:NK,$B3621,0),HLOOKUP(L$2+$A3621,Sheet2!BX:NK,$B3621,0)&lt;&gt;""),HLOOKUP(L$2+$A3621,Sheet2!BX:NK,$B3621,0),"")</f>
        <v/>
      </c>
      <c r="M3621" t="str">
        <f>IF(OR(HLOOKUP(M$2+$A3621,Sheet2!BY:NL,$B3621,0),HLOOKUP(M$2+$A3621,Sheet2!BY:NL,$B3621,0)&lt;&gt;""),HLOOKUP(M$2+$A3621,Sheet2!BY:NL,$B3621,0),"")</f>
        <v/>
      </c>
      <c r="N3621" t="str">
        <f>IF(OR(HLOOKUP(N$2+$A3621,Sheet2!BZ:NM,$B3621,0),HLOOKUP(N$2+$A3621,Sheet2!BZ:NM,$B3621,0)&lt;&gt;""),HLOOKUP(N$2+$A3621,Sheet2!BZ:NM,$B3621,0),"")</f>
        <v/>
      </c>
      <c r="O3621" t="str">
        <f>IF(OR(HLOOKUP(O$2+$A3621,Sheet2!CA:NN,$B3621,0),HLOOKUP(O$2+$A3621,Sheet2!CA:NN,$B3621,0)&lt;&gt;""),HLOOKUP(O$2+$A3621,Sheet2!CA:NN,$B3621,0),"")</f>
        <v/>
      </c>
      <c r="P3621" t="str">
        <f>IF(OR(HLOOKUP(P$2+$A3621,Sheet2!CB:NO,$B3621,0),HLOOKUP(P$2+$A3621,Sheet2!CB:NO,$B3621,0)&lt;&gt;""),HLOOKUP(P$2+$A3621,Sheet2!CB:NO,$B3621,0),"")</f>
        <v/>
      </c>
      <c r="Q3621" t="str">
        <f>IF(OR(HLOOKUP(Q$2+$A3621,Sheet2!CC:NO,$B3621,0),HLOOKUP(Q$2+$A3621,Sheet2!CC:NO,$B3621,0)&lt;&gt;""),HLOOKUP(Q$2+$A3621,Sheet2!CC:NO,$B3621,0),"")</f>
        <v/>
      </c>
    </row>
    <row r="3622" spans="1:17" x14ac:dyDescent="0.25">
      <c r="A3622" s="64">
        <f t="shared" si="451"/>
        <v>48</v>
      </c>
      <c r="B3622" s="64">
        <f t="shared" si="452"/>
        <v>366</v>
      </c>
      <c r="C3622" s="64">
        <f t="shared" si="453"/>
        <v>9</v>
      </c>
      <c r="D3622" s="64">
        <f t="shared" si="454"/>
        <v>362</v>
      </c>
      <c r="E3622" s="64">
        <f t="shared" si="455"/>
        <v>1806</v>
      </c>
      <c r="F3622" s="64" t="str">
        <f t="shared" si="448"/>
        <v/>
      </c>
      <c r="G3622" s="64" t="str">
        <f t="shared" si="449"/>
        <v/>
      </c>
      <c r="H3622" s="64" t="str">
        <f t="shared" si="450"/>
        <v/>
      </c>
      <c r="I3622" s="80" t="str">
        <f>IFERROR(VLOOKUP(D3622,Sheet2!A:B,2,0),"")</f>
        <v/>
      </c>
      <c r="J3622" s="64" t="str">
        <f>IFERROR(IF(I3622&lt;&gt;"",VLOOKUP(I3622,Sheet2!B:C,2,0),""),"")</f>
        <v/>
      </c>
      <c r="K3622" s="64" t="str">
        <f>IFERROR( IF(I3622&lt;&gt;"", HLOOKUP(L$2+$A3622,Sheet2!BX:NK,2,0),""),"")</f>
        <v/>
      </c>
      <c r="L3622" t="str">
        <f>IF(OR(HLOOKUP(L$2+$A3622,Sheet2!BX:NK,$B3622,0),HLOOKUP(L$2+$A3622,Sheet2!BX:NK,$B3622,0)&lt;&gt;""),HLOOKUP(L$2+$A3622,Sheet2!BX:NK,$B3622,0),"")</f>
        <v/>
      </c>
      <c r="M3622" t="str">
        <f>IF(OR(HLOOKUP(M$2+$A3622,Sheet2!BY:NL,$B3622,0),HLOOKUP(M$2+$A3622,Sheet2!BY:NL,$B3622,0)&lt;&gt;""),HLOOKUP(M$2+$A3622,Sheet2!BY:NL,$B3622,0),"")</f>
        <v/>
      </c>
      <c r="N3622" t="str">
        <f>IF(OR(HLOOKUP(N$2+$A3622,Sheet2!BZ:NM,$B3622,0),HLOOKUP(N$2+$A3622,Sheet2!BZ:NM,$B3622,0)&lt;&gt;""),HLOOKUP(N$2+$A3622,Sheet2!BZ:NM,$B3622,0),"")</f>
        <v/>
      </c>
      <c r="O3622" t="str">
        <f>IF(OR(HLOOKUP(O$2+$A3622,Sheet2!CA:NN,$B3622,0),HLOOKUP(O$2+$A3622,Sheet2!CA:NN,$B3622,0)&lt;&gt;""),HLOOKUP(O$2+$A3622,Sheet2!CA:NN,$B3622,0),"")</f>
        <v/>
      </c>
      <c r="P3622" t="str">
        <f>IF(OR(HLOOKUP(P$2+$A3622,Sheet2!CB:NO,$B3622,0),HLOOKUP(P$2+$A3622,Sheet2!CB:NO,$B3622,0)&lt;&gt;""),HLOOKUP(P$2+$A3622,Sheet2!CB:NO,$B3622,0),"")</f>
        <v/>
      </c>
      <c r="Q3622" t="str">
        <f>IF(OR(HLOOKUP(Q$2+$A3622,Sheet2!CC:NO,$B3622,0),HLOOKUP(Q$2+$A3622,Sheet2!CC:NO,$B3622,0)&lt;&gt;""),HLOOKUP(Q$2+$A3622,Sheet2!CC:NO,$B3622,0),"")</f>
        <v/>
      </c>
    </row>
    <row r="3623" spans="1:17" x14ac:dyDescent="0.25">
      <c r="A3623" s="64">
        <f t="shared" si="451"/>
        <v>54</v>
      </c>
      <c r="B3623" s="64">
        <f t="shared" si="452"/>
        <v>366</v>
      </c>
      <c r="C3623" s="64">
        <f t="shared" si="453"/>
        <v>10</v>
      </c>
      <c r="D3623" s="64">
        <f t="shared" si="454"/>
        <v>362</v>
      </c>
      <c r="E3623" s="64">
        <f t="shared" si="455"/>
        <v>1806</v>
      </c>
      <c r="F3623" s="64" t="str">
        <f t="shared" si="448"/>
        <v/>
      </c>
      <c r="G3623" s="64" t="str">
        <f t="shared" si="449"/>
        <v/>
      </c>
      <c r="H3623" s="64" t="str">
        <f t="shared" si="450"/>
        <v/>
      </c>
      <c r="I3623" s="80" t="str">
        <f>IFERROR(VLOOKUP(D3623,Sheet2!A:B,2,0),"")</f>
        <v/>
      </c>
      <c r="J3623" s="64" t="str">
        <f>IFERROR(IF(I3623&lt;&gt;"",VLOOKUP(I3623,Sheet2!B:C,2,0),""),"")</f>
        <v/>
      </c>
      <c r="K3623" s="64" t="str">
        <f>IFERROR( IF(I3623&lt;&gt;"", HLOOKUP(L$2+$A3623,Sheet2!BX:NK,2,0),""),"")</f>
        <v/>
      </c>
      <c r="L3623" t="str">
        <f>IF(OR(HLOOKUP(L$2+$A3623,Sheet2!BX:NK,$B3623,0),HLOOKUP(L$2+$A3623,Sheet2!BX:NK,$B3623,0)&lt;&gt;""),HLOOKUP(L$2+$A3623,Sheet2!BX:NK,$B3623,0),"")</f>
        <v/>
      </c>
      <c r="M3623" t="str">
        <f>IF(OR(HLOOKUP(M$2+$A3623,Sheet2!BY:NL,$B3623,0),HLOOKUP(M$2+$A3623,Sheet2!BY:NL,$B3623,0)&lt;&gt;""),HLOOKUP(M$2+$A3623,Sheet2!BY:NL,$B3623,0),"")</f>
        <v/>
      </c>
      <c r="N3623" t="str">
        <f>IF(OR(HLOOKUP(N$2+$A3623,Sheet2!BZ:NM,$B3623,0),HLOOKUP(N$2+$A3623,Sheet2!BZ:NM,$B3623,0)&lt;&gt;""),HLOOKUP(N$2+$A3623,Sheet2!BZ:NM,$B3623,0),"")</f>
        <v/>
      </c>
      <c r="O3623" t="str">
        <f>IF(OR(HLOOKUP(O$2+$A3623,Sheet2!CA:NN,$B3623,0),HLOOKUP(O$2+$A3623,Sheet2!CA:NN,$B3623,0)&lt;&gt;""),HLOOKUP(O$2+$A3623,Sheet2!CA:NN,$B3623,0),"")</f>
        <v/>
      </c>
      <c r="P3623" t="str">
        <f>IF(OR(HLOOKUP(P$2+$A3623,Sheet2!CB:NO,$B3623,0),HLOOKUP(P$2+$A3623,Sheet2!CB:NO,$B3623,0)&lt;&gt;""),HLOOKUP(P$2+$A3623,Sheet2!CB:NO,$B3623,0),"")</f>
        <v/>
      </c>
      <c r="Q3623" t="str">
        <f>IF(OR(HLOOKUP(Q$2+$A3623,Sheet2!CC:NO,$B3623,0),HLOOKUP(Q$2+$A3623,Sheet2!CC:NO,$B3623,0)&lt;&gt;""),HLOOKUP(Q$2+$A3623,Sheet2!CC:NO,$B3623,0),"")</f>
        <v/>
      </c>
    </row>
    <row r="3624" spans="1:17" x14ac:dyDescent="0.25">
      <c r="A3624" s="64">
        <f t="shared" si="451"/>
        <v>0</v>
      </c>
      <c r="B3624" s="64">
        <f t="shared" si="452"/>
        <v>367</v>
      </c>
      <c r="C3624" s="64">
        <f t="shared" si="453"/>
        <v>1</v>
      </c>
      <c r="D3624" s="64">
        <f t="shared" si="454"/>
        <v>363</v>
      </c>
      <c r="E3624" s="64">
        <f t="shared" si="455"/>
        <v>1811</v>
      </c>
      <c r="F3624" s="64" t="str">
        <f t="shared" si="448"/>
        <v/>
      </c>
      <c r="G3624" s="64" t="str">
        <f t="shared" si="449"/>
        <v/>
      </c>
      <c r="H3624" s="64" t="str">
        <f t="shared" si="450"/>
        <v/>
      </c>
      <c r="I3624" s="80" t="str">
        <f>IFERROR(VLOOKUP(D3624,Sheet2!A:B,2,0),"")</f>
        <v/>
      </c>
      <c r="J3624" s="64" t="str">
        <f>IFERROR(IF(I3624&lt;&gt;"",VLOOKUP(I3624,Sheet2!B:C,2,0),""),"")</f>
        <v/>
      </c>
      <c r="K3624" s="64" t="str">
        <f>IFERROR( IF(I3624&lt;&gt;"", HLOOKUP(L$2+$A3624,Sheet2!BX:NK,2,0),""),"")</f>
        <v/>
      </c>
      <c r="L3624" t="str">
        <f>IF(OR(HLOOKUP(L$2+$A3624,Sheet2!BX:NK,$B3624,0),HLOOKUP(L$2+$A3624,Sheet2!BX:NK,$B3624,0)&lt;&gt;""),HLOOKUP(L$2+$A3624,Sheet2!BX:NK,$B3624,0),"")</f>
        <v/>
      </c>
      <c r="M3624" t="str">
        <f>IF(OR(HLOOKUP(M$2+$A3624,Sheet2!BY:NL,$B3624,0),HLOOKUP(M$2+$A3624,Sheet2!BY:NL,$B3624,0)&lt;&gt;""),HLOOKUP(M$2+$A3624,Sheet2!BY:NL,$B3624,0),"")</f>
        <v/>
      </c>
      <c r="N3624" t="str">
        <f>IF(OR(HLOOKUP(N$2+$A3624,Sheet2!BZ:NM,$B3624,0),HLOOKUP(N$2+$A3624,Sheet2!BZ:NM,$B3624,0)&lt;&gt;""),HLOOKUP(N$2+$A3624,Sheet2!BZ:NM,$B3624,0),"")</f>
        <v/>
      </c>
      <c r="O3624" t="str">
        <f>IF(OR(HLOOKUP(O$2+$A3624,Sheet2!CA:NN,$B3624,0),HLOOKUP(O$2+$A3624,Sheet2!CA:NN,$B3624,0)&lt;&gt;""),HLOOKUP(O$2+$A3624,Sheet2!CA:NN,$B3624,0),"")</f>
        <v/>
      </c>
      <c r="P3624" t="str">
        <f>IF(OR(HLOOKUP(P$2+$A3624,Sheet2!CB:NO,$B3624,0),HLOOKUP(P$2+$A3624,Sheet2!CB:NO,$B3624,0)&lt;&gt;""),HLOOKUP(P$2+$A3624,Sheet2!CB:NO,$B3624,0),"")</f>
        <v/>
      </c>
      <c r="Q3624" t="str">
        <f>IF(OR(HLOOKUP(Q$2+$A3624,Sheet2!CC:NO,$B3624,0),HLOOKUP(Q$2+$A3624,Sheet2!CC:NO,$B3624,0)&lt;&gt;""),HLOOKUP(Q$2+$A3624,Sheet2!CC:NO,$B3624,0),"")</f>
        <v/>
      </c>
    </row>
    <row r="3625" spans="1:17" x14ac:dyDescent="0.25">
      <c r="A3625" s="64">
        <f t="shared" si="451"/>
        <v>6</v>
      </c>
      <c r="B3625" s="64">
        <f t="shared" si="452"/>
        <v>367</v>
      </c>
      <c r="C3625" s="64">
        <f t="shared" si="453"/>
        <v>2</v>
      </c>
      <c r="D3625" s="64">
        <f t="shared" si="454"/>
        <v>363</v>
      </c>
      <c r="E3625" s="64">
        <f t="shared" si="455"/>
        <v>1811</v>
      </c>
      <c r="F3625" s="64" t="str">
        <f t="shared" si="448"/>
        <v/>
      </c>
      <c r="G3625" s="64" t="str">
        <f t="shared" si="449"/>
        <v/>
      </c>
      <c r="H3625" s="64" t="str">
        <f t="shared" si="450"/>
        <v/>
      </c>
      <c r="I3625" s="80" t="str">
        <f>IFERROR(VLOOKUP(D3625,Sheet2!A:B,2,0),"")</f>
        <v/>
      </c>
      <c r="J3625" s="64" t="str">
        <f>IFERROR(IF(I3625&lt;&gt;"",VLOOKUP(I3625,Sheet2!B:C,2,0),""),"")</f>
        <v/>
      </c>
      <c r="K3625" s="64" t="str">
        <f>IFERROR( IF(I3625&lt;&gt;"", HLOOKUP(L$2+$A3625,Sheet2!BX:NK,2,0),""),"")</f>
        <v/>
      </c>
      <c r="L3625" t="str">
        <f>IF(OR(HLOOKUP(L$2+$A3625,Sheet2!BX:NK,$B3625,0),HLOOKUP(L$2+$A3625,Sheet2!BX:NK,$B3625,0)&lt;&gt;""),HLOOKUP(L$2+$A3625,Sheet2!BX:NK,$B3625,0),"")</f>
        <v/>
      </c>
      <c r="M3625" t="str">
        <f>IF(OR(HLOOKUP(M$2+$A3625,Sheet2!BY:NL,$B3625,0),HLOOKUP(M$2+$A3625,Sheet2!BY:NL,$B3625,0)&lt;&gt;""),HLOOKUP(M$2+$A3625,Sheet2!BY:NL,$B3625,0),"")</f>
        <v/>
      </c>
      <c r="N3625" t="str">
        <f>IF(OR(HLOOKUP(N$2+$A3625,Sheet2!BZ:NM,$B3625,0),HLOOKUP(N$2+$A3625,Sheet2!BZ:NM,$B3625,0)&lt;&gt;""),HLOOKUP(N$2+$A3625,Sheet2!BZ:NM,$B3625,0),"")</f>
        <v/>
      </c>
      <c r="O3625" t="str">
        <f>IF(OR(HLOOKUP(O$2+$A3625,Sheet2!CA:NN,$B3625,0),HLOOKUP(O$2+$A3625,Sheet2!CA:NN,$B3625,0)&lt;&gt;""),HLOOKUP(O$2+$A3625,Sheet2!CA:NN,$B3625,0),"")</f>
        <v/>
      </c>
      <c r="P3625" t="str">
        <f>IF(OR(HLOOKUP(P$2+$A3625,Sheet2!CB:NO,$B3625,0),HLOOKUP(P$2+$A3625,Sheet2!CB:NO,$B3625,0)&lt;&gt;""),HLOOKUP(P$2+$A3625,Sheet2!CB:NO,$B3625,0),"")</f>
        <v/>
      </c>
      <c r="Q3625" t="str">
        <f>IF(OR(HLOOKUP(Q$2+$A3625,Sheet2!CC:NO,$B3625,0),HLOOKUP(Q$2+$A3625,Sheet2!CC:NO,$B3625,0)&lt;&gt;""),HLOOKUP(Q$2+$A3625,Sheet2!CC:NO,$B3625,0),"")</f>
        <v/>
      </c>
    </row>
    <row r="3626" spans="1:17" x14ac:dyDescent="0.25">
      <c r="A3626" s="64">
        <f t="shared" si="451"/>
        <v>12</v>
      </c>
      <c r="B3626" s="64">
        <f t="shared" si="452"/>
        <v>367</v>
      </c>
      <c r="C3626" s="64">
        <f t="shared" si="453"/>
        <v>3</v>
      </c>
      <c r="D3626" s="64">
        <f t="shared" si="454"/>
        <v>363</v>
      </c>
      <c r="E3626" s="64">
        <f t="shared" si="455"/>
        <v>1811</v>
      </c>
      <c r="F3626" s="64" t="str">
        <f t="shared" si="448"/>
        <v/>
      </c>
      <c r="G3626" s="64" t="str">
        <f t="shared" si="449"/>
        <v/>
      </c>
      <c r="H3626" s="64" t="str">
        <f t="shared" si="450"/>
        <v/>
      </c>
      <c r="I3626" s="80" t="str">
        <f>IFERROR(VLOOKUP(D3626,Sheet2!A:B,2,0),"")</f>
        <v/>
      </c>
      <c r="J3626" s="64" t="str">
        <f>IFERROR(IF(I3626&lt;&gt;"",VLOOKUP(I3626,Sheet2!B:C,2,0),""),"")</f>
        <v/>
      </c>
      <c r="K3626" s="64" t="str">
        <f>IFERROR( IF(I3626&lt;&gt;"", HLOOKUP(L$2+$A3626,Sheet2!BX:NK,2,0),""),"")</f>
        <v/>
      </c>
      <c r="L3626" t="str">
        <f>IF(OR(HLOOKUP(L$2+$A3626,Sheet2!BX:NK,$B3626,0),HLOOKUP(L$2+$A3626,Sheet2!BX:NK,$B3626,0)&lt;&gt;""),HLOOKUP(L$2+$A3626,Sheet2!BX:NK,$B3626,0),"")</f>
        <v/>
      </c>
      <c r="M3626" t="str">
        <f>IF(OR(HLOOKUP(M$2+$A3626,Sheet2!BY:NL,$B3626,0),HLOOKUP(M$2+$A3626,Sheet2!BY:NL,$B3626,0)&lt;&gt;""),HLOOKUP(M$2+$A3626,Sheet2!BY:NL,$B3626,0),"")</f>
        <v/>
      </c>
      <c r="N3626" t="str">
        <f>IF(OR(HLOOKUP(N$2+$A3626,Sheet2!BZ:NM,$B3626,0),HLOOKUP(N$2+$A3626,Sheet2!BZ:NM,$B3626,0)&lt;&gt;""),HLOOKUP(N$2+$A3626,Sheet2!BZ:NM,$B3626,0),"")</f>
        <v/>
      </c>
      <c r="O3626" t="str">
        <f>IF(OR(HLOOKUP(O$2+$A3626,Sheet2!CA:NN,$B3626,0),HLOOKUP(O$2+$A3626,Sheet2!CA:NN,$B3626,0)&lt;&gt;""),HLOOKUP(O$2+$A3626,Sheet2!CA:NN,$B3626,0),"")</f>
        <v/>
      </c>
      <c r="P3626" t="str">
        <f>IF(OR(HLOOKUP(P$2+$A3626,Sheet2!CB:NO,$B3626,0),HLOOKUP(P$2+$A3626,Sheet2!CB:NO,$B3626,0)&lt;&gt;""),HLOOKUP(P$2+$A3626,Sheet2!CB:NO,$B3626,0),"")</f>
        <v/>
      </c>
      <c r="Q3626" t="str">
        <f>IF(OR(HLOOKUP(Q$2+$A3626,Sheet2!CC:NO,$B3626,0),HLOOKUP(Q$2+$A3626,Sheet2!CC:NO,$B3626,0)&lt;&gt;""),HLOOKUP(Q$2+$A3626,Sheet2!CC:NO,$B3626,0),"")</f>
        <v/>
      </c>
    </row>
    <row r="3627" spans="1:17" x14ac:dyDescent="0.25">
      <c r="A3627" s="64">
        <f t="shared" si="451"/>
        <v>18</v>
      </c>
      <c r="B3627" s="64">
        <f t="shared" si="452"/>
        <v>367</v>
      </c>
      <c r="C3627" s="64">
        <f t="shared" si="453"/>
        <v>4</v>
      </c>
      <c r="D3627" s="64">
        <f t="shared" si="454"/>
        <v>363</v>
      </c>
      <c r="E3627" s="64">
        <f t="shared" si="455"/>
        <v>1811</v>
      </c>
      <c r="F3627" s="64" t="str">
        <f t="shared" si="448"/>
        <v/>
      </c>
      <c r="G3627" s="64" t="str">
        <f t="shared" si="449"/>
        <v/>
      </c>
      <c r="H3627" s="64" t="str">
        <f t="shared" si="450"/>
        <v/>
      </c>
      <c r="I3627" s="80" t="str">
        <f>IFERROR(VLOOKUP(D3627,Sheet2!A:B,2,0),"")</f>
        <v/>
      </c>
      <c r="J3627" s="64" t="str">
        <f>IFERROR(IF(I3627&lt;&gt;"",VLOOKUP(I3627,Sheet2!B:C,2,0),""),"")</f>
        <v/>
      </c>
      <c r="K3627" s="64" t="str">
        <f>IFERROR( IF(I3627&lt;&gt;"", HLOOKUP(L$2+$A3627,Sheet2!BX:NK,2,0),""),"")</f>
        <v/>
      </c>
      <c r="L3627" t="str">
        <f>IF(OR(HLOOKUP(L$2+$A3627,Sheet2!BX:NK,$B3627,0),HLOOKUP(L$2+$A3627,Sheet2!BX:NK,$B3627,0)&lt;&gt;""),HLOOKUP(L$2+$A3627,Sheet2!BX:NK,$B3627,0),"")</f>
        <v/>
      </c>
      <c r="M3627" t="str">
        <f>IF(OR(HLOOKUP(M$2+$A3627,Sheet2!BY:NL,$B3627,0),HLOOKUP(M$2+$A3627,Sheet2!BY:NL,$B3627,0)&lt;&gt;""),HLOOKUP(M$2+$A3627,Sheet2!BY:NL,$B3627,0),"")</f>
        <v/>
      </c>
      <c r="N3627" t="str">
        <f>IF(OR(HLOOKUP(N$2+$A3627,Sheet2!BZ:NM,$B3627,0),HLOOKUP(N$2+$A3627,Sheet2!BZ:NM,$B3627,0)&lt;&gt;""),HLOOKUP(N$2+$A3627,Sheet2!BZ:NM,$B3627,0),"")</f>
        <v/>
      </c>
      <c r="O3627" t="str">
        <f>IF(OR(HLOOKUP(O$2+$A3627,Sheet2!CA:NN,$B3627,0),HLOOKUP(O$2+$A3627,Sheet2!CA:NN,$B3627,0)&lt;&gt;""),HLOOKUP(O$2+$A3627,Sheet2!CA:NN,$B3627,0),"")</f>
        <v/>
      </c>
      <c r="P3627" t="str">
        <f>IF(OR(HLOOKUP(P$2+$A3627,Sheet2!CB:NO,$B3627,0),HLOOKUP(P$2+$A3627,Sheet2!CB:NO,$B3627,0)&lt;&gt;""),HLOOKUP(P$2+$A3627,Sheet2!CB:NO,$B3627,0),"")</f>
        <v/>
      </c>
      <c r="Q3627" t="str">
        <f>IF(OR(HLOOKUP(Q$2+$A3627,Sheet2!CC:NO,$B3627,0),HLOOKUP(Q$2+$A3627,Sheet2!CC:NO,$B3627,0)&lt;&gt;""),HLOOKUP(Q$2+$A3627,Sheet2!CC:NO,$B3627,0),"")</f>
        <v/>
      </c>
    </row>
    <row r="3628" spans="1:17" x14ac:dyDescent="0.25">
      <c r="A3628" s="64">
        <f t="shared" si="451"/>
        <v>24</v>
      </c>
      <c r="B3628" s="64">
        <f t="shared" si="452"/>
        <v>367</v>
      </c>
      <c r="C3628" s="64">
        <f t="shared" si="453"/>
        <v>5</v>
      </c>
      <c r="D3628" s="64">
        <f t="shared" si="454"/>
        <v>363</v>
      </c>
      <c r="E3628" s="64">
        <f t="shared" si="455"/>
        <v>1811</v>
      </c>
      <c r="F3628" s="64" t="str">
        <f t="shared" si="448"/>
        <v/>
      </c>
      <c r="G3628" s="64" t="str">
        <f t="shared" si="449"/>
        <v/>
      </c>
      <c r="H3628" s="64" t="str">
        <f t="shared" si="450"/>
        <v/>
      </c>
      <c r="I3628" s="80" t="str">
        <f>IFERROR(VLOOKUP(D3628,Sheet2!A:B,2,0),"")</f>
        <v/>
      </c>
      <c r="J3628" s="64" t="str">
        <f>IFERROR(IF(I3628&lt;&gt;"",VLOOKUP(I3628,Sheet2!B:C,2,0),""),"")</f>
        <v/>
      </c>
      <c r="K3628" s="64" t="str">
        <f>IFERROR( IF(I3628&lt;&gt;"", HLOOKUP(L$2+$A3628,Sheet2!BX:NK,2,0),""),"")</f>
        <v/>
      </c>
      <c r="L3628" t="str">
        <f>IF(OR(HLOOKUP(L$2+$A3628,Sheet2!BX:NK,$B3628,0),HLOOKUP(L$2+$A3628,Sheet2!BX:NK,$B3628,0)&lt;&gt;""),HLOOKUP(L$2+$A3628,Sheet2!BX:NK,$B3628,0),"")</f>
        <v/>
      </c>
      <c r="M3628" t="str">
        <f>IF(OR(HLOOKUP(M$2+$A3628,Sheet2!BY:NL,$B3628,0),HLOOKUP(M$2+$A3628,Sheet2!BY:NL,$B3628,0)&lt;&gt;""),HLOOKUP(M$2+$A3628,Sheet2!BY:NL,$B3628,0),"")</f>
        <v/>
      </c>
      <c r="N3628" t="str">
        <f>IF(OR(HLOOKUP(N$2+$A3628,Sheet2!BZ:NM,$B3628,0),HLOOKUP(N$2+$A3628,Sheet2!BZ:NM,$B3628,0)&lt;&gt;""),HLOOKUP(N$2+$A3628,Sheet2!BZ:NM,$B3628,0),"")</f>
        <v/>
      </c>
      <c r="O3628" t="str">
        <f>IF(OR(HLOOKUP(O$2+$A3628,Sheet2!CA:NN,$B3628,0),HLOOKUP(O$2+$A3628,Sheet2!CA:NN,$B3628,0)&lt;&gt;""),HLOOKUP(O$2+$A3628,Sheet2!CA:NN,$B3628,0),"")</f>
        <v/>
      </c>
      <c r="P3628" t="str">
        <f>IF(OR(HLOOKUP(P$2+$A3628,Sheet2!CB:NO,$B3628,0),HLOOKUP(P$2+$A3628,Sheet2!CB:NO,$B3628,0)&lt;&gt;""),HLOOKUP(P$2+$A3628,Sheet2!CB:NO,$B3628,0),"")</f>
        <v/>
      </c>
      <c r="Q3628" t="str">
        <f>IF(OR(HLOOKUP(Q$2+$A3628,Sheet2!CC:NO,$B3628,0),HLOOKUP(Q$2+$A3628,Sheet2!CC:NO,$B3628,0)&lt;&gt;""),HLOOKUP(Q$2+$A3628,Sheet2!CC:NO,$B3628,0),"")</f>
        <v/>
      </c>
    </row>
    <row r="3629" spans="1:17" x14ac:dyDescent="0.25">
      <c r="A3629" s="64">
        <f t="shared" si="451"/>
        <v>30</v>
      </c>
      <c r="B3629" s="64">
        <f t="shared" si="452"/>
        <v>367</v>
      </c>
      <c r="C3629" s="64">
        <f t="shared" si="453"/>
        <v>6</v>
      </c>
      <c r="D3629" s="64">
        <f t="shared" si="454"/>
        <v>363</v>
      </c>
      <c r="E3629" s="64">
        <f t="shared" si="455"/>
        <v>1811</v>
      </c>
      <c r="F3629" s="64" t="str">
        <f t="shared" si="448"/>
        <v/>
      </c>
      <c r="G3629" s="64" t="str">
        <f t="shared" si="449"/>
        <v/>
      </c>
      <c r="H3629" s="64" t="str">
        <f t="shared" si="450"/>
        <v/>
      </c>
      <c r="I3629" s="80" t="str">
        <f>IFERROR(VLOOKUP(D3629,Sheet2!A:B,2,0),"")</f>
        <v/>
      </c>
      <c r="J3629" s="64" t="str">
        <f>IFERROR(IF(I3629&lt;&gt;"",VLOOKUP(I3629,Sheet2!B:C,2,0),""),"")</f>
        <v/>
      </c>
      <c r="K3629" s="64" t="str">
        <f>IFERROR( IF(I3629&lt;&gt;"", HLOOKUP(L$2+$A3629,Sheet2!BX:NK,2,0),""),"")</f>
        <v/>
      </c>
      <c r="L3629" t="str">
        <f>IF(OR(HLOOKUP(L$2+$A3629,Sheet2!BX:NK,$B3629,0),HLOOKUP(L$2+$A3629,Sheet2!BX:NK,$B3629,0)&lt;&gt;""),HLOOKUP(L$2+$A3629,Sheet2!BX:NK,$B3629,0),"")</f>
        <v/>
      </c>
      <c r="M3629" t="str">
        <f>IF(OR(HLOOKUP(M$2+$A3629,Sheet2!BY:NL,$B3629,0),HLOOKUP(M$2+$A3629,Sheet2!BY:NL,$B3629,0)&lt;&gt;""),HLOOKUP(M$2+$A3629,Sheet2!BY:NL,$B3629,0),"")</f>
        <v/>
      </c>
      <c r="N3629" t="str">
        <f>IF(OR(HLOOKUP(N$2+$A3629,Sheet2!BZ:NM,$B3629,0),HLOOKUP(N$2+$A3629,Sheet2!BZ:NM,$B3629,0)&lt;&gt;""),HLOOKUP(N$2+$A3629,Sheet2!BZ:NM,$B3629,0),"")</f>
        <v/>
      </c>
      <c r="O3629" t="str">
        <f>IF(OR(HLOOKUP(O$2+$A3629,Sheet2!CA:NN,$B3629,0),HLOOKUP(O$2+$A3629,Sheet2!CA:NN,$B3629,0)&lt;&gt;""),HLOOKUP(O$2+$A3629,Sheet2!CA:NN,$B3629,0),"")</f>
        <v/>
      </c>
      <c r="P3629" t="str">
        <f>IF(OR(HLOOKUP(P$2+$A3629,Sheet2!CB:NO,$B3629,0),HLOOKUP(P$2+$A3629,Sheet2!CB:NO,$B3629,0)&lt;&gt;""),HLOOKUP(P$2+$A3629,Sheet2!CB:NO,$B3629,0),"")</f>
        <v/>
      </c>
      <c r="Q3629" t="str">
        <f>IF(OR(HLOOKUP(Q$2+$A3629,Sheet2!CC:NO,$B3629,0),HLOOKUP(Q$2+$A3629,Sheet2!CC:NO,$B3629,0)&lt;&gt;""),HLOOKUP(Q$2+$A3629,Sheet2!CC:NO,$B3629,0),"")</f>
        <v/>
      </c>
    </row>
    <row r="3630" spans="1:17" x14ac:dyDescent="0.25">
      <c r="A3630" s="64">
        <f t="shared" si="451"/>
        <v>36</v>
      </c>
      <c r="B3630" s="64">
        <f t="shared" si="452"/>
        <v>367</v>
      </c>
      <c r="C3630" s="64">
        <f t="shared" si="453"/>
        <v>7</v>
      </c>
      <c r="D3630" s="64">
        <f t="shared" si="454"/>
        <v>363</v>
      </c>
      <c r="E3630" s="64">
        <f t="shared" si="455"/>
        <v>1811</v>
      </c>
      <c r="F3630" s="64" t="str">
        <f t="shared" si="448"/>
        <v/>
      </c>
      <c r="G3630" s="64" t="str">
        <f t="shared" si="449"/>
        <v/>
      </c>
      <c r="H3630" s="64" t="str">
        <f t="shared" si="450"/>
        <v/>
      </c>
      <c r="I3630" s="80" t="str">
        <f>IFERROR(VLOOKUP(D3630,Sheet2!A:B,2,0),"")</f>
        <v/>
      </c>
      <c r="J3630" s="64" t="str">
        <f>IFERROR(IF(I3630&lt;&gt;"",VLOOKUP(I3630,Sheet2!B:C,2,0),""),"")</f>
        <v/>
      </c>
      <c r="K3630" s="64" t="str">
        <f>IFERROR( IF(I3630&lt;&gt;"", HLOOKUP(L$2+$A3630,Sheet2!BX:NK,2,0),""),"")</f>
        <v/>
      </c>
      <c r="L3630" t="str">
        <f>IF(OR(HLOOKUP(L$2+$A3630,Sheet2!BX:NK,$B3630,0),HLOOKUP(L$2+$A3630,Sheet2!BX:NK,$B3630,0)&lt;&gt;""),HLOOKUP(L$2+$A3630,Sheet2!BX:NK,$B3630,0),"")</f>
        <v/>
      </c>
      <c r="M3630" t="str">
        <f>IF(OR(HLOOKUP(M$2+$A3630,Sheet2!BY:NL,$B3630,0),HLOOKUP(M$2+$A3630,Sheet2!BY:NL,$B3630,0)&lt;&gt;""),HLOOKUP(M$2+$A3630,Sheet2!BY:NL,$B3630,0),"")</f>
        <v/>
      </c>
      <c r="N3630" t="str">
        <f>IF(OR(HLOOKUP(N$2+$A3630,Sheet2!BZ:NM,$B3630,0),HLOOKUP(N$2+$A3630,Sheet2!BZ:NM,$B3630,0)&lt;&gt;""),HLOOKUP(N$2+$A3630,Sheet2!BZ:NM,$B3630,0),"")</f>
        <v/>
      </c>
      <c r="O3630" t="str">
        <f>IF(OR(HLOOKUP(O$2+$A3630,Sheet2!CA:NN,$B3630,0),HLOOKUP(O$2+$A3630,Sheet2!CA:NN,$B3630,0)&lt;&gt;""),HLOOKUP(O$2+$A3630,Sheet2!CA:NN,$B3630,0),"")</f>
        <v/>
      </c>
      <c r="P3630" t="str">
        <f>IF(OR(HLOOKUP(P$2+$A3630,Sheet2!CB:NO,$B3630,0),HLOOKUP(P$2+$A3630,Sheet2!CB:NO,$B3630,0)&lt;&gt;""),HLOOKUP(P$2+$A3630,Sheet2!CB:NO,$B3630,0),"")</f>
        <v/>
      </c>
      <c r="Q3630" t="str">
        <f>IF(OR(HLOOKUP(Q$2+$A3630,Sheet2!CC:NO,$B3630,0),HLOOKUP(Q$2+$A3630,Sheet2!CC:NO,$B3630,0)&lt;&gt;""),HLOOKUP(Q$2+$A3630,Sheet2!CC:NO,$B3630,0),"")</f>
        <v/>
      </c>
    </row>
    <row r="3631" spans="1:17" x14ac:dyDescent="0.25">
      <c r="A3631" s="64">
        <f t="shared" si="451"/>
        <v>42</v>
      </c>
      <c r="B3631" s="64">
        <f t="shared" si="452"/>
        <v>367</v>
      </c>
      <c r="C3631" s="64">
        <f t="shared" si="453"/>
        <v>8</v>
      </c>
      <c r="D3631" s="64">
        <f t="shared" si="454"/>
        <v>363</v>
      </c>
      <c r="E3631" s="64">
        <f t="shared" si="455"/>
        <v>1811</v>
      </c>
      <c r="F3631" s="64" t="str">
        <f t="shared" si="448"/>
        <v/>
      </c>
      <c r="G3631" s="64" t="str">
        <f t="shared" si="449"/>
        <v/>
      </c>
      <c r="H3631" s="64" t="str">
        <f t="shared" si="450"/>
        <v/>
      </c>
      <c r="I3631" s="80" t="str">
        <f>IFERROR(VLOOKUP(D3631,Sheet2!A:B,2,0),"")</f>
        <v/>
      </c>
      <c r="J3631" s="64" t="str">
        <f>IFERROR(IF(I3631&lt;&gt;"",VLOOKUP(I3631,Sheet2!B:C,2,0),""),"")</f>
        <v/>
      </c>
      <c r="K3631" s="64" t="str">
        <f>IFERROR( IF(I3631&lt;&gt;"", HLOOKUP(L$2+$A3631,Sheet2!BX:NK,2,0),""),"")</f>
        <v/>
      </c>
      <c r="L3631" t="str">
        <f>IF(OR(HLOOKUP(L$2+$A3631,Sheet2!BX:NK,$B3631,0),HLOOKUP(L$2+$A3631,Sheet2!BX:NK,$B3631,0)&lt;&gt;""),HLOOKUP(L$2+$A3631,Sheet2!BX:NK,$B3631,0),"")</f>
        <v/>
      </c>
      <c r="M3631" t="str">
        <f>IF(OR(HLOOKUP(M$2+$A3631,Sheet2!BY:NL,$B3631,0),HLOOKUP(M$2+$A3631,Sheet2!BY:NL,$B3631,0)&lt;&gt;""),HLOOKUP(M$2+$A3631,Sheet2!BY:NL,$B3631,0),"")</f>
        <v/>
      </c>
      <c r="N3631" t="str">
        <f>IF(OR(HLOOKUP(N$2+$A3631,Sheet2!BZ:NM,$B3631,0),HLOOKUP(N$2+$A3631,Sheet2!BZ:NM,$B3631,0)&lt;&gt;""),HLOOKUP(N$2+$A3631,Sheet2!BZ:NM,$B3631,0),"")</f>
        <v/>
      </c>
      <c r="O3631" t="str">
        <f>IF(OR(HLOOKUP(O$2+$A3631,Sheet2!CA:NN,$B3631,0),HLOOKUP(O$2+$A3631,Sheet2!CA:NN,$B3631,0)&lt;&gt;""),HLOOKUP(O$2+$A3631,Sheet2!CA:NN,$B3631,0),"")</f>
        <v/>
      </c>
      <c r="P3631" t="str">
        <f>IF(OR(HLOOKUP(P$2+$A3631,Sheet2!CB:NO,$B3631,0),HLOOKUP(P$2+$A3631,Sheet2!CB:NO,$B3631,0)&lt;&gt;""),HLOOKUP(P$2+$A3631,Sheet2!CB:NO,$B3631,0),"")</f>
        <v/>
      </c>
      <c r="Q3631" t="str">
        <f>IF(OR(HLOOKUP(Q$2+$A3631,Sheet2!CC:NO,$B3631,0),HLOOKUP(Q$2+$A3631,Sheet2!CC:NO,$B3631,0)&lt;&gt;""),HLOOKUP(Q$2+$A3631,Sheet2!CC:NO,$B3631,0),"")</f>
        <v/>
      </c>
    </row>
    <row r="3632" spans="1:17" x14ac:dyDescent="0.25">
      <c r="A3632" s="64">
        <f t="shared" si="451"/>
        <v>48</v>
      </c>
      <c r="B3632" s="64">
        <f t="shared" si="452"/>
        <v>367</v>
      </c>
      <c r="C3632" s="64">
        <f t="shared" si="453"/>
        <v>9</v>
      </c>
      <c r="D3632" s="64">
        <f t="shared" si="454"/>
        <v>363</v>
      </c>
      <c r="E3632" s="64">
        <f t="shared" si="455"/>
        <v>1811</v>
      </c>
      <c r="F3632" s="64" t="str">
        <f t="shared" si="448"/>
        <v/>
      </c>
      <c r="G3632" s="64" t="str">
        <f t="shared" si="449"/>
        <v/>
      </c>
      <c r="H3632" s="64" t="str">
        <f t="shared" si="450"/>
        <v/>
      </c>
      <c r="I3632" s="80" t="str">
        <f>IFERROR(VLOOKUP(D3632,Sheet2!A:B,2,0),"")</f>
        <v/>
      </c>
      <c r="J3632" s="64" t="str">
        <f>IFERROR(IF(I3632&lt;&gt;"",VLOOKUP(I3632,Sheet2!B:C,2,0),""),"")</f>
        <v/>
      </c>
      <c r="K3632" s="64" t="str">
        <f>IFERROR( IF(I3632&lt;&gt;"", HLOOKUP(L$2+$A3632,Sheet2!BX:NK,2,0),""),"")</f>
        <v/>
      </c>
      <c r="L3632" t="str">
        <f>IF(OR(HLOOKUP(L$2+$A3632,Sheet2!BX:NK,$B3632,0),HLOOKUP(L$2+$A3632,Sheet2!BX:NK,$B3632,0)&lt;&gt;""),HLOOKUP(L$2+$A3632,Sheet2!BX:NK,$B3632,0),"")</f>
        <v/>
      </c>
      <c r="M3632" t="str">
        <f>IF(OR(HLOOKUP(M$2+$A3632,Sheet2!BY:NL,$B3632,0),HLOOKUP(M$2+$A3632,Sheet2!BY:NL,$B3632,0)&lt;&gt;""),HLOOKUP(M$2+$A3632,Sheet2!BY:NL,$B3632,0),"")</f>
        <v/>
      </c>
      <c r="N3632" t="str">
        <f>IF(OR(HLOOKUP(N$2+$A3632,Sheet2!BZ:NM,$B3632,0),HLOOKUP(N$2+$A3632,Sheet2!BZ:NM,$B3632,0)&lt;&gt;""),HLOOKUP(N$2+$A3632,Sheet2!BZ:NM,$B3632,0),"")</f>
        <v/>
      </c>
      <c r="O3632" t="str">
        <f>IF(OR(HLOOKUP(O$2+$A3632,Sheet2!CA:NN,$B3632,0),HLOOKUP(O$2+$A3632,Sheet2!CA:NN,$B3632,0)&lt;&gt;""),HLOOKUP(O$2+$A3632,Sheet2!CA:NN,$B3632,0),"")</f>
        <v/>
      </c>
      <c r="P3632" t="str">
        <f>IF(OR(HLOOKUP(P$2+$A3632,Sheet2!CB:NO,$B3632,0),HLOOKUP(P$2+$A3632,Sheet2!CB:NO,$B3632,0)&lt;&gt;""),HLOOKUP(P$2+$A3632,Sheet2!CB:NO,$B3632,0),"")</f>
        <v/>
      </c>
      <c r="Q3632" t="str">
        <f>IF(OR(HLOOKUP(Q$2+$A3632,Sheet2!CC:NO,$B3632,0),HLOOKUP(Q$2+$A3632,Sheet2!CC:NO,$B3632,0)&lt;&gt;""),HLOOKUP(Q$2+$A3632,Sheet2!CC:NO,$B3632,0),"")</f>
        <v/>
      </c>
    </row>
    <row r="3633" spans="1:17" x14ac:dyDescent="0.25">
      <c r="A3633" s="64">
        <f t="shared" si="451"/>
        <v>54</v>
      </c>
      <c r="B3633" s="64">
        <f t="shared" si="452"/>
        <v>367</v>
      </c>
      <c r="C3633" s="64">
        <f t="shared" si="453"/>
        <v>10</v>
      </c>
      <c r="D3633" s="64">
        <f t="shared" si="454"/>
        <v>363</v>
      </c>
      <c r="E3633" s="64">
        <f t="shared" si="455"/>
        <v>1811</v>
      </c>
      <c r="F3633" s="64" t="str">
        <f t="shared" si="448"/>
        <v/>
      </c>
      <c r="G3633" s="64" t="str">
        <f t="shared" si="449"/>
        <v/>
      </c>
      <c r="H3633" s="64" t="str">
        <f t="shared" si="450"/>
        <v/>
      </c>
      <c r="I3633" s="80" t="str">
        <f>IFERROR(VLOOKUP(D3633,Sheet2!A:B,2,0),"")</f>
        <v/>
      </c>
      <c r="J3633" s="64" t="str">
        <f>IFERROR(IF(I3633&lt;&gt;"",VLOOKUP(I3633,Sheet2!B:C,2,0),""),"")</f>
        <v/>
      </c>
      <c r="K3633" s="64" t="str">
        <f>IFERROR( IF(I3633&lt;&gt;"", HLOOKUP(L$2+$A3633,Sheet2!BX:NK,2,0),""),"")</f>
        <v/>
      </c>
      <c r="L3633" t="str">
        <f>IF(OR(HLOOKUP(L$2+$A3633,Sheet2!BX:NK,$B3633,0),HLOOKUP(L$2+$A3633,Sheet2!BX:NK,$B3633,0)&lt;&gt;""),HLOOKUP(L$2+$A3633,Sheet2!BX:NK,$B3633,0),"")</f>
        <v/>
      </c>
      <c r="M3633" t="str">
        <f>IF(OR(HLOOKUP(M$2+$A3633,Sheet2!BY:NL,$B3633,0),HLOOKUP(M$2+$A3633,Sheet2!BY:NL,$B3633,0)&lt;&gt;""),HLOOKUP(M$2+$A3633,Sheet2!BY:NL,$B3633,0),"")</f>
        <v/>
      </c>
      <c r="N3633" t="str">
        <f>IF(OR(HLOOKUP(N$2+$A3633,Sheet2!BZ:NM,$B3633,0),HLOOKUP(N$2+$A3633,Sheet2!BZ:NM,$B3633,0)&lt;&gt;""),HLOOKUP(N$2+$A3633,Sheet2!BZ:NM,$B3633,0),"")</f>
        <v/>
      </c>
      <c r="O3633" t="str">
        <f>IF(OR(HLOOKUP(O$2+$A3633,Sheet2!CA:NN,$B3633,0),HLOOKUP(O$2+$A3633,Sheet2!CA:NN,$B3633,0)&lt;&gt;""),HLOOKUP(O$2+$A3633,Sheet2!CA:NN,$B3633,0),"")</f>
        <v/>
      </c>
      <c r="P3633" t="str">
        <f>IF(OR(HLOOKUP(P$2+$A3633,Sheet2!CB:NO,$B3633,0),HLOOKUP(P$2+$A3633,Sheet2!CB:NO,$B3633,0)&lt;&gt;""),HLOOKUP(P$2+$A3633,Sheet2!CB:NO,$B3633,0),"")</f>
        <v/>
      </c>
      <c r="Q3633" t="str">
        <f>IF(OR(HLOOKUP(Q$2+$A3633,Sheet2!CC:NO,$B3633,0),HLOOKUP(Q$2+$A3633,Sheet2!CC:NO,$B3633,0)&lt;&gt;""),HLOOKUP(Q$2+$A3633,Sheet2!CC:NO,$B3633,0),"")</f>
        <v/>
      </c>
    </row>
    <row r="3634" spans="1:17" x14ac:dyDescent="0.25">
      <c r="A3634" s="64">
        <f t="shared" si="451"/>
        <v>0</v>
      </c>
      <c r="B3634" s="64">
        <f t="shared" si="452"/>
        <v>368</v>
      </c>
      <c r="C3634" s="64">
        <f t="shared" si="453"/>
        <v>1</v>
      </c>
      <c r="D3634" s="64">
        <f t="shared" si="454"/>
        <v>364</v>
      </c>
      <c r="E3634" s="64">
        <f t="shared" si="455"/>
        <v>1816</v>
      </c>
      <c r="F3634" s="64" t="str">
        <f t="shared" si="448"/>
        <v/>
      </c>
      <c r="G3634" s="64" t="str">
        <f t="shared" si="449"/>
        <v/>
      </c>
      <c r="H3634" s="64" t="str">
        <f t="shared" si="450"/>
        <v/>
      </c>
      <c r="I3634" s="80" t="str">
        <f>IFERROR(VLOOKUP(D3634,Sheet2!A:B,2,0),"")</f>
        <v/>
      </c>
      <c r="J3634" s="64" t="str">
        <f>IFERROR(IF(I3634&lt;&gt;"",VLOOKUP(I3634,Sheet2!B:C,2,0),""),"")</f>
        <v/>
      </c>
      <c r="K3634" s="64" t="str">
        <f>IFERROR( IF(I3634&lt;&gt;"", HLOOKUP(L$2+$A3634,Sheet2!BX:NK,2,0),""),"")</f>
        <v/>
      </c>
      <c r="L3634" t="str">
        <f>IF(OR(HLOOKUP(L$2+$A3634,Sheet2!BX:NK,$B3634,0),HLOOKUP(L$2+$A3634,Sheet2!BX:NK,$B3634,0)&lt;&gt;""),HLOOKUP(L$2+$A3634,Sheet2!BX:NK,$B3634,0),"")</f>
        <v/>
      </c>
      <c r="M3634" t="str">
        <f>IF(OR(HLOOKUP(M$2+$A3634,Sheet2!BY:NL,$B3634,0),HLOOKUP(M$2+$A3634,Sheet2!BY:NL,$B3634,0)&lt;&gt;""),HLOOKUP(M$2+$A3634,Sheet2!BY:NL,$B3634,0),"")</f>
        <v/>
      </c>
      <c r="N3634" t="str">
        <f>IF(OR(HLOOKUP(N$2+$A3634,Sheet2!BZ:NM,$B3634,0),HLOOKUP(N$2+$A3634,Sheet2!BZ:NM,$B3634,0)&lt;&gt;""),HLOOKUP(N$2+$A3634,Sheet2!BZ:NM,$B3634,0),"")</f>
        <v/>
      </c>
      <c r="O3634" t="str">
        <f>IF(OR(HLOOKUP(O$2+$A3634,Sheet2!CA:NN,$B3634,0),HLOOKUP(O$2+$A3634,Sheet2!CA:NN,$B3634,0)&lt;&gt;""),HLOOKUP(O$2+$A3634,Sheet2!CA:NN,$B3634,0),"")</f>
        <v/>
      </c>
      <c r="P3634" t="str">
        <f>IF(OR(HLOOKUP(P$2+$A3634,Sheet2!CB:NO,$B3634,0),HLOOKUP(P$2+$A3634,Sheet2!CB:NO,$B3634,0)&lt;&gt;""),HLOOKUP(P$2+$A3634,Sheet2!CB:NO,$B3634,0),"")</f>
        <v/>
      </c>
      <c r="Q3634" t="str">
        <f>IF(OR(HLOOKUP(Q$2+$A3634,Sheet2!CC:NO,$B3634,0),HLOOKUP(Q$2+$A3634,Sheet2!CC:NO,$B3634,0)&lt;&gt;""),HLOOKUP(Q$2+$A3634,Sheet2!CC:NO,$B3634,0),"")</f>
        <v/>
      </c>
    </row>
    <row r="3635" spans="1:17" x14ac:dyDescent="0.25">
      <c r="A3635" s="64">
        <f t="shared" si="451"/>
        <v>6</v>
      </c>
      <c r="B3635" s="64">
        <f t="shared" si="452"/>
        <v>368</v>
      </c>
      <c r="C3635" s="64">
        <f t="shared" si="453"/>
        <v>2</v>
      </c>
      <c r="D3635" s="64">
        <f t="shared" si="454"/>
        <v>364</v>
      </c>
      <c r="E3635" s="64">
        <f t="shared" si="455"/>
        <v>1816</v>
      </c>
      <c r="F3635" s="64" t="str">
        <f t="shared" si="448"/>
        <v/>
      </c>
      <c r="G3635" s="64" t="str">
        <f t="shared" si="449"/>
        <v/>
      </c>
      <c r="H3635" s="64" t="str">
        <f t="shared" si="450"/>
        <v/>
      </c>
      <c r="I3635" s="80" t="str">
        <f>IFERROR(VLOOKUP(D3635,Sheet2!A:B,2,0),"")</f>
        <v/>
      </c>
      <c r="J3635" s="64" t="str">
        <f>IFERROR(IF(I3635&lt;&gt;"",VLOOKUP(I3635,Sheet2!B:C,2,0),""),"")</f>
        <v/>
      </c>
      <c r="K3635" s="64" t="str">
        <f>IFERROR( IF(I3635&lt;&gt;"", HLOOKUP(L$2+$A3635,Sheet2!BX:NK,2,0),""),"")</f>
        <v/>
      </c>
      <c r="L3635" t="str">
        <f>IF(OR(HLOOKUP(L$2+$A3635,Sheet2!BX:NK,$B3635,0),HLOOKUP(L$2+$A3635,Sheet2!BX:NK,$B3635,0)&lt;&gt;""),HLOOKUP(L$2+$A3635,Sheet2!BX:NK,$B3635,0),"")</f>
        <v/>
      </c>
      <c r="M3635" t="str">
        <f>IF(OR(HLOOKUP(M$2+$A3635,Sheet2!BY:NL,$B3635,0),HLOOKUP(M$2+$A3635,Sheet2!BY:NL,$B3635,0)&lt;&gt;""),HLOOKUP(M$2+$A3635,Sheet2!BY:NL,$B3635,0),"")</f>
        <v/>
      </c>
      <c r="N3635" t="str">
        <f>IF(OR(HLOOKUP(N$2+$A3635,Sheet2!BZ:NM,$B3635,0),HLOOKUP(N$2+$A3635,Sheet2!BZ:NM,$B3635,0)&lt;&gt;""),HLOOKUP(N$2+$A3635,Sheet2!BZ:NM,$B3635,0),"")</f>
        <v/>
      </c>
      <c r="O3635" t="str">
        <f>IF(OR(HLOOKUP(O$2+$A3635,Sheet2!CA:NN,$B3635,0),HLOOKUP(O$2+$A3635,Sheet2!CA:NN,$B3635,0)&lt;&gt;""),HLOOKUP(O$2+$A3635,Sheet2!CA:NN,$B3635,0),"")</f>
        <v/>
      </c>
      <c r="P3635" t="str">
        <f>IF(OR(HLOOKUP(P$2+$A3635,Sheet2!CB:NO,$B3635,0),HLOOKUP(P$2+$A3635,Sheet2!CB:NO,$B3635,0)&lt;&gt;""),HLOOKUP(P$2+$A3635,Sheet2!CB:NO,$B3635,0),"")</f>
        <v/>
      </c>
      <c r="Q3635" t="str">
        <f>IF(OR(HLOOKUP(Q$2+$A3635,Sheet2!CC:NO,$B3635,0),HLOOKUP(Q$2+$A3635,Sheet2!CC:NO,$B3635,0)&lt;&gt;""),HLOOKUP(Q$2+$A3635,Sheet2!CC:NO,$B3635,0),"")</f>
        <v/>
      </c>
    </row>
    <row r="3636" spans="1:17" x14ac:dyDescent="0.25">
      <c r="A3636" s="64">
        <f t="shared" si="451"/>
        <v>12</v>
      </c>
      <c r="B3636" s="64">
        <f t="shared" si="452"/>
        <v>368</v>
      </c>
      <c r="C3636" s="64">
        <f t="shared" si="453"/>
        <v>3</v>
      </c>
      <c r="D3636" s="64">
        <f t="shared" si="454"/>
        <v>364</v>
      </c>
      <c r="E3636" s="64">
        <f t="shared" si="455"/>
        <v>1816</v>
      </c>
      <c r="F3636" s="64" t="str">
        <f t="shared" si="448"/>
        <v/>
      </c>
      <c r="G3636" s="64" t="str">
        <f t="shared" si="449"/>
        <v/>
      </c>
      <c r="H3636" s="64" t="str">
        <f t="shared" si="450"/>
        <v/>
      </c>
      <c r="I3636" s="80" t="str">
        <f>IFERROR(VLOOKUP(D3636,Sheet2!A:B,2,0),"")</f>
        <v/>
      </c>
      <c r="J3636" s="64" t="str">
        <f>IFERROR(IF(I3636&lt;&gt;"",VLOOKUP(I3636,Sheet2!B:C,2,0),""),"")</f>
        <v/>
      </c>
      <c r="K3636" s="64" t="str">
        <f>IFERROR( IF(I3636&lt;&gt;"", HLOOKUP(L$2+$A3636,Sheet2!BX:NK,2,0),""),"")</f>
        <v/>
      </c>
      <c r="L3636" t="str">
        <f>IF(OR(HLOOKUP(L$2+$A3636,Sheet2!BX:NK,$B3636,0),HLOOKUP(L$2+$A3636,Sheet2!BX:NK,$B3636,0)&lt;&gt;""),HLOOKUP(L$2+$A3636,Sheet2!BX:NK,$B3636,0),"")</f>
        <v/>
      </c>
      <c r="M3636" t="str">
        <f>IF(OR(HLOOKUP(M$2+$A3636,Sheet2!BY:NL,$B3636,0),HLOOKUP(M$2+$A3636,Sheet2!BY:NL,$B3636,0)&lt;&gt;""),HLOOKUP(M$2+$A3636,Sheet2!BY:NL,$B3636,0),"")</f>
        <v/>
      </c>
      <c r="N3636" t="str">
        <f>IF(OR(HLOOKUP(N$2+$A3636,Sheet2!BZ:NM,$B3636,0),HLOOKUP(N$2+$A3636,Sheet2!BZ:NM,$B3636,0)&lt;&gt;""),HLOOKUP(N$2+$A3636,Sheet2!BZ:NM,$B3636,0),"")</f>
        <v/>
      </c>
      <c r="O3636" t="str">
        <f>IF(OR(HLOOKUP(O$2+$A3636,Sheet2!CA:NN,$B3636,0),HLOOKUP(O$2+$A3636,Sheet2!CA:NN,$B3636,0)&lt;&gt;""),HLOOKUP(O$2+$A3636,Sheet2!CA:NN,$B3636,0),"")</f>
        <v/>
      </c>
      <c r="P3636" t="str">
        <f>IF(OR(HLOOKUP(P$2+$A3636,Sheet2!CB:NO,$B3636,0),HLOOKUP(P$2+$A3636,Sheet2!CB:NO,$B3636,0)&lt;&gt;""),HLOOKUP(P$2+$A3636,Sheet2!CB:NO,$B3636,0),"")</f>
        <v/>
      </c>
      <c r="Q3636" t="str">
        <f>IF(OR(HLOOKUP(Q$2+$A3636,Sheet2!CC:NO,$B3636,0),HLOOKUP(Q$2+$A3636,Sheet2!CC:NO,$B3636,0)&lt;&gt;""),HLOOKUP(Q$2+$A3636,Sheet2!CC:NO,$B3636,0),"")</f>
        <v/>
      </c>
    </row>
    <row r="3637" spans="1:17" x14ac:dyDescent="0.25">
      <c r="A3637" s="64">
        <f t="shared" si="451"/>
        <v>18</v>
      </c>
      <c r="B3637" s="64">
        <f t="shared" si="452"/>
        <v>368</v>
      </c>
      <c r="C3637" s="64">
        <f t="shared" si="453"/>
        <v>4</v>
      </c>
      <c r="D3637" s="64">
        <f t="shared" si="454"/>
        <v>364</v>
      </c>
      <c r="E3637" s="64">
        <f t="shared" si="455"/>
        <v>1816</v>
      </c>
      <c r="F3637" s="64" t="str">
        <f t="shared" si="448"/>
        <v/>
      </c>
      <c r="G3637" s="64" t="str">
        <f t="shared" si="449"/>
        <v/>
      </c>
      <c r="H3637" s="64" t="str">
        <f t="shared" si="450"/>
        <v/>
      </c>
      <c r="I3637" s="80" t="str">
        <f>IFERROR(VLOOKUP(D3637,Sheet2!A:B,2,0),"")</f>
        <v/>
      </c>
      <c r="J3637" s="64" t="str">
        <f>IFERROR(IF(I3637&lt;&gt;"",VLOOKUP(I3637,Sheet2!B:C,2,0),""),"")</f>
        <v/>
      </c>
      <c r="K3637" s="64" t="str">
        <f>IFERROR( IF(I3637&lt;&gt;"", HLOOKUP(L$2+$A3637,Sheet2!BX:NK,2,0),""),"")</f>
        <v/>
      </c>
      <c r="L3637" t="str">
        <f>IF(OR(HLOOKUP(L$2+$A3637,Sheet2!BX:NK,$B3637,0),HLOOKUP(L$2+$A3637,Sheet2!BX:NK,$B3637,0)&lt;&gt;""),HLOOKUP(L$2+$A3637,Sheet2!BX:NK,$B3637,0),"")</f>
        <v/>
      </c>
      <c r="M3637" t="str">
        <f>IF(OR(HLOOKUP(M$2+$A3637,Sheet2!BY:NL,$B3637,0),HLOOKUP(M$2+$A3637,Sheet2!BY:NL,$B3637,0)&lt;&gt;""),HLOOKUP(M$2+$A3637,Sheet2!BY:NL,$B3637,0),"")</f>
        <v/>
      </c>
      <c r="N3637" t="str">
        <f>IF(OR(HLOOKUP(N$2+$A3637,Sheet2!BZ:NM,$B3637,0),HLOOKUP(N$2+$A3637,Sheet2!BZ:NM,$B3637,0)&lt;&gt;""),HLOOKUP(N$2+$A3637,Sheet2!BZ:NM,$B3637,0),"")</f>
        <v/>
      </c>
      <c r="O3637" t="str">
        <f>IF(OR(HLOOKUP(O$2+$A3637,Sheet2!CA:NN,$B3637,0),HLOOKUP(O$2+$A3637,Sheet2!CA:NN,$B3637,0)&lt;&gt;""),HLOOKUP(O$2+$A3637,Sheet2!CA:NN,$B3637,0),"")</f>
        <v/>
      </c>
      <c r="P3637" t="str">
        <f>IF(OR(HLOOKUP(P$2+$A3637,Sheet2!CB:NO,$B3637,0),HLOOKUP(P$2+$A3637,Sheet2!CB:NO,$B3637,0)&lt;&gt;""),HLOOKUP(P$2+$A3637,Sheet2!CB:NO,$B3637,0),"")</f>
        <v/>
      </c>
      <c r="Q3637" t="str">
        <f>IF(OR(HLOOKUP(Q$2+$A3637,Sheet2!CC:NO,$B3637,0),HLOOKUP(Q$2+$A3637,Sheet2!CC:NO,$B3637,0)&lt;&gt;""),HLOOKUP(Q$2+$A3637,Sheet2!CC:NO,$B3637,0),"")</f>
        <v/>
      </c>
    </row>
    <row r="3638" spans="1:17" x14ac:dyDescent="0.25">
      <c r="A3638" s="64">
        <f t="shared" si="451"/>
        <v>24</v>
      </c>
      <c r="B3638" s="64">
        <f t="shared" si="452"/>
        <v>368</v>
      </c>
      <c r="C3638" s="64">
        <f t="shared" si="453"/>
        <v>5</v>
      </c>
      <c r="D3638" s="64">
        <f t="shared" si="454"/>
        <v>364</v>
      </c>
      <c r="E3638" s="64">
        <f t="shared" si="455"/>
        <v>1816</v>
      </c>
      <c r="F3638" s="64" t="str">
        <f t="shared" si="448"/>
        <v/>
      </c>
      <c r="G3638" s="64" t="str">
        <f t="shared" si="449"/>
        <v/>
      </c>
      <c r="H3638" s="64" t="str">
        <f t="shared" si="450"/>
        <v/>
      </c>
      <c r="I3638" s="80" t="str">
        <f>IFERROR(VLOOKUP(D3638,Sheet2!A:B,2,0),"")</f>
        <v/>
      </c>
      <c r="J3638" s="64" t="str">
        <f>IFERROR(IF(I3638&lt;&gt;"",VLOOKUP(I3638,Sheet2!B:C,2,0),""),"")</f>
        <v/>
      </c>
      <c r="K3638" s="64" t="str">
        <f>IFERROR( IF(I3638&lt;&gt;"", HLOOKUP(L$2+$A3638,Sheet2!BX:NK,2,0),""),"")</f>
        <v/>
      </c>
      <c r="L3638" t="str">
        <f>IF(OR(HLOOKUP(L$2+$A3638,Sheet2!BX:NK,$B3638,0),HLOOKUP(L$2+$A3638,Sheet2!BX:NK,$B3638,0)&lt;&gt;""),HLOOKUP(L$2+$A3638,Sheet2!BX:NK,$B3638,0),"")</f>
        <v/>
      </c>
      <c r="M3638" t="str">
        <f>IF(OR(HLOOKUP(M$2+$A3638,Sheet2!BY:NL,$B3638,0),HLOOKUP(M$2+$A3638,Sheet2!BY:NL,$B3638,0)&lt;&gt;""),HLOOKUP(M$2+$A3638,Sheet2!BY:NL,$B3638,0),"")</f>
        <v/>
      </c>
      <c r="N3638" t="str">
        <f>IF(OR(HLOOKUP(N$2+$A3638,Sheet2!BZ:NM,$B3638,0),HLOOKUP(N$2+$A3638,Sheet2!BZ:NM,$B3638,0)&lt;&gt;""),HLOOKUP(N$2+$A3638,Sheet2!BZ:NM,$B3638,0),"")</f>
        <v/>
      </c>
      <c r="O3638" t="str">
        <f>IF(OR(HLOOKUP(O$2+$A3638,Sheet2!CA:NN,$B3638,0),HLOOKUP(O$2+$A3638,Sheet2!CA:NN,$B3638,0)&lt;&gt;""),HLOOKUP(O$2+$A3638,Sheet2!CA:NN,$B3638,0),"")</f>
        <v/>
      </c>
      <c r="P3638" t="str">
        <f>IF(OR(HLOOKUP(P$2+$A3638,Sheet2!CB:NO,$B3638,0),HLOOKUP(P$2+$A3638,Sheet2!CB:NO,$B3638,0)&lt;&gt;""),HLOOKUP(P$2+$A3638,Sheet2!CB:NO,$B3638,0),"")</f>
        <v/>
      </c>
      <c r="Q3638" t="str">
        <f>IF(OR(HLOOKUP(Q$2+$A3638,Sheet2!CC:NO,$B3638,0),HLOOKUP(Q$2+$A3638,Sheet2!CC:NO,$B3638,0)&lt;&gt;""),HLOOKUP(Q$2+$A3638,Sheet2!CC:NO,$B3638,0),"")</f>
        <v/>
      </c>
    </row>
    <row r="3639" spans="1:17" x14ac:dyDescent="0.25">
      <c r="A3639" s="64">
        <f t="shared" si="451"/>
        <v>30</v>
      </c>
      <c r="B3639" s="64">
        <f t="shared" si="452"/>
        <v>368</v>
      </c>
      <c r="C3639" s="64">
        <f t="shared" si="453"/>
        <v>6</v>
      </c>
      <c r="D3639" s="64">
        <f t="shared" si="454"/>
        <v>364</v>
      </c>
      <c r="E3639" s="64">
        <f t="shared" si="455"/>
        <v>1816</v>
      </c>
      <c r="F3639" s="64" t="str">
        <f t="shared" si="448"/>
        <v/>
      </c>
      <c r="G3639" s="64" t="str">
        <f t="shared" si="449"/>
        <v/>
      </c>
      <c r="H3639" s="64" t="str">
        <f t="shared" si="450"/>
        <v/>
      </c>
      <c r="I3639" s="80" t="str">
        <f>IFERROR(VLOOKUP(D3639,Sheet2!A:B,2,0),"")</f>
        <v/>
      </c>
      <c r="J3639" s="64" t="str">
        <f>IFERROR(IF(I3639&lt;&gt;"",VLOOKUP(I3639,Sheet2!B:C,2,0),""),"")</f>
        <v/>
      </c>
      <c r="K3639" s="64" t="str">
        <f>IFERROR( IF(I3639&lt;&gt;"", HLOOKUP(L$2+$A3639,Sheet2!BX:NK,2,0),""),"")</f>
        <v/>
      </c>
      <c r="L3639" t="str">
        <f>IF(OR(HLOOKUP(L$2+$A3639,Sheet2!BX:NK,$B3639,0),HLOOKUP(L$2+$A3639,Sheet2!BX:NK,$B3639,0)&lt;&gt;""),HLOOKUP(L$2+$A3639,Sheet2!BX:NK,$B3639,0),"")</f>
        <v/>
      </c>
      <c r="M3639" t="str">
        <f>IF(OR(HLOOKUP(M$2+$A3639,Sheet2!BY:NL,$B3639,0),HLOOKUP(M$2+$A3639,Sheet2!BY:NL,$B3639,0)&lt;&gt;""),HLOOKUP(M$2+$A3639,Sheet2!BY:NL,$B3639,0),"")</f>
        <v/>
      </c>
      <c r="N3639" t="str">
        <f>IF(OR(HLOOKUP(N$2+$A3639,Sheet2!BZ:NM,$B3639,0),HLOOKUP(N$2+$A3639,Sheet2!BZ:NM,$B3639,0)&lt;&gt;""),HLOOKUP(N$2+$A3639,Sheet2!BZ:NM,$B3639,0),"")</f>
        <v/>
      </c>
      <c r="O3639" t="str">
        <f>IF(OR(HLOOKUP(O$2+$A3639,Sheet2!CA:NN,$B3639,0),HLOOKUP(O$2+$A3639,Sheet2!CA:NN,$B3639,0)&lt;&gt;""),HLOOKUP(O$2+$A3639,Sheet2!CA:NN,$B3639,0),"")</f>
        <v/>
      </c>
      <c r="P3639" t="str">
        <f>IF(OR(HLOOKUP(P$2+$A3639,Sheet2!CB:NO,$B3639,0),HLOOKUP(P$2+$A3639,Sheet2!CB:NO,$B3639,0)&lt;&gt;""),HLOOKUP(P$2+$A3639,Sheet2!CB:NO,$B3639,0),"")</f>
        <v/>
      </c>
      <c r="Q3639" t="str">
        <f>IF(OR(HLOOKUP(Q$2+$A3639,Sheet2!CC:NO,$B3639,0),HLOOKUP(Q$2+$A3639,Sheet2!CC:NO,$B3639,0)&lt;&gt;""),HLOOKUP(Q$2+$A3639,Sheet2!CC:NO,$B3639,0),"")</f>
        <v/>
      </c>
    </row>
    <row r="3640" spans="1:17" x14ac:dyDescent="0.25">
      <c r="A3640" s="64">
        <f t="shared" si="451"/>
        <v>36</v>
      </c>
      <c r="B3640" s="64">
        <f t="shared" si="452"/>
        <v>368</v>
      </c>
      <c r="C3640" s="64">
        <f t="shared" si="453"/>
        <v>7</v>
      </c>
      <c r="D3640" s="64">
        <f t="shared" si="454"/>
        <v>364</v>
      </c>
      <c r="E3640" s="64">
        <f t="shared" si="455"/>
        <v>1816</v>
      </c>
      <c r="F3640" s="64" t="str">
        <f t="shared" si="448"/>
        <v/>
      </c>
      <c r="G3640" s="64" t="str">
        <f t="shared" si="449"/>
        <v/>
      </c>
      <c r="H3640" s="64" t="str">
        <f t="shared" si="450"/>
        <v/>
      </c>
      <c r="I3640" s="80" t="str">
        <f>IFERROR(VLOOKUP(D3640,Sheet2!A:B,2,0),"")</f>
        <v/>
      </c>
      <c r="J3640" s="64" t="str">
        <f>IFERROR(IF(I3640&lt;&gt;"",VLOOKUP(I3640,Sheet2!B:C,2,0),""),"")</f>
        <v/>
      </c>
      <c r="K3640" s="64" t="str">
        <f>IFERROR( IF(I3640&lt;&gt;"", HLOOKUP(L$2+$A3640,Sheet2!BX:NK,2,0),""),"")</f>
        <v/>
      </c>
      <c r="L3640" t="str">
        <f>IF(OR(HLOOKUP(L$2+$A3640,Sheet2!BX:NK,$B3640,0),HLOOKUP(L$2+$A3640,Sheet2!BX:NK,$B3640,0)&lt;&gt;""),HLOOKUP(L$2+$A3640,Sheet2!BX:NK,$B3640,0),"")</f>
        <v/>
      </c>
      <c r="M3640" t="str">
        <f>IF(OR(HLOOKUP(M$2+$A3640,Sheet2!BY:NL,$B3640,0),HLOOKUP(M$2+$A3640,Sheet2!BY:NL,$B3640,0)&lt;&gt;""),HLOOKUP(M$2+$A3640,Sheet2!BY:NL,$B3640,0),"")</f>
        <v/>
      </c>
      <c r="N3640" t="str">
        <f>IF(OR(HLOOKUP(N$2+$A3640,Sheet2!BZ:NM,$B3640,0),HLOOKUP(N$2+$A3640,Sheet2!BZ:NM,$B3640,0)&lt;&gt;""),HLOOKUP(N$2+$A3640,Sheet2!BZ:NM,$B3640,0),"")</f>
        <v/>
      </c>
      <c r="O3640" t="str">
        <f>IF(OR(HLOOKUP(O$2+$A3640,Sheet2!CA:NN,$B3640,0),HLOOKUP(O$2+$A3640,Sheet2!CA:NN,$B3640,0)&lt;&gt;""),HLOOKUP(O$2+$A3640,Sheet2!CA:NN,$B3640,0),"")</f>
        <v/>
      </c>
      <c r="P3640" t="str">
        <f>IF(OR(HLOOKUP(P$2+$A3640,Sheet2!CB:NO,$B3640,0),HLOOKUP(P$2+$A3640,Sheet2!CB:NO,$B3640,0)&lt;&gt;""),HLOOKUP(P$2+$A3640,Sheet2!CB:NO,$B3640,0),"")</f>
        <v/>
      </c>
      <c r="Q3640" t="str">
        <f>IF(OR(HLOOKUP(Q$2+$A3640,Sheet2!CC:NO,$B3640,0),HLOOKUP(Q$2+$A3640,Sheet2!CC:NO,$B3640,0)&lt;&gt;""),HLOOKUP(Q$2+$A3640,Sheet2!CC:NO,$B3640,0),"")</f>
        <v/>
      </c>
    </row>
    <row r="3641" spans="1:17" x14ac:dyDescent="0.25">
      <c r="A3641" s="64">
        <f t="shared" si="451"/>
        <v>42</v>
      </c>
      <c r="B3641" s="64">
        <f t="shared" si="452"/>
        <v>368</v>
      </c>
      <c r="C3641" s="64">
        <f t="shared" si="453"/>
        <v>8</v>
      </c>
      <c r="D3641" s="64">
        <f t="shared" si="454"/>
        <v>364</v>
      </c>
      <c r="E3641" s="64">
        <f t="shared" si="455"/>
        <v>1816</v>
      </c>
      <c r="F3641" s="64" t="str">
        <f t="shared" si="448"/>
        <v/>
      </c>
      <c r="G3641" s="64" t="str">
        <f t="shared" si="449"/>
        <v/>
      </c>
      <c r="H3641" s="64" t="str">
        <f t="shared" si="450"/>
        <v/>
      </c>
      <c r="I3641" s="80" t="str">
        <f>IFERROR(VLOOKUP(D3641,Sheet2!A:B,2,0),"")</f>
        <v/>
      </c>
      <c r="J3641" s="64" t="str">
        <f>IFERROR(IF(I3641&lt;&gt;"",VLOOKUP(I3641,Sheet2!B:C,2,0),""),"")</f>
        <v/>
      </c>
      <c r="K3641" s="64" t="str">
        <f>IFERROR( IF(I3641&lt;&gt;"", HLOOKUP(L$2+$A3641,Sheet2!BX:NK,2,0),""),"")</f>
        <v/>
      </c>
      <c r="L3641" t="str">
        <f>IF(OR(HLOOKUP(L$2+$A3641,Sheet2!BX:NK,$B3641,0),HLOOKUP(L$2+$A3641,Sheet2!BX:NK,$B3641,0)&lt;&gt;""),HLOOKUP(L$2+$A3641,Sheet2!BX:NK,$B3641,0),"")</f>
        <v/>
      </c>
      <c r="M3641" t="str">
        <f>IF(OR(HLOOKUP(M$2+$A3641,Sheet2!BY:NL,$B3641,0),HLOOKUP(M$2+$A3641,Sheet2!BY:NL,$B3641,0)&lt;&gt;""),HLOOKUP(M$2+$A3641,Sheet2!BY:NL,$B3641,0),"")</f>
        <v/>
      </c>
      <c r="N3641" t="str">
        <f>IF(OR(HLOOKUP(N$2+$A3641,Sheet2!BZ:NM,$B3641,0),HLOOKUP(N$2+$A3641,Sheet2!BZ:NM,$B3641,0)&lt;&gt;""),HLOOKUP(N$2+$A3641,Sheet2!BZ:NM,$B3641,0),"")</f>
        <v/>
      </c>
      <c r="O3641" t="str">
        <f>IF(OR(HLOOKUP(O$2+$A3641,Sheet2!CA:NN,$B3641,0),HLOOKUP(O$2+$A3641,Sheet2!CA:NN,$B3641,0)&lt;&gt;""),HLOOKUP(O$2+$A3641,Sheet2!CA:NN,$B3641,0),"")</f>
        <v/>
      </c>
      <c r="P3641" t="str">
        <f>IF(OR(HLOOKUP(P$2+$A3641,Sheet2!CB:NO,$B3641,0),HLOOKUP(P$2+$A3641,Sheet2!CB:NO,$B3641,0)&lt;&gt;""),HLOOKUP(P$2+$A3641,Sheet2!CB:NO,$B3641,0),"")</f>
        <v/>
      </c>
      <c r="Q3641" t="str">
        <f>IF(OR(HLOOKUP(Q$2+$A3641,Sheet2!CC:NO,$B3641,0),HLOOKUP(Q$2+$A3641,Sheet2!CC:NO,$B3641,0)&lt;&gt;""),HLOOKUP(Q$2+$A3641,Sheet2!CC:NO,$B3641,0),"")</f>
        <v/>
      </c>
    </row>
    <row r="3642" spans="1:17" x14ac:dyDescent="0.25">
      <c r="A3642" s="64">
        <f t="shared" si="451"/>
        <v>48</v>
      </c>
      <c r="B3642" s="64">
        <f t="shared" si="452"/>
        <v>368</v>
      </c>
      <c r="C3642" s="64">
        <f t="shared" si="453"/>
        <v>9</v>
      </c>
      <c r="D3642" s="64">
        <f t="shared" si="454"/>
        <v>364</v>
      </c>
      <c r="E3642" s="64">
        <f t="shared" si="455"/>
        <v>1816</v>
      </c>
      <c r="F3642" s="64" t="str">
        <f t="shared" si="448"/>
        <v/>
      </c>
      <c r="G3642" s="64" t="str">
        <f t="shared" si="449"/>
        <v/>
      </c>
      <c r="H3642" s="64" t="str">
        <f t="shared" si="450"/>
        <v/>
      </c>
      <c r="I3642" s="80" t="str">
        <f>IFERROR(VLOOKUP(D3642,Sheet2!A:B,2,0),"")</f>
        <v/>
      </c>
      <c r="J3642" s="64" t="str">
        <f>IFERROR(IF(I3642&lt;&gt;"",VLOOKUP(I3642,Sheet2!B:C,2,0),""),"")</f>
        <v/>
      </c>
      <c r="K3642" s="64" t="str">
        <f>IFERROR( IF(I3642&lt;&gt;"", HLOOKUP(L$2+$A3642,Sheet2!BX:NK,2,0),""),"")</f>
        <v/>
      </c>
      <c r="L3642" t="str">
        <f>IF(OR(HLOOKUP(L$2+$A3642,Sheet2!BX:NK,$B3642,0),HLOOKUP(L$2+$A3642,Sheet2!BX:NK,$B3642,0)&lt;&gt;""),HLOOKUP(L$2+$A3642,Sheet2!BX:NK,$B3642,0),"")</f>
        <v/>
      </c>
      <c r="M3642" t="str">
        <f>IF(OR(HLOOKUP(M$2+$A3642,Sheet2!BY:NL,$B3642,0),HLOOKUP(M$2+$A3642,Sheet2!BY:NL,$B3642,0)&lt;&gt;""),HLOOKUP(M$2+$A3642,Sheet2!BY:NL,$B3642,0),"")</f>
        <v/>
      </c>
      <c r="N3642" t="str">
        <f>IF(OR(HLOOKUP(N$2+$A3642,Sheet2!BZ:NM,$B3642,0),HLOOKUP(N$2+$A3642,Sheet2!BZ:NM,$B3642,0)&lt;&gt;""),HLOOKUP(N$2+$A3642,Sheet2!BZ:NM,$B3642,0),"")</f>
        <v/>
      </c>
      <c r="O3642" t="str">
        <f>IF(OR(HLOOKUP(O$2+$A3642,Sheet2!CA:NN,$B3642,0),HLOOKUP(O$2+$A3642,Sheet2!CA:NN,$B3642,0)&lt;&gt;""),HLOOKUP(O$2+$A3642,Sheet2!CA:NN,$B3642,0),"")</f>
        <v/>
      </c>
      <c r="P3642" t="str">
        <f>IF(OR(HLOOKUP(P$2+$A3642,Sheet2!CB:NO,$B3642,0),HLOOKUP(P$2+$A3642,Sheet2!CB:NO,$B3642,0)&lt;&gt;""),HLOOKUP(P$2+$A3642,Sheet2!CB:NO,$B3642,0),"")</f>
        <v/>
      </c>
      <c r="Q3642" t="str">
        <f>IF(OR(HLOOKUP(Q$2+$A3642,Sheet2!CC:NO,$B3642,0),HLOOKUP(Q$2+$A3642,Sheet2!CC:NO,$B3642,0)&lt;&gt;""),HLOOKUP(Q$2+$A3642,Sheet2!CC:NO,$B3642,0),"")</f>
        <v/>
      </c>
    </row>
    <row r="3643" spans="1:17" x14ac:dyDescent="0.25">
      <c r="A3643" s="64">
        <f t="shared" si="451"/>
        <v>54</v>
      </c>
      <c r="B3643" s="64">
        <f t="shared" si="452"/>
        <v>368</v>
      </c>
      <c r="C3643" s="64">
        <f t="shared" si="453"/>
        <v>10</v>
      </c>
      <c r="D3643" s="64">
        <f t="shared" si="454"/>
        <v>364</v>
      </c>
      <c r="E3643" s="64">
        <f t="shared" si="455"/>
        <v>1816</v>
      </c>
      <c r="F3643" s="64" t="str">
        <f t="shared" si="448"/>
        <v/>
      </c>
      <c r="G3643" s="64" t="str">
        <f t="shared" si="449"/>
        <v/>
      </c>
      <c r="H3643" s="64" t="str">
        <f t="shared" si="450"/>
        <v/>
      </c>
      <c r="I3643" s="80" t="str">
        <f>IFERROR(VLOOKUP(D3643,Sheet2!A:B,2,0),"")</f>
        <v/>
      </c>
      <c r="J3643" s="64" t="str">
        <f>IFERROR(IF(I3643&lt;&gt;"",VLOOKUP(I3643,Sheet2!B:C,2,0),""),"")</f>
        <v/>
      </c>
      <c r="K3643" s="64" t="str">
        <f>IFERROR( IF(I3643&lt;&gt;"", HLOOKUP(L$2+$A3643,Sheet2!BX:NK,2,0),""),"")</f>
        <v/>
      </c>
      <c r="L3643" t="str">
        <f>IF(OR(HLOOKUP(L$2+$A3643,Sheet2!BX:NK,$B3643,0),HLOOKUP(L$2+$A3643,Sheet2!BX:NK,$B3643,0)&lt;&gt;""),HLOOKUP(L$2+$A3643,Sheet2!BX:NK,$B3643,0),"")</f>
        <v/>
      </c>
      <c r="M3643" t="str">
        <f>IF(OR(HLOOKUP(M$2+$A3643,Sheet2!BY:NL,$B3643,0),HLOOKUP(M$2+$A3643,Sheet2!BY:NL,$B3643,0)&lt;&gt;""),HLOOKUP(M$2+$A3643,Sheet2!BY:NL,$B3643,0),"")</f>
        <v/>
      </c>
      <c r="N3643" t="str">
        <f>IF(OR(HLOOKUP(N$2+$A3643,Sheet2!BZ:NM,$B3643,0),HLOOKUP(N$2+$A3643,Sheet2!BZ:NM,$B3643,0)&lt;&gt;""),HLOOKUP(N$2+$A3643,Sheet2!BZ:NM,$B3643,0),"")</f>
        <v/>
      </c>
      <c r="O3643" t="str">
        <f>IF(OR(HLOOKUP(O$2+$A3643,Sheet2!CA:NN,$B3643,0),HLOOKUP(O$2+$A3643,Sheet2!CA:NN,$B3643,0)&lt;&gt;""),HLOOKUP(O$2+$A3643,Sheet2!CA:NN,$B3643,0),"")</f>
        <v/>
      </c>
      <c r="P3643" t="str">
        <f>IF(OR(HLOOKUP(P$2+$A3643,Sheet2!CB:NO,$B3643,0),HLOOKUP(P$2+$A3643,Sheet2!CB:NO,$B3643,0)&lt;&gt;""),HLOOKUP(P$2+$A3643,Sheet2!CB:NO,$B3643,0),"")</f>
        <v/>
      </c>
      <c r="Q3643" t="str">
        <f>IF(OR(HLOOKUP(Q$2+$A3643,Sheet2!CC:NO,$B3643,0),HLOOKUP(Q$2+$A3643,Sheet2!CC:NO,$B3643,0)&lt;&gt;""),HLOOKUP(Q$2+$A3643,Sheet2!CC:NO,$B3643,0),"")</f>
        <v/>
      </c>
    </row>
    <row r="3644" spans="1:17" x14ac:dyDescent="0.25">
      <c r="A3644" s="64">
        <f t="shared" si="451"/>
        <v>0</v>
      </c>
      <c r="B3644" s="64">
        <f t="shared" si="452"/>
        <v>369</v>
      </c>
      <c r="C3644" s="64">
        <f t="shared" si="453"/>
        <v>1</v>
      </c>
      <c r="D3644" s="64">
        <f t="shared" si="454"/>
        <v>365</v>
      </c>
      <c r="E3644" s="64">
        <f t="shared" si="455"/>
        <v>1821</v>
      </c>
      <c r="F3644" s="64" t="str">
        <f t="shared" si="448"/>
        <v/>
      </c>
      <c r="G3644" s="64" t="str">
        <f t="shared" si="449"/>
        <v/>
      </c>
      <c r="H3644" s="64" t="str">
        <f t="shared" si="450"/>
        <v/>
      </c>
      <c r="I3644" s="80" t="str">
        <f>IFERROR(VLOOKUP(D3644,Sheet2!A:B,2,0),"")</f>
        <v/>
      </c>
      <c r="J3644" s="64" t="str">
        <f>IFERROR(IF(I3644&lt;&gt;"",VLOOKUP(I3644,Sheet2!B:C,2,0),""),"")</f>
        <v/>
      </c>
      <c r="K3644" s="64" t="str">
        <f>IFERROR( IF(I3644&lt;&gt;"", HLOOKUP(L$2+$A3644,Sheet2!BX:NK,2,0),""),"")</f>
        <v/>
      </c>
      <c r="L3644" t="str">
        <f>IF(OR(HLOOKUP(L$2+$A3644,Sheet2!BX:NK,$B3644,0),HLOOKUP(L$2+$A3644,Sheet2!BX:NK,$B3644,0)&lt;&gt;""),HLOOKUP(L$2+$A3644,Sheet2!BX:NK,$B3644,0),"")</f>
        <v/>
      </c>
      <c r="M3644" t="str">
        <f>IF(OR(HLOOKUP(M$2+$A3644,Sheet2!BY:NL,$B3644,0),HLOOKUP(M$2+$A3644,Sheet2!BY:NL,$B3644,0)&lt;&gt;""),HLOOKUP(M$2+$A3644,Sheet2!BY:NL,$B3644,0),"")</f>
        <v/>
      </c>
      <c r="N3644" t="str">
        <f>IF(OR(HLOOKUP(N$2+$A3644,Sheet2!BZ:NM,$B3644,0),HLOOKUP(N$2+$A3644,Sheet2!BZ:NM,$B3644,0)&lt;&gt;""),HLOOKUP(N$2+$A3644,Sheet2!BZ:NM,$B3644,0),"")</f>
        <v/>
      </c>
      <c r="O3644" t="str">
        <f>IF(OR(HLOOKUP(O$2+$A3644,Sheet2!CA:NN,$B3644,0),HLOOKUP(O$2+$A3644,Sheet2!CA:NN,$B3644,0)&lt;&gt;""),HLOOKUP(O$2+$A3644,Sheet2!CA:NN,$B3644,0),"")</f>
        <v/>
      </c>
      <c r="P3644" t="str">
        <f>IF(OR(HLOOKUP(P$2+$A3644,Sheet2!CB:NO,$B3644,0),HLOOKUP(P$2+$A3644,Sheet2!CB:NO,$B3644,0)&lt;&gt;""),HLOOKUP(P$2+$A3644,Sheet2!CB:NO,$B3644,0),"")</f>
        <v/>
      </c>
      <c r="Q3644" t="str">
        <f>IF(OR(HLOOKUP(Q$2+$A3644,Sheet2!CC:NO,$B3644,0),HLOOKUP(Q$2+$A3644,Sheet2!CC:NO,$B3644,0)&lt;&gt;""),HLOOKUP(Q$2+$A3644,Sheet2!CC:NO,$B3644,0),"")</f>
        <v/>
      </c>
    </row>
    <row r="3645" spans="1:17" x14ac:dyDescent="0.25">
      <c r="A3645" s="64">
        <f t="shared" si="451"/>
        <v>6</v>
      </c>
      <c r="B3645" s="64">
        <f t="shared" si="452"/>
        <v>369</v>
      </c>
      <c r="C3645" s="64">
        <f t="shared" si="453"/>
        <v>2</v>
      </c>
      <c r="D3645" s="64">
        <f t="shared" si="454"/>
        <v>365</v>
      </c>
      <c r="E3645" s="64">
        <f t="shared" si="455"/>
        <v>1821</v>
      </c>
      <c r="F3645" s="64" t="str">
        <f t="shared" si="448"/>
        <v/>
      </c>
      <c r="G3645" s="64" t="str">
        <f t="shared" si="449"/>
        <v/>
      </c>
      <c r="H3645" s="64" t="str">
        <f t="shared" si="450"/>
        <v/>
      </c>
      <c r="I3645" s="80" t="str">
        <f>IFERROR(VLOOKUP(D3645,Sheet2!A:B,2,0),"")</f>
        <v/>
      </c>
      <c r="J3645" s="64" t="str">
        <f>IFERROR(IF(I3645&lt;&gt;"",VLOOKUP(I3645,Sheet2!B:C,2,0),""),"")</f>
        <v/>
      </c>
      <c r="K3645" s="64" t="str">
        <f>IFERROR( IF(I3645&lt;&gt;"", HLOOKUP(L$2+$A3645,Sheet2!BX:NK,2,0),""),"")</f>
        <v/>
      </c>
      <c r="L3645" t="str">
        <f>IF(OR(HLOOKUP(L$2+$A3645,Sheet2!BX:NK,$B3645,0),HLOOKUP(L$2+$A3645,Sheet2!BX:NK,$B3645,0)&lt;&gt;""),HLOOKUP(L$2+$A3645,Sheet2!BX:NK,$B3645,0),"")</f>
        <v/>
      </c>
      <c r="M3645" t="str">
        <f>IF(OR(HLOOKUP(M$2+$A3645,Sheet2!BY:NL,$B3645,0),HLOOKUP(M$2+$A3645,Sheet2!BY:NL,$B3645,0)&lt;&gt;""),HLOOKUP(M$2+$A3645,Sheet2!BY:NL,$B3645,0),"")</f>
        <v/>
      </c>
      <c r="N3645" t="str">
        <f>IF(OR(HLOOKUP(N$2+$A3645,Sheet2!BZ:NM,$B3645,0),HLOOKUP(N$2+$A3645,Sheet2!BZ:NM,$B3645,0)&lt;&gt;""),HLOOKUP(N$2+$A3645,Sheet2!BZ:NM,$B3645,0),"")</f>
        <v/>
      </c>
      <c r="O3645" t="str">
        <f>IF(OR(HLOOKUP(O$2+$A3645,Sheet2!CA:NN,$B3645,0),HLOOKUP(O$2+$A3645,Sheet2!CA:NN,$B3645,0)&lt;&gt;""),HLOOKUP(O$2+$A3645,Sheet2!CA:NN,$B3645,0),"")</f>
        <v/>
      </c>
      <c r="P3645" t="str">
        <f>IF(OR(HLOOKUP(P$2+$A3645,Sheet2!CB:NO,$B3645,0),HLOOKUP(P$2+$A3645,Sheet2!CB:NO,$B3645,0)&lt;&gt;""),HLOOKUP(P$2+$A3645,Sheet2!CB:NO,$B3645,0),"")</f>
        <v/>
      </c>
      <c r="Q3645" t="str">
        <f>IF(OR(HLOOKUP(Q$2+$A3645,Sheet2!CC:NO,$B3645,0),HLOOKUP(Q$2+$A3645,Sheet2!CC:NO,$B3645,0)&lt;&gt;""),HLOOKUP(Q$2+$A3645,Sheet2!CC:NO,$B3645,0),"")</f>
        <v/>
      </c>
    </row>
    <row r="3646" spans="1:17" x14ac:dyDescent="0.25">
      <c r="A3646" s="64">
        <f t="shared" si="451"/>
        <v>12</v>
      </c>
      <c r="B3646" s="64">
        <f t="shared" si="452"/>
        <v>369</v>
      </c>
      <c r="C3646" s="64">
        <f t="shared" si="453"/>
        <v>3</v>
      </c>
      <c r="D3646" s="64">
        <f t="shared" si="454"/>
        <v>365</v>
      </c>
      <c r="E3646" s="64">
        <f t="shared" si="455"/>
        <v>1821</v>
      </c>
      <c r="F3646" s="64" t="str">
        <f t="shared" si="448"/>
        <v/>
      </c>
      <c r="G3646" s="64" t="str">
        <f t="shared" si="449"/>
        <v/>
      </c>
      <c r="H3646" s="64" t="str">
        <f t="shared" si="450"/>
        <v/>
      </c>
      <c r="I3646" s="80" t="str">
        <f>IFERROR(VLOOKUP(D3646,Sheet2!A:B,2,0),"")</f>
        <v/>
      </c>
      <c r="J3646" s="64" t="str">
        <f>IFERROR(IF(I3646&lt;&gt;"",VLOOKUP(I3646,Sheet2!B:C,2,0),""),"")</f>
        <v/>
      </c>
      <c r="K3646" s="64" t="str">
        <f>IFERROR( IF(I3646&lt;&gt;"", HLOOKUP(L$2+$A3646,Sheet2!BX:NK,2,0),""),"")</f>
        <v/>
      </c>
      <c r="L3646" t="str">
        <f>IF(OR(HLOOKUP(L$2+$A3646,Sheet2!BX:NK,$B3646,0),HLOOKUP(L$2+$A3646,Sheet2!BX:NK,$B3646,0)&lt;&gt;""),HLOOKUP(L$2+$A3646,Sheet2!BX:NK,$B3646,0),"")</f>
        <v/>
      </c>
      <c r="M3646" t="str">
        <f>IF(OR(HLOOKUP(M$2+$A3646,Sheet2!BY:NL,$B3646,0),HLOOKUP(M$2+$A3646,Sheet2!BY:NL,$B3646,0)&lt;&gt;""),HLOOKUP(M$2+$A3646,Sheet2!BY:NL,$B3646,0),"")</f>
        <v/>
      </c>
      <c r="N3646" t="str">
        <f>IF(OR(HLOOKUP(N$2+$A3646,Sheet2!BZ:NM,$B3646,0),HLOOKUP(N$2+$A3646,Sheet2!BZ:NM,$B3646,0)&lt;&gt;""),HLOOKUP(N$2+$A3646,Sheet2!BZ:NM,$B3646,0),"")</f>
        <v/>
      </c>
      <c r="O3646" t="str">
        <f>IF(OR(HLOOKUP(O$2+$A3646,Sheet2!CA:NN,$B3646,0),HLOOKUP(O$2+$A3646,Sheet2!CA:NN,$B3646,0)&lt;&gt;""),HLOOKUP(O$2+$A3646,Sheet2!CA:NN,$B3646,0),"")</f>
        <v/>
      </c>
      <c r="P3646" t="str">
        <f>IF(OR(HLOOKUP(P$2+$A3646,Sheet2!CB:NO,$B3646,0),HLOOKUP(P$2+$A3646,Sheet2!CB:NO,$B3646,0)&lt;&gt;""),HLOOKUP(P$2+$A3646,Sheet2!CB:NO,$B3646,0),"")</f>
        <v/>
      </c>
      <c r="Q3646" t="str">
        <f>IF(OR(HLOOKUP(Q$2+$A3646,Sheet2!CC:NO,$B3646,0),HLOOKUP(Q$2+$A3646,Sheet2!CC:NO,$B3646,0)&lt;&gt;""),HLOOKUP(Q$2+$A3646,Sheet2!CC:NO,$B3646,0),"")</f>
        <v/>
      </c>
    </row>
    <row r="3647" spans="1:17" x14ac:dyDescent="0.25">
      <c r="A3647" s="64">
        <f t="shared" si="451"/>
        <v>18</v>
      </c>
      <c r="B3647" s="64">
        <f t="shared" si="452"/>
        <v>369</v>
      </c>
      <c r="C3647" s="64">
        <f t="shared" si="453"/>
        <v>4</v>
      </c>
      <c r="D3647" s="64">
        <f t="shared" si="454"/>
        <v>365</v>
      </c>
      <c r="E3647" s="64">
        <f t="shared" si="455"/>
        <v>1821</v>
      </c>
      <c r="F3647" s="64" t="str">
        <f t="shared" si="448"/>
        <v/>
      </c>
      <c r="G3647" s="64" t="str">
        <f t="shared" si="449"/>
        <v/>
      </c>
      <c r="H3647" s="64" t="str">
        <f t="shared" si="450"/>
        <v/>
      </c>
      <c r="I3647" s="80" t="str">
        <f>IFERROR(VLOOKUP(D3647,Sheet2!A:B,2,0),"")</f>
        <v/>
      </c>
      <c r="J3647" s="64" t="str">
        <f>IFERROR(IF(I3647&lt;&gt;"",VLOOKUP(I3647,Sheet2!B:C,2,0),""),"")</f>
        <v/>
      </c>
      <c r="K3647" s="64" t="str">
        <f>IFERROR( IF(I3647&lt;&gt;"", HLOOKUP(L$2+$A3647,Sheet2!BX:NK,2,0),""),"")</f>
        <v/>
      </c>
      <c r="L3647" t="str">
        <f>IF(OR(HLOOKUP(L$2+$A3647,Sheet2!BX:NK,$B3647,0),HLOOKUP(L$2+$A3647,Sheet2!BX:NK,$B3647,0)&lt;&gt;""),HLOOKUP(L$2+$A3647,Sheet2!BX:NK,$B3647,0),"")</f>
        <v/>
      </c>
      <c r="M3647" t="str">
        <f>IF(OR(HLOOKUP(M$2+$A3647,Sheet2!BY:NL,$B3647,0),HLOOKUP(M$2+$A3647,Sheet2!BY:NL,$B3647,0)&lt;&gt;""),HLOOKUP(M$2+$A3647,Sheet2!BY:NL,$B3647,0),"")</f>
        <v/>
      </c>
      <c r="N3647" t="str">
        <f>IF(OR(HLOOKUP(N$2+$A3647,Sheet2!BZ:NM,$B3647,0),HLOOKUP(N$2+$A3647,Sheet2!BZ:NM,$B3647,0)&lt;&gt;""),HLOOKUP(N$2+$A3647,Sheet2!BZ:NM,$B3647,0),"")</f>
        <v/>
      </c>
      <c r="O3647" t="str">
        <f>IF(OR(HLOOKUP(O$2+$A3647,Sheet2!CA:NN,$B3647,0),HLOOKUP(O$2+$A3647,Sheet2!CA:NN,$B3647,0)&lt;&gt;""),HLOOKUP(O$2+$A3647,Sheet2!CA:NN,$B3647,0),"")</f>
        <v/>
      </c>
      <c r="P3647" t="str">
        <f>IF(OR(HLOOKUP(P$2+$A3647,Sheet2!CB:NO,$B3647,0),HLOOKUP(P$2+$A3647,Sheet2!CB:NO,$B3647,0)&lt;&gt;""),HLOOKUP(P$2+$A3647,Sheet2!CB:NO,$B3647,0),"")</f>
        <v/>
      </c>
      <c r="Q3647" t="str">
        <f>IF(OR(HLOOKUP(Q$2+$A3647,Sheet2!CC:NO,$B3647,0),HLOOKUP(Q$2+$A3647,Sheet2!CC:NO,$B3647,0)&lt;&gt;""),HLOOKUP(Q$2+$A3647,Sheet2!CC:NO,$B3647,0),"")</f>
        <v/>
      </c>
    </row>
    <row r="3648" spans="1:17" x14ac:dyDescent="0.25">
      <c r="A3648" s="64">
        <f t="shared" si="451"/>
        <v>24</v>
      </c>
      <c r="B3648" s="64">
        <f t="shared" si="452"/>
        <v>369</v>
      </c>
      <c r="C3648" s="64">
        <f t="shared" si="453"/>
        <v>5</v>
      </c>
      <c r="D3648" s="64">
        <f t="shared" si="454"/>
        <v>365</v>
      </c>
      <c r="E3648" s="64">
        <f t="shared" si="455"/>
        <v>1821</v>
      </c>
      <c r="F3648" s="64" t="str">
        <f t="shared" si="448"/>
        <v/>
      </c>
      <c r="G3648" s="64" t="str">
        <f t="shared" si="449"/>
        <v/>
      </c>
      <c r="H3648" s="64" t="str">
        <f t="shared" si="450"/>
        <v/>
      </c>
      <c r="I3648" s="80" t="str">
        <f>IFERROR(VLOOKUP(D3648,Sheet2!A:B,2,0),"")</f>
        <v/>
      </c>
      <c r="J3648" s="64" t="str">
        <f>IFERROR(IF(I3648&lt;&gt;"",VLOOKUP(I3648,Sheet2!B:C,2,0),""),"")</f>
        <v/>
      </c>
      <c r="K3648" s="64" t="str">
        <f>IFERROR( IF(I3648&lt;&gt;"", HLOOKUP(L$2+$A3648,Sheet2!BX:NK,2,0),""),"")</f>
        <v/>
      </c>
      <c r="L3648" t="str">
        <f>IF(OR(HLOOKUP(L$2+$A3648,Sheet2!BX:NK,$B3648,0),HLOOKUP(L$2+$A3648,Sheet2!BX:NK,$B3648,0)&lt;&gt;""),HLOOKUP(L$2+$A3648,Sheet2!BX:NK,$B3648,0),"")</f>
        <v/>
      </c>
      <c r="M3648" t="str">
        <f>IF(OR(HLOOKUP(M$2+$A3648,Sheet2!BY:NL,$B3648,0),HLOOKUP(M$2+$A3648,Sheet2!BY:NL,$B3648,0)&lt;&gt;""),HLOOKUP(M$2+$A3648,Sheet2!BY:NL,$B3648,0),"")</f>
        <v/>
      </c>
      <c r="N3648" t="str">
        <f>IF(OR(HLOOKUP(N$2+$A3648,Sheet2!BZ:NM,$B3648,0),HLOOKUP(N$2+$A3648,Sheet2!BZ:NM,$B3648,0)&lt;&gt;""),HLOOKUP(N$2+$A3648,Sheet2!BZ:NM,$B3648,0),"")</f>
        <v/>
      </c>
      <c r="O3648" t="str">
        <f>IF(OR(HLOOKUP(O$2+$A3648,Sheet2!CA:NN,$B3648,0),HLOOKUP(O$2+$A3648,Sheet2!CA:NN,$B3648,0)&lt;&gt;""),HLOOKUP(O$2+$A3648,Sheet2!CA:NN,$B3648,0),"")</f>
        <v/>
      </c>
      <c r="P3648" t="str">
        <f>IF(OR(HLOOKUP(P$2+$A3648,Sheet2!CB:NO,$B3648,0),HLOOKUP(P$2+$A3648,Sheet2!CB:NO,$B3648,0)&lt;&gt;""),HLOOKUP(P$2+$A3648,Sheet2!CB:NO,$B3648,0),"")</f>
        <v/>
      </c>
      <c r="Q3648" t="str">
        <f>IF(OR(HLOOKUP(Q$2+$A3648,Sheet2!CC:NO,$B3648,0),HLOOKUP(Q$2+$A3648,Sheet2!CC:NO,$B3648,0)&lt;&gt;""),HLOOKUP(Q$2+$A3648,Sheet2!CC:NO,$B3648,0),"")</f>
        <v/>
      </c>
    </row>
    <row r="3649" spans="1:17" x14ac:dyDescent="0.25">
      <c r="A3649" s="64">
        <f t="shared" si="451"/>
        <v>30</v>
      </c>
      <c r="B3649" s="64">
        <f t="shared" si="452"/>
        <v>369</v>
      </c>
      <c r="C3649" s="64">
        <f t="shared" si="453"/>
        <v>6</v>
      </c>
      <c r="D3649" s="64">
        <f t="shared" si="454"/>
        <v>365</v>
      </c>
      <c r="E3649" s="64">
        <f t="shared" si="455"/>
        <v>1821</v>
      </c>
      <c r="F3649" s="64" t="str">
        <f t="shared" si="448"/>
        <v/>
      </c>
      <c r="G3649" s="64" t="str">
        <f t="shared" si="449"/>
        <v/>
      </c>
      <c r="H3649" s="64" t="str">
        <f t="shared" si="450"/>
        <v/>
      </c>
      <c r="I3649" s="80" t="str">
        <f>IFERROR(VLOOKUP(D3649,Sheet2!A:B,2,0),"")</f>
        <v/>
      </c>
      <c r="J3649" s="64" t="str">
        <f>IFERROR(IF(I3649&lt;&gt;"",VLOOKUP(I3649,Sheet2!B:C,2,0),""),"")</f>
        <v/>
      </c>
      <c r="K3649" s="64" t="str">
        <f>IFERROR( IF(I3649&lt;&gt;"", HLOOKUP(L$2+$A3649,Sheet2!BX:NK,2,0),""),"")</f>
        <v/>
      </c>
      <c r="L3649" t="str">
        <f>IF(OR(HLOOKUP(L$2+$A3649,Sheet2!BX:NK,$B3649,0),HLOOKUP(L$2+$A3649,Sheet2!BX:NK,$B3649,0)&lt;&gt;""),HLOOKUP(L$2+$A3649,Sheet2!BX:NK,$B3649,0),"")</f>
        <v/>
      </c>
      <c r="M3649" t="str">
        <f>IF(OR(HLOOKUP(M$2+$A3649,Sheet2!BY:NL,$B3649,0),HLOOKUP(M$2+$A3649,Sheet2!BY:NL,$B3649,0)&lt;&gt;""),HLOOKUP(M$2+$A3649,Sheet2!BY:NL,$B3649,0),"")</f>
        <v/>
      </c>
      <c r="N3649" t="str">
        <f>IF(OR(HLOOKUP(N$2+$A3649,Sheet2!BZ:NM,$B3649,0),HLOOKUP(N$2+$A3649,Sheet2!BZ:NM,$B3649,0)&lt;&gt;""),HLOOKUP(N$2+$A3649,Sheet2!BZ:NM,$B3649,0),"")</f>
        <v/>
      </c>
      <c r="O3649" t="str">
        <f>IF(OR(HLOOKUP(O$2+$A3649,Sheet2!CA:NN,$B3649,0),HLOOKUP(O$2+$A3649,Sheet2!CA:NN,$B3649,0)&lt;&gt;""),HLOOKUP(O$2+$A3649,Sheet2!CA:NN,$B3649,0),"")</f>
        <v/>
      </c>
      <c r="P3649" t="str">
        <f>IF(OR(HLOOKUP(P$2+$A3649,Sheet2!CB:NO,$B3649,0),HLOOKUP(P$2+$A3649,Sheet2!CB:NO,$B3649,0)&lt;&gt;""),HLOOKUP(P$2+$A3649,Sheet2!CB:NO,$B3649,0),"")</f>
        <v/>
      </c>
      <c r="Q3649" t="str">
        <f>IF(OR(HLOOKUP(Q$2+$A3649,Sheet2!CC:NO,$B3649,0),HLOOKUP(Q$2+$A3649,Sheet2!CC:NO,$B3649,0)&lt;&gt;""),HLOOKUP(Q$2+$A3649,Sheet2!CC:NO,$B3649,0),"")</f>
        <v/>
      </c>
    </row>
    <row r="3650" spans="1:17" x14ac:dyDescent="0.25">
      <c r="A3650" s="64">
        <f t="shared" si="451"/>
        <v>36</v>
      </c>
      <c r="B3650" s="64">
        <f t="shared" si="452"/>
        <v>369</v>
      </c>
      <c r="C3650" s="64">
        <f t="shared" si="453"/>
        <v>7</v>
      </c>
      <c r="D3650" s="64">
        <f t="shared" si="454"/>
        <v>365</v>
      </c>
      <c r="E3650" s="64">
        <f t="shared" si="455"/>
        <v>1821</v>
      </c>
      <c r="F3650" s="64" t="str">
        <f t="shared" si="448"/>
        <v/>
      </c>
      <c r="G3650" s="64" t="str">
        <f t="shared" si="449"/>
        <v/>
      </c>
      <c r="H3650" s="64" t="str">
        <f t="shared" si="450"/>
        <v/>
      </c>
      <c r="I3650" s="80" t="str">
        <f>IFERROR(VLOOKUP(D3650,Sheet2!A:B,2,0),"")</f>
        <v/>
      </c>
      <c r="J3650" s="64" t="str">
        <f>IFERROR(IF(I3650&lt;&gt;"",VLOOKUP(I3650,Sheet2!B:C,2,0),""),"")</f>
        <v/>
      </c>
      <c r="K3650" s="64" t="str">
        <f>IFERROR( IF(I3650&lt;&gt;"", HLOOKUP(L$2+$A3650,Sheet2!BX:NK,2,0),""),"")</f>
        <v/>
      </c>
      <c r="L3650" t="str">
        <f>IF(OR(HLOOKUP(L$2+$A3650,Sheet2!BX:NK,$B3650,0),HLOOKUP(L$2+$A3650,Sheet2!BX:NK,$B3650,0)&lt;&gt;""),HLOOKUP(L$2+$A3650,Sheet2!BX:NK,$B3650,0),"")</f>
        <v/>
      </c>
      <c r="M3650" t="str">
        <f>IF(OR(HLOOKUP(M$2+$A3650,Sheet2!BY:NL,$B3650,0),HLOOKUP(M$2+$A3650,Sheet2!BY:NL,$B3650,0)&lt;&gt;""),HLOOKUP(M$2+$A3650,Sheet2!BY:NL,$B3650,0),"")</f>
        <v/>
      </c>
      <c r="N3650" t="str">
        <f>IF(OR(HLOOKUP(N$2+$A3650,Sheet2!BZ:NM,$B3650,0),HLOOKUP(N$2+$A3650,Sheet2!BZ:NM,$B3650,0)&lt;&gt;""),HLOOKUP(N$2+$A3650,Sheet2!BZ:NM,$B3650,0),"")</f>
        <v/>
      </c>
      <c r="O3650" t="str">
        <f>IF(OR(HLOOKUP(O$2+$A3650,Sheet2!CA:NN,$B3650,0),HLOOKUP(O$2+$A3650,Sheet2!CA:NN,$B3650,0)&lt;&gt;""),HLOOKUP(O$2+$A3650,Sheet2!CA:NN,$B3650,0),"")</f>
        <v/>
      </c>
      <c r="P3650" t="str">
        <f>IF(OR(HLOOKUP(P$2+$A3650,Sheet2!CB:NO,$B3650,0),HLOOKUP(P$2+$A3650,Sheet2!CB:NO,$B3650,0)&lt;&gt;""),HLOOKUP(P$2+$A3650,Sheet2!CB:NO,$B3650,0),"")</f>
        <v/>
      </c>
      <c r="Q3650" t="str">
        <f>IF(OR(HLOOKUP(Q$2+$A3650,Sheet2!CC:NO,$B3650,0),HLOOKUP(Q$2+$A3650,Sheet2!CC:NO,$B3650,0)&lt;&gt;""),HLOOKUP(Q$2+$A3650,Sheet2!CC:NO,$B3650,0),"")</f>
        <v/>
      </c>
    </row>
    <row r="3651" spans="1:17" x14ac:dyDescent="0.25">
      <c r="A3651" s="64">
        <f t="shared" si="451"/>
        <v>42</v>
      </c>
      <c r="B3651" s="64">
        <f t="shared" si="452"/>
        <v>369</v>
      </c>
      <c r="C3651" s="64">
        <f t="shared" si="453"/>
        <v>8</v>
      </c>
      <c r="D3651" s="64">
        <f t="shared" si="454"/>
        <v>365</v>
      </c>
      <c r="E3651" s="64">
        <f t="shared" si="455"/>
        <v>1821</v>
      </c>
      <c r="F3651" s="64" t="str">
        <f t="shared" si="448"/>
        <v/>
      </c>
      <c r="G3651" s="64" t="str">
        <f t="shared" si="449"/>
        <v/>
      </c>
      <c r="H3651" s="64" t="str">
        <f t="shared" si="450"/>
        <v/>
      </c>
      <c r="I3651" s="80" t="str">
        <f>IFERROR(VLOOKUP(D3651,Sheet2!A:B,2,0),"")</f>
        <v/>
      </c>
      <c r="J3651" s="64" t="str">
        <f>IFERROR(IF(I3651&lt;&gt;"",VLOOKUP(I3651,Sheet2!B:C,2,0),""),"")</f>
        <v/>
      </c>
      <c r="K3651" s="64" t="str">
        <f>IFERROR( IF(I3651&lt;&gt;"", HLOOKUP(L$2+$A3651,Sheet2!BX:NK,2,0),""),"")</f>
        <v/>
      </c>
      <c r="L3651" t="str">
        <f>IF(OR(HLOOKUP(L$2+$A3651,Sheet2!BX:NK,$B3651,0),HLOOKUP(L$2+$A3651,Sheet2!BX:NK,$B3651,0)&lt;&gt;""),HLOOKUP(L$2+$A3651,Sheet2!BX:NK,$B3651,0),"")</f>
        <v/>
      </c>
      <c r="M3651" t="str">
        <f>IF(OR(HLOOKUP(M$2+$A3651,Sheet2!BY:NL,$B3651,0),HLOOKUP(M$2+$A3651,Sheet2!BY:NL,$B3651,0)&lt;&gt;""),HLOOKUP(M$2+$A3651,Sheet2!BY:NL,$B3651,0),"")</f>
        <v/>
      </c>
      <c r="N3651" t="str">
        <f>IF(OR(HLOOKUP(N$2+$A3651,Sheet2!BZ:NM,$B3651,0),HLOOKUP(N$2+$A3651,Sheet2!BZ:NM,$B3651,0)&lt;&gt;""),HLOOKUP(N$2+$A3651,Sheet2!BZ:NM,$B3651,0),"")</f>
        <v/>
      </c>
      <c r="O3651" t="str">
        <f>IF(OR(HLOOKUP(O$2+$A3651,Sheet2!CA:NN,$B3651,0),HLOOKUP(O$2+$A3651,Sheet2!CA:NN,$B3651,0)&lt;&gt;""),HLOOKUP(O$2+$A3651,Sheet2!CA:NN,$B3651,0),"")</f>
        <v/>
      </c>
      <c r="P3651" t="str">
        <f>IF(OR(HLOOKUP(P$2+$A3651,Sheet2!CB:NO,$B3651,0),HLOOKUP(P$2+$A3651,Sheet2!CB:NO,$B3651,0)&lt;&gt;""),HLOOKUP(P$2+$A3651,Sheet2!CB:NO,$B3651,0),"")</f>
        <v/>
      </c>
      <c r="Q3651" t="str">
        <f>IF(OR(HLOOKUP(Q$2+$A3651,Sheet2!CC:NO,$B3651,0),HLOOKUP(Q$2+$A3651,Sheet2!CC:NO,$B3651,0)&lt;&gt;""),HLOOKUP(Q$2+$A3651,Sheet2!CC:NO,$B3651,0),"")</f>
        <v/>
      </c>
    </row>
    <row r="3652" spans="1:17" x14ac:dyDescent="0.25">
      <c r="A3652" s="64">
        <f t="shared" si="451"/>
        <v>48</v>
      </c>
      <c r="B3652" s="64">
        <f t="shared" si="452"/>
        <v>369</v>
      </c>
      <c r="C3652" s="64">
        <f t="shared" si="453"/>
        <v>9</v>
      </c>
      <c r="D3652" s="64">
        <f t="shared" si="454"/>
        <v>365</v>
      </c>
      <c r="E3652" s="64">
        <f t="shared" si="455"/>
        <v>1821</v>
      </c>
      <c r="F3652" s="64" t="str">
        <f t="shared" si="448"/>
        <v/>
      </c>
      <c r="G3652" s="64" t="str">
        <f t="shared" si="449"/>
        <v/>
      </c>
      <c r="H3652" s="64" t="str">
        <f t="shared" si="450"/>
        <v/>
      </c>
      <c r="I3652" s="80" t="str">
        <f>IFERROR(VLOOKUP(D3652,Sheet2!A:B,2,0),"")</f>
        <v/>
      </c>
      <c r="J3652" s="64" t="str">
        <f>IFERROR(IF(I3652&lt;&gt;"",VLOOKUP(I3652,Sheet2!B:C,2,0),""),"")</f>
        <v/>
      </c>
      <c r="K3652" s="64" t="str">
        <f>IFERROR( IF(I3652&lt;&gt;"", HLOOKUP(L$2+$A3652,Sheet2!BX:NK,2,0),""),"")</f>
        <v/>
      </c>
      <c r="L3652" t="str">
        <f>IF(OR(HLOOKUP(L$2+$A3652,Sheet2!BX:NK,$B3652,0),HLOOKUP(L$2+$A3652,Sheet2!BX:NK,$B3652,0)&lt;&gt;""),HLOOKUP(L$2+$A3652,Sheet2!BX:NK,$B3652,0),"")</f>
        <v/>
      </c>
      <c r="M3652" t="str">
        <f>IF(OR(HLOOKUP(M$2+$A3652,Sheet2!BY:NL,$B3652,0),HLOOKUP(M$2+$A3652,Sheet2!BY:NL,$B3652,0)&lt;&gt;""),HLOOKUP(M$2+$A3652,Sheet2!BY:NL,$B3652,0),"")</f>
        <v/>
      </c>
      <c r="N3652" t="str">
        <f>IF(OR(HLOOKUP(N$2+$A3652,Sheet2!BZ:NM,$B3652,0),HLOOKUP(N$2+$A3652,Sheet2!BZ:NM,$B3652,0)&lt;&gt;""),HLOOKUP(N$2+$A3652,Sheet2!BZ:NM,$B3652,0),"")</f>
        <v/>
      </c>
      <c r="O3652" t="str">
        <f>IF(OR(HLOOKUP(O$2+$A3652,Sheet2!CA:NN,$B3652,0),HLOOKUP(O$2+$A3652,Sheet2!CA:NN,$B3652,0)&lt;&gt;""),HLOOKUP(O$2+$A3652,Sheet2!CA:NN,$B3652,0),"")</f>
        <v/>
      </c>
      <c r="P3652" t="str">
        <f>IF(OR(HLOOKUP(P$2+$A3652,Sheet2!CB:NO,$B3652,0),HLOOKUP(P$2+$A3652,Sheet2!CB:NO,$B3652,0)&lt;&gt;""),HLOOKUP(P$2+$A3652,Sheet2!CB:NO,$B3652,0),"")</f>
        <v/>
      </c>
      <c r="Q3652" t="str">
        <f>IF(OR(HLOOKUP(Q$2+$A3652,Sheet2!CC:NO,$B3652,0),HLOOKUP(Q$2+$A3652,Sheet2!CC:NO,$B3652,0)&lt;&gt;""),HLOOKUP(Q$2+$A3652,Sheet2!CC:NO,$B3652,0),"")</f>
        <v/>
      </c>
    </row>
    <row r="3653" spans="1:17" x14ac:dyDescent="0.25">
      <c r="A3653" s="64">
        <f t="shared" si="451"/>
        <v>54</v>
      </c>
      <c r="B3653" s="64">
        <f t="shared" si="452"/>
        <v>369</v>
      </c>
      <c r="C3653" s="64">
        <f t="shared" si="453"/>
        <v>10</v>
      </c>
      <c r="D3653" s="64">
        <f t="shared" si="454"/>
        <v>365</v>
      </c>
      <c r="E3653" s="64">
        <f t="shared" si="455"/>
        <v>1821</v>
      </c>
      <c r="F3653" s="64" t="str">
        <f t="shared" ref="F3653:F3716" si="456">IFERROR(IF(I3653&lt;&gt;"",IF(LEFT(K3653,2)="1-",1,2),""),"")</f>
        <v/>
      </c>
      <c r="G3653" s="64" t="str">
        <f t="shared" ref="G3653:G3716" si="457">IFERROR(IF(I3653&lt;&gt;"",MONTH( RIGHT(K3653,LEN(K3653)-FIND("-",K3653))),""),"")</f>
        <v/>
      </c>
      <c r="H3653" s="64" t="str">
        <f t="shared" ref="H3653:H3716" si="458">IFERROR(IF(I3653&lt;&gt;"",YEAR( RIGHT(K3653,LEN(K3653)-FIND("-",K3653))),""),"")</f>
        <v/>
      </c>
      <c r="I3653" s="80" t="str">
        <f>IFERROR(VLOOKUP(D3653,Sheet2!A:B,2,0),"")</f>
        <v/>
      </c>
      <c r="J3653" s="64" t="str">
        <f>IFERROR(IF(I3653&lt;&gt;"",VLOOKUP(I3653,Sheet2!B:C,2,0),""),"")</f>
        <v/>
      </c>
      <c r="K3653" s="64" t="str">
        <f>IFERROR( IF(I3653&lt;&gt;"", HLOOKUP(L$2+$A3653,Sheet2!BX:NK,2,0),""),"")</f>
        <v/>
      </c>
      <c r="L3653" t="str">
        <f>IF(OR(HLOOKUP(L$2+$A3653,Sheet2!BX:NK,$B3653,0),HLOOKUP(L$2+$A3653,Sheet2!BX:NK,$B3653,0)&lt;&gt;""),HLOOKUP(L$2+$A3653,Sheet2!BX:NK,$B3653,0),"")</f>
        <v/>
      </c>
      <c r="M3653" t="str">
        <f>IF(OR(HLOOKUP(M$2+$A3653,Sheet2!BY:NL,$B3653,0),HLOOKUP(M$2+$A3653,Sheet2!BY:NL,$B3653,0)&lt;&gt;""),HLOOKUP(M$2+$A3653,Sheet2!BY:NL,$B3653,0),"")</f>
        <v/>
      </c>
      <c r="N3653" t="str">
        <f>IF(OR(HLOOKUP(N$2+$A3653,Sheet2!BZ:NM,$B3653,0),HLOOKUP(N$2+$A3653,Sheet2!BZ:NM,$B3653,0)&lt;&gt;""),HLOOKUP(N$2+$A3653,Sheet2!BZ:NM,$B3653,0),"")</f>
        <v/>
      </c>
      <c r="O3653" t="str">
        <f>IF(OR(HLOOKUP(O$2+$A3653,Sheet2!CA:NN,$B3653,0),HLOOKUP(O$2+$A3653,Sheet2!CA:NN,$B3653,0)&lt;&gt;""),HLOOKUP(O$2+$A3653,Sheet2!CA:NN,$B3653,0),"")</f>
        <v/>
      </c>
      <c r="P3653" t="str">
        <f>IF(OR(HLOOKUP(P$2+$A3653,Sheet2!CB:NO,$B3653,0),HLOOKUP(P$2+$A3653,Sheet2!CB:NO,$B3653,0)&lt;&gt;""),HLOOKUP(P$2+$A3653,Sheet2!CB:NO,$B3653,0),"")</f>
        <v/>
      </c>
      <c r="Q3653" t="str">
        <f>IF(OR(HLOOKUP(Q$2+$A3653,Sheet2!CC:NO,$B3653,0),HLOOKUP(Q$2+$A3653,Sheet2!CC:NO,$B3653,0)&lt;&gt;""),HLOOKUP(Q$2+$A3653,Sheet2!CC:NO,$B3653,0),"")</f>
        <v/>
      </c>
    </row>
    <row r="3654" spans="1:17" x14ac:dyDescent="0.25">
      <c r="A3654" s="64">
        <f t="shared" ref="A3654:A3717" si="459">IF(C3654&lt;&gt;1,A3653+6,0)</f>
        <v>0</v>
      </c>
      <c r="B3654" s="64">
        <f t="shared" ref="B3654:B3717" si="460">IF(C3654&lt;&gt;1,B3653,B3653+1)</f>
        <v>370</v>
      </c>
      <c r="C3654" s="64">
        <f t="shared" ref="C3654:C3717" si="461">IF($C$3-C3653=0,1,C3653+1)</f>
        <v>1</v>
      </c>
      <c r="D3654" s="64">
        <f t="shared" ref="D3654:D3717" si="462">IF(C3654=1,D3653+1,D3653)</f>
        <v>366</v>
      </c>
      <c r="E3654" s="64">
        <f t="shared" ref="E3654:E3717" si="463">IF(D3654&lt;&gt;D3653,E3653+5,E3653)</f>
        <v>1826</v>
      </c>
      <c r="F3654" s="64" t="str">
        <f t="shared" si="456"/>
        <v/>
      </c>
      <c r="G3654" s="64" t="str">
        <f t="shared" si="457"/>
        <v/>
      </c>
      <c r="H3654" s="64" t="str">
        <f t="shared" si="458"/>
        <v/>
      </c>
      <c r="I3654" s="80" t="str">
        <f>IFERROR(VLOOKUP(D3654,Sheet2!A:B,2,0),"")</f>
        <v/>
      </c>
      <c r="J3654" s="64" t="str">
        <f>IFERROR(IF(I3654&lt;&gt;"",VLOOKUP(I3654,Sheet2!B:C,2,0),""),"")</f>
        <v/>
      </c>
      <c r="K3654" s="64" t="str">
        <f>IFERROR( IF(I3654&lt;&gt;"", HLOOKUP(L$2+$A3654,Sheet2!BX:NK,2,0),""),"")</f>
        <v/>
      </c>
      <c r="L3654" t="str">
        <f>IF(OR(HLOOKUP(L$2+$A3654,Sheet2!BX:NK,$B3654,0),HLOOKUP(L$2+$A3654,Sheet2!BX:NK,$B3654,0)&lt;&gt;""),HLOOKUP(L$2+$A3654,Sheet2!BX:NK,$B3654,0),"")</f>
        <v/>
      </c>
      <c r="M3654" t="str">
        <f>IF(OR(HLOOKUP(M$2+$A3654,Sheet2!BY:NL,$B3654,0),HLOOKUP(M$2+$A3654,Sheet2!BY:NL,$B3654,0)&lt;&gt;""),HLOOKUP(M$2+$A3654,Sheet2!BY:NL,$B3654,0),"")</f>
        <v/>
      </c>
      <c r="N3654" t="str">
        <f>IF(OR(HLOOKUP(N$2+$A3654,Sheet2!BZ:NM,$B3654,0),HLOOKUP(N$2+$A3654,Sheet2!BZ:NM,$B3654,0)&lt;&gt;""),HLOOKUP(N$2+$A3654,Sheet2!BZ:NM,$B3654,0),"")</f>
        <v/>
      </c>
      <c r="O3654" t="str">
        <f>IF(OR(HLOOKUP(O$2+$A3654,Sheet2!CA:NN,$B3654,0),HLOOKUP(O$2+$A3654,Sheet2!CA:NN,$B3654,0)&lt;&gt;""),HLOOKUP(O$2+$A3654,Sheet2!CA:NN,$B3654,0),"")</f>
        <v/>
      </c>
      <c r="P3654" t="str">
        <f>IF(OR(HLOOKUP(P$2+$A3654,Sheet2!CB:NO,$B3654,0),HLOOKUP(P$2+$A3654,Sheet2!CB:NO,$B3654,0)&lt;&gt;""),HLOOKUP(P$2+$A3654,Sheet2!CB:NO,$B3654,0),"")</f>
        <v/>
      </c>
      <c r="Q3654" t="str">
        <f>IF(OR(HLOOKUP(Q$2+$A3654,Sheet2!CC:NO,$B3654,0),HLOOKUP(Q$2+$A3654,Sheet2!CC:NO,$B3654,0)&lt;&gt;""),HLOOKUP(Q$2+$A3654,Sheet2!CC:NO,$B3654,0),"")</f>
        <v/>
      </c>
    </row>
    <row r="3655" spans="1:17" x14ac:dyDescent="0.25">
      <c r="A3655" s="64">
        <f t="shared" si="459"/>
        <v>6</v>
      </c>
      <c r="B3655" s="64">
        <f t="shared" si="460"/>
        <v>370</v>
      </c>
      <c r="C3655" s="64">
        <f t="shared" si="461"/>
        <v>2</v>
      </c>
      <c r="D3655" s="64">
        <f t="shared" si="462"/>
        <v>366</v>
      </c>
      <c r="E3655" s="64">
        <f t="shared" si="463"/>
        <v>1826</v>
      </c>
      <c r="F3655" s="64" t="str">
        <f t="shared" si="456"/>
        <v/>
      </c>
      <c r="G3655" s="64" t="str">
        <f t="shared" si="457"/>
        <v/>
      </c>
      <c r="H3655" s="64" t="str">
        <f t="shared" si="458"/>
        <v/>
      </c>
      <c r="I3655" s="80" t="str">
        <f>IFERROR(VLOOKUP(D3655,Sheet2!A:B,2,0),"")</f>
        <v/>
      </c>
      <c r="J3655" s="64" t="str">
        <f>IFERROR(IF(I3655&lt;&gt;"",VLOOKUP(I3655,Sheet2!B:C,2,0),""),"")</f>
        <v/>
      </c>
      <c r="K3655" s="64" t="str">
        <f>IFERROR( IF(I3655&lt;&gt;"", HLOOKUP(L$2+$A3655,Sheet2!BX:NK,2,0),""),"")</f>
        <v/>
      </c>
      <c r="L3655" t="str">
        <f>IF(OR(HLOOKUP(L$2+$A3655,Sheet2!BX:NK,$B3655,0),HLOOKUP(L$2+$A3655,Sheet2!BX:NK,$B3655,0)&lt;&gt;""),HLOOKUP(L$2+$A3655,Sheet2!BX:NK,$B3655,0),"")</f>
        <v/>
      </c>
      <c r="M3655" t="str">
        <f>IF(OR(HLOOKUP(M$2+$A3655,Sheet2!BY:NL,$B3655,0),HLOOKUP(M$2+$A3655,Sheet2!BY:NL,$B3655,0)&lt;&gt;""),HLOOKUP(M$2+$A3655,Sheet2!BY:NL,$B3655,0),"")</f>
        <v/>
      </c>
      <c r="N3655" t="str">
        <f>IF(OR(HLOOKUP(N$2+$A3655,Sheet2!BZ:NM,$B3655,0),HLOOKUP(N$2+$A3655,Sheet2!BZ:NM,$B3655,0)&lt;&gt;""),HLOOKUP(N$2+$A3655,Sheet2!BZ:NM,$B3655,0),"")</f>
        <v/>
      </c>
      <c r="O3655" t="str">
        <f>IF(OR(HLOOKUP(O$2+$A3655,Sheet2!CA:NN,$B3655,0),HLOOKUP(O$2+$A3655,Sheet2!CA:NN,$B3655,0)&lt;&gt;""),HLOOKUP(O$2+$A3655,Sheet2!CA:NN,$B3655,0),"")</f>
        <v/>
      </c>
      <c r="P3655" t="str">
        <f>IF(OR(HLOOKUP(P$2+$A3655,Sheet2!CB:NO,$B3655,0),HLOOKUP(P$2+$A3655,Sheet2!CB:NO,$B3655,0)&lt;&gt;""),HLOOKUP(P$2+$A3655,Sheet2!CB:NO,$B3655,0),"")</f>
        <v/>
      </c>
      <c r="Q3655" t="str">
        <f>IF(OR(HLOOKUP(Q$2+$A3655,Sheet2!CC:NO,$B3655,0),HLOOKUP(Q$2+$A3655,Sheet2!CC:NO,$B3655,0)&lt;&gt;""),HLOOKUP(Q$2+$A3655,Sheet2!CC:NO,$B3655,0),"")</f>
        <v/>
      </c>
    </row>
    <row r="3656" spans="1:17" x14ac:dyDescent="0.25">
      <c r="A3656" s="64">
        <f t="shared" si="459"/>
        <v>12</v>
      </c>
      <c r="B3656" s="64">
        <f t="shared" si="460"/>
        <v>370</v>
      </c>
      <c r="C3656" s="64">
        <f t="shared" si="461"/>
        <v>3</v>
      </c>
      <c r="D3656" s="64">
        <f t="shared" si="462"/>
        <v>366</v>
      </c>
      <c r="E3656" s="64">
        <f t="shared" si="463"/>
        <v>1826</v>
      </c>
      <c r="F3656" s="64" t="str">
        <f t="shared" si="456"/>
        <v/>
      </c>
      <c r="G3656" s="64" t="str">
        <f t="shared" si="457"/>
        <v/>
      </c>
      <c r="H3656" s="64" t="str">
        <f t="shared" si="458"/>
        <v/>
      </c>
      <c r="I3656" s="80" t="str">
        <f>IFERROR(VLOOKUP(D3656,Sheet2!A:B,2,0),"")</f>
        <v/>
      </c>
      <c r="J3656" s="64" t="str">
        <f>IFERROR(IF(I3656&lt;&gt;"",VLOOKUP(I3656,Sheet2!B:C,2,0),""),"")</f>
        <v/>
      </c>
      <c r="K3656" s="64" t="str">
        <f>IFERROR( IF(I3656&lt;&gt;"", HLOOKUP(L$2+$A3656,Sheet2!BX:NK,2,0),""),"")</f>
        <v/>
      </c>
      <c r="L3656" t="str">
        <f>IF(OR(HLOOKUP(L$2+$A3656,Sheet2!BX:NK,$B3656,0),HLOOKUP(L$2+$A3656,Sheet2!BX:NK,$B3656,0)&lt;&gt;""),HLOOKUP(L$2+$A3656,Sheet2!BX:NK,$B3656,0),"")</f>
        <v/>
      </c>
      <c r="M3656" t="str">
        <f>IF(OR(HLOOKUP(M$2+$A3656,Sheet2!BY:NL,$B3656,0),HLOOKUP(M$2+$A3656,Sheet2!BY:NL,$B3656,0)&lt;&gt;""),HLOOKUP(M$2+$A3656,Sheet2!BY:NL,$B3656,0),"")</f>
        <v/>
      </c>
      <c r="N3656" t="str">
        <f>IF(OR(HLOOKUP(N$2+$A3656,Sheet2!BZ:NM,$B3656,0),HLOOKUP(N$2+$A3656,Sheet2!BZ:NM,$B3656,0)&lt;&gt;""),HLOOKUP(N$2+$A3656,Sheet2!BZ:NM,$B3656,0),"")</f>
        <v/>
      </c>
      <c r="O3656" t="str">
        <f>IF(OR(HLOOKUP(O$2+$A3656,Sheet2!CA:NN,$B3656,0),HLOOKUP(O$2+$A3656,Sheet2!CA:NN,$B3656,0)&lt;&gt;""),HLOOKUP(O$2+$A3656,Sheet2!CA:NN,$B3656,0),"")</f>
        <v/>
      </c>
      <c r="P3656" t="str">
        <f>IF(OR(HLOOKUP(P$2+$A3656,Sheet2!CB:NO,$B3656,0),HLOOKUP(P$2+$A3656,Sheet2!CB:NO,$B3656,0)&lt;&gt;""),HLOOKUP(P$2+$A3656,Sheet2!CB:NO,$B3656,0),"")</f>
        <v/>
      </c>
      <c r="Q3656" t="str">
        <f>IF(OR(HLOOKUP(Q$2+$A3656,Sheet2!CC:NO,$B3656,0),HLOOKUP(Q$2+$A3656,Sheet2!CC:NO,$B3656,0)&lt;&gt;""),HLOOKUP(Q$2+$A3656,Sheet2!CC:NO,$B3656,0),"")</f>
        <v/>
      </c>
    </row>
    <row r="3657" spans="1:17" x14ac:dyDescent="0.25">
      <c r="A3657" s="64">
        <f t="shared" si="459"/>
        <v>18</v>
      </c>
      <c r="B3657" s="64">
        <f t="shared" si="460"/>
        <v>370</v>
      </c>
      <c r="C3657" s="64">
        <f t="shared" si="461"/>
        <v>4</v>
      </c>
      <c r="D3657" s="64">
        <f t="shared" si="462"/>
        <v>366</v>
      </c>
      <c r="E3657" s="64">
        <f t="shared" si="463"/>
        <v>1826</v>
      </c>
      <c r="F3657" s="64" t="str">
        <f t="shared" si="456"/>
        <v/>
      </c>
      <c r="G3657" s="64" t="str">
        <f t="shared" si="457"/>
        <v/>
      </c>
      <c r="H3657" s="64" t="str">
        <f t="shared" si="458"/>
        <v/>
      </c>
      <c r="I3657" s="80" t="str">
        <f>IFERROR(VLOOKUP(D3657,Sheet2!A:B,2,0),"")</f>
        <v/>
      </c>
      <c r="J3657" s="64" t="str">
        <f>IFERROR(IF(I3657&lt;&gt;"",VLOOKUP(I3657,Sheet2!B:C,2,0),""),"")</f>
        <v/>
      </c>
      <c r="K3657" s="64" t="str">
        <f>IFERROR( IF(I3657&lt;&gt;"", HLOOKUP(L$2+$A3657,Sheet2!BX:NK,2,0),""),"")</f>
        <v/>
      </c>
      <c r="L3657" t="str">
        <f>IF(OR(HLOOKUP(L$2+$A3657,Sheet2!BX:NK,$B3657,0),HLOOKUP(L$2+$A3657,Sheet2!BX:NK,$B3657,0)&lt;&gt;""),HLOOKUP(L$2+$A3657,Sheet2!BX:NK,$B3657,0),"")</f>
        <v/>
      </c>
      <c r="M3657" t="str">
        <f>IF(OR(HLOOKUP(M$2+$A3657,Sheet2!BY:NL,$B3657,0),HLOOKUP(M$2+$A3657,Sheet2!BY:NL,$B3657,0)&lt;&gt;""),HLOOKUP(M$2+$A3657,Sheet2!BY:NL,$B3657,0),"")</f>
        <v/>
      </c>
      <c r="N3657" t="str">
        <f>IF(OR(HLOOKUP(N$2+$A3657,Sheet2!BZ:NM,$B3657,0),HLOOKUP(N$2+$A3657,Sheet2!BZ:NM,$B3657,0)&lt;&gt;""),HLOOKUP(N$2+$A3657,Sheet2!BZ:NM,$B3657,0),"")</f>
        <v/>
      </c>
      <c r="O3657" t="str">
        <f>IF(OR(HLOOKUP(O$2+$A3657,Sheet2!CA:NN,$B3657,0),HLOOKUP(O$2+$A3657,Sheet2!CA:NN,$B3657,0)&lt;&gt;""),HLOOKUP(O$2+$A3657,Sheet2!CA:NN,$B3657,0),"")</f>
        <v/>
      </c>
      <c r="P3657" t="str">
        <f>IF(OR(HLOOKUP(P$2+$A3657,Sheet2!CB:NO,$B3657,0),HLOOKUP(P$2+$A3657,Sheet2!CB:NO,$B3657,0)&lt;&gt;""),HLOOKUP(P$2+$A3657,Sheet2!CB:NO,$B3657,0),"")</f>
        <v/>
      </c>
      <c r="Q3657" t="str">
        <f>IF(OR(HLOOKUP(Q$2+$A3657,Sheet2!CC:NO,$B3657,0),HLOOKUP(Q$2+$A3657,Sheet2!CC:NO,$B3657,0)&lt;&gt;""),HLOOKUP(Q$2+$A3657,Sheet2!CC:NO,$B3657,0),"")</f>
        <v/>
      </c>
    </row>
    <row r="3658" spans="1:17" x14ac:dyDescent="0.25">
      <c r="A3658" s="64">
        <f t="shared" si="459"/>
        <v>24</v>
      </c>
      <c r="B3658" s="64">
        <f t="shared" si="460"/>
        <v>370</v>
      </c>
      <c r="C3658" s="64">
        <f t="shared" si="461"/>
        <v>5</v>
      </c>
      <c r="D3658" s="64">
        <f t="shared" si="462"/>
        <v>366</v>
      </c>
      <c r="E3658" s="64">
        <f t="shared" si="463"/>
        <v>1826</v>
      </c>
      <c r="F3658" s="64" t="str">
        <f t="shared" si="456"/>
        <v/>
      </c>
      <c r="G3658" s="64" t="str">
        <f t="shared" si="457"/>
        <v/>
      </c>
      <c r="H3658" s="64" t="str">
        <f t="shared" si="458"/>
        <v/>
      </c>
      <c r="I3658" s="80" t="str">
        <f>IFERROR(VLOOKUP(D3658,Sheet2!A:B,2,0),"")</f>
        <v/>
      </c>
      <c r="J3658" s="64" t="str">
        <f>IFERROR(IF(I3658&lt;&gt;"",VLOOKUP(I3658,Sheet2!B:C,2,0),""),"")</f>
        <v/>
      </c>
      <c r="K3658" s="64" t="str">
        <f>IFERROR( IF(I3658&lt;&gt;"", HLOOKUP(L$2+$A3658,Sheet2!BX:NK,2,0),""),"")</f>
        <v/>
      </c>
      <c r="L3658" t="str">
        <f>IF(OR(HLOOKUP(L$2+$A3658,Sheet2!BX:NK,$B3658,0),HLOOKUP(L$2+$A3658,Sheet2!BX:NK,$B3658,0)&lt;&gt;""),HLOOKUP(L$2+$A3658,Sheet2!BX:NK,$B3658,0),"")</f>
        <v/>
      </c>
      <c r="M3658" t="str">
        <f>IF(OR(HLOOKUP(M$2+$A3658,Sheet2!BY:NL,$B3658,0),HLOOKUP(M$2+$A3658,Sheet2!BY:NL,$B3658,0)&lt;&gt;""),HLOOKUP(M$2+$A3658,Sheet2!BY:NL,$B3658,0),"")</f>
        <v/>
      </c>
      <c r="N3658" t="str">
        <f>IF(OR(HLOOKUP(N$2+$A3658,Sheet2!BZ:NM,$B3658,0),HLOOKUP(N$2+$A3658,Sheet2!BZ:NM,$B3658,0)&lt;&gt;""),HLOOKUP(N$2+$A3658,Sheet2!BZ:NM,$B3658,0),"")</f>
        <v/>
      </c>
      <c r="O3658" t="str">
        <f>IF(OR(HLOOKUP(O$2+$A3658,Sheet2!CA:NN,$B3658,0),HLOOKUP(O$2+$A3658,Sheet2!CA:NN,$B3658,0)&lt;&gt;""),HLOOKUP(O$2+$A3658,Sheet2!CA:NN,$B3658,0),"")</f>
        <v/>
      </c>
      <c r="P3658" t="str">
        <f>IF(OR(HLOOKUP(P$2+$A3658,Sheet2!CB:NO,$B3658,0),HLOOKUP(P$2+$A3658,Sheet2!CB:NO,$B3658,0)&lt;&gt;""),HLOOKUP(P$2+$A3658,Sheet2!CB:NO,$B3658,0),"")</f>
        <v/>
      </c>
      <c r="Q3658" t="str">
        <f>IF(OR(HLOOKUP(Q$2+$A3658,Sheet2!CC:NO,$B3658,0),HLOOKUP(Q$2+$A3658,Sheet2!CC:NO,$B3658,0)&lt;&gt;""),HLOOKUP(Q$2+$A3658,Sheet2!CC:NO,$B3658,0),"")</f>
        <v/>
      </c>
    </row>
    <row r="3659" spans="1:17" x14ac:dyDescent="0.25">
      <c r="A3659" s="64">
        <f t="shared" si="459"/>
        <v>30</v>
      </c>
      <c r="B3659" s="64">
        <f t="shared" si="460"/>
        <v>370</v>
      </c>
      <c r="C3659" s="64">
        <f t="shared" si="461"/>
        <v>6</v>
      </c>
      <c r="D3659" s="64">
        <f t="shared" si="462"/>
        <v>366</v>
      </c>
      <c r="E3659" s="64">
        <f t="shared" si="463"/>
        <v>1826</v>
      </c>
      <c r="F3659" s="64" t="str">
        <f t="shared" si="456"/>
        <v/>
      </c>
      <c r="G3659" s="64" t="str">
        <f t="shared" si="457"/>
        <v/>
      </c>
      <c r="H3659" s="64" t="str">
        <f t="shared" si="458"/>
        <v/>
      </c>
      <c r="I3659" s="80" t="str">
        <f>IFERROR(VLOOKUP(D3659,Sheet2!A:B,2,0),"")</f>
        <v/>
      </c>
      <c r="J3659" s="64" t="str">
        <f>IFERROR(IF(I3659&lt;&gt;"",VLOOKUP(I3659,Sheet2!B:C,2,0),""),"")</f>
        <v/>
      </c>
      <c r="K3659" s="64" t="str">
        <f>IFERROR( IF(I3659&lt;&gt;"", HLOOKUP(L$2+$A3659,Sheet2!BX:NK,2,0),""),"")</f>
        <v/>
      </c>
      <c r="L3659" t="str">
        <f>IF(OR(HLOOKUP(L$2+$A3659,Sheet2!BX:NK,$B3659,0),HLOOKUP(L$2+$A3659,Sheet2!BX:NK,$B3659,0)&lt;&gt;""),HLOOKUP(L$2+$A3659,Sheet2!BX:NK,$B3659,0),"")</f>
        <v/>
      </c>
      <c r="M3659" t="str">
        <f>IF(OR(HLOOKUP(M$2+$A3659,Sheet2!BY:NL,$B3659,0),HLOOKUP(M$2+$A3659,Sheet2!BY:NL,$B3659,0)&lt;&gt;""),HLOOKUP(M$2+$A3659,Sheet2!BY:NL,$B3659,0),"")</f>
        <v/>
      </c>
      <c r="N3659" t="str">
        <f>IF(OR(HLOOKUP(N$2+$A3659,Sheet2!BZ:NM,$B3659,0),HLOOKUP(N$2+$A3659,Sheet2!BZ:NM,$B3659,0)&lt;&gt;""),HLOOKUP(N$2+$A3659,Sheet2!BZ:NM,$B3659,0),"")</f>
        <v/>
      </c>
      <c r="O3659" t="str">
        <f>IF(OR(HLOOKUP(O$2+$A3659,Sheet2!CA:NN,$B3659,0),HLOOKUP(O$2+$A3659,Sheet2!CA:NN,$B3659,0)&lt;&gt;""),HLOOKUP(O$2+$A3659,Sheet2!CA:NN,$B3659,0),"")</f>
        <v/>
      </c>
      <c r="P3659" t="str">
        <f>IF(OR(HLOOKUP(P$2+$A3659,Sheet2!CB:NO,$B3659,0),HLOOKUP(P$2+$A3659,Sheet2!CB:NO,$B3659,0)&lt;&gt;""),HLOOKUP(P$2+$A3659,Sheet2!CB:NO,$B3659,0),"")</f>
        <v/>
      </c>
      <c r="Q3659" t="str">
        <f>IF(OR(HLOOKUP(Q$2+$A3659,Sheet2!CC:NO,$B3659,0),HLOOKUP(Q$2+$A3659,Sheet2!CC:NO,$B3659,0)&lt;&gt;""),HLOOKUP(Q$2+$A3659,Sheet2!CC:NO,$B3659,0),"")</f>
        <v/>
      </c>
    </row>
    <row r="3660" spans="1:17" x14ac:dyDescent="0.25">
      <c r="A3660" s="64">
        <f t="shared" si="459"/>
        <v>36</v>
      </c>
      <c r="B3660" s="64">
        <f t="shared" si="460"/>
        <v>370</v>
      </c>
      <c r="C3660" s="64">
        <f t="shared" si="461"/>
        <v>7</v>
      </c>
      <c r="D3660" s="64">
        <f t="shared" si="462"/>
        <v>366</v>
      </c>
      <c r="E3660" s="64">
        <f t="shared" si="463"/>
        <v>1826</v>
      </c>
      <c r="F3660" s="64" t="str">
        <f t="shared" si="456"/>
        <v/>
      </c>
      <c r="G3660" s="64" t="str">
        <f t="shared" si="457"/>
        <v/>
      </c>
      <c r="H3660" s="64" t="str">
        <f t="shared" si="458"/>
        <v/>
      </c>
      <c r="I3660" s="80" t="str">
        <f>IFERROR(VLOOKUP(D3660,Sheet2!A:B,2,0),"")</f>
        <v/>
      </c>
      <c r="J3660" s="64" t="str">
        <f>IFERROR(IF(I3660&lt;&gt;"",VLOOKUP(I3660,Sheet2!B:C,2,0),""),"")</f>
        <v/>
      </c>
      <c r="K3660" s="64" t="str">
        <f>IFERROR( IF(I3660&lt;&gt;"", HLOOKUP(L$2+$A3660,Sheet2!BX:NK,2,0),""),"")</f>
        <v/>
      </c>
      <c r="L3660" t="str">
        <f>IF(OR(HLOOKUP(L$2+$A3660,Sheet2!BX:NK,$B3660,0),HLOOKUP(L$2+$A3660,Sheet2!BX:NK,$B3660,0)&lt;&gt;""),HLOOKUP(L$2+$A3660,Sheet2!BX:NK,$B3660,0),"")</f>
        <v/>
      </c>
      <c r="M3660" t="str">
        <f>IF(OR(HLOOKUP(M$2+$A3660,Sheet2!BY:NL,$B3660,0),HLOOKUP(M$2+$A3660,Sheet2!BY:NL,$B3660,0)&lt;&gt;""),HLOOKUP(M$2+$A3660,Sheet2!BY:NL,$B3660,0),"")</f>
        <v/>
      </c>
      <c r="N3660" t="str">
        <f>IF(OR(HLOOKUP(N$2+$A3660,Sheet2!BZ:NM,$B3660,0),HLOOKUP(N$2+$A3660,Sheet2!BZ:NM,$B3660,0)&lt;&gt;""),HLOOKUP(N$2+$A3660,Sheet2!BZ:NM,$B3660,0),"")</f>
        <v/>
      </c>
      <c r="O3660" t="str">
        <f>IF(OR(HLOOKUP(O$2+$A3660,Sheet2!CA:NN,$B3660,0),HLOOKUP(O$2+$A3660,Sheet2!CA:NN,$B3660,0)&lt;&gt;""),HLOOKUP(O$2+$A3660,Sheet2!CA:NN,$B3660,0),"")</f>
        <v/>
      </c>
      <c r="P3660" t="str">
        <f>IF(OR(HLOOKUP(P$2+$A3660,Sheet2!CB:NO,$B3660,0),HLOOKUP(P$2+$A3660,Sheet2!CB:NO,$B3660,0)&lt;&gt;""),HLOOKUP(P$2+$A3660,Sheet2!CB:NO,$B3660,0),"")</f>
        <v/>
      </c>
      <c r="Q3660" t="str">
        <f>IF(OR(HLOOKUP(Q$2+$A3660,Sheet2!CC:NO,$B3660,0),HLOOKUP(Q$2+$A3660,Sheet2!CC:NO,$B3660,0)&lt;&gt;""),HLOOKUP(Q$2+$A3660,Sheet2!CC:NO,$B3660,0),"")</f>
        <v/>
      </c>
    </row>
    <row r="3661" spans="1:17" x14ac:dyDescent="0.25">
      <c r="A3661" s="64">
        <f t="shared" si="459"/>
        <v>42</v>
      </c>
      <c r="B3661" s="64">
        <f t="shared" si="460"/>
        <v>370</v>
      </c>
      <c r="C3661" s="64">
        <f t="shared" si="461"/>
        <v>8</v>
      </c>
      <c r="D3661" s="64">
        <f t="shared" si="462"/>
        <v>366</v>
      </c>
      <c r="E3661" s="64">
        <f t="shared" si="463"/>
        <v>1826</v>
      </c>
      <c r="F3661" s="64" t="str">
        <f t="shared" si="456"/>
        <v/>
      </c>
      <c r="G3661" s="64" t="str">
        <f t="shared" si="457"/>
        <v/>
      </c>
      <c r="H3661" s="64" t="str">
        <f t="shared" si="458"/>
        <v/>
      </c>
      <c r="I3661" s="80" t="str">
        <f>IFERROR(VLOOKUP(D3661,Sheet2!A:B,2,0),"")</f>
        <v/>
      </c>
      <c r="J3661" s="64" t="str">
        <f>IFERROR(IF(I3661&lt;&gt;"",VLOOKUP(I3661,Sheet2!B:C,2,0),""),"")</f>
        <v/>
      </c>
      <c r="K3661" s="64" t="str">
        <f>IFERROR( IF(I3661&lt;&gt;"", HLOOKUP(L$2+$A3661,Sheet2!BX:NK,2,0),""),"")</f>
        <v/>
      </c>
      <c r="L3661" t="str">
        <f>IF(OR(HLOOKUP(L$2+$A3661,Sheet2!BX:NK,$B3661,0),HLOOKUP(L$2+$A3661,Sheet2!BX:NK,$B3661,0)&lt;&gt;""),HLOOKUP(L$2+$A3661,Sheet2!BX:NK,$B3661,0),"")</f>
        <v/>
      </c>
      <c r="M3661" t="str">
        <f>IF(OR(HLOOKUP(M$2+$A3661,Sheet2!BY:NL,$B3661,0),HLOOKUP(M$2+$A3661,Sheet2!BY:NL,$B3661,0)&lt;&gt;""),HLOOKUP(M$2+$A3661,Sheet2!BY:NL,$B3661,0),"")</f>
        <v/>
      </c>
      <c r="N3661" t="str">
        <f>IF(OR(HLOOKUP(N$2+$A3661,Sheet2!BZ:NM,$B3661,0),HLOOKUP(N$2+$A3661,Sheet2!BZ:NM,$B3661,0)&lt;&gt;""),HLOOKUP(N$2+$A3661,Sheet2!BZ:NM,$B3661,0),"")</f>
        <v/>
      </c>
      <c r="O3661" t="str">
        <f>IF(OR(HLOOKUP(O$2+$A3661,Sheet2!CA:NN,$B3661,0),HLOOKUP(O$2+$A3661,Sheet2!CA:NN,$B3661,0)&lt;&gt;""),HLOOKUP(O$2+$A3661,Sheet2!CA:NN,$B3661,0),"")</f>
        <v/>
      </c>
      <c r="P3661" t="str">
        <f>IF(OR(HLOOKUP(P$2+$A3661,Sheet2!CB:NO,$B3661,0),HLOOKUP(P$2+$A3661,Sheet2!CB:NO,$B3661,0)&lt;&gt;""),HLOOKUP(P$2+$A3661,Sheet2!CB:NO,$B3661,0),"")</f>
        <v/>
      </c>
      <c r="Q3661" t="str">
        <f>IF(OR(HLOOKUP(Q$2+$A3661,Sheet2!CC:NO,$B3661,0),HLOOKUP(Q$2+$A3661,Sheet2!CC:NO,$B3661,0)&lt;&gt;""),HLOOKUP(Q$2+$A3661,Sheet2!CC:NO,$B3661,0),"")</f>
        <v/>
      </c>
    </row>
    <row r="3662" spans="1:17" x14ac:dyDescent="0.25">
      <c r="A3662" s="64">
        <f t="shared" si="459"/>
        <v>48</v>
      </c>
      <c r="B3662" s="64">
        <f t="shared" si="460"/>
        <v>370</v>
      </c>
      <c r="C3662" s="64">
        <f t="shared" si="461"/>
        <v>9</v>
      </c>
      <c r="D3662" s="64">
        <f t="shared" si="462"/>
        <v>366</v>
      </c>
      <c r="E3662" s="64">
        <f t="shared" si="463"/>
        <v>1826</v>
      </c>
      <c r="F3662" s="64" t="str">
        <f t="shared" si="456"/>
        <v/>
      </c>
      <c r="G3662" s="64" t="str">
        <f t="shared" si="457"/>
        <v/>
      </c>
      <c r="H3662" s="64" t="str">
        <f t="shared" si="458"/>
        <v/>
      </c>
      <c r="I3662" s="80" t="str">
        <f>IFERROR(VLOOKUP(D3662,Sheet2!A:B,2,0),"")</f>
        <v/>
      </c>
      <c r="J3662" s="64" t="str">
        <f>IFERROR(IF(I3662&lt;&gt;"",VLOOKUP(I3662,Sheet2!B:C,2,0),""),"")</f>
        <v/>
      </c>
      <c r="K3662" s="64" t="str">
        <f>IFERROR( IF(I3662&lt;&gt;"", HLOOKUP(L$2+$A3662,Sheet2!BX:NK,2,0),""),"")</f>
        <v/>
      </c>
      <c r="L3662" t="str">
        <f>IF(OR(HLOOKUP(L$2+$A3662,Sheet2!BX:NK,$B3662,0),HLOOKUP(L$2+$A3662,Sheet2!BX:NK,$B3662,0)&lt;&gt;""),HLOOKUP(L$2+$A3662,Sheet2!BX:NK,$B3662,0),"")</f>
        <v/>
      </c>
      <c r="M3662" t="str">
        <f>IF(OR(HLOOKUP(M$2+$A3662,Sheet2!BY:NL,$B3662,0),HLOOKUP(M$2+$A3662,Sheet2!BY:NL,$B3662,0)&lt;&gt;""),HLOOKUP(M$2+$A3662,Sheet2!BY:NL,$B3662,0),"")</f>
        <v/>
      </c>
      <c r="N3662" t="str">
        <f>IF(OR(HLOOKUP(N$2+$A3662,Sheet2!BZ:NM,$B3662,0),HLOOKUP(N$2+$A3662,Sheet2!BZ:NM,$B3662,0)&lt;&gt;""),HLOOKUP(N$2+$A3662,Sheet2!BZ:NM,$B3662,0),"")</f>
        <v/>
      </c>
      <c r="O3662" t="str">
        <f>IF(OR(HLOOKUP(O$2+$A3662,Sheet2!CA:NN,$B3662,0),HLOOKUP(O$2+$A3662,Sheet2!CA:NN,$B3662,0)&lt;&gt;""),HLOOKUP(O$2+$A3662,Sheet2!CA:NN,$B3662,0),"")</f>
        <v/>
      </c>
      <c r="P3662" t="str">
        <f>IF(OR(HLOOKUP(P$2+$A3662,Sheet2!CB:NO,$B3662,0),HLOOKUP(P$2+$A3662,Sheet2!CB:NO,$B3662,0)&lt;&gt;""),HLOOKUP(P$2+$A3662,Sheet2!CB:NO,$B3662,0),"")</f>
        <v/>
      </c>
      <c r="Q3662" t="str">
        <f>IF(OR(HLOOKUP(Q$2+$A3662,Sheet2!CC:NO,$B3662,0),HLOOKUP(Q$2+$A3662,Sheet2!CC:NO,$B3662,0)&lt;&gt;""),HLOOKUP(Q$2+$A3662,Sheet2!CC:NO,$B3662,0),"")</f>
        <v/>
      </c>
    </row>
    <row r="3663" spans="1:17" x14ac:dyDescent="0.25">
      <c r="A3663" s="64">
        <f t="shared" si="459"/>
        <v>54</v>
      </c>
      <c r="B3663" s="64">
        <f t="shared" si="460"/>
        <v>370</v>
      </c>
      <c r="C3663" s="64">
        <f t="shared" si="461"/>
        <v>10</v>
      </c>
      <c r="D3663" s="64">
        <f t="shared" si="462"/>
        <v>366</v>
      </c>
      <c r="E3663" s="64">
        <f t="shared" si="463"/>
        <v>1826</v>
      </c>
      <c r="F3663" s="64" t="str">
        <f t="shared" si="456"/>
        <v/>
      </c>
      <c r="G3663" s="64" t="str">
        <f t="shared" si="457"/>
        <v/>
      </c>
      <c r="H3663" s="64" t="str">
        <f t="shared" si="458"/>
        <v/>
      </c>
      <c r="I3663" s="80" t="str">
        <f>IFERROR(VLOOKUP(D3663,Sheet2!A:B,2,0),"")</f>
        <v/>
      </c>
      <c r="J3663" s="64" t="str">
        <f>IFERROR(IF(I3663&lt;&gt;"",VLOOKUP(I3663,Sheet2!B:C,2,0),""),"")</f>
        <v/>
      </c>
      <c r="K3663" s="64" t="str">
        <f>IFERROR( IF(I3663&lt;&gt;"", HLOOKUP(L$2+$A3663,Sheet2!BX:NK,2,0),""),"")</f>
        <v/>
      </c>
      <c r="L3663" t="str">
        <f>IF(OR(HLOOKUP(L$2+$A3663,Sheet2!BX:NK,$B3663,0),HLOOKUP(L$2+$A3663,Sheet2!BX:NK,$B3663,0)&lt;&gt;""),HLOOKUP(L$2+$A3663,Sheet2!BX:NK,$B3663,0),"")</f>
        <v/>
      </c>
      <c r="M3663" t="str">
        <f>IF(OR(HLOOKUP(M$2+$A3663,Sheet2!BY:NL,$B3663,0),HLOOKUP(M$2+$A3663,Sheet2!BY:NL,$B3663,0)&lt;&gt;""),HLOOKUP(M$2+$A3663,Sheet2!BY:NL,$B3663,0),"")</f>
        <v/>
      </c>
      <c r="N3663" t="str">
        <f>IF(OR(HLOOKUP(N$2+$A3663,Sheet2!BZ:NM,$B3663,0),HLOOKUP(N$2+$A3663,Sheet2!BZ:NM,$B3663,0)&lt;&gt;""),HLOOKUP(N$2+$A3663,Sheet2!BZ:NM,$B3663,0),"")</f>
        <v/>
      </c>
      <c r="O3663" t="str">
        <f>IF(OR(HLOOKUP(O$2+$A3663,Sheet2!CA:NN,$B3663,0),HLOOKUP(O$2+$A3663,Sheet2!CA:NN,$B3663,0)&lt;&gt;""),HLOOKUP(O$2+$A3663,Sheet2!CA:NN,$B3663,0),"")</f>
        <v/>
      </c>
      <c r="P3663" t="str">
        <f>IF(OR(HLOOKUP(P$2+$A3663,Sheet2!CB:NO,$B3663,0),HLOOKUP(P$2+$A3663,Sheet2!CB:NO,$B3663,0)&lt;&gt;""),HLOOKUP(P$2+$A3663,Sheet2!CB:NO,$B3663,0),"")</f>
        <v/>
      </c>
      <c r="Q3663" t="str">
        <f>IF(OR(HLOOKUP(Q$2+$A3663,Sheet2!CC:NO,$B3663,0),HLOOKUP(Q$2+$A3663,Sheet2!CC:NO,$B3663,0)&lt;&gt;""),HLOOKUP(Q$2+$A3663,Sheet2!CC:NO,$B3663,0),"")</f>
        <v/>
      </c>
    </row>
    <row r="3664" spans="1:17" x14ac:dyDescent="0.25">
      <c r="A3664" s="64">
        <f t="shared" si="459"/>
        <v>0</v>
      </c>
      <c r="B3664" s="64">
        <f t="shared" si="460"/>
        <v>371</v>
      </c>
      <c r="C3664" s="64">
        <f t="shared" si="461"/>
        <v>1</v>
      </c>
      <c r="D3664" s="64">
        <f t="shared" si="462"/>
        <v>367</v>
      </c>
      <c r="E3664" s="64">
        <f t="shared" si="463"/>
        <v>1831</v>
      </c>
      <c r="F3664" s="64" t="str">
        <f t="shared" si="456"/>
        <v/>
      </c>
      <c r="G3664" s="64" t="str">
        <f t="shared" si="457"/>
        <v/>
      </c>
      <c r="H3664" s="64" t="str">
        <f t="shared" si="458"/>
        <v/>
      </c>
      <c r="I3664" s="80" t="str">
        <f>IFERROR(VLOOKUP(D3664,Sheet2!A:B,2,0),"")</f>
        <v/>
      </c>
      <c r="J3664" s="64" t="str">
        <f>IFERROR(IF(I3664&lt;&gt;"",VLOOKUP(I3664,Sheet2!B:C,2,0),""),"")</f>
        <v/>
      </c>
      <c r="K3664" s="64" t="str">
        <f>IFERROR( IF(I3664&lt;&gt;"", HLOOKUP(L$2+$A3664,Sheet2!BX:NK,2,0),""),"")</f>
        <v/>
      </c>
      <c r="L3664" t="str">
        <f>IF(OR(HLOOKUP(L$2+$A3664,Sheet2!BX:NK,$B3664,0),HLOOKUP(L$2+$A3664,Sheet2!BX:NK,$B3664,0)&lt;&gt;""),HLOOKUP(L$2+$A3664,Sheet2!BX:NK,$B3664,0),"")</f>
        <v/>
      </c>
      <c r="M3664" t="str">
        <f>IF(OR(HLOOKUP(M$2+$A3664,Sheet2!BY:NL,$B3664,0),HLOOKUP(M$2+$A3664,Sheet2!BY:NL,$B3664,0)&lt;&gt;""),HLOOKUP(M$2+$A3664,Sheet2!BY:NL,$B3664,0),"")</f>
        <v/>
      </c>
      <c r="N3664" t="str">
        <f>IF(OR(HLOOKUP(N$2+$A3664,Sheet2!BZ:NM,$B3664,0),HLOOKUP(N$2+$A3664,Sheet2!BZ:NM,$B3664,0)&lt;&gt;""),HLOOKUP(N$2+$A3664,Sheet2!BZ:NM,$B3664,0),"")</f>
        <v/>
      </c>
      <c r="O3664" t="str">
        <f>IF(OR(HLOOKUP(O$2+$A3664,Sheet2!CA:NN,$B3664,0),HLOOKUP(O$2+$A3664,Sheet2!CA:NN,$B3664,0)&lt;&gt;""),HLOOKUP(O$2+$A3664,Sheet2!CA:NN,$B3664,0),"")</f>
        <v/>
      </c>
      <c r="P3664" t="str">
        <f>IF(OR(HLOOKUP(P$2+$A3664,Sheet2!CB:NO,$B3664,0),HLOOKUP(P$2+$A3664,Sheet2!CB:NO,$B3664,0)&lt;&gt;""),HLOOKUP(P$2+$A3664,Sheet2!CB:NO,$B3664,0),"")</f>
        <v/>
      </c>
      <c r="Q3664" t="str">
        <f>IF(OR(HLOOKUP(Q$2+$A3664,Sheet2!CC:NO,$B3664,0),HLOOKUP(Q$2+$A3664,Sheet2!CC:NO,$B3664,0)&lt;&gt;""),HLOOKUP(Q$2+$A3664,Sheet2!CC:NO,$B3664,0),"")</f>
        <v/>
      </c>
    </row>
    <row r="3665" spans="1:17" x14ac:dyDescent="0.25">
      <c r="A3665" s="64">
        <f t="shared" si="459"/>
        <v>6</v>
      </c>
      <c r="B3665" s="64">
        <f t="shared" si="460"/>
        <v>371</v>
      </c>
      <c r="C3665" s="64">
        <f t="shared" si="461"/>
        <v>2</v>
      </c>
      <c r="D3665" s="64">
        <f t="shared" si="462"/>
        <v>367</v>
      </c>
      <c r="E3665" s="64">
        <f t="shared" si="463"/>
        <v>1831</v>
      </c>
      <c r="F3665" s="64" t="str">
        <f t="shared" si="456"/>
        <v/>
      </c>
      <c r="G3665" s="64" t="str">
        <f t="shared" si="457"/>
        <v/>
      </c>
      <c r="H3665" s="64" t="str">
        <f t="shared" si="458"/>
        <v/>
      </c>
      <c r="I3665" s="80" t="str">
        <f>IFERROR(VLOOKUP(D3665,Sheet2!A:B,2,0),"")</f>
        <v/>
      </c>
      <c r="J3665" s="64" t="str">
        <f>IFERROR(IF(I3665&lt;&gt;"",VLOOKUP(I3665,Sheet2!B:C,2,0),""),"")</f>
        <v/>
      </c>
      <c r="K3665" s="64" t="str">
        <f>IFERROR( IF(I3665&lt;&gt;"", HLOOKUP(L$2+$A3665,Sheet2!BX:NK,2,0),""),"")</f>
        <v/>
      </c>
      <c r="L3665" t="str">
        <f>IF(OR(HLOOKUP(L$2+$A3665,Sheet2!BX:NK,$B3665,0),HLOOKUP(L$2+$A3665,Sheet2!BX:NK,$B3665,0)&lt;&gt;""),HLOOKUP(L$2+$A3665,Sheet2!BX:NK,$B3665,0),"")</f>
        <v/>
      </c>
      <c r="M3665" t="str">
        <f>IF(OR(HLOOKUP(M$2+$A3665,Sheet2!BY:NL,$B3665,0),HLOOKUP(M$2+$A3665,Sheet2!BY:NL,$B3665,0)&lt;&gt;""),HLOOKUP(M$2+$A3665,Sheet2!BY:NL,$B3665,0),"")</f>
        <v/>
      </c>
      <c r="N3665" t="str">
        <f>IF(OR(HLOOKUP(N$2+$A3665,Sheet2!BZ:NM,$B3665,0),HLOOKUP(N$2+$A3665,Sheet2!BZ:NM,$B3665,0)&lt;&gt;""),HLOOKUP(N$2+$A3665,Sheet2!BZ:NM,$B3665,0),"")</f>
        <v/>
      </c>
      <c r="O3665" t="str">
        <f>IF(OR(HLOOKUP(O$2+$A3665,Sheet2!CA:NN,$B3665,0),HLOOKUP(O$2+$A3665,Sheet2!CA:NN,$B3665,0)&lt;&gt;""),HLOOKUP(O$2+$A3665,Sheet2!CA:NN,$B3665,0),"")</f>
        <v/>
      </c>
      <c r="P3665" t="str">
        <f>IF(OR(HLOOKUP(P$2+$A3665,Sheet2!CB:NO,$B3665,0),HLOOKUP(P$2+$A3665,Sheet2!CB:NO,$B3665,0)&lt;&gt;""),HLOOKUP(P$2+$A3665,Sheet2!CB:NO,$B3665,0),"")</f>
        <v/>
      </c>
      <c r="Q3665" t="str">
        <f>IF(OR(HLOOKUP(Q$2+$A3665,Sheet2!CC:NO,$B3665,0),HLOOKUP(Q$2+$A3665,Sheet2!CC:NO,$B3665,0)&lt;&gt;""),HLOOKUP(Q$2+$A3665,Sheet2!CC:NO,$B3665,0),"")</f>
        <v/>
      </c>
    </row>
    <row r="3666" spans="1:17" x14ac:dyDescent="0.25">
      <c r="A3666" s="64">
        <f t="shared" si="459"/>
        <v>12</v>
      </c>
      <c r="B3666" s="64">
        <f t="shared" si="460"/>
        <v>371</v>
      </c>
      <c r="C3666" s="64">
        <f t="shared" si="461"/>
        <v>3</v>
      </c>
      <c r="D3666" s="64">
        <f t="shared" si="462"/>
        <v>367</v>
      </c>
      <c r="E3666" s="64">
        <f t="shared" si="463"/>
        <v>1831</v>
      </c>
      <c r="F3666" s="64" t="str">
        <f t="shared" si="456"/>
        <v/>
      </c>
      <c r="G3666" s="64" t="str">
        <f t="shared" si="457"/>
        <v/>
      </c>
      <c r="H3666" s="64" t="str">
        <f t="shared" si="458"/>
        <v/>
      </c>
      <c r="I3666" s="80" t="str">
        <f>IFERROR(VLOOKUP(D3666,Sheet2!A:B,2,0),"")</f>
        <v/>
      </c>
      <c r="J3666" s="64" t="str">
        <f>IFERROR(IF(I3666&lt;&gt;"",VLOOKUP(I3666,Sheet2!B:C,2,0),""),"")</f>
        <v/>
      </c>
      <c r="K3666" s="64" t="str">
        <f>IFERROR( IF(I3666&lt;&gt;"", HLOOKUP(L$2+$A3666,Sheet2!BX:NK,2,0),""),"")</f>
        <v/>
      </c>
      <c r="L3666" t="str">
        <f>IF(OR(HLOOKUP(L$2+$A3666,Sheet2!BX:NK,$B3666,0),HLOOKUP(L$2+$A3666,Sheet2!BX:NK,$B3666,0)&lt;&gt;""),HLOOKUP(L$2+$A3666,Sheet2!BX:NK,$B3666,0),"")</f>
        <v/>
      </c>
      <c r="M3666" t="str">
        <f>IF(OR(HLOOKUP(M$2+$A3666,Sheet2!BY:NL,$B3666,0),HLOOKUP(M$2+$A3666,Sheet2!BY:NL,$B3666,0)&lt;&gt;""),HLOOKUP(M$2+$A3666,Sheet2!BY:NL,$B3666,0),"")</f>
        <v/>
      </c>
      <c r="N3666" t="str">
        <f>IF(OR(HLOOKUP(N$2+$A3666,Sheet2!BZ:NM,$B3666,0),HLOOKUP(N$2+$A3666,Sheet2!BZ:NM,$B3666,0)&lt;&gt;""),HLOOKUP(N$2+$A3666,Sheet2!BZ:NM,$B3666,0),"")</f>
        <v/>
      </c>
      <c r="O3666" t="str">
        <f>IF(OR(HLOOKUP(O$2+$A3666,Sheet2!CA:NN,$B3666,0),HLOOKUP(O$2+$A3666,Sheet2!CA:NN,$B3666,0)&lt;&gt;""),HLOOKUP(O$2+$A3666,Sheet2!CA:NN,$B3666,0),"")</f>
        <v/>
      </c>
      <c r="P3666" t="str">
        <f>IF(OR(HLOOKUP(P$2+$A3666,Sheet2!CB:NO,$B3666,0),HLOOKUP(P$2+$A3666,Sheet2!CB:NO,$B3666,0)&lt;&gt;""),HLOOKUP(P$2+$A3666,Sheet2!CB:NO,$B3666,0),"")</f>
        <v/>
      </c>
      <c r="Q3666" t="str">
        <f>IF(OR(HLOOKUP(Q$2+$A3666,Sheet2!CC:NO,$B3666,0),HLOOKUP(Q$2+$A3666,Sheet2!CC:NO,$B3666,0)&lt;&gt;""),HLOOKUP(Q$2+$A3666,Sheet2!CC:NO,$B3666,0),"")</f>
        <v/>
      </c>
    </row>
    <row r="3667" spans="1:17" x14ac:dyDescent="0.25">
      <c r="A3667" s="64">
        <f t="shared" si="459"/>
        <v>18</v>
      </c>
      <c r="B3667" s="64">
        <f t="shared" si="460"/>
        <v>371</v>
      </c>
      <c r="C3667" s="64">
        <f t="shared" si="461"/>
        <v>4</v>
      </c>
      <c r="D3667" s="64">
        <f t="shared" si="462"/>
        <v>367</v>
      </c>
      <c r="E3667" s="64">
        <f t="shared" si="463"/>
        <v>1831</v>
      </c>
      <c r="F3667" s="64" t="str">
        <f t="shared" si="456"/>
        <v/>
      </c>
      <c r="G3667" s="64" t="str">
        <f t="shared" si="457"/>
        <v/>
      </c>
      <c r="H3667" s="64" t="str">
        <f t="shared" si="458"/>
        <v/>
      </c>
      <c r="I3667" s="80" t="str">
        <f>IFERROR(VLOOKUP(D3667,Sheet2!A:B,2,0),"")</f>
        <v/>
      </c>
      <c r="J3667" s="64" t="str">
        <f>IFERROR(IF(I3667&lt;&gt;"",VLOOKUP(I3667,Sheet2!B:C,2,0),""),"")</f>
        <v/>
      </c>
      <c r="K3667" s="64" t="str">
        <f>IFERROR( IF(I3667&lt;&gt;"", HLOOKUP(L$2+$A3667,Sheet2!BX:NK,2,0),""),"")</f>
        <v/>
      </c>
      <c r="L3667" t="str">
        <f>IF(OR(HLOOKUP(L$2+$A3667,Sheet2!BX:NK,$B3667,0),HLOOKUP(L$2+$A3667,Sheet2!BX:NK,$B3667,0)&lt;&gt;""),HLOOKUP(L$2+$A3667,Sheet2!BX:NK,$B3667,0),"")</f>
        <v/>
      </c>
      <c r="M3667" t="str">
        <f>IF(OR(HLOOKUP(M$2+$A3667,Sheet2!BY:NL,$B3667,0),HLOOKUP(M$2+$A3667,Sheet2!BY:NL,$B3667,0)&lt;&gt;""),HLOOKUP(M$2+$A3667,Sheet2!BY:NL,$B3667,0),"")</f>
        <v/>
      </c>
      <c r="N3667" t="str">
        <f>IF(OR(HLOOKUP(N$2+$A3667,Sheet2!BZ:NM,$B3667,0),HLOOKUP(N$2+$A3667,Sheet2!BZ:NM,$B3667,0)&lt;&gt;""),HLOOKUP(N$2+$A3667,Sheet2!BZ:NM,$B3667,0),"")</f>
        <v/>
      </c>
      <c r="O3667" t="str">
        <f>IF(OR(HLOOKUP(O$2+$A3667,Sheet2!CA:NN,$B3667,0),HLOOKUP(O$2+$A3667,Sheet2!CA:NN,$B3667,0)&lt;&gt;""),HLOOKUP(O$2+$A3667,Sheet2!CA:NN,$B3667,0),"")</f>
        <v/>
      </c>
      <c r="P3667" t="str">
        <f>IF(OR(HLOOKUP(P$2+$A3667,Sheet2!CB:NO,$B3667,0),HLOOKUP(P$2+$A3667,Sheet2!CB:NO,$B3667,0)&lt;&gt;""),HLOOKUP(P$2+$A3667,Sheet2!CB:NO,$B3667,0),"")</f>
        <v/>
      </c>
      <c r="Q3667" t="str">
        <f>IF(OR(HLOOKUP(Q$2+$A3667,Sheet2!CC:NO,$B3667,0),HLOOKUP(Q$2+$A3667,Sheet2!CC:NO,$B3667,0)&lt;&gt;""),HLOOKUP(Q$2+$A3667,Sheet2!CC:NO,$B3667,0),"")</f>
        <v/>
      </c>
    </row>
    <row r="3668" spans="1:17" x14ac:dyDescent="0.25">
      <c r="A3668" s="64">
        <f t="shared" si="459"/>
        <v>24</v>
      </c>
      <c r="B3668" s="64">
        <f t="shared" si="460"/>
        <v>371</v>
      </c>
      <c r="C3668" s="64">
        <f t="shared" si="461"/>
        <v>5</v>
      </c>
      <c r="D3668" s="64">
        <f t="shared" si="462"/>
        <v>367</v>
      </c>
      <c r="E3668" s="64">
        <f t="shared" si="463"/>
        <v>1831</v>
      </c>
      <c r="F3668" s="64" t="str">
        <f t="shared" si="456"/>
        <v/>
      </c>
      <c r="G3668" s="64" t="str">
        <f t="shared" si="457"/>
        <v/>
      </c>
      <c r="H3668" s="64" t="str">
        <f t="shared" si="458"/>
        <v/>
      </c>
      <c r="I3668" s="80" t="str">
        <f>IFERROR(VLOOKUP(D3668,Sheet2!A:B,2,0),"")</f>
        <v/>
      </c>
      <c r="J3668" s="64" t="str">
        <f>IFERROR(IF(I3668&lt;&gt;"",VLOOKUP(I3668,Sheet2!B:C,2,0),""),"")</f>
        <v/>
      </c>
      <c r="K3668" s="64" t="str">
        <f>IFERROR( IF(I3668&lt;&gt;"", HLOOKUP(L$2+$A3668,Sheet2!BX:NK,2,0),""),"")</f>
        <v/>
      </c>
      <c r="L3668" t="str">
        <f>IF(OR(HLOOKUP(L$2+$A3668,Sheet2!BX:NK,$B3668,0),HLOOKUP(L$2+$A3668,Sheet2!BX:NK,$B3668,0)&lt;&gt;""),HLOOKUP(L$2+$A3668,Sheet2!BX:NK,$B3668,0),"")</f>
        <v/>
      </c>
      <c r="M3668" t="str">
        <f>IF(OR(HLOOKUP(M$2+$A3668,Sheet2!BY:NL,$B3668,0),HLOOKUP(M$2+$A3668,Sheet2!BY:NL,$B3668,0)&lt;&gt;""),HLOOKUP(M$2+$A3668,Sheet2!BY:NL,$B3668,0),"")</f>
        <v/>
      </c>
      <c r="N3668" t="str">
        <f>IF(OR(HLOOKUP(N$2+$A3668,Sheet2!BZ:NM,$B3668,0),HLOOKUP(N$2+$A3668,Sheet2!BZ:NM,$B3668,0)&lt;&gt;""),HLOOKUP(N$2+$A3668,Sheet2!BZ:NM,$B3668,0),"")</f>
        <v/>
      </c>
      <c r="O3668" t="str">
        <f>IF(OR(HLOOKUP(O$2+$A3668,Sheet2!CA:NN,$B3668,0),HLOOKUP(O$2+$A3668,Sheet2!CA:NN,$B3668,0)&lt;&gt;""),HLOOKUP(O$2+$A3668,Sheet2!CA:NN,$B3668,0),"")</f>
        <v/>
      </c>
      <c r="P3668" t="str">
        <f>IF(OR(HLOOKUP(P$2+$A3668,Sheet2!CB:NO,$B3668,0),HLOOKUP(P$2+$A3668,Sheet2!CB:NO,$B3668,0)&lt;&gt;""),HLOOKUP(P$2+$A3668,Sheet2!CB:NO,$B3668,0),"")</f>
        <v/>
      </c>
      <c r="Q3668" t="str">
        <f>IF(OR(HLOOKUP(Q$2+$A3668,Sheet2!CC:NO,$B3668,0),HLOOKUP(Q$2+$A3668,Sheet2!CC:NO,$B3668,0)&lt;&gt;""),HLOOKUP(Q$2+$A3668,Sheet2!CC:NO,$B3668,0),"")</f>
        <v/>
      </c>
    </row>
    <row r="3669" spans="1:17" x14ac:dyDescent="0.25">
      <c r="A3669" s="64">
        <f t="shared" si="459"/>
        <v>30</v>
      </c>
      <c r="B3669" s="64">
        <f t="shared" si="460"/>
        <v>371</v>
      </c>
      <c r="C3669" s="64">
        <f t="shared" si="461"/>
        <v>6</v>
      </c>
      <c r="D3669" s="64">
        <f t="shared" si="462"/>
        <v>367</v>
      </c>
      <c r="E3669" s="64">
        <f t="shared" si="463"/>
        <v>1831</v>
      </c>
      <c r="F3669" s="64" t="str">
        <f t="shared" si="456"/>
        <v/>
      </c>
      <c r="G3669" s="64" t="str">
        <f t="shared" si="457"/>
        <v/>
      </c>
      <c r="H3669" s="64" t="str">
        <f t="shared" si="458"/>
        <v/>
      </c>
      <c r="I3669" s="80" t="str">
        <f>IFERROR(VLOOKUP(D3669,Sheet2!A:B,2,0),"")</f>
        <v/>
      </c>
      <c r="J3669" s="64" t="str">
        <f>IFERROR(IF(I3669&lt;&gt;"",VLOOKUP(I3669,Sheet2!B:C,2,0),""),"")</f>
        <v/>
      </c>
      <c r="K3669" s="64" t="str">
        <f>IFERROR( IF(I3669&lt;&gt;"", HLOOKUP(L$2+$A3669,Sheet2!BX:NK,2,0),""),"")</f>
        <v/>
      </c>
      <c r="L3669" t="str">
        <f>IF(OR(HLOOKUP(L$2+$A3669,Sheet2!BX:NK,$B3669,0),HLOOKUP(L$2+$A3669,Sheet2!BX:NK,$B3669,0)&lt;&gt;""),HLOOKUP(L$2+$A3669,Sheet2!BX:NK,$B3669,0),"")</f>
        <v/>
      </c>
      <c r="M3669" t="str">
        <f>IF(OR(HLOOKUP(M$2+$A3669,Sheet2!BY:NL,$B3669,0),HLOOKUP(M$2+$A3669,Sheet2!BY:NL,$B3669,0)&lt;&gt;""),HLOOKUP(M$2+$A3669,Sheet2!BY:NL,$B3669,0),"")</f>
        <v/>
      </c>
      <c r="N3669" t="str">
        <f>IF(OR(HLOOKUP(N$2+$A3669,Sheet2!BZ:NM,$B3669,0),HLOOKUP(N$2+$A3669,Sheet2!BZ:NM,$B3669,0)&lt;&gt;""),HLOOKUP(N$2+$A3669,Sheet2!BZ:NM,$B3669,0),"")</f>
        <v/>
      </c>
      <c r="O3669" t="str">
        <f>IF(OR(HLOOKUP(O$2+$A3669,Sheet2!CA:NN,$B3669,0),HLOOKUP(O$2+$A3669,Sheet2!CA:NN,$B3669,0)&lt;&gt;""),HLOOKUP(O$2+$A3669,Sheet2!CA:NN,$B3669,0),"")</f>
        <v/>
      </c>
      <c r="P3669" t="str">
        <f>IF(OR(HLOOKUP(P$2+$A3669,Sheet2!CB:NO,$B3669,0),HLOOKUP(P$2+$A3669,Sheet2!CB:NO,$B3669,0)&lt;&gt;""),HLOOKUP(P$2+$A3669,Sheet2!CB:NO,$B3669,0),"")</f>
        <v/>
      </c>
      <c r="Q3669" t="str">
        <f>IF(OR(HLOOKUP(Q$2+$A3669,Sheet2!CC:NO,$B3669,0),HLOOKUP(Q$2+$A3669,Sheet2!CC:NO,$B3669,0)&lt;&gt;""),HLOOKUP(Q$2+$A3669,Sheet2!CC:NO,$B3669,0),"")</f>
        <v/>
      </c>
    </row>
    <row r="3670" spans="1:17" x14ac:dyDescent="0.25">
      <c r="A3670" s="64">
        <f t="shared" si="459"/>
        <v>36</v>
      </c>
      <c r="B3670" s="64">
        <f t="shared" si="460"/>
        <v>371</v>
      </c>
      <c r="C3670" s="64">
        <f t="shared" si="461"/>
        <v>7</v>
      </c>
      <c r="D3670" s="64">
        <f t="shared" si="462"/>
        <v>367</v>
      </c>
      <c r="E3670" s="64">
        <f t="shared" si="463"/>
        <v>1831</v>
      </c>
      <c r="F3670" s="64" t="str">
        <f t="shared" si="456"/>
        <v/>
      </c>
      <c r="G3670" s="64" t="str">
        <f t="shared" si="457"/>
        <v/>
      </c>
      <c r="H3670" s="64" t="str">
        <f t="shared" si="458"/>
        <v/>
      </c>
      <c r="I3670" s="80" t="str">
        <f>IFERROR(VLOOKUP(D3670,Sheet2!A:B,2,0),"")</f>
        <v/>
      </c>
      <c r="J3670" s="64" t="str">
        <f>IFERROR(IF(I3670&lt;&gt;"",VLOOKUP(I3670,Sheet2!B:C,2,0),""),"")</f>
        <v/>
      </c>
      <c r="K3670" s="64" t="str">
        <f>IFERROR( IF(I3670&lt;&gt;"", HLOOKUP(L$2+$A3670,Sheet2!BX:NK,2,0),""),"")</f>
        <v/>
      </c>
      <c r="L3670" t="str">
        <f>IF(OR(HLOOKUP(L$2+$A3670,Sheet2!BX:NK,$B3670,0),HLOOKUP(L$2+$A3670,Sheet2!BX:NK,$B3670,0)&lt;&gt;""),HLOOKUP(L$2+$A3670,Sheet2!BX:NK,$B3670,0),"")</f>
        <v/>
      </c>
      <c r="M3670" t="str">
        <f>IF(OR(HLOOKUP(M$2+$A3670,Sheet2!BY:NL,$B3670,0),HLOOKUP(M$2+$A3670,Sheet2!BY:NL,$B3670,0)&lt;&gt;""),HLOOKUP(M$2+$A3670,Sheet2!BY:NL,$B3670,0),"")</f>
        <v/>
      </c>
      <c r="N3670" t="str">
        <f>IF(OR(HLOOKUP(N$2+$A3670,Sheet2!BZ:NM,$B3670,0),HLOOKUP(N$2+$A3670,Sheet2!BZ:NM,$B3670,0)&lt;&gt;""),HLOOKUP(N$2+$A3670,Sheet2!BZ:NM,$B3670,0),"")</f>
        <v/>
      </c>
      <c r="O3670" t="str">
        <f>IF(OR(HLOOKUP(O$2+$A3670,Sheet2!CA:NN,$B3670,0),HLOOKUP(O$2+$A3670,Sheet2!CA:NN,$B3670,0)&lt;&gt;""),HLOOKUP(O$2+$A3670,Sheet2!CA:NN,$B3670,0),"")</f>
        <v/>
      </c>
      <c r="P3670" t="str">
        <f>IF(OR(HLOOKUP(P$2+$A3670,Sheet2!CB:NO,$B3670,0),HLOOKUP(P$2+$A3670,Sheet2!CB:NO,$B3670,0)&lt;&gt;""),HLOOKUP(P$2+$A3670,Sheet2!CB:NO,$B3670,0),"")</f>
        <v/>
      </c>
      <c r="Q3670" t="str">
        <f>IF(OR(HLOOKUP(Q$2+$A3670,Sheet2!CC:NO,$B3670,0),HLOOKUP(Q$2+$A3670,Sheet2!CC:NO,$B3670,0)&lt;&gt;""),HLOOKUP(Q$2+$A3670,Sheet2!CC:NO,$B3670,0),"")</f>
        <v/>
      </c>
    </row>
    <row r="3671" spans="1:17" x14ac:dyDescent="0.25">
      <c r="A3671" s="64">
        <f t="shared" si="459"/>
        <v>42</v>
      </c>
      <c r="B3671" s="64">
        <f t="shared" si="460"/>
        <v>371</v>
      </c>
      <c r="C3671" s="64">
        <f t="shared" si="461"/>
        <v>8</v>
      </c>
      <c r="D3671" s="64">
        <f t="shared" si="462"/>
        <v>367</v>
      </c>
      <c r="E3671" s="64">
        <f t="shared" si="463"/>
        <v>1831</v>
      </c>
      <c r="F3671" s="64" t="str">
        <f t="shared" si="456"/>
        <v/>
      </c>
      <c r="G3671" s="64" t="str">
        <f t="shared" si="457"/>
        <v/>
      </c>
      <c r="H3671" s="64" t="str">
        <f t="shared" si="458"/>
        <v/>
      </c>
      <c r="I3671" s="80" t="str">
        <f>IFERROR(VLOOKUP(D3671,Sheet2!A:B,2,0),"")</f>
        <v/>
      </c>
      <c r="J3671" s="64" t="str">
        <f>IFERROR(IF(I3671&lt;&gt;"",VLOOKUP(I3671,Sheet2!B:C,2,0),""),"")</f>
        <v/>
      </c>
      <c r="K3671" s="64" t="str">
        <f>IFERROR( IF(I3671&lt;&gt;"", HLOOKUP(L$2+$A3671,Sheet2!BX:NK,2,0),""),"")</f>
        <v/>
      </c>
      <c r="L3671" t="str">
        <f>IF(OR(HLOOKUP(L$2+$A3671,Sheet2!BX:NK,$B3671,0),HLOOKUP(L$2+$A3671,Sheet2!BX:NK,$B3671,0)&lt;&gt;""),HLOOKUP(L$2+$A3671,Sheet2!BX:NK,$B3671,0),"")</f>
        <v/>
      </c>
      <c r="M3671" t="str">
        <f>IF(OR(HLOOKUP(M$2+$A3671,Sheet2!BY:NL,$B3671,0),HLOOKUP(M$2+$A3671,Sheet2!BY:NL,$B3671,0)&lt;&gt;""),HLOOKUP(M$2+$A3671,Sheet2!BY:NL,$B3671,0),"")</f>
        <v/>
      </c>
      <c r="N3671" t="str">
        <f>IF(OR(HLOOKUP(N$2+$A3671,Sheet2!BZ:NM,$B3671,0),HLOOKUP(N$2+$A3671,Sheet2!BZ:NM,$B3671,0)&lt;&gt;""),HLOOKUP(N$2+$A3671,Sheet2!BZ:NM,$B3671,0),"")</f>
        <v/>
      </c>
      <c r="O3671" t="str">
        <f>IF(OR(HLOOKUP(O$2+$A3671,Sheet2!CA:NN,$B3671,0),HLOOKUP(O$2+$A3671,Sheet2!CA:NN,$B3671,0)&lt;&gt;""),HLOOKUP(O$2+$A3671,Sheet2!CA:NN,$B3671,0),"")</f>
        <v/>
      </c>
      <c r="P3671" t="str">
        <f>IF(OR(HLOOKUP(P$2+$A3671,Sheet2!CB:NO,$B3671,0),HLOOKUP(P$2+$A3671,Sheet2!CB:NO,$B3671,0)&lt;&gt;""),HLOOKUP(P$2+$A3671,Sheet2!CB:NO,$B3671,0),"")</f>
        <v/>
      </c>
      <c r="Q3671" t="str">
        <f>IF(OR(HLOOKUP(Q$2+$A3671,Sheet2!CC:NO,$B3671,0),HLOOKUP(Q$2+$A3671,Sheet2!CC:NO,$B3671,0)&lt;&gt;""),HLOOKUP(Q$2+$A3671,Sheet2!CC:NO,$B3671,0),"")</f>
        <v/>
      </c>
    </row>
    <row r="3672" spans="1:17" x14ac:dyDescent="0.25">
      <c r="A3672" s="64">
        <f t="shared" si="459"/>
        <v>48</v>
      </c>
      <c r="B3672" s="64">
        <f t="shared" si="460"/>
        <v>371</v>
      </c>
      <c r="C3672" s="64">
        <f t="shared" si="461"/>
        <v>9</v>
      </c>
      <c r="D3672" s="64">
        <f t="shared" si="462"/>
        <v>367</v>
      </c>
      <c r="E3672" s="64">
        <f t="shared" si="463"/>
        <v>1831</v>
      </c>
      <c r="F3672" s="64" t="str">
        <f t="shared" si="456"/>
        <v/>
      </c>
      <c r="G3672" s="64" t="str">
        <f t="shared" si="457"/>
        <v/>
      </c>
      <c r="H3672" s="64" t="str">
        <f t="shared" si="458"/>
        <v/>
      </c>
      <c r="I3672" s="80" t="str">
        <f>IFERROR(VLOOKUP(D3672,Sheet2!A:B,2,0),"")</f>
        <v/>
      </c>
      <c r="J3672" s="64" t="str">
        <f>IFERROR(IF(I3672&lt;&gt;"",VLOOKUP(I3672,Sheet2!B:C,2,0),""),"")</f>
        <v/>
      </c>
      <c r="K3672" s="64" t="str">
        <f>IFERROR( IF(I3672&lt;&gt;"", HLOOKUP(L$2+$A3672,Sheet2!BX:NK,2,0),""),"")</f>
        <v/>
      </c>
      <c r="L3672" t="str">
        <f>IF(OR(HLOOKUP(L$2+$A3672,Sheet2!BX:NK,$B3672,0),HLOOKUP(L$2+$A3672,Sheet2!BX:NK,$B3672,0)&lt;&gt;""),HLOOKUP(L$2+$A3672,Sheet2!BX:NK,$B3672,0),"")</f>
        <v/>
      </c>
      <c r="M3672" t="str">
        <f>IF(OR(HLOOKUP(M$2+$A3672,Sheet2!BY:NL,$B3672,0),HLOOKUP(M$2+$A3672,Sheet2!BY:NL,$B3672,0)&lt;&gt;""),HLOOKUP(M$2+$A3672,Sheet2!BY:NL,$B3672,0),"")</f>
        <v/>
      </c>
      <c r="N3672" t="str">
        <f>IF(OR(HLOOKUP(N$2+$A3672,Sheet2!BZ:NM,$B3672,0),HLOOKUP(N$2+$A3672,Sheet2!BZ:NM,$B3672,0)&lt;&gt;""),HLOOKUP(N$2+$A3672,Sheet2!BZ:NM,$B3672,0),"")</f>
        <v/>
      </c>
      <c r="O3672" t="str">
        <f>IF(OR(HLOOKUP(O$2+$A3672,Sheet2!CA:NN,$B3672,0),HLOOKUP(O$2+$A3672,Sheet2!CA:NN,$B3672,0)&lt;&gt;""),HLOOKUP(O$2+$A3672,Sheet2!CA:NN,$B3672,0),"")</f>
        <v/>
      </c>
      <c r="P3672" t="str">
        <f>IF(OR(HLOOKUP(P$2+$A3672,Sheet2!CB:NO,$B3672,0),HLOOKUP(P$2+$A3672,Sheet2!CB:NO,$B3672,0)&lt;&gt;""),HLOOKUP(P$2+$A3672,Sheet2!CB:NO,$B3672,0),"")</f>
        <v/>
      </c>
      <c r="Q3672" t="str">
        <f>IF(OR(HLOOKUP(Q$2+$A3672,Sheet2!CC:NO,$B3672,0),HLOOKUP(Q$2+$A3672,Sheet2!CC:NO,$B3672,0)&lt;&gt;""),HLOOKUP(Q$2+$A3672,Sheet2!CC:NO,$B3672,0),"")</f>
        <v/>
      </c>
    </row>
    <row r="3673" spans="1:17" x14ac:dyDescent="0.25">
      <c r="A3673" s="64">
        <f t="shared" si="459"/>
        <v>54</v>
      </c>
      <c r="B3673" s="64">
        <f t="shared" si="460"/>
        <v>371</v>
      </c>
      <c r="C3673" s="64">
        <f t="shared" si="461"/>
        <v>10</v>
      </c>
      <c r="D3673" s="64">
        <f t="shared" si="462"/>
        <v>367</v>
      </c>
      <c r="E3673" s="64">
        <f t="shared" si="463"/>
        <v>1831</v>
      </c>
      <c r="F3673" s="64" t="str">
        <f t="shared" si="456"/>
        <v/>
      </c>
      <c r="G3673" s="64" t="str">
        <f t="shared" si="457"/>
        <v/>
      </c>
      <c r="H3673" s="64" t="str">
        <f t="shared" si="458"/>
        <v/>
      </c>
      <c r="I3673" s="80" t="str">
        <f>IFERROR(VLOOKUP(D3673,Sheet2!A:B,2,0),"")</f>
        <v/>
      </c>
      <c r="J3673" s="64" t="str">
        <f>IFERROR(IF(I3673&lt;&gt;"",VLOOKUP(I3673,Sheet2!B:C,2,0),""),"")</f>
        <v/>
      </c>
      <c r="K3673" s="64" t="str">
        <f>IFERROR( IF(I3673&lt;&gt;"", HLOOKUP(L$2+$A3673,Sheet2!BX:NK,2,0),""),"")</f>
        <v/>
      </c>
      <c r="L3673" t="str">
        <f>IF(OR(HLOOKUP(L$2+$A3673,Sheet2!BX:NK,$B3673,0),HLOOKUP(L$2+$A3673,Sheet2!BX:NK,$B3673,0)&lt;&gt;""),HLOOKUP(L$2+$A3673,Sheet2!BX:NK,$B3673,0),"")</f>
        <v/>
      </c>
      <c r="M3673" t="str">
        <f>IF(OR(HLOOKUP(M$2+$A3673,Sheet2!BY:NL,$B3673,0),HLOOKUP(M$2+$A3673,Sheet2!BY:NL,$B3673,0)&lt;&gt;""),HLOOKUP(M$2+$A3673,Sheet2!BY:NL,$B3673,0),"")</f>
        <v/>
      </c>
      <c r="N3673" t="str">
        <f>IF(OR(HLOOKUP(N$2+$A3673,Sheet2!BZ:NM,$B3673,0),HLOOKUP(N$2+$A3673,Sheet2!BZ:NM,$B3673,0)&lt;&gt;""),HLOOKUP(N$2+$A3673,Sheet2!BZ:NM,$B3673,0),"")</f>
        <v/>
      </c>
      <c r="O3673" t="str">
        <f>IF(OR(HLOOKUP(O$2+$A3673,Sheet2!CA:NN,$B3673,0),HLOOKUP(O$2+$A3673,Sheet2!CA:NN,$B3673,0)&lt;&gt;""),HLOOKUP(O$2+$A3673,Sheet2!CA:NN,$B3673,0),"")</f>
        <v/>
      </c>
      <c r="P3673" t="str">
        <f>IF(OR(HLOOKUP(P$2+$A3673,Sheet2!CB:NO,$B3673,0),HLOOKUP(P$2+$A3673,Sheet2!CB:NO,$B3673,0)&lt;&gt;""),HLOOKUP(P$2+$A3673,Sheet2!CB:NO,$B3673,0),"")</f>
        <v/>
      </c>
      <c r="Q3673" t="str">
        <f>IF(OR(HLOOKUP(Q$2+$A3673,Sheet2!CC:NO,$B3673,0),HLOOKUP(Q$2+$A3673,Sheet2!CC:NO,$B3673,0)&lt;&gt;""),HLOOKUP(Q$2+$A3673,Sheet2!CC:NO,$B3673,0),"")</f>
        <v/>
      </c>
    </row>
    <row r="3674" spans="1:17" x14ac:dyDescent="0.25">
      <c r="A3674" s="64">
        <f t="shared" si="459"/>
        <v>0</v>
      </c>
      <c r="B3674" s="64">
        <f t="shared" si="460"/>
        <v>372</v>
      </c>
      <c r="C3674" s="64">
        <f t="shared" si="461"/>
        <v>1</v>
      </c>
      <c r="D3674" s="64">
        <f t="shared" si="462"/>
        <v>368</v>
      </c>
      <c r="E3674" s="64">
        <f t="shared" si="463"/>
        <v>1836</v>
      </c>
      <c r="F3674" s="64" t="str">
        <f t="shared" si="456"/>
        <v/>
      </c>
      <c r="G3674" s="64" t="str">
        <f t="shared" si="457"/>
        <v/>
      </c>
      <c r="H3674" s="64" t="str">
        <f t="shared" si="458"/>
        <v/>
      </c>
      <c r="I3674" s="80" t="str">
        <f>IFERROR(VLOOKUP(D3674,Sheet2!A:B,2,0),"")</f>
        <v/>
      </c>
      <c r="J3674" s="64" t="str">
        <f>IFERROR(IF(I3674&lt;&gt;"",VLOOKUP(I3674,Sheet2!B:C,2,0),""),"")</f>
        <v/>
      </c>
      <c r="K3674" s="64" t="str">
        <f>IFERROR( IF(I3674&lt;&gt;"", HLOOKUP(L$2+$A3674,Sheet2!BX:NK,2,0),""),"")</f>
        <v/>
      </c>
      <c r="L3674" t="str">
        <f>IF(OR(HLOOKUP(L$2+$A3674,Sheet2!BX:NK,$B3674,0),HLOOKUP(L$2+$A3674,Sheet2!BX:NK,$B3674,0)&lt;&gt;""),HLOOKUP(L$2+$A3674,Sheet2!BX:NK,$B3674,0),"")</f>
        <v/>
      </c>
      <c r="M3674" t="str">
        <f>IF(OR(HLOOKUP(M$2+$A3674,Sheet2!BY:NL,$B3674,0),HLOOKUP(M$2+$A3674,Sheet2!BY:NL,$B3674,0)&lt;&gt;""),HLOOKUP(M$2+$A3674,Sheet2!BY:NL,$B3674,0),"")</f>
        <v/>
      </c>
      <c r="N3674" t="str">
        <f>IF(OR(HLOOKUP(N$2+$A3674,Sheet2!BZ:NM,$B3674,0),HLOOKUP(N$2+$A3674,Sheet2!BZ:NM,$B3674,0)&lt;&gt;""),HLOOKUP(N$2+$A3674,Sheet2!BZ:NM,$B3674,0),"")</f>
        <v/>
      </c>
      <c r="O3674" t="str">
        <f>IF(OR(HLOOKUP(O$2+$A3674,Sheet2!CA:NN,$B3674,0),HLOOKUP(O$2+$A3674,Sheet2!CA:NN,$B3674,0)&lt;&gt;""),HLOOKUP(O$2+$A3674,Sheet2!CA:NN,$B3674,0),"")</f>
        <v/>
      </c>
      <c r="P3674" t="str">
        <f>IF(OR(HLOOKUP(P$2+$A3674,Sheet2!CB:NO,$B3674,0),HLOOKUP(P$2+$A3674,Sheet2!CB:NO,$B3674,0)&lt;&gt;""),HLOOKUP(P$2+$A3674,Sheet2!CB:NO,$B3674,0),"")</f>
        <v/>
      </c>
      <c r="Q3674" t="str">
        <f>IF(OR(HLOOKUP(Q$2+$A3674,Sheet2!CC:NO,$B3674,0),HLOOKUP(Q$2+$A3674,Sheet2!CC:NO,$B3674,0)&lt;&gt;""),HLOOKUP(Q$2+$A3674,Sheet2!CC:NO,$B3674,0),"")</f>
        <v/>
      </c>
    </row>
    <row r="3675" spans="1:17" x14ac:dyDescent="0.25">
      <c r="A3675" s="64">
        <f t="shared" si="459"/>
        <v>6</v>
      </c>
      <c r="B3675" s="64">
        <f t="shared" si="460"/>
        <v>372</v>
      </c>
      <c r="C3675" s="64">
        <f t="shared" si="461"/>
        <v>2</v>
      </c>
      <c r="D3675" s="64">
        <f t="shared" si="462"/>
        <v>368</v>
      </c>
      <c r="E3675" s="64">
        <f t="shared" si="463"/>
        <v>1836</v>
      </c>
      <c r="F3675" s="64" t="str">
        <f t="shared" si="456"/>
        <v/>
      </c>
      <c r="G3675" s="64" t="str">
        <f t="shared" si="457"/>
        <v/>
      </c>
      <c r="H3675" s="64" t="str">
        <f t="shared" si="458"/>
        <v/>
      </c>
      <c r="I3675" s="80" t="str">
        <f>IFERROR(VLOOKUP(D3675,Sheet2!A:B,2,0),"")</f>
        <v/>
      </c>
      <c r="J3675" s="64" t="str">
        <f>IFERROR(IF(I3675&lt;&gt;"",VLOOKUP(I3675,Sheet2!B:C,2,0),""),"")</f>
        <v/>
      </c>
      <c r="K3675" s="64" t="str">
        <f>IFERROR( IF(I3675&lt;&gt;"", HLOOKUP(L$2+$A3675,Sheet2!BX:NK,2,0),""),"")</f>
        <v/>
      </c>
      <c r="L3675" t="str">
        <f>IF(OR(HLOOKUP(L$2+$A3675,Sheet2!BX:NK,$B3675,0),HLOOKUP(L$2+$A3675,Sheet2!BX:NK,$B3675,0)&lt;&gt;""),HLOOKUP(L$2+$A3675,Sheet2!BX:NK,$B3675,0),"")</f>
        <v/>
      </c>
      <c r="M3675" t="str">
        <f>IF(OR(HLOOKUP(M$2+$A3675,Sheet2!BY:NL,$B3675,0),HLOOKUP(M$2+$A3675,Sheet2!BY:NL,$B3675,0)&lt;&gt;""),HLOOKUP(M$2+$A3675,Sheet2!BY:NL,$B3675,0),"")</f>
        <v/>
      </c>
      <c r="N3675" t="str">
        <f>IF(OR(HLOOKUP(N$2+$A3675,Sheet2!BZ:NM,$B3675,0),HLOOKUP(N$2+$A3675,Sheet2!BZ:NM,$B3675,0)&lt;&gt;""),HLOOKUP(N$2+$A3675,Sheet2!BZ:NM,$B3675,0),"")</f>
        <v/>
      </c>
      <c r="O3675" t="str">
        <f>IF(OR(HLOOKUP(O$2+$A3675,Sheet2!CA:NN,$B3675,0),HLOOKUP(O$2+$A3675,Sheet2!CA:NN,$B3675,0)&lt;&gt;""),HLOOKUP(O$2+$A3675,Sheet2!CA:NN,$B3675,0),"")</f>
        <v/>
      </c>
      <c r="P3675" t="str">
        <f>IF(OR(HLOOKUP(P$2+$A3675,Sheet2!CB:NO,$B3675,0),HLOOKUP(P$2+$A3675,Sheet2!CB:NO,$B3675,0)&lt;&gt;""),HLOOKUP(P$2+$A3675,Sheet2!CB:NO,$B3675,0),"")</f>
        <v/>
      </c>
      <c r="Q3675" t="str">
        <f>IF(OR(HLOOKUP(Q$2+$A3675,Sheet2!CC:NO,$B3675,0),HLOOKUP(Q$2+$A3675,Sheet2!CC:NO,$B3675,0)&lt;&gt;""),HLOOKUP(Q$2+$A3675,Sheet2!CC:NO,$B3675,0),"")</f>
        <v/>
      </c>
    </row>
    <row r="3676" spans="1:17" x14ac:dyDescent="0.25">
      <c r="A3676" s="64">
        <f t="shared" si="459"/>
        <v>12</v>
      </c>
      <c r="B3676" s="64">
        <f t="shared" si="460"/>
        <v>372</v>
      </c>
      <c r="C3676" s="64">
        <f t="shared" si="461"/>
        <v>3</v>
      </c>
      <c r="D3676" s="64">
        <f t="shared" si="462"/>
        <v>368</v>
      </c>
      <c r="E3676" s="64">
        <f t="shared" si="463"/>
        <v>1836</v>
      </c>
      <c r="F3676" s="64" t="str">
        <f t="shared" si="456"/>
        <v/>
      </c>
      <c r="G3676" s="64" t="str">
        <f t="shared" si="457"/>
        <v/>
      </c>
      <c r="H3676" s="64" t="str">
        <f t="shared" si="458"/>
        <v/>
      </c>
      <c r="I3676" s="80" t="str">
        <f>IFERROR(VLOOKUP(D3676,Sheet2!A:B,2,0),"")</f>
        <v/>
      </c>
      <c r="J3676" s="64" t="str">
        <f>IFERROR(IF(I3676&lt;&gt;"",VLOOKUP(I3676,Sheet2!B:C,2,0),""),"")</f>
        <v/>
      </c>
      <c r="K3676" s="64" t="str">
        <f>IFERROR( IF(I3676&lt;&gt;"", HLOOKUP(L$2+$A3676,Sheet2!BX:NK,2,0),""),"")</f>
        <v/>
      </c>
      <c r="L3676" t="str">
        <f>IF(OR(HLOOKUP(L$2+$A3676,Sheet2!BX:NK,$B3676,0),HLOOKUP(L$2+$A3676,Sheet2!BX:NK,$B3676,0)&lt;&gt;""),HLOOKUP(L$2+$A3676,Sheet2!BX:NK,$B3676,0),"")</f>
        <v/>
      </c>
      <c r="M3676" t="str">
        <f>IF(OR(HLOOKUP(M$2+$A3676,Sheet2!BY:NL,$B3676,0),HLOOKUP(M$2+$A3676,Sheet2!BY:NL,$B3676,0)&lt;&gt;""),HLOOKUP(M$2+$A3676,Sheet2!BY:NL,$B3676,0),"")</f>
        <v/>
      </c>
      <c r="N3676" t="str">
        <f>IF(OR(HLOOKUP(N$2+$A3676,Sheet2!BZ:NM,$B3676,0),HLOOKUP(N$2+$A3676,Sheet2!BZ:NM,$B3676,0)&lt;&gt;""),HLOOKUP(N$2+$A3676,Sheet2!BZ:NM,$B3676,0),"")</f>
        <v/>
      </c>
      <c r="O3676" t="str">
        <f>IF(OR(HLOOKUP(O$2+$A3676,Sheet2!CA:NN,$B3676,0),HLOOKUP(O$2+$A3676,Sheet2!CA:NN,$B3676,0)&lt;&gt;""),HLOOKUP(O$2+$A3676,Sheet2!CA:NN,$B3676,0),"")</f>
        <v/>
      </c>
      <c r="P3676" t="str">
        <f>IF(OR(HLOOKUP(P$2+$A3676,Sheet2!CB:NO,$B3676,0),HLOOKUP(P$2+$A3676,Sheet2!CB:NO,$B3676,0)&lt;&gt;""),HLOOKUP(P$2+$A3676,Sheet2!CB:NO,$B3676,0),"")</f>
        <v/>
      </c>
      <c r="Q3676" t="str">
        <f>IF(OR(HLOOKUP(Q$2+$A3676,Sheet2!CC:NO,$B3676,0),HLOOKUP(Q$2+$A3676,Sheet2!CC:NO,$B3676,0)&lt;&gt;""),HLOOKUP(Q$2+$A3676,Sheet2!CC:NO,$B3676,0),"")</f>
        <v/>
      </c>
    </row>
    <row r="3677" spans="1:17" x14ac:dyDescent="0.25">
      <c r="A3677" s="64">
        <f t="shared" si="459"/>
        <v>18</v>
      </c>
      <c r="B3677" s="64">
        <f t="shared" si="460"/>
        <v>372</v>
      </c>
      <c r="C3677" s="64">
        <f t="shared" si="461"/>
        <v>4</v>
      </c>
      <c r="D3677" s="64">
        <f t="shared" si="462"/>
        <v>368</v>
      </c>
      <c r="E3677" s="64">
        <f t="shared" si="463"/>
        <v>1836</v>
      </c>
      <c r="F3677" s="64" t="str">
        <f t="shared" si="456"/>
        <v/>
      </c>
      <c r="G3677" s="64" t="str">
        <f t="shared" si="457"/>
        <v/>
      </c>
      <c r="H3677" s="64" t="str">
        <f t="shared" si="458"/>
        <v/>
      </c>
      <c r="I3677" s="80" t="str">
        <f>IFERROR(VLOOKUP(D3677,Sheet2!A:B,2,0),"")</f>
        <v/>
      </c>
      <c r="J3677" s="64" t="str">
        <f>IFERROR(IF(I3677&lt;&gt;"",VLOOKUP(I3677,Sheet2!B:C,2,0),""),"")</f>
        <v/>
      </c>
      <c r="K3677" s="64" t="str">
        <f>IFERROR( IF(I3677&lt;&gt;"", HLOOKUP(L$2+$A3677,Sheet2!BX:NK,2,0),""),"")</f>
        <v/>
      </c>
      <c r="L3677" t="str">
        <f>IF(OR(HLOOKUP(L$2+$A3677,Sheet2!BX:NK,$B3677,0),HLOOKUP(L$2+$A3677,Sheet2!BX:NK,$B3677,0)&lt;&gt;""),HLOOKUP(L$2+$A3677,Sheet2!BX:NK,$B3677,0),"")</f>
        <v/>
      </c>
      <c r="M3677" t="str">
        <f>IF(OR(HLOOKUP(M$2+$A3677,Sheet2!BY:NL,$B3677,0),HLOOKUP(M$2+$A3677,Sheet2!BY:NL,$B3677,0)&lt;&gt;""),HLOOKUP(M$2+$A3677,Sheet2!BY:NL,$B3677,0),"")</f>
        <v/>
      </c>
      <c r="N3677" t="str">
        <f>IF(OR(HLOOKUP(N$2+$A3677,Sheet2!BZ:NM,$B3677,0),HLOOKUP(N$2+$A3677,Sheet2!BZ:NM,$B3677,0)&lt;&gt;""),HLOOKUP(N$2+$A3677,Sheet2!BZ:NM,$B3677,0),"")</f>
        <v/>
      </c>
      <c r="O3677" t="str">
        <f>IF(OR(HLOOKUP(O$2+$A3677,Sheet2!CA:NN,$B3677,0),HLOOKUP(O$2+$A3677,Sheet2!CA:NN,$B3677,0)&lt;&gt;""),HLOOKUP(O$2+$A3677,Sheet2!CA:NN,$B3677,0),"")</f>
        <v/>
      </c>
      <c r="P3677" t="str">
        <f>IF(OR(HLOOKUP(P$2+$A3677,Sheet2!CB:NO,$B3677,0),HLOOKUP(P$2+$A3677,Sheet2!CB:NO,$B3677,0)&lt;&gt;""),HLOOKUP(P$2+$A3677,Sheet2!CB:NO,$B3677,0),"")</f>
        <v/>
      </c>
      <c r="Q3677" t="str">
        <f>IF(OR(HLOOKUP(Q$2+$A3677,Sheet2!CC:NO,$B3677,0),HLOOKUP(Q$2+$A3677,Sheet2!CC:NO,$B3677,0)&lt;&gt;""),HLOOKUP(Q$2+$A3677,Sheet2!CC:NO,$B3677,0),"")</f>
        <v/>
      </c>
    </row>
    <row r="3678" spans="1:17" x14ac:dyDescent="0.25">
      <c r="A3678" s="64">
        <f t="shared" si="459"/>
        <v>24</v>
      </c>
      <c r="B3678" s="64">
        <f t="shared" si="460"/>
        <v>372</v>
      </c>
      <c r="C3678" s="64">
        <f t="shared" si="461"/>
        <v>5</v>
      </c>
      <c r="D3678" s="64">
        <f t="shared" si="462"/>
        <v>368</v>
      </c>
      <c r="E3678" s="64">
        <f t="shared" si="463"/>
        <v>1836</v>
      </c>
      <c r="F3678" s="64" t="str">
        <f t="shared" si="456"/>
        <v/>
      </c>
      <c r="G3678" s="64" t="str">
        <f t="shared" si="457"/>
        <v/>
      </c>
      <c r="H3678" s="64" t="str">
        <f t="shared" si="458"/>
        <v/>
      </c>
      <c r="I3678" s="80" t="str">
        <f>IFERROR(VLOOKUP(D3678,Sheet2!A:B,2,0),"")</f>
        <v/>
      </c>
      <c r="J3678" s="64" t="str">
        <f>IFERROR(IF(I3678&lt;&gt;"",VLOOKUP(I3678,Sheet2!B:C,2,0),""),"")</f>
        <v/>
      </c>
      <c r="K3678" s="64" t="str">
        <f>IFERROR( IF(I3678&lt;&gt;"", HLOOKUP(L$2+$A3678,Sheet2!BX:NK,2,0),""),"")</f>
        <v/>
      </c>
      <c r="L3678" t="str">
        <f>IF(OR(HLOOKUP(L$2+$A3678,Sheet2!BX:NK,$B3678,0),HLOOKUP(L$2+$A3678,Sheet2!BX:NK,$B3678,0)&lt;&gt;""),HLOOKUP(L$2+$A3678,Sheet2!BX:NK,$B3678,0),"")</f>
        <v/>
      </c>
      <c r="M3678" t="str">
        <f>IF(OR(HLOOKUP(M$2+$A3678,Sheet2!BY:NL,$B3678,0),HLOOKUP(M$2+$A3678,Sheet2!BY:NL,$B3678,0)&lt;&gt;""),HLOOKUP(M$2+$A3678,Sheet2!BY:NL,$B3678,0),"")</f>
        <v/>
      </c>
      <c r="N3678" t="str">
        <f>IF(OR(HLOOKUP(N$2+$A3678,Sheet2!BZ:NM,$B3678,0),HLOOKUP(N$2+$A3678,Sheet2!BZ:NM,$B3678,0)&lt;&gt;""),HLOOKUP(N$2+$A3678,Sheet2!BZ:NM,$B3678,0),"")</f>
        <v/>
      </c>
      <c r="O3678" t="str">
        <f>IF(OR(HLOOKUP(O$2+$A3678,Sheet2!CA:NN,$B3678,0),HLOOKUP(O$2+$A3678,Sheet2!CA:NN,$B3678,0)&lt;&gt;""),HLOOKUP(O$2+$A3678,Sheet2!CA:NN,$B3678,0),"")</f>
        <v/>
      </c>
      <c r="P3678" t="str">
        <f>IF(OR(HLOOKUP(P$2+$A3678,Sheet2!CB:NO,$B3678,0),HLOOKUP(P$2+$A3678,Sheet2!CB:NO,$B3678,0)&lt;&gt;""),HLOOKUP(P$2+$A3678,Sheet2!CB:NO,$B3678,0),"")</f>
        <v/>
      </c>
      <c r="Q3678" t="str">
        <f>IF(OR(HLOOKUP(Q$2+$A3678,Sheet2!CC:NO,$B3678,0),HLOOKUP(Q$2+$A3678,Sheet2!CC:NO,$B3678,0)&lt;&gt;""),HLOOKUP(Q$2+$A3678,Sheet2!CC:NO,$B3678,0),"")</f>
        <v/>
      </c>
    </row>
    <row r="3679" spans="1:17" x14ac:dyDescent="0.25">
      <c r="A3679" s="64">
        <f t="shared" si="459"/>
        <v>30</v>
      </c>
      <c r="B3679" s="64">
        <f t="shared" si="460"/>
        <v>372</v>
      </c>
      <c r="C3679" s="64">
        <f t="shared" si="461"/>
        <v>6</v>
      </c>
      <c r="D3679" s="64">
        <f t="shared" si="462"/>
        <v>368</v>
      </c>
      <c r="E3679" s="64">
        <f t="shared" si="463"/>
        <v>1836</v>
      </c>
      <c r="F3679" s="64" t="str">
        <f t="shared" si="456"/>
        <v/>
      </c>
      <c r="G3679" s="64" t="str">
        <f t="shared" si="457"/>
        <v/>
      </c>
      <c r="H3679" s="64" t="str">
        <f t="shared" si="458"/>
        <v/>
      </c>
      <c r="I3679" s="80" t="str">
        <f>IFERROR(VLOOKUP(D3679,Sheet2!A:B,2,0),"")</f>
        <v/>
      </c>
      <c r="J3679" s="64" t="str">
        <f>IFERROR(IF(I3679&lt;&gt;"",VLOOKUP(I3679,Sheet2!B:C,2,0),""),"")</f>
        <v/>
      </c>
      <c r="K3679" s="64" t="str">
        <f>IFERROR( IF(I3679&lt;&gt;"", HLOOKUP(L$2+$A3679,Sheet2!BX:NK,2,0),""),"")</f>
        <v/>
      </c>
      <c r="L3679" t="str">
        <f>IF(OR(HLOOKUP(L$2+$A3679,Sheet2!BX:NK,$B3679,0),HLOOKUP(L$2+$A3679,Sheet2!BX:NK,$B3679,0)&lt;&gt;""),HLOOKUP(L$2+$A3679,Sheet2!BX:NK,$B3679,0),"")</f>
        <v/>
      </c>
      <c r="M3679" t="str">
        <f>IF(OR(HLOOKUP(M$2+$A3679,Sheet2!BY:NL,$B3679,0),HLOOKUP(M$2+$A3679,Sheet2!BY:NL,$B3679,0)&lt;&gt;""),HLOOKUP(M$2+$A3679,Sheet2!BY:NL,$B3679,0),"")</f>
        <v/>
      </c>
      <c r="N3679" t="str">
        <f>IF(OR(HLOOKUP(N$2+$A3679,Sheet2!BZ:NM,$B3679,0),HLOOKUP(N$2+$A3679,Sheet2!BZ:NM,$B3679,0)&lt;&gt;""),HLOOKUP(N$2+$A3679,Sheet2!BZ:NM,$B3679,0),"")</f>
        <v/>
      </c>
      <c r="O3679" t="str">
        <f>IF(OR(HLOOKUP(O$2+$A3679,Sheet2!CA:NN,$B3679,0),HLOOKUP(O$2+$A3679,Sheet2!CA:NN,$B3679,0)&lt;&gt;""),HLOOKUP(O$2+$A3679,Sheet2!CA:NN,$B3679,0),"")</f>
        <v/>
      </c>
      <c r="P3679" t="str">
        <f>IF(OR(HLOOKUP(P$2+$A3679,Sheet2!CB:NO,$B3679,0),HLOOKUP(P$2+$A3679,Sheet2!CB:NO,$B3679,0)&lt;&gt;""),HLOOKUP(P$2+$A3679,Sheet2!CB:NO,$B3679,0),"")</f>
        <v/>
      </c>
      <c r="Q3679" t="str">
        <f>IF(OR(HLOOKUP(Q$2+$A3679,Sheet2!CC:NO,$B3679,0),HLOOKUP(Q$2+$A3679,Sheet2!CC:NO,$B3679,0)&lt;&gt;""),HLOOKUP(Q$2+$A3679,Sheet2!CC:NO,$B3679,0),"")</f>
        <v/>
      </c>
    </row>
    <row r="3680" spans="1:17" x14ac:dyDescent="0.25">
      <c r="A3680" s="64">
        <f t="shared" si="459"/>
        <v>36</v>
      </c>
      <c r="B3680" s="64">
        <f t="shared" si="460"/>
        <v>372</v>
      </c>
      <c r="C3680" s="64">
        <f t="shared" si="461"/>
        <v>7</v>
      </c>
      <c r="D3680" s="64">
        <f t="shared" si="462"/>
        <v>368</v>
      </c>
      <c r="E3680" s="64">
        <f t="shared" si="463"/>
        <v>1836</v>
      </c>
      <c r="F3680" s="64" t="str">
        <f t="shared" si="456"/>
        <v/>
      </c>
      <c r="G3680" s="64" t="str">
        <f t="shared" si="457"/>
        <v/>
      </c>
      <c r="H3680" s="64" t="str">
        <f t="shared" si="458"/>
        <v/>
      </c>
      <c r="I3680" s="80" t="str">
        <f>IFERROR(VLOOKUP(D3680,Sheet2!A:B,2,0),"")</f>
        <v/>
      </c>
      <c r="J3680" s="64" t="str">
        <f>IFERROR(IF(I3680&lt;&gt;"",VLOOKUP(I3680,Sheet2!B:C,2,0),""),"")</f>
        <v/>
      </c>
      <c r="K3680" s="64" t="str">
        <f>IFERROR( IF(I3680&lt;&gt;"", HLOOKUP(L$2+$A3680,Sheet2!BX:NK,2,0),""),"")</f>
        <v/>
      </c>
      <c r="L3680" t="str">
        <f>IF(OR(HLOOKUP(L$2+$A3680,Sheet2!BX:NK,$B3680,0),HLOOKUP(L$2+$A3680,Sheet2!BX:NK,$B3680,0)&lt;&gt;""),HLOOKUP(L$2+$A3680,Sheet2!BX:NK,$B3680,0),"")</f>
        <v/>
      </c>
      <c r="M3680" t="str">
        <f>IF(OR(HLOOKUP(M$2+$A3680,Sheet2!BY:NL,$B3680,0),HLOOKUP(M$2+$A3680,Sheet2!BY:NL,$B3680,0)&lt;&gt;""),HLOOKUP(M$2+$A3680,Sheet2!BY:NL,$B3680,0),"")</f>
        <v/>
      </c>
      <c r="N3680" t="str">
        <f>IF(OR(HLOOKUP(N$2+$A3680,Sheet2!BZ:NM,$B3680,0),HLOOKUP(N$2+$A3680,Sheet2!BZ:NM,$B3680,0)&lt;&gt;""),HLOOKUP(N$2+$A3680,Sheet2!BZ:NM,$B3680,0),"")</f>
        <v/>
      </c>
      <c r="O3680" t="str">
        <f>IF(OR(HLOOKUP(O$2+$A3680,Sheet2!CA:NN,$B3680,0),HLOOKUP(O$2+$A3680,Sheet2!CA:NN,$B3680,0)&lt;&gt;""),HLOOKUP(O$2+$A3680,Sheet2!CA:NN,$B3680,0),"")</f>
        <v/>
      </c>
      <c r="P3680" t="str">
        <f>IF(OR(HLOOKUP(P$2+$A3680,Sheet2!CB:NO,$B3680,0),HLOOKUP(P$2+$A3680,Sheet2!CB:NO,$B3680,0)&lt;&gt;""),HLOOKUP(P$2+$A3680,Sheet2!CB:NO,$B3680,0),"")</f>
        <v/>
      </c>
      <c r="Q3680" t="str">
        <f>IF(OR(HLOOKUP(Q$2+$A3680,Sheet2!CC:NO,$B3680,0),HLOOKUP(Q$2+$A3680,Sheet2!CC:NO,$B3680,0)&lt;&gt;""),HLOOKUP(Q$2+$A3680,Sheet2!CC:NO,$B3680,0),"")</f>
        <v/>
      </c>
    </row>
    <row r="3681" spans="1:17" x14ac:dyDescent="0.25">
      <c r="A3681" s="64">
        <f t="shared" si="459"/>
        <v>42</v>
      </c>
      <c r="B3681" s="64">
        <f t="shared" si="460"/>
        <v>372</v>
      </c>
      <c r="C3681" s="64">
        <f t="shared" si="461"/>
        <v>8</v>
      </c>
      <c r="D3681" s="64">
        <f t="shared" si="462"/>
        <v>368</v>
      </c>
      <c r="E3681" s="64">
        <f t="shared" si="463"/>
        <v>1836</v>
      </c>
      <c r="F3681" s="64" t="str">
        <f t="shared" si="456"/>
        <v/>
      </c>
      <c r="G3681" s="64" t="str">
        <f t="shared" si="457"/>
        <v/>
      </c>
      <c r="H3681" s="64" t="str">
        <f t="shared" si="458"/>
        <v/>
      </c>
      <c r="I3681" s="80" t="str">
        <f>IFERROR(VLOOKUP(D3681,Sheet2!A:B,2,0),"")</f>
        <v/>
      </c>
      <c r="J3681" s="64" t="str">
        <f>IFERROR(IF(I3681&lt;&gt;"",VLOOKUP(I3681,Sheet2!B:C,2,0),""),"")</f>
        <v/>
      </c>
      <c r="K3681" s="64" t="str">
        <f>IFERROR( IF(I3681&lt;&gt;"", HLOOKUP(L$2+$A3681,Sheet2!BX:NK,2,0),""),"")</f>
        <v/>
      </c>
      <c r="L3681" t="str">
        <f>IF(OR(HLOOKUP(L$2+$A3681,Sheet2!BX:NK,$B3681,0),HLOOKUP(L$2+$A3681,Sheet2!BX:NK,$B3681,0)&lt;&gt;""),HLOOKUP(L$2+$A3681,Sheet2!BX:NK,$B3681,0),"")</f>
        <v/>
      </c>
      <c r="M3681" t="str">
        <f>IF(OR(HLOOKUP(M$2+$A3681,Sheet2!BY:NL,$B3681,0),HLOOKUP(M$2+$A3681,Sheet2!BY:NL,$B3681,0)&lt;&gt;""),HLOOKUP(M$2+$A3681,Sheet2!BY:NL,$B3681,0),"")</f>
        <v/>
      </c>
      <c r="N3681" t="str">
        <f>IF(OR(HLOOKUP(N$2+$A3681,Sheet2!BZ:NM,$B3681,0),HLOOKUP(N$2+$A3681,Sheet2!BZ:NM,$B3681,0)&lt;&gt;""),HLOOKUP(N$2+$A3681,Sheet2!BZ:NM,$B3681,0),"")</f>
        <v/>
      </c>
      <c r="O3681" t="str">
        <f>IF(OR(HLOOKUP(O$2+$A3681,Sheet2!CA:NN,$B3681,0),HLOOKUP(O$2+$A3681,Sheet2!CA:NN,$B3681,0)&lt;&gt;""),HLOOKUP(O$2+$A3681,Sheet2!CA:NN,$B3681,0),"")</f>
        <v/>
      </c>
      <c r="P3681" t="str">
        <f>IF(OR(HLOOKUP(P$2+$A3681,Sheet2!CB:NO,$B3681,0),HLOOKUP(P$2+$A3681,Sheet2!CB:NO,$B3681,0)&lt;&gt;""),HLOOKUP(P$2+$A3681,Sheet2!CB:NO,$B3681,0),"")</f>
        <v/>
      </c>
      <c r="Q3681" t="str">
        <f>IF(OR(HLOOKUP(Q$2+$A3681,Sheet2!CC:NO,$B3681,0),HLOOKUP(Q$2+$A3681,Sheet2!CC:NO,$B3681,0)&lt;&gt;""),HLOOKUP(Q$2+$A3681,Sheet2!CC:NO,$B3681,0),"")</f>
        <v/>
      </c>
    </row>
    <row r="3682" spans="1:17" x14ac:dyDescent="0.25">
      <c r="A3682" s="64">
        <f t="shared" si="459"/>
        <v>48</v>
      </c>
      <c r="B3682" s="64">
        <f t="shared" si="460"/>
        <v>372</v>
      </c>
      <c r="C3682" s="64">
        <f t="shared" si="461"/>
        <v>9</v>
      </c>
      <c r="D3682" s="64">
        <f t="shared" si="462"/>
        <v>368</v>
      </c>
      <c r="E3682" s="64">
        <f t="shared" si="463"/>
        <v>1836</v>
      </c>
      <c r="F3682" s="64" t="str">
        <f t="shared" si="456"/>
        <v/>
      </c>
      <c r="G3682" s="64" t="str">
        <f t="shared" si="457"/>
        <v/>
      </c>
      <c r="H3682" s="64" t="str">
        <f t="shared" si="458"/>
        <v/>
      </c>
      <c r="I3682" s="80" t="str">
        <f>IFERROR(VLOOKUP(D3682,Sheet2!A:B,2,0),"")</f>
        <v/>
      </c>
      <c r="J3682" s="64" t="str">
        <f>IFERROR(IF(I3682&lt;&gt;"",VLOOKUP(I3682,Sheet2!B:C,2,0),""),"")</f>
        <v/>
      </c>
      <c r="K3682" s="64" t="str">
        <f>IFERROR( IF(I3682&lt;&gt;"", HLOOKUP(L$2+$A3682,Sheet2!BX:NK,2,0),""),"")</f>
        <v/>
      </c>
      <c r="L3682" t="str">
        <f>IF(OR(HLOOKUP(L$2+$A3682,Sheet2!BX:NK,$B3682,0),HLOOKUP(L$2+$A3682,Sheet2!BX:NK,$B3682,0)&lt;&gt;""),HLOOKUP(L$2+$A3682,Sheet2!BX:NK,$B3682,0),"")</f>
        <v/>
      </c>
      <c r="M3682" t="str">
        <f>IF(OR(HLOOKUP(M$2+$A3682,Sheet2!BY:NL,$B3682,0),HLOOKUP(M$2+$A3682,Sheet2!BY:NL,$B3682,0)&lt;&gt;""),HLOOKUP(M$2+$A3682,Sheet2!BY:NL,$B3682,0),"")</f>
        <v/>
      </c>
      <c r="N3682" t="str">
        <f>IF(OR(HLOOKUP(N$2+$A3682,Sheet2!BZ:NM,$B3682,0),HLOOKUP(N$2+$A3682,Sheet2!BZ:NM,$B3682,0)&lt;&gt;""),HLOOKUP(N$2+$A3682,Sheet2!BZ:NM,$B3682,0),"")</f>
        <v/>
      </c>
      <c r="O3682" t="str">
        <f>IF(OR(HLOOKUP(O$2+$A3682,Sheet2!CA:NN,$B3682,0),HLOOKUP(O$2+$A3682,Sheet2!CA:NN,$B3682,0)&lt;&gt;""),HLOOKUP(O$2+$A3682,Sheet2!CA:NN,$B3682,0),"")</f>
        <v/>
      </c>
      <c r="P3682" t="str">
        <f>IF(OR(HLOOKUP(P$2+$A3682,Sheet2!CB:NO,$B3682,0),HLOOKUP(P$2+$A3682,Sheet2!CB:NO,$B3682,0)&lt;&gt;""),HLOOKUP(P$2+$A3682,Sheet2!CB:NO,$B3682,0),"")</f>
        <v/>
      </c>
      <c r="Q3682" t="str">
        <f>IF(OR(HLOOKUP(Q$2+$A3682,Sheet2!CC:NO,$B3682,0),HLOOKUP(Q$2+$A3682,Sheet2!CC:NO,$B3682,0)&lt;&gt;""),HLOOKUP(Q$2+$A3682,Sheet2!CC:NO,$B3682,0),"")</f>
        <v/>
      </c>
    </row>
    <row r="3683" spans="1:17" x14ac:dyDescent="0.25">
      <c r="A3683" s="64">
        <f t="shared" si="459"/>
        <v>54</v>
      </c>
      <c r="B3683" s="64">
        <f t="shared" si="460"/>
        <v>372</v>
      </c>
      <c r="C3683" s="64">
        <f t="shared" si="461"/>
        <v>10</v>
      </c>
      <c r="D3683" s="64">
        <f t="shared" si="462"/>
        <v>368</v>
      </c>
      <c r="E3683" s="64">
        <f t="shared" si="463"/>
        <v>1836</v>
      </c>
      <c r="F3683" s="64" t="str">
        <f t="shared" si="456"/>
        <v/>
      </c>
      <c r="G3683" s="64" t="str">
        <f t="shared" si="457"/>
        <v/>
      </c>
      <c r="H3683" s="64" t="str">
        <f t="shared" si="458"/>
        <v/>
      </c>
      <c r="I3683" s="80" t="str">
        <f>IFERROR(VLOOKUP(D3683,Sheet2!A:B,2,0),"")</f>
        <v/>
      </c>
      <c r="J3683" s="64" t="str">
        <f>IFERROR(IF(I3683&lt;&gt;"",VLOOKUP(I3683,Sheet2!B:C,2,0),""),"")</f>
        <v/>
      </c>
      <c r="K3683" s="64" t="str">
        <f>IFERROR( IF(I3683&lt;&gt;"", HLOOKUP(L$2+$A3683,Sheet2!BX:NK,2,0),""),"")</f>
        <v/>
      </c>
      <c r="L3683" t="str">
        <f>IF(OR(HLOOKUP(L$2+$A3683,Sheet2!BX:NK,$B3683,0),HLOOKUP(L$2+$A3683,Sheet2!BX:NK,$B3683,0)&lt;&gt;""),HLOOKUP(L$2+$A3683,Sheet2!BX:NK,$B3683,0),"")</f>
        <v/>
      </c>
      <c r="M3683" t="str">
        <f>IF(OR(HLOOKUP(M$2+$A3683,Sheet2!BY:NL,$B3683,0),HLOOKUP(M$2+$A3683,Sheet2!BY:NL,$B3683,0)&lt;&gt;""),HLOOKUP(M$2+$A3683,Sheet2!BY:NL,$B3683,0),"")</f>
        <v/>
      </c>
      <c r="N3683" t="str">
        <f>IF(OR(HLOOKUP(N$2+$A3683,Sheet2!BZ:NM,$B3683,0),HLOOKUP(N$2+$A3683,Sheet2!BZ:NM,$B3683,0)&lt;&gt;""),HLOOKUP(N$2+$A3683,Sheet2!BZ:NM,$B3683,0),"")</f>
        <v/>
      </c>
      <c r="O3683" t="str">
        <f>IF(OR(HLOOKUP(O$2+$A3683,Sheet2!CA:NN,$B3683,0),HLOOKUP(O$2+$A3683,Sheet2!CA:NN,$B3683,0)&lt;&gt;""),HLOOKUP(O$2+$A3683,Sheet2!CA:NN,$B3683,0),"")</f>
        <v/>
      </c>
      <c r="P3683" t="str">
        <f>IF(OR(HLOOKUP(P$2+$A3683,Sheet2!CB:NO,$B3683,0),HLOOKUP(P$2+$A3683,Sheet2!CB:NO,$B3683,0)&lt;&gt;""),HLOOKUP(P$2+$A3683,Sheet2!CB:NO,$B3683,0),"")</f>
        <v/>
      </c>
      <c r="Q3683" t="str">
        <f>IF(OR(HLOOKUP(Q$2+$A3683,Sheet2!CC:NO,$B3683,0),HLOOKUP(Q$2+$A3683,Sheet2!CC:NO,$B3683,0)&lt;&gt;""),HLOOKUP(Q$2+$A3683,Sheet2!CC:NO,$B3683,0),"")</f>
        <v/>
      </c>
    </row>
    <row r="3684" spans="1:17" x14ac:dyDescent="0.25">
      <c r="A3684" s="64">
        <f t="shared" si="459"/>
        <v>0</v>
      </c>
      <c r="B3684" s="64">
        <f t="shared" si="460"/>
        <v>373</v>
      </c>
      <c r="C3684" s="64">
        <f t="shared" si="461"/>
        <v>1</v>
      </c>
      <c r="D3684" s="64">
        <f t="shared" si="462"/>
        <v>369</v>
      </c>
      <c r="E3684" s="64">
        <f t="shared" si="463"/>
        <v>1841</v>
      </c>
      <c r="F3684" s="64" t="str">
        <f t="shared" si="456"/>
        <v/>
      </c>
      <c r="G3684" s="64" t="str">
        <f t="shared" si="457"/>
        <v/>
      </c>
      <c r="H3684" s="64" t="str">
        <f t="shared" si="458"/>
        <v/>
      </c>
      <c r="I3684" s="80" t="str">
        <f>IFERROR(VLOOKUP(D3684,Sheet2!A:B,2,0),"")</f>
        <v/>
      </c>
      <c r="J3684" s="64" t="str">
        <f>IFERROR(IF(I3684&lt;&gt;"",VLOOKUP(I3684,Sheet2!B:C,2,0),""),"")</f>
        <v/>
      </c>
      <c r="K3684" s="64" t="str">
        <f>IFERROR( IF(I3684&lt;&gt;"", HLOOKUP(L$2+$A3684,Sheet2!BX:NK,2,0),""),"")</f>
        <v/>
      </c>
      <c r="L3684" t="str">
        <f>IF(OR(HLOOKUP(L$2+$A3684,Sheet2!BX:NK,$B3684,0),HLOOKUP(L$2+$A3684,Sheet2!BX:NK,$B3684,0)&lt;&gt;""),HLOOKUP(L$2+$A3684,Sheet2!BX:NK,$B3684,0),"")</f>
        <v/>
      </c>
      <c r="M3684" t="str">
        <f>IF(OR(HLOOKUP(M$2+$A3684,Sheet2!BY:NL,$B3684,0),HLOOKUP(M$2+$A3684,Sheet2!BY:NL,$B3684,0)&lt;&gt;""),HLOOKUP(M$2+$A3684,Sheet2!BY:NL,$B3684,0),"")</f>
        <v/>
      </c>
      <c r="N3684" t="str">
        <f>IF(OR(HLOOKUP(N$2+$A3684,Sheet2!BZ:NM,$B3684,0),HLOOKUP(N$2+$A3684,Sheet2!BZ:NM,$B3684,0)&lt;&gt;""),HLOOKUP(N$2+$A3684,Sheet2!BZ:NM,$B3684,0),"")</f>
        <v/>
      </c>
      <c r="O3684" t="str">
        <f>IF(OR(HLOOKUP(O$2+$A3684,Sheet2!CA:NN,$B3684,0),HLOOKUP(O$2+$A3684,Sheet2!CA:NN,$B3684,0)&lt;&gt;""),HLOOKUP(O$2+$A3684,Sheet2!CA:NN,$B3684,0),"")</f>
        <v/>
      </c>
      <c r="P3684" t="str">
        <f>IF(OR(HLOOKUP(P$2+$A3684,Sheet2!CB:NO,$B3684,0),HLOOKUP(P$2+$A3684,Sheet2!CB:NO,$B3684,0)&lt;&gt;""),HLOOKUP(P$2+$A3684,Sheet2!CB:NO,$B3684,0),"")</f>
        <v/>
      </c>
      <c r="Q3684" t="str">
        <f>IF(OR(HLOOKUP(Q$2+$A3684,Sheet2!CC:NO,$B3684,0),HLOOKUP(Q$2+$A3684,Sheet2!CC:NO,$B3684,0)&lt;&gt;""),HLOOKUP(Q$2+$A3684,Sheet2!CC:NO,$B3684,0),"")</f>
        <v/>
      </c>
    </row>
    <row r="3685" spans="1:17" x14ac:dyDescent="0.25">
      <c r="A3685" s="64">
        <f t="shared" si="459"/>
        <v>6</v>
      </c>
      <c r="B3685" s="64">
        <f t="shared" si="460"/>
        <v>373</v>
      </c>
      <c r="C3685" s="64">
        <f t="shared" si="461"/>
        <v>2</v>
      </c>
      <c r="D3685" s="64">
        <f t="shared" si="462"/>
        <v>369</v>
      </c>
      <c r="E3685" s="64">
        <f t="shared" si="463"/>
        <v>1841</v>
      </c>
      <c r="F3685" s="64" t="str">
        <f t="shared" si="456"/>
        <v/>
      </c>
      <c r="G3685" s="64" t="str">
        <f t="shared" si="457"/>
        <v/>
      </c>
      <c r="H3685" s="64" t="str">
        <f t="shared" si="458"/>
        <v/>
      </c>
      <c r="I3685" s="80" t="str">
        <f>IFERROR(VLOOKUP(D3685,Sheet2!A:B,2,0),"")</f>
        <v/>
      </c>
      <c r="J3685" s="64" t="str">
        <f>IFERROR(IF(I3685&lt;&gt;"",VLOOKUP(I3685,Sheet2!B:C,2,0),""),"")</f>
        <v/>
      </c>
      <c r="K3685" s="64" t="str">
        <f>IFERROR( IF(I3685&lt;&gt;"", HLOOKUP(L$2+$A3685,Sheet2!BX:NK,2,0),""),"")</f>
        <v/>
      </c>
      <c r="L3685" t="str">
        <f>IF(OR(HLOOKUP(L$2+$A3685,Sheet2!BX:NK,$B3685,0),HLOOKUP(L$2+$A3685,Sheet2!BX:NK,$B3685,0)&lt;&gt;""),HLOOKUP(L$2+$A3685,Sheet2!BX:NK,$B3685,0),"")</f>
        <v/>
      </c>
      <c r="M3685" t="str">
        <f>IF(OR(HLOOKUP(M$2+$A3685,Sheet2!BY:NL,$B3685,0),HLOOKUP(M$2+$A3685,Sheet2!BY:NL,$B3685,0)&lt;&gt;""),HLOOKUP(M$2+$A3685,Sheet2!BY:NL,$B3685,0),"")</f>
        <v/>
      </c>
      <c r="N3685" t="str">
        <f>IF(OR(HLOOKUP(N$2+$A3685,Sheet2!BZ:NM,$B3685,0),HLOOKUP(N$2+$A3685,Sheet2!BZ:NM,$B3685,0)&lt;&gt;""),HLOOKUP(N$2+$A3685,Sheet2!BZ:NM,$B3685,0),"")</f>
        <v/>
      </c>
      <c r="O3685" t="str">
        <f>IF(OR(HLOOKUP(O$2+$A3685,Sheet2!CA:NN,$B3685,0),HLOOKUP(O$2+$A3685,Sheet2!CA:NN,$B3685,0)&lt;&gt;""),HLOOKUP(O$2+$A3685,Sheet2!CA:NN,$B3685,0),"")</f>
        <v/>
      </c>
      <c r="P3685" t="str">
        <f>IF(OR(HLOOKUP(P$2+$A3685,Sheet2!CB:NO,$B3685,0),HLOOKUP(P$2+$A3685,Sheet2!CB:NO,$B3685,0)&lt;&gt;""),HLOOKUP(P$2+$A3685,Sheet2!CB:NO,$B3685,0),"")</f>
        <v/>
      </c>
      <c r="Q3685" t="str">
        <f>IF(OR(HLOOKUP(Q$2+$A3685,Sheet2!CC:NO,$B3685,0),HLOOKUP(Q$2+$A3685,Sheet2!CC:NO,$B3685,0)&lt;&gt;""),HLOOKUP(Q$2+$A3685,Sheet2!CC:NO,$B3685,0),"")</f>
        <v/>
      </c>
    </row>
    <row r="3686" spans="1:17" x14ac:dyDescent="0.25">
      <c r="A3686" s="64">
        <f t="shared" si="459"/>
        <v>12</v>
      </c>
      <c r="B3686" s="64">
        <f t="shared" si="460"/>
        <v>373</v>
      </c>
      <c r="C3686" s="64">
        <f t="shared" si="461"/>
        <v>3</v>
      </c>
      <c r="D3686" s="64">
        <f t="shared" si="462"/>
        <v>369</v>
      </c>
      <c r="E3686" s="64">
        <f t="shared" si="463"/>
        <v>1841</v>
      </c>
      <c r="F3686" s="64" t="str">
        <f t="shared" si="456"/>
        <v/>
      </c>
      <c r="G3686" s="64" t="str">
        <f t="shared" si="457"/>
        <v/>
      </c>
      <c r="H3686" s="64" t="str">
        <f t="shared" si="458"/>
        <v/>
      </c>
      <c r="I3686" s="80" t="str">
        <f>IFERROR(VLOOKUP(D3686,Sheet2!A:B,2,0),"")</f>
        <v/>
      </c>
      <c r="J3686" s="64" t="str">
        <f>IFERROR(IF(I3686&lt;&gt;"",VLOOKUP(I3686,Sheet2!B:C,2,0),""),"")</f>
        <v/>
      </c>
      <c r="K3686" s="64" t="str">
        <f>IFERROR( IF(I3686&lt;&gt;"", HLOOKUP(L$2+$A3686,Sheet2!BX:NK,2,0),""),"")</f>
        <v/>
      </c>
      <c r="L3686" t="str">
        <f>IF(OR(HLOOKUP(L$2+$A3686,Sheet2!BX:NK,$B3686,0),HLOOKUP(L$2+$A3686,Sheet2!BX:NK,$B3686,0)&lt;&gt;""),HLOOKUP(L$2+$A3686,Sheet2!BX:NK,$B3686,0),"")</f>
        <v/>
      </c>
      <c r="M3686" t="str">
        <f>IF(OR(HLOOKUP(M$2+$A3686,Sheet2!BY:NL,$B3686,0),HLOOKUP(M$2+$A3686,Sheet2!BY:NL,$B3686,0)&lt;&gt;""),HLOOKUP(M$2+$A3686,Sheet2!BY:NL,$B3686,0),"")</f>
        <v/>
      </c>
      <c r="N3686" t="str">
        <f>IF(OR(HLOOKUP(N$2+$A3686,Sheet2!BZ:NM,$B3686,0),HLOOKUP(N$2+$A3686,Sheet2!BZ:NM,$B3686,0)&lt;&gt;""),HLOOKUP(N$2+$A3686,Sheet2!BZ:NM,$B3686,0),"")</f>
        <v/>
      </c>
      <c r="O3686" t="str">
        <f>IF(OR(HLOOKUP(O$2+$A3686,Sheet2!CA:NN,$B3686,0),HLOOKUP(O$2+$A3686,Sheet2!CA:NN,$B3686,0)&lt;&gt;""),HLOOKUP(O$2+$A3686,Sheet2!CA:NN,$B3686,0),"")</f>
        <v/>
      </c>
      <c r="P3686" t="str">
        <f>IF(OR(HLOOKUP(P$2+$A3686,Sheet2!CB:NO,$B3686,0),HLOOKUP(P$2+$A3686,Sheet2!CB:NO,$B3686,0)&lt;&gt;""),HLOOKUP(P$2+$A3686,Sheet2!CB:NO,$B3686,0),"")</f>
        <v/>
      </c>
      <c r="Q3686" t="str">
        <f>IF(OR(HLOOKUP(Q$2+$A3686,Sheet2!CC:NO,$B3686,0),HLOOKUP(Q$2+$A3686,Sheet2!CC:NO,$B3686,0)&lt;&gt;""),HLOOKUP(Q$2+$A3686,Sheet2!CC:NO,$B3686,0),"")</f>
        <v/>
      </c>
    </row>
    <row r="3687" spans="1:17" x14ac:dyDescent="0.25">
      <c r="A3687" s="64">
        <f t="shared" si="459"/>
        <v>18</v>
      </c>
      <c r="B3687" s="64">
        <f t="shared" si="460"/>
        <v>373</v>
      </c>
      <c r="C3687" s="64">
        <f t="shared" si="461"/>
        <v>4</v>
      </c>
      <c r="D3687" s="64">
        <f t="shared" si="462"/>
        <v>369</v>
      </c>
      <c r="E3687" s="64">
        <f t="shared" si="463"/>
        <v>1841</v>
      </c>
      <c r="F3687" s="64" t="str">
        <f t="shared" si="456"/>
        <v/>
      </c>
      <c r="G3687" s="64" t="str">
        <f t="shared" si="457"/>
        <v/>
      </c>
      <c r="H3687" s="64" t="str">
        <f t="shared" si="458"/>
        <v/>
      </c>
      <c r="I3687" s="80" t="str">
        <f>IFERROR(VLOOKUP(D3687,Sheet2!A:B,2,0),"")</f>
        <v/>
      </c>
      <c r="J3687" s="64" t="str">
        <f>IFERROR(IF(I3687&lt;&gt;"",VLOOKUP(I3687,Sheet2!B:C,2,0),""),"")</f>
        <v/>
      </c>
      <c r="K3687" s="64" t="str">
        <f>IFERROR( IF(I3687&lt;&gt;"", HLOOKUP(L$2+$A3687,Sheet2!BX:NK,2,0),""),"")</f>
        <v/>
      </c>
      <c r="L3687" t="str">
        <f>IF(OR(HLOOKUP(L$2+$A3687,Sheet2!BX:NK,$B3687,0),HLOOKUP(L$2+$A3687,Sheet2!BX:NK,$B3687,0)&lt;&gt;""),HLOOKUP(L$2+$A3687,Sheet2!BX:NK,$B3687,0),"")</f>
        <v/>
      </c>
      <c r="M3687" t="str">
        <f>IF(OR(HLOOKUP(M$2+$A3687,Sheet2!BY:NL,$B3687,0),HLOOKUP(M$2+$A3687,Sheet2!BY:NL,$B3687,0)&lt;&gt;""),HLOOKUP(M$2+$A3687,Sheet2!BY:NL,$B3687,0),"")</f>
        <v/>
      </c>
      <c r="N3687" t="str">
        <f>IF(OR(HLOOKUP(N$2+$A3687,Sheet2!BZ:NM,$B3687,0),HLOOKUP(N$2+$A3687,Sheet2!BZ:NM,$B3687,0)&lt;&gt;""),HLOOKUP(N$2+$A3687,Sheet2!BZ:NM,$B3687,0),"")</f>
        <v/>
      </c>
      <c r="O3687" t="str">
        <f>IF(OR(HLOOKUP(O$2+$A3687,Sheet2!CA:NN,$B3687,0),HLOOKUP(O$2+$A3687,Sheet2!CA:NN,$B3687,0)&lt;&gt;""),HLOOKUP(O$2+$A3687,Sheet2!CA:NN,$B3687,0),"")</f>
        <v/>
      </c>
      <c r="P3687" t="str">
        <f>IF(OR(HLOOKUP(P$2+$A3687,Sheet2!CB:NO,$B3687,0),HLOOKUP(P$2+$A3687,Sheet2!CB:NO,$B3687,0)&lt;&gt;""),HLOOKUP(P$2+$A3687,Sheet2!CB:NO,$B3687,0),"")</f>
        <v/>
      </c>
      <c r="Q3687" t="str">
        <f>IF(OR(HLOOKUP(Q$2+$A3687,Sheet2!CC:NO,$B3687,0),HLOOKUP(Q$2+$A3687,Sheet2!CC:NO,$B3687,0)&lt;&gt;""),HLOOKUP(Q$2+$A3687,Sheet2!CC:NO,$B3687,0),"")</f>
        <v/>
      </c>
    </row>
    <row r="3688" spans="1:17" x14ac:dyDescent="0.25">
      <c r="A3688" s="64">
        <f t="shared" si="459"/>
        <v>24</v>
      </c>
      <c r="B3688" s="64">
        <f t="shared" si="460"/>
        <v>373</v>
      </c>
      <c r="C3688" s="64">
        <f t="shared" si="461"/>
        <v>5</v>
      </c>
      <c r="D3688" s="64">
        <f t="shared" si="462"/>
        <v>369</v>
      </c>
      <c r="E3688" s="64">
        <f t="shared" si="463"/>
        <v>1841</v>
      </c>
      <c r="F3688" s="64" t="str">
        <f t="shared" si="456"/>
        <v/>
      </c>
      <c r="G3688" s="64" t="str">
        <f t="shared" si="457"/>
        <v/>
      </c>
      <c r="H3688" s="64" t="str">
        <f t="shared" si="458"/>
        <v/>
      </c>
      <c r="I3688" s="80" t="str">
        <f>IFERROR(VLOOKUP(D3688,Sheet2!A:B,2,0),"")</f>
        <v/>
      </c>
      <c r="J3688" s="64" t="str">
        <f>IFERROR(IF(I3688&lt;&gt;"",VLOOKUP(I3688,Sheet2!B:C,2,0),""),"")</f>
        <v/>
      </c>
      <c r="K3688" s="64" t="str">
        <f>IFERROR( IF(I3688&lt;&gt;"", HLOOKUP(L$2+$A3688,Sheet2!BX:NK,2,0),""),"")</f>
        <v/>
      </c>
      <c r="L3688" t="str">
        <f>IF(OR(HLOOKUP(L$2+$A3688,Sheet2!BX:NK,$B3688,0),HLOOKUP(L$2+$A3688,Sheet2!BX:NK,$B3688,0)&lt;&gt;""),HLOOKUP(L$2+$A3688,Sheet2!BX:NK,$B3688,0),"")</f>
        <v/>
      </c>
      <c r="M3688" t="str">
        <f>IF(OR(HLOOKUP(M$2+$A3688,Sheet2!BY:NL,$B3688,0),HLOOKUP(M$2+$A3688,Sheet2!BY:NL,$B3688,0)&lt;&gt;""),HLOOKUP(M$2+$A3688,Sheet2!BY:NL,$B3688,0),"")</f>
        <v/>
      </c>
      <c r="N3688" t="str">
        <f>IF(OR(HLOOKUP(N$2+$A3688,Sheet2!BZ:NM,$B3688,0),HLOOKUP(N$2+$A3688,Sheet2!BZ:NM,$B3688,0)&lt;&gt;""),HLOOKUP(N$2+$A3688,Sheet2!BZ:NM,$B3688,0),"")</f>
        <v/>
      </c>
      <c r="O3688" t="str">
        <f>IF(OR(HLOOKUP(O$2+$A3688,Sheet2!CA:NN,$B3688,0),HLOOKUP(O$2+$A3688,Sheet2!CA:NN,$B3688,0)&lt;&gt;""),HLOOKUP(O$2+$A3688,Sheet2!CA:NN,$B3688,0),"")</f>
        <v/>
      </c>
      <c r="P3688" t="str">
        <f>IF(OR(HLOOKUP(P$2+$A3688,Sheet2!CB:NO,$B3688,0),HLOOKUP(P$2+$A3688,Sheet2!CB:NO,$B3688,0)&lt;&gt;""),HLOOKUP(P$2+$A3688,Sheet2!CB:NO,$B3688,0),"")</f>
        <v/>
      </c>
      <c r="Q3688" t="str">
        <f>IF(OR(HLOOKUP(Q$2+$A3688,Sheet2!CC:NO,$B3688,0),HLOOKUP(Q$2+$A3688,Sheet2!CC:NO,$B3688,0)&lt;&gt;""),HLOOKUP(Q$2+$A3688,Sheet2!CC:NO,$B3688,0),"")</f>
        <v/>
      </c>
    </row>
    <row r="3689" spans="1:17" x14ac:dyDescent="0.25">
      <c r="A3689" s="64">
        <f t="shared" si="459"/>
        <v>30</v>
      </c>
      <c r="B3689" s="64">
        <f t="shared" si="460"/>
        <v>373</v>
      </c>
      <c r="C3689" s="64">
        <f t="shared" si="461"/>
        <v>6</v>
      </c>
      <c r="D3689" s="64">
        <f t="shared" si="462"/>
        <v>369</v>
      </c>
      <c r="E3689" s="64">
        <f t="shared" si="463"/>
        <v>1841</v>
      </c>
      <c r="F3689" s="64" t="str">
        <f t="shared" si="456"/>
        <v/>
      </c>
      <c r="G3689" s="64" t="str">
        <f t="shared" si="457"/>
        <v/>
      </c>
      <c r="H3689" s="64" t="str">
        <f t="shared" si="458"/>
        <v/>
      </c>
      <c r="I3689" s="80" t="str">
        <f>IFERROR(VLOOKUP(D3689,Sheet2!A:B,2,0),"")</f>
        <v/>
      </c>
      <c r="J3689" s="64" t="str">
        <f>IFERROR(IF(I3689&lt;&gt;"",VLOOKUP(I3689,Sheet2!B:C,2,0),""),"")</f>
        <v/>
      </c>
      <c r="K3689" s="64" t="str">
        <f>IFERROR( IF(I3689&lt;&gt;"", HLOOKUP(L$2+$A3689,Sheet2!BX:NK,2,0),""),"")</f>
        <v/>
      </c>
      <c r="L3689" t="str">
        <f>IF(OR(HLOOKUP(L$2+$A3689,Sheet2!BX:NK,$B3689,0),HLOOKUP(L$2+$A3689,Sheet2!BX:NK,$B3689,0)&lt;&gt;""),HLOOKUP(L$2+$A3689,Sheet2!BX:NK,$B3689,0),"")</f>
        <v/>
      </c>
      <c r="M3689" t="str">
        <f>IF(OR(HLOOKUP(M$2+$A3689,Sheet2!BY:NL,$B3689,0),HLOOKUP(M$2+$A3689,Sheet2!BY:NL,$B3689,0)&lt;&gt;""),HLOOKUP(M$2+$A3689,Sheet2!BY:NL,$B3689,0),"")</f>
        <v/>
      </c>
      <c r="N3689" t="str">
        <f>IF(OR(HLOOKUP(N$2+$A3689,Sheet2!BZ:NM,$B3689,0),HLOOKUP(N$2+$A3689,Sheet2!BZ:NM,$B3689,0)&lt;&gt;""),HLOOKUP(N$2+$A3689,Sheet2!BZ:NM,$B3689,0),"")</f>
        <v/>
      </c>
      <c r="O3689" t="str">
        <f>IF(OR(HLOOKUP(O$2+$A3689,Sheet2!CA:NN,$B3689,0),HLOOKUP(O$2+$A3689,Sheet2!CA:NN,$B3689,0)&lt;&gt;""),HLOOKUP(O$2+$A3689,Sheet2!CA:NN,$B3689,0),"")</f>
        <v/>
      </c>
      <c r="P3689" t="str">
        <f>IF(OR(HLOOKUP(P$2+$A3689,Sheet2!CB:NO,$B3689,0),HLOOKUP(P$2+$A3689,Sheet2!CB:NO,$B3689,0)&lt;&gt;""),HLOOKUP(P$2+$A3689,Sheet2!CB:NO,$B3689,0),"")</f>
        <v/>
      </c>
      <c r="Q3689" t="str">
        <f>IF(OR(HLOOKUP(Q$2+$A3689,Sheet2!CC:NO,$B3689,0),HLOOKUP(Q$2+$A3689,Sheet2!CC:NO,$B3689,0)&lt;&gt;""),HLOOKUP(Q$2+$A3689,Sheet2!CC:NO,$B3689,0),"")</f>
        <v/>
      </c>
    </row>
    <row r="3690" spans="1:17" x14ac:dyDescent="0.25">
      <c r="A3690" s="64">
        <f t="shared" si="459"/>
        <v>36</v>
      </c>
      <c r="B3690" s="64">
        <f t="shared" si="460"/>
        <v>373</v>
      </c>
      <c r="C3690" s="64">
        <f t="shared" si="461"/>
        <v>7</v>
      </c>
      <c r="D3690" s="64">
        <f t="shared" si="462"/>
        <v>369</v>
      </c>
      <c r="E3690" s="64">
        <f t="shared" si="463"/>
        <v>1841</v>
      </c>
      <c r="F3690" s="64" t="str">
        <f t="shared" si="456"/>
        <v/>
      </c>
      <c r="G3690" s="64" t="str">
        <f t="shared" si="457"/>
        <v/>
      </c>
      <c r="H3690" s="64" t="str">
        <f t="shared" si="458"/>
        <v/>
      </c>
      <c r="I3690" s="80" t="str">
        <f>IFERROR(VLOOKUP(D3690,Sheet2!A:B,2,0),"")</f>
        <v/>
      </c>
      <c r="J3690" s="64" t="str">
        <f>IFERROR(IF(I3690&lt;&gt;"",VLOOKUP(I3690,Sheet2!B:C,2,0),""),"")</f>
        <v/>
      </c>
      <c r="K3690" s="64" t="str">
        <f>IFERROR( IF(I3690&lt;&gt;"", HLOOKUP(L$2+$A3690,Sheet2!BX:NK,2,0),""),"")</f>
        <v/>
      </c>
      <c r="L3690" t="str">
        <f>IF(OR(HLOOKUP(L$2+$A3690,Sheet2!BX:NK,$B3690,0),HLOOKUP(L$2+$A3690,Sheet2!BX:NK,$B3690,0)&lt;&gt;""),HLOOKUP(L$2+$A3690,Sheet2!BX:NK,$B3690,0),"")</f>
        <v/>
      </c>
      <c r="M3690" t="str">
        <f>IF(OR(HLOOKUP(M$2+$A3690,Sheet2!BY:NL,$B3690,0),HLOOKUP(M$2+$A3690,Sheet2!BY:NL,$B3690,0)&lt;&gt;""),HLOOKUP(M$2+$A3690,Sheet2!BY:NL,$B3690,0),"")</f>
        <v/>
      </c>
      <c r="N3690" t="str">
        <f>IF(OR(HLOOKUP(N$2+$A3690,Sheet2!BZ:NM,$B3690,0),HLOOKUP(N$2+$A3690,Sheet2!BZ:NM,$B3690,0)&lt;&gt;""),HLOOKUP(N$2+$A3690,Sheet2!BZ:NM,$B3690,0),"")</f>
        <v/>
      </c>
      <c r="O3690" t="str">
        <f>IF(OR(HLOOKUP(O$2+$A3690,Sheet2!CA:NN,$B3690,0),HLOOKUP(O$2+$A3690,Sheet2!CA:NN,$B3690,0)&lt;&gt;""),HLOOKUP(O$2+$A3690,Sheet2!CA:NN,$B3690,0),"")</f>
        <v/>
      </c>
      <c r="P3690" t="str">
        <f>IF(OR(HLOOKUP(P$2+$A3690,Sheet2!CB:NO,$B3690,0),HLOOKUP(P$2+$A3690,Sheet2!CB:NO,$B3690,0)&lt;&gt;""),HLOOKUP(P$2+$A3690,Sheet2!CB:NO,$B3690,0),"")</f>
        <v/>
      </c>
      <c r="Q3690" t="str">
        <f>IF(OR(HLOOKUP(Q$2+$A3690,Sheet2!CC:NO,$B3690,0),HLOOKUP(Q$2+$A3690,Sheet2!CC:NO,$B3690,0)&lt;&gt;""),HLOOKUP(Q$2+$A3690,Sheet2!CC:NO,$B3690,0),"")</f>
        <v/>
      </c>
    </row>
    <row r="3691" spans="1:17" x14ac:dyDescent="0.25">
      <c r="A3691" s="64">
        <f t="shared" si="459"/>
        <v>42</v>
      </c>
      <c r="B3691" s="64">
        <f t="shared" si="460"/>
        <v>373</v>
      </c>
      <c r="C3691" s="64">
        <f t="shared" si="461"/>
        <v>8</v>
      </c>
      <c r="D3691" s="64">
        <f t="shared" si="462"/>
        <v>369</v>
      </c>
      <c r="E3691" s="64">
        <f t="shared" si="463"/>
        <v>1841</v>
      </c>
      <c r="F3691" s="64" t="str">
        <f t="shared" si="456"/>
        <v/>
      </c>
      <c r="G3691" s="64" t="str">
        <f t="shared" si="457"/>
        <v/>
      </c>
      <c r="H3691" s="64" t="str">
        <f t="shared" si="458"/>
        <v/>
      </c>
      <c r="I3691" s="80" t="str">
        <f>IFERROR(VLOOKUP(D3691,Sheet2!A:B,2,0),"")</f>
        <v/>
      </c>
      <c r="J3691" s="64" t="str">
        <f>IFERROR(IF(I3691&lt;&gt;"",VLOOKUP(I3691,Sheet2!B:C,2,0),""),"")</f>
        <v/>
      </c>
      <c r="K3691" s="64" t="str">
        <f>IFERROR( IF(I3691&lt;&gt;"", HLOOKUP(L$2+$A3691,Sheet2!BX:NK,2,0),""),"")</f>
        <v/>
      </c>
      <c r="L3691" t="str">
        <f>IF(OR(HLOOKUP(L$2+$A3691,Sheet2!BX:NK,$B3691,0),HLOOKUP(L$2+$A3691,Sheet2!BX:NK,$B3691,0)&lt;&gt;""),HLOOKUP(L$2+$A3691,Sheet2!BX:NK,$B3691,0),"")</f>
        <v/>
      </c>
      <c r="M3691" t="str">
        <f>IF(OR(HLOOKUP(M$2+$A3691,Sheet2!BY:NL,$B3691,0),HLOOKUP(M$2+$A3691,Sheet2!BY:NL,$B3691,0)&lt;&gt;""),HLOOKUP(M$2+$A3691,Sheet2!BY:NL,$B3691,0),"")</f>
        <v/>
      </c>
      <c r="N3691" t="str">
        <f>IF(OR(HLOOKUP(N$2+$A3691,Sheet2!BZ:NM,$B3691,0),HLOOKUP(N$2+$A3691,Sheet2!BZ:NM,$B3691,0)&lt;&gt;""),HLOOKUP(N$2+$A3691,Sheet2!BZ:NM,$B3691,0),"")</f>
        <v/>
      </c>
      <c r="O3691" t="str">
        <f>IF(OR(HLOOKUP(O$2+$A3691,Sheet2!CA:NN,$B3691,0),HLOOKUP(O$2+$A3691,Sheet2!CA:NN,$B3691,0)&lt;&gt;""),HLOOKUP(O$2+$A3691,Sheet2!CA:NN,$B3691,0),"")</f>
        <v/>
      </c>
      <c r="P3691" t="str">
        <f>IF(OR(HLOOKUP(P$2+$A3691,Sheet2!CB:NO,$B3691,0),HLOOKUP(P$2+$A3691,Sheet2!CB:NO,$B3691,0)&lt;&gt;""),HLOOKUP(P$2+$A3691,Sheet2!CB:NO,$B3691,0),"")</f>
        <v/>
      </c>
      <c r="Q3691" t="str">
        <f>IF(OR(HLOOKUP(Q$2+$A3691,Sheet2!CC:NO,$B3691,0),HLOOKUP(Q$2+$A3691,Sheet2!CC:NO,$B3691,0)&lt;&gt;""),HLOOKUP(Q$2+$A3691,Sheet2!CC:NO,$B3691,0),"")</f>
        <v/>
      </c>
    </row>
    <row r="3692" spans="1:17" x14ac:dyDescent="0.25">
      <c r="A3692" s="64">
        <f t="shared" si="459"/>
        <v>48</v>
      </c>
      <c r="B3692" s="64">
        <f t="shared" si="460"/>
        <v>373</v>
      </c>
      <c r="C3692" s="64">
        <f t="shared" si="461"/>
        <v>9</v>
      </c>
      <c r="D3692" s="64">
        <f t="shared" si="462"/>
        <v>369</v>
      </c>
      <c r="E3692" s="64">
        <f t="shared" si="463"/>
        <v>1841</v>
      </c>
      <c r="F3692" s="64" t="str">
        <f t="shared" si="456"/>
        <v/>
      </c>
      <c r="G3692" s="64" t="str">
        <f t="shared" si="457"/>
        <v/>
      </c>
      <c r="H3692" s="64" t="str">
        <f t="shared" si="458"/>
        <v/>
      </c>
      <c r="I3692" s="80" t="str">
        <f>IFERROR(VLOOKUP(D3692,Sheet2!A:B,2,0),"")</f>
        <v/>
      </c>
      <c r="J3692" s="64" t="str">
        <f>IFERROR(IF(I3692&lt;&gt;"",VLOOKUP(I3692,Sheet2!B:C,2,0),""),"")</f>
        <v/>
      </c>
      <c r="K3692" s="64" t="str">
        <f>IFERROR( IF(I3692&lt;&gt;"", HLOOKUP(L$2+$A3692,Sheet2!BX:NK,2,0),""),"")</f>
        <v/>
      </c>
      <c r="L3692" t="str">
        <f>IF(OR(HLOOKUP(L$2+$A3692,Sheet2!BX:NK,$B3692,0),HLOOKUP(L$2+$A3692,Sheet2!BX:NK,$B3692,0)&lt;&gt;""),HLOOKUP(L$2+$A3692,Sheet2!BX:NK,$B3692,0),"")</f>
        <v/>
      </c>
      <c r="M3692" t="str">
        <f>IF(OR(HLOOKUP(M$2+$A3692,Sheet2!BY:NL,$B3692,0),HLOOKUP(M$2+$A3692,Sheet2!BY:NL,$B3692,0)&lt;&gt;""),HLOOKUP(M$2+$A3692,Sheet2!BY:NL,$B3692,0),"")</f>
        <v/>
      </c>
      <c r="N3692" t="str">
        <f>IF(OR(HLOOKUP(N$2+$A3692,Sheet2!BZ:NM,$B3692,0),HLOOKUP(N$2+$A3692,Sheet2!BZ:NM,$B3692,0)&lt;&gt;""),HLOOKUP(N$2+$A3692,Sheet2!BZ:NM,$B3692,0),"")</f>
        <v/>
      </c>
      <c r="O3692" t="str">
        <f>IF(OR(HLOOKUP(O$2+$A3692,Sheet2!CA:NN,$B3692,0),HLOOKUP(O$2+$A3692,Sheet2!CA:NN,$B3692,0)&lt;&gt;""),HLOOKUP(O$2+$A3692,Sheet2!CA:NN,$B3692,0),"")</f>
        <v/>
      </c>
      <c r="P3692" t="str">
        <f>IF(OR(HLOOKUP(P$2+$A3692,Sheet2!CB:NO,$B3692,0),HLOOKUP(P$2+$A3692,Sheet2!CB:NO,$B3692,0)&lt;&gt;""),HLOOKUP(P$2+$A3692,Sheet2!CB:NO,$B3692,0),"")</f>
        <v/>
      </c>
      <c r="Q3692" t="str">
        <f>IF(OR(HLOOKUP(Q$2+$A3692,Sheet2!CC:NO,$B3692,0),HLOOKUP(Q$2+$A3692,Sheet2!CC:NO,$B3692,0)&lt;&gt;""),HLOOKUP(Q$2+$A3692,Sheet2!CC:NO,$B3692,0),"")</f>
        <v/>
      </c>
    </row>
    <row r="3693" spans="1:17" x14ac:dyDescent="0.25">
      <c r="A3693" s="64">
        <f t="shared" si="459"/>
        <v>54</v>
      </c>
      <c r="B3693" s="64">
        <f t="shared" si="460"/>
        <v>373</v>
      </c>
      <c r="C3693" s="64">
        <f t="shared" si="461"/>
        <v>10</v>
      </c>
      <c r="D3693" s="64">
        <f t="shared" si="462"/>
        <v>369</v>
      </c>
      <c r="E3693" s="64">
        <f t="shared" si="463"/>
        <v>1841</v>
      </c>
      <c r="F3693" s="64" t="str">
        <f t="shared" si="456"/>
        <v/>
      </c>
      <c r="G3693" s="64" t="str">
        <f t="shared" si="457"/>
        <v/>
      </c>
      <c r="H3693" s="64" t="str">
        <f t="shared" si="458"/>
        <v/>
      </c>
      <c r="I3693" s="80" t="str">
        <f>IFERROR(VLOOKUP(D3693,Sheet2!A:B,2,0),"")</f>
        <v/>
      </c>
      <c r="J3693" s="64" t="str">
        <f>IFERROR(IF(I3693&lt;&gt;"",VLOOKUP(I3693,Sheet2!B:C,2,0),""),"")</f>
        <v/>
      </c>
      <c r="K3693" s="64" t="str">
        <f>IFERROR( IF(I3693&lt;&gt;"", HLOOKUP(L$2+$A3693,Sheet2!BX:NK,2,0),""),"")</f>
        <v/>
      </c>
      <c r="L3693" t="str">
        <f>IF(OR(HLOOKUP(L$2+$A3693,Sheet2!BX:NK,$B3693,0),HLOOKUP(L$2+$A3693,Sheet2!BX:NK,$B3693,0)&lt;&gt;""),HLOOKUP(L$2+$A3693,Sheet2!BX:NK,$B3693,0),"")</f>
        <v/>
      </c>
      <c r="M3693" t="str">
        <f>IF(OR(HLOOKUP(M$2+$A3693,Sheet2!BY:NL,$B3693,0),HLOOKUP(M$2+$A3693,Sheet2!BY:NL,$B3693,0)&lt;&gt;""),HLOOKUP(M$2+$A3693,Sheet2!BY:NL,$B3693,0),"")</f>
        <v/>
      </c>
      <c r="N3693" t="str">
        <f>IF(OR(HLOOKUP(N$2+$A3693,Sheet2!BZ:NM,$B3693,0),HLOOKUP(N$2+$A3693,Sheet2!BZ:NM,$B3693,0)&lt;&gt;""),HLOOKUP(N$2+$A3693,Sheet2!BZ:NM,$B3693,0),"")</f>
        <v/>
      </c>
      <c r="O3693" t="str">
        <f>IF(OR(HLOOKUP(O$2+$A3693,Sheet2!CA:NN,$B3693,0),HLOOKUP(O$2+$A3693,Sheet2!CA:NN,$B3693,0)&lt;&gt;""),HLOOKUP(O$2+$A3693,Sheet2!CA:NN,$B3693,0),"")</f>
        <v/>
      </c>
      <c r="P3693" t="str">
        <f>IF(OR(HLOOKUP(P$2+$A3693,Sheet2!CB:NO,$B3693,0),HLOOKUP(P$2+$A3693,Sheet2!CB:NO,$B3693,0)&lt;&gt;""),HLOOKUP(P$2+$A3693,Sheet2!CB:NO,$B3693,0),"")</f>
        <v/>
      </c>
      <c r="Q3693" t="str">
        <f>IF(OR(HLOOKUP(Q$2+$A3693,Sheet2!CC:NO,$B3693,0),HLOOKUP(Q$2+$A3693,Sheet2!CC:NO,$B3693,0)&lt;&gt;""),HLOOKUP(Q$2+$A3693,Sheet2!CC:NO,$B3693,0),"")</f>
        <v/>
      </c>
    </row>
    <row r="3694" spans="1:17" x14ac:dyDescent="0.25">
      <c r="A3694" s="64">
        <f t="shared" si="459"/>
        <v>0</v>
      </c>
      <c r="B3694" s="64">
        <f t="shared" si="460"/>
        <v>374</v>
      </c>
      <c r="C3694" s="64">
        <f t="shared" si="461"/>
        <v>1</v>
      </c>
      <c r="D3694" s="64">
        <f t="shared" si="462"/>
        <v>370</v>
      </c>
      <c r="E3694" s="64">
        <f t="shared" si="463"/>
        <v>1846</v>
      </c>
      <c r="F3694" s="64" t="str">
        <f t="shared" si="456"/>
        <v/>
      </c>
      <c r="G3694" s="64" t="str">
        <f t="shared" si="457"/>
        <v/>
      </c>
      <c r="H3694" s="64" t="str">
        <f t="shared" si="458"/>
        <v/>
      </c>
      <c r="I3694" s="80" t="str">
        <f>IFERROR(VLOOKUP(D3694,Sheet2!A:B,2,0),"")</f>
        <v/>
      </c>
      <c r="J3694" s="64" t="str">
        <f>IFERROR(IF(I3694&lt;&gt;"",VLOOKUP(I3694,Sheet2!B:C,2,0),""),"")</f>
        <v/>
      </c>
      <c r="K3694" s="64" t="str">
        <f>IFERROR( IF(I3694&lt;&gt;"", HLOOKUP(L$2+$A3694,Sheet2!BX:NK,2,0),""),"")</f>
        <v/>
      </c>
      <c r="L3694" t="str">
        <f>IF(OR(HLOOKUP(L$2+$A3694,Sheet2!BX:NK,$B3694,0),HLOOKUP(L$2+$A3694,Sheet2!BX:NK,$B3694,0)&lt;&gt;""),HLOOKUP(L$2+$A3694,Sheet2!BX:NK,$B3694,0),"")</f>
        <v/>
      </c>
      <c r="M3694" t="str">
        <f>IF(OR(HLOOKUP(M$2+$A3694,Sheet2!BY:NL,$B3694,0),HLOOKUP(M$2+$A3694,Sheet2!BY:NL,$B3694,0)&lt;&gt;""),HLOOKUP(M$2+$A3694,Sheet2!BY:NL,$B3694,0),"")</f>
        <v/>
      </c>
      <c r="N3694" t="str">
        <f>IF(OR(HLOOKUP(N$2+$A3694,Sheet2!BZ:NM,$B3694,0),HLOOKUP(N$2+$A3694,Sheet2!BZ:NM,$B3694,0)&lt;&gt;""),HLOOKUP(N$2+$A3694,Sheet2!BZ:NM,$B3694,0),"")</f>
        <v/>
      </c>
      <c r="O3694" t="str">
        <f>IF(OR(HLOOKUP(O$2+$A3694,Sheet2!CA:NN,$B3694,0),HLOOKUP(O$2+$A3694,Sheet2!CA:NN,$B3694,0)&lt;&gt;""),HLOOKUP(O$2+$A3694,Sheet2!CA:NN,$B3694,0),"")</f>
        <v/>
      </c>
      <c r="P3694" t="str">
        <f>IF(OR(HLOOKUP(P$2+$A3694,Sheet2!CB:NO,$B3694,0),HLOOKUP(P$2+$A3694,Sheet2!CB:NO,$B3694,0)&lt;&gt;""),HLOOKUP(P$2+$A3694,Sheet2!CB:NO,$B3694,0),"")</f>
        <v/>
      </c>
      <c r="Q3694" t="str">
        <f>IF(OR(HLOOKUP(Q$2+$A3694,Sheet2!CC:NO,$B3694,0),HLOOKUP(Q$2+$A3694,Sheet2!CC:NO,$B3694,0)&lt;&gt;""),HLOOKUP(Q$2+$A3694,Sheet2!CC:NO,$B3694,0),"")</f>
        <v/>
      </c>
    </row>
    <row r="3695" spans="1:17" x14ac:dyDescent="0.25">
      <c r="A3695" s="64">
        <f t="shared" si="459"/>
        <v>6</v>
      </c>
      <c r="B3695" s="64">
        <f t="shared" si="460"/>
        <v>374</v>
      </c>
      <c r="C3695" s="64">
        <f t="shared" si="461"/>
        <v>2</v>
      </c>
      <c r="D3695" s="64">
        <f t="shared" si="462"/>
        <v>370</v>
      </c>
      <c r="E3695" s="64">
        <f t="shared" si="463"/>
        <v>1846</v>
      </c>
      <c r="F3695" s="64" t="str">
        <f t="shared" si="456"/>
        <v/>
      </c>
      <c r="G3695" s="64" t="str">
        <f t="shared" si="457"/>
        <v/>
      </c>
      <c r="H3695" s="64" t="str">
        <f t="shared" si="458"/>
        <v/>
      </c>
      <c r="I3695" s="80" t="str">
        <f>IFERROR(VLOOKUP(D3695,Sheet2!A:B,2,0),"")</f>
        <v/>
      </c>
      <c r="J3695" s="64" t="str">
        <f>IFERROR(IF(I3695&lt;&gt;"",VLOOKUP(I3695,Sheet2!B:C,2,0),""),"")</f>
        <v/>
      </c>
      <c r="K3695" s="64" t="str">
        <f>IFERROR( IF(I3695&lt;&gt;"", HLOOKUP(L$2+$A3695,Sheet2!BX:NK,2,0),""),"")</f>
        <v/>
      </c>
      <c r="L3695" t="str">
        <f>IF(OR(HLOOKUP(L$2+$A3695,Sheet2!BX:NK,$B3695,0),HLOOKUP(L$2+$A3695,Sheet2!BX:NK,$B3695,0)&lt;&gt;""),HLOOKUP(L$2+$A3695,Sheet2!BX:NK,$B3695,0),"")</f>
        <v/>
      </c>
      <c r="M3695" t="str">
        <f>IF(OR(HLOOKUP(M$2+$A3695,Sheet2!BY:NL,$B3695,0),HLOOKUP(M$2+$A3695,Sheet2!BY:NL,$B3695,0)&lt;&gt;""),HLOOKUP(M$2+$A3695,Sheet2!BY:NL,$B3695,0),"")</f>
        <v/>
      </c>
      <c r="N3695" t="str">
        <f>IF(OR(HLOOKUP(N$2+$A3695,Sheet2!BZ:NM,$B3695,0),HLOOKUP(N$2+$A3695,Sheet2!BZ:NM,$B3695,0)&lt;&gt;""),HLOOKUP(N$2+$A3695,Sheet2!BZ:NM,$B3695,0),"")</f>
        <v/>
      </c>
      <c r="O3695" t="str">
        <f>IF(OR(HLOOKUP(O$2+$A3695,Sheet2!CA:NN,$B3695,0),HLOOKUP(O$2+$A3695,Sheet2!CA:NN,$B3695,0)&lt;&gt;""),HLOOKUP(O$2+$A3695,Sheet2!CA:NN,$B3695,0),"")</f>
        <v/>
      </c>
      <c r="P3695" t="str">
        <f>IF(OR(HLOOKUP(P$2+$A3695,Sheet2!CB:NO,$B3695,0),HLOOKUP(P$2+$A3695,Sheet2!CB:NO,$B3695,0)&lt;&gt;""),HLOOKUP(P$2+$A3695,Sheet2!CB:NO,$B3695,0),"")</f>
        <v/>
      </c>
      <c r="Q3695" t="str">
        <f>IF(OR(HLOOKUP(Q$2+$A3695,Sheet2!CC:NO,$B3695,0),HLOOKUP(Q$2+$A3695,Sheet2!CC:NO,$B3695,0)&lt;&gt;""),HLOOKUP(Q$2+$A3695,Sheet2!CC:NO,$B3695,0),"")</f>
        <v/>
      </c>
    </row>
    <row r="3696" spans="1:17" x14ac:dyDescent="0.25">
      <c r="A3696" s="64">
        <f t="shared" si="459"/>
        <v>12</v>
      </c>
      <c r="B3696" s="64">
        <f t="shared" si="460"/>
        <v>374</v>
      </c>
      <c r="C3696" s="64">
        <f t="shared" si="461"/>
        <v>3</v>
      </c>
      <c r="D3696" s="64">
        <f t="shared" si="462"/>
        <v>370</v>
      </c>
      <c r="E3696" s="64">
        <f t="shared" si="463"/>
        <v>1846</v>
      </c>
      <c r="F3696" s="64" t="str">
        <f t="shared" si="456"/>
        <v/>
      </c>
      <c r="G3696" s="64" t="str">
        <f t="shared" si="457"/>
        <v/>
      </c>
      <c r="H3696" s="64" t="str">
        <f t="shared" si="458"/>
        <v/>
      </c>
      <c r="I3696" s="80" t="str">
        <f>IFERROR(VLOOKUP(D3696,Sheet2!A:B,2,0),"")</f>
        <v/>
      </c>
      <c r="J3696" s="64" t="str">
        <f>IFERROR(IF(I3696&lt;&gt;"",VLOOKUP(I3696,Sheet2!B:C,2,0),""),"")</f>
        <v/>
      </c>
      <c r="K3696" s="64" t="str">
        <f>IFERROR( IF(I3696&lt;&gt;"", HLOOKUP(L$2+$A3696,Sheet2!BX:NK,2,0),""),"")</f>
        <v/>
      </c>
      <c r="L3696" t="str">
        <f>IF(OR(HLOOKUP(L$2+$A3696,Sheet2!BX:NK,$B3696,0),HLOOKUP(L$2+$A3696,Sheet2!BX:NK,$B3696,0)&lt;&gt;""),HLOOKUP(L$2+$A3696,Sheet2!BX:NK,$B3696,0),"")</f>
        <v/>
      </c>
      <c r="M3696" t="str">
        <f>IF(OR(HLOOKUP(M$2+$A3696,Sheet2!BY:NL,$B3696,0),HLOOKUP(M$2+$A3696,Sheet2!BY:NL,$B3696,0)&lt;&gt;""),HLOOKUP(M$2+$A3696,Sheet2!BY:NL,$B3696,0),"")</f>
        <v/>
      </c>
      <c r="N3696" t="str">
        <f>IF(OR(HLOOKUP(N$2+$A3696,Sheet2!BZ:NM,$B3696,0),HLOOKUP(N$2+$A3696,Sheet2!BZ:NM,$B3696,0)&lt;&gt;""),HLOOKUP(N$2+$A3696,Sheet2!BZ:NM,$B3696,0),"")</f>
        <v/>
      </c>
      <c r="O3696" t="str">
        <f>IF(OR(HLOOKUP(O$2+$A3696,Sheet2!CA:NN,$B3696,0),HLOOKUP(O$2+$A3696,Sheet2!CA:NN,$B3696,0)&lt;&gt;""),HLOOKUP(O$2+$A3696,Sheet2!CA:NN,$B3696,0),"")</f>
        <v/>
      </c>
      <c r="P3696" t="str">
        <f>IF(OR(HLOOKUP(P$2+$A3696,Sheet2!CB:NO,$B3696,0),HLOOKUP(P$2+$A3696,Sheet2!CB:NO,$B3696,0)&lt;&gt;""),HLOOKUP(P$2+$A3696,Sheet2!CB:NO,$B3696,0),"")</f>
        <v/>
      </c>
      <c r="Q3696" t="str">
        <f>IF(OR(HLOOKUP(Q$2+$A3696,Sheet2!CC:NO,$B3696,0),HLOOKUP(Q$2+$A3696,Sheet2!CC:NO,$B3696,0)&lt;&gt;""),HLOOKUP(Q$2+$A3696,Sheet2!CC:NO,$B3696,0),"")</f>
        <v/>
      </c>
    </row>
    <row r="3697" spans="1:17" x14ac:dyDescent="0.25">
      <c r="A3697" s="64">
        <f t="shared" si="459"/>
        <v>18</v>
      </c>
      <c r="B3697" s="64">
        <f t="shared" si="460"/>
        <v>374</v>
      </c>
      <c r="C3697" s="64">
        <f t="shared" si="461"/>
        <v>4</v>
      </c>
      <c r="D3697" s="64">
        <f t="shared" si="462"/>
        <v>370</v>
      </c>
      <c r="E3697" s="64">
        <f t="shared" si="463"/>
        <v>1846</v>
      </c>
      <c r="F3697" s="64" t="str">
        <f t="shared" si="456"/>
        <v/>
      </c>
      <c r="G3697" s="64" t="str">
        <f t="shared" si="457"/>
        <v/>
      </c>
      <c r="H3697" s="64" t="str">
        <f t="shared" si="458"/>
        <v/>
      </c>
      <c r="I3697" s="80" t="str">
        <f>IFERROR(VLOOKUP(D3697,Sheet2!A:B,2,0),"")</f>
        <v/>
      </c>
      <c r="J3697" s="64" t="str">
        <f>IFERROR(IF(I3697&lt;&gt;"",VLOOKUP(I3697,Sheet2!B:C,2,0),""),"")</f>
        <v/>
      </c>
      <c r="K3697" s="64" t="str">
        <f>IFERROR( IF(I3697&lt;&gt;"", HLOOKUP(L$2+$A3697,Sheet2!BX:NK,2,0),""),"")</f>
        <v/>
      </c>
      <c r="L3697" t="str">
        <f>IF(OR(HLOOKUP(L$2+$A3697,Sheet2!BX:NK,$B3697,0),HLOOKUP(L$2+$A3697,Sheet2!BX:NK,$B3697,0)&lt;&gt;""),HLOOKUP(L$2+$A3697,Sheet2!BX:NK,$B3697,0),"")</f>
        <v/>
      </c>
      <c r="M3697" t="str">
        <f>IF(OR(HLOOKUP(M$2+$A3697,Sheet2!BY:NL,$B3697,0),HLOOKUP(M$2+$A3697,Sheet2!BY:NL,$B3697,0)&lt;&gt;""),HLOOKUP(M$2+$A3697,Sheet2!BY:NL,$B3697,0),"")</f>
        <v/>
      </c>
      <c r="N3697" t="str">
        <f>IF(OR(HLOOKUP(N$2+$A3697,Sheet2!BZ:NM,$B3697,0),HLOOKUP(N$2+$A3697,Sheet2!BZ:NM,$B3697,0)&lt;&gt;""),HLOOKUP(N$2+$A3697,Sheet2!BZ:NM,$B3697,0),"")</f>
        <v/>
      </c>
      <c r="O3697" t="str">
        <f>IF(OR(HLOOKUP(O$2+$A3697,Sheet2!CA:NN,$B3697,0),HLOOKUP(O$2+$A3697,Sheet2!CA:NN,$B3697,0)&lt;&gt;""),HLOOKUP(O$2+$A3697,Sheet2!CA:NN,$B3697,0),"")</f>
        <v/>
      </c>
      <c r="P3697" t="str">
        <f>IF(OR(HLOOKUP(P$2+$A3697,Sheet2!CB:NO,$B3697,0),HLOOKUP(P$2+$A3697,Sheet2!CB:NO,$B3697,0)&lt;&gt;""),HLOOKUP(P$2+$A3697,Sheet2!CB:NO,$B3697,0),"")</f>
        <v/>
      </c>
      <c r="Q3697" t="str">
        <f>IF(OR(HLOOKUP(Q$2+$A3697,Sheet2!CC:NO,$B3697,0),HLOOKUP(Q$2+$A3697,Sheet2!CC:NO,$B3697,0)&lt;&gt;""),HLOOKUP(Q$2+$A3697,Sheet2!CC:NO,$B3697,0),"")</f>
        <v/>
      </c>
    </row>
    <row r="3698" spans="1:17" x14ac:dyDescent="0.25">
      <c r="A3698" s="64">
        <f t="shared" si="459"/>
        <v>24</v>
      </c>
      <c r="B3698" s="64">
        <f t="shared" si="460"/>
        <v>374</v>
      </c>
      <c r="C3698" s="64">
        <f t="shared" si="461"/>
        <v>5</v>
      </c>
      <c r="D3698" s="64">
        <f t="shared" si="462"/>
        <v>370</v>
      </c>
      <c r="E3698" s="64">
        <f t="shared" si="463"/>
        <v>1846</v>
      </c>
      <c r="F3698" s="64" t="str">
        <f t="shared" si="456"/>
        <v/>
      </c>
      <c r="G3698" s="64" t="str">
        <f t="shared" si="457"/>
        <v/>
      </c>
      <c r="H3698" s="64" t="str">
        <f t="shared" si="458"/>
        <v/>
      </c>
      <c r="I3698" s="80" t="str">
        <f>IFERROR(VLOOKUP(D3698,Sheet2!A:B,2,0),"")</f>
        <v/>
      </c>
      <c r="J3698" s="64" t="str">
        <f>IFERROR(IF(I3698&lt;&gt;"",VLOOKUP(I3698,Sheet2!B:C,2,0),""),"")</f>
        <v/>
      </c>
      <c r="K3698" s="64" t="str">
        <f>IFERROR( IF(I3698&lt;&gt;"", HLOOKUP(L$2+$A3698,Sheet2!BX:NK,2,0),""),"")</f>
        <v/>
      </c>
      <c r="L3698" t="str">
        <f>IF(OR(HLOOKUP(L$2+$A3698,Sheet2!BX:NK,$B3698,0),HLOOKUP(L$2+$A3698,Sheet2!BX:NK,$B3698,0)&lt;&gt;""),HLOOKUP(L$2+$A3698,Sheet2!BX:NK,$B3698,0),"")</f>
        <v/>
      </c>
      <c r="M3698" t="str">
        <f>IF(OR(HLOOKUP(M$2+$A3698,Sheet2!BY:NL,$B3698,0),HLOOKUP(M$2+$A3698,Sheet2!BY:NL,$B3698,0)&lt;&gt;""),HLOOKUP(M$2+$A3698,Sheet2!BY:NL,$B3698,0),"")</f>
        <v/>
      </c>
      <c r="N3698" t="str">
        <f>IF(OR(HLOOKUP(N$2+$A3698,Sheet2!BZ:NM,$B3698,0),HLOOKUP(N$2+$A3698,Sheet2!BZ:NM,$B3698,0)&lt;&gt;""),HLOOKUP(N$2+$A3698,Sheet2!BZ:NM,$B3698,0),"")</f>
        <v/>
      </c>
      <c r="O3698" t="str">
        <f>IF(OR(HLOOKUP(O$2+$A3698,Sheet2!CA:NN,$B3698,0),HLOOKUP(O$2+$A3698,Sheet2!CA:NN,$B3698,0)&lt;&gt;""),HLOOKUP(O$2+$A3698,Sheet2!CA:NN,$B3698,0),"")</f>
        <v/>
      </c>
      <c r="P3698" t="str">
        <f>IF(OR(HLOOKUP(P$2+$A3698,Sheet2!CB:NO,$B3698,0),HLOOKUP(P$2+$A3698,Sheet2!CB:NO,$B3698,0)&lt;&gt;""),HLOOKUP(P$2+$A3698,Sheet2!CB:NO,$B3698,0),"")</f>
        <v/>
      </c>
      <c r="Q3698" t="str">
        <f>IF(OR(HLOOKUP(Q$2+$A3698,Sheet2!CC:NO,$B3698,0),HLOOKUP(Q$2+$A3698,Sheet2!CC:NO,$B3698,0)&lt;&gt;""),HLOOKUP(Q$2+$A3698,Sheet2!CC:NO,$B3698,0),"")</f>
        <v/>
      </c>
    </row>
    <row r="3699" spans="1:17" x14ac:dyDescent="0.25">
      <c r="A3699" s="64">
        <f t="shared" si="459"/>
        <v>30</v>
      </c>
      <c r="B3699" s="64">
        <f t="shared" si="460"/>
        <v>374</v>
      </c>
      <c r="C3699" s="64">
        <f t="shared" si="461"/>
        <v>6</v>
      </c>
      <c r="D3699" s="64">
        <f t="shared" si="462"/>
        <v>370</v>
      </c>
      <c r="E3699" s="64">
        <f t="shared" si="463"/>
        <v>1846</v>
      </c>
      <c r="F3699" s="64" t="str">
        <f t="shared" si="456"/>
        <v/>
      </c>
      <c r="G3699" s="64" t="str">
        <f t="shared" si="457"/>
        <v/>
      </c>
      <c r="H3699" s="64" t="str">
        <f t="shared" si="458"/>
        <v/>
      </c>
      <c r="I3699" s="80" t="str">
        <f>IFERROR(VLOOKUP(D3699,Sheet2!A:B,2,0),"")</f>
        <v/>
      </c>
      <c r="J3699" s="64" t="str">
        <f>IFERROR(IF(I3699&lt;&gt;"",VLOOKUP(I3699,Sheet2!B:C,2,0),""),"")</f>
        <v/>
      </c>
      <c r="K3699" s="64" t="str">
        <f>IFERROR( IF(I3699&lt;&gt;"", HLOOKUP(L$2+$A3699,Sheet2!BX:NK,2,0),""),"")</f>
        <v/>
      </c>
      <c r="L3699" t="str">
        <f>IF(OR(HLOOKUP(L$2+$A3699,Sheet2!BX:NK,$B3699,0),HLOOKUP(L$2+$A3699,Sheet2!BX:NK,$B3699,0)&lt;&gt;""),HLOOKUP(L$2+$A3699,Sheet2!BX:NK,$B3699,0),"")</f>
        <v/>
      </c>
      <c r="M3699" t="str">
        <f>IF(OR(HLOOKUP(M$2+$A3699,Sheet2!BY:NL,$B3699,0),HLOOKUP(M$2+$A3699,Sheet2!BY:NL,$B3699,0)&lt;&gt;""),HLOOKUP(M$2+$A3699,Sheet2!BY:NL,$B3699,0),"")</f>
        <v/>
      </c>
      <c r="N3699" t="str">
        <f>IF(OR(HLOOKUP(N$2+$A3699,Sheet2!BZ:NM,$B3699,0),HLOOKUP(N$2+$A3699,Sheet2!BZ:NM,$B3699,0)&lt;&gt;""),HLOOKUP(N$2+$A3699,Sheet2!BZ:NM,$B3699,0),"")</f>
        <v/>
      </c>
      <c r="O3699" t="str">
        <f>IF(OR(HLOOKUP(O$2+$A3699,Sheet2!CA:NN,$B3699,0),HLOOKUP(O$2+$A3699,Sheet2!CA:NN,$B3699,0)&lt;&gt;""),HLOOKUP(O$2+$A3699,Sheet2!CA:NN,$B3699,0),"")</f>
        <v/>
      </c>
      <c r="P3699" t="str">
        <f>IF(OR(HLOOKUP(P$2+$A3699,Sheet2!CB:NO,$B3699,0),HLOOKUP(P$2+$A3699,Sheet2!CB:NO,$B3699,0)&lt;&gt;""),HLOOKUP(P$2+$A3699,Sheet2!CB:NO,$B3699,0),"")</f>
        <v/>
      </c>
      <c r="Q3699" t="str">
        <f>IF(OR(HLOOKUP(Q$2+$A3699,Sheet2!CC:NO,$B3699,0),HLOOKUP(Q$2+$A3699,Sheet2!CC:NO,$B3699,0)&lt;&gt;""),HLOOKUP(Q$2+$A3699,Sheet2!CC:NO,$B3699,0),"")</f>
        <v/>
      </c>
    </row>
    <row r="3700" spans="1:17" x14ac:dyDescent="0.25">
      <c r="A3700" s="64">
        <f t="shared" si="459"/>
        <v>36</v>
      </c>
      <c r="B3700" s="64">
        <f t="shared" si="460"/>
        <v>374</v>
      </c>
      <c r="C3700" s="64">
        <f t="shared" si="461"/>
        <v>7</v>
      </c>
      <c r="D3700" s="64">
        <f t="shared" si="462"/>
        <v>370</v>
      </c>
      <c r="E3700" s="64">
        <f t="shared" si="463"/>
        <v>1846</v>
      </c>
      <c r="F3700" s="64" t="str">
        <f t="shared" si="456"/>
        <v/>
      </c>
      <c r="G3700" s="64" t="str">
        <f t="shared" si="457"/>
        <v/>
      </c>
      <c r="H3700" s="64" t="str">
        <f t="shared" si="458"/>
        <v/>
      </c>
      <c r="I3700" s="80" t="str">
        <f>IFERROR(VLOOKUP(D3700,Sheet2!A:B,2,0),"")</f>
        <v/>
      </c>
      <c r="J3700" s="64" t="str">
        <f>IFERROR(IF(I3700&lt;&gt;"",VLOOKUP(I3700,Sheet2!B:C,2,0),""),"")</f>
        <v/>
      </c>
      <c r="K3700" s="64" t="str">
        <f>IFERROR( IF(I3700&lt;&gt;"", HLOOKUP(L$2+$A3700,Sheet2!BX:NK,2,0),""),"")</f>
        <v/>
      </c>
      <c r="L3700" t="str">
        <f>IF(OR(HLOOKUP(L$2+$A3700,Sheet2!BX:NK,$B3700,0),HLOOKUP(L$2+$A3700,Sheet2!BX:NK,$B3700,0)&lt;&gt;""),HLOOKUP(L$2+$A3700,Sheet2!BX:NK,$B3700,0),"")</f>
        <v/>
      </c>
      <c r="M3700" t="str">
        <f>IF(OR(HLOOKUP(M$2+$A3700,Sheet2!BY:NL,$B3700,0),HLOOKUP(M$2+$A3700,Sheet2!BY:NL,$B3700,0)&lt;&gt;""),HLOOKUP(M$2+$A3700,Sheet2!BY:NL,$B3700,0),"")</f>
        <v/>
      </c>
      <c r="N3700" t="str">
        <f>IF(OR(HLOOKUP(N$2+$A3700,Sheet2!BZ:NM,$B3700,0),HLOOKUP(N$2+$A3700,Sheet2!BZ:NM,$B3700,0)&lt;&gt;""),HLOOKUP(N$2+$A3700,Sheet2!BZ:NM,$B3700,0),"")</f>
        <v/>
      </c>
      <c r="O3700" t="str">
        <f>IF(OR(HLOOKUP(O$2+$A3700,Sheet2!CA:NN,$B3700,0),HLOOKUP(O$2+$A3700,Sheet2!CA:NN,$B3700,0)&lt;&gt;""),HLOOKUP(O$2+$A3700,Sheet2!CA:NN,$B3700,0),"")</f>
        <v/>
      </c>
      <c r="P3700" t="str">
        <f>IF(OR(HLOOKUP(P$2+$A3700,Sheet2!CB:NO,$B3700,0),HLOOKUP(P$2+$A3700,Sheet2!CB:NO,$B3700,0)&lt;&gt;""),HLOOKUP(P$2+$A3700,Sheet2!CB:NO,$B3700,0),"")</f>
        <v/>
      </c>
      <c r="Q3700" t="str">
        <f>IF(OR(HLOOKUP(Q$2+$A3700,Sheet2!CC:NO,$B3700,0),HLOOKUP(Q$2+$A3700,Sheet2!CC:NO,$B3700,0)&lt;&gt;""),HLOOKUP(Q$2+$A3700,Sheet2!CC:NO,$B3700,0),"")</f>
        <v/>
      </c>
    </row>
    <row r="3701" spans="1:17" x14ac:dyDescent="0.25">
      <c r="A3701" s="64">
        <f t="shared" si="459"/>
        <v>42</v>
      </c>
      <c r="B3701" s="64">
        <f t="shared" si="460"/>
        <v>374</v>
      </c>
      <c r="C3701" s="64">
        <f t="shared" si="461"/>
        <v>8</v>
      </c>
      <c r="D3701" s="64">
        <f t="shared" si="462"/>
        <v>370</v>
      </c>
      <c r="E3701" s="64">
        <f t="shared" si="463"/>
        <v>1846</v>
      </c>
      <c r="F3701" s="64" t="str">
        <f t="shared" si="456"/>
        <v/>
      </c>
      <c r="G3701" s="64" t="str">
        <f t="shared" si="457"/>
        <v/>
      </c>
      <c r="H3701" s="64" t="str">
        <f t="shared" si="458"/>
        <v/>
      </c>
      <c r="I3701" s="80" t="str">
        <f>IFERROR(VLOOKUP(D3701,Sheet2!A:B,2,0),"")</f>
        <v/>
      </c>
      <c r="J3701" s="64" t="str">
        <f>IFERROR(IF(I3701&lt;&gt;"",VLOOKUP(I3701,Sheet2!B:C,2,0),""),"")</f>
        <v/>
      </c>
      <c r="K3701" s="64" t="str">
        <f>IFERROR( IF(I3701&lt;&gt;"", HLOOKUP(L$2+$A3701,Sheet2!BX:NK,2,0),""),"")</f>
        <v/>
      </c>
      <c r="L3701" t="str">
        <f>IF(OR(HLOOKUP(L$2+$A3701,Sheet2!BX:NK,$B3701,0),HLOOKUP(L$2+$A3701,Sheet2!BX:NK,$B3701,0)&lt;&gt;""),HLOOKUP(L$2+$A3701,Sheet2!BX:NK,$B3701,0),"")</f>
        <v/>
      </c>
      <c r="M3701" t="str">
        <f>IF(OR(HLOOKUP(M$2+$A3701,Sheet2!BY:NL,$B3701,0),HLOOKUP(M$2+$A3701,Sheet2!BY:NL,$B3701,0)&lt;&gt;""),HLOOKUP(M$2+$A3701,Sheet2!BY:NL,$B3701,0),"")</f>
        <v/>
      </c>
      <c r="N3701" t="str">
        <f>IF(OR(HLOOKUP(N$2+$A3701,Sheet2!BZ:NM,$B3701,0),HLOOKUP(N$2+$A3701,Sheet2!BZ:NM,$B3701,0)&lt;&gt;""),HLOOKUP(N$2+$A3701,Sheet2!BZ:NM,$B3701,0),"")</f>
        <v/>
      </c>
      <c r="O3701" t="str">
        <f>IF(OR(HLOOKUP(O$2+$A3701,Sheet2!CA:NN,$B3701,0),HLOOKUP(O$2+$A3701,Sheet2!CA:NN,$B3701,0)&lt;&gt;""),HLOOKUP(O$2+$A3701,Sheet2!CA:NN,$B3701,0),"")</f>
        <v/>
      </c>
      <c r="P3701" t="str">
        <f>IF(OR(HLOOKUP(P$2+$A3701,Sheet2!CB:NO,$B3701,0),HLOOKUP(P$2+$A3701,Sheet2!CB:NO,$B3701,0)&lt;&gt;""),HLOOKUP(P$2+$A3701,Sheet2!CB:NO,$B3701,0),"")</f>
        <v/>
      </c>
      <c r="Q3701" t="str">
        <f>IF(OR(HLOOKUP(Q$2+$A3701,Sheet2!CC:NO,$B3701,0),HLOOKUP(Q$2+$A3701,Sheet2!CC:NO,$B3701,0)&lt;&gt;""),HLOOKUP(Q$2+$A3701,Sheet2!CC:NO,$B3701,0),"")</f>
        <v/>
      </c>
    </row>
    <row r="3702" spans="1:17" x14ac:dyDescent="0.25">
      <c r="A3702" s="64">
        <f t="shared" si="459"/>
        <v>48</v>
      </c>
      <c r="B3702" s="64">
        <f t="shared" si="460"/>
        <v>374</v>
      </c>
      <c r="C3702" s="64">
        <f t="shared" si="461"/>
        <v>9</v>
      </c>
      <c r="D3702" s="64">
        <f t="shared" si="462"/>
        <v>370</v>
      </c>
      <c r="E3702" s="64">
        <f t="shared" si="463"/>
        <v>1846</v>
      </c>
      <c r="F3702" s="64" t="str">
        <f t="shared" si="456"/>
        <v/>
      </c>
      <c r="G3702" s="64" t="str">
        <f t="shared" si="457"/>
        <v/>
      </c>
      <c r="H3702" s="64" t="str">
        <f t="shared" si="458"/>
        <v/>
      </c>
      <c r="I3702" s="80" t="str">
        <f>IFERROR(VLOOKUP(D3702,Sheet2!A:B,2,0),"")</f>
        <v/>
      </c>
      <c r="J3702" s="64" t="str">
        <f>IFERROR(IF(I3702&lt;&gt;"",VLOOKUP(I3702,Sheet2!B:C,2,0),""),"")</f>
        <v/>
      </c>
      <c r="K3702" s="64" t="str">
        <f>IFERROR( IF(I3702&lt;&gt;"", HLOOKUP(L$2+$A3702,Sheet2!BX:NK,2,0),""),"")</f>
        <v/>
      </c>
      <c r="L3702" t="str">
        <f>IF(OR(HLOOKUP(L$2+$A3702,Sheet2!BX:NK,$B3702,0),HLOOKUP(L$2+$A3702,Sheet2!BX:NK,$B3702,0)&lt;&gt;""),HLOOKUP(L$2+$A3702,Sheet2!BX:NK,$B3702,0),"")</f>
        <v/>
      </c>
      <c r="M3702" t="str">
        <f>IF(OR(HLOOKUP(M$2+$A3702,Sheet2!BY:NL,$B3702,0),HLOOKUP(M$2+$A3702,Sheet2!BY:NL,$B3702,0)&lt;&gt;""),HLOOKUP(M$2+$A3702,Sheet2!BY:NL,$B3702,0),"")</f>
        <v/>
      </c>
      <c r="N3702" t="str">
        <f>IF(OR(HLOOKUP(N$2+$A3702,Sheet2!BZ:NM,$B3702,0),HLOOKUP(N$2+$A3702,Sheet2!BZ:NM,$B3702,0)&lt;&gt;""),HLOOKUP(N$2+$A3702,Sheet2!BZ:NM,$B3702,0),"")</f>
        <v/>
      </c>
      <c r="O3702" t="str">
        <f>IF(OR(HLOOKUP(O$2+$A3702,Sheet2!CA:NN,$B3702,0),HLOOKUP(O$2+$A3702,Sheet2!CA:NN,$B3702,0)&lt;&gt;""),HLOOKUP(O$2+$A3702,Sheet2!CA:NN,$B3702,0),"")</f>
        <v/>
      </c>
      <c r="P3702" t="str">
        <f>IF(OR(HLOOKUP(P$2+$A3702,Sheet2!CB:NO,$B3702,0),HLOOKUP(P$2+$A3702,Sheet2!CB:NO,$B3702,0)&lt;&gt;""),HLOOKUP(P$2+$A3702,Sheet2!CB:NO,$B3702,0),"")</f>
        <v/>
      </c>
      <c r="Q3702" t="str">
        <f>IF(OR(HLOOKUP(Q$2+$A3702,Sheet2!CC:NO,$B3702,0),HLOOKUP(Q$2+$A3702,Sheet2!CC:NO,$B3702,0)&lt;&gt;""),HLOOKUP(Q$2+$A3702,Sheet2!CC:NO,$B3702,0),"")</f>
        <v/>
      </c>
    </row>
    <row r="3703" spans="1:17" x14ac:dyDescent="0.25">
      <c r="A3703" s="64">
        <f t="shared" si="459"/>
        <v>54</v>
      </c>
      <c r="B3703" s="64">
        <f t="shared" si="460"/>
        <v>374</v>
      </c>
      <c r="C3703" s="64">
        <f t="shared" si="461"/>
        <v>10</v>
      </c>
      <c r="D3703" s="64">
        <f t="shared" si="462"/>
        <v>370</v>
      </c>
      <c r="E3703" s="64">
        <f t="shared" si="463"/>
        <v>1846</v>
      </c>
      <c r="F3703" s="64" t="str">
        <f t="shared" si="456"/>
        <v/>
      </c>
      <c r="G3703" s="64" t="str">
        <f t="shared" si="457"/>
        <v/>
      </c>
      <c r="H3703" s="64" t="str">
        <f t="shared" si="458"/>
        <v/>
      </c>
      <c r="I3703" s="80" t="str">
        <f>IFERROR(VLOOKUP(D3703,Sheet2!A:B,2,0),"")</f>
        <v/>
      </c>
      <c r="J3703" s="64" t="str">
        <f>IFERROR(IF(I3703&lt;&gt;"",VLOOKUP(I3703,Sheet2!B:C,2,0),""),"")</f>
        <v/>
      </c>
      <c r="K3703" s="64" t="str">
        <f>IFERROR( IF(I3703&lt;&gt;"", HLOOKUP(L$2+$A3703,Sheet2!BX:NK,2,0),""),"")</f>
        <v/>
      </c>
      <c r="L3703" t="str">
        <f>IF(OR(HLOOKUP(L$2+$A3703,Sheet2!BX:NK,$B3703,0),HLOOKUP(L$2+$A3703,Sheet2!BX:NK,$B3703,0)&lt;&gt;""),HLOOKUP(L$2+$A3703,Sheet2!BX:NK,$B3703,0),"")</f>
        <v/>
      </c>
      <c r="M3703" t="str">
        <f>IF(OR(HLOOKUP(M$2+$A3703,Sheet2!BY:NL,$B3703,0),HLOOKUP(M$2+$A3703,Sheet2!BY:NL,$B3703,0)&lt;&gt;""),HLOOKUP(M$2+$A3703,Sheet2!BY:NL,$B3703,0),"")</f>
        <v/>
      </c>
      <c r="N3703" t="str">
        <f>IF(OR(HLOOKUP(N$2+$A3703,Sheet2!BZ:NM,$B3703,0),HLOOKUP(N$2+$A3703,Sheet2!BZ:NM,$B3703,0)&lt;&gt;""),HLOOKUP(N$2+$A3703,Sheet2!BZ:NM,$B3703,0),"")</f>
        <v/>
      </c>
      <c r="O3703" t="str">
        <f>IF(OR(HLOOKUP(O$2+$A3703,Sheet2!CA:NN,$B3703,0),HLOOKUP(O$2+$A3703,Sheet2!CA:NN,$B3703,0)&lt;&gt;""),HLOOKUP(O$2+$A3703,Sheet2!CA:NN,$B3703,0),"")</f>
        <v/>
      </c>
      <c r="P3703" t="str">
        <f>IF(OR(HLOOKUP(P$2+$A3703,Sheet2!CB:NO,$B3703,0),HLOOKUP(P$2+$A3703,Sheet2!CB:NO,$B3703,0)&lt;&gt;""),HLOOKUP(P$2+$A3703,Sheet2!CB:NO,$B3703,0),"")</f>
        <v/>
      </c>
      <c r="Q3703" t="str">
        <f>IF(OR(HLOOKUP(Q$2+$A3703,Sheet2!CC:NO,$B3703,0),HLOOKUP(Q$2+$A3703,Sheet2!CC:NO,$B3703,0)&lt;&gt;""),HLOOKUP(Q$2+$A3703,Sheet2!CC:NO,$B3703,0),"")</f>
        <v/>
      </c>
    </row>
    <row r="3704" spans="1:17" x14ac:dyDescent="0.25">
      <c r="A3704" s="64">
        <f t="shared" si="459"/>
        <v>0</v>
      </c>
      <c r="B3704" s="64">
        <f t="shared" si="460"/>
        <v>375</v>
      </c>
      <c r="C3704" s="64">
        <f t="shared" si="461"/>
        <v>1</v>
      </c>
      <c r="D3704" s="64">
        <f t="shared" si="462"/>
        <v>371</v>
      </c>
      <c r="E3704" s="64">
        <f t="shared" si="463"/>
        <v>1851</v>
      </c>
      <c r="F3704" s="64" t="str">
        <f t="shared" si="456"/>
        <v/>
      </c>
      <c r="G3704" s="64" t="str">
        <f t="shared" si="457"/>
        <v/>
      </c>
      <c r="H3704" s="64" t="str">
        <f t="shared" si="458"/>
        <v/>
      </c>
      <c r="I3704" s="80" t="str">
        <f>IFERROR(VLOOKUP(D3704,Sheet2!A:B,2,0),"")</f>
        <v/>
      </c>
      <c r="J3704" s="64" t="str">
        <f>IFERROR(IF(I3704&lt;&gt;"",VLOOKUP(I3704,Sheet2!B:C,2,0),""),"")</f>
        <v/>
      </c>
      <c r="K3704" s="64" t="str">
        <f>IFERROR( IF(I3704&lt;&gt;"", HLOOKUP(L$2+$A3704,Sheet2!BX:NK,2,0),""),"")</f>
        <v/>
      </c>
      <c r="L3704" t="str">
        <f>IF(OR(HLOOKUP(L$2+$A3704,Sheet2!BX:NK,$B3704,0),HLOOKUP(L$2+$A3704,Sheet2!BX:NK,$B3704,0)&lt;&gt;""),HLOOKUP(L$2+$A3704,Sheet2!BX:NK,$B3704,0),"")</f>
        <v/>
      </c>
      <c r="M3704" t="str">
        <f>IF(OR(HLOOKUP(M$2+$A3704,Sheet2!BY:NL,$B3704,0),HLOOKUP(M$2+$A3704,Sheet2!BY:NL,$B3704,0)&lt;&gt;""),HLOOKUP(M$2+$A3704,Sheet2!BY:NL,$B3704,0),"")</f>
        <v/>
      </c>
      <c r="N3704" t="str">
        <f>IF(OR(HLOOKUP(N$2+$A3704,Sheet2!BZ:NM,$B3704,0),HLOOKUP(N$2+$A3704,Sheet2!BZ:NM,$B3704,0)&lt;&gt;""),HLOOKUP(N$2+$A3704,Sheet2!BZ:NM,$B3704,0),"")</f>
        <v/>
      </c>
      <c r="O3704" t="str">
        <f>IF(OR(HLOOKUP(O$2+$A3704,Sheet2!CA:NN,$B3704,0),HLOOKUP(O$2+$A3704,Sheet2!CA:NN,$B3704,0)&lt;&gt;""),HLOOKUP(O$2+$A3704,Sheet2!CA:NN,$B3704,0),"")</f>
        <v/>
      </c>
      <c r="P3704" t="str">
        <f>IF(OR(HLOOKUP(P$2+$A3704,Sheet2!CB:NO,$B3704,0),HLOOKUP(P$2+$A3704,Sheet2!CB:NO,$B3704,0)&lt;&gt;""),HLOOKUP(P$2+$A3704,Sheet2!CB:NO,$B3704,0),"")</f>
        <v/>
      </c>
      <c r="Q3704" t="str">
        <f>IF(OR(HLOOKUP(Q$2+$A3704,Sheet2!CC:NO,$B3704,0),HLOOKUP(Q$2+$A3704,Sheet2!CC:NO,$B3704,0)&lt;&gt;""),HLOOKUP(Q$2+$A3704,Sheet2!CC:NO,$B3704,0),"")</f>
        <v/>
      </c>
    </row>
    <row r="3705" spans="1:17" x14ac:dyDescent="0.25">
      <c r="A3705" s="64">
        <f t="shared" si="459"/>
        <v>6</v>
      </c>
      <c r="B3705" s="64">
        <f t="shared" si="460"/>
        <v>375</v>
      </c>
      <c r="C3705" s="64">
        <f t="shared" si="461"/>
        <v>2</v>
      </c>
      <c r="D3705" s="64">
        <f t="shared" si="462"/>
        <v>371</v>
      </c>
      <c r="E3705" s="64">
        <f t="shared" si="463"/>
        <v>1851</v>
      </c>
      <c r="F3705" s="64" t="str">
        <f t="shared" si="456"/>
        <v/>
      </c>
      <c r="G3705" s="64" t="str">
        <f t="shared" si="457"/>
        <v/>
      </c>
      <c r="H3705" s="64" t="str">
        <f t="shared" si="458"/>
        <v/>
      </c>
      <c r="I3705" s="80" t="str">
        <f>IFERROR(VLOOKUP(D3705,Sheet2!A:B,2,0),"")</f>
        <v/>
      </c>
      <c r="J3705" s="64" t="str">
        <f>IFERROR(IF(I3705&lt;&gt;"",VLOOKUP(I3705,Sheet2!B:C,2,0),""),"")</f>
        <v/>
      </c>
      <c r="K3705" s="64" t="str">
        <f>IFERROR( IF(I3705&lt;&gt;"", HLOOKUP(L$2+$A3705,Sheet2!BX:NK,2,0),""),"")</f>
        <v/>
      </c>
      <c r="L3705" t="str">
        <f>IF(OR(HLOOKUP(L$2+$A3705,Sheet2!BX:NK,$B3705,0),HLOOKUP(L$2+$A3705,Sheet2!BX:NK,$B3705,0)&lt;&gt;""),HLOOKUP(L$2+$A3705,Sheet2!BX:NK,$B3705,0),"")</f>
        <v/>
      </c>
      <c r="M3705" t="str">
        <f>IF(OR(HLOOKUP(M$2+$A3705,Sheet2!BY:NL,$B3705,0),HLOOKUP(M$2+$A3705,Sheet2!BY:NL,$B3705,0)&lt;&gt;""),HLOOKUP(M$2+$A3705,Sheet2!BY:NL,$B3705,0),"")</f>
        <v/>
      </c>
      <c r="N3705" t="str">
        <f>IF(OR(HLOOKUP(N$2+$A3705,Sheet2!BZ:NM,$B3705,0),HLOOKUP(N$2+$A3705,Sheet2!BZ:NM,$B3705,0)&lt;&gt;""),HLOOKUP(N$2+$A3705,Sheet2!BZ:NM,$B3705,0),"")</f>
        <v/>
      </c>
      <c r="O3705" t="str">
        <f>IF(OR(HLOOKUP(O$2+$A3705,Sheet2!CA:NN,$B3705,0),HLOOKUP(O$2+$A3705,Sheet2!CA:NN,$B3705,0)&lt;&gt;""),HLOOKUP(O$2+$A3705,Sheet2!CA:NN,$B3705,0),"")</f>
        <v/>
      </c>
      <c r="P3705" t="str">
        <f>IF(OR(HLOOKUP(P$2+$A3705,Sheet2!CB:NO,$B3705,0),HLOOKUP(P$2+$A3705,Sheet2!CB:NO,$B3705,0)&lt;&gt;""),HLOOKUP(P$2+$A3705,Sheet2!CB:NO,$B3705,0),"")</f>
        <v/>
      </c>
      <c r="Q3705" t="str">
        <f>IF(OR(HLOOKUP(Q$2+$A3705,Sheet2!CC:NO,$B3705,0),HLOOKUP(Q$2+$A3705,Sheet2!CC:NO,$B3705,0)&lt;&gt;""),HLOOKUP(Q$2+$A3705,Sheet2!CC:NO,$B3705,0),"")</f>
        <v/>
      </c>
    </row>
    <row r="3706" spans="1:17" x14ac:dyDescent="0.25">
      <c r="A3706" s="64">
        <f t="shared" si="459"/>
        <v>12</v>
      </c>
      <c r="B3706" s="64">
        <f t="shared" si="460"/>
        <v>375</v>
      </c>
      <c r="C3706" s="64">
        <f t="shared" si="461"/>
        <v>3</v>
      </c>
      <c r="D3706" s="64">
        <f t="shared" si="462"/>
        <v>371</v>
      </c>
      <c r="E3706" s="64">
        <f t="shared" si="463"/>
        <v>1851</v>
      </c>
      <c r="F3706" s="64" t="str">
        <f t="shared" si="456"/>
        <v/>
      </c>
      <c r="G3706" s="64" t="str">
        <f t="shared" si="457"/>
        <v/>
      </c>
      <c r="H3706" s="64" t="str">
        <f t="shared" si="458"/>
        <v/>
      </c>
      <c r="I3706" s="80" t="str">
        <f>IFERROR(VLOOKUP(D3706,Sheet2!A:B,2,0),"")</f>
        <v/>
      </c>
      <c r="J3706" s="64" t="str">
        <f>IFERROR(IF(I3706&lt;&gt;"",VLOOKUP(I3706,Sheet2!B:C,2,0),""),"")</f>
        <v/>
      </c>
      <c r="K3706" s="64" t="str">
        <f>IFERROR( IF(I3706&lt;&gt;"", HLOOKUP(L$2+$A3706,Sheet2!BX:NK,2,0),""),"")</f>
        <v/>
      </c>
      <c r="L3706" t="str">
        <f>IF(OR(HLOOKUP(L$2+$A3706,Sheet2!BX:NK,$B3706,0),HLOOKUP(L$2+$A3706,Sheet2!BX:NK,$B3706,0)&lt;&gt;""),HLOOKUP(L$2+$A3706,Sheet2!BX:NK,$B3706,0),"")</f>
        <v/>
      </c>
      <c r="M3706" t="str">
        <f>IF(OR(HLOOKUP(M$2+$A3706,Sheet2!BY:NL,$B3706,0),HLOOKUP(M$2+$A3706,Sheet2!BY:NL,$B3706,0)&lt;&gt;""),HLOOKUP(M$2+$A3706,Sheet2!BY:NL,$B3706,0),"")</f>
        <v/>
      </c>
      <c r="N3706" t="str">
        <f>IF(OR(HLOOKUP(N$2+$A3706,Sheet2!BZ:NM,$B3706,0),HLOOKUP(N$2+$A3706,Sheet2!BZ:NM,$B3706,0)&lt;&gt;""),HLOOKUP(N$2+$A3706,Sheet2!BZ:NM,$B3706,0),"")</f>
        <v/>
      </c>
      <c r="O3706" t="str">
        <f>IF(OR(HLOOKUP(O$2+$A3706,Sheet2!CA:NN,$B3706,0),HLOOKUP(O$2+$A3706,Sheet2!CA:NN,$B3706,0)&lt;&gt;""),HLOOKUP(O$2+$A3706,Sheet2!CA:NN,$B3706,0),"")</f>
        <v/>
      </c>
      <c r="P3706" t="str">
        <f>IF(OR(HLOOKUP(P$2+$A3706,Sheet2!CB:NO,$B3706,0),HLOOKUP(P$2+$A3706,Sheet2!CB:NO,$B3706,0)&lt;&gt;""),HLOOKUP(P$2+$A3706,Sheet2!CB:NO,$B3706,0),"")</f>
        <v/>
      </c>
      <c r="Q3706" t="str">
        <f>IF(OR(HLOOKUP(Q$2+$A3706,Sheet2!CC:NO,$B3706,0),HLOOKUP(Q$2+$A3706,Sheet2!CC:NO,$B3706,0)&lt;&gt;""),HLOOKUP(Q$2+$A3706,Sheet2!CC:NO,$B3706,0),"")</f>
        <v/>
      </c>
    </row>
    <row r="3707" spans="1:17" x14ac:dyDescent="0.25">
      <c r="A3707" s="64">
        <f t="shared" si="459"/>
        <v>18</v>
      </c>
      <c r="B3707" s="64">
        <f t="shared" si="460"/>
        <v>375</v>
      </c>
      <c r="C3707" s="64">
        <f t="shared" si="461"/>
        <v>4</v>
      </c>
      <c r="D3707" s="64">
        <f t="shared" si="462"/>
        <v>371</v>
      </c>
      <c r="E3707" s="64">
        <f t="shared" si="463"/>
        <v>1851</v>
      </c>
      <c r="F3707" s="64" t="str">
        <f t="shared" si="456"/>
        <v/>
      </c>
      <c r="G3707" s="64" t="str">
        <f t="shared" si="457"/>
        <v/>
      </c>
      <c r="H3707" s="64" t="str">
        <f t="shared" si="458"/>
        <v/>
      </c>
      <c r="I3707" s="80" t="str">
        <f>IFERROR(VLOOKUP(D3707,Sheet2!A:B,2,0),"")</f>
        <v/>
      </c>
      <c r="J3707" s="64" t="str">
        <f>IFERROR(IF(I3707&lt;&gt;"",VLOOKUP(I3707,Sheet2!B:C,2,0),""),"")</f>
        <v/>
      </c>
      <c r="K3707" s="64" t="str">
        <f>IFERROR( IF(I3707&lt;&gt;"", HLOOKUP(L$2+$A3707,Sheet2!BX:NK,2,0),""),"")</f>
        <v/>
      </c>
      <c r="L3707" t="str">
        <f>IF(OR(HLOOKUP(L$2+$A3707,Sheet2!BX:NK,$B3707,0),HLOOKUP(L$2+$A3707,Sheet2!BX:NK,$B3707,0)&lt;&gt;""),HLOOKUP(L$2+$A3707,Sheet2!BX:NK,$B3707,0),"")</f>
        <v/>
      </c>
      <c r="M3707" t="str">
        <f>IF(OR(HLOOKUP(M$2+$A3707,Sheet2!BY:NL,$B3707,0),HLOOKUP(M$2+$A3707,Sheet2!BY:NL,$B3707,0)&lt;&gt;""),HLOOKUP(M$2+$A3707,Sheet2!BY:NL,$B3707,0),"")</f>
        <v/>
      </c>
      <c r="N3707" t="str">
        <f>IF(OR(HLOOKUP(N$2+$A3707,Sheet2!BZ:NM,$B3707,0),HLOOKUP(N$2+$A3707,Sheet2!BZ:NM,$B3707,0)&lt;&gt;""),HLOOKUP(N$2+$A3707,Sheet2!BZ:NM,$B3707,0),"")</f>
        <v/>
      </c>
      <c r="O3707" t="str">
        <f>IF(OR(HLOOKUP(O$2+$A3707,Sheet2!CA:NN,$B3707,0),HLOOKUP(O$2+$A3707,Sheet2!CA:NN,$B3707,0)&lt;&gt;""),HLOOKUP(O$2+$A3707,Sheet2!CA:NN,$B3707,0),"")</f>
        <v/>
      </c>
      <c r="P3707" t="str">
        <f>IF(OR(HLOOKUP(P$2+$A3707,Sheet2!CB:NO,$B3707,0),HLOOKUP(P$2+$A3707,Sheet2!CB:NO,$B3707,0)&lt;&gt;""),HLOOKUP(P$2+$A3707,Sheet2!CB:NO,$B3707,0),"")</f>
        <v/>
      </c>
      <c r="Q3707" t="str">
        <f>IF(OR(HLOOKUP(Q$2+$A3707,Sheet2!CC:NO,$B3707,0),HLOOKUP(Q$2+$A3707,Sheet2!CC:NO,$B3707,0)&lt;&gt;""),HLOOKUP(Q$2+$A3707,Sheet2!CC:NO,$B3707,0),"")</f>
        <v/>
      </c>
    </row>
    <row r="3708" spans="1:17" x14ac:dyDescent="0.25">
      <c r="A3708" s="64">
        <f t="shared" si="459"/>
        <v>24</v>
      </c>
      <c r="B3708" s="64">
        <f t="shared" si="460"/>
        <v>375</v>
      </c>
      <c r="C3708" s="64">
        <f t="shared" si="461"/>
        <v>5</v>
      </c>
      <c r="D3708" s="64">
        <f t="shared" si="462"/>
        <v>371</v>
      </c>
      <c r="E3708" s="64">
        <f t="shared" si="463"/>
        <v>1851</v>
      </c>
      <c r="F3708" s="64" t="str">
        <f t="shared" si="456"/>
        <v/>
      </c>
      <c r="G3708" s="64" t="str">
        <f t="shared" si="457"/>
        <v/>
      </c>
      <c r="H3708" s="64" t="str">
        <f t="shared" si="458"/>
        <v/>
      </c>
      <c r="I3708" s="80" t="str">
        <f>IFERROR(VLOOKUP(D3708,Sheet2!A:B,2,0),"")</f>
        <v/>
      </c>
      <c r="J3708" s="64" t="str">
        <f>IFERROR(IF(I3708&lt;&gt;"",VLOOKUP(I3708,Sheet2!B:C,2,0),""),"")</f>
        <v/>
      </c>
      <c r="K3708" s="64" t="str">
        <f>IFERROR( IF(I3708&lt;&gt;"", HLOOKUP(L$2+$A3708,Sheet2!BX:NK,2,0),""),"")</f>
        <v/>
      </c>
      <c r="L3708" t="str">
        <f>IF(OR(HLOOKUP(L$2+$A3708,Sheet2!BX:NK,$B3708,0),HLOOKUP(L$2+$A3708,Sheet2!BX:NK,$B3708,0)&lt;&gt;""),HLOOKUP(L$2+$A3708,Sheet2!BX:NK,$B3708,0),"")</f>
        <v/>
      </c>
      <c r="M3708" t="str">
        <f>IF(OR(HLOOKUP(M$2+$A3708,Sheet2!BY:NL,$B3708,0),HLOOKUP(M$2+$A3708,Sheet2!BY:NL,$B3708,0)&lt;&gt;""),HLOOKUP(M$2+$A3708,Sheet2!BY:NL,$B3708,0),"")</f>
        <v/>
      </c>
      <c r="N3708" t="str">
        <f>IF(OR(HLOOKUP(N$2+$A3708,Sheet2!BZ:NM,$B3708,0),HLOOKUP(N$2+$A3708,Sheet2!BZ:NM,$B3708,0)&lt;&gt;""),HLOOKUP(N$2+$A3708,Sheet2!BZ:NM,$B3708,0),"")</f>
        <v/>
      </c>
      <c r="O3708" t="str">
        <f>IF(OR(HLOOKUP(O$2+$A3708,Sheet2!CA:NN,$B3708,0),HLOOKUP(O$2+$A3708,Sheet2!CA:NN,$B3708,0)&lt;&gt;""),HLOOKUP(O$2+$A3708,Sheet2!CA:NN,$B3708,0),"")</f>
        <v/>
      </c>
      <c r="P3708" t="str">
        <f>IF(OR(HLOOKUP(P$2+$A3708,Sheet2!CB:NO,$B3708,0),HLOOKUP(P$2+$A3708,Sheet2!CB:NO,$B3708,0)&lt;&gt;""),HLOOKUP(P$2+$A3708,Sheet2!CB:NO,$B3708,0),"")</f>
        <v/>
      </c>
      <c r="Q3708" t="str">
        <f>IF(OR(HLOOKUP(Q$2+$A3708,Sheet2!CC:NO,$B3708,0),HLOOKUP(Q$2+$A3708,Sheet2!CC:NO,$B3708,0)&lt;&gt;""),HLOOKUP(Q$2+$A3708,Sheet2!CC:NO,$B3708,0),"")</f>
        <v/>
      </c>
    </row>
    <row r="3709" spans="1:17" x14ac:dyDescent="0.25">
      <c r="A3709" s="64">
        <f t="shared" si="459"/>
        <v>30</v>
      </c>
      <c r="B3709" s="64">
        <f t="shared" si="460"/>
        <v>375</v>
      </c>
      <c r="C3709" s="64">
        <f t="shared" si="461"/>
        <v>6</v>
      </c>
      <c r="D3709" s="64">
        <f t="shared" si="462"/>
        <v>371</v>
      </c>
      <c r="E3709" s="64">
        <f t="shared" si="463"/>
        <v>1851</v>
      </c>
      <c r="F3709" s="64" t="str">
        <f t="shared" si="456"/>
        <v/>
      </c>
      <c r="G3709" s="64" t="str">
        <f t="shared" si="457"/>
        <v/>
      </c>
      <c r="H3709" s="64" t="str">
        <f t="shared" si="458"/>
        <v/>
      </c>
      <c r="I3709" s="80" t="str">
        <f>IFERROR(VLOOKUP(D3709,Sheet2!A:B,2,0),"")</f>
        <v/>
      </c>
      <c r="J3709" s="64" t="str">
        <f>IFERROR(IF(I3709&lt;&gt;"",VLOOKUP(I3709,Sheet2!B:C,2,0),""),"")</f>
        <v/>
      </c>
      <c r="K3709" s="64" t="str">
        <f>IFERROR( IF(I3709&lt;&gt;"", HLOOKUP(L$2+$A3709,Sheet2!BX:NK,2,0),""),"")</f>
        <v/>
      </c>
      <c r="L3709" t="str">
        <f>IF(OR(HLOOKUP(L$2+$A3709,Sheet2!BX:NK,$B3709,0),HLOOKUP(L$2+$A3709,Sheet2!BX:NK,$B3709,0)&lt;&gt;""),HLOOKUP(L$2+$A3709,Sheet2!BX:NK,$B3709,0),"")</f>
        <v/>
      </c>
      <c r="M3709" t="str">
        <f>IF(OR(HLOOKUP(M$2+$A3709,Sheet2!BY:NL,$B3709,0),HLOOKUP(M$2+$A3709,Sheet2!BY:NL,$B3709,0)&lt;&gt;""),HLOOKUP(M$2+$A3709,Sheet2!BY:NL,$B3709,0),"")</f>
        <v/>
      </c>
      <c r="N3709" t="str">
        <f>IF(OR(HLOOKUP(N$2+$A3709,Sheet2!BZ:NM,$B3709,0),HLOOKUP(N$2+$A3709,Sheet2!BZ:NM,$B3709,0)&lt;&gt;""),HLOOKUP(N$2+$A3709,Sheet2!BZ:NM,$B3709,0),"")</f>
        <v/>
      </c>
      <c r="O3709" t="str">
        <f>IF(OR(HLOOKUP(O$2+$A3709,Sheet2!CA:NN,$B3709,0),HLOOKUP(O$2+$A3709,Sheet2!CA:NN,$B3709,0)&lt;&gt;""),HLOOKUP(O$2+$A3709,Sheet2!CA:NN,$B3709,0),"")</f>
        <v/>
      </c>
      <c r="P3709" t="str">
        <f>IF(OR(HLOOKUP(P$2+$A3709,Sheet2!CB:NO,$B3709,0),HLOOKUP(P$2+$A3709,Sheet2!CB:NO,$B3709,0)&lt;&gt;""),HLOOKUP(P$2+$A3709,Sheet2!CB:NO,$B3709,0),"")</f>
        <v/>
      </c>
      <c r="Q3709" t="str">
        <f>IF(OR(HLOOKUP(Q$2+$A3709,Sheet2!CC:NO,$B3709,0),HLOOKUP(Q$2+$A3709,Sheet2!CC:NO,$B3709,0)&lt;&gt;""),HLOOKUP(Q$2+$A3709,Sheet2!CC:NO,$B3709,0),"")</f>
        <v/>
      </c>
    </row>
    <row r="3710" spans="1:17" x14ac:dyDescent="0.25">
      <c r="A3710" s="64">
        <f t="shared" si="459"/>
        <v>36</v>
      </c>
      <c r="B3710" s="64">
        <f t="shared" si="460"/>
        <v>375</v>
      </c>
      <c r="C3710" s="64">
        <f t="shared" si="461"/>
        <v>7</v>
      </c>
      <c r="D3710" s="64">
        <f t="shared" si="462"/>
        <v>371</v>
      </c>
      <c r="E3710" s="64">
        <f t="shared" si="463"/>
        <v>1851</v>
      </c>
      <c r="F3710" s="64" t="str">
        <f t="shared" si="456"/>
        <v/>
      </c>
      <c r="G3710" s="64" t="str">
        <f t="shared" si="457"/>
        <v/>
      </c>
      <c r="H3710" s="64" t="str">
        <f t="shared" si="458"/>
        <v/>
      </c>
      <c r="I3710" s="80" t="str">
        <f>IFERROR(VLOOKUP(D3710,Sheet2!A:B,2,0),"")</f>
        <v/>
      </c>
      <c r="J3710" s="64" t="str">
        <f>IFERROR(IF(I3710&lt;&gt;"",VLOOKUP(I3710,Sheet2!B:C,2,0),""),"")</f>
        <v/>
      </c>
      <c r="K3710" s="64" t="str">
        <f>IFERROR( IF(I3710&lt;&gt;"", HLOOKUP(L$2+$A3710,Sheet2!BX:NK,2,0),""),"")</f>
        <v/>
      </c>
      <c r="L3710" t="str">
        <f>IF(OR(HLOOKUP(L$2+$A3710,Sheet2!BX:NK,$B3710,0),HLOOKUP(L$2+$A3710,Sheet2!BX:NK,$B3710,0)&lt;&gt;""),HLOOKUP(L$2+$A3710,Sheet2!BX:NK,$B3710,0),"")</f>
        <v/>
      </c>
      <c r="M3710" t="str">
        <f>IF(OR(HLOOKUP(M$2+$A3710,Sheet2!BY:NL,$B3710,0),HLOOKUP(M$2+$A3710,Sheet2!BY:NL,$B3710,0)&lt;&gt;""),HLOOKUP(M$2+$A3710,Sheet2!BY:NL,$B3710,0),"")</f>
        <v/>
      </c>
      <c r="N3710" t="str">
        <f>IF(OR(HLOOKUP(N$2+$A3710,Sheet2!BZ:NM,$B3710,0),HLOOKUP(N$2+$A3710,Sheet2!BZ:NM,$B3710,0)&lt;&gt;""),HLOOKUP(N$2+$A3710,Sheet2!BZ:NM,$B3710,0),"")</f>
        <v/>
      </c>
      <c r="O3710" t="str">
        <f>IF(OR(HLOOKUP(O$2+$A3710,Sheet2!CA:NN,$B3710,0),HLOOKUP(O$2+$A3710,Sheet2!CA:NN,$B3710,0)&lt;&gt;""),HLOOKUP(O$2+$A3710,Sheet2!CA:NN,$B3710,0),"")</f>
        <v/>
      </c>
      <c r="P3710" t="str">
        <f>IF(OR(HLOOKUP(P$2+$A3710,Sheet2!CB:NO,$B3710,0),HLOOKUP(P$2+$A3710,Sheet2!CB:NO,$B3710,0)&lt;&gt;""),HLOOKUP(P$2+$A3710,Sheet2!CB:NO,$B3710,0),"")</f>
        <v/>
      </c>
      <c r="Q3710" t="str">
        <f>IF(OR(HLOOKUP(Q$2+$A3710,Sheet2!CC:NO,$B3710,0),HLOOKUP(Q$2+$A3710,Sheet2!CC:NO,$B3710,0)&lt;&gt;""),HLOOKUP(Q$2+$A3710,Sheet2!CC:NO,$B3710,0),"")</f>
        <v/>
      </c>
    </row>
    <row r="3711" spans="1:17" x14ac:dyDescent="0.25">
      <c r="A3711" s="64">
        <f t="shared" si="459"/>
        <v>42</v>
      </c>
      <c r="B3711" s="64">
        <f t="shared" si="460"/>
        <v>375</v>
      </c>
      <c r="C3711" s="64">
        <f t="shared" si="461"/>
        <v>8</v>
      </c>
      <c r="D3711" s="64">
        <f t="shared" si="462"/>
        <v>371</v>
      </c>
      <c r="E3711" s="64">
        <f t="shared" si="463"/>
        <v>1851</v>
      </c>
      <c r="F3711" s="64" t="str">
        <f t="shared" si="456"/>
        <v/>
      </c>
      <c r="G3711" s="64" t="str">
        <f t="shared" si="457"/>
        <v/>
      </c>
      <c r="H3711" s="64" t="str">
        <f t="shared" si="458"/>
        <v/>
      </c>
      <c r="I3711" s="80" t="str">
        <f>IFERROR(VLOOKUP(D3711,Sheet2!A:B,2,0),"")</f>
        <v/>
      </c>
      <c r="J3711" s="64" t="str">
        <f>IFERROR(IF(I3711&lt;&gt;"",VLOOKUP(I3711,Sheet2!B:C,2,0),""),"")</f>
        <v/>
      </c>
      <c r="K3711" s="64" t="str">
        <f>IFERROR( IF(I3711&lt;&gt;"", HLOOKUP(L$2+$A3711,Sheet2!BX:NK,2,0),""),"")</f>
        <v/>
      </c>
      <c r="L3711" t="str">
        <f>IF(OR(HLOOKUP(L$2+$A3711,Sheet2!BX:NK,$B3711,0),HLOOKUP(L$2+$A3711,Sheet2!BX:NK,$B3711,0)&lt;&gt;""),HLOOKUP(L$2+$A3711,Sheet2!BX:NK,$B3711,0),"")</f>
        <v/>
      </c>
      <c r="M3711" t="str">
        <f>IF(OR(HLOOKUP(M$2+$A3711,Sheet2!BY:NL,$B3711,0),HLOOKUP(M$2+$A3711,Sheet2!BY:NL,$B3711,0)&lt;&gt;""),HLOOKUP(M$2+$A3711,Sheet2!BY:NL,$B3711,0),"")</f>
        <v/>
      </c>
      <c r="N3711" t="str">
        <f>IF(OR(HLOOKUP(N$2+$A3711,Sheet2!BZ:NM,$B3711,0),HLOOKUP(N$2+$A3711,Sheet2!BZ:NM,$B3711,0)&lt;&gt;""),HLOOKUP(N$2+$A3711,Sheet2!BZ:NM,$B3711,0),"")</f>
        <v/>
      </c>
      <c r="O3711" t="str">
        <f>IF(OR(HLOOKUP(O$2+$A3711,Sheet2!CA:NN,$B3711,0),HLOOKUP(O$2+$A3711,Sheet2!CA:NN,$B3711,0)&lt;&gt;""),HLOOKUP(O$2+$A3711,Sheet2!CA:NN,$B3711,0),"")</f>
        <v/>
      </c>
      <c r="P3711" t="str">
        <f>IF(OR(HLOOKUP(P$2+$A3711,Sheet2!CB:NO,$B3711,0),HLOOKUP(P$2+$A3711,Sheet2!CB:NO,$B3711,0)&lt;&gt;""),HLOOKUP(P$2+$A3711,Sheet2!CB:NO,$B3711,0),"")</f>
        <v/>
      </c>
      <c r="Q3711" t="str">
        <f>IF(OR(HLOOKUP(Q$2+$A3711,Sheet2!CC:NO,$B3711,0),HLOOKUP(Q$2+$A3711,Sheet2!CC:NO,$B3711,0)&lt;&gt;""),HLOOKUP(Q$2+$A3711,Sheet2!CC:NO,$B3711,0),"")</f>
        <v/>
      </c>
    </row>
    <row r="3712" spans="1:17" x14ac:dyDescent="0.25">
      <c r="A3712" s="64">
        <f t="shared" si="459"/>
        <v>48</v>
      </c>
      <c r="B3712" s="64">
        <f t="shared" si="460"/>
        <v>375</v>
      </c>
      <c r="C3712" s="64">
        <f t="shared" si="461"/>
        <v>9</v>
      </c>
      <c r="D3712" s="64">
        <f t="shared" si="462"/>
        <v>371</v>
      </c>
      <c r="E3712" s="64">
        <f t="shared" si="463"/>
        <v>1851</v>
      </c>
      <c r="F3712" s="64" t="str">
        <f t="shared" si="456"/>
        <v/>
      </c>
      <c r="G3712" s="64" t="str">
        <f t="shared" si="457"/>
        <v/>
      </c>
      <c r="H3712" s="64" t="str">
        <f t="shared" si="458"/>
        <v/>
      </c>
      <c r="I3712" s="80" t="str">
        <f>IFERROR(VLOOKUP(D3712,Sheet2!A:B,2,0),"")</f>
        <v/>
      </c>
      <c r="J3712" s="64" t="str">
        <f>IFERROR(IF(I3712&lt;&gt;"",VLOOKUP(I3712,Sheet2!B:C,2,0),""),"")</f>
        <v/>
      </c>
      <c r="K3712" s="64" t="str">
        <f>IFERROR( IF(I3712&lt;&gt;"", HLOOKUP(L$2+$A3712,Sheet2!BX:NK,2,0),""),"")</f>
        <v/>
      </c>
      <c r="L3712" t="str">
        <f>IF(OR(HLOOKUP(L$2+$A3712,Sheet2!BX:NK,$B3712,0),HLOOKUP(L$2+$A3712,Sheet2!BX:NK,$B3712,0)&lt;&gt;""),HLOOKUP(L$2+$A3712,Sheet2!BX:NK,$B3712,0),"")</f>
        <v/>
      </c>
      <c r="M3712" t="str">
        <f>IF(OR(HLOOKUP(M$2+$A3712,Sheet2!BY:NL,$B3712,0),HLOOKUP(M$2+$A3712,Sheet2!BY:NL,$B3712,0)&lt;&gt;""),HLOOKUP(M$2+$A3712,Sheet2!BY:NL,$B3712,0),"")</f>
        <v/>
      </c>
      <c r="N3712" t="str">
        <f>IF(OR(HLOOKUP(N$2+$A3712,Sheet2!BZ:NM,$B3712,0),HLOOKUP(N$2+$A3712,Sheet2!BZ:NM,$B3712,0)&lt;&gt;""),HLOOKUP(N$2+$A3712,Sheet2!BZ:NM,$B3712,0),"")</f>
        <v/>
      </c>
      <c r="O3712" t="str">
        <f>IF(OR(HLOOKUP(O$2+$A3712,Sheet2!CA:NN,$B3712,0),HLOOKUP(O$2+$A3712,Sheet2!CA:NN,$B3712,0)&lt;&gt;""),HLOOKUP(O$2+$A3712,Sheet2!CA:NN,$B3712,0),"")</f>
        <v/>
      </c>
      <c r="P3712" t="str">
        <f>IF(OR(HLOOKUP(P$2+$A3712,Sheet2!CB:NO,$B3712,0),HLOOKUP(P$2+$A3712,Sheet2!CB:NO,$B3712,0)&lt;&gt;""),HLOOKUP(P$2+$A3712,Sheet2!CB:NO,$B3712,0),"")</f>
        <v/>
      </c>
      <c r="Q3712" t="str">
        <f>IF(OR(HLOOKUP(Q$2+$A3712,Sheet2!CC:NO,$B3712,0),HLOOKUP(Q$2+$A3712,Sheet2!CC:NO,$B3712,0)&lt;&gt;""),HLOOKUP(Q$2+$A3712,Sheet2!CC:NO,$B3712,0),"")</f>
        <v/>
      </c>
    </row>
    <row r="3713" spans="1:17" x14ac:dyDescent="0.25">
      <c r="A3713" s="64">
        <f t="shared" si="459"/>
        <v>54</v>
      </c>
      <c r="B3713" s="64">
        <f t="shared" si="460"/>
        <v>375</v>
      </c>
      <c r="C3713" s="64">
        <f t="shared" si="461"/>
        <v>10</v>
      </c>
      <c r="D3713" s="64">
        <f t="shared" si="462"/>
        <v>371</v>
      </c>
      <c r="E3713" s="64">
        <f t="shared" si="463"/>
        <v>1851</v>
      </c>
      <c r="F3713" s="64" t="str">
        <f t="shared" si="456"/>
        <v/>
      </c>
      <c r="G3713" s="64" t="str">
        <f t="shared" si="457"/>
        <v/>
      </c>
      <c r="H3713" s="64" t="str">
        <f t="shared" si="458"/>
        <v/>
      </c>
      <c r="I3713" s="80" t="str">
        <f>IFERROR(VLOOKUP(D3713,Sheet2!A:B,2,0),"")</f>
        <v/>
      </c>
      <c r="J3713" s="64" t="str">
        <f>IFERROR(IF(I3713&lt;&gt;"",VLOOKUP(I3713,Sheet2!B:C,2,0),""),"")</f>
        <v/>
      </c>
      <c r="K3713" s="64" t="str">
        <f>IFERROR( IF(I3713&lt;&gt;"", HLOOKUP(L$2+$A3713,Sheet2!BX:NK,2,0),""),"")</f>
        <v/>
      </c>
      <c r="L3713" t="str">
        <f>IF(OR(HLOOKUP(L$2+$A3713,Sheet2!BX:NK,$B3713,0),HLOOKUP(L$2+$A3713,Sheet2!BX:NK,$B3713,0)&lt;&gt;""),HLOOKUP(L$2+$A3713,Sheet2!BX:NK,$B3713,0),"")</f>
        <v/>
      </c>
      <c r="M3713" t="str">
        <f>IF(OR(HLOOKUP(M$2+$A3713,Sheet2!BY:NL,$B3713,0),HLOOKUP(M$2+$A3713,Sheet2!BY:NL,$B3713,0)&lt;&gt;""),HLOOKUP(M$2+$A3713,Sheet2!BY:NL,$B3713,0),"")</f>
        <v/>
      </c>
      <c r="N3713" t="str">
        <f>IF(OR(HLOOKUP(N$2+$A3713,Sheet2!BZ:NM,$B3713,0),HLOOKUP(N$2+$A3713,Sheet2!BZ:NM,$B3713,0)&lt;&gt;""),HLOOKUP(N$2+$A3713,Sheet2!BZ:NM,$B3713,0),"")</f>
        <v/>
      </c>
      <c r="O3713" t="str">
        <f>IF(OR(HLOOKUP(O$2+$A3713,Sheet2!CA:NN,$B3713,0),HLOOKUP(O$2+$A3713,Sheet2!CA:NN,$B3713,0)&lt;&gt;""),HLOOKUP(O$2+$A3713,Sheet2!CA:NN,$B3713,0),"")</f>
        <v/>
      </c>
      <c r="P3713" t="str">
        <f>IF(OR(HLOOKUP(P$2+$A3713,Sheet2!CB:NO,$B3713,0),HLOOKUP(P$2+$A3713,Sheet2!CB:NO,$B3713,0)&lt;&gt;""),HLOOKUP(P$2+$A3713,Sheet2!CB:NO,$B3713,0),"")</f>
        <v/>
      </c>
      <c r="Q3713" t="str">
        <f>IF(OR(HLOOKUP(Q$2+$A3713,Sheet2!CC:NO,$B3713,0),HLOOKUP(Q$2+$A3713,Sheet2!CC:NO,$B3713,0)&lt;&gt;""),HLOOKUP(Q$2+$A3713,Sheet2!CC:NO,$B3713,0),"")</f>
        <v/>
      </c>
    </row>
    <row r="3714" spans="1:17" x14ac:dyDescent="0.25">
      <c r="A3714" s="64">
        <f t="shared" si="459"/>
        <v>0</v>
      </c>
      <c r="B3714" s="64">
        <f t="shared" si="460"/>
        <v>376</v>
      </c>
      <c r="C3714" s="64">
        <f t="shared" si="461"/>
        <v>1</v>
      </c>
      <c r="D3714" s="64">
        <f t="shared" si="462"/>
        <v>372</v>
      </c>
      <c r="E3714" s="64">
        <f t="shared" si="463"/>
        <v>1856</v>
      </c>
      <c r="F3714" s="64" t="str">
        <f t="shared" si="456"/>
        <v/>
      </c>
      <c r="G3714" s="64" t="str">
        <f t="shared" si="457"/>
        <v/>
      </c>
      <c r="H3714" s="64" t="str">
        <f t="shared" si="458"/>
        <v/>
      </c>
      <c r="I3714" s="80" t="str">
        <f>IFERROR(VLOOKUP(D3714,Sheet2!A:B,2,0),"")</f>
        <v/>
      </c>
      <c r="J3714" s="64" t="str">
        <f>IFERROR(IF(I3714&lt;&gt;"",VLOOKUP(I3714,Sheet2!B:C,2,0),""),"")</f>
        <v/>
      </c>
      <c r="K3714" s="64" t="str">
        <f>IFERROR( IF(I3714&lt;&gt;"", HLOOKUP(L$2+$A3714,Sheet2!BX:NK,2,0),""),"")</f>
        <v/>
      </c>
      <c r="L3714" t="str">
        <f>IF(OR(HLOOKUP(L$2+$A3714,Sheet2!BX:NK,$B3714,0),HLOOKUP(L$2+$A3714,Sheet2!BX:NK,$B3714,0)&lt;&gt;""),HLOOKUP(L$2+$A3714,Sheet2!BX:NK,$B3714,0),"")</f>
        <v/>
      </c>
      <c r="M3714" t="str">
        <f>IF(OR(HLOOKUP(M$2+$A3714,Sheet2!BY:NL,$B3714,0),HLOOKUP(M$2+$A3714,Sheet2!BY:NL,$B3714,0)&lt;&gt;""),HLOOKUP(M$2+$A3714,Sheet2!BY:NL,$B3714,0),"")</f>
        <v/>
      </c>
      <c r="N3714" t="str">
        <f>IF(OR(HLOOKUP(N$2+$A3714,Sheet2!BZ:NM,$B3714,0),HLOOKUP(N$2+$A3714,Sheet2!BZ:NM,$B3714,0)&lt;&gt;""),HLOOKUP(N$2+$A3714,Sheet2!BZ:NM,$B3714,0),"")</f>
        <v/>
      </c>
      <c r="O3714" t="str">
        <f>IF(OR(HLOOKUP(O$2+$A3714,Sheet2!CA:NN,$B3714,0),HLOOKUP(O$2+$A3714,Sheet2!CA:NN,$B3714,0)&lt;&gt;""),HLOOKUP(O$2+$A3714,Sheet2!CA:NN,$B3714,0),"")</f>
        <v/>
      </c>
      <c r="P3714" t="str">
        <f>IF(OR(HLOOKUP(P$2+$A3714,Sheet2!CB:NO,$B3714,0),HLOOKUP(P$2+$A3714,Sheet2!CB:NO,$B3714,0)&lt;&gt;""),HLOOKUP(P$2+$A3714,Sheet2!CB:NO,$B3714,0),"")</f>
        <v/>
      </c>
      <c r="Q3714" t="str">
        <f>IF(OR(HLOOKUP(Q$2+$A3714,Sheet2!CC:NO,$B3714,0),HLOOKUP(Q$2+$A3714,Sheet2!CC:NO,$B3714,0)&lt;&gt;""),HLOOKUP(Q$2+$A3714,Sheet2!CC:NO,$B3714,0),"")</f>
        <v/>
      </c>
    </row>
    <row r="3715" spans="1:17" x14ac:dyDescent="0.25">
      <c r="A3715" s="64">
        <f t="shared" si="459"/>
        <v>6</v>
      </c>
      <c r="B3715" s="64">
        <f t="shared" si="460"/>
        <v>376</v>
      </c>
      <c r="C3715" s="64">
        <f t="shared" si="461"/>
        <v>2</v>
      </c>
      <c r="D3715" s="64">
        <f t="shared" si="462"/>
        <v>372</v>
      </c>
      <c r="E3715" s="64">
        <f t="shared" si="463"/>
        <v>1856</v>
      </c>
      <c r="F3715" s="64" t="str">
        <f t="shared" si="456"/>
        <v/>
      </c>
      <c r="G3715" s="64" t="str">
        <f t="shared" si="457"/>
        <v/>
      </c>
      <c r="H3715" s="64" t="str">
        <f t="shared" si="458"/>
        <v/>
      </c>
      <c r="I3715" s="80" t="str">
        <f>IFERROR(VLOOKUP(D3715,Sheet2!A:B,2,0),"")</f>
        <v/>
      </c>
      <c r="J3715" s="64" t="str">
        <f>IFERROR(IF(I3715&lt;&gt;"",VLOOKUP(I3715,Sheet2!B:C,2,0),""),"")</f>
        <v/>
      </c>
      <c r="K3715" s="64" t="str">
        <f>IFERROR( IF(I3715&lt;&gt;"", HLOOKUP(L$2+$A3715,Sheet2!BX:NK,2,0),""),"")</f>
        <v/>
      </c>
      <c r="L3715" t="str">
        <f>IF(OR(HLOOKUP(L$2+$A3715,Sheet2!BX:NK,$B3715,0),HLOOKUP(L$2+$A3715,Sheet2!BX:NK,$B3715,0)&lt;&gt;""),HLOOKUP(L$2+$A3715,Sheet2!BX:NK,$B3715,0),"")</f>
        <v/>
      </c>
      <c r="M3715" t="str">
        <f>IF(OR(HLOOKUP(M$2+$A3715,Sheet2!BY:NL,$B3715,0),HLOOKUP(M$2+$A3715,Sheet2!BY:NL,$B3715,0)&lt;&gt;""),HLOOKUP(M$2+$A3715,Sheet2!BY:NL,$B3715,0),"")</f>
        <v/>
      </c>
      <c r="N3715" t="str">
        <f>IF(OR(HLOOKUP(N$2+$A3715,Sheet2!BZ:NM,$B3715,0),HLOOKUP(N$2+$A3715,Sheet2!BZ:NM,$B3715,0)&lt;&gt;""),HLOOKUP(N$2+$A3715,Sheet2!BZ:NM,$B3715,0),"")</f>
        <v/>
      </c>
      <c r="O3715" t="str">
        <f>IF(OR(HLOOKUP(O$2+$A3715,Sheet2!CA:NN,$B3715,0),HLOOKUP(O$2+$A3715,Sheet2!CA:NN,$B3715,0)&lt;&gt;""),HLOOKUP(O$2+$A3715,Sheet2!CA:NN,$B3715,0),"")</f>
        <v/>
      </c>
      <c r="P3715" t="str">
        <f>IF(OR(HLOOKUP(P$2+$A3715,Sheet2!CB:NO,$B3715,0),HLOOKUP(P$2+$A3715,Sheet2!CB:NO,$B3715,0)&lt;&gt;""),HLOOKUP(P$2+$A3715,Sheet2!CB:NO,$B3715,0),"")</f>
        <v/>
      </c>
      <c r="Q3715" t="str">
        <f>IF(OR(HLOOKUP(Q$2+$A3715,Sheet2!CC:NO,$B3715,0),HLOOKUP(Q$2+$A3715,Sheet2!CC:NO,$B3715,0)&lt;&gt;""),HLOOKUP(Q$2+$A3715,Sheet2!CC:NO,$B3715,0),"")</f>
        <v/>
      </c>
    </row>
    <row r="3716" spans="1:17" x14ac:dyDescent="0.25">
      <c r="A3716" s="64">
        <f t="shared" si="459"/>
        <v>12</v>
      </c>
      <c r="B3716" s="64">
        <f t="shared" si="460"/>
        <v>376</v>
      </c>
      <c r="C3716" s="64">
        <f t="shared" si="461"/>
        <v>3</v>
      </c>
      <c r="D3716" s="64">
        <f t="shared" si="462"/>
        <v>372</v>
      </c>
      <c r="E3716" s="64">
        <f t="shared" si="463"/>
        <v>1856</v>
      </c>
      <c r="F3716" s="64" t="str">
        <f t="shared" si="456"/>
        <v/>
      </c>
      <c r="G3716" s="64" t="str">
        <f t="shared" si="457"/>
        <v/>
      </c>
      <c r="H3716" s="64" t="str">
        <f t="shared" si="458"/>
        <v/>
      </c>
      <c r="I3716" s="80" t="str">
        <f>IFERROR(VLOOKUP(D3716,Sheet2!A:B,2,0),"")</f>
        <v/>
      </c>
      <c r="J3716" s="64" t="str">
        <f>IFERROR(IF(I3716&lt;&gt;"",VLOOKUP(I3716,Sheet2!B:C,2,0),""),"")</f>
        <v/>
      </c>
      <c r="K3716" s="64" t="str">
        <f>IFERROR( IF(I3716&lt;&gt;"", HLOOKUP(L$2+$A3716,Sheet2!BX:NK,2,0),""),"")</f>
        <v/>
      </c>
      <c r="L3716" t="str">
        <f>IF(OR(HLOOKUP(L$2+$A3716,Sheet2!BX:NK,$B3716,0),HLOOKUP(L$2+$A3716,Sheet2!BX:NK,$B3716,0)&lt;&gt;""),HLOOKUP(L$2+$A3716,Sheet2!BX:NK,$B3716,0),"")</f>
        <v/>
      </c>
      <c r="M3716" t="str">
        <f>IF(OR(HLOOKUP(M$2+$A3716,Sheet2!BY:NL,$B3716,0),HLOOKUP(M$2+$A3716,Sheet2!BY:NL,$B3716,0)&lt;&gt;""),HLOOKUP(M$2+$A3716,Sheet2!BY:NL,$B3716,0),"")</f>
        <v/>
      </c>
      <c r="N3716" t="str">
        <f>IF(OR(HLOOKUP(N$2+$A3716,Sheet2!BZ:NM,$B3716,0),HLOOKUP(N$2+$A3716,Sheet2!BZ:NM,$B3716,0)&lt;&gt;""),HLOOKUP(N$2+$A3716,Sheet2!BZ:NM,$B3716,0),"")</f>
        <v/>
      </c>
      <c r="O3716" t="str">
        <f>IF(OR(HLOOKUP(O$2+$A3716,Sheet2!CA:NN,$B3716,0),HLOOKUP(O$2+$A3716,Sheet2!CA:NN,$B3716,0)&lt;&gt;""),HLOOKUP(O$2+$A3716,Sheet2!CA:NN,$B3716,0),"")</f>
        <v/>
      </c>
      <c r="P3716" t="str">
        <f>IF(OR(HLOOKUP(P$2+$A3716,Sheet2!CB:NO,$B3716,0),HLOOKUP(P$2+$A3716,Sheet2!CB:NO,$B3716,0)&lt;&gt;""),HLOOKUP(P$2+$A3716,Sheet2!CB:NO,$B3716,0),"")</f>
        <v/>
      </c>
      <c r="Q3716" t="str">
        <f>IF(OR(HLOOKUP(Q$2+$A3716,Sheet2!CC:NO,$B3716,0),HLOOKUP(Q$2+$A3716,Sheet2!CC:NO,$B3716,0)&lt;&gt;""),HLOOKUP(Q$2+$A3716,Sheet2!CC:NO,$B3716,0),"")</f>
        <v/>
      </c>
    </row>
    <row r="3717" spans="1:17" x14ac:dyDescent="0.25">
      <c r="A3717" s="64">
        <f t="shared" si="459"/>
        <v>18</v>
      </c>
      <c r="B3717" s="64">
        <f t="shared" si="460"/>
        <v>376</v>
      </c>
      <c r="C3717" s="64">
        <f t="shared" si="461"/>
        <v>4</v>
      </c>
      <c r="D3717" s="64">
        <f t="shared" si="462"/>
        <v>372</v>
      </c>
      <c r="E3717" s="64">
        <f t="shared" si="463"/>
        <v>1856</v>
      </c>
      <c r="F3717" s="64" t="str">
        <f t="shared" ref="F3717:F3780" si="464">IFERROR(IF(I3717&lt;&gt;"",IF(LEFT(K3717,2)="1-",1,2),""),"")</f>
        <v/>
      </c>
      <c r="G3717" s="64" t="str">
        <f t="shared" ref="G3717:G3780" si="465">IFERROR(IF(I3717&lt;&gt;"",MONTH( RIGHT(K3717,LEN(K3717)-FIND("-",K3717))),""),"")</f>
        <v/>
      </c>
      <c r="H3717" s="64" t="str">
        <f t="shared" ref="H3717:H3780" si="466">IFERROR(IF(I3717&lt;&gt;"",YEAR( RIGHT(K3717,LEN(K3717)-FIND("-",K3717))),""),"")</f>
        <v/>
      </c>
      <c r="I3717" s="80" t="str">
        <f>IFERROR(VLOOKUP(D3717,Sheet2!A:B,2,0),"")</f>
        <v/>
      </c>
      <c r="J3717" s="64" t="str">
        <f>IFERROR(IF(I3717&lt;&gt;"",VLOOKUP(I3717,Sheet2!B:C,2,0),""),"")</f>
        <v/>
      </c>
      <c r="K3717" s="64" t="str">
        <f>IFERROR( IF(I3717&lt;&gt;"", HLOOKUP(L$2+$A3717,Sheet2!BX:NK,2,0),""),"")</f>
        <v/>
      </c>
      <c r="L3717" t="str">
        <f>IF(OR(HLOOKUP(L$2+$A3717,Sheet2!BX:NK,$B3717,0),HLOOKUP(L$2+$A3717,Sheet2!BX:NK,$B3717,0)&lt;&gt;""),HLOOKUP(L$2+$A3717,Sheet2!BX:NK,$B3717,0),"")</f>
        <v/>
      </c>
      <c r="M3717" t="str">
        <f>IF(OR(HLOOKUP(M$2+$A3717,Sheet2!BY:NL,$B3717,0),HLOOKUP(M$2+$A3717,Sheet2!BY:NL,$B3717,0)&lt;&gt;""),HLOOKUP(M$2+$A3717,Sheet2!BY:NL,$B3717,0),"")</f>
        <v/>
      </c>
      <c r="N3717" t="str">
        <f>IF(OR(HLOOKUP(N$2+$A3717,Sheet2!BZ:NM,$B3717,0),HLOOKUP(N$2+$A3717,Sheet2!BZ:NM,$B3717,0)&lt;&gt;""),HLOOKUP(N$2+$A3717,Sheet2!BZ:NM,$B3717,0),"")</f>
        <v/>
      </c>
      <c r="O3717" t="str">
        <f>IF(OR(HLOOKUP(O$2+$A3717,Sheet2!CA:NN,$B3717,0),HLOOKUP(O$2+$A3717,Sheet2!CA:NN,$B3717,0)&lt;&gt;""),HLOOKUP(O$2+$A3717,Sheet2!CA:NN,$B3717,0),"")</f>
        <v/>
      </c>
      <c r="P3717" t="str">
        <f>IF(OR(HLOOKUP(P$2+$A3717,Sheet2!CB:NO,$B3717,0),HLOOKUP(P$2+$A3717,Sheet2!CB:NO,$B3717,0)&lt;&gt;""),HLOOKUP(P$2+$A3717,Sheet2!CB:NO,$B3717,0),"")</f>
        <v/>
      </c>
      <c r="Q3717" t="str">
        <f>IF(OR(HLOOKUP(Q$2+$A3717,Sheet2!CC:NO,$B3717,0),HLOOKUP(Q$2+$A3717,Sheet2!CC:NO,$B3717,0)&lt;&gt;""),HLOOKUP(Q$2+$A3717,Sheet2!CC:NO,$B3717,0),"")</f>
        <v/>
      </c>
    </row>
    <row r="3718" spans="1:17" x14ac:dyDescent="0.25">
      <c r="A3718" s="64">
        <f t="shared" ref="A3718:A3781" si="467">IF(C3718&lt;&gt;1,A3717+6,0)</f>
        <v>24</v>
      </c>
      <c r="B3718" s="64">
        <f t="shared" ref="B3718:B3781" si="468">IF(C3718&lt;&gt;1,B3717,B3717+1)</f>
        <v>376</v>
      </c>
      <c r="C3718" s="64">
        <f t="shared" ref="C3718:C3781" si="469">IF($C$3-C3717=0,1,C3717+1)</f>
        <v>5</v>
      </c>
      <c r="D3718" s="64">
        <f t="shared" ref="D3718:D3781" si="470">IF(C3718=1,D3717+1,D3717)</f>
        <v>372</v>
      </c>
      <c r="E3718" s="64">
        <f t="shared" ref="E3718:E3781" si="471">IF(D3718&lt;&gt;D3717,E3717+5,E3717)</f>
        <v>1856</v>
      </c>
      <c r="F3718" s="64" t="str">
        <f t="shared" si="464"/>
        <v/>
      </c>
      <c r="G3718" s="64" t="str">
        <f t="shared" si="465"/>
        <v/>
      </c>
      <c r="H3718" s="64" t="str">
        <f t="shared" si="466"/>
        <v/>
      </c>
      <c r="I3718" s="80" t="str">
        <f>IFERROR(VLOOKUP(D3718,Sheet2!A:B,2,0),"")</f>
        <v/>
      </c>
      <c r="J3718" s="64" t="str">
        <f>IFERROR(IF(I3718&lt;&gt;"",VLOOKUP(I3718,Sheet2!B:C,2,0),""),"")</f>
        <v/>
      </c>
      <c r="K3718" s="64" t="str">
        <f>IFERROR( IF(I3718&lt;&gt;"", HLOOKUP(L$2+$A3718,Sheet2!BX:NK,2,0),""),"")</f>
        <v/>
      </c>
      <c r="L3718" t="str">
        <f>IF(OR(HLOOKUP(L$2+$A3718,Sheet2!BX:NK,$B3718,0),HLOOKUP(L$2+$A3718,Sheet2!BX:NK,$B3718,0)&lt;&gt;""),HLOOKUP(L$2+$A3718,Sheet2!BX:NK,$B3718,0),"")</f>
        <v/>
      </c>
      <c r="M3718" t="str">
        <f>IF(OR(HLOOKUP(M$2+$A3718,Sheet2!BY:NL,$B3718,0),HLOOKUP(M$2+$A3718,Sheet2!BY:NL,$B3718,0)&lt;&gt;""),HLOOKUP(M$2+$A3718,Sheet2!BY:NL,$B3718,0),"")</f>
        <v/>
      </c>
      <c r="N3718" t="str">
        <f>IF(OR(HLOOKUP(N$2+$A3718,Sheet2!BZ:NM,$B3718,0),HLOOKUP(N$2+$A3718,Sheet2!BZ:NM,$B3718,0)&lt;&gt;""),HLOOKUP(N$2+$A3718,Sheet2!BZ:NM,$B3718,0),"")</f>
        <v/>
      </c>
      <c r="O3718" t="str">
        <f>IF(OR(HLOOKUP(O$2+$A3718,Sheet2!CA:NN,$B3718,0),HLOOKUP(O$2+$A3718,Sheet2!CA:NN,$B3718,0)&lt;&gt;""),HLOOKUP(O$2+$A3718,Sheet2!CA:NN,$B3718,0),"")</f>
        <v/>
      </c>
      <c r="P3718" t="str">
        <f>IF(OR(HLOOKUP(P$2+$A3718,Sheet2!CB:NO,$B3718,0),HLOOKUP(P$2+$A3718,Sheet2!CB:NO,$B3718,0)&lt;&gt;""),HLOOKUP(P$2+$A3718,Sheet2!CB:NO,$B3718,0),"")</f>
        <v/>
      </c>
      <c r="Q3718" t="str">
        <f>IF(OR(HLOOKUP(Q$2+$A3718,Sheet2!CC:NO,$B3718,0),HLOOKUP(Q$2+$A3718,Sheet2!CC:NO,$B3718,0)&lt;&gt;""),HLOOKUP(Q$2+$A3718,Sheet2!CC:NO,$B3718,0),"")</f>
        <v/>
      </c>
    </row>
    <row r="3719" spans="1:17" x14ac:dyDescent="0.25">
      <c r="A3719" s="64">
        <f t="shared" si="467"/>
        <v>30</v>
      </c>
      <c r="B3719" s="64">
        <f t="shared" si="468"/>
        <v>376</v>
      </c>
      <c r="C3719" s="64">
        <f t="shared" si="469"/>
        <v>6</v>
      </c>
      <c r="D3719" s="64">
        <f t="shared" si="470"/>
        <v>372</v>
      </c>
      <c r="E3719" s="64">
        <f t="shared" si="471"/>
        <v>1856</v>
      </c>
      <c r="F3719" s="64" t="str">
        <f t="shared" si="464"/>
        <v/>
      </c>
      <c r="G3719" s="64" t="str">
        <f t="shared" si="465"/>
        <v/>
      </c>
      <c r="H3719" s="64" t="str">
        <f t="shared" si="466"/>
        <v/>
      </c>
      <c r="I3719" s="80" t="str">
        <f>IFERROR(VLOOKUP(D3719,Sheet2!A:B,2,0),"")</f>
        <v/>
      </c>
      <c r="J3719" s="64" t="str">
        <f>IFERROR(IF(I3719&lt;&gt;"",VLOOKUP(I3719,Sheet2!B:C,2,0),""),"")</f>
        <v/>
      </c>
      <c r="K3719" s="64" t="str">
        <f>IFERROR( IF(I3719&lt;&gt;"", HLOOKUP(L$2+$A3719,Sheet2!BX:NK,2,0),""),"")</f>
        <v/>
      </c>
      <c r="L3719" t="str">
        <f>IF(OR(HLOOKUP(L$2+$A3719,Sheet2!BX:NK,$B3719,0),HLOOKUP(L$2+$A3719,Sheet2!BX:NK,$B3719,0)&lt;&gt;""),HLOOKUP(L$2+$A3719,Sheet2!BX:NK,$B3719,0),"")</f>
        <v/>
      </c>
      <c r="M3719" t="str">
        <f>IF(OR(HLOOKUP(M$2+$A3719,Sheet2!BY:NL,$B3719,0),HLOOKUP(M$2+$A3719,Sheet2!BY:NL,$B3719,0)&lt;&gt;""),HLOOKUP(M$2+$A3719,Sheet2!BY:NL,$B3719,0),"")</f>
        <v/>
      </c>
      <c r="N3719" t="str">
        <f>IF(OR(HLOOKUP(N$2+$A3719,Sheet2!BZ:NM,$B3719,0),HLOOKUP(N$2+$A3719,Sheet2!BZ:NM,$B3719,0)&lt;&gt;""),HLOOKUP(N$2+$A3719,Sheet2!BZ:NM,$B3719,0),"")</f>
        <v/>
      </c>
      <c r="O3719" t="str">
        <f>IF(OR(HLOOKUP(O$2+$A3719,Sheet2!CA:NN,$B3719,0),HLOOKUP(O$2+$A3719,Sheet2!CA:NN,$B3719,0)&lt;&gt;""),HLOOKUP(O$2+$A3719,Sheet2!CA:NN,$B3719,0),"")</f>
        <v/>
      </c>
      <c r="P3719" t="str">
        <f>IF(OR(HLOOKUP(P$2+$A3719,Sheet2!CB:NO,$B3719,0),HLOOKUP(P$2+$A3719,Sheet2!CB:NO,$B3719,0)&lt;&gt;""),HLOOKUP(P$2+$A3719,Sheet2!CB:NO,$B3719,0),"")</f>
        <v/>
      </c>
      <c r="Q3719" t="str">
        <f>IF(OR(HLOOKUP(Q$2+$A3719,Sheet2!CC:NO,$B3719,0),HLOOKUP(Q$2+$A3719,Sheet2!CC:NO,$B3719,0)&lt;&gt;""),HLOOKUP(Q$2+$A3719,Sheet2!CC:NO,$B3719,0),"")</f>
        <v/>
      </c>
    </row>
    <row r="3720" spans="1:17" x14ac:dyDescent="0.25">
      <c r="A3720" s="64">
        <f t="shared" si="467"/>
        <v>36</v>
      </c>
      <c r="B3720" s="64">
        <f t="shared" si="468"/>
        <v>376</v>
      </c>
      <c r="C3720" s="64">
        <f t="shared" si="469"/>
        <v>7</v>
      </c>
      <c r="D3720" s="64">
        <f t="shared" si="470"/>
        <v>372</v>
      </c>
      <c r="E3720" s="64">
        <f t="shared" si="471"/>
        <v>1856</v>
      </c>
      <c r="F3720" s="64" t="str">
        <f t="shared" si="464"/>
        <v/>
      </c>
      <c r="G3720" s="64" t="str">
        <f t="shared" si="465"/>
        <v/>
      </c>
      <c r="H3720" s="64" t="str">
        <f t="shared" si="466"/>
        <v/>
      </c>
      <c r="I3720" s="80" t="str">
        <f>IFERROR(VLOOKUP(D3720,Sheet2!A:B,2,0),"")</f>
        <v/>
      </c>
      <c r="J3720" s="64" t="str">
        <f>IFERROR(IF(I3720&lt;&gt;"",VLOOKUP(I3720,Sheet2!B:C,2,0),""),"")</f>
        <v/>
      </c>
      <c r="K3720" s="64" t="str">
        <f>IFERROR( IF(I3720&lt;&gt;"", HLOOKUP(L$2+$A3720,Sheet2!BX:NK,2,0),""),"")</f>
        <v/>
      </c>
      <c r="L3720" t="str">
        <f>IF(OR(HLOOKUP(L$2+$A3720,Sheet2!BX:NK,$B3720,0),HLOOKUP(L$2+$A3720,Sheet2!BX:NK,$B3720,0)&lt;&gt;""),HLOOKUP(L$2+$A3720,Sheet2!BX:NK,$B3720,0),"")</f>
        <v/>
      </c>
      <c r="M3720" t="str">
        <f>IF(OR(HLOOKUP(M$2+$A3720,Sheet2!BY:NL,$B3720,0),HLOOKUP(M$2+$A3720,Sheet2!BY:NL,$B3720,0)&lt;&gt;""),HLOOKUP(M$2+$A3720,Sheet2!BY:NL,$B3720,0),"")</f>
        <v/>
      </c>
      <c r="N3720" t="str">
        <f>IF(OR(HLOOKUP(N$2+$A3720,Sheet2!BZ:NM,$B3720,0),HLOOKUP(N$2+$A3720,Sheet2!BZ:NM,$B3720,0)&lt;&gt;""),HLOOKUP(N$2+$A3720,Sheet2!BZ:NM,$B3720,0),"")</f>
        <v/>
      </c>
      <c r="O3720" t="str">
        <f>IF(OR(HLOOKUP(O$2+$A3720,Sheet2!CA:NN,$B3720,0),HLOOKUP(O$2+$A3720,Sheet2!CA:NN,$B3720,0)&lt;&gt;""),HLOOKUP(O$2+$A3720,Sheet2!CA:NN,$B3720,0),"")</f>
        <v/>
      </c>
      <c r="P3720" t="str">
        <f>IF(OR(HLOOKUP(P$2+$A3720,Sheet2!CB:NO,$B3720,0),HLOOKUP(P$2+$A3720,Sheet2!CB:NO,$B3720,0)&lt;&gt;""),HLOOKUP(P$2+$A3720,Sheet2!CB:NO,$B3720,0),"")</f>
        <v/>
      </c>
      <c r="Q3720" t="str">
        <f>IF(OR(HLOOKUP(Q$2+$A3720,Sheet2!CC:NO,$B3720,0),HLOOKUP(Q$2+$A3720,Sheet2!CC:NO,$B3720,0)&lt;&gt;""),HLOOKUP(Q$2+$A3720,Sheet2!CC:NO,$B3720,0),"")</f>
        <v/>
      </c>
    </row>
    <row r="3721" spans="1:17" x14ac:dyDescent="0.25">
      <c r="A3721" s="64">
        <f t="shared" si="467"/>
        <v>42</v>
      </c>
      <c r="B3721" s="64">
        <f t="shared" si="468"/>
        <v>376</v>
      </c>
      <c r="C3721" s="64">
        <f t="shared" si="469"/>
        <v>8</v>
      </c>
      <c r="D3721" s="64">
        <f t="shared" si="470"/>
        <v>372</v>
      </c>
      <c r="E3721" s="64">
        <f t="shared" si="471"/>
        <v>1856</v>
      </c>
      <c r="F3721" s="64" t="str">
        <f t="shared" si="464"/>
        <v/>
      </c>
      <c r="G3721" s="64" t="str">
        <f t="shared" si="465"/>
        <v/>
      </c>
      <c r="H3721" s="64" t="str">
        <f t="shared" si="466"/>
        <v/>
      </c>
      <c r="I3721" s="80" t="str">
        <f>IFERROR(VLOOKUP(D3721,Sheet2!A:B,2,0),"")</f>
        <v/>
      </c>
      <c r="J3721" s="64" t="str">
        <f>IFERROR(IF(I3721&lt;&gt;"",VLOOKUP(I3721,Sheet2!B:C,2,0),""),"")</f>
        <v/>
      </c>
      <c r="K3721" s="64" t="str">
        <f>IFERROR( IF(I3721&lt;&gt;"", HLOOKUP(L$2+$A3721,Sheet2!BX:NK,2,0),""),"")</f>
        <v/>
      </c>
      <c r="L3721" t="str">
        <f>IF(OR(HLOOKUP(L$2+$A3721,Sheet2!BX:NK,$B3721,0),HLOOKUP(L$2+$A3721,Sheet2!BX:NK,$B3721,0)&lt;&gt;""),HLOOKUP(L$2+$A3721,Sheet2!BX:NK,$B3721,0),"")</f>
        <v/>
      </c>
      <c r="M3721" t="str">
        <f>IF(OR(HLOOKUP(M$2+$A3721,Sheet2!BY:NL,$B3721,0),HLOOKUP(M$2+$A3721,Sheet2!BY:NL,$B3721,0)&lt;&gt;""),HLOOKUP(M$2+$A3721,Sheet2!BY:NL,$B3721,0),"")</f>
        <v/>
      </c>
      <c r="N3721" t="str">
        <f>IF(OR(HLOOKUP(N$2+$A3721,Sheet2!BZ:NM,$B3721,0),HLOOKUP(N$2+$A3721,Sheet2!BZ:NM,$B3721,0)&lt;&gt;""),HLOOKUP(N$2+$A3721,Sheet2!BZ:NM,$B3721,0),"")</f>
        <v/>
      </c>
      <c r="O3721" t="str">
        <f>IF(OR(HLOOKUP(O$2+$A3721,Sheet2!CA:NN,$B3721,0),HLOOKUP(O$2+$A3721,Sheet2!CA:NN,$B3721,0)&lt;&gt;""),HLOOKUP(O$2+$A3721,Sheet2!CA:NN,$B3721,0),"")</f>
        <v/>
      </c>
      <c r="P3721" t="str">
        <f>IF(OR(HLOOKUP(P$2+$A3721,Sheet2!CB:NO,$B3721,0),HLOOKUP(P$2+$A3721,Sheet2!CB:NO,$B3721,0)&lt;&gt;""),HLOOKUP(P$2+$A3721,Sheet2!CB:NO,$B3721,0),"")</f>
        <v/>
      </c>
      <c r="Q3721" t="str">
        <f>IF(OR(HLOOKUP(Q$2+$A3721,Sheet2!CC:NO,$B3721,0),HLOOKUP(Q$2+$A3721,Sheet2!CC:NO,$B3721,0)&lt;&gt;""),HLOOKUP(Q$2+$A3721,Sheet2!CC:NO,$B3721,0),"")</f>
        <v/>
      </c>
    </row>
    <row r="3722" spans="1:17" x14ac:dyDescent="0.25">
      <c r="A3722" s="64">
        <f t="shared" si="467"/>
        <v>48</v>
      </c>
      <c r="B3722" s="64">
        <f t="shared" si="468"/>
        <v>376</v>
      </c>
      <c r="C3722" s="64">
        <f t="shared" si="469"/>
        <v>9</v>
      </c>
      <c r="D3722" s="64">
        <f t="shared" si="470"/>
        <v>372</v>
      </c>
      <c r="E3722" s="64">
        <f t="shared" si="471"/>
        <v>1856</v>
      </c>
      <c r="F3722" s="64" t="str">
        <f t="shared" si="464"/>
        <v/>
      </c>
      <c r="G3722" s="64" t="str">
        <f t="shared" si="465"/>
        <v/>
      </c>
      <c r="H3722" s="64" t="str">
        <f t="shared" si="466"/>
        <v/>
      </c>
      <c r="I3722" s="80" t="str">
        <f>IFERROR(VLOOKUP(D3722,Sheet2!A:B,2,0),"")</f>
        <v/>
      </c>
      <c r="J3722" s="64" t="str">
        <f>IFERROR(IF(I3722&lt;&gt;"",VLOOKUP(I3722,Sheet2!B:C,2,0),""),"")</f>
        <v/>
      </c>
      <c r="K3722" s="64" t="str">
        <f>IFERROR( IF(I3722&lt;&gt;"", HLOOKUP(L$2+$A3722,Sheet2!BX:NK,2,0),""),"")</f>
        <v/>
      </c>
      <c r="L3722" t="str">
        <f>IF(OR(HLOOKUP(L$2+$A3722,Sheet2!BX:NK,$B3722,0),HLOOKUP(L$2+$A3722,Sheet2!BX:NK,$B3722,0)&lt;&gt;""),HLOOKUP(L$2+$A3722,Sheet2!BX:NK,$B3722,0),"")</f>
        <v/>
      </c>
      <c r="M3722" t="str">
        <f>IF(OR(HLOOKUP(M$2+$A3722,Sheet2!BY:NL,$B3722,0),HLOOKUP(M$2+$A3722,Sheet2!BY:NL,$B3722,0)&lt;&gt;""),HLOOKUP(M$2+$A3722,Sheet2!BY:NL,$B3722,0),"")</f>
        <v/>
      </c>
      <c r="N3722" t="str">
        <f>IF(OR(HLOOKUP(N$2+$A3722,Sheet2!BZ:NM,$B3722,0),HLOOKUP(N$2+$A3722,Sheet2!BZ:NM,$B3722,0)&lt;&gt;""),HLOOKUP(N$2+$A3722,Sheet2!BZ:NM,$B3722,0),"")</f>
        <v/>
      </c>
      <c r="O3722" t="str">
        <f>IF(OR(HLOOKUP(O$2+$A3722,Sheet2!CA:NN,$B3722,0),HLOOKUP(O$2+$A3722,Sheet2!CA:NN,$B3722,0)&lt;&gt;""),HLOOKUP(O$2+$A3722,Sheet2!CA:NN,$B3722,0),"")</f>
        <v/>
      </c>
      <c r="P3722" t="str">
        <f>IF(OR(HLOOKUP(P$2+$A3722,Sheet2!CB:NO,$B3722,0),HLOOKUP(P$2+$A3722,Sheet2!CB:NO,$B3722,0)&lt;&gt;""),HLOOKUP(P$2+$A3722,Sheet2!CB:NO,$B3722,0),"")</f>
        <v/>
      </c>
      <c r="Q3722" t="str">
        <f>IF(OR(HLOOKUP(Q$2+$A3722,Sheet2!CC:NO,$B3722,0),HLOOKUP(Q$2+$A3722,Sheet2!CC:NO,$B3722,0)&lt;&gt;""),HLOOKUP(Q$2+$A3722,Sheet2!CC:NO,$B3722,0),"")</f>
        <v/>
      </c>
    </row>
    <row r="3723" spans="1:17" x14ac:dyDescent="0.25">
      <c r="A3723" s="64">
        <f t="shared" si="467"/>
        <v>54</v>
      </c>
      <c r="B3723" s="64">
        <f t="shared" si="468"/>
        <v>376</v>
      </c>
      <c r="C3723" s="64">
        <f t="shared" si="469"/>
        <v>10</v>
      </c>
      <c r="D3723" s="64">
        <f t="shared" si="470"/>
        <v>372</v>
      </c>
      <c r="E3723" s="64">
        <f t="shared" si="471"/>
        <v>1856</v>
      </c>
      <c r="F3723" s="64" t="str">
        <f t="shared" si="464"/>
        <v/>
      </c>
      <c r="G3723" s="64" t="str">
        <f t="shared" si="465"/>
        <v/>
      </c>
      <c r="H3723" s="64" t="str">
        <f t="shared" si="466"/>
        <v/>
      </c>
      <c r="I3723" s="80" t="str">
        <f>IFERROR(VLOOKUP(D3723,Sheet2!A:B,2,0),"")</f>
        <v/>
      </c>
      <c r="J3723" s="64" t="str">
        <f>IFERROR(IF(I3723&lt;&gt;"",VLOOKUP(I3723,Sheet2!B:C,2,0),""),"")</f>
        <v/>
      </c>
      <c r="K3723" s="64" t="str">
        <f>IFERROR( IF(I3723&lt;&gt;"", HLOOKUP(L$2+$A3723,Sheet2!BX:NK,2,0),""),"")</f>
        <v/>
      </c>
      <c r="L3723" t="str">
        <f>IF(OR(HLOOKUP(L$2+$A3723,Sheet2!BX:NK,$B3723,0),HLOOKUP(L$2+$A3723,Sheet2!BX:NK,$B3723,0)&lt;&gt;""),HLOOKUP(L$2+$A3723,Sheet2!BX:NK,$B3723,0),"")</f>
        <v/>
      </c>
      <c r="M3723" t="str">
        <f>IF(OR(HLOOKUP(M$2+$A3723,Sheet2!BY:NL,$B3723,0),HLOOKUP(M$2+$A3723,Sheet2!BY:NL,$B3723,0)&lt;&gt;""),HLOOKUP(M$2+$A3723,Sheet2!BY:NL,$B3723,0),"")</f>
        <v/>
      </c>
      <c r="N3723" t="str">
        <f>IF(OR(HLOOKUP(N$2+$A3723,Sheet2!BZ:NM,$B3723,0),HLOOKUP(N$2+$A3723,Sheet2!BZ:NM,$B3723,0)&lt;&gt;""),HLOOKUP(N$2+$A3723,Sheet2!BZ:NM,$B3723,0),"")</f>
        <v/>
      </c>
      <c r="O3723" t="str">
        <f>IF(OR(HLOOKUP(O$2+$A3723,Sheet2!CA:NN,$B3723,0),HLOOKUP(O$2+$A3723,Sheet2!CA:NN,$B3723,0)&lt;&gt;""),HLOOKUP(O$2+$A3723,Sheet2!CA:NN,$B3723,0),"")</f>
        <v/>
      </c>
      <c r="P3723" t="str">
        <f>IF(OR(HLOOKUP(P$2+$A3723,Sheet2!CB:NO,$B3723,0),HLOOKUP(P$2+$A3723,Sheet2!CB:NO,$B3723,0)&lt;&gt;""),HLOOKUP(P$2+$A3723,Sheet2!CB:NO,$B3723,0),"")</f>
        <v/>
      </c>
      <c r="Q3723" t="str">
        <f>IF(OR(HLOOKUP(Q$2+$A3723,Sheet2!CC:NO,$B3723,0),HLOOKUP(Q$2+$A3723,Sheet2!CC:NO,$B3723,0)&lt;&gt;""),HLOOKUP(Q$2+$A3723,Sheet2!CC:NO,$B3723,0),"")</f>
        <v/>
      </c>
    </row>
    <row r="3724" spans="1:17" x14ac:dyDescent="0.25">
      <c r="A3724" s="64">
        <f t="shared" si="467"/>
        <v>0</v>
      </c>
      <c r="B3724" s="64">
        <f t="shared" si="468"/>
        <v>377</v>
      </c>
      <c r="C3724" s="64">
        <f t="shared" si="469"/>
        <v>1</v>
      </c>
      <c r="D3724" s="64">
        <f t="shared" si="470"/>
        <v>373</v>
      </c>
      <c r="E3724" s="64">
        <f t="shared" si="471"/>
        <v>1861</v>
      </c>
      <c r="F3724" s="64" t="str">
        <f t="shared" si="464"/>
        <v/>
      </c>
      <c r="G3724" s="64" t="str">
        <f t="shared" si="465"/>
        <v/>
      </c>
      <c r="H3724" s="64" t="str">
        <f t="shared" si="466"/>
        <v/>
      </c>
      <c r="I3724" s="80" t="str">
        <f>IFERROR(VLOOKUP(D3724,Sheet2!A:B,2,0),"")</f>
        <v/>
      </c>
      <c r="J3724" s="64" t="str">
        <f>IFERROR(IF(I3724&lt;&gt;"",VLOOKUP(I3724,Sheet2!B:C,2,0),""),"")</f>
        <v/>
      </c>
      <c r="K3724" s="64" t="str">
        <f>IFERROR( IF(I3724&lt;&gt;"", HLOOKUP(L$2+$A3724,Sheet2!BX:NK,2,0),""),"")</f>
        <v/>
      </c>
      <c r="L3724" t="str">
        <f>IF(OR(HLOOKUP(L$2+$A3724,Sheet2!BX:NK,$B3724,0),HLOOKUP(L$2+$A3724,Sheet2!BX:NK,$B3724,0)&lt;&gt;""),HLOOKUP(L$2+$A3724,Sheet2!BX:NK,$B3724,0),"")</f>
        <v/>
      </c>
      <c r="M3724" t="str">
        <f>IF(OR(HLOOKUP(M$2+$A3724,Sheet2!BY:NL,$B3724,0),HLOOKUP(M$2+$A3724,Sheet2!BY:NL,$B3724,0)&lt;&gt;""),HLOOKUP(M$2+$A3724,Sheet2!BY:NL,$B3724,0),"")</f>
        <v/>
      </c>
      <c r="N3724" t="str">
        <f>IF(OR(HLOOKUP(N$2+$A3724,Sheet2!BZ:NM,$B3724,0),HLOOKUP(N$2+$A3724,Sheet2!BZ:NM,$B3724,0)&lt;&gt;""),HLOOKUP(N$2+$A3724,Sheet2!BZ:NM,$B3724,0),"")</f>
        <v/>
      </c>
      <c r="O3724" t="str">
        <f>IF(OR(HLOOKUP(O$2+$A3724,Sheet2!CA:NN,$B3724,0),HLOOKUP(O$2+$A3724,Sheet2!CA:NN,$B3724,0)&lt;&gt;""),HLOOKUP(O$2+$A3724,Sheet2!CA:NN,$B3724,0),"")</f>
        <v/>
      </c>
      <c r="P3724" t="str">
        <f>IF(OR(HLOOKUP(P$2+$A3724,Sheet2!CB:NO,$B3724,0),HLOOKUP(P$2+$A3724,Sheet2!CB:NO,$B3724,0)&lt;&gt;""),HLOOKUP(P$2+$A3724,Sheet2!CB:NO,$B3724,0),"")</f>
        <v/>
      </c>
      <c r="Q3724" t="str">
        <f>IF(OR(HLOOKUP(Q$2+$A3724,Sheet2!CC:NO,$B3724,0),HLOOKUP(Q$2+$A3724,Sheet2!CC:NO,$B3724,0)&lt;&gt;""),HLOOKUP(Q$2+$A3724,Sheet2!CC:NO,$B3724,0),"")</f>
        <v/>
      </c>
    </row>
    <row r="3725" spans="1:17" x14ac:dyDescent="0.25">
      <c r="A3725" s="64">
        <f t="shared" si="467"/>
        <v>6</v>
      </c>
      <c r="B3725" s="64">
        <f t="shared" si="468"/>
        <v>377</v>
      </c>
      <c r="C3725" s="64">
        <f t="shared" si="469"/>
        <v>2</v>
      </c>
      <c r="D3725" s="64">
        <f t="shared" si="470"/>
        <v>373</v>
      </c>
      <c r="E3725" s="64">
        <f t="shared" si="471"/>
        <v>1861</v>
      </c>
      <c r="F3725" s="64" t="str">
        <f t="shared" si="464"/>
        <v/>
      </c>
      <c r="G3725" s="64" t="str">
        <f t="shared" si="465"/>
        <v/>
      </c>
      <c r="H3725" s="64" t="str">
        <f t="shared" si="466"/>
        <v/>
      </c>
      <c r="I3725" s="80" t="str">
        <f>IFERROR(VLOOKUP(D3725,Sheet2!A:B,2,0),"")</f>
        <v/>
      </c>
      <c r="J3725" s="64" t="str">
        <f>IFERROR(IF(I3725&lt;&gt;"",VLOOKUP(I3725,Sheet2!B:C,2,0),""),"")</f>
        <v/>
      </c>
      <c r="K3725" s="64" t="str">
        <f>IFERROR( IF(I3725&lt;&gt;"", HLOOKUP(L$2+$A3725,Sheet2!BX:NK,2,0),""),"")</f>
        <v/>
      </c>
      <c r="L3725" t="str">
        <f>IF(OR(HLOOKUP(L$2+$A3725,Sheet2!BX:NK,$B3725,0),HLOOKUP(L$2+$A3725,Sheet2!BX:NK,$B3725,0)&lt;&gt;""),HLOOKUP(L$2+$A3725,Sheet2!BX:NK,$B3725,0),"")</f>
        <v/>
      </c>
      <c r="M3725" t="str">
        <f>IF(OR(HLOOKUP(M$2+$A3725,Sheet2!BY:NL,$B3725,0),HLOOKUP(M$2+$A3725,Sheet2!BY:NL,$B3725,0)&lt;&gt;""),HLOOKUP(M$2+$A3725,Sheet2!BY:NL,$B3725,0),"")</f>
        <v/>
      </c>
      <c r="N3725" t="str">
        <f>IF(OR(HLOOKUP(N$2+$A3725,Sheet2!BZ:NM,$B3725,0),HLOOKUP(N$2+$A3725,Sheet2!BZ:NM,$B3725,0)&lt;&gt;""),HLOOKUP(N$2+$A3725,Sheet2!BZ:NM,$B3725,0),"")</f>
        <v/>
      </c>
      <c r="O3725" t="str">
        <f>IF(OR(HLOOKUP(O$2+$A3725,Sheet2!CA:NN,$B3725,0),HLOOKUP(O$2+$A3725,Sheet2!CA:NN,$B3725,0)&lt;&gt;""),HLOOKUP(O$2+$A3725,Sheet2!CA:NN,$B3725,0),"")</f>
        <v/>
      </c>
      <c r="P3725" t="str">
        <f>IF(OR(HLOOKUP(P$2+$A3725,Sheet2!CB:NO,$B3725,0),HLOOKUP(P$2+$A3725,Sheet2!CB:NO,$B3725,0)&lt;&gt;""),HLOOKUP(P$2+$A3725,Sheet2!CB:NO,$B3725,0),"")</f>
        <v/>
      </c>
      <c r="Q3725" t="str">
        <f>IF(OR(HLOOKUP(Q$2+$A3725,Sheet2!CC:NO,$B3725,0),HLOOKUP(Q$2+$A3725,Sheet2!CC:NO,$B3725,0)&lt;&gt;""),HLOOKUP(Q$2+$A3725,Sheet2!CC:NO,$B3725,0),"")</f>
        <v/>
      </c>
    </row>
    <row r="3726" spans="1:17" x14ac:dyDescent="0.25">
      <c r="A3726" s="64">
        <f t="shared" si="467"/>
        <v>12</v>
      </c>
      <c r="B3726" s="64">
        <f t="shared" si="468"/>
        <v>377</v>
      </c>
      <c r="C3726" s="64">
        <f t="shared" si="469"/>
        <v>3</v>
      </c>
      <c r="D3726" s="64">
        <f t="shared" si="470"/>
        <v>373</v>
      </c>
      <c r="E3726" s="64">
        <f t="shared" si="471"/>
        <v>1861</v>
      </c>
      <c r="F3726" s="64" t="str">
        <f t="shared" si="464"/>
        <v/>
      </c>
      <c r="G3726" s="64" t="str">
        <f t="shared" si="465"/>
        <v/>
      </c>
      <c r="H3726" s="64" t="str">
        <f t="shared" si="466"/>
        <v/>
      </c>
      <c r="I3726" s="80" t="str">
        <f>IFERROR(VLOOKUP(D3726,Sheet2!A:B,2,0),"")</f>
        <v/>
      </c>
      <c r="J3726" s="64" t="str">
        <f>IFERROR(IF(I3726&lt;&gt;"",VLOOKUP(I3726,Sheet2!B:C,2,0),""),"")</f>
        <v/>
      </c>
      <c r="K3726" s="64" t="str">
        <f>IFERROR( IF(I3726&lt;&gt;"", HLOOKUP(L$2+$A3726,Sheet2!BX:NK,2,0),""),"")</f>
        <v/>
      </c>
      <c r="L3726" t="str">
        <f>IF(OR(HLOOKUP(L$2+$A3726,Sheet2!BX:NK,$B3726,0),HLOOKUP(L$2+$A3726,Sheet2!BX:NK,$B3726,0)&lt;&gt;""),HLOOKUP(L$2+$A3726,Sheet2!BX:NK,$B3726,0),"")</f>
        <v/>
      </c>
      <c r="M3726" t="str">
        <f>IF(OR(HLOOKUP(M$2+$A3726,Sheet2!BY:NL,$B3726,0),HLOOKUP(M$2+$A3726,Sheet2!BY:NL,$B3726,0)&lt;&gt;""),HLOOKUP(M$2+$A3726,Sheet2!BY:NL,$B3726,0),"")</f>
        <v/>
      </c>
      <c r="N3726" t="str">
        <f>IF(OR(HLOOKUP(N$2+$A3726,Sheet2!BZ:NM,$B3726,0),HLOOKUP(N$2+$A3726,Sheet2!BZ:NM,$B3726,0)&lt;&gt;""),HLOOKUP(N$2+$A3726,Sheet2!BZ:NM,$B3726,0),"")</f>
        <v/>
      </c>
      <c r="O3726" t="str">
        <f>IF(OR(HLOOKUP(O$2+$A3726,Sheet2!CA:NN,$B3726,0),HLOOKUP(O$2+$A3726,Sheet2!CA:NN,$B3726,0)&lt;&gt;""),HLOOKUP(O$2+$A3726,Sheet2!CA:NN,$B3726,0),"")</f>
        <v/>
      </c>
      <c r="P3726" t="str">
        <f>IF(OR(HLOOKUP(P$2+$A3726,Sheet2!CB:NO,$B3726,0),HLOOKUP(P$2+$A3726,Sheet2!CB:NO,$B3726,0)&lt;&gt;""),HLOOKUP(P$2+$A3726,Sheet2!CB:NO,$B3726,0),"")</f>
        <v/>
      </c>
      <c r="Q3726" t="str">
        <f>IF(OR(HLOOKUP(Q$2+$A3726,Sheet2!CC:NO,$B3726,0),HLOOKUP(Q$2+$A3726,Sheet2!CC:NO,$B3726,0)&lt;&gt;""),HLOOKUP(Q$2+$A3726,Sheet2!CC:NO,$B3726,0),"")</f>
        <v/>
      </c>
    </row>
    <row r="3727" spans="1:17" x14ac:dyDescent="0.25">
      <c r="A3727" s="64">
        <f t="shared" si="467"/>
        <v>18</v>
      </c>
      <c r="B3727" s="64">
        <f t="shared" si="468"/>
        <v>377</v>
      </c>
      <c r="C3727" s="64">
        <f t="shared" si="469"/>
        <v>4</v>
      </c>
      <c r="D3727" s="64">
        <f t="shared" si="470"/>
        <v>373</v>
      </c>
      <c r="E3727" s="64">
        <f t="shared" si="471"/>
        <v>1861</v>
      </c>
      <c r="F3727" s="64" t="str">
        <f t="shared" si="464"/>
        <v/>
      </c>
      <c r="G3727" s="64" t="str">
        <f t="shared" si="465"/>
        <v/>
      </c>
      <c r="H3727" s="64" t="str">
        <f t="shared" si="466"/>
        <v/>
      </c>
      <c r="I3727" s="80" t="str">
        <f>IFERROR(VLOOKUP(D3727,Sheet2!A:B,2,0),"")</f>
        <v/>
      </c>
      <c r="J3727" s="64" t="str">
        <f>IFERROR(IF(I3727&lt;&gt;"",VLOOKUP(I3727,Sheet2!B:C,2,0),""),"")</f>
        <v/>
      </c>
      <c r="K3727" s="64" t="str">
        <f>IFERROR( IF(I3727&lt;&gt;"", HLOOKUP(L$2+$A3727,Sheet2!BX:NK,2,0),""),"")</f>
        <v/>
      </c>
      <c r="L3727" t="str">
        <f>IF(OR(HLOOKUP(L$2+$A3727,Sheet2!BX:NK,$B3727,0),HLOOKUP(L$2+$A3727,Sheet2!BX:NK,$B3727,0)&lt;&gt;""),HLOOKUP(L$2+$A3727,Sheet2!BX:NK,$B3727,0),"")</f>
        <v/>
      </c>
      <c r="M3727" t="str">
        <f>IF(OR(HLOOKUP(M$2+$A3727,Sheet2!BY:NL,$B3727,0),HLOOKUP(M$2+$A3727,Sheet2!BY:NL,$B3727,0)&lt;&gt;""),HLOOKUP(M$2+$A3727,Sheet2!BY:NL,$B3727,0),"")</f>
        <v/>
      </c>
      <c r="N3727" t="str">
        <f>IF(OR(HLOOKUP(N$2+$A3727,Sheet2!BZ:NM,$B3727,0),HLOOKUP(N$2+$A3727,Sheet2!BZ:NM,$B3727,0)&lt;&gt;""),HLOOKUP(N$2+$A3727,Sheet2!BZ:NM,$B3727,0),"")</f>
        <v/>
      </c>
      <c r="O3727" t="str">
        <f>IF(OR(HLOOKUP(O$2+$A3727,Sheet2!CA:NN,$B3727,0),HLOOKUP(O$2+$A3727,Sheet2!CA:NN,$B3727,0)&lt;&gt;""),HLOOKUP(O$2+$A3727,Sheet2!CA:NN,$B3727,0),"")</f>
        <v/>
      </c>
      <c r="P3727" t="str">
        <f>IF(OR(HLOOKUP(P$2+$A3727,Sheet2!CB:NO,$B3727,0),HLOOKUP(P$2+$A3727,Sheet2!CB:NO,$B3727,0)&lt;&gt;""),HLOOKUP(P$2+$A3727,Sheet2!CB:NO,$B3727,0),"")</f>
        <v/>
      </c>
      <c r="Q3727" t="str">
        <f>IF(OR(HLOOKUP(Q$2+$A3727,Sheet2!CC:NO,$B3727,0),HLOOKUP(Q$2+$A3727,Sheet2!CC:NO,$B3727,0)&lt;&gt;""),HLOOKUP(Q$2+$A3727,Sheet2!CC:NO,$B3727,0),"")</f>
        <v/>
      </c>
    </row>
    <row r="3728" spans="1:17" x14ac:dyDescent="0.25">
      <c r="A3728" s="64">
        <f t="shared" si="467"/>
        <v>24</v>
      </c>
      <c r="B3728" s="64">
        <f t="shared" si="468"/>
        <v>377</v>
      </c>
      <c r="C3728" s="64">
        <f t="shared" si="469"/>
        <v>5</v>
      </c>
      <c r="D3728" s="64">
        <f t="shared" si="470"/>
        <v>373</v>
      </c>
      <c r="E3728" s="64">
        <f t="shared" si="471"/>
        <v>1861</v>
      </c>
      <c r="F3728" s="64" t="str">
        <f t="shared" si="464"/>
        <v/>
      </c>
      <c r="G3728" s="64" t="str">
        <f t="shared" si="465"/>
        <v/>
      </c>
      <c r="H3728" s="64" t="str">
        <f t="shared" si="466"/>
        <v/>
      </c>
      <c r="I3728" s="80" t="str">
        <f>IFERROR(VLOOKUP(D3728,Sheet2!A:B,2,0),"")</f>
        <v/>
      </c>
      <c r="J3728" s="64" t="str">
        <f>IFERROR(IF(I3728&lt;&gt;"",VLOOKUP(I3728,Sheet2!B:C,2,0),""),"")</f>
        <v/>
      </c>
      <c r="K3728" s="64" t="str">
        <f>IFERROR( IF(I3728&lt;&gt;"", HLOOKUP(L$2+$A3728,Sheet2!BX:NK,2,0),""),"")</f>
        <v/>
      </c>
      <c r="L3728" t="str">
        <f>IF(OR(HLOOKUP(L$2+$A3728,Sheet2!BX:NK,$B3728,0),HLOOKUP(L$2+$A3728,Sheet2!BX:NK,$B3728,0)&lt;&gt;""),HLOOKUP(L$2+$A3728,Sheet2!BX:NK,$B3728,0),"")</f>
        <v/>
      </c>
      <c r="M3728" t="str">
        <f>IF(OR(HLOOKUP(M$2+$A3728,Sheet2!BY:NL,$B3728,0),HLOOKUP(M$2+$A3728,Sheet2!BY:NL,$B3728,0)&lt;&gt;""),HLOOKUP(M$2+$A3728,Sheet2!BY:NL,$B3728,0),"")</f>
        <v/>
      </c>
      <c r="N3728" t="str">
        <f>IF(OR(HLOOKUP(N$2+$A3728,Sheet2!BZ:NM,$B3728,0),HLOOKUP(N$2+$A3728,Sheet2!BZ:NM,$B3728,0)&lt;&gt;""),HLOOKUP(N$2+$A3728,Sheet2!BZ:NM,$B3728,0),"")</f>
        <v/>
      </c>
      <c r="O3728" t="str">
        <f>IF(OR(HLOOKUP(O$2+$A3728,Sheet2!CA:NN,$B3728,0),HLOOKUP(O$2+$A3728,Sheet2!CA:NN,$B3728,0)&lt;&gt;""),HLOOKUP(O$2+$A3728,Sheet2!CA:NN,$B3728,0),"")</f>
        <v/>
      </c>
      <c r="P3728" t="str">
        <f>IF(OR(HLOOKUP(P$2+$A3728,Sheet2!CB:NO,$B3728,0),HLOOKUP(P$2+$A3728,Sheet2!CB:NO,$B3728,0)&lt;&gt;""),HLOOKUP(P$2+$A3728,Sheet2!CB:NO,$B3728,0),"")</f>
        <v/>
      </c>
      <c r="Q3728" t="str">
        <f>IF(OR(HLOOKUP(Q$2+$A3728,Sheet2!CC:NO,$B3728,0),HLOOKUP(Q$2+$A3728,Sheet2!CC:NO,$B3728,0)&lt;&gt;""),HLOOKUP(Q$2+$A3728,Sheet2!CC:NO,$B3728,0),"")</f>
        <v/>
      </c>
    </row>
    <row r="3729" spans="1:17" x14ac:dyDescent="0.25">
      <c r="A3729" s="64">
        <f t="shared" si="467"/>
        <v>30</v>
      </c>
      <c r="B3729" s="64">
        <f t="shared" si="468"/>
        <v>377</v>
      </c>
      <c r="C3729" s="64">
        <f t="shared" si="469"/>
        <v>6</v>
      </c>
      <c r="D3729" s="64">
        <f t="shared" si="470"/>
        <v>373</v>
      </c>
      <c r="E3729" s="64">
        <f t="shared" si="471"/>
        <v>1861</v>
      </c>
      <c r="F3729" s="64" t="str">
        <f t="shared" si="464"/>
        <v/>
      </c>
      <c r="G3729" s="64" t="str">
        <f t="shared" si="465"/>
        <v/>
      </c>
      <c r="H3729" s="64" t="str">
        <f t="shared" si="466"/>
        <v/>
      </c>
      <c r="I3729" s="80" t="str">
        <f>IFERROR(VLOOKUP(D3729,Sheet2!A:B,2,0),"")</f>
        <v/>
      </c>
      <c r="J3729" s="64" t="str">
        <f>IFERROR(IF(I3729&lt;&gt;"",VLOOKUP(I3729,Sheet2!B:C,2,0),""),"")</f>
        <v/>
      </c>
      <c r="K3729" s="64" t="str">
        <f>IFERROR( IF(I3729&lt;&gt;"", HLOOKUP(L$2+$A3729,Sheet2!BX:NK,2,0),""),"")</f>
        <v/>
      </c>
      <c r="L3729" t="str">
        <f>IF(OR(HLOOKUP(L$2+$A3729,Sheet2!BX:NK,$B3729,0),HLOOKUP(L$2+$A3729,Sheet2!BX:NK,$B3729,0)&lt;&gt;""),HLOOKUP(L$2+$A3729,Sheet2!BX:NK,$B3729,0),"")</f>
        <v/>
      </c>
      <c r="M3729" t="str">
        <f>IF(OR(HLOOKUP(M$2+$A3729,Sheet2!BY:NL,$B3729,0),HLOOKUP(M$2+$A3729,Sheet2!BY:NL,$B3729,0)&lt;&gt;""),HLOOKUP(M$2+$A3729,Sheet2!BY:NL,$B3729,0),"")</f>
        <v/>
      </c>
      <c r="N3729" t="str">
        <f>IF(OR(HLOOKUP(N$2+$A3729,Sheet2!BZ:NM,$B3729,0),HLOOKUP(N$2+$A3729,Sheet2!BZ:NM,$B3729,0)&lt;&gt;""),HLOOKUP(N$2+$A3729,Sheet2!BZ:NM,$B3729,0),"")</f>
        <v/>
      </c>
      <c r="O3729" t="str">
        <f>IF(OR(HLOOKUP(O$2+$A3729,Sheet2!CA:NN,$B3729,0),HLOOKUP(O$2+$A3729,Sheet2!CA:NN,$B3729,0)&lt;&gt;""),HLOOKUP(O$2+$A3729,Sheet2!CA:NN,$B3729,0),"")</f>
        <v/>
      </c>
      <c r="P3729" t="str">
        <f>IF(OR(HLOOKUP(P$2+$A3729,Sheet2!CB:NO,$B3729,0),HLOOKUP(P$2+$A3729,Sheet2!CB:NO,$B3729,0)&lt;&gt;""),HLOOKUP(P$2+$A3729,Sheet2!CB:NO,$B3729,0),"")</f>
        <v/>
      </c>
      <c r="Q3729" t="str">
        <f>IF(OR(HLOOKUP(Q$2+$A3729,Sheet2!CC:NO,$B3729,0),HLOOKUP(Q$2+$A3729,Sheet2!CC:NO,$B3729,0)&lt;&gt;""),HLOOKUP(Q$2+$A3729,Sheet2!CC:NO,$B3729,0),"")</f>
        <v/>
      </c>
    </row>
    <row r="3730" spans="1:17" x14ac:dyDescent="0.25">
      <c r="A3730" s="64">
        <f t="shared" si="467"/>
        <v>36</v>
      </c>
      <c r="B3730" s="64">
        <f t="shared" si="468"/>
        <v>377</v>
      </c>
      <c r="C3730" s="64">
        <f t="shared" si="469"/>
        <v>7</v>
      </c>
      <c r="D3730" s="64">
        <f t="shared" si="470"/>
        <v>373</v>
      </c>
      <c r="E3730" s="64">
        <f t="shared" si="471"/>
        <v>1861</v>
      </c>
      <c r="F3730" s="64" t="str">
        <f t="shared" si="464"/>
        <v/>
      </c>
      <c r="G3730" s="64" t="str">
        <f t="shared" si="465"/>
        <v/>
      </c>
      <c r="H3730" s="64" t="str">
        <f t="shared" si="466"/>
        <v/>
      </c>
      <c r="I3730" s="80" t="str">
        <f>IFERROR(VLOOKUP(D3730,Sheet2!A:B,2,0),"")</f>
        <v/>
      </c>
      <c r="J3730" s="64" t="str">
        <f>IFERROR(IF(I3730&lt;&gt;"",VLOOKUP(I3730,Sheet2!B:C,2,0),""),"")</f>
        <v/>
      </c>
      <c r="K3730" s="64" t="str">
        <f>IFERROR( IF(I3730&lt;&gt;"", HLOOKUP(L$2+$A3730,Sheet2!BX:NK,2,0),""),"")</f>
        <v/>
      </c>
      <c r="L3730" t="str">
        <f>IF(OR(HLOOKUP(L$2+$A3730,Sheet2!BX:NK,$B3730,0),HLOOKUP(L$2+$A3730,Sheet2!BX:NK,$B3730,0)&lt;&gt;""),HLOOKUP(L$2+$A3730,Sheet2!BX:NK,$B3730,0),"")</f>
        <v/>
      </c>
      <c r="M3730" t="str">
        <f>IF(OR(HLOOKUP(M$2+$A3730,Sheet2!BY:NL,$B3730,0),HLOOKUP(M$2+$A3730,Sheet2!BY:NL,$B3730,0)&lt;&gt;""),HLOOKUP(M$2+$A3730,Sheet2!BY:NL,$B3730,0),"")</f>
        <v/>
      </c>
      <c r="N3730" t="str">
        <f>IF(OR(HLOOKUP(N$2+$A3730,Sheet2!BZ:NM,$B3730,0),HLOOKUP(N$2+$A3730,Sheet2!BZ:NM,$B3730,0)&lt;&gt;""),HLOOKUP(N$2+$A3730,Sheet2!BZ:NM,$B3730,0),"")</f>
        <v/>
      </c>
      <c r="O3730" t="str">
        <f>IF(OR(HLOOKUP(O$2+$A3730,Sheet2!CA:NN,$B3730,0),HLOOKUP(O$2+$A3730,Sheet2!CA:NN,$B3730,0)&lt;&gt;""),HLOOKUP(O$2+$A3730,Sheet2!CA:NN,$B3730,0),"")</f>
        <v/>
      </c>
      <c r="P3730" t="str">
        <f>IF(OR(HLOOKUP(P$2+$A3730,Sheet2!CB:NO,$B3730,0),HLOOKUP(P$2+$A3730,Sheet2!CB:NO,$B3730,0)&lt;&gt;""),HLOOKUP(P$2+$A3730,Sheet2!CB:NO,$B3730,0),"")</f>
        <v/>
      </c>
      <c r="Q3730" t="str">
        <f>IF(OR(HLOOKUP(Q$2+$A3730,Sheet2!CC:NO,$B3730,0),HLOOKUP(Q$2+$A3730,Sheet2!CC:NO,$B3730,0)&lt;&gt;""),HLOOKUP(Q$2+$A3730,Sheet2!CC:NO,$B3730,0),"")</f>
        <v/>
      </c>
    </row>
    <row r="3731" spans="1:17" x14ac:dyDescent="0.25">
      <c r="A3731" s="64">
        <f t="shared" si="467"/>
        <v>42</v>
      </c>
      <c r="B3731" s="64">
        <f t="shared" si="468"/>
        <v>377</v>
      </c>
      <c r="C3731" s="64">
        <f t="shared" si="469"/>
        <v>8</v>
      </c>
      <c r="D3731" s="64">
        <f t="shared" si="470"/>
        <v>373</v>
      </c>
      <c r="E3731" s="64">
        <f t="shared" si="471"/>
        <v>1861</v>
      </c>
      <c r="F3731" s="64" t="str">
        <f t="shared" si="464"/>
        <v/>
      </c>
      <c r="G3731" s="64" t="str">
        <f t="shared" si="465"/>
        <v/>
      </c>
      <c r="H3731" s="64" t="str">
        <f t="shared" si="466"/>
        <v/>
      </c>
      <c r="I3731" s="80" t="str">
        <f>IFERROR(VLOOKUP(D3731,Sheet2!A:B,2,0),"")</f>
        <v/>
      </c>
      <c r="J3731" s="64" t="str">
        <f>IFERROR(IF(I3731&lt;&gt;"",VLOOKUP(I3731,Sheet2!B:C,2,0),""),"")</f>
        <v/>
      </c>
      <c r="K3731" s="64" t="str">
        <f>IFERROR( IF(I3731&lt;&gt;"", HLOOKUP(L$2+$A3731,Sheet2!BX:NK,2,0),""),"")</f>
        <v/>
      </c>
      <c r="L3731" t="str">
        <f>IF(OR(HLOOKUP(L$2+$A3731,Sheet2!BX:NK,$B3731,0),HLOOKUP(L$2+$A3731,Sheet2!BX:NK,$B3731,0)&lt;&gt;""),HLOOKUP(L$2+$A3731,Sheet2!BX:NK,$B3731,0),"")</f>
        <v/>
      </c>
      <c r="M3731" t="str">
        <f>IF(OR(HLOOKUP(M$2+$A3731,Sheet2!BY:NL,$B3731,0),HLOOKUP(M$2+$A3731,Sheet2!BY:NL,$B3731,0)&lt;&gt;""),HLOOKUP(M$2+$A3731,Sheet2!BY:NL,$B3731,0),"")</f>
        <v/>
      </c>
      <c r="N3731" t="str">
        <f>IF(OR(HLOOKUP(N$2+$A3731,Sheet2!BZ:NM,$B3731,0),HLOOKUP(N$2+$A3731,Sheet2!BZ:NM,$B3731,0)&lt;&gt;""),HLOOKUP(N$2+$A3731,Sheet2!BZ:NM,$B3731,0),"")</f>
        <v/>
      </c>
      <c r="O3731" t="str">
        <f>IF(OR(HLOOKUP(O$2+$A3731,Sheet2!CA:NN,$B3731,0),HLOOKUP(O$2+$A3731,Sheet2!CA:NN,$B3731,0)&lt;&gt;""),HLOOKUP(O$2+$A3731,Sheet2!CA:NN,$B3731,0),"")</f>
        <v/>
      </c>
      <c r="P3731" t="str">
        <f>IF(OR(HLOOKUP(P$2+$A3731,Sheet2!CB:NO,$B3731,0),HLOOKUP(P$2+$A3731,Sheet2!CB:NO,$B3731,0)&lt;&gt;""),HLOOKUP(P$2+$A3731,Sheet2!CB:NO,$B3731,0),"")</f>
        <v/>
      </c>
      <c r="Q3731" t="str">
        <f>IF(OR(HLOOKUP(Q$2+$A3731,Sheet2!CC:NO,$B3731,0),HLOOKUP(Q$2+$A3731,Sheet2!CC:NO,$B3731,0)&lt;&gt;""),HLOOKUP(Q$2+$A3731,Sheet2!CC:NO,$B3731,0),"")</f>
        <v/>
      </c>
    </row>
    <row r="3732" spans="1:17" x14ac:dyDescent="0.25">
      <c r="A3732" s="64">
        <f t="shared" si="467"/>
        <v>48</v>
      </c>
      <c r="B3732" s="64">
        <f t="shared" si="468"/>
        <v>377</v>
      </c>
      <c r="C3732" s="64">
        <f t="shared" si="469"/>
        <v>9</v>
      </c>
      <c r="D3732" s="64">
        <f t="shared" si="470"/>
        <v>373</v>
      </c>
      <c r="E3732" s="64">
        <f t="shared" si="471"/>
        <v>1861</v>
      </c>
      <c r="F3732" s="64" t="str">
        <f t="shared" si="464"/>
        <v/>
      </c>
      <c r="G3732" s="64" t="str">
        <f t="shared" si="465"/>
        <v/>
      </c>
      <c r="H3732" s="64" t="str">
        <f t="shared" si="466"/>
        <v/>
      </c>
      <c r="I3732" s="80" t="str">
        <f>IFERROR(VLOOKUP(D3732,Sheet2!A:B,2,0),"")</f>
        <v/>
      </c>
      <c r="J3732" s="64" t="str">
        <f>IFERROR(IF(I3732&lt;&gt;"",VLOOKUP(I3732,Sheet2!B:C,2,0),""),"")</f>
        <v/>
      </c>
      <c r="K3732" s="64" t="str">
        <f>IFERROR( IF(I3732&lt;&gt;"", HLOOKUP(L$2+$A3732,Sheet2!BX:NK,2,0),""),"")</f>
        <v/>
      </c>
      <c r="L3732" t="str">
        <f>IF(OR(HLOOKUP(L$2+$A3732,Sheet2!BX:NK,$B3732,0),HLOOKUP(L$2+$A3732,Sheet2!BX:NK,$B3732,0)&lt;&gt;""),HLOOKUP(L$2+$A3732,Sheet2!BX:NK,$B3732,0),"")</f>
        <v/>
      </c>
      <c r="M3732" t="str">
        <f>IF(OR(HLOOKUP(M$2+$A3732,Sheet2!BY:NL,$B3732,0),HLOOKUP(M$2+$A3732,Sheet2!BY:NL,$B3732,0)&lt;&gt;""),HLOOKUP(M$2+$A3732,Sheet2!BY:NL,$B3732,0),"")</f>
        <v/>
      </c>
      <c r="N3732" t="str">
        <f>IF(OR(HLOOKUP(N$2+$A3732,Sheet2!BZ:NM,$B3732,0),HLOOKUP(N$2+$A3732,Sheet2!BZ:NM,$B3732,0)&lt;&gt;""),HLOOKUP(N$2+$A3732,Sheet2!BZ:NM,$B3732,0),"")</f>
        <v/>
      </c>
      <c r="O3732" t="str">
        <f>IF(OR(HLOOKUP(O$2+$A3732,Sheet2!CA:NN,$B3732,0),HLOOKUP(O$2+$A3732,Sheet2!CA:NN,$B3732,0)&lt;&gt;""),HLOOKUP(O$2+$A3732,Sheet2!CA:NN,$B3732,0),"")</f>
        <v/>
      </c>
      <c r="P3732" t="str">
        <f>IF(OR(HLOOKUP(P$2+$A3732,Sheet2!CB:NO,$B3732,0),HLOOKUP(P$2+$A3732,Sheet2!CB:NO,$B3732,0)&lt;&gt;""),HLOOKUP(P$2+$A3732,Sheet2!CB:NO,$B3732,0),"")</f>
        <v/>
      </c>
      <c r="Q3732" t="str">
        <f>IF(OR(HLOOKUP(Q$2+$A3732,Sheet2!CC:NO,$B3732,0),HLOOKUP(Q$2+$A3732,Sheet2!CC:NO,$B3732,0)&lt;&gt;""),HLOOKUP(Q$2+$A3732,Sheet2!CC:NO,$B3732,0),"")</f>
        <v/>
      </c>
    </row>
    <row r="3733" spans="1:17" x14ac:dyDescent="0.25">
      <c r="A3733" s="64">
        <f t="shared" si="467"/>
        <v>54</v>
      </c>
      <c r="B3733" s="64">
        <f t="shared" si="468"/>
        <v>377</v>
      </c>
      <c r="C3733" s="64">
        <f t="shared" si="469"/>
        <v>10</v>
      </c>
      <c r="D3733" s="64">
        <f t="shared" si="470"/>
        <v>373</v>
      </c>
      <c r="E3733" s="64">
        <f t="shared" si="471"/>
        <v>1861</v>
      </c>
      <c r="F3733" s="64" t="str">
        <f t="shared" si="464"/>
        <v/>
      </c>
      <c r="G3733" s="64" t="str">
        <f t="shared" si="465"/>
        <v/>
      </c>
      <c r="H3733" s="64" t="str">
        <f t="shared" si="466"/>
        <v/>
      </c>
      <c r="I3733" s="80" t="str">
        <f>IFERROR(VLOOKUP(D3733,Sheet2!A:B,2,0),"")</f>
        <v/>
      </c>
      <c r="J3733" s="64" t="str">
        <f>IFERROR(IF(I3733&lt;&gt;"",VLOOKUP(I3733,Sheet2!B:C,2,0),""),"")</f>
        <v/>
      </c>
      <c r="K3733" s="64" t="str">
        <f>IFERROR( IF(I3733&lt;&gt;"", HLOOKUP(L$2+$A3733,Sheet2!BX:NK,2,0),""),"")</f>
        <v/>
      </c>
      <c r="L3733" t="str">
        <f>IF(OR(HLOOKUP(L$2+$A3733,Sheet2!BX:NK,$B3733,0),HLOOKUP(L$2+$A3733,Sheet2!BX:NK,$B3733,0)&lt;&gt;""),HLOOKUP(L$2+$A3733,Sheet2!BX:NK,$B3733,0),"")</f>
        <v/>
      </c>
      <c r="M3733" t="str">
        <f>IF(OR(HLOOKUP(M$2+$A3733,Sheet2!BY:NL,$B3733,0),HLOOKUP(M$2+$A3733,Sheet2!BY:NL,$B3733,0)&lt;&gt;""),HLOOKUP(M$2+$A3733,Sheet2!BY:NL,$B3733,0),"")</f>
        <v/>
      </c>
      <c r="N3733" t="str">
        <f>IF(OR(HLOOKUP(N$2+$A3733,Sheet2!BZ:NM,$B3733,0),HLOOKUP(N$2+$A3733,Sheet2!BZ:NM,$B3733,0)&lt;&gt;""),HLOOKUP(N$2+$A3733,Sheet2!BZ:NM,$B3733,0),"")</f>
        <v/>
      </c>
      <c r="O3733" t="str">
        <f>IF(OR(HLOOKUP(O$2+$A3733,Sheet2!CA:NN,$B3733,0),HLOOKUP(O$2+$A3733,Sheet2!CA:NN,$B3733,0)&lt;&gt;""),HLOOKUP(O$2+$A3733,Sheet2!CA:NN,$B3733,0),"")</f>
        <v/>
      </c>
      <c r="P3733" t="str">
        <f>IF(OR(HLOOKUP(P$2+$A3733,Sheet2!CB:NO,$B3733,0),HLOOKUP(P$2+$A3733,Sheet2!CB:NO,$B3733,0)&lt;&gt;""),HLOOKUP(P$2+$A3733,Sheet2!CB:NO,$B3733,0),"")</f>
        <v/>
      </c>
      <c r="Q3733" t="str">
        <f>IF(OR(HLOOKUP(Q$2+$A3733,Sheet2!CC:NO,$B3733,0),HLOOKUP(Q$2+$A3733,Sheet2!CC:NO,$B3733,0)&lt;&gt;""),HLOOKUP(Q$2+$A3733,Sheet2!CC:NO,$B3733,0),"")</f>
        <v/>
      </c>
    </row>
    <row r="3734" spans="1:17" x14ac:dyDescent="0.25">
      <c r="A3734" s="64">
        <f t="shared" si="467"/>
        <v>0</v>
      </c>
      <c r="B3734" s="64">
        <f t="shared" si="468"/>
        <v>378</v>
      </c>
      <c r="C3734" s="64">
        <f t="shared" si="469"/>
        <v>1</v>
      </c>
      <c r="D3734" s="64">
        <f t="shared" si="470"/>
        <v>374</v>
      </c>
      <c r="E3734" s="64">
        <f t="shared" si="471"/>
        <v>1866</v>
      </c>
      <c r="F3734" s="64" t="str">
        <f t="shared" si="464"/>
        <v/>
      </c>
      <c r="G3734" s="64" t="str">
        <f t="shared" si="465"/>
        <v/>
      </c>
      <c r="H3734" s="64" t="str">
        <f t="shared" si="466"/>
        <v/>
      </c>
      <c r="I3734" s="80" t="str">
        <f>IFERROR(VLOOKUP(D3734,Sheet2!A:B,2,0),"")</f>
        <v/>
      </c>
      <c r="J3734" s="64" t="str">
        <f>IFERROR(IF(I3734&lt;&gt;"",VLOOKUP(I3734,Sheet2!B:C,2,0),""),"")</f>
        <v/>
      </c>
      <c r="K3734" s="64" t="str">
        <f>IFERROR( IF(I3734&lt;&gt;"", HLOOKUP(L$2+$A3734,Sheet2!BX:NK,2,0),""),"")</f>
        <v/>
      </c>
      <c r="L3734" t="str">
        <f>IF(OR(HLOOKUP(L$2+$A3734,Sheet2!BX:NK,$B3734,0),HLOOKUP(L$2+$A3734,Sheet2!BX:NK,$B3734,0)&lt;&gt;""),HLOOKUP(L$2+$A3734,Sheet2!BX:NK,$B3734,0),"")</f>
        <v/>
      </c>
      <c r="M3734" t="str">
        <f>IF(OR(HLOOKUP(M$2+$A3734,Sheet2!BY:NL,$B3734,0),HLOOKUP(M$2+$A3734,Sheet2!BY:NL,$B3734,0)&lt;&gt;""),HLOOKUP(M$2+$A3734,Sheet2!BY:NL,$B3734,0),"")</f>
        <v/>
      </c>
      <c r="N3734" t="str">
        <f>IF(OR(HLOOKUP(N$2+$A3734,Sheet2!BZ:NM,$B3734,0),HLOOKUP(N$2+$A3734,Sheet2!BZ:NM,$B3734,0)&lt;&gt;""),HLOOKUP(N$2+$A3734,Sheet2!BZ:NM,$B3734,0),"")</f>
        <v/>
      </c>
      <c r="O3734" t="str">
        <f>IF(OR(HLOOKUP(O$2+$A3734,Sheet2!CA:NN,$B3734,0),HLOOKUP(O$2+$A3734,Sheet2!CA:NN,$B3734,0)&lt;&gt;""),HLOOKUP(O$2+$A3734,Sheet2!CA:NN,$B3734,0),"")</f>
        <v/>
      </c>
      <c r="P3734" t="str">
        <f>IF(OR(HLOOKUP(P$2+$A3734,Sheet2!CB:NO,$B3734,0),HLOOKUP(P$2+$A3734,Sheet2!CB:NO,$B3734,0)&lt;&gt;""),HLOOKUP(P$2+$A3734,Sheet2!CB:NO,$B3734,0),"")</f>
        <v/>
      </c>
      <c r="Q3734" t="str">
        <f>IF(OR(HLOOKUP(Q$2+$A3734,Sheet2!CC:NO,$B3734,0),HLOOKUP(Q$2+$A3734,Sheet2!CC:NO,$B3734,0)&lt;&gt;""),HLOOKUP(Q$2+$A3734,Sheet2!CC:NO,$B3734,0),"")</f>
        <v/>
      </c>
    </row>
    <row r="3735" spans="1:17" x14ac:dyDescent="0.25">
      <c r="A3735" s="64">
        <f t="shared" si="467"/>
        <v>6</v>
      </c>
      <c r="B3735" s="64">
        <f t="shared" si="468"/>
        <v>378</v>
      </c>
      <c r="C3735" s="64">
        <f t="shared" si="469"/>
        <v>2</v>
      </c>
      <c r="D3735" s="64">
        <f t="shared" si="470"/>
        <v>374</v>
      </c>
      <c r="E3735" s="64">
        <f t="shared" si="471"/>
        <v>1866</v>
      </c>
      <c r="F3735" s="64" t="str">
        <f t="shared" si="464"/>
        <v/>
      </c>
      <c r="G3735" s="64" t="str">
        <f t="shared" si="465"/>
        <v/>
      </c>
      <c r="H3735" s="64" t="str">
        <f t="shared" si="466"/>
        <v/>
      </c>
      <c r="I3735" s="80" t="str">
        <f>IFERROR(VLOOKUP(D3735,Sheet2!A:B,2,0),"")</f>
        <v/>
      </c>
      <c r="J3735" s="64" t="str">
        <f>IFERROR(IF(I3735&lt;&gt;"",VLOOKUP(I3735,Sheet2!B:C,2,0),""),"")</f>
        <v/>
      </c>
      <c r="K3735" s="64" t="str">
        <f>IFERROR( IF(I3735&lt;&gt;"", HLOOKUP(L$2+$A3735,Sheet2!BX:NK,2,0),""),"")</f>
        <v/>
      </c>
      <c r="L3735" t="str">
        <f>IF(OR(HLOOKUP(L$2+$A3735,Sheet2!BX:NK,$B3735,0),HLOOKUP(L$2+$A3735,Sheet2!BX:NK,$B3735,0)&lt;&gt;""),HLOOKUP(L$2+$A3735,Sheet2!BX:NK,$B3735,0),"")</f>
        <v/>
      </c>
      <c r="M3735" t="str">
        <f>IF(OR(HLOOKUP(M$2+$A3735,Sheet2!BY:NL,$B3735,0),HLOOKUP(M$2+$A3735,Sheet2!BY:NL,$B3735,0)&lt;&gt;""),HLOOKUP(M$2+$A3735,Sheet2!BY:NL,$B3735,0),"")</f>
        <v/>
      </c>
      <c r="N3735" t="str">
        <f>IF(OR(HLOOKUP(N$2+$A3735,Sheet2!BZ:NM,$B3735,0),HLOOKUP(N$2+$A3735,Sheet2!BZ:NM,$B3735,0)&lt;&gt;""),HLOOKUP(N$2+$A3735,Sheet2!BZ:NM,$B3735,0),"")</f>
        <v/>
      </c>
      <c r="O3735" t="str">
        <f>IF(OR(HLOOKUP(O$2+$A3735,Sheet2!CA:NN,$B3735,0),HLOOKUP(O$2+$A3735,Sheet2!CA:NN,$B3735,0)&lt;&gt;""),HLOOKUP(O$2+$A3735,Sheet2!CA:NN,$B3735,0),"")</f>
        <v/>
      </c>
      <c r="P3735" t="str">
        <f>IF(OR(HLOOKUP(P$2+$A3735,Sheet2!CB:NO,$B3735,0),HLOOKUP(P$2+$A3735,Sheet2!CB:NO,$B3735,0)&lt;&gt;""),HLOOKUP(P$2+$A3735,Sheet2!CB:NO,$B3735,0),"")</f>
        <v/>
      </c>
      <c r="Q3735" t="str">
        <f>IF(OR(HLOOKUP(Q$2+$A3735,Sheet2!CC:NO,$B3735,0),HLOOKUP(Q$2+$A3735,Sheet2!CC:NO,$B3735,0)&lt;&gt;""),HLOOKUP(Q$2+$A3735,Sheet2!CC:NO,$B3735,0),"")</f>
        <v/>
      </c>
    </row>
    <row r="3736" spans="1:17" x14ac:dyDescent="0.25">
      <c r="A3736" s="64">
        <f t="shared" si="467"/>
        <v>12</v>
      </c>
      <c r="B3736" s="64">
        <f t="shared" si="468"/>
        <v>378</v>
      </c>
      <c r="C3736" s="64">
        <f t="shared" si="469"/>
        <v>3</v>
      </c>
      <c r="D3736" s="64">
        <f t="shared" si="470"/>
        <v>374</v>
      </c>
      <c r="E3736" s="64">
        <f t="shared" si="471"/>
        <v>1866</v>
      </c>
      <c r="F3736" s="64" t="str">
        <f t="shared" si="464"/>
        <v/>
      </c>
      <c r="G3736" s="64" t="str">
        <f t="shared" si="465"/>
        <v/>
      </c>
      <c r="H3736" s="64" t="str">
        <f t="shared" si="466"/>
        <v/>
      </c>
      <c r="I3736" s="80" t="str">
        <f>IFERROR(VLOOKUP(D3736,Sheet2!A:B,2,0),"")</f>
        <v/>
      </c>
      <c r="J3736" s="64" t="str">
        <f>IFERROR(IF(I3736&lt;&gt;"",VLOOKUP(I3736,Sheet2!B:C,2,0),""),"")</f>
        <v/>
      </c>
      <c r="K3736" s="64" t="str">
        <f>IFERROR( IF(I3736&lt;&gt;"", HLOOKUP(L$2+$A3736,Sheet2!BX:NK,2,0),""),"")</f>
        <v/>
      </c>
      <c r="L3736" t="str">
        <f>IF(OR(HLOOKUP(L$2+$A3736,Sheet2!BX:NK,$B3736,0),HLOOKUP(L$2+$A3736,Sheet2!BX:NK,$B3736,0)&lt;&gt;""),HLOOKUP(L$2+$A3736,Sheet2!BX:NK,$B3736,0),"")</f>
        <v/>
      </c>
      <c r="M3736" t="str">
        <f>IF(OR(HLOOKUP(M$2+$A3736,Sheet2!BY:NL,$B3736,0),HLOOKUP(M$2+$A3736,Sheet2!BY:NL,$B3736,0)&lt;&gt;""),HLOOKUP(M$2+$A3736,Sheet2!BY:NL,$B3736,0),"")</f>
        <v/>
      </c>
      <c r="N3736" t="str">
        <f>IF(OR(HLOOKUP(N$2+$A3736,Sheet2!BZ:NM,$B3736,0),HLOOKUP(N$2+$A3736,Sheet2!BZ:NM,$B3736,0)&lt;&gt;""),HLOOKUP(N$2+$A3736,Sheet2!BZ:NM,$B3736,0),"")</f>
        <v/>
      </c>
      <c r="O3736" t="str">
        <f>IF(OR(HLOOKUP(O$2+$A3736,Sheet2!CA:NN,$B3736,0),HLOOKUP(O$2+$A3736,Sheet2!CA:NN,$B3736,0)&lt;&gt;""),HLOOKUP(O$2+$A3736,Sheet2!CA:NN,$B3736,0),"")</f>
        <v/>
      </c>
      <c r="P3736" t="str">
        <f>IF(OR(HLOOKUP(P$2+$A3736,Sheet2!CB:NO,$B3736,0),HLOOKUP(P$2+$A3736,Sheet2!CB:NO,$B3736,0)&lt;&gt;""),HLOOKUP(P$2+$A3736,Sheet2!CB:NO,$B3736,0),"")</f>
        <v/>
      </c>
      <c r="Q3736" t="str">
        <f>IF(OR(HLOOKUP(Q$2+$A3736,Sheet2!CC:NO,$B3736,0),HLOOKUP(Q$2+$A3736,Sheet2!CC:NO,$B3736,0)&lt;&gt;""),HLOOKUP(Q$2+$A3736,Sheet2!CC:NO,$B3736,0),"")</f>
        <v/>
      </c>
    </row>
    <row r="3737" spans="1:17" x14ac:dyDescent="0.25">
      <c r="A3737" s="64">
        <f t="shared" si="467"/>
        <v>18</v>
      </c>
      <c r="B3737" s="64">
        <f t="shared" si="468"/>
        <v>378</v>
      </c>
      <c r="C3737" s="64">
        <f t="shared" si="469"/>
        <v>4</v>
      </c>
      <c r="D3737" s="64">
        <f t="shared" si="470"/>
        <v>374</v>
      </c>
      <c r="E3737" s="64">
        <f t="shared" si="471"/>
        <v>1866</v>
      </c>
      <c r="F3737" s="64" t="str">
        <f t="shared" si="464"/>
        <v/>
      </c>
      <c r="G3737" s="64" t="str">
        <f t="shared" si="465"/>
        <v/>
      </c>
      <c r="H3737" s="64" t="str">
        <f t="shared" si="466"/>
        <v/>
      </c>
      <c r="I3737" s="80" t="str">
        <f>IFERROR(VLOOKUP(D3737,Sheet2!A:B,2,0),"")</f>
        <v/>
      </c>
      <c r="J3737" s="64" t="str">
        <f>IFERROR(IF(I3737&lt;&gt;"",VLOOKUP(I3737,Sheet2!B:C,2,0),""),"")</f>
        <v/>
      </c>
      <c r="K3737" s="64" t="str">
        <f>IFERROR( IF(I3737&lt;&gt;"", HLOOKUP(L$2+$A3737,Sheet2!BX:NK,2,0),""),"")</f>
        <v/>
      </c>
      <c r="L3737" t="str">
        <f>IF(OR(HLOOKUP(L$2+$A3737,Sheet2!BX:NK,$B3737,0),HLOOKUP(L$2+$A3737,Sheet2!BX:NK,$B3737,0)&lt;&gt;""),HLOOKUP(L$2+$A3737,Sheet2!BX:NK,$B3737,0),"")</f>
        <v/>
      </c>
      <c r="M3737" t="str">
        <f>IF(OR(HLOOKUP(M$2+$A3737,Sheet2!BY:NL,$B3737,0),HLOOKUP(M$2+$A3737,Sheet2!BY:NL,$B3737,0)&lt;&gt;""),HLOOKUP(M$2+$A3737,Sheet2!BY:NL,$B3737,0),"")</f>
        <v/>
      </c>
      <c r="N3737" t="str">
        <f>IF(OR(HLOOKUP(N$2+$A3737,Sheet2!BZ:NM,$B3737,0),HLOOKUP(N$2+$A3737,Sheet2!BZ:NM,$B3737,0)&lt;&gt;""),HLOOKUP(N$2+$A3737,Sheet2!BZ:NM,$B3737,0),"")</f>
        <v/>
      </c>
      <c r="O3737" t="str">
        <f>IF(OR(HLOOKUP(O$2+$A3737,Sheet2!CA:NN,$B3737,0),HLOOKUP(O$2+$A3737,Sheet2!CA:NN,$B3737,0)&lt;&gt;""),HLOOKUP(O$2+$A3737,Sheet2!CA:NN,$B3737,0),"")</f>
        <v/>
      </c>
      <c r="P3737" t="str">
        <f>IF(OR(HLOOKUP(P$2+$A3737,Sheet2!CB:NO,$B3737,0),HLOOKUP(P$2+$A3737,Sheet2!CB:NO,$B3737,0)&lt;&gt;""),HLOOKUP(P$2+$A3737,Sheet2!CB:NO,$B3737,0),"")</f>
        <v/>
      </c>
      <c r="Q3737" t="str">
        <f>IF(OR(HLOOKUP(Q$2+$A3737,Sheet2!CC:NO,$B3737,0),HLOOKUP(Q$2+$A3737,Sheet2!CC:NO,$B3737,0)&lt;&gt;""),HLOOKUP(Q$2+$A3737,Sheet2!CC:NO,$B3737,0),"")</f>
        <v/>
      </c>
    </row>
    <row r="3738" spans="1:17" x14ac:dyDescent="0.25">
      <c r="A3738" s="64">
        <f t="shared" si="467"/>
        <v>24</v>
      </c>
      <c r="B3738" s="64">
        <f t="shared" si="468"/>
        <v>378</v>
      </c>
      <c r="C3738" s="64">
        <f t="shared" si="469"/>
        <v>5</v>
      </c>
      <c r="D3738" s="64">
        <f t="shared" si="470"/>
        <v>374</v>
      </c>
      <c r="E3738" s="64">
        <f t="shared" si="471"/>
        <v>1866</v>
      </c>
      <c r="F3738" s="64" t="str">
        <f t="shared" si="464"/>
        <v/>
      </c>
      <c r="G3738" s="64" t="str">
        <f t="shared" si="465"/>
        <v/>
      </c>
      <c r="H3738" s="64" t="str">
        <f t="shared" si="466"/>
        <v/>
      </c>
      <c r="I3738" s="80" t="str">
        <f>IFERROR(VLOOKUP(D3738,Sheet2!A:B,2,0),"")</f>
        <v/>
      </c>
      <c r="J3738" s="64" t="str">
        <f>IFERROR(IF(I3738&lt;&gt;"",VLOOKUP(I3738,Sheet2!B:C,2,0),""),"")</f>
        <v/>
      </c>
      <c r="K3738" s="64" t="str">
        <f>IFERROR( IF(I3738&lt;&gt;"", HLOOKUP(L$2+$A3738,Sheet2!BX:NK,2,0),""),"")</f>
        <v/>
      </c>
      <c r="L3738" t="str">
        <f>IF(OR(HLOOKUP(L$2+$A3738,Sheet2!BX:NK,$B3738,0),HLOOKUP(L$2+$A3738,Sheet2!BX:NK,$B3738,0)&lt;&gt;""),HLOOKUP(L$2+$A3738,Sheet2!BX:NK,$B3738,0),"")</f>
        <v/>
      </c>
      <c r="M3738" t="str">
        <f>IF(OR(HLOOKUP(M$2+$A3738,Sheet2!BY:NL,$B3738,0),HLOOKUP(M$2+$A3738,Sheet2!BY:NL,$B3738,0)&lt;&gt;""),HLOOKUP(M$2+$A3738,Sheet2!BY:NL,$B3738,0),"")</f>
        <v/>
      </c>
      <c r="N3738" t="str">
        <f>IF(OR(HLOOKUP(N$2+$A3738,Sheet2!BZ:NM,$B3738,0),HLOOKUP(N$2+$A3738,Sheet2!BZ:NM,$B3738,0)&lt;&gt;""),HLOOKUP(N$2+$A3738,Sheet2!BZ:NM,$B3738,0),"")</f>
        <v/>
      </c>
      <c r="O3738" t="str">
        <f>IF(OR(HLOOKUP(O$2+$A3738,Sheet2!CA:NN,$B3738,0),HLOOKUP(O$2+$A3738,Sheet2!CA:NN,$B3738,0)&lt;&gt;""),HLOOKUP(O$2+$A3738,Sheet2!CA:NN,$B3738,0),"")</f>
        <v/>
      </c>
      <c r="P3738" t="str">
        <f>IF(OR(HLOOKUP(P$2+$A3738,Sheet2!CB:NO,$B3738,0),HLOOKUP(P$2+$A3738,Sheet2!CB:NO,$B3738,0)&lt;&gt;""),HLOOKUP(P$2+$A3738,Sheet2!CB:NO,$B3738,0),"")</f>
        <v/>
      </c>
      <c r="Q3738" t="str">
        <f>IF(OR(HLOOKUP(Q$2+$A3738,Sheet2!CC:NO,$B3738,0),HLOOKUP(Q$2+$A3738,Sheet2!CC:NO,$B3738,0)&lt;&gt;""),HLOOKUP(Q$2+$A3738,Sheet2!CC:NO,$B3738,0),"")</f>
        <v/>
      </c>
    </row>
    <row r="3739" spans="1:17" x14ac:dyDescent="0.25">
      <c r="A3739" s="64">
        <f t="shared" si="467"/>
        <v>30</v>
      </c>
      <c r="B3739" s="64">
        <f t="shared" si="468"/>
        <v>378</v>
      </c>
      <c r="C3739" s="64">
        <f t="shared" si="469"/>
        <v>6</v>
      </c>
      <c r="D3739" s="64">
        <f t="shared" si="470"/>
        <v>374</v>
      </c>
      <c r="E3739" s="64">
        <f t="shared" si="471"/>
        <v>1866</v>
      </c>
      <c r="F3739" s="64" t="str">
        <f t="shared" si="464"/>
        <v/>
      </c>
      <c r="G3739" s="64" t="str">
        <f t="shared" si="465"/>
        <v/>
      </c>
      <c r="H3739" s="64" t="str">
        <f t="shared" si="466"/>
        <v/>
      </c>
      <c r="I3739" s="80" t="str">
        <f>IFERROR(VLOOKUP(D3739,Sheet2!A:B,2,0),"")</f>
        <v/>
      </c>
      <c r="J3739" s="64" t="str">
        <f>IFERROR(IF(I3739&lt;&gt;"",VLOOKUP(I3739,Sheet2!B:C,2,0),""),"")</f>
        <v/>
      </c>
      <c r="K3739" s="64" t="str">
        <f>IFERROR( IF(I3739&lt;&gt;"", HLOOKUP(L$2+$A3739,Sheet2!BX:NK,2,0),""),"")</f>
        <v/>
      </c>
      <c r="L3739" t="str">
        <f>IF(OR(HLOOKUP(L$2+$A3739,Sheet2!BX:NK,$B3739,0),HLOOKUP(L$2+$A3739,Sheet2!BX:NK,$B3739,0)&lt;&gt;""),HLOOKUP(L$2+$A3739,Sheet2!BX:NK,$B3739,0),"")</f>
        <v/>
      </c>
      <c r="M3739" t="str">
        <f>IF(OR(HLOOKUP(M$2+$A3739,Sheet2!BY:NL,$B3739,0),HLOOKUP(M$2+$A3739,Sheet2!BY:NL,$B3739,0)&lt;&gt;""),HLOOKUP(M$2+$A3739,Sheet2!BY:NL,$B3739,0),"")</f>
        <v/>
      </c>
      <c r="N3739" t="str">
        <f>IF(OR(HLOOKUP(N$2+$A3739,Sheet2!BZ:NM,$B3739,0),HLOOKUP(N$2+$A3739,Sheet2!BZ:NM,$B3739,0)&lt;&gt;""),HLOOKUP(N$2+$A3739,Sheet2!BZ:NM,$B3739,0),"")</f>
        <v/>
      </c>
      <c r="O3739" t="str">
        <f>IF(OR(HLOOKUP(O$2+$A3739,Sheet2!CA:NN,$B3739,0),HLOOKUP(O$2+$A3739,Sheet2!CA:NN,$B3739,0)&lt;&gt;""),HLOOKUP(O$2+$A3739,Sheet2!CA:NN,$B3739,0),"")</f>
        <v/>
      </c>
      <c r="P3739" t="str">
        <f>IF(OR(HLOOKUP(P$2+$A3739,Sheet2!CB:NO,$B3739,0),HLOOKUP(P$2+$A3739,Sheet2!CB:NO,$B3739,0)&lt;&gt;""),HLOOKUP(P$2+$A3739,Sheet2!CB:NO,$B3739,0),"")</f>
        <v/>
      </c>
      <c r="Q3739" t="str">
        <f>IF(OR(HLOOKUP(Q$2+$A3739,Sheet2!CC:NO,$B3739,0),HLOOKUP(Q$2+$A3739,Sheet2!CC:NO,$B3739,0)&lt;&gt;""),HLOOKUP(Q$2+$A3739,Sheet2!CC:NO,$B3739,0),"")</f>
        <v/>
      </c>
    </row>
    <row r="3740" spans="1:17" x14ac:dyDescent="0.25">
      <c r="A3740" s="64">
        <f t="shared" si="467"/>
        <v>36</v>
      </c>
      <c r="B3740" s="64">
        <f t="shared" si="468"/>
        <v>378</v>
      </c>
      <c r="C3740" s="64">
        <f t="shared" si="469"/>
        <v>7</v>
      </c>
      <c r="D3740" s="64">
        <f t="shared" si="470"/>
        <v>374</v>
      </c>
      <c r="E3740" s="64">
        <f t="shared" si="471"/>
        <v>1866</v>
      </c>
      <c r="F3740" s="64" t="str">
        <f t="shared" si="464"/>
        <v/>
      </c>
      <c r="G3740" s="64" t="str">
        <f t="shared" si="465"/>
        <v/>
      </c>
      <c r="H3740" s="64" t="str">
        <f t="shared" si="466"/>
        <v/>
      </c>
      <c r="I3740" s="80" t="str">
        <f>IFERROR(VLOOKUP(D3740,Sheet2!A:B,2,0),"")</f>
        <v/>
      </c>
      <c r="J3740" s="64" t="str">
        <f>IFERROR(IF(I3740&lt;&gt;"",VLOOKUP(I3740,Sheet2!B:C,2,0),""),"")</f>
        <v/>
      </c>
      <c r="K3740" s="64" t="str">
        <f>IFERROR( IF(I3740&lt;&gt;"", HLOOKUP(L$2+$A3740,Sheet2!BX:NK,2,0),""),"")</f>
        <v/>
      </c>
      <c r="L3740" t="str">
        <f>IF(OR(HLOOKUP(L$2+$A3740,Sheet2!BX:NK,$B3740,0),HLOOKUP(L$2+$A3740,Sheet2!BX:NK,$B3740,0)&lt;&gt;""),HLOOKUP(L$2+$A3740,Sheet2!BX:NK,$B3740,0),"")</f>
        <v/>
      </c>
      <c r="M3740" t="str">
        <f>IF(OR(HLOOKUP(M$2+$A3740,Sheet2!BY:NL,$B3740,0),HLOOKUP(M$2+$A3740,Sheet2!BY:NL,$B3740,0)&lt;&gt;""),HLOOKUP(M$2+$A3740,Sheet2!BY:NL,$B3740,0),"")</f>
        <v/>
      </c>
      <c r="N3740" t="str">
        <f>IF(OR(HLOOKUP(N$2+$A3740,Sheet2!BZ:NM,$B3740,0),HLOOKUP(N$2+$A3740,Sheet2!BZ:NM,$B3740,0)&lt;&gt;""),HLOOKUP(N$2+$A3740,Sheet2!BZ:NM,$B3740,0),"")</f>
        <v/>
      </c>
      <c r="O3740" t="str">
        <f>IF(OR(HLOOKUP(O$2+$A3740,Sheet2!CA:NN,$B3740,0),HLOOKUP(O$2+$A3740,Sheet2!CA:NN,$B3740,0)&lt;&gt;""),HLOOKUP(O$2+$A3740,Sheet2!CA:NN,$B3740,0),"")</f>
        <v/>
      </c>
      <c r="P3740" t="str">
        <f>IF(OR(HLOOKUP(P$2+$A3740,Sheet2!CB:NO,$B3740,0),HLOOKUP(P$2+$A3740,Sheet2!CB:NO,$B3740,0)&lt;&gt;""),HLOOKUP(P$2+$A3740,Sheet2!CB:NO,$B3740,0),"")</f>
        <v/>
      </c>
      <c r="Q3740" t="str">
        <f>IF(OR(HLOOKUP(Q$2+$A3740,Sheet2!CC:NO,$B3740,0),HLOOKUP(Q$2+$A3740,Sheet2!CC:NO,$B3740,0)&lt;&gt;""),HLOOKUP(Q$2+$A3740,Sheet2!CC:NO,$B3740,0),"")</f>
        <v/>
      </c>
    </row>
    <row r="3741" spans="1:17" x14ac:dyDescent="0.25">
      <c r="A3741" s="64">
        <f t="shared" si="467"/>
        <v>42</v>
      </c>
      <c r="B3741" s="64">
        <f t="shared" si="468"/>
        <v>378</v>
      </c>
      <c r="C3741" s="64">
        <f t="shared" si="469"/>
        <v>8</v>
      </c>
      <c r="D3741" s="64">
        <f t="shared" si="470"/>
        <v>374</v>
      </c>
      <c r="E3741" s="64">
        <f t="shared" si="471"/>
        <v>1866</v>
      </c>
      <c r="F3741" s="64" t="str">
        <f t="shared" si="464"/>
        <v/>
      </c>
      <c r="G3741" s="64" t="str">
        <f t="shared" si="465"/>
        <v/>
      </c>
      <c r="H3741" s="64" t="str">
        <f t="shared" si="466"/>
        <v/>
      </c>
      <c r="I3741" s="80" t="str">
        <f>IFERROR(VLOOKUP(D3741,Sheet2!A:B,2,0),"")</f>
        <v/>
      </c>
      <c r="J3741" s="64" t="str">
        <f>IFERROR(IF(I3741&lt;&gt;"",VLOOKUP(I3741,Sheet2!B:C,2,0),""),"")</f>
        <v/>
      </c>
      <c r="K3741" s="64" t="str">
        <f>IFERROR( IF(I3741&lt;&gt;"", HLOOKUP(L$2+$A3741,Sheet2!BX:NK,2,0),""),"")</f>
        <v/>
      </c>
      <c r="L3741" t="str">
        <f>IF(OR(HLOOKUP(L$2+$A3741,Sheet2!BX:NK,$B3741,0),HLOOKUP(L$2+$A3741,Sheet2!BX:NK,$B3741,0)&lt;&gt;""),HLOOKUP(L$2+$A3741,Sheet2!BX:NK,$B3741,0),"")</f>
        <v/>
      </c>
      <c r="M3741" t="str">
        <f>IF(OR(HLOOKUP(M$2+$A3741,Sheet2!BY:NL,$B3741,0),HLOOKUP(M$2+$A3741,Sheet2!BY:NL,$B3741,0)&lt;&gt;""),HLOOKUP(M$2+$A3741,Sheet2!BY:NL,$B3741,0),"")</f>
        <v/>
      </c>
      <c r="N3741" t="str">
        <f>IF(OR(HLOOKUP(N$2+$A3741,Sheet2!BZ:NM,$B3741,0),HLOOKUP(N$2+$A3741,Sheet2!BZ:NM,$B3741,0)&lt;&gt;""),HLOOKUP(N$2+$A3741,Sheet2!BZ:NM,$B3741,0),"")</f>
        <v/>
      </c>
      <c r="O3741" t="str">
        <f>IF(OR(HLOOKUP(O$2+$A3741,Sheet2!CA:NN,$B3741,0),HLOOKUP(O$2+$A3741,Sheet2!CA:NN,$B3741,0)&lt;&gt;""),HLOOKUP(O$2+$A3741,Sheet2!CA:NN,$B3741,0),"")</f>
        <v/>
      </c>
      <c r="P3741" t="str">
        <f>IF(OR(HLOOKUP(P$2+$A3741,Sheet2!CB:NO,$B3741,0),HLOOKUP(P$2+$A3741,Sheet2!CB:NO,$B3741,0)&lt;&gt;""),HLOOKUP(P$2+$A3741,Sheet2!CB:NO,$B3741,0),"")</f>
        <v/>
      </c>
      <c r="Q3741" t="str">
        <f>IF(OR(HLOOKUP(Q$2+$A3741,Sheet2!CC:NO,$B3741,0),HLOOKUP(Q$2+$A3741,Sheet2!CC:NO,$B3741,0)&lt;&gt;""),HLOOKUP(Q$2+$A3741,Sheet2!CC:NO,$B3741,0),"")</f>
        <v/>
      </c>
    </row>
    <row r="3742" spans="1:17" x14ac:dyDescent="0.25">
      <c r="A3742" s="64">
        <f t="shared" si="467"/>
        <v>48</v>
      </c>
      <c r="B3742" s="64">
        <f t="shared" si="468"/>
        <v>378</v>
      </c>
      <c r="C3742" s="64">
        <f t="shared" si="469"/>
        <v>9</v>
      </c>
      <c r="D3742" s="64">
        <f t="shared" si="470"/>
        <v>374</v>
      </c>
      <c r="E3742" s="64">
        <f t="shared" si="471"/>
        <v>1866</v>
      </c>
      <c r="F3742" s="64" t="str">
        <f t="shared" si="464"/>
        <v/>
      </c>
      <c r="G3742" s="64" t="str">
        <f t="shared" si="465"/>
        <v/>
      </c>
      <c r="H3742" s="64" t="str">
        <f t="shared" si="466"/>
        <v/>
      </c>
      <c r="I3742" s="80" t="str">
        <f>IFERROR(VLOOKUP(D3742,Sheet2!A:B,2,0),"")</f>
        <v/>
      </c>
      <c r="J3742" s="64" t="str">
        <f>IFERROR(IF(I3742&lt;&gt;"",VLOOKUP(I3742,Sheet2!B:C,2,0),""),"")</f>
        <v/>
      </c>
      <c r="K3742" s="64" t="str">
        <f>IFERROR( IF(I3742&lt;&gt;"", HLOOKUP(L$2+$A3742,Sheet2!BX:NK,2,0),""),"")</f>
        <v/>
      </c>
      <c r="L3742" t="str">
        <f>IF(OR(HLOOKUP(L$2+$A3742,Sheet2!BX:NK,$B3742,0),HLOOKUP(L$2+$A3742,Sheet2!BX:NK,$B3742,0)&lt;&gt;""),HLOOKUP(L$2+$A3742,Sheet2!BX:NK,$B3742,0),"")</f>
        <v/>
      </c>
      <c r="M3742" t="str">
        <f>IF(OR(HLOOKUP(M$2+$A3742,Sheet2!BY:NL,$B3742,0),HLOOKUP(M$2+$A3742,Sheet2!BY:NL,$B3742,0)&lt;&gt;""),HLOOKUP(M$2+$A3742,Sheet2!BY:NL,$B3742,0),"")</f>
        <v/>
      </c>
      <c r="N3742" t="str">
        <f>IF(OR(HLOOKUP(N$2+$A3742,Sheet2!BZ:NM,$B3742,0),HLOOKUP(N$2+$A3742,Sheet2!BZ:NM,$B3742,0)&lt;&gt;""),HLOOKUP(N$2+$A3742,Sheet2!BZ:NM,$B3742,0),"")</f>
        <v/>
      </c>
      <c r="O3742" t="str">
        <f>IF(OR(HLOOKUP(O$2+$A3742,Sheet2!CA:NN,$B3742,0),HLOOKUP(O$2+$A3742,Sheet2!CA:NN,$B3742,0)&lt;&gt;""),HLOOKUP(O$2+$A3742,Sheet2!CA:NN,$B3742,0),"")</f>
        <v/>
      </c>
      <c r="P3742" t="str">
        <f>IF(OR(HLOOKUP(P$2+$A3742,Sheet2!CB:NO,$B3742,0),HLOOKUP(P$2+$A3742,Sheet2!CB:NO,$B3742,0)&lt;&gt;""),HLOOKUP(P$2+$A3742,Sheet2!CB:NO,$B3742,0),"")</f>
        <v/>
      </c>
      <c r="Q3742" t="str">
        <f>IF(OR(HLOOKUP(Q$2+$A3742,Sheet2!CC:NO,$B3742,0),HLOOKUP(Q$2+$A3742,Sheet2!CC:NO,$B3742,0)&lt;&gt;""),HLOOKUP(Q$2+$A3742,Sheet2!CC:NO,$B3742,0),"")</f>
        <v/>
      </c>
    </row>
    <row r="3743" spans="1:17" x14ac:dyDescent="0.25">
      <c r="A3743" s="64">
        <f t="shared" si="467"/>
        <v>54</v>
      </c>
      <c r="B3743" s="64">
        <f t="shared" si="468"/>
        <v>378</v>
      </c>
      <c r="C3743" s="64">
        <f t="shared" si="469"/>
        <v>10</v>
      </c>
      <c r="D3743" s="64">
        <f t="shared" si="470"/>
        <v>374</v>
      </c>
      <c r="E3743" s="64">
        <f t="shared" si="471"/>
        <v>1866</v>
      </c>
      <c r="F3743" s="64" t="str">
        <f t="shared" si="464"/>
        <v/>
      </c>
      <c r="G3743" s="64" t="str">
        <f t="shared" si="465"/>
        <v/>
      </c>
      <c r="H3743" s="64" t="str">
        <f t="shared" si="466"/>
        <v/>
      </c>
      <c r="I3743" s="80" t="str">
        <f>IFERROR(VLOOKUP(D3743,Sheet2!A:B,2,0),"")</f>
        <v/>
      </c>
      <c r="J3743" s="64" t="str">
        <f>IFERROR(IF(I3743&lt;&gt;"",VLOOKUP(I3743,Sheet2!B:C,2,0),""),"")</f>
        <v/>
      </c>
      <c r="K3743" s="64" t="str">
        <f>IFERROR( IF(I3743&lt;&gt;"", HLOOKUP(L$2+$A3743,Sheet2!BX:NK,2,0),""),"")</f>
        <v/>
      </c>
      <c r="L3743" t="str">
        <f>IF(OR(HLOOKUP(L$2+$A3743,Sheet2!BX:NK,$B3743,0),HLOOKUP(L$2+$A3743,Sheet2!BX:NK,$B3743,0)&lt;&gt;""),HLOOKUP(L$2+$A3743,Sheet2!BX:NK,$B3743,0),"")</f>
        <v/>
      </c>
      <c r="M3743" t="str">
        <f>IF(OR(HLOOKUP(M$2+$A3743,Sheet2!BY:NL,$B3743,0),HLOOKUP(M$2+$A3743,Sheet2!BY:NL,$B3743,0)&lt;&gt;""),HLOOKUP(M$2+$A3743,Sheet2!BY:NL,$B3743,0),"")</f>
        <v/>
      </c>
      <c r="N3743" t="str">
        <f>IF(OR(HLOOKUP(N$2+$A3743,Sheet2!BZ:NM,$B3743,0),HLOOKUP(N$2+$A3743,Sheet2!BZ:NM,$B3743,0)&lt;&gt;""),HLOOKUP(N$2+$A3743,Sheet2!BZ:NM,$B3743,0),"")</f>
        <v/>
      </c>
      <c r="O3743" t="str">
        <f>IF(OR(HLOOKUP(O$2+$A3743,Sheet2!CA:NN,$B3743,0),HLOOKUP(O$2+$A3743,Sheet2!CA:NN,$B3743,0)&lt;&gt;""),HLOOKUP(O$2+$A3743,Sheet2!CA:NN,$B3743,0),"")</f>
        <v/>
      </c>
      <c r="P3743" t="str">
        <f>IF(OR(HLOOKUP(P$2+$A3743,Sheet2!CB:NO,$B3743,0),HLOOKUP(P$2+$A3743,Sheet2!CB:NO,$B3743,0)&lt;&gt;""),HLOOKUP(P$2+$A3743,Sheet2!CB:NO,$B3743,0),"")</f>
        <v/>
      </c>
      <c r="Q3743" t="str">
        <f>IF(OR(HLOOKUP(Q$2+$A3743,Sheet2!CC:NO,$B3743,0),HLOOKUP(Q$2+$A3743,Sheet2!CC:NO,$B3743,0)&lt;&gt;""),HLOOKUP(Q$2+$A3743,Sheet2!CC:NO,$B3743,0),"")</f>
        <v/>
      </c>
    </row>
    <row r="3744" spans="1:17" x14ac:dyDescent="0.25">
      <c r="A3744" s="64">
        <f t="shared" si="467"/>
        <v>0</v>
      </c>
      <c r="B3744" s="64">
        <f t="shared" si="468"/>
        <v>379</v>
      </c>
      <c r="C3744" s="64">
        <f t="shared" si="469"/>
        <v>1</v>
      </c>
      <c r="D3744" s="64">
        <f t="shared" si="470"/>
        <v>375</v>
      </c>
      <c r="E3744" s="64">
        <f t="shared" si="471"/>
        <v>1871</v>
      </c>
      <c r="F3744" s="64" t="str">
        <f t="shared" si="464"/>
        <v/>
      </c>
      <c r="G3744" s="64" t="str">
        <f t="shared" si="465"/>
        <v/>
      </c>
      <c r="H3744" s="64" t="str">
        <f t="shared" si="466"/>
        <v/>
      </c>
      <c r="I3744" s="80" t="str">
        <f>IFERROR(VLOOKUP(D3744,Sheet2!A:B,2,0),"")</f>
        <v/>
      </c>
      <c r="J3744" s="64" t="str">
        <f>IFERROR(IF(I3744&lt;&gt;"",VLOOKUP(I3744,Sheet2!B:C,2,0),""),"")</f>
        <v/>
      </c>
      <c r="K3744" s="64" t="str">
        <f>IFERROR( IF(I3744&lt;&gt;"", HLOOKUP(L$2+$A3744,Sheet2!BX:NK,2,0),""),"")</f>
        <v/>
      </c>
      <c r="L3744" t="str">
        <f>IF(OR(HLOOKUP(L$2+$A3744,Sheet2!BX:NK,$B3744,0),HLOOKUP(L$2+$A3744,Sheet2!BX:NK,$B3744,0)&lt;&gt;""),HLOOKUP(L$2+$A3744,Sheet2!BX:NK,$B3744,0),"")</f>
        <v/>
      </c>
      <c r="M3744" t="str">
        <f>IF(OR(HLOOKUP(M$2+$A3744,Sheet2!BY:NL,$B3744,0),HLOOKUP(M$2+$A3744,Sheet2!BY:NL,$B3744,0)&lt;&gt;""),HLOOKUP(M$2+$A3744,Sheet2!BY:NL,$B3744,0),"")</f>
        <v/>
      </c>
      <c r="N3744" t="str">
        <f>IF(OR(HLOOKUP(N$2+$A3744,Sheet2!BZ:NM,$B3744,0),HLOOKUP(N$2+$A3744,Sheet2!BZ:NM,$B3744,0)&lt;&gt;""),HLOOKUP(N$2+$A3744,Sheet2!BZ:NM,$B3744,0),"")</f>
        <v/>
      </c>
      <c r="O3744" t="str">
        <f>IF(OR(HLOOKUP(O$2+$A3744,Sheet2!CA:NN,$B3744,0),HLOOKUP(O$2+$A3744,Sheet2!CA:NN,$B3744,0)&lt;&gt;""),HLOOKUP(O$2+$A3744,Sheet2!CA:NN,$B3744,0),"")</f>
        <v/>
      </c>
      <c r="P3744" t="str">
        <f>IF(OR(HLOOKUP(P$2+$A3744,Sheet2!CB:NO,$B3744,0),HLOOKUP(P$2+$A3744,Sheet2!CB:NO,$B3744,0)&lt;&gt;""),HLOOKUP(P$2+$A3744,Sheet2!CB:NO,$B3744,0),"")</f>
        <v/>
      </c>
      <c r="Q3744" t="str">
        <f>IF(OR(HLOOKUP(Q$2+$A3744,Sheet2!CC:NO,$B3744,0),HLOOKUP(Q$2+$A3744,Sheet2!CC:NO,$B3744,0)&lt;&gt;""),HLOOKUP(Q$2+$A3744,Sheet2!CC:NO,$B3744,0),"")</f>
        <v/>
      </c>
    </row>
    <row r="3745" spans="1:17" x14ac:dyDescent="0.25">
      <c r="A3745" s="64">
        <f t="shared" si="467"/>
        <v>6</v>
      </c>
      <c r="B3745" s="64">
        <f t="shared" si="468"/>
        <v>379</v>
      </c>
      <c r="C3745" s="64">
        <f t="shared" si="469"/>
        <v>2</v>
      </c>
      <c r="D3745" s="64">
        <f t="shared" si="470"/>
        <v>375</v>
      </c>
      <c r="E3745" s="64">
        <f t="shared" si="471"/>
        <v>1871</v>
      </c>
      <c r="F3745" s="64" t="str">
        <f t="shared" si="464"/>
        <v/>
      </c>
      <c r="G3745" s="64" t="str">
        <f t="shared" si="465"/>
        <v/>
      </c>
      <c r="H3745" s="64" t="str">
        <f t="shared" si="466"/>
        <v/>
      </c>
      <c r="I3745" s="80" t="str">
        <f>IFERROR(VLOOKUP(D3745,Sheet2!A:B,2,0),"")</f>
        <v/>
      </c>
      <c r="J3745" s="64" t="str">
        <f>IFERROR(IF(I3745&lt;&gt;"",VLOOKUP(I3745,Sheet2!B:C,2,0),""),"")</f>
        <v/>
      </c>
      <c r="K3745" s="64" t="str">
        <f>IFERROR( IF(I3745&lt;&gt;"", HLOOKUP(L$2+$A3745,Sheet2!BX:NK,2,0),""),"")</f>
        <v/>
      </c>
      <c r="L3745" t="str">
        <f>IF(OR(HLOOKUP(L$2+$A3745,Sheet2!BX:NK,$B3745,0),HLOOKUP(L$2+$A3745,Sheet2!BX:NK,$B3745,0)&lt;&gt;""),HLOOKUP(L$2+$A3745,Sheet2!BX:NK,$B3745,0),"")</f>
        <v/>
      </c>
      <c r="M3745" t="str">
        <f>IF(OR(HLOOKUP(M$2+$A3745,Sheet2!BY:NL,$B3745,0),HLOOKUP(M$2+$A3745,Sheet2!BY:NL,$B3745,0)&lt;&gt;""),HLOOKUP(M$2+$A3745,Sheet2!BY:NL,$B3745,0),"")</f>
        <v/>
      </c>
      <c r="N3745" t="str">
        <f>IF(OR(HLOOKUP(N$2+$A3745,Sheet2!BZ:NM,$B3745,0),HLOOKUP(N$2+$A3745,Sheet2!BZ:NM,$B3745,0)&lt;&gt;""),HLOOKUP(N$2+$A3745,Sheet2!BZ:NM,$B3745,0),"")</f>
        <v/>
      </c>
      <c r="O3745" t="str">
        <f>IF(OR(HLOOKUP(O$2+$A3745,Sheet2!CA:NN,$B3745,0),HLOOKUP(O$2+$A3745,Sheet2!CA:NN,$B3745,0)&lt;&gt;""),HLOOKUP(O$2+$A3745,Sheet2!CA:NN,$B3745,0),"")</f>
        <v/>
      </c>
      <c r="P3745" t="str">
        <f>IF(OR(HLOOKUP(P$2+$A3745,Sheet2!CB:NO,$B3745,0),HLOOKUP(P$2+$A3745,Sheet2!CB:NO,$B3745,0)&lt;&gt;""),HLOOKUP(P$2+$A3745,Sheet2!CB:NO,$B3745,0),"")</f>
        <v/>
      </c>
      <c r="Q3745" t="str">
        <f>IF(OR(HLOOKUP(Q$2+$A3745,Sheet2!CC:NO,$B3745,0),HLOOKUP(Q$2+$A3745,Sheet2!CC:NO,$B3745,0)&lt;&gt;""),HLOOKUP(Q$2+$A3745,Sheet2!CC:NO,$B3745,0),"")</f>
        <v/>
      </c>
    </row>
    <row r="3746" spans="1:17" x14ac:dyDescent="0.25">
      <c r="A3746" s="64">
        <f t="shared" si="467"/>
        <v>12</v>
      </c>
      <c r="B3746" s="64">
        <f t="shared" si="468"/>
        <v>379</v>
      </c>
      <c r="C3746" s="64">
        <f t="shared" si="469"/>
        <v>3</v>
      </c>
      <c r="D3746" s="64">
        <f t="shared" si="470"/>
        <v>375</v>
      </c>
      <c r="E3746" s="64">
        <f t="shared" si="471"/>
        <v>1871</v>
      </c>
      <c r="F3746" s="64" t="str">
        <f t="shared" si="464"/>
        <v/>
      </c>
      <c r="G3746" s="64" t="str">
        <f t="shared" si="465"/>
        <v/>
      </c>
      <c r="H3746" s="64" t="str">
        <f t="shared" si="466"/>
        <v/>
      </c>
      <c r="I3746" s="80" t="str">
        <f>IFERROR(VLOOKUP(D3746,Sheet2!A:B,2,0),"")</f>
        <v/>
      </c>
      <c r="J3746" s="64" t="str">
        <f>IFERROR(IF(I3746&lt;&gt;"",VLOOKUP(I3746,Sheet2!B:C,2,0),""),"")</f>
        <v/>
      </c>
      <c r="K3746" s="64" t="str">
        <f>IFERROR( IF(I3746&lt;&gt;"", HLOOKUP(L$2+$A3746,Sheet2!BX:NK,2,0),""),"")</f>
        <v/>
      </c>
      <c r="L3746" t="str">
        <f>IF(OR(HLOOKUP(L$2+$A3746,Sheet2!BX:NK,$B3746,0),HLOOKUP(L$2+$A3746,Sheet2!BX:NK,$B3746,0)&lt;&gt;""),HLOOKUP(L$2+$A3746,Sheet2!BX:NK,$B3746,0),"")</f>
        <v/>
      </c>
      <c r="M3746" t="str">
        <f>IF(OR(HLOOKUP(M$2+$A3746,Sheet2!BY:NL,$B3746,0),HLOOKUP(M$2+$A3746,Sheet2!BY:NL,$B3746,0)&lt;&gt;""),HLOOKUP(M$2+$A3746,Sheet2!BY:NL,$B3746,0),"")</f>
        <v/>
      </c>
      <c r="N3746" t="str">
        <f>IF(OR(HLOOKUP(N$2+$A3746,Sheet2!BZ:NM,$B3746,0),HLOOKUP(N$2+$A3746,Sheet2!BZ:NM,$B3746,0)&lt;&gt;""),HLOOKUP(N$2+$A3746,Sheet2!BZ:NM,$B3746,0),"")</f>
        <v/>
      </c>
      <c r="O3746" t="str">
        <f>IF(OR(HLOOKUP(O$2+$A3746,Sheet2!CA:NN,$B3746,0),HLOOKUP(O$2+$A3746,Sheet2!CA:NN,$B3746,0)&lt;&gt;""),HLOOKUP(O$2+$A3746,Sheet2!CA:NN,$B3746,0),"")</f>
        <v/>
      </c>
      <c r="P3746" t="str">
        <f>IF(OR(HLOOKUP(P$2+$A3746,Sheet2!CB:NO,$B3746,0),HLOOKUP(P$2+$A3746,Sheet2!CB:NO,$B3746,0)&lt;&gt;""),HLOOKUP(P$2+$A3746,Sheet2!CB:NO,$B3746,0),"")</f>
        <v/>
      </c>
      <c r="Q3746" t="str">
        <f>IF(OR(HLOOKUP(Q$2+$A3746,Sheet2!CC:NO,$B3746,0),HLOOKUP(Q$2+$A3746,Sheet2!CC:NO,$B3746,0)&lt;&gt;""),HLOOKUP(Q$2+$A3746,Sheet2!CC:NO,$B3746,0),"")</f>
        <v/>
      </c>
    </row>
    <row r="3747" spans="1:17" x14ac:dyDescent="0.25">
      <c r="A3747" s="64">
        <f t="shared" si="467"/>
        <v>18</v>
      </c>
      <c r="B3747" s="64">
        <f t="shared" si="468"/>
        <v>379</v>
      </c>
      <c r="C3747" s="64">
        <f t="shared" si="469"/>
        <v>4</v>
      </c>
      <c r="D3747" s="64">
        <f t="shared" si="470"/>
        <v>375</v>
      </c>
      <c r="E3747" s="64">
        <f t="shared" si="471"/>
        <v>1871</v>
      </c>
      <c r="F3747" s="64" t="str">
        <f t="shared" si="464"/>
        <v/>
      </c>
      <c r="G3747" s="64" t="str">
        <f t="shared" si="465"/>
        <v/>
      </c>
      <c r="H3747" s="64" t="str">
        <f t="shared" si="466"/>
        <v/>
      </c>
      <c r="I3747" s="80" t="str">
        <f>IFERROR(VLOOKUP(D3747,Sheet2!A:B,2,0),"")</f>
        <v/>
      </c>
      <c r="J3747" s="64" t="str">
        <f>IFERROR(IF(I3747&lt;&gt;"",VLOOKUP(I3747,Sheet2!B:C,2,0),""),"")</f>
        <v/>
      </c>
      <c r="K3747" s="64" t="str">
        <f>IFERROR( IF(I3747&lt;&gt;"", HLOOKUP(L$2+$A3747,Sheet2!BX:NK,2,0),""),"")</f>
        <v/>
      </c>
      <c r="L3747" t="str">
        <f>IF(OR(HLOOKUP(L$2+$A3747,Sheet2!BX:NK,$B3747,0),HLOOKUP(L$2+$A3747,Sheet2!BX:NK,$B3747,0)&lt;&gt;""),HLOOKUP(L$2+$A3747,Sheet2!BX:NK,$B3747,0),"")</f>
        <v/>
      </c>
      <c r="M3747" t="str">
        <f>IF(OR(HLOOKUP(M$2+$A3747,Sheet2!BY:NL,$B3747,0),HLOOKUP(M$2+$A3747,Sheet2!BY:NL,$B3747,0)&lt;&gt;""),HLOOKUP(M$2+$A3747,Sheet2!BY:NL,$B3747,0),"")</f>
        <v/>
      </c>
      <c r="N3747" t="str">
        <f>IF(OR(HLOOKUP(N$2+$A3747,Sheet2!BZ:NM,$B3747,0),HLOOKUP(N$2+$A3747,Sheet2!BZ:NM,$B3747,0)&lt;&gt;""),HLOOKUP(N$2+$A3747,Sheet2!BZ:NM,$B3747,0),"")</f>
        <v/>
      </c>
      <c r="O3747" t="str">
        <f>IF(OR(HLOOKUP(O$2+$A3747,Sheet2!CA:NN,$B3747,0),HLOOKUP(O$2+$A3747,Sheet2!CA:NN,$B3747,0)&lt;&gt;""),HLOOKUP(O$2+$A3747,Sheet2!CA:NN,$B3747,0),"")</f>
        <v/>
      </c>
      <c r="P3747" t="str">
        <f>IF(OR(HLOOKUP(P$2+$A3747,Sheet2!CB:NO,$B3747,0),HLOOKUP(P$2+$A3747,Sheet2!CB:NO,$B3747,0)&lt;&gt;""),HLOOKUP(P$2+$A3747,Sheet2!CB:NO,$B3747,0),"")</f>
        <v/>
      </c>
      <c r="Q3747" t="str">
        <f>IF(OR(HLOOKUP(Q$2+$A3747,Sheet2!CC:NO,$B3747,0),HLOOKUP(Q$2+$A3747,Sheet2!CC:NO,$B3747,0)&lt;&gt;""),HLOOKUP(Q$2+$A3747,Sheet2!CC:NO,$B3747,0),"")</f>
        <v/>
      </c>
    </row>
    <row r="3748" spans="1:17" x14ac:dyDescent="0.25">
      <c r="A3748" s="64">
        <f t="shared" si="467"/>
        <v>24</v>
      </c>
      <c r="B3748" s="64">
        <f t="shared" si="468"/>
        <v>379</v>
      </c>
      <c r="C3748" s="64">
        <f t="shared" si="469"/>
        <v>5</v>
      </c>
      <c r="D3748" s="64">
        <f t="shared" si="470"/>
        <v>375</v>
      </c>
      <c r="E3748" s="64">
        <f t="shared" si="471"/>
        <v>1871</v>
      </c>
      <c r="F3748" s="64" t="str">
        <f t="shared" si="464"/>
        <v/>
      </c>
      <c r="G3748" s="64" t="str">
        <f t="shared" si="465"/>
        <v/>
      </c>
      <c r="H3748" s="64" t="str">
        <f t="shared" si="466"/>
        <v/>
      </c>
      <c r="I3748" s="80" t="str">
        <f>IFERROR(VLOOKUP(D3748,Sheet2!A:B,2,0),"")</f>
        <v/>
      </c>
      <c r="J3748" s="64" t="str">
        <f>IFERROR(IF(I3748&lt;&gt;"",VLOOKUP(I3748,Sheet2!B:C,2,0),""),"")</f>
        <v/>
      </c>
      <c r="K3748" s="64" t="str">
        <f>IFERROR( IF(I3748&lt;&gt;"", HLOOKUP(L$2+$A3748,Sheet2!BX:NK,2,0),""),"")</f>
        <v/>
      </c>
      <c r="L3748" t="str">
        <f>IF(OR(HLOOKUP(L$2+$A3748,Sheet2!BX:NK,$B3748,0),HLOOKUP(L$2+$A3748,Sheet2!BX:NK,$B3748,0)&lt;&gt;""),HLOOKUP(L$2+$A3748,Sheet2!BX:NK,$B3748,0),"")</f>
        <v/>
      </c>
      <c r="M3748" t="str">
        <f>IF(OR(HLOOKUP(M$2+$A3748,Sheet2!BY:NL,$B3748,0),HLOOKUP(M$2+$A3748,Sheet2!BY:NL,$B3748,0)&lt;&gt;""),HLOOKUP(M$2+$A3748,Sheet2!BY:NL,$B3748,0),"")</f>
        <v/>
      </c>
      <c r="N3748" t="str">
        <f>IF(OR(HLOOKUP(N$2+$A3748,Sheet2!BZ:NM,$B3748,0),HLOOKUP(N$2+$A3748,Sheet2!BZ:NM,$B3748,0)&lt;&gt;""),HLOOKUP(N$2+$A3748,Sheet2!BZ:NM,$B3748,0),"")</f>
        <v/>
      </c>
      <c r="O3748" t="str">
        <f>IF(OR(HLOOKUP(O$2+$A3748,Sheet2!CA:NN,$B3748,0),HLOOKUP(O$2+$A3748,Sheet2!CA:NN,$B3748,0)&lt;&gt;""),HLOOKUP(O$2+$A3748,Sheet2!CA:NN,$B3748,0),"")</f>
        <v/>
      </c>
      <c r="P3748" t="str">
        <f>IF(OR(HLOOKUP(P$2+$A3748,Sheet2!CB:NO,$B3748,0),HLOOKUP(P$2+$A3748,Sheet2!CB:NO,$B3748,0)&lt;&gt;""),HLOOKUP(P$2+$A3748,Sheet2!CB:NO,$B3748,0),"")</f>
        <v/>
      </c>
      <c r="Q3748" t="str">
        <f>IF(OR(HLOOKUP(Q$2+$A3748,Sheet2!CC:NO,$B3748,0),HLOOKUP(Q$2+$A3748,Sheet2!CC:NO,$B3748,0)&lt;&gt;""),HLOOKUP(Q$2+$A3748,Sheet2!CC:NO,$B3748,0),"")</f>
        <v/>
      </c>
    </row>
    <row r="3749" spans="1:17" x14ac:dyDescent="0.25">
      <c r="A3749" s="64">
        <f t="shared" si="467"/>
        <v>30</v>
      </c>
      <c r="B3749" s="64">
        <f t="shared" si="468"/>
        <v>379</v>
      </c>
      <c r="C3749" s="64">
        <f t="shared" si="469"/>
        <v>6</v>
      </c>
      <c r="D3749" s="64">
        <f t="shared" si="470"/>
        <v>375</v>
      </c>
      <c r="E3749" s="64">
        <f t="shared" si="471"/>
        <v>1871</v>
      </c>
      <c r="F3749" s="64" t="str">
        <f t="shared" si="464"/>
        <v/>
      </c>
      <c r="G3749" s="64" t="str">
        <f t="shared" si="465"/>
        <v/>
      </c>
      <c r="H3749" s="64" t="str">
        <f t="shared" si="466"/>
        <v/>
      </c>
      <c r="I3749" s="80" t="str">
        <f>IFERROR(VLOOKUP(D3749,Sheet2!A:B,2,0),"")</f>
        <v/>
      </c>
      <c r="J3749" s="64" t="str">
        <f>IFERROR(IF(I3749&lt;&gt;"",VLOOKUP(I3749,Sheet2!B:C,2,0),""),"")</f>
        <v/>
      </c>
      <c r="K3749" s="64" t="str">
        <f>IFERROR( IF(I3749&lt;&gt;"", HLOOKUP(L$2+$A3749,Sheet2!BX:NK,2,0),""),"")</f>
        <v/>
      </c>
      <c r="L3749" t="str">
        <f>IF(OR(HLOOKUP(L$2+$A3749,Sheet2!BX:NK,$B3749,0),HLOOKUP(L$2+$A3749,Sheet2!BX:NK,$B3749,0)&lt;&gt;""),HLOOKUP(L$2+$A3749,Sheet2!BX:NK,$B3749,0),"")</f>
        <v/>
      </c>
      <c r="M3749" t="str">
        <f>IF(OR(HLOOKUP(M$2+$A3749,Sheet2!BY:NL,$B3749,0),HLOOKUP(M$2+$A3749,Sheet2!BY:NL,$B3749,0)&lt;&gt;""),HLOOKUP(M$2+$A3749,Sheet2!BY:NL,$B3749,0),"")</f>
        <v/>
      </c>
      <c r="N3749" t="str">
        <f>IF(OR(HLOOKUP(N$2+$A3749,Sheet2!BZ:NM,$B3749,0),HLOOKUP(N$2+$A3749,Sheet2!BZ:NM,$B3749,0)&lt;&gt;""),HLOOKUP(N$2+$A3749,Sheet2!BZ:NM,$B3749,0),"")</f>
        <v/>
      </c>
      <c r="O3749" t="str">
        <f>IF(OR(HLOOKUP(O$2+$A3749,Sheet2!CA:NN,$B3749,0),HLOOKUP(O$2+$A3749,Sheet2!CA:NN,$B3749,0)&lt;&gt;""),HLOOKUP(O$2+$A3749,Sheet2!CA:NN,$B3749,0),"")</f>
        <v/>
      </c>
      <c r="P3749" t="str">
        <f>IF(OR(HLOOKUP(P$2+$A3749,Sheet2!CB:NO,$B3749,0),HLOOKUP(P$2+$A3749,Sheet2!CB:NO,$B3749,0)&lt;&gt;""),HLOOKUP(P$2+$A3749,Sheet2!CB:NO,$B3749,0),"")</f>
        <v/>
      </c>
      <c r="Q3749" t="str">
        <f>IF(OR(HLOOKUP(Q$2+$A3749,Sheet2!CC:NO,$B3749,0),HLOOKUP(Q$2+$A3749,Sheet2!CC:NO,$B3749,0)&lt;&gt;""),HLOOKUP(Q$2+$A3749,Sheet2!CC:NO,$B3749,0),"")</f>
        <v/>
      </c>
    </row>
    <row r="3750" spans="1:17" x14ac:dyDescent="0.25">
      <c r="A3750" s="64">
        <f t="shared" si="467"/>
        <v>36</v>
      </c>
      <c r="B3750" s="64">
        <f t="shared" si="468"/>
        <v>379</v>
      </c>
      <c r="C3750" s="64">
        <f t="shared" si="469"/>
        <v>7</v>
      </c>
      <c r="D3750" s="64">
        <f t="shared" si="470"/>
        <v>375</v>
      </c>
      <c r="E3750" s="64">
        <f t="shared" si="471"/>
        <v>1871</v>
      </c>
      <c r="F3750" s="64" t="str">
        <f t="shared" si="464"/>
        <v/>
      </c>
      <c r="G3750" s="64" t="str">
        <f t="shared" si="465"/>
        <v/>
      </c>
      <c r="H3750" s="64" t="str">
        <f t="shared" si="466"/>
        <v/>
      </c>
      <c r="I3750" s="80" t="str">
        <f>IFERROR(VLOOKUP(D3750,Sheet2!A:B,2,0),"")</f>
        <v/>
      </c>
      <c r="J3750" s="64" t="str">
        <f>IFERROR(IF(I3750&lt;&gt;"",VLOOKUP(I3750,Sheet2!B:C,2,0),""),"")</f>
        <v/>
      </c>
      <c r="K3750" s="64" t="str">
        <f>IFERROR( IF(I3750&lt;&gt;"", HLOOKUP(L$2+$A3750,Sheet2!BX:NK,2,0),""),"")</f>
        <v/>
      </c>
      <c r="L3750" t="str">
        <f>IF(OR(HLOOKUP(L$2+$A3750,Sheet2!BX:NK,$B3750,0),HLOOKUP(L$2+$A3750,Sheet2!BX:NK,$B3750,0)&lt;&gt;""),HLOOKUP(L$2+$A3750,Sheet2!BX:NK,$B3750,0),"")</f>
        <v/>
      </c>
      <c r="M3750" t="str">
        <f>IF(OR(HLOOKUP(M$2+$A3750,Sheet2!BY:NL,$B3750,0),HLOOKUP(M$2+$A3750,Sheet2!BY:NL,$B3750,0)&lt;&gt;""),HLOOKUP(M$2+$A3750,Sheet2!BY:NL,$B3750,0),"")</f>
        <v/>
      </c>
      <c r="N3750" t="str">
        <f>IF(OR(HLOOKUP(N$2+$A3750,Sheet2!BZ:NM,$B3750,0),HLOOKUP(N$2+$A3750,Sheet2!BZ:NM,$B3750,0)&lt;&gt;""),HLOOKUP(N$2+$A3750,Sheet2!BZ:NM,$B3750,0),"")</f>
        <v/>
      </c>
      <c r="O3750" t="str">
        <f>IF(OR(HLOOKUP(O$2+$A3750,Sheet2!CA:NN,$B3750,0),HLOOKUP(O$2+$A3750,Sheet2!CA:NN,$B3750,0)&lt;&gt;""),HLOOKUP(O$2+$A3750,Sheet2!CA:NN,$B3750,0),"")</f>
        <v/>
      </c>
      <c r="P3750" t="str">
        <f>IF(OR(HLOOKUP(P$2+$A3750,Sheet2!CB:NO,$B3750,0),HLOOKUP(P$2+$A3750,Sheet2!CB:NO,$B3750,0)&lt;&gt;""),HLOOKUP(P$2+$A3750,Sheet2!CB:NO,$B3750,0),"")</f>
        <v/>
      </c>
      <c r="Q3750" t="str">
        <f>IF(OR(HLOOKUP(Q$2+$A3750,Sheet2!CC:NO,$B3750,0),HLOOKUP(Q$2+$A3750,Sheet2!CC:NO,$B3750,0)&lt;&gt;""),HLOOKUP(Q$2+$A3750,Sheet2!CC:NO,$B3750,0),"")</f>
        <v/>
      </c>
    </row>
    <row r="3751" spans="1:17" x14ac:dyDescent="0.25">
      <c r="A3751" s="64">
        <f t="shared" si="467"/>
        <v>42</v>
      </c>
      <c r="B3751" s="64">
        <f t="shared" si="468"/>
        <v>379</v>
      </c>
      <c r="C3751" s="64">
        <f t="shared" si="469"/>
        <v>8</v>
      </c>
      <c r="D3751" s="64">
        <f t="shared" si="470"/>
        <v>375</v>
      </c>
      <c r="E3751" s="64">
        <f t="shared" si="471"/>
        <v>1871</v>
      </c>
      <c r="F3751" s="64" t="str">
        <f t="shared" si="464"/>
        <v/>
      </c>
      <c r="G3751" s="64" t="str">
        <f t="shared" si="465"/>
        <v/>
      </c>
      <c r="H3751" s="64" t="str">
        <f t="shared" si="466"/>
        <v/>
      </c>
      <c r="I3751" s="80" t="str">
        <f>IFERROR(VLOOKUP(D3751,Sheet2!A:B,2,0),"")</f>
        <v/>
      </c>
      <c r="J3751" s="64" t="str">
        <f>IFERROR(IF(I3751&lt;&gt;"",VLOOKUP(I3751,Sheet2!B:C,2,0),""),"")</f>
        <v/>
      </c>
      <c r="K3751" s="64" t="str">
        <f>IFERROR( IF(I3751&lt;&gt;"", HLOOKUP(L$2+$A3751,Sheet2!BX:NK,2,0),""),"")</f>
        <v/>
      </c>
      <c r="L3751" t="str">
        <f>IF(OR(HLOOKUP(L$2+$A3751,Sheet2!BX:NK,$B3751,0),HLOOKUP(L$2+$A3751,Sheet2!BX:NK,$B3751,0)&lt;&gt;""),HLOOKUP(L$2+$A3751,Sheet2!BX:NK,$B3751,0),"")</f>
        <v/>
      </c>
      <c r="M3751" t="str">
        <f>IF(OR(HLOOKUP(M$2+$A3751,Sheet2!BY:NL,$B3751,0),HLOOKUP(M$2+$A3751,Sheet2!BY:NL,$B3751,0)&lt;&gt;""),HLOOKUP(M$2+$A3751,Sheet2!BY:NL,$B3751,0),"")</f>
        <v/>
      </c>
      <c r="N3751" t="str">
        <f>IF(OR(HLOOKUP(N$2+$A3751,Sheet2!BZ:NM,$B3751,0),HLOOKUP(N$2+$A3751,Sheet2!BZ:NM,$B3751,0)&lt;&gt;""),HLOOKUP(N$2+$A3751,Sheet2!BZ:NM,$B3751,0),"")</f>
        <v/>
      </c>
      <c r="O3751" t="str">
        <f>IF(OR(HLOOKUP(O$2+$A3751,Sheet2!CA:NN,$B3751,0),HLOOKUP(O$2+$A3751,Sheet2!CA:NN,$B3751,0)&lt;&gt;""),HLOOKUP(O$2+$A3751,Sheet2!CA:NN,$B3751,0),"")</f>
        <v/>
      </c>
      <c r="P3751" t="str">
        <f>IF(OR(HLOOKUP(P$2+$A3751,Sheet2!CB:NO,$B3751,0),HLOOKUP(P$2+$A3751,Sheet2!CB:NO,$B3751,0)&lt;&gt;""),HLOOKUP(P$2+$A3751,Sheet2!CB:NO,$B3751,0),"")</f>
        <v/>
      </c>
      <c r="Q3751" t="str">
        <f>IF(OR(HLOOKUP(Q$2+$A3751,Sheet2!CC:NO,$B3751,0),HLOOKUP(Q$2+$A3751,Sheet2!CC:NO,$B3751,0)&lt;&gt;""),HLOOKUP(Q$2+$A3751,Sheet2!CC:NO,$B3751,0),"")</f>
        <v/>
      </c>
    </row>
    <row r="3752" spans="1:17" x14ac:dyDescent="0.25">
      <c r="A3752" s="64">
        <f t="shared" si="467"/>
        <v>48</v>
      </c>
      <c r="B3752" s="64">
        <f t="shared" si="468"/>
        <v>379</v>
      </c>
      <c r="C3752" s="64">
        <f t="shared" si="469"/>
        <v>9</v>
      </c>
      <c r="D3752" s="64">
        <f t="shared" si="470"/>
        <v>375</v>
      </c>
      <c r="E3752" s="64">
        <f t="shared" si="471"/>
        <v>1871</v>
      </c>
      <c r="F3752" s="64" t="str">
        <f t="shared" si="464"/>
        <v/>
      </c>
      <c r="G3752" s="64" t="str">
        <f t="shared" si="465"/>
        <v/>
      </c>
      <c r="H3752" s="64" t="str">
        <f t="shared" si="466"/>
        <v/>
      </c>
      <c r="I3752" s="80" t="str">
        <f>IFERROR(VLOOKUP(D3752,Sheet2!A:B,2,0),"")</f>
        <v/>
      </c>
      <c r="J3752" s="64" t="str">
        <f>IFERROR(IF(I3752&lt;&gt;"",VLOOKUP(I3752,Sheet2!B:C,2,0),""),"")</f>
        <v/>
      </c>
      <c r="K3752" s="64" t="str">
        <f>IFERROR( IF(I3752&lt;&gt;"", HLOOKUP(L$2+$A3752,Sheet2!BX:NK,2,0),""),"")</f>
        <v/>
      </c>
      <c r="L3752" t="str">
        <f>IF(OR(HLOOKUP(L$2+$A3752,Sheet2!BX:NK,$B3752,0),HLOOKUP(L$2+$A3752,Sheet2!BX:NK,$B3752,0)&lt;&gt;""),HLOOKUP(L$2+$A3752,Sheet2!BX:NK,$B3752,0),"")</f>
        <v/>
      </c>
      <c r="M3752" t="str">
        <f>IF(OR(HLOOKUP(M$2+$A3752,Sheet2!BY:NL,$B3752,0),HLOOKUP(M$2+$A3752,Sheet2!BY:NL,$B3752,0)&lt;&gt;""),HLOOKUP(M$2+$A3752,Sheet2!BY:NL,$B3752,0),"")</f>
        <v/>
      </c>
      <c r="N3752" t="str">
        <f>IF(OR(HLOOKUP(N$2+$A3752,Sheet2!BZ:NM,$B3752,0),HLOOKUP(N$2+$A3752,Sheet2!BZ:NM,$B3752,0)&lt;&gt;""),HLOOKUP(N$2+$A3752,Sheet2!BZ:NM,$B3752,0),"")</f>
        <v/>
      </c>
      <c r="O3752" t="str">
        <f>IF(OR(HLOOKUP(O$2+$A3752,Sheet2!CA:NN,$B3752,0),HLOOKUP(O$2+$A3752,Sheet2!CA:NN,$B3752,0)&lt;&gt;""),HLOOKUP(O$2+$A3752,Sheet2!CA:NN,$B3752,0),"")</f>
        <v/>
      </c>
      <c r="P3752" t="str">
        <f>IF(OR(HLOOKUP(P$2+$A3752,Sheet2!CB:NO,$B3752,0),HLOOKUP(P$2+$A3752,Sheet2!CB:NO,$B3752,0)&lt;&gt;""),HLOOKUP(P$2+$A3752,Sheet2!CB:NO,$B3752,0),"")</f>
        <v/>
      </c>
      <c r="Q3752" t="str">
        <f>IF(OR(HLOOKUP(Q$2+$A3752,Sheet2!CC:NO,$B3752,0),HLOOKUP(Q$2+$A3752,Sheet2!CC:NO,$B3752,0)&lt;&gt;""),HLOOKUP(Q$2+$A3752,Sheet2!CC:NO,$B3752,0),"")</f>
        <v/>
      </c>
    </row>
    <row r="3753" spans="1:17" x14ac:dyDescent="0.25">
      <c r="A3753" s="64">
        <f t="shared" si="467"/>
        <v>54</v>
      </c>
      <c r="B3753" s="64">
        <f t="shared" si="468"/>
        <v>379</v>
      </c>
      <c r="C3753" s="64">
        <f t="shared" si="469"/>
        <v>10</v>
      </c>
      <c r="D3753" s="64">
        <f t="shared" si="470"/>
        <v>375</v>
      </c>
      <c r="E3753" s="64">
        <f t="shared" si="471"/>
        <v>1871</v>
      </c>
      <c r="F3753" s="64" t="str">
        <f t="shared" si="464"/>
        <v/>
      </c>
      <c r="G3753" s="64" t="str">
        <f t="shared" si="465"/>
        <v/>
      </c>
      <c r="H3753" s="64" t="str">
        <f t="shared" si="466"/>
        <v/>
      </c>
      <c r="I3753" s="80" t="str">
        <f>IFERROR(VLOOKUP(D3753,Sheet2!A:B,2,0),"")</f>
        <v/>
      </c>
      <c r="J3753" s="64" t="str">
        <f>IFERROR(IF(I3753&lt;&gt;"",VLOOKUP(I3753,Sheet2!B:C,2,0),""),"")</f>
        <v/>
      </c>
      <c r="K3753" s="64" t="str">
        <f>IFERROR( IF(I3753&lt;&gt;"", HLOOKUP(L$2+$A3753,Sheet2!BX:NK,2,0),""),"")</f>
        <v/>
      </c>
      <c r="L3753" t="str">
        <f>IF(OR(HLOOKUP(L$2+$A3753,Sheet2!BX:NK,$B3753,0),HLOOKUP(L$2+$A3753,Sheet2!BX:NK,$B3753,0)&lt;&gt;""),HLOOKUP(L$2+$A3753,Sheet2!BX:NK,$B3753,0),"")</f>
        <v/>
      </c>
      <c r="M3753" t="str">
        <f>IF(OR(HLOOKUP(M$2+$A3753,Sheet2!BY:NL,$B3753,0),HLOOKUP(M$2+$A3753,Sheet2!BY:NL,$B3753,0)&lt;&gt;""),HLOOKUP(M$2+$A3753,Sheet2!BY:NL,$B3753,0),"")</f>
        <v/>
      </c>
      <c r="N3753" t="str">
        <f>IF(OR(HLOOKUP(N$2+$A3753,Sheet2!BZ:NM,$B3753,0),HLOOKUP(N$2+$A3753,Sheet2!BZ:NM,$B3753,0)&lt;&gt;""),HLOOKUP(N$2+$A3753,Sheet2!BZ:NM,$B3753,0),"")</f>
        <v/>
      </c>
      <c r="O3753" t="str">
        <f>IF(OR(HLOOKUP(O$2+$A3753,Sheet2!CA:NN,$B3753,0),HLOOKUP(O$2+$A3753,Sheet2!CA:NN,$B3753,0)&lt;&gt;""),HLOOKUP(O$2+$A3753,Sheet2!CA:NN,$B3753,0),"")</f>
        <v/>
      </c>
      <c r="P3753" t="str">
        <f>IF(OR(HLOOKUP(P$2+$A3753,Sheet2!CB:NO,$B3753,0),HLOOKUP(P$2+$A3753,Sheet2!CB:NO,$B3753,0)&lt;&gt;""),HLOOKUP(P$2+$A3753,Sheet2!CB:NO,$B3753,0),"")</f>
        <v/>
      </c>
      <c r="Q3753" t="str">
        <f>IF(OR(HLOOKUP(Q$2+$A3753,Sheet2!CC:NO,$B3753,0),HLOOKUP(Q$2+$A3753,Sheet2!CC:NO,$B3753,0)&lt;&gt;""),HLOOKUP(Q$2+$A3753,Sheet2!CC:NO,$B3753,0),"")</f>
        <v/>
      </c>
    </row>
    <row r="3754" spans="1:17" x14ac:dyDescent="0.25">
      <c r="A3754" s="64">
        <f t="shared" si="467"/>
        <v>0</v>
      </c>
      <c r="B3754" s="64">
        <f t="shared" si="468"/>
        <v>380</v>
      </c>
      <c r="C3754" s="64">
        <f t="shared" si="469"/>
        <v>1</v>
      </c>
      <c r="D3754" s="64">
        <f t="shared" si="470"/>
        <v>376</v>
      </c>
      <c r="E3754" s="64">
        <f t="shared" si="471"/>
        <v>1876</v>
      </c>
      <c r="F3754" s="64" t="str">
        <f t="shared" si="464"/>
        <v/>
      </c>
      <c r="G3754" s="64" t="str">
        <f t="shared" si="465"/>
        <v/>
      </c>
      <c r="H3754" s="64" t="str">
        <f t="shared" si="466"/>
        <v/>
      </c>
      <c r="I3754" s="80" t="str">
        <f>IFERROR(VLOOKUP(D3754,Sheet2!A:B,2,0),"")</f>
        <v/>
      </c>
      <c r="J3754" s="64" t="str">
        <f>IFERROR(IF(I3754&lt;&gt;"",VLOOKUP(I3754,Sheet2!B:C,2,0),""),"")</f>
        <v/>
      </c>
      <c r="K3754" s="64" t="str">
        <f>IFERROR( IF(I3754&lt;&gt;"", HLOOKUP(L$2+$A3754,Sheet2!BX:NK,2,0),""),"")</f>
        <v/>
      </c>
      <c r="L3754" t="str">
        <f>IF(OR(HLOOKUP(L$2+$A3754,Sheet2!BX:NK,$B3754,0),HLOOKUP(L$2+$A3754,Sheet2!BX:NK,$B3754,0)&lt;&gt;""),HLOOKUP(L$2+$A3754,Sheet2!BX:NK,$B3754,0),"")</f>
        <v/>
      </c>
      <c r="M3754" t="str">
        <f>IF(OR(HLOOKUP(M$2+$A3754,Sheet2!BY:NL,$B3754,0),HLOOKUP(M$2+$A3754,Sheet2!BY:NL,$B3754,0)&lt;&gt;""),HLOOKUP(M$2+$A3754,Sheet2!BY:NL,$B3754,0),"")</f>
        <v/>
      </c>
      <c r="N3754" t="str">
        <f>IF(OR(HLOOKUP(N$2+$A3754,Sheet2!BZ:NM,$B3754,0),HLOOKUP(N$2+$A3754,Sheet2!BZ:NM,$B3754,0)&lt;&gt;""),HLOOKUP(N$2+$A3754,Sheet2!BZ:NM,$B3754,0),"")</f>
        <v/>
      </c>
      <c r="O3754" t="str">
        <f>IF(OR(HLOOKUP(O$2+$A3754,Sheet2!CA:NN,$B3754,0),HLOOKUP(O$2+$A3754,Sheet2!CA:NN,$B3754,0)&lt;&gt;""),HLOOKUP(O$2+$A3754,Sheet2!CA:NN,$B3754,0),"")</f>
        <v/>
      </c>
      <c r="P3754" t="str">
        <f>IF(OR(HLOOKUP(P$2+$A3754,Sheet2!CB:NO,$B3754,0),HLOOKUP(P$2+$A3754,Sheet2!CB:NO,$B3754,0)&lt;&gt;""),HLOOKUP(P$2+$A3754,Sheet2!CB:NO,$B3754,0),"")</f>
        <v/>
      </c>
      <c r="Q3754" t="str">
        <f>IF(OR(HLOOKUP(Q$2+$A3754,Sheet2!CC:NO,$B3754,0),HLOOKUP(Q$2+$A3754,Sheet2!CC:NO,$B3754,0)&lt;&gt;""),HLOOKUP(Q$2+$A3754,Sheet2!CC:NO,$B3754,0),"")</f>
        <v/>
      </c>
    </row>
    <row r="3755" spans="1:17" x14ac:dyDescent="0.25">
      <c r="A3755" s="64">
        <f t="shared" si="467"/>
        <v>6</v>
      </c>
      <c r="B3755" s="64">
        <f t="shared" si="468"/>
        <v>380</v>
      </c>
      <c r="C3755" s="64">
        <f t="shared" si="469"/>
        <v>2</v>
      </c>
      <c r="D3755" s="64">
        <f t="shared" si="470"/>
        <v>376</v>
      </c>
      <c r="E3755" s="64">
        <f t="shared" si="471"/>
        <v>1876</v>
      </c>
      <c r="F3755" s="64" t="str">
        <f t="shared" si="464"/>
        <v/>
      </c>
      <c r="G3755" s="64" t="str">
        <f t="shared" si="465"/>
        <v/>
      </c>
      <c r="H3755" s="64" t="str">
        <f t="shared" si="466"/>
        <v/>
      </c>
      <c r="I3755" s="80" t="str">
        <f>IFERROR(VLOOKUP(D3755,Sheet2!A:B,2,0),"")</f>
        <v/>
      </c>
      <c r="J3755" s="64" t="str">
        <f>IFERROR(IF(I3755&lt;&gt;"",VLOOKUP(I3755,Sheet2!B:C,2,0),""),"")</f>
        <v/>
      </c>
      <c r="K3755" s="64" t="str">
        <f>IFERROR( IF(I3755&lt;&gt;"", HLOOKUP(L$2+$A3755,Sheet2!BX:NK,2,0),""),"")</f>
        <v/>
      </c>
      <c r="L3755" t="str">
        <f>IF(OR(HLOOKUP(L$2+$A3755,Sheet2!BX:NK,$B3755,0),HLOOKUP(L$2+$A3755,Sheet2!BX:NK,$B3755,0)&lt;&gt;""),HLOOKUP(L$2+$A3755,Sheet2!BX:NK,$B3755,0),"")</f>
        <v/>
      </c>
      <c r="M3755" t="str">
        <f>IF(OR(HLOOKUP(M$2+$A3755,Sheet2!BY:NL,$B3755,0),HLOOKUP(M$2+$A3755,Sheet2!BY:NL,$B3755,0)&lt;&gt;""),HLOOKUP(M$2+$A3755,Sheet2!BY:NL,$B3755,0),"")</f>
        <v/>
      </c>
      <c r="N3755" t="str">
        <f>IF(OR(HLOOKUP(N$2+$A3755,Sheet2!BZ:NM,$B3755,0),HLOOKUP(N$2+$A3755,Sheet2!BZ:NM,$B3755,0)&lt;&gt;""),HLOOKUP(N$2+$A3755,Sheet2!BZ:NM,$B3755,0),"")</f>
        <v/>
      </c>
      <c r="O3755" t="str">
        <f>IF(OR(HLOOKUP(O$2+$A3755,Sheet2!CA:NN,$B3755,0),HLOOKUP(O$2+$A3755,Sheet2!CA:NN,$B3755,0)&lt;&gt;""),HLOOKUP(O$2+$A3755,Sheet2!CA:NN,$B3755,0),"")</f>
        <v/>
      </c>
      <c r="P3755" t="str">
        <f>IF(OR(HLOOKUP(P$2+$A3755,Sheet2!CB:NO,$B3755,0),HLOOKUP(P$2+$A3755,Sheet2!CB:NO,$B3755,0)&lt;&gt;""),HLOOKUP(P$2+$A3755,Sheet2!CB:NO,$B3755,0),"")</f>
        <v/>
      </c>
      <c r="Q3755" t="str">
        <f>IF(OR(HLOOKUP(Q$2+$A3755,Sheet2!CC:NO,$B3755,0),HLOOKUP(Q$2+$A3755,Sheet2!CC:NO,$B3755,0)&lt;&gt;""),HLOOKUP(Q$2+$A3755,Sheet2!CC:NO,$B3755,0),"")</f>
        <v/>
      </c>
    </row>
    <row r="3756" spans="1:17" x14ac:dyDescent="0.25">
      <c r="A3756" s="64">
        <f t="shared" si="467"/>
        <v>12</v>
      </c>
      <c r="B3756" s="64">
        <f t="shared" si="468"/>
        <v>380</v>
      </c>
      <c r="C3756" s="64">
        <f t="shared" si="469"/>
        <v>3</v>
      </c>
      <c r="D3756" s="64">
        <f t="shared" si="470"/>
        <v>376</v>
      </c>
      <c r="E3756" s="64">
        <f t="shared" si="471"/>
        <v>1876</v>
      </c>
      <c r="F3756" s="64" t="str">
        <f t="shared" si="464"/>
        <v/>
      </c>
      <c r="G3756" s="64" t="str">
        <f t="shared" si="465"/>
        <v/>
      </c>
      <c r="H3756" s="64" t="str">
        <f t="shared" si="466"/>
        <v/>
      </c>
      <c r="I3756" s="80" t="str">
        <f>IFERROR(VLOOKUP(D3756,Sheet2!A:B,2,0),"")</f>
        <v/>
      </c>
      <c r="J3756" s="64" t="str">
        <f>IFERROR(IF(I3756&lt;&gt;"",VLOOKUP(I3756,Sheet2!B:C,2,0),""),"")</f>
        <v/>
      </c>
      <c r="K3756" s="64" t="str">
        <f>IFERROR( IF(I3756&lt;&gt;"", HLOOKUP(L$2+$A3756,Sheet2!BX:NK,2,0),""),"")</f>
        <v/>
      </c>
      <c r="L3756" t="str">
        <f>IF(OR(HLOOKUP(L$2+$A3756,Sheet2!BX:NK,$B3756,0),HLOOKUP(L$2+$A3756,Sheet2!BX:NK,$B3756,0)&lt;&gt;""),HLOOKUP(L$2+$A3756,Sheet2!BX:NK,$B3756,0),"")</f>
        <v/>
      </c>
      <c r="M3756" t="str">
        <f>IF(OR(HLOOKUP(M$2+$A3756,Sheet2!BY:NL,$B3756,0),HLOOKUP(M$2+$A3756,Sheet2!BY:NL,$B3756,0)&lt;&gt;""),HLOOKUP(M$2+$A3756,Sheet2!BY:NL,$B3756,0),"")</f>
        <v/>
      </c>
      <c r="N3756" t="str">
        <f>IF(OR(HLOOKUP(N$2+$A3756,Sheet2!BZ:NM,$B3756,0),HLOOKUP(N$2+$A3756,Sheet2!BZ:NM,$B3756,0)&lt;&gt;""),HLOOKUP(N$2+$A3756,Sheet2!BZ:NM,$B3756,0),"")</f>
        <v/>
      </c>
      <c r="O3756" t="str">
        <f>IF(OR(HLOOKUP(O$2+$A3756,Sheet2!CA:NN,$B3756,0),HLOOKUP(O$2+$A3756,Sheet2!CA:NN,$B3756,0)&lt;&gt;""),HLOOKUP(O$2+$A3756,Sheet2!CA:NN,$B3756,0),"")</f>
        <v/>
      </c>
      <c r="P3756" t="str">
        <f>IF(OR(HLOOKUP(P$2+$A3756,Sheet2!CB:NO,$B3756,0),HLOOKUP(P$2+$A3756,Sheet2!CB:NO,$B3756,0)&lt;&gt;""),HLOOKUP(P$2+$A3756,Sheet2!CB:NO,$B3756,0),"")</f>
        <v/>
      </c>
      <c r="Q3756" t="str">
        <f>IF(OR(HLOOKUP(Q$2+$A3756,Sheet2!CC:NO,$B3756,0),HLOOKUP(Q$2+$A3756,Sheet2!CC:NO,$B3756,0)&lt;&gt;""),HLOOKUP(Q$2+$A3756,Sheet2!CC:NO,$B3756,0),"")</f>
        <v/>
      </c>
    </row>
    <row r="3757" spans="1:17" x14ac:dyDescent="0.25">
      <c r="A3757" s="64">
        <f t="shared" si="467"/>
        <v>18</v>
      </c>
      <c r="B3757" s="64">
        <f t="shared" si="468"/>
        <v>380</v>
      </c>
      <c r="C3757" s="64">
        <f t="shared" si="469"/>
        <v>4</v>
      </c>
      <c r="D3757" s="64">
        <f t="shared" si="470"/>
        <v>376</v>
      </c>
      <c r="E3757" s="64">
        <f t="shared" si="471"/>
        <v>1876</v>
      </c>
      <c r="F3757" s="64" t="str">
        <f t="shared" si="464"/>
        <v/>
      </c>
      <c r="G3757" s="64" t="str">
        <f t="shared" si="465"/>
        <v/>
      </c>
      <c r="H3757" s="64" t="str">
        <f t="shared" si="466"/>
        <v/>
      </c>
      <c r="I3757" s="80" t="str">
        <f>IFERROR(VLOOKUP(D3757,Sheet2!A:B,2,0),"")</f>
        <v/>
      </c>
      <c r="J3757" s="64" t="str">
        <f>IFERROR(IF(I3757&lt;&gt;"",VLOOKUP(I3757,Sheet2!B:C,2,0),""),"")</f>
        <v/>
      </c>
      <c r="K3757" s="64" t="str">
        <f>IFERROR( IF(I3757&lt;&gt;"", HLOOKUP(L$2+$A3757,Sheet2!BX:NK,2,0),""),"")</f>
        <v/>
      </c>
      <c r="L3757" t="str">
        <f>IF(OR(HLOOKUP(L$2+$A3757,Sheet2!BX:NK,$B3757,0),HLOOKUP(L$2+$A3757,Sheet2!BX:NK,$B3757,0)&lt;&gt;""),HLOOKUP(L$2+$A3757,Sheet2!BX:NK,$B3757,0),"")</f>
        <v/>
      </c>
      <c r="M3757" t="str">
        <f>IF(OR(HLOOKUP(M$2+$A3757,Sheet2!BY:NL,$B3757,0),HLOOKUP(M$2+$A3757,Sheet2!BY:NL,$B3757,0)&lt;&gt;""),HLOOKUP(M$2+$A3757,Sheet2!BY:NL,$B3757,0),"")</f>
        <v/>
      </c>
      <c r="N3757" t="str">
        <f>IF(OR(HLOOKUP(N$2+$A3757,Sheet2!BZ:NM,$B3757,0),HLOOKUP(N$2+$A3757,Sheet2!BZ:NM,$B3757,0)&lt;&gt;""),HLOOKUP(N$2+$A3757,Sheet2!BZ:NM,$B3757,0),"")</f>
        <v/>
      </c>
      <c r="O3757" t="str">
        <f>IF(OR(HLOOKUP(O$2+$A3757,Sheet2!CA:NN,$B3757,0),HLOOKUP(O$2+$A3757,Sheet2!CA:NN,$B3757,0)&lt;&gt;""),HLOOKUP(O$2+$A3757,Sheet2!CA:NN,$B3757,0),"")</f>
        <v/>
      </c>
      <c r="P3757" t="str">
        <f>IF(OR(HLOOKUP(P$2+$A3757,Sheet2!CB:NO,$B3757,0),HLOOKUP(P$2+$A3757,Sheet2!CB:NO,$B3757,0)&lt;&gt;""),HLOOKUP(P$2+$A3757,Sheet2!CB:NO,$B3757,0),"")</f>
        <v/>
      </c>
      <c r="Q3757" t="str">
        <f>IF(OR(HLOOKUP(Q$2+$A3757,Sheet2!CC:NO,$B3757,0),HLOOKUP(Q$2+$A3757,Sheet2!CC:NO,$B3757,0)&lt;&gt;""),HLOOKUP(Q$2+$A3757,Sheet2!CC:NO,$B3757,0),"")</f>
        <v/>
      </c>
    </row>
    <row r="3758" spans="1:17" x14ac:dyDescent="0.25">
      <c r="A3758" s="64">
        <f t="shared" si="467"/>
        <v>24</v>
      </c>
      <c r="B3758" s="64">
        <f t="shared" si="468"/>
        <v>380</v>
      </c>
      <c r="C3758" s="64">
        <f t="shared" si="469"/>
        <v>5</v>
      </c>
      <c r="D3758" s="64">
        <f t="shared" si="470"/>
        <v>376</v>
      </c>
      <c r="E3758" s="64">
        <f t="shared" si="471"/>
        <v>1876</v>
      </c>
      <c r="F3758" s="64" t="str">
        <f t="shared" si="464"/>
        <v/>
      </c>
      <c r="G3758" s="64" t="str">
        <f t="shared" si="465"/>
        <v/>
      </c>
      <c r="H3758" s="64" t="str">
        <f t="shared" si="466"/>
        <v/>
      </c>
      <c r="I3758" s="80" t="str">
        <f>IFERROR(VLOOKUP(D3758,Sheet2!A:B,2,0),"")</f>
        <v/>
      </c>
      <c r="J3758" s="64" t="str">
        <f>IFERROR(IF(I3758&lt;&gt;"",VLOOKUP(I3758,Sheet2!B:C,2,0),""),"")</f>
        <v/>
      </c>
      <c r="K3758" s="64" t="str">
        <f>IFERROR( IF(I3758&lt;&gt;"", HLOOKUP(L$2+$A3758,Sheet2!BX:NK,2,0),""),"")</f>
        <v/>
      </c>
      <c r="L3758" t="str">
        <f>IF(OR(HLOOKUP(L$2+$A3758,Sheet2!BX:NK,$B3758,0),HLOOKUP(L$2+$A3758,Sheet2!BX:NK,$B3758,0)&lt;&gt;""),HLOOKUP(L$2+$A3758,Sheet2!BX:NK,$B3758,0),"")</f>
        <v/>
      </c>
      <c r="M3758" t="str">
        <f>IF(OR(HLOOKUP(M$2+$A3758,Sheet2!BY:NL,$B3758,0),HLOOKUP(M$2+$A3758,Sheet2!BY:NL,$B3758,0)&lt;&gt;""),HLOOKUP(M$2+$A3758,Sheet2!BY:NL,$B3758,0),"")</f>
        <v/>
      </c>
      <c r="N3758" t="str">
        <f>IF(OR(HLOOKUP(N$2+$A3758,Sheet2!BZ:NM,$B3758,0),HLOOKUP(N$2+$A3758,Sheet2!BZ:NM,$B3758,0)&lt;&gt;""),HLOOKUP(N$2+$A3758,Sheet2!BZ:NM,$B3758,0),"")</f>
        <v/>
      </c>
      <c r="O3758" t="str">
        <f>IF(OR(HLOOKUP(O$2+$A3758,Sheet2!CA:NN,$B3758,0),HLOOKUP(O$2+$A3758,Sheet2!CA:NN,$B3758,0)&lt;&gt;""),HLOOKUP(O$2+$A3758,Sheet2!CA:NN,$B3758,0),"")</f>
        <v/>
      </c>
      <c r="P3758" t="str">
        <f>IF(OR(HLOOKUP(P$2+$A3758,Sheet2!CB:NO,$B3758,0),HLOOKUP(P$2+$A3758,Sheet2!CB:NO,$B3758,0)&lt;&gt;""),HLOOKUP(P$2+$A3758,Sheet2!CB:NO,$B3758,0),"")</f>
        <v/>
      </c>
      <c r="Q3758" t="str">
        <f>IF(OR(HLOOKUP(Q$2+$A3758,Sheet2!CC:NO,$B3758,0),HLOOKUP(Q$2+$A3758,Sheet2!CC:NO,$B3758,0)&lt;&gt;""),HLOOKUP(Q$2+$A3758,Sheet2!CC:NO,$B3758,0),"")</f>
        <v/>
      </c>
    </row>
    <row r="3759" spans="1:17" x14ac:dyDescent="0.25">
      <c r="A3759" s="64">
        <f t="shared" si="467"/>
        <v>30</v>
      </c>
      <c r="B3759" s="64">
        <f t="shared" si="468"/>
        <v>380</v>
      </c>
      <c r="C3759" s="64">
        <f t="shared" si="469"/>
        <v>6</v>
      </c>
      <c r="D3759" s="64">
        <f t="shared" si="470"/>
        <v>376</v>
      </c>
      <c r="E3759" s="64">
        <f t="shared" si="471"/>
        <v>1876</v>
      </c>
      <c r="F3759" s="64" t="str">
        <f t="shared" si="464"/>
        <v/>
      </c>
      <c r="G3759" s="64" t="str">
        <f t="shared" si="465"/>
        <v/>
      </c>
      <c r="H3759" s="64" t="str">
        <f t="shared" si="466"/>
        <v/>
      </c>
      <c r="I3759" s="80" t="str">
        <f>IFERROR(VLOOKUP(D3759,Sheet2!A:B,2,0),"")</f>
        <v/>
      </c>
      <c r="J3759" s="64" t="str">
        <f>IFERROR(IF(I3759&lt;&gt;"",VLOOKUP(I3759,Sheet2!B:C,2,0),""),"")</f>
        <v/>
      </c>
      <c r="K3759" s="64" t="str">
        <f>IFERROR( IF(I3759&lt;&gt;"", HLOOKUP(L$2+$A3759,Sheet2!BX:NK,2,0),""),"")</f>
        <v/>
      </c>
      <c r="L3759" t="str">
        <f>IF(OR(HLOOKUP(L$2+$A3759,Sheet2!BX:NK,$B3759,0),HLOOKUP(L$2+$A3759,Sheet2!BX:NK,$B3759,0)&lt;&gt;""),HLOOKUP(L$2+$A3759,Sheet2!BX:NK,$B3759,0),"")</f>
        <v/>
      </c>
      <c r="M3759" t="str">
        <f>IF(OR(HLOOKUP(M$2+$A3759,Sheet2!BY:NL,$B3759,0),HLOOKUP(M$2+$A3759,Sheet2!BY:NL,$B3759,0)&lt;&gt;""),HLOOKUP(M$2+$A3759,Sheet2!BY:NL,$B3759,0),"")</f>
        <v/>
      </c>
      <c r="N3759" t="str">
        <f>IF(OR(HLOOKUP(N$2+$A3759,Sheet2!BZ:NM,$B3759,0),HLOOKUP(N$2+$A3759,Sheet2!BZ:NM,$B3759,0)&lt;&gt;""),HLOOKUP(N$2+$A3759,Sheet2!BZ:NM,$B3759,0),"")</f>
        <v/>
      </c>
      <c r="O3759" t="str">
        <f>IF(OR(HLOOKUP(O$2+$A3759,Sheet2!CA:NN,$B3759,0),HLOOKUP(O$2+$A3759,Sheet2!CA:NN,$B3759,0)&lt;&gt;""),HLOOKUP(O$2+$A3759,Sheet2!CA:NN,$B3759,0),"")</f>
        <v/>
      </c>
      <c r="P3759" t="str">
        <f>IF(OR(HLOOKUP(P$2+$A3759,Sheet2!CB:NO,$B3759,0),HLOOKUP(P$2+$A3759,Sheet2!CB:NO,$B3759,0)&lt;&gt;""),HLOOKUP(P$2+$A3759,Sheet2!CB:NO,$B3759,0),"")</f>
        <v/>
      </c>
      <c r="Q3759" t="str">
        <f>IF(OR(HLOOKUP(Q$2+$A3759,Sheet2!CC:NO,$B3759,0),HLOOKUP(Q$2+$A3759,Sheet2!CC:NO,$B3759,0)&lt;&gt;""),HLOOKUP(Q$2+$A3759,Sheet2!CC:NO,$B3759,0),"")</f>
        <v/>
      </c>
    </row>
    <row r="3760" spans="1:17" x14ac:dyDescent="0.25">
      <c r="A3760" s="64">
        <f t="shared" si="467"/>
        <v>36</v>
      </c>
      <c r="B3760" s="64">
        <f t="shared" si="468"/>
        <v>380</v>
      </c>
      <c r="C3760" s="64">
        <f t="shared" si="469"/>
        <v>7</v>
      </c>
      <c r="D3760" s="64">
        <f t="shared" si="470"/>
        <v>376</v>
      </c>
      <c r="E3760" s="64">
        <f t="shared" si="471"/>
        <v>1876</v>
      </c>
      <c r="F3760" s="64" t="str">
        <f t="shared" si="464"/>
        <v/>
      </c>
      <c r="G3760" s="64" t="str">
        <f t="shared" si="465"/>
        <v/>
      </c>
      <c r="H3760" s="64" t="str">
        <f t="shared" si="466"/>
        <v/>
      </c>
      <c r="I3760" s="80" t="str">
        <f>IFERROR(VLOOKUP(D3760,Sheet2!A:B,2,0),"")</f>
        <v/>
      </c>
      <c r="J3760" s="64" t="str">
        <f>IFERROR(IF(I3760&lt;&gt;"",VLOOKUP(I3760,Sheet2!B:C,2,0),""),"")</f>
        <v/>
      </c>
      <c r="K3760" s="64" t="str">
        <f>IFERROR( IF(I3760&lt;&gt;"", HLOOKUP(L$2+$A3760,Sheet2!BX:NK,2,0),""),"")</f>
        <v/>
      </c>
      <c r="L3760" t="str">
        <f>IF(OR(HLOOKUP(L$2+$A3760,Sheet2!BX:NK,$B3760,0),HLOOKUP(L$2+$A3760,Sheet2!BX:NK,$B3760,0)&lt;&gt;""),HLOOKUP(L$2+$A3760,Sheet2!BX:NK,$B3760,0),"")</f>
        <v/>
      </c>
      <c r="M3760" t="str">
        <f>IF(OR(HLOOKUP(M$2+$A3760,Sheet2!BY:NL,$B3760,0),HLOOKUP(M$2+$A3760,Sheet2!BY:NL,$B3760,0)&lt;&gt;""),HLOOKUP(M$2+$A3760,Sheet2!BY:NL,$B3760,0),"")</f>
        <v/>
      </c>
      <c r="N3760" t="str">
        <f>IF(OR(HLOOKUP(N$2+$A3760,Sheet2!BZ:NM,$B3760,0),HLOOKUP(N$2+$A3760,Sheet2!BZ:NM,$B3760,0)&lt;&gt;""),HLOOKUP(N$2+$A3760,Sheet2!BZ:NM,$B3760,0),"")</f>
        <v/>
      </c>
      <c r="O3760" t="str">
        <f>IF(OR(HLOOKUP(O$2+$A3760,Sheet2!CA:NN,$B3760,0),HLOOKUP(O$2+$A3760,Sheet2!CA:NN,$B3760,0)&lt;&gt;""),HLOOKUP(O$2+$A3760,Sheet2!CA:NN,$B3760,0),"")</f>
        <v/>
      </c>
      <c r="P3760" t="str">
        <f>IF(OR(HLOOKUP(P$2+$A3760,Sheet2!CB:NO,$B3760,0),HLOOKUP(P$2+$A3760,Sheet2!CB:NO,$B3760,0)&lt;&gt;""),HLOOKUP(P$2+$A3760,Sheet2!CB:NO,$B3760,0),"")</f>
        <v/>
      </c>
      <c r="Q3760" t="str">
        <f>IF(OR(HLOOKUP(Q$2+$A3760,Sheet2!CC:NO,$B3760,0),HLOOKUP(Q$2+$A3760,Sheet2!CC:NO,$B3760,0)&lt;&gt;""),HLOOKUP(Q$2+$A3760,Sheet2!CC:NO,$B3760,0),"")</f>
        <v/>
      </c>
    </row>
    <row r="3761" spans="1:17" x14ac:dyDescent="0.25">
      <c r="A3761" s="64">
        <f t="shared" si="467"/>
        <v>42</v>
      </c>
      <c r="B3761" s="64">
        <f t="shared" si="468"/>
        <v>380</v>
      </c>
      <c r="C3761" s="64">
        <f t="shared" si="469"/>
        <v>8</v>
      </c>
      <c r="D3761" s="64">
        <f t="shared" si="470"/>
        <v>376</v>
      </c>
      <c r="E3761" s="64">
        <f t="shared" si="471"/>
        <v>1876</v>
      </c>
      <c r="F3761" s="64" t="str">
        <f t="shared" si="464"/>
        <v/>
      </c>
      <c r="G3761" s="64" t="str">
        <f t="shared" si="465"/>
        <v/>
      </c>
      <c r="H3761" s="64" t="str">
        <f t="shared" si="466"/>
        <v/>
      </c>
      <c r="I3761" s="80" t="str">
        <f>IFERROR(VLOOKUP(D3761,Sheet2!A:B,2,0),"")</f>
        <v/>
      </c>
      <c r="J3761" s="64" t="str">
        <f>IFERROR(IF(I3761&lt;&gt;"",VLOOKUP(I3761,Sheet2!B:C,2,0),""),"")</f>
        <v/>
      </c>
      <c r="K3761" s="64" t="str">
        <f>IFERROR( IF(I3761&lt;&gt;"", HLOOKUP(L$2+$A3761,Sheet2!BX:NK,2,0),""),"")</f>
        <v/>
      </c>
      <c r="L3761" t="str">
        <f>IF(OR(HLOOKUP(L$2+$A3761,Sheet2!BX:NK,$B3761,0),HLOOKUP(L$2+$A3761,Sheet2!BX:NK,$B3761,0)&lt;&gt;""),HLOOKUP(L$2+$A3761,Sheet2!BX:NK,$B3761,0),"")</f>
        <v/>
      </c>
      <c r="M3761" t="str">
        <f>IF(OR(HLOOKUP(M$2+$A3761,Sheet2!BY:NL,$B3761,0),HLOOKUP(M$2+$A3761,Sheet2!BY:NL,$B3761,0)&lt;&gt;""),HLOOKUP(M$2+$A3761,Sheet2!BY:NL,$B3761,0),"")</f>
        <v/>
      </c>
      <c r="N3761" t="str">
        <f>IF(OR(HLOOKUP(N$2+$A3761,Sheet2!BZ:NM,$B3761,0),HLOOKUP(N$2+$A3761,Sheet2!BZ:NM,$B3761,0)&lt;&gt;""),HLOOKUP(N$2+$A3761,Sheet2!BZ:NM,$B3761,0),"")</f>
        <v/>
      </c>
      <c r="O3761" t="str">
        <f>IF(OR(HLOOKUP(O$2+$A3761,Sheet2!CA:NN,$B3761,0),HLOOKUP(O$2+$A3761,Sheet2!CA:NN,$B3761,0)&lt;&gt;""),HLOOKUP(O$2+$A3761,Sheet2!CA:NN,$B3761,0),"")</f>
        <v/>
      </c>
      <c r="P3761" t="str">
        <f>IF(OR(HLOOKUP(P$2+$A3761,Sheet2!CB:NO,$B3761,0),HLOOKUP(P$2+$A3761,Sheet2!CB:NO,$B3761,0)&lt;&gt;""),HLOOKUP(P$2+$A3761,Sheet2!CB:NO,$B3761,0),"")</f>
        <v/>
      </c>
      <c r="Q3761" t="str">
        <f>IF(OR(HLOOKUP(Q$2+$A3761,Sheet2!CC:NO,$B3761,0),HLOOKUP(Q$2+$A3761,Sheet2!CC:NO,$B3761,0)&lt;&gt;""),HLOOKUP(Q$2+$A3761,Sheet2!CC:NO,$B3761,0),"")</f>
        <v/>
      </c>
    </row>
    <row r="3762" spans="1:17" x14ac:dyDescent="0.25">
      <c r="A3762" s="64">
        <f t="shared" si="467"/>
        <v>48</v>
      </c>
      <c r="B3762" s="64">
        <f t="shared" si="468"/>
        <v>380</v>
      </c>
      <c r="C3762" s="64">
        <f t="shared" si="469"/>
        <v>9</v>
      </c>
      <c r="D3762" s="64">
        <f t="shared" si="470"/>
        <v>376</v>
      </c>
      <c r="E3762" s="64">
        <f t="shared" si="471"/>
        <v>1876</v>
      </c>
      <c r="F3762" s="64" t="str">
        <f t="shared" si="464"/>
        <v/>
      </c>
      <c r="G3762" s="64" t="str">
        <f t="shared" si="465"/>
        <v/>
      </c>
      <c r="H3762" s="64" t="str">
        <f t="shared" si="466"/>
        <v/>
      </c>
      <c r="I3762" s="80" t="str">
        <f>IFERROR(VLOOKUP(D3762,Sheet2!A:B,2,0),"")</f>
        <v/>
      </c>
      <c r="J3762" s="64" t="str">
        <f>IFERROR(IF(I3762&lt;&gt;"",VLOOKUP(I3762,Sheet2!B:C,2,0),""),"")</f>
        <v/>
      </c>
      <c r="K3762" s="64" t="str">
        <f>IFERROR( IF(I3762&lt;&gt;"", HLOOKUP(L$2+$A3762,Sheet2!BX:NK,2,0),""),"")</f>
        <v/>
      </c>
      <c r="L3762" t="str">
        <f>IF(OR(HLOOKUP(L$2+$A3762,Sheet2!BX:NK,$B3762,0),HLOOKUP(L$2+$A3762,Sheet2!BX:NK,$B3762,0)&lt;&gt;""),HLOOKUP(L$2+$A3762,Sheet2!BX:NK,$B3762,0),"")</f>
        <v/>
      </c>
      <c r="M3762" t="str">
        <f>IF(OR(HLOOKUP(M$2+$A3762,Sheet2!BY:NL,$B3762,0),HLOOKUP(M$2+$A3762,Sheet2!BY:NL,$B3762,0)&lt;&gt;""),HLOOKUP(M$2+$A3762,Sheet2!BY:NL,$B3762,0),"")</f>
        <v/>
      </c>
      <c r="N3762" t="str">
        <f>IF(OR(HLOOKUP(N$2+$A3762,Sheet2!BZ:NM,$B3762,0),HLOOKUP(N$2+$A3762,Sheet2!BZ:NM,$B3762,0)&lt;&gt;""),HLOOKUP(N$2+$A3762,Sheet2!BZ:NM,$B3762,0),"")</f>
        <v/>
      </c>
      <c r="O3762" t="str">
        <f>IF(OR(HLOOKUP(O$2+$A3762,Sheet2!CA:NN,$B3762,0),HLOOKUP(O$2+$A3762,Sheet2!CA:NN,$B3762,0)&lt;&gt;""),HLOOKUP(O$2+$A3762,Sheet2!CA:NN,$B3762,0),"")</f>
        <v/>
      </c>
      <c r="P3762" t="str">
        <f>IF(OR(HLOOKUP(P$2+$A3762,Sheet2!CB:NO,$B3762,0),HLOOKUP(P$2+$A3762,Sheet2!CB:NO,$B3762,0)&lt;&gt;""),HLOOKUP(P$2+$A3762,Sheet2!CB:NO,$B3762,0),"")</f>
        <v/>
      </c>
      <c r="Q3762" t="str">
        <f>IF(OR(HLOOKUP(Q$2+$A3762,Sheet2!CC:NO,$B3762,0),HLOOKUP(Q$2+$A3762,Sheet2!CC:NO,$B3762,0)&lt;&gt;""),HLOOKUP(Q$2+$A3762,Sheet2!CC:NO,$B3762,0),"")</f>
        <v/>
      </c>
    </row>
    <row r="3763" spans="1:17" x14ac:dyDescent="0.25">
      <c r="A3763" s="64">
        <f t="shared" si="467"/>
        <v>54</v>
      </c>
      <c r="B3763" s="64">
        <f t="shared" si="468"/>
        <v>380</v>
      </c>
      <c r="C3763" s="64">
        <f t="shared" si="469"/>
        <v>10</v>
      </c>
      <c r="D3763" s="64">
        <f t="shared" si="470"/>
        <v>376</v>
      </c>
      <c r="E3763" s="64">
        <f t="shared" si="471"/>
        <v>1876</v>
      </c>
      <c r="F3763" s="64" t="str">
        <f t="shared" si="464"/>
        <v/>
      </c>
      <c r="G3763" s="64" t="str">
        <f t="shared" si="465"/>
        <v/>
      </c>
      <c r="H3763" s="64" t="str">
        <f t="shared" si="466"/>
        <v/>
      </c>
      <c r="I3763" s="80" t="str">
        <f>IFERROR(VLOOKUP(D3763,Sheet2!A:B,2,0),"")</f>
        <v/>
      </c>
      <c r="J3763" s="64" t="str">
        <f>IFERROR(IF(I3763&lt;&gt;"",VLOOKUP(I3763,Sheet2!B:C,2,0),""),"")</f>
        <v/>
      </c>
      <c r="K3763" s="64" t="str">
        <f>IFERROR( IF(I3763&lt;&gt;"", HLOOKUP(L$2+$A3763,Sheet2!BX:NK,2,0),""),"")</f>
        <v/>
      </c>
      <c r="L3763" t="str">
        <f>IF(OR(HLOOKUP(L$2+$A3763,Sheet2!BX:NK,$B3763,0),HLOOKUP(L$2+$A3763,Sheet2!BX:NK,$B3763,0)&lt;&gt;""),HLOOKUP(L$2+$A3763,Sheet2!BX:NK,$B3763,0),"")</f>
        <v/>
      </c>
      <c r="M3763" t="str">
        <f>IF(OR(HLOOKUP(M$2+$A3763,Sheet2!BY:NL,$B3763,0),HLOOKUP(M$2+$A3763,Sheet2!BY:NL,$B3763,0)&lt;&gt;""),HLOOKUP(M$2+$A3763,Sheet2!BY:NL,$B3763,0),"")</f>
        <v/>
      </c>
      <c r="N3763" t="str">
        <f>IF(OR(HLOOKUP(N$2+$A3763,Sheet2!BZ:NM,$B3763,0),HLOOKUP(N$2+$A3763,Sheet2!BZ:NM,$B3763,0)&lt;&gt;""),HLOOKUP(N$2+$A3763,Sheet2!BZ:NM,$B3763,0),"")</f>
        <v/>
      </c>
      <c r="O3763" t="str">
        <f>IF(OR(HLOOKUP(O$2+$A3763,Sheet2!CA:NN,$B3763,0),HLOOKUP(O$2+$A3763,Sheet2!CA:NN,$B3763,0)&lt;&gt;""),HLOOKUP(O$2+$A3763,Sheet2!CA:NN,$B3763,0),"")</f>
        <v/>
      </c>
      <c r="P3763" t="str">
        <f>IF(OR(HLOOKUP(P$2+$A3763,Sheet2!CB:NO,$B3763,0),HLOOKUP(P$2+$A3763,Sheet2!CB:NO,$B3763,0)&lt;&gt;""),HLOOKUP(P$2+$A3763,Sheet2!CB:NO,$B3763,0),"")</f>
        <v/>
      </c>
      <c r="Q3763" t="str">
        <f>IF(OR(HLOOKUP(Q$2+$A3763,Sheet2!CC:NO,$B3763,0),HLOOKUP(Q$2+$A3763,Sheet2!CC:NO,$B3763,0)&lt;&gt;""),HLOOKUP(Q$2+$A3763,Sheet2!CC:NO,$B3763,0),"")</f>
        <v/>
      </c>
    </row>
    <row r="3764" spans="1:17" x14ac:dyDescent="0.25">
      <c r="A3764" s="64">
        <f t="shared" si="467"/>
        <v>0</v>
      </c>
      <c r="B3764" s="64">
        <f t="shared" si="468"/>
        <v>381</v>
      </c>
      <c r="C3764" s="64">
        <f t="shared" si="469"/>
        <v>1</v>
      </c>
      <c r="D3764" s="64">
        <f t="shared" si="470"/>
        <v>377</v>
      </c>
      <c r="E3764" s="64">
        <f t="shared" si="471"/>
        <v>1881</v>
      </c>
      <c r="F3764" s="64" t="str">
        <f t="shared" si="464"/>
        <v/>
      </c>
      <c r="G3764" s="64" t="str">
        <f t="shared" si="465"/>
        <v/>
      </c>
      <c r="H3764" s="64" t="str">
        <f t="shared" si="466"/>
        <v/>
      </c>
      <c r="I3764" s="80" t="str">
        <f>IFERROR(VLOOKUP(D3764,Sheet2!A:B,2,0),"")</f>
        <v/>
      </c>
      <c r="J3764" s="64" t="str">
        <f>IFERROR(IF(I3764&lt;&gt;"",VLOOKUP(I3764,Sheet2!B:C,2,0),""),"")</f>
        <v/>
      </c>
      <c r="K3764" s="64" t="str">
        <f>IFERROR( IF(I3764&lt;&gt;"", HLOOKUP(L$2+$A3764,Sheet2!BX:NK,2,0),""),"")</f>
        <v/>
      </c>
      <c r="L3764" t="str">
        <f>IF(OR(HLOOKUP(L$2+$A3764,Sheet2!BX:NK,$B3764,0),HLOOKUP(L$2+$A3764,Sheet2!BX:NK,$B3764,0)&lt;&gt;""),HLOOKUP(L$2+$A3764,Sheet2!BX:NK,$B3764,0),"")</f>
        <v/>
      </c>
      <c r="M3764" t="str">
        <f>IF(OR(HLOOKUP(M$2+$A3764,Sheet2!BY:NL,$B3764,0),HLOOKUP(M$2+$A3764,Sheet2!BY:NL,$B3764,0)&lt;&gt;""),HLOOKUP(M$2+$A3764,Sheet2!BY:NL,$B3764,0),"")</f>
        <v/>
      </c>
      <c r="N3764" t="str">
        <f>IF(OR(HLOOKUP(N$2+$A3764,Sheet2!BZ:NM,$B3764,0),HLOOKUP(N$2+$A3764,Sheet2!BZ:NM,$B3764,0)&lt;&gt;""),HLOOKUP(N$2+$A3764,Sheet2!BZ:NM,$B3764,0),"")</f>
        <v/>
      </c>
      <c r="O3764" t="str">
        <f>IF(OR(HLOOKUP(O$2+$A3764,Sheet2!CA:NN,$B3764,0),HLOOKUP(O$2+$A3764,Sheet2!CA:NN,$B3764,0)&lt;&gt;""),HLOOKUP(O$2+$A3764,Sheet2!CA:NN,$B3764,0),"")</f>
        <v/>
      </c>
      <c r="P3764" t="str">
        <f>IF(OR(HLOOKUP(P$2+$A3764,Sheet2!CB:NO,$B3764,0),HLOOKUP(P$2+$A3764,Sheet2!CB:NO,$B3764,0)&lt;&gt;""),HLOOKUP(P$2+$A3764,Sheet2!CB:NO,$B3764,0),"")</f>
        <v/>
      </c>
      <c r="Q3764" t="str">
        <f>IF(OR(HLOOKUP(Q$2+$A3764,Sheet2!CC:NO,$B3764,0),HLOOKUP(Q$2+$A3764,Sheet2!CC:NO,$B3764,0)&lt;&gt;""),HLOOKUP(Q$2+$A3764,Sheet2!CC:NO,$B3764,0),"")</f>
        <v/>
      </c>
    </row>
    <row r="3765" spans="1:17" x14ac:dyDescent="0.25">
      <c r="A3765" s="64">
        <f t="shared" si="467"/>
        <v>6</v>
      </c>
      <c r="B3765" s="64">
        <f t="shared" si="468"/>
        <v>381</v>
      </c>
      <c r="C3765" s="64">
        <f t="shared" si="469"/>
        <v>2</v>
      </c>
      <c r="D3765" s="64">
        <f t="shared" si="470"/>
        <v>377</v>
      </c>
      <c r="E3765" s="64">
        <f t="shared" si="471"/>
        <v>1881</v>
      </c>
      <c r="F3765" s="64" t="str">
        <f t="shared" si="464"/>
        <v/>
      </c>
      <c r="G3765" s="64" t="str">
        <f t="shared" si="465"/>
        <v/>
      </c>
      <c r="H3765" s="64" t="str">
        <f t="shared" si="466"/>
        <v/>
      </c>
      <c r="I3765" s="80" t="str">
        <f>IFERROR(VLOOKUP(D3765,Sheet2!A:B,2,0),"")</f>
        <v/>
      </c>
      <c r="J3765" s="64" t="str">
        <f>IFERROR(IF(I3765&lt;&gt;"",VLOOKUP(I3765,Sheet2!B:C,2,0),""),"")</f>
        <v/>
      </c>
      <c r="K3765" s="64" t="str">
        <f>IFERROR( IF(I3765&lt;&gt;"", HLOOKUP(L$2+$A3765,Sheet2!BX:NK,2,0),""),"")</f>
        <v/>
      </c>
      <c r="L3765" t="str">
        <f>IF(OR(HLOOKUP(L$2+$A3765,Sheet2!BX:NK,$B3765,0),HLOOKUP(L$2+$A3765,Sheet2!BX:NK,$B3765,0)&lt;&gt;""),HLOOKUP(L$2+$A3765,Sheet2!BX:NK,$B3765,0),"")</f>
        <v/>
      </c>
      <c r="M3765" t="str">
        <f>IF(OR(HLOOKUP(M$2+$A3765,Sheet2!BY:NL,$B3765,0),HLOOKUP(M$2+$A3765,Sheet2!BY:NL,$B3765,0)&lt;&gt;""),HLOOKUP(M$2+$A3765,Sheet2!BY:NL,$B3765,0),"")</f>
        <v/>
      </c>
      <c r="N3765" t="str">
        <f>IF(OR(HLOOKUP(N$2+$A3765,Sheet2!BZ:NM,$B3765,0),HLOOKUP(N$2+$A3765,Sheet2!BZ:NM,$B3765,0)&lt;&gt;""),HLOOKUP(N$2+$A3765,Sheet2!BZ:NM,$B3765,0),"")</f>
        <v/>
      </c>
      <c r="O3765" t="str">
        <f>IF(OR(HLOOKUP(O$2+$A3765,Sheet2!CA:NN,$B3765,0),HLOOKUP(O$2+$A3765,Sheet2!CA:NN,$B3765,0)&lt;&gt;""),HLOOKUP(O$2+$A3765,Sheet2!CA:NN,$B3765,0),"")</f>
        <v/>
      </c>
      <c r="P3765" t="str">
        <f>IF(OR(HLOOKUP(P$2+$A3765,Sheet2!CB:NO,$B3765,0),HLOOKUP(P$2+$A3765,Sheet2!CB:NO,$B3765,0)&lt;&gt;""),HLOOKUP(P$2+$A3765,Sheet2!CB:NO,$B3765,0),"")</f>
        <v/>
      </c>
      <c r="Q3765" t="str">
        <f>IF(OR(HLOOKUP(Q$2+$A3765,Sheet2!CC:NO,$B3765,0),HLOOKUP(Q$2+$A3765,Sheet2!CC:NO,$B3765,0)&lt;&gt;""),HLOOKUP(Q$2+$A3765,Sheet2!CC:NO,$B3765,0),"")</f>
        <v/>
      </c>
    </row>
    <row r="3766" spans="1:17" x14ac:dyDescent="0.25">
      <c r="A3766" s="64">
        <f t="shared" si="467"/>
        <v>12</v>
      </c>
      <c r="B3766" s="64">
        <f t="shared" si="468"/>
        <v>381</v>
      </c>
      <c r="C3766" s="64">
        <f t="shared" si="469"/>
        <v>3</v>
      </c>
      <c r="D3766" s="64">
        <f t="shared" si="470"/>
        <v>377</v>
      </c>
      <c r="E3766" s="64">
        <f t="shared" si="471"/>
        <v>1881</v>
      </c>
      <c r="F3766" s="64" t="str">
        <f t="shared" si="464"/>
        <v/>
      </c>
      <c r="G3766" s="64" t="str">
        <f t="shared" si="465"/>
        <v/>
      </c>
      <c r="H3766" s="64" t="str">
        <f t="shared" si="466"/>
        <v/>
      </c>
      <c r="I3766" s="80" t="str">
        <f>IFERROR(VLOOKUP(D3766,Sheet2!A:B,2,0),"")</f>
        <v/>
      </c>
      <c r="J3766" s="64" t="str">
        <f>IFERROR(IF(I3766&lt;&gt;"",VLOOKUP(I3766,Sheet2!B:C,2,0),""),"")</f>
        <v/>
      </c>
      <c r="K3766" s="64" t="str">
        <f>IFERROR( IF(I3766&lt;&gt;"", HLOOKUP(L$2+$A3766,Sheet2!BX:NK,2,0),""),"")</f>
        <v/>
      </c>
      <c r="L3766" t="str">
        <f>IF(OR(HLOOKUP(L$2+$A3766,Sheet2!BX:NK,$B3766,0),HLOOKUP(L$2+$A3766,Sheet2!BX:NK,$B3766,0)&lt;&gt;""),HLOOKUP(L$2+$A3766,Sheet2!BX:NK,$B3766,0),"")</f>
        <v/>
      </c>
      <c r="M3766" t="str">
        <f>IF(OR(HLOOKUP(M$2+$A3766,Sheet2!BY:NL,$B3766,0),HLOOKUP(M$2+$A3766,Sheet2!BY:NL,$B3766,0)&lt;&gt;""),HLOOKUP(M$2+$A3766,Sheet2!BY:NL,$B3766,0),"")</f>
        <v/>
      </c>
      <c r="N3766" t="str">
        <f>IF(OR(HLOOKUP(N$2+$A3766,Sheet2!BZ:NM,$B3766,0),HLOOKUP(N$2+$A3766,Sheet2!BZ:NM,$B3766,0)&lt;&gt;""),HLOOKUP(N$2+$A3766,Sheet2!BZ:NM,$B3766,0),"")</f>
        <v/>
      </c>
      <c r="O3766" t="str">
        <f>IF(OR(HLOOKUP(O$2+$A3766,Sheet2!CA:NN,$B3766,0),HLOOKUP(O$2+$A3766,Sheet2!CA:NN,$B3766,0)&lt;&gt;""),HLOOKUP(O$2+$A3766,Sheet2!CA:NN,$B3766,0),"")</f>
        <v/>
      </c>
      <c r="P3766" t="str">
        <f>IF(OR(HLOOKUP(P$2+$A3766,Sheet2!CB:NO,$B3766,0),HLOOKUP(P$2+$A3766,Sheet2!CB:NO,$B3766,0)&lt;&gt;""),HLOOKUP(P$2+$A3766,Sheet2!CB:NO,$B3766,0),"")</f>
        <v/>
      </c>
      <c r="Q3766" t="str">
        <f>IF(OR(HLOOKUP(Q$2+$A3766,Sheet2!CC:NO,$B3766,0),HLOOKUP(Q$2+$A3766,Sheet2!CC:NO,$B3766,0)&lt;&gt;""),HLOOKUP(Q$2+$A3766,Sheet2!CC:NO,$B3766,0),"")</f>
        <v/>
      </c>
    </row>
    <row r="3767" spans="1:17" x14ac:dyDescent="0.25">
      <c r="A3767" s="64">
        <f t="shared" si="467"/>
        <v>18</v>
      </c>
      <c r="B3767" s="64">
        <f t="shared" si="468"/>
        <v>381</v>
      </c>
      <c r="C3767" s="64">
        <f t="shared" si="469"/>
        <v>4</v>
      </c>
      <c r="D3767" s="64">
        <f t="shared" si="470"/>
        <v>377</v>
      </c>
      <c r="E3767" s="64">
        <f t="shared" si="471"/>
        <v>1881</v>
      </c>
      <c r="F3767" s="64" t="str">
        <f t="shared" si="464"/>
        <v/>
      </c>
      <c r="G3767" s="64" t="str">
        <f t="shared" si="465"/>
        <v/>
      </c>
      <c r="H3767" s="64" t="str">
        <f t="shared" si="466"/>
        <v/>
      </c>
      <c r="I3767" s="80" t="str">
        <f>IFERROR(VLOOKUP(D3767,Sheet2!A:B,2,0),"")</f>
        <v/>
      </c>
      <c r="J3767" s="64" t="str">
        <f>IFERROR(IF(I3767&lt;&gt;"",VLOOKUP(I3767,Sheet2!B:C,2,0),""),"")</f>
        <v/>
      </c>
      <c r="K3767" s="64" t="str">
        <f>IFERROR( IF(I3767&lt;&gt;"", HLOOKUP(L$2+$A3767,Sheet2!BX:NK,2,0),""),"")</f>
        <v/>
      </c>
      <c r="L3767" t="str">
        <f>IF(OR(HLOOKUP(L$2+$A3767,Sheet2!BX:NK,$B3767,0),HLOOKUP(L$2+$A3767,Sheet2!BX:NK,$B3767,0)&lt;&gt;""),HLOOKUP(L$2+$A3767,Sheet2!BX:NK,$B3767,0),"")</f>
        <v/>
      </c>
      <c r="M3767" t="str">
        <f>IF(OR(HLOOKUP(M$2+$A3767,Sheet2!BY:NL,$B3767,0),HLOOKUP(M$2+$A3767,Sheet2!BY:NL,$B3767,0)&lt;&gt;""),HLOOKUP(M$2+$A3767,Sheet2!BY:NL,$B3767,0),"")</f>
        <v/>
      </c>
      <c r="N3767" t="str">
        <f>IF(OR(HLOOKUP(N$2+$A3767,Sheet2!BZ:NM,$B3767,0),HLOOKUP(N$2+$A3767,Sheet2!BZ:NM,$B3767,0)&lt;&gt;""),HLOOKUP(N$2+$A3767,Sheet2!BZ:NM,$B3767,0),"")</f>
        <v/>
      </c>
      <c r="O3767" t="str">
        <f>IF(OR(HLOOKUP(O$2+$A3767,Sheet2!CA:NN,$B3767,0),HLOOKUP(O$2+$A3767,Sheet2!CA:NN,$B3767,0)&lt;&gt;""),HLOOKUP(O$2+$A3767,Sheet2!CA:NN,$B3767,0),"")</f>
        <v/>
      </c>
      <c r="P3767" t="str">
        <f>IF(OR(HLOOKUP(P$2+$A3767,Sheet2!CB:NO,$B3767,0),HLOOKUP(P$2+$A3767,Sheet2!CB:NO,$B3767,0)&lt;&gt;""),HLOOKUP(P$2+$A3767,Sheet2!CB:NO,$B3767,0),"")</f>
        <v/>
      </c>
      <c r="Q3767" t="str">
        <f>IF(OR(HLOOKUP(Q$2+$A3767,Sheet2!CC:NO,$B3767,0),HLOOKUP(Q$2+$A3767,Sheet2!CC:NO,$B3767,0)&lt;&gt;""),HLOOKUP(Q$2+$A3767,Sheet2!CC:NO,$B3767,0),"")</f>
        <v/>
      </c>
    </row>
    <row r="3768" spans="1:17" x14ac:dyDescent="0.25">
      <c r="A3768" s="64">
        <f t="shared" si="467"/>
        <v>24</v>
      </c>
      <c r="B3768" s="64">
        <f t="shared" si="468"/>
        <v>381</v>
      </c>
      <c r="C3768" s="64">
        <f t="shared" si="469"/>
        <v>5</v>
      </c>
      <c r="D3768" s="64">
        <f t="shared" si="470"/>
        <v>377</v>
      </c>
      <c r="E3768" s="64">
        <f t="shared" si="471"/>
        <v>1881</v>
      </c>
      <c r="F3768" s="64" t="str">
        <f t="shared" si="464"/>
        <v/>
      </c>
      <c r="G3768" s="64" t="str">
        <f t="shared" si="465"/>
        <v/>
      </c>
      <c r="H3768" s="64" t="str">
        <f t="shared" si="466"/>
        <v/>
      </c>
      <c r="I3768" s="80" t="str">
        <f>IFERROR(VLOOKUP(D3768,Sheet2!A:B,2,0),"")</f>
        <v/>
      </c>
      <c r="J3768" s="64" t="str">
        <f>IFERROR(IF(I3768&lt;&gt;"",VLOOKUP(I3768,Sheet2!B:C,2,0),""),"")</f>
        <v/>
      </c>
      <c r="K3768" s="64" t="str">
        <f>IFERROR( IF(I3768&lt;&gt;"", HLOOKUP(L$2+$A3768,Sheet2!BX:NK,2,0),""),"")</f>
        <v/>
      </c>
      <c r="L3768" t="str">
        <f>IF(OR(HLOOKUP(L$2+$A3768,Sheet2!BX:NK,$B3768,0),HLOOKUP(L$2+$A3768,Sheet2!BX:NK,$B3768,0)&lt;&gt;""),HLOOKUP(L$2+$A3768,Sheet2!BX:NK,$B3768,0),"")</f>
        <v/>
      </c>
      <c r="M3768" t="str">
        <f>IF(OR(HLOOKUP(M$2+$A3768,Sheet2!BY:NL,$B3768,0),HLOOKUP(M$2+$A3768,Sheet2!BY:NL,$B3768,0)&lt;&gt;""),HLOOKUP(M$2+$A3768,Sheet2!BY:NL,$B3768,0),"")</f>
        <v/>
      </c>
      <c r="N3768" t="str">
        <f>IF(OR(HLOOKUP(N$2+$A3768,Sheet2!BZ:NM,$B3768,0),HLOOKUP(N$2+$A3768,Sheet2!BZ:NM,$B3768,0)&lt;&gt;""),HLOOKUP(N$2+$A3768,Sheet2!BZ:NM,$B3768,0),"")</f>
        <v/>
      </c>
      <c r="O3768" t="str">
        <f>IF(OR(HLOOKUP(O$2+$A3768,Sheet2!CA:NN,$B3768,0),HLOOKUP(O$2+$A3768,Sheet2!CA:NN,$B3768,0)&lt;&gt;""),HLOOKUP(O$2+$A3768,Sheet2!CA:NN,$B3768,0),"")</f>
        <v/>
      </c>
      <c r="P3768" t="str">
        <f>IF(OR(HLOOKUP(P$2+$A3768,Sheet2!CB:NO,$B3768,0),HLOOKUP(P$2+$A3768,Sheet2!CB:NO,$B3768,0)&lt;&gt;""),HLOOKUP(P$2+$A3768,Sheet2!CB:NO,$B3768,0),"")</f>
        <v/>
      </c>
      <c r="Q3768" t="str">
        <f>IF(OR(HLOOKUP(Q$2+$A3768,Sheet2!CC:NO,$B3768,0),HLOOKUP(Q$2+$A3768,Sheet2!CC:NO,$B3768,0)&lt;&gt;""),HLOOKUP(Q$2+$A3768,Sheet2!CC:NO,$B3768,0),"")</f>
        <v/>
      </c>
    </row>
    <row r="3769" spans="1:17" x14ac:dyDescent="0.25">
      <c r="A3769" s="64">
        <f t="shared" si="467"/>
        <v>30</v>
      </c>
      <c r="B3769" s="64">
        <f t="shared" si="468"/>
        <v>381</v>
      </c>
      <c r="C3769" s="64">
        <f t="shared" si="469"/>
        <v>6</v>
      </c>
      <c r="D3769" s="64">
        <f t="shared" si="470"/>
        <v>377</v>
      </c>
      <c r="E3769" s="64">
        <f t="shared" si="471"/>
        <v>1881</v>
      </c>
      <c r="F3769" s="64" t="str">
        <f t="shared" si="464"/>
        <v/>
      </c>
      <c r="G3769" s="64" t="str">
        <f t="shared" si="465"/>
        <v/>
      </c>
      <c r="H3769" s="64" t="str">
        <f t="shared" si="466"/>
        <v/>
      </c>
      <c r="I3769" s="80" t="str">
        <f>IFERROR(VLOOKUP(D3769,Sheet2!A:B,2,0),"")</f>
        <v/>
      </c>
      <c r="J3769" s="64" t="str">
        <f>IFERROR(IF(I3769&lt;&gt;"",VLOOKUP(I3769,Sheet2!B:C,2,0),""),"")</f>
        <v/>
      </c>
      <c r="K3769" s="64" t="str">
        <f>IFERROR( IF(I3769&lt;&gt;"", HLOOKUP(L$2+$A3769,Sheet2!BX:NK,2,0),""),"")</f>
        <v/>
      </c>
      <c r="L3769" t="str">
        <f>IF(OR(HLOOKUP(L$2+$A3769,Sheet2!BX:NK,$B3769,0),HLOOKUP(L$2+$A3769,Sheet2!BX:NK,$B3769,0)&lt;&gt;""),HLOOKUP(L$2+$A3769,Sheet2!BX:NK,$B3769,0),"")</f>
        <v/>
      </c>
      <c r="M3769" t="str">
        <f>IF(OR(HLOOKUP(M$2+$A3769,Sheet2!BY:NL,$B3769,0),HLOOKUP(M$2+$A3769,Sheet2!BY:NL,$B3769,0)&lt;&gt;""),HLOOKUP(M$2+$A3769,Sheet2!BY:NL,$B3769,0),"")</f>
        <v/>
      </c>
      <c r="N3769" t="str">
        <f>IF(OR(HLOOKUP(N$2+$A3769,Sheet2!BZ:NM,$B3769,0),HLOOKUP(N$2+$A3769,Sheet2!BZ:NM,$B3769,0)&lt;&gt;""),HLOOKUP(N$2+$A3769,Sheet2!BZ:NM,$B3769,0),"")</f>
        <v/>
      </c>
      <c r="O3769" t="str">
        <f>IF(OR(HLOOKUP(O$2+$A3769,Sheet2!CA:NN,$B3769,0),HLOOKUP(O$2+$A3769,Sheet2!CA:NN,$B3769,0)&lt;&gt;""),HLOOKUP(O$2+$A3769,Sheet2!CA:NN,$B3769,0),"")</f>
        <v/>
      </c>
      <c r="P3769" t="str">
        <f>IF(OR(HLOOKUP(P$2+$A3769,Sheet2!CB:NO,$B3769,0),HLOOKUP(P$2+$A3769,Sheet2!CB:NO,$B3769,0)&lt;&gt;""),HLOOKUP(P$2+$A3769,Sheet2!CB:NO,$B3769,0),"")</f>
        <v/>
      </c>
      <c r="Q3769" t="str">
        <f>IF(OR(HLOOKUP(Q$2+$A3769,Sheet2!CC:NO,$B3769,0),HLOOKUP(Q$2+$A3769,Sheet2!CC:NO,$B3769,0)&lt;&gt;""),HLOOKUP(Q$2+$A3769,Sheet2!CC:NO,$B3769,0),"")</f>
        <v/>
      </c>
    </row>
    <row r="3770" spans="1:17" x14ac:dyDescent="0.25">
      <c r="A3770" s="64">
        <f t="shared" si="467"/>
        <v>36</v>
      </c>
      <c r="B3770" s="64">
        <f t="shared" si="468"/>
        <v>381</v>
      </c>
      <c r="C3770" s="64">
        <f t="shared" si="469"/>
        <v>7</v>
      </c>
      <c r="D3770" s="64">
        <f t="shared" si="470"/>
        <v>377</v>
      </c>
      <c r="E3770" s="64">
        <f t="shared" si="471"/>
        <v>1881</v>
      </c>
      <c r="F3770" s="64" t="str">
        <f t="shared" si="464"/>
        <v/>
      </c>
      <c r="G3770" s="64" t="str">
        <f t="shared" si="465"/>
        <v/>
      </c>
      <c r="H3770" s="64" t="str">
        <f t="shared" si="466"/>
        <v/>
      </c>
      <c r="I3770" s="80" t="str">
        <f>IFERROR(VLOOKUP(D3770,Sheet2!A:B,2,0),"")</f>
        <v/>
      </c>
      <c r="J3770" s="64" t="str">
        <f>IFERROR(IF(I3770&lt;&gt;"",VLOOKUP(I3770,Sheet2!B:C,2,0),""),"")</f>
        <v/>
      </c>
      <c r="K3770" s="64" t="str">
        <f>IFERROR( IF(I3770&lt;&gt;"", HLOOKUP(L$2+$A3770,Sheet2!BX:NK,2,0),""),"")</f>
        <v/>
      </c>
      <c r="L3770" t="str">
        <f>IF(OR(HLOOKUP(L$2+$A3770,Sheet2!BX:NK,$B3770,0),HLOOKUP(L$2+$A3770,Sheet2!BX:NK,$B3770,0)&lt;&gt;""),HLOOKUP(L$2+$A3770,Sheet2!BX:NK,$B3770,0),"")</f>
        <v/>
      </c>
      <c r="M3770" t="str">
        <f>IF(OR(HLOOKUP(M$2+$A3770,Sheet2!BY:NL,$B3770,0),HLOOKUP(M$2+$A3770,Sheet2!BY:NL,$B3770,0)&lt;&gt;""),HLOOKUP(M$2+$A3770,Sheet2!BY:NL,$B3770,0),"")</f>
        <v/>
      </c>
      <c r="N3770" t="str">
        <f>IF(OR(HLOOKUP(N$2+$A3770,Sheet2!BZ:NM,$B3770,0),HLOOKUP(N$2+$A3770,Sheet2!BZ:NM,$B3770,0)&lt;&gt;""),HLOOKUP(N$2+$A3770,Sheet2!BZ:NM,$B3770,0),"")</f>
        <v/>
      </c>
      <c r="O3770" t="str">
        <f>IF(OR(HLOOKUP(O$2+$A3770,Sheet2!CA:NN,$B3770,0),HLOOKUP(O$2+$A3770,Sheet2!CA:NN,$B3770,0)&lt;&gt;""),HLOOKUP(O$2+$A3770,Sheet2!CA:NN,$B3770,0),"")</f>
        <v/>
      </c>
      <c r="P3770" t="str">
        <f>IF(OR(HLOOKUP(P$2+$A3770,Sheet2!CB:NO,$B3770,0),HLOOKUP(P$2+$A3770,Sheet2!CB:NO,$B3770,0)&lt;&gt;""),HLOOKUP(P$2+$A3770,Sheet2!CB:NO,$B3770,0),"")</f>
        <v/>
      </c>
      <c r="Q3770" t="str">
        <f>IF(OR(HLOOKUP(Q$2+$A3770,Sheet2!CC:NO,$B3770,0),HLOOKUP(Q$2+$A3770,Sheet2!CC:NO,$B3770,0)&lt;&gt;""),HLOOKUP(Q$2+$A3770,Sheet2!CC:NO,$B3770,0),"")</f>
        <v/>
      </c>
    </row>
    <row r="3771" spans="1:17" x14ac:dyDescent="0.25">
      <c r="A3771" s="64">
        <f t="shared" si="467"/>
        <v>42</v>
      </c>
      <c r="B3771" s="64">
        <f t="shared" si="468"/>
        <v>381</v>
      </c>
      <c r="C3771" s="64">
        <f t="shared" si="469"/>
        <v>8</v>
      </c>
      <c r="D3771" s="64">
        <f t="shared" si="470"/>
        <v>377</v>
      </c>
      <c r="E3771" s="64">
        <f t="shared" si="471"/>
        <v>1881</v>
      </c>
      <c r="F3771" s="64" t="str">
        <f t="shared" si="464"/>
        <v/>
      </c>
      <c r="G3771" s="64" t="str">
        <f t="shared" si="465"/>
        <v/>
      </c>
      <c r="H3771" s="64" t="str">
        <f t="shared" si="466"/>
        <v/>
      </c>
      <c r="I3771" s="80" t="str">
        <f>IFERROR(VLOOKUP(D3771,Sheet2!A:B,2,0),"")</f>
        <v/>
      </c>
      <c r="J3771" s="64" t="str">
        <f>IFERROR(IF(I3771&lt;&gt;"",VLOOKUP(I3771,Sheet2!B:C,2,0),""),"")</f>
        <v/>
      </c>
      <c r="K3771" s="64" t="str">
        <f>IFERROR( IF(I3771&lt;&gt;"", HLOOKUP(L$2+$A3771,Sheet2!BX:NK,2,0),""),"")</f>
        <v/>
      </c>
      <c r="L3771" t="str">
        <f>IF(OR(HLOOKUP(L$2+$A3771,Sheet2!BX:NK,$B3771,0),HLOOKUP(L$2+$A3771,Sheet2!BX:NK,$B3771,0)&lt;&gt;""),HLOOKUP(L$2+$A3771,Sheet2!BX:NK,$B3771,0),"")</f>
        <v/>
      </c>
      <c r="M3771" t="str">
        <f>IF(OR(HLOOKUP(M$2+$A3771,Sheet2!BY:NL,$B3771,0),HLOOKUP(M$2+$A3771,Sheet2!BY:NL,$B3771,0)&lt;&gt;""),HLOOKUP(M$2+$A3771,Sheet2!BY:NL,$B3771,0),"")</f>
        <v/>
      </c>
      <c r="N3771" t="str">
        <f>IF(OR(HLOOKUP(N$2+$A3771,Sheet2!BZ:NM,$B3771,0),HLOOKUP(N$2+$A3771,Sheet2!BZ:NM,$B3771,0)&lt;&gt;""),HLOOKUP(N$2+$A3771,Sheet2!BZ:NM,$B3771,0),"")</f>
        <v/>
      </c>
      <c r="O3771" t="str">
        <f>IF(OR(HLOOKUP(O$2+$A3771,Sheet2!CA:NN,$B3771,0),HLOOKUP(O$2+$A3771,Sheet2!CA:NN,$B3771,0)&lt;&gt;""),HLOOKUP(O$2+$A3771,Sheet2!CA:NN,$B3771,0),"")</f>
        <v/>
      </c>
      <c r="P3771" t="str">
        <f>IF(OR(HLOOKUP(P$2+$A3771,Sheet2!CB:NO,$B3771,0),HLOOKUP(P$2+$A3771,Sheet2!CB:NO,$B3771,0)&lt;&gt;""),HLOOKUP(P$2+$A3771,Sheet2!CB:NO,$B3771,0),"")</f>
        <v/>
      </c>
      <c r="Q3771" t="str">
        <f>IF(OR(HLOOKUP(Q$2+$A3771,Sheet2!CC:NO,$B3771,0),HLOOKUP(Q$2+$A3771,Sheet2!CC:NO,$B3771,0)&lt;&gt;""),HLOOKUP(Q$2+$A3771,Sheet2!CC:NO,$B3771,0),"")</f>
        <v/>
      </c>
    </row>
    <row r="3772" spans="1:17" x14ac:dyDescent="0.25">
      <c r="A3772" s="64">
        <f t="shared" si="467"/>
        <v>48</v>
      </c>
      <c r="B3772" s="64">
        <f t="shared" si="468"/>
        <v>381</v>
      </c>
      <c r="C3772" s="64">
        <f t="shared" si="469"/>
        <v>9</v>
      </c>
      <c r="D3772" s="64">
        <f t="shared" si="470"/>
        <v>377</v>
      </c>
      <c r="E3772" s="64">
        <f t="shared" si="471"/>
        <v>1881</v>
      </c>
      <c r="F3772" s="64" t="str">
        <f t="shared" si="464"/>
        <v/>
      </c>
      <c r="G3772" s="64" t="str">
        <f t="shared" si="465"/>
        <v/>
      </c>
      <c r="H3772" s="64" t="str">
        <f t="shared" si="466"/>
        <v/>
      </c>
      <c r="I3772" s="80" t="str">
        <f>IFERROR(VLOOKUP(D3772,Sheet2!A:B,2,0),"")</f>
        <v/>
      </c>
      <c r="J3772" s="64" t="str">
        <f>IFERROR(IF(I3772&lt;&gt;"",VLOOKUP(I3772,Sheet2!B:C,2,0),""),"")</f>
        <v/>
      </c>
      <c r="K3772" s="64" t="str">
        <f>IFERROR( IF(I3772&lt;&gt;"", HLOOKUP(L$2+$A3772,Sheet2!BX:NK,2,0),""),"")</f>
        <v/>
      </c>
      <c r="L3772" t="str">
        <f>IF(OR(HLOOKUP(L$2+$A3772,Sheet2!BX:NK,$B3772,0),HLOOKUP(L$2+$A3772,Sheet2!BX:NK,$B3772,0)&lt;&gt;""),HLOOKUP(L$2+$A3772,Sheet2!BX:NK,$B3772,0),"")</f>
        <v/>
      </c>
      <c r="M3772" t="str">
        <f>IF(OR(HLOOKUP(M$2+$A3772,Sheet2!BY:NL,$B3772,0),HLOOKUP(M$2+$A3772,Sheet2!BY:NL,$B3772,0)&lt;&gt;""),HLOOKUP(M$2+$A3772,Sheet2!BY:NL,$B3772,0),"")</f>
        <v/>
      </c>
      <c r="N3772" t="str">
        <f>IF(OR(HLOOKUP(N$2+$A3772,Sheet2!BZ:NM,$B3772,0),HLOOKUP(N$2+$A3772,Sheet2!BZ:NM,$B3772,0)&lt;&gt;""),HLOOKUP(N$2+$A3772,Sheet2!BZ:NM,$B3772,0),"")</f>
        <v/>
      </c>
      <c r="O3772" t="str">
        <f>IF(OR(HLOOKUP(O$2+$A3772,Sheet2!CA:NN,$B3772,0),HLOOKUP(O$2+$A3772,Sheet2!CA:NN,$B3772,0)&lt;&gt;""),HLOOKUP(O$2+$A3772,Sheet2!CA:NN,$B3772,0),"")</f>
        <v/>
      </c>
      <c r="P3772" t="str">
        <f>IF(OR(HLOOKUP(P$2+$A3772,Sheet2!CB:NO,$B3772,0),HLOOKUP(P$2+$A3772,Sheet2!CB:NO,$B3772,0)&lt;&gt;""),HLOOKUP(P$2+$A3772,Sheet2!CB:NO,$B3772,0),"")</f>
        <v/>
      </c>
      <c r="Q3772" t="str">
        <f>IF(OR(HLOOKUP(Q$2+$A3772,Sheet2!CC:NO,$B3772,0),HLOOKUP(Q$2+$A3772,Sheet2!CC:NO,$B3772,0)&lt;&gt;""),HLOOKUP(Q$2+$A3772,Sheet2!CC:NO,$B3772,0),"")</f>
        <v/>
      </c>
    </row>
    <row r="3773" spans="1:17" x14ac:dyDescent="0.25">
      <c r="A3773" s="64">
        <f t="shared" si="467"/>
        <v>54</v>
      </c>
      <c r="B3773" s="64">
        <f t="shared" si="468"/>
        <v>381</v>
      </c>
      <c r="C3773" s="64">
        <f t="shared" si="469"/>
        <v>10</v>
      </c>
      <c r="D3773" s="64">
        <f t="shared" si="470"/>
        <v>377</v>
      </c>
      <c r="E3773" s="64">
        <f t="shared" si="471"/>
        <v>1881</v>
      </c>
      <c r="F3773" s="64" t="str">
        <f t="shared" si="464"/>
        <v/>
      </c>
      <c r="G3773" s="64" t="str">
        <f t="shared" si="465"/>
        <v/>
      </c>
      <c r="H3773" s="64" t="str">
        <f t="shared" si="466"/>
        <v/>
      </c>
      <c r="I3773" s="80" t="str">
        <f>IFERROR(VLOOKUP(D3773,Sheet2!A:B,2,0),"")</f>
        <v/>
      </c>
      <c r="J3773" s="64" t="str">
        <f>IFERROR(IF(I3773&lt;&gt;"",VLOOKUP(I3773,Sheet2!B:C,2,0),""),"")</f>
        <v/>
      </c>
      <c r="K3773" s="64" t="str">
        <f>IFERROR( IF(I3773&lt;&gt;"", HLOOKUP(L$2+$A3773,Sheet2!BX:NK,2,0),""),"")</f>
        <v/>
      </c>
      <c r="L3773" t="str">
        <f>IF(OR(HLOOKUP(L$2+$A3773,Sheet2!BX:NK,$B3773,0),HLOOKUP(L$2+$A3773,Sheet2!BX:NK,$B3773,0)&lt;&gt;""),HLOOKUP(L$2+$A3773,Sheet2!BX:NK,$B3773,0),"")</f>
        <v/>
      </c>
      <c r="M3773" t="str">
        <f>IF(OR(HLOOKUP(M$2+$A3773,Sheet2!BY:NL,$B3773,0),HLOOKUP(M$2+$A3773,Sheet2!BY:NL,$B3773,0)&lt;&gt;""),HLOOKUP(M$2+$A3773,Sheet2!BY:NL,$B3773,0),"")</f>
        <v/>
      </c>
      <c r="N3773" t="str">
        <f>IF(OR(HLOOKUP(N$2+$A3773,Sheet2!BZ:NM,$B3773,0),HLOOKUP(N$2+$A3773,Sheet2!BZ:NM,$B3773,0)&lt;&gt;""),HLOOKUP(N$2+$A3773,Sheet2!BZ:NM,$B3773,0),"")</f>
        <v/>
      </c>
      <c r="O3773" t="str">
        <f>IF(OR(HLOOKUP(O$2+$A3773,Sheet2!CA:NN,$B3773,0),HLOOKUP(O$2+$A3773,Sheet2!CA:NN,$B3773,0)&lt;&gt;""),HLOOKUP(O$2+$A3773,Sheet2!CA:NN,$B3773,0),"")</f>
        <v/>
      </c>
      <c r="P3773" t="str">
        <f>IF(OR(HLOOKUP(P$2+$A3773,Sheet2!CB:NO,$B3773,0),HLOOKUP(P$2+$A3773,Sheet2!CB:NO,$B3773,0)&lt;&gt;""),HLOOKUP(P$2+$A3773,Sheet2!CB:NO,$B3773,0),"")</f>
        <v/>
      </c>
      <c r="Q3773" t="str">
        <f>IF(OR(HLOOKUP(Q$2+$A3773,Sheet2!CC:NO,$B3773,0),HLOOKUP(Q$2+$A3773,Sheet2!CC:NO,$B3773,0)&lt;&gt;""),HLOOKUP(Q$2+$A3773,Sheet2!CC:NO,$B3773,0),"")</f>
        <v/>
      </c>
    </row>
    <row r="3774" spans="1:17" x14ac:dyDescent="0.25">
      <c r="A3774" s="64">
        <f t="shared" si="467"/>
        <v>0</v>
      </c>
      <c r="B3774" s="64">
        <f t="shared" si="468"/>
        <v>382</v>
      </c>
      <c r="C3774" s="64">
        <f t="shared" si="469"/>
        <v>1</v>
      </c>
      <c r="D3774" s="64">
        <f t="shared" si="470"/>
        <v>378</v>
      </c>
      <c r="E3774" s="64">
        <f t="shared" si="471"/>
        <v>1886</v>
      </c>
      <c r="F3774" s="64" t="str">
        <f t="shared" si="464"/>
        <v/>
      </c>
      <c r="G3774" s="64" t="str">
        <f t="shared" si="465"/>
        <v/>
      </c>
      <c r="H3774" s="64" t="str">
        <f t="shared" si="466"/>
        <v/>
      </c>
      <c r="I3774" s="80" t="str">
        <f>IFERROR(VLOOKUP(D3774,Sheet2!A:B,2,0),"")</f>
        <v/>
      </c>
      <c r="J3774" s="64" t="str">
        <f>IFERROR(IF(I3774&lt;&gt;"",VLOOKUP(I3774,Sheet2!B:C,2,0),""),"")</f>
        <v/>
      </c>
      <c r="K3774" s="64" t="str">
        <f>IFERROR( IF(I3774&lt;&gt;"", HLOOKUP(L$2+$A3774,Sheet2!BX:NK,2,0),""),"")</f>
        <v/>
      </c>
      <c r="L3774" t="str">
        <f>IF(OR(HLOOKUP(L$2+$A3774,Sheet2!BX:NK,$B3774,0),HLOOKUP(L$2+$A3774,Sheet2!BX:NK,$B3774,0)&lt;&gt;""),HLOOKUP(L$2+$A3774,Sheet2!BX:NK,$B3774,0),"")</f>
        <v/>
      </c>
      <c r="M3774" t="str">
        <f>IF(OR(HLOOKUP(M$2+$A3774,Sheet2!BY:NL,$B3774,0),HLOOKUP(M$2+$A3774,Sheet2!BY:NL,$B3774,0)&lt;&gt;""),HLOOKUP(M$2+$A3774,Sheet2!BY:NL,$B3774,0),"")</f>
        <v/>
      </c>
      <c r="N3774" t="str">
        <f>IF(OR(HLOOKUP(N$2+$A3774,Sheet2!BZ:NM,$B3774,0),HLOOKUP(N$2+$A3774,Sheet2!BZ:NM,$B3774,0)&lt;&gt;""),HLOOKUP(N$2+$A3774,Sheet2!BZ:NM,$B3774,0),"")</f>
        <v/>
      </c>
      <c r="O3774" t="str">
        <f>IF(OR(HLOOKUP(O$2+$A3774,Sheet2!CA:NN,$B3774,0),HLOOKUP(O$2+$A3774,Sheet2!CA:NN,$B3774,0)&lt;&gt;""),HLOOKUP(O$2+$A3774,Sheet2!CA:NN,$B3774,0),"")</f>
        <v/>
      </c>
      <c r="P3774" t="str">
        <f>IF(OR(HLOOKUP(P$2+$A3774,Sheet2!CB:NO,$B3774,0),HLOOKUP(P$2+$A3774,Sheet2!CB:NO,$B3774,0)&lt;&gt;""),HLOOKUP(P$2+$A3774,Sheet2!CB:NO,$B3774,0),"")</f>
        <v/>
      </c>
      <c r="Q3774" t="str">
        <f>IF(OR(HLOOKUP(Q$2+$A3774,Sheet2!CC:NO,$B3774,0),HLOOKUP(Q$2+$A3774,Sheet2!CC:NO,$B3774,0)&lt;&gt;""),HLOOKUP(Q$2+$A3774,Sheet2!CC:NO,$B3774,0),"")</f>
        <v/>
      </c>
    </row>
    <row r="3775" spans="1:17" x14ac:dyDescent="0.25">
      <c r="A3775" s="64">
        <f t="shared" si="467"/>
        <v>6</v>
      </c>
      <c r="B3775" s="64">
        <f t="shared" si="468"/>
        <v>382</v>
      </c>
      <c r="C3775" s="64">
        <f t="shared" si="469"/>
        <v>2</v>
      </c>
      <c r="D3775" s="64">
        <f t="shared" si="470"/>
        <v>378</v>
      </c>
      <c r="E3775" s="64">
        <f t="shared" si="471"/>
        <v>1886</v>
      </c>
      <c r="F3775" s="64" t="str">
        <f t="shared" si="464"/>
        <v/>
      </c>
      <c r="G3775" s="64" t="str">
        <f t="shared" si="465"/>
        <v/>
      </c>
      <c r="H3775" s="64" t="str">
        <f t="shared" si="466"/>
        <v/>
      </c>
      <c r="I3775" s="80" t="str">
        <f>IFERROR(VLOOKUP(D3775,Sheet2!A:B,2,0),"")</f>
        <v/>
      </c>
      <c r="J3775" s="64" t="str">
        <f>IFERROR(IF(I3775&lt;&gt;"",VLOOKUP(I3775,Sheet2!B:C,2,0),""),"")</f>
        <v/>
      </c>
      <c r="K3775" s="64" t="str">
        <f>IFERROR( IF(I3775&lt;&gt;"", HLOOKUP(L$2+$A3775,Sheet2!BX:NK,2,0),""),"")</f>
        <v/>
      </c>
      <c r="L3775" t="str">
        <f>IF(OR(HLOOKUP(L$2+$A3775,Sheet2!BX:NK,$B3775,0),HLOOKUP(L$2+$A3775,Sheet2!BX:NK,$B3775,0)&lt;&gt;""),HLOOKUP(L$2+$A3775,Sheet2!BX:NK,$B3775,0),"")</f>
        <v/>
      </c>
      <c r="M3775" t="str">
        <f>IF(OR(HLOOKUP(M$2+$A3775,Sheet2!BY:NL,$B3775,0),HLOOKUP(M$2+$A3775,Sheet2!BY:NL,$B3775,0)&lt;&gt;""),HLOOKUP(M$2+$A3775,Sheet2!BY:NL,$B3775,0),"")</f>
        <v/>
      </c>
      <c r="N3775" t="str">
        <f>IF(OR(HLOOKUP(N$2+$A3775,Sheet2!BZ:NM,$B3775,0),HLOOKUP(N$2+$A3775,Sheet2!BZ:NM,$B3775,0)&lt;&gt;""),HLOOKUP(N$2+$A3775,Sheet2!BZ:NM,$B3775,0),"")</f>
        <v/>
      </c>
      <c r="O3775" t="str">
        <f>IF(OR(HLOOKUP(O$2+$A3775,Sheet2!CA:NN,$B3775,0),HLOOKUP(O$2+$A3775,Sheet2!CA:NN,$B3775,0)&lt;&gt;""),HLOOKUP(O$2+$A3775,Sheet2!CA:NN,$B3775,0),"")</f>
        <v/>
      </c>
      <c r="P3775" t="str">
        <f>IF(OR(HLOOKUP(P$2+$A3775,Sheet2!CB:NO,$B3775,0),HLOOKUP(P$2+$A3775,Sheet2!CB:NO,$B3775,0)&lt;&gt;""),HLOOKUP(P$2+$A3775,Sheet2!CB:NO,$B3775,0),"")</f>
        <v/>
      </c>
      <c r="Q3775" t="str">
        <f>IF(OR(HLOOKUP(Q$2+$A3775,Sheet2!CC:NO,$B3775,0),HLOOKUP(Q$2+$A3775,Sheet2!CC:NO,$B3775,0)&lt;&gt;""),HLOOKUP(Q$2+$A3775,Sheet2!CC:NO,$B3775,0),"")</f>
        <v/>
      </c>
    </row>
    <row r="3776" spans="1:17" x14ac:dyDescent="0.25">
      <c r="A3776" s="64">
        <f t="shared" si="467"/>
        <v>12</v>
      </c>
      <c r="B3776" s="64">
        <f t="shared" si="468"/>
        <v>382</v>
      </c>
      <c r="C3776" s="64">
        <f t="shared" si="469"/>
        <v>3</v>
      </c>
      <c r="D3776" s="64">
        <f t="shared" si="470"/>
        <v>378</v>
      </c>
      <c r="E3776" s="64">
        <f t="shared" si="471"/>
        <v>1886</v>
      </c>
      <c r="F3776" s="64" t="str">
        <f t="shared" si="464"/>
        <v/>
      </c>
      <c r="G3776" s="64" t="str">
        <f t="shared" si="465"/>
        <v/>
      </c>
      <c r="H3776" s="64" t="str">
        <f t="shared" si="466"/>
        <v/>
      </c>
      <c r="I3776" s="80" t="str">
        <f>IFERROR(VLOOKUP(D3776,Sheet2!A:B,2,0),"")</f>
        <v/>
      </c>
      <c r="J3776" s="64" t="str">
        <f>IFERROR(IF(I3776&lt;&gt;"",VLOOKUP(I3776,Sheet2!B:C,2,0),""),"")</f>
        <v/>
      </c>
      <c r="K3776" s="64" t="str">
        <f>IFERROR( IF(I3776&lt;&gt;"", HLOOKUP(L$2+$A3776,Sheet2!BX:NK,2,0),""),"")</f>
        <v/>
      </c>
      <c r="L3776" t="str">
        <f>IF(OR(HLOOKUP(L$2+$A3776,Sheet2!BX:NK,$B3776,0),HLOOKUP(L$2+$A3776,Sheet2!BX:NK,$B3776,0)&lt;&gt;""),HLOOKUP(L$2+$A3776,Sheet2!BX:NK,$B3776,0),"")</f>
        <v/>
      </c>
      <c r="M3776" t="str">
        <f>IF(OR(HLOOKUP(M$2+$A3776,Sheet2!BY:NL,$B3776,0),HLOOKUP(M$2+$A3776,Sheet2!BY:NL,$B3776,0)&lt;&gt;""),HLOOKUP(M$2+$A3776,Sheet2!BY:NL,$B3776,0),"")</f>
        <v/>
      </c>
      <c r="N3776" t="str">
        <f>IF(OR(HLOOKUP(N$2+$A3776,Sheet2!BZ:NM,$B3776,0),HLOOKUP(N$2+$A3776,Sheet2!BZ:NM,$B3776,0)&lt;&gt;""),HLOOKUP(N$2+$A3776,Sheet2!BZ:NM,$B3776,0),"")</f>
        <v/>
      </c>
      <c r="O3776" t="str">
        <f>IF(OR(HLOOKUP(O$2+$A3776,Sheet2!CA:NN,$B3776,0),HLOOKUP(O$2+$A3776,Sheet2!CA:NN,$B3776,0)&lt;&gt;""),HLOOKUP(O$2+$A3776,Sheet2!CA:NN,$B3776,0),"")</f>
        <v/>
      </c>
      <c r="P3776" t="str">
        <f>IF(OR(HLOOKUP(P$2+$A3776,Sheet2!CB:NO,$B3776,0),HLOOKUP(P$2+$A3776,Sheet2!CB:NO,$B3776,0)&lt;&gt;""),HLOOKUP(P$2+$A3776,Sheet2!CB:NO,$B3776,0),"")</f>
        <v/>
      </c>
      <c r="Q3776" t="str">
        <f>IF(OR(HLOOKUP(Q$2+$A3776,Sheet2!CC:NO,$B3776,0),HLOOKUP(Q$2+$A3776,Sheet2!CC:NO,$B3776,0)&lt;&gt;""),HLOOKUP(Q$2+$A3776,Sheet2!CC:NO,$B3776,0),"")</f>
        <v/>
      </c>
    </row>
    <row r="3777" spans="1:17" x14ac:dyDescent="0.25">
      <c r="A3777" s="64">
        <f t="shared" si="467"/>
        <v>18</v>
      </c>
      <c r="B3777" s="64">
        <f t="shared" si="468"/>
        <v>382</v>
      </c>
      <c r="C3777" s="64">
        <f t="shared" si="469"/>
        <v>4</v>
      </c>
      <c r="D3777" s="64">
        <f t="shared" si="470"/>
        <v>378</v>
      </c>
      <c r="E3777" s="64">
        <f t="shared" si="471"/>
        <v>1886</v>
      </c>
      <c r="F3777" s="64" t="str">
        <f t="shared" si="464"/>
        <v/>
      </c>
      <c r="G3777" s="64" t="str">
        <f t="shared" si="465"/>
        <v/>
      </c>
      <c r="H3777" s="64" t="str">
        <f t="shared" si="466"/>
        <v/>
      </c>
      <c r="I3777" s="80" t="str">
        <f>IFERROR(VLOOKUP(D3777,Sheet2!A:B,2,0),"")</f>
        <v/>
      </c>
      <c r="J3777" s="64" t="str">
        <f>IFERROR(IF(I3777&lt;&gt;"",VLOOKUP(I3777,Sheet2!B:C,2,0),""),"")</f>
        <v/>
      </c>
      <c r="K3777" s="64" t="str">
        <f>IFERROR( IF(I3777&lt;&gt;"", HLOOKUP(L$2+$A3777,Sheet2!BX:NK,2,0),""),"")</f>
        <v/>
      </c>
      <c r="L3777" t="str">
        <f>IF(OR(HLOOKUP(L$2+$A3777,Sheet2!BX:NK,$B3777,0),HLOOKUP(L$2+$A3777,Sheet2!BX:NK,$B3777,0)&lt;&gt;""),HLOOKUP(L$2+$A3777,Sheet2!BX:NK,$B3777,0),"")</f>
        <v/>
      </c>
      <c r="M3777" t="str">
        <f>IF(OR(HLOOKUP(M$2+$A3777,Sheet2!BY:NL,$B3777,0),HLOOKUP(M$2+$A3777,Sheet2!BY:NL,$B3777,0)&lt;&gt;""),HLOOKUP(M$2+$A3777,Sheet2!BY:NL,$B3777,0),"")</f>
        <v/>
      </c>
      <c r="N3777" t="str">
        <f>IF(OR(HLOOKUP(N$2+$A3777,Sheet2!BZ:NM,$B3777,0),HLOOKUP(N$2+$A3777,Sheet2!BZ:NM,$B3777,0)&lt;&gt;""),HLOOKUP(N$2+$A3777,Sheet2!BZ:NM,$B3777,0),"")</f>
        <v/>
      </c>
      <c r="O3777" t="str">
        <f>IF(OR(HLOOKUP(O$2+$A3777,Sheet2!CA:NN,$B3777,0),HLOOKUP(O$2+$A3777,Sheet2!CA:NN,$B3777,0)&lt;&gt;""),HLOOKUP(O$2+$A3777,Sheet2!CA:NN,$B3777,0),"")</f>
        <v/>
      </c>
      <c r="P3777" t="str">
        <f>IF(OR(HLOOKUP(P$2+$A3777,Sheet2!CB:NO,$B3777,0),HLOOKUP(P$2+$A3777,Sheet2!CB:NO,$B3777,0)&lt;&gt;""),HLOOKUP(P$2+$A3777,Sheet2!CB:NO,$B3777,0),"")</f>
        <v/>
      </c>
      <c r="Q3777" t="str">
        <f>IF(OR(HLOOKUP(Q$2+$A3777,Sheet2!CC:NO,$B3777,0),HLOOKUP(Q$2+$A3777,Sheet2!CC:NO,$B3777,0)&lt;&gt;""),HLOOKUP(Q$2+$A3777,Sheet2!CC:NO,$B3777,0),"")</f>
        <v/>
      </c>
    </row>
    <row r="3778" spans="1:17" x14ac:dyDescent="0.25">
      <c r="A3778" s="64">
        <f t="shared" si="467"/>
        <v>24</v>
      </c>
      <c r="B3778" s="64">
        <f t="shared" si="468"/>
        <v>382</v>
      </c>
      <c r="C3778" s="64">
        <f t="shared" si="469"/>
        <v>5</v>
      </c>
      <c r="D3778" s="64">
        <f t="shared" si="470"/>
        <v>378</v>
      </c>
      <c r="E3778" s="64">
        <f t="shared" si="471"/>
        <v>1886</v>
      </c>
      <c r="F3778" s="64" t="str">
        <f t="shared" si="464"/>
        <v/>
      </c>
      <c r="G3778" s="64" t="str">
        <f t="shared" si="465"/>
        <v/>
      </c>
      <c r="H3778" s="64" t="str">
        <f t="shared" si="466"/>
        <v/>
      </c>
      <c r="I3778" s="80" t="str">
        <f>IFERROR(VLOOKUP(D3778,Sheet2!A:B,2,0),"")</f>
        <v/>
      </c>
      <c r="J3778" s="64" t="str">
        <f>IFERROR(IF(I3778&lt;&gt;"",VLOOKUP(I3778,Sheet2!B:C,2,0),""),"")</f>
        <v/>
      </c>
      <c r="K3778" s="64" t="str">
        <f>IFERROR( IF(I3778&lt;&gt;"", HLOOKUP(L$2+$A3778,Sheet2!BX:NK,2,0),""),"")</f>
        <v/>
      </c>
      <c r="L3778" t="str">
        <f>IF(OR(HLOOKUP(L$2+$A3778,Sheet2!BX:NK,$B3778,0),HLOOKUP(L$2+$A3778,Sheet2!BX:NK,$B3778,0)&lt;&gt;""),HLOOKUP(L$2+$A3778,Sheet2!BX:NK,$B3778,0),"")</f>
        <v/>
      </c>
      <c r="M3778" t="str">
        <f>IF(OR(HLOOKUP(M$2+$A3778,Sheet2!BY:NL,$B3778,0),HLOOKUP(M$2+$A3778,Sheet2!BY:NL,$B3778,0)&lt;&gt;""),HLOOKUP(M$2+$A3778,Sheet2!BY:NL,$B3778,0),"")</f>
        <v/>
      </c>
      <c r="N3778" t="str">
        <f>IF(OR(HLOOKUP(N$2+$A3778,Sheet2!BZ:NM,$B3778,0),HLOOKUP(N$2+$A3778,Sheet2!BZ:NM,$B3778,0)&lt;&gt;""),HLOOKUP(N$2+$A3778,Sheet2!BZ:NM,$B3778,0),"")</f>
        <v/>
      </c>
      <c r="O3778" t="str">
        <f>IF(OR(HLOOKUP(O$2+$A3778,Sheet2!CA:NN,$B3778,0),HLOOKUP(O$2+$A3778,Sheet2!CA:NN,$B3778,0)&lt;&gt;""),HLOOKUP(O$2+$A3778,Sheet2!CA:NN,$B3778,0),"")</f>
        <v/>
      </c>
      <c r="P3778" t="str">
        <f>IF(OR(HLOOKUP(P$2+$A3778,Sheet2!CB:NO,$B3778,0),HLOOKUP(P$2+$A3778,Sheet2!CB:NO,$B3778,0)&lt;&gt;""),HLOOKUP(P$2+$A3778,Sheet2!CB:NO,$B3778,0),"")</f>
        <v/>
      </c>
      <c r="Q3778" t="str">
        <f>IF(OR(HLOOKUP(Q$2+$A3778,Sheet2!CC:NO,$B3778,0),HLOOKUP(Q$2+$A3778,Sheet2!CC:NO,$B3778,0)&lt;&gt;""),HLOOKUP(Q$2+$A3778,Sheet2!CC:NO,$B3778,0),"")</f>
        <v/>
      </c>
    </row>
    <row r="3779" spans="1:17" x14ac:dyDescent="0.25">
      <c r="A3779" s="64">
        <f t="shared" si="467"/>
        <v>30</v>
      </c>
      <c r="B3779" s="64">
        <f t="shared" si="468"/>
        <v>382</v>
      </c>
      <c r="C3779" s="64">
        <f t="shared" si="469"/>
        <v>6</v>
      </c>
      <c r="D3779" s="64">
        <f t="shared" si="470"/>
        <v>378</v>
      </c>
      <c r="E3779" s="64">
        <f t="shared" si="471"/>
        <v>1886</v>
      </c>
      <c r="F3779" s="64" t="str">
        <f t="shared" si="464"/>
        <v/>
      </c>
      <c r="G3779" s="64" t="str">
        <f t="shared" si="465"/>
        <v/>
      </c>
      <c r="H3779" s="64" t="str">
        <f t="shared" si="466"/>
        <v/>
      </c>
      <c r="I3779" s="80" t="str">
        <f>IFERROR(VLOOKUP(D3779,Sheet2!A:B,2,0),"")</f>
        <v/>
      </c>
      <c r="J3779" s="64" t="str">
        <f>IFERROR(IF(I3779&lt;&gt;"",VLOOKUP(I3779,Sheet2!B:C,2,0),""),"")</f>
        <v/>
      </c>
      <c r="K3779" s="64" t="str">
        <f>IFERROR( IF(I3779&lt;&gt;"", HLOOKUP(L$2+$A3779,Sheet2!BX:NK,2,0),""),"")</f>
        <v/>
      </c>
      <c r="L3779" t="str">
        <f>IF(OR(HLOOKUP(L$2+$A3779,Sheet2!BX:NK,$B3779,0),HLOOKUP(L$2+$A3779,Sheet2!BX:NK,$B3779,0)&lt;&gt;""),HLOOKUP(L$2+$A3779,Sheet2!BX:NK,$B3779,0),"")</f>
        <v/>
      </c>
      <c r="M3779" t="str">
        <f>IF(OR(HLOOKUP(M$2+$A3779,Sheet2!BY:NL,$B3779,0),HLOOKUP(M$2+$A3779,Sheet2!BY:NL,$B3779,0)&lt;&gt;""),HLOOKUP(M$2+$A3779,Sheet2!BY:NL,$B3779,0),"")</f>
        <v/>
      </c>
      <c r="N3779" t="str">
        <f>IF(OR(HLOOKUP(N$2+$A3779,Sheet2!BZ:NM,$B3779,0),HLOOKUP(N$2+$A3779,Sheet2!BZ:NM,$B3779,0)&lt;&gt;""),HLOOKUP(N$2+$A3779,Sheet2!BZ:NM,$B3779,0),"")</f>
        <v/>
      </c>
      <c r="O3779" t="str">
        <f>IF(OR(HLOOKUP(O$2+$A3779,Sheet2!CA:NN,$B3779,0),HLOOKUP(O$2+$A3779,Sheet2!CA:NN,$B3779,0)&lt;&gt;""),HLOOKUP(O$2+$A3779,Sheet2!CA:NN,$B3779,0),"")</f>
        <v/>
      </c>
      <c r="P3779" t="str">
        <f>IF(OR(HLOOKUP(P$2+$A3779,Sheet2!CB:NO,$B3779,0),HLOOKUP(P$2+$A3779,Sheet2!CB:NO,$B3779,0)&lt;&gt;""),HLOOKUP(P$2+$A3779,Sheet2!CB:NO,$B3779,0),"")</f>
        <v/>
      </c>
      <c r="Q3779" t="str">
        <f>IF(OR(HLOOKUP(Q$2+$A3779,Sheet2!CC:NO,$B3779,0),HLOOKUP(Q$2+$A3779,Sheet2!CC:NO,$B3779,0)&lt;&gt;""),HLOOKUP(Q$2+$A3779,Sheet2!CC:NO,$B3779,0),"")</f>
        <v/>
      </c>
    </row>
    <row r="3780" spans="1:17" x14ac:dyDescent="0.25">
      <c r="A3780" s="64">
        <f t="shared" si="467"/>
        <v>36</v>
      </c>
      <c r="B3780" s="64">
        <f t="shared" si="468"/>
        <v>382</v>
      </c>
      <c r="C3780" s="64">
        <f t="shared" si="469"/>
        <v>7</v>
      </c>
      <c r="D3780" s="64">
        <f t="shared" si="470"/>
        <v>378</v>
      </c>
      <c r="E3780" s="64">
        <f t="shared" si="471"/>
        <v>1886</v>
      </c>
      <c r="F3780" s="64" t="str">
        <f t="shared" si="464"/>
        <v/>
      </c>
      <c r="G3780" s="64" t="str">
        <f t="shared" si="465"/>
        <v/>
      </c>
      <c r="H3780" s="64" t="str">
        <f t="shared" si="466"/>
        <v/>
      </c>
      <c r="I3780" s="80" t="str">
        <f>IFERROR(VLOOKUP(D3780,Sheet2!A:B,2,0),"")</f>
        <v/>
      </c>
      <c r="J3780" s="64" t="str">
        <f>IFERROR(IF(I3780&lt;&gt;"",VLOOKUP(I3780,Sheet2!B:C,2,0),""),"")</f>
        <v/>
      </c>
      <c r="K3780" s="64" t="str">
        <f>IFERROR( IF(I3780&lt;&gt;"", HLOOKUP(L$2+$A3780,Sheet2!BX:NK,2,0),""),"")</f>
        <v/>
      </c>
      <c r="L3780" t="str">
        <f>IF(OR(HLOOKUP(L$2+$A3780,Sheet2!BX:NK,$B3780,0),HLOOKUP(L$2+$A3780,Sheet2!BX:NK,$B3780,0)&lt;&gt;""),HLOOKUP(L$2+$A3780,Sheet2!BX:NK,$B3780,0),"")</f>
        <v/>
      </c>
      <c r="M3780" t="str">
        <f>IF(OR(HLOOKUP(M$2+$A3780,Sheet2!BY:NL,$B3780,0),HLOOKUP(M$2+$A3780,Sheet2!BY:NL,$B3780,0)&lt;&gt;""),HLOOKUP(M$2+$A3780,Sheet2!BY:NL,$B3780,0),"")</f>
        <v/>
      </c>
      <c r="N3780" t="str">
        <f>IF(OR(HLOOKUP(N$2+$A3780,Sheet2!BZ:NM,$B3780,0),HLOOKUP(N$2+$A3780,Sheet2!BZ:NM,$B3780,0)&lt;&gt;""),HLOOKUP(N$2+$A3780,Sheet2!BZ:NM,$B3780,0),"")</f>
        <v/>
      </c>
      <c r="O3780" t="str">
        <f>IF(OR(HLOOKUP(O$2+$A3780,Sheet2!CA:NN,$B3780,0),HLOOKUP(O$2+$A3780,Sheet2!CA:NN,$B3780,0)&lt;&gt;""),HLOOKUP(O$2+$A3780,Sheet2!CA:NN,$B3780,0),"")</f>
        <v/>
      </c>
      <c r="P3780" t="str">
        <f>IF(OR(HLOOKUP(P$2+$A3780,Sheet2!CB:NO,$B3780,0),HLOOKUP(P$2+$A3780,Sheet2!CB:NO,$B3780,0)&lt;&gt;""),HLOOKUP(P$2+$A3780,Sheet2!CB:NO,$B3780,0),"")</f>
        <v/>
      </c>
      <c r="Q3780" t="str">
        <f>IF(OR(HLOOKUP(Q$2+$A3780,Sheet2!CC:NO,$B3780,0),HLOOKUP(Q$2+$A3780,Sheet2!CC:NO,$B3780,0)&lt;&gt;""),HLOOKUP(Q$2+$A3780,Sheet2!CC:NO,$B3780,0),"")</f>
        <v/>
      </c>
    </row>
    <row r="3781" spans="1:17" x14ac:dyDescent="0.25">
      <c r="A3781" s="64">
        <f t="shared" si="467"/>
        <v>42</v>
      </c>
      <c r="B3781" s="64">
        <f t="shared" si="468"/>
        <v>382</v>
      </c>
      <c r="C3781" s="64">
        <f t="shared" si="469"/>
        <v>8</v>
      </c>
      <c r="D3781" s="64">
        <f t="shared" si="470"/>
        <v>378</v>
      </c>
      <c r="E3781" s="64">
        <f t="shared" si="471"/>
        <v>1886</v>
      </c>
      <c r="F3781" s="64" t="str">
        <f t="shared" ref="F3781:F3844" si="472">IFERROR(IF(I3781&lt;&gt;"",IF(LEFT(K3781,2)="1-",1,2),""),"")</f>
        <v/>
      </c>
      <c r="G3781" s="64" t="str">
        <f t="shared" ref="G3781:G3844" si="473">IFERROR(IF(I3781&lt;&gt;"",MONTH( RIGHT(K3781,LEN(K3781)-FIND("-",K3781))),""),"")</f>
        <v/>
      </c>
      <c r="H3781" s="64" t="str">
        <f t="shared" ref="H3781:H3844" si="474">IFERROR(IF(I3781&lt;&gt;"",YEAR( RIGHT(K3781,LEN(K3781)-FIND("-",K3781))),""),"")</f>
        <v/>
      </c>
      <c r="I3781" s="80" t="str">
        <f>IFERROR(VLOOKUP(D3781,Sheet2!A:B,2,0),"")</f>
        <v/>
      </c>
      <c r="J3781" s="64" t="str">
        <f>IFERROR(IF(I3781&lt;&gt;"",VLOOKUP(I3781,Sheet2!B:C,2,0),""),"")</f>
        <v/>
      </c>
      <c r="K3781" s="64" t="str">
        <f>IFERROR( IF(I3781&lt;&gt;"", HLOOKUP(L$2+$A3781,Sheet2!BX:NK,2,0),""),"")</f>
        <v/>
      </c>
      <c r="L3781" t="str">
        <f>IF(OR(HLOOKUP(L$2+$A3781,Sheet2!BX:NK,$B3781,0),HLOOKUP(L$2+$A3781,Sheet2!BX:NK,$B3781,0)&lt;&gt;""),HLOOKUP(L$2+$A3781,Sheet2!BX:NK,$B3781,0),"")</f>
        <v/>
      </c>
      <c r="M3781" t="str">
        <f>IF(OR(HLOOKUP(M$2+$A3781,Sheet2!BY:NL,$B3781,0),HLOOKUP(M$2+$A3781,Sheet2!BY:NL,$B3781,0)&lt;&gt;""),HLOOKUP(M$2+$A3781,Sheet2!BY:NL,$B3781,0),"")</f>
        <v/>
      </c>
      <c r="N3781" t="str">
        <f>IF(OR(HLOOKUP(N$2+$A3781,Sheet2!BZ:NM,$B3781,0),HLOOKUP(N$2+$A3781,Sheet2!BZ:NM,$B3781,0)&lt;&gt;""),HLOOKUP(N$2+$A3781,Sheet2!BZ:NM,$B3781,0),"")</f>
        <v/>
      </c>
      <c r="O3781" t="str">
        <f>IF(OR(HLOOKUP(O$2+$A3781,Sheet2!CA:NN,$B3781,0),HLOOKUP(O$2+$A3781,Sheet2!CA:NN,$B3781,0)&lt;&gt;""),HLOOKUP(O$2+$A3781,Sheet2!CA:NN,$B3781,0),"")</f>
        <v/>
      </c>
      <c r="P3781" t="str">
        <f>IF(OR(HLOOKUP(P$2+$A3781,Sheet2!CB:NO,$B3781,0),HLOOKUP(P$2+$A3781,Sheet2!CB:NO,$B3781,0)&lt;&gt;""),HLOOKUP(P$2+$A3781,Sheet2!CB:NO,$B3781,0),"")</f>
        <v/>
      </c>
      <c r="Q3781" t="str">
        <f>IF(OR(HLOOKUP(Q$2+$A3781,Sheet2!CC:NO,$B3781,0),HLOOKUP(Q$2+$A3781,Sheet2!CC:NO,$B3781,0)&lt;&gt;""),HLOOKUP(Q$2+$A3781,Sheet2!CC:NO,$B3781,0),"")</f>
        <v/>
      </c>
    </row>
    <row r="3782" spans="1:17" x14ac:dyDescent="0.25">
      <c r="A3782" s="64">
        <f t="shared" ref="A3782:A3845" si="475">IF(C3782&lt;&gt;1,A3781+6,0)</f>
        <v>48</v>
      </c>
      <c r="B3782" s="64">
        <f t="shared" ref="B3782:B3845" si="476">IF(C3782&lt;&gt;1,B3781,B3781+1)</f>
        <v>382</v>
      </c>
      <c r="C3782" s="64">
        <f t="shared" ref="C3782:C3845" si="477">IF($C$3-C3781=0,1,C3781+1)</f>
        <v>9</v>
      </c>
      <c r="D3782" s="64">
        <f t="shared" ref="D3782:D3845" si="478">IF(C3782=1,D3781+1,D3781)</f>
        <v>378</v>
      </c>
      <c r="E3782" s="64">
        <f t="shared" ref="E3782:E3845" si="479">IF(D3782&lt;&gt;D3781,E3781+5,E3781)</f>
        <v>1886</v>
      </c>
      <c r="F3782" s="64" t="str">
        <f t="shared" si="472"/>
        <v/>
      </c>
      <c r="G3782" s="64" t="str">
        <f t="shared" si="473"/>
        <v/>
      </c>
      <c r="H3782" s="64" t="str">
        <f t="shared" si="474"/>
        <v/>
      </c>
      <c r="I3782" s="80" t="str">
        <f>IFERROR(VLOOKUP(D3782,Sheet2!A:B,2,0),"")</f>
        <v/>
      </c>
      <c r="J3782" s="64" t="str">
        <f>IFERROR(IF(I3782&lt;&gt;"",VLOOKUP(I3782,Sheet2!B:C,2,0),""),"")</f>
        <v/>
      </c>
      <c r="K3782" s="64" t="str">
        <f>IFERROR( IF(I3782&lt;&gt;"", HLOOKUP(L$2+$A3782,Sheet2!BX:NK,2,0),""),"")</f>
        <v/>
      </c>
      <c r="L3782" t="str">
        <f>IF(OR(HLOOKUP(L$2+$A3782,Sheet2!BX:NK,$B3782,0),HLOOKUP(L$2+$A3782,Sheet2!BX:NK,$B3782,0)&lt;&gt;""),HLOOKUP(L$2+$A3782,Sheet2!BX:NK,$B3782,0),"")</f>
        <v/>
      </c>
      <c r="M3782" t="str">
        <f>IF(OR(HLOOKUP(M$2+$A3782,Sheet2!BY:NL,$B3782,0),HLOOKUP(M$2+$A3782,Sheet2!BY:NL,$B3782,0)&lt;&gt;""),HLOOKUP(M$2+$A3782,Sheet2!BY:NL,$B3782,0),"")</f>
        <v/>
      </c>
      <c r="N3782" t="str">
        <f>IF(OR(HLOOKUP(N$2+$A3782,Sheet2!BZ:NM,$B3782,0),HLOOKUP(N$2+$A3782,Sheet2!BZ:NM,$B3782,0)&lt;&gt;""),HLOOKUP(N$2+$A3782,Sheet2!BZ:NM,$B3782,0),"")</f>
        <v/>
      </c>
      <c r="O3782" t="str">
        <f>IF(OR(HLOOKUP(O$2+$A3782,Sheet2!CA:NN,$B3782,0),HLOOKUP(O$2+$A3782,Sheet2!CA:NN,$B3782,0)&lt;&gt;""),HLOOKUP(O$2+$A3782,Sheet2!CA:NN,$B3782,0),"")</f>
        <v/>
      </c>
      <c r="P3782" t="str">
        <f>IF(OR(HLOOKUP(P$2+$A3782,Sheet2!CB:NO,$B3782,0),HLOOKUP(P$2+$A3782,Sheet2!CB:NO,$B3782,0)&lt;&gt;""),HLOOKUP(P$2+$A3782,Sheet2!CB:NO,$B3782,0),"")</f>
        <v/>
      </c>
      <c r="Q3782" t="str">
        <f>IF(OR(HLOOKUP(Q$2+$A3782,Sheet2!CC:NO,$B3782,0),HLOOKUP(Q$2+$A3782,Sheet2!CC:NO,$B3782,0)&lt;&gt;""),HLOOKUP(Q$2+$A3782,Sheet2!CC:NO,$B3782,0),"")</f>
        <v/>
      </c>
    </row>
    <row r="3783" spans="1:17" x14ac:dyDescent="0.25">
      <c r="A3783" s="64">
        <f t="shared" si="475"/>
        <v>54</v>
      </c>
      <c r="B3783" s="64">
        <f t="shared" si="476"/>
        <v>382</v>
      </c>
      <c r="C3783" s="64">
        <f t="shared" si="477"/>
        <v>10</v>
      </c>
      <c r="D3783" s="64">
        <f t="shared" si="478"/>
        <v>378</v>
      </c>
      <c r="E3783" s="64">
        <f t="shared" si="479"/>
        <v>1886</v>
      </c>
      <c r="F3783" s="64" t="str">
        <f t="shared" si="472"/>
        <v/>
      </c>
      <c r="G3783" s="64" t="str">
        <f t="shared" si="473"/>
        <v/>
      </c>
      <c r="H3783" s="64" t="str">
        <f t="shared" si="474"/>
        <v/>
      </c>
      <c r="I3783" s="80" t="str">
        <f>IFERROR(VLOOKUP(D3783,Sheet2!A:B,2,0),"")</f>
        <v/>
      </c>
      <c r="J3783" s="64" t="str">
        <f>IFERROR(IF(I3783&lt;&gt;"",VLOOKUP(I3783,Sheet2!B:C,2,0),""),"")</f>
        <v/>
      </c>
      <c r="K3783" s="64" t="str">
        <f>IFERROR( IF(I3783&lt;&gt;"", HLOOKUP(L$2+$A3783,Sheet2!BX:NK,2,0),""),"")</f>
        <v/>
      </c>
      <c r="L3783" t="str">
        <f>IF(OR(HLOOKUP(L$2+$A3783,Sheet2!BX:NK,$B3783,0),HLOOKUP(L$2+$A3783,Sheet2!BX:NK,$B3783,0)&lt;&gt;""),HLOOKUP(L$2+$A3783,Sheet2!BX:NK,$B3783,0),"")</f>
        <v/>
      </c>
      <c r="M3783" t="str">
        <f>IF(OR(HLOOKUP(M$2+$A3783,Sheet2!BY:NL,$B3783,0),HLOOKUP(M$2+$A3783,Sheet2!BY:NL,$B3783,0)&lt;&gt;""),HLOOKUP(M$2+$A3783,Sheet2!BY:NL,$B3783,0),"")</f>
        <v/>
      </c>
      <c r="N3783" t="str">
        <f>IF(OR(HLOOKUP(N$2+$A3783,Sheet2!BZ:NM,$B3783,0),HLOOKUP(N$2+$A3783,Sheet2!BZ:NM,$B3783,0)&lt;&gt;""),HLOOKUP(N$2+$A3783,Sheet2!BZ:NM,$B3783,0),"")</f>
        <v/>
      </c>
      <c r="O3783" t="str">
        <f>IF(OR(HLOOKUP(O$2+$A3783,Sheet2!CA:NN,$B3783,0),HLOOKUP(O$2+$A3783,Sheet2!CA:NN,$B3783,0)&lt;&gt;""),HLOOKUP(O$2+$A3783,Sheet2!CA:NN,$B3783,0),"")</f>
        <v/>
      </c>
      <c r="P3783" t="str">
        <f>IF(OR(HLOOKUP(P$2+$A3783,Sheet2!CB:NO,$B3783,0),HLOOKUP(P$2+$A3783,Sheet2!CB:NO,$B3783,0)&lt;&gt;""),HLOOKUP(P$2+$A3783,Sheet2!CB:NO,$B3783,0),"")</f>
        <v/>
      </c>
      <c r="Q3783" t="str">
        <f>IF(OR(HLOOKUP(Q$2+$A3783,Sheet2!CC:NO,$B3783,0),HLOOKUP(Q$2+$A3783,Sheet2!CC:NO,$B3783,0)&lt;&gt;""),HLOOKUP(Q$2+$A3783,Sheet2!CC:NO,$B3783,0),"")</f>
        <v/>
      </c>
    </row>
    <row r="3784" spans="1:17" x14ac:dyDescent="0.25">
      <c r="A3784" s="64">
        <f t="shared" si="475"/>
        <v>0</v>
      </c>
      <c r="B3784" s="64">
        <f t="shared" si="476"/>
        <v>383</v>
      </c>
      <c r="C3784" s="64">
        <f t="shared" si="477"/>
        <v>1</v>
      </c>
      <c r="D3784" s="64">
        <f t="shared" si="478"/>
        <v>379</v>
      </c>
      <c r="E3784" s="64">
        <f t="shared" si="479"/>
        <v>1891</v>
      </c>
      <c r="F3784" s="64" t="str">
        <f t="shared" si="472"/>
        <v/>
      </c>
      <c r="G3784" s="64" t="str">
        <f t="shared" si="473"/>
        <v/>
      </c>
      <c r="H3784" s="64" t="str">
        <f t="shared" si="474"/>
        <v/>
      </c>
      <c r="I3784" s="80" t="str">
        <f>IFERROR(VLOOKUP(D3784,Sheet2!A:B,2,0),"")</f>
        <v/>
      </c>
      <c r="J3784" s="64" t="str">
        <f>IFERROR(IF(I3784&lt;&gt;"",VLOOKUP(I3784,Sheet2!B:C,2,0),""),"")</f>
        <v/>
      </c>
      <c r="K3784" s="64" t="str">
        <f>IFERROR( IF(I3784&lt;&gt;"", HLOOKUP(L$2+$A3784,Sheet2!BX:NK,2,0),""),"")</f>
        <v/>
      </c>
      <c r="L3784" t="str">
        <f>IF(OR(HLOOKUP(L$2+$A3784,Sheet2!BX:NK,$B3784,0),HLOOKUP(L$2+$A3784,Sheet2!BX:NK,$B3784,0)&lt;&gt;""),HLOOKUP(L$2+$A3784,Sheet2!BX:NK,$B3784,0),"")</f>
        <v/>
      </c>
      <c r="M3784" t="str">
        <f>IF(OR(HLOOKUP(M$2+$A3784,Sheet2!BY:NL,$B3784,0),HLOOKUP(M$2+$A3784,Sheet2!BY:NL,$B3784,0)&lt;&gt;""),HLOOKUP(M$2+$A3784,Sheet2!BY:NL,$B3784,0),"")</f>
        <v/>
      </c>
      <c r="N3784" t="str">
        <f>IF(OR(HLOOKUP(N$2+$A3784,Sheet2!BZ:NM,$B3784,0),HLOOKUP(N$2+$A3784,Sheet2!BZ:NM,$B3784,0)&lt;&gt;""),HLOOKUP(N$2+$A3784,Sheet2!BZ:NM,$B3784,0),"")</f>
        <v/>
      </c>
      <c r="O3784" t="str">
        <f>IF(OR(HLOOKUP(O$2+$A3784,Sheet2!CA:NN,$B3784,0),HLOOKUP(O$2+$A3784,Sheet2!CA:NN,$B3784,0)&lt;&gt;""),HLOOKUP(O$2+$A3784,Sheet2!CA:NN,$B3784,0),"")</f>
        <v/>
      </c>
      <c r="P3784" t="str">
        <f>IF(OR(HLOOKUP(P$2+$A3784,Sheet2!CB:NO,$B3784,0),HLOOKUP(P$2+$A3784,Sheet2!CB:NO,$B3784,0)&lt;&gt;""),HLOOKUP(P$2+$A3784,Sheet2!CB:NO,$B3784,0),"")</f>
        <v/>
      </c>
      <c r="Q3784" t="str">
        <f>IF(OR(HLOOKUP(Q$2+$A3784,Sheet2!CC:NO,$B3784,0),HLOOKUP(Q$2+$A3784,Sheet2!CC:NO,$B3784,0)&lt;&gt;""),HLOOKUP(Q$2+$A3784,Sheet2!CC:NO,$B3784,0),"")</f>
        <v/>
      </c>
    </row>
    <row r="3785" spans="1:17" x14ac:dyDescent="0.25">
      <c r="A3785" s="64">
        <f t="shared" si="475"/>
        <v>6</v>
      </c>
      <c r="B3785" s="64">
        <f t="shared" si="476"/>
        <v>383</v>
      </c>
      <c r="C3785" s="64">
        <f t="shared" si="477"/>
        <v>2</v>
      </c>
      <c r="D3785" s="64">
        <f t="shared" si="478"/>
        <v>379</v>
      </c>
      <c r="E3785" s="64">
        <f t="shared" si="479"/>
        <v>1891</v>
      </c>
      <c r="F3785" s="64" t="str">
        <f t="shared" si="472"/>
        <v/>
      </c>
      <c r="G3785" s="64" t="str">
        <f t="shared" si="473"/>
        <v/>
      </c>
      <c r="H3785" s="64" t="str">
        <f t="shared" si="474"/>
        <v/>
      </c>
      <c r="I3785" s="80" t="str">
        <f>IFERROR(VLOOKUP(D3785,Sheet2!A:B,2,0),"")</f>
        <v/>
      </c>
      <c r="J3785" s="64" t="str">
        <f>IFERROR(IF(I3785&lt;&gt;"",VLOOKUP(I3785,Sheet2!B:C,2,0),""),"")</f>
        <v/>
      </c>
      <c r="K3785" s="64" t="str">
        <f>IFERROR( IF(I3785&lt;&gt;"", HLOOKUP(L$2+$A3785,Sheet2!BX:NK,2,0),""),"")</f>
        <v/>
      </c>
      <c r="L3785" t="str">
        <f>IF(OR(HLOOKUP(L$2+$A3785,Sheet2!BX:NK,$B3785,0),HLOOKUP(L$2+$A3785,Sheet2!BX:NK,$B3785,0)&lt;&gt;""),HLOOKUP(L$2+$A3785,Sheet2!BX:NK,$B3785,0),"")</f>
        <v/>
      </c>
      <c r="M3785" t="str">
        <f>IF(OR(HLOOKUP(M$2+$A3785,Sheet2!BY:NL,$B3785,0),HLOOKUP(M$2+$A3785,Sheet2!BY:NL,$B3785,0)&lt;&gt;""),HLOOKUP(M$2+$A3785,Sheet2!BY:NL,$B3785,0),"")</f>
        <v/>
      </c>
      <c r="N3785" t="str">
        <f>IF(OR(HLOOKUP(N$2+$A3785,Sheet2!BZ:NM,$B3785,0),HLOOKUP(N$2+$A3785,Sheet2!BZ:NM,$B3785,0)&lt;&gt;""),HLOOKUP(N$2+$A3785,Sheet2!BZ:NM,$B3785,0),"")</f>
        <v/>
      </c>
      <c r="O3785" t="str">
        <f>IF(OR(HLOOKUP(O$2+$A3785,Sheet2!CA:NN,$B3785,0),HLOOKUP(O$2+$A3785,Sheet2!CA:NN,$B3785,0)&lt;&gt;""),HLOOKUP(O$2+$A3785,Sheet2!CA:NN,$B3785,0),"")</f>
        <v/>
      </c>
      <c r="P3785" t="str">
        <f>IF(OR(HLOOKUP(P$2+$A3785,Sheet2!CB:NO,$B3785,0),HLOOKUP(P$2+$A3785,Sheet2!CB:NO,$B3785,0)&lt;&gt;""),HLOOKUP(P$2+$A3785,Sheet2!CB:NO,$B3785,0),"")</f>
        <v/>
      </c>
      <c r="Q3785" t="str">
        <f>IF(OR(HLOOKUP(Q$2+$A3785,Sheet2!CC:NO,$B3785,0),HLOOKUP(Q$2+$A3785,Sheet2!CC:NO,$B3785,0)&lt;&gt;""),HLOOKUP(Q$2+$A3785,Sheet2!CC:NO,$B3785,0),"")</f>
        <v/>
      </c>
    </row>
    <row r="3786" spans="1:17" x14ac:dyDescent="0.25">
      <c r="A3786" s="64">
        <f t="shared" si="475"/>
        <v>12</v>
      </c>
      <c r="B3786" s="64">
        <f t="shared" si="476"/>
        <v>383</v>
      </c>
      <c r="C3786" s="64">
        <f t="shared" si="477"/>
        <v>3</v>
      </c>
      <c r="D3786" s="64">
        <f t="shared" si="478"/>
        <v>379</v>
      </c>
      <c r="E3786" s="64">
        <f t="shared" si="479"/>
        <v>1891</v>
      </c>
      <c r="F3786" s="64" t="str">
        <f t="shared" si="472"/>
        <v/>
      </c>
      <c r="G3786" s="64" t="str">
        <f t="shared" si="473"/>
        <v/>
      </c>
      <c r="H3786" s="64" t="str">
        <f t="shared" si="474"/>
        <v/>
      </c>
      <c r="I3786" s="80" t="str">
        <f>IFERROR(VLOOKUP(D3786,Sheet2!A:B,2,0),"")</f>
        <v/>
      </c>
      <c r="J3786" s="64" t="str">
        <f>IFERROR(IF(I3786&lt;&gt;"",VLOOKUP(I3786,Sheet2!B:C,2,0),""),"")</f>
        <v/>
      </c>
      <c r="K3786" s="64" t="str">
        <f>IFERROR( IF(I3786&lt;&gt;"", HLOOKUP(L$2+$A3786,Sheet2!BX:NK,2,0),""),"")</f>
        <v/>
      </c>
      <c r="L3786" t="str">
        <f>IF(OR(HLOOKUP(L$2+$A3786,Sheet2!BX:NK,$B3786,0),HLOOKUP(L$2+$A3786,Sheet2!BX:NK,$B3786,0)&lt;&gt;""),HLOOKUP(L$2+$A3786,Sheet2!BX:NK,$B3786,0),"")</f>
        <v/>
      </c>
      <c r="M3786" t="str">
        <f>IF(OR(HLOOKUP(M$2+$A3786,Sheet2!BY:NL,$B3786,0),HLOOKUP(M$2+$A3786,Sheet2!BY:NL,$B3786,0)&lt;&gt;""),HLOOKUP(M$2+$A3786,Sheet2!BY:NL,$B3786,0),"")</f>
        <v/>
      </c>
      <c r="N3786" t="str">
        <f>IF(OR(HLOOKUP(N$2+$A3786,Sheet2!BZ:NM,$B3786,0),HLOOKUP(N$2+$A3786,Sheet2!BZ:NM,$B3786,0)&lt;&gt;""),HLOOKUP(N$2+$A3786,Sheet2!BZ:NM,$B3786,0),"")</f>
        <v/>
      </c>
      <c r="O3786" t="str">
        <f>IF(OR(HLOOKUP(O$2+$A3786,Sheet2!CA:NN,$B3786,0),HLOOKUP(O$2+$A3786,Sheet2!CA:NN,$B3786,0)&lt;&gt;""),HLOOKUP(O$2+$A3786,Sheet2!CA:NN,$B3786,0),"")</f>
        <v/>
      </c>
      <c r="P3786" t="str">
        <f>IF(OR(HLOOKUP(P$2+$A3786,Sheet2!CB:NO,$B3786,0),HLOOKUP(P$2+$A3786,Sheet2!CB:NO,$B3786,0)&lt;&gt;""),HLOOKUP(P$2+$A3786,Sheet2!CB:NO,$B3786,0),"")</f>
        <v/>
      </c>
      <c r="Q3786" t="str">
        <f>IF(OR(HLOOKUP(Q$2+$A3786,Sheet2!CC:NO,$B3786,0),HLOOKUP(Q$2+$A3786,Sheet2!CC:NO,$B3786,0)&lt;&gt;""),HLOOKUP(Q$2+$A3786,Sheet2!CC:NO,$B3786,0),"")</f>
        <v/>
      </c>
    </row>
    <row r="3787" spans="1:17" x14ac:dyDescent="0.25">
      <c r="A3787" s="64">
        <f t="shared" si="475"/>
        <v>18</v>
      </c>
      <c r="B3787" s="64">
        <f t="shared" si="476"/>
        <v>383</v>
      </c>
      <c r="C3787" s="64">
        <f t="shared" si="477"/>
        <v>4</v>
      </c>
      <c r="D3787" s="64">
        <f t="shared" si="478"/>
        <v>379</v>
      </c>
      <c r="E3787" s="64">
        <f t="shared" si="479"/>
        <v>1891</v>
      </c>
      <c r="F3787" s="64" t="str">
        <f t="shared" si="472"/>
        <v/>
      </c>
      <c r="G3787" s="64" t="str">
        <f t="shared" si="473"/>
        <v/>
      </c>
      <c r="H3787" s="64" t="str">
        <f t="shared" si="474"/>
        <v/>
      </c>
      <c r="I3787" s="80" t="str">
        <f>IFERROR(VLOOKUP(D3787,Sheet2!A:B,2,0),"")</f>
        <v/>
      </c>
      <c r="J3787" s="64" t="str">
        <f>IFERROR(IF(I3787&lt;&gt;"",VLOOKUP(I3787,Sheet2!B:C,2,0),""),"")</f>
        <v/>
      </c>
      <c r="K3787" s="64" t="str">
        <f>IFERROR( IF(I3787&lt;&gt;"", HLOOKUP(L$2+$A3787,Sheet2!BX:NK,2,0),""),"")</f>
        <v/>
      </c>
      <c r="L3787" t="str">
        <f>IF(OR(HLOOKUP(L$2+$A3787,Sheet2!BX:NK,$B3787,0),HLOOKUP(L$2+$A3787,Sheet2!BX:NK,$B3787,0)&lt;&gt;""),HLOOKUP(L$2+$A3787,Sheet2!BX:NK,$B3787,0),"")</f>
        <v/>
      </c>
      <c r="M3787" t="str">
        <f>IF(OR(HLOOKUP(M$2+$A3787,Sheet2!BY:NL,$B3787,0),HLOOKUP(M$2+$A3787,Sheet2!BY:NL,$B3787,0)&lt;&gt;""),HLOOKUP(M$2+$A3787,Sheet2!BY:NL,$B3787,0),"")</f>
        <v/>
      </c>
      <c r="N3787" t="str">
        <f>IF(OR(HLOOKUP(N$2+$A3787,Sheet2!BZ:NM,$B3787,0),HLOOKUP(N$2+$A3787,Sheet2!BZ:NM,$B3787,0)&lt;&gt;""),HLOOKUP(N$2+$A3787,Sheet2!BZ:NM,$B3787,0),"")</f>
        <v/>
      </c>
      <c r="O3787" t="str">
        <f>IF(OR(HLOOKUP(O$2+$A3787,Sheet2!CA:NN,$B3787,0),HLOOKUP(O$2+$A3787,Sheet2!CA:NN,$B3787,0)&lt;&gt;""),HLOOKUP(O$2+$A3787,Sheet2!CA:NN,$B3787,0),"")</f>
        <v/>
      </c>
      <c r="P3787" t="str">
        <f>IF(OR(HLOOKUP(P$2+$A3787,Sheet2!CB:NO,$B3787,0),HLOOKUP(P$2+$A3787,Sheet2!CB:NO,$B3787,0)&lt;&gt;""),HLOOKUP(P$2+$A3787,Sheet2!CB:NO,$B3787,0),"")</f>
        <v/>
      </c>
      <c r="Q3787" t="str">
        <f>IF(OR(HLOOKUP(Q$2+$A3787,Sheet2!CC:NO,$B3787,0),HLOOKUP(Q$2+$A3787,Sheet2!CC:NO,$B3787,0)&lt;&gt;""),HLOOKUP(Q$2+$A3787,Sheet2!CC:NO,$B3787,0),"")</f>
        <v/>
      </c>
    </row>
    <row r="3788" spans="1:17" x14ac:dyDescent="0.25">
      <c r="A3788" s="64">
        <f t="shared" si="475"/>
        <v>24</v>
      </c>
      <c r="B3788" s="64">
        <f t="shared" si="476"/>
        <v>383</v>
      </c>
      <c r="C3788" s="64">
        <f t="shared" si="477"/>
        <v>5</v>
      </c>
      <c r="D3788" s="64">
        <f t="shared" si="478"/>
        <v>379</v>
      </c>
      <c r="E3788" s="64">
        <f t="shared" si="479"/>
        <v>1891</v>
      </c>
      <c r="F3788" s="64" t="str">
        <f t="shared" si="472"/>
        <v/>
      </c>
      <c r="G3788" s="64" t="str">
        <f t="shared" si="473"/>
        <v/>
      </c>
      <c r="H3788" s="64" t="str">
        <f t="shared" si="474"/>
        <v/>
      </c>
      <c r="I3788" s="80" t="str">
        <f>IFERROR(VLOOKUP(D3788,Sheet2!A:B,2,0),"")</f>
        <v/>
      </c>
      <c r="J3788" s="64" t="str">
        <f>IFERROR(IF(I3788&lt;&gt;"",VLOOKUP(I3788,Sheet2!B:C,2,0),""),"")</f>
        <v/>
      </c>
      <c r="K3788" s="64" t="str">
        <f>IFERROR( IF(I3788&lt;&gt;"", HLOOKUP(L$2+$A3788,Sheet2!BX:NK,2,0),""),"")</f>
        <v/>
      </c>
      <c r="L3788" t="str">
        <f>IF(OR(HLOOKUP(L$2+$A3788,Sheet2!BX:NK,$B3788,0),HLOOKUP(L$2+$A3788,Sheet2!BX:NK,$B3788,0)&lt;&gt;""),HLOOKUP(L$2+$A3788,Sheet2!BX:NK,$B3788,0),"")</f>
        <v/>
      </c>
      <c r="M3788" t="str">
        <f>IF(OR(HLOOKUP(M$2+$A3788,Sheet2!BY:NL,$B3788,0),HLOOKUP(M$2+$A3788,Sheet2!BY:NL,$B3788,0)&lt;&gt;""),HLOOKUP(M$2+$A3788,Sheet2!BY:NL,$B3788,0),"")</f>
        <v/>
      </c>
      <c r="N3788" t="str">
        <f>IF(OR(HLOOKUP(N$2+$A3788,Sheet2!BZ:NM,$B3788,0),HLOOKUP(N$2+$A3788,Sheet2!BZ:NM,$B3788,0)&lt;&gt;""),HLOOKUP(N$2+$A3788,Sheet2!BZ:NM,$B3788,0),"")</f>
        <v/>
      </c>
      <c r="O3788" t="str">
        <f>IF(OR(HLOOKUP(O$2+$A3788,Sheet2!CA:NN,$B3788,0),HLOOKUP(O$2+$A3788,Sheet2!CA:NN,$B3788,0)&lt;&gt;""),HLOOKUP(O$2+$A3788,Sheet2!CA:NN,$B3788,0),"")</f>
        <v/>
      </c>
      <c r="P3788" t="str">
        <f>IF(OR(HLOOKUP(P$2+$A3788,Sheet2!CB:NO,$B3788,0),HLOOKUP(P$2+$A3788,Sheet2!CB:NO,$B3788,0)&lt;&gt;""),HLOOKUP(P$2+$A3788,Sheet2!CB:NO,$B3788,0),"")</f>
        <v/>
      </c>
      <c r="Q3788" t="str">
        <f>IF(OR(HLOOKUP(Q$2+$A3788,Sheet2!CC:NO,$B3788,0),HLOOKUP(Q$2+$A3788,Sheet2!CC:NO,$B3788,0)&lt;&gt;""),HLOOKUP(Q$2+$A3788,Sheet2!CC:NO,$B3788,0),"")</f>
        <v/>
      </c>
    </row>
    <row r="3789" spans="1:17" x14ac:dyDescent="0.25">
      <c r="A3789" s="64">
        <f t="shared" si="475"/>
        <v>30</v>
      </c>
      <c r="B3789" s="64">
        <f t="shared" si="476"/>
        <v>383</v>
      </c>
      <c r="C3789" s="64">
        <f t="shared" si="477"/>
        <v>6</v>
      </c>
      <c r="D3789" s="64">
        <f t="shared" si="478"/>
        <v>379</v>
      </c>
      <c r="E3789" s="64">
        <f t="shared" si="479"/>
        <v>1891</v>
      </c>
      <c r="F3789" s="64" t="str">
        <f t="shared" si="472"/>
        <v/>
      </c>
      <c r="G3789" s="64" t="str">
        <f t="shared" si="473"/>
        <v/>
      </c>
      <c r="H3789" s="64" t="str">
        <f t="shared" si="474"/>
        <v/>
      </c>
      <c r="I3789" s="80" t="str">
        <f>IFERROR(VLOOKUP(D3789,Sheet2!A:B,2,0),"")</f>
        <v/>
      </c>
      <c r="J3789" s="64" t="str">
        <f>IFERROR(IF(I3789&lt;&gt;"",VLOOKUP(I3789,Sheet2!B:C,2,0),""),"")</f>
        <v/>
      </c>
      <c r="K3789" s="64" t="str">
        <f>IFERROR( IF(I3789&lt;&gt;"", HLOOKUP(L$2+$A3789,Sheet2!BX:NK,2,0),""),"")</f>
        <v/>
      </c>
      <c r="L3789" t="str">
        <f>IF(OR(HLOOKUP(L$2+$A3789,Sheet2!BX:NK,$B3789,0),HLOOKUP(L$2+$A3789,Sheet2!BX:NK,$B3789,0)&lt;&gt;""),HLOOKUP(L$2+$A3789,Sheet2!BX:NK,$B3789,0),"")</f>
        <v/>
      </c>
      <c r="M3789" t="str">
        <f>IF(OR(HLOOKUP(M$2+$A3789,Sheet2!BY:NL,$B3789,0),HLOOKUP(M$2+$A3789,Sheet2!BY:NL,$B3789,0)&lt;&gt;""),HLOOKUP(M$2+$A3789,Sheet2!BY:NL,$B3789,0),"")</f>
        <v/>
      </c>
      <c r="N3789" t="str">
        <f>IF(OR(HLOOKUP(N$2+$A3789,Sheet2!BZ:NM,$B3789,0),HLOOKUP(N$2+$A3789,Sheet2!BZ:NM,$B3789,0)&lt;&gt;""),HLOOKUP(N$2+$A3789,Sheet2!BZ:NM,$B3789,0),"")</f>
        <v/>
      </c>
      <c r="O3789" t="str">
        <f>IF(OR(HLOOKUP(O$2+$A3789,Sheet2!CA:NN,$B3789,0),HLOOKUP(O$2+$A3789,Sheet2!CA:NN,$B3789,0)&lt;&gt;""),HLOOKUP(O$2+$A3789,Sheet2!CA:NN,$B3789,0),"")</f>
        <v/>
      </c>
      <c r="P3789" t="str">
        <f>IF(OR(HLOOKUP(P$2+$A3789,Sheet2!CB:NO,$B3789,0),HLOOKUP(P$2+$A3789,Sheet2!CB:NO,$B3789,0)&lt;&gt;""),HLOOKUP(P$2+$A3789,Sheet2!CB:NO,$B3789,0),"")</f>
        <v/>
      </c>
      <c r="Q3789" t="str">
        <f>IF(OR(HLOOKUP(Q$2+$A3789,Sheet2!CC:NO,$B3789,0),HLOOKUP(Q$2+$A3789,Sheet2!CC:NO,$B3789,0)&lt;&gt;""),HLOOKUP(Q$2+$A3789,Sheet2!CC:NO,$B3789,0),"")</f>
        <v/>
      </c>
    </row>
    <row r="3790" spans="1:17" x14ac:dyDescent="0.25">
      <c r="A3790" s="64">
        <f t="shared" si="475"/>
        <v>36</v>
      </c>
      <c r="B3790" s="64">
        <f t="shared" si="476"/>
        <v>383</v>
      </c>
      <c r="C3790" s="64">
        <f t="shared" si="477"/>
        <v>7</v>
      </c>
      <c r="D3790" s="64">
        <f t="shared" si="478"/>
        <v>379</v>
      </c>
      <c r="E3790" s="64">
        <f t="shared" si="479"/>
        <v>1891</v>
      </c>
      <c r="F3790" s="64" t="str">
        <f t="shared" si="472"/>
        <v/>
      </c>
      <c r="G3790" s="64" t="str">
        <f t="shared" si="473"/>
        <v/>
      </c>
      <c r="H3790" s="64" t="str">
        <f t="shared" si="474"/>
        <v/>
      </c>
      <c r="I3790" s="80" t="str">
        <f>IFERROR(VLOOKUP(D3790,Sheet2!A:B,2,0),"")</f>
        <v/>
      </c>
      <c r="J3790" s="64" t="str">
        <f>IFERROR(IF(I3790&lt;&gt;"",VLOOKUP(I3790,Sheet2!B:C,2,0),""),"")</f>
        <v/>
      </c>
      <c r="K3790" s="64" t="str">
        <f>IFERROR( IF(I3790&lt;&gt;"", HLOOKUP(L$2+$A3790,Sheet2!BX:NK,2,0),""),"")</f>
        <v/>
      </c>
      <c r="L3790" t="str">
        <f>IF(OR(HLOOKUP(L$2+$A3790,Sheet2!BX:NK,$B3790,0),HLOOKUP(L$2+$A3790,Sheet2!BX:NK,$B3790,0)&lt;&gt;""),HLOOKUP(L$2+$A3790,Sheet2!BX:NK,$B3790,0),"")</f>
        <v/>
      </c>
      <c r="M3790" t="str">
        <f>IF(OR(HLOOKUP(M$2+$A3790,Sheet2!BY:NL,$B3790,0),HLOOKUP(M$2+$A3790,Sheet2!BY:NL,$B3790,0)&lt;&gt;""),HLOOKUP(M$2+$A3790,Sheet2!BY:NL,$B3790,0),"")</f>
        <v/>
      </c>
      <c r="N3790" t="str">
        <f>IF(OR(HLOOKUP(N$2+$A3790,Sheet2!BZ:NM,$B3790,0),HLOOKUP(N$2+$A3790,Sheet2!BZ:NM,$B3790,0)&lt;&gt;""),HLOOKUP(N$2+$A3790,Sheet2!BZ:NM,$B3790,0),"")</f>
        <v/>
      </c>
      <c r="O3790" t="str">
        <f>IF(OR(HLOOKUP(O$2+$A3790,Sheet2!CA:NN,$B3790,0),HLOOKUP(O$2+$A3790,Sheet2!CA:NN,$B3790,0)&lt;&gt;""),HLOOKUP(O$2+$A3790,Sheet2!CA:NN,$B3790,0),"")</f>
        <v/>
      </c>
      <c r="P3790" t="str">
        <f>IF(OR(HLOOKUP(P$2+$A3790,Sheet2!CB:NO,$B3790,0),HLOOKUP(P$2+$A3790,Sheet2!CB:NO,$B3790,0)&lt;&gt;""),HLOOKUP(P$2+$A3790,Sheet2!CB:NO,$B3790,0),"")</f>
        <v/>
      </c>
      <c r="Q3790" t="str">
        <f>IF(OR(HLOOKUP(Q$2+$A3790,Sheet2!CC:NO,$B3790,0),HLOOKUP(Q$2+$A3790,Sheet2!CC:NO,$B3790,0)&lt;&gt;""),HLOOKUP(Q$2+$A3790,Sheet2!CC:NO,$B3790,0),"")</f>
        <v/>
      </c>
    </row>
    <row r="3791" spans="1:17" x14ac:dyDescent="0.25">
      <c r="A3791" s="64">
        <f t="shared" si="475"/>
        <v>42</v>
      </c>
      <c r="B3791" s="64">
        <f t="shared" si="476"/>
        <v>383</v>
      </c>
      <c r="C3791" s="64">
        <f t="shared" si="477"/>
        <v>8</v>
      </c>
      <c r="D3791" s="64">
        <f t="shared" si="478"/>
        <v>379</v>
      </c>
      <c r="E3791" s="64">
        <f t="shared" si="479"/>
        <v>1891</v>
      </c>
      <c r="F3791" s="64" t="str">
        <f t="shared" si="472"/>
        <v/>
      </c>
      <c r="G3791" s="64" t="str">
        <f t="shared" si="473"/>
        <v/>
      </c>
      <c r="H3791" s="64" t="str">
        <f t="shared" si="474"/>
        <v/>
      </c>
      <c r="I3791" s="80" t="str">
        <f>IFERROR(VLOOKUP(D3791,Sheet2!A:B,2,0),"")</f>
        <v/>
      </c>
      <c r="J3791" s="64" t="str">
        <f>IFERROR(IF(I3791&lt;&gt;"",VLOOKUP(I3791,Sheet2!B:C,2,0),""),"")</f>
        <v/>
      </c>
      <c r="K3791" s="64" t="str">
        <f>IFERROR( IF(I3791&lt;&gt;"", HLOOKUP(L$2+$A3791,Sheet2!BX:NK,2,0),""),"")</f>
        <v/>
      </c>
      <c r="L3791" t="str">
        <f>IF(OR(HLOOKUP(L$2+$A3791,Sheet2!BX:NK,$B3791,0),HLOOKUP(L$2+$A3791,Sheet2!BX:NK,$B3791,0)&lt;&gt;""),HLOOKUP(L$2+$A3791,Sheet2!BX:NK,$B3791,0),"")</f>
        <v/>
      </c>
      <c r="M3791" t="str">
        <f>IF(OR(HLOOKUP(M$2+$A3791,Sheet2!BY:NL,$B3791,0),HLOOKUP(M$2+$A3791,Sheet2!BY:NL,$B3791,0)&lt;&gt;""),HLOOKUP(M$2+$A3791,Sheet2!BY:NL,$B3791,0),"")</f>
        <v/>
      </c>
      <c r="N3791" t="str">
        <f>IF(OR(HLOOKUP(N$2+$A3791,Sheet2!BZ:NM,$B3791,0),HLOOKUP(N$2+$A3791,Sheet2!BZ:NM,$B3791,0)&lt;&gt;""),HLOOKUP(N$2+$A3791,Sheet2!BZ:NM,$B3791,0),"")</f>
        <v/>
      </c>
      <c r="O3791" t="str">
        <f>IF(OR(HLOOKUP(O$2+$A3791,Sheet2!CA:NN,$B3791,0),HLOOKUP(O$2+$A3791,Sheet2!CA:NN,$B3791,0)&lt;&gt;""),HLOOKUP(O$2+$A3791,Sheet2!CA:NN,$B3791,0),"")</f>
        <v/>
      </c>
      <c r="P3791" t="str">
        <f>IF(OR(HLOOKUP(P$2+$A3791,Sheet2!CB:NO,$B3791,0),HLOOKUP(P$2+$A3791,Sheet2!CB:NO,$B3791,0)&lt;&gt;""),HLOOKUP(P$2+$A3791,Sheet2!CB:NO,$B3791,0),"")</f>
        <v/>
      </c>
      <c r="Q3791" t="str">
        <f>IF(OR(HLOOKUP(Q$2+$A3791,Sheet2!CC:NO,$B3791,0),HLOOKUP(Q$2+$A3791,Sheet2!CC:NO,$B3791,0)&lt;&gt;""),HLOOKUP(Q$2+$A3791,Sheet2!CC:NO,$B3791,0),"")</f>
        <v/>
      </c>
    </row>
    <row r="3792" spans="1:17" x14ac:dyDescent="0.25">
      <c r="A3792" s="64">
        <f t="shared" si="475"/>
        <v>48</v>
      </c>
      <c r="B3792" s="64">
        <f t="shared" si="476"/>
        <v>383</v>
      </c>
      <c r="C3792" s="64">
        <f t="shared" si="477"/>
        <v>9</v>
      </c>
      <c r="D3792" s="64">
        <f t="shared" si="478"/>
        <v>379</v>
      </c>
      <c r="E3792" s="64">
        <f t="shared" si="479"/>
        <v>1891</v>
      </c>
      <c r="F3792" s="64" t="str">
        <f t="shared" si="472"/>
        <v/>
      </c>
      <c r="G3792" s="64" t="str">
        <f t="shared" si="473"/>
        <v/>
      </c>
      <c r="H3792" s="64" t="str">
        <f t="shared" si="474"/>
        <v/>
      </c>
      <c r="I3792" s="80" t="str">
        <f>IFERROR(VLOOKUP(D3792,Sheet2!A:B,2,0),"")</f>
        <v/>
      </c>
      <c r="J3792" s="64" t="str">
        <f>IFERROR(IF(I3792&lt;&gt;"",VLOOKUP(I3792,Sheet2!B:C,2,0),""),"")</f>
        <v/>
      </c>
      <c r="K3792" s="64" t="str">
        <f>IFERROR( IF(I3792&lt;&gt;"", HLOOKUP(L$2+$A3792,Sheet2!BX:NK,2,0),""),"")</f>
        <v/>
      </c>
      <c r="L3792" t="str">
        <f>IF(OR(HLOOKUP(L$2+$A3792,Sheet2!BX:NK,$B3792,0),HLOOKUP(L$2+$A3792,Sheet2!BX:NK,$B3792,0)&lt;&gt;""),HLOOKUP(L$2+$A3792,Sheet2!BX:NK,$B3792,0),"")</f>
        <v/>
      </c>
      <c r="M3792" t="str">
        <f>IF(OR(HLOOKUP(M$2+$A3792,Sheet2!BY:NL,$B3792,0),HLOOKUP(M$2+$A3792,Sheet2!BY:NL,$B3792,0)&lt;&gt;""),HLOOKUP(M$2+$A3792,Sheet2!BY:NL,$B3792,0),"")</f>
        <v/>
      </c>
      <c r="N3792" t="str">
        <f>IF(OR(HLOOKUP(N$2+$A3792,Sheet2!BZ:NM,$B3792,0),HLOOKUP(N$2+$A3792,Sheet2!BZ:NM,$B3792,0)&lt;&gt;""),HLOOKUP(N$2+$A3792,Sheet2!BZ:NM,$B3792,0),"")</f>
        <v/>
      </c>
      <c r="O3792" t="str">
        <f>IF(OR(HLOOKUP(O$2+$A3792,Sheet2!CA:NN,$B3792,0),HLOOKUP(O$2+$A3792,Sheet2!CA:NN,$B3792,0)&lt;&gt;""),HLOOKUP(O$2+$A3792,Sheet2!CA:NN,$B3792,0),"")</f>
        <v/>
      </c>
      <c r="P3792" t="str">
        <f>IF(OR(HLOOKUP(P$2+$A3792,Sheet2!CB:NO,$B3792,0),HLOOKUP(P$2+$A3792,Sheet2!CB:NO,$B3792,0)&lt;&gt;""),HLOOKUP(P$2+$A3792,Sheet2!CB:NO,$B3792,0),"")</f>
        <v/>
      </c>
      <c r="Q3792" t="str">
        <f>IF(OR(HLOOKUP(Q$2+$A3792,Sheet2!CC:NO,$B3792,0),HLOOKUP(Q$2+$A3792,Sheet2!CC:NO,$B3792,0)&lt;&gt;""),HLOOKUP(Q$2+$A3792,Sheet2!CC:NO,$B3792,0),"")</f>
        <v/>
      </c>
    </row>
    <row r="3793" spans="1:17" x14ac:dyDescent="0.25">
      <c r="A3793" s="64">
        <f t="shared" si="475"/>
        <v>54</v>
      </c>
      <c r="B3793" s="64">
        <f t="shared" si="476"/>
        <v>383</v>
      </c>
      <c r="C3793" s="64">
        <f t="shared" si="477"/>
        <v>10</v>
      </c>
      <c r="D3793" s="64">
        <f t="shared" si="478"/>
        <v>379</v>
      </c>
      <c r="E3793" s="64">
        <f t="shared" si="479"/>
        <v>1891</v>
      </c>
      <c r="F3793" s="64" t="str">
        <f t="shared" si="472"/>
        <v/>
      </c>
      <c r="G3793" s="64" t="str">
        <f t="shared" si="473"/>
        <v/>
      </c>
      <c r="H3793" s="64" t="str">
        <f t="shared" si="474"/>
        <v/>
      </c>
      <c r="I3793" s="80" t="str">
        <f>IFERROR(VLOOKUP(D3793,Sheet2!A:B,2,0),"")</f>
        <v/>
      </c>
      <c r="J3793" s="64" t="str">
        <f>IFERROR(IF(I3793&lt;&gt;"",VLOOKUP(I3793,Sheet2!B:C,2,0),""),"")</f>
        <v/>
      </c>
      <c r="K3793" s="64" t="str">
        <f>IFERROR( IF(I3793&lt;&gt;"", HLOOKUP(L$2+$A3793,Sheet2!BX:NK,2,0),""),"")</f>
        <v/>
      </c>
      <c r="L3793" t="str">
        <f>IF(OR(HLOOKUP(L$2+$A3793,Sheet2!BX:NK,$B3793,0),HLOOKUP(L$2+$A3793,Sheet2!BX:NK,$B3793,0)&lt;&gt;""),HLOOKUP(L$2+$A3793,Sheet2!BX:NK,$B3793,0),"")</f>
        <v/>
      </c>
      <c r="M3793" t="str">
        <f>IF(OR(HLOOKUP(M$2+$A3793,Sheet2!BY:NL,$B3793,0),HLOOKUP(M$2+$A3793,Sheet2!BY:NL,$B3793,0)&lt;&gt;""),HLOOKUP(M$2+$A3793,Sheet2!BY:NL,$B3793,0),"")</f>
        <v/>
      </c>
      <c r="N3793" t="str">
        <f>IF(OR(HLOOKUP(N$2+$A3793,Sheet2!BZ:NM,$B3793,0),HLOOKUP(N$2+$A3793,Sheet2!BZ:NM,$B3793,0)&lt;&gt;""),HLOOKUP(N$2+$A3793,Sheet2!BZ:NM,$B3793,0),"")</f>
        <v/>
      </c>
      <c r="O3793" t="str">
        <f>IF(OR(HLOOKUP(O$2+$A3793,Sheet2!CA:NN,$B3793,0),HLOOKUP(O$2+$A3793,Sheet2!CA:NN,$B3793,0)&lt;&gt;""),HLOOKUP(O$2+$A3793,Sheet2!CA:NN,$B3793,0),"")</f>
        <v/>
      </c>
      <c r="P3793" t="str">
        <f>IF(OR(HLOOKUP(P$2+$A3793,Sheet2!CB:NO,$B3793,0),HLOOKUP(P$2+$A3793,Sheet2!CB:NO,$B3793,0)&lt;&gt;""),HLOOKUP(P$2+$A3793,Sheet2!CB:NO,$B3793,0),"")</f>
        <v/>
      </c>
      <c r="Q3793" t="str">
        <f>IF(OR(HLOOKUP(Q$2+$A3793,Sheet2!CC:NO,$B3793,0),HLOOKUP(Q$2+$A3793,Sheet2!CC:NO,$B3793,0)&lt;&gt;""),HLOOKUP(Q$2+$A3793,Sheet2!CC:NO,$B3793,0),"")</f>
        <v/>
      </c>
    </row>
    <row r="3794" spans="1:17" x14ac:dyDescent="0.25">
      <c r="A3794" s="64">
        <f t="shared" si="475"/>
        <v>0</v>
      </c>
      <c r="B3794" s="64">
        <f t="shared" si="476"/>
        <v>384</v>
      </c>
      <c r="C3794" s="64">
        <f t="shared" si="477"/>
        <v>1</v>
      </c>
      <c r="D3794" s="64">
        <f t="shared" si="478"/>
        <v>380</v>
      </c>
      <c r="E3794" s="64">
        <f t="shared" si="479"/>
        <v>1896</v>
      </c>
      <c r="F3794" s="64" t="str">
        <f t="shared" si="472"/>
        <v/>
      </c>
      <c r="G3794" s="64" t="str">
        <f t="shared" si="473"/>
        <v/>
      </c>
      <c r="H3794" s="64" t="str">
        <f t="shared" si="474"/>
        <v/>
      </c>
      <c r="I3794" s="80" t="str">
        <f>IFERROR(VLOOKUP(D3794,Sheet2!A:B,2,0),"")</f>
        <v/>
      </c>
      <c r="J3794" s="64" t="str">
        <f>IFERROR(IF(I3794&lt;&gt;"",VLOOKUP(I3794,Sheet2!B:C,2,0),""),"")</f>
        <v/>
      </c>
      <c r="K3794" s="64" t="str">
        <f>IFERROR( IF(I3794&lt;&gt;"", HLOOKUP(L$2+$A3794,Sheet2!BX:NK,2,0),""),"")</f>
        <v/>
      </c>
      <c r="L3794" t="str">
        <f>IF(OR(HLOOKUP(L$2+$A3794,Sheet2!BX:NK,$B3794,0),HLOOKUP(L$2+$A3794,Sheet2!BX:NK,$B3794,0)&lt;&gt;""),HLOOKUP(L$2+$A3794,Sheet2!BX:NK,$B3794,0),"")</f>
        <v/>
      </c>
      <c r="M3794" t="str">
        <f>IF(OR(HLOOKUP(M$2+$A3794,Sheet2!BY:NL,$B3794,0),HLOOKUP(M$2+$A3794,Sheet2!BY:NL,$B3794,0)&lt;&gt;""),HLOOKUP(M$2+$A3794,Sheet2!BY:NL,$B3794,0),"")</f>
        <v/>
      </c>
      <c r="N3794" t="str">
        <f>IF(OR(HLOOKUP(N$2+$A3794,Sheet2!BZ:NM,$B3794,0),HLOOKUP(N$2+$A3794,Sheet2!BZ:NM,$B3794,0)&lt;&gt;""),HLOOKUP(N$2+$A3794,Sheet2!BZ:NM,$B3794,0),"")</f>
        <v/>
      </c>
      <c r="O3794" t="str">
        <f>IF(OR(HLOOKUP(O$2+$A3794,Sheet2!CA:NN,$B3794,0),HLOOKUP(O$2+$A3794,Sheet2!CA:NN,$B3794,0)&lt;&gt;""),HLOOKUP(O$2+$A3794,Sheet2!CA:NN,$B3794,0),"")</f>
        <v/>
      </c>
      <c r="P3794" t="str">
        <f>IF(OR(HLOOKUP(P$2+$A3794,Sheet2!CB:NO,$B3794,0),HLOOKUP(P$2+$A3794,Sheet2!CB:NO,$B3794,0)&lt;&gt;""),HLOOKUP(P$2+$A3794,Sheet2!CB:NO,$B3794,0),"")</f>
        <v/>
      </c>
      <c r="Q3794" t="str">
        <f>IF(OR(HLOOKUP(Q$2+$A3794,Sheet2!CC:NO,$B3794,0),HLOOKUP(Q$2+$A3794,Sheet2!CC:NO,$B3794,0)&lt;&gt;""),HLOOKUP(Q$2+$A3794,Sheet2!CC:NO,$B3794,0),"")</f>
        <v/>
      </c>
    </row>
    <row r="3795" spans="1:17" x14ac:dyDescent="0.25">
      <c r="A3795" s="64">
        <f t="shared" si="475"/>
        <v>6</v>
      </c>
      <c r="B3795" s="64">
        <f t="shared" si="476"/>
        <v>384</v>
      </c>
      <c r="C3795" s="64">
        <f t="shared" si="477"/>
        <v>2</v>
      </c>
      <c r="D3795" s="64">
        <f t="shared" si="478"/>
        <v>380</v>
      </c>
      <c r="E3795" s="64">
        <f t="shared" si="479"/>
        <v>1896</v>
      </c>
      <c r="F3795" s="64" t="str">
        <f t="shared" si="472"/>
        <v/>
      </c>
      <c r="G3795" s="64" t="str">
        <f t="shared" si="473"/>
        <v/>
      </c>
      <c r="H3795" s="64" t="str">
        <f t="shared" si="474"/>
        <v/>
      </c>
      <c r="I3795" s="80" t="str">
        <f>IFERROR(VLOOKUP(D3795,Sheet2!A:B,2,0),"")</f>
        <v/>
      </c>
      <c r="J3795" s="64" t="str">
        <f>IFERROR(IF(I3795&lt;&gt;"",VLOOKUP(I3795,Sheet2!B:C,2,0),""),"")</f>
        <v/>
      </c>
      <c r="K3795" s="64" t="str">
        <f>IFERROR( IF(I3795&lt;&gt;"", HLOOKUP(L$2+$A3795,Sheet2!BX:NK,2,0),""),"")</f>
        <v/>
      </c>
      <c r="L3795" t="str">
        <f>IF(OR(HLOOKUP(L$2+$A3795,Sheet2!BX:NK,$B3795,0),HLOOKUP(L$2+$A3795,Sheet2!BX:NK,$B3795,0)&lt;&gt;""),HLOOKUP(L$2+$A3795,Sheet2!BX:NK,$B3795,0),"")</f>
        <v/>
      </c>
      <c r="M3795" t="str">
        <f>IF(OR(HLOOKUP(M$2+$A3795,Sheet2!BY:NL,$B3795,0),HLOOKUP(M$2+$A3795,Sheet2!BY:NL,$B3795,0)&lt;&gt;""),HLOOKUP(M$2+$A3795,Sheet2!BY:NL,$B3795,0),"")</f>
        <v/>
      </c>
      <c r="N3795" t="str">
        <f>IF(OR(HLOOKUP(N$2+$A3795,Sheet2!BZ:NM,$B3795,0),HLOOKUP(N$2+$A3795,Sheet2!BZ:NM,$B3795,0)&lt;&gt;""),HLOOKUP(N$2+$A3795,Sheet2!BZ:NM,$B3795,0),"")</f>
        <v/>
      </c>
      <c r="O3795" t="str">
        <f>IF(OR(HLOOKUP(O$2+$A3795,Sheet2!CA:NN,$B3795,0),HLOOKUP(O$2+$A3795,Sheet2!CA:NN,$B3795,0)&lt;&gt;""),HLOOKUP(O$2+$A3795,Sheet2!CA:NN,$B3795,0),"")</f>
        <v/>
      </c>
      <c r="P3795" t="str">
        <f>IF(OR(HLOOKUP(P$2+$A3795,Sheet2!CB:NO,$B3795,0),HLOOKUP(P$2+$A3795,Sheet2!CB:NO,$B3795,0)&lt;&gt;""),HLOOKUP(P$2+$A3795,Sheet2!CB:NO,$B3795,0),"")</f>
        <v/>
      </c>
      <c r="Q3795" t="str">
        <f>IF(OR(HLOOKUP(Q$2+$A3795,Sheet2!CC:NO,$B3795,0),HLOOKUP(Q$2+$A3795,Sheet2!CC:NO,$B3795,0)&lt;&gt;""),HLOOKUP(Q$2+$A3795,Sheet2!CC:NO,$B3795,0),"")</f>
        <v/>
      </c>
    </row>
    <row r="3796" spans="1:17" x14ac:dyDescent="0.25">
      <c r="A3796" s="64">
        <f t="shared" si="475"/>
        <v>12</v>
      </c>
      <c r="B3796" s="64">
        <f t="shared" si="476"/>
        <v>384</v>
      </c>
      <c r="C3796" s="64">
        <f t="shared" si="477"/>
        <v>3</v>
      </c>
      <c r="D3796" s="64">
        <f t="shared" si="478"/>
        <v>380</v>
      </c>
      <c r="E3796" s="64">
        <f t="shared" si="479"/>
        <v>1896</v>
      </c>
      <c r="F3796" s="64" t="str">
        <f t="shared" si="472"/>
        <v/>
      </c>
      <c r="G3796" s="64" t="str">
        <f t="shared" si="473"/>
        <v/>
      </c>
      <c r="H3796" s="64" t="str">
        <f t="shared" si="474"/>
        <v/>
      </c>
      <c r="I3796" s="80" t="str">
        <f>IFERROR(VLOOKUP(D3796,Sheet2!A:B,2,0),"")</f>
        <v/>
      </c>
      <c r="J3796" s="64" t="str">
        <f>IFERROR(IF(I3796&lt;&gt;"",VLOOKUP(I3796,Sheet2!B:C,2,0),""),"")</f>
        <v/>
      </c>
      <c r="K3796" s="64" t="str">
        <f>IFERROR( IF(I3796&lt;&gt;"", HLOOKUP(L$2+$A3796,Sheet2!BX:NK,2,0),""),"")</f>
        <v/>
      </c>
      <c r="L3796" t="str">
        <f>IF(OR(HLOOKUP(L$2+$A3796,Sheet2!BX:NK,$B3796,0),HLOOKUP(L$2+$A3796,Sheet2!BX:NK,$B3796,0)&lt;&gt;""),HLOOKUP(L$2+$A3796,Sheet2!BX:NK,$B3796,0),"")</f>
        <v/>
      </c>
      <c r="M3796" t="str">
        <f>IF(OR(HLOOKUP(M$2+$A3796,Sheet2!BY:NL,$B3796,0),HLOOKUP(M$2+$A3796,Sheet2!BY:NL,$B3796,0)&lt;&gt;""),HLOOKUP(M$2+$A3796,Sheet2!BY:NL,$B3796,0),"")</f>
        <v/>
      </c>
      <c r="N3796" t="str">
        <f>IF(OR(HLOOKUP(N$2+$A3796,Sheet2!BZ:NM,$B3796,0),HLOOKUP(N$2+$A3796,Sheet2!BZ:NM,$B3796,0)&lt;&gt;""),HLOOKUP(N$2+$A3796,Sheet2!BZ:NM,$B3796,0),"")</f>
        <v/>
      </c>
      <c r="O3796" t="str">
        <f>IF(OR(HLOOKUP(O$2+$A3796,Sheet2!CA:NN,$B3796,0),HLOOKUP(O$2+$A3796,Sheet2!CA:NN,$B3796,0)&lt;&gt;""),HLOOKUP(O$2+$A3796,Sheet2!CA:NN,$B3796,0),"")</f>
        <v/>
      </c>
      <c r="P3796" t="str">
        <f>IF(OR(HLOOKUP(P$2+$A3796,Sheet2!CB:NO,$B3796,0),HLOOKUP(P$2+$A3796,Sheet2!CB:NO,$B3796,0)&lt;&gt;""),HLOOKUP(P$2+$A3796,Sheet2!CB:NO,$B3796,0),"")</f>
        <v/>
      </c>
      <c r="Q3796" t="str">
        <f>IF(OR(HLOOKUP(Q$2+$A3796,Sheet2!CC:NO,$B3796,0),HLOOKUP(Q$2+$A3796,Sheet2!CC:NO,$B3796,0)&lt;&gt;""),HLOOKUP(Q$2+$A3796,Sheet2!CC:NO,$B3796,0),"")</f>
        <v/>
      </c>
    </row>
    <row r="3797" spans="1:17" x14ac:dyDescent="0.25">
      <c r="A3797" s="64">
        <f t="shared" si="475"/>
        <v>18</v>
      </c>
      <c r="B3797" s="64">
        <f t="shared" si="476"/>
        <v>384</v>
      </c>
      <c r="C3797" s="64">
        <f t="shared" si="477"/>
        <v>4</v>
      </c>
      <c r="D3797" s="64">
        <f t="shared" si="478"/>
        <v>380</v>
      </c>
      <c r="E3797" s="64">
        <f t="shared" si="479"/>
        <v>1896</v>
      </c>
      <c r="F3797" s="64" t="str">
        <f t="shared" si="472"/>
        <v/>
      </c>
      <c r="G3797" s="64" t="str">
        <f t="shared" si="473"/>
        <v/>
      </c>
      <c r="H3797" s="64" t="str">
        <f t="shared" si="474"/>
        <v/>
      </c>
      <c r="I3797" s="80" t="str">
        <f>IFERROR(VLOOKUP(D3797,Sheet2!A:B,2,0),"")</f>
        <v/>
      </c>
      <c r="J3797" s="64" t="str">
        <f>IFERROR(IF(I3797&lt;&gt;"",VLOOKUP(I3797,Sheet2!B:C,2,0),""),"")</f>
        <v/>
      </c>
      <c r="K3797" s="64" t="str">
        <f>IFERROR( IF(I3797&lt;&gt;"", HLOOKUP(L$2+$A3797,Sheet2!BX:NK,2,0),""),"")</f>
        <v/>
      </c>
      <c r="L3797" t="str">
        <f>IF(OR(HLOOKUP(L$2+$A3797,Sheet2!BX:NK,$B3797,0),HLOOKUP(L$2+$A3797,Sheet2!BX:NK,$B3797,0)&lt;&gt;""),HLOOKUP(L$2+$A3797,Sheet2!BX:NK,$B3797,0),"")</f>
        <v/>
      </c>
      <c r="M3797" t="str">
        <f>IF(OR(HLOOKUP(M$2+$A3797,Sheet2!BY:NL,$B3797,0),HLOOKUP(M$2+$A3797,Sheet2!BY:NL,$B3797,0)&lt;&gt;""),HLOOKUP(M$2+$A3797,Sheet2!BY:NL,$B3797,0),"")</f>
        <v/>
      </c>
      <c r="N3797" t="str">
        <f>IF(OR(HLOOKUP(N$2+$A3797,Sheet2!BZ:NM,$B3797,0),HLOOKUP(N$2+$A3797,Sheet2!BZ:NM,$B3797,0)&lt;&gt;""),HLOOKUP(N$2+$A3797,Sheet2!BZ:NM,$B3797,0),"")</f>
        <v/>
      </c>
      <c r="O3797" t="str">
        <f>IF(OR(HLOOKUP(O$2+$A3797,Sheet2!CA:NN,$B3797,0),HLOOKUP(O$2+$A3797,Sheet2!CA:NN,$B3797,0)&lt;&gt;""),HLOOKUP(O$2+$A3797,Sheet2!CA:NN,$B3797,0),"")</f>
        <v/>
      </c>
      <c r="P3797" t="str">
        <f>IF(OR(HLOOKUP(P$2+$A3797,Sheet2!CB:NO,$B3797,0),HLOOKUP(P$2+$A3797,Sheet2!CB:NO,$B3797,0)&lt;&gt;""),HLOOKUP(P$2+$A3797,Sheet2!CB:NO,$B3797,0),"")</f>
        <v/>
      </c>
      <c r="Q3797" t="str">
        <f>IF(OR(HLOOKUP(Q$2+$A3797,Sheet2!CC:NO,$B3797,0),HLOOKUP(Q$2+$A3797,Sheet2!CC:NO,$B3797,0)&lt;&gt;""),HLOOKUP(Q$2+$A3797,Sheet2!CC:NO,$B3797,0),"")</f>
        <v/>
      </c>
    </row>
    <row r="3798" spans="1:17" x14ac:dyDescent="0.25">
      <c r="A3798" s="64">
        <f t="shared" si="475"/>
        <v>24</v>
      </c>
      <c r="B3798" s="64">
        <f t="shared" si="476"/>
        <v>384</v>
      </c>
      <c r="C3798" s="64">
        <f t="shared" si="477"/>
        <v>5</v>
      </c>
      <c r="D3798" s="64">
        <f t="shared" si="478"/>
        <v>380</v>
      </c>
      <c r="E3798" s="64">
        <f t="shared" si="479"/>
        <v>1896</v>
      </c>
      <c r="F3798" s="64" t="str">
        <f t="shared" si="472"/>
        <v/>
      </c>
      <c r="G3798" s="64" t="str">
        <f t="shared" si="473"/>
        <v/>
      </c>
      <c r="H3798" s="64" t="str">
        <f t="shared" si="474"/>
        <v/>
      </c>
      <c r="I3798" s="80" t="str">
        <f>IFERROR(VLOOKUP(D3798,Sheet2!A:B,2,0),"")</f>
        <v/>
      </c>
      <c r="J3798" s="64" t="str">
        <f>IFERROR(IF(I3798&lt;&gt;"",VLOOKUP(I3798,Sheet2!B:C,2,0),""),"")</f>
        <v/>
      </c>
      <c r="K3798" s="64" t="str">
        <f>IFERROR( IF(I3798&lt;&gt;"", HLOOKUP(L$2+$A3798,Sheet2!BX:NK,2,0),""),"")</f>
        <v/>
      </c>
      <c r="L3798" t="str">
        <f>IF(OR(HLOOKUP(L$2+$A3798,Sheet2!BX:NK,$B3798,0),HLOOKUP(L$2+$A3798,Sheet2!BX:NK,$B3798,0)&lt;&gt;""),HLOOKUP(L$2+$A3798,Sheet2!BX:NK,$B3798,0),"")</f>
        <v/>
      </c>
      <c r="M3798" t="str">
        <f>IF(OR(HLOOKUP(M$2+$A3798,Sheet2!BY:NL,$B3798,0),HLOOKUP(M$2+$A3798,Sheet2!BY:NL,$B3798,0)&lt;&gt;""),HLOOKUP(M$2+$A3798,Sheet2!BY:NL,$B3798,0),"")</f>
        <v/>
      </c>
      <c r="N3798" t="str">
        <f>IF(OR(HLOOKUP(N$2+$A3798,Sheet2!BZ:NM,$B3798,0),HLOOKUP(N$2+$A3798,Sheet2!BZ:NM,$B3798,0)&lt;&gt;""),HLOOKUP(N$2+$A3798,Sheet2!BZ:NM,$B3798,0),"")</f>
        <v/>
      </c>
      <c r="O3798" t="str">
        <f>IF(OR(HLOOKUP(O$2+$A3798,Sheet2!CA:NN,$B3798,0),HLOOKUP(O$2+$A3798,Sheet2!CA:NN,$B3798,0)&lt;&gt;""),HLOOKUP(O$2+$A3798,Sheet2!CA:NN,$B3798,0),"")</f>
        <v/>
      </c>
      <c r="P3798" t="str">
        <f>IF(OR(HLOOKUP(P$2+$A3798,Sheet2!CB:NO,$B3798,0),HLOOKUP(P$2+$A3798,Sheet2!CB:NO,$B3798,0)&lt;&gt;""),HLOOKUP(P$2+$A3798,Sheet2!CB:NO,$B3798,0),"")</f>
        <v/>
      </c>
      <c r="Q3798" t="str">
        <f>IF(OR(HLOOKUP(Q$2+$A3798,Sheet2!CC:NO,$B3798,0),HLOOKUP(Q$2+$A3798,Sheet2!CC:NO,$B3798,0)&lt;&gt;""),HLOOKUP(Q$2+$A3798,Sheet2!CC:NO,$B3798,0),"")</f>
        <v/>
      </c>
    </row>
    <row r="3799" spans="1:17" x14ac:dyDescent="0.25">
      <c r="A3799" s="64">
        <f t="shared" si="475"/>
        <v>30</v>
      </c>
      <c r="B3799" s="64">
        <f t="shared" si="476"/>
        <v>384</v>
      </c>
      <c r="C3799" s="64">
        <f t="shared" si="477"/>
        <v>6</v>
      </c>
      <c r="D3799" s="64">
        <f t="shared" si="478"/>
        <v>380</v>
      </c>
      <c r="E3799" s="64">
        <f t="shared" si="479"/>
        <v>1896</v>
      </c>
      <c r="F3799" s="64" t="str">
        <f t="shared" si="472"/>
        <v/>
      </c>
      <c r="G3799" s="64" t="str">
        <f t="shared" si="473"/>
        <v/>
      </c>
      <c r="H3799" s="64" t="str">
        <f t="shared" si="474"/>
        <v/>
      </c>
      <c r="I3799" s="80" t="str">
        <f>IFERROR(VLOOKUP(D3799,Sheet2!A:B,2,0),"")</f>
        <v/>
      </c>
      <c r="J3799" s="64" t="str">
        <f>IFERROR(IF(I3799&lt;&gt;"",VLOOKUP(I3799,Sheet2!B:C,2,0),""),"")</f>
        <v/>
      </c>
      <c r="K3799" s="64" t="str">
        <f>IFERROR( IF(I3799&lt;&gt;"", HLOOKUP(L$2+$A3799,Sheet2!BX:NK,2,0),""),"")</f>
        <v/>
      </c>
      <c r="L3799" t="str">
        <f>IF(OR(HLOOKUP(L$2+$A3799,Sheet2!BX:NK,$B3799,0),HLOOKUP(L$2+$A3799,Sheet2!BX:NK,$B3799,0)&lt;&gt;""),HLOOKUP(L$2+$A3799,Sheet2!BX:NK,$B3799,0),"")</f>
        <v/>
      </c>
      <c r="M3799" t="str">
        <f>IF(OR(HLOOKUP(M$2+$A3799,Sheet2!BY:NL,$B3799,0),HLOOKUP(M$2+$A3799,Sheet2!BY:NL,$B3799,0)&lt;&gt;""),HLOOKUP(M$2+$A3799,Sheet2!BY:NL,$B3799,0),"")</f>
        <v/>
      </c>
      <c r="N3799" t="str">
        <f>IF(OR(HLOOKUP(N$2+$A3799,Sheet2!BZ:NM,$B3799,0),HLOOKUP(N$2+$A3799,Sheet2!BZ:NM,$B3799,0)&lt;&gt;""),HLOOKUP(N$2+$A3799,Sheet2!BZ:NM,$B3799,0),"")</f>
        <v/>
      </c>
      <c r="O3799" t="str">
        <f>IF(OR(HLOOKUP(O$2+$A3799,Sheet2!CA:NN,$B3799,0),HLOOKUP(O$2+$A3799,Sheet2!CA:NN,$B3799,0)&lt;&gt;""),HLOOKUP(O$2+$A3799,Sheet2!CA:NN,$B3799,0),"")</f>
        <v/>
      </c>
      <c r="P3799" t="str">
        <f>IF(OR(HLOOKUP(P$2+$A3799,Sheet2!CB:NO,$B3799,0),HLOOKUP(P$2+$A3799,Sheet2!CB:NO,$B3799,0)&lt;&gt;""),HLOOKUP(P$2+$A3799,Sheet2!CB:NO,$B3799,0),"")</f>
        <v/>
      </c>
      <c r="Q3799" t="str">
        <f>IF(OR(HLOOKUP(Q$2+$A3799,Sheet2!CC:NO,$B3799,0),HLOOKUP(Q$2+$A3799,Sheet2!CC:NO,$B3799,0)&lt;&gt;""),HLOOKUP(Q$2+$A3799,Sheet2!CC:NO,$B3799,0),"")</f>
        <v/>
      </c>
    </row>
    <row r="3800" spans="1:17" x14ac:dyDescent="0.25">
      <c r="A3800" s="64">
        <f t="shared" si="475"/>
        <v>36</v>
      </c>
      <c r="B3800" s="64">
        <f t="shared" si="476"/>
        <v>384</v>
      </c>
      <c r="C3800" s="64">
        <f t="shared" si="477"/>
        <v>7</v>
      </c>
      <c r="D3800" s="64">
        <f t="shared" si="478"/>
        <v>380</v>
      </c>
      <c r="E3800" s="64">
        <f t="shared" si="479"/>
        <v>1896</v>
      </c>
      <c r="F3800" s="64" t="str">
        <f t="shared" si="472"/>
        <v/>
      </c>
      <c r="G3800" s="64" t="str">
        <f t="shared" si="473"/>
        <v/>
      </c>
      <c r="H3800" s="64" t="str">
        <f t="shared" si="474"/>
        <v/>
      </c>
      <c r="I3800" s="80" t="str">
        <f>IFERROR(VLOOKUP(D3800,Sheet2!A:B,2,0),"")</f>
        <v/>
      </c>
      <c r="J3800" s="64" t="str">
        <f>IFERROR(IF(I3800&lt;&gt;"",VLOOKUP(I3800,Sheet2!B:C,2,0),""),"")</f>
        <v/>
      </c>
      <c r="K3800" s="64" t="str">
        <f>IFERROR( IF(I3800&lt;&gt;"", HLOOKUP(L$2+$A3800,Sheet2!BX:NK,2,0),""),"")</f>
        <v/>
      </c>
      <c r="L3800" t="str">
        <f>IF(OR(HLOOKUP(L$2+$A3800,Sheet2!BX:NK,$B3800,0),HLOOKUP(L$2+$A3800,Sheet2!BX:NK,$B3800,0)&lt;&gt;""),HLOOKUP(L$2+$A3800,Sheet2!BX:NK,$B3800,0),"")</f>
        <v/>
      </c>
      <c r="M3800" t="str">
        <f>IF(OR(HLOOKUP(M$2+$A3800,Sheet2!BY:NL,$B3800,0),HLOOKUP(M$2+$A3800,Sheet2!BY:NL,$B3800,0)&lt;&gt;""),HLOOKUP(M$2+$A3800,Sheet2!BY:NL,$B3800,0),"")</f>
        <v/>
      </c>
      <c r="N3800" t="str">
        <f>IF(OR(HLOOKUP(N$2+$A3800,Sheet2!BZ:NM,$B3800,0),HLOOKUP(N$2+$A3800,Sheet2!BZ:NM,$B3800,0)&lt;&gt;""),HLOOKUP(N$2+$A3800,Sheet2!BZ:NM,$B3800,0),"")</f>
        <v/>
      </c>
      <c r="O3800" t="str">
        <f>IF(OR(HLOOKUP(O$2+$A3800,Sheet2!CA:NN,$B3800,0),HLOOKUP(O$2+$A3800,Sheet2!CA:NN,$B3800,0)&lt;&gt;""),HLOOKUP(O$2+$A3800,Sheet2!CA:NN,$B3800,0),"")</f>
        <v/>
      </c>
      <c r="P3800" t="str">
        <f>IF(OR(HLOOKUP(P$2+$A3800,Sheet2!CB:NO,$B3800,0),HLOOKUP(P$2+$A3800,Sheet2!CB:NO,$B3800,0)&lt;&gt;""),HLOOKUP(P$2+$A3800,Sheet2!CB:NO,$B3800,0),"")</f>
        <v/>
      </c>
      <c r="Q3800" t="str">
        <f>IF(OR(HLOOKUP(Q$2+$A3800,Sheet2!CC:NO,$B3800,0),HLOOKUP(Q$2+$A3800,Sheet2!CC:NO,$B3800,0)&lt;&gt;""),HLOOKUP(Q$2+$A3800,Sheet2!CC:NO,$B3800,0),"")</f>
        <v/>
      </c>
    </row>
    <row r="3801" spans="1:17" x14ac:dyDescent="0.25">
      <c r="A3801" s="64">
        <f t="shared" si="475"/>
        <v>42</v>
      </c>
      <c r="B3801" s="64">
        <f t="shared" si="476"/>
        <v>384</v>
      </c>
      <c r="C3801" s="64">
        <f t="shared" si="477"/>
        <v>8</v>
      </c>
      <c r="D3801" s="64">
        <f t="shared" si="478"/>
        <v>380</v>
      </c>
      <c r="E3801" s="64">
        <f t="shared" si="479"/>
        <v>1896</v>
      </c>
      <c r="F3801" s="64" t="str">
        <f t="shared" si="472"/>
        <v/>
      </c>
      <c r="G3801" s="64" t="str">
        <f t="shared" si="473"/>
        <v/>
      </c>
      <c r="H3801" s="64" t="str">
        <f t="shared" si="474"/>
        <v/>
      </c>
      <c r="I3801" s="80" t="str">
        <f>IFERROR(VLOOKUP(D3801,Sheet2!A:B,2,0),"")</f>
        <v/>
      </c>
      <c r="J3801" s="64" t="str">
        <f>IFERROR(IF(I3801&lt;&gt;"",VLOOKUP(I3801,Sheet2!B:C,2,0),""),"")</f>
        <v/>
      </c>
      <c r="K3801" s="64" t="str">
        <f>IFERROR( IF(I3801&lt;&gt;"", HLOOKUP(L$2+$A3801,Sheet2!BX:NK,2,0),""),"")</f>
        <v/>
      </c>
      <c r="L3801" t="str">
        <f>IF(OR(HLOOKUP(L$2+$A3801,Sheet2!BX:NK,$B3801,0),HLOOKUP(L$2+$A3801,Sheet2!BX:NK,$B3801,0)&lt;&gt;""),HLOOKUP(L$2+$A3801,Sheet2!BX:NK,$B3801,0),"")</f>
        <v/>
      </c>
      <c r="M3801" t="str">
        <f>IF(OR(HLOOKUP(M$2+$A3801,Sheet2!BY:NL,$B3801,0),HLOOKUP(M$2+$A3801,Sheet2!BY:NL,$B3801,0)&lt;&gt;""),HLOOKUP(M$2+$A3801,Sheet2!BY:NL,$B3801,0),"")</f>
        <v/>
      </c>
      <c r="N3801" t="str">
        <f>IF(OR(HLOOKUP(N$2+$A3801,Sheet2!BZ:NM,$B3801,0),HLOOKUP(N$2+$A3801,Sheet2!BZ:NM,$B3801,0)&lt;&gt;""),HLOOKUP(N$2+$A3801,Sheet2!BZ:NM,$B3801,0),"")</f>
        <v/>
      </c>
      <c r="O3801" t="str">
        <f>IF(OR(HLOOKUP(O$2+$A3801,Sheet2!CA:NN,$B3801,0),HLOOKUP(O$2+$A3801,Sheet2!CA:NN,$B3801,0)&lt;&gt;""),HLOOKUP(O$2+$A3801,Sheet2!CA:NN,$B3801,0),"")</f>
        <v/>
      </c>
      <c r="P3801" t="str">
        <f>IF(OR(HLOOKUP(P$2+$A3801,Sheet2!CB:NO,$B3801,0),HLOOKUP(P$2+$A3801,Sheet2!CB:NO,$B3801,0)&lt;&gt;""),HLOOKUP(P$2+$A3801,Sheet2!CB:NO,$B3801,0),"")</f>
        <v/>
      </c>
      <c r="Q3801" t="str">
        <f>IF(OR(HLOOKUP(Q$2+$A3801,Sheet2!CC:NO,$B3801,0),HLOOKUP(Q$2+$A3801,Sheet2!CC:NO,$B3801,0)&lt;&gt;""),HLOOKUP(Q$2+$A3801,Sheet2!CC:NO,$B3801,0),"")</f>
        <v/>
      </c>
    </row>
    <row r="3802" spans="1:17" x14ac:dyDescent="0.25">
      <c r="A3802" s="64">
        <f t="shared" si="475"/>
        <v>48</v>
      </c>
      <c r="B3802" s="64">
        <f t="shared" si="476"/>
        <v>384</v>
      </c>
      <c r="C3802" s="64">
        <f t="shared" si="477"/>
        <v>9</v>
      </c>
      <c r="D3802" s="64">
        <f t="shared" si="478"/>
        <v>380</v>
      </c>
      <c r="E3802" s="64">
        <f t="shared" si="479"/>
        <v>1896</v>
      </c>
      <c r="F3802" s="64" t="str">
        <f t="shared" si="472"/>
        <v/>
      </c>
      <c r="G3802" s="64" t="str">
        <f t="shared" si="473"/>
        <v/>
      </c>
      <c r="H3802" s="64" t="str">
        <f t="shared" si="474"/>
        <v/>
      </c>
      <c r="I3802" s="80" t="str">
        <f>IFERROR(VLOOKUP(D3802,Sheet2!A:B,2,0),"")</f>
        <v/>
      </c>
      <c r="J3802" s="64" t="str">
        <f>IFERROR(IF(I3802&lt;&gt;"",VLOOKUP(I3802,Sheet2!B:C,2,0),""),"")</f>
        <v/>
      </c>
      <c r="K3802" s="64" t="str">
        <f>IFERROR( IF(I3802&lt;&gt;"", HLOOKUP(L$2+$A3802,Sheet2!BX:NK,2,0),""),"")</f>
        <v/>
      </c>
      <c r="L3802" t="str">
        <f>IF(OR(HLOOKUP(L$2+$A3802,Sheet2!BX:NK,$B3802,0),HLOOKUP(L$2+$A3802,Sheet2!BX:NK,$B3802,0)&lt;&gt;""),HLOOKUP(L$2+$A3802,Sheet2!BX:NK,$B3802,0),"")</f>
        <v/>
      </c>
      <c r="M3802" t="str">
        <f>IF(OR(HLOOKUP(M$2+$A3802,Sheet2!BY:NL,$B3802,0),HLOOKUP(M$2+$A3802,Sheet2!BY:NL,$B3802,0)&lt;&gt;""),HLOOKUP(M$2+$A3802,Sheet2!BY:NL,$B3802,0),"")</f>
        <v/>
      </c>
      <c r="N3802" t="str">
        <f>IF(OR(HLOOKUP(N$2+$A3802,Sheet2!BZ:NM,$B3802,0),HLOOKUP(N$2+$A3802,Sheet2!BZ:NM,$B3802,0)&lt;&gt;""),HLOOKUP(N$2+$A3802,Sheet2!BZ:NM,$B3802,0),"")</f>
        <v/>
      </c>
      <c r="O3802" t="str">
        <f>IF(OR(HLOOKUP(O$2+$A3802,Sheet2!CA:NN,$B3802,0),HLOOKUP(O$2+$A3802,Sheet2!CA:NN,$B3802,0)&lt;&gt;""),HLOOKUP(O$2+$A3802,Sheet2!CA:NN,$B3802,0),"")</f>
        <v/>
      </c>
      <c r="P3802" t="str">
        <f>IF(OR(HLOOKUP(P$2+$A3802,Sheet2!CB:NO,$B3802,0),HLOOKUP(P$2+$A3802,Sheet2!CB:NO,$B3802,0)&lt;&gt;""),HLOOKUP(P$2+$A3802,Sheet2!CB:NO,$B3802,0),"")</f>
        <v/>
      </c>
      <c r="Q3802" t="str">
        <f>IF(OR(HLOOKUP(Q$2+$A3802,Sheet2!CC:NO,$B3802,0),HLOOKUP(Q$2+$A3802,Sheet2!CC:NO,$B3802,0)&lt;&gt;""),HLOOKUP(Q$2+$A3802,Sheet2!CC:NO,$B3802,0),"")</f>
        <v/>
      </c>
    </row>
    <row r="3803" spans="1:17" x14ac:dyDescent="0.25">
      <c r="A3803" s="64">
        <f t="shared" si="475"/>
        <v>54</v>
      </c>
      <c r="B3803" s="64">
        <f t="shared" si="476"/>
        <v>384</v>
      </c>
      <c r="C3803" s="64">
        <f t="shared" si="477"/>
        <v>10</v>
      </c>
      <c r="D3803" s="64">
        <f t="shared" si="478"/>
        <v>380</v>
      </c>
      <c r="E3803" s="64">
        <f t="shared" si="479"/>
        <v>1896</v>
      </c>
      <c r="F3803" s="64" t="str">
        <f t="shared" si="472"/>
        <v/>
      </c>
      <c r="G3803" s="64" t="str">
        <f t="shared" si="473"/>
        <v/>
      </c>
      <c r="H3803" s="64" t="str">
        <f t="shared" si="474"/>
        <v/>
      </c>
      <c r="I3803" s="80" t="str">
        <f>IFERROR(VLOOKUP(D3803,Sheet2!A:B,2,0),"")</f>
        <v/>
      </c>
      <c r="J3803" s="64" t="str">
        <f>IFERROR(IF(I3803&lt;&gt;"",VLOOKUP(I3803,Sheet2!B:C,2,0),""),"")</f>
        <v/>
      </c>
      <c r="K3803" s="64" t="str">
        <f>IFERROR( IF(I3803&lt;&gt;"", HLOOKUP(L$2+$A3803,Sheet2!BX:NK,2,0),""),"")</f>
        <v/>
      </c>
      <c r="L3803" t="str">
        <f>IF(OR(HLOOKUP(L$2+$A3803,Sheet2!BX:NK,$B3803,0),HLOOKUP(L$2+$A3803,Sheet2!BX:NK,$B3803,0)&lt;&gt;""),HLOOKUP(L$2+$A3803,Sheet2!BX:NK,$B3803,0),"")</f>
        <v/>
      </c>
      <c r="M3803" t="str">
        <f>IF(OR(HLOOKUP(M$2+$A3803,Sheet2!BY:NL,$B3803,0),HLOOKUP(M$2+$A3803,Sheet2!BY:NL,$B3803,0)&lt;&gt;""),HLOOKUP(M$2+$A3803,Sheet2!BY:NL,$B3803,0),"")</f>
        <v/>
      </c>
      <c r="N3803" t="str">
        <f>IF(OR(HLOOKUP(N$2+$A3803,Sheet2!BZ:NM,$B3803,0),HLOOKUP(N$2+$A3803,Sheet2!BZ:NM,$B3803,0)&lt;&gt;""),HLOOKUP(N$2+$A3803,Sheet2!BZ:NM,$B3803,0),"")</f>
        <v/>
      </c>
      <c r="O3803" t="str">
        <f>IF(OR(HLOOKUP(O$2+$A3803,Sheet2!CA:NN,$B3803,0),HLOOKUP(O$2+$A3803,Sheet2!CA:NN,$B3803,0)&lt;&gt;""),HLOOKUP(O$2+$A3803,Sheet2!CA:NN,$B3803,0),"")</f>
        <v/>
      </c>
      <c r="P3803" t="str">
        <f>IF(OR(HLOOKUP(P$2+$A3803,Sheet2!CB:NO,$B3803,0),HLOOKUP(P$2+$A3803,Sheet2!CB:NO,$B3803,0)&lt;&gt;""),HLOOKUP(P$2+$A3803,Sheet2!CB:NO,$B3803,0),"")</f>
        <v/>
      </c>
      <c r="Q3803" t="str">
        <f>IF(OR(HLOOKUP(Q$2+$A3803,Sheet2!CC:NO,$B3803,0),HLOOKUP(Q$2+$A3803,Sheet2!CC:NO,$B3803,0)&lt;&gt;""),HLOOKUP(Q$2+$A3803,Sheet2!CC:NO,$B3803,0),"")</f>
        <v/>
      </c>
    </row>
    <row r="3804" spans="1:17" x14ac:dyDescent="0.25">
      <c r="A3804" s="64">
        <f t="shared" si="475"/>
        <v>0</v>
      </c>
      <c r="B3804" s="64">
        <f t="shared" si="476"/>
        <v>385</v>
      </c>
      <c r="C3804" s="64">
        <f t="shared" si="477"/>
        <v>1</v>
      </c>
      <c r="D3804" s="64">
        <f t="shared" si="478"/>
        <v>381</v>
      </c>
      <c r="E3804" s="64">
        <f t="shared" si="479"/>
        <v>1901</v>
      </c>
      <c r="F3804" s="64" t="str">
        <f t="shared" si="472"/>
        <v/>
      </c>
      <c r="G3804" s="64" t="str">
        <f t="shared" si="473"/>
        <v/>
      </c>
      <c r="H3804" s="64" t="str">
        <f t="shared" si="474"/>
        <v/>
      </c>
      <c r="I3804" s="80" t="str">
        <f>IFERROR(VLOOKUP(D3804,Sheet2!A:B,2,0),"")</f>
        <v/>
      </c>
      <c r="J3804" s="64" t="str">
        <f>IFERROR(IF(I3804&lt;&gt;"",VLOOKUP(I3804,Sheet2!B:C,2,0),""),"")</f>
        <v/>
      </c>
      <c r="K3804" s="64" t="str">
        <f>IFERROR( IF(I3804&lt;&gt;"", HLOOKUP(L$2+$A3804,Sheet2!BX:NK,2,0),""),"")</f>
        <v/>
      </c>
      <c r="L3804" t="str">
        <f>IF(OR(HLOOKUP(L$2+$A3804,Sheet2!BX:NK,$B3804,0),HLOOKUP(L$2+$A3804,Sheet2!BX:NK,$B3804,0)&lt;&gt;""),HLOOKUP(L$2+$A3804,Sheet2!BX:NK,$B3804,0),"")</f>
        <v/>
      </c>
      <c r="M3804" t="str">
        <f>IF(OR(HLOOKUP(M$2+$A3804,Sheet2!BY:NL,$B3804,0),HLOOKUP(M$2+$A3804,Sheet2!BY:NL,$B3804,0)&lt;&gt;""),HLOOKUP(M$2+$A3804,Sheet2!BY:NL,$B3804,0),"")</f>
        <v/>
      </c>
      <c r="N3804" t="str">
        <f>IF(OR(HLOOKUP(N$2+$A3804,Sheet2!BZ:NM,$B3804,0),HLOOKUP(N$2+$A3804,Sheet2!BZ:NM,$B3804,0)&lt;&gt;""),HLOOKUP(N$2+$A3804,Sheet2!BZ:NM,$B3804,0),"")</f>
        <v/>
      </c>
      <c r="O3804" t="str">
        <f>IF(OR(HLOOKUP(O$2+$A3804,Sheet2!CA:NN,$B3804,0),HLOOKUP(O$2+$A3804,Sheet2!CA:NN,$B3804,0)&lt;&gt;""),HLOOKUP(O$2+$A3804,Sheet2!CA:NN,$B3804,0),"")</f>
        <v/>
      </c>
      <c r="P3804" t="str">
        <f>IF(OR(HLOOKUP(P$2+$A3804,Sheet2!CB:NO,$B3804,0),HLOOKUP(P$2+$A3804,Sheet2!CB:NO,$B3804,0)&lt;&gt;""),HLOOKUP(P$2+$A3804,Sheet2!CB:NO,$B3804,0),"")</f>
        <v/>
      </c>
      <c r="Q3804" t="str">
        <f>IF(OR(HLOOKUP(Q$2+$A3804,Sheet2!CC:NO,$B3804,0),HLOOKUP(Q$2+$A3804,Sheet2!CC:NO,$B3804,0)&lt;&gt;""),HLOOKUP(Q$2+$A3804,Sheet2!CC:NO,$B3804,0),"")</f>
        <v/>
      </c>
    </row>
    <row r="3805" spans="1:17" x14ac:dyDescent="0.25">
      <c r="A3805" s="64">
        <f t="shared" si="475"/>
        <v>6</v>
      </c>
      <c r="B3805" s="64">
        <f t="shared" si="476"/>
        <v>385</v>
      </c>
      <c r="C3805" s="64">
        <f t="shared" si="477"/>
        <v>2</v>
      </c>
      <c r="D3805" s="64">
        <f t="shared" si="478"/>
        <v>381</v>
      </c>
      <c r="E3805" s="64">
        <f t="shared" si="479"/>
        <v>1901</v>
      </c>
      <c r="F3805" s="64" t="str">
        <f t="shared" si="472"/>
        <v/>
      </c>
      <c r="G3805" s="64" t="str">
        <f t="shared" si="473"/>
        <v/>
      </c>
      <c r="H3805" s="64" t="str">
        <f t="shared" si="474"/>
        <v/>
      </c>
      <c r="I3805" s="80" t="str">
        <f>IFERROR(VLOOKUP(D3805,Sheet2!A:B,2,0),"")</f>
        <v/>
      </c>
      <c r="J3805" s="64" t="str">
        <f>IFERROR(IF(I3805&lt;&gt;"",VLOOKUP(I3805,Sheet2!B:C,2,0),""),"")</f>
        <v/>
      </c>
      <c r="K3805" s="64" t="str">
        <f>IFERROR( IF(I3805&lt;&gt;"", HLOOKUP(L$2+$A3805,Sheet2!BX:NK,2,0),""),"")</f>
        <v/>
      </c>
      <c r="L3805" t="str">
        <f>IF(OR(HLOOKUP(L$2+$A3805,Sheet2!BX:NK,$B3805,0),HLOOKUP(L$2+$A3805,Sheet2!BX:NK,$B3805,0)&lt;&gt;""),HLOOKUP(L$2+$A3805,Sheet2!BX:NK,$B3805,0),"")</f>
        <v/>
      </c>
      <c r="M3805" t="str">
        <f>IF(OR(HLOOKUP(M$2+$A3805,Sheet2!BY:NL,$B3805,0),HLOOKUP(M$2+$A3805,Sheet2!BY:NL,$B3805,0)&lt;&gt;""),HLOOKUP(M$2+$A3805,Sheet2!BY:NL,$B3805,0),"")</f>
        <v/>
      </c>
      <c r="N3805" t="str">
        <f>IF(OR(HLOOKUP(N$2+$A3805,Sheet2!BZ:NM,$B3805,0),HLOOKUP(N$2+$A3805,Sheet2!BZ:NM,$B3805,0)&lt;&gt;""),HLOOKUP(N$2+$A3805,Sheet2!BZ:NM,$B3805,0),"")</f>
        <v/>
      </c>
      <c r="O3805" t="str">
        <f>IF(OR(HLOOKUP(O$2+$A3805,Sheet2!CA:NN,$B3805,0),HLOOKUP(O$2+$A3805,Sheet2!CA:NN,$B3805,0)&lt;&gt;""),HLOOKUP(O$2+$A3805,Sheet2!CA:NN,$B3805,0),"")</f>
        <v/>
      </c>
      <c r="P3805" t="str">
        <f>IF(OR(HLOOKUP(P$2+$A3805,Sheet2!CB:NO,$B3805,0),HLOOKUP(P$2+$A3805,Sheet2!CB:NO,$B3805,0)&lt;&gt;""),HLOOKUP(P$2+$A3805,Sheet2!CB:NO,$B3805,0),"")</f>
        <v/>
      </c>
      <c r="Q3805" t="str">
        <f>IF(OR(HLOOKUP(Q$2+$A3805,Sheet2!CC:NO,$B3805,0),HLOOKUP(Q$2+$A3805,Sheet2!CC:NO,$B3805,0)&lt;&gt;""),HLOOKUP(Q$2+$A3805,Sheet2!CC:NO,$B3805,0),"")</f>
        <v/>
      </c>
    </row>
    <row r="3806" spans="1:17" x14ac:dyDescent="0.25">
      <c r="A3806" s="64">
        <f t="shared" si="475"/>
        <v>12</v>
      </c>
      <c r="B3806" s="64">
        <f t="shared" si="476"/>
        <v>385</v>
      </c>
      <c r="C3806" s="64">
        <f t="shared" si="477"/>
        <v>3</v>
      </c>
      <c r="D3806" s="64">
        <f t="shared" si="478"/>
        <v>381</v>
      </c>
      <c r="E3806" s="64">
        <f t="shared" si="479"/>
        <v>1901</v>
      </c>
      <c r="F3806" s="64" t="str">
        <f t="shared" si="472"/>
        <v/>
      </c>
      <c r="G3806" s="64" t="str">
        <f t="shared" si="473"/>
        <v/>
      </c>
      <c r="H3806" s="64" t="str">
        <f t="shared" si="474"/>
        <v/>
      </c>
      <c r="I3806" s="80" t="str">
        <f>IFERROR(VLOOKUP(D3806,Sheet2!A:B,2,0),"")</f>
        <v/>
      </c>
      <c r="J3806" s="64" t="str">
        <f>IFERROR(IF(I3806&lt;&gt;"",VLOOKUP(I3806,Sheet2!B:C,2,0),""),"")</f>
        <v/>
      </c>
      <c r="K3806" s="64" t="str">
        <f>IFERROR( IF(I3806&lt;&gt;"", HLOOKUP(L$2+$A3806,Sheet2!BX:NK,2,0),""),"")</f>
        <v/>
      </c>
      <c r="L3806" t="str">
        <f>IF(OR(HLOOKUP(L$2+$A3806,Sheet2!BX:NK,$B3806,0),HLOOKUP(L$2+$A3806,Sheet2!BX:NK,$B3806,0)&lt;&gt;""),HLOOKUP(L$2+$A3806,Sheet2!BX:NK,$B3806,0),"")</f>
        <v/>
      </c>
      <c r="M3806" t="str">
        <f>IF(OR(HLOOKUP(M$2+$A3806,Sheet2!BY:NL,$B3806,0),HLOOKUP(M$2+$A3806,Sheet2!BY:NL,$B3806,0)&lt;&gt;""),HLOOKUP(M$2+$A3806,Sheet2!BY:NL,$B3806,0),"")</f>
        <v/>
      </c>
      <c r="N3806" t="str">
        <f>IF(OR(HLOOKUP(N$2+$A3806,Sheet2!BZ:NM,$B3806,0),HLOOKUP(N$2+$A3806,Sheet2!BZ:NM,$B3806,0)&lt;&gt;""),HLOOKUP(N$2+$A3806,Sheet2!BZ:NM,$B3806,0),"")</f>
        <v/>
      </c>
      <c r="O3806" t="str">
        <f>IF(OR(HLOOKUP(O$2+$A3806,Sheet2!CA:NN,$B3806,0),HLOOKUP(O$2+$A3806,Sheet2!CA:NN,$B3806,0)&lt;&gt;""),HLOOKUP(O$2+$A3806,Sheet2!CA:NN,$B3806,0),"")</f>
        <v/>
      </c>
      <c r="P3806" t="str">
        <f>IF(OR(HLOOKUP(P$2+$A3806,Sheet2!CB:NO,$B3806,0),HLOOKUP(P$2+$A3806,Sheet2!CB:NO,$B3806,0)&lt;&gt;""),HLOOKUP(P$2+$A3806,Sheet2!CB:NO,$B3806,0),"")</f>
        <v/>
      </c>
      <c r="Q3806" t="str">
        <f>IF(OR(HLOOKUP(Q$2+$A3806,Sheet2!CC:NO,$B3806,0),HLOOKUP(Q$2+$A3806,Sheet2!CC:NO,$B3806,0)&lt;&gt;""),HLOOKUP(Q$2+$A3806,Sheet2!CC:NO,$B3806,0),"")</f>
        <v/>
      </c>
    </row>
    <row r="3807" spans="1:17" x14ac:dyDescent="0.25">
      <c r="A3807" s="64">
        <f t="shared" si="475"/>
        <v>18</v>
      </c>
      <c r="B3807" s="64">
        <f t="shared" si="476"/>
        <v>385</v>
      </c>
      <c r="C3807" s="64">
        <f t="shared" si="477"/>
        <v>4</v>
      </c>
      <c r="D3807" s="64">
        <f t="shared" si="478"/>
        <v>381</v>
      </c>
      <c r="E3807" s="64">
        <f t="shared" si="479"/>
        <v>1901</v>
      </c>
      <c r="F3807" s="64" t="str">
        <f t="shared" si="472"/>
        <v/>
      </c>
      <c r="G3807" s="64" t="str">
        <f t="shared" si="473"/>
        <v/>
      </c>
      <c r="H3807" s="64" t="str">
        <f t="shared" si="474"/>
        <v/>
      </c>
      <c r="I3807" s="80" t="str">
        <f>IFERROR(VLOOKUP(D3807,Sheet2!A:B,2,0),"")</f>
        <v/>
      </c>
      <c r="J3807" s="64" t="str">
        <f>IFERROR(IF(I3807&lt;&gt;"",VLOOKUP(I3807,Sheet2!B:C,2,0),""),"")</f>
        <v/>
      </c>
      <c r="K3807" s="64" t="str">
        <f>IFERROR( IF(I3807&lt;&gt;"", HLOOKUP(L$2+$A3807,Sheet2!BX:NK,2,0),""),"")</f>
        <v/>
      </c>
      <c r="L3807" t="str">
        <f>IF(OR(HLOOKUP(L$2+$A3807,Sheet2!BX:NK,$B3807,0),HLOOKUP(L$2+$A3807,Sheet2!BX:NK,$B3807,0)&lt;&gt;""),HLOOKUP(L$2+$A3807,Sheet2!BX:NK,$B3807,0),"")</f>
        <v/>
      </c>
      <c r="M3807" t="str">
        <f>IF(OR(HLOOKUP(M$2+$A3807,Sheet2!BY:NL,$B3807,0),HLOOKUP(M$2+$A3807,Sheet2!BY:NL,$B3807,0)&lt;&gt;""),HLOOKUP(M$2+$A3807,Sheet2!BY:NL,$B3807,0),"")</f>
        <v/>
      </c>
      <c r="N3807" t="str">
        <f>IF(OR(HLOOKUP(N$2+$A3807,Sheet2!BZ:NM,$B3807,0),HLOOKUP(N$2+$A3807,Sheet2!BZ:NM,$B3807,0)&lt;&gt;""),HLOOKUP(N$2+$A3807,Sheet2!BZ:NM,$B3807,0),"")</f>
        <v/>
      </c>
      <c r="O3807" t="str">
        <f>IF(OR(HLOOKUP(O$2+$A3807,Sheet2!CA:NN,$B3807,0),HLOOKUP(O$2+$A3807,Sheet2!CA:NN,$B3807,0)&lt;&gt;""),HLOOKUP(O$2+$A3807,Sheet2!CA:NN,$B3807,0),"")</f>
        <v/>
      </c>
      <c r="P3807" t="str">
        <f>IF(OR(HLOOKUP(P$2+$A3807,Sheet2!CB:NO,$B3807,0),HLOOKUP(P$2+$A3807,Sheet2!CB:NO,$B3807,0)&lt;&gt;""),HLOOKUP(P$2+$A3807,Sheet2!CB:NO,$B3807,0),"")</f>
        <v/>
      </c>
      <c r="Q3807" t="str">
        <f>IF(OR(HLOOKUP(Q$2+$A3807,Sheet2!CC:NO,$B3807,0),HLOOKUP(Q$2+$A3807,Sheet2!CC:NO,$B3807,0)&lt;&gt;""),HLOOKUP(Q$2+$A3807,Sheet2!CC:NO,$B3807,0),"")</f>
        <v/>
      </c>
    </row>
    <row r="3808" spans="1:17" x14ac:dyDescent="0.25">
      <c r="A3808" s="64">
        <f t="shared" si="475"/>
        <v>24</v>
      </c>
      <c r="B3808" s="64">
        <f t="shared" si="476"/>
        <v>385</v>
      </c>
      <c r="C3808" s="64">
        <f t="shared" si="477"/>
        <v>5</v>
      </c>
      <c r="D3808" s="64">
        <f t="shared" si="478"/>
        <v>381</v>
      </c>
      <c r="E3808" s="64">
        <f t="shared" si="479"/>
        <v>1901</v>
      </c>
      <c r="F3808" s="64" t="str">
        <f t="shared" si="472"/>
        <v/>
      </c>
      <c r="G3808" s="64" t="str">
        <f t="shared" si="473"/>
        <v/>
      </c>
      <c r="H3808" s="64" t="str">
        <f t="shared" si="474"/>
        <v/>
      </c>
      <c r="I3808" s="80" t="str">
        <f>IFERROR(VLOOKUP(D3808,Sheet2!A:B,2,0),"")</f>
        <v/>
      </c>
      <c r="J3808" s="64" t="str">
        <f>IFERROR(IF(I3808&lt;&gt;"",VLOOKUP(I3808,Sheet2!B:C,2,0),""),"")</f>
        <v/>
      </c>
      <c r="K3808" s="64" t="str">
        <f>IFERROR( IF(I3808&lt;&gt;"", HLOOKUP(L$2+$A3808,Sheet2!BX:NK,2,0),""),"")</f>
        <v/>
      </c>
      <c r="L3808" t="str">
        <f>IF(OR(HLOOKUP(L$2+$A3808,Sheet2!BX:NK,$B3808,0),HLOOKUP(L$2+$A3808,Sheet2!BX:NK,$B3808,0)&lt;&gt;""),HLOOKUP(L$2+$A3808,Sheet2!BX:NK,$B3808,0),"")</f>
        <v/>
      </c>
      <c r="M3808" t="str">
        <f>IF(OR(HLOOKUP(M$2+$A3808,Sheet2!BY:NL,$B3808,0),HLOOKUP(M$2+$A3808,Sheet2!BY:NL,$B3808,0)&lt;&gt;""),HLOOKUP(M$2+$A3808,Sheet2!BY:NL,$B3808,0),"")</f>
        <v/>
      </c>
      <c r="N3808" t="str">
        <f>IF(OR(HLOOKUP(N$2+$A3808,Sheet2!BZ:NM,$B3808,0),HLOOKUP(N$2+$A3808,Sheet2!BZ:NM,$B3808,0)&lt;&gt;""),HLOOKUP(N$2+$A3808,Sheet2!BZ:NM,$B3808,0),"")</f>
        <v/>
      </c>
      <c r="O3808" t="str">
        <f>IF(OR(HLOOKUP(O$2+$A3808,Sheet2!CA:NN,$B3808,0),HLOOKUP(O$2+$A3808,Sheet2!CA:NN,$B3808,0)&lt;&gt;""),HLOOKUP(O$2+$A3808,Sheet2!CA:NN,$B3808,0),"")</f>
        <v/>
      </c>
      <c r="P3808" t="str">
        <f>IF(OR(HLOOKUP(P$2+$A3808,Sheet2!CB:NO,$B3808,0),HLOOKUP(P$2+$A3808,Sheet2!CB:NO,$B3808,0)&lt;&gt;""),HLOOKUP(P$2+$A3808,Sheet2!CB:NO,$B3808,0),"")</f>
        <v/>
      </c>
      <c r="Q3808" t="str">
        <f>IF(OR(HLOOKUP(Q$2+$A3808,Sheet2!CC:NO,$B3808,0),HLOOKUP(Q$2+$A3808,Sheet2!CC:NO,$B3808,0)&lt;&gt;""),HLOOKUP(Q$2+$A3808,Sheet2!CC:NO,$B3808,0),"")</f>
        <v/>
      </c>
    </row>
    <row r="3809" spans="1:17" x14ac:dyDescent="0.25">
      <c r="A3809" s="64">
        <f t="shared" si="475"/>
        <v>30</v>
      </c>
      <c r="B3809" s="64">
        <f t="shared" si="476"/>
        <v>385</v>
      </c>
      <c r="C3809" s="64">
        <f t="shared" si="477"/>
        <v>6</v>
      </c>
      <c r="D3809" s="64">
        <f t="shared" si="478"/>
        <v>381</v>
      </c>
      <c r="E3809" s="64">
        <f t="shared" si="479"/>
        <v>1901</v>
      </c>
      <c r="F3809" s="64" t="str">
        <f t="shared" si="472"/>
        <v/>
      </c>
      <c r="G3809" s="64" t="str">
        <f t="shared" si="473"/>
        <v/>
      </c>
      <c r="H3809" s="64" t="str">
        <f t="shared" si="474"/>
        <v/>
      </c>
      <c r="I3809" s="80" t="str">
        <f>IFERROR(VLOOKUP(D3809,Sheet2!A:B,2,0),"")</f>
        <v/>
      </c>
      <c r="J3809" s="64" t="str">
        <f>IFERROR(IF(I3809&lt;&gt;"",VLOOKUP(I3809,Sheet2!B:C,2,0),""),"")</f>
        <v/>
      </c>
      <c r="K3809" s="64" t="str">
        <f>IFERROR( IF(I3809&lt;&gt;"", HLOOKUP(L$2+$A3809,Sheet2!BX:NK,2,0),""),"")</f>
        <v/>
      </c>
      <c r="L3809" t="str">
        <f>IF(OR(HLOOKUP(L$2+$A3809,Sheet2!BX:NK,$B3809,0),HLOOKUP(L$2+$A3809,Sheet2!BX:NK,$B3809,0)&lt;&gt;""),HLOOKUP(L$2+$A3809,Sheet2!BX:NK,$B3809,0),"")</f>
        <v/>
      </c>
      <c r="M3809" t="str">
        <f>IF(OR(HLOOKUP(M$2+$A3809,Sheet2!BY:NL,$B3809,0),HLOOKUP(M$2+$A3809,Sheet2!BY:NL,$B3809,0)&lt;&gt;""),HLOOKUP(M$2+$A3809,Sheet2!BY:NL,$B3809,0),"")</f>
        <v/>
      </c>
      <c r="N3809" t="str">
        <f>IF(OR(HLOOKUP(N$2+$A3809,Sheet2!BZ:NM,$B3809,0),HLOOKUP(N$2+$A3809,Sheet2!BZ:NM,$B3809,0)&lt;&gt;""),HLOOKUP(N$2+$A3809,Sheet2!BZ:NM,$B3809,0),"")</f>
        <v/>
      </c>
      <c r="O3809" t="str">
        <f>IF(OR(HLOOKUP(O$2+$A3809,Sheet2!CA:NN,$B3809,0),HLOOKUP(O$2+$A3809,Sheet2!CA:NN,$B3809,0)&lt;&gt;""),HLOOKUP(O$2+$A3809,Sheet2!CA:NN,$B3809,0),"")</f>
        <v/>
      </c>
      <c r="P3809" t="str">
        <f>IF(OR(HLOOKUP(P$2+$A3809,Sheet2!CB:NO,$B3809,0),HLOOKUP(P$2+$A3809,Sheet2!CB:NO,$B3809,0)&lt;&gt;""),HLOOKUP(P$2+$A3809,Sheet2!CB:NO,$B3809,0),"")</f>
        <v/>
      </c>
      <c r="Q3809" t="str">
        <f>IF(OR(HLOOKUP(Q$2+$A3809,Sheet2!CC:NO,$B3809,0),HLOOKUP(Q$2+$A3809,Sheet2!CC:NO,$B3809,0)&lt;&gt;""),HLOOKUP(Q$2+$A3809,Sheet2!CC:NO,$B3809,0),"")</f>
        <v/>
      </c>
    </row>
    <row r="3810" spans="1:17" x14ac:dyDescent="0.25">
      <c r="A3810" s="64">
        <f t="shared" si="475"/>
        <v>36</v>
      </c>
      <c r="B3810" s="64">
        <f t="shared" si="476"/>
        <v>385</v>
      </c>
      <c r="C3810" s="64">
        <f t="shared" si="477"/>
        <v>7</v>
      </c>
      <c r="D3810" s="64">
        <f t="shared" si="478"/>
        <v>381</v>
      </c>
      <c r="E3810" s="64">
        <f t="shared" si="479"/>
        <v>1901</v>
      </c>
      <c r="F3810" s="64" t="str">
        <f t="shared" si="472"/>
        <v/>
      </c>
      <c r="G3810" s="64" t="str">
        <f t="shared" si="473"/>
        <v/>
      </c>
      <c r="H3810" s="64" t="str">
        <f t="shared" si="474"/>
        <v/>
      </c>
      <c r="I3810" s="80" t="str">
        <f>IFERROR(VLOOKUP(D3810,Sheet2!A:B,2,0),"")</f>
        <v/>
      </c>
      <c r="J3810" s="64" t="str">
        <f>IFERROR(IF(I3810&lt;&gt;"",VLOOKUP(I3810,Sheet2!B:C,2,0),""),"")</f>
        <v/>
      </c>
      <c r="K3810" s="64" t="str">
        <f>IFERROR( IF(I3810&lt;&gt;"", HLOOKUP(L$2+$A3810,Sheet2!BX:NK,2,0),""),"")</f>
        <v/>
      </c>
      <c r="L3810" t="str">
        <f>IF(OR(HLOOKUP(L$2+$A3810,Sheet2!BX:NK,$B3810,0),HLOOKUP(L$2+$A3810,Sheet2!BX:NK,$B3810,0)&lt;&gt;""),HLOOKUP(L$2+$A3810,Sheet2!BX:NK,$B3810,0),"")</f>
        <v/>
      </c>
      <c r="M3810" t="str">
        <f>IF(OR(HLOOKUP(M$2+$A3810,Sheet2!BY:NL,$B3810,0),HLOOKUP(M$2+$A3810,Sheet2!BY:NL,$B3810,0)&lt;&gt;""),HLOOKUP(M$2+$A3810,Sheet2!BY:NL,$B3810,0),"")</f>
        <v/>
      </c>
      <c r="N3810" t="str">
        <f>IF(OR(HLOOKUP(N$2+$A3810,Sheet2!BZ:NM,$B3810,0),HLOOKUP(N$2+$A3810,Sheet2!BZ:NM,$B3810,0)&lt;&gt;""),HLOOKUP(N$2+$A3810,Sheet2!BZ:NM,$B3810,0),"")</f>
        <v/>
      </c>
      <c r="O3810" t="str">
        <f>IF(OR(HLOOKUP(O$2+$A3810,Sheet2!CA:NN,$B3810,0),HLOOKUP(O$2+$A3810,Sheet2!CA:NN,$B3810,0)&lt;&gt;""),HLOOKUP(O$2+$A3810,Sheet2!CA:NN,$B3810,0),"")</f>
        <v/>
      </c>
      <c r="P3810" t="str">
        <f>IF(OR(HLOOKUP(P$2+$A3810,Sheet2!CB:NO,$B3810,0),HLOOKUP(P$2+$A3810,Sheet2!CB:NO,$B3810,0)&lt;&gt;""),HLOOKUP(P$2+$A3810,Sheet2!CB:NO,$B3810,0),"")</f>
        <v/>
      </c>
      <c r="Q3810" t="str">
        <f>IF(OR(HLOOKUP(Q$2+$A3810,Sheet2!CC:NO,$B3810,0),HLOOKUP(Q$2+$A3810,Sheet2!CC:NO,$B3810,0)&lt;&gt;""),HLOOKUP(Q$2+$A3810,Sheet2!CC:NO,$B3810,0),"")</f>
        <v/>
      </c>
    </row>
    <row r="3811" spans="1:17" x14ac:dyDescent="0.25">
      <c r="A3811" s="64">
        <f t="shared" si="475"/>
        <v>42</v>
      </c>
      <c r="B3811" s="64">
        <f t="shared" si="476"/>
        <v>385</v>
      </c>
      <c r="C3811" s="64">
        <f t="shared" si="477"/>
        <v>8</v>
      </c>
      <c r="D3811" s="64">
        <f t="shared" si="478"/>
        <v>381</v>
      </c>
      <c r="E3811" s="64">
        <f t="shared" si="479"/>
        <v>1901</v>
      </c>
      <c r="F3811" s="64" t="str">
        <f t="shared" si="472"/>
        <v/>
      </c>
      <c r="G3811" s="64" t="str">
        <f t="shared" si="473"/>
        <v/>
      </c>
      <c r="H3811" s="64" t="str">
        <f t="shared" si="474"/>
        <v/>
      </c>
      <c r="I3811" s="80" t="str">
        <f>IFERROR(VLOOKUP(D3811,Sheet2!A:B,2,0),"")</f>
        <v/>
      </c>
      <c r="J3811" s="64" t="str">
        <f>IFERROR(IF(I3811&lt;&gt;"",VLOOKUP(I3811,Sheet2!B:C,2,0),""),"")</f>
        <v/>
      </c>
      <c r="K3811" s="64" t="str">
        <f>IFERROR( IF(I3811&lt;&gt;"", HLOOKUP(L$2+$A3811,Sheet2!BX:NK,2,0),""),"")</f>
        <v/>
      </c>
      <c r="L3811" t="str">
        <f>IF(OR(HLOOKUP(L$2+$A3811,Sheet2!BX:NK,$B3811,0),HLOOKUP(L$2+$A3811,Sheet2!BX:NK,$B3811,0)&lt;&gt;""),HLOOKUP(L$2+$A3811,Sheet2!BX:NK,$B3811,0),"")</f>
        <v/>
      </c>
      <c r="M3811" t="str">
        <f>IF(OR(HLOOKUP(M$2+$A3811,Sheet2!BY:NL,$B3811,0),HLOOKUP(M$2+$A3811,Sheet2!BY:NL,$B3811,0)&lt;&gt;""),HLOOKUP(M$2+$A3811,Sheet2!BY:NL,$B3811,0),"")</f>
        <v/>
      </c>
      <c r="N3811" t="str">
        <f>IF(OR(HLOOKUP(N$2+$A3811,Sheet2!BZ:NM,$B3811,0),HLOOKUP(N$2+$A3811,Sheet2!BZ:NM,$B3811,0)&lt;&gt;""),HLOOKUP(N$2+$A3811,Sheet2!BZ:NM,$B3811,0),"")</f>
        <v/>
      </c>
      <c r="O3811" t="str">
        <f>IF(OR(HLOOKUP(O$2+$A3811,Sheet2!CA:NN,$B3811,0),HLOOKUP(O$2+$A3811,Sheet2!CA:NN,$B3811,0)&lt;&gt;""),HLOOKUP(O$2+$A3811,Sheet2!CA:NN,$B3811,0),"")</f>
        <v/>
      </c>
      <c r="P3811" t="str">
        <f>IF(OR(HLOOKUP(P$2+$A3811,Sheet2!CB:NO,$B3811,0),HLOOKUP(P$2+$A3811,Sheet2!CB:NO,$B3811,0)&lt;&gt;""),HLOOKUP(P$2+$A3811,Sheet2!CB:NO,$B3811,0),"")</f>
        <v/>
      </c>
      <c r="Q3811" t="str">
        <f>IF(OR(HLOOKUP(Q$2+$A3811,Sheet2!CC:NO,$B3811,0),HLOOKUP(Q$2+$A3811,Sheet2!CC:NO,$B3811,0)&lt;&gt;""),HLOOKUP(Q$2+$A3811,Sheet2!CC:NO,$B3811,0),"")</f>
        <v/>
      </c>
    </row>
    <row r="3812" spans="1:17" x14ac:dyDescent="0.25">
      <c r="A3812" s="64">
        <f t="shared" si="475"/>
        <v>48</v>
      </c>
      <c r="B3812" s="64">
        <f t="shared" si="476"/>
        <v>385</v>
      </c>
      <c r="C3812" s="64">
        <f t="shared" si="477"/>
        <v>9</v>
      </c>
      <c r="D3812" s="64">
        <f t="shared" si="478"/>
        <v>381</v>
      </c>
      <c r="E3812" s="64">
        <f t="shared" si="479"/>
        <v>1901</v>
      </c>
      <c r="F3812" s="64" t="str">
        <f t="shared" si="472"/>
        <v/>
      </c>
      <c r="G3812" s="64" t="str">
        <f t="shared" si="473"/>
        <v/>
      </c>
      <c r="H3812" s="64" t="str">
        <f t="shared" si="474"/>
        <v/>
      </c>
      <c r="I3812" s="80" t="str">
        <f>IFERROR(VLOOKUP(D3812,Sheet2!A:B,2,0),"")</f>
        <v/>
      </c>
      <c r="J3812" s="64" t="str">
        <f>IFERROR(IF(I3812&lt;&gt;"",VLOOKUP(I3812,Sheet2!B:C,2,0),""),"")</f>
        <v/>
      </c>
      <c r="K3812" s="64" t="str">
        <f>IFERROR( IF(I3812&lt;&gt;"", HLOOKUP(L$2+$A3812,Sheet2!BX:NK,2,0),""),"")</f>
        <v/>
      </c>
      <c r="L3812" t="str">
        <f>IF(OR(HLOOKUP(L$2+$A3812,Sheet2!BX:NK,$B3812,0),HLOOKUP(L$2+$A3812,Sheet2!BX:NK,$B3812,0)&lt;&gt;""),HLOOKUP(L$2+$A3812,Sheet2!BX:NK,$B3812,0),"")</f>
        <v/>
      </c>
      <c r="M3812" t="str">
        <f>IF(OR(HLOOKUP(M$2+$A3812,Sheet2!BY:NL,$B3812,0),HLOOKUP(M$2+$A3812,Sheet2!BY:NL,$B3812,0)&lt;&gt;""),HLOOKUP(M$2+$A3812,Sheet2!BY:NL,$B3812,0),"")</f>
        <v/>
      </c>
      <c r="N3812" t="str">
        <f>IF(OR(HLOOKUP(N$2+$A3812,Sheet2!BZ:NM,$B3812,0),HLOOKUP(N$2+$A3812,Sheet2!BZ:NM,$B3812,0)&lt;&gt;""),HLOOKUP(N$2+$A3812,Sheet2!BZ:NM,$B3812,0),"")</f>
        <v/>
      </c>
      <c r="O3812" t="str">
        <f>IF(OR(HLOOKUP(O$2+$A3812,Sheet2!CA:NN,$B3812,0),HLOOKUP(O$2+$A3812,Sheet2!CA:NN,$B3812,0)&lt;&gt;""),HLOOKUP(O$2+$A3812,Sheet2!CA:NN,$B3812,0),"")</f>
        <v/>
      </c>
      <c r="P3812" t="str">
        <f>IF(OR(HLOOKUP(P$2+$A3812,Sheet2!CB:NO,$B3812,0),HLOOKUP(P$2+$A3812,Sheet2!CB:NO,$B3812,0)&lt;&gt;""),HLOOKUP(P$2+$A3812,Sheet2!CB:NO,$B3812,0),"")</f>
        <v/>
      </c>
      <c r="Q3812" t="str">
        <f>IF(OR(HLOOKUP(Q$2+$A3812,Sheet2!CC:NO,$B3812,0),HLOOKUP(Q$2+$A3812,Sheet2!CC:NO,$B3812,0)&lt;&gt;""),HLOOKUP(Q$2+$A3812,Sheet2!CC:NO,$B3812,0),"")</f>
        <v/>
      </c>
    </row>
    <row r="3813" spans="1:17" x14ac:dyDescent="0.25">
      <c r="A3813" s="64">
        <f t="shared" si="475"/>
        <v>54</v>
      </c>
      <c r="B3813" s="64">
        <f t="shared" si="476"/>
        <v>385</v>
      </c>
      <c r="C3813" s="64">
        <f t="shared" si="477"/>
        <v>10</v>
      </c>
      <c r="D3813" s="64">
        <f t="shared" si="478"/>
        <v>381</v>
      </c>
      <c r="E3813" s="64">
        <f t="shared" si="479"/>
        <v>1901</v>
      </c>
      <c r="F3813" s="64" t="str">
        <f t="shared" si="472"/>
        <v/>
      </c>
      <c r="G3813" s="64" t="str">
        <f t="shared" si="473"/>
        <v/>
      </c>
      <c r="H3813" s="64" t="str">
        <f t="shared" si="474"/>
        <v/>
      </c>
      <c r="I3813" s="80" t="str">
        <f>IFERROR(VLOOKUP(D3813,Sheet2!A:B,2,0),"")</f>
        <v/>
      </c>
      <c r="J3813" s="64" t="str">
        <f>IFERROR(IF(I3813&lt;&gt;"",VLOOKUP(I3813,Sheet2!B:C,2,0),""),"")</f>
        <v/>
      </c>
      <c r="K3813" s="64" t="str">
        <f>IFERROR( IF(I3813&lt;&gt;"", HLOOKUP(L$2+$A3813,Sheet2!BX:NK,2,0),""),"")</f>
        <v/>
      </c>
      <c r="L3813" t="str">
        <f>IF(OR(HLOOKUP(L$2+$A3813,Sheet2!BX:NK,$B3813,0),HLOOKUP(L$2+$A3813,Sheet2!BX:NK,$B3813,0)&lt;&gt;""),HLOOKUP(L$2+$A3813,Sheet2!BX:NK,$B3813,0),"")</f>
        <v/>
      </c>
      <c r="M3813" t="str">
        <f>IF(OR(HLOOKUP(M$2+$A3813,Sheet2!BY:NL,$B3813,0),HLOOKUP(M$2+$A3813,Sheet2!BY:NL,$B3813,0)&lt;&gt;""),HLOOKUP(M$2+$A3813,Sheet2!BY:NL,$B3813,0),"")</f>
        <v/>
      </c>
      <c r="N3813" t="str">
        <f>IF(OR(HLOOKUP(N$2+$A3813,Sheet2!BZ:NM,$B3813,0),HLOOKUP(N$2+$A3813,Sheet2!BZ:NM,$B3813,0)&lt;&gt;""),HLOOKUP(N$2+$A3813,Sheet2!BZ:NM,$B3813,0),"")</f>
        <v/>
      </c>
      <c r="O3813" t="str">
        <f>IF(OR(HLOOKUP(O$2+$A3813,Sheet2!CA:NN,$B3813,0),HLOOKUP(O$2+$A3813,Sheet2!CA:NN,$B3813,0)&lt;&gt;""),HLOOKUP(O$2+$A3813,Sheet2!CA:NN,$B3813,0),"")</f>
        <v/>
      </c>
      <c r="P3813" t="str">
        <f>IF(OR(HLOOKUP(P$2+$A3813,Sheet2!CB:NO,$B3813,0),HLOOKUP(P$2+$A3813,Sheet2!CB:NO,$B3813,0)&lt;&gt;""),HLOOKUP(P$2+$A3813,Sheet2!CB:NO,$B3813,0),"")</f>
        <v/>
      </c>
      <c r="Q3813" t="str">
        <f>IF(OR(HLOOKUP(Q$2+$A3813,Sheet2!CC:NO,$B3813,0),HLOOKUP(Q$2+$A3813,Sheet2!CC:NO,$B3813,0)&lt;&gt;""),HLOOKUP(Q$2+$A3813,Sheet2!CC:NO,$B3813,0),"")</f>
        <v/>
      </c>
    </row>
    <row r="3814" spans="1:17" x14ac:dyDescent="0.25">
      <c r="A3814" s="64">
        <f t="shared" si="475"/>
        <v>0</v>
      </c>
      <c r="B3814" s="64">
        <f t="shared" si="476"/>
        <v>386</v>
      </c>
      <c r="C3814" s="64">
        <f t="shared" si="477"/>
        <v>1</v>
      </c>
      <c r="D3814" s="64">
        <f t="shared" si="478"/>
        <v>382</v>
      </c>
      <c r="E3814" s="64">
        <f t="shared" si="479"/>
        <v>1906</v>
      </c>
      <c r="F3814" s="64" t="str">
        <f t="shared" si="472"/>
        <v/>
      </c>
      <c r="G3814" s="64" t="str">
        <f t="shared" si="473"/>
        <v/>
      </c>
      <c r="H3814" s="64" t="str">
        <f t="shared" si="474"/>
        <v/>
      </c>
      <c r="I3814" s="80" t="str">
        <f>IFERROR(VLOOKUP(D3814,Sheet2!A:B,2,0),"")</f>
        <v/>
      </c>
      <c r="J3814" s="64" t="str">
        <f>IFERROR(IF(I3814&lt;&gt;"",VLOOKUP(I3814,Sheet2!B:C,2,0),""),"")</f>
        <v/>
      </c>
      <c r="K3814" s="64" t="str">
        <f>IFERROR( IF(I3814&lt;&gt;"", HLOOKUP(L$2+$A3814,Sheet2!BX:NK,2,0),""),"")</f>
        <v/>
      </c>
      <c r="L3814" t="str">
        <f>IF(OR(HLOOKUP(L$2+$A3814,Sheet2!BX:NK,$B3814,0),HLOOKUP(L$2+$A3814,Sheet2!BX:NK,$B3814,0)&lt;&gt;""),HLOOKUP(L$2+$A3814,Sheet2!BX:NK,$B3814,0),"")</f>
        <v/>
      </c>
      <c r="M3814" t="str">
        <f>IF(OR(HLOOKUP(M$2+$A3814,Sheet2!BY:NL,$B3814,0),HLOOKUP(M$2+$A3814,Sheet2!BY:NL,$B3814,0)&lt;&gt;""),HLOOKUP(M$2+$A3814,Sheet2!BY:NL,$B3814,0),"")</f>
        <v/>
      </c>
      <c r="N3814" t="str">
        <f>IF(OR(HLOOKUP(N$2+$A3814,Sheet2!BZ:NM,$B3814,0),HLOOKUP(N$2+$A3814,Sheet2!BZ:NM,$B3814,0)&lt;&gt;""),HLOOKUP(N$2+$A3814,Sheet2!BZ:NM,$B3814,0),"")</f>
        <v/>
      </c>
      <c r="O3814" t="str">
        <f>IF(OR(HLOOKUP(O$2+$A3814,Sheet2!CA:NN,$B3814,0),HLOOKUP(O$2+$A3814,Sheet2!CA:NN,$B3814,0)&lt;&gt;""),HLOOKUP(O$2+$A3814,Sheet2!CA:NN,$B3814,0),"")</f>
        <v/>
      </c>
      <c r="P3814" t="str">
        <f>IF(OR(HLOOKUP(P$2+$A3814,Sheet2!CB:NO,$B3814,0),HLOOKUP(P$2+$A3814,Sheet2!CB:NO,$B3814,0)&lt;&gt;""),HLOOKUP(P$2+$A3814,Sheet2!CB:NO,$B3814,0),"")</f>
        <v/>
      </c>
      <c r="Q3814" t="str">
        <f>IF(OR(HLOOKUP(Q$2+$A3814,Sheet2!CC:NO,$B3814,0),HLOOKUP(Q$2+$A3814,Sheet2!CC:NO,$B3814,0)&lt;&gt;""),HLOOKUP(Q$2+$A3814,Sheet2!CC:NO,$B3814,0),"")</f>
        <v/>
      </c>
    </row>
    <row r="3815" spans="1:17" x14ac:dyDescent="0.25">
      <c r="A3815" s="64">
        <f t="shared" si="475"/>
        <v>6</v>
      </c>
      <c r="B3815" s="64">
        <f t="shared" si="476"/>
        <v>386</v>
      </c>
      <c r="C3815" s="64">
        <f t="shared" si="477"/>
        <v>2</v>
      </c>
      <c r="D3815" s="64">
        <f t="shared" si="478"/>
        <v>382</v>
      </c>
      <c r="E3815" s="64">
        <f t="shared" si="479"/>
        <v>1906</v>
      </c>
      <c r="F3815" s="64" t="str">
        <f t="shared" si="472"/>
        <v/>
      </c>
      <c r="G3815" s="64" t="str">
        <f t="shared" si="473"/>
        <v/>
      </c>
      <c r="H3815" s="64" t="str">
        <f t="shared" si="474"/>
        <v/>
      </c>
      <c r="I3815" s="80" t="str">
        <f>IFERROR(VLOOKUP(D3815,Sheet2!A:B,2,0),"")</f>
        <v/>
      </c>
      <c r="J3815" s="64" t="str">
        <f>IFERROR(IF(I3815&lt;&gt;"",VLOOKUP(I3815,Sheet2!B:C,2,0),""),"")</f>
        <v/>
      </c>
      <c r="K3815" s="64" t="str">
        <f>IFERROR( IF(I3815&lt;&gt;"", HLOOKUP(L$2+$A3815,Sheet2!BX:NK,2,0),""),"")</f>
        <v/>
      </c>
      <c r="L3815" t="str">
        <f>IF(OR(HLOOKUP(L$2+$A3815,Sheet2!BX:NK,$B3815,0),HLOOKUP(L$2+$A3815,Sheet2!BX:NK,$B3815,0)&lt;&gt;""),HLOOKUP(L$2+$A3815,Sheet2!BX:NK,$B3815,0),"")</f>
        <v/>
      </c>
      <c r="M3815" t="str">
        <f>IF(OR(HLOOKUP(M$2+$A3815,Sheet2!BY:NL,$B3815,0),HLOOKUP(M$2+$A3815,Sheet2!BY:NL,$B3815,0)&lt;&gt;""),HLOOKUP(M$2+$A3815,Sheet2!BY:NL,$B3815,0),"")</f>
        <v/>
      </c>
      <c r="N3815" t="str">
        <f>IF(OR(HLOOKUP(N$2+$A3815,Sheet2!BZ:NM,$B3815,0),HLOOKUP(N$2+$A3815,Sheet2!BZ:NM,$B3815,0)&lt;&gt;""),HLOOKUP(N$2+$A3815,Sheet2!BZ:NM,$B3815,0),"")</f>
        <v/>
      </c>
      <c r="O3815" t="str">
        <f>IF(OR(HLOOKUP(O$2+$A3815,Sheet2!CA:NN,$B3815,0),HLOOKUP(O$2+$A3815,Sheet2!CA:NN,$B3815,0)&lt;&gt;""),HLOOKUP(O$2+$A3815,Sheet2!CA:NN,$B3815,0),"")</f>
        <v/>
      </c>
      <c r="P3815" t="str">
        <f>IF(OR(HLOOKUP(P$2+$A3815,Sheet2!CB:NO,$B3815,0),HLOOKUP(P$2+$A3815,Sheet2!CB:NO,$B3815,0)&lt;&gt;""),HLOOKUP(P$2+$A3815,Sheet2!CB:NO,$B3815,0),"")</f>
        <v/>
      </c>
      <c r="Q3815" t="str">
        <f>IF(OR(HLOOKUP(Q$2+$A3815,Sheet2!CC:NO,$B3815,0),HLOOKUP(Q$2+$A3815,Sheet2!CC:NO,$B3815,0)&lt;&gt;""),HLOOKUP(Q$2+$A3815,Sheet2!CC:NO,$B3815,0),"")</f>
        <v/>
      </c>
    </row>
    <row r="3816" spans="1:17" x14ac:dyDescent="0.25">
      <c r="A3816" s="64">
        <f t="shared" si="475"/>
        <v>12</v>
      </c>
      <c r="B3816" s="64">
        <f t="shared" si="476"/>
        <v>386</v>
      </c>
      <c r="C3816" s="64">
        <f t="shared" si="477"/>
        <v>3</v>
      </c>
      <c r="D3816" s="64">
        <f t="shared" si="478"/>
        <v>382</v>
      </c>
      <c r="E3816" s="64">
        <f t="shared" si="479"/>
        <v>1906</v>
      </c>
      <c r="F3816" s="64" t="str">
        <f t="shared" si="472"/>
        <v/>
      </c>
      <c r="G3816" s="64" t="str">
        <f t="shared" si="473"/>
        <v/>
      </c>
      <c r="H3816" s="64" t="str">
        <f t="shared" si="474"/>
        <v/>
      </c>
      <c r="I3816" s="80" t="str">
        <f>IFERROR(VLOOKUP(D3816,Sheet2!A:B,2,0),"")</f>
        <v/>
      </c>
      <c r="J3816" s="64" t="str">
        <f>IFERROR(IF(I3816&lt;&gt;"",VLOOKUP(I3816,Sheet2!B:C,2,0),""),"")</f>
        <v/>
      </c>
      <c r="K3816" s="64" t="str">
        <f>IFERROR( IF(I3816&lt;&gt;"", HLOOKUP(L$2+$A3816,Sheet2!BX:NK,2,0),""),"")</f>
        <v/>
      </c>
      <c r="L3816" t="str">
        <f>IF(OR(HLOOKUP(L$2+$A3816,Sheet2!BX:NK,$B3816,0),HLOOKUP(L$2+$A3816,Sheet2!BX:NK,$B3816,0)&lt;&gt;""),HLOOKUP(L$2+$A3816,Sheet2!BX:NK,$B3816,0),"")</f>
        <v/>
      </c>
      <c r="M3816" t="str">
        <f>IF(OR(HLOOKUP(M$2+$A3816,Sheet2!BY:NL,$B3816,0),HLOOKUP(M$2+$A3816,Sheet2!BY:NL,$B3816,0)&lt;&gt;""),HLOOKUP(M$2+$A3816,Sheet2!BY:NL,$B3816,0),"")</f>
        <v/>
      </c>
      <c r="N3816" t="str">
        <f>IF(OR(HLOOKUP(N$2+$A3816,Sheet2!BZ:NM,$B3816,0),HLOOKUP(N$2+$A3816,Sheet2!BZ:NM,$B3816,0)&lt;&gt;""),HLOOKUP(N$2+$A3816,Sheet2!BZ:NM,$B3816,0),"")</f>
        <v/>
      </c>
      <c r="O3816" t="str">
        <f>IF(OR(HLOOKUP(O$2+$A3816,Sheet2!CA:NN,$B3816,0),HLOOKUP(O$2+$A3816,Sheet2!CA:NN,$B3816,0)&lt;&gt;""),HLOOKUP(O$2+$A3816,Sheet2!CA:NN,$B3816,0),"")</f>
        <v/>
      </c>
      <c r="P3816" t="str">
        <f>IF(OR(HLOOKUP(P$2+$A3816,Sheet2!CB:NO,$B3816,0),HLOOKUP(P$2+$A3816,Sheet2!CB:NO,$B3816,0)&lt;&gt;""),HLOOKUP(P$2+$A3816,Sheet2!CB:NO,$B3816,0),"")</f>
        <v/>
      </c>
      <c r="Q3816" t="str">
        <f>IF(OR(HLOOKUP(Q$2+$A3816,Sheet2!CC:NO,$B3816,0),HLOOKUP(Q$2+$A3816,Sheet2!CC:NO,$B3816,0)&lt;&gt;""),HLOOKUP(Q$2+$A3816,Sheet2!CC:NO,$B3816,0),"")</f>
        <v/>
      </c>
    </row>
    <row r="3817" spans="1:17" x14ac:dyDescent="0.25">
      <c r="A3817" s="64">
        <f t="shared" si="475"/>
        <v>18</v>
      </c>
      <c r="B3817" s="64">
        <f t="shared" si="476"/>
        <v>386</v>
      </c>
      <c r="C3817" s="64">
        <f t="shared" si="477"/>
        <v>4</v>
      </c>
      <c r="D3817" s="64">
        <f t="shared" si="478"/>
        <v>382</v>
      </c>
      <c r="E3817" s="64">
        <f t="shared" si="479"/>
        <v>1906</v>
      </c>
      <c r="F3817" s="64" t="str">
        <f t="shared" si="472"/>
        <v/>
      </c>
      <c r="G3817" s="64" t="str">
        <f t="shared" si="473"/>
        <v/>
      </c>
      <c r="H3817" s="64" t="str">
        <f t="shared" si="474"/>
        <v/>
      </c>
      <c r="I3817" s="80" t="str">
        <f>IFERROR(VLOOKUP(D3817,Sheet2!A:B,2,0),"")</f>
        <v/>
      </c>
      <c r="J3817" s="64" t="str">
        <f>IFERROR(IF(I3817&lt;&gt;"",VLOOKUP(I3817,Sheet2!B:C,2,0),""),"")</f>
        <v/>
      </c>
      <c r="K3817" s="64" t="str">
        <f>IFERROR( IF(I3817&lt;&gt;"", HLOOKUP(L$2+$A3817,Sheet2!BX:NK,2,0),""),"")</f>
        <v/>
      </c>
      <c r="L3817" t="str">
        <f>IF(OR(HLOOKUP(L$2+$A3817,Sheet2!BX:NK,$B3817,0),HLOOKUP(L$2+$A3817,Sheet2!BX:NK,$B3817,0)&lt;&gt;""),HLOOKUP(L$2+$A3817,Sheet2!BX:NK,$B3817,0),"")</f>
        <v/>
      </c>
      <c r="M3817" t="str">
        <f>IF(OR(HLOOKUP(M$2+$A3817,Sheet2!BY:NL,$B3817,0),HLOOKUP(M$2+$A3817,Sheet2!BY:NL,$B3817,0)&lt;&gt;""),HLOOKUP(M$2+$A3817,Sheet2!BY:NL,$B3817,0),"")</f>
        <v/>
      </c>
      <c r="N3817" t="str">
        <f>IF(OR(HLOOKUP(N$2+$A3817,Sheet2!BZ:NM,$B3817,0),HLOOKUP(N$2+$A3817,Sheet2!BZ:NM,$B3817,0)&lt;&gt;""),HLOOKUP(N$2+$A3817,Sheet2!BZ:NM,$B3817,0),"")</f>
        <v/>
      </c>
      <c r="O3817" t="str">
        <f>IF(OR(HLOOKUP(O$2+$A3817,Sheet2!CA:NN,$B3817,0),HLOOKUP(O$2+$A3817,Sheet2!CA:NN,$B3817,0)&lt;&gt;""),HLOOKUP(O$2+$A3817,Sheet2!CA:NN,$B3817,0),"")</f>
        <v/>
      </c>
      <c r="P3817" t="str">
        <f>IF(OR(HLOOKUP(P$2+$A3817,Sheet2!CB:NO,$B3817,0),HLOOKUP(P$2+$A3817,Sheet2!CB:NO,$B3817,0)&lt;&gt;""),HLOOKUP(P$2+$A3817,Sheet2!CB:NO,$B3817,0),"")</f>
        <v/>
      </c>
      <c r="Q3817" t="str">
        <f>IF(OR(HLOOKUP(Q$2+$A3817,Sheet2!CC:NO,$B3817,0),HLOOKUP(Q$2+$A3817,Sheet2!CC:NO,$B3817,0)&lt;&gt;""),HLOOKUP(Q$2+$A3817,Sheet2!CC:NO,$B3817,0),"")</f>
        <v/>
      </c>
    </row>
    <row r="3818" spans="1:17" x14ac:dyDescent="0.25">
      <c r="A3818" s="64">
        <f t="shared" si="475"/>
        <v>24</v>
      </c>
      <c r="B3818" s="64">
        <f t="shared" si="476"/>
        <v>386</v>
      </c>
      <c r="C3818" s="64">
        <f t="shared" si="477"/>
        <v>5</v>
      </c>
      <c r="D3818" s="64">
        <f t="shared" si="478"/>
        <v>382</v>
      </c>
      <c r="E3818" s="64">
        <f t="shared" si="479"/>
        <v>1906</v>
      </c>
      <c r="F3818" s="64" t="str">
        <f t="shared" si="472"/>
        <v/>
      </c>
      <c r="G3818" s="64" t="str">
        <f t="shared" si="473"/>
        <v/>
      </c>
      <c r="H3818" s="64" t="str">
        <f t="shared" si="474"/>
        <v/>
      </c>
      <c r="I3818" s="80" t="str">
        <f>IFERROR(VLOOKUP(D3818,Sheet2!A:B,2,0),"")</f>
        <v/>
      </c>
      <c r="J3818" s="64" t="str">
        <f>IFERROR(IF(I3818&lt;&gt;"",VLOOKUP(I3818,Sheet2!B:C,2,0),""),"")</f>
        <v/>
      </c>
      <c r="K3818" s="64" t="str">
        <f>IFERROR( IF(I3818&lt;&gt;"", HLOOKUP(L$2+$A3818,Sheet2!BX:NK,2,0),""),"")</f>
        <v/>
      </c>
      <c r="L3818" t="str">
        <f>IF(OR(HLOOKUP(L$2+$A3818,Sheet2!BX:NK,$B3818,0),HLOOKUP(L$2+$A3818,Sheet2!BX:NK,$B3818,0)&lt;&gt;""),HLOOKUP(L$2+$A3818,Sheet2!BX:NK,$B3818,0),"")</f>
        <v/>
      </c>
      <c r="M3818" t="str">
        <f>IF(OR(HLOOKUP(M$2+$A3818,Sheet2!BY:NL,$B3818,0),HLOOKUP(M$2+$A3818,Sheet2!BY:NL,$B3818,0)&lt;&gt;""),HLOOKUP(M$2+$A3818,Sheet2!BY:NL,$B3818,0),"")</f>
        <v/>
      </c>
      <c r="N3818" t="str">
        <f>IF(OR(HLOOKUP(N$2+$A3818,Sheet2!BZ:NM,$B3818,0),HLOOKUP(N$2+$A3818,Sheet2!BZ:NM,$B3818,0)&lt;&gt;""),HLOOKUP(N$2+$A3818,Sheet2!BZ:NM,$B3818,0),"")</f>
        <v/>
      </c>
      <c r="O3818" t="str">
        <f>IF(OR(HLOOKUP(O$2+$A3818,Sheet2!CA:NN,$B3818,0),HLOOKUP(O$2+$A3818,Sheet2!CA:NN,$B3818,0)&lt;&gt;""),HLOOKUP(O$2+$A3818,Sheet2!CA:NN,$B3818,0),"")</f>
        <v/>
      </c>
      <c r="P3818" t="str">
        <f>IF(OR(HLOOKUP(P$2+$A3818,Sheet2!CB:NO,$B3818,0),HLOOKUP(P$2+$A3818,Sheet2!CB:NO,$B3818,0)&lt;&gt;""),HLOOKUP(P$2+$A3818,Sheet2!CB:NO,$B3818,0),"")</f>
        <v/>
      </c>
      <c r="Q3818" t="str">
        <f>IF(OR(HLOOKUP(Q$2+$A3818,Sheet2!CC:NO,$B3818,0),HLOOKUP(Q$2+$A3818,Sheet2!CC:NO,$B3818,0)&lt;&gt;""),HLOOKUP(Q$2+$A3818,Sheet2!CC:NO,$B3818,0),"")</f>
        <v/>
      </c>
    </row>
    <row r="3819" spans="1:17" x14ac:dyDescent="0.25">
      <c r="A3819" s="64">
        <f t="shared" si="475"/>
        <v>30</v>
      </c>
      <c r="B3819" s="64">
        <f t="shared" si="476"/>
        <v>386</v>
      </c>
      <c r="C3819" s="64">
        <f t="shared" si="477"/>
        <v>6</v>
      </c>
      <c r="D3819" s="64">
        <f t="shared" si="478"/>
        <v>382</v>
      </c>
      <c r="E3819" s="64">
        <f t="shared" si="479"/>
        <v>1906</v>
      </c>
      <c r="F3819" s="64" t="str">
        <f t="shared" si="472"/>
        <v/>
      </c>
      <c r="G3819" s="64" t="str">
        <f t="shared" si="473"/>
        <v/>
      </c>
      <c r="H3819" s="64" t="str">
        <f t="shared" si="474"/>
        <v/>
      </c>
      <c r="I3819" s="80" t="str">
        <f>IFERROR(VLOOKUP(D3819,Sheet2!A:B,2,0),"")</f>
        <v/>
      </c>
      <c r="J3819" s="64" t="str">
        <f>IFERROR(IF(I3819&lt;&gt;"",VLOOKUP(I3819,Sheet2!B:C,2,0),""),"")</f>
        <v/>
      </c>
      <c r="K3819" s="64" t="str">
        <f>IFERROR( IF(I3819&lt;&gt;"", HLOOKUP(L$2+$A3819,Sheet2!BX:NK,2,0),""),"")</f>
        <v/>
      </c>
      <c r="L3819" t="str">
        <f>IF(OR(HLOOKUP(L$2+$A3819,Sheet2!BX:NK,$B3819,0),HLOOKUP(L$2+$A3819,Sheet2!BX:NK,$B3819,0)&lt;&gt;""),HLOOKUP(L$2+$A3819,Sheet2!BX:NK,$B3819,0),"")</f>
        <v/>
      </c>
      <c r="M3819" t="str">
        <f>IF(OR(HLOOKUP(M$2+$A3819,Sheet2!BY:NL,$B3819,0),HLOOKUP(M$2+$A3819,Sheet2!BY:NL,$B3819,0)&lt;&gt;""),HLOOKUP(M$2+$A3819,Sheet2!BY:NL,$B3819,0),"")</f>
        <v/>
      </c>
      <c r="N3819" t="str">
        <f>IF(OR(HLOOKUP(N$2+$A3819,Sheet2!BZ:NM,$B3819,0),HLOOKUP(N$2+$A3819,Sheet2!BZ:NM,$B3819,0)&lt;&gt;""),HLOOKUP(N$2+$A3819,Sheet2!BZ:NM,$B3819,0),"")</f>
        <v/>
      </c>
      <c r="O3819" t="str">
        <f>IF(OR(HLOOKUP(O$2+$A3819,Sheet2!CA:NN,$B3819,0),HLOOKUP(O$2+$A3819,Sheet2!CA:NN,$B3819,0)&lt;&gt;""),HLOOKUP(O$2+$A3819,Sheet2!CA:NN,$B3819,0),"")</f>
        <v/>
      </c>
      <c r="P3819" t="str">
        <f>IF(OR(HLOOKUP(P$2+$A3819,Sheet2!CB:NO,$B3819,0),HLOOKUP(P$2+$A3819,Sheet2!CB:NO,$B3819,0)&lt;&gt;""),HLOOKUP(P$2+$A3819,Sheet2!CB:NO,$B3819,0),"")</f>
        <v/>
      </c>
      <c r="Q3819" t="str">
        <f>IF(OR(HLOOKUP(Q$2+$A3819,Sheet2!CC:NO,$B3819,0),HLOOKUP(Q$2+$A3819,Sheet2!CC:NO,$B3819,0)&lt;&gt;""),HLOOKUP(Q$2+$A3819,Sheet2!CC:NO,$B3819,0),"")</f>
        <v/>
      </c>
    </row>
    <row r="3820" spans="1:17" x14ac:dyDescent="0.25">
      <c r="A3820" s="64">
        <f t="shared" si="475"/>
        <v>36</v>
      </c>
      <c r="B3820" s="64">
        <f t="shared" si="476"/>
        <v>386</v>
      </c>
      <c r="C3820" s="64">
        <f t="shared" si="477"/>
        <v>7</v>
      </c>
      <c r="D3820" s="64">
        <f t="shared" si="478"/>
        <v>382</v>
      </c>
      <c r="E3820" s="64">
        <f t="shared" si="479"/>
        <v>1906</v>
      </c>
      <c r="F3820" s="64" t="str">
        <f t="shared" si="472"/>
        <v/>
      </c>
      <c r="G3820" s="64" t="str">
        <f t="shared" si="473"/>
        <v/>
      </c>
      <c r="H3820" s="64" t="str">
        <f t="shared" si="474"/>
        <v/>
      </c>
      <c r="I3820" s="80" t="str">
        <f>IFERROR(VLOOKUP(D3820,Sheet2!A:B,2,0),"")</f>
        <v/>
      </c>
      <c r="J3820" s="64" t="str">
        <f>IFERROR(IF(I3820&lt;&gt;"",VLOOKUP(I3820,Sheet2!B:C,2,0),""),"")</f>
        <v/>
      </c>
      <c r="K3820" s="64" t="str">
        <f>IFERROR( IF(I3820&lt;&gt;"", HLOOKUP(L$2+$A3820,Sheet2!BX:NK,2,0),""),"")</f>
        <v/>
      </c>
      <c r="L3820" t="str">
        <f>IF(OR(HLOOKUP(L$2+$A3820,Sheet2!BX:NK,$B3820,0),HLOOKUP(L$2+$A3820,Sheet2!BX:NK,$B3820,0)&lt;&gt;""),HLOOKUP(L$2+$A3820,Sheet2!BX:NK,$B3820,0),"")</f>
        <v/>
      </c>
      <c r="M3820" t="str">
        <f>IF(OR(HLOOKUP(M$2+$A3820,Sheet2!BY:NL,$B3820,0),HLOOKUP(M$2+$A3820,Sheet2!BY:NL,$B3820,0)&lt;&gt;""),HLOOKUP(M$2+$A3820,Sheet2!BY:NL,$B3820,0),"")</f>
        <v/>
      </c>
      <c r="N3820" t="str">
        <f>IF(OR(HLOOKUP(N$2+$A3820,Sheet2!BZ:NM,$B3820,0),HLOOKUP(N$2+$A3820,Sheet2!BZ:NM,$B3820,0)&lt;&gt;""),HLOOKUP(N$2+$A3820,Sheet2!BZ:NM,$B3820,0),"")</f>
        <v/>
      </c>
      <c r="O3820" t="str">
        <f>IF(OR(HLOOKUP(O$2+$A3820,Sheet2!CA:NN,$B3820,0),HLOOKUP(O$2+$A3820,Sheet2!CA:NN,$B3820,0)&lt;&gt;""),HLOOKUP(O$2+$A3820,Sheet2!CA:NN,$B3820,0),"")</f>
        <v/>
      </c>
      <c r="P3820" t="str">
        <f>IF(OR(HLOOKUP(P$2+$A3820,Sheet2!CB:NO,$B3820,0),HLOOKUP(P$2+$A3820,Sheet2!CB:NO,$B3820,0)&lt;&gt;""),HLOOKUP(P$2+$A3820,Sheet2!CB:NO,$B3820,0),"")</f>
        <v/>
      </c>
      <c r="Q3820" t="str">
        <f>IF(OR(HLOOKUP(Q$2+$A3820,Sheet2!CC:NO,$B3820,0),HLOOKUP(Q$2+$A3820,Sheet2!CC:NO,$B3820,0)&lt;&gt;""),HLOOKUP(Q$2+$A3820,Sheet2!CC:NO,$B3820,0),"")</f>
        <v/>
      </c>
    </row>
    <row r="3821" spans="1:17" x14ac:dyDescent="0.25">
      <c r="A3821" s="64">
        <f t="shared" si="475"/>
        <v>42</v>
      </c>
      <c r="B3821" s="64">
        <f t="shared" si="476"/>
        <v>386</v>
      </c>
      <c r="C3821" s="64">
        <f t="shared" si="477"/>
        <v>8</v>
      </c>
      <c r="D3821" s="64">
        <f t="shared" si="478"/>
        <v>382</v>
      </c>
      <c r="E3821" s="64">
        <f t="shared" si="479"/>
        <v>1906</v>
      </c>
      <c r="F3821" s="64" t="str">
        <f t="shared" si="472"/>
        <v/>
      </c>
      <c r="G3821" s="64" t="str">
        <f t="shared" si="473"/>
        <v/>
      </c>
      <c r="H3821" s="64" t="str">
        <f t="shared" si="474"/>
        <v/>
      </c>
      <c r="I3821" s="80" t="str">
        <f>IFERROR(VLOOKUP(D3821,Sheet2!A:B,2,0),"")</f>
        <v/>
      </c>
      <c r="J3821" s="64" t="str">
        <f>IFERROR(IF(I3821&lt;&gt;"",VLOOKUP(I3821,Sheet2!B:C,2,0),""),"")</f>
        <v/>
      </c>
      <c r="K3821" s="64" t="str">
        <f>IFERROR( IF(I3821&lt;&gt;"", HLOOKUP(L$2+$A3821,Sheet2!BX:NK,2,0),""),"")</f>
        <v/>
      </c>
      <c r="L3821" t="str">
        <f>IF(OR(HLOOKUP(L$2+$A3821,Sheet2!BX:NK,$B3821,0),HLOOKUP(L$2+$A3821,Sheet2!BX:NK,$B3821,0)&lt;&gt;""),HLOOKUP(L$2+$A3821,Sheet2!BX:NK,$B3821,0),"")</f>
        <v/>
      </c>
      <c r="M3821" t="str">
        <f>IF(OR(HLOOKUP(M$2+$A3821,Sheet2!BY:NL,$B3821,0),HLOOKUP(M$2+$A3821,Sheet2!BY:NL,$B3821,0)&lt;&gt;""),HLOOKUP(M$2+$A3821,Sheet2!BY:NL,$B3821,0),"")</f>
        <v/>
      </c>
      <c r="N3821" t="str">
        <f>IF(OR(HLOOKUP(N$2+$A3821,Sheet2!BZ:NM,$B3821,0),HLOOKUP(N$2+$A3821,Sheet2!BZ:NM,$B3821,0)&lt;&gt;""),HLOOKUP(N$2+$A3821,Sheet2!BZ:NM,$B3821,0),"")</f>
        <v/>
      </c>
      <c r="O3821" t="str">
        <f>IF(OR(HLOOKUP(O$2+$A3821,Sheet2!CA:NN,$B3821,0),HLOOKUP(O$2+$A3821,Sheet2!CA:NN,$B3821,0)&lt;&gt;""),HLOOKUP(O$2+$A3821,Sheet2!CA:NN,$B3821,0),"")</f>
        <v/>
      </c>
      <c r="P3821" t="str">
        <f>IF(OR(HLOOKUP(P$2+$A3821,Sheet2!CB:NO,$B3821,0),HLOOKUP(P$2+$A3821,Sheet2!CB:NO,$B3821,0)&lt;&gt;""),HLOOKUP(P$2+$A3821,Sheet2!CB:NO,$B3821,0),"")</f>
        <v/>
      </c>
      <c r="Q3821" t="str">
        <f>IF(OR(HLOOKUP(Q$2+$A3821,Sheet2!CC:NO,$B3821,0),HLOOKUP(Q$2+$A3821,Sheet2!CC:NO,$B3821,0)&lt;&gt;""),HLOOKUP(Q$2+$A3821,Sheet2!CC:NO,$B3821,0),"")</f>
        <v/>
      </c>
    </row>
    <row r="3822" spans="1:17" x14ac:dyDescent="0.25">
      <c r="A3822" s="64">
        <f t="shared" si="475"/>
        <v>48</v>
      </c>
      <c r="B3822" s="64">
        <f t="shared" si="476"/>
        <v>386</v>
      </c>
      <c r="C3822" s="64">
        <f t="shared" si="477"/>
        <v>9</v>
      </c>
      <c r="D3822" s="64">
        <f t="shared" si="478"/>
        <v>382</v>
      </c>
      <c r="E3822" s="64">
        <f t="shared" si="479"/>
        <v>1906</v>
      </c>
      <c r="F3822" s="64" t="str">
        <f t="shared" si="472"/>
        <v/>
      </c>
      <c r="G3822" s="64" t="str">
        <f t="shared" si="473"/>
        <v/>
      </c>
      <c r="H3822" s="64" t="str">
        <f t="shared" si="474"/>
        <v/>
      </c>
      <c r="I3822" s="80" t="str">
        <f>IFERROR(VLOOKUP(D3822,Sheet2!A:B,2,0),"")</f>
        <v/>
      </c>
      <c r="J3822" s="64" t="str">
        <f>IFERROR(IF(I3822&lt;&gt;"",VLOOKUP(I3822,Sheet2!B:C,2,0),""),"")</f>
        <v/>
      </c>
      <c r="K3822" s="64" t="str">
        <f>IFERROR( IF(I3822&lt;&gt;"", HLOOKUP(L$2+$A3822,Sheet2!BX:NK,2,0),""),"")</f>
        <v/>
      </c>
      <c r="L3822" t="str">
        <f>IF(OR(HLOOKUP(L$2+$A3822,Sheet2!BX:NK,$B3822,0),HLOOKUP(L$2+$A3822,Sheet2!BX:NK,$B3822,0)&lt;&gt;""),HLOOKUP(L$2+$A3822,Sheet2!BX:NK,$B3822,0),"")</f>
        <v/>
      </c>
      <c r="M3822" t="str">
        <f>IF(OR(HLOOKUP(M$2+$A3822,Sheet2!BY:NL,$B3822,0),HLOOKUP(M$2+$A3822,Sheet2!BY:NL,$B3822,0)&lt;&gt;""),HLOOKUP(M$2+$A3822,Sheet2!BY:NL,$B3822,0),"")</f>
        <v/>
      </c>
      <c r="N3822" t="str">
        <f>IF(OR(HLOOKUP(N$2+$A3822,Sheet2!BZ:NM,$B3822,0),HLOOKUP(N$2+$A3822,Sheet2!BZ:NM,$B3822,0)&lt;&gt;""),HLOOKUP(N$2+$A3822,Sheet2!BZ:NM,$B3822,0),"")</f>
        <v/>
      </c>
      <c r="O3822" t="str">
        <f>IF(OR(HLOOKUP(O$2+$A3822,Sheet2!CA:NN,$B3822,0),HLOOKUP(O$2+$A3822,Sheet2!CA:NN,$B3822,0)&lt;&gt;""),HLOOKUP(O$2+$A3822,Sheet2!CA:NN,$B3822,0),"")</f>
        <v/>
      </c>
      <c r="P3822" t="str">
        <f>IF(OR(HLOOKUP(P$2+$A3822,Sheet2!CB:NO,$B3822,0),HLOOKUP(P$2+$A3822,Sheet2!CB:NO,$B3822,0)&lt;&gt;""),HLOOKUP(P$2+$A3822,Sheet2!CB:NO,$B3822,0),"")</f>
        <v/>
      </c>
      <c r="Q3822" t="str">
        <f>IF(OR(HLOOKUP(Q$2+$A3822,Sheet2!CC:NO,$B3822,0),HLOOKUP(Q$2+$A3822,Sheet2!CC:NO,$B3822,0)&lt;&gt;""),HLOOKUP(Q$2+$A3822,Sheet2!CC:NO,$B3822,0),"")</f>
        <v/>
      </c>
    </row>
    <row r="3823" spans="1:17" x14ac:dyDescent="0.25">
      <c r="A3823" s="64">
        <f t="shared" si="475"/>
        <v>54</v>
      </c>
      <c r="B3823" s="64">
        <f t="shared" si="476"/>
        <v>386</v>
      </c>
      <c r="C3823" s="64">
        <f t="shared" si="477"/>
        <v>10</v>
      </c>
      <c r="D3823" s="64">
        <f t="shared" si="478"/>
        <v>382</v>
      </c>
      <c r="E3823" s="64">
        <f t="shared" si="479"/>
        <v>1906</v>
      </c>
      <c r="F3823" s="64" t="str">
        <f t="shared" si="472"/>
        <v/>
      </c>
      <c r="G3823" s="64" t="str">
        <f t="shared" si="473"/>
        <v/>
      </c>
      <c r="H3823" s="64" t="str">
        <f t="shared" si="474"/>
        <v/>
      </c>
      <c r="I3823" s="80" t="str">
        <f>IFERROR(VLOOKUP(D3823,Sheet2!A:B,2,0),"")</f>
        <v/>
      </c>
      <c r="J3823" s="64" t="str">
        <f>IFERROR(IF(I3823&lt;&gt;"",VLOOKUP(I3823,Sheet2!B:C,2,0),""),"")</f>
        <v/>
      </c>
      <c r="K3823" s="64" t="str">
        <f>IFERROR( IF(I3823&lt;&gt;"", HLOOKUP(L$2+$A3823,Sheet2!BX:NK,2,0),""),"")</f>
        <v/>
      </c>
      <c r="L3823" t="str">
        <f>IF(OR(HLOOKUP(L$2+$A3823,Sheet2!BX:NK,$B3823,0),HLOOKUP(L$2+$A3823,Sheet2!BX:NK,$B3823,0)&lt;&gt;""),HLOOKUP(L$2+$A3823,Sheet2!BX:NK,$B3823,0),"")</f>
        <v/>
      </c>
      <c r="M3823" t="str">
        <f>IF(OR(HLOOKUP(M$2+$A3823,Sheet2!BY:NL,$B3823,0),HLOOKUP(M$2+$A3823,Sheet2!BY:NL,$B3823,0)&lt;&gt;""),HLOOKUP(M$2+$A3823,Sheet2!BY:NL,$B3823,0),"")</f>
        <v/>
      </c>
      <c r="N3823" t="str">
        <f>IF(OR(HLOOKUP(N$2+$A3823,Sheet2!BZ:NM,$B3823,0),HLOOKUP(N$2+$A3823,Sheet2!BZ:NM,$B3823,0)&lt;&gt;""),HLOOKUP(N$2+$A3823,Sheet2!BZ:NM,$B3823,0),"")</f>
        <v/>
      </c>
      <c r="O3823" t="str">
        <f>IF(OR(HLOOKUP(O$2+$A3823,Sheet2!CA:NN,$B3823,0),HLOOKUP(O$2+$A3823,Sheet2!CA:NN,$B3823,0)&lt;&gt;""),HLOOKUP(O$2+$A3823,Sheet2!CA:NN,$B3823,0),"")</f>
        <v/>
      </c>
      <c r="P3823" t="str">
        <f>IF(OR(HLOOKUP(P$2+$A3823,Sheet2!CB:NO,$B3823,0),HLOOKUP(P$2+$A3823,Sheet2!CB:NO,$B3823,0)&lt;&gt;""),HLOOKUP(P$2+$A3823,Sheet2!CB:NO,$B3823,0),"")</f>
        <v/>
      </c>
      <c r="Q3823" t="str">
        <f>IF(OR(HLOOKUP(Q$2+$A3823,Sheet2!CC:NO,$B3823,0),HLOOKUP(Q$2+$A3823,Sheet2!CC:NO,$B3823,0)&lt;&gt;""),HLOOKUP(Q$2+$A3823,Sheet2!CC:NO,$B3823,0),"")</f>
        <v/>
      </c>
    </row>
    <row r="3824" spans="1:17" x14ac:dyDescent="0.25">
      <c r="A3824" s="64">
        <f t="shared" si="475"/>
        <v>0</v>
      </c>
      <c r="B3824" s="64">
        <f t="shared" si="476"/>
        <v>387</v>
      </c>
      <c r="C3824" s="64">
        <f t="shared" si="477"/>
        <v>1</v>
      </c>
      <c r="D3824" s="64">
        <f t="shared" si="478"/>
        <v>383</v>
      </c>
      <c r="E3824" s="64">
        <f t="shared" si="479"/>
        <v>1911</v>
      </c>
      <c r="F3824" s="64" t="str">
        <f t="shared" si="472"/>
        <v/>
      </c>
      <c r="G3824" s="64" t="str">
        <f t="shared" si="473"/>
        <v/>
      </c>
      <c r="H3824" s="64" t="str">
        <f t="shared" si="474"/>
        <v/>
      </c>
      <c r="I3824" s="80" t="str">
        <f>IFERROR(VLOOKUP(D3824,Sheet2!A:B,2,0),"")</f>
        <v/>
      </c>
      <c r="J3824" s="64" t="str">
        <f>IFERROR(IF(I3824&lt;&gt;"",VLOOKUP(I3824,Sheet2!B:C,2,0),""),"")</f>
        <v/>
      </c>
      <c r="K3824" s="64" t="str">
        <f>IFERROR( IF(I3824&lt;&gt;"", HLOOKUP(L$2+$A3824,Sheet2!BX:NK,2,0),""),"")</f>
        <v/>
      </c>
      <c r="L3824" t="str">
        <f>IF(OR(HLOOKUP(L$2+$A3824,Sheet2!BX:NK,$B3824,0),HLOOKUP(L$2+$A3824,Sheet2!BX:NK,$B3824,0)&lt;&gt;""),HLOOKUP(L$2+$A3824,Sheet2!BX:NK,$B3824,0),"")</f>
        <v/>
      </c>
      <c r="M3824" t="str">
        <f>IF(OR(HLOOKUP(M$2+$A3824,Sheet2!BY:NL,$B3824,0),HLOOKUP(M$2+$A3824,Sheet2!BY:NL,$B3824,0)&lt;&gt;""),HLOOKUP(M$2+$A3824,Sheet2!BY:NL,$B3824,0),"")</f>
        <v/>
      </c>
      <c r="N3824" t="str">
        <f>IF(OR(HLOOKUP(N$2+$A3824,Sheet2!BZ:NM,$B3824,0),HLOOKUP(N$2+$A3824,Sheet2!BZ:NM,$B3824,0)&lt;&gt;""),HLOOKUP(N$2+$A3824,Sheet2!BZ:NM,$B3824,0),"")</f>
        <v/>
      </c>
      <c r="O3824" t="str">
        <f>IF(OR(HLOOKUP(O$2+$A3824,Sheet2!CA:NN,$B3824,0),HLOOKUP(O$2+$A3824,Sheet2!CA:NN,$B3824,0)&lt;&gt;""),HLOOKUP(O$2+$A3824,Sheet2!CA:NN,$B3824,0),"")</f>
        <v/>
      </c>
      <c r="P3824" t="str">
        <f>IF(OR(HLOOKUP(P$2+$A3824,Sheet2!CB:NO,$B3824,0),HLOOKUP(P$2+$A3824,Sheet2!CB:NO,$B3824,0)&lt;&gt;""),HLOOKUP(P$2+$A3824,Sheet2!CB:NO,$B3824,0),"")</f>
        <v/>
      </c>
      <c r="Q3824" t="str">
        <f>IF(OR(HLOOKUP(Q$2+$A3824,Sheet2!CC:NO,$B3824,0),HLOOKUP(Q$2+$A3824,Sheet2!CC:NO,$B3824,0)&lt;&gt;""),HLOOKUP(Q$2+$A3824,Sheet2!CC:NO,$B3824,0),"")</f>
        <v/>
      </c>
    </row>
    <row r="3825" spans="1:17" x14ac:dyDescent="0.25">
      <c r="A3825" s="64">
        <f t="shared" si="475"/>
        <v>6</v>
      </c>
      <c r="B3825" s="64">
        <f t="shared" si="476"/>
        <v>387</v>
      </c>
      <c r="C3825" s="64">
        <f t="shared" si="477"/>
        <v>2</v>
      </c>
      <c r="D3825" s="64">
        <f t="shared" si="478"/>
        <v>383</v>
      </c>
      <c r="E3825" s="64">
        <f t="shared" si="479"/>
        <v>1911</v>
      </c>
      <c r="F3825" s="64" t="str">
        <f t="shared" si="472"/>
        <v/>
      </c>
      <c r="G3825" s="64" t="str">
        <f t="shared" si="473"/>
        <v/>
      </c>
      <c r="H3825" s="64" t="str">
        <f t="shared" si="474"/>
        <v/>
      </c>
      <c r="I3825" s="80" t="str">
        <f>IFERROR(VLOOKUP(D3825,Sheet2!A:B,2,0),"")</f>
        <v/>
      </c>
      <c r="J3825" s="64" t="str">
        <f>IFERROR(IF(I3825&lt;&gt;"",VLOOKUP(I3825,Sheet2!B:C,2,0),""),"")</f>
        <v/>
      </c>
      <c r="K3825" s="64" t="str">
        <f>IFERROR( IF(I3825&lt;&gt;"", HLOOKUP(L$2+$A3825,Sheet2!BX:NK,2,0),""),"")</f>
        <v/>
      </c>
      <c r="L3825" t="str">
        <f>IF(OR(HLOOKUP(L$2+$A3825,Sheet2!BX:NK,$B3825,0),HLOOKUP(L$2+$A3825,Sheet2!BX:NK,$B3825,0)&lt;&gt;""),HLOOKUP(L$2+$A3825,Sheet2!BX:NK,$B3825,0),"")</f>
        <v/>
      </c>
      <c r="M3825" t="str">
        <f>IF(OR(HLOOKUP(M$2+$A3825,Sheet2!BY:NL,$B3825,0),HLOOKUP(M$2+$A3825,Sheet2!BY:NL,$B3825,0)&lt;&gt;""),HLOOKUP(M$2+$A3825,Sheet2!BY:NL,$B3825,0),"")</f>
        <v/>
      </c>
      <c r="N3825" t="str">
        <f>IF(OR(HLOOKUP(N$2+$A3825,Sheet2!BZ:NM,$B3825,0),HLOOKUP(N$2+$A3825,Sheet2!BZ:NM,$B3825,0)&lt;&gt;""),HLOOKUP(N$2+$A3825,Sheet2!BZ:NM,$B3825,0),"")</f>
        <v/>
      </c>
      <c r="O3825" t="str">
        <f>IF(OR(HLOOKUP(O$2+$A3825,Sheet2!CA:NN,$B3825,0),HLOOKUP(O$2+$A3825,Sheet2!CA:NN,$B3825,0)&lt;&gt;""),HLOOKUP(O$2+$A3825,Sheet2!CA:NN,$B3825,0),"")</f>
        <v/>
      </c>
      <c r="P3825" t="str">
        <f>IF(OR(HLOOKUP(P$2+$A3825,Sheet2!CB:NO,$B3825,0),HLOOKUP(P$2+$A3825,Sheet2!CB:NO,$B3825,0)&lt;&gt;""),HLOOKUP(P$2+$A3825,Sheet2!CB:NO,$B3825,0),"")</f>
        <v/>
      </c>
      <c r="Q3825" t="str">
        <f>IF(OR(HLOOKUP(Q$2+$A3825,Sheet2!CC:NO,$B3825,0),HLOOKUP(Q$2+$A3825,Sheet2!CC:NO,$B3825,0)&lt;&gt;""),HLOOKUP(Q$2+$A3825,Sheet2!CC:NO,$B3825,0),"")</f>
        <v/>
      </c>
    </row>
    <row r="3826" spans="1:17" x14ac:dyDescent="0.25">
      <c r="A3826" s="64">
        <f t="shared" si="475"/>
        <v>12</v>
      </c>
      <c r="B3826" s="64">
        <f t="shared" si="476"/>
        <v>387</v>
      </c>
      <c r="C3826" s="64">
        <f t="shared" si="477"/>
        <v>3</v>
      </c>
      <c r="D3826" s="64">
        <f t="shared" si="478"/>
        <v>383</v>
      </c>
      <c r="E3826" s="64">
        <f t="shared" si="479"/>
        <v>1911</v>
      </c>
      <c r="F3826" s="64" t="str">
        <f t="shared" si="472"/>
        <v/>
      </c>
      <c r="G3826" s="64" t="str">
        <f t="shared" si="473"/>
        <v/>
      </c>
      <c r="H3826" s="64" t="str">
        <f t="shared" si="474"/>
        <v/>
      </c>
      <c r="I3826" s="80" t="str">
        <f>IFERROR(VLOOKUP(D3826,Sheet2!A:B,2,0),"")</f>
        <v/>
      </c>
      <c r="J3826" s="64" t="str">
        <f>IFERROR(IF(I3826&lt;&gt;"",VLOOKUP(I3826,Sheet2!B:C,2,0),""),"")</f>
        <v/>
      </c>
      <c r="K3826" s="64" t="str">
        <f>IFERROR( IF(I3826&lt;&gt;"", HLOOKUP(L$2+$A3826,Sheet2!BX:NK,2,0),""),"")</f>
        <v/>
      </c>
      <c r="L3826" t="str">
        <f>IF(OR(HLOOKUP(L$2+$A3826,Sheet2!BX:NK,$B3826,0),HLOOKUP(L$2+$A3826,Sheet2!BX:NK,$B3826,0)&lt;&gt;""),HLOOKUP(L$2+$A3826,Sheet2!BX:NK,$B3826,0),"")</f>
        <v/>
      </c>
      <c r="M3826" t="str">
        <f>IF(OR(HLOOKUP(M$2+$A3826,Sheet2!BY:NL,$B3826,0),HLOOKUP(M$2+$A3826,Sheet2!BY:NL,$B3826,0)&lt;&gt;""),HLOOKUP(M$2+$A3826,Sheet2!BY:NL,$B3826,0),"")</f>
        <v/>
      </c>
      <c r="N3826" t="str">
        <f>IF(OR(HLOOKUP(N$2+$A3826,Sheet2!BZ:NM,$B3826,0),HLOOKUP(N$2+$A3826,Sheet2!BZ:NM,$B3826,0)&lt;&gt;""),HLOOKUP(N$2+$A3826,Sheet2!BZ:NM,$B3826,0),"")</f>
        <v/>
      </c>
      <c r="O3826" t="str">
        <f>IF(OR(HLOOKUP(O$2+$A3826,Sheet2!CA:NN,$B3826,0),HLOOKUP(O$2+$A3826,Sheet2!CA:NN,$B3826,0)&lt;&gt;""),HLOOKUP(O$2+$A3826,Sheet2!CA:NN,$B3826,0),"")</f>
        <v/>
      </c>
      <c r="P3826" t="str">
        <f>IF(OR(HLOOKUP(P$2+$A3826,Sheet2!CB:NO,$B3826,0),HLOOKUP(P$2+$A3826,Sheet2!CB:NO,$B3826,0)&lt;&gt;""),HLOOKUP(P$2+$A3826,Sheet2!CB:NO,$B3826,0),"")</f>
        <v/>
      </c>
      <c r="Q3826" t="str">
        <f>IF(OR(HLOOKUP(Q$2+$A3826,Sheet2!CC:NO,$B3826,0),HLOOKUP(Q$2+$A3826,Sheet2!CC:NO,$B3826,0)&lt;&gt;""),HLOOKUP(Q$2+$A3826,Sheet2!CC:NO,$B3826,0),"")</f>
        <v/>
      </c>
    </row>
    <row r="3827" spans="1:17" x14ac:dyDescent="0.25">
      <c r="A3827" s="64">
        <f t="shared" si="475"/>
        <v>18</v>
      </c>
      <c r="B3827" s="64">
        <f t="shared" si="476"/>
        <v>387</v>
      </c>
      <c r="C3827" s="64">
        <f t="shared" si="477"/>
        <v>4</v>
      </c>
      <c r="D3827" s="64">
        <f t="shared" si="478"/>
        <v>383</v>
      </c>
      <c r="E3827" s="64">
        <f t="shared" si="479"/>
        <v>1911</v>
      </c>
      <c r="F3827" s="64" t="str">
        <f t="shared" si="472"/>
        <v/>
      </c>
      <c r="G3827" s="64" t="str">
        <f t="shared" si="473"/>
        <v/>
      </c>
      <c r="H3827" s="64" t="str">
        <f t="shared" si="474"/>
        <v/>
      </c>
      <c r="I3827" s="80" t="str">
        <f>IFERROR(VLOOKUP(D3827,Sheet2!A:B,2,0),"")</f>
        <v/>
      </c>
      <c r="J3827" s="64" t="str">
        <f>IFERROR(IF(I3827&lt;&gt;"",VLOOKUP(I3827,Sheet2!B:C,2,0),""),"")</f>
        <v/>
      </c>
      <c r="K3827" s="64" t="str">
        <f>IFERROR( IF(I3827&lt;&gt;"", HLOOKUP(L$2+$A3827,Sheet2!BX:NK,2,0),""),"")</f>
        <v/>
      </c>
      <c r="L3827" t="str">
        <f>IF(OR(HLOOKUP(L$2+$A3827,Sheet2!BX:NK,$B3827,0),HLOOKUP(L$2+$A3827,Sheet2!BX:NK,$B3827,0)&lt;&gt;""),HLOOKUP(L$2+$A3827,Sheet2!BX:NK,$B3827,0),"")</f>
        <v/>
      </c>
      <c r="M3827" t="str">
        <f>IF(OR(HLOOKUP(M$2+$A3827,Sheet2!BY:NL,$B3827,0),HLOOKUP(M$2+$A3827,Sheet2!BY:NL,$B3827,0)&lt;&gt;""),HLOOKUP(M$2+$A3827,Sheet2!BY:NL,$B3827,0),"")</f>
        <v/>
      </c>
      <c r="N3827" t="str">
        <f>IF(OR(HLOOKUP(N$2+$A3827,Sheet2!BZ:NM,$B3827,0),HLOOKUP(N$2+$A3827,Sheet2!BZ:NM,$B3827,0)&lt;&gt;""),HLOOKUP(N$2+$A3827,Sheet2!BZ:NM,$B3827,0),"")</f>
        <v/>
      </c>
      <c r="O3827" t="str">
        <f>IF(OR(HLOOKUP(O$2+$A3827,Sheet2!CA:NN,$B3827,0),HLOOKUP(O$2+$A3827,Sheet2!CA:NN,$B3827,0)&lt;&gt;""),HLOOKUP(O$2+$A3827,Sheet2!CA:NN,$B3827,0),"")</f>
        <v/>
      </c>
      <c r="P3827" t="str">
        <f>IF(OR(HLOOKUP(P$2+$A3827,Sheet2!CB:NO,$B3827,0),HLOOKUP(P$2+$A3827,Sheet2!CB:NO,$B3827,0)&lt;&gt;""),HLOOKUP(P$2+$A3827,Sheet2!CB:NO,$B3827,0),"")</f>
        <v/>
      </c>
      <c r="Q3827" t="str">
        <f>IF(OR(HLOOKUP(Q$2+$A3827,Sheet2!CC:NO,$B3827,0),HLOOKUP(Q$2+$A3827,Sheet2!CC:NO,$B3827,0)&lt;&gt;""),HLOOKUP(Q$2+$A3827,Sheet2!CC:NO,$B3827,0),"")</f>
        <v/>
      </c>
    </row>
    <row r="3828" spans="1:17" x14ac:dyDescent="0.25">
      <c r="A3828" s="64">
        <f t="shared" si="475"/>
        <v>24</v>
      </c>
      <c r="B3828" s="64">
        <f t="shared" si="476"/>
        <v>387</v>
      </c>
      <c r="C3828" s="64">
        <f t="shared" si="477"/>
        <v>5</v>
      </c>
      <c r="D3828" s="64">
        <f t="shared" si="478"/>
        <v>383</v>
      </c>
      <c r="E3828" s="64">
        <f t="shared" si="479"/>
        <v>1911</v>
      </c>
      <c r="F3828" s="64" t="str">
        <f t="shared" si="472"/>
        <v/>
      </c>
      <c r="G3828" s="64" t="str">
        <f t="shared" si="473"/>
        <v/>
      </c>
      <c r="H3828" s="64" t="str">
        <f t="shared" si="474"/>
        <v/>
      </c>
      <c r="I3828" s="80" t="str">
        <f>IFERROR(VLOOKUP(D3828,Sheet2!A:B,2,0),"")</f>
        <v/>
      </c>
      <c r="J3828" s="64" t="str">
        <f>IFERROR(IF(I3828&lt;&gt;"",VLOOKUP(I3828,Sheet2!B:C,2,0),""),"")</f>
        <v/>
      </c>
      <c r="K3828" s="64" t="str">
        <f>IFERROR( IF(I3828&lt;&gt;"", HLOOKUP(L$2+$A3828,Sheet2!BX:NK,2,0),""),"")</f>
        <v/>
      </c>
      <c r="L3828" t="str">
        <f>IF(OR(HLOOKUP(L$2+$A3828,Sheet2!BX:NK,$B3828,0),HLOOKUP(L$2+$A3828,Sheet2!BX:NK,$B3828,0)&lt;&gt;""),HLOOKUP(L$2+$A3828,Sheet2!BX:NK,$B3828,0),"")</f>
        <v/>
      </c>
      <c r="M3828" t="str">
        <f>IF(OR(HLOOKUP(M$2+$A3828,Sheet2!BY:NL,$B3828,0),HLOOKUP(M$2+$A3828,Sheet2!BY:NL,$B3828,0)&lt;&gt;""),HLOOKUP(M$2+$A3828,Sheet2!BY:NL,$B3828,0),"")</f>
        <v/>
      </c>
      <c r="N3828" t="str">
        <f>IF(OR(HLOOKUP(N$2+$A3828,Sheet2!BZ:NM,$B3828,0),HLOOKUP(N$2+$A3828,Sheet2!BZ:NM,$B3828,0)&lt;&gt;""),HLOOKUP(N$2+$A3828,Sheet2!BZ:NM,$B3828,0),"")</f>
        <v/>
      </c>
      <c r="O3828" t="str">
        <f>IF(OR(HLOOKUP(O$2+$A3828,Sheet2!CA:NN,$B3828,0),HLOOKUP(O$2+$A3828,Sheet2!CA:NN,$B3828,0)&lt;&gt;""),HLOOKUP(O$2+$A3828,Sheet2!CA:NN,$B3828,0),"")</f>
        <v/>
      </c>
      <c r="P3828" t="str">
        <f>IF(OR(HLOOKUP(P$2+$A3828,Sheet2!CB:NO,$B3828,0),HLOOKUP(P$2+$A3828,Sheet2!CB:NO,$B3828,0)&lt;&gt;""),HLOOKUP(P$2+$A3828,Sheet2!CB:NO,$B3828,0),"")</f>
        <v/>
      </c>
      <c r="Q3828" t="str">
        <f>IF(OR(HLOOKUP(Q$2+$A3828,Sheet2!CC:NO,$B3828,0),HLOOKUP(Q$2+$A3828,Sheet2!CC:NO,$B3828,0)&lt;&gt;""),HLOOKUP(Q$2+$A3828,Sheet2!CC:NO,$B3828,0),"")</f>
        <v/>
      </c>
    </row>
    <row r="3829" spans="1:17" x14ac:dyDescent="0.25">
      <c r="A3829" s="64">
        <f t="shared" si="475"/>
        <v>30</v>
      </c>
      <c r="B3829" s="64">
        <f t="shared" si="476"/>
        <v>387</v>
      </c>
      <c r="C3829" s="64">
        <f t="shared" si="477"/>
        <v>6</v>
      </c>
      <c r="D3829" s="64">
        <f t="shared" si="478"/>
        <v>383</v>
      </c>
      <c r="E3829" s="64">
        <f t="shared" si="479"/>
        <v>1911</v>
      </c>
      <c r="F3829" s="64" t="str">
        <f t="shared" si="472"/>
        <v/>
      </c>
      <c r="G3829" s="64" t="str">
        <f t="shared" si="473"/>
        <v/>
      </c>
      <c r="H3829" s="64" t="str">
        <f t="shared" si="474"/>
        <v/>
      </c>
      <c r="I3829" s="80" t="str">
        <f>IFERROR(VLOOKUP(D3829,Sheet2!A:B,2,0),"")</f>
        <v/>
      </c>
      <c r="J3829" s="64" t="str">
        <f>IFERROR(IF(I3829&lt;&gt;"",VLOOKUP(I3829,Sheet2!B:C,2,0),""),"")</f>
        <v/>
      </c>
      <c r="K3829" s="64" t="str">
        <f>IFERROR( IF(I3829&lt;&gt;"", HLOOKUP(L$2+$A3829,Sheet2!BX:NK,2,0),""),"")</f>
        <v/>
      </c>
      <c r="L3829" t="str">
        <f>IF(OR(HLOOKUP(L$2+$A3829,Sheet2!BX:NK,$B3829,0),HLOOKUP(L$2+$A3829,Sheet2!BX:NK,$B3829,0)&lt;&gt;""),HLOOKUP(L$2+$A3829,Sheet2!BX:NK,$B3829,0),"")</f>
        <v/>
      </c>
      <c r="M3829" t="str">
        <f>IF(OR(HLOOKUP(M$2+$A3829,Sheet2!BY:NL,$B3829,0),HLOOKUP(M$2+$A3829,Sheet2!BY:NL,$B3829,0)&lt;&gt;""),HLOOKUP(M$2+$A3829,Sheet2!BY:NL,$B3829,0),"")</f>
        <v/>
      </c>
      <c r="N3829" t="str">
        <f>IF(OR(HLOOKUP(N$2+$A3829,Sheet2!BZ:NM,$B3829,0),HLOOKUP(N$2+$A3829,Sheet2!BZ:NM,$B3829,0)&lt;&gt;""),HLOOKUP(N$2+$A3829,Sheet2!BZ:NM,$B3829,0),"")</f>
        <v/>
      </c>
      <c r="O3829" t="str">
        <f>IF(OR(HLOOKUP(O$2+$A3829,Sheet2!CA:NN,$B3829,0),HLOOKUP(O$2+$A3829,Sheet2!CA:NN,$B3829,0)&lt;&gt;""),HLOOKUP(O$2+$A3829,Sheet2!CA:NN,$B3829,0),"")</f>
        <v/>
      </c>
      <c r="P3829" t="str">
        <f>IF(OR(HLOOKUP(P$2+$A3829,Sheet2!CB:NO,$B3829,0),HLOOKUP(P$2+$A3829,Sheet2!CB:NO,$B3829,0)&lt;&gt;""),HLOOKUP(P$2+$A3829,Sheet2!CB:NO,$B3829,0),"")</f>
        <v/>
      </c>
      <c r="Q3829" t="str">
        <f>IF(OR(HLOOKUP(Q$2+$A3829,Sheet2!CC:NO,$B3829,0),HLOOKUP(Q$2+$A3829,Sheet2!CC:NO,$B3829,0)&lt;&gt;""),HLOOKUP(Q$2+$A3829,Sheet2!CC:NO,$B3829,0),"")</f>
        <v/>
      </c>
    </row>
    <row r="3830" spans="1:17" x14ac:dyDescent="0.25">
      <c r="A3830" s="64">
        <f t="shared" si="475"/>
        <v>36</v>
      </c>
      <c r="B3830" s="64">
        <f t="shared" si="476"/>
        <v>387</v>
      </c>
      <c r="C3830" s="64">
        <f t="shared" si="477"/>
        <v>7</v>
      </c>
      <c r="D3830" s="64">
        <f t="shared" si="478"/>
        <v>383</v>
      </c>
      <c r="E3830" s="64">
        <f t="shared" si="479"/>
        <v>1911</v>
      </c>
      <c r="F3830" s="64" t="str">
        <f t="shared" si="472"/>
        <v/>
      </c>
      <c r="G3830" s="64" t="str">
        <f t="shared" si="473"/>
        <v/>
      </c>
      <c r="H3830" s="64" t="str">
        <f t="shared" si="474"/>
        <v/>
      </c>
      <c r="I3830" s="80" t="str">
        <f>IFERROR(VLOOKUP(D3830,Sheet2!A:B,2,0),"")</f>
        <v/>
      </c>
      <c r="J3830" s="64" t="str">
        <f>IFERROR(IF(I3830&lt;&gt;"",VLOOKUP(I3830,Sheet2!B:C,2,0),""),"")</f>
        <v/>
      </c>
      <c r="K3830" s="64" t="str">
        <f>IFERROR( IF(I3830&lt;&gt;"", HLOOKUP(L$2+$A3830,Sheet2!BX:NK,2,0),""),"")</f>
        <v/>
      </c>
      <c r="L3830" t="str">
        <f>IF(OR(HLOOKUP(L$2+$A3830,Sheet2!BX:NK,$B3830,0),HLOOKUP(L$2+$A3830,Sheet2!BX:NK,$B3830,0)&lt;&gt;""),HLOOKUP(L$2+$A3830,Sheet2!BX:NK,$B3830,0),"")</f>
        <v/>
      </c>
      <c r="M3830" t="str">
        <f>IF(OR(HLOOKUP(M$2+$A3830,Sheet2!BY:NL,$B3830,0),HLOOKUP(M$2+$A3830,Sheet2!BY:NL,$B3830,0)&lt;&gt;""),HLOOKUP(M$2+$A3830,Sheet2!BY:NL,$B3830,0),"")</f>
        <v/>
      </c>
      <c r="N3830" t="str">
        <f>IF(OR(HLOOKUP(N$2+$A3830,Sheet2!BZ:NM,$B3830,0),HLOOKUP(N$2+$A3830,Sheet2!BZ:NM,$B3830,0)&lt;&gt;""),HLOOKUP(N$2+$A3830,Sheet2!BZ:NM,$B3830,0),"")</f>
        <v/>
      </c>
      <c r="O3830" t="str">
        <f>IF(OR(HLOOKUP(O$2+$A3830,Sheet2!CA:NN,$B3830,0),HLOOKUP(O$2+$A3830,Sheet2!CA:NN,$B3830,0)&lt;&gt;""),HLOOKUP(O$2+$A3830,Sheet2!CA:NN,$B3830,0),"")</f>
        <v/>
      </c>
      <c r="P3830" t="str">
        <f>IF(OR(HLOOKUP(P$2+$A3830,Sheet2!CB:NO,$B3830,0),HLOOKUP(P$2+$A3830,Sheet2!CB:NO,$B3830,0)&lt;&gt;""),HLOOKUP(P$2+$A3830,Sheet2!CB:NO,$B3830,0),"")</f>
        <v/>
      </c>
      <c r="Q3830" t="str">
        <f>IF(OR(HLOOKUP(Q$2+$A3830,Sheet2!CC:NO,$B3830,0),HLOOKUP(Q$2+$A3830,Sheet2!CC:NO,$B3830,0)&lt;&gt;""),HLOOKUP(Q$2+$A3830,Sheet2!CC:NO,$B3830,0),"")</f>
        <v/>
      </c>
    </row>
    <row r="3831" spans="1:17" x14ac:dyDescent="0.25">
      <c r="A3831" s="64">
        <f t="shared" si="475"/>
        <v>42</v>
      </c>
      <c r="B3831" s="64">
        <f t="shared" si="476"/>
        <v>387</v>
      </c>
      <c r="C3831" s="64">
        <f t="shared" si="477"/>
        <v>8</v>
      </c>
      <c r="D3831" s="64">
        <f t="shared" si="478"/>
        <v>383</v>
      </c>
      <c r="E3831" s="64">
        <f t="shared" si="479"/>
        <v>1911</v>
      </c>
      <c r="F3831" s="64" t="str">
        <f t="shared" si="472"/>
        <v/>
      </c>
      <c r="G3831" s="64" t="str">
        <f t="shared" si="473"/>
        <v/>
      </c>
      <c r="H3831" s="64" t="str">
        <f t="shared" si="474"/>
        <v/>
      </c>
      <c r="I3831" s="80" t="str">
        <f>IFERROR(VLOOKUP(D3831,Sheet2!A:B,2,0),"")</f>
        <v/>
      </c>
      <c r="J3831" s="64" t="str">
        <f>IFERROR(IF(I3831&lt;&gt;"",VLOOKUP(I3831,Sheet2!B:C,2,0),""),"")</f>
        <v/>
      </c>
      <c r="K3831" s="64" t="str">
        <f>IFERROR( IF(I3831&lt;&gt;"", HLOOKUP(L$2+$A3831,Sheet2!BX:NK,2,0),""),"")</f>
        <v/>
      </c>
      <c r="L3831" t="str">
        <f>IF(OR(HLOOKUP(L$2+$A3831,Sheet2!BX:NK,$B3831,0),HLOOKUP(L$2+$A3831,Sheet2!BX:NK,$B3831,0)&lt;&gt;""),HLOOKUP(L$2+$A3831,Sheet2!BX:NK,$B3831,0),"")</f>
        <v/>
      </c>
      <c r="M3831" t="str">
        <f>IF(OR(HLOOKUP(M$2+$A3831,Sheet2!BY:NL,$B3831,0),HLOOKUP(M$2+$A3831,Sheet2!BY:NL,$B3831,0)&lt;&gt;""),HLOOKUP(M$2+$A3831,Sheet2!BY:NL,$B3831,0),"")</f>
        <v/>
      </c>
      <c r="N3831" t="str">
        <f>IF(OR(HLOOKUP(N$2+$A3831,Sheet2!BZ:NM,$B3831,0),HLOOKUP(N$2+$A3831,Sheet2!BZ:NM,$B3831,0)&lt;&gt;""),HLOOKUP(N$2+$A3831,Sheet2!BZ:NM,$B3831,0),"")</f>
        <v/>
      </c>
      <c r="O3831" t="str">
        <f>IF(OR(HLOOKUP(O$2+$A3831,Sheet2!CA:NN,$B3831,0),HLOOKUP(O$2+$A3831,Sheet2!CA:NN,$B3831,0)&lt;&gt;""),HLOOKUP(O$2+$A3831,Sheet2!CA:NN,$B3831,0),"")</f>
        <v/>
      </c>
      <c r="P3831" t="str">
        <f>IF(OR(HLOOKUP(P$2+$A3831,Sheet2!CB:NO,$B3831,0),HLOOKUP(P$2+$A3831,Sheet2!CB:NO,$B3831,0)&lt;&gt;""),HLOOKUP(P$2+$A3831,Sheet2!CB:NO,$B3831,0),"")</f>
        <v/>
      </c>
      <c r="Q3831" t="str">
        <f>IF(OR(HLOOKUP(Q$2+$A3831,Sheet2!CC:NO,$B3831,0),HLOOKUP(Q$2+$A3831,Sheet2!CC:NO,$B3831,0)&lt;&gt;""),HLOOKUP(Q$2+$A3831,Sheet2!CC:NO,$B3831,0),"")</f>
        <v/>
      </c>
    </row>
    <row r="3832" spans="1:17" x14ac:dyDescent="0.25">
      <c r="A3832" s="64">
        <f t="shared" si="475"/>
        <v>48</v>
      </c>
      <c r="B3832" s="64">
        <f t="shared" si="476"/>
        <v>387</v>
      </c>
      <c r="C3832" s="64">
        <f t="shared" si="477"/>
        <v>9</v>
      </c>
      <c r="D3832" s="64">
        <f t="shared" si="478"/>
        <v>383</v>
      </c>
      <c r="E3832" s="64">
        <f t="shared" si="479"/>
        <v>1911</v>
      </c>
      <c r="F3832" s="64" t="str">
        <f t="shared" si="472"/>
        <v/>
      </c>
      <c r="G3832" s="64" t="str">
        <f t="shared" si="473"/>
        <v/>
      </c>
      <c r="H3832" s="64" t="str">
        <f t="shared" si="474"/>
        <v/>
      </c>
      <c r="I3832" s="80" t="str">
        <f>IFERROR(VLOOKUP(D3832,Sheet2!A:B,2,0),"")</f>
        <v/>
      </c>
      <c r="J3832" s="64" t="str">
        <f>IFERROR(IF(I3832&lt;&gt;"",VLOOKUP(I3832,Sheet2!B:C,2,0),""),"")</f>
        <v/>
      </c>
      <c r="K3832" s="64" t="str">
        <f>IFERROR( IF(I3832&lt;&gt;"", HLOOKUP(L$2+$A3832,Sheet2!BX:NK,2,0),""),"")</f>
        <v/>
      </c>
      <c r="L3832" t="str">
        <f>IF(OR(HLOOKUP(L$2+$A3832,Sheet2!BX:NK,$B3832,0),HLOOKUP(L$2+$A3832,Sheet2!BX:NK,$B3832,0)&lt;&gt;""),HLOOKUP(L$2+$A3832,Sheet2!BX:NK,$B3832,0),"")</f>
        <v/>
      </c>
      <c r="M3832" t="str">
        <f>IF(OR(HLOOKUP(M$2+$A3832,Sheet2!BY:NL,$B3832,0),HLOOKUP(M$2+$A3832,Sheet2!BY:NL,$B3832,0)&lt;&gt;""),HLOOKUP(M$2+$A3832,Sheet2!BY:NL,$B3832,0),"")</f>
        <v/>
      </c>
      <c r="N3832" t="str">
        <f>IF(OR(HLOOKUP(N$2+$A3832,Sheet2!BZ:NM,$B3832,0),HLOOKUP(N$2+$A3832,Sheet2!BZ:NM,$B3832,0)&lt;&gt;""),HLOOKUP(N$2+$A3832,Sheet2!BZ:NM,$B3832,0),"")</f>
        <v/>
      </c>
      <c r="O3832" t="str">
        <f>IF(OR(HLOOKUP(O$2+$A3832,Sheet2!CA:NN,$B3832,0),HLOOKUP(O$2+$A3832,Sheet2!CA:NN,$B3832,0)&lt;&gt;""),HLOOKUP(O$2+$A3832,Sheet2!CA:NN,$B3832,0),"")</f>
        <v/>
      </c>
      <c r="P3832" t="str">
        <f>IF(OR(HLOOKUP(P$2+$A3832,Sheet2!CB:NO,$B3832,0),HLOOKUP(P$2+$A3832,Sheet2!CB:NO,$B3832,0)&lt;&gt;""),HLOOKUP(P$2+$A3832,Sheet2!CB:NO,$B3832,0),"")</f>
        <v/>
      </c>
      <c r="Q3832" t="str">
        <f>IF(OR(HLOOKUP(Q$2+$A3832,Sheet2!CC:NO,$B3832,0),HLOOKUP(Q$2+$A3832,Sheet2!CC:NO,$B3832,0)&lt;&gt;""),HLOOKUP(Q$2+$A3832,Sheet2!CC:NO,$B3832,0),"")</f>
        <v/>
      </c>
    </row>
    <row r="3833" spans="1:17" x14ac:dyDescent="0.25">
      <c r="A3833" s="64">
        <f t="shared" si="475"/>
        <v>54</v>
      </c>
      <c r="B3833" s="64">
        <f t="shared" si="476"/>
        <v>387</v>
      </c>
      <c r="C3833" s="64">
        <f t="shared" si="477"/>
        <v>10</v>
      </c>
      <c r="D3833" s="64">
        <f t="shared" si="478"/>
        <v>383</v>
      </c>
      <c r="E3833" s="64">
        <f t="shared" si="479"/>
        <v>1911</v>
      </c>
      <c r="F3833" s="64" t="str">
        <f t="shared" si="472"/>
        <v/>
      </c>
      <c r="G3833" s="64" t="str">
        <f t="shared" si="473"/>
        <v/>
      </c>
      <c r="H3833" s="64" t="str">
        <f t="shared" si="474"/>
        <v/>
      </c>
      <c r="I3833" s="80" t="str">
        <f>IFERROR(VLOOKUP(D3833,Sheet2!A:B,2,0),"")</f>
        <v/>
      </c>
      <c r="J3833" s="64" t="str">
        <f>IFERROR(IF(I3833&lt;&gt;"",VLOOKUP(I3833,Sheet2!B:C,2,0),""),"")</f>
        <v/>
      </c>
      <c r="K3833" s="64" t="str">
        <f>IFERROR( IF(I3833&lt;&gt;"", HLOOKUP(L$2+$A3833,Sheet2!BX:NK,2,0),""),"")</f>
        <v/>
      </c>
      <c r="L3833" t="str">
        <f>IF(OR(HLOOKUP(L$2+$A3833,Sheet2!BX:NK,$B3833,0),HLOOKUP(L$2+$A3833,Sheet2!BX:NK,$B3833,0)&lt;&gt;""),HLOOKUP(L$2+$A3833,Sheet2!BX:NK,$B3833,0),"")</f>
        <v/>
      </c>
      <c r="M3833" t="str">
        <f>IF(OR(HLOOKUP(M$2+$A3833,Sheet2!BY:NL,$B3833,0),HLOOKUP(M$2+$A3833,Sheet2!BY:NL,$B3833,0)&lt;&gt;""),HLOOKUP(M$2+$A3833,Sheet2!BY:NL,$B3833,0),"")</f>
        <v/>
      </c>
      <c r="N3833" t="str">
        <f>IF(OR(HLOOKUP(N$2+$A3833,Sheet2!BZ:NM,$B3833,0),HLOOKUP(N$2+$A3833,Sheet2!BZ:NM,$B3833,0)&lt;&gt;""),HLOOKUP(N$2+$A3833,Sheet2!BZ:NM,$B3833,0),"")</f>
        <v/>
      </c>
      <c r="O3833" t="str">
        <f>IF(OR(HLOOKUP(O$2+$A3833,Sheet2!CA:NN,$B3833,0),HLOOKUP(O$2+$A3833,Sheet2!CA:NN,$B3833,0)&lt;&gt;""),HLOOKUP(O$2+$A3833,Sheet2!CA:NN,$B3833,0),"")</f>
        <v/>
      </c>
      <c r="P3833" t="str">
        <f>IF(OR(HLOOKUP(P$2+$A3833,Sheet2!CB:NO,$B3833,0),HLOOKUP(P$2+$A3833,Sheet2!CB:NO,$B3833,0)&lt;&gt;""),HLOOKUP(P$2+$A3833,Sheet2!CB:NO,$B3833,0),"")</f>
        <v/>
      </c>
      <c r="Q3833" t="str">
        <f>IF(OR(HLOOKUP(Q$2+$A3833,Sheet2!CC:NO,$B3833,0),HLOOKUP(Q$2+$A3833,Sheet2!CC:NO,$B3833,0)&lt;&gt;""),HLOOKUP(Q$2+$A3833,Sheet2!CC:NO,$B3833,0),"")</f>
        <v/>
      </c>
    </row>
    <row r="3834" spans="1:17" x14ac:dyDescent="0.25">
      <c r="A3834" s="64">
        <f t="shared" si="475"/>
        <v>0</v>
      </c>
      <c r="B3834" s="64">
        <f t="shared" si="476"/>
        <v>388</v>
      </c>
      <c r="C3834" s="64">
        <f t="shared" si="477"/>
        <v>1</v>
      </c>
      <c r="D3834" s="64">
        <f t="shared" si="478"/>
        <v>384</v>
      </c>
      <c r="E3834" s="64">
        <f t="shared" si="479"/>
        <v>1916</v>
      </c>
      <c r="F3834" s="64" t="str">
        <f t="shared" si="472"/>
        <v/>
      </c>
      <c r="G3834" s="64" t="str">
        <f t="shared" si="473"/>
        <v/>
      </c>
      <c r="H3834" s="64" t="str">
        <f t="shared" si="474"/>
        <v/>
      </c>
      <c r="I3834" s="80" t="str">
        <f>IFERROR(VLOOKUP(D3834,Sheet2!A:B,2,0),"")</f>
        <v/>
      </c>
      <c r="J3834" s="64" t="str">
        <f>IFERROR(IF(I3834&lt;&gt;"",VLOOKUP(I3834,Sheet2!B:C,2,0),""),"")</f>
        <v/>
      </c>
      <c r="K3834" s="64" t="str">
        <f>IFERROR( IF(I3834&lt;&gt;"", HLOOKUP(L$2+$A3834,Sheet2!BX:NK,2,0),""),"")</f>
        <v/>
      </c>
      <c r="L3834" t="str">
        <f>IF(OR(HLOOKUP(L$2+$A3834,Sheet2!BX:NK,$B3834,0),HLOOKUP(L$2+$A3834,Sheet2!BX:NK,$B3834,0)&lt;&gt;""),HLOOKUP(L$2+$A3834,Sheet2!BX:NK,$B3834,0),"")</f>
        <v/>
      </c>
      <c r="M3834" t="str">
        <f>IF(OR(HLOOKUP(M$2+$A3834,Sheet2!BY:NL,$B3834,0),HLOOKUP(M$2+$A3834,Sheet2!BY:NL,$B3834,0)&lt;&gt;""),HLOOKUP(M$2+$A3834,Sheet2!BY:NL,$B3834,0),"")</f>
        <v/>
      </c>
      <c r="N3834" t="str">
        <f>IF(OR(HLOOKUP(N$2+$A3834,Sheet2!BZ:NM,$B3834,0),HLOOKUP(N$2+$A3834,Sheet2!BZ:NM,$B3834,0)&lt;&gt;""),HLOOKUP(N$2+$A3834,Sheet2!BZ:NM,$B3834,0),"")</f>
        <v/>
      </c>
      <c r="O3834" t="str">
        <f>IF(OR(HLOOKUP(O$2+$A3834,Sheet2!CA:NN,$B3834,0),HLOOKUP(O$2+$A3834,Sheet2!CA:NN,$B3834,0)&lt;&gt;""),HLOOKUP(O$2+$A3834,Sheet2!CA:NN,$B3834,0),"")</f>
        <v/>
      </c>
      <c r="P3834" t="str">
        <f>IF(OR(HLOOKUP(P$2+$A3834,Sheet2!CB:NO,$B3834,0),HLOOKUP(P$2+$A3834,Sheet2!CB:NO,$B3834,0)&lt;&gt;""),HLOOKUP(P$2+$A3834,Sheet2!CB:NO,$B3834,0),"")</f>
        <v/>
      </c>
      <c r="Q3834" t="str">
        <f>IF(OR(HLOOKUP(Q$2+$A3834,Sheet2!CC:NO,$B3834,0),HLOOKUP(Q$2+$A3834,Sheet2!CC:NO,$B3834,0)&lt;&gt;""),HLOOKUP(Q$2+$A3834,Sheet2!CC:NO,$B3834,0),"")</f>
        <v/>
      </c>
    </row>
    <row r="3835" spans="1:17" x14ac:dyDescent="0.25">
      <c r="A3835" s="64">
        <f t="shared" si="475"/>
        <v>6</v>
      </c>
      <c r="B3835" s="64">
        <f t="shared" si="476"/>
        <v>388</v>
      </c>
      <c r="C3835" s="64">
        <f t="shared" si="477"/>
        <v>2</v>
      </c>
      <c r="D3835" s="64">
        <f t="shared" si="478"/>
        <v>384</v>
      </c>
      <c r="E3835" s="64">
        <f t="shared" si="479"/>
        <v>1916</v>
      </c>
      <c r="F3835" s="64" t="str">
        <f t="shared" si="472"/>
        <v/>
      </c>
      <c r="G3835" s="64" t="str">
        <f t="shared" si="473"/>
        <v/>
      </c>
      <c r="H3835" s="64" t="str">
        <f t="shared" si="474"/>
        <v/>
      </c>
      <c r="I3835" s="80" t="str">
        <f>IFERROR(VLOOKUP(D3835,Sheet2!A:B,2,0),"")</f>
        <v/>
      </c>
      <c r="J3835" s="64" t="str">
        <f>IFERROR(IF(I3835&lt;&gt;"",VLOOKUP(I3835,Sheet2!B:C,2,0),""),"")</f>
        <v/>
      </c>
      <c r="K3835" s="64" t="str">
        <f>IFERROR( IF(I3835&lt;&gt;"", HLOOKUP(L$2+$A3835,Sheet2!BX:NK,2,0),""),"")</f>
        <v/>
      </c>
      <c r="L3835" t="str">
        <f>IF(OR(HLOOKUP(L$2+$A3835,Sheet2!BX:NK,$B3835,0),HLOOKUP(L$2+$A3835,Sheet2!BX:NK,$B3835,0)&lt;&gt;""),HLOOKUP(L$2+$A3835,Sheet2!BX:NK,$B3835,0),"")</f>
        <v/>
      </c>
      <c r="M3835" t="str">
        <f>IF(OR(HLOOKUP(M$2+$A3835,Sheet2!BY:NL,$B3835,0),HLOOKUP(M$2+$A3835,Sheet2!BY:NL,$B3835,0)&lt;&gt;""),HLOOKUP(M$2+$A3835,Sheet2!BY:NL,$B3835,0),"")</f>
        <v/>
      </c>
      <c r="N3835" t="str">
        <f>IF(OR(HLOOKUP(N$2+$A3835,Sheet2!BZ:NM,$B3835,0),HLOOKUP(N$2+$A3835,Sheet2!BZ:NM,$B3835,0)&lt;&gt;""),HLOOKUP(N$2+$A3835,Sheet2!BZ:NM,$B3835,0),"")</f>
        <v/>
      </c>
      <c r="O3835" t="str">
        <f>IF(OR(HLOOKUP(O$2+$A3835,Sheet2!CA:NN,$B3835,0),HLOOKUP(O$2+$A3835,Sheet2!CA:NN,$B3835,0)&lt;&gt;""),HLOOKUP(O$2+$A3835,Sheet2!CA:NN,$B3835,0),"")</f>
        <v/>
      </c>
      <c r="P3835" t="str">
        <f>IF(OR(HLOOKUP(P$2+$A3835,Sheet2!CB:NO,$B3835,0),HLOOKUP(P$2+$A3835,Sheet2!CB:NO,$B3835,0)&lt;&gt;""),HLOOKUP(P$2+$A3835,Sheet2!CB:NO,$B3835,0),"")</f>
        <v/>
      </c>
      <c r="Q3835" t="str">
        <f>IF(OR(HLOOKUP(Q$2+$A3835,Sheet2!CC:NO,$B3835,0),HLOOKUP(Q$2+$A3835,Sheet2!CC:NO,$B3835,0)&lt;&gt;""),HLOOKUP(Q$2+$A3835,Sheet2!CC:NO,$B3835,0),"")</f>
        <v/>
      </c>
    </row>
    <row r="3836" spans="1:17" x14ac:dyDescent="0.25">
      <c r="A3836" s="64">
        <f t="shared" si="475"/>
        <v>12</v>
      </c>
      <c r="B3836" s="64">
        <f t="shared" si="476"/>
        <v>388</v>
      </c>
      <c r="C3836" s="64">
        <f t="shared" si="477"/>
        <v>3</v>
      </c>
      <c r="D3836" s="64">
        <f t="shared" si="478"/>
        <v>384</v>
      </c>
      <c r="E3836" s="64">
        <f t="shared" si="479"/>
        <v>1916</v>
      </c>
      <c r="F3836" s="64" t="str">
        <f t="shared" si="472"/>
        <v/>
      </c>
      <c r="G3836" s="64" t="str">
        <f t="shared" si="473"/>
        <v/>
      </c>
      <c r="H3836" s="64" t="str">
        <f t="shared" si="474"/>
        <v/>
      </c>
      <c r="I3836" s="80" t="str">
        <f>IFERROR(VLOOKUP(D3836,Sheet2!A:B,2,0),"")</f>
        <v/>
      </c>
      <c r="J3836" s="64" t="str">
        <f>IFERROR(IF(I3836&lt;&gt;"",VLOOKUP(I3836,Sheet2!B:C,2,0),""),"")</f>
        <v/>
      </c>
      <c r="K3836" s="64" t="str">
        <f>IFERROR( IF(I3836&lt;&gt;"", HLOOKUP(L$2+$A3836,Sheet2!BX:NK,2,0),""),"")</f>
        <v/>
      </c>
      <c r="L3836" t="str">
        <f>IF(OR(HLOOKUP(L$2+$A3836,Sheet2!BX:NK,$B3836,0),HLOOKUP(L$2+$A3836,Sheet2!BX:NK,$B3836,0)&lt;&gt;""),HLOOKUP(L$2+$A3836,Sheet2!BX:NK,$B3836,0),"")</f>
        <v/>
      </c>
      <c r="M3836" t="str">
        <f>IF(OR(HLOOKUP(M$2+$A3836,Sheet2!BY:NL,$B3836,0),HLOOKUP(M$2+$A3836,Sheet2!BY:NL,$B3836,0)&lt;&gt;""),HLOOKUP(M$2+$A3836,Sheet2!BY:NL,$B3836,0),"")</f>
        <v/>
      </c>
      <c r="N3836" t="str">
        <f>IF(OR(HLOOKUP(N$2+$A3836,Sheet2!BZ:NM,$B3836,0),HLOOKUP(N$2+$A3836,Sheet2!BZ:NM,$B3836,0)&lt;&gt;""),HLOOKUP(N$2+$A3836,Sheet2!BZ:NM,$B3836,0),"")</f>
        <v/>
      </c>
      <c r="O3836" t="str">
        <f>IF(OR(HLOOKUP(O$2+$A3836,Sheet2!CA:NN,$B3836,0),HLOOKUP(O$2+$A3836,Sheet2!CA:NN,$B3836,0)&lt;&gt;""),HLOOKUP(O$2+$A3836,Sheet2!CA:NN,$B3836,0),"")</f>
        <v/>
      </c>
      <c r="P3836" t="str">
        <f>IF(OR(HLOOKUP(P$2+$A3836,Sheet2!CB:NO,$B3836,0),HLOOKUP(P$2+$A3836,Sheet2!CB:NO,$B3836,0)&lt;&gt;""),HLOOKUP(P$2+$A3836,Sheet2!CB:NO,$B3836,0),"")</f>
        <v/>
      </c>
      <c r="Q3836" t="str">
        <f>IF(OR(HLOOKUP(Q$2+$A3836,Sheet2!CC:NO,$B3836,0),HLOOKUP(Q$2+$A3836,Sheet2!CC:NO,$B3836,0)&lt;&gt;""),HLOOKUP(Q$2+$A3836,Sheet2!CC:NO,$B3836,0),"")</f>
        <v/>
      </c>
    </row>
    <row r="3837" spans="1:17" x14ac:dyDescent="0.25">
      <c r="A3837" s="64">
        <f t="shared" si="475"/>
        <v>18</v>
      </c>
      <c r="B3837" s="64">
        <f t="shared" si="476"/>
        <v>388</v>
      </c>
      <c r="C3837" s="64">
        <f t="shared" si="477"/>
        <v>4</v>
      </c>
      <c r="D3837" s="64">
        <f t="shared" si="478"/>
        <v>384</v>
      </c>
      <c r="E3837" s="64">
        <f t="shared" si="479"/>
        <v>1916</v>
      </c>
      <c r="F3837" s="64" t="str">
        <f t="shared" si="472"/>
        <v/>
      </c>
      <c r="G3837" s="64" t="str">
        <f t="shared" si="473"/>
        <v/>
      </c>
      <c r="H3837" s="64" t="str">
        <f t="shared" si="474"/>
        <v/>
      </c>
      <c r="I3837" s="80" t="str">
        <f>IFERROR(VLOOKUP(D3837,Sheet2!A:B,2,0),"")</f>
        <v/>
      </c>
      <c r="J3837" s="64" t="str">
        <f>IFERROR(IF(I3837&lt;&gt;"",VLOOKUP(I3837,Sheet2!B:C,2,0),""),"")</f>
        <v/>
      </c>
      <c r="K3837" s="64" t="str">
        <f>IFERROR( IF(I3837&lt;&gt;"", HLOOKUP(L$2+$A3837,Sheet2!BX:NK,2,0),""),"")</f>
        <v/>
      </c>
      <c r="L3837" t="str">
        <f>IF(OR(HLOOKUP(L$2+$A3837,Sheet2!BX:NK,$B3837,0),HLOOKUP(L$2+$A3837,Sheet2!BX:NK,$B3837,0)&lt;&gt;""),HLOOKUP(L$2+$A3837,Sheet2!BX:NK,$B3837,0),"")</f>
        <v/>
      </c>
      <c r="M3837" t="str">
        <f>IF(OR(HLOOKUP(M$2+$A3837,Sheet2!BY:NL,$B3837,0),HLOOKUP(M$2+$A3837,Sheet2!BY:NL,$B3837,0)&lt;&gt;""),HLOOKUP(M$2+$A3837,Sheet2!BY:NL,$B3837,0),"")</f>
        <v/>
      </c>
      <c r="N3837" t="str">
        <f>IF(OR(HLOOKUP(N$2+$A3837,Sheet2!BZ:NM,$B3837,0),HLOOKUP(N$2+$A3837,Sheet2!BZ:NM,$B3837,0)&lt;&gt;""),HLOOKUP(N$2+$A3837,Sheet2!BZ:NM,$B3837,0),"")</f>
        <v/>
      </c>
      <c r="O3837" t="str">
        <f>IF(OR(HLOOKUP(O$2+$A3837,Sheet2!CA:NN,$B3837,0),HLOOKUP(O$2+$A3837,Sheet2!CA:NN,$B3837,0)&lt;&gt;""),HLOOKUP(O$2+$A3837,Sheet2!CA:NN,$B3837,0),"")</f>
        <v/>
      </c>
      <c r="P3837" t="str">
        <f>IF(OR(HLOOKUP(P$2+$A3837,Sheet2!CB:NO,$B3837,0),HLOOKUP(P$2+$A3837,Sheet2!CB:NO,$B3837,0)&lt;&gt;""),HLOOKUP(P$2+$A3837,Sheet2!CB:NO,$B3837,0),"")</f>
        <v/>
      </c>
      <c r="Q3837" t="str">
        <f>IF(OR(HLOOKUP(Q$2+$A3837,Sheet2!CC:NO,$B3837,0),HLOOKUP(Q$2+$A3837,Sheet2!CC:NO,$B3837,0)&lt;&gt;""),HLOOKUP(Q$2+$A3837,Sheet2!CC:NO,$B3837,0),"")</f>
        <v/>
      </c>
    </row>
    <row r="3838" spans="1:17" x14ac:dyDescent="0.25">
      <c r="A3838" s="64">
        <f t="shared" si="475"/>
        <v>24</v>
      </c>
      <c r="B3838" s="64">
        <f t="shared" si="476"/>
        <v>388</v>
      </c>
      <c r="C3838" s="64">
        <f t="shared" si="477"/>
        <v>5</v>
      </c>
      <c r="D3838" s="64">
        <f t="shared" si="478"/>
        <v>384</v>
      </c>
      <c r="E3838" s="64">
        <f t="shared" si="479"/>
        <v>1916</v>
      </c>
      <c r="F3838" s="64" t="str">
        <f t="shared" si="472"/>
        <v/>
      </c>
      <c r="G3838" s="64" t="str">
        <f t="shared" si="473"/>
        <v/>
      </c>
      <c r="H3838" s="64" t="str">
        <f t="shared" si="474"/>
        <v/>
      </c>
      <c r="I3838" s="80" t="str">
        <f>IFERROR(VLOOKUP(D3838,Sheet2!A:B,2,0),"")</f>
        <v/>
      </c>
      <c r="J3838" s="64" t="str">
        <f>IFERROR(IF(I3838&lt;&gt;"",VLOOKUP(I3838,Sheet2!B:C,2,0),""),"")</f>
        <v/>
      </c>
      <c r="K3838" s="64" t="str">
        <f>IFERROR( IF(I3838&lt;&gt;"", HLOOKUP(L$2+$A3838,Sheet2!BX:NK,2,0),""),"")</f>
        <v/>
      </c>
      <c r="L3838" t="str">
        <f>IF(OR(HLOOKUP(L$2+$A3838,Sheet2!BX:NK,$B3838,0),HLOOKUP(L$2+$A3838,Sheet2!BX:NK,$B3838,0)&lt;&gt;""),HLOOKUP(L$2+$A3838,Sheet2!BX:NK,$B3838,0),"")</f>
        <v/>
      </c>
      <c r="M3838" t="str">
        <f>IF(OR(HLOOKUP(M$2+$A3838,Sheet2!BY:NL,$B3838,0),HLOOKUP(M$2+$A3838,Sheet2!BY:NL,$B3838,0)&lt;&gt;""),HLOOKUP(M$2+$A3838,Sheet2!BY:NL,$B3838,0),"")</f>
        <v/>
      </c>
      <c r="N3838" t="str">
        <f>IF(OR(HLOOKUP(N$2+$A3838,Sheet2!BZ:NM,$B3838,0),HLOOKUP(N$2+$A3838,Sheet2!BZ:NM,$B3838,0)&lt;&gt;""),HLOOKUP(N$2+$A3838,Sheet2!BZ:NM,$B3838,0),"")</f>
        <v/>
      </c>
      <c r="O3838" t="str">
        <f>IF(OR(HLOOKUP(O$2+$A3838,Sheet2!CA:NN,$B3838,0),HLOOKUP(O$2+$A3838,Sheet2!CA:NN,$B3838,0)&lt;&gt;""),HLOOKUP(O$2+$A3838,Sheet2!CA:NN,$B3838,0),"")</f>
        <v/>
      </c>
      <c r="P3838" t="str">
        <f>IF(OR(HLOOKUP(P$2+$A3838,Sheet2!CB:NO,$B3838,0),HLOOKUP(P$2+$A3838,Sheet2!CB:NO,$B3838,0)&lt;&gt;""),HLOOKUP(P$2+$A3838,Sheet2!CB:NO,$B3838,0),"")</f>
        <v/>
      </c>
      <c r="Q3838" t="str">
        <f>IF(OR(HLOOKUP(Q$2+$A3838,Sheet2!CC:NO,$B3838,0),HLOOKUP(Q$2+$A3838,Sheet2!CC:NO,$B3838,0)&lt;&gt;""),HLOOKUP(Q$2+$A3838,Sheet2!CC:NO,$B3838,0),"")</f>
        <v/>
      </c>
    </row>
    <row r="3839" spans="1:17" x14ac:dyDescent="0.25">
      <c r="A3839" s="64">
        <f t="shared" si="475"/>
        <v>30</v>
      </c>
      <c r="B3839" s="64">
        <f t="shared" si="476"/>
        <v>388</v>
      </c>
      <c r="C3839" s="64">
        <f t="shared" si="477"/>
        <v>6</v>
      </c>
      <c r="D3839" s="64">
        <f t="shared" si="478"/>
        <v>384</v>
      </c>
      <c r="E3839" s="64">
        <f t="shared" si="479"/>
        <v>1916</v>
      </c>
      <c r="F3839" s="64" t="str">
        <f t="shared" si="472"/>
        <v/>
      </c>
      <c r="G3839" s="64" t="str">
        <f t="shared" si="473"/>
        <v/>
      </c>
      <c r="H3839" s="64" t="str">
        <f t="shared" si="474"/>
        <v/>
      </c>
      <c r="I3839" s="80" t="str">
        <f>IFERROR(VLOOKUP(D3839,Sheet2!A:B,2,0),"")</f>
        <v/>
      </c>
      <c r="J3839" s="64" t="str">
        <f>IFERROR(IF(I3839&lt;&gt;"",VLOOKUP(I3839,Sheet2!B:C,2,0),""),"")</f>
        <v/>
      </c>
      <c r="K3839" s="64" t="str">
        <f>IFERROR( IF(I3839&lt;&gt;"", HLOOKUP(L$2+$A3839,Sheet2!BX:NK,2,0),""),"")</f>
        <v/>
      </c>
      <c r="L3839" t="str">
        <f>IF(OR(HLOOKUP(L$2+$A3839,Sheet2!BX:NK,$B3839,0),HLOOKUP(L$2+$A3839,Sheet2!BX:NK,$B3839,0)&lt;&gt;""),HLOOKUP(L$2+$A3839,Sheet2!BX:NK,$B3839,0),"")</f>
        <v/>
      </c>
      <c r="M3839" t="str">
        <f>IF(OR(HLOOKUP(M$2+$A3839,Sheet2!BY:NL,$B3839,0),HLOOKUP(M$2+$A3839,Sheet2!BY:NL,$B3839,0)&lt;&gt;""),HLOOKUP(M$2+$A3839,Sheet2!BY:NL,$B3839,0),"")</f>
        <v/>
      </c>
      <c r="N3839" t="str">
        <f>IF(OR(HLOOKUP(N$2+$A3839,Sheet2!BZ:NM,$B3839,0),HLOOKUP(N$2+$A3839,Sheet2!BZ:NM,$B3839,0)&lt;&gt;""),HLOOKUP(N$2+$A3839,Sheet2!BZ:NM,$B3839,0),"")</f>
        <v/>
      </c>
      <c r="O3839" t="str">
        <f>IF(OR(HLOOKUP(O$2+$A3839,Sheet2!CA:NN,$B3839,0),HLOOKUP(O$2+$A3839,Sheet2!CA:NN,$B3839,0)&lt;&gt;""),HLOOKUP(O$2+$A3839,Sheet2!CA:NN,$B3839,0),"")</f>
        <v/>
      </c>
      <c r="P3839" t="str">
        <f>IF(OR(HLOOKUP(P$2+$A3839,Sheet2!CB:NO,$B3839,0),HLOOKUP(P$2+$A3839,Sheet2!CB:NO,$B3839,0)&lt;&gt;""),HLOOKUP(P$2+$A3839,Sheet2!CB:NO,$B3839,0),"")</f>
        <v/>
      </c>
      <c r="Q3839" t="str">
        <f>IF(OR(HLOOKUP(Q$2+$A3839,Sheet2!CC:NO,$B3839,0),HLOOKUP(Q$2+$A3839,Sheet2!CC:NO,$B3839,0)&lt;&gt;""),HLOOKUP(Q$2+$A3839,Sheet2!CC:NO,$B3839,0),"")</f>
        <v/>
      </c>
    </row>
    <row r="3840" spans="1:17" x14ac:dyDescent="0.25">
      <c r="A3840" s="64">
        <f t="shared" si="475"/>
        <v>36</v>
      </c>
      <c r="B3840" s="64">
        <f t="shared" si="476"/>
        <v>388</v>
      </c>
      <c r="C3840" s="64">
        <f t="shared" si="477"/>
        <v>7</v>
      </c>
      <c r="D3840" s="64">
        <f t="shared" si="478"/>
        <v>384</v>
      </c>
      <c r="E3840" s="64">
        <f t="shared" si="479"/>
        <v>1916</v>
      </c>
      <c r="F3840" s="64" t="str">
        <f t="shared" si="472"/>
        <v/>
      </c>
      <c r="G3840" s="64" t="str">
        <f t="shared" si="473"/>
        <v/>
      </c>
      <c r="H3840" s="64" t="str">
        <f t="shared" si="474"/>
        <v/>
      </c>
      <c r="I3840" s="80" t="str">
        <f>IFERROR(VLOOKUP(D3840,Sheet2!A:B,2,0),"")</f>
        <v/>
      </c>
      <c r="J3840" s="64" t="str">
        <f>IFERROR(IF(I3840&lt;&gt;"",VLOOKUP(I3840,Sheet2!B:C,2,0),""),"")</f>
        <v/>
      </c>
      <c r="K3840" s="64" t="str">
        <f>IFERROR( IF(I3840&lt;&gt;"", HLOOKUP(L$2+$A3840,Sheet2!BX:NK,2,0),""),"")</f>
        <v/>
      </c>
      <c r="L3840" t="str">
        <f>IF(OR(HLOOKUP(L$2+$A3840,Sheet2!BX:NK,$B3840,0),HLOOKUP(L$2+$A3840,Sheet2!BX:NK,$B3840,0)&lt;&gt;""),HLOOKUP(L$2+$A3840,Sheet2!BX:NK,$B3840,0),"")</f>
        <v/>
      </c>
      <c r="M3840" t="str">
        <f>IF(OR(HLOOKUP(M$2+$A3840,Sheet2!BY:NL,$B3840,0),HLOOKUP(M$2+$A3840,Sheet2!BY:NL,$B3840,0)&lt;&gt;""),HLOOKUP(M$2+$A3840,Sheet2!BY:NL,$B3840,0),"")</f>
        <v/>
      </c>
      <c r="N3840" t="str">
        <f>IF(OR(HLOOKUP(N$2+$A3840,Sheet2!BZ:NM,$B3840,0),HLOOKUP(N$2+$A3840,Sheet2!BZ:NM,$B3840,0)&lt;&gt;""),HLOOKUP(N$2+$A3840,Sheet2!BZ:NM,$B3840,0),"")</f>
        <v/>
      </c>
      <c r="O3840" t="str">
        <f>IF(OR(HLOOKUP(O$2+$A3840,Sheet2!CA:NN,$B3840,0),HLOOKUP(O$2+$A3840,Sheet2!CA:NN,$B3840,0)&lt;&gt;""),HLOOKUP(O$2+$A3840,Sheet2!CA:NN,$B3840,0),"")</f>
        <v/>
      </c>
      <c r="P3840" t="str">
        <f>IF(OR(HLOOKUP(P$2+$A3840,Sheet2!CB:NO,$B3840,0),HLOOKUP(P$2+$A3840,Sheet2!CB:NO,$B3840,0)&lt;&gt;""),HLOOKUP(P$2+$A3840,Sheet2!CB:NO,$B3840,0),"")</f>
        <v/>
      </c>
      <c r="Q3840" t="str">
        <f>IF(OR(HLOOKUP(Q$2+$A3840,Sheet2!CC:NO,$B3840,0),HLOOKUP(Q$2+$A3840,Sheet2!CC:NO,$B3840,0)&lt;&gt;""),HLOOKUP(Q$2+$A3840,Sheet2!CC:NO,$B3840,0),"")</f>
        <v/>
      </c>
    </row>
    <row r="3841" spans="1:17" x14ac:dyDescent="0.25">
      <c r="A3841" s="64">
        <f t="shared" si="475"/>
        <v>42</v>
      </c>
      <c r="B3841" s="64">
        <f t="shared" si="476"/>
        <v>388</v>
      </c>
      <c r="C3841" s="64">
        <f t="shared" si="477"/>
        <v>8</v>
      </c>
      <c r="D3841" s="64">
        <f t="shared" si="478"/>
        <v>384</v>
      </c>
      <c r="E3841" s="64">
        <f t="shared" si="479"/>
        <v>1916</v>
      </c>
      <c r="F3841" s="64" t="str">
        <f t="shared" si="472"/>
        <v/>
      </c>
      <c r="G3841" s="64" t="str">
        <f t="shared" si="473"/>
        <v/>
      </c>
      <c r="H3841" s="64" t="str">
        <f t="shared" si="474"/>
        <v/>
      </c>
      <c r="I3841" s="80" t="str">
        <f>IFERROR(VLOOKUP(D3841,Sheet2!A:B,2,0),"")</f>
        <v/>
      </c>
      <c r="J3841" s="64" t="str">
        <f>IFERROR(IF(I3841&lt;&gt;"",VLOOKUP(I3841,Sheet2!B:C,2,0),""),"")</f>
        <v/>
      </c>
      <c r="K3841" s="64" t="str">
        <f>IFERROR( IF(I3841&lt;&gt;"", HLOOKUP(L$2+$A3841,Sheet2!BX:NK,2,0),""),"")</f>
        <v/>
      </c>
      <c r="L3841" t="str">
        <f>IF(OR(HLOOKUP(L$2+$A3841,Sheet2!BX:NK,$B3841,0),HLOOKUP(L$2+$A3841,Sheet2!BX:NK,$B3841,0)&lt;&gt;""),HLOOKUP(L$2+$A3841,Sheet2!BX:NK,$B3841,0),"")</f>
        <v/>
      </c>
      <c r="M3841" t="str">
        <f>IF(OR(HLOOKUP(M$2+$A3841,Sheet2!BY:NL,$B3841,0),HLOOKUP(M$2+$A3841,Sheet2!BY:NL,$B3841,0)&lt;&gt;""),HLOOKUP(M$2+$A3841,Sheet2!BY:NL,$B3841,0),"")</f>
        <v/>
      </c>
      <c r="N3841" t="str">
        <f>IF(OR(HLOOKUP(N$2+$A3841,Sheet2!BZ:NM,$B3841,0),HLOOKUP(N$2+$A3841,Sheet2!BZ:NM,$B3841,0)&lt;&gt;""),HLOOKUP(N$2+$A3841,Sheet2!BZ:NM,$B3841,0),"")</f>
        <v/>
      </c>
      <c r="O3841" t="str">
        <f>IF(OR(HLOOKUP(O$2+$A3841,Sheet2!CA:NN,$B3841,0),HLOOKUP(O$2+$A3841,Sheet2!CA:NN,$B3841,0)&lt;&gt;""),HLOOKUP(O$2+$A3841,Sheet2!CA:NN,$B3841,0),"")</f>
        <v/>
      </c>
      <c r="P3841" t="str">
        <f>IF(OR(HLOOKUP(P$2+$A3841,Sheet2!CB:NO,$B3841,0),HLOOKUP(P$2+$A3841,Sheet2!CB:NO,$B3841,0)&lt;&gt;""),HLOOKUP(P$2+$A3841,Sheet2!CB:NO,$B3841,0),"")</f>
        <v/>
      </c>
      <c r="Q3841" t="str">
        <f>IF(OR(HLOOKUP(Q$2+$A3841,Sheet2!CC:NO,$B3841,0),HLOOKUP(Q$2+$A3841,Sheet2!CC:NO,$B3841,0)&lt;&gt;""),HLOOKUP(Q$2+$A3841,Sheet2!CC:NO,$B3841,0),"")</f>
        <v/>
      </c>
    </row>
    <row r="3842" spans="1:17" x14ac:dyDescent="0.25">
      <c r="A3842" s="64">
        <f t="shared" si="475"/>
        <v>48</v>
      </c>
      <c r="B3842" s="64">
        <f t="shared" si="476"/>
        <v>388</v>
      </c>
      <c r="C3842" s="64">
        <f t="shared" si="477"/>
        <v>9</v>
      </c>
      <c r="D3842" s="64">
        <f t="shared" si="478"/>
        <v>384</v>
      </c>
      <c r="E3842" s="64">
        <f t="shared" si="479"/>
        <v>1916</v>
      </c>
      <c r="F3842" s="64" t="str">
        <f t="shared" si="472"/>
        <v/>
      </c>
      <c r="G3842" s="64" t="str">
        <f t="shared" si="473"/>
        <v/>
      </c>
      <c r="H3842" s="64" t="str">
        <f t="shared" si="474"/>
        <v/>
      </c>
      <c r="I3842" s="80" t="str">
        <f>IFERROR(VLOOKUP(D3842,Sheet2!A:B,2,0),"")</f>
        <v/>
      </c>
      <c r="J3842" s="64" t="str">
        <f>IFERROR(IF(I3842&lt;&gt;"",VLOOKUP(I3842,Sheet2!B:C,2,0),""),"")</f>
        <v/>
      </c>
      <c r="K3842" s="64" t="str">
        <f>IFERROR( IF(I3842&lt;&gt;"", HLOOKUP(L$2+$A3842,Sheet2!BX:NK,2,0),""),"")</f>
        <v/>
      </c>
      <c r="L3842" t="str">
        <f>IF(OR(HLOOKUP(L$2+$A3842,Sheet2!BX:NK,$B3842,0),HLOOKUP(L$2+$A3842,Sheet2!BX:NK,$B3842,0)&lt;&gt;""),HLOOKUP(L$2+$A3842,Sheet2!BX:NK,$B3842,0),"")</f>
        <v/>
      </c>
      <c r="M3842" t="str">
        <f>IF(OR(HLOOKUP(M$2+$A3842,Sheet2!BY:NL,$B3842,0),HLOOKUP(M$2+$A3842,Sheet2!BY:NL,$B3842,0)&lt;&gt;""),HLOOKUP(M$2+$A3842,Sheet2!BY:NL,$B3842,0),"")</f>
        <v/>
      </c>
      <c r="N3842" t="str">
        <f>IF(OR(HLOOKUP(N$2+$A3842,Sheet2!BZ:NM,$B3842,0),HLOOKUP(N$2+$A3842,Sheet2!BZ:NM,$B3842,0)&lt;&gt;""),HLOOKUP(N$2+$A3842,Sheet2!BZ:NM,$B3842,0),"")</f>
        <v/>
      </c>
      <c r="O3842" t="str">
        <f>IF(OR(HLOOKUP(O$2+$A3842,Sheet2!CA:NN,$B3842,0),HLOOKUP(O$2+$A3842,Sheet2!CA:NN,$B3842,0)&lt;&gt;""),HLOOKUP(O$2+$A3842,Sheet2!CA:NN,$B3842,0),"")</f>
        <v/>
      </c>
      <c r="P3842" t="str">
        <f>IF(OR(HLOOKUP(P$2+$A3842,Sheet2!CB:NO,$B3842,0),HLOOKUP(P$2+$A3842,Sheet2!CB:NO,$B3842,0)&lt;&gt;""),HLOOKUP(P$2+$A3842,Sheet2!CB:NO,$B3842,0),"")</f>
        <v/>
      </c>
      <c r="Q3842" t="str">
        <f>IF(OR(HLOOKUP(Q$2+$A3842,Sheet2!CC:NO,$B3842,0),HLOOKUP(Q$2+$A3842,Sheet2!CC:NO,$B3842,0)&lt;&gt;""),HLOOKUP(Q$2+$A3842,Sheet2!CC:NO,$B3842,0),"")</f>
        <v/>
      </c>
    </row>
    <row r="3843" spans="1:17" x14ac:dyDescent="0.25">
      <c r="A3843" s="64">
        <f t="shared" si="475"/>
        <v>54</v>
      </c>
      <c r="B3843" s="64">
        <f t="shared" si="476"/>
        <v>388</v>
      </c>
      <c r="C3843" s="64">
        <f t="shared" si="477"/>
        <v>10</v>
      </c>
      <c r="D3843" s="64">
        <f t="shared" si="478"/>
        <v>384</v>
      </c>
      <c r="E3843" s="64">
        <f t="shared" si="479"/>
        <v>1916</v>
      </c>
      <c r="F3843" s="64" t="str">
        <f t="shared" si="472"/>
        <v/>
      </c>
      <c r="G3843" s="64" t="str">
        <f t="shared" si="473"/>
        <v/>
      </c>
      <c r="H3843" s="64" t="str">
        <f t="shared" si="474"/>
        <v/>
      </c>
      <c r="I3843" s="80" t="str">
        <f>IFERROR(VLOOKUP(D3843,Sheet2!A:B,2,0),"")</f>
        <v/>
      </c>
      <c r="J3843" s="64" t="str">
        <f>IFERROR(IF(I3843&lt;&gt;"",VLOOKUP(I3843,Sheet2!B:C,2,0),""),"")</f>
        <v/>
      </c>
      <c r="K3843" s="64" t="str">
        <f>IFERROR( IF(I3843&lt;&gt;"", HLOOKUP(L$2+$A3843,Sheet2!BX:NK,2,0),""),"")</f>
        <v/>
      </c>
      <c r="L3843" t="str">
        <f>IF(OR(HLOOKUP(L$2+$A3843,Sheet2!BX:NK,$B3843,0),HLOOKUP(L$2+$A3843,Sheet2!BX:NK,$B3843,0)&lt;&gt;""),HLOOKUP(L$2+$A3843,Sheet2!BX:NK,$B3843,0),"")</f>
        <v/>
      </c>
      <c r="M3843" t="str">
        <f>IF(OR(HLOOKUP(M$2+$A3843,Sheet2!BY:NL,$B3843,0),HLOOKUP(M$2+$A3843,Sheet2!BY:NL,$B3843,0)&lt;&gt;""),HLOOKUP(M$2+$A3843,Sheet2!BY:NL,$B3843,0),"")</f>
        <v/>
      </c>
      <c r="N3843" t="str">
        <f>IF(OR(HLOOKUP(N$2+$A3843,Sheet2!BZ:NM,$B3843,0),HLOOKUP(N$2+$A3843,Sheet2!BZ:NM,$B3843,0)&lt;&gt;""),HLOOKUP(N$2+$A3843,Sheet2!BZ:NM,$B3843,0),"")</f>
        <v/>
      </c>
      <c r="O3843" t="str">
        <f>IF(OR(HLOOKUP(O$2+$A3843,Sheet2!CA:NN,$B3843,0),HLOOKUP(O$2+$A3843,Sheet2!CA:NN,$B3843,0)&lt;&gt;""),HLOOKUP(O$2+$A3843,Sheet2!CA:NN,$B3843,0),"")</f>
        <v/>
      </c>
      <c r="P3843" t="str">
        <f>IF(OR(HLOOKUP(P$2+$A3843,Sheet2!CB:NO,$B3843,0),HLOOKUP(P$2+$A3843,Sheet2!CB:NO,$B3843,0)&lt;&gt;""),HLOOKUP(P$2+$A3843,Sheet2!CB:NO,$B3843,0),"")</f>
        <v/>
      </c>
      <c r="Q3843" t="str">
        <f>IF(OR(HLOOKUP(Q$2+$A3843,Sheet2!CC:NO,$B3843,0),HLOOKUP(Q$2+$A3843,Sheet2!CC:NO,$B3843,0)&lt;&gt;""),HLOOKUP(Q$2+$A3843,Sheet2!CC:NO,$B3843,0),"")</f>
        <v/>
      </c>
    </row>
    <row r="3844" spans="1:17" x14ac:dyDescent="0.25">
      <c r="A3844" s="64">
        <f t="shared" si="475"/>
        <v>0</v>
      </c>
      <c r="B3844" s="64">
        <f t="shared" si="476"/>
        <v>389</v>
      </c>
      <c r="C3844" s="64">
        <f t="shared" si="477"/>
        <v>1</v>
      </c>
      <c r="D3844" s="64">
        <f t="shared" si="478"/>
        <v>385</v>
      </c>
      <c r="E3844" s="64">
        <f t="shared" si="479"/>
        <v>1921</v>
      </c>
      <c r="F3844" s="64" t="str">
        <f t="shared" si="472"/>
        <v/>
      </c>
      <c r="G3844" s="64" t="str">
        <f t="shared" si="473"/>
        <v/>
      </c>
      <c r="H3844" s="64" t="str">
        <f t="shared" si="474"/>
        <v/>
      </c>
      <c r="I3844" s="80" t="str">
        <f>IFERROR(VLOOKUP(D3844,Sheet2!A:B,2,0),"")</f>
        <v/>
      </c>
      <c r="J3844" s="64" t="str">
        <f>IFERROR(IF(I3844&lt;&gt;"",VLOOKUP(I3844,Sheet2!B:C,2,0),""),"")</f>
        <v/>
      </c>
      <c r="K3844" s="64" t="str">
        <f>IFERROR( IF(I3844&lt;&gt;"", HLOOKUP(L$2+$A3844,Sheet2!BX:NK,2,0),""),"")</f>
        <v/>
      </c>
      <c r="L3844" t="str">
        <f>IF(OR(HLOOKUP(L$2+$A3844,Sheet2!BX:NK,$B3844,0),HLOOKUP(L$2+$A3844,Sheet2!BX:NK,$B3844,0)&lt;&gt;""),HLOOKUP(L$2+$A3844,Sheet2!BX:NK,$B3844,0),"")</f>
        <v/>
      </c>
      <c r="M3844" t="str">
        <f>IF(OR(HLOOKUP(M$2+$A3844,Sheet2!BY:NL,$B3844,0),HLOOKUP(M$2+$A3844,Sheet2!BY:NL,$B3844,0)&lt;&gt;""),HLOOKUP(M$2+$A3844,Sheet2!BY:NL,$B3844,0),"")</f>
        <v/>
      </c>
      <c r="N3844" t="str">
        <f>IF(OR(HLOOKUP(N$2+$A3844,Sheet2!BZ:NM,$B3844,0),HLOOKUP(N$2+$A3844,Sheet2!BZ:NM,$B3844,0)&lt;&gt;""),HLOOKUP(N$2+$A3844,Sheet2!BZ:NM,$B3844,0),"")</f>
        <v/>
      </c>
      <c r="O3844" t="str">
        <f>IF(OR(HLOOKUP(O$2+$A3844,Sheet2!CA:NN,$B3844,0),HLOOKUP(O$2+$A3844,Sheet2!CA:NN,$B3844,0)&lt;&gt;""),HLOOKUP(O$2+$A3844,Sheet2!CA:NN,$B3844,0),"")</f>
        <v/>
      </c>
      <c r="P3844" t="str">
        <f>IF(OR(HLOOKUP(P$2+$A3844,Sheet2!CB:NO,$B3844,0),HLOOKUP(P$2+$A3844,Sheet2!CB:NO,$B3844,0)&lt;&gt;""),HLOOKUP(P$2+$A3844,Sheet2!CB:NO,$B3844,0),"")</f>
        <v/>
      </c>
      <c r="Q3844" t="str">
        <f>IF(OR(HLOOKUP(Q$2+$A3844,Sheet2!CC:NO,$B3844,0),HLOOKUP(Q$2+$A3844,Sheet2!CC:NO,$B3844,0)&lt;&gt;""),HLOOKUP(Q$2+$A3844,Sheet2!CC:NO,$B3844,0),"")</f>
        <v/>
      </c>
    </row>
    <row r="3845" spans="1:17" x14ac:dyDescent="0.25">
      <c r="A3845" s="64">
        <f t="shared" si="475"/>
        <v>6</v>
      </c>
      <c r="B3845" s="64">
        <f t="shared" si="476"/>
        <v>389</v>
      </c>
      <c r="C3845" s="64">
        <f t="shared" si="477"/>
        <v>2</v>
      </c>
      <c r="D3845" s="64">
        <f t="shared" si="478"/>
        <v>385</v>
      </c>
      <c r="E3845" s="64">
        <f t="shared" si="479"/>
        <v>1921</v>
      </c>
      <c r="F3845" s="64" t="str">
        <f t="shared" ref="F3845:F3908" si="480">IFERROR(IF(I3845&lt;&gt;"",IF(LEFT(K3845,2)="1-",1,2),""),"")</f>
        <v/>
      </c>
      <c r="G3845" s="64" t="str">
        <f t="shared" ref="G3845:G3908" si="481">IFERROR(IF(I3845&lt;&gt;"",MONTH( RIGHT(K3845,LEN(K3845)-FIND("-",K3845))),""),"")</f>
        <v/>
      </c>
      <c r="H3845" s="64" t="str">
        <f t="shared" ref="H3845:H3908" si="482">IFERROR(IF(I3845&lt;&gt;"",YEAR( RIGHT(K3845,LEN(K3845)-FIND("-",K3845))),""),"")</f>
        <v/>
      </c>
      <c r="I3845" s="80" t="str">
        <f>IFERROR(VLOOKUP(D3845,Sheet2!A:B,2,0),"")</f>
        <v/>
      </c>
      <c r="J3845" s="64" t="str">
        <f>IFERROR(IF(I3845&lt;&gt;"",VLOOKUP(I3845,Sheet2!B:C,2,0),""),"")</f>
        <v/>
      </c>
      <c r="K3845" s="64" t="str">
        <f>IFERROR( IF(I3845&lt;&gt;"", HLOOKUP(L$2+$A3845,Sheet2!BX:NK,2,0),""),"")</f>
        <v/>
      </c>
      <c r="L3845" t="str">
        <f>IF(OR(HLOOKUP(L$2+$A3845,Sheet2!BX:NK,$B3845,0),HLOOKUP(L$2+$A3845,Sheet2!BX:NK,$B3845,0)&lt;&gt;""),HLOOKUP(L$2+$A3845,Sheet2!BX:NK,$B3845,0),"")</f>
        <v/>
      </c>
      <c r="M3845" t="str">
        <f>IF(OR(HLOOKUP(M$2+$A3845,Sheet2!BY:NL,$B3845,0),HLOOKUP(M$2+$A3845,Sheet2!BY:NL,$B3845,0)&lt;&gt;""),HLOOKUP(M$2+$A3845,Sheet2!BY:NL,$B3845,0),"")</f>
        <v/>
      </c>
      <c r="N3845" t="str">
        <f>IF(OR(HLOOKUP(N$2+$A3845,Sheet2!BZ:NM,$B3845,0),HLOOKUP(N$2+$A3845,Sheet2!BZ:NM,$B3845,0)&lt;&gt;""),HLOOKUP(N$2+$A3845,Sheet2!BZ:NM,$B3845,0),"")</f>
        <v/>
      </c>
      <c r="O3845" t="str">
        <f>IF(OR(HLOOKUP(O$2+$A3845,Sheet2!CA:NN,$B3845,0),HLOOKUP(O$2+$A3845,Sheet2!CA:NN,$B3845,0)&lt;&gt;""),HLOOKUP(O$2+$A3845,Sheet2!CA:NN,$B3845,0),"")</f>
        <v/>
      </c>
      <c r="P3845" t="str">
        <f>IF(OR(HLOOKUP(P$2+$A3845,Sheet2!CB:NO,$B3845,0),HLOOKUP(P$2+$A3845,Sheet2!CB:NO,$B3845,0)&lt;&gt;""),HLOOKUP(P$2+$A3845,Sheet2!CB:NO,$B3845,0),"")</f>
        <v/>
      </c>
      <c r="Q3845" t="str">
        <f>IF(OR(HLOOKUP(Q$2+$A3845,Sheet2!CC:NO,$B3845,0),HLOOKUP(Q$2+$A3845,Sheet2!CC:NO,$B3845,0)&lt;&gt;""),HLOOKUP(Q$2+$A3845,Sheet2!CC:NO,$B3845,0),"")</f>
        <v/>
      </c>
    </row>
    <row r="3846" spans="1:17" x14ac:dyDescent="0.25">
      <c r="A3846" s="64">
        <f t="shared" ref="A3846:A3909" si="483">IF(C3846&lt;&gt;1,A3845+6,0)</f>
        <v>12</v>
      </c>
      <c r="B3846" s="64">
        <f t="shared" ref="B3846:B3909" si="484">IF(C3846&lt;&gt;1,B3845,B3845+1)</f>
        <v>389</v>
      </c>
      <c r="C3846" s="64">
        <f t="shared" ref="C3846:C3909" si="485">IF($C$3-C3845=0,1,C3845+1)</f>
        <v>3</v>
      </c>
      <c r="D3846" s="64">
        <f t="shared" ref="D3846:D3909" si="486">IF(C3846=1,D3845+1,D3845)</f>
        <v>385</v>
      </c>
      <c r="E3846" s="64">
        <f t="shared" ref="E3846:E3909" si="487">IF(D3846&lt;&gt;D3845,E3845+5,E3845)</f>
        <v>1921</v>
      </c>
      <c r="F3846" s="64" t="str">
        <f t="shared" si="480"/>
        <v/>
      </c>
      <c r="G3846" s="64" t="str">
        <f t="shared" si="481"/>
        <v/>
      </c>
      <c r="H3846" s="64" t="str">
        <f t="shared" si="482"/>
        <v/>
      </c>
      <c r="I3846" s="80" t="str">
        <f>IFERROR(VLOOKUP(D3846,Sheet2!A:B,2,0),"")</f>
        <v/>
      </c>
      <c r="J3846" s="64" t="str">
        <f>IFERROR(IF(I3846&lt;&gt;"",VLOOKUP(I3846,Sheet2!B:C,2,0),""),"")</f>
        <v/>
      </c>
      <c r="K3846" s="64" t="str">
        <f>IFERROR( IF(I3846&lt;&gt;"", HLOOKUP(L$2+$A3846,Sheet2!BX:NK,2,0),""),"")</f>
        <v/>
      </c>
      <c r="L3846" t="str">
        <f>IF(OR(HLOOKUP(L$2+$A3846,Sheet2!BX:NK,$B3846,0),HLOOKUP(L$2+$A3846,Sheet2!BX:NK,$B3846,0)&lt;&gt;""),HLOOKUP(L$2+$A3846,Sheet2!BX:NK,$B3846,0),"")</f>
        <v/>
      </c>
      <c r="M3846" t="str">
        <f>IF(OR(HLOOKUP(M$2+$A3846,Sheet2!BY:NL,$B3846,0),HLOOKUP(M$2+$A3846,Sheet2!BY:NL,$B3846,0)&lt;&gt;""),HLOOKUP(M$2+$A3846,Sheet2!BY:NL,$B3846,0),"")</f>
        <v/>
      </c>
      <c r="N3846" t="str">
        <f>IF(OR(HLOOKUP(N$2+$A3846,Sheet2!BZ:NM,$B3846,0),HLOOKUP(N$2+$A3846,Sheet2!BZ:NM,$B3846,0)&lt;&gt;""),HLOOKUP(N$2+$A3846,Sheet2!BZ:NM,$B3846,0),"")</f>
        <v/>
      </c>
      <c r="O3846" t="str">
        <f>IF(OR(HLOOKUP(O$2+$A3846,Sheet2!CA:NN,$B3846,0),HLOOKUP(O$2+$A3846,Sheet2!CA:NN,$B3846,0)&lt;&gt;""),HLOOKUP(O$2+$A3846,Sheet2!CA:NN,$B3846,0),"")</f>
        <v/>
      </c>
      <c r="P3846" t="str">
        <f>IF(OR(HLOOKUP(P$2+$A3846,Sheet2!CB:NO,$B3846,0),HLOOKUP(P$2+$A3846,Sheet2!CB:NO,$B3846,0)&lt;&gt;""),HLOOKUP(P$2+$A3846,Sheet2!CB:NO,$B3846,0),"")</f>
        <v/>
      </c>
      <c r="Q3846" t="str">
        <f>IF(OR(HLOOKUP(Q$2+$A3846,Sheet2!CC:NO,$B3846,0),HLOOKUP(Q$2+$A3846,Sheet2!CC:NO,$B3846,0)&lt;&gt;""),HLOOKUP(Q$2+$A3846,Sheet2!CC:NO,$B3846,0),"")</f>
        <v/>
      </c>
    </row>
    <row r="3847" spans="1:17" x14ac:dyDescent="0.25">
      <c r="A3847" s="64">
        <f t="shared" si="483"/>
        <v>18</v>
      </c>
      <c r="B3847" s="64">
        <f t="shared" si="484"/>
        <v>389</v>
      </c>
      <c r="C3847" s="64">
        <f t="shared" si="485"/>
        <v>4</v>
      </c>
      <c r="D3847" s="64">
        <f t="shared" si="486"/>
        <v>385</v>
      </c>
      <c r="E3847" s="64">
        <f t="shared" si="487"/>
        <v>1921</v>
      </c>
      <c r="F3847" s="64" t="str">
        <f t="shared" si="480"/>
        <v/>
      </c>
      <c r="G3847" s="64" t="str">
        <f t="shared" si="481"/>
        <v/>
      </c>
      <c r="H3847" s="64" t="str">
        <f t="shared" si="482"/>
        <v/>
      </c>
      <c r="I3847" s="80" t="str">
        <f>IFERROR(VLOOKUP(D3847,Sheet2!A:B,2,0),"")</f>
        <v/>
      </c>
      <c r="J3847" s="64" t="str">
        <f>IFERROR(IF(I3847&lt;&gt;"",VLOOKUP(I3847,Sheet2!B:C,2,0),""),"")</f>
        <v/>
      </c>
      <c r="K3847" s="64" t="str">
        <f>IFERROR( IF(I3847&lt;&gt;"", HLOOKUP(L$2+$A3847,Sheet2!BX:NK,2,0),""),"")</f>
        <v/>
      </c>
      <c r="L3847" t="str">
        <f>IF(OR(HLOOKUP(L$2+$A3847,Sheet2!BX:NK,$B3847,0),HLOOKUP(L$2+$A3847,Sheet2!BX:NK,$B3847,0)&lt;&gt;""),HLOOKUP(L$2+$A3847,Sheet2!BX:NK,$B3847,0),"")</f>
        <v/>
      </c>
      <c r="M3847" t="str">
        <f>IF(OR(HLOOKUP(M$2+$A3847,Sheet2!BY:NL,$B3847,0),HLOOKUP(M$2+$A3847,Sheet2!BY:NL,$B3847,0)&lt;&gt;""),HLOOKUP(M$2+$A3847,Sheet2!BY:NL,$B3847,0),"")</f>
        <v/>
      </c>
      <c r="N3847" t="str">
        <f>IF(OR(HLOOKUP(N$2+$A3847,Sheet2!BZ:NM,$B3847,0),HLOOKUP(N$2+$A3847,Sheet2!BZ:NM,$B3847,0)&lt;&gt;""),HLOOKUP(N$2+$A3847,Sheet2!BZ:NM,$B3847,0),"")</f>
        <v/>
      </c>
      <c r="O3847" t="str">
        <f>IF(OR(HLOOKUP(O$2+$A3847,Sheet2!CA:NN,$B3847,0),HLOOKUP(O$2+$A3847,Sheet2!CA:NN,$B3847,0)&lt;&gt;""),HLOOKUP(O$2+$A3847,Sheet2!CA:NN,$B3847,0),"")</f>
        <v/>
      </c>
      <c r="P3847" t="str">
        <f>IF(OR(HLOOKUP(P$2+$A3847,Sheet2!CB:NO,$B3847,0),HLOOKUP(P$2+$A3847,Sheet2!CB:NO,$B3847,0)&lt;&gt;""),HLOOKUP(P$2+$A3847,Sheet2!CB:NO,$B3847,0),"")</f>
        <v/>
      </c>
      <c r="Q3847" t="str">
        <f>IF(OR(HLOOKUP(Q$2+$A3847,Sheet2!CC:NO,$B3847,0),HLOOKUP(Q$2+$A3847,Sheet2!CC:NO,$B3847,0)&lt;&gt;""),HLOOKUP(Q$2+$A3847,Sheet2!CC:NO,$B3847,0),"")</f>
        <v/>
      </c>
    </row>
    <row r="3848" spans="1:17" x14ac:dyDescent="0.25">
      <c r="A3848" s="64">
        <f t="shared" si="483"/>
        <v>24</v>
      </c>
      <c r="B3848" s="64">
        <f t="shared" si="484"/>
        <v>389</v>
      </c>
      <c r="C3848" s="64">
        <f t="shared" si="485"/>
        <v>5</v>
      </c>
      <c r="D3848" s="64">
        <f t="shared" si="486"/>
        <v>385</v>
      </c>
      <c r="E3848" s="64">
        <f t="shared" si="487"/>
        <v>1921</v>
      </c>
      <c r="F3848" s="64" t="str">
        <f t="shared" si="480"/>
        <v/>
      </c>
      <c r="G3848" s="64" t="str">
        <f t="shared" si="481"/>
        <v/>
      </c>
      <c r="H3848" s="64" t="str">
        <f t="shared" si="482"/>
        <v/>
      </c>
      <c r="I3848" s="80" t="str">
        <f>IFERROR(VLOOKUP(D3848,Sheet2!A:B,2,0),"")</f>
        <v/>
      </c>
      <c r="J3848" s="64" t="str">
        <f>IFERROR(IF(I3848&lt;&gt;"",VLOOKUP(I3848,Sheet2!B:C,2,0),""),"")</f>
        <v/>
      </c>
      <c r="K3848" s="64" t="str">
        <f>IFERROR( IF(I3848&lt;&gt;"", HLOOKUP(L$2+$A3848,Sheet2!BX:NK,2,0),""),"")</f>
        <v/>
      </c>
      <c r="L3848" t="str">
        <f>IF(OR(HLOOKUP(L$2+$A3848,Sheet2!BX:NK,$B3848,0),HLOOKUP(L$2+$A3848,Sheet2!BX:NK,$B3848,0)&lt;&gt;""),HLOOKUP(L$2+$A3848,Sheet2!BX:NK,$B3848,0),"")</f>
        <v/>
      </c>
      <c r="M3848" t="str">
        <f>IF(OR(HLOOKUP(M$2+$A3848,Sheet2!BY:NL,$B3848,0),HLOOKUP(M$2+$A3848,Sheet2!BY:NL,$B3848,0)&lt;&gt;""),HLOOKUP(M$2+$A3848,Sheet2!BY:NL,$B3848,0),"")</f>
        <v/>
      </c>
      <c r="N3848" t="str">
        <f>IF(OR(HLOOKUP(N$2+$A3848,Sheet2!BZ:NM,$B3848,0),HLOOKUP(N$2+$A3848,Sheet2!BZ:NM,$B3848,0)&lt;&gt;""),HLOOKUP(N$2+$A3848,Sheet2!BZ:NM,$B3848,0),"")</f>
        <v/>
      </c>
      <c r="O3848" t="str">
        <f>IF(OR(HLOOKUP(O$2+$A3848,Sheet2!CA:NN,$B3848,0),HLOOKUP(O$2+$A3848,Sheet2!CA:NN,$B3848,0)&lt;&gt;""),HLOOKUP(O$2+$A3848,Sheet2!CA:NN,$B3848,0),"")</f>
        <v/>
      </c>
      <c r="P3848" t="str">
        <f>IF(OR(HLOOKUP(P$2+$A3848,Sheet2!CB:NO,$B3848,0),HLOOKUP(P$2+$A3848,Sheet2!CB:NO,$B3848,0)&lt;&gt;""),HLOOKUP(P$2+$A3848,Sheet2!CB:NO,$B3848,0),"")</f>
        <v/>
      </c>
      <c r="Q3848" t="str">
        <f>IF(OR(HLOOKUP(Q$2+$A3848,Sheet2!CC:NO,$B3848,0),HLOOKUP(Q$2+$A3848,Sheet2!CC:NO,$B3848,0)&lt;&gt;""),HLOOKUP(Q$2+$A3848,Sheet2!CC:NO,$B3848,0),"")</f>
        <v/>
      </c>
    </row>
    <row r="3849" spans="1:17" x14ac:dyDescent="0.25">
      <c r="A3849" s="64">
        <f t="shared" si="483"/>
        <v>30</v>
      </c>
      <c r="B3849" s="64">
        <f t="shared" si="484"/>
        <v>389</v>
      </c>
      <c r="C3849" s="64">
        <f t="shared" si="485"/>
        <v>6</v>
      </c>
      <c r="D3849" s="64">
        <f t="shared" si="486"/>
        <v>385</v>
      </c>
      <c r="E3849" s="64">
        <f t="shared" si="487"/>
        <v>1921</v>
      </c>
      <c r="F3849" s="64" t="str">
        <f t="shared" si="480"/>
        <v/>
      </c>
      <c r="G3849" s="64" t="str">
        <f t="shared" si="481"/>
        <v/>
      </c>
      <c r="H3849" s="64" t="str">
        <f t="shared" si="482"/>
        <v/>
      </c>
      <c r="I3849" s="80" t="str">
        <f>IFERROR(VLOOKUP(D3849,Sheet2!A:B,2,0),"")</f>
        <v/>
      </c>
      <c r="J3849" s="64" t="str">
        <f>IFERROR(IF(I3849&lt;&gt;"",VLOOKUP(I3849,Sheet2!B:C,2,0),""),"")</f>
        <v/>
      </c>
      <c r="K3849" s="64" t="str">
        <f>IFERROR( IF(I3849&lt;&gt;"", HLOOKUP(L$2+$A3849,Sheet2!BX:NK,2,0),""),"")</f>
        <v/>
      </c>
      <c r="L3849" t="str">
        <f>IF(OR(HLOOKUP(L$2+$A3849,Sheet2!BX:NK,$B3849,0),HLOOKUP(L$2+$A3849,Sheet2!BX:NK,$B3849,0)&lt;&gt;""),HLOOKUP(L$2+$A3849,Sheet2!BX:NK,$B3849,0),"")</f>
        <v/>
      </c>
      <c r="M3849" t="str">
        <f>IF(OR(HLOOKUP(M$2+$A3849,Sheet2!BY:NL,$B3849,0),HLOOKUP(M$2+$A3849,Sheet2!BY:NL,$B3849,0)&lt;&gt;""),HLOOKUP(M$2+$A3849,Sheet2!BY:NL,$B3849,0),"")</f>
        <v/>
      </c>
      <c r="N3849" t="str">
        <f>IF(OR(HLOOKUP(N$2+$A3849,Sheet2!BZ:NM,$B3849,0),HLOOKUP(N$2+$A3849,Sheet2!BZ:NM,$B3849,0)&lt;&gt;""),HLOOKUP(N$2+$A3849,Sheet2!BZ:NM,$B3849,0),"")</f>
        <v/>
      </c>
      <c r="O3849" t="str">
        <f>IF(OR(HLOOKUP(O$2+$A3849,Sheet2!CA:NN,$B3849,0),HLOOKUP(O$2+$A3849,Sheet2!CA:NN,$B3849,0)&lt;&gt;""),HLOOKUP(O$2+$A3849,Sheet2!CA:NN,$B3849,0),"")</f>
        <v/>
      </c>
      <c r="P3849" t="str">
        <f>IF(OR(HLOOKUP(P$2+$A3849,Sheet2!CB:NO,$B3849,0),HLOOKUP(P$2+$A3849,Sheet2!CB:NO,$B3849,0)&lt;&gt;""),HLOOKUP(P$2+$A3849,Sheet2!CB:NO,$B3849,0),"")</f>
        <v/>
      </c>
      <c r="Q3849" t="str">
        <f>IF(OR(HLOOKUP(Q$2+$A3849,Sheet2!CC:NO,$B3849,0),HLOOKUP(Q$2+$A3849,Sheet2!CC:NO,$B3849,0)&lt;&gt;""),HLOOKUP(Q$2+$A3849,Sheet2!CC:NO,$B3849,0),"")</f>
        <v/>
      </c>
    </row>
    <row r="3850" spans="1:17" x14ac:dyDescent="0.25">
      <c r="A3850" s="64">
        <f t="shared" si="483"/>
        <v>36</v>
      </c>
      <c r="B3850" s="64">
        <f t="shared" si="484"/>
        <v>389</v>
      </c>
      <c r="C3850" s="64">
        <f t="shared" si="485"/>
        <v>7</v>
      </c>
      <c r="D3850" s="64">
        <f t="shared" si="486"/>
        <v>385</v>
      </c>
      <c r="E3850" s="64">
        <f t="shared" si="487"/>
        <v>1921</v>
      </c>
      <c r="F3850" s="64" t="str">
        <f t="shared" si="480"/>
        <v/>
      </c>
      <c r="G3850" s="64" t="str">
        <f t="shared" si="481"/>
        <v/>
      </c>
      <c r="H3850" s="64" t="str">
        <f t="shared" si="482"/>
        <v/>
      </c>
      <c r="I3850" s="80" t="str">
        <f>IFERROR(VLOOKUP(D3850,Sheet2!A:B,2,0),"")</f>
        <v/>
      </c>
      <c r="J3850" s="64" t="str">
        <f>IFERROR(IF(I3850&lt;&gt;"",VLOOKUP(I3850,Sheet2!B:C,2,0),""),"")</f>
        <v/>
      </c>
      <c r="K3850" s="64" t="str">
        <f>IFERROR( IF(I3850&lt;&gt;"", HLOOKUP(L$2+$A3850,Sheet2!BX:NK,2,0),""),"")</f>
        <v/>
      </c>
      <c r="L3850" t="str">
        <f>IF(OR(HLOOKUP(L$2+$A3850,Sheet2!BX:NK,$B3850,0),HLOOKUP(L$2+$A3850,Sheet2!BX:NK,$B3850,0)&lt;&gt;""),HLOOKUP(L$2+$A3850,Sheet2!BX:NK,$B3850,0),"")</f>
        <v/>
      </c>
      <c r="M3850" t="str">
        <f>IF(OR(HLOOKUP(M$2+$A3850,Sheet2!BY:NL,$B3850,0),HLOOKUP(M$2+$A3850,Sheet2!BY:NL,$B3850,0)&lt;&gt;""),HLOOKUP(M$2+$A3850,Sheet2!BY:NL,$B3850,0),"")</f>
        <v/>
      </c>
      <c r="N3850" t="str">
        <f>IF(OR(HLOOKUP(N$2+$A3850,Sheet2!BZ:NM,$B3850,0),HLOOKUP(N$2+$A3850,Sheet2!BZ:NM,$B3850,0)&lt;&gt;""),HLOOKUP(N$2+$A3850,Sheet2!BZ:NM,$B3850,0),"")</f>
        <v/>
      </c>
      <c r="O3850" t="str">
        <f>IF(OR(HLOOKUP(O$2+$A3850,Sheet2!CA:NN,$B3850,0),HLOOKUP(O$2+$A3850,Sheet2!CA:NN,$B3850,0)&lt;&gt;""),HLOOKUP(O$2+$A3850,Sheet2!CA:NN,$B3850,0),"")</f>
        <v/>
      </c>
      <c r="P3850" t="str">
        <f>IF(OR(HLOOKUP(P$2+$A3850,Sheet2!CB:NO,$B3850,0),HLOOKUP(P$2+$A3850,Sheet2!CB:NO,$B3850,0)&lt;&gt;""),HLOOKUP(P$2+$A3850,Sheet2!CB:NO,$B3850,0),"")</f>
        <v/>
      </c>
      <c r="Q3850" t="str">
        <f>IF(OR(HLOOKUP(Q$2+$A3850,Sheet2!CC:NO,$B3850,0),HLOOKUP(Q$2+$A3850,Sheet2!CC:NO,$B3850,0)&lt;&gt;""),HLOOKUP(Q$2+$A3850,Sheet2!CC:NO,$B3850,0),"")</f>
        <v/>
      </c>
    </row>
    <row r="3851" spans="1:17" x14ac:dyDescent="0.25">
      <c r="A3851" s="64">
        <f t="shared" si="483"/>
        <v>42</v>
      </c>
      <c r="B3851" s="64">
        <f t="shared" si="484"/>
        <v>389</v>
      </c>
      <c r="C3851" s="64">
        <f t="shared" si="485"/>
        <v>8</v>
      </c>
      <c r="D3851" s="64">
        <f t="shared" si="486"/>
        <v>385</v>
      </c>
      <c r="E3851" s="64">
        <f t="shared" si="487"/>
        <v>1921</v>
      </c>
      <c r="F3851" s="64" t="str">
        <f t="shared" si="480"/>
        <v/>
      </c>
      <c r="G3851" s="64" t="str">
        <f t="shared" si="481"/>
        <v/>
      </c>
      <c r="H3851" s="64" t="str">
        <f t="shared" si="482"/>
        <v/>
      </c>
      <c r="I3851" s="80" t="str">
        <f>IFERROR(VLOOKUP(D3851,Sheet2!A:B,2,0),"")</f>
        <v/>
      </c>
      <c r="J3851" s="64" t="str">
        <f>IFERROR(IF(I3851&lt;&gt;"",VLOOKUP(I3851,Sheet2!B:C,2,0),""),"")</f>
        <v/>
      </c>
      <c r="K3851" s="64" t="str">
        <f>IFERROR( IF(I3851&lt;&gt;"", HLOOKUP(L$2+$A3851,Sheet2!BX:NK,2,0),""),"")</f>
        <v/>
      </c>
      <c r="L3851" t="str">
        <f>IF(OR(HLOOKUP(L$2+$A3851,Sheet2!BX:NK,$B3851,0),HLOOKUP(L$2+$A3851,Sheet2!BX:NK,$B3851,0)&lt;&gt;""),HLOOKUP(L$2+$A3851,Sheet2!BX:NK,$B3851,0),"")</f>
        <v/>
      </c>
      <c r="M3851" t="str">
        <f>IF(OR(HLOOKUP(M$2+$A3851,Sheet2!BY:NL,$B3851,0),HLOOKUP(M$2+$A3851,Sheet2!BY:NL,$B3851,0)&lt;&gt;""),HLOOKUP(M$2+$A3851,Sheet2!BY:NL,$B3851,0),"")</f>
        <v/>
      </c>
      <c r="N3851" t="str">
        <f>IF(OR(HLOOKUP(N$2+$A3851,Sheet2!BZ:NM,$B3851,0),HLOOKUP(N$2+$A3851,Sheet2!BZ:NM,$B3851,0)&lt;&gt;""),HLOOKUP(N$2+$A3851,Sheet2!BZ:NM,$B3851,0),"")</f>
        <v/>
      </c>
      <c r="O3851" t="str">
        <f>IF(OR(HLOOKUP(O$2+$A3851,Sheet2!CA:NN,$B3851,0),HLOOKUP(O$2+$A3851,Sheet2!CA:NN,$B3851,0)&lt;&gt;""),HLOOKUP(O$2+$A3851,Sheet2!CA:NN,$B3851,0),"")</f>
        <v/>
      </c>
      <c r="P3851" t="str">
        <f>IF(OR(HLOOKUP(P$2+$A3851,Sheet2!CB:NO,$B3851,0),HLOOKUP(P$2+$A3851,Sheet2!CB:NO,$B3851,0)&lt;&gt;""),HLOOKUP(P$2+$A3851,Sheet2!CB:NO,$B3851,0),"")</f>
        <v/>
      </c>
      <c r="Q3851" t="str">
        <f>IF(OR(HLOOKUP(Q$2+$A3851,Sheet2!CC:NO,$B3851,0),HLOOKUP(Q$2+$A3851,Sheet2!CC:NO,$B3851,0)&lt;&gt;""),HLOOKUP(Q$2+$A3851,Sheet2!CC:NO,$B3851,0),"")</f>
        <v/>
      </c>
    </row>
    <row r="3852" spans="1:17" x14ac:dyDescent="0.25">
      <c r="A3852" s="64">
        <f t="shared" si="483"/>
        <v>48</v>
      </c>
      <c r="B3852" s="64">
        <f t="shared" si="484"/>
        <v>389</v>
      </c>
      <c r="C3852" s="64">
        <f t="shared" si="485"/>
        <v>9</v>
      </c>
      <c r="D3852" s="64">
        <f t="shared" si="486"/>
        <v>385</v>
      </c>
      <c r="E3852" s="64">
        <f t="shared" si="487"/>
        <v>1921</v>
      </c>
      <c r="F3852" s="64" t="str">
        <f t="shared" si="480"/>
        <v/>
      </c>
      <c r="G3852" s="64" t="str">
        <f t="shared" si="481"/>
        <v/>
      </c>
      <c r="H3852" s="64" t="str">
        <f t="shared" si="482"/>
        <v/>
      </c>
      <c r="I3852" s="80" t="str">
        <f>IFERROR(VLOOKUP(D3852,Sheet2!A:B,2,0),"")</f>
        <v/>
      </c>
      <c r="J3852" s="64" t="str">
        <f>IFERROR(IF(I3852&lt;&gt;"",VLOOKUP(I3852,Sheet2!B:C,2,0),""),"")</f>
        <v/>
      </c>
      <c r="K3852" s="64" t="str">
        <f>IFERROR( IF(I3852&lt;&gt;"", HLOOKUP(L$2+$A3852,Sheet2!BX:NK,2,0),""),"")</f>
        <v/>
      </c>
      <c r="L3852" t="str">
        <f>IF(OR(HLOOKUP(L$2+$A3852,Sheet2!BX:NK,$B3852,0),HLOOKUP(L$2+$A3852,Sheet2!BX:NK,$B3852,0)&lt;&gt;""),HLOOKUP(L$2+$A3852,Sheet2!BX:NK,$B3852,0),"")</f>
        <v/>
      </c>
      <c r="M3852" t="str">
        <f>IF(OR(HLOOKUP(M$2+$A3852,Sheet2!BY:NL,$B3852,0),HLOOKUP(M$2+$A3852,Sheet2!BY:NL,$B3852,0)&lt;&gt;""),HLOOKUP(M$2+$A3852,Sheet2!BY:NL,$B3852,0),"")</f>
        <v/>
      </c>
      <c r="N3852" t="str">
        <f>IF(OR(HLOOKUP(N$2+$A3852,Sheet2!BZ:NM,$B3852,0),HLOOKUP(N$2+$A3852,Sheet2!BZ:NM,$B3852,0)&lt;&gt;""),HLOOKUP(N$2+$A3852,Sheet2!BZ:NM,$B3852,0),"")</f>
        <v/>
      </c>
      <c r="O3852" t="str">
        <f>IF(OR(HLOOKUP(O$2+$A3852,Sheet2!CA:NN,$B3852,0),HLOOKUP(O$2+$A3852,Sheet2!CA:NN,$B3852,0)&lt;&gt;""),HLOOKUP(O$2+$A3852,Sheet2!CA:NN,$B3852,0),"")</f>
        <v/>
      </c>
      <c r="P3852" t="str">
        <f>IF(OR(HLOOKUP(P$2+$A3852,Sheet2!CB:NO,$B3852,0),HLOOKUP(P$2+$A3852,Sheet2!CB:NO,$B3852,0)&lt;&gt;""),HLOOKUP(P$2+$A3852,Sheet2!CB:NO,$B3852,0),"")</f>
        <v/>
      </c>
      <c r="Q3852" t="str">
        <f>IF(OR(HLOOKUP(Q$2+$A3852,Sheet2!CC:NO,$B3852,0),HLOOKUP(Q$2+$A3852,Sheet2!CC:NO,$B3852,0)&lt;&gt;""),HLOOKUP(Q$2+$A3852,Sheet2!CC:NO,$B3852,0),"")</f>
        <v/>
      </c>
    </row>
    <row r="3853" spans="1:17" x14ac:dyDescent="0.25">
      <c r="A3853" s="64">
        <f t="shared" si="483"/>
        <v>54</v>
      </c>
      <c r="B3853" s="64">
        <f t="shared" si="484"/>
        <v>389</v>
      </c>
      <c r="C3853" s="64">
        <f t="shared" si="485"/>
        <v>10</v>
      </c>
      <c r="D3853" s="64">
        <f t="shared" si="486"/>
        <v>385</v>
      </c>
      <c r="E3853" s="64">
        <f t="shared" si="487"/>
        <v>1921</v>
      </c>
      <c r="F3853" s="64" t="str">
        <f t="shared" si="480"/>
        <v/>
      </c>
      <c r="G3853" s="64" t="str">
        <f t="shared" si="481"/>
        <v/>
      </c>
      <c r="H3853" s="64" t="str">
        <f t="shared" si="482"/>
        <v/>
      </c>
      <c r="I3853" s="80" t="str">
        <f>IFERROR(VLOOKUP(D3853,Sheet2!A:B,2,0),"")</f>
        <v/>
      </c>
      <c r="J3853" s="64" t="str">
        <f>IFERROR(IF(I3853&lt;&gt;"",VLOOKUP(I3853,Sheet2!B:C,2,0),""),"")</f>
        <v/>
      </c>
      <c r="K3853" s="64" t="str">
        <f>IFERROR( IF(I3853&lt;&gt;"", HLOOKUP(L$2+$A3853,Sheet2!BX:NK,2,0),""),"")</f>
        <v/>
      </c>
      <c r="L3853" t="str">
        <f>IF(OR(HLOOKUP(L$2+$A3853,Sheet2!BX:NK,$B3853,0),HLOOKUP(L$2+$A3853,Sheet2!BX:NK,$B3853,0)&lt;&gt;""),HLOOKUP(L$2+$A3853,Sheet2!BX:NK,$B3853,0),"")</f>
        <v/>
      </c>
      <c r="M3853" t="str">
        <f>IF(OR(HLOOKUP(M$2+$A3853,Sheet2!BY:NL,$B3853,0),HLOOKUP(M$2+$A3853,Sheet2!BY:NL,$B3853,0)&lt;&gt;""),HLOOKUP(M$2+$A3853,Sheet2!BY:NL,$B3853,0),"")</f>
        <v/>
      </c>
      <c r="N3853" t="str">
        <f>IF(OR(HLOOKUP(N$2+$A3853,Sheet2!BZ:NM,$B3853,0),HLOOKUP(N$2+$A3853,Sheet2!BZ:NM,$B3853,0)&lt;&gt;""),HLOOKUP(N$2+$A3853,Sheet2!BZ:NM,$B3853,0),"")</f>
        <v/>
      </c>
      <c r="O3853" t="str">
        <f>IF(OR(HLOOKUP(O$2+$A3853,Sheet2!CA:NN,$B3853,0),HLOOKUP(O$2+$A3853,Sheet2!CA:NN,$B3853,0)&lt;&gt;""),HLOOKUP(O$2+$A3853,Sheet2!CA:NN,$B3853,0),"")</f>
        <v/>
      </c>
      <c r="P3853" t="str">
        <f>IF(OR(HLOOKUP(P$2+$A3853,Sheet2!CB:NO,$B3853,0),HLOOKUP(P$2+$A3853,Sheet2!CB:NO,$B3853,0)&lt;&gt;""),HLOOKUP(P$2+$A3853,Sheet2!CB:NO,$B3853,0),"")</f>
        <v/>
      </c>
      <c r="Q3853" t="str">
        <f>IF(OR(HLOOKUP(Q$2+$A3853,Sheet2!CC:NO,$B3853,0),HLOOKUP(Q$2+$A3853,Sheet2!CC:NO,$B3853,0)&lt;&gt;""),HLOOKUP(Q$2+$A3853,Sheet2!CC:NO,$B3853,0),"")</f>
        <v/>
      </c>
    </row>
    <row r="3854" spans="1:17" x14ac:dyDescent="0.25">
      <c r="A3854" s="64">
        <f t="shared" si="483"/>
        <v>0</v>
      </c>
      <c r="B3854" s="64">
        <f t="shared" si="484"/>
        <v>390</v>
      </c>
      <c r="C3854" s="64">
        <f t="shared" si="485"/>
        <v>1</v>
      </c>
      <c r="D3854" s="64">
        <f t="shared" si="486"/>
        <v>386</v>
      </c>
      <c r="E3854" s="64">
        <f t="shared" si="487"/>
        <v>1926</v>
      </c>
      <c r="F3854" s="64" t="str">
        <f t="shared" si="480"/>
        <v/>
      </c>
      <c r="G3854" s="64" t="str">
        <f t="shared" si="481"/>
        <v/>
      </c>
      <c r="H3854" s="64" t="str">
        <f t="shared" si="482"/>
        <v/>
      </c>
      <c r="I3854" s="80" t="str">
        <f>IFERROR(VLOOKUP(D3854,Sheet2!A:B,2,0),"")</f>
        <v/>
      </c>
      <c r="J3854" s="64" t="str">
        <f>IFERROR(IF(I3854&lt;&gt;"",VLOOKUP(I3854,Sheet2!B:C,2,0),""),"")</f>
        <v/>
      </c>
      <c r="K3854" s="64" t="str">
        <f>IFERROR( IF(I3854&lt;&gt;"", HLOOKUP(L$2+$A3854,Sheet2!BX:NK,2,0),""),"")</f>
        <v/>
      </c>
      <c r="L3854" t="str">
        <f>IF(OR(HLOOKUP(L$2+$A3854,Sheet2!BX:NK,$B3854,0),HLOOKUP(L$2+$A3854,Sheet2!BX:NK,$B3854,0)&lt;&gt;""),HLOOKUP(L$2+$A3854,Sheet2!BX:NK,$B3854,0),"")</f>
        <v/>
      </c>
      <c r="M3854" t="str">
        <f>IF(OR(HLOOKUP(M$2+$A3854,Sheet2!BY:NL,$B3854,0),HLOOKUP(M$2+$A3854,Sheet2!BY:NL,$B3854,0)&lt;&gt;""),HLOOKUP(M$2+$A3854,Sheet2!BY:NL,$B3854,0),"")</f>
        <v/>
      </c>
      <c r="N3854" t="str">
        <f>IF(OR(HLOOKUP(N$2+$A3854,Sheet2!BZ:NM,$B3854,0),HLOOKUP(N$2+$A3854,Sheet2!BZ:NM,$B3854,0)&lt;&gt;""),HLOOKUP(N$2+$A3854,Sheet2!BZ:NM,$B3854,0),"")</f>
        <v/>
      </c>
      <c r="O3854" t="str">
        <f>IF(OR(HLOOKUP(O$2+$A3854,Sheet2!CA:NN,$B3854,0),HLOOKUP(O$2+$A3854,Sheet2!CA:NN,$B3854,0)&lt;&gt;""),HLOOKUP(O$2+$A3854,Sheet2!CA:NN,$B3854,0),"")</f>
        <v/>
      </c>
      <c r="P3854" t="str">
        <f>IF(OR(HLOOKUP(P$2+$A3854,Sheet2!CB:NO,$B3854,0),HLOOKUP(P$2+$A3854,Sheet2!CB:NO,$B3854,0)&lt;&gt;""),HLOOKUP(P$2+$A3854,Sheet2!CB:NO,$B3854,0),"")</f>
        <v/>
      </c>
      <c r="Q3854" t="str">
        <f>IF(OR(HLOOKUP(Q$2+$A3854,Sheet2!CC:NO,$B3854,0),HLOOKUP(Q$2+$A3854,Sheet2!CC:NO,$B3854,0)&lt;&gt;""),HLOOKUP(Q$2+$A3854,Sheet2!CC:NO,$B3854,0),"")</f>
        <v/>
      </c>
    </row>
    <row r="3855" spans="1:17" x14ac:dyDescent="0.25">
      <c r="A3855" s="64">
        <f t="shared" si="483"/>
        <v>6</v>
      </c>
      <c r="B3855" s="64">
        <f t="shared" si="484"/>
        <v>390</v>
      </c>
      <c r="C3855" s="64">
        <f t="shared" si="485"/>
        <v>2</v>
      </c>
      <c r="D3855" s="64">
        <f t="shared" si="486"/>
        <v>386</v>
      </c>
      <c r="E3855" s="64">
        <f t="shared" si="487"/>
        <v>1926</v>
      </c>
      <c r="F3855" s="64" t="str">
        <f t="shared" si="480"/>
        <v/>
      </c>
      <c r="G3855" s="64" t="str">
        <f t="shared" si="481"/>
        <v/>
      </c>
      <c r="H3855" s="64" t="str">
        <f t="shared" si="482"/>
        <v/>
      </c>
      <c r="I3855" s="80" t="str">
        <f>IFERROR(VLOOKUP(D3855,Sheet2!A:B,2,0),"")</f>
        <v/>
      </c>
      <c r="J3855" s="64" t="str">
        <f>IFERROR(IF(I3855&lt;&gt;"",VLOOKUP(I3855,Sheet2!B:C,2,0),""),"")</f>
        <v/>
      </c>
      <c r="K3855" s="64" t="str">
        <f>IFERROR( IF(I3855&lt;&gt;"", HLOOKUP(L$2+$A3855,Sheet2!BX:NK,2,0),""),"")</f>
        <v/>
      </c>
      <c r="L3855" t="str">
        <f>IF(OR(HLOOKUP(L$2+$A3855,Sheet2!BX:NK,$B3855,0),HLOOKUP(L$2+$A3855,Sheet2!BX:NK,$B3855,0)&lt;&gt;""),HLOOKUP(L$2+$A3855,Sheet2!BX:NK,$B3855,0),"")</f>
        <v/>
      </c>
      <c r="M3855" t="str">
        <f>IF(OR(HLOOKUP(M$2+$A3855,Sheet2!BY:NL,$B3855,0),HLOOKUP(M$2+$A3855,Sheet2!BY:NL,$B3855,0)&lt;&gt;""),HLOOKUP(M$2+$A3855,Sheet2!BY:NL,$B3855,0),"")</f>
        <v/>
      </c>
      <c r="N3855" t="str">
        <f>IF(OR(HLOOKUP(N$2+$A3855,Sheet2!BZ:NM,$B3855,0),HLOOKUP(N$2+$A3855,Sheet2!BZ:NM,$B3855,0)&lt;&gt;""),HLOOKUP(N$2+$A3855,Sheet2!BZ:NM,$B3855,0),"")</f>
        <v/>
      </c>
      <c r="O3855" t="str">
        <f>IF(OR(HLOOKUP(O$2+$A3855,Sheet2!CA:NN,$B3855,0),HLOOKUP(O$2+$A3855,Sheet2!CA:NN,$B3855,0)&lt;&gt;""),HLOOKUP(O$2+$A3855,Sheet2!CA:NN,$B3855,0),"")</f>
        <v/>
      </c>
      <c r="P3855" t="str">
        <f>IF(OR(HLOOKUP(P$2+$A3855,Sheet2!CB:NO,$B3855,0),HLOOKUP(P$2+$A3855,Sheet2!CB:NO,$B3855,0)&lt;&gt;""),HLOOKUP(P$2+$A3855,Sheet2!CB:NO,$B3855,0),"")</f>
        <v/>
      </c>
      <c r="Q3855" t="str">
        <f>IF(OR(HLOOKUP(Q$2+$A3855,Sheet2!CC:NO,$B3855,0),HLOOKUP(Q$2+$A3855,Sheet2!CC:NO,$B3855,0)&lt;&gt;""),HLOOKUP(Q$2+$A3855,Sheet2!CC:NO,$B3855,0),"")</f>
        <v/>
      </c>
    </row>
    <row r="3856" spans="1:17" x14ac:dyDescent="0.25">
      <c r="A3856" s="64">
        <f t="shared" si="483"/>
        <v>12</v>
      </c>
      <c r="B3856" s="64">
        <f t="shared" si="484"/>
        <v>390</v>
      </c>
      <c r="C3856" s="64">
        <f t="shared" si="485"/>
        <v>3</v>
      </c>
      <c r="D3856" s="64">
        <f t="shared" si="486"/>
        <v>386</v>
      </c>
      <c r="E3856" s="64">
        <f t="shared" si="487"/>
        <v>1926</v>
      </c>
      <c r="F3856" s="64" t="str">
        <f t="shared" si="480"/>
        <v/>
      </c>
      <c r="G3856" s="64" t="str">
        <f t="shared" si="481"/>
        <v/>
      </c>
      <c r="H3856" s="64" t="str">
        <f t="shared" si="482"/>
        <v/>
      </c>
      <c r="I3856" s="80" t="str">
        <f>IFERROR(VLOOKUP(D3856,Sheet2!A:B,2,0),"")</f>
        <v/>
      </c>
      <c r="J3856" s="64" t="str">
        <f>IFERROR(IF(I3856&lt;&gt;"",VLOOKUP(I3856,Sheet2!B:C,2,0),""),"")</f>
        <v/>
      </c>
      <c r="K3856" s="64" t="str">
        <f>IFERROR( IF(I3856&lt;&gt;"", HLOOKUP(L$2+$A3856,Sheet2!BX:NK,2,0),""),"")</f>
        <v/>
      </c>
      <c r="L3856" t="str">
        <f>IF(OR(HLOOKUP(L$2+$A3856,Sheet2!BX:NK,$B3856,0),HLOOKUP(L$2+$A3856,Sheet2!BX:NK,$B3856,0)&lt;&gt;""),HLOOKUP(L$2+$A3856,Sheet2!BX:NK,$B3856,0),"")</f>
        <v/>
      </c>
      <c r="M3856" t="str">
        <f>IF(OR(HLOOKUP(M$2+$A3856,Sheet2!BY:NL,$B3856,0),HLOOKUP(M$2+$A3856,Sheet2!BY:NL,$B3856,0)&lt;&gt;""),HLOOKUP(M$2+$A3856,Sheet2!BY:NL,$B3856,0),"")</f>
        <v/>
      </c>
      <c r="N3856" t="str">
        <f>IF(OR(HLOOKUP(N$2+$A3856,Sheet2!BZ:NM,$B3856,0),HLOOKUP(N$2+$A3856,Sheet2!BZ:NM,$B3856,0)&lt;&gt;""),HLOOKUP(N$2+$A3856,Sheet2!BZ:NM,$B3856,0),"")</f>
        <v/>
      </c>
      <c r="O3856" t="str">
        <f>IF(OR(HLOOKUP(O$2+$A3856,Sheet2!CA:NN,$B3856,0),HLOOKUP(O$2+$A3856,Sheet2!CA:NN,$B3856,0)&lt;&gt;""),HLOOKUP(O$2+$A3856,Sheet2!CA:NN,$B3856,0),"")</f>
        <v/>
      </c>
      <c r="P3856" t="str">
        <f>IF(OR(HLOOKUP(P$2+$A3856,Sheet2!CB:NO,$B3856,0),HLOOKUP(P$2+$A3856,Sheet2!CB:NO,$B3856,0)&lt;&gt;""),HLOOKUP(P$2+$A3856,Sheet2!CB:NO,$B3856,0),"")</f>
        <v/>
      </c>
      <c r="Q3856" t="str">
        <f>IF(OR(HLOOKUP(Q$2+$A3856,Sheet2!CC:NO,$B3856,0),HLOOKUP(Q$2+$A3856,Sheet2!CC:NO,$B3856,0)&lt;&gt;""),HLOOKUP(Q$2+$A3856,Sheet2!CC:NO,$B3856,0),"")</f>
        <v/>
      </c>
    </row>
    <row r="3857" spans="1:17" x14ac:dyDescent="0.25">
      <c r="A3857" s="64">
        <f t="shared" si="483"/>
        <v>18</v>
      </c>
      <c r="B3857" s="64">
        <f t="shared" si="484"/>
        <v>390</v>
      </c>
      <c r="C3857" s="64">
        <f t="shared" si="485"/>
        <v>4</v>
      </c>
      <c r="D3857" s="64">
        <f t="shared" si="486"/>
        <v>386</v>
      </c>
      <c r="E3857" s="64">
        <f t="shared" si="487"/>
        <v>1926</v>
      </c>
      <c r="F3857" s="64" t="str">
        <f t="shared" si="480"/>
        <v/>
      </c>
      <c r="G3857" s="64" t="str">
        <f t="shared" si="481"/>
        <v/>
      </c>
      <c r="H3857" s="64" t="str">
        <f t="shared" si="482"/>
        <v/>
      </c>
      <c r="I3857" s="80" t="str">
        <f>IFERROR(VLOOKUP(D3857,Sheet2!A:B,2,0),"")</f>
        <v/>
      </c>
      <c r="J3857" s="64" t="str">
        <f>IFERROR(IF(I3857&lt;&gt;"",VLOOKUP(I3857,Sheet2!B:C,2,0),""),"")</f>
        <v/>
      </c>
      <c r="K3857" s="64" t="str">
        <f>IFERROR( IF(I3857&lt;&gt;"", HLOOKUP(L$2+$A3857,Sheet2!BX:NK,2,0),""),"")</f>
        <v/>
      </c>
      <c r="L3857" t="str">
        <f>IF(OR(HLOOKUP(L$2+$A3857,Sheet2!BX:NK,$B3857,0),HLOOKUP(L$2+$A3857,Sheet2!BX:NK,$B3857,0)&lt;&gt;""),HLOOKUP(L$2+$A3857,Sheet2!BX:NK,$B3857,0),"")</f>
        <v/>
      </c>
      <c r="M3857" t="str">
        <f>IF(OR(HLOOKUP(M$2+$A3857,Sheet2!BY:NL,$B3857,0),HLOOKUP(M$2+$A3857,Sheet2!BY:NL,$B3857,0)&lt;&gt;""),HLOOKUP(M$2+$A3857,Sheet2!BY:NL,$B3857,0),"")</f>
        <v/>
      </c>
      <c r="N3857" t="str">
        <f>IF(OR(HLOOKUP(N$2+$A3857,Sheet2!BZ:NM,$B3857,0),HLOOKUP(N$2+$A3857,Sheet2!BZ:NM,$B3857,0)&lt;&gt;""),HLOOKUP(N$2+$A3857,Sheet2!BZ:NM,$B3857,0),"")</f>
        <v/>
      </c>
      <c r="O3857" t="str">
        <f>IF(OR(HLOOKUP(O$2+$A3857,Sheet2!CA:NN,$B3857,0),HLOOKUP(O$2+$A3857,Sheet2!CA:NN,$B3857,0)&lt;&gt;""),HLOOKUP(O$2+$A3857,Sheet2!CA:NN,$B3857,0),"")</f>
        <v/>
      </c>
      <c r="P3857" t="str">
        <f>IF(OR(HLOOKUP(P$2+$A3857,Sheet2!CB:NO,$B3857,0),HLOOKUP(P$2+$A3857,Sheet2!CB:NO,$B3857,0)&lt;&gt;""),HLOOKUP(P$2+$A3857,Sheet2!CB:NO,$B3857,0),"")</f>
        <v/>
      </c>
      <c r="Q3857" t="str">
        <f>IF(OR(HLOOKUP(Q$2+$A3857,Sheet2!CC:NO,$B3857,0),HLOOKUP(Q$2+$A3857,Sheet2!CC:NO,$B3857,0)&lt;&gt;""),HLOOKUP(Q$2+$A3857,Sheet2!CC:NO,$B3857,0),"")</f>
        <v/>
      </c>
    </row>
    <row r="3858" spans="1:17" x14ac:dyDescent="0.25">
      <c r="A3858" s="64">
        <f t="shared" si="483"/>
        <v>24</v>
      </c>
      <c r="B3858" s="64">
        <f t="shared" si="484"/>
        <v>390</v>
      </c>
      <c r="C3858" s="64">
        <f t="shared" si="485"/>
        <v>5</v>
      </c>
      <c r="D3858" s="64">
        <f t="shared" si="486"/>
        <v>386</v>
      </c>
      <c r="E3858" s="64">
        <f t="shared" si="487"/>
        <v>1926</v>
      </c>
      <c r="F3858" s="64" t="str">
        <f t="shared" si="480"/>
        <v/>
      </c>
      <c r="G3858" s="64" t="str">
        <f t="shared" si="481"/>
        <v/>
      </c>
      <c r="H3858" s="64" t="str">
        <f t="shared" si="482"/>
        <v/>
      </c>
      <c r="I3858" s="80" t="str">
        <f>IFERROR(VLOOKUP(D3858,Sheet2!A:B,2,0),"")</f>
        <v/>
      </c>
      <c r="J3858" s="64" t="str">
        <f>IFERROR(IF(I3858&lt;&gt;"",VLOOKUP(I3858,Sheet2!B:C,2,0),""),"")</f>
        <v/>
      </c>
      <c r="K3858" s="64" t="str">
        <f>IFERROR( IF(I3858&lt;&gt;"", HLOOKUP(L$2+$A3858,Sheet2!BX:NK,2,0),""),"")</f>
        <v/>
      </c>
      <c r="L3858" t="str">
        <f>IF(OR(HLOOKUP(L$2+$A3858,Sheet2!BX:NK,$B3858,0),HLOOKUP(L$2+$A3858,Sheet2!BX:NK,$B3858,0)&lt;&gt;""),HLOOKUP(L$2+$A3858,Sheet2!BX:NK,$B3858,0),"")</f>
        <v/>
      </c>
      <c r="M3858" t="str">
        <f>IF(OR(HLOOKUP(M$2+$A3858,Sheet2!BY:NL,$B3858,0),HLOOKUP(M$2+$A3858,Sheet2!BY:NL,$B3858,0)&lt;&gt;""),HLOOKUP(M$2+$A3858,Sheet2!BY:NL,$B3858,0),"")</f>
        <v/>
      </c>
      <c r="N3858" t="str">
        <f>IF(OR(HLOOKUP(N$2+$A3858,Sheet2!BZ:NM,$B3858,0),HLOOKUP(N$2+$A3858,Sheet2!BZ:NM,$B3858,0)&lt;&gt;""),HLOOKUP(N$2+$A3858,Sheet2!BZ:NM,$B3858,0),"")</f>
        <v/>
      </c>
      <c r="O3858" t="str">
        <f>IF(OR(HLOOKUP(O$2+$A3858,Sheet2!CA:NN,$B3858,0),HLOOKUP(O$2+$A3858,Sheet2!CA:NN,$B3858,0)&lt;&gt;""),HLOOKUP(O$2+$A3858,Sheet2!CA:NN,$B3858,0),"")</f>
        <v/>
      </c>
      <c r="P3858" t="str">
        <f>IF(OR(HLOOKUP(P$2+$A3858,Sheet2!CB:NO,$B3858,0),HLOOKUP(P$2+$A3858,Sheet2!CB:NO,$B3858,0)&lt;&gt;""),HLOOKUP(P$2+$A3858,Sheet2!CB:NO,$B3858,0),"")</f>
        <v/>
      </c>
      <c r="Q3858" t="str">
        <f>IF(OR(HLOOKUP(Q$2+$A3858,Sheet2!CC:NO,$B3858,0),HLOOKUP(Q$2+$A3858,Sheet2!CC:NO,$B3858,0)&lt;&gt;""),HLOOKUP(Q$2+$A3858,Sheet2!CC:NO,$B3858,0),"")</f>
        <v/>
      </c>
    </row>
    <row r="3859" spans="1:17" x14ac:dyDescent="0.25">
      <c r="A3859" s="64">
        <f t="shared" si="483"/>
        <v>30</v>
      </c>
      <c r="B3859" s="64">
        <f t="shared" si="484"/>
        <v>390</v>
      </c>
      <c r="C3859" s="64">
        <f t="shared" si="485"/>
        <v>6</v>
      </c>
      <c r="D3859" s="64">
        <f t="shared" si="486"/>
        <v>386</v>
      </c>
      <c r="E3859" s="64">
        <f t="shared" si="487"/>
        <v>1926</v>
      </c>
      <c r="F3859" s="64" t="str">
        <f t="shared" si="480"/>
        <v/>
      </c>
      <c r="G3859" s="64" t="str">
        <f t="shared" si="481"/>
        <v/>
      </c>
      <c r="H3859" s="64" t="str">
        <f t="shared" si="482"/>
        <v/>
      </c>
      <c r="I3859" s="80" t="str">
        <f>IFERROR(VLOOKUP(D3859,Sheet2!A:B,2,0),"")</f>
        <v/>
      </c>
      <c r="J3859" s="64" t="str">
        <f>IFERROR(IF(I3859&lt;&gt;"",VLOOKUP(I3859,Sheet2!B:C,2,0),""),"")</f>
        <v/>
      </c>
      <c r="K3859" s="64" t="str">
        <f>IFERROR( IF(I3859&lt;&gt;"", HLOOKUP(L$2+$A3859,Sheet2!BX:NK,2,0),""),"")</f>
        <v/>
      </c>
      <c r="L3859" t="str">
        <f>IF(OR(HLOOKUP(L$2+$A3859,Sheet2!BX:NK,$B3859,0),HLOOKUP(L$2+$A3859,Sheet2!BX:NK,$B3859,0)&lt;&gt;""),HLOOKUP(L$2+$A3859,Sheet2!BX:NK,$B3859,0),"")</f>
        <v/>
      </c>
      <c r="M3859" t="str">
        <f>IF(OR(HLOOKUP(M$2+$A3859,Sheet2!BY:NL,$B3859,0),HLOOKUP(M$2+$A3859,Sheet2!BY:NL,$B3859,0)&lt;&gt;""),HLOOKUP(M$2+$A3859,Sheet2!BY:NL,$B3859,0),"")</f>
        <v/>
      </c>
      <c r="N3859" t="str">
        <f>IF(OR(HLOOKUP(N$2+$A3859,Sheet2!BZ:NM,$B3859,0),HLOOKUP(N$2+$A3859,Sheet2!BZ:NM,$B3859,0)&lt;&gt;""),HLOOKUP(N$2+$A3859,Sheet2!BZ:NM,$B3859,0),"")</f>
        <v/>
      </c>
      <c r="O3859" t="str">
        <f>IF(OR(HLOOKUP(O$2+$A3859,Sheet2!CA:NN,$B3859,0),HLOOKUP(O$2+$A3859,Sheet2!CA:NN,$B3859,0)&lt;&gt;""),HLOOKUP(O$2+$A3859,Sheet2!CA:NN,$B3859,0),"")</f>
        <v/>
      </c>
      <c r="P3859" t="str">
        <f>IF(OR(HLOOKUP(P$2+$A3859,Sheet2!CB:NO,$B3859,0),HLOOKUP(P$2+$A3859,Sheet2!CB:NO,$B3859,0)&lt;&gt;""),HLOOKUP(P$2+$A3859,Sheet2!CB:NO,$B3859,0),"")</f>
        <v/>
      </c>
      <c r="Q3859" t="str">
        <f>IF(OR(HLOOKUP(Q$2+$A3859,Sheet2!CC:NO,$B3859,0),HLOOKUP(Q$2+$A3859,Sheet2!CC:NO,$B3859,0)&lt;&gt;""),HLOOKUP(Q$2+$A3859,Sheet2!CC:NO,$B3859,0),"")</f>
        <v/>
      </c>
    </row>
    <row r="3860" spans="1:17" x14ac:dyDescent="0.25">
      <c r="A3860" s="64">
        <f t="shared" si="483"/>
        <v>36</v>
      </c>
      <c r="B3860" s="64">
        <f t="shared" si="484"/>
        <v>390</v>
      </c>
      <c r="C3860" s="64">
        <f t="shared" si="485"/>
        <v>7</v>
      </c>
      <c r="D3860" s="64">
        <f t="shared" si="486"/>
        <v>386</v>
      </c>
      <c r="E3860" s="64">
        <f t="shared" si="487"/>
        <v>1926</v>
      </c>
      <c r="F3860" s="64" t="str">
        <f t="shared" si="480"/>
        <v/>
      </c>
      <c r="G3860" s="64" t="str">
        <f t="shared" si="481"/>
        <v/>
      </c>
      <c r="H3860" s="64" t="str">
        <f t="shared" si="482"/>
        <v/>
      </c>
      <c r="I3860" s="80" t="str">
        <f>IFERROR(VLOOKUP(D3860,Sheet2!A:B,2,0),"")</f>
        <v/>
      </c>
      <c r="J3860" s="64" t="str">
        <f>IFERROR(IF(I3860&lt;&gt;"",VLOOKUP(I3860,Sheet2!B:C,2,0),""),"")</f>
        <v/>
      </c>
      <c r="K3860" s="64" t="str">
        <f>IFERROR( IF(I3860&lt;&gt;"", HLOOKUP(L$2+$A3860,Sheet2!BX:NK,2,0),""),"")</f>
        <v/>
      </c>
      <c r="L3860" t="str">
        <f>IF(OR(HLOOKUP(L$2+$A3860,Sheet2!BX:NK,$B3860,0),HLOOKUP(L$2+$A3860,Sheet2!BX:NK,$B3860,0)&lt;&gt;""),HLOOKUP(L$2+$A3860,Sheet2!BX:NK,$B3860,0),"")</f>
        <v/>
      </c>
      <c r="M3860" t="str">
        <f>IF(OR(HLOOKUP(M$2+$A3860,Sheet2!BY:NL,$B3860,0),HLOOKUP(M$2+$A3860,Sheet2!BY:NL,$B3860,0)&lt;&gt;""),HLOOKUP(M$2+$A3860,Sheet2!BY:NL,$B3860,0),"")</f>
        <v/>
      </c>
      <c r="N3860" t="str">
        <f>IF(OR(HLOOKUP(N$2+$A3860,Sheet2!BZ:NM,$B3860,0),HLOOKUP(N$2+$A3860,Sheet2!BZ:NM,$B3860,0)&lt;&gt;""),HLOOKUP(N$2+$A3860,Sheet2!BZ:NM,$B3860,0),"")</f>
        <v/>
      </c>
      <c r="O3860" t="str">
        <f>IF(OR(HLOOKUP(O$2+$A3860,Sheet2!CA:NN,$B3860,0),HLOOKUP(O$2+$A3860,Sheet2!CA:NN,$B3860,0)&lt;&gt;""),HLOOKUP(O$2+$A3860,Sheet2!CA:NN,$B3860,0),"")</f>
        <v/>
      </c>
      <c r="P3860" t="str">
        <f>IF(OR(HLOOKUP(P$2+$A3860,Sheet2!CB:NO,$B3860,0),HLOOKUP(P$2+$A3860,Sheet2!CB:NO,$B3860,0)&lt;&gt;""),HLOOKUP(P$2+$A3860,Sheet2!CB:NO,$B3860,0),"")</f>
        <v/>
      </c>
      <c r="Q3860" t="str">
        <f>IF(OR(HLOOKUP(Q$2+$A3860,Sheet2!CC:NO,$B3860,0),HLOOKUP(Q$2+$A3860,Sheet2!CC:NO,$B3860,0)&lt;&gt;""),HLOOKUP(Q$2+$A3860,Sheet2!CC:NO,$B3860,0),"")</f>
        <v/>
      </c>
    </row>
    <row r="3861" spans="1:17" x14ac:dyDescent="0.25">
      <c r="A3861" s="64">
        <f t="shared" si="483"/>
        <v>42</v>
      </c>
      <c r="B3861" s="64">
        <f t="shared" si="484"/>
        <v>390</v>
      </c>
      <c r="C3861" s="64">
        <f t="shared" si="485"/>
        <v>8</v>
      </c>
      <c r="D3861" s="64">
        <f t="shared" si="486"/>
        <v>386</v>
      </c>
      <c r="E3861" s="64">
        <f t="shared" si="487"/>
        <v>1926</v>
      </c>
      <c r="F3861" s="64" t="str">
        <f t="shared" si="480"/>
        <v/>
      </c>
      <c r="G3861" s="64" t="str">
        <f t="shared" si="481"/>
        <v/>
      </c>
      <c r="H3861" s="64" t="str">
        <f t="shared" si="482"/>
        <v/>
      </c>
      <c r="I3861" s="80" t="str">
        <f>IFERROR(VLOOKUP(D3861,Sheet2!A:B,2,0),"")</f>
        <v/>
      </c>
      <c r="J3861" s="64" t="str">
        <f>IFERROR(IF(I3861&lt;&gt;"",VLOOKUP(I3861,Sheet2!B:C,2,0),""),"")</f>
        <v/>
      </c>
      <c r="K3861" s="64" t="str">
        <f>IFERROR( IF(I3861&lt;&gt;"", HLOOKUP(L$2+$A3861,Sheet2!BX:NK,2,0),""),"")</f>
        <v/>
      </c>
      <c r="L3861" t="str">
        <f>IF(OR(HLOOKUP(L$2+$A3861,Sheet2!BX:NK,$B3861,0),HLOOKUP(L$2+$A3861,Sheet2!BX:NK,$B3861,0)&lt;&gt;""),HLOOKUP(L$2+$A3861,Sheet2!BX:NK,$B3861,0),"")</f>
        <v/>
      </c>
      <c r="M3861" t="str">
        <f>IF(OR(HLOOKUP(M$2+$A3861,Sheet2!BY:NL,$B3861,0),HLOOKUP(M$2+$A3861,Sheet2!BY:NL,$B3861,0)&lt;&gt;""),HLOOKUP(M$2+$A3861,Sheet2!BY:NL,$B3861,0),"")</f>
        <v/>
      </c>
      <c r="N3861" t="str">
        <f>IF(OR(HLOOKUP(N$2+$A3861,Sheet2!BZ:NM,$B3861,0),HLOOKUP(N$2+$A3861,Sheet2!BZ:NM,$B3861,0)&lt;&gt;""),HLOOKUP(N$2+$A3861,Sheet2!BZ:NM,$B3861,0),"")</f>
        <v/>
      </c>
      <c r="O3861" t="str">
        <f>IF(OR(HLOOKUP(O$2+$A3861,Sheet2!CA:NN,$B3861,0),HLOOKUP(O$2+$A3861,Sheet2!CA:NN,$B3861,0)&lt;&gt;""),HLOOKUP(O$2+$A3861,Sheet2!CA:NN,$B3861,0),"")</f>
        <v/>
      </c>
      <c r="P3861" t="str">
        <f>IF(OR(HLOOKUP(P$2+$A3861,Sheet2!CB:NO,$B3861,0),HLOOKUP(P$2+$A3861,Sheet2!CB:NO,$B3861,0)&lt;&gt;""),HLOOKUP(P$2+$A3861,Sheet2!CB:NO,$B3861,0),"")</f>
        <v/>
      </c>
      <c r="Q3861" t="str">
        <f>IF(OR(HLOOKUP(Q$2+$A3861,Sheet2!CC:NO,$B3861,0),HLOOKUP(Q$2+$A3861,Sheet2!CC:NO,$B3861,0)&lt;&gt;""),HLOOKUP(Q$2+$A3861,Sheet2!CC:NO,$B3861,0),"")</f>
        <v/>
      </c>
    </row>
    <row r="3862" spans="1:17" x14ac:dyDescent="0.25">
      <c r="A3862" s="64">
        <f t="shared" si="483"/>
        <v>48</v>
      </c>
      <c r="B3862" s="64">
        <f t="shared" si="484"/>
        <v>390</v>
      </c>
      <c r="C3862" s="64">
        <f t="shared" si="485"/>
        <v>9</v>
      </c>
      <c r="D3862" s="64">
        <f t="shared" si="486"/>
        <v>386</v>
      </c>
      <c r="E3862" s="64">
        <f t="shared" si="487"/>
        <v>1926</v>
      </c>
      <c r="F3862" s="64" t="str">
        <f t="shared" si="480"/>
        <v/>
      </c>
      <c r="G3862" s="64" t="str">
        <f t="shared" si="481"/>
        <v/>
      </c>
      <c r="H3862" s="64" t="str">
        <f t="shared" si="482"/>
        <v/>
      </c>
      <c r="I3862" s="80" t="str">
        <f>IFERROR(VLOOKUP(D3862,Sheet2!A:B,2,0),"")</f>
        <v/>
      </c>
      <c r="J3862" s="64" t="str">
        <f>IFERROR(IF(I3862&lt;&gt;"",VLOOKUP(I3862,Sheet2!B:C,2,0),""),"")</f>
        <v/>
      </c>
      <c r="K3862" s="64" t="str">
        <f>IFERROR( IF(I3862&lt;&gt;"", HLOOKUP(L$2+$A3862,Sheet2!BX:NK,2,0),""),"")</f>
        <v/>
      </c>
      <c r="L3862" t="str">
        <f>IF(OR(HLOOKUP(L$2+$A3862,Sheet2!BX:NK,$B3862,0),HLOOKUP(L$2+$A3862,Sheet2!BX:NK,$B3862,0)&lt;&gt;""),HLOOKUP(L$2+$A3862,Sheet2!BX:NK,$B3862,0),"")</f>
        <v/>
      </c>
      <c r="M3862" t="str">
        <f>IF(OR(HLOOKUP(M$2+$A3862,Sheet2!BY:NL,$B3862,0),HLOOKUP(M$2+$A3862,Sheet2!BY:NL,$B3862,0)&lt;&gt;""),HLOOKUP(M$2+$A3862,Sheet2!BY:NL,$B3862,0),"")</f>
        <v/>
      </c>
      <c r="N3862" t="str">
        <f>IF(OR(HLOOKUP(N$2+$A3862,Sheet2!BZ:NM,$B3862,0),HLOOKUP(N$2+$A3862,Sheet2!BZ:NM,$B3862,0)&lt;&gt;""),HLOOKUP(N$2+$A3862,Sheet2!BZ:NM,$B3862,0),"")</f>
        <v/>
      </c>
      <c r="O3862" t="str">
        <f>IF(OR(HLOOKUP(O$2+$A3862,Sheet2!CA:NN,$B3862,0),HLOOKUP(O$2+$A3862,Sheet2!CA:NN,$B3862,0)&lt;&gt;""),HLOOKUP(O$2+$A3862,Sheet2!CA:NN,$B3862,0),"")</f>
        <v/>
      </c>
      <c r="P3862" t="str">
        <f>IF(OR(HLOOKUP(P$2+$A3862,Sheet2!CB:NO,$B3862,0),HLOOKUP(P$2+$A3862,Sheet2!CB:NO,$B3862,0)&lt;&gt;""),HLOOKUP(P$2+$A3862,Sheet2!CB:NO,$B3862,0),"")</f>
        <v/>
      </c>
      <c r="Q3862" t="str">
        <f>IF(OR(HLOOKUP(Q$2+$A3862,Sheet2!CC:NO,$B3862,0),HLOOKUP(Q$2+$A3862,Sheet2!CC:NO,$B3862,0)&lt;&gt;""),HLOOKUP(Q$2+$A3862,Sheet2!CC:NO,$B3862,0),"")</f>
        <v/>
      </c>
    </row>
    <row r="3863" spans="1:17" x14ac:dyDescent="0.25">
      <c r="A3863" s="64">
        <f t="shared" si="483"/>
        <v>54</v>
      </c>
      <c r="B3863" s="64">
        <f t="shared" si="484"/>
        <v>390</v>
      </c>
      <c r="C3863" s="64">
        <f t="shared" si="485"/>
        <v>10</v>
      </c>
      <c r="D3863" s="64">
        <f t="shared" si="486"/>
        <v>386</v>
      </c>
      <c r="E3863" s="64">
        <f t="shared" si="487"/>
        <v>1926</v>
      </c>
      <c r="F3863" s="64" t="str">
        <f t="shared" si="480"/>
        <v/>
      </c>
      <c r="G3863" s="64" t="str">
        <f t="shared" si="481"/>
        <v/>
      </c>
      <c r="H3863" s="64" t="str">
        <f t="shared" si="482"/>
        <v/>
      </c>
      <c r="I3863" s="80" t="str">
        <f>IFERROR(VLOOKUP(D3863,Sheet2!A:B,2,0),"")</f>
        <v/>
      </c>
      <c r="J3863" s="64" t="str">
        <f>IFERROR(IF(I3863&lt;&gt;"",VLOOKUP(I3863,Sheet2!B:C,2,0),""),"")</f>
        <v/>
      </c>
      <c r="K3863" s="64" t="str">
        <f>IFERROR( IF(I3863&lt;&gt;"", HLOOKUP(L$2+$A3863,Sheet2!BX:NK,2,0),""),"")</f>
        <v/>
      </c>
      <c r="L3863" t="str">
        <f>IF(OR(HLOOKUP(L$2+$A3863,Sheet2!BX:NK,$B3863,0),HLOOKUP(L$2+$A3863,Sheet2!BX:NK,$B3863,0)&lt;&gt;""),HLOOKUP(L$2+$A3863,Sheet2!BX:NK,$B3863,0),"")</f>
        <v/>
      </c>
      <c r="M3863" t="str">
        <f>IF(OR(HLOOKUP(M$2+$A3863,Sheet2!BY:NL,$B3863,0),HLOOKUP(M$2+$A3863,Sheet2!BY:NL,$B3863,0)&lt;&gt;""),HLOOKUP(M$2+$A3863,Sheet2!BY:NL,$B3863,0),"")</f>
        <v/>
      </c>
      <c r="N3863" t="str">
        <f>IF(OR(HLOOKUP(N$2+$A3863,Sheet2!BZ:NM,$B3863,0),HLOOKUP(N$2+$A3863,Sheet2!BZ:NM,$B3863,0)&lt;&gt;""),HLOOKUP(N$2+$A3863,Sheet2!BZ:NM,$B3863,0),"")</f>
        <v/>
      </c>
      <c r="O3863" t="str">
        <f>IF(OR(HLOOKUP(O$2+$A3863,Sheet2!CA:NN,$B3863,0),HLOOKUP(O$2+$A3863,Sheet2!CA:NN,$B3863,0)&lt;&gt;""),HLOOKUP(O$2+$A3863,Sheet2!CA:NN,$B3863,0),"")</f>
        <v/>
      </c>
      <c r="P3863" t="str">
        <f>IF(OR(HLOOKUP(P$2+$A3863,Sheet2!CB:NO,$B3863,0),HLOOKUP(P$2+$A3863,Sheet2!CB:NO,$B3863,0)&lt;&gt;""),HLOOKUP(P$2+$A3863,Sheet2!CB:NO,$B3863,0),"")</f>
        <v/>
      </c>
      <c r="Q3863" t="str">
        <f>IF(OR(HLOOKUP(Q$2+$A3863,Sheet2!CC:NO,$B3863,0),HLOOKUP(Q$2+$A3863,Sheet2!CC:NO,$B3863,0)&lt;&gt;""),HLOOKUP(Q$2+$A3863,Sheet2!CC:NO,$B3863,0),"")</f>
        <v/>
      </c>
    </row>
    <row r="3864" spans="1:17" x14ac:dyDescent="0.25">
      <c r="A3864" s="64">
        <f t="shared" si="483"/>
        <v>0</v>
      </c>
      <c r="B3864" s="64">
        <f t="shared" si="484"/>
        <v>391</v>
      </c>
      <c r="C3864" s="64">
        <f t="shared" si="485"/>
        <v>1</v>
      </c>
      <c r="D3864" s="64">
        <f t="shared" si="486"/>
        <v>387</v>
      </c>
      <c r="E3864" s="64">
        <f t="shared" si="487"/>
        <v>1931</v>
      </c>
      <c r="F3864" s="64" t="str">
        <f t="shared" si="480"/>
        <v/>
      </c>
      <c r="G3864" s="64" t="str">
        <f t="shared" si="481"/>
        <v/>
      </c>
      <c r="H3864" s="64" t="str">
        <f t="shared" si="482"/>
        <v/>
      </c>
      <c r="I3864" s="80" t="str">
        <f>IFERROR(VLOOKUP(D3864,Sheet2!A:B,2,0),"")</f>
        <v/>
      </c>
      <c r="J3864" s="64" t="str">
        <f>IFERROR(IF(I3864&lt;&gt;"",VLOOKUP(I3864,Sheet2!B:C,2,0),""),"")</f>
        <v/>
      </c>
      <c r="K3864" s="64" t="str">
        <f>IFERROR( IF(I3864&lt;&gt;"", HLOOKUP(L$2+$A3864,Sheet2!BX:NK,2,0),""),"")</f>
        <v/>
      </c>
      <c r="L3864" t="str">
        <f>IF(OR(HLOOKUP(L$2+$A3864,Sheet2!BX:NK,$B3864,0),HLOOKUP(L$2+$A3864,Sheet2!BX:NK,$B3864,0)&lt;&gt;""),HLOOKUP(L$2+$A3864,Sheet2!BX:NK,$B3864,0),"")</f>
        <v/>
      </c>
      <c r="M3864" t="str">
        <f>IF(OR(HLOOKUP(M$2+$A3864,Sheet2!BY:NL,$B3864,0),HLOOKUP(M$2+$A3864,Sheet2!BY:NL,$B3864,0)&lt;&gt;""),HLOOKUP(M$2+$A3864,Sheet2!BY:NL,$B3864,0),"")</f>
        <v/>
      </c>
      <c r="N3864" t="str">
        <f>IF(OR(HLOOKUP(N$2+$A3864,Sheet2!BZ:NM,$B3864,0),HLOOKUP(N$2+$A3864,Sheet2!BZ:NM,$B3864,0)&lt;&gt;""),HLOOKUP(N$2+$A3864,Sheet2!BZ:NM,$B3864,0),"")</f>
        <v/>
      </c>
      <c r="O3864" t="str">
        <f>IF(OR(HLOOKUP(O$2+$A3864,Sheet2!CA:NN,$B3864,0),HLOOKUP(O$2+$A3864,Sheet2!CA:NN,$B3864,0)&lt;&gt;""),HLOOKUP(O$2+$A3864,Sheet2!CA:NN,$B3864,0),"")</f>
        <v/>
      </c>
      <c r="P3864" t="str">
        <f>IF(OR(HLOOKUP(P$2+$A3864,Sheet2!CB:NO,$B3864,0),HLOOKUP(P$2+$A3864,Sheet2!CB:NO,$B3864,0)&lt;&gt;""),HLOOKUP(P$2+$A3864,Sheet2!CB:NO,$B3864,0),"")</f>
        <v/>
      </c>
      <c r="Q3864" t="str">
        <f>IF(OR(HLOOKUP(Q$2+$A3864,Sheet2!CC:NO,$B3864,0),HLOOKUP(Q$2+$A3864,Sheet2!CC:NO,$B3864,0)&lt;&gt;""),HLOOKUP(Q$2+$A3864,Sheet2!CC:NO,$B3864,0),"")</f>
        <v/>
      </c>
    </row>
    <row r="3865" spans="1:17" x14ac:dyDescent="0.25">
      <c r="A3865" s="64">
        <f t="shared" si="483"/>
        <v>6</v>
      </c>
      <c r="B3865" s="64">
        <f t="shared" si="484"/>
        <v>391</v>
      </c>
      <c r="C3865" s="64">
        <f t="shared" si="485"/>
        <v>2</v>
      </c>
      <c r="D3865" s="64">
        <f t="shared" si="486"/>
        <v>387</v>
      </c>
      <c r="E3865" s="64">
        <f t="shared" si="487"/>
        <v>1931</v>
      </c>
      <c r="F3865" s="64" t="str">
        <f t="shared" si="480"/>
        <v/>
      </c>
      <c r="G3865" s="64" t="str">
        <f t="shared" si="481"/>
        <v/>
      </c>
      <c r="H3865" s="64" t="str">
        <f t="shared" si="482"/>
        <v/>
      </c>
      <c r="I3865" s="80" t="str">
        <f>IFERROR(VLOOKUP(D3865,Sheet2!A:B,2,0),"")</f>
        <v/>
      </c>
      <c r="J3865" s="64" t="str">
        <f>IFERROR(IF(I3865&lt;&gt;"",VLOOKUP(I3865,Sheet2!B:C,2,0),""),"")</f>
        <v/>
      </c>
      <c r="K3865" s="64" t="str">
        <f>IFERROR( IF(I3865&lt;&gt;"", HLOOKUP(L$2+$A3865,Sheet2!BX:NK,2,0),""),"")</f>
        <v/>
      </c>
      <c r="L3865" t="str">
        <f>IF(OR(HLOOKUP(L$2+$A3865,Sheet2!BX:NK,$B3865,0),HLOOKUP(L$2+$A3865,Sheet2!BX:NK,$B3865,0)&lt;&gt;""),HLOOKUP(L$2+$A3865,Sheet2!BX:NK,$B3865,0),"")</f>
        <v/>
      </c>
      <c r="M3865" t="str">
        <f>IF(OR(HLOOKUP(M$2+$A3865,Sheet2!BY:NL,$B3865,0),HLOOKUP(M$2+$A3865,Sheet2!BY:NL,$B3865,0)&lt;&gt;""),HLOOKUP(M$2+$A3865,Sheet2!BY:NL,$B3865,0),"")</f>
        <v/>
      </c>
      <c r="N3865" t="str">
        <f>IF(OR(HLOOKUP(N$2+$A3865,Sheet2!BZ:NM,$B3865,0),HLOOKUP(N$2+$A3865,Sheet2!BZ:NM,$B3865,0)&lt;&gt;""),HLOOKUP(N$2+$A3865,Sheet2!BZ:NM,$B3865,0),"")</f>
        <v/>
      </c>
      <c r="O3865" t="str">
        <f>IF(OR(HLOOKUP(O$2+$A3865,Sheet2!CA:NN,$B3865,0),HLOOKUP(O$2+$A3865,Sheet2!CA:NN,$B3865,0)&lt;&gt;""),HLOOKUP(O$2+$A3865,Sheet2!CA:NN,$B3865,0),"")</f>
        <v/>
      </c>
      <c r="P3865" t="str">
        <f>IF(OR(HLOOKUP(P$2+$A3865,Sheet2!CB:NO,$B3865,0),HLOOKUP(P$2+$A3865,Sheet2!CB:NO,$B3865,0)&lt;&gt;""),HLOOKUP(P$2+$A3865,Sheet2!CB:NO,$B3865,0),"")</f>
        <v/>
      </c>
      <c r="Q3865" t="str">
        <f>IF(OR(HLOOKUP(Q$2+$A3865,Sheet2!CC:NO,$B3865,0),HLOOKUP(Q$2+$A3865,Sheet2!CC:NO,$B3865,0)&lt;&gt;""),HLOOKUP(Q$2+$A3865,Sheet2!CC:NO,$B3865,0),"")</f>
        <v/>
      </c>
    </row>
    <row r="3866" spans="1:17" x14ac:dyDescent="0.25">
      <c r="A3866" s="64">
        <f t="shared" si="483"/>
        <v>12</v>
      </c>
      <c r="B3866" s="64">
        <f t="shared" si="484"/>
        <v>391</v>
      </c>
      <c r="C3866" s="64">
        <f t="shared" si="485"/>
        <v>3</v>
      </c>
      <c r="D3866" s="64">
        <f t="shared" si="486"/>
        <v>387</v>
      </c>
      <c r="E3866" s="64">
        <f t="shared" si="487"/>
        <v>1931</v>
      </c>
      <c r="F3866" s="64" t="str">
        <f t="shared" si="480"/>
        <v/>
      </c>
      <c r="G3866" s="64" t="str">
        <f t="shared" si="481"/>
        <v/>
      </c>
      <c r="H3866" s="64" t="str">
        <f t="shared" si="482"/>
        <v/>
      </c>
      <c r="I3866" s="80" t="str">
        <f>IFERROR(VLOOKUP(D3866,Sheet2!A:B,2,0),"")</f>
        <v/>
      </c>
      <c r="J3866" s="64" t="str">
        <f>IFERROR(IF(I3866&lt;&gt;"",VLOOKUP(I3866,Sheet2!B:C,2,0),""),"")</f>
        <v/>
      </c>
      <c r="K3866" s="64" t="str">
        <f>IFERROR( IF(I3866&lt;&gt;"", HLOOKUP(L$2+$A3866,Sheet2!BX:NK,2,0),""),"")</f>
        <v/>
      </c>
      <c r="L3866" t="str">
        <f>IF(OR(HLOOKUP(L$2+$A3866,Sheet2!BX:NK,$B3866,0),HLOOKUP(L$2+$A3866,Sheet2!BX:NK,$B3866,0)&lt;&gt;""),HLOOKUP(L$2+$A3866,Sheet2!BX:NK,$B3866,0),"")</f>
        <v/>
      </c>
      <c r="M3866" t="str">
        <f>IF(OR(HLOOKUP(M$2+$A3866,Sheet2!BY:NL,$B3866,0),HLOOKUP(M$2+$A3866,Sheet2!BY:NL,$B3866,0)&lt;&gt;""),HLOOKUP(M$2+$A3866,Sheet2!BY:NL,$B3866,0),"")</f>
        <v/>
      </c>
      <c r="N3866" t="str">
        <f>IF(OR(HLOOKUP(N$2+$A3866,Sheet2!BZ:NM,$B3866,0),HLOOKUP(N$2+$A3866,Sheet2!BZ:NM,$B3866,0)&lt;&gt;""),HLOOKUP(N$2+$A3866,Sheet2!BZ:NM,$B3866,0),"")</f>
        <v/>
      </c>
      <c r="O3866" t="str">
        <f>IF(OR(HLOOKUP(O$2+$A3866,Sheet2!CA:NN,$B3866,0),HLOOKUP(O$2+$A3866,Sheet2!CA:NN,$B3866,0)&lt;&gt;""),HLOOKUP(O$2+$A3866,Sheet2!CA:NN,$B3866,0),"")</f>
        <v/>
      </c>
      <c r="P3866" t="str">
        <f>IF(OR(HLOOKUP(P$2+$A3866,Sheet2!CB:NO,$B3866,0),HLOOKUP(P$2+$A3866,Sheet2!CB:NO,$B3866,0)&lt;&gt;""),HLOOKUP(P$2+$A3866,Sheet2!CB:NO,$B3866,0),"")</f>
        <v/>
      </c>
      <c r="Q3866" t="str">
        <f>IF(OR(HLOOKUP(Q$2+$A3866,Sheet2!CC:NO,$B3866,0),HLOOKUP(Q$2+$A3866,Sheet2!CC:NO,$B3866,0)&lt;&gt;""),HLOOKUP(Q$2+$A3866,Sheet2!CC:NO,$B3866,0),"")</f>
        <v/>
      </c>
    </row>
    <row r="3867" spans="1:17" x14ac:dyDescent="0.25">
      <c r="A3867" s="64">
        <f t="shared" si="483"/>
        <v>18</v>
      </c>
      <c r="B3867" s="64">
        <f t="shared" si="484"/>
        <v>391</v>
      </c>
      <c r="C3867" s="64">
        <f t="shared" si="485"/>
        <v>4</v>
      </c>
      <c r="D3867" s="64">
        <f t="shared" si="486"/>
        <v>387</v>
      </c>
      <c r="E3867" s="64">
        <f t="shared" si="487"/>
        <v>1931</v>
      </c>
      <c r="F3867" s="64" t="str">
        <f t="shared" si="480"/>
        <v/>
      </c>
      <c r="G3867" s="64" t="str">
        <f t="shared" si="481"/>
        <v/>
      </c>
      <c r="H3867" s="64" t="str">
        <f t="shared" si="482"/>
        <v/>
      </c>
      <c r="I3867" s="80" t="str">
        <f>IFERROR(VLOOKUP(D3867,Sheet2!A:B,2,0),"")</f>
        <v/>
      </c>
      <c r="J3867" s="64" t="str">
        <f>IFERROR(IF(I3867&lt;&gt;"",VLOOKUP(I3867,Sheet2!B:C,2,0),""),"")</f>
        <v/>
      </c>
      <c r="K3867" s="64" t="str">
        <f>IFERROR( IF(I3867&lt;&gt;"", HLOOKUP(L$2+$A3867,Sheet2!BX:NK,2,0),""),"")</f>
        <v/>
      </c>
      <c r="L3867" t="str">
        <f>IF(OR(HLOOKUP(L$2+$A3867,Sheet2!BX:NK,$B3867,0),HLOOKUP(L$2+$A3867,Sheet2!BX:NK,$B3867,0)&lt;&gt;""),HLOOKUP(L$2+$A3867,Sheet2!BX:NK,$B3867,0),"")</f>
        <v/>
      </c>
      <c r="M3867" t="str">
        <f>IF(OR(HLOOKUP(M$2+$A3867,Sheet2!BY:NL,$B3867,0),HLOOKUP(M$2+$A3867,Sheet2!BY:NL,$B3867,0)&lt;&gt;""),HLOOKUP(M$2+$A3867,Sheet2!BY:NL,$B3867,0),"")</f>
        <v/>
      </c>
      <c r="N3867" t="str">
        <f>IF(OR(HLOOKUP(N$2+$A3867,Sheet2!BZ:NM,$B3867,0),HLOOKUP(N$2+$A3867,Sheet2!BZ:NM,$B3867,0)&lt;&gt;""),HLOOKUP(N$2+$A3867,Sheet2!BZ:NM,$B3867,0),"")</f>
        <v/>
      </c>
      <c r="O3867" t="str">
        <f>IF(OR(HLOOKUP(O$2+$A3867,Sheet2!CA:NN,$B3867,0),HLOOKUP(O$2+$A3867,Sheet2!CA:NN,$B3867,0)&lt;&gt;""),HLOOKUP(O$2+$A3867,Sheet2!CA:NN,$B3867,0),"")</f>
        <v/>
      </c>
      <c r="P3867" t="str">
        <f>IF(OR(HLOOKUP(P$2+$A3867,Sheet2!CB:NO,$B3867,0),HLOOKUP(P$2+$A3867,Sheet2!CB:NO,$B3867,0)&lt;&gt;""),HLOOKUP(P$2+$A3867,Sheet2!CB:NO,$B3867,0),"")</f>
        <v/>
      </c>
      <c r="Q3867" t="str">
        <f>IF(OR(HLOOKUP(Q$2+$A3867,Sheet2!CC:NO,$B3867,0),HLOOKUP(Q$2+$A3867,Sheet2!CC:NO,$B3867,0)&lt;&gt;""),HLOOKUP(Q$2+$A3867,Sheet2!CC:NO,$B3867,0),"")</f>
        <v/>
      </c>
    </row>
    <row r="3868" spans="1:17" x14ac:dyDescent="0.25">
      <c r="A3868" s="64">
        <f t="shared" si="483"/>
        <v>24</v>
      </c>
      <c r="B3868" s="64">
        <f t="shared" si="484"/>
        <v>391</v>
      </c>
      <c r="C3868" s="64">
        <f t="shared" si="485"/>
        <v>5</v>
      </c>
      <c r="D3868" s="64">
        <f t="shared" si="486"/>
        <v>387</v>
      </c>
      <c r="E3868" s="64">
        <f t="shared" si="487"/>
        <v>1931</v>
      </c>
      <c r="F3868" s="64" t="str">
        <f t="shared" si="480"/>
        <v/>
      </c>
      <c r="G3868" s="64" t="str">
        <f t="shared" si="481"/>
        <v/>
      </c>
      <c r="H3868" s="64" t="str">
        <f t="shared" si="482"/>
        <v/>
      </c>
      <c r="I3868" s="80" t="str">
        <f>IFERROR(VLOOKUP(D3868,Sheet2!A:B,2,0),"")</f>
        <v/>
      </c>
      <c r="J3868" s="64" t="str">
        <f>IFERROR(IF(I3868&lt;&gt;"",VLOOKUP(I3868,Sheet2!B:C,2,0),""),"")</f>
        <v/>
      </c>
      <c r="K3868" s="64" t="str">
        <f>IFERROR( IF(I3868&lt;&gt;"", HLOOKUP(L$2+$A3868,Sheet2!BX:NK,2,0),""),"")</f>
        <v/>
      </c>
      <c r="L3868" t="str">
        <f>IF(OR(HLOOKUP(L$2+$A3868,Sheet2!BX:NK,$B3868,0),HLOOKUP(L$2+$A3868,Sheet2!BX:NK,$B3868,0)&lt;&gt;""),HLOOKUP(L$2+$A3868,Sheet2!BX:NK,$B3868,0),"")</f>
        <v/>
      </c>
      <c r="M3868" t="str">
        <f>IF(OR(HLOOKUP(M$2+$A3868,Sheet2!BY:NL,$B3868,0),HLOOKUP(M$2+$A3868,Sheet2!BY:NL,$B3868,0)&lt;&gt;""),HLOOKUP(M$2+$A3868,Sheet2!BY:NL,$B3868,0),"")</f>
        <v/>
      </c>
      <c r="N3868" t="str">
        <f>IF(OR(HLOOKUP(N$2+$A3868,Sheet2!BZ:NM,$B3868,0),HLOOKUP(N$2+$A3868,Sheet2!BZ:NM,$B3868,0)&lt;&gt;""),HLOOKUP(N$2+$A3868,Sheet2!BZ:NM,$B3868,0),"")</f>
        <v/>
      </c>
      <c r="O3868" t="str">
        <f>IF(OR(HLOOKUP(O$2+$A3868,Sheet2!CA:NN,$B3868,0),HLOOKUP(O$2+$A3868,Sheet2!CA:NN,$B3868,0)&lt;&gt;""),HLOOKUP(O$2+$A3868,Sheet2!CA:NN,$B3868,0),"")</f>
        <v/>
      </c>
      <c r="P3868" t="str">
        <f>IF(OR(HLOOKUP(P$2+$A3868,Sheet2!CB:NO,$B3868,0),HLOOKUP(P$2+$A3868,Sheet2!CB:NO,$B3868,0)&lt;&gt;""),HLOOKUP(P$2+$A3868,Sheet2!CB:NO,$B3868,0),"")</f>
        <v/>
      </c>
      <c r="Q3868" t="str">
        <f>IF(OR(HLOOKUP(Q$2+$A3868,Sheet2!CC:NO,$B3868,0),HLOOKUP(Q$2+$A3868,Sheet2!CC:NO,$B3868,0)&lt;&gt;""),HLOOKUP(Q$2+$A3868,Sheet2!CC:NO,$B3868,0),"")</f>
        <v/>
      </c>
    </row>
    <row r="3869" spans="1:17" x14ac:dyDescent="0.25">
      <c r="A3869" s="64">
        <f t="shared" si="483"/>
        <v>30</v>
      </c>
      <c r="B3869" s="64">
        <f t="shared" si="484"/>
        <v>391</v>
      </c>
      <c r="C3869" s="64">
        <f t="shared" si="485"/>
        <v>6</v>
      </c>
      <c r="D3869" s="64">
        <f t="shared" si="486"/>
        <v>387</v>
      </c>
      <c r="E3869" s="64">
        <f t="shared" si="487"/>
        <v>1931</v>
      </c>
      <c r="F3869" s="64" t="str">
        <f t="shared" si="480"/>
        <v/>
      </c>
      <c r="G3869" s="64" t="str">
        <f t="shared" si="481"/>
        <v/>
      </c>
      <c r="H3869" s="64" t="str">
        <f t="shared" si="482"/>
        <v/>
      </c>
      <c r="I3869" s="80" t="str">
        <f>IFERROR(VLOOKUP(D3869,Sheet2!A:B,2,0),"")</f>
        <v/>
      </c>
      <c r="J3869" s="64" t="str">
        <f>IFERROR(IF(I3869&lt;&gt;"",VLOOKUP(I3869,Sheet2!B:C,2,0),""),"")</f>
        <v/>
      </c>
      <c r="K3869" s="64" t="str">
        <f>IFERROR( IF(I3869&lt;&gt;"", HLOOKUP(L$2+$A3869,Sheet2!BX:NK,2,0),""),"")</f>
        <v/>
      </c>
      <c r="L3869" t="str">
        <f>IF(OR(HLOOKUP(L$2+$A3869,Sheet2!BX:NK,$B3869,0),HLOOKUP(L$2+$A3869,Sheet2!BX:NK,$B3869,0)&lt;&gt;""),HLOOKUP(L$2+$A3869,Sheet2!BX:NK,$B3869,0),"")</f>
        <v/>
      </c>
      <c r="M3869" t="str">
        <f>IF(OR(HLOOKUP(M$2+$A3869,Sheet2!BY:NL,$B3869,0),HLOOKUP(M$2+$A3869,Sheet2!BY:NL,$B3869,0)&lt;&gt;""),HLOOKUP(M$2+$A3869,Sheet2!BY:NL,$B3869,0),"")</f>
        <v/>
      </c>
      <c r="N3869" t="str">
        <f>IF(OR(HLOOKUP(N$2+$A3869,Sheet2!BZ:NM,$B3869,0),HLOOKUP(N$2+$A3869,Sheet2!BZ:NM,$B3869,0)&lt;&gt;""),HLOOKUP(N$2+$A3869,Sheet2!BZ:NM,$B3869,0),"")</f>
        <v/>
      </c>
      <c r="O3869" t="str">
        <f>IF(OR(HLOOKUP(O$2+$A3869,Sheet2!CA:NN,$B3869,0),HLOOKUP(O$2+$A3869,Sheet2!CA:NN,$B3869,0)&lt;&gt;""),HLOOKUP(O$2+$A3869,Sheet2!CA:NN,$B3869,0),"")</f>
        <v/>
      </c>
      <c r="P3869" t="str">
        <f>IF(OR(HLOOKUP(P$2+$A3869,Sheet2!CB:NO,$B3869,0),HLOOKUP(P$2+$A3869,Sheet2!CB:NO,$B3869,0)&lt;&gt;""),HLOOKUP(P$2+$A3869,Sheet2!CB:NO,$B3869,0),"")</f>
        <v/>
      </c>
      <c r="Q3869" t="str">
        <f>IF(OR(HLOOKUP(Q$2+$A3869,Sheet2!CC:NO,$B3869,0),HLOOKUP(Q$2+$A3869,Sheet2!CC:NO,$B3869,0)&lt;&gt;""),HLOOKUP(Q$2+$A3869,Sheet2!CC:NO,$B3869,0),"")</f>
        <v/>
      </c>
    </row>
    <row r="3870" spans="1:17" x14ac:dyDescent="0.25">
      <c r="A3870" s="64">
        <f t="shared" si="483"/>
        <v>36</v>
      </c>
      <c r="B3870" s="64">
        <f t="shared" si="484"/>
        <v>391</v>
      </c>
      <c r="C3870" s="64">
        <f t="shared" si="485"/>
        <v>7</v>
      </c>
      <c r="D3870" s="64">
        <f t="shared" si="486"/>
        <v>387</v>
      </c>
      <c r="E3870" s="64">
        <f t="shared" si="487"/>
        <v>1931</v>
      </c>
      <c r="F3870" s="64" t="str">
        <f t="shared" si="480"/>
        <v/>
      </c>
      <c r="G3870" s="64" t="str">
        <f t="shared" si="481"/>
        <v/>
      </c>
      <c r="H3870" s="64" t="str">
        <f t="shared" si="482"/>
        <v/>
      </c>
      <c r="I3870" s="80" t="str">
        <f>IFERROR(VLOOKUP(D3870,Sheet2!A:B,2,0),"")</f>
        <v/>
      </c>
      <c r="J3870" s="64" t="str">
        <f>IFERROR(IF(I3870&lt;&gt;"",VLOOKUP(I3870,Sheet2!B:C,2,0),""),"")</f>
        <v/>
      </c>
      <c r="K3870" s="64" t="str">
        <f>IFERROR( IF(I3870&lt;&gt;"", HLOOKUP(L$2+$A3870,Sheet2!BX:NK,2,0),""),"")</f>
        <v/>
      </c>
      <c r="L3870" t="str">
        <f>IF(OR(HLOOKUP(L$2+$A3870,Sheet2!BX:NK,$B3870,0),HLOOKUP(L$2+$A3870,Sheet2!BX:NK,$B3870,0)&lt;&gt;""),HLOOKUP(L$2+$A3870,Sheet2!BX:NK,$B3870,0),"")</f>
        <v/>
      </c>
      <c r="M3870" t="str">
        <f>IF(OR(HLOOKUP(M$2+$A3870,Sheet2!BY:NL,$B3870,0),HLOOKUP(M$2+$A3870,Sheet2!BY:NL,$B3870,0)&lt;&gt;""),HLOOKUP(M$2+$A3870,Sheet2!BY:NL,$B3870,0),"")</f>
        <v/>
      </c>
      <c r="N3870" t="str">
        <f>IF(OR(HLOOKUP(N$2+$A3870,Sheet2!BZ:NM,$B3870,0),HLOOKUP(N$2+$A3870,Sheet2!BZ:NM,$B3870,0)&lt;&gt;""),HLOOKUP(N$2+$A3870,Sheet2!BZ:NM,$B3870,0),"")</f>
        <v/>
      </c>
      <c r="O3870" t="str">
        <f>IF(OR(HLOOKUP(O$2+$A3870,Sheet2!CA:NN,$B3870,0),HLOOKUP(O$2+$A3870,Sheet2!CA:NN,$B3870,0)&lt;&gt;""),HLOOKUP(O$2+$A3870,Sheet2!CA:NN,$B3870,0),"")</f>
        <v/>
      </c>
      <c r="P3870" t="str">
        <f>IF(OR(HLOOKUP(P$2+$A3870,Sheet2!CB:NO,$B3870,0),HLOOKUP(P$2+$A3870,Sheet2!CB:NO,$B3870,0)&lt;&gt;""),HLOOKUP(P$2+$A3870,Sheet2!CB:NO,$B3870,0),"")</f>
        <v/>
      </c>
      <c r="Q3870" t="str">
        <f>IF(OR(HLOOKUP(Q$2+$A3870,Sheet2!CC:NO,$B3870,0),HLOOKUP(Q$2+$A3870,Sheet2!CC:NO,$B3870,0)&lt;&gt;""),HLOOKUP(Q$2+$A3870,Sheet2!CC:NO,$B3870,0),"")</f>
        <v/>
      </c>
    </row>
    <row r="3871" spans="1:17" x14ac:dyDescent="0.25">
      <c r="A3871" s="64">
        <f t="shared" si="483"/>
        <v>42</v>
      </c>
      <c r="B3871" s="64">
        <f t="shared" si="484"/>
        <v>391</v>
      </c>
      <c r="C3871" s="64">
        <f t="shared" si="485"/>
        <v>8</v>
      </c>
      <c r="D3871" s="64">
        <f t="shared" si="486"/>
        <v>387</v>
      </c>
      <c r="E3871" s="64">
        <f t="shared" si="487"/>
        <v>1931</v>
      </c>
      <c r="F3871" s="64" t="str">
        <f t="shared" si="480"/>
        <v/>
      </c>
      <c r="G3871" s="64" t="str">
        <f t="shared" si="481"/>
        <v/>
      </c>
      <c r="H3871" s="64" t="str">
        <f t="shared" si="482"/>
        <v/>
      </c>
      <c r="I3871" s="80" t="str">
        <f>IFERROR(VLOOKUP(D3871,Sheet2!A:B,2,0),"")</f>
        <v/>
      </c>
      <c r="J3871" s="64" t="str">
        <f>IFERROR(IF(I3871&lt;&gt;"",VLOOKUP(I3871,Sheet2!B:C,2,0),""),"")</f>
        <v/>
      </c>
      <c r="K3871" s="64" t="str">
        <f>IFERROR( IF(I3871&lt;&gt;"", HLOOKUP(L$2+$A3871,Sheet2!BX:NK,2,0),""),"")</f>
        <v/>
      </c>
      <c r="L3871" t="str">
        <f>IF(OR(HLOOKUP(L$2+$A3871,Sheet2!BX:NK,$B3871,0),HLOOKUP(L$2+$A3871,Sheet2!BX:NK,$B3871,0)&lt;&gt;""),HLOOKUP(L$2+$A3871,Sheet2!BX:NK,$B3871,0),"")</f>
        <v/>
      </c>
      <c r="M3871" t="str">
        <f>IF(OR(HLOOKUP(M$2+$A3871,Sheet2!BY:NL,$B3871,0),HLOOKUP(M$2+$A3871,Sheet2!BY:NL,$B3871,0)&lt;&gt;""),HLOOKUP(M$2+$A3871,Sheet2!BY:NL,$B3871,0),"")</f>
        <v/>
      </c>
      <c r="N3871" t="str">
        <f>IF(OR(HLOOKUP(N$2+$A3871,Sheet2!BZ:NM,$B3871,0),HLOOKUP(N$2+$A3871,Sheet2!BZ:NM,$B3871,0)&lt;&gt;""),HLOOKUP(N$2+$A3871,Sheet2!BZ:NM,$B3871,0),"")</f>
        <v/>
      </c>
      <c r="O3871" t="str">
        <f>IF(OR(HLOOKUP(O$2+$A3871,Sheet2!CA:NN,$B3871,0),HLOOKUP(O$2+$A3871,Sheet2!CA:NN,$B3871,0)&lt;&gt;""),HLOOKUP(O$2+$A3871,Sheet2!CA:NN,$B3871,0),"")</f>
        <v/>
      </c>
      <c r="P3871" t="str">
        <f>IF(OR(HLOOKUP(P$2+$A3871,Sheet2!CB:NO,$B3871,0),HLOOKUP(P$2+$A3871,Sheet2!CB:NO,$B3871,0)&lt;&gt;""),HLOOKUP(P$2+$A3871,Sheet2!CB:NO,$B3871,0),"")</f>
        <v/>
      </c>
      <c r="Q3871" t="str">
        <f>IF(OR(HLOOKUP(Q$2+$A3871,Sheet2!CC:NO,$B3871,0),HLOOKUP(Q$2+$A3871,Sheet2!CC:NO,$B3871,0)&lt;&gt;""),HLOOKUP(Q$2+$A3871,Sheet2!CC:NO,$B3871,0),"")</f>
        <v/>
      </c>
    </row>
    <row r="3872" spans="1:17" x14ac:dyDescent="0.25">
      <c r="A3872" s="64">
        <f t="shared" si="483"/>
        <v>48</v>
      </c>
      <c r="B3872" s="64">
        <f t="shared" si="484"/>
        <v>391</v>
      </c>
      <c r="C3872" s="64">
        <f t="shared" si="485"/>
        <v>9</v>
      </c>
      <c r="D3872" s="64">
        <f t="shared" si="486"/>
        <v>387</v>
      </c>
      <c r="E3872" s="64">
        <f t="shared" si="487"/>
        <v>1931</v>
      </c>
      <c r="F3872" s="64" t="str">
        <f t="shared" si="480"/>
        <v/>
      </c>
      <c r="G3872" s="64" t="str">
        <f t="shared" si="481"/>
        <v/>
      </c>
      <c r="H3872" s="64" t="str">
        <f t="shared" si="482"/>
        <v/>
      </c>
      <c r="I3872" s="80" t="str">
        <f>IFERROR(VLOOKUP(D3872,Sheet2!A:B,2,0),"")</f>
        <v/>
      </c>
      <c r="J3872" s="64" t="str">
        <f>IFERROR(IF(I3872&lt;&gt;"",VLOOKUP(I3872,Sheet2!B:C,2,0),""),"")</f>
        <v/>
      </c>
      <c r="K3872" s="64" t="str">
        <f>IFERROR( IF(I3872&lt;&gt;"", HLOOKUP(L$2+$A3872,Sheet2!BX:NK,2,0),""),"")</f>
        <v/>
      </c>
      <c r="L3872" t="str">
        <f>IF(OR(HLOOKUP(L$2+$A3872,Sheet2!BX:NK,$B3872,0),HLOOKUP(L$2+$A3872,Sheet2!BX:NK,$B3872,0)&lt;&gt;""),HLOOKUP(L$2+$A3872,Sheet2!BX:NK,$B3872,0),"")</f>
        <v/>
      </c>
      <c r="M3872" t="str">
        <f>IF(OR(HLOOKUP(M$2+$A3872,Sheet2!BY:NL,$B3872,0),HLOOKUP(M$2+$A3872,Sheet2!BY:NL,$B3872,0)&lt;&gt;""),HLOOKUP(M$2+$A3872,Sheet2!BY:NL,$B3872,0),"")</f>
        <v/>
      </c>
      <c r="N3872" t="str">
        <f>IF(OR(HLOOKUP(N$2+$A3872,Sheet2!BZ:NM,$B3872,0),HLOOKUP(N$2+$A3872,Sheet2!BZ:NM,$B3872,0)&lt;&gt;""),HLOOKUP(N$2+$A3872,Sheet2!BZ:NM,$B3872,0),"")</f>
        <v/>
      </c>
      <c r="O3872" t="str">
        <f>IF(OR(HLOOKUP(O$2+$A3872,Sheet2!CA:NN,$B3872,0),HLOOKUP(O$2+$A3872,Sheet2!CA:NN,$B3872,0)&lt;&gt;""),HLOOKUP(O$2+$A3872,Sheet2!CA:NN,$B3872,0),"")</f>
        <v/>
      </c>
      <c r="P3872" t="str">
        <f>IF(OR(HLOOKUP(P$2+$A3872,Sheet2!CB:NO,$B3872,0),HLOOKUP(P$2+$A3872,Sheet2!CB:NO,$B3872,0)&lt;&gt;""),HLOOKUP(P$2+$A3872,Sheet2!CB:NO,$B3872,0),"")</f>
        <v/>
      </c>
      <c r="Q3872" t="str">
        <f>IF(OR(HLOOKUP(Q$2+$A3872,Sheet2!CC:NO,$B3872,0),HLOOKUP(Q$2+$A3872,Sheet2!CC:NO,$B3872,0)&lt;&gt;""),HLOOKUP(Q$2+$A3872,Sheet2!CC:NO,$B3872,0),"")</f>
        <v/>
      </c>
    </row>
    <row r="3873" spans="1:17" x14ac:dyDescent="0.25">
      <c r="A3873" s="64">
        <f t="shared" si="483"/>
        <v>54</v>
      </c>
      <c r="B3873" s="64">
        <f t="shared" si="484"/>
        <v>391</v>
      </c>
      <c r="C3873" s="64">
        <f t="shared" si="485"/>
        <v>10</v>
      </c>
      <c r="D3873" s="64">
        <f t="shared" si="486"/>
        <v>387</v>
      </c>
      <c r="E3873" s="64">
        <f t="shared" si="487"/>
        <v>1931</v>
      </c>
      <c r="F3873" s="64" t="str">
        <f t="shared" si="480"/>
        <v/>
      </c>
      <c r="G3873" s="64" t="str">
        <f t="shared" si="481"/>
        <v/>
      </c>
      <c r="H3873" s="64" t="str">
        <f t="shared" si="482"/>
        <v/>
      </c>
      <c r="I3873" s="80" t="str">
        <f>IFERROR(VLOOKUP(D3873,Sheet2!A:B,2,0),"")</f>
        <v/>
      </c>
      <c r="J3873" s="64" t="str">
        <f>IFERROR(IF(I3873&lt;&gt;"",VLOOKUP(I3873,Sheet2!B:C,2,0),""),"")</f>
        <v/>
      </c>
      <c r="K3873" s="64" t="str">
        <f>IFERROR( IF(I3873&lt;&gt;"", HLOOKUP(L$2+$A3873,Sheet2!BX:NK,2,0),""),"")</f>
        <v/>
      </c>
      <c r="L3873" t="str">
        <f>IF(OR(HLOOKUP(L$2+$A3873,Sheet2!BX:NK,$B3873,0),HLOOKUP(L$2+$A3873,Sheet2!BX:NK,$B3873,0)&lt;&gt;""),HLOOKUP(L$2+$A3873,Sheet2!BX:NK,$B3873,0),"")</f>
        <v/>
      </c>
      <c r="M3873" t="str">
        <f>IF(OR(HLOOKUP(M$2+$A3873,Sheet2!BY:NL,$B3873,0),HLOOKUP(M$2+$A3873,Sheet2!BY:NL,$B3873,0)&lt;&gt;""),HLOOKUP(M$2+$A3873,Sheet2!BY:NL,$B3873,0),"")</f>
        <v/>
      </c>
      <c r="N3873" t="str">
        <f>IF(OR(HLOOKUP(N$2+$A3873,Sheet2!BZ:NM,$B3873,0),HLOOKUP(N$2+$A3873,Sheet2!BZ:NM,$B3873,0)&lt;&gt;""),HLOOKUP(N$2+$A3873,Sheet2!BZ:NM,$B3873,0),"")</f>
        <v/>
      </c>
      <c r="O3873" t="str">
        <f>IF(OR(HLOOKUP(O$2+$A3873,Sheet2!CA:NN,$B3873,0),HLOOKUP(O$2+$A3873,Sheet2!CA:NN,$B3873,0)&lt;&gt;""),HLOOKUP(O$2+$A3873,Sheet2!CA:NN,$B3873,0),"")</f>
        <v/>
      </c>
      <c r="P3873" t="str">
        <f>IF(OR(HLOOKUP(P$2+$A3873,Sheet2!CB:NO,$B3873,0),HLOOKUP(P$2+$A3873,Sheet2!CB:NO,$B3873,0)&lt;&gt;""),HLOOKUP(P$2+$A3873,Sheet2!CB:NO,$B3873,0),"")</f>
        <v/>
      </c>
      <c r="Q3873" t="str">
        <f>IF(OR(HLOOKUP(Q$2+$A3873,Sheet2!CC:NO,$B3873,0),HLOOKUP(Q$2+$A3873,Sheet2!CC:NO,$B3873,0)&lt;&gt;""),HLOOKUP(Q$2+$A3873,Sheet2!CC:NO,$B3873,0),"")</f>
        <v/>
      </c>
    </row>
    <row r="3874" spans="1:17" x14ac:dyDescent="0.25">
      <c r="A3874" s="64">
        <f t="shared" si="483"/>
        <v>0</v>
      </c>
      <c r="B3874" s="64">
        <f t="shared" si="484"/>
        <v>392</v>
      </c>
      <c r="C3874" s="64">
        <f t="shared" si="485"/>
        <v>1</v>
      </c>
      <c r="D3874" s="64">
        <f t="shared" si="486"/>
        <v>388</v>
      </c>
      <c r="E3874" s="64">
        <f t="shared" si="487"/>
        <v>1936</v>
      </c>
      <c r="F3874" s="64" t="str">
        <f t="shared" si="480"/>
        <v/>
      </c>
      <c r="G3874" s="64" t="str">
        <f t="shared" si="481"/>
        <v/>
      </c>
      <c r="H3874" s="64" t="str">
        <f t="shared" si="482"/>
        <v/>
      </c>
      <c r="I3874" s="80" t="str">
        <f>IFERROR(VLOOKUP(D3874,Sheet2!A:B,2,0),"")</f>
        <v/>
      </c>
      <c r="J3874" s="64" t="str">
        <f>IFERROR(IF(I3874&lt;&gt;"",VLOOKUP(I3874,Sheet2!B:C,2,0),""),"")</f>
        <v/>
      </c>
      <c r="K3874" s="64" t="str">
        <f>IFERROR( IF(I3874&lt;&gt;"", HLOOKUP(L$2+$A3874,Sheet2!BX:NK,2,0),""),"")</f>
        <v/>
      </c>
      <c r="L3874" t="str">
        <f>IF(OR(HLOOKUP(L$2+$A3874,Sheet2!BX:NK,$B3874,0),HLOOKUP(L$2+$A3874,Sheet2!BX:NK,$B3874,0)&lt;&gt;""),HLOOKUP(L$2+$A3874,Sheet2!BX:NK,$B3874,0),"")</f>
        <v/>
      </c>
      <c r="M3874" t="str">
        <f>IF(OR(HLOOKUP(M$2+$A3874,Sheet2!BY:NL,$B3874,0),HLOOKUP(M$2+$A3874,Sheet2!BY:NL,$B3874,0)&lt;&gt;""),HLOOKUP(M$2+$A3874,Sheet2!BY:NL,$B3874,0),"")</f>
        <v/>
      </c>
      <c r="N3874" t="str">
        <f>IF(OR(HLOOKUP(N$2+$A3874,Sheet2!BZ:NM,$B3874,0),HLOOKUP(N$2+$A3874,Sheet2!BZ:NM,$B3874,0)&lt;&gt;""),HLOOKUP(N$2+$A3874,Sheet2!BZ:NM,$B3874,0),"")</f>
        <v/>
      </c>
      <c r="O3874" t="str">
        <f>IF(OR(HLOOKUP(O$2+$A3874,Sheet2!CA:NN,$B3874,0),HLOOKUP(O$2+$A3874,Sheet2!CA:NN,$B3874,0)&lt;&gt;""),HLOOKUP(O$2+$A3874,Sheet2!CA:NN,$B3874,0),"")</f>
        <v/>
      </c>
      <c r="P3874" t="str">
        <f>IF(OR(HLOOKUP(P$2+$A3874,Sheet2!CB:NO,$B3874,0),HLOOKUP(P$2+$A3874,Sheet2!CB:NO,$B3874,0)&lt;&gt;""),HLOOKUP(P$2+$A3874,Sheet2!CB:NO,$B3874,0),"")</f>
        <v/>
      </c>
      <c r="Q3874" t="str">
        <f>IF(OR(HLOOKUP(Q$2+$A3874,Sheet2!CC:NO,$B3874,0),HLOOKUP(Q$2+$A3874,Sheet2!CC:NO,$B3874,0)&lt;&gt;""),HLOOKUP(Q$2+$A3874,Sheet2!CC:NO,$B3874,0),"")</f>
        <v/>
      </c>
    </row>
    <row r="3875" spans="1:17" x14ac:dyDescent="0.25">
      <c r="A3875" s="64">
        <f t="shared" si="483"/>
        <v>6</v>
      </c>
      <c r="B3875" s="64">
        <f t="shared" si="484"/>
        <v>392</v>
      </c>
      <c r="C3875" s="64">
        <f t="shared" si="485"/>
        <v>2</v>
      </c>
      <c r="D3875" s="64">
        <f t="shared" si="486"/>
        <v>388</v>
      </c>
      <c r="E3875" s="64">
        <f t="shared" si="487"/>
        <v>1936</v>
      </c>
      <c r="F3875" s="64" t="str">
        <f t="shared" si="480"/>
        <v/>
      </c>
      <c r="G3875" s="64" t="str">
        <f t="shared" si="481"/>
        <v/>
      </c>
      <c r="H3875" s="64" t="str">
        <f t="shared" si="482"/>
        <v/>
      </c>
      <c r="I3875" s="80" t="str">
        <f>IFERROR(VLOOKUP(D3875,Sheet2!A:B,2,0),"")</f>
        <v/>
      </c>
      <c r="J3875" s="64" t="str">
        <f>IFERROR(IF(I3875&lt;&gt;"",VLOOKUP(I3875,Sheet2!B:C,2,0),""),"")</f>
        <v/>
      </c>
      <c r="K3875" s="64" t="str">
        <f>IFERROR( IF(I3875&lt;&gt;"", HLOOKUP(L$2+$A3875,Sheet2!BX:NK,2,0),""),"")</f>
        <v/>
      </c>
      <c r="L3875" t="str">
        <f>IF(OR(HLOOKUP(L$2+$A3875,Sheet2!BX:NK,$B3875,0),HLOOKUP(L$2+$A3875,Sheet2!BX:NK,$B3875,0)&lt;&gt;""),HLOOKUP(L$2+$A3875,Sheet2!BX:NK,$B3875,0),"")</f>
        <v/>
      </c>
      <c r="M3875" t="str">
        <f>IF(OR(HLOOKUP(M$2+$A3875,Sheet2!BY:NL,$B3875,0),HLOOKUP(M$2+$A3875,Sheet2!BY:NL,$B3875,0)&lt;&gt;""),HLOOKUP(M$2+$A3875,Sheet2!BY:NL,$B3875,0),"")</f>
        <v/>
      </c>
      <c r="N3875" t="str">
        <f>IF(OR(HLOOKUP(N$2+$A3875,Sheet2!BZ:NM,$B3875,0),HLOOKUP(N$2+$A3875,Sheet2!BZ:NM,$B3875,0)&lt;&gt;""),HLOOKUP(N$2+$A3875,Sheet2!BZ:NM,$B3875,0),"")</f>
        <v/>
      </c>
      <c r="O3875" t="str">
        <f>IF(OR(HLOOKUP(O$2+$A3875,Sheet2!CA:NN,$B3875,0),HLOOKUP(O$2+$A3875,Sheet2!CA:NN,$B3875,0)&lt;&gt;""),HLOOKUP(O$2+$A3875,Sheet2!CA:NN,$B3875,0),"")</f>
        <v/>
      </c>
      <c r="P3875" t="str">
        <f>IF(OR(HLOOKUP(P$2+$A3875,Sheet2!CB:NO,$B3875,0),HLOOKUP(P$2+$A3875,Sheet2!CB:NO,$B3875,0)&lt;&gt;""),HLOOKUP(P$2+$A3875,Sheet2!CB:NO,$B3875,0),"")</f>
        <v/>
      </c>
      <c r="Q3875" t="str">
        <f>IF(OR(HLOOKUP(Q$2+$A3875,Sheet2!CC:NO,$B3875,0),HLOOKUP(Q$2+$A3875,Sheet2!CC:NO,$B3875,0)&lt;&gt;""),HLOOKUP(Q$2+$A3875,Sheet2!CC:NO,$B3875,0),"")</f>
        <v/>
      </c>
    </row>
    <row r="3876" spans="1:17" x14ac:dyDescent="0.25">
      <c r="A3876" s="64">
        <f t="shared" si="483"/>
        <v>12</v>
      </c>
      <c r="B3876" s="64">
        <f t="shared" si="484"/>
        <v>392</v>
      </c>
      <c r="C3876" s="64">
        <f t="shared" si="485"/>
        <v>3</v>
      </c>
      <c r="D3876" s="64">
        <f t="shared" si="486"/>
        <v>388</v>
      </c>
      <c r="E3876" s="64">
        <f t="shared" si="487"/>
        <v>1936</v>
      </c>
      <c r="F3876" s="64" t="str">
        <f t="shared" si="480"/>
        <v/>
      </c>
      <c r="G3876" s="64" t="str">
        <f t="shared" si="481"/>
        <v/>
      </c>
      <c r="H3876" s="64" t="str">
        <f t="shared" si="482"/>
        <v/>
      </c>
      <c r="I3876" s="80" t="str">
        <f>IFERROR(VLOOKUP(D3876,Sheet2!A:B,2,0),"")</f>
        <v/>
      </c>
      <c r="J3876" s="64" t="str">
        <f>IFERROR(IF(I3876&lt;&gt;"",VLOOKUP(I3876,Sheet2!B:C,2,0),""),"")</f>
        <v/>
      </c>
      <c r="K3876" s="64" t="str">
        <f>IFERROR( IF(I3876&lt;&gt;"", HLOOKUP(L$2+$A3876,Sheet2!BX:NK,2,0),""),"")</f>
        <v/>
      </c>
      <c r="L3876" t="str">
        <f>IF(OR(HLOOKUP(L$2+$A3876,Sheet2!BX:NK,$B3876,0),HLOOKUP(L$2+$A3876,Sheet2!BX:NK,$B3876,0)&lt;&gt;""),HLOOKUP(L$2+$A3876,Sheet2!BX:NK,$B3876,0),"")</f>
        <v/>
      </c>
      <c r="M3876" t="str">
        <f>IF(OR(HLOOKUP(M$2+$A3876,Sheet2!BY:NL,$B3876,0),HLOOKUP(M$2+$A3876,Sheet2!BY:NL,$B3876,0)&lt;&gt;""),HLOOKUP(M$2+$A3876,Sheet2!BY:NL,$B3876,0),"")</f>
        <v/>
      </c>
      <c r="N3876" t="str">
        <f>IF(OR(HLOOKUP(N$2+$A3876,Sheet2!BZ:NM,$B3876,0),HLOOKUP(N$2+$A3876,Sheet2!BZ:NM,$B3876,0)&lt;&gt;""),HLOOKUP(N$2+$A3876,Sheet2!BZ:NM,$B3876,0),"")</f>
        <v/>
      </c>
      <c r="O3876" t="str">
        <f>IF(OR(HLOOKUP(O$2+$A3876,Sheet2!CA:NN,$B3876,0),HLOOKUP(O$2+$A3876,Sheet2!CA:NN,$B3876,0)&lt;&gt;""),HLOOKUP(O$2+$A3876,Sheet2!CA:NN,$B3876,0),"")</f>
        <v/>
      </c>
      <c r="P3876" t="str">
        <f>IF(OR(HLOOKUP(P$2+$A3876,Sheet2!CB:NO,$B3876,0),HLOOKUP(P$2+$A3876,Sheet2!CB:NO,$B3876,0)&lt;&gt;""),HLOOKUP(P$2+$A3876,Sheet2!CB:NO,$B3876,0),"")</f>
        <v/>
      </c>
      <c r="Q3876" t="str">
        <f>IF(OR(HLOOKUP(Q$2+$A3876,Sheet2!CC:NO,$B3876,0),HLOOKUP(Q$2+$A3876,Sheet2!CC:NO,$B3876,0)&lt;&gt;""),HLOOKUP(Q$2+$A3876,Sheet2!CC:NO,$B3876,0),"")</f>
        <v/>
      </c>
    </row>
    <row r="3877" spans="1:17" x14ac:dyDescent="0.25">
      <c r="A3877" s="64">
        <f t="shared" si="483"/>
        <v>18</v>
      </c>
      <c r="B3877" s="64">
        <f t="shared" si="484"/>
        <v>392</v>
      </c>
      <c r="C3877" s="64">
        <f t="shared" si="485"/>
        <v>4</v>
      </c>
      <c r="D3877" s="64">
        <f t="shared" si="486"/>
        <v>388</v>
      </c>
      <c r="E3877" s="64">
        <f t="shared" si="487"/>
        <v>1936</v>
      </c>
      <c r="F3877" s="64" t="str">
        <f t="shared" si="480"/>
        <v/>
      </c>
      <c r="G3877" s="64" t="str">
        <f t="shared" si="481"/>
        <v/>
      </c>
      <c r="H3877" s="64" t="str">
        <f t="shared" si="482"/>
        <v/>
      </c>
      <c r="I3877" s="80" t="str">
        <f>IFERROR(VLOOKUP(D3877,Sheet2!A:B,2,0),"")</f>
        <v/>
      </c>
      <c r="J3877" s="64" t="str">
        <f>IFERROR(IF(I3877&lt;&gt;"",VLOOKUP(I3877,Sheet2!B:C,2,0),""),"")</f>
        <v/>
      </c>
      <c r="K3877" s="64" t="str">
        <f>IFERROR( IF(I3877&lt;&gt;"", HLOOKUP(L$2+$A3877,Sheet2!BX:NK,2,0),""),"")</f>
        <v/>
      </c>
      <c r="L3877" t="str">
        <f>IF(OR(HLOOKUP(L$2+$A3877,Sheet2!BX:NK,$B3877,0),HLOOKUP(L$2+$A3877,Sheet2!BX:NK,$B3877,0)&lt;&gt;""),HLOOKUP(L$2+$A3877,Sheet2!BX:NK,$B3877,0),"")</f>
        <v/>
      </c>
      <c r="M3877" t="str">
        <f>IF(OR(HLOOKUP(M$2+$A3877,Sheet2!BY:NL,$B3877,0),HLOOKUP(M$2+$A3877,Sheet2!BY:NL,$B3877,0)&lt;&gt;""),HLOOKUP(M$2+$A3877,Sheet2!BY:NL,$B3877,0),"")</f>
        <v/>
      </c>
      <c r="N3877" t="str">
        <f>IF(OR(HLOOKUP(N$2+$A3877,Sheet2!BZ:NM,$B3877,0),HLOOKUP(N$2+$A3877,Sheet2!BZ:NM,$B3877,0)&lt;&gt;""),HLOOKUP(N$2+$A3877,Sheet2!BZ:NM,$B3877,0),"")</f>
        <v/>
      </c>
      <c r="O3877" t="str">
        <f>IF(OR(HLOOKUP(O$2+$A3877,Sheet2!CA:NN,$B3877,0),HLOOKUP(O$2+$A3877,Sheet2!CA:NN,$B3877,0)&lt;&gt;""),HLOOKUP(O$2+$A3877,Sheet2!CA:NN,$B3877,0),"")</f>
        <v/>
      </c>
      <c r="P3877" t="str">
        <f>IF(OR(HLOOKUP(P$2+$A3877,Sheet2!CB:NO,$B3877,0),HLOOKUP(P$2+$A3877,Sheet2!CB:NO,$B3877,0)&lt;&gt;""),HLOOKUP(P$2+$A3877,Sheet2!CB:NO,$B3877,0),"")</f>
        <v/>
      </c>
      <c r="Q3877" t="str">
        <f>IF(OR(HLOOKUP(Q$2+$A3877,Sheet2!CC:NO,$B3877,0),HLOOKUP(Q$2+$A3877,Sheet2!CC:NO,$B3877,0)&lt;&gt;""),HLOOKUP(Q$2+$A3877,Sheet2!CC:NO,$B3877,0),"")</f>
        <v/>
      </c>
    </row>
    <row r="3878" spans="1:17" x14ac:dyDescent="0.25">
      <c r="A3878" s="64">
        <f t="shared" si="483"/>
        <v>24</v>
      </c>
      <c r="B3878" s="64">
        <f t="shared" si="484"/>
        <v>392</v>
      </c>
      <c r="C3878" s="64">
        <f t="shared" si="485"/>
        <v>5</v>
      </c>
      <c r="D3878" s="64">
        <f t="shared" si="486"/>
        <v>388</v>
      </c>
      <c r="E3878" s="64">
        <f t="shared" si="487"/>
        <v>1936</v>
      </c>
      <c r="F3878" s="64" t="str">
        <f t="shared" si="480"/>
        <v/>
      </c>
      <c r="G3878" s="64" t="str">
        <f t="shared" si="481"/>
        <v/>
      </c>
      <c r="H3878" s="64" t="str">
        <f t="shared" si="482"/>
        <v/>
      </c>
      <c r="I3878" s="80" t="str">
        <f>IFERROR(VLOOKUP(D3878,Sheet2!A:B,2,0),"")</f>
        <v/>
      </c>
      <c r="J3878" s="64" t="str">
        <f>IFERROR(IF(I3878&lt;&gt;"",VLOOKUP(I3878,Sheet2!B:C,2,0),""),"")</f>
        <v/>
      </c>
      <c r="K3878" s="64" t="str">
        <f>IFERROR( IF(I3878&lt;&gt;"", HLOOKUP(L$2+$A3878,Sheet2!BX:NK,2,0),""),"")</f>
        <v/>
      </c>
      <c r="L3878" t="str">
        <f>IF(OR(HLOOKUP(L$2+$A3878,Sheet2!BX:NK,$B3878,0),HLOOKUP(L$2+$A3878,Sheet2!BX:NK,$B3878,0)&lt;&gt;""),HLOOKUP(L$2+$A3878,Sheet2!BX:NK,$B3878,0),"")</f>
        <v/>
      </c>
      <c r="M3878" t="str">
        <f>IF(OR(HLOOKUP(M$2+$A3878,Sheet2!BY:NL,$B3878,0),HLOOKUP(M$2+$A3878,Sheet2!BY:NL,$B3878,0)&lt;&gt;""),HLOOKUP(M$2+$A3878,Sheet2!BY:NL,$B3878,0),"")</f>
        <v/>
      </c>
      <c r="N3878" t="str">
        <f>IF(OR(HLOOKUP(N$2+$A3878,Sheet2!BZ:NM,$B3878,0),HLOOKUP(N$2+$A3878,Sheet2!BZ:NM,$B3878,0)&lt;&gt;""),HLOOKUP(N$2+$A3878,Sheet2!BZ:NM,$B3878,0),"")</f>
        <v/>
      </c>
      <c r="O3878" t="str">
        <f>IF(OR(HLOOKUP(O$2+$A3878,Sheet2!CA:NN,$B3878,0),HLOOKUP(O$2+$A3878,Sheet2!CA:NN,$B3878,0)&lt;&gt;""),HLOOKUP(O$2+$A3878,Sheet2!CA:NN,$B3878,0),"")</f>
        <v/>
      </c>
      <c r="P3878" t="str">
        <f>IF(OR(HLOOKUP(P$2+$A3878,Sheet2!CB:NO,$B3878,0),HLOOKUP(P$2+$A3878,Sheet2!CB:NO,$B3878,0)&lt;&gt;""),HLOOKUP(P$2+$A3878,Sheet2!CB:NO,$B3878,0),"")</f>
        <v/>
      </c>
      <c r="Q3878" t="str">
        <f>IF(OR(HLOOKUP(Q$2+$A3878,Sheet2!CC:NO,$B3878,0),HLOOKUP(Q$2+$A3878,Sheet2!CC:NO,$B3878,0)&lt;&gt;""),HLOOKUP(Q$2+$A3878,Sheet2!CC:NO,$B3878,0),"")</f>
        <v/>
      </c>
    </row>
    <row r="3879" spans="1:17" x14ac:dyDescent="0.25">
      <c r="A3879" s="64">
        <f t="shared" si="483"/>
        <v>30</v>
      </c>
      <c r="B3879" s="64">
        <f t="shared" si="484"/>
        <v>392</v>
      </c>
      <c r="C3879" s="64">
        <f t="shared" si="485"/>
        <v>6</v>
      </c>
      <c r="D3879" s="64">
        <f t="shared" si="486"/>
        <v>388</v>
      </c>
      <c r="E3879" s="64">
        <f t="shared" si="487"/>
        <v>1936</v>
      </c>
      <c r="F3879" s="64" t="str">
        <f t="shared" si="480"/>
        <v/>
      </c>
      <c r="G3879" s="64" t="str">
        <f t="shared" si="481"/>
        <v/>
      </c>
      <c r="H3879" s="64" t="str">
        <f t="shared" si="482"/>
        <v/>
      </c>
      <c r="I3879" s="80" t="str">
        <f>IFERROR(VLOOKUP(D3879,Sheet2!A:B,2,0),"")</f>
        <v/>
      </c>
      <c r="J3879" s="64" t="str">
        <f>IFERROR(IF(I3879&lt;&gt;"",VLOOKUP(I3879,Sheet2!B:C,2,0),""),"")</f>
        <v/>
      </c>
      <c r="K3879" s="64" t="str">
        <f>IFERROR( IF(I3879&lt;&gt;"", HLOOKUP(L$2+$A3879,Sheet2!BX:NK,2,0),""),"")</f>
        <v/>
      </c>
      <c r="L3879" t="str">
        <f>IF(OR(HLOOKUP(L$2+$A3879,Sheet2!BX:NK,$B3879,0),HLOOKUP(L$2+$A3879,Sheet2!BX:NK,$B3879,0)&lt;&gt;""),HLOOKUP(L$2+$A3879,Sheet2!BX:NK,$B3879,0),"")</f>
        <v/>
      </c>
      <c r="M3879" t="str">
        <f>IF(OR(HLOOKUP(M$2+$A3879,Sheet2!BY:NL,$B3879,0),HLOOKUP(M$2+$A3879,Sheet2!BY:NL,$B3879,0)&lt;&gt;""),HLOOKUP(M$2+$A3879,Sheet2!BY:NL,$B3879,0),"")</f>
        <v/>
      </c>
      <c r="N3879" t="str">
        <f>IF(OR(HLOOKUP(N$2+$A3879,Sheet2!BZ:NM,$B3879,0),HLOOKUP(N$2+$A3879,Sheet2!BZ:NM,$B3879,0)&lt;&gt;""),HLOOKUP(N$2+$A3879,Sheet2!BZ:NM,$B3879,0),"")</f>
        <v/>
      </c>
      <c r="O3879" t="str">
        <f>IF(OR(HLOOKUP(O$2+$A3879,Sheet2!CA:NN,$B3879,0),HLOOKUP(O$2+$A3879,Sheet2!CA:NN,$B3879,0)&lt;&gt;""),HLOOKUP(O$2+$A3879,Sheet2!CA:NN,$B3879,0),"")</f>
        <v/>
      </c>
      <c r="P3879" t="str">
        <f>IF(OR(HLOOKUP(P$2+$A3879,Sheet2!CB:NO,$B3879,0),HLOOKUP(P$2+$A3879,Sheet2!CB:NO,$B3879,0)&lt;&gt;""),HLOOKUP(P$2+$A3879,Sheet2!CB:NO,$B3879,0),"")</f>
        <v/>
      </c>
      <c r="Q3879" t="str">
        <f>IF(OR(HLOOKUP(Q$2+$A3879,Sheet2!CC:NO,$B3879,0),HLOOKUP(Q$2+$A3879,Sheet2!CC:NO,$B3879,0)&lt;&gt;""),HLOOKUP(Q$2+$A3879,Sheet2!CC:NO,$B3879,0),"")</f>
        <v/>
      </c>
    </row>
    <row r="3880" spans="1:17" x14ac:dyDescent="0.25">
      <c r="A3880" s="64">
        <f t="shared" si="483"/>
        <v>36</v>
      </c>
      <c r="B3880" s="64">
        <f t="shared" si="484"/>
        <v>392</v>
      </c>
      <c r="C3880" s="64">
        <f t="shared" si="485"/>
        <v>7</v>
      </c>
      <c r="D3880" s="64">
        <f t="shared" si="486"/>
        <v>388</v>
      </c>
      <c r="E3880" s="64">
        <f t="shared" si="487"/>
        <v>1936</v>
      </c>
      <c r="F3880" s="64" t="str">
        <f t="shared" si="480"/>
        <v/>
      </c>
      <c r="G3880" s="64" t="str">
        <f t="shared" si="481"/>
        <v/>
      </c>
      <c r="H3880" s="64" t="str">
        <f t="shared" si="482"/>
        <v/>
      </c>
      <c r="I3880" s="80" t="str">
        <f>IFERROR(VLOOKUP(D3880,Sheet2!A:B,2,0),"")</f>
        <v/>
      </c>
      <c r="J3880" s="64" t="str">
        <f>IFERROR(IF(I3880&lt;&gt;"",VLOOKUP(I3880,Sheet2!B:C,2,0),""),"")</f>
        <v/>
      </c>
      <c r="K3880" s="64" t="str">
        <f>IFERROR( IF(I3880&lt;&gt;"", HLOOKUP(L$2+$A3880,Sheet2!BX:NK,2,0),""),"")</f>
        <v/>
      </c>
      <c r="L3880" t="str">
        <f>IF(OR(HLOOKUP(L$2+$A3880,Sheet2!BX:NK,$B3880,0),HLOOKUP(L$2+$A3880,Sheet2!BX:NK,$B3880,0)&lt;&gt;""),HLOOKUP(L$2+$A3880,Sheet2!BX:NK,$B3880,0),"")</f>
        <v/>
      </c>
      <c r="M3880" t="str">
        <f>IF(OR(HLOOKUP(M$2+$A3880,Sheet2!BY:NL,$B3880,0),HLOOKUP(M$2+$A3880,Sheet2!BY:NL,$B3880,0)&lt;&gt;""),HLOOKUP(M$2+$A3880,Sheet2!BY:NL,$B3880,0),"")</f>
        <v/>
      </c>
      <c r="N3880" t="str">
        <f>IF(OR(HLOOKUP(N$2+$A3880,Sheet2!BZ:NM,$B3880,0),HLOOKUP(N$2+$A3880,Sheet2!BZ:NM,$B3880,0)&lt;&gt;""),HLOOKUP(N$2+$A3880,Sheet2!BZ:NM,$B3880,0),"")</f>
        <v/>
      </c>
      <c r="O3880" t="str">
        <f>IF(OR(HLOOKUP(O$2+$A3880,Sheet2!CA:NN,$B3880,0),HLOOKUP(O$2+$A3880,Sheet2!CA:NN,$B3880,0)&lt;&gt;""),HLOOKUP(O$2+$A3880,Sheet2!CA:NN,$B3880,0),"")</f>
        <v/>
      </c>
      <c r="P3880" t="str">
        <f>IF(OR(HLOOKUP(P$2+$A3880,Sheet2!CB:NO,$B3880,0),HLOOKUP(P$2+$A3880,Sheet2!CB:NO,$B3880,0)&lt;&gt;""),HLOOKUP(P$2+$A3880,Sheet2!CB:NO,$B3880,0),"")</f>
        <v/>
      </c>
      <c r="Q3880" t="str">
        <f>IF(OR(HLOOKUP(Q$2+$A3880,Sheet2!CC:NO,$B3880,0),HLOOKUP(Q$2+$A3880,Sheet2!CC:NO,$B3880,0)&lt;&gt;""),HLOOKUP(Q$2+$A3880,Sheet2!CC:NO,$B3880,0),"")</f>
        <v/>
      </c>
    </row>
    <row r="3881" spans="1:17" x14ac:dyDescent="0.25">
      <c r="A3881" s="64">
        <f t="shared" si="483"/>
        <v>42</v>
      </c>
      <c r="B3881" s="64">
        <f t="shared" si="484"/>
        <v>392</v>
      </c>
      <c r="C3881" s="64">
        <f t="shared" si="485"/>
        <v>8</v>
      </c>
      <c r="D3881" s="64">
        <f t="shared" si="486"/>
        <v>388</v>
      </c>
      <c r="E3881" s="64">
        <f t="shared" si="487"/>
        <v>1936</v>
      </c>
      <c r="F3881" s="64" t="str">
        <f t="shared" si="480"/>
        <v/>
      </c>
      <c r="G3881" s="64" t="str">
        <f t="shared" si="481"/>
        <v/>
      </c>
      <c r="H3881" s="64" t="str">
        <f t="shared" si="482"/>
        <v/>
      </c>
      <c r="I3881" s="80" t="str">
        <f>IFERROR(VLOOKUP(D3881,Sheet2!A:B,2,0),"")</f>
        <v/>
      </c>
      <c r="J3881" s="64" t="str">
        <f>IFERROR(IF(I3881&lt;&gt;"",VLOOKUP(I3881,Sheet2!B:C,2,0),""),"")</f>
        <v/>
      </c>
      <c r="K3881" s="64" t="str">
        <f>IFERROR( IF(I3881&lt;&gt;"", HLOOKUP(L$2+$A3881,Sheet2!BX:NK,2,0),""),"")</f>
        <v/>
      </c>
      <c r="L3881" t="str">
        <f>IF(OR(HLOOKUP(L$2+$A3881,Sheet2!BX:NK,$B3881,0),HLOOKUP(L$2+$A3881,Sheet2!BX:NK,$B3881,0)&lt;&gt;""),HLOOKUP(L$2+$A3881,Sheet2!BX:NK,$B3881,0),"")</f>
        <v/>
      </c>
      <c r="M3881" t="str">
        <f>IF(OR(HLOOKUP(M$2+$A3881,Sheet2!BY:NL,$B3881,0),HLOOKUP(M$2+$A3881,Sheet2!BY:NL,$B3881,0)&lt;&gt;""),HLOOKUP(M$2+$A3881,Sheet2!BY:NL,$B3881,0),"")</f>
        <v/>
      </c>
      <c r="N3881" t="str">
        <f>IF(OR(HLOOKUP(N$2+$A3881,Sheet2!BZ:NM,$B3881,0),HLOOKUP(N$2+$A3881,Sheet2!BZ:NM,$B3881,0)&lt;&gt;""),HLOOKUP(N$2+$A3881,Sheet2!BZ:NM,$B3881,0),"")</f>
        <v/>
      </c>
      <c r="O3881" t="str">
        <f>IF(OR(HLOOKUP(O$2+$A3881,Sheet2!CA:NN,$B3881,0),HLOOKUP(O$2+$A3881,Sheet2!CA:NN,$B3881,0)&lt;&gt;""),HLOOKUP(O$2+$A3881,Sheet2!CA:NN,$B3881,0),"")</f>
        <v/>
      </c>
      <c r="P3881" t="str">
        <f>IF(OR(HLOOKUP(P$2+$A3881,Sheet2!CB:NO,$B3881,0),HLOOKUP(P$2+$A3881,Sheet2!CB:NO,$B3881,0)&lt;&gt;""),HLOOKUP(P$2+$A3881,Sheet2!CB:NO,$B3881,0),"")</f>
        <v/>
      </c>
      <c r="Q3881" t="str">
        <f>IF(OR(HLOOKUP(Q$2+$A3881,Sheet2!CC:NO,$B3881,0),HLOOKUP(Q$2+$A3881,Sheet2!CC:NO,$B3881,0)&lt;&gt;""),HLOOKUP(Q$2+$A3881,Sheet2!CC:NO,$B3881,0),"")</f>
        <v/>
      </c>
    </row>
    <row r="3882" spans="1:17" x14ac:dyDescent="0.25">
      <c r="A3882" s="64">
        <f t="shared" si="483"/>
        <v>48</v>
      </c>
      <c r="B3882" s="64">
        <f t="shared" si="484"/>
        <v>392</v>
      </c>
      <c r="C3882" s="64">
        <f t="shared" si="485"/>
        <v>9</v>
      </c>
      <c r="D3882" s="64">
        <f t="shared" si="486"/>
        <v>388</v>
      </c>
      <c r="E3882" s="64">
        <f t="shared" si="487"/>
        <v>1936</v>
      </c>
      <c r="F3882" s="64" t="str">
        <f t="shared" si="480"/>
        <v/>
      </c>
      <c r="G3882" s="64" t="str">
        <f t="shared" si="481"/>
        <v/>
      </c>
      <c r="H3882" s="64" t="str">
        <f t="shared" si="482"/>
        <v/>
      </c>
      <c r="I3882" s="80" t="str">
        <f>IFERROR(VLOOKUP(D3882,Sheet2!A:B,2,0),"")</f>
        <v/>
      </c>
      <c r="J3882" s="64" t="str">
        <f>IFERROR(IF(I3882&lt;&gt;"",VLOOKUP(I3882,Sheet2!B:C,2,0),""),"")</f>
        <v/>
      </c>
      <c r="K3882" s="64" t="str">
        <f>IFERROR( IF(I3882&lt;&gt;"", HLOOKUP(L$2+$A3882,Sheet2!BX:NK,2,0),""),"")</f>
        <v/>
      </c>
      <c r="L3882" t="str">
        <f>IF(OR(HLOOKUP(L$2+$A3882,Sheet2!BX:NK,$B3882,0),HLOOKUP(L$2+$A3882,Sheet2!BX:NK,$B3882,0)&lt;&gt;""),HLOOKUP(L$2+$A3882,Sheet2!BX:NK,$B3882,0),"")</f>
        <v/>
      </c>
      <c r="M3882" t="str">
        <f>IF(OR(HLOOKUP(M$2+$A3882,Sheet2!BY:NL,$B3882,0),HLOOKUP(M$2+$A3882,Sheet2!BY:NL,$B3882,0)&lt;&gt;""),HLOOKUP(M$2+$A3882,Sheet2!BY:NL,$B3882,0),"")</f>
        <v/>
      </c>
      <c r="N3882" t="str">
        <f>IF(OR(HLOOKUP(N$2+$A3882,Sheet2!BZ:NM,$B3882,0),HLOOKUP(N$2+$A3882,Sheet2!BZ:NM,$B3882,0)&lt;&gt;""),HLOOKUP(N$2+$A3882,Sheet2!BZ:NM,$B3882,0),"")</f>
        <v/>
      </c>
      <c r="O3882" t="str">
        <f>IF(OR(HLOOKUP(O$2+$A3882,Sheet2!CA:NN,$B3882,0),HLOOKUP(O$2+$A3882,Sheet2!CA:NN,$B3882,0)&lt;&gt;""),HLOOKUP(O$2+$A3882,Sheet2!CA:NN,$B3882,0),"")</f>
        <v/>
      </c>
      <c r="P3882" t="str">
        <f>IF(OR(HLOOKUP(P$2+$A3882,Sheet2!CB:NO,$B3882,0),HLOOKUP(P$2+$A3882,Sheet2!CB:NO,$B3882,0)&lt;&gt;""),HLOOKUP(P$2+$A3882,Sheet2!CB:NO,$B3882,0),"")</f>
        <v/>
      </c>
      <c r="Q3882" t="str">
        <f>IF(OR(HLOOKUP(Q$2+$A3882,Sheet2!CC:NO,$B3882,0),HLOOKUP(Q$2+$A3882,Sheet2!CC:NO,$B3882,0)&lt;&gt;""),HLOOKUP(Q$2+$A3882,Sheet2!CC:NO,$B3882,0),"")</f>
        <v/>
      </c>
    </row>
    <row r="3883" spans="1:17" x14ac:dyDescent="0.25">
      <c r="A3883" s="64">
        <f t="shared" si="483"/>
        <v>54</v>
      </c>
      <c r="B3883" s="64">
        <f t="shared" si="484"/>
        <v>392</v>
      </c>
      <c r="C3883" s="64">
        <f t="shared" si="485"/>
        <v>10</v>
      </c>
      <c r="D3883" s="64">
        <f t="shared" si="486"/>
        <v>388</v>
      </c>
      <c r="E3883" s="64">
        <f t="shared" si="487"/>
        <v>1936</v>
      </c>
      <c r="F3883" s="64" t="str">
        <f t="shared" si="480"/>
        <v/>
      </c>
      <c r="G3883" s="64" t="str">
        <f t="shared" si="481"/>
        <v/>
      </c>
      <c r="H3883" s="64" t="str">
        <f t="shared" si="482"/>
        <v/>
      </c>
      <c r="I3883" s="80" t="str">
        <f>IFERROR(VLOOKUP(D3883,Sheet2!A:B,2,0),"")</f>
        <v/>
      </c>
      <c r="J3883" s="64" t="str">
        <f>IFERROR(IF(I3883&lt;&gt;"",VLOOKUP(I3883,Sheet2!B:C,2,0),""),"")</f>
        <v/>
      </c>
      <c r="K3883" s="64" t="str">
        <f>IFERROR( IF(I3883&lt;&gt;"", HLOOKUP(L$2+$A3883,Sheet2!BX:NK,2,0),""),"")</f>
        <v/>
      </c>
      <c r="L3883" t="str">
        <f>IF(OR(HLOOKUP(L$2+$A3883,Sheet2!BX:NK,$B3883,0),HLOOKUP(L$2+$A3883,Sheet2!BX:NK,$B3883,0)&lt;&gt;""),HLOOKUP(L$2+$A3883,Sheet2!BX:NK,$B3883,0),"")</f>
        <v/>
      </c>
      <c r="M3883" t="str">
        <f>IF(OR(HLOOKUP(M$2+$A3883,Sheet2!BY:NL,$B3883,0),HLOOKUP(M$2+$A3883,Sheet2!BY:NL,$B3883,0)&lt;&gt;""),HLOOKUP(M$2+$A3883,Sheet2!BY:NL,$B3883,0),"")</f>
        <v/>
      </c>
      <c r="N3883" t="str">
        <f>IF(OR(HLOOKUP(N$2+$A3883,Sheet2!BZ:NM,$B3883,0),HLOOKUP(N$2+$A3883,Sheet2!BZ:NM,$B3883,0)&lt;&gt;""),HLOOKUP(N$2+$A3883,Sheet2!BZ:NM,$B3883,0),"")</f>
        <v/>
      </c>
      <c r="O3883" t="str">
        <f>IF(OR(HLOOKUP(O$2+$A3883,Sheet2!CA:NN,$B3883,0),HLOOKUP(O$2+$A3883,Sheet2!CA:NN,$B3883,0)&lt;&gt;""),HLOOKUP(O$2+$A3883,Sheet2!CA:NN,$B3883,0),"")</f>
        <v/>
      </c>
      <c r="P3883" t="str">
        <f>IF(OR(HLOOKUP(P$2+$A3883,Sheet2!CB:NO,$B3883,0),HLOOKUP(P$2+$A3883,Sheet2!CB:NO,$B3883,0)&lt;&gt;""),HLOOKUP(P$2+$A3883,Sheet2!CB:NO,$B3883,0),"")</f>
        <v/>
      </c>
      <c r="Q3883" t="str">
        <f>IF(OR(HLOOKUP(Q$2+$A3883,Sheet2!CC:NO,$B3883,0),HLOOKUP(Q$2+$A3883,Sheet2!CC:NO,$B3883,0)&lt;&gt;""),HLOOKUP(Q$2+$A3883,Sheet2!CC:NO,$B3883,0),"")</f>
        <v/>
      </c>
    </row>
    <row r="3884" spans="1:17" x14ac:dyDescent="0.25">
      <c r="A3884" s="64">
        <f t="shared" si="483"/>
        <v>0</v>
      </c>
      <c r="B3884" s="64">
        <f t="shared" si="484"/>
        <v>393</v>
      </c>
      <c r="C3884" s="64">
        <f t="shared" si="485"/>
        <v>1</v>
      </c>
      <c r="D3884" s="64">
        <f t="shared" si="486"/>
        <v>389</v>
      </c>
      <c r="E3884" s="64">
        <f t="shared" si="487"/>
        <v>1941</v>
      </c>
      <c r="F3884" s="64" t="str">
        <f t="shared" si="480"/>
        <v/>
      </c>
      <c r="G3884" s="64" t="str">
        <f t="shared" si="481"/>
        <v/>
      </c>
      <c r="H3884" s="64" t="str">
        <f t="shared" si="482"/>
        <v/>
      </c>
      <c r="I3884" s="80" t="str">
        <f>IFERROR(VLOOKUP(D3884,Sheet2!A:B,2,0),"")</f>
        <v/>
      </c>
      <c r="J3884" s="64" t="str">
        <f>IFERROR(IF(I3884&lt;&gt;"",VLOOKUP(I3884,Sheet2!B:C,2,0),""),"")</f>
        <v/>
      </c>
      <c r="K3884" s="64" t="str">
        <f>IFERROR( IF(I3884&lt;&gt;"", HLOOKUP(L$2+$A3884,Sheet2!BX:NK,2,0),""),"")</f>
        <v/>
      </c>
      <c r="L3884" t="str">
        <f>IF(OR(HLOOKUP(L$2+$A3884,Sheet2!BX:NK,$B3884,0),HLOOKUP(L$2+$A3884,Sheet2!BX:NK,$B3884,0)&lt;&gt;""),HLOOKUP(L$2+$A3884,Sheet2!BX:NK,$B3884,0),"")</f>
        <v/>
      </c>
      <c r="M3884" t="str">
        <f>IF(OR(HLOOKUP(M$2+$A3884,Sheet2!BY:NL,$B3884,0),HLOOKUP(M$2+$A3884,Sheet2!BY:NL,$B3884,0)&lt;&gt;""),HLOOKUP(M$2+$A3884,Sheet2!BY:NL,$B3884,0),"")</f>
        <v/>
      </c>
      <c r="N3884" t="str">
        <f>IF(OR(HLOOKUP(N$2+$A3884,Sheet2!BZ:NM,$B3884,0),HLOOKUP(N$2+$A3884,Sheet2!BZ:NM,$B3884,0)&lt;&gt;""),HLOOKUP(N$2+$A3884,Sheet2!BZ:NM,$B3884,0),"")</f>
        <v/>
      </c>
      <c r="O3884" t="str">
        <f>IF(OR(HLOOKUP(O$2+$A3884,Sheet2!CA:NN,$B3884,0),HLOOKUP(O$2+$A3884,Sheet2!CA:NN,$B3884,0)&lt;&gt;""),HLOOKUP(O$2+$A3884,Sheet2!CA:NN,$B3884,0),"")</f>
        <v/>
      </c>
      <c r="P3884" t="str">
        <f>IF(OR(HLOOKUP(P$2+$A3884,Sheet2!CB:NO,$B3884,0),HLOOKUP(P$2+$A3884,Sheet2!CB:NO,$B3884,0)&lt;&gt;""),HLOOKUP(P$2+$A3884,Sheet2!CB:NO,$B3884,0),"")</f>
        <v/>
      </c>
      <c r="Q3884" t="str">
        <f>IF(OR(HLOOKUP(Q$2+$A3884,Sheet2!CC:NO,$B3884,0),HLOOKUP(Q$2+$A3884,Sheet2!CC:NO,$B3884,0)&lt;&gt;""),HLOOKUP(Q$2+$A3884,Sheet2!CC:NO,$B3884,0),"")</f>
        <v/>
      </c>
    </row>
    <row r="3885" spans="1:17" x14ac:dyDescent="0.25">
      <c r="A3885" s="64">
        <f t="shared" si="483"/>
        <v>6</v>
      </c>
      <c r="B3885" s="64">
        <f t="shared" si="484"/>
        <v>393</v>
      </c>
      <c r="C3885" s="64">
        <f t="shared" si="485"/>
        <v>2</v>
      </c>
      <c r="D3885" s="64">
        <f t="shared" si="486"/>
        <v>389</v>
      </c>
      <c r="E3885" s="64">
        <f t="shared" si="487"/>
        <v>1941</v>
      </c>
      <c r="F3885" s="64" t="str">
        <f t="shared" si="480"/>
        <v/>
      </c>
      <c r="G3885" s="64" t="str">
        <f t="shared" si="481"/>
        <v/>
      </c>
      <c r="H3885" s="64" t="str">
        <f t="shared" si="482"/>
        <v/>
      </c>
      <c r="I3885" s="80" t="str">
        <f>IFERROR(VLOOKUP(D3885,Sheet2!A:B,2,0),"")</f>
        <v/>
      </c>
      <c r="J3885" s="64" t="str">
        <f>IFERROR(IF(I3885&lt;&gt;"",VLOOKUP(I3885,Sheet2!B:C,2,0),""),"")</f>
        <v/>
      </c>
      <c r="K3885" s="64" t="str">
        <f>IFERROR( IF(I3885&lt;&gt;"", HLOOKUP(L$2+$A3885,Sheet2!BX:NK,2,0),""),"")</f>
        <v/>
      </c>
      <c r="L3885" t="str">
        <f>IF(OR(HLOOKUP(L$2+$A3885,Sheet2!BX:NK,$B3885,0),HLOOKUP(L$2+$A3885,Sheet2!BX:NK,$B3885,0)&lt;&gt;""),HLOOKUP(L$2+$A3885,Sheet2!BX:NK,$B3885,0),"")</f>
        <v/>
      </c>
      <c r="M3885" t="str">
        <f>IF(OR(HLOOKUP(M$2+$A3885,Sheet2!BY:NL,$B3885,0),HLOOKUP(M$2+$A3885,Sheet2!BY:NL,$B3885,0)&lt;&gt;""),HLOOKUP(M$2+$A3885,Sheet2!BY:NL,$B3885,0),"")</f>
        <v/>
      </c>
      <c r="N3885" t="str">
        <f>IF(OR(HLOOKUP(N$2+$A3885,Sheet2!BZ:NM,$B3885,0),HLOOKUP(N$2+$A3885,Sheet2!BZ:NM,$B3885,0)&lt;&gt;""),HLOOKUP(N$2+$A3885,Sheet2!BZ:NM,$B3885,0),"")</f>
        <v/>
      </c>
      <c r="O3885" t="str">
        <f>IF(OR(HLOOKUP(O$2+$A3885,Sheet2!CA:NN,$B3885,0),HLOOKUP(O$2+$A3885,Sheet2!CA:NN,$B3885,0)&lt;&gt;""),HLOOKUP(O$2+$A3885,Sheet2!CA:NN,$B3885,0),"")</f>
        <v/>
      </c>
      <c r="P3885" t="str">
        <f>IF(OR(HLOOKUP(P$2+$A3885,Sheet2!CB:NO,$B3885,0),HLOOKUP(P$2+$A3885,Sheet2!CB:NO,$B3885,0)&lt;&gt;""),HLOOKUP(P$2+$A3885,Sheet2!CB:NO,$B3885,0),"")</f>
        <v/>
      </c>
      <c r="Q3885" t="str">
        <f>IF(OR(HLOOKUP(Q$2+$A3885,Sheet2!CC:NO,$B3885,0),HLOOKUP(Q$2+$A3885,Sheet2!CC:NO,$B3885,0)&lt;&gt;""),HLOOKUP(Q$2+$A3885,Sheet2!CC:NO,$B3885,0),"")</f>
        <v/>
      </c>
    </row>
    <row r="3886" spans="1:17" x14ac:dyDescent="0.25">
      <c r="A3886" s="64">
        <f t="shared" si="483"/>
        <v>12</v>
      </c>
      <c r="B3886" s="64">
        <f t="shared" si="484"/>
        <v>393</v>
      </c>
      <c r="C3886" s="64">
        <f t="shared" si="485"/>
        <v>3</v>
      </c>
      <c r="D3886" s="64">
        <f t="shared" si="486"/>
        <v>389</v>
      </c>
      <c r="E3886" s="64">
        <f t="shared" si="487"/>
        <v>1941</v>
      </c>
      <c r="F3886" s="64" t="str">
        <f t="shared" si="480"/>
        <v/>
      </c>
      <c r="G3886" s="64" t="str">
        <f t="shared" si="481"/>
        <v/>
      </c>
      <c r="H3886" s="64" t="str">
        <f t="shared" si="482"/>
        <v/>
      </c>
      <c r="I3886" s="80" t="str">
        <f>IFERROR(VLOOKUP(D3886,Sheet2!A:B,2,0),"")</f>
        <v/>
      </c>
      <c r="J3886" s="64" t="str">
        <f>IFERROR(IF(I3886&lt;&gt;"",VLOOKUP(I3886,Sheet2!B:C,2,0),""),"")</f>
        <v/>
      </c>
      <c r="K3886" s="64" t="str">
        <f>IFERROR( IF(I3886&lt;&gt;"", HLOOKUP(L$2+$A3886,Sheet2!BX:NK,2,0),""),"")</f>
        <v/>
      </c>
      <c r="L3886" t="str">
        <f>IF(OR(HLOOKUP(L$2+$A3886,Sheet2!BX:NK,$B3886,0),HLOOKUP(L$2+$A3886,Sheet2!BX:NK,$B3886,0)&lt;&gt;""),HLOOKUP(L$2+$A3886,Sheet2!BX:NK,$B3886,0),"")</f>
        <v/>
      </c>
      <c r="M3886" t="str">
        <f>IF(OR(HLOOKUP(M$2+$A3886,Sheet2!BY:NL,$B3886,0),HLOOKUP(M$2+$A3886,Sheet2!BY:NL,$B3886,0)&lt;&gt;""),HLOOKUP(M$2+$A3886,Sheet2!BY:NL,$B3886,0),"")</f>
        <v/>
      </c>
      <c r="N3886" t="str">
        <f>IF(OR(HLOOKUP(N$2+$A3886,Sheet2!BZ:NM,$B3886,0),HLOOKUP(N$2+$A3886,Sheet2!BZ:NM,$B3886,0)&lt;&gt;""),HLOOKUP(N$2+$A3886,Sheet2!BZ:NM,$B3886,0),"")</f>
        <v/>
      </c>
      <c r="O3886" t="str">
        <f>IF(OR(HLOOKUP(O$2+$A3886,Sheet2!CA:NN,$B3886,0),HLOOKUP(O$2+$A3886,Sheet2!CA:NN,$B3886,0)&lt;&gt;""),HLOOKUP(O$2+$A3886,Sheet2!CA:NN,$B3886,0),"")</f>
        <v/>
      </c>
      <c r="P3886" t="str">
        <f>IF(OR(HLOOKUP(P$2+$A3886,Sheet2!CB:NO,$B3886,0),HLOOKUP(P$2+$A3886,Sheet2!CB:NO,$B3886,0)&lt;&gt;""),HLOOKUP(P$2+$A3886,Sheet2!CB:NO,$B3886,0),"")</f>
        <v/>
      </c>
      <c r="Q3886" t="str">
        <f>IF(OR(HLOOKUP(Q$2+$A3886,Sheet2!CC:NO,$B3886,0),HLOOKUP(Q$2+$A3886,Sheet2!CC:NO,$B3886,0)&lt;&gt;""),HLOOKUP(Q$2+$A3886,Sheet2!CC:NO,$B3886,0),"")</f>
        <v/>
      </c>
    </row>
    <row r="3887" spans="1:17" x14ac:dyDescent="0.25">
      <c r="A3887" s="64">
        <f t="shared" si="483"/>
        <v>18</v>
      </c>
      <c r="B3887" s="64">
        <f t="shared" si="484"/>
        <v>393</v>
      </c>
      <c r="C3887" s="64">
        <f t="shared" si="485"/>
        <v>4</v>
      </c>
      <c r="D3887" s="64">
        <f t="shared" si="486"/>
        <v>389</v>
      </c>
      <c r="E3887" s="64">
        <f t="shared" si="487"/>
        <v>1941</v>
      </c>
      <c r="F3887" s="64" t="str">
        <f t="shared" si="480"/>
        <v/>
      </c>
      <c r="G3887" s="64" t="str">
        <f t="shared" si="481"/>
        <v/>
      </c>
      <c r="H3887" s="64" t="str">
        <f t="shared" si="482"/>
        <v/>
      </c>
      <c r="I3887" s="80" t="str">
        <f>IFERROR(VLOOKUP(D3887,Sheet2!A:B,2,0),"")</f>
        <v/>
      </c>
      <c r="J3887" s="64" t="str">
        <f>IFERROR(IF(I3887&lt;&gt;"",VLOOKUP(I3887,Sheet2!B:C,2,0),""),"")</f>
        <v/>
      </c>
      <c r="K3887" s="64" t="str">
        <f>IFERROR( IF(I3887&lt;&gt;"", HLOOKUP(L$2+$A3887,Sheet2!BX:NK,2,0),""),"")</f>
        <v/>
      </c>
      <c r="L3887" t="str">
        <f>IF(OR(HLOOKUP(L$2+$A3887,Sheet2!BX:NK,$B3887,0),HLOOKUP(L$2+$A3887,Sheet2!BX:NK,$B3887,0)&lt;&gt;""),HLOOKUP(L$2+$A3887,Sheet2!BX:NK,$B3887,0),"")</f>
        <v/>
      </c>
      <c r="M3887" t="str">
        <f>IF(OR(HLOOKUP(M$2+$A3887,Sheet2!BY:NL,$B3887,0),HLOOKUP(M$2+$A3887,Sheet2!BY:NL,$B3887,0)&lt;&gt;""),HLOOKUP(M$2+$A3887,Sheet2!BY:NL,$B3887,0),"")</f>
        <v/>
      </c>
      <c r="N3887" t="str">
        <f>IF(OR(HLOOKUP(N$2+$A3887,Sheet2!BZ:NM,$B3887,0),HLOOKUP(N$2+$A3887,Sheet2!BZ:NM,$B3887,0)&lt;&gt;""),HLOOKUP(N$2+$A3887,Sheet2!BZ:NM,$B3887,0),"")</f>
        <v/>
      </c>
      <c r="O3887" t="str">
        <f>IF(OR(HLOOKUP(O$2+$A3887,Sheet2!CA:NN,$B3887,0),HLOOKUP(O$2+$A3887,Sheet2!CA:NN,$B3887,0)&lt;&gt;""),HLOOKUP(O$2+$A3887,Sheet2!CA:NN,$B3887,0),"")</f>
        <v/>
      </c>
      <c r="P3887" t="str">
        <f>IF(OR(HLOOKUP(P$2+$A3887,Sheet2!CB:NO,$B3887,0),HLOOKUP(P$2+$A3887,Sheet2!CB:NO,$B3887,0)&lt;&gt;""),HLOOKUP(P$2+$A3887,Sheet2!CB:NO,$B3887,0),"")</f>
        <v/>
      </c>
      <c r="Q3887" t="str">
        <f>IF(OR(HLOOKUP(Q$2+$A3887,Sheet2!CC:NO,$B3887,0),HLOOKUP(Q$2+$A3887,Sheet2!CC:NO,$B3887,0)&lt;&gt;""),HLOOKUP(Q$2+$A3887,Sheet2!CC:NO,$B3887,0),"")</f>
        <v/>
      </c>
    </row>
    <row r="3888" spans="1:17" x14ac:dyDescent="0.25">
      <c r="A3888" s="64">
        <f t="shared" si="483"/>
        <v>24</v>
      </c>
      <c r="B3888" s="64">
        <f t="shared" si="484"/>
        <v>393</v>
      </c>
      <c r="C3888" s="64">
        <f t="shared" si="485"/>
        <v>5</v>
      </c>
      <c r="D3888" s="64">
        <f t="shared" si="486"/>
        <v>389</v>
      </c>
      <c r="E3888" s="64">
        <f t="shared" si="487"/>
        <v>1941</v>
      </c>
      <c r="F3888" s="64" t="str">
        <f t="shared" si="480"/>
        <v/>
      </c>
      <c r="G3888" s="64" t="str">
        <f t="shared" si="481"/>
        <v/>
      </c>
      <c r="H3888" s="64" t="str">
        <f t="shared" si="482"/>
        <v/>
      </c>
      <c r="I3888" s="80" t="str">
        <f>IFERROR(VLOOKUP(D3888,Sheet2!A:B,2,0),"")</f>
        <v/>
      </c>
      <c r="J3888" s="64" t="str">
        <f>IFERROR(IF(I3888&lt;&gt;"",VLOOKUP(I3888,Sheet2!B:C,2,0),""),"")</f>
        <v/>
      </c>
      <c r="K3888" s="64" t="str">
        <f>IFERROR( IF(I3888&lt;&gt;"", HLOOKUP(L$2+$A3888,Sheet2!BX:NK,2,0),""),"")</f>
        <v/>
      </c>
      <c r="L3888" t="str">
        <f>IF(OR(HLOOKUP(L$2+$A3888,Sheet2!BX:NK,$B3888,0),HLOOKUP(L$2+$A3888,Sheet2!BX:NK,$B3888,0)&lt;&gt;""),HLOOKUP(L$2+$A3888,Sheet2!BX:NK,$B3888,0),"")</f>
        <v/>
      </c>
      <c r="M3888" t="str">
        <f>IF(OR(HLOOKUP(M$2+$A3888,Sheet2!BY:NL,$B3888,0),HLOOKUP(M$2+$A3888,Sheet2!BY:NL,$B3888,0)&lt;&gt;""),HLOOKUP(M$2+$A3888,Sheet2!BY:NL,$B3888,0),"")</f>
        <v/>
      </c>
      <c r="N3888" t="str">
        <f>IF(OR(HLOOKUP(N$2+$A3888,Sheet2!BZ:NM,$B3888,0),HLOOKUP(N$2+$A3888,Sheet2!BZ:NM,$B3888,0)&lt;&gt;""),HLOOKUP(N$2+$A3888,Sheet2!BZ:NM,$B3888,0),"")</f>
        <v/>
      </c>
      <c r="O3888" t="str">
        <f>IF(OR(HLOOKUP(O$2+$A3888,Sheet2!CA:NN,$B3888,0),HLOOKUP(O$2+$A3888,Sheet2!CA:NN,$B3888,0)&lt;&gt;""),HLOOKUP(O$2+$A3888,Sheet2!CA:NN,$B3888,0),"")</f>
        <v/>
      </c>
      <c r="P3888" t="str">
        <f>IF(OR(HLOOKUP(P$2+$A3888,Sheet2!CB:NO,$B3888,0),HLOOKUP(P$2+$A3888,Sheet2!CB:NO,$B3888,0)&lt;&gt;""),HLOOKUP(P$2+$A3888,Sheet2!CB:NO,$B3888,0),"")</f>
        <v/>
      </c>
      <c r="Q3888" t="str">
        <f>IF(OR(HLOOKUP(Q$2+$A3888,Sheet2!CC:NO,$B3888,0),HLOOKUP(Q$2+$A3888,Sheet2!CC:NO,$B3888,0)&lt;&gt;""),HLOOKUP(Q$2+$A3888,Sheet2!CC:NO,$B3888,0),"")</f>
        <v/>
      </c>
    </row>
    <row r="3889" spans="1:17" x14ac:dyDescent="0.25">
      <c r="A3889" s="64">
        <f t="shared" si="483"/>
        <v>30</v>
      </c>
      <c r="B3889" s="64">
        <f t="shared" si="484"/>
        <v>393</v>
      </c>
      <c r="C3889" s="64">
        <f t="shared" si="485"/>
        <v>6</v>
      </c>
      <c r="D3889" s="64">
        <f t="shared" si="486"/>
        <v>389</v>
      </c>
      <c r="E3889" s="64">
        <f t="shared" si="487"/>
        <v>1941</v>
      </c>
      <c r="F3889" s="64" t="str">
        <f t="shared" si="480"/>
        <v/>
      </c>
      <c r="G3889" s="64" t="str">
        <f t="shared" si="481"/>
        <v/>
      </c>
      <c r="H3889" s="64" t="str">
        <f t="shared" si="482"/>
        <v/>
      </c>
      <c r="I3889" s="80" t="str">
        <f>IFERROR(VLOOKUP(D3889,Sheet2!A:B,2,0),"")</f>
        <v/>
      </c>
      <c r="J3889" s="64" t="str">
        <f>IFERROR(IF(I3889&lt;&gt;"",VLOOKUP(I3889,Sheet2!B:C,2,0),""),"")</f>
        <v/>
      </c>
      <c r="K3889" s="64" t="str">
        <f>IFERROR( IF(I3889&lt;&gt;"", HLOOKUP(L$2+$A3889,Sheet2!BX:NK,2,0),""),"")</f>
        <v/>
      </c>
      <c r="L3889" t="str">
        <f>IF(OR(HLOOKUP(L$2+$A3889,Sheet2!BX:NK,$B3889,0),HLOOKUP(L$2+$A3889,Sheet2!BX:NK,$B3889,0)&lt;&gt;""),HLOOKUP(L$2+$A3889,Sheet2!BX:NK,$B3889,0),"")</f>
        <v/>
      </c>
      <c r="M3889" t="str">
        <f>IF(OR(HLOOKUP(M$2+$A3889,Sheet2!BY:NL,$B3889,0),HLOOKUP(M$2+$A3889,Sheet2!BY:NL,$B3889,0)&lt;&gt;""),HLOOKUP(M$2+$A3889,Sheet2!BY:NL,$B3889,0),"")</f>
        <v/>
      </c>
      <c r="N3889" t="str">
        <f>IF(OR(HLOOKUP(N$2+$A3889,Sheet2!BZ:NM,$B3889,0),HLOOKUP(N$2+$A3889,Sheet2!BZ:NM,$B3889,0)&lt;&gt;""),HLOOKUP(N$2+$A3889,Sheet2!BZ:NM,$B3889,0),"")</f>
        <v/>
      </c>
      <c r="O3889" t="str">
        <f>IF(OR(HLOOKUP(O$2+$A3889,Sheet2!CA:NN,$B3889,0),HLOOKUP(O$2+$A3889,Sheet2!CA:NN,$B3889,0)&lt;&gt;""),HLOOKUP(O$2+$A3889,Sheet2!CA:NN,$B3889,0),"")</f>
        <v/>
      </c>
      <c r="P3889" t="str">
        <f>IF(OR(HLOOKUP(P$2+$A3889,Sheet2!CB:NO,$B3889,0),HLOOKUP(P$2+$A3889,Sheet2!CB:NO,$B3889,0)&lt;&gt;""),HLOOKUP(P$2+$A3889,Sheet2!CB:NO,$B3889,0),"")</f>
        <v/>
      </c>
      <c r="Q3889" t="str">
        <f>IF(OR(HLOOKUP(Q$2+$A3889,Sheet2!CC:NO,$B3889,0),HLOOKUP(Q$2+$A3889,Sheet2!CC:NO,$B3889,0)&lt;&gt;""),HLOOKUP(Q$2+$A3889,Sheet2!CC:NO,$B3889,0),"")</f>
        <v/>
      </c>
    </row>
    <row r="3890" spans="1:17" x14ac:dyDescent="0.25">
      <c r="A3890" s="64">
        <f t="shared" si="483"/>
        <v>36</v>
      </c>
      <c r="B3890" s="64">
        <f t="shared" si="484"/>
        <v>393</v>
      </c>
      <c r="C3890" s="64">
        <f t="shared" si="485"/>
        <v>7</v>
      </c>
      <c r="D3890" s="64">
        <f t="shared" si="486"/>
        <v>389</v>
      </c>
      <c r="E3890" s="64">
        <f t="shared" si="487"/>
        <v>1941</v>
      </c>
      <c r="F3890" s="64" t="str">
        <f t="shared" si="480"/>
        <v/>
      </c>
      <c r="G3890" s="64" t="str">
        <f t="shared" si="481"/>
        <v/>
      </c>
      <c r="H3890" s="64" t="str">
        <f t="shared" si="482"/>
        <v/>
      </c>
      <c r="I3890" s="80" t="str">
        <f>IFERROR(VLOOKUP(D3890,Sheet2!A:B,2,0),"")</f>
        <v/>
      </c>
      <c r="J3890" s="64" t="str">
        <f>IFERROR(IF(I3890&lt;&gt;"",VLOOKUP(I3890,Sheet2!B:C,2,0),""),"")</f>
        <v/>
      </c>
      <c r="K3890" s="64" t="str">
        <f>IFERROR( IF(I3890&lt;&gt;"", HLOOKUP(L$2+$A3890,Sheet2!BX:NK,2,0),""),"")</f>
        <v/>
      </c>
      <c r="L3890" t="str">
        <f>IF(OR(HLOOKUP(L$2+$A3890,Sheet2!BX:NK,$B3890,0),HLOOKUP(L$2+$A3890,Sheet2!BX:NK,$B3890,0)&lt;&gt;""),HLOOKUP(L$2+$A3890,Sheet2!BX:NK,$B3890,0),"")</f>
        <v/>
      </c>
      <c r="M3890" t="str">
        <f>IF(OR(HLOOKUP(M$2+$A3890,Sheet2!BY:NL,$B3890,0),HLOOKUP(M$2+$A3890,Sheet2!BY:NL,$B3890,0)&lt;&gt;""),HLOOKUP(M$2+$A3890,Sheet2!BY:NL,$B3890,0),"")</f>
        <v/>
      </c>
      <c r="N3890" t="str">
        <f>IF(OR(HLOOKUP(N$2+$A3890,Sheet2!BZ:NM,$B3890,0),HLOOKUP(N$2+$A3890,Sheet2!BZ:NM,$B3890,0)&lt;&gt;""),HLOOKUP(N$2+$A3890,Sheet2!BZ:NM,$B3890,0),"")</f>
        <v/>
      </c>
      <c r="O3890" t="str">
        <f>IF(OR(HLOOKUP(O$2+$A3890,Sheet2!CA:NN,$B3890,0),HLOOKUP(O$2+$A3890,Sheet2!CA:NN,$B3890,0)&lt;&gt;""),HLOOKUP(O$2+$A3890,Sheet2!CA:NN,$B3890,0),"")</f>
        <v/>
      </c>
      <c r="P3890" t="str">
        <f>IF(OR(HLOOKUP(P$2+$A3890,Sheet2!CB:NO,$B3890,0),HLOOKUP(P$2+$A3890,Sheet2!CB:NO,$B3890,0)&lt;&gt;""),HLOOKUP(P$2+$A3890,Sheet2!CB:NO,$B3890,0),"")</f>
        <v/>
      </c>
      <c r="Q3890" t="str">
        <f>IF(OR(HLOOKUP(Q$2+$A3890,Sheet2!CC:NO,$B3890,0),HLOOKUP(Q$2+$A3890,Sheet2!CC:NO,$B3890,0)&lt;&gt;""),HLOOKUP(Q$2+$A3890,Sheet2!CC:NO,$B3890,0),"")</f>
        <v/>
      </c>
    </row>
    <row r="3891" spans="1:17" x14ac:dyDescent="0.25">
      <c r="A3891" s="64">
        <f t="shared" si="483"/>
        <v>42</v>
      </c>
      <c r="B3891" s="64">
        <f t="shared" si="484"/>
        <v>393</v>
      </c>
      <c r="C3891" s="64">
        <f t="shared" si="485"/>
        <v>8</v>
      </c>
      <c r="D3891" s="64">
        <f t="shared" si="486"/>
        <v>389</v>
      </c>
      <c r="E3891" s="64">
        <f t="shared" si="487"/>
        <v>1941</v>
      </c>
      <c r="F3891" s="64" t="str">
        <f t="shared" si="480"/>
        <v/>
      </c>
      <c r="G3891" s="64" t="str">
        <f t="shared" si="481"/>
        <v/>
      </c>
      <c r="H3891" s="64" t="str">
        <f t="shared" si="482"/>
        <v/>
      </c>
      <c r="I3891" s="80" t="str">
        <f>IFERROR(VLOOKUP(D3891,Sheet2!A:B,2,0),"")</f>
        <v/>
      </c>
      <c r="J3891" s="64" t="str">
        <f>IFERROR(IF(I3891&lt;&gt;"",VLOOKUP(I3891,Sheet2!B:C,2,0),""),"")</f>
        <v/>
      </c>
      <c r="K3891" s="64" t="str">
        <f>IFERROR( IF(I3891&lt;&gt;"", HLOOKUP(L$2+$A3891,Sheet2!BX:NK,2,0),""),"")</f>
        <v/>
      </c>
      <c r="L3891" t="str">
        <f>IF(OR(HLOOKUP(L$2+$A3891,Sheet2!BX:NK,$B3891,0),HLOOKUP(L$2+$A3891,Sheet2!BX:NK,$B3891,0)&lt;&gt;""),HLOOKUP(L$2+$A3891,Sheet2!BX:NK,$B3891,0),"")</f>
        <v/>
      </c>
      <c r="M3891" t="str">
        <f>IF(OR(HLOOKUP(M$2+$A3891,Sheet2!BY:NL,$B3891,0),HLOOKUP(M$2+$A3891,Sheet2!BY:NL,$B3891,0)&lt;&gt;""),HLOOKUP(M$2+$A3891,Sheet2!BY:NL,$B3891,0),"")</f>
        <v/>
      </c>
      <c r="N3891" t="str">
        <f>IF(OR(HLOOKUP(N$2+$A3891,Sheet2!BZ:NM,$B3891,0),HLOOKUP(N$2+$A3891,Sheet2!BZ:NM,$B3891,0)&lt;&gt;""),HLOOKUP(N$2+$A3891,Sheet2!BZ:NM,$B3891,0),"")</f>
        <v/>
      </c>
      <c r="O3891" t="str">
        <f>IF(OR(HLOOKUP(O$2+$A3891,Sheet2!CA:NN,$B3891,0),HLOOKUP(O$2+$A3891,Sheet2!CA:NN,$B3891,0)&lt;&gt;""),HLOOKUP(O$2+$A3891,Sheet2!CA:NN,$B3891,0),"")</f>
        <v/>
      </c>
      <c r="P3891" t="str">
        <f>IF(OR(HLOOKUP(P$2+$A3891,Sheet2!CB:NO,$B3891,0),HLOOKUP(P$2+$A3891,Sheet2!CB:NO,$B3891,0)&lt;&gt;""),HLOOKUP(P$2+$A3891,Sheet2!CB:NO,$B3891,0),"")</f>
        <v/>
      </c>
      <c r="Q3891" t="str">
        <f>IF(OR(HLOOKUP(Q$2+$A3891,Sheet2!CC:NO,$B3891,0),HLOOKUP(Q$2+$A3891,Sheet2!CC:NO,$B3891,0)&lt;&gt;""),HLOOKUP(Q$2+$A3891,Sheet2!CC:NO,$B3891,0),"")</f>
        <v/>
      </c>
    </row>
    <row r="3892" spans="1:17" x14ac:dyDescent="0.25">
      <c r="A3892" s="64">
        <f t="shared" si="483"/>
        <v>48</v>
      </c>
      <c r="B3892" s="64">
        <f t="shared" si="484"/>
        <v>393</v>
      </c>
      <c r="C3892" s="64">
        <f t="shared" si="485"/>
        <v>9</v>
      </c>
      <c r="D3892" s="64">
        <f t="shared" si="486"/>
        <v>389</v>
      </c>
      <c r="E3892" s="64">
        <f t="shared" si="487"/>
        <v>1941</v>
      </c>
      <c r="F3892" s="64" t="str">
        <f t="shared" si="480"/>
        <v/>
      </c>
      <c r="G3892" s="64" t="str">
        <f t="shared" si="481"/>
        <v/>
      </c>
      <c r="H3892" s="64" t="str">
        <f t="shared" si="482"/>
        <v/>
      </c>
      <c r="I3892" s="80" t="str">
        <f>IFERROR(VLOOKUP(D3892,Sheet2!A:B,2,0),"")</f>
        <v/>
      </c>
      <c r="J3892" s="64" t="str">
        <f>IFERROR(IF(I3892&lt;&gt;"",VLOOKUP(I3892,Sheet2!B:C,2,0),""),"")</f>
        <v/>
      </c>
      <c r="K3892" s="64" t="str">
        <f>IFERROR( IF(I3892&lt;&gt;"", HLOOKUP(L$2+$A3892,Sheet2!BX:NK,2,0),""),"")</f>
        <v/>
      </c>
      <c r="L3892" t="str">
        <f>IF(OR(HLOOKUP(L$2+$A3892,Sheet2!BX:NK,$B3892,0),HLOOKUP(L$2+$A3892,Sheet2!BX:NK,$B3892,0)&lt;&gt;""),HLOOKUP(L$2+$A3892,Sheet2!BX:NK,$B3892,0),"")</f>
        <v/>
      </c>
      <c r="M3892" t="str">
        <f>IF(OR(HLOOKUP(M$2+$A3892,Sheet2!BY:NL,$B3892,0),HLOOKUP(M$2+$A3892,Sheet2!BY:NL,$B3892,0)&lt;&gt;""),HLOOKUP(M$2+$A3892,Sheet2!BY:NL,$B3892,0),"")</f>
        <v/>
      </c>
      <c r="N3892" t="str">
        <f>IF(OR(HLOOKUP(N$2+$A3892,Sheet2!BZ:NM,$B3892,0),HLOOKUP(N$2+$A3892,Sheet2!BZ:NM,$B3892,0)&lt;&gt;""),HLOOKUP(N$2+$A3892,Sheet2!BZ:NM,$B3892,0),"")</f>
        <v/>
      </c>
      <c r="O3892" t="str">
        <f>IF(OR(HLOOKUP(O$2+$A3892,Sheet2!CA:NN,$B3892,0),HLOOKUP(O$2+$A3892,Sheet2!CA:NN,$B3892,0)&lt;&gt;""),HLOOKUP(O$2+$A3892,Sheet2!CA:NN,$B3892,0),"")</f>
        <v/>
      </c>
      <c r="P3892" t="str">
        <f>IF(OR(HLOOKUP(P$2+$A3892,Sheet2!CB:NO,$B3892,0),HLOOKUP(P$2+$A3892,Sheet2!CB:NO,$B3892,0)&lt;&gt;""),HLOOKUP(P$2+$A3892,Sheet2!CB:NO,$B3892,0),"")</f>
        <v/>
      </c>
      <c r="Q3892" t="str">
        <f>IF(OR(HLOOKUP(Q$2+$A3892,Sheet2!CC:NO,$B3892,0),HLOOKUP(Q$2+$A3892,Sheet2!CC:NO,$B3892,0)&lt;&gt;""),HLOOKUP(Q$2+$A3892,Sheet2!CC:NO,$B3892,0),"")</f>
        <v/>
      </c>
    </row>
    <row r="3893" spans="1:17" x14ac:dyDescent="0.25">
      <c r="A3893" s="64">
        <f t="shared" si="483"/>
        <v>54</v>
      </c>
      <c r="B3893" s="64">
        <f t="shared" si="484"/>
        <v>393</v>
      </c>
      <c r="C3893" s="64">
        <f t="shared" si="485"/>
        <v>10</v>
      </c>
      <c r="D3893" s="64">
        <f t="shared" si="486"/>
        <v>389</v>
      </c>
      <c r="E3893" s="64">
        <f t="shared" si="487"/>
        <v>1941</v>
      </c>
      <c r="F3893" s="64" t="str">
        <f t="shared" si="480"/>
        <v/>
      </c>
      <c r="G3893" s="64" t="str">
        <f t="shared" si="481"/>
        <v/>
      </c>
      <c r="H3893" s="64" t="str">
        <f t="shared" si="482"/>
        <v/>
      </c>
      <c r="I3893" s="80" t="str">
        <f>IFERROR(VLOOKUP(D3893,Sheet2!A:B,2,0),"")</f>
        <v/>
      </c>
      <c r="J3893" s="64" t="str">
        <f>IFERROR(IF(I3893&lt;&gt;"",VLOOKUP(I3893,Sheet2!B:C,2,0),""),"")</f>
        <v/>
      </c>
      <c r="K3893" s="64" t="str">
        <f>IFERROR( IF(I3893&lt;&gt;"", HLOOKUP(L$2+$A3893,Sheet2!BX:NK,2,0),""),"")</f>
        <v/>
      </c>
      <c r="L3893" t="str">
        <f>IF(OR(HLOOKUP(L$2+$A3893,Sheet2!BX:NK,$B3893,0),HLOOKUP(L$2+$A3893,Sheet2!BX:NK,$B3893,0)&lt;&gt;""),HLOOKUP(L$2+$A3893,Sheet2!BX:NK,$B3893,0),"")</f>
        <v/>
      </c>
      <c r="M3893" t="str">
        <f>IF(OR(HLOOKUP(M$2+$A3893,Sheet2!BY:NL,$B3893,0),HLOOKUP(M$2+$A3893,Sheet2!BY:NL,$B3893,0)&lt;&gt;""),HLOOKUP(M$2+$A3893,Sheet2!BY:NL,$B3893,0),"")</f>
        <v/>
      </c>
      <c r="N3893" t="str">
        <f>IF(OR(HLOOKUP(N$2+$A3893,Sheet2!BZ:NM,$B3893,0),HLOOKUP(N$2+$A3893,Sheet2!BZ:NM,$B3893,0)&lt;&gt;""),HLOOKUP(N$2+$A3893,Sheet2!BZ:NM,$B3893,0),"")</f>
        <v/>
      </c>
      <c r="O3893" t="str">
        <f>IF(OR(HLOOKUP(O$2+$A3893,Sheet2!CA:NN,$B3893,0),HLOOKUP(O$2+$A3893,Sheet2!CA:NN,$B3893,0)&lt;&gt;""),HLOOKUP(O$2+$A3893,Sheet2!CA:NN,$B3893,0),"")</f>
        <v/>
      </c>
      <c r="P3893" t="str">
        <f>IF(OR(HLOOKUP(P$2+$A3893,Sheet2!CB:NO,$B3893,0),HLOOKUP(P$2+$A3893,Sheet2!CB:NO,$B3893,0)&lt;&gt;""),HLOOKUP(P$2+$A3893,Sheet2!CB:NO,$B3893,0),"")</f>
        <v/>
      </c>
      <c r="Q3893" t="str">
        <f>IF(OR(HLOOKUP(Q$2+$A3893,Sheet2!CC:NO,$B3893,0),HLOOKUP(Q$2+$A3893,Sheet2!CC:NO,$B3893,0)&lt;&gt;""),HLOOKUP(Q$2+$A3893,Sheet2!CC:NO,$B3893,0),"")</f>
        <v/>
      </c>
    </row>
    <row r="3894" spans="1:17" x14ac:dyDescent="0.25">
      <c r="A3894" s="64">
        <f t="shared" si="483"/>
        <v>0</v>
      </c>
      <c r="B3894" s="64">
        <f t="shared" si="484"/>
        <v>394</v>
      </c>
      <c r="C3894" s="64">
        <f t="shared" si="485"/>
        <v>1</v>
      </c>
      <c r="D3894" s="64">
        <f t="shared" si="486"/>
        <v>390</v>
      </c>
      <c r="E3894" s="64">
        <f t="shared" si="487"/>
        <v>1946</v>
      </c>
      <c r="F3894" s="64" t="str">
        <f t="shared" si="480"/>
        <v/>
      </c>
      <c r="G3894" s="64" t="str">
        <f t="shared" si="481"/>
        <v/>
      </c>
      <c r="H3894" s="64" t="str">
        <f t="shared" si="482"/>
        <v/>
      </c>
      <c r="I3894" s="80" t="str">
        <f>IFERROR(VLOOKUP(D3894,Sheet2!A:B,2,0),"")</f>
        <v/>
      </c>
      <c r="J3894" s="64" t="str">
        <f>IFERROR(IF(I3894&lt;&gt;"",VLOOKUP(I3894,Sheet2!B:C,2,0),""),"")</f>
        <v/>
      </c>
      <c r="K3894" s="64" t="str">
        <f>IFERROR( IF(I3894&lt;&gt;"", HLOOKUP(L$2+$A3894,Sheet2!BX:NK,2,0),""),"")</f>
        <v/>
      </c>
      <c r="L3894" t="str">
        <f>IF(OR(HLOOKUP(L$2+$A3894,Sheet2!BX:NK,$B3894,0),HLOOKUP(L$2+$A3894,Sheet2!BX:NK,$B3894,0)&lt;&gt;""),HLOOKUP(L$2+$A3894,Sheet2!BX:NK,$B3894,0),"")</f>
        <v/>
      </c>
      <c r="M3894" t="str">
        <f>IF(OR(HLOOKUP(M$2+$A3894,Sheet2!BY:NL,$B3894,0),HLOOKUP(M$2+$A3894,Sheet2!BY:NL,$B3894,0)&lt;&gt;""),HLOOKUP(M$2+$A3894,Sheet2!BY:NL,$B3894,0),"")</f>
        <v/>
      </c>
      <c r="N3894" t="str">
        <f>IF(OR(HLOOKUP(N$2+$A3894,Sheet2!BZ:NM,$B3894,0),HLOOKUP(N$2+$A3894,Sheet2!BZ:NM,$B3894,0)&lt;&gt;""),HLOOKUP(N$2+$A3894,Sheet2!BZ:NM,$B3894,0),"")</f>
        <v/>
      </c>
      <c r="O3894" t="str">
        <f>IF(OR(HLOOKUP(O$2+$A3894,Sheet2!CA:NN,$B3894,0),HLOOKUP(O$2+$A3894,Sheet2!CA:NN,$B3894,0)&lt;&gt;""),HLOOKUP(O$2+$A3894,Sheet2!CA:NN,$B3894,0),"")</f>
        <v/>
      </c>
      <c r="P3894" t="str">
        <f>IF(OR(HLOOKUP(P$2+$A3894,Sheet2!CB:NO,$B3894,0),HLOOKUP(P$2+$A3894,Sheet2!CB:NO,$B3894,0)&lt;&gt;""),HLOOKUP(P$2+$A3894,Sheet2!CB:NO,$B3894,0),"")</f>
        <v/>
      </c>
      <c r="Q3894" t="str">
        <f>IF(OR(HLOOKUP(Q$2+$A3894,Sheet2!CC:NO,$B3894,0),HLOOKUP(Q$2+$A3894,Sheet2!CC:NO,$B3894,0)&lt;&gt;""),HLOOKUP(Q$2+$A3894,Sheet2!CC:NO,$B3894,0),"")</f>
        <v/>
      </c>
    </row>
    <row r="3895" spans="1:17" x14ac:dyDescent="0.25">
      <c r="A3895" s="64">
        <f t="shared" si="483"/>
        <v>6</v>
      </c>
      <c r="B3895" s="64">
        <f t="shared" si="484"/>
        <v>394</v>
      </c>
      <c r="C3895" s="64">
        <f t="shared" si="485"/>
        <v>2</v>
      </c>
      <c r="D3895" s="64">
        <f t="shared" si="486"/>
        <v>390</v>
      </c>
      <c r="E3895" s="64">
        <f t="shared" si="487"/>
        <v>1946</v>
      </c>
      <c r="F3895" s="64" t="str">
        <f t="shared" si="480"/>
        <v/>
      </c>
      <c r="G3895" s="64" t="str">
        <f t="shared" si="481"/>
        <v/>
      </c>
      <c r="H3895" s="64" t="str">
        <f t="shared" si="482"/>
        <v/>
      </c>
      <c r="I3895" s="80" t="str">
        <f>IFERROR(VLOOKUP(D3895,Sheet2!A:B,2,0),"")</f>
        <v/>
      </c>
      <c r="J3895" s="64" t="str">
        <f>IFERROR(IF(I3895&lt;&gt;"",VLOOKUP(I3895,Sheet2!B:C,2,0),""),"")</f>
        <v/>
      </c>
      <c r="K3895" s="64" t="str">
        <f>IFERROR( IF(I3895&lt;&gt;"", HLOOKUP(L$2+$A3895,Sheet2!BX:NK,2,0),""),"")</f>
        <v/>
      </c>
      <c r="L3895" t="str">
        <f>IF(OR(HLOOKUP(L$2+$A3895,Sheet2!BX:NK,$B3895,0),HLOOKUP(L$2+$A3895,Sheet2!BX:NK,$B3895,0)&lt;&gt;""),HLOOKUP(L$2+$A3895,Sheet2!BX:NK,$B3895,0),"")</f>
        <v/>
      </c>
      <c r="M3895" t="str">
        <f>IF(OR(HLOOKUP(M$2+$A3895,Sheet2!BY:NL,$B3895,0),HLOOKUP(M$2+$A3895,Sheet2!BY:NL,$B3895,0)&lt;&gt;""),HLOOKUP(M$2+$A3895,Sheet2!BY:NL,$B3895,0),"")</f>
        <v/>
      </c>
      <c r="N3895" t="str">
        <f>IF(OR(HLOOKUP(N$2+$A3895,Sheet2!BZ:NM,$B3895,0),HLOOKUP(N$2+$A3895,Sheet2!BZ:NM,$B3895,0)&lt;&gt;""),HLOOKUP(N$2+$A3895,Sheet2!BZ:NM,$B3895,0),"")</f>
        <v/>
      </c>
      <c r="O3895" t="str">
        <f>IF(OR(HLOOKUP(O$2+$A3895,Sheet2!CA:NN,$B3895,0),HLOOKUP(O$2+$A3895,Sheet2!CA:NN,$B3895,0)&lt;&gt;""),HLOOKUP(O$2+$A3895,Sheet2!CA:NN,$B3895,0),"")</f>
        <v/>
      </c>
      <c r="P3895" t="str">
        <f>IF(OR(HLOOKUP(P$2+$A3895,Sheet2!CB:NO,$B3895,0),HLOOKUP(P$2+$A3895,Sheet2!CB:NO,$B3895,0)&lt;&gt;""),HLOOKUP(P$2+$A3895,Sheet2!CB:NO,$B3895,0),"")</f>
        <v/>
      </c>
      <c r="Q3895" t="str">
        <f>IF(OR(HLOOKUP(Q$2+$A3895,Sheet2!CC:NO,$B3895,0),HLOOKUP(Q$2+$A3895,Sheet2!CC:NO,$B3895,0)&lt;&gt;""),HLOOKUP(Q$2+$A3895,Sheet2!CC:NO,$B3895,0),"")</f>
        <v/>
      </c>
    </row>
    <row r="3896" spans="1:17" x14ac:dyDescent="0.25">
      <c r="A3896" s="64">
        <f t="shared" si="483"/>
        <v>12</v>
      </c>
      <c r="B3896" s="64">
        <f t="shared" si="484"/>
        <v>394</v>
      </c>
      <c r="C3896" s="64">
        <f t="shared" si="485"/>
        <v>3</v>
      </c>
      <c r="D3896" s="64">
        <f t="shared" si="486"/>
        <v>390</v>
      </c>
      <c r="E3896" s="64">
        <f t="shared" si="487"/>
        <v>1946</v>
      </c>
      <c r="F3896" s="64" t="str">
        <f t="shared" si="480"/>
        <v/>
      </c>
      <c r="G3896" s="64" t="str">
        <f t="shared" si="481"/>
        <v/>
      </c>
      <c r="H3896" s="64" t="str">
        <f t="shared" si="482"/>
        <v/>
      </c>
      <c r="I3896" s="80" t="str">
        <f>IFERROR(VLOOKUP(D3896,Sheet2!A:B,2,0),"")</f>
        <v/>
      </c>
      <c r="J3896" s="64" t="str">
        <f>IFERROR(IF(I3896&lt;&gt;"",VLOOKUP(I3896,Sheet2!B:C,2,0),""),"")</f>
        <v/>
      </c>
      <c r="K3896" s="64" t="str">
        <f>IFERROR( IF(I3896&lt;&gt;"", HLOOKUP(L$2+$A3896,Sheet2!BX:NK,2,0),""),"")</f>
        <v/>
      </c>
      <c r="L3896" t="str">
        <f>IF(OR(HLOOKUP(L$2+$A3896,Sheet2!BX:NK,$B3896,0),HLOOKUP(L$2+$A3896,Sheet2!BX:NK,$B3896,0)&lt;&gt;""),HLOOKUP(L$2+$A3896,Sheet2!BX:NK,$B3896,0),"")</f>
        <v/>
      </c>
      <c r="M3896" t="str">
        <f>IF(OR(HLOOKUP(M$2+$A3896,Sheet2!BY:NL,$B3896,0),HLOOKUP(M$2+$A3896,Sheet2!BY:NL,$B3896,0)&lt;&gt;""),HLOOKUP(M$2+$A3896,Sheet2!BY:NL,$B3896,0),"")</f>
        <v/>
      </c>
      <c r="N3896" t="str">
        <f>IF(OR(HLOOKUP(N$2+$A3896,Sheet2!BZ:NM,$B3896,0),HLOOKUP(N$2+$A3896,Sheet2!BZ:NM,$B3896,0)&lt;&gt;""),HLOOKUP(N$2+$A3896,Sheet2!BZ:NM,$B3896,0),"")</f>
        <v/>
      </c>
      <c r="O3896" t="str">
        <f>IF(OR(HLOOKUP(O$2+$A3896,Sheet2!CA:NN,$B3896,0),HLOOKUP(O$2+$A3896,Sheet2!CA:NN,$B3896,0)&lt;&gt;""),HLOOKUP(O$2+$A3896,Sheet2!CA:NN,$B3896,0),"")</f>
        <v/>
      </c>
      <c r="P3896" t="str">
        <f>IF(OR(HLOOKUP(P$2+$A3896,Sheet2!CB:NO,$B3896,0),HLOOKUP(P$2+$A3896,Sheet2!CB:NO,$B3896,0)&lt;&gt;""),HLOOKUP(P$2+$A3896,Sheet2!CB:NO,$B3896,0),"")</f>
        <v/>
      </c>
      <c r="Q3896" t="str">
        <f>IF(OR(HLOOKUP(Q$2+$A3896,Sheet2!CC:NO,$B3896,0),HLOOKUP(Q$2+$A3896,Sheet2!CC:NO,$B3896,0)&lt;&gt;""),HLOOKUP(Q$2+$A3896,Sheet2!CC:NO,$B3896,0),"")</f>
        <v/>
      </c>
    </row>
    <row r="3897" spans="1:17" x14ac:dyDescent="0.25">
      <c r="A3897" s="64">
        <f t="shared" si="483"/>
        <v>18</v>
      </c>
      <c r="B3897" s="64">
        <f t="shared" si="484"/>
        <v>394</v>
      </c>
      <c r="C3897" s="64">
        <f t="shared" si="485"/>
        <v>4</v>
      </c>
      <c r="D3897" s="64">
        <f t="shared" si="486"/>
        <v>390</v>
      </c>
      <c r="E3897" s="64">
        <f t="shared" si="487"/>
        <v>1946</v>
      </c>
      <c r="F3897" s="64" t="str">
        <f t="shared" si="480"/>
        <v/>
      </c>
      <c r="G3897" s="64" t="str">
        <f t="shared" si="481"/>
        <v/>
      </c>
      <c r="H3897" s="64" t="str">
        <f t="shared" si="482"/>
        <v/>
      </c>
      <c r="I3897" s="80" t="str">
        <f>IFERROR(VLOOKUP(D3897,Sheet2!A:B,2,0),"")</f>
        <v/>
      </c>
      <c r="J3897" s="64" t="str">
        <f>IFERROR(IF(I3897&lt;&gt;"",VLOOKUP(I3897,Sheet2!B:C,2,0),""),"")</f>
        <v/>
      </c>
      <c r="K3897" s="64" t="str">
        <f>IFERROR( IF(I3897&lt;&gt;"", HLOOKUP(L$2+$A3897,Sheet2!BX:NK,2,0),""),"")</f>
        <v/>
      </c>
      <c r="L3897" t="str">
        <f>IF(OR(HLOOKUP(L$2+$A3897,Sheet2!BX:NK,$B3897,0),HLOOKUP(L$2+$A3897,Sheet2!BX:NK,$B3897,0)&lt;&gt;""),HLOOKUP(L$2+$A3897,Sheet2!BX:NK,$B3897,0),"")</f>
        <v/>
      </c>
      <c r="M3897" t="str">
        <f>IF(OR(HLOOKUP(M$2+$A3897,Sheet2!BY:NL,$B3897,0),HLOOKUP(M$2+$A3897,Sheet2!BY:NL,$B3897,0)&lt;&gt;""),HLOOKUP(M$2+$A3897,Sheet2!BY:NL,$B3897,0),"")</f>
        <v/>
      </c>
      <c r="N3897" t="str">
        <f>IF(OR(HLOOKUP(N$2+$A3897,Sheet2!BZ:NM,$B3897,0),HLOOKUP(N$2+$A3897,Sheet2!BZ:NM,$B3897,0)&lt;&gt;""),HLOOKUP(N$2+$A3897,Sheet2!BZ:NM,$B3897,0),"")</f>
        <v/>
      </c>
      <c r="O3897" t="str">
        <f>IF(OR(HLOOKUP(O$2+$A3897,Sheet2!CA:NN,$B3897,0),HLOOKUP(O$2+$A3897,Sheet2!CA:NN,$B3897,0)&lt;&gt;""),HLOOKUP(O$2+$A3897,Sheet2!CA:NN,$B3897,0),"")</f>
        <v/>
      </c>
      <c r="P3897" t="str">
        <f>IF(OR(HLOOKUP(P$2+$A3897,Sheet2!CB:NO,$B3897,0),HLOOKUP(P$2+$A3897,Sheet2!CB:NO,$B3897,0)&lt;&gt;""),HLOOKUP(P$2+$A3897,Sheet2!CB:NO,$B3897,0),"")</f>
        <v/>
      </c>
      <c r="Q3897" t="str">
        <f>IF(OR(HLOOKUP(Q$2+$A3897,Sheet2!CC:NO,$B3897,0),HLOOKUP(Q$2+$A3897,Sheet2!CC:NO,$B3897,0)&lt;&gt;""),HLOOKUP(Q$2+$A3897,Sheet2!CC:NO,$B3897,0),"")</f>
        <v/>
      </c>
    </row>
    <row r="3898" spans="1:17" x14ac:dyDescent="0.25">
      <c r="A3898" s="64">
        <f t="shared" si="483"/>
        <v>24</v>
      </c>
      <c r="B3898" s="64">
        <f t="shared" si="484"/>
        <v>394</v>
      </c>
      <c r="C3898" s="64">
        <f t="shared" si="485"/>
        <v>5</v>
      </c>
      <c r="D3898" s="64">
        <f t="shared" si="486"/>
        <v>390</v>
      </c>
      <c r="E3898" s="64">
        <f t="shared" si="487"/>
        <v>1946</v>
      </c>
      <c r="F3898" s="64" t="str">
        <f t="shared" si="480"/>
        <v/>
      </c>
      <c r="G3898" s="64" t="str">
        <f t="shared" si="481"/>
        <v/>
      </c>
      <c r="H3898" s="64" t="str">
        <f t="shared" si="482"/>
        <v/>
      </c>
      <c r="I3898" s="80" t="str">
        <f>IFERROR(VLOOKUP(D3898,Sheet2!A:B,2,0),"")</f>
        <v/>
      </c>
      <c r="J3898" s="64" t="str">
        <f>IFERROR(IF(I3898&lt;&gt;"",VLOOKUP(I3898,Sheet2!B:C,2,0),""),"")</f>
        <v/>
      </c>
      <c r="K3898" s="64" t="str">
        <f>IFERROR( IF(I3898&lt;&gt;"", HLOOKUP(L$2+$A3898,Sheet2!BX:NK,2,0),""),"")</f>
        <v/>
      </c>
      <c r="L3898" t="str">
        <f>IF(OR(HLOOKUP(L$2+$A3898,Sheet2!BX:NK,$B3898,0),HLOOKUP(L$2+$A3898,Sheet2!BX:NK,$B3898,0)&lt;&gt;""),HLOOKUP(L$2+$A3898,Sheet2!BX:NK,$B3898,0),"")</f>
        <v/>
      </c>
      <c r="M3898" t="str">
        <f>IF(OR(HLOOKUP(M$2+$A3898,Sheet2!BY:NL,$B3898,0),HLOOKUP(M$2+$A3898,Sheet2!BY:NL,$B3898,0)&lt;&gt;""),HLOOKUP(M$2+$A3898,Sheet2!BY:NL,$B3898,0),"")</f>
        <v/>
      </c>
      <c r="N3898" t="str">
        <f>IF(OR(HLOOKUP(N$2+$A3898,Sheet2!BZ:NM,$B3898,0),HLOOKUP(N$2+$A3898,Sheet2!BZ:NM,$B3898,0)&lt;&gt;""),HLOOKUP(N$2+$A3898,Sheet2!BZ:NM,$B3898,0),"")</f>
        <v/>
      </c>
      <c r="O3898" t="str">
        <f>IF(OR(HLOOKUP(O$2+$A3898,Sheet2!CA:NN,$B3898,0),HLOOKUP(O$2+$A3898,Sheet2!CA:NN,$B3898,0)&lt;&gt;""),HLOOKUP(O$2+$A3898,Sheet2!CA:NN,$B3898,0),"")</f>
        <v/>
      </c>
      <c r="P3898" t="str">
        <f>IF(OR(HLOOKUP(P$2+$A3898,Sheet2!CB:NO,$B3898,0),HLOOKUP(P$2+$A3898,Sheet2!CB:NO,$B3898,0)&lt;&gt;""),HLOOKUP(P$2+$A3898,Sheet2!CB:NO,$B3898,0),"")</f>
        <v/>
      </c>
      <c r="Q3898" t="str">
        <f>IF(OR(HLOOKUP(Q$2+$A3898,Sheet2!CC:NO,$B3898,0),HLOOKUP(Q$2+$A3898,Sheet2!CC:NO,$B3898,0)&lt;&gt;""),HLOOKUP(Q$2+$A3898,Sheet2!CC:NO,$B3898,0),"")</f>
        <v/>
      </c>
    </row>
    <row r="3899" spans="1:17" x14ac:dyDescent="0.25">
      <c r="A3899" s="64">
        <f t="shared" si="483"/>
        <v>30</v>
      </c>
      <c r="B3899" s="64">
        <f t="shared" si="484"/>
        <v>394</v>
      </c>
      <c r="C3899" s="64">
        <f t="shared" si="485"/>
        <v>6</v>
      </c>
      <c r="D3899" s="64">
        <f t="shared" si="486"/>
        <v>390</v>
      </c>
      <c r="E3899" s="64">
        <f t="shared" si="487"/>
        <v>1946</v>
      </c>
      <c r="F3899" s="64" t="str">
        <f t="shared" si="480"/>
        <v/>
      </c>
      <c r="G3899" s="64" t="str">
        <f t="shared" si="481"/>
        <v/>
      </c>
      <c r="H3899" s="64" t="str">
        <f t="shared" si="482"/>
        <v/>
      </c>
      <c r="I3899" s="80" t="str">
        <f>IFERROR(VLOOKUP(D3899,Sheet2!A:B,2,0),"")</f>
        <v/>
      </c>
      <c r="J3899" s="64" t="str">
        <f>IFERROR(IF(I3899&lt;&gt;"",VLOOKUP(I3899,Sheet2!B:C,2,0),""),"")</f>
        <v/>
      </c>
      <c r="K3899" s="64" t="str">
        <f>IFERROR( IF(I3899&lt;&gt;"", HLOOKUP(L$2+$A3899,Sheet2!BX:NK,2,0),""),"")</f>
        <v/>
      </c>
      <c r="L3899" t="str">
        <f>IF(OR(HLOOKUP(L$2+$A3899,Sheet2!BX:NK,$B3899,0),HLOOKUP(L$2+$A3899,Sheet2!BX:NK,$B3899,0)&lt;&gt;""),HLOOKUP(L$2+$A3899,Sheet2!BX:NK,$B3899,0),"")</f>
        <v/>
      </c>
      <c r="M3899" t="str">
        <f>IF(OR(HLOOKUP(M$2+$A3899,Sheet2!BY:NL,$B3899,0),HLOOKUP(M$2+$A3899,Sheet2!BY:NL,$B3899,0)&lt;&gt;""),HLOOKUP(M$2+$A3899,Sheet2!BY:NL,$B3899,0),"")</f>
        <v/>
      </c>
      <c r="N3899" t="str">
        <f>IF(OR(HLOOKUP(N$2+$A3899,Sheet2!BZ:NM,$B3899,0),HLOOKUP(N$2+$A3899,Sheet2!BZ:NM,$B3899,0)&lt;&gt;""),HLOOKUP(N$2+$A3899,Sheet2!BZ:NM,$B3899,0),"")</f>
        <v/>
      </c>
      <c r="O3899" t="str">
        <f>IF(OR(HLOOKUP(O$2+$A3899,Sheet2!CA:NN,$B3899,0),HLOOKUP(O$2+$A3899,Sheet2!CA:NN,$B3899,0)&lt;&gt;""),HLOOKUP(O$2+$A3899,Sheet2!CA:NN,$B3899,0),"")</f>
        <v/>
      </c>
      <c r="P3899" t="str">
        <f>IF(OR(HLOOKUP(P$2+$A3899,Sheet2!CB:NO,$B3899,0),HLOOKUP(P$2+$A3899,Sheet2!CB:NO,$B3899,0)&lt;&gt;""),HLOOKUP(P$2+$A3899,Sheet2!CB:NO,$B3899,0),"")</f>
        <v/>
      </c>
      <c r="Q3899" t="str">
        <f>IF(OR(HLOOKUP(Q$2+$A3899,Sheet2!CC:NO,$B3899,0),HLOOKUP(Q$2+$A3899,Sheet2!CC:NO,$B3899,0)&lt;&gt;""),HLOOKUP(Q$2+$A3899,Sheet2!CC:NO,$B3899,0),"")</f>
        <v/>
      </c>
    </row>
    <row r="3900" spans="1:17" x14ac:dyDescent="0.25">
      <c r="A3900" s="64">
        <f t="shared" si="483"/>
        <v>36</v>
      </c>
      <c r="B3900" s="64">
        <f t="shared" si="484"/>
        <v>394</v>
      </c>
      <c r="C3900" s="64">
        <f t="shared" si="485"/>
        <v>7</v>
      </c>
      <c r="D3900" s="64">
        <f t="shared" si="486"/>
        <v>390</v>
      </c>
      <c r="E3900" s="64">
        <f t="shared" si="487"/>
        <v>1946</v>
      </c>
      <c r="F3900" s="64" t="str">
        <f t="shared" si="480"/>
        <v/>
      </c>
      <c r="G3900" s="64" t="str">
        <f t="shared" si="481"/>
        <v/>
      </c>
      <c r="H3900" s="64" t="str">
        <f t="shared" si="482"/>
        <v/>
      </c>
      <c r="I3900" s="80" t="str">
        <f>IFERROR(VLOOKUP(D3900,Sheet2!A:B,2,0),"")</f>
        <v/>
      </c>
      <c r="J3900" s="64" t="str">
        <f>IFERROR(IF(I3900&lt;&gt;"",VLOOKUP(I3900,Sheet2!B:C,2,0),""),"")</f>
        <v/>
      </c>
      <c r="K3900" s="64" t="str">
        <f>IFERROR( IF(I3900&lt;&gt;"", HLOOKUP(L$2+$A3900,Sheet2!BX:NK,2,0),""),"")</f>
        <v/>
      </c>
      <c r="L3900" t="str">
        <f>IF(OR(HLOOKUP(L$2+$A3900,Sheet2!BX:NK,$B3900,0),HLOOKUP(L$2+$A3900,Sheet2!BX:NK,$B3900,0)&lt;&gt;""),HLOOKUP(L$2+$A3900,Sheet2!BX:NK,$B3900,0),"")</f>
        <v/>
      </c>
      <c r="M3900" t="str">
        <f>IF(OR(HLOOKUP(M$2+$A3900,Sheet2!BY:NL,$B3900,0),HLOOKUP(M$2+$A3900,Sheet2!BY:NL,$B3900,0)&lt;&gt;""),HLOOKUP(M$2+$A3900,Sheet2!BY:NL,$B3900,0),"")</f>
        <v/>
      </c>
      <c r="N3900" t="str">
        <f>IF(OR(HLOOKUP(N$2+$A3900,Sheet2!BZ:NM,$B3900,0),HLOOKUP(N$2+$A3900,Sheet2!BZ:NM,$B3900,0)&lt;&gt;""),HLOOKUP(N$2+$A3900,Sheet2!BZ:NM,$B3900,0),"")</f>
        <v/>
      </c>
      <c r="O3900" t="str">
        <f>IF(OR(HLOOKUP(O$2+$A3900,Sheet2!CA:NN,$B3900,0),HLOOKUP(O$2+$A3900,Sheet2!CA:NN,$B3900,0)&lt;&gt;""),HLOOKUP(O$2+$A3900,Sheet2!CA:NN,$B3900,0),"")</f>
        <v/>
      </c>
      <c r="P3900" t="str">
        <f>IF(OR(HLOOKUP(P$2+$A3900,Sheet2!CB:NO,$B3900,0),HLOOKUP(P$2+$A3900,Sheet2!CB:NO,$B3900,0)&lt;&gt;""),HLOOKUP(P$2+$A3900,Sheet2!CB:NO,$B3900,0),"")</f>
        <v/>
      </c>
      <c r="Q3900" t="str">
        <f>IF(OR(HLOOKUP(Q$2+$A3900,Sheet2!CC:NO,$B3900,0),HLOOKUP(Q$2+$A3900,Sheet2!CC:NO,$B3900,0)&lt;&gt;""),HLOOKUP(Q$2+$A3900,Sheet2!CC:NO,$B3900,0),"")</f>
        <v/>
      </c>
    </row>
    <row r="3901" spans="1:17" x14ac:dyDescent="0.25">
      <c r="A3901" s="64">
        <f t="shared" si="483"/>
        <v>42</v>
      </c>
      <c r="B3901" s="64">
        <f t="shared" si="484"/>
        <v>394</v>
      </c>
      <c r="C3901" s="64">
        <f t="shared" si="485"/>
        <v>8</v>
      </c>
      <c r="D3901" s="64">
        <f t="shared" si="486"/>
        <v>390</v>
      </c>
      <c r="E3901" s="64">
        <f t="shared" si="487"/>
        <v>1946</v>
      </c>
      <c r="F3901" s="64" t="str">
        <f t="shared" si="480"/>
        <v/>
      </c>
      <c r="G3901" s="64" t="str">
        <f t="shared" si="481"/>
        <v/>
      </c>
      <c r="H3901" s="64" t="str">
        <f t="shared" si="482"/>
        <v/>
      </c>
      <c r="I3901" s="80" t="str">
        <f>IFERROR(VLOOKUP(D3901,Sheet2!A:B,2,0),"")</f>
        <v/>
      </c>
      <c r="J3901" s="64" t="str">
        <f>IFERROR(IF(I3901&lt;&gt;"",VLOOKUP(I3901,Sheet2!B:C,2,0),""),"")</f>
        <v/>
      </c>
      <c r="K3901" s="64" t="str">
        <f>IFERROR( IF(I3901&lt;&gt;"", HLOOKUP(L$2+$A3901,Sheet2!BX:NK,2,0),""),"")</f>
        <v/>
      </c>
      <c r="L3901" t="str">
        <f>IF(OR(HLOOKUP(L$2+$A3901,Sheet2!BX:NK,$B3901,0),HLOOKUP(L$2+$A3901,Sheet2!BX:NK,$B3901,0)&lt;&gt;""),HLOOKUP(L$2+$A3901,Sheet2!BX:NK,$B3901,0),"")</f>
        <v/>
      </c>
      <c r="M3901" t="str">
        <f>IF(OR(HLOOKUP(M$2+$A3901,Sheet2!BY:NL,$B3901,0),HLOOKUP(M$2+$A3901,Sheet2!BY:NL,$B3901,0)&lt;&gt;""),HLOOKUP(M$2+$A3901,Sheet2!BY:NL,$B3901,0),"")</f>
        <v/>
      </c>
      <c r="N3901" t="str">
        <f>IF(OR(HLOOKUP(N$2+$A3901,Sheet2!BZ:NM,$B3901,0),HLOOKUP(N$2+$A3901,Sheet2!BZ:NM,$B3901,0)&lt;&gt;""),HLOOKUP(N$2+$A3901,Sheet2!BZ:NM,$B3901,0),"")</f>
        <v/>
      </c>
      <c r="O3901" t="str">
        <f>IF(OR(HLOOKUP(O$2+$A3901,Sheet2!CA:NN,$B3901,0),HLOOKUP(O$2+$A3901,Sheet2!CA:NN,$B3901,0)&lt;&gt;""),HLOOKUP(O$2+$A3901,Sheet2!CA:NN,$B3901,0),"")</f>
        <v/>
      </c>
      <c r="P3901" t="str">
        <f>IF(OR(HLOOKUP(P$2+$A3901,Sheet2!CB:NO,$B3901,0),HLOOKUP(P$2+$A3901,Sheet2!CB:NO,$B3901,0)&lt;&gt;""),HLOOKUP(P$2+$A3901,Sheet2!CB:NO,$B3901,0),"")</f>
        <v/>
      </c>
      <c r="Q3901" t="str">
        <f>IF(OR(HLOOKUP(Q$2+$A3901,Sheet2!CC:NO,$B3901,0),HLOOKUP(Q$2+$A3901,Sheet2!CC:NO,$B3901,0)&lt;&gt;""),HLOOKUP(Q$2+$A3901,Sheet2!CC:NO,$B3901,0),"")</f>
        <v/>
      </c>
    </row>
    <row r="3902" spans="1:17" x14ac:dyDescent="0.25">
      <c r="A3902" s="64">
        <f t="shared" si="483"/>
        <v>48</v>
      </c>
      <c r="B3902" s="64">
        <f t="shared" si="484"/>
        <v>394</v>
      </c>
      <c r="C3902" s="64">
        <f t="shared" si="485"/>
        <v>9</v>
      </c>
      <c r="D3902" s="64">
        <f t="shared" si="486"/>
        <v>390</v>
      </c>
      <c r="E3902" s="64">
        <f t="shared" si="487"/>
        <v>1946</v>
      </c>
      <c r="F3902" s="64" t="str">
        <f t="shared" si="480"/>
        <v/>
      </c>
      <c r="G3902" s="64" t="str">
        <f t="shared" si="481"/>
        <v/>
      </c>
      <c r="H3902" s="64" t="str">
        <f t="shared" si="482"/>
        <v/>
      </c>
      <c r="I3902" s="80" t="str">
        <f>IFERROR(VLOOKUP(D3902,Sheet2!A:B,2,0),"")</f>
        <v/>
      </c>
      <c r="J3902" s="64" t="str">
        <f>IFERROR(IF(I3902&lt;&gt;"",VLOOKUP(I3902,Sheet2!B:C,2,0),""),"")</f>
        <v/>
      </c>
      <c r="K3902" s="64" t="str">
        <f>IFERROR( IF(I3902&lt;&gt;"", HLOOKUP(L$2+$A3902,Sheet2!BX:NK,2,0),""),"")</f>
        <v/>
      </c>
      <c r="L3902" t="str">
        <f>IF(OR(HLOOKUP(L$2+$A3902,Sheet2!BX:NK,$B3902,0),HLOOKUP(L$2+$A3902,Sheet2!BX:NK,$B3902,0)&lt;&gt;""),HLOOKUP(L$2+$A3902,Sheet2!BX:NK,$B3902,0),"")</f>
        <v/>
      </c>
      <c r="M3902" t="str">
        <f>IF(OR(HLOOKUP(M$2+$A3902,Sheet2!BY:NL,$B3902,0),HLOOKUP(M$2+$A3902,Sheet2!BY:NL,$B3902,0)&lt;&gt;""),HLOOKUP(M$2+$A3902,Sheet2!BY:NL,$B3902,0),"")</f>
        <v/>
      </c>
      <c r="N3902" t="str">
        <f>IF(OR(HLOOKUP(N$2+$A3902,Sheet2!BZ:NM,$B3902,0),HLOOKUP(N$2+$A3902,Sheet2!BZ:NM,$B3902,0)&lt;&gt;""),HLOOKUP(N$2+$A3902,Sheet2!BZ:NM,$B3902,0),"")</f>
        <v/>
      </c>
      <c r="O3902" t="str">
        <f>IF(OR(HLOOKUP(O$2+$A3902,Sheet2!CA:NN,$B3902,0),HLOOKUP(O$2+$A3902,Sheet2!CA:NN,$B3902,0)&lt;&gt;""),HLOOKUP(O$2+$A3902,Sheet2!CA:NN,$B3902,0),"")</f>
        <v/>
      </c>
      <c r="P3902" t="str">
        <f>IF(OR(HLOOKUP(P$2+$A3902,Sheet2!CB:NO,$B3902,0),HLOOKUP(P$2+$A3902,Sheet2!CB:NO,$B3902,0)&lt;&gt;""),HLOOKUP(P$2+$A3902,Sheet2!CB:NO,$B3902,0),"")</f>
        <v/>
      </c>
      <c r="Q3902" t="str">
        <f>IF(OR(HLOOKUP(Q$2+$A3902,Sheet2!CC:NO,$B3902,0),HLOOKUP(Q$2+$A3902,Sheet2!CC:NO,$B3902,0)&lt;&gt;""),HLOOKUP(Q$2+$A3902,Sheet2!CC:NO,$B3902,0),"")</f>
        <v/>
      </c>
    </row>
    <row r="3903" spans="1:17" x14ac:dyDescent="0.25">
      <c r="A3903" s="64">
        <f t="shared" si="483"/>
        <v>54</v>
      </c>
      <c r="B3903" s="64">
        <f t="shared" si="484"/>
        <v>394</v>
      </c>
      <c r="C3903" s="64">
        <f t="shared" si="485"/>
        <v>10</v>
      </c>
      <c r="D3903" s="64">
        <f t="shared" si="486"/>
        <v>390</v>
      </c>
      <c r="E3903" s="64">
        <f t="shared" si="487"/>
        <v>1946</v>
      </c>
      <c r="F3903" s="64" t="str">
        <f t="shared" si="480"/>
        <v/>
      </c>
      <c r="G3903" s="64" t="str">
        <f t="shared" si="481"/>
        <v/>
      </c>
      <c r="H3903" s="64" t="str">
        <f t="shared" si="482"/>
        <v/>
      </c>
      <c r="I3903" s="80" t="str">
        <f>IFERROR(VLOOKUP(D3903,Sheet2!A:B,2,0),"")</f>
        <v/>
      </c>
      <c r="J3903" s="64" t="str">
        <f>IFERROR(IF(I3903&lt;&gt;"",VLOOKUP(I3903,Sheet2!B:C,2,0),""),"")</f>
        <v/>
      </c>
      <c r="K3903" s="64" t="str">
        <f>IFERROR( IF(I3903&lt;&gt;"", HLOOKUP(L$2+$A3903,Sheet2!BX:NK,2,0),""),"")</f>
        <v/>
      </c>
      <c r="L3903" t="str">
        <f>IF(OR(HLOOKUP(L$2+$A3903,Sheet2!BX:NK,$B3903,0),HLOOKUP(L$2+$A3903,Sheet2!BX:NK,$B3903,0)&lt;&gt;""),HLOOKUP(L$2+$A3903,Sheet2!BX:NK,$B3903,0),"")</f>
        <v/>
      </c>
      <c r="M3903" t="str">
        <f>IF(OR(HLOOKUP(M$2+$A3903,Sheet2!BY:NL,$B3903,0),HLOOKUP(M$2+$A3903,Sheet2!BY:NL,$B3903,0)&lt;&gt;""),HLOOKUP(M$2+$A3903,Sheet2!BY:NL,$B3903,0),"")</f>
        <v/>
      </c>
      <c r="N3903" t="str">
        <f>IF(OR(HLOOKUP(N$2+$A3903,Sheet2!BZ:NM,$B3903,0),HLOOKUP(N$2+$A3903,Sheet2!BZ:NM,$B3903,0)&lt;&gt;""),HLOOKUP(N$2+$A3903,Sheet2!BZ:NM,$B3903,0),"")</f>
        <v/>
      </c>
      <c r="O3903" t="str">
        <f>IF(OR(HLOOKUP(O$2+$A3903,Sheet2!CA:NN,$B3903,0),HLOOKUP(O$2+$A3903,Sheet2!CA:NN,$B3903,0)&lt;&gt;""),HLOOKUP(O$2+$A3903,Sheet2!CA:NN,$B3903,0),"")</f>
        <v/>
      </c>
      <c r="P3903" t="str">
        <f>IF(OR(HLOOKUP(P$2+$A3903,Sheet2!CB:NO,$B3903,0),HLOOKUP(P$2+$A3903,Sheet2!CB:NO,$B3903,0)&lt;&gt;""),HLOOKUP(P$2+$A3903,Sheet2!CB:NO,$B3903,0),"")</f>
        <v/>
      </c>
      <c r="Q3903" t="str">
        <f>IF(OR(HLOOKUP(Q$2+$A3903,Sheet2!CC:NO,$B3903,0),HLOOKUP(Q$2+$A3903,Sheet2!CC:NO,$B3903,0)&lt;&gt;""),HLOOKUP(Q$2+$A3903,Sheet2!CC:NO,$B3903,0),"")</f>
        <v/>
      </c>
    </row>
    <row r="3904" spans="1:17" x14ac:dyDescent="0.25">
      <c r="A3904" s="64">
        <f t="shared" si="483"/>
        <v>0</v>
      </c>
      <c r="B3904" s="64">
        <f t="shared" si="484"/>
        <v>395</v>
      </c>
      <c r="C3904" s="64">
        <f t="shared" si="485"/>
        <v>1</v>
      </c>
      <c r="D3904" s="64">
        <f t="shared" si="486"/>
        <v>391</v>
      </c>
      <c r="E3904" s="64">
        <f t="shared" si="487"/>
        <v>1951</v>
      </c>
      <c r="F3904" s="64" t="str">
        <f t="shared" si="480"/>
        <v/>
      </c>
      <c r="G3904" s="64" t="str">
        <f t="shared" si="481"/>
        <v/>
      </c>
      <c r="H3904" s="64" t="str">
        <f t="shared" si="482"/>
        <v/>
      </c>
      <c r="I3904" s="80" t="str">
        <f>IFERROR(VLOOKUP(D3904,Sheet2!A:B,2,0),"")</f>
        <v/>
      </c>
      <c r="J3904" s="64" t="str">
        <f>IFERROR(IF(I3904&lt;&gt;"",VLOOKUP(I3904,Sheet2!B:C,2,0),""),"")</f>
        <v/>
      </c>
      <c r="K3904" s="64" t="str">
        <f>IFERROR( IF(I3904&lt;&gt;"", HLOOKUP(L$2+$A3904,Sheet2!BX:NK,2,0),""),"")</f>
        <v/>
      </c>
      <c r="L3904" t="str">
        <f>IF(OR(HLOOKUP(L$2+$A3904,Sheet2!BX:NK,$B3904,0),HLOOKUP(L$2+$A3904,Sheet2!BX:NK,$B3904,0)&lt;&gt;""),HLOOKUP(L$2+$A3904,Sheet2!BX:NK,$B3904,0),"")</f>
        <v/>
      </c>
      <c r="M3904" t="str">
        <f>IF(OR(HLOOKUP(M$2+$A3904,Sheet2!BY:NL,$B3904,0),HLOOKUP(M$2+$A3904,Sheet2!BY:NL,$B3904,0)&lt;&gt;""),HLOOKUP(M$2+$A3904,Sheet2!BY:NL,$B3904,0),"")</f>
        <v/>
      </c>
      <c r="N3904" t="str">
        <f>IF(OR(HLOOKUP(N$2+$A3904,Sheet2!BZ:NM,$B3904,0),HLOOKUP(N$2+$A3904,Sheet2!BZ:NM,$B3904,0)&lt;&gt;""),HLOOKUP(N$2+$A3904,Sheet2!BZ:NM,$B3904,0),"")</f>
        <v/>
      </c>
      <c r="O3904" t="str">
        <f>IF(OR(HLOOKUP(O$2+$A3904,Sheet2!CA:NN,$B3904,0),HLOOKUP(O$2+$A3904,Sheet2!CA:NN,$B3904,0)&lt;&gt;""),HLOOKUP(O$2+$A3904,Sheet2!CA:NN,$B3904,0),"")</f>
        <v/>
      </c>
      <c r="P3904" t="str">
        <f>IF(OR(HLOOKUP(P$2+$A3904,Sheet2!CB:NO,$B3904,0),HLOOKUP(P$2+$A3904,Sheet2!CB:NO,$B3904,0)&lt;&gt;""),HLOOKUP(P$2+$A3904,Sheet2!CB:NO,$B3904,0),"")</f>
        <v/>
      </c>
      <c r="Q3904" t="str">
        <f>IF(OR(HLOOKUP(Q$2+$A3904,Sheet2!CC:NO,$B3904,0),HLOOKUP(Q$2+$A3904,Sheet2!CC:NO,$B3904,0)&lt;&gt;""),HLOOKUP(Q$2+$A3904,Sheet2!CC:NO,$B3904,0),"")</f>
        <v/>
      </c>
    </row>
    <row r="3905" spans="1:17" x14ac:dyDescent="0.25">
      <c r="A3905" s="64">
        <f t="shared" si="483"/>
        <v>6</v>
      </c>
      <c r="B3905" s="64">
        <f t="shared" si="484"/>
        <v>395</v>
      </c>
      <c r="C3905" s="64">
        <f t="shared" si="485"/>
        <v>2</v>
      </c>
      <c r="D3905" s="64">
        <f t="shared" si="486"/>
        <v>391</v>
      </c>
      <c r="E3905" s="64">
        <f t="shared" si="487"/>
        <v>1951</v>
      </c>
      <c r="F3905" s="64" t="str">
        <f t="shared" si="480"/>
        <v/>
      </c>
      <c r="G3905" s="64" t="str">
        <f t="shared" si="481"/>
        <v/>
      </c>
      <c r="H3905" s="64" t="str">
        <f t="shared" si="482"/>
        <v/>
      </c>
      <c r="I3905" s="80" t="str">
        <f>IFERROR(VLOOKUP(D3905,Sheet2!A:B,2,0),"")</f>
        <v/>
      </c>
      <c r="J3905" s="64" t="str">
        <f>IFERROR(IF(I3905&lt;&gt;"",VLOOKUP(I3905,Sheet2!B:C,2,0),""),"")</f>
        <v/>
      </c>
      <c r="K3905" s="64" t="str">
        <f>IFERROR( IF(I3905&lt;&gt;"", HLOOKUP(L$2+$A3905,Sheet2!BX:NK,2,0),""),"")</f>
        <v/>
      </c>
      <c r="L3905" t="str">
        <f>IF(OR(HLOOKUP(L$2+$A3905,Sheet2!BX:NK,$B3905,0),HLOOKUP(L$2+$A3905,Sheet2!BX:NK,$B3905,0)&lt;&gt;""),HLOOKUP(L$2+$A3905,Sheet2!BX:NK,$B3905,0),"")</f>
        <v/>
      </c>
      <c r="M3905" t="str">
        <f>IF(OR(HLOOKUP(M$2+$A3905,Sheet2!BY:NL,$B3905,0),HLOOKUP(M$2+$A3905,Sheet2!BY:NL,$B3905,0)&lt;&gt;""),HLOOKUP(M$2+$A3905,Sheet2!BY:NL,$B3905,0),"")</f>
        <v/>
      </c>
      <c r="N3905" t="str">
        <f>IF(OR(HLOOKUP(N$2+$A3905,Sheet2!BZ:NM,$B3905,0),HLOOKUP(N$2+$A3905,Sheet2!BZ:NM,$B3905,0)&lt;&gt;""),HLOOKUP(N$2+$A3905,Sheet2!BZ:NM,$B3905,0),"")</f>
        <v/>
      </c>
      <c r="O3905" t="str">
        <f>IF(OR(HLOOKUP(O$2+$A3905,Sheet2!CA:NN,$B3905,0),HLOOKUP(O$2+$A3905,Sheet2!CA:NN,$B3905,0)&lt;&gt;""),HLOOKUP(O$2+$A3905,Sheet2!CA:NN,$B3905,0),"")</f>
        <v/>
      </c>
      <c r="P3905" t="str">
        <f>IF(OR(HLOOKUP(P$2+$A3905,Sheet2!CB:NO,$B3905,0),HLOOKUP(P$2+$A3905,Sheet2!CB:NO,$B3905,0)&lt;&gt;""),HLOOKUP(P$2+$A3905,Sheet2!CB:NO,$B3905,0),"")</f>
        <v/>
      </c>
      <c r="Q3905" t="str">
        <f>IF(OR(HLOOKUP(Q$2+$A3905,Sheet2!CC:NO,$B3905,0),HLOOKUP(Q$2+$A3905,Sheet2!CC:NO,$B3905,0)&lt;&gt;""),HLOOKUP(Q$2+$A3905,Sheet2!CC:NO,$B3905,0),"")</f>
        <v/>
      </c>
    </row>
    <row r="3906" spans="1:17" x14ac:dyDescent="0.25">
      <c r="A3906" s="64">
        <f t="shared" si="483"/>
        <v>12</v>
      </c>
      <c r="B3906" s="64">
        <f t="shared" si="484"/>
        <v>395</v>
      </c>
      <c r="C3906" s="64">
        <f t="shared" si="485"/>
        <v>3</v>
      </c>
      <c r="D3906" s="64">
        <f t="shared" si="486"/>
        <v>391</v>
      </c>
      <c r="E3906" s="64">
        <f t="shared" si="487"/>
        <v>1951</v>
      </c>
      <c r="F3906" s="64" t="str">
        <f t="shared" si="480"/>
        <v/>
      </c>
      <c r="G3906" s="64" t="str">
        <f t="shared" si="481"/>
        <v/>
      </c>
      <c r="H3906" s="64" t="str">
        <f t="shared" si="482"/>
        <v/>
      </c>
      <c r="I3906" s="80" t="str">
        <f>IFERROR(VLOOKUP(D3906,Sheet2!A:B,2,0),"")</f>
        <v/>
      </c>
      <c r="J3906" s="64" t="str">
        <f>IFERROR(IF(I3906&lt;&gt;"",VLOOKUP(I3906,Sheet2!B:C,2,0),""),"")</f>
        <v/>
      </c>
      <c r="K3906" s="64" t="str">
        <f>IFERROR( IF(I3906&lt;&gt;"", HLOOKUP(L$2+$A3906,Sheet2!BX:NK,2,0),""),"")</f>
        <v/>
      </c>
      <c r="L3906" t="str">
        <f>IF(OR(HLOOKUP(L$2+$A3906,Sheet2!BX:NK,$B3906,0),HLOOKUP(L$2+$A3906,Sheet2!BX:NK,$B3906,0)&lt;&gt;""),HLOOKUP(L$2+$A3906,Sheet2!BX:NK,$B3906,0),"")</f>
        <v/>
      </c>
      <c r="M3906" t="str">
        <f>IF(OR(HLOOKUP(M$2+$A3906,Sheet2!BY:NL,$B3906,0),HLOOKUP(M$2+$A3906,Sheet2!BY:NL,$B3906,0)&lt;&gt;""),HLOOKUP(M$2+$A3906,Sheet2!BY:NL,$B3906,0),"")</f>
        <v/>
      </c>
      <c r="N3906" t="str">
        <f>IF(OR(HLOOKUP(N$2+$A3906,Sheet2!BZ:NM,$B3906,0),HLOOKUP(N$2+$A3906,Sheet2!BZ:NM,$B3906,0)&lt;&gt;""),HLOOKUP(N$2+$A3906,Sheet2!BZ:NM,$B3906,0),"")</f>
        <v/>
      </c>
      <c r="O3906" t="str">
        <f>IF(OR(HLOOKUP(O$2+$A3906,Sheet2!CA:NN,$B3906,0),HLOOKUP(O$2+$A3906,Sheet2!CA:NN,$B3906,0)&lt;&gt;""),HLOOKUP(O$2+$A3906,Sheet2!CA:NN,$B3906,0),"")</f>
        <v/>
      </c>
      <c r="P3906" t="str">
        <f>IF(OR(HLOOKUP(P$2+$A3906,Sheet2!CB:NO,$B3906,0),HLOOKUP(P$2+$A3906,Sheet2!CB:NO,$B3906,0)&lt;&gt;""),HLOOKUP(P$2+$A3906,Sheet2!CB:NO,$B3906,0),"")</f>
        <v/>
      </c>
      <c r="Q3906" t="str">
        <f>IF(OR(HLOOKUP(Q$2+$A3906,Sheet2!CC:NO,$B3906,0),HLOOKUP(Q$2+$A3906,Sheet2!CC:NO,$B3906,0)&lt;&gt;""),HLOOKUP(Q$2+$A3906,Sheet2!CC:NO,$B3906,0),"")</f>
        <v/>
      </c>
    </row>
    <row r="3907" spans="1:17" x14ac:dyDescent="0.25">
      <c r="A3907" s="64">
        <f t="shared" si="483"/>
        <v>18</v>
      </c>
      <c r="B3907" s="64">
        <f t="shared" si="484"/>
        <v>395</v>
      </c>
      <c r="C3907" s="64">
        <f t="shared" si="485"/>
        <v>4</v>
      </c>
      <c r="D3907" s="64">
        <f t="shared" si="486"/>
        <v>391</v>
      </c>
      <c r="E3907" s="64">
        <f t="shared" si="487"/>
        <v>1951</v>
      </c>
      <c r="F3907" s="64" t="str">
        <f t="shared" si="480"/>
        <v/>
      </c>
      <c r="G3907" s="64" t="str">
        <f t="shared" si="481"/>
        <v/>
      </c>
      <c r="H3907" s="64" t="str">
        <f t="shared" si="482"/>
        <v/>
      </c>
      <c r="I3907" s="80" t="str">
        <f>IFERROR(VLOOKUP(D3907,Sheet2!A:B,2,0),"")</f>
        <v/>
      </c>
      <c r="J3907" s="64" t="str">
        <f>IFERROR(IF(I3907&lt;&gt;"",VLOOKUP(I3907,Sheet2!B:C,2,0),""),"")</f>
        <v/>
      </c>
      <c r="K3907" s="64" t="str">
        <f>IFERROR( IF(I3907&lt;&gt;"", HLOOKUP(L$2+$A3907,Sheet2!BX:NK,2,0),""),"")</f>
        <v/>
      </c>
      <c r="L3907" t="str">
        <f>IF(OR(HLOOKUP(L$2+$A3907,Sheet2!BX:NK,$B3907,0),HLOOKUP(L$2+$A3907,Sheet2!BX:NK,$B3907,0)&lt;&gt;""),HLOOKUP(L$2+$A3907,Sheet2!BX:NK,$B3907,0),"")</f>
        <v/>
      </c>
      <c r="M3907" t="str">
        <f>IF(OR(HLOOKUP(M$2+$A3907,Sheet2!BY:NL,$B3907,0),HLOOKUP(M$2+$A3907,Sheet2!BY:NL,$B3907,0)&lt;&gt;""),HLOOKUP(M$2+$A3907,Sheet2!BY:NL,$B3907,0),"")</f>
        <v/>
      </c>
      <c r="N3907" t="str">
        <f>IF(OR(HLOOKUP(N$2+$A3907,Sheet2!BZ:NM,$B3907,0),HLOOKUP(N$2+$A3907,Sheet2!BZ:NM,$B3907,0)&lt;&gt;""),HLOOKUP(N$2+$A3907,Sheet2!BZ:NM,$B3907,0),"")</f>
        <v/>
      </c>
      <c r="O3907" t="str">
        <f>IF(OR(HLOOKUP(O$2+$A3907,Sheet2!CA:NN,$B3907,0),HLOOKUP(O$2+$A3907,Sheet2!CA:NN,$B3907,0)&lt;&gt;""),HLOOKUP(O$2+$A3907,Sheet2!CA:NN,$B3907,0),"")</f>
        <v/>
      </c>
      <c r="P3907" t="str">
        <f>IF(OR(HLOOKUP(P$2+$A3907,Sheet2!CB:NO,$B3907,0),HLOOKUP(P$2+$A3907,Sheet2!CB:NO,$B3907,0)&lt;&gt;""),HLOOKUP(P$2+$A3907,Sheet2!CB:NO,$B3907,0),"")</f>
        <v/>
      </c>
      <c r="Q3907" t="str">
        <f>IF(OR(HLOOKUP(Q$2+$A3907,Sheet2!CC:NO,$B3907,0),HLOOKUP(Q$2+$A3907,Sheet2!CC:NO,$B3907,0)&lt;&gt;""),HLOOKUP(Q$2+$A3907,Sheet2!CC:NO,$B3907,0),"")</f>
        <v/>
      </c>
    </row>
    <row r="3908" spans="1:17" x14ac:dyDescent="0.25">
      <c r="A3908" s="64">
        <f t="shared" si="483"/>
        <v>24</v>
      </c>
      <c r="B3908" s="64">
        <f t="shared" si="484"/>
        <v>395</v>
      </c>
      <c r="C3908" s="64">
        <f t="shared" si="485"/>
        <v>5</v>
      </c>
      <c r="D3908" s="64">
        <f t="shared" si="486"/>
        <v>391</v>
      </c>
      <c r="E3908" s="64">
        <f t="shared" si="487"/>
        <v>1951</v>
      </c>
      <c r="F3908" s="64" t="str">
        <f t="shared" si="480"/>
        <v/>
      </c>
      <c r="G3908" s="64" t="str">
        <f t="shared" si="481"/>
        <v/>
      </c>
      <c r="H3908" s="64" t="str">
        <f t="shared" si="482"/>
        <v/>
      </c>
      <c r="I3908" s="80" t="str">
        <f>IFERROR(VLOOKUP(D3908,Sheet2!A:B,2,0),"")</f>
        <v/>
      </c>
      <c r="J3908" s="64" t="str">
        <f>IFERROR(IF(I3908&lt;&gt;"",VLOOKUP(I3908,Sheet2!B:C,2,0),""),"")</f>
        <v/>
      </c>
      <c r="K3908" s="64" t="str">
        <f>IFERROR( IF(I3908&lt;&gt;"", HLOOKUP(L$2+$A3908,Sheet2!BX:NK,2,0),""),"")</f>
        <v/>
      </c>
      <c r="L3908" t="str">
        <f>IF(OR(HLOOKUP(L$2+$A3908,Sheet2!BX:NK,$B3908,0),HLOOKUP(L$2+$A3908,Sheet2!BX:NK,$B3908,0)&lt;&gt;""),HLOOKUP(L$2+$A3908,Sheet2!BX:NK,$B3908,0),"")</f>
        <v/>
      </c>
      <c r="M3908" t="str">
        <f>IF(OR(HLOOKUP(M$2+$A3908,Sheet2!BY:NL,$B3908,0),HLOOKUP(M$2+$A3908,Sheet2!BY:NL,$B3908,0)&lt;&gt;""),HLOOKUP(M$2+$A3908,Sheet2!BY:NL,$B3908,0),"")</f>
        <v/>
      </c>
      <c r="N3908" t="str">
        <f>IF(OR(HLOOKUP(N$2+$A3908,Sheet2!BZ:NM,$B3908,0),HLOOKUP(N$2+$A3908,Sheet2!BZ:NM,$B3908,0)&lt;&gt;""),HLOOKUP(N$2+$A3908,Sheet2!BZ:NM,$B3908,0),"")</f>
        <v/>
      </c>
      <c r="O3908" t="str">
        <f>IF(OR(HLOOKUP(O$2+$A3908,Sheet2!CA:NN,$B3908,0),HLOOKUP(O$2+$A3908,Sheet2!CA:NN,$B3908,0)&lt;&gt;""),HLOOKUP(O$2+$A3908,Sheet2!CA:NN,$B3908,0),"")</f>
        <v/>
      </c>
      <c r="P3908" t="str">
        <f>IF(OR(HLOOKUP(P$2+$A3908,Sheet2!CB:NO,$B3908,0),HLOOKUP(P$2+$A3908,Sheet2!CB:NO,$B3908,0)&lt;&gt;""),HLOOKUP(P$2+$A3908,Sheet2!CB:NO,$B3908,0),"")</f>
        <v/>
      </c>
      <c r="Q3908" t="str">
        <f>IF(OR(HLOOKUP(Q$2+$A3908,Sheet2!CC:NO,$B3908,0),HLOOKUP(Q$2+$A3908,Sheet2!CC:NO,$B3908,0)&lt;&gt;""),HLOOKUP(Q$2+$A3908,Sheet2!CC:NO,$B3908,0),"")</f>
        <v/>
      </c>
    </row>
    <row r="3909" spans="1:17" x14ac:dyDescent="0.25">
      <c r="A3909" s="64">
        <f t="shared" si="483"/>
        <v>30</v>
      </c>
      <c r="B3909" s="64">
        <f t="shared" si="484"/>
        <v>395</v>
      </c>
      <c r="C3909" s="64">
        <f t="shared" si="485"/>
        <v>6</v>
      </c>
      <c r="D3909" s="64">
        <f t="shared" si="486"/>
        <v>391</v>
      </c>
      <c r="E3909" s="64">
        <f t="shared" si="487"/>
        <v>1951</v>
      </c>
      <c r="F3909" s="64" t="str">
        <f t="shared" ref="F3909:F3972" si="488">IFERROR(IF(I3909&lt;&gt;"",IF(LEFT(K3909,2)="1-",1,2),""),"")</f>
        <v/>
      </c>
      <c r="G3909" s="64" t="str">
        <f t="shared" ref="G3909:G3972" si="489">IFERROR(IF(I3909&lt;&gt;"",MONTH( RIGHT(K3909,LEN(K3909)-FIND("-",K3909))),""),"")</f>
        <v/>
      </c>
      <c r="H3909" s="64" t="str">
        <f t="shared" ref="H3909:H3972" si="490">IFERROR(IF(I3909&lt;&gt;"",YEAR( RIGHT(K3909,LEN(K3909)-FIND("-",K3909))),""),"")</f>
        <v/>
      </c>
      <c r="I3909" s="80" t="str">
        <f>IFERROR(VLOOKUP(D3909,Sheet2!A:B,2,0),"")</f>
        <v/>
      </c>
      <c r="J3909" s="64" t="str">
        <f>IFERROR(IF(I3909&lt;&gt;"",VLOOKUP(I3909,Sheet2!B:C,2,0),""),"")</f>
        <v/>
      </c>
      <c r="K3909" s="64" t="str">
        <f>IFERROR( IF(I3909&lt;&gt;"", HLOOKUP(L$2+$A3909,Sheet2!BX:NK,2,0),""),"")</f>
        <v/>
      </c>
      <c r="L3909" t="str">
        <f>IF(OR(HLOOKUP(L$2+$A3909,Sheet2!BX:NK,$B3909,0),HLOOKUP(L$2+$A3909,Sheet2!BX:NK,$B3909,0)&lt;&gt;""),HLOOKUP(L$2+$A3909,Sheet2!BX:NK,$B3909,0),"")</f>
        <v/>
      </c>
      <c r="M3909" t="str">
        <f>IF(OR(HLOOKUP(M$2+$A3909,Sheet2!BY:NL,$B3909,0),HLOOKUP(M$2+$A3909,Sheet2!BY:NL,$B3909,0)&lt;&gt;""),HLOOKUP(M$2+$A3909,Sheet2!BY:NL,$B3909,0),"")</f>
        <v/>
      </c>
      <c r="N3909" t="str">
        <f>IF(OR(HLOOKUP(N$2+$A3909,Sheet2!BZ:NM,$B3909,0),HLOOKUP(N$2+$A3909,Sheet2!BZ:NM,$B3909,0)&lt;&gt;""),HLOOKUP(N$2+$A3909,Sheet2!BZ:NM,$B3909,0),"")</f>
        <v/>
      </c>
      <c r="O3909" t="str">
        <f>IF(OR(HLOOKUP(O$2+$A3909,Sheet2!CA:NN,$B3909,0),HLOOKUP(O$2+$A3909,Sheet2!CA:NN,$B3909,0)&lt;&gt;""),HLOOKUP(O$2+$A3909,Sheet2!CA:NN,$B3909,0),"")</f>
        <v/>
      </c>
      <c r="P3909" t="str">
        <f>IF(OR(HLOOKUP(P$2+$A3909,Sheet2!CB:NO,$B3909,0),HLOOKUP(P$2+$A3909,Sheet2!CB:NO,$B3909,0)&lt;&gt;""),HLOOKUP(P$2+$A3909,Sheet2!CB:NO,$B3909,0),"")</f>
        <v/>
      </c>
      <c r="Q3909" t="str">
        <f>IF(OR(HLOOKUP(Q$2+$A3909,Sheet2!CC:NO,$B3909,0),HLOOKUP(Q$2+$A3909,Sheet2!CC:NO,$B3909,0)&lt;&gt;""),HLOOKUP(Q$2+$A3909,Sheet2!CC:NO,$B3909,0),"")</f>
        <v/>
      </c>
    </row>
    <row r="3910" spans="1:17" x14ac:dyDescent="0.25">
      <c r="A3910" s="64">
        <f t="shared" ref="A3910:A3973" si="491">IF(C3910&lt;&gt;1,A3909+6,0)</f>
        <v>36</v>
      </c>
      <c r="B3910" s="64">
        <f t="shared" ref="B3910:B3973" si="492">IF(C3910&lt;&gt;1,B3909,B3909+1)</f>
        <v>395</v>
      </c>
      <c r="C3910" s="64">
        <f t="shared" ref="C3910:C3973" si="493">IF($C$3-C3909=0,1,C3909+1)</f>
        <v>7</v>
      </c>
      <c r="D3910" s="64">
        <f t="shared" ref="D3910:D3973" si="494">IF(C3910=1,D3909+1,D3909)</f>
        <v>391</v>
      </c>
      <c r="E3910" s="64">
        <f t="shared" ref="E3910:E3973" si="495">IF(D3910&lt;&gt;D3909,E3909+5,E3909)</f>
        <v>1951</v>
      </c>
      <c r="F3910" s="64" t="str">
        <f t="shared" si="488"/>
        <v/>
      </c>
      <c r="G3910" s="64" t="str">
        <f t="shared" si="489"/>
        <v/>
      </c>
      <c r="H3910" s="64" t="str">
        <f t="shared" si="490"/>
        <v/>
      </c>
      <c r="I3910" s="80" t="str">
        <f>IFERROR(VLOOKUP(D3910,Sheet2!A:B,2,0),"")</f>
        <v/>
      </c>
      <c r="J3910" s="64" t="str">
        <f>IFERROR(IF(I3910&lt;&gt;"",VLOOKUP(I3910,Sheet2!B:C,2,0),""),"")</f>
        <v/>
      </c>
      <c r="K3910" s="64" t="str">
        <f>IFERROR( IF(I3910&lt;&gt;"", HLOOKUP(L$2+$A3910,Sheet2!BX:NK,2,0),""),"")</f>
        <v/>
      </c>
      <c r="L3910" t="str">
        <f>IF(OR(HLOOKUP(L$2+$A3910,Sheet2!BX:NK,$B3910,0),HLOOKUP(L$2+$A3910,Sheet2!BX:NK,$B3910,0)&lt;&gt;""),HLOOKUP(L$2+$A3910,Sheet2!BX:NK,$B3910,0),"")</f>
        <v/>
      </c>
      <c r="M3910" t="str">
        <f>IF(OR(HLOOKUP(M$2+$A3910,Sheet2!BY:NL,$B3910,0),HLOOKUP(M$2+$A3910,Sheet2!BY:NL,$B3910,0)&lt;&gt;""),HLOOKUP(M$2+$A3910,Sheet2!BY:NL,$B3910,0),"")</f>
        <v/>
      </c>
      <c r="N3910" t="str">
        <f>IF(OR(HLOOKUP(N$2+$A3910,Sheet2!BZ:NM,$B3910,0),HLOOKUP(N$2+$A3910,Sheet2!BZ:NM,$B3910,0)&lt;&gt;""),HLOOKUP(N$2+$A3910,Sheet2!BZ:NM,$B3910,0),"")</f>
        <v/>
      </c>
      <c r="O3910" t="str">
        <f>IF(OR(HLOOKUP(O$2+$A3910,Sheet2!CA:NN,$B3910,0),HLOOKUP(O$2+$A3910,Sheet2!CA:NN,$B3910,0)&lt;&gt;""),HLOOKUP(O$2+$A3910,Sheet2!CA:NN,$B3910,0),"")</f>
        <v/>
      </c>
      <c r="P3910" t="str">
        <f>IF(OR(HLOOKUP(P$2+$A3910,Sheet2!CB:NO,$B3910,0),HLOOKUP(P$2+$A3910,Sheet2!CB:NO,$B3910,0)&lt;&gt;""),HLOOKUP(P$2+$A3910,Sheet2!CB:NO,$B3910,0),"")</f>
        <v/>
      </c>
      <c r="Q3910" t="str">
        <f>IF(OR(HLOOKUP(Q$2+$A3910,Sheet2!CC:NO,$B3910,0),HLOOKUP(Q$2+$A3910,Sheet2!CC:NO,$B3910,0)&lt;&gt;""),HLOOKUP(Q$2+$A3910,Sheet2!CC:NO,$B3910,0),"")</f>
        <v/>
      </c>
    </row>
    <row r="3911" spans="1:17" x14ac:dyDescent="0.25">
      <c r="A3911" s="64">
        <f t="shared" si="491"/>
        <v>42</v>
      </c>
      <c r="B3911" s="64">
        <f t="shared" si="492"/>
        <v>395</v>
      </c>
      <c r="C3911" s="64">
        <f t="shared" si="493"/>
        <v>8</v>
      </c>
      <c r="D3911" s="64">
        <f t="shared" si="494"/>
        <v>391</v>
      </c>
      <c r="E3911" s="64">
        <f t="shared" si="495"/>
        <v>1951</v>
      </c>
      <c r="F3911" s="64" t="str">
        <f t="shared" si="488"/>
        <v/>
      </c>
      <c r="G3911" s="64" t="str">
        <f t="shared" si="489"/>
        <v/>
      </c>
      <c r="H3911" s="64" t="str">
        <f t="shared" si="490"/>
        <v/>
      </c>
      <c r="I3911" s="80" t="str">
        <f>IFERROR(VLOOKUP(D3911,Sheet2!A:B,2,0),"")</f>
        <v/>
      </c>
      <c r="J3911" s="64" t="str">
        <f>IFERROR(IF(I3911&lt;&gt;"",VLOOKUP(I3911,Sheet2!B:C,2,0),""),"")</f>
        <v/>
      </c>
      <c r="K3911" s="64" t="str">
        <f>IFERROR( IF(I3911&lt;&gt;"", HLOOKUP(L$2+$A3911,Sheet2!BX:NK,2,0),""),"")</f>
        <v/>
      </c>
      <c r="L3911" t="str">
        <f>IF(OR(HLOOKUP(L$2+$A3911,Sheet2!BX:NK,$B3911,0),HLOOKUP(L$2+$A3911,Sheet2!BX:NK,$B3911,0)&lt;&gt;""),HLOOKUP(L$2+$A3911,Sheet2!BX:NK,$B3911,0),"")</f>
        <v/>
      </c>
      <c r="M3911" t="str">
        <f>IF(OR(HLOOKUP(M$2+$A3911,Sheet2!BY:NL,$B3911,0),HLOOKUP(M$2+$A3911,Sheet2!BY:NL,$B3911,0)&lt;&gt;""),HLOOKUP(M$2+$A3911,Sheet2!BY:NL,$B3911,0),"")</f>
        <v/>
      </c>
      <c r="N3911" t="str">
        <f>IF(OR(HLOOKUP(N$2+$A3911,Sheet2!BZ:NM,$B3911,0),HLOOKUP(N$2+$A3911,Sheet2!BZ:NM,$B3911,0)&lt;&gt;""),HLOOKUP(N$2+$A3911,Sheet2!BZ:NM,$B3911,0),"")</f>
        <v/>
      </c>
      <c r="O3911" t="str">
        <f>IF(OR(HLOOKUP(O$2+$A3911,Sheet2!CA:NN,$B3911,0),HLOOKUP(O$2+$A3911,Sheet2!CA:NN,$B3911,0)&lt;&gt;""),HLOOKUP(O$2+$A3911,Sheet2!CA:NN,$B3911,0),"")</f>
        <v/>
      </c>
      <c r="P3911" t="str">
        <f>IF(OR(HLOOKUP(P$2+$A3911,Sheet2!CB:NO,$B3911,0),HLOOKUP(P$2+$A3911,Sheet2!CB:NO,$B3911,0)&lt;&gt;""),HLOOKUP(P$2+$A3911,Sheet2!CB:NO,$B3911,0),"")</f>
        <v/>
      </c>
      <c r="Q3911" t="str">
        <f>IF(OR(HLOOKUP(Q$2+$A3911,Sheet2!CC:NO,$B3911,0),HLOOKUP(Q$2+$A3911,Sheet2!CC:NO,$B3911,0)&lt;&gt;""),HLOOKUP(Q$2+$A3911,Sheet2!CC:NO,$B3911,0),"")</f>
        <v/>
      </c>
    </row>
    <row r="3912" spans="1:17" x14ac:dyDescent="0.25">
      <c r="A3912" s="64">
        <f t="shared" si="491"/>
        <v>48</v>
      </c>
      <c r="B3912" s="64">
        <f t="shared" si="492"/>
        <v>395</v>
      </c>
      <c r="C3912" s="64">
        <f t="shared" si="493"/>
        <v>9</v>
      </c>
      <c r="D3912" s="64">
        <f t="shared" si="494"/>
        <v>391</v>
      </c>
      <c r="E3912" s="64">
        <f t="shared" si="495"/>
        <v>1951</v>
      </c>
      <c r="F3912" s="64" t="str">
        <f t="shared" si="488"/>
        <v/>
      </c>
      <c r="G3912" s="64" t="str">
        <f t="shared" si="489"/>
        <v/>
      </c>
      <c r="H3912" s="64" t="str">
        <f t="shared" si="490"/>
        <v/>
      </c>
      <c r="I3912" s="80" t="str">
        <f>IFERROR(VLOOKUP(D3912,Sheet2!A:B,2,0),"")</f>
        <v/>
      </c>
      <c r="J3912" s="64" t="str">
        <f>IFERROR(IF(I3912&lt;&gt;"",VLOOKUP(I3912,Sheet2!B:C,2,0),""),"")</f>
        <v/>
      </c>
      <c r="K3912" s="64" t="str">
        <f>IFERROR( IF(I3912&lt;&gt;"", HLOOKUP(L$2+$A3912,Sheet2!BX:NK,2,0),""),"")</f>
        <v/>
      </c>
      <c r="L3912" t="str">
        <f>IF(OR(HLOOKUP(L$2+$A3912,Sheet2!BX:NK,$B3912,0),HLOOKUP(L$2+$A3912,Sheet2!BX:NK,$B3912,0)&lt;&gt;""),HLOOKUP(L$2+$A3912,Sheet2!BX:NK,$B3912,0),"")</f>
        <v/>
      </c>
      <c r="M3912" t="str">
        <f>IF(OR(HLOOKUP(M$2+$A3912,Sheet2!BY:NL,$B3912,0),HLOOKUP(M$2+$A3912,Sheet2!BY:NL,$B3912,0)&lt;&gt;""),HLOOKUP(M$2+$A3912,Sheet2!BY:NL,$B3912,0),"")</f>
        <v/>
      </c>
      <c r="N3912" t="str">
        <f>IF(OR(HLOOKUP(N$2+$A3912,Sheet2!BZ:NM,$B3912,0),HLOOKUP(N$2+$A3912,Sheet2!BZ:NM,$B3912,0)&lt;&gt;""),HLOOKUP(N$2+$A3912,Sheet2!BZ:NM,$B3912,0),"")</f>
        <v/>
      </c>
      <c r="O3912" t="str">
        <f>IF(OR(HLOOKUP(O$2+$A3912,Sheet2!CA:NN,$B3912,0),HLOOKUP(O$2+$A3912,Sheet2!CA:NN,$B3912,0)&lt;&gt;""),HLOOKUP(O$2+$A3912,Sheet2!CA:NN,$B3912,0),"")</f>
        <v/>
      </c>
      <c r="P3912" t="str">
        <f>IF(OR(HLOOKUP(P$2+$A3912,Sheet2!CB:NO,$B3912,0),HLOOKUP(P$2+$A3912,Sheet2!CB:NO,$B3912,0)&lt;&gt;""),HLOOKUP(P$2+$A3912,Sheet2!CB:NO,$B3912,0),"")</f>
        <v/>
      </c>
      <c r="Q3912" t="str">
        <f>IF(OR(HLOOKUP(Q$2+$A3912,Sheet2!CC:NO,$B3912,0),HLOOKUP(Q$2+$A3912,Sheet2!CC:NO,$B3912,0)&lt;&gt;""),HLOOKUP(Q$2+$A3912,Sheet2!CC:NO,$B3912,0),"")</f>
        <v/>
      </c>
    </row>
    <row r="3913" spans="1:17" x14ac:dyDescent="0.25">
      <c r="A3913" s="64">
        <f t="shared" si="491"/>
        <v>54</v>
      </c>
      <c r="B3913" s="64">
        <f t="shared" si="492"/>
        <v>395</v>
      </c>
      <c r="C3913" s="64">
        <f t="shared" si="493"/>
        <v>10</v>
      </c>
      <c r="D3913" s="64">
        <f t="shared" si="494"/>
        <v>391</v>
      </c>
      <c r="E3913" s="64">
        <f t="shared" si="495"/>
        <v>1951</v>
      </c>
      <c r="F3913" s="64" t="str">
        <f t="shared" si="488"/>
        <v/>
      </c>
      <c r="G3913" s="64" t="str">
        <f t="shared" si="489"/>
        <v/>
      </c>
      <c r="H3913" s="64" t="str">
        <f t="shared" si="490"/>
        <v/>
      </c>
      <c r="I3913" s="80" t="str">
        <f>IFERROR(VLOOKUP(D3913,Sheet2!A:B,2,0),"")</f>
        <v/>
      </c>
      <c r="J3913" s="64" t="str">
        <f>IFERROR(IF(I3913&lt;&gt;"",VLOOKUP(I3913,Sheet2!B:C,2,0),""),"")</f>
        <v/>
      </c>
      <c r="K3913" s="64" t="str">
        <f>IFERROR( IF(I3913&lt;&gt;"", HLOOKUP(L$2+$A3913,Sheet2!BX:NK,2,0),""),"")</f>
        <v/>
      </c>
      <c r="L3913" t="str">
        <f>IF(OR(HLOOKUP(L$2+$A3913,Sheet2!BX:NK,$B3913,0),HLOOKUP(L$2+$A3913,Sheet2!BX:NK,$B3913,0)&lt;&gt;""),HLOOKUP(L$2+$A3913,Sheet2!BX:NK,$B3913,0),"")</f>
        <v/>
      </c>
      <c r="M3913" t="str">
        <f>IF(OR(HLOOKUP(M$2+$A3913,Sheet2!BY:NL,$B3913,0),HLOOKUP(M$2+$A3913,Sheet2!BY:NL,$B3913,0)&lt;&gt;""),HLOOKUP(M$2+$A3913,Sheet2!BY:NL,$B3913,0),"")</f>
        <v/>
      </c>
      <c r="N3913" t="str">
        <f>IF(OR(HLOOKUP(N$2+$A3913,Sheet2!BZ:NM,$B3913,0),HLOOKUP(N$2+$A3913,Sheet2!BZ:NM,$B3913,0)&lt;&gt;""),HLOOKUP(N$2+$A3913,Sheet2!BZ:NM,$B3913,0),"")</f>
        <v/>
      </c>
      <c r="O3913" t="str">
        <f>IF(OR(HLOOKUP(O$2+$A3913,Sheet2!CA:NN,$B3913,0),HLOOKUP(O$2+$A3913,Sheet2!CA:NN,$B3913,0)&lt;&gt;""),HLOOKUP(O$2+$A3913,Sheet2!CA:NN,$B3913,0),"")</f>
        <v/>
      </c>
      <c r="P3913" t="str">
        <f>IF(OR(HLOOKUP(P$2+$A3913,Sheet2!CB:NO,$B3913,0),HLOOKUP(P$2+$A3913,Sheet2!CB:NO,$B3913,0)&lt;&gt;""),HLOOKUP(P$2+$A3913,Sheet2!CB:NO,$B3913,0),"")</f>
        <v/>
      </c>
      <c r="Q3913" t="str">
        <f>IF(OR(HLOOKUP(Q$2+$A3913,Sheet2!CC:NO,$B3913,0),HLOOKUP(Q$2+$A3913,Sheet2!CC:NO,$B3913,0)&lt;&gt;""),HLOOKUP(Q$2+$A3913,Sheet2!CC:NO,$B3913,0),"")</f>
        <v/>
      </c>
    </row>
    <row r="3914" spans="1:17" x14ac:dyDescent="0.25">
      <c r="A3914" s="64">
        <f t="shared" si="491"/>
        <v>0</v>
      </c>
      <c r="B3914" s="64">
        <f t="shared" si="492"/>
        <v>396</v>
      </c>
      <c r="C3914" s="64">
        <f t="shared" si="493"/>
        <v>1</v>
      </c>
      <c r="D3914" s="64">
        <f t="shared" si="494"/>
        <v>392</v>
      </c>
      <c r="E3914" s="64">
        <f t="shared" si="495"/>
        <v>1956</v>
      </c>
      <c r="F3914" s="64" t="str">
        <f t="shared" si="488"/>
        <v/>
      </c>
      <c r="G3914" s="64" t="str">
        <f t="shared" si="489"/>
        <v/>
      </c>
      <c r="H3914" s="64" t="str">
        <f t="shared" si="490"/>
        <v/>
      </c>
      <c r="I3914" s="80" t="str">
        <f>IFERROR(VLOOKUP(D3914,Sheet2!A:B,2,0),"")</f>
        <v/>
      </c>
      <c r="J3914" s="64" t="str">
        <f>IFERROR(IF(I3914&lt;&gt;"",VLOOKUP(I3914,Sheet2!B:C,2,0),""),"")</f>
        <v/>
      </c>
      <c r="K3914" s="64" t="str">
        <f>IFERROR( IF(I3914&lt;&gt;"", HLOOKUP(L$2+$A3914,Sheet2!BX:NK,2,0),""),"")</f>
        <v/>
      </c>
      <c r="L3914" t="str">
        <f>IF(OR(HLOOKUP(L$2+$A3914,Sheet2!BX:NK,$B3914,0),HLOOKUP(L$2+$A3914,Sheet2!BX:NK,$B3914,0)&lt;&gt;""),HLOOKUP(L$2+$A3914,Sheet2!BX:NK,$B3914,0),"")</f>
        <v/>
      </c>
      <c r="M3914" t="str">
        <f>IF(OR(HLOOKUP(M$2+$A3914,Sheet2!BY:NL,$B3914,0),HLOOKUP(M$2+$A3914,Sheet2!BY:NL,$B3914,0)&lt;&gt;""),HLOOKUP(M$2+$A3914,Sheet2!BY:NL,$B3914,0),"")</f>
        <v/>
      </c>
      <c r="N3914" t="str">
        <f>IF(OR(HLOOKUP(N$2+$A3914,Sheet2!BZ:NM,$B3914,0),HLOOKUP(N$2+$A3914,Sheet2!BZ:NM,$B3914,0)&lt;&gt;""),HLOOKUP(N$2+$A3914,Sheet2!BZ:NM,$B3914,0),"")</f>
        <v/>
      </c>
      <c r="O3914" t="str">
        <f>IF(OR(HLOOKUP(O$2+$A3914,Sheet2!CA:NN,$B3914,0),HLOOKUP(O$2+$A3914,Sheet2!CA:NN,$B3914,0)&lt;&gt;""),HLOOKUP(O$2+$A3914,Sheet2!CA:NN,$B3914,0),"")</f>
        <v/>
      </c>
      <c r="P3914" t="str">
        <f>IF(OR(HLOOKUP(P$2+$A3914,Sheet2!CB:NO,$B3914,0),HLOOKUP(P$2+$A3914,Sheet2!CB:NO,$B3914,0)&lt;&gt;""),HLOOKUP(P$2+$A3914,Sheet2!CB:NO,$B3914,0),"")</f>
        <v/>
      </c>
      <c r="Q3914" t="str">
        <f>IF(OR(HLOOKUP(Q$2+$A3914,Sheet2!CC:NO,$B3914,0),HLOOKUP(Q$2+$A3914,Sheet2!CC:NO,$B3914,0)&lt;&gt;""),HLOOKUP(Q$2+$A3914,Sheet2!CC:NO,$B3914,0),"")</f>
        <v/>
      </c>
    </row>
    <row r="3915" spans="1:17" x14ac:dyDescent="0.25">
      <c r="A3915" s="64">
        <f t="shared" si="491"/>
        <v>6</v>
      </c>
      <c r="B3915" s="64">
        <f t="shared" si="492"/>
        <v>396</v>
      </c>
      <c r="C3915" s="64">
        <f t="shared" si="493"/>
        <v>2</v>
      </c>
      <c r="D3915" s="64">
        <f t="shared" si="494"/>
        <v>392</v>
      </c>
      <c r="E3915" s="64">
        <f t="shared" si="495"/>
        <v>1956</v>
      </c>
      <c r="F3915" s="64" t="str">
        <f t="shared" si="488"/>
        <v/>
      </c>
      <c r="G3915" s="64" t="str">
        <f t="shared" si="489"/>
        <v/>
      </c>
      <c r="H3915" s="64" t="str">
        <f t="shared" si="490"/>
        <v/>
      </c>
      <c r="I3915" s="80" t="str">
        <f>IFERROR(VLOOKUP(D3915,Sheet2!A:B,2,0),"")</f>
        <v/>
      </c>
      <c r="J3915" s="64" t="str">
        <f>IFERROR(IF(I3915&lt;&gt;"",VLOOKUP(I3915,Sheet2!B:C,2,0),""),"")</f>
        <v/>
      </c>
      <c r="K3915" s="64" t="str">
        <f>IFERROR( IF(I3915&lt;&gt;"", HLOOKUP(L$2+$A3915,Sheet2!BX:NK,2,0),""),"")</f>
        <v/>
      </c>
      <c r="L3915" t="str">
        <f>IF(OR(HLOOKUP(L$2+$A3915,Sheet2!BX:NK,$B3915,0),HLOOKUP(L$2+$A3915,Sheet2!BX:NK,$B3915,0)&lt;&gt;""),HLOOKUP(L$2+$A3915,Sheet2!BX:NK,$B3915,0),"")</f>
        <v/>
      </c>
      <c r="M3915" t="str">
        <f>IF(OR(HLOOKUP(M$2+$A3915,Sheet2!BY:NL,$B3915,0),HLOOKUP(M$2+$A3915,Sheet2!BY:NL,$B3915,0)&lt;&gt;""),HLOOKUP(M$2+$A3915,Sheet2!BY:NL,$B3915,0),"")</f>
        <v/>
      </c>
      <c r="N3915" t="str">
        <f>IF(OR(HLOOKUP(N$2+$A3915,Sheet2!BZ:NM,$B3915,0),HLOOKUP(N$2+$A3915,Sheet2!BZ:NM,$B3915,0)&lt;&gt;""),HLOOKUP(N$2+$A3915,Sheet2!BZ:NM,$B3915,0),"")</f>
        <v/>
      </c>
      <c r="O3915" t="str">
        <f>IF(OR(HLOOKUP(O$2+$A3915,Sheet2!CA:NN,$B3915,0),HLOOKUP(O$2+$A3915,Sheet2!CA:NN,$B3915,0)&lt;&gt;""),HLOOKUP(O$2+$A3915,Sheet2!CA:NN,$B3915,0),"")</f>
        <v/>
      </c>
      <c r="P3915" t="str">
        <f>IF(OR(HLOOKUP(P$2+$A3915,Sheet2!CB:NO,$B3915,0),HLOOKUP(P$2+$A3915,Sheet2!CB:NO,$B3915,0)&lt;&gt;""),HLOOKUP(P$2+$A3915,Sheet2!CB:NO,$B3915,0),"")</f>
        <v/>
      </c>
      <c r="Q3915" t="str">
        <f>IF(OR(HLOOKUP(Q$2+$A3915,Sheet2!CC:NO,$B3915,0),HLOOKUP(Q$2+$A3915,Sheet2!CC:NO,$B3915,0)&lt;&gt;""),HLOOKUP(Q$2+$A3915,Sheet2!CC:NO,$B3915,0),"")</f>
        <v/>
      </c>
    </row>
    <row r="3916" spans="1:17" x14ac:dyDescent="0.25">
      <c r="A3916" s="64">
        <f t="shared" si="491"/>
        <v>12</v>
      </c>
      <c r="B3916" s="64">
        <f t="shared" si="492"/>
        <v>396</v>
      </c>
      <c r="C3916" s="64">
        <f t="shared" si="493"/>
        <v>3</v>
      </c>
      <c r="D3916" s="64">
        <f t="shared" si="494"/>
        <v>392</v>
      </c>
      <c r="E3916" s="64">
        <f t="shared" si="495"/>
        <v>1956</v>
      </c>
      <c r="F3916" s="64" t="str">
        <f t="shared" si="488"/>
        <v/>
      </c>
      <c r="G3916" s="64" t="str">
        <f t="shared" si="489"/>
        <v/>
      </c>
      <c r="H3916" s="64" t="str">
        <f t="shared" si="490"/>
        <v/>
      </c>
      <c r="I3916" s="80" t="str">
        <f>IFERROR(VLOOKUP(D3916,Sheet2!A:B,2,0),"")</f>
        <v/>
      </c>
      <c r="J3916" s="64" t="str">
        <f>IFERROR(IF(I3916&lt;&gt;"",VLOOKUP(I3916,Sheet2!B:C,2,0),""),"")</f>
        <v/>
      </c>
      <c r="K3916" s="64" t="str">
        <f>IFERROR( IF(I3916&lt;&gt;"", HLOOKUP(L$2+$A3916,Sheet2!BX:NK,2,0),""),"")</f>
        <v/>
      </c>
      <c r="L3916" t="str">
        <f>IF(OR(HLOOKUP(L$2+$A3916,Sheet2!BX:NK,$B3916,0),HLOOKUP(L$2+$A3916,Sheet2!BX:NK,$B3916,0)&lt;&gt;""),HLOOKUP(L$2+$A3916,Sheet2!BX:NK,$B3916,0),"")</f>
        <v/>
      </c>
      <c r="M3916" t="str">
        <f>IF(OR(HLOOKUP(M$2+$A3916,Sheet2!BY:NL,$B3916,0),HLOOKUP(M$2+$A3916,Sheet2!BY:NL,$B3916,0)&lt;&gt;""),HLOOKUP(M$2+$A3916,Sheet2!BY:NL,$B3916,0),"")</f>
        <v/>
      </c>
      <c r="N3916" t="str">
        <f>IF(OR(HLOOKUP(N$2+$A3916,Sheet2!BZ:NM,$B3916,0),HLOOKUP(N$2+$A3916,Sheet2!BZ:NM,$B3916,0)&lt;&gt;""),HLOOKUP(N$2+$A3916,Sheet2!BZ:NM,$B3916,0),"")</f>
        <v/>
      </c>
      <c r="O3916" t="str">
        <f>IF(OR(HLOOKUP(O$2+$A3916,Sheet2!CA:NN,$B3916,0),HLOOKUP(O$2+$A3916,Sheet2!CA:NN,$B3916,0)&lt;&gt;""),HLOOKUP(O$2+$A3916,Sheet2!CA:NN,$B3916,0),"")</f>
        <v/>
      </c>
      <c r="P3916" t="str">
        <f>IF(OR(HLOOKUP(P$2+$A3916,Sheet2!CB:NO,$B3916,0),HLOOKUP(P$2+$A3916,Sheet2!CB:NO,$B3916,0)&lt;&gt;""),HLOOKUP(P$2+$A3916,Sheet2!CB:NO,$B3916,0),"")</f>
        <v/>
      </c>
      <c r="Q3916" t="str">
        <f>IF(OR(HLOOKUP(Q$2+$A3916,Sheet2!CC:NO,$B3916,0),HLOOKUP(Q$2+$A3916,Sheet2!CC:NO,$B3916,0)&lt;&gt;""),HLOOKUP(Q$2+$A3916,Sheet2!CC:NO,$B3916,0),"")</f>
        <v/>
      </c>
    </row>
    <row r="3917" spans="1:17" x14ac:dyDescent="0.25">
      <c r="A3917" s="64">
        <f t="shared" si="491"/>
        <v>18</v>
      </c>
      <c r="B3917" s="64">
        <f t="shared" si="492"/>
        <v>396</v>
      </c>
      <c r="C3917" s="64">
        <f t="shared" si="493"/>
        <v>4</v>
      </c>
      <c r="D3917" s="64">
        <f t="shared" si="494"/>
        <v>392</v>
      </c>
      <c r="E3917" s="64">
        <f t="shared" si="495"/>
        <v>1956</v>
      </c>
      <c r="F3917" s="64" t="str">
        <f t="shared" si="488"/>
        <v/>
      </c>
      <c r="G3917" s="64" t="str">
        <f t="shared" si="489"/>
        <v/>
      </c>
      <c r="H3917" s="64" t="str">
        <f t="shared" si="490"/>
        <v/>
      </c>
      <c r="I3917" s="80" t="str">
        <f>IFERROR(VLOOKUP(D3917,Sheet2!A:B,2,0),"")</f>
        <v/>
      </c>
      <c r="J3917" s="64" t="str">
        <f>IFERROR(IF(I3917&lt;&gt;"",VLOOKUP(I3917,Sheet2!B:C,2,0),""),"")</f>
        <v/>
      </c>
      <c r="K3917" s="64" t="str">
        <f>IFERROR( IF(I3917&lt;&gt;"", HLOOKUP(L$2+$A3917,Sheet2!BX:NK,2,0),""),"")</f>
        <v/>
      </c>
      <c r="L3917" t="str">
        <f>IF(OR(HLOOKUP(L$2+$A3917,Sheet2!BX:NK,$B3917,0),HLOOKUP(L$2+$A3917,Sheet2!BX:NK,$B3917,0)&lt;&gt;""),HLOOKUP(L$2+$A3917,Sheet2!BX:NK,$B3917,0),"")</f>
        <v/>
      </c>
      <c r="M3917" t="str">
        <f>IF(OR(HLOOKUP(M$2+$A3917,Sheet2!BY:NL,$B3917,0),HLOOKUP(M$2+$A3917,Sheet2!BY:NL,$B3917,0)&lt;&gt;""),HLOOKUP(M$2+$A3917,Sheet2!BY:NL,$B3917,0),"")</f>
        <v/>
      </c>
      <c r="N3917" t="str">
        <f>IF(OR(HLOOKUP(N$2+$A3917,Sheet2!BZ:NM,$B3917,0),HLOOKUP(N$2+$A3917,Sheet2!BZ:NM,$B3917,0)&lt;&gt;""),HLOOKUP(N$2+$A3917,Sheet2!BZ:NM,$B3917,0),"")</f>
        <v/>
      </c>
      <c r="O3917" t="str">
        <f>IF(OR(HLOOKUP(O$2+$A3917,Sheet2!CA:NN,$B3917,0),HLOOKUP(O$2+$A3917,Sheet2!CA:NN,$B3917,0)&lt;&gt;""),HLOOKUP(O$2+$A3917,Sheet2!CA:NN,$B3917,0),"")</f>
        <v/>
      </c>
      <c r="P3917" t="str">
        <f>IF(OR(HLOOKUP(P$2+$A3917,Sheet2!CB:NO,$B3917,0),HLOOKUP(P$2+$A3917,Sheet2!CB:NO,$B3917,0)&lt;&gt;""),HLOOKUP(P$2+$A3917,Sheet2!CB:NO,$B3917,0),"")</f>
        <v/>
      </c>
      <c r="Q3917" t="str">
        <f>IF(OR(HLOOKUP(Q$2+$A3917,Sheet2!CC:NO,$B3917,0),HLOOKUP(Q$2+$A3917,Sheet2!CC:NO,$B3917,0)&lt;&gt;""),HLOOKUP(Q$2+$A3917,Sheet2!CC:NO,$B3917,0),"")</f>
        <v/>
      </c>
    </row>
    <row r="3918" spans="1:17" x14ac:dyDescent="0.25">
      <c r="A3918" s="64">
        <f t="shared" si="491"/>
        <v>24</v>
      </c>
      <c r="B3918" s="64">
        <f t="shared" si="492"/>
        <v>396</v>
      </c>
      <c r="C3918" s="64">
        <f t="shared" si="493"/>
        <v>5</v>
      </c>
      <c r="D3918" s="64">
        <f t="shared" si="494"/>
        <v>392</v>
      </c>
      <c r="E3918" s="64">
        <f t="shared" si="495"/>
        <v>1956</v>
      </c>
      <c r="F3918" s="64" t="str">
        <f t="shared" si="488"/>
        <v/>
      </c>
      <c r="G3918" s="64" t="str">
        <f t="shared" si="489"/>
        <v/>
      </c>
      <c r="H3918" s="64" t="str">
        <f t="shared" si="490"/>
        <v/>
      </c>
      <c r="I3918" s="80" t="str">
        <f>IFERROR(VLOOKUP(D3918,Sheet2!A:B,2,0),"")</f>
        <v/>
      </c>
      <c r="J3918" s="64" t="str">
        <f>IFERROR(IF(I3918&lt;&gt;"",VLOOKUP(I3918,Sheet2!B:C,2,0),""),"")</f>
        <v/>
      </c>
      <c r="K3918" s="64" t="str">
        <f>IFERROR( IF(I3918&lt;&gt;"", HLOOKUP(L$2+$A3918,Sheet2!BX:NK,2,0),""),"")</f>
        <v/>
      </c>
      <c r="L3918" t="str">
        <f>IF(OR(HLOOKUP(L$2+$A3918,Sheet2!BX:NK,$B3918,0),HLOOKUP(L$2+$A3918,Sheet2!BX:NK,$B3918,0)&lt;&gt;""),HLOOKUP(L$2+$A3918,Sheet2!BX:NK,$B3918,0),"")</f>
        <v/>
      </c>
      <c r="M3918" t="str">
        <f>IF(OR(HLOOKUP(M$2+$A3918,Sheet2!BY:NL,$B3918,0),HLOOKUP(M$2+$A3918,Sheet2!BY:NL,$B3918,0)&lt;&gt;""),HLOOKUP(M$2+$A3918,Sheet2!BY:NL,$B3918,0),"")</f>
        <v/>
      </c>
      <c r="N3918" t="str">
        <f>IF(OR(HLOOKUP(N$2+$A3918,Sheet2!BZ:NM,$B3918,0),HLOOKUP(N$2+$A3918,Sheet2!BZ:NM,$B3918,0)&lt;&gt;""),HLOOKUP(N$2+$A3918,Sheet2!BZ:NM,$B3918,0),"")</f>
        <v/>
      </c>
      <c r="O3918" t="str">
        <f>IF(OR(HLOOKUP(O$2+$A3918,Sheet2!CA:NN,$B3918,0),HLOOKUP(O$2+$A3918,Sheet2!CA:NN,$B3918,0)&lt;&gt;""),HLOOKUP(O$2+$A3918,Sheet2!CA:NN,$B3918,0),"")</f>
        <v/>
      </c>
      <c r="P3918" t="str">
        <f>IF(OR(HLOOKUP(P$2+$A3918,Sheet2!CB:NO,$B3918,0),HLOOKUP(P$2+$A3918,Sheet2!CB:NO,$B3918,0)&lt;&gt;""),HLOOKUP(P$2+$A3918,Sheet2!CB:NO,$B3918,0),"")</f>
        <v/>
      </c>
      <c r="Q3918" t="str">
        <f>IF(OR(HLOOKUP(Q$2+$A3918,Sheet2!CC:NO,$B3918,0),HLOOKUP(Q$2+$A3918,Sheet2!CC:NO,$B3918,0)&lt;&gt;""),HLOOKUP(Q$2+$A3918,Sheet2!CC:NO,$B3918,0),"")</f>
        <v/>
      </c>
    </row>
    <row r="3919" spans="1:17" x14ac:dyDescent="0.25">
      <c r="A3919" s="64">
        <f t="shared" si="491"/>
        <v>30</v>
      </c>
      <c r="B3919" s="64">
        <f t="shared" si="492"/>
        <v>396</v>
      </c>
      <c r="C3919" s="64">
        <f t="shared" si="493"/>
        <v>6</v>
      </c>
      <c r="D3919" s="64">
        <f t="shared" si="494"/>
        <v>392</v>
      </c>
      <c r="E3919" s="64">
        <f t="shared" si="495"/>
        <v>1956</v>
      </c>
      <c r="F3919" s="64" t="str">
        <f t="shared" si="488"/>
        <v/>
      </c>
      <c r="G3919" s="64" t="str">
        <f t="shared" si="489"/>
        <v/>
      </c>
      <c r="H3919" s="64" t="str">
        <f t="shared" si="490"/>
        <v/>
      </c>
      <c r="I3919" s="80" t="str">
        <f>IFERROR(VLOOKUP(D3919,Sheet2!A:B,2,0),"")</f>
        <v/>
      </c>
      <c r="J3919" s="64" t="str">
        <f>IFERROR(IF(I3919&lt;&gt;"",VLOOKUP(I3919,Sheet2!B:C,2,0),""),"")</f>
        <v/>
      </c>
      <c r="K3919" s="64" t="str">
        <f>IFERROR( IF(I3919&lt;&gt;"", HLOOKUP(L$2+$A3919,Sheet2!BX:NK,2,0),""),"")</f>
        <v/>
      </c>
      <c r="L3919" t="str">
        <f>IF(OR(HLOOKUP(L$2+$A3919,Sheet2!BX:NK,$B3919,0),HLOOKUP(L$2+$A3919,Sheet2!BX:NK,$B3919,0)&lt;&gt;""),HLOOKUP(L$2+$A3919,Sheet2!BX:NK,$B3919,0),"")</f>
        <v/>
      </c>
      <c r="M3919" t="str">
        <f>IF(OR(HLOOKUP(M$2+$A3919,Sheet2!BY:NL,$B3919,0),HLOOKUP(M$2+$A3919,Sheet2!BY:NL,$B3919,0)&lt;&gt;""),HLOOKUP(M$2+$A3919,Sheet2!BY:NL,$B3919,0),"")</f>
        <v/>
      </c>
      <c r="N3919" t="str">
        <f>IF(OR(HLOOKUP(N$2+$A3919,Sheet2!BZ:NM,$B3919,0),HLOOKUP(N$2+$A3919,Sheet2!BZ:NM,$B3919,0)&lt;&gt;""),HLOOKUP(N$2+$A3919,Sheet2!BZ:NM,$B3919,0),"")</f>
        <v/>
      </c>
      <c r="O3919" t="str">
        <f>IF(OR(HLOOKUP(O$2+$A3919,Sheet2!CA:NN,$B3919,0),HLOOKUP(O$2+$A3919,Sheet2!CA:NN,$B3919,0)&lt;&gt;""),HLOOKUP(O$2+$A3919,Sheet2!CA:NN,$B3919,0),"")</f>
        <v/>
      </c>
      <c r="P3919" t="str">
        <f>IF(OR(HLOOKUP(P$2+$A3919,Sheet2!CB:NO,$B3919,0),HLOOKUP(P$2+$A3919,Sheet2!CB:NO,$B3919,0)&lt;&gt;""),HLOOKUP(P$2+$A3919,Sheet2!CB:NO,$B3919,0),"")</f>
        <v/>
      </c>
      <c r="Q3919" t="str">
        <f>IF(OR(HLOOKUP(Q$2+$A3919,Sheet2!CC:NO,$B3919,0),HLOOKUP(Q$2+$A3919,Sheet2!CC:NO,$B3919,0)&lt;&gt;""),HLOOKUP(Q$2+$A3919,Sheet2!CC:NO,$B3919,0),"")</f>
        <v/>
      </c>
    </row>
    <row r="3920" spans="1:17" x14ac:dyDescent="0.25">
      <c r="A3920" s="64">
        <f t="shared" si="491"/>
        <v>36</v>
      </c>
      <c r="B3920" s="64">
        <f t="shared" si="492"/>
        <v>396</v>
      </c>
      <c r="C3920" s="64">
        <f t="shared" si="493"/>
        <v>7</v>
      </c>
      <c r="D3920" s="64">
        <f t="shared" si="494"/>
        <v>392</v>
      </c>
      <c r="E3920" s="64">
        <f t="shared" si="495"/>
        <v>1956</v>
      </c>
      <c r="F3920" s="64" t="str">
        <f t="shared" si="488"/>
        <v/>
      </c>
      <c r="G3920" s="64" t="str">
        <f t="shared" si="489"/>
        <v/>
      </c>
      <c r="H3920" s="64" t="str">
        <f t="shared" si="490"/>
        <v/>
      </c>
      <c r="I3920" s="80" t="str">
        <f>IFERROR(VLOOKUP(D3920,Sheet2!A:B,2,0),"")</f>
        <v/>
      </c>
      <c r="J3920" s="64" t="str">
        <f>IFERROR(IF(I3920&lt;&gt;"",VLOOKUP(I3920,Sheet2!B:C,2,0),""),"")</f>
        <v/>
      </c>
      <c r="K3920" s="64" t="str">
        <f>IFERROR( IF(I3920&lt;&gt;"", HLOOKUP(L$2+$A3920,Sheet2!BX:NK,2,0),""),"")</f>
        <v/>
      </c>
      <c r="L3920" t="str">
        <f>IF(OR(HLOOKUP(L$2+$A3920,Sheet2!BX:NK,$B3920,0),HLOOKUP(L$2+$A3920,Sheet2!BX:NK,$B3920,0)&lt;&gt;""),HLOOKUP(L$2+$A3920,Sheet2!BX:NK,$B3920,0),"")</f>
        <v/>
      </c>
      <c r="M3920" t="str">
        <f>IF(OR(HLOOKUP(M$2+$A3920,Sheet2!BY:NL,$B3920,0),HLOOKUP(M$2+$A3920,Sheet2!BY:NL,$B3920,0)&lt;&gt;""),HLOOKUP(M$2+$A3920,Sheet2!BY:NL,$B3920,0),"")</f>
        <v/>
      </c>
      <c r="N3920" t="str">
        <f>IF(OR(HLOOKUP(N$2+$A3920,Sheet2!BZ:NM,$B3920,0),HLOOKUP(N$2+$A3920,Sheet2!BZ:NM,$B3920,0)&lt;&gt;""),HLOOKUP(N$2+$A3920,Sheet2!BZ:NM,$B3920,0),"")</f>
        <v/>
      </c>
      <c r="O3920" t="str">
        <f>IF(OR(HLOOKUP(O$2+$A3920,Sheet2!CA:NN,$B3920,0),HLOOKUP(O$2+$A3920,Sheet2!CA:NN,$B3920,0)&lt;&gt;""),HLOOKUP(O$2+$A3920,Sheet2!CA:NN,$B3920,0),"")</f>
        <v/>
      </c>
      <c r="P3920" t="str">
        <f>IF(OR(HLOOKUP(P$2+$A3920,Sheet2!CB:NO,$B3920,0),HLOOKUP(P$2+$A3920,Sheet2!CB:NO,$B3920,0)&lt;&gt;""),HLOOKUP(P$2+$A3920,Sheet2!CB:NO,$B3920,0),"")</f>
        <v/>
      </c>
      <c r="Q3920" t="str">
        <f>IF(OR(HLOOKUP(Q$2+$A3920,Sheet2!CC:NO,$B3920,0),HLOOKUP(Q$2+$A3920,Sheet2!CC:NO,$B3920,0)&lt;&gt;""),HLOOKUP(Q$2+$A3920,Sheet2!CC:NO,$B3920,0),"")</f>
        <v/>
      </c>
    </row>
    <row r="3921" spans="1:17" x14ac:dyDescent="0.25">
      <c r="A3921" s="64">
        <f t="shared" si="491"/>
        <v>42</v>
      </c>
      <c r="B3921" s="64">
        <f t="shared" si="492"/>
        <v>396</v>
      </c>
      <c r="C3921" s="64">
        <f t="shared" si="493"/>
        <v>8</v>
      </c>
      <c r="D3921" s="64">
        <f t="shared" si="494"/>
        <v>392</v>
      </c>
      <c r="E3921" s="64">
        <f t="shared" si="495"/>
        <v>1956</v>
      </c>
      <c r="F3921" s="64" t="str">
        <f t="shared" si="488"/>
        <v/>
      </c>
      <c r="G3921" s="64" t="str">
        <f t="shared" si="489"/>
        <v/>
      </c>
      <c r="H3921" s="64" t="str">
        <f t="shared" si="490"/>
        <v/>
      </c>
      <c r="I3921" s="80" t="str">
        <f>IFERROR(VLOOKUP(D3921,Sheet2!A:B,2,0),"")</f>
        <v/>
      </c>
      <c r="J3921" s="64" t="str">
        <f>IFERROR(IF(I3921&lt;&gt;"",VLOOKUP(I3921,Sheet2!B:C,2,0),""),"")</f>
        <v/>
      </c>
      <c r="K3921" s="64" t="str">
        <f>IFERROR( IF(I3921&lt;&gt;"", HLOOKUP(L$2+$A3921,Sheet2!BX:NK,2,0),""),"")</f>
        <v/>
      </c>
      <c r="L3921" t="str">
        <f>IF(OR(HLOOKUP(L$2+$A3921,Sheet2!BX:NK,$B3921,0),HLOOKUP(L$2+$A3921,Sheet2!BX:NK,$B3921,0)&lt;&gt;""),HLOOKUP(L$2+$A3921,Sheet2!BX:NK,$B3921,0),"")</f>
        <v/>
      </c>
      <c r="M3921" t="str">
        <f>IF(OR(HLOOKUP(M$2+$A3921,Sheet2!BY:NL,$B3921,0),HLOOKUP(M$2+$A3921,Sheet2!BY:NL,$B3921,0)&lt;&gt;""),HLOOKUP(M$2+$A3921,Sheet2!BY:NL,$B3921,0),"")</f>
        <v/>
      </c>
      <c r="N3921" t="str">
        <f>IF(OR(HLOOKUP(N$2+$A3921,Sheet2!BZ:NM,$B3921,0),HLOOKUP(N$2+$A3921,Sheet2!BZ:NM,$B3921,0)&lt;&gt;""),HLOOKUP(N$2+$A3921,Sheet2!BZ:NM,$B3921,0),"")</f>
        <v/>
      </c>
      <c r="O3921" t="str">
        <f>IF(OR(HLOOKUP(O$2+$A3921,Sheet2!CA:NN,$B3921,0),HLOOKUP(O$2+$A3921,Sheet2!CA:NN,$B3921,0)&lt;&gt;""),HLOOKUP(O$2+$A3921,Sheet2!CA:NN,$B3921,0),"")</f>
        <v/>
      </c>
      <c r="P3921" t="str">
        <f>IF(OR(HLOOKUP(P$2+$A3921,Sheet2!CB:NO,$B3921,0),HLOOKUP(P$2+$A3921,Sheet2!CB:NO,$B3921,0)&lt;&gt;""),HLOOKUP(P$2+$A3921,Sheet2!CB:NO,$B3921,0),"")</f>
        <v/>
      </c>
      <c r="Q3921" t="str">
        <f>IF(OR(HLOOKUP(Q$2+$A3921,Sheet2!CC:NO,$B3921,0),HLOOKUP(Q$2+$A3921,Sheet2!CC:NO,$B3921,0)&lt;&gt;""),HLOOKUP(Q$2+$A3921,Sheet2!CC:NO,$B3921,0),"")</f>
        <v/>
      </c>
    </row>
    <row r="3922" spans="1:17" x14ac:dyDescent="0.25">
      <c r="A3922" s="64">
        <f t="shared" si="491"/>
        <v>48</v>
      </c>
      <c r="B3922" s="64">
        <f t="shared" si="492"/>
        <v>396</v>
      </c>
      <c r="C3922" s="64">
        <f t="shared" si="493"/>
        <v>9</v>
      </c>
      <c r="D3922" s="64">
        <f t="shared" si="494"/>
        <v>392</v>
      </c>
      <c r="E3922" s="64">
        <f t="shared" si="495"/>
        <v>1956</v>
      </c>
      <c r="F3922" s="64" t="str">
        <f t="shared" si="488"/>
        <v/>
      </c>
      <c r="G3922" s="64" t="str">
        <f t="shared" si="489"/>
        <v/>
      </c>
      <c r="H3922" s="64" t="str">
        <f t="shared" si="490"/>
        <v/>
      </c>
      <c r="I3922" s="80" t="str">
        <f>IFERROR(VLOOKUP(D3922,Sheet2!A:B,2,0),"")</f>
        <v/>
      </c>
      <c r="J3922" s="64" t="str">
        <f>IFERROR(IF(I3922&lt;&gt;"",VLOOKUP(I3922,Sheet2!B:C,2,0),""),"")</f>
        <v/>
      </c>
      <c r="K3922" s="64" t="str">
        <f>IFERROR( IF(I3922&lt;&gt;"", HLOOKUP(L$2+$A3922,Sheet2!BX:NK,2,0),""),"")</f>
        <v/>
      </c>
      <c r="L3922" t="str">
        <f>IF(OR(HLOOKUP(L$2+$A3922,Sheet2!BX:NK,$B3922,0),HLOOKUP(L$2+$A3922,Sheet2!BX:NK,$B3922,0)&lt;&gt;""),HLOOKUP(L$2+$A3922,Sheet2!BX:NK,$B3922,0),"")</f>
        <v/>
      </c>
      <c r="M3922" t="str">
        <f>IF(OR(HLOOKUP(M$2+$A3922,Sheet2!BY:NL,$B3922,0),HLOOKUP(M$2+$A3922,Sheet2!BY:NL,$B3922,0)&lt;&gt;""),HLOOKUP(M$2+$A3922,Sheet2!BY:NL,$B3922,0),"")</f>
        <v/>
      </c>
      <c r="N3922" t="str">
        <f>IF(OR(HLOOKUP(N$2+$A3922,Sheet2!BZ:NM,$B3922,0),HLOOKUP(N$2+$A3922,Sheet2!BZ:NM,$B3922,0)&lt;&gt;""),HLOOKUP(N$2+$A3922,Sheet2!BZ:NM,$B3922,0),"")</f>
        <v/>
      </c>
      <c r="O3922" t="str">
        <f>IF(OR(HLOOKUP(O$2+$A3922,Sheet2!CA:NN,$B3922,0),HLOOKUP(O$2+$A3922,Sheet2!CA:NN,$B3922,0)&lt;&gt;""),HLOOKUP(O$2+$A3922,Sheet2!CA:NN,$B3922,0),"")</f>
        <v/>
      </c>
      <c r="P3922" t="str">
        <f>IF(OR(HLOOKUP(P$2+$A3922,Sheet2!CB:NO,$B3922,0),HLOOKUP(P$2+$A3922,Sheet2!CB:NO,$B3922,0)&lt;&gt;""),HLOOKUP(P$2+$A3922,Sheet2!CB:NO,$B3922,0),"")</f>
        <v/>
      </c>
      <c r="Q3922" t="str">
        <f>IF(OR(HLOOKUP(Q$2+$A3922,Sheet2!CC:NO,$B3922,0),HLOOKUP(Q$2+$A3922,Sheet2!CC:NO,$B3922,0)&lt;&gt;""),HLOOKUP(Q$2+$A3922,Sheet2!CC:NO,$B3922,0),"")</f>
        <v/>
      </c>
    </row>
    <row r="3923" spans="1:17" x14ac:dyDescent="0.25">
      <c r="A3923" s="64">
        <f t="shared" si="491"/>
        <v>54</v>
      </c>
      <c r="B3923" s="64">
        <f t="shared" si="492"/>
        <v>396</v>
      </c>
      <c r="C3923" s="64">
        <f t="shared" si="493"/>
        <v>10</v>
      </c>
      <c r="D3923" s="64">
        <f t="shared" si="494"/>
        <v>392</v>
      </c>
      <c r="E3923" s="64">
        <f t="shared" si="495"/>
        <v>1956</v>
      </c>
      <c r="F3923" s="64" t="str">
        <f t="shared" si="488"/>
        <v/>
      </c>
      <c r="G3923" s="64" t="str">
        <f t="shared" si="489"/>
        <v/>
      </c>
      <c r="H3923" s="64" t="str">
        <f t="shared" si="490"/>
        <v/>
      </c>
      <c r="I3923" s="80" t="str">
        <f>IFERROR(VLOOKUP(D3923,Sheet2!A:B,2,0),"")</f>
        <v/>
      </c>
      <c r="J3923" s="64" t="str">
        <f>IFERROR(IF(I3923&lt;&gt;"",VLOOKUP(I3923,Sheet2!B:C,2,0),""),"")</f>
        <v/>
      </c>
      <c r="K3923" s="64" t="str">
        <f>IFERROR( IF(I3923&lt;&gt;"", HLOOKUP(L$2+$A3923,Sheet2!BX:NK,2,0),""),"")</f>
        <v/>
      </c>
      <c r="L3923" t="str">
        <f>IF(OR(HLOOKUP(L$2+$A3923,Sheet2!BX:NK,$B3923,0),HLOOKUP(L$2+$A3923,Sheet2!BX:NK,$B3923,0)&lt;&gt;""),HLOOKUP(L$2+$A3923,Sheet2!BX:NK,$B3923,0),"")</f>
        <v/>
      </c>
      <c r="M3923" t="str">
        <f>IF(OR(HLOOKUP(M$2+$A3923,Sheet2!BY:NL,$B3923,0),HLOOKUP(M$2+$A3923,Sheet2!BY:NL,$B3923,0)&lt;&gt;""),HLOOKUP(M$2+$A3923,Sheet2!BY:NL,$B3923,0),"")</f>
        <v/>
      </c>
      <c r="N3923" t="str">
        <f>IF(OR(HLOOKUP(N$2+$A3923,Sheet2!BZ:NM,$B3923,0),HLOOKUP(N$2+$A3923,Sheet2!BZ:NM,$B3923,0)&lt;&gt;""),HLOOKUP(N$2+$A3923,Sheet2!BZ:NM,$B3923,0),"")</f>
        <v/>
      </c>
      <c r="O3923" t="str">
        <f>IF(OR(HLOOKUP(O$2+$A3923,Sheet2!CA:NN,$B3923,0),HLOOKUP(O$2+$A3923,Sheet2!CA:NN,$B3923,0)&lt;&gt;""),HLOOKUP(O$2+$A3923,Sheet2!CA:NN,$B3923,0),"")</f>
        <v/>
      </c>
      <c r="P3923" t="str">
        <f>IF(OR(HLOOKUP(P$2+$A3923,Sheet2!CB:NO,$B3923,0),HLOOKUP(P$2+$A3923,Sheet2!CB:NO,$B3923,0)&lt;&gt;""),HLOOKUP(P$2+$A3923,Sheet2!CB:NO,$B3923,0),"")</f>
        <v/>
      </c>
      <c r="Q3923" t="str">
        <f>IF(OR(HLOOKUP(Q$2+$A3923,Sheet2!CC:NO,$B3923,0),HLOOKUP(Q$2+$A3923,Sheet2!CC:NO,$B3923,0)&lt;&gt;""),HLOOKUP(Q$2+$A3923,Sheet2!CC:NO,$B3923,0),"")</f>
        <v/>
      </c>
    </row>
    <row r="3924" spans="1:17" x14ac:dyDescent="0.25">
      <c r="A3924" s="64">
        <f t="shared" si="491"/>
        <v>0</v>
      </c>
      <c r="B3924" s="64">
        <f t="shared" si="492"/>
        <v>397</v>
      </c>
      <c r="C3924" s="64">
        <f t="shared" si="493"/>
        <v>1</v>
      </c>
      <c r="D3924" s="64">
        <f t="shared" si="494"/>
        <v>393</v>
      </c>
      <c r="E3924" s="64">
        <f t="shared" si="495"/>
        <v>1961</v>
      </c>
      <c r="F3924" s="64" t="str">
        <f t="shared" si="488"/>
        <v/>
      </c>
      <c r="G3924" s="64" t="str">
        <f t="shared" si="489"/>
        <v/>
      </c>
      <c r="H3924" s="64" t="str">
        <f t="shared" si="490"/>
        <v/>
      </c>
      <c r="I3924" s="80" t="str">
        <f>IFERROR(VLOOKUP(D3924,Sheet2!A:B,2,0),"")</f>
        <v/>
      </c>
      <c r="J3924" s="64" t="str">
        <f>IFERROR(IF(I3924&lt;&gt;"",VLOOKUP(I3924,Sheet2!B:C,2,0),""),"")</f>
        <v/>
      </c>
      <c r="K3924" s="64" t="str">
        <f>IFERROR( IF(I3924&lt;&gt;"", HLOOKUP(L$2+$A3924,Sheet2!BX:NK,2,0),""),"")</f>
        <v/>
      </c>
      <c r="L3924" t="str">
        <f>IF(OR(HLOOKUP(L$2+$A3924,Sheet2!BX:NK,$B3924,0),HLOOKUP(L$2+$A3924,Sheet2!BX:NK,$B3924,0)&lt;&gt;""),HLOOKUP(L$2+$A3924,Sheet2!BX:NK,$B3924,0),"")</f>
        <v/>
      </c>
      <c r="M3924" t="str">
        <f>IF(OR(HLOOKUP(M$2+$A3924,Sheet2!BY:NL,$B3924,0),HLOOKUP(M$2+$A3924,Sheet2!BY:NL,$B3924,0)&lt;&gt;""),HLOOKUP(M$2+$A3924,Sheet2!BY:NL,$B3924,0),"")</f>
        <v/>
      </c>
      <c r="N3924" t="str">
        <f>IF(OR(HLOOKUP(N$2+$A3924,Sheet2!BZ:NM,$B3924,0),HLOOKUP(N$2+$A3924,Sheet2!BZ:NM,$B3924,0)&lt;&gt;""),HLOOKUP(N$2+$A3924,Sheet2!BZ:NM,$B3924,0),"")</f>
        <v/>
      </c>
      <c r="O3924" t="str">
        <f>IF(OR(HLOOKUP(O$2+$A3924,Sheet2!CA:NN,$B3924,0),HLOOKUP(O$2+$A3924,Sheet2!CA:NN,$B3924,0)&lt;&gt;""),HLOOKUP(O$2+$A3924,Sheet2!CA:NN,$B3924,0),"")</f>
        <v/>
      </c>
      <c r="P3924" t="str">
        <f>IF(OR(HLOOKUP(P$2+$A3924,Sheet2!CB:NO,$B3924,0),HLOOKUP(P$2+$A3924,Sheet2!CB:NO,$B3924,0)&lt;&gt;""),HLOOKUP(P$2+$A3924,Sheet2!CB:NO,$B3924,0),"")</f>
        <v/>
      </c>
      <c r="Q3924" t="str">
        <f>IF(OR(HLOOKUP(Q$2+$A3924,Sheet2!CC:NO,$B3924,0),HLOOKUP(Q$2+$A3924,Sheet2!CC:NO,$B3924,0)&lt;&gt;""),HLOOKUP(Q$2+$A3924,Sheet2!CC:NO,$B3924,0),"")</f>
        <v/>
      </c>
    </row>
    <row r="3925" spans="1:17" x14ac:dyDescent="0.25">
      <c r="A3925" s="64">
        <f t="shared" si="491"/>
        <v>6</v>
      </c>
      <c r="B3925" s="64">
        <f t="shared" si="492"/>
        <v>397</v>
      </c>
      <c r="C3925" s="64">
        <f t="shared" si="493"/>
        <v>2</v>
      </c>
      <c r="D3925" s="64">
        <f t="shared" si="494"/>
        <v>393</v>
      </c>
      <c r="E3925" s="64">
        <f t="shared" si="495"/>
        <v>1961</v>
      </c>
      <c r="F3925" s="64" t="str">
        <f t="shared" si="488"/>
        <v/>
      </c>
      <c r="G3925" s="64" t="str">
        <f t="shared" si="489"/>
        <v/>
      </c>
      <c r="H3925" s="64" t="str">
        <f t="shared" si="490"/>
        <v/>
      </c>
      <c r="I3925" s="80" t="str">
        <f>IFERROR(VLOOKUP(D3925,Sheet2!A:B,2,0),"")</f>
        <v/>
      </c>
      <c r="J3925" s="64" t="str">
        <f>IFERROR(IF(I3925&lt;&gt;"",VLOOKUP(I3925,Sheet2!B:C,2,0),""),"")</f>
        <v/>
      </c>
      <c r="K3925" s="64" t="str">
        <f>IFERROR( IF(I3925&lt;&gt;"", HLOOKUP(L$2+$A3925,Sheet2!BX:NK,2,0),""),"")</f>
        <v/>
      </c>
      <c r="L3925" t="str">
        <f>IF(OR(HLOOKUP(L$2+$A3925,Sheet2!BX:NK,$B3925,0),HLOOKUP(L$2+$A3925,Sheet2!BX:NK,$B3925,0)&lt;&gt;""),HLOOKUP(L$2+$A3925,Sheet2!BX:NK,$B3925,0),"")</f>
        <v/>
      </c>
      <c r="M3925" t="str">
        <f>IF(OR(HLOOKUP(M$2+$A3925,Sheet2!BY:NL,$B3925,0),HLOOKUP(M$2+$A3925,Sheet2!BY:NL,$B3925,0)&lt;&gt;""),HLOOKUP(M$2+$A3925,Sheet2!BY:NL,$B3925,0),"")</f>
        <v/>
      </c>
      <c r="N3925" t="str">
        <f>IF(OR(HLOOKUP(N$2+$A3925,Sheet2!BZ:NM,$B3925,0),HLOOKUP(N$2+$A3925,Sheet2!BZ:NM,$B3925,0)&lt;&gt;""),HLOOKUP(N$2+$A3925,Sheet2!BZ:NM,$B3925,0),"")</f>
        <v/>
      </c>
      <c r="O3925" t="str">
        <f>IF(OR(HLOOKUP(O$2+$A3925,Sheet2!CA:NN,$B3925,0),HLOOKUP(O$2+$A3925,Sheet2!CA:NN,$B3925,0)&lt;&gt;""),HLOOKUP(O$2+$A3925,Sheet2!CA:NN,$B3925,0),"")</f>
        <v/>
      </c>
      <c r="P3925" t="str">
        <f>IF(OR(HLOOKUP(P$2+$A3925,Sheet2!CB:NO,$B3925,0),HLOOKUP(P$2+$A3925,Sheet2!CB:NO,$B3925,0)&lt;&gt;""),HLOOKUP(P$2+$A3925,Sheet2!CB:NO,$B3925,0),"")</f>
        <v/>
      </c>
      <c r="Q3925" t="str">
        <f>IF(OR(HLOOKUP(Q$2+$A3925,Sheet2!CC:NO,$B3925,0),HLOOKUP(Q$2+$A3925,Sheet2!CC:NO,$B3925,0)&lt;&gt;""),HLOOKUP(Q$2+$A3925,Sheet2!CC:NO,$B3925,0),"")</f>
        <v/>
      </c>
    </row>
    <row r="3926" spans="1:17" x14ac:dyDescent="0.25">
      <c r="A3926" s="64">
        <f t="shared" si="491"/>
        <v>12</v>
      </c>
      <c r="B3926" s="64">
        <f t="shared" si="492"/>
        <v>397</v>
      </c>
      <c r="C3926" s="64">
        <f t="shared" si="493"/>
        <v>3</v>
      </c>
      <c r="D3926" s="64">
        <f t="shared" si="494"/>
        <v>393</v>
      </c>
      <c r="E3926" s="64">
        <f t="shared" si="495"/>
        <v>1961</v>
      </c>
      <c r="F3926" s="64" t="str">
        <f t="shared" si="488"/>
        <v/>
      </c>
      <c r="G3926" s="64" t="str">
        <f t="shared" si="489"/>
        <v/>
      </c>
      <c r="H3926" s="64" t="str">
        <f t="shared" si="490"/>
        <v/>
      </c>
      <c r="I3926" s="80" t="str">
        <f>IFERROR(VLOOKUP(D3926,Sheet2!A:B,2,0),"")</f>
        <v/>
      </c>
      <c r="J3926" s="64" t="str">
        <f>IFERROR(IF(I3926&lt;&gt;"",VLOOKUP(I3926,Sheet2!B:C,2,0),""),"")</f>
        <v/>
      </c>
      <c r="K3926" s="64" t="str">
        <f>IFERROR( IF(I3926&lt;&gt;"", HLOOKUP(L$2+$A3926,Sheet2!BX:NK,2,0),""),"")</f>
        <v/>
      </c>
      <c r="L3926" t="str">
        <f>IF(OR(HLOOKUP(L$2+$A3926,Sheet2!BX:NK,$B3926,0),HLOOKUP(L$2+$A3926,Sheet2!BX:NK,$B3926,0)&lt;&gt;""),HLOOKUP(L$2+$A3926,Sheet2!BX:NK,$B3926,0),"")</f>
        <v/>
      </c>
      <c r="M3926" t="str">
        <f>IF(OR(HLOOKUP(M$2+$A3926,Sheet2!BY:NL,$B3926,0),HLOOKUP(M$2+$A3926,Sheet2!BY:NL,$B3926,0)&lt;&gt;""),HLOOKUP(M$2+$A3926,Sheet2!BY:NL,$B3926,0),"")</f>
        <v/>
      </c>
      <c r="N3926" t="str">
        <f>IF(OR(HLOOKUP(N$2+$A3926,Sheet2!BZ:NM,$B3926,0),HLOOKUP(N$2+$A3926,Sheet2!BZ:NM,$B3926,0)&lt;&gt;""),HLOOKUP(N$2+$A3926,Sheet2!BZ:NM,$B3926,0),"")</f>
        <v/>
      </c>
      <c r="O3926" t="str">
        <f>IF(OR(HLOOKUP(O$2+$A3926,Sheet2!CA:NN,$B3926,0),HLOOKUP(O$2+$A3926,Sheet2!CA:NN,$B3926,0)&lt;&gt;""),HLOOKUP(O$2+$A3926,Sheet2!CA:NN,$B3926,0),"")</f>
        <v/>
      </c>
      <c r="P3926" t="str">
        <f>IF(OR(HLOOKUP(P$2+$A3926,Sheet2!CB:NO,$B3926,0),HLOOKUP(P$2+$A3926,Sheet2!CB:NO,$B3926,0)&lt;&gt;""),HLOOKUP(P$2+$A3926,Sheet2!CB:NO,$B3926,0),"")</f>
        <v/>
      </c>
      <c r="Q3926" t="str">
        <f>IF(OR(HLOOKUP(Q$2+$A3926,Sheet2!CC:NO,$B3926,0),HLOOKUP(Q$2+$A3926,Sheet2!CC:NO,$B3926,0)&lt;&gt;""),HLOOKUP(Q$2+$A3926,Sheet2!CC:NO,$B3926,0),"")</f>
        <v/>
      </c>
    </row>
    <row r="3927" spans="1:17" x14ac:dyDescent="0.25">
      <c r="A3927" s="64">
        <f t="shared" si="491"/>
        <v>18</v>
      </c>
      <c r="B3927" s="64">
        <f t="shared" si="492"/>
        <v>397</v>
      </c>
      <c r="C3927" s="64">
        <f t="shared" si="493"/>
        <v>4</v>
      </c>
      <c r="D3927" s="64">
        <f t="shared" si="494"/>
        <v>393</v>
      </c>
      <c r="E3927" s="64">
        <f t="shared" si="495"/>
        <v>1961</v>
      </c>
      <c r="F3927" s="64" t="str">
        <f t="shared" si="488"/>
        <v/>
      </c>
      <c r="G3927" s="64" t="str">
        <f t="shared" si="489"/>
        <v/>
      </c>
      <c r="H3927" s="64" t="str">
        <f t="shared" si="490"/>
        <v/>
      </c>
      <c r="I3927" s="80" t="str">
        <f>IFERROR(VLOOKUP(D3927,Sheet2!A:B,2,0),"")</f>
        <v/>
      </c>
      <c r="J3927" s="64" t="str">
        <f>IFERROR(IF(I3927&lt;&gt;"",VLOOKUP(I3927,Sheet2!B:C,2,0),""),"")</f>
        <v/>
      </c>
      <c r="K3927" s="64" t="str">
        <f>IFERROR( IF(I3927&lt;&gt;"", HLOOKUP(L$2+$A3927,Sheet2!BX:NK,2,0),""),"")</f>
        <v/>
      </c>
      <c r="L3927" t="str">
        <f>IF(OR(HLOOKUP(L$2+$A3927,Sheet2!BX:NK,$B3927,0),HLOOKUP(L$2+$A3927,Sheet2!BX:NK,$B3927,0)&lt;&gt;""),HLOOKUP(L$2+$A3927,Sheet2!BX:NK,$B3927,0),"")</f>
        <v/>
      </c>
      <c r="M3927" t="str">
        <f>IF(OR(HLOOKUP(M$2+$A3927,Sheet2!BY:NL,$B3927,0),HLOOKUP(M$2+$A3927,Sheet2!BY:NL,$B3927,0)&lt;&gt;""),HLOOKUP(M$2+$A3927,Sheet2!BY:NL,$B3927,0),"")</f>
        <v/>
      </c>
      <c r="N3927" t="str">
        <f>IF(OR(HLOOKUP(N$2+$A3927,Sheet2!BZ:NM,$B3927,0),HLOOKUP(N$2+$A3927,Sheet2!BZ:NM,$B3927,0)&lt;&gt;""),HLOOKUP(N$2+$A3927,Sheet2!BZ:NM,$B3927,0),"")</f>
        <v/>
      </c>
      <c r="O3927" t="str">
        <f>IF(OR(HLOOKUP(O$2+$A3927,Sheet2!CA:NN,$B3927,0),HLOOKUP(O$2+$A3927,Sheet2!CA:NN,$B3927,0)&lt;&gt;""),HLOOKUP(O$2+$A3927,Sheet2!CA:NN,$B3927,0),"")</f>
        <v/>
      </c>
      <c r="P3927" t="str">
        <f>IF(OR(HLOOKUP(P$2+$A3927,Sheet2!CB:NO,$B3927,0),HLOOKUP(P$2+$A3927,Sheet2!CB:NO,$B3927,0)&lt;&gt;""),HLOOKUP(P$2+$A3927,Sheet2!CB:NO,$B3927,0),"")</f>
        <v/>
      </c>
      <c r="Q3927" t="str">
        <f>IF(OR(HLOOKUP(Q$2+$A3927,Sheet2!CC:NO,$B3927,0),HLOOKUP(Q$2+$A3927,Sheet2!CC:NO,$B3927,0)&lt;&gt;""),HLOOKUP(Q$2+$A3927,Sheet2!CC:NO,$B3927,0),"")</f>
        <v/>
      </c>
    </row>
    <row r="3928" spans="1:17" x14ac:dyDescent="0.25">
      <c r="A3928" s="64">
        <f t="shared" si="491"/>
        <v>24</v>
      </c>
      <c r="B3928" s="64">
        <f t="shared" si="492"/>
        <v>397</v>
      </c>
      <c r="C3928" s="64">
        <f t="shared" si="493"/>
        <v>5</v>
      </c>
      <c r="D3928" s="64">
        <f t="shared" si="494"/>
        <v>393</v>
      </c>
      <c r="E3928" s="64">
        <f t="shared" si="495"/>
        <v>1961</v>
      </c>
      <c r="F3928" s="64" t="str">
        <f t="shared" si="488"/>
        <v/>
      </c>
      <c r="G3928" s="64" t="str">
        <f t="shared" si="489"/>
        <v/>
      </c>
      <c r="H3928" s="64" t="str">
        <f t="shared" si="490"/>
        <v/>
      </c>
      <c r="I3928" s="80" t="str">
        <f>IFERROR(VLOOKUP(D3928,Sheet2!A:B,2,0),"")</f>
        <v/>
      </c>
      <c r="J3928" s="64" t="str">
        <f>IFERROR(IF(I3928&lt;&gt;"",VLOOKUP(I3928,Sheet2!B:C,2,0),""),"")</f>
        <v/>
      </c>
      <c r="K3928" s="64" t="str">
        <f>IFERROR( IF(I3928&lt;&gt;"", HLOOKUP(L$2+$A3928,Sheet2!BX:NK,2,0),""),"")</f>
        <v/>
      </c>
      <c r="L3928" t="str">
        <f>IF(OR(HLOOKUP(L$2+$A3928,Sheet2!BX:NK,$B3928,0),HLOOKUP(L$2+$A3928,Sheet2!BX:NK,$B3928,0)&lt;&gt;""),HLOOKUP(L$2+$A3928,Sheet2!BX:NK,$B3928,0),"")</f>
        <v/>
      </c>
      <c r="M3928" t="str">
        <f>IF(OR(HLOOKUP(M$2+$A3928,Sheet2!BY:NL,$B3928,0),HLOOKUP(M$2+$A3928,Sheet2!BY:NL,$B3928,0)&lt;&gt;""),HLOOKUP(M$2+$A3928,Sheet2!BY:NL,$B3928,0),"")</f>
        <v/>
      </c>
      <c r="N3928" t="str">
        <f>IF(OR(HLOOKUP(N$2+$A3928,Sheet2!BZ:NM,$B3928,0),HLOOKUP(N$2+$A3928,Sheet2!BZ:NM,$B3928,0)&lt;&gt;""),HLOOKUP(N$2+$A3928,Sheet2!BZ:NM,$B3928,0),"")</f>
        <v/>
      </c>
      <c r="O3928" t="str">
        <f>IF(OR(HLOOKUP(O$2+$A3928,Sheet2!CA:NN,$B3928,0),HLOOKUP(O$2+$A3928,Sheet2!CA:NN,$B3928,0)&lt;&gt;""),HLOOKUP(O$2+$A3928,Sheet2!CA:NN,$B3928,0),"")</f>
        <v/>
      </c>
      <c r="P3928" t="str">
        <f>IF(OR(HLOOKUP(P$2+$A3928,Sheet2!CB:NO,$B3928,0),HLOOKUP(P$2+$A3928,Sheet2!CB:NO,$B3928,0)&lt;&gt;""),HLOOKUP(P$2+$A3928,Sheet2!CB:NO,$B3928,0),"")</f>
        <v/>
      </c>
      <c r="Q3928" t="str">
        <f>IF(OR(HLOOKUP(Q$2+$A3928,Sheet2!CC:NO,$B3928,0),HLOOKUP(Q$2+$A3928,Sheet2!CC:NO,$B3928,0)&lt;&gt;""),HLOOKUP(Q$2+$A3928,Sheet2!CC:NO,$B3928,0),"")</f>
        <v/>
      </c>
    </row>
    <row r="3929" spans="1:17" x14ac:dyDescent="0.25">
      <c r="A3929" s="64">
        <f t="shared" si="491"/>
        <v>30</v>
      </c>
      <c r="B3929" s="64">
        <f t="shared" si="492"/>
        <v>397</v>
      </c>
      <c r="C3929" s="64">
        <f t="shared" si="493"/>
        <v>6</v>
      </c>
      <c r="D3929" s="64">
        <f t="shared" si="494"/>
        <v>393</v>
      </c>
      <c r="E3929" s="64">
        <f t="shared" si="495"/>
        <v>1961</v>
      </c>
      <c r="F3929" s="64" t="str">
        <f t="shared" si="488"/>
        <v/>
      </c>
      <c r="G3929" s="64" t="str">
        <f t="shared" si="489"/>
        <v/>
      </c>
      <c r="H3929" s="64" t="str">
        <f t="shared" si="490"/>
        <v/>
      </c>
      <c r="I3929" s="80" t="str">
        <f>IFERROR(VLOOKUP(D3929,Sheet2!A:B,2,0),"")</f>
        <v/>
      </c>
      <c r="J3929" s="64" t="str">
        <f>IFERROR(IF(I3929&lt;&gt;"",VLOOKUP(I3929,Sheet2!B:C,2,0),""),"")</f>
        <v/>
      </c>
      <c r="K3929" s="64" t="str">
        <f>IFERROR( IF(I3929&lt;&gt;"", HLOOKUP(L$2+$A3929,Sheet2!BX:NK,2,0),""),"")</f>
        <v/>
      </c>
      <c r="L3929" t="str">
        <f>IF(OR(HLOOKUP(L$2+$A3929,Sheet2!BX:NK,$B3929,0),HLOOKUP(L$2+$A3929,Sheet2!BX:NK,$B3929,0)&lt;&gt;""),HLOOKUP(L$2+$A3929,Sheet2!BX:NK,$B3929,0),"")</f>
        <v/>
      </c>
      <c r="M3929" t="str">
        <f>IF(OR(HLOOKUP(M$2+$A3929,Sheet2!BY:NL,$B3929,0),HLOOKUP(M$2+$A3929,Sheet2!BY:NL,$B3929,0)&lt;&gt;""),HLOOKUP(M$2+$A3929,Sheet2!BY:NL,$B3929,0),"")</f>
        <v/>
      </c>
      <c r="N3929" t="str">
        <f>IF(OR(HLOOKUP(N$2+$A3929,Sheet2!BZ:NM,$B3929,0),HLOOKUP(N$2+$A3929,Sheet2!BZ:NM,$B3929,0)&lt;&gt;""),HLOOKUP(N$2+$A3929,Sheet2!BZ:NM,$B3929,0),"")</f>
        <v/>
      </c>
      <c r="O3929" t="str">
        <f>IF(OR(HLOOKUP(O$2+$A3929,Sheet2!CA:NN,$B3929,0),HLOOKUP(O$2+$A3929,Sheet2!CA:NN,$B3929,0)&lt;&gt;""),HLOOKUP(O$2+$A3929,Sheet2!CA:NN,$B3929,0),"")</f>
        <v/>
      </c>
      <c r="P3929" t="str">
        <f>IF(OR(HLOOKUP(P$2+$A3929,Sheet2!CB:NO,$B3929,0),HLOOKUP(P$2+$A3929,Sheet2!CB:NO,$B3929,0)&lt;&gt;""),HLOOKUP(P$2+$A3929,Sheet2!CB:NO,$B3929,0),"")</f>
        <v/>
      </c>
      <c r="Q3929" t="str">
        <f>IF(OR(HLOOKUP(Q$2+$A3929,Sheet2!CC:NO,$B3929,0),HLOOKUP(Q$2+$A3929,Sheet2!CC:NO,$B3929,0)&lt;&gt;""),HLOOKUP(Q$2+$A3929,Sheet2!CC:NO,$B3929,0),"")</f>
        <v/>
      </c>
    </row>
    <row r="3930" spans="1:17" x14ac:dyDescent="0.25">
      <c r="A3930" s="64">
        <f t="shared" si="491"/>
        <v>36</v>
      </c>
      <c r="B3930" s="64">
        <f t="shared" si="492"/>
        <v>397</v>
      </c>
      <c r="C3930" s="64">
        <f t="shared" si="493"/>
        <v>7</v>
      </c>
      <c r="D3930" s="64">
        <f t="shared" si="494"/>
        <v>393</v>
      </c>
      <c r="E3930" s="64">
        <f t="shared" si="495"/>
        <v>1961</v>
      </c>
      <c r="F3930" s="64" t="str">
        <f t="shared" si="488"/>
        <v/>
      </c>
      <c r="G3930" s="64" t="str">
        <f t="shared" si="489"/>
        <v/>
      </c>
      <c r="H3930" s="64" t="str">
        <f t="shared" si="490"/>
        <v/>
      </c>
      <c r="I3930" s="80" t="str">
        <f>IFERROR(VLOOKUP(D3930,Sheet2!A:B,2,0),"")</f>
        <v/>
      </c>
      <c r="J3930" s="64" t="str">
        <f>IFERROR(IF(I3930&lt;&gt;"",VLOOKUP(I3930,Sheet2!B:C,2,0),""),"")</f>
        <v/>
      </c>
      <c r="K3930" s="64" t="str">
        <f>IFERROR( IF(I3930&lt;&gt;"", HLOOKUP(L$2+$A3930,Sheet2!BX:NK,2,0),""),"")</f>
        <v/>
      </c>
      <c r="L3930" t="str">
        <f>IF(OR(HLOOKUP(L$2+$A3930,Sheet2!BX:NK,$B3930,0),HLOOKUP(L$2+$A3930,Sheet2!BX:NK,$B3930,0)&lt;&gt;""),HLOOKUP(L$2+$A3930,Sheet2!BX:NK,$B3930,0),"")</f>
        <v/>
      </c>
      <c r="M3930" t="str">
        <f>IF(OR(HLOOKUP(M$2+$A3930,Sheet2!BY:NL,$B3930,0),HLOOKUP(M$2+$A3930,Sheet2!BY:NL,$B3930,0)&lt;&gt;""),HLOOKUP(M$2+$A3930,Sheet2!BY:NL,$B3930,0),"")</f>
        <v/>
      </c>
      <c r="N3930" t="str">
        <f>IF(OR(HLOOKUP(N$2+$A3930,Sheet2!BZ:NM,$B3930,0),HLOOKUP(N$2+$A3930,Sheet2!BZ:NM,$B3930,0)&lt;&gt;""),HLOOKUP(N$2+$A3930,Sheet2!BZ:NM,$B3930,0),"")</f>
        <v/>
      </c>
      <c r="O3930" t="str">
        <f>IF(OR(HLOOKUP(O$2+$A3930,Sheet2!CA:NN,$B3930,0),HLOOKUP(O$2+$A3930,Sheet2!CA:NN,$B3930,0)&lt;&gt;""),HLOOKUP(O$2+$A3930,Sheet2!CA:NN,$B3930,0),"")</f>
        <v/>
      </c>
      <c r="P3930" t="str">
        <f>IF(OR(HLOOKUP(P$2+$A3930,Sheet2!CB:NO,$B3930,0),HLOOKUP(P$2+$A3930,Sheet2!CB:NO,$B3930,0)&lt;&gt;""),HLOOKUP(P$2+$A3930,Sheet2!CB:NO,$B3930,0),"")</f>
        <v/>
      </c>
      <c r="Q3930" t="str">
        <f>IF(OR(HLOOKUP(Q$2+$A3930,Sheet2!CC:NO,$B3930,0),HLOOKUP(Q$2+$A3930,Sheet2!CC:NO,$B3930,0)&lt;&gt;""),HLOOKUP(Q$2+$A3930,Sheet2!CC:NO,$B3930,0),"")</f>
        <v/>
      </c>
    </row>
    <row r="3931" spans="1:17" x14ac:dyDescent="0.25">
      <c r="A3931" s="64">
        <f t="shared" si="491"/>
        <v>42</v>
      </c>
      <c r="B3931" s="64">
        <f t="shared" si="492"/>
        <v>397</v>
      </c>
      <c r="C3931" s="64">
        <f t="shared" si="493"/>
        <v>8</v>
      </c>
      <c r="D3931" s="64">
        <f t="shared" si="494"/>
        <v>393</v>
      </c>
      <c r="E3931" s="64">
        <f t="shared" si="495"/>
        <v>1961</v>
      </c>
      <c r="F3931" s="64" t="str">
        <f t="shared" si="488"/>
        <v/>
      </c>
      <c r="G3931" s="64" t="str">
        <f t="shared" si="489"/>
        <v/>
      </c>
      <c r="H3931" s="64" t="str">
        <f t="shared" si="490"/>
        <v/>
      </c>
      <c r="I3931" s="80" t="str">
        <f>IFERROR(VLOOKUP(D3931,Sheet2!A:B,2,0),"")</f>
        <v/>
      </c>
      <c r="J3931" s="64" t="str">
        <f>IFERROR(IF(I3931&lt;&gt;"",VLOOKUP(I3931,Sheet2!B:C,2,0),""),"")</f>
        <v/>
      </c>
      <c r="K3931" s="64" t="str">
        <f>IFERROR( IF(I3931&lt;&gt;"", HLOOKUP(L$2+$A3931,Sheet2!BX:NK,2,0),""),"")</f>
        <v/>
      </c>
      <c r="L3931" t="str">
        <f>IF(OR(HLOOKUP(L$2+$A3931,Sheet2!BX:NK,$B3931,0),HLOOKUP(L$2+$A3931,Sheet2!BX:NK,$B3931,0)&lt;&gt;""),HLOOKUP(L$2+$A3931,Sheet2!BX:NK,$B3931,0),"")</f>
        <v/>
      </c>
      <c r="M3931" t="str">
        <f>IF(OR(HLOOKUP(M$2+$A3931,Sheet2!BY:NL,$B3931,0),HLOOKUP(M$2+$A3931,Sheet2!BY:NL,$B3931,0)&lt;&gt;""),HLOOKUP(M$2+$A3931,Sheet2!BY:NL,$B3931,0),"")</f>
        <v/>
      </c>
      <c r="N3931" t="str">
        <f>IF(OR(HLOOKUP(N$2+$A3931,Sheet2!BZ:NM,$B3931,0),HLOOKUP(N$2+$A3931,Sheet2!BZ:NM,$B3931,0)&lt;&gt;""),HLOOKUP(N$2+$A3931,Sheet2!BZ:NM,$B3931,0),"")</f>
        <v/>
      </c>
      <c r="O3931" t="str">
        <f>IF(OR(HLOOKUP(O$2+$A3931,Sheet2!CA:NN,$B3931,0),HLOOKUP(O$2+$A3931,Sheet2!CA:NN,$B3931,0)&lt;&gt;""),HLOOKUP(O$2+$A3931,Sheet2!CA:NN,$B3931,0),"")</f>
        <v/>
      </c>
      <c r="P3931" t="str">
        <f>IF(OR(HLOOKUP(P$2+$A3931,Sheet2!CB:NO,$B3931,0),HLOOKUP(P$2+$A3931,Sheet2!CB:NO,$B3931,0)&lt;&gt;""),HLOOKUP(P$2+$A3931,Sheet2!CB:NO,$B3931,0),"")</f>
        <v/>
      </c>
      <c r="Q3931" t="str">
        <f>IF(OR(HLOOKUP(Q$2+$A3931,Sheet2!CC:NO,$B3931,0),HLOOKUP(Q$2+$A3931,Sheet2!CC:NO,$B3931,0)&lt;&gt;""),HLOOKUP(Q$2+$A3931,Sheet2!CC:NO,$B3931,0),"")</f>
        <v/>
      </c>
    </row>
    <row r="3932" spans="1:17" x14ac:dyDescent="0.25">
      <c r="A3932" s="64">
        <f t="shared" si="491"/>
        <v>48</v>
      </c>
      <c r="B3932" s="64">
        <f t="shared" si="492"/>
        <v>397</v>
      </c>
      <c r="C3932" s="64">
        <f t="shared" si="493"/>
        <v>9</v>
      </c>
      <c r="D3932" s="64">
        <f t="shared" si="494"/>
        <v>393</v>
      </c>
      <c r="E3932" s="64">
        <f t="shared" si="495"/>
        <v>1961</v>
      </c>
      <c r="F3932" s="64" t="str">
        <f t="shared" si="488"/>
        <v/>
      </c>
      <c r="G3932" s="64" t="str">
        <f t="shared" si="489"/>
        <v/>
      </c>
      <c r="H3932" s="64" t="str">
        <f t="shared" si="490"/>
        <v/>
      </c>
      <c r="I3932" s="80" t="str">
        <f>IFERROR(VLOOKUP(D3932,Sheet2!A:B,2,0),"")</f>
        <v/>
      </c>
      <c r="J3932" s="64" t="str">
        <f>IFERROR(IF(I3932&lt;&gt;"",VLOOKUP(I3932,Sheet2!B:C,2,0),""),"")</f>
        <v/>
      </c>
      <c r="K3932" s="64" t="str">
        <f>IFERROR( IF(I3932&lt;&gt;"", HLOOKUP(L$2+$A3932,Sheet2!BX:NK,2,0),""),"")</f>
        <v/>
      </c>
      <c r="L3932" t="str">
        <f>IF(OR(HLOOKUP(L$2+$A3932,Sheet2!BX:NK,$B3932,0),HLOOKUP(L$2+$A3932,Sheet2!BX:NK,$B3932,0)&lt;&gt;""),HLOOKUP(L$2+$A3932,Sheet2!BX:NK,$B3932,0),"")</f>
        <v/>
      </c>
      <c r="M3932" t="str">
        <f>IF(OR(HLOOKUP(M$2+$A3932,Sheet2!BY:NL,$B3932,0),HLOOKUP(M$2+$A3932,Sheet2!BY:NL,$B3932,0)&lt;&gt;""),HLOOKUP(M$2+$A3932,Sheet2!BY:NL,$B3932,0),"")</f>
        <v/>
      </c>
      <c r="N3932" t="str">
        <f>IF(OR(HLOOKUP(N$2+$A3932,Sheet2!BZ:NM,$B3932,0),HLOOKUP(N$2+$A3932,Sheet2!BZ:NM,$B3932,0)&lt;&gt;""),HLOOKUP(N$2+$A3932,Sheet2!BZ:NM,$B3932,0),"")</f>
        <v/>
      </c>
      <c r="O3932" t="str">
        <f>IF(OR(HLOOKUP(O$2+$A3932,Sheet2!CA:NN,$B3932,0),HLOOKUP(O$2+$A3932,Sheet2!CA:NN,$B3932,0)&lt;&gt;""),HLOOKUP(O$2+$A3932,Sheet2!CA:NN,$B3932,0),"")</f>
        <v/>
      </c>
      <c r="P3932" t="str">
        <f>IF(OR(HLOOKUP(P$2+$A3932,Sheet2!CB:NO,$B3932,0),HLOOKUP(P$2+$A3932,Sheet2!CB:NO,$B3932,0)&lt;&gt;""),HLOOKUP(P$2+$A3932,Sheet2!CB:NO,$B3932,0),"")</f>
        <v/>
      </c>
      <c r="Q3932" t="str">
        <f>IF(OR(HLOOKUP(Q$2+$A3932,Sheet2!CC:NO,$B3932,0),HLOOKUP(Q$2+$A3932,Sheet2!CC:NO,$B3932,0)&lt;&gt;""),HLOOKUP(Q$2+$A3932,Sheet2!CC:NO,$B3932,0),"")</f>
        <v/>
      </c>
    </row>
    <row r="3933" spans="1:17" x14ac:dyDescent="0.25">
      <c r="A3933" s="64">
        <f t="shared" si="491"/>
        <v>54</v>
      </c>
      <c r="B3933" s="64">
        <f t="shared" si="492"/>
        <v>397</v>
      </c>
      <c r="C3933" s="64">
        <f t="shared" si="493"/>
        <v>10</v>
      </c>
      <c r="D3933" s="64">
        <f t="shared" si="494"/>
        <v>393</v>
      </c>
      <c r="E3933" s="64">
        <f t="shared" si="495"/>
        <v>1961</v>
      </c>
      <c r="F3933" s="64" t="str">
        <f t="shared" si="488"/>
        <v/>
      </c>
      <c r="G3933" s="64" t="str">
        <f t="shared" si="489"/>
        <v/>
      </c>
      <c r="H3933" s="64" t="str">
        <f t="shared" si="490"/>
        <v/>
      </c>
      <c r="I3933" s="80" t="str">
        <f>IFERROR(VLOOKUP(D3933,Sheet2!A:B,2,0),"")</f>
        <v/>
      </c>
      <c r="J3933" s="64" t="str">
        <f>IFERROR(IF(I3933&lt;&gt;"",VLOOKUP(I3933,Sheet2!B:C,2,0),""),"")</f>
        <v/>
      </c>
      <c r="K3933" s="64" t="str">
        <f>IFERROR( IF(I3933&lt;&gt;"", HLOOKUP(L$2+$A3933,Sheet2!BX:NK,2,0),""),"")</f>
        <v/>
      </c>
      <c r="L3933" t="str">
        <f>IF(OR(HLOOKUP(L$2+$A3933,Sheet2!BX:NK,$B3933,0),HLOOKUP(L$2+$A3933,Sheet2!BX:NK,$B3933,0)&lt;&gt;""),HLOOKUP(L$2+$A3933,Sheet2!BX:NK,$B3933,0),"")</f>
        <v/>
      </c>
      <c r="M3933" t="str">
        <f>IF(OR(HLOOKUP(M$2+$A3933,Sheet2!BY:NL,$B3933,0),HLOOKUP(M$2+$A3933,Sheet2!BY:NL,$B3933,0)&lt;&gt;""),HLOOKUP(M$2+$A3933,Sheet2!BY:NL,$B3933,0),"")</f>
        <v/>
      </c>
      <c r="N3933" t="str">
        <f>IF(OR(HLOOKUP(N$2+$A3933,Sheet2!BZ:NM,$B3933,0),HLOOKUP(N$2+$A3933,Sheet2!BZ:NM,$B3933,0)&lt;&gt;""),HLOOKUP(N$2+$A3933,Sheet2!BZ:NM,$B3933,0),"")</f>
        <v/>
      </c>
      <c r="O3933" t="str">
        <f>IF(OR(HLOOKUP(O$2+$A3933,Sheet2!CA:NN,$B3933,0),HLOOKUP(O$2+$A3933,Sheet2!CA:NN,$B3933,0)&lt;&gt;""),HLOOKUP(O$2+$A3933,Sheet2!CA:NN,$B3933,0),"")</f>
        <v/>
      </c>
      <c r="P3933" t="str">
        <f>IF(OR(HLOOKUP(P$2+$A3933,Sheet2!CB:NO,$B3933,0),HLOOKUP(P$2+$A3933,Sheet2!CB:NO,$B3933,0)&lt;&gt;""),HLOOKUP(P$2+$A3933,Sheet2!CB:NO,$B3933,0),"")</f>
        <v/>
      </c>
      <c r="Q3933" t="str">
        <f>IF(OR(HLOOKUP(Q$2+$A3933,Sheet2!CC:NO,$B3933,0),HLOOKUP(Q$2+$A3933,Sheet2!CC:NO,$B3933,0)&lt;&gt;""),HLOOKUP(Q$2+$A3933,Sheet2!CC:NO,$B3933,0),"")</f>
        <v/>
      </c>
    </row>
    <row r="3934" spans="1:17" x14ac:dyDescent="0.25">
      <c r="A3934" s="64">
        <f t="shared" si="491"/>
        <v>0</v>
      </c>
      <c r="B3934" s="64">
        <f t="shared" si="492"/>
        <v>398</v>
      </c>
      <c r="C3934" s="64">
        <f t="shared" si="493"/>
        <v>1</v>
      </c>
      <c r="D3934" s="64">
        <f t="shared" si="494"/>
        <v>394</v>
      </c>
      <c r="E3934" s="64">
        <f t="shared" si="495"/>
        <v>1966</v>
      </c>
      <c r="F3934" s="64" t="str">
        <f t="shared" si="488"/>
        <v/>
      </c>
      <c r="G3934" s="64" t="str">
        <f t="shared" si="489"/>
        <v/>
      </c>
      <c r="H3934" s="64" t="str">
        <f t="shared" si="490"/>
        <v/>
      </c>
      <c r="I3934" s="80" t="str">
        <f>IFERROR(VLOOKUP(D3934,Sheet2!A:B,2,0),"")</f>
        <v/>
      </c>
      <c r="J3934" s="64" t="str">
        <f>IFERROR(IF(I3934&lt;&gt;"",VLOOKUP(I3934,Sheet2!B:C,2,0),""),"")</f>
        <v/>
      </c>
      <c r="K3934" s="64" t="str">
        <f>IFERROR( IF(I3934&lt;&gt;"", HLOOKUP(L$2+$A3934,Sheet2!BX:NK,2,0),""),"")</f>
        <v/>
      </c>
      <c r="L3934" t="str">
        <f>IF(OR(HLOOKUP(L$2+$A3934,Sheet2!BX:NK,$B3934,0),HLOOKUP(L$2+$A3934,Sheet2!BX:NK,$B3934,0)&lt;&gt;""),HLOOKUP(L$2+$A3934,Sheet2!BX:NK,$B3934,0),"")</f>
        <v/>
      </c>
      <c r="M3934" t="str">
        <f>IF(OR(HLOOKUP(M$2+$A3934,Sheet2!BY:NL,$B3934,0),HLOOKUP(M$2+$A3934,Sheet2!BY:NL,$B3934,0)&lt;&gt;""),HLOOKUP(M$2+$A3934,Sheet2!BY:NL,$B3934,0),"")</f>
        <v/>
      </c>
      <c r="N3934" t="str">
        <f>IF(OR(HLOOKUP(N$2+$A3934,Sheet2!BZ:NM,$B3934,0),HLOOKUP(N$2+$A3934,Sheet2!BZ:NM,$B3934,0)&lt;&gt;""),HLOOKUP(N$2+$A3934,Sheet2!BZ:NM,$B3934,0),"")</f>
        <v/>
      </c>
      <c r="O3934" t="str">
        <f>IF(OR(HLOOKUP(O$2+$A3934,Sheet2!CA:NN,$B3934,0),HLOOKUP(O$2+$A3934,Sheet2!CA:NN,$B3934,0)&lt;&gt;""),HLOOKUP(O$2+$A3934,Sheet2!CA:NN,$B3934,0),"")</f>
        <v/>
      </c>
      <c r="P3934" t="str">
        <f>IF(OR(HLOOKUP(P$2+$A3934,Sheet2!CB:NO,$B3934,0),HLOOKUP(P$2+$A3934,Sheet2!CB:NO,$B3934,0)&lt;&gt;""),HLOOKUP(P$2+$A3934,Sheet2!CB:NO,$B3934,0),"")</f>
        <v/>
      </c>
      <c r="Q3934" t="str">
        <f>IF(OR(HLOOKUP(Q$2+$A3934,Sheet2!CC:NO,$B3934,0),HLOOKUP(Q$2+$A3934,Sheet2!CC:NO,$B3934,0)&lt;&gt;""),HLOOKUP(Q$2+$A3934,Sheet2!CC:NO,$B3934,0),"")</f>
        <v/>
      </c>
    </row>
    <row r="3935" spans="1:17" x14ac:dyDescent="0.25">
      <c r="A3935" s="64">
        <f t="shared" si="491"/>
        <v>6</v>
      </c>
      <c r="B3935" s="64">
        <f t="shared" si="492"/>
        <v>398</v>
      </c>
      <c r="C3935" s="64">
        <f t="shared" si="493"/>
        <v>2</v>
      </c>
      <c r="D3935" s="64">
        <f t="shared" si="494"/>
        <v>394</v>
      </c>
      <c r="E3935" s="64">
        <f t="shared" si="495"/>
        <v>1966</v>
      </c>
      <c r="F3935" s="64" t="str">
        <f t="shared" si="488"/>
        <v/>
      </c>
      <c r="G3935" s="64" t="str">
        <f t="shared" si="489"/>
        <v/>
      </c>
      <c r="H3935" s="64" t="str">
        <f t="shared" si="490"/>
        <v/>
      </c>
      <c r="I3935" s="80" t="str">
        <f>IFERROR(VLOOKUP(D3935,Sheet2!A:B,2,0),"")</f>
        <v/>
      </c>
      <c r="J3935" s="64" t="str">
        <f>IFERROR(IF(I3935&lt;&gt;"",VLOOKUP(I3935,Sheet2!B:C,2,0),""),"")</f>
        <v/>
      </c>
      <c r="K3935" s="64" t="str">
        <f>IFERROR( IF(I3935&lt;&gt;"", HLOOKUP(L$2+$A3935,Sheet2!BX:NK,2,0),""),"")</f>
        <v/>
      </c>
      <c r="L3935" t="str">
        <f>IF(OR(HLOOKUP(L$2+$A3935,Sheet2!BX:NK,$B3935,0),HLOOKUP(L$2+$A3935,Sheet2!BX:NK,$B3935,0)&lt;&gt;""),HLOOKUP(L$2+$A3935,Sheet2!BX:NK,$B3935,0),"")</f>
        <v/>
      </c>
      <c r="M3935" t="str">
        <f>IF(OR(HLOOKUP(M$2+$A3935,Sheet2!BY:NL,$B3935,0),HLOOKUP(M$2+$A3935,Sheet2!BY:NL,$B3935,0)&lt;&gt;""),HLOOKUP(M$2+$A3935,Sheet2!BY:NL,$B3935,0),"")</f>
        <v/>
      </c>
      <c r="N3935" t="str">
        <f>IF(OR(HLOOKUP(N$2+$A3935,Sheet2!BZ:NM,$B3935,0),HLOOKUP(N$2+$A3935,Sheet2!BZ:NM,$B3935,0)&lt;&gt;""),HLOOKUP(N$2+$A3935,Sheet2!BZ:NM,$B3935,0),"")</f>
        <v/>
      </c>
      <c r="O3935" t="str">
        <f>IF(OR(HLOOKUP(O$2+$A3935,Sheet2!CA:NN,$B3935,0),HLOOKUP(O$2+$A3935,Sheet2!CA:NN,$B3935,0)&lt;&gt;""),HLOOKUP(O$2+$A3935,Sheet2!CA:NN,$B3935,0),"")</f>
        <v/>
      </c>
      <c r="P3935" t="str">
        <f>IF(OR(HLOOKUP(P$2+$A3935,Sheet2!CB:NO,$B3935,0),HLOOKUP(P$2+$A3935,Sheet2!CB:NO,$B3935,0)&lt;&gt;""),HLOOKUP(P$2+$A3935,Sheet2!CB:NO,$B3935,0),"")</f>
        <v/>
      </c>
      <c r="Q3935" t="str">
        <f>IF(OR(HLOOKUP(Q$2+$A3935,Sheet2!CC:NO,$B3935,0),HLOOKUP(Q$2+$A3935,Sheet2!CC:NO,$B3935,0)&lt;&gt;""),HLOOKUP(Q$2+$A3935,Sheet2!CC:NO,$B3935,0),"")</f>
        <v/>
      </c>
    </row>
    <row r="3936" spans="1:17" x14ac:dyDescent="0.25">
      <c r="A3936" s="64">
        <f t="shared" si="491"/>
        <v>12</v>
      </c>
      <c r="B3936" s="64">
        <f t="shared" si="492"/>
        <v>398</v>
      </c>
      <c r="C3936" s="64">
        <f t="shared" si="493"/>
        <v>3</v>
      </c>
      <c r="D3936" s="64">
        <f t="shared" si="494"/>
        <v>394</v>
      </c>
      <c r="E3936" s="64">
        <f t="shared" si="495"/>
        <v>1966</v>
      </c>
      <c r="F3936" s="64" t="str">
        <f t="shared" si="488"/>
        <v/>
      </c>
      <c r="G3936" s="64" t="str">
        <f t="shared" si="489"/>
        <v/>
      </c>
      <c r="H3936" s="64" t="str">
        <f t="shared" si="490"/>
        <v/>
      </c>
      <c r="I3936" s="80" t="str">
        <f>IFERROR(VLOOKUP(D3936,Sheet2!A:B,2,0),"")</f>
        <v/>
      </c>
      <c r="J3936" s="64" t="str">
        <f>IFERROR(IF(I3936&lt;&gt;"",VLOOKUP(I3936,Sheet2!B:C,2,0),""),"")</f>
        <v/>
      </c>
      <c r="K3936" s="64" t="str">
        <f>IFERROR( IF(I3936&lt;&gt;"", HLOOKUP(L$2+$A3936,Sheet2!BX:NK,2,0),""),"")</f>
        <v/>
      </c>
      <c r="L3936" t="str">
        <f>IF(OR(HLOOKUP(L$2+$A3936,Sheet2!BX:NK,$B3936,0),HLOOKUP(L$2+$A3936,Sheet2!BX:NK,$B3936,0)&lt;&gt;""),HLOOKUP(L$2+$A3936,Sheet2!BX:NK,$B3936,0),"")</f>
        <v/>
      </c>
      <c r="M3936" t="str">
        <f>IF(OR(HLOOKUP(M$2+$A3936,Sheet2!BY:NL,$B3936,0),HLOOKUP(M$2+$A3936,Sheet2!BY:NL,$B3936,0)&lt;&gt;""),HLOOKUP(M$2+$A3936,Sheet2!BY:NL,$B3936,0),"")</f>
        <v/>
      </c>
      <c r="N3936" t="str">
        <f>IF(OR(HLOOKUP(N$2+$A3936,Sheet2!BZ:NM,$B3936,0),HLOOKUP(N$2+$A3936,Sheet2!BZ:NM,$B3936,0)&lt;&gt;""),HLOOKUP(N$2+$A3936,Sheet2!BZ:NM,$B3936,0),"")</f>
        <v/>
      </c>
      <c r="O3936" t="str">
        <f>IF(OR(HLOOKUP(O$2+$A3936,Sheet2!CA:NN,$B3936,0),HLOOKUP(O$2+$A3936,Sheet2!CA:NN,$B3936,0)&lt;&gt;""),HLOOKUP(O$2+$A3936,Sheet2!CA:NN,$B3936,0),"")</f>
        <v/>
      </c>
      <c r="P3936" t="str">
        <f>IF(OR(HLOOKUP(P$2+$A3936,Sheet2!CB:NO,$B3936,0),HLOOKUP(P$2+$A3936,Sheet2!CB:NO,$B3936,0)&lt;&gt;""),HLOOKUP(P$2+$A3936,Sheet2!CB:NO,$B3936,0),"")</f>
        <v/>
      </c>
      <c r="Q3936" t="str">
        <f>IF(OR(HLOOKUP(Q$2+$A3936,Sheet2!CC:NO,$B3936,0),HLOOKUP(Q$2+$A3936,Sheet2!CC:NO,$B3936,0)&lt;&gt;""),HLOOKUP(Q$2+$A3936,Sheet2!CC:NO,$B3936,0),"")</f>
        <v/>
      </c>
    </row>
    <row r="3937" spans="1:17" x14ac:dyDescent="0.25">
      <c r="A3937" s="64">
        <f t="shared" si="491"/>
        <v>18</v>
      </c>
      <c r="B3937" s="64">
        <f t="shared" si="492"/>
        <v>398</v>
      </c>
      <c r="C3937" s="64">
        <f t="shared" si="493"/>
        <v>4</v>
      </c>
      <c r="D3937" s="64">
        <f t="shared" si="494"/>
        <v>394</v>
      </c>
      <c r="E3937" s="64">
        <f t="shared" si="495"/>
        <v>1966</v>
      </c>
      <c r="F3937" s="64" t="str">
        <f t="shared" si="488"/>
        <v/>
      </c>
      <c r="G3937" s="64" t="str">
        <f t="shared" si="489"/>
        <v/>
      </c>
      <c r="H3937" s="64" t="str">
        <f t="shared" si="490"/>
        <v/>
      </c>
      <c r="I3937" s="80" t="str">
        <f>IFERROR(VLOOKUP(D3937,Sheet2!A:B,2,0),"")</f>
        <v/>
      </c>
      <c r="J3937" s="64" t="str">
        <f>IFERROR(IF(I3937&lt;&gt;"",VLOOKUP(I3937,Sheet2!B:C,2,0),""),"")</f>
        <v/>
      </c>
      <c r="K3937" s="64" t="str">
        <f>IFERROR( IF(I3937&lt;&gt;"", HLOOKUP(L$2+$A3937,Sheet2!BX:NK,2,0),""),"")</f>
        <v/>
      </c>
      <c r="L3937" t="str">
        <f>IF(OR(HLOOKUP(L$2+$A3937,Sheet2!BX:NK,$B3937,0),HLOOKUP(L$2+$A3937,Sheet2!BX:NK,$B3937,0)&lt;&gt;""),HLOOKUP(L$2+$A3937,Sheet2!BX:NK,$B3937,0),"")</f>
        <v/>
      </c>
      <c r="M3937" t="str">
        <f>IF(OR(HLOOKUP(M$2+$A3937,Sheet2!BY:NL,$B3937,0),HLOOKUP(M$2+$A3937,Sheet2!BY:NL,$B3937,0)&lt;&gt;""),HLOOKUP(M$2+$A3937,Sheet2!BY:NL,$B3937,0),"")</f>
        <v/>
      </c>
      <c r="N3937" t="str">
        <f>IF(OR(HLOOKUP(N$2+$A3937,Sheet2!BZ:NM,$B3937,0),HLOOKUP(N$2+$A3937,Sheet2!BZ:NM,$B3937,0)&lt;&gt;""),HLOOKUP(N$2+$A3937,Sheet2!BZ:NM,$B3937,0),"")</f>
        <v/>
      </c>
      <c r="O3937" t="str">
        <f>IF(OR(HLOOKUP(O$2+$A3937,Sheet2!CA:NN,$B3937,0),HLOOKUP(O$2+$A3937,Sheet2!CA:NN,$B3937,0)&lt;&gt;""),HLOOKUP(O$2+$A3937,Sheet2!CA:NN,$B3937,0),"")</f>
        <v/>
      </c>
      <c r="P3937" t="str">
        <f>IF(OR(HLOOKUP(P$2+$A3937,Sheet2!CB:NO,$B3937,0),HLOOKUP(P$2+$A3937,Sheet2!CB:NO,$B3937,0)&lt;&gt;""),HLOOKUP(P$2+$A3937,Sheet2!CB:NO,$B3937,0),"")</f>
        <v/>
      </c>
      <c r="Q3937" t="str">
        <f>IF(OR(HLOOKUP(Q$2+$A3937,Sheet2!CC:NO,$B3937,0),HLOOKUP(Q$2+$A3937,Sheet2!CC:NO,$B3937,0)&lt;&gt;""),HLOOKUP(Q$2+$A3937,Sheet2!CC:NO,$B3937,0),"")</f>
        <v/>
      </c>
    </row>
    <row r="3938" spans="1:17" x14ac:dyDescent="0.25">
      <c r="A3938" s="64">
        <f t="shared" si="491"/>
        <v>24</v>
      </c>
      <c r="B3938" s="64">
        <f t="shared" si="492"/>
        <v>398</v>
      </c>
      <c r="C3938" s="64">
        <f t="shared" si="493"/>
        <v>5</v>
      </c>
      <c r="D3938" s="64">
        <f t="shared" si="494"/>
        <v>394</v>
      </c>
      <c r="E3938" s="64">
        <f t="shared" si="495"/>
        <v>1966</v>
      </c>
      <c r="F3938" s="64" t="str">
        <f t="shared" si="488"/>
        <v/>
      </c>
      <c r="G3938" s="64" t="str">
        <f t="shared" si="489"/>
        <v/>
      </c>
      <c r="H3938" s="64" t="str">
        <f t="shared" si="490"/>
        <v/>
      </c>
      <c r="I3938" s="80" t="str">
        <f>IFERROR(VLOOKUP(D3938,Sheet2!A:B,2,0),"")</f>
        <v/>
      </c>
      <c r="J3938" s="64" t="str">
        <f>IFERROR(IF(I3938&lt;&gt;"",VLOOKUP(I3938,Sheet2!B:C,2,0),""),"")</f>
        <v/>
      </c>
      <c r="K3938" s="64" t="str">
        <f>IFERROR( IF(I3938&lt;&gt;"", HLOOKUP(L$2+$A3938,Sheet2!BX:NK,2,0),""),"")</f>
        <v/>
      </c>
      <c r="L3938" t="str">
        <f>IF(OR(HLOOKUP(L$2+$A3938,Sheet2!BX:NK,$B3938,0),HLOOKUP(L$2+$A3938,Sheet2!BX:NK,$B3938,0)&lt;&gt;""),HLOOKUP(L$2+$A3938,Sheet2!BX:NK,$B3938,0),"")</f>
        <v/>
      </c>
      <c r="M3938" t="str">
        <f>IF(OR(HLOOKUP(M$2+$A3938,Sheet2!BY:NL,$B3938,0),HLOOKUP(M$2+$A3938,Sheet2!BY:NL,$B3938,0)&lt;&gt;""),HLOOKUP(M$2+$A3938,Sheet2!BY:NL,$B3938,0),"")</f>
        <v/>
      </c>
      <c r="N3938" t="str">
        <f>IF(OR(HLOOKUP(N$2+$A3938,Sheet2!BZ:NM,$B3938,0),HLOOKUP(N$2+$A3938,Sheet2!BZ:NM,$B3938,0)&lt;&gt;""),HLOOKUP(N$2+$A3938,Sheet2!BZ:NM,$B3938,0),"")</f>
        <v/>
      </c>
      <c r="O3938" t="str">
        <f>IF(OR(HLOOKUP(O$2+$A3938,Sheet2!CA:NN,$B3938,0),HLOOKUP(O$2+$A3938,Sheet2!CA:NN,$B3938,0)&lt;&gt;""),HLOOKUP(O$2+$A3938,Sheet2!CA:NN,$B3938,0),"")</f>
        <v/>
      </c>
      <c r="P3938" t="str">
        <f>IF(OR(HLOOKUP(P$2+$A3938,Sheet2!CB:NO,$B3938,0),HLOOKUP(P$2+$A3938,Sheet2!CB:NO,$B3938,0)&lt;&gt;""),HLOOKUP(P$2+$A3938,Sheet2!CB:NO,$B3938,0),"")</f>
        <v/>
      </c>
      <c r="Q3938" t="str">
        <f>IF(OR(HLOOKUP(Q$2+$A3938,Sheet2!CC:NO,$B3938,0),HLOOKUP(Q$2+$A3938,Sheet2!CC:NO,$B3938,0)&lt;&gt;""),HLOOKUP(Q$2+$A3938,Sheet2!CC:NO,$B3938,0),"")</f>
        <v/>
      </c>
    </row>
    <row r="3939" spans="1:17" x14ac:dyDescent="0.25">
      <c r="A3939" s="64">
        <f t="shared" si="491"/>
        <v>30</v>
      </c>
      <c r="B3939" s="64">
        <f t="shared" si="492"/>
        <v>398</v>
      </c>
      <c r="C3939" s="64">
        <f t="shared" si="493"/>
        <v>6</v>
      </c>
      <c r="D3939" s="64">
        <f t="shared" si="494"/>
        <v>394</v>
      </c>
      <c r="E3939" s="64">
        <f t="shared" si="495"/>
        <v>1966</v>
      </c>
      <c r="F3939" s="64" t="str">
        <f t="shared" si="488"/>
        <v/>
      </c>
      <c r="G3939" s="64" t="str">
        <f t="shared" si="489"/>
        <v/>
      </c>
      <c r="H3939" s="64" t="str">
        <f t="shared" si="490"/>
        <v/>
      </c>
      <c r="I3939" s="80" t="str">
        <f>IFERROR(VLOOKUP(D3939,Sheet2!A:B,2,0),"")</f>
        <v/>
      </c>
      <c r="J3939" s="64" t="str">
        <f>IFERROR(IF(I3939&lt;&gt;"",VLOOKUP(I3939,Sheet2!B:C,2,0),""),"")</f>
        <v/>
      </c>
      <c r="K3939" s="64" t="str">
        <f>IFERROR( IF(I3939&lt;&gt;"", HLOOKUP(L$2+$A3939,Sheet2!BX:NK,2,0),""),"")</f>
        <v/>
      </c>
      <c r="L3939" t="str">
        <f>IF(OR(HLOOKUP(L$2+$A3939,Sheet2!BX:NK,$B3939,0),HLOOKUP(L$2+$A3939,Sheet2!BX:NK,$B3939,0)&lt;&gt;""),HLOOKUP(L$2+$A3939,Sheet2!BX:NK,$B3939,0),"")</f>
        <v/>
      </c>
      <c r="M3939" t="str">
        <f>IF(OR(HLOOKUP(M$2+$A3939,Sheet2!BY:NL,$B3939,0),HLOOKUP(M$2+$A3939,Sheet2!BY:NL,$B3939,0)&lt;&gt;""),HLOOKUP(M$2+$A3939,Sheet2!BY:NL,$B3939,0),"")</f>
        <v/>
      </c>
      <c r="N3939" t="str">
        <f>IF(OR(HLOOKUP(N$2+$A3939,Sheet2!BZ:NM,$B3939,0),HLOOKUP(N$2+$A3939,Sheet2!BZ:NM,$B3939,0)&lt;&gt;""),HLOOKUP(N$2+$A3939,Sheet2!BZ:NM,$B3939,0),"")</f>
        <v/>
      </c>
      <c r="O3939" t="str">
        <f>IF(OR(HLOOKUP(O$2+$A3939,Sheet2!CA:NN,$B3939,0),HLOOKUP(O$2+$A3939,Sheet2!CA:NN,$B3939,0)&lt;&gt;""),HLOOKUP(O$2+$A3939,Sheet2!CA:NN,$B3939,0),"")</f>
        <v/>
      </c>
      <c r="P3939" t="str">
        <f>IF(OR(HLOOKUP(P$2+$A3939,Sheet2!CB:NO,$B3939,0),HLOOKUP(P$2+$A3939,Sheet2!CB:NO,$B3939,0)&lt;&gt;""),HLOOKUP(P$2+$A3939,Sheet2!CB:NO,$B3939,0),"")</f>
        <v/>
      </c>
      <c r="Q3939" t="str">
        <f>IF(OR(HLOOKUP(Q$2+$A3939,Sheet2!CC:NO,$B3939,0),HLOOKUP(Q$2+$A3939,Sheet2!CC:NO,$B3939,0)&lt;&gt;""),HLOOKUP(Q$2+$A3939,Sheet2!CC:NO,$B3939,0),"")</f>
        <v/>
      </c>
    </row>
    <row r="3940" spans="1:17" x14ac:dyDescent="0.25">
      <c r="A3940" s="64">
        <f t="shared" si="491"/>
        <v>36</v>
      </c>
      <c r="B3940" s="64">
        <f t="shared" si="492"/>
        <v>398</v>
      </c>
      <c r="C3940" s="64">
        <f t="shared" si="493"/>
        <v>7</v>
      </c>
      <c r="D3940" s="64">
        <f t="shared" si="494"/>
        <v>394</v>
      </c>
      <c r="E3940" s="64">
        <f t="shared" si="495"/>
        <v>1966</v>
      </c>
      <c r="F3940" s="64" t="str">
        <f t="shared" si="488"/>
        <v/>
      </c>
      <c r="G3940" s="64" t="str">
        <f t="shared" si="489"/>
        <v/>
      </c>
      <c r="H3940" s="64" t="str">
        <f t="shared" si="490"/>
        <v/>
      </c>
      <c r="I3940" s="80" t="str">
        <f>IFERROR(VLOOKUP(D3940,Sheet2!A:B,2,0),"")</f>
        <v/>
      </c>
      <c r="J3940" s="64" t="str">
        <f>IFERROR(IF(I3940&lt;&gt;"",VLOOKUP(I3940,Sheet2!B:C,2,0),""),"")</f>
        <v/>
      </c>
      <c r="K3940" s="64" t="str">
        <f>IFERROR( IF(I3940&lt;&gt;"", HLOOKUP(L$2+$A3940,Sheet2!BX:NK,2,0),""),"")</f>
        <v/>
      </c>
      <c r="L3940" t="str">
        <f>IF(OR(HLOOKUP(L$2+$A3940,Sheet2!BX:NK,$B3940,0),HLOOKUP(L$2+$A3940,Sheet2!BX:NK,$B3940,0)&lt;&gt;""),HLOOKUP(L$2+$A3940,Sheet2!BX:NK,$B3940,0),"")</f>
        <v/>
      </c>
      <c r="M3940" t="str">
        <f>IF(OR(HLOOKUP(M$2+$A3940,Sheet2!BY:NL,$B3940,0),HLOOKUP(M$2+$A3940,Sheet2!BY:NL,$B3940,0)&lt;&gt;""),HLOOKUP(M$2+$A3940,Sheet2!BY:NL,$B3940,0),"")</f>
        <v/>
      </c>
      <c r="N3940" t="str">
        <f>IF(OR(HLOOKUP(N$2+$A3940,Sheet2!BZ:NM,$B3940,0),HLOOKUP(N$2+$A3940,Sheet2!BZ:NM,$B3940,0)&lt;&gt;""),HLOOKUP(N$2+$A3940,Sheet2!BZ:NM,$B3940,0),"")</f>
        <v/>
      </c>
      <c r="O3940" t="str">
        <f>IF(OR(HLOOKUP(O$2+$A3940,Sheet2!CA:NN,$B3940,0),HLOOKUP(O$2+$A3940,Sheet2!CA:NN,$B3940,0)&lt;&gt;""),HLOOKUP(O$2+$A3940,Sheet2!CA:NN,$B3940,0),"")</f>
        <v/>
      </c>
      <c r="P3940" t="str">
        <f>IF(OR(HLOOKUP(P$2+$A3940,Sheet2!CB:NO,$B3940,0),HLOOKUP(P$2+$A3940,Sheet2!CB:NO,$B3940,0)&lt;&gt;""),HLOOKUP(P$2+$A3940,Sheet2!CB:NO,$B3940,0),"")</f>
        <v/>
      </c>
      <c r="Q3940" t="str">
        <f>IF(OR(HLOOKUP(Q$2+$A3940,Sheet2!CC:NO,$B3940,0),HLOOKUP(Q$2+$A3940,Sheet2!CC:NO,$B3940,0)&lt;&gt;""),HLOOKUP(Q$2+$A3940,Sheet2!CC:NO,$B3940,0),"")</f>
        <v/>
      </c>
    </row>
    <row r="3941" spans="1:17" x14ac:dyDescent="0.25">
      <c r="A3941" s="64">
        <f t="shared" si="491"/>
        <v>42</v>
      </c>
      <c r="B3941" s="64">
        <f t="shared" si="492"/>
        <v>398</v>
      </c>
      <c r="C3941" s="64">
        <f t="shared" si="493"/>
        <v>8</v>
      </c>
      <c r="D3941" s="64">
        <f t="shared" si="494"/>
        <v>394</v>
      </c>
      <c r="E3941" s="64">
        <f t="shared" si="495"/>
        <v>1966</v>
      </c>
      <c r="F3941" s="64" t="str">
        <f t="shared" si="488"/>
        <v/>
      </c>
      <c r="G3941" s="64" t="str">
        <f t="shared" si="489"/>
        <v/>
      </c>
      <c r="H3941" s="64" t="str">
        <f t="shared" si="490"/>
        <v/>
      </c>
      <c r="I3941" s="80" t="str">
        <f>IFERROR(VLOOKUP(D3941,Sheet2!A:B,2,0),"")</f>
        <v/>
      </c>
      <c r="J3941" s="64" t="str">
        <f>IFERROR(IF(I3941&lt;&gt;"",VLOOKUP(I3941,Sheet2!B:C,2,0),""),"")</f>
        <v/>
      </c>
      <c r="K3941" s="64" t="str">
        <f>IFERROR( IF(I3941&lt;&gt;"", HLOOKUP(L$2+$A3941,Sheet2!BX:NK,2,0),""),"")</f>
        <v/>
      </c>
      <c r="L3941" t="str">
        <f>IF(OR(HLOOKUP(L$2+$A3941,Sheet2!BX:NK,$B3941,0),HLOOKUP(L$2+$A3941,Sheet2!BX:NK,$B3941,0)&lt;&gt;""),HLOOKUP(L$2+$A3941,Sheet2!BX:NK,$B3941,0),"")</f>
        <v/>
      </c>
      <c r="M3941" t="str">
        <f>IF(OR(HLOOKUP(M$2+$A3941,Sheet2!BY:NL,$B3941,0),HLOOKUP(M$2+$A3941,Sheet2!BY:NL,$B3941,0)&lt;&gt;""),HLOOKUP(M$2+$A3941,Sheet2!BY:NL,$B3941,0),"")</f>
        <v/>
      </c>
      <c r="N3941" t="str">
        <f>IF(OR(HLOOKUP(N$2+$A3941,Sheet2!BZ:NM,$B3941,0),HLOOKUP(N$2+$A3941,Sheet2!BZ:NM,$B3941,0)&lt;&gt;""),HLOOKUP(N$2+$A3941,Sheet2!BZ:NM,$B3941,0),"")</f>
        <v/>
      </c>
      <c r="O3941" t="str">
        <f>IF(OR(HLOOKUP(O$2+$A3941,Sheet2!CA:NN,$B3941,0),HLOOKUP(O$2+$A3941,Sheet2!CA:NN,$B3941,0)&lt;&gt;""),HLOOKUP(O$2+$A3941,Sheet2!CA:NN,$B3941,0),"")</f>
        <v/>
      </c>
      <c r="P3941" t="str">
        <f>IF(OR(HLOOKUP(P$2+$A3941,Sheet2!CB:NO,$B3941,0),HLOOKUP(P$2+$A3941,Sheet2!CB:NO,$B3941,0)&lt;&gt;""),HLOOKUP(P$2+$A3941,Sheet2!CB:NO,$B3941,0),"")</f>
        <v/>
      </c>
      <c r="Q3941" t="str">
        <f>IF(OR(HLOOKUP(Q$2+$A3941,Sheet2!CC:NO,$B3941,0),HLOOKUP(Q$2+$A3941,Sheet2!CC:NO,$B3941,0)&lt;&gt;""),HLOOKUP(Q$2+$A3941,Sheet2!CC:NO,$B3941,0),"")</f>
        <v/>
      </c>
    </row>
    <row r="3942" spans="1:17" x14ac:dyDescent="0.25">
      <c r="A3942" s="64">
        <f t="shared" si="491"/>
        <v>48</v>
      </c>
      <c r="B3942" s="64">
        <f t="shared" si="492"/>
        <v>398</v>
      </c>
      <c r="C3942" s="64">
        <f t="shared" si="493"/>
        <v>9</v>
      </c>
      <c r="D3942" s="64">
        <f t="shared" si="494"/>
        <v>394</v>
      </c>
      <c r="E3942" s="64">
        <f t="shared" si="495"/>
        <v>1966</v>
      </c>
      <c r="F3942" s="64" t="str">
        <f t="shared" si="488"/>
        <v/>
      </c>
      <c r="G3942" s="64" t="str">
        <f t="shared" si="489"/>
        <v/>
      </c>
      <c r="H3942" s="64" t="str">
        <f t="shared" si="490"/>
        <v/>
      </c>
      <c r="I3942" s="80" t="str">
        <f>IFERROR(VLOOKUP(D3942,Sheet2!A:B,2,0),"")</f>
        <v/>
      </c>
      <c r="J3942" s="64" t="str">
        <f>IFERROR(IF(I3942&lt;&gt;"",VLOOKUP(I3942,Sheet2!B:C,2,0),""),"")</f>
        <v/>
      </c>
      <c r="K3942" s="64" t="str">
        <f>IFERROR( IF(I3942&lt;&gt;"", HLOOKUP(L$2+$A3942,Sheet2!BX:NK,2,0),""),"")</f>
        <v/>
      </c>
      <c r="L3942" t="str">
        <f>IF(OR(HLOOKUP(L$2+$A3942,Sheet2!BX:NK,$B3942,0),HLOOKUP(L$2+$A3942,Sheet2!BX:NK,$B3942,0)&lt;&gt;""),HLOOKUP(L$2+$A3942,Sheet2!BX:NK,$B3942,0),"")</f>
        <v/>
      </c>
      <c r="M3942" t="str">
        <f>IF(OR(HLOOKUP(M$2+$A3942,Sheet2!BY:NL,$B3942,0),HLOOKUP(M$2+$A3942,Sheet2!BY:NL,$B3942,0)&lt;&gt;""),HLOOKUP(M$2+$A3942,Sheet2!BY:NL,$B3942,0),"")</f>
        <v/>
      </c>
      <c r="N3942" t="str">
        <f>IF(OR(HLOOKUP(N$2+$A3942,Sheet2!BZ:NM,$B3942,0),HLOOKUP(N$2+$A3942,Sheet2!BZ:NM,$B3942,0)&lt;&gt;""),HLOOKUP(N$2+$A3942,Sheet2!BZ:NM,$B3942,0),"")</f>
        <v/>
      </c>
      <c r="O3942" t="str">
        <f>IF(OR(HLOOKUP(O$2+$A3942,Sheet2!CA:NN,$B3942,0),HLOOKUP(O$2+$A3942,Sheet2!CA:NN,$B3942,0)&lt;&gt;""),HLOOKUP(O$2+$A3942,Sheet2!CA:NN,$B3942,0),"")</f>
        <v/>
      </c>
      <c r="P3942" t="str">
        <f>IF(OR(HLOOKUP(P$2+$A3942,Sheet2!CB:NO,$B3942,0),HLOOKUP(P$2+$A3942,Sheet2!CB:NO,$B3942,0)&lt;&gt;""),HLOOKUP(P$2+$A3942,Sheet2!CB:NO,$B3942,0),"")</f>
        <v/>
      </c>
      <c r="Q3942" t="str">
        <f>IF(OR(HLOOKUP(Q$2+$A3942,Sheet2!CC:NO,$B3942,0),HLOOKUP(Q$2+$A3942,Sheet2!CC:NO,$B3942,0)&lt;&gt;""),HLOOKUP(Q$2+$A3942,Sheet2!CC:NO,$B3942,0),"")</f>
        <v/>
      </c>
    </row>
    <row r="3943" spans="1:17" x14ac:dyDescent="0.25">
      <c r="A3943" s="64">
        <f t="shared" si="491"/>
        <v>54</v>
      </c>
      <c r="B3943" s="64">
        <f t="shared" si="492"/>
        <v>398</v>
      </c>
      <c r="C3943" s="64">
        <f t="shared" si="493"/>
        <v>10</v>
      </c>
      <c r="D3943" s="64">
        <f t="shared" si="494"/>
        <v>394</v>
      </c>
      <c r="E3943" s="64">
        <f t="shared" si="495"/>
        <v>1966</v>
      </c>
      <c r="F3943" s="64" t="str">
        <f t="shared" si="488"/>
        <v/>
      </c>
      <c r="G3943" s="64" t="str">
        <f t="shared" si="489"/>
        <v/>
      </c>
      <c r="H3943" s="64" t="str">
        <f t="shared" si="490"/>
        <v/>
      </c>
      <c r="I3943" s="80" t="str">
        <f>IFERROR(VLOOKUP(D3943,Sheet2!A:B,2,0),"")</f>
        <v/>
      </c>
      <c r="J3943" s="64" t="str">
        <f>IFERROR(IF(I3943&lt;&gt;"",VLOOKUP(I3943,Sheet2!B:C,2,0),""),"")</f>
        <v/>
      </c>
      <c r="K3943" s="64" t="str">
        <f>IFERROR( IF(I3943&lt;&gt;"", HLOOKUP(L$2+$A3943,Sheet2!BX:NK,2,0),""),"")</f>
        <v/>
      </c>
      <c r="L3943" t="str">
        <f>IF(OR(HLOOKUP(L$2+$A3943,Sheet2!BX:NK,$B3943,0),HLOOKUP(L$2+$A3943,Sheet2!BX:NK,$B3943,0)&lt;&gt;""),HLOOKUP(L$2+$A3943,Sheet2!BX:NK,$B3943,0),"")</f>
        <v/>
      </c>
      <c r="M3943" t="str">
        <f>IF(OR(HLOOKUP(M$2+$A3943,Sheet2!BY:NL,$B3943,0),HLOOKUP(M$2+$A3943,Sheet2!BY:NL,$B3943,0)&lt;&gt;""),HLOOKUP(M$2+$A3943,Sheet2!BY:NL,$B3943,0),"")</f>
        <v/>
      </c>
      <c r="N3943" t="str">
        <f>IF(OR(HLOOKUP(N$2+$A3943,Sheet2!BZ:NM,$B3943,0),HLOOKUP(N$2+$A3943,Sheet2!BZ:NM,$B3943,0)&lt;&gt;""),HLOOKUP(N$2+$A3943,Sheet2!BZ:NM,$B3943,0),"")</f>
        <v/>
      </c>
      <c r="O3943" t="str">
        <f>IF(OR(HLOOKUP(O$2+$A3943,Sheet2!CA:NN,$B3943,0),HLOOKUP(O$2+$A3943,Sheet2!CA:NN,$B3943,0)&lt;&gt;""),HLOOKUP(O$2+$A3943,Sheet2!CA:NN,$B3943,0),"")</f>
        <v/>
      </c>
      <c r="P3943" t="str">
        <f>IF(OR(HLOOKUP(P$2+$A3943,Sheet2!CB:NO,$B3943,0),HLOOKUP(P$2+$A3943,Sheet2!CB:NO,$B3943,0)&lt;&gt;""),HLOOKUP(P$2+$A3943,Sheet2!CB:NO,$B3943,0),"")</f>
        <v/>
      </c>
      <c r="Q3943" t="str">
        <f>IF(OR(HLOOKUP(Q$2+$A3943,Sheet2!CC:NO,$B3943,0),HLOOKUP(Q$2+$A3943,Sheet2!CC:NO,$B3943,0)&lt;&gt;""),HLOOKUP(Q$2+$A3943,Sheet2!CC:NO,$B3943,0),"")</f>
        <v/>
      </c>
    </row>
    <row r="3944" spans="1:17" x14ac:dyDescent="0.25">
      <c r="A3944" s="64">
        <f t="shared" si="491"/>
        <v>0</v>
      </c>
      <c r="B3944" s="64">
        <f t="shared" si="492"/>
        <v>399</v>
      </c>
      <c r="C3944" s="64">
        <f t="shared" si="493"/>
        <v>1</v>
      </c>
      <c r="D3944" s="64">
        <f t="shared" si="494"/>
        <v>395</v>
      </c>
      <c r="E3944" s="64">
        <f t="shared" si="495"/>
        <v>1971</v>
      </c>
      <c r="F3944" s="64" t="str">
        <f t="shared" si="488"/>
        <v/>
      </c>
      <c r="G3944" s="64" t="str">
        <f t="shared" si="489"/>
        <v/>
      </c>
      <c r="H3944" s="64" t="str">
        <f t="shared" si="490"/>
        <v/>
      </c>
      <c r="I3944" s="80" t="str">
        <f>IFERROR(VLOOKUP(D3944,Sheet2!A:B,2,0),"")</f>
        <v/>
      </c>
      <c r="J3944" s="64" t="str">
        <f>IFERROR(IF(I3944&lt;&gt;"",VLOOKUP(I3944,Sheet2!B:C,2,0),""),"")</f>
        <v/>
      </c>
      <c r="K3944" s="64" t="str">
        <f>IFERROR( IF(I3944&lt;&gt;"", HLOOKUP(L$2+$A3944,Sheet2!BX:NK,2,0),""),"")</f>
        <v/>
      </c>
      <c r="L3944" t="str">
        <f>IF(OR(HLOOKUP(L$2+$A3944,Sheet2!BX:NK,$B3944,0),HLOOKUP(L$2+$A3944,Sheet2!BX:NK,$B3944,0)&lt;&gt;""),HLOOKUP(L$2+$A3944,Sheet2!BX:NK,$B3944,0),"")</f>
        <v/>
      </c>
      <c r="M3944" t="str">
        <f>IF(OR(HLOOKUP(M$2+$A3944,Sheet2!BY:NL,$B3944,0),HLOOKUP(M$2+$A3944,Sheet2!BY:NL,$B3944,0)&lt;&gt;""),HLOOKUP(M$2+$A3944,Sheet2!BY:NL,$B3944,0),"")</f>
        <v/>
      </c>
      <c r="N3944" t="str">
        <f>IF(OR(HLOOKUP(N$2+$A3944,Sheet2!BZ:NM,$B3944,0),HLOOKUP(N$2+$A3944,Sheet2!BZ:NM,$B3944,0)&lt;&gt;""),HLOOKUP(N$2+$A3944,Sheet2!BZ:NM,$B3944,0),"")</f>
        <v/>
      </c>
      <c r="O3944" t="str">
        <f>IF(OR(HLOOKUP(O$2+$A3944,Sheet2!CA:NN,$B3944,0),HLOOKUP(O$2+$A3944,Sheet2!CA:NN,$B3944,0)&lt;&gt;""),HLOOKUP(O$2+$A3944,Sheet2!CA:NN,$B3944,0),"")</f>
        <v/>
      </c>
      <c r="P3944" t="str">
        <f>IF(OR(HLOOKUP(P$2+$A3944,Sheet2!CB:NO,$B3944,0),HLOOKUP(P$2+$A3944,Sheet2!CB:NO,$B3944,0)&lt;&gt;""),HLOOKUP(P$2+$A3944,Sheet2!CB:NO,$B3944,0),"")</f>
        <v/>
      </c>
      <c r="Q3944" t="str">
        <f>IF(OR(HLOOKUP(Q$2+$A3944,Sheet2!CC:NO,$B3944,0),HLOOKUP(Q$2+$A3944,Sheet2!CC:NO,$B3944,0)&lt;&gt;""),HLOOKUP(Q$2+$A3944,Sheet2!CC:NO,$B3944,0),"")</f>
        <v/>
      </c>
    </row>
    <row r="3945" spans="1:17" x14ac:dyDescent="0.25">
      <c r="A3945" s="64">
        <f t="shared" si="491"/>
        <v>6</v>
      </c>
      <c r="B3945" s="64">
        <f t="shared" si="492"/>
        <v>399</v>
      </c>
      <c r="C3945" s="64">
        <f t="shared" si="493"/>
        <v>2</v>
      </c>
      <c r="D3945" s="64">
        <f t="shared" si="494"/>
        <v>395</v>
      </c>
      <c r="E3945" s="64">
        <f t="shared" si="495"/>
        <v>1971</v>
      </c>
      <c r="F3945" s="64" t="str">
        <f t="shared" si="488"/>
        <v/>
      </c>
      <c r="G3945" s="64" t="str">
        <f t="shared" si="489"/>
        <v/>
      </c>
      <c r="H3945" s="64" t="str">
        <f t="shared" si="490"/>
        <v/>
      </c>
      <c r="I3945" s="80" t="str">
        <f>IFERROR(VLOOKUP(D3945,Sheet2!A:B,2,0),"")</f>
        <v/>
      </c>
      <c r="J3945" s="64" t="str">
        <f>IFERROR(IF(I3945&lt;&gt;"",VLOOKUP(I3945,Sheet2!B:C,2,0),""),"")</f>
        <v/>
      </c>
      <c r="K3945" s="64" t="str">
        <f>IFERROR( IF(I3945&lt;&gt;"", HLOOKUP(L$2+$A3945,Sheet2!BX:NK,2,0),""),"")</f>
        <v/>
      </c>
      <c r="L3945" t="str">
        <f>IF(OR(HLOOKUP(L$2+$A3945,Sheet2!BX:NK,$B3945,0),HLOOKUP(L$2+$A3945,Sheet2!BX:NK,$B3945,0)&lt;&gt;""),HLOOKUP(L$2+$A3945,Sheet2!BX:NK,$B3945,0),"")</f>
        <v/>
      </c>
      <c r="M3945" t="str">
        <f>IF(OR(HLOOKUP(M$2+$A3945,Sheet2!BY:NL,$B3945,0),HLOOKUP(M$2+$A3945,Sheet2!BY:NL,$B3945,0)&lt;&gt;""),HLOOKUP(M$2+$A3945,Sheet2!BY:NL,$B3945,0),"")</f>
        <v/>
      </c>
      <c r="N3945" t="str">
        <f>IF(OR(HLOOKUP(N$2+$A3945,Sheet2!BZ:NM,$B3945,0),HLOOKUP(N$2+$A3945,Sheet2!BZ:NM,$B3945,0)&lt;&gt;""),HLOOKUP(N$2+$A3945,Sheet2!BZ:NM,$B3945,0),"")</f>
        <v/>
      </c>
      <c r="O3945" t="str">
        <f>IF(OR(HLOOKUP(O$2+$A3945,Sheet2!CA:NN,$B3945,0),HLOOKUP(O$2+$A3945,Sheet2!CA:NN,$B3945,0)&lt;&gt;""),HLOOKUP(O$2+$A3945,Sheet2!CA:NN,$B3945,0),"")</f>
        <v/>
      </c>
      <c r="P3945" t="str">
        <f>IF(OR(HLOOKUP(P$2+$A3945,Sheet2!CB:NO,$B3945,0),HLOOKUP(P$2+$A3945,Sheet2!CB:NO,$B3945,0)&lt;&gt;""),HLOOKUP(P$2+$A3945,Sheet2!CB:NO,$B3945,0),"")</f>
        <v/>
      </c>
      <c r="Q3945" t="str">
        <f>IF(OR(HLOOKUP(Q$2+$A3945,Sheet2!CC:NO,$B3945,0),HLOOKUP(Q$2+$A3945,Sheet2!CC:NO,$B3945,0)&lt;&gt;""),HLOOKUP(Q$2+$A3945,Sheet2!CC:NO,$B3945,0),"")</f>
        <v/>
      </c>
    </row>
    <row r="3946" spans="1:17" x14ac:dyDescent="0.25">
      <c r="A3946" s="64">
        <f t="shared" si="491"/>
        <v>12</v>
      </c>
      <c r="B3946" s="64">
        <f t="shared" si="492"/>
        <v>399</v>
      </c>
      <c r="C3946" s="64">
        <f t="shared" si="493"/>
        <v>3</v>
      </c>
      <c r="D3946" s="64">
        <f t="shared" si="494"/>
        <v>395</v>
      </c>
      <c r="E3946" s="64">
        <f t="shared" si="495"/>
        <v>1971</v>
      </c>
      <c r="F3946" s="64" t="str">
        <f t="shared" si="488"/>
        <v/>
      </c>
      <c r="G3946" s="64" t="str">
        <f t="shared" si="489"/>
        <v/>
      </c>
      <c r="H3946" s="64" t="str">
        <f t="shared" si="490"/>
        <v/>
      </c>
      <c r="I3946" s="80" t="str">
        <f>IFERROR(VLOOKUP(D3946,Sheet2!A:B,2,0),"")</f>
        <v/>
      </c>
      <c r="J3946" s="64" t="str">
        <f>IFERROR(IF(I3946&lt;&gt;"",VLOOKUP(I3946,Sheet2!B:C,2,0),""),"")</f>
        <v/>
      </c>
      <c r="K3946" s="64" t="str">
        <f>IFERROR( IF(I3946&lt;&gt;"", HLOOKUP(L$2+$A3946,Sheet2!BX:NK,2,0),""),"")</f>
        <v/>
      </c>
      <c r="L3946" t="str">
        <f>IF(OR(HLOOKUP(L$2+$A3946,Sheet2!BX:NK,$B3946,0),HLOOKUP(L$2+$A3946,Sheet2!BX:NK,$B3946,0)&lt;&gt;""),HLOOKUP(L$2+$A3946,Sheet2!BX:NK,$B3946,0),"")</f>
        <v/>
      </c>
      <c r="M3946" t="str">
        <f>IF(OR(HLOOKUP(M$2+$A3946,Sheet2!BY:NL,$B3946,0),HLOOKUP(M$2+$A3946,Sheet2!BY:NL,$B3946,0)&lt;&gt;""),HLOOKUP(M$2+$A3946,Sheet2!BY:NL,$B3946,0),"")</f>
        <v/>
      </c>
      <c r="N3946" t="str">
        <f>IF(OR(HLOOKUP(N$2+$A3946,Sheet2!BZ:NM,$B3946,0),HLOOKUP(N$2+$A3946,Sheet2!BZ:NM,$B3946,0)&lt;&gt;""),HLOOKUP(N$2+$A3946,Sheet2!BZ:NM,$B3946,0),"")</f>
        <v/>
      </c>
      <c r="O3946" t="str">
        <f>IF(OR(HLOOKUP(O$2+$A3946,Sheet2!CA:NN,$B3946,0),HLOOKUP(O$2+$A3946,Sheet2!CA:NN,$B3946,0)&lt;&gt;""),HLOOKUP(O$2+$A3946,Sheet2!CA:NN,$B3946,0),"")</f>
        <v/>
      </c>
      <c r="P3946" t="str">
        <f>IF(OR(HLOOKUP(P$2+$A3946,Sheet2!CB:NO,$B3946,0),HLOOKUP(P$2+$A3946,Sheet2!CB:NO,$B3946,0)&lt;&gt;""),HLOOKUP(P$2+$A3946,Sheet2!CB:NO,$B3946,0),"")</f>
        <v/>
      </c>
      <c r="Q3946" t="str">
        <f>IF(OR(HLOOKUP(Q$2+$A3946,Sheet2!CC:NO,$B3946,0),HLOOKUP(Q$2+$A3946,Sheet2!CC:NO,$B3946,0)&lt;&gt;""),HLOOKUP(Q$2+$A3946,Sheet2!CC:NO,$B3946,0),"")</f>
        <v/>
      </c>
    </row>
    <row r="3947" spans="1:17" x14ac:dyDescent="0.25">
      <c r="A3947" s="64">
        <f t="shared" si="491"/>
        <v>18</v>
      </c>
      <c r="B3947" s="64">
        <f t="shared" si="492"/>
        <v>399</v>
      </c>
      <c r="C3947" s="64">
        <f t="shared" si="493"/>
        <v>4</v>
      </c>
      <c r="D3947" s="64">
        <f t="shared" si="494"/>
        <v>395</v>
      </c>
      <c r="E3947" s="64">
        <f t="shared" si="495"/>
        <v>1971</v>
      </c>
      <c r="F3947" s="64" t="str">
        <f t="shared" si="488"/>
        <v/>
      </c>
      <c r="G3947" s="64" t="str">
        <f t="shared" si="489"/>
        <v/>
      </c>
      <c r="H3947" s="64" t="str">
        <f t="shared" si="490"/>
        <v/>
      </c>
      <c r="I3947" s="80" t="str">
        <f>IFERROR(VLOOKUP(D3947,Sheet2!A:B,2,0),"")</f>
        <v/>
      </c>
      <c r="J3947" s="64" t="str">
        <f>IFERROR(IF(I3947&lt;&gt;"",VLOOKUP(I3947,Sheet2!B:C,2,0),""),"")</f>
        <v/>
      </c>
      <c r="K3947" s="64" t="str">
        <f>IFERROR( IF(I3947&lt;&gt;"", HLOOKUP(L$2+$A3947,Sheet2!BX:NK,2,0),""),"")</f>
        <v/>
      </c>
      <c r="L3947" t="str">
        <f>IF(OR(HLOOKUP(L$2+$A3947,Sheet2!BX:NK,$B3947,0),HLOOKUP(L$2+$A3947,Sheet2!BX:NK,$B3947,0)&lt;&gt;""),HLOOKUP(L$2+$A3947,Sheet2!BX:NK,$B3947,0),"")</f>
        <v/>
      </c>
      <c r="M3947" t="str">
        <f>IF(OR(HLOOKUP(M$2+$A3947,Sheet2!BY:NL,$B3947,0),HLOOKUP(M$2+$A3947,Sheet2!BY:NL,$B3947,0)&lt;&gt;""),HLOOKUP(M$2+$A3947,Sheet2!BY:NL,$B3947,0),"")</f>
        <v/>
      </c>
      <c r="N3947" t="str">
        <f>IF(OR(HLOOKUP(N$2+$A3947,Sheet2!BZ:NM,$B3947,0),HLOOKUP(N$2+$A3947,Sheet2!BZ:NM,$B3947,0)&lt;&gt;""),HLOOKUP(N$2+$A3947,Sheet2!BZ:NM,$B3947,0),"")</f>
        <v/>
      </c>
      <c r="O3947" t="str">
        <f>IF(OR(HLOOKUP(O$2+$A3947,Sheet2!CA:NN,$B3947,0),HLOOKUP(O$2+$A3947,Sheet2!CA:NN,$B3947,0)&lt;&gt;""),HLOOKUP(O$2+$A3947,Sheet2!CA:NN,$B3947,0),"")</f>
        <v/>
      </c>
      <c r="P3947" t="str">
        <f>IF(OR(HLOOKUP(P$2+$A3947,Sheet2!CB:NO,$B3947,0),HLOOKUP(P$2+$A3947,Sheet2!CB:NO,$B3947,0)&lt;&gt;""),HLOOKUP(P$2+$A3947,Sheet2!CB:NO,$B3947,0),"")</f>
        <v/>
      </c>
      <c r="Q3947" t="str">
        <f>IF(OR(HLOOKUP(Q$2+$A3947,Sheet2!CC:NO,$B3947,0),HLOOKUP(Q$2+$A3947,Sheet2!CC:NO,$B3947,0)&lt;&gt;""),HLOOKUP(Q$2+$A3947,Sheet2!CC:NO,$B3947,0),"")</f>
        <v/>
      </c>
    </row>
    <row r="3948" spans="1:17" x14ac:dyDescent="0.25">
      <c r="A3948" s="64">
        <f t="shared" si="491"/>
        <v>24</v>
      </c>
      <c r="B3948" s="64">
        <f t="shared" si="492"/>
        <v>399</v>
      </c>
      <c r="C3948" s="64">
        <f t="shared" si="493"/>
        <v>5</v>
      </c>
      <c r="D3948" s="64">
        <f t="shared" si="494"/>
        <v>395</v>
      </c>
      <c r="E3948" s="64">
        <f t="shared" si="495"/>
        <v>1971</v>
      </c>
      <c r="F3948" s="64" t="str">
        <f t="shared" si="488"/>
        <v/>
      </c>
      <c r="G3948" s="64" t="str">
        <f t="shared" si="489"/>
        <v/>
      </c>
      <c r="H3948" s="64" t="str">
        <f t="shared" si="490"/>
        <v/>
      </c>
      <c r="I3948" s="80" t="str">
        <f>IFERROR(VLOOKUP(D3948,Sheet2!A:B,2,0),"")</f>
        <v/>
      </c>
      <c r="J3948" s="64" t="str">
        <f>IFERROR(IF(I3948&lt;&gt;"",VLOOKUP(I3948,Sheet2!B:C,2,0),""),"")</f>
        <v/>
      </c>
      <c r="K3948" s="64" t="str">
        <f>IFERROR( IF(I3948&lt;&gt;"", HLOOKUP(L$2+$A3948,Sheet2!BX:NK,2,0),""),"")</f>
        <v/>
      </c>
      <c r="L3948" t="str">
        <f>IF(OR(HLOOKUP(L$2+$A3948,Sheet2!BX:NK,$B3948,0),HLOOKUP(L$2+$A3948,Sheet2!BX:NK,$B3948,0)&lt;&gt;""),HLOOKUP(L$2+$A3948,Sheet2!BX:NK,$B3948,0),"")</f>
        <v/>
      </c>
      <c r="M3948" t="str">
        <f>IF(OR(HLOOKUP(M$2+$A3948,Sheet2!BY:NL,$B3948,0),HLOOKUP(M$2+$A3948,Sheet2!BY:NL,$B3948,0)&lt;&gt;""),HLOOKUP(M$2+$A3948,Sheet2!BY:NL,$B3948,0),"")</f>
        <v/>
      </c>
      <c r="N3948" t="str">
        <f>IF(OR(HLOOKUP(N$2+$A3948,Sheet2!BZ:NM,$B3948,0),HLOOKUP(N$2+$A3948,Sheet2!BZ:NM,$B3948,0)&lt;&gt;""),HLOOKUP(N$2+$A3948,Sheet2!BZ:NM,$B3948,0),"")</f>
        <v/>
      </c>
      <c r="O3948" t="str">
        <f>IF(OR(HLOOKUP(O$2+$A3948,Sheet2!CA:NN,$B3948,0),HLOOKUP(O$2+$A3948,Sheet2!CA:NN,$B3948,0)&lt;&gt;""),HLOOKUP(O$2+$A3948,Sheet2!CA:NN,$B3948,0),"")</f>
        <v/>
      </c>
      <c r="P3948" t="str">
        <f>IF(OR(HLOOKUP(P$2+$A3948,Sheet2!CB:NO,$B3948,0),HLOOKUP(P$2+$A3948,Sheet2!CB:NO,$B3948,0)&lt;&gt;""),HLOOKUP(P$2+$A3948,Sheet2!CB:NO,$B3948,0),"")</f>
        <v/>
      </c>
      <c r="Q3948" t="str">
        <f>IF(OR(HLOOKUP(Q$2+$A3948,Sheet2!CC:NO,$B3948,0),HLOOKUP(Q$2+$A3948,Sheet2!CC:NO,$B3948,0)&lt;&gt;""),HLOOKUP(Q$2+$A3948,Sheet2!CC:NO,$B3948,0),"")</f>
        <v/>
      </c>
    </row>
    <row r="3949" spans="1:17" x14ac:dyDescent="0.25">
      <c r="A3949" s="64">
        <f t="shared" si="491"/>
        <v>30</v>
      </c>
      <c r="B3949" s="64">
        <f t="shared" si="492"/>
        <v>399</v>
      </c>
      <c r="C3949" s="64">
        <f t="shared" si="493"/>
        <v>6</v>
      </c>
      <c r="D3949" s="64">
        <f t="shared" si="494"/>
        <v>395</v>
      </c>
      <c r="E3949" s="64">
        <f t="shared" si="495"/>
        <v>1971</v>
      </c>
      <c r="F3949" s="64" t="str">
        <f t="shared" si="488"/>
        <v/>
      </c>
      <c r="G3949" s="64" t="str">
        <f t="shared" si="489"/>
        <v/>
      </c>
      <c r="H3949" s="64" t="str">
        <f t="shared" si="490"/>
        <v/>
      </c>
      <c r="I3949" s="80" t="str">
        <f>IFERROR(VLOOKUP(D3949,Sheet2!A:B,2,0),"")</f>
        <v/>
      </c>
      <c r="J3949" s="64" t="str">
        <f>IFERROR(IF(I3949&lt;&gt;"",VLOOKUP(I3949,Sheet2!B:C,2,0),""),"")</f>
        <v/>
      </c>
      <c r="K3949" s="64" t="str">
        <f>IFERROR( IF(I3949&lt;&gt;"", HLOOKUP(L$2+$A3949,Sheet2!BX:NK,2,0),""),"")</f>
        <v/>
      </c>
      <c r="L3949" t="str">
        <f>IF(OR(HLOOKUP(L$2+$A3949,Sheet2!BX:NK,$B3949,0),HLOOKUP(L$2+$A3949,Sheet2!BX:NK,$B3949,0)&lt;&gt;""),HLOOKUP(L$2+$A3949,Sheet2!BX:NK,$B3949,0),"")</f>
        <v/>
      </c>
      <c r="M3949" t="str">
        <f>IF(OR(HLOOKUP(M$2+$A3949,Sheet2!BY:NL,$B3949,0),HLOOKUP(M$2+$A3949,Sheet2!BY:NL,$B3949,0)&lt;&gt;""),HLOOKUP(M$2+$A3949,Sheet2!BY:NL,$B3949,0),"")</f>
        <v/>
      </c>
      <c r="N3949" t="str">
        <f>IF(OR(HLOOKUP(N$2+$A3949,Sheet2!BZ:NM,$B3949,0),HLOOKUP(N$2+$A3949,Sheet2!BZ:NM,$B3949,0)&lt;&gt;""),HLOOKUP(N$2+$A3949,Sheet2!BZ:NM,$B3949,0),"")</f>
        <v/>
      </c>
      <c r="O3949" t="str">
        <f>IF(OR(HLOOKUP(O$2+$A3949,Sheet2!CA:NN,$B3949,0),HLOOKUP(O$2+$A3949,Sheet2!CA:NN,$B3949,0)&lt;&gt;""),HLOOKUP(O$2+$A3949,Sheet2!CA:NN,$B3949,0),"")</f>
        <v/>
      </c>
      <c r="P3949" t="str">
        <f>IF(OR(HLOOKUP(P$2+$A3949,Sheet2!CB:NO,$B3949,0),HLOOKUP(P$2+$A3949,Sheet2!CB:NO,$B3949,0)&lt;&gt;""),HLOOKUP(P$2+$A3949,Sheet2!CB:NO,$B3949,0),"")</f>
        <v/>
      </c>
      <c r="Q3949" t="str">
        <f>IF(OR(HLOOKUP(Q$2+$A3949,Sheet2!CC:NO,$B3949,0),HLOOKUP(Q$2+$A3949,Sheet2!CC:NO,$B3949,0)&lt;&gt;""),HLOOKUP(Q$2+$A3949,Sheet2!CC:NO,$B3949,0),"")</f>
        <v/>
      </c>
    </row>
    <row r="3950" spans="1:17" x14ac:dyDescent="0.25">
      <c r="A3950" s="64">
        <f t="shared" si="491"/>
        <v>36</v>
      </c>
      <c r="B3950" s="64">
        <f t="shared" si="492"/>
        <v>399</v>
      </c>
      <c r="C3950" s="64">
        <f t="shared" si="493"/>
        <v>7</v>
      </c>
      <c r="D3950" s="64">
        <f t="shared" si="494"/>
        <v>395</v>
      </c>
      <c r="E3950" s="64">
        <f t="shared" si="495"/>
        <v>1971</v>
      </c>
      <c r="F3950" s="64" t="str">
        <f t="shared" si="488"/>
        <v/>
      </c>
      <c r="G3950" s="64" t="str">
        <f t="shared" si="489"/>
        <v/>
      </c>
      <c r="H3950" s="64" t="str">
        <f t="shared" si="490"/>
        <v/>
      </c>
      <c r="I3950" s="80" t="str">
        <f>IFERROR(VLOOKUP(D3950,Sheet2!A:B,2,0),"")</f>
        <v/>
      </c>
      <c r="J3950" s="64" t="str">
        <f>IFERROR(IF(I3950&lt;&gt;"",VLOOKUP(I3950,Sheet2!B:C,2,0),""),"")</f>
        <v/>
      </c>
      <c r="K3950" s="64" t="str">
        <f>IFERROR( IF(I3950&lt;&gt;"", HLOOKUP(L$2+$A3950,Sheet2!BX:NK,2,0),""),"")</f>
        <v/>
      </c>
      <c r="L3950" t="str">
        <f>IF(OR(HLOOKUP(L$2+$A3950,Sheet2!BX:NK,$B3950,0),HLOOKUP(L$2+$A3950,Sheet2!BX:NK,$B3950,0)&lt;&gt;""),HLOOKUP(L$2+$A3950,Sheet2!BX:NK,$B3950,0),"")</f>
        <v/>
      </c>
      <c r="M3950" t="str">
        <f>IF(OR(HLOOKUP(M$2+$A3950,Sheet2!BY:NL,$B3950,0),HLOOKUP(M$2+$A3950,Sheet2!BY:NL,$B3950,0)&lt;&gt;""),HLOOKUP(M$2+$A3950,Sheet2!BY:NL,$B3950,0),"")</f>
        <v/>
      </c>
      <c r="N3950" t="str">
        <f>IF(OR(HLOOKUP(N$2+$A3950,Sheet2!BZ:NM,$B3950,0),HLOOKUP(N$2+$A3950,Sheet2!BZ:NM,$B3950,0)&lt;&gt;""),HLOOKUP(N$2+$A3950,Sheet2!BZ:NM,$B3950,0),"")</f>
        <v/>
      </c>
      <c r="O3950" t="str">
        <f>IF(OR(HLOOKUP(O$2+$A3950,Sheet2!CA:NN,$B3950,0),HLOOKUP(O$2+$A3950,Sheet2!CA:NN,$B3950,0)&lt;&gt;""),HLOOKUP(O$2+$A3950,Sheet2!CA:NN,$B3950,0),"")</f>
        <v/>
      </c>
      <c r="P3950" t="str">
        <f>IF(OR(HLOOKUP(P$2+$A3950,Sheet2!CB:NO,$B3950,0),HLOOKUP(P$2+$A3950,Sheet2!CB:NO,$B3950,0)&lt;&gt;""),HLOOKUP(P$2+$A3950,Sheet2!CB:NO,$B3950,0),"")</f>
        <v/>
      </c>
      <c r="Q3950" t="str">
        <f>IF(OR(HLOOKUP(Q$2+$A3950,Sheet2!CC:NO,$B3950,0),HLOOKUP(Q$2+$A3950,Sheet2!CC:NO,$B3950,0)&lt;&gt;""),HLOOKUP(Q$2+$A3950,Sheet2!CC:NO,$B3950,0),"")</f>
        <v/>
      </c>
    </row>
    <row r="3951" spans="1:17" x14ac:dyDescent="0.25">
      <c r="A3951" s="64">
        <f t="shared" si="491"/>
        <v>42</v>
      </c>
      <c r="B3951" s="64">
        <f t="shared" si="492"/>
        <v>399</v>
      </c>
      <c r="C3951" s="64">
        <f t="shared" si="493"/>
        <v>8</v>
      </c>
      <c r="D3951" s="64">
        <f t="shared" si="494"/>
        <v>395</v>
      </c>
      <c r="E3951" s="64">
        <f t="shared" si="495"/>
        <v>1971</v>
      </c>
      <c r="F3951" s="64" t="str">
        <f t="shared" si="488"/>
        <v/>
      </c>
      <c r="G3951" s="64" t="str">
        <f t="shared" si="489"/>
        <v/>
      </c>
      <c r="H3951" s="64" t="str">
        <f t="shared" si="490"/>
        <v/>
      </c>
      <c r="I3951" s="80" t="str">
        <f>IFERROR(VLOOKUP(D3951,Sheet2!A:B,2,0),"")</f>
        <v/>
      </c>
      <c r="J3951" s="64" t="str">
        <f>IFERROR(IF(I3951&lt;&gt;"",VLOOKUP(I3951,Sheet2!B:C,2,0),""),"")</f>
        <v/>
      </c>
      <c r="K3951" s="64" t="str">
        <f>IFERROR( IF(I3951&lt;&gt;"", HLOOKUP(L$2+$A3951,Sheet2!BX:NK,2,0),""),"")</f>
        <v/>
      </c>
      <c r="L3951" t="str">
        <f>IF(OR(HLOOKUP(L$2+$A3951,Sheet2!BX:NK,$B3951,0),HLOOKUP(L$2+$A3951,Sheet2!BX:NK,$B3951,0)&lt;&gt;""),HLOOKUP(L$2+$A3951,Sheet2!BX:NK,$B3951,0),"")</f>
        <v/>
      </c>
      <c r="M3951" t="str">
        <f>IF(OR(HLOOKUP(M$2+$A3951,Sheet2!BY:NL,$B3951,0),HLOOKUP(M$2+$A3951,Sheet2!BY:NL,$B3951,0)&lt;&gt;""),HLOOKUP(M$2+$A3951,Sheet2!BY:NL,$B3951,0),"")</f>
        <v/>
      </c>
      <c r="N3951" t="str">
        <f>IF(OR(HLOOKUP(N$2+$A3951,Sheet2!BZ:NM,$B3951,0),HLOOKUP(N$2+$A3951,Sheet2!BZ:NM,$B3951,0)&lt;&gt;""),HLOOKUP(N$2+$A3951,Sheet2!BZ:NM,$B3951,0),"")</f>
        <v/>
      </c>
      <c r="O3951" t="str">
        <f>IF(OR(HLOOKUP(O$2+$A3951,Sheet2!CA:NN,$B3951,0),HLOOKUP(O$2+$A3951,Sheet2!CA:NN,$B3951,0)&lt;&gt;""),HLOOKUP(O$2+$A3951,Sheet2!CA:NN,$B3951,0),"")</f>
        <v/>
      </c>
      <c r="P3951" t="str">
        <f>IF(OR(HLOOKUP(P$2+$A3951,Sheet2!CB:NO,$B3951,0),HLOOKUP(P$2+$A3951,Sheet2!CB:NO,$B3951,0)&lt;&gt;""),HLOOKUP(P$2+$A3951,Sheet2!CB:NO,$B3951,0),"")</f>
        <v/>
      </c>
      <c r="Q3951" t="str">
        <f>IF(OR(HLOOKUP(Q$2+$A3951,Sheet2!CC:NO,$B3951,0),HLOOKUP(Q$2+$A3951,Sheet2!CC:NO,$B3951,0)&lt;&gt;""),HLOOKUP(Q$2+$A3951,Sheet2!CC:NO,$B3951,0),"")</f>
        <v/>
      </c>
    </row>
    <row r="3952" spans="1:17" x14ac:dyDescent="0.25">
      <c r="A3952" s="64">
        <f t="shared" si="491"/>
        <v>48</v>
      </c>
      <c r="B3952" s="64">
        <f t="shared" si="492"/>
        <v>399</v>
      </c>
      <c r="C3952" s="64">
        <f t="shared" si="493"/>
        <v>9</v>
      </c>
      <c r="D3952" s="64">
        <f t="shared" si="494"/>
        <v>395</v>
      </c>
      <c r="E3952" s="64">
        <f t="shared" si="495"/>
        <v>1971</v>
      </c>
      <c r="F3952" s="64" t="str">
        <f t="shared" si="488"/>
        <v/>
      </c>
      <c r="G3952" s="64" t="str">
        <f t="shared" si="489"/>
        <v/>
      </c>
      <c r="H3952" s="64" t="str">
        <f t="shared" si="490"/>
        <v/>
      </c>
      <c r="I3952" s="80" t="str">
        <f>IFERROR(VLOOKUP(D3952,Sheet2!A:B,2,0),"")</f>
        <v/>
      </c>
      <c r="J3952" s="64" t="str">
        <f>IFERROR(IF(I3952&lt;&gt;"",VLOOKUP(I3952,Sheet2!B:C,2,0),""),"")</f>
        <v/>
      </c>
      <c r="K3952" s="64" t="str">
        <f>IFERROR( IF(I3952&lt;&gt;"", HLOOKUP(L$2+$A3952,Sheet2!BX:NK,2,0),""),"")</f>
        <v/>
      </c>
      <c r="L3952" t="str">
        <f>IF(OR(HLOOKUP(L$2+$A3952,Sheet2!BX:NK,$B3952,0),HLOOKUP(L$2+$A3952,Sheet2!BX:NK,$B3952,0)&lt;&gt;""),HLOOKUP(L$2+$A3952,Sheet2!BX:NK,$B3952,0),"")</f>
        <v/>
      </c>
      <c r="M3952" t="str">
        <f>IF(OR(HLOOKUP(M$2+$A3952,Sheet2!BY:NL,$B3952,0),HLOOKUP(M$2+$A3952,Sheet2!BY:NL,$B3952,0)&lt;&gt;""),HLOOKUP(M$2+$A3952,Sheet2!BY:NL,$B3952,0),"")</f>
        <v/>
      </c>
      <c r="N3952" t="str">
        <f>IF(OR(HLOOKUP(N$2+$A3952,Sheet2!BZ:NM,$B3952,0),HLOOKUP(N$2+$A3952,Sheet2!BZ:NM,$B3952,0)&lt;&gt;""),HLOOKUP(N$2+$A3952,Sheet2!BZ:NM,$B3952,0),"")</f>
        <v/>
      </c>
      <c r="O3952" t="str">
        <f>IF(OR(HLOOKUP(O$2+$A3952,Sheet2!CA:NN,$B3952,0),HLOOKUP(O$2+$A3952,Sheet2!CA:NN,$B3952,0)&lt;&gt;""),HLOOKUP(O$2+$A3952,Sheet2!CA:NN,$B3952,0),"")</f>
        <v/>
      </c>
      <c r="P3952" t="str">
        <f>IF(OR(HLOOKUP(P$2+$A3952,Sheet2!CB:NO,$B3952,0),HLOOKUP(P$2+$A3952,Sheet2!CB:NO,$B3952,0)&lt;&gt;""),HLOOKUP(P$2+$A3952,Sheet2!CB:NO,$B3952,0),"")</f>
        <v/>
      </c>
      <c r="Q3952" t="str">
        <f>IF(OR(HLOOKUP(Q$2+$A3952,Sheet2!CC:NO,$B3952,0),HLOOKUP(Q$2+$A3952,Sheet2!CC:NO,$B3952,0)&lt;&gt;""),HLOOKUP(Q$2+$A3952,Sheet2!CC:NO,$B3952,0),"")</f>
        <v/>
      </c>
    </row>
    <row r="3953" spans="1:17" x14ac:dyDescent="0.25">
      <c r="A3953" s="64">
        <f t="shared" si="491"/>
        <v>54</v>
      </c>
      <c r="B3953" s="64">
        <f t="shared" si="492"/>
        <v>399</v>
      </c>
      <c r="C3953" s="64">
        <f t="shared" si="493"/>
        <v>10</v>
      </c>
      <c r="D3953" s="64">
        <f t="shared" si="494"/>
        <v>395</v>
      </c>
      <c r="E3953" s="64">
        <f t="shared" si="495"/>
        <v>1971</v>
      </c>
      <c r="F3953" s="64" t="str">
        <f t="shared" si="488"/>
        <v/>
      </c>
      <c r="G3953" s="64" t="str">
        <f t="shared" si="489"/>
        <v/>
      </c>
      <c r="H3953" s="64" t="str">
        <f t="shared" si="490"/>
        <v/>
      </c>
      <c r="I3953" s="80" t="str">
        <f>IFERROR(VLOOKUP(D3953,Sheet2!A:B,2,0),"")</f>
        <v/>
      </c>
      <c r="J3953" s="64" t="str">
        <f>IFERROR(IF(I3953&lt;&gt;"",VLOOKUP(I3953,Sheet2!B:C,2,0),""),"")</f>
        <v/>
      </c>
      <c r="K3953" s="64" t="str">
        <f>IFERROR( IF(I3953&lt;&gt;"", HLOOKUP(L$2+$A3953,Sheet2!BX:NK,2,0),""),"")</f>
        <v/>
      </c>
      <c r="L3953" t="str">
        <f>IF(OR(HLOOKUP(L$2+$A3953,Sheet2!BX:NK,$B3953,0),HLOOKUP(L$2+$A3953,Sheet2!BX:NK,$B3953,0)&lt;&gt;""),HLOOKUP(L$2+$A3953,Sheet2!BX:NK,$B3953,0),"")</f>
        <v/>
      </c>
      <c r="M3953" t="str">
        <f>IF(OR(HLOOKUP(M$2+$A3953,Sheet2!BY:NL,$B3953,0),HLOOKUP(M$2+$A3953,Sheet2!BY:NL,$B3953,0)&lt;&gt;""),HLOOKUP(M$2+$A3953,Sheet2!BY:NL,$B3953,0),"")</f>
        <v/>
      </c>
      <c r="N3953" t="str">
        <f>IF(OR(HLOOKUP(N$2+$A3953,Sheet2!BZ:NM,$B3953,0),HLOOKUP(N$2+$A3953,Sheet2!BZ:NM,$B3953,0)&lt;&gt;""),HLOOKUP(N$2+$A3953,Sheet2!BZ:NM,$B3953,0),"")</f>
        <v/>
      </c>
      <c r="O3953" t="str">
        <f>IF(OR(HLOOKUP(O$2+$A3953,Sheet2!CA:NN,$B3953,0),HLOOKUP(O$2+$A3953,Sheet2!CA:NN,$B3953,0)&lt;&gt;""),HLOOKUP(O$2+$A3953,Sheet2!CA:NN,$B3953,0),"")</f>
        <v/>
      </c>
      <c r="P3953" t="str">
        <f>IF(OR(HLOOKUP(P$2+$A3953,Sheet2!CB:NO,$B3953,0),HLOOKUP(P$2+$A3953,Sheet2!CB:NO,$B3953,0)&lt;&gt;""),HLOOKUP(P$2+$A3953,Sheet2!CB:NO,$B3953,0),"")</f>
        <v/>
      </c>
      <c r="Q3953" t="str">
        <f>IF(OR(HLOOKUP(Q$2+$A3953,Sheet2!CC:NO,$B3953,0),HLOOKUP(Q$2+$A3953,Sheet2!CC:NO,$B3953,0)&lt;&gt;""),HLOOKUP(Q$2+$A3953,Sheet2!CC:NO,$B3953,0),"")</f>
        <v/>
      </c>
    </row>
    <row r="3954" spans="1:17" x14ac:dyDescent="0.25">
      <c r="A3954" s="64">
        <f t="shared" si="491"/>
        <v>0</v>
      </c>
      <c r="B3954" s="64">
        <f t="shared" si="492"/>
        <v>400</v>
      </c>
      <c r="C3954" s="64">
        <f t="shared" si="493"/>
        <v>1</v>
      </c>
      <c r="D3954" s="64">
        <f t="shared" si="494"/>
        <v>396</v>
      </c>
      <c r="E3954" s="64">
        <f t="shared" si="495"/>
        <v>1976</v>
      </c>
      <c r="F3954" s="64" t="str">
        <f t="shared" si="488"/>
        <v/>
      </c>
      <c r="G3954" s="64" t="str">
        <f t="shared" si="489"/>
        <v/>
      </c>
      <c r="H3954" s="64" t="str">
        <f t="shared" si="490"/>
        <v/>
      </c>
      <c r="I3954" s="80" t="str">
        <f>IFERROR(VLOOKUP(D3954,Sheet2!A:B,2,0),"")</f>
        <v/>
      </c>
      <c r="J3954" s="64" t="str">
        <f>IFERROR(IF(I3954&lt;&gt;"",VLOOKUP(I3954,Sheet2!B:C,2,0),""),"")</f>
        <v/>
      </c>
      <c r="K3954" s="64" t="str">
        <f>IFERROR( IF(I3954&lt;&gt;"", HLOOKUP(L$2+$A3954,Sheet2!BX:NK,2,0),""),"")</f>
        <v/>
      </c>
      <c r="L3954" t="str">
        <f>IF(OR(HLOOKUP(L$2+$A3954,Sheet2!BX:NK,$B3954,0),HLOOKUP(L$2+$A3954,Sheet2!BX:NK,$B3954,0)&lt;&gt;""),HLOOKUP(L$2+$A3954,Sheet2!BX:NK,$B3954,0),"")</f>
        <v/>
      </c>
      <c r="M3954" t="str">
        <f>IF(OR(HLOOKUP(M$2+$A3954,Sheet2!BY:NL,$B3954,0),HLOOKUP(M$2+$A3954,Sheet2!BY:NL,$B3954,0)&lt;&gt;""),HLOOKUP(M$2+$A3954,Sheet2!BY:NL,$B3954,0),"")</f>
        <v/>
      </c>
      <c r="N3954" t="str">
        <f>IF(OR(HLOOKUP(N$2+$A3954,Sheet2!BZ:NM,$B3954,0),HLOOKUP(N$2+$A3954,Sheet2!BZ:NM,$B3954,0)&lt;&gt;""),HLOOKUP(N$2+$A3954,Sheet2!BZ:NM,$B3954,0),"")</f>
        <v/>
      </c>
      <c r="O3954" t="str">
        <f>IF(OR(HLOOKUP(O$2+$A3954,Sheet2!CA:NN,$B3954,0),HLOOKUP(O$2+$A3954,Sheet2!CA:NN,$B3954,0)&lt;&gt;""),HLOOKUP(O$2+$A3954,Sheet2!CA:NN,$B3954,0),"")</f>
        <v/>
      </c>
      <c r="P3954" t="str">
        <f>IF(OR(HLOOKUP(P$2+$A3954,Sheet2!CB:NO,$B3954,0),HLOOKUP(P$2+$A3954,Sheet2!CB:NO,$B3954,0)&lt;&gt;""),HLOOKUP(P$2+$A3954,Sheet2!CB:NO,$B3954,0),"")</f>
        <v/>
      </c>
      <c r="Q3954" t="str">
        <f>IF(OR(HLOOKUP(Q$2+$A3954,Sheet2!CC:NO,$B3954,0),HLOOKUP(Q$2+$A3954,Sheet2!CC:NO,$B3954,0)&lt;&gt;""),HLOOKUP(Q$2+$A3954,Sheet2!CC:NO,$B3954,0),"")</f>
        <v/>
      </c>
    </row>
    <row r="3955" spans="1:17" x14ac:dyDescent="0.25">
      <c r="A3955" s="64">
        <f t="shared" si="491"/>
        <v>6</v>
      </c>
      <c r="B3955" s="64">
        <f t="shared" si="492"/>
        <v>400</v>
      </c>
      <c r="C3955" s="64">
        <f t="shared" si="493"/>
        <v>2</v>
      </c>
      <c r="D3955" s="64">
        <f t="shared" si="494"/>
        <v>396</v>
      </c>
      <c r="E3955" s="64">
        <f t="shared" si="495"/>
        <v>1976</v>
      </c>
      <c r="F3955" s="64" t="str">
        <f t="shared" si="488"/>
        <v/>
      </c>
      <c r="G3955" s="64" t="str">
        <f t="shared" si="489"/>
        <v/>
      </c>
      <c r="H3955" s="64" t="str">
        <f t="shared" si="490"/>
        <v/>
      </c>
      <c r="I3955" s="80" t="str">
        <f>IFERROR(VLOOKUP(D3955,Sheet2!A:B,2,0),"")</f>
        <v/>
      </c>
      <c r="J3955" s="64" t="str">
        <f>IFERROR(IF(I3955&lt;&gt;"",VLOOKUP(I3955,Sheet2!B:C,2,0),""),"")</f>
        <v/>
      </c>
      <c r="K3955" s="64" t="str">
        <f>IFERROR( IF(I3955&lt;&gt;"", HLOOKUP(L$2+$A3955,Sheet2!BX:NK,2,0),""),"")</f>
        <v/>
      </c>
      <c r="L3955" t="str">
        <f>IF(OR(HLOOKUP(L$2+$A3955,Sheet2!BX:NK,$B3955,0),HLOOKUP(L$2+$A3955,Sheet2!BX:NK,$B3955,0)&lt;&gt;""),HLOOKUP(L$2+$A3955,Sheet2!BX:NK,$B3955,0),"")</f>
        <v/>
      </c>
      <c r="M3955" t="str">
        <f>IF(OR(HLOOKUP(M$2+$A3955,Sheet2!BY:NL,$B3955,0),HLOOKUP(M$2+$A3955,Sheet2!BY:NL,$B3955,0)&lt;&gt;""),HLOOKUP(M$2+$A3955,Sheet2!BY:NL,$B3955,0),"")</f>
        <v/>
      </c>
      <c r="N3955" t="str">
        <f>IF(OR(HLOOKUP(N$2+$A3955,Sheet2!BZ:NM,$B3955,0),HLOOKUP(N$2+$A3955,Sheet2!BZ:NM,$B3955,0)&lt;&gt;""),HLOOKUP(N$2+$A3955,Sheet2!BZ:NM,$B3955,0),"")</f>
        <v/>
      </c>
      <c r="O3955" t="str">
        <f>IF(OR(HLOOKUP(O$2+$A3955,Sheet2!CA:NN,$B3955,0),HLOOKUP(O$2+$A3955,Sheet2!CA:NN,$B3955,0)&lt;&gt;""),HLOOKUP(O$2+$A3955,Sheet2!CA:NN,$B3955,0),"")</f>
        <v/>
      </c>
      <c r="P3955" t="str">
        <f>IF(OR(HLOOKUP(P$2+$A3955,Sheet2!CB:NO,$B3955,0),HLOOKUP(P$2+$A3955,Sheet2!CB:NO,$B3955,0)&lt;&gt;""),HLOOKUP(P$2+$A3955,Sheet2!CB:NO,$B3955,0),"")</f>
        <v/>
      </c>
      <c r="Q3955" t="str">
        <f>IF(OR(HLOOKUP(Q$2+$A3955,Sheet2!CC:NO,$B3955,0),HLOOKUP(Q$2+$A3955,Sheet2!CC:NO,$B3955,0)&lt;&gt;""),HLOOKUP(Q$2+$A3955,Sheet2!CC:NO,$B3955,0),"")</f>
        <v/>
      </c>
    </row>
    <row r="3956" spans="1:17" x14ac:dyDescent="0.25">
      <c r="A3956" s="64">
        <f t="shared" si="491"/>
        <v>12</v>
      </c>
      <c r="B3956" s="64">
        <f t="shared" si="492"/>
        <v>400</v>
      </c>
      <c r="C3956" s="64">
        <f t="shared" si="493"/>
        <v>3</v>
      </c>
      <c r="D3956" s="64">
        <f t="shared" si="494"/>
        <v>396</v>
      </c>
      <c r="E3956" s="64">
        <f t="shared" si="495"/>
        <v>1976</v>
      </c>
      <c r="F3956" s="64" t="str">
        <f t="shared" si="488"/>
        <v/>
      </c>
      <c r="G3956" s="64" t="str">
        <f t="shared" si="489"/>
        <v/>
      </c>
      <c r="H3956" s="64" t="str">
        <f t="shared" si="490"/>
        <v/>
      </c>
      <c r="I3956" s="80" t="str">
        <f>IFERROR(VLOOKUP(D3956,Sheet2!A:B,2,0),"")</f>
        <v/>
      </c>
      <c r="J3956" s="64" t="str">
        <f>IFERROR(IF(I3956&lt;&gt;"",VLOOKUP(I3956,Sheet2!B:C,2,0),""),"")</f>
        <v/>
      </c>
      <c r="K3956" s="64" t="str">
        <f>IFERROR( IF(I3956&lt;&gt;"", HLOOKUP(L$2+$A3956,Sheet2!BX:NK,2,0),""),"")</f>
        <v/>
      </c>
      <c r="L3956" t="str">
        <f>IF(OR(HLOOKUP(L$2+$A3956,Sheet2!BX:NK,$B3956,0),HLOOKUP(L$2+$A3956,Sheet2!BX:NK,$B3956,0)&lt;&gt;""),HLOOKUP(L$2+$A3956,Sheet2!BX:NK,$B3956,0),"")</f>
        <v/>
      </c>
      <c r="M3956" t="str">
        <f>IF(OR(HLOOKUP(M$2+$A3956,Sheet2!BY:NL,$B3956,0),HLOOKUP(M$2+$A3956,Sheet2!BY:NL,$B3956,0)&lt;&gt;""),HLOOKUP(M$2+$A3956,Sheet2!BY:NL,$B3956,0),"")</f>
        <v/>
      </c>
      <c r="N3956" t="str">
        <f>IF(OR(HLOOKUP(N$2+$A3956,Sheet2!BZ:NM,$B3956,0),HLOOKUP(N$2+$A3956,Sheet2!BZ:NM,$B3956,0)&lt;&gt;""),HLOOKUP(N$2+$A3956,Sheet2!BZ:NM,$B3956,0),"")</f>
        <v/>
      </c>
      <c r="O3956" t="str">
        <f>IF(OR(HLOOKUP(O$2+$A3956,Sheet2!CA:NN,$B3956,0),HLOOKUP(O$2+$A3956,Sheet2!CA:NN,$B3956,0)&lt;&gt;""),HLOOKUP(O$2+$A3956,Sheet2!CA:NN,$B3956,0),"")</f>
        <v/>
      </c>
      <c r="P3956" t="str">
        <f>IF(OR(HLOOKUP(P$2+$A3956,Sheet2!CB:NO,$B3956,0),HLOOKUP(P$2+$A3956,Sheet2!CB:NO,$B3956,0)&lt;&gt;""),HLOOKUP(P$2+$A3956,Sheet2!CB:NO,$B3956,0),"")</f>
        <v/>
      </c>
      <c r="Q3956" t="str">
        <f>IF(OR(HLOOKUP(Q$2+$A3956,Sheet2!CC:NO,$B3956,0),HLOOKUP(Q$2+$A3956,Sheet2!CC:NO,$B3956,0)&lt;&gt;""),HLOOKUP(Q$2+$A3956,Sheet2!CC:NO,$B3956,0),"")</f>
        <v/>
      </c>
    </row>
    <row r="3957" spans="1:17" x14ac:dyDescent="0.25">
      <c r="A3957" s="64">
        <f t="shared" si="491"/>
        <v>18</v>
      </c>
      <c r="B3957" s="64">
        <f t="shared" si="492"/>
        <v>400</v>
      </c>
      <c r="C3957" s="64">
        <f t="shared" si="493"/>
        <v>4</v>
      </c>
      <c r="D3957" s="64">
        <f t="shared" si="494"/>
        <v>396</v>
      </c>
      <c r="E3957" s="64">
        <f t="shared" si="495"/>
        <v>1976</v>
      </c>
      <c r="F3957" s="64" t="str">
        <f t="shared" si="488"/>
        <v/>
      </c>
      <c r="G3957" s="64" t="str">
        <f t="shared" si="489"/>
        <v/>
      </c>
      <c r="H3957" s="64" t="str">
        <f t="shared" si="490"/>
        <v/>
      </c>
      <c r="I3957" s="80" t="str">
        <f>IFERROR(VLOOKUP(D3957,Sheet2!A:B,2,0),"")</f>
        <v/>
      </c>
      <c r="J3957" s="64" t="str">
        <f>IFERROR(IF(I3957&lt;&gt;"",VLOOKUP(I3957,Sheet2!B:C,2,0),""),"")</f>
        <v/>
      </c>
      <c r="K3957" s="64" t="str">
        <f>IFERROR( IF(I3957&lt;&gt;"", HLOOKUP(L$2+$A3957,Sheet2!BX:NK,2,0),""),"")</f>
        <v/>
      </c>
      <c r="L3957" t="str">
        <f>IF(OR(HLOOKUP(L$2+$A3957,Sheet2!BX:NK,$B3957,0),HLOOKUP(L$2+$A3957,Sheet2!BX:NK,$B3957,0)&lt;&gt;""),HLOOKUP(L$2+$A3957,Sheet2!BX:NK,$B3957,0),"")</f>
        <v/>
      </c>
      <c r="M3957" t="str">
        <f>IF(OR(HLOOKUP(M$2+$A3957,Sheet2!BY:NL,$B3957,0),HLOOKUP(M$2+$A3957,Sheet2!BY:NL,$B3957,0)&lt;&gt;""),HLOOKUP(M$2+$A3957,Sheet2!BY:NL,$B3957,0),"")</f>
        <v/>
      </c>
      <c r="N3957" t="str">
        <f>IF(OR(HLOOKUP(N$2+$A3957,Sheet2!BZ:NM,$B3957,0),HLOOKUP(N$2+$A3957,Sheet2!BZ:NM,$B3957,0)&lt;&gt;""),HLOOKUP(N$2+$A3957,Sheet2!BZ:NM,$B3957,0),"")</f>
        <v/>
      </c>
      <c r="O3957" t="str">
        <f>IF(OR(HLOOKUP(O$2+$A3957,Sheet2!CA:NN,$B3957,0),HLOOKUP(O$2+$A3957,Sheet2!CA:NN,$B3957,0)&lt;&gt;""),HLOOKUP(O$2+$A3957,Sheet2!CA:NN,$B3957,0),"")</f>
        <v/>
      </c>
      <c r="P3957" t="str">
        <f>IF(OR(HLOOKUP(P$2+$A3957,Sheet2!CB:NO,$B3957,0),HLOOKUP(P$2+$A3957,Sheet2!CB:NO,$B3957,0)&lt;&gt;""),HLOOKUP(P$2+$A3957,Sheet2!CB:NO,$B3957,0),"")</f>
        <v/>
      </c>
      <c r="Q3957" t="str">
        <f>IF(OR(HLOOKUP(Q$2+$A3957,Sheet2!CC:NO,$B3957,0),HLOOKUP(Q$2+$A3957,Sheet2!CC:NO,$B3957,0)&lt;&gt;""),HLOOKUP(Q$2+$A3957,Sheet2!CC:NO,$B3957,0),"")</f>
        <v/>
      </c>
    </row>
    <row r="3958" spans="1:17" x14ac:dyDescent="0.25">
      <c r="A3958" s="64">
        <f t="shared" si="491"/>
        <v>24</v>
      </c>
      <c r="B3958" s="64">
        <f t="shared" si="492"/>
        <v>400</v>
      </c>
      <c r="C3958" s="64">
        <f t="shared" si="493"/>
        <v>5</v>
      </c>
      <c r="D3958" s="64">
        <f t="shared" si="494"/>
        <v>396</v>
      </c>
      <c r="E3958" s="64">
        <f t="shared" si="495"/>
        <v>1976</v>
      </c>
      <c r="F3958" s="64" t="str">
        <f t="shared" si="488"/>
        <v/>
      </c>
      <c r="G3958" s="64" t="str">
        <f t="shared" si="489"/>
        <v/>
      </c>
      <c r="H3958" s="64" t="str">
        <f t="shared" si="490"/>
        <v/>
      </c>
      <c r="I3958" s="80" t="str">
        <f>IFERROR(VLOOKUP(D3958,Sheet2!A:B,2,0),"")</f>
        <v/>
      </c>
      <c r="J3958" s="64" t="str">
        <f>IFERROR(IF(I3958&lt;&gt;"",VLOOKUP(I3958,Sheet2!B:C,2,0),""),"")</f>
        <v/>
      </c>
      <c r="K3958" s="64" t="str">
        <f>IFERROR( IF(I3958&lt;&gt;"", HLOOKUP(L$2+$A3958,Sheet2!BX:NK,2,0),""),"")</f>
        <v/>
      </c>
      <c r="L3958" t="str">
        <f>IF(OR(HLOOKUP(L$2+$A3958,Sheet2!BX:NK,$B3958,0),HLOOKUP(L$2+$A3958,Sheet2!BX:NK,$B3958,0)&lt;&gt;""),HLOOKUP(L$2+$A3958,Sheet2!BX:NK,$B3958,0),"")</f>
        <v/>
      </c>
      <c r="M3958" t="str">
        <f>IF(OR(HLOOKUP(M$2+$A3958,Sheet2!BY:NL,$B3958,0),HLOOKUP(M$2+$A3958,Sheet2!BY:NL,$B3958,0)&lt;&gt;""),HLOOKUP(M$2+$A3958,Sheet2!BY:NL,$B3958,0),"")</f>
        <v/>
      </c>
      <c r="N3958" t="str">
        <f>IF(OR(HLOOKUP(N$2+$A3958,Sheet2!BZ:NM,$B3958,0),HLOOKUP(N$2+$A3958,Sheet2!BZ:NM,$B3958,0)&lt;&gt;""),HLOOKUP(N$2+$A3958,Sheet2!BZ:NM,$B3958,0),"")</f>
        <v/>
      </c>
      <c r="O3958" t="str">
        <f>IF(OR(HLOOKUP(O$2+$A3958,Sheet2!CA:NN,$B3958,0),HLOOKUP(O$2+$A3958,Sheet2!CA:NN,$B3958,0)&lt;&gt;""),HLOOKUP(O$2+$A3958,Sheet2!CA:NN,$B3958,0),"")</f>
        <v/>
      </c>
      <c r="P3958" t="str">
        <f>IF(OR(HLOOKUP(P$2+$A3958,Sheet2!CB:NO,$B3958,0),HLOOKUP(P$2+$A3958,Sheet2!CB:NO,$B3958,0)&lt;&gt;""),HLOOKUP(P$2+$A3958,Sheet2!CB:NO,$B3958,0),"")</f>
        <v/>
      </c>
      <c r="Q3958" t="str">
        <f>IF(OR(HLOOKUP(Q$2+$A3958,Sheet2!CC:NO,$B3958,0),HLOOKUP(Q$2+$A3958,Sheet2!CC:NO,$B3958,0)&lt;&gt;""),HLOOKUP(Q$2+$A3958,Sheet2!CC:NO,$B3958,0),"")</f>
        <v/>
      </c>
    </row>
    <row r="3959" spans="1:17" x14ac:dyDescent="0.25">
      <c r="A3959" s="64">
        <f t="shared" si="491"/>
        <v>30</v>
      </c>
      <c r="B3959" s="64">
        <f t="shared" si="492"/>
        <v>400</v>
      </c>
      <c r="C3959" s="64">
        <f t="shared" si="493"/>
        <v>6</v>
      </c>
      <c r="D3959" s="64">
        <f t="shared" si="494"/>
        <v>396</v>
      </c>
      <c r="E3959" s="64">
        <f t="shared" si="495"/>
        <v>1976</v>
      </c>
      <c r="F3959" s="64" t="str">
        <f t="shared" si="488"/>
        <v/>
      </c>
      <c r="G3959" s="64" t="str">
        <f t="shared" si="489"/>
        <v/>
      </c>
      <c r="H3959" s="64" t="str">
        <f t="shared" si="490"/>
        <v/>
      </c>
      <c r="I3959" s="80" t="str">
        <f>IFERROR(VLOOKUP(D3959,Sheet2!A:B,2,0),"")</f>
        <v/>
      </c>
      <c r="J3959" s="64" t="str">
        <f>IFERROR(IF(I3959&lt;&gt;"",VLOOKUP(I3959,Sheet2!B:C,2,0),""),"")</f>
        <v/>
      </c>
      <c r="K3959" s="64" t="str">
        <f>IFERROR( IF(I3959&lt;&gt;"", HLOOKUP(L$2+$A3959,Sheet2!BX:NK,2,0),""),"")</f>
        <v/>
      </c>
      <c r="L3959" t="str">
        <f>IF(OR(HLOOKUP(L$2+$A3959,Sheet2!BX:NK,$B3959,0),HLOOKUP(L$2+$A3959,Sheet2!BX:NK,$B3959,0)&lt;&gt;""),HLOOKUP(L$2+$A3959,Sheet2!BX:NK,$B3959,0),"")</f>
        <v/>
      </c>
      <c r="M3959" t="str">
        <f>IF(OR(HLOOKUP(M$2+$A3959,Sheet2!BY:NL,$B3959,0),HLOOKUP(M$2+$A3959,Sheet2!BY:NL,$B3959,0)&lt;&gt;""),HLOOKUP(M$2+$A3959,Sheet2!BY:NL,$B3959,0),"")</f>
        <v/>
      </c>
      <c r="N3959" t="str">
        <f>IF(OR(HLOOKUP(N$2+$A3959,Sheet2!BZ:NM,$B3959,0),HLOOKUP(N$2+$A3959,Sheet2!BZ:NM,$B3959,0)&lt;&gt;""),HLOOKUP(N$2+$A3959,Sheet2!BZ:NM,$B3959,0),"")</f>
        <v/>
      </c>
      <c r="O3959" t="str">
        <f>IF(OR(HLOOKUP(O$2+$A3959,Sheet2!CA:NN,$B3959,0),HLOOKUP(O$2+$A3959,Sheet2!CA:NN,$B3959,0)&lt;&gt;""),HLOOKUP(O$2+$A3959,Sheet2!CA:NN,$B3959,0),"")</f>
        <v/>
      </c>
      <c r="P3959" t="str">
        <f>IF(OR(HLOOKUP(P$2+$A3959,Sheet2!CB:NO,$B3959,0),HLOOKUP(P$2+$A3959,Sheet2!CB:NO,$B3959,0)&lt;&gt;""),HLOOKUP(P$2+$A3959,Sheet2!CB:NO,$B3959,0),"")</f>
        <v/>
      </c>
      <c r="Q3959" t="str">
        <f>IF(OR(HLOOKUP(Q$2+$A3959,Sheet2!CC:NO,$B3959,0),HLOOKUP(Q$2+$A3959,Sheet2!CC:NO,$B3959,0)&lt;&gt;""),HLOOKUP(Q$2+$A3959,Sheet2!CC:NO,$B3959,0),"")</f>
        <v/>
      </c>
    </row>
    <row r="3960" spans="1:17" x14ac:dyDescent="0.25">
      <c r="A3960" s="64">
        <f t="shared" si="491"/>
        <v>36</v>
      </c>
      <c r="B3960" s="64">
        <f t="shared" si="492"/>
        <v>400</v>
      </c>
      <c r="C3960" s="64">
        <f t="shared" si="493"/>
        <v>7</v>
      </c>
      <c r="D3960" s="64">
        <f t="shared" si="494"/>
        <v>396</v>
      </c>
      <c r="E3960" s="64">
        <f t="shared" si="495"/>
        <v>1976</v>
      </c>
      <c r="F3960" s="64" t="str">
        <f t="shared" si="488"/>
        <v/>
      </c>
      <c r="G3960" s="64" t="str">
        <f t="shared" si="489"/>
        <v/>
      </c>
      <c r="H3960" s="64" t="str">
        <f t="shared" si="490"/>
        <v/>
      </c>
      <c r="I3960" s="80" t="str">
        <f>IFERROR(VLOOKUP(D3960,Sheet2!A:B,2,0),"")</f>
        <v/>
      </c>
      <c r="J3960" s="64" t="str">
        <f>IFERROR(IF(I3960&lt;&gt;"",VLOOKUP(I3960,Sheet2!B:C,2,0),""),"")</f>
        <v/>
      </c>
      <c r="K3960" s="64" t="str">
        <f>IFERROR( IF(I3960&lt;&gt;"", HLOOKUP(L$2+$A3960,Sheet2!BX:NK,2,0),""),"")</f>
        <v/>
      </c>
      <c r="L3960" t="str">
        <f>IF(OR(HLOOKUP(L$2+$A3960,Sheet2!BX:NK,$B3960,0),HLOOKUP(L$2+$A3960,Sheet2!BX:NK,$B3960,0)&lt;&gt;""),HLOOKUP(L$2+$A3960,Sheet2!BX:NK,$B3960,0),"")</f>
        <v/>
      </c>
      <c r="M3960" t="str">
        <f>IF(OR(HLOOKUP(M$2+$A3960,Sheet2!BY:NL,$B3960,0),HLOOKUP(M$2+$A3960,Sheet2!BY:NL,$B3960,0)&lt;&gt;""),HLOOKUP(M$2+$A3960,Sheet2!BY:NL,$B3960,0),"")</f>
        <v/>
      </c>
      <c r="N3960" t="str">
        <f>IF(OR(HLOOKUP(N$2+$A3960,Sheet2!BZ:NM,$B3960,0),HLOOKUP(N$2+$A3960,Sheet2!BZ:NM,$B3960,0)&lt;&gt;""),HLOOKUP(N$2+$A3960,Sheet2!BZ:NM,$B3960,0),"")</f>
        <v/>
      </c>
      <c r="O3960" t="str">
        <f>IF(OR(HLOOKUP(O$2+$A3960,Sheet2!CA:NN,$B3960,0),HLOOKUP(O$2+$A3960,Sheet2!CA:NN,$B3960,0)&lt;&gt;""),HLOOKUP(O$2+$A3960,Sheet2!CA:NN,$B3960,0),"")</f>
        <v/>
      </c>
      <c r="P3960" t="str">
        <f>IF(OR(HLOOKUP(P$2+$A3960,Sheet2!CB:NO,$B3960,0),HLOOKUP(P$2+$A3960,Sheet2!CB:NO,$B3960,0)&lt;&gt;""),HLOOKUP(P$2+$A3960,Sheet2!CB:NO,$B3960,0),"")</f>
        <v/>
      </c>
      <c r="Q3960" t="str">
        <f>IF(OR(HLOOKUP(Q$2+$A3960,Sheet2!CC:NO,$B3960,0),HLOOKUP(Q$2+$A3960,Sheet2!CC:NO,$B3960,0)&lt;&gt;""),HLOOKUP(Q$2+$A3960,Sheet2!CC:NO,$B3960,0),"")</f>
        <v/>
      </c>
    </row>
    <row r="3961" spans="1:17" x14ac:dyDescent="0.25">
      <c r="A3961" s="64">
        <f t="shared" si="491"/>
        <v>42</v>
      </c>
      <c r="B3961" s="64">
        <f t="shared" si="492"/>
        <v>400</v>
      </c>
      <c r="C3961" s="64">
        <f t="shared" si="493"/>
        <v>8</v>
      </c>
      <c r="D3961" s="64">
        <f t="shared" si="494"/>
        <v>396</v>
      </c>
      <c r="E3961" s="64">
        <f t="shared" si="495"/>
        <v>1976</v>
      </c>
      <c r="F3961" s="64" t="str">
        <f t="shared" si="488"/>
        <v/>
      </c>
      <c r="G3961" s="64" t="str">
        <f t="shared" si="489"/>
        <v/>
      </c>
      <c r="H3961" s="64" t="str">
        <f t="shared" si="490"/>
        <v/>
      </c>
      <c r="I3961" s="80" t="str">
        <f>IFERROR(VLOOKUP(D3961,Sheet2!A:B,2,0),"")</f>
        <v/>
      </c>
      <c r="J3961" s="64" t="str">
        <f>IFERROR(IF(I3961&lt;&gt;"",VLOOKUP(I3961,Sheet2!B:C,2,0),""),"")</f>
        <v/>
      </c>
      <c r="K3961" s="64" t="str">
        <f>IFERROR( IF(I3961&lt;&gt;"", HLOOKUP(L$2+$A3961,Sheet2!BX:NK,2,0),""),"")</f>
        <v/>
      </c>
      <c r="L3961" t="str">
        <f>IF(OR(HLOOKUP(L$2+$A3961,Sheet2!BX:NK,$B3961,0),HLOOKUP(L$2+$A3961,Sheet2!BX:NK,$B3961,0)&lt;&gt;""),HLOOKUP(L$2+$A3961,Sheet2!BX:NK,$B3961,0),"")</f>
        <v/>
      </c>
      <c r="M3961" t="str">
        <f>IF(OR(HLOOKUP(M$2+$A3961,Sheet2!BY:NL,$B3961,0),HLOOKUP(M$2+$A3961,Sheet2!BY:NL,$B3961,0)&lt;&gt;""),HLOOKUP(M$2+$A3961,Sheet2!BY:NL,$B3961,0),"")</f>
        <v/>
      </c>
      <c r="N3961" t="str">
        <f>IF(OR(HLOOKUP(N$2+$A3961,Sheet2!BZ:NM,$B3961,0),HLOOKUP(N$2+$A3961,Sheet2!BZ:NM,$B3961,0)&lt;&gt;""),HLOOKUP(N$2+$A3961,Sheet2!BZ:NM,$B3961,0),"")</f>
        <v/>
      </c>
      <c r="O3961" t="str">
        <f>IF(OR(HLOOKUP(O$2+$A3961,Sheet2!CA:NN,$B3961,0),HLOOKUP(O$2+$A3961,Sheet2!CA:NN,$B3961,0)&lt;&gt;""),HLOOKUP(O$2+$A3961,Sheet2!CA:NN,$B3961,0),"")</f>
        <v/>
      </c>
      <c r="P3961" t="str">
        <f>IF(OR(HLOOKUP(P$2+$A3961,Sheet2!CB:NO,$B3961,0),HLOOKUP(P$2+$A3961,Sheet2!CB:NO,$B3961,0)&lt;&gt;""),HLOOKUP(P$2+$A3961,Sheet2!CB:NO,$B3961,0),"")</f>
        <v/>
      </c>
      <c r="Q3961" t="str">
        <f>IF(OR(HLOOKUP(Q$2+$A3961,Sheet2!CC:NO,$B3961,0),HLOOKUP(Q$2+$A3961,Sheet2!CC:NO,$B3961,0)&lt;&gt;""),HLOOKUP(Q$2+$A3961,Sheet2!CC:NO,$B3961,0),"")</f>
        <v/>
      </c>
    </row>
    <row r="3962" spans="1:17" x14ac:dyDescent="0.25">
      <c r="A3962" s="64">
        <f t="shared" si="491"/>
        <v>48</v>
      </c>
      <c r="B3962" s="64">
        <f t="shared" si="492"/>
        <v>400</v>
      </c>
      <c r="C3962" s="64">
        <f t="shared" si="493"/>
        <v>9</v>
      </c>
      <c r="D3962" s="64">
        <f t="shared" si="494"/>
        <v>396</v>
      </c>
      <c r="E3962" s="64">
        <f t="shared" si="495"/>
        <v>1976</v>
      </c>
      <c r="F3962" s="64" t="str">
        <f t="shared" si="488"/>
        <v/>
      </c>
      <c r="G3962" s="64" t="str">
        <f t="shared" si="489"/>
        <v/>
      </c>
      <c r="H3962" s="64" t="str">
        <f t="shared" si="490"/>
        <v/>
      </c>
      <c r="I3962" s="80" t="str">
        <f>IFERROR(VLOOKUP(D3962,Sheet2!A:B,2,0),"")</f>
        <v/>
      </c>
      <c r="J3962" s="64" t="str">
        <f>IFERROR(IF(I3962&lt;&gt;"",VLOOKUP(I3962,Sheet2!B:C,2,0),""),"")</f>
        <v/>
      </c>
      <c r="K3962" s="64" t="str">
        <f>IFERROR( IF(I3962&lt;&gt;"", HLOOKUP(L$2+$A3962,Sheet2!BX:NK,2,0),""),"")</f>
        <v/>
      </c>
      <c r="L3962" t="str">
        <f>IF(OR(HLOOKUP(L$2+$A3962,Sheet2!BX:NK,$B3962,0),HLOOKUP(L$2+$A3962,Sheet2!BX:NK,$B3962,0)&lt;&gt;""),HLOOKUP(L$2+$A3962,Sheet2!BX:NK,$B3962,0),"")</f>
        <v/>
      </c>
      <c r="M3962" t="str">
        <f>IF(OR(HLOOKUP(M$2+$A3962,Sheet2!BY:NL,$B3962,0),HLOOKUP(M$2+$A3962,Sheet2!BY:NL,$B3962,0)&lt;&gt;""),HLOOKUP(M$2+$A3962,Sheet2!BY:NL,$B3962,0),"")</f>
        <v/>
      </c>
      <c r="N3962" t="str">
        <f>IF(OR(HLOOKUP(N$2+$A3962,Sheet2!BZ:NM,$B3962,0),HLOOKUP(N$2+$A3962,Sheet2!BZ:NM,$B3962,0)&lt;&gt;""),HLOOKUP(N$2+$A3962,Sheet2!BZ:NM,$B3962,0),"")</f>
        <v/>
      </c>
      <c r="O3962" t="str">
        <f>IF(OR(HLOOKUP(O$2+$A3962,Sheet2!CA:NN,$B3962,0),HLOOKUP(O$2+$A3962,Sheet2!CA:NN,$B3962,0)&lt;&gt;""),HLOOKUP(O$2+$A3962,Sheet2!CA:NN,$B3962,0),"")</f>
        <v/>
      </c>
      <c r="P3962" t="str">
        <f>IF(OR(HLOOKUP(P$2+$A3962,Sheet2!CB:NO,$B3962,0),HLOOKUP(P$2+$A3962,Sheet2!CB:NO,$B3962,0)&lt;&gt;""),HLOOKUP(P$2+$A3962,Sheet2!CB:NO,$B3962,0),"")</f>
        <v/>
      </c>
      <c r="Q3962" t="str">
        <f>IF(OR(HLOOKUP(Q$2+$A3962,Sheet2!CC:NO,$B3962,0),HLOOKUP(Q$2+$A3962,Sheet2!CC:NO,$B3962,0)&lt;&gt;""),HLOOKUP(Q$2+$A3962,Sheet2!CC:NO,$B3962,0),"")</f>
        <v/>
      </c>
    </row>
    <row r="3963" spans="1:17" x14ac:dyDescent="0.25">
      <c r="A3963" s="64">
        <f t="shared" si="491"/>
        <v>54</v>
      </c>
      <c r="B3963" s="64">
        <f t="shared" si="492"/>
        <v>400</v>
      </c>
      <c r="C3963" s="64">
        <f t="shared" si="493"/>
        <v>10</v>
      </c>
      <c r="D3963" s="64">
        <f t="shared" si="494"/>
        <v>396</v>
      </c>
      <c r="E3963" s="64">
        <f t="shared" si="495"/>
        <v>1976</v>
      </c>
      <c r="F3963" s="64" t="str">
        <f t="shared" si="488"/>
        <v/>
      </c>
      <c r="G3963" s="64" t="str">
        <f t="shared" si="489"/>
        <v/>
      </c>
      <c r="H3963" s="64" t="str">
        <f t="shared" si="490"/>
        <v/>
      </c>
      <c r="I3963" s="80" t="str">
        <f>IFERROR(VLOOKUP(D3963,Sheet2!A:B,2,0),"")</f>
        <v/>
      </c>
      <c r="J3963" s="64" t="str">
        <f>IFERROR(IF(I3963&lt;&gt;"",VLOOKUP(I3963,Sheet2!B:C,2,0),""),"")</f>
        <v/>
      </c>
      <c r="K3963" s="64" t="str">
        <f>IFERROR( IF(I3963&lt;&gt;"", HLOOKUP(L$2+$A3963,Sheet2!BX:NK,2,0),""),"")</f>
        <v/>
      </c>
      <c r="L3963" t="str">
        <f>IF(OR(HLOOKUP(L$2+$A3963,Sheet2!BX:NK,$B3963,0),HLOOKUP(L$2+$A3963,Sheet2!BX:NK,$B3963,0)&lt;&gt;""),HLOOKUP(L$2+$A3963,Sheet2!BX:NK,$B3963,0),"")</f>
        <v/>
      </c>
      <c r="M3963" t="str">
        <f>IF(OR(HLOOKUP(M$2+$A3963,Sheet2!BY:NL,$B3963,0),HLOOKUP(M$2+$A3963,Sheet2!BY:NL,$B3963,0)&lt;&gt;""),HLOOKUP(M$2+$A3963,Sheet2!BY:NL,$B3963,0),"")</f>
        <v/>
      </c>
      <c r="N3963" t="str">
        <f>IF(OR(HLOOKUP(N$2+$A3963,Sheet2!BZ:NM,$B3963,0),HLOOKUP(N$2+$A3963,Sheet2!BZ:NM,$B3963,0)&lt;&gt;""),HLOOKUP(N$2+$A3963,Sheet2!BZ:NM,$B3963,0),"")</f>
        <v/>
      </c>
      <c r="O3963" t="str">
        <f>IF(OR(HLOOKUP(O$2+$A3963,Sheet2!CA:NN,$B3963,0),HLOOKUP(O$2+$A3963,Sheet2!CA:NN,$B3963,0)&lt;&gt;""),HLOOKUP(O$2+$A3963,Sheet2!CA:NN,$B3963,0),"")</f>
        <v/>
      </c>
      <c r="P3963" t="str">
        <f>IF(OR(HLOOKUP(P$2+$A3963,Sheet2!CB:NO,$B3963,0),HLOOKUP(P$2+$A3963,Sheet2!CB:NO,$B3963,0)&lt;&gt;""),HLOOKUP(P$2+$A3963,Sheet2!CB:NO,$B3963,0),"")</f>
        <v/>
      </c>
      <c r="Q3963" t="str">
        <f>IF(OR(HLOOKUP(Q$2+$A3963,Sheet2!CC:NO,$B3963,0),HLOOKUP(Q$2+$A3963,Sheet2!CC:NO,$B3963,0)&lt;&gt;""),HLOOKUP(Q$2+$A3963,Sheet2!CC:NO,$B3963,0),"")</f>
        <v/>
      </c>
    </row>
    <row r="3964" spans="1:17" x14ac:dyDescent="0.25">
      <c r="A3964" s="64">
        <f t="shared" si="491"/>
        <v>0</v>
      </c>
      <c r="B3964" s="64">
        <f t="shared" si="492"/>
        <v>401</v>
      </c>
      <c r="C3964" s="64">
        <f t="shared" si="493"/>
        <v>1</v>
      </c>
      <c r="D3964" s="64">
        <f t="shared" si="494"/>
        <v>397</v>
      </c>
      <c r="E3964" s="64">
        <f t="shared" si="495"/>
        <v>1981</v>
      </c>
      <c r="F3964" s="64" t="str">
        <f t="shared" si="488"/>
        <v/>
      </c>
      <c r="G3964" s="64" t="str">
        <f t="shared" si="489"/>
        <v/>
      </c>
      <c r="H3964" s="64" t="str">
        <f t="shared" si="490"/>
        <v/>
      </c>
      <c r="I3964" s="80" t="str">
        <f>IFERROR(VLOOKUP(D3964,Sheet2!A:B,2,0),"")</f>
        <v/>
      </c>
      <c r="J3964" s="64" t="str">
        <f>IFERROR(IF(I3964&lt;&gt;"",VLOOKUP(I3964,Sheet2!B:C,2,0),""),"")</f>
        <v/>
      </c>
      <c r="K3964" s="64" t="str">
        <f>IFERROR( IF(I3964&lt;&gt;"", HLOOKUP(L$2+$A3964,Sheet2!BX:NK,2,0),""),"")</f>
        <v/>
      </c>
      <c r="L3964" t="str">
        <f>IF(OR(HLOOKUP(L$2+$A3964,Sheet2!BX:NK,$B3964,0),HLOOKUP(L$2+$A3964,Sheet2!BX:NK,$B3964,0)&lt;&gt;""),HLOOKUP(L$2+$A3964,Sheet2!BX:NK,$B3964,0),"")</f>
        <v/>
      </c>
      <c r="M3964" t="str">
        <f>IF(OR(HLOOKUP(M$2+$A3964,Sheet2!BY:NL,$B3964,0),HLOOKUP(M$2+$A3964,Sheet2!BY:NL,$B3964,0)&lt;&gt;""),HLOOKUP(M$2+$A3964,Sheet2!BY:NL,$B3964,0),"")</f>
        <v/>
      </c>
      <c r="N3964" t="str">
        <f>IF(OR(HLOOKUP(N$2+$A3964,Sheet2!BZ:NM,$B3964,0),HLOOKUP(N$2+$A3964,Sheet2!BZ:NM,$B3964,0)&lt;&gt;""),HLOOKUP(N$2+$A3964,Sheet2!BZ:NM,$B3964,0),"")</f>
        <v/>
      </c>
      <c r="O3964" t="str">
        <f>IF(OR(HLOOKUP(O$2+$A3964,Sheet2!CA:NN,$B3964,0),HLOOKUP(O$2+$A3964,Sheet2!CA:NN,$B3964,0)&lt;&gt;""),HLOOKUP(O$2+$A3964,Sheet2!CA:NN,$B3964,0),"")</f>
        <v/>
      </c>
      <c r="P3964" t="str">
        <f>IF(OR(HLOOKUP(P$2+$A3964,Sheet2!CB:NO,$B3964,0),HLOOKUP(P$2+$A3964,Sheet2!CB:NO,$B3964,0)&lt;&gt;""),HLOOKUP(P$2+$A3964,Sheet2!CB:NO,$B3964,0),"")</f>
        <v/>
      </c>
      <c r="Q3964" t="str">
        <f>IF(OR(HLOOKUP(Q$2+$A3964,Sheet2!CC:NO,$B3964,0),HLOOKUP(Q$2+$A3964,Sheet2!CC:NO,$B3964,0)&lt;&gt;""),HLOOKUP(Q$2+$A3964,Sheet2!CC:NO,$B3964,0),"")</f>
        <v/>
      </c>
    </row>
    <row r="3965" spans="1:17" x14ac:dyDescent="0.25">
      <c r="A3965" s="64">
        <f t="shared" si="491"/>
        <v>6</v>
      </c>
      <c r="B3965" s="64">
        <f t="shared" si="492"/>
        <v>401</v>
      </c>
      <c r="C3965" s="64">
        <f t="shared" si="493"/>
        <v>2</v>
      </c>
      <c r="D3965" s="64">
        <f t="shared" si="494"/>
        <v>397</v>
      </c>
      <c r="E3965" s="64">
        <f t="shared" si="495"/>
        <v>1981</v>
      </c>
      <c r="F3965" s="64" t="str">
        <f t="shared" si="488"/>
        <v/>
      </c>
      <c r="G3965" s="64" t="str">
        <f t="shared" si="489"/>
        <v/>
      </c>
      <c r="H3965" s="64" t="str">
        <f t="shared" si="490"/>
        <v/>
      </c>
      <c r="I3965" s="80" t="str">
        <f>IFERROR(VLOOKUP(D3965,Sheet2!A:B,2,0),"")</f>
        <v/>
      </c>
      <c r="J3965" s="64" t="str">
        <f>IFERROR(IF(I3965&lt;&gt;"",VLOOKUP(I3965,Sheet2!B:C,2,0),""),"")</f>
        <v/>
      </c>
      <c r="K3965" s="64" t="str">
        <f>IFERROR( IF(I3965&lt;&gt;"", HLOOKUP(L$2+$A3965,Sheet2!BX:NK,2,0),""),"")</f>
        <v/>
      </c>
      <c r="L3965" t="str">
        <f>IF(OR(HLOOKUP(L$2+$A3965,Sheet2!BX:NK,$B3965,0),HLOOKUP(L$2+$A3965,Sheet2!BX:NK,$B3965,0)&lt;&gt;""),HLOOKUP(L$2+$A3965,Sheet2!BX:NK,$B3965,0),"")</f>
        <v/>
      </c>
      <c r="M3965" t="str">
        <f>IF(OR(HLOOKUP(M$2+$A3965,Sheet2!BY:NL,$B3965,0),HLOOKUP(M$2+$A3965,Sheet2!BY:NL,$B3965,0)&lt;&gt;""),HLOOKUP(M$2+$A3965,Sheet2!BY:NL,$B3965,0),"")</f>
        <v/>
      </c>
      <c r="N3965" t="str">
        <f>IF(OR(HLOOKUP(N$2+$A3965,Sheet2!BZ:NM,$B3965,0),HLOOKUP(N$2+$A3965,Sheet2!BZ:NM,$B3965,0)&lt;&gt;""),HLOOKUP(N$2+$A3965,Sheet2!BZ:NM,$B3965,0),"")</f>
        <v/>
      </c>
      <c r="O3965" t="str">
        <f>IF(OR(HLOOKUP(O$2+$A3965,Sheet2!CA:NN,$B3965,0),HLOOKUP(O$2+$A3965,Sheet2!CA:NN,$B3965,0)&lt;&gt;""),HLOOKUP(O$2+$A3965,Sheet2!CA:NN,$B3965,0),"")</f>
        <v/>
      </c>
      <c r="P3965" t="str">
        <f>IF(OR(HLOOKUP(P$2+$A3965,Sheet2!CB:NO,$B3965,0),HLOOKUP(P$2+$A3965,Sheet2!CB:NO,$B3965,0)&lt;&gt;""),HLOOKUP(P$2+$A3965,Sheet2!CB:NO,$B3965,0),"")</f>
        <v/>
      </c>
      <c r="Q3965" t="str">
        <f>IF(OR(HLOOKUP(Q$2+$A3965,Sheet2!CC:NO,$B3965,0),HLOOKUP(Q$2+$A3965,Sheet2!CC:NO,$B3965,0)&lt;&gt;""),HLOOKUP(Q$2+$A3965,Sheet2!CC:NO,$B3965,0),"")</f>
        <v/>
      </c>
    </row>
    <row r="3966" spans="1:17" x14ac:dyDescent="0.25">
      <c r="A3966" s="64">
        <f t="shared" si="491"/>
        <v>12</v>
      </c>
      <c r="B3966" s="64">
        <f t="shared" si="492"/>
        <v>401</v>
      </c>
      <c r="C3966" s="64">
        <f t="shared" si="493"/>
        <v>3</v>
      </c>
      <c r="D3966" s="64">
        <f t="shared" si="494"/>
        <v>397</v>
      </c>
      <c r="E3966" s="64">
        <f t="shared" si="495"/>
        <v>1981</v>
      </c>
      <c r="F3966" s="64" t="str">
        <f t="shared" si="488"/>
        <v/>
      </c>
      <c r="G3966" s="64" t="str">
        <f t="shared" si="489"/>
        <v/>
      </c>
      <c r="H3966" s="64" t="str">
        <f t="shared" si="490"/>
        <v/>
      </c>
      <c r="I3966" s="80" t="str">
        <f>IFERROR(VLOOKUP(D3966,Sheet2!A:B,2,0),"")</f>
        <v/>
      </c>
      <c r="J3966" s="64" t="str">
        <f>IFERROR(IF(I3966&lt;&gt;"",VLOOKUP(I3966,Sheet2!B:C,2,0),""),"")</f>
        <v/>
      </c>
      <c r="K3966" s="64" t="str">
        <f>IFERROR( IF(I3966&lt;&gt;"", HLOOKUP(L$2+$A3966,Sheet2!BX:NK,2,0),""),"")</f>
        <v/>
      </c>
      <c r="L3966" t="str">
        <f>IF(OR(HLOOKUP(L$2+$A3966,Sheet2!BX:NK,$B3966,0),HLOOKUP(L$2+$A3966,Sheet2!BX:NK,$B3966,0)&lt;&gt;""),HLOOKUP(L$2+$A3966,Sheet2!BX:NK,$B3966,0),"")</f>
        <v/>
      </c>
      <c r="M3966" t="str">
        <f>IF(OR(HLOOKUP(M$2+$A3966,Sheet2!BY:NL,$B3966,0),HLOOKUP(M$2+$A3966,Sheet2!BY:NL,$B3966,0)&lt;&gt;""),HLOOKUP(M$2+$A3966,Sheet2!BY:NL,$B3966,0),"")</f>
        <v/>
      </c>
      <c r="N3966" t="str">
        <f>IF(OR(HLOOKUP(N$2+$A3966,Sheet2!BZ:NM,$B3966,0),HLOOKUP(N$2+$A3966,Sheet2!BZ:NM,$B3966,0)&lt;&gt;""),HLOOKUP(N$2+$A3966,Sheet2!BZ:NM,$B3966,0),"")</f>
        <v/>
      </c>
      <c r="O3966" t="str">
        <f>IF(OR(HLOOKUP(O$2+$A3966,Sheet2!CA:NN,$B3966,0),HLOOKUP(O$2+$A3966,Sheet2!CA:NN,$B3966,0)&lt;&gt;""),HLOOKUP(O$2+$A3966,Sheet2!CA:NN,$B3966,0),"")</f>
        <v/>
      </c>
      <c r="P3966" t="str">
        <f>IF(OR(HLOOKUP(P$2+$A3966,Sheet2!CB:NO,$B3966,0),HLOOKUP(P$2+$A3966,Sheet2!CB:NO,$B3966,0)&lt;&gt;""),HLOOKUP(P$2+$A3966,Sheet2!CB:NO,$B3966,0),"")</f>
        <v/>
      </c>
      <c r="Q3966" t="str">
        <f>IF(OR(HLOOKUP(Q$2+$A3966,Sheet2!CC:NO,$B3966,0),HLOOKUP(Q$2+$A3966,Sheet2!CC:NO,$B3966,0)&lt;&gt;""),HLOOKUP(Q$2+$A3966,Sheet2!CC:NO,$B3966,0),"")</f>
        <v/>
      </c>
    </row>
    <row r="3967" spans="1:17" x14ac:dyDescent="0.25">
      <c r="A3967" s="64">
        <f t="shared" si="491"/>
        <v>18</v>
      </c>
      <c r="B3967" s="64">
        <f t="shared" si="492"/>
        <v>401</v>
      </c>
      <c r="C3967" s="64">
        <f t="shared" si="493"/>
        <v>4</v>
      </c>
      <c r="D3967" s="64">
        <f t="shared" si="494"/>
        <v>397</v>
      </c>
      <c r="E3967" s="64">
        <f t="shared" si="495"/>
        <v>1981</v>
      </c>
      <c r="F3967" s="64" t="str">
        <f t="shared" si="488"/>
        <v/>
      </c>
      <c r="G3967" s="64" t="str">
        <f t="shared" si="489"/>
        <v/>
      </c>
      <c r="H3967" s="64" t="str">
        <f t="shared" si="490"/>
        <v/>
      </c>
      <c r="I3967" s="80" t="str">
        <f>IFERROR(VLOOKUP(D3967,Sheet2!A:B,2,0),"")</f>
        <v/>
      </c>
      <c r="J3967" s="64" t="str">
        <f>IFERROR(IF(I3967&lt;&gt;"",VLOOKUP(I3967,Sheet2!B:C,2,0),""),"")</f>
        <v/>
      </c>
      <c r="K3967" s="64" t="str">
        <f>IFERROR( IF(I3967&lt;&gt;"", HLOOKUP(L$2+$A3967,Sheet2!BX:NK,2,0),""),"")</f>
        <v/>
      </c>
      <c r="L3967" t="str">
        <f>IF(OR(HLOOKUP(L$2+$A3967,Sheet2!BX:NK,$B3967,0),HLOOKUP(L$2+$A3967,Sheet2!BX:NK,$B3967,0)&lt;&gt;""),HLOOKUP(L$2+$A3967,Sheet2!BX:NK,$B3967,0),"")</f>
        <v/>
      </c>
      <c r="M3967" t="str">
        <f>IF(OR(HLOOKUP(M$2+$A3967,Sheet2!BY:NL,$B3967,0),HLOOKUP(M$2+$A3967,Sheet2!BY:NL,$B3967,0)&lt;&gt;""),HLOOKUP(M$2+$A3967,Sheet2!BY:NL,$B3967,0),"")</f>
        <v/>
      </c>
      <c r="N3967" t="str">
        <f>IF(OR(HLOOKUP(N$2+$A3967,Sheet2!BZ:NM,$B3967,0),HLOOKUP(N$2+$A3967,Sheet2!BZ:NM,$B3967,0)&lt;&gt;""),HLOOKUP(N$2+$A3967,Sheet2!BZ:NM,$B3967,0),"")</f>
        <v/>
      </c>
      <c r="O3967" t="str">
        <f>IF(OR(HLOOKUP(O$2+$A3967,Sheet2!CA:NN,$B3967,0),HLOOKUP(O$2+$A3967,Sheet2!CA:NN,$B3967,0)&lt;&gt;""),HLOOKUP(O$2+$A3967,Sheet2!CA:NN,$B3967,0),"")</f>
        <v/>
      </c>
      <c r="P3967" t="str">
        <f>IF(OR(HLOOKUP(P$2+$A3967,Sheet2!CB:NO,$B3967,0),HLOOKUP(P$2+$A3967,Sheet2!CB:NO,$B3967,0)&lt;&gt;""),HLOOKUP(P$2+$A3967,Sheet2!CB:NO,$B3967,0),"")</f>
        <v/>
      </c>
      <c r="Q3967" t="str">
        <f>IF(OR(HLOOKUP(Q$2+$A3967,Sheet2!CC:NO,$B3967,0),HLOOKUP(Q$2+$A3967,Sheet2!CC:NO,$B3967,0)&lt;&gt;""),HLOOKUP(Q$2+$A3967,Sheet2!CC:NO,$B3967,0),"")</f>
        <v/>
      </c>
    </row>
    <row r="3968" spans="1:17" x14ac:dyDescent="0.25">
      <c r="A3968" s="64">
        <f t="shared" si="491"/>
        <v>24</v>
      </c>
      <c r="B3968" s="64">
        <f t="shared" si="492"/>
        <v>401</v>
      </c>
      <c r="C3968" s="64">
        <f t="shared" si="493"/>
        <v>5</v>
      </c>
      <c r="D3968" s="64">
        <f t="shared" si="494"/>
        <v>397</v>
      </c>
      <c r="E3968" s="64">
        <f t="shared" si="495"/>
        <v>1981</v>
      </c>
      <c r="F3968" s="64" t="str">
        <f t="shared" si="488"/>
        <v/>
      </c>
      <c r="G3968" s="64" t="str">
        <f t="shared" si="489"/>
        <v/>
      </c>
      <c r="H3968" s="64" t="str">
        <f t="shared" si="490"/>
        <v/>
      </c>
      <c r="I3968" s="80" t="str">
        <f>IFERROR(VLOOKUP(D3968,Sheet2!A:B,2,0),"")</f>
        <v/>
      </c>
      <c r="J3968" s="64" t="str">
        <f>IFERROR(IF(I3968&lt;&gt;"",VLOOKUP(I3968,Sheet2!B:C,2,0),""),"")</f>
        <v/>
      </c>
      <c r="K3968" s="64" t="str">
        <f>IFERROR( IF(I3968&lt;&gt;"", HLOOKUP(L$2+$A3968,Sheet2!BX:NK,2,0),""),"")</f>
        <v/>
      </c>
      <c r="L3968" t="str">
        <f>IF(OR(HLOOKUP(L$2+$A3968,Sheet2!BX:NK,$B3968,0),HLOOKUP(L$2+$A3968,Sheet2!BX:NK,$B3968,0)&lt;&gt;""),HLOOKUP(L$2+$A3968,Sheet2!BX:NK,$B3968,0),"")</f>
        <v/>
      </c>
      <c r="M3968" t="str">
        <f>IF(OR(HLOOKUP(M$2+$A3968,Sheet2!BY:NL,$B3968,0),HLOOKUP(M$2+$A3968,Sheet2!BY:NL,$B3968,0)&lt;&gt;""),HLOOKUP(M$2+$A3968,Sheet2!BY:NL,$B3968,0),"")</f>
        <v/>
      </c>
      <c r="N3968" t="str">
        <f>IF(OR(HLOOKUP(N$2+$A3968,Sheet2!BZ:NM,$B3968,0),HLOOKUP(N$2+$A3968,Sheet2!BZ:NM,$B3968,0)&lt;&gt;""),HLOOKUP(N$2+$A3968,Sheet2!BZ:NM,$B3968,0),"")</f>
        <v/>
      </c>
      <c r="O3968" t="str">
        <f>IF(OR(HLOOKUP(O$2+$A3968,Sheet2!CA:NN,$B3968,0),HLOOKUP(O$2+$A3968,Sheet2!CA:NN,$B3968,0)&lt;&gt;""),HLOOKUP(O$2+$A3968,Sheet2!CA:NN,$B3968,0),"")</f>
        <v/>
      </c>
      <c r="P3968" t="str">
        <f>IF(OR(HLOOKUP(P$2+$A3968,Sheet2!CB:NO,$B3968,0),HLOOKUP(P$2+$A3968,Sheet2!CB:NO,$B3968,0)&lt;&gt;""),HLOOKUP(P$2+$A3968,Sheet2!CB:NO,$B3968,0),"")</f>
        <v/>
      </c>
      <c r="Q3968" t="str">
        <f>IF(OR(HLOOKUP(Q$2+$A3968,Sheet2!CC:NO,$B3968,0),HLOOKUP(Q$2+$A3968,Sheet2!CC:NO,$B3968,0)&lt;&gt;""),HLOOKUP(Q$2+$A3968,Sheet2!CC:NO,$B3968,0),"")</f>
        <v/>
      </c>
    </row>
    <row r="3969" spans="1:17" x14ac:dyDescent="0.25">
      <c r="A3969" s="64">
        <f t="shared" si="491"/>
        <v>30</v>
      </c>
      <c r="B3969" s="64">
        <f t="shared" si="492"/>
        <v>401</v>
      </c>
      <c r="C3969" s="64">
        <f t="shared" si="493"/>
        <v>6</v>
      </c>
      <c r="D3969" s="64">
        <f t="shared" si="494"/>
        <v>397</v>
      </c>
      <c r="E3969" s="64">
        <f t="shared" si="495"/>
        <v>1981</v>
      </c>
      <c r="F3969" s="64" t="str">
        <f t="shared" si="488"/>
        <v/>
      </c>
      <c r="G3969" s="64" t="str">
        <f t="shared" si="489"/>
        <v/>
      </c>
      <c r="H3969" s="64" t="str">
        <f t="shared" si="490"/>
        <v/>
      </c>
      <c r="I3969" s="80" t="str">
        <f>IFERROR(VLOOKUP(D3969,Sheet2!A:B,2,0),"")</f>
        <v/>
      </c>
      <c r="J3969" s="64" t="str">
        <f>IFERROR(IF(I3969&lt;&gt;"",VLOOKUP(I3969,Sheet2!B:C,2,0),""),"")</f>
        <v/>
      </c>
      <c r="K3969" s="64" t="str">
        <f>IFERROR( IF(I3969&lt;&gt;"", HLOOKUP(L$2+$A3969,Sheet2!BX:NK,2,0),""),"")</f>
        <v/>
      </c>
      <c r="L3969" t="str">
        <f>IF(OR(HLOOKUP(L$2+$A3969,Sheet2!BX:NK,$B3969,0),HLOOKUP(L$2+$A3969,Sheet2!BX:NK,$B3969,0)&lt;&gt;""),HLOOKUP(L$2+$A3969,Sheet2!BX:NK,$B3969,0),"")</f>
        <v/>
      </c>
      <c r="M3969" t="str">
        <f>IF(OR(HLOOKUP(M$2+$A3969,Sheet2!BY:NL,$B3969,0),HLOOKUP(M$2+$A3969,Sheet2!BY:NL,$B3969,0)&lt;&gt;""),HLOOKUP(M$2+$A3969,Sheet2!BY:NL,$B3969,0),"")</f>
        <v/>
      </c>
      <c r="N3969" t="str">
        <f>IF(OR(HLOOKUP(N$2+$A3969,Sheet2!BZ:NM,$B3969,0),HLOOKUP(N$2+$A3969,Sheet2!BZ:NM,$B3969,0)&lt;&gt;""),HLOOKUP(N$2+$A3969,Sheet2!BZ:NM,$B3969,0),"")</f>
        <v/>
      </c>
      <c r="O3969" t="str">
        <f>IF(OR(HLOOKUP(O$2+$A3969,Sheet2!CA:NN,$B3969,0),HLOOKUP(O$2+$A3969,Sheet2!CA:NN,$B3969,0)&lt;&gt;""),HLOOKUP(O$2+$A3969,Sheet2!CA:NN,$B3969,0),"")</f>
        <v/>
      </c>
      <c r="P3969" t="str">
        <f>IF(OR(HLOOKUP(P$2+$A3969,Sheet2!CB:NO,$B3969,0),HLOOKUP(P$2+$A3969,Sheet2!CB:NO,$B3969,0)&lt;&gt;""),HLOOKUP(P$2+$A3969,Sheet2!CB:NO,$B3969,0),"")</f>
        <v/>
      </c>
      <c r="Q3969" t="str">
        <f>IF(OR(HLOOKUP(Q$2+$A3969,Sheet2!CC:NO,$B3969,0),HLOOKUP(Q$2+$A3969,Sheet2!CC:NO,$B3969,0)&lt;&gt;""),HLOOKUP(Q$2+$A3969,Sheet2!CC:NO,$B3969,0),"")</f>
        <v/>
      </c>
    </row>
    <row r="3970" spans="1:17" x14ac:dyDescent="0.25">
      <c r="A3970" s="64">
        <f t="shared" si="491"/>
        <v>36</v>
      </c>
      <c r="B3970" s="64">
        <f t="shared" si="492"/>
        <v>401</v>
      </c>
      <c r="C3970" s="64">
        <f t="shared" si="493"/>
        <v>7</v>
      </c>
      <c r="D3970" s="64">
        <f t="shared" si="494"/>
        <v>397</v>
      </c>
      <c r="E3970" s="64">
        <f t="shared" si="495"/>
        <v>1981</v>
      </c>
      <c r="F3970" s="64" t="str">
        <f t="shared" si="488"/>
        <v/>
      </c>
      <c r="G3970" s="64" t="str">
        <f t="shared" si="489"/>
        <v/>
      </c>
      <c r="H3970" s="64" t="str">
        <f t="shared" si="490"/>
        <v/>
      </c>
      <c r="I3970" s="80" t="str">
        <f>IFERROR(VLOOKUP(D3970,Sheet2!A:B,2,0),"")</f>
        <v/>
      </c>
      <c r="J3970" s="64" t="str">
        <f>IFERROR(IF(I3970&lt;&gt;"",VLOOKUP(I3970,Sheet2!B:C,2,0),""),"")</f>
        <v/>
      </c>
      <c r="K3970" s="64" t="str">
        <f>IFERROR( IF(I3970&lt;&gt;"", HLOOKUP(L$2+$A3970,Sheet2!BX:NK,2,0),""),"")</f>
        <v/>
      </c>
      <c r="L3970" t="str">
        <f>IF(OR(HLOOKUP(L$2+$A3970,Sheet2!BX:NK,$B3970,0),HLOOKUP(L$2+$A3970,Sheet2!BX:NK,$B3970,0)&lt;&gt;""),HLOOKUP(L$2+$A3970,Sheet2!BX:NK,$B3970,0),"")</f>
        <v/>
      </c>
      <c r="M3970" t="str">
        <f>IF(OR(HLOOKUP(M$2+$A3970,Sheet2!BY:NL,$B3970,0),HLOOKUP(M$2+$A3970,Sheet2!BY:NL,$B3970,0)&lt;&gt;""),HLOOKUP(M$2+$A3970,Sheet2!BY:NL,$B3970,0),"")</f>
        <v/>
      </c>
      <c r="N3970" t="str">
        <f>IF(OR(HLOOKUP(N$2+$A3970,Sheet2!BZ:NM,$B3970,0),HLOOKUP(N$2+$A3970,Sheet2!BZ:NM,$B3970,0)&lt;&gt;""),HLOOKUP(N$2+$A3970,Sheet2!BZ:NM,$B3970,0),"")</f>
        <v/>
      </c>
      <c r="O3970" t="str">
        <f>IF(OR(HLOOKUP(O$2+$A3970,Sheet2!CA:NN,$B3970,0),HLOOKUP(O$2+$A3970,Sheet2!CA:NN,$B3970,0)&lt;&gt;""),HLOOKUP(O$2+$A3970,Sheet2!CA:NN,$B3970,0),"")</f>
        <v/>
      </c>
      <c r="P3970" t="str">
        <f>IF(OR(HLOOKUP(P$2+$A3970,Sheet2!CB:NO,$B3970,0),HLOOKUP(P$2+$A3970,Sheet2!CB:NO,$B3970,0)&lt;&gt;""),HLOOKUP(P$2+$A3970,Sheet2!CB:NO,$B3970,0),"")</f>
        <v/>
      </c>
      <c r="Q3970" t="str">
        <f>IF(OR(HLOOKUP(Q$2+$A3970,Sheet2!CC:NO,$B3970,0),HLOOKUP(Q$2+$A3970,Sheet2!CC:NO,$B3970,0)&lt;&gt;""),HLOOKUP(Q$2+$A3970,Sheet2!CC:NO,$B3970,0),"")</f>
        <v/>
      </c>
    </row>
    <row r="3971" spans="1:17" x14ac:dyDescent="0.25">
      <c r="A3971" s="64">
        <f t="shared" si="491"/>
        <v>42</v>
      </c>
      <c r="B3971" s="64">
        <f t="shared" si="492"/>
        <v>401</v>
      </c>
      <c r="C3971" s="64">
        <f t="shared" si="493"/>
        <v>8</v>
      </c>
      <c r="D3971" s="64">
        <f t="shared" si="494"/>
        <v>397</v>
      </c>
      <c r="E3971" s="64">
        <f t="shared" si="495"/>
        <v>1981</v>
      </c>
      <c r="F3971" s="64" t="str">
        <f t="shared" si="488"/>
        <v/>
      </c>
      <c r="G3971" s="64" t="str">
        <f t="shared" si="489"/>
        <v/>
      </c>
      <c r="H3971" s="64" t="str">
        <f t="shared" si="490"/>
        <v/>
      </c>
      <c r="I3971" s="80" t="str">
        <f>IFERROR(VLOOKUP(D3971,Sheet2!A:B,2,0),"")</f>
        <v/>
      </c>
      <c r="J3971" s="64" t="str">
        <f>IFERROR(IF(I3971&lt;&gt;"",VLOOKUP(I3971,Sheet2!B:C,2,0),""),"")</f>
        <v/>
      </c>
      <c r="K3971" s="64" t="str">
        <f>IFERROR( IF(I3971&lt;&gt;"", HLOOKUP(L$2+$A3971,Sheet2!BX:NK,2,0),""),"")</f>
        <v/>
      </c>
      <c r="L3971" t="str">
        <f>IF(OR(HLOOKUP(L$2+$A3971,Sheet2!BX:NK,$B3971,0),HLOOKUP(L$2+$A3971,Sheet2!BX:NK,$B3971,0)&lt;&gt;""),HLOOKUP(L$2+$A3971,Sheet2!BX:NK,$B3971,0),"")</f>
        <v/>
      </c>
      <c r="M3971" t="str">
        <f>IF(OR(HLOOKUP(M$2+$A3971,Sheet2!BY:NL,$B3971,0),HLOOKUP(M$2+$A3971,Sheet2!BY:NL,$B3971,0)&lt;&gt;""),HLOOKUP(M$2+$A3971,Sheet2!BY:NL,$B3971,0),"")</f>
        <v/>
      </c>
      <c r="N3971" t="str">
        <f>IF(OR(HLOOKUP(N$2+$A3971,Sheet2!BZ:NM,$B3971,0),HLOOKUP(N$2+$A3971,Sheet2!BZ:NM,$B3971,0)&lt;&gt;""),HLOOKUP(N$2+$A3971,Sheet2!BZ:NM,$B3971,0),"")</f>
        <v/>
      </c>
      <c r="O3971" t="str">
        <f>IF(OR(HLOOKUP(O$2+$A3971,Sheet2!CA:NN,$B3971,0),HLOOKUP(O$2+$A3971,Sheet2!CA:NN,$B3971,0)&lt;&gt;""),HLOOKUP(O$2+$A3971,Sheet2!CA:NN,$B3971,0),"")</f>
        <v/>
      </c>
      <c r="P3971" t="str">
        <f>IF(OR(HLOOKUP(P$2+$A3971,Sheet2!CB:NO,$B3971,0),HLOOKUP(P$2+$A3971,Sheet2!CB:NO,$B3971,0)&lt;&gt;""),HLOOKUP(P$2+$A3971,Sheet2!CB:NO,$B3971,0),"")</f>
        <v/>
      </c>
      <c r="Q3971" t="str">
        <f>IF(OR(HLOOKUP(Q$2+$A3971,Sheet2!CC:NO,$B3971,0),HLOOKUP(Q$2+$A3971,Sheet2!CC:NO,$B3971,0)&lt;&gt;""),HLOOKUP(Q$2+$A3971,Sheet2!CC:NO,$B3971,0),"")</f>
        <v/>
      </c>
    </row>
    <row r="3972" spans="1:17" x14ac:dyDescent="0.25">
      <c r="A3972" s="64">
        <f t="shared" si="491"/>
        <v>48</v>
      </c>
      <c r="B3972" s="64">
        <f t="shared" si="492"/>
        <v>401</v>
      </c>
      <c r="C3972" s="64">
        <f t="shared" si="493"/>
        <v>9</v>
      </c>
      <c r="D3972" s="64">
        <f t="shared" si="494"/>
        <v>397</v>
      </c>
      <c r="E3972" s="64">
        <f t="shared" si="495"/>
        <v>1981</v>
      </c>
      <c r="F3972" s="64" t="str">
        <f t="shared" si="488"/>
        <v/>
      </c>
      <c r="G3972" s="64" t="str">
        <f t="shared" si="489"/>
        <v/>
      </c>
      <c r="H3972" s="64" t="str">
        <f t="shared" si="490"/>
        <v/>
      </c>
      <c r="I3972" s="80" t="str">
        <f>IFERROR(VLOOKUP(D3972,Sheet2!A:B,2,0),"")</f>
        <v/>
      </c>
      <c r="J3972" s="64" t="str">
        <f>IFERROR(IF(I3972&lt;&gt;"",VLOOKUP(I3972,Sheet2!B:C,2,0),""),"")</f>
        <v/>
      </c>
      <c r="K3972" s="64" t="str">
        <f>IFERROR( IF(I3972&lt;&gt;"", HLOOKUP(L$2+$A3972,Sheet2!BX:NK,2,0),""),"")</f>
        <v/>
      </c>
      <c r="L3972" t="str">
        <f>IF(OR(HLOOKUP(L$2+$A3972,Sheet2!BX:NK,$B3972,0),HLOOKUP(L$2+$A3972,Sheet2!BX:NK,$B3972,0)&lt;&gt;""),HLOOKUP(L$2+$A3972,Sheet2!BX:NK,$B3972,0),"")</f>
        <v/>
      </c>
      <c r="M3972" t="str">
        <f>IF(OR(HLOOKUP(M$2+$A3972,Sheet2!BY:NL,$B3972,0),HLOOKUP(M$2+$A3972,Sheet2!BY:NL,$B3972,0)&lt;&gt;""),HLOOKUP(M$2+$A3972,Sheet2!BY:NL,$B3972,0),"")</f>
        <v/>
      </c>
      <c r="N3972" t="str">
        <f>IF(OR(HLOOKUP(N$2+$A3972,Sheet2!BZ:NM,$B3972,0),HLOOKUP(N$2+$A3972,Sheet2!BZ:NM,$B3972,0)&lt;&gt;""),HLOOKUP(N$2+$A3972,Sheet2!BZ:NM,$B3972,0),"")</f>
        <v/>
      </c>
      <c r="O3972" t="str">
        <f>IF(OR(HLOOKUP(O$2+$A3972,Sheet2!CA:NN,$B3972,0),HLOOKUP(O$2+$A3972,Sheet2!CA:NN,$B3972,0)&lt;&gt;""),HLOOKUP(O$2+$A3972,Sheet2!CA:NN,$B3972,0),"")</f>
        <v/>
      </c>
      <c r="P3972" t="str">
        <f>IF(OR(HLOOKUP(P$2+$A3972,Sheet2!CB:NO,$B3972,0),HLOOKUP(P$2+$A3972,Sheet2!CB:NO,$B3972,0)&lt;&gt;""),HLOOKUP(P$2+$A3972,Sheet2!CB:NO,$B3972,0),"")</f>
        <v/>
      </c>
      <c r="Q3972" t="str">
        <f>IF(OR(HLOOKUP(Q$2+$A3972,Sheet2!CC:NO,$B3972,0),HLOOKUP(Q$2+$A3972,Sheet2!CC:NO,$B3972,0)&lt;&gt;""),HLOOKUP(Q$2+$A3972,Sheet2!CC:NO,$B3972,0),"")</f>
        <v/>
      </c>
    </row>
    <row r="3973" spans="1:17" x14ac:dyDescent="0.25">
      <c r="A3973" s="64">
        <f t="shared" si="491"/>
        <v>54</v>
      </c>
      <c r="B3973" s="64">
        <f t="shared" si="492"/>
        <v>401</v>
      </c>
      <c r="C3973" s="64">
        <f t="shared" si="493"/>
        <v>10</v>
      </c>
      <c r="D3973" s="64">
        <f t="shared" si="494"/>
        <v>397</v>
      </c>
      <c r="E3973" s="64">
        <f t="shared" si="495"/>
        <v>1981</v>
      </c>
      <c r="F3973" s="64" t="str">
        <f t="shared" ref="F3973:F4036" si="496">IFERROR(IF(I3973&lt;&gt;"",IF(LEFT(K3973,2)="1-",1,2),""),"")</f>
        <v/>
      </c>
      <c r="G3973" s="64" t="str">
        <f t="shared" ref="G3973:G4036" si="497">IFERROR(IF(I3973&lt;&gt;"",MONTH( RIGHT(K3973,LEN(K3973)-FIND("-",K3973))),""),"")</f>
        <v/>
      </c>
      <c r="H3973" s="64" t="str">
        <f t="shared" ref="H3973:H4036" si="498">IFERROR(IF(I3973&lt;&gt;"",YEAR( RIGHT(K3973,LEN(K3973)-FIND("-",K3973))),""),"")</f>
        <v/>
      </c>
      <c r="I3973" s="80" t="str">
        <f>IFERROR(VLOOKUP(D3973,Sheet2!A:B,2,0),"")</f>
        <v/>
      </c>
      <c r="J3973" s="64" t="str">
        <f>IFERROR(IF(I3973&lt;&gt;"",VLOOKUP(I3973,Sheet2!B:C,2,0),""),"")</f>
        <v/>
      </c>
      <c r="K3973" s="64" t="str">
        <f>IFERROR( IF(I3973&lt;&gt;"", HLOOKUP(L$2+$A3973,Sheet2!BX:NK,2,0),""),"")</f>
        <v/>
      </c>
      <c r="L3973" t="str">
        <f>IF(OR(HLOOKUP(L$2+$A3973,Sheet2!BX:NK,$B3973,0),HLOOKUP(L$2+$A3973,Sheet2!BX:NK,$B3973,0)&lt;&gt;""),HLOOKUP(L$2+$A3973,Sheet2!BX:NK,$B3973,0),"")</f>
        <v/>
      </c>
      <c r="M3973" t="str">
        <f>IF(OR(HLOOKUP(M$2+$A3973,Sheet2!BY:NL,$B3973,0),HLOOKUP(M$2+$A3973,Sheet2!BY:NL,$B3973,0)&lt;&gt;""),HLOOKUP(M$2+$A3973,Sheet2!BY:NL,$B3973,0),"")</f>
        <v/>
      </c>
      <c r="N3973" t="str">
        <f>IF(OR(HLOOKUP(N$2+$A3973,Sheet2!BZ:NM,$B3973,0),HLOOKUP(N$2+$A3973,Sheet2!BZ:NM,$B3973,0)&lt;&gt;""),HLOOKUP(N$2+$A3973,Sheet2!BZ:NM,$B3973,0),"")</f>
        <v/>
      </c>
      <c r="O3973" t="str">
        <f>IF(OR(HLOOKUP(O$2+$A3973,Sheet2!CA:NN,$B3973,0),HLOOKUP(O$2+$A3973,Sheet2!CA:NN,$B3973,0)&lt;&gt;""),HLOOKUP(O$2+$A3973,Sheet2!CA:NN,$B3973,0),"")</f>
        <v/>
      </c>
      <c r="P3973" t="str">
        <f>IF(OR(HLOOKUP(P$2+$A3973,Sheet2!CB:NO,$B3973,0),HLOOKUP(P$2+$A3973,Sheet2!CB:NO,$B3973,0)&lt;&gt;""),HLOOKUP(P$2+$A3973,Sheet2!CB:NO,$B3973,0),"")</f>
        <v/>
      </c>
      <c r="Q3973" t="str">
        <f>IF(OR(HLOOKUP(Q$2+$A3973,Sheet2!CC:NO,$B3973,0),HLOOKUP(Q$2+$A3973,Sheet2!CC:NO,$B3973,0)&lt;&gt;""),HLOOKUP(Q$2+$A3973,Sheet2!CC:NO,$B3973,0),"")</f>
        <v/>
      </c>
    </row>
    <row r="3974" spans="1:17" x14ac:dyDescent="0.25">
      <c r="A3974" s="64">
        <f t="shared" ref="A3974:A4037" si="499">IF(C3974&lt;&gt;1,A3973+6,0)</f>
        <v>0</v>
      </c>
      <c r="B3974" s="64">
        <f t="shared" ref="B3974:B4037" si="500">IF(C3974&lt;&gt;1,B3973,B3973+1)</f>
        <v>402</v>
      </c>
      <c r="C3974" s="64">
        <f t="shared" ref="C3974:C4037" si="501">IF($C$3-C3973=0,1,C3973+1)</f>
        <v>1</v>
      </c>
      <c r="D3974" s="64">
        <f t="shared" ref="D3974:D4037" si="502">IF(C3974=1,D3973+1,D3973)</f>
        <v>398</v>
      </c>
      <c r="E3974" s="64">
        <f t="shared" ref="E3974:E4037" si="503">IF(D3974&lt;&gt;D3973,E3973+5,E3973)</f>
        <v>1986</v>
      </c>
      <c r="F3974" s="64" t="str">
        <f t="shared" si="496"/>
        <v/>
      </c>
      <c r="G3974" s="64" t="str">
        <f t="shared" si="497"/>
        <v/>
      </c>
      <c r="H3974" s="64" t="str">
        <f t="shared" si="498"/>
        <v/>
      </c>
      <c r="I3974" s="80" t="str">
        <f>IFERROR(VLOOKUP(D3974,Sheet2!A:B,2,0),"")</f>
        <v/>
      </c>
      <c r="J3974" s="64" t="str">
        <f>IFERROR(IF(I3974&lt;&gt;"",VLOOKUP(I3974,Sheet2!B:C,2,0),""),"")</f>
        <v/>
      </c>
      <c r="K3974" s="64" t="str">
        <f>IFERROR( IF(I3974&lt;&gt;"", HLOOKUP(L$2+$A3974,Sheet2!BX:NK,2,0),""),"")</f>
        <v/>
      </c>
      <c r="L3974" t="str">
        <f>IF(OR(HLOOKUP(L$2+$A3974,Sheet2!BX:NK,$B3974,0),HLOOKUP(L$2+$A3974,Sheet2!BX:NK,$B3974,0)&lt;&gt;""),HLOOKUP(L$2+$A3974,Sheet2!BX:NK,$B3974,0),"")</f>
        <v/>
      </c>
      <c r="M3974" t="str">
        <f>IF(OR(HLOOKUP(M$2+$A3974,Sheet2!BY:NL,$B3974,0),HLOOKUP(M$2+$A3974,Sheet2!BY:NL,$B3974,0)&lt;&gt;""),HLOOKUP(M$2+$A3974,Sheet2!BY:NL,$B3974,0),"")</f>
        <v/>
      </c>
      <c r="N3974" t="str">
        <f>IF(OR(HLOOKUP(N$2+$A3974,Sheet2!BZ:NM,$B3974,0),HLOOKUP(N$2+$A3974,Sheet2!BZ:NM,$B3974,0)&lt;&gt;""),HLOOKUP(N$2+$A3974,Sheet2!BZ:NM,$B3974,0),"")</f>
        <v/>
      </c>
      <c r="O3974" t="str">
        <f>IF(OR(HLOOKUP(O$2+$A3974,Sheet2!CA:NN,$B3974,0),HLOOKUP(O$2+$A3974,Sheet2!CA:NN,$B3974,0)&lt;&gt;""),HLOOKUP(O$2+$A3974,Sheet2!CA:NN,$B3974,0),"")</f>
        <v/>
      </c>
      <c r="P3974" t="str">
        <f>IF(OR(HLOOKUP(P$2+$A3974,Sheet2!CB:NO,$B3974,0),HLOOKUP(P$2+$A3974,Sheet2!CB:NO,$B3974,0)&lt;&gt;""),HLOOKUP(P$2+$A3974,Sheet2!CB:NO,$B3974,0),"")</f>
        <v/>
      </c>
      <c r="Q3974" t="str">
        <f>IF(OR(HLOOKUP(Q$2+$A3974,Sheet2!CC:NO,$B3974,0),HLOOKUP(Q$2+$A3974,Sheet2!CC:NO,$B3974,0)&lt;&gt;""),HLOOKUP(Q$2+$A3974,Sheet2!CC:NO,$B3974,0),"")</f>
        <v/>
      </c>
    </row>
    <row r="3975" spans="1:17" x14ac:dyDescent="0.25">
      <c r="A3975" s="64">
        <f t="shared" si="499"/>
        <v>6</v>
      </c>
      <c r="B3975" s="64">
        <f t="shared" si="500"/>
        <v>402</v>
      </c>
      <c r="C3975" s="64">
        <f t="shared" si="501"/>
        <v>2</v>
      </c>
      <c r="D3975" s="64">
        <f t="shared" si="502"/>
        <v>398</v>
      </c>
      <c r="E3975" s="64">
        <f t="shared" si="503"/>
        <v>1986</v>
      </c>
      <c r="F3975" s="64" t="str">
        <f t="shared" si="496"/>
        <v/>
      </c>
      <c r="G3975" s="64" t="str">
        <f t="shared" si="497"/>
        <v/>
      </c>
      <c r="H3975" s="64" t="str">
        <f t="shared" si="498"/>
        <v/>
      </c>
      <c r="I3975" s="80" t="str">
        <f>IFERROR(VLOOKUP(D3975,Sheet2!A:B,2,0),"")</f>
        <v/>
      </c>
      <c r="J3975" s="64" t="str">
        <f>IFERROR(IF(I3975&lt;&gt;"",VLOOKUP(I3975,Sheet2!B:C,2,0),""),"")</f>
        <v/>
      </c>
      <c r="K3975" s="64" t="str">
        <f>IFERROR( IF(I3975&lt;&gt;"", HLOOKUP(L$2+$A3975,Sheet2!BX:NK,2,0),""),"")</f>
        <v/>
      </c>
      <c r="L3975" t="str">
        <f>IF(OR(HLOOKUP(L$2+$A3975,Sheet2!BX:NK,$B3975,0),HLOOKUP(L$2+$A3975,Sheet2!BX:NK,$B3975,0)&lt;&gt;""),HLOOKUP(L$2+$A3975,Sheet2!BX:NK,$B3975,0),"")</f>
        <v/>
      </c>
      <c r="M3975" t="str">
        <f>IF(OR(HLOOKUP(M$2+$A3975,Sheet2!BY:NL,$B3975,0),HLOOKUP(M$2+$A3975,Sheet2!BY:NL,$B3975,0)&lt;&gt;""),HLOOKUP(M$2+$A3975,Sheet2!BY:NL,$B3975,0),"")</f>
        <v/>
      </c>
      <c r="N3975" t="str">
        <f>IF(OR(HLOOKUP(N$2+$A3975,Sheet2!BZ:NM,$B3975,0),HLOOKUP(N$2+$A3975,Sheet2!BZ:NM,$B3975,0)&lt;&gt;""),HLOOKUP(N$2+$A3975,Sheet2!BZ:NM,$B3975,0),"")</f>
        <v/>
      </c>
      <c r="O3975" t="str">
        <f>IF(OR(HLOOKUP(O$2+$A3975,Sheet2!CA:NN,$B3975,0),HLOOKUP(O$2+$A3975,Sheet2!CA:NN,$B3975,0)&lt;&gt;""),HLOOKUP(O$2+$A3975,Sheet2!CA:NN,$B3975,0),"")</f>
        <v/>
      </c>
      <c r="P3975" t="str">
        <f>IF(OR(HLOOKUP(P$2+$A3975,Sheet2!CB:NO,$B3975,0),HLOOKUP(P$2+$A3975,Sheet2!CB:NO,$B3975,0)&lt;&gt;""),HLOOKUP(P$2+$A3975,Sheet2!CB:NO,$B3975,0),"")</f>
        <v/>
      </c>
      <c r="Q3975" t="str">
        <f>IF(OR(HLOOKUP(Q$2+$A3975,Sheet2!CC:NO,$B3975,0),HLOOKUP(Q$2+$A3975,Sheet2!CC:NO,$B3975,0)&lt;&gt;""),HLOOKUP(Q$2+$A3975,Sheet2!CC:NO,$B3975,0),"")</f>
        <v/>
      </c>
    </row>
    <row r="3976" spans="1:17" x14ac:dyDescent="0.25">
      <c r="A3976" s="64">
        <f t="shared" si="499"/>
        <v>12</v>
      </c>
      <c r="B3976" s="64">
        <f t="shared" si="500"/>
        <v>402</v>
      </c>
      <c r="C3976" s="64">
        <f t="shared" si="501"/>
        <v>3</v>
      </c>
      <c r="D3976" s="64">
        <f t="shared" si="502"/>
        <v>398</v>
      </c>
      <c r="E3976" s="64">
        <f t="shared" si="503"/>
        <v>1986</v>
      </c>
      <c r="F3976" s="64" t="str">
        <f t="shared" si="496"/>
        <v/>
      </c>
      <c r="G3976" s="64" t="str">
        <f t="shared" si="497"/>
        <v/>
      </c>
      <c r="H3976" s="64" t="str">
        <f t="shared" si="498"/>
        <v/>
      </c>
      <c r="I3976" s="80" t="str">
        <f>IFERROR(VLOOKUP(D3976,Sheet2!A:B,2,0),"")</f>
        <v/>
      </c>
      <c r="J3976" s="64" t="str">
        <f>IFERROR(IF(I3976&lt;&gt;"",VLOOKUP(I3976,Sheet2!B:C,2,0),""),"")</f>
        <v/>
      </c>
      <c r="K3976" s="64" t="str">
        <f>IFERROR( IF(I3976&lt;&gt;"", HLOOKUP(L$2+$A3976,Sheet2!BX:NK,2,0),""),"")</f>
        <v/>
      </c>
      <c r="L3976" t="str">
        <f>IF(OR(HLOOKUP(L$2+$A3976,Sheet2!BX:NK,$B3976,0),HLOOKUP(L$2+$A3976,Sheet2!BX:NK,$B3976,0)&lt;&gt;""),HLOOKUP(L$2+$A3976,Sheet2!BX:NK,$B3976,0),"")</f>
        <v/>
      </c>
      <c r="M3976" t="str">
        <f>IF(OR(HLOOKUP(M$2+$A3976,Sheet2!BY:NL,$B3976,0),HLOOKUP(M$2+$A3976,Sheet2!BY:NL,$B3976,0)&lt;&gt;""),HLOOKUP(M$2+$A3976,Sheet2!BY:NL,$B3976,0),"")</f>
        <v/>
      </c>
      <c r="N3976" t="str">
        <f>IF(OR(HLOOKUP(N$2+$A3976,Sheet2!BZ:NM,$B3976,0),HLOOKUP(N$2+$A3976,Sheet2!BZ:NM,$B3976,0)&lt;&gt;""),HLOOKUP(N$2+$A3976,Sheet2!BZ:NM,$B3976,0),"")</f>
        <v/>
      </c>
      <c r="O3976" t="str">
        <f>IF(OR(HLOOKUP(O$2+$A3976,Sheet2!CA:NN,$B3976,0),HLOOKUP(O$2+$A3976,Sheet2!CA:NN,$B3976,0)&lt;&gt;""),HLOOKUP(O$2+$A3976,Sheet2!CA:NN,$B3976,0),"")</f>
        <v/>
      </c>
      <c r="P3976" t="str">
        <f>IF(OR(HLOOKUP(P$2+$A3976,Sheet2!CB:NO,$B3976,0),HLOOKUP(P$2+$A3976,Sheet2!CB:NO,$B3976,0)&lt;&gt;""),HLOOKUP(P$2+$A3976,Sheet2!CB:NO,$B3976,0),"")</f>
        <v/>
      </c>
      <c r="Q3976" t="str">
        <f>IF(OR(HLOOKUP(Q$2+$A3976,Sheet2!CC:NO,$B3976,0),HLOOKUP(Q$2+$A3976,Sheet2!CC:NO,$B3976,0)&lt;&gt;""),HLOOKUP(Q$2+$A3976,Sheet2!CC:NO,$B3976,0),"")</f>
        <v/>
      </c>
    </row>
    <row r="3977" spans="1:17" x14ac:dyDescent="0.25">
      <c r="A3977" s="64">
        <f t="shared" si="499"/>
        <v>18</v>
      </c>
      <c r="B3977" s="64">
        <f t="shared" si="500"/>
        <v>402</v>
      </c>
      <c r="C3977" s="64">
        <f t="shared" si="501"/>
        <v>4</v>
      </c>
      <c r="D3977" s="64">
        <f t="shared" si="502"/>
        <v>398</v>
      </c>
      <c r="E3977" s="64">
        <f t="shared" si="503"/>
        <v>1986</v>
      </c>
      <c r="F3977" s="64" t="str">
        <f t="shared" si="496"/>
        <v/>
      </c>
      <c r="G3977" s="64" t="str">
        <f t="shared" si="497"/>
        <v/>
      </c>
      <c r="H3977" s="64" t="str">
        <f t="shared" si="498"/>
        <v/>
      </c>
      <c r="I3977" s="80" t="str">
        <f>IFERROR(VLOOKUP(D3977,Sheet2!A:B,2,0),"")</f>
        <v/>
      </c>
      <c r="J3977" s="64" t="str">
        <f>IFERROR(IF(I3977&lt;&gt;"",VLOOKUP(I3977,Sheet2!B:C,2,0),""),"")</f>
        <v/>
      </c>
      <c r="K3977" s="64" t="str">
        <f>IFERROR( IF(I3977&lt;&gt;"", HLOOKUP(L$2+$A3977,Sheet2!BX:NK,2,0),""),"")</f>
        <v/>
      </c>
      <c r="L3977" t="str">
        <f>IF(OR(HLOOKUP(L$2+$A3977,Sheet2!BX:NK,$B3977,0),HLOOKUP(L$2+$A3977,Sheet2!BX:NK,$B3977,0)&lt;&gt;""),HLOOKUP(L$2+$A3977,Sheet2!BX:NK,$B3977,0),"")</f>
        <v/>
      </c>
      <c r="M3977" t="str">
        <f>IF(OR(HLOOKUP(M$2+$A3977,Sheet2!BY:NL,$B3977,0),HLOOKUP(M$2+$A3977,Sheet2!BY:NL,$B3977,0)&lt;&gt;""),HLOOKUP(M$2+$A3977,Sheet2!BY:NL,$B3977,0),"")</f>
        <v/>
      </c>
      <c r="N3977" t="str">
        <f>IF(OR(HLOOKUP(N$2+$A3977,Sheet2!BZ:NM,$B3977,0),HLOOKUP(N$2+$A3977,Sheet2!BZ:NM,$B3977,0)&lt;&gt;""),HLOOKUP(N$2+$A3977,Sheet2!BZ:NM,$B3977,0),"")</f>
        <v/>
      </c>
      <c r="O3977" t="str">
        <f>IF(OR(HLOOKUP(O$2+$A3977,Sheet2!CA:NN,$B3977,0),HLOOKUP(O$2+$A3977,Sheet2!CA:NN,$B3977,0)&lt;&gt;""),HLOOKUP(O$2+$A3977,Sheet2!CA:NN,$B3977,0),"")</f>
        <v/>
      </c>
      <c r="P3977" t="str">
        <f>IF(OR(HLOOKUP(P$2+$A3977,Sheet2!CB:NO,$B3977,0),HLOOKUP(P$2+$A3977,Sheet2!CB:NO,$B3977,0)&lt;&gt;""),HLOOKUP(P$2+$A3977,Sheet2!CB:NO,$B3977,0),"")</f>
        <v/>
      </c>
      <c r="Q3977" t="str">
        <f>IF(OR(HLOOKUP(Q$2+$A3977,Sheet2!CC:NO,$B3977,0),HLOOKUP(Q$2+$A3977,Sheet2!CC:NO,$B3977,0)&lt;&gt;""),HLOOKUP(Q$2+$A3977,Sheet2!CC:NO,$B3977,0),"")</f>
        <v/>
      </c>
    </row>
    <row r="3978" spans="1:17" x14ac:dyDescent="0.25">
      <c r="A3978" s="64">
        <f t="shared" si="499"/>
        <v>24</v>
      </c>
      <c r="B3978" s="64">
        <f t="shared" si="500"/>
        <v>402</v>
      </c>
      <c r="C3978" s="64">
        <f t="shared" si="501"/>
        <v>5</v>
      </c>
      <c r="D3978" s="64">
        <f t="shared" si="502"/>
        <v>398</v>
      </c>
      <c r="E3978" s="64">
        <f t="shared" si="503"/>
        <v>1986</v>
      </c>
      <c r="F3978" s="64" t="str">
        <f t="shared" si="496"/>
        <v/>
      </c>
      <c r="G3978" s="64" t="str">
        <f t="shared" si="497"/>
        <v/>
      </c>
      <c r="H3978" s="64" t="str">
        <f t="shared" si="498"/>
        <v/>
      </c>
      <c r="I3978" s="80" t="str">
        <f>IFERROR(VLOOKUP(D3978,Sheet2!A:B,2,0),"")</f>
        <v/>
      </c>
      <c r="J3978" s="64" t="str">
        <f>IFERROR(IF(I3978&lt;&gt;"",VLOOKUP(I3978,Sheet2!B:C,2,0),""),"")</f>
        <v/>
      </c>
      <c r="K3978" s="64" t="str">
        <f>IFERROR( IF(I3978&lt;&gt;"", HLOOKUP(L$2+$A3978,Sheet2!BX:NK,2,0),""),"")</f>
        <v/>
      </c>
      <c r="L3978" t="str">
        <f>IF(OR(HLOOKUP(L$2+$A3978,Sheet2!BX:NK,$B3978,0),HLOOKUP(L$2+$A3978,Sheet2!BX:NK,$B3978,0)&lt;&gt;""),HLOOKUP(L$2+$A3978,Sheet2!BX:NK,$B3978,0),"")</f>
        <v/>
      </c>
      <c r="M3978" t="str">
        <f>IF(OR(HLOOKUP(M$2+$A3978,Sheet2!BY:NL,$B3978,0),HLOOKUP(M$2+$A3978,Sheet2!BY:NL,$B3978,0)&lt;&gt;""),HLOOKUP(M$2+$A3978,Sheet2!BY:NL,$B3978,0),"")</f>
        <v/>
      </c>
      <c r="N3978" t="str">
        <f>IF(OR(HLOOKUP(N$2+$A3978,Sheet2!BZ:NM,$B3978,0),HLOOKUP(N$2+$A3978,Sheet2!BZ:NM,$B3978,0)&lt;&gt;""),HLOOKUP(N$2+$A3978,Sheet2!BZ:NM,$B3978,0),"")</f>
        <v/>
      </c>
      <c r="O3978" t="str">
        <f>IF(OR(HLOOKUP(O$2+$A3978,Sheet2!CA:NN,$B3978,0),HLOOKUP(O$2+$A3978,Sheet2!CA:NN,$B3978,0)&lt;&gt;""),HLOOKUP(O$2+$A3978,Sheet2!CA:NN,$B3978,0),"")</f>
        <v/>
      </c>
      <c r="P3978" t="str">
        <f>IF(OR(HLOOKUP(P$2+$A3978,Sheet2!CB:NO,$B3978,0),HLOOKUP(P$2+$A3978,Sheet2!CB:NO,$B3978,0)&lt;&gt;""),HLOOKUP(P$2+$A3978,Sheet2!CB:NO,$B3978,0),"")</f>
        <v/>
      </c>
      <c r="Q3978" t="str">
        <f>IF(OR(HLOOKUP(Q$2+$A3978,Sheet2!CC:NO,$B3978,0),HLOOKUP(Q$2+$A3978,Sheet2!CC:NO,$B3978,0)&lt;&gt;""),HLOOKUP(Q$2+$A3978,Sheet2!CC:NO,$B3978,0),"")</f>
        <v/>
      </c>
    </row>
    <row r="3979" spans="1:17" x14ac:dyDescent="0.25">
      <c r="A3979" s="64">
        <f t="shared" si="499"/>
        <v>30</v>
      </c>
      <c r="B3979" s="64">
        <f t="shared" si="500"/>
        <v>402</v>
      </c>
      <c r="C3979" s="64">
        <f t="shared" si="501"/>
        <v>6</v>
      </c>
      <c r="D3979" s="64">
        <f t="shared" si="502"/>
        <v>398</v>
      </c>
      <c r="E3979" s="64">
        <f t="shared" si="503"/>
        <v>1986</v>
      </c>
      <c r="F3979" s="64" t="str">
        <f t="shared" si="496"/>
        <v/>
      </c>
      <c r="G3979" s="64" t="str">
        <f t="shared" si="497"/>
        <v/>
      </c>
      <c r="H3979" s="64" t="str">
        <f t="shared" si="498"/>
        <v/>
      </c>
      <c r="I3979" s="80" t="str">
        <f>IFERROR(VLOOKUP(D3979,Sheet2!A:B,2,0),"")</f>
        <v/>
      </c>
      <c r="J3979" s="64" t="str">
        <f>IFERROR(IF(I3979&lt;&gt;"",VLOOKUP(I3979,Sheet2!B:C,2,0),""),"")</f>
        <v/>
      </c>
      <c r="K3979" s="64" t="str">
        <f>IFERROR( IF(I3979&lt;&gt;"", HLOOKUP(L$2+$A3979,Sheet2!BX:NK,2,0),""),"")</f>
        <v/>
      </c>
      <c r="L3979" t="str">
        <f>IF(OR(HLOOKUP(L$2+$A3979,Sheet2!BX:NK,$B3979,0),HLOOKUP(L$2+$A3979,Sheet2!BX:NK,$B3979,0)&lt;&gt;""),HLOOKUP(L$2+$A3979,Sheet2!BX:NK,$B3979,0),"")</f>
        <v/>
      </c>
      <c r="M3979" t="str">
        <f>IF(OR(HLOOKUP(M$2+$A3979,Sheet2!BY:NL,$B3979,0),HLOOKUP(M$2+$A3979,Sheet2!BY:NL,$B3979,0)&lt;&gt;""),HLOOKUP(M$2+$A3979,Sheet2!BY:NL,$B3979,0),"")</f>
        <v/>
      </c>
      <c r="N3979" t="str">
        <f>IF(OR(HLOOKUP(N$2+$A3979,Sheet2!BZ:NM,$B3979,0),HLOOKUP(N$2+$A3979,Sheet2!BZ:NM,$B3979,0)&lt;&gt;""),HLOOKUP(N$2+$A3979,Sheet2!BZ:NM,$B3979,0),"")</f>
        <v/>
      </c>
      <c r="O3979" t="str">
        <f>IF(OR(HLOOKUP(O$2+$A3979,Sheet2!CA:NN,$B3979,0),HLOOKUP(O$2+$A3979,Sheet2!CA:NN,$B3979,0)&lt;&gt;""),HLOOKUP(O$2+$A3979,Sheet2!CA:NN,$B3979,0),"")</f>
        <v/>
      </c>
      <c r="P3979" t="str">
        <f>IF(OR(HLOOKUP(P$2+$A3979,Sheet2!CB:NO,$B3979,0),HLOOKUP(P$2+$A3979,Sheet2!CB:NO,$B3979,0)&lt;&gt;""),HLOOKUP(P$2+$A3979,Sheet2!CB:NO,$B3979,0),"")</f>
        <v/>
      </c>
      <c r="Q3979" t="str">
        <f>IF(OR(HLOOKUP(Q$2+$A3979,Sheet2!CC:NO,$B3979,0),HLOOKUP(Q$2+$A3979,Sheet2!CC:NO,$B3979,0)&lt;&gt;""),HLOOKUP(Q$2+$A3979,Sheet2!CC:NO,$B3979,0),"")</f>
        <v/>
      </c>
    </row>
    <row r="3980" spans="1:17" x14ac:dyDescent="0.25">
      <c r="A3980" s="64">
        <f t="shared" si="499"/>
        <v>36</v>
      </c>
      <c r="B3980" s="64">
        <f t="shared" si="500"/>
        <v>402</v>
      </c>
      <c r="C3980" s="64">
        <f t="shared" si="501"/>
        <v>7</v>
      </c>
      <c r="D3980" s="64">
        <f t="shared" si="502"/>
        <v>398</v>
      </c>
      <c r="E3980" s="64">
        <f t="shared" si="503"/>
        <v>1986</v>
      </c>
      <c r="F3980" s="64" t="str">
        <f t="shared" si="496"/>
        <v/>
      </c>
      <c r="G3980" s="64" t="str">
        <f t="shared" si="497"/>
        <v/>
      </c>
      <c r="H3980" s="64" t="str">
        <f t="shared" si="498"/>
        <v/>
      </c>
      <c r="I3980" s="80" t="str">
        <f>IFERROR(VLOOKUP(D3980,Sheet2!A:B,2,0),"")</f>
        <v/>
      </c>
      <c r="J3980" s="64" t="str">
        <f>IFERROR(IF(I3980&lt;&gt;"",VLOOKUP(I3980,Sheet2!B:C,2,0),""),"")</f>
        <v/>
      </c>
      <c r="K3980" s="64" t="str">
        <f>IFERROR( IF(I3980&lt;&gt;"", HLOOKUP(L$2+$A3980,Sheet2!BX:NK,2,0),""),"")</f>
        <v/>
      </c>
      <c r="L3980" t="str">
        <f>IF(OR(HLOOKUP(L$2+$A3980,Sheet2!BX:NK,$B3980,0),HLOOKUP(L$2+$A3980,Sheet2!BX:NK,$B3980,0)&lt;&gt;""),HLOOKUP(L$2+$A3980,Sheet2!BX:NK,$B3980,0),"")</f>
        <v/>
      </c>
      <c r="M3980" t="str">
        <f>IF(OR(HLOOKUP(M$2+$A3980,Sheet2!BY:NL,$B3980,0),HLOOKUP(M$2+$A3980,Sheet2!BY:NL,$B3980,0)&lt;&gt;""),HLOOKUP(M$2+$A3980,Sheet2!BY:NL,$B3980,0),"")</f>
        <v/>
      </c>
      <c r="N3980" t="str">
        <f>IF(OR(HLOOKUP(N$2+$A3980,Sheet2!BZ:NM,$B3980,0),HLOOKUP(N$2+$A3980,Sheet2!BZ:NM,$B3980,0)&lt;&gt;""),HLOOKUP(N$2+$A3980,Sheet2!BZ:NM,$B3980,0),"")</f>
        <v/>
      </c>
      <c r="O3980" t="str">
        <f>IF(OR(HLOOKUP(O$2+$A3980,Sheet2!CA:NN,$B3980,0),HLOOKUP(O$2+$A3980,Sheet2!CA:NN,$B3980,0)&lt;&gt;""),HLOOKUP(O$2+$A3980,Sheet2!CA:NN,$B3980,0),"")</f>
        <v/>
      </c>
      <c r="P3980" t="str">
        <f>IF(OR(HLOOKUP(P$2+$A3980,Sheet2!CB:NO,$B3980,0),HLOOKUP(P$2+$A3980,Sheet2!CB:NO,$B3980,0)&lt;&gt;""),HLOOKUP(P$2+$A3980,Sheet2!CB:NO,$B3980,0),"")</f>
        <v/>
      </c>
      <c r="Q3980" t="str">
        <f>IF(OR(HLOOKUP(Q$2+$A3980,Sheet2!CC:NO,$B3980,0),HLOOKUP(Q$2+$A3980,Sheet2!CC:NO,$B3980,0)&lt;&gt;""),HLOOKUP(Q$2+$A3980,Sheet2!CC:NO,$B3980,0),"")</f>
        <v/>
      </c>
    </row>
    <row r="3981" spans="1:17" x14ac:dyDescent="0.25">
      <c r="A3981" s="64">
        <f t="shared" si="499"/>
        <v>42</v>
      </c>
      <c r="B3981" s="64">
        <f t="shared" si="500"/>
        <v>402</v>
      </c>
      <c r="C3981" s="64">
        <f t="shared" si="501"/>
        <v>8</v>
      </c>
      <c r="D3981" s="64">
        <f t="shared" si="502"/>
        <v>398</v>
      </c>
      <c r="E3981" s="64">
        <f t="shared" si="503"/>
        <v>1986</v>
      </c>
      <c r="F3981" s="64" t="str">
        <f t="shared" si="496"/>
        <v/>
      </c>
      <c r="G3981" s="64" t="str">
        <f t="shared" si="497"/>
        <v/>
      </c>
      <c r="H3981" s="64" t="str">
        <f t="shared" si="498"/>
        <v/>
      </c>
      <c r="I3981" s="80" t="str">
        <f>IFERROR(VLOOKUP(D3981,Sheet2!A:B,2,0),"")</f>
        <v/>
      </c>
      <c r="J3981" s="64" t="str">
        <f>IFERROR(IF(I3981&lt;&gt;"",VLOOKUP(I3981,Sheet2!B:C,2,0),""),"")</f>
        <v/>
      </c>
      <c r="K3981" s="64" t="str">
        <f>IFERROR( IF(I3981&lt;&gt;"", HLOOKUP(L$2+$A3981,Sheet2!BX:NK,2,0),""),"")</f>
        <v/>
      </c>
      <c r="L3981" t="str">
        <f>IF(OR(HLOOKUP(L$2+$A3981,Sheet2!BX:NK,$B3981,0),HLOOKUP(L$2+$A3981,Sheet2!BX:NK,$B3981,0)&lt;&gt;""),HLOOKUP(L$2+$A3981,Sheet2!BX:NK,$B3981,0),"")</f>
        <v/>
      </c>
      <c r="M3981" t="str">
        <f>IF(OR(HLOOKUP(M$2+$A3981,Sheet2!BY:NL,$B3981,0),HLOOKUP(M$2+$A3981,Sheet2!BY:NL,$B3981,0)&lt;&gt;""),HLOOKUP(M$2+$A3981,Sheet2!BY:NL,$B3981,0),"")</f>
        <v/>
      </c>
      <c r="N3981" t="str">
        <f>IF(OR(HLOOKUP(N$2+$A3981,Sheet2!BZ:NM,$B3981,0),HLOOKUP(N$2+$A3981,Sheet2!BZ:NM,$B3981,0)&lt;&gt;""),HLOOKUP(N$2+$A3981,Sheet2!BZ:NM,$B3981,0),"")</f>
        <v/>
      </c>
      <c r="O3981" t="str">
        <f>IF(OR(HLOOKUP(O$2+$A3981,Sheet2!CA:NN,$B3981,0),HLOOKUP(O$2+$A3981,Sheet2!CA:NN,$B3981,0)&lt;&gt;""),HLOOKUP(O$2+$A3981,Sheet2!CA:NN,$B3981,0),"")</f>
        <v/>
      </c>
      <c r="P3981" t="str">
        <f>IF(OR(HLOOKUP(P$2+$A3981,Sheet2!CB:NO,$B3981,0),HLOOKUP(P$2+$A3981,Sheet2!CB:NO,$B3981,0)&lt;&gt;""),HLOOKUP(P$2+$A3981,Sheet2!CB:NO,$B3981,0),"")</f>
        <v/>
      </c>
      <c r="Q3981" t="str">
        <f>IF(OR(HLOOKUP(Q$2+$A3981,Sheet2!CC:NO,$B3981,0),HLOOKUP(Q$2+$A3981,Sheet2!CC:NO,$B3981,0)&lt;&gt;""),HLOOKUP(Q$2+$A3981,Sheet2!CC:NO,$B3981,0),"")</f>
        <v/>
      </c>
    </row>
    <row r="3982" spans="1:17" x14ac:dyDescent="0.25">
      <c r="A3982" s="64">
        <f t="shared" si="499"/>
        <v>48</v>
      </c>
      <c r="B3982" s="64">
        <f t="shared" si="500"/>
        <v>402</v>
      </c>
      <c r="C3982" s="64">
        <f t="shared" si="501"/>
        <v>9</v>
      </c>
      <c r="D3982" s="64">
        <f t="shared" si="502"/>
        <v>398</v>
      </c>
      <c r="E3982" s="64">
        <f t="shared" si="503"/>
        <v>1986</v>
      </c>
      <c r="F3982" s="64" t="str">
        <f t="shared" si="496"/>
        <v/>
      </c>
      <c r="G3982" s="64" t="str">
        <f t="shared" si="497"/>
        <v/>
      </c>
      <c r="H3982" s="64" t="str">
        <f t="shared" si="498"/>
        <v/>
      </c>
      <c r="I3982" s="80" t="str">
        <f>IFERROR(VLOOKUP(D3982,Sheet2!A:B,2,0),"")</f>
        <v/>
      </c>
      <c r="J3982" s="64" t="str">
        <f>IFERROR(IF(I3982&lt;&gt;"",VLOOKUP(I3982,Sheet2!B:C,2,0),""),"")</f>
        <v/>
      </c>
      <c r="K3982" s="64" t="str">
        <f>IFERROR( IF(I3982&lt;&gt;"", HLOOKUP(L$2+$A3982,Sheet2!BX:NK,2,0),""),"")</f>
        <v/>
      </c>
      <c r="L3982" t="str">
        <f>IF(OR(HLOOKUP(L$2+$A3982,Sheet2!BX:NK,$B3982,0),HLOOKUP(L$2+$A3982,Sheet2!BX:NK,$B3982,0)&lt;&gt;""),HLOOKUP(L$2+$A3982,Sheet2!BX:NK,$B3982,0),"")</f>
        <v/>
      </c>
      <c r="M3982" t="str">
        <f>IF(OR(HLOOKUP(M$2+$A3982,Sheet2!BY:NL,$B3982,0),HLOOKUP(M$2+$A3982,Sheet2!BY:NL,$B3982,0)&lt;&gt;""),HLOOKUP(M$2+$A3982,Sheet2!BY:NL,$B3982,0),"")</f>
        <v/>
      </c>
      <c r="N3982" t="str">
        <f>IF(OR(HLOOKUP(N$2+$A3982,Sheet2!BZ:NM,$B3982,0),HLOOKUP(N$2+$A3982,Sheet2!BZ:NM,$B3982,0)&lt;&gt;""),HLOOKUP(N$2+$A3982,Sheet2!BZ:NM,$B3982,0),"")</f>
        <v/>
      </c>
      <c r="O3982" t="str">
        <f>IF(OR(HLOOKUP(O$2+$A3982,Sheet2!CA:NN,$B3982,0),HLOOKUP(O$2+$A3982,Sheet2!CA:NN,$B3982,0)&lt;&gt;""),HLOOKUP(O$2+$A3982,Sheet2!CA:NN,$B3982,0),"")</f>
        <v/>
      </c>
      <c r="P3982" t="str">
        <f>IF(OR(HLOOKUP(P$2+$A3982,Sheet2!CB:NO,$B3982,0),HLOOKUP(P$2+$A3982,Sheet2!CB:NO,$B3982,0)&lt;&gt;""),HLOOKUP(P$2+$A3982,Sheet2!CB:NO,$B3982,0),"")</f>
        <v/>
      </c>
      <c r="Q3982" t="str">
        <f>IF(OR(HLOOKUP(Q$2+$A3982,Sheet2!CC:NO,$B3982,0),HLOOKUP(Q$2+$A3982,Sheet2!CC:NO,$B3982,0)&lt;&gt;""),HLOOKUP(Q$2+$A3982,Sheet2!CC:NO,$B3982,0),"")</f>
        <v/>
      </c>
    </row>
    <row r="3983" spans="1:17" x14ac:dyDescent="0.25">
      <c r="A3983" s="64">
        <f t="shared" si="499"/>
        <v>54</v>
      </c>
      <c r="B3983" s="64">
        <f t="shared" si="500"/>
        <v>402</v>
      </c>
      <c r="C3983" s="64">
        <f t="shared" si="501"/>
        <v>10</v>
      </c>
      <c r="D3983" s="64">
        <f t="shared" si="502"/>
        <v>398</v>
      </c>
      <c r="E3983" s="64">
        <f t="shared" si="503"/>
        <v>1986</v>
      </c>
      <c r="F3983" s="64" t="str">
        <f t="shared" si="496"/>
        <v/>
      </c>
      <c r="G3983" s="64" t="str">
        <f t="shared" si="497"/>
        <v/>
      </c>
      <c r="H3983" s="64" t="str">
        <f t="shared" si="498"/>
        <v/>
      </c>
      <c r="I3983" s="80" t="str">
        <f>IFERROR(VLOOKUP(D3983,Sheet2!A:B,2,0),"")</f>
        <v/>
      </c>
      <c r="J3983" s="64" t="str">
        <f>IFERROR(IF(I3983&lt;&gt;"",VLOOKUP(I3983,Sheet2!B:C,2,0),""),"")</f>
        <v/>
      </c>
      <c r="K3983" s="64" t="str">
        <f>IFERROR( IF(I3983&lt;&gt;"", HLOOKUP(L$2+$A3983,Sheet2!BX:NK,2,0),""),"")</f>
        <v/>
      </c>
      <c r="L3983" t="str">
        <f>IF(OR(HLOOKUP(L$2+$A3983,Sheet2!BX:NK,$B3983,0),HLOOKUP(L$2+$A3983,Sheet2!BX:NK,$B3983,0)&lt;&gt;""),HLOOKUP(L$2+$A3983,Sheet2!BX:NK,$B3983,0),"")</f>
        <v/>
      </c>
      <c r="M3983" t="str">
        <f>IF(OR(HLOOKUP(M$2+$A3983,Sheet2!BY:NL,$B3983,0),HLOOKUP(M$2+$A3983,Sheet2!BY:NL,$B3983,0)&lt;&gt;""),HLOOKUP(M$2+$A3983,Sheet2!BY:NL,$B3983,0),"")</f>
        <v/>
      </c>
      <c r="N3983" t="str">
        <f>IF(OR(HLOOKUP(N$2+$A3983,Sheet2!BZ:NM,$B3983,0),HLOOKUP(N$2+$A3983,Sheet2!BZ:NM,$B3983,0)&lt;&gt;""),HLOOKUP(N$2+$A3983,Sheet2!BZ:NM,$B3983,0),"")</f>
        <v/>
      </c>
      <c r="O3983" t="str">
        <f>IF(OR(HLOOKUP(O$2+$A3983,Sheet2!CA:NN,$B3983,0),HLOOKUP(O$2+$A3983,Sheet2!CA:NN,$B3983,0)&lt;&gt;""),HLOOKUP(O$2+$A3983,Sheet2!CA:NN,$B3983,0),"")</f>
        <v/>
      </c>
      <c r="P3983" t="str">
        <f>IF(OR(HLOOKUP(P$2+$A3983,Sheet2!CB:NO,$B3983,0),HLOOKUP(P$2+$A3983,Sheet2!CB:NO,$B3983,0)&lt;&gt;""),HLOOKUP(P$2+$A3983,Sheet2!CB:NO,$B3983,0),"")</f>
        <v/>
      </c>
      <c r="Q3983" t="str">
        <f>IF(OR(HLOOKUP(Q$2+$A3983,Sheet2!CC:NO,$B3983,0),HLOOKUP(Q$2+$A3983,Sheet2!CC:NO,$B3983,0)&lt;&gt;""),HLOOKUP(Q$2+$A3983,Sheet2!CC:NO,$B3983,0),"")</f>
        <v/>
      </c>
    </row>
    <row r="3984" spans="1:17" x14ac:dyDescent="0.25">
      <c r="A3984" s="64">
        <f t="shared" si="499"/>
        <v>0</v>
      </c>
      <c r="B3984" s="64">
        <f t="shared" si="500"/>
        <v>403</v>
      </c>
      <c r="C3984" s="64">
        <f t="shared" si="501"/>
        <v>1</v>
      </c>
      <c r="D3984" s="64">
        <f t="shared" si="502"/>
        <v>399</v>
      </c>
      <c r="E3984" s="64">
        <f t="shared" si="503"/>
        <v>1991</v>
      </c>
      <c r="F3984" s="64" t="str">
        <f t="shared" si="496"/>
        <v/>
      </c>
      <c r="G3984" s="64" t="str">
        <f t="shared" si="497"/>
        <v/>
      </c>
      <c r="H3984" s="64" t="str">
        <f t="shared" si="498"/>
        <v/>
      </c>
      <c r="I3984" s="80" t="str">
        <f>IFERROR(VLOOKUP(D3984,Sheet2!A:B,2,0),"")</f>
        <v/>
      </c>
      <c r="J3984" s="64" t="str">
        <f>IFERROR(IF(I3984&lt;&gt;"",VLOOKUP(I3984,Sheet2!B:C,2,0),""),"")</f>
        <v/>
      </c>
      <c r="K3984" s="64" t="str">
        <f>IFERROR( IF(I3984&lt;&gt;"", HLOOKUP(L$2+$A3984,Sheet2!BX:NK,2,0),""),"")</f>
        <v/>
      </c>
      <c r="L3984" t="str">
        <f>IF(OR(HLOOKUP(L$2+$A3984,Sheet2!BX:NK,$B3984,0),HLOOKUP(L$2+$A3984,Sheet2!BX:NK,$B3984,0)&lt;&gt;""),HLOOKUP(L$2+$A3984,Sheet2!BX:NK,$B3984,0),"")</f>
        <v/>
      </c>
      <c r="M3984" t="str">
        <f>IF(OR(HLOOKUP(M$2+$A3984,Sheet2!BY:NL,$B3984,0),HLOOKUP(M$2+$A3984,Sheet2!BY:NL,$B3984,0)&lt;&gt;""),HLOOKUP(M$2+$A3984,Sheet2!BY:NL,$B3984,0),"")</f>
        <v/>
      </c>
      <c r="N3984" t="str">
        <f>IF(OR(HLOOKUP(N$2+$A3984,Sheet2!BZ:NM,$B3984,0),HLOOKUP(N$2+$A3984,Sheet2!BZ:NM,$B3984,0)&lt;&gt;""),HLOOKUP(N$2+$A3984,Sheet2!BZ:NM,$B3984,0),"")</f>
        <v/>
      </c>
      <c r="O3984" t="str">
        <f>IF(OR(HLOOKUP(O$2+$A3984,Sheet2!CA:NN,$B3984,0),HLOOKUP(O$2+$A3984,Sheet2!CA:NN,$B3984,0)&lt;&gt;""),HLOOKUP(O$2+$A3984,Sheet2!CA:NN,$B3984,0),"")</f>
        <v/>
      </c>
      <c r="P3984" t="str">
        <f>IF(OR(HLOOKUP(P$2+$A3984,Sheet2!CB:NO,$B3984,0),HLOOKUP(P$2+$A3984,Sheet2!CB:NO,$B3984,0)&lt;&gt;""),HLOOKUP(P$2+$A3984,Sheet2!CB:NO,$B3984,0),"")</f>
        <v/>
      </c>
      <c r="Q3984" t="str">
        <f>IF(OR(HLOOKUP(Q$2+$A3984,Sheet2!CC:NO,$B3984,0),HLOOKUP(Q$2+$A3984,Sheet2!CC:NO,$B3984,0)&lt;&gt;""),HLOOKUP(Q$2+$A3984,Sheet2!CC:NO,$B3984,0),"")</f>
        <v/>
      </c>
    </row>
    <row r="3985" spans="1:17" x14ac:dyDescent="0.25">
      <c r="A3985" s="64">
        <f t="shared" si="499"/>
        <v>6</v>
      </c>
      <c r="B3985" s="64">
        <f t="shared" si="500"/>
        <v>403</v>
      </c>
      <c r="C3985" s="64">
        <f t="shared" si="501"/>
        <v>2</v>
      </c>
      <c r="D3985" s="64">
        <f t="shared" si="502"/>
        <v>399</v>
      </c>
      <c r="E3985" s="64">
        <f t="shared" si="503"/>
        <v>1991</v>
      </c>
      <c r="F3985" s="64" t="str">
        <f t="shared" si="496"/>
        <v/>
      </c>
      <c r="G3985" s="64" t="str">
        <f t="shared" si="497"/>
        <v/>
      </c>
      <c r="H3985" s="64" t="str">
        <f t="shared" si="498"/>
        <v/>
      </c>
      <c r="I3985" s="80" t="str">
        <f>IFERROR(VLOOKUP(D3985,Sheet2!A:B,2,0),"")</f>
        <v/>
      </c>
      <c r="J3985" s="64" t="str">
        <f>IFERROR(IF(I3985&lt;&gt;"",VLOOKUP(I3985,Sheet2!B:C,2,0),""),"")</f>
        <v/>
      </c>
      <c r="K3985" s="64" t="str">
        <f>IFERROR( IF(I3985&lt;&gt;"", HLOOKUP(L$2+$A3985,Sheet2!BX:NK,2,0),""),"")</f>
        <v/>
      </c>
      <c r="L3985" t="str">
        <f>IF(OR(HLOOKUP(L$2+$A3985,Sheet2!BX:NK,$B3985,0),HLOOKUP(L$2+$A3985,Sheet2!BX:NK,$B3985,0)&lt;&gt;""),HLOOKUP(L$2+$A3985,Sheet2!BX:NK,$B3985,0),"")</f>
        <v/>
      </c>
      <c r="M3985" t="str">
        <f>IF(OR(HLOOKUP(M$2+$A3985,Sheet2!BY:NL,$B3985,0),HLOOKUP(M$2+$A3985,Sheet2!BY:NL,$B3985,0)&lt;&gt;""),HLOOKUP(M$2+$A3985,Sheet2!BY:NL,$B3985,0),"")</f>
        <v/>
      </c>
      <c r="N3985" t="str">
        <f>IF(OR(HLOOKUP(N$2+$A3985,Sheet2!BZ:NM,$B3985,0),HLOOKUP(N$2+$A3985,Sheet2!BZ:NM,$B3985,0)&lt;&gt;""),HLOOKUP(N$2+$A3985,Sheet2!BZ:NM,$B3985,0),"")</f>
        <v/>
      </c>
      <c r="O3985" t="str">
        <f>IF(OR(HLOOKUP(O$2+$A3985,Sheet2!CA:NN,$B3985,0),HLOOKUP(O$2+$A3985,Sheet2!CA:NN,$B3985,0)&lt;&gt;""),HLOOKUP(O$2+$A3985,Sheet2!CA:NN,$B3985,0),"")</f>
        <v/>
      </c>
      <c r="P3985" t="str">
        <f>IF(OR(HLOOKUP(P$2+$A3985,Sheet2!CB:NO,$B3985,0),HLOOKUP(P$2+$A3985,Sheet2!CB:NO,$B3985,0)&lt;&gt;""),HLOOKUP(P$2+$A3985,Sheet2!CB:NO,$B3985,0),"")</f>
        <v/>
      </c>
      <c r="Q3985" t="str">
        <f>IF(OR(HLOOKUP(Q$2+$A3985,Sheet2!CC:NO,$B3985,0),HLOOKUP(Q$2+$A3985,Sheet2!CC:NO,$B3985,0)&lt;&gt;""),HLOOKUP(Q$2+$A3985,Sheet2!CC:NO,$B3985,0),"")</f>
        <v/>
      </c>
    </row>
    <row r="3986" spans="1:17" x14ac:dyDescent="0.25">
      <c r="A3986" s="64">
        <f t="shared" si="499"/>
        <v>12</v>
      </c>
      <c r="B3986" s="64">
        <f t="shared" si="500"/>
        <v>403</v>
      </c>
      <c r="C3986" s="64">
        <f t="shared" si="501"/>
        <v>3</v>
      </c>
      <c r="D3986" s="64">
        <f t="shared" si="502"/>
        <v>399</v>
      </c>
      <c r="E3986" s="64">
        <f t="shared" si="503"/>
        <v>1991</v>
      </c>
      <c r="F3986" s="64" t="str">
        <f t="shared" si="496"/>
        <v/>
      </c>
      <c r="G3986" s="64" t="str">
        <f t="shared" si="497"/>
        <v/>
      </c>
      <c r="H3986" s="64" t="str">
        <f t="shared" si="498"/>
        <v/>
      </c>
      <c r="I3986" s="80" t="str">
        <f>IFERROR(VLOOKUP(D3986,Sheet2!A:B,2,0),"")</f>
        <v/>
      </c>
      <c r="J3986" s="64" t="str">
        <f>IFERROR(IF(I3986&lt;&gt;"",VLOOKUP(I3986,Sheet2!B:C,2,0),""),"")</f>
        <v/>
      </c>
      <c r="K3986" s="64" t="str">
        <f>IFERROR( IF(I3986&lt;&gt;"", HLOOKUP(L$2+$A3986,Sheet2!BX:NK,2,0),""),"")</f>
        <v/>
      </c>
      <c r="L3986" t="str">
        <f>IF(OR(HLOOKUP(L$2+$A3986,Sheet2!BX:NK,$B3986,0),HLOOKUP(L$2+$A3986,Sheet2!BX:NK,$B3986,0)&lt;&gt;""),HLOOKUP(L$2+$A3986,Sheet2!BX:NK,$B3986,0),"")</f>
        <v/>
      </c>
      <c r="M3986" t="str">
        <f>IF(OR(HLOOKUP(M$2+$A3986,Sheet2!BY:NL,$B3986,0),HLOOKUP(M$2+$A3986,Sheet2!BY:NL,$B3986,0)&lt;&gt;""),HLOOKUP(M$2+$A3986,Sheet2!BY:NL,$B3986,0),"")</f>
        <v/>
      </c>
      <c r="N3986" t="str">
        <f>IF(OR(HLOOKUP(N$2+$A3986,Sheet2!BZ:NM,$B3986,0),HLOOKUP(N$2+$A3986,Sheet2!BZ:NM,$B3986,0)&lt;&gt;""),HLOOKUP(N$2+$A3986,Sheet2!BZ:NM,$B3986,0),"")</f>
        <v/>
      </c>
      <c r="O3986" t="str">
        <f>IF(OR(HLOOKUP(O$2+$A3986,Sheet2!CA:NN,$B3986,0),HLOOKUP(O$2+$A3986,Sheet2!CA:NN,$B3986,0)&lt;&gt;""),HLOOKUP(O$2+$A3986,Sheet2!CA:NN,$B3986,0),"")</f>
        <v/>
      </c>
      <c r="P3986" t="str">
        <f>IF(OR(HLOOKUP(P$2+$A3986,Sheet2!CB:NO,$B3986,0),HLOOKUP(P$2+$A3986,Sheet2!CB:NO,$B3986,0)&lt;&gt;""),HLOOKUP(P$2+$A3986,Sheet2!CB:NO,$B3986,0),"")</f>
        <v/>
      </c>
      <c r="Q3986" t="str">
        <f>IF(OR(HLOOKUP(Q$2+$A3986,Sheet2!CC:NO,$B3986,0),HLOOKUP(Q$2+$A3986,Sheet2!CC:NO,$B3986,0)&lt;&gt;""),HLOOKUP(Q$2+$A3986,Sheet2!CC:NO,$B3986,0),"")</f>
        <v/>
      </c>
    </row>
    <row r="3987" spans="1:17" x14ac:dyDescent="0.25">
      <c r="A3987" s="64">
        <f t="shared" si="499"/>
        <v>18</v>
      </c>
      <c r="B3987" s="64">
        <f t="shared" si="500"/>
        <v>403</v>
      </c>
      <c r="C3987" s="64">
        <f t="shared" si="501"/>
        <v>4</v>
      </c>
      <c r="D3987" s="64">
        <f t="shared" si="502"/>
        <v>399</v>
      </c>
      <c r="E3987" s="64">
        <f t="shared" si="503"/>
        <v>1991</v>
      </c>
      <c r="F3987" s="64" t="str">
        <f t="shared" si="496"/>
        <v/>
      </c>
      <c r="G3987" s="64" t="str">
        <f t="shared" si="497"/>
        <v/>
      </c>
      <c r="H3987" s="64" t="str">
        <f t="shared" si="498"/>
        <v/>
      </c>
      <c r="I3987" s="80" t="str">
        <f>IFERROR(VLOOKUP(D3987,Sheet2!A:B,2,0),"")</f>
        <v/>
      </c>
      <c r="J3987" s="64" t="str">
        <f>IFERROR(IF(I3987&lt;&gt;"",VLOOKUP(I3987,Sheet2!B:C,2,0),""),"")</f>
        <v/>
      </c>
      <c r="K3987" s="64" t="str">
        <f>IFERROR( IF(I3987&lt;&gt;"", HLOOKUP(L$2+$A3987,Sheet2!BX:NK,2,0),""),"")</f>
        <v/>
      </c>
      <c r="L3987" t="str">
        <f>IF(OR(HLOOKUP(L$2+$A3987,Sheet2!BX:NK,$B3987,0),HLOOKUP(L$2+$A3987,Sheet2!BX:NK,$B3987,0)&lt;&gt;""),HLOOKUP(L$2+$A3987,Sheet2!BX:NK,$B3987,0),"")</f>
        <v/>
      </c>
      <c r="M3987" t="str">
        <f>IF(OR(HLOOKUP(M$2+$A3987,Sheet2!BY:NL,$B3987,0),HLOOKUP(M$2+$A3987,Sheet2!BY:NL,$B3987,0)&lt;&gt;""),HLOOKUP(M$2+$A3987,Sheet2!BY:NL,$B3987,0),"")</f>
        <v/>
      </c>
      <c r="N3987" t="str">
        <f>IF(OR(HLOOKUP(N$2+$A3987,Sheet2!BZ:NM,$B3987,0),HLOOKUP(N$2+$A3987,Sheet2!BZ:NM,$B3987,0)&lt;&gt;""),HLOOKUP(N$2+$A3987,Sheet2!BZ:NM,$B3987,0),"")</f>
        <v/>
      </c>
      <c r="O3987" t="str">
        <f>IF(OR(HLOOKUP(O$2+$A3987,Sheet2!CA:NN,$B3987,0),HLOOKUP(O$2+$A3987,Sheet2!CA:NN,$B3987,0)&lt;&gt;""),HLOOKUP(O$2+$A3987,Sheet2!CA:NN,$B3987,0),"")</f>
        <v/>
      </c>
      <c r="P3987" t="str">
        <f>IF(OR(HLOOKUP(P$2+$A3987,Sheet2!CB:NO,$B3987,0),HLOOKUP(P$2+$A3987,Sheet2!CB:NO,$B3987,0)&lt;&gt;""),HLOOKUP(P$2+$A3987,Sheet2!CB:NO,$B3987,0),"")</f>
        <v/>
      </c>
      <c r="Q3987" t="str">
        <f>IF(OR(HLOOKUP(Q$2+$A3987,Sheet2!CC:NO,$B3987,0),HLOOKUP(Q$2+$A3987,Sheet2!CC:NO,$B3987,0)&lt;&gt;""),HLOOKUP(Q$2+$A3987,Sheet2!CC:NO,$B3987,0),"")</f>
        <v/>
      </c>
    </row>
    <row r="3988" spans="1:17" x14ac:dyDescent="0.25">
      <c r="A3988" s="64">
        <f t="shared" si="499"/>
        <v>24</v>
      </c>
      <c r="B3988" s="64">
        <f t="shared" si="500"/>
        <v>403</v>
      </c>
      <c r="C3988" s="64">
        <f t="shared" si="501"/>
        <v>5</v>
      </c>
      <c r="D3988" s="64">
        <f t="shared" si="502"/>
        <v>399</v>
      </c>
      <c r="E3988" s="64">
        <f t="shared" si="503"/>
        <v>1991</v>
      </c>
      <c r="F3988" s="64" t="str">
        <f t="shared" si="496"/>
        <v/>
      </c>
      <c r="G3988" s="64" t="str">
        <f t="shared" si="497"/>
        <v/>
      </c>
      <c r="H3988" s="64" t="str">
        <f t="shared" si="498"/>
        <v/>
      </c>
      <c r="I3988" s="80" t="str">
        <f>IFERROR(VLOOKUP(D3988,Sheet2!A:B,2,0),"")</f>
        <v/>
      </c>
      <c r="J3988" s="64" t="str">
        <f>IFERROR(IF(I3988&lt;&gt;"",VLOOKUP(I3988,Sheet2!B:C,2,0),""),"")</f>
        <v/>
      </c>
      <c r="K3988" s="64" t="str">
        <f>IFERROR( IF(I3988&lt;&gt;"", HLOOKUP(L$2+$A3988,Sheet2!BX:NK,2,0),""),"")</f>
        <v/>
      </c>
      <c r="L3988" t="str">
        <f>IF(OR(HLOOKUP(L$2+$A3988,Sheet2!BX:NK,$B3988,0),HLOOKUP(L$2+$A3988,Sheet2!BX:NK,$B3988,0)&lt;&gt;""),HLOOKUP(L$2+$A3988,Sheet2!BX:NK,$B3988,0),"")</f>
        <v/>
      </c>
      <c r="M3988" t="str">
        <f>IF(OR(HLOOKUP(M$2+$A3988,Sheet2!BY:NL,$B3988,0),HLOOKUP(M$2+$A3988,Sheet2!BY:NL,$B3988,0)&lt;&gt;""),HLOOKUP(M$2+$A3988,Sheet2!BY:NL,$B3988,0),"")</f>
        <v/>
      </c>
      <c r="N3988" t="str">
        <f>IF(OR(HLOOKUP(N$2+$A3988,Sheet2!BZ:NM,$B3988,0),HLOOKUP(N$2+$A3988,Sheet2!BZ:NM,$B3988,0)&lt;&gt;""),HLOOKUP(N$2+$A3988,Sheet2!BZ:NM,$B3988,0),"")</f>
        <v/>
      </c>
      <c r="O3988" t="str">
        <f>IF(OR(HLOOKUP(O$2+$A3988,Sheet2!CA:NN,$B3988,0),HLOOKUP(O$2+$A3988,Sheet2!CA:NN,$B3988,0)&lt;&gt;""),HLOOKUP(O$2+$A3988,Sheet2!CA:NN,$B3988,0),"")</f>
        <v/>
      </c>
      <c r="P3988" t="str">
        <f>IF(OR(HLOOKUP(P$2+$A3988,Sheet2!CB:NO,$B3988,0),HLOOKUP(P$2+$A3988,Sheet2!CB:NO,$B3988,0)&lt;&gt;""),HLOOKUP(P$2+$A3988,Sheet2!CB:NO,$B3988,0),"")</f>
        <v/>
      </c>
      <c r="Q3988" t="str">
        <f>IF(OR(HLOOKUP(Q$2+$A3988,Sheet2!CC:NO,$B3988,0),HLOOKUP(Q$2+$A3988,Sheet2!CC:NO,$B3988,0)&lt;&gt;""),HLOOKUP(Q$2+$A3988,Sheet2!CC:NO,$B3988,0),"")</f>
        <v/>
      </c>
    </row>
    <row r="3989" spans="1:17" x14ac:dyDescent="0.25">
      <c r="A3989" s="64">
        <f t="shared" si="499"/>
        <v>30</v>
      </c>
      <c r="B3989" s="64">
        <f t="shared" si="500"/>
        <v>403</v>
      </c>
      <c r="C3989" s="64">
        <f t="shared" si="501"/>
        <v>6</v>
      </c>
      <c r="D3989" s="64">
        <f t="shared" si="502"/>
        <v>399</v>
      </c>
      <c r="E3989" s="64">
        <f t="shared" si="503"/>
        <v>1991</v>
      </c>
      <c r="F3989" s="64" t="str">
        <f t="shared" si="496"/>
        <v/>
      </c>
      <c r="G3989" s="64" t="str">
        <f t="shared" si="497"/>
        <v/>
      </c>
      <c r="H3989" s="64" t="str">
        <f t="shared" si="498"/>
        <v/>
      </c>
      <c r="I3989" s="80" t="str">
        <f>IFERROR(VLOOKUP(D3989,Sheet2!A:B,2,0),"")</f>
        <v/>
      </c>
      <c r="J3989" s="64" t="str">
        <f>IFERROR(IF(I3989&lt;&gt;"",VLOOKUP(I3989,Sheet2!B:C,2,0),""),"")</f>
        <v/>
      </c>
      <c r="K3989" s="64" t="str">
        <f>IFERROR( IF(I3989&lt;&gt;"", HLOOKUP(L$2+$A3989,Sheet2!BX:NK,2,0),""),"")</f>
        <v/>
      </c>
      <c r="L3989" t="str">
        <f>IF(OR(HLOOKUP(L$2+$A3989,Sheet2!BX:NK,$B3989,0),HLOOKUP(L$2+$A3989,Sheet2!BX:NK,$B3989,0)&lt;&gt;""),HLOOKUP(L$2+$A3989,Sheet2!BX:NK,$B3989,0),"")</f>
        <v/>
      </c>
      <c r="M3989" t="str">
        <f>IF(OR(HLOOKUP(M$2+$A3989,Sheet2!BY:NL,$B3989,0),HLOOKUP(M$2+$A3989,Sheet2!BY:NL,$B3989,0)&lt;&gt;""),HLOOKUP(M$2+$A3989,Sheet2!BY:NL,$B3989,0),"")</f>
        <v/>
      </c>
      <c r="N3989" t="str">
        <f>IF(OR(HLOOKUP(N$2+$A3989,Sheet2!BZ:NM,$B3989,0),HLOOKUP(N$2+$A3989,Sheet2!BZ:NM,$B3989,0)&lt;&gt;""),HLOOKUP(N$2+$A3989,Sheet2!BZ:NM,$B3989,0),"")</f>
        <v/>
      </c>
      <c r="O3989" t="str">
        <f>IF(OR(HLOOKUP(O$2+$A3989,Sheet2!CA:NN,$B3989,0),HLOOKUP(O$2+$A3989,Sheet2!CA:NN,$B3989,0)&lt;&gt;""),HLOOKUP(O$2+$A3989,Sheet2!CA:NN,$B3989,0),"")</f>
        <v/>
      </c>
      <c r="P3989" t="str">
        <f>IF(OR(HLOOKUP(P$2+$A3989,Sheet2!CB:NO,$B3989,0),HLOOKUP(P$2+$A3989,Sheet2!CB:NO,$B3989,0)&lt;&gt;""),HLOOKUP(P$2+$A3989,Sheet2!CB:NO,$B3989,0),"")</f>
        <v/>
      </c>
      <c r="Q3989" t="str">
        <f>IF(OR(HLOOKUP(Q$2+$A3989,Sheet2!CC:NO,$B3989,0),HLOOKUP(Q$2+$A3989,Sheet2!CC:NO,$B3989,0)&lt;&gt;""),HLOOKUP(Q$2+$A3989,Sheet2!CC:NO,$B3989,0),"")</f>
        <v/>
      </c>
    </row>
    <row r="3990" spans="1:17" x14ac:dyDescent="0.25">
      <c r="A3990" s="64">
        <f t="shared" si="499"/>
        <v>36</v>
      </c>
      <c r="B3990" s="64">
        <f t="shared" si="500"/>
        <v>403</v>
      </c>
      <c r="C3990" s="64">
        <f t="shared" si="501"/>
        <v>7</v>
      </c>
      <c r="D3990" s="64">
        <f t="shared" si="502"/>
        <v>399</v>
      </c>
      <c r="E3990" s="64">
        <f t="shared" si="503"/>
        <v>1991</v>
      </c>
      <c r="F3990" s="64" t="str">
        <f t="shared" si="496"/>
        <v/>
      </c>
      <c r="G3990" s="64" t="str">
        <f t="shared" si="497"/>
        <v/>
      </c>
      <c r="H3990" s="64" t="str">
        <f t="shared" si="498"/>
        <v/>
      </c>
      <c r="I3990" s="80" t="str">
        <f>IFERROR(VLOOKUP(D3990,Sheet2!A:B,2,0),"")</f>
        <v/>
      </c>
      <c r="J3990" s="64" t="str">
        <f>IFERROR(IF(I3990&lt;&gt;"",VLOOKUP(I3990,Sheet2!B:C,2,0),""),"")</f>
        <v/>
      </c>
      <c r="K3990" s="64" t="str">
        <f>IFERROR( IF(I3990&lt;&gt;"", HLOOKUP(L$2+$A3990,Sheet2!BX:NK,2,0),""),"")</f>
        <v/>
      </c>
      <c r="L3990" t="str">
        <f>IF(OR(HLOOKUP(L$2+$A3990,Sheet2!BX:NK,$B3990,0),HLOOKUP(L$2+$A3990,Sheet2!BX:NK,$B3990,0)&lt;&gt;""),HLOOKUP(L$2+$A3990,Sheet2!BX:NK,$B3990,0),"")</f>
        <v/>
      </c>
      <c r="M3990" t="str">
        <f>IF(OR(HLOOKUP(M$2+$A3990,Sheet2!BY:NL,$B3990,0),HLOOKUP(M$2+$A3990,Sheet2!BY:NL,$B3990,0)&lt;&gt;""),HLOOKUP(M$2+$A3990,Sheet2!BY:NL,$B3990,0),"")</f>
        <v/>
      </c>
      <c r="N3990" t="str">
        <f>IF(OR(HLOOKUP(N$2+$A3990,Sheet2!BZ:NM,$B3990,0),HLOOKUP(N$2+$A3990,Sheet2!BZ:NM,$B3990,0)&lt;&gt;""),HLOOKUP(N$2+$A3990,Sheet2!BZ:NM,$B3990,0),"")</f>
        <v/>
      </c>
      <c r="O3990" t="str">
        <f>IF(OR(HLOOKUP(O$2+$A3990,Sheet2!CA:NN,$B3990,0),HLOOKUP(O$2+$A3990,Sheet2!CA:NN,$B3990,0)&lt;&gt;""),HLOOKUP(O$2+$A3990,Sheet2!CA:NN,$B3990,0),"")</f>
        <v/>
      </c>
      <c r="P3990" t="str">
        <f>IF(OR(HLOOKUP(P$2+$A3990,Sheet2!CB:NO,$B3990,0),HLOOKUP(P$2+$A3990,Sheet2!CB:NO,$B3990,0)&lt;&gt;""),HLOOKUP(P$2+$A3990,Sheet2!CB:NO,$B3990,0),"")</f>
        <v/>
      </c>
      <c r="Q3990" t="str">
        <f>IF(OR(HLOOKUP(Q$2+$A3990,Sheet2!CC:NO,$B3990,0),HLOOKUP(Q$2+$A3990,Sheet2!CC:NO,$B3990,0)&lt;&gt;""),HLOOKUP(Q$2+$A3990,Sheet2!CC:NO,$B3990,0),"")</f>
        <v/>
      </c>
    </row>
    <row r="3991" spans="1:17" x14ac:dyDescent="0.25">
      <c r="A3991" s="64">
        <f t="shared" si="499"/>
        <v>42</v>
      </c>
      <c r="B3991" s="64">
        <f t="shared" si="500"/>
        <v>403</v>
      </c>
      <c r="C3991" s="64">
        <f t="shared" si="501"/>
        <v>8</v>
      </c>
      <c r="D3991" s="64">
        <f t="shared" si="502"/>
        <v>399</v>
      </c>
      <c r="E3991" s="64">
        <f t="shared" si="503"/>
        <v>1991</v>
      </c>
      <c r="F3991" s="64" t="str">
        <f t="shared" si="496"/>
        <v/>
      </c>
      <c r="G3991" s="64" t="str">
        <f t="shared" si="497"/>
        <v/>
      </c>
      <c r="H3991" s="64" t="str">
        <f t="shared" si="498"/>
        <v/>
      </c>
      <c r="I3991" s="80" t="str">
        <f>IFERROR(VLOOKUP(D3991,Sheet2!A:B,2,0),"")</f>
        <v/>
      </c>
      <c r="J3991" s="64" t="str">
        <f>IFERROR(IF(I3991&lt;&gt;"",VLOOKUP(I3991,Sheet2!B:C,2,0),""),"")</f>
        <v/>
      </c>
      <c r="K3991" s="64" t="str">
        <f>IFERROR( IF(I3991&lt;&gt;"", HLOOKUP(L$2+$A3991,Sheet2!BX:NK,2,0),""),"")</f>
        <v/>
      </c>
      <c r="L3991" t="str">
        <f>IF(OR(HLOOKUP(L$2+$A3991,Sheet2!BX:NK,$B3991,0),HLOOKUP(L$2+$A3991,Sheet2!BX:NK,$B3991,0)&lt;&gt;""),HLOOKUP(L$2+$A3991,Sheet2!BX:NK,$B3991,0),"")</f>
        <v/>
      </c>
      <c r="M3991" t="str">
        <f>IF(OR(HLOOKUP(M$2+$A3991,Sheet2!BY:NL,$B3991,0),HLOOKUP(M$2+$A3991,Sheet2!BY:NL,$B3991,0)&lt;&gt;""),HLOOKUP(M$2+$A3991,Sheet2!BY:NL,$B3991,0),"")</f>
        <v/>
      </c>
      <c r="N3991" t="str">
        <f>IF(OR(HLOOKUP(N$2+$A3991,Sheet2!BZ:NM,$B3991,0),HLOOKUP(N$2+$A3991,Sheet2!BZ:NM,$B3991,0)&lt;&gt;""),HLOOKUP(N$2+$A3991,Sheet2!BZ:NM,$B3991,0),"")</f>
        <v/>
      </c>
      <c r="O3991" t="str">
        <f>IF(OR(HLOOKUP(O$2+$A3991,Sheet2!CA:NN,$B3991,0),HLOOKUP(O$2+$A3991,Sheet2!CA:NN,$B3991,0)&lt;&gt;""),HLOOKUP(O$2+$A3991,Sheet2!CA:NN,$B3991,0),"")</f>
        <v/>
      </c>
      <c r="P3991" t="str">
        <f>IF(OR(HLOOKUP(P$2+$A3991,Sheet2!CB:NO,$B3991,0),HLOOKUP(P$2+$A3991,Sheet2!CB:NO,$B3991,0)&lt;&gt;""),HLOOKUP(P$2+$A3991,Sheet2!CB:NO,$B3991,0),"")</f>
        <v/>
      </c>
      <c r="Q3991" t="str">
        <f>IF(OR(HLOOKUP(Q$2+$A3991,Sheet2!CC:NO,$B3991,0),HLOOKUP(Q$2+$A3991,Sheet2!CC:NO,$B3991,0)&lt;&gt;""),HLOOKUP(Q$2+$A3991,Sheet2!CC:NO,$B3991,0),"")</f>
        <v/>
      </c>
    </row>
    <row r="3992" spans="1:17" x14ac:dyDescent="0.25">
      <c r="A3992" s="64">
        <f t="shared" si="499"/>
        <v>48</v>
      </c>
      <c r="B3992" s="64">
        <f t="shared" si="500"/>
        <v>403</v>
      </c>
      <c r="C3992" s="64">
        <f t="shared" si="501"/>
        <v>9</v>
      </c>
      <c r="D3992" s="64">
        <f t="shared" si="502"/>
        <v>399</v>
      </c>
      <c r="E3992" s="64">
        <f t="shared" si="503"/>
        <v>1991</v>
      </c>
      <c r="F3992" s="64" t="str">
        <f t="shared" si="496"/>
        <v/>
      </c>
      <c r="G3992" s="64" t="str">
        <f t="shared" si="497"/>
        <v/>
      </c>
      <c r="H3992" s="64" t="str">
        <f t="shared" si="498"/>
        <v/>
      </c>
      <c r="I3992" s="80" t="str">
        <f>IFERROR(VLOOKUP(D3992,Sheet2!A:B,2,0),"")</f>
        <v/>
      </c>
      <c r="J3992" s="64" t="str">
        <f>IFERROR(IF(I3992&lt;&gt;"",VLOOKUP(I3992,Sheet2!B:C,2,0),""),"")</f>
        <v/>
      </c>
      <c r="K3992" s="64" t="str">
        <f>IFERROR( IF(I3992&lt;&gt;"", HLOOKUP(L$2+$A3992,Sheet2!BX:NK,2,0),""),"")</f>
        <v/>
      </c>
      <c r="L3992" t="str">
        <f>IF(OR(HLOOKUP(L$2+$A3992,Sheet2!BX:NK,$B3992,0),HLOOKUP(L$2+$A3992,Sheet2!BX:NK,$B3992,0)&lt;&gt;""),HLOOKUP(L$2+$A3992,Sheet2!BX:NK,$B3992,0),"")</f>
        <v/>
      </c>
      <c r="M3992" t="str">
        <f>IF(OR(HLOOKUP(M$2+$A3992,Sheet2!BY:NL,$B3992,0),HLOOKUP(M$2+$A3992,Sheet2!BY:NL,$B3992,0)&lt;&gt;""),HLOOKUP(M$2+$A3992,Sheet2!BY:NL,$B3992,0),"")</f>
        <v/>
      </c>
      <c r="N3992" t="str">
        <f>IF(OR(HLOOKUP(N$2+$A3992,Sheet2!BZ:NM,$B3992,0),HLOOKUP(N$2+$A3992,Sheet2!BZ:NM,$B3992,0)&lt;&gt;""),HLOOKUP(N$2+$A3992,Sheet2!BZ:NM,$B3992,0),"")</f>
        <v/>
      </c>
      <c r="O3992" t="str">
        <f>IF(OR(HLOOKUP(O$2+$A3992,Sheet2!CA:NN,$B3992,0),HLOOKUP(O$2+$A3992,Sheet2!CA:NN,$B3992,0)&lt;&gt;""),HLOOKUP(O$2+$A3992,Sheet2!CA:NN,$B3992,0),"")</f>
        <v/>
      </c>
      <c r="P3992" t="str">
        <f>IF(OR(HLOOKUP(P$2+$A3992,Sheet2!CB:NO,$B3992,0),HLOOKUP(P$2+$A3992,Sheet2!CB:NO,$B3992,0)&lt;&gt;""),HLOOKUP(P$2+$A3992,Sheet2!CB:NO,$B3992,0),"")</f>
        <v/>
      </c>
      <c r="Q3992" t="str">
        <f>IF(OR(HLOOKUP(Q$2+$A3992,Sheet2!CC:NO,$B3992,0),HLOOKUP(Q$2+$A3992,Sheet2!CC:NO,$B3992,0)&lt;&gt;""),HLOOKUP(Q$2+$A3992,Sheet2!CC:NO,$B3992,0),"")</f>
        <v/>
      </c>
    </row>
    <row r="3993" spans="1:17" x14ac:dyDescent="0.25">
      <c r="A3993" s="64">
        <f t="shared" si="499"/>
        <v>54</v>
      </c>
      <c r="B3993" s="64">
        <f t="shared" si="500"/>
        <v>403</v>
      </c>
      <c r="C3993" s="64">
        <f t="shared" si="501"/>
        <v>10</v>
      </c>
      <c r="D3993" s="64">
        <f t="shared" si="502"/>
        <v>399</v>
      </c>
      <c r="E3993" s="64">
        <f t="shared" si="503"/>
        <v>1991</v>
      </c>
      <c r="F3993" s="64" t="str">
        <f t="shared" si="496"/>
        <v/>
      </c>
      <c r="G3993" s="64" t="str">
        <f t="shared" si="497"/>
        <v/>
      </c>
      <c r="H3993" s="64" t="str">
        <f t="shared" si="498"/>
        <v/>
      </c>
      <c r="I3993" s="80" t="str">
        <f>IFERROR(VLOOKUP(D3993,Sheet2!A:B,2,0),"")</f>
        <v/>
      </c>
      <c r="J3993" s="64" t="str">
        <f>IFERROR(IF(I3993&lt;&gt;"",VLOOKUP(I3993,Sheet2!B:C,2,0),""),"")</f>
        <v/>
      </c>
      <c r="K3993" s="64" t="str">
        <f>IFERROR( IF(I3993&lt;&gt;"", HLOOKUP(L$2+$A3993,Sheet2!BX:NK,2,0),""),"")</f>
        <v/>
      </c>
      <c r="L3993" t="str">
        <f>IF(OR(HLOOKUP(L$2+$A3993,Sheet2!BX:NK,$B3993,0),HLOOKUP(L$2+$A3993,Sheet2!BX:NK,$B3993,0)&lt;&gt;""),HLOOKUP(L$2+$A3993,Sheet2!BX:NK,$B3993,0),"")</f>
        <v/>
      </c>
      <c r="M3993" t="str">
        <f>IF(OR(HLOOKUP(M$2+$A3993,Sheet2!BY:NL,$B3993,0),HLOOKUP(M$2+$A3993,Sheet2!BY:NL,$B3993,0)&lt;&gt;""),HLOOKUP(M$2+$A3993,Sheet2!BY:NL,$B3993,0),"")</f>
        <v/>
      </c>
      <c r="N3993" t="str">
        <f>IF(OR(HLOOKUP(N$2+$A3993,Sheet2!BZ:NM,$B3993,0),HLOOKUP(N$2+$A3993,Sheet2!BZ:NM,$B3993,0)&lt;&gt;""),HLOOKUP(N$2+$A3993,Sheet2!BZ:NM,$B3993,0),"")</f>
        <v/>
      </c>
      <c r="O3993" t="str">
        <f>IF(OR(HLOOKUP(O$2+$A3993,Sheet2!CA:NN,$B3993,0),HLOOKUP(O$2+$A3993,Sheet2!CA:NN,$B3993,0)&lt;&gt;""),HLOOKUP(O$2+$A3993,Sheet2!CA:NN,$B3993,0),"")</f>
        <v/>
      </c>
      <c r="P3993" t="str">
        <f>IF(OR(HLOOKUP(P$2+$A3993,Sheet2!CB:NO,$B3993,0),HLOOKUP(P$2+$A3993,Sheet2!CB:NO,$B3993,0)&lt;&gt;""),HLOOKUP(P$2+$A3993,Sheet2!CB:NO,$B3993,0),"")</f>
        <v/>
      </c>
      <c r="Q3993" t="str">
        <f>IF(OR(HLOOKUP(Q$2+$A3993,Sheet2!CC:NO,$B3993,0),HLOOKUP(Q$2+$A3993,Sheet2!CC:NO,$B3993,0)&lt;&gt;""),HLOOKUP(Q$2+$A3993,Sheet2!CC:NO,$B3993,0),"")</f>
        <v/>
      </c>
    </row>
    <row r="3994" spans="1:17" x14ac:dyDescent="0.25">
      <c r="A3994" s="64">
        <f t="shared" si="499"/>
        <v>0</v>
      </c>
      <c r="B3994" s="64">
        <f t="shared" si="500"/>
        <v>404</v>
      </c>
      <c r="C3994" s="64">
        <f t="shared" si="501"/>
        <v>1</v>
      </c>
      <c r="D3994" s="64">
        <f t="shared" si="502"/>
        <v>400</v>
      </c>
      <c r="E3994" s="64">
        <f t="shared" si="503"/>
        <v>1996</v>
      </c>
      <c r="F3994" s="64" t="str">
        <f t="shared" si="496"/>
        <v/>
      </c>
      <c r="G3994" s="64" t="str">
        <f t="shared" si="497"/>
        <v/>
      </c>
      <c r="H3994" s="64" t="str">
        <f t="shared" si="498"/>
        <v/>
      </c>
      <c r="I3994" s="80" t="str">
        <f>IFERROR(VLOOKUP(D3994,Sheet2!A:B,2,0),"")</f>
        <v/>
      </c>
      <c r="J3994" s="64" t="str">
        <f>IFERROR(IF(I3994&lt;&gt;"",VLOOKUP(I3994,Sheet2!B:C,2,0),""),"")</f>
        <v/>
      </c>
      <c r="K3994" s="64" t="str">
        <f>IFERROR( IF(I3994&lt;&gt;"", HLOOKUP(L$2+$A3994,Sheet2!BX:NK,2,0),""),"")</f>
        <v/>
      </c>
      <c r="L3994" t="str">
        <f>IF(OR(HLOOKUP(L$2+$A3994,Sheet2!BX:NK,$B3994,0),HLOOKUP(L$2+$A3994,Sheet2!BX:NK,$B3994,0)&lt;&gt;""),HLOOKUP(L$2+$A3994,Sheet2!BX:NK,$B3994,0),"")</f>
        <v/>
      </c>
      <c r="M3994" t="str">
        <f>IF(OR(HLOOKUP(M$2+$A3994,Sheet2!BY:NL,$B3994,0),HLOOKUP(M$2+$A3994,Sheet2!BY:NL,$B3994,0)&lt;&gt;""),HLOOKUP(M$2+$A3994,Sheet2!BY:NL,$B3994,0),"")</f>
        <v/>
      </c>
      <c r="N3994" t="str">
        <f>IF(OR(HLOOKUP(N$2+$A3994,Sheet2!BZ:NM,$B3994,0),HLOOKUP(N$2+$A3994,Sheet2!BZ:NM,$B3994,0)&lt;&gt;""),HLOOKUP(N$2+$A3994,Sheet2!BZ:NM,$B3994,0),"")</f>
        <v/>
      </c>
      <c r="O3994" t="str">
        <f>IF(OR(HLOOKUP(O$2+$A3994,Sheet2!CA:NN,$B3994,0),HLOOKUP(O$2+$A3994,Sheet2!CA:NN,$B3994,0)&lt;&gt;""),HLOOKUP(O$2+$A3994,Sheet2!CA:NN,$B3994,0),"")</f>
        <v/>
      </c>
      <c r="P3994" t="str">
        <f>IF(OR(HLOOKUP(P$2+$A3994,Sheet2!CB:NO,$B3994,0),HLOOKUP(P$2+$A3994,Sheet2!CB:NO,$B3994,0)&lt;&gt;""),HLOOKUP(P$2+$A3994,Sheet2!CB:NO,$B3994,0),"")</f>
        <v/>
      </c>
      <c r="Q3994" t="str">
        <f>IF(OR(HLOOKUP(Q$2+$A3994,Sheet2!CC:NO,$B3994,0),HLOOKUP(Q$2+$A3994,Sheet2!CC:NO,$B3994,0)&lt;&gt;""),HLOOKUP(Q$2+$A3994,Sheet2!CC:NO,$B3994,0),"")</f>
        <v/>
      </c>
    </row>
    <row r="3995" spans="1:17" x14ac:dyDescent="0.25">
      <c r="A3995" s="64">
        <f t="shared" si="499"/>
        <v>6</v>
      </c>
      <c r="B3995" s="64">
        <f t="shared" si="500"/>
        <v>404</v>
      </c>
      <c r="C3995" s="64">
        <f t="shared" si="501"/>
        <v>2</v>
      </c>
      <c r="D3995" s="64">
        <f t="shared" si="502"/>
        <v>400</v>
      </c>
      <c r="E3995" s="64">
        <f t="shared" si="503"/>
        <v>1996</v>
      </c>
      <c r="F3995" s="64" t="str">
        <f t="shared" si="496"/>
        <v/>
      </c>
      <c r="G3995" s="64" t="str">
        <f t="shared" si="497"/>
        <v/>
      </c>
      <c r="H3995" s="64" t="str">
        <f t="shared" si="498"/>
        <v/>
      </c>
      <c r="I3995" s="80" t="str">
        <f>IFERROR(VLOOKUP(D3995,Sheet2!A:B,2,0),"")</f>
        <v/>
      </c>
      <c r="J3995" s="64" t="str">
        <f>IFERROR(IF(I3995&lt;&gt;"",VLOOKUP(I3995,Sheet2!B:C,2,0),""),"")</f>
        <v/>
      </c>
      <c r="K3995" s="64" t="str">
        <f>IFERROR( IF(I3995&lt;&gt;"", HLOOKUP(L$2+$A3995,Sheet2!BX:NK,2,0),""),"")</f>
        <v/>
      </c>
      <c r="L3995" t="str">
        <f>IF(OR(HLOOKUP(L$2+$A3995,Sheet2!BX:NK,$B3995,0),HLOOKUP(L$2+$A3995,Sheet2!BX:NK,$B3995,0)&lt;&gt;""),HLOOKUP(L$2+$A3995,Sheet2!BX:NK,$B3995,0),"")</f>
        <v/>
      </c>
      <c r="M3995" t="str">
        <f>IF(OR(HLOOKUP(M$2+$A3995,Sheet2!BY:NL,$B3995,0),HLOOKUP(M$2+$A3995,Sheet2!BY:NL,$B3995,0)&lt;&gt;""),HLOOKUP(M$2+$A3995,Sheet2!BY:NL,$B3995,0),"")</f>
        <v/>
      </c>
      <c r="N3995" t="str">
        <f>IF(OR(HLOOKUP(N$2+$A3995,Sheet2!BZ:NM,$B3995,0),HLOOKUP(N$2+$A3995,Sheet2!BZ:NM,$B3995,0)&lt;&gt;""),HLOOKUP(N$2+$A3995,Sheet2!BZ:NM,$B3995,0),"")</f>
        <v/>
      </c>
      <c r="O3995" t="str">
        <f>IF(OR(HLOOKUP(O$2+$A3995,Sheet2!CA:NN,$B3995,0),HLOOKUP(O$2+$A3995,Sheet2!CA:NN,$B3995,0)&lt;&gt;""),HLOOKUP(O$2+$A3995,Sheet2!CA:NN,$B3995,0),"")</f>
        <v/>
      </c>
      <c r="P3995" t="str">
        <f>IF(OR(HLOOKUP(P$2+$A3995,Sheet2!CB:NO,$B3995,0),HLOOKUP(P$2+$A3995,Sheet2!CB:NO,$B3995,0)&lt;&gt;""),HLOOKUP(P$2+$A3995,Sheet2!CB:NO,$B3995,0),"")</f>
        <v/>
      </c>
      <c r="Q3995" t="str">
        <f>IF(OR(HLOOKUP(Q$2+$A3995,Sheet2!CC:NO,$B3995,0),HLOOKUP(Q$2+$A3995,Sheet2!CC:NO,$B3995,0)&lt;&gt;""),HLOOKUP(Q$2+$A3995,Sheet2!CC:NO,$B3995,0),"")</f>
        <v/>
      </c>
    </row>
    <row r="3996" spans="1:17" x14ac:dyDescent="0.25">
      <c r="A3996" s="64">
        <f t="shared" si="499"/>
        <v>12</v>
      </c>
      <c r="B3996" s="64">
        <f t="shared" si="500"/>
        <v>404</v>
      </c>
      <c r="C3996" s="64">
        <f t="shared" si="501"/>
        <v>3</v>
      </c>
      <c r="D3996" s="64">
        <f t="shared" si="502"/>
        <v>400</v>
      </c>
      <c r="E3996" s="64">
        <f t="shared" si="503"/>
        <v>1996</v>
      </c>
      <c r="F3996" s="64" t="str">
        <f t="shared" si="496"/>
        <v/>
      </c>
      <c r="G3996" s="64" t="str">
        <f t="shared" si="497"/>
        <v/>
      </c>
      <c r="H3996" s="64" t="str">
        <f t="shared" si="498"/>
        <v/>
      </c>
      <c r="I3996" s="80" t="str">
        <f>IFERROR(VLOOKUP(D3996,Sheet2!A:B,2,0),"")</f>
        <v/>
      </c>
      <c r="J3996" s="64" t="str">
        <f>IFERROR(IF(I3996&lt;&gt;"",VLOOKUP(I3996,Sheet2!B:C,2,0),""),"")</f>
        <v/>
      </c>
      <c r="K3996" s="64" t="str">
        <f>IFERROR( IF(I3996&lt;&gt;"", HLOOKUP(L$2+$A3996,Sheet2!BX:NK,2,0),""),"")</f>
        <v/>
      </c>
      <c r="L3996" t="str">
        <f>IF(OR(HLOOKUP(L$2+$A3996,Sheet2!BX:NK,$B3996,0),HLOOKUP(L$2+$A3996,Sheet2!BX:NK,$B3996,0)&lt;&gt;""),HLOOKUP(L$2+$A3996,Sheet2!BX:NK,$B3996,0),"")</f>
        <v/>
      </c>
      <c r="M3996" t="str">
        <f>IF(OR(HLOOKUP(M$2+$A3996,Sheet2!BY:NL,$B3996,0),HLOOKUP(M$2+$A3996,Sheet2!BY:NL,$B3996,0)&lt;&gt;""),HLOOKUP(M$2+$A3996,Sheet2!BY:NL,$B3996,0),"")</f>
        <v/>
      </c>
      <c r="N3996" t="str">
        <f>IF(OR(HLOOKUP(N$2+$A3996,Sheet2!BZ:NM,$B3996,0),HLOOKUP(N$2+$A3996,Sheet2!BZ:NM,$B3996,0)&lt;&gt;""),HLOOKUP(N$2+$A3996,Sheet2!BZ:NM,$B3996,0),"")</f>
        <v/>
      </c>
      <c r="O3996" t="str">
        <f>IF(OR(HLOOKUP(O$2+$A3996,Sheet2!CA:NN,$B3996,0),HLOOKUP(O$2+$A3996,Sheet2!CA:NN,$B3996,0)&lt;&gt;""),HLOOKUP(O$2+$A3996,Sheet2!CA:NN,$B3996,0),"")</f>
        <v/>
      </c>
      <c r="P3996" t="str">
        <f>IF(OR(HLOOKUP(P$2+$A3996,Sheet2!CB:NO,$B3996,0),HLOOKUP(P$2+$A3996,Sheet2!CB:NO,$B3996,0)&lt;&gt;""),HLOOKUP(P$2+$A3996,Sheet2!CB:NO,$B3996,0),"")</f>
        <v/>
      </c>
      <c r="Q3996" t="str">
        <f>IF(OR(HLOOKUP(Q$2+$A3996,Sheet2!CC:NO,$B3996,0),HLOOKUP(Q$2+$A3996,Sheet2!CC:NO,$B3996,0)&lt;&gt;""),HLOOKUP(Q$2+$A3996,Sheet2!CC:NO,$B3996,0),"")</f>
        <v/>
      </c>
    </row>
    <row r="3997" spans="1:17" x14ac:dyDescent="0.25">
      <c r="A3997" s="64">
        <f t="shared" si="499"/>
        <v>18</v>
      </c>
      <c r="B3997" s="64">
        <f t="shared" si="500"/>
        <v>404</v>
      </c>
      <c r="C3997" s="64">
        <f t="shared" si="501"/>
        <v>4</v>
      </c>
      <c r="D3997" s="64">
        <f t="shared" si="502"/>
        <v>400</v>
      </c>
      <c r="E3997" s="64">
        <f t="shared" si="503"/>
        <v>1996</v>
      </c>
      <c r="F3997" s="64" t="str">
        <f t="shared" si="496"/>
        <v/>
      </c>
      <c r="G3997" s="64" t="str">
        <f t="shared" si="497"/>
        <v/>
      </c>
      <c r="H3997" s="64" t="str">
        <f t="shared" si="498"/>
        <v/>
      </c>
      <c r="I3997" s="80" t="str">
        <f>IFERROR(VLOOKUP(D3997,Sheet2!A:B,2,0),"")</f>
        <v/>
      </c>
      <c r="J3997" s="64" t="str">
        <f>IFERROR(IF(I3997&lt;&gt;"",VLOOKUP(I3997,Sheet2!B:C,2,0),""),"")</f>
        <v/>
      </c>
      <c r="K3997" s="64" t="str">
        <f>IFERROR( IF(I3997&lt;&gt;"", HLOOKUP(L$2+$A3997,Sheet2!BX:NK,2,0),""),"")</f>
        <v/>
      </c>
      <c r="L3997" t="str">
        <f>IF(OR(HLOOKUP(L$2+$A3997,Sheet2!BX:NK,$B3997,0),HLOOKUP(L$2+$A3997,Sheet2!BX:NK,$B3997,0)&lt;&gt;""),HLOOKUP(L$2+$A3997,Sheet2!BX:NK,$B3997,0),"")</f>
        <v/>
      </c>
      <c r="M3997" t="str">
        <f>IF(OR(HLOOKUP(M$2+$A3997,Sheet2!BY:NL,$B3997,0),HLOOKUP(M$2+$A3997,Sheet2!BY:NL,$B3997,0)&lt;&gt;""),HLOOKUP(M$2+$A3997,Sheet2!BY:NL,$B3997,0),"")</f>
        <v/>
      </c>
      <c r="N3997" t="str">
        <f>IF(OR(HLOOKUP(N$2+$A3997,Sheet2!BZ:NM,$B3997,0),HLOOKUP(N$2+$A3997,Sheet2!BZ:NM,$B3997,0)&lt;&gt;""),HLOOKUP(N$2+$A3997,Sheet2!BZ:NM,$B3997,0),"")</f>
        <v/>
      </c>
      <c r="O3997" t="str">
        <f>IF(OR(HLOOKUP(O$2+$A3997,Sheet2!CA:NN,$B3997,0),HLOOKUP(O$2+$A3997,Sheet2!CA:NN,$B3997,0)&lt;&gt;""),HLOOKUP(O$2+$A3997,Sheet2!CA:NN,$B3997,0),"")</f>
        <v/>
      </c>
      <c r="P3997" t="str">
        <f>IF(OR(HLOOKUP(P$2+$A3997,Sheet2!CB:NO,$B3997,0),HLOOKUP(P$2+$A3997,Sheet2!CB:NO,$B3997,0)&lt;&gt;""),HLOOKUP(P$2+$A3997,Sheet2!CB:NO,$B3997,0),"")</f>
        <v/>
      </c>
      <c r="Q3997" t="str">
        <f>IF(OR(HLOOKUP(Q$2+$A3997,Sheet2!CC:NO,$B3997,0),HLOOKUP(Q$2+$A3997,Sheet2!CC:NO,$B3997,0)&lt;&gt;""),HLOOKUP(Q$2+$A3997,Sheet2!CC:NO,$B3997,0),"")</f>
        <v/>
      </c>
    </row>
    <row r="3998" spans="1:17" x14ac:dyDescent="0.25">
      <c r="A3998" s="64">
        <f t="shared" si="499"/>
        <v>24</v>
      </c>
      <c r="B3998" s="64">
        <f t="shared" si="500"/>
        <v>404</v>
      </c>
      <c r="C3998" s="64">
        <f t="shared" si="501"/>
        <v>5</v>
      </c>
      <c r="D3998" s="64">
        <f t="shared" si="502"/>
        <v>400</v>
      </c>
      <c r="E3998" s="64">
        <f t="shared" si="503"/>
        <v>1996</v>
      </c>
      <c r="F3998" s="64" t="str">
        <f t="shared" si="496"/>
        <v/>
      </c>
      <c r="G3998" s="64" t="str">
        <f t="shared" si="497"/>
        <v/>
      </c>
      <c r="H3998" s="64" t="str">
        <f t="shared" si="498"/>
        <v/>
      </c>
      <c r="I3998" s="80" t="str">
        <f>IFERROR(VLOOKUP(D3998,Sheet2!A:B,2,0),"")</f>
        <v/>
      </c>
      <c r="J3998" s="64" t="str">
        <f>IFERROR(IF(I3998&lt;&gt;"",VLOOKUP(I3998,Sheet2!B:C,2,0),""),"")</f>
        <v/>
      </c>
      <c r="K3998" s="64" t="str">
        <f>IFERROR( IF(I3998&lt;&gt;"", HLOOKUP(L$2+$A3998,Sheet2!BX:NK,2,0),""),"")</f>
        <v/>
      </c>
      <c r="L3998" t="str">
        <f>IF(OR(HLOOKUP(L$2+$A3998,Sheet2!BX:NK,$B3998,0),HLOOKUP(L$2+$A3998,Sheet2!BX:NK,$B3998,0)&lt;&gt;""),HLOOKUP(L$2+$A3998,Sheet2!BX:NK,$B3998,0),"")</f>
        <v/>
      </c>
      <c r="M3998" t="str">
        <f>IF(OR(HLOOKUP(M$2+$A3998,Sheet2!BY:NL,$B3998,0),HLOOKUP(M$2+$A3998,Sheet2!BY:NL,$B3998,0)&lt;&gt;""),HLOOKUP(M$2+$A3998,Sheet2!BY:NL,$B3998,0),"")</f>
        <v/>
      </c>
      <c r="N3998" t="str">
        <f>IF(OR(HLOOKUP(N$2+$A3998,Sheet2!BZ:NM,$B3998,0),HLOOKUP(N$2+$A3998,Sheet2!BZ:NM,$B3998,0)&lt;&gt;""),HLOOKUP(N$2+$A3998,Sheet2!BZ:NM,$B3998,0),"")</f>
        <v/>
      </c>
      <c r="O3998" t="str">
        <f>IF(OR(HLOOKUP(O$2+$A3998,Sheet2!CA:NN,$B3998,0),HLOOKUP(O$2+$A3998,Sheet2!CA:NN,$B3998,0)&lt;&gt;""),HLOOKUP(O$2+$A3998,Sheet2!CA:NN,$B3998,0),"")</f>
        <v/>
      </c>
      <c r="P3998" t="str">
        <f>IF(OR(HLOOKUP(P$2+$A3998,Sheet2!CB:NO,$B3998,0),HLOOKUP(P$2+$A3998,Sheet2!CB:NO,$B3998,0)&lt;&gt;""),HLOOKUP(P$2+$A3998,Sheet2!CB:NO,$B3998,0),"")</f>
        <v/>
      </c>
      <c r="Q3998" t="str">
        <f>IF(OR(HLOOKUP(Q$2+$A3998,Sheet2!CC:NO,$B3998,0),HLOOKUP(Q$2+$A3998,Sheet2!CC:NO,$B3998,0)&lt;&gt;""),HLOOKUP(Q$2+$A3998,Sheet2!CC:NO,$B3998,0),"")</f>
        <v/>
      </c>
    </row>
    <row r="3999" spans="1:17" x14ac:dyDescent="0.25">
      <c r="A3999" s="64">
        <f t="shared" si="499"/>
        <v>30</v>
      </c>
      <c r="B3999" s="64">
        <f t="shared" si="500"/>
        <v>404</v>
      </c>
      <c r="C3999" s="64">
        <f t="shared" si="501"/>
        <v>6</v>
      </c>
      <c r="D3999" s="64">
        <f t="shared" si="502"/>
        <v>400</v>
      </c>
      <c r="E3999" s="64">
        <f t="shared" si="503"/>
        <v>1996</v>
      </c>
      <c r="F3999" s="64" t="str">
        <f t="shared" si="496"/>
        <v/>
      </c>
      <c r="G3999" s="64" t="str">
        <f t="shared" si="497"/>
        <v/>
      </c>
      <c r="H3999" s="64" t="str">
        <f t="shared" si="498"/>
        <v/>
      </c>
      <c r="I3999" s="80" t="str">
        <f>IFERROR(VLOOKUP(D3999,Sheet2!A:B,2,0),"")</f>
        <v/>
      </c>
      <c r="J3999" s="64" t="str">
        <f>IFERROR(IF(I3999&lt;&gt;"",VLOOKUP(I3999,Sheet2!B:C,2,0),""),"")</f>
        <v/>
      </c>
      <c r="K3999" s="64" t="str">
        <f>IFERROR( IF(I3999&lt;&gt;"", HLOOKUP(L$2+$A3999,Sheet2!BX:NK,2,0),""),"")</f>
        <v/>
      </c>
      <c r="L3999" t="str">
        <f>IF(OR(HLOOKUP(L$2+$A3999,Sheet2!BX:NK,$B3999,0),HLOOKUP(L$2+$A3999,Sheet2!BX:NK,$B3999,0)&lt;&gt;""),HLOOKUP(L$2+$A3999,Sheet2!BX:NK,$B3999,0),"")</f>
        <v/>
      </c>
      <c r="M3999" t="str">
        <f>IF(OR(HLOOKUP(M$2+$A3999,Sheet2!BY:NL,$B3999,0),HLOOKUP(M$2+$A3999,Sheet2!BY:NL,$B3999,0)&lt;&gt;""),HLOOKUP(M$2+$A3999,Sheet2!BY:NL,$B3999,0),"")</f>
        <v/>
      </c>
      <c r="N3999" t="str">
        <f>IF(OR(HLOOKUP(N$2+$A3999,Sheet2!BZ:NM,$B3999,0),HLOOKUP(N$2+$A3999,Sheet2!BZ:NM,$B3999,0)&lt;&gt;""),HLOOKUP(N$2+$A3999,Sheet2!BZ:NM,$B3999,0),"")</f>
        <v/>
      </c>
      <c r="O3999" t="str">
        <f>IF(OR(HLOOKUP(O$2+$A3999,Sheet2!CA:NN,$B3999,0),HLOOKUP(O$2+$A3999,Sheet2!CA:NN,$B3999,0)&lt;&gt;""),HLOOKUP(O$2+$A3999,Sheet2!CA:NN,$B3999,0),"")</f>
        <v/>
      </c>
      <c r="P3999" t="str">
        <f>IF(OR(HLOOKUP(P$2+$A3999,Sheet2!CB:NO,$B3999,0),HLOOKUP(P$2+$A3999,Sheet2!CB:NO,$B3999,0)&lt;&gt;""),HLOOKUP(P$2+$A3999,Sheet2!CB:NO,$B3999,0),"")</f>
        <v/>
      </c>
      <c r="Q3999" t="str">
        <f>IF(OR(HLOOKUP(Q$2+$A3999,Sheet2!CC:NO,$B3999,0),HLOOKUP(Q$2+$A3999,Sheet2!CC:NO,$B3999,0)&lt;&gt;""),HLOOKUP(Q$2+$A3999,Sheet2!CC:NO,$B3999,0),"")</f>
        <v/>
      </c>
    </row>
    <row r="4000" spans="1:17" x14ac:dyDescent="0.25">
      <c r="A4000" s="64">
        <f t="shared" si="499"/>
        <v>36</v>
      </c>
      <c r="B4000" s="64">
        <f t="shared" si="500"/>
        <v>404</v>
      </c>
      <c r="C4000" s="64">
        <f t="shared" si="501"/>
        <v>7</v>
      </c>
      <c r="D4000" s="64">
        <f t="shared" si="502"/>
        <v>400</v>
      </c>
      <c r="E4000" s="64">
        <f t="shared" si="503"/>
        <v>1996</v>
      </c>
      <c r="F4000" s="64" t="str">
        <f t="shared" si="496"/>
        <v/>
      </c>
      <c r="G4000" s="64" t="str">
        <f t="shared" si="497"/>
        <v/>
      </c>
      <c r="H4000" s="64" t="str">
        <f t="shared" si="498"/>
        <v/>
      </c>
      <c r="I4000" s="80" t="str">
        <f>IFERROR(VLOOKUP(D4000,Sheet2!A:B,2,0),"")</f>
        <v/>
      </c>
      <c r="J4000" s="64" t="str">
        <f>IFERROR(IF(I4000&lt;&gt;"",VLOOKUP(I4000,Sheet2!B:C,2,0),""),"")</f>
        <v/>
      </c>
      <c r="K4000" s="64" t="str">
        <f>IFERROR( IF(I4000&lt;&gt;"", HLOOKUP(L$2+$A4000,Sheet2!BX:NK,2,0),""),"")</f>
        <v/>
      </c>
      <c r="L4000" t="str">
        <f>IF(OR(HLOOKUP(L$2+$A4000,Sheet2!BX:NK,$B4000,0),HLOOKUP(L$2+$A4000,Sheet2!BX:NK,$B4000,0)&lt;&gt;""),HLOOKUP(L$2+$A4000,Sheet2!BX:NK,$B4000,0),"")</f>
        <v/>
      </c>
      <c r="M4000" t="str">
        <f>IF(OR(HLOOKUP(M$2+$A4000,Sheet2!BY:NL,$B4000,0),HLOOKUP(M$2+$A4000,Sheet2!BY:NL,$B4000,0)&lt;&gt;""),HLOOKUP(M$2+$A4000,Sheet2!BY:NL,$B4000,0),"")</f>
        <v/>
      </c>
      <c r="N4000" t="str">
        <f>IF(OR(HLOOKUP(N$2+$A4000,Sheet2!BZ:NM,$B4000,0),HLOOKUP(N$2+$A4000,Sheet2!BZ:NM,$B4000,0)&lt;&gt;""),HLOOKUP(N$2+$A4000,Sheet2!BZ:NM,$B4000,0),"")</f>
        <v/>
      </c>
      <c r="O4000" t="str">
        <f>IF(OR(HLOOKUP(O$2+$A4000,Sheet2!CA:NN,$B4000,0),HLOOKUP(O$2+$A4000,Sheet2!CA:NN,$B4000,0)&lt;&gt;""),HLOOKUP(O$2+$A4000,Sheet2!CA:NN,$B4000,0),"")</f>
        <v/>
      </c>
      <c r="P4000" t="str">
        <f>IF(OR(HLOOKUP(P$2+$A4000,Sheet2!CB:NO,$B4000,0),HLOOKUP(P$2+$A4000,Sheet2!CB:NO,$B4000,0)&lt;&gt;""),HLOOKUP(P$2+$A4000,Sheet2!CB:NO,$B4000,0),"")</f>
        <v/>
      </c>
      <c r="Q4000" t="str">
        <f>IF(OR(HLOOKUP(Q$2+$A4000,Sheet2!CC:NO,$B4000,0),HLOOKUP(Q$2+$A4000,Sheet2!CC:NO,$B4000,0)&lt;&gt;""),HLOOKUP(Q$2+$A4000,Sheet2!CC:NO,$B4000,0),"")</f>
        <v/>
      </c>
    </row>
    <row r="4001" spans="1:17" x14ac:dyDescent="0.25">
      <c r="A4001" s="64">
        <f t="shared" si="499"/>
        <v>42</v>
      </c>
      <c r="B4001" s="64">
        <f t="shared" si="500"/>
        <v>404</v>
      </c>
      <c r="C4001" s="64">
        <f t="shared" si="501"/>
        <v>8</v>
      </c>
      <c r="D4001" s="64">
        <f t="shared" si="502"/>
        <v>400</v>
      </c>
      <c r="E4001" s="64">
        <f t="shared" si="503"/>
        <v>1996</v>
      </c>
      <c r="F4001" s="64" t="str">
        <f t="shared" si="496"/>
        <v/>
      </c>
      <c r="G4001" s="64" t="str">
        <f t="shared" si="497"/>
        <v/>
      </c>
      <c r="H4001" s="64" t="str">
        <f t="shared" si="498"/>
        <v/>
      </c>
      <c r="I4001" s="80" t="str">
        <f>IFERROR(VLOOKUP(D4001,Sheet2!A:B,2,0),"")</f>
        <v/>
      </c>
      <c r="J4001" s="64" t="str">
        <f>IFERROR(IF(I4001&lt;&gt;"",VLOOKUP(I4001,Sheet2!B:C,2,0),""),"")</f>
        <v/>
      </c>
      <c r="K4001" s="64" t="str">
        <f>IFERROR( IF(I4001&lt;&gt;"", HLOOKUP(L$2+$A4001,Sheet2!BX:NK,2,0),""),"")</f>
        <v/>
      </c>
      <c r="L4001" t="str">
        <f>IF(OR(HLOOKUP(L$2+$A4001,Sheet2!BX:NK,$B4001,0),HLOOKUP(L$2+$A4001,Sheet2!BX:NK,$B4001,0)&lt;&gt;""),HLOOKUP(L$2+$A4001,Sheet2!BX:NK,$B4001,0),"")</f>
        <v/>
      </c>
      <c r="M4001" t="str">
        <f>IF(OR(HLOOKUP(M$2+$A4001,Sheet2!BY:NL,$B4001,0),HLOOKUP(M$2+$A4001,Sheet2!BY:NL,$B4001,0)&lt;&gt;""),HLOOKUP(M$2+$A4001,Sheet2!BY:NL,$B4001,0),"")</f>
        <v/>
      </c>
      <c r="N4001" t="str">
        <f>IF(OR(HLOOKUP(N$2+$A4001,Sheet2!BZ:NM,$B4001,0),HLOOKUP(N$2+$A4001,Sheet2!BZ:NM,$B4001,0)&lt;&gt;""),HLOOKUP(N$2+$A4001,Sheet2!BZ:NM,$B4001,0),"")</f>
        <v/>
      </c>
      <c r="O4001" t="str">
        <f>IF(OR(HLOOKUP(O$2+$A4001,Sheet2!CA:NN,$B4001,0),HLOOKUP(O$2+$A4001,Sheet2!CA:NN,$B4001,0)&lt;&gt;""),HLOOKUP(O$2+$A4001,Sheet2!CA:NN,$B4001,0),"")</f>
        <v/>
      </c>
      <c r="P4001" t="str">
        <f>IF(OR(HLOOKUP(P$2+$A4001,Sheet2!CB:NO,$B4001,0),HLOOKUP(P$2+$A4001,Sheet2!CB:NO,$B4001,0)&lt;&gt;""),HLOOKUP(P$2+$A4001,Sheet2!CB:NO,$B4001,0),"")</f>
        <v/>
      </c>
      <c r="Q4001" t="str">
        <f>IF(OR(HLOOKUP(Q$2+$A4001,Sheet2!CC:NO,$B4001,0),HLOOKUP(Q$2+$A4001,Sheet2!CC:NO,$B4001,0)&lt;&gt;""),HLOOKUP(Q$2+$A4001,Sheet2!CC:NO,$B4001,0),"")</f>
        <v/>
      </c>
    </row>
    <row r="4002" spans="1:17" x14ac:dyDescent="0.25">
      <c r="A4002" s="64">
        <f t="shared" si="499"/>
        <v>48</v>
      </c>
      <c r="B4002" s="64">
        <f t="shared" si="500"/>
        <v>404</v>
      </c>
      <c r="C4002" s="64">
        <f t="shared" si="501"/>
        <v>9</v>
      </c>
      <c r="D4002" s="64">
        <f t="shared" si="502"/>
        <v>400</v>
      </c>
      <c r="E4002" s="64">
        <f t="shared" si="503"/>
        <v>1996</v>
      </c>
      <c r="F4002" s="64" t="str">
        <f t="shared" si="496"/>
        <v/>
      </c>
      <c r="G4002" s="64" t="str">
        <f t="shared" si="497"/>
        <v/>
      </c>
      <c r="H4002" s="64" t="str">
        <f t="shared" si="498"/>
        <v/>
      </c>
      <c r="I4002" s="80" t="str">
        <f>IFERROR(VLOOKUP(D4002,Sheet2!A:B,2,0),"")</f>
        <v/>
      </c>
      <c r="J4002" s="64" t="str">
        <f>IFERROR(IF(I4002&lt;&gt;"",VLOOKUP(I4002,Sheet2!B:C,2,0),""),"")</f>
        <v/>
      </c>
      <c r="K4002" s="64" t="str">
        <f>IFERROR( IF(I4002&lt;&gt;"", HLOOKUP(L$2+$A4002,Sheet2!BX:NK,2,0),""),"")</f>
        <v/>
      </c>
      <c r="L4002" t="str">
        <f>IF(OR(HLOOKUP(L$2+$A4002,Sheet2!BX:NK,$B4002,0),HLOOKUP(L$2+$A4002,Sheet2!BX:NK,$B4002,0)&lt;&gt;""),HLOOKUP(L$2+$A4002,Sheet2!BX:NK,$B4002,0),"")</f>
        <v/>
      </c>
      <c r="M4002" t="str">
        <f>IF(OR(HLOOKUP(M$2+$A4002,Sheet2!BY:NL,$B4002,0),HLOOKUP(M$2+$A4002,Sheet2!BY:NL,$B4002,0)&lt;&gt;""),HLOOKUP(M$2+$A4002,Sheet2!BY:NL,$B4002,0),"")</f>
        <v/>
      </c>
      <c r="N4002" t="str">
        <f>IF(OR(HLOOKUP(N$2+$A4002,Sheet2!BZ:NM,$B4002,0),HLOOKUP(N$2+$A4002,Sheet2!BZ:NM,$B4002,0)&lt;&gt;""),HLOOKUP(N$2+$A4002,Sheet2!BZ:NM,$B4002,0),"")</f>
        <v/>
      </c>
      <c r="O4002" t="str">
        <f>IF(OR(HLOOKUP(O$2+$A4002,Sheet2!CA:NN,$B4002,0),HLOOKUP(O$2+$A4002,Sheet2!CA:NN,$B4002,0)&lt;&gt;""),HLOOKUP(O$2+$A4002,Sheet2!CA:NN,$B4002,0),"")</f>
        <v/>
      </c>
      <c r="P4002" t="str">
        <f>IF(OR(HLOOKUP(P$2+$A4002,Sheet2!CB:NO,$B4002,0),HLOOKUP(P$2+$A4002,Sheet2!CB:NO,$B4002,0)&lt;&gt;""),HLOOKUP(P$2+$A4002,Sheet2!CB:NO,$B4002,0),"")</f>
        <v/>
      </c>
      <c r="Q4002" t="str">
        <f>IF(OR(HLOOKUP(Q$2+$A4002,Sheet2!CC:NO,$B4002,0),HLOOKUP(Q$2+$A4002,Sheet2!CC:NO,$B4002,0)&lt;&gt;""),HLOOKUP(Q$2+$A4002,Sheet2!CC:NO,$B4002,0),"")</f>
        <v/>
      </c>
    </row>
    <row r="4003" spans="1:17" x14ac:dyDescent="0.25">
      <c r="A4003" s="64">
        <f t="shared" si="499"/>
        <v>54</v>
      </c>
      <c r="B4003" s="64">
        <f t="shared" si="500"/>
        <v>404</v>
      </c>
      <c r="C4003" s="64">
        <f t="shared" si="501"/>
        <v>10</v>
      </c>
      <c r="D4003" s="64">
        <f t="shared" si="502"/>
        <v>400</v>
      </c>
      <c r="E4003" s="64">
        <f t="shared" si="503"/>
        <v>1996</v>
      </c>
      <c r="F4003" s="64" t="str">
        <f t="shared" si="496"/>
        <v/>
      </c>
      <c r="G4003" s="64" t="str">
        <f t="shared" si="497"/>
        <v/>
      </c>
      <c r="H4003" s="64" t="str">
        <f t="shared" si="498"/>
        <v/>
      </c>
      <c r="I4003" s="80" t="str">
        <f>IFERROR(VLOOKUP(D4003,Sheet2!A:B,2,0),"")</f>
        <v/>
      </c>
      <c r="J4003" s="64" t="str">
        <f>IFERROR(IF(I4003&lt;&gt;"",VLOOKUP(I4003,Sheet2!B:C,2,0),""),"")</f>
        <v/>
      </c>
      <c r="K4003" s="64" t="str">
        <f>IFERROR( IF(I4003&lt;&gt;"", HLOOKUP(L$2+$A4003,Sheet2!BX:NK,2,0),""),"")</f>
        <v/>
      </c>
      <c r="L4003" t="str">
        <f>IF(OR(HLOOKUP(L$2+$A4003,Sheet2!BX:NK,$B4003,0),HLOOKUP(L$2+$A4003,Sheet2!BX:NK,$B4003,0)&lt;&gt;""),HLOOKUP(L$2+$A4003,Sheet2!BX:NK,$B4003,0),"")</f>
        <v/>
      </c>
      <c r="M4003" t="str">
        <f>IF(OR(HLOOKUP(M$2+$A4003,Sheet2!BY:NL,$B4003,0),HLOOKUP(M$2+$A4003,Sheet2!BY:NL,$B4003,0)&lt;&gt;""),HLOOKUP(M$2+$A4003,Sheet2!BY:NL,$B4003,0),"")</f>
        <v/>
      </c>
      <c r="N4003" t="str">
        <f>IF(OR(HLOOKUP(N$2+$A4003,Sheet2!BZ:NM,$B4003,0),HLOOKUP(N$2+$A4003,Sheet2!BZ:NM,$B4003,0)&lt;&gt;""),HLOOKUP(N$2+$A4003,Sheet2!BZ:NM,$B4003,0),"")</f>
        <v/>
      </c>
      <c r="O4003" t="str">
        <f>IF(OR(HLOOKUP(O$2+$A4003,Sheet2!CA:NN,$B4003,0),HLOOKUP(O$2+$A4003,Sheet2!CA:NN,$B4003,0)&lt;&gt;""),HLOOKUP(O$2+$A4003,Sheet2!CA:NN,$B4003,0),"")</f>
        <v/>
      </c>
      <c r="P4003" t="str">
        <f>IF(OR(HLOOKUP(P$2+$A4003,Sheet2!CB:NO,$B4003,0),HLOOKUP(P$2+$A4003,Sheet2!CB:NO,$B4003,0)&lt;&gt;""),HLOOKUP(P$2+$A4003,Sheet2!CB:NO,$B4003,0),"")</f>
        <v/>
      </c>
      <c r="Q4003" t="str">
        <f>IF(OR(HLOOKUP(Q$2+$A4003,Sheet2!CC:NO,$B4003,0),HLOOKUP(Q$2+$A4003,Sheet2!CC:NO,$B4003,0)&lt;&gt;""),HLOOKUP(Q$2+$A4003,Sheet2!CC:NO,$B4003,0),"")</f>
        <v/>
      </c>
    </row>
    <row r="4004" spans="1:17" x14ac:dyDescent="0.25">
      <c r="A4004" s="64">
        <f t="shared" si="499"/>
        <v>0</v>
      </c>
      <c r="B4004" s="64">
        <f t="shared" si="500"/>
        <v>405</v>
      </c>
      <c r="C4004" s="64">
        <f t="shared" si="501"/>
        <v>1</v>
      </c>
      <c r="D4004" s="64">
        <f t="shared" si="502"/>
        <v>401</v>
      </c>
      <c r="E4004" s="64">
        <f t="shared" si="503"/>
        <v>2001</v>
      </c>
      <c r="F4004" s="64" t="str">
        <f t="shared" si="496"/>
        <v/>
      </c>
      <c r="G4004" s="64" t="str">
        <f t="shared" si="497"/>
        <v/>
      </c>
      <c r="H4004" s="64" t="str">
        <f t="shared" si="498"/>
        <v/>
      </c>
      <c r="I4004" s="80" t="str">
        <f>IFERROR(VLOOKUP(D4004,Sheet2!A:B,2,0),"")</f>
        <v/>
      </c>
      <c r="J4004" s="64" t="str">
        <f>IFERROR(IF(I4004&lt;&gt;"",VLOOKUP(I4004,Sheet2!B:C,2,0),""),"")</f>
        <v/>
      </c>
      <c r="K4004" s="64" t="str">
        <f>IFERROR( IF(I4004&lt;&gt;"", HLOOKUP(L$2+$A4004,Sheet2!BX:NK,2,0),""),"")</f>
        <v/>
      </c>
      <c r="L4004" t="str">
        <f>IF(OR(HLOOKUP(L$2+$A4004,Sheet2!BX:NK,$B4004,0),HLOOKUP(L$2+$A4004,Sheet2!BX:NK,$B4004,0)&lt;&gt;""),HLOOKUP(L$2+$A4004,Sheet2!BX:NK,$B4004,0),"")</f>
        <v/>
      </c>
      <c r="M4004" t="str">
        <f>IF(OR(HLOOKUP(M$2+$A4004,Sheet2!BY:NL,$B4004,0),HLOOKUP(M$2+$A4004,Sheet2!BY:NL,$B4004,0)&lt;&gt;""),HLOOKUP(M$2+$A4004,Sheet2!BY:NL,$B4004,0),"")</f>
        <v/>
      </c>
      <c r="N4004" t="str">
        <f>IF(OR(HLOOKUP(N$2+$A4004,Sheet2!BZ:NM,$B4004,0),HLOOKUP(N$2+$A4004,Sheet2!BZ:NM,$B4004,0)&lt;&gt;""),HLOOKUP(N$2+$A4004,Sheet2!BZ:NM,$B4004,0),"")</f>
        <v/>
      </c>
      <c r="O4004" t="str">
        <f>IF(OR(HLOOKUP(O$2+$A4004,Sheet2!CA:NN,$B4004,0),HLOOKUP(O$2+$A4004,Sheet2!CA:NN,$B4004,0)&lt;&gt;""),HLOOKUP(O$2+$A4004,Sheet2!CA:NN,$B4004,0),"")</f>
        <v/>
      </c>
      <c r="P4004" t="str">
        <f>IF(OR(HLOOKUP(P$2+$A4004,Sheet2!CB:NO,$B4004,0),HLOOKUP(P$2+$A4004,Sheet2!CB:NO,$B4004,0)&lt;&gt;""),HLOOKUP(P$2+$A4004,Sheet2!CB:NO,$B4004,0),"")</f>
        <v/>
      </c>
      <c r="Q4004" t="str">
        <f>IF(OR(HLOOKUP(Q$2+$A4004,Sheet2!CC:NO,$B4004,0),HLOOKUP(Q$2+$A4004,Sheet2!CC:NO,$B4004,0)&lt;&gt;""),HLOOKUP(Q$2+$A4004,Sheet2!CC:NO,$B4004,0),"")</f>
        <v/>
      </c>
    </row>
    <row r="4005" spans="1:17" x14ac:dyDescent="0.25">
      <c r="A4005" s="64">
        <f t="shared" si="499"/>
        <v>6</v>
      </c>
      <c r="B4005" s="64">
        <f t="shared" si="500"/>
        <v>405</v>
      </c>
      <c r="C4005" s="64">
        <f t="shared" si="501"/>
        <v>2</v>
      </c>
      <c r="D4005" s="64">
        <f t="shared" si="502"/>
        <v>401</v>
      </c>
      <c r="E4005" s="64">
        <f t="shared" si="503"/>
        <v>2001</v>
      </c>
      <c r="F4005" s="64" t="str">
        <f t="shared" si="496"/>
        <v/>
      </c>
      <c r="G4005" s="64" t="str">
        <f t="shared" si="497"/>
        <v/>
      </c>
      <c r="H4005" s="64" t="str">
        <f t="shared" si="498"/>
        <v/>
      </c>
      <c r="I4005" s="80" t="str">
        <f>IFERROR(VLOOKUP(D4005,Sheet2!A:B,2,0),"")</f>
        <v/>
      </c>
      <c r="J4005" s="64" t="str">
        <f>IFERROR(IF(I4005&lt;&gt;"",VLOOKUP(I4005,Sheet2!B:C,2,0),""),"")</f>
        <v/>
      </c>
      <c r="K4005" s="64" t="str">
        <f>IFERROR( IF(I4005&lt;&gt;"", HLOOKUP(L$2+$A4005,Sheet2!BX:NK,2,0),""),"")</f>
        <v/>
      </c>
      <c r="L4005" t="str">
        <f>IF(OR(HLOOKUP(L$2+$A4005,Sheet2!BX:NK,$B4005,0),HLOOKUP(L$2+$A4005,Sheet2!BX:NK,$B4005,0)&lt;&gt;""),HLOOKUP(L$2+$A4005,Sheet2!BX:NK,$B4005,0),"")</f>
        <v/>
      </c>
      <c r="M4005" t="str">
        <f>IF(OR(HLOOKUP(M$2+$A4005,Sheet2!BY:NL,$B4005,0),HLOOKUP(M$2+$A4005,Sheet2!BY:NL,$B4005,0)&lt;&gt;""),HLOOKUP(M$2+$A4005,Sheet2!BY:NL,$B4005,0),"")</f>
        <v/>
      </c>
      <c r="N4005" t="str">
        <f>IF(OR(HLOOKUP(N$2+$A4005,Sheet2!BZ:NM,$B4005,0),HLOOKUP(N$2+$A4005,Sheet2!BZ:NM,$B4005,0)&lt;&gt;""),HLOOKUP(N$2+$A4005,Sheet2!BZ:NM,$B4005,0),"")</f>
        <v/>
      </c>
      <c r="O4005" t="str">
        <f>IF(OR(HLOOKUP(O$2+$A4005,Sheet2!CA:NN,$B4005,0),HLOOKUP(O$2+$A4005,Sheet2!CA:NN,$B4005,0)&lt;&gt;""),HLOOKUP(O$2+$A4005,Sheet2!CA:NN,$B4005,0),"")</f>
        <v/>
      </c>
      <c r="P4005" t="str">
        <f>IF(OR(HLOOKUP(P$2+$A4005,Sheet2!CB:NO,$B4005,0),HLOOKUP(P$2+$A4005,Sheet2!CB:NO,$B4005,0)&lt;&gt;""),HLOOKUP(P$2+$A4005,Sheet2!CB:NO,$B4005,0),"")</f>
        <v/>
      </c>
      <c r="Q4005" t="str">
        <f>IF(OR(HLOOKUP(Q$2+$A4005,Sheet2!CC:NO,$B4005,0),HLOOKUP(Q$2+$A4005,Sheet2!CC:NO,$B4005,0)&lt;&gt;""),HLOOKUP(Q$2+$A4005,Sheet2!CC:NO,$B4005,0),"")</f>
        <v/>
      </c>
    </row>
    <row r="4006" spans="1:17" x14ac:dyDescent="0.25">
      <c r="A4006" s="64">
        <f t="shared" si="499"/>
        <v>12</v>
      </c>
      <c r="B4006" s="64">
        <f t="shared" si="500"/>
        <v>405</v>
      </c>
      <c r="C4006" s="64">
        <f t="shared" si="501"/>
        <v>3</v>
      </c>
      <c r="D4006" s="64">
        <f t="shared" si="502"/>
        <v>401</v>
      </c>
      <c r="E4006" s="64">
        <f t="shared" si="503"/>
        <v>2001</v>
      </c>
      <c r="F4006" s="64" t="str">
        <f t="shared" si="496"/>
        <v/>
      </c>
      <c r="G4006" s="64" t="str">
        <f t="shared" si="497"/>
        <v/>
      </c>
      <c r="H4006" s="64" t="str">
        <f t="shared" si="498"/>
        <v/>
      </c>
      <c r="I4006" s="80" t="str">
        <f>IFERROR(VLOOKUP(D4006,Sheet2!A:B,2,0),"")</f>
        <v/>
      </c>
      <c r="J4006" s="64" t="str">
        <f>IFERROR(IF(I4006&lt;&gt;"",VLOOKUP(I4006,Sheet2!B:C,2,0),""),"")</f>
        <v/>
      </c>
      <c r="K4006" s="64" t="str">
        <f>IFERROR( IF(I4006&lt;&gt;"", HLOOKUP(L$2+$A4006,Sheet2!BX:NK,2,0),""),"")</f>
        <v/>
      </c>
      <c r="L4006" t="str">
        <f>IF(OR(HLOOKUP(L$2+$A4006,Sheet2!BX:NK,$B4006,0),HLOOKUP(L$2+$A4006,Sheet2!BX:NK,$B4006,0)&lt;&gt;""),HLOOKUP(L$2+$A4006,Sheet2!BX:NK,$B4006,0),"")</f>
        <v/>
      </c>
      <c r="M4006" t="str">
        <f>IF(OR(HLOOKUP(M$2+$A4006,Sheet2!BY:NL,$B4006,0),HLOOKUP(M$2+$A4006,Sheet2!BY:NL,$B4006,0)&lt;&gt;""),HLOOKUP(M$2+$A4006,Sheet2!BY:NL,$B4006,0),"")</f>
        <v/>
      </c>
      <c r="N4006" t="str">
        <f>IF(OR(HLOOKUP(N$2+$A4006,Sheet2!BZ:NM,$B4006,0),HLOOKUP(N$2+$A4006,Sheet2!BZ:NM,$B4006,0)&lt;&gt;""),HLOOKUP(N$2+$A4006,Sheet2!BZ:NM,$B4006,0),"")</f>
        <v/>
      </c>
      <c r="O4006" t="str">
        <f>IF(OR(HLOOKUP(O$2+$A4006,Sheet2!CA:NN,$B4006,0),HLOOKUP(O$2+$A4006,Sheet2!CA:NN,$B4006,0)&lt;&gt;""),HLOOKUP(O$2+$A4006,Sheet2!CA:NN,$B4006,0),"")</f>
        <v/>
      </c>
      <c r="P4006" t="str">
        <f>IF(OR(HLOOKUP(P$2+$A4006,Sheet2!CB:NO,$B4006,0),HLOOKUP(P$2+$A4006,Sheet2!CB:NO,$B4006,0)&lt;&gt;""),HLOOKUP(P$2+$A4006,Sheet2!CB:NO,$B4006,0),"")</f>
        <v/>
      </c>
      <c r="Q4006" t="str">
        <f>IF(OR(HLOOKUP(Q$2+$A4006,Sheet2!CC:NO,$B4006,0),HLOOKUP(Q$2+$A4006,Sheet2!CC:NO,$B4006,0)&lt;&gt;""),HLOOKUP(Q$2+$A4006,Sheet2!CC:NO,$B4006,0),"")</f>
        <v/>
      </c>
    </row>
    <row r="4007" spans="1:17" x14ac:dyDescent="0.25">
      <c r="A4007" s="64">
        <f t="shared" si="499"/>
        <v>18</v>
      </c>
      <c r="B4007" s="64">
        <f t="shared" si="500"/>
        <v>405</v>
      </c>
      <c r="C4007" s="64">
        <f t="shared" si="501"/>
        <v>4</v>
      </c>
      <c r="D4007" s="64">
        <f t="shared" si="502"/>
        <v>401</v>
      </c>
      <c r="E4007" s="64">
        <f t="shared" si="503"/>
        <v>2001</v>
      </c>
      <c r="F4007" s="64" t="str">
        <f t="shared" si="496"/>
        <v/>
      </c>
      <c r="G4007" s="64" t="str">
        <f t="shared" si="497"/>
        <v/>
      </c>
      <c r="H4007" s="64" t="str">
        <f t="shared" si="498"/>
        <v/>
      </c>
      <c r="I4007" s="80" t="str">
        <f>IFERROR(VLOOKUP(D4007,Sheet2!A:B,2,0),"")</f>
        <v/>
      </c>
      <c r="J4007" s="64" t="str">
        <f>IFERROR(IF(I4007&lt;&gt;"",VLOOKUP(I4007,Sheet2!B:C,2,0),""),"")</f>
        <v/>
      </c>
      <c r="K4007" s="64" t="str">
        <f>IFERROR( IF(I4007&lt;&gt;"", HLOOKUP(L$2+$A4007,Sheet2!BX:NK,2,0),""),"")</f>
        <v/>
      </c>
      <c r="L4007" t="str">
        <f>IF(OR(HLOOKUP(L$2+$A4007,Sheet2!BX:NK,$B4007,0),HLOOKUP(L$2+$A4007,Sheet2!BX:NK,$B4007,0)&lt;&gt;""),HLOOKUP(L$2+$A4007,Sheet2!BX:NK,$B4007,0),"")</f>
        <v/>
      </c>
      <c r="M4007" t="str">
        <f>IF(OR(HLOOKUP(M$2+$A4007,Sheet2!BY:NL,$B4007,0),HLOOKUP(M$2+$A4007,Sheet2!BY:NL,$B4007,0)&lt;&gt;""),HLOOKUP(M$2+$A4007,Sheet2!BY:NL,$B4007,0),"")</f>
        <v/>
      </c>
      <c r="N4007" t="str">
        <f>IF(OR(HLOOKUP(N$2+$A4007,Sheet2!BZ:NM,$B4007,0),HLOOKUP(N$2+$A4007,Sheet2!BZ:NM,$B4007,0)&lt;&gt;""),HLOOKUP(N$2+$A4007,Sheet2!BZ:NM,$B4007,0),"")</f>
        <v/>
      </c>
      <c r="O4007" t="str">
        <f>IF(OR(HLOOKUP(O$2+$A4007,Sheet2!CA:NN,$B4007,0),HLOOKUP(O$2+$A4007,Sheet2!CA:NN,$B4007,0)&lt;&gt;""),HLOOKUP(O$2+$A4007,Sheet2!CA:NN,$B4007,0),"")</f>
        <v/>
      </c>
      <c r="P4007" t="str">
        <f>IF(OR(HLOOKUP(P$2+$A4007,Sheet2!CB:NO,$B4007,0),HLOOKUP(P$2+$A4007,Sheet2!CB:NO,$B4007,0)&lt;&gt;""),HLOOKUP(P$2+$A4007,Sheet2!CB:NO,$B4007,0),"")</f>
        <v/>
      </c>
      <c r="Q4007" t="str">
        <f>IF(OR(HLOOKUP(Q$2+$A4007,Sheet2!CC:NO,$B4007,0),HLOOKUP(Q$2+$A4007,Sheet2!CC:NO,$B4007,0)&lt;&gt;""),HLOOKUP(Q$2+$A4007,Sheet2!CC:NO,$B4007,0),"")</f>
        <v/>
      </c>
    </row>
    <row r="4008" spans="1:17" x14ac:dyDescent="0.25">
      <c r="A4008" s="64">
        <f t="shared" si="499"/>
        <v>24</v>
      </c>
      <c r="B4008" s="64">
        <f t="shared" si="500"/>
        <v>405</v>
      </c>
      <c r="C4008" s="64">
        <f t="shared" si="501"/>
        <v>5</v>
      </c>
      <c r="D4008" s="64">
        <f t="shared" si="502"/>
        <v>401</v>
      </c>
      <c r="E4008" s="64">
        <f t="shared" si="503"/>
        <v>2001</v>
      </c>
      <c r="F4008" s="64" t="str">
        <f t="shared" si="496"/>
        <v/>
      </c>
      <c r="G4008" s="64" t="str">
        <f t="shared" si="497"/>
        <v/>
      </c>
      <c r="H4008" s="64" t="str">
        <f t="shared" si="498"/>
        <v/>
      </c>
      <c r="I4008" s="80" t="str">
        <f>IFERROR(VLOOKUP(D4008,Sheet2!A:B,2,0),"")</f>
        <v/>
      </c>
      <c r="J4008" s="64" t="str">
        <f>IFERROR(IF(I4008&lt;&gt;"",VLOOKUP(I4008,Sheet2!B:C,2,0),""),"")</f>
        <v/>
      </c>
      <c r="K4008" s="64" t="str">
        <f>IFERROR( IF(I4008&lt;&gt;"", HLOOKUP(L$2+$A4008,Sheet2!BX:NK,2,0),""),"")</f>
        <v/>
      </c>
      <c r="L4008" t="str">
        <f>IF(OR(HLOOKUP(L$2+$A4008,Sheet2!BX:NK,$B4008,0),HLOOKUP(L$2+$A4008,Sheet2!BX:NK,$B4008,0)&lt;&gt;""),HLOOKUP(L$2+$A4008,Sheet2!BX:NK,$B4008,0),"")</f>
        <v/>
      </c>
      <c r="M4008" t="str">
        <f>IF(OR(HLOOKUP(M$2+$A4008,Sheet2!BY:NL,$B4008,0),HLOOKUP(M$2+$A4008,Sheet2!BY:NL,$B4008,0)&lt;&gt;""),HLOOKUP(M$2+$A4008,Sheet2!BY:NL,$B4008,0),"")</f>
        <v/>
      </c>
      <c r="N4008" t="str">
        <f>IF(OR(HLOOKUP(N$2+$A4008,Sheet2!BZ:NM,$B4008,0),HLOOKUP(N$2+$A4008,Sheet2!BZ:NM,$B4008,0)&lt;&gt;""),HLOOKUP(N$2+$A4008,Sheet2!BZ:NM,$B4008,0),"")</f>
        <v/>
      </c>
      <c r="O4008" t="str">
        <f>IF(OR(HLOOKUP(O$2+$A4008,Sheet2!CA:NN,$B4008,0),HLOOKUP(O$2+$A4008,Sheet2!CA:NN,$B4008,0)&lt;&gt;""),HLOOKUP(O$2+$A4008,Sheet2!CA:NN,$B4008,0),"")</f>
        <v/>
      </c>
      <c r="P4008" t="str">
        <f>IF(OR(HLOOKUP(P$2+$A4008,Sheet2!CB:NO,$B4008,0),HLOOKUP(P$2+$A4008,Sheet2!CB:NO,$B4008,0)&lt;&gt;""),HLOOKUP(P$2+$A4008,Sheet2!CB:NO,$B4008,0),"")</f>
        <v/>
      </c>
      <c r="Q4008" t="str">
        <f>IF(OR(HLOOKUP(Q$2+$A4008,Sheet2!CC:NO,$B4008,0),HLOOKUP(Q$2+$A4008,Sheet2!CC:NO,$B4008,0)&lt;&gt;""),HLOOKUP(Q$2+$A4008,Sheet2!CC:NO,$B4008,0),"")</f>
        <v/>
      </c>
    </row>
    <row r="4009" spans="1:17" x14ac:dyDescent="0.25">
      <c r="A4009" s="64">
        <f t="shared" si="499"/>
        <v>30</v>
      </c>
      <c r="B4009" s="64">
        <f t="shared" si="500"/>
        <v>405</v>
      </c>
      <c r="C4009" s="64">
        <f t="shared" si="501"/>
        <v>6</v>
      </c>
      <c r="D4009" s="64">
        <f t="shared" si="502"/>
        <v>401</v>
      </c>
      <c r="E4009" s="64">
        <f t="shared" si="503"/>
        <v>2001</v>
      </c>
      <c r="F4009" s="64" t="str">
        <f t="shared" si="496"/>
        <v/>
      </c>
      <c r="G4009" s="64" t="str">
        <f t="shared" si="497"/>
        <v/>
      </c>
      <c r="H4009" s="64" t="str">
        <f t="shared" si="498"/>
        <v/>
      </c>
      <c r="I4009" s="80" t="str">
        <f>IFERROR(VLOOKUP(D4009,Sheet2!A:B,2,0),"")</f>
        <v/>
      </c>
      <c r="J4009" s="64" t="str">
        <f>IFERROR(IF(I4009&lt;&gt;"",VLOOKUP(I4009,Sheet2!B:C,2,0),""),"")</f>
        <v/>
      </c>
      <c r="K4009" s="64" t="str">
        <f>IFERROR( IF(I4009&lt;&gt;"", HLOOKUP(L$2+$A4009,Sheet2!BX:NK,2,0),""),"")</f>
        <v/>
      </c>
      <c r="L4009" t="str">
        <f>IF(OR(HLOOKUP(L$2+$A4009,Sheet2!BX:NK,$B4009,0),HLOOKUP(L$2+$A4009,Sheet2!BX:NK,$B4009,0)&lt;&gt;""),HLOOKUP(L$2+$A4009,Sheet2!BX:NK,$B4009,0),"")</f>
        <v/>
      </c>
      <c r="M4009" t="str">
        <f>IF(OR(HLOOKUP(M$2+$A4009,Sheet2!BY:NL,$B4009,0),HLOOKUP(M$2+$A4009,Sheet2!BY:NL,$B4009,0)&lt;&gt;""),HLOOKUP(M$2+$A4009,Sheet2!BY:NL,$B4009,0),"")</f>
        <v/>
      </c>
      <c r="N4009" t="str">
        <f>IF(OR(HLOOKUP(N$2+$A4009,Sheet2!BZ:NM,$B4009,0),HLOOKUP(N$2+$A4009,Sheet2!BZ:NM,$B4009,0)&lt;&gt;""),HLOOKUP(N$2+$A4009,Sheet2!BZ:NM,$B4009,0),"")</f>
        <v/>
      </c>
      <c r="O4009" t="str">
        <f>IF(OR(HLOOKUP(O$2+$A4009,Sheet2!CA:NN,$B4009,0),HLOOKUP(O$2+$A4009,Sheet2!CA:NN,$B4009,0)&lt;&gt;""),HLOOKUP(O$2+$A4009,Sheet2!CA:NN,$B4009,0),"")</f>
        <v/>
      </c>
      <c r="P4009" t="str">
        <f>IF(OR(HLOOKUP(P$2+$A4009,Sheet2!CB:NO,$B4009,0),HLOOKUP(P$2+$A4009,Sheet2!CB:NO,$B4009,0)&lt;&gt;""),HLOOKUP(P$2+$A4009,Sheet2!CB:NO,$B4009,0),"")</f>
        <v/>
      </c>
      <c r="Q4009" t="str">
        <f>IF(OR(HLOOKUP(Q$2+$A4009,Sheet2!CC:NO,$B4009,0),HLOOKUP(Q$2+$A4009,Sheet2!CC:NO,$B4009,0)&lt;&gt;""),HLOOKUP(Q$2+$A4009,Sheet2!CC:NO,$B4009,0),"")</f>
        <v/>
      </c>
    </row>
    <row r="4010" spans="1:17" x14ac:dyDescent="0.25">
      <c r="A4010" s="64">
        <f t="shared" si="499"/>
        <v>36</v>
      </c>
      <c r="B4010" s="64">
        <f t="shared" si="500"/>
        <v>405</v>
      </c>
      <c r="C4010" s="64">
        <f t="shared" si="501"/>
        <v>7</v>
      </c>
      <c r="D4010" s="64">
        <f t="shared" si="502"/>
        <v>401</v>
      </c>
      <c r="E4010" s="64">
        <f t="shared" si="503"/>
        <v>2001</v>
      </c>
      <c r="F4010" s="64" t="str">
        <f t="shared" si="496"/>
        <v/>
      </c>
      <c r="G4010" s="64" t="str">
        <f t="shared" si="497"/>
        <v/>
      </c>
      <c r="H4010" s="64" t="str">
        <f t="shared" si="498"/>
        <v/>
      </c>
      <c r="I4010" s="80" t="str">
        <f>IFERROR(VLOOKUP(D4010,Sheet2!A:B,2,0),"")</f>
        <v/>
      </c>
      <c r="J4010" s="64" t="str">
        <f>IFERROR(IF(I4010&lt;&gt;"",VLOOKUP(I4010,Sheet2!B:C,2,0),""),"")</f>
        <v/>
      </c>
      <c r="K4010" s="64" t="str">
        <f>IFERROR( IF(I4010&lt;&gt;"", HLOOKUP(L$2+$A4010,Sheet2!BX:NK,2,0),""),"")</f>
        <v/>
      </c>
      <c r="L4010" t="str">
        <f>IF(OR(HLOOKUP(L$2+$A4010,Sheet2!BX:NK,$B4010,0),HLOOKUP(L$2+$A4010,Sheet2!BX:NK,$B4010,0)&lt;&gt;""),HLOOKUP(L$2+$A4010,Sheet2!BX:NK,$B4010,0),"")</f>
        <v/>
      </c>
      <c r="M4010" t="str">
        <f>IF(OR(HLOOKUP(M$2+$A4010,Sheet2!BY:NL,$B4010,0),HLOOKUP(M$2+$A4010,Sheet2!BY:NL,$B4010,0)&lt;&gt;""),HLOOKUP(M$2+$A4010,Sheet2!BY:NL,$B4010,0),"")</f>
        <v/>
      </c>
      <c r="N4010" t="str">
        <f>IF(OR(HLOOKUP(N$2+$A4010,Sheet2!BZ:NM,$B4010,0),HLOOKUP(N$2+$A4010,Sheet2!BZ:NM,$B4010,0)&lt;&gt;""),HLOOKUP(N$2+$A4010,Sheet2!BZ:NM,$B4010,0),"")</f>
        <v/>
      </c>
      <c r="O4010" t="str">
        <f>IF(OR(HLOOKUP(O$2+$A4010,Sheet2!CA:NN,$B4010,0),HLOOKUP(O$2+$A4010,Sheet2!CA:NN,$B4010,0)&lt;&gt;""),HLOOKUP(O$2+$A4010,Sheet2!CA:NN,$B4010,0),"")</f>
        <v/>
      </c>
      <c r="P4010" t="str">
        <f>IF(OR(HLOOKUP(P$2+$A4010,Sheet2!CB:NO,$B4010,0),HLOOKUP(P$2+$A4010,Sheet2!CB:NO,$B4010,0)&lt;&gt;""),HLOOKUP(P$2+$A4010,Sheet2!CB:NO,$B4010,0),"")</f>
        <v/>
      </c>
      <c r="Q4010" t="str">
        <f>IF(OR(HLOOKUP(Q$2+$A4010,Sheet2!CC:NO,$B4010,0),HLOOKUP(Q$2+$A4010,Sheet2!CC:NO,$B4010,0)&lt;&gt;""),HLOOKUP(Q$2+$A4010,Sheet2!CC:NO,$B4010,0),"")</f>
        <v/>
      </c>
    </row>
    <row r="4011" spans="1:17" x14ac:dyDescent="0.25">
      <c r="A4011" s="64">
        <f t="shared" si="499"/>
        <v>42</v>
      </c>
      <c r="B4011" s="64">
        <f t="shared" si="500"/>
        <v>405</v>
      </c>
      <c r="C4011" s="64">
        <f t="shared" si="501"/>
        <v>8</v>
      </c>
      <c r="D4011" s="64">
        <f t="shared" si="502"/>
        <v>401</v>
      </c>
      <c r="E4011" s="64">
        <f t="shared" si="503"/>
        <v>2001</v>
      </c>
      <c r="F4011" s="64" t="str">
        <f t="shared" si="496"/>
        <v/>
      </c>
      <c r="G4011" s="64" t="str">
        <f t="shared" si="497"/>
        <v/>
      </c>
      <c r="H4011" s="64" t="str">
        <f t="shared" si="498"/>
        <v/>
      </c>
      <c r="I4011" s="80" t="str">
        <f>IFERROR(VLOOKUP(D4011,Sheet2!A:B,2,0),"")</f>
        <v/>
      </c>
      <c r="J4011" s="64" t="str">
        <f>IFERROR(IF(I4011&lt;&gt;"",VLOOKUP(I4011,Sheet2!B:C,2,0),""),"")</f>
        <v/>
      </c>
      <c r="K4011" s="64" t="str">
        <f>IFERROR( IF(I4011&lt;&gt;"", HLOOKUP(L$2+$A4011,Sheet2!BX:NK,2,0),""),"")</f>
        <v/>
      </c>
      <c r="L4011" t="str">
        <f>IF(OR(HLOOKUP(L$2+$A4011,Sheet2!BX:NK,$B4011,0),HLOOKUP(L$2+$A4011,Sheet2!BX:NK,$B4011,0)&lt;&gt;""),HLOOKUP(L$2+$A4011,Sheet2!BX:NK,$B4011,0),"")</f>
        <v/>
      </c>
      <c r="M4011" t="str">
        <f>IF(OR(HLOOKUP(M$2+$A4011,Sheet2!BY:NL,$B4011,0),HLOOKUP(M$2+$A4011,Sheet2!BY:NL,$B4011,0)&lt;&gt;""),HLOOKUP(M$2+$A4011,Sheet2!BY:NL,$B4011,0),"")</f>
        <v/>
      </c>
      <c r="N4011" t="str">
        <f>IF(OR(HLOOKUP(N$2+$A4011,Sheet2!BZ:NM,$B4011,0),HLOOKUP(N$2+$A4011,Sheet2!BZ:NM,$B4011,0)&lt;&gt;""),HLOOKUP(N$2+$A4011,Sheet2!BZ:NM,$B4011,0),"")</f>
        <v/>
      </c>
      <c r="O4011" t="str">
        <f>IF(OR(HLOOKUP(O$2+$A4011,Sheet2!CA:NN,$B4011,0),HLOOKUP(O$2+$A4011,Sheet2!CA:NN,$B4011,0)&lt;&gt;""),HLOOKUP(O$2+$A4011,Sheet2!CA:NN,$B4011,0),"")</f>
        <v/>
      </c>
      <c r="P4011" t="str">
        <f>IF(OR(HLOOKUP(P$2+$A4011,Sheet2!CB:NO,$B4011,0),HLOOKUP(P$2+$A4011,Sheet2!CB:NO,$B4011,0)&lt;&gt;""),HLOOKUP(P$2+$A4011,Sheet2!CB:NO,$B4011,0),"")</f>
        <v/>
      </c>
      <c r="Q4011" t="str">
        <f>IF(OR(HLOOKUP(Q$2+$A4011,Sheet2!CC:NO,$B4011,0),HLOOKUP(Q$2+$A4011,Sheet2!CC:NO,$B4011,0)&lt;&gt;""),HLOOKUP(Q$2+$A4011,Sheet2!CC:NO,$B4011,0),"")</f>
        <v/>
      </c>
    </row>
    <row r="4012" spans="1:17" x14ac:dyDescent="0.25">
      <c r="A4012" s="64">
        <f t="shared" si="499"/>
        <v>48</v>
      </c>
      <c r="B4012" s="64">
        <f t="shared" si="500"/>
        <v>405</v>
      </c>
      <c r="C4012" s="64">
        <f t="shared" si="501"/>
        <v>9</v>
      </c>
      <c r="D4012" s="64">
        <f t="shared" si="502"/>
        <v>401</v>
      </c>
      <c r="E4012" s="64">
        <f t="shared" si="503"/>
        <v>2001</v>
      </c>
      <c r="F4012" s="64" t="str">
        <f t="shared" si="496"/>
        <v/>
      </c>
      <c r="G4012" s="64" t="str">
        <f t="shared" si="497"/>
        <v/>
      </c>
      <c r="H4012" s="64" t="str">
        <f t="shared" si="498"/>
        <v/>
      </c>
      <c r="I4012" s="80" t="str">
        <f>IFERROR(VLOOKUP(D4012,Sheet2!A:B,2,0),"")</f>
        <v/>
      </c>
      <c r="J4012" s="64" t="str">
        <f>IFERROR(IF(I4012&lt;&gt;"",VLOOKUP(I4012,Sheet2!B:C,2,0),""),"")</f>
        <v/>
      </c>
      <c r="K4012" s="64" t="str">
        <f>IFERROR( IF(I4012&lt;&gt;"", HLOOKUP(L$2+$A4012,Sheet2!BX:NK,2,0),""),"")</f>
        <v/>
      </c>
      <c r="L4012" t="str">
        <f>IF(OR(HLOOKUP(L$2+$A4012,Sheet2!BX:NK,$B4012,0),HLOOKUP(L$2+$A4012,Sheet2!BX:NK,$B4012,0)&lt;&gt;""),HLOOKUP(L$2+$A4012,Sheet2!BX:NK,$B4012,0),"")</f>
        <v/>
      </c>
      <c r="M4012" t="str">
        <f>IF(OR(HLOOKUP(M$2+$A4012,Sheet2!BY:NL,$B4012,0),HLOOKUP(M$2+$A4012,Sheet2!BY:NL,$B4012,0)&lt;&gt;""),HLOOKUP(M$2+$A4012,Sheet2!BY:NL,$B4012,0),"")</f>
        <v/>
      </c>
      <c r="N4012" t="str">
        <f>IF(OR(HLOOKUP(N$2+$A4012,Sheet2!BZ:NM,$B4012,0),HLOOKUP(N$2+$A4012,Sheet2!BZ:NM,$B4012,0)&lt;&gt;""),HLOOKUP(N$2+$A4012,Sheet2!BZ:NM,$B4012,0),"")</f>
        <v/>
      </c>
      <c r="O4012" t="str">
        <f>IF(OR(HLOOKUP(O$2+$A4012,Sheet2!CA:NN,$B4012,0),HLOOKUP(O$2+$A4012,Sheet2!CA:NN,$B4012,0)&lt;&gt;""),HLOOKUP(O$2+$A4012,Sheet2!CA:NN,$B4012,0),"")</f>
        <v/>
      </c>
      <c r="P4012" t="str">
        <f>IF(OR(HLOOKUP(P$2+$A4012,Sheet2!CB:NO,$B4012,0),HLOOKUP(P$2+$A4012,Sheet2!CB:NO,$B4012,0)&lt;&gt;""),HLOOKUP(P$2+$A4012,Sheet2!CB:NO,$B4012,0),"")</f>
        <v/>
      </c>
      <c r="Q4012" t="str">
        <f>IF(OR(HLOOKUP(Q$2+$A4012,Sheet2!CC:NO,$B4012,0),HLOOKUP(Q$2+$A4012,Sheet2!CC:NO,$B4012,0)&lt;&gt;""),HLOOKUP(Q$2+$A4012,Sheet2!CC:NO,$B4012,0),"")</f>
        <v/>
      </c>
    </row>
    <row r="4013" spans="1:17" x14ac:dyDescent="0.25">
      <c r="A4013" s="64">
        <f t="shared" si="499"/>
        <v>54</v>
      </c>
      <c r="B4013" s="64">
        <f t="shared" si="500"/>
        <v>405</v>
      </c>
      <c r="C4013" s="64">
        <f t="shared" si="501"/>
        <v>10</v>
      </c>
      <c r="D4013" s="64">
        <f t="shared" si="502"/>
        <v>401</v>
      </c>
      <c r="E4013" s="64">
        <f t="shared" si="503"/>
        <v>2001</v>
      </c>
      <c r="F4013" s="64" t="str">
        <f t="shared" si="496"/>
        <v/>
      </c>
      <c r="G4013" s="64" t="str">
        <f t="shared" si="497"/>
        <v/>
      </c>
      <c r="H4013" s="64" t="str">
        <f t="shared" si="498"/>
        <v/>
      </c>
      <c r="I4013" s="80" t="str">
        <f>IFERROR(VLOOKUP(D4013,Sheet2!A:B,2,0),"")</f>
        <v/>
      </c>
      <c r="J4013" s="64" t="str">
        <f>IFERROR(IF(I4013&lt;&gt;"",VLOOKUP(I4013,Sheet2!B:C,2,0),""),"")</f>
        <v/>
      </c>
      <c r="K4013" s="64" t="str">
        <f>IFERROR( IF(I4013&lt;&gt;"", HLOOKUP(L$2+$A4013,Sheet2!BX:NK,2,0),""),"")</f>
        <v/>
      </c>
      <c r="L4013" t="str">
        <f>IF(OR(HLOOKUP(L$2+$A4013,Sheet2!BX:NK,$B4013,0),HLOOKUP(L$2+$A4013,Sheet2!BX:NK,$B4013,0)&lt;&gt;""),HLOOKUP(L$2+$A4013,Sheet2!BX:NK,$B4013,0),"")</f>
        <v/>
      </c>
      <c r="M4013" t="str">
        <f>IF(OR(HLOOKUP(M$2+$A4013,Sheet2!BY:NL,$B4013,0),HLOOKUP(M$2+$A4013,Sheet2!BY:NL,$B4013,0)&lt;&gt;""),HLOOKUP(M$2+$A4013,Sheet2!BY:NL,$B4013,0),"")</f>
        <v/>
      </c>
      <c r="N4013" t="str">
        <f>IF(OR(HLOOKUP(N$2+$A4013,Sheet2!BZ:NM,$B4013,0),HLOOKUP(N$2+$A4013,Sheet2!BZ:NM,$B4013,0)&lt;&gt;""),HLOOKUP(N$2+$A4013,Sheet2!BZ:NM,$B4013,0),"")</f>
        <v/>
      </c>
      <c r="O4013" t="str">
        <f>IF(OR(HLOOKUP(O$2+$A4013,Sheet2!CA:NN,$B4013,0),HLOOKUP(O$2+$A4013,Sheet2!CA:NN,$B4013,0)&lt;&gt;""),HLOOKUP(O$2+$A4013,Sheet2!CA:NN,$B4013,0),"")</f>
        <v/>
      </c>
      <c r="P4013" t="str">
        <f>IF(OR(HLOOKUP(P$2+$A4013,Sheet2!CB:NO,$B4013,0),HLOOKUP(P$2+$A4013,Sheet2!CB:NO,$B4013,0)&lt;&gt;""),HLOOKUP(P$2+$A4013,Sheet2!CB:NO,$B4013,0),"")</f>
        <v/>
      </c>
      <c r="Q4013" t="str">
        <f>IF(OR(HLOOKUP(Q$2+$A4013,Sheet2!CC:NO,$B4013,0),HLOOKUP(Q$2+$A4013,Sheet2!CC:NO,$B4013,0)&lt;&gt;""),HLOOKUP(Q$2+$A4013,Sheet2!CC:NO,$B4013,0),"")</f>
        <v/>
      </c>
    </row>
    <row r="4014" spans="1:17" x14ac:dyDescent="0.25">
      <c r="A4014" s="64">
        <f t="shared" si="499"/>
        <v>0</v>
      </c>
      <c r="B4014" s="64">
        <f t="shared" si="500"/>
        <v>406</v>
      </c>
      <c r="C4014" s="64">
        <f t="shared" si="501"/>
        <v>1</v>
      </c>
      <c r="D4014" s="64">
        <f t="shared" si="502"/>
        <v>402</v>
      </c>
      <c r="E4014" s="64">
        <f t="shared" si="503"/>
        <v>2006</v>
      </c>
      <c r="F4014" s="64" t="str">
        <f t="shared" si="496"/>
        <v/>
      </c>
      <c r="G4014" s="64" t="str">
        <f t="shared" si="497"/>
        <v/>
      </c>
      <c r="H4014" s="64" t="str">
        <f t="shared" si="498"/>
        <v/>
      </c>
      <c r="I4014" s="80" t="str">
        <f>IFERROR(VLOOKUP(D4014,Sheet2!A:B,2,0),"")</f>
        <v/>
      </c>
      <c r="J4014" s="64" t="str">
        <f>IFERROR(IF(I4014&lt;&gt;"",VLOOKUP(I4014,Sheet2!B:C,2,0),""),"")</f>
        <v/>
      </c>
      <c r="K4014" s="64" t="str">
        <f>IFERROR( IF(I4014&lt;&gt;"", HLOOKUP(L$2+$A4014,Sheet2!BX:NK,2,0),""),"")</f>
        <v/>
      </c>
      <c r="L4014" t="str">
        <f>IF(OR(HLOOKUP(L$2+$A4014,Sheet2!BX:NK,$B4014,0),HLOOKUP(L$2+$A4014,Sheet2!BX:NK,$B4014,0)&lt;&gt;""),HLOOKUP(L$2+$A4014,Sheet2!BX:NK,$B4014,0),"")</f>
        <v/>
      </c>
      <c r="M4014" t="str">
        <f>IF(OR(HLOOKUP(M$2+$A4014,Sheet2!BY:NL,$B4014,0),HLOOKUP(M$2+$A4014,Sheet2!BY:NL,$B4014,0)&lt;&gt;""),HLOOKUP(M$2+$A4014,Sheet2!BY:NL,$B4014,0),"")</f>
        <v/>
      </c>
      <c r="N4014" t="str">
        <f>IF(OR(HLOOKUP(N$2+$A4014,Sheet2!BZ:NM,$B4014,0),HLOOKUP(N$2+$A4014,Sheet2!BZ:NM,$B4014,0)&lt;&gt;""),HLOOKUP(N$2+$A4014,Sheet2!BZ:NM,$B4014,0),"")</f>
        <v/>
      </c>
      <c r="O4014" t="str">
        <f>IF(OR(HLOOKUP(O$2+$A4014,Sheet2!CA:NN,$B4014,0),HLOOKUP(O$2+$A4014,Sheet2!CA:NN,$B4014,0)&lt;&gt;""),HLOOKUP(O$2+$A4014,Sheet2!CA:NN,$B4014,0),"")</f>
        <v/>
      </c>
      <c r="P4014" t="str">
        <f>IF(OR(HLOOKUP(P$2+$A4014,Sheet2!CB:NO,$B4014,0),HLOOKUP(P$2+$A4014,Sheet2!CB:NO,$B4014,0)&lt;&gt;""),HLOOKUP(P$2+$A4014,Sheet2!CB:NO,$B4014,0),"")</f>
        <v/>
      </c>
      <c r="Q4014" t="str">
        <f>IF(OR(HLOOKUP(Q$2+$A4014,Sheet2!CC:NO,$B4014,0),HLOOKUP(Q$2+$A4014,Sheet2!CC:NO,$B4014,0)&lt;&gt;""),HLOOKUP(Q$2+$A4014,Sheet2!CC:NO,$B4014,0),"")</f>
        <v/>
      </c>
    </row>
    <row r="4015" spans="1:17" x14ac:dyDescent="0.25">
      <c r="A4015" s="64">
        <f t="shared" si="499"/>
        <v>6</v>
      </c>
      <c r="B4015" s="64">
        <f t="shared" si="500"/>
        <v>406</v>
      </c>
      <c r="C4015" s="64">
        <f t="shared" si="501"/>
        <v>2</v>
      </c>
      <c r="D4015" s="64">
        <f t="shared" si="502"/>
        <v>402</v>
      </c>
      <c r="E4015" s="64">
        <f t="shared" si="503"/>
        <v>2006</v>
      </c>
      <c r="F4015" s="64" t="str">
        <f t="shared" si="496"/>
        <v/>
      </c>
      <c r="G4015" s="64" t="str">
        <f t="shared" si="497"/>
        <v/>
      </c>
      <c r="H4015" s="64" t="str">
        <f t="shared" si="498"/>
        <v/>
      </c>
      <c r="I4015" s="80" t="str">
        <f>IFERROR(VLOOKUP(D4015,Sheet2!A:B,2,0),"")</f>
        <v/>
      </c>
      <c r="J4015" s="64" t="str">
        <f>IFERROR(IF(I4015&lt;&gt;"",VLOOKUP(I4015,Sheet2!B:C,2,0),""),"")</f>
        <v/>
      </c>
      <c r="K4015" s="64" t="str">
        <f>IFERROR( IF(I4015&lt;&gt;"", HLOOKUP(L$2+$A4015,Sheet2!BX:NK,2,0),""),"")</f>
        <v/>
      </c>
      <c r="L4015" t="str">
        <f>IF(OR(HLOOKUP(L$2+$A4015,Sheet2!BX:NK,$B4015,0),HLOOKUP(L$2+$A4015,Sheet2!BX:NK,$B4015,0)&lt;&gt;""),HLOOKUP(L$2+$A4015,Sheet2!BX:NK,$B4015,0),"")</f>
        <v/>
      </c>
      <c r="M4015" t="str">
        <f>IF(OR(HLOOKUP(M$2+$A4015,Sheet2!BY:NL,$B4015,0),HLOOKUP(M$2+$A4015,Sheet2!BY:NL,$B4015,0)&lt;&gt;""),HLOOKUP(M$2+$A4015,Sheet2!BY:NL,$B4015,0),"")</f>
        <v/>
      </c>
      <c r="N4015" t="str">
        <f>IF(OR(HLOOKUP(N$2+$A4015,Sheet2!BZ:NM,$B4015,0),HLOOKUP(N$2+$A4015,Sheet2!BZ:NM,$B4015,0)&lt;&gt;""),HLOOKUP(N$2+$A4015,Sheet2!BZ:NM,$B4015,0),"")</f>
        <v/>
      </c>
      <c r="O4015" t="str">
        <f>IF(OR(HLOOKUP(O$2+$A4015,Sheet2!CA:NN,$B4015,0),HLOOKUP(O$2+$A4015,Sheet2!CA:NN,$B4015,0)&lt;&gt;""),HLOOKUP(O$2+$A4015,Sheet2!CA:NN,$B4015,0),"")</f>
        <v/>
      </c>
      <c r="P4015" t="str">
        <f>IF(OR(HLOOKUP(P$2+$A4015,Sheet2!CB:NO,$B4015,0),HLOOKUP(P$2+$A4015,Sheet2!CB:NO,$B4015,0)&lt;&gt;""),HLOOKUP(P$2+$A4015,Sheet2!CB:NO,$B4015,0),"")</f>
        <v/>
      </c>
      <c r="Q4015" t="str">
        <f>IF(OR(HLOOKUP(Q$2+$A4015,Sheet2!CC:NO,$B4015,0),HLOOKUP(Q$2+$A4015,Sheet2!CC:NO,$B4015,0)&lt;&gt;""),HLOOKUP(Q$2+$A4015,Sheet2!CC:NO,$B4015,0),"")</f>
        <v/>
      </c>
    </row>
    <row r="4016" spans="1:17" x14ac:dyDescent="0.25">
      <c r="A4016" s="64">
        <f t="shared" si="499"/>
        <v>12</v>
      </c>
      <c r="B4016" s="64">
        <f t="shared" si="500"/>
        <v>406</v>
      </c>
      <c r="C4016" s="64">
        <f t="shared" si="501"/>
        <v>3</v>
      </c>
      <c r="D4016" s="64">
        <f t="shared" si="502"/>
        <v>402</v>
      </c>
      <c r="E4016" s="64">
        <f t="shared" si="503"/>
        <v>2006</v>
      </c>
      <c r="F4016" s="64" t="str">
        <f t="shared" si="496"/>
        <v/>
      </c>
      <c r="G4016" s="64" t="str">
        <f t="shared" si="497"/>
        <v/>
      </c>
      <c r="H4016" s="64" t="str">
        <f t="shared" si="498"/>
        <v/>
      </c>
      <c r="I4016" s="80" t="str">
        <f>IFERROR(VLOOKUP(D4016,Sheet2!A:B,2,0),"")</f>
        <v/>
      </c>
      <c r="J4016" s="64" t="str">
        <f>IFERROR(IF(I4016&lt;&gt;"",VLOOKUP(I4016,Sheet2!B:C,2,0),""),"")</f>
        <v/>
      </c>
      <c r="K4016" s="64" t="str">
        <f>IFERROR( IF(I4016&lt;&gt;"", HLOOKUP(L$2+$A4016,Sheet2!BX:NK,2,0),""),"")</f>
        <v/>
      </c>
      <c r="L4016" t="str">
        <f>IF(OR(HLOOKUP(L$2+$A4016,Sheet2!BX:NK,$B4016,0),HLOOKUP(L$2+$A4016,Sheet2!BX:NK,$B4016,0)&lt;&gt;""),HLOOKUP(L$2+$A4016,Sheet2!BX:NK,$B4016,0),"")</f>
        <v/>
      </c>
      <c r="M4016" t="str">
        <f>IF(OR(HLOOKUP(M$2+$A4016,Sheet2!BY:NL,$B4016,0),HLOOKUP(M$2+$A4016,Sheet2!BY:NL,$B4016,0)&lt;&gt;""),HLOOKUP(M$2+$A4016,Sheet2!BY:NL,$B4016,0),"")</f>
        <v/>
      </c>
      <c r="N4016" t="str">
        <f>IF(OR(HLOOKUP(N$2+$A4016,Sheet2!BZ:NM,$B4016,0),HLOOKUP(N$2+$A4016,Sheet2!BZ:NM,$B4016,0)&lt;&gt;""),HLOOKUP(N$2+$A4016,Sheet2!BZ:NM,$B4016,0),"")</f>
        <v/>
      </c>
      <c r="O4016" t="str">
        <f>IF(OR(HLOOKUP(O$2+$A4016,Sheet2!CA:NN,$B4016,0),HLOOKUP(O$2+$A4016,Sheet2!CA:NN,$B4016,0)&lt;&gt;""),HLOOKUP(O$2+$A4016,Sheet2!CA:NN,$B4016,0),"")</f>
        <v/>
      </c>
      <c r="P4016" t="str">
        <f>IF(OR(HLOOKUP(P$2+$A4016,Sheet2!CB:NO,$B4016,0),HLOOKUP(P$2+$A4016,Sheet2!CB:NO,$B4016,0)&lt;&gt;""),HLOOKUP(P$2+$A4016,Sheet2!CB:NO,$B4016,0),"")</f>
        <v/>
      </c>
      <c r="Q4016" t="str">
        <f>IF(OR(HLOOKUP(Q$2+$A4016,Sheet2!CC:NO,$B4016,0),HLOOKUP(Q$2+$A4016,Sheet2!CC:NO,$B4016,0)&lt;&gt;""),HLOOKUP(Q$2+$A4016,Sheet2!CC:NO,$B4016,0),"")</f>
        <v/>
      </c>
    </row>
    <row r="4017" spans="1:17" x14ac:dyDescent="0.25">
      <c r="A4017" s="64">
        <f t="shared" si="499"/>
        <v>18</v>
      </c>
      <c r="B4017" s="64">
        <f t="shared" si="500"/>
        <v>406</v>
      </c>
      <c r="C4017" s="64">
        <f t="shared" si="501"/>
        <v>4</v>
      </c>
      <c r="D4017" s="64">
        <f t="shared" si="502"/>
        <v>402</v>
      </c>
      <c r="E4017" s="64">
        <f t="shared" si="503"/>
        <v>2006</v>
      </c>
      <c r="F4017" s="64" t="str">
        <f t="shared" si="496"/>
        <v/>
      </c>
      <c r="G4017" s="64" t="str">
        <f t="shared" si="497"/>
        <v/>
      </c>
      <c r="H4017" s="64" t="str">
        <f t="shared" si="498"/>
        <v/>
      </c>
      <c r="I4017" s="80" t="str">
        <f>IFERROR(VLOOKUP(D4017,Sheet2!A:B,2,0),"")</f>
        <v/>
      </c>
      <c r="J4017" s="64" t="str">
        <f>IFERROR(IF(I4017&lt;&gt;"",VLOOKUP(I4017,Sheet2!B:C,2,0),""),"")</f>
        <v/>
      </c>
      <c r="K4017" s="64" t="str">
        <f>IFERROR( IF(I4017&lt;&gt;"", HLOOKUP(L$2+$A4017,Sheet2!BX:NK,2,0),""),"")</f>
        <v/>
      </c>
      <c r="L4017" t="str">
        <f>IF(OR(HLOOKUP(L$2+$A4017,Sheet2!BX:NK,$B4017,0),HLOOKUP(L$2+$A4017,Sheet2!BX:NK,$B4017,0)&lt;&gt;""),HLOOKUP(L$2+$A4017,Sheet2!BX:NK,$B4017,0),"")</f>
        <v/>
      </c>
      <c r="M4017" t="str">
        <f>IF(OR(HLOOKUP(M$2+$A4017,Sheet2!BY:NL,$B4017,0),HLOOKUP(M$2+$A4017,Sheet2!BY:NL,$B4017,0)&lt;&gt;""),HLOOKUP(M$2+$A4017,Sheet2!BY:NL,$B4017,0),"")</f>
        <v/>
      </c>
      <c r="N4017" t="str">
        <f>IF(OR(HLOOKUP(N$2+$A4017,Sheet2!BZ:NM,$B4017,0),HLOOKUP(N$2+$A4017,Sheet2!BZ:NM,$B4017,0)&lt;&gt;""),HLOOKUP(N$2+$A4017,Sheet2!BZ:NM,$B4017,0),"")</f>
        <v/>
      </c>
      <c r="O4017" t="str">
        <f>IF(OR(HLOOKUP(O$2+$A4017,Sheet2!CA:NN,$B4017,0),HLOOKUP(O$2+$A4017,Sheet2!CA:NN,$B4017,0)&lt;&gt;""),HLOOKUP(O$2+$A4017,Sheet2!CA:NN,$B4017,0),"")</f>
        <v/>
      </c>
      <c r="P4017" t="str">
        <f>IF(OR(HLOOKUP(P$2+$A4017,Sheet2!CB:NO,$B4017,0),HLOOKUP(P$2+$A4017,Sheet2!CB:NO,$B4017,0)&lt;&gt;""),HLOOKUP(P$2+$A4017,Sheet2!CB:NO,$B4017,0),"")</f>
        <v/>
      </c>
      <c r="Q4017" t="str">
        <f>IF(OR(HLOOKUP(Q$2+$A4017,Sheet2!CC:NO,$B4017,0),HLOOKUP(Q$2+$A4017,Sheet2!CC:NO,$B4017,0)&lt;&gt;""),HLOOKUP(Q$2+$A4017,Sheet2!CC:NO,$B4017,0),"")</f>
        <v/>
      </c>
    </row>
    <row r="4018" spans="1:17" x14ac:dyDescent="0.25">
      <c r="A4018" s="64">
        <f t="shared" si="499"/>
        <v>24</v>
      </c>
      <c r="B4018" s="64">
        <f t="shared" si="500"/>
        <v>406</v>
      </c>
      <c r="C4018" s="64">
        <f t="shared" si="501"/>
        <v>5</v>
      </c>
      <c r="D4018" s="64">
        <f t="shared" si="502"/>
        <v>402</v>
      </c>
      <c r="E4018" s="64">
        <f t="shared" si="503"/>
        <v>2006</v>
      </c>
      <c r="F4018" s="64" t="str">
        <f t="shared" si="496"/>
        <v/>
      </c>
      <c r="G4018" s="64" t="str">
        <f t="shared" si="497"/>
        <v/>
      </c>
      <c r="H4018" s="64" t="str">
        <f t="shared" si="498"/>
        <v/>
      </c>
      <c r="I4018" s="80" t="str">
        <f>IFERROR(VLOOKUP(D4018,Sheet2!A:B,2,0),"")</f>
        <v/>
      </c>
      <c r="J4018" s="64" t="str">
        <f>IFERROR(IF(I4018&lt;&gt;"",VLOOKUP(I4018,Sheet2!B:C,2,0),""),"")</f>
        <v/>
      </c>
      <c r="K4018" s="64" t="str">
        <f>IFERROR( IF(I4018&lt;&gt;"", HLOOKUP(L$2+$A4018,Sheet2!BX:NK,2,0),""),"")</f>
        <v/>
      </c>
      <c r="L4018" t="str">
        <f>IF(OR(HLOOKUP(L$2+$A4018,Sheet2!BX:NK,$B4018,0),HLOOKUP(L$2+$A4018,Sheet2!BX:NK,$B4018,0)&lt;&gt;""),HLOOKUP(L$2+$A4018,Sheet2!BX:NK,$B4018,0),"")</f>
        <v/>
      </c>
      <c r="M4018" t="str">
        <f>IF(OR(HLOOKUP(M$2+$A4018,Sheet2!BY:NL,$B4018,0),HLOOKUP(M$2+$A4018,Sheet2!BY:NL,$B4018,0)&lt;&gt;""),HLOOKUP(M$2+$A4018,Sheet2!BY:NL,$B4018,0),"")</f>
        <v/>
      </c>
      <c r="N4018" t="str">
        <f>IF(OR(HLOOKUP(N$2+$A4018,Sheet2!BZ:NM,$B4018,0),HLOOKUP(N$2+$A4018,Sheet2!BZ:NM,$B4018,0)&lt;&gt;""),HLOOKUP(N$2+$A4018,Sheet2!BZ:NM,$B4018,0),"")</f>
        <v/>
      </c>
      <c r="O4018" t="str">
        <f>IF(OR(HLOOKUP(O$2+$A4018,Sheet2!CA:NN,$B4018,0),HLOOKUP(O$2+$A4018,Sheet2!CA:NN,$B4018,0)&lt;&gt;""),HLOOKUP(O$2+$A4018,Sheet2!CA:NN,$B4018,0),"")</f>
        <v/>
      </c>
      <c r="P4018" t="str">
        <f>IF(OR(HLOOKUP(P$2+$A4018,Sheet2!CB:NO,$B4018,0),HLOOKUP(P$2+$A4018,Sheet2!CB:NO,$B4018,0)&lt;&gt;""),HLOOKUP(P$2+$A4018,Sheet2!CB:NO,$B4018,0),"")</f>
        <v/>
      </c>
      <c r="Q4018" t="str">
        <f>IF(OR(HLOOKUP(Q$2+$A4018,Sheet2!CC:NO,$B4018,0),HLOOKUP(Q$2+$A4018,Sheet2!CC:NO,$B4018,0)&lt;&gt;""),HLOOKUP(Q$2+$A4018,Sheet2!CC:NO,$B4018,0),"")</f>
        <v/>
      </c>
    </row>
    <row r="4019" spans="1:17" x14ac:dyDescent="0.25">
      <c r="A4019" s="64">
        <f t="shared" si="499"/>
        <v>30</v>
      </c>
      <c r="B4019" s="64">
        <f t="shared" si="500"/>
        <v>406</v>
      </c>
      <c r="C4019" s="64">
        <f t="shared" si="501"/>
        <v>6</v>
      </c>
      <c r="D4019" s="64">
        <f t="shared" si="502"/>
        <v>402</v>
      </c>
      <c r="E4019" s="64">
        <f t="shared" si="503"/>
        <v>2006</v>
      </c>
      <c r="F4019" s="64" t="str">
        <f t="shared" si="496"/>
        <v/>
      </c>
      <c r="G4019" s="64" t="str">
        <f t="shared" si="497"/>
        <v/>
      </c>
      <c r="H4019" s="64" t="str">
        <f t="shared" si="498"/>
        <v/>
      </c>
      <c r="I4019" s="80" t="str">
        <f>IFERROR(VLOOKUP(D4019,Sheet2!A:B,2,0),"")</f>
        <v/>
      </c>
      <c r="J4019" s="64" t="str">
        <f>IFERROR(IF(I4019&lt;&gt;"",VLOOKUP(I4019,Sheet2!B:C,2,0),""),"")</f>
        <v/>
      </c>
      <c r="K4019" s="64" t="str">
        <f>IFERROR( IF(I4019&lt;&gt;"", HLOOKUP(L$2+$A4019,Sheet2!BX:NK,2,0),""),"")</f>
        <v/>
      </c>
      <c r="L4019" t="str">
        <f>IF(OR(HLOOKUP(L$2+$A4019,Sheet2!BX:NK,$B4019,0),HLOOKUP(L$2+$A4019,Sheet2!BX:NK,$B4019,0)&lt;&gt;""),HLOOKUP(L$2+$A4019,Sheet2!BX:NK,$B4019,0),"")</f>
        <v/>
      </c>
      <c r="M4019" t="str">
        <f>IF(OR(HLOOKUP(M$2+$A4019,Sheet2!BY:NL,$B4019,0),HLOOKUP(M$2+$A4019,Sheet2!BY:NL,$B4019,0)&lt;&gt;""),HLOOKUP(M$2+$A4019,Sheet2!BY:NL,$B4019,0),"")</f>
        <v/>
      </c>
      <c r="N4019" t="str">
        <f>IF(OR(HLOOKUP(N$2+$A4019,Sheet2!BZ:NM,$B4019,0),HLOOKUP(N$2+$A4019,Sheet2!BZ:NM,$B4019,0)&lt;&gt;""),HLOOKUP(N$2+$A4019,Sheet2!BZ:NM,$B4019,0),"")</f>
        <v/>
      </c>
      <c r="O4019" t="str">
        <f>IF(OR(HLOOKUP(O$2+$A4019,Sheet2!CA:NN,$B4019,0),HLOOKUP(O$2+$A4019,Sheet2!CA:NN,$B4019,0)&lt;&gt;""),HLOOKUP(O$2+$A4019,Sheet2!CA:NN,$B4019,0),"")</f>
        <v/>
      </c>
      <c r="P4019" t="str">
        <f>IF(OR(HLOOKUP(P$2+$A4019,Sheet2!CB:NO,$B4019,0),HLOOKUP(P$2+$A4019,Sheet2!CB:NO,$B4019,0)&lt;&gt;""),HLOOKUP(P$2+$A4019,Sheet2!CB:NO,$B4019,0),"")</f>
        <v/>
      </c>
      <c r="Q4019" t="str">
        <f>IF(OR(HLOOKUP(Q$2+$A4019,Sheet2!CC:NO,$B4019,0),HLOOKUP(Q$2+$A4019,Sheet2!CC:NO,$B4019,0)&lt;&gt;""),HLOOKUP(Q$2+$A4019,Sheet2!CC:NO,$B4019,0),"")</f>
        <v/>
      </c>
    </row>
    <row r="4020" spans="1:17" x14ac:dyDescent="0.25">
      <c r="A4020" s="64">
        <f t="shared" si="499"/>
        <v>36</v>
      </c>
      <c r="B4020" s="64">
        <f t="shared" si="500"/>
        <v>406</v>
      </c>
      <c r="C4020" s="64">
        <f t="shared" si="501"/>
        <v>7</v>
      </c>
      <c r="D4020" s="64">
        <f t="shared" si="502"/>
        <v>402</v>
      </c>
      <c r="E4020" s="64">
        <f t="shared" si="503"/>
        <v>2006</v>
      </c>
      <c r="F4020" s="64" t="str">
        <f t="shared" si="496"/>
        <v/>
      </c>
      <c r="G4020" s="64" t="str">
        <f t="shared" si="497"/>
        <v/>
      </c>
      <c r="H4020" s="64" t="str">
        <f t="shared" si="498"/>
        <v/>
      </c>
      <c r="I4020" s="80" t="str">
        <f>IFERROR(VLOOKUP(D4020,Sheet2!A:B,2,0),"")</f>
        <v/>
      </c>
      <c r="J4020" s="64" t="str">
        <f>IFERROR(IF(I4020&lt;&gt;"",VLOOKUP(I4020,Sheet2!B:C,2,0),""),"")</f>
        <v/>
      </c>
      <c r="K4020" s="64" t="str">
        <f>IFERROR( IF(I4020&lt;&gt;"", HLOOKUP(L$2+$A4020,Sheet2!BX:NK,2,0),""),"")</f>
        <v/>
      </c>
      <c r="L4020" t="str">
        <f>IF(OR(HLOOKUP(L$2+$A4020,Sheet2!BX:NK,$B4020,0),HLOOKUP(L$2+$A4020,Sheet2!BX:NK,$B4020,0)&lt;&gt;""),HLOOKUP(L$2+$A4020,Sheet2!BX:NK,$B4020,0),"")</f>
        <v/>
      </c>
      <c r="M4020" t="str">
        <f>IF(OR(HLOOKUP(M$2+$A4020,Sheet2!BY:NL,$B4020,0),HLOOKUP(M$2+$A4020,Sheet2!BY:NL,$B4020,0)&lt;&gt;""),HLOOKUP(M$2+$A4020,Sheet2!BY:NL,$B4020,0),"")</f>
        <v/>
      </c>
      <c r="N4020" t="str">
        <f>IF(OR(HLOOKUP(N$2+$A4020,Sheet2!BZ:NM,$B4020,0),HLOOKUP(N$2+$A4020,Sheet2!BZ:NM,$B4020,0)&lt;&gt;""),HLOOKUP(N$2+$A4020,Sheet2!BZ:NM,$B4020,0),"")</f>
        <v/>
      </c>
      <c r="O4020" t="str">
        <f>IF(OR(HLOOKUP(O$2+$A4020,Sheet2!CA:NN,$B4020,0),HLOOKUP(O$2+$A4020,Sheet2!CA:NN,$B4020,0)&lt;&gt;""),HLOOKUP(O$2+$A4020,Sheet2!CA:NN,$B4020,0),"")</f>
        <v/>
      </c>
      <c r="P4020" t="str">
        <f>IF(OR(HLOOKUP(P$2+$A4020,Sheet2!CB:NO,$B4020,0),HLOOKUP(P$2+$A4020,Sheet2!CB:NO,$B4020,0)&lt;&gt;""),HLOOKUP(P$2+$A4020,Sheet2!CB:NO,$B4020,0),"")</f>
        <v/>
      </c>
      <c r="Q4020" t="str">
        <f>IF(OR(HLOOKUP(Q$2+$A4020,Sheet2!CC:NO,$B4020,0),HLOOKUP(Q$2+$A4020,Sheet2!CC:NO,$B4020,0)&lt;&gt;""),HLOOKUP(Q$2+$A4020,Sheet2!CC:NO,$B4020,0),"")</f>
        <v/>
      </c>
    </row>
    <row r="4021" spans="1:17" x14ac:dyDescent="0.25">
      <c r="A4021" s="64">
        <f t="shared" si="499"/>
        <v>42</v>
      </c>
      <c r="B4021" s="64">
        <f t="shared" si="500"/>
        <v>406</v>
      </c>
      <c r="C4021" s="64">
        <f t="shared" si="501"/>
        <v>8</v>
      </c>
      <c r="D4021" s="64">
        <f t="shared" si="502"/>
        <v>402</v>
      </c>
      <c r="E4021" s="64">
        <f t="shared" si="503"/>
        <v>2006</v>
      </c>
      <c r="F4021" s="64" t="str">
        <f t="shared" si="496"/>
        <v/>
      </c>
      <c r="G4021" s="64" t="str">
        <f t="shared" si="497"/>
        <v/>
      </c>
      <c r="H4021" s="64" t="str">
        <f t="shared" si="498"/>
        <v/>
      </c>
      <c r="I4021" s="80" t="str">
        <f>IFERROR(VLOOKUP(D4021,Sheet2!A:B,2,0),"")</f>
        <v/>
      </c>
      <c r="J4021" s="64" t="str">
        <f>IFERROR(IF(I4021&lt;&gt;"",VLOOKUP(I4021,Sheet2!B:C,2,0),""),"")</f>
        <v/>
      </c>
      <c r="K4021" s="64" t="str">
        <f>IFERROR( IF(I4021&lt;&gt;"", HLOOKUP(L$2+$A4021,Sheet2!BX:NK,2,0),""),"")</f>
        <v/>
      </c>
      <c r="L4021" t="str">
        <f>IF(OR(HLOOKUP(L$2+$A4021,Sheet2!BX:NK,$B4021,0),HLOOKUP(L$2+$A4021,Sheet2!BX:NK,$B4021,0)&lt;&gt;""),HLOOKUP(L$2+$A4021,Sheet2!BX:NK,$B4021,0),"")</f>
        <v/>
      </c>
      <c r="M4021" t="str">
        <f>IF(OR(HLOOKUP(M$2+$A4021,Sheet2!BY:NL,$B4021,0),HLOOKUP(M$2+$A4021,Sheet2!BY:NL,$B4021,0)&lt;&gt;""),HLOOKUP(M$2+$A4021,Sheet2!BY:NL,$B4021,0),"")</f>
        <v/>
      </c>
      <c r="N4021" t="str">
        <f>IF(OR(HLOOKUP(N$2+$A4021,Sheet2!BZ:NM,$B4021,0),HLOOKUP(N$2+$A4021,Sheet2!BZ:NM,$B4021,0)&lt;&gt;""),HLOOKUP(N$2+$A4021,Sheet2!BZ:NM,$B4021,0),"")</f>
        <v/>
      </c>
      <c r="O4021" t="str">
        <f>IF(OR(HLOOKUP(O$2+$A4021,Sheet2!CA:NN,$B4021,0),HLOOKUP(O$2+$A4021,Sheet2!CA:NN,$B4021,0)&lt;&gt;""),HLOOKUP(O$2+$A4021,Sheet2!CA:NN,$B4021,0),"")</f>
        <v/>
      </c>
      <c r="P4021" t="str">
        <f>IF(OR(HLOOKUP(P$2+$A4021,Sheet2!CB:NO,$B4021,0),HLOOKUP(P$2+$A4021,Sheet2!CB:NO,$B4021,0)&lt;&gt;""),HLOOKUP(P$2+$A4021,Sheet2!CB:NO,$B4021,0),"")</f>
        <v/>
      </c>
      <c r="Q4021" t="str">
        <f>IF(OR(HLOOKUP(Q$2+$A4021,Sheet2!CC:NO,$B4021,0),HLOOKUP(Q$2+$A4021,Sheet2!CC:NO,$B4021,0)&lt;&gt;""),HLOOKUP(Q$2+$A4021,Sheet2!CC:NO,$B4021,0),"")</f>
        <v/>
      </c>
    </row>
    <row r="4022" spans="1:17" x14ac:dyDescent="0.25">
      <c r="A4022" s="64">
        <f t="shared" si="499"/>
        <v>48</v>
      </c>
      <c r="B4022" s="64">
        <f t="shared" si="500"/>
        <v>406</v>
      </c>
      <c r="C4022" s="64">
        <f t="shared" si="501"/>
        <v>9</v>
      </c>
      <c r="D4022" s="64">
        <f t="shared" si="502"/>
        <v>402</v>
      </c>
      <c r="E4022" s="64">
        <f t="shared" si="503"/>
        <v>2006</v>
      </c>
      <c r="F4022" s="64" t="str">
        <f t="shared" si="496"/>
        <v/>
      </c>
      <c r="G4022" s="64" t="str">
        <f t="shared" si="497"/>
        <v/>
      </c>
      <c r="H4022" s="64" t="str">
        <f t="shared" si="498"/>
        <v/>
      </c>
      <c r="I4022" s="80" t="str">
        <f>IFERROR(VLOOKUP(D4022,Sheet2!A:B,2,0),"")</f>
        <v/>
      </c>
      <c r="J4022" s="64" t="str">
        <f>IFERROR(IF(I4022&lt;&gt;"",VLOOKUP(I4022,Sheet2!B:C,2,0),""),"")</f>
        <v/>
      </c>
      <c r="K4022" s="64" t="str">
        <f>IFERROR( IF(I4022&lt;&gt;"", HLOOKUP(L$2+$A4022,Sheet2!BX:NK,2,0),""),"")</f>
        <v/>
      </c>
      <c r="L4022" t="str">
        <f>IF(OR(HLOOKUP(L$2+$A4022,Sheet2!BX:NK,$B4022,0),HLOOKUP(L$2+$A4022,Sheet2!BX:NK,$B4022,0)&lt;&gt;""),HLOOKUP(L$2+$A4022,Sheet2!BX:NK,$B4022,0),"")</f>
        <v/>
      </c>
      <c r="M4022" t="str">
        <f>IF(OR(HLOOKUP(M$2+$A4022,Sheet2!BY:NL,$B4022,0),HLOOKUP(M$2+$A4022,Sheet2!BY:NL,$B4022,0)&lt;&gt;""),HLOOKUP(M$2+$A4022,Sheet2!BY:NL,$B4022,0),"")</f>
        <v/>
      </c>
      <c r="N4022" t="str">
        <f>IF(OR(HLOOKUP(N$2+$A4022,Sheet2!BZ:NM,$B4022,0),HLOOKUP(N$2+$A4022,Sheet2!BZ:NM,$B4022,0)&lt;&gt;""),HLOOKUP(N$2+$A4022,Sheet2!BZ:NM,$B4022,0),"")</f>
        <v/>
      </c>
      <c r="O4022" t="str">
        <f>IF(OR(HLOOKUP(O$2+$A4022,Sheet2!CA:NN,$B4022,0),HLOOKUP(O$2+$A4022,Sheet2!CA:NN,$B4022,0)&lt;&gt;""),HLOOKUP(O$2+$A4022,Sheet2!CA:NN,$B4022,0),"")</f>
        <v/>
      </c>
      <c r="P4022" t="str">
        <f>IF(OR(HLOOKUP(P$2+$A4022,Sheet2!CB:NO,$B4022,0),HLOOKUP(P$2+$A4022,Sheet2!CB:NO,$B4022,0)&lt;&gt;""),HLOOKUP(P$2+$A4022,Sheet2!CB:NO,$B4022,0),"")</f>
        <v/>
      </c>
      <c r="Q4022" t="str">
        <f>IF(OR(HLOOKUP(Q$2+$A4022,Sheet2!CC:NO,$B4022,0),HLOOKUP(Q$2+$A4022,Sheet2!CC:NO,$B4022,0)&lt;&gt;""),HLOOKUP(Q$2+$A4022,Sheet2!CC:NO,$B4022,0),"")</f>
        <v/>
      </c>
    </row>
    <row r="4023" spans="1:17" x14ac:dyDescent="0.25">
      <c r="A4023" s="64">
        <f t="shared" si="499"/>
        <v>54</v>
      </c>
      <c r="B4023" s="64">
        <f t="shared" si="500"/>
        <v>406</v>
      </c>
      <c r="C4023" s="64">
        <f t="shared" si="501"/>
        <v>10</v>
      </c>
      <c r="D4023" s="64">
        <f t="shared" si="502"/>
        <v>402</v>
      </c>
      <c r="E4023" s="64">
        <f t="shared" si="503"/>
        <v>2006</v>
      </c>
      <c r="F4023" s="64" t="str">
        <f t="shared" si="496"/>
        <v/>
      </c>
      <c r="G4023" s="64" t="str">
        <f t="shared" si="497"/>
        <v/>
      </c>
      <c r="H4023" s="64" t="str">
        <f t="shared" si="498"/>
        <v/>
      </c>
      <c r="I4023" s="80" t="str">
        <f>IFERROR(VLOOKUP(D4023,Sheet2!A:B,2,0),"")</f>
        <v/>
      </c>
      <c r="J4023" s="64" t="str">
        <f>IFERROR(IF(I4023&lt;&gt;"",VLOOKUP(I4023,Sheet2!B:C,2,0),""),"")</f>
        <v/>
      </c>
      <c r="K4023" s="64" t="str">
        <f>IFERROR( IF(I4023&lt;&gt;"", HLOOKUP(L$2+$A4023,Sheet2!BX:NK,2,0),""),"")</f>
        <v/>
      </c>
      <c r="L4023" t="str">
        <f>IF(OR(HLOOKUP(L$2+$A4023,Sheet2!BX:NK,$B4023,0),HLOOKUP(L$2+$A4023,Sheet2!BX:NK,$B4023,0)&lt;&gt;""),HLOOKUP(L$2+$A4023,Sheet2!BX:NK,$B4023,0),"")</f>
        <v/>
      </c>
      <c r="M4023" t="str">
        <f>IF(OR(HLOOKUP(M$2+$A4023,Sheet2!BY:NL,$B4023,0),HLOOKUP(M$2+$A4023,Sheet2!BY:NL,$B4023,0)&lt;&gt;""),HLOOKUP(M$2+$A4023,Sheet2!BY:NL,$B4023,0),"")</f>
        <v/>
      </c>
      <c r="N4023" t="str">
        <f>IF(OR(HLOOKUP(N$2+$A4023,Sheet2!BZ:NM,$B4023,0),HLOOKUP(N$2+$A4023,Sheet2!BZ:NM,$B4023,0)&lt;&gt;""),HLOOKUP(N$2+$A4023,Sheet2!BZ:NM,$B4023,0),"")</f>
        <v/>
      </c>
      <c r="O4023" t="str">
        <f>IF(OR(HLOOKUP(O$2+$A4023,Sheet2!CA:NN,$B4023,0),HLOOKUP(O$2+$A4023,Sheet2!CA:NN,$B4023,0)&lt;&gt;""),HLOOKUP(O$2+$A4023,Sheet2!CA:NN,$B4023,0),"")</f>
        <v/>
      </c>
      <c r="P4023" t="str">
        <f>IF(OR(HLOOKUP(P$2+$A4023,Sheet2!CB:NO,$B4023,0),HLOOKUP(P$2+$A4023,Sheet2!CB:NO,$B4023,0)&lt;&gt;""),HLOOKUP(P$2+$A4023,Sheet2!CB:NO,$B4023,0),"")</f>
        <v/>
      </c>
      <c r="Q4023" t="str">
        <f>IF(OR(HLOOKUP(Q$2+$A4023,Sheet2!CC:NO,$B4023,0),HLOOKUP(Q$2+$A4023,Sheet2!CC:NO,$B4023,0)&lt;&gt;""),HLOOKUP(Q$2+$A4023,Sheet2!CC:NO,$B4023,0),"")</f>
        <v/>
      </c>
    </row>
    <row r="4024" spans="1:17" x14ac:dyDescent="0.25">
      <c r="A4024" s="64">
        <f t="shared" si="499"/>
        <v>0</v>
      </c>
      <c r="B4024" s="64">
        <f t="shared" si="500"/>
        <v>407</v>
      </c>
      <c r="C4024" s="64">
        <f t="shared" si="501"/>
        <v>1</v>
      </c>
      <c r="D4024" s="64">
        <f t="shared" si="502"/>
        <v>403</v>
      </c>
      <c r="E4024" s="64">
        <f t="shared" si="503"/>
        <v>2011</v>
      </c>
      <c r="F4024" s="64" t="str">
        <f t="shared" si="496"/>
        <v/>
      </c>
      <c r="G4024" s="64" t="str">
        <f t="shared" si="497"/>
        <v/>
      </c>
      <c r="H4024" s="64" t="str">
        <f t="shared" si="498"/>
        <v/>
      </c>
      <c r="I4024" s="80" t="str">
        <f>IFERROR(VLOOKUP(D4024,Sheet2!A:B,2,0),"")</f>
        <v/>
      </c>
      <c r="J4024" s="64" t="str">
        <f>IFERROR(IF(I4024&lt;&gt;"",VLOOKUP(I4024,Sheet2!B:C,2,0),""),"")</f>
        <v/>
      </c>
      <c r="K4024" s="64" t="str">
        <f>IFERROR( IF(I4024&lt;&gt;"", HLOOKUP(L$2+$A4024,Sheet2!BX:NK,2,0),""),"")</f>
        <v/>
      </c>
      <c r="L4024" t="str">
        <f>IF(OR(HLOOKUP(L$2+$A4024,Sheet2!BX:NK,$B4024,0),HLOOKUP(L$2+$A4024,Sheet2!BX:NK,$B4024,0)&lt;&gt;""),HLOOKUP(L$2+$A4024,Sheet2!BX:NK,$B4024,0),"")</f>
        <v/>
      </c>
      <c r="M4024" t="str">
        <f>IF(OR(HLOOKUP(M$2+$A4024,Sheet2!BY:NL,$B4024,0),HLOOKUP(M$2+$A4024,Sheet2!BY:NL,$B4024,0)&lt;&gt;""),HLOOKUP(M$2+$A4024,Sheet2!BY:NL,$B4024,0),"")</f>
        <v/>
      </c>
      <c r="N4024" t="str">
        <f>IF(OR(HLOOKUP(N$2+$A4024,Sheet2!BZ:NM,$B4024,0),HLOOKUP(N$2+$A4024,Sheet2!BZ:NM,$B4024,0)&lt;&gt;""),HLOOKUP(N$2+$A4024,Sheet2!BZ:NM,$B4024,0),"")</f>
        <v/>
      </c>
      <c r="O4024" t="str">
        <f>IF(OR(HLOOKUP(O$2+$A4024,Sheet2!CA:NN,$B4024,0),HLOOKUP(O$2+$A4024,Sheet2!CA:NN,$B4024,0)&lt;&gt;""),HLOOKUP(O$2+$A4024,Sheet2!CA:NN,$B4024,0),"")</f>
        <v/>
      </c>
      <c r="P4024" t="str">
        <f>IF(OR(HLOOKUP(P$2+$A4024,Sheet2!CB:NO,$B4024,0),HLOOKUP(P$2+$A4024,Sheet2!CB:NO,$B4024,0)&lt;&gt;""),HLOOKUP(P$2+$A4024,Sheet2!CB:NO,$B4024,0),"")</f>
        <v/>
      </c>
      <c r="Q4024" t="str">
        <f>IF(OR(HLOOKUP(Q$2+$A4024,Sheet2!CC:NO,$B4024,0),HLOOKUP(Q$2+$A4024,Sheet2!CC:NO,$B4024,0)&lt;&gt;""),HLOOKUP(Q$2+$A4024,Sheet2!CC:NO,$B4024,0),"")</f>
        <v/>
      </c>
    </row>
    <row r="4025" spans="1:17" x14ac:dyDescent="0.25">
      <c r="A4025" s="64">
        <f t="shared" si="499"/>
        <v>6</v>
      </c>
      <c r="B4025" s="64">
        <f t="shared" si="500"/>
        <v>407</v>
      </c>
      <c r="C4025" s="64">
        <f t="shared" si="501"/>
        <v>2</v>
      </c>
      <c r="D4025" s="64">
        <f t="shared" si="502"/>
        <v>403</v>
      </c>
      <c r="E4025" s="64">
        <f t="shared" si="503"/>
        <v>2011</v>
      </c>
      <c r="F4025" s="64" t="str">
        <f t="shared" si="496"/>
        <v/>
      </c>
      <c r="G4025" s="64" t="str">
        <f t="shared" si="497"/>
        <v/>
      </c>
      <c r="H4025" s="64" t="str">
        <f t="shared" si="498"/>
        <v/>
      </c>
      <c r="I4025" s="80" t="str">
        <f>IFERROR(VLOOKUP(D4025,Sheet2!A:B,2,0),"")</f>
        <v/>
      </c>
      <c r="J4025" s="64" t="str">
        <f>IFERROR(IF(I4025&lt;&gt;"",VLOOKUP(I4025,Sheet2!B:C,2,0),""),"")</f>
        <v/>
      </c>
      <c r="K4025" s="64" t="str">
        <f>IFERROR( IF(I4025&lt;&gt;"", HLOOKUP(L$2+$A4025,Sheet2!BX:NK,2,0),""),"")</f>
        <v/>
      </c>
      <c r="L4025" t="str">
        <f>IF(OR(HLOOKUP(L$2+$A4025,Sheet2!BX:NK,$B4025,0),HLOOKUP(L$2+$A4025,Sheet2!BX:NK,$B4025,0)&lt;&gt;""),HLOOKUP(L$2+$A4025,Sheet2!BX:NK,$B4025,0),"")</f>
        <v/>
      </c>
      <c r="M4025" t="str">
        <f>IF(OR(HLOOKUP(M$2+$A4025,Sheet2!BY:NL,$B4025,0),HLOOKUP(M$2+$A4025,Sheet2!BY:NL,$B4025,0)&lt;&gt;""),HLOOKUP(M$2+$A4025,Sheet2!BY:NL,$B4025,0),"")</f>
        <v/>
      </c>
      <c r="N4025" t="str">
        <f>IF(OR(HLOOKUP(N$2+$A4025,Sheet2!BZ:NM,$B4025,0),HLOOKUP(N$2+$A4025,Sheet2!BZ:NM,$B4025,0)&lt;&gt;""),HLOOKUP(N$2+$A4025,Sheet2!BZ:NM,$B4025,0),"")</f>
        <v/>
      </c>
      <c r="O4025" t="str">
        <f>IF(OR(HLOOKUP(O$2+$A4025,Sheet2!CA:NN,$B4025,0),HLOOKUP(O$2+$A4025,Sheet2!CA:NN,$B4025,0)&lt;&gt;""),HLOOKUP(O$2+$A4025,Sheet2!CA:NN,$B4025,0),"")</f>
        <v/>
      </c>
      <c r="P4025" t="str">
        <f>IF(OR(HLOOKUP(P$2+$A4025,Sheet2!CB:NO,$B4025,0),HLOOKUP(P$2+$A4025,Sheet2!CB:NO,$B4025,0)&lt;&gt;""),HLOOKUP(P$2+$A4025,Sheet2!CB:NO,$B4025,0),"")</f>
        <v/>
      </c>
      <c r="Q4025" t="str">
        <f>IF(OR(HLOOKUP(Q$2+$A4025,Sheet2!CC:NO,$B4025,0),HLOOKUP(Q$2+$A4025,Sheet2!CC:NO,$B4025,0)&lt;&gt;""),HLOOKUP(Q$2+$A4025,Sheet2!CC:NO,$B4025,0),"")</f>
        <v/>
      </c>
    </row>
    <row r="4026" spans="1:17" x14ac:dyDescent="0.25">
      <c r="A4026" s="64">
        <f t="shared" si="499"/>
        <v>12</v>
      </c>
      <c r="B4026" s="64">
        <f t="shared" si="500"/>
        <v>407</v>
      </c>
      <c r="C4026" s="64">
        <f t="shared" si="501"/>
        <v>3</v>
      </c>
      <c r="D4026" s="64">
        <f t="shared" si="502"/>
        <v>403</v>
      </c>
      <c r="E4026" s="64">
        <f t="shared" si="503"/>
        <v>2011</v>
      </c>
      <c r="F4026" s="64" t="str">
        <f t="shared" si="496"/>
        <v/>
      </c>
      <c r="G4026" s="64" t="str">
        <f t="shared" si="497"/>
        <v/>
      </c>
      <c r="H4026" s="64" t="str">
        <f t="shared" si="498"/>
        <v/>
      </c>
      <c r="I4026" s="80" t="str">
        <f>IFERROR(VLOOKUP(D4026,Sheet2!A:B,2,0),"")</f>
        <v/>
      </c>
      <c r="J4026" s="64" t="str">
        <f>IFERROR(IF(I4026&lt;&gt;"",VLOOKUP(I4026,Sheet2!B:C,2,0),""),"")</f>
        <v/>
      </c>
      <c r="K4026" s="64" t="str">
        <f>IFERROR( IF(I4026&lt;&gt;"", HLOOKUP(L$2+$A4026,Sheet2!BX:NK,2,0),""),"")</f>
        <v/>
      </c>
      <c r="L4026" t="str">
        <f>IF(OR(HLOOKUP(L$2+$A4026,Sheet2!BX:NK,$B4026,0),HLOOKUP(L$2+$A4026,Sheet2!BX:NK,$B4026,0)&lt;&gt;""),HLOOKUP(L$2+$A4026,Sheet2!BX:NK,$B4026,0),"")</f>
        <v/>
      </c>
      <c r="M4026" t="str">
        <f>IF(OR(HLOOKUP(M$2+$A4026,Sheet2!BY:NL,$B4026,0),HLOOKUP(M$2+$A4026,Sheet2!BY:NL,$B4026,0)&lt;&gt;""),HLOOKUP(M$2+$A4026,Sheet2!BY:NL,$B4026,0),"")</f>
        <v/>
      </c>
      <c r="N4026" t="str">
        <f>IF(OR(HLOOKUP(N$2+$A4026,Sheet2!BZ:NM,$B4026,0),HLOOKUP(N$2+$A4026,Sheet2!BZ:NM,$B4026,0)&lt;&gt;""),HLOOKUP(N$2+$A4026,Sheet2!BZ:NM,$B4026,0),"")</f>
        <v/>
      </c>
      <c r="O4026" t="str">
        <f>IF(OR(HLOOKUP(O$2+$A4026,Sheet2!CA:NN,$B4026,0),HLOOKUP(O$2+$A4026,Sheet2!CA:NN,$B4026,0)&lt;&gt;""),HLOOKUP(O$2+$A4026,Sheet2!CA:NN,$B4026,0),"")</f>
        <v/>
      </c>
      <c r="P4026" t="str">
        <f>IF(OR(HLOOKUP(P$2+$A4026,Sheet2!CB:NO,$B4026,0),HLOOKUP(P$2+$A4026,Sheet2!CB:NO,$B4026,0)&lt;&gt;""),HLOOKUP(P$2+$A4026,Sheet2!CB:NO,$B4026,0),"")</f>
        <v/>
      </c>
      <c r="Q4026" t="str">
        <f>IF(OR(HLOOKUP(Q$2+$A4026,Sheet2!CC:NO,$B4026,0),HLOOKUP(Q$2+$A4026,Sheet2!CC:NO,$B4026,0)&lt;&gt;""),HLOOKUP(Q$2+$A4026,Sheet2!CC:NO,$B4026,0),"")</f>
        <v/>
      </c>
    </row>
    <row r="4027" spans="1:17" x14ac:dyDescent="0.25">
      <c r="A4027" s="64">
        <f t="shared" si="499"/>
        <v>18</v>
      </c>
      <c r="B4027" s="64">
        <f t="shared" si="500"/>
        <v>407</v>
      </c>
      <c r="C4027" s="64">
        <f t="shared" si="501"/>
        <v>4</v>
      </c>
      <c r="D4027" s="64">
        <f t="shared" si="502"/>
        <v>403</v>
      </c>
      <c r="E4027" s="64">
        <f t="shared" si="503"/>
        <v>2011</v>
      </c>
      <c r="F4027" s="64" t="str">
        <f t="shared" si="496"/>
        <v/>
      </c>
      <c r="G4027" s="64" t="str">
        <f t="shared" si="497"/>
        <v/>
      </c>
      <c r="H4027" s="64" t="str">
        <f t="shared" si="498"/>
        <v/>
      </c>
      <c r="I4027" s="80" t="str">
        <f>IFERROR(VLOOKUP(D4027,Sheet2!A:B,2,0),"")</f>
        <v/>
      </c>
      <c r="J4027" s="64" t="str">
        <f>IFERROR(IF(I4027&lt;&gt;"",VLOOKUP(I4027,Sheet2!B:C,2,0),""),"")</f>
        <v/>
      </c>
      <c r="K4027" s="64" t="str">
        <f>IFERROR( IF(I4027&lt;&gt;"", HLOOKUP(L$2+$A4027,Sheet2!BX:NK,2,0),""),"")</f>
        <v/>
      </c>
      <c r="L4027" t="str">
        <f>IF(OR(HLOOKUP(L$2+$A4027,Sheet2!BX:NK,$B4027,0),HLOOKUP(L$2+$A4027,Sheet2!BX:NK,$B4027,0)&lt;&gt;""),HLOOKUP(L$2+$A4027,Sheet2!BX:NK,$B4027,0),"")</f>
        <v/>
      </c>
      <c r="M4027" t="str">
        <f>IF(OR(HLOOKUP(M$2+$A4027,Sheet2!BY:NL,$B4027,0),HLOOKUP(M$2+$A4027,Sheet2!BY:NL,$B4027,0)&lt;&gt;""),HLOOKUP(M$2+$A4027,Sheet2!BY:NL,$B4027,0),"")</f>
        <v/>
      </c>
      <c r="N4027" t="str">
        <f>IF(OR(HLOOKUP(N$2+$A4027,Sheet2!BZ:NM,$B4027,0),HLOOKUP(N$2+$A4027,Sheet2!BZ:NM,$B4027,0)&lt;&gt;""),HLOOKUP(N$2+$A4027,Sheet2!BZ:NM,$B4027,0),"")</f>
        <v/>
      </c>
      <c r="O4027" t="str">
        <f>IF(OR(HLOOKUP(O$2+$A4027,Sheet2!CA:NN,$B4027,0),HLOOKUP(O$2+$A4027,Sheet2!CA:NN,$B4027,0)&lt;&gt;""),HLOOKUP(O$2+$A4027,Sheet2!CA:NN,$B4027,0),"")</f>
        <v/>
      </c>
      <c r="P4027" t="str">
        <f>IF(OR(HLOOKUP(P$2+$A4027,Sheet2!CB:NO,$B4027,0),HLOOKUP(P$2+$A4027,Sheet2!CB:NO,$B4027,0)&lt;&gt;""),HLOOKUP(P$2+$A4027,Sheet2!CB:NO,$B4027,0),"")</f>
        <v/>
      </c>
      <c r="Q4027" t="str">
        <f>IF(OR(HLOOKUP(Q$2+$A4027,Sheet2!CC:NO,$B4027,0),HLOOKUP(Q$2+$A4027,Sheet2!CC:NO,$B4027,0)&lt;&gt;""),HLOOKUP(Q$2+$A4027,Sheet2!CC:NO,$B4027,0),"")</f>
        <v/>
      </c>
    </row>
    <row r="4028" spans="1:17" x14ac:dyDescent="0.25">
      <c r="A4028" s="64">
        <f t="shared" si="499"/>
        <v>24</v>
      </c>
      <c r="B4028" s="64">
        <f t="shared" si="500"/>
        <v>407</v>
      </c>
      <c r="C4028" s="64">
        <f t="shared" si="501"/>
        <v>5</v>
      </c>
      <c r="D4028" s="64">
        <f t="shared" si="502"/>
        <v>403</v>
      </c>
      <c r="E4028" s="64">
        <f t="shared" si="503"/>
        <v>2011</v>
      </c>
      <c r="F4028" s="64" t="str">
        <f t="shared" si="496"/>
        <v/>
      </c>
      <c r="G4028" s="64" t="str">
        <f t="shared" si="497"/>
        <v/>
      </c>
      <c r="H4028" s="64" t="str">
        <f t="shared" si="498"/>
        <v/>
      </c>
      <c r="I4028" s="80" t="str">
        <f>IFERROR(VLOOKUP(D4028,Sheet2!A:B,2,0),"")</f>
        <v/>
      </c>
      <c r="J4028" s="64" t="str">
        <f>IFERROR(IF(I4028&lt;&gt;"",VLOOKUP(I4028,Sheet2!B:C,2,0),""),"")</f>
        <v/>
      </c>
      <c r="K4028" s="64" t="str">
        <f>IFERROR( IF(I4028&lt;&gt;"", HLOOKUP(L$2+$A4028,Sheet2!BX:NK,2,0),""),"")</f>
        <v/>
      </c>
      <c r="L4028" t="str">
        <f>IF(OR(HLOOKUP(L$2+$A4028,Sheet2!BX:NK,$B4028,0),HLOOKUP(L$2+$A4028,Sheet2!BX:NK,$B4028,0)&lt;&gt;""),HLOOKUP(L$2+$A4028,Sheet2!BX:NK,$B4028,0),"")</f>
        <v/>
      </c>
      <c r="M4028" t="str">
        <f>IF(OR(HLOOKUP(M$2+$A4028,Sheet2!BY:NL,$B4028,0),HLOOKUP(M$2+$A4028,Sheet2!BY:NL,$B4028,0)&lt;&gt;""),HLOOKUP(M$2+$A4028,Sheet2!BY:NL,$B4028,0),"")</f>
        <v/>
      </c>
      <c r="N4028" t="str">
        <f>IF(OR(HLOOKUP(N$2+$A4028,Sheet2!BZ:NM,$B4028,0),HLOOKUP(N$2+$A4028,Sheet2!BZ:NM,$B4028,0)&lt;&gt;""),HLOOKUP(N$2+$A4028,Sheet2!BZ:NM,$B4028,0),"")</f>
        <v/>
      </c>
      <c r="O4028" t="str">
        <f>IF(OR(HLOOKUP(O$2+$A4028,Sheet2!CA:NN,$B4028,0),HLOOKUP(O$2+$A4028,Sheet2!CA:NN,$B4028,0)&lt;&gt;""),HLOOKUP(O$2+$A4028,Sheet2!CA:NN,$B4028,0),"")</f>
        <v/>
      </c>
      <c r="P4028" t="str">
        <f>IF(OR(HLOOKUP(P$2+$A4028,Sheet2!CB:NO,$B4028,0),HLOOKUP(P$2+$A4028,Sheet2!CB:NO,$B4028,0)&lt;&gt;""),HLOOKUP(P$2+$A4028,Sheet2!CB:NO,$B4028,0),"")</f>
        <v/>
      </c>
      <c r="Q4028" t="str">
        <f>IF(OR(HLOOKUP(Q$2+$A4028,Sheet2!CC:NO,$B4028,0),HLOOKUP(Q$2+$A4028,Sheet2!CC:NO,$B4028,0)&lt;&gt;""),HLOOKUP(Q$2+$A4028,Sheet2!CC:NO,$B4028,0),"")</f>
        <v/>
      </c>
    </row>
    <row r="4029" spans="1:17" x14ac:dyDescent="0.25">
      <c r="A4029" s="64">
        <f t="shared" si="499"/>
        <v>30</v>
      </c>
      <c r="B4029" s="64">
        <f t="shared" si="500"/>
        <v>407</v>
      </c>
      <c r="C4029" s="64">
        <f t="shared" si="501"/>
        <v>6</v>
      </c>
      <c r="D4029" s="64">
        <f t="shared" si="502"/>
        <v>403</v>
      </c>
      <c r="E4029" s="64">
        <f t="shared" si="503"/>
        <v>2011</v>
      </c>
      <c r="F4029" s="64" t="str">
        <f t="shared" si="496"/>
        <v/>
      </c>
      <c r="G4029" s="64" t="str">
        <f t="shared" si="497"/>
        <v/>
      </c>
      <c r="H4029" s="64" t="str">
        <f t="shared" si="498"/>
        <v/>
      </c>
      <c r="I4029" s="80" t="str">
        <f>IFERROR(VLOOKUP(D4029,Sheet2!A:B,2,0),"")</f>
        <v/>
      </c>
      <c r="J4029" s="64" t="str">
        <f>IFERROR(IF(I4029&lt;&gt;"",VLOOKUP(I4029,Sheet2!B:C,2,0),""),"")</f>
        <v/>
      </c>
      <c r="K4029" s="64" t="str">
        <f>IFERROR( IF(I4029&lt;&gt;"", HLOOKUP(L$2+$A4029,Sheet2!BX:NK,2,0),""),"")</f>
        <v/>
      </c>
      <c r="L4029" t="str">
        <f>IF(OR(HLOOKUP(L$2+$A4029,Sheet2!BX:NK,$B4029,0),HLOOKUP(L$2+$A4029,Sheet2!BX:NK,$B4029,0)&lt;&gt;""),HLOOKUP(L$2+$A4029,Sheet2!BX:NK,$B4029,0),"")</f>
        <v/>
      </c>
      <c r="M4029" t="str">
        <f>IF(OR(HLOOKUP(M$2+$A4029,Sheet2!BY:NL,$B4029,0),HLOOKUP(M$2+$A4029,Sheet2!BY:NL,$B4029,0)&lt;&gt;""),HLOOKUP(M$2+$A4029,Sheet2!BY:NL,$B4029,0),"")</f>
        <v/>
      </c>
      <c r="N4029" t="str">
        <f>IF(OR(HLOOKUP(N$2+$A4029,Sheet2!BZ:NM,$B4029,0),HLOOKUP(N$2+$A4029,Sheet2!BZ:NM,$B4029,0)&lt;&gt;""),HLOOKUP(N$2+$A4029,Sheet2!BZ:NM,$B4029,0),"")</f>
        <v/>
      </c>
      <c r="O4029" t="str">
        <f>IF(OR(HLOOKUP(O$2+$A4029,Sheet2!CA:NN,$B4029,0),HLOOKUP(O$2+$A4029,Sheet2!CA:NN,$B4029,0)&lt;&gt;""),HLOOKUP(O$2+$A4029,Sheet2!CA:NN,$B4029,0),"")</f>
        <v/>
      </c>
      <c r="P4029" t="str">
        <f>IF(OR(HLOOKUP(P$2+$A4029,Sheet2!CB:NO,$B4029,0),HLOOKUP(P$2+$A4029,Sheet2!CB:NO,$B4029,0)&lt;&gt;""),HLOOKUP(P$2+$A4029,Sheet2!CB:NO,$B4029,0),"")</f>
        <v/>
      </c>
      <c r="Q4029" t="str">
        <f>IF(OR(HLOOKUP(Q$2+$A4029,Sheet2!CC:NO,$B4029,0),HLOOKUP(Q$2+$A4029,Sheet2!CC:NO,$B4029,0)&lt;&gt;""),HLOOKUP(Q$2+$A4029,Sheet2!CC:NO,$B4029,0),"")</f>
        <v/>
      </c>
    </row>
    <row r="4030" spans="1:17" x14ac:dyDescent="0.25">
      <c r="A4030" s="64">
        <f t="shared" si="499"/>
        <v>36</v>
      </c>
      <c r="B4030" s="64">
        <f t="shared" si="500"/>
        <v>407</v>
      </c>
      <c r="C4030" s="64">
        <f t="shared" si="501"/>
        <v>7</v>
      </c>
      <c r="D4030" s="64">
        <f t="shared" si="502"/>
        <v>403</v>
      </c>
      <c r="E4030" s="64">
        <f t="shared" si="503"/>
        <v>2011</v>
      </c>
      <c r="F4030" s="64" t="str">
        <f t="shared" si="496"/>
        <v/>
      </c>
      <c r="G4030" s="64" t="str">
        <f t="shared" si="497"/>
        <v/>
      </c>
      <c r="H4030" s="64" t="str">
        <f t="shared" si="498"/>
        <v/>
      </c>
      <c r="I4030" s="80" t="str">
        <f>IFERROR(VLOOKUP(D4030,Sheet2!A:B,2,0),"")</f>
        <v/>
      </c>
      <c r="J4030" s="64" t="str">
        <f>IFERROR(IF(I4030&lt;&gt;"",VLOOKUP(I4030,Sheet2!B:C,2,0),""),"")</f>
        <v/>
      </c>
      <c r="K4030" s="64" t="str">
        <f>IFERROR( IF(I4030&lt;&gt;"", HLOOKUP(L$2+$A4030,Sheet2!BX:NK,2,0),""),"")</f>
        <v/>
      </c>
      <c r="L4030" t="str">
        <f>IF(OR(HLOOKUP(L$2+$A4030,Sheet2!BX:NK,$B4030,0),HLOOKUP(L$2+$A4030,Sheet2!BX:NK,$B4030,0)&lt;&gt;""),HLOOKUP(L$2+$A4030,Sheet2!BX:NK,$B4030,0),"")</f>
        <v/>
      </c>
      <c r="M4030" t="str">
        <f>IF(OR(HLOOKUP(M$2+$A4030,Sheet2!BY:NL,$B4030,0),HLOOKUP(M$2+$A4030,Sheet2!BY:NL,$B4030,0)&lt;&gt;""),HLOOKUP(M$2+$A4030,Sheet2!BY:NL,$B4030,0),"")</f>
        <v/>
      </c>
      <c r="N4030" t="str">
        <f>IF(OR(HLOOKUP(N$2+$A4030,Sheet2!BZ:NM,$B4030,0),HLOOKUP(N$2+$A4030,Sheet2!BZ:NM,$B4030,0)&lt;&gt;""),HLOOKUP(N$2+$A4030,Sheet2!BZ:NM,$B4030,0),"")</f>
        <v/>
      </c>
      <c r="O4030" t="str">
        <f>IF(OR(HLOOKUP(O$2+$A4030,Sheet2!CA:NN,$B4030,0),HLOOKUP(O$2+$A4030,Sheet2!CA:NN,$B4030,0)&lt;&gt;""),HLOOKUP(O$2+$A4030,Sheet2!CA:NN,$B4030,0),"")</f>
        <v/>
      </c>
      <c r="P4030" t="str">
        <f>IF(OR(HLOOKUP(P$2+$A4030,Sheet2!CB:NO,$B4030,0),HLOOKUP(P$2+$A4030,Sheet2!CB:NO,$B4030,0)&lt;&gt;""),HLOOKUP(P$2+$A4030,Sheet2!CB:NO,$B4030,0),"")</f>
        <v/>
      </c>
      <c r="Q4030" t="str">
        <f>IF(OR(HLOOKUP(Q$2+$A4030,Sheet2!CC:NO,$B4030,0),HLOOKUP(Q$2+$A4030,Sheet2!CC:NO,$B4030,0)&lt;&gt;""),HLOOKUP(Q$2+$A4030,Sheet2!CC:NO,$B4030,0),"")</f>
        <v/>
      </c>
    </row>
    <row r="4031" spans="1:17" x14ac:dyDescent="0.25">
      <c r="A4031" s="64">
        <f t="shared" si="499"/>
        <v>42</v>
      </c>
      <c r="B4031" s="64">
        <f t="shared" si="500"/>
        <v>407</v>
      </c>
      <c r="C4031" s="64">
        <f t="shared" si="501"/>
        <v>8</v>
      </c>
      <c r="D4031" s="64">
        <f t="shared" si="502"/>
        <v>403</v>
      </c>
      <c r="E4031" s="64">
        <f t="shared" si="503"/>
        <v>2011</v>
      </c>
      <c r="F4031" s="64" t="str">
        <f t="shared" si="496"/>
        <v/>
      </c>
      <c r="G4031" s="64" t="str">
        <f t="shared" si="497"/>
        <v/>
      </c>
      <c r="H4031" s="64" t="str">
        <f t="shared" si="498"/>
        <v/>
      </c>
      <c r="I4031" s="80" t="str">
        <f>IFERROR(VLOOKUP(D4031,Sheet2!A:B,2,0),"")</f>
        <v/>
      </c>
      <c r="J4031" s="64" t="str">
        <f>IFERROR(IF(I4031&lt;&gt;"",VLOOKUP(I4031,Sheet2!B:C,2,0),""),"")</f>
        <v/>
      </c>
      <c r="K4031" s="64" t="str">
        <f>IFERROR( IF(I4031&lt;&gt;"", HLOOKUP(L$2+$A4031,Sheet2!BX:NK,2,0),""),"")</f>
        <v/>
      </c>
      <c r="L4031" t="str">
        <f>IF(OR(HLOOKUP(L$2+$A4031,Sheet2!BX:NK,$B4031,0),HLOOKUP(L$2+$A4031,Sheet2!BX:NK,$B4031,0)&lt;&gt;""),HLOOKUP(L$2+$A4031,Sheet2!BX:NK,$B4031,0),"")</f>
        <v/>
      </c>
      <c r="M4031" t="str">
        <f>IF(OR(HLOOKUP(M$2+$A4031,Sheet2!BY:NL,$B4031,0),HLOOKUP(M$2+$A4031,Sheet2!BY:NL,$B4031,0)&lt;&gt;""),HLOOKUP(M$2+$A4031,Sheet2!BY:NL,$B4031,0),"")</f>
        <v/>
      </c>
      <c r="N4031" t="str">
        <f>IF(OR(HLOOKUP(N$2+$A4031,Sheet2!BZ:NM,$B4031,0),HLOOKUP(N$2+$A4031,Sheet2!BZ:NM,$B4031,0)&lt;&gt;""),HLOOKUP(N$2+$A4031,Sheet2!BZ:NM,$B4031,0),"")</f>
        <v/>
      </c>
      <c r="O4031" t="str">
        <f>IF(OR(HLOOKUP(O$2+$A4031,Sheet2!CA:NN,$B4031,0),HLOOKUP(O$2+$A4031,Sheet2!CA:NN,$B4031,0)&lt;&gt;""),HLOOKUP(O$2+$A4031,Sheet2!CA:NN,$B4031,0),"")</f>
        <v/>
      </c>
      <c r="P4031" t="str">
        <f>IF(OR(HLOOKUP(P$2+$A4031,Sheet2!CB:NO,$B4031,0),HLOOKUP(P$2+$A4031,Sheet2!CB:NO,$B4031,0)&lt;&gt;""),HLOOKUP(P$2+$A4031,Sheet2!CB:NO,$B4031,0),"")</f>
        <v/>
      </c>
      <c r="Q4031" t="str">
        <f>IF(OR(HLOOKUP(Q$2+$A4031,Sheet2!CC:NO,$B4031,0),HLOOKUP(Q$2+$A4031,Sheet2!CC:NO,$B4031,0)&lt;&gt;""),HLOOKUP(Q$2+$A4031,Sheet2!CC:NO,$B4031,0),"")</f>
        <v/>
      </c>
    </row>
    <row r="4032" spans="1:17" x14ac:dyDescent="0.25">
      <c r="A4032" s="64">
        <f t="shared" si="499"/>
        <v>48</v>
      </c>
      <c r="B4032" s="64">
        <f t="shared" si="500"/>
        <v>407</v>
      </c>
      <c r="C4032" s="64">
        <f t="shared" si="501"/>
        <v>9</v>
      </c>
      <c r="D4032" s="64">
        <f t="shared" si="502"/>
        <v>403</v>
      </c>
      <c r="E4032" s="64">
        <f t="shared" si="503"/>
        <v>2011</v>
      </c>
      <c r="F4032" s="64" t="str">
        <f t="shared" si="496"/>
        <v/>
      </c>
      <c r="G4032" s="64" t="str">
        <f t="shared" si="497"/>
        <v/>
      </c>
      <c r="H4032" s="64" t="str">
        <f t="shared" si="498"/>
        <v/>
      </c>
      <c r="I4032" s="80" t="str">
        <f>IFERROR(VLOOKUP(D4032,Sheet2!A:B,2,0),"")</f>
        <v/>
      </c>
      <c r="J4032" s="64" t="str">
        <f>IFERROR(IF(I4032&lt;&gt;"",VLOOKUP(I4032,Sheet2!B:C,2,0),""),"")</f>
        <v/>
      </c>
      <c r="K4032" s="64" t="str">
        <f>IFERROR( IF(I4032&lt;&gt;"", HLOOKUP(L$2+$A4032,Sheet2!BX:NK,2,0),""),"")</f>
        <v/>
      </c>
      <c r="L4032" t="str">
        <f>IF(OR(HLOOKUP(L$2+$A4032,Sheet2!BX:NK,$B4032,0),HLOOKUP(L$2+$A4032,Sheet2!BX:NK,$B4032,0)&lt;&gt;""),HLOOKUP(L$2+$A4032,Sheet2!BX:NK,$B4032,0),"")</f>
        <v/>
      </c>
      <c r="M4032" t="str">
        <f>IF(OR(HLOOKUP(M$2+$A4032,Sheet2!BY:NL,$B4032,0),HLOOKUP(M$2+$A4032,Sheet2!BY:NL,$B4032,0)&lt;&gt;""),HLOOKUP(M$2+$A4032,Sheet2!BY:NL,$B4032,0),"")</f>
        <v/>
      </c>
      <c r="N4032" t="str">
        <f>IF(OR(HLOOKUP(N$2+$A4032,Sheet2!BZ:NM,$B4032,0),HLOOKUP(N$2+$A4032,Sheet2!BZ:NM,$B4032,0)&lt;&gt;""),HLOOKUP(N$2+$A4032,Sheet2!BZ:NM,$B4032,0),"")</f>
        <v/>
      </c>
      <c r="O4032" t="str">
        <f>IF(OR(HLOOKUP(O$2+$A4032,Sheet2!CA:NN,$B4032,0),HLOOKUP(O$2+$A4032,Sheet2!CA:NN,$B4032,0)&lt;&gt;""),HLOOKUP(O$2+$A4032,Sheet2!CA:NN,$B4032,0),"")</f>
        <v/>
      </c>
      <c r="P4032" t="str">
        <f>IF(OR(HLOOKUP(P$2+$A4032,Sheet2!CB:NO,$B4032,0),HLOOKUP(P$2+$A4032,Sheet2!CB:NO,$B4032,0)&lt;&gt;""),HLOOKUP(P$2+$A4032,Sheet2!CB:NO,$B4032,0),"")</f>
        <v/>
      </c>
      <c r="Q4032" t="str">
        <f>IF(OR(HLOOKUP(Q$2+$A4032,Sheet2!CC:NO,$B4032,0),HLOOKUP(Q$2+$A4032,Sheet2!CC:NO,$B4032,0)&lt;&gt;""),HLOOKUP(Q$2+$A4032,Sheet2!CC:NO,$B4032,0),"")</f>
        <v/>
      </c>
    </row>
    <row r="4033" spans="1:17" x14ac:dyDescent="0.25">
      <c r="A4033" s="64">
        <f t="shared" si="499"/>
        <v>54</v>
      </c>
      <c r="B4033" s="64">
        <f t="shared" si="500"/>
        <v>407</v>
      </c>
      <c r="C4033" s="64">
        <f t="shared" si="501"/>
        <v>10</v>
      </c>
      <c r="D4033" s="64">
        <f t="shared" si="502"/>
        <v>403</v>
      </c>
      <c r="E4033" s="64">
        <f t="shared" si="503"/>
        <v>2011</v>
      </c>
      <c r="F4033" s="64" t="str">
        <f t="shared" si="496"/>
        <v/>
      </c>
      <c r="G4033" s="64" t="str">
        <f t="shared" si="497"/>
        <v/>
      </c>
      <c r="H4033" s="64" t="str">
        <f t="shared" si="498"/>
        <v/>
      </c>
      <c r="I4033" s="80" t="str">
        <f>IFERROR(VLOOKUP(D4033,Sheet2!A:B,2,0),"")</f>
        <v/>
      </c>
      <c r="J4033" s="64" t="str">
        <f>IFERROR(IF(I4033&lt;&gt;"",VLOOKUP(I4033,Sheet2!B:C,2,0),""),"")</f>
        <v/>
      </c>
      <c r="K4033" s="64" t="str">
        <f>IFERROR( IF(I4033&lt;&gt;"", HLOOKUP(L$2+$A4033,Sheet2!BX:NK,2,0),""),"")</f>
        <v/>
      </c>
      <c r="L4033" t="str">
        <f>IF(OR(HLOOKUP(L$2+$A4033,Sheet2!BX:NK,$B4033,0),HLOOKUP(L$2+$A4033,Sheet2!BX:NK,$B4033,0)&lt;&gt;""),HLOOKUP(L$2+$A4033,Sheet2!BX:NK,$B4033,0),"")</f>
        <v/>
      </c>
      <c r="M4033" t="str">
        <f>IF(OR(HLOOKUP(M$2+$A4033,Sheet2!BY:NL,$B4033,0),HLOOKUP(M$2+$A4033,Sheet2!BY:NL,$B4033,0)&lt;&gt;""),HLOOKUP(M$2+$A4033,Sheet2!BY:NL,$B4033,0),"")</f>
        <v/>
      </c>
      <c r="N4033" t="str">
        <f>IF(OR(HLOOKUP(N$2+$A4033,Sheet2!BZ:NM,$B4033,0),HLOOKUP(N$2+$A4033,Sheet2!BZ:NM,$B4033,0)&lt;&gt;""),HLOOKUP(N$2+$A4033,Sheet2!BZ:NM,$B4033,0),"")</f>
        <v/>
      </c>
      <c r="O4033" t="str">
        <f>IF(OR(HLOOKUP(O$2+$A4033,Sheet2!CA:NN,$B4033,0),HLOOKUP(O$2+$A4033,Sheet2!CA:NN,$B4033,0)&lt;&gt;""),HLOOKUP(O$2+$A4033,Sheet2!CA:NN,$B4033,0),"")</f>
        <v/>
      </c>
      <c r="P4033" t="str">
        <f>IF(OR(HLOOKUP(P$2+$A4033,Sheet2!CB:NO,$B4033,0),HLOOKUP(P$2+$A4033,Sheet2!CB:NO,$B4033,0)&lt;&gt;""),HLOOKUP(P$2+$A4033,Sheet2!CB:NO,$B4033,0),"")</f>
        <v/>
      </c>
      <c r="Q4033" t="str">
        <f>IF(OR(HLOOKUP(Q$2+$A4033,Sheet2!CC:NO,$B4033,0),HLOOKUP(Q$2+$A4033,Sheet2!CC:NO,$B4033,0)&lt;&gt;""),HLOOKUP(Q$2+$A4033,Sheet2!CC:NO,$B4033,0),"")</f>
        <v/>
      </c>
    </row>
    <row r="4034" spans="1:17" x14ac:dyDescent="0.25">
      <c r="A4034" s="64">
        <f t="shared" si="499"/>
        <v>0</v>
      </c>
      <c r="B4034" s="64">
        <f t="shared" si="500"/>
        <v>408</v>
      </c>
      <c r="C4034" s="64">
        <f t="shared" si="501"/>
        <v>1</v>
      </c>
      <c r="D4034" s="64">
        <f t="shared" si="502"/>
        <v>404</v>
      </c>
      <c r="E4034" s="64">
        <f t="shared" si="503"/>
        <v>2016</v>
      </c>
      <c r="F4034" s="64" t="str">
        <f t="shared" si="496"/>
        <v/>
      </c>
      <c r="G4034" s="64" t="str">
        <f t="shared" si="497"/>
        <v/>
      </c>
      <c r="H4034" s="64" t="str">
        <f t="shared" si="498"/>
        <v/>
      </c>
      <c r="I4034" s="80" t="str">
        <f>IFERROR(VLOOKUP(D4034,Sheet2!A:B,2,0),"")</f>
        <v/>
      </c>
      <c r="J4034" s="64" t="str">
        <f>IFERROR(IF(I4034&lt;&gt;"",VLOOKUP(I4034,Sheet2!B:C,2,0),""),"")</f>
        <v/>
      </c>
      <c r="K4034" s="64" t="str">
        <f>IFERROR( IF(I4034&lt;&gt;"", HLOOKUP(L$2+$A4034,Sheet2!BX:NK,2,0),""),"")</f>
        <v/>
      </c>
      <c r="L4034" t="str">
        <f>IF(OR(HLOOKUP(L$2+$A4034,Sheet2!BX:NK,$B4034,0),HLOOKUP(L$2+$A4034,Sheet2!BX:NK,$B4034,0)&lt;&gt;""),HLOOKUP(L$2+$A4034,Sheet2!BX:NK,$B4034,0),"")</f>
        <v/>
      </c>
      <c r="M4034" t="str">
        <f>IF(OR(HLOOKUP(M$2+$A4034,Sheet2!BY:NL,$B4034,0),HLOOKUP(M$2+$A4034,Sheet2!BY:NL,$B4034,0)&lt;&gt;""),HLOOKUP(M$2+$A4034,Sheet2!BY:NL,$B4034,0),"")</f>
        <v/>
      </c>
      <c r="N4034" t="str">
        <f>IF(OR(HLOOKUP(N$2+$A4034,Sheet2!BZ:NM,$B4034,0),HLOOKUP(N$2+$A4034,Sheet2!BZ:NM,$B4034,0)&lt;&gt;""),HLOOKUP(N$2+$A4034,Sheet2!BZ:NM,$B4034,0),"")</f>
        <v/>
      </c>
      <c r="O4034" t="str">
        <f>IF(OR(HLOOKUP(O$2+$A4034,Sheet2!CA:NN,$B4034,0),HLOOKUP(O$2+$A4034,Sheet2!CA:NN,$B4034,0)&lt;&gt;""),HLOOKUP(O$2+$A4034,Sheet2!CA:NN,$B4034,0),"")</f>
        <v/>
      </c>
      <c r="P4034" t="str">
        <f>IF(OR(HLOOKUP(P$2+$A4034,Sheet2!CB:NO,$B4034,0),HLOOKUP(P$2+$A4034,Sheet2!CB:NO,$B4034,0)&lt;&gt;""),HLOOKUP(P$2+$A4034,Sheet2!CB:NO,$B4034,0),"")</f>
        <v/>
      </c>
      <c r="Q4034" t="str">
        <f>IF(OR(HLOOKUP(Q$2+$A4034,Sheet2!CC:NO,$B4034,0),HLOOKUP(Q$2+$A4034,Sheet2!CC:NO,$B4034,0)&lt;&gt;""),HLOOKUP(Q$2+$A4034,Sheet2!CC:NO,$B4034,0),"")</f>
        <v/>
      </c>
    </row>
    <row r="4035" spans="1:17" x14ac:dyDescent="0.25">
      <c r="A4035" s="64">
        <f t="shared" si="499"/>
        <v>6</v>
      </c>
      <c r="B4035" s="64">
        <f t="shared" si="500"/>
        <v>408</v>
      </c>
      <c r="C4035" s="64">
        <f t="shared" si="501"/>
        <v>2</v>
      </c>
      <c r="D4035" s="64">
        <f t="shared" si="502"/>
        <v>404</v>
      </c>
      <c r="E4035" s="64">
        <f t="shared" si="503"/>
        <v>2016</v>
      </c>
      <c r="F4035" s="64" t="str">
        <f t="shared" si="496"/>
        <v/>
      </c>
      <c r="G4035" s="64" t="str">
        <f t="shared" si="497"/>
        <v/>
      </c>
      <c r="H4035" s="64" t="str">
        <f t="shared" si="498"/>
        <v/>
      </c>
      <c r="I4035" s="80" t="str">
        <f>IFERROR(VLOOKUP(D4035,Sheet2!A:B,2,0),"")</f>
        <v/>
      </c>
      <c r="J4035" s="64" t="str">
        <f>IFERROR(IF(I4035&lt;&gt;"",VLOOKUP(I4035,Sheet2!B:C,2,0),""),"")</f>
        <v/>
      </c>
      <c r="K4035" s="64" t="str">
        <f>IFERROR( IF(I4035&lt;&gt;"", HLOOKUP(L$2+$A4035,Sheet2!BX:NK,2,0),""),"")</f>
        <v/>
      </c>
      <c r="L4035" t="str">
        <f>IF(OR(HLOOKUP(L$2+$A4035,Sheet2!BX:NK,$B4035,0),HLOOKUP(L$2+$A4035,Sheet2!BX:NK,$B4035,0)&lt;&gt;""),HLOOKUP(L$2+$A4035,Sheet2!BX:NK,$B4035,0),"")</f>
        <v/>
      </c>
      <c r="M4035" t="str">
        <f>IF(OR(HLOOKUP(M$2+$A4035,Sheet2!BY:NL,$B4035,0),HLOOKUP(M$2+$A4035,Sheet2!BY:NL,$B4035,0)&lt;&gt;""),HLOOKUP(M$2+$A4035,Sheet2!BY:NL,$B4035,0),"")</f>
        <v/>
      </c>
      <c r="N4035" t="str">
        <f>IF(OR(HLOOKUP(N$2+$A4035,Sheet2!BZ:NM,$B4035,0),HLOOKUP(N$2+$A4035,Sheet2!BZ:NM,$B4035,0)&lt;&gt;""),HLOOKUP(N$2+$A4035,Sheet2!BZ:NM,$B4035,0),"")</f>
        <v/>
      </c>
      <c r="O4035" t="str">
        <f>IF(OR(HLOOKUP(O$2+$A4035,Sheet2!CA:NN,$B4035,0),HLOOKUP(O$2+$A4035,Sheet2!CA:NN,$B4035,0)&lt;&gt;""),HLOOKUP(O$2+$A4035,Sheet2!CA:NN,$B4035,0),"")</f>
        <v/>
      </c>
      <c r="P4035" t="str">
        <f>IF(OR(HLOOKUP(P$2+$A4035,Sheet2!CB:NO,$B4035,0),HLOOKUP(P$2+$A4035,Sheet2!CB:NO,$B4035,0)&lt;&gt;""),HLOOKUP(P$2+$A4035,Sheet2!CB:NO,$B4035,0),"")</f>
        <v/>
      </c>
      <c r="Q4035" t="str">
        <f>IF(OR(HLOOKUP(Q$2+$A4035,Sheet2!CC:NO,$B4035,0),HLOOKUP(Q$2+$A4035,Sheet2!CC:NO,$B4035,0)&lt;&gt;""),HLOOKUP(Q$2+$A4035,Sheet2!CC:NO,$B4035,0),"")</f>
        <v/>
      </c>
    </row>
    <row r="4036" spans="1:17" x14ac:dyDescent="0.25">
      <c r="A4036" s="64">
        <f t="shared" si="499"/>
        <v>12</v>
      </c>
      <c r="B4036" s="64">
        <f t="shared" si="500"/>
        <v>408</v>
      </c>
      <c r="C4036" s="64">
        <f t="shared" si="501"/>
        <v>3</v>
      </c>
      <c r="D4036" s="64">
        <f t="shared" si="502"/>
        <v>404</v>
      </c>
      <c r="E4036" s="64">
        <f t="shared" si="503"/>
        <v>2016</v>
      </c>
      <c r="F4036" s="64" t="str">
        <f t="shared" si="496"/>
        <v/>
      </c>
      <c r="G4036" s="64" t="str">
        <f t="shared" si="497"/>
        <v/>
      </c>
      <c r="H4036" s="64" t="str">
        <f t="shared" si="498"/>
        <v/>
      </c>
      <c r="I4036" s="80" t="str">
        <f>IFERROR(VLOOKUP(D4036,Sheet2!A:B,2,0),"")</f>
        <v/>
      </c>
      <c r="J4036" s="64" t="str">
        <f>IFERROR(IF(I4036&lt;&gt;"",VLOOKUP(I4036,Sheet2!B:C,2,0),""),"")</f>
        <v/>
      </c>
      <c r="K4036" s="64" t="str">
        <f>IFERROR( IF(I4036&lt;&gt;"", HLOOKUP(L$2+$A4036,Sheet2!BX:NK,2,0),""),"")</f>
        <v/>
      </c>
      <c r="L4036" t="str">
        <f>IF(OR(HLOOKUP(L$2+$A4036,Sheet2!BX:NK,$B4036,0),HLOOKUP(L$2+$A4036,Sheet2!BX:NK,$B4036,0)&lt;&gt;""),HLOOKUP(L$2+$A4036,Sheet2!BX:NK,$B4036,0),"")</f>
        <v/>
      </c>
      <c r="M4036" t="str">
        <f>IF(OR(HLOOKUP(M$2+$A4036,Sheet2!BY:NL,$B4036,0),HLOOKUP(M$2+$A4036,Sheet2!BY:NL,$B4036,0)&lt;&gt;""),HLOOKUP(M$2+$A4036,Sheet2!BY:NL,$B4036,0),"")</f>
        <v/>
      </c>
      <c r="N4036" t="str">
        <f>IF(OR(HLOOKUP(N$2+$A4036,Sheet2!BZ:NM,$B4036,0),HLOOKUP(N$2+$A4036,Sheet2!BZ:NM,$B4036,0)&lt;&gt;""),HLOOKUP(N$2+$A4036,Sheet2!BZ:NM,$B4036,0),"")</f>
        <v/>
      </c>
      <c r="O4036" t="str">
        <f>IF(OR(HLOOKUP(O$2+$A4036,Sheet2!CA:NN,$B4036,0),HLOOKUP(O$2+$A4036,Sheet2!CA:NN,$B4036,0)&lt;&gt;""),HLOOKUP(O$2+$A4036,Sheet2!CA:NN,$B4036,0),"")</f>
        <v/>
      </c>
      <c r="P4036" t="str">
        <f>IF(OR(HLOOKUP(P$2+$A4036,Sheet2!CB:NO,$B4036,0),HLOOKUP(P$2+$A4036,Sheet2!CB:NO,$B4036,0)&lt;&gt;""),HLOOKUP(P$2+$A4036,Sheet2!CB:NO,$B4036,0),"")</f>
        <v/>
      </c>
      <c r="Q4036" t="str">
        <f>IF(OR(HLOOKUP(Q$2+$A4036,Sheet2!CC:NO,$B4036,0),HLOOKUP(Q$2+$A4036,Sheet2!CC:NO,$B4036,0)&lt;&gt;""),HLOOKUP(Q$2+$A4036,Sheet2!CC:NO,$B4036,0),"")</f>
        <v/>
      </c>
    </row>
    <row r="4037" spans="1:17" x14ac:dyDescent="0.25">
      <c r="A4037" s="64">
        <f t="shared" si="499"/>
        <v>18</v>
      </c>
      <c r="B4037" s="64">
        <f t="shared" si="500"/>
        <v>408</v>
      </c>
      <c r="C4037" s="64">
        <f t="shared" si="501"/>
        <v>4</v>
      </c>
      <c r="D4037" s="64">
        <f t="shared" si="502"/>
        <v>404</v>
      </c>
      <c r="E4037" s="64">
        <f t="shared" si="503"/>
        <v>2016</v>
      </c>
      <c r="F4037" s="64" t="str">
        <f t="shared" ref="F4037:F4100" si="504">IFERROR(IF(I4037&lt;&gt;"",IF(LEFT(K4037,2)="1-",1,2),""),"")</f>
        <v/>
      </c>
      <c r="G4037" s="64" t="str">
        <f t="shared" ref="G4037:G4100" si="505">IFERROR(IF(I4037&lt;&gt;"",MONTH( RIGHT(K4037,LEN(K4037)-FIND("-",K4037))),""),"")</f>
        <v/>
      </c>
      <c r="H4037" s="64" t="str">
        <f t="shared" ref="H4037:H4100" si="506">IFERROR(IF(I4037&lt;&gt;"",YEAR( RIGHT(K4037,LEN(K4037)-FIND("-",K4037))),""),"")</f>
        <v/>
      </c>
      <c r="I4037" s="80" t="str">
        <f>IFERROR(VLOOKUP(D4037,Sheet2!A:B,2,0),"")</f>
        <v/>
      </c>
      <c r="J4037" s="64" t="str">
        <f>IFERROR(IF(I4037&lt;&gt;"",VLOOKUP(I4037,Sheet2!B:C,2,0),""),"")</f>
        <v/>
      </c>
      <c r="K4037" s="64" t="str">
        <f>IFERROR( IF(I4037&lt;&gt;"", HLOOKUP(L$2+$A4037,Sheet2!BX:NK,2,0),""),"")</f>
        <v/>
      </c>
      <c r="L4037" t="str">
        <f>IF(OR(HLOOKUP(L$2+$A4037,Sheet2!BX:NK,$B4037,0),HLOOKUP(L$2+$A4037,Sheet2!BX:NK,$B4037,0)&lt;&gt;""),HLOOKUP(L$2+$A4037,Sheet2!BX:NK,$B4037,0),"")</f>
        <v/>
      </c>
      <c r="M4037" t="str">
        <f>IF(OR(HLOOKUP(M$2+$A4037,Sheet2!BY:NL,$B4037,0),HLOOKUP(M$2+$A4037,Sheet2!BY:NL,$B4037,0)&lt;&gt;""),HLOOKUP(M$2+$A4037,Sheet2!BY:NL,$B4037,0),"")</f>
        <v/>
      </c>
      <c r="N4037" t="str">
        <f>IF(OR(HLOOKUP(N$2+$A4037,Sheet2!BZ:NM,$B4037,0),HLOOKUP(N$2+$A4037,Sheet2!BZ:NM,$B4037,0)&lt;&gt;""),HLOOKUP(N$2+$A4037,Sheet2!BZ:NM,$B4037,0),"")</f>
        <v/>
      </c>
      <c r="O4037" t="str">
        <f>IF(OR(HLOOKUP(O$2+$A4037,Sheet2!CA:NN,$B4037,0),HLOOKUP(O$2+$A4037,Sheet2!CA:NN,$B4037,0)&lt;&gt;""),HLOOKUP(O$2+$A4037,Sheet2!CA:NN,$B4037,0),"")</f>
        <v/>
      </c>
      <c r="P4037" t="str">
        <f>IF(OR(HLOOKUP(P$2+$A4037,Sheet2!CB:NO,$B4037,0),HLOOKUP(P$2+$A4037,Sheet2!CB:NO,$B4037,0)&lt;&gt;""),HLOOKUP(P$2+$A4037,Sheet2!CB:NO,$B4037,0),"")</f>
        <v/>
      </c>
      <c r="Q4037" t="str">
        <f>IF(OR(HLOOKUP(Q$2+$A4037,Sheet2!CC:NO,$B4037,0),HLOOKUP(Q$2+$A4037,Sheet2!CC:NO,$B4037,0)&lt;&gt;""),HLOOKUP(Q$2+$A4037,Sheet2!CC:NO,$B4037,0),"")</f>
        <v/>
      </c>
    </row>
    <row r="4038" spans="1:17" x14ac:dyDescent="0.25">
      <c r="A4038" s="64">
        <f t="shared" ref="A4038:A4101" si="507">IF(C4038&lt;&gt;1,A4037+6,0)</f>
        <v>24</v>
      </c>
      <c r="B4038" s="64">
        <f t="shared" ref="B4038:B4101" si="508">IF(C4038&lt;&gt;1,B4037,B4037+1)</f>
        <v>408</v>
      </c>
      <c r="C4038" s="64">
        <f t="shared" ref="C4038:C4101" si="509">IF($C$3-C4037=0,1,C4037+1)</f>
        <v>5</v>
      </c>
      <c r="D4038" s="64">
        <f t="shared" ref="D4038:D4101" si="510">IF(C4038=1,D4037+1,D4037)</f>
        <v>404</v>
      </c>
      <c r="E4038" s="64">
        <f t="shared" ref="E4038:E4101" si="511">IF(D4038&lt;&gt;D4037,E4037+5,E4037)</f>
        <v>2016</v>
      </c>
      <c r="F4038" s="64" t="str">
        <f t="shared" si="504"/>
        <v/>
      </c>
      <c r="G4038" s="64" t="str">
        <f t="shared" si="505"/>
        <v/>
      </c>
      <c r="H4038" s="64" t="str">
        <f t="shared" si="506"/>
        <v/>
      </c>
      <c r="I4038" s="80" t="str">
        <f>IFERROR(VLOOKUP(D4038,Sheet2!A:B,2,0),"")</f>
        <v/>
      </c>
      <c r="J4038" s="64" t="str">
        <f>IFERROR(IF(I4038&lt;&gt;"",VLOOKUP(I4038,Sheet2!B:C,2,0),""),"")</f>
        <v/>
      </c>
      <c r="K4038" s="64" t="str">
        <f>IFERROR( IF(I4038&lt;&gt;"", HLOOKUP(L$2+$A4038,Sheet2!BX:NK,2,0),""),"")</f>
        <v/>
      </c>
      <c r="L4038" t="str">
        <f>IF(OR(HLOOKUP(L$2+$A4038,Sheet2!BX:NK,$B4038,0),HLOOKUP(L$2+$A4038,Sheet2!BX:NK,$B4038,0)&lt;&gt;""),HLOOKUP(L$2+$A4038,Sheet2!BX:NK,$B4038,0),"")</f>
        <v/>
      </c>
      <c r="M4038" t="str">
        <f>IF(OR(HLOOKUP(M$2+$A4038,Sheet2!BY:NL,$B4038,0),HLOOKUP(M$2+$A4038,Sheet2!BY:NL,$B4038,0)&lt;&gt;""),HLOOKUP(M$2+$A4038,Sheet2!BY:NL,$B4038,0),"")</f>
        <v/>
      </c>
      <c r="N4038" t="str">
        <f>IF(OR(HLOOKUP(N$2+$A4038,Sheet2!BZ:NM,$B4038,0),HLOOKUP(N$2+$A4038,Sheet2!BZ:NM,$B4038,0)&lt;&gt;""),HLOOKUP(N$2+$A4038,Sheet2!BZ:NM,$B4038,0),"")</f>
        <v/>
      </c>
      <c r="O4038" t="str">
        <f>IF(OR(HLOOKUP(O$2+$A4038,Sheet2!CA:NN,$B4038,0),HLOOKUP(O$2+$A4038,Sheet2!CA:NN,$B4038,0)&lt;&gt;""),HLOOKUP(O$2+$A4038,Sheet2!CA:NN,$B4038,0),"")</f>
        <v/>
      </c>
      <c r="P4038" t="str">
        <f>IF(OR(HLOOKUP(P$2+$A4038,Sheet2!CB:NO,$B4038,0),HLOOKUP(P$2+$A4038,Sheet2!CB:NO,$B4038,0)&lt;&gt;""),HLOOKUP(P$2+$A4038,Sheet2!CB:NO,$B4038,0),"")</f>
        <v/>
      </c>
      <c r="Q4038" t="str">
        <f>IF(OR(HLOOKUP(Q$2+$A4038,Sheet2!CC:NO,$B4038,0),HLOOKUP(Q$2+$A4038,Sheet2!CC:NO,$B4038,0)&lt;&gt;""),HLOOKUP(Q$2+$A4038,Sheet2!CC:NO,$B4038,0),"")</f>
        <v/>
      </c>
    </row>
    <row r="4039" spans="1:17" x14ac:dyDescent="0.25">
      <c r="A4039" s="64">
        <f t="shared" si="507"/>
        <v>30</v>
      </c>
      <c r="B4039" s="64">
        <f t="shared" si="508"/>
        <v>408</v>
      </c>
      <c r="C4039" s="64">
        <f t="shared" si="509"/>
        <v>6</v>
      </c>
      <c r="D4039" s="64">
        <f t="shared" si="510"/>
        <v>404</v>
      </c>
      <c r="E4039" s="64">
        <f t="shared" si="511"/>
        <v>2016</v>
      </c>
      <c r="F4039" s="64" t="str">
        <f t="shared" si="504"/>
        <v/>
      </c>
      <c r="G4039" s="64" t="str">
        <f t="shared" si="505"/>
        <v/>
      </c>
      <c r="H4039" s="64" t="str">
        <f t="shared" si="506"/>
        <v/>
      </c>
      <c r="I4039" s="80" t="str">
        <f>IFERROR(VLOOKUP(D4039,Sheet2!A:B,2,0),"")</f>
        <v/>
      </c>
      <c r="J4039" s="64" t="str">
        <f>IFERROR(IF(I4039&lt;&gt;"",VLOOKUP(I4039,Sheet2!B:C,2,0),""),"")</f>
        <v/>
      </c>
      <c r="K4039" s="64" t="str">
        <f>IFERROR( IF(I4039&lt;&gt;"", HLOOKUP(L$2+$A4039,Sheet2!BX:NK,2,0),""),"")</f>
        <v/>
      </c>
      <c r="L4039" t="str">
        <f>IF(OR(HLOOKUP(L$2+$A4039,Sheet2!BX:NK,$B4039,0),HLOOKUP(L$2+$A4039,Sheet2!BX:NK,$B4039,0)&lt;&gt;""),HLOOKUP(L$2+$A4039,Sheet2!BX:NK,$B4039,0),"")</f>
        <v/>
      </c>
      <c r="M4039" t="str">
        <f>IF(OR(HLOOKUP(M$2+$A4039,Sheet2!BY:NL,$B4039,0),HLOOKUP(M$2+$A4039,Sheet2!BY:NL,$B4039,0)&lt;&gt;""),HLOOKUP(M$2+$A4039,Sheet2!BY:NL,$B4039,0),"")</f>
        <v/>
      </c>
      <c r="N4039" t="str">
        <f>IF(OR(HLOOKUP(N$2+$A4039,Sheet2!BZ:NM,$B4039,0),HLOOKUP(N$2+$A4039,Sheet2!BZ:NM,$B4039,0)&lt;&gt;""),HLOOKUP(N$2+$A4039,Sheet2!BZ:NM,$B4039,0),"")</f>
        <v/>
      </c>
      <c r="O4039" t="str">
        <f>IF(OR(HLOOKUP(O$2+$A4039,Sheet2!CA:NN,$B4039,0),HLOOKUP(O$2+$A4039,Sheet2!CA:NN,$B4039,0)&lt;&gt;""),HLOOKUP(O$2+$A4039,Sheet2!CA:NN,$B4039,0),"")</f>
        <v/>
      </c>
      <c r="P4039" t="str">
        <f>IF(OR(HLOOKUP(P$2+$A4039,Sheet2!CB:NO,$B4039,0),HLOOKUP(P$2+$A4039,Sheet2!CB:NO,$B4039,0)&lt;&gt;""),HLOOKUP(P$2+$A4039,Sheet2!CB:NO,$B4039,0),"")</f>
        <v/>
      </c>
      <c r="Q4039" t="str">
        <f>IF(OR(HLOOKUP(Q$2+$A4039,Sheet2!CC:NO,$B4039,0),HLOOKUP(Q$2+$A4039,Sheet2!CC:NO,$B4039,0)&lt;&gt;""),HLOOKUP(Q$2+$A4039,Sheet2!CC:NO,$B4039,0),"")</f>
        <v/>
      </c>
    </row>
    <row r="4040" spans="1:17" x14ac:dyDescent="0.25">
      <c r="A4040" s="64">
        <f t="shared" si="507"/>
        <v>36</v>
      </c>
      <c r="B4040" s="64">
        <f t="shared" si="508"/>
        <v>408</v>
      </c>
      <c r="C4040" s="64">
        <f t="shared" si="509"/>
        <v>7</v>
      </c>
      <c r="D4040" s="64">
        <f t="shared" si="510"/>
        <v>404</v>
      </c>
      <c r="E4040" s="64">
        <f t="shared" si="511"/>
        <v>2016</v>
      </c>
      <c r="F4040" s="64" t="str">
        <f t="shared" si="504"/>
        <v/>
      </c>
      <c r="G4040" s="64" t="str">
        <f t="shared" si="505"/>
        <v/>
      </c>
      <c r="H4040" s="64" t="str">
        <f t="shared" si="506"/>
        <v/>
      </c>
      <c r="I4040" s="80" t="str">
        <f>IFERROR(VLOOKUP(D4040,Sheet2!A:B,2,0),"")</f>
        <v/>
      </c>
      <c r="J4040" s="64" t="str">
        <f>IFERROR(IF(I4040&lt;&gt;"",VLOOKUP(I4040,Sheet2!B:C,2,0),""),"")</f>
        <v/>
      </c>
      <c r="K4040" s="64" t="str">
        <f>IFERROR( IF(I4040&lt;&gt;"", HLOOKUP(L$2+$A4040,Sheet2!BX:NK,2,0),""),"")</f>
        <v/>
      </c>
      <c r="L4040" t="str">
        <f>IF(OR(HLOOKUP(L$2+$A4040,Sheet2!BX:NK,$B4040,0),HLOOKUP(L$2+$A4040,Sheet2!BX:NK,$B4040,0)&lt;&gt;""),HLOOKUP(L$2+$A4040,Sheet2!BX:NK,$B4040,0),"")</f>
        <v/>
      </c>
      <c r="M4040" t="str">
        <f>IF(OR(HLOOKUP(M$2+$A4040,Sheet2!BY:NL,$B4040,0),HLOOKUP(M$2+$A4040,Sheet2!BY:NL,$B4040,0)&lt;&gt;""),HLOOKUP(M$2+$A4040,Sheet2!BY:NL,$B4040,0),"")</f>
        <v/>
      </c>
      <c r="N4040" t="str">
        <f>IF(OR(HLOOKUP(N$2+$A4040,Sheet2!BZ:NM,$B4040,0),HLOOKUP(N$2+$A4040,Sheet2!BZ:NM,$B4040,0)&lt;&gt;""),HLOOKUP(N$2+$A4040,Sheet2!BZ:NM,$B4040,0),"")</f>
        <v/>
      </c>
      <c r="O4040" t="str">
        <f>IF(OR(HLOOKUP(O$2+$A4040,Sheet2!CA:NN,$B4040,0),HLOOKUP(O$2+$A4040,Sheet2!CA:NN,$B4040,0)&lt;&gt;""),HLOOKUP(O$2+$A4040,Sheet2!CA:NN,$B4040,0),"")</f>
        <v/>
      </c>
      <c r="P4040" t="str">
        <f>IF(OR(HLOOKUP(P$2+$A4040,Sheet2!CB:NO,$B4040,0),HLOOKUP(P$2+$A4040,Sheet2!CB:NO,$B4040,0)&lt;&gt;""),HLOOKUP(P$2+$A4040,Sheet2!CB:NO,$B4040,0),"")</f>
        <v/>
      </c>
      <c r="Q4040" t="str">
        <f>IF(OR(HLOOKUP(Q$2+$A4040,Sheet2!CC:NO,$B4040,0),HLOOKUP(Q$2+$A4040,Sheet2!CC:NO,$B4040,0)&lt;&gt;""),HLOOKUP(Q$2+$A4040,Sheet2!CC:NO,$B4040,0),"")</f>
        <v/>
      </c>
    </row>
    <row r="4041" spans="1:17" x14ac:dyDescent="0.25">
      <c r="A4041" s="64">
        <f t="shared" si="507"/>
        <v>42</v>
      </c>
      <c r="B4041" s="64">
        <f t="shared" si="508"/>
        <v>408</v>
      </c>
      <c r="C4041" s="64">
        <f t="shared" si="509"/>
        <v>8</v>
      </c>
      <c r="D4041" s="64">
        <f t="shared" si="510"/>
        <v>404</v>
      </c>
      <c r="E4041" s="64">
        <f t="shared" si="511"/>
        <v>2016</v>
      </c>
      <c r="F4041" s="64" t="str">
        <f t="shared" si="504"/>
        <v/>
      </c>
      <c r="G4041" s="64" t="str">
        <f t="shared" si="505"/>
        <v/>
      </c>
      <c r="H4041" s="64" t="str">
        <f t="shared" si="506"/>
        <v/>
      </c>
      <c r="I4041" s="80" t="str">
        <f>IFERROR(VLOOKUP(D4041,Sheet2!A:B,2,0),"")</f>
        <v/>
      </c>
      <c r="J4041" s="64" t="str">
        <f>IFERROR(IF(I4041&lt;&gt;"",VLOOKUP(I4041,Sheet2!B:C,2,0),""),"")</f>
        <v/>
      </c>
      <c r="K4041" s="64" t="str">
        <f>IFERROR( IF(I4041&lt;&gt;"", HLOOKUP(L$2+$A4041,Sheet2!BX:NK,2,0),""),"")</f>
        <v/>
      </c>
      <c r="L4041" t="str">
        <f>IF(OR(HLOOKUP(L$2+$A4041,Sheet2!BX:NK,$B4041,0),HLOOKUP(L$2+$A4041,Sheet2!BX:NK,$B4041,0)&lt;&gt;""),HLOOKUP(L$2+$A4041,Sheet2!BX:NK,$B4041,0),"")</f>
        <v/>
      </c>
      <c r="M4041" t="str">
        <f>IF(OR(HLOOKUP(M$2+$A4041,Sheet2!BY:NL,$B4041,0),HLOOKUP(M$2+$A4041,Sheet2!BY:NL,$B4041,0)&lt;&gt;""),HLOOKUP(M$2+$A4041,Sheet2!BY:NL,$B4041,0),"")</f>
        <v/>
      </c>
      <c r="N4041" t="str">
        <f>IF(OR(HLOOKUP(N$2+$A4041,Sheet2!BZ:NM,$B4041,0),HLOOKUP(N$2+$A4041,Sheet2!BZ:NM,$B4041,0)&lt;&gt;""),HLOOKUP(N$2+$A4041,Sheet2!BZ:NM,$B4041,0),"")</f>
        <v/>
      </c>
      <c r="O4041" t="str">
        <f>IF(OR(HLOOKUP(O$2+$A4041,Sheet2!CA:NN,$B4041,0),HLOOKUP(O$2+$A4041,Sheet2!CA:NN,$B4041,0)&lt;&gt;""),HLOOKUP(O$2+$A4041,Sheet2!CA:NN,$B4041,0),"")</f>
        <v/>
      </c>
      <c r="P4041" t="str">
        <f>IF(OR(HLOOKUP(P$2+$A4041,Sheet2!CB:NO,$B4041,0),HLOOKUP(P$2+$A4041,Sheet2!CB:NO,$B4041,0)&lt;&gt;""),HLOOKUP(P$2+$A4041,Sheet2!CB:NO,$B4041,0),"")</f>
        <v/>
      </c>
      <c r="Q4041" t="str">
        <f>IF(OR(HLOOKUP(Q$2+$A4041,Sheet2!CC:NO,$B4041,0),HLOOKUP(Q$2+$A4041,Sheet2!CC:NO,$B4041,0)&lt;&gt;""),HLOOKUP(Q$2+$A4041,Sheet2!CC:NO,$B4041,0),"")</f>
        <v/>
      </c>
    </row>
    <row r="4042" spans="1:17" x14ac:dyDescent="0.25">
      <c r="A4042" s="64">
        <f t="shared" si="507"/>
        <v>48</v>
      </c>
      <c r="B4042" s="64">
        <f t="shared" si="508"/>
        <v>408</v>
      </c>
      <c r="C4042" s="64">
        <f t="shared" si="509"/>
        <v>9</v>
      </c>
      <c r="D4042" s="64">
        <f t="shared" si="510"/>
        <v>404</v>
      </c>
      <c r="E4042" s="64">
        <f t="shared" si="511"/>
        <v>2016</v>
      </c>
      <c r="F4042" s="64" t="str">
        <f t="shared" si="504"/>
        <v/>
      </c>
      <c r="G4042" s="64" t="str">
        <f t="shared" si="505"/>
        <v/>
      </c>
      <c r="H4042" s="64" t="str">
        <f t="shared" si="506"/>
        <v/>
      </c>
      <c r="I4042" s="80" t="str">
        <f>IFERROR(VLOOKUP(D4042,Sheet2!A:B,2,0),"")</f>
        <v/>
      </c>
      <c r="J4042" s="64" t="str">
        <f>IFERROR(IF(I4042&lt;&gt;"",VLOOKUP(I4042,Sheet2!B:C,2,0),""),"")</f>
        <v/>
      </c>
      <c r="K4042" s="64" t="str">
        <f>IFERROR( IF(I4042&lt;&gt;"", HLOOKUP(L$2+$A4042,Sheet2!BX:NK,2,0),""),"")</f>
        <v/>
      </c>
      <c r="L4042" t="str">
        <f>IF(OR(HLOOKUP(L$2+$A4042,Sheet2!BX:NK,$B4042,0),HLOOKUP(L$2+$A4042,Sheet2!BX:NK,$B4042,0)&lt;&gt;""),HLOOKUP(L$2+$A4042,Sheet2!BX:NK,$B4042,0),"")</f>
        <v/>
      </c>
      <c r="M4042" t="str">
        <f>IF(OR(HLOOKUP(M$2+$A4042,Sheet2!BY:NL,$B4042,0),HLOOKUP(M$2+$A4042,Sheet2!BY:NL,$B4042,0)&lt;&gt;""),HLOOKUP(M$2+$A4042,Sheet2!BY:NL,$B4042,0),"")</f>
        <v/>
      </c>
      <c r="N4042" t="str">
        <f>IF(OR(HLOOKUP(N$2+$A4042,Sheet2!BZ:NM,$B4042,0),HLOOKUP(N$2+$A4042,Sheet2!BZ:NM,$B4042,0)&lt;&gt;""),HLOOKUP(N$2+$A4042,Sheet2!BZ:NM,$B4042,0),"")</f>
        <v/>
      </c>
      <c r="O4042" t="str">
        <f>IF(OR(HLOOKUP(O$2+$A4042,Sheet2!CA:NN,$B4042,0),HLOOKUP(O$2+$A4042,Sheet2!CA:NN,$B4042,0)&lt;&gt;""),HLOOKUP(O$2+$A4042,Sheet2!CA:NN,$B4042,0),"")</f>
        <v/>
      </c>
      <c r="P4042" t="str">
        <f>IF(OR(HLOOKUP(P$2+$A4042,Sheet2!CB:NO,$B4042,0),HLOOKUP(P$2+$A4042,Sheet2!CB:NO,$B4042,0)&lt;&gt;""),HLOOKUP(P$2+$A4042,Sheet2!CB:NO,$B4042,0),"")</f>
        <v/>
      </c>
      <c r="Q4042" t="str">
        <f>IF(OR(HLOOKUP(Q$2+$A4042,Sheet2!CC:NO,$B4042,0),HLOOKUP(Q$2+$A4042,Sheet2!CC:NO,$B4042,0)&lt;&gt;""),HLOOKUP(Q$2+$A4042,Sheet2!CC:NO,$B4042,0),"")</f>
        <v/>
      </c>
    </row>
    <row r="4043" spans="1:17" x14ac:dyDescent="0.25">
      <c r="A4043" s="64">
        <f t="shared" si="507"/>
        <v>54</v>
      </c>
      <c r="B4043" s="64">
        <f t="shared" si="508"/>
        <v>408</v>
      </c>
      <c r="C4043" s="64">
        <f t="shared" si="509"/>
        <v>10</v>
      </c>
      <c r="D4043" s="64">
        <f t="shared" si="510"/>
        <v>404</v>
      </c>
      <c r="E4043" s="64">
        <f t="shared" si="511"/>
        <v>2016</v>
      </c>
      <c r="F4043" s="64" t="str">
        <f t="shared" si="504"/>
        <v/>
      </c>
      <c r="G4043" s="64" t="str">
        <f t="shared" si="505"/>
        <v/>
      </c>
      <c r="H4043" s="64" t="str">
        <f t="shared" si="506"/>
        <v/>
      </c>
      <c r="I4043" s="80" t="str">
        <f>IFERROR(VLOOKUP(D4043,Sheet2!A:B,2,0),"")</f>
        <v/>
      </c>
      <c r="J4043" s="64" t="str">
        <f>IFERROR(IF(I4043&lt;&gt;"",VLOOKUP(I4043,Sheet2!B:C,2,0),""),"")</f>
        <v/>
      </c>
      <c r="K4043" s="64" t="str">
        <f>IFERROR( IF(I4043&lt;&gt;"", HLOOKUP(L$2+$A4043,Sheet2!BX:NK,2,0),""),"")</f>
        <v/>
      </c>
      <c r="L4043" t="str">
        <f>IF(OR(HLOOKUP(L$2+$A4043,Sheet2!BX:NK,$B4043,0),HLOOKUP(L$2+$A4043,Sheet2!BX:NK,$B4043,0)&lt;&gt;""),HLOOKUP(L$2+$A4043,Sheet2!BX:NK,$B4043,0),"")</f>
        <v/>
      </c>
      <c r="M4043" t="str">
        <f>IF(OR(HLOOKUP(M$2+$A4043,Sheet2!BY:NL,$B4043,0),HLOOKUP(M$2+$A4043,Sheet2!BY:NL,$B4043,0)&lt;&gt;""),HLOOKUP(M$2+$A4043,Sheet2!BY:NL,$B4043,0),"")</f>
        <v/>
      </c>
      <c r="N4043" t="str">
        <f>IF(OR(HLOOKUP(N$2+$A4043,Sheet2!BZ:NM,$B4043,0),HLOOKUP(N$2+$A4043,Sheet2!BZ:NM,$B4043,0)&lt;&gt;""),HLOOKUP(N$2+$A4043,Sheet2!BZ:NM,$B4043,0),"")</f>
        <v/>
      </c>
      <c r="O4043" t="str">
        <f>IF(OR(HLOOKUP(O$2+$A4043,Sheet2!CA:NN,$B4043,0),HLOOKUP(O$2+$A4043,Sheet2!CA:NN,$B4043,0)&lt;&gt;""),HLOOKUP(O$2+$A4043,Sheet2!CA:NN,$B4043,0),"")</f>
        <v/>
      </c>
      <c r="P4043" t="str">
        <f>IF(OR(HLOOKUP(P$2+$A4043,Sheet2!CB:NO,$B4043,0),HLOOKUP(P$2+$A4043,Sheet2!CB:NO,$B4043,0)&lt;&gt;""),HLOOKUP(P$2+$A4043,Sheet2!CB:NO,$B4043,0),"")</f>
        <v/>
      </c>
      <c r="Q4043" t="str">
        <f>IF(OR(HLOOKUP(Q$2+$A4043,Sheet2!CC:NO,$B4043,0),HLOOKUP(Q$2+$A4043,Sheet2!CC:NO,$B4043,0)&lt;&gt;""),HLOOKUP(Q$2+$A4043,Sheet2!CC:NO,$B4043,0),"")</f>
        <v/>
      </c>
    </row>
    <row r="4044" spans="1:17" x14ac:dyDescent="0.25">
      <c r="A4044" s="64">
        <f t="shared" si="507"/>
        <v>0</v>
      </c>
      <c r="B4044" s="64">
        <f t="shared" si="508"/>
        <v>409</v>
      </c>
      <c r="C4044" s="64">
        <f t="shared" si="509"/>
        <v>1</v>
      </c>
      <c r="D4044" s="64">
        <f t="shared" si="510"/>
        <v>405</v>
      </c>
      <c r="E4044" s="64">
        <f t="shared" si="511"/>
        <v>2021</v>
      </c>
      <c r="F4044" s="64" t="str">
        <f t="shared" si="504"/>
        <v/>
      </c>
      <c r="G4044" s="64" t="str">
        <f t="shared" si="505"/>
        <v/>
      </c>
      <c r="H4044" s="64" t="str">
        <f t="shared" si="506"/>
        <v/>
      </c>
      <c r="I4044" s="80" t="str">
        <f>IFERROR(VLOOKUP(D4044,Sheet2!A:B,2,0),"")</f>
        <v/>
      </c>
      <c r="J4044" s="64" t="str">
        <f>IFERROR(IF(I4044&lt;&gt;"",VLOOKUP(I4044,Sheet2!B:C,2,0),""),"")</f>
        <v/>
      </c>
      <c r="K4044" s="64" t="str">
        <f>IFERROR( IF(I4044&lt;&gt;"", HLOOKUP(L$2+$A4044,Sheet2!BX:NK,2,0),""),"")</f>
        <v/>
      </c>
      <c r="L4044" t="str">
        <f>IF(OR(HLOOKUP(L$2+$A4044,Sheet2!BX:NK,$B4044,0),HLOOKUP(L$2+$A4044,Sheet2!BX:NK,$B4044,0)&lt;&gt;""),HLOOKUP(L$2+$A4044,Sheet2!BX:NK,$B4044,0),"")</f>
        <v/>
      </c>
      <c r="M4044" t="str">
        <f>IF(OR(HLOOKUP(M$2+$A4044,Sheet2!BY:NL,$B4044,0),HLOOKUP(M$2+$A4044,Sheet2!BY:NL,$B4044,0)&lt;&gt;""),HLOOKUP(M$2+$A4044,Sheet2!BY:NL,$B4044,0),"")</f>
        <v/>
      </c>
      <c r="N4044" t="str">
        <f>IF(OR(HLOOKUP(N$2+$A4044,Sheet2!BZ:NM,$B4044,0),HLOOKUP(N$2+$A4044,Sheet2!BZ:NM,$B4044,0)&lt;&gt;""),HLOOKUP(N$2+$A4044,Sheet2!BZ:NM,$B4044,0),"")</f>
        <v/>
      </c>
      <c r="O4044" t="str">
        <f>IF(OR(HLOOKUP(O$2+$A4044,Sheet2!CA:NN,$B4044,0),HLOOKUP(O$2+$A4044,Sheet2!CA:NN,$B4044,0)&lt;&gt;""),HLOOKUP(O$2+$A4044,Sheet2!CA:NN,$B4044,0),"")</f>
        <v/>
      </c>
      <c r="P4044" t="str">
        <f>IF(OR(HLOOKUP(P$2+$A4044,Sheet2!CB:NO,$B4044,0),HLOOKUP(P$2+$A4044,Sheet2!CB:NO,$B4044,0)&lt;&gt;""),HLOOKUP(P$2+$A4044,Sheet2!CB:NO,$B4044,0),"")</f>
        <v/>
      </c>
      <c r="Q4044" t="str">
        <f>IF(OR(HLOOKUP(Q$2+$A4044,Sheet2!CC:NO,$B4044,0),HLOOKUP(Q$2+$A4044,Sheet2!CC:NO,$B4044,0)&lt;&gt;""),HLOOKUP(Q$2+$A4044,Sheet2!CC:NO,$B4044,0),"")</f>
        <v/>
      </c>
    </row>
    <row r="4045" spans="1:17" x14ac:dyDescent="0.25">
      <c r="A4045" s="64">
        <f t="shared" si="507"/>
        <v>6</v>
      </c>
      <c r="B4045" s="64">
        <f t="shared" si="508"/>
        <v>409</v>
      </c>
      <c r="C4045" s="64">
        <f t="shared" si="509"/>
        <v>2</v>
      </c>
      <c r="D4045" s="64">
        <f t="shared" si="510"/>
        <v>405</v>
      </c>
      <c r="E4045" s="64">
        <f t="shared" si="511"/>
        <v>2021</v>
      </c>
      <c r="F4045" s="64" t="str">
        <f t="shared" si="504"/>
        <v/>
      </c>
      <c r="G4045" s="64" t="str">
        <f t="shared" si="505"/>
        <v/>
      </c>
      <c r="H4045" s="64" t="str">
        <f t="shared" si="506"/>
        <v/>
      </c>
      <c r="I4045" s="80" t="str">
        <f>IFERROR(VLOOKUP(D4045,Sheet2!A:B,2,0),"")</f>
        <v/>
      </c>
      <c r="J4045" s="64" t="str">
        <f>IFERROR(IF(I4045&lt;&gt;"",VLOOKUP(I4045,Sheet2!B:C,2,0),""),"")</f>
        <v/>
      </c>
      <c r="K4045" s="64" t="str">
        <f>IFERROR( IF(I4045&lt;&gt;"", HLOOKUP(L$2+$A4045,Sheet2!BX:NK,2,0),""),"")</f>
        <v/>
      </c>
      <c r="L4045" t="str">
        <f>IF(OR(HLOOKUP(L$2+$A4045,Sheet2!BX:NK,$B4045,0),HLOOKUP(L$2+$A4045,Sheet2!BX:NK,$B4045,0)&lt;&gt;""),HLOOKUP(L$2+$A4045,Sheet2!BX:NK,$B4045,0),"")</f>
        <v/>
      </c>
      <c r="M4045" t="str">
        <f>IF(OR(HLOOKUP(M$2+$A4045,Sheet2!BY:NL,$B4045,0),HLOOKUP(M$2+$A4045,Sheet2!BY:NL,$B4045,0)&lt;&gt;""),HLOOKUP(M$2+$A4045,Sheet2!BY:NL,$B4045,0),"")</f>
        <v/>
      </c>
      <c r="N4045" t="str">
        <f>IF(OR(HLOOKUP(N$2+$A4045,Sheet2!BZ:NM,$B4045,0),HLOOKUP(N$2+$A4045,Sheet2!BZ:NM,$B4045,0)&lt;&gt;""),HLOOKUP(N$2+$A4045,Sheet2!BZ:NM,$B4045,0),"")</f>
        <v/>
      </c>
      <c r="O4045" t="str">
        <f>IF(OR(HLOOKUP(O$2+$A4045,Sheet2!CA:NN,$B4045,0),HLOOKUP(O$2+$A4045,Sheet2!CA:NN,$B4045,0)&lt;&gt;""),HLOOKUP(O$2+$A4045,Sheet2!CA:NN,$B4045,0),"")</f>
        <v/>
      </c>
      <c r="P4045" t="str">
        <f>IF(OR(HLOOKUP(P$2+$A4045,Sheet2!CB:NO,$B4045,0),HLOOKUP(P$2+$A4045,Sheet2!CB:NO,$B4045,0)&lt;&gt;""),HLOOKUP(P$2+$A4045,Sheet2!CB:NO,$B4045,0),"")</f>
        <v/>
      </c>
      <c r="Q4045" t="str">
        <f>IF(OR(HLOOKUP(Q$2+$A4045,Sheet2!CC:NO,$B4045,0),HLOOKUP(Q$2+$A4045,Sheet2!CC:NO,$B4045,0)&lt;&gt;""),HLOOKUP(Q$2+$A4045,Sheet2!CC:NO,$B4045,0),"")</f>
        <v/>
      </c>
    </row>
    <row r="4046" spans="1:17" x14ac:dyDescent="0.25">
      <c r="A4046" s="64">
        <f t="shared" si="507"/>
        <v>12</v>
      </c>
      <c r="B4046" s="64">
        <f t="shared" si="508"/>
        <v>409</v>
      </c>
      <c r="C4046" s="64">
        <f t="shared" si="509"/>
        <v>3</v>
      </c>
      <c r="D4046" s="64">
        <f t="shared" si="510"/>
        <v>405</v>
      </c>
      <c r="E4046" s="64">
        <f t="shared" si="511"/>
        <v>2021</v>
      </c>
      <c r="F4046" s="64" t="str">
        <f t="shared" si="504"/>
        <v/>
      </c>
      <c r="G4046" s="64" t="str">
        <f t="shared" si="505"/>
        <v/>
      </c>
      <c r="H4046" s="64" t="str">
        <f t="shared" si="506"/>
        <v/>
      </c>
      <c r="I4046" s="80" t="str">
        <f>IFERROR(VLOOKUP(D4046,Sheet2!A:B,2,0),"")</f>
        <v/>
      </c>
      <c r="J4046" s="64" t="str">
        <f>IFERROR(IF(I4046&lt;&gt;"",VLOOKUP(I4046,Sheet2!B:C,2,0),""),"")</f>
        <v/>
      </c>
      <c r="K4046" s="64" t="str">
        <f>IFERROR( IF(I4046&lt;&gt;"", HLOOKUP(L$2+$A4046,Sheet2!BX:NK,2,0),""),"")</f>
        <v/>
      </c>
      <c r="L4046" t="str">
        <f>IF(OR(HLOOKUP(L$2+$A4046,Sheet2!BX:NK,$B4046,0),HLOOKUP(L$2+$A4046,Sheet2!BX:NK,$B4046,0)&lt;&gt;""),HLOOKUP(L$2+$A4046,Sheet2!BX:NK,$B4046,0),"")</f>
        <v/>
      </c>
      <c r="M4046" t="str">
        <f>IF(OR(HLOOKUP(M$2+$A4046,Sheet2!BY:NL,$B4046,0),HLOOKUP(M$2+$A4046,Sheet2!BY:NL,$B4046,0)&lt;&gt;""),HLOOKUP(M$2+$A4046,Sheet2!BY:NL,$B4046,0),"")</f>
        <v/>
      </c>
      <c r="N4046" t="str">
        <f>IF(OR(HLOOKUP(N$2+$A4046,Sheet2!BZ:NM,$B4046,0),HLOOKUP(N$2+$A4046,Sheet2!BZ:NM,$B4046,0)&lt;&gt;""),HLOOKUP(N$2+$A4046,Sheet2!BZ:NM,$B4046,0),"")</f>
        <v/>
      </c>
      <c r="O4046" t="str">
        <f>IF(OR(HLOOKUP(O$2+$A4046,Sheet2!CA:NN,$B4046,0),HLOOKUP(O$2+$A4046,Sheet2!CA:NN,$B4046,0)&lt;&gt;""),HLOOKUP(O$2+$A4046,Sheet2!CA:NN,$B4046,0),"")</f>
        <v/>
      </c>
      <c r="P4046" t="str">
        <f>IF(OR(HLOOKUP(P$2+$A4046,Sheet2!CB:NO,$B4046,0),HLOOKUP(P$2+$A4046,Sheet2!CB:NO,$B4046,0)&lt;&gt;""),HLOOKUP(P$2+$A4046,Sheet2!CB:NO,$B4046,0),"")</f>
        <v/>
      </c>
      <c r="Q4046" t="str">
        <f>IF(OR(HLOOKUP(Q$2+$A4046,Sheet2!CC:NO,$B4046,0),HLOOKUP(Q$2+$A4046,Sheet2!CC:NO,$B4046,0)&lt;&gt;""),HLOOKUP(Q$2+$A4046,Sheet2!CC:NO,$B4046,0),"")</f>
        <v/>
      </c>
    </row>
    <row r="4047" spans="1:17" x14ac:dyDescent="0.25">
      <c r="A4047" s="64">
        <f t="shared" si="507"/>
        <v>18</v>
      </c>
      <c r="B4047" s="64">
        <f t="shared" si="508"/>
        <v>409</v>
      </c>
      <c r="C4047" s="64">
        <f t="shared" si="509"/>
        <v>4</v>
      </c>
      <c r="D4047" s="64">
        <f t="shared" si="510"/>
        <v>405</v>
      </c>
      <c r="E4047" s="64">
        <f t="shared" si="511"/>
        <v>2021</v>
      </c>
      <c r="F4047" s="64" t="str">
        <f t="shared" si="504"/>
        <v/>
      </c>
      <c r="G4047" s="64" t="str">
        <f t="shared" si="505"/>
        <v/>
      </c>
      <c r="H4047" s="64" t="str">
        <f t="shared" si="506"/>
        <v/>
      </c>
      <c r="I4047" s="80" t="str">
        <f>IFERROR(VLOOKUP(D4047,Sheet2!A:B,2,0),"")</f>
        <v/>
      </c>
      <c r="J4047" s="64" t="str">
        <f>IFERROR(IF(I4047&lt;&gt;"",VLOOKUP(I4047,Sheet2!B:C,2,0),""),"")</f>
        <v/>
      </c>
      <c r="K4047" s="64" t="str">
        <f>IFERROR( IF(I4047&lt;&gt;"", HLOOKUP(L$2+$A4047,Sheet2!BX:NK,2,0),""),"")</f>
        <v/>
      </c>
      <c r="L4047" t="str">
        <f>IF(OR(HLOOKUP(L$2+$A4047,Sheet2!BX:NK,$B4047,0),HLOOKUP(L$2+$A4047,Sheet2!BX:NK,$B4047,0)&lt;&gt;""),HLOOKUP(L$2+$A4047,Sheet2!BX:NK,$B4047,0),"")</f>
        <v/>
      </c>
      <c r="M4047" t="str">
        <f>IF(OR(HLOOKUP(M$2+$A4047,Sheet2!BY:NL,$B4047,0),HLOOKUP(M$2+$A4047,Sheet2!BY:NL,$B4047,0)&lt;&gt;""),HLOOKUP(M$2+$A4047,Sheet2!BY:NL,$B4047,0),"")</f>
        <v/>
      </c>
      <c r="N4047" t="str">
        <f>IF(OR(HLOOKUP(N$2+$A4047,Sheet2!BZ:NM,$B4047,0),HLOOKUP(N$2+$A4047,Sheet2!BZ:NM,$B4047,0)&lt;&gt;""),HLOOKUP(N$2+$A4047,Sheet2!BZ:NM,$B4047,0),"")</f>
        <v/>
      </c>
      <c r="O4047" t="str">
        <f>IF(OR(HLOOKUP(O$2+$A4047,Sheet2!CA:NN,$B4047,0),HLOOKUP(O$2+$A4047,Sheet2!CA:NN,$B4047,0)&lt;&gt;""),HLOOKUP(O$2+$A4047,Sheet2!CA:NN,$B4047,0),"")</f>
        <v/>
      </c>
      <c r="P4047" t="str">
        <f>IF(OR(HLOOKUP(P$2+$A4047,Sheet2!CB:NO,$B4047,0),HLOOKUP(P$2+$A4047,Sheet2!CB:NO,$B4047,0)&lt;&gt;""),HLOOKUP(P$2+$A4047,Sheet2!CB:NO,$B4047,0),"")</f>
        <v/>
      </c>
      <c r="Q4047" t="str">
        <f>IF(OR(HLOOKUP(Q$2+$A4047,Sheet2!CC:NO,$B4047,0),HLOOKUP(Q$2+$A4047,Sheet2!CC:NO,$B4047,0)&lt;&gt;""),HLOOKUP(Q$2+$A4047,Sheet2!CC:NO,$B4047,0),"")</f>
        <v/>
      </c>
    </row>
    <row r="4048" spans="1:17" x14ac:dyDescent="0.25">
      <c r="A4048" s="64">
        <f t="shared" si="507"/>
        <v>24</v>
      </c>
      <c r="B4048" s="64">
        <f t="shared" si="508"/>
        <v>409</v>
      </c>
      <c r="C4048" s="64">
        <f t="shared" si="509"/>
        <v>5</v>
      </c>
      <c r="D4048" s="64">
        <f t="shared" si="510"/>
        <v>405</v>
      </c>
      <c r="E4048" s="64">
        <f t="shared" si="511"/>
        <v>2021</v>
      </c>
      <c r="F4048" s="64" t="str">
        <f t="shared" si="504"/>
        <v/>
      </c>
      <c r="G4048" s="64" t="str">
        <f t="shared" si="505"/>
        <v/>
      </c>
      <c r="H4048" s="64" t="str">
        <f t="shared" si="506"/>
        <v/>
      </c>
      <c r="I4048" s="80" t="str">
        <f>IFERROR(VLOOKUP(D4048,Sheet2!A:B,2,0),"")</f>
        <v/>
      </c>
      <c r="J4048" s="64" t="str">
        <f>IFERROR(IF(I4048&lt;&gt;"",VLOOKUP(I4048,Sheet2!B:C,2,0),""),"")</f>
        <v/>
      </c>
      <c r="K4048" s="64" t="str">
        <f>IFERROR( IF(I4048&lt;&gt;"", HLOOKUP(L$2+$A4048,Sheet2!BX:NK,2,0),""),"")</f>
        <v/>
      </c>
      <c r="L4048" t="str">
        <f>IF(OR(HLOOKUP(L$2+$A4048,Sheet2!BX:NK,$B4048,0),HLOOKUP(L$2+$A4048,Sheet2!BX:NK,$B4048,0)&lt;&gt;""),HLOOKUP(L$2+$A4048,Sheet2!BX:NK,$B4048,0),"")</f>
        <v/>
      </c>
      <c r="M4048" t="str">
        <f>IF(OR(HLOOKUP(M$2+$A4048,Sheet2!BY:NL,$B4048,0),HLOOKUP(M$2+$A4048,Sheet2!BY:NL,$B4048,0)&lt;&gt;""),HLOOKUP(M$2+$A4048,Sheet2!BY:NL,$B4048,0),"")</f>
        <v/>
      </c>
      <c r="N4048" t="str">
        <f>IF(OR(HLOOKUP(N$2+$A4048,Sheet2!BZ:NM,$B4048,0),HLOOKUP(N$2+$A4048,Sheet2!BZ:NM,$B4048,0)&lt;&gt;""),HLOOKUP(N$2+$A4048,Sheet2!BZ:NM,$B4048,0),"")</f>
        <v/>
      </c>
      <c r="O4048" t="str">
        <f>IF(OR(HLOOKUP(O$2+$A4048,Sheet2!CA:NN,$B4048,0),HLOOKUP(O$2+$A4048,Sheet2!CA:NN,$B4048,0)&lt;&gt;""),HLOOKUP(O$2+$A4048,Sheet2!CA:NN,$B4048,0),"")</f>
        <v/>
      </c>
      <c r="P4048" t="str">
        <f>IF(OR(HLOOKUP(P$2+$A4048,Sheet2!CB:NO,$B4048,0),HLOOKUP(P$2+$A4048,Sheet2!CB:NO,$B4048,0)&lt;&gt;""),HLOOKUP(P$2+$A4048,Sheet2!CB:NO,$B4048,0),"")</f>
        <v/>
      </c>
      <c r="Q4048" t="str">
        <f>IF(OR(HLOOKUP(Q$2+$A4048,Sheet2!CC:NO,$B4048,0),HLOOKUP(Q$2+$A4048,Sheet2!CC:NO,$B4048,0)&lt;&gt;""),HLOOKUP(Q$2+$A4048,Sheet2!CC:NO,$B4048,0),"")</f>
        <v/>
      </c>
    </row>
    <row r="4049" spans="1:17" x14ac:dyDescent="0.25">
      <c r="A4049" s="64">
        <f t="shared" si="507"/>
        <v>30</v>
      </c>
      <c r="B4049" s="64">
        <f t="shared" si="508"/>
        <v>409</v>
      </c>
      <c r="C4049" s="64">
        <f t="shared" si="509"/>
        <v>6</v>
      </c>
      <c r="D4049" s="64">
        <f t="shared" si="510"/>
        <v>405</v>
      </c>
      <c r="E4049" s="64">
        <f t="shared" si="511"/>
        <v>2021</v>
      </c>
      <c r="F4049" s="64" t="str">
        <f t="shared" si="504"/>
        <v/>
      </c>
      <c r="G4049" s="64" t="str">
        <f t="shared" si="505"/>
        <v/>
      </c>
      <c r="H4049" s="64" t="str">
        <f t="shared" si="506"/>
        <v/>
      </c>
      <c r="I4049" s="80" t="str">
        <f>IFERROR(VLOOKUP(D4049,Sheet2!A:B,2,0),"")</f>
        <v/>
      </c>
      <c r="J4049" s="64" t="str">
        <f>IFERROR(IF(I4049&lt;&gt;"",VLOOKUP(I4049,Sheet2!B:C,2,0),""),"")</f>
        <v/>
      </c>
      <c r="K4049" s="64" t="str">
        <f>IFERROR( IF(I4049&lt;&gt;"", HLOOKUP(L$2+$A4049,Sheet2!BX:NK,2,0),""),"")</f>
        <v/>
      </c>
      <c r="L4049" t="str">
        <f>IF(OR(HLOOKUP(L$2+$A4049,Sheet2!BX:NK,$B4049,0),HLOOKUP(L$2+$A4049,Sheet2!BX:NK,$B4049,0)&lt;&gt;""),HLOOKUP(L$2+$A4049,Sheet2!BX:NK,$B4049,0),"")</f>
        <v/>
      </c>
      <c r="M4049" t="str">
        <f>IF(OR(HLOOKUP(M$2+$A4049,Sheet2!BY:NL,$B4049,0),HLOOKUP(M$2+$A4049,Sheet2!BY:NL,$B4049,0)&lt;&gt;""),HLOOKUP(M$2+$A4049,Sheet2!BY:NL,$B4049,0),"")</f>
        <v/>
      </c>
      <c r="N4049" t="str">
        <f>IF(OR(HLOOKUP(N$2+$A4049,Sheet2!BZ:NM,$B4049,0),HLOOKUP(N$2+$A4049,Sheet2!BZ:NM,$B4049,0)&lt;&gt;""),HLOOKUP(N$2+$A4049,Sheet2!BZ:NM,$B4049,0),"")</f>
        <v/>
      </c>
      <c r="O4049" t="str">
        <f>IF(OR(HLOOKUP(O$2+$A4049,Sheet2!CA:NN,$B4049,0),HLOOKUP(O$2+$A4049,Sheet2!CA:NN,$B4049,0)&lt;&gt;""),HLOOKUP(O$2+$A4049,Sheet2!CA:NN,$B4049,0),"")</f>
        <v/>
      </c>
      <c r="P4049" t="str">
        <f>IF(OR(HLOOKUP(P$2+$A4049,Sheet2!CB:NO,$B4049,0),HLOOKUP(P$2+$A4049,Sheet2!CB:NO,$B4049,0)&lt;&gt;""),HLOOKUP(P$2+$A4049,Sheet2!CB:NO,$B4049,0),"")</f>
        <v/>
      </c>
      <c r="Q4049" t="str">
        <f>IF(OR(HLOOKUP(Q$2+$A4049,Sheet2!CC:NO,$B4049,0),HLOOKUP(Q$2+$A4049,Sheet2!CC:NO,$B4049,0)&lt;&gt;""),HLOOKUP(Q$2+$A4049,Sheet2!CC:NO,$B4049,0),"")</f>
        <v/>
      </c>
    </row>
    <row r="4050" spans="1:17" x14ac:dyDescent="0.25">
      <c r="A4050" s="64">
        <f t="shared" si="507"/>
        <v>36</v>
      </c>
      <c r="B4050" s="64">
        <f t="shared" si="508"/>
        <v>409</v>
      </c>
      <c r="C4050" s="64">
        <f t="shared" si="509"/>
        <v>7</v>
      </c>
      <c r="D4050" s="64">
        <f t="shared" si="510"/>
        <v>405</v>
      </c>
      <c r="E4050" s="64">
        <f t="shared" si="511"/>
        <v>2021</v>
      </c>
      <c r="F4050" s="64" t="str">
        <f t="shared" si="504"/>
        <v/>
      </c>
      <c r="G4050" s="64" t="str">
        <f t="shared" si="505"/>
        <v/>
      </c>
      <c r="H4050" s="64" t="str">
        <f t="shared" si="506"/>
        <v/>
      </c>
      <c r="I4050" s="80" t="str">
        <f>IFERROR(VLOOKUP(D4050,Sheet2!A:B,2,0),"")</f>
        <v/>
      </c>
      <c r="J4050" s="64" t="str">
        <f>IFERROR(IF(I4050&lt;&gt;"",VLOOKUP(I4050,Sheet2!B:C,2,0),""),"")</f>
        <v/>
      </c>
      <c r="K4050" s="64" t="str">
        <f>IFERROR( IF(I4050&lt;&gt;"", HLOOKUP(L$2+$A4050,Sheet2!BX:NK,2,0),""),"")</f>
        <v/>
      </c>
      <c r="L4050" t="str">
        <f>IF(OR(HLOOKUP(L$2+$A4050,Sheet2!BX:NK,$B4050,0),HLOOKUP(L$2+$A4050,Sheet2!BX:NK,$B4050,0)&lt;&gt;""),HLOOKUP(L$2+$A4050,Sheet2!BX:NK,$B4050,0),"")</f>
        <v/>
      </c>
      <c r="M4050" t="str">
        <f>IF(OR(HLOOKUP(M$2+$A4050,Sheet2!BY:NL,$B4050,0),HLOOKUP(M$2+$A4050,Sheet2!BY:NL,$B4050,0)&lt;&gt;""),HLOOKUP(M$2+$A4050,Sheet2!BY:NL,$B4050,0),"")</f>
        <v/>
      </c>
      <c r="N4050" t="str">
        <f>IF(OR(HLOOKUP(N$2+$A4050,Sheet2!BZ:NM,$B4050,0),HLOOKUP(N$2+$A4050,Sheet2!BZ:NM,$B4050,0)&lt;&gt;""),HLOOKUP(N$2+$A4050,Sheet2!BZ:NM,$B4050,0),"")</f>
        <v/>
      </c>
      <c r="O4050" t="str">
        <f>IF(OR(HLOOKUP(O$2+$A4050,Sheet2!CA:NN,$B4050,0),HLOOKUP(O$2+$A4050,Sheet2!CA:NN,$B4050,0)&lt;&gt;""),HLOOKUP(O$2+$A4050,Sheet2!CA:NN,$B4050,0),"")</f>
        <v/>
      </c>
      <c r="P4050" t="str">
        <f>IF(OR(HLOOKUP(P$2+$A4050,Sheet2!CB:NO,$B4050,0),HLOOKUP(P$2+$A4050,Sheet2!CB:NO,$B4050,0)&lt;&gt;""),HLOOKUP(P$2+$A4050,Sheet2!CB:NO,$B4050,0),"")</f>
        <v/>
      </c>
      <c r="Q4050" t="str">
        <f>IF(OR(HLOOKUP(Q$2+$A4050,Sheet2!CC:NO,$B4050,0),HLOOKUP(Q$2+$A4050,Sheet2!CC:NO,$B4050,0)&lt;&gt;""),HLOOKUP(Q$2+$A4050,Sheet2!CC:NO,$B4050,0),"")</f>
        <v/>
      </c>
    </row>
    <row r="4051" spans="1:17" x14ac:dyDescent="0.25">
      <c r="A4051" s="64">
        <f t="shared" si="507"/>
        <v>42</v>
      </c>
      <c r="B4051" s="64">
        <f t="shared" si="508"/>
        <v>409</v>
      </c>
      <c r="C4051" s="64">
        <f t="shared" si="509"/>
        <v>8</v>
      </c>
      <c r="D4051" s="64">
        <f t="shared" si="510"/>
        <v>405</v>
      </c>
      <c r="E4051" s="64">
        <f t="shared" si="511"/>
        <v>2021</v>
      </c>
      <c r="F4051" s="64" t="str">
        <f t="shared" si="504"/>
        <v/>
      </c>
      <c r="G4051" s="64" t="str">
        <f t="shared" si="505"/>
        <v/>
      </c>
      <c r="H4051" s="64" t="str">
        <f t="shared" si="506"/>
        <v/>
      </c>
      <c r="I4051" s="80" t="str">
        <f>IFERROR(VLOOKUP(D4051,Sheet2!A:B,2,0),"")</f>
        <v/>
      </c>
      <c r="J4051" s="64" t="str">
        <f>IFERROR(IF(I4051&lt;&gt;"",VLOOKUP(I4051,Sheet2!B:C,2,0),""),"")</f>
        <v/>
      </c>
      <c r="K4051" s="64" t="str">
        <f>IFERROR( IF(I4051&lt;&gt;"", HLOOKUP(L$2+$A4051,Sheet2!BX:NK,2,0),""),"")</f>
        <v/>
      </c>
      <c r="L4051" t="str">
        <f>IF(OR(HLOOKUP(L$2+$A4051,Sheet2!BX:NK,$B4051,0),HLOOKUP(L$2+$A4051,Sheet2!BX:NK,$B4051,0)&lt;&gt;""),HLOOKUP(L$2+$A4051,Sheet2!BX:NK,$B4051,0),"")</f>
        <v/>
      </c>
      <c r="M4051" t="str">
        <f>IF(OR(HLOOKUP(M$2+$A4051,Sheet2!BY:NL,$B4051,0),HLOOKUP(M$2+$A4051,Sheet2!BY:NL,$B4051,0)&lt;&gt;""),HLOOKUP(M$2+$A4051,Sheet2!BY:NL,$B4051,0),"")</f>
        <v/>
      </c>
      <c r="N4051" t="str">
        <f>IF(OR(HLOOKUP(N$2+$A4051,Sheet2!BZ:NM,$B4051,0),HLOOKUP(N$2+$A4051,Sheet2!BZ:NM,$B4051,0)&lt;&gt;""),HLOOKUP(N$2+$A4051,Sheet2!BZ:NM,$B4051,0),"")</f>
        <v/>
      </c>
      <c r="O4051" t="str">
        <f>IF(OR(HLOOKUP(O$2+$A4051,Sheet2!CA:NN,$B4051,0),HLOOKUP(O$2+$A4051,Sheet2!CA:NN,$B4051,0)&lt;&gt;""),HLOOKUP(O$2+$A4051,Sheet2!CA:NN,$B4051,0),"")</f>
        <v/>
      </c>
      <c r="P4051" t="str">
        <f>IF(OR(HLOOKUP(P$2+$A4051,Sheet2!CB:NO,$B4051,0),HLOOKUP(P$2+$A4051,Sheet2!CB:NO,$B4051,0)&lt;&gt;""),HLOOKUP(P$2+$A4051,Sheet2!CB:NO,$B4051,0),"")</f>
        <v/>
      </c>
      <c r="Q4051" t="str">
        <f>IF(OR(HLOOKUP(Q$2+$A4051,Sheet2!CC:NO,$B4051,0),HLOOKUP(Q$2+$A4051,Sheet2!CC:NO,$B4051,0)&lt;&gt;""),HLOOKUP(Q$2+$A4051,Sheet2!CC:NO,$B4051,0),"")</f>
        <v/>
      </c>
    </row>
    <row r="4052" spans="1:17" x14ac:dyDescent="0.25">
      <c r="A4052" s="64">
        <f t="shared" si="507"/>
        <v>48</v>
      </c>
      <c r="B4052" s="64">
        <f t="shared" si="508"/>
        <v>409</v>
      </c>
      <c r="C4052" s="64">
        <f t="shared" si="509"/>
        <v>9</v>
      </c>
      <c r="D4052" s="64">
        <f t="shared" si="510"/>
        <v>405</v>
      </c>
      <c r="E4052" s="64">
        <f t="shared" si="511"/>
        <v>2021</v>
      </c>
      <c r="F4052" s="64" t="str">
        <f t="shared" si="504"/>
        <v/>
      </c>
      <c r="G4052" s="64" t="str">
        <f t="shared" si="505"/>
        <v/>
      </c>
      <c r="H4052" s="64" t="str">
        <f t="shared" si="506"/>
        <v/>
      </c>
      <c r="I4052" s="80" t="str">
        <f>IFERROR(VLOOKUP(D4052,Sheet2!A:B,2,0),"")</f>
        <v/>
      </c>
      <c r="J4052" s="64" t="str">
        <f>IFERROR(IF(I4052&lt;&gt;"",VLOOKUP(I4052,Sheet2!B:C,2,0),""),"")</f>
        <v/>
      </c>
      <c r="K4052" s="64" t="str">
        <f>IFERROR( IF(I4052&lt;&gt;"", HLOOKUP(L$2+$A4052,Sheet2!BX:NK,2,0),""),"")</f>
        <v/>
      </c>
      <c r="L4052" t="str">
        <f>IF(OR(HLOOKUP(L$2+$A4052,Sheet2!BX:NK,$B4052,0),HLOOKUP(L$2+$A4052,Sheet2!BX:NK,$B4052,0)&lt;&gt;""),HLOOKUP(L$2+$A4052,Sheet2!BX:NK,$B4052,0),"")</f>
        <v/>
      </c>
      <c r="M4052" t="str">
        <f>IF(OR(HLOOKUP(M$2+$A4052,Sheet2!BY:NL,$B4052,0),HLOOKUP(M$2+$A4052,Sheet2!BY:NL,$B4052,0)&lt;&gt;""),HLOOKUP(M$2+$A4052,Sheet2!BY:NL,$B4052,0),"")</f>
        <v/>
      </c>
      <c r="N4052" t="str">
        <f>IF(OR(HLOOKUP(N$2+$A4052,Sheet2!BZ:NM,$B4052,0),HLOOKUP(N$2+$A4052,Sheet2!BZ:NM,$B4052,0)&lt;&gt;""),HLOOKUP(N$2+$A4052,Sheet2!BZ:NM,$B4052,0),"")</f>
        <v/>
      </c>
      <c r="O4052" t="str">
        <f>IF(OR(HLOOKUP(O$2+$A4052,Sheet2!CA:NN,$B4052,0),HLOOKUP(O$2+$A4052,Sheet2!CA:NN,$B4052,0)&lt;&gt;""),HLOOKUP(O$2+$A4052,Sheet2!CA:NN,$B4052,0),"")</f>
        <v/>
      </c>
      <c r="P4052" t="str">
        <f>IF(OR(HLOOKUP(P$2+$A4052,Sheet2!CB:NO,$B4052,0),HLOOKUP(P$2+$A4052,Sheet2!CB:NO,$B4052,0)&lt;&gt;""),HLOOKUP(P$2+$A4052,Sheet2!CB:NO,$B4052,0),"")</f>
        <v/>
      </c>
      <c r="Q4052" t="str">
        <f>IF(OR(HLOOKUP(Q$2+$A4052,Sheet2!CC:NO,$B4052,0),HLOOKUP(Q$2+$A4052,Sheet2!CC:NO,$B4052,0)&lt;&gt;""),HLOOKUP(Q$2+$A4052,Sheet2!CC:NO,$B4052,0),"")</f>
        <v/>
      </c>
    </row>
    <row r="4053" spans="1:17" x14ac:dyDescent="0.25">
      <c r="A4053" s="64">
        <f t="shared" si="507"/>
        <v>54</v>
      </c>
      <c r="B4053" s="64">
        <f t="shared" si="508"/>
        <v>409</v>
      </c>
      <c r="C4053" s="64">
        <f t="shared" si="509"/>
        <v>10</v>
      </c>
      <c r="D4053" s="64">
        <f t="shared" si="510"/>
        <v>405</v>
      </c>
      <c r="E4053" s="64">
        <f t="shared" si="511"/>
        <v>2021</v>
      </c>
      <c r="F4053" s="64" t="str">
        <f t="shared" si="504"/>
        <v/>
      </c>
      <c r="G4053" s="64" t="str">
        <f t="shared" si="505"/>
        <v/>
      </c>
      <c r="H4053" s="64" t="str">
        <f t="shared" si="506"/>
        <v/>
      </c>
      <c r="I4053" s="80" t="str">
        <f>IFERROR(VLOOKUP(D4053,Sheet2!A:B,2,0),"")</f>
        <v/>
      </c>
      <c r="J4053" s="64" t="str">
        <f>IFERROR(IF(I4053&lt;&gt;"",VLOOKUP(I4053,Sheet2!B:C,2,0),""),"")</f>
        <v/>
      </c>
      <c r="K4053" s="64" t="str">
        <f>IFERROR( IF(I4053&lt;&gt;"", HLOOKUP(L$2+$A4053,Sheet2!BX:NK,2,0),""),"")</f>
        <v/>
      </c>
      <c r="L4053" t="str">
        <f>IF(OR(HLOOKUP(L$2+$A4053,Sheet2!BX:NK,$B4053,0),HLOOKUP(L$2+$A4053,Sheet2!BX:NK,$B4053,0)&lt;&gt;""),HLOOKUP(L$2+$A4053,Sheet2!BX:NK,$B4053,0),"")</f>
        <v/>
      </c>
      <c r="M4053" t="str">
        <f>IF(OR(HLOOKUP(M$2+$A4053,Sheet2!BY:NL,$B4053,0),HLOOKUP(M$2+$A4053,Sheet2!BY:NL,$B4053,0)&lt;&gt;""),HLOOKUP(M$2+$A4053,Sheet2!BY:NL,$B4053,0),"")</f>
        <v/>
      </c>
      <c r="N4053" t="str">
        <f>IF(OR(HLOOKUP(N$2+$A4053,Sheet2!BZ:NM,$B4053,0),HLOOKUP(N$2+$A4053,Sheet2!BZ:NM,$B4053,0)&lt;&gt;""),HLOOKUP(N$2+$A4053,Sheet2!BZ:NM,$B4053,0),"")</f>
        <v/>
      </c>
      <c r="O4053" t="str">
        <f>IF(OR(HLOOKUP(O$2+$A4053,Sheet2!CA:NN,$B4053,0),HLOOKUP(O$2+$A4053,Sheet2!CA:NN,$B4053,0)&lt;&gt;""),HLOOKUP(O$2+$A4053,Sheet2!CA:NN,$B4053,0),"")</f>
        <v/>
      </c>
      <c r="P4053" t="str">
        <f>IF(OR(HLOOKUP(P$2+$A4053,Sheet2!CB:NO,$B4053,0),HLOOKUP(P$2+$A4053,Sheet2!CB:NO,$B4053,0)&lt;&gt;""),HLOOKUP(P$2+$A4053,Sheet2!CB:NO,$B4053,0),"")</f>
        <v/>
      </c>
      <c r="Q4053" t="str">
        <f>IF(OR(HLOOKUP(Q$2+$A4053,Sheet2!CC:NO,$B4053,0),HLOOKUP(Q$2+$A4053,Sheet2!CC:NO,$B4053,0)&lt;&gt;""),HLOOKUP(Q$2+$A4053,Sheet2!CC:NO,$B4053,0),"")</f>
        <v/>
      </c>
    </row>
    <row r="4054" spans="1:17" x14ac:dyDescent="0.25">
      <c r="A4054" s="64">
        <f t="shared" si="507"/>
        <v>0</v>
      </c>
      <c r="B4054" s="64">
        <f t="shared" si="508"/>
        <v>410</v>
      </c>
      <c r="C4054" s="64">
        <f t="shared" si="509"/>
        <v>1</v>
      </c>
      <c r="D4054" s="64">
        <f t="shared" si="510"/>
        <v>406</v>
      </c>
      <c r="E4054" s="64">
        <f t="shared" si="511"/>
        <v>2026</v>
      </c>
      <c r="F4054" s="64" t="str">
        <f t="shared" si="504"/>
        <v/>
      </c>
      <c r="G4054" s="64" t="str">
        <f t="shared" si="505"/>
        <v/>
      </c>
      <c r="H4054" s="64" t="str">
        <f t="shared" si="506"/>
        <v/>
      </c>
      <c r="I4054" s="80" t="str">
        <f>IFERROR(VLOOKUP(D4054,Sheet2!A:B,2,0),"")</f>
        <v/>
      </c>
      <c r="J4054" s="64" t="str">
        <f>IFERROR(IF(I4054&lt;&gt;"",VLOOKUP(I4054,Sheet2!B:C,2,0),""),"")</f>
        <v/>
      </c>
      <c r="K4054" s="64" t="str">
        <f>IFERROR( IF(I4054&lt;&gt;"", HLOOKUP(L$2+$A4054,Sheet2!BX:NK,2,0),""),"")</f>
        <v/>
      </c>
      <c r="L4054" t="str">
        <f>IF(OR(HLOOKUP(L$2+$A4054,Sheet2!BX:NK,$B4054,0),HLOOKUP(L$2+$A4054,Sheet2!BX:NK,$B4054,0)&lt;&gt;""),HLOOKUP(L$2+$A4054,Sheet2!BX:NK,$B4054,0),"")</f>
        <v/>
      </c>
      <c r="M4054" t="str">
        <f>IF(OR(HLOOKUP(M$2+$A4054,Sheet2!BY:NL,$B4054,0),HLOOKUP(M$2+$A4054,Sheet2!BY:NL,$B4054,0)&lt;&gt;""),HLOOKUP(M$2+$A4054,Sheet2!BY:NL,$B4054,0),"")</f>
        <v/>
      </c>
      <c r="N4054" t="str">
        <f>IF(OR(HLOOKUP(N$2+$A4054,Sheet2!BZ:NM,$B4054,0),HLOOKUP(N$2+$A4054,Sheet2!BZ:NM,$B4054,0)&lt;&gt;""),HLOOKUP(N$2+$A4054,Sheet2!BZ:NM,$B4054,0),"")</f>
        <v/>
      </c>
      <c r="O4054" t="str">
        <f>IF(OR(HLOOKUP(O$2+$A4054,Sheet2!CA:NN,$B4054,0),HLOOKUP(O$2+$A4054,Sheet2!CA:NN,$B4054,0)&lt;&gt;""),HLOOKUP(O$2+$A4054,Sheet2!CA:NN,$B4054,0),"")</f>
        <v/>
      </c>
      <c r="P4054" t="str">
        <f>IF(OR(HLOOKUP(P$2+$A4054,Sheet2!CB:NO,$B4054,0),HLOOKUP(P$2+$A4054,Sheet2!CB:NO,$B4054,0)&lt;&gt;""),HLOOKUP(P$2+$A4054,Sheet2!CB:NO,$B4054,0),"")</f>
        <v/>
      </c>
      <c r="Q4054" t="str">
        <f>IF(OR(HLOOKUP(Q$2+$A4054,Sheet2!CC:NO,$B4054,0),HLOOKUP(Q$2+$A4054,Sheet2!CC:NO,$B4054,0)&lt;&gt;""),HLOOKUP(Q$2+$A4054,Sheet2!CC:NO,$B4054,0),"")</f>
        <v/>
      </c>
    </row>
    <row r="4055" spans="1:17" x14ac:dyDescent="0.25">
      <c r="A4055" s="64">
        <f t="shared" si="507"/>
        <v>6</v>
      </c>
      <c r="B4055" s="64">
        <f t="shared" si="508"/>
        <v>410</v>
      </c>
      <c r="C4055" s="64">
        <f t="shared" si="509"/>
        <v>2</v>
      </c>
      <c r="D4055" s="64">
        <f t="shared" si="510"/>
        <v>406</v>
      </c>
      <c r="E4055" s="64">
        <f t="shared" si="511"/>
        <v>2026</v>
      </c>
      <c r="F4055" s="64" t="str">
        <f t="shared" si="504"/>
        <v/>
      </c>
      <c r="G4055" s="64" t="str">
        <f t="shared" si="505"/>
        <v/>
      </c>
      <c r="H4055" s="64" t="str">
        <f t="shared" si="506"/>
        <v/>
      </c>
      <c r="I4055" s="80" t="str">
        <f>IFERROR(VLOOKUP(D4055,Sheet2!A:B,2,0),"")</f>
        <v/>
      </c>
      <c r="J4055" s="64" t="str">
        <f>IFERROR(IF(I4055&lt;&gt;"",VLOOKUP(I4055,Sheet2!B:C,2,0),""),"")</f>
        <v/>
      </c>
      <c r="K4055" s="64" t="str">
        <f>IFERROR( IF(I4055&lt;&gt;"", HLOOKUP(L$2+$A4055,Sheet2!BX:NK,2,0),""),"")</f>
        <v/>
      </c>
      <c r="L4055" t="str">
        <f>IF(OR(HLOOKUP(L$2+$A4055,Sheet2!BX:NK,$B4055,0),HLOOKUP(L$2+$A4055,Sheet2!BX:NK,$B4055,0)&lt;&gt;""),HLOOKUP(L$2+$A4055,Sheet2!BX:NK,$B4055,0),"")</f>
        <v/>
      </c>
      <c r="M4055" t="str">
        <f>IF(OR(HLOOKUP(M$2+$A4055,Sheet2!BY:NL,$B4055,0),HLOOKUP(M$2+$A4055,Sheet2!BY:NL,$B4055,0)&lt;&gt;""),HLOOKUP(M$2+$A4055,Sheet2!BY:NL,$B4055,0),"")</f>
        <v/>
      </c>
      <c r="N4055" t="str">
        <f>IF(OR(HLOOKUP(N$2+$A4055,Sheet2!BZ:NM,$B4055,0),HLOOKUP(N$2+$A4055,Sheet2!BZ:NM,$B4055,0)&lt;&gt;""),HLOOKUP(N$2+$A4055,Sheet2!BZ:NM,$B4055,0),"")</f>
        <v/>
      </c>
      <c r="O4055" t="str">
        <f>IF(OR(HLOOKUP(O$2+$A4055,Sheet2!CA:NN,$B4055,0),HLOOKUP(O$2+$A4055,Sheet2!CA:NN,$B4055,0)&lt;&gt;""),HLOOKUP(O$2+$A4055,Sheet2!CA:NN,$B4055,0),"")</f>
        <v/>
      </c>
      <c r="P4055" t="str">
        <f>IF(OR(HLOOKUP(P$2+$A4055,Sheet2!CB:NO,$B4055,0),HLOOKUP(P$2+$A4055,Sheet2!CB:NO,$B4055,0)&lt;&gt;""),HLOOKUP(P$2+$A4055,Sheet2!CB:NO,$B4055,0),"")</f>
        <v/>
      </c>
      <c r="Q4055" t="str">
        <f>IF(OR(HLOOKUP(Q$2+$A4055,Sheet2!CC:NO,$B4055,0),HLOOKUP(Q$2+$A4055,Sheet2!CC:NO,$B4055,0)&lt;&gt;""),HLOOKUP(Q$2+$A4055,Sheet2!CC:NO,$B4055,0),"")</f>
        <v/>
      </c>
    </row>
    <row r="4056" spans="1:17" x14ac:dyDescent="0.25">
      <c r="A4056" s="64">
        <f t="shared" si="507"/>
        <v>12</v>
      </c>
      <c r="B4056" s="64">
        <f t="shared" si="508"/>
        <v>410</v>
      </c>
      <c r="C4056" s="64">
        <f t="shared" si="509"/>
        <v>3</v>
      </c>
      <c r="D4056" s="64">
        <f t="shared" si="510"/>
        <v>406</v>
      </c>
      <c r="E4056" s="64">
        <f t="shared" si="511"/>
        <v>2026</v>
      </c>
      <c r="F4056" s="64" t="str">
        <f t="shared" si="504"/>
        <v/>
      </c>
      <c r="G4056" s="64" t="str">
        <f t="shared" si="505"/>
        <v/>
      </c>
      <c r="H4056" s="64" t="str">
        <f t="shared" si="506"/>
        <v/>
      </c>
      <c r="I4056" s="80" t="str">
        <f>IFERROR(VLOOKUP(D4056,Sheet2!A:B,2,0),"")</f>
        <v/>
      </c>
      <c r="J4056" s="64" t="str">
        <f>IFERROR(IF(I4056&lt;&gt;"",VLOOKUP(I4056,Sheet2!B:C,2,0),""),"")</f>
        <v/>
      </c>
      <c r="K4056" s="64" t="str">
        <f>IFERROR( IF(I4056&lt;&gt;"", HLOOKUP(L$2+$A4056,Sheet2!BX:NK,2,0),""),"")</f>
        <v/>
      </c>
      <c r="L4056" t="str">
        <f>IF(OR(HLOOKUP(L$2+$A4056,Sheet2!BX:NK,$B4056,0),HLOOKUP(L$2+$A4056,Sheet2!BX:NK,$B4056,0)&lt;&gt;""),HLOOKUP(L$2+$A4056,Sheet2!BX:NK,$B4056,0),"")</f>
        <v/>
      </c>
      <c r="M4056" t="str">
        <f>IF(OR(HLOOKUP(M$2+$A4056,Sheet2!BY:NL,$B4056,0),HLOOKUP(M$2+$A4056,Sheet2!BY:NL,$B4056,0)&lt;&gt;""),HLOOKUP(M$2+$A4056,Sheet2!BY:NL,$B4056,0),"")</f>
        <v/>
      </c>
      <c r="N4056" t="str">
        <f>IF(OR(HLOOKUP(N$2+$A4056,Sheet2!BZ:NM,$B4056,0),HLOOKUP(N$2+$A4056,Sheet2!BZ:NM,$B4056,0)&lt;&gt;""),HLOOKUP(N$2+$A4056,Sheet2!BZ:NM,$B4056,0),"")</f>
        <v/>
      </c>
      <c r="O4056" t="str">
        <f>IF(OR(HLOOKUP(O$2+$A4056,Sheet2!CA:NN,$B4056,0),HLOOKUP(O$2+$A4056,Sheet2!CA:NN,$B4056,0)&lt;&gt;""),HLOOKUP(O$2+$A4056,Sheet2!CA:NN,$B4056,0),"")</f>
        <v/>
      </c>
      <c r="P4056" t="str">
        <f>IF(OR(HLOOKUP(P$2+$A4056,Sheet2!CB:NO,$B4056,0),HLOOKUP(P$2+$A4056,Sheet2!CB:NO,$B4056,0)&lt;&gt;""),HLOOKUP(P$2+$A4056,Sheet2!CB:NO,$B4056,0),"")</f>
        <v/>
      </c>
      <c r="Q4056" t="str">
        <f>IF(OR(HLOOKUP(Q$2+$A4056,Sheet2!CC:NO,$B4056,0),HLOOKUP(Q$2+$A4056,Sheet2!CC:NO,$B4056,0)&lt;&gt;""),HLOOKUP(Q$2+$A4056,Sheet2!CC:NO,$B4056,0),"")</f>
        <v/>
      </c>
    </row>
    <row r="4057" spans="1:17" x14ac:dyDescent="0.25">
      <c r="A4057" s="64">
        <f t="shared" si="507"/>
        <v>18</v>
      </c>
      <c r="B4057" s="64">
        <f t="shared" si="508"/>
        <v>410</v>
      </c>
      <c r="C4057" s="64">
        <f t="shared" si="509"/>
        <v>4</v>
      </c>
      <c r="D4057" s="64">
        <f t="shared" si="510"/>
        <v>406</v>
      </c>
      <c r="E4057" s="64">
        <f t="shared" si="511"/>
        <v>2026</v>
      </c>
      <c r="F4057" s="64" t="str">
        <f t="shared" si="504"/>
        <v/>
      </c>
      <c r="G4057" s="64" t="str">
        <f t="shared" si="505"/>
        <v/>
      </c>
      <c r="H4057" s="64" t="str">
        <f t="shared" si="506"/>
        <v/>
      </c>
      <c r="I4057" s="80" t="str">
        <f>IFERROR(VLOOKUP(D4057,Sheet2!A:B,2,0),"")</f>
        <v/>
      </c>
      <c r="J4057" s="64" t="str">
        <f>IFERROR(IF(I4057&lt;&gt;"",VLOOKUP(I4057,Sheet2!B:C,2,0),""),"")</f>
        <v/>
      </c>
      <c r="K4057" s="64" t="str">
        <f>IFERROR( IF(I4057&lt;&gt;"", HLOOKUP(L$2+$A4057,Sheet2!BX:NK,2,0),""),"")</f>
        <v/>
      </c>
      <c r="L4057" t="str">
        <f>IF(OR(HLOOKUP(L$2+$A4057,Sheet2!BX:NK,$B4057,0),HLOOKUP(L$2+$A4057,Sheet2!BX:NK,$B4057,0)&lt;&gt;""),HLOOKUP(L$2+$A4057,Sheet2!BX:NK,$B4057,0),"")</f>
        <v/>
      </c>
      <c r="M4057" t="str">
        <f>IF(OR(HLOOKUP(M$2+$A4057,Sheet2!BY:NL,$B4057,0),HLOOKUP(M$2+$A4057,Sheet2!BY:NL,$B4057,0)&lt;&gt;""),HLOOKUP(M$2+$A4057,Sheet2!BY:NL,$B4057,0),"")</f>
        <v/>
      </c>
      <c r="N4057" t="str">
        <f>IF(OR(HLOOKUP(N$2+$A4057,Sheet2!BZ:NM,$B4057,0),HLOOKUP(N$2+$A4057,Sheet2!BZ:NM,$B4057,0)&lt;&gt;""),HLOOKUP(N$2+$A4057,Sheet2!BZ:NM,$B4057,0),"")</f>
        <v/>
      </c>
      <c r="O4057" t="str">
        <f>IF(OR(HLOOKUP(O$2+$A4057,Sheet2!CA:NN,$B4057,0),HLOOKUP(O$2+$A4057,Sheet2!CA:NN,$B4057,0)&lt;&gt;""),HLOOKUP(O$2+$A4057,Sheet2!CA:NN,$B4057,0),"")</f>
        <v/>
      </c>
      <c r="P4057" t="str">
        <f>IF(OR(HLOOKUP(P$2+$A4057,Sheet2!CB:NO,$B4057,0),HLOOKUP(P$2+$A4057,Sheet2!CB:NO,$B4057,0)&lt;&gt;""),HLOOKUP(P$2+$A4057,Sheet2!CB:NO,$B4057,0),"")</f>
        <v/>
      </c>
      <c r="Q4057" t="str">
        <f>IF(OR(HLOOKUP(Q$2+$A4057,Sheet2!CC:NO,$B4057,0),HLOOKUP(Q$2+$A4057,Sheet2!CC:NO,$B4057,0)&lt;&gt;""),HLOOKUP(Q$2+$A4057,Sheet2!CC:NO,$B4057,0),"")</f>
        <v/>
      </c>
    </row>
    <row r="4058" spans="1:17" x14ac:dyDescent="0.25">
      <c r="A4058" s="64">
        <f t="shared" si="507"/>
        <v>24</v>
      </c>
      <c r="B4058" s="64">
        <f t="shared" si="508"/>
        <v>410</v>
      </c>
      <c r="C4058" s="64">
        <f t="shared" si="509"/>
        <v>5</v>
      </c>
      <c r="D4058" s="64">
        <f t="shared" si="510"/>
        <v>406</v>
      </c>
      <c r="E4058" s="64">
        <f t="shared" si="511"/>
        <v>2026</v>
      </c>
      <c r="F4058" s="64" t="str">
        <f t="shared" si="504"/>
        <v/>
      </c>
      <c r="G4058" s="64" t="str">
        <f t="shared" si="505"/>
        <v/>
      </c>
      <c r="H4058" s="64" t="str">
        <f t="shared" si="506"/>
        <v/>
      </c>
      <c r="I4058" s="80" t="str">
        <f>IFERROR(VLOOKUP(D4058,Sheet2!A:B,2,0),"")</f>
        <v/>
      </c>
      <c r="J4058" s="64" t="str">
        <f>IFERROR(IF(I4058&lt;&gt;"",VLOOKUP(I4058,Sheet2!B:C,2,0),""),"")</f>
        <v/>
      </c>
      <c r="K4058" s="64" t="str">
        <f>IFERROR( IF(I4058&lt;&gt;"", HLOOKUP(L$2+$A4058,Sheet2!BX:NK,2,0),""),"")</f>
        <v/>
      </c>
      <c r="L4058" t="str">
        <f>IF(OR(HLOOKUP(L$2+$A4058,Sheet2!BX:NK,$B4058,0),HLOOKUP(L$2+$A4058,Sheet2!BX:NK,$B4058,0)&lt;&gt;""),HLOOKUP(L$2+$A4058,Sheet2!BX:NK,$B4058,0),"")</f>
        <v/>
      </c>
      <c r="M4058" t="str">
        <f>IF(OR(HLOOKUP(M$2+$A4058,Sheet2!BY:NL,$B4058,0),HLOOKUP(M$2+$A4058,Sheet2!BY:NL,$B4058,0)&lt;&gt;""),HLOOKUP(M$2+$A4058,Sheet2!BY:NL,$B4058,0),"")</f>
        <v/>
      </c>
      <c r="N4058" t="str">
        <f>IF(OR(HLOOKUP(N$2+$A4058,Sheet2!BZ:NM,$B4058,0),HLOOKUP(N$2+$A4058,Sheet2!BZ:NM,$B4058,0)&lt;&gt;""),HLOOKUP(N$2+$A4058,Sheet2!BZ:NM,$B4058,0),"")</f>
        <v/>
      </c>
      <c r="O4058" t="str">
        <f>IF(OR(HLOOKUP(O$2+$A4058,Sheet2!CA:NN,$B4058,0),HLOOKUP(O$2+$A4058,Sheet2!CA:NN,$B4058,0)&lt;&gt;""),HLOOKUP(O$2+$A4058,Sheet2!CA:NN,$B4058,0),"")</f>
        <v/>
      </c>
      <c r="P4058" t="str">
        <f>IF(OR(HLOOKUP(P$2+$A4058,Sheet2!CB:NO,$B4058,0),HLOOKUP(P$2+$A4058,Sheet2!CB:NO,$B4058,0)&lt;&gt;""),HLOOKUP(P$2+$A4058,Sheet2!CB:NO,$B4058,0),"")</f>
        <v/>
      </c>
      <c r="Q4058" t="str">
        <f>IF(OR(HLOOKUP(Q$2+$A4058,Sheet2!CC:NO,$B4058,0),HLOOKUP(Q$2+$A4058,Sheet2!CC:NO,$B4058,0)&lt;&gt;""),HLOOKUP(Q$2+$A4058,Sheet2!CC:NO,$B4058,0),"")</f>
        <v/>
      </c>
    </row>
    <row r="4059" spans="1:17" x14ac:dyDescent="0.25">
      <c r="A4059" s="64">
        <f t="shared" si="507"/>
        <v>30</v>
      </c>
      <c r="B4059" s="64">
        <f t="shared" si="508"/>
        <v>410</v>
      </c>
      <c r="C4059" s="64">
        <f t="shared" si="509"/>
        <v>6</v>
      </c>
      <c r="D4059" s="64">
        <f t="shared" si="510"/>
        <v>406</v>
      </c>
      <c r="E4059" s="64">
        <f t="shared" si="511"/>
        <v>2026</v>
      </c>
      <c r="F4059" s="64" t="str">
        <f t="shared" si="504"/>
        <v/>
      </c>
      <c r="G4059" s="64" t="str">
        <f t="shared" si="505"/>
        <v/>
      </c>
      <c r="H4059" s="64" t="str">
        <f t="shared" si="506"/>
        <v/>
      </c>
      <c r="I4059" s="80" t="str">
        <f>IFERROR(VLOOKUP(D4059,Sheet2!A:B,2,0),"")</f>
        <v/>
      </c>
      <c r="J4059" s="64" t="str">
        <f>IFERROR(IF(I4059&lt;&gt;"",VLOOKUP(I4059,Sheet2!B:C,2,0),""),"")</f>
        <v/>
      </c>
      <c r="K4059" s="64" t="str">
        <f>IFERROR( IF(I4059&lt;&gt;"", HLOOKUP(L$2+$A4059,Sheet2!BX:NK,2,0),""),"")</f>
        <v/>
      </c>
      <c r="L4059" t="str">
        <f>IF(OR(HLOOKUP(L$2+$A4059,Sheet2!BX:NK,$B4059,0),HLOOKUP(L$2+$A4059,Sheet2!BX:NK,$B4059,0)&lt;&gt;""),HLOOKUP(L$2+$A4059,Sheet2!BX:NK,$B4059,0),"")</f>
        <v/>
      </c>
      <c r="M4059" t="str">
        <f>IF(OR(HLOOKUP(M$2+$A4059,Sheet2!BY:NL,$B4059,0),HLOOKUP(M$2+$A4059,Sheet2!BY:NL,$B4059,0)&lt;&gt;""),HLOOKUP(M$2+$A4059,Sheet2!BY:NL,$B4059,0),"")</f>
        <v/>
      </c>
      <c r="N4059" t="str">
        <f>IF(OR(HLOOKUP(N$2+$A4059,Sheet2!BZ:NM,$B4059,0),HLOOKUP(N$2+$A4059,Sheet2!BZ:NM,$B4059,0)&lt;&gt;""),HLOOKUP(N$2+$A4059,Sheet2!BZ:NM,$B4059,0),"")</f>
        <v/>
      </c>
      <c r="O4059" t="str">
        <f>IF(OR(HLOOKUP(O$2+$A4059,Sheet2!CA:NN,$B4059,0),HLOOKUP(O$2+$A4059,Sheet2!CA:NN,$B4059,0)&lt;&gt;""),HLOOKUP(O$2+$A4059,Sheet2!CA:NN,$B4059,0),"")</f>
        <v/>
      </c>
      <c r="P4059" t="str">
        <f>IF(OR(HLOOKUP(P$2+$A4059,Sheet2!CB:NO,$B4059,0),HLOOKUP(P$2+$A4059,Sheet2!CB:NO,$B4059,0)&lt;&gt;""),HLOOKUP(P$2+$A4059,Sheet2!CB:NO,$B4059,0),"")</f>
        <v/>
      </c>
      <c r="Q4059" t="str">
        <f>IF(OR(HLOOKUP(Q$2+$A4059,Sheet2!CC:NO,$B4059,0),HLOOKUP(Q$2+$A4059,Sheet2!CC:NO,$B4059,0)&lt;&gt;""),HLOOKUP(Q$2+$A4059,Sheet2!CC:NO,$B4059,0),"")</f>
        <v/>
      </c>
    </row>
    <row r="4060" spans="1:17" x14ac:dyDescent="0.25">
      <c r="A4060" s="64">
        <f t="shared" si="507"/>
        <v>36</v>
      </c>
      <c r="B4060" s="64">
        <f t="shared" si="508"/>
        <v>410</v>
      </c>
      <c r="C4060" s="64">
        <f t="shared" si="509"/>
        <v>7</v>
      </c>
      <c r="D4060" s="64">
        <f t="shared" si="510"/>
        <v>406</v>
      </c>
      <c r="E4060" s="64">
        <f t="shared" si="511"/>
        <v>2026</v>
      </c>
      <c r="F4060" s="64" t="str">
        <f t="shared" si="504"/>
        <v/>
      </c>
      <c r="G4060" s="64" t="str">
        <f t="shared" si="505"/>
        <v/>
      </c>
      <c r="H4060" s="64" t="str">
        <f t="shared" si="506"/>
        <v/>
      </c>
      <c r="I4060" s="80" t="str">
        <f>IFERROR(VLOOKUP(D4060,Sheet2!A:B,2,0),"")</f>
        <v/>
      </c>
      <c r="J4060" s="64" t="str">
        <f>IFERROR(IF(I4060&lt;&gt;"",VLOOKUP(I4060,Sheet2!B:C,2,0),""),"")</f>
        <v/>
      </c>
      <c r="K4060" s="64" t="str">
        <f>IFERROR( IF(I4060&lt;&gt;"", HLOOKUP(L$2+$A4060,Sheet2!BX:NK,2,0),""),"")</f>
        <v/>
      </c>
      <c r="L4060" t="str">
        <f>IF(OR(HLOOKUP(L$2+$A4060,Sheet2!BX:NK,$B4060,0),HLOOKUP(L$2+$A4060,Sheet2!BX:NK,$B4060,0)&lt;&gt;""),HLOOKUP(L$2+$A4060,Sheet2!BX:NK,$B4060,0),"")</f>
        <v/>
      </c>
      <c r="M4060" t="str">
        <f>IF(OR(HLOOKUP(M$2+$A4060,Sheet2!BY:NL,$B4060,0),HLOOKUP(M$2+$A4060,Sheet2!BY:NL,$B4060,0)&lt;&gt;""),HLOOKUP(M$2+$A4060,Sheet2!BY:NL,$B4060,0),"")</f>
        <v/>
      </c>
      <c r="N4060" t="str">
        <f>IF(OR(HLOOKUP(N$2+$A4060,Sheet2!BZ:NM,$B4060,0),HLOOKUP(N$2+$A4060,Sheet2!BZ:NM,$B4060,0)&lt;&gt;""),HLOOKUP(N$2+$A4060,Sheet2!BZ:NM,$B4060,0),"")</f>
        <v/>
      </c>
      <c r="O4060" t="str">
        <f>IF(OR(HLOOKUP(O$2+$A4060,Sheet2!CA:NN,$B4060,0),HLOOKUP(O$2+$A4060,Sheet2!CA:NN,$B4060,0)&lt;&gt;""),HLOOKUP(O$2+$A4060,Sheet2!CA:NN,$B4060,0),"")</f>
        <v/>
      </c>
      <c r="P4060" t="str">
        <f>IF(OR(HLOOKUP(P$2+$A4060,Sheet2!CB:NO,$B4060,0),HLOOKUP(P$2+$A4060,Sheet2!CB:NO,$B4060,0)&lt;&gt;""),HLOOKUP(P$2+$A4060,Sheet2!CB:NO,$B4060,0),"")</f>
        <v/>
      </c>
      <c r="Q4060" t="str">
        <f>IF(OR(HLOOKUP(Q$2+$A4060,Sheet2!CC:NO,$B4060,0),HLOOKUP(Q$2+$A4060,Sheet2!CC:NO,$B4060,0)&lt;&gt;""),HLOOKUP(Q$2+$A4060,Sheet2!CC:NO,$B4060,0),"")</f>
        <v/>
      </c>
    </row>
    <row r="4061" spans="1:17" x14ac:dyDescent="0.25">
      <c r="A4061" s="64">
        <f t="shared" si="507"/>
        <v>42</v>
      </c>
      <c r="B4061" s="64">
        <f t="shared" si="508"/>
        <v>410</v>
      </c>
      <c r="C4061" s="64">
        <f t="shared" si="509"/>
        <v>8</v>
      </c>
      <c r="D4061" s="64">
        <f t="shared" si="510"/>
        <v>406</v>
      </c>
      <c r="E4061" s="64">
        <f t="shared" si="511"/>
        <v>2026</v>
      </c>
      <c r="F4061" s="64" t="str">
        <f t="shared" si="504"/>
        <v/>
      </c>
      <c r="G4061" s="64" t="str">
        <f t="shared" si="505"/>
        <v/>
      </c>
      <c r="H4061" s="64" t="str">
        <f t="shared" si="506"/>
        <v/>
      </c>
      <c r="I4061" s="80" t="str">
        <f>IFERROR(VLOOKUP(D4061,Sheet2!A:B,2,0),"")</f>
        <v/>
      </c>
      <c r="J4061" s="64" t="str">
        <f>IFERROR(IF(I4061&lt;&gt;"",VLOOKUP(I4061,Sheet2!B:C,2,0),""),"")</f>
        <v/>
      </c>
      <c r="K4061" s="64" t="str">
        <f>IFERROR( IF(I4061&lt;&gt;"", HLOOKUP(L$2+$A4061,Sheet2!BX:NK,2,0),""),"")</f>
        <v/>
      </c>
      <c r="L4061" t="str">
        <f>IF(OR(HLOOKUP(L$2+$A4061,Sheet2!BX:NK,$B4061,0),HLOOKUP(L$2+$A4061,Sheet2!BX:NK,$B4061,0)&lt;&gt;""),HLOOKUP(L$2+$A4061,Sheet2!BX:NK,$B4061,0),"")</f>
        <v/>
      </c>
      <c r="M4061" t="str">
        <f>IF(OR(HLOOKUP(M$2+$A4061,Sheet2!BY:NL,$B4061,0),HLOOKUP(M$2+$A4061,Sheet2!BY:NL,$B4061,0)&lt;&gt;""),HLOOKUP(M$2+$A4061,Sheet2!BY:NL,$B4061,0),"")</f>
        <v/>
      </c>
      <c r="N4061" t="str">
        <f>IF(OR(HLOOKUP(N$2+$A4061,Sheet2!BZ:NM,$B4061,0),HLOOKUP(N$2+$A4061,Sheet2!BZ:NM,$B4061,0)&lt;&gt;""),HLOOKUP(N$2+$A4061,Sheet2!BZ:NM,$B4061,0),"")</f>
        <v/>
      </c>
      <c r="O4061" t="str">
        <f>IF(OR(HLOOKUP(O$2+$A4061,Sheet2!CA:NN,$B4061,0),HLOOKUP(O$2+$A4061,Sheet2!CA:NN,$B4061,0)&lt;&gt;""),HLOOKUP(O$2+$A4061,Sheet2!CA:NN,$B4061,0),"")</f>
        <v/>
      </c>
      <c r="P4061" t="str">
        <f>IF(OR(HLOOKUP(P$2+$A4061,Sheet2!CB:NO,$B4061,0),HLOOKUP(P$2+$A4061,Sheet2!CB:NO,$B4061,0)&lt;&gt;""),HLOOKUP(P$2+$A4061,Sheet2!CB:NO,$B4061,0),"")</f>
        <v/>
      </c>
      <c r="Q4061" t="str">
        <f>IF(OR(HLOOKUP(Q$2+$A4061,Sheet2!CC:NO,$B4061,0),HLOOKUP(Q$2+$A4061,Sheet2!CC:NO,$B4061,0)&lt;&gt;""),HLOOKUP(Q$2+$A4061,Sheet2!CC:NO,$B4061,0),"")</f>
        <v/>
      </c>
    </row>
    <row r="4062" spans="1:17" x14ac:dyDescent="0.25">
      <c r="A4062" s="64">
        <f t="shared" si="507"/>
        <v>48</v>
      </c>
      <c r="B4062" s="64">
        <f t="shared" si="508"/>
        <v>410</v>
      </c>
      <c r="C4062" s="64">
        <f t="shared" si="509"/>
        <v>9</v>
      </c>
      <c r="D4062" s="64">
        <f t="shared" si="510"/>
        <v>406</v>
      </c>
      <c r="E4062" s="64">
        <f t="shared" si="511"/>
        <v>2026</v>
      </c>
      <c r="F4062" s="64" t="str">
        <f t="shared" si="504"/>
        <v/>
      </c>
      <c r="G4062" s="64" t="str">
        <f t="shared" si="505"/>
        <v/>
      </c>
      <c r="H4062" s="64" t="str">
        <f t="shared" si="506"/>
        <v/>
      </c>
      <c r="I4062" s="80" t="str">
        <f>IFERROR(VLOOKUP(D4062,Sheet2!A:B,2,0),"")</f>
        <v/>
      </c>
      <c r="J4062" s="64" t="str">
        <f>IFERROR(IF(I4062&lt;&gt;"",VLOOKUP(I4062,Sheet2!B:C,2,0),""),"")</f>
        <v/>
      </c>
      <c r="K4062" s="64" t="str">
        <f>IFERROR( IF(I4062&lt;&gt;"", HLOOKUP(L$2+$A4062,Sheet2!BX:NK,2,0),""),"")</f>
        <v/>
      </c>
      <c r="L4062" t="str">
        <f>IF(OR(HLOOKUP(L$2+$A4062,Sheet2!BX:NK,$B4062,0),HLOOKUP(L$2+$A4062,Sheet2!BX:NK,$B4062,0)&lt;&gt;""),HLOOKUP(L$2+$A4062,Sheet2!BX:NK,$B4062,0),"")</f>
        <v/>
      </c>
      <c r="M4062" t="str">
        <f>IF(OR(HLOOKUP(M$2+$A4062,Sheet2!BY:NL,$B4062,0),HLOOKUP(M$2+$A4062,Sheet2!BY:NL,$B4062,0)&lt;&gt;""),HLOOKUP(M$2+$A4062,Sheet2!BY:NL,$B4062,0),"")</f>
        <v/>
      </c>
      <c r="N4062" t="str">
        <f>IF(OR(HLOOKUP(N$2+$A4062,Sheet2!BZ:NM,$B4062,0),HLOOKUP(N$2+$A4062,Sheet2!BZ:NM,$B4062,0)&lt;&gt;""),HLOOKUP(N$2+$A4062,Sheet2!BZ:NM,$B4062,0),"")</f>
        <v/>
      </c>
      <c r="O4062" t="str">
        <f>IF(OR(HLOOKUP(O$2+$A4062,Sheet2!CA:NN,$B4062,0),HLOOKUP(O$2+$A4062,Sheet2!CA:NN,$B4062,0)&lt;&gt;""),HLOOKUP(O$2+$A4062,Sheet2!CA:NN,$B4062,0),"")</f>
        <v/>
      </c>
      <c r="P4062" t="str">
        <f>IF(OR(HLOOKUP(P$2+$A4062,Sheet2!CB:NO,$B4062,0),HLOOKUP(P$2+$A4062,Sheet2!CB:NO,$B4062,0)&lt;&gt;""),HLOOKUP(P$2+$A4062,Sheet2!CB:NO,$B4062,0),"")</f>
        <v/>
      </c>
      <c r="Q4062" t="str">
        <f>IF(OR(HLOOKUP(Q$2+$A4062,Sheet2!CC:NO,$B4062,0),HLOOKUP(Q$2+$A4062,Sheet2!CC:NO,$B4062,0)&lt;&gt;""),HLOOKUP(Q$2+$A4062,Sheet2!CC:NO,$B4062,0),"")</f>
        <v/>
      </c>
    </row>
    <row r="4063" spans="1:17" x14ac:dyDescent="0.25">
      <c r="A4063" s="64">
        <f t="shared" si="507"/>
        <v>54</v>
      </c>
      <c r="B4063" s="64">
        <f t="shared" si="508"/>
        <v>410</v>
      </c>
      <c r="C4063" s="64">
        <f t="shared" si="509"/>
        <v>10</v>
      </c>
      <c r="D4063" s="64">
        <f t="shared" si="510"/>
        <v>406</v>
      </c>
      <c r="E4063" s="64">
        <f t="shared" si="511"/>
        <v>2026</v>
      </c>
      <c r="F4063" s="64" t="str">
        <f t="shared" si="504"/>
        <v/>
      </c>
      <c r="G4063" s="64" t="str">
        <f t="shared" si="505"/>
        <v/>
      </c>
      <c r="H4063" s="64" t="str">
        <f t="shared" si="506"/>
        <v/>
      </c>
      <c r="I4063" s="80" t="str">
        <f>IFERROR(VLOOKUP(D4063,Sheet2!A:B,2,0),"")</f>
        <v/>
      </c>
      <c r="J4063" s="64" t="str">
        <f>IFERROR(IF(I4063&lt;&gt;"",VLOOKUP(I4063,Sheet2!B:C,2,0),""),"")</f>
        <v/>
      </c>
      <c r="K4063" s="64" t="str">
        <f>IFERROR( IF(I4063&lt;&gt;"", HLOOKUP(L$2+$A4063,Sheet2!BX:NK,2,0),""),"")</f>
        <v/>
      </c>
      <c r="L4063" t="str">
        <f>IF(OR(HLOOKUP(L$2+$A4063,Sheet2!BX:NK,$B4063,0),HLOOKUP(L$2+$A4063,Sheet2!BX:NK,$B4063,0)&lt;&gt;""),HLOOKUP(L$2+$A4063,Sheet2!BX:NK,$B4063,0),"")</f>
        <v/>
      </c>
      <c r="M4063" t="str">
        <f>IF(OR(HLOOKUP(M$2+$A4063,Sheet2!BY:NL,$B4063,0),HLOOKUP(M$2+$A4063,Sheet2!BY:NL,$B4063,0)&lt;&gt;""),HLOOKUP(M$2+$A4063,Sheet2!BY:NL,$B4063,0),"")</f>
        <v/>
      </c>
      <c r="N4063" t="str">
        <f>IF(OR(HLOOKUP(N$2+$A4063,Sheet2!BZ:NM,$B4063,0),HLOOKUP(N$2+$A4063,Sheet2!BZ:NM,$B4063,0)&lt;&gt;""),HLOOKUP(N$2+$A4063,Sheet2!BZ:NM,$B4063,0),"")</f>
        <v/>
      </c>
      <c r="O4063" t="str">
        <f>IF(OR(HLOOKUP(O$2+$A4063,Sheet2!CA:NN,$B4063,0),HLOOKUP(O$2+$A4063,Sheet2!CA:NN,$B4063,0)&lt;&gt;""),HLOOKUP(O$2+$A4063,Sheet2!CA:NN,$B4063,0),"")</f>
        <v/>
      </c>
      <c r="P4063" t="str">
        <f>IF(OR(HLOOKUP(P$2+$A4063,Sheet2!CB:NO,$B4063,0),HLOOKUP(P$2+$A4063,Sheet2!CB:NO,$B4063,0)&lt;&gt;""),HLOOKUP(P$2+$A4063,Sheet2!CB:NO,$B4063,0),"")</f>
        <v/>
      </c>
      <c r="Q4063" t="str">
        <f>IF(OR(HLOOKUP(Q$2+$A4063,Sheet2!CC:NO,$B4063,0),HLOOKUP(Q$2+$A4063,Sheet2!CC:NO,$B4063,0)&lt;&gt;""),HLOOKUP(Q$2+$A4063,Sheet2!CC:NO,$B4063,0),"")</f>
        <v/>
      </c>
    </row>
    <row r="4064" spans="1:17" x14ac:dyDescent="0.25">
      <c r="A4064" s="64">
        <f t="shared" si="507"/>
        <v>0</v>
      </c>
      <c r="B4064" s="64">
        <f t="shared" si="508"/>
        <v>411</v>
      </c>
      <c r="C4064" s="64">
        <f t="shared" si="509"/>
        <v>1</v>
      </c>
      <c r="D4064" s="64">
        <f t="shared" si="510"/>
        <v>407</v>
      </c>
      <c r="E4064" s="64">
        <f t="shared" si="511"/>
        <v>2031</v>
      </c>
      <c r="F4064" s="64" t="str">
        <f t="shared" si="504"/>
        <v/>
      </c>
      <c r="G4064" s="64" t="str">
        <f t="shared" si="505"/>
        <v/>
      </c>
      <c r="H4064" s="64" t="str">
        <f t="shared" si="506"/>
        <v/>
      </c>
      <c r="I4064" s="80" t="str">
        <f>IFERROR(VLOOKUP(D4064,Sheet2!A:B,2,0),"")</f>
        <v/>
      </c>
      <c r="J4064" s="64" t="str">
        <f>IFERROR(IF(I4064&lt;&gt;"",VLOOKUP(I4064,Sheet2!B:C,2,0),""),"")</f>
        <v/>
      </c>
      <c r="K4064" s="64" t="str">
        <f>IFERROR( IF(I4064&lt;&gt;"", HLOOKUP(L$2+$A4064,Sheet2!BX:NK,2,0),""),"")</f>
        <v/>
      </c>
      <c r="L4064" t="str">
        <f>IF(OR(HLOOKUP(L$2+$A4064,Sheet2!BX:NK,$B4064,0),HLOOKUP(L$2+$A4064,Sheet2!BX:NK,$B4064,0)&lt;&gt;""),HLOOKUP(L$2+$A4064,Sheet2!BX:NK,$B4064,0),"")</f>
        <v/>
      </c>
      <c r="M4064" t="str">
        <f>IF(OR(HLOOKUP(M$2+$A4064,Sheet2!BY:NL,$B4064,0),HLOOKUP(M$2+$A4064,Sheet2!BY:NL,$B4064,0)&lt;&gt;""),HLOOKUP(M$2+$A4064,Sheet2!BY:NL,$B4064,0),"")</f>
        <v/>
      </c>
      <c r="N4064" t="str">
        <f>IF(OR(HLOOKUP(N$2+$A4064,Sheet2!BZ:NM,$B4064,0),HLOOKUP(N$2+$A4064,Sheet2!BZ:NM,$B4064,0)&lt;&gt;""),HLOOKUP(N$2+$A4064,Sheet2!BZ:NM,$B4064,0),"")</f>
        <v/>
      </c>
      <c r="O4064" t="str">
        <f>IF(OR(HLOOKUP(O$2+$A4064,Sheet2!CA:NN,$B4064,0),HLOOKUP(O$2+$A4064,Sheet2!CA:NN,$B4064,0)&lt;&gt;""),HLOOKUP(O$2+$A4064,Sheet2!CA:NN,$B4064,0),"")</f>
        <v/>
      </c>
      <c r="P4064" t="str">
        <f>IF(OR(HLOOKUP(P$2+$A4064,Sheet2!CB:NO,$B4064,0),HLOOKUP(P$2+$A4064,Sheet2!CB:NO,$B4064,0)&lt;&gt;""),HLOOKUP(P$2+$A4064,Sheet2!CB:NO,$B4064,0),"")</f>
        <v/>
      </c>
      <c r="Q4064" t="str">
        <f>IF(OR(HLOOKUP(Q$2+$A4064,Sheet2!CC:NO,$B4064,0),HLOOKUP(Q$2+$A4064,Sheet2!CC:NO,$B4064,0)&lt;&gt;""),HLOOKUP(Q$2+$A4064,Sheet2!CC:NO,$B4064,0),"")</f>
        <v/>
      </c>
    </row>
    <row r="4065" spans="1:17" x14ac:dyDescent="0.25">
      <c r="A4065" s="64">
        <f t="shared" si="507"/>
        <v>6</v>
      </c>
      <c r="B4065" s="64">
        <f t="shared" si="508"/>
        <v>411</v>
      </c>
      <c r="C4065" s="64">
        <f t="shared" si="509"/>
        <v>2</v>
      </c>
      <c r="D4065" s="64">
        <f t="shared" si="510"/>
        <v>407</v>
      </c>
      <c r="E4065" s="64">
        <f t="shared" si="511"/>
        <v>2031</v>
      </c>
      <c r="F4065" s="64" t="str">
        <f t="shared" si="504"/>
        <v/>
      </c>
      <c r="G4065" s="64" t="str">
        <f t="shared" si="505"/>
        <v/>
      </c>
      <c r="H4065" s="64" t="str">
        <f t="shared" si="506"/>
        <v/>
      </c>
      <c r="I4065" s="80" t="str">
        <f>IFERROR(VLOOKUP(D4065,Sheet2!A:B,2,0),"")</f>
        <v/>
      </c>
      <c r="J4065" s="64" t="str">
        <f>IFERROR(IF(I4065&lt;&gt;"",VLOOKUP(I4065,Sheet2!B:C,2,0),""),"")</f>
        <v/>
      </c>
      <c r="K4065" s="64" t="str">
        <f>IFERROR( IF(I4065&lt;&gt;"", HLOOKUP(L$2+$A4065,Sheet2!BX:NK,2,0),""),"")</f>
        <v/>
      </c>
      <c r="L4065" t="str">
        <f>IF(OR(HLOOKUP(L$2+$A4065,Sheet2!BX:NK,$B4065,0),HLOOKUP(L$2+$A4065,Sheet2!BX:NK,$B4065,0)&lt;&gt;""),HLOOKUP(L$2+$A4065,Sheet2!BX:NK,$B4065,0),"")</f>
        <v/>
      </c>
      <c r="M4065" t="str">
        <f>IF(OR(HLOOKUP(M$2+$A4065,Sheet2!BY:NL,$B4065,0),HLOOKUP(M$2+$A4065,Sheet2!BY:NL,$B4065,0)&lt;&gt;""),HLOOKUP(M$2+$A4065,Sheet2!BY:NL,$B4065,0),"")</f>
        <v/>
      </c>
      <c r="N4065" t="str">
        <f>IF(OR(HLOOKUP(N$2+$A4065,Sheet2!BZ:NM,$B4065,0),HLOOKUP(N$2+$A4065,Sheet2!BZ:NM,$B4065,0)&lt;&gt;""),HLOOKUP(N$2+$A4065,Sheet2!BZ:NM,$B4065,0),"")</f>
        <v/>
      </c>
      <c r="O4065" t="str">
        <f>IF(OR(HLOOKUP(O$2+$A4065,Sheet2!CA:NN,$B4065,0),HLOOKUP(O$2+$A4065,Sheet2!CA:NN,$B4065,0)&lt;&gt;""),HLOOKUP(O$2+$A4065,Sheet2!CA:NN,$B4065,0),"")</f>
        <v/>
      </c>
      <c r="P4065" t="str">
        <f>IF(OR(HLOOKUP(P$2+$A4065,Sheet2!CB:NO,$B4065,0),HLOOKUP(P$2+$A4065,Sheet2!CB:NO,$B4065,0)&lt;&gt;""),HLOOKUP(P$2+$A4065,Sheet2!CB:NO,$B4065,0),"")</f>
        <v/>
      </c>
      <c r="Q4065" t="str">
        <f>IF(OR(HLOOKUP(Q$2+$A4065,Sheet2!CC:NO,$B4065,0),HLOOKUP(Q$2+$A4065,Sheet2!CC:NO,$B4065,0)&lt;&gt;""),HLOOKUP(Q$2+$A4065,Sheet2!CC:NO,$B4065,0),"")</f>
        <v/>
      </c>
    </row>
    <row r="4066" spans="1:17" x14ac:dyDescent="0.25">
      <c r="A4066" s="64">
        <f t="shared" si="507"/>
        <v>12</v>
      </c>
      <c r="B4066" s="64">
        <f t="shared" si="508"/>
        <v>411</v>
      </c>
      <c r="C4066" s="64">
        <f t="shared" si="509"/>
        <v>3</v>
      </c>
      <c r="D4066" s="64">
        <f t="shared" si="510"/>
        <v>407</v>
      </c>
      <c r="E4066" s="64">
        <f t="shared" si="511"/>
        <v>2031</v>
      </c>
      <c r="F4066" s="64" t="str">
        <f t="shared" si="504"/>
        <v/>
      </c>
      <c r="G4066" s="64" t="str">
        <f t="shared" si="505"/>
        <v/>
      </c>
      <c r="H4066" s="64" t="str">
        <f t="shared" si="506"/>
        <v/>
      </c>
      <c r="I4066" s="80" t="str">
        <f>IFERROR(VLOOKUP(D4066,Sheet2!A:B,2,0),"")</f>
        <v/>
      </c>
      <c r="J4066" s="64" t="str">
        <f>IFERROR(IF(I4066&lt;&gt;"",VLOOKUP(I4066,Sheet2!B:C,2,0),""),"")</f>
        <v/>
      </c>
      <c r="K4066" s="64" t="str">
        <f>IFERROR( IF(I4066&lt;&gt;"", HLOOKUP(L$2+$A4066,Sheet2!BX:NK,2,0),""),"")</f>
        <v/>
      </c>
      <c r="L4066" t="str">
        <f>IF(OR(HLOOKUP(L$2+$A4066,Sheet2!BX:NK,$B4066,0),HLOOKUP(L$2+$A4066,Sheet2!BX:NK,$B4066,0)&lt;&gt;""),HLOOKUP(L$2+$A4066,Sheet2!BX:NK,$B4066,0),"")</f>
        <v/>
      </c>
      <c r="M4066" t="str">
        <f>IF(OR(HLOOKUP(M$2+$A4066,Sheet2!BY:NL,$B4066,0),HLOOKUP(M$2+$A4066,Sheet2!BY:NL,$B4066,0)&lt;&gt;""),HLOOKUP(M$2+$A4066,Sheet2!BY:NL,$B4066,0),"")</f>
        <v/>
      </c>
      <c r="N4066" t="str">
        <f>IF(OR(HLOOKUP(N$2+$A4066,Sheet2!BZ:NM,$B4066,0),HLOOKUP(N$2+$A4066,Sheet2!BZ:NM,$B4066,0)&lt;&gt;""),HLOOKUP(N$2+$A4066,Sheet2!BZ:NM,$B4066,0),"")</f>
        <v/>
      </c>
      <c r="O4066" t="str">
        <f>IF(OR(HLOOKUP(O$2+$A4066,Sheet2!CA:NN,$B4066,0),HLOOKUP(O$2+$A4066,Sheet2!CA:NN,$B4066,0)&lt;&gt;""),HLOOKUP(O$2+$A4066,Sheet2!CA:NN,$B4066,0),"")</f>
        <v/>
      </c>
      <c r="P4066" t="str">
        <f>IF(OR(HLOOKUP(P$2+$A4066,Sheet2!CB:NO,$B4066,0),HLOOKUP(P$2+$A4066,Sheet2!CB:NO,$B4066,0)&lt;&gt;""),HLOOKUP(P$2+$A4066,Sheet2!CB:NO,$B4066,0),"")</f>
        <v/>
      </c>
      <c r="Q4066" t="str">
        <f>IF(OR(HLOOKUP(Q$2+$A4066,Sheet2!CC:NO,$B4066,0),HLOOKUP(Q$2+$A4066,Sheet2!CC:NO,$B4066,0)&lt;&gt;""),HLOOKUP(Q$2+$A4066,Sheet2!CC:NO,$B4066,0),"")</f>
        <v/>
      </c>
    </row>
    <row r="4067" spans="1:17" x14ac:dyDescent="0.25">
      <c r="A4067" s="64">
        <f t="shared" si="507"/>
        <v>18</v>
      </c>
      <c r="B4067" s="64">
        <f t="shared" si="508"/>
        <v>411</v>
      </c>
      <c r="C4067" s="64">
        <f t="shared" si="509"/>
        <v>4</v>
      </c>
      <c r="D4067" s="64">
        <f t="shared" si="510"/>
        <v>407</v>
      </c>
      <c r="E4067" s="64">
        <f t="shared" si="511"/>
        <v>2031</v>
      </c>
      <c r="F4067" s="64" t="str">
        <f t="shared" si="504"/>
        <v/>
      </c>
      <c r="G4067" s="64" t="str">
        <f t="shared" si="505"/>
        <v/>
      </c>
      <c r="H4067" s="64" t="str">
        <f t="shared" si="506"/>
        <v/>
      </c>
      <c r="I4067" s="80" t="str">
        <f>IFERROR(VLOOKUP(D4067,Sheet2!A:B,2,0),"")</f>
        <v/>
      </c>
      <c r="J4067" s="64" t="str">
        <f>IFERROR(IF(I4067&lt;&gt;"",VLOOKUP(I4067,Sheet2!B:C,2,0),""),"")</f>
        <v/>
      </c>
      <c r="K4067" s="64" t="str">
        <f>IFERROR( IF(I4067&lt;&gt;"", HLOOKUP(L$2+$A4067,Sheet2!BX:NK,2,0),""),"")</f>
        <v/>
      </c>
      <c r="L4067" t="str">
        <f>IF(OR(HLOOKUP(L$2+$A4067,Sheet2!BX:NK,$B4067,0),HLOOKUP(L$2+$A4067,Sheet2!BX:NK,$B4067,0)&lt;&gt;""),HLOOKUP(L$2+$A4067,Sheet2!BX:NK,$B4067,0),"")</f>
        <v/>
      </c>
      <c r="M4067" t="str">
        <f>IF(OR(HLOOKUP(M$2+$A4067,Sheet2!BY:NL,$B4067,0),HLOOKUP(M$2+$A4067,Sheet2!BY:NL,$B4067,0)&lt;&gt;""),HLOOKUP(M$2+$A4067,Sheet2!BY:NL,$B4067,0),"")</f>
        <v/>
      </c>
      <c r="N4067" t="str">
        <f>IF(OR(HLOOKUP(N$2+$A4067,Sheet2!BZ:NM,$B4067,0),HLOOKUP(N$2+$A4067,Sheet2!BZ:NM,$B4067,0)&lt;&gt;""),HLOOKUP(N$2+$A4067,Sheet2!BZ:NM,$B4067,0),"")</f>
        <v/>
      </c>
      <c r="O4067" t="str">
        <f>IF(OR(HLOOKUP(O$2+$A4067,Sheet2!CA:NN,$B4067,0),HLOOKUP(O$2+$A4067,Sheet2!CA:NN,$B4067,0)&lt;&gt;""),HLOOKUP(O$2+$A4067,Sheet2!CA:NN,$B4067,0),"")</f>
        <v/>
      </c>
      <c r="P4067" t="str">
        <f>IF(OR(HLOOKUP(P$2+$A4067,Sheet2!CB:NO,$B4067,0),HLOOKUP(P$2+$A4067,Sheet2!CB:NO,$B4067,0)&lt;&gt;""),HLOOKUP(P$2+$A4067,Sheet2!CB:NO,$B4067,0),"")</f>
        <v/>
      </c>
      <c r="Q4067" t="str">
        <f>IF(OR(HLOOKUP(Q$2+$A4067,Sheet2!CC:NO,$B4067,0),HLOOKUP(Q$2+$A4067,Sheet2!CC:NO,$B4067,0)&lt;&gt;""),HLOOKUP(Q$2+$A4067,Sheet2!CC:NO,$B4067,0),"")</f>
        <v/>
      </c>
    </row>
    <row r="4068" spans="1:17" x14ac:dyDescent="0.25">
      <c r="A4068" s="64">
        <f t="shared" si="507"/>
        <v>24</v>
      </c>
      <c r="B4068" s="64">
        <f t="shared" si="508"/>
        <v>411</v>
      </c>
      <c r="C4068" s="64">
        <f t="shared" si="509"/>
        <v>5</v>
      </c>
      <c r="D4068" s="64">
        <f t="shared" si="510"/>
        <v>407</v>
      </c>
      <c r="E4068" s="64">
        <f t="shared" si="511"/>
        <v>2031</v>
      </c>
      <c r="F4068" s="64" t="str">
        <f t="shared" si="504"/>
        <v/>
      </c>
      <c r="G4068" s="64" t="str">
        <f t="shared" si="505"/>
        <v/>
      </c>
      <c r="H4068" s="64" t="str">
        <f t="shared" si="506"/>
        <v/>
      </c>
      <c r="I4068" s="80" t="str">
        <f>IFERROR(VLOOKUP(D4068,Sheet2!A:B,2,0),"")</f>
        <v/>
      </c>
      <c r="J4068" s="64" t="str">
        <f>IFERROR(IF(I4068&lt;&gt;"",VLOOKUP(I4068,Sheet2!B:C,2,0),""),"")</f>
        <v/>
      </c>
      <c r="K4068" s="64" t="str">
        <f>IFERROR( IF(I4068&lt;&gt;"", HLOOKUP(L$2+$A4068,Sheet2!BX:NK,2,0),""),"")</f>
        <v/>
      </c>
      <c r="L4068" t="str">
        <f>IF(OR(HLOOKUP(L$2+$A4068,Sheet2!BX:NK,$B4068,0),HLOOKUP(L$2+$A4068,Sheet2!BX:NK,$B4068,0)&lt;&gt;""),HLOOKUP(L$2+$A4068,Sheet2!BX:NK,$B4068,0),"")</f>
        <v/>
      </c>
      <c r="M4068" t="str">
        <f>IF(OR(HLOOKUP(M$2+$A4068,Sheet2!BY:NL,$B4068,0),HLOOKUP(M$2+$A4068,Sheet2!BY:NL,$B4068,0)&lt;&gt;""),HLOOKUP(M$2+$A4068,Sheet2!BY:NL,$B4068,0),"")</f>
        <v/>
      </c>
      <c r="N4068" t="str">
        <f>IF(OR(HLOOKUP(N$2+$A4068,Sheet2!BZ:NM,$B4068,0),HLOOKUP(N$2+$A4068,Sheet2!BZ:NM,$B4068,0)&lt;&gt;""),HLOOKUP(N$2+$A4068,Sheet2!BZ:NM,$B4068,0),"")</f>
        <v/>
      </c>
      <c r="O4068" t="str">
        <f>IF(OR(HLOOKUP(O$2+$A4068,Sheet2!CA:NN,$B4068,0),HLOOKUP(O$2+$A4068,Sheet2!CA:NN,$B4068,0)&lt;&gt;""),HLOOKUP(O$2+$A4068,Sheet2!CA:NN,$B4068,0),"")</f>
        <v/>
      </c>
      <c r="P4068" t="str">
        <f>IF(OR(HLOOKUP(P$2+$A4068,Sheet2!CB:NO,$B4068,0),HLOOKUP(P$2+$A4068,Sheet2!CB:NO,$B4068,0)&lt;&gt;""),HLOOKUP(P$2+$A4068,Sheet2!CB:NO,$B4068,0),"")</f>
        <v/>
      </c>
      <c r="Q4068" t="str">
        <f>IF(OR(HLOOKUP(Q$2+$A4068,Sheet2!CC:NO,$B4068,0),HLOOKUP(Q$2+$A4068,Sheet2!CC:NO,$B4068,0)&lt;&gt;""),HLOOKUP(Q$2+$A4068,Sheet2!CC:NO,$B4068,0),"")</f>
        <v/>
      </c>
    </row>
    <row r="4069" spans="1:17" x14ac:dyDescent="0.25">
      <c r="A4069" s="64">
        <f t="shared" si="507"/>
        <v>30</v>
      </c>
      <c r="B4069" s="64">
        <f t="shared" si="508"/>
        <v>411</v>
      </c>
      <c r="C4069" s="64">
        <f t="shared" si="509"/>
        <v>6</v>
      </c>
      <c r="D4069" s="64">
        <f t="shared" si="510"/>
        <v>407</v>
      </c>
      <c r="E4069" s="64">
        <f t="shared" si="511"/>
        <v>2031</v>
      </c>
      <c r="F4069" s="64" t="str">
        <f t="shared" si="504"/>
        <v/>
      </c>
      <c r="G4069" s="64" t="str">
        <f t="shared" si="505"/>
        <v/>
      </c>
      <c r="H4069" s="64" t="str">
        <f t="shared" si="506"/>
        <v/>
      </c>
      <c r="I4069" s="80" t="str">
        <f>IFERROR(VLOOKUP(D4069,Sheet2!A:B,2,0),"")</f>
        <v/>
      </c>
      <c r="J4069" s="64" t="str">
        <f>IFERROR(IF(I4069&lt;&gt;"",VLOOKUP(I4069,Sheet2!B:C,2,0),""),"")</f>
        <v/>
      </c>
      <c r="K4069" s="64" t="str">
        <f>IFERROR( IF(I4069&lt;&gt;"", HLOOKUP(L$2+$A4069,Sheet2!BX:NK,2,0),""),"")</f>
        <v/>
      </c>
      <c r="L4069" t="str">
        <f>IF(OR(HLOOKUP(L$2+$A4069,Sheet2!BX:NK,$B4069,0),HLOOKUP(L$2+$A4069,Sheet2!BX:NK,$B4069,0)&lt;&gt;""),HLOOKUP(L$2+$A4069,Sheet2!BX:NK,$B4069,0),"")</f>
        <v/>
      </c>
      <c r="M4069" t="str">
        <f>IF(OR(HLOOKUP(M$2+$A4069,Sheet2!BY:NL,$B4069,0),HLOOKUP(M$2+$A4069,Sheet2!BY:NL,$B4069,0)&lt;&gt;""),HLOOKUP(M$2+$A4069,Sheet2!BY:NL,$B4069,0),"")</f>
        <v/>
      </c>
      <c r="N4069" t="str">
        <f>IF(OR(HLOOKUP(N$2+$A4069,Sheet2!BZ:NM,$B4069,0),HLOOKUP(N$2+$A4069,Sheet2!BZ:NM,$B4069,0)&lt;&gt;""),HLOOKUP(N$2+$A4069,Sheet2!BZ:NM,$B4069,0),"")</f>
        <v/>
      </c>
      <c r="O4069" t="str">
        <f>IF(OR(HLOOKUP(O$2+$A4069,Sheet2!CA:NN,$B4069,0),HLOOKUP(O$2+$A4069,Sheet2!CA:NN,$B4069,0)&lt;&gt;""),HLOOKUP(O$2+$A4069,Sheet2!CA:NN,$B4069,0),"")</f>
        <v/>
      </c>
      <c r="P4069" t="str">
        <f>IF(OR(HLOOKUP(P$2+$A4069,Sheet2!CB:NO,$B4069,0),HLOOKUP(P$2+$A4069,Sheet2!CB:NO,$B4069,0)&lt;&gt;""),HLOOKUP(P$2+$A4069,Sheet2!CB:NO,$B4069,0),"")</f>
        <v/>
      </c>
      <c r="Q4069" t="str">
        <f>IF(OR(HLOOKUP(Q$2+$A4069,Sheet2!CC:NO,$B4069,0),HLOOKUP(Q$2+$A4069,Sheet2!CC:NO,$B4069,0)&lt;&gt;""),HLOOKUP(Q$2+$A4069,Sheet2!CC:NO,$B4069,0),"")</f>
        <v/>
      </c>
    </row>
    <row r="4070" spans="1:17" x14ac:dyDescent="0.25">
      <c r="A4070" s="64">
        <f t="shared" si="507"/>
        <v>36</v>
      </c>
      <c r="B4070" s="64">
        <f t="shared" si="508"/>
        <v>411</v>
      </c>
      <c r="C4070" s="64">
        <f t="shared" si="509"/>
        <v>7</v>
      </c>
      <c r="D4070" s="64">
        <f t="shared" si="510"/>
        <v>407</v>
      </c>
      <c r="E4070" s="64">
        <f t="shared" si="511"/>
        <v>2031</v>
      </c>
      <c r="F4070" s="64" t="str">
        <f t="shared" si="504"/>
        <v/>
      </c>
      <c r="G4070" s="64" t="str">
        <f t="shared" si="505"/>
        <v/>
      </c>
      <c r="H4070" s="64" t="str">
        <f t="shared" si="506"/>
        <v/>
      </c>
      <c r="I4070" s="80" t="str">
        <f>IFERROR(VLOOKUP(D4070,Sheet2!A:B,2,0),"")</f>
        <v/>
      </c>
      <c r="J4070" s="64" t="str">
        <f>IFERROR(IF(I4070&lt;&gt;"",VLOOKUP(I4070,Sheet2!B:C,2,0),""),"")</f>
        <v/>
      </c>
      <c r="K4070" s="64" t="str">
        <f>IFERROR( IF(I4070&lt;&gt;"", HLOOKUP(L$2+$A4070,Sheet2!BX:NK,2,0),""),"")</f>
        <v/>
      </c>
      <c r="L4070" t="str">
        <f>IF(OR(HLOOKUP(L$2+$A4070,Sheet2!BX:NK,$B4070,0),HLOOKUP(L$2+$A4070,Sheet2!BX:NK,$B4070,0)&lt;&gt;""),HLOOKUP(L$2+$A4070,Sheet2!BX:NK,$B4070,0),"")</f>
        <v/>
      </c>
      <c r="M4070" t="str">
        <f>IF(OR(HLOOKUP(M$2+$A4070,Sheet2!BY:NL,$B4070,0),HLOOKUP(M$2+$A4070,Sheet2!BY:NL,$B4070,0)&lt;&gt;""),HLOOKUP(M$2+$A4070,Sheet2!BY:NL,$B4070,0),"")</f>
        <v/>
      </c>
      <c r="N4070" t="str">
        <f>IF(OR(HLOOKUP(N$2+$A4070,Sheet2!BZ:NM,$B4070,0),HLOOKUP(N$2+$A4070,Sheet2!BZ:NM,$B4070,0)&lt;&gt;""),HLOOKUP(N$2+$A4070,Sheet2!BZ:NM,$B4070,0),"")</f>
        <v/>
      </c>
      <c r="O4070" t="str">
        <f>IF(OR(HLOOKUP(O$2+$A4070,Sheet2!CA:NN,$B4070,0),HLOOKUP(O$2+$A4070,Sheet2!CA:NN,$B4070,0)&lt;&gt;""),HLOOKUP(O$2+$A4070,Sheet2!CA:NN,$B4070,0),"")</f>
        <v/>
      </c>
      <c r="P4070" t="str">
        <f>IF(OR(HLOOKUP(P$2+$A4070,Sheet2!CB:NO,$B4070,0),HLOOKUP(P$2+$A4070,Sheet2!CB:NO,$B4070,0)&lt;&gt;""),HLOOKUP(P$2+$A4070,Sheet2!CB:NO,$B4070,0),"")</f>
        <v/>
      </c>
      <c r="Q4070" t="str">
        <f>IF(OR(HLOOKUP(Q$2+$A4070,Sheet2!CC:NO,$B4070,0),HLOOKUP(Q$2+$A4070,Sheet2!CC:NO,$B4070,0)&lt;&gt;""),HLOOKUP(Q$2+$A4070,Sheet2!CC:NO,$B4070,0),"")</f>
        <v/>
      </c>
    </row>
    <row r="4071" spans="1:17" x14ac:dyDescent="0.25">
      <c r="A4071" s="64">
        <f t="shared" si="507"/>
        <v>42</v>
      </c>
      <c r="B4071" s="64">
        <f t="shared" si="508"/>
        <v>411</v>
      </c>
      <c r="C4071" s="64">
        <f t="shared" si="509"/>
        <v>8</v>
      </c>
      <c r="D4071" s="64">
        <f t="shared" si="510"/>
        <v>407</v>
      </c>
      <c r="E4071" s="64">
        <f t="shared" si="511"/>
        <v>2031</v>
      </c>
      <c r="F4071" s="64" t="str">
        <f t="shared" si="504"/>
        <v/>
      </c>
      <c r="G4071" s="64" t="str">
        <f t="shared" si="505"/>
        <v/>
      </c>
      <c r="H4071" s="64" t="str">
        <f t="shared" si="506"/>
        <v/>
      </c>
      <c r="I4071" s="80" t="str">
        <f>IFERROR(VLOOKUP(D4071,Sheet2!A:B,2,0),"")</f>
        <v/>
      </c>
      <c r="J4071" s="64" t="str">
        <f>IFERROR(IF(I4071&lt;&gt;"",VLOOKUP(I4071,Sheet2!B:C,2,0),""),"")</f>
        <v/>
      </c>
      <c r="K4071" s="64" t="str">
        <f>IFERROR( IF(I4071&lt;&gt;"", HLOOKUP(L$2+$A4071,Sheet2!BX:NK,2,0),""),"")</f>
        <v/>
      </c>
      <c r="L4071" t="str">
        <f>IF(OR(HLOOKUP(L$2+$A4071,Sheet2!BX:NK,$B4071,0),HLOOKUP(L$2+$A4071,Sheet2!BX:NK,$B4071,0)&lt;&gt;""),HLOOKUP(L$2+$A4071,Sheet2!BX:NK,$B4071,0),"")</f>
        <v/>
      </c>
      <c r="M4071" t="str">
        <f>IF(OR(HLOOKUP(M$2+$A4071,Sheet2!BY:NL,$B4071,0),HLOOKUP(M$2+$A4071,Sheet2!BY:NL,$B4071,0)&lt;&gt;""),HLOOKUP(M$2+$A4071,Sheet2!BY:NL,$B4071,0),"")</f>
        <v/>
      </c>
      <c r="N4071" t="str">
        <f>IF(OR(HLOOKUP(N$2+$A4071,Sheet2!BZ:NM,$B4071,0),HLOOKUP(N$2+$A4071,Sheet2!BZ:NM,$B4071,0)&lt;&gt;""),HLOOKUP(N$2+$A4071,Sheet2!BZ:NM,$B4071,0),"")</f>
        <v/>
      </c>
      <c r="O4071" t="str">
        <f>IF(OR(HLOOKUP(O$2+$A4071,Sheet2!CA:NN,$B4071,0),HLOOKUP(O$2+$A4071,Sheet2!CA:NN,$B4071,0)&lt;&gt;""),HLOOKUP(O$2+$A4071,Sheet2!CA:NN,$B4071,0),"")</f>
        <v/>
      </c>
      <c r="P4071" t="str">
        <f>IF(OR(HLOOKUP(P$2+$A4071,Sheet2!CB:NO,$B4071,0),HLOOKUP(P$2+$A4071,Sheet2!CB:NO,$B4071,0)&lt;&gt;""),HLOOKUP(P$2+$A4071,Sheet2!CB:NO,$B4071,0),"")</f>
        <v/>
      </c>
      <c r="Q4071" t="str">
        <f>IF(OR(HLOOKUP(Q$2+$A4071,Sheet2!CC:NO,$B4071,0),HLOOKUP(Q$2+$A4071,Sheet2!CC:NO,$B4071,0)&lt;&gt;""),HLOOKUP(Q$2+$A4071,Sheet2!CC:NO,$B4071,0),"")</f>
        <v/>
      </c>
    </row>
    <row r="4072" spans="1:17" x14ac:dyDescent="0.25">
      <c r="A4072" s="64">
        <f t="shared" si="507"/>
        <v>48</v>
      </c>
      <c r="B4072" s="64">
        <f t="shared" si="508"/>
        <v>411</v>
      </c>
      <c r="C4072" s="64">
        <f t="shared" si="509"/>
        <v>9</v>
      </c>
      <c r="D4072" s="64">
        <f t="shared" si="510"/>
        <v>407</v>
      </c>
      <c r="E4072" s="64">
        <f t="shared" si="511"/>
        <v>2031</v>
      </c>
      <c r="F4072" s="64" t="str">
        <f t="shared" si="504"/>
        <v/>
      </c>
      <c r="G4072" s="64" t="str">
        <f t="shared" si="505"/>
        <v/>
      </c>
      <c r="H4072" s="64" t="str">
        <f t="shared" si="506"/>
        <v/>
      </c>
      <c r="I4072" s="80" t="str">
        <f>IFERROR(VLOOKUP(D4072,Sheet2!A:B,2,0),"")</f>
        <v/>
      </c>
      <c r="J4072" s="64" t="str">
        <f>IFERROR(IF(I4072&lt;&gt;"",VLOOKUP(I4072,Sheet2!B:C,2,0),""),"")</f>
        <v/>
      </c>
      <c r="K4072" s="64" t="str">
        <f>IFERROR( IF(I4072&lt;&gt;"", HLOOKUP(L$2+$A4072,Sheet2!BX:NK,2,0),""),"")</f>
        <v/>
      </c>
      <c r="L4072" t="str">
        <f>IF(OR(HLOOKUP(L$2+$A4072,Sheet2!BX:NK,$B4072,0),HLOOKUP(L$2+$A4072,Sheet2!BX:NK,$B4072,0)&lt;&gt;""),HLOOKUP(L$2+$A4072,Sheet2!BX:NK,$B4072,0),"")</f>
        <v/>
      </c>
      <c r="M4072" t="str">
        <f>IF(OR(HLOOKUP(M$2+$A4072,Sheet2!BY:NL,$B4072,0),HLOOKUP(M$2+$A4072,Sheet2!BY:NL,$B4072,0)&lt;&gt;""),HLOOKUP(M$2+$A4072,Sheet2!BY:NL,$B4072,0),"")</f>
        <v/>
      </c>
      <c r="N4072" t="str">
        <f>IF(OR(HLOOKUP(N$2+$A4072,Sheet2!BZ:NM,$B4072,0),HLOOKUP(N$2+$A4072,Sheet2!BZ:NM,$B4072,0)&lt;&gt;""),HLOOKUP(N$2+$A4072,Sheet2!BZ:NM,$B4072,0),"")</f>
        <v/>
      </c>
      <c r="O4072" t="str">
        <f>IF(OR(HLOOKUP(O$2+$A4072,Sheet2!CA:NN,$B4072,0),HLOOKUP(O$2+$A4072,Sheet2!CA:NN,$B4072,0)&lt;&gt;""),HLOOKUP(O$2+$A4072,Sheet2!CA:NN,$B4072,0),"")</f>
        <v/>
      </c>
      <c r="P4072" t="str">
        <f>IF(OR(HLOOKUP(P$2+$A4072,Sheet2!CB:NO,$B4072,0),HLOOKUP(P$2+$A4072,Sheet2!CB:NO,$B4072,0)&lt;&gt;""),HLOOKUP(P$2+$A4072,Sheet2!CB:NO,$B4072,0),"")</f>
        <v/>
      </c>
      <c r="Q4072" t="str">
        <f>IF(OR(HLOOKUP(Q$2+$A4072,Sheet2!CC:NO,$B4072,0),HLOOKUP(Q$2+$A4072,Sheet2!CC:NO,$B4072,0)&lt;&gt;""),HLOOKUP(Q$2+$A4072,Sheet2!CC:NO,$B4072,0),"")</f>
        <v/>
      </c>
    </row>
    <row r="4073" spans="1:17" x14ac:dyDescent="0.25">
      <c r="A4073" s="64">
        <f t="shared" si="507"/>
        <v>54</v>
      </c>
      <c r="B4073" s="64">
        <f t="shared" si="508"/>
        <v>411</v>
      </c>
      <c r="C4073" s="64">
        <f t="shared" si="509"/>
        <v>10</v>
      </c>
      <c r="D4073" s="64">
        <f t="shared" si="510"/>
        <v>407</v>
      </c>
      <c r="E4073" s="64">
        <f t="shared" si="511"/>
        <v>2031</v>
      </c>
      <c r="F4073" s="64" t="str">
        <f t="shared" si="504"/>
        <v/>
      </c>
      <c r="G4073" s="64" t="str">
        <f t="shared" si="505"/>
        <v/>
      </c>
      <c r="H4073" s="64" t="str">
        <f t="shared" si="506"/>
        <v/>
      </c>
      <c r="I4073" s="80" t="str">
        <f>IFERROR(VLOOKUP(D4073,Sheet2!A:B,2,0),"")</f>
        <v/>
      </c>
      <c r="J4073" s="64" t="str">
        <f>IFERROR(IF(I4073&lt;&gt;"",VLOOKUP(I4073,Sheet2!B:C,2,0),""),"")</f>
        <v/>
      </c>
      <c r="K4073" s="64" t="str">
        <f>IFERROR( IF(I4073&lt;&gt;"", HLOOKUP(L$2+$A4073,Sheet2!BX:NK,2,0),""),"")</f>
        <v/>
      </c>
      <c r="L4073" t="str">
        <f>IF(OR(HLOOKUP(L$2+$A4073,Sheet2!BX:NK,$B4073,0),HLOOKUP(L$2+$A4073,Sheet2!BX:NK,$B4073,0)&lt;&gt;""),HLOOKUP(L$2+$A4073,Sheet2!BX:NK,$B4073,0),"")</f>
        <v/>
      </c>
      <c r="M4073" t="str">
        <f>IF(OR(HLOOKUP(M$2+$A4073,Sheet2!BY:NL,$B4073,0),HLOOKUP(M$2+$A4073,Sheet2!BY:NL,$B4073,0)&lt;&gt;""),HLOOKUP(M$2+$A4073,Sheet2!BY:NL,$B4073,0),"")</f>
        <v/>
      </c>
      <c r="N4073" t="str">
        <f>IF(OR(HLOOKUP(N$2+$A4073,Sheet2!BZ:NM,$B4073,0),HLOOKUP(N$2+$A4073,Sheet2!BZ:NM,$B4073,0)&lt;&gt;""),HLOOKUP(N$2+$A4073,Sheet2!BZ:NM,$B4073,0),"")</f>
        <v/>
      </c>
      <c r="O4073" t="str">
        <f>IF(OR(HLOOKUP(O$2+$A4073,Sheet2!CA:NN,$B4073,0),HLOOKUP(O$2+$A4073,Sheet2!CA:NN,$B4073,0)&lt;&gt;""),HLOOKUP(O$2+$A4073,Sheet2!CA:NN,$B4073,0),"")</f>
        <v/>
      </c>
      <c r="P4073" t="str">
        <f>IF(OR(HLOOKUP(P$2+$A4073,Sheet2!CB:NO,$B4073,0),HLOOKUP(P$2+$A4073,Sheet2!CB:NO,$B4073,0)&lt;&gt;""),HLOOKUP(P$2+$A4073,Sheet2!CB:NO,$B4073,0),"")</f>
        <v/>
      </c>
      <c r="Q4073" t="str">
        <f>IF(OR(HLOOKUP(Q$2+$A4073,Sheet2!CC:NO,$B4073,0),HLOOKUP(Q$2+$A4073,Sheet2!CC:NO,$B4073,0)&lt;&gt;""),HLOOKUP(Q$2+$A4073,Sheet2!CC:NO,$B4073,0),"")</f>
        <v/>
      </c>
    </row>
    <row r="4074" spans="1:17" x14ac:dyDescent="0.25">
      <c r="A4074" s="64">
        <f t="shared" si="507"/>
        <v>0</v>
      </c>
      <c r="B4074" s="64">
        <f t="shared" si="508"/>
        <v>412</v>
      </c>
      <c r="C4074" s="64">
        <f t="shared" si="509"/>
        <v>1</v>
      </c>
      <c r="D4074" s="64">
        <f t="shared" si="510"/>
        <v>408</v>
      </c>
      <c r="E4074" s="64">
        <f t="shared" si="511"/>
        <v>2036</v>
      </c>
      <c r="F4074" s="64" t="str">
        <f t="shared" si="504"/>
        <v/>
      </c>
      <c r="G4074" s="64" t="str">
        <f t="shared" si="505"/>
        <v/>
      </c>
      <c r="H4074" s="64" t="str">
        <f t="shared" si="506"/>
        <v/>
      </c>
      <c r="I4074" s="80" t="str">
        <f>IFERROR(VLOOKUP(D4074,Sheet2!A:B,2,0),"")</f>
        <v/>
      </c>
      <c r="J4074" s="64" t="str">
        <f>IFERROR(IF(I4074&lt;&gt;"",VLOOKUP(I4074,Sheet2!B:C,2,0),""),"")</f>
        <v/>
      </c>
      <c r="K4074" s="64" t="str">
        <f>IFERROR( IF(I4074&lt;&gt;"", HLOOKUP(L$2+$A4074,Sheet2!BX:NK,2,0),""),"")</f>
        <v/>
      </c>
      <c r="L4074" t="str">
        <f>IF(OR(HLOOKUP(L$2+$A4074,Sheet2!BX:NK,$B4074,0),HLOOKUP(L$2+$A4074,Sheet2!BX:NK,$B4074,0)&lt;&gt;""),HLOOKUP(L$2+$A4074,Sheet2!BX:NK,$B4074,0),"")</f>
        <v/>
      </c>
      <c r="M4074" t="str">
        <f>IF(OR(HLOOKUP(M$2+$A4074,Sheet2!BY:NL,$B4074,0),HLOOKUP(M$2+$A4074,Sheet2!BY:NL,$B4074,0)&lt;&gt;""),HLOOKUP(M$2+$A4074,Sheet2!BY:NL,$B4074,0),"")</f>
        <v/>
      </c>
      <c r="N4074" t="str">
        <f>IF(OR(HLOOKUP(N$2+$A4074,Sheet2!BZ:NM,$B4074,0),HLOOKUP(N$2+$A4074,Sheet2!BZ:NM,$B4074,0)&lt;&gt;""),HLOOKUP(N$2+$A4074,Sheet2!BZ:NM,$B4074,0),"")</f>
        <v/>
      </c>
      <c r="O4074" t="str">
        <f>IF(OR(HLOOKUP(O$2+$A4074,Sheet2!CA:NN,$B4074,0),HLOOKUP(O$2+$A4074,Sheet2!CA:NN,$B4074,0)&lt;&gt;""),HLOOKUP(O$2+$A4074,Sheet2!CA:NN,$B4074,0),"")</f>
        <v/>
      </c>
      <c r="P4074" t="str">
        <f>IF(OR(HLOOKUP(P$2+$A4074,Sheet2!CB:NO,$B4074,0),HLOOKUP(P$2+$A4074,Sheet2!CB:NO,$B4074,0)&lt;&gt;""),HLOOKUP(P$2+$A4074,Sheet2!CB:NO,$B4074,0),"")</f>
        <v/>
      </c>
      <c r="Q4074" t="str">
        <f>IF(OR(HLOOKUP(Q$2+$A4074,Sheet2!CC:NO,$B4074,0),HLOOKUP(Q$2+$A4074,Sheet2!CC:NO,$B4074,0)&lt;&gt;""),HLOOKUP(Q$2+$A4074,Sheet2!CC:NO,$B4074,0),"")</f>
        <v/>
      </c>
    </row>
    <row r="4075" spans="1:17" x14ac:dyDescent="0.25">
      <c r="A4075" s="64">
        <f t="shared" si="507"/>
        <v>6</v>
      </c>
      <c r="B4075" s="64">
        <f t="shared" si="508"/>
        <v>412</v>
      </c>
      <c r="C4075" s="64">
        <f t="shared" si="509"/>
        <v>2</v>
      </c>
      <c r="D4075" s="64">
        <f t="shared" si="510"/>
        <v>408</v>
      </c>
      <c r="E4075" s="64">
        <f t="shared" si="511"/>
        <v>2036</v>
      </c>
      <c r="F4075" s="64" t="str">
        <f t="shared" si="504"/>
        <v/>
      </c>
      <c r="G4075" s="64" t="str">
        <f t="shared" si="505"/>
        <v/>
      </c>
      <c r="H4075" s="64" t="str">
        <f t="shared" si="506"/>
        <v/>
      </c>
      <c r="I4075" s="80" t="str">
        <f>IFERROR(VLOOKUP(D4075,Sheet2!A:B,2,0),"")</f>
        <v/>
      </c>
      <c r="J4075" s="64" t="str">
        <f>IFERROR(IF(I4075&lt;&gt;"",VLOOKUP(I4075,Sheet2!B:C,2,0),""),"")</f>
        <v/>
      </c>
      <c r="K4075" s="64" t="str">
        <f>IFERROR( IF(I4075&lt;&gt;"", HLOOKUP(L$2+$A4075,Sheet2!BX:NK,2,0),""),"")</f>
        <v/>
      </c>
      <c r="L4075" t="str">
        <f>IF(OR(HLOOKUP(L$2+$A4075,Sheet2!BX:NK,$B4075,0),HLOOKUP(L$2+$A4075,Sheet2!BX:NK,$B4075,0)&lt;&gt;""),HLOOKUP(L$2+$A4075,Sheet2!BX:NK,$B4075,0),"")</f>
        <v/>
      </c>
      <c r="M4075" t="str">
        <f>IF(OR(HLOOKUP(M$2+$A4075,Sheet2!BY:NL,$B4075,0),HLOOKUP(M$2+$A4075,Sheet2!BY:NL,$B4075,0)&lt;&gt;""),HLOOKUP(M$2+$A4075,Sheet2!BY:NL,$B4075,0),"")</f>
        <v/>
      </c>
      <c r="N4075" t="str">
        <f>IF(OR(HLOOKUP(N$2+$A4075,Sheet2!BZ:NM,$B4075,0),HLOOKUP(N$2+$A4075,Sheet2!BZ:NM,$B4075,0)&lt;&gt;""),HLOOKUP(N$2+$A4075,Sheet2!BZ:NM,$B4075,0),"")</f>
        <v/>
      </c>
      <c r="O4075" t="str">
        <f>IF(OR(HLOOKUP(O$2+$A4075,Sheet2!CA:NN,$B4075,0),HLOOKUP(O$2+$A4075,Sheet2!CA:NN,$B4075,0)&lt;&gt;""),HLOOKUP(O$2+$A4075,Sheet2!CA:NN,$B4075,0),"")</f>
        <v/>
      </c>
      <c r="P4075" t="str">
        <f>IF(OR(HLOOKUP(P$2+$A4075,Sheet2!CB:NO,$B4075,0),HLOOKUP(P$2+$A4075,Sheet2!CB:NO,$B4075,0)&lt;&gt;""),HLOOKUP(P$2+$A4075,Sheet2!CB:NO,$B4075,0),"")</f>
        <v/>
      </c>
      <c r="Q4075" t="str">
        <f>IF(OR(HLOOKUP(Q$2+$A4075,Sheet2!CC:NO,$B4075,0),HLOOKUP(Q$2+$A4075,Sheet2!CC:NO,$B4075,0)&lt;&gt;""),HLOOKUP(Q$2+$A4075,Sheet2!CC:NO,$B4075,0),"")</f>
        <v/>
      </c>
    </row>
    <row r="4076" spans="1:17" x14ac:dyDescent="0.25">
      <c r="A4076" s="64">
        <f t="shared" si="507"/>
        <v>12</v>
      </c>
      <c r="B4076" s="64">
        <f t="shared" si="508"/>
        <v>412</v>
      </c>
      <c r="C4076" s="64">
        <f t="shared" si="509"/>
        <v>3</v>
      </c>
      <c r="D4076" s="64">
        <f t="shared" si="510"/>
        <v>408</v>
      </c>
      <c r="E4076" s="64">
        <f t="shared" si="511"/>
        <v>2036</v>
      </c>
      <c r="F4076" s="64" t="str">
        <f t="shared" si="504"/>
        <v/>
      </c>
      <c r="G4076" s="64" t="str">
        <f t="shared" si="505"/>
        <v/>
      </c>
      <c r="H4076" s="64" t="str">
        <f t="shared" si="506"/>
        <v/>
      </c>
      <c r="I4076" s="80" t="str">
        <f>IFERROR(VLOOKUP(D4076,Sheet2!A:B,2,0),"")</f>
        <v/>
      </c>
      <c r="J4076" s="64" t="str">
        <f>IFERROR(IF(I4076&lt;&gt;"",VLOOKUP(I4076,Sheet2!B:C,2,0),""),"")</f>
        <v/>
      </c>
      <c r="K4076" s="64" t="str">
        <f>IFERROR( IF(I4076&lt;&gt;"", HLOOKUP(L$2+$A4076,Sheet2!BX:NK,2,0),""),"")</f>
        <v/>
      </c>
      <c r="L4076" t="str">
        <f>IF(OR(HLOOKUP(L$2+$A4076,Sheet2!BX:NK,$B4076,0),HLOOKUP(L$2+$A4076,Sheet2!BX:NK,$B4076,0)&lt;&gt;""),HLOOKUP(L$2+$A4076,Sheet2!BX:NK,$B4076,0),"")</f>
        <v/>
      </c>
      <c r="M4076" t="str">
        <f>IF(OR(HLOOKUP(M$2+$A4076,Sheet2!BY:NL,$B4076,0),HLOOKUP(M$2+$A4076,Sheet2!BY:NL,$B4076,0)&lt;&gt;""),HLOOKUP(M$2+$A4076,Sheet2!BY:NL,$B4076,0),"")</f>
        <v/>
      </c>
      <c r="N4076" t="str">
        <f>IF(OR(HLOOKUP(N$2+$A4076,Sheet2!BZ:NM,$B4076,0),HLOOKUP(N$2+$A4076,Sheet2!BZ:NM,$B4076,0)&lt;&gt;""),HLOOKUP(N$2+$A4076,Sheet2!BZ:NM,$B4076,0),"")</f>
        <v/>
      </c>
      <c r="O4076" t="str">
        <f>IF(OR(HLOOKUP(O$2+$A4076,Sheet2!CA:NN,$B4076,0),HLOOKUP(O$2+$A4076,Sheet2!CA:NN,$B4076,0)&lt;&gt;""),HLOOKUP(O$2+$A4076,Sheet2!CA:NN,$B4076,0),"")</f>
        <v/>
      </c>
      <c r="P4076" t="str">
        <f>IF(OR(HLOOKUP(P$2+$A4076,Sheet2!CB:NO,$B4076,0),HLOOKUP(P$2+$A4076,Sheet2!CB:NO,$B4076,0)&lt;&gt;""),HLOOKUP(P$2+$A4076,Sheet2!CB:NO,$B4076,0),"")</f>
        <v/>
      </c>
      <c r="Q4076" t="str">
        <f>IF(OR(HLOOKUP(Q$2+$A4076,Sheet2!CC:NO,$B4076,0),HLOOKUP(Q$2+$A4076,Sheet2!CC:NO,$B4076,0)&lt;&gt;""),HLOOKUP(Q$2+$A4076,Sheet2!CC:NO,$B4076,0),"")</f>
        <v/>
      </c>
    </row>
    <row r="4077" spans="1:17" x14ac:dyDescent="0.25">
      <c r="A4077" s="64">
        <f t="shared" si="507"/>
        <v>18</v>
      </c>
      <c r="B4077" s="64">
        <f t="shared" si="508"/>
        <v>412</v>
      </c>
      <c r="C4077" s="64">
        <f t="shared" si="509"/>
        <v>4</v>
      </c>
      <c r="D4077" s="64">
        <f t="shared" si="510"/>
        <v>408</v>
      </c>
      <c r="E4077" s="64">
        <f t="shared" si="511"/>
        <v>2036</v>
      </c>
      <c r="F4077" s="64" t="str">
        <f t="shared" si="504"/>
        <v/>
      </c>
      <c r="G4077" s="64" t="str">
        <f t="shared" si="505"/>
        <v/>
      </c>
      <c r="H4077" s="64" t="str">
        <f t="shared" si="506"/>
        <v/>
      </c>
      <c r="I4077" s="80" t="str">
        <f>IFERROR(VLOOKUP(D4077,Sheet2!A:B,2,0),"")</f>
        <v/>
      </c>
      <c r="J4077" s="64" t="str">
        <f>IFERROR(IF(I4077&lt;&gt;"",VLOOKUP(I4077,Sheet2!B:C,2,0),""),"")</f>
        <v/>
      </c>
      <c r="K4077" s="64" t="str">
        <f>IFERROR( IF(I4077&lt;&gt;"", HLOOKUP(L$2+$A4077,Sheet2!BX:NK,2,0),""),"")</f>
        <v/>
      </c>
      <c r="L4077" t="str">
        <f>IF(OR(HLOOKUP(L$2+$A4077,Sheet2!BX:NK,$B4077,0),HLOOKUP(L$2+$A4077,Sheet2!BX:NK,$B4077,0)&lt;&gt;""),HLOOKUP(L$2+$A4077,Sheet2!BX:NK,$B4077,0),"")</f>
        <v/>
      </c>
      <c r="M4077" t="str">
        <f>IF(OR(HLOOKUP(M$2+$A4077,Sheet2!BY:NL,$B4077,0),HLOOKUP(M$2+$A4077,Sheet2!BY:NL,$B4077,0)&lt;&gt;""),HLOOKUP(M$2+$A4077,Sheet2!BY:NL,$B4077,0),"")</f>
        <v/>
      </c>
      <c r="N4077" t="str">
        <f>IF(OR(HLOOKUP(N$2+$A4077,Sheet2!BZ:NM,$B4077,0),HLOOKUP(N$2+$A4077,Sheet2!BZ:NM,$B4077,0)&lt;&gt;""),HLOOKUP(N$2+$A4077,Sheet2!BZ:NM,$B4077,0),"")</f>
        <v/>
      </c>
      <c r="O4077" t="str">
        <f>IF(OR(HLOOKUP(O$2+$A4077,Sheet2!CA:NN,$B4077,0),HLOOKUP(O$2+$A4077,Sheet2!CA:NN,$B4077,0)&lt;&gt;""),HLOOKUP(O$2+$A4077,Sheet2!CA:NN,$B4077,0),"")</f>
        <v/>
      </c>
      <c r="P4077" t="str">
        <f>IF(OR(HLOOKUP(P$2+$A4077,Sheet2!CB:NO,$B4077,0),HLOOKUP(P$2+$A4077,Sheet2!CB:NO,$B4077,0)&lt;&gt;""),HLOOKUP(P$2+$A4077,Sheet2!CB:NO,$B4077,0),"")</f>
        <v/>
      </c>
      <c r="Q4077" t="str">
        <f>IF(OR(HLOOKUP(Q$2+$A4077,Sheet2!CC:NO,$B4077,0),HLOOKUP(Q$2+$A4077,Sheet2!CC:NO,$B4077,0)&lt;&gt;""),HLOOKUP(Q$2+$A4077,Sheet2!CC:NO,$B4077,0),"")</f>
        <v/>
      </c>
    </row>
    <row r="4078" spans="1:17" x14ac:dyDescent="0.25">
      <c r="A4078" s="64">
        <f t="shared" si="507"/>
        <v>24</v>
      </c>
      <c r="B4078" s="64">
        <f t="shared" si="508"/>
        <v>412</v>
      </c>
      <c r="C4078" s="64">
        <f t="shared" si="509"/>
        <v>5</v>
      </c>
      <c r="D4078" s="64">
        <f t="shared" si="510"/>
        <v>408</v>
      </c>
      <c r="E4078" s="64">
        <f t="shared" si="511"/>
        <v>2036</v>
      </c>
      <c r="F4078" s="64" t="str">
        <f t="shared" si="504"/>
        <v/>
      </c>
      <c r="G4078" s="64" t="str">
        <f t="shared" si="505"/>
        <v/>
      </c>
      <c r="H4078" s="64" t="str">
        <f t="shared" si="506"/>
        <v/>
      </c>
      <c r="I4078" s="80" t="str">
        <f>IFERROR(VLOOKUP(D4078,Sheet2!A:B,2,0),"")</f>
        <v/>
      </c>
      <c r="J4078" s="64" t="str">
        <f>IFERROR(IF(I4078&lt;&gt;"",VLOOKUP(I4078,Sheet2!B:C,2,0),""),"")</f>
        <v/>
      </c>
      <c r="K4078" s="64" t="str">
        <f>IFERROR( IF(I4078&lt;&gt;"", HLOOKUP(L$2+$A4078,Sheet2!BX:NK,2,0),""),"")</f>
        <v/>
      </c>
      <c r="L4078" t="str">
        <f>IF(OR(HLOOKUP(L$2+$A4078,Sheet2!BX:NK,$B4078,0),HLOOKUP(L$2+$A4078,Sheet2!BX:NK,$B4078,0)&lt;&gt;""),HLOOKUP(L$2+$A4078,Sheet2!BX:NK,$B4078,0),"")</f>
        <v/>
      </c>
      <c r="M4078" t="str">
        <f>IF(OR(HLOOKUP(M$2+$A4078,Sheet2!BY:NL,$B4078,0),HLOOKUP(M$2+$A4078,Sheet2!BY:NL,$B4078,0)&lt;&gt;""),HLOOKUP(M$2+$A4078,Sheet2!BY:NL,$B4078,0),"")</f>
        <v/>
      </c>
      <c r="N4078" t="str">
        <f>IF(OR(HLOOKUP(N$2+$A4078,Sheet2!BZ:NM,$B4078,0),HLOOKUP(N$2+$A4078,Sheet2!BZ:NM,$B4078,0)&lt;&gt;""),HLOOKUP(N$2+$A4078,Sheet2!BZ:NM,$B4078,0),"")</f>
        <v/>
      </c>
      <c r="O4078" t="str">
        <f>IF(OR(HLOOKUP(O$2+$A4078,Sheet2!CA:NN,$B4078,0),HLOOKUP(O$2+$A4078,Sheet2!CA:NN,$B4078,0)&lt;&gt;""),HLOOKUP(O$2+$A4078,Sheet2!CA:NN,$B4078,0),"")</f>
        <v/>
      </c>
      <c r="P4078" t="str">
        <f>IF(OR(HLOOKUP(P$2+$A4078,Sheet2!CB:NO,$B4078,0),HLOOKUP(P$2+$A4078,Sheet2!CB:NO,$B4078,0)&lt;&gt;""),HLOOKUP(P$2+$A4078,Sheet2!CB:NO,$B4078,0),"")</f>
        <v/>
      </c>
      <c r="Q4078" t="str">
        <f>IF(OR(HLOOKUP(Q$2+$A4078,Sheet2!CC:NO,$B4078,0),HLOOKUP(Q$2+$A4078,Sheet2!CC:NO,$B4078,0)&lt;&gt;""),HLOOKUP(Q$2+$A4078,Sheet2!CC:NO,$B4078,0),"")</f>
        <v/>
      </c>
    </row>
    <row r="4079" spans="1:17" x14ac:dyDescent="0.25">
      <c r="A4079" s="64">
        <f t="shared" si="507"/>
        <v>30</v>
      </c>
      <c r="B4079" s="64">
        <f t="shared" si="508"/>
        <v>412</v>
      </c>
      <c r="C4079" s="64">
        <f t="shared" si="509"/>
        <v>6</v>
      </c>
      <c r="D4079" s="64">
        <f t="shared" si="510"/>
        <v>408</v>
      </c>
      <c r="E4079" s="64">
        <f t="shared" si="511"/>
        <v>2036</v>
      </c>
      <c r="F4079" s="64" t="str">
        <f t="shared" si="504"/>
        <v/>
      </c>
      <c r="G4079" s="64" t="str">
        <f t="shared" si="505"/>
        <v/>
      </c>
      <c r="H4079" s="64" t="str">
        <f t="shared" si="506"/>
        <v/>
      </c>
      <c r="I4079" s="80" t="str">
        <f>IFERROR(VLOOKUP(D4079,Sheet2!A:B,2,0),"")</f>
        <v/>
      </c>
      <c r="J4079" s="64" t="str">
        <f>IFERROR(IF(I4079&lt;&gt;"",VLOOKUP(I4079,Sheet2!B:C,2,0),""),"")</f>
        <v/>
      </c>
      <c r="K4079" s="64" t="str">
        <f>IFERROR( IF(I4079&lt;&gt;"", HLOOKUP(L$2+$A4079,Sheet2!BX:NK,2,0),""),"")</f>
        <v/>
      </c>
      <c r="L4079" t="str">
        <f>IF(OR(HLOOKUP(L$2+$A4079,Sheet2!BX:NK,$B4079,0),HLOOKUP(L$2+$A4079,Sheet2!BX:NK,$B4079,0)&lt;&gt;""),HLOOKUP(L$2+$A4079,Sheet2!BX:NK,$B4079,0),"")</f>
        <v/>
      </c>
      <c r="M4079" t="str">
        <f>IF(OR(HLOOKUP(M$2+$A4079,Sheet2!BY:NL,$B4079,0),HLOOKUP(M$2+$A4079,Sheet2!BY:NL,$B4079,0)&lt;&gt;""),HLOOKUP(M$2+$A4079,Sheet2!BY:NL,$B4079,0),"")</f>
        <v/>
      </c>
      <c r="N4079" t="str">
        <f>IF(OR(HLOOKUP(N$2+$A4079,Sheet2!BZ:NM,$B4079,0),HLOOKUP(N$2+$A4079,Sheet2!BZ:NM,$B4079,0)&lt;&gt;""),HLOOKUP(N$2+$A4079,Sheet2!BZ:NM,$B4079,0),"")</f>
        <v/>
      </c>
      <c r="O4079" t="str">
        <f>IF(OR(HLOOKUP(O$2+$A4079,Sheet2!CA:NN,$B4079,0),HLOOKUP(O$2+$A4079,Sheet2!CA:NN,$B4079,0)&lt;&gt;""),HLOOKUP(O$2+$A4079,Sheet2!CA:NN,$B4079,0),"")</f>
        <v/>
      </c>
      <c r="P4079" t="str">
        <f>IF(OR(HLOOKUP(P$2+$A4079,Sheet2!CB:NO,$B4079,0),HLOOKUP(P$2+$A4079,Sheet2!CB:NO,$B4079,0)&lt;&gt;""),HLOOKUP(P$2+$A4079,Sheet2!CB:NO,$B4079,0),"")</f>
        <v/>
      </c>
      <c r="Q4079" t="str">
        <f>IF(OR(HLOOKUP(Q$2+$A4079,Sheet2!CC:NO,$B4079,0),HLOOKUP(Q$2+$A4079,Sheet2!CC:NO,$B4079,0)&lt;&gt;""),HLOOKUP(Q$2+$A4079,Sheet2!CC:NO,$B4079,0),"")</f>
        <v/>
      </c>
    </row>
    <row r="4080" spans="1:17" x14ac:dyDescent="0.25">
      <c r="A4080" s="64">
        <f t="shared" si="507"/>
        <v>36</v>
      </c>
      <c r="B4080" s="64">
        <f t="shared" si="508"/>
        <v>412</v>
      </c>
      <c r="C4080" s="64">
        <f t="shared" si="509"/>
        <v>7</v>
      </c>
      <c r="D4080" s="64">
        <f t="shared" si="510"/>
        <v>408</v>
      </c>
      <c r="E4080" s="64">
        <f t="shared" si="511"/>
        <v>2036</v>
      </c>
      <c r="F4080" s="64" t="str">
        <f t="shared" si="504"/>
        <v/>
      </c>
      <c r="G4080" s="64" t="str">
        <f t="shared" si="505"/>
        <v/>
      </c>
      <c r="H4080" s="64" t="str">
        <f t="shared" si="506"/>
        <v/>
      </c>
      <c r="I4080" s="80" t="str">
        <f>IFERROR(VLOOKUP(D4080,Sheet2!A:B,2,0),"")</f>
        <v/>
      </c>
      <c r="J4080" s="64" t="str">
        <f>IFERROR(IF(I4080&lt;&gt;"",VLOOKUP(I4080,Sheet2!B:C,2,0),""),"")</f>
        <v/>
      </c>
      <c r="K4080" s="64" t="str">
        <f>IFERROR( IF(I4080&lt;&gt;"", HLOOKUP(L$2+$A4080,Sheet2!BX:NK,2,0),""),"")</f>
        <v/>
      </c>
      <c r="L4080" t="str">
        <f>IF(OR(HLOOKUP(L$2+$A4080,Sheet2!BX:NK,$B4080,0),HLOOKUP(L$2+$A4080,Sheet2!BX:NK,$B4080,0)&lt;&gt;""),HLOOKUP(L$2+$A4080,Sheet2!BX:NK,$B4080,0),"")</f>
        <v/>
      </c>
      <c r="M4080" t="str">
        <f>IF(OR(HLOOKUP(M$2+$A4080,Sheet2!BY:NL,$B4080,0),HLOOKUP(M$2+$A4080,Sheet2!BY:NL,$B4080,0)&lt;&gt;""),HLOOKUP(M$2+$A4080,Sheet2!BY:NL,$B4080,0),"")</f>
        <v/>
      </c>
      <c r="N4080" t="str">
        <f>IF(OR(HLOOKUP(N$2+$A4080,Sheet2!BZ:NM,$B4080,0),HLOOKUP(N$2+$A4080,Sheet2!BZ:NM,$B4080,0)&lt;&gt;""),HLOOKUP(N$2+$A4080,Sheet2!BZ:NM,$B4080,0),"")</f>
        <v/>
      </c>
      <c r="O4080" t="str">
        <f>IF(OR(HLOOKUP(O$2+$A4080,Sheet2!CA:NN,$B4080,0),HLOOKUP(O$2+$A4080,Sheet2!CA:NN,$B4080,0)&lt;&gt;""),HLOOKUP(O$2+$A4080,Sheet2!CA:NN,$B4080,0),"")</f>
        <v/>
      </c>
      <c r="P4080" t="str">
        <f>IF(OR(HLOOKUP(P$2+$A4080,Sheet2!CB:NO,$B4080,0),HLOOKUP(P$2+$A4080,Sheet2!CB:NO,$B4080,0)&lt;&gt;""),HLOOKUP(P$2+$A4080,Sheet2!CB:NO,$B4080,0),"")</f>
        <v/>
      </c>
      <c r="Q4080" t="str">
        <f>IF(OR(HLOOKUP(Q$2+$A4080,Sheet2!CC:NO,$B4080,0),HLOOKUP(Q$2+$A4080,Sheet2!CC:NO,$B4080,0)&lt;&gt;""),HLOOKUP(Q$2+$A4080,Sheet2!CC:NO,$B4080,0),"")</f>
        <v/>
      </c>
    </row>
    <row r="4081" spans="1:17" x14ac:dyDescent="0.25">
      <c r="A4081" s="64">
        <f t="shared" si="507"/>
        <v>42</v>
      </c>
      <c r="B4081" s="64">
        <f t="shared" si="508"/>
        <v>412</v>
      </c>
      <c r="C4081" s="64">
        <f t="shared" si="509"/>
        <v>8</v>
      </c>
      <c r="D4081" s="64">
        <f t="shared" si="510"/>
        <v>408</v>
      </c>
      <c r="E4081" s="64">
        <f t="shared" si="511"/>
        <v>2036</v>
      </c>
      <c r="F4081" s="64" t="str">
        <f t="shared" si="504"/>
        <v/>
      </c>
      <c r="G4081" s="64" t="str">
        <f t="shared" si="505"/>
        <v/>
      </c>
      <c r="H4081" s="64" t="str">
        <f t="shared" si="506"/>
        <v/>
      </c>
      <c r="I4081" s="80" t="str">
        <f>IFERROR(VLOOKUP(D4081,Sheet2!A:B,2,0),"")</f>
        <v/>
      </c>
      <c r="J4081" s="64" t="str">
        <f>IFERROR(IF(I4081&lt;&gt;"",VLOOKUP(I4081,Sheet2!B:C,2,0),""),"")</f>
        <v/>
      </c>
      <c r="K4081" s="64" t="str">
        <f>IFERROR( IF(I4081&lt;&gt;"", HLOOKUP(L$2+$A4081,Sheet2!BX:NK,2,0),""),"")</f>
        <v/>
      </c>
      <c r="L4081" t="str">
        <f>IF(OR(HLOOKUP(L$2+$A4081,Sheet2!BX:NK,$B4081,0),HLOOKUP(L$2+$A4081,Sheet2!BX:NK,$B4081,0)&lt;&gt;""),HLOOKUP(L$2+$A4081,Sheet2!BX:NK,$B4081,0),"")</f>
        <v/>
      </c>
      <c r="M4081" t="str">
        <f>IF(OR(HLOOKUP(M$2+$A4081,Sheet2!BY:NL,$B4081,0),HLOOKUP(M$2+$A4081,Sheet2!BY:NL,$B4081,0)&lt;&gt;""),HLOOKUP(M$2+$A4081,Sheet2!BY:NL,$B4081,0),"")</f>
        <v/>
      </c>
      <c r="N4081" t="str">
        <f>IF(OR(HLOOKUP(N$2+$A4081,Sheet2!BZ:NM,$B4081,0),HLOOKUP(N$2+$A4081,Sheet2!BZ:NM,$B4081,0)&lt;&gt;""),HLOOKUP(N$2+$A4081,Sheet2!BZ:NM,$B4081,0),"")</f>
        <v/>
      </c>
      <c r="O4081" t="str">
        <f>IF(OR(HLOOKUP(O$2+$A4081,Sheet2!CA:NN,$B4081,0),HLOOKUP(O$2+$A4081,Sheet2!CA:NN,$B4081,0)&lt;&gt;""),HLOOKUP(O$2+$A4081,Sheet2!CA:NN,$B4081,0),"")</f>
        <v/>
      </c>
      <c r="P4081" t="str">
        <f>IF(OR(HLOOKUP(P$2+$A4081,Sheet2!CB:NO,$B4081,0),HLOOKUP(P$2+$A4081,Sheet2!CB:NO,$B4081,0)&lt;&gt;""),HLOOKUP(P$2+$A4081,Sheet2!CB:NO,$B4081,0),"")</f>
        <v/>
      </c>
      <c r="Q4081" t="str">
        <f>IF(OR(HLOOKUP(Q$2+$A4081,Sheet2!CC:NO,$B4081,0),HLOOKUP(Q$2+$A4081,Sheet2!CC:NO,$B4081,0)&lt;&gt;""),HLOOKUP(Q$2+$A4081,Sheet2!CC:NO,$B4081,0),"")</f>
        <v/>
      </c>
    </row>
    <row r="4082" spans="1:17" x14ac:dyDescent="0.25">
      <c r="A4082" s="64">
        <f t="shared" si="507"/>
        <v>48</v>
      </c>
      <c r="B4082" s="64">
        <f t="shared" si="508"/>
        <v>412</v>
      </c>
      <c r="C4082" s="64">
        <f t="shared" si="509"/>
        <v>9</v>
      </c>
      <c r="D4082" s="64">
        <f t="shared" si="510"/>
        <v>408</v>
      </c>
      <c r="E4082" s="64">
        <f t="shared" si="511"/>
        <v>2036</v>
      </c>
      <c r="F4082" s="64" t="str">
        <f t="shared" si="504"/>
        <v/>
      </c>
      <c r="G4082" s="64" t="str">
        <f t="shared" si="505"/>
        <v/>
      </c>
      <c r="H4082" s="64" t="str">
        <f t="shared" si="506"/>
        <v/>
      </c>
      <c r="I4082" s="80" t="str">
        <f>IFERROR(VLOOKUP(D4082,Sheet2!A:B,2,0),"")</f>
        <v/>
      </c>
      <c r="J4082" s="64" t="str">
        <f>IFERROR(IF(I4082&lt;&gt;"",VLOOKUP(I4082,Sheet2!B:C,2,0),""),"")</f>
        <v/>
      </c>
      <c r="K4082" s="64" t="str">
        <f>IFERROR( IF(I4082&lt;&gt;"", HLOOKUP(L$2+$A4082,Sheet2!BX:NK,2,0),""),"")</f>
        <v/>
      </c>
      <c r="L4082" t="str">
        <f>IF(OR(HLOOKUP(L$2+$A4082,Sheet2!BX:NK,$B4082,0),HLOOKUP(L$2+$A4082,Sheet2!BX:NK,$B4082,0)&lt;&gt;""),HLOOKUP(L$2+$A4082,Sheet2!BX:NK,$B4082,0),"")</f>
        <v/>
      </c>
      <c r="M4082" t="str">
        <f>IF(OR(HLOOKUP(M$2+$A4082,Sheet2!BY:NL,$B4082,0),HLOOKUP(M$2+$A4082,Sheet2!BY:NL,$B4082,0)&lt;&gt;""),HLOOKUP(M$2+$A4082,Sheet2!BY:NL,$B4082,0),"")</f>
        <v/>
      </c>
      <c r="N4082" t="str">
        <f>IF(OR(HLOOKUP(N$2+$A4082,Sheet2!BZ:NM,$B4082,0),HLOOKUP(N$2+$A4082,Sheet2!BZ:NM,$B4082,0)&lt;&gt;""),HLOOKUP(N$2+$A4082,Sheet2!BZ:NM,$B4082,0),"")</f>
        <v/>
      </c>
      <c r="O4082" t="str">
        <f>IF(OR(HLOOKUP(O$2+$A4082,Sheet2!CA:NN,$B4082,0),HLOOKUP(O$2+$A4082,Sheet2!CA:NN,$B4082,0)&lt;&gt;""),HLOOKUP(O$2+$A4082,Sheet2!CA:NN,$B4082,0),"")</f>
        <v/>
      </c>
      <c r="P4082" t="str">
        <f>IF(OR(HLOOKUP(P$2+$A4082,Sheet2!CB:NO,$B4082,0),HLOOKUP(P$2+$A4082,Sheet2!CB:NO,$B4082,0)&lt;&gt;""),HLOOKUP(P$2+$A4082,Sheet2!CB:NO,$B4082,0),"")</f>
        <v/>
      </c>
      <c r="Q4082" t="str">
        <f>IF(OR(HLOOKUP(Q$2+$A4082,Sheet2!CC:NO,$B4082,0),HLOOKUP(Q$2+$A4082,Sheet2!CC:NO,$B4082,0)&lt;&gt;""),HLOOKUP(Q$2+$A4082,Sheet2!CC:NO,$B4082,0),"")</f>
        <v/>
      </c>
    </row>
    <row r="4083" spans="1:17" x14ac:dyDescent="0.25">
      <c r="A4083" s="64">
        <f t="shared" si="507"/>
        <v>54</v>
      </c>
      <c r="B4083" s="64">
        <f t="shared" si="508"/>
        <v>412</v>
      </c>
      <c r="C4083" s="64">
        <f t="shared" si="509"/>
        <v>10</v>
      </c>
      <c r="D4083" s="64">
        <f t="shared" si="510"/>
        <v>408</v>
      </c>
      <c r="E4083" s="64">
        <f t="shared" si="511"/>
        <v>2036</v>
      </c>
      <c r="F4083" s="64" t="str">
        <f t="shared" si="504"/>
        <v/>
      </c>
      <c r="G4083" s="64" t="str">
        <f t="shared" si="505"/>
        <v/>
      </c>
      <c r="H4083" s="64" t="str">
        <f t="shared" si="506"/>
        <v/>
      </c>
      <c r="I4083" s="80" t="str">
        <f>IFERROR(VLOOKUP(D4083,Sheet2!A:B,2,0),"")</f>
        <v/>
      </c>
      <c r="J4083" s="64" t="str">
        <f>IFERROR(IF(I4083&lt;&gt;"",VLOOKUP(I4083,Sheet2!B:C,2,0),""),"")</f>
        <v/>
      </c>
      <c r="K4083" s="64" t="str">
        <f>IFERROR( IF(I4083&lt;&gt;"", HLOOKUP(L$2+$A4083,Sheet2!BX:NK,2,0),""),"")</f>
        <v/>
      </c>
      <c r="L4083" t="str">
        <f>IF(OR(HLOOKUP(L$2+$A4083,Sheet2!BX:NK,$B4083,0),HLOOKUP(L$2+$A4083,Sheet2!BX:NK,$B4083,0)&lt;&gt;""),HLOOKUP(L$2+$A4083,Sheet2!BX:NK,$B4083,0),"")</f>
        <v/>
      </c>
      <c r="M4083" t="str">
        <f>IF(OR(HLOOKUP(M$2+$A4083,Sheet2!BY:NL,$B4083,0),HLOOKUP(M$2+$A4083,Sheet2!BY:NL,$B4083,0)&lt;&gt;""),HLOOKUP(M$2+$A4083,Sheet2!BY:NL,$B4083,0),"")</f>
        <v/>
      </c>
      <c r="N4083" t="str">
        <f>IF(OR(HLOOKUP(N$2+$A4083,Sheet2!BZ:NM,$B4083,0),HLOOKUP(N$2+$A4083,Sheet2!BZ:NM,$B4083,0)&lt;&gt;""),HLOOKUP(N$2+$A4083,Sheet2!BZ:NM,$B4083,0),"")</f>
        <v/>
      </c>
      <c r="O4083" t="str">
        <f>IF(OR(HLOOKUP(O$2+$A4083,Sheet2!CA:NN,$B4083,0),HLOOKUP(O$2+$A4083,Sheet2!CA:NN,$B4083,0)&lt;&gt;""),HLOOKUP(O$2+$A4083,Sheet2!CA:NN,$B4083,0),"")</f>
        <v/>
      </c>
      <c r="P4083" t="str">
        <f>IF(OR(HLOOKUP(P$2+$A4083,Sheet2!CB:NO,$B4083,0),HLOOKUP(P$2+$A4083,Sheet2!CB:NO,$B4083,0)&lt;&gt;""),HLOOKUP(P$2+$A4083,Sheet2!CB:NO,$B4083,0),"")</f>
        <v/>
      </c>
      <c r="Q4083" t="str">
        <f>IF(OR(HLOOKUP(Q$2+$A4083,Sheet2!CC:NO,$B4083,0),HLOOKUP(Q$2+$A4083,Sheet2!CC:NO,$B4083,0)&lt;&gt;""),HLOOKUP(Q$2+$A4083,Sheet2!CC:NO,$B4083,0),"")</f>
        <v/>
      </c>
    </row>
    <row r="4084" spans="1:17" x14ac:dyDescent="0.25">
      <c r="A4084" s="64">
        <f t="shared" si="507"/>
        <v>0</v>
      </c>
      <c r="B4084" s="64">
        <f t="shared" si="508"/>
        <v>413</v>
      </c>
      <c r="C4084" s="64">
        <f t="shared" si="509"/>
        <v>1</v>
      </c>
      <c r="D4084" s="64">
        <f t="shared" si="510"/>
        <v>409</v>
      </c>
      <c r="E4084" s="64">
        <f t="shared" si="511"/>
        <v>2041</v>
      </c>
      <c r="F4084" s="64" t="str">
        <f t="shared" si="504"/>
        <v/>
      </c>
      <c r="G4084" s="64" t="str">
        <f t="shared" si="505"/>
        <v/>
      </c>
      <c r="H4084" s="64" t="str">
        <f t="shared" si="506"/>
        <v/>
      </c>
      <c r="I4084" s="80" t="str">
        <f>IFERROR(VLOOKUP(D4084,Sheet2!A:B,2,0),"")</f>
        <v/>
      </c>
      <c r="J4084" s="64" t="str">
        <f>IFERROR(IF(I4084&lt;&gt;"",VLOOKUP(I4084,Sheet2!B:C,2,0),""),"")</f>
        <v/>
      </c>
      <c r="K4084" s="64" t="str">
        <f>IFERROR( IF(I4084&lt;&gt;"", HLOOKUP(L$2+$A4084,Sheet2!BX:NK,2,0),""),"")</f>
        <v/>
      </c>
      <c r="L4084" t="str">
        <f>IF(OR(HLOOKUP(L$2+$A4084,Sheet2!BX:NK,$B4084,0),HLOOKUP(L$2+$A4084,Sheet2!BX:NK,$B4084,0)&lt;&gt;""),HLOOKUP(L$2+$A4084,Sheet2!BX:NK,$B4084,0),"")</f>
        <v/>
      </c>
      <c r="M4084" t="str">
        <f>IF(OR(HLOOKUP(M$2+$A4084,Sheet2!BY:NL,$B4084,0),HLOOKUP(M$2+$A4084,Sheet2!BY:NL,$B4084,0)&lt;&gt;""),HLOOKUP(M$2+$A4084,Sheet2!BY:NL,$B4084,0),"")</f>
        <v/>
      </c>
      <c r="N4084" t="str">
        <f>IF(OR(HLOOKUP(N$2+$A4084,Sheet2!BZ:NM,$B4084,0),HLOOKUP(N$2+$A4084,Sheet2!BZ:NM,$B4084,0)&lt;&gt;""),HLOOKUP(N$2+$A4084,Sheet2!BZ:NM,$B4084,0),"")</f>
        <v/>
      </c>
      <c r="O4084" t="str">
        <f>IF(OR(HLOOKUP(O$2+$A4084,Sheet2!CA:NN,$B4084,0),HLOOKUP(O$2+$A4084,Sheet2!CA:NN,$B4084,0)&lt;&gt;""),HLOOKUP(O$2+$A4084,Sheet2!CA:NN,$B4084,0),"")</f>
        <v/>
      </c>
      <c r="P4084" t="str">
        <f>IF(OR(HLOOKUP(P$2+$A4084,Sheet2!CB:NO,$B4084,0),HLOOKUP(P$2+$A4084,Sheet2!CB:NO,$B4084,0)&lt;&gt;""),HLOOKUP(P$2+$A4084,Sheet2!CB:NO,$B4084,0),"")</f>
        <v/>
      </c>
      <c r="Q4084" t="str">
        <f>IF(OR(HLOOKUP(Q$2+$A4084,Sheet2!CC:NO,$B4084,0),HLOOKUP(Q$2+$A4084,Sheet2!CC:NO,$B4084,0)&lt;&gt;""),HLOOKUP(Q$2+$A4084,Sheet2!CC:NO,$B4084,0),"")</f>
        <v/>
      </c>
    </row>
    <row r="4085" spans="1:17" x14ac:dyDescent="0.25">
      <c r="A4085" s="64">
        <f t="shared" si="507"/>
        <v>6</v>
      </c>
      <c r="B4085" s="64">
        <f t="shared" si="508"/>
        <v>413</v>
      </c>
      <c r="C4085" s="64">
        <f t="shared" si="509"/>
        <v>2</v>
      </c>
      <c r="D4085" s="64">
        <f t="shared" si="510"/>
        <v>409</v>
      </c>
      <c r="E4085" s="64">
        <f t="shared" si="511"/>
        <v>2041</v>
      </c>
      <c r="F4085" s="64" t="str">
        <f t="shared" si="504"/>
        <v/>
      </c>
      <c r="G4085" s="64" t="str">
        <f t="shared" si="505"/>
        <v/>
      </c>
      <c r="H4085" s="64" t="str">
        <f t="shared" si="506"/>
        <v/>
      </c>
      <c r="I4085" s="80" t="str">
        <f>IFERROR(VLOOKUP(D4085,Sheet2!A:B,2,0),"")</f>
        <v/>
      </c>
      <c r="J4085" s="64" t="str">
        <f>IFERROR(IF(I4085&lt;&gt;"",VLOOKUP(I4085,Sheet2!B:C,2,0),""),"")</f>
        <v/>
      </c>
      <c r="K4085" s="64" t="str">
        <f>IFERROR( IF(I4085&lt;&gt;"", HLOOKUP(L$2+$A4085,Sheet2!BX:NK,2,0),""),"")</f>
        <v/>
      </c>
      <c r="L4085" t="str">
        <f>IF(OR(HLOOKUP(L$2+$A4085,Sheet2!BX:NK,$B4085,0),HLOOKUP(L$2+$A4085,Sheet2!BX:NK,$B4085,0)&lt;&gt;""),HLOOKUP(L$2+$A4085,Sheet2!BX:NK,$B4085,0),"")</f>
        <v/>
      </c>
      <c r="M4085" t="str">
        <f>IF(OR(HLOOKUP(M$2+$A4085,Sheet2!BY:NL,$B4085,0),HLOOKUP(M$2+$A4085,Sheet2!BY:NL,$B4085,0)&lt;&gt;""),HLOOKUP(M$2+$A4085,Sheet2!BY:NL,$B4085,0),"")</f>
        <v/>
      </c>
      <c r="N4085" t="str">
        <f>IF(OR(HLOOKUP(N$2+$A4085,Sheet2!BZ:NM,$B4085,0),HLOOKUP(N$2+$A4085,Sheet2!BZ:NM,$B4085,0)&lt;&gt;""),HLOOKUP(N$2+$A4085,Sheet2!BZ:NM,$B4085,0),"")</f>
        <v/>
      </c>
      <c r="O4085" t="str">
        <f>IF(OR(HLOOKUP(O$2+$A4085,Sheet2!CA:NN,$B4085,0),HLOOKUP(O$2+$A4085,Sheet2!CA:NN,$B4085,0)&lt;&gt;""),HLOOKUP(O$2+$A4085,Sheet2!CA:NN,$B4085,0),"")</f>
        <v/>
      </c>
      <c r="P4085" t="str">
        <f>IF(OR(HLOOKUP(P$2+$A4085,Sheet2!CB:NO,$B4085,0),HLOOKUP(P$2+$A4085,Sheet2!CB:NO,$B4085,0)&lt;&gt;""),HLOOKUP(P$2+$A4085,Sheet2!CB:NO,$B4085,0),"")</f>
        <v/>
      </c>
      <c r="Q4085" t="str">
        <f>IF(OR(HLOOKUP(Q$2+$A4085,Sheet2!CC:NO,$B4085,0),HLOOKUP(Q$2+$A4085,Sheet2!CC:NO,$B4085,0)&lt;&gt;""),HLOOKUP(Q$2+$A4085,Sheet2!CC:NO,$B4085,0),"")</f>
        <v/>
      </c>
    </row>
    <row r="4086" spans="1:17" x14ac:dyDescent="0.25">
      <c r="A4086" s="64">
        <f t="shared" si="507"/>
        <v>12</v>
      </c>
      <c r="B4086" s="64">
        <f t="shared" si="508"/>
        <v>413</v>
      </c>
      <c r="C4086" s="64">
        <f t="shared" si="509"/>
        <v>3</v>
      </c>
      <c r="D4086" s="64">
        <f t="shared" si="510"/>
        <v>409</v>
      </c>
      <c r="E4086" s="64">
        <f t="shared" si="511"/>
        <v>2041</v>
      </c>
      <c r="F4086" s="64" t="str">
        <f t="shared" si="504"/>
        <v/>
      </c>
      <c r="G4086" s="64" t="str">
        <f t="shared" si="505"/>
        <v/>
      </c>
      <c r="H4086" s="64" t="str">
        <f t="shared" si="506"/>
        <v/>
      </c>
      <c r="I4086" s="80" t="str">
        <f>IFERROR(VLOOKUP(D4086,Sheet2!A:B,2,0),"")</f>
        <v/>
      </c>
      <c r="J4086" s="64" t="str">
        <f>IFERROR(IF(I4086&lt;&gt;"",VLOOKUP(I4086,Sheet2!B:C,2,0),""),"")</f>
        <v/>
      </c>
      <c r="K4086" s="64" t="str">
        <f>IFERROR( IF(I4086&lt;&gt;"", HLOOKUP(L$2+$A4086,Sheet2!BX:NK,2,0),""),"")</f>
        <v/>
      </c>
      <c r="L4086" t="str">
        <f>IF(OR(HLOOKUP(L$2+$A4086,Sheet2!BX:NK,$B4086,0),HLOOKUP(L$2+$A4086,Sheet2!BX:NK,$B4086,0)&lt;&gt;""),HLOOKUP(L$2+$A4086,Sheet2!BX:NK,$B4086,0),"")</f>
        <v/>
      </c>
      <c r="M4086" t="str">
        <f>IF(OR(HLOOKUP(M$2+$A4086,Sheet2!BY:NL,$B4086,0),HLOOKUP(M$2+$A4086,Sheet2!BY:NL,$B4086,0)&lt;&gt;""),HLOOKUP(M$2+$A4086,Sheet2!BY:NL,$B4086,0),"")</f>
        <v/>
      </c>
      <c r="N4086" t="str">
        <f>IF(OR(HLOOKUP(N$2+$A4086,Sheet2!BZ:NM,$B4086,0),HLOOKUP(N$2+$A4086,Sheet2!BZ:NM,$B4086,0)&lt;&gt;""),HLOOKUP(N$2+$A4086,Sheet2!BZ:NM,$B4086,0),"")</f>
        <v/>
      </c>
      <c r="O4086" t="str">
        <f>IF(OR(HLOOKUP(O$2+$A4086,Sheet2!CA:NN,$B4086,0),HLOOKUP(O$2+$A4086,Sheet2!CA:NN,$B4086,0)&lt;&gt;""),HLOOKUP(O$2+$A4086,Sheet2!CA:NN,$B4086,0),"")</f>
        <v/>
      </c>
      <c r="P4086" t="str">
        <f>IF(OR(HLOOKUP(P$2+$A4086,Sheet2!CB:NO,$B4086,0),HLOOKUP(P$2+$A4086,Sheet2!CB:NO,$B4086,0)&lt;&gt;""),HLOOKUP(P$2+$A4086,Sheet2!CB:NO,$B4086,0),"")</f>
        <v/>
      </c>
      <c r="Q4086" t="str">
        <f>IF(OR(HLOOKUP(Q$2+$A4086,Sheet2!CC:NO,$B4086,0),HLOOKUP(Q$2+$A4086,Sheet2!CC:NO,$B4086,0)&lt;&gt;""),HLOOKUP(Q$2+$A4086,Sheet2!CC:NO,$B4086,0),"")</f>
        <v/>
      </c>
    </row>
    <row r="4087" spans="1:17" x14ac:dyDescent="0.25">
      <c r="A4087" s="64">
        <f t="shared" si="507"/>
        <v>18</v>
      </c>
      <c r="B4087" s="64">
        <f t="shared" si="508"/>
        <v>413</v>
      </c>
      <c r="C4087" s="64">
        <f t="shared" si="509"/>
        <v>4</v>
      </c>
      <c r="D4087" s="64">
        <f t="shared" si="510"/>
        <v>409</v>
      </c>
      <c r="E4087" s="64">
        <f t="shared" si="511"/>
        <v>2041</v>
      </c>
      <c r="F4087" s="64" t="str">
        <f t="shared" si="504"/>
        <v/>
      </c>
      <c r="G4087" s="64" t="str">
        <f t="shared" si="505"/>
        <v/>
      </c>
      <c r="H4087" s="64" t="str">
        <f t="shared" si="506"/>
        <v/>
      </c>
      <c r="I4087" s="80" t="str">
        <f>IFERROR(VLOOKUP(D4087,Sheet2!A:B,2,0),"")</f>
        <v/>
      </c>
      <c r="J4087" s="64" t="str">
        <f>IFERROR(IF(I4087&lt;&gt;"",VLOOKUP(I4087,Sheet2!B:C,2,0),""),"")</f>
        <v/>
      </c>
      <c r="K4087" s="64" t="str">
        <f>IFERROR( IF(I4087&lt;&gt;"", HLOOKUP(L$2+$A4087,Sheet2!BX:NK,2,0),""),"")</f>
        <v/>
      </c>
      <c r="L4087" t="str">
        <f>IF(OR(HLOOKUP(L$2+$A4087,Sheet2!BX:NK,$B4087,0),HLOOKUP(L$2+$A4087,Sheet2!BX:NK,$B4087,0)&lt;&gt;""),HLOOKUP(L$2+$A4087,Sheet2!BX:NK,$B4087,0),"")</f>
        <v/>
      </c>
      <c r="M4087" t="str">
        <f>IF(OR(HLOOKUP(M$2+$A4087,Sheet2!BY:NL,$B4087,0),HLOOKUP(M$2+$A4087,Sheet2!BY:NL,$B4087,0)&lt;&gt;""),HLOOKUP(M$2+$A4087,Sheet2!BY:NL,$B4087,0),"")</f>
        <v/>
      </c>
      <c r="N4087" t="str">
        <f>IF(OR(HLOOKUP(N$2+$A4087,Sheet2!BZ:NM,$B4087,0),HLOOKUP(N$2+$A4087,Sheet2!BZ:NM,$B4087,0)&lt;&gt;""),HLOOKUP(N$2+$A4087,Sheet2!BZ:NM,$B4087,0),"")</f>
        <v/>
      </c>
      <c r="O4087" t="str">
        <f>IF(OR(HLOOKUP(O$2+$A4087,Sheet2!CA:NN,$B4087,0),HLOOKUP(O$2+$A4087,Sheet2!CA:NN,$B4087,0)&lt;&gt;""),HLOOKUP(O$2+$A4087,Sheet2!CA:NN,$B4087,0),"")</f>
        <v/>
      </c>
      <c r="P4087" t="str">
        <f>IF(OR(HLOOKUP(P$2+$A4087,Sheet2!CB:NO,$B4087,0),HLOOKUP(P$2+$A4087,Sheet2!CB:NO,$B4087,0)&lt;&gt;""),HLOOKUP(P$2+$A4087,Sheet2!CB:NO,$B4087,0),"")</f>
        <v/>
      </c>
      <c r="Q4087" t="str">
        <f>IF(OR(HLOOKUP(Q$2+$A4087,Sheet2!CC:NO,$B4087,0),HLOOKUP(Q$2+$A4087,Sheet2!CC:NO,$B4087,0)&lt;&gt;""),HLOOKUP(Q$2+$A4087,Sheet2!CC:NO,$B4087,0),"")</f>
        <v/>
      </c>
    </row>
    <row r="4088" spans="1:17" x14ac:dyDescent="0.25">
      <c r="A4088" s="64">
        <f t="shared" si="507"/>
        <v>24</v>
      </c>
      <c r="B4088" s="64">
        <f t="shared" si="508"/>
        <v>413</v>
      </c>
      <c r="C4088" s="64">
        <f t="shared" si="509"/>
        <v>5</v>
      </c>
      <c r="D4088" s="64">
        <f t="shared" si="510"/>
        <v>409</v>
      </c>
      <c r="E4088" s="64">
        <f t="shared" si="511"/>
        <v>2041</v>
      </c>
      <c r="F4088" s="64" t="str">
        <f t="shared" si="504"/>
        <v/>
      </c>
      <c r="G4088" s="64" t="str">
        <f t="shared" si="505"/>
        <v/>
      </c>
      <c r="H4088" s="64" t="str">
        <f t="shared" si="506"/>
        <v/>
      </c>
      <c r="I4088" s="80" t="str">
        <f>IFERROR(VLOOKUP(D4088,Sheet2!A:B,2,0),"")</f>
        <v/>
      </c>
      <c r="J4088" s="64" t="str">
        <f>IFERROR(IF(I4088&lt;&gt;"",VLOOKUP(I4088,Sheet2!B:C,2,0),""),"")</f>
        <v/>
      </c>
      <c r="K4088" s="64" t="str">
        <f>IFERROR( IF(I4088&lt;&gt;"", HLOOKUP(L$2+$A4088,Sheet2!BX:NK,2,0),""),"")</f>
        <v/>
      </c>
      <c r="L4088" t="str">
        <f>IF(OR(HLOOKUP(L$2+$A4088,Sheet2!BX:NK,$B4088,0),HLOOKUP(L$2+$A4088,Sheet2!BX:NK,$B4088,0)&lt;&gt;""),HLOOKUP(L$2+$A4088,Sheet2!BX:NK,$B4088,0),"")</f>
        <v/>
      </c>
      <c r="M4088" t="str">
        <f>IF(OR(HLOOKUP(M$2+$A4088,Sheet2!BY:NL,$B4088,0),HLOOKUP(M$2+$A4088,Sheet2!BY:NL,$B4088,0)&lt;&gt;""),HLOOKUP(M$2+$A4088,Sheet2!BY:NL,$B4088,0),"")</f>
        <v/>
      </c>
      <c r="N4088" t="str">
        <f>IF(OR(HLOOKUP(N$2+$A4088,Sheet2!BZ:NM,$B4088,0),HLOOKUP(N$2+$A4088,Sheet2!BZ:NM,$B4088,0)&lt;&gt;""),HLOOKUP(N$2+$A4088,Sheet2!BZ:NM,$B4088,0),"")</f>
        <v/>
      </c>
      <c r="O4088" t="str">
        <f>IF(OR(HLOOKUP(O$2+$A4088,Sheet2!CA:NN,$B4088,0),HLOOKUP(O$2+$A4088,Sheet2!CA:NN,$B4088,0)&lt;&gt;""),HLOOKUP(O$2+$A4088,Sheet2!CA:NN,$B4088,0),"")</f>
        <v/>
      </c>
      <c r="P4088" t="str">
        <f>IF(OR(HLOOKUP(P$2+$A4088,Sheet2!CB:NO,$B4088,0),HLOOKUP(P$2+$A4088,Sheet2!CB:NO,$B4088,0)&lt;&gt;""),HLOOKUP(P$2+$A4088,Sheet2!CB:NO,$B4088,0),"")</f>
        <v/>
      </c>
      <c r="Q4088" t="str">
        <f>IF(OR(HLOOKUP(Q$2+$A4088,Sheet2!CC:NO,$B4088,0),HLOOKUP(Q$2+$A4088,Sheet2!CC:NO,$B4088,0)&lt;&gt;""),HLOOKUP(Q$2+$A4088,Sheet2!CC:NO,$B4088,0),"")</f>
        <v/>
      </c>
    </row>
    <row r="4089" spans="1:17" x14ac:dyDescent="0.25">
      <c r="A4089" s="64">
        <f t="shared" si="507"/>
        <v>30</v>
      </c>
      <c r="B4089" s="64">
        <f t="shared" si="508"/>
        <v>413</v>
      </c>
      <c r="C4089" s="64">
        <f t="shared" si="509"/>
        <v>6</v>
      </c>
      <c r="D4089" s="64">
        <f t="shared" si="510"/>
        <v>409</v>
      </c>
      <c r="E4089" s="64">
        <f t="shared" si="511"/>
        <v>2041</v>
      </c>
      <c r="F4089" s="64" t="str">
        <f t="shared" si="504"/>
        <v/>
      </c>
      <c r="G4089" s="64" t="str">
        <f t="shared" si="505"/>
        <v/>
      </c>
      <c r="H4089" s="64" t="str">
        <f t="shared" si="506"/>
        <v/>
      </c>
      <c r="I4089" s="80" t="str">
        <f>IFERROR(VLOOKUP(D4089,Sheet2!A:B,2,0),"")</f>
        <v/>
      </c>
      <c r="J4089" s="64" t="str">
        <f>IFERROR(IF(I4089&lt;&gt;"",VLOOKUP(I4089,Sheet2!B:C,2,0),""),"")</f>
        <v/>
      </c>
      <c r="K4089" s="64" t="str">
        <f>IFERROR( IF(I4089&lt;&gt;"", HLOOKUP(L$2+$A4089,Sheet2!BX:NK,2,0),""),"")</f>
        <v/>
      </c>
      <c r="L4089" t="str">
        <f>IF(OR(HLOOKUP(L$2+$A4089,Sheet2!BX:NK,$B4089,0),HLOOKUP(L$2+$A4089,Sheet2!BX:NK,$B4089,0)&lt;&gt;""),HLOOKUP(L$2+$A4089,Sheet2!BX:NK,$B4089,0),"")</f>
        <v/>
      </c>
      <c r="M4089" t="str">
        <f>IF(OR(HLOOKUP(M$2+$A4089,Sheet2!BY:NL,$B4089,0),HLOOKUP(M$2+$A4089,Sheet2!BY:NL,$B4089,0)&lt;&gt;""),HLOOKUP(M$2+$A4089,Sheet2!BY:NL,$B4089,0),"")</f>
        <v/>
      </c>
      <c r="N4089" t="str">
        <f>IF(OR(HLOOKUP(N$2+$A4089,Sheet2!BZ:NM,$B4089,0),HLOOKUP(N$2+$A4089,Sheet2!BZ:NM,$B4089,0)&lt;&gt;""),HLOOKUP(N$2+$A4089,Sheet2!BZ:NM,$B4089,0),"")</f>
        <v/>
      </c>
      <c r="O4089" t="str">
        <f>IF(OR(HLOOKUP(O$2+$A4089,Sheet2!CA:NN,$B4089,0),HLOOKUP(O$2+$A4089,Sheet2!CA:NN,$B4089,0)&lt;&gt;""),HLOOKUP(O$2+$A4089,Sheet2!CA:NN,$B4089,0),"")</f>
        <v/>
      </c>
      <c r="P4089" t="str">
        <f>IF(OR(HLOOKUP(P$2+$A4089,Sheet2!CB:NO,$B4089,0),HLOOKUP(P$2+$A4089,Sheet2!CB:NO,$B4089,0)&lt;&gt;""),HLOOKUP(P$2+$A4089,Sheet2!CB:NO,$B4089,0),"")</f>
        <v/>
      </c>
      <c r="Q4089" t="str">
        <f>IF(OR(HLOOKUP(Q$2+$A4089,Sheet2!CC:NO,$B4089,0),HLOOKUP(Q$2+$A4089,Sheet2!CC:NO,$B4089,0)&lt;&gt;""),HLOOKUP(Q$2+$A4089,Sheet2!CC:NO,$B4089,0),"")</f>
        <v/>
      </c>
    </row>
    <row r="4090" spans="1:17" x14ac:dyDescent="0.25">
      <c r="A4090" s="64">
        <f t="shared" si="507"/>
        <v>36</v>
      </c>
      <c r="B4090" s="64">
        <f t="shared" si="508"/>
        <v>413</v>
      </c>
      <c r="C4090" s="64">
        <f t="shared" si="509"/>
        <v>7</v>
      </c>
      <c r="D4090" s="64">
        <f t="shared" si="510"/>
        <v>409</v>
      </c>
      <c r="E4090" s="64">
        <f t="shared" si="511"/>
        <v>2041</v>
      </c>
      <c r="F4090" s="64" t="str">
        <f t="shared" si="504"/>
        <v/>
      </c>
      <c r="G4090" s="64" t="str">
        <f t="shared" si="505"/>
        <v/>
      </c>
      <c r="H4090" s="64" t="str">
        <f t="shared" si="506"/>
        <v/>
      </c>
      <c r="I4090" s="80" t="str">
        <f>IFERROR(VLOOKUP(D4090,Sheet2!A:B,2,0),"")</f>
        <v/>
      </c>
      <c r="J4090" s="64" t="str">
        <f>IFERROR(IF(I4090&lt;&gt;"",VLOOKUP(I4090,Sheet2!B:C,2,0),""),"")</f>
        <v/>
      </c>
      <c r="K4090" s="64" t="str">
        <f>IFERROR( IF(I4090&lt;&gt;"", HLOOKUP(L$2+$A4090,Sheet2!BX:NK,2,0),""),"")</f>
        <v/>
      </c>
      <c r="L4090" t="str">
        <f>IF(OR(HLOOKUP(L$2+$A4090,Sheet2!BX:NK,$B4090,0),HLOOKUP(L$2+$A4090,Sheet2!BX:NK,$B4090,0)&lt;&gt;""),HLOOKUP(L$2+$A4090,Sheet2!BX:NK,$B4090,0),"")</f>
        <v/>
      </c>
      <c r="M4090" t="str">
        <f>IF(OR(HLOOKUP(M$2+$A4090,Sheet2!BY:NL,$B4090,0),HLOOKUP(M$2+$A4090,Sheet2!BY:NL,$B4090,0)&lt;&gt;""),HLOOKUP(M$2+$A4090,Sheet2!BY:NL,$B4090,0),"")</f>
        <v/>
      </c>
      <c r="N4090" t="str">
        <f>IF(OR(HLOOKUP(N$2+$A4090,Sheet2!BZ:NM,$B4090,0),HLOOKUP(N$2+$A4090,Sheet2!BZ:NM,$B4090,0)&lt;&gt;""),HLOOKUP(N$2+$A4090,Sheet2!BZ:NM,$B4090,0),"")</f>
        <v/>
      </c>
      <c r="O4090" t="str">
        <f>IF(OR(HLOOKUP(O$2+$A4090,Sheet2!CA:NN,$B4090,0),HLOOKUP(O$2+$A4090,Sheet2!CA:NN,$B4090,0)&lt;&gt;""),HLOOKUP(O$2+$A4090,Sheet2!CA:NN,$B4090,0),"")</f>
        <v/>
      </c>
      <c r="P4090" t="str">
        <f>IF(OR(HLOOKUP(P$2+$A4090,Sheet2!CB:NO,$B4090,0),HLOOKUP(P$2+$A4090,Sheet2!CB:NO,$B4090,0)&lt;&gt;""),HLOOKUP(P$2+$A4090,Sheet2!CB:NO,$B4090,0),"")</f>
        <v/>
      </c>
      <c r="Q4090" t="str">
        <f>IF(OR(HLOOKUP(Q$2+$A4090,Sheet2!CC:NO,$B4090,0),HLOOKUP(Q$2+$A4090,Sheet2!CC:NO,$B4090,0)&lt;&gt;""),HLOOKUP(Q$2+$A4090,Sheet2!CC:NO,$B4090,0),"")</f>
        <v/>
      </c>
    </row>
    <row r="4091" spans="1:17" x14ac:dyDescent="0.25">
      <c r="A4091" s="64">
        <f t="shared" si="507"/>
        <v>42</v>
      </c>
      <c r="B4091" s="64">
        <f t="shared" si="508"/>
        <v>413</v>
      </c>
      <c r="C4091" s="64">
        <f t="shared" si="509"/>
        <v>8</v>
      </c>
      <c r="D4091" s="64">
        <f t="shared" si="510"/>
        <v>409</v>
      </c>
      <c r="E4091" s="64">
        <f t="shared" si="511"/>
        <v>2041</v>
      </c>
      <c r="F4091" s="64" t="str">
        <f t="shared" si="504"/>
        <v/>
      </c>
      <c r="G4091" s="64" t="str">
        <f t="shared" si="505"/>
        <v/>
      </c>
      <c r="H4091" s="64" t="str">
        <f t="shared" si="506"/>
        <v/>
      </c>
      <c r="I4091" s="80" t="str">
        <f>IFERROR(VLOOKUP(D4091,Sheet2!A:B,2,0),"")</f>
        <v/>
      </c>
      <c r="J4091" s="64" t="str">
        <f>IFERROR(IF(I4091&lt;&gt;"",VLOOKUP(I4091,Sheet2!B:C,2,0),""),"")</f>
        <v/>
      </c>
      <c r="K4091" s="64" t="str">
        <f>IFERROR( IF(I4091&lt;&gt;"", HLOOKUP(L$2+$A4091,Sheet2!BX:NK,2,0),""),"")</f>
        <v/>
      </c>
      <c r="L4091" t="str">
        <f>IF(OR(HLOOKUP(L$2+$A4091,Sheet2!BX:NK,$B4091,0),HLOOKUP(L$2+$A4091,Sheet2!BX:NK,$B4091,0)&lt;&gt;""),HLOOKUP(L$2+$A4091,Sheet2!BX:NK,$B4091,0),"")</f>
        <v/>
      </c>
      <c r="M4091" t="str">
        <f>IF(OR(HLOOKUP(M$2+$A4091,Sheet2!BY:NL,$B4091,0),HLOOKUP(M$2+$A4091,Sheet2!BY:NL,$B4091,0)&lt;&gt;""),HLOOKUP(M$2+$A4091,Sheet2!BY:NL,$B4091,0),"")</f>
        <v/>
      </c>
      <c r="N4091" t="str">
        <f>IF(OR(HLOOKUP(N$2+$A4091,Sheet2!BZ:NM,$B4091,0),HLOOKUP(N$2+$A4091,Sheet2!BZ:NM,$B4091,0)&lt;&gt;""),HLOOKUP(N$2+$A4091,Sheet2!BZ:NM,$B4091,0),"")</f>
        <v/>
      </c>
      <c r="O4091" t="str">
        <f>IF(OR(HLOOKUP(O$2+$A4091,Sheet2!CA:NN,$B4091,0),HLOOKUP(O$2+$A4091,Sheet2!CA:NN,$B4091,0)&lt;&gt;""),HLOOKUP(O$2+$A4091,Sheet2!CA:NN,$B4091,0),"")</f>
        <v/>
      </c>
      <c r="P4091" t="str">
        <f>IF(OR(HLOOKUP(P$2+$A4091,Sheet2!CB:NO,$B4091,0),HLOOKUP(P$2+$A4091,Sheet2!CB:NO,$B4091,0)&lt;&gt;""),HLOOKUP(P$2+$A4091,Sheet2!CB:NO,$B4091,0),"")</f>
        <v/>
      </c>
      <c r="Q4091" t="str">
        <f>IF(OR(HLOOKUP(Q$2+$A4091,Sheet2!CC:NO,$B4091,0),HLOOKUP(Q$2+$A4091,Sheet2!CC:NO,$B4091,0)&lt;&gt;""),HLOOKUP(Q$2+$A4091,Sheet2!CC:NO,$B4091,0),"")</f>
        <v/>
      </c>
    </row>
    <row r="4092" spans="1:17" x14ac:dyDescent="0.25">
      <c r="A4092" s="64">
        <f t="shared" si="507"/>
        <v>48</v>
      </c>
      <c r="B4092" s="64">
        <f t="shared" si="508"/>
        <v>413</v>
      </c>
      <c r="C4092" s="64">
        <f t="shared" si="509"/>
        <v>9</v>
      </c>
      <c r="D4092" s="64">
        <f t="shared" si="510"/>
        <v>409</v>
      </c>
      <c r="E4092" s="64">
        <f t="shared" si="511"/>
        <v>2041</v>
      </c>
      <c r="F4092" s="64" t="str">
        <f t="shared" si="504"/>
        <v/>
      </c>
      <c r="G4092" s="64" t="str">
        <f t="shared" si="505"/>
        <v/>
      </c>
      <c r="H4092" s="64" t="str">
        <f t="shared" si="506"/>
        <v/>
      </c>
      <c r="I4092" s="80" t="str">
        <f>IFERROR(VLOOKUP(D4092,Sheet2!A:B,2,0),"")</f>
        <v/>
      </c>
      <c r="J4092" s="64" t="str">
        <f>IFERROR(IF(I4092&lt;&gt;"",VLOOKUP(I4092,Sheet2!B:C,2,0),""),"")</f>
        <v/>
      </c>
      <c r="K4092" s="64" t="str">
        <f>IFERROR( IF(I4092&lt;&gt;"", HLOOKUP(L$2+$A4092,Sheet2!BX:NK,2,0),""),"")</f>
        <v/>
      </c>
      <c r="L4092" t="str">
        <f>IF(OR(HLOOKUP(L$2+$A4092,Sheet2!BX:NK,$B4092,0),HLOOKUP(L$2+$A4092,Sheet2!BX:NK,$B4092,0)&lt;&gt;""),HLOOKUP(L$2+$A4092,Sheet2!BX:NK,$B4092,0),"")</f>
        <v/>
      </c>
      <c r="M4092" t="str">
        <f>IF(OR(HLOOKUP(M$2+$A4092,Sheet2!BY:NL,$B4092,0),HLOOKUP(M$2+$A4092,Sheet2!BY:NL,$B4092,0)&lt;&gt;""),HLOOKUP(M$2+$A4092,Sheet2!BY:NL,$B4092,0),"")</f>
        <v/>
      </c>
      <c r="N4092" t="str">
        <f>IF(OR(HLOOKUP(N$2+$A4092,Sheet2!BZ:NM,$B4092,0),HLOOKUP(N$2+$A4092,Sheet2!BZ:NM,$B4092,0)&lt;&gt;""),HLOOKUP(N$2+$A4092,Sheet2!BZ:NM,$B4092,0),"")</f>
        <v/>
      </c>
      <c r="O4092" t="str">
        <f>IF(OR(HLOOKUP(O$2+$A4092,Sheet2!CA:NN,$B4092,0),HLOOKUP(O$2+$A4092,Sheet2!CA:NN,$B4092,0)&lt;&gt;""),HLOOKUP(O$2+$A4092,Sheet2!CA:NN,$B4092,0),"")</f>
        <v/>
      </c>
      <c r="P4092" t="str">
        <f>IF(OR(HLOOKUP(P$2+$A4092,Sheet2!CB:NO,$B4092,0),HLOOKUP(P$2+$A4092,Sheet2!CB:NO,$B4092,0)&lt;&gt;""),HLOOKUP(P$2+$A4092,Sheet2!CB:NO,$B4092,0),"")</f>
        <v/>
      </c>
      <c r="Q4092" t="str">
        <f>IF(OR(HLOOKUP(Q$2+$A4092,Sheet2!CC:NO,$B4092,0),HLOOKUP(Q$2+$A4092,Sheet2!CC:NO,$B4092,0)&lt;&gt;""),HLOOKUP(Q$2+$A4092,Sheet2!CC:NO,$B4092,0),"")</f>
        <v/>
      </c>
    </row>
    <row r="4093" spans="1:17" x14ac:dyDescent="0.25">
      <c r="A4093" s="64">
        <f t="shared" si="507"/>
        <v>54</v>
      </c>
      <c r="B4093" s="64">
        <f t="shared" si="508"/>
        <v>413</v>
      </c>
      <c r="C4093" s="64">
        <f t="shared" si="509"/>
        <v>10</v>
      </c>
      <c r="D4093" s="64">
        <f t="shared" si="510"/>
        <v>409</v>
      </c>
      <c r="E4093" s="64">
        <f t="shared" si="511"/>
        <v>2041</v>
      </c>
      <c r="F4093" s="64" t="str">
        <f t="shared" si="504"/>
        <v/>
      </c>
      <c r="G4093" s="64" t="str">
        <f t="shared" si="505"/>
        <v/>
      </c>
      <c r="H4093" s="64" t="str">
        <f t="shared" si="506"/>
        <v/>
      </c>
      <c r="I4093" s="80" t="str">
        <f>IFERROR(VLOOKUP(D4093,Sheet2!A:B,2,0),"")</f>
        <v/>
      </c>
      <c r="J4093" s="64" t="str">
        <f>IFERROR(IF(I4093&lt;&gt;"",VLOOKUP(I4093,Sheet2!B:C,2,0),""),"")</f>
        <v/>
      </c>
      <c r="K4093" s="64" t="str">
        <f>IFERROR( IF(I4093&lt;&gt;"", HLOOKUP(L$2+$A4093,Sheet2!BX:NK,2,0),""),"")</f>
        <v/>
      </c>
      <c r="L4093" t="str">
        <f>IF(OR(HLOOKUP(L$2+$A4093,Sheet2!BX:NK,$B4093,0),HLOOKUP(L$2+$A4093,Sheet2!BX:NK,$B4093,0)&lt;&gt;""),HLOOKUP(L$2+$A4093,Sheet2!BX:NK,$B4093,0),"")</f>
        <v/>
      </c>
      <c r="M4093" t="str">
        <f>IF(OR(HLOOKUP(M$2+$A4093,Sheet2!BY:NL,$B4093,0),HLOOKUP(M$2+$A4093,Sheet2!BY:NL,$B4093,0)&lt;&gt;""),HLOOKUP(M$2+$A4093,Sheet2!BY:NL,$B4093,0),"")</f>
        <v/>
      </c>
      <c r="N4093" t="str">
        <f>IF(OR(HLOOKUP(N$2+$A4093,Sheet2!BZ:NM,$B4093,0),HLOOKUP(N$2+$A4093,Sheet2!BZ:NM,$B4093,0)&lt;&gt;""),HLOOKUP(N$2+$A4093,Sheet2!BZ:NM,$B4093,0),"")</f>
        <v/>
      </c>
      <c r="O4093" t="str">
        <f>IF(OR(HLOOKUP(O$2+$A4093,Sheet2!CA:NN,$B4093,0),HLOOKUP(O$2+$A4093,Sheet2!CA:NN,$B4093,0)&lt;&gt;""),HLOOKUP(O$2+$A4093,Sheet2!CA:NN,$B4093,0),"")</f>
        <v/>
      </c>
      <c r="P4093" t="str">
        <f>IF(OR(HLOOKUP(P$2+$A4093,Sheet2!CB:NO,$B4093,0),HLOOKUP(P$2+$A4093,Sheet2!CB:NO,$B4093,0)&lt;&gt;""),HLOOKUP(P$2+$A4093,Sheet2!CB:NO,$B4093,0),"")</f>
        <v/>
      </c>
      <c r="Q4093" t="str">
        <f>IF(OR(HLOOKUP(Q$2+$A4093,Sheet2!CC:NO,$B4093,0),HLOOKUP(Q$2+$A4093,Sheet2!CC:NO,$B4093,0)&lt;&gt;""),HLOOKUP(Q$2+$A4093,Sheet2!CC:NO,$B4093,0),"")</f>
        <v/>
      </c>
    </row>
    <row r="4094" spans="1:17" x14ac:dyDescent="0.25">
      <c r="A4094" s="64">
        <f t="shared" si="507"/>
        <v>0</v>
      </c>
      <c r="B4094" s="64">
        <f t="shared" si="508"/>
        <v>414</v>
      </c>
      <c r="C4094" s="64">
        <f t="shared" si="509"/>
        <v>1</v>
      </c>
      <c r="D4094" s="64">
        <f t="shared" si="510"/>
        <v>410</v>
      </c>
      <c r="E4094" s="64">
        <f t="shared" si="511"/>
        <v>2046</v>
      </c>
      <c r="F4094" s="64" t="str">
        <f t="shared" si="504"/>
        <v/>
      </c>
      <c r="G4094" s="64" t="str">
        <f t="shared" si="505"/>
        <v/>
      </c>
      <c r="H4094" s="64" t="str">
        <f t="shared" si="506"/>
        <v/>
      </c>
      <c r="I4094" s="80" t="str">
        <f>IFERROR(VLOOKUP(D4094,Sheet2!A:B,2,0),"")</f>
        <v/>
      </c>
      <c r="J4094" s="64" t="str">
        <f>IFERROR(IF(I4094&lt;&gt;"",VLOOKUP(I4094,Sheet2!B:C,2,0),""),"")</f>
        <v/>
      </c>
      <c r="K4094" s="64" t="str">
        <f>IFERROR( IF(I4094&lt;&gt;"", HLOOKUP(L$2+$A4094,Sheet2!BX:NK,2,0),""),"")</f>
        <v/>
      </c>
      <c r="L4094" t="str">
        <f>IF(OR(HLOOKUP(L$2+$A4094,Sheet2!BX:NK,$B4094,0),HLOOKUP(L$2+$A4094,Sheet2!BX:NK,$B4094,0)&lt;&gt;""),HLOOKUP(L$2+$A4094,Sheet2!BX:NK,$B4094,0),"")</f>
        <v/>
      </c>
      <c r="M4094" t="str">
        <f>IF(OR(HLOOKUP(M$2+$A4094,Sheet2!BY:NL,$B4094,0),HLOOKUP(M$2+$A4094,Sheet2!BY:NL,$B4094,0)&lt;&gt;""),HLOOKUP(M$2+$A4094,Sheet2!BY:NL,$B4094,0),"")</f>
        <v/>
      </c>
      <c r="N4094" t="str">
        <f>IF(OR(HLOOKUP(N$2+$A4094,Sheet2!BZ:NM,$B4094,0),HLOOKUP(N$2+$A4094,Sheet2!BZ:NM,$B4094,0)&lt;&gt;""),HLOOKUP(N$2+$A4094,Sheet2!BZ:NM,$B4094,0),"")</f>
        <v/>
      </c>
      <c r="O4094" t="str">
        <f>IF(OR(HLOOKUP(O$2+$A4094,Sheet2!CA:NN,$B4094,0),HLOOKUP(O$2+$A4094,Sheet2!CA:NN,$B4094,0)&lt;&gt;""),HLOOKUP(O$2+$A4094,Sheet2!CA:NN,$B4094,0),"")</f>
        <v/>
      </c>
      <c r="P4094" t="str">
        <f>IF(OR(HLOOKUP(P$2+$A4094,Sheet2!CB:NO,$B4094,0),HLOOKUP(P$2+$A4094,Sheet2!CB:NO,$B4094,0)&lt;&gt;""),HLOOKUP(P$2+$A4094,Sheet2!CB:NO,$B4094,0),"")</f>
        <v/>
      </c>
      <c r="Q4094" t="str">
        <f>IF(OR(HLOOKUP(Q$2+$A4094,Sheet2!CC:NO,$B4094,0),HLOOKUP(Q$2+$A4094,Sheet2!CC:NO,$B4094,0)&lt;&gt;""),HLOOKUP(Q$2+$A4094,Sheet2!CC:NO,$B4094,0),"")</f>
        <v/>
      </c>
    </row>
    <row r="4095" spans="1:17" x14ac:dyDescent="0.25">
      <c r="A4095" s="64">
        <f t="shared" si="507"/>
        <v>6</v>
      </c>
      <c r="B4095" s="64">
        <f t="shared" si="508"/>
        <v>414</v>
      </c>
      <c r="C4095" s="64">
        <f t="shared" si="509"/>
        <v>2</v>
      </c>
      <c r="D4095" s="64">
        <f t="shared" si="510"/>
        <v>410</v>
      </c>
      <c r="E4095" s="64">
        <f t="shared" si="511"/>
        <v>2046</v>
      </c>
      <c r="F4095" s="64" t="str">
        <f t="shared" si="504"/>
        <v/>
      </c>
      <c r="G4095" s="64" t="str">
        <f t="shared" si="505"/>
        <v/>
      </c>
      <c r="H4095" s="64" t="str">
        <f t="shared" si="506"/>
        <v/>
      </c>
      <c r="I4095" s="80" t="str">
        <f>IFERROR(VLOOKUP(D4095,Sheet2!A:B,2,0),"")</f>
        <v/>
      </c>
      <c r="J4095" s="64" t="str">
        <f>IFERROR(IF(I4095&lt;&gt;"",VLOOKUP(I4095,Sheet2!B:C,2,0),""),"")</f>
        <v/>
      </c>
      <c r="K4095" s="64" t="str">
        <f>IFERROR( IF(I4095&lt;&gt;"", HLOOKUP(L$2+$A4095,Sheet2!BX:NK,2,0),""),"")</f>
        <v/>
      </c>
      <c r="L4095" t="str">
        <f>IF(OR(HLOOKUP(L$2+$A4095,Sheet2!BX:NK,$B4095,0),HLOOKUP(L$2+$A4095,Sheet2!BX:NK,$B4095,0)&lt;&gt;""),HLOOKUP(L$2+$A4095,Sheet2!BX:NK,$B4095,0),"")</f>
        <v/>
      </c>
      <c r="M4095" t="str">
        <f>IF(OR(HLOOKUP(M$2+$A4095,Sheet2!BY:NL,$B4095,0),HLOOKUP(M$2+$A4095,Sheet2!BY:NL,$B4095,0)&lt;&gt;""),HLOOKUP(M$2+$A4095,Sheet2!BY:NL,$B4095,0),"")</f>
        <v/>
      </c>
      <c r="N4095" t="str">
        <f>IF(OR(HLOOKUP(N$2+$A4095,Sheet2!BZ:NM,$B4095,0),HLOOKUP(N$2+$A4095,Sheet2!BZ:NM,$B4095,0)&lt;&gt;""),HLOOKUP(N$2+$A4095,Sheet2!BZ:NM,$B4095,0),"")</f>
        <v/>
      </c>
      <c r="O4095" t="str">
        <f>IF(OR(HLOOKUP(O$2+$A4095,Sheet2!CA:NN,$B4095,0),HLOOKUP(O$2+$A4095,Sheet2!CA:NN,$B4095,0)&lt;&gt;""),HLOOKUP(O$2+$A4095,Sheet2!CA:NN,$B4095,0),"")</f>
        <v/>
      </c>
      <c r="P4095" t="str">
        <f>IF(OR(HLOOKUP(P$2+$A4095,Sheet2!CB:NO,$B4095,0),HLOOKUP(P$2+$A4095,Sheet2!CB:NO,$B4095,0)&lt;&gt;""),HLOOKUP(P$2+$A4095,Sheet2!CB:NO,$B4095,0),"")</f>
        <v/>
      </c>
      <c r="Q4095" t="str">
        <f>IF(OR(HLOOKUP(Q$2+$A4095,Sheet2!CC:NO,$B4095,0),HLOOKUP(Q$2+$A4095,Sheet2!CC:NO,$B4095,0)&lt;&gt;""),HLOOKUP(Q$2+$A4095,Sheet2!CC:NO,$B4095,0),"")</f>
        <v/>
      </c>
    </row>
    <row r="4096" spans="1:17" x14ac:dyDescent="0.25">
      <c r="A4096" s="64">
        <f t="shared" si="507"/>
        <v>12</v>
      </c>
      <c r="B4096" s="64">
        <f t="shared" si="508"/>
        <v>414</v>
      </c>
      <c r="C4096" s="64">
        <f t="shared" si="509"/>
        <v>3</v>
      </c>
      <c r="D4096" s="64">
        <f t="shared" si="510"/>
        <v>410</v>
      </c>
      <c r="E4096" s="64">
        <f t="shared" si="511"/>
        <v>2046</v>
      </c>
      <c r="F4096" s="64" t="str">
        <f t="shared" si="504"/>
        <v/>
      </c>
      <c r="G4096" s="64" t="str">
        <f t="shared" si="505"/>
        <v/>
      </c>
      <c r="H4096" s="64" t="str">
        <f t="shared" si="506"/>
        <v/>
      </c>
      <c r="I4096" s="80" t="str">
        <f>IFERROR(VLOOKUP(D4096,Sheet2!A:B,2,0),"")</f>
        <v/>
      </c>
      <c r="J4096" s="64" t="str">
        <f>IFERROR(IF(I4096&lt;&gt;"",VLOOKUP(I4096,Sheet2!B:C,2,0),""),"")</f>
        <v/>
      </c>
      <c r="K4096" s="64" t="str">
        <f>IFERROR( IF(I4096&lt;&gt;"", HLOOKUP(L$2+$A4096,Sheet2!BX:NK,2,0),""),"")</f>
        <v/>
      </c>
      <c r="L4096" t="str">
        <f>IF(OR(HLOOKUP(L$2+$A4096,Sheet2!BX:NK,$B4096,0),HLOOKUP(L$2+$A4096,Sheet2!BX:NK,$B4096,0)&lt;&gt;""),HLOOKUP(L$2+$A4096,Sheet2!BX:NK,$B4096,0),"")</f>
        <v/>
      </c>
      <c r="M4096" t="str">
        <f>IF(OR(HLOOKUP(M$2+$A4096,Sheet2!BY:NL,$B4096,0),HLOOKUP(M$2+$A4096,Sheet2!BY:NL,$B4096,0)&lt;&gt;""),HLOOKUP(M$2+$A4096,Sheet2!BY:NL,$B4096,0),"")</f>
        <v/>
      </c>
      <c r="N4096" t="str">
        <f>IF(OR(HLOOKUP(N$2+$A4096,Sheet2!BZ:NM,$B4096,0),HLOOKUP(N$2+$A4096,Sheet2!BZ:NM,$B4096,0)&lt;&gt;""),HLOOKUP(N$2+$A4096,Sheet2!BZ:NM,$B4096,0),"")</f>
        <v/>
      </c>
      <c r="O4096" t="str">
        <f>IF(OR(HLOOKUP(O$2+$A4096,Sheet2!CA:NN,$B4096,0),HLOOKUP(O$2+$A4096,Sheet2!CA:NN,$B4096,0)&lt;&gt;""),HLOOKUP(O$2+$A4096,Sheet2!CA:NN,$B4096,0),"")</f>
        <v/>
      </c>
      <c r="P4096" t="str">
        <f>IF(OR(HLOOKUP(P$2+$A4096,Sheet2!CB:NO,$B4096,0),HLOOKUP(P$2+$A4096,Sheet2!CB:NO,$B4096,0)&lt;&gt;""),HLOOKUP(P$2+$A4096,Sheet2!CB:NO,$B4096,0),"")</f>
        <v/>
      </c>
      <c r="Q4096" t="str">
        <f>IF(OR(HLOOKUP(Q$2+$A4096,Sheet2!CC:NO,$B4096,0),HLOOKUP(Q$2+$A4096,Sheet2!CC:NO,$B4096,0)&lt;&gt;""),HLOOKUP(Q$2+$A4096,Sheet2!CC:NO,$B4096,0),"")</f>
        <v/>
      </c>
    </row>
    <row r="4097" spans="1:17" x14ac:dyDescent="0.25">
      <c r="A4097" s="64">
        <f t="shared" si="507"/>
        <v>18</v>
      </c>
      <c r="B4097" s="64">
        <f t="shared" si="508"/>
        <v>414</v>
      </c>
      <c r="C4097" s="64">
        <f t="shared" si="509"/>
        <v>4</v>
      </c>
      <c r="D4097" s="64">
        <f t="shared" si="510"/>
        <v>410</v>
      </c>
      <c r="E4097" s="64">
        <f t="shared" si="511"/>
        <v>2046</v>
      </c>
      <c r="F4097" s="64" t="str">
        <f t="shared" si="504"/>
        <v/>
      </c>
      <c r="G4097" s="64" t="str">
        <f t="shared" si="505"/>
        <v/>
      </c>
      <c r="H4097" s="64" t="str">
        <f t="shared" si="506"/>
        <v/>
      </c>
      <c r="I4097" s="80" t="str">
        <f>IFERROR(VLOOKUP(D4097,Sheet2!A:B,2,0),"")</f>
        <v/>
      </c>
      <c r="J4097" s="64" t="str">
        <f>IFERROR(IF(I4097&lt;&gt;"",VLOOKUP(I4097,Sheet2!B:C,2,0),""),"")</f>
        <v/>
      </c>
      <c r="K4097" s="64" t="str">
        <f>IFERROR( IF(I4097&lt;&gt;"", HLOOKUP(L$2+$A4097,Sheet2!BX:NK,2,0),""),"")</f>
        <v/>
      </c>
      <c r="L4097" t="str">
        <f>IF(OR(HLOOKUP(L$2+$A4097,Sheet2!BX:NK,$B4097,0),HLOOKUP(L$2+$A4097,Sheet2!BX:NK,$B4097,0)&lt;&gt;""),HLOOKUP(L$2+$A4097,Sheet2!BX:NK,$B4097,0),"")</f>
        <v/>
      </c>
      <c r="M4097" t="str">
        <f>IF(OR(HLOOKUP(M$2+$A4097,Sheet2!BY:NL,$B4097,0),HLOOKUP(M$2+$A4097,Sheet2!BY:NL,$B4097,0)&lt;&gt;""),HLOOKUP(M$2+$A4097,Sheet2!BY:NL,$B4097,0),"")</f>
        <v/>
      </c>
      <c r="N4097" t="str">
        <f>IF(OR(HLOOKUP(N$2+$A4097,Sheet2!BZ:NM,$B4097,0),HLOOKUP(N$2+$A4097,Sheet2!BZ:NM,$B4097,0)&lt;&gt;""),HLOOKUP(N$2+$A4097,Sheet2!BZ:NM,$B4097,0),"")</f>
        <v/>
      </c>
      <c r="O4097" t="str">
        <f>IF(OR(HLOOKUP(O$2+$A4097,Sheet2!CA:NN,$B4097,0),HLOOKUP(O$2+$A4097,Sheet2!CA:NN,$B4097,0)&lt;&gt;""),HLOOKUP(O$2+$A4097,Sheet2!CA:NN,$B4097,0),"")</f>
        <v/>
      </c>
      <c r="P4097" t="str">
        <f>IF(OR(HLOOKUP(P$2+$A4097,Sheet2!CB:NO,$B4097,0),HLOOKUP(P$2+$A4097,Sheet2!CB:NO,$B4097,0)&lt;&gt;""),HLOOKUP(P$2+$A4097,Sheet2!CB:NO,$B4097,0),"")</f>
        <v/>
      </c>
      <c r="Q4097" t="str">
        <f>IF(OR(HLOOKUP(Q$2+$A4097,Sheet2!CC:NO,$B4097,0),HLOOKUP(Q$2+$A4097,Sheet2!CC:NO,$B4097,0)&lt;&gt;""),HLOOKUP(Q$2+$A4097,Sheet2!CC:NO,$B4097,0),"")</f>
        <v/>
      </c>
    </row>
    <row r="4098" spans="1:17" x14ac:dyDescent="0.25">
      <c r="A4098" s="64">
        <f t="shared" si="507"/>
        <v>24</v>
      </c>
      <c r="B4098" s="64">
        <f t="shared" si="508"/>
        <v>414</v>
      </c>
      <c r="C4098" s="64">
        <f t="shared" si="509"/>
        <v>5</v>
      </c>
      <c r="D4098" s="64">
        <f t="shared" si="510"/>
        <v>410</v>
      </c>
      <c r="E4098" s="64">
        <f t="shared" si="511"/>
        <v>2046</v>
      </c>
      <c r="F4098" s="64" t="str">
        <f t="shared" si="504"/>
        <v/>
      </c>
      <c r="G4098" s="64" t="str">
        <f t="shared" si="505"/>
        <v/>
      </c>
      <c r="H4098" s="64" t="str">
        <f t="shared" si="506"/>
        <v/>
      </c>
      <c r="I4098" s="80" t="str">
        <f>IFERROR(VLOOKUP(D4098,Sheet2!A:B,2,0),"")</f>
        <v/>
      </c>
      <c r="J4098" s="64" t="str">
        <f>IFERROR(IF(I4098&lt;&gt;"",VLOOKUP(I4098,Sheet2!B:C,2,0),""),"")</f>
        <v/>
      </c>
      <c r="K4098" s="64" t="str">
        <f>IFERROR( IF(I4098&lt;&gt;"", HLOOKUP(L$2+$A4098,Sheet2!BX:NK,2,0),""),"")</f>
        <v/>
      </c>
      <c r="L4098" t="str">
        <f>IF(OR(HLOOKUP(L$2+$A4098,Sheet2!BX:NK,$B4098,0),HLOOKUP(L$2+$A4098,Sheet2!BX:NK,$B4098,0)&lt;&gt;""),HLOOKUP(L$2+$A4098,Sheet2!BX:NK,$B4098,0),"")</f>
        <v/>
      </c>
      <c r="M4098" t="str">
        <f>IF(OR(HLOOKUP(M$2+$A4098,Sheet2!BY:NL,$B4098,0),HLOOKUP(M$2+$A4098,Sheet2!BY:NL,$B4098,0)&lt;&gt;""),HLOOKUP(M$2+$A4098,Sheet2!BY:NL,$B4098,0),"")</f>
        <v/>
      </c>
      <c r="N4098" t="str">
        <f>IF(OR(HLOOKUP(N$2+$A4098,Sheet2!BZ:NM,$B4098,0),HLOOKUP(N$2+$A4098,Sheet2!BZ:NM,$B4098,0)&lt;&gt;""),HLOOKUP(N$2+$A4098,Sheet2!BZ:NM,$B4098,0),"")</f>
        <v/>
      </c>
      <c r="O4098" t="str">
        <f>IF(OR(HLOOKUP(O$2+$A4098,Sheet2!CA:NN,$B4098,0),HLOOKUP(O$2+$A4098,Sheet2!CA:NN,$B4098,0)&lt;&gt;""),HLOOKUP(O$2+$A4098,Sheet2!CA:NN,$B4098,0),"")</f>
        <v/>
      </c>
      <c r="P4098" t="str">
        <f>IF(OR(HLOOKUP(P$2+$A4098,Sheet2!CB:NO,$B4098,0),HLOOKUP(P$2+$A4098,Sheet2!CB:NO,$B4098,0)&lt;&gt;""),HLOOKUP(P$2+$A4098,Sheet2!CB:NO,$B4098,0),"")</f>
        <v/>
      </c>
      <c r="Q4098" t="str">
        <f>IF(OR(HLOOKUP(Q$2+$A4098,Sheet2!CC:NO,$B4098,0),HLOOKUP(Q$2+$A4098,Sheet2!CC:NO,$B4098,0)&lt;&gt;""),HLOOKUP(Q$2+$A4098,Sheet2!CC:NO,$B4098,0),"")</f>
        <v/>
      </c>
    </row>
    <row r="4099" spans="1:17" x14ac:dyDescent="0.25">
      <c r="A4099" s="64">
        <f t="shared" si="507"/>
        <v>30</v>
      </c>
      <c r="B4099" s="64">
        <f t="shared" si="508"/>
        <v>414</v>
      </c>
      <c r="C4099" s="64">
        <f t="shared" si="509"/>
        <v>6</v>
      </c>
      <c r="D4099" s="64">
        <f t="shared" si="510"/>
        <v>410</v>
      </c>
      <c r="E4099" s="64">
        <f t="shared" si="511"/>
        <v>2046</v>
      </c>
      <c r="F4099" s="64" t="str">
        <f t="shared" si="504"/>
        <v/>
      </c>
      <c r="G4099" s="64" t="str">
        <f t="shared" si="505"/>
        <v/>
      </c>
      <c r="H4099" s="64" t="str">
        <f t="shared" si="506"/>
        <v/>
      </c>
      <c r="I4099" s="80" t="str">
        <f>IFERROR(VLOOKUP(D4099,Sheet2!A:B,2,0),"")</f>
        <v/>
      </c>
      <c r="J4099" s="64" t="str">
        <f>IFERROR(IF(I4099&lt;&gt;"",VLOOKUP(I4099,Sheet2!B:C,2,0),""),"")</f>
        <v/>
      </c>
      <c r="K4099" s="64" t="str">
        <f>IFERROR( IF(I4099&lt;&gt;"", HLOOKUP(L$2+$A4099,Sheet2!BX:NK,2,0),""),"")</f>
        <v/>
      </c>
      <c r="L4099" t="str">
        <f>IF(OR(HLOOKUP(L$2+$A4099,Sheet2!BX:NK,$B4099,0),HLOOKUP(L$2+$A4099,Sheet2!BX:NK,$B4099,0)&lt;&gt;""),HLOOKUP(L$2+$A4099,Sheet2!BX:NK,$B4099,0),"")</f>
        <v/>
      </c>
      <c r="M4099" t="str">
        <f>IF(OR(HLOOKUP(M$2+$A4099,Sheet2!BY:NL,$B4099,0),HLOOKUP(M$2+$A4099,Sheet2!BY:NL,$B4099,0)&lt;&gt;""),HLOOKUP(M$2+$A4099,Sheet2!BY:NL,$B4099,0),"")</f>
        <v/>
      </c>
      <c r="N4099" t="str">
        <f>IF(OR(HLOOKUP(N$2+$A4099,Sheet2!BZ:NM,$B4099,0),HLOOKUP(N$2+$A4099,Sheet2!BZ:NM,$B4099,0)&lt;&gt;""),HLOOKUP(N$2+$A4099,Sheet2!BZ:NM,$B4099,0),"")</f>
        <v/>
      </c>
      <c r="O4099" t="str">
        <f>IF(OR(HLOOKUP(O$2+$A4099,Sheet2!CA:NN,$B4099,0),HLOOKUP(O$2+$A4099,Sheet2!CA:NN,$B4099,0)&lt;&gt;""),HLOOKUP(O$2+$A4099,Sheet2!CA:NN,$B4099,0),"")</f>
        <v/>
      </c>
      <c r="P4099" t="str">
        <f>IF(OR(HLOOKUP(P$2+$A4099,Sheet2!CB:NO,$B4099,0),HLOOKUP(P$2+$A4099,Sheet2!CB:NO,$B4099,0)&lt;&gt;""),HLOOKUP(P$2+$A4099,Sheet2!CB:NO,$B4099,0),"")</f>
        <v/>
      </c>
      <c r="Q4099" t="str">
        <f>IF(OR(HLOOKUP(Q$2+$A4099,Sheet2!CC:NO,$B4099,0),HLOOKUP(Q$2+$A4099,Sheet2!CC:NO,$B4099,0)&lt;&gt;""),HLOOKUP(Q$2+$A4099,Sheet2!CC:NO,$B4099,0),"")</f>
        <v/>
      </c>
    </row>
    <row r="4100" spans="1:17" x14ac:dyDescent="0.25">
      <c r="A4100" s="64">
        <f t="shared" si="507"/>
        <v>36</v>
      </c>
      <c r="B4100" s="64">
        <f t="shared" si="508"/>
        <v>414</v>
      </c>
      <c r="C4100" s="64">
        <f t="shared" si="509"/>
        <v>7</v>
      </c>
      <c r="D4100" s="64">
        <f t="shared" si="510"/>
        <v>410</v>
      </c>
      <c r="E4100" s="64">
        <f t="shared" si="511"/>
        <v>2046</v>
      </c>
      <c r="F4100" s="64" t="str">
        <f t="shared" si="504"/>
        <v/>
      </c>
      <c r="G4100" s="64" t="str">
        <f t="shared" si="505"/>
        <v/>
      </c>
      <c r="H4100" s="64" t="str">
        <f t="shared" si="506"/>
        <v/>
      </c>
      <c r="I4100" s="80" t="str">
        <f>IFERROR(VLOOKUP(D4100,Sheet2!A:B,2,0),"")</f>
        <v/>
      </c>
      <c r="J4100" s="64" t="str">
        <f>IFERROR(IF(I4100&lt;&gt;"",VLOOKUP(I4100,Sheet2!B:C,2,0),""),"")</f>
        <v/>
      </c>
      <c r="K4100" s="64" t="str">
        <f>IFERROR( IF(I4100&lt;&gt;"", HLOOKUP(L$2+$A4100,Sheet2!BX:NK,2,0),""),"")</f>
        <v/>
      </c>
      <c r="L4100" t="str">
        <f>IF(OR(HLOOKUP(L$2+$A4100,Sheet2!BX:NK,$B4100,0),HLOOKUP(L$2+$A4100,Sheet2!BX:NK,$B4100,0)&lt;&gt;""),HLOOKUP(L$2+$A4100,Sheet2!BX:NK,$B4100,0),"")</f>
        <v/>
      </c>
      <c r="M4100" t="str">
        <f>IF(OR(HLOOKUP(M$2+$A4100,Sheet2!BY:NL,$B4100,0),HLOOKUP(M$2+$A4100,Sheet2!BY:NL,$B4100,0)&lt;&gt;""),HLOOKUP(M$2+$A4100,Sheet2!BY:NL,$B4100,0),"")</f>
        <v/>
      </c>
      <c r="N4100" t="str">
        <f>IF(OR(HLOOKUP(N$2+$A4100,Sheet2!BZ:NM,$B4100,0),HLOOKUP(N$2+$A4100,Sheet2!BZ:NM,$B4100,0)&lt;&gt;""),HLOOKUP(N$2+$A4100,Sheet2!BZ:NM,$B4100,0),"")</f>
        <v/>
      </c>
      <c r="O4100" t="str">
        <f>IF(OR(HLOOKUP(O$2+$A4100,Sheet2!CA:NN,$B4100,0),HLOOKUP(O$2+$A4100,Sheet2!CA:NN,$B4100,0)&lt;&gt;""),HLOOKUP(O$2+$A4100,Sheet2!CA:NN,$B4100,0),"")</f>
        <v/>
      </c>
      <c r="P4100" t="str">
        <f>IF(OR(HLOOKUP(P$2+$A4100,Sheet2!CB:NO,$B4100,0),HLOOKUP(P$2+$A4100,Sheet2!CB:NO,$B4100,0)&lt;&gt;""),HLOOKUP(P$2+$A4100,Sheet2!CB:NO,$B4100,0),"")</f>
        <v/>
      </c>
      <c r="Q4100" t="str">
        <f>IF(OR(HLOOKUP(Q$2+$A4100,Sheet2!CC:NO,$B4100,0),HLOOKUP(Q$2+$A4100,Sheet2!CC:NO,$B4100,0)&lt;&gt;""),HLOOKUP(Q$2+$A4100,Sheet2!CC:NO,$B4100,0),"")</f>
        <v/>
      </c>
    </row>
    <row r="4101" spans="1:17" x14ac:dyDescent="0.25">
      <c r="A4101" s="64">
        <f t="shared" si="507"/>
        <v>42</v>
      </c>
      <c r="B4101" s="64">
        <f t="shared" si="508"/>
        <v>414</v>
      </c>
      <c r="C4101" s="64">
        <f t="shared" si="509"/>
        <v>8</v>
      </c>
      <c r="D4101" s="64">
        <f t="shared" si="510"/>
        <v>410</v>
      </c>
      <c r="E4101" s="64">
        <f t="shared" si="511"/>
        <v>2046</v>
      </c>
      <c r="F4101" s="64" t="str">
        <f t="shared" ref="F4101:F4164" si="512">IFERROR(IF(I4101&lt;&gt;"",IF(LEFT(K4101,2)="1-",1,2),""),"")</f>
        <v/>
      </c>
      <c r="G4101" s="64" t="str">
        <f t="shared" ref="G4101:G4164" si="513">IFERROR(IF(I4101&lt;&gt;"",MONTH( RIGHT(K4101,LEN(K4101)-FIND("-",K4101))),""),"")</f>
        <v/>
      </c>
      <c r="H4101" s="64" t="str">
        <f t="shared" ref="H4101:H4164" si="514">IFERROR(IF(I4101&lt;&gt;"",YEAR( RIGHT(K4101,LEN(K4101)-FIND("-",K4101))),""),"")</f>
        <v/>
      </c>
      <c r="I4101" s="80" t="str">
        <f>IFERROR(VLOOKUP(D4101,Sheet2!A:B,2,0),"")</f>
        <v/>
      </c>
      <c r="J4101" s="64" t="str">
        <f>IFERROR(IF(I4101&lt;&gt;"",VLOOKUP(I4101,Sheet2!B:C,2,0),""),"")</f>
        <v/>
      </c>
      <c r="K4101" s="64" t="str">
        <f>IFERROR( IF(I4101&lt;&gt;"", HLOOKUP(L$2+$A4101,Sheet2!BX:NK,2,0),""),"")</f>
        <v/>
      </c>
      <c r="L4101" t="str">
        <f>IF(OR(HLOOKUP(L$2+$A4101,Sheet2!BX:NK,$B4101,0),HLOOKUP(L$2+$A4101,Sheet2!BX:NK,$B4101,0)&lt;&gt;""),HLOOKUP(L$2+$A4101,Sheet2!BX:NK,$B4101,0),"")</f>
        <v/>
      </c>
      <c r="M4101" t="str">
        <f>IF(OR(HLOOKUP(M$2+$A4101,Sheet2!BY:NL,$B4101,0),HLOOKUP(M$2+$A4101,Sheet2!BY:NL,$B4101,0)&lt;&gt;""),HLOOKUP(M$2+$A4101,Sheet2!BY:NL,$B4101,0),"")</f>
        <v/>
      </c>
      <c r="N4101" t="str">
        <f>IF(OR(HLOOKUP(N$2+$A4101,Sheet2!BZ:NM,$B4101,0),HLOOKUP(N$2+$A4101,Sheet2!BZ:NM,$B4101,0)&lt;&gt;""),HLOOKUP(N$2+$A4101,Sheet2!BZ:NM,$B4101,0),"")</f>
        <v/>
      </c>
      <c r="O4101" t="str">
        <f>IF(OR(HLOOKUP(O$2+$A4101,Sheet2!CA:NN,$B4101,0),HLOOKUP(O$2+$A4101,Sheet2!CA:NN,$B4101,0)&lt;&gt;""),HLOOKUP(O$2+$A4101,Sheet2!CA:NN,$B4101,0),"")</f>
        <v/>
      </c>
      <c r="P4101" t="str">
        <f>IF(OR(HLOOKUP(P$2+$A4101,Sheet2!CB:NO,$B4101,0),HLOOKUP(P$2+$A4101,Sheet2!CB:NO,$B4101,0)&lt;&gt;""),HLOOKUP(P$2+$A4101,Sheet2!CB:NO,$B4101,0),"")</f>
        <v/>
      </c>
      <c r="Q4101" t="str">
        <f>IF(OR(HLOOKUP(Q$2+$A4101,Sheet2!CC:NO,$B4101,0),HLOOKUP(Q$2+$A4101,Sheet2!CC:NO,$B4101,0)&lt;&gt;""),HLOOKUP(Q$2+$A4101,Sheet2!CC:NO,$B4101,0),"")</f>
        <v/>
      </c>
    </row>
    <row r="4102" spans="1:17" x14ac:dyDescent="0.25">
      <c r="A4102" s="64">
        <f t="shared" ref="A4102:A4165" si="515">IF(C4102&lt;&gt;1,A4101+6,0)</f>
        <v>48</v>
      </c>
      <c r="B4102" s="64">
        <f t="shared" ref="B4102:B4165" si="516">IF(C4102&lt;&gt;1,B4101,B4101+1)</f>
        <v>414</v>
      </c>
      <c r="C4102" s="64">
        <f t="shared" ref="C4102:C4165" si="517">IF($C$3-C4101=0,1,C4101+1)</f>
        <v>9</v>
      </c>
      <c r="D4102" s="64">
        <f t="shared" ref="D4102:D4165" si="518">IF(C4102=1,D4101+1,D4101)</f>
        <v>410</v>
      </c>
      <c r="E4102" s="64">
        <f t="shared" ref="E4102:E4165" si="519">IF(D4102&lt;&gt;D4101,E4101+5,E4101)</f>
        <v>2046</v>
      </c>
      <c r="F4102" s="64" t="str">
        <f t="shared" si="512"/>
        <v/>
      </c>
      <c r="G4102" s="64" t="str">
        <f t="shared" si="513"/>
        <v/>
      </c>
      <c r="H4102" s="64" t="str">
        <f t="shared" si="514"/>
        <v/>
      </c>
      <c r="I4102" s="80" t="str">
        <f>IFERROR(VLOOKUP(D4102,Sheet2!A:B,2,0),"")</f>
        <v/>
      </c>
      <c r="J4102" s="64" t="str">
        <f>IFERROR(IF(I4102&lt;&gt;"",VLOOKUP(I4102,Sheet2!B:C,2,0),""),"")</f>
        <v/>
      </c>
      <c r="K4102" s="64" t="str">
        <f>IFERROR( IF(I4102&lt;&gt;"", HLOOKUP(L$2+$A4102,Sheet2!BX:NK,2,0),""),"")</f>
        <v/>
      </c>
      <c r="L4102" t="str">
        <f>IF(OR(HLOOKUP(L$2+$A4102,Sheet2!BX:NK,$B4102,0),HLOOKUP(L$2+$A4102,Sheet2!BX:NK,$B4102,0)&lt;&gt;""),HLOOKUP(L$2+$A4102,Sheet2!BX:NK,$B4102,0),"")</f>
        <v/>
      </c>
      <c r="M4102" t="str">
        <f>IF(OR(HLOOKUP(M$2+$A4102,Sheet2!BY:NL,$B4102,0),HLOOKUP(M$2+$A4102,Sheet2!BY:NL,$B4102,0)&lt;&gt;""),HLOOKUP(M$2+$A4102,Sheet2!BY:NL,$B4102,0),"")</f>
        <v/>
      </c>
      <c r="N4102" t="str">
        <f>IF(OR(HLOOKUP(N$2+$A4102,Sheet2!BZ:NM,$B4102,0),HLOOKUP(N$2+$A4102,Sheet2!BZ:NM,$B4102,0)&lt;&gt;""),HLOOKUP(N$2+$A4102,Sheet2!BZ:NM,$B4102,0),"")</f>
        <v/>
      </c>
      <c r="O4102" t="str">
        <f>IF(OR(HLOOKUP(O$2+$A4102,Sheet2!CA:NN,$B4102,0),HLOOKUP(O$2+$A4102,Sheet2!CA:NN,$B4102,0)&lt;&gt;""),HLOOKUP(O$2+$A4102,Sheet2!CA:NN,$B4102,0),"")</f>
        <v/>
      </c>
      <c r="P4102" t="str">
        <f>IF(OR(HLOOKUP(P$2+$A4102,Sheet2!CB:NO,$B4102,0),HLOOKUP(P$2+$A4102,Sheet2!CB:NO,$B4102,0)&lt;&gt;""),HLOOKUP(P$2+$A4102,Sheet2!CB:NO,$B4102,0),"")</f>
        <v/>
      </c>
      <c r="Q4102" t="str">
        <f>IF(OR(HLOOKUP(Q$2+$A4102,Sheet2!CC:NO,$B4102,0),HLOOKUP(Q$2+$A4102,Sheet2!CC:NO,$B4102,0)&lt;&gt;""),HLOOKUP(Q$2+$A4102,Sheet2!CC:NO,$B4102,0),"")</f>
        <v/>
      </c>
    </row>
    <row r="4103" spans="1:17" x14ac:dyDescent="0.25">
      <c r="A4103" s="64">
        <f t="shared" si="515"/>
        <v>54</v>
      </c>
      <c r="B4103" s="64">
        <f t="shared" si="516"/>
        <v>414</v>
      </c>
      <c r="C4103" s="64">
        <f t="shared" si="517"/>
        <v>10</v>
      </c>
      <c r="D4103" s="64">
        <f t="shared" si="518"/>
        <v>410</v>
      </c>
      <c r="E4103" s="64">
        <f t="shared" si="519"/>
        <v>2046</v>
      </c>
      <c r="F4103" s="64" t="str">
        <f t="shared" si="512"/>
        <v/>
      </c>
      <c r="G4103" s="64" t="str">
        <f t="shared" si="513"/>
        <v/>
      </c>
      <c r="H4103" s="64" t="str">
        <f t="shared" si="514"/>
        <v/>
      </c>
      <c r="I4103" s="80" t="str">
        <f>IFERROR(VLOOKUP(D4103,Sheet2!A:B,2,0),"")</f>
        <v/>
      </c>
      <c r="J4103" s="64" t="str">
        <f>IFERROR(IF(I4103&lt;&gt;"",VLOOKUP(I4103,Sheet2!B:C,2,0),""),"")</f>
        <v/>
      </c>
      <c r="K4103" s="64" t="str">
        <f>IFERROR( IF(I4103&lt;&gt;"", HLOOKUP(L$2+$A4103,Sheet2!BX:NK,2,0),""),"")</f>
        <v/>
      </c>
      <c r="L4103" t="str">
        <f>IF(OR(HLOOKUP(L$2+$A4103,Sheet2!BX:NK,$B4103,0),HLOOKUP(L$2+$A4103,Sheet2!BX:NK,$B4103,0)&lt;&gt;""),HLOOKUP(L$2+$A4103,Sheet2!BX:NK,$B4103,0),"")</f>
        <v/>
      </c>
      <c r="M4103" t="str">
        <f>IF(OR(HLOOKUP(M$2+$A4103,Sheet2!BY:NL,$B4103,0),HLOOKUP(M$2+$A4103,Sheet2!BY:NL,$B4103,0)&lt;&gt;""),HLOOKUP(M$2+$A4103,Sheet2!BY:NL,$B4103,0),"")</f>
        <v/>
      </c>
      <c r="N4103" t="str">
        <f>IF(OR(HLOOKUP(N$2+$A4103,Sheet2!BZ:NM,$B4103,0),HLOOKUP(N$2+$A4103,Sheet2!BZ:NM,$B4103,0)&lt;&gt;""),HLOOKUP(N$2+$A4103,Sheet2!BZ:NM,$B4103,0),"")</f>
        <v/>
      </c>
      <c r="O4103" t="str">
        <f>IF(OR(HLOOKUP(O$2+$A4103,Sheet2!CA:NN,$B4103,0),HLOOKUP(O$2+$A4103,Sheet2!CA:NN,$B4103,0)&lt;&gt;""),HLOOKUP(O$2+$A4103,Sheet2!CA:NN,$B4103,0),"")</f>
        <v/>
      </c>
      <c r="P4103" t="str">
        <f>IF(OR(HLOOKUP(P$2+$A4103,Sheet2!CB:NO,$B4103,0),HLOOKUP(P$2+$A4103,Sheet2!CB:NO,$B4103,0)&lt;&gt;""),HLOOKUP(P$2+$A4103,Sheet2!CB:NO,$B4103,0),"")</f>
        <v/>
      </c>
      <c r="Q4103" t="str">
        <f>IF(OR(HLOOKUP(Q$2+$A4103,Sheet2!CC:NO,$B4103,0),HLOOKUP(Q$2+$A4103,Sheet2!CC:NO,$B4103,0)&lt;&gt;""),HLOOKUP(Q$2+$A4103,Sheet2!CC:NO,$B4103,0),"")</f>
        <v/>
      </c>
    </row>
    <row r="4104" spans="1:17" x14ac:dyDescent="0.25">
      <c r="A4104" s="64">
        <f t="shared" si="515"/>
        <v>0</v>
      </c>
      <c r="B4104" s="64">
        <f t="shared" si="516"/>
        <v>415</v>
      </c>
      <c r="C4104" s="64">
        <f t="shared" si="517"/>
        <v>1</v>
      </c>
      <c r="D4104" s="64">
        <f t="shared" si="518"/>
        <v>411</v>
      </c>
      <c r="E4104" s="64">
        <f t="shared" si="519"/>
        <v>2051</v>
      </c>
      <c r="F4104" s="64" t="str">
        <f t="shared" si="512"/>
        <v/>
      </c>
      <c r="G4104" s="64" t="str">
        <f t="shared" si="513"/>
        <v/>
      </c>
      <c r="H4104" s="64" t="str">
        <f t="shared" si="514"/>
        <v/>
      </c>
      <c r="I4104" s="80" t="str">
        <f>IFERROR(VLOOKUP(D4104,Sheet2!A:B,2,0),"")</f>
        <v/>
      </c>
      <c r="J4104" s="64" t="str">
        <f>IFERROR(IF(I4104&lt;&gt;"",VLOOKUP(I4104,Sheet2!B:C,2,0),""),"")</f>
        <v/>
      </c>
      <c r="K4104" s="64" t="str">
        <f>IFERROR( IF(I4104&lt;&gt;"", HLOOKUP(L$2+$A4104,Sheet2!BX:NK,2,0),""),"")</f>
        <v/>
      </c>
      <c r="L4104" t="str">
        <f>IF(OR(HLOOKUP(L$2+$A4104,Sheet2!BX:NK,$B4104,0),HLOOKUP(L$2+$A4104,Sheet2!BX:NK,$B4104,0)&lt;&gt;""),HLOOKUP(L$2+$A4104,Sheet2!BX:NK,$B4104,0),"")</f>
        <v/>
      </c>
      <c r="M4104" t="str">
        <f>IF(OR(HLOOKUP(M$2+$A4104,Sheet2!BY:NL,$B4104,0),HLOOKUP(M$2+$A4104,Sheet2!BY:NL,$B4104,0)&lt;&gt;""),HLOOKUP(M$2+$A4104,Sheet2!BY:NL,$B4104,0),"")</f>
        <v/>
      </c>
      <c r="N4104" t="str">
        <f>IF(OR(HLOOKUP(N$2+$A4104,Sheet2!BZ:NM,$B4104,0),HLOOKUP(N$2+$A4104,Sheet2!BZ:NM,$B4104,0)&lt;&gt;""),HLOOKUP(N$2+$A4104,Sheet2!BZ:NM,$B4104,0),"")</f>
        <v/>
      </c>
      <c r="O4104" t="str">
        <f>IF(OR(HLOOKUP(O$2+$A4104,Sheet2!CA:NN,$B4104,0),HLOOKUP(O$2+$A4104,Sheet2!CA:NN,$B4104,0)&lt;&gt;""),HLOOKUP(O$2+$A4104,Sheet2!CA:NN,$B4104,0),"")</f>
        <v/>
      </c>
      <c r="P4104" t="str">
        <f>IF(OR(HLOOKUP(P$2+$A4104,Sheet2!CB:NO,$B4104,0),HLOOKUP(P$2+$A4104,Sheet2!CB:NO,$B4104,0)&lt;&gt;""),HLOOKUP(P$2+$A4104,Sheet2!CB:NO,$B4104,0),"")</f>
        <v/>
      </c>
      <c r="Q4104" t="str">
        <f>IF(OR(HLOOKUP(Q$2+$A4104,Sheet2!CC:NO,$B4104,0),HLOOKUP(Q$2+$A4104,Sheet2!CC:NO,$B4104,0)&lt;&gt;""),HLOOKUP(Q$2+$A4104,Sheet2!CC:NO,$B4104,0),"")</f>
        <v/>
      </c>
    </row>
    <row r="4105" spans="1:17" x14ac:dyDescent="0.25">
      <c r="A4105" s="64">
        <f t="shared" si="515"/>
        <v>6</v>
      </c>
      <c r="B4105" s="64">
        <f t="shared" si="516"/>
        <v>415</v>
      </c>
      <c r="C4105" s="64">
        <f t="shared" si="517"/>
        <v>2</v>
      </c>
      <c r="D4105" s="64">
        <f t="shared" si="518"/>
        <v>411</v>
      </c>
      <c r="E4105" s="64">
        <f t="shared" si="519"/>
        <v>2051</v>
      </c>
      <c r="F4105" s="64" t="str">
        <f t="shared" si="512"/>
        <v/>
      </c>
      <c r="G4105" s="64" t="str">
        <f t="shared" si="513"/>
        <v/>
      </c>
      <c r="H4105" s="64" t="str">
        <f t="shared" si="514"/>
        <v/>
      </c>
      <c r="I4105" s="80" t="str">
        <f>IFERROR(VLOOKUP(D4105,Sheet2!A:B,2,0),"")</f>
        <v/>
      </c>
      <c r="J4105" s="64" t="str">
        <f>IFERROR(IF(I4105&lt;&gt;"",VLOOKUP(I4105,Sheet2!B:C,2,0),""),"")</f>
        <v/>
      </c>
      <c r="K4105" s="64" t="str">
        <f>IFERROR( IF(I4105&lt;&gt;"", HLOOKUP(L$2+$A4105,Sheet2!BX:NK,2,0),""),"")</f>
        <v/>
      </c>
      <c r="L4105" t="str">
        <f>IF(OR(HLOOKUP(L$2+$A4105,Sheet2!BX:NK,$B4105,0),HLOOKUP(L$2+$A4105,Sheet2!BX:NK,$B4105,0)&lt;&gt;""),HLOOKUP(L$2+$A4105,Sheet2!BX:NK,$B4105,0),"")</f>
        <v/>
      </c>
      <c r="M4105" t="str">
        <f>IF(OR(HLOOKUP(M$2+$A4105,Sheet2!BY:NL,$B4105,0),HLOOKUP(M$2+$A4105,Sheet2!BY:NL,$B4105,0)&lt;&gt;""),HLOOKUP(M$2+$A4105,Sheet2!BY:NL,$B4105,0),"")</f>
        <v/>
      </c>
      <c r="N4105" t="str">
        <f>IF(OR(HLOOKUP(N$2+$A4105,Sheet2!BZ:NM,$B4105,0),HLOOKUP(N$2+$A4105,Sheet2!BZ:NM,$B4105,0)&lt;&gt;""),HLOOKUP(N$2+$A4105,Sheet2!BZ:NM,$B4105,0),"")</f>
        <v/>
      </c>
      <c r="O4105" t="str">
        <f>IF(OR(HLOOKUP(O$2+$A4105,Sheet2!CA:NN,$B4105,0),HLOOKUP(O$2+$A4105,Sheet2!CA:NN,$B4105,0)&lt;&gt;""),HLOOKUP(O$2+$A4105,Sheet2!CA:NN,$B4105,0),"")</f>
        <v/>
      </c>
      <c r="P4105" t="str">
        <f>IF(OR(HLOOKUP(P$2+$A4105,Sheet2!CB:NO,$B4105,0),HLOOKUP(P$2+$A4105,Sheet2!CB:NO,$B4105,0)&lt;&gt;""),HLOOKUP(P$2+$A4105,Sheet2!CB:NO,$B4105,0),"")</f>
        <v/>
      </c>
      <c r="Q4105" t="str">
        <f>IF(OR(HLOOKUP(Q$2+$A4105,Sheet2!CC:NO,$B4105,0),HLOOKUP(Q$2+$A4105,Sheet2!CC:NO,$B4105,0)&lt;&gt;""),HLOOKUP(Q$2+$A4105,Sheet2!CC:NO,$B4105,0),"")</f>
        <v/>
      </c>
    </row>
    <row r="4106" spans="1:17" x14ac:dyDescent="0.25">
      <c r="A4106" s="64">
        <f t="shared" si="515"/>
        <v>12</v>
      </c>
      <c r="B4106" s="64">
        <f t="shared" si="516"/>
        <v>415</v>
      </c>
      <c r="C4106" s="64">
        <f t="shared" si="517"/>
        <v>3</v>
      </c>
      <c r="D4106" s="64">
        <f t="shared" si="518"/>
        <v>411</v>
      </c>
      <c r="E4106" s="64">
        <f t="shared" si="519"/>
        <v>2051</v>
      </c>
      <c r="F4106" s="64" t="str">
        <f t="shared" si="512"/>
        <v/>
      </c>
      <c r="G4106" s="64" t="str">
        <f t="shared" si="513"/>
        <v/>
      </c>
      <c r="H4106" s="64" t="str">
        <f t="shared" si="514"/>
        <v/>
      </c>
      <c r="I4106" s="80" t="str">
        <f>IFERROR(VLOOKUP(D4106,Sheet2!A:B,2,0),"")</f>
        <v/>
      </c>
      <c r="J4106" s="64" t="str">
        <f>IFERROR(IF(I4106&lt;&gt;"",VLOOKUP(I4106,Sheet2!B:C,2,0),""),"")</f>
        <v/>
      </c>
      <c r="K4106" s="64" t="str">
        <f>IFERROR( IF(I4106&lt;&gt;"", HLOOKUP(L$2+$A4106,Sheet2!BX:NK,2,0),""),"")</f>
        <v/>
      </c>
      <c r="L4106" t="str">
        <f>IF(OR(HLOOKUP(L$2+$A4106,Sheet2!BX:NK,$B4106,0),HLOOKUP(L$2+$A4106,Sheet2!BX:NK,$B4106,0)&lt;&gt;""),HLOOKUP(L$2+$A4106,Sheet2!BX:NK,$B4106,0),"")</f>
        <v/>
      </c>
      <c r="M4106" t="str">
        <f>IF(OR(HLOOKUP(M$2+$A4106,Sheet2!BY:NL,$B4106,0),HLOOKUP(M$2+$A4106,Sheet2!BY:NL,$B4106,0)&lt;&gt;""),HLOOKUP(M$2+$A4106,Sheet2!BY:NL,$B4106,0),"")</f>
        <v/>
      </c>
      <c r="N4106" t="str">
        <f>IF(OR(HLOOKUP(N$2+$A4106,Sheet2!BZ:NM,$B4106,0),HLOOKUP(N$2+$A4106,Sheet2!BZ:NM,$B4106,0)&lt;&gt;""),HLOOKUP(N$2+$A4106,Sheet2!BZ:NM,$B4106,0),"")</f>
        <v/>
      </c>
      <c r="O4106" t="str">
        <f>IF(OR(HLOOKUP(O$2+$A4106,Sheet2!CA:NN,$B4106,0),HLOOKUP(O$2+$A4106,Sheet2!CA:NN,$B4106,0)&lt;&gt;""),HLOOKUP(O$2+$A4106,Sheet2!CA:NN,$B4106,0),"")</f>
        <v/>
      </c>
      <c r="P4106" t="str">
        <f>IF(OR(HLOOKUP(P$2+$A4106,Sheet2!CB:NO,$B4106,0),HLOOKUP(P$2+$A4106,Sheet2!CB:NO,$B4106,0)&lt;&gt;""),HLOOKUP(P$2+$A4106,Sheet2!CB:NO,$B4106,0),"")</f>
        <v/>
      </c>
      <c r="Q4106" t="str">
        <f>IF(OR(HLOOKUP(Q$2+$A4106,Sheet2!CC:NO,$B4106,0),HLOOKUP(Q$2+$A4106,Sheet2!CC:NO,$B4106,0)&lt;&gt;""),HLOOKUP(Q$2+$A4106,Sheet2!CC:NO,$B4106,0),"")</f>
        <v/>
      </c>
    </row>
    <row r="4107" spans="1:17" x14ac:dyDescent="0.25">
      <c r="A4107" s="64">
        <f t="shared" si="515"/>
        <v>18</v>
      </c>
      <c r="B4107" s="64">
        <f t="shared" si="516"/>
        <v>415</v>
      </c>
      <c r="C4107" s="64">
        <f t="shared" si="517"/>
        <v>4</v>
      </c>
      <c r="D4107" s="64">
        <f t="shared" si="518"/>
        <v>411</v>
      </c>
      <c r="E4107" s="64">
        <f t="shared" si="519"/>
        <v>2051</v>
      </c>
      <c r="F4107" s="64" t="str">
        <f t="shared" si="512"/>
        <v/>
      </c>
      <c r="G4107" s="64" t="str">
        <f t="shared" si="513"/>
        <v/>
      </c>
      <c r="H4107" s="64" t="str">
        <f t="shared" si="514"/>
        <v/>
      </c>
      <c r="I4107" s="80" t="str">
        <f>IFERROR(VLOOKUP(D4107,Sheet2!A:B,2,0),"")</f>
        <v/>
      </c>
      <c r="J4107" s="64" t="str">
        <f>IFERROR(IF(I4107&lt;&gt;"",VLOOKUP(I4107,Sheet2!B:C,2,0),""),"")</f>
        <v/>
      </c>
      <c r="K4107" s="64" t="str">
        <f>IFERROR( IF(I4107&lt;&gt;"", HLOOKUP(L$2+$A4107,Sheet2!BX:NK,2,0),""),"")</f>
        <v/>
      </c>
      <c r="L4107" t="str">
        <f>IF(OR(HLOOKUP(L$2+$A4107,Sheet2!BX:NK,$B4107,0),HLOOKUP(L$2+$A4107,Sheet2!BX:NK,$B4107,0)&lt;&gt;""),HLOOKUP(L$2+$A4107,Sheet2!BX:NK,$B4107,0),"")</f>
        <v/>
      </c>
      <c r="M4107" t="str">
        <f>IF(OR(HLOOKUP(M$2+$A4107,Sheet2!BY:NL,$B4107,0),HLOOKUP(M$2+$A4107,Sheet2!BY:NL,$B4107,0)&lt;&gt;""),HLOOKUP(M$2+$A4107,Sheet2!BY:NL,$B4107,0),"")</f>
        <v/>
      </c>
      <c r="N4107" t="str">
        <f>IF(OR(HLOOKUP(N$2+$A4107,Sheet2!BZ:NM,$B4107,0),HLOOKUP(N$2+$A4107,Sheet2!BZ:NM,$B4107,0)&lt;&gt;""),HLOOKUP(N$2+$A4107,Sheet2!BZ:NM,$B4107,0),"")</f>
        <v/>
      </c>
      <c r="O4107" t="str">
        <f>IF(OR(HLOOKUP(O$2+$A4107,Sheet2!CA:NN,$B4107,0),HLOOKUP(O$2+$A4107,Sheet2!CA:NN,$B4107,0)&lt;&gt;""),HLOOKUP(O$2+$A4107,Sheet2!CA:NN,$B4107,0),"")</f>
        <v/>
      </c>
      <c r="P4107" t="str">
        <f>IF(OR(HLOOKUP(P$2+$A4107,Sheet2!CB:NO,$B4107,0),HLOOKUP(P$2+$A4107,Sheet2!CB:NO,$B4107,0)&lt;&gt;""),HLOOKUP(P$2+$A4107,Sheet2!CB:NO,$B4107,0),"")</f>
        <v/>
      </c>
      <c r="Q4107" t="str">
        <f>IF(OR(HLOOKUP(Q$2+$A4107,Sheet2!CC:NO,$B4107,0),HLOOKUP(Q$2+$A4107,Sheet2!CC:NO,$B4107,0)&lt;&gt;""),HLOOKUP(Q$2+$A4107,Sheet2!CC:NO,$B4107,0),"")</f>
        <v/>
      </c>
    </row>
    <row r="4108" spans="1:17" x14ac:dyDescent="0.25">
      <c r="A4108" s="64">
        <f t="shared" si="515"/>
        <v>24</v>
      </c>
      <c r="B4108" s="64">
        <f t="shared" si="516"/>
        <v>415</v>
      </c>
      <c r="C4108" s="64">
        <f t="shared" si="517"/>
        <v>5</v>
      </c>
      <c r="D4108" s="64">
        <f t="shared" si="518"/>
        <v>411</v>
      </c>
      <c r="E4108" s="64">
        <f t="shared" si="519"/>
        <v>2051</v>
      </c>
      <c r="F4108" s="64" t="str">
        <f t="shared" si="512"/>
        <v/>
      </c>
      <c r="G4108" s="64" t="str">
        <f t="shared" si="513"/>
        <v/>
      </c>
      <c r="H4108" s="64" t="str">
        <f t="shared" si="514"/>
        <v/>
      </c>
      <c r="I4108" s="80" t="str">
        <f>IFERROR(VLOOKUP(D4108,Sheet2!A:B,2,0),"")</f>
        <v/>
      </c>
      <c r="J4108" s="64" t="str">
        <f>IFERROR(IF(I4108&lt;&gt;"",VLOOKUP(I4108,Sheet2!B:C,2,0),""),"")</f>
        <v/>
      </c>
      <c r="K4108" s="64" t="str">
        <f>IFERROR( IF(I4108&lt;&gt;"", HLOOKUP(L$2+$A4108,Sheet2!BX:NK,2,0),""),"")</f>
        <v/>
      </c>
      <c r="L4108" t="str">
        <f>IF(OR(HLOOKUP(L$2+$A4108,Sheet2!BX:NK,$B4108,0),HLOOKUP(L$2+$A4108,Sheet2!BX:NK,$B4108,0)&lt;&gt;""),HLOOKUP(L$2+$A4108,Sheet2!BX:NK,$B4108,0),"")</f>
        <v/>
      </c>
      <c r="M4108" t="str">
        <f>IF(OR(HLOOKUP(M$2+$A4108,Sheet2!BY:NL,$B4108,0),HLOOKUP(M$2+$A4108,Sheet2!BY:NL,$B4108,0)&lt;&gt;""),HLOOKUP(M$2+$A4108,Sheet2!BY:NL,$B4108,0),"")</f>
        <v/>
      </c>
      <c r="N4108" t="str">
        <f>IF(OR(HLOOKUP(N$2+$A4108,Sheet2!BZ:NM,$B4108,0),HLOOKUP(N$2+$A4108,Sheet2!BZ:NM,$B4108,0)&lt;&gt;""),HLOOKUP(N$2+$A4108,Sheet2!BZ:NM,$B4108,0),"")</f>
        <v/>
      </c>
      <c r="O4108" t="str">
        <f>IF(OR(HLOOKUP(O$2+$A4108,Sheet2!CA:NN,$B4108,0),HLOOKUP(O$2+$A4108,Sheet2!CA:NN,$B4108,0)&lt;&gt;""),HLOOKUP(O$2+$A4108,Sheet2!CA:NN,$B4108,0),"")</f>
        <v/>
      </c>
      <c r="P4108" t="str">
        <f>IF(OR(HLOOKUP(P$2+$A4108,Sheet2!CB:NO,$B4108,0),HLOOKUP(P$2+$A4108,Sheet2!CB:NO,$B4108,0)&lt;&gt;""),HLOOKUP(P$2+$A4108,Sheet2!CB:NO,$B4108,0),"")</f>
        <v/>
      </c>
      <c r="Q4108" t="str">
        <f>IF(OR(HLOOKUP(Q$2+$A4108,Sheet2!CC:NO,$B4108,0),HLOOKUP(Q$2+$A4108,Sheet2!CC:NO,$B4108,0)&lt;&gt;""),HLOOKUP(Q$2+$A4108,Sheet2!CC:NO,$B4108,0),"")</f>
        <v/>
      </c>
    </row>
    <row r="4109" spans="1:17" x14ac:dyDescent="0.25">
      <c r="A4109" s="64">
        <f t="shared" si="515"/>
        <v>30</v>
      </c>
      <c r="B4109" s="64">
        <f t="shared" si="516"/>
        <v>415</v>
      </c>
      <c r="C4109" s="64">
        <f t="shared" si="517"/>
        <v>6</v>
      </c>
      <c r="D4109" s="64">
        <f t="shared" si="518"/>
        <v>411</v>
      </c>
      <c r="E4109" s="64">
        <f t="shared" si="519"/>
        <v>2051</v>
      </c>
      <c r="F4109" s="64" t="str">
        <f t="shared" si="512"/>
        <v/>
      </c>
      <c r="G4109" s="64" t="str">
        <f t="shared" si="513"/>
        <v/>
      </c>
      <c r="H4109" s="64" t="str">
        <f t="shared" si="514"/>
        <v/>
      </c>
      <c r="I4109" s="80" t="str">
        <f>IFERROR(VLOOKUP(D4109,Sheet2!A:B,2,0),"")</f>
        <v/>
      </c>
      <c r="J4109" s="64" t="str">
        <f>IFERROR(IF(I4109&lt;&gt;"",VLOOKUP(I4109,Sheet2!B:C,2,0),""),"")</f>
        <v/>
      </c>
      <c r="K4109" s="64" t="str">
        <f>IFERROR( IF(I4109&lt;&gt;"", HLOOKUP(L$2+$A4109,Sheet2!BX:NK,2,0),""),"")</f>
        <v/>
      </c>
      <c r="L4109" t="str">
        <f>IF(OR(HLOOKUP(L$2+$A4109,Sheet2!BX:NK,$B4109,0),HLOOKUP(L$2+$A4109,Sheet2!BX:NK,$B4109,0)&lt;&gt;""),HLOOKUP(L$2+$A4109,Sheet2!BX:NK,$B4109,0),"")</f>
        <v/>
      </c>
      <c r="M4109" t="str">
        <f>IF(OR(HLOOKUP(M$2+$A4109,Sheet2!BY:NL,$B4109,0),HLOOKUP(M$2+$A4109,Sheet2!BY:NL,$B4109,0)&lt;&gt;""),HLOOKUP(M$2+$A4109,Sheet2!BY:NL,$B4109,0),"")</f>
        <v/>
      </c>
      <c r="N4109" t="str">
        <f>IF(OR(HLOOKUP(N$2+$A4109,Sheet2!BZ:NM,$B4109,0),HLOOKUP(N$2+$A4109,Sheet2!BZ:NM,$B4109,0)&lt;&gt;""),HLOOKUP(N$2+$A4109,Sheet2!BZ:NM,$B4109,0),"")</f>
        <v/>
      </c>
      <c r="O4109" t="str">
        <f>IF(OR(HLOOKUP(O$2+$A4109,Sheet2!CA:NN,$B4109,0),HLOOKUP(O$2+$A4109,Sheet2!CA:NN,$B4109,0)&lt;&gt;""),HLOOKUP(O$2+$A4109,Sheet2!CA:NN,$B4109,0),"")</f>
        <v/>
      </c>
      <c r="P4109" t="str">
        <f>IF(OR(HLOOKUP(P$2+$A4109,Sheet2!CB:NO,$B4109,0),HLOOKUP(P$2+$A4109,Sheet2!CB:NO,$B4109,0)&lt;&gt;""),HLOOKUP(P$2+$A4109,Sheet2!CB:NO,$B4109,0),"")</f>
        <v/>
      </c>
      <c r="Q4109" t="str">
        <f>IF(OR(HLOOKUP(Q$2+$A4109,Sheet2!CC:NO,$B4109,0),HLOOKUP(Q$2+$A4109,Sheet2!CC:NO,$B4109,0)&lt;&gt;""),HLOOKUP(Q$2+$A4109,Sheet2!CC:NO,$B4109,0),"")</f>
        <v/>
      </c>
    </row>
    <row r="4110" spans="1:17" x14ac:dyDescent="0.25">
      <c r="A4110" s="64">
        <f t="shared" si="515"/>
        <v>36</v>
      </c>
      <c r="B4110" s="64">
        <f t="shared" si="516"/>
        <v>415</v>
      </c>
      <c r="C4110" s="64">
        <f t="shared" si="517"/>
        <v>7</v>
      </c>
      <c r="D4110" s="64">
        <f t="shared" si="518"/>
        <v>411</v>
      </c>
      <c r="E4110" s="64">
        <f t="shared" si="519"/>
        <v>2051</v>
      </c>
      <c r="F4110" s="64" t="str">
        <f t="shared" si="512"/>
        <v/>
      </c>
      <c r="G4110" s="64" t="str">
        <f t="shared" si="513"/>
        <v/>
      </c>
      <c r="H4110" s="64" t="str">
        <f t="shared" si="514"/>
        <v/>
      </c>
      <c r="I4110" s="80" t="str">
        <f>IFERROR(VLOOKUP(D4110,Sheet2!A:B,2,0),"")</f>
        <v/>
      </c>
      <c r="J4110" s="64" t="str">
        <f>IFERROR(IF(I4110&lt;&gt;"",VLOOKUP(I4110,Sheet2!B:C,2,0),""),"")</f>
        <v/>
      </c>
      <c r="K4110" s="64" t="str">
        <f>IFERROR( IF(I4110&lt;&gt;"", HLOOKUP(L$2+$A4110,Sheet2!BX:NK,2,0),""),"")</f>
        <v/>
      </c>
      <c r="L4110" t="str">
        <f>IF(OR(HLOOKUP(L$2+$A4110,Sheet2!BX:NK,$B4110,0),HLOOKUP(L$2+$A4110,Sheet2!BX:NK,$B4110,0)&lt;&gt;""),HLOOKUP(L$2+$A4110,Sheet2!BX:NK,$B4110,0),"")</f>
        <v/>
      </c>
      <c r="M4110" t="str">
        <f>IF(OR(HLOOKUP(M$2+$A4110,Sheet2!BY:NL,$B4110,0),HLOOKUP(M$2+$A4110,Sheet2!BY:NL,$B4110,0)&lt;&gt;""),HLOOKUP(M$2+$A4110,Sheet2!BY:NL,$B4110,0),"")</f>
        <v/>
      </c>
      <c r="N4110" t="str">
        <f>IF(OR(HLOOKUP(N$2+$A4110,Sheet2!BZ:NM,$B4110,0),HLOOKUP(N$2+$A4110,Sheet2!BZ:NM,$B4110,0)&lt;&gt;""),HLOOKUP(N$2+$A4110,Sheet2!BZ:NM,$B4110,0),"")</f>
        <v/>
      </c>
      <c r="O4110" t="str">
        <f>IF(OR(HLOOKUP(O$2+$A4110,Sheet2!CA:NN,$B4110,0),HLOOKUP(O$2+$A4110,Sheet2!CA:NN,$B4110,0)&lt;&gt;""),HLOOKUP(O$2+$A4110,Sheet2!CA:NN,$B4110,0),"")</f>
        <v/>
      </c>
      <c r="P4110" t="str">
        <f>IF(OR(HLOOKUP(P$2+$A4110,Sheet2!CB:NO,$B4110,0),HLOOKUP(P$2+$A4110,Sheet2!CB:NO,$B4110,0)&lt;&gt;""),HLOOKUP(P$2+$A4110,Sheet2!CB:NO,$B4110,0),"")</f>
        <v/>
      </c>
      <c r="Q4110" t="str">
        <f>IF(OR(HLOOKUP(Q$2+$A4110,Sheet2!CC:NO,$B4110,0),HLOOKUP(Q$2+$A4110,Sheet2!CC:NO,$B4110,0)&lt;&gt;""),HLOOKUP(Q$2+$A4110,Sheet2!CC:NO,$B4110,0),"")</f>
        <v/>
      </c>
    </row>
    <row r="4111" spans="1:17" x14ac:dyDescent="0.25">
      <c r="A4111" s="64">
        <f t="shared" si="515"/>
        <v>42</v>
      </c>
      <c r="B4111" s="64">
        <f t="shared" si="516"/>
        <v>415</v>
      </c>
      <c r="C4111" s="64">
        <f t="shared" si="517"/>
        <v>8</v>
      </c>
      <c r="D4111" s="64">
        <f t="shared" si="518"/>
        <v>411</v>
      </c>
      <c r="E4111" s="64">
        <f t="shared" si="519"/>
        <v>2051</v>
      </c>
      <c r="F4111" s="64" t="str">
        <f t="shared" si="512"/>
        <v/>
      </c>
      <c r="G4111" s="64" t="str">
        <f t="shared" si="513"/>
        <v/>
      </c>
      <c r="H4111" s="64" t="str">
        <f t="shared" si="514"/>
        <v/>
      </c>
      <c r="I4111" s="80" t="str">
        <f>IFERROR(VLOOKUP(D4111,Sheet2!A:B,2,0),"")</f>
        <v/>
      </c>
      <c r="J4111" s="64" t="str">
        <f>IFERROR(IF(I4111&lt;&gt;"",VLOOKUP(I4111,Sheet2!B:C,2,0),""),"")</f>
        <v/>
      </c>
      <c r="K4111" s="64" t="str">
        <f>IFERROR( IF(I4111&lt;&gt;"", HLOOKUP(L$2+$A4111,Sheet2!BX:NK,2,0),""),"")</f>
        <v/>
      </c>
      <c r="L4111" t="str">
        <f>IF(OR(HLOOKUP(L$2+$A4111,Sheet2!BX:NK,$B4111,0),HLOOKUP(L$2+$A4111,Sheet2!BX:NK,$B4111,0)&lt;&gt;""),HLOOKUP(L$2+$A4111,Sheet2!BX:NK,$B4111,0),"")</f>
        <v/>
      </c>
      <c r="M4111" t="str">
        <f>IF(OR(HLOOKUP(M$2+$A4111,Sheet2!BY:NL,$B4111,0),HLOOKUP(M$2+$A4111,Sheet2!BY:NL,$B4111,0)&lt;&gt;""),HLOOKUP(M$2+$A4111,Sheet2!BY:NL,$B4111,0),"")</f>
        <v/>
      </c>
      <c r="N4111" t="str">
        <f>IF(OR(HLOOKUP(N$2+$A4111,Sheet2!BZ:NM,$B4111,0),HLOOKUP(N$2+$A4111,Sheet2!BZ:NM,$B4111,0)&lt;&gt;""),HLOOKUP(N$2+$A4111,Sheet2!BZ:NM,$B4111,0),"")</f>
        <v/>
      </c>
      <c r="O4111" t="str">
        <f>IF(OR(HLOOKUP(O$2+$A4111,Sheet2!CA:NN,$B4111,0),HLOOKUP(O$2+$A4111,Sheet2!CA:NN,$B4111,0)&lt;&gt;""),HLOOKUP(O$2+$A4111,Sheet2!CA:NN,$B4111,0),"")</f>
        <v/>
      </c>
      <c r="P4111" t="str">
        <f>IF(OR(HLOOKUP(P$2+$A4111,Sheet2!CB:NO,$B4111,0),HLOOKUP(P$2+$A4111,Sheet2!CB:NO,$B4111,0)&lt;&gt;""),HLOOKUP(P$2+$A4111,Sheet2!CB:NO,$B4111,0),"")</f>
        <v/>
      </c>
      <c r="Q4111" t="str">
        <f>IF(OR(HLOOKUP(Q$2+$A4111,Sheet2!CC:NO,$B4111,0),HLOOKUP(Q$2+$A4111,Sheet2!CC:NO,$B4111,0)&lt;&gt;""),HLOOKUP(Q$2+$A4111,Sheet2!CC:NO,$B4111,0),"")</f>
        <v/>
      </c>
    </row>
    <row r="4112" spans="1:17" x14ac:dyDescent="0.25">
      <c r="A4112" s="64">
        <f t="shared" si="515"/>
        <v>48</v>
      </c>
      <c r="B4112" s="64">
        <f t="shared" si="516"/>
        <v>415</v>
      </c>
      <c r="C4112" s="64">
        <f t="shared" si="517"/>
        <v>9</v>
      </c>
      <c r="D4112" s="64">
        <f t="shared" si="518"/>
        <v>411</v>
      </c>
      <c r="E4112" s="64">
        <f t="shared" si="519"/>
        <v>2051</v>
      </c>
      <c r="F4112" s="64" t="str">
        <f t="shared" si="512"/>
        <v/>
      </c>
      <c r="G4112" s="64" t="str">
        <f t="shared" si="513"/>
        <v/>
      </c>
      <c r="H4112" s="64" t="str">
        <f t="shared" si="514"/>
        <v/>
      </c>
      <c r="I4112" s="80" t="str">
        <f>IFERROR(VLOOKUP(D4112,Sheet2!A:B,2,0),"")</f>
        <v/>
      </c>
      <c r="J4112" s="64" t="str">
        <f>IFERROR(IF(I4112&lt;&gt;"",VLOOKUP(I4112,Sheet2!B:C,2,0),""),"")</f>
        <v/>
      </c>
      <c r="K4112" s="64" t="str">
        <f>IFERROR( IF(I4112&lt;&gt;"", HLOOKUP(L$2+$A4112,Sheet2!BX:NK,2,0),""),"")</f>
        <v/>
      </c>
      <c r="L4112" t="str">
        <f>IF(OR(HLOOKUP(L$2+$A4112,Sheet2!BX:NK,$B4112,0),HLOOKUP(L$2+$A4112,Sheet2!BX:NK,$B4112,0)&lt;&gt;""),HLOOKUP(L$2+$A4112,Sheet2!BX:NK,$B4112,0),"")</f>
        <v/>
      </c>
      <c r="M4112" t="str">
        <f>IF(OR(HLOOKUP(M$2+$A4112,Sheet2!BY:NL,$B4112,0),HLOOKUP(M$2+$A4112,Sheet2!BY:NL,$B4112,0)&lt;&gt;""),HLOOKUP(M$2+$A4112,Sheet2!BY:NL,$B4112,0),"")</f>
        <v/>
      </c>
      <c r="N4112" t="str">
        <f>IF(OR(HLOOKUP(N$2+$A4112,Sheet2!BZ:NM,$B4112,0),HLOOKUP(N$2+$A4112,Sheet2!BZ:NM,$B4112,0)&lt;&gt;""),HLOOKUP(N$2+$A4112,Sheet2!BZ:NM,$B4112,0),"")</f>
        <v/>
      </c>
      <c r="O4112" t="str">
        <f>IF(OR(HLOOKUP(O$2+$A4112,Sheet2!CA:NN,$B4112,0),HLOOKUP(O$2+$A4112,Sheet2!CA:NN,$B4112,0)&lt;&gt;""),HLOOKUP(O$2+$A4112,Sheet2!CA:NN,$B4112,0),"")</f>
        <v/>
      </c>
      <c r="P4112" t="str">
        <f>IF(OR(HLOOKUP(P$2+$A4112,Sheet2!CB:NO,$B4112,0),HLOOKUP(P$2+$A4112,Sheet2!CB:NO,$B4112,0)&lt;&gt;""),HLOOKUP(P$2+$A4112,Sheet2!CB:NO,$B4112,0),"")</f>
        <v/>
      </c>
      <c r="Q4112" t="str">
        <f>IF(OR(HLOOKUP(Q$2+$A4112,Sheet2!CC:NO,$B4112,0),HLOOKUP(Q$2+$A4112,Sheet2!CC:NO,$B4112,0)&lt;&gt;""),HLOOKUP(Q$2+$A4112,Sheet2!CC:NO,$B4112,0),"")</f>
        <v/>
      </c>
    </row>
    <row r="4113" spans="1:17" x14ac:dyDescent="0.25">
      <c r="A4113" s="64">
        <f t="shared" si="515"/>
        <v>54</v>
      </c>
      <c r="B4113" s="64">
        <f t="shared" si="516"/>
        <v>415</v>
      </c>
      <c r="C4113" s="64">
        <f t="shared" si="517"/>
        <v>10</v>
      </c>
      <c r="D4113" s="64">
        <f t="shared" si="518"/>
        <v>411</v>
      </c>
      <c r="E4113" s="64">
        <f t="shared" si="519"/>
        <v>2051</v>
      </c>
      <c r="F4113" s="64" t="str">
        <f t="shared" si="512"/>
        <v/>
      </c>
      <c r="G4113" s="64" t="str">
        <f t="shared" si="513"/>
        <v/>
      </c>
      <c r="H4113" s="64" t="str">
        <f t="shared" si="514"/>
        <v/>
      </c>
      <c r="I4113" s="80" t="str">
        <f>IFERROR(VLOOKUP(D4113,Sheet2!A:B,2,0),"")</f>
        <v/>
      </c>
      <c r="J4113" s="64" t="str">
        <f>IFERROR(IF(I4113&lt;&gt;"",VLOOKUP(I4113,Sheet2!B:C,2,0),""),"")</f>
        <v/>
      </c>
      <c r="K4113" s="64" t="str">
        <f>IFERROR( IF(I4113&lt;&gt;"", HLOOKUP(L$2+$A4113,Sheet2!BX:NK,2,0),""),"")</f>
        <v/>
      </c>
      <c r="L4113" t="str">
        <f>IF(OR(HLOOKUP(L$2+$A4113,Sheet2!BX:NK,$B4113,0),HLOOKUP(L$2+$A4113,Sheet2!BX:NK,$B4113,0)&lt;&gt;""),HLOOKUP(L$2+$A4113,Sheet2!BX:NK,$B4113,0),"")</f>
        <v/>
      </c>
      <c r="M4113" t="str">
        <f>IF(OR(HLOOKUP(M$2+$A4113,Sheet2!BY:NL,$B4113,0),HLOOKUP(M$2+$A4113,Sheet2!BY:NL,$B4113,0)&lt;&gt;""),HLOOKUP(M$2+$A4113,Sheet2!BY:NL,$B4113,0),"")</f>
        <v/>
      </c>
      <c r="N4113" t="str">
        <f>IF(OR(HLOOKUP(N$2+$A4113,Sheet2!BZ:NM,$B4113,0),HLOOKUP(N$2+$A4113,Sheet2!BZ:NM,$B4113,0)&lt;&gt;""),HLOOKUP(N$2+$A4113,Sheet2!BZ:NM,$B4113,0),"")</f>
        <v/>
      </c>
      <c r="O4113" t="str">
        <f>IF(OR(HLOOKUP(O$2+$A4113,Sheet2!CA:NN,$B4113,0),HLOOKUP(O$2+$A4113,Sheet2!CA:NN,$B4113,0)&lt;&gt;""),HLOOKUP(O$2+$A4113,Sheet2!CA:NN,$B4113,0),"")</f>
        <v/>
      </c>
      <c r="P4113" t="str">
        <f>IF(OR(HLOOKUP(P$2+$A4113,Sheet2!CB:NO,$B4113,0),HLOOKUP(P$2+$A4113,Sheet2!CB:NO,$B4113,0)&lt;&gt;""),HLOOKUP(P$2+$A4113,Sheet2!CB:NO,$B4113,0),"")</f>
        <v/>
      </c>
      <c r="Q4113" t="str">
        <f>IF(OR(HLOOKUP(Q$2+$A4113,Sheet2!CC:NO,$B4113,0),HLOOKUP(Q$2+$A4113,Sheet2!CC:NO,$B4113,0)&lt;&gt;""),HLOOKUP(Q$2+$A4113,Sheet2!CC:NO,$B4113,0),"")</f>
        <v/>
      </c>
    </row>
    <row r="4114" spans="1:17" x14ac:dyDescent="0.25">
      <c r="A4114" s="64">
        <f t="shared" si="515"/>
        <v>0</v>
      </c>
      <c r="B4114" s="64">
        <f t="shared" si="516"/>
        <v>416</v>
      </c>
      <c r="C4114" s="64">
        <f t="shared" si="517"/>
        <v>1</v>
      </c>
      <c r="D4114" s="64">
        <f t="shared" si="518"/>
        <v>412</v>
      </c>
      <c r="E4114" s="64">
        <f t="shared" si="519"/>
        <v>2056</v>
      </c>
      <c r="F4114" s="64" t="str">
        <f t="shared" si="512"/>
        <v/>
      </c>
      <c r="G4114" s="64" t="str">
        <f t="shared" si="513"/>
        <v/>
      </c>
      <c r="H4114" s="64" t="str">
        <f t="shared" si="514"/>
        <v/>
      </c>
      <c r="I4114" s="80" t="str">
        <f>IFERROR(VLOOKUP(D4114,Sheet2!A:B,2,0),"")</f>
        <v/>
      </c>
      <c r="J4114" s="64" t="str">
        <f>IFERROR(IF(I4114&lt;&gt;"",VLOOKUP(I4114,Sheet2!B:C,2,0),""),"")</f>
        <v/>
      </c>
      <c r="K4114" s="64" t="str">
        <f>IFERROR( IF(I4114&lt;&gt;"", HLOOKUP(L$2+$A4114,Sheet2!BX:NK,2,0),""),"")</f>
        <v/>
      </c>
      <c r="L4114" t="str">
        <f>IF(OR(HLOOKUP(L$2+$A4114,Sheet2!BX:NK,$B4114,0),HLOOKUP(L$2+$A4114,Sheet2!BX:NK,$B4114,0)&lt;&gt;""),HLOOKUP(L$2+$A4114,Sheet2!BX:NK,$B4114,0),"")</f>
        <v/>
      </c>
      <c r="M4114" t="str">
        <f>IF(OR(HLOOKUP(M$2+$A4114,Sheet2!BY:NL,$B4114,0),HLOOKUP(M$2+$A4114,Sheet2!BY:NL,$B4114,0)&lt;&gt;""),HLOOKUP(M$2+$A4114,Sheet2!BY:NL,$B4114,0),"")</f>
        <v/>
      </c>
      <c r="N4114" t="str">
        <f>IF(OR(HLOOKUP(N$2+$A4114,Sheet2!BZ:NM,$B4114,0),HLOOKUP(N$2+$A4114,Sheet2!BZ:NM,$B4114,0)&lt;&gt;""),HLOOKUP(N$2+$A4114,Sheet2!BZ:NM,$B4114,0),"")</f>
        <v/>
      </c>
      <c r="O4114" t="str">
        <f>IF(OR(HLOOKUP(O$2+$A4114,Sheet2!CA:NN,$B4114,0),HLOOKUP(O$2+$A4114,Sheet2!CA:NN,$B4114,0)&lt;&gt;""),HLOOKUP(O$2+$A4114,Sheet2!CA:NN,$B4114,0),"")</f>
        <v/>
      </c>
      <c r="P4114" t="str">
        <f>IF(OR(HLOOKUP(P$2+$A4114,Sheet2!CB:NO,$B4114,0),HLOOKUP(P$2+$A4114,Sheet2!CB:NO,$B4114,0)&lt;&gt;""),HLOOKUP(P$2+$A4114,Sheet2!CB:NO,$B4114,0),"")</f>
        <v/>
      </c>
      <c r="Q4114" t="str">
        <f>IF(OR(HLOOKUP(Q$2+$A4114,Sheet2!CC:NO,$B4114,0),HLOOKUP(Q$2+$A4114,Sheet2!CC:NO,$B4114,0)&lt;&gt;""),HLOOKUP(Q$2+$A4114,Sheet2!CC:NO,$B4114,0),"")</f>
        <v/>
      </c>
    </row>
    <row r="4115" spans="1:17" x14ac:dyDescent="0.25">
      <c r="A4115" s="64">
        <f t="shared" si="515"/>
        <v>6</v>
      </c>
      <c r="B4115" s="64">
        <f t="shared" si="516"/>
        <v>416</v>
      </c>
      <c r="C4115" s="64">
        <f t="shared" si="517"/>
        <v>2</v>
      </c>
      <c r="D4115" s="64">
        <f t="shared" si="518"/>
        <v>412</v>
      </c>
      <c r="E4115" s="64">
        <f t="shared" si="519"/>
        <v>2056</v>
      </c>
      <c r="F4115" s="64" t="str">
        <f t="shared" si="512"/>
        <v/>
      </c>
      <c r="G4115" s="64" t="str">
        <f t="shared" si="513"/>
        <v/>
      </c>
      <c r="H4115" s="64" t="str">
        <f t="shared" si="514"/>
        <v/>
      </c>
      <c r="I4115" s="80" t="str">
        <f>IFERROR(VLOOKUP(D4115,Sheet2!A:B,2,0),"")</f>
        <v/>
      </c>
      <c r="J4115" s="64" t="str">
        <f>IFERROR(IF(I4115&lt;&gt;"",VLOOKUP(I4115,Sheet2!B:C,2,0),""),"")</f>
        <v/>
      </c>
      <c r="K4115" s="64" t="str">
        <f>IFERROR( IF(I4115&lt;&gt;"", HLOOKUP(L$2+$A4115,Sheet2!BX:NK,2,0),""),"")</f>
        <v/>
      </c>
      <c r="L4115" t="str">
        <f>IF(OR(HLOOKUP(L$2+$A4115,Sheet2!BX:NK,$B4115,0),HLOOKUP(L$2+$A4115,Sheet2!BX:NK,$B4115,0)&lt;&gt;""),HLOOKUP(L$2+$A4115,Sheet2!BX:NK,$B4115,0),"")</f>
        <v/>
      </c>
      <c r="M4115" t="str">
        <f>IF(OR(HLOOKUP(M$2+$A4115,Sheet2!BY:NL,$B4115,0),HLOOKUP(M$2+$A4115,Sheet2!BY:NL,$B4115,0)&lt;&gt;""),HLOOKUP(M$2+$A4115,Sheet2!BY:NL,$B4115,0),"")</f>
        <v/>
      </c>
      <c r="N4115" t="str">
        <f>IF(OR(HLOOKUP(N$2+$A4115,Sheet2!BZ:NM,$B4115,0),HLOOKUP(N$2+$A4115,Sheet2!BZ:NM,$B4115,0)&lt;&gt;""),HLOOKUP(N$2+$A4115,Sheet2!BZ:NM,$B4115,0),"")</f>
        <v/>
      </c>
      <c r="O4115" t="str">
        <f>IF(OR(HLOOKUP(O$2+$A4115,Sheet2!CA:NN,$B4115,0),HLOOKUP(O$2+$A4115,Sheet2!CA:NN,$B4115,0)&lt;&gt;""),HLOOKUP(O$2+$A4115,Sheet2!CA:NN,$B4115,0),"")</f>
        <v/>
      </c>
      <c r="P4115" t="str">
        <f>IF(OR(HLOOKUP(P$2+$A4115,Sheet2!CB:NO,$B4115,0),HLOOKUP(P$2+$A4115,Sheet2!CB:NO,$B4115,0)&lt;&gt;""),HLOOKUP(P$2+$A4115,Sheet2!CB:NO,$B4115,0),"")</f>
        <v/>
      </c>
      <c r="Q4115" t="str">
        <f>IF(OR(HLOOKUP(Q$2+$A4115,Sheet2!CC:NO,$B4115,0),HLOOKUP(Q$2+$A4115,Sheet2!CC:NO,$B4115,0)&lt;&gt;""),HLOOKUP(Q$2+$A4115,Sheet2!CC:NO,$B4115,0),"")</f>
        <v/>
      </c>
    </row>
    <row r="4116" spans="1:17" x14ac:dyDescent="0.25">
      <c r="A4116" s="64">
        <f t="shared" si="515"/>
        <v>12</v>
      </c>
      <c r="B4116" s="64">
        <f t="shared" si="516"/>
        <v>416</v>
      </c>
      <c r="C4116" s="64">
        <f t="shared" si="517"/>
        <v>3</v>
      </c>
      <c r="D4116" s="64">
        <f t="shared" si="518"/>
        <v>412</v>
      </c>
      <c r="E4116" s="64">
        <f t="shared" si="519"/>
        <v>2056</v>
      </c>
      <c r="F4116" s="64" t="str">
        <f t="shared" si="512"/>
        <v/>
      </c>
      <c r="G4116" s="64" t="str">
        <f t="shared" si="513"/>
        <v/>
      </c>
      <c r="H4116" s="64" t="str">
        <f t="shared" si="514"/>
        <v/>
      </c>
      <c r="I4116" s="80" t="str">
        <f>IFERROR(VLOOKUP(D4116,Sheet2!A:B,2,0),"")</f>
        <v/>
      </c>
      <c r="J4116" s="64" t="str">
        <f>IFERROR(IF(I4116&lt;&gt;"",VLOOKUP(I4116,Sheet2!B:C,2,0),""),"")</f>
        <v/>
      </c>
      <c r="K4116" s="64" t="str">
        <f>IFERROR( IF(I4116&lt;&gt;"", HLOOKUP(L$2+$A4116,Sheet2!BX:NK,2,0),""),"")</f>
        <v/>
      </c>
      <c r="L4116" t="str">
        <f>IF(OR(HLOOKUP(L$2+$A4116,Sheet2!BX:NK,$B4116,0),HLOOKUP(L$2+$A4116,Sheet2!BX:NK,$B4116,0)&lt;&gt;""),HLOOKUP(L$2+$A4116,Sheet2!BX:NK,$B4116,0),"")</f>
        <v/>
      </c>
      <c r="M4116" t="str">
        <f>IF(OR(HLOOKUP(M$2+$A4116,Sheet2!BY:NL,$B4116,0),HLOOKUP(M$2+$A4116,Sheet2!BY:NL,$B4116,0)&lt;&gt;""),HLOOKUP(M$2+$A4116,Sheet2!BY:NL,$B4116,0),"")</f>
        <v/>
      </c>
      <c r="N4116" t="str">
        <f>IF(OR(HLOOKUP(N$2+$A4116,Sheet2!BZ:NM,$B4116,0),HLOOKUP(N$2+$A4116,Sheet2!BZ:NM,$B4116,0)&lt;&gt;""),HLOOKUP(N$2+$A4116,Sheet2!BZ:NM,$B4116,0),"")</f>
        <v/>
      </c>
      <c r="O4116" t="str">
        <f>IF(OR(HLOOKUP(O$2+$A4116,Sheet2!CA:NN,$B4116,0),HLOOKUP(O$2+$A4116,Sheet2!CA:NN,$B4116,0)&lt;&gt;""),HLOOKUP(O$2+$A4116,Sheet2!CA:NN,$B4116,0),"")</f>
        <v/>
      </c>
      <c r="P4116" t="str">
        <f>IF(OR(HLOOKUP(P$2+$A4116,Sheet2!CB:NO,$B4116,0),HLOOKUP(P$2+$A4116,Sheet2!CB:NO,$B4116,0)&lt;&gt;""),HLOOKUP(P$2+$A4116,Sheet2!CB:NO,$B4116,0),"")</f>
        <v/>
      </c>
      <c r="Q4116" t="str">
        <f>IF(OR(HLOOKUP(Q$2+$A4116,Sheet2!CC:NO,$B4116,0),HLOOKUP(Q$2+$A4116,Sheet2!CC:NO,$B4116,0)&lt;&gt;""),HLOOKUP(Q$2+$A4116,Sheet2!CC:NO,$B4116,0),"")</f>
        <v/>
      </c>
    </row>
    <row r="4117" spans="1:17" x14ac:dyDescent="0.25">
      <c r="A4117" s="64">
        <f t="shared" si="515"/>
        <v>18</v>
      </c>
      <c r="B4117" s="64">
        <f t="shared" si="516"/>
        <v>416</v>
      </c>
      <c r="C4117" s="64">
        <f t="shared" si="517"/>
        <v>4</v>
      </c>
      <c r="D4117" s="64">
        <f t="shared" si="518"/>
        <v>412</v>
      </c>
      <c r="E4117" s="64">
        <f t="shared" si="519"/>
        <v>2056</v>
      </c>
      <c r="F4117" s="64" t="str">
        <f t="shared" si="512"/>
        <v/>
      </c>
      <c r="G4117" s="64" t="str">
        <f t="shared" si="513"/>
        <v/>
      </c>
      <c r="H4117" s="64" t="str">
        <f t="shared" si="514"/>
        <v/>
      </c>
      <c r="I4117" s="80" t="str">
        <f>IFERROR(VLOOKUP(D4117,Sheet2!A:B,2,0),"")</f>
        <v/>
      </c>
      <c r="J4117" s="64" t="str">
        <f>IFERROR(IF(I4117&lt;&gt;"",VLOOKUP(I4117,Sheet2!B:C,2,0),""),"")</f>
        <v/>
      </c>
      <c r="K4117" s="64" t="str">
        <f>IFERROR( IF(I4117&lt;&gt;"", HLOOKUP(L$2+$A4117,Sheet2!BX:NK,2,0),""),"")</f>
        <v/>
      </c>
      <c r="L4117" t="str">
        <f>IF(OR(HLOOKUP(L$2+$A4117,Sheet2!BX:NK,$B4117,0),HLOOKUP(L$2+$A4117,Sheet2!BX:NK,$B4117,0)&lt;&gt;""),HLOOKUP(L$2+$A4117,Sheet2!BX:NK,$B4117,0),"")</f>
        <v/>
      </c>
      <c r="M4117" t="str">
        <f>IF(OR(HLOOKUP(M$2+$A4117,Sheet2!BY:NL,$B4117,0),HLOOKUP(M$2+$A4117,Sheet2!BY:NL,$B4117,0)&lt;&gt;""),HLOOKUP(M$2+$A4117,Sheet2!BY:NL,$B4117,0),"")</f>
        <v/>
      </c>
      <c r="N4117" t="str">
        <f>IF(OR(HLOOKUP(N$2+$A4117,Sheet2!BZ:NM,$B4117,0),HLOOKUP(N$2+$A4117,Sheet2!BZ:NM,$B4117,0)&lt;&gt;""),HLOOKUP(N$2+$A4117,Sheet2!BZ:NM,$B4117,0),"")</f>
        <v/>
      </c>
      <c r="O4117" t="str">
        <f>IF(OR(HLOOKUP(O$2+$A4117,Sheet2!CA:NN,$B4117,0),HLOOKUP(O$2+$A4117,Sheet2!CA:NN,$B4117,0)&lt;&gt;""),HLOOKUP(O$2+$A4117,Sheet2!CA:NN,$B4117,0),"")</f>
        <v/>
      </c>
      <c r="P4117" t="str">
        <f>IF(OR(HLOOKUP(P$2+$A4117,Sheet2!CB:NO,$B4117,0),HLOOKUP(P$2+$A4117,Sheet2!CB:NO,$B4117,0)&lt;&gt;""),HLOOKUP(P$2+$A4117,Sheet2!CB:NO,$B4117,0),"")</f>
        <v/>
      </c>
      <c r="Q4117" t="str">
        <f>IF(OR(HLOOKUP(Q$2+$A4117,Sheet2!CC:NO,$B4117,0),HLOOKUP(Q$2+$A4117,Sheet2!CC:NO,$B4117,0)&lt;&gt;""),HLOOKUP(Q$2+$A4117,Sheet2!CC:NO,$B4117,0),"")</f>
        <v/>
      </c>
    </row>
    <row r="4118" spans="1:17" x14ac:dyDescent="0.25">
      <c r="A4118" s="64">
        <f t="shared" si="515"/>
        <v>24</v>
      </c>
      <c r="B4118" s="64">
        <f t="shared" si="516"/>
        <v>416</v>
      </c>
      <c r="C4118" s="64">
        <f t="shared" si="517"/>
        <v>5</v>
      </c>
      <c r="D4118" s="64">
        <f t="shared" si="518"/>
        <v>412</v>
      </c>
      <c r="E4118" s="64">
        <f t="shared" si="519"/>
        <v>2056</v>
      </c>
      <c r="F4118" s="64" t="str">
        <f t="shared" si="512"/>
        <v/>
      </c>
      <c r="G4118" s="64" t="str">
        <f t="shared" si="513"/>
        <v/>
      </c>
      <c r="H4118" s="64" t="str">
        <f t="shared" si="514"/>
        <v/>
      </c>
      <c r="I4118" s="80" t="str">
        <f>IFERROR(VLOOKUP(D4118,Sheet2!A:B,2,0),"")</f>
        <v/>
      </c>
      <c r="J4118" s="64" t="str">
        <f>IFERROR(IF(I4118&lt;&gt;"",VLOOKUP(I4118,Sheet2!B:C,2,0),""),"")</f>
        <v/>
      </c>
      <c r="K4118" s="64" t="str">
        <f>IFERROR( IF(I4118&lt;&gt;"", HLOOKUP(L$2+$A4118,Sheet2!BX:NK,2,0),""),"")</f>
        <v/>
      </c>
      <c r="L4118" t="str">
        <f>IF(OR(HLOOKUP(L$2+$A4118,Sheet2!BX:NK,$B4118,0),HLOOKUP(L$2+$A4118,Sheet2!BX:NK,$B4118,0)&lt;&gt;""),HLOOKUP(L$2+$A4118,Sheet2!BX:NK,$B4118,0),"")</f>
        <v/>
      </c>
      <c r="M4118" t="str">
        <f>IF(OR(HLOOKUP(M$2+$A4118,Sheet2!BY:NL,$B4118,0),HLOOKUP(M$2+$A4118,Sheet2!BY:NL,$B4118,0)&lt;&gt;""),HLOOKUP(M$2+$A4118,Sheet2!BY:NL,$B4118,0),"")</f>
        <v/>
      </c>
      <c r="N4118" t="str">
        <f>IF(OR(HLOOKUP(N$2+$A4118,Sheet2!BZ:NM,$B4118,0),HLOOKUP(N$2+$A4118,Sheet2!BZ:NM,$B4118,0)&lt;&gt;""),HLOOKUP(N$2+$A4118,Sheet2!BZ:NM,$B4118,0),"")</f>
        <v/>
      </c>
      <c r="O4118" t="str">
        <f>IF(OR(HLOOKUP(O$2+$A4118,Sheet2!CA:NN,$B4118,0),HLOOKUP(O$2+$A4118,Sheet2!CA:NN,$B4118,0)&lt;&gt;""),HLOOKUP(O$2+$A4118,Sheet2!CA:NN,$B4118,0),"")</f>
        <v/>
      </c>
      <c r="P4118" t="str">
        <f>IF(OR(HLOOKUP(P$2+$A4118,Sheet2!CB:NO,$B4118,0),HLOOKUP(P$2+$A4118,Sheet2!CB:NO,$B4118,0)&lt;&gt;""),HLOOKUP(P$2+$A4118,Sheet2!CB:NO,$B4118,0),"")</f>
        <v/>
      </c>
      <c r="Q4118" t="str">
        <f>IF(OR(HLOOKUP(Q$2+$A4118,Sheet2!CC:NO,$B4118,0),HLOOKUP(Q$2+$A4118,Sheet2!CC:NO,$B4118,0)&lt;&gt;""),HLOOKUP(Q$2+$A4118,Sheet2!CC:NO,$B4118,0),"")</f>
        <v/>
      </c>
    </row>
    <row r="4119" spans="1:17" x14ac:dyDescent="0.25">
      <c r="A4119" s="64">
        <f t="shared" si="515"/>
        <v>30</v>
      </c>
      <c r="B4119" s="64">
        <f t="shared" si="516"/>
        <v>416</v>
      </c>
      <c r="C4119" s="64">
        <f t="shared" si="517"/>
        <v>6</v>
      </c>
      <c r="D4119" s="64">
        <f t="shared" si="518"/>
        <v>412</v>
      </c>
      <c r="E4119" s="64">
        <f t="shared" si="519"/>
        <v>2056</v>
      </c>
      <c r="F4119" s="64" t="str">
        <f t="shared" si="512"/>
        <v/>
      </c>
      <c r="G4119" s="64" t="str">
        <f t="shared" si="513"/>
        <v/>
      </c>
      <c r="H4119" s="64" t="str">
        <f t="shared" si="514"/>
        <v/>
      </c>
      <c r="I4119" s="80" t="str">
        <f>IFERROR(VLOOKUP(D4119,Sheet2!A:B,2,0),"")</f>
        <v/>
      </c>
      <c r="J4119" s="64" t="str">
        <f>IFERROR(IF(I4119&lt;&gt;"",VLOOKUP(I4119,Sheet2!B:C,2,0),""),"")</f>
        <v/>
      </c>
      <c r="K4119" s="64" t="str">
        <f>IFERROR( IF(I4119&lt;&gt;"", HLOOKUP(L$2+$A4119,Sheet2!BX:NK,2,0),""),"")</f>
        <v/>
      </c>
      <c r="L4119" t="str">
        <f>IF(OR(HLOOKUP(L$2+$A4119,Sheet2!BX:NK,$B4119,0),HLOOKUP(L$2+$A4119,Sheet2!BX:NK,$B4119,0)&lt;&gt;""),HLOOKUP(L$2+$A4119,Sheet2!BX:NK,$B4119,0),"")</f>
        <v/>
      </c>
      <c r="M4119" t="str">
        <f>IF(OR(HLOOKUP(M$2+$A4119,Sheet2!BY:NL,$B4119,0),HLOOKUP(M$2+$A4119,Sheet2!BY:NL,$B4119,0)&lt;&gt;""),HLOOKUP(M$2+$A4119,Sheet2!BY:NL,$B4119,0),"")</f>
        <v/>
      </c>
      <c r="N4119" t="str">
        <f>IF(OR(HLOOKUP(N$2+$A4119,Sheet2!BZ:NM,$B4119,0),HLOOKUP(N$2+$A4119,Sheet2!BZ:NM,$B4119,0)&lt;&gt;""),HLOOKUP(N$2+$A4119,Sheet2!BZ:NM,$B4119,0),"")</f>
        <v/>
      </c>
      <c r="O4119" t="str">
        <f>IF(OR(HLOOKUP(O$2+$A4119,Sheet2!CA:NN,$B4119,0),HLOOKUP(O$2+$A4119,Sheet2!CA:NN,$B4119,0)&lt;&gt;""),HLOOKUP(O$2+$A4119,Sheet2!CA:NN,$B4119,0),"")</f>
        <v/>
      </c>
      <c r="P4119" t="str">
        <f>IF(OR(HLOOKUP(P$2+$A4119,Sheet2!CB:NO,$B4119,0),HLOOKUP(P$2+$A4119,Sheet2!CB:NO,$B4119,0)&lt;&gt;""),HLOOKUP(P$2+$A4119,Sheet2!CB:NO,$B4119,0),"")</f>
        <v/>
      </c>
      <c r="Q4119" t="str">
        <f>IF(OR(HLOOKUP(Q$2+$A4119,Sheet2!CC:NO,$B4119,0),HLOOKUP(Q$2+$A4119,Sheet2!CC:NO,$B4119,0)&lt;&gt;""),HLOOKUP(Q$2+$A4119,Sheet2!CC:NO,$B4119,0),"")</f>
        <v/>
      </c>
    </row>
    <row r="4120" spans="1:17" x14ac:dyDescent="0.25">
      <c r="A4120" s="64">
        <f t="shared" si="515"/>
        <v>36</v>
      </c>
      <c r="B4120" s="64">
        <f t="shared" si="516"/>
        <v>416</v>
      </c>
      <c r="C4120" s="64">
        <f t="shared" si="517"/>
        <v>7</v>
      </c>
      <c r="D4120" s="64">
        <f t="shared" si="518"/>
        <v>412</v>
      </c>
      <c r="E4120" s="64">
        <f t="shared" si="519"/>
        <v>2056</v>
      </c>
      <c r="F4120" s="64" t="str">
        <f t="shared" si="512"/>
        <v/>
      </c>
      <c r="G4120" s="64" t="str">
        <f t="shared" si="513"/>
        <v/>
      </c>
      <c r="H4120" s="64" t="str">
        <f t="shared" si="514"/>
        <v/>
      </c>
      <c r="I4120" s="80" t="str">
        <f>IFERROR(VLOOKUP(D4120,Sheet2!A:B,2,0),"")</f>
        <v/>
      </c>
      <c r="J4120" s="64" t="str">
        <f>IFERROR(IF(I4120&lt;&gt;"",VLOOKUP(I4120,Sheet2!B:C,2,0),""),"")</f>
        <v/>
      </c>
      <c r="K4120" s="64" t="str">
        <f>IFERROR( IF(I4120&lt;&gt;"", HLOOKUP(L$2+$A4120,Sheet2!BX:NK,2,0),""),"")</f>
        <v/>
      </c>
      <c r="L4120" t="str">
        <f>IF(OR(HLOOKUP(L$2+$A4120,Sheet2!BX:NK,$B4120,0),HLOOKUP(L$2+$A4120,Sheet2!BX:NK,$B4120,0)&lt;&gt;""),HLOOKUP(L$2+$A4120,Sheet2!BX:NK,$B4120,0),"")</f>
        <v/>
      </c>
      <c r="M4120" t="str">
        <f>IF(OR(HLOOKUP(M$2+$A4120,Sheet2!BY:NL,$B4120,0),HLOOKUP(M$2+$A4120,Sheet2!BY:NL,$B4120,0)&lt;&gt;""),HLOOKUP(M$2+$A4120,Sheet2!BY:NL,$B4120,0),"")</f>
        <v/>
      </c>
      <c r="N4120" t="str">
        <f>IF(OR(HLOOKUP(N$2+$A4120,Sheet2!BZ:NM,$B4120,0),HLOOKUP(N$2+$A4120,Sheet2!BZ:NM,$B4120,0)&lt;&gt;""),HLOOKUP(N$2+$A4120,Sheet2!BZ:NM,$B4120,0),"")</f>
        <v/>
      </c>
      <c r="O4120" t="str">
        <f>IF(OR(HLOOKUP(O$2+$A4120,Sheet2!CA:NN,$B4120,0),HLOOKUP(O$2+$A4120,Sheet2!CA:NN,$B4120,0)&lt;&gt;""),HLOOKUP(O$2+$A4120,Sheet2!CA:NN,$B4120,0),"")</f>
        <v/>
      </c>
      <c r="P4120" t="str">
        <f>IF(OR(HLOOKUP(P$2+$A4120,Sheet2!CB:NO,$B4120,0),HLOOKUP(P$2+$A4120,Sheet2!CB:NO,$B4120,0)&lt;&gt;""),HLOOKUP(P$2+$A4120,Sheet2!CB:NO,$B4120,0),"")</f>
        <v/>
      </c>
      <c r="Q4120" t="str">
        <f>IF(OR(HLOOKUP(Q$2+$A4120,Sheet2!CC:NO,$B4120,0),HLOOKUP(Q$2+$A4120,Sheet2!CC:NO,$B4120,0)&lt;&gt;""),HLOOKUP(Q$2+$A4120,Sheet2!CC:NO,$B4120,0),"")</f>
        <v/>
      </c>
    </row>
    <row r="4121" spans="1:17" x14ac:dyDescent="0.25">
      <c r="A4121" s="64">
        <f t="shared" si="515"/>
        <v>42</v>
      </c>
      <c r="B4121" s="64">
        <f t="shared" si="516"/>
        <v>416</v>
      </c>
      <c r="C4121" s="64">
        <f t="shared" si="517"/>
        <v>8</v>
      </c>
      <c r="D4121" s="64">
        <f t="shared" si="518"/>
        <v>412</v>
      </c>
      <c r="E4121" s="64">
        <f t="shared" si="519"/>
        <v>2056</v>
      </c>
      <c r="F4121" s="64" t="str">
        <f t="shared" si="512"/>
        <v/>
      </c>
      <c r="G4121" s="64" t="str">
        <f t="shared" si="513"/>
        <v/>
      </c>
      <c r="H4121" s="64" t="str">
        <f t="shared" si="514"/>
        <v/>
      </c>
      <c r="I4121" s="80" t="str">
        <f>IFERROR(VLOOKUP(D4121,Sheet2!A:B,2,0),"")</f>
        <v/>
      </c>
      <c r="J4121" s="64" t="str">
        <f>IFERROR(IF(I4121&lt;&gt;"",VLOOKUP(I4121,Sheet2!B:C,2,0),""),"")</f>
        <v/>
      </c>
      <c r="K4121" s="64" t="str">
        <f>IFERROR( IF(I4121&lt;&gt;"", HLOOKUP(L$2+$A4121,Sheet2!BX:NK,2,0),""),"")</f>
        <v/>
      </c>
      <c r="L4121" t="str">
        <f>IF(OR(HLOOKUP(L$2+$A4121,Sheet2!BX:NK,$B4121,0),HLOOKUP(L$2+$A4121,Sheet2!BX:NK,$B4121,0)&lt;&gt;""),HLOOKUP(L$2+$A4121,Sheet2!BX:NK,$B4121,0),"")</f>
        <v/>
      </c>
      <c r="M4121" t="str">
        <f>IF(OR(HLOOKUP(M$2+$A4121,Sheet2!BY:NL,$B4121,0),HLOOKUP(M$2+$A4121,Sheet2!BY:NL,$B4121,0)&lt;&gt;""),HLOOKUP(M$2+$A4121,Sheet2!BY:NL,$B4121,0),"")</f>
        <v/>
      </c>
      <c r="N4121" t="str">
        <f>IF(OR(HLOOKUP(N$2+$A4121,Sheet2!BZ:NM,$B4121,0),HLOOKUP(N$2+$A4121,Sheet2!BZ:NM,$B4121,0)&lt;&gt;""),HLOOKUP(N$2+$A4121,Sheet2!BZ:NM,$B4121,0),"")</f>
        <v/>
      </c>
      <c r="O4121" t="str">
        <f>IF(OR(HLOOKUP(O$2+$A4121,Sheet2!CA:NN,$B4121,0),HLOOKUP(O$2+$A4121,Sheet2!CA:NN,$B4121,0)&lt;&gt;""),HLOOKUP(O$2+$A4121,Sheet2!CA:NN,$B4121,0),"")</f>
        <v/>
      </c>
      <c r="P4121" t="str">
        <f>IF(OR(HLOOKUP(P$2+$A4121,Sheet2!CB:NO,$B4121,0),HLOOKUP(P$2+$A4121,Sheet2!CB:NO,$B4121,0)&lt;&gt;""),HLOOKUP(P$2+$A4121,Sheet2!CB:NO,$B4121,0),"")</f>
        <v/>
      </c>
      <c r="Q4121" t="str">
        <f>IF(OR(HLOOKUP(Q$2+$A4121,Sheet2!CC:NO,$B4121,0),HLOOKUP(Q$2+$A4121,Sheet2!CC:NO,$B4121,0)&lt;&gt;""),HLOOKUP(Q$2+$A4121,Sheet2!CC:NO,$B4121,0),"")</f>
        <v/>
      </c>
    </row>
    <row r="4122" spans="1:17" x14ac:dyDescent="0.25">
      <c r="A4122" s="64">
        <f t="shared" si="515"/>
        <v>48</v>
      </c>
      <c r="B4122" s="64">
        <f t="shared" si="516"/>
        <v>416</v>
      </c>
      <c r="C4122" s="64">
        <f t="shared" si="517"/>
        <v>9</v>
      </c>
      <c r="D4122" s="64">
        <f t="shared" si="518"/>
        <v>412</v>
      </c>
      <c r="E4122" s="64">
        <f t="shared" si="519"/>
        <v>2056</v>
      </c>
      <c r="F4122" s="64" t="str">
        <f t="shared" si="512"/>
        <v/>
      </c>
      <c r="G4122" s="64" t="str">
        <f t="shared" si="513"/>
        <v/>
      </c>
      <c r="H4122" s="64" t="str">
        <f t="shared" si="514"/>
        <v/>
      </c>
      <c r="I4122" s="80" t="str">
        <f>IFERROR(VLOOKUP(D4122,Sheet2!A:B,2,0),"")</f>
        <v/>
      </c>
      <c r="J4122" s="64" t="str">
        <f>IFERROR(IF(I4122&lt;&gt;"",VLOOKUP(I4122,Sheet2!B:C,2,0),""),"")</f>
        <v/>
      </c>
      <c r="K4122" s="64" t="str">
        <f>IFERROR( IF(I4122&lt;&gt;"", HLOOKUP(L$2+$A4122,Sheet2!BX:NK,2,0),""),"")</f>
        <v/>
      </c>
      <c r="L4122" t="str">
        <f>IF(OR(HLOOKUP(L$2+$A4122,Sheet2!BX:NK,$B4122,0),HLOOKUP(L$2+$A4122,Sheet2!BX:NK,$B4122,0)&lt;&gt;""),HLOOKUP(L$2+$A4122,Sheet2!BX:NK,$B4122,0),"")</f>
        <v/>
      </c>
      <c r="M4122" t="str">
        <f>IF(OR(HLOOKUP(M$2+$A4122,Sheet2!BY:NL,$B4122,0),HLOOKUP(M$2+$A4122,Sheet2!BY:NL,$B4122,0)&lt;&gt;""),HLOOKUP(M$2+$A4122,Sheet2!BY:NL,$B4122,0),"")</f>
        <v/>
      </c>
      <c r="N4122" t="str">
        <f>IF(OR(HLOOKUP(N$2+$A4122,Sheet2!BZ:NM,$B4122,0),HLOOKUP(N$2+$A4122,Sheet2!BZ:NM,$B4122,0)&lt;&gt;""),HLOOKUP(N$2+$A4122,Sheet2!BZ:NM,$B4122,0),"")</f>
        <v/>
      </c>
      <c r="O4122" t="str">
        <f>IF(OR(HLOOKUP(O$2+$A4122,Sheet2!CA:NN,$B4122,0),HLOOKUP(O$2+$A4122,Sheet2!CA:NN,$B4122,0)&lt;&gt;""),HLOOKUP(O$2+$A4122,Sheet2!CA:NN,$B4122,0),"")</f>
        <v/>
      </c>
      <c r="P4122" t="str">
        <f>IF(OR(HLOOKUP(P$2+$A4122,Sheet2!CB:NO,$B4122,0),HLOOKUP(P$2+$A4122,Sheet2!CB:NO,$B4122,0)&lt;&gt;""),HLOOKUP(P$2+$A4122,Sheet2!CB:NO,$B4122,0),"")</f>
        <v/>
      </c>
      <c r="Q4122" t="str">
        <f>IF(OR(HLOOKUP(Q$2+$A4122,Sheet2!CC:NO,$B4122,0),HLOOKUP(Q$2+$A4122,Sheet2!CC:NO,$B4122,0)&lt;&gt;""),HLOOKUP(Q$2+$A4122,Sheet2!CC:NO,$B4122,0),"")</f>
        <v/>
      </c>
    </row>
    <row r="4123" spans="1:17" x14ac:dyDescent="0.25">
      <c r="A4123" s="64">
        <f t="shared" si="515"/>
        <v>54</v>
      </c>
      <c r="B4123" s="64">
        <f t="shared" si="516"/>
        <v>416</v>
      </c>
      <c r="C4123" s="64">
        <f t="shared" si="517"/>
        <v>10</v>
      </c>
      <c r="D4123" s="64">
        <f t="shared" si="518"/>
        <v>412</v>
      </c>
      <c r="E4123" s="64">
        <f t="shared" si="519"/>
        <v>2056</v>
      </c>
      <c r="F4123" s="64" t="str">
        <f t="shared" si="512"/>
        <v/>
      </c>
      <c r="G4123" s="64" t="str">
        <f t="shared" si="513"/>
        <v/>
      </c>
      <c r="H4123" s="64" t="str">
        <f t="shared" si="514"/>
        <v/>
      </c>
      <c r="I4123" s="80" t="str">
        <f>IFERROR(VLOOKUP(D4123,Sheet2!A:B,2,0),"")</f>
        <v/>
      </c>
      <c r="J4123" s="64" t="str">
        <f>IFERROR(IF(I4123&lt;&gt;"",VLOOKUP(I4123,Sheet2!B:C,2,0),""),"")</f>
        <v/>
      </c>
      <c r="K4123" s="64" t="str">
        <f>IFERROR( IF(I4123&lt;&gt;"", HLOOKUP(L$2+$A4123,Sheet2!BX:NK,2,0),""),"")</f>
        <v/>
      </c>
      <c r="L4123" t="str">
        <f>IF(OR(HLOOKUP(L$2+$A4123,Sheet2!BX:NK,$B4123,0),HLOOKUP(L$2+$A4123,Sheet2!BX:NK,$B4123,0)&lt;&gt;""),HLOOKUP(L$2+$A4123,Sheet2!BX:NK,$B4123,0),"")</f>
        <v/>
      </c>
      <c r="M4123" t="str">
        <f>IF(OR(HLOOKUP(M$2+$A4123,Sheet2!BY:NL,$B4123,0),HLOOKUP(M$2+$A4123,Sheet2!BY:NL,$B4123,0)&lt;&gt;""),HLOOKUP(M$2+$A4123,Sheet2!BY:NL,$B4123,0),"")</f>
        <v/>
      </c>
      <c r="N4123" t="str">
        <f>IF(OR(HLOOKUP(N$2+$A4123,Sheet2!BZ:NM,$B4123,0),HLOOKUP(N$2+$A4123,Sheet2!BZ:NM,$B4123,0)&lt;&gt;""),HLOOKUP(N$2+$A4123,Sheet2!BZ:NM,$B4123,0),"")</f>
        <v/>
      </c>
      <c r="O4123" t="str">
        <f>IF(OR(HLOOKUP(O$2+$A4123,Sheet2!CA:NN,$B4123,0),HLOOKUP(O$2+$A4123,Sheet2!CA:NN,$B4123,0)&lt;&gt;""),HLOOKUP(O$2+$A4123,Sheet2!CA:NN,$B4123,0),"")</f>
        <v/>
      </c>
      <c r="P4123" t="str">
        <f>IF(OR(HLOOKUP(P$2+$A4123,Sheet2!CB:NO,$B4123,0),HLOOKUP(P$2+$A4123,Sheet2!CB:NO,$B4123,0)&lt;&gt;""),HLOOKUP(P$2+$A4123,Sheet2!CB:NO,$B4123,0),"")</f>
        <v/>
      </c>
      <c r="Q4123" t="str">
        <f>IF(OR(HLOOKUP(Q$2+$A4123,Sheet2!CC:NO,$B4123,0),HLOOKUP(Q$2+$A4123,Sheet2!CC:NO,$B4123,0)&lt;&gt;""),HLOOKUP(Q$2+$A4123,Sheet2!CC:NO,$B4123,0),"")</f>
        <v/>
      </c>
    </row>
    <row r="4124" spans="1:17" x14ac:dyDescent="0.25">
      <c r="A4124" s="64">
        <f t="shared" si="515"/>
        <v>0</v>
      </c>
      <c r="B4124" s="64">
        <f t="shared" si="516"/>
        <v>417</v>
      </c>
      <c r="C4124" s="64">
        <f t="shared" si="517"/>
        <v>1</v>
      </c>
      <c r="D4124" s="64">
        <f t="shared" si="518"/>
        <v>413</v>
      </c>
      <c r="E4124" s="64">
        <f t="shared" si="519"/>
        <v>2061</v>
      </c>
      <c r="F4124" s="64" t="str">
        <f t="shared" si="512"/>
        <v/>
      </c>
      <c r="G4124" s="64" t="str">
        <f t="shared" si="513"/>
        <v/>
      </c>
      <c r="H4124" s="64" t="str">
        <f t="shared" si="514"/>
        <v/>
      </c>
      <c r="I4124" s="80" t="str">
        <f>IFERROR(VLOOKUP(D4124,Sheet2!A:B,2,0),"")</f>
        <v/>
      </c>
      <c r="J4124" s="64" t="str">
        <f>IFERROR(IF(I4124&lt;&gt;"",VLOOKUP(I4124,Sheet2!B:C,2,0),""),"")</f>
        <v/>
      </c>
      <c r="K4124" s="64" t="str">
        <f>IFERROR( IF(I4124&lt;&gt;"", HLOOKUP(L$2+$A4124,Sheet2!BX:NK,2,0),""),"")</f>
        <v/>
      </c>
      <c r="L4124" t="str">
        <f>IF(OR(HLOOKUP(L$2+$A4124,Sheet2!BX:NK,$B4124,0),HLOOKUP(L$2+$A4124,Sheet2!BX:NK,$B4124,0)&lt;&gt;""),HLOOKUP(L$2+$A4124,Sheet2!BX:NK,$B4124,0),"")</f>
        <v/>
      </c>
      <c r="M4124" t="str">
        <f>IF(OR(HLOOKUP(M$2+$A4124,Sheet2!BY:NL,$B4124,0),HLOOKUP(M$2+$A4124,Sheet2!BY:NL,$B4124,0)&lt;&gt;""),HLOOKUP(M$2+$A4124,Sheet2!BY:NL,$B4124,0),"")</f>
        <v/>
      </c>
      <c r="N4124" t="str">
        <f>IF(OR(HLOOKUP(N$2+$A4124,Sheet2!BZ:NM,$B4124,0),HLOOKUP(N$2+$A4124,Sheet2!BZ:NM,$B4124,0)&lt;&gt;""),HLOOKUP(N$2+$A4124,Sheet2!BZ:NM,$B4124,0),"")</f>
        <v/>
      </c>
      <c r="O4124" t="str">
        <f>IF(OR(HLOOKUP(O$2+$A4124,Sheet2!CA:NN,$B4124,0),HLOOKUP(O$2+$A4124,Sheet2!CA:NN,$B4124,0)&lt;&gt;""),HLOOKUP(O$2+$A4124,Sheet2!CA:NN,$B4124,0),"")</f>
        <v/>
      </c>
      <c r="P4124" t="str">
        <f>IF(OR(HLOOKUP(P$2+$A4124,Sheet2!CB:NO,$B4124,0),HLOOKUP(P$2+$A4124,Sheet2!CB:NO,$B4124,0)&lt;&gt;""),HLOOKUP(P$2+$A4124,Sheet2!CB:NO,$B4124,0),"")</f>
        <v/>
      </c>
      <c r="Q4124" t="str">
        <f>IF(OR(HLOOKUP(Q$2+$A4124,Sheet2!CC:NO,$B4124,0),HLOOKUP(Q$2+$A4124,Sheet2!CC:NO,$B4124,0)&lt;&gt;""),HLOOKUP(Q$2+$A4124,Sheet2!CC:NO,$B4124,0),"")</f>
        <v/>
      </c>
    </row>
    <row r="4125" spans="1:17" x14ac:dyDescent="0.25">
      <c r="A4125" s="64">
        <f t="shared" si="515"/>
        <v>6</v>
      </c>
      <c r="B4125" s="64">
        <f t="shared" si="516"/>
        <v>417</v>
      </c>
      <c r="C4125" s="64">
        <f t="shared" si="517"/>
        <v>2</v>
      </c>
      <c r="D4125" s="64">
        <f t="shared" si="518"/>
        <v>413</v>
      </c>
      <c r="E4125" s="64">
        <f t="shared" si="519"/>
        <v>2061</v>
      </c>
      <c r="F4125" s="64" t="str">
        <f t="shared" si="512"/>
        <v/>
      </c>
      <c r="G4125" s="64" t="str">
        <f t="shared" si="513"/>
        <v/>
      </c>
      <c r="H4125" s="64" t="str">
        <f t="shared" si="514"/>
        <v/>
      </c>
      <c r="I4125" s="80" t="str">
        <f>IFERROR(VLOOKUP(D4125,Sheet2!A:B,2,0),"")</f>
        <v/>
      </c>
      <c r="J4125" s="64" t="str">
        <f>IFERROR(IF(I4125&lt;&gt;"",VLOOKUP(I4125,Sheet2!B:C,2,0),""),"")</f>
        <v/>
      </c>
      <c r="K4125" s="64" t="str">
        <f>IFERROR( IF(I4125&lt;&gt;"", HLOOKUP(L$2+$A4125,Sheet2!BX:NK,2,0),""),"")</f>
        <v/>
      </c>
      <c r="L4125" t="str">
        <f>IF(OR(HLOOKUP(L$2+$A4125,Sheet2!BX:NK,$B4125,0),HLOOKUP(L$2+$A4125,Sheet2!BX:NK,$B4125,0)&lt;&gt;""),HLOOKUP(L$2+$A4125,Sheet2!BX:NK,$B4125,0),"")</f>
        <v/>
      </c>
      <c r="M4125" t="str">
        <f>IF(OR(HLOOKUP(M$2+$A4125,Sheet2!BY:NL,$B4125,0),HLOOKUP(M$2+$A4125,Sheet2!BY:NL,$B4125,0)&lt;&gt;""),HLOOKUP(M$2+$A4125,Sheet2!BY:NL,$B4125,0),"")</f>
        <v/>
      </c>
      <c r="N4125" t="str">
        <f>IF(OR(HLOOKUP(N$2+$A4125,Sheet2!BZ:NM,$B4125,0),HLOOKUP(N$2+$A4125,Sheet2!BZ:NM,$B4125,0)&lt;&gt;""),HLOOKUP(N$2+$A4125,Sheet2!BZ:NM,$B4125,0),"")</f>
        <v/>
      </c>
      <c r="O4125" t="str">
        <f>IF(OR(HLOOKUP(O$2+$A4125,Sheet2!CA:NN,$B4125,0),HLOOKUP(O$2+$A4125,Sheet2!CA:NN,$B4125,0)&lt;&gt;""),HLOOKUP(O$2+$A4125,Sheet2!CA:NN,$B4125,0),"")</f>
        <v/>
      </c>
      <c r="P4125" t="str">
        <f>IF(OR(HLOOKUP(P$2+$A4125,Sheet2!CB:NO,$B4125,0),HLOOKUP(P$2+$A4125,Sheet2!CB:NO,$B4125,0)&lt;&gt;""),HLOOKUP(P$2+$A4125,Sheet2!CB:NO,$B4125,0),"")</f>
        <v/>
      </c>
      <c r="Q4125" t="str">
        <f>IF(OR(HLOOKUP(Q$2+$A4125,Sheet2!CC:NO,$B4125,0),HLOOKUP(Q$2+$A4125,Sheet2!CC:NO,$B4125,0)&lt;&gt;""),HLOOKUP(Q$2+$A4125,Sheet2!CC:NO,$B4125,0),"")</f>
        <v/>
      </c>
    </row>
    <row r="4126" spans="1:17" x14ac:dyDescent="0.25">
      <c r="A4126" s="64">
        <f t="shared" si="515"/>
        <v>12</v>
      </c>
      <c r="B4126" s="64">
        <f t="shared" si="516"/>
        <v>417</v>
      </c>
      <c r="C4126" s="64">
        <f t="shared" si="517"/>
        <v>3</v>
      </c>
      <c r="D4126" s="64">
        <f t="shared" si="518"/>
        <v>413</v>
      </c>
      <c r="E4126" s="64">
        <f t="shared" si="519"/>
        <v>2061</v>
      </c>
      <c r="F4126" s="64" t="str">
        <f t="shared" si="512"/>
        <v/>
      </c>
      <c r="G4126" s="64" t="str">
        <f t="shared" si="513"/>
        <v/>
      </c>
      <c r="H4126" s="64" t="str">
        <f t="shared" si="514"/>
        <v/>
      </c>
      <c r="I4126" s="80" t="str">
        <f>IFERROR(VLOOKUP(D4126,Sheet2!A:B,2,0),"")</f>
        <v/>
      </c>
      <c r="J4126" s="64" t="str">
        <f>IFERROR(IF(I4126&lt;&gt;"",VLOOKUP(I4126,Sheet2!B:C,2,0),""),"")</f>
        <v/>
      </c>
      <c r="K4126" s="64" t="str">
        <f>IFERROR( IF(I4126&lt;&gt;"", HLOOKUP(L$2+$A4126,Sheet2!BX:NK,2,0),""),"")</f>
        <v/>
      </c>
      <c r="L4126" t="str">
        <f>IF(OR(HLOOKUP(L$2+$A4126,Sheet2!BX:NK,$B4126,0),HLOOKUP(L$2+$A4126,Sheet2!BX:NK,$B4126,0)&lt;&gt;""),HLOOKUP(L$2+$A4126,Sheet2!BX:NK,$B4126,0),"")</f>
        <v/>
      </c>
      <c r="M4126" t="str">
        <f>IF(OR(HLOOKUP(M$2+$A4126,Sheet2!BY:NL,$B4126,0),HLOOKUP(M$2+$A4126,Sheet2!BY:NL,$B4126,0)&lt;&gt;""),HLOOKUP(M$2+$A4126,Sheet2!BY:NL,$B4126,0),"")</f>
        <v/>
      </c>
      <c r="N4126" t="str">
        <f>IF(OR(HLOOKUP(N$2+$A4126,Sheet2!BZ:NM,$B4126,0),HLOOKUP(N$2+$A4126,Sheet2!BZ:NM,$B4126,0)&lt;&gt;""),HLOOKUP(N$2+$A4126,Sheet2!BZ:NM,$B4126,0),"")</f>
        <v/>
      </c>
      <c r="O4126" t="str">
        <f>IF(OR(HLOOKUP(O$2+$A4126,Sheet2!CA:NN,$B4126,0),HLOOKUP(O$2+$A4126,Sheet2!CA:NN,$B4126,0)&lt;&gt;""),HLOOKUP(O$2+$A4126,Sheet2!CA:NN,$B4126,0),"")</f>
        <v/>
      </c>
      <c r="P4126" t="str">
        <f>IF(OR(HLOOKUP(P$2+$A4126,Sheet2!CB:NO,$B4126,0),HLOOKUP(P$2+$A4126,Sheet2!CB:NO,$B4126,0)&lt;&gt;""),HLOOKUP(P$2+$A4126,Sheet2!CB:NO,$B4126,0),"")</f>
        <v/>
      </c>
      <c r="Q4126" t="str">
        <f>IF(OR(HLOOKUP(Q$2+$A4126,Sheet2!CC:NO,$B4126,0),HLOOKUP(Q$2+$A4126,Sheet2!CC:NO,$B4126,0)&lt;&gt;""),HLOOKUP(Q$2+$A4126,Sheet2!CC:NO,$B4126,0),"")</f>
        <v/>
      </c>
    </row>
    <row r="4127" spans="1:17" x14ac:dyDescent="0.25">
      <c r="A4127" s="64">
        <f t="shared" si="515"/>
        <v>18</v>
      </c>
      <c r="B4127" s="64">
        <f t="shared" si="516"/>
        <v>417</v>
      </c>
      <c r="C4127" s="64">
        <f t="shared" si="517"/>
        <v>4</v>
      </c>
      <c r="D4127" s="64">
        <f t="shared" si="518"/>
        <v>413</v>
      </c>
      <c r="E4127" s="64">
        <f t="shared" si="519"/>
        <v>2061</v>
      </c>
      <c r="F4127" s="64" t="str">
        <f t="shared" si="512"/>
        <v/>
      </c>
      <c r="G4127" s="64" t="str">
        <f t="shared" si="513"/>
        <v/>
      </c>
      <c r="H4127" s="64" t="str">
        <f t="shared" si="514"/>
        <v/>
      </c>
      <c r="I4127" s="80" t="str">
        <f>IFERROR(VLOOKUP(D4127,Sheet2!A:B,2,0),"")</f>
        <v/>
      </c>
      <c r="J4127" s="64" t="str">
        <f>IFERROR(IF(I4127&lt;&gt;"",VLOOKUP(I4127,Sheet2!B:C,2,0),""),"")</f>
        <v/>
      </c>
      <c r="K4127" s="64" t="str">
        <f>IFERROR( IF(I4127&lt;&gt;"", HLOOKUP(L$2+$A4127,Sheet2!BX:NK,2,0),""),"")</f>
        <v/>
      </c>
      <c r="L4127" t="str">
        <f>IF(OR(HLOOKUP(L$2+$A4127,Sheet2!BX:NK,$B4127,0),HLOOKUP(L$2+$A4127,Sheet2!BX:NK,$B4127,0)&lt;&gt;""),HLOOKUP(L$2+$A4127,Sheet2!BX:NK,$B4127,0),"")</f>
        <v/>
      </c>
      <c r="M4127" t="str">
        <f>IF(OR(HLOOKUP(M$2+$A4127,Sheet2!BY:NL,$B4127,0),HLOOKUP(M$2+$A4127,Sheet2!BY:NL,$B4127,0)&lt;&gt;""),HLOOKUP(M$2+$A4127,Sheet2!BY:NL,$B4127,0),"")</f>
        <v/>
      </c>
      <c r="N4127" t="str">
        <f>IF(OR(HLOOKUP(N$2+$A4127,Sheet2!BZ:NM,$B4127,0),HLOOKUP(N$2+$A4127,Sheet2!BZ:NM,$B4127,0)&lt;&gt;""),HLOOKUP(N$2+$A4127,Sheet2!BZ:NM,$B4127,0),"")</f>
        <v/>
      </c>
      <c r="O4127" t="str">
        <f>IF(OR(HLOOKUP(O$2+$A4127,Sheet2!CA:NN,$B4127,0),HLOOKUP(O$2+$A4127,Sheet2!CA:NN,$B4127,0)&lt;&gt;""),HLOOKUP(O$2+$A4127,Sheet2!CA:NN,$B4127,0),"")</f>
        <v/>
      </c>
      <c r="P4127" t="str">
        <f>IF(OR(HLOOKUP(P$2+$A4127,Sheet2!CB:NO,$B4127,0),HLOOKUP(P$2+$A4127,Sheet2!CB:NO,$B4127,0)&lt;&gt;""),HLOOKUP(P$2+$A4127,Sheet2!CB:NO,$B4127,0),"")</f>
        <v/>
      </c>
      <c r="Q4127" t="str">
        <f>IF(OR(HLOOKUP(Q$2+$A4127,Sheet2!CC:NO,$B4127,0),HLOOKUP(Q$2+$A4127,Sheet2!CC:NO,$B4127,0)&lt;&gt;""),HLOOKUP(Q$2+$A4127,Sheet2!CC:NO,$B4127,0),"")</f>
        <v/>
      </c>
    </row>
    <row r="4128" spans="1:17" x14ac:dyDescent="0.25">
      <c r="A4128" s="64">
        <f t="shared" si="515"/>
        <v>24</v>
      </c>
      <c r="B4128" s="64">
        <f t="shared" si="516"/>
        <v>417</v>
      </c>
      <c r="C4128" s="64">
        <f t="shared" si="517"/>
        <v>5</v>
      </c>
      <c r="D4128" s="64">
        <f t="shared" si="518"/>
        <v>413</v>
      </c>
      <c r="E4128" s="64">
        <f t="shared" si="519"/>
        <v>2061</v>
      </c>
      <c r="F4128" s="64" t="str">
        <f t="shared" si="512"/>
        <v/>
      </c>
      <c r="G4128" s="64" t="str">
        <f t="shared" si="513"/>
        <v/>
      </c>
      <c r="H4128" s="64" t="str">
        <f t="shared" si="514"/>
        <v/>
      </c>
      <c r="I4128" s="80" t="str">
        <f>IFERROR(VLOOKUP(D4128,Sheet2!A:B,2,0),"")</f>
        <v/>
      </c>
      <c r="J4128" s="64" t="str">
        <f>IFERROR(IF(I4128&lt;&gt;"",VLOOKUP(I4128,Sheet2!B:C,2,0),""),"")</f>
        <v/>
      </c>
      <c r="K4128" s="64" t="str">
        <f>IFERROR( IF(I4128&lt;&gt;"", HLOOKUP(L$2+$A4128,Sheet2!BX:NK,2,0),""),"")</f>
        <v/>
      </c>
      <c r="L4128" t="str">
        <f>IF(OR(HLOOKUP(L$2+$A4128,Sheet2!BX:NK,$B4128,0),HLOOKUP(L$2+$A4128,Sheet2!BX:NK,$B4128,0)&lt;&gt;""),HLOOKUP(L$2+$A4128,Sheet2!BX:NK,$B4128,0),"")</f>
        <v/>
      </c>
      <c r="M4128" t="str">
        <f>IF(OR(HLOOKUP(M$2+$A4128,Sheet2!BY:NL,$B4128,0),HLOOKUP(M$2+$A4128,Sheet2!BY:NL,$B4128,0)&lt;&gt;""),HLOOKUP(M$2+$A4128,Sheet2!BY:NL,$B4128,0),"")</f>
        <v/>
      </c>
      <c r="N4128" t="str">
        <f>IF(OR(HLOOKUP(N$2+$A4128,Sheet2!BZ:NM,$B4128,0),HLOOKUP(N$2+$A4128,Sheet2!BZ:NM,$B4128,0)&lt;&gt;""),HLOOKUP(N$2+$A4128,Sheet2!BZ:NM,$B4128,0),"")</f>
        <v/>
      </c>
      <c r="O4128" t="str">
        <f>IF(OR(HLOOKUP(O$2+$A4128,Sheet2!CA:NN,$B4128,0),HLOOKUP(O$2+$A4128,Sheet2!CA:NN,$B4128,0)&lt;&gt;""),HLOOKUP(O$2+$A4128,Sheet2!CA:NN,$B4128,0),"")</f>
        <v/>
      </c>
      <c r="P4128" t="str">
        <f>IF(OR(HLOOKUP(P$2+$A4128,Sheet2!CB:NO,$B4128,0),HLOOKUP(P$2+$A4128,Sheet2!CB:NO,$B4128,0)&lt;&gt;""),HLOOKUP(P$2+$A4128,Sheet2!CB:NO,$B4128,0),"")</f>
        <v/>
      </c>
      <c r="Q4128" t="str">
        <f>IF(OR(HLOOKUP(Q$2+$A4128,Sheet2!CC:NO,$B4128,0),HLOOKUP(Q$2+$A4128,Sheet2!CC:NO,$B4128,0)&lt;&gt;""),HLOOKUP(Q$2+$A4128,Sheet2!CC:NO,$B4128,0),"")</f>
        <v/>
      </c>
    </row>
    <row r="4129" spans="1:17" x14ac:dyDescent="0.25">
      <c r="A4129" s="64">
        <f t="shared" si="515"/>
        <v>30</v>
      </c>
      <c r="B4129" s="64">
        <f t="shared" si="516"/>
        <v>417</v>
      </c>
      <c r="C4129" s="64">
        <f t="shared" si="517"/>
        <v>6</v>
      </c>
      <c r="D4129" s="64">
        <f t="shared" si="518"/>
        <v>413</v>
      </c>
      <c r="E4129" s="64">
        <f t="shared" si="519"/>
        <v>2061</v>
      </c>
      <c r="F4129" s="64" t="str">
        <f t="shared" si="512"/>
        <v/>
      </c>
      <c r="G4129" s="64" t="str">
        <f t="shared" si="513"/>
        <v/>
      </c>
      <c r="H4129" s="64" t="str">
        <f t="shared" si="514"/>
        <v/>
      </c>
      <c r="I4129" s="80" t="str">
        <f>IFERROR(VLOOKUP(D4129,Sheet2!A:B,2,0),"")</f>
        <v/>
      </c>
      <c r="J4129" s="64" t="str">
        <f>IFERROR(IF(I4129&lt;&gt;"",VLOOKUP(I4129,Sheet2!B:C,2,0),""),"")</f>
        <v/>
      </c>
      <c r="K4129" s="64" t="str">
        <f>IFERROR( IF(I4129&lt;&gt;"", HLOOKUP(L$2+$A4129,Sheet2!BX:NK,2,0),""),"")</f>
        <v/>
      </c>
      <c r="L4129" t="str">
        <f>IF(OR(HLOOKUP(L$2+$A4129,Sheet2!BX:NK,$B4129,0),HLOOKUP(L$2+$A4129,Sheet2!BX:NK,$B4129,0)&lt;&gt;""),HLOOKUP(L$2+$A4129,Sheet2!BX:NK,$B4129,0),"")</f>
        <v/>
      </c>
      <c r="M4129" t="str">
        <f>IF(OR(HLOOKUP(M$2+$A4129,Sheet2!BY:NL,$B4129,0),HLOOKUP(M$2+$A4129,Sheet2!BY:NL,$B4129,0)&lt;&gt;""),HLOOKUP(M$2+$A4129,Sheet2!BY:NL,$B4129,0),"")</f>
        <v/>
      </c>
      <c r="N4129" t="str">
        <f>IF(OR(HLOOKUP(N$2+$A4129,Sheet2!BZ:NM,$B4129,0),HLOOKUP(N$2+$A4129,Sheet2!BZ:NM,$B4129,0)&lt;&gt;""),HLOOKUP(N$2+$A4129,Sheet2!BZ:NM,$B4129,0),"")</f>
        <v/>
      </c>
      <c r="O4129" t="str">
        <f>IF(OR(HLOOKUP(O$2+$A4129,Sheet2!CA:NN,$B4129,0),HLOOKUP(O$2+$A4129,Sheet2!CA:NN,$B4129,0)&lt;&gt;""),HLOOKUP(O$2+$A4129,Sheet2!CA:NN,$B4129,0),"")</f>
        <v/>
      </c>
      <c r="P4129" t="str">
        <f>IF(OR(HLOOKUP(P$2+$A4129,Sheet2!CB:NO,$B4129,0),HLOOKUP(P$2+$A4129,Sheet2!CB:NO,$B4129,0)&lt;&gt;""),HLOOKUP(P$2+$A4129,Sheet2!CB:NO,$B4129,0),"")</f>
        <v/>
      </c>
      <c r="Q4129" t="str">
        <f>IF(OR(HLOOKUP(Q$2+$A4129,Sheet2!CC:NO,$B4129,0),HLOOKUP(Q$2+$A4129,Sheet2!CC:NO,$B4129,0)&lt;&gt;""),HLOOKUP(Q$2+$A4129,Sheet2!CC:NO,$B4129,0),"")</f>
        <v/>
      </c>
    </row>
    <row r="4130" spans="1:17" x14ac:dyDescent="0.25">
      <c r="A4130" s="64">
        <f t="shared" si="515"/>
        <v>36</v>
      </c>
      <c r="B4130" s="64">
        <f t="shared" si="516"/>
        <v>417</v>
      </c>
      <c r="C4130" s="64">
        <f t="shared" si="517"/>
        <v>7</v>
      </c>
      <c r="D4130" s="64">
        <f t="shared" si="518"/>
        <v>413</v>
      </c>
      <c r="E4130" s="64">
        <f t="shared" si="519"/>
        <v>2061</v>
      </c>
      <c r="F4130" s="64" t="str">
        <f t="shared" si="512"/>
        <v/>
      </c>
      <c r="G4130" s="64" t="str">
        <f t="shared" si="513"/>
        <v/>
      </c>
      <c r="H4130" s="64" t="str">
        <f t="shared" si="514"/>
        <v/>
      </c>
      <c r="I4130" s="80" t="str">
        <f>IFERROR(VLOOKUP(D4130,Sheet2!A:B,2,0),"")</f>
        <v/>
      </c>
      <c r="J4130" s="64" t="str">
        <f>IFERROR(IF(I4130&lt;&gt;"",VLOOKUP(I4130,Sheet2!B:C,2,0),""),"")</f>
        <v/>
      </c>
      <c r="K4130" s="64" t="str">
        <f>IFERROR( IF(I4130&lt;&gt;"", HLOOKUP(L$2+$A4130,Sheet2!BX:NK,2,0),""),"")</f>
        <v/>
      </c>
      <c r="L4130" t="str">
        <f>IF(OR(HLOOKUP(L$2+$A4130,Sheet2!BX:NK,$B4130,0),HLOOKUP(L$2+$A4130,Sheet2!BX:NK,$B4130,0)&lt;&gt;""),HLOOKUP(L$2+$A4130,Sheet2!BX:NK,$B4130,0),"")</f>
        <v/>
      </c>
      <c r="M4130" t="str">
        <f>IF(OR(HLOOKUP(M$2+$A4130,Sheet2!BY:NL,$B4130,0),HLOOKUP(M$2+$A4130,Sheet2!BY:NL,$B4130,0)&lt;&gt;""),HLOOKUP(M$2+$A4130,Sheet2!BY:NL,$B4130,0),"")</f>
        <v/>
      </c>
      <c r="N4130" t="str">
        <f>IF(OR(HLOOKUP(N$2+$A4130,Sheet2!BZ:NM,$B4130,0),HLOOKUP(N$2+$A4130,Sheet2!BZ:NM,$B4130,0)&lt;&gt;""),HLOOKUP(N$2+$A4130,Sheet2!BZ:NM,$B4130,0),"")</f>
        <v/>
      </c>
      <c r="O4130" t="str">
        <f>IF(OR(HLOOKUP(O$2+$A4130,Sheet2!CA:NN,$B4130,0),HLOOKUP(O$2+$A4130,Sheet2!CA:NN,$B4130,0)&lt;&gt;""),HLOOKUP(O$2+$A4130,Sheet2!CA:NN,$B4130,0),"")</f>
        <v/>
      </c>
      <c r="P4130" t="str">
        <f>IF(OR(HLOOKUP(P$2+$A4130,Sheet2!CB:NO,$B4130,0),HLOOKUP(P$2+$A4130,Sheet2!CB:NO,$B4130,0)&lt;&gt;""),HLOOKUP(P$2+$A4130,Sheet2!CB:NO,$B4130,0),"")</f>
        <v/>
      </c>
      <c r="Q4130" t="str">
        <f>IF(OR(HLOOKUP(Q$2+$A4130,Sheet2!CC:NO,$B4130,0),HLOOKUP(Q$2+$A4130,Sheet2!CC:NO,$B4130,0)&lt;&gt;""),HLOOKUP(Q$2+$A4130,Sheet2!CC:NO,$B4130,0),"")</f>
        <v/>
      </c>
    </row>
    <row r="4131" spans="1:17" x14ac:dyDescent="0.25">
      <c r="A4131" s="64">
        <f t="shared" si="515"/>
        <v>42</v>
      </c>
      <c r="B4131" s="64">
        <f t="shared" si="516"/>
        <v>417</v>
      </c>
      <c r="C4131" s="64">
        <f t="shared" si="517"/>
        <v>8</v>
      </c>
      <c r="D4131" s="64">
        <f t="shared" si="518"/>
        <v>413</v>
      </c>
      <c r="E4131" s="64">
        <f t="shared" si="519"/>
        <v>2061</v>
      </c>
      <c r="F4131" s="64" t="str">
        <f t="shared" si="512"/>
        <v/>
      </c>
      <c r="G4131" s="64" t="str">
        <f t="shared" si="513"/>
        <v/>
      </c>
      <c r="H4131" s="64" t="str">
        <f t="shared" si="514"/>
        <v/>
      </c>
      <c r="I4131" s="80" t="str">
        <f>IFERROR(VLOOKUP(D4131,Sheet2!A:B,2,0),"")</f>
        <v/>
      </c>
      <c r="J4131" s="64" t="str">
        <f>IFERROR(IF(I4131&lt;&gt;"",VLOOKUP(I4131,Sheet2!B:C,2,0),""),"")</f>
        <v/>
      </c>
      <c r="K4131" s="64" t="str">
        <f>IFERROR( IF(I4131&lt;&gt;"", HLOOKUP(L$2+$A4131,Sheet2!BX:NK,2,0),""),"")</f>
        <v/>
      </c>
      <c r="L4131" t="str">
        <f>IF(OR(HLOOKUP(L$2+$A4131,Sheet2!BX:NK,$B4131,0),HLOOKUP(L$2+$A4131,Sheet2!BX:NK,$B4131,0)&lt;&gt;""),HLOOKUP(L$2+$A4131,Sheet2!BX:NK,$B4131,0),"")</f>
        <v/>
      </c>
      <c r="M4131" t="str">
        <f>IF(OR(HLOOKUP(M$2+$A4131,Sheet2!BY:NL,$B4131,0),HLOOKUP(M$2+$A4131,Sheet2!BY:NL,$B4131,0)&lt;&gt;""),HLOOKUP(M$2+$A4131,Sheet2!BY:NL,$B4131,0),"")</f>
        <v/>
      </c>
      <c r="N4131" t="str">
        <f>IF(OR(HLOOKUP(N$2+$A4131,Sheet2!BZ:NM,$B4131,0),HLOOKUP(N$2+$A4131,Sheet2!BZ:NM,$B4131,0)&lt;&gt;""),HLOOKUP(N$2+$A4131,Sheet2!BZ:NM,$B4131,0),"")</f>
        <v/>
      </c>
      <c r="O4131" t="str">
        <f>IF(OR(HLOOKUP(O$2+$A4131,Sheet2!CA:NN,$B4131,0),HLOOKUP(O$2+$A4131,Sheet2!CA:NN,$B4131,0)&lt;&gt;""),HLOOKUP(O$2+$A4131,Sheet2!CA:NN,$B4131,0),"")</f>
        <v/>
      </c>
      <c r="P4131" t="str">
        <f>IF(OR(HLOOKUP(P$2+$A4131,Sheet2!CB:NO,$B4131,0),HLOOKUP(P$2+$A4131,Sheet2!CB:NO,$B4131,0)&lt;&gt;""),HLOOKUP(P$2+$A4131,Sheet2!CB:NO,$B4131,0),"")</f>
        <v/>
      </c>
      <c r="Q4131" t="str">
        <f>IF(OR(HLOOKUP(Q$2+$A4131,Sheet2!CC:NO,$B4131,0),HLOOKUP(Q$2+$A4131,Sheet2!CC:NO,$B4131,0)&lt;&gt;""),HLOOKUP(Q$2+$A4131,Sheet2!CC:NO,$B4131,0),"")</f>
        <v/>
      </c>
    </row>
    <row r="4132" spans="1:17" x14ac:dyDescent="0.25">
      <c r="A4132" s="64">
        <f t="shared" si="515"/>
        <v>48</v>
      </c>
      <c r="B4132" s="64">
        <f t="shared" si="516"/>
        <v>417</v>
      </c>
      <c r="C4132" s="64">
        <f t="shared" si="517"/>
        <v>9</v>
      </c>
      <c r="D4132" s="64">
        <f t="shared" si="518"/>
        <v>413</v>
      </c>
      <c r="E4132" s="64">
        <f t="shared" si="519"/>
        <v>2061</v>
      </c>
      <c r="F4132" s="64" t="str">
        <f t="shared" si="512"/>
        <v/>
      </c>
      <c r="G4132" s="64" t="str">
        <f t="shared" si="513"/>
        <v/>
      </c>
      <c r="H4132" s="64" t="str">
        <f t="shared" si="514"/>
        <v/>
      </c>
      <c r="I4132" s="80" t="str">
        <f>IFERROR(VLOOKUP(D4132,Sheet2!A:B,2,0),"")</f>
        <v/>
      </c>
      <c r="J4132" s="64" t="str">
        <f>IFERROR(IF(I4132&lt;&gt;"",VLOOKUP(I4132,Sheet2!B:C,2,0),""),"")</f>
        <v/>
      </c>
      <c r="K4132" s="64" t="str">
        <f>IFERROR( IF(I4132&lt;&gt;"", HLOOKUP(L$2+$A4132,Sheet2!BX:NK,2,0),""),"")</f>
        <v/>
      </c>
      <c r="L4132" t="str">
        <f>IF(OR(HLOOKUP(L$2+$A4132,Sheet2!BX:NK,$B4132,0),HLOOKUP(L$2+$A4132,Sheet2!BX:NK,$B4132,0)&lt;&gt;""),HLOOKUP(L$2+$A4132,Sheet2!BX:NK,$B4132,0),"")</f>
        <v/>
      </c>
      <c r="M4132" t="str">
        <f>IF(OR(HLOOKUP(M$2+$A4132,Sheet2!BY:NL,$B4132,0),HLOOKUP(M$2+$A4132,Sheet2!BY:NL,$B4132,0)&lt;&gt;""),HLOOKUP(M$2+$A4132,Sheet2!BY:NL,$B4132,0),"")</f>
        <v/>
      </c>
      <c r="N4132" t="str">
        <f>IF(OR(HLOOKUP(N$2+$A4132,Sheet2!BZ:NM,$B4132,0),HLOOKUP(N$2+$A4132,Sheet2!BZ:NM,$B4132,0)&lt;&gt;""),HLOOKUP(N$2+$A4132,Sheet2!BZ:NM,$B4132,0),"")</f>
        <v/>
      </c>
      <c r="O4132" t="str">
        <f>IF(OR(HLOOKUP(O$2+$A4132,Sheet2!CA:NN,$B4132,0),HLOOKUP(O$2+$A4132,Sheet2!CA:NN,$B4132,0)&lt;&gt;""),HLOOKUP(O$2+$A4132,Sheet2!CA:NN,$B4132,0),"")</f>
        <v/>
      </c>
      <c r="P4132" t="str">
        <f>IF(OR(HLOOKUP(P$2+$A4132,Sheet2!CB:NO,$B4132,0),HLOOKUP(P$2+$A4132,Sheet2!CB:NO,$B4132,0)&lt;&gt;""),HLOOKUP(P$2+$A4132,Sheet2!CB:NO,$B4132,0),"")</f>
        <v/>
      </c>
      <c r="Q4132" t="str">
        <f>IF(OR(HLOOKUP(Q$2+$A4132,Sheet2!CC:NO,$B4132,0),HLOOKUP(Q$2+$A4132,Sheet2!CC:NO,$B4132,0)&lt;&gt;""),HLOOKUP(Q$2+$A4132,Sheet2!CC:NO,$B4132,0),"")</f>
        <v/>
      </c>
    </row>
    <row r="4133" spans="1:17" x14ac:dyDescent="0.25">
      <c r="A4133" s="64">
        <f t="shared" si="515"/>
        <v>54</v>
      </c>
      <c r="B4133" s="64">
        <f t="shared" si="516"/>
        <v>417</v>
      </c>
      <c r="C4133" s="64">
        <f t="shared" si="517"/>
        <v>10</v>
      </c>
      <c r="D4133" s="64">
        <f t="shared" si="518"/>
        <v>413</v>
      </c>
      <c r="E4133" s="64">
        <f t="shared" si="519"/>
        <v>2061</v>
      </c>
      <c r="F4133" s="64" t="str">
        <f t="shared" si="512"/>
        <v/>
      </c>
      <c r="G4133" s="64" t="str">
        <f t="shared" si="513"/>
        <v/>
      </c>
      <c r="H4133" s="64" t="str">
        <f t="shared" si="514"/>
        <v/>
      </c>
      <c r="I4133" s="80" t="str">
        <f>IFERROR(VLOOKUP(D4133,Sheet2!A:B,2,0),"")</f>
        <v/>
      </c>
      <c r="J4133" s="64" t="str">
        <f>IFERROR(IF(I4133&lt;&gt;"",VLOOKUP(I4133,Sheet2!B:C,2,0),""),"")</f>
        <v/>
      </c>
      <c r="K4133" s="64" t="str">
        <f>IFERROR( IF(I4133&lt;&gt;"", HLOOKUP(L$2+$A4133,Sheet2!BX:NK,2,0),""),"")</f>
        <v/>
      </c>
      <c r="L4133" t="str">
        <f>IF(OR(HLOOKUP(L$2+$A4133,Sheet2!BX:NK,$B4133,0),HLOOKUP(L$2+$A4133,Sheet2!BX:NK,$B4133,0)&lt;&gt;""),HLOOKUP(L$2+$A4133,Sheet2!BX:NK,$B4133,0),"")</f>
        <v/>
      </c>
      <c r="M4133" t="str">
        <f>IF(OR(HLOOKUP(M$2+$A4133,Sheet2!BY:NL,$B4133,0),HLOOKUP(M$2+$A4133,Sheet2!BY:NL,$B4133,0)&lt;&gt;""),HLOOKUP(M$2+$A4133,Sheet2!BY:NL,$B4133,0),"")</f>
        <v/>
      </c>
      <c r="N4133" t="str">
        <f>IF(OR(HLOOKUP(N$2+$A4133,Sheet2!BZ:NM,$B4133,0),HLOOKUP(N$2+$A4133,Sheet2!BZ:NM,$B4133,0)&lt;&gt;""),HLOOKUP(N$2+$A4133,Sheet2!BZ:NM,$B4133,0),"")</f>
        <v/>
      </c>
      <c r="O4133" t="str">
        <f>IF(OR(HLOOKUP(O$2+$A4133,Sheet2!CA:NN,$B4133,0),HLOOKUP(O$2+$A4133,Sheet2!CA:NN,$B4133,0)&lt;&gt;""),HLOOKUP(O$2+$A4133,Sheet2!CA:NN,$B4133,0),"")</f>
        <v/>
      </c>
      <c r="P4133" t="str">
        <f>IF(OR(HLOOKUP(P$2+$A4133,Sheet2!CB:NO,$B4133,0),HLOOKUP(P$2+$A4133,Sheet2!CB:NO,$B4133,0)&lt;&gt;""),HLOOKUP(P$2+$A4133,Sheet2!CB:NO,$B4133,0),"")</f>
        <v/>
      </c>
      <c r="Q4133" t="str">
        <f>IF(OR(HLOOKUP(Q$2+$A4133,Sheet2!CC:NO,$B4133,0),HLOOKUP(Q$2+$A4133,Sheet2!CC:NO,$B4133,0)&lt;&gt;""),HLOOKUP(Q$2+$A4133,Sheet2!CC:NO,$B4133,0),"")</f>
        <v/>
      </c>
    </row>
    <row r="4134" spans="1:17" x14ac:dyDescent="0.25">
      <c r="A4134" s="64">
        <f t="shared" si="515"/>
        <v>0</v>
      </c>
      <c r="B4134" s="64">
        <f t="shared" si="516"/>
        <v>418</v>
      </c>
      <c r="C4134" s="64">
        <f t="shared" si="517"/>
        <v>1</v>
      </c>
      <c r="D4134" s="64">
        <f t="shared" si="518"/>
        <v>414</v>
      </c>
      <c r="E4134" s="64">
        <f t="shared" si="519"/>
        <v>2066</v>
      </c>
      <c r="F4134" s="64" t="str">
        <f t="shared" si="512"/>
        <v/>
      </c>
      <c r="G4134" s="64" t="str">
        <f t="shared" si="513"/>
        <v/>
      </c>
      <c r="H4134" s="64" t="str">
        <f t="shared" si="514"/>
        <v/>
      </c>
      <c r="I4134" s="80" t="str">
        <f>IFERROR(VLOOKUP(D4134,Sheet2!A:B,2,0),"")</f>
        <v/>
      </c>
      <c r="J4134" s="64" t="str">
        <f>IFERROR(IF(I4134&lt;&gt;"",VLOOKUP(I4134,Sheet2!B:C,2,0),""),"")</f>
        <v/>
      </c>
      <c r="K4134" s="64" t="str">
        <f>IFERROR( IF(I4134&lt;&gt;"", HLOOKUP(L$2+$A4134,Sheet2!BX:NK,2,0),""),"")</f>
        <v/>
      </c>
      <c r="L4134" t="str">
        <f>IF(OR(HLOOKUP(L$2+$A4134,Sheet2!BX:NK,$B4134,0),HLOOKUP(L$2+$A4134,Sheet2!BX:NK,$B4134,0)&lt;&gt;""),HLOOKUP(L$2+$A4134,Sheet2!BX:NK,$B4134,0),"")</f>
        <v/>
      </c>
      <c r="M4134" t="str">
        <f>IF(OR(HLOOKUP(M$2+$A4134,Sheet2!BY:NL,$B4134,0),HLOOKUP(M$2+$A4134,Sheet2!BY:NL,$B4134,0)&lt;&gt;""),HLOOKUP(M$2+$A4134,Sheet2!BY:NL,$B4134,0),"")</f>
        <v/>
      </c>
      <c r="N4134" t="str">
        <f>IF(OR(HLOOKUP(N$2+$A4134,Sheet2!BZ:NM,$B4134,0),HLOOKUP(N$2+$A4134,Sheet2!BZ:NM,$B4134,0)&lt;&gt;""),HLOOKUP(N$2+$A4134,Sheet2!BZ:NM,$B4134,0),"")</f>
        <v/>
      </c>
      <c r="O4134" t="str">
        <f>IF(OR(HLOOKUP(O$2+$A4134,Sheet2!CA:NN,$B4134,0),HLOOKUP(O$2+$A4134,Sheet2!CA:NN,$B4134,0)&lt;&gt;""),HLOOKUP(O$2+$A4134,Sheet2!CA:NN,$B4134,0),"")</f>
        <v/>
      </c>
      <c r="P4134" t="str">
        <f>IF(OR(HLOOKUP(P$2+$A4134,Sheet2!CB:NO,$B4134,0),HLOOKUP(P$2+$A4134,Sheet2!CB:NO,$B4134,0)&lt;&gt;""),HLOOKUP(P$2+$A4134,Sheet2!CB:NO,$B4134,0),"")</f>
        <v/>
      </c>
      <c r="Q4134" t="str">
        <f>IF(OR(HLOOKUP(Q$2+$A4134,Sheet2!CC:NO,$B4134,0),HLOOKUP(Q$2+$A4134,Sheet2!CC:NO,$B4134,0)&lt;&gt;""),HLOOKUP(Q$2+$A4134,Sheet2!CC:NO,$B4134,0),"")</f>
        <v/>
      </c>
    </row>
    <row r="4135" spans="1:17" x14ac:dyDescent="0.25">
      <c r="A4135" s="64">
        <f t="shared" si="515"/>
        <v>6</v>
      </c>
      <c r="B4135" s="64">
        <f t="shared" si="516"/>
        <v>418</v>
      </c>
      <c r="C4135" s="64">
        <f t="shared" si="517"/>
        <v>2</v>
      </c>
      <c r="D4135" s="64">
        <f t="shared" si="518"/>
        <v>414</v>
      </c>
      <c r="E4135" s="64">
        <f t="shared" si="519"/>
        <v>2066</v>
      </c>
      <c r="F4135" s="64" t="str">
        <f t="shared" si="512"/>
        <v/>
      </c>
      <c r="G4135" s="64" t="str">
        <f t="shared" si="513"/>
        <v/>
      </c>
      <c r="H4135" s="64" t="str">
        <f t="shared" si="514"/>
        <v/>
      </c>
      <c r="I4135" s="80" t="str">
        <f>IFERROR(VLOOKUP(D4135,Sheet2!A:B,2,0),"")</f>
        <v/>
      </c>
      <c r="J4135" s="64" t="str">
        <f>IFERROR(IF(I4135&lt;&gt;"",VLOOKUP(I4135,Sheet2!B:C,2,0),""),"")</f>
        <v/>
      </c>
      <c r="K4135" s="64" t="str">
        <f>IFERROR( IF(I4135&lt;&gt;"", HLOOKUP(L$2+$A4135,Sheet2!BX:NK,2,0),""),"")</f>
        <v/>
      </c>
      <c r="L4135" t="str">
        <f>IF(OR(HLOOKUP(L$2+$A4135,Sheet2!BX:NK,$B4135,0),HLOOKUP(L$2+$A4135,Sheet2!BX:NK,$B4135,0)&lt;&gt;""),HLOOKUP(L$2+$A4135,Sheet2!BX:NK,$B4135,0),"")</f>
        <v/>
      </c>
      <c r="M4135" t="str">
        <f>IF(OR(HLOOKUP(M$2+$A4135,Sheet2!BY:NL,$B4135,0),HLOOKUP(M$2+$A4135,Sheet2!BY:NL,$B4135,0)&lt;&gt;""),HLOOKUP(M$2+$A4135,Sheet2!BY:NL,$B4135,0),"")</f>
        <v/>
      </c>
      <c r="N4135" t="str">
        <f>IF(OR(HLOOKUP(N$2+$A4135,Sheet2!BZ:NM,$B4135,0),HLOOKUP(N$2+$A4135,Sheet2!BZ:NM,$B4135,0)&lt;&gt;""),HLOOKUP(N$2+$A4135,Sheet2!BZ:NM,$B4135,0),"")</f>
        <v/>
      </c>
      <c r="O4135" t="str">
        <f>IF(OR(HLOOKUP(O$2+$A4135,Sheet2!CA:NN,$B4135,0),HLOOKUP(O$2+$A4135,Sheet2!CA:NN,$B4135,0)&lt;&gt;""),HLOOKUP(O$2+$A4135,Sheet2!CA:NN,$B4135,0),"")</f>
        <v/>
      </c>
      <c r="P4135" t="str">
        <f>IF(OR(HLOOKUP(P$2+$A4135,Sheet2!CB:NO,$B4135,0),HLOOKUP(P$2+$A4135,Sheet2!CB:NO,$B4135,0)&lt;&gt;""),HLOOKUP(P$2+$A4135,Sheet2!CB:NO,$B4135,0),"")</f>
        <v/>
      </c>
      <c r="Q4135" t="str">
        <f>IF(OR(HLOOKUP(Q$2+$A4135,Sheet2!CC:NO,$B4135,0),HLOOKUP(Q$2+$A4135,Sheet2!CC:NO,$B4135,0)&lt;&gt;""),HLOOKUP(Q$2+$A4135,Sheet2!CC:NO,$B4135,0),"")</f>
        <v/>
      </c>
    </row>
    <row r="4136" spans="1:17" x14ac:dyDescent="0.25">
      <c r="A4136" s="64">
        <f t="shared" si="515"/>
        <v>12</v>
      </c>
      <c r="B4136" s="64">
        <f t="shared" si="516"/>
        <v>418</v>
      </c>
      <c r="C4136" s="64">
        <f t="shared" si="517"/>
        <v>3</v>
      </c>
      <c r="D4136" s="64">
        <f t="shared" si="518"/>
        <v>414</v>
      </c>
      <c r="E4136" s="64">
        <f t="shared" si="519"/>
        <v>2066</v>
      </c>
      <c r="F4136" s="64" t="str">
        <f t="shared" si="512"/>
        <v/>
      </c>
      <c r="G4136" s="64" t="str">
        <f t="shared" si="513"/>
        <v/>
      </c>
      <c r="H4136" s="64" t="str">
        <f t="shared" si="514"/>
        <v/>
      </c>
      <c r="I4136" s="80" t="str">
        <f>IFERROR(VLOOKUP(D4136,Sheet2!A:B,2,0),"")</f>
        <v/>
      </c>
      <c r="J4136" s="64" t="str">
        <f>IFERROR(IF(I4136&lt;&gt;"",VLOOKUP(I4136,Sheet2!B:C,2,0),""),"")</f>
        <v/>
      </c>
      <c r="K4136" s="64" t="str">
        <f>IFERROR( IF(I4136&lt;&gt;"", HLOOKUP(L$2+$A4136,Sheet2!BX:NK,2,0),""),"")</f>
        <v/>
      </c>
      <c r="L4136" t="str">
        <f>IF(OR(HLOOKUP(L$2+$A4136,Sheet2!BX:NK,$B4136,0),HLOOKUP(L$2+$A4136,Sheet2!BX:NK,$B4136,0)&lt;&gt;""),HLOOKUP(L$2+$A4136,Sheet2!BX:NK,$B4136,0),"")</f>
        <v/>
      </c>
      <c r="M4136" t="str">
        <f>IF(OR(HLOOKUP(M$2+$A4136,Sheet2!BY:NL,$B4136,0),HLOOKUP(M$2+$A4136,Sheet2!BY:NL,$B4136,0)&lt;&gt;""),HLOOKUP(M$2+$A4136,Sheet2!BY:NL,$B4136,0),"")</f>
        <v/>
      </c>
      <c r="N4136" t="str">
        <f>IF(OR(HLOOKUP(N$2+$A4136,Sheet2!BZ:NM,$B4136,0),HLOOKUP(N$2+$A4136,Sheet2!BZ:NM,$B4136,0)&lt;&gt;""),HLOOKUP(N$2+$A4136,Sheet2!BZ:NM,$B4136,0),"")</f>
        <v/>
      </c>
      <c r="O4136" t="str">
        <f>IF(OR(HLOOKUP(O$2+$A4136,Sheet2!CA:NN,$B4136,0),HLOOKUP(O$2+$A4136,Sheet2!CA:NN,$B4136,0)&lt;&gt;""),HLOOKUP(O$2+$A4136,Sheet2!CA:NN,$B4136,0),"")</f>
        <v/>
      </c>
      <c r="P4136" t="str">
        <f>IF(OR(HLOOKUP(P$2+$A4136,Sheet2!CB:NO,$B4136,0),HLOOKUP(P$2+$A4136,Sheet2!CB:NO,$B4136,0)&lt;&gt;""),HLOOKUP(P$2+$A4136,Sheet2!CB:NO,$B4136,0),"")</f>
        <v/>
      </c>
      <c r="Q4136" t="str">
        <f>IF(OR(HLOOKUP(Q$2+$A4136,Sheet2!CC:NO,$B4136,0),HLOOKUP(Q$2+$A4136,Sheet2!CC:NO,$B4136,0)&lt;&gt;""),HLOOKUP(Q$2+$A4136,Sheet2!CC:NO,$B4136,0),"")</f>
        <v/>
      </c>
    </row>
    <row r="4137" spans="1:17" x14ac:dyDescent="0.25">
      <c r="A4137" s="64">
        <f t="shared" si="515"/>
        <v>18</v>
      </c>
      <c r="B4137" s="64">
        <f t="shared" si="516"/>
        <v>418</v>
      </c>
      <c r="C4137" s="64">
        <f t="shared" si="517"/>
        <v>4</v>
      </c>
      <c r="D4137" s="64">
        <f t="shared" si="518"/>
        <v>414</v>
      </c>
      <c r="E4137" s="64">
        <f t="shared" si="519"/>
        <v>2066</v>
      </c>
      <c r="F4137" s="64" t="str">
        <f t="shared" si="512"/>
        <v/>
      </c>
      <c r="G4137" s="64" t="str">
        <f t="shared" si="513"/>
        <v/>
      </c>
      <c r="H4137" s="64" t="str">
        <f t="shared" si="514"/>
        <v/>
      </c>
      <c r="I4137" s="80" t="str">
        <f>IFERROR(VLOOKUP(D4137,Sheet2!A:B,2,0),"")</f>
        <v/>
      </c>
      <c r="J4137" s="64" t="str">
        <f>IFERROR(IF(I4137&lt;&gt;"",VLOOKUP(I4137,Sheet2!B:C,2,0),""),"")</f>
        <v/>
      </c>
      <c r="K4137" s="64" t="str">
        <f>IFERROR( IF(I4137&lt;&gt;"", HLOOKUP(L$2+$A4137,Sheet2!BX:NK,2,0),""),"")</f>
        <v/>
      </c>
      <c r="L4137" t="str">
        <f>IF(OR(HLOOKUP(L$2+$A4137,Sheet2!BX:NK,$B4137,0),HLOOKUP(L$2+$A4137,Sheet2!BX:NK,$B4137,0)&lt;&gt;""),HLOOKUP(L$2+$A4137,Sheet2!BX:NK,$B4137,0),"")</f>
        <v/>
      </c>
      <c r="M4137" t="str">
        <f>IF(OR(HLOOKUP(M$2+$A4137,Sheet2!BY:NL,$B4137,0),HLOOKUP(M$2+$A4137,Sheet2!BY:NL,$B4137,0)&lt;&gt;""),HLOOKUP(M$2+$A4137,Sheet2!BY:NL,$B4137,0),"")</f>
        <v/>
      </c>
      <c r="N4137" t="str">
        <f>IF(OR(HLOOKUP(N$2+$A4137,Sheet2!BZ:NM,$B4137,0),HLOOKUP(N$2+$A4137,Sheet2!BZ:NM,$B4137,0)&lt;&gt;""),HLOOKUP(N$2+$A4137,Sheet2!BZ:NM,$B4137,0),"")</f>
        <v/>
      </c>
      <c r="O4137" t="str">
        <f>IF(OR(HLOOKUP(O$2+$A4137,Sheet2!CA:NN,$B4137,0),HLOOKUP(O$2+$A4137,Sheet2!CA:NN,$B4137,0)&lt;&gt;""),HLOOKUP(O$2+$A4137,Sheet2!CA:NN,$B4137,0),"")</f>
        <v/>
      </c>
      <c r="P4137" t="str">
        <f>IF(OR(HLOOKUP(P$2+$A4137,Sheet2!CB:NO,$B4137,0),HLOOKUP(P$2+$A4137,Sheet2!CB:NO,$B4137,0)&lt;&gt;""),HLOOKUP(P$2+$A4137,Sheet2!CB:NO,$B4137,0),"")</f>
        <v/>
      </c>
      <c r="Q4137" t="str">
        <f>IF(OR(HLOOKUP(Q$2+$A4137,Sheet2!CC:NO,$B4137,0),HLOOKUP(Q$2+$A4137,Sheet2!CC:NO,$B4137,0)&lt;&gt;""),HLOOKUP(Q$2+$A4137,Sheet2!CC:NO,$B4137,0),"")</f>
        <v/>
      </c>
    </row>
    <row r="4138" spans="1:17" x14ac:dyDescent="0.25">
      <c r="A4138" s="64">
        <f t="shared" si="515"/>
        <v>24</v>
      </c>
      <c r="B4138" s="64">
        <f t="shared" si="516"/>
        <v>418</v>
      </c>
      <c r="C4138" s="64">
        <f t="shared" si="517"/>
        <v>5</v>
      </c>
      <c r="D4138" s="64">
        <f t="shared" si="518"/>
        <v>414</v>
      </c>
      <c r="E4138" s="64">
        <f t="shared" si="519"/>
        <v>2066</v>
      </c>
      <c r="F4138" s="64" t="str">
        <f t="shared" si="512"/>
        <v/>
      </c>
      <c r="G4138" s="64" t="str">
        <f t="shared" si="513"/>
        <v/>
      </c>
      <c r="H4138" s="64" t="str">
        <f t="shared" si="514"/>
        <v/>
      </c>
      <c r="I4138" s="80" t="str">
        <f>IFERROR(VLOOKUP(D4138,Sheet2!A:B,2,0),"")</f>
        <v/>
      </c>
      <c r="J4138" s="64" t="str">
        <f>IFERROR(IF(I4138&lt;&gt;"",VLOOKUP(I4138,Sheet2!B:C,2,0),""),"")</f>
        <v/>
      </c>
      <c r="K4138" s="64" t="str">
        <f>IFERROR( IF(I4138&lt;&gt;"", HLOOKUP(L$2+$A4138,Sheet2!BX:NK,2,0),""),"")</f>
        <v/>
      </c>
      <c r="L4138" t="str">
        <f>IF(OR(HLOOKUP(L$2+$A4138,Sheet2!BX:NK,$B4138,0),HLOOKUP(L$2+$A4138,Sheet2!BX:NK,$B4138,0)&lt;&gt;""),HLOOKUP(L$2+$A4138,Sheet2!BX:NK,$B4138,0),"")</f>
        <v/>
      </c>
      <c r="M4138" t="str">
        <f>IF(OR(HLOOKUP(M$2+$A4138,Sheet2!BY:NL,$B4138,0),HLOOKUP(M$2+$A4138,Sheet2!BY:NL,$B4138,0)&lt;&gt;""),HLOOKUP(M$2+$A4138,Sheet2!BY:NL,$B4138,0),"")</f>
        <v/>
      </c>
      <c r="N4138" t="str">
        <f>IF(OR(HLOOKUP(N$2+$A4138,Sheet2!BZ:NM,$B4138,0),HLOOKUP(N$2+$A4138,Sheet2!BZ:NM,$B4138,0)&lt;&gt;""),HLOOKUP(N$2+$A4138,Sheet2!BZ:NM,$B4138,0),"")</f>
        <v/>
      </c>
      <c r="O4138" t="str">
        <f>IF(OR(HLOOKUP(O$2+$A4138,Sheet2!CA:NN,$B4138,0),HLOOKUP(O$2+$A4138,Sheet2!CA:NN,$B4138,0)&lt;&gt;""),HLOOKUP(O$2+$A4138,Sheet2!CA:NN,$B4138,0),"")</f>
        <v/>
      </c>
      <c r="P4138" t="str">
        <f>IF(OR(HLOOKUP(P$2+$A4138,Sheet2!CB:NO,$B4138,0),HLOOKUP(P$2+$A4138,Sheet2!CB:NO,$B4138,0)&lt;&gt;""),HLOOKUP(P$2+$A4138,Sheet2!CB:NO,$B4138,0),"")</f>
        <v/>
      </c>
      <c r="Q4138" t="str">
        <f>IF(OR(HLOOKUP(Q$2+$A4138,Sheet2!CC:NO,$B4138,0),HLOOKUP(Q$2+$A4138,Sheet2!CC:NO,$B4138,0)&lt;&gt;""),HLOOKUP(Q$2+$A4138,Sheet2!CC:NO,$B4138,0),"")</f>
        <v/>
      </c>
    </row>
    <row r="4139" spans="1:17" x14ac:dyDescent="0.25">
      <c r="A4139" s="64">
        <f t="shared" si="515"/>
        <v>30</v>
      </c>
      <c r="B4139" s="64">
        <f t="shared" si="516"/>
        <v>418</v>
      </c>
      <c r="C4139" s="64">
        <f t="shared" si="517"/>
        <v>6</v>
      </c>
      <c r="D4139" s="64">
        <f t="shared" si="518"/>
        <v>414</v>
      </c>
      <c r="E4139" s="64">
        <f t="shared" si="519"/>
        <v>2066</v>
      </c>
      <c r="F4139" s="64" t="str">
        <f t="shared" si="512"/>
        <v/>
      </c>
      <c r="G4139" s="64" t="str">
        <f t="shared" si="513"/>
        <v/>
      </c>
      <c r="H4139" s="64" t="str">
        <f t="shared" si="514"/>
        <v/>
      </c>
      <c r="I4139" s="80" t="str">
        <f>IFERROR(VLOOKUP(D4139,Sheet2!A:B,2,0),"")</f>
        <v/>
      </c>
      <c r="J4139" s="64" t="str">
        <f>IFERROR(IF(I4139&lt;&gt;"",VLOOKUP(I4139,Sheet2!B:C,2,0),""),"")</f>
        <v/>
      </c>
      <c r="K4139" s="64" t="str">
        <f>IFERROR( IF(I4139&lt;&gt;"", HLOOKUP(L$2+$A4139,Sheet2!BX:NK,2,0),""),"")</f>
        <v/>
      </c>
      <c r="L4139" t="str">
        <f>IF(OR(HLOOKUP(L$2+$A4139,Sheet2!BX:NK,$B4139,0),HLOOKUP(L$2+$A4139,Sheet2!BX:NK,$B4139,0)&lt;&gt;""),HLOOKUP(L$2+$A4139,Sheet2!BX:NK,$B4139,0),"")</f>
        <v/>
      </c>
      <c r="M4139" t="str">
        <f>IF(OR(HLOOKUP(M$2+$A4139,Sheet2!BY:NL,$B4139,0),HLOOKUP(M$2+$A4139,Sheet2!BY:NL,$B4139,0)&lt;&gt;""),HLOOKUP(M$2+$A4139,Sheet2!BY:NL,$B4139,0),"")</f>
        <v/>
      </c>
      <c r="N4139" t="str">
        <f>IF(OR(HLOOKUP(N$2+$A4139,Sheet2!BZ:NM,$B4139,0),HLOOKUP(N$2+$A4139,Sheet2!BZ:NM,$B4139,0)&lt;&gt;""),HLOOKUP(N$2+$A4139,Sheet2!BZ:NM,$B4139,0),"")</f>
        <v/>
      </c>
      <c r="O4139" t="str">
        <f>IF(OR(HLOOKUP(O$2+$A4139,Sheet2!CA:NN,$B4139,0),HLOOKUP(O$2+$A4139,Sheet2!CA:NN,$B4139,0)&lt;&gt;""),HLOOKUP(O$2+$A4139,Sheet2!CA:NN,$B4139,0),"")</f>
        <v/>
      </c>
      <c r="P4139" t="str">
        <f>IF(OR(HLOOKUP(P$2+$A4139,Sheet2!CB:NO,$B4139,0),HLOOKUP(P$2+$A4139,Sheet2!CB:NO,$B4139,0)&lt;&gt;""),HLOOKUP(P$2+$A4139,Sheet2!CB:NO,$B4139,0),"")</f>
        <v/>
      </c>
      <c r="Q4139" t="str">
        <f>IF(OR(HLOOKUP(Q$2+$A4139,Sheet2!CC:NO,$B4139,0),HLOOKUP(Q$2+$A4139,Sheet2!CC:NO,$B4139,0)&lt;&gt;""),HLOOKUP(Q$2+$A4139,Sheet2!CC:NO,$B4139,0),"")</f>
        <v/>
      </c>
    </row>
    <row r="4140" spans="1:17" x14ac:dyDescent="0.25">
      <c r="A4140" s="64">
        <f t="shared" si="515"/>
        <v>36</v>
      </c>
      <c r="B4140" s="64">
        <f t="shared" si="516"/>
        <v>418</v>
      </c>
      <c r="C4140" s="64">
        <f t="shared" si="517"/>
        <v>7</v>
      </c>
      <c r="D4140" s="64">
        <f t="shared" si="518"/>
        <v>414</v>
      </c>
      <c r="E4140" s="64">
        <f t="shared" si="519"/>
        <v>2066</v>
      </c>
      <c r="F4140" s="64" t="str">
        <f t="shared" si="512"/>
        <v/>
      </c>
      <c r="G4140" s="64" t="str">
        <f t="shared" si="513"/>
        <v/>
      </c>
      <c r="H4140" s="64" t="str">
        <f t="shared" si="514"/>
        <v/>
      </c>
      <c r="I4140" s="80" t="str">
        <f>IFERROR(VLOOKUP(D4140,Sheet2!A:B,2,0),"")</f>
        <v/>
      </c>
      <c r="J4140" s="64" t="str">
        <f>IFERROR(IF(I4140&lt;&gt;"",VLOOKUP(I4140,Sheet2!B:C,2,0),""),"")</f>
        <v/>
      </c>
      <c r="K4140" s="64" t="str">
        <f>IFERROR( IF(I4140&lt;&gt;"", HLOOKUP(L$2+$A4140,Sheet2!BX:NK,2,0),""),"")</f>
        <v/>
      </c>
      <c r="L4140" t="str">
        <f>IF(OR(HLOOKUP(L$2+$A4140,Sheet2!BX:NK,$B4140,0),HLOOKUP(L$2+$A4140,Sheet2!BX:NK,$B4140,0)&lt;&gt;""),HLOOKUP(L$2+$A4140,Sheet2!BX:NK,$B4140,0),"")</f>
        <v/>
      </c>
      <c r="M4140" t="str">
        <f>IF(OR(HLOOKUP(M$2+$A4140,Sheet2!BY:NL,$B4140,0),HLOOKUP(M$2+$A4140,Sheet2!BY:NL,$B4140,0)&lt;&gt;""),HLOOKUP(M$2+$A4140,Sheet2!BY:NL,$B4140,0),"")</f>
        <v/>
      </c>
      <c r="N4140" t="str">
        <f>IF(OR(HLOOKUP(N$2+$A4140,Sheet2!BZ:NM,$B4140,0),HLOOKUP(N$2+$A4140,Sheet2!BZ:NM,$B4140,0)&lt;&gt;""),HLOOKUP(N$2+$A4140,Sheet2!BZ:NM,$B4140,0),"")</f>
        <v/>
      </c>
      <c r="O4140" t="str">
        <f>IF(OR(HLOOKUP(O$2+$A4140,Sheet2!CA:NN,$B4140,0),HLOOKUP(O$2+$A4140,Sheet2!CA:NN,$B4140,0)&lt;&gt;""),HLOOKUP(O$2+$A4140,Sheet2!CA:NN,$B4140,0),"")</f>
        <v/>
      </c>
      <c r="P4140" t="str">
        <f>IF(OR(HLOOKUP(P$2+$A4140,Sheet2!CB:NO,$B4140,0),HLOOKUP(P$2+$A4140,Sheet2!CB:NO,$B4140,0)&lt;&gt;""),HLOOKUP(P$2+$A4140,Sheet2!CB:NO,$B4140,0),"")</f>
        <v/>
      </c>
      <c r="Q4140" t="str">
        <f>IF(OR(HLOOKUP(Q$2+$A4140,Sheet2!CC:NO,$B4140,0),HLOOKUP(Q$2+$A4140,Sheet2!CC:NO,$B4140,0)&lt;&gt;""),HLOOKUP(Q$2+$A4140,Sheet2!CC:NO,$B4140,0),"")</f>
        <v/>
      </c>
    </row>
    <row r="4141" spans="1:17" x14ac:dyDescent="0.25">
      <c r="A4141" s="64">
        <f t="shared" si="515"/>
        <v>42</v>
      </c>
      <c r="B4141" s="64">
        <f t="shared" si="516"/>
        <v>418</v>
      </c>
      <c r="C4141" s="64">
        <f t="shared" si="517"/>
        <v>8</v>
      </c>
      <c r="D4141" s="64">
        <f t="shared" si="518"/>
        <v>414</v>
      </c>
      <c r="E4141" s="64">
        <f t="shared" si="519"/>
        <v>2066</v>
      </c>
      <c r="F4141" s="64" t="str">
        <f t="shared" si="512"/>
        <v/>
      </c>
      <c r="G4141" s="64" t="str">
        <f t="shared" si="513"/>
        <v/>
      </c>
      <c r="H4141" s="64" t="str">
        <f t="shared" si="514"/>
        <v/>
      </c>
      <c r="I4141" s="80" t="str">
        <f>IFERROR(VLOOKUP(D4141,Sheet2!A:B,2,0),"")</f>
        <v/>
      </c>
      <c r="J4141" s="64" t="str">
        <f>IFERROR(IF(I4141&lt;&gt;"",VLOOKUP(I4141,Sheet2!B:C,2,0),""),"")</f>
        <v/>
      </c>
      <c r="K4141" s="64" t="str">
        <f>IFERROR( IF(I4141&lt;&gt;"", HLOOKUP(L$2+$A4141,Sheet2!BX:NK,2,0),""),"")</f>
        <v/>
      </c>
      <c r="L4141" t="str">
        <f>IF(OR(HLOOKUP(L$2+$A4141,Sheet2!BX:NK,$B4141,0),HLOOKUP(L$2+$A4141,Sheet2!BX:NK,$B4141,0)&lt;&gt;""),HLOOKUP(L$2+$A4141,Sheet2!BX:NK,$B4141,0),"")</f>
        <v/>
      </c>
      <c r="M4141" t="str">
        <f>IF(OR(HLOOKUP(M$2+$A4141,Sheet2!BY:NL,$B4141,0),HLOOKUP(M$2+$A4141,Sheet2!BY:NL,$B4141,0)&lt;&gt;""),HLOOKUP(M$2+$A4141,Sheet2!BY:NL,$B4141,0),"")</f>
        <v/>
      </c>
      <c r="N4141" t="str">
        <f>IF(OR(HLOOKUP(N$2+$A4141,Sheet2!BZ:NM,$B4141,0),HLOOKUP(N$2+$A4141,Sheet2!BZ:NM,$B4141,0)&lt;&gt;""),HLOOKUP(N$2+$A4141,Sheet2!BZ:NM,$B4141,0),"")</f>
        <v/>
      </c>
      <c r="O4141" t="str">
        <f>IF(OR(HLOOKUP(O$2+$A4141,Sheet2!CA:NN,$B4141,0),HLOOKUP(O$2+$A4141,Sheet2!CA:NN,$B4141,0)&lt;&gt;""),HLOOKUP(O$2+$A4141,Sheet2!CA:NN,$B4141,0),"")</f>
        <v/>
      </c>
      <c r="P4141" t="str">
        <f>IF(OR(HLOOKUP(P$2+$A4141,Sheet2!CB:NO,$B4141,0),HLOOKUP(P$2+$A4141,Sheet2!CB:NO,$B4141,0)&lt;&gt;""),HLOOKUP(P$2+$A4141,Sheet2!CB:NO,$B4141,0),"")</f>
        <v/>
      </c>
      <c r="Q4141" t="str">
        <f>IF(OR(HLOOKUP(Q$2+$A4141,Sheet2!CC:NO,$B4141,0),HLOOKUP(Q$2+$A4141,Sheet2!CC:NO,$B4141,0)&lt;&gt;""),HLOOKUP(Q$2+$A4141,Sheet2!CC:NO,$B4141,0),"")</f>
        <v/>
      </c>
    </row>
    <row r="4142" spans="1:17" x14ac:dyDescent="0.25">
      <c r="A4142" s="64">
        <f t="shared" si="515"/>
        <v>48</v>
      </c>
      <c r="B4142" s="64">
        <f t="shared" si="516"/>
        <v>418</v>
      </c>
      <c r="C4142" s="64">
        <f t="shared" si="517"/>
        <v>9</v>
      </c>
      <c r="D4142" s="64">
        <f t="shared" si="518"/>
        <v>414</v>
      </c>
      <c r="E4142" s="64">
        <f t="shared" si="519"/>
        <v>2066</v>
      </c>
      <c r="F4142" s="64" t="str">
        <f t="shared" si="512"/>
        <v/>
      </c>
      <c r="G4142" s="64" t="str">
        <f t="shared" si="513"/>
        <v/>
      </c>
      <c r="H4142" s="64" t="str">
        <f t="shared" si="514"/>
        <v/>
      </c>
      <c r="I4142" s="80" t="str">
        <f>IFERROR(VLOOKUP(D4142,Sheet2!A:B,2,0),"")</f>
        <v/>
      </c>
      <c r="J4142" s="64" t="str">
        <f>IFERROR(IF(I4142&lt;&gt;"",VLOOKUP(I4142,Sheet2!B:C,2,0),""),"")</f>
        <v/>
      </c>
      <c r="K4142" s="64" t="str">
        <f>IFERROR( IF(I4142&lt;&gt;"", HLOOKUP(L$2+$A4142,Sheet2!BX:NK,2,0),""),"")</f>
        <v/>
      </c>
      <c r="L4142" t="str">
        <f>IF(OR(HLOOKUP(L$2+$A4142,Sheet2!BX:NK,$B4142,0),HLOOKUP(L$2+$A4142,Sheet2!BX:NK,$B4142,0)&lt;&gt;""),HLOOKUP(L$2+$A4142,Sheet2!BX:NK,$B4142,0),"")</f>
        <v/>
      </c>
      <c r="M4142" t="str">
        <f>IF(OR(HLOOKUP(M$2+$A4142,Sheet2!BY:NL,$B4142,0),HLOOKUP(M$2+$A4142,Sheet2!BY:NL,$B4142,0)&lt;&gt;""),HLOOKUP(M$2+$A4142,Sheet2!BY:NL,$B4142,0),"")</f>
        <v/>
      </c>
      <c r="N4142" t="str">
        <f>IF(OR(HLOOKUP(N$2+$A4142,Sheet2!BZ:NM,$B4142,0),HLOOKUP(N$2+$A4142,Sheet2!BZ:NM,$B4142,0)&lt;&gt;""),HLOOKUP(N$2+$A4142,Sheet2!BZ:NM,$B4142,0),"")</f>
        <v/>
      </c>
      <c r="O4142" t="str">
        <f>IF(OR(HLOOKUP(O$2+$A4142,Sheet2!CA:NN,$B4142,0),HLOOKUP(O$2+$A4142,Sheet2!CA:NN,$B4142,0)&lt;&gt;""),HLOOKUP(O$2+$A4142,Sheet2!CA:NN,$B4142,0),"")</f>
        <v/>
      </c>
      <c r="P4142" t="str">
        <f>IF(OR(HLOOKUP(P$2+$A4142,Sheet2!CB:NO,$B4142,0),HLOOKUP(P$2+$A4142,Sheet2!CB:NO,$B4142,0)&lt;&gt;""),HLOOKUP(P$2+$A4142,Sheet2!CB:NO,$B4142,0),"")</f>
        <v/>
      </c>
      <c r="Q4142" t="str">
        <f>IF(OR(HLOOKUP(Q$2+$A4142,Sheet2!CC:NO,$B4142,0),HLOOKUP(Q$2+$A4142,Sheet2!CC:NO,$B4142,0)&lt;&gt;""),HLOOKUP(Q$2+$A4142,Sheet2!CC:NO,$B4142,0),"")</f>
        <v/>
      </c>
    </row>
    <row r="4143" spans="1:17" x14ac:dyDescent="0.25">
      <c r="A4143" s="64">
        <f t="shared" si="515"/>
        <v>54</v>
      </c>
      <c r="B4143" s="64">
        <f t="shared" si="516"/>
        <v>418</v>
      </c>
      <c r="C4143" s="64">
        <f t="shared" si="517"/>
        <v>10</v>
      </c>
      <c r="D4143" s="64">
        <f t="shared" si="518"/>
        <v>414</v>
      </c>
      <c r="E4143" s="64">
        <f t="shared" si="519"/>
        <v>2066</v>
      </c>
      <c r="F4143" s="64" t="str">
        <f t="shared" si="512"/>
        <v/>
      </c>
      <c r="G4143" s="64" t="str">
        <f t="shared" si="513"/>
        <v/>
      </c>
      <c r="H4143" s="64" t="str">
        <f t="shared" si="514"/>
        <v/>
      </c>
      <c r="I4143" s="80" t="str">
        <f>IFERROR(VLOOKUP(D4143,Sheet2!A:B,2,0),"")</f>
        <v/>
      </c>
      <c r="J4143" s="64" t="str">
        <f>IFERROR(IF(I4143&lt;&gt;"",VLOOKUP(I4143,Sheet2!B:C,2,0),""),"")</f>
        <v/>
      </c>
      <c r="K4143" s="64" t="str">
        <f>IFERROR( IF(I4143&lt;&gt;"", HLOOKUP(L$2+$A4143,Sheet2!BX:NK,2,0),""),"")</f>
        <v/>
      </c>
      <c r="L4143" t="str">
        <f>IF(OR(HLOOKUP(L$2+$A4143,Sheet2!BX:NK,$B4143,0),HLOOKUP(L$2+$A4143,Sheet2!BX:NK,$B4143,0)&lt;&gt;""),HLOOKUP(L$2+$A4143,Sheet2!BX:NK,$B4143,0),"")</f>
        <v/>
      </c>
      <c r="M4143" t="str">
        <f>IF(OR(HLOOKUP(M$2+$A4143,Sheet2!BY:NL,$B4143,0),HLOOKUP(M$2+$A4143,Sheet2!BY:NL,$B4143,0)&lt;&gt;""),HLOOKUP(M$2+$A4143,Sheet2!BY:NL,$B4143,0),"")</f>
        <v/>
      </c>
      <c r="N4143" t="str">
        <f>IF(OR(HLOOKUP(N$2+$A4143,Sheet2!BZ:NM,$B4143,0),HLOOKUP(N$2+$A4143,Sheet2!BZ:NM,$B4143,0)&lt;&gt;""),HLOOKUP(N$2+$A4143,Sheet2!BZ:NM,$B4143,0),"")</f>
        <v/>
      </c>
      <c r="O4143" t="str">
        <f>IF(OR(HLOOKUP(O$2+$A4143,Sheet2!CA:NN,$B4143,0),HLOOKUP(O$2+$A4143,Sheet2!CA:NN,$B4143,0)&lt;&gt;""),HLOOKUP(O$2+$A4143,Sheet2!CA:NN,$B4143,0),"")</f>
        <v/>
      </c>
      <c r="P4143" t="str">
        <f>IF(OR(HLOOKUP(P$2+$A4143,Sheet2!CB:NO,$B4143,0),HLOOKUP(P$2+$A4143,Sheet2!CB:NO,$B4143,0)&lt;&gt;""),HLOOKUP(P$2+$A4143,Sheet2!CB:NO,$B4143,0),"")</f>
        <v/>
      </c>
      <c r="Q4143" t="str">
        <f>IF(OR(HLOOKUP(Q$2+$A4143,Sheet2!CC:NO,$B4143,0),HLOOKUP(Q$2+$A4143,Sheet2!CC:NO,$B4143,0)&lt;&gt;""),HLOOKUP(Q$2+$A4143,Sheet2!CC:NO,$B4143,0),"")</f>
        <v/>
      </c>
    </row>
    <row r="4144" spans="1:17" x14ac:dyDescent="0.25">
      <c r="A4144" s="64">
        <f t="shared" si="515"/>
        <v>0</v>
      </c>
      <c r="B4144" s="64">
        <f t="shared" si="516"/>
        <v>419</v>
      </c>
      <c r="C4144" s="64">
        <f t="shared" si="517"/>
        <v>1</v>
      </c>
      <c r="D4144" s="64">
        <f t="shared" si="518"/>
        <v>415</v>
      </c>
      <c r="E4144" s="64">
        <f t="shared" si="519"/>
        <v>2071</v>
      </c>
      <c r="F4144" s="64" t="str">
        <f t="shared" si="512"/>
        <v/>
      </c>
      <c r="G4144" s="64" t="str">
        <f t="shared" si="513"/>
        <v/>
      </c>
      <c r="H4144" s="64" t="str">
        <f t="shared" si="514"/>
        <v/>
      </c>
      <c r="I4144" s="80" t="str">
        <f>IFERROR(VLOOKUP(D4144,Sheet2!A:B,2,0),"")</f>
        <v/>
      </c>
      <c r="J4144" s="64" t="str">
        <f>IFERROR(IF(I4144&lt;&gt;"",VLOOKUP(I4144,Sheet2!B:C,2,0),""),"")</f>
        <v/>
      </c>
      <c r="K4144" s="64" t="str">
        <f>IFERROR( IF(I4144&lt;&gt;"", HLOOKUP(L$2+$A4144,Sheet2!BX:NK,2,0),""),"")</f>
        <v/>
      </c>
      <c r="L4144" t="str">
        <f>IF(OR(HLOOKUP(L$2+$A4144,Sheet2!BX:NK,$B4144,0),HLOOKUP(L$2+$A4144,Sheet2!BX:NK,$B4144,0)&lt;&gt;""),HLOOKUP(L$2+$A4144,Sheet2!BX:NK,$B4144,0),"")</f>
        <v/>
      </c>
      <c r="M4144" t="str">
        <f>IF(OR(HLOOKUP(M$2+$A4144,Sheet2!BY:NL,$B4144,0),HLOOKUP(M$2+$A4144,Sheet2!BY:NL,$B4144,0)&lt;&gt;""),HLOOKUP(M$2+$A4144,Sheet2!BY:NL,$B4144,0),"")</f>
        <v/>
      </c>
      <c r="N4144" t="str">
        <f>IF(OR(HLOOKUP(N$2+$A4144,Sheet2!BZ:NM,$B4144,0),HLOOKUP(N$2+$A4144,Sheet2!BZ:NM,$B4144,0)&lt;&gt;""),HLOOKUP(N$2+$A4144,Sheet2!BZ:NM,$B4144,0),"")</f>
        <v/>
      </c>
      <c r="O4144" t="str">
        <f>IF(OR(HLOOKUP(O$2+$A4144,Sheet2!CA:NN,$B4144,0),HLOOKUP(O$2+$A4144,Sheet2!CA:NN,$B4144,0)&lt;&gt;""),HLOOKUP(O$2+$A4144,Sheet2!CA:NN,$B4144,0),"")</f>
        <v/>
      </c>
      <c r="P4144" t="str">
        <f>IF(OR(HLOOKUP(P$2+$A4144,Sheet2!CB:NO,$B4144,0),HLOOKUP(P$2+$A4144,Sheet2!CB:NO,$B4144,0)&lt;&gt;""),HLOOKUP(P$2+$A4144,Sheet2!CB:NO,$B4144,0),"")</f>
        <v/>
      </c>
      <c r="Q4144" t="str">
        <f>IF(OR(HLOOKUP(Q$2+$A4144,Sheet2!CC:NO,$B4144,0),HLOOKUP(Q$2+$A4144,Sheet2!CC:NO,$B4144,0)&lt;&gt;""),HLOOKUP(Q$2+$A4144,Sheet2!CC:NO,$B4144,0),"")</f>
        <v/>
      </c>
    </row>
    <row r="4145" spans="1:17" x14ac:dyDescent="0.25">
      <c r="A4145" s="64">
        <f t="shared" si="515"/>
        <v>6</v>
      </c>
      <c r="B4145" s="64">
        <f t="shared" si="516"/>
        <v>419</v>
      </c>
      <c r="C4145" s="64">
        <f t="shared" si="517"/>
        <v>2</v>
      </c>
      <c r="D4145" s="64">
        <f t="shared" si="518"/>
        <v>415</v>
      </c>
      <c r="E4145" s="64">
        <f t="shared" si="519"/>
        <v>2071</v>
      </c>
      <c r="F4145" s="64" t="str">
        <f t="shared" si="512"/>
        <v/>
      </c>
      <c r="G4145" s="64" t="str">
        <f t="shared" si="513"/>
        <v/>
      </c>
      <c r="H4145" s="64" t="str">
        <f t="shared" si="514"/>
        <v/>
      </c>
      <c r="I4145" s="80" t="str">
        <f>IFERROR(VLOOKUP(D4145,Sheet2!A:B,2,0),"")</f>
        <v/>
      </c>
      <c r="J4145" s="64" t="str">
        <f>IFERROR(IF(I4145&lt;&gt;"",VLOOKUP(I4145,Sheet2!B:C,2,0),""),"")</f>
        <v/>
      </c>
      <c r="K4145" s="64" t="str">
        <f>IFERROR( IF(I4145&lt;&gt;"", HLOOKUP(L$2+$A4145,Sheet2!BX:NK,2,0),""),"")</f>
        <v/>
      </c>
      <c r="L4145" t="str">
        <f>IF(OR(HLOOKUP(L$2+$A4145,Sheet2!BX:NK,$B4145,0),HLOOKUP(L$2+$A4145,Sheet2!BX:NK,$B4145,0)&lt;&gt;""),HLOOKUP(L$2+$A4145,Sheet2!BX:NK,$B4145,0),"")</f>
        <v/>
      </c>
      <c r="M4145" t="str">
        <f>IF(OR(HLOOKUP(M$2+$A4145,Sheet2!BY:NL,$B4145,0),HLOOKUP(M$2+$A4145,Sheet2!BY:NL,$B4145,0)&lt;&gt;""),HLOOKUP(M$2+$A4145,Sheet2!BY:NL,$B4145,0),"")</f>
        <v/>
      </c>
      <c r="N4145" t="str">
        <f>IF(OR(HLOOKUP(N$2+$A4145,Sheet2!BZ:NM,$B4145,0),HLOOKUP(N$2+$A4145,Sheet2!BZ:NM,$B4145,0)&lt;&gt;""),HLOOKUP(N$2+$A4145,Sheet2!BZ:NM,$B4145,0),"")</f>
        <v/>
      </c>
      <c r="O4145" t="str">
        <f>IF(OR(HLOOKUP(O$2+$A4145,Sheet2!CA:NN,$B4145,0),HLOOKUP(O$2+$A4145,Sheet2!CA:NN,$B4145,0)&lt;&gt;""),HLOOKUP(O$2+$A4145,Sheet2!CA:NN,$B4145,0),"")</f>
        <v/>
      </c>
      <c r="P4145" t="str">
        <f>IF(OR(HLOOKUP(P$2+$A4145,Sheet2!CB:NO,$B4145,0),HLOOKUP(P$2+$A4145,Sheet2!CB:NO,$B4145,0)&lt;&gt;""),HLOOKUP(P$2+$A4145,Sheet2!CB:NO,$B4145,0),"")</f>
        <v/>
      </c>
      <c r="Q4145" t="str">
        <f>IF(OR(HLOOKUP(Q$2+$A4145,Sheet2!CC:NO,$B4145,0),HLOOKUP(Q$2+$A4145,Sheet2!CC:NO,$B4145,0)&lt;&gt;""),HLOOKUP(Q$2+$A4145,Sheet2!CC:NO,$B4145,0),"")</f>
        <v/>
      </c>
    </row>
    <row r="4146" spans="1:17" x14ac:dyDescent="0.25">
      <c r="A4146" s="64">
        <f t="shared" si="515"/>
        <v>12</v>
      </c>
      <c r="B4146" s="64">
        <f t="shared" si="516"/>
        <v>419</v>
      </c>
      <c r="C4146" s="64">
        <f t="shared" si="517"/>
        <v>3</v>
      </c>
      <c r="D4146" s="64">
        <f t="shared" si="518"/>
        <v>415</v>
      </c>
      <c r="E4146" s="64">
        <f t="shared" si="519"/>
        <v>2071</v>
      </c>
      <c r="F4146" s="64" t="str">
        <f t="shared" si="512"/>
        <v/>
      </c>
      <c r="G4146" s="64" t="str">
        <f t="shared" si="513"/>
        <v/>
      </c>
      <c r="H4146" s="64" t="str">
        <f t="shared" si="514"/>
        <v/>
      </c>
      <c r="I4146" s="80" t="str">
        <f>IFERROR(VLOOKUP(D4146,Sheet2!A:B,2,0),"")</f>
        <v/>
      </c>
      <c r="J4146" s="64" t="str">
        <f>IFERROR(IF(I4146&lt;&gt;"",VLOOKUP(I4146,Sheet2!B:C,2,0),""),"")</f>
        <v/>
      </c>
      <c r="K4146" s="64" t="str">
        <f>IFERROR( IF(I4146&lt;&gt;"", HLOOKUP(L$2+$A4146,Sheet2!BX:NK,2,0),""),"")</f>
        <v/>
      </c>
      <c r="L4146" t="str">
        <f>IF(OR(HLOOKUP(L$2+$A4146,Sheet2!BX:NK,$B4146,0),HLOOKUP(L$2+$A4146,Sheet2!BX:NK,$B4146,0)&lt;&gt;""),HLOOKUP(L$2+$A4146,Sheet2!BX:NK,$B4146,0),"")</f>
        <v/>
      </c>
      <c r="M4146" t="str">
        <f>IF(OR(HLOOKUP(M$2+$A4146,Sheet2!BY:NL,$B4146,0),HLOOKUP(M$2+$A4146,Sheet2!BY:NL,$B4146,0)&lt;&gt;""),HLOOKUP(M$2+$A4146,Sheet2!BY:NL,$B4146,0),"")</f>
        <v/>
      </c>
      <c r="N4146" t="str">
        <f>IF(OR(HLOOKUP(N$2+$A4146,Sheet2!BZ:NM,$B4146,0),HLOOKUP(N$2+$A4146,Sheet2!BZ:NM,$B4146,0)&lt;&gt;""),HLOOKUP(N$2+$A4146,Sheet2!BZ:NM,$B4146,0),"")</f>
        <v/>
      </c>
      <c r="O4146" t="str">
        <f>IF(OR(HLOOKUP(O$2+$A4146,Sheet2!CA:NN,$B4146,0),HLOOKUP(O$2+$A4146,Sheet2!CA:NN,$B4146,0)&lt;&gt;""),HLOOKUP(O$2+$A4146,Sheet2!CA:NN,$B4146,0),"")</f>
        <v/>
      </c>
      <c r="P4146" t="str">
        <f>IF(OR(HLOOKUP(P$2+$A4146,Sheet2!CB:NO,$B4146,0),HLOOKUP(P$2+$A4146,Sheet2!CB:NO,$B4146,0)&lt;&gt;""),HLOOKUP(P$2+$A4146,Sheet2!CB:NO,$B4146,0),"")</f>
        <v/>
      </c>
      <c r="Q4146" t="str">
        <f>IF(OR(HLOOKUP(Q$2+$A4146,Sheet2!CC:NO,$B4146,0),HLOOKUP(Q$2+$A4146,Sheet2!CC:NO,$B4146,0)&lt;&gt;""),HLOOKUP(Q$2+$A4146,Sheet2!CC:NO,$B4146,0),"")</f>
        <v/>
      </c>
    </row>
    <row r="4147" spans="1:17" x14ac:dyDescent="0.25">
      <c r="A4147" s="64">
        <f t="shared" si="515"/>
        <v>18</v>
      </c>
      <c r="B4147" s="64">
        <f t="shared" si="516"/>
        <v>419</v>
      </c>
      <c r="C4147" s="64">
        <f t="shared" si="517"/>
        <v>4</v>
      </c>
      <c r="D4147" s="64">
        <f t="shared" si="518"/>
        <v>415</v>
      </c>
      <c r="E4147" s="64">
        <f t="shared" si="519"/>
        <v>2071</v>
      </c>
      <c r="F4147" s="64" t="str">
        <f t="shared" si="512"/>
        <v/>
      </c>
      <c r="G4147" s="64" t="str">
        <f t="shared" si="513"/>
        <v/>
      </c>
      <c r="H4147" s="64" t="str">
        <f t="shared" si="514"/>
        <v/>
      </c>
      <c r="I4147" s="80" t="str">
        <f>IFERROR(VLOOKUP(D4147,Sheet2!A:B,2,0),"")</f>
        <v/>
      </c>
      <c r="J4147" s="64" t="str">
        <f>IFERROR(IF(I4147&lt;&gt;"",VLOOKUP(I4147,Sheet2!B:C,2,0),""),"")</f>
        <v/>
      </c>
      <c r="K4147" s="64" t="str">
        <f>IFERROR( IF(I4147&lt;&gt;"", HLOOKUP(L$2+$A4147,Sheet2!BX:NK,2,0),""),"")</f>
        <v/>
      </c>
      <c r="L4147" t="str">
        <f>IF(OR(HLOOKUP(L$2+$A4147,Sheet2!BX:NK,$B4147,0),HLOOKUP(L$2+$A4147,Sheet2!BX:NK,$B4147,0)&lt;&gt;""),HLOOKUP(L$2+$A4147,Sheet2!BX:NK,$B4147,0),"")</f>
        <v/>
      </c>
      <c r="M4147" t="str">
        <f>IF(OR(HLOOKUP(M$2+$A4147,Sheet2!BY:NL,$B4147,0),HLOOKUP(M$2+$A4147,Sheet2!BY:NL,$B4147,0)&lt;&gt;""),HLOOKUP(M$2+$A4147,Sheet2!BY:NL,$B4147,0),"")</f>
        <v/>
      </c>
      <c r="N4147" t="str">
        <f>IF(OR(HLOOKUP(N$2+$A4147,Sheet2!BZ:NM,$B4147,0),HLOOKUP(N$2+$A4147,Sheet2!BZ:NM,$B4147,0)&lt;&gt;""),HLOOKUP(N$2+$A4147,Sheet2!BZ:NM,$B4147,0),"")</f>
        <v/>
      </c>
      <c r="O4147" t="str">
        <f>IF(OR(HLOOKUP(O$2+$A4147,Sheet2!CA:NN,$B4147,0),HLOOKUP(O$2+$A4147,Sheet2!CA:NN,$B4147,0)&lt;&gt;""),HLOOKUP(O$2+$A4147,Sheet2!CA:NN,$B4147,0),"")</f>
        <v/>
      </c>
      <c r="P4147" t="str">
        <f>IF(OR(HLOOKUP(P$2+$A4147,Sheet2!CB:NO,$B4147,0),HLOOKUP(P$2+$A4147,Sheet2!CB:NO,$B4147,0)&lt;&gt;""),HLOOKUP(P$2+$A4147,Sheet2!CB:NO,$B4147,0),"")</f>
        <v/>
      </c>
      <c r="Q4147" t="str">
        <f>IF(OR(HLOOKUP(Q$2+$A4147,Sheet2!CC:NO,$B4147,0),HLOOKUP(Q$2+$A4147,Sheet2!CC:NO,$B4147,0)&lt;&gt;""),HLOOKUP(Q$2+$A4147,Sheet2!CC:NO,$B4147,0),"")</f>
        <v/>
      </c>
    </row>
    <row r="4148" spans="1:17" x14ac:dyDescent="0.25">
      <c r="A4148" s="64">
        <f t="shared" si="515"/>
        <v>24</v>
      </c>
      <c r="B4148" s="64">
        <f t="shared" si="516"/>
        <v>419</v>
      </c>
      <c r="C4148" s="64">
        <f t="shared" si="517"/>
        <v>5</v>
      </c>
      <c r="D4148" s="64">
        <f t="shared" si="518"/>
        <v>415</v>
      </c>
      <c r="E4148" s="64">
        <f t="shared" si="519"/>
        <v>2071</v>
      </c>
      <c r="F4148" s="64" t="str">
        <f t="shared" si="512"/>
        <v/>
      </c>
      <c r="G4148" s="64" t="str">
        <f t="shared" si="513"/>
        <v/>
      </c>
      <c r="H4148" s="64" t="str">
        <f t="shared" si="514"/>
        <v/>
      </c>
      <c r="I4148" s="80" t="str">
        <f>IFERROR(VLOOKUP(D4148,Sheet2!A:B,2,0),"")</f>
        <v/>
      </c>
      <c r="J4148" s="64" t="str">
        <f>IFERROR(IF(I4148&lt;&gt;"",VLOOKUP(I4148,Sheet2!B:C,2,0),""),"")</f>
        <v/>
      </c>
      <c r="K4148" s="64" t="str">
        <f>IFERROR( IF(I4148&lt;&gt;"", HLOOKUP(L$2+$A4148,Sheet2!BX:NK,2,0),""),"")</f>
        <v/>
      </c>
      <c r="L4148" t="str">
        <f>IF(OR(HLOOKUP(L$2+$A4148,Sheet2!BX:NK,$B4148,0),HLOOKUP(L$2+$A4148,Sheet2!BX:NK,$B4148,0)&lt;&gt;""),HLOOKUP(L$2+$A4148,Sheet2!BX:NK,$B4148,0),"")</f>
        <v/>
      </c>
      <c r="M4148" t="str">
        <f>IF(OR(HLOOKUP(M$2+$A4148,Sheet2!BY:NL,$B4148,0),HLOOKUP(M$2+$A4148,Sheet2!BY:NL,$B4148,0)&lt;&gt;""),HLOOKUP(M$2+$A4148,Sheet2!BY:NL,$B4148,0),"")</f>
        <v/>
      </c>
      <c r="N4148" t="str">
        <f>IF(OR(HLOOKUP(N$2+$A4148,Sheet2!BZ:NM,$B4148,0),HLOOKUP(N$2+$A4148,Sheet2!BZ:NM,$B4148,0)&lt;&gt;""),HLOOKUP(N$2+$A4148,Sheet2!BZ:NM,$B4148,0),"")</f>
        <v/>
      </c>
      <c r="O4148" t="str">
        <f>IF(OR(HLOOKUP(O$2+$A4148,Sheet2!CA:NN,$B4148,0),HLOOKUP(O$2+$A4148,Sheet2!CA:NN,$B4148,0)&lt;&gt;""),HLOOKUP(O$2+$A4148,Sheet2!CA:NN,$B4148,0),"")</f>
        <v/>
      </c>
      <c r="P4148" t="str">
        <f>IF(OR(HLOOKUP(P$2+$A4148,Sheet2!CB:NO,$B4148,0),HLOOKUP(P$2+$A4148,Sheet2!CB:NO,$B4148,0)&lt;&gt;""),HLOOKUP(P$2+$A4148,Sheet2!CB:NO,$B4148,0),"")</f>
        <v/>
      </c>
      <c r="Q4148" t="str">
        <f>IF(OR(HLOOKUP(Q$2+$A4148,Sheet2!CC:NO,$B4148,0),HLOOKUP(Q$2+$A4148,Sheet2!CC:NO,$B4148,0)&lt;&gt;""),HLOOKUP(Q$2+$A4148,Sheet2!CC:NO,$B4148,0),"")</f>
        <v/>
      </c>
    </row>
    <row r="4149" spans="1:17" x14ac:dyDescent="0.25">
      <c r="A4149" s="64">
        <f t="shared" si="515"/>
        <v>30</v>
      </c>
      <c r="B4149" s="64">
        <f t="shared" si="516"/>
        <v>419</v>
      </c>
      <c r="C4149" s="64">
        <f t="shared" si="517"/>
        <v>6</v>
      </c>
      <c r="D4149" s="64">
        <f t="shared" si="518"/>
        <v>415</v>
      </c>
      <c r="E4149" s="64">
        <f t="shared" si="519"/>
        <v>2071</v>
      </c>
      <c r="F4149" s="64" t="str">
        <f t="shared" si="512"/>
        <v/>
      </c>
      <c r="G4149" s="64" t="str">
        <f t="shared" si="513"/>
        <v/>
      </c>
      <c r="H4149" s="64" t="str">
        <f t="shared" si="514"/>
        <v/>
      </c>
      <c r="I4149" s="80" t="str">
        <f>IFERROR(VLOOKUP(D4149,Sheet2!A:B,2,0),"")</f>
        <v/>
      </c>
      <c r="J4149" s="64" t="str">
        <f>IFERROR(IF(I4149&lt;&gt;"",VLOOKUP(I4149,Sheet2!B:C,2,0),""),"")</f>
        <v/>
      </c>
      <c r="K4149" s="64" t="str">
        <f>IFERROR( IF(I4149&lt;&gt;"", HLOOKUP(L$2+$A4149,Sheet2!BX:NK,2,0),""),"")</f>
        <v/>
      </c>
      <c r="L4149" t="str">
        <f>IF(OR(HLOOKUP(L$2+$A4149,Sheet2!BX:NK,$B4149,0),HLOOKUP(L$2+$A4149,Sheet2!BX:NK,$B4149,0)&lt;&gt;""),HLOOKUP(L$2+$A4149,Sheet2!BX:NK,$B4149,0),"")</f>
        <v/>
      </c>
      <c r="M4149" t="str">
        <f>IF(OR(HLOOKUP(M$2+$A4149,Sheet2!BY:NL,$B4149,0),HLOOKUP(M$2+$A4149,Sheet2!BY:NL,$B4149,0)&lt;&gt;""),HLOOKUP(M$2+$A4149,Sheet2!BY:NL,$B4149,0),"")</f>
        <v/>
      </c>
      <c r="N4149" t="str">
        <f>IF(OR(HLOOKUP(N$2+$A4149,Sheet2!BZ:NM,$B4149,0),HLOOKUP(N$2+$A4149,Sheet2!BZ:NM,$B4149,0)&lt;&gt;""),HLOOKUP(N$2+$A4149,Sheet2!BZ:NM,$B4149,0),"")</f>
        <v/>
      </c>
      <c r="O4149" t="str">
        <f>IF(OR(HLOOKUP(O$2+$A4149,Sheet2!CA:NN,$B4149,0),HLOOKUP(O$2+$A4149,Sheet2!CA:NN,$B4149,0)&lt;&gt;""),HLOOKUP(O$2+$A4149,Sheet2!CA:NN,$B4149,0),"")</f>
        <v/>
      </c>
      <c r="P4149" t="str">
        <f>IF(OR(HLOOKUP(P$2+$A4149,Sheet2!CB:NO,$B4149,0),HLOOKUP(P$2+$A4149,Sheet2!CB:NO,$B4149,0)&lt;&gt;""),HLOOKUP(P$2+$A4149,Sheet2!CB:NO,$B4149,0),"")</f>
        <v/>
      </c>
      <c r="Q4149" t="str">
        <f>IF(OR(HLOOKUP(Q$2+$A4149,Sheet2!CC:NO,$B4149,0),HLOOKUP(Q$2+$A4149,Sheet2!CC:NO,$B4149,0)&lt;&gt;""),HLOOKUP(Q$2+$A4149,Sheet2!CC:NO,$B4149,0),"")</f>
        <v/>
      </c>
    </row>
    <row r="4150" spans="1:17" x14ac:dyDescent="0.25">
      <c r="A4150" s="64">
        <f t="shared" si="515"/>
        <v>36</v>
      </c>
      <c r="B4150" s="64">
        <f t="shared" si="516"/>
        <v>419</v>
      </c>
      <c r="C4150" s="64">
        <f t="shared" si="517"/>
        <v>7</v>
      </c>
      <c r="D4150" s="64">
        <f t="shared" si="518"/>
        <v>415</v>
      </c>
      <c r="E4150" s="64">
        <f t="shared" si="519"/>
        <v>2071</v>
      </c>
      <c r="F4150" s="64" t="str">
        <f t="shared" si="512"/>
        <v/>
      </c>
      <c r="G4150" s="64" t="str">
        <f t="shared" si="513"/>
        <v/>
      </c>
      <c r="H4150" s="64" t="str">
        <f t="shared" si="514"/>
        <v/>
      </c>
      <c r="I4150" s="80" t="str">
        <f>IFERROR(VLOOKUP(D4150,Sheet2!A:B,2,0),"")</f>
        <v/>
      </c>
      <c r="J4150" s="64" t="str">
        <f>IFERROR(IF(I4150&lt;&gt;"",VLOOKUP(I4150,Sheet2!B:C,2,0),""),"")</f>
        <v/>
      </c>
      <c r="K4150" s="64" t="str">
        <f>IFERROR( IF(I4150&lt;&gt;"", HLOOKUP(L$2+$A4150,Sheet2!BX:NK,2,0),""),"")</f>
        <v/>
      </c>
      <c r="L4150" t="str">
        <f>IF(OR(HLOOKUP(L$2+$A4150,Sheet2!BX:NK,$B4150,0),HLOOKUP(L$2+$A4150,Sheet2!BX:NK,$B4150,0)&lt;&gt;""),HLOOKUP(L$2+$A4150,Sheet2!BX:NK,$B4150,0),"")</f>
        <v/>
      </c>
      <c r="M4150" t="str">
        <f>IF(OR(HLOOKUP(M$2+$A4150,Sheet2!BY:NL,$B4150,0),HLOOKUP(M$2+$A4150,Sheet2!BY:NL,$B4150,0)&lt;&gt;""),HLOOKUP(M$2+$A4150,Sheet2!BY:NL,$B4150,0),"")</f>
        <v/>
      </c>
      <c r="N4150" t="str">
        <f>IF(OR(HLOOKUP(N$2+$A4150,Sheet2!BZ:NM,$B4150,0),HLOOKUP(N$2+$A4150,Sheet2!BZ:NM,$B4150,0)&lt;&gt;""),HLOOKUP(N$2+$A4150,Sheet2!BZ:NM,$B4150,0),"")</f>
        <v/>
      </c>
      <c r="O4150" t="str">
        <f>IF(OR(HLOOKUP(O$2+$A4150,Sheet2!CA:NN,$B4150,0),HLOOKUP(O$2+$A4150,Sheet2!CA:NN,$B4150,0)&lt;&gt;""),HLOOKUP(O$2+$A4150,Sheet2!CA:NN,$B4150,0),"")</f>
        <v/>
      </c>
      <c r="P4150" t="str">
        <f>IF(OR(HLOOKUP(P$2+$A4150,Sheet2!CB:NO,$B4150,0),HLOOKUP(P$2+$A4150,Sheet2!CB:NO,$B4150,0)&lt;&gt;""),HLOOKUP(P$2+$A4150,Sheet2!CB:NO,$B4150,0),"")</f>
        <v/>
      </c>
      <c r="Q4150" t="str">
        <f>IF(OR(HLOOKUP(Q$2+$A4150,Sheet2!CC:NO,$B4150,0),HLOOKUP(Q$2+$A4150,Sheet2!CC:NO,$B4150,0)&lt;&gt;""),HLOOKUP(Q$2+$A4150,Sheet2!CC:NO,$B4150,0),"")</f>
        <v/>
      </c>
    </row>
    <row r="4151" spans="1:17" x14ac:dyDescent="0.25">
      <c r="A4151" s="64">
        <f t="shared" si="515"/>
        <v>42</v>
      </c>
      <c r="B4151" s="64">
        <f t="shared" si="516"/>
        <v>419</v>
      </c>
      <c r="C4151" s="64">
        <f t="shared" si="517"/>
        <v>8</v>
      </c>
      <c r="D4151" s="64">
        <f t="shared" si="518"/>
        <v>415</v>
      </c>
      <c r="E4151" s="64">
        <f t="shared" si="519"/>
        <v>2071</v>
      </c>
      <c r="F4151" s="64" t="str">
        <f t="shared" si="512"/>
        <v/>
      </c>
      <c r="G4151" s="64" t="str">
        <f t="shared" si="513"/>
        <v/>
      </c>
      <c r="H4151" s="64" t="str">
        <f t="shared" si="514"/>
        <v/>
      </c>
      <c r="I4151" s="80" t="str">
        <f>IFERROR(VLOOKUP(D4151,Sheet2!A:B,2,0),"")</f>
        <v/>
      </c>
      <c r="J4151" s="64" t="str">
        <f>IFERROR(IF(I4151&lt;&gt;"",VLOOKUP(I4151,Sheet2!B:C,2,0),""),"")</f>
        <v/>
      </c>
      <c r="K4151" s="64" t="str">
        <f>IFERROR( IF(I4151&lt;&gt;"", HLOOKUP(L$2+$A4151,Sheet2!BX:NK,2,0),""),"")</f>
        <v/>
      </c>
      <c r="L4151" t="str">
        <f>IF(OR(HLOOKUP(L$2+$A4151,Sheet2!BX:NK,$B4151,0),HLOOKUP(L$2+$A4151,Sheet2!BX:NK,$B4151,0)&lt;&gt;""),HLOOKUP(L$2+$A4151,Sheet2!BX:NK,$B4151,0),"")</f>
        <v/>
      </c>
      <c r="M4151" t="str">
        <f>IF(OR(HLOOKUP(M$2+$A4151,Sheet2!BY:NL,$B4151,0),HLOOKUP(M$2+$A4151,Sheet2!BY:NL,$B4151,0)&lt;&gt;""),HLOOKUP(M$2+$A4151,Sheet2!BY:NL,$B4151,0),"")</f>
        <v/>
      </c>
      <c r="N4151" t="str">
        <f>IF(OR(HLOOKUP(N$2+$A4151,Sheet2!BZ:NM,$B4151,0),HLOOKUP(N$2+$A4151,Sheet2!BZ:NM,$B4151,0)&lt;&gt;""),HLOOKUP(N$2+$A4151,Sheet2!BZ:NM,$B4151,0),"")</f>
        <v/>
      </c>
      <c r="O4151" t="str">
        <f>IF(OR(HLOOKUP(O$2+$A4151,Sheet2!CA:NN,$B4151,0),HLOOKUP(O$2+$A4151,Sheet2!CA:NN,$B4151,0)&lt;&gt;""),HLOOKUP(O$2+$A4151,Sheet2!CA:NN,$B4151,0),"")</f>
        <v/>
      </c>
      <c r="P4151" t="str">
        <f>IF(OR(HLOOKUP(P$2+$A4151,Sheet2!CB:NO,$B4151,0),HLOOKUP(P$2+$A4151,Sheet2!CB:NO,$B4151,0)&lt;&gt;""),HLOOKUP(P$2+$A4151,Sheet2!CB:NO,$B4151,0),"")</f>
        <v/>
      </c>
      <c r="Q4151" t="str">
        <f>IF(OR(HLOOKUP(Q$2+$A4151,Sheet2!CC:NO,$B4151,0),HLOOKUP(Q$2+$A4151,Sheet2!CC:NO,$B4151,0)&lt;&gt;""),HLOOKUP(Q$2+$A4151,Sheet2!CC:NO,$B4151,0),"")</f>
        <v/>
      </c>
    </row>
    <row r="4152" spans="1:17" x14ac:dyDescent="0.25">
      <c r="A4152" s="64">
        <f t="shared" si="515"/>
        <v>48</v>
      </c>
      <c r="B4152" s="64">
        <f t="shared" si="516"/>
        <v>419</v>
      </c>
      <c r="C4152" s="64">
        <f t="shared" si="517"/>
        <v>9</v>
      </c>
      <c r="D4152" s="64">
        <f t="shared" si="518"/>
        <v>415</v>
      </c>
      <c r="E4152" s="64">
        <f t="shared" si="519"/>
        <v>2071</v>
      </c>
      <c r="F4152" s="64" t="str">
        <f t="shared" si="512"/>
        <v/>
      </c>
      <c r="G4152" s="64" t="str">
        <f t="shared" si="513"/>
        <v/>
      </c>
      <c r="H4152" s="64" t="str">
        <f t="shared" si="514"/>
        <v/>
      </c>
      <c r="I4152" s="80" t="str">
        <f>IFERROR(VLOOKUP(D4152,Sheet2!A:B,2,0),"")</f>
        <v/>
      </c>
      <c r="J4152" s="64" t="str">
        <f>IFERROR(IF(I4152&lt;&gt;"",VLOOKUP(I4152,Sheet2!B:C,2,0),""),"")</f>
        <v/>
      </c>
      <c r="K4152" s="64" t="str">
        <f>IFERROR( IF(I4152&lt;&gt;"", HLOOKUP(L$2+$A4152,Sheet2!BX:NK,2,0),""),"")</f>
        <v/>
      </c>
      <c r="L4152" t="str">
        <f>IF(OR(HLOOKUP(L$2+$A4152,Sheet2!BX:NK,$B4152,0),HLOOKUP(L$2+$A4152,Sheet2!BX:NK,$B4152,0)&lt;&gt;""),HLOOKUP(L$2+$A4152,Sheet2!BX:NK,$B4152,0),"")</f>
        <v/>
      </c>
      <c r="M4152" t="str">
        <f>IF(OR(HLOOKUP(M$2+$A4152,Sheet2!BY:NL,$B4152,0),HLOOKUP(M$2+$A4152,Sheet2!BY:NL,$B4152,0)&lt;&gt;""),HLOOKUP(M$2+$A4152,Sheet2!BY:NL,$B4152,0),"")</f>
        <v/>
      </c>
      <c r="N4152" t="str">
        <f>IF(OR(HLOOKUP(N$2+$A4152,Sheet2!BZ:NM,$B4152,0),HLOOKUP(N$2+$A4152,Sheet2!BZ:NM,$B4152,0)&lt;&gt;""),HLOOKUP(N$2+$A4152,Sheet2!BZ:NM,$B4152,0),"")</f>
        <v/>
      </c>
      <c r="O4152" t="str">
        <f>IF(OR(HLOOKUP(O$2+$A4152,Sheet2!CA:NN,$B4152,0),HLOOKUP(O$2+$A4152,Sheet2!CA:NN,$B4152,0)&lt;&gt;""),HLOOKUP(O$2+$A4152,Sheet2!CA:NN,$B4152,0),"")</f>
        <v/>
      </c>
      <c r="P4152" t="str">
        <f>IF(OR(HLOOKUP(P$2+$A4152,Sheet2!CB:NO,$B4152,0),HLOOKUP(P$2+$A4152,Sheet2!CB:NO,$B4152,0)&lt;&gt;""),HLOOKUP(P$2+$A4152,Sheet2!CB:NO,$B4152,0),"")</f>
        <v/>
      </c>
      <c r="Q4152" t="str">
        <f>IF(OR(HLOOKUP(Q$2+$A4152,Sheet2!CC:NO,$B4152,0),HLOOKUP(Q$2+$A4152,Sheet2!CC:NO,$B4152,0)&lt;&gt;""),HLOOKUP(Q$2+$A4152,Sheet2!CC:NO,$B4152,0),"")</f>
        <v/>
      </c>
    </row>
    <row r="4153" spans="1:17" x14ac:dyDescent="0.25">
      <c r="A4153" s="64">
        <f t="shared" si="515"/>
        <v>54</v>
      </c>
      <c r="B4153" s="64">
        <f t="shared" si="516"/>
        <v>419</v>
      </c>
      <c r="C4153" s="64">
        <f t="shared" si="517"/>
        <v>10</v>
      </c>
      <c r="D4153" s="64">
        <f t="shared" si="518"/>
        <v>415</v>
      </c>
      <c r="E4153" s="64">
        <f t="shared" si="519"/>
        <v>2071</v>
      </c>
      <c r="F4153" s="64" t="str">
        <f t="shared" si="512"/>
        <v/>
      </c>
      <c r="G4153" s="64" t="str">
        <f t="shared" si="513"/>
        <v/>
      </c>
      <c r="H4153" s="64" t="str">
        <f t="shared" si="514"/>
        <v/>
      </c>
      <c r="I4153" s="80" t="str">
        <f>IFERROR(VLOOKUP(D4153,Sheet2!A:B,2,0),"")</f>
        <v/>
      </c>
      <c r="J4153" s="64" t="str">
        <f>IFERROR(IF(I4153&lt;&gt;"",VLOOKUP(I4153,Sheet2!B:C,2,0),""),"")</f>
        <v/>
      </c>
      <c r="K4153" s="64" t="str">
        <f>IFERROR( IF(I4153&lt;&gt;"", HLOOKUP(L$2+$A4153,Sheet2!BX:NK,2,0),""),"")</f>
        <v/>
      </c>
      <c r="L4153" t="str">
        <f>IF(OR(HLOOKUP(L$2+$A4153,Sheet2!BX:NK,$B4153,0),HLOOKUP(L$2+$A4153,Sheet2!BX:NK,$B4153,0)&lt;&gt;""),HLOOKUP(L$2+$A4153,Sheet2!BX:NK,$B4153,0),"")</f>
        <v/>
      </c>
      <c r="M4153" t="str">
        <f>IF(OR(HLOOKUP(M$2+$A4153,Sheet2!BY:NL,$B4153,0),HLOOKUP(M$2+$A4153,Sheet2!BY:NL,$B4153,0)&lt;&gt;""),HLOOKUP(M$2+$A4153,Sheet2!BY:NL,$B4153,0),"")</f>
        <v/>
      </c>
      <c r="N4153" t="str">
        <f>IF(OR(HLOOKUP(N$2+$A4153,Sheet2!BZ:NM,$B4153,0),HLOOKUP(N$2+$A4153,Sheet2!BZ:NM,$B4153,0)&lt;&gt;""),HLOOKUP(N$2+$A4153,Sheet2!BZ:NM,$B4153,0),"")</f>
        <v/>
      </c>
      <c r="O4153" t="str">
        <f>IF(OR(HLOOKUP(O$2+$A4153,Sheet2!CA:NN,$B4153,0),HLOOKUP(O$2+$A4153,Sheet2!CA:NN,$B4153,0)&lt;&gt;""),HLOOKUP(O$2+$A4153,Sheet2!CA:NN,$B4153,0),"")</f>
        <v/>
      </c>
      <c r="P4153" t="str">
        <f>IF(OR(HLOOKUP(P$2+$A4153,Sheet2!CB:NO,$B4153,0),HLOOKUP(P$2+$A4153,Sheet2!CB:NO,$B4153,0)&lt;&gt;""),HLOOKUP(P$2+$A4153,Sheet2!CB:NO,$B4153,0),"")</f>
        <v/>
      </c>
      <c r="Q4153" t="str">
        <f>IF(OR(HLOOKUP(Q$2+$A4153,Sheet2!CC:NO,$B4153,0),HLOOKUP(Q$2+$A4153,Sheet2!CC:NO,$B4153,0)&lt;&gt;""),HLOOKUP(Q$2+$A4153,Sheet2!CC:NO,$B4153,0),"")</f>
        <v/>
      </c>
    </row>
    <row r="4154" spans="1:17" x14ac:dyDescent="0.25">
      <c r="A4154" s="64">
        <f t="shared" si="515"/>
        <v>0</v>
      </c>
      <c r="B4154" s="64">
        <f t="shared" si="516"/>
        <v>420</v>
      </c>
      <c r="C4154" s="64">
        <f t="shared" si="517"/>
        <v>1</v>
      </c>
      <c r="D4154" s="64">
        <f t="shared" si="518"/>
        <v>416</v>
      </c>
      <c r="E4154" s="64">
        <f t="shared" si="519"/>
        <v>2076</v>
      </c>
      <c r="F4154" s="64" t="str">
        <f t="shared" si="512"/>
        <v/>
      </c>
      <c r="G4154" s="64" t="str">
        <f t="shared" si="513"/>
        <v/>
      </c>
      <c r="H4154" s="64" t="str">
        <f t="shared" si="514"/>
        <v/>
      </c>
      <c r="I4154" s="80" t="str">
        <f>IFERROR(VLOOKUP(D4154,Sheet2!A:B,2,0),"")</f>
        <v/>
      </c>
      <c r="J4154" s="64" t="str">
        <f>IFERROR(IF(I4154&lt;&gt;"",VLOOKUP(I4154,Sheet2!B:C,2,0),""),"")</f>
        <v/>
      </c>
      <c r="K4154" s="64" t="str">
        <f>IFERROR( IF(I4154&lt;&gt;"", HLOOKUP(L$2+$A4154,Sheet2!BX:NK,2,0),""),"")</f>
        <v/>
      </c>
      <c r="L4154" t="str">
        <f>IF(OR(HLOOKUP(L$2+$A4154,Sheet2!BX:NK,$B4154,0),HLOOKUP(L$2+$A4154,Sheet2!BX:NK,$B4154,0)&lt;&gt;""),HLOOKUP(L$2+$A4154,Sheet2!BX:NK,$B4154,0),"")</f>
        <v/>
      </c>
      <c r="M4154" t="str">
        <f>IF(OR(HLOOKUP(M$2+$A4154,Sheet2!BY:NL,$B4154,0),HLOOKUP(M$2+$A4154,Sheet2!BY:NL,$B4154,0)&lt;&gt;""),HLOOKUP(M$2+$A4154,Sheet2!BY:NL,$B4154,0),"")</f>
        <v/>
      </c>
      <c r="N4154" t="str">
        <f>IF(OR(HLOOKUP(N$2+$A4154,Sheet2!BZ:NM,$B4154,0),HLOOKUP(N$2+$A4154,Sheet2!BZ:NM,$B4154,0)&lt;&gt;""),HLOOKUP(N$2+$A4154,Sheet2!BZ:NM,$B4154,0),"")</f>
        <v/>
      </c>
      <c r="O4154" t="str">
        <f>IF(OR(HLOOKUP(O$2+$A4154,Sheet2!CA:NN,$B4154,0),HLOOKUP(O$2+$A4154,Sheet2!CA:NN,$B4154,0)&lt;&gt;""),HLOOKUP(O$2+$A4154,Sheet2!CA:NN,$B4154,0),"")</f>
        <v/>
      </c>
      <c r="P4154" t="str">
        <f>IF(OR(HLOOKUP(P$2+$A4154,Sheet2!CB:NO,$B4154,0),HLOOKUP(P$2+$A4154,Sheet2!CB:NO,$B4154,0)&lt;&gt;""),HLOOKUP(P$2+$A4154,Sheet2!CB:NO,$B4154,0),"")</f>
        <v/>
      </c>
      <c r="Q4154" t="str">
        <f>IF(OR(HLOOKUP(Q$2+$A4154,Sheet2!CC:NO,$B4154,0),HLOOKUP(Q$2+$A4154,Sheet2!CC:NO,$B4154,0)&lt;&gt;""),HLOOKUP(Q$2+$A4154,Sheet2!CC:NO,$B4154,0),"")</f>
        <v/>
      </c>
    </row>
    <row r="4155" spans="1:17" x14ac:dyDescent="0.25">
      <c r="A4155" s="64">
        <f t="shared" si="515"/>
        <v>6</v>
      </c>
      <c r="B4155" s="64">
        <f t="shared" si="516"/>
        <v>420</v>
      </c>
      <c r="C4155" s="64">
        <f t="shared" si="517"/>
        <v>2</v>
      </c>
      <c r="D4155" s="64">
        <f t="shared" si="518"/>
        <v>416</v>
      </c>
      <c r="E4155" s="64">
        <f t="shared" si="519"/>
        <v>2076</v>
      </c>
      <c r="F4155" s="64" t="str">
        <f t="shared" si="512"/>
        <v/>
      </c>
      <c r="G4155" s="64" t="str">
        <f t="shared" si="513"/>
        <v/>
      </c>
      <c r="H4155" s="64" t="str">
        <f t="shared" si="514"/>
        <v/>
      </c>
      <c r="I4155" s="80" t="str">
        <f>IFERROR(VLOOKUP(D4155,Sheet2!A:B,2,0),"")</f>
        <v/>
      </c>
      <c r="J4155" s="64" t="str">
        <f>IFERROR(IF(I4155&lt;&gt;"",VLOOKUP(I4155,Sheet2!B:C,2,0),""),"")</f>
        <v/>
      </c>
      <c r="K4155" s="64" t="str">
        <f>IFERROR( IF(I4155&lt;&gt;"", HLOOKUP(L$2+$A4155,Sheet2!BX:NK,2,0),""),"")</f>
        <v/>
      </c>
      <c r="L4155" t="str">
        <f>IF(OR(HLOOKUP(L$2+$A4155,Sheet2!BX:NK,$B4155,0),HLOOKUP(L$2+$A4155,Sheet2!BX:NK,$B4155,0)&lt;&gt;""),HLOOKUP(L$2+$A4155,Sheet2!BX:NK,$B4155,0),"")</f>
        <v/>
      </c>
      <c r="M4155" t="str">
        <f>IF(OR(HLOOKUP(M$2+$A4155,Sheet2!BY:NL,$B4155,0),HLOOKUP(M$2+$A4155,Sheet2!BY:NL,$B4155,0)&lt;&gt;""),HLOOKUP(M$2+$A4155,Sheet2!BY:NL,$B4155,0),"")</f>
        <v/>
      </c>
      <c r="N4155" t="str">
        <f>IF(OR(HLOOKUP(N$2+$A4155,Sheet2!BZ:NM,$B4155,0),HLOOKUP(N$2+$A4155,Sheet2!BZ:NM,$B4155,0)&lt;&gt;""),HLOOKUP(N$2+$A4155,Sheet2!BZ:NM,$B4155,0),"")</f>
        <v/>
      </c>
      <c r="O4155" t="str">
        <f>IF(OR(HLOOKUP(O$2+$A4155,Sheet2!CA:NN,$B4155,0),HLOOKUP(O$2+$A4155,Sheet2!CA:NN,$B4155,0)&lt;&gt;""),HLOOKUP(O$2+$A4155,Sheet2!CA:NN,$B4155,0),"")</f>
        <v/>
      </c>
      <c r="P4155" t="str">
        <f>IF(OR(HLOOKUP(P$2+$A4155,Sheet2!CB:NO,$B4155,0),HLOOKUP(P$2+$A4155,Sheet2!CB:NO,$B4155,0)&lt;&gt;""),HLOOKUP(P$2+$A4155,Sheet2!CB:NO,$B4155,0),"")</f>
        <v/>
      </c>
      <c r="Q4155" t="str">
        <f>IF(OR(HLOOKUP(Q$2+$A4155,Sheet2!CC:NO,$B4155,0),HLOOKUP(Q$2+$A4155,Sheet2!CC:NO,$B4155,0)&lt;&gt;""),HLOOKUP(Q$2+$A4155,Sheet2!CC:NO,$B4155,0),"")</f>
        <v/>
      </c>
    </row>
    <row r="4156" spans="1:17" x14ac:dyDescent="0.25">
      <c r="A4156" s="64">
        <f t="shared" si="515"/>
        <v>12</v>
      </c>
      <c r="B4156" s="64">
        <f t="shared" si="516"/>
        <v>420</v>
      </c>
      <c r="C4156" s="64">
        <f t="shared" si="517"/>
        <v>3</v>
      </c>
      <c r="D4156" s="64">
        <f t="shared" si="518"/>
        <v>416</v>
      </c>
      <c r="E4156" s="64">
        <f t="shared" si="519"/>
        <v>2076</v>
      </c>
      <c r="F4156" s="64" t="str">
        <f t="shared" si="512"/>
        <v/>
      </c>
      <c r="G4156" s="64" t="str">
        <f t="shared" si="513"/>
        <v/>
      </c>
      <c r="H4156" s="64" t="str">
        <f t="shared" si="514"/>
        <v/>
      </c>
      <c r="I4156" s="80" t="str">
        <f>IFERROR(VLOOKUP(D4156,Sheet2!A:B,2,0),"")</f>
        <v/>
      </c>
      <c r="J4156" s="64" t="str">
        <f>IFERROR(IF(I4156&lt;&gt;"",VLOOKUP(I4156,Sheet2!B:C,2,0),""),"")</f>
        <v/>
      </c>
      <c r="K4156" s="64" t="str">
        <f>IFERROR( IF(I4156&lt;&gt;"", HLOOKUP(L$2+$A4156,Sheet2!BX:NK,2,0),""),"")</f>
        <v/>
      </c>
      <c r="L4156" t="str">
        <f>IF(OR(HLOOKUP(L$2+$A4156,Sheet2!BX:NK,$B4156,0),HLOOKUP(L$2+$A4156,Sheet2!BX:NK,$B4156,0)&lt;&gt;""),HLOOKUP(L$2+$A4156,Sheet2!BX:NK,$B4156,0),"")</f>
        <v/>
      </c>
      <c r="M4156" t="str">
        <f>IF(OR(HLOOKUP(M$2+$A4156,Sheet2!BY:NL,$B4156,0),HLOOKUP(M$2+$A4156,Sheet2!BY:NL,$B4156,0)&lt;&gt;""),HLOOKUP(M$2+$A4156,Sheet2!BY:NL,$B4156,0),"")</f>
        <v/>
      </c>
      <c r="N4156" t="str">
        <f>IF(OR(HLOOKUP(N$2+$A4156,Sheet2!BZ:NM,$B4156,0),HLOOKUP(N$2+$A4156,Sheet2!BZ:NM,$B4156,0)&lt;&gt;""),HLOOKUP(N$2+$A4156,Sheet2!BZ:NM,$B4156,0),"")</f>
        <v/>
      </c>
      <c r="O4156" t="str">
        <f>IF(OR(HLOOKUP(O$2+$A4156,Sheet2!CA:NN,$B4156,0),HLOOKUP(O$2+$A4156,Sheet2!CA:NN,$B4156,0)&lt;&gt;""),HLOOKUP(O$2+$A4156,Sheet2!CA:NN,$B4156,0),"")</f>
        <v/>
      </c>
      <c r="P4156" t="str">
        <f>IF(OR(HLOOKUP(P$2+$A4156,Sheet2!CB:NO,$B4156,0),HLOOKUP(P$2+$A4156,Sheet2!CB:NO,$B4156,0)&lt;&gt;""),HLOOKUP(P$2+$A4156,Sheet2!CB:NO,$B4156,0),"")</f>
        <v/>
      </c>
      <c r="Q4156" t="str">
        <f>IF(OR(HLOOKUP(Q$2+$A4156,Sheet2!CC:NO,$B4156,0),HLOOKUP(Q$2+$A4156,Sheet2!CC:NO,$B4156,0)&lt;&gt;""),HLOOKUP(Q$2+$A4156,Sheet2!CC:NO,$B4156,0),"")</f>
        <v/>
      </c>
    </row>
    <row r="4157" spans="1:17" x14ac:dyDescent="0.25">
      <c r="A4157" s="64">
        <f t="shared" si="515"/>
        <v>18</v>
      </c>
      <c r="B4157" s="64">
        <f t="shared" si="516"/>
        <v>420</v>
      </c>
      <c r="C4157" s="64">
        <f t="shared" si="517"/>
        <v>4</v>
      </c>
      <c r="D4157" s="64">
        <f t="shared" si="518"/>
        <v>416</v>
      </c>
      <c r="E4157" s="64">
        <f t="shared" si="519"/>
        <v>2076</v>
      </c>
      <c r="F4157" s="64" t="str">
        <f t="shared" si="512"/>
        <v/>
      </c>
      <c r="G4157" s="64" t="str">
        <f t="shared" si="513"/>
        <v/>
      </c>
      <c r="H4157" s="64" t="str">
        <f t="shared" si="514"/>
        <v/>
      </c>
      <c r="I4157" s="80" t="str">
        <f>IFERROR(VLOOKUP(D4157,Sheet2!A:B,2,0),"")</f>
        <v/>
      </c>
      <c r="J4157" s="64" t="str">
        <f>IFERROR(IF(I4157&lt;&gt;"",VLOOKUP(I4157,Sheet2!B:C,2,0),""),"")</f>
        <v/>
      </c>
      <c r="K4157" s="64" t="str">
        <f>IFERROR( IF(I4157&lt;&gt;"", HLOOKUP(L$2+$A4157,Sheet2!BX:NK,2,0),""),"")</f>
        <v/>
      </c>
      <c r="L4157" t="str">
        <f>IF(OR(HLOOKUP(L$2+$A4157,Sheet2!BX:NK,$B4157,0),HLOOKUP(L$2+$A4157,Sheet2!BX:NK,$B4157,0)&lt;&gt;""),HLOOKUP(L$2+$A4157,Sheet2!BX:NK,$B4157,0),"")</f>
        <v/>
      </c>
      <c r="M4157" t="str">
        <f>IF(OR(HLOOKUP(M$2+$A4157,Sheet2!BY:NL,$B4157,0),HLOOKUP(M$2+$A4157,Sheet2!BY:NL,$B4157,0)&lt;&gt;""),HLOOKUP(M$2+$A4157,Sheet2!BY:NL,$B4157,0),"")</f>
        <v/>
      </c>
      <c r="N4157" t="str">
        <f>IF(OR(HLOOKUP(N$2+$A4157,Sheet2!BZ:NM,$B4157,0),HLOOKUP(N$2+$A4157,Sheet2!BZ:NM,$B4157,0)&lt;&gt;""),HLOOKUP(N$2+$A4157,Sheet2!BZ:NM,$B4157,0),"")</f>
        <v/>
      </c>
      <c r="O4157" t="str">
        <f>IF(OR(HLOOKUP(O$2+$A4157,Sheet2!CA:NN,$B4157,0),HLOOKUP(O$2+$A4157,Sheet2!CA:NN,$B4157,0)&lt;&gt;""),HLOOKUP(O$2+$A4157,Sheet2!CA:NN,$B4157,0),"")</f>
        <v/>
      </c>
      <c r="P4157" t="str">
        <f>IF(OR(HLOOKUP(P$2+$A4157,Sheet2!CB:NO,$B4157,0),HLOOKUP(P$2+$A4157,Sheet2!CB:NO,$B4157,0)&lt;&gt;""),HLOOKUP(P$2+$A4157,Sheet2!CB:NO,$B4157,0),"")</f>
        <v/>
      </c>
      <c r="Q4157" t="str">
        <f>IF(OR(HLOOKUP(Q$2+$A4157,Sheet2!CC:NO,$B4157,0),HLOOKUP(Q$2+$A4157,Sheet2!CC:NO,$B4157,0)&lt;&gt;""),HLOOKUP(Q$2+$A4157,Sheet2!CC:NO,$B4157,0),"")</f>
        <v/>
      </c>
    </row>
    <row r="4158" spans="1:17" x14ac:dyDescent="0.25">
      <c r="A4158" s="64">
        <f t="shared" si="515"/>
        <v>24</v>
      </c>
      <c r="B4158" s="64">
        <f t="shared" si="516"/>
        <v>420</v>
      </c>
      <c r="C4158" s="64">
        <f t="shared" si="517"/>
        <v>5</v>
      </c>
      <c r="D4158" s="64">
        <f t="shared" si="518"/>
        <v>416</v>
      </c>
      <c r="E4158" s="64">
        <f t="shared" si="519"/>
        <v>2076</v>
      </c>
      <c r="F4158" s="64" t="str">
        <f t="shared" si="512"/>
        <v/>
      </c>
      <c r="G4158" s="64" t="str">
        <f t="shared" si="513"/>
        <v/>
      </c>
      <c r="H4158" s="64" t="str">
        <f t="shared" si="514"/>
        <v/>
      </c>
      <c r="I4158" s="80" t="str">
        <f>IFERROR(VLOOKUP(D4158,Sheet2!A:B,2,0),"")</f>
        <v/>
      </c>
      <c r="J4158" s="64" t="str">
        <f>IFERROR(IF(I4158&lt;&gt;"",VLOOKUP(I4158,Sheet2!B:C,2,0),""),"")</f>
        <v/>
      </c>
      <c r="K4158" s="64" t="str">
        <f>IFERROR( IF(I4158&lt;&gt;"", HLOOKUP(L$2+$A4158,Sheet2!BX:NK,2,0),""),"")</f>
        <v/>
      </c>
      <c r="L4158" t="str">
        <f>IF(OR(HLOOKUP(L$2+$A4158,Sheet2!BX:NK,$B4158,0),HLOOKUP(L$2+$A4158,Sheet2!BX:NK,$B4158,0)&lt;&gt;""),HLOOKUP(L$2+$A4158,Sheet2!BX:NK,$B4158,0),"")</f>
        <v/>
      </c>
      <c r="M4158" t="str">
        <f>IF(OR(HLOOKUP(M$2+$A4158,Sheet2!BY:NL,$B4158,0),HLOOKUP(M$2+$A4158,Sheet2!BY:NL,$B4158,0)&lt;&gt;""),HLOOKUP(M$2+$A4158,Sheet2!BY:NL,$B4158,0),"")</f>
        <v/>
      </c>
      <c r="N4158" t="str">
        <f>IF(OR(HLOOKUP(N$2+$A4158,Sheet2!BZ:NM,$B4158,0),HLOOKUP(N$2+$A4158,Sheet2!BZ:NM,$B4158,0)&lt;&gt;""),HLOOKUP(N$2+$A4158,Sheet2!BZ:NM,$B4158,0),"")</f>
        <v/>
      </c>
      <c r="O4158" t="str">
        <f>IF(OR(HLOOKUP(O$2+$A4158,Sheet2!CA:NN,$B4158,0),HLOOKUP(O$2+$A4158,Sheet2!CA:NN,$B4158,0)&lt;&gt;""),HLOOKUP(O$2+$A4158,Sheet2!CA:NN,$B4158,0),"")</f>
        <v/>
      </c>
      <c r="P4158" t="str">
        <f>IF(OR(HLOOKUP(P$2+$A4158,Sheet2!CB:NO,$B4158,0),HLOOKUP(P$2+$A4158,Sheet2!CB:NO,$B4158,0)&lt;&gt;""),HLOOKUP(P$2+$A4158,Sheet2!CB:NO,$B4158,0),"")</f>
        <v/>
      </c>
      <c r="Q4158" t="str">
        <f>IF(OR(HLOOKUP(Q$2+$A4158,Sheet2!CC:NO,$B4158,0),HLOOKUP(Q$2+$A4158,Sheet2!CC:NO,$B4158,0)&lt;&gt;""),HLOOKUP(Q$2+$A4158,Sheet2!CC:NO,$B4158,0),"")</f>
        <v/>
      </c>
    </row>
    <row r="4159" spans="1:17" x14ac:dyDescent="0.25">
      <c r="A4159" s="64">
        <f t="shared" si="515"/>
        <v>30</v>
      </c>
      <c r="B4159" s="64">
        <f t="shared" si="516"/>
        <v>420</v>
      </c>
      <c r="C4159" s="64">
        <f t="shared" si="517"/>
        <v>6</v>
      </c>
      <c r="D4159" s="64">
        <f t="shared" si="518"/>
        <v>416</v>
      </c>
      <c r="E4159" s="64">
        <f t="shared" si="519"/>
        <v>2076</v>
      </c>
      <c r="F4159" s="64" t="str">
        <f t="shared" si="512"/>
        <v/>
      </c>
      <c r="G4159" s="64" t="str">
        <f t="shared" si="513"/>
        <v/>
      </c>
      <c r="H4159" s="64" t="str">
        <f t="shared" si="514"/>
        <v/>
      </c>
      <c r="I4159" s="80" t="str">
        <f>IFERROR(VLOOKUP(D4159,Sheet2!A:B,2,0),"")</f>
        <v/>
      </c>
      <c r="J4159" s="64" t="str">
        <f>IFERROR(IF(I4159&lt;&gt;"",VLOOKUP(I4159,Sheet2!B:C,2,0),""),"")</f>
        <v/>
      </c>
      <c r="K4159" s="64" t="str">
        <f>IFERROR( IF(I4159&lt;&gt;"", HLOOKUP(L$2+$A4159,Sheet2!BX:NK,2,0),""),"")</f>
        <v/>
      </c>
      <c r="L4159" t="str">
        <f>IF(OR(HLOOKUP(L$2+$A4159,Sheet2!BX:NK,$B4159,0),HLOOKUP(L$2+$A4159,Sheet2!BX:NK,$B4159,0)&lt;&gt;""),HLOOKUP(L$2+$A4159,Sheet2!BX:NK,$B4159,0),"")</f>
        <v/>
      </c>
      <c r="M4159" t="str">
        <f>IF(OR(HLOOKUP(M$2+$A4159,Sheet2!BY:NL,$B4159,0),HLOOKUP(M$2+$A4159,Sheet2!BY:NL,$B4159,0)&lt;&gt;""),HLOOKUP(M$2+$A4159,Sheet2!BY:NL,$B4159,0),"")</f>
        <v/>
      </c>
      <c r="N4159" t="str">
        <f>IF(OR(HLOOKUP(N$2+$A4159,Sheet2!BZ:NM,$B4159,0),HLOOKUP(N$2+$A4159,Sheet2!BZ:NM,$B4159,0)&lt;&gt;""),HLOOKUP(N$2+$A4159,Sheet2!BZ:NM,$B4159,0),"")</f>
        <v/>
      </c>
      <c r="O4159" t="str">
        <f>IF(OR(HLOOKUP(O$2+$A4159,Sheet2!CA:NN,$B4159,0),HLOOKUP(O$2+$A4159,Sheet2!CA:NN,$B4159,0)&lt;&gt;""),HLOOKUP(O$2+$A4159,Sheet2!CA:NN,$B4159,0),"")</f>
        <v/>
      </c>
      <c r="P4159" t="str">
        <f>IF(OR(HLOOKUP(P$2+$A4159,Sheet2!CB:NO,$B4159,0),HLOOKUP(P$2+$A4159,Sheet2!CB:NO,$B4159,0)&lt;&gt;""),HLOOKUP(P$2+$A4159,Sheet2!CB:NO,$B4159,0),"")</f>
        <v/>
      </c>
      <c r="Q4159" t="str">
        <f>IF(OR(HLOOKUP(Q$2+$A4159,Sheet2!CC:NO,$B4159,0),HLOOKUP(Q$2+$A4159,Sheet2!CC:NO,$B4159,0)&lt;&gt;""),HLOOKUP(Q$2+$A4159,Sheet2!CC:NO,$B4159,0),"")</f>
        <v/>
      </c>
    </row>
    <row r="4160" spans="1:17" x14ac:dyDescent="0.25">
      <c r="A4160" s="64">
        <f t="shared" si="515"/>
        <v>36</v>
      </c>
      <c r="B4160" s="64">
        <f t="shared" si="516"/>
        <v>420</v>
      </c>
      <c r="C4160" s="64">
        <f t="shared" si="517"/>
        <v>7</v>
      </c>
      <c r="D4160" s="64">
        <f t="shared" si="518"/>
        <v>416</v>
      </c>
      <c r="E4160" s="64">
        <f t="shared" si="519"/>
        <v>2076</v>
      </c>
      <c r="F4160" s="64" t="str">
        <f t="shared" si="512"/>
        <v/>
      </c>
      <c r="G4160" s="64" t="str">
        <f t="shared" si="513"/>
        <v/>
      </c>
      <c r="H4160" s="64" t="str">
        <f t="shared" si="514"/>
        <v/>
      </c>
      <c r="I4160" s="80" t="str">
        <f>IFERROR(VLOOKUP(D4160,Sheet2!A:B,2,0),"")</f>
        <v/>
      </c>
      <c r="J4160" s="64" t="str">
        <f>IFERROR(IF(I4160&lt;&gt;"",VLOOKUP(I4160,Sheet2!B:C,2,0),""),"")</f>
        <v/>
      </c>
      <c r="K4160" s="64" t="str">
        <f>IFERROR( IF(I4160&lt;&gt;"", HLOOKUP(L$2+$A4160,Sheet2!BX:NK,2,0),""),"")</f>
        <v/>
      </c>
      <c r="L4160" t="str">
        <f>IF(OR(HLOOKUP(L$2+$A4160,Sheet2!BX:NK,$B4160,0),HLOOKUP(L$2+$A4160,Sheet2!BX:NK,$B4160,0)&lt;&gt;""),HLOOKUP(L$2+$A4160,Sheet2!BX:NK,$B4160,0),"")</f>
        <v/>
      </c>
      <c r="M4160" t="str">
        <f>IF(OR(HLOOKUP(M$2+$A4160,Sheet2!BY:NL,$B4160,0),HLOOKUP(M$2+$A4160,Sheet2!BY:NL,$B4160,0)&lt;&gt;""),HLOOKUP(M$2+$A4160,Sheet2!BY:NL,$B4160,0),"")</f>
        <v/>
      </c>
      <c r="N4160" t="str">
        <f>IF(OR(HLOOKUP(N$2+$A4160,Sheet2!BZ:NM,$B4160,0),HLOOKUP(N$2+$A4160,Sheet2!BZ:NM,$B4160,0)&lt;&gt;""),HLOOKUP(N$2+$A4160,Sheet2!BZ:NM,$B4160,0),"")</f>
        <v/>
      </c>
      <c r="O4160" t="str">
        <f>IF(OR(HLOOKUP(O$2+$A4160,Sheet2!CA:NN,$B4160,0),HLOOKUP(O$2+$A4160,Sheet2!CA:NN,$B4160,0)&lt;&gt;""),HLOOKUP(O$2+$A4160,Sheet2!CA:NN,$B4160,0),"")</f>
        <v/>
      </c>
      <c r="P4160" t="str">
        <f>IF(OR(HLOOKUP(P$2+$A4160,Sheet2!CB:NO,$B4160,0),HLOOKUP(P$2+$A4160,Sheet2!CB:NO,$B4160,0)&lt;&gt;""),HLOOKUP(P$2+$A4160,Sheet2!CB:NO,$B4160,0),"")</f>
        <v/>
      </c>
      <c r="Q4160" t="str">
        <f>IF(OR(HLOOKUP(Q$2+$A4160,Sheet2!CC:NO,$B4160,0),HLOOKUP(Q$2+$A4160,Sheet2!CC:NO,$B4160,0)&lt;&gt;""),HLOOKUP(Q$2+$A4160,Sheet2!CC:NO,$B4160,0),"")</f>
        <v/>
      </c>
    </row>
    <row r="4161" spans="1:17" x14ac:dyDescent="0.25">
      <c r="A4161" s="64">
        <f t="shared" si="515"/>
        <v>42</v>
      </c>
      <c r="B4161" s="64">
        <f t="shared" si="516"/>
        <v>420</v>
      </c>
      <c r="C4161" s="64">
        <f t="shared" si="517"/>
        <v>8</v>
      </c>
      <c r="D4161" s="64">
        <f t="shared" si="518"/>
        <v>416</v>
      </c>
      <c r="E4161" s="64">
        <f t="shared" si="519"/>
        <v>2076</v>
      </c>
      <c r="F4161" s="64" t="str">
        <f t="shared" si="512"/>
        <v/>
      </c>
      <c r="G4161" s="64" t="str">
        <f t="shared" si="513"/>
        <v/>
      </c>
      <c r="H4161" s="64" t="str">
        <f t="shared" si="514"/>
        <v/>
      </c>
      <c r="I4161" s="80" t="str">
        <f>IFERROR(VLOOKUP(D4161,Sheet2!A:B,2,0),"")</f>
        <v/>
      </c>
      <c r="J4161" s="64" t="str">
        <f>IFERROR(IF(I4161&lt;&gt;"",VLOOKUP(I4161,Sheet2!B:C,2,0),""),"")</f>
        <v/>
      </c>
      <c r="K4161" s="64" t="str">
        <f>IFERROR( IF(I4161&lt;&gt;"", HLOOKUP(L$2+$A4161,Sheet2!BX:NK,2,0),""),"")</f>
        <v/>
      </c>
      <c r="L4161" t="str">
        <f>IF(OR(HLOOKUP(L$2+$A4161,Sheet2!BX:NK,$B4161,0),HLOOKUP(L$2+$A4161,Sheet2!BX:NK,$B4161,0)&lt;&gt;""),HLOOKUP(L$2+$A4161,Sheet2!BX:NK,$B4161,0),"")</f>
        <v/>
      </c>
      <c r="M4161" t="str">
        <f>IF(OR(HLOOKUP(M$2+$A4161,Sheet2!BY:NL,$B4161,0),HLOOKUP(M$2+$A4161,Sheet2!BY:NL,$B4161,0)&lt;&gt;""),HLOOKUP(M$2+$A4161,Sheet2!BY:NL,$B4161,0),"")</f>
        <v/>
      </c>
      <c r="N4161" t="str">
        <f>IF(OR(HLOOKUP(N$2+$A4161,Sheet2!BZ:NM,$B4161,0),HLOOKUP(N$2+$A4161,Sheet2!BZ:NM,$B4161,0)&lt;&gt;""),HLOOKUP(N$2+$A4161,Sheet2!BZ:NM,$B4161,0),"")</f>
        <v/>
      </c>
      <c r="O4161" t="str">
        <f>IF(OR(HLOOKUP(O$2+$A4161,Sheet2!CA:NN,$B4161,0),HLOOKUP(O$2+$A4161,Sheet2!CA:NN,$B4161,0)&lt;&gt;""),HLOOKUP(O$2+$A4161,Sheet2!CA:NN,$B4161,0),"")</f>
        <v/>
      </c>
      <c r="P4161" t="str">
        <f>IF(OR(HLOOKUP(P$2+$A4161,Sheet2!CB:NO,$B4161,0),HLOOKUP(P$2+$A4161,Sheet2!CB:NO,$B4161,0)&lt;&gt;""),HLOOKUP(P$2+$A4161,Sheet2!CB:NO,$B4161,0),"")</f>
        <v/>
      </c>
      <c r="Q4161" t="str">
        <f>IF(OR(HLOOKUP(Q$2+$A4161,Sheet2!CC:NO,$B4161,0),HLOOKUP(Q$2+$A4161,Sheet2!CC:NO,$B4161,0)&lt;&gt;""),HLOOKUP(Q$2+$A4161,Sheet2!CC:NO,$B4161,0),"")</f>
        <v/>
      </c>
    </row>
    <row r="4162" spans="1:17" x14ac:dyDescent="0.25">
      <c r="A4162" s="64">
        <f t="shared" si="515"/>
        <v>48</v>
      </c>
      <c r="B4162" s="64">
        <f t="shared" si="516"/>
        <v>420</v>
      </c>
      <c r="C4162" s="64">
        <f t="shared" si="517"/>
        <v>9</v>
      </c>
      <c r="D4162" s="64">
        <f t="shared" si="518"/>
        <v>416</v>
      </c>
      <c r="E4162" s="64">
        <f t="shared" si="519"/>
        <v>2076</v>
      </c>
      <c r="F4162" s="64" t="str">
        <f t="shared" si="512"/>
        <v/>
      </c>
      <c r="G4162" s="64" t="str">
        <f t="shared" si="513"/>
        <v/>
      </c>
      <c r="H4162" s="64" t="str">
        <f t="shared" si="514"/>
        <v/>
      </c>
      <c r="I4162" s="80" t="str">
        <f>IFERROR(VLOOKUP(D4162,Sheet2!A:B,2,0),"")</f>
        <v/>
      </c>
      <c r="J4162" s="64" t="str">
        <f>IFERROR(IF(I4162&lt;&gt;"",VLOOKUP(I4162,Sheet2!B:C,2,0),""),"")</f>
        <v/>
      </c>
      <c r="K4162" s="64" t="str">
        <f>IFERROR( IF(I4162&lt;&gt;"", HLOOKUP(L$2+$A4162,Sheet2!BX:NK,2,0),""),"")</f>
        <v/>
      </c>
      <c r="L4162" t="str">
        <f>IF(OR(HLOOKUP(L$2+$A4162,Sheet2!BX:NK,$B4162,0),HLOOKUP(L$2+$A4162,Sheet2!BX:NK,$B4162,0)&lt;&gt;""),HLOOKUP(L$2+$A4162,Sheet2!BX:NK,$B4162,0),"")</f>
        <v/>
      </c>
      <c r="M4162" t="str">
        <f>IF(OR(HLOOKUP(M$2+$A4162,Sheet2!BY:NL,$B4162,0),HLOOKUP(M$2+$A4162,Sheet2!BY:NL,$B4162,0)&lt;&gt;""),HLOOKUP(M$2+$A4162,Sheet2!BY:NL,$B4162,0),"")</f>
        <v/>
      </c>
      <c r="N4162" t="str">
        <f>IF(OR(HLOOKUP(N$2+$A4162,Sheet2!BZ:NM,$B4162,0),HLOOKUP(N$2+$A4162,Sheet2!BZ:NM,$B4162,0)&lt;&gt;""),HLOOKUP(N$2+$A4162,Sheet2!BZ:NM,$B4162,0),"")</f>
        <v/>
      </c>
      <c r="O4162" t="str">
        <f>IF(OR(HLOOKUP(O$2+$A4162,Sheet2!CA:NN,$B4162,0),HLOOKUP(O$2+$A4162,Sheet2!CA:NN,$B4162,0)&lt;&gt;""),HLOOKUP(O$2+$A4162,Sheet2!CA:NN,$B4162,0),"")</f>
        <v/>
      </c>
      <c r="P4162" t="str">
        <f>IF(OR(HLOOKUP(P$2+$A4162,Sheet2!CB:NO,$B4162,0),HLOOKUP(P$2+$A4162,Sheet2!CB:NO,$B4162,0)&lt;&gt;""),HLOOKUP(P$2+$A4162,Sheet2!CB:NO,$B4162,0),"")</f>
        <v/>
      </c>
      <c r="Q4162" t="str">
        <f>IF(OR(HLOOKUP(Q$2+$A4162,Sheet2!CC:NO,$B4162,0),HLOOKUP(Q$2+$A4162,Sheet2!CC:NO,$B4162,0)&lt;&gt;""),HLOOKUP(Q$2+$A4162,Sheet2!CC:NO,$B4162,0),"")</f>
        <v/>
      </c>
    </row>
    <row r="4163" spans="1:17" x14ac:dyDescent="0.25">
      <c r="A4163" s="64">
        <f t="shared" si="515"/>
        <v>54</v>
      </c>
      <c r="B4163" s="64">
        <f t="shared" si="516"/>
        <v>420</v>
      </c>
      <c r="C4163" s="64">
        <f t="shared" si="517"/>
        <v>10</v>
      </c>
      <c r="D4163" s="64">
        <f t="shared" si="518"/>
        <v>416</v>
      </c>
      <c r="E4163" s="64">
        <f t="shared" si="519"/>
        <v>2076</v>
      </c>
      <c r="F4163" s="64" t="str">
        <f t="shared" si="512"/>
        <v/>
      </c>
      <c r="G4163" s="64" t="str">
        <f t="shared" si="513"/>
        <v/>
      </c>
      <c r="H4163" s="64" t="str">
        <f t="shared" si="514"/>
        <v/>
      </c>
      <c r="I4163" s="80" t="str">
        <f>IFERROR(VLOOKUP(D4163,Sheet2!A:B,2,0),"")</f>
        <v/>
      </c>
      <c r="J4163" s="64" t="str">
        <f>IFERROR(IF(I4163&lt;&gt;"",VLOOKUP(I4163,Sheet2!B:C,2,0),""),"")</f>
        <v/>
      </c>
      <c r="K4163" s="64" t="str">
        <f>IFERROR( IF(I4163&lt;&gt;"", HLOOKUP(L$2+$A4163,Sheet2!BX:NK,2,0),""),"")</f>
        <v/>
      </c>
      <c r="L4163" t="str">
        <f>IF(OR(HLOOKUP(L$2+$A4163,Sheet2!BX:NK,$B4163,0),HLOOKUP(L$2+$A4163,Sheet2!BX:NK,$B4163,0)&lt;&gt;""),HLOOKUP(L$2+$A4163,Sheet2!BX:NK,$B4163,0),"")</f>
        <v/>
      </c>
      <c r="M4163" t="str">
        <f>IF(OR(HLOOKUP(M$2+$A4163,Sheet2!BY:NL,$B4163,0),HLOOKUP(M$2+$A4163,Sheet2!BY:NL,$B4163,0)&lt;&gt;""),HLOOKUP(M$2+$A4163,Sheet2!BY:NL,$B4163,0),"")</f>
        <v/>
      </c>
      <c r="N4163" t="str">
        <f>IF(OR(HLOOKUP(N$2+$A4163,Sheet2!BZ:NM,$B4163,0),HLOOKUP(N$2+$A4163,Sheet2!BZ:NM,$B4163,0)&lt;&gt;""),HLOOKUP(N$2+$A4163,Sheet2!BZ:NM,$B4163,0),"")</f>
        <v/>
      </c>
      <c r="O4163" t="str">
        <f>IF(OR(HLOOKUP(O$2+$A4163,Sheet2!CA:NN,$B4163,0),HLOOKUP(O$2+$A4163,Sheet2!CA:NN,$B4163,0)&lt;&gt;""),HLOOKUP(O$2+$A4163,Sheet2!CA:NN,$B4163,0),"")</f>
        <v/>
      </c>
      <c r="P4163" t="str">
        <f>IF(OR(HLOOKUP(P$2+$A4163,Sheet2!CB:NO,$B4163,0),HLOOKUP(P$2+$A4163,Sheet2!CB:NO,$B4163,0)&lt;&gt;""),HLOOKUP(P$2+$A4163,Sheet2!CB:NO,$B4163,0),"")</f>
        <v/>
      </c>
      <c r="Q4163" t="str">
        <f>IF(OR(HLOOKUP(Q$2+$A4163,Sheet2!CC:NO,$B4163,0),HLOOKUP(Q$2+$A4163,Sheet2!CC:NO,$B4163,0)&lt;&gt;""),HLOOKUP(Q$2+$A4163,Sheet2!CC:NO,$B4163,0),"")</f>
        <v/>
      </c>
    </row>
    <row r="4164" spans="1:17" x14ac:dyDescent="0.25">
      <c r="A4164" s="64">
        <f t="shared" si="515"/>
        <v>0</v>
      </c>
      <c r="B4164" s="64">
        <f t="shared" si="516"/>
        <v>421</v>
      </c>
      <c r="C4164" s="64">
        <f t="shared" si="517"/>
        <v>1</v>
      </c>
      <c r="D4164" s="64">
        <f t="shared" si="518"/>
        <v>417</v>
      </c>
      <c r="E4164" s="64">
        <f t="shared" si="519"/>
        <v>2081</v>
      </c>
      <c r="F4164" s="64" t="str">
        <f t="shared" si="512"/>
        <v/>
      </c>
      <c r="G4164" s="64" t="str">
        <f t="shared" si="513"/>
        <v/>
      </c>
      <c r="H4164" s="64" t="str">
        <f t="shared" si="514"/>
        <v/>
      </c>
      <c r="I4164" s="80" t="str">
        <f>IFERROR(VLOOKUP(D4164,Sheet2!A:B,2,0),"")</f>
        <v/>
      </c>
      <c r="J4164" s="64" t="str">
        <f>IFERROR(IF(I4164&lt;&gt;"",VLOOKUP(I4164,Sheet2!B:C,2,0),""),"")</f>
        <v/>
      </c>
      <c r="K4164" s="64" t="str">
        <f>IFERROR( IF(I4164&lt;&gt;"", HLOOKUP(L$2+$A4164,Sheet2!BX:NK,2,0),""),"")</f>
        <v/>
      </c>
      <c r="L4164" t="str">
        <f>IF(OR(HLOOKUP(L$2+$A4164,Sheet2!BX:NK,$B4164,0),HLOOKUP(L$2+$A4164,Sheet2!BX:NK,$B4164,0)&lt;&gt;""),HLOOKUP(L$2+$A4164,Sheet2!BX:NK,$B4164,0),"")</f>
        <v/>
      </c>
      <c r="M4164" t="str">
        <f>IF(OR(HLOOKUP(M$2+$A4164,Sheet2!BY:NL,$B4164,0),HLOOKUP(M$2+$A4164,Sheet2!BY:NL,$B4164,0)&lt;&gt;""),HLOOKUP(M$2+$A4164,Sheet2!BY:NL,$B4164,0),"")</f>
        <v/>
      </c>
      <c r="N4164" t="str">
        <f>IF(OR(HLOOKUP(N$2+$A4164,Sheet2!BZ:NM,$B4164,0),HLOOKUP(N$2+$A4164,Sheet2!BZ:NM,$B4164,0)&lt;&gt;""),HLOOKUP(N$2+$A4164,Sheet2!BZ:NM,$B4164,0),"")</f>
        <v/>
      </c>
      <c r="O4164" t="str">
        <f>IF(OR(HLOOKUP(O$2+$A4164,Sheet2!CA:NN,$B4164,0),HLOOKUP(O$2+$A4164,Sheet2!CA:NN,$B4164,0)&lt;&gt;""),HLOOKUP(O$2+$A4164,Sheet2!CA:NN,$B4164,0),"")</f>
        <v/>
      </c>
      <c r="P4164" t="str">
        <f>IF(OR(HLOOKUP(P$2+$A4164,Sheet2!CB:NO,$B4164,0),HLOOKUP(P$2+$A4164,Sheet2!CB:NO,$B4164,0)&lt;&gt;""),HLOOKUP(P$2+$A4164,Sheet2!CB:NO,$B4164,0),"")</f>
        <v/>
      </c>
      <c r="Q4164" t="str">
        <f>IF(OR(HLOOKUP(Q$2+$A4164,Sheet2!CC:NO,$B4164,0),HLOOKUP(Q$2+$A4164,Sheet2!CC:NO,$B4164,0)&lt;&gt;""),HLOOKUP(Q$2+$A4164,Sheet2!CC:NO,$B4164,0),"")</f>
        <v/>
      </c>
    </row>
    <row r="4165" spans="1:17" x14ac:dyDescent="0.25">
      <c r="A4165" s="64">
        <f t="shared" si="515"/>
        <v>6</v>
      </c>
      <c r="B4165" s="64">
        <f t="shared" si="516"/>
        <v>421</v>
      </c>
      <c r="C4165" s="64">
        <f t="shared" si="517"/>
        <v>2</v>
      </c>
      <c r="D4165" s="64">
        <f t="shared" si="518"/>
        <v>417</v>
      </c>
      <c r="E4165" s="64">
        <f t="shared" si="519"/>
        <v>2081</v>
      </c>
      <c r="F4165" s="64" t="str">
        <f t="shared" ref="F4165:F4228" si="520">IFERROR(IF(I4165&lt;&gt;"",IF(LEFT(K4165,2)="1-",1,2),""),"")</f>
        <v/>
      </c>
      <c r="G4165" s="64" t="str">
        <f t="shared" ref="G4165:G4228" si="521">IFERROR(IF(I4165&lt;&gt;"",MONTH( RIGHT(K4165,LEN(K4165)-FIND("-",K4165))),""),"")</f>
        <v/>
      </c>
      <c r="H4165" s="64" t="str">
        <f t="shared" ref="H4165:H4228" si="522">IFERROR(IF(I4165&lt;&gt;"",YEAR( RIGHT(K4165,LEN(K4165)-FIND("-",K4165))),""),"")</f>
        <v/>
      </c>
      <c r="I4165" s="80" t="str">
        <f>IFERROR(VLOOKUP(D4165,Sheet2!A:B,2,0),"")</f>
        <v/>
      </c>
      <c r="J4165" s="64" t="str">
        <f>IFERROR(IF(I4165&lt;&gt;"",VLOOKUP(I4165,Sheet2!B:C,2,0),""),"")</f>
        <v/>
      </c>
      <c r="K4165" s="64" t="str">
        <f>IFERROR( IF(I4165&lt;&gt;"", HLOOKUP(L$2+$A4165,Sheet2!BX:NK,2,0),""),"")</f>
        <v/>
      </c>
      <c r="L4165" t="str">
        <f>IF(OR(HLOOKUP(L$2+$A4165,Sheet2!BX:NK,$B4165,0),HLOOKUP(L$2+$A4165,Sheet2!BX:NK,$B4165,0)&lt;&gt;""),HLOOKUP(L$2+$A4165,Sheet2!BX:NK,$B4165,0),"")</f>
        <v/>
      </c>
      <c r="M4165" t="str">
        <f>IF(OR(HLOOKUP(M$2+$A4165,Sheet2!BY:NL,$B4165,0),HLOOKUP(M$2+$A4165,Sheet2!BY:NL,$B4165,0)&lt;&gt;""),HLOOKUP(M$2+$A4165,Sheet2!BY:NL,$B4165,0),"")</f>
        <v/>
      </c>
      <c r="N4165" t="str">
        <f>IF(OR(HLOOKUP(N$2+$A4165,Sheet2!BZ:NM,$B4165,0),HLOOKUP(N$2+$A4165,Sheet2!BZ:NM,$B4165,0)&lt;&gt;""),HLOOKUP(N$2+$A4165,Sheet2!BZ:NM,$B4165,0),"")</f>
        <v/>
      </c>
      <c r="O4165" t="str">
        <f>IF(OR(HLOOKUP(O$2+$A4165,Sheet2!CA:NN,$B4165,0),HLOOKUP(O$2+$A4165,Sheet2!CA:NN,$B4165,0)&lt;&gt;""),HLOOKUP(O$2+$A4165,Sheet2!CA:NN,$B4165,0),"")</f>
        <v/>
      </c>
      <c r="P4165" t="str">
        <f>IF(OR(HLOOKUP(P$2+$A4165,Sheet2!CB:NO,$B4165,0),HLOOKUP(P$2+$A4165,Sheet2!CB:NO,$B4165,0)&lt;&gt;""),HLOOKUP(P$2+$A4165,Sheet2!CB:NO,$B4165,0),"")</f>
        <v/>
      </c>
      <c r="Q4165" t="str">
        <f>IF(OR(HLOOKUP(Q$2+$A4165,Sheet2!CC:NO,$B4165,0),HLOOKUP(Q$2+$A4165,Sheet2!CC:NO,$B4165,0)&lt;&gt;""),HLOOKUP(Q$2+$A4165,Sheet2!CC:NO,$B4165,0),"")</f>
        <v/>
      </c>
    </row>
    <row r="4166" spans="1:17" x14ac:dyDescent="0.25">
      <c r="A4166" s="64">
        <f t="shared" ref="A4166:A4229" si="523">IF(C4166&lt;&gt;1,A4165+6,0)</f>
        <v>12</v>
      </c>
      <c r="B4166" s="64">
        <f t="shared" ref="B4166:B4229" si="524">IF(C4166&lt;&gt;1,B4165,B4165+1)</f>
        <v>421</v>
      </c>
      <c r="C4166" s="64">
        <f t="shared" ref="C4166:C4229" si="525">IF($C$3-C4165=0,1,C4165+1)</f>
        <v>3</v>
      </c>
      <c r="D4166" s="64">
        <f t="shared" ref="D4166:D4229" si="526">IF(C4166=1,D4165+1,D4165)</f>
        <v>417</v>
      </c>
      <c r="E4166" s="64">
        <f t="shared" ref="E4166:E4229" si="527">IF(D4166&lt;&gt;D4165,E4165+5,E4165)</f>
        <v>2081</v>
      </c>
      <c r="F4166" s="64" t="str">
        <f t="shared" si="520"/>
        <v/>
      </c>
      <c r="G4166" s="64" t="str">
        <f t="shared" si="521"/>
        <v/>
      </c>
      <c r="H4166" s="64" t="str">
        <f t="shared" si="522"/>
        <v/>
      </c>
      <c r="I4166" s="80" t="str">
        <f>IFERROR(VLOOKUP(D4166,Sheet2!A:B,2,0),"")</f>
        <v/>
      </c>
      <c r="J4166" s="64" t="str">
        <f>IFERROR(IF(I4166&lt;&gt;"",VLOOKUP(I4166,Sheet2!B:C,2,0),""),"")</f>
        <v/>
      </c>
      <c r="K4166" s="64" t="str">
        <f>IFERROR( IF(I4166&lt;&gt;"", HLOOKUP(L$2+$A4166,Sheet2!BX:NK,2,0),""),"")</f>
        <v/>
      </c>
      <c r="L4166" t="str">
        <f>IF(OR(HLOOKUP(L$2+$A4166,Sheet2!BX:NK,$B4166,0),HLOOKUP(L$2+$A4166,Sheet2!BX:NK,$B4166,0)&lt;&gt;""),HLOOKUP(L$2+$A4166,Sheet2!BX:NK,$B4166,0),"")</f>
        <v/>
      </c>
      <c r="M4166" t="str">
        <f>IF(OR(HLOOKUP(M$2+$A4166,Sheet2!BY:NL,$B4166,0),HLOOKUP(M$2+$A4166,Sheet2!BY:NL,$B4166,0)&lt;&gt;""),HLOOKUP(M$2+$A4166,Sheet2!BY:NL,$B4166,0),"")</f>
        <v/>
      </c>
      <c r="N4166" t="str">
        <f>IF(OR(HLOOKUP(N$2+$A4166,Sheet2!BZ:NM,$B4166,0),HLOOKUP(N$2+$A4166,Sheet2!BZ:NM,$B4166,0)&lt;&gt;""),HLOOKUP(N$2+$A4166,Sheet2!BZ:NM,$B4166,0),"")</f>
        <v/>
      </c>
      <c r="O4166" t="str">
        <f>IF(OR(HLOOKUP(O$2+$A4166,Sheet2!CA:NN,$B4166,0),HLOOKUP(O$2+$A4166,Sheet2!CA:NN,$B4166,0)&lt;&gt;""),HLOOKUP(O$2+$A4166,Sheet2!CA:NN,$B4166,0),"")</f>
        <v/>
      </c>
      <c r="P4166" t="str">
        <f>IF(OR(HLOOKUP(P$2+$A4166,Sheet2!CB:NO,$B4166,0),HLOOKUP(P$2+$A4166,Sheet2!CB:NO,$B4166,0)&lt;&gt;""),HLOOKUP(P$2+$A4166,Sheet2!CB:NO,$B4166,0),"")</f>
        <v/>
      </c>
      <c r="Q4166" t="str">
        <f>IF(OR(HLOOKUP(Q$2+$A4166,Sheet2!CC:NO,$B4166,0),HLOOKUP(Q$2+$A4166,Sheet2!CC:NO,$B4166,0)&lt;&gt;""),HLOOKUP(Q$2+$A4166,Sheet2!CC:NO,$B4166,0),"")</f>
        <v/>
      </c>
    </row>
    <row r="4167" spans="1:17" x14ac:dyDescent="0.25">
      <c r="A4167" s="64">
        <f t="shared" si="523"/>
        <v>18</v>
      </c>
      <c r="B4167" s="64">
        <f t="shared" si="524"/>
        <v>421</v>
      </c>
      <c r="C4167" s="64">
        <f t="shared" si="525"/>
        <v>4</v>
      </c>
      <c r="D4167" s="64">
        <f t="shared" si="526"/>
        <v>417</v>
      </c>
      <c r="E4167" s="64">
        <f t="shared" si="527"/>
        <v>2081</v>
      </c>
      <c r="F4167" s="64" t="str">
        <f t="shared" si="520"/>
        <v/>
      </c>
      <c r="G4167" s="64" t="str">
        <f t="shared" si="521"/>
        <v/>
      </c>
      <c r="H4167" s="64" t="str">
        <f t="shared" si="522"/>
        <v/>
      </c>
      <c r="I4167" s="80" t="str">
        <f>IFERROR(VLOOKUP(D4167,Sheet2!A:B,2,0),"")</f>
        <v/>
      </c>
      <c r="J4167" s="64" t="str">
        <f>IFERROR(IF(I4167&lt;&gt;"",VLOOKUP(I4167,Sheet2!B:C,2,0),""),"")</f>
        <v/>
      </c>
      <c r="K4167" s="64" t="str">
        <f>IFERROR( IF(I4167&lt;&gt;"", HLOOKUP(L$2+$A4167,Sheet2!BX:NK,2,0),""),"")</f>
        <v/>
      </c>
      <c r="L4167" t="str">
        <f>IF(OR(HLOOKUP(L$2+$A4167,Sheet2!BX:NK,$B4167,0),HLOOKUP(L$2+$A4167,Sheet2!BX:NK,$B4167,0)&lt;&gt;""),HLOOKUP(L$2+$A4167,Sheet2!BX:NK,$B4167,0),"")</f>
        <v/>
      </c>
      <c r="M4167" t="str">
        <f>IF(OR(HLOOKUP(M$2+$A4167,Sheet2!BY:NL,$B4167,0),HLOOKUP(M$2+$A4167,Sheet2!BY:NL,$B4167,0)&lt;&gt;""),HLOOKUP(M$2+$A4167,Sheet2!BY:NL,$B4167,0),"")</f>
        <v/>
      </c>
      <c r="N4167" t="str">
        <f>IF(OR(HLOOKUP(N$2+$A4167,Sheet2!BZ:NM,$B4167,0),HLOOKUP(N$2+$A4167,Sheet2!BZ:NM,$B4167,0)&lt;&gt;""),HLOOKUP(N$2+$A4167,Sheet2!BZ:NM,$B4167,0),"")</f>
        <v/>
      </c>
      <c r="O4167" t="str">
        <f>IF(OR(HLOOKUP(O$2+$A4167,Sheet2!CA:NN,$B4167,0),HLOOKUP(O$2+$A4167,Sheet2!CA:NN,$B4167,0)&lt;&gt;""),HLOOKUP(O$2+$A4167,Sheet2!CA:NN,$B4167,0),"")</f>
        <v/>
      </c>
      <c r="P4167" t="str">
        <f>IF(OR(HLOOKUP(P$2+$A4167,Sheet2!CB:NO,$B4167,0),HLOOKUP(P$2+$A4167,Sheet2!CB:NO,$B4167,0)&lt;&gt;""),HLOOKUP(P$2+$A4167,Sheet2!CB:NO,$B4167,0),"")</f>
        <v/>
      </c>
      <c r="Q4167" t="str">
        <f>IF(OR(HLOOKUP(Q$2+$A4167,Sheet2!CC:NO,$B4167,0),HLOOKUP(Q$2+$A4167,Sheet2!CC:NO,$B4167,0)&lt;&gt;""),HLOOKUP(Q$2+$A4167,Sheet2!CC:NO,$B4167,0),"")</f>
        <v/>
      </c>
    </row>
    <row r="4168" spans="1:17" x14ac:dyDescent="0.25">
      <c r="A4168" s="64">
        <f t="shared" si="523"/>
        <v>24</v>
      </c>
      <c r="B4168" s="64">
        <f t="shared" si="524"/>
        <v>421</v>
      </c>
      <c r="C4168" s="64">
        <f t="shared" si="525"/>
        <v>5</v>
      </c>
      <c r="D4168" s="64">
        <f t="shared" si="526"/>
        <v>417</v>
      </c>
      <c r="E4168" s="64">
        <f t="shared" si="527"/>
        <v>2081</v>
      </c>
      <c r="F4168" s="64" t="str">
        <f t="shared" si="520"/>
        <v/>
      </c>
      <c r="G4168" s="64" t="str">
        <f t="shared" si="521"/>
        <v/>
      </c>
      <c r="H4168" s="64" t="str">
        <f t="shared" si="522"/>
        <v/>
      </c>
      <c r="I4168" s="80" t="str">
        <f>IFERROR(VLOOKUP(D4168,Sheet2!A:B,2,0),"")</f>
        <v/>
      </c>
      <c r="J4168" s="64" t="str">
        <f>IFERROR(IF(I4168&lt;&gt;"",VLOOKUP(I4168,Sheet2!B:C,2,0),""),"")</f>
        <v/>
      </c>
      <c r="K4168" s="64" t="str">
        <f>IFERROR( IF(I4168&lt;&gt;"", HLOOKUP(L$2+$A4168,Sheet2!BX:NK,2,0),""),"")</f>
        <v/>
      </c>
      <c r="L4168" t="str">
        <f>IF(OR(HLOOKUP(L$2+$A4168,Sheet2!BX:NK,$B4168,0),HLOOKUP(L$2+$A4168,Sheet2!BX:NK,$B4168,0)&lt;&gt;""),HLOOKUP(L$2+$A4168,Sheet2!BX:NK,$B4168,0),"")</f>
        <v/>
      </c>
      <c r="M4168" t="str">
        <f>IF(OR(HLOOKUP(M$2+$A4168,Sheet2!BY:NL,$B4168,0),HLOOKUP(M$2+$A4168,Sheet2!BY:NL,$B4168,0)&lt;&gt;""),HLOOKUP(M$2+$A4168,Sheet2!BY:NL,$B4168,0),"")</f>
        <v/>
      </c>
      <c r="N4168" t="str">
        <f>IF(OR(HLOOKUP(N$2+$A4168,Sheet2!BZ:NM,$B4168,0),HLOOKUP(N$2+$A4168,Sheet2!BZ:NM,$B4168,0)&lt;&gt;""),HLOOKUP(N$2+$A4168,Sheet2!BZ:NM,$B4168,0),"")</f>
        <v/>
      </c>
      <c r="O4168" t="str">
        <f>IF(OR(HLOOKUP(O$2+$A4168,Sheet2!CA:NN,$B4168,0),HLOOKUP(O$2+$A4168,Sheet2!CA:NN,$B4168,0)&lt;&gt;""),HLOOKUP(O$2+$A4168,Sheet2!CA:NN,$B4168,0),"")</f>
        <v/>
      </c>
      <c r="P4168" t="str">
        <f>IF(OR(HLOOKUP(P$2+$A4168,Sheet2!CB:NO,$B4168,0),HLOOKUP(P$2+$A4168,Sheet2!CB:NO,$B4168,0)&lt;&gt;""),HLOOKUP(P$2+$A4168,Sheet2!CB:NO,$B4168,0),"")</f>
        <v/>
      </c>
      <c r="Q4168" t="str">
        <f>IF(OR(HLOOKUP(Q$2+$A4168,Sheet2!CC:NO,$B4168,0),HLOOKUP(Q$2+$A4168,Sheet2!CC:NO,$B4168,0)&lt;&gt;""),HLOOKUP(Q$2+$A4168,Sheet2!CC:NO,$B4168,0),"")</f>
        <v/>
      </c>
    </row>
    <row r="4169" spans="1:17" x14ac:dyDescent="0.25">
      <c r="A4169" s="64">
        <f t="shared" si="523"/>
        <v>30</v>
      </c>
      <c r="B4169" s="64">
        <f t="shared" si="524"/>
        <v>421</v>
      </c>
      <c r="C4169" s="64">
        <f t="shared" si="525"/>
        <v>6</v>
      </c>
      <c r="D4169" s="64">
        <f t="shared" si="526"/>
        <v>417</v>
      </c>
      <c r="E4169" s="64">
        <f t="shared" si="527"/>
        <v>2081</v>
      </c>
      <c r="F4169" s="64" t="str">
        <f t="shared" si="520"/>
        <v/>
      </c>
      <c r="G4169" s="64" t="str">
        <f t="shared" si="521"/>
        <v/>
      </c>
      <c r="H4169" s="64" t="str">
        <f t="shared" si="522"/>
        <v/>
      </c>
      <c r="I4169" s="80" t="str">
        <f>IFERROR(VLOOKUP(D4169,Sheet2!A:B,2,0),"")</f>
        <v/>
      </c>
      <c r="J4169" s="64" t="str">
        <f>IFERROR(IF(I4169&lt;&gt;"",VLOOKUP(I4169,Sheet2!B:C,2,0),""),"")</f>
        <v/>
      </c>
      <c r="K4169" s="64" t="str">
        <f>IFERROR( IF(I4169&lt;&gt;"", HLOOKUP(L$2+$A4169,Sheet2!BX:NK,2,0),""),"")</f>
        <v/>
      </c>
      <c r="L4169" t="str">
        <f>IF(OR(HLOOKUP(L$2+$A4169,Sheet2!BX:NK,$B4169,0),HLOOKUP(L$2+$A4169,Sheet2!BX:NK,$B4169,0)&lt;&gt;""),HLOOKUP(L$2+$A4169,Sheet2!BX:NK,$B4169,0),"")</f>
        <v/>
      </c>
      <c r="M4169" t="str">
        <f>IF(OR(HLOOKUP(M$2+$A4169,Sheet2!BY:NL,$B4169,0),HLOOKUP(M$2+$A4169,Sheet2!BY:NL,$B4169,0)&lt;&gt;""),HLOOKUP(M$2+$A4169,Sheet2!BY:NL,$B4169,0),"")</f>
        <v/>
      </c>
      <c r="N4169" t="str">
        <f>IF(OR(HLOOKUP(N$2+$A4169,Sheet2!BZ:NM,$B4169,0),HLOOKUP(N$2+$A4169,Sheet2!BZ:NM,$B4169,0)&lt;&gt;""),HLOOKUP(N$2+$A4169,Sheet2!BZ:NM,$B4169,0),"")</f>
        <v/>
      </c>
      <c r="O4169" t="str">
        <f>IF(OR(HLOOKUP(O$2+$A4169,Sheet2!CA:NN,$B4169,0),HLOOKUP(O$2+$A4169,Sheet2!CA:NN,$B4169,0)&lt;&gt;""),HLOOKUP(O$2+$A4169,Sheet2!CA:NN,$B4169,0),"")</f>
        <v/>
      </c>
      <c r="P4169" t="str">
        <f>IF(OR(HLOOKUP(P$2+$A4169,Sheet2!CB:NO,$B4169,0),HLOOKUP(P$2+$A4169,Sheet2!CB:NO,$B4169,0)&lt;&gt;""),HLOOKUP(P$2+$A4169,Sheet2!CB:NO,$B4169,0),"")</f>
        <v/>
      </c>
      <c r="Q4169" t="str">
        <f>IF(OR(HLOOKUP(Q$2+$A4169,Sheet2!CC:NO,$B4169,0),HLOOKUP(Q$2+$A4169,Sheet2!CC:NO,$B4169,0)&lt;&gt;""),HLOOKUP(Q$2+$A4169,Sheet2!CC:NO,$B4169,0),"")</f>
        <v/>
      </c>
    </row>
    <row r="4170" spans="1:17" x14ac:dyDescent="0.25">
      <c r="A4170" s="64">
        <f t="shared" si="523"/>
        <v>36</v>
      </c>
      <c r="B4170" s="64">
        <f t="shared" si="524"/>
        <v>421</v>
      </c>
      <c r="C4170" s="64">
        <f t="shared" si="525"/>
        <v>7</v>
      </c>
      <c r="D4170" s="64">
        <f t="shared" si="526"/>
        <v>417</v>
      </c>
      <c r="E4170" s="64">
        <f t="shared" si="527"/>
        <v>2081</v>
      </c>
      <c r="F4170" s="64" t="str">
        <f t="shared" si="520"/>
        <v/>
      </c>
      <c r="G4170" s="64" t="str">
        <f t="shared" si="521"/>
        <v/>
      </c>
      <c r="H4170" s="64" t="str">
        <f t="shared" si="522"/>
        <v/>
      </c>
      <c r="I4170" s="80" t="str">
        <f>IFERROR(VLOOKUP(D4170,Sheet2!A:B,2,0),"")</f>
        <v/>
      </c>
      <c r="J4170" s="64" t="str">
        <f>IFERROR(IF(I4170&lt;&gt;"",VLOOKUP(I4170,Sheet2!B:C,2,0),""),"")</f>
        <v/>
      </c>
      <c r="K4170" s="64" t="str">
        <f>IFERROR( IF(I4170&lt;&gt;"", HLOOKUP(L$2+$A4170,Sheet2!BX:NK,2,0),""),"")</f>
        <v/>
      </c>
      <c r="L4170" t="str">
        <f>IF(OR(HLOOKUP(L$2+$A4170,Sheet2!BX:NK,$B4170,0),HLOOKUP(L$2+$A4170,Sheet2!BX:NK,$B4170,0)&lt;&gt;""),HLOOKUP(L$2+$A4170,Sheet2!BX:NK,$B4170,0),"")</f>
        <v/>
      </c>
      <c r="M4170" t="str">
        <f>IF(OR(HLOOKUP(M$2+$A4170,Sheet2!BY:NL,$B4170,0),HLOOKUP(M$2+$A4170,Sheet2!BY:NL,$B4170,0)&lt;&gt;""),HLOOKUP(M$2+$A4170,Sheet2!BY:NL,$B4170,0),"")</f>
        <v/>
      </c>
      <c r="N4170" t="str">
        <f>IF(OR(HLOOKUP(N$2+$A4170,Sheet2!BZ:NM,$B4170,0),HLOOKUP(N$2+$A4170,Sheet2!BZ:NM,$B4170,0)&lt;&gt;""),HLOOKUP(N$2+$A4170,Sheet2!BZ:NM,$B4170,0),"")</f>
        <v/>
      </c>
      <c r="O4170" t="str">
        <f>IF(OR(HLOOKUP(O$2+$A4170,Sheet2!CA:NN,$B4170,0),HLOOKUP(O$2+$A4170,Sheet2!CA:NN,$B4170,0)&lt;&gt;""),HLOOKUP(O$2+$A4170,Sheet2!CA:NN,$B4170,0),"")</f>
        <v/>
      </c>
      <c r="P4170" t="str">
        <f>IF(OR(HLOOKUP(P$2+$A4170,Sheet2!CB:NO,$B4170,0),HLOOKUP(P$2+$A4170,Sheet2!CB:NO,$B4170,0)&lt;&gt;""),HLOOKUP(P$2+$A4170,Sheet2!CB:NO,$B4170,0),"")</f>
        <v/>
      </c>
      <c r="Q4170" t="str">
        <f>IF(OR(HLOOKUP(Q$2+$A4170,Sheet2!CC:NO,$B4170,0),HLOOKUP(Q$2+$A4170,Sheet2!CC:NO,$B4170,0)&lt;&gt;""),HLOOKUP(Q$2+$A4170,Sheet2!CC:NO,$B4170,0),"")</f>
        <v/>
      </c>
    </row>
    <row r="4171" spans="1:17" x14ac:dyDescent="0.25">
      <c r="A4171" s="64">
        <f t="shared" si="523"/>
        <v>42</v>
      </c>
      <c r="B4171" s="64">
        <f t="shared" si="524"/>
        <v>421</v>
      </c>
      <c r="C4171" s="64">
        <f t="shared" si="525"/>
        <v>8</v>
      </c>
      <c r="D4171" s="64">
        <f t="shared" si="526"/>
        <v>417</v>
      </c>
      <c r="E4171" s="64">
        <f t="shared" si="527"/>
        <v>2081</v>
      </c>
      <c r="F4171" s="64" t="str">
        <f t="shared" si="520"/>
        <v/>
      </c>
      <c r="G4171" s="64" t="str">
        <f t="shared" si="521"/>
        <v/>
      </c>
      <c r="H4171" s="64" t="str">
        <f t="shared" si="522"/>
        <v/>
      </c>
      <c r="I4171" s="80" t="str">
        <f>IFERROR(VLOOKUP(D4171,Sheet2!A:B,2,0),"")</f>
        <v/>
      </c>
      <c r="J4171" s="64" t="str">
        <f>IFERROR(IF(I4171&lt;&gt;"",VLOOKUP(I4171,Sheet2!B:C,2,0),""),"")</f>
        <v/>
      </c>
      <c r="K4171" s="64" t="str">
        <f>IFERROR( IF(I4171&lt;&gt;"", HLOOKUP(L$2+$A4171,Sheet2!BX:NK,2,0),""),"")</f>
        <v/>
      </c>
      <c r="L4171" t="str">
        <f>IF(OR(HLOOKUP(L$2+$A4171,Sheet2!BX:NK,$B4171,0),HLOOKUP(L$2+$A4171,Sheet2!BX:NK,$B4171,0)&lt;&gt;""),HLOOKUP(L$2+$A4171,Sheet2!BX:NK,$B4171,0),"")</f>
        <v/>
      </c>
      <c r="M4171" t="str">
        <f>IF(OR(HLOOKUP(M$2+$A4171,Sheet2!BY:NL,$B4171,0),HLOOKUP(M$2+$A4171,Sheet2!BY:NL,$B4171,0)&lt;&gt;""),HLOOKUP(M$2+$A4171,Sheet2!BY:NL,$B4171,0),"")</f>
        <v/>
      </c>
      <c r="N4171" t="str">
        <f>IF(OR(HLOOKUP(N$2+$A4171,Sheet2!BZ:NM,$B4171,0),HLOOKUP(N$2+$A4171,Sheet2!BZ:NM,$B4171,0)&lt;&gt;""),HLOOKUP(N$2+$A4171,Sheet2!BZ:NM,$B4171,0),"")</f>
        <v/>
      </c>
      <c r="O4171" t="str">
        <f>IF(OR(HLOOKUP(O$2+$A4171,Sheet2!CA:NN,$B4171,0),HLOOKUP(O$2+$A4171,Sheet2!CA:NN,$B4171,0)&lt;&gt;""),HLOOKUP(O$2+$A4171,Sheet2!CA:NN,$B4171,0),"")</f>
        <v/>
      </c>
      <c r="P4171" t="str">
        <f>IF(OR(HLOOKUP(P$2+$A4171,Sheet2!CB:NO,$B4171,0),HLOOKUP(P$2+$A4171,Sheet2!CB:NO,$B4171,0)&lt;&gt;""),HLOOKUP(P$2+$A4171,Sheet2!CB:NO,$B4171,0),"")</f>
        <v/>
      </c>
      <c r="Q4171" t="str">
        <f>IF(OR(HLOOKUP(Q$2+$A4171,Sheet2!CC:NO,$B4171,0),HLOOKUP(Q$2+$A4171,Sheet2!CC:NO,$B4171,0)&lt;&gt;""),HLOOKUP(Q$2+$A4171,Sheet2!CC:NO,$B4171,0),"")</f>
        <v/>
      </c>
    </row>
    <row r="4172" spans="1:17" x14ac:dyDescent="0.25">
      <c r="A4172" s="64">
        <f t="shared" si="523"/>
        <v>48</v>
      </c>
      <c r="B4172" s="64">
        <f t="shared" si="524"/>
        <v>421</v>
      </c>
      <c r="C4172" s="64">
        <f t="shared" si="525"/>
        <v>9</v>
      </c>
      <c r="D4172" s="64">
        <f t="shared" si="526"/>
        <v>417</v>
      </c>
      <c r="E4172" s="64">
        <f t="shared" si="527"/>
        <v>2081</v>
      </c>
      <c r="F4172" s="64" t="str">
        <f t="shared" si="520"/>
        <v/>
      </c>
      <c r="G4172" s="64" t="str">
        <f t="shared" si="521"/>
        <v/>
      </c>
      <c r="H4172" s="64" t="str">
        <f t="shared" si="522"/>
        <v/>
      </c>
      <c r="I4172" s="80" t="str">
        <f>IFERROR(VLOOKUP(D4172,Sheet2!A:B,2,0),"")</f>
        <v/>
      </c>
      <c r="J4172" s="64" t="str">
        <f>IFERROR(IF(I4172&lt;&gt;"",VLOOKUP(I4172,Sheet2!B:C,2,0),""),"")</f>
        <v/>
      </c>
      <c r="K4172" s="64" t="str">
        <f>IFERROR( IF(I4172&lt;&gt;"", HLOOKUP(L$2+$A4172,Sheet2!BX:NK,2,0),""),"")</f>
        <v/>
      </c>
      <c r="L4172" t="str">
        <f>IF(OR(HLOOKUP(L$2+$A4172,Sheet2!BX:NK,$B4172,0),HLOOKUP(L$2+$A4172,Sheet2!BX:NK,$B4172,0)&lt;&gt;""),HLOOKUP(L$2+$A4172,Sheet2!BX:NK,$B4172,0),"")</f>
        <v/>
      </c>
      <c r="M4172" t="str">
        <f>IF(OR(HLOOKUP(M$2+$A4172,Sheet2!BY:NL,$B4172,0),HLOOKUP(M$2+$A4172,Sheet2!BY:NL,$B4172,0)&lt;&gt;""),HLOOKUP(M$2+$A4172,Sheet2!BY:NL,$B4172,0),"")</f>
        <v/>
      </c>
      <c r="N4172" t="str">
        <f>IF(OR(HLOOKUP(N$2+$A4172,Sheet2!BZ:NM,$B4172,0),HLOOKUP(N$2+$A4172,Sheet2!BZ:NM,$B4172,0)&lt;&gt;""),HLOOKUP(N$2+$A4172,Sheet2!BZ:NM,$B4172,0),"")</f>
        <v/>
      </c>
      <c r="O4172" t="str">
        <f>IF(OR(HLOOKUP(O$2+$A4172,Sheet2!CA:NN,$B4172,0),HLOOKUP(O$2+$A4172,Sheet2!CA:NN,$B4172,0)&lt;&gt;""),HLOOKUP(O$2+$A4172,Sheet2!CA:NN,$B4172,0),"")</f>
        <v/>
      </c>
      <c r="P4172" t="str">
        <f>IF(OR(HLOOKUP(P$2+$A4172,Sheet2!CB:NO,$B4172,0),HLOOKUP(P$2+$A4172,Sheet2!CB:NO,$B4172,0)&lt;&gt;""),HLOOKUP(P$2+$A4172,Sheet2!CB:NO,$B4172,0),"")</f>
        <v/>
      </c>
      <c r="Q4172" t="str">
        <f>IF(OR(HLOOKUP(Q$2+$A4172,Sheet2!CC:NO,$B4172,0),HLOOKUP(Q$2+$A4172,Sheet2!CC:NO,$B4172,0)&lt;&gt;""),HLOOKUP(Q$2+$A4172,Sheet2!CC:NO,$B4172,0),"")</f>
        <v/>
      </c>
    </row>
    <row r="4173" spans="1:17" x14ac:dyDescent="0.25">
      <c r="A4173" s="64">
        <f t="shared" si="523"/>
        <v>54</v>
      </c>
      <c r="B4173" s="64">
        <f t="shared" si="524"/>
        <v>421</v>
      </c>
      <c r="C4173" s="64">
        <f t="shared" si="525"/>
        <v>10</v>
      </c>
      <c r="D4173" s="64">
        <f t="shared" si="526"/>
        <v>417</v>
      </c>
      <c r="E4173" s="64">
        <f t="shared" si="527"/>
        <v>2081</v>
      </c>
      <c r="F4173" s="64" t="str">
        <f t="shared" si="520"/>
        <v/>
      </c>
      <c r="G4173" s="64" t="str">
        <f t="shared" si="521"/>
        <v/>
      </c>
      <c r="H4173" s="64" t="str">
        <f t="shared" si="522"/>
        <v/>
      </c>
      <c r="I4173" s="80" t="str">
        <f>IFERROR(VLOOKUP(D4173,Sheet2!A:B,2,0),"")</f>
        <v/>
      </c>
      <c r="J4173" s="64" t="str">
        <f>IFERROR(IF(I4173&lt;&gt;"",VLOOKUP(I4173,Sheet2!B:C,2,0),""),"")</f>
        <v/>
      </c>
      <c r="K4173" s="64" t="str">
        <f>IFERROR( IF(I4173&lt;&gt;"", HLOOKUP(L$2+$A4173,Sheet2!BX:NK,2,0),""),"")</f>
        <v/>
      </c>
      <c r="L4173" t="str">
        <f>IF(OR(HLOOKUP(L$2+$A4173,Sheet2!BX:NK,$B4173,0),HLOOKUP(L$2+$A4173,Sheet2!BX:NK,$B4173,0)&lt;&gt;""),HLOOKUP(L$2+$A4173,Sheet2!BX:NK,$B4173,0),"")</f>
        <v/>
      </c>
      <c r="M4173" t="str">
        <f>IF(OR(HLOOKUP(M$2+$A4173,Sheet2!BY:NL,$B4173,0),HLOOKUP(M$2+$A4173,Sheet2!BY:NL,$B4173,0)&lt;&gt;""),HLOOKUP(M$2+$A4173,Sheet2!BY:NL,$B4173,0),"")</f>
        <v/>
      </c>
      <c r="N4173" t="str">
        <f>IF(OR(HLOOKUP(N$2+$A4173,Sheet2!BZ:NM,$B4173,0),HLOOKUP(N$2+$A4173,Sheet2!BZ:NM,$B4173,0)&lt;&gt;""),HLOOKUP(N$2+$A4173,Sheet2!BZ:NM,$B4173,0),"")</f>
        <v/>
      </c>
      <c r="O4173" t="str">
        <f>IF(OR(HLOOKUP(O$2+$A4173,Sheet2!CA:NN,$B4173,0),HLOOKUP(O$2+$A4173,Sheet2!CA:NN,$B4173,0)&lt;&gt;""),HLOOKUP(O$2+$A4173,Sheet2!CA:NN,$B4173,0),"")</f>
        <v/>
      </c>
      <c r="P4173" t="str">
        <f>IF(OR(HLOOKUP(P$2+$A4173,Sheet2!CB:NO,$B4173,0),HLOOKUP(P$2+$A4173,Sheet2!CB:NO,$B4173,0)&lt;&gt;""),HLOOKUP(P$2+$A4173,Sheet2!CB:NO,$B4173,0),"")</f>
        <v/>
      </c>
      <c r="Q4173" t="str">
        <f>IF(OR(HLOOKUP(Q$2+$A4173,Sheet2!CC:NO,$B4173,0),HLOOKUP(Q$2+$A4173,Sheet2!CC:NO,$B4173,0)&lt;&gt;""),HLOOKUP(Q$2+$A4173,Sheet2!CC:NO,$B4173,0),"")</f>
        <v/>
      </c>
    </row>
    <row r="4174" spans="1:17" x14ac:dyDescent="0.25">
      <c r="A4174" s="64">
        <f t="shared" si="523"/>
        <v>0</v>
      </c>
      <c r="B4174" s="64">
        <f t="shared" si="524"/>
        <v>422</v>
      </c>
      <c r="C4174" s="64">
        <f t="shared" si="525"/>
        <v>1</v>
      </c>
      <c r="D4174" s="64">
        <f t="shared" si="526"/>
        <v>418</v>
      </c>
      <c r="E4174" s="64">
        <f t="shared" si="527"/>
        <v>2086</v>
      </c>
      <c r="F4174" s="64" t="str">
        <f t="shared" si="520"/>
        <v/>
      </c>
      <c r="G4174" s="64" t="str">
        <f t="shared" si="521"/>
        <v/>
      </c>
      <c r="H4174" s="64" t="str">
        <f t="shared" si="522"/>
        <v/>
      </c>
      <c r="I4174" s="80" t="str">
        <f>IFERROR(VLOOKUP(D4174,Sheet2!A:B,2,0),"")</f>
        <v/>
      </c>
      <c r="J4174" s="64" t="str">
        <f>IFERROR(IF(I4174&lt;&gt;"",VLOOKUP(I4174,Sheet2!B:C,2,0),""),"")</f>
        <v/>
      </c>
      <c r="K4174" s="64" t="str">
        <f>IFERROR( IF(I4174&lt;&gt;"", HLOOKUP(L$2+$A4174,Sheet2!BX:NK,2,0),""),"")</f>
        <v/>
      </c>
      <c r="L4174" t="str">
        <f>IF(OR(HLOOKUP(L$2+$A4174,Sheet2!BX:NK,$B4174,0),HLOOKUP(L$2+$A4174,Sheet2!BX:NK,$B4174,0)&lt;&gt;""),HLOOKUP(L$2+$A4174,Sheet2!BX:NK,$B4174,0),"")</f>
        <v/>
      </c>
      <c r="M4174" t="str">
        <f>IF(OR(HLOOKUP(M$2+$A4174,Sheet2!BY:NL,$B4174,0),HLOOKUP(M$2+$A4174,Sheet2!BY:NL,$B4174,0)&lt;&gt;""),HLOOKUP(M$2+$A4174,Sheet2!BY:NL,$B4174,0),"")</f>
        <v/>
      </c>
      <c r="N4174" t="str">
        <f>IF(OR(HLOOKUP(N$2+$A4174,Sheet2!BZ:NM,$B4174,0),HLOOKUP(N$2+$A4174,Sheet2!BZ:NM,$B4174,0)&lt;&gt;""),HLOOKUP(N$2+$A4174,Sheet2!BZ:NM,$B4174,0),"")</f>
        <v/>
      </c>
      <c r="O4174" t="str">
        <f>IF(OR(HLOOKUP(O$2+$A4174,Sheet2!CA:NN,$B4174,0),HLOOKUP(O$2+$A4174,Sheet2!CA:NN,$B4174,0)&lt;&gt;""),HLOOKUP(O$2+$A4174,Sheet2!CA:NN,$B4174,0),"")</f>
        <v/>
      </c>
      <c r="P4174" t="str">
        <f>IF(OR(HLOOKUP(P$2+$A4174,Sheet2!CB:NO,$B4174,0),HLOOKUP(P$2+$A4174,Sheet2!CB:NO,$B4174,0)&lt;&gt;""),HLOOKUP(P$2+$A4174,Sheet2!CB:NO,$B4174,0),"")</f>
        <v/>
      </c>
      <c r="Q4174" t="str">
        <f>IF(OR(HLOOKUP(Q$2+$A4174,Sheet2!CC:NO,$B4174,0),HLOOKUP(Q$2+$A4174,Sheet2!CC:NO,$B4174,0)&lt;&gt;""),HLOOKUP(Q$2+$A4174,Sheet2!CC:NO,$B4174,0),"")</f>
        <v/>
      </c>
    </row>
    <row r="4175" spans="1:17" x14ac:dyDescent="0.25">
      <c r="A4175" s="64">
        <f t="shared" si="523"/>
        <v>6</v>
      </c>
      <c r="B4175" s="64">
        <f t="shared" si="524"/>
        <v>422</v>
      </c>
      <c r="C4175" s="64">
        <f t="shared" si="525"/>
        <v>2</v>
      </c>
      <c r="D4175" s="64">
        <f t="shared" si="526"/>
        <v>418</v>
      </c>
      <c r="E4175" s="64">
        <f t="shared" si="527"/>
        <v>2086</v>
      </c>
      <c r="F4175" s="64" t="str">
        <f t="shared" si="520"/>
        <v/>
      </c>
      <c r="G4175" s="64" t="str">
        <f t="shared" si="521"/>
        <v/>
      </c>
      <c r="H4175" s="64" t="str">
        <f t="shared" si="522"/>
        <v/>
      </c>
      <c r="I4175" s="80" t="str">
        <f>IFERROR(VLOOKUP(D4175,Sheet2!A:B,2,0),"")</f>
        <v/>
      </c>
      <c r="J4175" s="64" t="str">
        <f>IFERROR(IF(I4175&lt;&gt;"",VLOOKUP(I4175,Sheet2!B:C,2,0),""),"")</f>
        <v/>
      </c>
      <c r="K4175" s="64" t="str">
        <f>IFERROR( IF(I4175&lt;&gt;"", HLOOKUP(L$2+$A4175,Sheet2!BX:NK,2,0),""),"")</f>
        <v/>
      </c>
      <c r="L4175" t="str">
        <f>IF(OR(HLOOKUP(L$2+$A4175,Sheet2!BX:NK,$B4175,0),HLOOKUP(L$2+$A4175,Sheet2!BX:NK,$B4175,0)&lt;&gt;""),HLOOKUP(L$2+$A4175,Sheet2!BX:NK,$B4175,0),"")</f>
        <v/>
      </c>
      <c r="M4175" t="str">
        <f>IF(OR(HLOOKUP(M$2+$A4175,Sheet2!BY:NL,$B4175,0),HLOOKUP(M$2+$A4175,Sheet2!BY:NL,$B4175,0)&lt;&gt;""),HLOOKUP(M$2+$A4175,Sheet2!BY:NL,$B4175,0),"")</f>
        <v/>
      </c>
      <c r="N4175" t="str">
        <f>IF(OR(HLOOKUP(N$2+$A4175,Sheet2!BZ:NM,$B4175,0),HLOOKUP(N$2+$A4175,Sheet2!BZ:NM,$B4175,0)&lt;&gt;""),HLOOKUP(N$2+$A4175,Sheet2!BZ:NM,$B4175,0),"")</f>
        <v/>
      </c>
      <c r="O4175" t="str">
        <f>IF(OR(HLOOKUP(O$2+$A4175,Sheet2!CA:NN,$B4175,0),HLOOKUP(O$2+$A4175,Sheet2!CA:NN,$B4175,0)&lt;&gt;""),HLOOKUP(O$2+$A4175,Sheet2!CA:NN,$B4175,0),"")</f>
        <v/>
      </c>
      <c r="P4175" t="str">
        <f>IF(OR(HLOOKUP(P$2+$A4175,Sheet2!CB:NO,$B4175,0),HLOOKUP(P$2+$A4175,Sheet2!CB:NO,$B4175,0)&lt;&gt;""),HLOOKUP(P$2+$A4175,Sheet2!CB:NO,$B4175,0),"")</f>
        <v/>
      </c>
      <c r="Q4175" t="str">
        <f>IF(OR(HLOOKUP(Q$2+$A4175,Sheet2!CC:NO,$B4175,0),HLOOKUP(Q$2+$A4175,Sheet2!CC:NO,$B4175,0)&lt;&gt;""),HLOOKUP(Q$2+$A4175,Sheet2!CC:NO,$B4175,0),"")</f>
        <v/>
      </c>
    </row>
    <row r="4176" spans="1:17" x14ac:dyDescent="0.25">
      <c r="A4176" s="64">
        <f t="shared" si="523"/>
        <v>12</v>
      </c>
      <c r="B4176" s="64">
        <f t="shared" si="524"/>
        <v>422</v>
      </c>
      <c r="C4176" s="64">
        <f t="shared" si="525"/>
        <v>3</v>
      </c>
      <c r="D4176" s="64">
        <f t="shared" si="526"/>
        <v>418</v>
      </c>
      <c r="E4176" s="64">
        <f t="shared" si="527"/>
        <v>2086</v>
      </c>
      <c r="F4176" s="64" t="str">
        <f t="shared" si="520"/>
        <v/>
      </c>
      <c r="G4176" s="64" t="str">
        <f t="shared" si="521"/>
        <v/>
      </c>
      <c r="H4176" s="64" t="str">
        <f t="shared" si="522"/>
        <v/>
      </c>
      <c r="I4176" s="80" t="str">
        <f>IFERROR(VLOOKUP(D4176,Sheet2!A:B,2,0),"")</f>
        <v/>
      </c>
      <c r="J4176" s="64" t="str">
        <f>IFERROR(IF(I4176&lt;&gt;"",VLOOKUP(I4176,Sheet2!B:C,2,0),""),"")</f>
        <v/>
      </c>
      <c r="K4176" s="64" t="str">
        <f>IFERROR( IF(I4176&lt;&gt;"", HLOOKUP(L$2+$A4176,Sheet2!BX:NK,2,0),""),"")</f>
        <v/>
      </c>
      <c r="L4176" t="str">
        <f>IF(OR(HLOOKUP(L$2+$A4176,Sheet2!BX:NK,$B4176,0),HLOOKUP(L$2+$A4176,Sheet2!BX:NK,$B4176,0)&lt;&gt;""),HLOOKUP(L$2+$A4176,Sheet2!BX:NK,$B4176,0),"")</f>
        <v/>
      </c>
      <c r="M4176" t="str">
        <f>IF(OR(HLOOKUP(M$2+$A4176,Sheet2!BY:NL,$B4176,0),HLOOKUP(M$2+$A4176,Sheet2!BY:NL,$B4176,0)&lt;&gt;""),HLOOKUP(M$2+$A4176,Sheet2!BY:NL,$B4176,0),"")</f>
        <v/>
      </c>
      <c r="N4176" t="str">
        <f>IF(OR(HLOOKUP(N$2+$A4176,Sheet2!BZ:NM,$B4176,0),HLOOKUP(N$2+$A4176,Sheet2!BZ:NM,$B4176,0)&lt;&gt;""),HLOOKUP(N$2+$A4176,Sheet2!BZ:NM,$B4176,0),"")</f>
        <v/>
      </c>
      <c r="O4176" t="str">
        <f>IF(OR(HLOOKUP(O$2+$A4176,Sheet2!CA:NN,$B4176,0),HLOOKUP(O$2+$A4176,Sheet2!CA:NN,$B4176,0)&lt;&gt;""),HLOOKUP(O$2+$A4176,Sheet2!CA:NN,$B4176,0),"")</f>
        <v/>
      </c>
      <c r="P4176" t="str">
        <f>IF(OR(HLOOKUP(P$2+$A4176,Sheet2!CB:NO,$B4176,0),HLOOKUP(P$2+$A4176,Sheet2!CB:NO,$B4176,0)&lt;&gt;""),HLOOKUP(P$2+$A4176,Sheet2!CB:NO,$B4176,0),"")</f>
        <v/>
      </c>
      <c r="Q4176" t="str">
        <f>IF(OR(HLOOKUP(Q$2+$A4176,Sheet2!CC:NO,$B4176,0),HLOOKUP(Q$2+$A4176,Sheet2!CC:NO,$B4176,0)&lt;&gt;""),HLOOKUP(Q$2+$A4176,Sheet2!CC:NO,$B4176,0),"")</f>
        <v/>
      </c>
    </row>
    <row r="4177" spans="1:17" x14ac:dyDescent="0.25">
      <c r="A4177" s="64">
        <f t="shared" si="523"/>
        <v>18</v>
      </c>
      <c r="B4177" s="64">
        <f t="shared" si="524"/>
        <v>422</v>
      </c>
      <c r="C4177" s="64">
        <f t="shared" si="525"/>
        <v>4</v>
      </c>
      <c r="D4177" s="64">
        <f t="shared" si="526"/>
        <v>418</v>
      </c>
      <c r="E4177" s="64">
        <f t="shared" si="527"/>
        <v>2086</v>
      </c>
      <c r="F4177" s="64" t="str">
        <f t="shared" si="520"/>
        <v/>
      </c>
      <c r="G4177" s="64" t="str">
        <f t="shared" si="521"/>
        <v/>
      </c>
      <c r="H4177" s="64" t="str">
        <f t="shared" si="522"/>
        <v/>
      </c>
      <c r="I4177" s="80" t="str">
        <f>IFERROR(VLOOKUP(D4177,Sheet2!A:B,2,0),"")</f>
        <v/>
      </c>
      <c r="J4177" s="64" t="str">
        <f>IFERROR(IF(I4177&lt;&gt;"",VLOOKUP(I4177,Sheet2!B:C,2,0),""),"")</f>
        <v/>
      </c>
      <c r="K4177" s="64" t="str">
        <f>IFERROR( IF(I4177&lt;&gt;"", HLOOKUP(L$2+$A4177,Sheet2!BX:NK,2,0),""),"")</f>
        <v/>
      </c>
      <c r="L4177" t="str">
        <f>IF(OR(HLOOKUP(L$2+$A4177,Sheet2!BX:NK,$B4177,0),HLOOKUP(L$2+$A4177,Sheet2!BX:NK,$B4177,0)&lt;&gt;""),HLOOKUP(L$2+$A4177,Sheet2!BX:NK,$B4177,0),"")</f>
        <v/>
      </c>
      <c r="M4177" t="str">
        <f>IF(OR(HLOOKUP(M$2+$A4177,Sheet2!BY:NL,$B4177,0),HLOOKUP(M$2+$A4177,Sheet2!BY:NL,$B4177,0)&lt;&gt;""),HLOOKUP(M$2+$A4177,Sheet2!BY:NL,$B4177,0),"")</f>
        <v/>
      </c>
      <c r="N4177" t="str">
        <f>IF(OR(HLOOKUP(N$2+$A4177,Sheet2!BZ:NM,$B4177,0),HLOOKUP(N$2+$A4177,Sheet2!BZ:NM,$B4177,0)&lt;&gt;""),HLOOKUP(N$2+$A4177,Sheet2!BZ:NM,$B4177,0),"")</f>
        <v/>
      </c>
      <c r="O4177" t="str">
        <f>IF(OR(HLOOKUP(O$2+$A4177,Sheet2!CA:NN,$B4177,0),HLOOKUP(O$2+$A4177,Sheet2!CA:NN,$B4177,0)&lt;&gt;""),HLOOKUP(O$2+$A4177,Sheet2!CA:NN,$B4177,0),"")</f>
        <v/>
      </c>
      <c r="P4177" t="str">
        <f>IF(OR(HLOOKUP(P$2+$A4177,Sheet2!CB:NO,$B4177,0),HLOOKUP(P$2+$A4177,Sheet2!CB:NO,$B4177,0)&lt;&gt;""),HLOOKUP(P$2+$A4177,Sheet2!CB:NO,$B4177,0),"")</f>
        <v/>
      </c>
      <c r="Q4177" t="str">
        <f>IF(OR(HLOOKUP(Q$2+$A4177,Sheet2!CC:NO,$B4177,0),HLOOKUP(Q$2+$A4177,Sheet2!CC:NO,$B4177,0)&lt;&gt;""),HLOOKUP(Q$2+$A4177,Sheet2!CC:NO,$B4177,0),"")</f>
        <v/>
      </c>
    </row>
    <row r="4178" spans="1:17" x14ac:dyDescent="0.25">
      <c r="A4178" s="64">
        <f t="shared" si="523"/>
        <v>24</v>
      </c>
      <c r="B4178" s="64">
        <f t="shared" si="524"/>
        <v>422</v>
      </c>
      <c r="C4178" s="64">
        <f t="shared" si="525"/>
        <v>5</v>
      </c>
      <c r="D4178" s="64">
        <f t="shared" si="526"/>
        <v>418</v>
      </c>
      <c r="E4178" s="64">
        <f t="shared" si="527"/>
        <v>2086</v>
      </c>
      <c r="F4178" s="64" t="str">
        <f t="shared" si="520"/>
        <v/>
      </c>
      <c r="G4178" s="64" t="str">
        <f t="shared" si="521"/>
        <v/>
      </c>
      <c r="H4178" s="64" t="str">
        <f t="shared" si="522"/>
        <v/>
      </c>
      <c r="I4178" s="80" t="str">
        <f>IFERROR(VLOOKUP(D4178,Sheet2!A:B,2,0),"")</f>
        <v/>
      </c>
      <c r="J4178" s="64" t="str">
        <f>IFERROR(IF(I4178&lt;&gt;"",VLOOKUP(I4178,Sheet2!B:C,2,0),""),"")</f>
        <v/>
      </c>
      <c r="K4178" s="64" t="str">
        <f>IFERROR( IF(I4178&lt;&gt;"", HLOOKUP(L$2+$A4178,Sheet2!BX:NK,2,0),""),"")</f>
        <v/>
      </c>
      <c r="L4178" t="str">
        <f>IF(OR(HLOOKUP(L$2+$A4178,Sheet2!BX:NK,$B4178,0),HLOOKUP(L$2+$A4178,Sheet2!BX:NK,$B4178,0)&lt;&gt;""),HLOOKUP(L$2+$A4178,Sheet2!BX:NK,$B4178,0),"")</f>
        <v/>
      </c>
      <c r="M4178" t="str">
        <f>IF(OR(HLOOKUP(M$2+$A4178,Sheet2!BY:NL,$B4178,0),HLOOKUP(M$2+$A4178,Sheet2!BY:NL,$B4178,0)&lt;&gt;""),HLOOKUP(M$2+$A4178,Sheet2!BY:NL,$B4178,0),"")</f>
        <v/>
      </c>
      <c r="N4178" t="str">
        <f>IF(OR(HLOOKUP(N$2+$A4178,Sheet2!BZ:NM,$B4178,0),HLOOKUP(N$2+$A4178,Sheet2!BZ:NM,$B4178,0)&lt;&gt;""),HLOOKUP(N$2+$A4178,Sheet2!BZ:NM,$B4178,0),"")</f>
        <v/>
      </c>
      <c r="O4178" t="str">
        <f>IF(OR(HLOOKUP(O$2+$A4178,Sheet2!CA:NN,$B4178,0),HLOOKUP(O$2+$A4178,Sheet2!CA:NN,$B4178,0)&lt;&gt;""),HLOOKUP(O$2+$A4178,Sheet2!CA:NN,$B4178,0),"")</f>
        <v/>
      </c>
      <c r="P4178" t="str">
        <f>IF(OR(HLOOKUP(P$2+$A4178,Sheet2!CB:NO,$B4178,0),HLOOKUP(P$2+$A4178,Sheet2!CB:NO,$B4178,0)&lt;&gt;""),HLOOKUP(P$2+$A4178,Sheet2!CB:NO,$B4178,0),"")</f>
        <v/>
      </c>
      <c r="Q4178" t="str">
        <f>IF(OR(HLOOKUP(Q$2+$A4178,Sheet2!CC:NO,$B4178,0),HLOOKUP(Q$2+$A4178,Sheet2!CC:NO,$B4178,0)&lt;&gt;""),HLOOKUP(Q$2+$A4178,Sheet2!CC:NO,$B4178,0),"")</f>
        <v/>
      </c>
    </row>
    <row r="4179" spans="1:17" x14ac:dyDescent="0.25">
      <c r="A4179" s="64">
        <f t="shared" si="523"/>
        <v>30</v>
      </c>
      <c r="B4179" s="64">
        <f t="shared" si="524"/>
        <v>422</v>
      </c>
      <c r="C4179" s="64">
        <f t="shared" si="525"/>
        <v>6</v>
      </c>
      <c r="D4179" s="64">
        <f t="shared" si="526"/>
        <v>418</v>
      </c>
      <c r="E4179" s="64">
        <f t="shared" si="527"/>
        <v>2086</v>
      </c>
      <c r="F4179" s="64" t="str">
        <f t="shared" si="520"/>
        <v/>
      </c>
      <c r="G4179" s="64" t="str">
        <f t="shared" si="521"/>
        <v/>
      </c>
      <c r="H4179" s="64" t="str">
        <f t="shared" si="522"/>
        <v/>
      </c>
      <c r="I4179" s="80" t="str">
        <f>IFERROR(VLOOKUP(D4179,Sheet2!A:B,2,0),"")</f>
        <v/>
      </c>
      <c r="J4179" s="64" t="str">
        <f>IFERROR(IF(I4179&lt;&gt;"",VLOOKUP(I4179,Sheet2!B:C,2,0),""),"")</f>
        <v/>
      </c>
      <c r="K4179" s="64" t="str">
        <f>IFERROR( IF(I4179&lt;&gt;"", HLOOKUP(L$2+$A4179,Sheet2!BX:NK,2,0),""),"")</f>
        <v/>
      </c>
      <c r="L4179" t="str">
        <f>IF(OR(HLOOKUP(L$2+$A4179,Sheet2!BX:NK,$B4179,0),HLOOKUP(L$2+$A4179,Sheet2!BX:NK,$B4179,0)&lt;&gt;""),HLOOKUP(L$2+$A4179,Sheet2!BX:NK,$B4179,0),"")</f>
        <v/>
      </c>
      <c r="M4179" t="str">
        <f>IF(OR(HLOOKUP(M$2+$A4179,Sheet2!BY:NL,$B4179,0),HLOOKUP(M$2+$A4179,Sheet2!BY:NL,$B4179,0)&lt;&gt;""),HLOOKUP(M$2+$A4179,Sheet2!BY:NL,$B4179,0),"")</f>
        <v/>
      </c>
      <c r="N4179" t="str">
        <f>IF(OR(HLOOKUP(N$2+$A4179,Sheet2!BZ:NM,$B4179,0),HLOOKUP(N$2+$A4179,Sheet2!BZ:NM,$B4179,0)&lt;&gt;""),HLOOKUP(N$2+$A4179,Sheet2!BZ:NM,$B4179,0),"")</f>
        <v/>
      </c>
      <c r="O4179" t="str">
        <f>IF(OR(HLOOKUP(O$2+$A4179,Sheet2!CA:NN,$B4179,0),HLOOKUP(O$2+$A4179,Sheet2!CA:NN,$B4179,0)&lt;&gt;""),HLOOKUP(O$2+$A4179,Sheet2!CA:NN,$B4179,0),"")</f>
        <v/>
      </c>
      <c r="P4179" t="str">
        <f>IF(OR(HLOOKUP(P$2+$A4179,Sheet2!CB:NO,$B4179,0),HLOOKUP(P$2+$A4179,Sheet2!CB:NO,$B4179,0)&lt;&gt;""),HLOOKUP(P$2+$A4179,Sheet2!CB:NO,$B4179,0),"")</f>
        <v/>
      </c>
      <c r="Q4179" t="str">
        <f>IF(OR(HLOOKUP(Q$2+$A4179,Sheet2!CC:NO,$B4179,0),HLOOKUP(Q$2+$A4179,Sheet2!CC:NO,$B4179,0)&lt;&gt;""),HLOOKUP(Q$2+$A4179,Sheet2!CC:NO,$B4179,0),"")</f>
        <v/>
      </c>
    </row>
    <row r="4180" spans="1:17" x14ac:dyDescent="0.25">
      <c r="A4180" s="64">
        <f t="shared" si="523"/>
        <v>36</v>
      </c>
      <c r="B4180" s="64">
        <f t="shared" si="524"/>
        <v>422</v>
      </c>
      <c r="C4180" s="64">
        <f t="shared" si="525"/>
        <v>7</v>
      </c>
      <c r="D4180" s="64">
        <f t="shared" si="526"/>
        <v>418</v>
      </c>
      <c r="E4180" s="64">
        <f t="shared" si="527"/>
        <v>2086</v>
      </c>
      <c r="F4180" s="64" t="str">
        <f t="shared" si="520"/>
        <v/>
      </c>
      <c r="G4180" s="64" t="str">
        <f t="shared" si="521"/>
        <v/>
      </c>
      <c r="H4180" s="64" t="str">
        <f t="shared" si="522"/>
        <v/>
      </c>
      <c r="I4180" s="80" t="str">
        <f>IFERROR(VLOOKUP(D4180,Sheet2!A:B,2,0),"")</f>
        <v/>
      </c>
      <c r="J4180" s="64" t="str">
        <f>IFERROR(IF(I4180&lt;&gt;"",VLOOKUP(I4180,Sheet2!B:C,2,0),""),"")</f>
        <v/>
      </c>
      <c r="K4180" s="64" t="str">
        <f>IFERROR( IF(I4180&lt;&gt;"", HLOOKUP(L$2+$A4180,Sheet2!BX:NK,2,0),""),"")</f>
        <v/>
      </c>
      <c r="L4180" t="str">
        <f>IF(OR(HLOOKUP(L$2+$A4180,Sheet2!BX:NK,$B4180,0),HLOOKUP(L$2+$A4180,Sheet2!BX:NK,$B4180,0)&lt;&gt;""),HLOOKUP(L$2+$A4180,Sheet2!BX:NK,$B4180,0),"")</f>
        <v/>
      </c>
      <c r="M4180" t="str">
        <f>IF(OR(HLOOKUP(M$2+$A4180,Sheet2!BY:NL,$B4180,0),HLOOKUP(M$2+$A4180,Sheet2!BY:NL,$B4180,0)&lt;&gt;""),HLOOKUP(M$2+$A4180,Sheet2!BY:NL,$B4180,0),"")</f>
        <v/>
      </c>
      <c r="N4180" t="str">
        <f>IF(OR(HLOOKUP(N$2+$A4180,Sheet2!BZ:NM,$B4180,0),HLOOKUP(N$2+$A4180,Sheet2!BZ:NM,$B4180,0)&lt;&gt;""),HLOOKUP(N$2+$A4180,Sheet2!BZ:NM,$B4180,0),"")</f>
        <v/>
      </c>
      <c r="O4180" t="str">
        <f>IF(OR(HLOOKUP(O$2+$A4180,Sheet2!CA:NN,$B4180,0),HLOOKUP(O$2+$A4180,Sheet2!CA:NN,$B4180,0)&lt;&gt;""),HLOOKUP(O$2+$A4180,Sheet2!CA:NN,$B4180,0),"")</f>
        <v/>
      </c>
      <c r="P4180" t="str">
        <f>IF(OR(HLOOKUP(P$2+$A4180,Sheet2!CB:NO,$B4180,0),HLOOKUP(P$2+$A4180,Sheet2!CB:NO,$B4180,0)&lt;&gt;""),HLOOKUP(P$2+$A4180,Sheet2!CB:NO,$B4180,0),"")</f>
        <v/>
      </c>
      <c r="Q4180" t="str">
        <f>IF(OR(HLOOKUP(Q$2+$A4180,Sheet2!CC:NO,$B4180,0),HLOOKUP(Q$2+$A4180,Sheet2!CC:NO,$B4180,0)&lt;&gt;""),HLOOKUP(Q$2+$A4180,Sheet2!CC:NO,$B4180,0),"")</f>
        <v/>
      </c>
    </row>
    <row r="4181" spans="1:17" x14ac:dyDescent="0.25">
      <c r="A4181" s="64">
        <f t="shared" si="523"/>
        <v>42</v>
      </c>
      <c r="B4181" s="64">
        <f t="shared" si="524"/>
        <v>422</v>
      </c>
      <c r="C4181" s="64">
        <f t="shared" si="525"/>
        <v>8</v>
      </c>
      <c r="D4181" s="64">
        <f t="shared" si="526"/>
        <v>418</v>
      </c>
      <c r="E4181" s="64">
        <f t="shared" si="527"/>
        <v>2086</v>
      </c>
      <c r="F4181" s="64" t="str">
        <f t="shared" si="520"/>
        <v/>
      </c>
      <c r="G4181" s="64" t="str">
        <f t="shared" si="521"/>
        <v/>
      </c>
      <c r="H4181" s="64" t="str">
        <f t="shared" si="522"/>
        <v/>
      </c>
      <c r="I4181" s="80" t="str">
        <f>IFERROR(VLOOKUP(D4181,Sheet2!A:B,2,0),"")</f>
        <v/>
      </c>
      <c r="J4181" s="64" t="str">
        <f>IFERROR(IF(I4181&lt;&gt;"",VLOOKUP(I4181,Sheet2!B:C,2,0),""),"")</f>
        <v/>
      </c>
      <c r="K4181" s="64" t="str">
        <f>IFERROR( IF(I4181&lt;&gt;"", HLOOKUP(L$2+$A4181,Sheet2!BX:NK,2,0),""),"")</f>
        <v/>
      </c>
      <c r="L4181" t="str">
        <f>IF(OR(HLOOKUP(L$2+$A4181,Sheet2!BX:NK,$B4181,0),HLOOKUP(L$2+$A4181,Sheet2!BX:NK,$B4181,0)&lt;&gt;""),HLOOKUP(L$2+$A4181,Sheet2!BX:NK,$B4181,0),"")</f>
        <v/>
      </c>
      <c r="M4181" t="str">
        <f>IF(OR(HLOOKUP(M$2+$A4181,Sheet2!BY:NL,$B4181,0),HLOOKUP(M$2+$A4181,Sheet2!BY:NL,$B4181,0)&lt;&gt;""),HLOOKUP(M$2+$A4181,Sheet2!BY:NL,$B4181,0),"")</f>
        <v/>
      </c>
      <c r="N4181" t="str">
        <f>IF(OR(HLOOKUP(N$2+$A4181,Sheet2!BZ:NM,$B4181,0),HLOOKUP(N$2+$A4181,Sheet2!BZ:NM,$B4181,0)&lt;&gt;""),HLOOKUP(N$2+$A4181,Sheet2!BZ:NM,$B4181,0),"")</f>
        <v/>
      </c>
      <c r="O4181" t="str">
        <f>IF(OR(HLOOKUP(O$2+$A4181,Sheet2!CA:NN,$B4181,0),HLOOKUP(O$2+$A4181,Sheet2!CA:NN,$B4181,0)&lt;&gt;""),HLOOKUP(O$2+$A4181,Sheet2!CA:NN,$B4181,0),"")</f>
        <v/>
      </c>
      <c r="P4181" t="str">
        <f>IF(OR(HLOOKUP(P$2+$A4181,Sheet2!CB:NO,$B4181,0),HLOOKUP(P$2+$A4181,Sheet2!CB:NO,$B4181,0)&lt;&gt;""),HLOOKUP(P$2+$A4181,Sheet2!CB:NO,$B4181,0),"")</f>
        <v/>
      </c>
      <c r="Q4181" t="str">
        <f>IF(OR(HLOOKUP(Q$2+$A4181,Sheet2!CC:NO,$B4181,0),HLOOKUP(Q$2+$A4181,Sheet2!CC:NO,$B4181,0)&lt;&gt;""),HLOOKUP(Q$2+$A4181,Sheet2!CC:NO,$B4181,0),"")</f>
        <v/>
      </c>
    </row>
    <row r="4182" spans="1:17" x14ac:dyDescent="0.25">
      <c r="A4182" s="64">
        <f t="shared" si="523"/>
        <v>48</v>
      </c>
      <c r="B4182" s="64">
        <f t="shared" si="524"/>
        <v>422</v>
      </c>
      <c r="C4182" s="64">
        <f t="shared" si="525"/>
        <v>9</v>
      </c>
      <c r="D4182" s="64">
        <f t="shared" si="526"/>
        <v>418</v>
      </c>
      <c r="E4182" s="64">
        <f t="shared" si="527"/>
        <v>2086</v>
      </c>
      <c r="F4182" s="64" t="str">
        <f t="shared" si="520"/>
        <v/>
      </c>
      <c r="G4182" s="64" t="str">
        <f t="shared" si="521"/>
        <v/>
      </c>
      <c r="H4182" s="64" t="str">
        <f t="shared" si="522"/>
        <v/>
      </c>
      <c r="I4182" s="80" t="str">
        <f>IFERROR(VLOOKUP(D4182,Sheet2!A:B,2,0),"")</f>
        <v/>
      </c>
      <c r="J4182" s="64" t="str">
        <f>IFERROR(IF(I4182&lt;&gt;"",VLOOKUP(I4182,Sheet2!B:C,2,0),""),"")</f>
        <v/>
      </c>
      <c r="K4182" s="64" t="str">
        <f>IFERROR( IF(I4182&lt;&gt;"", HLOOKUP(L$2+$A4182,Sheet2!BX:NK,2,0),""),"")</f>
        <v/>
      </c>
      <c r="L4182" t="str">
        <f>IF(OR(HLOOKUP(L$2+$A4182,Sheet2!BX:NK,$B4182,0),HLOOKUP(L$2+$A4182,Sheet2!BX:NK,$B4182,0)&lt;&gt;""),HLOOKUP(L$2+$A4182,Sheet2!BX:NK,$B4182,0),"")</f>
        <v/>
      </c>
      <c r="M4182" t="str">
        <f>IF(OR(HLOOKUP(M$2+$A4182,Sheet2!BY:NL,$B4182,0),HLOOKUP(M$2+$A4182,Sheet2!BY:NL,$B4182,0)&lt;&gt;""),HLOOKUP(M$2+$A4182,Sheet2!BY:NL,$B4182,0),"")</f>
        <v/>
      </c>
      <c r="N4182" t="str">
        <f>IF(OR(HLOOKUP(N$2+$A4182,Sheet2!BZ:NM,$B4182,0),HLOOKUP(N$2+$A4182,Sheet2!BZ:NM,$B4182,0)&lt;&gt;""),HLOOKUP(N$2+$A4182,Sheet2!BZ:NM,$B4182,0),"")</f>
        <v/>
      </c>
      <c r="O4182" t="str">
        <f>IF(OR(HLOOKUP(O$2+$A4182,Sheet2!CA:NN,$B4182,0),HLOOKUP(O$2+$A4182,Sheet2!CA:NN,$B4182,0)&lt;&gt;""),HLOOKUP(O$2+$A4182,Sheet2!CA:NN,$B4182,0),"")</f>
        <v/>
      </c>
      <c r="P4182" t="str">
        <f>IF(OR(HLOOKUP(P$2+$A4182,Sheet2!CB:NO,$B4182,0),HLOOKUP(P$2+$A4182,Sheet2!CB:NO,$B4182,0)&lt;&gt;""),HLOOKUP(P$2+$A4182,Sheet2!CB:NO,$B4182,0),"")</f>
        <v/>
      </c>
      <c r="Q4182" t="str">
        <f>IF(OR(HLOOKUP(Q$2+$A4182,Sheet2!CC:NO,$B4182,0),HLOOKUP(Q$2+$A4182,Sheet2!CC:NO,$B4182,0)&lt;&gt;""),HLOOKUP(Q$2+$A4182,Sheet2!CC:NO,$B4182,0),"")</f>
        <v/>
      </c>
    </row>
    <row r="4183" spans="1:17" x14ac:dyDescent="0.25">
      <c r="A4183" s="64">
        <f t="shared" si="523"/>
        <v>54</v>
      </c>
      <c r="B4183" s="64">
        <f t="shared" si="524"/>
        <v>422</v>
      </c>
      <c r="C4183" s="64">
        <f t="shared" si="525"/>
        <v>10</v>
      </c>
      <c r="D4183" s="64">
        <f t="shared" si="526"/>
        <v>418</v>
      </c>
      <c r="E4183" s="64">
        <f t="shared" si="527"/>
        <v>2086</v>
      </c>
      <c r="F4183" s="64" t="str">
        <f t="shared" si="520"/>
        <v/>
      </c>
      <c r="G4183" s="64" t="str">
        <f t="shared" si="521"/>
        <v/>
      </c>
      <c r="H4183" s="64" t="str">
        <f t="shared" si="522"/>
        <v/>
      </c>
      <c r="I4183" s="80" t="str">
        <f>IFERROR(VLOOKUP(D4183,Sheet2!A:B,2,0),"")</f>
        <v/>
      </c>
      <c r="J4183" s="64" t="str">
        <f>IFERROR(IF(I4183&lt;&gt;"",VLOOKUP(I4183,Sheet2!B:C,2,0),""),"")</f>
        <v/>
      </c>
      <c r="K4183" s="64" t="str">
        <f>IFERROR( IF(I4183&lt;&gt;"", HLOOKUP(L$2+$A4183,Sheet2!BX:NK,2,0),""),"")</f>
        <v/>
      </c>
      <c r="L4183" t="str">
        <f>IF(OR(HLOOKUP(L$2+$A4183,Sheet2!BX:NK,$B4183,0),HLOOKUP(L$2+$A4183,Sheet2!BX:NK,$B4183,0)&lt;&gt;""),HLOOKUP(L$2+$A4183,Sheet2!BX:NK,$B4183,0),"")</f>
        <v/>
      </c>
      <c r="M4183" t="str">
        <f>IF(OR(HLOOKUP(M$2+$A4183,Sheet2!BY:NL,$B4183,0),HLOOKUP(M$2+$A4183,Sheet2!BY:NL,$B4183,0)&lt;&gt;""),HLOOKUP(M$2+$A4183,Sheet2!BY:NL,$B4183,0),"")</f>
        <v/>
      </c>
      <c r="N4183" t="str">
        <f>IF(OR(HLOOKUP(N$2+$A4183,Sheet2!BZ:NM,$B4183,0),HLOOKUP(N$2+$A4183,Sheet2!BZ:NM,$B4183,0)&lt;&gt;""),HLOOKUP(N$2+$A4183,Sheet2!BZ:NM,$B4183,0),"")</f>
        <v/>
      </c>
      <c r="O4183" t="str">
        <f>IF(OR(HLOOKUP(O$2+$A4183,Sheet2!CA:NN,$B4183,0),HLOOKUP(O$2+$A4183,Sheet2!CA:NN,$B4183,0)&lt;&gt;""),HLOOKUP(O$2+$A4183,Sheet2!CA:NN,$B4183,0),"")</f>
        <v/>
      </c>
      <c r="P4183" t="str">
        <f>IF(OR(HLOOKUP(P$2+$A4183,Sheet2!CB:NO,$B4183,0),HLOOKUP(P$2+$A4183,Sheet2!CB:NO,$B4183,0)&lt;&gt;""),HLOOKUP(P$2+$A4183,Sheet2!CB:NO,$B4183,0),"")</f>
        <v/>
      </c>
      <c r="Q4183" t="str">
        <f>IF(OR(HLOOKUP(Q$2+$A4183,Sheet2!CC:NO,$B4183,0),HLOOKUP(Q$2+$A4183,Sheet2!CC:NO,$B4183,0)&lt;&gt;""),HLOOKUP(Q$2+$A4183,Sheet2!CC:NO,$B4183,0),"")</f>
        <v/>
      </c>
    </row>
    <row r="4184" spans="1:17" x14ac:dyDescent="0.25">
      <c r="A4184" s="64">
        <f t="shared" si="523"/>
        <v>0</v>
      </c>
      <c r="B4184" s="64">
        <f t="shared" si="524"/>
        <v>423</v>
      </c>
      <c r="C4184" s="64">
        <f t="shared" si="525"/>
        <v>1</v>
      </c>
      <c r="D4184" s="64">
        <f t="shared" si="526"/>
        <v>419</v>
      </c>
      <c r="E4184" s="64">
        <f t="shared" si="527"/>
        <v>2091</v>
      </c>
      <c r="F4184" s="64" t="str">
        <f t="shared" si="520"/>
        <v/>
      </c>
      <c r="G4184" s="64" t="str">
        <f t="shared" si="521"/>
        <v/>
      </c>
      <c r="H4184" s="64" t="str">
        <f t="shared" si="522"/>
        <v/>
      </c>
      <c r="I4184" s="80" t="str">
        <f>IFERROR(VLOOKUP(D4184,Sheet2!A:B,2,0),"")</f>
        <v/>
      </c>
      <c r="J4184" s="64" t="str">
        <f>IFERROR(IF(I4184&lt;&gt;"",VLOOKUP(I4184,Sheet2!B:C,2,0),""),"")</f>
        <v/>
      </c>
      <c r="K4184" s="64" t="str">
        <f>IFERROR( IF(I4184&lt;&gt;"", HLOOKUP(L$2+$A4184,Sheet2!BX:NK,2,0),""),"")</f>
        <v/>
      </c>
      <c r="L4184" t="str">
        <f>IF(OR(HLOOKUP(L$2+$A4184,Sheet2!BX:NK,$B4184,0),HLOOKUP(L$2+$A4184,Sheet2!BX:NK,$B4184,0)&lt;&gt;""),HLOOKUP(L$2+$A4184,Sheet2!BX:NK,$B4184,0),"")</f>
        <v/>
      </c>
      <c r="M4184" t="str">
        <f>IF(OR(HLOOKUP(M$2+$A4184,Sheet2!BY:NL,$B4184,0),HLOOKUP(M$2+$A4184,Sheet2!BY:NL,$B4184,0)&lt;&gt;""),HLOOKUP(M$2+$A4184,Sheet2!BY:NL,$B4184,0),"")</f>
        <v/>
      </c>
      <c r="N4184" t="str">
        <f>IF(OR(HLOOKUP(N$2+$A4184,Sheet2!BZ:NM,$B4184,0),HLOOKUP(N$2+$A4184,Sheet2!BZ:NM,$B4184,0)&lt;&gt;""),HLOOKUP(N$2+$A4184,Sheet2!BZ:NM,$B4184,0),"")</f>
        <v/>
      </c>
      <c r="O4184" t="str">
        <f>IF(OR(HLOOKUP(O$2+$A4184,Sheet2!CA:NN,$B4184,0),HLOOKUP(O$2+$A4184,Sheet2!CA:NN,$B4184,0)&lt;&gt;""),HLOOKUP(O$2+$A4184,Sheet2!CA:NN,$B4184,0),"")</f>
        <v/>
      </c>
      <c r="P4184" t="str">
        <f>IF(OR(HLOOKUP(P$2+$A4184,Sheet2!CB:NO,$B4184,0),HLOOKUP(P$2+$A4184,Sheet2!CB:NO,$B4184,0)&lt;&gt;""),HLOOKUP(P$2+$A4184,Sheet2!CB:NO,$B4184,0),"")</f>
        <v/>
      </c>
      <c r="Q4184" t="str">
        <f>IF(OR(HLOOKUP(Q$2+$A4184,Sheet2!CC:NO,$B4184,0),HLOOKUP(Q$2+$A4184,Sheet2!CC:NO,$B4184,0)&lt;&gt;""),HLOOKUP(Q$2+$A4184,Sheet2!CC:NO,$B4184,0),"")</f>
        <v/>
      </c>
    </row>
    <row r="4185" spans="1:17" x14ac:dyDescent="0.25">
      <c r="A4185" s="64">
        <f t="shared" si="523"/>
        <v>6</v>
      </c>
      <c r="B4185" s="64">
        <f t="shared" si="524"/>
        <v>423</v>
      </c>
      <c r="C4185" s="64">
        <f t="shared" si="525"/>
        <v>2</v>
      </c>
      <c r="D4185" s="64">
        <f t="shared" si="526"/>
        <v>419</v>
      </c>
      <c r="E4185" s="64">
        <f t="shared" si="527"/>
        <v>2091</v>
      </c>
      <c r="F4185" s="64" t="str">
        <f t="shared" si="520"/>
        <v/>
      </c>
      <c r="G4185" s="64" t="str">
        <f t="shared" si="521"/>
        <v/>
      </c>
      <c r="H4185" s="64" t="str">
        <f t="shared" si="522"/>
        <v/>
      </c>
      <c r="I4185" s="80" t="str">
        <f>IFERROR(VLOOKUP(D4185,Sheet2!A:B,2,0),"")</f>
        <v/>
      </c>
      <c r="J4185" s="64" t="str">
        <f>IFERROR(IF(I4185&lt;&gt;"",VLOOKUP(I4185,Sheet2!B:C,2,0),""),"")</f>
        <v/>
      </c>
      <c r="K4185" s="64" t="str">
        <f>IFERROR( IF(I4185&lt;&gt;"", HLOOKUP(L$2+$A4185,Sheet2!BX:NK,2,0),""),"")</f>
        <v/>
      </c>
      <c r="L4185" t="str">
        <f>IF(OR(HLOOKUP(L$2+$A4185,Sheet2!BX:NK,$B4185,0),HLOOKUP(L$2+$A4185,Sheet2!BX:NK,$B4185,0)&lt;&gt;""),HLOOKUP(L$2+$A4185,Sheet2!BX:NK,$B4185,0),"")</f>
        <v/>
      </c>
      <c r="M4185" t="str">
        <f>IF(OR(HLOOKUP(M$2+$A4185,Sheet2!BY:NL,$B4185,0),HLOOKUP(M$2+$A4185,Sheet2!BY:NL,$B4185,0)&lt;&gt;""),HLOOKUP(M$2+$A4185,Sheet2!BY:NL,$B4185,0),"")</f>
        <v/>
      </c>
      <c r="N4185" t="str">
        <f>IF(OR(HLOOKUP(N$2+$A4185,Sheet2!BZ:NM,$B4185,0),HLOOKUP(N$2+$A4185,Sheet2!BZ:NM,$B4185,0)&lt;&gt;""),HLOOKUP(N$2+$A4185,Sheet2!BZ:NM,$B4185,0),"")</f>
        <v/>
      </c>
      <c r="O4185" t="str">
        <f>IF(OR(HLOOKUP(O$2+$A4185,Sheet2!CA:NN,$B4185,0),HLOOKUP(O$2+$A4185,Sheet2!CA:NN,$B4185,0)&lt;&gt;""),HLOOKUP(O$2+$A4185,Sheet2!CA:NN,$B4185,0),"")</f>
        <v/>
      </c>
      <c r="P4185" t="str">
        <f>IF(OR(HLOOKUP(P$2+$A4185,Sheet2!CB:NO,$B4185,0),HLOOKUP(P$2+$A4185,Sheet2!CB:NO,$B4185,0)&lt;&gt;""),HLOOKUP(P$2+$A4185,Sheet2!CB:NO,$B4185,0),"")</f>
        <v/>
      </c>
      <c r="Q4185" t="str">
        <f>IF(OR(HLOOKUP(Q$2+$A4185,Sheet2!CC:NO,$B4185,0),HLOOKUP(Q$2+$A4185,Sheet2!CC:NO,$B4185,0)&lt;&gt;""),HLOOKUP(Q$2+$A4185,Sheet2!CC:NO,$B4185,0),"")</f>
        <v/>
      </c>
    </row>
    <row r="4186" spans="1:17" x14ac:dyDescent="0.25">
      <c r="A4186" s="64">
        <f t="shared" si="523"/>
        <v>12</v>
      </c>
      <c r="B4186" s="64">
        <f t="shared" si="524"/>
        <v>423</v>
      </c>
      <c r="C4186" s="64">
        <f t="shared" si="525"/>
        <v>3</v>
      </c>
      <c r="D4186" s="64">
        <f t="shared" si="526"/>
        <v>419</v>
      </c>
      <c r="E4186" s="64">
        <f t="shared" si="527"/>
        <v>2091</v>
      </c>
      <c r="F4186" s="64" t="str">
        <f t="shared" si="520"/>
        <v/>
      </c>
      <c r="G4186" s="64" t="str">
        <f t="shared" si="521"/>
        <v/>
      </c>
      <c r="H4186" s="64" t="str">
        <f t="shared" si="522"/>
        <v/>
      </c>
      <c r="I4186" s="80" t="str">
        <f>IFERROR(VLOOKUP(D4186,Sheet2!A:B,2,0),"")</f>
        <v/>
      </c>
      <c r="J4186" s="64" t="str">
        <f>IFERROR(IF(I4186&lt;&gt;"",VLOOKUP(I4186,Sheet2!B:C,2,0),""),"")</f>
        <v/>
      </c>
      <c r="K4186" s="64" t="str">
        <f>IFERROR( IF(I4186&lt;&gt;"", HLOOKUP(L$2+$A4186,Sheet2!BX:NK,2,0),""),"")</f>
        <v/>
      </c>
      <c r="L4186" t="str">
        <f>IF(OR(HLOOKUP(L$2+$A4186,Sheet2!BX:NK,$B4186,0),HLOOKUP(L$2+$A4186,Sheet2!BX:NK,$B4186,0)&lt;&gt;""),HLOOKUP(L$2+$A4186,Sheet2!BX:NK,$B4186,0),"")</f>
        <v/>
      </c>
      <c r="M4186" t="str">
        <f>IF(OR(HLOOKUP(M$2+$A4186,Sheet2!BY:NL,$B4186,0),HLOOKUP(M$2+$A4186,Sheet2!BY:NL,$B4186,0)&lt;&gt;""),HLOOKUP(M$2+$A4186,Sheet2!BY:NL,$B4186,0),"")</f>
        <v/>
      </c>
      <c r="N4186" t="str">
        <f>IF(OR(HLOOKUP(N$2+$A4186,Sheet2!BZ:NM,$B4186,0),HLOOKUP(N$2+$A4186,Sheet2!BZ:NM,$B4186,0)&lt;&gt;""),HLOOKUP(N$2+$A4186,Sheet2!BZ:NM,$B4186,0),"")</f>
        <v/>
      </c>
      <c r="O4186" t="str">
        <f>IF(OR(HLOOKUP(O$2+$A4186,Sheet2!CA:NN,$B4186,0),HLOOKUP(O$2+$A4186,Sheet2!CA:NN,$B4186,0)&lt;&gt;""),HLOOKUP(O$2+$A4186,Sheet2!CA:NN,$B4186,0),"")</f>
        <v/>
      </c>
      <c r="P4186" t="str">
        <f>IF(OR(HLOOKUP(P$2+$A4186,Sheet2!CB:NO,$B4186,0),HLOOKUP(P$2+$A4186,Sheet2!CB:NO,$B4186,0)&lt;&gt;""),HLOOKUP(P$2+$A4186,Sheet2!CB:NO,$B4186,0),"")</f>
        <v/>
      </c>
      <c r="Q4186" t="str">
        <f>IF(OR(HLOOKUP(Q$2+$A4186,Sheet2!CC:NO,$B4186,0),HLOOKUP(Q$2+$A4186,Sheet2!CC:NO,$B4186,0)&lt;&gt;""),HLOOKUP(Q$2+$A4186,Sheet2!CC:NO,$B4186,0),"")</f>
        <v/>
      </c>
    </row>
    <row r="4187" spans="1:17" x14ac:dyDescent="0.25">
      <c r="A4187" s="64">
        <f t="shared" si="523"/>
        <v>18</v>
      </c>
      <c r="B4187" s="64">
        <f t="shared" si="524"/>
        <v>423</v>
      </c>
      <c r="C4187" s="64">
        <f t="shared" si="525"/>
        <v>4</v>
      </c>
      <c r="D4187" s="64">
        <f t="shared" si="526"/>
        <v>419</v>
      </c>
      <c r="E4187" s="64">
        <f t="shared" si="527"/>
        <v>2091</v>
      </c>
      <c r="F4187" s="64" t="str">
        <f t="shared" si="520"/>
        <v/>
      </c>
      <c r="G4187" s="64" t="str">
        <f t="shared" si="521"/>
        <v/>
      </c>
      <c r="H4187" s="64" t="str">
        <f t="shared" si="522"/>
        <v/>
      </c>
      <c r="I4187" s="80" t="str">
        <f>IFERROR(VLOOKUP(D4187,Sheet2!A:B,2,0),"")</f>
        <v/>
      </c>
      <c r="J4187" s="64" t="str">
        <f>IFERROR(IF(I4187&lt;&gt;"",VLOOKUP(I4187,Sheet2!B:C,2,0),""),"")</f>
        <v/>
      </c>
      <c r="K4187" s="64" t="str">
        <f>IFERROR( IF(I4187&lt;&gt;"", HLOOKUP(L$2+$A4187,Sheet2!BX:NK,2,0),""),"")</f>
        <v/>
      </c>
      <c r="L4187" t="str">
        <f>IF(OR(HLOOKUP(L$2+$A4187,Sheet2!BX:NK,$B4187,0),HLOOKUP(L$2+$A4187,Sheet2!BX:NK,$B4187,0)&lt;&gt;""),HLOOKUP(L$2+$A4187,Sheet2!BX:NK,$B4187,0),"")</f>
        <v/>
      </c>
      <c r="M4187" t="str">
        <f>IF(OR(HLOOKUP(M$2+$A4187,Sheet2!BY:NL,$B4187,0),HLOOKUP(M$2+$A4187,Sheet2!BY:NL,$B4187,0)&lt;&gt;""),HLOOKUP(M$2+$A4187,Sheet2!BY:NL,$B4187,0),"")</f>
        <v/>
      </c>
      <c r="N4187" t="str">
        <f>IF(OR(HLOOKUP(N$2+$A4187,Sheet2!BZ:NM,$B4187,0),HLOOKUP(N$2+$A4187,Sheet2!BZ:NM,$B4187,0)&lt;&gt;""),HLOOKUP(N$2+$A4187,Sheet2!BZ:NM,$B4187,0),"")</f>
        <v/>
      </c>
      <c r="O4187" t="str">
        <f>IF(OR(HLOOKUP(O$2+$A4187,Sheet2!CA:NN,$B4187,0),HLOOKUP(O$2+$A4187,Sheet2!CA:NN,$B4187,0)&lt;&gt;""),HLOOKUP(O$2+$A4187,Sheet2!CA:NN,$B4187,0),"")</f>
        <v/>
      </c>
      <c r="P4187" t="str">
        <f>IF(OR(HLOOKUP(P$2+$A4187,Sheet2!CB:NO,$B4187,0),HLOOKUP(P$2+$A4187,Sheet2!CB:NO,$B4187,0)&lt;&gt;""),HLOOKUP(P$2+$A4187,Sheet2!CB:NO,$B4187,0),"")</f>
        <v/>
      </c>
      <c r="Q4187" t="str">
        <f>IF(OR(HLOOKUP(Q$2+$A4187,Sheet2!CC:NO,$B4187,0),HLOOKUP(Q$2+$A4187,Sheet2!CC:NO,$B4187,0)&lt;&gt;""),HLOOKUP(Q$2+$A4187,Sheet2!CC:NO,$B4187,0),"")</f>
        <v/>
      </c>
    </row>
    <row r="4188" spans="1:17" x14ac:dyDescent="0.25">
      <c r="A4188" s="64">
        <f t="shared" si="523"/>
        <v>24</v>
      </c>
      <c r="B4188" s="64">
        <f t="shared" si="524"/>
        <v>423</v>
      </c>
      <c r="C4188" s="64">
        <f t="shared" si="525"/>
        <v>5</v>
      </c>
      <c r="D4188" s="64">
        <f t="shared" si="526"/>
        <v>419</v>
      </c>
      <c r="E4188" s="64">
        <f t="shared" si="527"/>
        <v>2091</v>
      </c>
      <c r="F4188" s="64" t="str">
        <f t="shared" si="520"/>
        <v/>
      </c>
      <c r="G4188" s="64" t="str">
        <f t="shared" si="521"/>
        <v/>
      </c>
      <c r="H4188" s="64" t="str">
        <f t="shared" si="522"/>
        <v/>
      </c>
      <c r="I4188" s="80" t="str">
        <f>IFERROR(VLOOKUP(D4188,Sheet2!A:B,2,0),"")</f>
        <v/>
      </c>
      <c r="J4188" s="64" t="str">
        <f>IFERROR(IF(I4188&lt;&gt;"",VLOOKUP(I4188,Sheet2!B:C,2,0),""),"")</f>
        <v/>
      </c>
      <c r="K4188" s="64" t="str">
        <f>IFERROR( IF(I4188&lt;&gt;"", HLOOKUP(L$2+$A4188,Sheet2!BX:NK,2,0),""),"")</f>
        <v/>
      </c>
      <c r="L4188" t="str">
        <f>IF(OR(HLOOKUP(L$2+$A4188,Sheet2!BX:NK,$B4188,0),HLOOKUP(L$2+$A4188,Sheet2!BX:NK,$B4188,0)&lt;&gt;""),HLOOKUP(L$2+$A4188,Sheet2!BX:NK,$B4188,0),"")</f>
        <v/>
      </c>
      <c r="M4188" t="str">
        <f>IF(OR(HLOOKUP(M$2+$A4188,Sheet2!BY:NL,$B4188,0),HLOOKUP(M$2+$A4188,Sheet2!BY:NL,$B4188,0)&lt;&gt;""),HLOOKUP(M$2+$A4188,Sheet2!BY:NL,$B4188,0),"")</f>
        <v/>
      </c>
      <c r="N4188" t="str">
        <f>IF(OR(HLOOKUP(N$2+$A4188,Sheet2!BZ:NM,$B4188,0),HLOOKUP(N$2+$A4188,Sheet2!BZ:NM,$B4188,0)&lt;&gt;""),HLOOKUP(N$2+$A4188,Sheet2!BZ:NM,$B4188,0),"")</f>
        <v/>
      </c>
      <c r="O4188" t="str">
        <f>IF(OR(HLOOKUP(O$2+$A4188,Sheet2!CA:NN,$B4188,0),HLOOKUP(O$2+$A4188,Sheet2!CA:NN,$B4188,0)&lt;&gt;""),HLOOKUP(O$2+$A4188,Sheet2!CA:NN,$B4188,0),"")</f>
        <v/>
      </c>
      <c r="P4188" t="str">
        <f>IF(OR(HLOOKUP(P$2+$A4188,Sheet2!CB:NO,$B4188,0),HLOOKUP(P$2+$A4188,Sheet2!CB:NO,$B4188,0)&lt;&gt;""),HLOOKUP(P$2+$A4188,Sheet2!CB:NO,$B4188,0),"")</f>
        <v/>
      </c>
      <c r="Q4188" t="str">
        <f>IF(OR(HLOOKUP(Q$2+$A4188,Sheet2!CC:NO,$B4188,0),HLOOKUP(Q$2+$A4188,Sheet2!CC:NO,$B4188,0)&lt;&gt;""),HLOOKUP(Q$2+$A4188,Sheet2!CC:NO,$B4188,0),"")</f>
        <v/>
      </c>
    </row>
    <row r="4189" spans="1:17" x14ac:dyDescent="0.25">
      <c r="A4189" s="64">
        <f t="shared" si="523"/>
        <v>30</v>
      </c>
      <c r="B4189" s="64">
        <f t="shared" si="524"/>
        <v>423</v>
      </c>
      <c r="C4189" s="64">
        <f t="shared" si="525"/>
        <v>6</v>
      </c>
      <c r="D4189" s="64">
        <f t="shared" si="526"/>
        <v>419</v>
      </c>
      <c r="E4189" s="64">
        <f t="shared" si="527"/>
        <v>2091</v>
      </c>
      <c r="F4189" s="64" t="str">
        <f t="shared" si="520"/>
        <v/>
      </c>
      <c r="G4189" s="64" t="str">
        <f t="shared" si="521"/>
        <v/>
      </c>
      <c r="H4189" s="64" t="str">
        <f t="shared" si="522"/>
        <v/>
      </c>
      <c r="I4189" s="80" t="str">
        <f>IFERROR(VLOOKUP(D4189,Sheet2!A:B,2,0),"")</f>
        <v/>
      </c>
      <c r="J4189" s="64" t="str">
        <f>IFERROR(IF(I4189&lt;&gt;"",VLOOKUP(I4189,Sheet2!B:C,2,0),""),"")</f>
        <v/>
      </c>
      <c r="K4189" s="64" t="str">
        <f>IFERROR( IF(I4189&lt;&gt;"", HLOOKUP(L$2+$A4189,Sheet2!BX:NK,2,0),""),"")</f>
        <v/>
      </c>
      <c r="L4189" t="str">
        <f>IF(OR(HLOOKUP(L$2+$A4189,Sheet2!BX:NK,$B4189,0),HLOOKUP(L$2+$A4189,Sheet2!BX:NK,$B4189,0)&lt;&gt;""),HLOOKUP(L$2+$A4189,Sheet2!BX:NK,$B4189,0),"")</f>
        <v/>
      </c>
      <c r="M4189" t="str">
        <f>IF(OR(HLOOKUP(M$2+$A4189,Sheet2!BY:NL,$B4189,0),HLOOKUP(M$2+$A4189,Sheet2!BY:NL,$B4189,0)&lt;&gt;""),HLOOKUP(M$2+$A4189,Sheet2!BY:NL,$B4189,0),"")</f>
        <v/>
      </c>
      <c r="N4189" t="str">
        <f>IF(OR(HLOOKUP(N$2+$A4189,Sheet2!BZ:NM,$B4189,0),HLOOKUP(N$2+$A4189,Sheet2!BZ:NM,$B4189,0)&lt;&gt;""),HLOOKUP(N$2+$A4189,Sheet2!BZ:NM,$B4189,0),"")</f>
        <v/>
      </c>
      <c r="O4189" t="str">
        <f>IF(OR(HLOOKUP(O$2+$A4189,Sheet2!CA:NN,$B4189,0),HLOOKUP(O$2+$A4189,Sheet2!CA:NN,$B4189,0)&lt;&gt;""),HLOOKUP(O$2+$A4189,Sheet2!CA:NN,$B4189,0),"")</f>
        <v/>
      </c>
      <c r="P4189" t="str">
        <f>IF(OR(HLOOKUP(P$2+$A4189,Sheet2!CB:NO,$B4189,0),HLOOKUP(P$2+$A4189,Sheet2!CB:NO,$B4189,0)&lt;&gt;""),HLOOKUP(P$2+$A4189,Sheet2!CB:NO,$B4189,0),"")</f>
        <v/>
      </c>
      <c r="Q4189" t="str">
        <f>IF(OR(HLOOKUP(Q$2+$A4189,Sheet2!CC:NO,$B4189,0),HLOOKUP(Q$2+$A4189,Sheet2!CC:NO,$B4189,0)&lt;&gt;""),HLOOKUP(Q$2+$A4189,Sheet2!CC:NO,$B4189,0),"")</f>
        <v/>
      </c>
    </row>
    <row r="4190" spans="1:17" x14ac:dyDescent="0.25">
      <c r="A4190" s="64">
        <f t="shared" si="523"/>
        <v>36</v>
      </c>
      <c r="B4190" s="64">
        <f t="shared" si="524"/>
        <v>423</v>
      </c>
      <c r="C4190" s="64">
        <f t="shared" si="525"/>
        <v>7</v>
      </c>
      <c r="D4190" s="64">
        <f t="shared" si="526"/>
        <v>419</v>
      </c>
      <c r="E4190" s="64">
        <f t="shared" si="527"/>
        <v>2091</v>
      </c>
      <c r="F4190" s="64" t="str">
        <f t="shared" si="520"/>
        <v/>
      </c>
      <c r="G4190" s="64" t="str">
        <f t="shared" si="521"/>
        <v/>
      </c>
      <c r="H4190" s="64" t="str">
        <f t="shared" si="522"/>
        <v/>
      </c>
      <c r="I4190" s="80" t="str">
        <f>IFERROR(VLOOKUP(D4190,Sheet2!A:B,2,0),"")</f>
        <v/>
      </c>
      <c r="J4190" s="64" t="str">
        <f>IFERROR(IF(I4190&lt;&gt;"",VLOOKUP(I4190,Sheet2!B:C,2,0),""),"")</f>
        <v/>
      </c>
      <c r="K4190" s="64" t="str">
        <f>IFERROR( IF(I4190&lt;&gt;"", HLOOKUP(L$2+$A4190,Sheet2!BX:NK,2,0),""),"")</f>
        <v/>
      </c>
      <c r="L4190" t="str">
        <f>IF(OR(HLOOKUP(L$2+$A4190,Sheet2!BX:NK,$B4190,0),HLOOKUP(L$2+$A4190,Sheet2!BX:NK,$B4190,0)&lt;&gt;""),HLOOKUP(L$2+$A4190,Sheet2!BX:NK,$B4190,0),"")</f>
        <v/>
      </c>
      <c r="M4190" t="str">
        <f>IF(OR(HLOOKUP(M$2+$A4190,Sheet2!BY:NL,$B4190,0),HLOOKUP(M$2+$A4190,Sheet2!BY:NL,$B4190,0)&lt;&gt;""),HLOOKUP(M$2+$A4190,Sheet2!BY:NL,$B4190,0),"")</f>
        <v/>
      </c>
      <c r="N4190" t="str">
        <f>IF(OR(HLOOKUP(N$2+$A4190,Sheet2!BZ:NM,$B4190,0),HLOOKUP(N$2+$A4190,Sheet2!BZ:NM,$B4190,0)&lt;&gt;""),HLOOKUP(N$2+$A4190,Sheet2!BZ:NM,$B4190,0),"")</f>
        <v/>
      </c>
      <c r="O4190" t="str">
        <f>IF(OR(HLOOKUP(O$2+$A4190,Sheet2!CA:NN,$B4190,0),HLOOKUP(O$2+$A4190,Sheet2!CA:NN,$B4190,0)&lt;&gt;""),HLOOKUP(O$2+$A4190,Sheet2!CA:NN,$B4190,0),"")</f>
        <v/>
      </c>
      <c r="P4190" t="str">
        <f>IF(OR(HLOOKUP(P$2+$A4190,Sheet2!CB:NO,$B4190,0),HLOOKUP(P$2+$A4190,Sheet2!CB:NO,$B4190,0)&lt;&gt;""),HLOOKUP(P$2+$A4190,Sheet2!CB:NO,$B4190,0),"")</f>
        <v/>
      </c>
      <c r="Q4190" t="str">
        <f>IF(OR(HLOOKUP(Q$2+$A4190,Sheet2!CC:NO,$B4190,0),HLOOKUP(Q$2+$A4190,Sheet2!CC:NO,$B4190,0)&lt;&gt;""),HLOOKUP(Q$2+$A4190,Sheet2!CC:NO,$B4190,0),"")</f>
        <v/>
      </c>
    </row>
    <row r="4191" spans="1:17" x14ac:dyDescent="0.25">
      <c r="A4191" s="64">
        <f t="shared" si="523"/>
        <v>42</v>
      </c>
      <c r="B4191" s="64">
        <f t="shared" si="524"/>
        <v>423</v>
      </c>
      <c r="C4191" s="64">
        <f t="shared" si="525"/>
        <v>8</v>
      </c>
      <c r="D4191" s="64">
        <f t="shared" si="526"/>
        <v>419</v>
      </c>
      <c r="E4191" s="64">
        <f t="shared" si="527"/>
        <v>2091</v>
      </c>
      <c r="F4191" s="64" t="str">
        <f t="shared" si="520"/>
        <v/>
      </c>
      <c r="G4191" s="64" t="str">
        <f t="shared" si="521"/>
        <v/>
      </c>
      <c r="H4191" s="64" t="str">
        <f t="shared" si="522"/>
        <v/>
      </c>
      <c r="I4191" s="80" t="str">
        <f>IFERROR(VLOOKUP(D4191,Sheet2!A:B,2,0),"")</f>
        <v/>
      </c>
      <c r="J4191" s="64" t="str">
        <f>IFERROR(IF(I4191&lt;&gt;"",VLOOKUP(I4191,Sheet2!B:C,2,0),""),"")</f>
        <v/>
      </c>
      <c r="K4191" s="64" t="str">
        <f>IFERROR( IF(I4191&lt;&gt;"", HLOOKUP(L$2+$A4191,Sheet2!BX:NK,2,0),""),"")</f>
        <v/>
      </c>
      <c r="L4191" t="str">
        <f>IF(OR(HLOOKUP(L$2+$A4191,Sheet2!BX:NK,$B4191,0),HLOOKUP(L$2+$A4191,Sheet2!BX:NK,$B4191,0)&lt;&gt;""),HLOOKUP(L$2+$A4191,Sheet2!BX:NK,$B4191,0),"")</f>
        <v/>
      </c>
      <c r="M4191" t="str">
        <f>IF(OR(HLOOKUP(M$2+$A4191,Sheet2!BY:NL,$B4191,0),HLOOKUP(M$2+$A4191,Sheet2!BY:NL,$B4191,0)&lt;&gt;""),HLOOKUP(M$2+$A4191,Sheet2!BY:NL,$B4191,0),"")</f>
        <v/>
      </c>
      <c r="N4191" t="str">
        <f>IF(OR(HLOOKUP(N$2+$A4191,Sheet2!BZ:NM,$B4191,0),HLOOKUP(N$2+$A4191,Sheet2!BZ:NM,$B4191,0)&lt;&gt;""),HLOOKUP(N$2+$A4191,Sheet2!BZ:NM,$B4191,0),"")</f>
        <v/>
      </c>
      <c r="O4191" t="str">
        <f>IF(OR(HLOOKUP(O$2+$A4191,Sheet2!CA:NN,$B4191,0),HLOOKUP(O$2+$A4191,Sheet2!CA:NN,$B4191,0)&lt;&gt;""),HLOOKUP(O$2+$A4191,Sheet2!CA:NN,$B4191,0),"")</f>
        <v/>
      </c>
      <c r="P4191" t="str">
        <f>IF(OR(HLOOKUP(P$2+$A4191,Sheet2!CB:NO,$B4191,0),HLOOKUP(P$2+$A4191,Sheet2!CB:NO,$B4191,0)&lt;&gt;""),HLOOKUP(P$2+$A4191,Sheet2!CB:NO,$B4191,0),"")</f>
        <v/>
      </c>
      <c r="Q4191" t="str">
        <f>IF(OR(HLOOKUP(Q$2+$A4191,Sheet2!CC:NO,$B4191,0),HLOOKUP(Q$2+$A4191,Sheet2!CC:NO,$B4191,0)&lt;&gt;""),HLOOKUP(Q$2+$A4191,Sheet2!CC:NO,$B4191,0),"")</f>
        <v/>
      </c>
    </row>
    <row r="4192" spans="1:17" x14ac:dyDescent="0.25">
      <c r="A4192" s="64">
        <f t="shared" si="523"/>
        <v>48</v>
      </c>
      <c r="B4192" s="64">
        <f t="shared" si="524"/>
        <v>423</v>
      </c>
      <c r="C4192" s="64">
        <f t="shared" si="525"/>
        <v>9</v>
      </c>
      <c r="D4192" s="64">
        <f t="shared" si="526"/>
        <v>419</v>
      </c>
      <c r="E4192" s="64">
        <f t="shared" si="527"/>
        <v>2091</v>
      </c>
      <c r="F4192" s="64" t="str">
        <f t="shared" si="520"/>
        <v/>
      </c>
      <c r="G4192" s="64" t="str">
        <f t="shared" si="521"/>
        <v/>
      </c>
      <c r="H4192" s="64" t="str">
        <f t="shared" si="522"/>
        <v/>
      </c>
      <c r="I4192" s="80" t="str">
        <f>IFERROR(VLOOKUP(D4192,Sheet2!A:B,2,0),"")</f>
        <v/>
      </c>
      <c r="J4192" s="64" t="str">
        <f>IFERROR(IF(I4192&lt;&gt;"",VLOOKUP(I4192,Sheet2!B:C,2,0),""),"")</f>
        <v/>
      </c>
      <c r="K4192" s="64" t="str">
        <f>IFERROR( IF(I4192&lt;&gt;"", HLOOKUP(L$2+$A4192,Sheet2!BX:NK,2,0),""),"")</f>
        <v/>
      </c>
      <c r="L4192" t="str">
        <f>IF(OR(HLOOKUP(L$2+$A4192,Sheet2!BX:NK,$B4192,0),HLOOKUP(L$2+$A4192,Sheet2!BX:NK,$B4192,0)&lt;&gt;""),HLOOKUP(L$2+$A4192,Sheet2!BX:NK,$B4192,0),"")</f>
        <v/>
      </c>
      <c r="M4192" t="str">
        <f>IF(OR(HLOOKUP(M$2+$A4192,Sheet2!BY:NL,$B4192,0),HLOOKUP(M$2+$A4192,Sheet2!BY:NL,$B4192,0)&lt;&gt;""),HLOOKUP(M$2+$A4192,Sheet2!BY:NL,$B4192,0),"")</f>
        <v/>
      </c>
      <c r="N4192" t="str">
        <f>IF(OR(HLOOKUP(N$2+$A4192,Sheet2!BZ:NM,$B4192,0),HLOOKUP(N$2+$A4192,Sheet2!BZ:NM,$B4192,0)&lt;&gt;""),HLOOKUP(N$2+$A4192,Sheet2!BZ:NM,$B4192,0),"")</f>
        <v/>
      </c>
      <c r="O4192" t="str">
        <f>IF(OR(HLOOKUP(O$2+$A4192,Sheet2!CA:NN,$B4192,0),HLOOKUP(O$2+$A4192,Sheet2!CA:NN,$B4192,0)&lt;&gt;""),HLOOKUP(O$2+$A4192,Sheet2!CA:NN,$B4192,0),"")</f>
        <v/>
      </c>
      <c r="P4192" t="str">
        <f>IF(OR(HLOOKUP(P$2+$A4192,Sheet2!CB:NO,$B4192,0),HLOOKUP(P$2+$A4192,Sheet2!CB:NO,$B4192,0)&lt;&gt;""),HLOOKUP(P$2+$A4192,Sheet2!CB:NO,$B4192,0),"")</f>
        <v/>
      </c>
      <c r="Q4192" t="str">
        <f>IF(OR(HLOOKUP(Q$2+$A4192,Sheet2!CC:NO,$B4192,0),HLOOKUP(Q$2+$A4192,Sheet2!CC:NO,$B4192,0)&lt;&gt;""),HLOOKUP(Q$2+$A4192,Sheet2!CC:NO,$B4192,0),"")</f>
        <v/>
      </c>
    </row>
    <row r="4193" spans="1:17" x14ac:dyDescent="0.25">
      <c r="A4193" s="64">
        <f t="shared" si="523"/>
        <v>54</v>
      </c>
      <c r="B4193" s="64">
        <f t="shared" si="524"/>
        <v>423</v>
      </c>
      <c r="C4193" s="64">
        <f t="shared" si="525"/>
        <v>10</v>
      </c>
      <c r="D4193" s="64">
        <f t="shared" si="526"/>
        <v>419</v>
      </c>
      <c r="E4193" s="64">
        <f t="shared" si="527"/>
        <v>2091</v>
      </c>
      <c r="F4193" s="64" t="str">
        <f t="shared" si="520"/>
        <v/>
      </c>
      <c r="G4193" s="64" t="str">
        <f t="shared" si="521"/>
        <v/>
      </c>
      <c r="H4193" s="64" t="str">
        <f t="shared" si="522"/>
        <v/>
      </c>
      <c r="I4193" s="80" t="str">
        <f>IFERROR(VLOOKUP(D4193,Sheet2!A:B,2,0),"")</f>
        <v/>
      </c>
      <c r="J4193" s="64" t="str">
        <f>IFERROR(IF(I4193&lt;&gt;"",VLOOKUP(I4193,Sheet2!B:C,2,0),""),"")</f>
        <v/>
      </c>
      <c r="K4193" s="64" t="str">
        <f>IFERROR( IF(I4193&lt;&gt;"", HLOOKUP(L$2+$A4193,Sheet2!BX:NK,2,0),""),"")</f>
        <v/>
      </c>
      <c r="L4193" t="str">
        <f>IF(OR(HLOOKUP(L$2+$A4193,Sheet2!BX:NK,$B4193,0),HLOOKUP(L$2+$A4193,Sheet2!BX:NK,$B4193,0)&lt;&gt;""),HLOOKUP(L$2+$A4193,Sheet2!BX:NK,$B4193,0),"")</f>
        <v/>
      </c>
      <c r="M4193" t="str">
        <f>IF(OR(HLOOKUP(M$2+$A4193,Sheet2!BY:NL,$B4193,0),HLOOKUP(M$2+$A4193,Sheet2!BY:NL,$B4193,0)&lt;&gt;""),HLOOKUP(M$2+$A4193,Sheet2!BY:NL,$B4193,0),"")</f>
        <v/>
      </c>
      <c r="N4193" t="str">
        <f>IF(OR(HLOOKUP(N$2+$A4193,Sheet2!BZ:NM,$B4193,0),HLOOKUP(N$2+$A4193,Sheet2!BZ:NM,$B4193,0)&lt;&gt;""),HLOOKUP(N$2+$A4193,Sheet2!BZ:NM,$B4193,0),"")</f>
        <v/>
      </c>
      <c r="O4193" t="str">
        <f>IF(OR(HLOOKUP(O$2+$A4193,Sheet2!CA:NN,$B4193,0),HLOOKUP(O$2+$A4193,Sheet2!CA:NN,$B4193,0)&lt;&gt;""),HLOOKUP(O$2+$A4193,Sheet2!CA:NN,$B4193,0),"")</f>
        <v/>
      </c>
      <c r="P4193" t="str">
        <f>IF(OR(HLOOKUP(P$2+$A4193,Sheet2!CB:NO,$B4193,0),HLOOKUP(P$2+$A4193,Sheet2!CB:NO,$B4193,0)&lt;&gt;""),HLOOKUP(P$2+$A4193,Sheet2!CB:NO,$B4193,0),"")</f>
        <v/>
      </c>
      <c r="Q4193" t="str">
        <f>IF(OR(HLOOKUP(Q$2+$A4193,Sheet2!CC:NO,$B4193,0),HLOOKUP(Q$2+$A4193,Sheet2!CC:NO,$B4193,0)&lt;&gt;""),HLOOKUP(Q$2+$A4193,Sheet2!CC:NO,$B4193,0),"")</f>
        <v/>
      </c>
    </row>
    <row r="4194" spans="1:17" x14ac:dyDescent="0.25">
      <c r="A4194" s="64">
        <f t="shared" si="523"/>
        <v>0</v>
      </c>
      <c r="B4194" s="64">
        <f t="shared" si="524"/>
        <v>424</v>
      </c>
      <c r="C4194" s="64">
        <f t="shared" si="525"/>
        <v>1</v>
      </c>
      <c r="D4194" s="64">
        <f t="shared" si="526"/>
        <v>420</v>
      </c>
      <c r="E4194" s="64">
        <f t="shared" si="527"/>
        <v>2096</v>
      </c>
      <c r="F4194" s="64" t="str">
        <f t="shared" si="520"/>
        <v/>
      </c>
      <c r="G4194" s="64" t="str">
        <f t="shared" si="521"/>
        <v/>
      </c>
      <c r="H4194" s="64" t="str">
        <f t="shared" si="522"/>
        <v/>
      </c>
      <c r="I4194" s="80" t="str">
        <f>IFERROR(VLOOKUP(D4194,Sheet2!A:B,2,0),"")</f>
        <v/>
      </c>
      <c r="J4194" s="64" t="str">
        <f>IFERROR(IF(I4194&lt;&gt;"",VLOOKUP(I4194,Sheet2!B:C,2,0),""),"")</f>
        <v/>
      </c>
      <c r="K4194" s="64" t="str">
        <f>IFERROR( IF(I4194&lt;&gt;"", HLOOKUP(L$2+$A4194,Sheet2!BX:NK,2,0),""),"")</f>
        <v/>
      </c>
      <c r="L4194" t="str">
        <f>IF(OR(HLOOKUP(L$2+$A4194,Sheet2!BX:NK,$B4194,0),HLOOKUP(L$2+$A4194,Sheet2!BX:NK,$B4194,0)&lt;&gt;""),HLOOKUP(L$2+$A4194,Sheet2!BX:NK,$B4194,0),"")</f>
        <v/>
      </c>
      <c r="M4194" t="str">
        <f>IF(OR(HLOOKUP(M$2+$A4194,Sheet2!BY:NL,$B4194,0),HLOOKUP(M$2+$A4194,Sheet2!BY:NL,$B4194,0)&lt;&gt;""),HLOOKUP(M$2+$A4194,Sheet2!BY:NL,$B4194,0),"")</f>
        <v/>
      </c>
      <c r="N4194" t="str">
        <f>IF(OR(HLOOKUP(N$2+$A4194,Sheet2!BZ:NM,$B4194,0),HLOOKUP(N$2+$A4194,Sheet2!BZ:NM,$B4194,0)&lt;&gt;""),HLOOKUP(N$2+$A4194,Sheet2!BZ:NM,$B4194,0),"")</f>
        <v/>
      </c>
      <c r="O4194" t="str">
        <f>IF(OR(HLOOKUP(O$2+$A4194,Sheet2!CA:NN,$B4194,0),HLOOKUP(O$2+$A4194,Sheet2!CA:NN,$B4194,0)&lt;&gt;""),HLOOKUP(O$2+$A4194,Sheet2!CA:NN,$B4194,0),"")</f>
        <v/>
      </c>
      <c r="P4194" t="str">
        <f>IF(OR(HLOOKUP(P$2+$A4194,Sheet2!CB:NO,$B4194,0),HLOOKUP(P$2+$A4194,Sheet2!CB:NO,$B4194,0)&lt;&gt;""),HLOOKUP(P$2+$A4194,Sheet2!CB:NO,$B4194,0),"")</f>
        <v/>
      </c>
      <c r="Q4194" t="str">
        <f>IF(OR(HLOOKUP(Q$2+$A4194,Sheet2!CC:NO,$B4194,0),HLOOKUP(Q$2+$A4194,Sheet2!CC:NO,$B4194,0)&lt;&gt;""),HLOOKUP(Q$2+$A4194,Sheet2!CC:NO,$B4194,0),"")</f>
        <v/>
      </c>
    </row>
    <row r="4195" spans="1:17" x14ac:dyDescent="0.25">
      <c r="A4195" s="64">
        <f t="shared" si="523"/>
        <v>6</v>
      </c>
      <c r="B4195" s="64">
        <f t="shared" si="524"/>
        <v>424</v>
      </c>
      <c r="C4195" s="64">
        <f t="shared" si="525"/>
        <v>2</v>
      </c>
      <c r="D4195" s="64">
        <f t="shared" si="526"/>
        <v>420</v>
      </c>
      <c r="E4195" s="64">
        <f t="shared" si="527"/>
        <v>2096</v>
      </c>
      <c r="F4195" s="64" t="str">
        <f t="shared" si="520"/>
        <v/>
      </c>
      <c r="G4195" s="64" t="str">
        <f t="shared" si="521"/>
        <v/>
      </c>
      <c r="H4195" s="64" t="str">
        <f t="shared" si="522"/>
        <v/>
      </c>
      <c r="I4195" s="80" t="str">
        <f>IFERROR(VLOOKUP(D4195,Sheet2!A:B,2,0),"")</f>
        <v/>
      </c>
      <c r="J4195" s="64" t="str">
        <f>IFERROR(IF(I4195&lt;&gt;"",VLOOKUP(I4195,Sheet2!B:C,2,0),""),"")</f>
        <v/>
      </c>
      <c r="K4195" s="64" t="str">
        <f>IFERROR( IF(I4195&lt;&gt;"", HLOOKUP(L$2+$A4195,Sheet2!BX:NK,2,0),""),"")</f>
        <v/>
      </c>
      <c r="L4195" t="str">
        <f>IF(OR(HLOOKUP(L$2+$A4195,Sheet2!BX:NK,$B4195,0),HLOOKUP(L$2+$A4195,Sheet2!BX:NK,$B4195,0)&lt;&gt;""),HLOOKUP(L$2+$A4195,Sheet2!BX:NK,$B4195,0),"")</f>
        <v/>
      </c>
      <c r="M4195" t="str">
        <f>IF(OR(HLOOKUP(M$2+$A4195,Sheet2!BY:NL,$B4195,0),HLOOKUP(M$2+$A4195,Sheet2!BY:NL,$B4195,0)&lt;&gt;""),HLOOKUP(M$2+$A4195,Sheet2!BY:NL,$B4195,0),"")</f>
        <v/>
      </c>
      <c r="N4195" t="str">
        <f>IF(OR(HLOOKUP(N$2+$A4195,Sheet2!BZ:NM,$B4195,0),HLOOKUP(N$2+$A4195,Sheet2!BZ:NM,$B4195,0)&lt;&gt;""),HLOOKUP(N$2+$A4195,Sheet2!BZ:NM,$B4195,0),"")</f>
        <v/>
      </c>
      <c r="O4195" t="str">
        <f>IF(OR(HLOOKUP(O$2+$A4195,Sheet2!CA:NN,$B4195,0),HLOOKUP(O$2+$A4195,Sheet2!CA:NN,$B4195,0)&lt;&gt;""),HLOOKUP(O$2+$A4195,Sheet2!CA:NN,$B4195,0),"")</f>
        <v/>
      </c>
      <c r="P4195" t="str">
        <f>IF(OR(HLOOKUP(P$2+$A4195,Sheet2!CB:NO,$B4195,0),HLOOKUP(P$2+$A4195,Sheet2!CB:NO,$B4195,0)&lt;&gt;""),HLOOKUP(P$2+$A4195,Sheet2!CB:NO,$B4195,0),"")</f>
        <v/>
      </c>
      <c r="Q4195" t="str">
        <f>IF(OR(HLOOKUP(Q$2+$A4195,Sheet2!CC:NO,$B4195,0),HLOOKUP(Q$2+$A4195,Sheet2!CC:NO,$B4195,0)&lt;&gt;""),HLOOKUP(Q$2+$A4195,Sheet2!CC:NO,$B4195,0),"")</f>
        <v/>
      </c>
    </row>
    <row r="4196" spans="1:17" x14ac:dyDescent="0.25">
      <c r="A4196" s="64">
        <f t="shared" si="523"/>
        <v>12</v>
      </c>
      <c r="B4196" s="64">
        <f t="shared" si="524"/>
        <v>424</v>
      </c>
      <c r="C4196" s="64">
        <f t="shared" si="525"/>
        <v>3</v>
      </c>
      <c r="D4196" s="64">
        <f t="shared" si="526"/>
        <v>420</v>
      </c>
      <c r="E4196" s="64">
        <f t="shared" si="527"/>
        <v>2096</v>
      </c>
      <c r="F4196" s="64" t="str">
        <f t="shared" si="520"/>
        <v/>
      </c>
      <c r="G4196" s="64" t="str">
        <f t="shared" si="521"/>
        <v/>
      </c>
      <c r="H4196" s="64" t="str">
        <f t="shared" si="522"/>
        <v/>
      </c>
      <c r="I4196" s="80" t="str">
        <f>IFERROR(VLOOKUP(D4196,Sheet2!A:B,2,0),"")</f>
        <v/>
      </c>
      <c r="J4196" s="64" t="str">
        <f>IFERROR(IF(I4196&lt;&gt;"",VLOOKUP(I4196,Sheet2!B:C,2,0),""),"")</f>
        <v/>
      </c>
      <c r="K4196" s="64" t="str">
        <f>IFERROR( IF(I4196&lt;&gt;"", HLOOKUP(L$2+$A4196,Sheet2!BX:NK,2,0),""),"")</f>
        <v/>
      </c>
      <c r="L4196" t="str">
        <f>IF(OR(HLOOKUP(L$2+$A4196,Sheet2!BX:NK,$B4196,0),HLOOKUP(L$2+$A4196,Sheet2!BX:NK,$B4196,0)&lt;&gt;""),HLOOKUP(L$2+$A4196,Sheet2!BX:NK,$B4196,0),"")</f>
        <v/>
      </c>
      <c r="M4196" t="str">
        <f>IF(OR(HLOOKUP(M$2+$A4196,Sheet2!BY:NL,$B4196,0),HLOOKUP(M$2+$A4196,Sheet2!BY:NL,$B4196,0)&lt;&gt;""),HLOOKUP(M$2+$A4196,Sheet2!BY:NL,$B4196,0),"")</f>
        <v/>
      </c>
      <c r="N4196" t="str">
        <f>IF(OR(HLOOKUP(N$2+$A4196,Sheet2!BZ:NM,$B4196,0),HLOOKUP(N$2+$A4196,Sheet2!BZ:NM,$B4196,0)&lt;&gt;""),HLOOKUP(N$2+$A4196,Sheet2!BZ:NM,$B4196,0),"")</f>
        <v/>
      </c>
      <c r="O4196" t="str">
        <f>IF(OR(HLOOKUP(O$2+$A4196,Sheet2!CA:NN,$B4196,0),HLOOKUP(O$2+$A4196,Sheet2!CA:NN,$B4196,0)&lt;&gt;""),HLOOKUP(O$2+$A4196,Sheet2!CA:NN,$B4196,0),"")</f>
        <v/>
      </c>
      <c r="P4196" t="str">
        <f>IF(OR(HLOOKUP(P$2+$A4196,Sheet2!CB:NO,$B4196,0),HLOOKUP(P$2+$A4196,Sheet2!CB:NO,$B4196,0)&lt;&gt;""),HLOOKUP(P$2+$A4196,Sheet2!CB:NO,$B4196,0),"")</f>
        <v/>
      </c>
      <c r="Q4196" t="str">
        <f>IF(OR(HLOOKUP(Q$2+$A4196,Sheet2!CC:NO,$B4196,0),HLOOKUP(Q$2+$A4196,Sheet2!CC:NO,$B4196,0)&lt;&gt;""),HLOOKUP(Q$2+$A4196,Sheet2!CC:NO,$B4196,0),"")</f>
        <v/>
      </c>
    </row>
    <row r="4197" spans="1:17" x14ac:dyDescent="0.25">
      <c r="A4197" s="64">
        <f t="shared" si="523"/>
        <v>18</v>
      </c>
      <c r="B4197" s="64">
        <f t="shared" si="524"/>
        <v>424</v>
      </c>
      <c r="C4197" s="64">
        <f t="shared" si="525"/>
        <v>4</v>
      </c>
      <c r="D4197" s="64">
        <f t="shared" si="526"/>
        <v>420</v>
      </c>
      <c r="E4197" s="64">
        <f t="shared" si="527"/>
        <v>2096</v>
      </c>
      <c r="F4197" s="64" t="str">
        <f t="shared" si="520"/>
        <v/>
      </c>
      <c r="G4197" s="64" t="str">
        <f t="shared" si="521"/>
        <v/>
      </c>
      <c r="H4197" s="64" t="str">
        <f t="shared" si="522"/>
        <v/>
      </c>
      <c r="I4197" s="80" t="str">
        <f>IFERROR(VLOOKUP(D4197,Sheet2!A:B,2,0),"")</f>
        <v/>
      </c>
      <c r="J4197" s="64" t="str">
        <f>IFERROR(IF(I4197&lt;&gt;"",VLOOKUP(I4197,Sheet2!B:C,2,0),""),"")</f>
        <v/>
      </c>
      <c r="K4197" s="64" t="str">
        <f>IFERROR( IF(I4197&lt;&gt;"", HLOOKUP(L$2+$A4197,Sheet2!BX:NK,2,0),""),"")</f>
        <v/>
      </c>
      <c r="L4197" t="str">
        <f>IF(OR(HLOOKUP(L$2+$A4197,Sheet2!BX:NK,$B4197,0),HLOOKUP(L$2+$A4197,Sheet2!BX:NK,$B4197,0)&lt;&gt;""),HLOOKUP(L$2+$A4197,Sheet2!BX:NK,$B4197,0),"")</f>
        <v/>
      </c>
      <c r="M4197" t="str">
        <f>IF(OR(HLOOKUP(M$2+$A4197,Sheet2!BY:NL,$B4197,0),HLOOKUP(M$2+$A4197,Sheet2!BY:NL,$B4197,0)&lt;&gt;""),HLOOKUP(M$2+$A4197,Sheet2!BY:NL,$B4197,0),"")</f>
        <v/>
      </c>
      <c r="N4197" t="str">
        <f>IF(OR(HLOOKUP(N$2+$A4197,Sheet2!BZ:NM,$B4197,0),HLOOKUP(N$2+$A4197,Sheet2!BZ:NM,$B4197,0)&lt;&gt;""),HLOOKUP(N$2+$A4197,Sheet2!BZ:NM,$B4197,0),"")</f>
        <v/>
      </c>
      <c r="O4197" t="str">
        <f>IF(OR(HLOOKUP(O$2+$A4197,Sheet2!CA:NN,$B4197,0),HLOOKUP(O$2+$A4197,Sheet2!CA:NN,$B4197,0)&lt;&gt;""),HLOOKUP(O$2+$A4197,Sheet2!CA:NN,$B4197,0),"")</f>
        <v/>
      </c>
      <c r="P4197" t="str">
        <f>IF(OR(HLOOKUP(P$2+$A4197,Sheet2!CB:NO,$B4197,0),HLOOKUP(P$2+$A4197,Sheet2!CB:NO,$B4197,0)&lt;&gt;""),HLOOKUP(P$2+$A4197,Sheet2!CB:NO,$B4197,0),"")</f>
        <v/>
      </c>
      <c r="Q4197" t="str">
        <f>IF(OR(HLOOKUP(Q$2+$A4197,Sheet2!CC:NO,$B4197,0),HLOOKUP(Q$2+$A4197,Sheet2!CC:NO,$B4197,0)&lt;&gt;""),HLOOKUP(Q$2+$A4197,Sheet2!CC:NO,$B4197,0),"")</f>
        <v/>
      </c>
    </row>
    <row r="4198" spans="1:17" x14ac:dyDescent="0.25">
      <c r="A4198" s="64">
        <f t="shared" si="523"/>
        <v>24</v>
      </c>
      <c r="B4198" s="64">
        <f t="shared" si="524"/>
        <v>424</v>
      </c>
      <c r="C4198" s="64">
        <f t="shared" si="525"/>
        <v>5</v>
      </c>
      <c r="D4198" s="64">
        <f t="shared" si="526"/>
        <v>420</v>
      </c>
      <c r="E4198" s="64">
        <f t="shared" si="527"/>
        <v>2096</v>
      </c>
      <c r="F4198" s="64" t="str">
        <f t="shared" si="520"/>
        <v/>
      </c>
      <c r="G4198" s="64" t="str">
        <f t="shared" si="521"/>
        <v/>
      </c>
      <c r="H4198" s="64" t="str">
        <f t="shared" si="522"/>
        <v/>
      </c>
      <c r="I4198" s="80" t="str">
        <f>IFERROR(VLOOKUP(D4198,Sheet2!A:B,2,0),"")</f>
        <v/>
      </c>
      <c r="J4198" s="64" t="str">
        <f>IFERROR(IF(I4198&lt;&gt;"",VLOOKUP(I4198,Sheet2!B:C,2,0),""),"")</f>
        <v/>
      </c>
      <c r="K4198" s="64" t="str">
        <f>IFERROR( IF(I4198&lt;&gt;"", HLOOKUP(L$2+$A4198,Sheet2!BX:NK,2,0),""),"")</f>
        <v/>
      </c>
      <c r="L4198" t="str">
        <f>IF(OR(HLOOKUP(L$2+$A4198,Sheet2!BX:NK,$B4198,0),HLOOKUP(L$2+$A4198,Sheet2!BX:NK,$B4198,0)&lt;&gt;""),HLOOKUP(L$2+$A4198,Sheet2!BX:NK,$B4198,0),"")</f>
        <v/>
      </c>
      <c r="M4198" t="str">
        <f>IF(OR(HLOOKUP(M$2+$A4198,Sheet2!BY:NL,$B4198,0),HLOOKUP(M$2+$A4198,Sheet2!BY:NL,$B4198,0)&lt;&gt;""),HLOOKUP(M$2+$A4198,Sheet2!BY:NL,$B4198,0),"")</f>
        <v/>
      </c>
      <c r="N4198" t="str">
        <f>IF(OR(HLOOKUP(N$2+$A4198,Sheet2!BZ:NM,$B4198,0),HLOOKUP(N$2+$A4198,Sheet2!BZ:NM,$B4198,0)&lt;&gt;""),HLOOKUP(N$2+$A4198,Sheet2!BZ:NM,$B4198,0),"")</f>
        <v/>
      </c>
      <c r="O4198" t="str">
        <f>IF(OR(HLOOKUP(O$2+$A4198,Sheet2!CA:NN,$B4198,0),HLOOKUP(O$2+$A4198,Sheet2!CA:NN,$B4198,0)&lt;&gt;""),HLOOKUP(O$2+$A4198,Sheet2!CA:NN,$B4198,0),"")</f>
        <v/>
      </c>
      <c r="P4198" t="str">
        <f>IF(OR(HLOOKUP(P$2+$A4198,Sheet2!CB:NO,$B4198,0),HLOOKUP(P$2+$A4198,Sheet2!CB:NO,$B4198,0)&lt;&gt;""),HLOOKUP(P$2+$A4198,Sheet2!CB:NO,$B4198,0),"")</f>
        <v/>
      </c>
      <c r="Q4198" t="str">
        <f>IF(OR(HLOOKUP(Q$2+$A4198,Sheet2!CC:NO,$B4198,0),HLOOKUP(Q$2+$A4198,Sheet2!CC:NO,$B4198,0)&lt;&gt;""),HLOOKUP(Q$2+$A4198,Sheet2!CC:NO,$B4198,0),"")</f>
        <v/>
      </c>
    </row>
    <row r="4199" spans="1:17" x14ac:dyDescent="0.25">
      <c r="A4199" s="64">
        <f t="shared" si="523"/>
        <v>30</v>
      </c>
      <c r="B4199" s="64">
        <f t="shared" si="524"/>
        <v>424</v>
      </c>
      <c r="C4199" s="64">
        <f t="shared" si="525"/>
        <v>6</v>
      </c>
      <c r="D4199" s="64">
        <f t="shared" si="526"/>
        <v>420</v>
      </c>
      <c r="E4199" s="64">
        <f t="shared" si="527"/>
        <v>2096</v>
      </c>
      <c r="F4199" s="64" t="str">
        <f t="shared" si="520"/>
        <v/>
      </c>
      <c r="G4199" s="64" t="str">
        <f t="shared" si="521"/>
        <v/>
      </c>
      <c r="H4199" s="64" t="str">
        <f t="shared" si="522"/>
        <v/>
      </c>
      <c r="I4199" s="80" t="str">
        <f>IFERROR(VLOOKUP(D4199,Sheet2!A:B,2,0),"")</f>
        <v/>
      </c>
      <c r="J4199" s="64" t="str">
        <f>IFERROR(IF(I4199&lt;&gt;"",VLOOKUP(I4199,Sheet2!B:C,2,0),""),"")</f>
        <v/>
      </c>
      <c r="K4199" s="64" t="str">
        <f>IFERROR( IF(I4199&lt;&gt;"", HLOOKUP(L$2+$A4199,Sheet2!BX:NK,2,0),""),"")</f>
        <v/>
      </c>
      <c r="L4199" t="str">
        <f>IF(OR(HLOOKUP(L$2+$A4199,Sheet2!BX:NK,$B4199,0),HLOOKUP(L$2+$A4199,Sheet2!BX:NK,$B4199,0)&lt;&gt;""),HLOOKUP(L$2+$A4199,Sheet2!BX:NK,$B4199,0),"")</f>
        <v/>
      </c>
      <c r="M4199" t="str">
        <f>IF(OR(HLOOKUP(M$2+$A4199,Sheet2!BY:NL,$B4199,0),HLOOKUP(M$2+$A4199,Sheet2!BY:NL,$B4199,0)&lt;&gt;""),HLOOKUP(M$2+$A4199,Sheet2!BY:NL,$B4199,0),"")</f>
        <v/>
      </c>
      <c r="N4199" t="str">
        <f>IF(OR(HLOOKUP(N$2+$A4199,Sheet2!BZ:NM,$B4199,0),HLOOKUP(N$2+$A4199,Sheet2!BZ:NM,$B4199,0)&lt;&gt;""),HLOOKUP(N$2+$A4199,Sheet2!BZ:NM,$B4199,0),"")</f>
        <v/>
      </c>
      <c r="O4199" t="str">
        <f>IF(OR(HLOOKUP(O$2+$A4199,Sheet2!CA:NN,$B4199,0),HLOOKUP(O$2+$A4199,Sheet2!CA:NN,$B4199,0)&lt;&gt;""),HLOOKUP(O$2+$A4199,Sheet2!CA:NN,$B4199,0),"")</f>
        <v/>
      </c>
      <c r="P4199" t="str">
        <f>IF(OR(HLOOKUP(P$2+$A4199,Sheet2!CB:NO,$B4199,0),HLOOKUP(P$2+$A4199,Sheet2!CB:NO,$B4199,0)&lt;&gt;""),HLOOKUP(P$2+$A4199,Sheet2!CB:NO,$B4199,0),"")</f>
        <v/>
      </c>
      <c r="Q4199" t="str">
        <f>IF(OR(HLOOKUP(Q$2+$A4199,Sheet2!CC:NO,$B4199,0),HLOOKUP(Q$2+$A4199,Sheet2!CC:NO,$B4199,0)&lt;&gt;""),HLOOKUP(Q$2+$A4199,Sheet2!CC:NO,$B4199,0),"")</f>
        <v/>
      </c>
    </row>
    <row r="4200" spans="1:17" x14ac:dyDescent="0.25">
      <c r="A4200" s="64">
        <f t="shared" si="523"/>
        <v>36</v>
      </c>
      <c r="B4200" s="64">
        <f t="shared" si="524"/>
        <v>424</v>
      </c>
      <c r="C4200" s="64">
        <f t="shared" si="525"/>
        <v>7</v>
      </c>
      <c r="D4200" s="64">
        <f t="shared" si="526"/>
        <v>420</v>
      </c>
      <c r="E4200" s="64">
        <f t="shared" si="527"/>
        <v>2096</v>
      </c>
      <c r="F4200" s="64" t="str">
        <f t="shared" si="520"/>
        <v/>
      </c>
      <c r="G4200" s="64" t="str">
        <f t="shared" si="521"/>
        <v/>
      </c>
      <c r="H4200" s="64" t="str">
        <f t="shared" si="522"/>
        <v/>
      </c>
      <c r="I4200" s="80" t="str">
        <f>IFERROR(VLOOKUP(D4200,Sheet2!A:B,2,0),"")</f>
        <v/>
      </c>
      <c r="J4200" s="64" t="str">
        <f>IFERROR(IF(I4200&lt;&gt;"",VLOOKUP(I4200,Sheet2!B:C,2,0),""),"")</f>
        <v/>
      </c>
      <c r="K4200" s="64" t="str">
        <f>IFERROR( IF(I4200&lt;&gt;"", HLOOKUP(L$2+$A4200,Sheet2!BX:NK,2,0),""),"")</f>
        <v/>
      </c>
      <c r="L4200" t="str">
        <f>IF(OR(HLOOKUP(L$2+$A4200,Sheet2!BX:NK,$B4200,0),HLOOKUP(L$2+$A4200,Sheet2!BX:NK,$B4200,0)&lt;&gt;""),HLOOKUP(L$2+$A4200,Sheet2!BX:NK,$B4200,0),"")</f>
        <v/>
      </c>
      <c r="M4200" t="str">
        <f>IF(OR(HLOOKUP(M$2+$A4200,Sheet2!BY:NL,$B4200,0),HLOOKUP(M$2+$A4200,Sheet2!BY:NL,$B4200,0)&lt;&gt;""),HLOOKUP(M$2+$A4200,Sheet2!BY:NL,$B4200,0),"")</f>
        <v/>
      </c>
      <c r="N4200" t="str">
        <f>IF(OR(HLOOKUP(N$2+$A4200,Sheet2!BZ:NM,$B4200,0),HLOOKUP(N$2+$A4200,Sheet2!BZ:NM,$B4200,0)&lt;&gt;""),HLOOKUP(N$2+$A4200,Sheet2!BZ:NM,$B4200,0),"")</f>
        <v/>
      </c>
      <c r="O4200" t="str">
        <f>IF(OR(HLOOKUP(O$2+$A4200,Sheet2!CA:NN,$B4200,0),HLOOKUP(O$2+$A4200,Sheet2!CA:NN,$B4200,0)&lt;&gt;""),HLOOKUP(O$2+$A4200,Sheet2!CA:NN,$B4200,0),"")</f>
        <v/>
      </c>
      <c r="P4200" t="str">
        <f>IF(OR(HLOOKUP(P$2+$A4200,Sheet2!CB:NO,$B4200,0),HLOOKUP(P$2+$A4200,Sheet2!CB:NO,$B4200,0)&lt;&gt;""),HLOOKUP(P$2+$A4200,Sheet2!CB:NO,$B4200,0),"")</f>
        <v/>
      </c>
      <c r="Q4200" t="str">
        <f>IF(OR(HLOOKUP(Q$2+$A4200,Sheet2!CC:NO,$B4200,0),HLOOKUP(Q$2+$A4200,Sheet2!CC:NO,$B4200,0)&lt;&gt;""),HLOOKUP(Q$2+$A4200,Sheet2!CC:NO,$B4200,0),"")</f>
        <v/>
      </c>
    </row>
    <row r="4201" spans="1:17" x14ac:dyDescent="0.25">
      <c r="A4201" s="64">
        <f t="shared" si="523"/>
        <v>42</v>
      </c>
      <c r="B4201" s="64">
        <f t="shared" si="524"/>
        <v>424</v>
      </c>
      <c r="C4201" s="64">
        <f t="shared" si="525"/>
        <v>8</v>
      </c>
      <c r="D4201" s="64">
        <f t="shared" si="526"/>
        <v>420</v>
      </c>
      <c r="E4201" s="64">
        <f t="shared" si="527"/>
        <v>2096</v>
      </c>
      <c r="F4201" s="64" t="str">
        <f t="shared" si="520"/>
        <v/>
      </c>
      <c r="G4201" s="64" t="str">
        <f t="shared" si="521"/>
        <v/>
      </c>
      <c r="H4201" s="64" t="str">
        <f t="shared" si="522"/>
        <v/>
      </c>
      <c r="I4201" s="80" t="str">
        <f>IFERROR(VLOOKUP(D4201,Sheet2!A:B,2,0),"")</f>
        <v/>
      </c>
      <c r="J4201" s="64" t="str">
        <f>IFERROR(IF(I4201&lt;&gt;"",VLOOKUP(I4201,Sheet2!B:C,2,0),""),"")</f>
        <v/>
      </c>
      <c r="K4201" s="64" t="str">
        <f>IFERROR( IF(I4201&lt;&gt;"", HLOOKUP(L$2+$A4201,Sheet2!BX:NK,2,0),""),"")</f>
        <v/>
      </c>
      <c r="L4201" t="str">
        <f>IF(OR(HLOOKUP(L$2+$A4201,Sheet2!BX:NK,$B4201,0),HLOOKUP(L$2+$A4201,Sheet2!BX:NK,$B4201,0)&lt;&gt;""),HLOOKUP(L$2+$A4201,Sheet2!BX:NK,$B4201,0),"")</f>
        <v/>
      </c>
      <c r="M4201" t="str">
        <f>IF(OR(HLOOKUP(M$2+$A4201,Sheet2!BY:NL,$B4201,0),HLOOKUP(M$2+$A4201,Sheet2!BY:NL,$B4201,0)&lt;&gt;""),HLOOKUP(M$2+$A4201,Sheet2!BY:NL,$B4201,0),"")</f>
        <v/>
      </c>
      <c r="N4201" t="str">
        <f>IF(OR(HLOOKUP(N$2+$A4201,Sheet2!BZ:NM,$B4201,0),HLOOKUP(N$2+$A4201,Sheet2!BZ:NM,$B4201,0)&lt;&gt;""),HLOOKUP(N$2+$A4201,Sheet2!BZ:NM,$B4201,0),"")</f>
        <v/>
      </c>
      <c r="O4201" t="str">
        <f>IF(OR(HLOOKUP(O$2+$A4201,Sheet2!CA:NN,$B4201,0),HLOOKUP(O$2+$A4201,Sheet2!CA:NN,$B4201,0)&lt;&gt;""),HLOOKUP(O$2+$A4201,Sheet2!CA:NN,$B4201,0),"")</f>
        <v/>
      </c>
      <c r="P4201" t="str">
        <f>IF(OR(HLOOKUP(P$2+$A4201,Sheet2!CB:NO,$B4201,0),HLOOKUP(P$2+$A4201,Sheet2!CB:NO,$B4201,0)&lt;&gt;""),HLOOKUP(P$2+$A4201,Sheet2!CB:NO,$B4201,0),"")</f>
        <v/>
      </c>
      <c r="Q4201" t="str">
        <f>IF(OR(HLOOKUP(Q$2+$A4201,Sheet2!CC:NO,$B4201,0),HLOOKUP(Q$2+$A4201,Sheet2!CC:NO,$B4201,0)&lt;&gt;""),HLOOKUP(Q$2+$A4201,Sheet2!CC:NO,$B4201,0),"")</f>
        <v/>
      </c>
    </row>
    <row r="4202" spans="1:17" x14ac:dyDescent="0.25">
      <c r="A4202" s="64">
        <f t="shared" si="523"/>
        <v>48</v>
      </c>
      <c r="B4202" s="64">
        <f t="shared" si="524"/>
        <v>424</v>
      </c>
      <c r="C4202" s="64">
        <f t="shared" si="525"/>
        <v>9</v>
      </c>
      <c r="D4202" s="64">
        <f t="shared" si="526"/>
        <v>420</v>
      </c>
      <c r="E4202" s="64">
        <f t="shared" si="527"/>
        <v>2096</v>
      </c>
      <c r="F4202" s="64" t="str">
        <f t="shared" si="520"/>
        <v/>
      </c>
      <c r="G4202" s="64" t="str">
        <f t="shared" si="521"/>
        <v/>
      </c>
      <c r="H4202" s="64" t="str">
        <f t="shared" si="522"/>
        <v/>
      </c>
      <c r="I4202" s="80" t="str">
        <f>IFERROR(VLOOKUP(D4202,Sheet2!A:B,2,0),"")</f>
        <v/>
      </c>
      <c r="J4202" s="64" t="str">
        <f>IFERROR(IF(I4202&lt;&gt;"",VLOOKUP(I4202,Sheet2!B:C,2,0),""),"")</f>
        <v/>
      </c>
      <c r="K4202" s="64" t="str">
        <f>IFERROR( IF(I4202&lt;&gt;"", HLOOKUP(L$2+$A4202,Sheet2!BX:NK,2,0),""),"")</f>
        <v/>
      </c>
      <c r="L4202" t="str">
        <f>IF(OR(HLOOKUP(L$2+$A4202,Sheet2!BX:NK,$B4202,0),HLOOKUP(L$2+$A4202,Sheet2!BX:NK,$B4202,0)&lt;&gt;""),HLOOKUP(L$2+$A4202,Sheet2!BX:NK,$B4202,0),"")</f>
        <v/>
      </c>
      <c r="M4202" t="str">
        <f>IF(OR(HLOOKUP(M$2+$A4202,Sheet2!BY:NL,$B4202,0),HLOOKUP(M$2+$A4202,Sheet2!BY:NL,$B4202,0)&lt;&gt;""),HLOOKUP(M$2+$A4202,Sheet2!BY:NL,$B4202,0),"")</f>
        <v/>
      </c>
      <c r="N4202" t="str">
        <f>IF(OR(HLOOKUP(N$2+$A4202,Sheet2!BZ:NM,$B4202,0),HLOOKUP(N$2+$A4202,Sheet2!BZ:NM,$B4202,0)&lt;&gt;""),HLOOKUP(N$2+$A4202,Sheet2!BZ:NM,$B4202,0),"")</f>
        <v/>
      </c>
      <c r="O4202" t="str">
        <f>IF(OR(HLOOKUP(O$2+$A4202,Sheet2!CA:NN,$B4202,0),HLOOKUP(O$2+$A4202,Sheet2!CA:NN,$B4202,0)&lt;&gt;""),HLOOKUP(O$2+$A4202,Sheet2!CA:NN,$B4202,0),"")</f>
        <v/>
      </c>
      <c r="P4202" t="str">
        <f>IF(OR(HLOOKUP(P$2+$A4202,Sheet2!CB:NO,$B4202,0),HLOOKUP(P$2+$A4202,Sheet2!CB:NO,$B4202,0)&lt;&gt;""),HLOOKUP(P$2+$A4202,Sheet2!CB:NO,$B4202,0),"")</f>
        <v/>
      </c>
      <c r="Q4202" t="str">
        <f>IF(OR(HLOOKUP(Q$2+$A4202,Sheet2!CC:NO,$B4202,0),HLOOKUP(Q$2+$A4202,Sheet2!CC:NO,$B4202,0)&lt;&gt;""),HLOOKUP(Q$2+$A4202,Sheet2!CC:NO,$B4202,0),"")</f>
        <v/>
      </c>
    </row>
    <row r="4203" spans="1:17" x14ac:dyDescent="0.25">
      <c r="A4203" s="64">
        <f t="shared" si="523"/>
        <v>54</v>
      </c>
      <c r="B4203" s="64">
        <f t="shared" si="524"/>
        <v>424</v>
      </c>
      <c r="C4203" s="64">
        <f t="shared" si="525"/>
        <v>10</v>
      </c>
      <c r="D4203" s="64">
        <f t="shared" si="526"/>
        <v>420</v>
      </c>
      <c r="E4203" s="64">
        <f t="shared" si="527"/>
        <v>2096</v>
      </c>
      <c r="F4203" s="64" t="str">
        <f t="shared" si="520"/>
        <v/>
      </c>
      <c r="G4203" s="64" t="str">
        <f t="shared" si="521"/>
        <v/>
      </c>
      <c r="H4203" s="64" t="str">
        <f t="shared" si="522"/>
        <v/>
      </c>
      <c r="I4203" s="80" t="str">
        <f>IFERROR(VLOOKUP(D4203,Sheet2!A:B,2,0),"")</f>
        <v/>
      </c>
      <c r="J4203" s="64" t="str">
        <f>IFERROR(IF(I4203&lt;&gt;"",VLOOKUP(I4203,Sheet2!B:C,2,0),""),"")</f>
        <v/>
      </c>
      <c r="K4203" s="64" t="str">
        <f>IFERROR( IF(I4203&lt;&gt;"", HLOOKUP(L$2+$A4203,Sheet2!BX:NK,2,0),""),"")</f>
        <v/>
      </c>
      <c r="L4203" t="str">
        <f>IF(OR(HLOOKUP(L$2+$A4203,Sheet2!BX:NK,$B4203,0),HLOOKUP(L$2+$A4203,Sheet2!BX:NK,$B4203,0)&lt;&gt;""),HLOOKUP(L$2+$A4203,Sheet2!BX:NK,$B4203,0),"")</f>
        <v/>
      </c>
      <c r="M4203" t="str">
        <f>IF(OR(HLOOKUP(M$2+$A4203,Sheet2!BY:NL,$B4203,0),HLOOKUP(M$2+$A4203,Sheet2!BY:NL,$B4203,0)&lt;&gt;""),HLOOKUP(M$2+$A4203,Sheet2!BY:NL,$B4203,0),"")</f>
        <v/>
      </c>
      <c r="N4203" t="str">
        <f>IF(OR(HLOOKUP(N$2+$A4203,Sheet2!BZ:NM,$B4203,0),HLOOKUP(N$2+$A4203,Sheet2!BZ:NM,$B4203,0)&lt;&gt;""),HLOOKUP(N$2+$A4203,Sheet2!BZ:NM,$B4203,0),"")</f>
        <v/>
      </c>
      <c r="O4203" t="str">
        <f>IF(OR(HLOOKUP(O$2+$A4203,Sheet2!CA:NN,$B4203,0),HLOOKUP(O$2+$A4203,Sheet2!CA:NN,$B4203,0)&lt;&gt;""),HLOOKUP(O$2+$A4203,Sheet2!CA:NN,$B4203,0),"")</f>
        <v/>
      </c>
      <c r="P4203" t="str">
        <f>IF(OR(HLOOKUP(P$2+$A4203,Sheet2!CB:NO,$B4203,0),HLOOKUP(P$2+$A4203,Sheet2!CB:NO,$B4203,0)&lt;&gt;""),HLOOKUP(P$2+$A4203,Sheet2!CB:NO,$B4203,0),"")</f>
        <v/>
      </c>
      <c r="Q4203" t="str">
        <f>IF(OR(HLOOKUP(Q$2+$A4203,Sheet2!CC:NO,$B4203,0),HLOOKUP(Q$2+$A4203,Sheet2!CC:NO,$B4203,0)&lt;&gt;""),HLOOKUP(Q$2+$A4203,Sheet2!CC:NO,$B4203,0),"")</f>
        <v/>
      </c>
    </row>
    <row r="4204" spans="1:17" x14ac:dyDescent="0.25">
      <c r="A4204" s="64">
        <f t="shared" si="523"/>
        <v>0</v>
      </c>
      <c r="B4204" s="64">
        <f t="shared" si="524"/>
        <v>425</v>
      </c>
      <c r="C4204" s="64">
        <f t="shared" si="525"/>
        <v>1</v>
      </c>
      <c r="D4204" s="64">
        <f t="shared" si="526"/>
        <v>421</v>
      </c>
      <c r="E4204" s="64">
        <f t="shared" si="527"/>
        <v>2101</v>
      </c>
      <c r="F4204" s="64" t="str">
        <f t="shared" si="520"/>
        <v/>
      </c>
      <c r="G4204" s="64" t="str">
        <f t="shared" si="521"/>
        <v/>
      </c>
      <c r="H4204" s="64" t="str">
        <f t="shared" si="522"/>
        <v/>
      </c>
      <c r="I4204" s="80" t="str">
        <f>IFERROR(VLOOKUP(D4204,Sheet2!A:B,2,0),"")</f>
        <v/>
      </c>
      <c r="J4204" s="64" t="str">
        <f>IFERROR(IF(I4204&lt;&gt;"",VLOOKUP(I4204,Sheet2!B:C,2,0),""),"")</f>
        <v/>
      </c>
      <c r="K4204" s="64" t="str">
        <f>IFERROR( IF(I4204&lt;&gt;"", HLOOKUP(L$2+$A4204,Sheet2!BX:NK,2,0),""),"")</f>
        <v/>
      </c>
      <c r="L4204" t="str">
        <f>IF(OR(HLOOKUP(L$2+$A4204,Sheet2!BX:NK,$B4204,0),HLOOKUP(L$2+$A4204,Sheet2!BX:NK,$B4204,0)&lt;&gt;""),HLOOKUP(L$2+$A4204,Sheet2!BX:NK,$B4204,0),"")</f>
        <v/>
      </c>
      <c r="M4204" t="str">
        <f>IF(OR(HLOOKUP(M$2+$A4204,Sheet2!BY:NL,$B4204,0),HLOOKUP(M$2+$A4204,Sheet2!BY:NL,$B4204,0)&lt;&gt;""),HLOOKUP(M$2+$A4204,Sheet2!BY:NL,$B4204,0),"")</f>
        <v/>
      </c>
      <c r="N4204" t="str">
        <f>IF(OR(HLOOKUP(N$2+$A4204,Sheet2!BZ:NM,$B4204,0),HLOOKUP(N$2+$A4204,Sheet2!BZ:NM,$B4204,0)&lt;&gt;""),HLOOKUP(N$2+$A4204,Sheet2!BZ:NM,$B4204,0),"")</f>
        <v/>
      </c>
      <c r="O4204" t="str">
        <f>IF(OR(HLOOKUP(O$2+$A4204,Sheet2!CA:NN,$B4204,0),HLOOKUP(O$2+$A4204,Sheet2!CA:NN,$B4204,0)&lt;&gt;""),HLOOKUP(O$2+$A4204,Sheet2!CA:NN,$B4204,0),"")</f>
        <v/>
      </c>
      <c r="P4204" t="str">
        <f>IF(OR(HLOOKUP(P$2+$A4204,Sheet2!CB:NO,$B4204,0),HLOOKUP(P$2+$A4204,Sheet2!CB:NO,$B4204,0)&lt;&gt;""),HLOOKUP(P$2+$A4204,Sheet2!CB:NO,$B4204,0),"")</f>
        <v/>
      </c>
      <c r="Q4204" t="str">
        <f>IF(OR(HLOOKUP(Q$2+$A4204,Sheet2!CC:NO,$B4204,0),HLOOKUP(Q$2+$A4204,Sheet2!CC:NO,$B4204,0)&lt;&gt;""),HLOOKUP(Q$2+$A4204,Sheet2!CC:NO,$B4204,0),"")</f>
        <v/>
      </c>
    </row>
    <row r="4205" spans="1:17" x14ac:dyDescent="0.25">
      <c r="A4205" s="64">
        <f t="shared" si="523"/>
        <v>6</v>
      </c>
      <c r="B4205" s="64">
        <f t="shared" si="524"/>
        <v>425</v>
      </c>
      <c r="C4205" s="64">
        <f t="shared" si="525"/>
        <v>2</v>
      </c>
      <c r="D4205" s="64">
        <f t="shared" si="526"/>
        <v>421</v>
      </c>
      <c r="E4205" s="64">
        <f t="shared" si="527"/>
        <v>2101</v>
      </c>
      <c r="F4205" s="64" t="str">
        <f t="shared" si="520"/>
        <v/>
      </c>
      <c r="G4205" s="64" t="str">
        <f t="shared" si="521"/>
        <v/>
      </c>
      <c r="H4205" s="64" t="str">
        <f t="shared" si="522"/>
        <v/>
      </c>
      <c r="I4205" s="80" t="str">
        <f>IFERROR(VLOOKUP(D4205,Sheet2!A:B,2,0),"")</f>
        <v/>
      </c>
      <c r="J4205" s="64" t="str">
        <f>IFERROR(IF(I4205&lt;&gt;"",VLOOKUP(I4205,Sheet2!B:C,2,0),""),"")</f>
        <v/>
      </c>
      <c r="K4205" s="64" t="str">
        <f>IFERROR( IF(I4205&lt;&gt;"", HLOOKUP(L$2+$A4205,Sheet2!BX:NK,2,0),""),"")</f>
        <v/>
      </c>
      <c r="L4205" t="str">
        <f>IF(OR(HLOOKUP(L$2+$A4205,Sheet2!BX:NK,$B4205,0),HLOOKUP(L$2+$A4205,Sheet2!BX:NK,$B4205,0)&lt;&gt;""),HLOOKUP(L$2+$A4205,Sheet2!BX:NK,$B4205,0),"")</f>
        <v/>
      </c>
      <c r="M4205" t="str">
        <f>IF(OR(HLOOKUP(M$2+$A4205,Sheet2!BY:NL,$B4205,0),HLOOKUP(M$2+$A4205,Sheet2!BY:NL,$B4205,0)&lt;&gt;""),HLOOKUP(M$2+$A4205,Sheet2!BY:NL,$B4205,0),"")</f>
        <v/>
      </c>
      <c r="N4205" t="str">
        <f>IF(OR(HLOOKUP(N$2+$A4205,Sheet2!BZ:NM,$B4205,0),HLOOKUP(N$2+$A4205,Sheet2!BZ:NM,$B4205,0)&lt;&gt;""),HLOOKUP(N$2+$A4205,Sheet2!BZ:NM,$B4205,0),"")</f>
        <v/>
      </c>
      <c r="O4205" t="str">
        <f>IF(OR(HLOOKUP(O$2+$A4205,Sheet2!CA:NN,$B4205,0),HLOOKUP(O$2+$A4205,Sheet2!CA:NN,$B4205,0)&lt;&gt;""),HLOOKUP(O$2+$A4205,Sheet2!CA:NN,$B4205,0),"")</f>
        <v/>
      </c>
      <c r="P4205" t="str">
        <f>IF(OR(HLOOKUP(P$2+$A4205,Sheet2!CB:NO,$B4205,0),HLOOKUP(P$2+$A4205,Sheet2!CB:NO,$B4205,0)&lt;&gt;""),HLOOKUP(P$2+$A4205,Sheet2!CB:NO,$B4205,0),"")</f>
        <v/>
      </c>
      <c r="Q4205" t="str">
        <f>IF(OR(HLOOKUP(Q$2+$A4205,Sheet2!CC:NO,$B4205,0),HLOOKUP(Q$2+$A4205,Sheet2!CC:NO,$B4205,0)&lt;&gt;""),HLOOKUP(Q$2+$A4205,Sheet2!CC:NO,$B4205,0),"")</f>
        <v/>
      </c>
    </row>
    <row r="4206" spans="1:17" x14ac:dyDescent="0.25">
      <c r="A4206" s="64">
        <f t="shared" si="523"/>
        <v>12</v>
      </c>
      <c r="B4206" s="64">
        <f t="shared" si="524"/>
        <v>425</v>
      </c>
      <c r="C4206" s="64">
        <f t="shared" si="525"/>
        <v>3</v>
      </c>
      <c r="D4206" s="64">
        <f t="shared" si="526"/>
        <v>421</v>
      </c>
      <c r="E4206" s="64">
        <f t="shared" si="527"/>
        <v>2101</v>
      </c>
      <c r="F4206" s="64" t="str">
        <f t="shared" si="520"/>
        <v/>
      </c>
      <c r="G4206" s="64" t="str">
        <f t="shared" si="521"/>
        <v/>
      </c>
      <c r="H4206" s="64" t="str">
        <f t="shared" si="522"/>
        <v/>
      </c>
      <c r="I4206" s="80" t="str">
        <f>IFERROR(VLOOKUP(D4206,Sheet2!A:B,2,0),"")</f>
        <v/>
      </c>
      <c r="J4206" s="64" t="str">
        <f>IFERROR(IF(I4206&lt;&gt;"",VLOOKUP(I4206,Sheet2!B:C,2,0),""),"")</f>
        <v/>
      </c>
      <c r="K4206" s="64" t="str">
        <f>IFERROR( IF(I4206&lt;&gt;"", HLOOKUP(L$2+$A4206,Sheet2!BX:NK,2,0),""),"")</f>
        <v/>
      </c>
      <c r="L4206" t="str">
        <f>IF(OR(HLOOKUP(L$2+$A4206,Sheet2!BX:NK,$B4206,0),HLOOKUP(L$2+$A4206,Sheet2!BX:NK,$B4206,0)&lt;&gt;""),HLOOKUP(L$2+$A4206,Sheet2!BX:NK,$B4206,0),"")</f>
        <v/>
      </c>
      <c r="M4206" t="str">
        <f>IF(OR(HLOOKUP(M$2+$A4206,Sheet2!BY:NL,$B4206,0),HLOOKUP(M$2+$A4206,Sheet2!BY:NL,$B4206,0)&lt;&gt;""),HLOOKUP(M$2+$A4206,Sheet2!BY:NL,$B4206,0),"")</f>
        <v/>
      </c>
      <c r="N4206" t="str">
        <f>IF(OR(HLOOKUP(N$2+$A4206,Sheet2!BZ:NM,$B4206,0),HLOOKUP(N$2+$A4206,Sheet2!BZ:NM,$B4206,0)&lt;&gt;""),HLOOKUP(N$2+$A4206,Sheet2!BZ:NM,$B4206,0),"")</f>
        <v/>
      </c>
      <c r="O4206" t="str">
        <f>IF(OR(HLOOKUP(O$2+$A4206,Sheet2!CA:NN,$B4206,0),HLOOKUP(O$2+$A4206,Sheet2!CA:NN,$B4206,0)&lt;&gt;""),HLOOKUP(O$2+$A4206,Sheet2!CA:NN,$B4206,0),"")</f>
        <v/>
      </c>
      <c r="P4206" t="str">
        <f>IF(OR(HLOOKUP(P$2+$A4206,Sheet2!CB:NO,$B4206,0),HLOOKUP(P$2+$A4206,Sheet2!CB:NO,$B4206,0)&lt;&gt;""),HLOOKUP(P$2+$A4206,Sheet2!CB:NO,$B4206,0),"")</f>
        <v/>
      </c>
      <c r="Q4206" t="str">
        <f>IF(OR(HLOOKUP(Q$2+$A4206,Sheet2!CC:NO,$B4206,0),HLOOKUP(Q$2+$A4206,Sheet2!CC:NO,$B4206,0)&lt;&gt;""),HLOOKUP(Q$2+$A4206,Sheet2!CC:NO,$B4206,0),"")</f>
        <v/>
      </c>
    </row>
    <row r="4207" spans="1:17" x14ac:dyDescent="0.25">
      <c r="A4207" s="64">
        <f t="shared" si="523"/>
        <v>18</v>
      </c>
      <c r="B4207" s="64">
        <f t="shared" si="524"/>
        <v>425</v>
      </c>
      <c r="C4207" s="64">
        <f t="shared" si="525"/>
        <v>4</v>
      </c>
      <c r="D4207" s="64">
        <f t="shared" si="526"/>
        <v>421</v>
      </c>
      <c r="E4207" s="64">
        <f t="shared" si="527"/>
        <v>2101</v>
      </c>
      <c r="F4207" s="64" t="str">
        <f t="shared" si="520"/>
        <v/>
      </c>
      <c r="G4207" s="64" t="str">
        <f t="shared" si="521"/>
        <v/>
      </c>
      <c r="H4207" s="64" t="str">
        <f t="shared" si="522"/>
        <v/>
      </c>
      <c r="I4207" s="80" t="str">
        <f>IFERROR(VLOOKUP(D4207,Sheet2!A:B,2,0),"")</f>
        <v/>
      </c>
      <c r="J4207" s="64" t="str">
        <f>IFERROR(IF(I4207&lt;&gt;"",VLOOKUP(I4207,Sheet2!B:C,2,0),""),"")</f>
        <v/>
      </c>
      <c r="K4207" s="64" t="str">
        <f>IFERROR( IF(I4207&lt;&gt;"", HLOOKUP(L$2+$A4207,Sheet2!BX:NK,2,0),""),"")</f>
        <v/>
      </c>
      <c r="L4207" t="str">
        <f>IF(OR(HLOOKUP(L$2+$A4207,Sheet2!BX:NK,$B4207,0),HLOOKUP(L$2+$A4207,Sheet2!BX:NK,$B4207,0)&lt;&gt;""),HLOOKUP(L$2+$A4207,Sheet2!BX:NK,$B4207,0),"")</f>
        <v/>
      </c>
      <c r="M4207" t="str">
        <f>IF(OR(HLOOKUP(M$2+$A4207,Sheet2!BY:NL,$B4207,0),HLOOKUP(M$2+$A4207,Sheet2!BY:NL,$B4207,0)&lt;&gt;""),HLOOKUP(M$2+$A4207,Sheet2!BY:NL,$B4207,0),"")</f>
        <v/>
      </c>
      <c r="N4207" t="str">
        <f>IF(OR(HLOOKUP(N$2+$A4207,Sheet2!BZ:NM,$B4207,0),HLOOKUP(N$2+$A4207,Sheet2!BZ:NM,$B4207,0)&lt;&gt;""),HLOOKUP(N$2+$A4207,Sheet2!BZ:NM,$B4207,0),"")</f>
        <v/>
      </c>
      <c r="O4207" t="str">
        <f>IF(OR(HLOOKUP(O$2+$A4207,Sheet2!CA:NN,$B4207,0),HLOOKUP(O$2+$A4207,Sheet2!CA:NN,$B4207,0)&lt;&gt;""),HLOOKUP(O$2+$A4207,Sheet2!CA:NN,$B4207,0),"")</f>
        <v/>
      </c>
      <c r="P4207" t="str">
        <f>IF(OR(HLOOKUP(P$2+$A4207,Sheet2!CB:NO,$B4207,0),HLOOKUP(P$2+$A4207,Sheet2!CB:NO,$B4207,0)&lt;&gt;""),HLOOKUP(P$2+$A4207,Sheet2!CB:NO,$B4207,0),"")</f>
        <v/>
      </c>
      <c r="Q4207" t="str">
        <f>IF(OR(HLOOKUP(Q$2+$A4207,Sheet2!CC:NO,$B4207,0),HLOOKUP(Q$2+$A4207,Sheet2!CC:NO,$B4207,0)&lt;&gt;""),HLOOKUP(Q$2+$A4207,Sheet2!CC:NO,$B4207,0),"")</f>
        <v/>
      </c>
    </row>
    <row r="4208" spans="1:17" x14ac:dyDescent="0.25">
      <c r="A4208" s="64">
        <f t="shared" si="523"/>
        <v>24</v>
      </c>
      <c r="B4208" s="64">
        <f t="shared" si="524"/>
        <v>425</v>
      </c>
      <c r="C4208" s="64">
        <f t="shared" si="525"/>
        <v>5</v>
      </c>
      <c r="D4208" s="64">
        <f t="shared" si="526"/>
        <v>421</v>
      </c>
      <c r="E4208" s="64">
        <f t="shared" si="527"/>
        <v>2101</v>
      </c>
      <c r="F4208" s="64" t="str">
        <f t="shared" si="520"/>
        <v/>
      </c>
      <c r="G4208" s="64" t="str">
        <f t="shared" si="521"/>
        <v/>
      </c>
      <c r="H4208" s="64" t="str">
        <f t="shared" si="522"/>
        <v/>
      </c>
      <c r="I4208" s="80" t="str">
        <f>IFERROR(VLOOKUP(D4208,Sheet2!A:B,2,0),"")</f>
        <v/>
      </c>
      <c r="J4208" s="64" t="str">
        <f>IFERROR(IF(I4208&lt;&gt;"",VLOOKUP(I4208,Sheet2!B:C,2,0),""),"")</f>
        <v/>
      </c>
      <c r="K4208" s="64" t="str">
        <f>IFERROR( IF(I4208&lt;&gt;"", HLOOKUP(L$2+$A4208,Sheet2!BX:NK,2,0),""),"")</f>
        <v/>
      </c>
      <c r="L4208" t="str">
        <f>IF(OR(HLOOKUP(L$2+$A4208,Sheet2!BX:NK,$B4208,0),HLOOKUP(L$2+$A4208,Sheet2!BX:NK,$B4208,0)&lt;&gt;""),HLOOKUP(L$2+$A4208,Sheet2!BX:NK,$B4208,0),"")</f>
        <v/>
      </c>
      <c r="M4208" t="str">
        <f>IF(OR(HLOOKUP(M$2+$A4208,Sheet2!BY:NL,$B4208,0),HLOOKUP(M$2+$A4208,Sheet2!BY:NL,$B4208,0)&lt;&gt;""),HLOOKUP(M$2+$A4208,Sheet2!BY:NL,$B4208,0),"")</f>
        <v/>
      </c>
      <c r="N4208" t="str">
        <f>IF(OR(HLOOKUP(N$2+$A4208,Sheet2!BZ:NM,$B4208,0),HLOOKUP(N$2+$A4208,Sheet2!BZ:NM,$B4208,0)&lt;&gt;""),HLOOKUP(N$2+$A4208,Sheet2!BZ:NM,$B4208,0),"")</f>
        <v/>
      </c>
      <c r="O4208" t="str">
        <f>IF(OR(HLOOKUP(O$2+$A4208,Sheet2!CA:NN,$B4208,0),HLOOKUP(O$2+$A4208,Sheet2!CA:NN,$B4208,0)&lt;&gt;""),HLOOKUP(O$2+$A4208,Sheet2!CA:NN,$B4208,0),"")</f>
        <v/>
      </c>
      <c r="P4208" t="str">
        <f>IF(OR(HLOOKUP(P$2+$A4208,Sheet2!CB:NO,$B4208,0),HLOOKUP(P$2+$A4208,Sheet2!CB:NO,$B4208,0)&lt;&gt;""),HLOOKUP(P$2+$A4208,Sheet2!CB:NO,$B4208,0),"")</f>
        <v/>
      </c>
      <c r="Q4208" t="str">
        <f>IF(OR(HLOOKUP(Q$2+$A4208,Sheet2!CC:NO,$B4208,0),HLOOKUP(Q$2+$A4208,Sheet2!CC:NO,$B4208,0)&lt;&gt;""),HLOOKUP(Q$2+$A4208,Sheet2!CC:NO,$B4208,0),"")</f>
        <v/>
      </c>
    </row>
    <row r="4209" spans="1:17" x14ac:dyDescent="0.25">
      <c r="A4209" s="64">
        <f t="shared" si="523"/>
        <v>30</v>
      </c>
      <c r="B4209" s="64">
        <f t="shared" si="524"/>
        <v>425</v>
      </c>
      <c r="C4209" s="64">
        <f t="shared" si="525"/>
        <v>6</v>
      </c>
      <c r="D4209" s="64">
        <f t="shared" si="526"/>
        <v>421</v>
      </c>
      <c r="E4209" s="64">
        <f t="shared" si="527"/>
        <v>2101</v>
      </c>
      <c r="F4209" s="64" t="str">
        <f t="shared" si="520"/>
        <v/>
      </c>
      <c r="G4209" s="64" t="str">
        <f t="shared" si="521"/>
        <v/>
      </c>
      <c r="H4209" s="64" t="str">
        <f t="shared" si="522"/>
        <v/>
      </c>
      <c r="I4209" s="80" t="str">
        <f>IFERROR(VLOOKUP(D4209,Sheet2!A:B,2,0),"")</f>
        <v/>
      </c>
      <c r="J4209" s="64" t="str">
        <f>IFERROR(IF(I4209&lt;&gt;"",VLOOKUP(I4209,Sheet2!B:C,2,0),""),"")</f>
        <v/>
      </c>
      <c r="K4209" s="64" t="str">
        <f>IFERROR( IF(I4209&lt;&gt;"", HLOOKUP(L$2+$A4209,Sheet2!BX:NK,2,0),""),"")</f>
        <v/>
      </c>
      <c r="L4209" t="str">
        <f>IF(OR(HLOOKUP(L$2+$A4209,Sheet2!BX:NK,$B4209,0),HLOOKUP(L$2+$A4209,Sheet2!BX:NK,$B4209,0)&lt;&gt;""),HLOOKUP(L$2+$A4209,Sheet2!BX:NK,$B4209,0),"")</f>
        <v/>
      </c>
      <c r="M4209" t="str">
        <f>IF(OR(HLOOKUP(M$2+$A4209,Sheet2!BY:NL,$B4209,0),HLOOKUP(M$2+$A4209,Sheet2!BY:NL,$B4209,0)&lt;&gt;""),HLOOKUP(M$2+$A4209,Sheet2!BY:NL,$B4209,0),"")</f>
        <v/>
      </c>
      <c r="N4209" t="str">
        <f>IF(OR(HLOOKUP(N$2+$A4209,Sheet2!BZ:NM,$B4209,0),HLOOKUP(N$2+$A4209,Sheet2!BZ:NM,$B4209,0)&lt;&gt;""),HLOOKUP(N$2+$A4209,Sheet2!BZ:NM,$B4209,0),"")</f>
        <v/>
      </c>
      <c r="O4209" t="str">
        <f>IF(OR(HLOOKUP(O$2+$A4209,Sheet2!CA:NN,$B4209,0),HLOOKUP(O$2+$A4209,Sheet2!CA:NN,$B4209,0)&lt;&gt;""),HLOOKUP(O$2+$A4209,Sheet2!CA:NN,$B4209,0),"")</f>
        <v/>
      </c>
      <c r="P4209" t="str">
        <f>IF(OR(HLOOKUP(P$2+$A4209,Sheet2!CB:NO,$B4209,0),HLOOKUP(P$2+$A4209,Sheet2!CB:NO,$B4209,0)&lt;&gt;""),HLOOKUP(P$2+$A4209,Sheet2!CB:NO,$B4209,0),"")</f>
        <v/>
      </c>
      <c r="Q4209" t="str">
        <f>IF(OR(HLOOKUP(Q$2+$A4209,Sheet2!CC:NO,$B4209,0),HLOOKUP(Q$2+$A4209,Sheet2!CC:NO,$B4209,0)&lt;&gt;""),HLOOKUP(Q$2+$A4209,Sheet2!CC:NO,$B4209,0),"")</f>
        <v/>
      </c>
    </row>
    <row r="4210" spans="1:17" x14ac:dyDescent="0.25">
      <c r="A4210" s="64">
        <f t="shared" si="523"/>
        <v>36</v>
      </c>
      <c r="B4210" s="64">
        <f t="shared" si="524"/>
        <v>425</v>
      </c>
      <c r="C4210" s="64">
        <f t="shared" si="525"/>
        <v>7</v>
      </c>
      <c r="D4210" s="64">
        <f t="shared" si="526"/>
        <v>421</v>
      </c>
      <c r="E4210" s="64">
        <f t="shared" si="527"/>
        <v>2101</v>
      </c>
      <c r="F4210" s="64" t="str">
        <f t="shared" si="520"/>
        <v/>
      </c>
      <c r="G4210" s="64" t="str">
        <f t="shared" si="521"/>
        <v/>
      </c>
      <c r="H4210" s="64" t="str">
        <f t="shared" si="522"/>
        <v/>
      </c>
      <c r="I4210" s="80" t="str">
        <f>IFERROR(VLOOKUP(D4210,Sheet2!A:B,2,0),"")</f>
        <v/>
      </c>
      <c r="J4210" s="64" t="str">
        <f>IFERROR(IF(I4210&lt;&gt;"",VLOOKUP(I4210,Sheet2!B:C,2,0),""),"")</f>
        <v/>
      </c>
      <c r="K4210" s="64" t="str">
        <f>IFERROR( IF(I4210&lt;&gt;"", HLOOKUP(L$2+$A4210,Sheet2!BX:NK,2,0),""),"")</f>
        <v/>
      </c>
      <c r="L4210" t="str">
        <f>IF(OR(HLOOKUP(L$2+$A4210,Sheet2!BX:NK,$B4210,0),HLOOKUP(L$2+$A4210,Sheet2!BX:NK,$B4210,0)&lt;&gt;""),HLOOKUP(L$2+$A4210,Sheet2!BX:NK,$B4210,0),"")</f>
        <v/>
      </c>
      <c r="M4210" t="str">
        <f>IF(OR(HLOOKUP(M$2+$A4210,Sheet2!BY:NL,$B4210,0),HLOOKUP(M$2+$A4210,Sheet2!BY:NL,$B4210,0)&lt;&gt;""),HLOOKUP(M$2+$A4210,Sheet2!BY:NL,$B4210,0),"")</f>
        <v/>
      </c>
      <c r="N4210" t="str">
        <f>IF(OR(HLOOKUP(N$2+$A4210,Sheet2!BZ:NM,$B4210,0),HLOOKUP(N$2+$A4210,Sheet2!BZ:NM,$B4210,0)&lt;&gt;""),HLOOKUP(N$2+$A4210,Sheet2!BZ:NM,$B4210,0),"")</f>
        <v/>
      </c>
      <c r="O4210" t="str">
        <f>IF(OR(HLOOKUP(O$2+$A4210,Sheet2!CA:NN,$B4210,0),HLOOKUP(O$2+$A4210,Sheet2!CA:NN,$B4210,0)&lt;&gt;""),HLOOKUP(O$2+$A4210,Sheet2!CA:NN,$B4210,0),"")</f>
        <v/>
      </c>
      <c r="P4210" t="str">
        <f>IF(OR(HLOOKUP(P$2+$A4210,Sheet2!CB:NO,$B4210,0),HLOOKUP(P$2+$A4210,Sheet2!CB:NO,$B4210,0)&lt;&gt;""),HLOOKUP(P$2+$A4210,Sheet2!CB:NO,$B4210,0),"")</f>
        <v/>
      </c>
      <c r="Q4210" t="str">
        <f>IF(OR(HLOOKUP(Q$2+$A4210,Sheet2!CC:NO,$B4210,0),HLOOKUP(Q$2+$A4210,Sheet2!CC:NO,$B4210,0)&lt;&gt;""),HLOOKUP(Q$2+$A4210,Sheet2!CC:NO,$B4210,0),"")</f>
        <v/>
      </c>
    </row>
    <row r="4211" spans="1:17" x14ac:dyDescent="0.25">
      <c r="A4211" s="64">
        <f t="shared" si="523"/>
        <v>42</v>
      </c>
      <c r="B4211" s="64">
        <f t="shared" si="524"/>
        <v>425</v>
      </c>
      <c r="C4211" s="64">
        <f t="shared" si="525"/>
        <v>8</v>
      </c>
      <c r="D4211" s="64">
        <f t="shared" si="526"/>
        <v>421</v>
      </c>
      <c r="E4211" s="64">
        <f t="shared" si="527"/>
        <v>2101</v>
      </c>
      <c r="F4211" s="64" t="str">
        <f t="shared" si="520"/>
        <v/>
      </c>
      <c r="G4211" s="64" t="str">
        <f t="shared" si="521"/>
        <v/>
      </c>
      <c r="H4211" s="64" t="str">
        <f t="shared" si="522"/>
        <v/>
      </c>
      <c r="I4211" s="80" t="str">
        <f>IFERROR(VLOOKUP(D4211,Sheet2!A:B,2,0),"")</f>
        <v/>
      </c>
      <c r="J4211" s="64" t="str">
        <f>IFERROR(IF(I4211&lt;&gt;"",VLOOKUP(I4211,Sheet2!B:C,2,0),""),"")</f>
        <v/>
      </c>
      <c r="K4211" s="64" t="str">
        <f>IFERROR( IF(I4211&lt;&gt;"", HLOOKUP(L$2+$A4211,Sheet2!BX:NK,2,0),""),"")</f>
        <v/>
      </c>
      <c r="L4211" t="str">
        <f>IF(OR(HLOOKUP(L$2+$A4211,Sheet2!BX:NK,$B4211,0),HLOOKUP(L$2+$A4211,Sheet2!BX:NK,$B4211,0)&lt;&gt;""),HLOOKUP(L$2+$A4211,Sheet2!BX:NK,$B4211,0),"")</f>
        <v/>
      </c>
      <c r="M4211" t="str">
        <f>IF(OR(HLOOKUP(M$2+$A4211,Sheet2!BY:NL,$B4211,0),HLOOKUP(M$2+$A4211,Sheet2!BY:NL,$B4211,0)&lt;&gt;""),HLOOKUP(M$2+$A4211,Sheet2!BY:NL,$B4211,0),"")</f>
        <v/>
      </c>
      <c r="N4211" t="str">
        <f>IF(OR(HLOOKUP(N$2+$A4211,Sheet2!BZ:NM,$B4211,0),HLOOKUP(N$2+$A4211,Sheet2!BZ:NM,$B4211,0)&lt;&gt;""),HLOOKUP(N$2+$A4211,Sheet2!BZ:NM,$B4211,0),"")</f>
        <v/>
      </c>
      <c r="O4211" t="str">
        <f>IF(OR(HLOOKUP(O$2+$A4211,Sheet2!CA:NN,$B4211,0),HLOOKUP(O$2+$A4211,Sheet2!CA:NN,$B4211,0)&lt;&gt;""),HLOOKUP(O$2+$A4211,Sheet2!CA:NN,$B4211,0),"")</f>
        <v/>
      </c>
      <c r="P4211" t="str">
        <f>IF(OR(HLOOKUP(P$2+$A4211,Sheet2!CB:NO,$B4211,0),HLOOKUP(P$2+$A4211,Sheet2!CB:NO,$B4211,0)&lt;&gt;""),HLOOKUP(P$2+$A4211,Sheet2!CB:NO,$B4211,0),"")</f>
        <v/>
      </c>
      <c r="Q4211" t="str">
        <f>IF(OR(HLOOKUP(Q$2+$A4211,Sheet2!CC:NO,$B4211,0),HLOOKUP(Q$2+$A4211,Sheet2!CC:NO,$B4211,0)&lt;&gt;""),HLOOKUP(Q$2+$A4211,Sheet2!CC:NO,$B4211,0),"")</f>
        <v/>
      </c>
    </row>
    <row r="4212" spans="1:17" x14ac:dyDescent="0.25">
      <c r="A4212" s="64">
        <f t="shared" si="523"/>
        <v>48</v>
      </c>
      <c r="B4212" s="64">
        <f t="shared" si="524"/>
        <v>425</v>
      </c>
      <c r="C4212" s="64">
        <f t="shared" si="525"/>
        <v>9</v>
      </c>
      <c r="D4212" s="64">
        <f t="shared" si="526"/>
        <v>421</v>
      </c>
      <c r="E4212" s="64">
        <f t="shared" si="527"/>
        <v>2101</v>
      </c>
      <c r="F4212" s="64" t="str">
        <f t="shared" si="520"/>
        <v/>
      </c>
      <c r="G4212" s="64" t="str">
        <f t="shared" si="521"/>
        <v/>
      </c>
      <c r="H4212" s="64" t="str">
        <f t="shared" si="522"/>
        <v/>
      </c>
      <c r="I4212" s="80" t="str">
        <f>IFERROR(VLOOKUP(D4212,Sheet2!A:B,2,0),"")</f>
        <v/>
      </c>
      <c r="J4212" s="64" t="str">
        <f>IFERROR(IF(I4212&lt;&gt;"",VLOOKUP(I4212,Sheet2!B:C,2,0),""),"")</f>
        <v/>
      </c>
      <c r="K4212" s="64" t="str">
        <f>IFERROR( IF(I4212&lt;&gt;"", HLOOKUP(L$2+$A4212,Sheet2!BX:NK,2,0),""),"")</f>
        <v/>
      </c>
      <c r="L4212" t="str">
        <f>IF(OR(HLOOKUP(L$2+$A4212,Sheet2!BX:NK,$B4212,0),HLOOKUP(L$2+$A4212,Sheet2!BX:NK,$B4212,0)&lt;&gt;""),HLOOKUP(L$2+$A4212,Sheet2!BX:NK,$B4212,0),"")</f>
        <v/>
      </c>
      <c r="M4212" t="str">
        <f>IF(OR(HLOOKUP(M$2+$A4212,Sheet2!BY:NL,$B4212,0),HLOOKUP(M$2+$A4212,Sheet2!BY:NL,$B4212,0)&lt;&gt;""),HLOOKUP(M$2+$A4212,Sheet2!BY:NL,$B4212,0),"")</f>
        <v/>
      </c>
      <c r="N4212" t="str">
        <f>IF(OR(HLOOKUP(N$2+$A4212,Sheet2!BZ:NM,$B4212,0),HLOOKUP(N$2+$A4212,Sheet2!BZ:NM,$B4212,0)&lt;&gt;""),HLOOKUP(N$2+$A4212,Sheet2!BZ:NM,$B4212,0),"")</f>
        <v/>
      </c>
      <c r="O4212" t="str">
        <f>IF(OR(HLOOKUP(O$2+$A4212,Sheet2!CA:NN,$B4212,0),HLOOKUP(O$2+$A4212,Sheet2!CA:NN,$B4212,0)&lt;&gt;""),HLOOKUP(O$2+$A4212,Sheet2!CA:NN,$B4212,0),"")</f>
        <v/>
      </c>
      <c r="P4212" t="str">
        <f>IF(OR(HLOOKUP(P$2+$A4212,Sheet2!CB:NO,$B4212,0),HLOOKUP(P$2+$A4212,Sheet2!CB:NO,$B4212,0)&lt;&gt;""),HLOOKUP(P$2+$A4212,Sheet2!CB:NO,$B4212,0),"")</f>
        <v/>
      </c>
      <c r="Q4212" t="str">
        <f>IF(OR(HLOOKUP(Q$2+$A4212,Sheet2!CC:NO,$B4212,0),HLOOKUP(Q$2+$A4212,Sheet2!CC:NO,$B4212,0)&lt;&gt;""),HLOOKUP(Q$2+$A4212,Sheet2!CC:NO,$B4212,0),"")</f>
        <v/>
      </c>
    </row>
    <row r="4213" spans="1:17" x14ac:dyDescent="0.25">
      <c r="A4213" s="64">
        <f t="shared" si="523"/>
        <v>54</v>
      </c>
      <c r="B4213" s="64">
        <f t="shared" si="524"/>
        <v>425</v>
      </c>
      <c r="C4213" s="64">
        <f t="shared" si="525"/>
        <v>10</v>
      </c>
      <c r="D4213" s="64">
        <f t="shared" si="526"/>
        <v>421</v>
      </c>
      <c r="E4213" s="64">
        <f t="shared" si="527"/>
        <v>2101</v>
      </c>
      <c r="F4213" s="64" t="str">
        <f t="shared" si="520"/>
        <v/>
      </c>
      <c r="G4213" s="64" t="str">
        <f t="shared" si="521"/>
        <v/>
      </c>
      <c r="H4213" s="64" t="str">
        <f t="shared" si="522"/>
        <v/>
      </c>
      <c r="I4213" s="80" t="str">
        <f>IFERROR(VLOOKUP(D4213,Sheet2!A:B,2,0),"")</f>
        <v/>
      </c>
      <c r="J4213" s="64" t="str">
        <f>IFERROR(IF(I4213&lt;&gt;"",VLOOKUP(I4213,Sheet2!B:C,2,0),""),"")</f>
        <v/>
      </c>
      <c r="K4213" s="64" t="str">
        <f>IFERROR( IF(I4213&lt;&gt;"", HLOOKUP(L$2+$A4213,Sheet2!BX:NK,2,0),""),"")</f>
        <v/>
      </c>
      <c r="L4213" t="str">
        <f>IF(OR(HLOOKUP(L$2+$A4213,Sheet2!BX:NK,$B4213,0),HLOOKUP(L$2+$A4213,Sheet2!BX:NK,$B4213,0)&lt;&gt;""),HLOOKUP(L$2+$A4213,Sheet2!BX:NK,$B4213,0),"")</f>
        <v/>
      </c>
      <c r="M4213" t="str">
        <f>IF(OR(HLOOKUP(M$2+$A4213,Sheet2!BY:NL,$B4213,0),HLOOKUP(M$2+$A4213,Sheet2!BY:NL,$B4213,0)&lt;&gt;""),HLOOKUP(M$2+$A4213,Sheet2!BY:NL,$B4213,0),"")</f>
        <v/>
      </c>
      <c r="N4213" t="str">
        <f>IF(OR(HLOOKUP(N$2+$A4213,Sheet2!BZ:NM,$B4213,0),HLOOKUP(N$2+$A4213,Sheet2!BZ:NM,$B4213,0)&lt;&gt;""),HLOOKUP(N$2+$A4213,Sheet2!BZ:NM,$B4213,0),"")</f>
        <v/>
      </c>
      <c r="O4213" t="str">
        <f>IF(OR(HLOOKUP(O$2+$A4213,Sheet2!CA:NN,$B4213,0),HLOOKUP(O$2+$A4213,Sheet2!CA:NN,$B4213,0)&lt;&gt;""),HLOOKUP(O$2+$A4213,Sheet2!CA:NN,$B4213,0),"")</f>
        <v/>
      </c>
      <c r="P4213" t="str">
        <f>IF(OR(HLOOKUP(P$2+$A4213,Sheet2!CB:NO,$B4213,0),HLOOKUP(P$2+$A4213,Sheet2!CB:NO,$B4213,0)&lt;&gt;""),HLOOKUP(P$2+$A4213,Sheet2!CB:NO,$B4213,0),"")</f>
        <v/>
      </c>
      <c r="Q4213" t="str">
        <f>IF(OR(HLOOKUP(Q$2+$A4213,Sheet2!CC:NO,$B4213,0),HLOOKUP(Q$2+$A4213,Sheet2!CC:NO,$B4213,0)&lt;&gt;""),HLOOKUP(Q$2+$A4213,Sheet2!CC:NO,$B4213,0),"")</f>
        <v/>
      </c>
    </row>
    <row r="4214" spans="1:17" x14ac:dyDescent="0.25">
      <c r="A4214" s="64">
        <f t="shared" si="523"/>
        <v>0</v>
      </c>
      <c r="B4214" s="64">
        <f t="shared" si="524"/>
        <v>426</v>
      </c>
      <c r="C4214" s="64">
        <f t="shared" si="525"/>
        <v>1</v>
      </c>
      <c r="D4214" s="64">
        <f t="shared" si="526"/>
        <v>422</v>
      </c>
      <c r="E4214" s="64">
        <f t="shared" si="527"/>
        <v>2106</v>
      </c>
      <c r="F4214" s="64" t="str">
        <f t="shared" si="520"/>
        <v/>
      </c>
      <c r="G4214" s="64" t="str">
        <f t="shared" si="521"/>
        <v/>
      </c>
      <c r="H4214" s="64" t="str">
        <f t="shared" si="522"/>
        <v/>
      </c>
      <c r="I4214" s="80" t="str">
        <f>IFERROR(VLOOKUP(D4214,Sheet2!A:B,2,0),"")</f>
        <v/>
      </c>
      <c r="J4214" s="64" t="str">
        <f>IFERROR(IF(I4214&lt;&gt;"",VLOOKUP(I4214,Sheet2!B:C,2,0),""),"")</f>
        <v/>
      </c>
      <c r="K4214" s="64" t="str">
        <f>IFERROR( IF(I4214&lt;&gt;"", HLOOKUP(L$2+$A4214,Sheet2!BX:NK,2,0),""),"")</f>
        <v/>
      </c>
      <c r="L4214" t="str">
        <f>IF(OR(HLOOKUP(L$2+$A4214,Sheet2!BX:NK,$B4214,0),HLOOKUP(L$2+$A4214,Sheet2!BX:NK,$B4214,0)&lt;&gt;""),HLOOKUP(L$2+$A4214,Sheet2!BX:NK,$B4214,0),"")</f>
        <v/>
      </c>
      <c r="M4214" t="str">
        <f>IF(OR(HLOOKUP(M$2+$A4214,Sheet2!BY:NL,$B4214,0),HLOOKUP(M$2+$A4214,Sheet2!BY:NL,$B4214,0)&lt;&gt;""),HLOOKUP(M$2+$A4214,Sheet2!BY:NL,$B4214,0),"")</f>
        <v/>
      </c>
      <c r="N4214" t="str">
        <f>IF(OR(HLOOKUP(N$2+$A4214,Sheet2!BZ:NM,$B4214,0),HLOOKUP(N$2+$A4214,Sheet2!BZ:NM,$B4214,0)&lt;&gt;""),HLOOKUP(N$2+$A4214,Sheet2!BZ:NM,$B4214,0),"")</f>
        <v/>
      </c>
      <c r="O4214" t="str">
        <f>IF(OR(HLOOKUP(O$2+$A4214,Sheet2!CA:NN,$B4214,0),HLOOKUP(O$2+$A4214,Sheet2!CA:NN,$B4214,0)&lt;&gt;""),HLOOKUP(O$2+$A4214,Sheet2!CA:NN,$B4214,0),"")</f>
        <v/>
      </c>
      <c r="P4214" t="str">
        <f>IF(OR(HLOOKUP(P$2+$A4214,Sheet2!CB:NO,$B4214,0),HLOOKUP(P$2+$A4214,Sheet2!CB:NO,$B4214,0)&lt;&gt;""),HLOOKUP(P$2+$A4214,Sheet2!CB:NO,$B4214,0),"")</f>
        <v/>
      </c>
      <c r="Q4214" t="str">
        <f>IF(OR(HLOOKUP(Q$2+$A4214,Sheet2!CC:NO,$B4214,0),HLOOKUP(Q$2+$A4214,Sheet2!CC:NO,$B4214,0)&lt;&gt;""),HLOOKUP(Q$2+$A4214,Sheet2!CC:NO,$B4214,0),"")</f>
        <v/>
      </c>
    </row>
    <row r="4215" spans="1:17" x14ac:dyDescent="0.25">
      <c r="A4215" s="64">
        <f t="shared" si="523"/>
        <v>6</v>
      </c>
      <c r="B4215" s="64">
        <f t="shared" si="524"/>
        <v>426</v>
      </c>
      <c r="C4215" s="64">
        <f t="shared" si="525"/>
        <v>2</v>
      </c>
      <c r="D4215" s="64">
        <f t="shared" si="526"/>
        <v>422</v>
      </c>
      <c r="E4215" s="64">
        <f t="shared" si="527"/>
        <v>2106</v>
      </c>
      <c r="F4215" s="64" t="str">
        <f t="shared" si="520"/>
        <v/>
      </c>
      <c r="G4215" s="64" t="str">
        <f t="shared" si="521"/>
        <v/>
      </c>
      <c r="H4215" s="64" t="str">
        <f t="shared" si="522"/>
        <v/>
      </c>
      <c r="I4215" s="80" t="str">
        <f>IFERROR(VLOOKUP(D4215,Sheet2!A:B,2,0),"")</f>
        <v/>
      </c>
      <c r="J4215" s="64" t="str">
        <f>IFERROR(IF(I4215&lt;&gt;"",VLOOKUP(I4215,Sheet2!B:C,2,0),""),"")</f>
        <v/>
      </c>
      <c r="K4215" s="64" t="str">
        <f>IFERROR( IF(I4215&lt;&gt;"", HLOOKUP(L$2+$A4215,Sheet2!BX:NK,2,0),""),"")</f>
        <v/>
      </c>
      <c r="L4215" t="str">
        <f>IF(OR(HLOOKUP(L$2+$A4215,Sheet2!BX:NK,$B4215,0),HLOOKUP(L$2+$A4215,Sheet2!BX:NK,$B4215,0)&lt;&gt;""),HLOOKUP(L$2+$A4215,Sheet2!BX:NK,$B4215,0),"")</f>
        <v/>
      </c>
      <c r="M4215" t="str">
        <f>IF(OR(HLOOKUP(M$2+$A4215,Sheet2!BY:NL,$B4215,0),HLOOKUP(M$2+$A4215,Sheet2!BY:NL,$B4215,0)&lt;&gt;""),HLOOKUP(M$2+$A4215,Sheet2!BY:NL,$B4215,0),"")</f>
        <v/>
      </c>
      <c r="N4215" t="str">
        <f>IF(OR(HLOOKUP(N$2+$A4215,Sheet2!BZ:NM,$B4215,0),HLOOKUP(N$2+$A4215,Sheet2!BZ:NM,$B4215,0)&lt;&gt;""),HLOOKUP(N$2+$A4215,Sheet2!BZ:NM,$B4215,0),"")</f>
        <v/>
      </c>
      <c r="O4215" t="str">
        <f>IF(OR(HLOOKUP(O$2+$A4215,Sheet2!CA:NN,$B4215,0),HLOOKUP(O$2+$A4215,Sheet2!CA:NN,$B4215,0)&lt;&gt;""),HLOOKUP(O$2+$A4215,Sheet2!CA:NN,$B4215,0),"")</f>
        <v/>
      </c>
      <c r="P4215" t="str">
        <f>IF(OR(HLOOKUP(P$2+$A4215,Sheet2!CB:NO,$B4215,0),HLOOKUP(P$2+$A4215,Sheet2!CB:NO,$B4215,0)&lt;&gt;""),HLOOKUP(P$2+$A4215,Sheet2!CB:NO,$B4215,0),"")</f>
        <v/>
      </c>
      <c r="Q4215" t="str">
        <f>IF(OR(HLOOKUP(Q$2+$A4215,Sheet2!CC:NO,$B4215,0),HLOOKUP(Q$2+$A4215,Sheet2!CC:NO,$B4215,0)&lt;&gt;""),HLOOKUP(Q$2+$A4215,Sheet2!CC:NO,$B4215,0),"")</f>
        <v/>
      </c>
    </row>
    <row r="4216" spans="1:17" x14ac:dyDescent="0.25">
      <c r="A4216" s="64">
        <f t="shared" si="523"/>
        <v>12</v>
      </c>
      <c r="B4216" s="64">
        <f t="shared" si="524"/>
        <v>426</v>
      </c>
      <c r="C4216" s="64">
        <f t="shared" si="525"/>
        <v>3</v>
      </c>
      <c r="D4216" s="64">
        <f t="shared" si="526"/>
        <v>422</v>
      </c>
      <c r="E4216" s="64">
        <f t="shared" si="527"/>
        <v>2106</v>
      </c>
      <c r="F4216" s="64" t="str">
        <f t="shared" si="520"/>
        <v/>
      </c>
      <c r="G4216" s="64" t="str">
        <f t="shared" si="521"/>
        <v/>
      </c>
      <c r="H4216" s="64" t="str">
        <f t="shared" si="522"/>
        <v/>
      </c>
      <c r="I4216" s="80" t="str">
        <f>IFERROR(VLOOKUP(D4216,Sheet2!A:B,2,0),"")</f>
        <v/>
      </c>
      <c r="J4216" s="64" t="str">
        <f>IFERROR(IF(I4216&lt;&gt;"",VLOOKUP(I4216,Sheet2!B:C,2,0),""),"")</f>
        <v/>
      </c>
      <c r="K4216" s="64" t="str">
        <f>IFERROR( IF(I4216&lt;&gt;"", HLOOKUP(L$2+$A4216,Sheet2!BX:NK,2,0),""),"")</f>
        <v/>
      </c>
      <c r="L4216" t="str">
        <f>IF(OR(HLOOKUP(L$2+$A4216,Sheet2!BX:NK,$B4216,0),HLOOKUP(L$2+$A4216,Sheet2!BX:NK,$B4216,0)&lt;&gt;""),HLOOKUP(L$2+$A4216,Sheet2!BX:NK,$B4216,0),"")</f>
        <v/>
      </c>
      <c r="M4216" t="str">
        <f>IF(OR(HLOOKUP(M$2+$A4216,Sheet2!BY:NL,$B4216,0),HLOOKUP(M$2+$A4216,Sheet2!BY:NL,$B4216,0)&lt;&gt;""),HLOOKUP(M$2+$A4216,Sheet2!BY:NL,$B4216,0),"")</f>
        <v/>
      </c>
      <c r="N4216" t="str">
        <f>IF(OR(HLOOKUP(N$2+$A4216,Sheet2!BZ:NM,$B4216,0),HLOOKUP(N$2+$A4216,Sheet2!BZ:NM,$B4216,0)&lt;&gt;""),HLOOKUP(N$2+$A4216,Sheet2!BZ:NM,$B4216,0),"")</f>
        <v/>
      </c>
      <c r="O4216" t="str">
        <f>IF(OR(HLOOKUP(O$2+$A4216,Sheet2!CA:NN,$B4216,0),HLOOKUP(O$2+$A4216,Sheet2!CA:NN,$B4216,0)&lt;&gt;""),HLOOKUP(O$2+$A4216,Sheet2!CA:NN,$B4216,0),"")</f>
        <v/>
      </c>
      <c r="P4216" t="str">
        <f>IF(OR(HLOOKUP(P$2+$A4216,Sheet2!CB:NO,$B4216,0),HLOOKUP(P$2+$A4216,Sheet2!CB:NO,$B4216,0)&lt;&gt;""),HLOOKUP(P$2+$A4216,Sheet2!CB:NO,$B4216,0),"")</f>
        <v/>
      </c>
      <c r="Q4216" t="str">
        <f>IF(OR(HLOOKUP(Q$2+$A4216,Sheet2!CC:NO,$B4216,0),HLOOKUP(Q$2+$A4216,Sheet2!CC:NO,$B4216,0)&lt;&gt;""),HLOOKUP(Q$2+$A4216,Sheet2!CC:NO,$B4216,0),"")</f>
        <v/>
      </c>
    </row>
    <row r="4217" spans="1:17" x14ac:dyDescent="0.25">
      <c r="A4217" s="64">
        <f t="shared" si="523"/>
        <v>18</v>
      </c>
      <c r="B4217" s="64">
        <f t="shared" si="524"/>
        <v>426</v>
      </c>
      <c r="C4217" s="64">
        <f t="shared" si="525"/>
        <v>4</v>
      </c>
      <c r="D4217" s="64">
        <f t="shared" si="526"/>
        <v>422</v>
      </c>
      <c r="E4217" s="64">
        <f t="shared" si="527"/>
        <v>2106</v>
      </c>
      <c r="F4217" s="64" t="str">
        <f t="shared" si="520"/>
        <v/>
      </c>
      <c r="G4217" s="64" t="str">
        <f t="shared" si="521"/>
        <v/>
      </c>
      <c r="H4217" s="64" t="str">
        <f t="shared" si="522"/>
        <v/>
      </c>
      <c r="I4217" s="80" t="str">
        <f>IFERROR(VLOOKUP(D4217,Sheet2!A:B,2,0),"")</f>
        <v/>
      </c>
      <c r="J4217" s="64" t="str">
        <f>IFERROR(IF(I4217&lt;&gt;"",VLOOKUP(I4217,Sheet2!B:C,2,0),""),"")</f>
        <v/>
      </c>
      <c r="K4217" s="64" t="str">
        <f>IFERROR( IF(I4217&lt;&gt;"", HLOOKUP(L$2+$A4217,Sheet2!BX:NK,2,0),""),"")</f>
        <v/>
      </c>
      <c r="L4217" t="str">
        <f>IF(OR(HLOOKUP(L$2+$A4217,Sheet2!BX:NK,$B4217,0),HLOOKUP(L$2+$A4217,Sheet2!BX:NK,$B4217,0)&lt;&gt;""),HLOOKUP(L$2+$A4217,Sheet2!BX:NK,$B4217,0),"")</f>
        <v/>
      </c>
      <c r="M4217" t="str">
        <f>IF(OR(HLOOKUP(M$2+$A4217,Sheet2!BY:NL,$B4217,0),HLOOKUP(M$2+$A4217,Sheet2!BY:NL,$B4217,0)&lt;&gt;""),HLOOKUP(M$2+$A4217,Sheet2!BY:NL,$B4217,0),"")</f>
        <v/>
      </c>
      <c r="N4217" t="str">
        <f>IF(OR(HLOOKUP(N$2+$A4217,Sheet2!BZ:NM,$B4217,0),HLOOKUP(N$2+$A4217,Sheet2!BZ:NM,$B4217,0)&lt;&gt;""),HLOOKUP(N$2+$A4217,Sheet2!BZ:NM,$B4217,0),"")</f>
        <v/>
      </c>
      <c r="O4217" t="str">
        <f>IF(OR(HLOOKUP(O$2+$A4217,Sheet2!CA:NN,$B4217,0),HLOOKUP(O$2+$A4217,Sheet2!CA:NN,$B4217,0)&lt;&gt;""),HLOOKUP(O$2+$A4217,Sheet2!CA:NN,$B4217,0),"")</f>
        <v/>
      </c>
      <c r="P4217" t="str">
        <f>IF(OR(HLOOKUP(P$2+$A4217,Sheet2!CB:NO,$B4217,0),HLOOKUP(P$2+$A4217,Sheet2!CB:NO,$B4217,0)&lt;&gt;""),HLOOKUP(P$2+$A4217,Sheet2!CB:NO,$B4217,0),"")</f>
        <v/>
      </c>
      <c r="Q4217" t="str">
        <f>IF(OR(HLOOKUP(Q$2+$A4217,Sheet2!CC:NO,$B4217,0),HLOOKUP(Q$2+$A4217,Sheet2!CC:NO,$B4217,0)&lt;&gt;""),HLOOKUP(Q$2+$A4217,Sheet2!CC:NO,$B4217,0),"")</f>
        <v/>
      </c>
    </row>
    <row r="4218" spans="1:17" x14ac:dyDescent="0.25">
      <c r="A4218" s="64">
        <f t="shared" si="523"/>
        <v>24</v>
      </c>
      <c r="B4218" s="64">
        <f t="shared" si="524"/>
        <v>426</v>
      </c>
      <c r="C4218" s="64">
        <f t="shared" si="525"/>
        <v>5</v>
      </c>
      <c r="D4218" s="64">
        <f t="shared" si="526"/>
        <v>422</v>
      </c>
      <c r="E4218" s="64">
        <f t="shared" si="527"/>
        <v>2106</v>
      </c>
      <c r="F4218" s="64" t="str">
        <f t="shared" si="520"/>
        <v/>
      </c>
      <c r="G4218" s="64" t="str">
        <f t="shared" si="521"/>
        <v/>
      </c>
      <c r="H4218" s="64" t="str">
        <f t="shared" si="522"/>
        <v/>
      </c>
      <c r="I4218" s="80" t="str">
        <f>IFERROR(VLOOKUP(D4218,Sheet2!A:B,2,0),"")</f>
        <v/>
      </c>
      <c r="J4218" s="64" t="str">
        <f>IFERROR(IF(I4218&lt;&gt;"",VLOOKUP(I4218,Sheet2!B:C,2,0),""),"")</f>
        <v/>
      </c>
      <c r="K4218" s="64" t="str">
        <f>IFERROR( IF(I4218&lt;&gt;"", HLOOKUP(L$2+$A4218,Sheet2!BX:NK,2,0),""),"")</f>
        <v/>
      </c>
      <c r="L4218" t="str">
        <f>IF(OR(HLOOKUP(L$2+$A4218,Sheet2!BX:NK,$B4218,0),HLOOKUP(L$2+$A4218,Sheet2!BX:NK,$B4218,0)&lt;&gt;""),HLOOKUP(L$2+$A4218,Sheet2!BX:NK,$B4218,0),"")</f>
        <v/>
      </c>
      <c r="M4218" t="str">
        <f>IF(OR(HLOOKUP(M$2+$A4218,Sheet2!BY:NL,$B4218,0),HLOOKUP(M$2+$A4218,Sheet2!BY:NL,$B4218,0)&lt;&gt;""),HLOOKUP(M$2+$A4218,Sheet2!BY:NL,$B4218,0),"")</f>
        <v/>
      </c>
      <c r="N4218" t="str">
        <f>IF(OR(HLOOKUP(N$2+$A4218,Sheet2!BZ:NM,$B4218,0),HLOOKUP(N$2+$A4218,Sheet2!BZ:NM,$B4218,0)&lt;&gt;""),HLOOKUP(N$2+$A4218,Sheet2!BZ:NM,$B4218,0),"")</f>
        <v/>
      </c>
      <c r="O4218" t="str">
        <f>IF(OR(HLOOKUP(O$2+$A4218,Sheet2!CA:NN,$B4218,0),HLOOKUP(O$2+$A4218,Sheet2!CA:NN,$B4218,0)&lt;&gt;""),HLOOKUP(O$2+$A4218,Sheet2!CA:NN,$B4218,0),"")</f>
        <v/>
      </c>
      <c r="P4218" t="str">
        <f>IF(OR(HLOOKUP(P$2+$A4218,Sheet2!CB:NO,$B4218,0),HLOOKUP(P$2+$A4218,Sheet2!CB:NO,$B4218,0)&lt;&gt;""),HLOOKUP(P$2+$A4218,Sheet2!CB:NO,$B4218,0),"")</f>
        <v/>
      </c>
      <c r="Q4218" t="str">
        <f>IF(OR(HLOOKUP(Q$2+$A4218,Sheet2!CC:NO,$B4218,0),HLOOKUP(Q$2+$A4218,Sheet2!CC:NO,$B4218,0)&lt;&gt;""),HLOOKUP(Q$2+$A4218,Sheet2!CC:NO,$B4218,0),"")</f>
        <v/>
      </c>
    </row>
    <row r="4219" spans="1:17" x14ac:dyDescent="0.25">
      <c r="A4219" s="64">
        <f t="shared" si="523"/>
        <v>30</v>
      </c>
      <c r="B4219" s="64">
        <f t="shared" si="524"/>
        <v>426</v>
      </c>
      <c r="C4219" s="64">
        <f t="shared" si="525"/>
        <v>6</v>
      </c>
      <c r="D4219" s="64">
        <f t="shared" si="526"/>
        <v>422</v>
      </c>
      <c r="E4219" s="64">
        <f t="shared" si="527"/>
        <v>2106</v>
      </c>
      <c r="F4219" s="64" t="str">
        <f t="shared" si="520"/>
        <v/>
      </c>
      <c r="G4219" s="64" t="str">
        <f t="shared" si="521"/>
        <v/>
      </c>
      <c r="H4219" s="64" t="str">
        <f t="shared" si="522"/>
        <v/>
      </c>
      <c r="I4219" s="80" t="str">
        <f>IFERROR(VLOOKUP(D4219,Sheet2!A:B,2,0),"")</f>
        <v/>
      </c>
      <c r="J4219" s="64" t="str">
        <f>IFERROR(IF(I4219&lt;&gt;"",VLOOKUP(I4219,Sheet2!B:C,2,0),""),"")</f>
        <v/>
      </c>
      <c r="K4219" s="64" t="str">
        <f>IFERROR( IF(I4219&lt;&gt;"", HLOOKUP(L$2+$A4219,Sheet2!BX:NK,2,0),""),"")</f>
        <v/>
      </c>
      <c r="L4219" t="str">
        <f>IF(OR(HLOOKUP(L$2+$A4219,Sheet2!BX:NK,$B4219,0),HLOOKUP(L$2+$A4219,Sheet2!BX:NK,$B4219,0)&lt;&gt;""),HLOOKUP(L$2+$A4219,Sheet2!BX:NK,$B4219,0),"")</f>
        <v/>
      </c>
      <c r="M4219" t="str">
        <f>IF(OR(HLOOKUP(M$2+$A4219,Sheet2!BY:NL,$B4219,0),HLOOKUP(M$2+$A4219,Sheet2!BY:NL,$B4219,0)&lt;&gt;""),HLOOKUP(M$2+$A4219,Sheet2!BY:NL,$B4219,0),"")</f>
        <v/>
      </c>
      <c r="N4219" t="str">
        <f>IF(OR(HLOOKUP(N$2+$A4219,Sheet2!BZ:NM,$B4219,0),HLOOKUP(N$2+$A4219,Sheet2!BZ:NM,$B4219,0)&lt;&gt;""),HLOOKUP(N$2+$A4219,Sheet2!BZ:NM,$B4219,0),"")</f>
        <v/>
      </c>
      <c r="O4219" t="str">
        <f>IF(OR(HLOOKUP(O$2+$A4219,Sheet2!CA:NN,$B4219,0),HLOOKUP(O$2+$A4219,Sheet2!CA:NN,$B4219,0)&lt;&gt;""),HLOOKUP(O$2+$A4219,Sheet2!CA:NN,$B4219,0),"")</f>
        <v/>
      </c>
      <c r="P4219" t="str">
        <f>IF(OR(HLOOKUP(P$2+$A4219,Sheet2!CB:NO,$B4219,0),HLOOKUP(P$2+$A4219,Sheet2!CB:NO,$B4219,0)&lt;&gt;""),HLOOKUP(P$2+$A4219,Sheet2!CB:NO,$B4219,0),"")</f>
        <v/>
      </c>
      <c r="Q4219" t="str">
        <f>IF(OR(HLOOKUP(Q$2+$A4219,Sheet2!CC:NO,$B4219,0),HLOOKUP(Q$2+$A4219,Sheet2!CC:NO,$B4219,0)&lt;&gt;""),HLOOKUP(Q$2+$A4219,Sheet2!CC:NO,$B4219,0),"")</f>
        <v/>
      </c>
    </row>
    <row r="4220" spans="1:17" x14ac:dyDescent="0.25">
      <c r="A4220" s="64">
        <f t="shared" si="523"/>
        <v>36</v>
      </c>
      <c r="B4220" s="64">
        <f t="shared" si="524"/>
        <v>426</v>
      </c>
      <c r="C4220" s="64">
        <f t="shared" si="525"/>
        <v>7</v>
      </c>
      <c r="D4220" s="64">
        <f t="shared" si="526"/>
        <v>422</v>
      </c>
      <c r="E4220" s="64">
        <f t="shared" si="527"/>
        <v>2106</v>
      </c>
      <c r="F4220" s="64" t="str">
        <f t="shared" si="520"/>
        <v/>
      </c>
      <c r="G4220" s="64" t="str">
        <f t="shared" si="521"/>
        <v/>
      </c>
      <c r="H4220" s="64" t="str">
        <f t="shared" si="522"/>
        <v/>
      </c>
      <c r="I4220" s="80" t="str">
        <f>IFERROR(VLOOKUP(D4220,Sheet2!A:B,2,0),"")</f>
        <v/>
      </c>
      <c r="J4220" s="64" t="str">
        <f>IFERROR(IF(I4220&lt;&gt;"",VLOOKUP(I4220,Sheet2!B:C,2,0),""),"")</f>
        <v/>
      </c>
      <c r="K4220" s="64" t="str">
        <f>IFERROR( IF(I4220&lt;&gt;"", HLOOKUP(L$2+$A4220,Sheet2!BX:NK,2,0),""),"")</f>
        <v/>
      </c>
      <c r="L4220" t="str">
        <f>IF(OR(HLOOKUP(L$2+$A4220,Sheet2!BX:NK,$B4220,0),HLOOKUP(L$2+$A4220,Sheet2!BX:NK,$B4220,0)&lt;&gt;""),HLOOKUP(L$2+$A4220,Sheet2!BX:NK,$B4220,0),"")</f>
        <v/>
      </c>
      <c r="M4220" t="str">
        <f>IF(OR(HLOOKUP(M$2+$A4220,Sheet2!BY:NL,$B4220,0),HLOOKUP(M$2+$A4220,Sheet2!BY:NL,$B4220,0)&lt;&gt;""),HLOOKUP(M$2+$A4220,Sheet2!BY:NL,$B4220,0),"")</f>
        <v/>
      </c>
      <c r="N4220" t="str">
        <f>IF(OR(HLOOKUP(N$2+$A4220,Sheet2!BZ:NM,$B4220,0),HLOOKUP(N$2+$A4220,Sheet2!BZ:NM,$B4220,0)&lt;&gt;""),HLOOKUP(N$2+$A4220,Sheet2!BZ:NM,$B4220,0),"")</f>
        <v/>
      </c>
      <c r="O4220" t="str">
        <f>IF(OR(HLOOKUP(O$2+$A4220,Sheet2!CA:NN,$B4220,0),HLOOKUP(O$2+$A4220,Sheet2!CA:NN,$B4220,0)&lt;&gt;""),HLOOKUP(O$2+$A4220,Sheet2!CA:NN,$B4220,0),"")</f>
        <v/>
      </c>
      <c r="P4220" t="str">
        <f>IF(OR(HLOOKUP(P$2+$A4220,Sheet2!CB:NO,$B4220,0),HLOOKUP(P$2+$A4220,Sheet2!CB:NO,$B4220,0)&lt;&gt;""),HLOOKUP(P$2+$A4220,Sheet2!CB:NO,$B4220,0),"")</f>
        <v/>
      </c>
      <c r="Q4220" t="str">
        <f>IF(OR(HLOOKUP(Q$2+$A4220,Sheet2!CC:NO,$B4220,0),HLOOKUP(Q$2+$A4220,Sheet2!CC:NO,$B4220,0)&lt;&gt;""),HLOOKUP(Q$2+$A4220,Sheet2!CC:NO,$B4220,0),"")</f>
        <v/>
      </c>
    </row>
    <row r="4221" spans="1:17" x14ac:dyDescent="0.25">
      <c r="A4221" s="64">
        <f t="shared" si="523"/>
        <v>42</v>
      </c>
      <c r="B4221" s="64">
        <f t="shared" si="524"/>
        <v>426</v>
      </c>
      <c r="C4221" s="64">
        <f t="shared" si="525"/>
        <v>8</v>
      </c>
      <c r="D4221" s="64">
        <f t="shared" si="526"/>
        <v>422</v>
      </c>
      <c r="E4221" s="64">
        <f t="shared" si="527"/>
        <v>2106</v>
      </c>
      <c r="F4221" s="64" t="str">
        <f t="shared" si="520"/>
        <v/>
      </c>
      <c r="G4221" s="64" t="str">
        <f t="shared" si="521"/>
        <v/>
      </c>
      <c r="H4221" s="64" t="str">
        <f t="shared" si="522"/>
        <v/>
      </c>
      <c r="I4221" s="80" t="str">
        <f>IFERROR(VLOOKUP(D4221,Sheet2!A:B,2,0),"")</f>
        <v/>
      </c>
      <c r="J4221" s="64" t="str">
        <f>IFERROR(IF(I4221&lt;&gt;"",VLOOKUP(I4221,Sheet2!B:C,2,0),""),"")</f>
        <v/>
      </c>
      <c r="K4221" s="64" t="str">
        <f>IFERROR( IF(I4221&lt;&gt;"", HLOOKUP(L$2+$A4221,Sheet2!BX:NK,2,0),""),"")</f>
        <v/>
      </c>
      <c r="L4221" t="str">
        <f>IF(OR(HLOOKUP(L$2+$A4221,Sheet2!BX:NK,$B4221,0),HLOOKUP(L$2+$A4221,Sheet2!BX:NK,$B4221,0)&lt;&gt;""),HLOOKUP(L$2+$A4221,Sheet2!BX:NK,$B4221,0),"")</f>
        <v/>
      </c>
      <c r="M4221" t="str">
        <f>IF(OR(HLOOKUP(M$2+$A4221,Sheet2!BY:NL,$B4221,0),HLOOKUP(M$2+$A4221,Sheet2!BY:NL,$B4221,0)&lt;&gt;""),HLOOKUP(M$2+$A4221,Sheet2!BY:NL,$B4221,0),"")</f>
        <v/>
      </c>
      <c r="N4221" t="str">
        <f>IF(OR(HLOOKUP(N$2+$A4221,Sheet2!BZ:NM,$B4221,0),HLOOKUP(N$2+$A4221,Sheet2!BZ:NM,$B4221,0)&lt;&gt;""),HLOOKUP(N$2+$A4221,Sheet2!BZ:NM,$B4221,0),"")</f>
        <v/>
      </c>
      <c r="O4221" t="str">
        <f>IF(OR(HLOOKUP(O$2+$A4221,Sheet2!CA:NN,$B4221,0),HLOOKUP(O$2+$A4221,Sheet2!CA:NN,$B4221,0)&lt;&gt;""),HLOOKUP(O$2+$A4221,Sheet2!CA:NN,$B4221,0),"")</f>
        <v/>
      </c>
      <c r="P4221" t="str">
        <f>IF(OR(HLOOKUP(P$2+$A4221,Sheet2!CB:NO,$B4221,0),HLOOKUP(P$2+$A4221,Sheet2!CB:NO,$B4221,0)&lt;&gt;""),HLOOKUP(P$2+$A4221,Sheet2!CB:NO,$B4221,0),"")</f>
        <v/>
      </c>
      <c r="Q4221" t="str">
        <f>IF(OR(HLOOKUP(Q$2+$A4221,Sheet2!CC:NO,$B4221,0),HLOOKUP(Q$2+$A4221,Sheet2!CC:NO,$B4221,0)&lt;&gt;""),HLOOKUP(Q$2+$A4221,Sheet2!CC:NO,$B4221,0),"")</f>
        <v/>
      </c>
    </row>
    <row r="4222" spans="1:17" x14ac:dyDescent="0.25">
      <c r="A4222" s="64">
        <f t="shared" si="523"/>
        <v>48</v>
      </c>
      <c r="B4222" s="64">
        <f t="shared" si="524"/>
        <v>426</v>
      </c>
      <c r="C4222" s="64">
        <f t="shared" si="525"/>
        <v>9</v>
      </c>
      <c r="D4222" s="64">
        <f t="shared" si="526"/>
        <v>422</v>
      </c>
      <c r="E4222" s="64">
        <f t="shared" si="527"/>
        <v>2106</v>
      </c>
      <c r="F4222" s="64" t="str">
        <f t="shared" si="520"/>
        <v/>
      </c>
      <c r="G4222" s="64" t="str">
        <f t="shared" si="521"/>
        <v/>
      </c>
      <c r="H4222" s="64" t="str">
        <f t="shared" si="522"/>
        <v/>
      </c>
      <c r="I4222" s="80" t="str">
        <f>IFERROR(VLOOKUP(D4222,Sheet2!A:B,2,0),"")</f>
        <v/>
      </c>
      <c r="J4222" s="64" t="str">
        <f>IFERROR(IF(I4222&lt;&gt;"",VLOOKUP(I4222,Sheet2!B:C,2,0),""),"")</f>
        <v/>
      </c>
      <c r="K4222" s="64" t="str">
        <f>IFERROR( IF(I4222&lt;&gt;"", HLOOKUP(L$2+$A4222,Sheet2!BX:NK,2,0),""),"")</f>
        <v/>
      </c>
      <c r="L4222" t="str">
        <f>IF(OR(HLOOKUP(L$2+$A4222,Sheet2!BX:NK,$B4222,0),HLOOKUP(L$2+$A4222,Sheet2!BX:NK,$B4222,0)&lt;&gt;""),HLOOKUP(L$2+$A4222,Sheet2!BX:NK,$B4222,0),"")</f>
        <v/>
      </c>
      <c r="M4222" t="str">
        <f>IF(OR(HLOOKUP(M$2+$A4222,Sheet2!BY:NL,$B4222,0),HLOOKUP(M$2+$A4222,Sheet2!BY:NL,$B4222,0)&lt;&gt;""),HLOOKUP(M$2+$A4222,Sheet2!BY:NL,$B4222,0),"")</f>
        <v/>
      </c>
      <c r="N4222" t="str">
        <f>IF(OR(HLOOKUP(N$2+$A4222,Sheet2!BZ:NM,$B4222,0),HLOOKUP(N$2+$A4222,Sheet2!BZ:NM,$B4222,0)&lt;&gt;""),HLOOKUP(N$2+$A4222,Sheet2!BZ:NM,$B4222,0),"")</f>
        <v/>
      </c>
      <c r="O4222" t="str">
        <f>IF(OR(HLOOKUP(O$2+$A4222,Sheet2!CA:NN,$B4222,0),HLOOKUP(O$2+$A4222,Sheet2!CA:NN,$B4222,0)&lt;&gt;""),HLOOKUP(O$2+$A4222,Sheet2!CA:NN,$B4222,0),"")</f>
        <v/>
      </c>
      <c r="P4222" t="str">
        <f>IF(OR(HLOOKUP(P$2+$A4222,Sheet2!CB:NO,$B4222,0),HLOOKUP(P$2+$A4222,Sheet2!CB:NO,$B4222,0)&lt;&gt;""),HLOOKUP(P$2+$A4222,Sheet2!CB:NO,$B4222,0),"")</f>
        <v/>
      </c>
      <c r="Q4222" t="str">
        <f>IF(OR(HLOOKUP(Q$2+$A4222,Sheet2!CC:NO,$B4222,0),HLOOKUP(Q$2+$A4222,Sheet2!CC:NO,$B4222,0)&lt;&gt;""),HLOOKUP(Q$2+$A4222,Sheet2!CC:NO,$B4222,0),"")</f>
        <v/>
      </c>
    </row>
    <row r="4223" spans="1:17" x14ac:dyDescent="0.25">
      <c r="A4223" s="64">
        <f t="shared" si="523"/>
        <v>54</v>
      </c>
      <c r="B4223" s="64">
        <f t="shared" si="524"/>
        <v>426</v>
      </c>
      <c r="C4223" s="64">
        <f t="shared" si="525"/>
        <v>10</v>
      </c>
      <c r="D4223" s="64">
        <f t="shared" si="526"/>
        <v>422</v>
      </c>
      <c r="E4223" s="64">
        <f t="shared" si="527"/>
        <v>2106</v>
      </c>
      <c r="F4223" s="64" t="str">
        <f t="shared" si="520"/>
        <v/>
      </c>
      <c r="G4223" s="64" t="str">
        <f t="shared" si="521"/>
        <v/>
      </c>
      <c r="H4223" s="64" t="str">
        <f t="shared" si="522"/>
        <v/>
      </c>
      <c r="I4223" s="80" t="str">
        <f>IFERROR(VLOOKUP(D4223,Sheet2!A:B,2,0),"")</f>
        <v/>
      </c>
      <c r="J4223" s="64" t="str">
        <f>IFERROR(IF(I4223&lt;&gt;"",VLOOKUP(I4223,Sheet2!B:C,2,0),""),"")</f>
        <v/>
      </c>
      <c r="K4223" s="64" t="str">
        <f>IFERROR( IF(I4223&lt;&gt;"", HLOOKUP(L$2+$A4223,Sheet2!BX:NK,2,0),""),"")</f>
        <v/>
      </c>
      <c r="L4223" t="str">
        <f>IF(OR(HLOOKUP(L$2+$A4223,Sheet2!BX:NK,$B4223,0),HLOOKUP(L$2+$A4223,Sheet2!BX:NK,$B4223,0)&lt;&gt;""),HLOOKUP(L$2+$A4223,Sheet2!BX:NK,$B4223,0),"")</f>
        <v/>
      </c>
      <c r="M4223" t="str">
        <f>IF(OR(HLOOKUP(M$2+$A4223,Sheet2!BY:NL,$B4223,0),HLOOKUP(M$2+$A4223,Sheet2!BY:NL,$B4223,0)&lt;&gt;""),HLOOKUP(M$2+$A4223,Sheet2!BY:NL,$B4223,0),"")</f>
        <v/>
      </c>
      <c r="N4223" t="str">
        <f>IF(OR(HLOOKUP(N$2+$A4223,Sheet2!BZ:NM,$B4223,0),HLOOKUP(N$2+$A4223,Sheet2!BZ:NM,$B4223,0)&lt;&gt;""),HLOOKUP(N$2+$A4223,Sheet2!BZ:NM,$B4223,0),"")</f>
        <v/>
      </c>
      <c r="O4223" t="str">
        <f>IF(OR(HLOOKUP(O$2+$A4223,Sheet2!CA:NN,$B4223,0),HLOOKUP(O$2+$A4223,Sheet2!CA:NN,$B4223,0)&lt;&gt;""),HLOOKUP(O$2+$A4223,Sheet2!CA:NN,$B4223,0),"")</f>
        <v/>
      </c>
      <c r="P4223" t="str">
        <f>IF(OR(HLOOKUP(P$2+$A4223,Sheet2!CB:NO,$B4223,0),HLOOKUP(P$2+$A4223,Sheet2!CB:NO,$B4223,0)&lt;&gt;""),HLOOKUP(P$2+$A4223,Sheet2!CB:NO,$B4223,0),"")</f>
        <v/>
      </c>
      <c r="Q4223" t="str">
        <f>IF(OR(HLOOKUP(Q$2+$A4223,Sheet2!CC:NO,$B4223,0),HLOOKUP(Q$2+$A4223,Sheet2!CC:NO,$B4223,0)&lt;&gt;""),HLOOKUP(Q$2+$A4223,Sheet2!CC:NO,$B4223,0),"")</f>
        <v/>
      </c>
    </row>
    <row r="4224" spans="1:17" x14ac:dyDescent="0.25">
      <c r="A4224" s="64">
        <f t="shared" si="523"/>
        <v>0</v>
      </c>
      <c r="B4224" s="64">
        <f t="shared" si="524"/>
        <v>427</v>
      </c>
      <c r="C4224" s="64">
        <f t="shared" si="525"/>
        <v>1</v>
      </c>
      <c r="D4224" s="64">
        <f t="shared" si="526"/>
        <v>423</v>
      </c>
      <c r="E4224" s="64">
        <f t="shared" si="527"/>
        <v>2111</v>
      </c>
      <c r="F4224" s="64" t="str">
        <f t="shared" si="520"/>
        <v/>
      </c>
      <c r="G4224" s="64" t="str">
        <f t="shared" si="521"/>
        <v/>
      </c>
      <c r="H4224" s="64" t="str">
        <f t="shared" si="522"/>
        <v/>
      </c>
      <c r="I4224" s="80" t="str">
        <f>IFERROR(VLOOKUP(D4224,Sheet2!A:B,2,0),"")</f>
        <v/>
      </c>
      <c r="J4224" s="64" t="str">
        <f>IFERROR(IF(I4224&lt;&gt;"",VLOOKUP(I4224,Sheet2!B:C,2,0),""),"")</f>
        <v/>
      </c>
      <c r="K4224" s="64" t="str">
        <f>IFERROR( IF(I4224&lt;&gt;"", HLOOKUP(L$2+$A4224,Sheet2!BX:NK,2,0),""),"")</f>
        <v/>
      </c>
      <c r="L4224" t="str">
        <f>IF(OR(HLOOKUP(L$2+$A4224,Sheet2!BX:NK,$B4224,0),HLOOKUP(L$2+$A4224,Sheet2!BX:NK,$B4224,0)&lt;&gt;""),HLOOKUP(L$2+$A4224,Sheet2!BX:NK,$B4224,0),"")</f>
        <v/>
      </c>
      <c r="M4224" t="str">
        <f>IF(OR(HLOOKUP(M$2+$A4224,Sheet2!BY:NL,$B4224,0),HLOOKUP(M$2+$A4224,Sheet2!BY:NL,$B4224,0)&lt;&gt;""),HLOOKUP(M$2+$A4224,Sheet2!BY:NL,$B4224,0),"")</f>
        <v/>
      </c>
      <c r="N4224" t="str">
        <f>IF(OR(HLOOKUP(N$2+$A4224,Sheet2!BZ:NM,$B4224,0),HLOOKUP(N$2+$A4224,Sheet2!BZ:NM,$B4224,0)&lt;&gt;""),HLOOKUP(N$2+$A4224,Sheet2!BZ:NM,$B4224,0),"")</f>
        <v/>
      </c>
      <c r="O4224" t="str">
        <f>IF(OR(HLOOKUP(O$2+$A4224,Sheet2!CA:NN,$B4224,0),HLOOKUP(O$2+$A4224,Sheet2!CA:NN,$B4224,0)&lt;&gt;""),HLOOKUP(O$2+$A4224,Sheet2!CA:NN,$B4224,0),"")</f>
        <v/>
      </c>
      <c r="P4224" t="str">
        <f>IF(OR(HLOOKUP(P$2+$A4224,Sheet2!CB:NO,$B4224,0),HLOOKUP(P$2+$A4224,Sheet2!CB:NO,$B4224,0)&lt;&gt;""),HLOOKUP(P$2+$A4224,Sheet2!CB:NO,$B4224,0),"")</f>
        <v/>
      </c>
      <c r="Q4224" t="str">
        <f>IF(OR(HLOOKUP(Q$2+$A4224,Sheet2!CC:NO,$B4224,0),HLOOKUP(Q$2+$A4224,Sheet2!CC:NO,$B4224,0)&lt;&gt;""),HLOOKUP(Q$2+$A4224,Sheet2!CC:NO,$B4224,0),"")</f>
        <v/>
      </c>
    </row>
    <row r="4225" spans="1:17" x14ac:dyDescent="0.25">
      <c r="A4225" s="64">
        <f t="shared" si="523"/>
        <v>6</v>
      </c>
      <c r="B4225" s="64">
        <f t="shared" si="524"/>
        <v>427</v>
      </c>
      <c r="C4225" s="64">
        <f t="shared" si="525"/>
        <v>2</v>
      </c>
      <c r="D4225" s="64">
        <f t="shared" si="526"/>
        <v>423</v>
      </c>
      <c r="E4225" s="64">
        <f t="shared" si="527"/>
        <v>2111</v>
      </c>
      <c r="F4225" s="64" t="str">
        <f t="shared" si="520"/>
        <v/>
      </c>
      <c r="G4225" s="64" t="str">
        <f t="shared" si="521"/>
        <v/>
      </c>
      <c r="H4225" s="64" t="str">
        <f t="shared" si="522"/>
        <v/>
      </c>
      <c r="I4225" s="80" t="str">
        <f>IFERROR(VLOOKUP(D4225,Sheet2!A:B,2,0),"")</f>
        <v/>
      </c>
      <c r="J4225" s="64" t="str">
        <f>IFERROR(IF(I4225&lt;&gt;"",VLOOKUP(I4225,Sheet2!B:C,2,0),""),"")</f>
        <v/>
      </c>
      <c r="K4225" s="64" t="str">
        <f>IFERROR( IF(I4225&lt;&gt;"", HLOOKUP(L$2+$A4225,Sheet2!BX:NK,2,0),""),"")</f>
        <v/>
      </c>
      <c r="L4225" t="str">
        <f>IF(OR(HLOOKUP(L$2+$A4225,Sheet2!BX:NK,$B4225,0),HLOOKUP(L$2+$A4225,Sheet2!BX:NK,$B4225,0)&lt;&gt;""),HLOOKUP(L$2+$A4225,Sheet2!BX:NK,$B4225,0),"")</f>
        <v/>
      </c>
      <c r="M4225" t="str">
        <f>IF(OR(HLOOKUP(M$2+$A4225,Sheet2!BY:NL,$B4225,0),HLOOKUP(M$2+$A4225,Sheet2!BY:NL,$B4225,0)&lt;&gt;""),HLOOKUP(M$2+$A4225,Sheet2!BY:NL,$B4225,0),"")</f>
        <v/>
      </c>
      <c r="N4225" t="str">
        <f>IF(OR(HLOOKUP(N$2+$A4225,Sheet2!BZ:NM,$B4225,0),HLOOKUP(N$2+$A4225,Sheet2!BZ:NM,$B4225,0)&lt;&gt;""),HLOOKUP(N$2+$A4225,Sheet2!BZ:NM,$B4225,0),"")</f>
        <v/>
      </c>
      <c r="O4225" t="str">
        <f>IF(OR(HLOOKUP(O$2+$A4225,Sheet2!CA:NN,$B4225,0),HLOOKUP(O$2+$A4225,Sheet2!CA:NN,$B4225,0)&lt;&gt;""),HLOOKUP(O$2+$A4225,Sheet2!CA:NN,$B4225,0),"")</f>
        <v/>
      </c>
      <c r="P4225" t="str">
        <f>IF(OR(HLOOKUP(P$2+$A4225,Sheet2!CB:NO,$B4225,0),HLOOKUP(P$2+$A4225,Sheet2!CB:NO,$B4225,0)&lt;&gt;""),HLOOKUP(P$2+$A4225,Sheet2!CB:NO,$B4225,0),"")</f>
        <v/>
      </c>
      <c r="Q4225" t="str">
        <f>IF(OR(HLOOKUP(Q$2+$A4225,Sheet2!CC:NO,$B4225,0),HLOOKUP(Q$2+$A4225,Sheet2!CC:NO,$B4225,0)&lt;&gt;""),HLOOKUP(Q$2+$A4225,Sheet2!CC:NO,$B4225,0),"")</f>
        <v/>
      </c>
    </row>
    <row r="4226" spans="1:17" x14ac:dyDescent="0.25">
      <c r="A4226" s="64">
        <f t="shared" si="523"/>
        <v>12</v>
      </c>
      <c r="B4226" s="64">
        <f t="shared" si="524"/>
        <v>427</v>
      </c>
      <c r="C4226" s="64">
        <f t="shared" si="525"/>
        <v>3</v>
      </c>
      <c r="D4226" s="64">
        <f t="shared" si="526"/>
        <v>423</v>
      </c>
      <c r="E4226" s="64">
        <f t="shared" si="527"/>
        <v>2111</v>
      </c>
      <c r="F4226" s="64" t="str">
        <f t="shared" si="520"/>
        <v/>
      </c>
      <c r="G4226" s="64" t="str">
        <f t="shared" si="521"/>
        <v/>
      </c>
      <c r="H4226" s="64" t="str">
        <f t="shared" si="522"/>
        <v/>
      </c>
      <c r="I4226" s="80" t="str">
        <f>IFERROR(VLOOKUP(D4226,Sheet2!A:B,2,0),"")</f>
        <v/>
      </c>
      <c r="J4226" s="64" t="str">
        <f>IFERROR(IF(I4226&lt;&gt;"",VLOOKUP(I4226,Sheet2!B:C,2,0),""),"")</f>
        <v/>
      </c>
      <c r="K4226" s="64" t="str">
        <f>IFERROR( IF(I4226&lt;&gt;"", HLOOKUP(L$2+$A4226,Sheet2!BX:NK,2,0),""),"")</f>
        <v/>
      </c>
      <c r="L4226" t="str">
        <f>IF(OR(HLOOKUP(L$2+$A4226,Sheet2!BX:NK,$B4226,0),HLOOKUP(L$2+$A4226,Sheet2!BX:NK,$B4226,0)&lt;&gt;""),HLOOKUP(L$2+$A4226,Sheet2!BX:NK,$B4226,0),"")</f>
        <v/>
      </c>
      <c r="M4226" t="str">
        <f>IF(OR(HLOOKUP(M$2+$A4226,Sheet2!BY:NL,$B4226,0),HLOOKUP(M$2+$A4226,Sheet2!BY:NL,$B4226,0)&lt;&gt;""),HLOOKUP(M$2+$A4226,Sheet2!BY:NL,$B4226,0),"")</f>
        <v/>
      </c>
      <c r="N4226" t="str">
        <f>IF(OR(HLOOKUP(N$2+$A4226,Sheet2!BZ:NM,$B4226,0),HLOOKUP(N$2+$A4226,Sheet2!BZ:NM,$B4226,0)&lt;&gt;""),HLOOKUP(N$2+$A4226,Sheet2!BZ:NM,$B4226,0),"")</f>
        <v/>
      </c>
      <c r="O4226" t="str">
        <f>IF(OR(HLOOKUP(O$2+$A4226,Sheet2!CA:NN,$B4226,0),HLOOKUP(O$2+$A4226,Sheet2!CA:NN,$B4226,0)&lt;&gt;""),HLOOKUP(O$2+$A4226,Sheet2!CA:NN,$B4226,0),"")</f>
        <v/>
      </c>
      <c r="P4226" t="str">
        <f>IF(OR(HLOOKUP(P$2+$A4226,Sheet2!CB:NO,$B4226,0),HLOOKUP(P$2+$A4226,Sheet2!CB:NO,$B4226,0)&lt;&gt;""),HLOOKUP(P$2+$A4226,Sheet2!CB:NO,$B4226,0),"")</f>
        <v/>
      </c>
      <c r="Q4226" t="str">
        <f>IF(OR(HLOOKUP(Q$2+$A4226,Sheet2!CC:NO,$B4226,0),HLOOKUP(Q$2+$A4226,Sheet2!CC:NO,$B4226,0)&lt;&gt;""),HLOOKUP(Q$2+$A4226,Sheet2!CC:NO,$B4226,0),"")</f>
        <v/>
      </c>
    </row>
    <row r="4227" spans="1:17" x14ac:dyDescent="0.25">
      <c r="A4227" s="64">
        <f t="shared" si="523"/>
        <v>18</v>
      </c>
      <c r="B4227" s="64">
        <f t="shared" si="524"/>
        <v>427</v>
      </c>
      <c r="C4227" s="64">
        <f t="shared" si="525"/>
        <v>4</v>
      </c>
      <c r="D4227" s="64">
        <f t="shared" si="526"/>
        <v>423</v>
      </c>
      <c r="E4227" s="64">
        <f t="shared" si="527"/>
        <v>2111</v>
      </c>
      <c r="F4227" s="64" t="str">
        <f t="shared" si="520"/>
        <v/>
      </c>
      <c r="G4227" s="64" t="str">
        <f t="shared" si="521"/>
        <v/>
      </c>
      <c r="H4227" s="64" t="str">
        <f t="shared" si="522"/>
        <v/>
      </c>
      <c r="I4227" s="80" t="str">
        <f>IFERROR(VLOOKUP(D4227,Sheet2!A:B,2,0),"")</f>
        <v/>
      </c>
      <c r="J4227" s="64" t="str">
        <f>IFERROR(IF(I4227&lt;&gt;"",VLOOKUP(I4227,Sheet2!B:C,2,0),""),"")</f>
        <v/>
      </c>
      <c r="K4227" s="64" t="str">
        <f>IFERROR( IF(I4227&lt;&gt;"", HLOOKUP(L$2+$A4227,Sheet2!BX:NK,2,0),""),"")</f>
        <v/>
      </c>
      <c r="L4227" t="str">
        <f>IF(OR(HLOOKUP(L$2+$A4227,Sheet2!BX:NK,$B4227,0),HLOOKUP(L$2+$A4227,Sheet2!BX:NK,$B4227,0)&lt;&gt;""),HLOOKUP(L$2+$A4227,Sheet2!BX:NK,$B4227,0),"")</f>
        <v/>
      </c>
      <c r="M4227" t="str">
        <f>IF(OR(HLOOKUP(M$2+$A4227,Sheet2!BY:NL,$B4227,0),HLOOKUP(M$2+$A4227,Sheet2!BY:NL,$B4227,0)&lt;&gt;""),HLOOKUP(M$2+$A4227,Sheet2!BY:NL,$B4227,0),"")</f>
        <v/>
      </c>
      <c r="N4227" t="str">
        <f>IF(OR(HLOOKUP(N$2+$A4227,Sheet2!BZ:NM,$B4227,0),HLOOKUP(N$2+$A4227,Sheet2!BZ:NM,$B4227,0)&lt;&gt;""),HLOOKUP(N$2+$A4227,Sheet2!BZ:NM,$B4227,0),"")</f>
        <v/>
      </c>
      <c r="O4227" t="str">
        <f>IF(OR(HLOOKUP(O$2+$A4227,Sheet2!CA:NN,$B4227,0),HLOOKUP(O$2+$A4227,Sheet2!CA:NN,$B4227,0)&lt;&gt;""),HLOOKUP(O$2+$A4227,Sheet2!CA:NN,$B4227,0),"")</f>
        <v/>
      </c>
      <c r="P4227" t="str">
        <f>IF(OR(HLOOKUP(P$2+$A4227,Sheet2!CB:NO,$B4227,0),HLOOKUP(P$2+$A4227,Sheet2!CB:NO,$B4227,0)&lt;&gt;""),HLOOKUP(P$2+$A4227,Sheet2!CB:NO,$B4227,0),"")</f>
        <v/>
      </c>
      <c r="Q4227" t="str">
        <f>IF(OR(HLOOKUP(Q$2+$A4227,Sheet2!CC:NO,$B4227,0),HLOOKUP(Q$2+$A4227,Sheet2!CC:NO,$B4227,0)&lt;&gt;""),HLOOKUP(Q$2+$A4227,Sheet2!CC:NO,$B4227,0),"")</f>
        <v/>
      </c>
    </row>
    <row r="4228" spans="1:17" x14ac:dyDescent="0.25">
      <c r="A4228" s="64">
        <f t="shared" si="523"/>
        <v>24</v>
      </c>
      <c r="B4228" s="64">
        <f t="shared" si="524"/>
        <v>427</v>
      </c>
      <c r="C4228" s="64">
        <f t="shared" si="525"/>
        <v>5</v>
      </c>
      <c r="D4228" s="64">
        <f t="shared" si="526"/>
        <v>423</v>
      </c>
      <c r="E4228" s="64">
        <f t="shared" si="527"/>
        <v>2111</v>
      </c>
      <c r="F4228" s="64" t="str">
        <f t="shared" si="520"/>
        <v/>
      </c>
      <c r="G4228" s="64" t="str">
        <f t="shared" si="521"/>
        <v/>
      </c>
      <c r="H4228" s="64" t="str">
        <f t="shared" si="522"/>
        <v/>
      </c>
      <c r="I4228" s="80" t="str">
        <f>IFERROR(VLOOKUP(D4228,Sheet2!A:B,2,0),"")</f>
        <v/>
      </c>
      <c r="J4228" s="64" t="str">
        <f>IFERROR(IF(I4228&lt;&gt;"",VLOOKUP(I4228,Sheet2!B:C,2,0),""),"")</f>
        <v/>
      </c>
      <c r="K4228" s="64" t="str">
        <f>IFERROR( IF(I4228&lt;&gt;"", HLOOKUP(L$2+$A4228,Sheet2!BX:NK,2,0),""),"")</f>
        <v/>
      </c>
      <c r="L4228" t="str">
        <f>IF(OR(HLOOKUP(L$2+$A4228,Sheet2!BX:NK,$B4228,0),HLOOKUP(L$2+$A4228,Sheet2!BX:NK,$B4228,0)&lt;&gt;""),HLOOKUP(L$2+$A4228,Sheet2!BX:NK,$B4228,0),"")</f>
        <v/>
      </c>
      <c r="M4228" t="str">
        <f>IF(OR(HLOOKUP(M$2+$A4228,Sheet2!BY:NL,$B4228,0),HLOOKUP(M$2+$A4228,Sheet2!BY:NL,$B4228,0)&lt;&gt;""),HLOOKUP(M$2+$A4228,Sheet2!BY:NL,$B4228,0),"")</f>
        <v/>
      </c>
      <c r="N4228" t="str">
        <f>IF(OR(HLOOKUP(N$2+$A4228,Sheet2!BZ:NM,$B4228,0),HLOOKUP(N$2+$A4228,Sheet2!BZ:NM,$B4228,0)&lt;&gt;""),HLOOKUP(N$2+$A4228,Sheet2!BZ:NM,$B4228,0),"")</f>
        <v/>
      </c>
      <c r="O4228" t="str">
        <f>IF(OR(HLOOKUP(O$2+$A4228,Sheet2!CA:NN,$B4228,0),HLOOKUP(O$2+$A4228,Sheet2!CA:NN,$B4228,0)&lt;&gt;""),HLOOKUP(O$2+$A4228,Sheet2!CA:NN,$B4228,0),"")</f>
        <v/>
      </c>
      <c r="P4228" t="str">
        <f>IF(OR(HLOOKUP(P$2+$A4228,Sheet2!CB:NO,$B4228,0),HLOOKUP(P$2+$A4228,Sheet2!CB:NO,$B4228,0)&lt;&gt;""),HLOOKUP(P$2+$A4228,Sheet2!CB:NO,$B4228,0),"")</f>
        <v/>
      </c>
      <c r="Q4228" t="str">
        <f>IF(OR(HLOOKUP(Q$2+$A4228,Sheet2!CC:NO,$B4228,0),HLOOKUP(Q$2+$A4228,Sheet2!CC:NO,$B4228,0)&lt;&gt;""),HLOOKUP(Q$2+$A4228,Sheet2!CC:NO,$B4228,0),"")</f>
        <v/>
      </c>
    </row>
    <row r="4229" spans="1:17" x14ac:dyDescent="0.25">
      <c r="A4229" s="64">
        <f t="shared" si="523"/>
        <v>30</v>
      </c>
      <c r="B4229" s="64">
        <f t="shared" si="524"/>
        <v>427</v>
      </c>
      <c r="C4229" s="64">
        <f t="shared" si="525"/>
        <v>6</v>
      </c>
      <c r="D4229" s="64">
        <f t="shared" si="526"/>
        <v>423</v>
      </c>
      <c r="E4229" s="64">
        <f t="shared" si="527"/>
        <v>2111</v>
      </c>
      <c r="F4229" s="64" t="str">
        <f t="shared" ref="F4229:F4292" si="528">IFERROR(IF(I4229&lt;&gt;"",IF(LEFT(K4229,2)="1-",1,2),""),"")</f>
        <v/>
      </c>
      <c r="G4229" s="64" t="str">
        <f t="shared" ref="G4229:G4292" si="529">IFERROR(IF(I4229&lt;&gt;"",MONTH( RIGHT(K4229,LEN(K4229)-FIND("-",K4229))),""),"")</f>
        <v/>
      </c>
      <c r="H4229" s="64" t="str">
        <f t="shared" ref="H4229:H4292" si="530">IFERROR(IF(I4229&lt;&gt;"",YEAR( RIGHT(K4229,LEN(K4229)-FIND("-",K4229))),""),"")</f>
        <v/>
      </c>
      <c r="I4229" s="80" t="str">
        <f>IFERROR(VLOOKUP(D4229,Sheet2!A:B,2,0),"")</f>
        <v/>
      </c>
      <c r="J4229" s="64" t="str">
        <f>IFERROR(IF(I4229&lt;&gt;"",VLOOKUP(I4229,Sheet2!B:C,2,0),""),"")</f>
        <v/>
      </c>
      <c r="K4229" s="64" t="str">
        <f>IFERROR( IF(I4229&lt;&gt;"", HLOOKUP(L$2+$A4229,Sheet2!BX:NK,2,0),""),"")</f>
        <v/>
      </c>
      <c r="L4229" t="str">
        <f>IF(OR(HLOOKUP(L$2+$A4229,Sheet2!BX:NK,$B4229,0),HLOOKUP(L$2+$A4229,Sheet2!BX:NK,$B4229,0)&lt;&gt;""),HLOOKUP(L$2+$A4229,Sheet2!BX:NK,$B4229,0),"")</f>
        <v/>
      </c>
      <c r="M4229" t="str">
        <f>IF(OR(HLOOKUP(M$2+$A4229,Sheet2!BY:NL,$B4229,0),HLOOKUP(M$2+$A4229,Sheet2!BY:NL,$B4229,0)&lt;&gt;""),HLOOKUP(M$2+$A4229,Sheet2!BY:NL,$B4229,0),"")</f>
        <v/>
      </c>
      <c r="N4229" t="str">
        <f>IF(OR(HLOOKUP(N$2+$A4229,Sheet2!BZ:NM,$B4229,0),HLOOKUP(N$2+$A4229,Sheet2!BZ:NM,$B4229,0)&lt;&gt;""),HLOOKUP(N$2+$A4229,Sheet2!BZ:NM,$B4229,0),"")</f>
        <v/>
      </c>
      <c r="O4229" t="str">
        <f>IF(OR(HLOOKUP(O$2+$A4229,Sheet2!CA:NN,$B4229,0),HLOOKUP(O$2+$A4229,Sheet2!CA:NN,$B4229,0)&lt;&gt;""),HLOOKUP(O$2+$A4229,Sheet2!CA:NN,$B4229,0),"")</f>
        <v/>
      </c>
      <c r="P4229" t="str">
        <f>IF(OR(HLOOKUP(P$2+$A4229,Sheet2!CB:NO,$B4229,0),HLOOKUP(P$2+$A4229,Sheet2!CB:NO,$B4229,0)&lt;&gt;""),HLOOKUP(P$2+$A4229,Sheet2!CB:NO,$B4229,0),"")</f>
        <v/>
      </c>
      <c r="Q4229" t="str">
        <f>IF(OR(HLOOKUP(Q$2+$A4229,Sheet2!CC:NO,$B4229,0),HLOOKUP(Q$2+$A4229,Sheet2!CC:NO,$B4229,0)&lt;&gt;""),HLOOKUP(Q$2+$A4229,Sheet2!CC:NO,$B4229,0),"")</f>
        <v/>
      </c>
    </row>
    <row r="4230" spans="1:17" x14ac:dyDescent="0.25">
      <c r="A4230" s="64">
        <f t="shared" ref="A4230:A4293" si="531">IF(C4230&lt;&gt;1,A4229+6,0)</f>
        <v>36</v>
      </c>
      <c r="B4230" s="64">
        <f t="shared" ref="B4230:B4293" si="532">IF(C4230&lt;&gt;1,B4229,B4229+1)</f>
        <v>427</v>
      </c>
      <c r="C4230" s="64">
        <f t="shared" ref="C4230:C4293" si="533">IF($C$3-C4229=0,1,C4229+1)</f>
        <v>7</v>
      </c>
      <c r="D4230" s="64">
        <f t="shared" ref="D4230:D4293" si="534">IF(C4230=1,D4229+1,D4229)</f>
        <v>423</v>
      </c>
      <c r="E4230" s="64">
        <f t="shared" ref="E4230:E4293" si="535">IF(D4230&lt;&gt;D4229,E4229+5,E4229)</f>
        <v>2111</v>
      </c>
      <c r="F4230" s="64" t="str">
        <f t="shared" si="528"/>
        <v/>
      </c>
      <c r="G4230" s="64" t="str">
        <f t="shared" si="529"/>
        <v/>
      </c>
      <c r="H4230" s="64" t="str">
        <f t="shared" si="530"/>
        <v/>
      </c>
      <c r="I4230" s="80" t="str">
        <f>IFERROR(VLOOKUP(D4230,Sheet2!A:B,2,0),"")</f>
        <v/>
      </c>
      <c r="J4230" s="64" t="str">
        <f>IFERROR(IF(I4230&lt;&gt;"",VLOOKUP(I4230,Sheet2!B:C,2,0),""),"")</f>
        <v/>
      </c>
      <c r="K4230" s="64" t="str">
        <f>IFERROR( IF(I4230&lt;&gt;"", HLOOKUP(L$2+$A4230,Sheet2!BX:NK,2,0),""),"")</f>
        <v/>
      </c>
      <c r="L4230" t="str">
        <f>IF(OR(HLOOKUP(L$2+$A4230,Sheet2!BX:NK,$B4230,0),HLOOKUP(L$2+$A4230,Sheet2!BX:NK,$B4230,0)&lt;&gt;""),HLOOKUP(L$2+$A4230,Sheet2!BX:NK,$B4230,0),"")</f>
        <v/>
      </c>
      <c r="M4230" t="str">
        <f>IF(OR(HLOOKUP(M$2+$A4230,Sheet2!BY:NL,$B4230,0),HLOOKUP(M$2+$A4230,Sheet2!BY:NL,$B4230,0)&lt;&gt;""),HLOOKUP(M$2+$A4230,Sheet2!BY:NL,$B4230,0),"")</f>
        <v/>
      </c>
      <c r="N4230" t="str">
        <f>IF(OR(HLOOKUP(N$2+$A4230,Sheet2!BZ:NM,$B4230,0),HLOOKUP(N$2+$A4230,Sheet2!BZ:NM,$B4230,0)&lt;&gt;""),HLOOKUP(N$2+$A4230,Sheet2!BZ:NM,$B4230,0),"")</f>
        <v/>
      </c>
      <c r="O4230" t="str">
        <f>IF(OR(HLOOKUP(O$2+$A4230,Sheet2!CA:NN,$B4230,0),HLOOKUP(O$2+$A4230,Sheet2!CA:NN,$B4230,0)&lt;&gt;""),HLOOKUP(O$2+$A4230,Sheet2!CA:NN,$B4230,0),"")</f>
        <v/>
      </c>
      <c r="P4230" t="str">
        <f>IF(OR(HLOOKUP(P$2+$A4230,Sheet2!CB:NO,$B4230,0),HLOOKUP(P$2+$A4230,Sheet2!CB:NO,$B4230,0)&lt;&gt;""),HLOOKUP(P$2+$A4230,Sheet2!CB:NO,$B4230,0),"")</f>
        <v/>
      </c>
      <c r="Q4230" t="str">
        <f>IF(OR(HLOOKUP(Q$2+$A4230,Sheet2!CC:NO,$B4230,0),HLOOKUP(Q$2+$A4230,Sheet2!CC:NO,$B4230,0)&lt;&gt;""),HLOOKUP(Q$2+$A4230,Sheet2!CC:NO,$B4230,0),"")</f>
        <v/>
      </c>
    </row>
    <row r="4231" spans="1:17" x14ac:dyDescent="0.25">
      <c r="A4231" s="64">
        <f t="shared" si="531"/>
        <v>42</v>
      </c>
      <c r="B4231" s="64">
        <f t="shared" si="532"/>
        <v>427</v>
      </c>
      <c r="C4231" s="64">
        <f t="shared" si="533"/>
        <v>8</v>
      </c>
      <c r="D4231" s="64">
        <f t="shared" si="534"/>
        <v>423</v>
      </c>
      <c r="E4231" s="64">
        <f t="shared" si="535"/>
        <v>2111</v>
      </c>
      <c r="F4231" s="64" t="str">
        <f t="shared" si="528"/>
        <v/>
      </c>
      <c r="G4231" s="64" t="str">
        <f t="shared" si="529"/>
        <v/>
      </c>
      <c r="H4231" s="64" t="str">
        <f t="shared" si="530"/>
        <v/>
      </c>
      <c r="I4231" s="80" t="str">
        <f>IFERROR(VLOOKUP(D4231,Sheet2!A:B,2,0),"")</f>
        <v/>
      </c>
      <c r="J4231" s="64" t="str">
        <f>IFERROR(IF(I4231&lt;&gt;"",VLOOKUP(I4231,Sheet2!B:C,2,0),""),"")</f>
        <v/>
      </c>
      <c r="K4231" s="64" t="str">
        <f>IFERROR( IF(I4231&lt;&gt;"", HLOOKUP(L$2+$A4231,Sheet2!BX:NK,2,0),""),"")</f>
        <v/>
      </c>
      <c r="L4231" t="str">
        <f>IF(OR(HLOOKUP(L$2+$A4231,Sheet2!BX:NK,$B4231,0),HLOOKUP(L$2+$A4231,Sheet2!BX:NK,$B4231,0)&lt;&gt;""),HLOOKUP(L$2+$A4231,Sheet2!BX:NK,$B4231,0),"")</f>
        <v/>
      </c>
      <c r="M4231" t="str">
        <f>IF(OR(HLOOKUP(M$2+$A4231,Sheet2!BY:NL,$B4231,0),HLOOKUP(M$2+$A4231,Sheet2!BY:NL,$B4231,0)&lt;&gt;""),HLOOKUP(M$2+$A4231,Sheet2!BY:NL,$B4231,0),"")</f>
        <v/>
      </c>
      <c r="N4231" t="str">
        <f>IF(OR(HLOOKUP(N$2+$A4231,Sheet2!BZ:NM,$B4231,0),HLOOKUP(N$2+$A4231,Sheet2!BZ:NM,$B4231,0)&lt;&gt;""),HLOOKUP(N$2+$A4231,Sheet2!BZ:NM,$B4231,0),"")</f>
        <v/>
      </c>
      <c r="O4231" t="str">
        <f>IF(OR(HLOOKUP(O$2+$A4231,Sheet2!CA:NN,$B4231,0),HLOOKUP(O$2+$A4231,Sheet2!CA:NN,$B4231,0)&lt;&gt;""),HLOOKUP(O$2+$A4231,Sheet2!CA:NN,$B4231,0),"")</f>
        <v/>
      </c>
      <c r="P4231" t="str">
        <f>IF(OR(HLOOKUP(P$2+$A4231,Sheet2!CB:NO,$B4231,0),HLOOKUP(P$2+$A4231,Sheet2!CB:NO,$B4231,0)&lt;&gt;""),HLOOKUP(P$2+$A4231,Sheet2!CB:NO,$B4231,0),"")</f>
        <v/>
      </c>
      <c r="Q4231" t="str">
        <f>IF(OR(HLOOKUP(Q$2+$A4231,Sheet2!CC:NO,$B4231,0),HLOOKUP(Q$2+$A4231,Sheet2!CC:NO,$B4231,0)&lt;&gt;""),HLOOKUP(Q$2+$A4231,Sheet2!CC:NO,$B4231,0),"")</f>
        <v/>
      </c>
    </row>
    <row r="4232" spans="1:17" x14ac:dyDescent="0.25">
      <c r="A4232" s="64">
        <f t="shared" si="531"/>
        <v>48</v>
      </c>
      <c r="B4232" s="64">
        <f t="shared" si="532"/>
        <v>427</v>
      </c>
      <c r="C4232" s="64">
        <f t="shared" si="533"/>
        <v>9</v>
      </c>
      <c r="D4232" s="64">
        <f t="shared" si="534"/>
        <v>423</v>
      </c>
      <c r="E4232" s="64">
        <f t="shared" si="535"/>
        <v>2111</v>
      </c>
      <c r="F4232" s="64" t="str">
        <f t="shared" si="528"/>
        <v/>
      </c>
      <c r="G4232" s="64" t="str">
        <f t="shared" si="529"/>
        <v/>
      </c>
      <c r="H4232" s="64" t="str">
        <f t="shared" si="530"/>
        <v/>
      </c>
      <c r="I4232" s="80" t="str">
        <f>IFERROR(VLOOKUP(D4232,Sheet2!A:B,2,0),"")</f>
        <v/>
      </c>
      <c r="J4232" s="64" t="str">
        <f>IFERROR(IF(I4232&lt;&gt;"",VLOOKUP(I4232,Sheet2!B:C,2,0),""),"")</f>
        <v/>
      </c>
      <c r="K4232" s="64" t="str">
        <f>IFERROR( IF(I4232&lt;&gt;"", HLOOKUP(L$2+$A4232,Sheet2!BX:NK,2,0),""),"")</f>
        <v/>
      </c>
      <c r="L4232" t="str">
        <f>IF(OR(HLOOKUP(L$2+$A4232,Sheet2!BX:NK,$B4232,0),HLOOKUP(L$2+$A4232,Sheet2!BX:NK,$B4232,0)&lt;&gt;""),HLOOKUP(L$2+$A4232,Sheet2!BX:NK,$B4232,0),"")</f>
        <v/>
      </c>
      <c r="M4232" t="str">
        <f>IF(OR(HLOOKUP(M$2+$A4232,Sheet2!BY:NL,$B4232,0),HLOOKUP(M$2+$A4232,Sheet2!BY:NL,$B4232,0)&lt;&gt;""),HLOOKUP(M$2+$A4232,Sheet2!BY:NL,$B4232,0),"")</f>
        <v/>
      </c>
      <c r="N4232" t="str">
        <f>IF(OR(HLOOKUP(N$2+$A4232,Sheet2!BZ:NM,$B4232,0),HLOOKUP(N$2+$A4232,Sheet2!BZ:NM,$B4232,0)&lt;&gt;""),HLOOKUP(N$2+$A4232,Sheet2!BZ:NM,$B4232,0),"")</f>
        <v/>
      </c>
      <c r="O4232" t="str">
        <f>IF(OR(HLOOKUP(O$2+$A4232,Sheet2!CA:NN,$B4232,0),HLOOKUP(O$2+$A4232,Sheet2!CA:NN,$B4232,0)&lt;&gt;""),HLOOKUP(O$2+$A4232,Sheet2!CA:NN,$B4232,0),"")</f>
        <v/>
      </c>
      <c r="P4232" t="str">
        <f>IF(OR(HLOOKUP(P$2+$A4232,Sheet2!CB:NO,$B4232,0),HLOOKUP(P$2+$A4232,Sheet2!CB:NO,$B4232,0)&lt;&gt;""),HLOOKUP(P$2+$A4232,Sheet2!CB:NO,$B4232,0),"")</f>
        <v/>
      </c>
      <c r="Q4232" t="str">
        <f>IF(OR(HLOOKUP(Q$2+$A4232,Sheet2!CC:NO,$B4232,0),HLOOKUP(Q$2+$A4232,Sheet2!CC:NO,$B4232,0)&lt;&gt;""),HLOOKUP(Q$2+$A4232,Sheet2!CC:NO,$B4232,0),"")</f>
        <v/>
      </c>
    </row>
    <row r="4233" spans="1:17" x14ac:dyDescent="0.25">
      <c r="A4233" s="64">
        <f t="shared" si="531"/>
        <v>54</v>
      </c>
      <c r="B4233" s="64">
        <f t="shared" si="532"/>
        <v>427</v>
      </c>
      <c r="C4233" s="64">
        <f t="shared" si="533"/>
        <v>10</v>
      </c>
      <c r="D4233" s="64">
        <f t="shared" si="534"/>
        <v>423</v>
      </c>
      <c r="E4233" s="64">
        <f t="shared" si="535"/>
        <v>2111</v>
      </c>
      <c r="F4233" s="64" t="str">
        <f t="shared" si="528"/>
        <v/>
      </c>
      <c r="G4233" s="64" t="str">
        <f t="shared" si="529"/>
        <v/>
      </c>
      <c r="H4233" s="64" t="str">
        <f t="shared" si="530"/>
        <v/>
      </c>
      <c r="I4233" s="80" t="str">
        <f>IFERROR(VLOOKUP(D4233,Sheet2!A:B,2,0),"")</f>
        <v/>
      </c>
      <c r="J4233" s="64" t="str">
        <f>IFERROR(IF(I4233&lt;&gt;"",VLOOKUP(I4233,Sheet2!B:C,2,0),""),"")</f>
        <v/>
      </c>
      <c r="K4233" s="64" t="str">
        <f>IFERROR( IF(I4233&lt;&gt;"", HLOOKUP(L$2+$A4233,Sheet2!BX:NK,2,0),""),"")</f>
        <v/>
      </c>
      <c r="L4233" t="str">
        <f>IF(OR(HLOOKUP(L$2+$A4233,Sheet2!BX:NK,$B4233,0),HLOOKUP(L$2+$A4233,Sheet2!BX:NK,$B4233,0)&lt;&gt;""),HLOOKUP(L$2+$A4233,Sheet2!BX:NK,$B4233,0),"")</f>
        <v/>
      </c>
      <c r="M4233" t="str">
        <f>IF(OR(HLOOKUP(M$2+$A4233,Sheet2!BY:NL,$B4233,0),HLOOKUP(M$2+$A4233,Sheet2!BY:NL,$B4233,0)&lt;&gt;""),HLOOKUP(M$2+$A4233,Sheet2!BY:NL,$B4233,0),"")</f>
        <v/>
      </c>
      <c r="N4233" t="str">
        <f>IF(OR(HLOOKUP(N$2+$A4233,Sheet2!BZ:NM,$B4233,0),HLOOKUP(N$2+$A4233,Sheet2!BZ:NM,$B4233,0)&lt;&gt;""),HLOOKUP(N$2+$A4233,Sheet2!BZ:NM,$B4233,0),"")</f>
        <v/>
      </c>
      <c r="O4233" t="str">
        <f>IF(OR(HLOOKUP(O$2+$A4233,Sheet2!CA:NN,$B4233,0),HLOOKUP(O$2+$A4233,Sheet2!CA:NN,$B4233,0)&lt;&gt;""),HLOOKUP(O$2+$A4233,Sheet2!CA:NN,$B4233,0),"")</f>
        <v/>
      </c>
      <c r="P4233" t="str">
        <f>IF(OR(HLOOKUP(P$2+$A4233,Sheet2!CB:NO,$B4233,0),HLOOKUP(P$2+$A4233,Sheet2!CB:NO,$B4233,0)&lt;&gt;""),HLOOKUP(P$2+$A4233,Sheet2!CB:NO,$B4233,0),"")</f>
        <v/>
      </c>
      <c r="Q4233" t="str">
        <f>IF(OR(HLOOKUP(Q$2+$A4233,Sheet2!CC:NO,$B4233,0),HLOOKUP(Q$2+$A4233,Sheet2!CC:NO,$B4233,0)&lt;&gt;""),HLOOKUP(Q$2+$A4233,Sheet2!CC:NO,$B4233,0),"")</f>
        <v/>
      </c>
    </row>
    <row r="4234" spans="1:17" x14ac:dyDescent="0.25">
      <c r="A4234" s="64">
        <f t="shared" si="531"/>
        <v>0</v>
      </c>
      <c r="B4234" s="64">
        <f t="shared" si="532"/>
        <v>428</v>
      </c>
      <c r="C4234" s="64">
        <f t="shared" si="533"/>
        <v>1</v>
      </c>
      <c r="D4234" s="64">
        <f t="shared" si="534"/>
        <v>424</v>
      </c>
      <c r="E4234" s="64">
        <f t="shared" si="535"/>
        <v>2116</v>
      </c>
      <c r="F4234" s="64" t="str">
        <f t="shared" si="528"/>
        <v/>
      </c>
      <c r="G4234" s="64" t="str">
        <f t="shared" si="529"/>
        <v/>
      </c>
      <c r="H4234" s="64" t="str">
        <f t="shared" si="530"/>
        <v/>
      </c>
      <c r="I4234" s="80" t="str">
        <f>IFERROR(VLOOKUP(D4234,Sheet2!A:B,2,0),"")</f>
        <v/>
      </c>
      <c r="J4234" s="64" t="str">
        <f>IFERROR(IF(I4234&lt;&gt;"",VLOOKUP(I4234,Sheet2!B:C,2,0),""),"")</f>
        <v/>
      </c>
      <c r="K4234" s="64" t="str">
        <f>IFERROR( IF(I4234&lt;&gt;"", HLOOKUP(L$2+$A4234,Sheet2!BX:NK,2,0),""),"")</f>
        <v/>
      </c>
      <c r="L4234" t="str">
        <f>IF(OR(HLOOKUP(L$2+$A4234,Sheet2!BX:NK,$B4234,0),HLOOKUP(L$2+$A4234,Sheet2!BX:NK,$B4234,0)&lt;&gt;""),HLOOKUP(L$2+$A4234,Sheet2!BX:NK,$B4234,0),"")</f>
        <v/>
      </c>
      <c r="M4234" t="str">
        <f>IF(OR(HLOOKUP(M$2+$A4234,Sheet2!BY:NL,$B4234,0),HLOOKUP(M$2+$A4234,Sheet2!BY:NL,$B4234,0)&lt;&gt;""),HLOOKUP(M$2+$A4234,Sheet2!BY:NL,$B4234,0),"")</f>
        <v/>
      </c>
      <c r="N4234" t="str">
        <f>IF(OR(HLOOKUP(N$2+$A4234,Sheet2!BZ:NM,$B4234,0),HLOOKUP(N$2+$A4234,Sheet2!BZ:NM,$B4234,0)&lt;&gt;""),HLOOKUP(N$2+$A4234,Sheet2!BZ:NM,$B4234,0),"")</f>
        <v/>
      </c>
      <c r="O4234" t="str">
        <f>IF(OR(HLOOKUP(O$2+$A4234,Sheet2!CA:NN,$B4234,0),HLOOKUP(O$2+$A4234,Sheet2!CA:NN,$B4234,0)&lt;&gt;""),HLOOKUP(O$2+$A4234,Sheet2!CA:NN,$B4234,0),"")</f>
        <v/>
      </c>
      <c r="P4234" t="str">
        <f>IF(OR(HLOOKUP(P$2+$A4234,Sheet2!CB:NO,$B4234,0),HLOOKUP(P$2+$A4234,Sheet2!CB:NO,$B4234,0)&lt;&gt;""),HLOOKUP(P$2+$A4234,Sheet2!CB:NO,$B4234,0),"")</f>
        <v/>
      </c>
      <c r="Q4234" t="str">
        <f>IF(OR(HLOOKUP(Q$2+$A4234,Sheet2!CC:NO,$B4234,0),HLOOKUP(Q$2+$A4234,Sheet2!CC:NO,$B4234,0)&lt;&gt;""),HLOOKUP(Q$2+$A4234,Sheet2!CC:NO,$B4234,0),"")</f>
        <v/>
      </c>
    </row>
    <row r="4235" spans="1:17" x14ac:dyDescent="0.25">
      <c r="A4235" s="64">
        <f t="shared" si="531"/>
        <v>6</v>
      </c>
      <c r="B4235" s="64">
        <f t="shared" si="532"/>
        <v>428</v>
      </c>
      <c r="C4235" s="64">
        <f t="shared" si="533"/>
        <v>2</v>
      </c>
      <c r="D4235" s="64">
        <f t="shared" si="534"/>
        <v>424</v>
      </c>
      <c r="E4235" s="64">
        <f t="shared" si="535"/>
        <v>2116</v>
      </c>
      <c r="F4235" s="64" t="str">
        <f t="shared" si="528"/>
        <v/>
      </c>
      <c r="G4235" s="64" t="str">
        <f t="shared" si="529"/>
        <v/>
      </c>
      <c r="H4235" s="64" t="str">
        <f t="shared" si="530"/>
        <v/>
      </c>
      <c r="I4235" s="80" t="str">
        <f>IFERROR(VLOOKUP(D4235,Sheet2!A:B,2,0),"")</f>
        <v/>
      </c>
      <c r="J4235" s="64" t="str">
        <f>IFERROR(IF(I4235&lt;&gt;"",VLOOKUP(I4235,Sheet2!B:C,2,0),""),"")</f>
        <v/>
      </c>
      <c r="K4235" s="64" t="str">
        <f>IFERROR( IF(I4235&lt;&gt;"", HLOOKUP(L$2+$A4235,Sheet2!BX:NK,2,0),""),"")</f>
        <v/>
      </c>
      <c r="L4235" t="str">
        <f>IF(OR(HLOOKUP(L$2+$A4235,Sheet2!BX:NK,$B4235,0),HLOOKUP(L$2+$A4235,Sheet2!BX:NK,$B4235,0)&lt;&gt;""),HLOOKUP(L$2+$A4235,Sheet2!BX:NK,$B4235,0),"")</f>
        <v/>
      </c>
      <c r="M4235" t="str">
        <f>IF(OR(HLOOKUP(M$2+$A4235,Sheet2!BY:NL,$B4235,0),HLOOKUP(M$2+$A4235,Sheet2!BY:NL,$B4235,0)&lt;&gt;""),HLOOKUP(M$2+$A4235,Sheet2!BY:NL,$B4235,0),"")</f>
        <v/>
      </c>
      <c r="N4235" t="str">
        <f>IF(OR(HLOOKUP(N$2+$A4235,Sheet2!BZ:NM,$B4235,0),HLOOKUP(N$2+$A4235,Sheet2!BZ:NM,$B4235,0)&lt;&gt;""),HLOOKUP(N$2+$A4235,Sheet2!BZ:NM,$B4235,0),"")</f>
        <v/>
      </c>
      <c r="O4235" t="str">
        <f>IF(OR(HLOOKUP(O$2+$A4235,Sheet2!CA:NN,$B4235,0),HLOOKUP(O$2+$A4235,Sheet2!CA:NN,$B4235,0)&lt;&gt;""),HLOOKUP(O$2+$A4235,Sheet2!CA:NN,$B4235,0),"")</f>
        <v/>
      </c>
      <c r="P4235" t="str">
        <f>IF(OR(HLOOKUP(P$2+$A4235,Sheet2!CB:NO,$B4235,0),HLOOKUP(P$2+$A4235,Sheet2!CB:NO,$B4235,0)&lt;&gt;""),HLOOKUP(P$2+$A4235,Sheet2!CB:NO,$B4235,0),"")</f>
        <v/>
      </c>
      <c r="Q4235" t="str">
        <f>IF(OR(HLOOKUP(Q$2+$A4235,Sheet2!CC:NO,$B4235,0),HLOOKUP(Q$2+$A4235,Sheet2!CC:NO,$B4235,0)&lt;&gt;""),HLOOKUP(Q$2+$A4235,Sheet2!CC:NO,$B4235,0),"")</f>
        <v/>
      </c>
    </row>
    <row r="4236" spans="1:17" x14ac:dyDescent="0.25">
      <c r="A4236" s="64">
        <f t="shared" si="531"/>
        <v>12</v>
      </c>
      <c r="B4236" s="64">
        <f t="shared" si="532"/>
        <v>428</v>
      </c>
      <c r="C4236" s="64">
        <f t="shared" si="533"/>
        <v>3</v>
      </c>
      <c r="D4236" s="64">
        <f t="shared" si="534"/>
        <v>424</v>
      </c>
      <c r="E4236" s="64">
        <f t="shared" si="535"/>
        <v>2116</v>
      </c>
      <c r="F4236" s="64" t="str">
        <f t="shared" si="528"/>
        <v/>
      </c>
      <c r="G4236" s="64" t="str">
        <f t="shared" si="529"/>
        <v/>
      </c>
      <c r="H4236" s="64" t="str">
        <f t="shared" si="530"/>
        <v/>
      </c>
      <c r="I4236" s="80" t="str">
        <f>IFERROR(VLOOKUP(D4236,Sheet2!A:B,2,0),"")</f>
        <v/>
      </c>
      <c r="J4236" s="64" t="str">
        <f>IFERROR(IF(I4236&lt;&gt;"",VLOOKUP(I4236,Sheet2!B:C,2,0),""),"")</f>
        <v/>
      </c>
      <c r="K4236" s="64" t="str">
        <f>IFERROR( IF(I4236&lt;&gt;"", HLOOKUP(L$2+$A4236,Sheet2!BX:NK,2,0),""),"")</f>
        <v/>
      </c>
      <c r="L4236" t="str">
        <f>IF(OR(HLOOKUP(L$2+$A4236,Sheet2!BX:NK,$B4236,0),HLOOKUP(L$2+$A4236,Sheet2!BX:NK,$B4236,0)&lt;&gt;""),HLOOKUP(L$2+$A4236,Sheet2!BX:NK,$B4236,0),"")</f>
        <v/>
      </c>
      <c r="M4236" t="str">
        <f>IF(OR(HLOOKUP(M$2+$A4236,Sheet2!BY:NL,$B4236,0),HLOOKUP(M$2+$A4236,Sheet2!BY:NL,$B4236,0)&lt;&gt;""),HLOOKUP(M$2+$A4236,Sheet2!BY:NL,$B4236,0),"")</f>
        <v/>
      </c>
      <c r="N4236" t="str">
        <f>IF(OR(HLOOKUP(N$2+$A4236,Sheet2!BZ:NM,$B4236,0),HLOOKUP(N$2+$A4236,Sheet2!BZ:NM,$B4236,0)&lt;&gt;""),HLOOKUP(N$2+$A4236,Sheet2!BZ:NM,$B4236,0),"")</f>
        <v/>
      </c>
      <c r="O4236" t="str">
        <f>IF(OR(HLOOKUP(O$2+$A4236,Sheet2!CA:NN,$B4236,0),HLOOKUP(O$2+$A4236,Sheet2!CA:NN,$B4236,0)&lt;&gt;""),HLOOKUP(O$2+$A4236,Sheet2!CA:NN,$B4236,0),"")</f>
        <v/>
      </c>
      <c r="P4236" t="str">
        <f>IF(OR(HLOOKUP(P$2+$A4236,Sheet2!CB:NO,$B4236,0),HLOOKUP(P$2+$A4236,Sheet2!CB:NO,$B4236,0)&lt;&gt;""),HLOOKUP(P$2+$A4236,Sheet2!CB:NO,$B4236,0),"")</f>
        <v/>
      </c>
      <c r="Q4236" t="str">
        <f>IF(OR(HLOOKUP(Q$2+$A4236,Sheet2!CC:NO,$B4236,0),HLOOKUP(Q$2+$A4236,Sheet2!CC:NO,$B4236,0)&lt;&gt;""),HLOOKUP(Q$2+$A4236,Sheet2!CC:NO,$B4236,0),"")</f>
        <v/>
      </c>
    </row>
    <row r="4237" spans="1:17" x14ac:dyDescent="0.25">
      <c r="A4237" s="64">
        <f t="shared" si="531"/>
        <v>18</v>
      </c>
      <c r="B4237" s="64">
        <f t="shared" si="532"/>
        <v>428</v>
      </c>
      <c r="C4237" s="64">
        <f t="shared" si="533"/>
        <v>4</v>
      </c>
      <c r="D4237" s="64">
        <f t="shared" si="534"/>
        <v>424</v>
      </c>
      <c r="E4237" s="64">
        <f t="shared" si="535"/>
        <v>2116</v>
      </c>
      <c r="F4237" s="64" t="str">
        <f t="shared" si="528"/>
        <v/>
      </c>
      <c r="G4237" s="64" t="str">
        <f t="shared" si="529"/>
        <v/>
      </c>
      <c r="H4237" s="64" t="str">
        <f t="shared" si="530"/>
        <v/>
      </c>
      <c r="I4237" s="80" t="str">
        <f>IFERROR(VLOOKUP(D4237,Sheet2!A:B,2,0),"")</f>
        <v/>
      </c>
      <c r="J4237" s="64" t="str">
        <f>IFERROR(IF(I4237&lt;&gt;"",VLOOKUP(I4237,Sheet2!B:C,2,0),""),"")</f>
        <v/>
      </c>
      <c r="K4237" s="64" t="str">
        <f>IFERROR( IF(I4237&lt;&gt;"", HLOOKUP(L$2+$A4237,Sheet2!BX:NK,2,0),""),"")</f>
        <v/>
      </c>
      <c r="L4237" t="str">
        <f>IF(OR(HLOOKUP(L$2+$A4237,Sheet2!BX:NK,$B4237,0),HLOOKUP(L$2+$A4237,Sheet2!BX:NK,$B4237,0)&lt;&gt;""),HLOOKUP(L$2+$A4237,Sheet2!BX:NK,$B4237,0),"")</f>
        <v/>
      </c>
      <c r="M4237" t="str">
        <f>IF(OR(HLOOKUP(M$2+$A4237,Sheet2!BY:NL,$B4237,0),HLOOKUP(M$2+$A4237,Sheet2!BY:NL,$B4237,0)&lt;&gt;""),HLOOKUP(M$2+$A4237,Sheet2!BY:NL,$B4237,0),"")</f>
        <v/>
      </c>
      <c r="N4237" t="str">
        <f>IF(OR(HLOOKUP(N$2+$A4237,Sheet2!BZ:NM,$B4237,0),HLOOKUP(N$2+$A4237,Sheet2!BZ:NM,$B4237,0)&lt;&gt;""),HLOOKUP(N$2+$A4237,Sheet2!BZ:NM,$B4237,0),"")</f>
        <v/>
      </c>
      <c r="O4237" t="str">
        <f>IF(OR(HLOOKUP(O$2+$A4237,Sheet2!CA:NN,$B4237,0),HLOOKUP(O$2+$A4237,Sheet2!CA:NN,$B4237,0)&lt;&gt;""),HLOOKUP(O$2+$A4237,Sheet2!CA:NN,$B4237,0),"")</f>
        <v/>
      </c>
      <c r="P4237" t="str">
        <f>IF(OR(HLOOKUP(P$2+$A4237,Sheet2!CB:NO,$B4237,0),HLOOKUP(P$2+$A4237,Sheet2!CB:NO,$B4237,0)&lt;&gt;""),HLOOKUP(P$2+$A4237,Sheet2!CB:NO,$B4237,0),"")</f>
        <v/>
      </c>
      <c r="Q4237" t="str">
        <f>IF(OR(HLOOKUP(Q$2+$A4237,Sheet2!CC:NO,$B4237,0),HLOOKUP(Q$2+$A4237,Sheet2!CC:NO,$B4237,0)&lt;&gt;""),HLOOKUP(Q$2+$A4237,Sheet2!CC:NO,$B4237,0),"")</f>
        <v/>
      </c>
    </row>
    <row r="4238" spans="1:17" x14ac:dyDescent="0.25">
      <c r="A4238" s="64">
        <f t="shared" si="531"/>
        <v>24</v>
      </c>
      <c r="B4238" s="64">
        <f t="shared" si="532"/>
        <v>428</v>
      </c>
      <c r="C4238" s="64">
        <f t="shared" si="533"/>
        <v>5</v>
      </c>
      <c r="D4238" s="64">
        <f t="shared" si="534"/>
        <v>424</v>
      </c>
      <c r="E4238" s="64">
        <f t="shared" si="535"/>
        <v>2116</v>
      </c>
      <c r="F4238" s="64" t="str">
        <f t="shared" si="528"/>
        <v/>
      </c>
      <c r="G4238" s="64" t="str">
        <f t="shared" si="529"/>
        <v/>
      </c>
      <c r="H4238" s="64" t="str">
        <f t="shared" si="530"/>
        <v/>
      </c>
      <c r="I4238" s="80" t="str">
        <f>IFERROR(VLOOKUP(D4238,Sheet2!A:B,2,0),"")</f>
        <v/>
      </c>
      <c r="J4238" s="64" t="str">
        <f>IFERROR(IF(I4238&lt;&gt;"",VLOOKUP(I4238,Sheet2!B:C,2,0),""),"")</f>
        <v/>
      </c>
      <c r="K4238" s="64" t="str">
        <f>IFERROR( IF(I4238&lt;&gt;"", HLOOKUP(L$2+$A4238,Sheet2!BX:NK,2,0),""),"")</f>
        <v/>
      </c>
      <c r="L4238" t="str">
        <f>IF(OR(HLOOKUP(L$2+$A4238,Sheet2!BX:NK,$B4238,0),HLOOKUP(L$2+$A4238,Sheet2!BX:NK,$B4238,0)&lt;&gt;""),HLOOKUP(L$2+$A4238,Sheet2!BX:NK,$B4238,0),"")</f>
        <v/>
      </c>
      <c r="M4238" t="str">
        <f>IF(OR(HLOOKUP(M$2+$A4238,Sheet2!BY:NL,$B4238,0),HLOOKUP(M$2+$A4238,Sheet2!BY:NL,$B4238,0)&lt;&gt;""),HLOOKUP(M$2+$A4238,Sheet2!BY:NL,$B4238,0),"")</f>
        <v/>
      </c>
      <c r="N4238" t="str">
        <f>IF(OR(HLOOKUP(N$2+$A4238,Sheet2!BZ:NM,$B4238,0),HLOOKUP(N$2+$A4238,Sheet2!BZ:NM,$B4238,0)&lt;&gt;""),HLOOKUP(N$2+$A4238,Sheet2!BZ:NM,$B4238,0),"")</f>
        <v/>
      </c>
      <c r="O4238" t="str">
        <f>IF(OR(HLOOKUP(O$2+$A4238,Sheet2!CA:NN,$B4238,0),HLOOKUP(O$2+$A4238,Sheet2!CA:NN,$B4238,0)&lt;&gt;""),HLOOKUP(O$2+$A4238,Sheet2!CA:NN,$B4238,0),"")</f>
        <v/>
      </c>
      <c r="P4238" t="str">
        <f>IF(OR(HLOOKUP(P$2+$A4238,Sheet2!CB:NO,$B4238,0),HLOOKUP(P$2+$A4238,Sheet2!CB:NO,$B4238,0)&lt;&gt;""),HLOOKUP(P$2+$A4238,Sheet2!CB:NO,$B4238,0),"")</f>
        <v/>
      </c>
      <c r="Q4238" t="str">
        <f>IF(OR(HLOOKUP(Q$2+$A4238,Sheet2!CC:NO,$B4238,0),HLOOKUP(Q$2+$A4238,Sheet2!CC:NO,$B4238,0)&lt;&gt;""),HLOOKUP(Q$2+$A4238,Sheet2!CC:NO,$B4238,0),"")</f>
        <v/>
      </c>
    </row>
    <row r="4239" spans="1:17" x14ac:dyDescent="0.25">
      <c r="A4239" s="64">
        <f t="shared" si="531"/>
        <v>30</v>
      </c>
      <c r="B4239" s="64">
        <f t="shared" si="532"/>
        <v>428</v>
      </c>
      <c r="C4239" s="64">
        <f t="shared" si="533"/>
        <v>6</v>
      </c>
      <c r="D4239" s="64">
        <f t="shared" si="534"/>
        <v>424</v>
      </c>
      <c r="E4239" s="64">
        <f t="shared" si="535"/>
        <v>2116</v>
      </c>
      <c r="F4239" s="64" t="str">
        <f t="shared" si="528"/>
        <v/>
      </c>
      <c r="G4239" s="64" t="str">
        <f t="shared" si="529"/>
        <v/>
      </c>
      <c r="H4239" s="64" t="str">
        <f t="shared" si="530"/>
        <v/>
      </c>
      <c r="I4239" s="80" t="str">
        <f>IFERROR(VLOOKUP(D4239,Sheet2!A:B,2,0),"")</f>
        <v/>
      </c>
      <c r="J4239" s="64" t="str">
        <f>IFERROR(IF(I4239&lt;&gt;"",VLOOKUP(I4239,Sheet2!B:C,2,0),""),"")</f>
        <v/>
      </c>
      <c r="K4239" s="64" t="str">
        <f>IFERROR( IF(I4239&lt;&gt;"", HLOOKUP(L$2+$A4239,Sheet2!BX:NK,2,0),""),"")</f>
        <v/>
      </c>
      <c r="L4239" t="str">
        <f>IF(OR(HLOOKUP(L$2+$A4239,Sheet2!BX:NK,$B4239,0),HLOOKUP(L$2+$A4239,Sheet2!BX:NK,$B4239,0)&lt;&gt;""),HLOOKUP(L$2+$A4239,Sheet2!BX:NK,$B4239,0),"")</f>
        <v/>
      </c>
      <c r="M4239" t="str">
        <f>IF(OR(HLOOKUP(M$2+$A4239,Sheet2!BY:NL,$B4239,0),HLOOKUP(M$2+$A4239,Sheet2!BY:NL,$B4239,0)&lt;&gt;""),HLOOKUP(M$2+$A4239,Sheet2!BY:NL,$B4239,0),"")</f>
        <v/>
      </c>
      <c r="N4239" t="str">
        <f>IF(OR(HLOOKUP(N$2+$A4239,Sheet2!BZ:NM,$B4239,0),HLOOKUP(N$2+$A4239,Sheet2!BZ:NM,$B4239,0)&lt;&gt;""),HLOOKUP(N$2+$A4239,Sheet2!BZ:NM,$B4239,0),"")</f>
        <v/>
      </c>
      <c r="O4239" t="str">
        <f>IF(OR(HLOOKUP(O$2+$A4239,Sheet2!CA:NN,$B4239,0),HLOOKUP(O$2+$A4239,Sheet2!CA:NN,$B4239,0)&lt;&gt;""),HLOOKUP(O$2+$A4239,Sheet2!CA:NN,$B4239,0),"")</f>
        <v/>
      </c>
      <c r="P4239" t="str">
        <f>IF(OR(HLOOKUP(P$2+$A4239,Sheet2!CB:NO,$B4239,0),HLOOKUP(P$2+$A4239,Sheet2!CB:NO,$B4239,0)&lt;&gt;""),HLOOKUP(P$2+$A4239,Sheet2!CB:NO,$B4239,0),"")</f>
        <v/>
      </c>
      <c r="Q4239" t="str">
        <f>IF(OR(HLOOKUP(Q$2+$A4239,Sheet2!CC:NO,$B4239,0),HLOOKUP(Q$2+$A4239,Sheet2!CC:NO,$B4239,0)&lt;&gt;""),HLOOKUP(Q$2+$A4239,Sheet2!CC:NO,$B4239,0),"")</f>
        <v/>
      </c>
    </row>
    <row r="4240" spans="1:17" x14ac:dyDescent="0.25">
      <c r="A4240" s="64">
        <f t="shared" si="531"/>
        <v>36</v>
      </c>
      <c r="B4240" s="64">
        <f t="shared" si="532"/>
        <v>428</v>
      </c>
      <c r="C4240" s="64">
        <f t="shared" si="533"/>
        <v>7</v>
      </c>
      <c r="D4240" s="64">
        <f t="shared" si="534"/>
        <v>424</v>
      </c>
      <c r="E4240" s="64">
        <f t="shared" si="535"/>
        <v>2116</v>
      </c>
      <c r="F4240" s="64" t="str">
        <f t="shared" si="528"/>
        <v/>
      </c>
      <c r="G4240" s="64" t="str">
        <f t="shared" si="529"/>
        <v/>
      </c>
      <c r="H4240" s="64" t="str">
        <f t="shared" si="530"/>
        <v/>
      </c>
      <c r="I4240" s="80" t="str">
        <f>IFERROR(VLOOKUP(D4240,Sheet2!A:B,2,0),"")</f>
        <v/>
      </c>
      <c r="J4240" s="64" t="str">
        <f>IFERROR(IF(I4240&lt;&gt;"",VLOOKUP(I4240,Sheet2!B:C,2,0),""),"")</f>
        <v/>
      </c>
      <c r="K4240" s="64" t="str">
        <f>IFERROR( IF(I4240&lt;&gt;"", HLOOKUP(L$2+$A4240,Sheet2!BX:NK,2,0),""),"")</f>
        <v/>
      </c>
      <c r="L4240" t="str">
        <f>IF(OR(HLOOKUP(L$2+$A4240,Sheet2!BX:NK,$B4240,0),HLOOKUP(L$2+$A4240,Sheet2!BX:NK,$B4240,0)&lt;&gt;""),HLOOKUP(L$2+$A4240,Sheet2!BX:NK,$B4240,0),"")</f>
        <v/>
      </c>
      <c r="M4240" t="str">
        <f>IF(OR(HLOOKUP(M$2+$A4240,Sheet2!BY:NL,$B4240,0),HLOOKUP(M$2+$A4240,Sheet2!BY:NL,$B4240,0)&lt;&gt;""),HLOOKUP(M$2+$A4240,Sheet2!BY:NL,$B4240,0),"")</f>
        <v/>
      </c>
      <c r="N4240" t="str">
        <f>IF(OR(HLOOKUP(N$2+$A4240,Sheet2!BZ:NM,$B4240,0),HLOOKUP(N$2+$A4240,Sheet2!BZ:NM,$B4240,0)&lt;&gt;""),HLOOKUP(N$2+$A4240,Sheet2!BZ:NM,$B4240,0),"")</f>
        <v/>
      </c>
      <c r="O4240" t="str">
        <f>IF(OR(HLOOKUP(O$2+$A4240,Sheet2!CA:NN,$B4240,0),HLOOKUP(O$2+$A4240,Sheet2!CA:NN,$B4240,0)&lt;&gt;""),HLOOKUP(O$2+$A4240,Sheet2!CA:NN,$B4240,0),"")</f>
        <v/>
      </c>
      <c r="P4240" t="str">
        <f>IF(OR(HLOOKUP(P$2+$A4240,Sheet2!CB:NO,$B4240,0),HLOOKUP(P$2+$A4240,Sheet2!CB:NO,$B4240,0)&lt;&gt;""),HLOOKUP(P$2+$A4240,Sheet2!CB:NO,$B4240,0),"")</f>
        <v/>
      </c>
      <c r="Q4240" t="str">
        <f>IF(OR(HLOOKUP(Q$2+$A4240,Sheet2!CC:NO,$B4240,0),HLOOKUP(Q$2+$A4240,Sheet2!CC:NO,$B4240,0)&lt;&gt;""),HLOOKUP(Q$2+$A4240,Sheet2!CC:NO,$B4240,0),"")</f>
        <v/>
      </c>
    </row>
    <row r="4241" spans="1:17" x14ac:dyDescent="0.25">
      <c r="A4241" s="64">
        <f t="shared" si="531"/>
        <v>42</v>
      </c>
      <c r="B4241" s="64">
        <f t="shared" si="532"/>
        <v>428</v>
      </c>
      <c r="C4241" s="64">
        <f t="shared" si="533"/>
        <v>8</v>
      </c>
      <c r="D4241" s="64">
        <f t="shared" si="534"/>
        <v>424</v>
      </c>
      <c r="E4241" s="64">
        <f t="shared" si="535"/>
        <v>2116</v>
      </c>
      <c r="F4241" s="64" t="str">
        <f t="shared" si="528"/>
        <v/>
      </c>
      <c r="G4241" s="64" t="str">
        <f t="shared" si="529"/>
        <v/>
      </c>
      <c r="H4241" s="64" t="str">
        <f t="shared" si="530"/>
        <v/>
      </c>
      <c r="I4241" s="80" t="str">
        <f>IFERROR(VLOOKUP(D4241,Sheet2!A:B,2,0),"")</f>
        <v/>
      </c>
      <c r="J4241" s="64" t="str">
        <f>IFERROR(IF(I4241&lt;&gt;"",VLOOKUP(I4241,Sheet2!B:C,2,0),""),"")</f>
        <v/>
      </c>
      <c r="K4241" s="64" t="str">
        <f>IFERROR( IF(I4241&lt;&gt;"", HLOOKUP(L$2+$A4241,Sheet2!BX:NK,2,0),""),"")</f>
        <v/>
      </c>
      <c r="L4241" t="str">
        <f>IF(OR(HLOOKUP(L$2+$A4241,Sheet2!BX:NK,$B4241,0),HLOOKUP(L$2+$A4241,Sheet2!BX:NK,$B4241,0)&lt;&gt;""),HLOOKUP(L$2+$A4241,Sheet2!BX:NK,$B4241,0),"")</f>
        <v/>
      </c>
      <c r="M4241" t="str">
        <f>IF(OR(HLOOKUP(M$2+$A4241,Sheet2!BY:NL,$B4241,0),HLOOKUP(M$2+$A4241,Sheet2!BY:NL,$B4241,0)&lt;&gt;""),HLOOKUP(M$2+$A4241,Sheet2!BY:NL,$B4241,0),"")</f>
        <v/>
      </c>
      <c r="N4241" t="str">
        <f>IF(OR(HLOOKUP(N$2+$A4241,Sheet2!BZ:NM,$B4241,0),HLOOKUP(N$2+$A4241,Sheet2!BZ:NM,$B4241,0)&lt;&gt;""),HLOOKUP(N$2+$A4241,Sheet2!BZ:NM,$B4241,0),"")</f>
        <v/>
      </c>
      <c r="O4241" t="str">
        <f>IF(OR(HLOOKUP(O$2+$A4241,Sheet2!CA:NN,$B4241,0),HLOOKUP(O$2+$A4241,Sheet2!CA:NN,$B4241,0)&lt;&gt;""),HLOOKUP(O$2+$A4241,Sheet2!CA:NN,$B4241,0),"")</f>
        <v/>
      </c>
      <c r="P4241" t="str">
        <f>IF(OR(HLOOKUP(P$2+$A4241,Sheet2!CB:NO,$B4241,0),HLOOKUP(P$2+$A4241,Sheet2!CB:NO,$B4241,0)&lt;&gt;""),HLOOKUP(P$2+$A4241,Sheet2!CB:NO,$B4241,0),"")</f>
        <v/>
      </c>
      <c r="Q4241" t="str">
        <f>IF(OR(HLOOKUP(Q$2+$A4241,Sheet2!CC:NO,$B4241,0),HLOOKUP(Q$2+$A4241,Sheet2!CC:NO,$B4241,0)&lt;&gt;""),HLOOKUP(Q$2+$A4241,Sheet2!CC:NO,$B4241,0),"")</f>
        <v/>
      </c>
    </row>
    <row r="4242" spans="1:17" x14ac:dyDescent="0.25">
      <c r="A4242" s="64">
        <f t="shared" si="531"/>
        <v>48</v>
      </c>
      <c r="B4242" s="64">
        <f t="shared" si="532"/>
        <v>428</v>
      </c>
      <c r="C4242" s="64">
        <f t="shared" si="533"/>
        <v>9</v>
      </c>
      <c r="D4242" s="64">
        <f t="shared" si="534"/>
        <v>424</v>
      </c>
      <c r="E4242" s="64">
        <f t="shared" si="535"/>
        <v>2116</v>
      </c>
      <c r="F4242" s="64" t="str">
        <f t="shared" si="528"/>
        <v/>
      </c>
      <c r="G4242" s="64" t="str">
        <f t="shared" si="529"/>
        <v/>
      </c>
      <c r="H4242" s="64" t="str">
        <f t="shared" si="530"/>
        <v/>
      </c>
      <c r="I4242" s="80" t="str">
        <f>IFERROR(VLOOKUP(D4242,Sheet2!A:B,2,0),"")</f>
        <v/>
      </c>
      <c r="J4242" s="64" t="str">
        <f>IFERROR(IF(I4242&lt;&gt;"",VLOOKUP(I4242,Sheet2!B:C,2,0),""),"")</f>
        <v/>
      </c>
      <c r="K4242" s="64" t="str">
        <f>IFERROR( IF(I4242&lt;&gt;"", HLOOKUP(L$2+$A4242,Sheet2!BX:NK,2,0),""),"")</f>
        <v/>
      </c>
      <c r="L4242" t="str">
        <f>IF(OR(HLOOKUP(L$2+$A4242,Sheet2!BX:NK,$B4242,0),HLOOKUP(L$2+$A4242,Sheet2!BX:NK,$B4242,0)&lt;&gt;""),HLOOKUP(L$2+$A4242,Sheet2!BX:NK,$B4242,0),"")</f>
        <v/>
      </c>
      <c r="M4242" t="str">
        <f>IF(OR(HLOOKUP(M$2+$A4242,Sheet2!BY:NL,$B4242,0),HLOOKUP(M$2+$A4242,Sheet2!BY:NL,$B4242,0)&lt;&gt;""),HLOOKUP(M$2+$A4242,Sheet2!BY:NL,$B4242,0),"")</f>
        <v/>
      </c>
      <c r="N4242" t="str">
        <f>IF(OR(HLOOKUP(N$2+$A4242,Sheet2!BZ:NM,$B4242,0),HLOOKUP(N$2+$A4242,Sheet2!BZ:NM,$B4242,0)&lt;&gt;""),HLOOKUP(N$2+$A4242,Sheet2!BZ:NM,$B4242,0),"")</f>
        <v/>
      </c>
      <c r="O4242" t="str">
        <f>IF(OR(HLOOKUP(O$2+$A4242,Sheet2!CA:NN,$B4242,0),HLOOKUP(O$2+$A4242,Sheet2!CA:NN,$B4242,0)&lt;&gt;""),HLOOKUP(O$2+$A4242,Sheet2!CA:NN,$B4242,0),"")</f>
        <v/>
      </c>
      <c r="P4242" t="str">
        <f>IF(OR(HLOOKUP(P$2+$A4242,Sheet2!CB:NO,$B4242,0),HLOOKUP(P$2+$A4242,Sheet2!CB:NO,$B4242,0)&lt;&gt;""),HLOOKUP(P$2+$A4242,Sheet2!CB:NO,$B4242,0),"")</f>
        <v/>
      </c>
      <c r="Q4242" t="str">
        <f>IF(OR(HLOOKUP(Q$2+$A4242,Sheet2!CC:NO,$B4242,0),HLOOKUP(Q$2+$A4242,Sheet2!CC:NO,$B4242,0)&lt;&gt;""),HLOOKUP(Q$2+$A4242,Sheet2!CC:NO,$B4242,0),"")</f>
        <v/>
      </c>
    </row>
    <row r="4243" spans="1:17" x14ac:dyDescent="0.25">
      <c r="A4243" s="64">
        <f t="shared" si="531"/>
        <v>54</v>
      </c>
      <c r="B4243" s="64">
        <f t="shared" si="532"/>
        <v>428</v>
      </c>
      <c r="C4243" s="64">
        <f t="shared" si="533"/>
        <v>10</v>
      </c>
      <c r="D4243" s="64">
        <f t="shared" si="534"/>
        <v>424</v>
      </c>
      <c r="E4243" s="64">
        <f t="shared" si="535"/>
        <v>2116</v>
      </c>
      <c r="F4243" s="64" t="str">
        <f t="shared" si="528"/>
        <v/>
      </c>
      <c r="G4243" s="64" t="str">
        <f t="shared" si="529"/>
        <v/>
      </c>
      <c r="H4243" s="64" t="str">
        <f t="shared" si="530"/>
        <v/>
      </c>
      <c r="I4243" s="80" t="str">
        <f>IFERROR(VLOOKUP(D4243,Sheet2!A:B,2,0),"")</f>
        <v/>
      </c>
      <c r="J4243" s="64" t="str">
        <f>IFERROR(IF(I4243&lt;&gt;"",VLOOKUP(I4243,Sheet2!B:C,2,0),""),"")</f>
        <v/>
      </c>
      <c r="K4243" s="64" t="str">
        <f>IFERROR( IF(I4243&lt;&gt;"", HLOOKUP(L$2+$A4243,Sheet2!BX:NK,2,0),""),"")</f>
        <v/>
      </c>
      <c r="L4243" t="str">
        <f>IF(OR(HLOOKUP(L$2+$A4243,Sheet2!BX:NK,$B4243,0),HLOOKUP(L$2+$A4243,Sheet2!BX:NK,$B4243,0)&lt;&gt;""),HLOOKUP(L$2+$A4243,Sheet2!BX:NK,$B4243,0),"")</f>
        <v/>
      </c>
      <c r="M4243" t="str">
        <f>IF(OR(HLOOKUP(M$2+$A4243,Sheet2!BY:NL,$B4243,0),HLOOKUP(M$2+$A4243,Sheet2!BY:NL,$B4243,0)&lt;&gt;""),HLOOKUP(M$2+$A4243,Sheet2!BY:NL,$B4243,0),"")</f>
        <v/>
      </c>
      <c r="N4243" t="str">
        <f>IF(OR(HLOOKUP(N$2+$A4243,Sheet2!BZ:NM,$B4243,0),HLOOKUP(N$2+$A4243,Sheet2!BZ:NM,$B4243,0)&lt;&gt;""),HLOOKUP(N$2+$A4243,Sheet2!BZ:NM,$B4243,0),"")</f>
        <v/>
      </c>
      <c r="O4243" t="str">
        <f>IF(OR(HLOOKUP(O$2+$A4243,Sheet2!CA:NN,$B4243,0),HLOOKUP(O$2+$A4243,Sheet2!CA:NN,$B4243,0)&lt;&gt;""),HLOOKUP(O$2+$A4243,Sheet2!CA:NN,$B4243,0),"")</f>
        <v/>
      </c>
      <c r="P4243" t="str">
        <f>IF(OR(HLOOKUP(P$2+$A4243,Sheet2!CB:NO,$B4243,0),HLOOKUP(P$2+$A4243,Sheet2!CB:NO,$B4243,0)&lt;&gt;""),HLOOKUP(P$2+$A4243,Sheet2!CB:NO,$B4243,0),"")</f>
        <v/>
      </c>
      <c r="Q4243" t="str">
        <f>IF(OR(HLOOKUP(Q$2+$A4243,Sheet2!CC:NO,$B4243,0),HLOOKUP(Q$2+$A4243,Sheet2!CC:NO,$B4243,0)&lt;&gt;""),HLOOKUP(Q$2+$A4243,Sheet2!CC:NO,$B4243,0),"")</f>
        <v/>
      </c>
    </row>
    <row r="4244" spans="1:17" x14ac:dyDescent="0.25">
      <c r="A4244" s="64">
        <f t="shared" si="531"/>
        <v>0</v>
      </c>
      <c r="B4244" s="64">
        <f t="shared" si="532"/>
        <v>429</v>
      </c>
      <c r="C4244" s="64">
        <f t="shared" si="533"/>
        <v>1</v>
      </c>
      <c r="D4244" s="64">
        <f t="shared" si="534"/>
        <v>425</v>
      </c>
      <c r="E4244" s="64">
        <f t="shared" si="535"/>
        <v>2121</v>
      </c>
      <c r="F4244" s="64" t="str">
        <f t="shared" si="528"/>
        <v/>
      </c>
      <c r="G4244" s="64" t="str">
        <f t="shared" si="529"/>
        <v/>
      </c>
      <c r="H4244" s="64" t="str">
        <f t="shared" si="530"/>
        <v/>
      </c>
      <c r="I4244" s="80" t="str">
        <f>IFERROR(VLOOKUP(D4244,Sheet2!A:B,2,0),"")</f>
        <v/>
      </c>
      <c r="J4244" s="64" t="str">
        <f>IFERROR(IF(I4244&lt;&gt;"",VLOOKUP(I4244,Sheet2!B:C,2,0),""),"")</f>
        <v/>
      </c>
      <c r="K4244" s="64" t="str">
        <f>IFERROR( IF(I4244&lt;&gt;"", HLOOKUP(L$2+$A4244,Sheet2!BX:NK,2,0),""),"")</f>
        <v/>
      </c>
      <c r="L4244" t="str">
        <f>IF(OR(HLOOKUP(L$2+$A4244,Sheet2!BX:NK,$B4244,0),HLOOKUP(L$2+$A4244,Sheet2!BX:NK,$B4244,0)&lt;&gt;""),HLOOKUP(L$2+$A4244,Sheet2!BX:NK,$B4244,0),"")</f>
        <v/>
      </c>
      <c r="M4244" t="str">
        <f>IF(OR(HLOOKUP(M$2+$A4244,Sheet2!BY:NL,$B4244,0),HLOOKUP(M$2+$A4244,Sheet2!BY:NL,$B4244,0)&lt;&gt;""),HLOOKUP(M$2+$A4244,Sheet2!BY:NL,$B4244,0),"")</f>
        <v/>
      </c>
      <c r="N4244" t="str">
        <f>IF(OR(HLOOKUP(N$2+$A4244,Sheet2!BZ:NM,$B4244,0),HLOOKUP(N$2+$A4244,Sheet2!BZ:NM,$B4244,0)&lt;&gt;""),HLOOKUP(N$2+$A4244,Sheet2!BZ:NM,$B4244,0),"")</f>
        <v/>
      </c>
      <c r="O4244" t="str">
        <f>IF(OR(HLOOKUP(O$2+$A4244,Sheet2!CA:NN,$B4244,0),HLOOKUP(O$2+$A4244,Sheet2!CA:NN,$B4244,0)&lt;&gt;""),HLOOKUP(O$2+$A4244,Sheet2!CA:NN,$B4244,0),"")</f>
        <v/>
      </c>
      <c r="P4244" t="str">
        <f>IF(OR(HLOOKUP(P$2+$A4244,Sheet2!CB:NO,$B4244,0),HLOOKUP(P$2+$A4244,Sheet2!CB:NO,$B4244,0)&lt;&gt;""),HLOOKUP(P$2+$A4244,Sheet2!CB:NO,$B4244,0),"")</f>
        <v/>
      </c>
      <c r="Q4244" t="str">
        <f>IF(OR(HLOOKUP(Q$2+$A4244,Sheet2!CC:NO,$B4244,0),HLOOKUP(Q$2+$A4244,Sheet2!CC:NO,$B4244,0)&lt;&gt;""),HLOOKUP(Q$2+$A4244,Sheet2!CC:NO,$B4244,0),"")</f>
        <v/>
      </c>
    </row>
    <row r="4245" spans="1:17" x14ac:dyDescent="0.25">
      <c r="A4245" s="64">
        <f t="shared" si="531"/>
        <v>6</v>
      </c>
      <c r="B4245" s="64">
        <f t="shared" si="532"/>
        <v>429</v>
      </c>
      <c r="C4245" s="64">
        <f t="shared" si="533"/>
        <v>2</v>
      </c>
      <c r="D4245" s="64">
        <f t="shared" si="534"/>
        <v>425</v>
      </c>
      <c r="E4245" s="64">
        <f t="shared" si="535"/>
        <v>2121</v>
      </c>
      <c r="F4245" s="64" t="str">
        <f t="shared" si="528"/>
        <v/>
      </c>
      <c r="G4245" s="64" t="str">
        <f t="shared" si="529"/>
        <v/>
      </c>
      <c r="H4245" s="64" t="str">
        <f t="shared" si="530"/>
        <v/>
      </c>
      <c r="I4245" s="80" t="str">
        <f>IFERROR(VLOOKUP(D4245,Sheet2!A:B,2,0),"")</f>
        <v/>
      </c>
      <c r="J4245" s="64" t="str">
        <f>IFERROR(IF(I4245&lt;&gt;"",VLOOKUP(I4245,Sheet2!B:C,2,0),""),"")</f>
        <v/>
      </c>
      <c r="K4245" s="64" t="str">
        <f>IFERROR( IF(I4245&lt;&gt;"", HLOOKUP(L$2+$A4245,Sheet2!BX:NK,2,0),""),"")</f>
        <v/>
      </c>
      <c r="L4245" t="str">
        <f>IF(OR(HLOOKUP(L$2+$A4245,Sheet2!BX:NK,$B4245,0),HLOOKUP(L$2+$A4245,Sheet2!BX:NK,$B4245,0)&lt;&gt;""),HLOOKUP(L$2+$A4245,Sheet2!BX:NK,$B4245,0),"")</f>
        <v/>
      </c>
      <c r="M4245" t="str">
        <f>IF(OR(HLOOKUP(M$2+$A4245,Sheet2!BY:NL,$B4245,0),HLOOKUP(M$2+$A4245,Sheet2!BY:NL,$B4245,0)&lt;&gt;""),HLOOKUP(M$2+$A4245,Sheet2!BY:NL,$B4245,0),"")</f>
        <v/>
      </c>
      <c r="N4245" t="str">
        <f>IF(OR(HLOOKUP(N$2+$A4245,Sheet2!BZ:NM,$B4245,0),HLOOKUP(N$2+$A4245,Sheet2!BZ:NM,$B4245,0)&lt;&gt;""),HLOOKUP(N$2+$A4245,Sheet2!BZ:NM,$B4245,0),"")</f>
        <v/>
      </c>
      <c r="O4245" t="str">
        <f>IF(OR(HLOOKUP(O$2+$A4245,Sheet2!CA:NN,$B4245,0),HLOOKUP(O$2+$A4245,Sheet2!CA:NN,$B4245,0)&lt;&gt;""),HLOOKUP(O$2+$A4245,Sheet2!CA:NN,$B4245,0),"")</f>
        <v/>
      </c>
      <c r="P4245" t="str">
        <f>IF(OR(HLOOKUP(P$2+$A4245,Sheet2!CB:NO,$B4245,0),HLOOKUP(P$2+$A4245,Sheet2!CB:NO,$B4245,0)&lt;&gt;""),HLOOKUP(P$2+$A4245,Sheet2!CB:NO,$B4245,0),"")</f>
        <v/>
      </c>
      <c r="Q4245" t="str">
        <f>IF(OR(HLOOKUP(Q$2+$A4245,Sheet2!CC:NO,$B4245,0),HLOOKUP(Q$2+$A4245,Sheet2!CC:NO,$B4245,0)&lt;&gt;""),HLOOKUP(Q$2+$A4245,Sheet2!CC:NO,$B4245,0),"")</f>
        <v/>
      </c>
    </row>
    <row r="4246" spans="1:17" x14ac:dyDescent="0.25">
      <c r="A4246" s="64">
        <f t="shared" si="531"/>
        <v>12</v>
      </c>
      <c r="B4246" s="64">
        <f t="shared" si="532"/>
        <v>429</v>
      </c>
      <c r="C4246" s="64">
        <f t="shared" si="533"/>
        <v>3</v>
      </c>
      <c r="D4246" s="64">
        <f t="shared" si="534"/>
        <v>425</v>
      </c>
      <c r="E4246" s="64">
        <f t="shared" si="535"/>
        <v>2121</v>
      </c>
      <c r="F4246" s="64" t="str">
        <f t="shared" si="528"/>
        <v/>
      </c>
      <c r="G4246" s="64" t="str">
        <f t="shared" si="529"/>
        <v/>
      </c>
      <c r="H4246" s="64" t="str">
        <f t="shared" si="530"/>
        <v/>
      </c>
      <c r="I4246" s="80" t="str">
        <f>IFERROR(VLOOKUP(D4246,Sheet2!A:B,2,0),"")</f>
        <v/>
      </c>
      <c r="J4246" s="64" t="str">
        <f>IFERROR(IF(I4246&lt;&gt;"",VLOOKUP(I4246,Sheet2!B:C,2,0),""),"")</f>
        <v/>
      </c>
      <c r="K4246" s="64" t="str">
        <f>IFERROR( IF(I4246&lt;&gt;"", HLOOKUP(L$2+$A4246,Sheet2!BX:NK,2,0),""),"")</f>
        <v/>
      </c>
      <c r="L4246" t="str">
        <f>IF(OR(HLOOKUP(L$2+$A4246,Sheet2!BX:NK,$B4246,0),HLOOKUP(L$2+$A4246,Sheet2!BX:NK,$B4246,0)&lt;&gt;""),HLOOKUP(L$2+$A4246,Sheet2!BX:NK,$B4246,0),"")</f>
        <v/>
      </c>
      <c r="M4246" t="str">
        <f>IF(OR(HLOOKUP(M$2+$A4246,Sheet2!BY:NL,$B4246,0),HLOOKUP(M$2+$A4246,Sheet2!BY:NL,$B4246,0)&lt;&gt;""),HLOOKUP(M$2+$A4246,Sheet2!BY:NL,$B4246,0),"")</f>
        <v/>
      </c>
      <c r="N4246" t="str">
        <f>IF(OR(HLOOKUP(N$2+$A4246,Sheet2!BZ:NM,$B4246,0),HLOOKUP(N$2+$A4246,Sheet2!BZ:NM,$B4246,0)&lt;&gt;""),HLOOKUP(N$2+$A4246,Sheet2!BZ:NM,$B4246,0),"")</f>
        <v/>
      </c>
      <c r="O4246" t="str">
        <f>IF(OR(HLOOKUP(O$2+$A4246,Sheet2!CA:NN,$B4246,0),HLOOKUP(O$2+$A4246,Sheet2!CA:NN,$B4246,0)&lt;&gt;""),HLOOKUP(O$2+$A4246,Sheet2!CA:NN,$B4246,0),"")</f>
        <v/>
      </c>
      <c r="P4246" t="str">
        <f>IF(OR(HLOOKUP(P$2+$A4246,Sheet2!CB:NO,$B4246,0),HLOOKUP(P$2+$A4246,Sheet2!CB:NO,$B4246,0)&lt;&gt;""),HLOOKUP(P$2+$A4246,Sheet2!CB:NO,$B4246,0),"")</f>
        <v/>
      </c>
      <c r="Q4246" t="str">
        <f>IF(OR(HLOOKUP(Q$2+$A4246,Sheet2!CC:NO,$B4246,0),HLOOKUP(Q$2+$A4246,Sheet2!CC:NO,$B4246,0)&lt;&gt;""),HLOOKUP(Q$2+$A4246,Sheet2!CC:NO,$B4246,0),"")</f>
        <v/>
      </c>
    </row>
    <row r="4247" spans="1:17" x14ac:dyDescent="0.25">
      <c r="A4247" s="64">
        <f t="shared" si="531"/>
        <v>18</v>
      </c>
      <c r="B4247" s="64">
        <f t="shared" si="532"/>
        <v>429</v>
      </c>
      <c r="C4247" s="64">
        <f t="shared" si="533"/>
        <v>4</v>
      </c>
      <c r="D4247" s="64">
        <f t="shared" si="534"/>
        <v>425</v>
      </c>
      <c r="E4247" s="64">
        <f t="shared" si="535"/>
        <v>2121</v>
      </c>
      <c r="F4247" s="64" t="str">
        <f t="shared" si="528"/>
        <v/>
      </c>
      <c r="G4247" s="64" t="str">
        <f t="shared" si="529"/>
        <v/>
      </c>
      <c r="H4247" s="64" t="str">
        <f t="shared" si="530"/>
        <v/>
      </c>
      <c r="I4247" s="80" t="str">
        <f>IFERROR(VLOOKUP(D4247,Sheet2!A:B,2,0),"")</f>
        <v/>
      </c>
      <c r="J4247" s="64" t="str">
        <f>IFERROR(IF(I4247&lt;&gt;"",VLOOKUP(I4247,Sheet2!B:C,2,0),""),"")</f>
        <v/>
      </c>
      <c r="K4247" s="64" t="str">
        <f>IFERROR( IF(I4247&lt;&gt;"", HLOOKUP(L$2+$A4247,Sheet2!BX:NK,2,0),""),"")</f>
        <v/>
      </c>
      <c r="L4247" t="str">
        <f>IF(OR(HLOOKUP(L$2+$A4247,Sheet2!BX:NK,$B4247,0),HLOOKUP(L$2+$A4247,Sheet2!BX:NK,$B4247,0)&lt;&gt;""),HLOOKUP(L$2+$A4247,Sheet2!BX:NK,$B4247,0),"")</f>
        <v/>
      </c>
      <c r="M4247" t="str">
        <f>IF(OR(HLOOKUP(M$2+$A4247,Sheet2!BY:NL,$B4247,0),HLOOKUP(M$2+$A4247,Sheet2!BY:NL,$B4247,0)&lt;&gt;""),HLOOKUP(M$2+$A4247,Sheet2!BY:NL,$B4247,0),"")</f>
        <v/>
      </c>
      <c r="N4247" t="str">
        <f>IF(OR(HLOOKUP(N$2+$A4247,Sheet2!BZ:NM,$B4247,0),HLOOKUP(N$2+$A4247,Sheet2!BZ:NM,$B4247,0)&lt;&gt;""),HLOOKUP(N$2+$A4247,Sheet2!BZ:NM,$B4247,0),"")</f>
        <v/>
      </c>
      <c r="O4247" t="str">
        <f>IF(OR(HLOOKUP(O$2+$A4247,Sheet2!CA:NN,$B4247,0),HLOOKUP(O$2+$A4247,Sheet2!CA:NN,$B4247,0)&lt;&gt;""),HLOOKUP(O$2+$A4247,Sheet2!CA:NN,$B4247,0),"")</f>
        <v/>
      </c>
      <c r="P4247" t="str">
        <f>IF(OR(HLOOKUP(P$2+$A4247,Sheet2!CB:NO,$B4247,0),HLOOKUP(P$2+$A4247,Sheet2!CB:NO,$B4247,0)&lt;&gt;""),HLOOKUP(P$2+$A4247,Sheet2!CB:NO,$B4247,0),"")</f>
        <v/>
      </c>
      <c r="Q4247" t="str">
        <f>IF(OR(HLOOKUP(Q$2+$A4247,Sheet2!CC:NO,$B4247,0),HLOOKUP(Q$2+$A4247,Sheet2!CC:NO,$B4247,0)&lt;&gt;""),HLOOKUP(Q$2+$A4247,Sheet2!CC:NO,$B4247,0),"")</f>
        <v/>
      </c>
    </row>
    <row r="4248" spans="1:17" x14ac:dyDescent="0.25">
      <c r="A4248" s="64">
        <f t="shared" si="531"/>
        <v>24</v>
      </c>
      <c r="B4248" s="64">
        <f t="shared" si="532"/>
        <v>429</v>
      </c>
      <c r="C4248" s="64">
        <f t="shared" si="533"/>
        <v>5</v>
      </c>
      <c r="D4248" s="64">
        <f t="shared" si="534"/>
        <v>425</v>
      </c>
      <c r="E4248" s="64">
        <f t="shared" si="535"/>
        <v>2121</v>
      </c>
      <c r="F4248" s="64" t="str">
        <f t="shared" si="528"/>
        <v/>
      </c>
      <c r="G4248" s="64" t="str">
        <f t="shared" si="529"/>
        <v/>
      </c>
      <c r="H4248" s="64" t="str">
        <f t="shared" si="530"/>
        <v/>
      </c>
      <c r="I4248" s="80" t="str">
        <f>IFERROR(VLOOKUP(D4248,Sheet2!A:B,2,0),"")</f>
        <v/>
      </c>
      <c r="J4248" s="64" t="str">
        <f>IFERROR(IF(I4248&lt;&gt;"",VLOOKUP(I4248,Sheet2!B:C,2,0),""),"")</f>
        <v/>
      </c>
      <c r="K4248" s="64" t="str">
        <f>IFERROR( IF(I4248&lt;&gt;"", HLOOKUP(L$2+$A4248,Sheet2!BX:NK,2,0),""),"")</f>
        <v/>
      </c>
      <c r="L4248" t="str">
        <f>IF(OR(HLOOKUP(L$2+$A4248,Sheet2!BX:NK,$B4248,0),HLOOKUP(L$2+$A4248,Sheet2!BX:NK,$B4248,0)&lt;&gt;""),HLOOKUP(L$2+$A4248,Sheet2!BX:NK,$B4248,0),"")</f>
        <v/>
      </c>
      <c r="M4248" t="str">
        <f>IF(OR(HLOOKUP(M$2+$A4248,Sheet2!BY:NL,$B4248,0),HLOOKUP(M$2+$A4248,Sheet2!BY:NL,$B4248,0)&lt;&gt;""),HLOOKUP(M$2+$A4248,Sheet2!BY:NL,$B4248,0),"")</f>
        <v/>
      </c>
      <c r="N4248" t="str">
        <f>IF(OR(HLOOKUP(N$2+$A4248,Sheet2!BZ:NM,$B4248,0),HLOOKUP(N$2+$A4248,Sheet2!BZ:NM,$B4248,0)&lt;&gt;""),HLOOKUP(N$2+$A4248,Sheet2!BZ:NM,$B4248,0),"")</f>
        <v/>
      </c>
      <c r="O4248" t="str">
        <f>IF(OR(HLOOKUP(O$2+$A4248,Sheet2!CA:NN,$B4248,0),HLOOKUP(O$2+$A4248,Sheet2!CA:NN,$B4248,0)&lt;&gt;""),HLOOKUP(O$2+$A4248,Sheet2!CA:NN,$B4248,0),"")</f>
        <v/>
      </c>
      <c r="P4248" t="str">
        <f>IF(OR(HLOOKUP(P$2+$A4248,Sheet2!CB:NO,$B4248,0),HLOOKUP(P$2+$A4248,Sheet2!CB:NO,$B4248,0)&lt;&gt;""),HLOOKUP(P$2+$A4248,Sheet2!CB:NO,$B4248,0),"")</f>
        <v/>
      </c>
      <c r="Q4248" t="str">
        <f>IF(OR(HLOOKUP(Q$2+$A4248,Sheet2!CC:NO,$B4248,0),HLOOKUP(Q$2+$A4248,Sheet2!CC:NO,$B4248,0)&lt;&gt;""),HLOOKUP(Q$2+$A4248,Sheet2!CC:NO,$B4248,0),"")</f>
        <v/>
      </c>
    </row>
    <row r="4249" spans="1:17" x14ac:dyDescent="0.25">
      <c r="A4249" s="64">
        <f t="shared" si="531"/>
        <v>30</v>
      </c>
      <c r="B4249" s="64">
        <f t="shared" si="532"/>
        <v>429</v>
      </c>
      <c r="C4249" s="64">
        <f t="shared" si="533"/>
        <v>6</v>
      </c>
      <c r="D4249" s="64">
        <f t="shared" si="534"/>
        <v>425</v>
      </c>
      <c r="E4249" s="64">
        <f t="shared" si="535"/>
        <v>2121</v>
      </c>
      <c r="F4249" s="64" t="str">
        <f t="shared" si="528"/>
        <v/>
      </c>
      <c r="G4249" s="64" t="str">
        <f t="shared" si="529"/>
        <v/>
      </c>
      <c r="H4249" s="64" t="str">
        <f t="shared" si="530"/>
        <v/>
      </c>
      <c r="I4249" s="80" t="str">
        <f>IFERROR(VLOOKUP(D4249,Sheet2!A:B,2,0),"")</f>
        <v/>
      </c>
      <c r="J4249" s="64" t="str">
        <f>IFERROR(IF(I4249&lt;&gt;"",VLOOKUP(I4249,Sheet2!B:C,2,0),""),"")</f>
        <v/>
      </c>
      <c r="K4249" s="64" t="str">
        <f>IFERROR( IF(I4249&lt;&gt;"", HLOOKUP(L$2+$A4249,Sheet2!BX:NK,2,0),""),"")</f>
        <v/>
      </c>
      <c r="L4249" t="str">
        <f>IF(OR(HLOOKUP(L$2+$A4249,Sheet2!BX:NK,$B4249,0),HLOOKUP(L$2+$A4249,Sheet2!BX:NK,$B4249,0)&lt;&gt;""),HLOOKUP(L$2+$A4249,Sheet2!BX:NK,$B4249,0),"")</f>
        <v/>
      </c>
      <c r="M4249" t="str">
        <f>IF(OR(HLOOKUP(M$2+$A4249,Sheet2!BY:NL,$B4249,0),HLOOKUP(M$2+$A4249,Sheet2!BY:NL,$B4249,0)&lt;&gt;""),HLOOKUP(M$2+$A4249,Sheet2!BY:NL,$B4249,0),"")</f>
        <v/>
      </c>
      <c r="N4249" t="str">
        <f>IF(OR(HLOOKUP(N$2+$A4249,Sheet2!BZ:NM,$B4249,0),HLOOKUP(N$2+$A4249,Sheet2!BZ:NM,$B4249,0)&lt;&gt;""),HLOOKUP(N$2+$A4249,Sheet2!BZ:NM,$B4249,0),"")</f>
        <v/>
      </c>
      <c r="O4249" t="str">
        <f>IF(OR(HLOOKUP(O$2+$A4249,Sheet2!CA:NN,$B4249,0),HLOOKUP(O$2+$A4249,Sheet2!CA:NN,$B4249,0)&lt;&gt;""),HLOOKUP(O$2+$A4249,Sheet2!CA:NN,$B4249,0),"")</f>
        <v/>
      </c>
      <c r="P4249" t="str">
        <f>IF(OR(HLOOKUP(P$2+$A4249,Sheet2!CB:NO,$B4249,0),HLOOKUP(P$2+$A4249,Sheet2!CB:NO,$B4249,0)&lt;&gt;""),HLOOKUP(P$2+$A4249,Sheet2!CB:NO,$B4249,0),"")</f>
        <v/>
      </c>
      <c r="Q4249" t="str">
        <f>IF(OR(HLOOKUP(Q$2+$A4249,Sheet2!CC:NO,$B4249,0),HLOOKUP(Q$2+$A4249,Sheet2!CC:NO,$B4249,0)&lt;&gt;""),HLOOKUP(Q$2+$A4249,Sheet2!CC:NO,$B4249,0),"")</f>
        <v/>
      </c>
    </row>
    <row r="4250" spans="1:17" x14ac:dyDescent="0.25">
      <c r="A4250" s="64">
        <f t="shared" si="531"/>
        <v>36</v>
      </c>
      <c r="B4250" s="64">
        <f t="shared" si="532"/>
        <v>429</v>
      </c>
      <c r="C4250" s="64">
        <f t="shared" si="533"/>
        <v>7</v>
      </c>
      <c r="D4250" s="64">
        <f t="shared" si="534"/>
        <v>425</v>
      </c>
      <c r="E4250" s="64">
        <f t="shared" si="535"/>
        <v>2121</v>
      </c>
      <c r="F4250" s="64" t="str">
        <f t="shared" si="528"/>
        <v/>
      </c>
      <c r="G4250" s="64" t="str">
        <f t="shared" si="529"/>
        <v/>
      </c>
      <c r="H4250" s="64" t="str">
        <f t="shared" si="530"/>
        <v/>
      </c>
      <c r="I4250" s="80" t="str">
        <f>IFERROR(VLOOKUP(D4250,Sheet2!A:B,2,0),"")</f>
        <v/>
      </c>
      <c r="J4250" s="64" t="str">
        <f>IFERROR(IF(I4250&lt;&gt;"",VLOOKUP(I4250,Sheet2!B:C,2,0),""),"")</f>
        <v/>
      </c>
      <c r="K4250" s="64" t="str">
        <f>IFERROR( IF(I4250&lt;&gt;"", HLOOKUP(L$2+$A4250,Sheet2!BX:NK,2,0),""),"")</f>
        <v/>
      </c>
      <c r="L4250" t="str">
        <f>IF(OR(HLOOKUP(L$2+$A4250,Sheet2!BX:NK,$B4250,0),HLOOKUP(L$2+$A4250,Sheet2!BX:NK,$B4250,0)&lt;&gt;""),HLOOKUP(L$2+$A4250,Sheet2!BX:NK,$B4250,0),"")</f>
        <v/>
      </c>
      <c r="M4250" t="str">
        <f>IF(OR(HLOOKUP(M$2+$A4250,Sheet2!BY:NL,$B4250,0),HLOOKUP(M$2+$A4250,Sheet2!BY:NL,$B4250,0)&lt;&gt;""),HLOOKUP(M$2+$A4250,Sheet2!BY:NL,$B4250,0),"")</f>
        <v/>
      </c>
      <c r="N4250" t="str">
        <f>IF(OR(HLOOKUP(N$2+$A4250,Sheet2!BZ:NM,$B4250,0),HLOOKUP(N$2+$A4250,Sheet2!BZ:NM,$B4250,0)&lt;&gt;""),HLOOKUP(N$2+$A4250,Sheet2!BZ:NM,$B4250,0),"")</f>
        <v/>
      </c>
      <c r="O4250" t="str">
        <f>IF(OR(HLOOKUP(O$2+$A4250,Sheet2!CA:NN,$B4250,0),HLOOKUP(O$2+$A4250,Sheet2!CA:NN,$B4250,0)&lt;&gt;""),HLOOKUP(O$2+$A4250,Sheet2!CA:NN,$B4250,0),"")</f>
        <v/>
      </c>
      <c r="P4250" t="str">
        <f>IF(OR(HLOOKUP(P$2+$A4250,Sheet2!CB:NO,$B4250,0),HLOOKUP(P$2+$A4250,Sheet2!CB:NO,$B4250,0)&lt;&gt;""),HLOOKUP(P$2+$A4250,Sheet2!CB:NO,$B4250,0),"")</f>
        <v/>
      </c>
      <c r="Q4250" t="str">
        <f>IF(OR(HLOOKUP(Q$2+$A4250,Sheet2!CC:NO,$B4250,0),HLOOKUP(Q$2+$A4250,Sheet2!CC:NO,$B4250,0)&lt;&gt;""),HLOOKUP(Q$2+$A4250,Sheet2!CC:NO,$B4250,0),"")</f>
        <v/>
      </c>
    </row>
    <row r="4251" spans="1:17" x14ac:dyDescent="0.25">
      <c r="A4251" s="64">
        <f t="shared" si="531"/>
        <v>42</v>
      </c>
      <c r="B4251" s="64">
        <f t="shared" si="532"/>
        <v>429</v>
      </c>
      <c r="C4251" s="64">
        <f t="shared" si="533"/>
        <v>8</v>
      </c>
      <c r="D4251" s="64">
        <f t="shared" si="534"/>
        <v>425</v>
      </c>
      <c r="E4251" s="64">
        <f t="shared" si="535"/>
        <v>2121</v>
      </c>
      <c r="F4251" s="64" t="str">
        <f t="shared" si="528"/>
        <v/>
      </c>
      <c r="G4251" s="64" t="str">
        <f t="shared" si="529"/>
        <v/>
      </c>
      <c r="H4251" s="64" t="str">
        <f t="shared" si="530"/>
        <v/>
      </c>
      <c r="I4251" s="80" t="str">
        <f>IFERROR(VLOOKUP(D4251,Sheet2!A:B,2,0),"")</f>
        <v/>
      </c>
      <c r="J4251" s="64" t="str">
        <f>IFERROR(IF(I4251&lt;&gt;"",VLOOKUP(I4251,Sheet2!B:C,2,0),""),"")</f>
        <v/>
      </c>
      <c r="K4251" s="64" t="str">
        <f>IFERROR( IF(I4251&lt;&gt;"", HLOOKUP(L$2+$A4251,Sheet2!BX:NK,2,0),""),"")</f>
        <v/>
      </c>
      <c r="L4251" t="str">
        <f>IF(OR(HLOOKUP(L$2+$A4251,Sheet2!BX:NK,$B4251,0),HLOOKUP(L$2+$A4251,Sheet2!BX:NK,$B4251,0)&lt;&gt;""),HLOOKUP(L$2+$A4251,Sheet2!BX:NK,$B4251,0),"")</f>
        <v/>
      </c>
      <c r="M4251" t="str">
        <f>IF(OR(HLOOKUP(M$2+$A4251,Sheet2!BY:NL,$B4251,0),HLOOKUP(M$2+$A4251,Sheet2!BY:NL,$B4251,0)&lt;&gt;""),HLOOKUP(M$2+$A4251,Sheet2!BY:NL,$B4251,0),"")</f>
        <v/>
      </c>
      <c r="N4251" t="str">
        <f>IF(OR(HLOOKUP(N$2+$A4251,Sheet2!BZ:NM,$B4251,0),HLOOKUP(N$2+$A4251,Sheet2!BZ:NM,$B4251,0)&lt;&gt;""),HLOOKUP(N$2+$A4251,Sheet2!BZ:NM,$B4251,0),"")</f>
        <v/>
      </c>
      <c r="O4251" t="str">
        <f>IF(OR(HLOOKUP(O$2+$A4251,Sheet2!CA:NN,$B4251,0),HLOOKUP(O$2+$A4251,Sheet2!CA:NN,$B4251,0)&lt;&gt;""),HLOOKUP(O$2+$A4251,Sheet2!CA:NN,$B4251,0),"")</f>
        <v/>
      </c>
      <c r="P4251" t="str">
        <f>IF(OR(HLOOKUP(P$2+$A4251,Sheet2!CB:NO,$B4251,0),HLOOKUP(P$2+$A4251,Sheet2!CB:NO,$B4251,0)&lt;&gt;""),HLOOKUP(P$2+$A4251,Sheet2!CB:NO,$B4251,0),"")</f>
        <v/>
      </c>
      <c r="Q4251" t="str">
        <f>IF(OR(HLOOKUP(Q$2+$A4251,Sheet2!CC:NO,$B4251,0),HLOOKUP(Q$2+$A4251,Sheet2!CC:NO,$B4251,0)&lt;&gt;""),HLOOKUP(Q$2+$A4251,Sheet2!CC:NO,$B4251,0),"")</f>
        <v/>
      </c>
    </row>
    <row r="4252" spans="1:17" x14ac:dyDescent="0.25">
      <c r="A4252" s="64">
        <f t="shared" si="531"/>
        <v>48</v>
      </c>
      <c r="B4252" s="64">
        <f t="shared" si="532"/>
        <v>429</v>
      </c>
      <c r="C4252" s="64">
        <f t="shared" si="533"/>
        <v>9</v>
      </c>
      <c r="D4252" s="64">
        <f t="shared" si="534"/>
        <v>425</v>
      </c>
      <c r="E4252" s="64">
        <f t="shared" si="535"/>
        <v>2121</v>
      </c>
      <c r="F4252" s="64" t="str">
        <f t="shared" si="528"/>
        <v/>
      </c>
      <c r="G4252" s="64" t="str">
        <f t="shared" si="529"/>
        <v/>
      </c>
      <c r="H4252" s="64" t="str">
        <f t="shared" si="530"/>
        <v/>
      </c>
      <c r="I4252" s="80" t="str">
        <f>IFERROR(VLOOKUP(D4252,Sheet2!A:B,2,0),"")</f>
        <v/>
      </c>
      <c r="J4252" s="64" t="str">
        <f>IFERROR(IF(I4252&lt;&gt;"",VLOOKUP(I4252,Sheet2!B:C,2,0),""),"")</f>
        <v/>
      </c>
      <c r="K4252" s="64" t="str">
        <f>IFERROR( IF(I4252&lt;&gt;"", HLOOKUP(L$2+$A4252,Sheet2!BX:NK,2,0),""),"")</f>
        <v/>
      </c>
      <c r="L4252" t="str">
        <f>IF(OR(HLOOKUP(L$2+$A4252,Sheet2!BX:NK,$B4252,0),HLOOKUP(L$2+$A4252,Sheet2!BX:NK,$B4252,0)&lt;&gt;""),HLOOKUP(L$2+$A4252,Sheet2!BX:NK,$B4252,0),"")</f>
        <v/>
      </c>
      <c r="M4252" t="str">
        <f>IF(OR(HLOOKUP(M$2+$A4252,Sheet2!BY:NL,$B4252,0),HLOOKUP(M$2+$A4252,Sheet2!BY:NL,$B4252,0)&lt;&gt;""),HLOOKUP(M$2+$A4252,Sheet2!BY:NL,$B4252,0),"")</f>
        <v/>
      </c>
      <c r="N4252" t="str">
        <f>IF(OR(HLOOKUP(N$2+$A4252,Sheet2!BZ:NM,$B4252,0),HLOOKUP(N$2+$A4252,Sheet2!BZ:NM,$B4252,0)&lt;&gt;""),HLOOKUP(N$2+$A4252,Sheet2!BZ:NM,$B4252,0),"")</f>
        <v/>
      </c>
      <c r="O4252" t="str">
        <f>IF(OR(HLOOKUP(O$2+$A4252,Sheet2!CA:NN,$B4252,0),HLOOKUP(O$2+$A4252,Sheet2!CA:NN,$B4252,0)&lt;&gt;""),HLOOKUP(O$2+$A4252,Sheet2!CA:NN,$B4252,0),"")</f>
        <v/>
      </c>
      <c r="P4252" t="str">
        <f>IF(OR(HLOOKUP(P$2+$A4252,Sheet2!CB:NO,$B4252,0),HLOOKUP(P$2+$A4252,Sheet2!CB:NO,$B4252,0)&lt;&gt;""),HLOOKUP(P$2+$A4252,Sheet2!CB:NO,$B4252,0),"")</f>
        <v/>
      </c>
      <c r="Q4252" t="str">
        <f>IF(OR(HLOOKUP(Q$2+$A4252,Sheet2!CC:NO,$B4252,0),HLOOKUP(Q$2+$A4252,Sheet2!CC:NO,$B4252,0)&lt;&gt;""),HLOOKUP(Q$2+$A4252,Sheet2!CC:NO,$B4252,0),"")</f>
        <v/>
      </c>
    </row>
    <row r="4253" spans="1:17" x14ac:dyDescent="0.25">
      <c r="A4253" s="64">
        <f t="shared" si="531"/>
        <v>54</v>
      </c>
      <c r="B4253" s="64">
        <f t="shared" si="532"/>
        <v>429</v>
      </c>
      <c r="C4253" s="64">
        <f t="shared" si="533"/>
        <v>10</v>
      </c>
      <c r="D4253" s="64">
        <f t="shared" si="534"/>
        <v>425</v>
      </c>
      <c r="E4253" s="64">
        <f t="shared" si="535"/>
        <v>2121</v>
      </c>
      <c r="F4253" s="64" t="str">
        <f t="shared" si="528"/>
        <v/>
      </c>
      <c r="G4253" s="64" t="str">
        <f t="shared" si="529"/>
        <v/>
      </c>
      <c r="H4253" s="64" t="str">
        <f t="shared" si="530"/>
        <v/>
      </c>
      <c r="I4253" s="80" t="str">
        <f>IFERROR(VLOOKUP(D4253,Sheet2!A:B,2,0),"")</f>
        <v/>
      </c>
      <c r="J4253" s="64" t="str">
        <f>IFERROR(IF(I4253&lt;&gt;"",VLOOKUP(I4253,Sheet2!B:C,2,0),""),"")</f>
        <v/>
      </c>
      <c r="K4253" s="64" t="str">
        <f>IFERROR( IF(I4253&lt;&gt;"", HLOOKUP(L$2+$A4253,Sheet2!BX:NK,2,0),""),"")</f>
        <v/>
      </c>
      <c r="L4253" t="str">
        <f>IF(OR(HLOOKUP(L$2+$A4253,Sheet2!BX:NK,$B4253,0),HLOOKUP(L$2+$A4253,Sheet2!BX:NK,$B4253,0)&lt;&gt;""),HLOOKUP(L$2+$A4253,Sheet2!BX:NK,$B4253,0),"")</f>
        <v/>
      </c>
      <c r="M4253" t="str">
        <f>IF(OR(HLOOKUP(M$2+$A4253,Sheet2!BY:NL,$B4253,0),HLOOKUP(M$2+$A4253,Sheet2!BY:NL,$B4253,0)&lt;&gt;""),HLOOKUP(M$2+$A4253,Sheet2!BY:NL,$B4253,0),"")</f>
        <v/>
      </c>
      <c r="N4253" t="str">
        <f>IF(OR(HLOOKUP(N$2+$A4253,Sheet2!BZ:NM,$B4253,0),HLOOKUP(N$2+$A4253,Sheet2!BZ:NM,$B4253,0)&lt;&gt;""),HLOOKUP(N$2+$A4253,Sheet2!BZ:NM,$B4253,0),"")</f>
        <v/>
      </c>
      <c r="O4253" t="str">
        <f>IF(OR(HLOOKUP(O$2+$A4253,Sheet2!CA:NN,$B4253,0),HLOOKUP(O$2+$A4253,Sheet2!CA:NN,$B4253,0)&lt;&gt;""),HLOOKUP(O$2+$A4253,Sheet2!CA:NN,$B4253,0),"")</f>
        <v/>
      </c>
      <c r="P4253" t="str">
        <f>IF(OR(HLOOKUP(P$2+$A4253,Sheet2!CB:NO,$B4253,0),HLOOKUP(P$2+$A4253,Sheet2!CB:NO,$B4253,0)&lt;&gt;""),HLOOKUP(P$2+$A4253,Sheet2!CB:NO,$B4253,0),"")</f>
        <v/>
      </c>
      <c r="Q4253" t="str">
        <f>IF(OR(HLOOKUP(Q$2+$A4253,Sheet2!CC:NO,$B4253,0),HLOOKUP(Q$2+$A4253,Sheet2!CC:NO,$B4253,0)&lt;&gt;""),HLOOKUP(Q$2+$A4253,Sheet2!CC:NO,$B4253,0),"")</f>
        <v/>
      </c>
    </row>
    <row r="4254" spans="1:17" x14ac:dyDescent="0.25">
      <c r="A4254" s="64">
        <f t="shared" si="531"/>
        <v>0</v>
      </c>
      <c r="B4254" s="64">
        <f t="shared" si="532"/>
        <v>430</v>
      </c>
      <c r="C4254" s="64">
        <f t="shared" si="533"/>
        <v>1</v>
      </c>
      <c r="D4254" s="64">
        <f t="shared" si="534"/>
        <v>426</v>
      </c>
      <c r="E4254" s="64">
        <f t="shared" si="535"/>
        <v>2126</v>
      </c>
      <c r="F4254" s="64" t="str">
        <f t="shared" si="528"/>
        <v/>
      </c>
      <c r="G4254" s="64" t="str">
        <f t="shared" si="529"/>
        <v/>
      </c>
      <c r="H4254" s="64" t="str">
        <f t="shared" si="530"/>
        <v/>
      </c>
      <c r="I4254" s="80" t="str">
        <f>IFERROR(VLOOKUP(D4254,Sheet2!A:B,2,0),"")</f>
        <v/>
      </c>
      <c r="J4254" s="64" t="str">
        <f>IFERROR(IF(I4254&lt;&gt;"",VLOOKUP(I4254,Sheet2!B:C,2,0),""),"")</f>
        <v/>
      </c>
      <c r="K4254" s="64" t="str">
        <f>IFERROR( IF(I4254&lt;&gt;"", HLOOKUP(L$2+$A4254,Sheet2!BX:NK,2,0),""),"")</f>
        <v/>
      </c>
      <c r="L4254" t="str">
        <f>IF(OR(HLOOKUP(L$2+$A4254,Sheet2!BX:NK,$B4254,0),HLOOKUP(L$2+$A4254,Sheet2!BX:NK,$B4254,0)&lt;&gt;""),HLOOKUP(L$2+$A4254,Sheet2!BX:NK,$B4254,0),"")</f>
        <v/>
      </c>
      <c r="M4254" t="str">
        <f>IF(OR(HLOOKUP(M$2+$A4254,Sheet2!BY:NL,$B4254,0),HLOOKUP(M$2+$A4254,Sheet2!BY:NL,$B4254,0)&lt;&gt;""),HLOOKUP(M$2+$A4254,Sheet2!BY:NL,$B4254,0),"")</f>
        <v/>
      </c>
      <c r="N4254" t="str">
        <f>IF(OR(HLOOKUP(N$2+$A4254,Sheet2!BZ:NM,$B4254,0),HLOOKUP(N$2+$A4254,Sheet2!BZ:NM,$B4254,0)&lt;&gt;""),HLOOKUP(N$2+$A4254,Sheet2!BZ:NM,$B4254,0),"")</f>
        <v/>
      </c>
      <c r="O4254" t="str">
        <f>IF(OR(HLOOKUP(O$2+$A4254,Sheet2!CA:NN,$B4254,0),HLOOKUP(O$2+$A4254,Sheet2!CA:NN,$B4254,0)&lt;&gt;""),HLOOKUP(O$2+$A4254,Sheet2!CA:NN,$B4254,0),"")</f>
        <v/>
      </c>
      <c r="P4254" t="str">
        <f>IF(OR(HLOOKUP(P$2+$A4254,Sheet2!CB:NO,$B4254,0),HLOOKUP(P$2+$A4254,Sheet2!CB:NO,$B4254,0)&lt;&gt;""),HLOOKUP(P$2+$A4254,Sheet2!CB:NO,$B4254,0),"")</f>
        <v/>
      </c>
      <c r="Q4254" t="str">
        <f>IF(OR(HLOOKUP(Q$2+$A4254,Sheet2!CC:NO,$B4254,0),HLOOKUP(Q$2+$A4254,Sheet2!CC:NO,$B4254,0)&lt;&gt;""),HLOOKUP(Q$2+$A4254,Sheet2!CC:NO,$B4254,0),"")</f>
        <v/>
      </c>
    </row>
    <row r="4255" spans="1:17" x14ac:dyDescent="0.25">
      <c r="A4255" s="64">
        <f t="shared" si="531"/>
        <v>6</v>
      </c>
      <c r="B4255" s="64">
        <f t="shared" si="532"/>
        <v>430</v>
      </c>
      <c r="C4255" s="64">
        <f t="shared" si="533"/>
        <v>2</v>
      </c>
      <c r="D4255" s="64">
        <f t="shared" si="534"/>
        <v>426</v>
      </c>
      <c r="E4255" s="64">
        <f t="shared" si="535"/>
        <v>2126</v>
      </c>
      <c r="F4255" s="64" t="str">
        <f t="shared" si="528"/>
        <v/>
      </c>
      <c r="G4255" s="64" t="str">
        <f t="shared" si="529"/>
        <v/>
      </c>
      <c r="H4255" s="64" t="str">
        <f t="shared" si="530"/>
        <v/>
      </c>
      <c r="I4255" s="80" t="str">
        <f>IFERROR(VLOOKUP(D4255,Sheet2!A:B,2,0),"")</f>
        <v/>
      </c>
      <c r="J4255" s="64" t="str">
        <f>IFERROR(IF(I4255&lt;&gt;"",VLOOKUP(I4255,Sheet2!B:C,2,0),""),"")</f>
        <v/>
      </c>
      <c r="K4255" s="64" t="str">
        <f>IFERROR( IF(I4255&lt;&gt;"", HLOOKUP(L$2+$A4255,Sheet2!BX:NK,2,0),""),"")</f>
        <v/>
      </c>
      <c r="L4255" t="str">
        <f>IF(OR(HLOOKUP(L$2+$A4255,Sheet2!BX:NK,$B4255,0),HLOOKUP(L$2+$A4255,Sheet2!BX:NK,$B4255,0)&lt;&gt;""),HLOOKUP(L$2+$A4255,Sheet2!BX:NK,$B4255,0),"")</f>
        <v/>
      </c>
      <c r="M4255" t="str">
        <f>IF(OR(HLOOKUP(M$2+$A4255,Sheet2!BY:NL,$B4255,0),HLOOKUP(M$2+$A4255,Sheet2!BY:NL,$B4255,0)&lt;&gt;""),HLOOKUP(M$2+$A4255,Sheet2!BY:NL,$B4255,0),"")</f>
        <v/>
      </c>
      <c r="N4255" t="str">
        <f>IF(OR(HLOOKUP(N$2+$A4255,Sheet2!BZ:NM,$B4255,0),HLOOKUP(N$2+$A4255,Sheet2!BZ:NM,$B4255,0)&lt;&gt;""),HLOOKUP(N$2+$A4255,Sheet2!BZ:NM,$B4255,0),"")</f>
        <v/>
      </c>
      <c r="O4255" t="str">
        <f>IF(OR(HLOOKUP(O$2+$A4255,Sheet2!CA:NN,$B4255,0),HLOOKUP(O$2+$A4255,Sheet2!CA:NN,$B4255,0)&lt;&gt;""),HLOOKUP(O$2+$A4255,Sheet2!CA:NN,$B4255,0),"")</f>
        <v/>
      </c>
      <c r="P4255" t="str">
        <f>IF(OR(HLOOKUP(P$2+$A4255,Sheet2!CB:NO,$B4255,0),HLOOKUP(P$2+$A4255,Sheet2!CB:NO,$B4255,0)&lt;&gt;""),HLOOKUP(P$2+$A4255,Sheet2!CB:NO,$B4255,0),"")</f>
        <v/>
      </c>
      <c r="Q4255" t="str">
        <f>IF(OR(HLOOKUP(Q$2+$A4255,Sheet2!CC:NO,$B4255,0),HLOOKUP(Q$2+$A4255,Sheet2!CC:NO,$B4255,0)&lt;&gt;""),HLOOKUP(Q$2+$A4255,Sheet2!CC:NO,$B4255,0),"")</f>
        <v/>
      </c>
    </row>
    <row r="4256" spans="1:17" x14ac:dyDescent="0.25">
      <c r="A4256" s="64">
        <f t="shared" si="531"/>
        <v>12</v>
      </c>
      <c r="B4256" s="64">
        <f t="shared" si="532"/>
        <v>430</v>
      </c>
      <c r="C4256" s="64">
        <f t="shared" si="533"/>
        <v>3</v>
      </c>
      <c r="D4256" s="64">
        <f t="shared" si="534"/>
        <v>426</v>
      </c>
      <c r="E4256" s="64">
        <f t="shared" si="535"/>
        <v>2126</v>
      </c>
      <c r="F4256" s="64" t="str">
        <f t="shared" si="528"/>
        <v/>
      </c>
      <c r="G4256" s="64" t="str">
        <f t="shared" si="529"/>
        <v/>
      </c>
      <c r="H4256" s="64" t="str">
        <f t="shared" si="530"/>
        <v/>
      </c>
      <c r="I4256" s="80" t="str">
        <f>IFERROR(VLOOKUP(D4256,Sheet2!A:B,2,0),"")</f>
        <v/>
      </c>
      <c r="J4256" s="64" t="str">
        <f>IFERROR(IF(I4256&lt;&gt;"",VLOOKUP(I4256,Sheet2!B:C,2,0),""),"")</f>
        <v/>
      </c>
      <c r="K4256" s="64" t="str">
        <f>IFERROR( IF(I4256&lt;&gt;"", HLOOKUP(L$2+$A4256,Sheet2!BX:NK,2,0),""),"")</f>
        <v/>
      </c>
      <c r="L4256" t="str">
        <f>IF(OR(HLOOKUP(L$2+$A4256,Sheet2!BX:NK,$B4256,0),HLOOKUP(L$2+$A4256,Sheet2!BX:NK,$B4256,0)&lt;&gt;""),HLOOKUP(L$2+$A4256,Sheet2!BX:NK,$B4256,0),"")</f>
        <v/>
      </c>
      <c r="M4256" t="str">
        <f>IF(OR(HLOOKUP(M$2+$A4256,Sheet2!BY:NL,$B4256,0),HLOOKUP(M$2+$A4256,Sheet2!BY:NL,$B4256,0)&lt;&gt;""),HLOOKUP(M$2+$A4256,Sheet2!BY:NL,$B4256,0),"")</f>
        <v/>
      </c>
      <c r="N4256" t="str">
        <f>IF(OR(HLOOKUP(N$2+$A4256,Sheet2!BZ:NM,$B4256,0),HLOOKUP(N$2+$A4256,Sheet2!BZ:NM,$B4256,0)&lt;&gt;""),HLOOKUP(N$2+$A4256,Sheet2!BZ:NM,$B4256,0),"")</f>
        <v/>
      </c>
      <c r="O4256" t="str">
        <f>IF(OR(HLOOKUP(O$2+$A4256,Sheet2!CA:NN,$B4256,0),HLOOKUP(O$2+$A4256,Sheet2!CA:NN,$B4256,0)&lt;&gt;""),HLOOKUP(O$2+$A4256,Sheet2!CA:NN,$B4256,0),"")</f>
        <v/>
      </c>
      <c r="P4256" t="str">
        <f>IF(OR(HLOOKUP(P$2+$A4256,Sheet2!CB:NO,$B4256,0),HLOOKUP(P$2+$A4256,Sheet2!CB:NO,$B4256,0)&lt;&gt;""),HLOOKUP(P$2+$A4256,Sheet2!CB:NO,$B4256,0),"")</f>
        <v/>
      </c>
      <c r="Q4256" t="str">
        <f>IF(OR(HLOOKUP(Q$2+$A4256,Sheet2!CC:NO,$B4256,0),HLOOKUP(Q$2+$A4256,Sheet2!CC:NO,$B4256,0)&lt;&gt;""),HLOOKUP(Q$2+$A4256,Sheet2!CC:NO,$B4256,0),"")</f>
        <v/>
      </c>
    </row>
    <row r="4257" spans="1:17" x14ac:dyDescent="0.25">
      <c r="A4257" s="64">
        <f t="shared" si="531"/>
        <v>18</v>
      </c>
      <c r="B4257" s="64">
        <f t="shared" si="532"/>
        <v>430</v>
      </c>
      <c r="C4257" s="64">
        <f t="shared" si="533"/>
        <v>4</v>
      </c>
      <c r="D4257" s="64">
        <f t="shared" si="534"/>
        <v>426</v>
      </c>
      <c r="E4257" s="64">
        <f t="shared" si="535"/>
        <v>2126</v>
      </c>
      <c r="F4257" s="64" t="str">
        <f t="shared" si="528"/>
        <v/>
      </c>
      <c r="G4257" s="64" t="str">
        <f t="shared" si="529"/>
        <v/>
      </c>
      <c r="H4257" s="64" t="str">
        <f t="shared" si="530"/>
        <v/>
      </c>
      <c r="I4257" s="80" t="str">
        <f>IFERROR(VLOOKUP(D4257,Sheet2!A:B,2,0),"")</f>
        <v/>
      </c>
      <c r="J4257" s="64" t="str">
        <f>IFERROR(IF(I4257&lt;&gt;"",VLOOKUP(I4257,Sheet2!B:C,2,0),""),"")</f>
        <v/>
      </c>
      <c r="K4257" s="64" t="str">
        <f>IFERROR( IF(I4257&lt;&gt;"", HLOOKUP(L$2+$A4257,Sheet2!BX:NK,2,0),""),"")</f>
        <v/>
      </c>
      <c r="L4257" t="str">
        <f>IF(OR(HLOOKUP(L$2+$A4257,Sheet2!BX:NK,$B4257,0),HLOOKUP(L$2+$A4257,Sheet2!BX:NK,$B4257,0)&lt;&gt;""),HLOOKUP(L$2+$A4257,Sheet2!BX:NK,$B4257,0),"")</f>
        <v/>
      </c>
      <c r="M4257" t="str">
        <f>IF(OR(HLOOKUP(M$2+$A4257,Sheet2!BY:NL,$B4257,0),HLOOKUP(M$2+$A4257,Sheet2!BY:NL,$B4257,0)&lt;&gt;""),HLOOKUP(M$2+$A4257,Sheet2!BY:NL,$B4257,0),"")</f>
        <v/>
      </c>
      <c r="N4257" t="str">
        <f>IF(OR(HLOOKUP(N$2+$A4257,Sheet2!BZ:NM,$B4257,0),HLOOKUP(N$2+$A4257,Sheet2!BZ:NM,$B4257,0)&lt;&gt;""),HLOOKUP(N$2+$A4257,Sheet2!BZ:NM,$B4257,0),"")</f>
        <v/>
      </c>
      <c r="O4257" t="str">
        <f>IF(OR(HLOOKUP(O$2+$A4257,Sheet2!CA:NN,$B4257,0),HLOOKUP(O$2+$A4257,Sheet2!CA:NN,$B4257,0)&lt;&gt;""),HLOOKUP(O$2+$A4257,Sheet2!CA:NN,$B4257,0),"")</f>
        <v/>
      </c>
      <c r="P4257" t="str">
        <f>IF(OR(HLOOKUP(P$2+$A4257,Sheet2!CB:NO,$B4257,0),HLOOKUP(P$2+$A4257,Sheet2!CB:NO,$B4257,0)&lt;&gt;""),HLOOKUP(P$2+$A4257,Sheet2!CB:NO,$B4257,0),"")</f>
        <v/>
      </c>
      <c r="Q4257" t="str">
        <f>IF(OR(HLOOKUP(Q$2+$A4257,Sheet2!CC:NO,$B4257,0),HLOOKUP(Q$2+$A4257,Sheet2!CC:NO,$B4257,0)&lt;&gt;""),HLOOKUP(Q$2+$A4257,Sheet2!CC:NO,$B4257,0),"")</f>
        <v/>
      </c>
    </row>
    <row r="4258" spans="1:17" x14ac:dyDescent="0.25">
      <c r="A4258" s="64">
        <f t="shared" si="531"/>
        <v>24</v>
      </c>
      <c r="B4258" s="64">
        <f t="shared" si="532"/>
        <v>430</v>
      </c>
      <c r="C4258" s="64">
        <f t="shared" si="533"/>
        <v>5</v>
      </c>
      <c r="D4258" s="64">
        <f t="shared" si="534"/>
        <v>426</v>
      </c>
      <c r="E4258" s="64">
        <f t="shared" si="535"/>
        <v>2126</v>
      </c>
      <c r="F4258" s="64" t="str">
        <f t="shared" si="528"/>
        <v/>
      </c>
      <c r="G4258" s="64" t="str">
        <f t="shared" si="529"/>
        <v/>
      </c>
      <c r="H4258" s="64" t="str">
        <f t="shared" si="530"/>
        <v/>
      </c>
      <c r="I4258" s="80" t="str">
        <f>IFERROR(VLOOKUP(D4258,Sheet2!A:B,2,0),"")</f>
        <v/>
      </c>
      <c r="J4258" s="64" t="str">
        <f>IFERROR(IF(I4258&lt;&gt;"",VLOOKUP(I4258,Sheet2!B:C,2,0),""),"")</f>
        <v/>
      </c>
      <c r="K4258" s="64" t="str">
        <f>IFERROR( IF(I4258&lt;&gt;"", HLOOKUP(L$2+$A4258,Sheet2!BX:NK,2,0),""),"")</f>
        <v/>
      </c>
      <c r="L4258" t="str">
        <f>IF(OR(HLOOKUP(L$2+$A4258,Sheet2!BX:NK,$B4258,0),HLOOKUP(L$2+$A4258,Sheet2!BX:NK,$B4258,0)&lt;&gt;""),HLOOKUP(L$2+$A4258,Sheet2!BX:NK,$B4258,0),"")</f>
        <v/>
      </c>
      <c r="M4258" t="str">
        <f>IF(OR(HLOOKUP(M$2+$A4258,Sheet2!BY:NL,$B4258,0),HLOOKUP(M$2+$A4258,Sheet2!BY:NL,$B4258,0)&lt;&gt;""),HLOOKUP(M$2+$A4258,Sheet2!BY:NL,$B4258,0),"")</f>
        <v/>
      </c>
      <c r="N4258" t="str">
        <f>IF(OR(HLOOKUP(N$2+$A4258,Sheet2!BZ:NM,$B4258,0),HLOOKUP(N$2+$A4258,Sheet2!BZ:NM,$B4258,0)&lt;&gt;""),HLOOKUP(N$2+$A4258,Sheet2!BZ:NM,$B4258,0),"")</f>
        <v/>
      </c>
      <c r="O4258" t="str">
        <f>IF(OR(HLOOKUP(O$2+$A4258,Sheet2!CA:NN,$B4258,0),HLOOKUP(O$2+$A4258,Sheet2!CA:NN,$B4258,0)&lt;&gt;""),HLOOKUP(O$2+$A4258,Sheet2!CA:NN,$B4258,0),"")</f>
        <v/>
      </c>
      <c r="P4258" t="str">
        <f>IF(OR(HLOOKUP(P$2+$A4258,Sheet2!CB:NO,$B4258,0),HLOOKUP(P$2+$A4258,Sheet2!CB:NO,$B4258,0)&lt;&gt;""),HLOOKUP(P$2+$A4258,Sheet2!CB:NO,$B4258,0),"")</f>
        <v/>
      </c>
      <c r="Q4258" t="str">
        <f>IF(OR(HLOOKUP(Q$2+$A4258,Sheet2!CC:NO,$B4258,0),HLOOKUP(Q$2+$A4258,Sheet2!CC:NO,$B4258,0)&lt;&gt;""),HLOOKUP(Q$2+$A4258,Sheet2!CC:NO,$B4258,0),"")</f>
        <v/>
      </c>
    </row>
    <row r="4259" spans="1:17" x14ac:dyDescent="0.25">
      <c r="A4259" s="64">
        <f t="shared" si="531"/>
        <v>30</v>
      </c>
      <c r="B4259" s="64">
        <f t="shared" si="532"/>
        <v>430</v>
      </c>
      <c r="C4259" s="64">
        <f t="shared" si="533"/>
        <v>6</v>
      </c>
      <c r="D4259" s="64">
        <f t="shared" si="534"/>
        <v>426</v>
      </c>
      <c r="E4259" s="64">
        <f t="shared" si="535"/>
        <v>2126</v>
      </c>
      <c r="F4259" s="64" t="str">
        <f t="shared" si="528"/>
        <v/>
      </c>
      <c r="G4259" s="64" t="str">
        <f t="shared" si="529"/>
        <v/>
      </c>
      <c r="H4259" s="64" t="str">
        <f t="shared" si="530"/>
        <v/>
      </c>
      <c r="I4259" s="80" t="str">
        <f>IFERROR(VLOOKUP(D4259,Sheet2!A:B,2,0),"")</f>
        <v/>
      </c>
      <c r="J4259" s="64" t="str">
        <f>IFERROR(IF(I4259&lt;&gt;"",VLOOKUP(I4259,Sheet2!B:C,2,0),""),"")</f>
        <v/>
      </c>
      <c r="K4259" s="64" t="str">
        <f>IFERROR( IF(I4259&lt;&gt;"", HLOOKUP(L$2+$A4259,Sheet2!BX:NK,2,0),""),"")</f>
        <v/>
      </c>
      <c r="L4259" t="str">
        <f>IF(OR(HLOOKUP(L$2+$A4259,Sheet2!BX:NK,$B4259,0),HLOOKUP(L$2+$A4259,Sheet2!BX:NK,$B4259,0)&lt;&gt;""),HLOOKUP(L$2+$A4259,Sheet2!BX:NK,$B4259,0),"")</f>
        <v/>
      </c>
      <c r="M4259" t="str">
        <f>IF(OR(HLOOKUP(M$2+$A4259,Sheet2!BY:NL,$B4259,0),HLOOKUP(M$2+$A4259,Sheet2!BY:NL,$B4259,0)&lt;&gt;""),HLOOKUP(M$2+$A4259,Sheet2!BY:NL,$B4259,0),"")</f>
        <v/>
      </c>
      <c r="N4259" t="str">
        <f>IF(OR(HLOOKUP(N$2+$A4259,Sheet2!BZ:NM,$B4259,0),HLOOKUP(N$2+$A4259,Sheet2!BZ:NM,$B4259,0)&lt;&gt;""),HLOOKUP(N$2+$A4259,Sheet2!BZ:NM,$B4259,0),"")</f>
        <v/>
      </c>
      <c r="O4259" t="str">
        <f>IF(OR(HLOOKUP(O$2+$A4259,Sheet2!CA:NN,$B4259,0),HLOOKUP(O$2+$A4259,Sheet2!CA:NN,$B4259,0)&lt;&gt;""),HLOOKUP(O$2+$A4259,Sheet2!CA:NN,$B4259,0),"")</f>
        <v/>
      </c>
      <c r="P4259" t="str">
        <f>IF(OR(HLOOKUP(P$2+$A4259,Sheet2!CB:NO,$B4259,0),HLOOKUP(P$2+$A4259,Sheet2!CB:NO,$B4259,0)&lt;&gt;""),HLOOKUP(P$2+$A4259,Sheet2!CB:NO,$B4259,0),"")</f>
        <v/>
      </c>
      <c r="Q4259" t="str">
        <f>IF(OR(HLOOKUP(Q$2+$A4259,Sheet2!CC:NO,$B4259,0),HLOOKUP(Q$2+$A4259,Sheet2!CC:NO,$B4259,0)&lt;&gt;""),HLOOKUP(Q$2+$A4259,Sheet2!CC:NO,$B4259,0),"")</f>
        <v/>
      </c>
    </row>
    <row r="4260" spans="1:17" x14ac:dyDescent="0.25">
      <c r="A4260" s="64">
        <f t="shared" si="531"/>
        <v>36</v>
      </c>
      <c r="B4260" s="64">
        <f t="shared" si="532"/>
        <v>430</v>
      </c>
      <c r="C4260" s="64">
        <f t="shared" si="533"/>
        <v>7</v>
      </c>
      <c r="D4260" s="64">
        <f t="shared" si="534"/>
        <v>426</v>
      </c>
      <c r="E4260" s="64">
        <f t="shared" si="535"/>
        <v>2126</v>
      </c>
      <c r="F4260" s="64" t="str">
        <f t="shared" si="528"/>
        <v/>
      </c>
      <c r="G4260" s="64" t="str">
        <f t="shared" si="529"/>
        <v/>
      </c>
      <c r="H4260" s="64" t="str">
        <f t="shared" si="530"/>
        <v/>
      </c>
      <c r="I4260" s="80" t="str">
        <f>IFERROR(VLOOKUP(D4260,Sheet2!A:B,2,0),"")</f>
        <v/>
      </c>
      <c r="J4260" s="64" t="str">
        <f>IFERROR(IF(I4260&lt;&gt;"",VLOOKUP(I4260,Sheet2!B:C,2,0),""),"")</f>
        <v/>
      </c>
      <c r="K4260" s="64" t="str">
        <f>IFERROR( IF(I4260&lt;&gt;"", HLOOKUP(L$2+$A4260,Sheet2!BX:NK,2,0),""),"")</f>
        <v/>
      </c>
      <c r="L4260" t="str">
        <f>IF(OR(HLOOKUP(L$2+$A4260,Sheet2!BX:NK,$B4260,0),HLOOKUP(L$2+$A4260,Sheet2!BX:NK,$B4260,0)&lt;&gt;""),HLOOKUP(L$2+$A4260,Sheet2!BX:NK,$B4260,0),"")</f>
        <v/>
      </c>
      <c r="M4260" t="str">
        <f>IF(OR(HLOOKUP(M$2+$A4260,Sheet2!BY:NL,$B4260,0),HLOOKUP(M$2+$A4260,Sheet2!BY:NL,$B4260,0)&lt;&gt;""),HLOOKUP(M$2+$A4260,Sheet2!BY:NL,$B4260,0),"")</f>
        <v/>
      </c>
      <c r="N4260" t="str">
        <f>IF(OR(HLOOKUP(N$2+$A4260,Sheet2!BZ:NM,$B4260,0),HLOOKUP(N$2+$A4260,Sheet2!BZ:NM,$B4260,0)&lt;&gt;""),HLOOKUP(N$2+$A4260,Sheet2!BZ:NM,$B4260,0),"")</f>
        <v/>
      </c>
      <c r="O4260" t="str">
        <f>IF(OR(HLOOKUP(O$2+$A4260,Sheet2!CA:NN,$B4260,0),HLOOKUP(O$2+$A4260,Sheet2!CA:NN,$B4260,0)&lt;&gt;""),HLOOKUP(O$2+$A4260,Sheet2!CA:NN,$B4260,0),"")</f>
        <v/>
      </c>
      <c r="P4260" t="str">
        <f>IF(OR(HLOOKUP(P$2+$A4260,Sheet2!CB:NO,$B4260,0),HLOOKUP(P$2+$A4260,Sheet2!CB:NO,$B4260,0)&lt;&gt;""),HLOOKUP(P$2+$A4260,Sheet2!CB:NO,$B4260,0),"")</f>
        <v/>
      </c>
      <c r="Q4260" t="str">
        <f>IF(OR(HLOOKUP(Q$2+$A4260,Sheet2!CC:NO,$B4260,0),HLOOKUP(Q$2+$A4260,Sheet2!CC:NO,$B4260,0)&lt;&gt;""),HLOOKUP(Q$2+$A4260,Sheet2!CC:NO,$B4260,0),"")</f>
        <v/>
      </c>
    </row>
    <row r="4261" spans="1:17" x14ac:dyDescent="0.25">
      <c r="A4261" s="64">
        <f t="shared" si="531"/>
        <v>42</v>
      </c>
      <c r="B4261" s="64">
        <f t="shared" si="532"/>
        <v>430</v>
      </c>
      <c r="C4261" s="64">
        <f t="shared" si="533"/>
        <v>8</v>
      </c>
      <c r="D4261" s="64">
        <f t="shared" si="534"/>
        <v>426</v>
      </c>
      <c r="E4261" s="64">
        <f t="shared" si="535"/>
        <v>2126</v>
      </c>
      <c r="F4261" s="64" t="str">
        <f t="shared" si="528"/>
        <v/>
      </c>
      <c r="G4261" s="64" t="str">
        <f t="shared" si="529"/>
        <v/>
      </c>
      <c r="H4261" s="64" t="str">
        <f t="shared" si="530"/>
        <v/>
      </c>
      <c r="I4261" s="80" t="str">
        <f>IFERROR(VLOOKUP(D4261,Sheet2!A:B,2,0),"")</f>
        <v/>
      </c>
      <c r="J4261" s="64" t="str">
        <f>IFERROR(IF(I4261&lt;&gt;"",VLOOKUP(I4261,Sheet2!B:C,2,0),""),"")</f>
        <v/>
      </c>
      <c r="K4261" s="64" t="str">
        <f>IFERROR( IF(I4261&lt;&gt;"", HLOOKUP(L$2+$A4261,Sheet2!BX:NK,2,0),""),"")</f>
        <v/>
      </c>
      <c r="L4261" t="str">
        <f>IF(OR(HLOOKUP(L$2+$A4261,Sheet2!BX:NK,$B4261,0),HLOOKUP(L$2+$A4261,Sheet2!BX:NK,$B4261,0)&lt;&gt;""),HLOOKUP(L$2+$A4261,Sheet2!BX:NK,$B4261,0),"")</f>
        <v/>
      </c>
      <c r="M4261" t="str">
        <f>IF(OR(HLOOKUP(M$2+$A4261,Sheet2!BY:NL,$B4261,0),HLOOKUP(M$2+$A4261,Sheet2!BY:NL,$B4261,0)&lt;&gt;""),HLOOKUP(M$2+$A4261,Sheet2!BY:NL,$B4261,0),"")</f>
        <v/>
      </c>
      <c r="N4261" t="str">
        <f>IF(OR(HLOOKUP(N$2+$A4261,Sheet2!BZ:NM,$B4261,0),HLOOKUP(N$2+$A4261,Sheet2!BZ:NM,$B4261,0)&lt;&gt;""),HLOOKUP(N$2+$A4261,Sheet2!BZ:NM,$B4261,0),"")</f>
        <v/>
      </c>
      <c r="O4261" t="str">
        <f>IF(OR(HLOOKUP(O$2+$A4261,Sheet2!CA:NN,$B4261,0),HLOOKUP(O$2+$A4261,Sheet2!CA:NN,$B4261,0)&lt;&gt;""),HLOOKUP(O$2+$A4261,Sheet2!CA:NN,$B4261,0),"")</f>
        <v/>
      </c>
      <c r="P4261" t="str">
        <f>IF(OR(HLOOKUP(P$2+$A4261,Sheet2!CB:NO,$B4261,0),HLOOKUP(P$2+$A4261,Sheet2!CB:NO,$B4261,0)&lt;&gt;""),HLOOKUP(P$2+$A4261,Sheet2!CB:NO,$B4261,0),"")</f>
        <v/>
      </c>
      <c r="Q4261" t="str">
        <f>IF(OR(HLOOKUP(Q$2+$A4261,Sheet2!CC:NO,$B4261,0),HLOOKUP(Q$2+$A4261,Sheet2!CC:NO,$B4261,0)&lt;&gt;""),HLOOKUP(Q$2+$A4261,Sheet2!CC:NO,$B4261,0),"")</f>
        <v/>
      </c>
    </row>
    <row r="4262" spans="1:17" x14ac:dyDescent="0.25">
      <c r="A4262" s="64">
        <f t="shared" si="531"/>
        <v>48</v>
      </c>
      <c r="B4262" s="64">
        <f t="shared" si="532"/>
        <v>430</v>
      </c>
      <c r="C4262" s="64">
        <f t="shared" si="533"/>
        <v>9</v>
      </c>
      <c r="D4262" s="64">
        <f t="shared" si="534"/>
        <v>426</v>
      </c>
      <c r="E4262" s="64">
        <f t="shared" si="535"/>
        <v>2126</v>
      </c>
      <c r="F4262" s="64" t="str">
        <f t="shared" si="528"/>
        <v/>
      </c>
      <c r="G4262" s="64" t="str">
        <f t="shared" si="529"/>
        <v/>
      </c>
      <c r="H4262" s="64" t="str">
        <f t="shared" si="530"/>
        <v/>
      </c>
      <c r="I4262" s="80" t="str">
        <f>IFERROR(VLOOKUP(D4262,Sheet2!A:B,2,0),"")</f>
        <v/>
      </c>
      <c r="J4262" s="64" t="str">
        <f>IFERROR(IF(I4262&lt;&gt;"",VLOOKUP(I4262,Sheet2!B:C,2,0),""),"")</f>
        <v/>
      </c>
      <c r="K4262" s="64" t="str">
        <f>IFERROR( IF(I4262&lt;&gt;"", HLOOKUP(L$2+$A4262,Sheet2!BX:NK,2,0),""),"")</f>
        <v/>
      </c>
      <c r="L4262" t="str">
        <f>IF(OR(HLOOKUP(L$2+$A4262,Sheet2!BX:NK,$B4262,0),HLOOKUP(L$2+$A4262,Sheet2!BX:NK,$B4262,0)&lt;&gt;""),HLOOKUP(L$2+$A4262,Sheet2!BX:NK,$B4262,0),"")</f>
        <v/>
      </c>
      <c r="M4262" t="str">
        <f>IF(OR(HLOOKUP(M$2+$A4262,Sheet2!BY:NL,$B4262,0),HLOOKUP(M$2+$A4262,Sheet2!BY:NL,$B4262,0)&lt;&gt;""),HLOOKUP(M$2+$A4262,Sheet2!BY:NL,$B4262,0),"")</f>
        <v/>
      </c>
      <c r="N4262" t="str">
        <f>IF(OR(HLOOKUP(N$2+$A4262,Sheet2!BZ:NM,$B4262,0),HLOOKUP(N$2+$A4262,Sheet2!BZ:NM,$B4262,0)&lt;&gt;""),HLOOKUP(N$2+$A4262,Sheet2!BZ:NM,$B4262,0),"")</f>
        <v/>
      </c>
      <c r="O4262" t="str">
        <f>IF(OR(HLOOKUP(O$2+$A4262,Sheet2!CA:NN,$B4262,0),HLOOKUP(O$2+$A4262,Sheet2!CA:NN,$B4262,0)&lt;&gt;""),HLOOKUP(O$2+$A4262,Sheet2!CA:NN,$B4262,0),"")</f>
        <v/>
      </c>
      <c r="P4262" t="str">
        <f>IF(OR(HLOOKUP(P$2+$A4262,Sheet2!CB:NO,$B4262,0),HLOOKUP(P$2+$A4262,Sheet2!CB:NO,$B4262,0)&lt;&gt;""),HLOOKUP(P$2+$A4262,Sheet2!CB:NO,$B4262,0),"")</f>
        <v/>
      </c>
      <c r="Q4262" t="str">
        <f>IF(OR(HLOOKUP(Q$2+$A4262,Sheet2!CC:NO,$B4262,0),HLOOKUP(Q$2+$A4262,Sheet2!CC:NO,$B4262,0)&lt;&gt;""),HLOOKUP(Q$2+$A4262,Sheet2!CC:NO,$B4262,0),"")</f>
        <v/>
      </c>
    </row>
    <row r="4263" spans="1:17" x14ac:dyDescent="0.25">
      <c r="A4263" s="64">
        <f t="shared" si="531"/>
        <v>54</v>
      </c>
      <c r="B4263" s="64">
        <f t="shared" si="532"/>
        <v>430</v>
      </c>
      <c r="C4263" s="64">
        <f t="shared" si="533"/>
        <v>10</v>
      </c>
      <c r="D4263" s="64">
        <f t="shared" si="534"/>
        <v>426</v>
      </c>
      <c r="E4263" s="64">
        <f t="shared" si="535"/>
        <v>2126</v>
      </c>
      <c r="F4263" s="64" t="str">
        <f t="shared" si="528"/>
        <v/>
      </c>
      <c r="G4263" s="64" t="str">
        <f t="shared" si="529"/>
        <v/>
      </c>
      <c r="H4263" s="64" t="str">
        <f t="shared" si="530"/>
        <v/>
      </c>
      <c r="I4263" s="80" t="str">
        <f>IFERROR(VLOOKUP(D4263,Sheet2!A:B,2,0),"")</f>
        <v/>
      </c>
      <c r="J4263" s="64" t="str">
        <f>IFERROR(IF(I4263&lt;&gt;"",VLOOKUP(I4263,Sheet2!B:C,2,0),""),"")</f>
        <v/>
      </c>
      <c r="K4263" s="64" t="str">
        <f>IFERROR( IF(I4263&lt;&gt;"", HLOOKUP(L$2+$A4263,Sheet2!BX:NK,2,0),""),"")</f>
        <v/>
      </c>
      <c r="L4263" t="str">
        <f>IF(OR(HLOOKUP(L$2+$A4263,Sheet2!BX:NK,$B4263,0),HLOOKUP(L$2+$A4263,Sheet2!BX:NK,$B4263,0)&lt;&gt;""),HLOOKUP(L$2+$A4263,Sheet2!BX:NK,$B4263,0),"")</f>
        <v/>
      </c>
      <c r="M4263" t="str">
        <f>IF(OR(HLOOKUP(M$2+$A4263,Sheet2!BY:NL,$B4263,0),HLOOKUP(M$2+$A4263,Sheet2!BY:NL,$B4263,0)&lt;&gt;""),HLOOKUP(M$2+$A4263,Sheet2!BY:NL,$B4263,0),"")</f>
        <v/>
      </c>
      <c r="N4263" t="str">
        <f>IF(OR(HLOOKUP(N$2+$A4263,Sheet2!BZ:NM,$B4263,0),HLOOKUP(N$2+$A4263,Sheet2!BZ:NM,$B4263,0)&lt;&gt;""),HLOOKUP(N$2+$A4263,Sheet2!BZ:NM,$B4263,0),"")</f>
        <v/>
      </c>
      <c r="O4263" t="str">
        <f>IF(OR(HLOOKUP(O$2+$A4263,Sheet2!CA:NN,$B4263,0),HLOOKUP(O$2+$A4263,Sheet2!CA:NN,$B4263,0)&lt;&gt;""),HLOOKUP(O$2+$A4263,Sheet2!CA:NN,$B4263,0),"")</f>
        <v/>
      </c>
      <c r="P4263" t="str">
        <f>IF(OR(HLOOKUP(P$2+$A4263,Sheet2!CB:NO,$B4263,0),HLOOKUP(P$2+$A4263,Sheet2!CB:NO,$B4263,0)&lt;&gt;""),HLOOKUP(P$2+$A4263,Sheet2!CB:NO,$B4263,0),"")</f>
        <v/>
      </c>
      <c r="Q4263" t="str">
        <f>IF(OR(HLOOKUP(Q$2+$A4263,Sheet2!CC:NO,$B4263,0),HLOOKUP(Q$2+$A4263,Sheet2!CC:NO,$B4263,0)&lt;&gt;""),HLOOKUP(Q$2+$A4263,Sheet2!CC:NO,$B4263,0),"")</f>
        <v/>
      </c>
    </row>
    <row r="4264" spans="1:17" x14ac:dyDescent="0.25">
      <c r="A4264" s="64">
        <f t="shared" si="531"/>
        <v>0</v>
      </c>
      <c r="B4264" s="64">
        <f t="shared" si="532"/>
        <v>431</v>
      </c>
      <c r="C4264" s="64">
        <f t="shared" si="533"/>
        <v>1</v>
      </c>
      <c r="D4264" s="64">
        <f t="shared" si="534"/>
        <v>427</v>
      </c>
      <c r="E4264" s="64">
        <f t="shared" si="535"/>
        <v>2131</v>
      </c>
      <c r="F4264" s="64" t="str">
        <f t="shared" si="528"/>
        <v/>
      </c>
      <c r="G4264" s="64" t="str">
        <f t="shared" si="529"/>
        <v/>
      </c>
      <c r="H4264" s="64" t="str">
        <f t="shared" si="530"/>
        <v/>
      </c>
      <c r="I4264" s="80" t="str">
        <f>IFERROR(VLOOKUP(D4264,Sheet2!A:B,2,0),"")</f>
        <v/>
      </c>
      <c r="J4264" s="64" t="str">
        <f>IFERROR(IF(I4264&lt;&gt;"",VLOOKUP(I4264,Sheet2!B:C,2,0),""),"")</f>
        <v/>
      </c>
      <c r="K4264" s="64" t="str">
        <f>IFERROR( IF(I4264&lt;&gt;"", HLOOKUP(L$2+$A4264,Sheet2!BX:NK,2,0),""),"")</f>
        <v/>
      </c>
      <c r="L4264" t="str">
        <f>IF(OR(HLOOKUP(L$2+$A4264,Sheet2!BX:NK,$B4264,0),HLOOKUP(L$2+$A4264,Sheet2!BX:NK,$B4264,0)&lt;&gt;""),HLOOKUP(L$2+$A4264,Sheet2!BX:NK,$B4264,0),"")</f>
        <v/>
      </c>
      <c r="M4264" t="str">
        <f>IF(OR(HLOOKUP(M$2+$A4264,Sheet2!BY:NL,$B4264,0),HLOOKUP(M$2+$A4264,Sheet2!BY:NL,$B4264,0)&lt;&gt;""),HLOOKUP(M$2+$A4264,Sheet2!BY:NL,$B4264,0),"")</f>
        <v/>
      </c>
      <c r="N4264" t="str">
        <f>IF(OR(HLOOKUP(N$2+$A4264,Sheet2!BZ:NM,$B4264,0),HLOOKUP(N$2+$A4264,Sheet2!BZ:NM,$B4264,0)&lt;&gt;""),HLOOKUP(N$2+$A4264,Sheet2!BZ:NM,$B4264,0),"")</f>
        <v/>
      </c>
      <c r="O4264" t="str">
        <f>IF(OR(HLOOKUP(O$2+$A4264,Sheet2!CA:NN,$B4264,0),HLOOKUP(O$2+$A4264,Sheet2!CA:NN,$B4264,0)&lt;&gt;""),HLOOKUP(O$2+$A4264,Sheet2!CA:NN,$B4264,0),"")</f>
        <v/>
      </c>
      <c r="P4264" t="str">
        <f>IF(OR(HLOOKUP(P$2+$A4264,Sheet2!CB:NO,$B4264,0),HLOOKUP(P$2+$A4264,Sheet2!CB:NO,$B4264,0)&lt;&gt;""),HLOOKUP(P$2+$A4264,Sheet2!CB:NO,$B4264,0),"")</f>
        <v/>
      </c>
      <c r="Q4264" t="str">
        <f>IF(OR(HLOOKUP(Q$2+$A4264,Sheet2!CC:NO,$B4264,0),HLOOKUP(Q$2+$A4264,Sheet2!CC:NO,$B4264,0)&lt;&gt;""),HLOOKUP(Q$2+$A4264,Sheet2!CC:NO,$B4264,0),"")</f>
        <v/>
      </c>
    </row>
    <row r="4265" spans="1:17" x14ac:dyDescent="0.25">
      <c r="A4265" s="64">
        <f t="shared" si="531"/>
        <v>6</v>
      </c>
      <c r="B4265" s="64">
        <f t="shared" si="532"/>
        <v>431</v>
      </c>
      <c r="C4265" s="64">
        <f t="shared" si="533"/>
        <v>2</v>
      </c>
      <c r="D4265" s="64">
        <f t="shared" si="534"/>
        <v>427</v>
      </c>
      <c r="E4265" s="64">
        <f t="shared" si="535"/>
        <v>2131</v>
      </c>
      <c r="F4265" s="64" t="str">
        <f t="shared" si="528"/>
        <v/>
      </c>
      <c r="G4265" s="64" t="str">
        <f t="shared" si="529"/>
        <v/>
      </c>
      <c r="H4265" s="64" t="str">
        <f t="shared" si="530"/>
        <v/>
      </c>
      <c r="I4265" s="80" t="str">
        <f>IFERROR(VLOOKUP(D4265,Sheet2!A:B,2,0),"")</f>
        <v/>
      </c>
      <c r="J4265" s="64" t="str">
        <f>IFERROR(IF(I4265&lt;&gt;"",VLOOKUP(I4265,Sheet2!B:C,2,0),""),"")</f>
        <v/>
      </c>
      <c r="K4265" s="64" t="str">
        <f>IFERROR( IF(I4265&lt;&gt;"", HLOOKUP(L$2+$A4265,Sheet2!BX:NK,2,0),""),"")</f>
        <v/>
      </c>
      <c r="L4265" t="str">
        <f>IF(OR(HLOOKUP(L$2+$A4265,Sheet2!BX:NK,$B4265,0),HLOOKUP(L$2+$A4265,Sheet2!BX:NK,$B4265,0)&lt;&gt;""),HLOOKUP(L$2+$A4265,Sheet2!BX:NK,$B4265,0),"")</f>
        <v/>
      </c>
      <c r="M4265" t="str">
        <f>IF(OR(HLOOKUP(M$2+$A4265,Sheet2!BY:NL,$B4265,0),HLOOKUP(M$2+$A4265,Sheet2!BY:NL,$B4265,0)&lt;&gt;""),HLOOKUP(M$2+$A4265,Sheet2!BY:NL,$B4265,0),"")</f>
        <v/>
      </c>
      <c r="N4265" t="str">
        <f>IF(OR(HLOOKUP(N$2+$A4265,Sheet2!BZ:NM,$B4265,0),HLOOKUP(N$2+$A4265,Sheet2!BZ:NM,$B4265,0)&lt;&gt;""),HLOOKUP(N$2+$A4265,Sheet2!BZ:NM,$B4265,0),"")</f>
        <v/>
      </c>
      <c r="O4265" t="str">
        <f>IF(OR(HLOOKUP(O$2+$A4265,Sheet2!CA:NN,$B4265,0),HLOOKUP(O$2+$A4265,Sheet2!CA:NN,$B4265,0)&lt;&gt;""),HLOOKUP(O$2+$A4265,Sheet2!CA:NN,$B4265,0),"")</f>
        <v/>
      </c>
      <c r="P4265" t="str">
        <f>IF(OR(HLOOKUP(P$2+$A4265,Sheet2!CB:NO,$B4265,0),HLOOKUP(P$2+$A4265,Sheet2!CB:NO,$B4265,0)&lt;&gt;""),HLOOKUP(P$2+$A4265,Sheet2!CB:NO,$B4265,0),"")</f>
        <v/>
      </c>
      <c r="Q4265" t="str">
        <f>IF(OR(HLOOKUP(Q$2+$A4265,Sheet2!CC:NO,$B4265,0),HLOOKUP(Q$2+$A4265,Sheet2!CC:NO,$B4265,0)&lt;&gt;""),HLOOKUP(Q$2+$A4265,Sheet2!CC:NO,$B4265,0),"")</f>
        <v/>
      </c>
    </row>
    <row r="4266" spans="1:17" x14ac:dyDescent="0.25">
      <c r="A4266" s="64">
        <f t="shared" si="531"/>
        <v>12</v>
      </c>
      <c r="B4266" s="64">
        <f t="shared" si="532"/>
        <v>431</v>
      </c>
      <c r="C4266" s="64">
        <f t="shared" si="533"/>
        <v>3</v>
      </c>
      <c r="D4266" s="64">
        <f t="shared" si="534"/>
        <v>427</v>
      </c>
      <c r="E4266" s="64">
        <f t="shared" si="535"/>
        <v>2131</v>
      </c>
      <c r="F4266" s="64" t="str">
        <f t="shared" si="528"/>
        <v/>
      </c>
      <c r="G4266" s="64" t="str">
        <f t="shared" si="529"/>
        <v/>
      </c>
      <c r="H4266" s="64" t="str">
        <f t="shared" si="530"/>
        <v/>
      </c>
      <c r="I4266" s="80" t="str">
        <f>IFERROR(VLOOKUP(D4266,Sheet2!A:B,2,0),"")</f>
        <v/>
      </c>
      <c r="J4266" s="64" t="str">
        <f>IFERROR(IF(I4266&lt;&gt;"",VLOOKUP(I4266,Sheet2!B:C,2,0),""),"")</f>
        <v/>
      </c>
      <c r="K4266" s="64" t="str">
        <f>IFERROR( IF(I4266&lt;&gt;"", HLOOKUP(L$2+$A4266,Sheet2!BX:NK,2,0),""),"")</f>
        <v/>
      </c>
      <c r="L4266" t="str">
        <f>IF(OR(HLOOKUP(L$2+$A4266,Sheet2!BX:NK,$B4266,0),HLOOKUP(L$2+$A4266,Sheet2!BX:NK,$B4266,0)&lt;&gt;""),HLOOKUP(L$2+$A4266,Sheet2!BX:NK,$B4266,0),"")</f>
        <v/>
      </c>
      <c r="M4266" t="str">
        <f>IF(OR(HLOOKUP(M$2+$A4266,Sheet2!BY:NL,$B4266,0),HLOOKUP(M$2+$A4266,Sheet2!BY:NL,$B4266,0)&lt;&gt;""),HLOOKUP(M$2+$A4266,Sheet2!BY:NL,$B4266,0),"")</f>
        <v/>
      </c>
      <c r="N4266" t="str">
        <f>IF(OR(HLOOKUP(N$2+$A4266,Sheet2!BZ:NM,$B4266,0),HLOOKUP(N$2+$A4266,Sheet2!BZ:NM,$B4266,0)&lt;&gt;""),HLOOKUP(N$2+$A4266,Sheet2!BZ:NM,$B4266,0),"")</f>
        <v/>
      </c>
      <c r="O4266" t="str">
        <f>IF(OR(HLOOKUP(O$2+$A4266,Sheet2!CA:NN,$B4266,0),HLOOKUP(O$2+$A4266,Sheet2!CA:NN,$B4266,0)&lt;&gt;""),HLOOKUP(O$2+$A4266,Sheet2!CA:NN,$B4266,0),"")</f>
        <v/>
      </c>
      <c r="P4266" t="str">
        <f>IF(OR(HLOOKUP(P$2+$A4266,Sheet2!CB:NO,$B4266,0),HLOOKUP(P$2+$A4266,Sheet2!CB:NO,$B4266,0)&lt;&gt;""),HLOOKUP(P$2+$A4266,Sheet2!CB:NO,$B4266,0),"")</f>
        <v/>
      </c>
      <c r="Q4266" t="str">
        <f>IF(OR(HLOOKUP(Q$2+$A4266,Sheet2!CC:NO,$B4266,0),HLOOKUP(Q$2+$A4266,Sheet2!CC:NO,$B4266,0)&lt;&gt;""),HLOOKUP(Q$2+$A4266,Sheet2!CC:NO,$B4266,0),"")</f>
        <v/>
      </c>
    </row>
    <row r="4267" spans="1:17" x14ac:dyDescent="0.25">
      <c r="A4267" s="64">
        <f t="shared" si="531"/>
        <v>18</v>
      </c>
      <c r="B4267" s="64">
        <f t="shared" si="532"/>
        <v>431</v>
      </c>
      <c r="C4267" s="64">
        <f t="shared" si="533"/>
        <v>4</v>
      </c>
      <c r="D4267" s="64">
        <f t="shared" si="534"/>
        <v>427</v>
      </c>
      <c r="E4267" s="64">
        <f t="shared" si="535"/>
        <v>2131</v>
      </c>
      <c r="F4267" s="64" t="str">
        <f t="shared" si="528"/>
        <v/>
      </c>
      <c r="G4267" s="64" t="str">
        <f t="shared" si="529"/>
        <v/>
      </c>
      <c r="H4267" s="64" t="str">
        <f t="shared" si="530"/>
        <v/>
      </c>
      <c r="I4267" s="80" t="str">
        <f>IFERROR(VLOOKUP(D4267,Sheet2!A:B,2,0),"")</f>
        <v/>
      </c>
      <c r="J4267" s="64" t="str">
        <f>IFERROR(IF(I4267&lt;&gt;"",VLOOKUP(I4267,Sheet2!B:C,2,0),""),"")</f>
        <v/>
      </c>
      <c r="K4267" s="64" t="str">
        <f>IFERROR( IF(I4267&lt;&gt;"", HLOOKUP(L$2+$A4267,Sheet2!BX:NK,2,0),""),"")</f>
        <v/>
      </c>
      <c r="L4267" t="str">
        <f>IF(OR(HLOOKUP(L$2+$A4267,Sheet2!BX:NK,$B4267,0),HLOOKUP(L$2+$A4267,Sheet2!BX:NK,$B4267,0)&lt;&gt;""),HLOOKUP(L$2+$A4267,Sheet2!BX:NK,$B4267,0),"")</f>
        <v/>
      </c>
      <c r="M4267" t="str">
        <f>IF(OR(HLOOKUP(M$2+$A4267,Sheet2!BY:NL,$B4267,0),HLOOKUP(M$2+$A4267,Sheet2!BY:NL,$B4267,0)&lt;&gt;""),HLOOKUP(M$2+$A4267,Sheet2!BY:NL,$B4267,0),"")</f>
        <v/>
      </c>
      <c r="N4267" t="str">
        <f>IF(OR(HLOOKUP(N$2+$A4267,Sheet2!BZ:NM,$B4267,0),HLOOKUP(N$2+$A4267,Sheet2!BZ:NM,$B4267,0)&lt;&gt;""),HLOOKUP(N$2+$A4267,Sheet2!BZ:NM,$B4267,0),"")</f>
        <v/>
      </c>
      <c r="O4267" t="str">
        <f>IF(OR(HLOOKUP(O$2+$A4267,Sheet2!CA:NN,$B4267,0),HLOOKUP(O$2+$A4267,Sheet2!CA:NN,$B4267,0)&lt;&gt;""),HLOOKUP(O$2+$A4267,Sheet2!CA:NN,$B4267,0),"")</f>
        <v/>
      </c>
      <c r="P4267" t="str">
        <f>IF(OR(HLOOKUP(P$2+$A4267,Sheet2!CB:NO,$B4267,0),HLOOKUP(P$2+$A4267,Sheet2!CB:NO,$B4267,0)&lt;&gt;""),HLOOKUP(P$2+$A4267,Sheet2!CB:NO,$B4267,0),"")</f>
        <v/>
      </c>
      <c r="Q4267" t="str">
        <f>IF(OR(HLOOKUP(Q$2+$A4267,Sheet2!CC:NO,$B4267,0),HLOOKUP(Q$2+$A4267,Sheet2!CC:NO,$B4267,0)&lt;&gt;""),HLOOKUP(Q$2+$A4267,Sheet2!CC:NO,$B4267,0),"")</f>
        <v/>
      </c>
    </row>
    <row r="4268" spans="1:17" x14ac:dyDescent="0.25">
      <c r="A4268" s="64">
        <f t="shared" si="531"/>
        <v>24</v>
      </c>
      <c r="B4268" s="64">
        <f t="shared" si="532"/>
        <v>431</v>
      </c>
      <c r="C4268" s="64">
        <f t="shared" si="533"/>
        <v>5</v>
      </c>
      <c r="D4268" s="64">
        <f t="shared" si="534"/>
        <v>427</v>
      </c>
      <c r="E4268" s="64">
        <f t="shared" si="535"/>
        <v>2131</v>
      </c>
      <c r="F4268" s="64" t="str">
        <f t="shared" si="528"/>
        <v/>
      </c>
      <c r="G4268" s="64" t="str">
        <f t="shared" si="529"/>
        <v/>
      </c>
      <c r="H4268" s="64" t="str">
        <f t="shared" si="530"/>
        <v/>
      </c>
      <c r="I4268" s="80" t="str">
        <f>IFERROR(VLOOKUP(D4268,Sheet2!A:B,2,0),"")</f>
        <v/>
      </c>
      <c r="J4268" s="64" t="str">
        <f>IFERROR(IF(I4268&lt;&gt;"",VLOOKUP(I4268,Sheet2!B:C,2,0),""),"")</f>
        <v/>
      </c>
      <c r="K4268" s="64" t="str">
        <f>IFERROR( IF(I4268&lt;&gt;"", HLOOKUP(L$2+$A4268,Sheet2!BX:NK,2,0),""),"")</f>
        <v/>
      </c>
      <c r="L4268" t="str">
        <f>IF(OR(HLOOKUP(L$2+$A4268,Sheet2!BX:NK,$B4268,0),HLOOKUP(L$2+$A4268,Sheet2!BX:NK,$B4268,0)&lt;&gt;""),HLOOKUP(L$2+$A4268,Sheet2!BX:NK,$B4268,0),"")</f>
        <v/>
      </c>
      <c r="M4268" t="str">
        <f>IF(OR(HLOOKUP(M$2+$A4268,Sheet2!BY:NL,$B4268,0),HLOOKUP(M$2+$A4268,Sheet2!BY:NL,$B4268,0)&lt;&gt;""),HLOOKUP(M$2+$A4268,Sheet2!BY:NL,$B4268,0),"")</f>
        <v/>
      </c>
      <c r="N4268" t="str">
        <f>IF(OR(HLOOKUP(N$2+$A4268,Sheet2!BZ:NM,$B4268,0),HLOOKUP(N$2+$A4268,Sheet2!BZ:NM,$B4268,0)&lt;&gt;""),HLOOKUP(N$2+$A4268,Sheet2!BZ:NM,$B4268,0),"")</f>
        <v/>
      </c>
      <c r="O4268" t="str">
        <f>IF(OR(HLOOKUP(O$2+$A4268,Sheet2!CA:NN,$B4268,0),HLOOKUP(O$2+$A4268,Sheet2!CA:NN,$B4268,0)&lt;&gt;""),HLOOKUP(O$2+$A4268,Sheet2!CA:NN,$B4268,0),"")</f>
        <v/>
      </c>
      <c r="P4268" t="str">
        <f>IF(OR(HLOOKUP(P$2+$A4268,Sheet2!CB:NO,$B4268,0),HLOOKUP(P$2+$A4268,Sheet2!CB:NO,$B4268,0)&lt;&gt;""),HLOOKUP(P$2+$A4268,Sheet2!CB:NO,$B4268,0),"")</f>
        <v/>
      </c>
      <c r="Q4268" t="str">
        <f>IF(OR(HLOOKUP(Q$2+$A4268,Sheet2!CC:NO,$B4268,0),HLOOKUP(Q$2+$A4268,Sheet2!CC:NO,$B4268,0)&lt;&gt;""),HLOOKUP(Q$2+$A4268,Sheet2!CC:NO,$B4268,0),"")</f>
        <v/>
      </c>
    </row>
    <row r="4269" spans="1:17" x14ac:dyDescent="0.25">
      <c r="A4269" s="64">
        <f t="shared" si="531"/>
        <v>30</v>
      </c>
      <c r="B4269" s="64">
        <f t="shared" si="532"/>
        <v>431</v>
      </c>
      <c r="C4269" s="64">
        <f t="shared" si="533"/>
        <v>6</v>
      </c>
      <c r="D4269" s="64">
        <f t="shared" si="534"/>
        <v>427</v>
      </c>
      <c r="E4269" s="64">
        <f t="shared" si="535"/>
        <v>2131</v>
      </c>
      <c r="F4269" s="64" t="str">
        <f t="shared" si="528"/>
        <v/>
      </c>
      <c r="G4269" s="64" t="str">
        <f t="shared" si="529"/>
        <v/>
      </c>
      <c r="H4269" s="64" t="str">
        <f t="shared" si="530"/>
        <v/>
      </c>
      <c r="I4269" s="80" t="str">
        <f>IFERROR(VLOOKUP(D4269,Sheet2!A:B,2,0),"")</f>
        <v/>
      </c>
      <c r="J4269" s="64" t="str">
        <f>IFERROR(IF(I4269&lt;&gt;"",VLOOKUP(I4269,Sheet2!B:C,2,0),""),"")</f>
        <v/>
      </c>
      <c r="K4269" s="64" t="str">
        <f>IFERROR( IF(I4269&lt;&gt;"", HLOOKUP(L$2+$A4269,Sheet2!BX:NK,2,0),""),"")</f>
        <v/>
      </c>
      <c r="L4269" t="str">
        <f>IF(OR(HLOOKUP(L$2+$A4269,Sheet2!BX:NK,$B4269,0),HLOOKUP(L$2+$A4269,Sheet2!BX:NK,$B4269,0)&lt;&gt;""),HLOOKUP(L$2+$A4269,Sheet2!BX:NK,$B4269,0),"")</f>
        <v/>
      </c>
      <c r="M4269" t="str">
        <f>IF(OR(HLOOKUP(M$2+$A4269,Sheet2!BY:NL,$B4269,0),HLOOKUP(M$2+$A4269,Sheet2!BY:NL,$B4269,0)&lt;&gt;""),HLOOKUP(M$2+$A4269,Sheet2!BY:NL,$B4269,0),"")</f>
        <v/>
      </c>
      <c r="N4269" t="str">
        <f>IF(OR(HLOOKUP(N$2+$A4269,Sheet2!BZ:NM,$B4269,0),HLOOKUP(N$2+$A4269,Sheet2!BZ:NM,$B4269,0)&lt;&gt;""),HLOOKUP(N$2+$A4269,Sheet2!BZ:NM,$B4269,0),"")</f>
        <v/>
      </c>
      <c r="O4269" t="str">
        <f>IF(OR(HLOOKUP(O$2+$A4269,Sheet2!CA:NN,$B4269,0),HLOOKUP(O$2+$A4269,Sheet2!CA:NN,$B4269,0)&lt;&gt;""),HLOOKUP(O$2+$A4269,Sheet2!CA:NN,$B4269,0),"")</f>
        <v/>
      </c>
      <c r="P4269" t="str">
        <f>IF(OR(HLOOKUP(P$2+$A4269,Sheet2!CB:NO,$B4269,0),HLOOKUP(P$2+$A4269,Sheet2!CB:NO,$B4269,0)&lt;&gt;""),HLOOKUP(P$2+$A4269,Sheet2!CB:NO,$B4269,0),"")</f>
        <v/>
      </c>
      <c r="Q4269" t="str">
        <f>IF(OR(HLOOKUP(Q$2+$A4269,Sheet2!CC:NO,$B4269,0),HLOOKUP(Q$2+$A4269,Sheet2!CC:NO,$B4269,0)&lt;&gt;""),HLOOKUP(Q$2+$A4269,Sheet2!CC:NO,$B4269,0),"")</f>
        <v/>
      </c>
    </row>
    <row r="4270" spans="1:17" x14ac:dyDescent="0.25">
      <c r="A4270" s="64">
        <f t="shared" si="531"/>
        <v>36</v>
      </c>
      <c r="B4270" s="64">
        <f t="shared" si="532"/>
        <v>431</v>
      </c>
      <c r="C4270" s="64">
        <f t="shared" si="533"/>
        <v>7</v>
      </c>
      <c r="D4270" s="64">
        <f t="shared" si="534"/>
        <v>427</v>
      </c>
      <c r="E4270" s="64">
        <f t="shared" si="535"/>
        <v>2131</v>
      </c>
      <c r="F4270" s="64" t="str">
        <f t="shared" si="528"/>
        <v/>
      </c>
      <c r="G4270" s="64" t="str">
        <f t="shared" si="529"/>
        <v/>
      </c>
      <c r="H4270" s="64" t="str">
        <f t="shared" si="530"/>
        <v/>
      </c>
      <c r="I4270" s="80" t="str">
        <f>IFERROR(VLOOKUP(D4270,Sheet2!A:B,2,0),"")</f>
        <v/>
      </c>
      <c r="J4270" s="64" t="str">
        <f>IFERROR(IF(I4270&lt;&gt;"",VLOOKUP(I4270,Sheet2!B:C,2,0),""),"")</f>
        <v/>
      </c>
      <c r="K4270" s="64" t="str">
        <f>IFERROR( IF(I4270&lt;&gt;"", HLOOKUP(L$2+$A4270,Sheet2!BX:NK,2,0),""),"")</f>
        <v/>
      </c>
      <c r="L4270" t="str">
        <f>IF(OR(HLOOKUP(L$2+$A4270,Sheet2!BX:NK,$B4270,0),HLOOKUP(L$2+$A4270,Sheet2!BX:NK,$B4270,0)&lt;&gt;""),HLOOKUP(L$2+$A4270,Sheet2!BX:NK,$B4270,0),"")</f>
        <v/>
      </c>
      <c r="M4270" t="str">
        <f>IF(OR(HLOOKUP(M$2+$A4270,Sheet2!BY:NL,$B4270,0),HLOOKUP(M$2+$A4270,Sheet2!BY:NL,$B4270,0)&lt;&gt;""),HLOOKUP(M$2+$A4270,Sheet2!BY:NL,$B4270,0),"")</f>
        <v/>
      </c>
      <c r="N4270" t="str">
        <f>IF(OR(HLOOKUP(N$2+$A4270,Sheet2!BZ:NM,$B4270,0),HLOOKUP(N$2+$A4270,Sheet2!BZ:NM,$B4270,0)&lt;&gt;""),HLOOKUP(N$2+$A4270,Sheet2!BZ:NM,$B4270,0),"")</f>
        <v/>
      </c>
      <c r="O4270" t="str">
        <f>IF(OR(HLOOKUP(O$2+$A4270,Sheet2!CA:NN,$B4270,0),HLOOKUP(O$2+$A4270,Sheet2!CA:NN,$B4270,0)&lt;&gt;""),HLOOKUP(O$2+$A4270,Sheet2!CA:NN,$B4270,0),"")</f>
        <v/>
      </c>
      <c r="P4270" t="str">
        <f>IF(OR(HLOOKUP(P$2+$A4270,Sheet2!CB:NO,$B4270,0),HLOOKUP(P$2+$A4270,Sheet2!CB:NO,$B4270,0)&lt;&gt;""),HLOOKUP(P$2+$A4270,Sheet2!CB:NO,$B4270,0),"")</f>
        <v/>
      </c>
      <c r="Q4270" t="str">
        <f>IF(OR(HLOOKUP(Q$2+$A4270,Sheet2!CC:NO,$B4270,0),HLOOKUP(Q$2+$A4270,Sheet2!CC:NO,$B4270,0)&lt;&gt;""),HLOOKUP(Q$2+$A4270,Sheet2!CC:NO,$B4270,0),"")</f>
        <v/>
      </c>
    </row>
    <row r="4271" spans="1:17" x14ac:dyDescent="0.25">
      <c r="A4271" s="64">
        <f t="shared" si="531"/>
        <v>42</v>
      </c>
      <c r="B4271" s="64">
        <f t="shared" si="532"/>
        <v>431</v>
      </c>
      <c r="C4271" s="64">
        <f t="shared" si="533"/>
        <v>8</v>
      </c>
      <c r="D4271" s="64">
        <f t="shared" si="534"/>
        <v>427</v>
      </c>
      <c r="E4271" s="64">
        <f t="shared" si="535"/>
        <v>2131</v>
      </c>
      <c r="F4271" s="64" t="str">
        <f t="shared" si="528"/>
        <v/>
      </c>
      <c r="G4271" s="64" t="str">
        <f t="shared" si="529"/>
        <v/>
      </c>
      <c r="H4271" s="64" t="str">
        <f t="shared" si="530"/>
        <v/>
      </c>
      <c r="I4271" s="80" t="str">
        <f>IFERROR(VLOOKUP(D4271,Sheet2!A:B,2,0),"")</f>
        <v/>
      </c>
      <c r="J4271" s="64" t="str">
        <f>IFERROR(IF(I4271&lt;&gt;"",VLOOKUP(I4271,Sheet2!B:C,2,0),""),"")</f>
        <v/>
      </c>
      <c r="K4271" s="64" t="str">
        <f>IFERROR( IF(I4271&lt;&gt;"", HLOOKUP(L$2+$A4271,Sheet2!BX:NK,2,0),""),"")</f>
        <v/>
      </c>
      <c r="L4271" t="str">
        <f>IF(OR(HLOOKUP(L$2+$A4271,Sheet2!BX:NK,$B4271,0),HLOOKUP(L$2+$A4271,Sheet2!BX:NK,$B4271,0)&lt;&gt;""),HLOOKUP(L$2+$A4271,Sheet2!BX:NK,$B4271,0),"")</f>
        <v/>
      </c>
      <c r="M4271" t="str">
        <f>IF(OR(HLOOKUP(M$2+$A4271,Sheet2!BY:NL,$B4271,0),HLOOKUP(M$2+$A4271,Sheet2!BY:NL,$B4271,0)&lt;&gt;""),HLOOKUP(M$2+$A4271,Sheet2!BY:NL,$B4271,0),"")</f>
        <v/>
      </c>
      <c r="N4271" t="str">
        <f>IF(OR(HLOOKUP(N$2+$A4271,Sheet2!BZ:NM,$B4271,0),HLOOKUP(N$2+$A4271,Sheet2!BZ:NM,$B4271,0)&lt;&gt;""),HLOOKUP(N$2+$A4271,Sheet2!BZ:NM,$B4271,0),"")</f>
        <v/>
      </c>
      <c r="O4271" t="str">
        <f>IF(OR(HLOOKUP(O$2+$A4271,Sheet2!CA:NN,$B4271,0),HLOOKUP(O$2+$A4271,Sheet2!CA:NN,$B4271,0)&lt;&gt;""),HLOOKUP(O$2+$A4271,Sheet2!CA:NN,$B4271,0),"")</f>
        <v/>
      </c>
      <c r="P4271" t="str">
        <f>IF(OR(HLOOKUP(P$2+$A4271,Sheet2!CB:NO,$B4271,0),HLOOKUP(P$2+$A4271,Sheet2!CB:NO,$B4271,0)&lt;&gt;""),HLOOKUP(P$2+$A4271,Sheet2!CB:NO,$B4271,0),"")</f>
        <v/>
      </c>
      <c r="Q4271" t="str">
        <f>IF(OR(HLOOKUP(Q$2+$A4271,Sheet2!CC:NO,$B4271,0),HLOOKUP(Q$2+$A4271,Sheet2!CC:NO,$B4271,0)&lt;&gt;""),HLOOKUP(Q$2+$A4271,Sheet2!CC:NO,$B4271,0),"")</f>
        <v/>
      </c>
    </row>
    <row r="4272" spans="1:17" x14ac:dyDescent="0.25">
      <c r="A4272" s="64">
        <f t="shared" si="531"/>
        <v>48</v>
      </c>
      <c r="B4272" s="64">
        <f t="shared" si="532"/>
        <v>431</v>
      </c>
      <c r="C4272" s="64">
        <f t="shared" si="533"/>
        <v>9</v>
      </c>
      <c r="D4272" s="64">
        <f t="shared" si="534"/>
        <v>427</v>
      </c>
      <c r="E4272" s="64">
        <f t="shared" si="535"/>
        <v>2131</v>
      </c>
      <c r="F4272" s="64" t="str">
        <f t="shared" si="528"/>
        <v/>
      </c>
      <c r="G4272" s="64" t="str">
        <f t="shared" si="529"/>
        <v/>
      </c>
      <c r="H4272" s="64" t="str">
        <f t="shared" si="530"/>
        <v/>
      </c>
      <c r="I4272" s="80" t="str">
        <f>IFERROR(VLOOKUP(D4272,Sheet2!A:B,2,0),"")</f>
        <v/>
      </c>
      <c r="J4272" s="64" t="str">
        <f>IFERROR(IF(I4272&lt;&gt;"",VLOOKUP(I4272,Sheet2!B:C,2,0),""),"")</f>
        <v/>
      </c>
      <c r="K4272" s="64" t="str">
        <f>IFERROR( IF(I4272&lt;&gt;"", HLOOKUP(L$2+$A4272,Sheet2!BX:NK,2,0),""),"")</f>
        <v/>
      </c>
      <c r="L4272" t="str">
        <f>IF(OR(HLOOKUP(L$2+$A4272,Sheet2!BX:NK,$B4272,0),HLOOKUP(L$2+$A4272,Sheet2!BX:NK,$B4272,0)&lt;&gt;""),HLOOKUP(L$2+$A4272,Sheet2!BX:NK,$B4272,0),"")</f>
        <v/>
      </c>
      <c r="M4272" t="str">
        <f>IF(OR(HLOOKUP(M$2+$A4272,Sheet2!BY:NL,$B4272,0),HLOOKUP(M$2+$A4272,Sheet2!BY:NL,$B4272,0)&lt;&gt;""),HLOOKUP(M$2+$A4272,Sheet2!BY:NL,$B4272,0),"")</f>
        <v/>
      </c>
      <c r="N4272" t="str">
        <f>IF(OR(HLOOKUP(N$2+$A4272,Sheet2!BZ:NM,$B4272,0),HLOOKUP(N$2+$A4272,Sheet2!BZ:NM,$B4272,0)&lt;&gt;""),HLOOKUP(N$2+$A4272,Sheet2!BZ:NM,$B4272,0),"")</f>
        <v/>
      </c>
      <c r="O4272" t="str">
        <f>IF(OR(HLOOKUP(O$2+$A4272,Sheet2!CA:NN,$B4272,0),HLOOKUP(O$2+$A4272,Sheet2!CA:NN,$B4272,0)&lt;&gt;""),HLOOKUP(O$2+$A4272,Sheet2!CA:NN,$B4272,0),"")</f>
        <v/>
      </c>
      <c r="P4272" t="str">
        <f>IF(OR(HLOOKUP(P$2+$A4272,Sheet2!CB:NO,$B4272,0),HLOOKUP(P$2+$A4272,Sheet2!CB:NO,$B4272,0)&lt;&gt;""),HLOOKUP(P$2+$A4272,Sheet2!CB:NO,$B4272,0),"")</f>
        <v/>
      </c>
      <c r="Q4272" t="str">
        <f>IF(OR(HLOOKUP(Q$2+$A4272,Sheet2!CC:NO,$B4272,0),HLOOKUP(Q$2+$A4272,Sheet2!CC:NO,$B4272,0)&lt;&gt;""),HLOOKUP(Q$2+$A4272,Sheet2!CC:NO,$B4272,0),"")</f>
        <v/>
      </c>
    </row>
    <row r="4273" spans="1:17" x14ac:dyDescent="0.25">
      <c r="A4273" s="64">
        <f t="shared" si="531"/>
        <v>54</v>
      </c>
      <c r="B4273" s="64">
        <f t="shared" si="532"/>
        <v>431</v>
      </c>
      <c r="C4273" s="64">
        <f t="shared" si="533"/>
        <v>10</v>
      </c>
      <c r="D4273" s="64">
        <f t="shared" si="534"/>
        <v>427</v>
      </c>
      <c r="E4273" s="64">
        <f t="shared" si="535"/>
        <v>2131</v>
      </c>
      <c r="F4273" s="64" t="str">
        <f t="shared" si="528"/>
        <v/>
      </c>
      <c r="G4273" s="64" t="str">
        <f t="shared" si="529"/>
        <v/>
      </c>
      <c r="H4273" s="64" t="str">
        <f t="shared" si="530"/>
        <v/>
      </c>
      <c r="I4273" s="80" t="str">
        <f>IFERROR(VLOOKUP(D4273,Sheet2!A:B,2,0),"")</f>
        <v/>
      </c>
      <c r="J4273" s="64" t="str">
        <f>IFERROR(IF(I4273&lt;&gt;"",VLOOKUP(I4273,Sheet2!B:C,2,0),""),"")</f>
        <v/>
      </c>
      <c r="K4273" s="64" t="str">
        <f>IFERROR( IF(I4273&lt;&gt;"", HLOOKUP(L$2+$A4273,Sheet2!BX:NK,2,0),""),"")</f>
        <v/>
      </c>
      <c r="L4273" t="str">
        <f>IF(OR(HLOOKUP(L$2+$A4273,Sheet2!BX:NK,$B4273,0),HLOOKUP(L$2+$A4273,Sheet2!BX:NK,$B4273,0)&lt;&gt;""),HLOOKUP(L$2+$A4273,Sheet2!BX:NK,$B4273,0),"")</f>
        <v/>
      </c>
      <c r="M4273" t="str">
        <f>IF(OR(HLOOKUP(M$2+$A4273,Sheet2!BY:NL,$B4273,0),HLOOKUP(M$2+$A4273,Sheet2!BY:NL,$B4273,0)&lt;&gt;""),HLOOKUP(M$2+$A4273,Sheet2!BY:NL,$B4273,0),"")</f>
        <v/>
      </c>
      <c r="N4273" t="str">
        <f>IF(OR(HLOOKUP(N$2+$A4273,Sheet2!BZ:NM,$B4273,0),HLOOKUP(N$2+$A4273,Sheet2!BZ:NM,$B4273,0)&lt;&gt;""),HLOOKUP(N$2+$A4273,Sheet2!BZ:NM,$B4273,0),"")</f>
        <v/>
      </c>
      <c r="O4273" t="str">
        <f>IF(OR(HLOOKUP(O$2+$A4273,Sheet2!CA:NN,$B4273,0),HLOOKUP(O$2+$A4273,Sheet2!CA:NN,$B4273,0)&lt;&gt;""),HLOOKUP(O$2+$A4273,Sheet2!CA:NN,$B4273,0),"")</f>
        <v/>
      </c>
      <c r="P4273" t="str">
        <f>IF(OR(HLOOKUP(P$2+$A4273,Sheet2!CB:NO,$B4273,0),HLOOKUP(P$2+$A4273,Sheet2!CB:NO,$B4273,0)&lt;&gt;""),HLOOKUP(P$2+$A4273,Sheet2!CB:NO,$B4273,0),"")</f>
        <v/>
      </c>
      <c r="Q4273" t="str">
        <f>IF(OR(HLOOKUP(Q$2+$A4273,Sheet2!CC:NO,$B4273,0),HLOOKUP(Q$2+$A4273,Sheet2!CC:NO,$B4273,0)&lt;&gt;""),HLOOKUP(Q$2+$A4273,Sheet2!CC:NO,$B4273,0),"")</f>
        <v/>
      </c>
    </row>
    <row r="4274" spans="1:17" x14ac:dyDescent="0.25">
      <c r="A4274" s="64">
        <f t="shared" si="531"/>
        <v>0</v>
      </c>
      <c r="B4274" s="64">
        <f t="shared" si="532"/>
        <v>432</v>
      </c>
      <c r="C4274" s="64">
        <f t="shared" si="533"/>
        <v>1</v>
      </c>
      <c r="D4274" s="64">
        <f t="shared" si="534"/>
        <v>428</v>
      </c>
      <c r="E4274" s="64">
        <f t="shared" si="535"/>
        <v>2136</v>
      </c>
      <c r="F4274" s="64" t="str">
        <f t="shared" si="528"/>
        <v/>
      </c>
      <c r="G4274" s="64" t="str">
        <f t="shared" si="529"/>
        <v/>
      </c>
      <c r="H4274" s="64" t="str">
        <f t="shared" si="530"/>
        <v/>
      </c>
      <c r="I4274" s="80" t="str">
        <f>IFERROR(VLOOKUP(D4274,Sheet2!A:B,2,0),"")</f>
        <v/>
      </c>
      <c r="J4274" s="64" t="str">
        <f>IFERROR(IF(I4274&lt;&gt;"",VLOOKUP(I4274,Sheet2!B:C,2,0),""),"")</f>
        <v/>
      </c>
      <c r="K4274" s="64" t="str">
        <f>IFERROR( IF(I4274&lt;&gt;"", HLOOKUP(L$2+$A4274,Sheet2!BX:NK,2,0),""),"")</f>
        <v/>
      </c>
      <c r="L4274" t="str">
        <f>IF(OR(HLOOKUP(L$2+$A4274,Sheet2!BX:NK,$B4274,0),HLOOKUP(L$2+$A4274,Sheet2!BX:NK,$B4274,0)&lt;&gt;""),HLOOKUP(L$2+$A4274,Sheet2!BX:NK,$B4274,0),"")</f>
        <v/>
      </c>
      <c r="M4274" t="str">
        <f>IF(OR(HLOOKUP(M$2+$A4274,Sheet2!BY:NL,$B4274,0),HLOOKUP(M$2+$A4274,Sheet2!BY:NL,$B4274,0)&lt;&gt;""),HLOOKUP(M$2+$A4274,Sheet2!BY:NL,$B4274,0),"")</f>
        <v/>
      </c>
      <c r="N4274" t="str">
        <f>IF(OR(HLOOKUP(N$2+$A4274,Sheet2!BZ:NM,$B4274,0),HLOOKUP(N$2+$A4274,Sheet2!BZ:NM,$B4274,0)&lt;&gt;""),HLOOKUP(N$2+$A4274,Sheet2!BZ:NM,$B4274,0),"")</f>
        <v/>
      </c>
      <c r="O4274" t="str">
        <f>IF(OR(HLOOKUP(O$2+$A4274,Sheet2!CA:NN,$B4274,0),HLOOKUP(O$2+$A4274,Sheet2!CA:NN,$B4274,0)&lt;&gt;""),HLOOKUP(O$2+$A4274,Sheet2!CA:NN,$B4274,0),"")</f>
        <v/>
      </c>
      <c r="P4274" t="str">
        <f>IF(OR(HLOOKUP(P$2+$A4274,Sheet2!CB:NO,$B4274,0),HLOOKUP(P$2+$A4274,Sheet2!CB:NO,$B4274,0)&lt;&gt;""),HLOOKUP(P$2+$A4274,Sheet2!CB:NO,$B4274,0),"")</f>
        <v/>
      </c>
      <c r="Q4274" t="str">
        <f>IF(OR(HLOOKUP(Q$2+$A4274,Sheet2!CC:NO,$B4274,0),HLOOKUP(Q$2+$A4274,Sheet2!CC:NO,$B4274,0)&lt;&gt;""),HLOOKUP(Q$2+$A4274,Sheet2!CC:NO,$B4274,0),"")</f>
        <v/>
      </c>
    </row>
    <row r="4275" spans="1:17" x14ac:dyDescent="0.25">
      <c r="A4275" s="64">
        <f t="shared" si="531"/>
        <v>6</v>
      </c>
      <c r="B4275" s="64">
        <f t="shared" si="532"/>
        <v>432</v>
      </c>
      <c r="C4275" s="64">
        <f t="shared" si="533"/>
        <v>2</v>
      </c>
      <c r="D4275" s="64">
        <f t="shared" si="534"/>
        <v>428</v>
      </c>
      <c r="E4275" s="64">
        <f t="shared" si="535"/>
        <v>2136</v>
      </c>
      <c r="F4275" s="64" t="str">
        <f t="shared" si="528"/>
        <v/>
      </c>
      <c r="G4275" s="64" t="str">
        <f t="shared" si="529"/>
        <v/>
      </c>
      <c r="H4275" s="64" t="str">
        <f t="shared" si="530"/>
        <v/>
      </c>
      <c r="I4275" s="80" t="str">
        <f>IFERROR(VLOOKUP(D4275,Sheet2!A:B,2,0),"")</f>
        <v/>
      </c>
      <c r="J4275" s="64" t="str">
        <f>IFERROR(IF(I4275&lt;&gt;"",VLOOKUP(I4275,Sheet2!B:C,2,0),""),"")</f>
        <v/>
      </c>
      <c r="K4275" s="64" t="str">
        <f>IFERROR( IF(I4275&lt;&gt;"", HLOOKUP(L$2+$A4275,Sheet2!BX:NK,2,0),""),"")</f>
        <v/>
      </c>
      <c r="L4275" t="str">
        <f>IF(OR(HLOOKUP(L$2+$A4275,Sheet2!BX:NK,$B4275,0),HLOOKUP(L$2+$A4275,Sheet2!BX:NK,$B4275,0)&lt;&gt;""),HLOOKUP(L$2+$A4275,Sheet2!BX:NK,$B4275,0),"")</f>
        <v/>
      </c>
      <c r="M4275" t="str">
        <f>IF(OR(HLOOKUP(M$2+$A4275,Sheet2!BY:NL,$B4275,0),HLOOKUP(M$2+$A4275,Sheet2!BY:NL,$B4275,0)&lt;&gt;""),HLOOKUP(M$2+$A4275,Sheet2!BY:NL,$B4275,0),"")</f>
        <v/>
      </c>
      <c r="N4275" t="str">
        <f>IF(OR(HLOOKUP(N$2+$A4275,Sheet2!BZ:NM,$B4275,0),HLOOKUP(N$2+$A4275,Sheet2!BZ:NM,$B4275,0)&lt;&gt;""),HLOOKUP(N$2+$A4275,Sheet2!BZ:NM,$B4275,0),"")</f>
        <v/>
      </c>
      <c r="O4275" t="str">
        <f>IF(OR(HLOOKUP(O$2+$A4275,Sheet2!CA:NN,$B4275,0),HLOOKUP(O$2+$A4275,Sheet2!CA:NN,$B4275,0)&lt;&gt;""),HLOOKUP(O$2+$A4275,Sheet2!CA:NN,$B4275,0),"")</f>
        <v/>
      </c>
      <c r="P4275" t="str">
        <f>IF(OR(HLOOKUP(P$2+$A4275,Sheet2!CB:NO,$B4275,0),HLOOKUP(P$2+$A4275,Sheet2!CB:NO,$B4275,0)&lt;&gt;""),HLOOKUP(P$2+$A4275,Sheet2!CB:NO,$B4275,0),"")</f>
        <v/>
      </c>
      <c r="Q4275" t="str">
        <f>IF(OR(HLOOKUP(Q$2+$A4275,Sheet2!CC:NO,$B4275,0),HLOOKUP(Q$2+$A4275,Sheet2!CC:NO,$B4275,0)&lt;&gt;""),HLOOKUP(Q$2+$A4275,Sheet2!CC:NO,$B4275,0),"")</f>
        <v/>
      </c>
    </row>
    <row r="4276" spans="1:17" x14ac:dyDescent="0.25">
      <c r="A4276" s="64">
        <f t="shared" si="531"/>
        <v>12</v>
      </c>
      <c r="B4276" s="64">
        <f t="shared" si="532"/>
        <v>432</v>
      </c>
      <c r="C4276" s="64">
        <f t="shared" si="533"/>
        <v>3</v>
      </c>
      <c r="D4276" s="64">
        <f t="shared" si="534"/>
        <v>428</v>
      </c>
      <c r="E4276" s="64">
        <f t="shared" si="535"/>
        <v>2136</v>
      </c>
      <c r="F4276" s="64" t="str">
        <f t="shared" si="528"/>
        <v/>
      </c>
      <c r="G4276" s="64" t="str">
        <f t="shared" si="529"/>
        <v/>
      </c>
      <c r="H4276" s="64" t="str">
        <f t="shared" si="530"/>
        <v/>
      </c>
      <c r="I4276" s="80" t="str">
        <f>IFERROR(VLOOKUP(D4276,Sheet2!A:B,2,0),"")</f>
        <v/>
      </c>
      <c r="J4276" s="64" t="str">
        <f>IFERROR(IF(I4276&lt;&gt;"",VLOOKUP(I4276,Sheet2!B:C,2,0),""),"")</f>
        <v/>
      </c>
      <c r="K4276" s="64" t="str">
        <f>IFERROR( IF(I4276&lt;&gt;"", HLOOKUP(L$2+$A4276,Sheet2!BX:NK,2,0),""),"")</f>
        <v/>
      </c>
      <c r="L4276" t="str">
        <f>IF(OR(HLOOKUP(L$2+$A4276,Sheet2!BX:NK,$B4276,0),HLOOKUP(L$2+$A4276,Sheet2!BX:NK,$B4276,0)&lt;&gt;""),HLOOKUP(L$2+$A4276,Sheet2!BX:NK,$B4276,0),"")</f>
        <v/>
      </c>
      <c r="M4276" t="str">
        <f>IF(OR(HLOOKUP(M$2+$A4276,Sheet2!BY:NL,$B4276,0),HLOOKUP(M$2+$A4276,Sheet2!BY:NL,$B4276,0)&lt;&gt;""),HLOOKUP(M$2+$A4276,Sheet2!BY:NL,$B4276,0),"")</f>
        <v/>
      </c>
      <c r="N4276" t="str">
        <f>IF(OR(HLOOKUP(N$2+$A4276,Sheet2!BZ:NM,$B4276,0),HLOOKUP(N$2+$A4276,Sheet2!BZ:NM,$B4276,0)&lt;&gt;""),HLOOKUP(N$2+$A4276,Sheet2!BZ:NM,$B4276,0),"")</f>
        <v/>
      </c>
      <c r="O4276" t="str">
        <f>IF(OR(HLOOKUP(O$2+$A4276,Sheet2!CA:NN,$B4276,0),HLOOKUP(O$2+$A4276,Sheet2!CA:NN,$B4276,0)&lt;&gt;""),HLOOKUP(O$2+$A4276,Sheet2!CA:NN,$B4276,0),"")</f>
        <v/>
      </c>
      <c r="P4276" t="str">
        <f>IF(OR(HLOOKUP(P$2+$A4276,Sheet2!CB:NO,$B4276,0),HLOOKUP(P$2+$A4276,Sheet2!CB:NO,$B4276,0)&lt;&gt;""),HLOOKUP(P$2+$A4276,Sheet2!CB:NO,$B4276,0),"")</f>
        <v/>
      </c>
      <c r="Q4276" t="str">
        <f>IF(OR(HLOOKUP(Q$2+$A4276,Sheet2!CC:NO,$B4276,0),HLOOKUP(Q$2+$A4276,Sheet2!CC:NO,$B4276,0)&lt;&gt;""),HLOOKUP(Q$2+$A4276,Sheet2!CC:NO,$B4276,0),"")</f>
        <v/>
      </c>
    </row>
    <row r="4277" spans="1:17" x14ac:dyDescent="0.25">
      <c r="A4277" s="64">
        <f t="shared" si="531"/>
        <v>18</v>
      </c>
      <c r="B4277" s="64">
        <f t="shared" si="532"/>
        <v>432</v>
      </c>
      <c r="C4277" s="64">
        <f t="shared" si="533"/>
        <v>4</v>
      </c>
      <c r="D4277" s="64">
        <f t="shared" si="534"/>
        <v>428</v>
      </c>
      <c r="E4277" s="64">
        <f t="shared" si="535"/>
        <v>2136</v>
      </c>
      <c r="F4277" s="64" t="str">
        <f t="shared" si="528"/>
        <v/>
      </c>
      <c r="G4277" s="64" t="str">
        <f t="shared" si="529"/>
        <v/>
      </c>
      <c r="H4277" s="64" t="str">
        <f t="shared" si="530"/>
        <v/>
      </c>
      <c r="I4277" s="80" t="str">
        <f>IFERROR(VLOOKUP(D4277,Sheet2!A:B,2,0),"")</f>
        <v/>
      </c>
      <c r="J4277" s="64" t="str">
        <f>IFERROR(IF(I4277&lt;&gt;"",VLOOKUP(I4277,Sheet2!B:C,2,0),""),"")</f>
        <v/>
      </c>
      <c r="K4277" s="64" t="str">
        <f>IFERROR( IF(I4277&lt;&gt;"", HLOOKUP(L$2+$A4277,Sheet2!BX:NK,2,0),""),"")</f>
        <v/>
      </c>
      <c r="L4277" t="str">
        <f>IF(OR(HLOOKUP(L$2+$A4277,Sheet2!BX:NK,$B4277,0),HLOOKUP(L$2+$A4277,Sheet2!BX:NK,$B4277,0)&lt;&gt;""),HLOOKUP(L$2+$A4277,Sheet2!BX:NK,$B4277,0),"")</f>
        <v/>
      </c>
      <c r="M4277" t="str">
        <f>IF(OR(HLOOKUP(M$2+$A4277,Sheet2!BY:NL,$B4277,0),HLOOKUP(M$2+$A4277,Sheet2!BY:NL,$B4277,0)&lt;&gt;""),HLOOKUP(M$2+$A4277,Sheet2!BY:NL,$B4277,0),"")</f>
        <v/>
      </c>
      <c r="N4277" t="str">
        <f>IF(OR(HLOOKUP(N$2+$A4277,Sheet2!BZ:NM,$B4277,0),HLOOKUP(N$2+$A4277,Sheet2!BZ:NM,$B4277,0)&lt;&gt;""),HLOOKUP(N$2+$A4277,Sheet2!BZ:NM,$B4277,0),"")</f>
        <v/>
      </c>
      <c r="O4277" t="str">
        <f>IF(OR(HLOOKUP(O$2+$A4277,Sheet2!CA:NN,$B4277,0),HLOOKUP(O$2+$A4277,Sheet2!CA:NN,$B4277,0)&lt;&gt;""),HLOOKUP(O$2+$A4277,Sheet2!CA:NN,$B4277,0),"")</f>
        <v/>
      </c>
      <c r="P4277" t="str">
        <f>IF(OR(HLOOKUP(P$2+$A4277,Sheet2!CB:NO,$B4277,0),HLOOKUP(P$2+$A4277,Sheet2!CB:NO,$B4277,0)&lt;&gt;""),HLOOKUP(P$2+$A4277,Sheet2!CB:NO,$B4277,0),"")</f>
        <v/>
      </c>
      <c r="Q4277" t="str">
        <f>IF(OR(HLOOKUP(Q$2+$A4277,Sheet2!CC:NO,$B4277,0),HLOOKUP(Q$2+$A4277,Sheet2!CC:NO,$B4277,0)&lt;&gt;""),HLOOKUP(Q$2+$A4277,Sheet2!CC:NO,$B4277,0),"")</f>
        <v/>
      </c>
    </row>
    <row r="4278" spans="1:17" x14ac:dyDescent="0.25">
      <c r="A4278" s="64">
        <f t="shared" si="531"/>
        <v>24</v>
      </c>
      <c r="B4278" s="64">
        <f t="shared" si="532"/>
        <v>432</v>
      </c>
      <c r="C4278" s="64">
        <f t="shared" si="533"/>
        <v>5</v>
      </c>
      <c r="D4278" s="64">
        <f t="shared" si="534"/>
        <v>428</v>
      </c>
      <c r="E4278" s="64">
        <f t="shared" si="535"/>
        <v>2136</v>
      </c>
      <c r="F4278" s="64" t="str">
        <f t="shared" si="528"/>
        <v/>
      </c>
      <c r="G4278" s="64" t="str">
        <f t="shared" si="529"/>
        <v/>
      </c>
      <c r="H4278" s="64" t="str">
        <f t="shared" si="530"/>
        <v/>
      </c>
      <c r="I4278" s="80" t="str">
        <f>IFERROR(VLOOKUP(D4278,Sheet2!A:B,2,0),"")</f>
        <v/>
      </c>
      <c r="J4278" s="64" t="str">
        <f>IFERROR(IF(I4278&lt;&gt;"",VLOOKUP(I4278,Sheet2!B:C,2,0),""),"")</f>
        <v/>
      </c>
      <c r="K4278" s="64" t="str">
        <f>IFERROR( IF(I4278&lt;&gt;"", HLOOKUP(L$2+$A4278,Sheet2!BX:NK,2,0),""),"")</f>
        <v/>
      </c>
      <c r="L4278" t="str">
        <f>IF(OR(HLOOKUP(L$2+$A4278,Sheet2!BX:NK,$B4278,0),HLOOKUP(L$2+$A4278,Sheet2!BX:NK,$B4278,0)&lt;&gt;""),HLOOKUP(L$2+$A4278,Sheet2!BX:NK,$B4278,0),"")</f>
        <v/>
      </c>
      <c r="M4278" t="str">
        <f>IF(OR(HLOOKUP(M$2+$A4278,Sheet2!BY:NL,$B4278,0),HLOOKUP(M$2+$A4278,Sheet2!BY:NL,$B4278,0)&lt;&gt;""),HLOOKUP(M$2+$A4278,Sheet2!BY:NL,$B4278,0),"")</f>
        <v/>
      </c>
      <c r="N4278" t="str">
        <f>IF(OR(HLOOKUP(N$2+$A4278,Sheet2!BZ:NM,$B4278,0),HLOOKUP(N$2+$A4278,Sheet2!BZ:NM,$B4278,0)&lt;&gt;""),HLOOKUP(N$2+$A4278,Sheet2!BZ:NM,$B4278,0),"")</f>
        <v/>
      </c>
      <c r="O4278" t="str">
        <f>IF(OR(HLOOKUP(O$2+$A4278,Sheet2!CA:NN,$B4278,0),HLOOKUP(O$2+$A4278,Sheet2!CA:NN,$B4278,0)&lt;&gt;""),HLOOKUP(O$2+$A4278,Sheet2!CA:NN,$B4278,0),"")</f>
        <v/>
      </c>
      <c r="P4278" t="str">
        <f>IF(OR(HLOOKUP(P$2+$A4278,Sheet2!CB:NO,$B4278,0),HLOOKUP(P$2+$A4278,Sheet2!CB:NO,$B4278,0)&lt;&gt;""),HLOOKUP(P$2+$A4278,Sheet2!CB:NO,$B4278,0),"")</f>
        <v/>
      </c>
      <c r="Q4278" t="str">
        <f>IF(OR(HLOOKUP(Q$2+$A4278,Sheet2!CC:NO,$B4278,0),HLOOKUP(Q$2+$A4278,Sheet2!CC:NO,$B4278,0)&lt;&gt;""),HLOOKUP(Q$2+$A4278,Sheet2!CC:NO,$B4278,0),"")</f>
        <v/>
      </c>
    </row>
    <row r="4279" spans="1:17" x14ac:dyDescent="0.25">
      <c r="A4279" s="64">
        <f t="shared" si="531"/>
        <v>30</v>
      </c>
      <c r="B4279" s="64">
        <f t="shared" si="532"/>
        <v>432</v>
      </c>
      <c r="C4279" s="64">
        <f t="shared" si="533"/>
        <v>6</v>
      </c>
      <c r="D4279" s="64">
        <f t="shared" si="534"/>
        <v>428</v>
      </c>
      <c r="E4279" s="64">
        <f t="shared" si="535"/>
        <v>2136</v>
      </c>
      <c r="F4279" s="64" t="str">
        <f t="shared" si="528"/>
        <v/>
      </c>
      <c r="G4279" s="64" t="str">
        <f t="shared" si="529"/>
        <v/>
      </c>
      <c r="H4279" s="64" t="str">
        <f t="shared" si="530"/>
        <v/>
      </c>
      <c r="I4279" s="80" t="str">
        <f>IFERROR(VLOOKUP(D4279,Sheet2!A:B,2,0),"")</f>
        <v/>
      </c>
      <c r="J4279" s="64" t="str">
        <f>IFERROR(IF(I4279&lt;&gt;"",VLOOKUP(I4279,Sheet2!B:C,2,0),""),"")</f>
        <v/>
      </c>
      <c r="K4279" s="64" t="str">
        <f>IFERROR( IF(I4279&lt;&gt;"", HLOOKUP(L$2+$A4279,Sheet2!BX:NK,2,0),""),"")</f>
        <v/>
      </c>
      <c r="L4279" t="str">
        <f>IF(OR(HLOOKUP(L$2+$A4279,Sheet2!BX:NK,$B4279,0),HLOOKUP(L$2+$A4279,Sheet2!BX:NK,$B4279,0)&lt;&gt;""),HLOOKUP(L$2+$A4279,Sheet2!BX:NK,$B4279,0),"")</f>
        <v/>
      </c>
      <c r="M4279" t="str">
        <f>IF(OR(HLOOKUP(M$2+$A4279,Sheet2!BY:NL,$B4279,0),HLOOKUP(M$2+$A4279,Sheet2!BY:NL,$B4279,0)&lt;&gt;""),HLOOKUP(M$2+$A4279,Sheet2!BY:NL,$B4279,0),"")</f>
        <v/>
      </c>
      <c r="N4279" t="str">
        <f>IF(OR(HLOOKUP(N$2+$A4279,Sheet2!BZ:NM,$B4279,0),HLOOKUP(N$2+$A4279,Sheet2!BZ:NM,$B4279,0)&lt;&gt;""),HLOOKUP(N$2+$A4279,Sheet2!BZ:NM,$B4279,0),"")</f>
        <v/>
      </c>
      <c r="O4279" t="str">
        <f>IF(OR(HLOOKUP(O$2+$A4279,Sheet2!CA:NN,$B4279,0),HLOOKUP(O$2+$A4279,Sheet2!CA:NN,$B4279,0)&lt;&gt;""),HLOOKUP(O$2+$A4279,Sheet2!CA:NN,$B4279,0),"")</f>
        <v/>
      </c>
      <c r="P4279" t="str">
        <f>IF(OR(HLOOKUP(P$2+$A4279,Sheet2!CB:NO,$B4279,0),HLOOKUP(P$2+$A4279,Sheet2!CB:NO,$B4279,0)&lt;&gt;""),HLOOKUP(P$2+$A4279,Sheet2!CB:NO,$B4279,0),"")</f>
        <v/>
      </c>
      <c r="Q4279" t="str">
        <f>IF(OR(HLOOKUP(Q$2+$A4279,Sheet2!CC:NO,$B4279,0),HLOOKUP(Q$2+$A4279,Sheet2!CC:NO,$B4279,0)&lt;&gt;""),HLOOKUP(Q$2+$A4279,Sheet2!CC:NO,$B4279,0),"")</f>
        <v/>
      </c>
    </row>
    <row r="4280" spans="1:17" x14ac:dyDescent="0.25">
      <c r="A4280" s="64">
        <f t="shared" si="531"/>
        <v>36</v>
      </c>
      <c r="B4280" s="64">
        <f t="shared" si="532"/>
        <v>432</v>
      </c>
      <c r="C4280" s="64">
        <f t="shared" si="533"/>
        <v>7</v>
      </c>
      <c r="D4280" s="64">
        <f t="shared" si="534"/>
        <v>428</v>
      </c>
      <c r="E4280" s="64">
        <f t="shared" si="535"/>
        <v>2136</v>
      </c>
      <c r="F4280" s="64" t="str">
        <f t="shared" si="528"/>
        <v/>
      </c>
      <c r="G4280" s="64" t="str">
        <f t="shared" si="529"/>
        <v/>
      </c>
      <c r="H4280" s="64" t="str">
        <f t="shared" si="530"/>
        <v/>
      </c>
      <c r="I4280" s="80" t="str">
        <f>IFERROR(VLOOKUP(D4280,Sheet2!A:B,2,0),"")</f>
        <v/>
      </c>
      <c r="J4280" s="64" t="str">
        <f>IFERROR(IF(I4280&lt;&gt;"",VLOOKUP(I4280,Sheet2!B:C,2,0),""),"")</f>
        <v/>
      </c>
      <c r="K4280" s="64" t="str">
        <f>IFERROR( IF(I4280&lt;&gt;"", HLOOKUP(L$2+$A4280,Sheet2!BX:NK,2,0),""),"")</f>
        <v/>
      </c>
      <c r="L4280" t="str">
        <f>IF(OR(HLOOKUP(L$2+$A4280,Sheet2!BX:NK,$B4280,0),HLOOKUP(L$2+$A4280,Sheet2!BX:NK,$B4280,0)&lt;&gt;""),HLOOKUP(L$2+$A4280,Sheet2!BX:NK,$B4280,0),"")</f>
        <v/>
      </c>
      <c r="M4280" t="str">
        <f>IF(OR(HLOOKUP(M$2+$A4280,Sheet2!BY:NL,$B4280,0),HLOOKUP(M$2+$A4280,Sheet2!BY:NL,$B4280,0)&lt;&gt;""),HLOOKUP(M$2+$A4280,Sheet2!BY:NL,$B4280,0),"")</f>
        <v/>
      </c>
      <c r="N4280" t="str">
        <f>IF(OR(HLOOKUP(N$2+$A4280,Sheet2!BZ:NM,$B4280,0),HLOOKUP(N$2+$A4280,Sheet2!BZ:NM,$B4280,0)&lt;&gt;""),HLOOKUP(N$2+$A4280,Sheet2!BZ:NM,$B4280,0),"")</f>
        <v/>
      </c>
      <c r="O4280" t="str">
        <f>IF(OR(HLOOKUP(O$2+$A4280,Sheet2!CA:NN,$B4280,0),HLOOKUP(O$2+$A4280,Sheet2!CA:NN,$B4280,0)&lt;&gt;""),HLOOKUP(O$2+$A4280,Sheet2!CA:NN,$B4280,0),"")</f>
        <v/>
      </c>
      <c r="P4280" t="str">
        <f>IF(OR(HLOOKUP(P$2+$A4280,Sheet2!CB:NO,$B4280,0),HLOOKUP(P$2+$A4280,Sheet2!CB:NO,$B4280,0)&lt;&gt;""),HLOOKUP(P$2+$A4280,Sheet2!CB:NO,$B4280,0),"")</f>
        <v/>
      </c>
      <c r="Q4280" t="str">
        <f>IF(OR(HLOOKUP(Q$2+$A4280,Sheet2!CC:NO,$B4280,0),HLOOKUP(Q$2+$A4280,Sheet2!CC:NO,$B4280,0)&lt;&gt;""),HLOOKUP(Q$2+$A4280,Sheet2!CC:NO,$B4280,0),"")</f>
        <v/>
      </c>
    </row>
    <row r="4281" spans="1:17" x14ac:dyDescent="0.25">
      <c r="A4281" s="64">
        <f t="shared" si="531"/>
        <v>42</v>
      </c>
      <c r="B4281" s="64">
        <f t="shared" si="532"/>
        <v>432</v>
      </c>
      <c r="C4281" s="64">
        <f t="shared" si="533"/>
        <v>8</v>
      </c>
      <c r="D4281" s="64">
        <f t="shared" si="534"/>
        <v>428</v>
      </c>
      <c r="E4281" s="64">
        <f t="shared" si="535"/>
        <v>2136</v>
      </c>
      <c r="F4281" s="64" t="str">
        <f t="shared" si="528"/>
        <v/>
      </c>
      <c r="G4281" s="64" t="str">
        <f t="shared" si="529"/>
        <v/>
      </c>
      <c r="H4281" s="64" t="str">
        <f t="shared" si="530"/>
        <v/>
      </c>
      <c r="I4281" s="80" t="str">
        <f>IFERROR(VLOOKUP(D4281,Sheet2!A:B,2,0),"")</f>
        <v/>
      </c>
      <c r="J4281" s="64" t="str">
        <f>IFERROR(IF(I4281&lt;&gt;"",VLOOKUP(I4281,Sheet2!B:C,2,0),""),"")</f>
        <v/>
      </c>
      <c r="K4281" s="64" t="str">
        <f>IFERROR( IF(I4281&lt;&gt;"", HLOOKUP(L$2+$A4281,Sheet2!BX:NK,2,0),""),"")</f>
        <v/>
      </c>
      <c r="L4281" t="str">
        <f>IF(OR(HLOOKUP(L$2+$A4281,Sheet2!BX:NK,$B4281,0),HLOOKUP(L$2+$A4281,Sheet2!BX:NK,$B4281,0)&lt;&gt;""),HLOOKUP(L$2+$A4281,Sheet2!BX:NK,$B4281,0),"")</f>
        <v/>
      </c>
      <c r="M4281" t="str">
        <f>IF(OR(HLOOKUP(M$2+$A4281,Sheet2!BY:NL,$B4281,0),HLOOKUP(M$2+$A4281,Sheet2!BY:NL,$B4281,0)&lt;&gt;""),HLOOKUP(M$2+$A4281,Sheet2!BY:NL,$B4281,0),"")</f>
        <v/>
      </c>
      <c r="N4281" t="str">
        <f>IF(OR(HLOOKUP(N$2+$A4281,Sheet2!BZ:NM,$B4281,0),HLOOKUP(N$2+$A4281,Sheet2!BZ:NM,$B4281,0)&lt;&gt;""),HLOOKUP(N$2+$A4281,Sheet2!BZ:NM,$B4281,0),"")</f>
        <v/>
      </c>
      <c r="O4281" t="str">
        <f>IF(OR(HLOOKUP(O$2+$A4281,Sheet2!CA:NN,$B4281,0),HLOOKUP(O$2+$A4281,Sheet2!CA:NN,$B4281,0)&lt;&gt;""),HLOOKUP(O$2+$A4281,Sheet2!CA:NN,$B4281,0),"")</f>
        <v/>
      </c>
      <c r="P4281" t="str">
        <f>IF(OR(HLOOKUP(P$2+$A4281,Sheet2!CB:NO,$B4281,0),HLOOKUP(P$2+$A4281,Sheet2!CB:NO,$B4281,0)&lt;&gt;""),HLOOKUP(P$2+$A4281,Sheet2!CB:NO,$B4281,0),"")</f>
        <v/>
      </c>
      <c r="Q4281" t="str">
        <f>IF(OR(HLOOKUP(Q$2+$A4281,Sheet2!CC:NO,$B4281,0),HLOOKUP(Q$2+$A4281,Sheet2!CC:NO,$B4281,0)&lt;&gt;""),HLOOKUP(Q$2+$A4281,Sheet2!CC:NO,$B4281,0),"")</f>
        <v/>
      </c>
    </row>
    <row r="4282" spans="1:17" x14ac:dyDescent="0.25">
      <c r="A4282" s="64">
        <f t="shared" si="531"/>
        <v>48</v>
      </c>
      <c r="B4282" s="64">
        <f t="shared" si="532"/>
        <v>432</v>
      </c>
      <c r="C4282" s="64">
        <f t="shared" si="533"/>
        <v>9</v>
      </c>
      <c r="D4282" s="64">
        <f t="shared" si="534"/>
        <v>428</v>
      </c>
      <c r="E4282" s="64">
        <f t="shared" si="535"/>
        <v>2136</v>
      </c>
      <c r="F4282" s="64" t="str">
        <f t="shared" si="528"/>
        <v/>
      </c>
      <c r="G4282" s="64" t="str">
        <f t="shared" si="529"/>
        <v/>
      </c>
      <c r="H4282" s="64" t="str">
        <f t="shared" si="530"/>
        <v/>
      </c>
      <c r="I4282" s="80" t="str">
        <f>IFERROR(VLOOKUP(D4282,Sheet2!A:B,2,0),"")</f>
        <v/>
      </c>
      <c r="J4282" s="64" t="str">
        <f>IFERROR(IF(I4282&lt;&gt;"",VLOOKUP(I4282,Sheet2!B:C,2,0),""),"")</f>
        <v/>
      </c>
      <c r="K4282" s="64" t="str">
        <f>IFERROR( IF(I4282&lt;&gt;"", HLOOKUP(L$2+$A4282,Sheet2!BX:NK,2,0),""),"")</f>
        <v/>
      </c>
      <c r="L4282" t="str">
        <f>IF(OR(HLOOKUP(L$2+$A4282,Sheet2!BX:NK,$B4282,0),HLOOKUP(L$2+$A4282,Sheet2!BX:NK,$B4282,0)&lt;&gt;""),HLOOKUP(L$2+$A4282,Sheet2!BX:NK,$B4282,0),"")</f>
        <v/>
      </c>
      <c r="M4282" t="str">
        <f>IF(OR(HLOOKUP(M$2+$A4282,Sheet2!BY:NL,$B4282,0),HLOOKUP(M$2+$A4282,Sheet2!BY:NL,$B4282,0)&lt;&gt;""),HLOOKUP(M$2+$A4282,Sheet2!BY:NL,$B4282,0),"")</f>
        <v/>
      </c>
      <c r="N4282" t="str">
        <f>IF(OR(HLOOKUP(N$2+$A4282,Sheet2!BZ:NM,$B4282,0),HLOOKUP(N$2+$A4282,Sheet2!BZ:NM,$B4282,0)&lt;&gt;""),HLOOKUP(N$2+$A4282,Sheet2!BZ:NM,$B4282,0),"")</f>
        <v/>
      </c>
      <c r="O4282" t="str">
        <f>IF(OR(HLOOKUP(O$2+$A4282,Sheet2!CA:NN,$B4282,0),HLOOKUP(O$2+$A4282,Sheet2!CA:NN,$B4282,0)&lt;&gt;""),HLOOKUP(O$2+$A4282,Sheet2!CA:NN,$B4282,0),"")</f>
        <v/>
      </c>
      <c r="P4282" t="str">
        <f>IF(OR(HLOOKUP(P$2+$A4282,Sheet2!CB:NO,$B4282,0),HLOOKUP(P$2+$A4282,Sheet2!CB:NO,$B4282,0)&lt;&gt;""),HLOOKUP(P$2+$A4282,Sheet2!CB:NO,$B4282,0),"")</f>
        <v/>
      </c>
      <c r="Q4282" t="str">
        <f>IF(OR(HLOOKUP(Q$2+$A4282,Sheet2!CC:NO,$B4282,0),HLOOKUP(Q$2+$A4282,Sheet2!CC:NO,$B4282,0)&lt;&gt;""),HLOOKUP(Q$2+$A4282,Sheet2!CC:NO,$B4282,0),"")</f>
        <v/>
      </c>
    </row>
    <row r="4283" spans="1:17" x14ac:dyDescent="0.25">
      <c r="A4283" s="64">
        <f t="shared" si="531"/>
        <v>54</v>
      </c>
      <c r="B4283" s="64">
        <f t="shared" si="532"/>
        <v>432</v>
      </c>
      <c r="C4283" s="64">
        <f t="shared" si="533"/>
        <v>10</v>
      </c>
      <c r="D4283" s="64">
        <f t="shared" si="534"/>
        <v>428</v>
      </c>
      <c r="E4283" s="64">
        <f t="shared" si="535"/>
        <v>2136</v>
      </c>
      <c r="F4283" s="64" t="str">
        <f t="shared" si="528"/>
        <v/>
      </c>
      <c r="G4283" s="64" t="str">
        <f t="shared" si="529"/>
        <v/>
      </c>
      <c r="H4283" s="64" t="str">
        <f t="shared" si="530"/>
        <v/>
      </c>
      <c r="I4283" s="80" t="str">
        <f>IFERROR(VLOOKUP(D4283,Sheet2!A:B,2,0),"")</f>
        <v/>
      </c>
      <c r="J4283" s="64" t="str">
        <f>IFERROR(IF(I4283&lt;&gt;"",VLOOKUP(I4283,Sheet2!B:C,2,0),""),"")</f>
        <v/>
      </c>
      <c r="K4283" s="64" t="str">
        <f>IFERROR( IF(I4283&lt;&gt;"", HLOOKUP(L$2+$A4283,Sheet2!BX:NK,2,0),""),"")</f>
        <v/>
      </c>
      <c r="L4283" t="str">
        <f>IF(OR(HLOOKUP(L$2+$A4283,Sheet2!BX:NK,$B4283,0),HLOOKUP(L$2+$A4283,Sheet2!BX:NK,$B4283,0)&lt;&gt;""),HLOOKUP(L$2+$A4283,Sheet2!BX:NK,$B4283,0),"")</f>
        <v/>
      </c>
      <c r="M4283" t="str">
        <f>IF(OR(HLOOKUP(M$2+$A4283,Sheet2!BY:NL,$B4283,0),HLOOKUP(M$2+$A4283,Sheet2!BY:NL,$B4283,0)&lt;&gt;""),HLOOKUP(M$2+$A4283,Sheet2!BY:NL,$B4283,0),"")</f>
        <v/>
      </c>
      <c r="N4283" t="str">
        <f>IF(OR(HLOOKUP(N$2+$A4283,Sheet2!BZ:NM,$B4283,0),HLOOKUP(N$2+$A4283,Sheet2!BZ:NM,$B4283,0)&lt;&gt;""),HLOOKUP(N$2+$A4283,Sheet2!BZ:NM,$B4283,0),"")</f>
        <v/>
      </c>
      <c r="O4283" t="str">
        <f>IF(OR(HLOOKUP(O$2+$A4283,Sheet2!CA:NN,$B4283,0),HLOOKUP(O$2+$A4283,Sheet2!CA:NN,$B4283,0)&lt;&gt;""),HLOOKUP(O$2+$A4283,Sheet2!CA:NN,$B4283,0),"")</f>
        <v/>
      </c>
      <c r="P4283" t="str">
        <f>IF(OR(HLOOKUP(P$2+$A4283,Sheet2!CB:NO,$B4283,0),HLOOKUP(P$2+$A4283,Sheet2!CB:NO,$B4283,0)&lt;&gt;""),HLOOKUP(P$2+$A4283,Sheet2!CB:NO,$B4283,0),"")</f>
        <v/>
      </c>
      <c r="Q4283" t="str">
        <f>IF(OR(HLOOKUP(Q$2+$A4283,Sheet2!CC:NO,$B4283,0),HLOOKUP(Q$2+$A4283,Sheet2!CC:NO,$B4283,0)&lt;&gt;""),HLOOKUP(Q$2+$A4283,Sheet2!CC:NO,$B4283,0),"")</f>
        <v/>
      </c>
    </row>
    <row r="4284" spans="1:17" x14ac:dyDescent="0.25">
      <c r="A4284" s="64">
        <f t="shared" si="531"/>
        <v>0</v>
      </c>
      <c r="B4284" s="64">
        <f t="shared" si="532"/>
        <v>433</v>
      </c>
      <c r="C4284" s="64">
        <f t="shared" si="533"/>
        <v>1</v>
      </c>
      <c r="D4284" s="64">
        <f t="shared" si="534"/>
        <v>429</v>
      </c>
      <c r="E4284" s="64">
        <f t="shared" si="535"/>
        <v>2141</v>
      </c>
      <c r="F4284" s="64" t="str">
        <f t="shared" si="528"/>
        <v/>
      </c>
      <c r="G4284" s="64" t="str">
        <f t="shared" si="529"/>
        <v/>
      </c>
      <c r="H4284" s="64" t="str">
        <f t="shared" si="530"/>
        <v/>
      </c>
      <c r="I4284" s="80" t="str">
        <f>IFERROR(VLOOKUP(D4284,Sheet2!A:B,2,0),"")</f>
        <v/>
      </c>
      <c r="J4284" s="64" t="str">
        <f>IFERROR(IF(I4284&lt;&gt;"",VLOOKUP(I4284,Sheet2!B:C,2,0),""),"")</f>
        <v/>
      </c>
      <c r="K4284" s="64" t="str">
        <f>IFERROR( IF(I4284&lt;&gt;"", HLOOKUP(L$2+$A4284,Sheet2!BX:NK,2,0),""),"")</f>
        <v/>
      </c>
      <c r="L4284" t="str">
        <f>IF(OR(HLOOKUP(L$2+$A4284,Sheet2!BX:NK,$B4284,0),HLOOKUP(L$2+$A4284,Sheet2!BX:NK,$B4284,0)&lt;&gt;""),HLOOKUP(L$2+$A4284,Sheet2!BX:NK,$B4284,0),"")</f>
        <v/>
      </c>
      <c r="M4284" t="str">
        <f>IF(OR(HLOOKUP(M$2+$A4284,Sheet2!BY:NL,$B4284,0),HLOOKUP(M$2+$A4284,Sheet2!BY:NL,$B4284,0)&lt;&gt;""),HLOOKUP(M$2+$A4284,Sheet2!BY:NL,$B4284,0),"")</f>
        <v/>
      </c>
      <c r="N4284" t="str">
        <f>IF(OR(HLOOKUP(N$2+$A4284,Sheet2!BZ:NM,$B4284,0),HLOOKUP(N$2+$A4284,Sheet2!BZ:NM,$B4284,0)&lt;&gt;""),HLOOKUP(N$2+$A4284,Sheet2!BZ:NM,$B4284,0),"")</f>
        <v/>
      </c>
      <c r="O4284" t="str">
        <f>IF(OR(HLOOKUP(O$2+$A4284,Sheet2!CA:NN,$B4284,0),HLOOKUP(O$2+$A4284,Sheet2!CA:NN,$B4284,0)&lt;&gt;""),HLOOKUP(O$2+$A4284,Sheet2!CA:NN,$B4284,0),"")</f>
        <v/>
      </c>
      <c r="P4284" t="str">
        <f>IF(OR(HLOOKUP(P$2+$A4284,Sheet2!CB:NO,$B4284,0),HLOOKUP(P$2+$A4284,Sheet2!CB:NO,$B4284,0)&lt;&gt;""),HLOOKUP(P$2+$A4284,Sheet2!CB:NO,$B4284,0),"")</f>
        <v/>
      </c>
      <c r="Q4284" t="str">
        <f>IF(OR(HLOOKUP(Q$2+$A4284,Sheet2!CC:NO,$B4284,0),HLOOKUP(Q$2+$A4284,Sheet2!CC:NO,$B4284,0)&lt;&gt;""),HLOOKUP(Q$2+$A4284,Sheet2!CC:NO,$B4284,0),"")</f>
        <v/>
      </c>
    </row>
    <row r="4285" spans="1:17" x14ac:dyDescent="0.25">
      <c r="A4285" s="64">
        <f t="shared" si="531"/>
        <v>6</v>
      </c>
      <c r="B4285" s="64">
        <f t="shared" si="532"/>
        <v>433</v>
      </c>
      <c r="C4285" s="64">
        <f t="shared" si="533"/>
        <v>2</v>
      </c>
      <c r="D4285" s="64">
        <f t="shared" si="534"/>
        <v>429</v>
      </c>
      <c r="E4285" s="64">
        <f t="shared" si="535"/>
        <v>2141</v>
      </c>
      <c r="F4285" s="64" t="str">
        <f t="shared" si="528"/>
        <v/>
      </c>
      <c r="G4285" s="64" t="str">
        <f t="shared" si="529"/>
        <v/>
      </c>
      <c r="H4285" s="64" t="str">
        <f t="shared" si="530"/>
        <v/>
      </c>
      <c r="I4285" s="80" t="str">
        <f>IFERROR(VLOOKUP(D4285,Sheet2!A:B,2,0),"")</f>
        <v/>
      </c>
      <c r="J4285" s="64" t="str">
        <f>IFERROR(IF(I4285&lt;&gt;"",VLOOKUP(I4285,Sheet2!B:C,2,0),""),"")</f>
        <v/>
      </c>
      <c r="K4285" s="64" t="str">
        <f>IFERROR( IF(I4285&lt;&gt;"", HLOOKUP(L$2+$A4285,Sheet2!BX:NK,2,0),""),"")</f>
        <v/>
      </c>
      <c r="L4285" t="str">
        <f>IF(OR(HLOOKUP(L$2+$A4285,Sheet2!BX:NK,$B4285,0),HLOOKUP(L$2+$A4285,Sheet2!BX:NK,$B4285,0)&lt;&gt;""),HLOOKUP(L$2+$A4285,Sheet2!BX:NK,$B4285,0),"")</f>
        <v/>
      </c>
      <c r="M4285" t="str">
        <f>IF(OR(HLOOKUP(M$2+$A4285,Sheet2!BY:NL,$B4285,0),HLOOKUP(M$2+$A4285,Sheet2!BY:NL,$B4285,0)&lt;&gt;""),HLOOKUP(M$2+$A4285,Sheet2!BY:NL,$B4285,0),"")</f>
        <v/>
      </c>
      <c r="N4285" t="str">
        <f>IF(OR(HLOOKUP(N$2+$A4285,Sheet2!BZ:NM,$B4285,0),HLOOKUP(N$2+$A4285,Sheet2!BZ:NM,$B4285,0)&lt;&gt;""),HLOOKUP(N$2+$A4285,Sheet2!BZ:NM,$B4285,0),"")</f>
        <v/>
      </c>
      <c r="O4285" t="str">
        <f>IF(OR(HLOOKUP(O$2+$A4285,Sheet2!CA:NN,$B4285,0),HLOOKUP(O$2+$A4285,Sheet2!CA:NN,$B4285,0)&lt;&gt;""),HLOOKUP(O$2+$A4285,Sheet2!CA:NN,$B4285,0),"")</f>
        <v/>
      </c>
      <c r="P4285" t="str">
        <f>IF(OR(HLOOKUP(P$2+$A4285,Sheet2!CB:NO,$B4285,0),HLOOKUP(P$2+$A4285,Sheet2!CB:NO,$B4285,0)&lt;&gt;""),HLOOKUP(P$2+$A4285,Sheet2!CB:NO,$B4285,0),"")</f>
        <v/>
      </c>
      <c r="Q4285" t="str">
        <f>IF(OR(HLOOKUP(Q$2+$A4285,Sheet2!CC:NO,$B4285,0),HLOOKUP(Q$2+$A4285,Sheet2!CC:NO,$B4285,0)&lt;&gt;""),HLOOKUP(Q$2+$A4285,Sheet2!CC:NO,$B4285,0),"")</f>
        <v/>
      </c>
    </row>
    <row r="4286" spans="1:17" x14ac:dyDescent="0.25">
      <c r="A4286" s="64">
        <f t="shared" si="531"/>
        <v>12</v>
      </c>
      <c r="B4286" s="64">
        <f t="shared" si="532"/>
        <v>433</v>
      </c>
      <c r="C4286" s="64">
        <f t="shared" si="533"/>
        <v>3</v>
      </c>
      <c r="D4286" s="64">
        <f t="shared" si="534"/>
        <v>429</v>
      </c>
      <c r="E4286" s="64">
        <f t="shared" si="535"/>
        <v>2141</v>
      </c>
      <c r="F4286" s="64" t="str">
        <f t="shared" si="528"/>
        <v/>
      </c>
      <c r="G4286" s="64" t="str">
        <f t="shared" si="529"/>
        <v/>
      </c>
      <c r="H4286" s="64" t="str">
        <f t="shared" si="530"/>
        <v/>
      </c>
      <c r="I4286" s="80" t="str">
        <f>IFERROR(VLOOKUP(D4286,Sheet2!A:B,2,0),"")</f>
        <v/>
      </c>
      <c r="J4286" s="64" t="str">
        <f>IFERROR(IF(I4286&lt;&gt;"",VLOOKUP(I4286,Sheet2!B:C,2,0),""),"")</f>
        <v/>
      </c>
      <c r="K4286" s="64" t="str">
        <f>IFERROR( IF(I4286&lt;&gt;"", HLOOKUP(L$2+$A4286,Sheet2!BX:NK,2,0),""),"")</f>
        <v/>
      </c>
      <c r="L4286" t="str">
        <f>IF(OR(HLOOKUP(L$2+$A4286,Sheet2!BX:NK,$B4286,0),HLOOKUP(L$2+$A4286,Sheet2!BX:NK,$B4286,0)&lt;&gt;""),HLOOKUP(L$2+$A4286,Sheet2!BX:NK,$B4286,0),"")</f>
        <v/>
      </c>
      <c r="M4286" t="str">
        <f>IF(OR(HLOOKUP(M$2+$A4286,Sheet2!BY:NL,$B4286,0),HLOOKUP(M$2+$A4286,Sheet2!BY:NL,$B4286,0)&lt;&gt;""),HLOOKUP(M$2+$A4286,Sheet2!BY:NL,$B4286,0),"")</f>
        <v/>
      </c>
      <c r="N4286" t="str">
        <f>IF(OR(HLOOKUP(N$2+$A4286,Sheet2!BZ:NM,$B4286,0),HLOOKUP(N$2+$A4286,Sheet2!BZ:NM,$B4286,0)&lt;&gt;""),HLOOKUP(N$2+$A4286,Sheet2!BZ:NM,$B4286,0),"")</f>
        <v/>
      </c>
      <c r="O4286" t="str">
        <f>IF(OR(HLOOKUP(O$2+$A4286,Sheet2!CA:NN,$B4286,0),HLOOKUP(O$2+$A4286,Sheet2!CA:NN,$B4286,0)&lt;&gt;""),HLOOKUP(O$2+$A4286,Sheet2!CA:NN,$B4286,0),"")</f>
        <v/>
      </c>
      <c r="P4286" t="str">
        <f>IF(OR(HLOOKUP(P$2+$A4286,Sheet2!CB:NO,$B4286,0),HLOOKUP(P$2+$A4286,Sheet2!CB:NO,$B4286,0)&lt;&gt;""),HLOOKUP(P$2+$A4286,Sheet2!CB:NO,$B4286,0),"")</f>
        <v/>
      </c>
      <c r="Q4286" t="str">
        <f>IF(OR(HLOOKUP(Q$2+$A4286,Sheet2!CC:NO,$B4286,0),HLOOKUP(Q$2+$A4286,Sheet2!CC:NO,$B4286,0)&lt;&gt;""),HLOOKUP(Q$2+$A4286,Sheet2!CC:NO,$B4286,0),"")</f>
        <v/>
      </c>
    </row>
    <row r="4287" spans="1:17" x14ac:dyDescent="0.25">
      <c r="A4287" s="64">
        <f t="shared" si="531"/>
        <v>18</v>
      </c>
      <c r="B4287" s="64">
        <f t="shared" si="532"/>
        <v>433</v>
      </c>
      <c r="C4287" s="64">
        <f t="shared" si="533"/>
        <v>4</v>
      </c>
      <c r="D4287" s="64">
        <f t="shared" si="534"/>
        <v>429</v>
      </c>
      <c r="E4287" s="64">
        <f t="shared" si="535"/>
        <v>2141</v>
      </c>
      <c r="F4287" s="64" t="str">
        <f t="shared" si="528"/>
        <v/>
      </c>
      <c r="G4287" s="64" t="str">
        <f t="shared" si="529"/>
        <v/>
      </c>
      <c r="H4287" s="64" t="str">
        <f t="shared" si="530"/>
        <v/>
      </c>
      <c r="I4287" s="80" t="str">
        <f>IFERROR(VLOOKUP(D4287,Sheet2!A:B,2,0),"")</f>
        <v/>
      </c>
      <c r="J4287" s="64" t="str">
        <f>IFERROR(IF(I4287&lt;&gt;"",VLOOKUP(I4287,Sheet2!B:C,2,0),""),"")</f>
        <v/>
      </c>
      <c r="K4287" s="64" t="str">
        <f>IFERROR( IF(I4287&lt;&gt;"", HLOOKUP(L$2+$A4287,Sheet2!BX:NK,2,0),""),"")</f>
        <v/>
      </c>
      <c r="L4287" t="str">
        <f>IF(OR(HLOOKUP(L$2+$A4287,Sheet2!BX:NK,$B4287,0),HLOOKUP(L$2+$A4287,Sheet2!BX:NK,$B4287,0)&lt;&gt;""),HLOOKUP(L$2+$A4287,Sheet2!BX:NK,$B4287,0),"")</f>
        <v/>
      </c>
      <c r="M4287" t="str">
        <f>IF(OR(HLOOKUP(M$2+$A4287,Sheet2!BY:NL,$B4287,0),HLOOKUP(M$2+$A4287,Sheet2!BY:NL,$B4287,0)&lt;&gt;""),HLOOKUP(M$2+$A4287,Sheet2!BY:NL,$B4287,0),"")</f>
        <v/>
      </c>
      <c r="N4287" t="str">
        <f>IF(OR(HLOOKUP(N$2+$A4287,Sheet2!BZ:NM,$B4287,0),HLOOKUP(N$2+$A4287,Sheet2!BZ:NM,$B4287,0)&lt;&gt;""),HLOOKUP(N$2+$A4287,Sheet2!BZ:NM,$B4287,0),"")</f>
        <v/>
      </c>
      <c r="O4287" t="str">
        <f>IF(OR(HLOOKUP(O$2+$A4287,Sheet2!CA:NN,$B4287,0),HLOOKUP(O$2+$A4287,Sheet2!CA:NN,$B4287,0)&lt;&gt;""),HLOOKUP(O$2+$A4287,Sheet2!CA:NN,$B4287,0),"")</f>
        <v/>
      </c>
      <c r="P4287" t="str">
        <f>IF(OR(HLOOKUP(P$2+$A4287,Sheet2!CB:NO,$B4287,0),HLOOKUP(P$2+$A4287,Sheet2!CB:NO,$B4287,0)&lt;&gt;""),HLOOKUP(P$2+$A4287,Sheet2!CB:NO,$B4287,0),"")</f>
        <v/>
      </c>
      <c r="Q4287" t="str">
        <f>IF(OR(HLOOKUP(Q$2+$A4287,Sheet2!CC:NO,$B4287,0),HLOOKUP(Q$2+$A4287,Sheet2!CC:NO,$B4287,0)&lt;&gt;""),HLOOKUP(Q$2+$A4287,Sheet2!CC:NO,$B4287,0),"")</f>
        <v/>
      </c>
    </row>
    <row r="4288" spans="1:17" x14ac:dyDescent="0.25">
      <c r="A4288" s="64">
        <f t="shared" si="531"/>
        <v>24</v>
      </c>
      <c r="B4288" s="64">
        <f t="shared" si="532"/>
        <v>433</v>
      </c>
      <c r="C4288" s="64">
        <f t="shared" si="533"/>
        <v>5</v>
      </c>
      <c r="D4288" s="64">
        <f t="shared" si="534"/>
        <v>429</v>
      </c>
      <c r="E4288" s="64">
        <f t="shared" si="535"/>
        <v>2141</v>
      </c>
      <c r="F4288" s="64" t="str">
        <f t="shared" si="528"/>
        <v/>
      </c>
      <c r="G4288" s="64" t="str">
        <f t="shared" si="529"/>
        <v/>
      </c>
      <c r="H4288" s="64" t="str">
        <f t="shared" si="530"/>
        <v/>
      </c>
      <c r="I4288" s="80" t="str">
        <f>IFERROR(VLOOKUP(D4288,Sheet2!A:B,2,0),"")</f>
        <v/>
      </c>
      <c r="J4288" s="64" t="str">
        <f>IFERROR(IF(I4288&lt;&gt;"",VLOOKUP(I4288,Sheet2!B:C,2,0),""),"")</f>
        <v/>
      </c>
      <c r="K4288" s="64" t="str">
        <f>IFERROR( IF(I4288&lt;&gt;"", HLOOKUP(L$2+$A4288,Sheet2!BX:NK,2,0),""),"")</f>
        <v/>
      </c>
      <c r="L4288" t="str">
        <f>IF(OR(HLOOKUP(L$2+$A4288,Sheet2!BX:NK,$B4288,0),HLOOKUP(L$2+$A4288,Sheet2!BX:NK,$B4288,0)&lt;&gt;""),HLOOKUP(L$2+$A4288,Sheet2!BX:NK,$B4288,0),"")</f>
        <v/>
      </c>
      <c r="M4288" t="str">
        <f>IF(OR(HLOOKUP(M$2+$A4288,Sheet2!BY:NL,$B4288,0),HLOOKUP(M$2+$A4288,Sheet2!BY:NL,$B4288,0)&lt;&gt;""),HLOOKUP(M$2+$A4288,Sheet2!BY:NL,$B4288,0),"")</f>
        <v/>
      </c>
      <c r="N4288" t="str">
        <f>IF(OR(HLOOKUP(N$2+$A4288,Sheet2!BZ:NM,$B4288,0),HLOOKUP(N$2+$A4288,Sheet2!BZ:NM,$B4288,0)&lt;&gt;""),HLOOKUP(N$2+$A4288,Sheet2!BZ:NM,$B4288,0),"")</f>
        <v/>
      </c>
      <c r="O4288" t="str">
        <f>IF(OR(HLOOKUP(O$2+$A4288,Sheet2!CA:NN,$B4288,0),HLOOKUP(O$2+$A4288,Sheet2!CA:NN,$B4288,0)&lt;&gt;""),HLOOKUP(O$2+$A4288,Sheet2!CA:NN,$B4288,0),"")</f>
        <v/>
      </c>
      <c r="P4288" t="str">
        <f>IF(OR(HLOOKUP(P$2+$A4288,Sheet2!CB:NO,$B4288,0),HLOOKUP(P$2+$A4288,Sheet2!CB:NO,$B4288,0)&lt;&gt;""),HLOOKUP(P$2+$A4288,Sheet2!CB:NO,$B4288,0),"")</f>
        <v/>
      </c>
      <c r="Q4288" t="str">
        <f>IF(OR(HLOOKUP(Q$2+$A4288,Sheet2!CC:NO,$B4288,0),HLOOKUP(Q$2+$A4288,Sheet2!CC:NO,$B4288,0)&lt;&gt;""),HLOOKUP(Q$2+$A4288,Sheet2!CC:NO,$B4288,0),"")</f>
        <v/>
      </c>
    </row>
    <row r="4289" spans="1:17" x14ac:dyDescent="0.25">
      <c r="A4289" s="64">
        <f t="shared" si="531"/>
        <v>30</v>
      </c>
      <c r="B4289" s="64">
        <f t="shared" si="532"/>
        <v>433</v>
      </c>
      <c r="C4289" s="64">
        <f t="shared" si="533"/>
        <v>6</v>
      </c>
      <c r="D4289" s="64">
        <f t="shared" si="534"/>
        <v>429</v>
      </c>
      <c r="E4289" s="64">
        <f t="shared" si="535"/>
        <v>2141</v>
      </c>
      <c r="F4289" s="64" t="str">
        <f t="shared" si="528"/>
        <v/>
      </c>
      <c r="G4289" s="64" t="str">
        <f t="shared" si="529"/>
        <v/>
      </c>
      <c r="H4289" s="64" t="str">
        <f t="shared" si="530"/>
        <v/>
      </c>
      <c r="I4289" s="80" t="str">
        <f>IFERROR(VLOOKUP(D4289,Sheet2!A:B,2,0),"")</f>
        <v/>
      </c>
      <c r="J4289" s="64" t="str">
        <f>IFERROR(IF(I4289&lt;&gt;"",VLOOKUP(I4289,Sheet2!B:C,2,0),""),"")</f>
        <v/>
      </c>
      <c r="K4289" s="64" t="str">
        <f>IFERROR( IF(I4289&lt;&gt;"", HLOOKUP(L$2+$A4289,Sheet2!BX:NK,2,0),""),"")</f>
        <v/>
      </c>
      <c r="L4289" t="str">
        <f>IF(OR(HLOOKUP(L$2+$A4289,Sheet2!BX:NK,$B4289,0),HLOOKUP(L$2+$A4289,Sheet2!BX:NK,$B4289,0)&lt;&gt;""),HLOOKUP(L$2+$A4289,Sheet2!BX:NK,$B4289,0),"")</f>
        <v/>
      </c>
      <c r="M4289" t="str">
        <f>IF(OR(HLOOKUP(M$2+$A4289,Sheet2!BY:NL,$B4289,0),HLOOKUP(M$2+$A4289,Sheet2!BY:NL,$B4289,0)&lt;&gt;""),HLOOKUP(M$2+$A4289,Sheet2!BY:NL,$B4289,0),"")</f>
        <v/>
      </c>
      <c r="N4289" t="str">
        <f>IF(OR(HLOOKUP(N$2+$A4289,Sheet2!BZ:NM,$B4289,0),HLOOKUP(N$2+$A4289,Sheet2!BZ:NM,$B4289,0)&lt;&gt;""),HLOOKUP(N$2+$A4289,Sheet2!BZ:NM,$B4289,0),"")</f>
        <v/>
      </c>
      <c r="O4289" t="str">
        <f>IF(OR(HLOOKUP(O$2+$A4289,Sheet2!CA:NN,$B4289,0),HLOOKUP(O$2+$A4289,Sheet2!CA:NN,$B4289,0)&lt;&gt;""),HLOOKUP(O$2+$A4289,Sheet2!CA:NN,$B4289,0),"")</f>
        <v/>
      </c>
      <c r="P4289" t="str">
        <f>IF(OR(HLOOKUP(P$2+$A4289,Sheet2!CB:NO,$B4289,0),HLOOKUP(P$2+$A4289,Sheet2!CB:NO,$B4289,0)&lt;&gt;""),HLOOKUP(P$2+$A4289,Sheet2!CB:NO,$B4289,0),"")</f>
        <v/>
      </c>
      <c r="Q4289" t="str">
        <f>IF(OR(HLOOKUP(Q$2+$A4289,Sheet2!CC:NO,$B4289,0),HLOOKUP(Q$2+$A4289,Sheet2!CC:NO,$B4289,0)&lt;&gt;""),HLOOKUP(Q$2+$A4289,Sheet2!CC:NO,$B4289,0),"")</f>
        <v/>
      </c>
    </row>
    <row r="4290" spans="1:17" x14ac:dyDescent="0.25">
      <c r="A4290" s="64">
        <f t="shared" si="531"/>
        <v>36</v>
      </c>
      <c r="B4290" s="64">
        <f t="shared" si="532"/>
        <v>433</v>
      </c>
      <c r="C4290" s="64">
        <f t="shared" si="533"/>
        <v>7</v>
      </c>
      <c r="D4290" s="64">
        <f t="shared" si="534"/>
        <v>429</v>
      </c>
      <c r="E4290" s="64">
        <f t="shared" si="535"/>
        <v>2141</v>
      </c>
      <c r="F4290" s="64" t="str">
        <f t="shared" si="528"/>
        <v/>
      </c>
      <c r="G4290" s="64" t="str">
        <f t="shared" si="529"/>
        <v/>
      </c>
      <c r="H4290" s="64" t="str">
        <f t="shared" si="530"/>
        <v/>
      </c>
      <c r="I4290" s="80" t="str">
        <f>IFERROR(VLOOKUP(D4290,Sheet2!A:B,2,0),"")</f>
        <v/>
      </c>
      <c r="J4290" s="64" t="str">
        <f>IFERROR(IF(I4290&lt;&gt;"",VLOOKUP(I4290,Sheet2!B:C,2,0),""),"")</f>
        <v/>
      </c>
      <c r="K4290" s="64" t="str">
        <f>IFERROR( IF(I4290&lt;&gt;"", HLOOKUP(L$2+$A4290,Sheet2!BX:NK,2,0),""),"")</f>
        <v/>
      </c>
      <c r="L4290" t="str">
        <f>IF(OR(HLOOKUP(L$2+$A4290,Sheet2!BX:NK,$B4290,0),HLOOKUP(L$2+$A4290,Sheet2!BX:NK,$B4290,0)&lt;&gt;""),HLOOKUP(L$2+$A4290,Sheet2!BX:NK,$B4290,0),"")</f>
        <v/>
      </c>
      <c r="M4290" t="str">
        <f>IF(OR(HLOOKUP(M$2+$A4290,Sheet2!BY:NL,$B4290,0),HLOOKUP(M$2+$A4290,Sheet2!BY:NL,$B4290,0)&lt;&gt;""),HLOOKUP(M$2+$A4290,Sheet2!BY:NL,$B4290,0),"")</f>
        <v/>
      </c>
      <c r="N4290" t="str">
        <f>IF(OR(HLOOKUP(N$2+$A4290,Sheet2!BZ:NM,$B4290,0),HLOOKUP(N$2+$A4290,Sheet2!BZ:NM,$B4290,0)&lt;&gt;""),HLOOKUP(N$2+$A4290,Sheet2!BZ:NM,$B4290,0),"")</f>
        <v/>
      </c>
      <c r="O4290" t="str">
        <f>IF(OR(HLOOKUP(O$2+$A4290,Sheet2!CA:NN,$B4290,0),HLOOKUP(O$2+$A4290,Sheet2!CA:NN,$B4290,0)&lt;&gt;""),HLOOKUP(O$2+$A4290,Sheet2!CA:NN,$B4290,0),"")</f>
        <v/>
      </c>
      <c r="P4290" t="str">
        <f>IF(OR(HLOOKUP(P$2+$A4290,Sheet2!CB:NO,$B4290,0),HLOOKUP(P$2+$A4290,Sheet2!CB:NO,$B4290,0)&lt;&gt;""),HLOOKUP(P$2+$A4290,Sheet2!CB:NO,$B4290,0),"")</f>
        <v/>
      </c>
      <c r="Q4290" t="str">
        <f>IF(OR(HLOOKUP(Q$2+$A4290,Sheet2!CC:NO,$B4290,0),HLOOKUP(Q$2+$A4290,Sheet2!CC:NO,$B4290,0)&lt;&gt;""),HLOOKUP(Q$2+$A4290,Sheet2!CC:NO,$B4290,0),"")</f>
        <v/>
      </c>
    </row>
    <row r="4291" spans="1:17" x14ac:dyDescent="0.25">
      <c r="A4291" s="64">
        <f t="shared" si="531"/>
        <v>42</v>
      </c>
      <c r="B4291" s="64">
        <f t="shared" si="532"/>
        <v>433</v>
      </c>
      <c r="C4291" s="64">
        <f t="shared" si="533"/>
        <v>8</v>
      </c>
      <c r="D4291" s="64">
        <f t="shared" si="534"/>
        <v>429</v>
      </c>
      <c r="E4291" s="64">
        <f t="shared" si="535"/>
        <v>2141</v>
      </c>
      <c r="F4291" s="64" t="str">
        <f t="shared" si="528"/>
        <v/>
      </c>
      <c r="G4291" s="64" t="str">
        <f t="shared" si="529"/>
        <v/>
      </c>
      <c r="H4291" s="64" t="str">
        <f t="shared" si="530"/>
        <v/>
      </c>
      <c r="I4291" s="80" t="str">
        <f>IFERROR(VLOOKUP(D4291,Sheet2!A:B,2,0),"")</f>
        <v/>
      </c>
      <c r="J4291" s="64" t="str">
        <f>IFERROR(IF(I4291&lt;&gt;"",VLOOKUP(I4291,Sheet2!B:C,2,0),""),"")</f>
        <v/>
      </c>
      <c r="K4291" s="64" t="str">
        <f>IFERROR( IF(I4291&lt;&gt;"", HLOOKUP(L$2+$A4291,Sheet2!BX:NK,2,0),""),"")</f>
        <v/>
      </c>
      <c r="L4291" t="str">
        <f>IF(OR(HLOOKUP(L$2+$A4291,Sheet2!BX:NK,$B4291,0),HLOOKUP(L$2+$A4291,Sheet2!BX:NK,$B4291,0)&lt;&gt;""),HLOOKUP(L$2+$A4291,Sheet2!BX:NK,$B4291,0),"")</f>
        <v/>
      </c>
      <c r="M4291" t="str">
        <f>IF(OR(HLOOKUP(M$2+$A4291,Sheet2!BY:NL,$B4291,0),HLOOKUP(M$2+$A4291,Sheet2!BY:NL,$B4291,0)&lt;&gt;""),HLOOKUP(M$2+$A4291,Sheet2!BY:NL,$B4291,0),"")</f>
        <v/>
      </c>
      <c r="N4291" t="str">
        <f>IF(OR(HLOOKUP(N$2+$A4291,Sheet2!BZ:NM,$B4291,0),HLOOKUP(N$2+$A4291,Sheet2!BZ:NM,$B4291,0)&lt;&gt;""),HLOOKUP(N$2+$A4291,Sheet2!BZ:NM,$B4291,0),"")</f>
        <v/>
      </c>
      <c r="O4291" t="str">
        <f>IF(OR(HLOOKUP(O$2+$A4291,Sheet2!CA:NN,$B4291,0),HLOOKUP(O$2+$A4291,Sheet2!CA:NN,$B4291,0)&lt;&gt;""),HLOOKUP(O$2+$A4291,Sheet2!CA:NN,$B4291,0),"")</f>
        <v/>
      </c>
      <c r="P4291" t="str">
        <f>IF(OR(HLOOKUP(P$2+$A4291,Sheet2!CB:NO,$B4291,0),HLOOKUP(P$2+$A4291,Sheet2!CB:NO,$B4291,0)&lt;&gt;""),HLOOKUP(P$2+$A4291,Sheet2!CB:NO,$B4291,0),"")</f>
        <v/>
      </c>
      <c r="Q4291" t="str">
        <f>IF(OR(HLOOKUP(Q$2+$A4291,Sheet2!CC:NO,$B4291,0),HLOOKUP(Q$2+$A4291,Sheet2!CC:NO,$B4291,0)&lt;&gt;""),HLOOKUP(Q$2+$A4291,Sheet2!CC:NO,$B4291,0),"")</f>
        <v/>
      </c>
    </row>
    <row r="4292" spans="1:17" x14ac:dyDescent="0.25">
      <c r="A4292" s="64">
        <f t="shared" si="531"/>
        <v>48</v>
      </c>
      <c r="B4292" s="64">
        <f t="shared" si="532"/>
        <v>433</v>
      </c>
      <c r="C4292" s="64">
        <f t="shared" si="533"/>
        <v>9</v>
      </c>
      <c r="D4292" s="64">
        <f t="shared" si="534"/>
        <v>429</v>
      </c>
      <c r="E4292" s="64">
        <f t="shared" si="535"/>
        <v>2141</v>
      </c>
      <c r="F4292" s="64" t="str">
        <f t="shared" si="528"/>
        <v/>
      </c>
      <c r="G4292" s="64" t="str">
        <f t="shared" si="529"/>
        <v/>
      </c>
      <c r="H4292" s="64" t="str">
        <f t="shared" si="530"/>
        <v/>
      </c>
      <c r="I4292" s="80" t="str">
        <f>IFERROR(VLOOKUP(D4292,Sheet2!A:B,2,0),"")</f>
        <v/>
      </c>
      <c r="J4292" s="64" t="str">
        <f>IFERROR(IF(I4292&lt;&gt;"",VLOOKUP(I4292,Sheet2!B:C,2,0),""),"")</f>
        <v/>
      </c>
      <c r="K4292" s="64" t="str">
        <f>IFERROR( IF(I4292&lt;&gt;"", HLOOKUP(L$2+$A4292,Sheet2!BX:NK,2,0),""),"")</f>
        <v/>
      </c>
      <c r="L4292" t="str">
        <f>IF(OR(HLOOKUP(L$2+$A4292,Sheet2!BX:NK,$B4292,0),HLOOKUP(L$2+$A4292,Sheet2!BX:NK,$B4292,0)&lt;&gt;""),HLOOKUP(L$2+$A4292,Sheet2!BX:NK,$B4292,0),"")</f>
        <v/>
      </c>
      <c r="M4292" t="str">
        <f>IF(OR(HLOOKUP(M$2+$A4292,Sheet2!BY:NL,$B4292,0),HLOOKUP(M$2+$A4292,Sheet2!BY:NL,$B4292,0)&lt;&gt;""),HLOOKUP(M$2+$A4292,Sheet2!BY:NL,$B4292,0),"")</f>
        <v/>
      </c>
      <c r="N4292" t="str">
        <f>IF(OR(HLOOKUP(N$2+$A4292,Sheet2!BZ:NM,$B4292,0),HLOOKUP(N$2+$A4292,Sheet2!BZ:NM,$B4292,0)&lt;&gt;""),HLOOKUP(N$2+$A4292,Sheet2!BZ:NM,$B4292,0),"")</f>
        <v/>
      </c>
      <c r="O4292" t="str">
        <f>IF(OR(HLOOKUP(O$2+$A4292,Sheet2!CA:NN,$B4292,0),HLOOKUP(O$2+$A4292,Sheet2!CA:NN,$B4292,0)&lt;&gt;""),HLOOKUP(O$2+$A4292,Sheet2!CA:NN,$B4292,0),"")</f>
        <v/>
      </c>
      <c r="P4292" t="str">
        <f>IF(OR(HLOOKUP(P$2+$A4292,Sheet2!CB:NO,$B4292,0),HLOOKUP(P$2+$A4292,Sheet2!CB:NO,$B4292,0)&lt;&gt;""),HLOOKUP(P$2+$A4292,Sheet2!CB:NO,$B4292,0),"")</f>
        <v/>
      </c>
      <c r="Q4292" t="str">
        <f>IF(OR(HLOOKUP(Q$2+$A4292,Sheet2!CC:NO,$B4292,0),HLOOKUP(Q$2+$A4292,Sheet2!CC:NO,$B4292,0)&lt;&gt;""),HLOOKUP(Q$2+$A4292,Sheet2!CC:NO,$B4292,0),"")</f>
        <v/>
      </c>
    </row>
    <row r="4293" spans="1:17" x14ac:dyDescent="0.25">
      <c r="A4293" s="64">
        <f t="shared" si="531"/>
        <v>54</v>
      </c>
      <c r="B4293" s="64">
        <f t="shared" si="532"/>
        <v>433</v>
      </c>
      <c r="C4293" s="64">
        <f t="shared" si="533"/>
        <v>10</v>
      </c>
      <c r="D4293" s="64">
        <f t="shared" si="534"/>
        <v>429</v>
      </c>
      <c r="E4293" s="64">
        <f t="shared" si="535"/>
        <v>2141</v>
      </c>
      <c r="F4293" s="64" t="str">
        <f t="shared" ref="F4293:F4356" si="536">IFERROR(IF(I4293&lt;&gt;"",IF(LEFT(K4293,2)="1-",1,2),""),"")</f>
        <v/>
      </c>
      <c r="G4293" s="64" t="str">
        <f t="shared" ref="G4293:G4356" si="537">IFERROR(IF(I4293&lt;&gt;"",MONTH( RIGHT(K4293,LEN(K4293)-FIND("-",K4293))),""),"")</f>
        <v/>
      </c>
      <c r="H4293" s="64" t="str">
        <f t="shared" ref="H4293:H4356" si="538">IFERROR(IF(I4293&lt;&gt;"",YEAR( RIGHT(K4293,LEN(K4293)-FIND("-",K4293))),""),"")</f>
        <v/>
      </c>
      <c r="I4293" s="80" t="str">
        <f>IFERROR(VLOOKUP(D4293,Sheet2!A:B,2,0),"")</f>
        <v/>
      </c>
      <c r="J4293" s="64" t="str">
        <f>IFERROR(IF(I4293&lt;&gt;"",VLOOKUP(I4293,Sheet2!B:C,2,0),""),"")</f>
        <v/>
      </c>
      <c r="K4293" s="64" t="str">
        <f>IFERROR( IF(I4293&lt;&gt;"", HLOOKUP(L$2+$A4293,Sheet2!BX:NK,2,0),""),"")</f>
        <v/>
      </c>
      <c r="L4293" t="str">
        <f>IF(OR(HLOOKUP(L$2+$A4293,Sheet2!BX:NK,$B4293,0),HLOOKUP(L$2+$A4293,Sheet2!BX:NK,$B4293,0)&lt;&gt;""),HLOOKUP(L$2+$A4293,Sheet2!BX:NK,$B4293,0),"")</f>
        <v/>
      </c>
      <c r="M4293" t="str">
        <f>IF(OR(HLOOKUP(M$2+$A4293,Sheet2!BY:NL,$B4293,0),HLOOKUP(M$2+$A4293,Sheet2!BY:NL,$B4293,0)&lt;&gt;""),HLOOKUP(M$2+$A4293,Sheet2!BY:NL,$B4293,0),"")</f>
        <v/>
      </c>
      <c r="N4293" t="str">
        <f>IF(OR(HLOOKUP(N$2+$A4293,Sheet2!BZ:NM,$B4293,0),HLOOKUP(N$2+$A4293,Sheet2!BZ:NM,$B4293,0)&lt;&gt;""),HLOOKUP(N$2+$A4293,Sheet2!BZ:NM,$B4293,0),"")</f>
        <v/>
      </c>
      <c r="O4293" t="str">
        <f>IF(OR(HLOOKUP(O$2+$A4293,Sheet2!CA:NN,$B4293,0),HLOOKUP(O$2+$A4293,Sheet2!CA:NN,$B4293,0)&lt;&gt;""),HLOOKUP(O$2+$A4293,Sheet2!CA:NN,$B4293,0),"")</f>
        <v/>
      </c>
      <c r="P4293" t="str">
        <f>IF(OR(HLOOKUP(P$2+$A4293,Sheet2!CB:NO,$B4293,0),HLOOKUP(P$2+$A4293,Sheet2!CB:NO,$B4293,0)&lt;&gt;""),HLOOKUP(P$2+$A4293,Sheet2!CB:NO,$B4293,0),"")</f>
        <v/>
      </c>
      <c r="Q4293" t="str">
        <f>IF(OR(HLOOKUP(Q$2+$A4293,Sheet2!CC:NO,$B4293,0),HLOOKUP(Q$2+$A4293,Sheet2!CC:NO,$B4293,0)&lt;&gt;""),HLOOKUP(Q$2+$A4293,Sheet2!CC:NO,$B4293,0),"")</f>
        <v/>
      </c>
    </row>
    <row r="4294" spans="1:17" x14ac:dyDescent="0.25">
      <c r="A4294" s="64">
        <f t="shared" ref="A4294:A4357" si="539">IF(C4294&lt;&gt;1,A4293+6,0)</f>
        <v>0</v>
      </c>
      <c r="B4294" s="64">
        <f t="shared" ref="B4294:B4357" si="540">IF(C4294&lt;&gt;1,B4293,B4293+1)</f>
        <v>434</v>
      </c>
      <c r="C4294" s="64">
        <f t="shared" ref="C4294:C4357" si="541">IF($C$3-C4293=0,1,C4293+1)</f>
        <v>1</v>
      </c>
      <c r="D4294" s="64">
        <f t="shared" ref="D4294:D4357" si="542">IF(C4294=1,D4293+1,D4293)</f>
        <v>430</v>
      </c>
      <c r="E4294" s="64">
        <f t="shared" ref="E4294:E4357" si="543">IF(D4294&lt;&gt;D4293,E4293+5,E4293)</f>
        <v>2146</v>
      </c>
      <c r="F4294" s="64" t="str">
        <f t="shared" si="536"/>
        <v/>
      </c>
      <c r="G4294" s="64" t="str">
        <f t="shared" si="537"/>
        <v/>
      </c>
      <c r="H4294" s="64" t="str">
        <f t="shared" si="538"/>
        <v/>
      </c>
      <c r="I4294" s="80" t="str">
        <f>IFERROR(VLOOKUP(D4294,Sheet2!A:B,2,0),"")</f>
        <v/>
      </c>
      <c r="J4294" s="64" t="str">
        <f>IFERROR(IF(I4294&lt;&gt;"",VLOOKUP(I4294,Sheet2!B:C,2,0),""),"")</f>
        <v/>
      </c>
      <c r="K4294" s="64" t="str">
        <f>IFERROR( IF(I4294&lt;&gt;"", HLOOKUP(L$2+$A4294,Sheet2!BX:NK,2,0),""),"")</f>
        <v/>
      </c>
      <c r="L4294" t="str">
        <f>IF(OR(HLOOKUP(L$2+$A4294,Sheet2!BX:NK,$B4294,0),HLOOKUP(L$2+$A4294,Sheet2!BX:NK,$B4294,0)&lt;&gt;""),HLOOKUP(L$2+$A4294,Sheet2!BX:NK,$B4294,0),"")</f>
        <v/>
      </c>
      <c r="M4294" t="str">
        <f>IF(OR(HLOOKUP(M$2+$A4294,Sheet2!BY:NL,$B4294,0),HLOOKUP(M$2+$A4294,Sheet2!BY:NL,$B4294,0)&lt;&gt;""),HLOOKUP(M$2+$A4294,Sheet2!BY:NL,$B4294,0),"")</f>
        <v/>
      </c>
      <c r="N4294" t="str">
        <f>IF(OR(HLOOKUP(N$2+$A4294,Sheet2!BZ:NM,$B4294,0),HLOOKUP(N$2+$A4294,Sheet2!BZ:NM,$B4294,0)&lt;&gt;""),HLOOKUP(N$2+$A4294,Sheet2!BZ:NM,$B4294,0),"")</f>
        <v/>
      </c>
      <c r="O4294" t="str">
        <f>IF(OR(HLOOKUP(O$2+$A4294,Sheet2!CA:NN,$B4294,0),HLOOKUP(O$2+$A4294,Sheet2!CA:NN,$B4294,0)&lt;&gt;""),HLOOKUP(O$2+$A4294,Sheet2!CA:NN,$B4294,0),"")</f>
        <v/>
      </c>
      <c r="P4294" t="str">
        <f>IF(OR(HLOOKUP(P$2+$A4294,Sheet2!CB:NO,$B4294,0),HLOOKUP(P$2+$A4294,Sheet2!CB:NO,$B4294,0)&lt;&gt;""),HLOOKUP(P$2+$A4294,Sheet2!CB:NO,$B4294,0),"")</f>
        <v/>
      </c>
      <c r="Q4294" t="str">
        <f>IF(OR(HLOOKUP(Q$2+$A4294,Sheet2!CC:NO,$B4294,0),HLOOKUP(Q$2+$A4294,Sheet2!CC:NO,$B4294,0)&lt;&gt;""),HLOOKUP(Q$2+$A4294,Sheet2!CC:NO,$B4294,0),"")</f>
        <v/>
      </c>
    </row>
    <row r="4295" spans="1:17" x14ac:dyDescent="0.25">
      <c r="A4295" s="64">
        <f t="shared" si="539"/>
        <v>6</v>
      </c>
      <c r="B4295" s="64">
        <f t="shared" si="540"/>
        <v>434</v>
      </c>
      <c r="C4295" s="64">
        <f t="shared" si="541"/>
        <v>2</v>
      </c>
      <c r="D4295" s="64">
        <f t="shared" si="542"/>
        <v>430</v>
      </c>
      <c r="E4295" s="64">
        <f t="shared" si="543"/>
        <v>2146</v>
      </c>
      <c r="F4295" s="64" t="str">
        <f t="shared" si="536"/>
        <v/>
      </c>
      <c r="G4295" s="64" t="str">
        <f t="shared" si="537"/>
        <v/>
      </c>
      <c r="H4295" s="64" t="str">
        <f t="shared" si="538"/>
        <v/>
      </c>
      <c r="I4295" s="80" t="str">
        <f>IFERROR(VLOOKUP(D4295,Sheet2!A:B,2,0),"")</f>
        <v/>
      </c>
      <c r="J4295" s="64" t="str">
        <f>IFERROR(IF(I4295&lt;&gt;"",VLOOKUP(I4295,Sheet2!B:C,2,0),""),"")</f>
        <v/>
      </c>
      <c r="K4295" s="64" t="str">
        <f>IFERROR( IF(I4295&lt;&gt;"", HLOOKUP(L$2+$A4295,Sheet2!BX:NK,2,0),""),"")</f>
        <v/>
      </c>
      <c r="L4295" t="str">
        <f>IF(OR(HLOOKUP(L$2+$A4295,Sheet2!BX:NK,$B4295,0),HLOOKUP(L$2+$A4295,Sheet2!BX:NK,$B4295,0)&lt;&gt;""),HLOOKUP(L$2+$A4295,Sheet2!BX:NK,$B4295,0),"")</f>
        <v/>
      </c>
      <c r="M4295" t="str">
        <f>IF(OR(HLOOKUP(M$2+$A4295,Sheet2!BY:NL,$B4295,0),HLOOKUP(M$2+$A4295,Sheet2!BY:NL,$B4295,0)&lt;&gt;""),HLOOKUP(M$2+$A4295,Sheet2!BY:NL,$B4295,0),"")</f>
        <v/>
      </c>
      <c r="N4295" t="str">
        <f>IF(OR(HLOOKUP(N$2+$A4295,Sheet2!BZ:NM,$B4295,0),HLOOKUP(N$2+$A4295,Sheet2!BZ:NM,$B4295,0)&lt;&gt;""),HLOOKUP(N$2+$A4295,Sheet2!BZ:NM,$B4295,0),"")</f>
        <v/>
      </c>
      <c r="O4295" t="str">
        <f>IF(OR(HLOOKUP(O$2+$A4295,Sheet2!CA:NN,$B4295,0),HLOOKUP(O$2+$A4295,Sheet2!CA:NN,$B4295,0)&lt;&gt;""),HLOOKUP(O$2+$A4295,Sheet2!CA:NN,$B4295,0),"")</f>
        <v/>
      </c>
      <c r="P4295" t="str">
        <f>IF(OR(HLOOKUP(P$2+$A4295,Sheet2!CB:NO,$B4295,0),HLOOKUP(P$2+$A4295,Sheet2!CB:NO,$B4295,0)&lt;&gt;""),HLOOKUP(P$2+$A4295,Sheet2!CB:NO,$B4295,0),"")</f>
        <v/>
      </c>
      <c r="Q4295" t="str">
        <f>IF(OR(HLOOKUP(Q$2+$A4295,Sheet2!CC:NO,$B4295,0),HLOOKUP(Q$2+$A4295,Sheet2!CC:NO,$B4295,0)&lt;&gt;""),HLOOKUP(Q$2+$A4295,Sheet2!CC:NO,$B4295,0),"")</f>
        <v/>
      </c>
    </row>
    <row r="4296" spans="1:17" x14ac:dyDescent="0.25">
      <c r="A4296" s="64">
        <f t="shared" si="539"/>
        <v>12</v>
      </c>
      <c r="B4296" s="64">
        <f t="shared" si="540"/>
        <v>434</v>
      </c>
      <c r="C4296" s="64">
        <f t="shared" si="541"/>
        <v>3</v>
      </c>
      <c r="D4296" s="64">
        <f t="shared" si="542"/>
        <v>430</v>
      </c>
      <c r="E4296" s="64">
        <f t="shared" si="543"/>
        <v>2146</v>
      </c>
      <c r="F4296" s="64" t="str">
        <f t="shared" si="536"/>
        <v/>
      </c>
      <c r="G4296" s="64" t="str">
        <f t="shared" si="537"/>
        <v/>
      </c>
      <c r="H4296" s="64" t="str">
        <f t="shared" si="538"/>
        <v/>
      </c>
      <c r="I4296" s="80" t="str">
        <f>IFERROR(VLOOKUP(D4296,Sheet2!A:B,2,0),"")</f>
        <v/>
      </c>
      <c r="J4296" s="64" t="str">
        <f>IFERROR(IF(I4296&lt;&gt;"",VLOOKUP(I4296,Sheet2!B:C,2,0),""),"")</f>
        <v/>
      </c>
      <c r="K4296" s="64" t="str">
        <f>IFERROR( IF(I4296&lt;&gt;"", HLOOKUP(L$2+$A4296,Sheet2!BX:NK,2,0),""),"")</f>
        <v/>
      </c>
      <c r="L4296" t="str">
        <f>IF(OR(HLOOKUP(L$2+$A4296,Sheet2!BX:NK,$B4296,0),HLOOKUP(L$2+$A4296,Sheet2!BX:NK,$B4296,0)&lt;&gt;""),HLOOKUP(L$2+$A4296,Sheet2!BX:NK,$B4296,0),"")</f>
        <v/>
      </c>
      <c r="M4296" t="str">
        <f>IF(OR(HLOOKUP(M$2+$A4296,Sheet2!BY:NL,$B4296,0),HLOOKUP(M$2+$A4296,Sheet2!BY:NL,$B4296,0)&lt;&gt;""),HLOOKUP(M$2+$A4296,Sheet2!BY:NL,$B4296,0),"")</f>
        <v/>
      </c>
      <c r="N4296" t="str">
        <f>IF(OR(HLOOKUP(N$2+$A4296,Sheet2!BZ:NM,$B4296,0),HLOOKUP(N$2+$A4296,Sheet2!BZ:NM,$B4296,0)&lt;&gt;""),HLOOKUP(N$2+$A4296,Sheet2!BZ:NM,$B4296,0),"")</f>
        <v/>
      </c>
      <c r="O4296" t="str">
        <f>IF(OR(HLOOKUP(O$2+$A4296,Sheet2!CA:NN,$B4296,0),HLOOKUP(O$2+$A4296,Sheet2!CA:NN,$B4296,0)&lt;&gt;""),HLOOKUP(O$2+$A4296,Sheet2!CA:NN,$B4296,0),"")</f>
        <v/>
      </c>
      <c r="P4296" t="str">
        <f>IF(OR(HLOOKUP(P$2+$A4296,Sheet2!CB:NO,$B4296,0),HLOOKUP(P$2+$A4296,Sheet2!CB:NO,$B4296,0)&lt;&gt;""),HLOOKUP(P$2+$A4296,Sheet2!CB:NO,$B4296,0),"")</f>
        <v/>
      </c>
      <c r="Q4296" t="str">
        <f>IF(OR(HLOOKUP(Q$2+$A4296,Sheet2!CC:NO,$B4296,0),HLOOKUP(Q$2+$A4296,Sheet2!CC:NO,$B4296,0)&lt;&gt;""),HLOOKUP(Q$2+$A4296,Sheet2!CC:NO,$B4296,0),"")</f>
        <v/>
      </c>
    </row>
    <row r="4297" spans="1:17" x14ac:dyDescent="0.25">
      <c r="A4297" s="64">
        <f t="shared" si="539"/>
        <v>18</v>
      </c>
      <c r="B4297" s="64">
        <f t="shared" si="540"/>
        <v>434</v>
      </c>
      <c r="C4297" s="64">
        <f t="shared" si="541"/>
        <v>4</v>
      </c>
      <c r="D4297" s="64">
        <f t="shared" si="542"/>
        <v>430</v>
      </c>
      <c r="E4297" s="64">
        <f t="shared" si="543"/>
        <v>2146</v>
      </c>
      <c r="F4297" s="64" t="str">
        <f t="shared" si="536"/>
        <v/>
      </c>
      <c r="G4297" s="64" t="str">
        <f t="shared" si="537"/>
        <v/>
      </c>
      <c r="H4297" s="64" t="str">
        <f t="shared" si="538"/>
        <v/>
      </c>
      <c r="I4297" s="80" t="str">
        <f>IFERROR(VLOOKUP(D4297,Sheet2!A:B,2,0),"")</f>
        <v/>
      </c>
      <c r="J4297" s="64" t="str">
        <f>IFERROR(IF(I4297&lt;&gt;"",VLOOKUP(I4297,Sheet2!B:C,2,0),""),"")</f>
        <v/>
      </c>
      <c r="K4297" s="64" t="str">
        <f>IFERROR( IF(I4297&lt;&gt;"", HLOOKUP(L$2+$A4297,Sheet2!BX:NK,2,0),""),"")</f>
        <v/>
      </c>
      <c r="L4297" t="str">
        <f>IF(OR(HLOOKUP(L$2+$A4297,Sheet2!BX:NK,$B4297,0),HLOOKUP(L$2+$A4297,Sheet2!BX:NK,$B4297,0)&lt;&gt;""),HLOOKUP(L$2+$A4297,Sheet2!BX:NK,$B4297,0),"")</f>
        <v/>
      </c>
      <c r="M4297" t="str">
        <f>IF(OR(HLOOKUP(M$2+$A4297,Sheet2!BY:NL,$B4297,0),HLOOKUP(M$2+$A4297,Sheet2!BY:NL,$B4297,0)&lt;&gt;""),HLOOKUP(M$2+$A4297,Sheet2!BY:NL,$B4297,0),"")</f>
        <v/>
      </c>
      <c r="N4297" t="str">
        <f>IF(OR(HLOOKUP(N$2+$A4297,Sheet2!BZ:NM,$B4297,0),HLOOKUP(N$2+$A4297,Sheet2!BZ:NM,$B4297,0)&lt;&gt;""),HLOOKUP(N$2+$A4297,Sheet2!BZ:NM,$B4297,0),"")</f>
        <v/>
      </c>
      <c r="O4297" t="str">
        <f>IF(OR(HLOOKUP(O$2+$A4297,Sheet2!CA:NN,$B4297,0),HLOOKUP(O$2+$A4297,Sheet2!CA:NN,$B4297,0)&lt;&gt;""),HLOOKUP(O$2+$A4297,Sheet2!CA:NN,$B4297,0),"")</f>
        <v/>
      </c>
      <c r="P4297" t="str">
        <f>IF(OR(HLOOKUP(P$2+$A4297,Sheet2!CB:NO,$B4297,0),HLOOKUP(P$2+$A4297,Sheet2!CB:NO,$B4297,0)&lt;&gt;""),HLOOKUP(P$2+$A4297,Sheet2!CB:NO,$B4297,0),"")</f>
        <v/>
      </c>
      <c r="Q4297" t="str">
        <f>IF(OR(HLOOKUP(Q$2+$A4297,Sheet2!CC:NO,$B4297,0),HLOOKUP(Q$2+$A4297,Sheet2!CC:NO,$B4297,0)&lt;&gt;""),HLOOKUP(Q$2+$A4297,Sheet2!CC:NO,$B4297,0),"")</f>
        <v/>
      </c>
    </row>
    <row r="4298" spans="1:17" x14ac:dyDescent="0.25">
      <c r="A4298" s="64">
        <f t="shared" si="539"/>
        <v>24</v>
      </c>
      <c r="B4298" s="64">
        <f t="shared" si="540"/>
        <v>434</v>
      </c>
      <c r="C4298" s="64">
        <f t="shared" si="541"/>
        <v>5</v>
      </c>
      <c r="D4298" s="64">
        <f t="shared" si="542"/>
        <v>430</v>
      </c>
      <c r="E4298" s="64">
        <f t="shared" si="543"/>
        <v>2146</v>
      </c>
      <c r="F4298" s="64" t="str">
        <f t="shared" si="536"/>
        <v/>
      </c>
      <c r="G4298" s="64" t="str">
        <f t="shared" si="537"/>
        <v/>
      </c>
      <c r="H4298" s="64" t="str">
        <f t="shared" si="538"/>
        <v/>
      </c>
      <c r="I4298" s="80" t="str">
        <f>IFERROR(VLOOKUP(D4298,Sheet2!A:B,2,0),"")</f>
        <v/>
      </c>
      <c r="J4298" s="64" t="str">
        <f>IFERROR(IF(I4298&lt;&gt;"",VLOOKUP(I4298,Sheet2!B:C,2,0),""),"")</f>
        <v/>
      </c>
      <c r="K4298" s="64" t="str">
        <f>IFERROR( IF(I4298&lt;&gt;"", HLOOKUP(L$2+$A4298,Sheet2!BX:NK,2,0),""),"")</f>
        <v/>
      </c>
      <c r="L4298" t="str">
        <f>IF(OR(HLOOKUP(L$2+$A4298,Sheet2!BX:NK,$B4298,0),HLOOKUP(L$2+$A4298,Sheet2!BX:NK,$B4298,0)&lt;&gt;""),HLOOKUP(L$2+$A4298,Sheet2!BX:NK,$B4298,0),"")</f>
        <v/>
      </c>
      <c r="M4298" t="str">
        <f>IF(OR(HLOOKUP(M$2+$A4298,Sheet2!BY:NL,$B4298,0),HLOOKUP(M$2+$A4298,Sheet2!BY:NL,$B4298,0)&lt;&gt;""),HLOOKUP(M$2+$A4298,Sheet2!BY:NL,$B4298,0),"")</f>
        <v/>
      </c>
      <c r="N4298" t="str">
        <f>IF(OR(HLOOKUP(N$2+$A4298,Sheet2!BZ:NM,$B4298,0),HLOOKUP(N$2+$A4298,Sheet2!BZ:NM,$B4298,0)&lt;&gt;""),HLOOKUP(N$2+$A4298,Sheet2!BZ:NM,$B4298,0),"")</f>
        <v/>
      </c>
      <c r="O4298" t="str">
        <f>IF(OR(HLOOKUP(O$2+$A4298,Sheet2!CA:NN,$B4298,0),HLOOKUP(O$2+$A4298,Sheet2!CA:NN,$B4298,0)&lt;&gt;""),HLOOKUP(O$2+$A4298,Sheet2!CA:NN,$B4298,0),"")</f>
        <v/>
      </c>
      <c r="P4298" t="str">
        <f>IF(OR(HLOOKUP(P$2+$A4298,Sheet2!CB:NO,$B4298,0),HLOOKUP(P$2+$A4298,Sheet2!CB:NO,$B4298,0)&lt;&gt;""),HLOOKUP(P$2+$A4298,Sheet2!CB:NO,$B4298,0),"")</f>
        <v/>
      </c>
      <c r="Q4298" t="str">
        <f>IF(OR(HLOOKUP(Q$2+$A4298,Sheet2!CC:NO,$B4298,0),HLOOKUP(Q$2+$A4298,Sheet2!CC:NO,$B4298,0)&lt;&gt;""),HLOOKUP(Q$2+$A4298,Sheet2!CC:NO,$B4298,0),"")</f>
        <v/>
      </c>
    </row>
    <row r="4299" spans="1:17" x14ac:dyDescent="0.25">
      <c r="A4299" s="64">
        <f t="shared" si="539"/>
        <v>30</v>
      </c>
      <c r="B4299" s="64">
        <f t="shared" si="540"/>
        <v>434</v>
      </c>
      <c r="C4299" s="64">
        <f t="shared" si="541"/>
        <v>6</v>
      </c>
      <c r="D4299" s="64">
        <f t="shared" si="542"/>
        <v>430</v>
      </c>
      <c r="E4299" s="64">
        <f t="shared" si="543"/>
        <v>2146</v>
      </c>
      <c r="F4299" s="64" t="str">
        <f t="shared" si="536"/>
        <v/>
      </c>
      <c r="G4299" s="64" t="str">
        <f t="shared" si="537"/>
        <v/>
      </c>
      <c r="H4299" s="64" t="str">
        <f t="shared" si="538"/>
        <v/>
      </c>
      <c r="I4299" s="80" t="str">
        <f>IFERROR(VLOOKUP(D4299,Sheet2!A:B,2,0),"")</f>
        <v/>
      </c>
      <c r="J4299" s="64" t="str">
        <f>IFERROR(IF(I4299&lt;&gt;"",VLOOKUP(I4299,Sheet2!B:C,2,0),""),"")</f>
        <v/>
      </c>
      <c r="K4299" s="64" t="str">
        <f>IFERROR( IF(I4299&lt;&gt;"", HLOOKUP(L$2+$A4299,Sheet2!BX:NK,2,0),""),"")</f>
        <v/>
      </c>
      <c r="L4299" t="str">
        <f>IF(OR(HLOOKUP(L$2+$A4299,Sheet2!BX:NK,$B4299,0),HLOOKUP(L$2+$A4299,Sheet2!BX:NK,$B4299,0)&lt;&gt;""),HLOOKUP(L$2+$A4299,Sheet2!BX:NK,$B4299,0),"")</f>
        <v/>
      </c>
      <c r="M4299" t="str">
        <f>IF(OR(HLOOKUP(M$2+$A4299,Sheet2!BY:NL,$B4299,0),HLOOKUP(M$2+$A4299,Sheet2!BY:NL,$B4299,0)&lt;&gt;""),HLOOKUP(M$2+$A4299,Sheet2!BY:NL,$B4299,0),"")</f>
        <v/>
      </c>
      <c r="N4299" t="str">
        <f>IF(OR(HLOOKUP(N$2+$A4299,Sheet2!BZ:NM,$B4299,0),HLOOKUP(N$2+$A4299,Sheet2!BZ:NM,$B4299,0)&lt;&gt;""),HLOOKUP(N$2+$A4299,Sheet2!BZ:NM,$B4299,0),"")</f>
        <v/>
      </c>
      <c r="O4299" t="str">
        <f>IF(OR(HLOOKUP(O$2+$A4299,Sheet2!CA:NN,$B4299,0),HLOOKUP(O$2+$A4299,Sheet2!CA:NN,$B4299,0)&lt;&gt;""),HLOOKUP(O$2+$A4299,Sheet2!CA:NN,$B4299,0),"")</f>
        <v/>
      </c>
      <c r="P4299" t="str">
        <f>IF(OR(HLOOKUP(P$2+$A4299,Sheet2!CB:NO,$B4299,0),HLOOKUP(P$2+$A4299,Sheet2!CB:NO,$B4299,0)&lt;&gt;""),HLOOKUP(P$2+$A4299,Sheet2!CB:NO,$B4299,0),"")</f>
        <v/>
      </c>
      <c r="Q4299" t="str">
        <f>IF(OR(HLOOKUP(Q$2+$A4299,Sheet2!CC:NO,$B4299,0),HLOOKUP(Q$2+$A4299,Sheet2!CC:NO,$B4299,0)&lt;&gt;""),HLOOKUP(Q$2+$A4299,Sheet2!CC:NO,$B4299,0),"")</f>
        <v/>
      </c>
    </row>
    <row r="4300" spans="1:17" x14ac:dyDescent="0.25">
      <c r="A4300" s="64">
        <f t="shared" si="539"/>
        <v>36</v>
      </c>
      <c r="B4300" s="64">
        <f t="shared" si="540"/>
        <v>434</v>
      </c>
      <c r="C4300" s="64">
        <f t="shared" si="541"/>
        <v>7</v>
      </c>
      <c r="D4300" s="64">
        <f t="shared" si="542"/>
        <v>430</v>
      </c>
      <c r="E4300" s="64">
        <f t="shared" si="543"/>
        <v>2146</v>
      </c>
      <c r="F4300" s="64" t="str">
        <f t="shared" si="536"/>
        <v/>
      </c>
      <c r="G4300" s="64" t="str">
        <f t="shared" si="537"/>
        <v/>
      </c>
      <c r="H4300" s="64" t="str">
        <f t="shared" si="538"/>
        <v/>
      </c>
      <c r="I4300" s="80" t="str">
        <f>IFERROR(VLOOKUP(D4300,Sheet2!A:B,2,0),"")</f>
        <v/>
      </c>
      <c r="J4300" s="64" t="str">
        <f>IFERROR(IF(I4300&lt;&gt;"",VLOOKUP(I4300,Sheet2!B:C,2,0),""),"")</f>
        <v/>
      </c>
      <c r="K4300" s="64" t="str">
        <f>IFERROR( IF(I4300&lt;&gt;"", HLOOKUP(L$2+$A4300,Sheet2!BX:NK,2,0),""),"")</f>
        <v/>
      </c>
      <c r="L4300" t="str">
        <f>IF(OR(HLOOKUP(L$2+$A4300,Sheet2!BX:NK,$B4300,0),HLOOKUP(L$2+$A4300,Sheet2!BX:NK,$B4300,0)&lt;&gt;""),HLOOKUP(L$2+$A4300,Sheet2!BX:NK,$B4300,0),"")</f>
        <v/>
      </c>
      <c r="M4300" t="str">
        <f>IF(OR(HLOOKUP(M$2+$A4300,Sheet2!BY:NL,$B4300,0),HLOOKUP(M$2+$A4300,Sheet2!BY:NL,$B4300,0)&lt;&gt;""),HLOOKUP(M$2+$A4300,Sheet2!BY:NL,$B4300,0),"")</f>
        <v/>
      </c>
      <c r="N4300" t="str">
        <f>IF(OR(HLOOKUP(N$2+$A4300,Sheet2!BZ:NM,$B4300,0),HLOOKUP(N$2+$A4300,Sheet2!BZ:NM,$B4300,0)&lt;&gt;""),HLOOKUP(N$2+$A4300,Sheet2!BZ:NM,$B4300,0),"")</f>
        <v/>
      </c>
      <c r="O4300" t="str">
        <f>IF(OR(HLOOKUP(O$2+$A4300,Sheet2!CA:NN,$B4300,0),HLOOKUP(O$2+$A4300,Sheet2!CA:NN,$B4300,0)&lt;&gt;""),HLOOKUP(O$2+$A4300,Sheet2!CA:NN,$B4300,0),"")</f>
        <v/>
      </c>
      <c r="P4300" t="str">
        <f>IF(OR(HLOOKUP(P$2+$A4300,Sheet2!CB:NO,$B4300,0),HLOOKUP(P$2+$A4300,Sheet2!CB:NO,$B4300,0)&lt;&gt;""),HLOOKUP(P$2+$A4300,Sheet2!CB:NO,$B4300,0),"")</f>
        <v/>
      </c>
      <c r="Q4300" t="str">
        <f>IF(OR(HLOOKUP(Q$2+$A4300,Sheet2!CC:NO,$B4300,0),HLOOKUP(Q$2+$A4300,Sheet2!CC:NO,$B4300,0)&lt;&gt;""),HLOOKUP(Q$2+$A4300,Sheet2!CC:NO,$B4300,0),"")</f>
        <v/>
      </c>
    </row>
    <row r="4301" spans="1:17" x14ac:dyDescent="0.25">
      <c r="A4301" s="64">
        <f t="shared" si="539"/>
        <v>42</v>
      </c>
      <c r="B4301" s="64">
        <f t="shared" si="540"/>
        <v>434</v>
      </c>
      <c r="C4301" s="64">
        <f t="shared" si="541"/>
        <v>8</v>
      </c>
      <c r="D4301" s="64">
        <f t="shared" si="542"/>
        <v>430</v>
      </c>
      <c r="E4301" s="64">
        <f t="shared" si="543"/>
        <v>2146</v>
      </c>
      <c r="F4301" s="64" t="str">
        <f t="shared" si="536"/>
        <v/>
      </c>
      <c r="G4301" s="64" t="str">
        <f t="shared" si="537"/>
        <v/>
      </c>
      <c r="H4301" s="64" t="str">
        <f t="shared" si="538"/>
        <v/>
      </c>
      <c r="I4301" s="80" t="str">
        <f>IFERROR(VLOOKUP(D4301,Sheet2!A:B,2,0),"")</f>
        <v/>
      </c>
      <c r="J4301" s="64" t="str">
        <f>IFERROR(IF(I4301&lt;&gt;"",VLOOKUP(I4301,Sheet2!B:C,2,0),""),"")</f>
        <v/>
      </c>
      <c r="K4301" s="64" t="str">
        <f>IFERROR( IF(I4301&lt;&gt;"", HLOOKUP(L$2+$A4301,Sheet2!BX:NK,2,0),""),"")</f>
        <v/>
      </c>
      <c r="L4301" t="str">
        <f>IF(OR(HLOOKUP(L$2+$A4301,Sheet2!BX:NK,$B4301,0),HLOOKUP(L$2+$A4301,Sheet2!BX:NK,$B4301,0)&lt;&gt;""),HLOOKUP(L$2+$A4301,Sheet2!BX:NK,$B4301,0),"")</f>
        <v/>
      </c>
      <c r="M4301" t="str">
        <f>IF(OR(HLOOKUP(M$2+$A4301,Sheet2!BY:NL,$B4301,0),HLOOKUP(M$2+$A4301,Sheet2!BY:NL,$B4301,0)&lt;&gt;""),HLOOKUP(M$2+$A4301,Sheet2!BY:NL,$B4301,0),"")</f>
        <v/>
      </c>
      <c r="N4301" t="str">
        <f>IF(OR(HLOOKUP(N$2+$A4301,Sheet2!BZ:NM,$B4301,0),HLOOKUP(N$2+$A4301,Sheet2!BZ:NM,$B4301,0)&lt;&gt;""),HLOOKUP(N$2+$A4301,Sheet2!BZ:NM,$B4301,0),"")</f>
        <v/>
      </c>
      <c r="O4301" t="str">
        <f>IF(OR(HLOOKUP(O$2+$A4301,Sheet2!CA:NN,$B4301,0),HLOOKUP(O$2+$A4301,Sheet2!CA:NN,$B4301,0)&lt;&gt;""),HLOOKUP(O$2+$A4301,Sheet2!CA:NN,$B4301,0),"")</f>
        <v/>
      </c>
      <c r="P4301" t="str">
        <f>IF(OR(HLOOKUP(P$2+$A4301,Sheet2!CB:NO,$B4301,0),HLOOKUP(P$2+$A4301,Sheet2!CB:NO,$B4301,0)&lt;&gt;""),HLOOKUP(P$2+$A4301,Sheet2!CB:NO,$B4301,0),"")</f>
        <v/>
      </c>
      <c r="Q4301" t="str">
        <f>IF(OR(HLOOKUP(Q$2+$A4301,Sheet2!CC:NO,$B4301,0),HLOOKUP(Q$2+$A4301,Sheet2!CC:NO,$B4301,0)&lt;&gt;""),HLOOKUP(Q$2+$A4301,Sheet2!CC:NO,$B4301,0),"")</f>
        <v/>
      </c>
    </row>
    <row r="4302" spans="1:17" x14ac:dyDescent="0.25">
      <c r="A4302" s="64">
        <f t="shared" si="539"/>
        <v>48</v>
      </c>
      <c r="B4302" s="64">
        <f t="shared" si="540"/>
        <v>434</v>
      </c>
      <c r="C4302" s="64">
        <f t="shared" si="541"/>
        <v>9</v>
      </c>
      <c r="D4302" s="64">
        <f t="shared" si="542"/>
        <v>430</v>
      </c>
      <c r="E4302" s="64">
        <f t="shared" si="543"/>
        <v>2146</v>
      </c>
      <c r="F4302" s="64" t="str">
        <f t="shared" si="536"/>
        <v/>
      </c>
      <c r="G4302" s="64" t="str">
        <f t="shared" si="537"/>
        <v/>
      </c>
      <c r="H4302" s="64" t="str">
        <f t="shared" si="538"/>
        <v/>
      </c>
      <c r="I4302" s="80" t="str">
        <f>IFERROR(VLOOKUP(D4302,Sheet2!A:B,2,0),"")</f>
        <v/>
      </c>
      <c r="J4302" s="64" t="str">
        <f>IFERROR(IF(I4302&lt;&gt;"",VLOOKUP(I4302,Sheet2!B:C,2,0),""),"")</f>
        <v/>
      </c>
      <c r="K4302" s="64" t="str">
        <f>IFERROR( IF(I4302&lt;&gt;"", HLOOKUP(L$2+$A4302,Sheet2!BX:NK,2,0),""),"")</f>
        <v/>
      </c>
      <c r="L4302" t="str">
        <f>IF(OR(HLOOKUP(L$2+$A4302,Sheet2!BX:NK,$B4302,0),HLOOKUP(L$2+$A4302,Sheet2!BX:NK,$B4302,0)&lt;&gt;""),HLOOKUP(L$2+$A4302,Sheet2!BX:NK,$B4302,0),"")</f>
        <v/>
      </c>
      <c r="M4302" t="str">
        <f>IF(OR(HLOOKUP(M$2+$A4302,Sheet2!BY:NL,$B4302,0),HLOOKUP(M$2+$A4302,Sheet2!BY:NL,$B4302,0)&lt;&gt;""),HLOOKUP(M$2+$A4302,Sheet2!BY:NL,$B4302,0),"")</f>
        <v/>
      </c>
      <c r="N4302" t="str">
        <f>IF(OR(HLOOKUP(N$2+$A4302,Sheet2!BZ:NM,$B4302,0),HLOOKUP(N$2+$A4302,Sheet2!BZ:NM,$B4302,0)&lt;&gt;""),HLOOKUP(N$2+$A4302,Sheet2!BZ:NM,$B4302,0),"")</f>
        <v/>
      </c>
      <c r="O4302" t="str">
        <f>IF(OR(HLOOKUP(O$2+$A4302,Sheet2!CA:NN,$B4302,0),HLOOKUP(O$2+$A4302,Sheet2!CA:NN,$B4302,0)&lt;&gt;""),HLOOKUP(O$2+$A4302,Sheet2!CA:NN,$B4302,0),"")</f>
        <v/>
      </c>
      <c r="P4302" t="str">
        <f>IF(OR(HLOOKUP(P$2+$A4302,Sheet2!CB:NO,$B4302,0),HLOOKUP(P$2+$A4302,Sheet2!CB:NO,$B4302,0)&lt;&gt;""),HLOOKUP(P$2+$A4302,Sheet2!CB:NO,$B4302,0),"")</f>
        <v/>
      </c>
      <c r="Q4302" t="str">
        <f>IF(OR(HLOOKUP(Q$2+$A4302,Sheet2!CC:NO,$B4302,0),HLOOKUP(Q$2+$A4302,Sheet2!CC:NO,$B4302,0)&lt;&gt;""),HLOOKUP(Q$2+$A4302,Sheet2!CC:NO,$B4302,0),"")</f>
        <v/>
      </c>
    </row>
    <row r="4303" spans="1:17" x14ac:dyDescent="0.25">
      <c r="A4303" s="64">
        <f t="shared" si="539"/>
        <v>54</v>
      </c>
      <c r="B4303" s="64">
        <f t="shared" si="540"/>
        <v>434</v>
      </c>
      <c r="C4303" s="64">
        <f t="shared" si="541"/>
        <v>10</v>
      </c>
      <c r="D4303" s="64">
        <f t="shared" si="542"/>
        <v>430</v>
      </c>
      <c r="E4303" s="64">
        <f t="shared" si="543"/>
        <v>2146</v>
      </c>
      <c r="F4303" s="64" t="str">
        <f t="shared" si="536"/>
        <v/>
      </c>
      <c r="G4303" s="64" t="str">
        <f t="shared" si="537"/>
        <v/>
      </c>
      <c r="H4303" s="64" t="str">
        <f t="shared" si="538"/>
        <v/>
      </c>
      <c r="I4303" s="80" t="str">
        <f>IFERROR(VLOOKUP(D4303,Sheet2!A:B,2,0),"")</f>
        <v/>
      </c>
      <c r="J4303" s="64" t="str">
        <f>IFERROR(IF(I4303&lt;&gt;"",VLOOKUP(I4303,Sheet2!B:C,2,0),""),"")</f>
        <v/>
      </c>
      <c r="K4303" s="64" t="str">
        <f>IFERROR( IF(I4303&lt;&gt;"", HLOOKUP(L$2+$A4303,Sheet2!BX:NK,2,0),""),"")</f>
        <v/>
      </c>
      <c r="L4303" t="str">
        <f>IF(OR(HLOOKUP(L$2+$A4303,Sheet2!BX:NK,$B4303,0),HLOOKUP(L$2+$A4303,Sheet2!BX:NK,$B4303,0)&lt;&gt;""),HLOOKUP(L$2+$A4303,Sheet2!BX:NK,$B4303,0),"")</f>
        <v/>
      </c>
      <c r="M4303" t="str">
        <f>IF(OR(HLOOKUP(M$2+$A4303,Sheet2!BY:NL,$B4303,0),HLOOKUP(M$2+$A4303,Sheet2!BY:NL,$B4303,0)&lt;&gt;""),HLOOKUP(M$2+$A4303,Sheet2!BY:NL,$B4303,0),"")</f>
        <v/>
      </c>
      <c r="N4303" t="str">
        <f>IF(OR(HLOOKUP(N$2+$A4303,Sheet2!BZ:NM,$B4303,0),HLOOKUP(N$2+$A4303,Sheet2!BZ:NM,$B4303,0)&lt;&gt;""),HLOOKUP(N$2+$A4303,Sheet2!BZ:NM,$B4303,0),"")</f>
        <v/>
      </c>
      <c r="O4303" t="str">
        <f>IF(OR(HLOOKUP(O$2+$A4303,Sheet2!CA:NN,$B4303,0),HLOOKUP(O$2+$A4303,Sheet2!CA:NN,$B4303,0)&lt;&gt;""),HLOOKUP(O$2+$A4303,Sheet2!CA:NN,$B4303,0),"")</f>
        <v/>
      </c>
      <c r="P4303" t="str">
        <f>IF(OR(HLOOKUP(P$2+$A4303,Sheet2!CB:NO,$B4303,0),HLOOKUP(P$2+$A4303,Sheet2!CB:NO,$B4303,0)&lt;&gt;""),HLOOKUP(P$2+$A4303,Sheet2!CB:NO,$B4303,0),"")</f>
        <v/>
      </c>
      <c r="Q4303" t="str">
        <f>IF(OR(HLOOKUP(Q$2+$A4303,Sheet2!CC:NO,$B4303,0),HLOOKUP(Q$2+$A4303,Sheet2!CC:NO,$B4303,0)&lt;&gt;""),HLOOKUP(Q$2+$A4303,Sheet2!CC:NO,$B4303,0),"")</f>
        <v/>
      </c>
    </row>
    <row r="4304" spans="1:17" x14ac:dyDescent="0.25">
      <c r="A4304" s="64">
        <f t="shared" si="539"/>
        <v>0</v>
      </c>
      <c r="B4304" s="64">
        <f t="shared" si="540"/>
        <v>435</v>
      </c>
      <c r="C4304" s="64">
        <f t="shared" si="541"/>
        <v>1</v>
      </c>
      <c r="D4304" s="64">
        <f t="shared" si="542"/>
        <v>431</v>
      </c>
      <c r="E4304" s="64">
        <f t="shared" si="543"/>
        <v>2151</v>
      </c>
      <c r="F4304" s="64" t="str">
        <f t="shared" si="536"/>
        <v/>
      </c>
      <c r="G4304" s="64" t="str">
        <f t="shared" si="537"/>
        <v/>
      </c>
      <c r="H4304" s="64" t="str">
        <f t="shared" si="538"/>
        <v/>
      </c>
      <c r="I4304" s="80" t="str">
        <f>IFERROR(VLOOKUP(D4304,Sheet2!A:B,2,0),"")</f>
        <v/>
      </c>
      <c r="J4304" s="64" t="str">
        <f>IFERROR(IF(I4304&lt;&gt;"",VLOOKUP(I4304,Sheet2!B:C,2,0),""),"")</f>
        <v/>
      </c>
      <c r="K4304" s="64" t="str">
        <f>IFERROR( IF(I4304&lt;&gt;"", HLOOKUP(L$2+$A4304,Sheet2!BX:NK,2,0),""),"")</f>
        <v/>
      </c>
      <c r="L4304" t="str">
        <f>IF(OR(HLOOKUP(L$2+$A4304,Sheet2!BX:NK,$B4304,0),HLOOKUP(L$2+$A4304,Sheet2!BX:NK,$B4304,0)&lt;&gt;""),HLOOKUP(L$2+$A4304,Sheet2!BX:NK,$B4304,0),"")</f>
        <v/>
      </c>
      <c r="M4304" t="str">
        <f>IF(OR(HLOOKUP(M$2+$A4304,Sheet2!BY:NL,$B4304,0),HLOOKUP(M$2+$A4304,Sheet2!BY:NL,$B4304,0)&lt;&gt;""),HLOOKUP(M$2+$A4304,Sheet2!BY:NL,$B4304,0),"")</f>
        <v/>
      </c>
      <c r="N4304" t="str">
        <f>IF(OR(HLOOKUP(N$2+$A4304,Sheet2!BZ:NM,$B4304,0),HLOOKUP(N$2+$A4304,Sheet2!BZ:NM,$B4304,0)&lt;&gt;""),HLOOKUP(N$2+$A4304,Sheet2!BZ:NM,$B4304,0),"")</f>
        <v/>
      </c>
      <c r="O4304" t="str">
        <f>IF(OR(HLOOKUP(O$2+$A4304,Sheet2!CA:NN,$B4304,0),HLOOKUP(O$2+$A4304,Sheet2!CA:NN,$B4304,0)&lt;&gt;""),HLOOKUP(O$2+$A4304,Sheet2!CA:NN,$B4304,0),"")</f>
        <v/>
      </c>
      <c r="P4304" t="str">
        <f>IF(OR(HLOOKUP(P$2+$A4304,Sheet2!CB:NO,$B4304,0),HLOOKUP(P$2+$A4304,Sheet2!CB:NO,$B4304,0)&lt;&gt;""),HLOOKUP(P$2+$A4304,Sheet2!CB:NO,$B4304,0),"")</f>
        <v/>
      </c>
      <c r="Q4304" t="str">
        <f>IF(OR(HLOOKUP(Q$2+$A4304,Sheet2!CC:NO,$B4304,0),HLOOKUP(Q$2+$A4304,Sheet2!CC:NO,$B4304,0)&lt;&gt;""),HLOOKUP(Q$2+$A4304,Sheet2!CC:NO,$B4304,0),"")</f>
        <v/>
      </c>
    </row>
    <row r="4305" spans="1:17" x14ac:dyDescent="0.25">
      <c r="A4305" s="64">
        <f t="shared" si="539"/>
        <v>6</v>
      </c>
      <c r="B4305" s="64">
        <f t="shared" si="540"/>
        <v>435</v>
      </c>
      <c r="C4305" s="64">
        <f t="shared" si="541"/>
        <v>2</v>
      </c>
      <c r="D4305" s="64">
        <f t="shared" si="542"/>
        <v>431</v>
      </c>
      <c r="E4305" s="64">
        <f t="shared" si="543"/>
        <v>2151</v>
      </c>
      <c r="F4305" s="64" t="str">
        <f t="shared" si="536"/>
        <v/>
      </c>
      <c r="G4305" s="64" t="str">
        <f t="shared" si="537"/>
        <v/>
      </c>
      <c r="H4305" s="64" t="str">
        <f t="shared" si="538"/>
        <v/>
      </c>
      <c r="I4305" s="80" t="str">
        <f>IFERROR(VLOOKUP(D4305,Sheet2!A:B,2,0),"")</f>
        <v/>
      </c>
      <c r="J4305" s="64" t="str">
        <f>IFERROR(IF(I4305&lt;&gt;"",VLOOKUP(I4305,Sheet2!B:C,2,0),""),"")</f>
        <v/>
      </c>
      <c r="K4305" s="64" t="str">
        <f>IFERROR( IF(I4305&lt;&gt;"", HLOOKUP(L$2+$A4305,Sheet2!BX:NK,2,0),""),"")</f>
        <v/>
      </c>
      <c r="L4305" t="str">
        <f>IF(OR(HLOOKUP(L$2+$A4305,Sheet2!BX:NK,$B4305,0),HLOOKUP(L$2+$A4305,Sheet2!BX:NK,$B4305,0)&lt;&gt;""),HLOOKUP(L$2+$A4305,Sheet2!BX:NK,$B4305,0),"")</f>
        <v/>
      </c>
      <c r="M4305" t="str">
        <f>IF(OR(HLOOKUP(M$2+$A4305,Sheet2!BY:NL,$B4305,0),HLOOKUP(M$2+$A4305,Sheet2!BY:NL,$B4305,0)&lt;&gt;""),HLOOKUP(M$2+$A4305,Sheet2!BY:NL,$B4305,0),"")</f>
        <v/>
      </c>
      <c r="N4305" t="str">
        <f>IF(OR(HLOOKUP(N$2+$A4305,Sheet2!BZ:NM,$B4305,0),HLOOKUP(N$2+$A4305,Sheet2!BZ:NM,$B4305,0)&lt;&gt;""),HLOOKUP(N$2+$A4305,Sheet2!BZ:NM,$B4305,0),"")</f>
        <v/>
      </c>
      <c r="O4305" t="str">
        <f>IF(OR(HLOOKUP(O$2+$A4305,Sheet2!CA:NN,$B4305,0),HLOOKUP(O$2+$A4305,Sheet2!CA:NN,$B4305,0)&lt;&gt;""),HLOOKUP(O$2+$A4305,Sheet2!CA:NN,$B4305,0),"")</f>
        <v/>
      </c>
      <c r="P4305" t="str">
        <f>IF(OR(HLOOKUP(P$2+$A4305,Sheet2!CB:NO,$B4305,0),HLOOKUP(P$2+$A4305,Sheet2!CB:NO,$B4305,0)&lt;&gt;""),HLOOKUP(P$2+$A4305,Sheet2!CB:NO,$B4305,0),"")</f>
        <v/>
      </c>
      <c r="Q4305" t="str">
        <f>IF(OR(HLOOKUP(Q$2+$A4305,Sheet2!CC:NO,$B4305,0),HLOOKUP(Q$2+$A4305,Sheet2!CC:NO,$B4305,0)&lt;&gt;""),HLOOKUP(Q$2+$A4305,Sheet2!CC:NO,$B4305,0),"")</f>
        <v/>
      </c>
    </row>
    <row r="4306" spans="1:17" x14ac:dyDescent="0.25">
      <c r="A4306" s="64">
        <f t="shared" si="539"/>
        <v>12</v>
      </c>
      <c r="B4306" s="64">
        <f t="shared" si="540"/>
        <v>435</v>
      </c>
      <c r="C4306" s="64">
        <f t="shared" si="541"/>
        <v>3</v>
      </c>
      <c r="D4306" s="64">
        <f t="shared" si="542"/>
        <v>431</v>
      </c>
      <c r="E4306" s="64">
        <f t="shared" si="543"/>
        <v>2151</v>
      </c>
      <c r="F4306" s="64" t="str">
        <f t="shared" si="536"/>
        <v/>
      </c>
      <c r="G4306" s="64" t="str">
        <f t="shared" si="537"/>
        <v/>
      </c>
      <c r="H4306" s="64" t="str">
        <f t="shared" si="538"/>
        <v/>
      </c>
      <c r="I4306" s="80" t="str">
        <f>IFERROR(VLOOKUP(D4306,Sheet2!A:B,2,0),"")</f>
        <v/>
      </c>
      <c r="J4306" s="64" t="str">
        <f>IFERROR(IF(I4306&lt;&gt;"",VLOOKUP(I4306,Sheet2!B:C,2,0),""),"")</f>
        <v/>
      </c>
      <c r="K4306" s="64" t="str">
        <f>IFERROR( IF(I4306&lt;&gt;"", HLOOKUP(L$2+$A4306,Sheet2!BX:NK,2,0),""),"")</f>
        <v/>
      </c>
      <c r="L4306" t="str">
        <f>IF(OR(HLOOKUP(L$2+$A4306,Sheet2!BX:NK,$B4306,0),HLOOKUP(L$2+$A4306,Sheet2!BX:NK,$B4306,0)&lt;&gt;""),HLOOKUP(L$2+$A4306,Sheet2!BX:NK,$B4306,0),"")</f>
        <v/>
      </c>
      <c r="M4306" t="str">
        <f>IF(OR(HLOOKUP(M$2+$A4306,Sheet2!BY:NL,$B4306,0),HLOOKUP(M$2+$A4306,Sheet2!BY:NL,$B4306,0)&lt;&gt;""),HLOOKUP(M$2+$A4306,Sheet2!BY:NL,$B4306,0),"")</f>
        <v/>
      </c>
      <c r="N4306" t="str">
        <f>IF(OR(HLOOKUP(N$2+$A4306,Sheet2!BZ:NM,$B4306,0),HLOOKUP(N$2+$A4306,Sheet2!BZ:NM,$B4306,0)&lt;&gt;""),HLOOKUP(N$2+$A4306,Sheet2!BZ:NM,$B4306,0),"")</f>
        <v/>
      </c>
      <c r="O4306" t="str">
        <f>IF(OR(HLOOKUP(O$2+$A4306,Sheet2!CA:NN,$B4306,0),HLOOKUP(O$2+$A4306,Sheet2!CA:NN,$B4306,0)&lt;&gt;""),HLOOKUP(O$2+$A4306,Sheet2!CA:NN,$B4306,0),"")</f>
        <v/>
      </c>
      <c r="P4306" t="str">
        <f>IF(OR(HLOOKUP(P$2+$A4306,Sheet2!CB:NO,$B4306,0),HLOOKUP(P$2+$A4306,Sheet2!CB:NO,$B4306,0)&lt;&gt;""),HLOOKUP(P$2+$A4306,Sheet2!CB:NO,$B4306,0),"")</f>
        <v/>
      </c>
      <c r="Q4306" t="str">
        <f>IF(OR(HLOOKUP(Q$2+$A4306,Sheet2!CC:NO,$B4306,0),HLOOKUP(Q$2+$A4306,Sheet2!CC:NO,$B4306,0)&lt;&gt;""),HLOOKUP(Q$2+$A4306,Sheet2!CC:NO,$B4306,0),"")</f>
        <v/>
      </c>
    </row>
    <row r="4307" spans="1:17" x14ac:dyDescent="0.25">
      <c r="A4307" s="64">
        <f t="shared" si="539"/>
        <v>18</v>
      </c>
      <c r="B4307" s="64">
        <f t="shared" si="540"/>
        <v>435</v>
      </c>
      <c r="C4307" s="64">
        <f t="shared" si="541"/>
        <v>4</v>
      </c>
      <c r="D4307" s="64">
        <f t="shared" si="542"/>
        <v>431</v>
      </c>
      <c r="E4307" s="64">
        <f t="shared" si="543"/>
        <v>2151</v>
      </c>
      <c r="F4307" s="64" t="str">
        <f t="shared" si="536"/>
        <v/>
      </c>
      <c r="G4307" s="64" t="str">
        <f t="shared" si="537"/>
        <v/>
      </c>
      <c r="H4307" s="64" t="str">
        <f t="shared" si="538"/>
        <v/>
      </c>
      <c r="I4307" s="80" t="str">
        <f>IFERROR(VLOOKUP(D4307,Sheet2!A:B,2,0),"")</f>
        <v/>
      </c>
      <c r="J4307" s="64" t="str">
        <f>IFERROR(IF(I4307&lt;&gt;"",VLOOKUP(I4307,Sheet2!B:C,2,0),""),"")</f>
        <v/>
      </c>
      <c r="K4307" s="64" t="str">
        <f>IFERROR( IF(I4307&lt;&gt;"", HLOOKUP(L$2+$A4307,Sheet2!BX:NK,2,0),""),"")</f>
        <v/>
      </c>
      <c r="L4307" t="str">
        <f>IF(OR(HLOOKUP(L$2+$A4307,Sheet2!BX:NK,$B4307,0),HLOOKUP(L$2+$A4307,Sheet2!BX:NK,$B4307,0)&lt;&gt;""),HLOOKUP(L$2+$A4307,Sheet2!BX:NK,$B4307,0),"")</f>
        <v/>
      </c>
      <c r="M4307" t="str">
        <f>IF(OR(HLOOKUP(M$2+$A4307,Sheet2!BY:NL,$B4307,0),HLOOKUP(M$2+$A4307,Sheet2!BY:NL,$B4307,0)&lt;&gt;""),HLOOKUP(M$2+$A4307,Sheet2!BY:NL,$B4307,0),"")</f>
        <v/>
      </c>
      <c r="N4307" t="str">
        <f>IF(OR(HLOOKUP(N$2+$A4307,Sheet2!BZ:NM,$B4307,0),HLOOKUP(N$2+$A4307,Sheet2!BZ:NM,$B4307,0)&lt;&gt;""),HLOOKUP(N$2+$A4307,Sheet2!BZ:NM,$B4307,0),"")</f>
        <v/>
      </c>
      <c r="O4307" t="str">
        <f>IF(OR(HLOOKUP(O$2+$A4307,Sheet2!CA:NN,$B4307,0),HLOOKUP(O$2+$A4307,Sheet2!CA:NN,$B4307,0)&lt;&gt;""),HLOOKUP(O$2+$A4307,Sheet2!CA:NN,$B4307,0),"")</f>
        <v/>
      </c>
      <c r="P4307" t="str">
        <f>IF(OR(HLOOKUP(P$2+$A4307,Sheet2!CB:NO,$B4307,0),HLOOKUP(P$2+$A4307,Sheet2!CB:NO,$B4307,0)&lt;&gt;""),HLOOKUP(P$2+$A4307,Sheet2!CB:NO,$B4307,0),"")</f>
        <v/>
      </c>
      <c r="Q4307" t="str">
        <f>IF(OR(HLOOKUP(Q$2+$A4307,Sheet2!CC:NO,$B4307,0),HLOOKUP(Q$2+$A4307,Sheet2!CC:NO,$B4307,0)&lt;&gt;""),HLOOKUP(Q$2+$A4307,Sheet2!CC:NO,$B4307,0),"")</f>
        <v/>
      </c>
    </row>
    <row r="4308" spans="1:17" x14ac:dyDescent="0.25">
      <c r="A4308" s="64">
        <f t="shared" si="539"/>
        <v>24</v>
      </c>
      <c r="B4308" s="64">
        <f t="shared" si="540"/>
        <v>435</v>
      </c>
      <c r="C4308" s="64">
        <f t="shared" si="541"/>
        <v>5</v>
      </c>
      <c r="D4308" s="64">
        <f t="shared" si="542"/>
        <v>431</v>
      </c>
      <c r="E4308" s="64">
        <f t="shared" si="543"/>
        <v>2151</v>
      </c>
      <c r="F4308" s="64" t="str">
        <f t="shared" si="536"/>
        <v/>
      </c>
      <c r="G4308" s="64" t="str">
        <f t="shared" si="537"/>
        <v/>
      </c>
      <c r="H4308" s="64" t="str">
        <f t="shared" si="538"/>
        <v/>
      </c>
      <c r="I4308" s="80" t="str">
        <f>IFERROR(VLOOKUP(D4308,Sheet2!A:B,2,0),"")</f>
        <v/>
      </c>
      <c r="J4308" s="64" t="str">
        <f>IFERROR(IF(I4308&lt;&gt;"",VLOOKUP(I4308,Sheet2!B:C,2,0),""),"")</f>
        <v/>
      </c>
      <c r="K4308" s="64" t="str">
        <f>IFERROR( IF(I4308&lt;&gt;"", HLOOKUP(L$2+$A4308,Sheet2!BX:NK,2,0),""),"")</f>
        <v/>
      </c>
      <c r="L4308" t="str">
        <f>IF(OR(HLOOKUP(L$2+$A4308,Sheet2!BX:NK,$B4308,0),HLOOKUP(L$2+$A4308,Sheet2!BX:NK,$B4308,0)&lt;&gt;""),HLOOKUP(L$2+$A4308,Sheet2!BX:NK,$B4308,0),"")</f>
        <v/>
      </c>
      <c r="M4308" t="str">
        <f>IF(OR(HLOOKUP(M$2+$A4308,Sheet2!BY:NL,$B4308,0),HLOOKUP(M$2+$A4308,Sheet2!BY:NL,$B4308,0)&lt;&gt;""),HLOOKUP(M$2+$A4308,Sheet2!BY:NL,$B4308,0),"")</f>
        <v/>
      </c>
      <c r="N4308" t="str">
        <f>IF(OR(HLOOKUP(N$2+$A4308,Sheet2!BZ:NM,$B4308,0),HLOOKUP(N$2+$A4308,Sheet2!BZ:NM,$B4308,0)&lt;&gt;""),HLOOKUP(N$2+$A4308,Sheet2!BZ:NM,$B4308,0),"")</f>
        <v/>
      </c>
      <c r="O4308" t="str">
        <f>IF(OR(HLOOKUP(O$2+$A4308,Sheet2!CA:NN,$B4308,0),HLOOKUP(O$2+$A4308,Sheet2!CA:NN,$B4308,0)&lt;&gt;""),HLOOKUP(O$2+$A4308,Sheet2!CA:NN,$B4308,0),"")</f>
        <v/>
      </c>
      <c r="P4308" t="str">
        <f>IF(OR(HLOOKUP(P$2+$A4308,Sheet2!CB:NO,$B4308,0),HLOOKUP(P$2+$A4308,Sheet2!CB:NO,$B4308,0)&lt;&gt;""),HLOOKUP(P$2+$A4308,Sheet2!CB:NO,$B4308,0),"")</f>
        <v/>
      </c>
      <c r="Q4308" t="str">
        <f>IF(OR(HLOOKUP(Q$2+$A4308,Sheet2!CC:NO,$B4308,0),HLOOKUP(Q$2+$A4308,Sheet2!CC:NO,$B4308,0)&lt;&gt;""),HLOOKUP(Q$2+$A4308,Sheet2!CC:NO,$B4308,0),"")</f>
        <v/>
      </c>
    </row>
    <row r="4309" spans="1:17" x14ac:dyDescent="0.25">
      <c r="A4309" s="64">
        <f t="shared" si="539"/>
        <v>30</v>
      </c>
      <c r="B4309" s="64">
        <f t="shared" si="540"/>
        <v>435</v>
      </c>
      <c r="C4309" s="64">
        <f t="shared" si="541"/>
        <v>6</v>
      </c>
      <c r="D4309" s="64">
        <f t="shared" si="542"/>
        <v>431</v>
      </c>
      <c r="E4309" s="64">
        <f t="shared" si="543"/>
        <v>2151</v>
      </c>
      <c r="F4309" s="64" t="str">
        <f t="shared" si="536"/>
        <v/>
      </c>
      <c r="G4309" s="64" t="str">
        <f t="shared" si="537"/>
        <v/>
      </c>
      <c r="H4309" s="64" t="str">
        <f t="shared" si="538"/>
        <v/>
      </c>
      <c r="I4309" s="80" t="str">
        <f>IFERROR(VLOOKUP(D4309,Sheet2!A:B,2,0),"")</f>
        <v/>
      </c>
      <c r="J4309" s="64" t="str">
        <f>IFERROR(IF(I4309&lt;&gt;"",VLOOKUP(I4309,Sheet2!B:C,2,0),""),"")</f>
        <v/>
      </c>
      <c r="K4309" s="64" t="str">
        <f>IFERROR( IF(I4309&lt;&gt;"", HLOOKUP(L$2+$A4309,Sheet2!BX:NK,2,0),""),"")</f>
        <v/>
      </c>
      <c r="L4309" t="str">
        <f>IF(OR(HLOOKUP(L$2+$A4309,Sheet2!BX:NK,$B4309,0),HLOOKUP(L$2+$A4309,Sheet2!BX:NK,$B4309,0)&lt;&gt;""),HLOOKUP(L$2+$A4309,Sheet2!BX:NK,$B4309,0),"")</f>
        <v/>
      </c>
      <c r="M4309" t="str">
        <f>IF(OR(HLOOKUP(M$2+$A4309,Sheet2!BY:NL,$B4309,0),HLOOKUP(M$2+$A4309,Sheet2!BY:NL,$B4309,0)&lt;&gt;""),HLOOKUP(M$2+$A4309,Sheet2!BY:NL,$B4309,0),"")</f>
        <v/>
      </c>
      <c r="N4309" t="str">
        <f>IF(OR(HLOOKUP(N$2+$A4309,Sheet2!BZ:NM,$B4309,0),HLOOKUP(N$2+$A4309,Sheet2!BZ:NM,$B4309,0)&lt;&gt;""),HLOOKUP(N$2+$A4309,Sheet2!BZ:NM,$B4309,0),"")</f>
        <v/>
      </c>
      <c r="O4309" t="str">
        <f>IF(OR(HLOOKUP(O$2+$A4309,Sheet2!CA:NN,$B4309,0),HLOOKUP(O$2+$A4309,Sheet2!CA:NN,$B4309,0)&lt;&gt;""),HLOOKUP(O$2+$A4309,Sheet2!CA:NN,$B4309,0),"")</f>
        <v/>
      </c>
      <c r="P4309" t="str">
        <f>IF(OR(HLOOKUP(P$2+$A4309,Sheet2!CB:NO,$B4309,0),HLOOKUP(P$2+$A4309,Sheet2!CB:NO,$B4309,0)&lt;&gt;""),HLOOKUP(P$2+$A4309,Sheet2!CB:NO,$B4309,0),"")</f>
        <v/>
      </c>
      <c r="Q4309" t="str">
        <f>IF(OR(HLOOKUP(Q$2+$A4309,Sheet2!CC:NO,$B4309,0),HLOOKUP(Q$2+$A4309,Sheet2!CC:NO,$B4309,0)&lt;&gt;""),HLOOKUP(Q$2+$A4309,Sheet2!CC:NO,$B4309,0),"")</f>
        <v/>
      </c>
    </row>
    <row r="4310" spans="1:17" x14ac:dyDescent="0.25">
      <c r="A4310" s="64">
        <f t="shared" si="539"/>
        <v>36</v>
      </c>
      <c r="B4310" s="64">
        <f t="shared" si="540"/>
        <v>435</v>
      </c>
      <c r="C4310" s="64">
        <f t="shared" si="541"/>
        <v>7</v>
      </c>
      <c r="D4310" s="64">
        <f t="shared" si="542"/>
        <v>431</v>
      </c>
      <c r="E4310" s="64">
        <f t="shared" si="543"/>
        <v>2151</v>
      </c>
      <c r="F4310" s="64" t="str">
        <f t="shared" si="536"/>
        <v/>
      </c>
      <c r="G4310" s="64" t="str">
        <f t="shared" si="537"/>
        <v/>
      </c>
      <c r="H4310" s="64" t="str">
        <f t="shared" si="538"/>
        <v/>
      </c>
      <c r="I4310" s="80" t="str">
        <f>IFERROR(VLOOKUP(D4310,Sheet2!A:B,2,0),"")</f>
        <v/>
      </c>
      <c r="J4310" s="64" t="str">
        <f>IFERROR(IF(I4310&lt;&gt;"",VLOOKUP(I4310,Sheet2!B:C,2,0),""),"")</f>
        <v/>
      </c>
      <c r="K4310" s="64" t="str">
        <f>IFERROR( IF(I4310&lt;&gt;"", HLOOKUP(L$2+$A4310,Sheet2!BX:NK,2,0),""),"")</f>
        <v/>
      </c>
      <c r="L4310" t="str">
        <f>IF(OR(HLOOKUP(L$2+$A4310,Sheet2!BX:NK,$B4310,0),HLOOKUP(L$2+$A4310,Sheet2!BX:NK,$B4310,0)&lt;&gt;""),HLOOKUP(L$2+$A4310,Sheet2!BX:NK,$B4310,0),"")</f>
        <v/>
      </c>
      <c r="M4310" t="str">
        <f>IF(OR(HLOOKUP(M$2+$A4310,Sheet2!BY:NL,$B4310,0),HLOOKUP(M$2+$A4310,Sheet2!BY:NL,$B4310,0)&lt;&gt;""),HLOOKUP(M$2+$A4310,Sheet2!BY:NL,$B4310,0),"")</f>
        <v/>
      </c>
      <c r="N4310" t="str">
        <f>IF(OR(HLOOKUP(N$2+$A4310,Sheet2!BZ:NM,$B4310,0),HLOOKUP(N$2+$A4310,Sheet2!BZ:NM,$B4310,0)&lt;&gt;""),HLOOKUP(N$2+$A4310,Sheet2!BZ:NM,$B4310,0),"")</f>
        <v/>
      </c>
      <c r="O4310" t="str">
        <f>IF(OR(HLOOKUP(O$2+$A4310,Sheet2!CA:NN,$B4310,0),HLOOKUP(O$2+$A4310,Sheet2!CA:NN,$B4310,0)&lt;&gt;""),HLOOKUP(O$2+$A4310,Sheet2!CA:NN,$B4310,0),"")</f>
        <v/>
      </c>
      <c r="P4310" t="str">
        <f>IF(OR(HLOOKUP(P$2+$A4310,Sheet2!CB:NO,$B4310,0),HLOOKUP(P$2+$A4310,Sheet2!CB:NO,$B4310,0)&lt;&gt;""),HLOOKUP(P$2+$A4310,Sheet2!CB:NO,$B4310,0),"")</f>
        <v/>
      </c>
      <c r="Q4310" t="str">
        <f>IF(OR(HLOOKUP(Q$2+$A4310,Sheet2!CC:NO,$B4310,0),HLOOKUP(Q$2+$A4310,Sheet2!CC:NO,$B4310,0)&lt;&gt;""),HLOOKUP(Q$2+$A4310,Sheet2!CC:NO,$B4310,0),"")</f>
        <v/>
      </c>
    </row>
    <row r="4311" spans="1:17" x14ac:dyDescent="0.25">
      <c r="A4311" s="64">
        <f t="shared" si="539"/>
        <v>42</v>
      </c>
      <c r="B4311" s="64">
        <f t="shared" si="540"/>
        <v>435</v>
      </c>
      <c r="C4311" s="64">
        <f t="shared" si="541"/>
        <v>8</v>
      </c>
      <c r="D4311" s="64">
        <f t="shared" si="542"/>
        <v>431</v>
      </c>
      <c r="E4311" s="64">
        <f t="shared" si="543"/>
        <v>2151</v>
      </c>
      <c r="F4311" s="64" t="str">
        <f t="shared" si="536"/>
        <v/>
      </c>
      <c r="G4311" s="64" t="str">
        <f t="shared" si="537"/>
        <v/>
      </c>
      <c r="H4311" s="64" t="str">
        <f t="shared" si="538"/>
        <v/>
      </c>
      <c r="I4311" s="80" t="str">
        <f>IFERROR(VLOOKUP(D4311,Sheet2!A:B,2,0),"")</f>
        <v/>
      </c>
      <c r="J4311" s="64" t="str">
        <f>IFERROR(IF(I4311&lt;&gt;"",VLOOKUP(I4311,Sheet2!B:C,2,0),""),"")</f>
        <v/>
      </c>
      <c r="K4311" s="64" t="str">
        <f>IFERROR( IF(I4311&lt;&gt;"", HLOOKUP(L$2+$A4311,Sheet2!BX:NK,2,0),""),"")</f>
        <v/>
      </c>
      <c r="L4311" t="str">
        <f>IF(OR(HLOOKUP(L$2+$A4311,Sheet2!BX:NK,$B4311,0),HLOOKUP(L$2+$A4311,Sheet2!BX:NK,$B4311,0)&lt;&gt;""),HLOOKUP(L$2+$A4311,Sheet2!BX:NK,$B4311,0),"")</f>
        <v/>
      </c>
      <c r="M4311" t="str">
        <f>IF(OR(HLOOKUP(M$2+$A4311,Sheet2!BY:NL,$B4311,0),HLOOKUP(M$2+$A4311,Sheet2!BY:NL,$B4311,0)&lt;&gt;""),HLOOKUP(M$2+$A4311,Sheet2!BY:NL,$B4311,0),"")</f>
        <v/>
      </c>
      <c r="N4311" t="str">
        <f>IF(OR(HLOOKUP(N$2+$A4311,Sheet2!BZ:NM,$B4311,0),HLOOKUP(N$2+$A4311,Sheet2!BZ:NM,$B4311,0)&lt;&gt;""),HLOOKUP(N$2+$A4311,Sheet2!BZ:NM,$B4311,0),"")</f>
        <v/>
      </c>
      <c r="O4311" t="str">
        <f>IF(OR(HLOOKUP(O$2+$A4311,Sheet2!CA:NN,$B4311,0),HLOOKUP(O$2+$A4311,Sheet2!CA:NN,$B4311,0)&lt;&gt;""),HLOOKUP(O$2+$A4311,Sheet2!CA:NN,$B4311,0),"")</f>
        <v/>
      </c>
      <c r="P4311" t="str">
        <f>IF(OR(HLOOKUP(P$2+$A4311,Sheet2!CB:NO,$B4311,0),HLOOKUP(P$2+$A4311,Sheet2!CB:NO,$B4311,0)&lt;&gt;""),HLOOKUP(P$2+$A4311,Sheet2!CB:NO,$B4311,0),"")</f>
        <v/>
      </c>
      <c r="Q4311" t="str">
        <f>IF(OR(HLOOKUP(Q$2+$A4311,Sheet2!CC:NO,$B4311,0),HLOOKUP(Q$2+$A4311,Sheet2!CC:NO,$B4311,0)&lt;&gt;""),HLOOKUP(Q$2+$A4311,Sheet2!CC:NO,$B4311,0),"")</f>
        <v/>
      </c>
    </row>
    <row r="4312" spans="1:17" x14ac:dyDescent="0.25">
      <c r="A4312" s="64">
        <f t="shared" si="539"/>
        <v>48</v>
      </c>
      <c r="B4312" s="64">
        <f t="shared" si="540"/>
        <v>435</v>
      </c>
      <c r="C4312" s="64">
        <f t="shared" si="541"/>
        <v>9</v>
      </c>
      <c r="D4312" s="64">
        <f t="shared" si="542"/>
        <v>431</v>
      </c>
      <c r="E4312" s="64">
        <f t="shared" si="543"/>
        <v>2151</v>
      </c>
      <c r="F4312" s="64" t="str">
        <f t="shared" si="536"/>
        <v/>
      </c>
      <c r="G4312" s="64" t="str">
        <f t="shared" si="537"/>
        <v/>
      </c>
      <c r="H4312" s="64" t="str">
        <f t="shared" si="538"/>
        <v/>
      </c>
      <c r="I4312" s="80" t="str">
        <f>IFERROR(VLOOKUP(D4312,Sheet2!A:B,2,0),"")</f>
        <v/>
      </c>
      <c r="J4312" s="64" t="str">
        <f>IFERROR(IF(I4312&lt;&gt;"",VLOOKUP(I4312,Sheet2!B:C,2,0),""),"")</f>
        <v/>
      </c>
      <c r="K4312" s="64" t="str">
        <f>IFERROR( IF(I4312&lt;&gt;"", HLOOKUP(L$2+$A4312,Sheet2!BX:NK,2,0),""),"")</f>
        <v/>
      </c>
      <c r="L4312" t="str">
        <f>IF(OR(HLOOKUP(L$2+$A4312,Sheet2!BX:NK,$B4312,0),HLOOKUP(L$2+$A4312,Sheet2!BX:NK,$B4312,0)&lt;&gt;""),HLOOKUP(L$2+$A4312,Sheet2!BX:NK,$B4312,0),"")</f>
        <v/>
      </c>
      <c r="M4312" t="str">
        <f>IF(OR(HLOOKUP(M$2+$A4312,Sheet2!BY:NL,$B4312,0),HLOOKUP(M$2+$A4312,Sheet2!BY:NL,$B4312,0)&lt;&gt;""),HLOOKUP(M$2+$A4312,Sheet2!BY:NL,$B4312,0),"")</f>
        <v/>
      </c>
      <c r="N4312" t="str">
        <f>IF(OR(HLOOKUP(N$2+$A4312,Sheet2!BZ:NM,$B4312,0),HLOOKUP(N$2+$A4312,Sheet2!BZ:NM,$B4312,0)&lt;&gt;""),HLOOKUP(N$2+$A4312,Sheet2!BZ:NM,$B4312,0),"")</f>
        <v/>
      </c>
      <c r="O4312" t="str">
        <f>IF(OR(HLOOKUP(O$2+$A4312,Sheet2!CA:NN,$B4312,0),HLOOKUP(O$2+$A4312,Sheet2!CA:NN,$B4312,0)&lt;&gt;""),HLOOKUP(O$2+$A4312,Sheet2!CA:NN,$B4312,0),"")</f>
        <v/>
      </c>
      <c r="P4312" t="str">
        <f>IF(OR(HLOOKUP(P$2+$A4312,Sheet2!CB:NO,$B4312,0),HLOOKUP(P$2+$A4312,Sheet2!CB:NO,$B4312,0)&lt;&gt;""),HLOOKUP(P$2+$A4312,Sheet2!CB:NO,$B4312,0),"")</f>
        <v/>
      </c>
      <c r="Q4312" t="str">
        <f>IF(OR(HLOOKUP(Q$2+$A4312,Sheet2!CC:NO,$B4312,0),HLOOKUP(Q$2+$A4312,Sheet2!CC:NO,$B4312,0)&lt;&gt;""),HLOOKUP(Q$2+$A4312,Sheet2!CC:NO,$B4312,0),"")</f>
        <v/>
      </c>
    </row>
    <row r="4313" spans="1:17" x14ac:dyDescent="0.25">
      <c r="A4313" s="64">
        <f t="shared" si="539"/>
        <v>54</v>
      </c>
      <c r="B4313" s="64">
        <f t="shared" si="540"/>
        <v>435</v>
      </c>
      <c r="C4313" s="64">
        <f t="shared" si="541"/>
        <v>10</v>
      </c>
      <c r="D4313" s="64">
        <f t="shared" si="542"/>
        <v>431</v>
      </c>
      <c r="E4313" s="64">
        <f t="shared" si="543"/>
        <v>2151</v>
      </c>
      <c r="F4313" s="64" t="str">
        <f t="shared" si="536"/>
        <v/>
      </c>
      <c r="G4313" s="64" t="str">
        <f t="shared" si="537"/>
        <v/>
      </c>
      <c r="H4313" s="64" t="str">
        <f t="shared" si="538"/>
        <v/>
      </c>
      <c r="I4313" s="80" t="str">
        <f>IFERROR(VLOOKUP(D4313,Sheet2!A:B,2,0),"")</f>
        <v/>
      </c>
      <c r="J4313" s="64" t="str">
        <f>IFERROR(IF(I4313&lt;&gt;"",VLOOKUP(I4313,Sheet2!B:C,2,0),""),"")</f>
        <v/>
      </c>
      <c r="K4313" s="64" t="str">
        <f>IFERROR( IF(I4313&lt;&gt;"", HLOOKUP(L$2+$A4313,Sheet2!BX:NK,2,0),""),"")</f>
        <v/>
      </c>
      <c r="L4313" t="str">
        <f>IF(OR(HLOOKUP(L$2+$A4313,Sheet2!BX:NK,$B4313,0),HLOOKUP(L$2+$A4313,Sheet2!BX:NK,$B4313,0)&lt;&gt;""),HLOOKUP(L$2+$A4313,Sheet2!BX:NK,$B4313,0),"")</f>
        <v/>
      </c>
      <c r="M4313" t="str">
        <f>IF(OR(HLOOKUP(M$2+$A4313,Sheet2!BY:NL,$B4313,0),HLOOKUP(M$2+$A4313,Sheet2!BY:NL,$B4313,0)&lt;&gt;""),HLOOKUP(M$2+$A4313,Sheet2!BY:NL,$B4313,0),"")</f>
        <v/>
      </c>
      <c r="N4313" t="str">
        <f>IF(OR(HLOOKUP(N$2+$A4313,Sheet2!BZ:NM,$B4313,0),HLOOKUP(N$2+$A4313,Sheet2!BZ:NM,$B4313,0)&lt;&gt;""),HLOOKUP(N$2+$A4313,Sheet2!BZ:NM,$B4313,0),"")</f>
        <v/>
      </c>
      <c r="O4313" t="str">
        <f>IF(OR(HLOOKUP(O$2+$A4313,Sheet2!CA:NN,$B4313,0),HLOOKUP(O$2+$A4313,Sheet2!CA:NN,$B4313,0)&lt;&gt;""),HLOOKUP(O$2+$A4313,Sheet2!CA:NN,$B4313,0),"")</f>
        <v/>
      </c>
      <c r="P4313" t="str">
        <f>IF(OR(HLOOKUP(P$2+$A4313,Sheet2!CB:NO,$B4313,0),HLOOKUP(P$2+$A4313,Sheet2!CB:NO,$B4313,0)&lt;&gt;""),HLOOKUP(P$2+$A4313,Sheet2!CB:NO,$B4313,0),"")</f>
        <v/>
      </c>
      <c r="Q4313" t="str">
        <f>IF(OR(HLOOKUP(Q$2+$A4313,Sheet2!CC:NO,$B4313,0),HLOOKUP(Q$2+$A4313,Sheet2!CC:NO,$B4313,0)&lt;&gt;""),HLOOKUP(Q$2+$A4313,Sheet2!CC:NO,$B4313,0),"")</f>
        <v/>
      </c>
    </row>
    <row r="4314" spans="1:17" x14ac:dyDescent="0.25">
      <c r="A4314" s="64">
        <f t="shared" si="539"/>
        <v>0</v>
      </c>
      <c r="B4314" s="64">
        <f t="shared" si="540"/>
        <v>436</v>
      </c>
      <c r="C4314" s="64">
        <f t="shared" si="541"/>
        <v>1</v>
      </c>
      <c r="D4314" s="64">
        <f t="shared" si="542"/>
        <v>432</v>
      </c>
      <c r="E4314" s="64">
        <f t="shared" si="543"/>
        <v>2156</v>
      </c>
      <c r="F4314" s="64" t="str">
        <f t="shared" si="536"/>
        <v/>
      </c>
      <c r="G4314" s="64" t="str">
        <f t="shared" si="537"/>
        <v/>
      </c>
      <c r="H4314" s="64" t="str">
        <f t="shared" si="538"/>
        <v/>
      </c>
      <c r="I4314" s="80" t="str">
        <f>IFERROR(VLOOKUP(D4314,Sheet2!A:B,2,0),"")</f>
        <v/>
      </c>
      <c r="J4314" s="64" t="str">
        <f>IFERROR(IF(I4314&lt;&gt;"",VLOOKUP(I4314,Sheet2!B:C,2,0),""),"")</f>
        <v/>
      </c>
      <c r="K4314" s="64" t="str">
        <f>IFERROR( IF(I4314&lt;&gt;"", HLOOKUP(L$2+$A4314,Sheet2!BX:NK,2,0),""),"")</f>
        <v/>
      </c>
      <c r="L4314" t="str">
        <f>IF(OR(HLOOKUP(L$2+$A4314,Sheet2!BX:NK,$B4314,0),HLOOKUP(L$2+$A4314,Sheet2!BX:NK,$B4314,0)&lt;&gt;""),HLOOKUP(L$2+$A4314,Sheet2!BX:NK,$B4314,0),"")</f>
        <v/>
      </c>
      <c r="M4314" t="str">
        <f>IF(OR(HLOOKUP(M$2+$A4314,Sheet2!BY:NL,$B4314,0),HLOOKUP(M$2+$A4314,Sheet2!BY:NL,$B4314,0)&lt;&gt;""),HLOOKUP(M$2+$A4314,Sheet2!BY:NL,$B4314,0),"")</f>
        <v/>
      </c>
      <c r="N4314" t="str">
        <f>IF(OR(HLOOKUP(N$2+$A4314,Sheet2!BZ:NM,$B4314,0),HLOOKUP(N$2+$A4314,Sheet2!BZ:NM,$B4314,0)&lt;&gt;""),HLOOKUP(N$2+$A4314,Sheet2!BZ:NM,$B4314,0),"")</f>
        <v/>
      </c>
      <c r="O4314" t="str">
        <f>IF(OR(HLOOKUP(O$2+$A4314,Sheet2!CA:NN,$B4314,0),HLOOKUP(O$2+$A4314,Sheet2!CA:NN,$B4314,0)&lt;&gt;""),HLOOKUP(O$2+$A4314,Sheet2!CA:NN,$B4314,0),"")</f>
        <v/>
      </c>
      <c r="P4314" t="str">
        <f>IF(OR(HLOOKUP(P$2+$A4314,Sheet2!CB:NO,$B4314,0),HLOOKUP(P$2+$A4314,Sheet2!CB:NO,$B4314,0)&lt;&gt;""),HLOOKUP(P$2+$A4314,Sheet2!CB:NO,$B4314,0),"")</f>
        <v/>
      </c>
      <c r="Q4314" t="str">
        <f>IF(OR(HLOOKUP(Q$2+$A4314,Sheet2!CC:NO,$B4314,0),HLOOKUP(Q$2+$A4314,Sheet2!CC:NO,$B4314,0)&lt;&gt;""),HLOOKUP(Q$2+$A4314,Sheet2!CC:NO,$B4314,0),"")</f>
        <v/>
      </c>
    </row>
    <row r="4315" spans="1:17" x14ac:dyDescent="0.25">
      <c r="A4315" s="64">
        <f t="shared" si="539"/>
        <v>6</v>
      </c>
      <c r="B4315" s="64">
        <f t="shared" si="540"/>
        <v>436</v>
      </c>
      <c r="C4315" s="64">
        <f t="shared" si="541"/>
        <v>2</v>
      </c>
      <c r="D4315" s="64">
        <f t="shared" si="542"/>
        <v>432</v>
      </c>
      <c r="E4315" s="64">
        <f t="shared" si="543"/>
        <v>2156</v>
      </c>
      <c r="F4315" s="64" t="str">
        <f t="shared" si="536"/>
        <v/>
      </c>
      <c r="G4315" s="64" t="str">
        <f t="shared" si="537"/>
        <v/>
      </c>
      <c r="H4315" s="64" t="str">
        <f t="shared" si="538"/>
        <v/>
      </c>
      <c r="I4315" s="80" t="str">
        <f>IFERROR(VLOOKUP(D4315,Sheet2!A:B,2,0),"")</f>
        <v/>
      </c>
      <c r="J4315" s="64" t="str">
        <f>IFERROR(IF(I4315&lt;&gt;"",VLOOKUP(I4315,Sheet2!B:C,2,0),""),"")</f>
        <v/>
      </c>
      <c r="K4315" s="64" t="str">
        <f>IFERROR( IF(I4315&lt;&gt;"", HLOOKUP(L$2+$A4315,Sheet2!BX:NK,2,0),""),"")</f>
        <v/>
      </c>
      <c r="L4315" t="str">
        <f>IF(OR(HLOOKUP(L$2+$A4315,Sheet2!BX:NK,$B4315,0),HLOOKUP(L$2+$A4315,Sheet2!BX:NK,$B4315,0)&lt;&gt;""),HLOOKUP(L$2+$A4315,Sheet2!BX:NK,$B4315,0),"")</f>
        <v/>
      </c>
      <c r="M4315" t="str">
        <f>IF(OR(HLOOKUP(M$2+$A4315,Sheet2!BY:NL,$B4315,0),HLOOKUP(M$2+$A4315,Sheet2!BY:NL,$B4315,0)&lt;&gt;""),HLOOKUP(M$2+$A4315,Sheet2!BY:NL,$B4315,0),"")</f>
        <v/>
      </c>
      <c r="N4315" t="str">
        <f>IF(OR(HLOOKUP(N$2+$A4315,Sheet2!BZ:NM,$B4315,0),HLOOKUP(N$2+$A4315,Sheet2!BZ:NM,$B4315,0)&lt;&gt;""),HLOOKUP(N$2+$A4315,Sheet2!BZ:NM,$B4315,0),"")</f>
        <v/>
      </c>
      <c r="O4315" t="str">
        <f>IF(OR(HLOOKUP(O$2+$A4315,Sheet2!CA:NN,$B4315,0),HLOOKUP(O$2+$A4315,Sheet2!CA:NN,$B4315,0)&lt;&gt;""),HLOOKUP(O$2+$A4315,Sheet2!CA:NN,$B4315,0),"")</f>
        <v/>
      </c>
      <c r="P4315" t="str">
        <f>IF(OR(HLOOKUP(P$2+$A4315,Sheet2!CB:NO,$B4315,0),HLOOKUP(P$2+$A4315,Sheet2!CB:NO,$B4315,0)&lt;&gt;""),HLOOKUP(P$2+$A4315,Sheet2!CB:NO,$B4315,0),"")</f>
        <v/>
      </c>
      <c r="Q4315" t="str">
        <f>IF(OR(HLOOKUP(Q$2+$A4315,Sheet2!CC:NO,$B4315,0),HLOOKUP(Q$2+$A4315,Sheet2!CC:NO,$B4315,0)&lt;&gt;""),HLOOKUP(Q$2+$A4315,Sheet2!CC:NO,$B4315,0),"")</f>
        <v/>
      </c>
    </row>
    <row r="4316" spans="1:17" x14ac:dyDescent="0.25">
      <c r="A4316" s="64">
        <f t="shared" si="539"/>
        <v>12</v>
      </c>
      <c r="B4316" s="64">
        <f t="shared" si="540"/>
        <v>436</v>
      </c>
      <c r="C4316" s="64">
        <f t="shared" si="541"/>
        <v>3</v>
      </c>
      <c r="D4316" s="64">
        <f t="shared" si="542"/>
        <v>432</v>
      </c>
      <c r="E4316" s="64">
        <f t="shared" si="543"/>
        <v>2156</v>
      </c>
      <c r="F4316" s="64" t="str">
        <f t="shared" si="536"/>
        <v/>
      </c>
      <c r="G4316" s="64" t="str">
        <f t="shared" si="537"/>
        <v/>
      </c>
      <c r="H4316" s="64" t="str">
        <f t="shared" si="538"/>
        <v/>
      </c>
      <c r="I4316" s="80" t="str">
        <f>IFERROR(VLOOKUP(D4316,Sheet2!A:B,2,0),"")</f>
        <v/>
      </c>
      <c r="J4316" s="64" t="str">
        <f>IFERROR(IF(I4316&lt;&gt;"",VLOOKUP(I4316,Sheet2!B:C,2,0),""),"")</f>
        <v/>
      </c>
      <c r="K4316" s="64" t="str">
        <f>IFERROR( IF(I4316&lt;&gt;"", HLOOKUP(L$2+$A4316,Sheet2!BX:NK,2,0),""),"")</f>
        <v/>
      </c>
      <c r="L4316" t="str">
        <f>IF(OR(HLOOKUP(L$2+$A4316,Sheet2!BX:NK,$B4316,0),HLOOKUP(L$2+$A4316,Sheet2!BX:NK,$B4316,0)&lt;&gt;""),HLOOKUP(L$2+$A4316,Sheet2!BX:NK,$B4316,0),"")</f>
        <v/>
      </c>
      <c r="M4316" t="str">
        <f>IF(OR(HLOOKUP(M$2+$A4316,Sheet2!BY:NL,$B4316,0),HLOOKUP(M$2+$A4316,Sheet2!BY:NL,$B4316,0)&lt;&gt;""),HLOOKUP(M$2+$A4316,Sheet2!BY:NL,$B4316,0),"")</f>
        <v/>
      </c>
      <c r="N4316" t="str">
        <f>IF(OR(HLOOKUP(N$2+$A4316,Sheet2!BZ:NM,$B4316,0),HLOOKUP(N$2+$A4316,Sheet2!BZ:NM,$B4316,0)&lt;&gt;""),HLOOKUP(N$2+$A4316,Sheet2!BZ:NM,$B4316,0),"")</f>
        <v/>
      </c>
      <c r="O4316" t="str">
        <f>IF(OR(HLOOKUP(O$2+$A4316,Sheet2!CA:NN,$B4316,0),HLOOKUP(O$2+$A4316,Sheet2!CA:NN,$B4316,0)&lt;&gt;""),HLOOKUP(O$2+$A4316,Sheet2!CA:NN,$B4316,0),"")</f>
        <v/>
      </c>
      <c r="P4316" t="str">
        <f>IF(OR(HLOOKUP(P$2+$A4316,Sheet2!CB:NO,$B4316,0),HLOOKUP(P$2+$A4316,Sheet2!CB:NO,$B4316,0)&lt;&gt;""),HLOOKUP(P$2+$A4316,Sheet2!CB:NO,$B4316,0),"")</f>
        <v/>
      </c>
      <c r="Q4316" t="str">
        <f>IF(OR(HLOOKUP(Q$2+$A4316,Sheet2!CC:NO,$B4316,0),HLOOKUP(Q$2+$A4316,Sheet2!CC:NO,$B4316,0)&lt;&gt;""),HLOOKUP(Q$2+$A4316,Sheet2!CC:NO,$B4316,0),"")</f>
        <v/>
      </c>
    </row>
    <row r="4317" spans="1:17" x14ac:dyDescent="0.25">
      <c r="A4317" s="64">
        <f t="shared" si="539"/>
        <v>18</v>
      </c>
      <c r="B4317" s="64">
        <f t="shared" si="540"/>
        <v>436</v>
      </c>
      <c r="C4317" s="64">
        <f t="shared" si="541"/>
        <v>4</v>
      </c>
      <c r="D4317" s="64">
        <f t="shared" si="542"/>
        <v>432</v>
      </c>
      <c r="E4317" s="64">
        <f t="shared" si="543"/>
        <v>2156</v>
      </c>
      <c r="F4317" s="64" t="str">
        <f t="shared" si="536"/>
        <v/>
      </c>
      <c r="G4317" s="64" t="str">
        <f t="shared" si="537"/>
        <v/>
      </c>
      <c r="H4317" s="64" t="str">
        <f t="shared" si="538"/>
        <v/>
      </c>
      <c r="I4317" s="80" t="str">
        <f>IFERROR(VLOOKUP(D4317,Sheet2!A:B,2,0),"")</f>
        <v/>
      </c>
      <c r="J4317" s="64" t="str">
        <f>IFERROR(IF(I4317&lt;&gt;"",VLOOKUP(I4317,Sheet2!B:C,2,0),""),"")</f>
        <v/>
      </c>
      <c r="K4317" s="64" t="str">
        <f>IFERROR( IF(I4317&lt;&gt;"", HLOOKUP(L$2+$A4317,Sheet2!BX:NK,2,0),""),"")</f>
        <v/>
      </c>
      <c r="L4317" t="str">
        <f>IF(OR(HLOOKUP(L$2+$A4317,Sheet2!BX:NK,$B4317,0),HLOOKUP(L$2+$A4317,Sheet2!BX:NK,$B4317,0)&lt;&gt;""),HLOOKUP(L$2+$A4317,Sheet2!BX:NK,$B4317,0),"")</f>
        <v/>
      </c>
      <c r="M4317" t="str">
        <f>IF(OR(HLOOKUP(M$2+$A4317,Sheet2!BY:NL,$B4317,0),HLOOKUP(M$2+$A4317,Sheet2!BY:NL,$B4317,0)&lt;&gt;""),HLOOKUP(M$2+$A4317,Sheet2!BY:NL,$B4317,0),"")</f>
        <v/>
      </c>
      <c r="N4317" t="str">
        <f>IF(OR(HLOOKUP(N$2+$A4317,Sheet2!BZ:NM,$B4317,0),HLOOKUP(N$2+$A4317,Sheet2!BZ:NM,$B4317,0)&lt;&gt;""),HLOOKUP(N$2+$A4317,Sheet2!BZ:NM,$B4317,0),"")</f>
        <v/>
      </c>
      <c r="O4317" t="str">
        <f>IF(OR(HLOOKUP(O$2+$A4317,Sheet2!CA:NN,$B4317,0),HLOOKUP(O$2+$A4317,Sheet2!CA:NN,$B4317,0)&lt;&gt;""),HLOOKUP(O$2+$A4317,Sheet2!CA:NN,$B4317,0),"")</f>
        <v/>
      </c>
      <c r="P4317" t="str">
        <f>IF(OR(HLOOKUP(P$2+$A4317,Sheet2!CB:NO,$B4317,0),HLOOKUP(P$2+$A4317,Sheet2!CB:NO,$B4317,0)&lt;&gt;""),HLOOKUP(P$2+$A4317,Sheet2!CB:NO,$B4317,0),"")</f>
        <v/>
      </c>
      <c r="Q4317" t="str">
        <f>IF(OR(HLOOKUP(Q$2+$A4317,Sheet2!CC:NO,$B4317,0),HLOOKUP(Q$2+$A4317,Sheet2!CC:NO,$B4317,0)&lt;&gt;""),HLOOKUP(Q$2+$A4317,Sheet2!CC:NO,$B4317,0),"")</f>
        <v/>
      </c>
    </row>
    <row r="4318" spans="1:17" x14ac:dyDescent="0.25">
      <c r="A4318" s="64">
        <f t="shared" si="539"/>
        <v>24</v>
      </c>
      <c r="B4318" s="64">
        <f t="shared" si="540"/>
        <v>436</v>
      </c>
      <c r="C4318" s="64">
        <f t="shared" si="541"/>
        <v>5</v>
      </c>
      <c r="D4318" s="64">
        <f t="shared" si="542"/>
        <v>432</v>
      </c>
      <c r="E4318" s="64">
        <f t="shared" si="543"/>
        <v>2156</v>
      </c>
      <c r="F4318" s="64" t="str">
        <f t="shared" si="536"/>
        <v/>
      </c>
      <c r="G4318" s="64" t="str">
        <f t="shared" si="537"/>
        <v/>
      </c>
      <c r="H4318" s="64" t="str">
        <f t="shared" si="538"/>
        <v/>
      </c>
      <c r="I4318" s="80" t="str">
        <f>IFERROR(VLOOKUP(D4318,Sheet2!A:B,2,0),"")</f>
        <v/>
      </c>
      <c r="J4318" s="64" t="str">
        <f>IFERROR(IF(I4318&lt;&gt;"",VLOOKUP(I4318,Sheet2!B:C,2,0),""),"")</f>
        <v/>
      </c>
      <c r="K4318" s="64" t="str">
        <f>IFERROR( IF(I4318&lt;&gt;"", HLOOKUP(L$2+$A4318,Sheet2!BX:NK,2,0),""),"")</f>
        <v/>
      </c>
      <c r="L4318" t="str">
        <f>IF(OR(HLOOKUP(L$2+$A4318,Sheet2!BX:NK,$B4318,0),HLOOKUP(L$2+$A4318,Sheet2!BX:NK,$B4318,0)&lt;&gt;""),HLOOKUP(L$2+$A4318,Sheet2!BX:NK,$B4318,0),"")</f>
        <v/>
      </c>
      <c r="M4318" t="str">
        <f>IF(OR(HLOOKUP(M$2+$A4318,Sheet2!BY:NL,$B4318,0),HLOOKUP(M$2+$A4318,Sheet2!BY:NL,$B4318,0)&lt;&gt;""),HLOOKUP(M$2+$A4318,Sheet2!BY:NL,$B4318,0),"")</f>
        <v/>
      </c>
      <c r="N4318" t="str">
        <f>IF(OR(HLOOKUP(N$2+$A4318,Sheet2!BZ:NM,$B4318,0),HLOOKUP(N$2+$A4318,Sheet2!BZ:NM,$B4318,0)&lt;&gt;""),HLOOKUP(N$2+$A4318,Sheet2!BZ:NM,$B4318,0),"")</f>
        <v/>
      </c>
      <c r="O4318" t="str">
        <f>IF(OR(HLOOKUP(O$2+$A4318,Sheet2!CA:NN,$B4318,0),HLOOKUP(O$2+$A4318,Sheet2!CA:NN,$B4318,0)&lt;&gt;""),HLOOKUP(O$2+$A4318,Sheet2!CA:NN,$B4318,0),"")</f>
        <v/>
      </c>
      <c r="P4318" t="str">
        <f>IF(OR(HLOOKUP(P$2+$A4318,Sheet2!CB:NO,$B4318,0),HLOOKUP(P$2+$A4318,Sheet2!CB:NO,$B4318,0)&lt;&gt;""),HLOOKUP(P$2+$A4318,Sheet2!CB:NO,$B4318,0),"")</f>
        <v/>
      </c>
      <c r="Q4318" t="str">
        <f>IF(OR(HLOOKUP(Q$2+$A4318,Sheet2!CC:NO,$B4318,0),HLOOKUP(Q$2+$A4318,Sheet2!CC:NO,$B4318,0)&lt;&gt;""),HLOOKUP(Q$2+$A4318,Sheet2!CC:NO,$B4318,0),"")</f>
        <v/>
      </c>
    </row>
    <row r="4319" spans="1:17" x14ac:dyDescent="0.25">
      <c r="A4319" s="64">
        <f t="shared" si="539"/>
        <v>30</v>
      </c>
      <c r="B4319" s="64">
        <f t="shared" si="540"/>
        <v>436</v>
      </c>
      <c r="C4319" s="64">
        <f t="shared" si="541"/>
        <v>6</v>
      </c>
      <c r="D4319" s="64">
        <f t="shared" si="542"/>
        <v>432</v>
      </c>
      <c r="E4319" s="64">
        <f t="shared" si="543"/>
        <v>2156</v>
      </c>
      <c r="F4319" s="64" t="str">
        <f t="shared" si="536"/>
        <v/>
      </c>
      <c r="G4319" s="64" t="str">
        <f t="shared" si="537"/>
        <v/>
      </c>
      <c r="H4319" s="64" t="str">
        <f t="shared" si="538"/>
        <v/>
      </c>
      <c r="I4319" s="80" t="str">
        <f>IFERROR(VLOOKUP(D4319,Sheet2!A:B,2,0),"")</f>
        <v/>
      </c>
      <c r="J4319" s="64" t="str">
        <f>IFERROR(IF(I4319&lt;&gt;"",VLOOKUP(I4319,Sheet2!B:C,2,0),""),"")</f>
        <v/>
      </c>
      <c r="K4319" s="64" t="str">
        <f>IFERROR( IF(I4319&lt;&gt;"", HLOOKUP(L$2+$A4319,Sheet2!BX:NK,2,0),""),"")</f>
        <v/>
      </c>
      <c r="L4319" t="str">
        <f>IF(OR(HLOOKUP(L$2+$A4319,Sheet2!BX:NK,$B4319,0),HLOOKUP(L$2+$A4319,Sheet2!BX:NK,$B4319,0)&lt;&gt;""),HLOOKUP(L$2+$A4319,Sheet2!BX:NK,$B4319,0),"")</f>
        <v/>
      </c>
      <c r="M4319" t="str">
        <f>IF(OR(HLOOKUP(M$2+$A4319,Sheet2!BY:NL,$B4319,0),HLOOKUP(M$2+$A4319,Sheet2!BY:NL,$B4319,0)&lt;&gt;""),HLOOKUP(M$2+$A4319,Sheet2!BY:NL,$B4319,0),"")</f>
        <v/>
      </c>
      <c r="N4319" t="str">
        <f>IF(OR(HLOOKUP(N$2+$A4319,Sheet2!BZ:NM,$B4319,0),HLOOKUP(N$2+$A4319,Sheet2!BZ:NM,$B4319,0)&lt;&gt;""),HLOOKUP(N$2+$A4319,Sheet2!BZ:NM,$B4319,0),"")</f>
        <v/>
      </c>
      <c r="O4319" t="str">
        <f>IF(OR(HLOOKUP(O$2+$A4319,Sheet2!CA:NN,$B4319,0),HLOOKUP(O$2+$A4319,Sheet2!CA:NN,$B4319,0)&lt;&gt;""),HLOOKUP(O$2+$A4319,Sheet2!CA:NN,$B4319,0),"")</f>
        <v/>
      </c>
      <c r="P4319" t="str">
        <f>IF(OR(HLOOKUP(P$2+$A4319,Sheet2!CB:NO,$B4319,0),HLOOKUP(P$2+$A4319,Sheet2!CB:NO,$B4319,0)&lt;&gt;""),HLOOKUP(P$2+$A4319,Sheet2!CB:NO,$B4319,0),"")</f>
        <v/>
      </c>
      <c r="Q4319" t="str">
        <f>IF(OR(HLOOKUP(Q$2+$A4319,Sheet2!CC:NO,$B4319,0),HLOOKUP(Q$2+$A4319,Sheet2!CC:NO,$B4319,0)&lt;&gt;""),HLOOKUP(Q$2+$A4319,Sheet2!CC:NO,$B4319,0),"")</f>
        <v/>
      </c>
    </row>
    <row r="4320" spans="1:17" x14ac:dyDescent="0.25">
      <c r="A4320" s="64">
        <f t="shared" si="539"/>
        <v>36</v>
      </c>
      <c r="B4320" s="64">
        <f t="shared" si="540"/>
        <v>436</v>
      </c>
      <c r="C4320" s="64">
        <f t="shared" si="541"/>
        <v>7</v>
      </c>
      <c r="D4320" s="64">
        <f t="shared" si="542"/>
        <v>432</v>
      </c>
      <c r="E4320" s="64">
        <f t="shared" si="543"/>
        <v>2156</v>
      </c>
      <c r="F4320" s="64" t="str">
        <f t="shared" si="536"/>
        <v/>
      </c>
      <c r="G4320" s="64" t="str">
        <f t="shared" si="537"/>
        <v/>
      </c>
      <c r="H4320" s="64" t="str">
        <f t="shared" si="538"/>
        <v/>
      </c>
      <c r="I4320" s="80" t="str">
        <f>IFERROR(VLOOKUP(D4320,Sheet2!A:B,2,0),"")</f>
        <v/>
      </c>
      <c r="J4320" s="64" t="str">
        <f>IFERROR(IF(I4320&lt;&gt;"",VLOOKUP(I4320,Sheet2!B:C,2,0),""),"")</f>
        <v/>
      </c>
      <c r="K4320" s="64" t="str">
        <f>IFERROR( IF(I4320&lt;&gt;"", HLOOKUP(L$2+$A4320,Sheet2!BX:NK,2,0),""),"")</f>
        <v/>
      </c>
      <c r="L4320" t="str">
        <f>IF(OR(HLOOKUP(L$2+$A4320,Sheet2!BX:NK,$B4320,0),HLOOKUP(L$2+$A4320,Sheet2!BX:NK,$B4320,0)&lt;&gt;""),HLOOKUP(L$2+$A4320,Sheet2!BX:NK,$B4320,0),"")</f>
        <v/>
      </c>
      <c r="M4320" t="str">
        <f>IF(OR(HLOOKUP(M$2+$A4320,Sheet2!BY:NL,$B4320,0),HLOOKUP(M$2+$A4320,Sheet2!BY:NL,$B4320,0)&lt;&gt;""),HLOOKUP(M$2+$A4320,Sheet2!BY:NL,$B4320,0),"")</f>
        <v/>
      </c>
      <c r="N4320" t="str">
        <f>IF(OR(HLOOKUP(N$2+$A4320,Sheet2!BZ:NM,$B4320,0),HLOOKUP(N$2+$A4320,Sheet2!BZ:NM,$B4320,0)&lt;&gt;""),HLOOKUP(N$2+$A4320,Sheet2!BZ:NM,$B4320,0),"")</f>
        <v/>
      </c>
      <c r="O4320" t="str">
        <f>IF(OR(HLOOKUP(O$2+$A4320,Sheet2!CA:NN,$B4320,0),HLOOKUP(O$2+$A4320,Sheet2!CA:NN,$B4320,0)&lt;&gt;""),HLOOKUP(O$2+$A4320,Sheet2!CA:NN,$B4320,0),"")</f>
        <v/>
      </c>
      <c r="P4320" t="str">
        <f>IF(OR(HLOOKUP(P$2+$A4320,Sheet2!CB:NO,$B4320,0),HLOOKUP(P$2+$A4320,Sheet2!CB:NO,$B4320,0)&lt;&gt;""),HLOOKUP(P$2+$A4320,Sheet2!CB:NO,$B4320,0),"")</f>
        <v/>
      </c>
      <c r="Q4320" t="str">
        <f>IF(OR(HLOOKUP(Q$2+$A4320,Sheet2!CC:NO,$B4320,0),HLOOKUP(Q$2+$A4320,Sheet2!CC:NO,$B4320,0)&lt;&gt;""),HLOOKUP(Q$2+$A4320,Sheet2!CC:NO,$B4320,0),"")</f>
        <v/>
      </c>
    </row>
    <row r="4321" spans="1:17" x14ac:dyDescent="0.25">
      <c r="A4321" s="64">
        <f t="shared" si="539"/>
        <v>42</v>
      </c>
      <c r="B4321" s="64">
        <f t="shared" si="540"/>
        <v>436</v>
      </c>
      <c r="C4321" s="64">
        <f t="shared" si="541"/>
        <v>8</v>
      </c>
      <c r="D4321" s="64">
        <f t="shared" si="542"/>
        <v>432</v>
      </c>
      <c r="E4321" s="64">
        <f t="shared" si="543"/>
        <v>2156</v>
      </c>
      <c r="F4321" s="64" t="str">
        <f t="shared" si="536"/>
        <v/>
      </c>
      <c r="G4321" s="64" t="str">
        <f t="shared" si="537"/>
        <v/>
      </c>
      <c r="H4321" s="64" t="str">
        <f t="shared" si="538"/>
        <v/>
      </c>
      <c r="I4321" s="80" t="str">
        <f>IFERROR(VLOOKUP(D4321,Sheet2!A:B,2,0),"")</f>
        <v/>
      </c>
      <c r="J4321" s="64" t="str">
        <f>IFERROR(IF(I4321&lt;&gt;"",VLOOKUP(I4321,Sheet2!B:C,2,0),""),"")</f>
        <v/>
      </c>
      <c r="K4321" s="64" t="str">
        <f>IFERROR( IF(I4321&lt;&gt;"", HLOOKUP(L$2+$A4321,Sheet2!BX:NK,2,0),""),"")</f>
        <v/>
      </c>
      <c r="L4321" t="str">
        <f>IF(OR(HLOOKUP(L$2+$A4321,Sheet2!BX:NK,$B4321,0),HLOOKUP(L$2+$A4321,Sheet2!BX:NK,$B4321,0)&lt;&gt;""),HLOOKUP(L$2+$A4321,Sheet2!BX:NK,$B4321,0),"")</f>
        <v/>
      </c>
      <c r="M4321" t="str">
        <f>IF(OR(HLOOKUP(M$2+$A4321,Sheet2!BY:NL,$B4321,0),HLOOKUP(M$2+$A4321,Sheet2!BY:NL,$B4321,0)&lt;&gt;""),HLOOKUP(M$2+$A4321,Sheet2!BY:NL,$B4321,0),"")</f>
        <v/>
      </c>
      <c r="N4321" t="str">
        <f>IF(OR(HLOOKUP(N$2+$A4321,Sheet2!BZ:NM,$B4321,0),HLOOKUP(N$2+$A4321,Sheet2!BZ:NM,$B4321,0)&lt;&gt;""),HLOOKUP(N$2+$A4321,Sheet2!BZ:NM,$B4321,0),"")</f>
        <v/>
      </c>
      <c r="O4321" t="str">
        <f>IF(OR(HLOOKUP(O$2+$A4321,Sheet2!CA:NN,$B4321,0),HLOOKUP(O$2+$A4321,Sheet2!CA:NN,$B4321,0)&lt;&gt;""),HLOOKUP(O$2+$A4321,Sheet2!CA:NN,$B4321,0),"")</f>
        <v/>
      </c>
      <c r="P4321" t="str">
        <f>IF(OR(HLOOKUP(P$2+$A4321,Sheet2!CB:NO,$B4321,0),HLOOKUP(P$2+$A4321,Sheet2!CB:NO,$B4321,0)&lt;&gt;""),HLOOKUP(P$2+$A4321,Sheet2!CB:NO,$B4321,0),"")</f>
        <v/>
      </c>
      <c r="Q4321" t="str">
        <f>IF(OR(HLOOKUP(Q$2+$A4321,Sheet2!CC:NO,$B4321,0),HLOOKUP(Q$2+$A4321,Sheet2!CC:NO,$B4321,0)&lt;&gt;""),HLOOKUP(Q$2+$A4321,Sheet2!CC:NO,$B4321,0),"")</f>
        <v/>
      </c>
    </row>
    <row r="4322" spans="1:17" x14ac:dyDescent="0.25">
      <c r="A4322" s="64">
        <f t="shared" si="539"/>
        <v>48</v>
      </c>
      <c r="B4322" s="64">
        <f t="shared" si="540"/>
        <v>436</v>
      </c>
      <c r="C4322" s="64">
        <f t="shared" si="541"/>
        <v>9</v>
      </c>
      <c r="D4322" s="64">
        <f t="shared" si="542"/>
        <v>432</v>
      </c>
      <c r="E4322" s="64">
        <f t="shared" si="543"/>
        <v>2156</v>
      </c>
      <c r="F4322" s="64" t="str">
        <f t="shared" si="536"/>
        <v/>
      </c>
      <c r="G4322" s="64" t="str">
        <f t="shared" si="537"/>
        <v/>
      </c>
      <c r="H4322" s="64" t="str">
        <f t="shared" si="538"/>
        <v/>
      </c>
      <c r="I4322" s="80" t="str">
        <f>IFERROR(VLOOKUP(D4322,Sheet2!A:B,2,0),"")</f>
        <v/>
      </c>
      <c r="J4322" s="64" t="str">
        <f>IFERROR(IF(I4322&lt;&gt;"",VLOOKUP(I4322,Sheet2!B:C,2,0),""),"")</f>
        <v/>
      </c>
      <c r="K4322" s="64" t="str">
        <f>IFERROR( IF(I4322&lt;&gt;"", HLOOKUP(L$2+$A4322,Sheet2!BX:NK,2,0),""),"")</f>
        <v/>
      </c>
      <c r="L4322" t="str">
        <f>IF(OR(HLOOKUP(L$2+$A4322,Sheet2!BX:NK,$B4322,0),HLOOKUP(L$2+$A4322,Sheet2!BX:NK,$B4322,0)&lt;&gt;""),HLOOKUP(L$2+$A4322,Sheet2!BX:NK,$B4322,0),"")</f>
        <v/>
      </c>
      <c r="M4322" t="str">
        <f>IF(OR(HLOOKUP(M$2+$A4322,Sheet2!BY:NL,$B4322,0),HLOOKUP(M$2+$A4322,Sheet2!BY:NL,$B4322,0)&lt;&gt;""),HLOOKUP(M$2+$A4322,Sheet2!BY:NL,$B4322,0),"")</f>
        <v/>
      </c>
      <c r="N4322" t="str">
        <f>IF(OR(HLOOKUP(N$2+$A4322,Sheet2!BZ:NM,$B4322,0),HLOOKUP(N$2+$A4322,Sheet2!BZ:NM,$B4322,0)&lt;&gt;""),HLOOKUP(N$2+$A4322,Sheet2!BZ:NM,$B4322,0),"")</f>
        <v/>
      </c>
      <c r="O4322" t="str">
        <f>IF(OR(HLOOKUP(O$2+$A4322,Sheet2!CA:NN,$B4322,0),HLOOKUP(O$2+$A4322,Sheet2!CA:NN,$B4322,0)&lt;&gt;""),HLOOKUP(O$2+$A4322,Sheet2!CA:NN,$B4322,0),"")</f>
        <v/>
      </c>
      <c r="P4322" t="str">
        <f>IF(OR(HLOOKUP(P$2+$A4322,Sheet2!CB:NO,$B4322,0),HLOOKUP(P$2+$A4322,Sheet2!CB:NO,$B4322,0)&lt;&gt;""),HLOOKUP(P$2+$A4322,Sheet2!CB:NO,$B4322,0),"")</f>
        <v/>
      </c>
      <c r="Q4322" t="str">
        <f>IF(OR(HLOOKUP(Q$2+$A4322,Sheet2!CC:NO,$B4322,0),HLOOKUP(Q$2+$A4322,Sheet2!CC:NO,$B4322,0)&lt;&gt;""),HLOOKUP(Q$2+$A4322,Sheet2!CC:NO,$B4322,0),"")</f>
        <v/>
      </c>
    </row>
    <row r="4323" spans="1:17" x14ac:dyDescent="0.25">
      <c r="A4323" s="64">
        <f t="shared" si="539"/>
        <v>54</v>
      </c>
      <c r="B4323" s="64">
        <f t="shared" si="540"/>
        <v>436</v>
      </c>
      <c r="C4323" s="64">
        <f t="shared" si="541"/>
        <v>10</v>
      </c>
      <c r="D4323" s="64">
        <f t="shared" si="542"/>
        <v>432</v>
      </c>
      <c r="E4323" s="64">
        <f t="shared" si="543"/>
        <v>2156</v>
      </c>
      <c r="F4323" s="64" t="str">
        <f t="shared" si="536"/>
        <v/>
      </c>
      <c r="G4323" s="64" t="str">
        <f t="shared" si="537"/>
        <v/>
      </c>
      <c r="H4323" s="64" t="str">
        <f t="shared" si="538"/>
        <v/>
      </c>
      <c r="I4323" s="80" t="str">
        <f>IFERROR(VLOOKUP(D4323,Sheet2!A:B,2,0),"")</f>
        <v/>
      </c>
      <c r="J4323" s="64" t="str">
        <f>IFERROR(IF(I4323&lt;&gt;"",VLOOKUP(I4323,Sheet2!B:C,2,0),""),"")</f>
        <v/>
      </c>
      <c r="K4323" s="64" t="str">
        <f>IFERROR( IF(I4323&lt;&gt;"", HLOOKUP(L$2+$A4323,Sheet2!BX:NK,2,0),""),"")</f>
        <v/>
      </c>
      <c r="L4323" t="str">
        <f>IF(OR(HLOOKUP(L$2+$A4323,Sheet2!BX:NK,$B4323,0),HLOOKUP(L$2+$A4323,Sheet2!BX:NK,$B4323,0)&lt;&gt;""),HLOOKUP(L$2+$A4323,Sheet2!BX:NK,$B4323,0),"")</f>
        <v/>
      </c>
      <c r="M4323" t="str">
        <f>IF(OR(HLOOKUP(M$2+$A4323,Sheet2!BY:NL,$B4323,0),HLOOKUP(M$2+$A4323,Sheet2!BY:NL,$B4323,0)&lt;&gt;""),HLOOKUP(M$2+$A4323,Sheet2!BY:NL,$B4323,0),"")</f>
        <v/>
      </c>
      <c r="N4323" t="str">
        <f>IF(OR(HLOOKUP(N$2+$A4323,Sheet2!BZ:NM,$B4323,0),HLOOKUP(N$2+$A4323,Sheet2!BZ:NM,$B4323,0)&lt;&gt;""),HLOOKUP(N$2+$A4323,Sheet2!BZ:NM,$B4323,0),"")</f>
        <v/>
      </c>
      <c r="O4323" t="str">
        <f>IF(OR(HLOOKUP(O$2+$A4323,Sheet2!CA:NN,$B4323,0),HLOOKUP(O$2+$A4323,Sheet2!CA:NN,$B4323,0)&lt;&gt;""),HLOOKUP(O$2+$A4323,Sheet2!CA:NN,$B4323,0),"")</f>
        <v/>
      </c>
      <c r="P4323" t="str">
        <f>IF(OR(HLOOKUP(P$2+$A4323,Sheet2!CB:NO,$B4323,0),HLOOKUP(P$2+$A4323,Sheet2!CB:NO,$B4323,0)&lt;&gt;""),HLOOKUP(P$2+$A4323,Sheet2!CB:NO,$B4323,0),"")</f>
        <v/>
      </c>
      <c r="Q4323" t="str">
        <f>IF(OR(HLOOKUP(Q$2+$A4323,Sheet2!CC:NO,$B4323,0),HLOOKUP(Q$2+$A4323,Sheet2!CC:NO,$B4323,0)&lt;&gt;""),HLOOKUP(Q$2+$A4323,Sheet2!CC:NO,$B4323,0),"")</f>
        <v/>
      </c>
    </row>
    <row r="4324" spans="1:17" x14ac:dyDescent="0.25">
      <c r="A4324" s="64">
        <f t="shared" si="539"/>
        <v>0</v>
      </c>
      <c r="B4324" s="64">
        <f t="shared" si="540"/>
        <v>437</v>
      </c>
      <c r="C4324" s="64">
        <f t="shared" si="541"/>
        <v>1</v>
      </c>
      <c r="D4324" s="64">
        <f t="shared" si="542"/>
        <v>433</v>
      </c>
      <c r="E4324" s="64">
        <f t="shared" si="543"/>
        <v>2161</v>
      </c>
      <c r="F4324" s="64" t="str">
        <f t="shared" si="536"/>
        <v/>
      </c>
      <c r="G4324" s="64" t="str">
        <f t="shared" si="537"/>
        <v/>
      </c>
      <c r="H4324" s="64" t="str">
        <f t="shared" si="538"/>
        <v/>
      </c>
      <c r="I4324" s="80" t="str">
        <f>IFERROR(VLOOKUP(D4324,Sheet2!A:B,2,0),"")</f>
        <v/>
      </c>
      <c r="J4324" s="64" t="str">
        <f>IFERROR(IF(I4324&lt;&gt;"",VLOOKUP(I4324,Sheet2!B:C,2,0),""),"")</f>
        <v/>
      </c>
      <c r="K4324" s="64" t="str">
        <f>IFERROR( IF(I4324&lt;&gt;"", HLOOKUP(L$2+$A4324,Sheet2!BX:NK,2,0),""),"")</f>
        <v/>
      </c>
      <c r="L4324" t="str">
        <f>IF(OR(HLOOKUP(L$2+$A4324,Sheet2!BX:NK,$B4324,0),HLOOKUP(L$2+$A4324,Sheet2!BX:NK,$B4324,0)&lt;&gt;""),HLOOKUP(L$2+$A4324,Sheet2!BX:NK,$B4324,0),"")</f>
        <v/>
      </c>
      <c r="M4324" t="str">
        <f>IF(OR(HLOOKUP(M$2+$A4324,Sheet2!BY:NL,$B4324,0),HLOOKUP(M$2+$A4324,Sheet2!BY:NL,$B4324,0)&lt;&gt;""),HLOOKUP(M$2+$A4324,Sheet2!BY:NL,$B4324,0),"")</f>
        <v/>
      </c>
      <c r="N4324" t="str">
        <f>IF(OR(HLOOKUP(N$2+$A4324,Sheet2!BZ:NM,$B4324,0),HLOOKUP(N$2+$A4324,Sheet2!BZ:NM,$B4324,0)&lt;&gt;""),HLOOKUP(N$2+$A4324,Sheet2!BZ:NM,$B4324,0),"")</f>
        <v/>
      </c>
      <c r="O4324" t="str">
        <f>IF(OR(HLOOKUP(O$2+$A4324,Sheet2!CA:NN,$B4324,0),HLOOKUP(O$2+$A4324,Sheet2!CA:NN,$B4324,0)&lt;&gt;""),HLOOKUP(O$2+$A4324,Sheet2!CA:NN,$B4324,0),"")</f>
        <v/>
      </c>
      <c r="P4324" t="str">
        <f>IF(OR(HLOOKUP(P$2+$A4324,Sheet2!CB:NO,$B4324,0),HLOOKUP(P$2+$A4324,Sheet2!CB:NO,$B4324,0)&lt;&gt;""),HLOOKUP(P$2+$A4324,Sheet2!CB:NO,$B4324,0),"")</f>
        <v/>
      </c>
      <c r="Q4324" t="str">
        <f>IF(OR(HLOOKUP(Q$2+$A4324,Sheet2!CC:NO,$B4324,0),HLOOKUP(Q$2+$A4324,Sheet2!CC:NO,$B4324,0)&lt;&gt;""),HLOOKUP(Q$2+$A4324,Sheet2!CC:NO,$B4324,0),"")</f>
        <v/>
      </c>
    </row>
    <row r="4325" spans="1:17" x14ac:dyDescent="0.25">
      <c r="A4325" s="64">
        <f t="shared" si="539"/>
        <v>6</v>
      </c>
      <c r="B4325" s="64">
        <f t="shared" si="540"/>
        <v>437</v>
      </c>
      <c r="C4325" s="64">
        <f t="shared" si="541"/>
        <v>2</v>
      </c>
      <c r="D4325" s="64">
        <f t="shared" si="542"/>
        <v>433</v>
      </c>
      <c r="E4325" s="64">
        <f t="shared" si="543"/>
        <v>2161</v>
      </c>
      <c r="F4325" s="64" t="str">
        <f t="shared" si="536"/>
        <v/>
      </c>
      <c r="G4325" s="64" t="str">
        <f t="shared" si="537"/>
        <v/>
      </c>
      <c r="H4325" s="64" t="str">
        <f t="shared" si="538"/>
        <v/>
      </c>
      <c r="I4325" s="80" t="str">
        <f>IFERROR(VLOOKUP(D4325,Sheet2!A:B,2,0),"")</f>
        <v/>
      </c>
      <c r="J4325" s="64" t="str">
        <f>IFERROR(IF(I4325&lt;&gt;"",VLOOKUP(I4325,Sheet2!B:C,2,0),""),"")</f>
        <v/>
      </c>
      <c r="K4325" s="64" t="str">
        <f>IFERROR( IF(I4325&lt;&gt;"", HLOOKUP(L$2+$A4325,Sheet2!BX:NK,2,0),""),"")</f>
        <v/>
      </c>
      <c r="L4325" t="str">
        <f>IF(OR(HLOOKUP(L$2+$A4325,Sheet2!BX:NK,$B4325,0),HLOOKUP(L$2+$A4325,Sheet2!BX:NK,$B4325,0)&lt;&gt;""),HLOOKUP(L$2+$A4325,Sheet2!BX:NK,$B4325,0),"")</f>
        <v/>
      </c>
      <c r="M4325" t="str">
        <f>IF(OR(HLOOKUP(M$2+$A4325,Sheet2!BY:NL,$B4325,0),HLOOKUP(M$2+$A4325,Sheet2!BY:NL,$B4325,0)&lt;&gt;""),HLOOKUP(M$2+$A4325,Sheet2!BY:NL,$B4325,0),"")</f>
        <v/>
      </c>
      <c r="N4325" t="str">
        <f>IF(OR(HLOOKUP(N$2+$A4325,Sheet2!BZ:NM,$B4325,0),HLOOKUP(N$2+$A4325,Sheet2!BZ:NM,$B4325,0)&lt;&gt;""),HLOOKUP(N$2+$A4325,Sheet2!BZ:NM,$B4325,0),"")</f>
        <v/>
      </c>
      <c r="O4325" t="str">
        <f>IF(OR(HLOOKUP(O$2+$A4325,Sheet2!CA:NN,$B4325,0),HLOOKUP(O$2+$A4325,Sheet2!CA:NN,$B4325,0)&lt;&gt;""),HLOOKUP(O$2+$A4325,Sheet2!CA:NN,$B4325,0),"")</f>
        <v/>
      </c>
      <c r="P4325" t="str">
        <f>IF(OR(HLOOKUP(P$2+$A4325,Sheet2!CB:NO,$B4325,0),HLOOKUP(P$2+$A4325,Sheet2!CB:NO,$B4325,0)&lt;&gt;""),HLOOKUP(P$2+$A4325,Sheet2!CB:NO,$B4325,0),"")</f>
        <v/>
      </c>
      <c r="Q4325" t="str">
        <f>IF(OR(HLOOKUP(Q$2+$A4325,Sheet2!CC:NO,$B4325,0),HLOOKUP(Q$2+$A4325,Sheet2!CC:NO,$B4325,0)&lt;&gt;""),HLOOKUP(Q$2+$A4325,Sheet2!CC:NO,$B4325,0),"")</f>
        <v/>
      </c>
    </row>
    <row r="4326" spans="1:17" x14ac:dyDescent="0.25">
      <c r="A4326" s="64">
        <f t="shared" si="539"/>
        <v>12</v>
      </c>
      <c r="B4326" s="64">
        <f t="shared" si="540"/>
        <v>437</v>
      </c>
      <c r="C4326" s="64">
        <f t="shared" si="541"/>
        <v>3</v>
      </c>
      <c r="D4326" s="64">
        <f t="shared" si="542"/>
        <v>433</v>
      </c>
      <c r="E4326" s="64">
        <f t="shared" si="543"/>
        <v>2161</v>
      </c>
      <c r="F4326" s="64" t="str">
        <f t="shared" si="536"/>
        <v/>
      </c>
      <c r="G4326" s="64" t="str">
        <f t="shared" si="537"/>
        <v/>
      </c>
      <c r="H4326" s="64" t="str">
        <f t="shared" si="538"/>
        <v/>
      </c>
      <c r="I4326" s="80" t="str">
        <f>IFERROR(VLOOKUP(D4326,Sheet2!A:B,2,0),"")</f>
        <v/>
      </c>
      <c r="J4326" s="64" t="str">
        <f>IFERROR(IF(I4326&lt;&gt;"",VLOOKUP(I4326,Sheet2!B:C,2,0),""),"")</f>
        <v/>
      </c>
      <c r="K4326" s="64" t="str">
        <f>IFERROR( IF(I4326&lt;&gt;"", HLOOKUP(L$2+$A4326,Sheet2!BX:NK,2,0),""),"")</f>
        <v/>
      </c>
      <c r="L4326" t="str">
        <f>IF(OR(HLOOKUP(L$2+$A4326,Sheet2!BX:NK,$B4326,0),HLOOKUP(L$2+$A4326,Sheet2!BX:NK,$B4326,0)&lt;&gt;""),HLOOKUP(L$2+$A4326,Sheet2!BX:NK,$B4326,0),"")</f>
        <v/>
      </c>
      <c r="M4326" t="str">
        <f>IF(OR(HLOOKUP(M$2+$A4326,Sheet2!BY:NL,$B4326,0),HLOOKUP(M$2+$A4326,Sheet2!BY:NL,$B4326,0)&lt;&gt;""),HLOOKUP(M$2+$A4326,Sheet2!BY:NL,$B4326,0),"")</f>
        <v/>
      </c>
      <c r="N4326" t="str">
        <f>IF(OR(HLOOKUP(N$2+$A4326,Sheet2!BZ:NM,$B4326,0),HLOOKUP(N$2+$A4326,Sheet2!BZ:NM,$B4326,0)&lt;&gt;""),HLOOKUP(N$2+$A4326,Sheet2!BZ:NM,$B4326,0),"")</f>
        <v/>
      </c>
      <c r="O4326" t="str">
        <f>IF(OR(HLOOKUP(O$2+$A4326,Sheet2!CA:NN,$B4326,0),HLOOKUP(O$2+$A4326,Sheet2!CA:NN,$B4326,0)&lt;&gt;""),HLOOKUP(O$2+$A4326,Sheet2!CA:NN,$B4326,0),"")</f>
        <v/>
      </c>
      <c r="P4326" t="str">
        <f>IF(OR(HLOOKUP(P$2+$A4326,Sheet2!CB:NO,$B4326,0),HLOOKUP(P$2+$A4326,Sheet2!CB:NO,$B4326,0)&lt;&gt;""),HLOOKUP(P$2+$A4326,Sheet2!CB:NO,$B4326,0),"")</f>
        <v/>
      </c>
      <c r="Q4326" t="str">
        <f>IF(OR(HLOOKUP(Q$2+$A4326,Sheet2!CC:NO,$B4326,0),HLOOKUP(Q$2+$A4326,Sheet2!CC:NO,$B4326,0)&lt;&gt;""),HLOOKUP(Q$2+$A4326,Sheet2!CC:NO,$B4326,0),"")</f>
        <v/>
      </c>
    </row>
    <row r="4327" spans="1:17" x14ac:dyDescent="0.25">
      <c r="A4327" s="64">
        <f t="shared" si="539"/>
        <v>18</v>
      </c>
      <c r="B4327" s="64">
        <f t="shared" si="540"/>
        <v>437</v>
      </c>
      <c r="C4327" s="64">
        <f t="shared" si="541"/>
        <v>4</v>
      </c>
      <c r="D4327" s="64">
        <f t="shared" si="542"/>
        <v>433</v>
      </c>
      <c r="E4327" s="64">
        <f t="shared" si="543"/>
        <v>2161</v>
      </c>
      <c r="F4327" s="64" t="str">
        <f t="shared" si="536"/>
        <v/>
      </c>
      <c r="G4327" s="64" t="str">
        <f t="shared" si="537"/>
        <v/>
      </c>
      <c r="H4327" s="64" t="str">
        <f t="shared" si="538"/>
        <v/>
      </c>
      <c r="I4327" s="80" t="str">
        <f>IFERROR(VLOOKUP(D4327,Sheet2!A:B,2,0),"")</f>
        <v/>
      </c>
      <c r="J4327" s="64" t="str">
        <f>IFERROR(IF(I4327&lt;&gt;"",VLOOKUP(I4327,Sheet2!B:C,2,0),""),"")</f>
        <v/>
      </c>
      <c r="K4327" s="64" t="str">
        <f>IFERROR( IF(I4327&lt;&gt;"", HLOOKUP(L$2+$A4327,Sheet2!BX:NK,2,0),""),"")</f>
        <v/>
      </c>
      <c r="L4327" t="str">
        <f>IF(OR(HLOOKUP(L$2+$A4327,Sheet2!BX:NK,$B4327,0),HLOOKUP(L$2+$A4327,Sheet2!BX:NK,$B4327,0)&lt;&gt;""),HLOOKUP(L$2+$A4327,Sheet2!BX:NK,$B4327,0),"")</f>
        <v/>
      </c>
      <c r="M4327" t="str">
        <f>IF(OR(HLOOKUP(M$2+$A4327,Sheet2!BY:NL,$B4327,0),HLOOKUP(M$2+$A4327,Sheet2!BY:NL,$B4327,0)&lt;&gt;""),HLOOKUP(M$2+$A4327,Sheet2!BY:NL,$B4327,0),"")</f>
        <v/>
      </c>
      <c r="N4327" t="str">
        <f>IF(OR(HLOOKUP(N$2+$A4327,Sheet2!BZ:NM,$B4327,0),HLOOKUP(N$2+$A4327,Sheet2!BZ:NM,$B4327,0)&lt;&gt;""),HLOOKUP(N$2+$A4327,Sheet2!BZ:NM,$B4327,0),"")</f>
        <v/>
      </c>
      <c r="O4327" t="str">
        <f>IF(OR(HLOOKUP(O$2+$A4327,Sheet2!CA:NN,$B4327,0),HLOOKUP(O$2+$A4327,Sheet2!CA:NN,$B4327,0)&lt;&gt;""),HLOOKUP(O$2+$A4327,Sheet2!CA:NN,$B4327,0),"")</f>
        <v/>
      </c>
      <c r="P4327" t="str">
        <f>IF(OR(HLOOKUP(P$2+$A4327,Sheet2!CB:NO,$B4327,0),HLOOKUP(P$2+$A4327,Sheet2!CB:NO,$B4327,0)&lt;&gt;""),HLOOKUP(P$2+$A4327,Sheet2!CB:NO,$B4327,0),"")</f>
        <v/>
      </c>
      <c r="Q4327" t="str">
        <f>IF(OR(HLOOKUP(Q$2+$A4327,Sheet2!CC:NO,$B4327,0),HLOOKUP(Q$2+$A4327,Sheet2!CC:NO,$B4327,0)&lt;&gt;""),HLOOKUP(Q$2+$A4327,Sheet2!CC:NO,$B4327,0),"")</f>
        <v/>
      </c>
    </row>
    <row r="4328" spans="1:17" x14ac:dyDescent="0.25">
      <c r="A4328" s="64">
        <f t="shared" si="539"/>
        <v>24</v>
      </c>
      <c r="B4328" s="64">
        <f t="shared" si="540"/>
        <v>437</v>
      </c>
      <c r="C4328" s="64">
        <f t="shared" si="541"/>
        <v>5</v>
      </c>
      <c r="D4328" s="64">
        <f t="shared" si="542"/>
        <v>433</v>
      </c>
      <c r="E4328" s="64">
        <f t="shared" si="543"/>
        <v>2161</v>
      </c>
      <c r="F4328" s="64" t="str">
        <f t="shared" si="536"/>
        <v/>
      </c>
      <c r="G4328" s="64" t="str">
        <f t="shared" si="537"/>
        <v/>
      </c>
      <c r="H4328" s="64" t="str">
        <f t="shared" si="538"/>
        <v/>
      </c>
      <c r="I4328" s="80" t="str">
        <f>IFERROR(VLOOKUP(D4328,Sheet2!A:B,2,0),"")</f>
        <v/>
      </c>
      <c r="J4328" s="64" t="str">
        <f>IFERROR(IF(I4328&lt;&gt;"",VLOOKUP(I4328,Sheet2!B:C,2,0),""),"")</f>
        <v/>
      </c>
      <c r="K4328" s="64" t="str">
        <f>IFERROR( IF(I4328&lt;&gt;"", HLOOKUP(L$2+$A4328,Sheet2!BX:NK,2,0),""),"")</f>
        <v/>
      </c>
      <c r="L4328" t="str">
        <f>IF(OR(HLOOKUP(L$2+$A4328,Sheet2!BX:NK,$B4328,0),HLOOKUP(L$2+$A4328,Sheet2!BX:NK,$B4328,0)&lt;&gt;""),HLOOKUP(L$2+$A4328,Sheet2!BX:NK,$B4328,0),"")</f>
        <v/>
      </c>
      <c r="M4328" t="str">
        <f>IF(OR(HLOOKUP(M$2+$A4328,Sheet2!BY:NL,$B4328,0),HLOOKUP(M$2+$A4328,Sheet2!BY:NL,$B4328,0)&lt;&gt;""),HLOOKUP(M$2+$A4328,Sheet2!BY:NL,$B4328,0),"")</f>
        <v/>
      </c>
      <c r="N4328" t="str">
        <f>IF(OR(HLOOKUP(N$2+$A4328,Sheet2!BZ:NM,$B4328,0),HLOOKUP(N$2+$A4328,Sheet2!BZ:NM,$B4328,0)&lt;&gt;""),HLOOKUP(N$2+$A4328,Sheet2!BZ:NM,$B4328,0),"")</f>
        <v/>
      </c>
      <c r="O4328" t="str">
        <f>IF(OR(HLOOKUP(O$2+$A4328,Sheet2!CA:NN,$B4328,0),HLOOKUP(O$2+$A4328,Sheet2!CA:NN,$B4328,0)&lt;&gt;""),HLOOKUP(O$2+$A4328,Sheet2!CA:NN,$B4328,0),"")</f>
        <v/>
      </c>
      <c r="P4328" t="str">
        <f>IF(OR(HLOOKUP(P$2+$A4328,Sheet2!CB:NO,$B4328,0),HLOOKUP(P$2+$A4328,Sheet2!CB:NO,$B4328,0)&lt;&gt;""),HLOOKUP(P$2+$A4328,Sheet2!CB:NO,$B4328,0),"")</f>
        <v/>
      </c>
      <c r="Q4328" t="str">
        <f>IF(OR(HLOOKUP(Q$2+$A4328,Sheet2!CC:NO,$B4328,0),HLOOKUP(Q$2+$A4328,Sheet2!CC:NO,$B4328,0)&lt;&gt;""),HLOOKUP(Q$2+$A4328,Sheet2!CC:NO,$B4328,0),"")</f>
        <v/>
      </c>
    </row>
    <row r="4329" spans="1:17" x14ac:dyDescent="0.25">
      <c r="A4329" s="64">
        <f t="shared" si="539"/>
        <v>30</v>
      </c>
      <c r="B4329" s="64">
        <f t="shared" si="540"/>
        <v>437</v>
      </c>
      <c r="C4329" s="64">
        <f t="shared" si="541"/>
        <v>6</v>
      </c>
      <c r="D4329" s="64">
        <f t="shared" si="542"/>
        <v>433</v>
      </c>
      <c r="E4329" s="64">
        <f t="shared" si="543"/>
        <v>2161</v>
      </c>
      <c r="F4329" s="64" t="str">
        <f t="shared" si="536"/>
        <v/>
      </c>
      <c r="G4329" s="64" t="str">
        <f t="shared" si="537"/>
        <v/>
      </c>
      <c r="H4329" s="64" t="str">
        <f t="shared" si="538"/>
        <v/>
      </c>
      <c r="I4329" s="80" t="str">
        <f>IFERROR(VLOOKUP(D4329,Sheet2!A:B,2,0),"")</f>
        <v/>
      </c>
      <c r="J4329" s="64" t="str">
        <f>IFERROR(IF(I4329&lt;&gt;"",VLOOKUP(I4329,Sheet2!B:C,2,0),""),"")</f>
        <v/>
      </c>
      <c r="K4329" s="64" t="str">
        <f>IFERROR( IF(I4329&lt;&gt;"", HLOOKUP(L$2+$A4329,Sheet2!BX:NK,2,0),""),"")</f>
        <v/>
      </c>
      <c r="L4329" t="str">
        <f>IF(OR(HLOOKUP(L$2+$A4329,Sheet2!BX:NK,$B4329,0),HLOOKUP(L$2+$A4329,Sheet2!BX:NK,$B4329,0)&lt;&gt;""),HLOOKUP(L$2+$A4329,Sheet2!BX:NK,$B4329,0),"")</f>
        <v/>
      </c>
      <c r="M4329" t="str">
        <f>IF(OR(HLOOKUP(M$2+$A4329,Sheet2!BY:NL,$B4329,0),HLOOKUP(M$2+$A4329,Sheet2!BY:NL,$B4329,0)&lt;&gt;""),HLOOKUP(M$2+$A4329,Sheet2!BY:NL,$B4329,0),"")</f>
        <v/>
      </c>
      <c r="N4329" t="str">
        <f>IF(OR(HLOOKUP(N$2+$A4329,Sheet2!BZ:NM,$B4329,0),HLOOKUP(N$2+$A4329,Sheet2!BZ:NM,$B4329,0)&lt;&gt;""),HLOOKUP(N$2+$A4329,Sheet2!BZ:NM,$B4329,0),"")</f>
        <v/>
      </c>
      <c r="O4329" t="str">
        <f>IF(OR(HLOOKUP(O$2+$A4329,Sheet2!CA:NN,$B4329,0),HLOOKUP(O$2+$A4329,Sheet2!CA:NN,$B4329,0)&lt;&gt;""),HLOOKUP(O$2+$A4329,Sheet2!CA:NN,$B4329,0),"")</f>
        <v/>
      </c>
      <c r="P4329" t="str">
        <f>IF(OR(HLOOKUP(P$2+$A4329,Sheet2!CB:NO,$B4329,0),HLOOKUP(P$2+$A4329,Sheet2!CB:NO,$B4329,0)&lt;&gt;""),HLOOKUP(P$2+$A4329,Sheet2!CB:NO,$B4329,0),"")</f>
        <v/>
      </c>
      <c r="Q4329" t="str">
        <f>IF(OR(HLOOKUP(Q$2+$A4329,Sheet2!CC:NO,$B4329,0),HLOOKUP(Q$2+$A4329,Sheet2!CC:NO,$B4329,0)&lt;&gt;""),HLOOKUP(Q$2+$A4329,Sheet2!CC:NO,$B4329,0),"")</f>
        <v/>
      </c>
    </row>
    <row r="4330" spans="1:17" x14ac:dyDescent="0.25">
      <c r="A4330" s="64">
        <f t="shared" si="539"/>
        <v>36</v>
      </c>
      <c r="B4330" s="64">
        <f t="shared" si="540"/>
        <v>437</v>
      </c>
      <c r="C4330" s="64">
        <f t="shared" si="541"/>
        <v>7</v>
      </c>
      <c r="D4330" s="64">
        <f t="shared" si="542"/>
        <v>433</v>
      </c>
      <c r="E4330" s="64">
        <f t="shared" si="543"/>
        <v>2161</v>
      </c>
      <c r="F4330" s="64" t="str">
        <f t="shared" si="536"/>
        <v/>
      </c>
      <c r="G4330" s="64" t="str">
        <f t="shared" si="537"/>
        <v/>
      </c>
      <c r="H4330" s="64" t="str">
        <f t="shared" si="538"/>
        <v/>
      </c>
      <c r="I4330" s="80" t="str">
        <f>IFERROR(VLOOKUP(D4330,Sheet2!A:B,2,0),"")</f>
        <v/>
      </c>
      <c r="J4330" s="64" t="str">
        <f>IFERROR(IF(I4330&lt;&gt;"",VLOOKUP(I4330,Sheet2!B:C,2,0),""),"")</f>
        <v/>
      </c>
      <c r="K4330" s="64" t="str">
        <f>IFERROR( IF(I4330&lt;&gt;"", HLOOKUP(L$2+$A4330,Sheet2!BX:NK,2,0),""),"")</f>
        <v/>
      </c>
      <c r="L4330" t="str">
        <f>IF(OR(HLOOKUP(L$2+$A4330,Sheet2!BX:NK,$B4330,0),HLOOKUP(L$2+$A4330,Sheet2!BX:NK,$B4330,0)&lt;&gt;""),HLOOKUP(L$2+$A4330,Sheet2!BX:NK,$B4330,0),"")</f>
        <v/>
      </c>
      <c r="M4330" t="str">
        <f>IF(OR(HLOOKUP(M$2+$A4330,Sheet2!BY:NL,$B4330,0),HLOOKUP(M$2+$A4330,Sheet2!BY:NL,$B4330,0)&lt;&gt;""),HLOOKUP(M$2+$A4330,Sheet2!BY:NL,$B4330,0),"")</f>
        <v/>
      </c>
      <c r="N4330" t="str">
        <f>IF(OR(HLOOKUP(N$2+$A4330,Sheet2!BZ:NM,$B4330,0),HLOOKUP(N$2+$A4330,Sheet2!BZ:NM,$B4330,0)&lt;&gt;""),HLOOKUP(N$2+$A4330,Sheet2!BZ:NM,$B4330,0),"")</f>
        <v/>
      </c>
      <c r="O4330" t="str">
        <f>IF(OR(HLOOKUP(O$2+$A4330,Sheet2!CA:NN,$B4330,0),HLOOKUP(O$2+$A4330,Sheet2!CA:NN,$B4330,0)&lt;&gt;""),HLOOKUP(O$2+$A4330,Sheet2!CA:NN,$B4330,0),"")</f>
        <v/>
      </c>
      <c r="P4330" t="str">
        <f>IF(OR(HLOOKUP(P$2+$A4330,Sheet2!CB:NO,$B4330,0),HLOOKUP(P$2+$A4330,Sheet2!CB:NO,$B4330,0)&lt;&gt;""),HLOOKUP(P$2+$A4330,Sheet2!CB:NO,$B4330,0),"")</f>
        <v/>
      </c>
      <c r="Q4330" t="str">
        <f>IF(OR(HLOOKUP(Q$2+$A4330,Sheet2!CC:NO,$B4330,0),HLOOKUP(Q$2+$A4330,Sheet2!CC:NO,$B4330,0)&lt;&gt;""),HLOOKUP(Q$2+$A4330,Sheet2!CC:NO,$B4330,0),"")</f>
        <v/>
      </c>
    </row>
    <row r="4331" spans="1:17" x14ac:dyDescent="0.25">
      <c r="A4331" s="64">
        <f t="shared" si="539"/>
        <v>42</v>
      </c>
      <c r="B4331" s="64">
        <f t="shared" si="540"/>
        <v>437</v>
      </c>
      <c r="C4331" s="64">
        <f t="shared" si="541"/>
        <v>8</v>
      </c>
      <c r="D4331" s="64">
        <f t="shared" si="542"/>
        <v>433</v>
      </c>
      <c r="E4331" s="64">
        <f t="shared" si="543"/>
        <v>2161</v>
      </c>
      <c r="F4331" s="64" t="str">
        <f t="shared" si="536"/>
        <v/>
      </c>
      <c r="G4331" s="64" t="str">
        <f t="shared" si="537"/>
        <v/>
      </c>
      <c r="H4331" s="64" t="str">
        <f t="shared" si="538"/>
        <v/>
      </c>
      <c r="I4331" s="80" t="str">
        <f>IFERROR(VLOOKUP(D4331,Sheet2!A:B,2,0),"")</f>
        <v/>
      </c>
      <c r="J4331" s="64" t="str">
        <f>IFERROR(IF(I4331&lt;&gt;"",VLOOKUP(I4331,Sheet2!B:C,2,0),""),"")</f>
        <v/>
      </c>
      <c r="K4331" s="64" t="str">
        <f>IFERROR( IF(I4331&lt;&gt;"", HLOOKUP(L$2+$A4331,Sheet2!BX:NK,2,0),""),"")</f>
        <v/>
      </c>
      <c r="L4331" t="str">
        <f>IF(OR(HLOOKUP(L$2+$A4331,Sheet2!BX:NK,$B4331,0),HLOOKUP(L$2+$A4331,Sheet2!BX:NK,$B4331,0)&lt;&gt;""),HLOOKUP(L$2+$A4331,Sheet2!BX:NK,$B4331,0),"")</f>
        <v/>
      </c>
      <c r="M4331" t="str">
        <f>IF(OR(HLOOKUP(M$2+$A4331,Sheet2!BY:NL,$B4331,0),HLOOKUP(M$2+$A4331,Sheet2!BY:NL,$B4331,0)&lt;&gt;""),HLOOKUP(M$2+$A4331,Sheet2!BY:NL,$B4331,0),"")</f>
        <v/>
      </c>
      <c r="N4331" t="str">
        <f>IF(OR(HLOOKUP(N$2+$A4331,Sheet2!BZ:NM,$B4331,0),HLOOKUP(N$2+$A4331,Sheet2!BZ:NM,$B4331,0)&lt;&gt;""),HLOOKUP(N$2+$A4331,Sheet2!BZ:NM,$B4331,0),"")</f>
        <v/>
      </c>
      <c r="O4331" t="str">
        <f>IF(OR(HLOOKUP(O$2+$A4331,Sheet2!CA:NN,$B4331,0),HLOOKUP(O$2+$A4331,Sheet2!CA:NN,$B4331,0)&lt;&gt;""),HLOOKUP(O$2+$A4331,Sheet2!CA:NN,$B4331,0),"")</f>
        <v/>
      </c>
      <c r="P4331" t="str">
        <f>IF(OR(HLOOKUP(P$2+$A4331,Sheet2!CB:NO,$B4331,0),HLOOKUP(P$2+$A4331,Sheet2!CB:NO,$B4331,0)&lt;&gt;""),HLOOKUP(P$2+$A4331,Sheet2!CB:NO,$B4331,0),"")</f>
        <v/>
      </c>
      <c r="Q4331" t="str">
        <f>IF(OR(HLOOKUP(Q$2+$A4331,Sheet2!CC:NO,$B4331,0),HLOOKUP(Q$2+$A4331,Sheet2!CC:NO,$B4331,0)&lt;&gt;""),HLOOKUP(Q$2+$A4331,Sheet2!CC:NO,$B4331,0),"")</f>
        <v/>
      </c>
    </row>
    <row r="4332" spans="1:17" x14ac:dyDescent="0.25">
      <c r="A4332" s="64">
        <f t="shared" si="539"/>
        <v>48</v>
      </c>
      <c r="B4332" s="64">
        <f t="shared" si="540"/>
        <v>437</v>
      </c>
      <c r="C4332" s="64">
        <f t="shared" si="541"/>
        <v>9</v>
      </c>
      <c r="D4332" s="64">
        <f t="shared" si="542"/>
        <v>433</v>
      </c>
      <c r="E4332" s="64">
        <f t="shared" si="543"/>
        <v>2161</v>
      </c>
      <c r="F4332" s="64" t="str">
        <f t="shared" si="536"/>
        <v/>
      </c>
      <c r="G4332" s="64" t="str">
        <f t="shared" si="537"/>
        <v/>
      </c>
      <c r="H4332" s="64" t="str">
        <f t="shared" si="538"/>
        <v/>
      </c>
      <c r="I4332" s="80" t="str">
        <f>IFERROR(VLOOKUP(D4332,Sheet2!A:B,2,0),"")</f>
        <v/>
      </c>
      <c r="J4332" s="64" t="str">
        <f>IFERROR(IF(I4332&lt;&gt;"",VLOOKUP(I4332,Sheet2!B:C,2,0),""),"")</f>
        <v/>
      </c>
      <c r="K4332" s="64" t="str">
        <f>IFERROR( IF(I4332&lt;&gt;"", HLOOKUP(L$2+$A4332,Sheet2!BX:NK,2,0),""),"")</f>
        <v/>
      </c>
      <c r="L4332" t="str">
        <f>IF(OR(HLOOKUP(L$2+$A4332,Sheet2!BX:NK,$B4332,0),HLOOKUP(L$2+$A4332,Sheet2!BX:NK,$B4332,0)&lt;&gt;""),HLOOKUP(L$2+$A4332,Sheet2!BX:NK,$B4332,0),"")</f>
        <v/>
      </c>
      <c r="M4332" t="str">
        <f>IF(OR(HLOOKUP(M$2+$A4332,Sheet2!BY:NL,$B4332,0),HLOOKUP(M$2+$A4332,Sheet2!BY:NL,$B4332,0)&lt;&gt;""),HLOOKUP(M$2+$A4332,Sheet2!BY:NL,$B4332,0),"")</f>
        <v/>
      </c>
      <c r="N4332" t="str">
        <f>IF(OR(HLOOKUP(N$2+$A4332,Sheet2!BZ:NM,$B4332,0),HLOOKUP(N$2+$A4332,Sheet2!BZ:NM,$B4332,0)&lt;&gt;""),HLOOKUP(N$2+$A4332,Sheet2!BZ:NM,$B4332,0),"")</f>
        <v/>
      </c>
      <c r="O4332" t="str">
        <f>IF(OR(HLOOKUP(O$2+$A4332,Sheet2!CA:NN,$B4332,0),HLOOKUP(O$2+$A4332,Sheet2!CA:NN,$B4332,0)&lt;&gt;""),HLOOKUP(O$2+$A4332,Sheet2!CA:NN,$B4332,0),"")</f>
        <v/>
      </c>
      <c r="P4332" t="str">
        <f>IF(OR(HLOOKUP(P$2+$A4332,Sheet2!CB:NO,$B4332,0),HLOOKUP(P$2+$A4332,Sheet2!CB:NO,$B4332,0)&lt;&gt;""),HLOOKUP(P$2+$A4332,Sheet2!CB:NO,$B4332,0),"")</f>
        <v/>
      </c>
      <c r="Q4332" t="str">
        <f>IF(OR(HLOOKUP(Q$2+$A4332,Sheet2!CC:NO,$B4332,0),HLOOKUP(Q$2+$A4332,Sheet2!CC:NO,$B4332,0)&lt;&gt;""),HLOOKUP(Q$2+$A4332,Sheet2!CC:NO,$B4332,0),"")</f>
        <v/>
      </c>
    </row>
    <row r="4333" spans="1:17" x14ac:dyDescent="0.25">
      <c r="A4333" s="64">
        <f t="shared" si="539"/>
        <v>54</v>
      </c>
      <c r="B4333" s="64">
        <f t="shared" si="540"/>
        <v>437</v>
      </c>
      <c r="C4333" s="64">
        <f t="shared" si="541"/>
        <v>10</v>
      </c>
      <c r="D4333" s="64">
        <f t="shared" si="542"/>
        <v>433</v>
      </c>
      <c r="E4333" s="64">
        <f t="shared" si="543"/>
        <v>2161</v>
      </c>
      <c r="F4333" s="64" t="str">
        <f t="shared" si="536"/>
        <v/>
      </c>
      <c r="G4333" s="64" t="str">
        <f t="shared" si="537"/>
        <v/>
      </c>
      <c r="H4333" s="64" t="str">
        <f t="shared" si="538"/>
        <v/>
      </c>
      <c r="I4333" s="80" t="str">
        <f>IFERROR(VLOOKUP(D4333,Sheet2!A:B,2,0),"")</f>
        <v/>
      </c>
      <c r="J4333" s="64" t="str">
        <f>IFERROR(IF(I4333&lt;&gt;"",VLOOKUP(I4333,Sheet2!B:C,2,0),""),"")</f>
        <v/>
      </c>
      <c r="K4333" s="64" t="str">
        <f>IFERROR( IF(I4333&lt;&gt;"", HLOOKUP(L$2+$A4333,Sheet2!BX:NK,2,0),""),"")</f>
        <v/>
      </c>
      <c r="L4333" t="str">
        <f>IF(OR(HLOOKUP(L$2+$A4333,Sheet2!BX:NK,$B4333,0),HLOOKUP(L$2+$A4333,Sheet2!BX:NK,$B4333,0)&lt;&gt;""),HLOOKUP(L$2+$A4333,Sheet2!BX:NK,$B4333,0),"")</f>
        <v/>
      </c>
      <c r="M4333" t="str">
        <f>IF(OR(HLOOKUP(M$2+$A4333,Sheet2!BY:NL,$B4333,0),HLOOKUP(M$2+$A4333,Sheet2!BY:NL,$B4333,0)&lt;&gt;""),HLOOKUP(M$2+$A4333,Sheet2!BY:NL,$B4333,0),"")</f>
        <v/>
      </c>
      <c r="N4333" t="str">
        <f>IF(OR(HLOOKUP(N$2+$A4333,Sheet2!BZ:NM,$B4333,0),HLOOKUP(N$2+$A4333,Sheet2!BZ:NM,$B4333,0)&lt;&gt;""),HLOOKUP(N$2+$A4333,Sheet2!BZ:NM,$B4333,0),"")</f>
        <v/>
      </c>
      <c r="O4333" t="str">
        <f>IF(OR(HLOOKUP(O$2+$A4333,Sheet2!CA:NN,$B4333,0),HLOOKUP(O$2+$A4333,Sheet2!CA:NN,$B4333,0)&lt;&gt;""),HLOOKUP(O$2+$A4333,Sheet2!CA:NN,$B4333,0),"")</f>
        <v/>
      </c>
      <c r="P4333" t="str">
        <f>IF(OR(HLOOKUP(P$2+$A4333,Sheet2!CB:NO,$B4333,0),HLOOKUP(P$2+$A4333,Sheet2!CB:NO,$B4333,0)&lt;&gt;""),HLOOKUP(P$2+$A4333,Sheet2!CB:NO,$B4333,0),"")</f>
        <v/>
      </c>
      <c r="Q4333" t="str">
        <f>IF(OR(HLOOKUP(Q$2+$A4333,Sheet2!CC:NO,$B4333,0),HLOOKUP(Q$2+$A4333,Sheet2!CC:NO,$B4333,0)&lt;&gt;""),HLOOKUP(Q$2+$A4333,Sheet2!CC:NO,$B4333,0),"")</f>
        <v/>
      </c>
    </row>
    <row r="4334" spans="1:17" x14ac:dyDescent="0.25">
      <c r="A4334" s="64">
        <f t="shared" si="539"/>
        <v>0</v>
      </c>
      <c r="B4334" s="64">
        <f t="shared" si="540"/>
        <v>438</v>
      </c>
      <c r="C4334" s="64">
        <f t="shared" si="541"/>
        <v>1</v>
      </c>
      <c r="D4334" s="64">
        <f t="shared" si="542"/>
        <v>434</v>
      </c>
      <c r="E4334" s="64">
        <f t="shared" si="543"/>
        <v>2166</v>
      </c>
      <c r="F4334" s="64" t="str">
        <f t="shared" si="536"/>
        <v/>
      </c>
      <c r="G4334" s="64" t="str">
        <f t="shared" si="537"/>
        <v/>
      </c>
      <c r="H4334" s="64" t="str">
        <f t="shared" si="538"/>
        <v/>
      </c>
      <c r="I4334" s="80" t="str">
        <f>IFERROR(VLOOKUP(D4334,Sheet2!A:B,2,0),"")</f>
        <v/>
      </c>
      <c r="J4334" s="64" t="str">
        <f>IFERROR(IF(I4334&lt;&gt;"",VLOOKUP(I4334,Sheet2!B:C,2,0),""),"")</f>
        <v/>
      </c>
      <c r="K4334" s="64" t="str">
        <f>IFERROR( IF(I4334&lt;&gt;"", HLOOKUP(L$2+$A4334,Sheet2!BX:NK,2,0),""),"")</f>
        <v/>
      </c>
      <c r="L4334" t="str">
        <f>IF(OR(HLOOKUP(L$2+$A4334,Sheet2!BX:NK,$B4334,0),HLOOKUP(L$2+$A4334,Sheet2!BX:NK,$B4334,0)&lt;&gt;""),HLOOKUP(L$2+$A4334,Sheet2!BX:NK,$B4334,0),"")</f>
        <v/>
      </c>
      <c r="M4334" t="str">
        <f>IF(OR(HLOOKUP(M$2+$A4334,Sheet2!BY:NL,$B4334,0),HLOOKUP(M$2+$A4334,Sheet2!BY:NL,$B4334,0)&lt;&gt;""),HLOOKUP(M$2+$A4334,Sheet2!BY:NL,$B4334,0),"")</f>
        <v/>
      </c>
      <c r="N4334" t="str">
        <f>IF(OR(HLOOKUP(N$2+$A4334,Sheet2!BZ:NM,$B4334,0),HLOOKUP(N$2+$A4334,Sheet2!BZ:NM,$B4334,0)&lt;&gt;""),HLOOKUP(N$2+$A4334,Sheet2!BZ:NM,$B4334,0),"")</f>
        <v/>
      </c>
      <c r="O4334" t="str">
        <f>IF(OR(HLOOKUP(O$2+$A4334,Sheet2!CA:NN,$B4334,0),HLOOKUP(O$2+$A4334,Sheet2!CA:NN,$B4334,0)&lt;&gt;""),HLOOKUP(O$2+$A4334,Sheet2!CA:NN,$B4334,0),"")</f>
        <v/>
      </c>
      <c r="P4334" t="str">
        <f>IF(OR(HLOOKUP(P$2+$A4334,Sheet2!CB:NO,$B4334,0),HLOOKUP(P$2+$A4334,Sheet2!CB:NO,$B4334,0)&lt;&gt;""),HLOOKUP(P$2+$A4334,Sheet2!CB:NO,$B4334,0),"")</f>
        <v/>
      </c>
      <c r="Q4334" t="str">
        <f>IF(OR(HLOOKUP(Q$2+$A4334,Sheet2!CC:NO,$B4334,0),HLOOKUP(Q$2+$A4334,Sheet2!CC:NO,$B4334,0)&lt;&gt;""),HLOOKUP(Q$2+$A4334,Sheet2!CC:NO,$B4334,0),"")</f>
        <v/>
      </c>
    </row>
    <row r="4335" spans="1:17" x14ac:dyDescent="0.25">
      <c r="A4335" s="64">
        <f t="shared" si="539"/>
        <v>6</v>
      </c>
      <c r="B4335" s="64">
        <f t="shared" si="540"/>
        <v>438</v>
      </c>
      <c r="C4335" s="64">
        <f t="shared" si="541"/>
        <v>2</v>
      </c>
      <c r="D4335" s="64">
        <f t="shared" si="542"/>
        <v>434</v>
      </c>
      <c r="E4335" s="64">
        <f t="shared" si="543"/>
        <v>2166</v>
      </c>
      <c r="F4335" s="64" t="str">
        <f t="shared" si="536"/>
        <v/>
      </c>
      <c r="G4335" s="64" t="str">
        <f t="shared" si="537"/>
        <v/>
      </c>
      <c r="H4335" s="64" t="str">
        <f t="shared" si="538"/>
        <v/>
      </c>
      <c r="I4335" s="80" t="str">
        <f>IFERROR(VLOOKUP(D4335,Sheet2!A:B,2,0),"")</f>
        <v/>
      </c>
      <c r="J4335" s="64" t="str">
        <f>IFERROR(IF(I4335&lt;&gt;"",VLOOKUP(I4335,Sheet2!B:C,2,0),""),"")</f>
        <v/>
      </c>
      <c r="K4335" s="64" t="str">
        <f>IFERROR( IF(I4335&lt;&gt;"", HLOOKUP(L$2+$A4335,Sheet2!BX:NK,2,0),""),"")</f>
        <v/>
      </c>
      <c r="L4335" t="str">
        <f>IF(OR(HLOOKUP(L$2+$A4335,Sheet2!BX:NK,$B4335,0),HLOOKUP(L$2+$A4335,Sheet2!BX:NK,$B4335,0)&lt;&gt;""),HLOOKUP(L$2+$A4335,Sheet2!BX:NK,$B4335,0),"")</f>
        <v/>
      </c>
      <c r="M4335" t="str">
        <f>IF(OR(HLOOKUP(M$2+$A4335,Sheet2!BY:NL,$B4335,0),HLOOKUP(M$2+$A4335,Sheet2!BY:NL,$B4335,0)&lt;&gt;""),HLOOKUP(M$2+$A4335,Sheet2!BY:NL,$B4335,0),"")</f>
        <v/>
      </c>
      <c r="N4335" t="str">
        <f>IF(OR(HLOOKUP(N$2+$A4335,Sheet2!BZ:NM,$B4335,0),HLOOKUP(N$2+$A4335,Sheet2!BZ:NM,$B4335,0)&lt;&gt;""),HLOOKUP(N$2+$A4335,Sheet2!BZ:NM,$B4335,0),"")</f>
        <v/>
      </c>
      <c r="O4335" t="str">
        <f>IF(OR(HLOOKUP(O$2+$A4335,Sheet2!CA:NN,$B4335,0),HLOOKUP(O$2+$A4335,Sheet2!CA:NN,$B4335,0)&lt;&gt;""),HLOOKUP(O$2+$A4335,Sheet2!CA:NN,$B4335,0),"")</f>
        <v/>
      </c>
      <c r="P4335" t="str">
        <f>IF(OR(HLOOKUP(P$2+$A4335,Sheet2!CB:NO,$B4335,0),HLOOKUP(P$2+$A4335,Sheet2!CB:NO,$B4335,0)&lt;&gt;""),HLOOKUP(P$2+$A4335,Sheet2!CB:NO,$B4335,0),"")</f>
        <v/>
      </c>
      <c r="Q4335" t="str">
        <f>IF(OR(HLOOKUP(Q$2+$A4335,Sheet2!CC:NO,$B4335,0),HLOOKUP(Q$2+$A4335,Sheet2!CC:NO,$B4335,0)&lt;&gt;""),HLOOKUP(Q$2+$A4335,Sheet2!CC:NO,$B4335,0),"")</f>
        <v/>
      </c>
    </row>
    <row r="4336" spans="1:17" x14ac:dyDescent="0.25">
      <c r="A4336" s="64">
        <f t="shared" si="539"/>
        <v>12</v>
      </c>
      <c r="B4336" s="64">
        <f t="shared" si="540"/>
        <v>438</v>
      </c>
      <c r="C4336" s="64">
        <f t="shared" si="541"/>
        <v>3</v>
      </c>
      <c r="D4336" s="64">
        <f t="shared" si="542"/>
        <v>434</v>
      </c>
      <c r="E4336" s="64">
        <f t="shared" si="543"/>
        <v>2166</v>
      </c>
      <c r="F4336" s="64" t="str">
        <f t="shared" si="536"/>
        <v/>
      </c>
      <c r="G4336" s="64" t="str">
        <f t="shared" si="537"/>
        <v/>
      </c>
      <c r="H4336" s="64" t="str">
        <f t="shared" si="538"/>
        <v/>
      </c>
      <c r="I4336" s="80" t="str">
        <f>IFERROR(VLOOKUP(D4336,Sheet2!A:B,2,0),"")</f>
        <v/>
      </c>
      <c r="J4336" s="64" t="str">
        <f>IFERROR(IF(I4336&lt;&gt;"",VLOOKUP(I4336,Sheet2!B:C,2,0),""),"")</f>
        <v/>
      </c>
      <c r="K4336" s="64" t="str">
        <f>IFERROR( IF(I4336&lt;&gt;"", HLOOKUP(L$2+$A4336,Sheet2!BX:NK,2,0),""),"")</f>
        <v/>
      </c>
      <c r="L4336" t="str">
        <f>IF(OR(HLOOKUP(L$2+$A4336,Sheet2!BX:NK,$B4336,0),HLOOKUP(L$2+$A4336,Sheet2!BX:NK,$B4336,0)&lt;&gt;""),HLOOKUP(L$2+$A4336,Sheet2!BX:NK,$B4336,0),"")</f>
        <v/>
      </c>
      <c r="M4336" t="str">
        <f>IF(OR(HLOOKUP(M$2+$A4336,Sheet2!BY:NL,$B4336,0),HLOOKUP(M$2+$A4336,Sheet2!BY:NL,$B4336,0)&lt;&gt;""),HLOOKUP(M$2+$A4336,Sheet2!BY:NL,$B4336,0),"")</f>
        <v/>
      </c>
      <c r="N4336" t="str">
        <f>IF(OR(HLOOKUP(N$2+$A4336,Sheet2!BZ:NM,$B4336,0),HLOOKUP(N$2+$A4336,Sheet2!BZ:NM,$B4336,0)&lt;&gt;""),HLOOKUP(N$2+$A4336,Sheet2!BZ:NM,$B4336,0),"")</f>
        <v/>
      </c>
      <c r="O4336" t="str">
        <f>IF(OR(HLOOKUP(O$2+$A4336,Sheet2!CA:NN,$B4336,0),HLOOKUP(O$2+$A4336,Sheet2!CA:NN,$B4336,0)&lt;&gt;""),HLOOKUP(O$2+$A4336,Sheet2!CA:NN,$B4336,0),"")</f>
        <v/>
      </c>
      <c r="P4336" t="str">
        <f>IF(OR(HLOOKUP(P$2+$A4336,Sheet2!CB:NO,$B4336,0),HLOOKUP(P$2+$A4336,Sheet2!CB:NO,$B4336,0)&lt;&gt;""),HLOOKUP(P$2+$A4336,Sheet2!CB:NO,$B4336,0),"")</f>
        <v/>
      </c>
      <c r="Q4336" t="str">
        <f>IF(OR(HLOOKUP(Q$2+$A4336,Sheet2!CC:NO,$B4336,0),HLOOKUP(Q$2+$A4336,Sheet2!CC:NO,$B4336,0)&lt;&gt;""),HLOOKUP(Q$2+$A4336,Sheet2!CC:NO,$B4336,0),"")</f>
        <v/>
      </c>
    </row>
    <row r="4337" spans="1:17" x14ac:dyDescent="0.25">
      <c r="A4337" s="64">
        <f t="shared" si="539"/>
        <v>18</v>
      </c>
      <c r="B4337" s="64">
        <f t="shared" si="540"/>
        <v>438</v>
      </c>
      <c r="C4337" s="64">
        <f t="shared" si="541"/>
        <v>4</v>
      </c>
      <c r="D4337" s="64">
        <f t="shared" si="542"/>
        <v>434</v>
      </c>
      <c r="E4337" s="64">
        <f t="shared" si="543"/>
        <v>2166</v>
      </c>
      <c r="F4337" s="64" t="str">
        <f t="shared" si="536"/>
        <v/>
      </c>
      <c r="G4337" s="64" t="str">
        <f t="shared" si="537"/>
        <v/>
      </c>
      <c r="H4337" s="64" t="str">
        <f t="shared" si="538"/>
        <v/>
      </c>
      <c r="I4337" s="80" t="str">
        <f>IFERROR(VLOOKUP(D4337,Sheet2!A:B,2,0),"")</f>
        <v/>
      </c>
      <c r="J4337" s="64" t="str">
        <f>IFERROR(IF(I4337&lt;&gt;"",VLOOKUP(I4337,Sheet2!B:C,2,0),""),"")</f>
        <v/>
      </c>
      <c r="K4337" s="64" t="str">
        <f>IFERROR( IF(I4337&lt;&gt;"", HLOOKUP(L$2+$A4337,Sheet2!BX:NK,2,0),""),"")</f>
        <v/>
      </c>
      <c r="L4337" t="str">
        <f>IF(OR(HLOOKUP(L$2+$A4337,Sheet2!BX:NK,$B4337,0),HLOOKUP(L$2+$A4337,Sheet2!BX:NK,$B4337,0)&lt;&gt;""),HLOOKUP(L$2+$A4337,Sheet2!BX:NK,$B4337,0),"")</f>
        <v/>
      </c>
      <c r="M4337" t="str">
        <f>IF(OR(HLOOKUP(M$2+$A4337,Sheet2!BY:NL,$B4337,0),HLOOKUP(M$2+$A4337,Sheet2!BY:NL,$B4337,0)&lt;&gt;""),HLOOKUP(M$2+$A4337,Sheet2!BY:NL,$B4337,0),"")</f>
        <v/>
      </c>
      <c r="N4337" t="str">
        <f>IF(OR(HLOOKUP(N$2+$A4337,Sheet2!BZ:NM,$B4337,0),HLOOKUP(N$2+$A4337,Sheet2!BZ:NM,$B4337,0)&lt;&gt;""),HLOOKUP(N$2+$A4337,Sheet2!BZ:NM,$B4337,0),"")</f>
        <v/>
      </c>
      <c r="O4337" t="str">
        <f>IF(OR(HLOOKUP(O$2+$A4337,Sheet2!CA:NN,$B4337,0),HLOOKUP(O$2+$A4337,Sheet2!CA:NN,$B4337,0)&lt;&gt;""),HLOOKUP(O$2+$A4337,Sheet2!CA:NN,$B4337,0),"")</f>
        <v/>
      </c>
      <c r="P4337" t="str">
        <f>IF(OR(HLOOKUP(P$2+$A4337,Sheet2!CB:NO,$B4337,0),HLOOKUP(P$2+$A4337,Sheet2!CB:NO,$B4337,0)&lt;&gt;""),HLOOKUP(P$2+$A4337,Sheet2!CB:NO,$B4337,0),"")</f>
        <v/>
      </c>
      <c r="Q4337" t="str">
        <f>IF(OR(HLOOKUP(Q$2+$A4337,Sheet2!CC:NO,$B4337,0),HLOOKUP(Q$2+$A4337,Sheet2!CC:NO,$B4337,0)&lt;&gt;""),HLOOKUP(Q$2+$A4337,Sheet2!CC:NO,$B4337,0),"")</f>
        <v/>
      </c>
    </row>
    <row r="4338" spans="1:17" x14ac:dyDescent="0.25">
      <c r="A4338" s="64">
        <f t="shared" si="539"/>
        <v>24</v>
      </c>
      <c r="B4338" s="64">
        <f t="shared" si="540"/>
        <v>438</v>
      </c>
      <c r="C4338" s="64">
        <f t="shared" si="541"/>
        <v>5</v>
      </c>
      <c r="D4338" s="64">
        <f t="shared" si="542"/>
        <v>434</v>
      </c>
      <c r="E4338" s="64">
        <f t="shared" si="543"/>
        <v>2166</v>
      </c>
      <c r="F4338" s="64" t="str">
        <f t="shared" si="536"/>
        <v/>
      </c>
      <c r="G4338" s="64" t="str">
        <f t="shared" si="537"/>
        <v/>
      </c>
      <c r="H4338" s="64" t="str">
        <f t="shared" si="538"/>
        <v/>
      </c>
      <c r="I4338" s="80" t="str">
        <f>IFERROR(VLOOKUP(D4338,Sheet2!A:B,2,0),"")</f>
        <v/>
      </c>
      <c r="J4338" s="64" t="str">
        <f>IFERROR(IF(I4338&lt;&gt;"",VLOOKUP(I4338,Sheet2!B:C,2,0),""),"")</f>
        <v/>
      </c>
      <c r="K4338" s="64" t="str">
        <f>IFERROR( IF(I4338&lt;&gt;"", HLOOKUP(L$2+$A4338,Sheet2!BX:NK,2,0),""),"")</f>
        <v/>
      </c>
      <c r="L4338" t="str">
        <f>IF(OR(HLOOKUP(L$2+$A4338,Sheet2!BX:NK,$B4338,0),HLOOKUP(L$2+$A4338,Sheet2!BX:NK,$B4338,0)&lt;&gt;""),HLOOKUP(L$2+$A4338,Sheet2!BX:NK,$B4338,0),"")</f>
        <v/>
      </c>
      <c r="M4338" t="str">
        <f>IF(OR(HLOOKUP(M$2+$A4338,Sheet2!BY:NL,$B4338,0),HLOOKUP(M$2+$A4338,Sheet2!BY:NL,$B4338,0)&lt;&gt;""),HLOOKUP(M$2+$A4338,Sheet2!BY:NL,$B4338,0),"")</f>
        <v/>
      </c>
      <c r="N4338" t="str">
        <f>IF(OR(HLOOKUP(N$2+$A4338,Sheet2!BZ:NM,$B4338,0),HLOOKUP(N$2+$A4338,Sheet2!BZ:NM,$B4338,0)&lt;&gt;""),HLOOKUP(N$2+$A4338,Sheet2!BZ:NM,$B4338,0),"")</f>
        <v/>
      </c>
      <c r="O4338" t="str">
        <f>IF(OR(HLOOKUP(O$2+$A4338,Sheet2!CA:NN,$B4338,0),HLOOKUP(O$2+$A4338,Sheet2!CA:NN,$B4338,0)&lt;&gt;""),HLOOKUP(O$2+$A4338,Sheet2!CA:NN,$B4338,0),"")</f>
        <v/>
      </c>
      <c r="P4338" t="str">
        <f>IF(OR(HLOOKUP(P$2+$A4338,Sheet2!CB:NO,$B4338,0),HLOOKUP(P$2+$A4338,Sheet2!CB:NO,$B4338,0)&lt;&gt;""),HLOOKUP(P$2+$A4338,Sheet2!CB:NO,$B4338,0),"")</f>
        <v/>
      </c>
      <c r="Q4338" t="str">
        <f>IF(OR(HLOOKUP(Q$2+$A4338,Sheet2!CC:NO,$B4338,0),HLOOKUP(Q$2+$A4338,Sheet2!CC:NO,$B4338,0)&lt;&gt;""),HLOOKUP(Q$2+$A4338,Sheet2!CC:NO,$B4338,0),"")</f>
        <v/>
      </c>
    </row>
    <row r="4339" spans="1:17" x14ac:dyDescent="0.25">
      <c r="A4339" s="64">
        <f t="shared" si="539"/>
        <v>30</v>
      </c>
      <c r="B4339" s="64">
        <f t="shared" si="540"/>
        <v>438</v>
      </c>
      <c r="C4339" s="64">
        <f t="shared" si="541"/>
        <v>6</v>
      </c>
      <c r="D4339" s="64">
        <f t="shared" si="542"/>
        <v>434</v>
      </c>
      <c r="E4339" s="64">
        <f t="shared" si="543"/>
        <v>2166</v>
      </c>
      <c r="F4339" s="64" t="str">
        <f t="shared" si="536"/>
        <v/>
      </c>
      <c r="G4339" s="64" t="str">
        <f t="shared" si="537"/>
        <v/>
      </c>
      <c r="H4339" s="64" t="str">
        <f t="shared" si="538"/>
        <v/>
      </c>
      <c r="I4339" s="80" t="str">
        <f>IFERROR(VLOOKUP(D4339,Sheet2!A:B,2,0),"")</f>
        <v/>
      </c>
      <c r="J4339" s="64" t="str">
        <f>IFERROR(IF(I4339&lt;&gt;"",VLOOKUP(I4339,Sheet2!B:C,2,0),""),"")</f>
        <v/>
      </c>
      <c r="K4339" s="64" t="str">
        <f>IFERROR( IF(I4339&lt;&gt;"", HLOOKUP(L$2+$A4339,Sheet2!BX:NK,2,0),""),"")</f>
        <v/>
      </c>
      <c r="L4339" t="str">
        <f>IF(OR(HLOOKUP(L$2+$A4339,Sheet2!BX:NK,$B4339,0),HLOOKUP(L$2+$A4339,Sheet2!BX:NK,$B4339,0)&lt;&gt;""),HLOOKUP(L$2+$A4339,Sheet2!BX:NK,$B4339,0),"")</f>
        <v/>
      </c>
      <c r="M4339" t="str">
        <f>IF(OR(HLOOKUP(M$2+$A4339,Sheet2!BY:NL,$B4339,0),HLOOKUP(M$2+$A4339,Sheet2!BY:NL,$B4339,0)&lt;&gt;""),HLOOKUP(M$2+$A4339,Sheet2!BY:NL,$B4339,0),"")</f>
        <v/>
      </c>
      <c r="N4339" t="str">
        <f>IF(OR(HLOOKUP(N$2+$A4339,Sheet2!BZ:NM,$B4339,0),HLOOKUP(N$2+$A4339,Sheet2!BZ:NM,$B4339,0)&lt;&gt;""),HLOOKUP(N$2+$A4339,Sheet2!BZ:NM,$B4339,0),"")</f>
        <v/>
      </c>
      <c r="O4339" t="str">
        <f>IF(OR(HLOOKUP(O$2+$A4339,Sheet2!CA:NN,$B4339,0),HLOOKUP(O$2+$A4339,Sheet2!CA:NN,$B4339,0)&lt;&gt;""),HLOOKUP(O$2+$A4339,Sheet2!CA:NN,$B4339,0),"")</f>
        <v/>
      </c>
      <c r="P4339" t="str">
        <f>IF(OR(HLOOKUP(P$2+$A4339,Sheet2!CB:NO,$B4339,0),HLOOKUP(P$2+$A4339,Sheet2!CB:NO,$B4339,0)&lt;&gt;""),HLOOKUP(P$2+$A4339,Sheet2!CB:NO,$B4339,0),"")</f>
        <v/>
      </c>
      <c r="Q4339" t="str">
        <f>IF(OR(HLOOKUP(Q$2+$A4339,Sheet2!CC:NO,$B4339,0),HLOOKUP(Q$2+$A4339,Sheet2!CC:NO,$B4339,0)&lt;&gt;""),HLOOKUP(Q$2+$A4339,Sheet2!CC:NO,$B4339,0),"")</f>
        <v/>
      </c>
    </row>
    <row r="4340" spans="1:17" x14ac:dyDescent="0.25">
      <c r="A4340" s="64">
        <f t="shared" si="539"/>
        <v>36</v>
      </c>
      <c r="B4340" s="64">
        <f t="shared" si="540"/>
        <v>438</v>
      </c>
      <c r="C4340" s="64">
        <f t="shared" si="541"/>
        <v>7</v>
      </c>
      <c r="D4340" s="64">
        <f t="shared" si="542"/>
        <v>434</v>
      </c>
      <c r="E4340" s="64">
        <f t="shared" si="543"/>
        <v>2166</v>
      </c>
      <c r="F4340" s="64" t="str">
        <f t="shared" si="536"/>
        <v/>
      </c>
      <c r="G4340" s="64" t="str">
        <f t="shared" si="537"/>
        <v/>
      </c>
      <c r="H4340" s="64" t="str">
        <f t="shared" si="538"/>
        <v/>
      </c>
      <c r="I4340" s="80" t="str">
        <f>IFERROR(VLOOKUP(D4340,Sheet2!A:B,2,0),"")</f>
        <v/>
      </c>
      <c r="J4340" s="64" t="str">
        <f>IFERROR(IF(I4340&lt;&gt;"",VLOOKUP(I4340,Sheet2!B:C,2,0),""),"")</f>
        <v/>
      </c>
      <c r="K4340" s="64" t="str">
        <f>IFERROR( IF(I4340&lt;&gt;"", HLOOKUP(L$2+$A4340,Sheet2!BX:NK,2,0),""),"")</f>
        <v/>
      </c>
      <c r="L4340" t="str">
        <f>IF(OR(HLOOKUP(L$2+$A4340,Sheet2!BX:NK,$B4340,0),HLOOKUP(L$2+$A4340,Sheet2!BX:NK,$B4340,0)&lt;&gt;""),HLOOKUP(L$2+$A4340,Sheet2!BX:NK,$B4340,0),"")</f>
        <v/>
      </c>
      <c r="M4340" t="str">
        <f>IF(OR(HLOOKUP(M$2+$A4340,Sheet2!BY:NL,$B4340,0),HLOOKUP(M$2+$A4340,Sheet2!BY:NL,$B4340,0)&lt;&gt;""),HLOOKUP(M$2+$A4340,Sheet2!BY:NL,$B4340,0),"")</f>
        <v/>
      </c>
      <c r="N4340" t="str">
        <f>IF(OR(HLOOKUP(N$2+$A4340,Sheet2!BZ:NM,$B4340,0),HLOOKUP(N$2+$A4340,Sheet2!BZ:NM,$B4340,0)&lt;&gt;""),HLOOKUP(N$2+$A4340,Sheet2!BZ:NM,$B4340,0),"")</f>
        <v/>
      </c>
      <c r="O4340" t="str">
        <f>IF(OR(HLOOKUP(O$2+$A4340,Sheet2!CA:NN,$B4340,0),HLOOKUP(O$2+$A4340,Sheet2!CA:NN,$B4340,0)&lt;&gt;""),HLOOKUP(O$2+$A4340,Sheet2!CA:NN,$B4340,0),"")</f>
        <v/>
      </c>
      <c r="P4340" t="str">
        <f>IF(OR(HLOOKUP(P$2+$A4340,Sheet2!CB:NO,$B4340,0),HLOOKUP(P$2+$A4340,Sheet2!CB:NO,$B4340,0)&lt;&gt;""),HLOOKUP(P$2+$A4340,Sheet2!CB:NO,$B4340,0),"")</f>
        <v/>
      </c>
      <c r="Q4340" t="str">
        <f>IF(OR(HLOOKUP(Q$2+$A4340,Sheet2!CC:NO,$B4340,0),HLOOKUP(Q$2+$A4340,Sheet2!CC:NO,$B4340,0)&lt;&gt;""),HLOOKUP(Q$2+$A4340,Sheet2!CC:NO,$B4340,0),"")</f>
        <v/>
      </c>
    </row>
    <row r="4341" spans="1:17" x14ac:dyDescent="0.25">
      <c r="A4341" s="64">
        <f t="shared" si="539"/>
        <v>42</v>
      </c>
      <c r="B4341" s="64">
        <f t="shared" si="540"/>
        <v>438</v>
      </c>
      <c r="C4341" s="64">
        <f t="shared" si="541"/>
        <v>8</v>
      </c>
      <c r="D4341" s="64">
        <f t="shared" si="542"/>
        <v>434</v>
      </c>
      <c r="E4341" s="64">
        <f t="shared" si="543"/>
        <v>2166</v>
      </c>
      <c r="F4341" s="64" t="str">
        <f t="shared" si="536"/>
        <v/>
      </c>
      <c r="G4341" s="64" t="str">
        <f t="shared" si="537"/>
        <v/>
      </c>
      <c r="H4341" s="64" t="str">
        <f t="shared" si="538"/>
        <v/>
      </c>
      <c r="I4341" s="80" t="str">
        <f>IFERROR(VLOOKUP(D4341,Sheet2!A:B,2,0),"")</f>
        <v/>
      </c>
      <c r="J4341" s="64" t="str">
        <f>IFERROR(IF(I4341&lt;&gt;"",VLOOKUP(I4341,Sheet2!B:C,2,0),""),"")</f>
        <v/>
      </c>
      <c r="K4341" s="64" t="str">
        <f>IFERROR( IF(I4341&lt;&gt;"", HLOOKUP(L$2+$A4341,Sheet2!BX:NK,2,0),""),"")</f>
        <v/>
      </c>
      <c r="L4341" t="str">
        <f>IF(OR(HLOOKUP(L$2+$A4341,Sheet2!BX:NK,$B4341,0),HLOOKUP(L$2+$A4341,Sheet2!BX:NK,$B4341,0)&lt;&gt;""),HLOOKUP(L$2+$A4341,Sheet2!BX:NK,$B4341,0),"")</f>
        <v/>
      </c>
      <c r="M4341" t="str">
        <f>IF(OR(HLOOKUP(M$2+$A4341,Sheet2!BY:NL,$B4341,0),HLOOKUP(M$2+$A4341,Sheet2!BY:NL,$B4341,0)&lt;&gt;""),HLOOKUP(M$2+$A4341,Sheet2!BY:NL,$B4341,0),"")</f>
        <v/>
      </c>
      <c r="N4341" t="str">
        <f>IF(OR(HLOOKUP(N$2+$A4341,Sheet2!BZ:NM,$B4341,0),HLOOKUP(N$2+$A4341,Sheet2!BZ:NM,$B4341,0)&lt;&gt;""),HLOOKUP(N$2+$A4341,Sheet2!BZ:NM,$B4341,0),"")</f>
        <v/>
      </c>
      <c r="O4341" t="str">
        <f>IF(OR(HLOOKUP(O$2+$A4341,Sheet2!CA:NN,$B4341,0),HLOOKUP(O$2+$A4341,Sheet2!CA:NN,$B4341,0)&lt;&gt;""),HLOOKUP(O$2+$A4341,Sheet2!CA:NN,$B4341,0),"")</f>
        <v/>
      </c>
      <c r="P4341" t="str">
        <f>IF(OR(HLOOKUP(P$2+$A4341,Sheet2!CB:NO,$B4341,0),HLOOKUP(P$2+$A4341,Sheet2!CB:NO,$B4341,0)&lt;&gt;""),HLOOKUP(P$2+$A4341,Sheet2!CB:NO,$B4341,0),"")</f>
        <v/>
      </c>
      <c r="Q4341" t="str">
        <f>IF(OR(HLOOKUP(Q$2+$A4341,Sheet2!CC:NO,$B4341,0),HLOOKUP(Q$2+$A4341,Sheet2!CC:NO,$B4341,0)&lt;&gt;""),HLOOKUP(Q$2+$A4341,Sheet2!CC:NO,$B4341,0),"")</f>
        <v/>
      </c>
    </row>
    <row r="4342" spans="1:17" x14ac:dyDescent="0.25">
      <c r="A4342" s="64">
        <f t="shared" si="539"/>
        <v>48</v>
      </c>
      <c r="B4342" s="64">
        <f t="shared" si="540"/>
        <v>438</v>
      </c>
      <c r="C4342" s="64">
        <f t="shared" si="541"/>
        <v>9</v>
      </c>
      <c r="D4342" s="64">
        <f t="shared" si="542"/>
        <v>434</v>
      </c>
      <c r="E4342" s="64">
        <f t="shared" si="543"/>
        <v>2166</v>
      </c>
      <c r="F4342" s="64" t="str">
        <f t="shared" si="536"/>
        <v/>
      </c>
      <c r="G4342" s="64" t="str">
        <f t="shared" si="537"/>
        <v/>
      </c>
      <c r="H4342" s="64" t="str">
        <f t="shared" si="538"/>
        <v/>
      </c>
      <c r="I4342" s="80" t="str">
        <f>IFERROR(VLOOKUP(D4342,Sheet2!A:B,2,0),"")</f>
        <v/>
      </c>
      <c r="J4342" s="64" t="str">
        <f>IFERROR(IF(I4342&lt;&gt;"",VLOOKUP(I4342,Sheet2!B:C,2,0),""),"")</f>
        <v/>
      </c>
      <c r="K4342" s="64" t="str">
        <f>IFERROR( IF(I4342&lt;&gt;"", HLOOKUP(L$2+$A4342,Sheet2!BX:NK,2,0),""),"")</f>
        <v/>
      </c>
      <c r="L4342" t="str">
        <f>IF(OR(HLOOKUP(L$2+$A4342,Sheet2!BX:NK,$B4342,0),HLOOKUP(L$2+$A4342,Sheet2!BX:NK,$B4342,0)&lt;&gt;""),HLOOKUP(L$2+$A4342,Sheet2!BX:NK,$B4342,0),"")</f>
        <v/>
      </c>
      <c r="M4342" t="str">
        <f>IF(OR(HLOOKUP(M$2+$A4342,Sheet2!BY:NL,$B4342,0),HLOOKUP(M$2+$A4342,Sheet2!BY:NL,$B4342,0)&lt;&gt;""),HLOOKUP(M$2+$A4342,Sheet2!BY:NL,$B4342,0),"")</f>
        <v/>
      </c>
      <c r="N4342" t="str">
        <f>IF(OR(HLOOKUP(N$2+$A4342,Sheet2!BZ:NM,$B4342,0),HLOOKUP(N$2+$A4342,Sheet2!BZ:NM,$B4342,0)&lt;&gt;""),HLOOKUP(N$2+$A4342,Sheet2!BZ:NM,$B4342,0),"")</f>
        <v/>
      </c>
      <c r="O4342" t="str">
        <f>IF(OR(HLOOKUP(O$2+$A4342,Sheet2!CA:NN,$B4342,0),HLOOKUP(O$2+$A4342,Sheet2!CA:NN,$B4342,0)&lt;&gt;""),HLOOKUP(O$2+$A4342,Sheet2!CA:NN,$B4342,0),"")</f>
        <v/>
      </c>
      <c r="P4342" t="str">
        <f>IF(OR(HLOOKUP(P$2+$A4342,Sheet2!CB:NO,$B4342,0),HLOOKUP(P$2+$A4342,Sheet2!CB:NO,$B4342,0)&lt;&gt;""),HLOOKUP(P$2+$A4342,Sheet2!CB:NO,$B4342,0),"")</f>
        <v/>
      </c>
      <c r="Q4342" t="str">
        <f>IF(OR(HLOOKUP(Q$2+$A4342,Sheet2!CC:NO,$B4342,0),HLOOKUP(Q$2+$A4342,Sheet2!CC:NO,$B4342,0)&lt;&gt;""),HLOOKUP(Q$2+$A4342,Sheet2!CC:NO,$B4342,0),"")</f>
        <v/>
      </c>
    </row>
    <row r="4343" spans="1:17" x14ac:dyDescent="0.25">
      <c r="A4343" s="64">
        <f t="shared" si="539"/>
        <v>54</v>
      </c>
      <c r="B4343" s="64">
        <f t="shared" si="540"/>
        <v>438</v>
      </c>
      <c r="C4343" s="64">
        <f t="shared" si="541"/>
        <v>10</v>
      </c>
      <c r="D4343" s="64">
        <f t="shared" si="542"/>
        <v>434</v>
      </c>
      <c r="E4343" s="64">
        <f t="shared" si="543"/>
        <v>2166</v>
      </c>
      <c r="F4343" s="64" t="str">
        <f t="shared" si="536"/>
        <v/>
      </c>
      <c r="G4343" s="64" t="str">
        <f t="shared" si="537"/>
        <v/>
      </c>
      <c r="H4343" s="64" t="str">
        <f t="shared" si="538"/>
        <v/>
      </c>
      <c r="I4343" s="80" t="str">
        <f>IFERROR(VLOOKUP(D4343,Sheet2!A:B,2,0),"")</f>
        <v/>
      </c>
      <c r="J4343" s="64" t="str">
        <f>IFERROR(IF(I4343&lt;&gt;"",VLOOKUP(I4343,Sheet2!B:C,2,0),""),"")</f>
        <v/>
      </c>
      <c r="K4343" s="64" t="str">
        <f>IFERROR( IF(I4343&lt;&gt;"", HLOOKUP(L$2+$A4343,Sheet2!BX:NK,2,0),""),"")</f>
        <v/>
      </c>
      <c r="L4343" t="str">
        <f>IF(OR(HLOOKUP(L$2+$A4343,Sheet2!BX:NK,$B4343,0),HLOOKUP(L$2+$A4343,Sheet2!BX:NK,$B4343,0)&lt;&gt;""),HLOOKUP(L$2+$A4343,Sheet2!BX:NK,$B4343,0),"")</f>
        <v/>
      </c>
      <c r="M4343" t="str">
        <f>IF(OR(HLOOKUP(M$2+$A4343,Sheet2!BY:NL,$B4343,0),HLOOKUP(M$2+$A4343,Sheet2!BY:NL,$B4343,0)&lt;&gt;""),HLOOKUP(M$2+$A4343,Sheet2!BY:NL,$B4343,0),"")</f>
        <v/>
      </c>
      <c r="N4343" t="str">
        <f>IF(OR(HLOOKUP(N$2+$A4343,Sheet2!BZ:NM,$B4343,0),HLOOKUP(N$2+$A4343,Sheet2!BZ:NM,$B4343,0)&lt;&gt;""),HLOOKUP(N$2+$A4343,Sheet2!BZ:NM,$B4343,0),"")</f>
        <v/>
      </c>
      <c r="O4343" t="str">
        <f>IF(OR(HLOOKUP(O$2+$A4343,Sheet2!CA:NN,$B4343,0),HLOOKUP(O$2+$A4343,Sheet2!CA:NN,$B4343,0)&lt;&gt;""),HLOOKUP(O$2+$A4343,Sheet2!CA:NN,$B4343,0),"")</f>
        <v/>
      </c>
      <c r="P4343" t="str">
        <f>IF(OR(HLOOKUP(P$2+$A4343,Sheet2!CB:NO,$B4343,0),HLOOKUP(P$2+$A4343,Sheet2!CB:NO,$B4343,0)&lt;&gt;""),HLOOKUP(P$2+$A4343,Sheet2!CB:NO,$B4343,0),"")</f>
        <v/>
      </c>
      <c r="Q4343" t="str">
        <f>IF(OR(HLOOKUP(Q$2+$A4343,Sheet2!CC:NO,$B4343,0),HLOOKUP(Q$2+$A4343,Sheet2!CC:NO,$B4343,0)&lt;&gt;""),HLOOKUP(Q$2+$A4343,Sheet2!CC:NO,$B4343,0),"")</f>
        <v/>
      </c>
    </row>
    <row r="4344" spans="1:17" x14ac:dyDescent="0.25">
      <c r="A4344" s="64">
        <f t="shared" si="539"/>
        <v>0</v>
      </c>
      <c r="B4344" s="64">
        <f t="shared" si="540"/>
        <v>439</v>
      </c>
      <c r="C4344" s="64">
        <f t="shared" si="541"/>
        <v>1</v>
      </c>
      <c r="D4344" s="64">
        <f t="shared" si="542"/>
        <v>435</v>
      </c>
      <c r="E4344" s="64">
        <f t="shared" si="543"/>
        <v>2171</v>
      </c>
      <c r="F4344" s="64" t="str">
        <f t="shared" si="536"/>
        <v/>
      </c>
      <c r="G4344" s="64" t="str">
        <f t="shared" si="537"/>
        <v/>
      </c>
      <c r="H4344" s="64" t="str">
        <f t="shared" si="538"/>
        <v/>
      </c>
      <c r="I4344" s="80" t="str">
        <f>IFERROR(VLOOKUP(D4344,Sheet2!A:B,2,0),"")</f>
        <v/>
      </c>
      <c r="J4344" s="64" t="str">
        <f>IFERROR(IF(I4344&lt;&gt;"",VLOOKUP(I4344,Sheet2!B:C,2,0),""),"")</f>
        <v/>
      </c>
      <c r="K4344" s="64" t="str">
        <f>IFERROR( IF(I4344&lt;&gt;"", HLOOKUP(L$2+$A4344,Sheet2!BX:NK,2,0),""),"")</f>
        <v/>
      </c>
      <c r="L4344" t="str">
        <f>IF(OR(HLOOKUP(L$2+$A4344,Sheet2!BX:NK,$B4344,0),HLOOKUP(L$2+$A4344,Sheet2!BX:NK,$B4344,0)&lt;&gt;""),HLOOKUP(L$2+$A4344,Sheet2!BX:NK,$B4344,0),"")</f>
        <v/>
      </c>
      <c r="M4344" t="str">
        <f>IF(OR(HLOOKUP(M$2+$A4344,Sheet2!BY:NL,$B4344,0),HLOOKUP(M$2+$A4344,Sheet2!BY:NL,$B4344,0)&lt;&gt;""),HLOOKUP(M$2+$A4344,Sheet2!BY:NL,$B4344,0),"")</f>
        <v/>
      </c>
      <c r="N4344" t="str">
        <f>IF(OR(HLOOKUP(N$2+$A4344,Sheet2!BZ:NM,$B4344,0),HLOOKUP(N$2+$A4344,Sheet2!BZ:NM,$B4344,0)&lt;&gt;""),HLOOKUP(N$2+$A4344,Sheet2!BZ:NM,$B4344,0),"")</f>
        <v/>
      </c>
      <c r="O4344" t="str">
        <f>IF(OR(HLOOKUP(O$2+$A4344,Sheet2!CA:NN,$B4344,0),HLOOKUP(O$2+$A4344,Sheet2!CA:NN,$B4344,0)&lt;&gt;""),HLOOKUP(O$2+$A4344,Sheet2!CA:NN,$B4344,0),"")</f>
        <v/>
      </c>
      <c r="P4344" t="str">
        <f>IF(OR(HLOOKUP(P$2+$A4344,Sheet2!CB:NO,$B4344,0),HLOOKUP(P$2+$A4344,Sheet2!CB:NO,$B4344,0)&lt;&gt;""),HLOOKUP(P$2+$A4344,Sheet2!CB:NO,$B4344,0),"")</f>
        <v/>
      </c>
      <c r="Q4344" t="str">
        <f>IF(OR(HLOOKUP(Q$2+$A4344,Sheet2!CC:NO,$B4344,0),HLOOKUP(Q$2+$A4344,Sheet2!CC:NO,$B4344,0)&lt;&gt;""),HLOOKUP(Q$2+$A4344,Sheet2!CC:NO,$B4344,0),"")</f>
        <v/>
      </c>
    </row>
    <row r="4345" spans="1:17" x14ac:dyDescent="0.25">
      <c r="A4345" s="64">
        <f t="shared" si="539"/>
        <v>6</v>
      </c>
      <c r="B4345" s="64">
        <f t="shared" si="540"/>
        <v>439</v>
      </c>
      <c r="C4345" s="64">
        <f t="shared" si="541"/>
        <v>2</v>
      </c>
      <c r="D4345" s="64">
        <f t="shared" si="542"/>
        <v>435</v>
      </c>
      <c r="E4345" s="64">
        <f t="shared" si="543"/>
        <v>2171</v>
      </c>
      <c r="F4345" s="64" t="str">
        <f t="shared" si="536"/>
        <v/>
      </c>
      <c r="G4345" s="64" t="str">
        <f t="shared" si="537"/>
        <v/>
      </c>
      <c r="H4345" s="64" t="str">
        <f t="shared" si="538"/>
        <v/>
      </c>
      <c r="I4345" s="80" t="str">
        <f>IFERROR(VLOOKUP(D4345,Sheet2!A:B,2,0),"")</f>
        <v/>
      </c>
      <c r="J4345" s="64" t="str">
        <f>IFERROR(IF(I4345&lt;&gt;"",VLOOKUP(I4345,Sheet2!B:C,2,0),""),"")</f>
        <v/>
      </c>
      <c r="K4345" s="64" t="str">
        <f>IFERROR( IF(I4345&lt;&gt;"", HLOOKUP(L$2+$A4345,Sheet2!BX:NK,2,0),""),"")</f>
        <v/>
      </c>
      <c r="L4345" t="str">
        <f>IF(OR(HLOOKUP(L$2+$A4345,Sheet2!BX:NK,$B4345,0),HLOOKUP(L$2+$A4345,Sheet2!BX:NK,$B4345,0)&lt;&gt;""),HLOOKUP(L$2+$A4345,Sheet2!BX:NK,$B4345,0),"")</f>
        <v/>
      </c>
      <c r="M4345" t="str">
        <f>IF(OR(HLOOKUP(M$2+$A4345,Sheet2!BY:NL,$B4345,0),HLOOKUP(M$2+$A4345,Sheet2!BY:NL,$B4345,0)&lt;&gt;""),HLOOKUP(M$2+$A4345,Sheet2!BY:NL,$B4345,0),"")</f>
        <v/>
      </c>
      <c r="N4345" t="str">
        <f>IF(OR(HLOOKUP(N$2+$A4345,Sheet2!BZ:NM,$B4345,0),HLOOKUP(N$2+$A4345,Sheet2!BZ:NM,$B4345,0)&lt;&gt;""),HLOOKUP(N$2+$A4345,Sheet2!BZ:NM,$B4345,0),"")</f>
        <v/>
      </c>
      <c r="O4345" t="str">
        <f>IF(OR(HLOOKUP(O$2+$A4345,Sheet2!CA:NN,$B4345,0),HLOOKUP(O$2+$A4345,Sheet2!CA:NN,$B4345,0)&lt;&gt;""),HLOOKUP(O$2+$A4345,Sheet2!CA:NN,$B4345,0),"")</f>
        <v/>
      </c>
      <c r="P4345" t="str">
        <f>IF(OR(HLOOKUP(P$2+$A4345,Sheet2!CB:NO,$B4345,0),HLOOKUP(P$2+$A4345,Sheet2!CB:NO,$B4345,0)&lt;&gt;""),HLOOKUP(P$2+$A4345,Sheet2!CB:NO,$B4345,0),"")</f>
        <v/>
      </c>
      <c r="Q4345" t="str">
        <f>IF(OR(HLOOKUP(Q$2+$A4345,Sheet2!CC:NO,$B4345,0),HLOOKUP(Q$2+$A4345,Sheet2!CC:NO,$B4345,0)&lt;&gt;""),HLOOKUP(Q$2+$A4345,Sheet2!CC:NO,$B4345,0),"")</f>
        <v/>
      </c>
    </row>
    <row r="4346" spans="1:17" x14ac:dyDescent="0.25">
      <c r="A4346" s="64">
        <f t="shared" si="539"/>
        <v>12</v>
      </c>
      <c r="B4346" s="64">
        <f t="shared" si="540"/>
        <v>439</v>
      </c>
      <c r="C4346" s="64">
        <f t="shared" si="541"/>
        <v>3</v>
      </c>
      <c r="D4346" s="64">
        <f t="shared" si="542"/>
        <v>435</v>
      </c>
      <c r="E4346" s="64">
        <f t="shared" si="543"/>
        <v>2171</v>
      </c>
      <c r="F4346" s="64" t="str">
        <f t="shared" si="536"/>
        <v/>
      </c>
      <c r="G4346" s="64" t="str">
        <f t="shared" si="537"/>
        <v/>
      </c>
      <c r="H4346" s="64" t="str">
        <f t="shared" si="538"/>
        <v/>
      </c>
      <c r="I4346" s="80" t="str">
        <f>IFERROR(VLOOKUP(D4346,Sheet2!A:B,2,0),"")</f>
        <v/>
      </c>
      <c r="J4346" s="64" t="str">
        <f>IFERROR(IF(I4346&lt;&gt;"",VLOOKUP(I4346,Sheet2!B:C,2,0),""),"")</f>
        <v/>
      </c>
      <c r="K4346" s="64" t="str">
        <f>IFERROR( IF(I4346&lt;&gt;"", HLOOKUP(L$2+$A4346,Sheet2!BX:NK,2,0),""),"")</f>
        <v/>
      </c>
      <c r="L4346" t="str">
        <f>IF(OR(HLOOKUP(L$2+$A4346,Sheet2!BX:NK,$B4346,0),HLOOKUP(L$2+$A4346,Sheet2!BX:NK,$B4346,0)&lt;&gt;""),HLOOKUP(L$2+$A4346,Sheet2!BX:NK,$B4346,0),"")</f>
        <v/>
      </c>
      <c r="M4346" t="str">
        <f>IF(OR(HLOOKUP(M$2+$A4346,Sheet2!BY:NL,$B4346,0),HLOOKUP(M$2+$A4346,Sheet2!BY:NL,$B4346,0)&lt;&gt;""),HLOOKUP(M$2+$A4346,Sheet2!BY:NL,$B4346,0),"")</f>
        <v/>
      </c>
      <c r="N4346" t="str">
        <f>IF(OR(HLOOKUP(N$2+$A4346,Sheet2!BZ:NM,$B4346,0),HLOOKUP(N$2+$A4346,Sheet2!BZ:NM,$B4346,0)&lt;&gt;""),HLOOKUP(N$2+$A4346,Sheet2!BZ:NM,$B4346,0),"")</f>
        <v/>
      </c>
      <c r="O4346" t="str">
        <f>IF(OR(HLOOKUP(O$2+$A4346,Sheet2!CA:NN,$B4346,0),HLOOKUP(O$2+$A4346,Sheet2!CA:NN,$B4346,0)&lt;&gt;""),HLOOKUP(O$2+$A4346,Sheet2!CA:NN,$B4346,0),"")</f>
        <v/>
      </c>
      <c r="P4346" t="str">
        <f>IF(OR(HLOOKUP(P$2+$A4346,Sheet2!CB:NO,$B4346,0),HLOOKUP(P$2+$A4346,Sheet2!CB:NO,$B4346,0)&lt;&gt;""),HLOOKUP(P$2+$A4346,Sheet2!CB:NO,$B4346,0),"")</f>
        <v/>
      </c>
      <c r="Q4346" t="str">
        <f>IF(OR(HLOOKUP(Q$2+$A4346,Sheet2!CC:NO,$B4346,0),HLOOKUP(Q$2+$A4346,Sheet2!CC:NO,$B4346,0)&lt;&gt;""),HLOOKUP(Q$2+$A4346,Sheet2!CC:NO,$B4346,0),"")</f>
        <v/>
      </c>
    </row>
    <row r="4347" spans="1:17" x14ac:dyDescent="0.25">
      <c r="A4347" s="64">
        <f t="shared" si="539"/>
        <v>18</v>
      </c>
      <c r="B4347" s="64">
        <f t="shared" si="540"/>
        <v>439</v>
      </c>
      <c r="C4347" s="64">
        <f t="shared" si="541"/>
        <v>4</v>
      </c>
      <c r="D4347" s="64">
        <f t="shared" si="542"/>
        <v>435</v>
      </c>
      <c r="E4347" s="64">
        <f t="shared" si="543"/>
        <v>2171</v>
      </c>
      <c r="F4347" s="64" t="str">
        <f t="shared" si="536"/>
        <v/>
      </c>
      <c r="G4347" s="64" t="str">
        <f t="shared" si="537"/>
        <v/>
      </c>
      <c r="H4347" s="64" t="str">
        <f t="shared" si="538"/>
        <v/>
      </c>
      <c r="I4347" s="80" t="str">
        <f>IFERROR(VLOOKUP(D4347,Sheet2!A:B,2,0),"")</f>
        <v/>
      </c>
      <c r="J4347" s="64" t="str">
        <f>IFERROR(IF(I4347&lt;&gt;"",VLOOKUP(I4347,Sheet2!B:C,2,0),""),"")</f>
        <v/>
      </c>
      <c r="K4347" s="64" t="str">
        <f>IFERROR( IF(I4347&lt;&gt;"", HLOOKUP(L$2+$A4347,Sheet2!BX:NK,2,0),""),"")</f>
        <v/>
      </c>
      <c r="L4347" t="str">
        <f>IF(OR(HLOOKUP(L$2+$A4347,Sheet2!BX:NK,$B4347,0),HLOOKUP(L$2+$A4347,Sheet2!BX:NK,$B4347,0)&lt;&gt;""),HLOOKUP(L$2+$A4347,Sheet2!BX:NK,$B4347,0),"")</f>
        <v/>
      </c>
      <c r="M4347" t="str">
        <f>IF(OR(HLOOKUP(M$2+$A4347,Sheet2!BY:NL,$B4347,0),HLOOKUP(M$2+$A4347,Sheet2!BY:NL,$B4347,0)&lt;&gt;""),HLOOKUP(M$2+$A4347,Sheet2!BY:NL,$B4347,0),"")</f>
        <v/>
      </c>
      <c r="N4347" t="str">
        <f>IF(OR(HLOOKUP(N$2+$A4347,Sheet2!BZ:NM,$B4347,0),HLOOKUP(N$2+$A4347,Sheet2!BZ:NM,$B4347,0)&lt;&gt;""),HLOOKUP(N$2+$A4347,Sheet2!BZ:NM,$B4347,0),"")</f>
        <v/>
      </c>
      <c r="O4347" t="str">
        <f>IF(OR(HLOOKUP(O$2+$A4347,Sheet2!CA:NN,$B4347,0),HLOOKUP(O$2+$A4347,Sheet2!CA:NN,$B4347,0)&lt;&gt;""),HLOOKUP(O$2+$A4347,Sheet2!CA:NN,$B4347,0),"")</f>
        <v/>
      </c>
      <c r="P4347" t="str">
        <f>IF(OR(HLOOKUP(P$2+$A4347,Sheet2!CB:NO,$B4347,0),HLOOKUP(P$2+$A4347,Sheet2!CB:NO,$B4347,0)&lt;&gt;""),HLOOKUP(P$2+$A4347,Sheet2!CB:NO,$B4347,0),"")</f>
        <v/>
      </c>
      <c r="Q4347" t="str">
        <f>IF(OR(HLOOKUP(Q$2+$A4347,Sheet2!CC:NO,$B4347,0),HLOOKUP(Q$2+$A4347,Sheet2!CC:NO,$B4347,0)&lt;&gt;""),HLOOKUP(Q$2+$A4347,Sheet2!CC:NO,$B4347,0),"")</f>
        <v/>
      </c>
    </row>
    <row r="4348" spans="1:17" x14ac:dyDescent="0.25">
      <c r="A4348" s="64">
        <f t="shared" si="539"/>
        <v>24</v>
      </c>
      <c r="B4348" s="64">
        <f t="shared" si="540"/>
        <v>439</v>
      </c>
      <c r="C4348" s="64">
        <f t="shared" si="541"/>
        <v>5</v>
      </c>
      <c r="D4348" s="64">
        <f t="shared" si="542"/>
        <v>435</v>
      </c>
      <c r="E4348" s="64">
        <f t="shared" si="543"/>
        <v>2171</v>
      </c>
      <c r="F4348" s="64" t="str">
        <f t="shared" si="536"/>
        <v/>
      </c>
      <c r="G4348" s="64" t="str">
        <f t="shared" si="537"/>
        <v/>
      </c>
      <c r="H4348" s="64" t="str">
        <f t="shared" si="538"/>
        <v/>
      </c>
      <c r="I4348" s="80" t="str">
        <f>IFERROR(VLOOKUP(D4348,Sheet2!A:B,2,0),"")</f>
        <v/>
      </c>
      <c r="J4348" s="64" t="str">
        <f>IFERROR(IF(I4348&lt;&gt;"",VLOOKUP(I4348,Sheet2!B:C,2,0),""),"")</f>
        <v/>
      </c>
      <c r="K4348" s="64" t="str">
        <f>IFERROR( IF(I4348&lt;&gt;"", HLOOKUP(L$2+$A4348,Sheet2!BX:NK,2,0),""),"")</f>
        <v/>
      </c>
      <c r="L4348" t="str">
        <f>IF(OR(HLOOKUP(L$2+$A4348,Sheet2!BX:NK,$B4348,0),HLOOKUP(L$2+$A4348,Sheet2!BX:NK,$B4348,0)&lt;&gt;""),HLOOKUP(L$2+$A4348,Sheet2!BX:NK,$B4348,0),"")</f>
        <v/>
      </c>
      <c r="M4348" t="str">
        <f>IF(OR(HLOOKUP(M$2+$A4348,Sheet2!BY:NL,$B4348,0),HLOOKUP(M$2+$A4348,Sheet2!BY:NL,$B4348,0)&lt;&gt;""),HLOOKUP(M$2+$A4348,Sheet2!BY:NL,$B4348,0),"")</f>
        <v/>
      </c>
      <c r="N4348" t="str">
        <f>IF(OR(HLOOKUP(N$2+$A4348,Sheet2!BZ:NM,$B4348,0),HLOOKUP(N$2+$A4348,Sheet2!BZ:NM,$B4348,0)&lt;&gt;""),HLOOKUP(N$2+$A4348,Sheet2!BZ:NM,$B4348,0),"")</f>
        <v/>
      </c>
      <c r="O4348" t="str">
        <f>IF(OR(HLOOKUP(O$2+$A4348,Sheet2!CA:NN,$B4348,0),HLOOKUP(O$2+$A4348,Sheet2!CA:NN,$B4348,0)&lt;&gt;""),HLOOKUP(O$2+$A4348,Sheet2!CA:NN,$B4348,0),"")</f>
        <v/>
      </c>
      <c r="P4348" t="str">
        <f>IF(OR(HLOOKUP(P$2+$A4348,Sheet2!CB:NO,$B4348,0),HLOOKUP(P$2+$A4348,Sheet2!CB:NO,$B4348,0)&lt;&gt;""),HLOOKUP(P$2+$A4348,Sheet2!CB:NO,$B4348,0),"")</f>
        <v/>
      </c>
      <c r="Q4348" t="str">
        <f>IF(OR(HLOOKUP(Q$2+$A4348,Sheet2!CC:NO,$B4348,0),HLOOKUP(Q$2+$A4348,Sheet2!CC:NO,$B4348,0)&lt;&gt;""),HLOOKUP(Q$2+$A4348,Sheet2!CC:NO,$B4348,0),"")</f>
        <v/>
      </c>
    </row>
    <row r="4349" spans="1:17" x14ac:dyDescent="0.25">
      <c r="A4349" s="64">
        <f t="shared" si="539"/>
        <v>30</v>
      </c>
      <c r="B4349" s="64">
        <f t="shared" si="540"/>
        <v>439</v>
      </c>
      <c r="C4349" s="64">
        <f t="shared" si="541"/>
        <v>6</v>
      </c>
      <c r="D4349" s="64">
        <f t="shared" si="542"/>
        <v>435</v>
      </c>
      <c r="E4349" s="64">
        <f t="shared" si="543"/>
        <v>2171</v>
      </c>
      <c r="F4349" s="64" t="str">
        <f t="shared" si="536"/>
        <v/>
      </c>
      <c r="G4349" s="64" t="str">
        <f t="shared" si="537"/>
        <v/>
      </c>
      <c r="H4349" s="64" t="str">
        <f t="shared" si="538"/>
        <v/>
      </c>
      <c r="I4349" s="80" t="str">
        <f>IFERROR(VLOOKUP(D4349,Sheet2!A:B,2,0),"")</f>
        <v/>
      </c>
      <c r="J4349" s="64" t="str">
        <f>IFERROR(IF(I4349&lt;&gt;"",VLOOKUP(I4349,Sheet2!B:C,2,0),""),"")</f>
        <v/>
      </c>
      <c r="K4349" s="64" t="str">
        <f>IFERROR( IF(I4349&lt;&gt;"", HLOOKUP(L$2+$A4349,Sheet2!BX:NK,2,0),""),"")</f>
        <v/>
      </c>
      <c r="L4349" t="str">
        <f>IF(OR(HLOOKUP(L$2+$A4349,Sheet2!BX:NK,$B4349,0),HLOOKUP(L$2+$A4349,Sheet2!BX:NK,$B4349,0)&lt;&gt;""),HLOOKUP(L$2+$A4349,Sheet2!BX:NK,$B4349,0),"")</f>
        <v/>
      </c>
      <c r="M4349" t="str">
        <f>IF(OR(HLOOKUP(M$2+$A4349,Sheet2!BY:NL,$B4349,0),HLOOKUP(M$2+$A4349,Sheet2!BY:NL,$B4349,0)&lt;&gt;""),HLOOKUP(M$2+$A4349,Sheet2!BY:NL,$B4349,0),"")</f>
        <v/>
      </c>
      <c r="N4349" t="str">
        <f>IF(OR(HLOOKUP(N$2+$A4349,Sheet2!BZ:NM,$B4349,0),HLOOKUP(N$2+$A4349,Sheet2!BZ:NM,$B4349,0)&lt;&gt;""),HLOOKUP(N$2+$A4349,Sheet2!BZ:NM,$B4349,0),"")</f>
        <v/>
      </c>
      <c r="O4349" t="str">
        <f>IF(OR(HLOOKUP(O$2+$A4349,Sheet2!CA:NN,$B4349,0),HLOOKUP(O$2+$A4349,Sheet2!CA:NN,$B4349,0)&lt;&gt;""),HLOOKUP(O$2+$A4349,Sheet2!CA:NN,$B4349,0),"")</f>
        <v/>
      </c>
      <c r="P4349" t="str">
        <f>IF(OR(HLOOKUP(P$2+$A4349,Sheet2!CB:NO,$B4349,0),HLOOKUP(P$2+$A4349,Sheet2!CB:NO,$B4349,0)&lt;&gt;""),HLOOKUP(P$2+$A4349,Sheet2!CB:NO,$B4349,0),"")</f>
        <v/>
      </c>
      <c r="Q4349" t="str">
        <f>IF(OR(HLOOKUP(Q$2+$A4349,Sheet2!CC:NO,$B4349,0),HLOOKUP(Q$2+$A4349,Sheet2!CC:NO,$B4349,0)&lt;&gt;""),HLOOKUP(Q$2+$A4349,Sheet2!CC:NO,$B4349,0),"")</f>
        <v/>
      </c>
    </row>
    <row r="4350" spans="1:17" x14ac:dyDescent="0.25">
      <c r="A4350" s="64">
        <f t="shared" si="539"/>
        <v>36</v>
      </c>
      <c r="B4350" s="64">
        <f t="shared" si="540"/>
        <v>439</v>
      </c>
      <c r="C4350" s="64">
        <f t="shared" si="541"/>
        <v>7</v>
      </c>
      <c r="D4350" s="64">
        <f t="shared" si="542"/>
        <v>435</v>
      </c>
      <c r="E4350" s="64">
        <f t="shared" si="543"/>
        <v>2171</v>
      </c>
      <c r="F4350" s="64" t="str">
        <f t="shared" si="536"/>
        <v/>
      </c>
      <c r="G4350" s="64" t="str">
        <f t="shared" si="537"/>
        <v/>
      </c>
      <c r="H4350" s="64" t="str">
        <f t="shared" si="538"/>
        <v/>
      </c>
      <c r="I4350" s="80" t="str">
        <f>IFERROR(VLOOKUP(D4350,Sheet2!A:B,2,0),"")</f>
        <v/>
      </c>
      <c r="J4350" s="64" t="str">
        <f>IFERROR(IF(I4350&lt;&gt;"",VLOOKUP(I4350,Sheet2!B:C,2,0),""),"")</f>
        <v/>
      </c>
      <c r="K4350" s="64" t="str">
        <f>IFERROR( IF(I4350&lt;&gt;"", HLOOKUP(L$2+$A4350,Sheet2!BX:NK,2,0),""),"")</f>
        <v/>
      </c>
      <c r="L4350" t="str">
        <f>IF(OR(HLOOKUP(L$2+$A4350,Sheet2!BX:NK,$B4350,0),HLOOKUP(L$2+$A4350,Sheet2!BX:NK,$B4350,0)&lt;&gt;""),HLOOKUP(L$2+$A4350,Sheet2!BX:NK,$B4350,0),"")</f>
        <v/>
      </c>
      <c r="M4350" t="str">
        <f>IF(OR(HLOOKUP(M$2+$A4350,Sheet2!BY:NL,$B4350,0),HLOOKUP(M$2+$A4350,Sheet2!BY:NL,$B4350,0)&lt;&gt;""),HLOOKUP(M$2+$A4350,Sheet2!BY:NL,$B4350,0),"")</f>
        <v/>
      </c>
      <c r="N4350" t="str">
        <f>IF(OR(HLOOKUP(N$2+$A4350,Sheet2!BZ:NM,$B4350,0),HLOOKUP(N$2+$A4350,Sheet2!BZ:NM,$B4350,0)&lt;&gt;""),HLOOKUP(N$2+$A4350,Sheet2!BZ:NM,$B4350,0),"")</f>
        <v/>
      </c>
      <c r="O4350" t="str">
        <f>IF(OR(HLOOKUP(O$2+$A4350,Sheet2!CA:NN,$B4350,0),HLOOKUP(O$2+$A4350,Sheet2!CA:NN,$B4350,0)&lt;&gt;""),HLOOKUP(O$2+$A4350,Sheet2!CA:NN,$B4350,0),"")</f>
        <v/>
      </c>
      <c r="P4350" t="str">
        <f>IF(OR(HLOOKUP(P$2+$A4350,Sheet2!CB:NO,$B4350,0),HLOOKUP(P$2+$A4350,Sheet2!CB:NO,$B4350,0)&lt;&gt;""),HLOOKUP(P$2+$A4350,Sheet2!CB:NO,$B4350,0),"")</f>
        <v/>
      </c>
      <c r="Q4350" t="str">
        <f>IF(OR(HLOOKUP(Q$2+$A4350,Sheet2!CC:NO,$B4350,0),HLOOKUP(Q$2+$A4350,Sheet2!CC:NO,$B4350,0)&lt;&gt;""),HLOOKUP(Q$2+$A4350,Sheet2!CC:NO,$B4350,0),"")</f>
        <v/>
      </c>
    </row>
    <row r="4351" spans="1:17" x14ac:dyDescent="0.25">
      <c r="A4351" s="64">
        <f t="shared" si="539"/>
        <v>42</v>
      </c>
      <c r="B4351" s="64">
        <f t="shared" si="540"/>
        <v>439</v>
      </c>
      <c r="C4351" s="64">
        <f t="shared" si="541"/>
        <v>8</v>
      </c>
      <c r="D4351" s="64">
        <f t="shared" si="542"/>
        <v>435</v>
      </c>
      <c r="E4351" s="64">
        <f t="shared" si="543"/>
        <v>2171</v>
      </c>
      <c r="F4351" s="64" t="str">
        <f t="shared" si="536"/>
        <v/>
      </c>
      <c r="G4351" s="64" t="str">
        <f t="shared" si="537"/>
        <v/>
      </c>
      <c r="H4351" s="64" t="str">
        <f t="shared" si="538"/>
        <v/>
      </c>
      <c r="I4351" s="80" t="str">
        <f>IFERROR(VLOOKUP(D4351,Sheet2!A:B,2,0),"")</f>
        <v/>
      </c>
      <c r="J4351" s="64" t="str">
        <f>IFERROR(IF(I4351&lt;&gt;"",VLOOKUP(I4351,Sheet2!B:C,2,0),""),"")</f>
        <v/>
      </c>
      <c r="K4351" s="64" t="str">
        <f>IFERROR( IF(I4351&lt;&gt;"", HLOOKUP(L$2+$A4351,Sheet2!BX:NK,2,0),""),"")</f>
        <v/>
      </c>
      <c r="L4351" t="str">
        <f>IF(OR(HLOOKUP(L$2+$A4351,Sheet2!BX:NK,$B4351,0),HLOOKUP(L$2+$A4351,Sheet2!BX:NK,$B4351,0)&lt;&gt;""),HLOOKUP(L$2+$A4351,Sheet2!BX:NK,$B4351,0),"")</f>
        <v/>
      </c>
      <c r="M4351" t="str">
        <f>IF(OR(HLOOKUP(M$2+$A4351,Sheet2!BY:NL,$B4351,0),HLOOKUP(M$2+$A4351,Sheet2!BY:NL,$B4351,0)&lt;&gt;""),HLOOKUP(M$2+$A4351,Sheet2!BY:NL,$B4351,0),"")</f>
        <v/>
      </c>
      <c r="N4351" t="str">
        <f>IF(OR(HLOOKUP(N$2+$A4351,Sheet2!BZ:NM,$B4351,0),HLOOKUP(N$2+$A4351,Sheet2!BZ:NM,$B4351,0)&lt;&gt;""),HLOOKUP(N$2+$A4351,Sheet2!BZ:NM,$B4351,0),"")</f>
        <v/>
      </c>
      <c r="O4351" t="str">
        <f>IF(OR(HLOOKUP(O$2+$A4351,Sheet2!CA:NN,$B4351,0),HLOOKUP(O$2+$A4351,Sheet2!CA:NN,$B4351,0)&lt;&gt;""),HLOOKUP(O$2+$A4351,Sheet2!CA:NN,$B4351,0),"")</f>
        <v/>
      </c>
      <c r="P4351" t="str">
        <f>IF(OR(HLOOKUP(P$2+$A4351,Sheet2!CB:NO,$B4351,0),HLOOKUP(P$2+$A4351,Sheet2!CB:NO,$B4351,0)&lt;&gt;""),HLOOKUP(P$2+$A4351,Sheet2!CB:NO,$B4351,0),"")</f>
        <v/>
      </c>
      <c r="Q4351" t="str">
        <f>IF(OR(HLOOKUP(Q$2+$A4351,Sheet2!CC:NO,$B4351,0),HLOOKUP(Q$2+$A4351,Sheet2!CC:NO,$B4351,0)&lt;&gt;""),HLOOKUP(Q$2+$A4351,Sheet2!CC:NO,$B4351,0),"")</f>
        <v/>
      </c>
    </row>
    <row r="4352" spans="1:17" x14ac:dyDescent="0.25">
      <c r="A4352" s="64">
        <f t="shared" si="539"/>
        <v>48</v>
      </c>
      <c r="B4352" s="64">
        <f t="shared" si="540"/>
        <v>439</v>
      </c>
      <c r="C4352" s="64">
        <f t="shared" si="541"/>
        <v>9</v>
      </c>
      <c r="D4352" s="64">
        <f t="shared" si="542"/>
        <v>435</v>
      </c>
      <c r="E4352" s="64">
        <f t="shared" si="543"/>
        <v>2171</v>
      </c>
      <c r="F4352" s="64" t="str">
        <f t="shared" si="536"/>
        <v/>
      </c>
      <c r="G4352" s="64" t="str">
        <f t="shared" si="537"/>
        <v/>
      </c>
      <c r="H4352" s="64" t="str">
        <f t="shared" si="538"/>
        <v/>
      </c>
      <c r="I4352" s="80" t="str">
        <f>IFERROR(VLOOKUP(D4352,Sheet2!A:B,2,0),"")</f>
        <v/>
      </c>
      <c r="J4352" s="64" t="str">
        <f>IFERROR(IF(I4352&lt;&gt;"",VLOOKUP(I4352,Sheet2!B:C,2,0),""),"")</f>
        <v/>
      </c>
      <c r="K4352" s="64" t="str">
        <f>IFERROR( IF(I4352&lt;&gt;"", HLOOKUP(L$2+$A4352,Sheet2!BX:NK,2,0),""),"")</f>
        <v/>
      </c>
      <c r="L4352" t="str">
        <f>IF(OR(HLOOKUP(L$2+$A4352,Sheet2!BX:NK,$B4352,0),HLOOKUP(L$2+$A4352,Sheet2!BX:NK,$B4352,0)&lt;&gt;""),HLOOKUP(L$2+$A4352,Sheet2!BX:NK,$B4352,0),"")</f>
        <v/>
      </c>
      <c r="M4352" t="str">
        <f>IF(OR(HLOOKUP(M$2+$A4352,Sheet2!BY:NL,$B4352,0),HLOOKUP(M$2+$A4352,Sheet2!BY:NL,$B4352,0)&lt;&gt;""),HLOOKUP(M$2+$A4352,Sheet2!BY:NL,$B4352,0),"")</f>
        <v/>
      </c>
      <c r="N4352" t="str">
        <f>IF(OR(HLOOKUP(N$2+$A4352,Sheet2!BZ:NM,$B4352,0),HLOOKUP(N$2+$A4352,Sheet2!BZ:NM,$B4352,0)&lt;&gt;""),HLOOKUP(N$2+$A4352,Sheet2!BZ:NM,$B4352,0),"")</f>
        <v/>
      </c>
      <c r="O4352" t="str">
        <f>IF(OR(HLOOKUP(O$2+$A4352,Sheet2!CA:NN,$B4352,0),HLOOKUP(O$2+$A4352,Sheet2!CA:NN,$B4352,0)&lt;&gt;""),HLOOKUP(O$2+$A4352,Sheet2!CA:NN,$B4352,0),"")</f>
        <v/>
      </c>
      <c r="P4352" t="str">
        <f>IF(OR(HLOOKUP(P$2+$A4352,Sheet2!CB:NO,$B4352,0),HLOOKUP(P$2+$A4352,Sheet2!CB:NO,$B4352,0)&lt;&gt;""),HLOOKUP(P$2+$A4352,Sheet2!CB:NO,$B4352,0),"")</f>
        <v/>
      </c>
      <c r="Q4352" t="str">
        <f>IF(OR(HLOOKUP(Q$2+$A4352,Sheet2!CC:NO,$B4352,0),HLOOKUP(Q$2+$A4352,Sheet2!CC:NO,$B4352,0)&lt;&gt;""),HLOOKUP(Q$2+$A4352,Sheet2!CC:NO,$B4352,0),"")</f>
        <v/>
      </c>
    </row>
    <row r="4353" spans="1:17" x14ac:dyDescent="0.25">
      <c r="A4353" s="64">
        <f t="shared" si="539"/>
        <v>54</v>
      </c>
      <c r="B4353" s="64">
        <f t="shared" si="540"/>
        <v>439</v>
      </c>
      <c r="C4353" s="64">
        <f t="shared" si="541"/>
        <v>10</v>
      </c>
      <c r="D4353" s="64">
        <f t="shared" si="542"/>
        <v>435</v>
      </c>
      <c r="E4353" s="64">
        <f t="shared" si="543"/>
        <v>2171</v>
      </c>
      <c r="F4353" s="64" t="str">
        <f t="shared" si="536"/>
        <v/>
      </c>
      <c r="G4353" s="64" t="str">
        <f t="shared" si="537"/>
        <v/>
      </c>
      <c r="H4353" s="64" t="str">
        <f t="shared" si="538"/>
        <v/>
      </c>
      <c r="I4353" s="80" t="str">
        <f>IFERROR(VLOOKUP(D4353,Sheet2!A:B,2,0),"")</f>
        <v/>
      </c>
      <c r="J4353" s="64" t="str">
        <f>IFERROR(IF(I4353&lt;&gt;"",VLOOKUP(I4353,Sheet2!B:C,2,0),""),"")</f>
        <v/>
      </c>
      <c r="K4353" s="64" t="str">
        <f>IFERROR( IF(I4353&lt;&gt;"", HLOOKUP(L$2+$A4353,Sheet2!BX:NK,2,0),""),"")</f>
        <v/>
      </c>
      <c r="L4353" t="str">
        <f>IF(OR(HLOOKUP(L$2+$A4353,Sheet2!BX:NK,$B4353,0),HLOOKUP(L$2+$A4353,Sheet2!BX:NK,$B4353,0)&lt;&gt;""),HLOOKUP(L$2+$A4353,Sheet2!BX:NK,$B4353,0),"")</f>
        <v/>
      </c>
      <c r="M4353" t="str">
        <f>IF(OR(HLOOKUP(M$2+$A4353,Sheet2!BY:NL,$B4353,0),HLOOKUP(M$2+$A4353,Sheet2!BY:NL,$B4353,0)&lt;&gt;""),HLOOKUP(M$2+$A4353,Sheet2!BY:NL,$B4353,0),"")</f>
        <v/>
      </c>
      <c r="N4353" t="str">
        <f>IF(OR(HLOOKUP(N$2+$A4353,Sheet2!BZ:NM,$B4353,0),HLOOKUP(N$2+$A4353,Sheet2!BZ:NM,$B4353,0)&lt;&gt;""),HLOOKUP(N$2+$A4353,Sheet2!BZ:NM,$B4353,0),"")</f>
        <v/>
      </c>
      <c r="O4353" t="str">
        <f>IF(OR(HLOOKUP(O$2+$A4353,Sheet2!CA:NN,$B4353,0),HLOOKUP(O$2+$A4353,Sheet2!CA:NN,$B4353,0)&lt;&gt;""),HLOOKUP(O$2+$A4353,Sheet2!CA:NN,$B4353,0),"")</f>
        <v/>
      </c>
      <c r="P4353" t="str">
        <f>IF(OR(HLOOKUP(P$2+$A4353,Sheet2!CB:NO,$B4353,0),HLOOKUP(P$2+$A4353,Sheet2!CB:NO,$B4353,0)&lt;&gt;""),HLOOKUP(P$2+$A4353,Sheet2!CB:NO,$B4353,0),"")</f>
        <v/>
      </c>
      <c r="Q4353" t="str">
        <f>IF(OR(HLOOKUP(Q$2+$A4353,Sheet2!CC:NO,$B4353,0),HLOOKUP(Q$2+$A4353,Sheet2!CC:NO,$B4353,0)&lt;&gt;""),HLOOKUP(Q$2+$A4353,Sheet2!CC:NO,$B4353,0),"")</f>
        <v/>
      </c>
    </row>
    <row r="4354" spans="1:17" x14ac:dyDescent="0.25">
      <c r="A4354" s="64">
        <f t="shared" si="539"/>
        <v>0</v>
      </c>
      <c r="B4354" s="64">
        <f t="shared" si="540"/>
        <v>440</v>
      </c>
      <c r="C4354" s="64">
        <f t="shared" si="541"/>
        <v>1</v>
      </c>
      <c r="D4354" s="64">
        <f t="shared" si="542"/>
        <v>436</v>
      </c>
      <c r="E4354" s="64">
        <f t="shared" si="543"/>
        <v>2176</v>
      </c>
      <c r="F4354" s="64" t="str">
        <f t="shared" si="536"/>
        <v/>
      </c>
      <c r="G4354" s="64" t="str">
        <f t="shared" si="537"/>
        <v/>
      </c>
      <c r="H4354" s="64" t="str">
        <f t="shared" si="538"/>
        <v/>
      </c>
      <c r="I4354" s="80" t="str">
        <f>IFERROR(VLOOKUP(D4354,Sheet2!A:B,2,0),"")</f>
        <v/>
      </c>
      <c r="J4354" s="64" t="str">
        <f>IFERROR(IF(I4354&lt;&gt;"",VLOOKUP(I4354,Sheet2!B:C,2,0),""),"")</f>
        <v/>
      </c>
      <c r="K4354" s="64" t="str">
        <f>IFERROR( IF(I4354&lt;&gt;"", HLOOKUP(L$2+$A4354,Sheet2!BX:NK,2,0),""),"")</f>
        <v/>
      </c>
      <c r="L4354" t="str">
        <f>IF(OR(HLOOKUP(L$2+$A4354,Sheet2!BX:NK,$B4354,0),HLOOKUP(L$2+$A4354,Sheet2!BX:NK,$B4354,0)&lt;&gt;""),HLOOKUP(L$2+$A4354,Sheet2!BX:NK,$B4354,0),"")</f>
        <v/>
      </c>
      <c r="M4354" t="str">
        <f>IF(OR(HLOOKUP(M$2+$A4354,Sheet2!BY:NL,$B4354,0),HLOOKUP(M$2+$A4354,Sheet2!BY:NL,$B4354,0)&lt;&gt;""),HLOOKUP(M$2+$A4354,Sheet2!BY:NL,$B4354,0),"")</f>
        <v/>
      </c>
      <c r="N4354" t="str">
        <f>IF(OR(HLOOKUP(N$2+$A4354,Sheet2!BZ:NM,$B4354,0),HLOOKUP(N$2+$A4354,Sheet2!BZ:NM,$B4354,0)&lt;&gt;""),HLOOKUP(N$2+$A4354,Sheet2!BZ:NM,$B4354,0),"")</f>
        <v/>
      </c>
      <c r="O4354" t="str">
        <f>IF(OR(HLOOKUP(O$2+$A4354,Sheet2!CA:NN,$B4354,0),HLOOKUP(O$2+$A4354,Sheet2!CA:NN,$B4354,0)&lt;&gt;""),HLOOKUP(O$2+$A4354,Sheet2!CA:NN,$B4354,0),"")</f>
        <v/>
      </c>
      <c r="P4354" t="str">
        <f>IF(OR(HLOOKUP(P$2+$A4354,Sheet2!CB:NO,$B4354,0),HLOOKUP(P$2+$A4354,Sheet2!CB:NO,$B4354,0)&lt;&gt;""),HLOOKUP(P$2+$A4354,Sheet2!CB:NO,$B4354,0),"")</f>
        <v/>
      </c>
      <c r="Q4354" t="str">
        <f>IF(OR(HLOOKUP(Q$2+$A4354,Sheet2!CC:NO,$B4354,0),HLOOKUP(Q$2+$A4354,Sheet2!CC:NO,$B4354,0)&lt;&gt;""),HLOOKUP(Q$2+$A4354,Sheet2!CC:NO,$B4354,0),"")</f>
        <v/>
      </c>
    </row>
    <row r="4355" spans="1:17" x14ac:dyDescent="0.25">
      <c r="A4355" s="64">
        <f t="shared" si="539"/>
        <v>6</v>
      </c>
      <c r="B4355" s="64">
        <f t="shared" si="540"/>
        <v>440</v>
      </c>
      <c r="C4355" s="64">
        <f t="shared" si="541"/>
        <v>2</v>
      </c>
      <c r="D4355" s="64">
        <f t="shared" si="542"/>
        <v>436</v>
      </c>
      <c r="E4355" s="64">
        <f t="shared" si="543"/>
        <v>2176</v>
      </c>
      <c r="F4355" s="64" t="str">
        <f t="shared" si="536"/>
        <v/>
      </c>
      <c r="G4355" s="64" t="str">
        <f t="shared" si="537"/>
        <v/>
      </c>
      <c r="H4355" s="64" t="str">
        <f t="shared" si="538"/>
        <v/>
      </c>
      <c r="I4355" s="80" t="str">
        <f>IFERROR(VLOOKUP(D4355,Sheet2!A:B,2,0),"")</f>
        <v/>
      </c>
      <c r="J4355" s="64" t="str">
        <f>IFERROR(IF(I4355&lt;&gt;"",VLOOKUP(I4355,Sheet2!B:C,2,0),""),"")</f>
        <v/>
      </c>
      <c r="K4355" s="64" t="str">
        <f>IFERROR( IF(I4355&lt;&gt;"", HLOOKUP(L$2+$A4355,Sheet2!BX:NK,2,0),""),"")</f>
        <v/>
      </c>
      <c r="L4355" t="str">
        <f>IF(OR(HLOOKUP(L$2+$A4355,Sheet2!BX:NK,$B4355,0),HLOOKUP(L$2+$A4355,Sheet2!BX:NK,$B4355,0)&lt;&gt;""),HLOOKUP(L$2+$A4355,Sheet2!BX:NK,$B4355,0),"")</f>
        <v/>
      </c>
      <c r="M4355" t="str">
        <f>IF(OR(HLOOKUP(M$2+$A4355,Sheet2!BY:NL,$B4355,0),HLOOKUP(M$2+$A4355,Sheet2!BY:NL,$B4355,0)&lt;&gt;""),HLOOKUP(M$2+$A4355,Sheet2!BY:NL,$B4355,0),"")</f>
        <v/>
      </c>
      <c r="N4355" t="str">
        <f>IF(OR(HLOOKUP(N$2+$A4355,Sheet2!BZ:NM,$B4355,0),HLOOKUP(N$2+$A4355,Sheet2!BZ:NM,$B4355,0)&lt;&gt;""),HLOOKUP(N$2+$A4355,Sheet2!BZ:NM,$B4355,0),"")</f>
        <v/>
      </c>
      <c r="O4355" t="str">
        <f>IF(OR(HLOOKUP(O$2+$A4355,Sheet2!CA:NN,$B4355,0),HLOOKUP(O$2+$A4355,Sheet2!CA:NN,$B4355,0)&lt;&gt;""),HLOOKUP(O$2+$A4355,Sheet2!CA:NN,$B4355,0),"")</f>
        <v/>
      </c>
      <c r="P4355" t="str">
        <f>IF(OR(HLOOKUP(P$2+$A4355,Sheet2!CB:NO,$B4355,0),HLOOKUP(P$2+$A4355,Sheet2!CB:NO,$B4355,0)&lt;&gt;""),HLOOKUP(P$2+$A4355,Sheet2!CB:NO,$B4355,0),"")</f>
        <v/>
      </c>
      <c r="Q4355" t="str">
        <f>IF(OR(HLOOKUP(Q$2+$A4355,Sheet2!CC:NO,$B4355,0),HLOOKUP(Q$2+$A4355,Sheet2!CC:NO,$B4355,0)&lt;&gt;""),HLOOKUP(Q$2+$A4355,Sheet2!CC:NO,$B4355,0),"")</f>
        <v/>
      </c>
    </row>
    <row r="4356" spans="1:17" x14ac:dyDescent="0.25">
      <c r="A4356" s="64">
        <f t="shared" si="539"/>
        <v>12</v>
      </c>
      <c r="B4356" s="64">
        <f t="shared" si="540"/>
        <v>440</v>
      </c>
      <c r="C4356" s="64">
        <f t="shared" si="541"/>
        <v>3</v>
      </c>
      <c r="D4356" s="64">
        <f t="shared" si="542"/>
        <v>436</v>
      </c>
      <c r="E4356" s="64">
        <f t="shared" si="543"/>
        <v>2176</v>
      </c>
      <c r="F4356" s="64" t="str">
        <f t="shared" si="536"/>
        <v/>
      </c>
      <c r="G4356" s="64" t="str">
        <f t="shared" si="537"/>
        <v/>
      </c>
      <c r="H4356" s="64" t="str">
        <f t="shared" si="538"/>
        <v/>
      </c>
      <c r="I4356" s="80" t="str">
        <f>IFERROR(VLOOKUP(D4356,Sheet2!A:B,2,0),"")</f>
        <v/>
      </c>
      <c r="J4356" s="64" t="str">
        <f>IFERROR(IF(I4356&lt;&gt;"",VLOOKUP(I4356,Sheet2!B:C,2,0),""),"")</f>
        <v/>
      </c>
      <c r="K4356" s="64" t="str">
        <f>IFERROR( IF(I4356&lt;&gt;"", HLOOKUP(L$2+$A4356,Sheet2!BX:NK,2,0),""),"")</f>
        <v/>
      </c>
      <c r="L4356" t="str">
        <f>IF(OR(HLOOKUP(L$2+$A4356,Sheet2!BX:NK,$B4356,0),HLOOKUP(L$2+$A4356,Sheet2!BX:NK,$B4356,0)&lt;&gt;""),HLOOKUP(L$2+$A4356,Sheet2!BX:NK,$B4356,0),"")</f>
        <v/>
      </c>
      <c r="M4356" t="str">
        <f>IF(OR(HLOOKUP(M$2+$A4356,Sheet2!BY:NL,$B4356,0),HLOOKUP(M$2+$A4356,Sheet2!BY:NL,$B4356,0)&lt;&gt;""),HLOOKUP(M$2+$A4356,Sheet2!BY:NL,$B4356,0),"")</f>
        <v/>
      </c>
      <c r="N4356" t="str">
        <f>IF(OR(HLOOKUP(N$2+$A4356,Sheet2!BZ:NM,$B4356,0),HLOOKUP(N$2+$A4356,Sheet2!BZ:NM,$B4356,0)&lt;&gt;""),HLOOKUP(N$2+$A4356,Sheet2!BZ:NM,$B4356,0),"")</f>
        <v/>
      </c>
      <c r="O4356" t="str">
        <f>IF(OR(HLOOKUP(O$2+$A4356,Sheet2!CA:NN,$B4356,0),HLOOKUP(O$2+$A4356,Sheet2!CA:NN,$B4356,0)&lt;&gt;""),HLOOKUP(O$2+$A4356,Sheet2!CA:NN,$B4356,0),"")</f>
        <v/>
      </c>
      <c r="P4356" t="str">
        <f>IF(OR(HLOOKUP(P$2+$A4356,Sheet2!CB:NO,$B4356,0),HLOOKUP(P$2+$A4356,Sheet2!CB:NO,$B4356,0)&lt;&gt;""),HLOOKUP(P$2+$A4356,Sheet2!CB:NO,$B4356,0),"")</f>
        <v/>
      </c>
      <c r="Q4356" t="str">
        <f>IF(OR(HLOOKUP(Q$2+$A4356,Sheet2!CC:NO,$B4356,0),HLOOKUP(Q$2+$A4356,Sheet2!CC:NO,$B4356,0)&lt;&gt;""),HLOOKUP(Q$2+$A4356,Sheet2!CC:NO,$B4356,0),"")</f>
        <v/>
      </c>
    </row>
    <row r="4357" spans="1:17" x14ac:dyDescent="0.25">
      <c r="A4357" s="64">
        <f t="shared" si="539"/>
        <v>18</v>
      </c>
      <c r="B4357" s="64">
        <f t="shared" si="540"/>
        <v>440</v>
      </c>
      <c r="C4357" s="64">
        <f t="shared" si="541"/>
        <v>4</v>
      </c>
      <c r="D4357" s="64">
        <f t="shared" si="542"/>
        <v>436</v>
      </c>
      <c r="E4357" s="64">
        <f t="shared" si="543"/>
        <v>2176</v>
      </c>
      <c r="F4357" s="64" t="str">
        <f t="shared" ref="F4357:F4420" si="544">IFERROR(IF(I4357&lt;&gt;"",IF(LEFT(K4357,2)="1-",1,2),""),"")</f>
        <v/>
      </c>
      <c r="G4357" s="64" t="str">
        <f t="shared" ref="G4357:G4420" si="545">IFERROR(IF(I4357&lt;&gt;"",MONTH( RIGHT(K4357,LEN(K4357)-FIND("-",K4357))),""),"")</f>
        <v/>
      </c>
      <c r="H4357" s="64" t="str">
        <f t="shared" ref="H4357:H4420" si="546">IFERROR(IF(I4357&lt;&gt;"",YEAR( RIGHT(K4357,LEN(K4357)-FIND("-",K4357))),""),"")</f>
        <v/>
      </c>
      <c r="I4357" s="80" t="str">
        <f>IFERROR(VLOOKUP(D4357,Sheet2!A:B,2,0),"")</f>
        <v/>
      </c>
      <c r="J4357" s="64" t="str">
        <f>IFERROR(IF(I4357&lt;&gt;"",VLOOKUP(I4357,Sheet2!B:C,2,0),""),"")</f>
        <v/>
      </c>
      <c r="K4357" s="64" t="str">
        <f>IFERROR( IF(I4357&lt;&gt;"", HLOOKUP(L$2+$A4357,Sheet2!BX:NK,2,0),""),"")</f>
        <v/>
      </c>
      <c r="L4357" t="str">
        <f>IF(OR(HLOOKUP(L$2+$A4357,Sheet2!BX:NK,$B4357,0),HLOOKUP(L$2+$A4357,Sheet2!BX:NK,$B4357,0)&lt;&gt;""),HLOOKUP(L$2+$A4357,Sheet2!BX:NK,$B4357,0),"")</f>
        <v/>
      </c>
      <c r="M4357" t="str">
        <f>IF(OR(HLOOKUP(M$2+$A4357,Sheet2!BY:NL,$B4357,0),HLOOKUP(M$2+$A4357,Sheet2!BY:NL,$B4357,0)&lt;&gt;""),HLOOKUP(M$2+$A4357,Sheet2!BY:NL,$B4357,0),"")</f>
        <v/>
      </c>
      <c r="N4357" t="str">
        <f>IF(OR(HLOOKUP(N$2+$A4357,Sheet2!BZ:NM,$B4357,0),HLOOKUP(N$2+$A4357,Sheet2!BZ:NM,$B4357,0)&lt;&gt;""),HLOOKUP(N$2+$A4357,Sheet2!BZ:NM,$B4357,0),"")</f>
        <v/>
      </c>
      <c r="O4357" t="str">
        <f>IF(OR(HLOOKUP(O$2+$A4357,Sheet2!CA:NN,$B4357,0),HLOOKUP(O$2+$A4357,Sheet2!CA:NN,$B4357,0)&lt;&gt;""),HLOOKUP(O$2+$A4357,Sheet2!CA:NN,$B4357,0),"")</f>
        <v/>
      </c>
      <c r="P4357" t="str">
        <f>IF(OR(HLOOKUP(P$2+$A4357,Sheet2!CB:NO,$B4357,0),HLOOKUP(P$2+$A4357,Sheet2!CB:NO,$B4357,0)&lt;&gt;""),HLOOKUP(P$2+$A4357,Sheet2!CB:NO,$B4357,0),"")</f>
        <v/>
      </c>
      <c r="Q4357" t="str">
        <f>IF(OR(HLOOKUP(Q$2+$A4357,Sheet2!CC:NO,$B4357,0),HLOOKUP(Q$2+$A4357,Sheet2!CC:NO,$B4357,0)&lt;&gt;""),HLOOKUP(Q$2+$A4357,Sheet2!CC:NO,$B4357,0),"")</f>
        <v/>
      </c>
    </row>
    <row r="4358" spans="1:17" x14ac:dyDescent="0.25">
      <c r="A4358" s="64">
        <f t="shared" ref="A4358:A4421" si="547">IF(C4358&lt;&gt;1,A4357+6,0)</f>
        <v>24</v>
      </c>
      <c r="B4358" s="64">
        <f t="shared" ref="B4358:B4421" si="548">IF(C4358&lt;&gt;1,B4357,B4357+1)</f>
        <v>440</v>
      </c>
      <c r="C4358" s="64">
        <f t="shared" ref="C4358:C4421" si="549">IF($C$3-C4357=0,1,C4357+1)</f>
        <v>5</v>
      </c>
      <c r="D4358" s="64">
        <f t="shared" ref="D4358:D4421" si="550">IF(C4358=1,D4357+1,D4357)</f>
        <v>436</v>
      </c>
      <c r="E4358" s="64">
        <f t="shared" ref="E4358:E4421" si="551">IF(D4358&lt;&gt;D4357,E4357+5,E4357)</f>
        <v>2176</v>
      </c>
      <c r="F4358" s="64" t="str">
        <f t="shared" si="544"/>
        <v/>
      </c>
      <c r="G4358" s="64" t="str">
        <f t="shared" si="545"/>
        <v/>
      </c>
      <c r="H4358" s="64" t="str">
        <f t="shared" si="546"/>
        <v/>
      </c>
      <c r="I4358" s="80" t="str">
        <f>IFERROR(VLOOKUP(D4358,Sheet2!A:B,2,0),"")</f>
        <v/>
      </c>
      <c r="J4358" s="64" t="str">
        <f>IFERROR(IF(I4358&lt;&gt;"",VLOOKUP(I4358,Sheet2!B:C,2,0),""),"")</f>
        <v/>
      </c>
      <c r="K4358" s="64" t="str">
        <f>IFERROR( IF(I4358&lt;&gt;"", HLOOKUP(L$2+$A4358,Sheet2!BX:NK,2,0),""),"")</f>
        <v/>
      </c>
      <c r="L4358" t="str">
        <f>IF(OR(HLOOKUP(L$2+$A4358,Sheet2!BX:NK,$B4358,0),HLOOKUP(L$2+$A4358,Sheet2!BX:NK,$B4358,0)&lt;&gt;""),HLOOKUP(L$2+$A4358,Sheet2!BX:NK,$B4358,0),"")</f>
        <v/>
      </c>
      <c r="M4358" t="str">
        <f>IF(OR(HLOOKUP(M$2+$A4358,Sheet2!BY:NL,$B4358,0),HLOOKUP(M$2+$A4358,Sheet2!BY:NL,$B4358,0)&lt;&gt;""),HLOOKUP(M$2+$A4358,Sheet2!BY:NL,$B4358,0),"")</f>
        <v/>
      </c>
      <c r="N4358" t="str">
        <f>IF(OR(HLOOKUP(N$2+$A4358,Sheet2!BZ:NM,$B4358,0),HLOOKUP(N$2+$A4358,Sheet2!BZ:NM,$B4358,0)&lt;&gt;""),HLOOKUP(N$2+$A4358,Sheet2!BZ:NM,$B4358,0),"")</f>
        <v/>
      </c>
      <c r="O4358" t="str">
        <f>IF(OR(HLOOKUP(O$2+$A4358,Sheet2!CA:NN,$B4358,0),HLOOKUP(O$2+$A4358,Sheet2!CA:NN,$B4358,0)&lt;&gt;""),HLOOKUP(O$2+$A4358,Sheet2!CA:NN,$B4358,0),"")</f>
        <v/>
      </c>
      <c r="P4358" t="str">
        <f>IF(OR(HLOOKUP(P$2+$A4358,Sheet2!CB:NO,$B4358,0),HLOOKUP(P$2+$A4358,Sheet2!CB:NO,$B4358,0)&lt;&gt;""),HLOOKUP(P$2+$A4358,Sheet2!CB:NO,$B4358,0),"")</f>
        <v/>
      </c>
      <c r="Q4358" t="str">
        <f>IF(OR(HLOOKUP(Q$2+$A4358,Sheet2!CC:NO,$B4358,0),HLOOKUP(Q$2+$A4358,Sheet2!CC:NO,$B4358,0)&lt;&gt;""),HLOOKUP(Q$2+$A4358,Sheet2!CC:NO,$B4358,0),"")</f>
        <v/>
      </c>
    </row>
    <row r="4359" spans="1:17" x14ac:dyDescent="0.25">
      <c r="A4359" s="64">
        <f t="shared" si="547"/>
        <v>30</v>
      </c>
      <c r="B4359" s="64">
        <f t="shared" si="548"/>
        <v>440</v>
      </c>
      <c r="C4359" s="64">
        <f t="shared" si="549"/>
        <v>6</v>
      </c>
      <c r="D4359" s="64">
        <f t="shared" si="550"/>
        <v>436</v>
      </c>
      <c r="E4359" s="64">
        <f t="shared" si="551"/>
        <v>2176</v>
      </c>
      <c r="F4359" s="64" t="str">
        <f t="shared" si="544"/>
        <v/>
      </c>
      <c r="G4359" s="64" t="str">
        <f t="shared" si="545"/>
        <v/>
      </c>
      <c r="H4359" s="64" t="str">
        <f t="shared" si="546"/>
        <v/>
      </c>
      <c r="I4359" s="80" t="str">
        <f>IFERROR(VLOOKUP(D4359,Sheet2!A:B,2,0),"")</f>
        <v/>
      </c>
      <c r="J4359" s="64" t="str">
        <f>IFERROR(IF(I4359&lt;&gt;"",VLOOKUP(I4359,Sheet2!B:C,2,0),""),"")</f>
        <v/>
      </c>
      <c r="K4359" s="64" t="str">
        <f>IFERROR( IF(I4359&lt;&gt;"", HLOOKUP(L$2+$A4359,Sheet2!BX:NK,2,0),""),"")</f>
        <v/>
      </c>
      <c r="L4359" t="str">
        <f>IF(OR(HLOOKUP(L$2+$A4359,Sheet2!BX:NK,$B4359,0),HLOOKUP(L$2+$A4359,Sheet2!BX:NK,$B4359,0)&lt;&gt;""),HLOOKUP(L$2+$A4359,Sheet2!BX:NK,$B4359,0),"")</f>
        <v/>
      </c>
      <c r="M4359" t="str">
        <f>IF(OR(HLOOKUP(M$2+$A4359,Sheet2!BY:NL,$B4359,0),HLOOKUP(M$2+$A4359,Sheet2!BY:NL,$B4359,0)&lt;&gt;""),HLOOKUP(M$2+$A4359,Sheet2!BY:NL,$B4359,0),"")</f>
        <v/>
      </c>
      <c r="N4359" t="str">
        <f>IF(OR(HLOOKUP(N$2+$A4359,Sheet2!BZ:NM,$B4359,0),HLOOKUP(N$2+$A4359,Sheet2!BZ:NM,$B4359,0)&lt;&gt;""),HLOOKUP(N$2+$A4359,Sheet2!BZ:NM,$B4359,0),"")</f>
        <v/>
      </c>
      <c r="O4359" t="str">
        <f>IF(OR(HLOOKUP(O$2+$A4359,Sheet2!CA:NN,$B4359,0),HLOOKUP(O$2+$A4359,Sheet2!CA:NN,$B4359,0)&lt;&gt;""),HLOOKUP(O$2+$A4359,Sheet2!CA:NN,$B4359,0),"")</f>
        <v/>
      </c>
      <c r="P4359" t="str">
        <f>IF(OR(HLOOKUP(P$2+$A4359,Sheet2!CB:NO,$B4359,0),HLOOKUP(P$2+$A4359,Sheet2!CB:NO,$B4359,0)&lt;&gt;""),HLOOKUP(P$2+$A4359,Sheet2!CB:NO,$B4359,0),"")</f>
        <v/>
      </c>
      <c r="Q4359" t="str">
        <f>IF(OR(HLOOKUP(Q$2+$A4359,Sheet2!CC:NO,$B4359,0),HLOOKUP(Q$2+$A4359,Sheet2!CC:NO,$B4359,0)&lt;&gt;""),HLOOKUP(Q$2+$A4359,Sheet2!CC:NO,$B4359,0),"")</f>
        <v/>
      </c>
    </row>
    <row r="4360" spans="1:17" x14ac:dyDescent="0.25">
      <c r="A4360" s="64">
        <f t="shared" si="547"/>
        <v>36</v>
      </c>
      <c r="B4360" s="64">
        <f t="shared" si="548"/>
        <v>440</v>
      </c>
      <c r="C4360" s="64">
        <f t="shared" si="549"/>
        <v>7</v>
      </c>
      <c r="D4360" s="64">
        <f t="shared" si="550"/>
        <v>436</v>
      </c>
      <c r="E4360" s="64">
        <f t="shared" si="551"/>
        <v>2176</v>
      </c>
      <c r="F4360" s="64" t="str">
        <f t="shared" si="544"/>
        <v/>
      </c>
      <c r="G4360" s="64" t="str">
        <f t="shared" si="545"/>
        <v/>
      </c>
      <c r="H4360" s="64" t="str">
        <f t="shared" si="546"/>
        <v/>
      </c>
      <c r="I4360" s="80" t="str">
        <f>IFERROR(VLOOKUP(D4360,Sheet2!A:B,2,0),"")</f>
        <v/>
      </c>
      <c r="J4360" s="64" t="str">
        <f>IFERROR(IF(I4360&lt;&gt;"",VLOOKUP(I4360,Sheet2!B:C,2,0),""),"")</f>
        <v/>
      </c>
      <c r="K4360" s="64" t="str">
        <f>IFERROR( IF(I4360&lt;&gt;"", HLOOKUP(L$2+$A4360,Sheet2!BX:NK,2,0),""),"")</f>
        <v/>
      </c>
      <c r="L4360" t="str">
        <f>IF(OR(HLOOKUP(L$2+$A4360,Sheet2!BX:NK,$B4360,0),HLOOKUP(L$2+$A4360,Sheet2!BX:NK,$B4360,0)&lt;&gt;""),HLOOKUP(L$2+$A4360,Sheet2!BX:NK,$B4360,0),"")</f>
        <v/>
      </c>
      <c r="M4360" t="str">
        <f>IF(OR(HLOOKUP(M$2+$A4360,Sheet2!BY:NL,$B4360,0),HLOOKUP(M$2+$A4360,Sheet2!BY:NL,$B4360,0)&lt;&gt;""),HLOOKUP(M$2+$A4360,Sheet2!BY:NL,$B4360,0),"")</f>
        <v/>
      </c>
      <c r="N4360" t="str">
        <f>IF(OR(HLOOKUP(N$2+$A4360,Sheet2!BZ:NM,$B4360,0),HLOOKUP(N$2+$A4360,Sheet2!BZ:NM,$B4360,0)&lt;&gt;""),HLOOKUP(N$2+$A4360,Sheet2!BZ:NM,$B4360,0),"")</f>
        <v/>
      </c>
      <c r="O4360" t="str">
        <f>IF(OR(HLOOKUP(O$2+$A4360,Sheet2!CA:NN,$B4360,0),HLOOKUP(O$2+$A4360,Sheet2!CA:NN,$B4360,0)&lt;&gt;""),HLOOKUP(O$2+$A4360,Sheet2!CA:NN,$B4360,0),"")</f>
        <v/>
      </c>
      <c r="P4360" t="str">
        <f>IF(OR(HLOOKUP(P$2+$A4360,Sheet2!CB:NO,$B4360,0),HLOOKUP(P$2+$A4360,Sheet2!CB:NO,$B4360,0)&lt;&gt;""),HLOOKUP(P$2+$A4360,Sheet2!CB:NO,$B4360,0),"")</f>
        <v/>
      </c>
      <c r="Q4360" t="str">
        <f>IF(OR(HLOOKUP(Q$2+$A4360,Sheet2!CC:NO,$B4360,0),HLOOKUP(Q$2+$A4360,Sheet2!CC:NO,$B4360,0)&lt;&gt;""),HLOOKUP(Q$2+$A4360,Sheet2!CC:NO,$B4360,0),"")</f>
        <v/>
      </c>
    </row>
    <row r="4361" spans="1:17" x14ac:dyDescent="0.25">
      <c r="A4361" s="64">
        <f t="shared" si="547"/>
        <v>42</v>
      </c>
      <c r="B4361" s="64">
        <f t="shared" si="548"/>
        <v>440</v>
      </c>
      <c r="C4361" s="64">
        <f t="shared" si="549"/>
        <v>8</v>
      </c>
      <c r="D4361" s="64">
        <f t="shared" si="550"/>
        <v>436</v>
      </c>
      <c r="E4361" s="64">
        <f t="shared" si="551"/>
        <v>2176</v>
      </c>
      <c r="F4361" s="64" t="str">
        <f t="shared" si="544"/>
        <v/>
      </c>
      <c r="G4361" s="64" t="str">
        <f t="shared" si="545"/>
        <v/>
      </c>
      <c r="H4361" s="64" t="str">
        <f t="shared" si="546"/>
        <v/>
      </c>
      <c r="I4361" s="80" t="str">
        <f>IFERROR(VLOOKUP(D4361,Sheet2!A:B,2,0),"")</f>
        <v/>
      </c>
      <c r="J4361" s="64" t="str">
        <f>IFERROR(IF(I4361&lt;&gt;"",VLOOKUP(I4361,Sheet2!B:C,2,0),""),"")</f>
        <v/>
      </c>
      <c r="K4361" s="64" t="str">
        <f>IFERROR( IF(I4361&lt;&gt;"", HLOOKUP(L$2+$A4361,Sheet2!BX:NK,2,0),""),"")</f>
        <v/>
      </c>
      <c r="L4361" t="str">
        <f>IF(OR(HLOOKUP(L$2+$A4361,Sheet2!BX:NK,$B4361,0),HLOOKUP(L$2+$A4361,Sheet2!BX:NK,$B4361,0)&lt;&gt;""),HLOOKUP(L$2+$A4361,Sheet2!BX:NK,$B4361,0),"")</f>
        <v/>
      </c>
      <c r="M4361" t="str">
        <f>IF(OR(HLOOKUP(M$2+$A4361,Sheet2!BY:NL,$B4361,0),HLOOKUP(M$2+$A4361,Sheet2!BY:NL,$B4361,0)&lt;&gt;""),HLOOKUP(M$2+$A4361,Sheet2!BY:NL,$B4361,0),"")</f>
        <v/>
      </c>
      <c r="N4361" t="str">
        <f>IF(OR(HLOOKUP(N$2+$A4361,Sheet2!BZ:NM,$B4361,0),HLOOKUP(N$2+$A4361,Sheet2!BZ:NM,$B4361,0)&lt;&gt;""),HLOOKUP(N$2+$A4361,Sheet2!BZ:NM,$B4361,0),"")</f>
        <v/>
      </c>
      <c r="O4361" t="str">
        <f>IF(OR(HLOOKUP(O$2+$A4361,Sheet2!CA:NN,$B4361,0),HLOOKUP(O$2+$A4361,Sheet2!CA:NN,$B4361,0)&lt;&gt;""),HLOOKUP(O$2+$A4361,Sheet2!CA:NN,$B4361,0),"")</f>
        <v/>
      </c>
      <c r="P4361" t="str">
        <f>IF(OR(HLOOKUP(P$2+$A4361,Sheet2!CB:NO,$B4361,0),HLOOKUP(P$2+$A4361,Sheet2!CB:NO,$B4361,0)&lt;&gt;""),HLOOKUP(P$2+$A4361,Sheet2!CB:NO,$B4361,0),"")</f>
        <v/>
      </c>
      <c r="Q4361" t="str">
        <f>IF(OR(HLOOKUP(Q$2+$A4361,Sheet2!CC:NO,$B4361,0),HLOOKUP(Q$2+$A4361,Sheet2!CC:NO,$B4361,0)&lt;&gt;""),HLOOKUP(Q$2+$A4361,Sheet2!CC:NO,$B4361,0),"")</f>
        <v/>
      </c>
    </row>
    <row r="4362" spans="1:17" x14ac:dyDescent="0.25">
      <c r="A4362" s="64">
        <f t="shared" si="547"/>
        <v>48</v>
      </c>
      <c r="B4362" s="64">
        <f t="shared" si="548"/>
        <v>440</v>
      </c>
      <c r="C4362" s="64">
        <f t="shared" si="549"/>
        <v>9</v>
      </c>
      <c r="D4362" s="64">
        <f t="shared" si="550"/>
        <v>436</v>
      </c>
      <c r="E4362" s="64">
        <f t="shared" si="551"/>
        <v>2176</v>
      </c>
      <c r="F4362" s="64" t="str">
        <f t="shared" si="544"/>
        <v/>
      </c>
      <c r="G4362" s="64" t="str">
        <f t="shared" si="545"/>
        <v/>
      </c>
      <c r="H4362" s="64" t="str">
        <f t="shared" si="546"/>
        <v/>
      </c>
      <c r="I4362" s="80" t="str">
        <f>IFERROR(VLOOKUP(D4362,Sheet2!A:B,2,0),"")</f>
        <v/>
      </c>
      <c r="J4362" s="64" t="str">
        <f>IFERROR(IF(I4362&lt;&gt;"",VLOOKUP(I4362,Sheet2!B:C,2,0),""),"")</f>
        <v/>
      </c>
      <c r="K4362" s="64" t="str">
        <f>IFERROR( IF(I4362&lt;&gt;"", HLOOKUP(L$2+$A4362,Sheet2!BX:NK,2,0),""),"")</f>
        <v/>
      </c>
      <c r="L4362" t="str">
        <f>IF(OR(HLOOKUP(L$2+$A4362,Sheet2!BX:NK,$B4362,0),HLOOKUP(L$2+$A4362,Sheet2!BX:NK,$B4362,0)&lt;&gt;""),HLOOKUP(L$2+$A4362,Sheet2!BX:NK,$B4362,0),"")</f>
        <v/>
      </c>
      <c r="M4362" t="str">
        <f>IF(OR(HLOOKUP(M$2+$A4362,Sheet2!BY:NL,$B4362,0),HLOOKUP(M$2+$A4362,Sheet2!BY:NL,$B4362,0)&lt;&gt;""),HLOOKUP(M$2+$A4362,Sheet2!BY:NL,$B4362,0),"")</f>
        <v/>
      </c>
      <c r="N4362" t="str">
        <f>IF(OR(HLOOKUP(N$2+$A4362,Sheet2!BZ:NM,$B4362,0),HLOOKUP(N$2+$A4362,Sheet2!BZ:NM,$B4362,0)&lt;&gt;""),HLOOKUP(N$2+$A4362,Sheet2!BZ:NM,$B4362,0),"")</f>
        <v/>
      </c>
      <c r="O4362" t="str">
        <f>IF(OR(HLOOKUP(O$2+$A4362,Sheet2!CA:NN,$B4362,0),HLOOKUP(O$2+$A4362,Sheet2!CA:NN,$B4362,0)&lt;&gt;""),HLOOKUP(O$2+$A4362,Sheet2!CA:NN,$B4362,0),"")</f>
        <v/>
      </c>
      <c r="P4362" t="str">
        <f>IF(OR(HLOOKUP(P$2+$A4362,Sheet2!CB:NO,$B4362,0),HLOOKUP(P$2+$A4362,Sheet2!CB:NO,$B4362,0)&lt;&gt;""),HLOOKUP(P$2+$A4362,Sheet2!CB:NO,$B4362,0),"")</f>
        <v/>
      </c>
      <c r="Q4362" t="str">
        <f>IF(OR(HLOOKUP(Q$2+$A4362,Sheet2!CC:NO,$B4362,0),HLOOKUP(Q$2+$A4362,Sheet2!CC:NO,$B4362,0)&lt;&gt;""),HLOOKUP(Q$2+$A4362,Sheet2!CC:NO,$B4362,0),"")</f>
        <v/>
      </c>
    </row>
    <row r="4363" spans="1:17" x14ac:dyDescent="0.25">
      <c r="A4363" s="64">
        <f t="shared" si="547"/>
        <v>54</v>
      </c>
      <c r="B4363" s="64">
        <f t="shared" si="548"/>
        <v>440</v>
      </c>
      <c r="C4363" s="64">
        <f t="shared" si="549"/>
        <v>10</v>
      </c>
      <c r="D4363" s="64">
        <f t="shared" si="550"/>
        <v>436</v>
      </c>
      <c r="E4363" s="64">
        <f t="shared" si="551"/>
        <v>2176</v>
      </c>
      <c r="F4363" s="64" t="str">
        <f t="shared" si="544"/>
        <v/>
      </c>
      <c r="G4363" s="64" t="str">
        <f t="shared" si="545"/>
        <v/>
      </c>
      <c r="H4363" s="64" t="str">
        <f t="shared" si="546"/>
        <v/>
      </c>
      <c r="I4363" s="80" t="str">
        <f>IFERROR(VLOOKUP(D4363,Sheet2!A:B,2,0),"")</f>
        <v/>
      </c>
      <c r="J4363" s="64" t="str">
        <f>IFERROR(IF(I4363&lt;&gt;"",VLOOKUP(I4363,Sheet2!B:C,2,0),""),"")</f>
        <v/>
      </c>
      <c r="K4363" s="64" t="str">
        <f>IFERROR( IF(I4363&lt;&gt;"", HLOOKUP(L$2+$A4363,Sheet2!BX:NK,2,0),""),"")</f>
        <v/>
      </c>
      <c r="L4363" t="str">
        <f>IF(OR(HLOOKUP(L$2+$A4363,Sheet2!BX:NK,$B4363,0),HLOOKUP(L$2+$A4363,Sheet2!BX:NK,$B4363,0)&lt;&gt;""),HLOOKUP(L$2+$A4363,Sheet2!BX:NK,$B4363,0),"")</f>
        <v/>
      </c>
      <c r="M4363" t="str">
        <f>IF(OR(HLOOKUP(M$2+$A4363,Sheet2!BY:NL,$B4363,0),HLOOKUP(M$2+$A4363,Sheet2!BY:NL,$B4363,0)&lt;&gt;""),HLOOKUP(M$2+$A4363,Sheet2!BY:NL,$B4363,0),"")</f>
        <v/>
      </c>
      <c r="N4363" t="str">
        <f>IF(OR(HLOOKUP(N$2+$A4363,Sheet2!BZ:NM,$B4363,0),HLOOKUP(N$2+$A4363,Sheet2!BZ:NM,$B4363,0)&lt;&gt;""),HLOOKUP(N$2+$A4363,Sheet2!BZ:NM,$B4363,0),"")</f>
        <v/>
      </c>
      <c r="O4363" t="str">
        <f>IF(OR(HLOOKUP(O$2+$A4363,Sheet2!CA:NN,$B4363,0),HLOOKUP(O$2+$A4363,Sheet2!CA:NN,$B4363,0)&lt;&gt;""),HLOOKUP(O$2+$A4363,Sheet2!CA:NN,$B4363,0),"")</f>
        <v/>
      </c>
      <c r="P4363" t="str">
        <f>IF(OR(HLOOKUP(P$2+$A4363,Sheet2!CB:NO,$B4363,0),HLOOKUP(P$2+$A4363,Sheet2!CB:NO,$B4363,0)&lt;&gt;""),HLOOKUP(P$2+$A4363,Sheet2!CB:NO,$B4363,0),"")</f>
        <v/>
      </c>
      <c r="Q4363" t="str">
        <f>IF(OR(HLOOKUP(Q$2+$A4363,Sheet2!CC:NO,$B4363,0),HLOOKUP(Q$2+$A4363,Sheet2!CC:NO,$B4363,0)&lt;&gt;""),HLOOKUP(Q$2+$A4363,Sheet2!CC:NO,$B4363,0),"")</f>
        <v/>
      </c>
    </row>
    <row r="4364" spans="1:17" x14ac:dyDescent="0.25">
      <c r="A4364" s="64">
        <f t="shared" si="547"/>
        <v>0</v>
      </c>
      <c r="B4364" s="64">
        <f t="shared" si="548"/>
        <v>441</v>
      </c>
      <c r="C4364" s="64">
        <f t="shared" si="549"/>
        <v>1</v>
      </c>
      <c r="D4364" s="64">
        <f t="shared" si="550"/>
        <v>437</v>
      </c>
      <c r="E4364" s="64">
        <f t="shared" si="551"/>
        <v>2181</v>
      </c>
      <c r="F4364" s="64" t="str">
        <f t="shared" si="544"/>
        <v/>
      </c>
      <c r="G4364" s="64" t="str">
        <f t="shared" si="545"/>
        <v/>
      </c>
      <c r="H4364" s="64" t="str">
        <f t="shared" si="546"/>
        <v/>
      </c>
      <c r="I4364" s="80" t="str">
        <f>IFERROR(VLOOKUP(D4364,Sheet2!A:B,2,0),"")</f>
        <v/>
      </c>
      <c r="J4364" s="64" t="str">
        <f>IFERROR(IF(I4364&lt;&gt;"",VLOOKUP(I4364,Sheet2!B:C,2,0),""),"")</f>
        <v/>
      </c>
      <c r="K4364" s="64" t="str">
        <f>IFERROR( IF(I4364&lt;&gt;"", HLOOKUP(L$2+$A4364,Sheet2!BX:NK,2,0),""),"")</f>
        <v/>
      </c>
      <c r="L4364" t="str">
        <f>IF(OR(HLOOKUP(L$2+$A4364,Sheet2!BX:NK,$B4364,0),HLOOKUP(L$2+$A4364,Sheet2!BX:NK,$B4364,0)&lt;&gt;""),HLOOKUP(L$2+$A4364,Sheet2!BX:NK,$B4364,0),"")</f>
        <v/>
      </c>
      <c r="M4364" t="str">
        <f>IF(OR(HLOOKUP(M$2+$A4364,Sheet2!BY:NL,$B4364,0),HLOOKUP(M$2+$A4364,Sheet2!BY:NL,$B4364,0)&lt;&gt;""),HLOOKUP(M$2+$A4364,Sheet2!BY:NL,$B4364,0),"")</f>
        <v/>
      </c>
      <c r="N4364" t="str">
        <f>IF(OR(HLOOKUP(N$2+$A4364,Sheet2!BZ:NM,$B4364,0),HLOOKUP(N$2+$A4364,Sheet2!BZ:NM,$B4364,0)&lt;&gt;""),HLOOKUP(N$2+$A4364,Sheet2!BZ:NM,$B4364,0),"")</f>
        <v/>
      </c>
      <c r="O4364" t="str">
        <f>IF(OR(HLOOKUP(O$2+$A4364,Sheet2!CA:NN,$B4364,0),HLOOKUP(O$2+$A4364,Sheet2!CA:NN,$B4364,0)&lt;&gt;""),HLOOKUP(O$2+$A4364,Sheet2!CA:NN,$B4364,0),"")</f>
        <v/>
      </c>
      <c r="P4364" t="str">
        <f>IF(OR(HLOOKUP(P$2+$A4364,Sheet2!CB:NO,$B4364,0),HLOOKUP(P$2+$A4364,Sheet2!CB:NO,$B4364,0)&lt;&gt;""),HLOOKUP(P$2+$A4364,Sheet2!CB:NO,$B4364,0),"")</f>
        <v/>
      </c>
      <c r="Q4364" t="str">
        <f>IF(OR(HLOOKUP(Q$2+$A4364,Sheet2!CC:NO,$B4364,0),HLOOKUP(Q$2+$A4364,Sheet2!CC:NO,$B4364,0)&lt;&gt;""),HLOOKUP(Q$2+$A4364,Sheet2!CC:NO,$B4364,0),"")</f>
        <v/>
      </c>
    </row>
    <row r="4365" spans="1:17" x14ac:dyDescent="0.25">
      <c r="A4365" s="64">
        <f t="shared" si="547"/>
        <v>6</v>
      </c>
      <c r="B4365" s="64">
        <f t="shared" si="548"/>
        <v>441</v>
      </c>
      <c r="C4365" s="64">
        <f t="shared" si="549"/>
        <v>2</v>
      </c>
      <c r="D4365" s="64">
        <f t="shared" si="550"/>
        <v>437</v>
      </c>
      <c r="E4365" s="64">
        <f t="shared" si="551"/>
        <v>2181</v>
      </c>
      <c r="F4365" s="64" t="str">
        <f t="shared" si="544"/>
        <v/>
      </c>
      <c r="G4365" s="64" t="str">
        <f t="shared" si="545"/>
        <v/>
      </c>
      <c r="H4365" s="64" t="str">
        <f t="shared" si="546"/>
        <v/>
      </c>
      <c r="I4365" s="80" t="str">
        <f>IFERROR(VLOOKUP(D4365,Sheet2!A:B,2,0),"")</f>
        <v/>
      </c>
      <c r="J4365" s="64" t="str">
        <f>IFERROR(IF(I4365&lt;&gt;"",VLOOKUP(I4365,Sheet2!B:C,2,0),""),"")</f>
        <v/>
      </c>
      <c r="K4365" s="64" t="str">
        <f>IFERROR( IF(I4365&lt;&gt;"", HLOOKUP(L$2+$A4365,Sheet2!BX:NK,2,0),""),"")</f>
        <v/>
      </c>
      <c r="L4365" t="str">
        <f>IF(OR(HLOOKUP(L$2+$A4365,Sheet2!BX:NK,$B4365,0),HLOOKUP(L$2+$A4365,Sheet2!BX:NK,$B4365,0)&lt;&gt;""),HLOOKUP(L$2+$A4365,Sheet2!BX:NK,$B4365,0),"")</f>
        <v/>
      </c>
      <c r="M4365" t="str">
        <f>IF(OR(HLOOKUP(M$2+$A4365,Sheet2!BY:NL,$B4365,0),HLOOKUP(M$2+$A4365,Sheet2!BY:NL,$B4365,0)&lt;&gt;""),HLOOKUP(M$2+$A4365,Sheet2!BY:NL,$B4365,0),"")</f>
        <v/>
      </c>
      <c r="N4365" t="str">
        <f>IF(OR(HLOOKUP(N$2+$A4365,Sheet2!BZ:NM,$B4365,0),HLOOKUP(N$2+$A4365,Sheet2!BZ:NM,$B4365,0)&lt;&gt;""),HLOOKUP(N$2+$A4365,Sheet2!BZ:NM,$B4365,0),"")</f>
        <v/>
      </c>
      <c r="O4365" t="str">
        <f>IF(OR(HLOOKUP(O$2+$A4365,Sheet2!CA:NN,$B4365,0),HLOOKUP(O$2+$A4365,Sheet2!CA:NN,$B4365,0)&lt;&gt;""),HLOOKUP(O$2+$A4365,Sheet2!CA:NN,$B4365,0),"")</f>
        <v/>
      </c>
      <c r="P4365" t="str">
        <f>IF(OR(HLOOKUP(P$2+$A4365,Sheet2!CB:NO,$B4365,0),HLOOKUP(P$2+$A4365,Sheet2!CB:NO,$B4365,0)&lt;&gt;""),HLOOKUP(P$2+$A4365,Sheet2!CB:NO,$B4365,0),"")</f>
        <v/>
      </c>
      <c r="Q4365" t="str">
        <f>IF(OR(HLOOKUP(Q$2+$A4365,Sheet2!CC:NO,$B4365,0),HLOOKUP(Q$2+$A4365,Sheet2!CC:NO,$B4365,0)&lt;&gt;""),HLOOKUP(Q$2+$A4365,Sheet2!CC:NO,$B4365,0),"")</f>
        <v/>
      </c>
    </row>
    <row r="4366" spans="1:17" x14ac:dyDescent="0.25">
      <c r="A4366" s="64">
        <f t="shared" si="547"/>
        <v>12</v>
      </c>
      <c r="B4366" s="64">
        <f t="shared" si="548"/>
        <v>441</v>
      </c>
      <c r="C4366" s="64">
        <f t="shared" si="549"/>
        <v>3</v>
      </c>
      <c r="D4366" s="64">
        <f t="shared" si="550"/>
        <v>437</v>
      </c>
      <c r="E4366" s="64">
        <f t="shared" si="551"/>
        <v>2181</v>
      </c>
      <c r="F4366" s="64" t="str">
        <f t="shared" si="544"/>
        <v/>
      </c>
      <c r="G4366" s="64" t="str">
        <f t="shared" si="545"/>
        <v/>
      </c>
      <c r="H4366" s="64" t="str">
        <f t="shared" si="546"/>
        <v/>
      </c>
      <c r="I4366" s="80" t="str">
        <f>IFERROR(VLOOKUP(D4366,Sheet2!A:B,2,0),"")</f>
        <v/>
      </c>
      <c r="J4366" s="64" t="str">
        <f>IFERROR(IF(I4366&lt;&gt;"",VLOOKUP(I4366,Sheet2!B:C,2,0),""),"")</f>
        <v/>
      </c>
      <c r="K4366" s="64" t="str">
        <f>IFERROR( IF(I4366&lt;&gt;"", HLOOKUP(L$2+$A4366,Sheet2!BX:NK,2,0),""),"")</f>
        <v/>
      </c>
      <c r="L4366" t="str">
        <f>IF(OR(HLOOKUP(L$2+$A4366,Sheet2!BX:NK,$B4366,0),HLOOKUP(L$2+$A4366,Sheet2!BX:NK,$B4366,0)&lt;&gt;""),HLOOKUP(L$2+$A4366,Sheet2!BX:NK,$B4366,0),"")</f>
        <v/>
      </c>
      <c r="M4366" t="str">
        <f>IF(OR(HLOOKUP(M$2+$A4366,Sheet2!BY:NL,$B4366,0),HLOOKUP(M$2+$A4366,Sheet2!BY:NL,$B4366,0)&lt;&gt;""),HLOOKUP(M$2+$A4366,Sheet2!BY:NL,$B4366,0),"")</f>
        <v/>
      </c>
      <c r="N4366" t="str">
        <f>IF(OR(HLOOKUP(N$2+$A4366,Sheet2!BZ:NM,$B4366,0),HLOOKUP(N$2+$A4366,Sheet2!BZ:NM,$B4366,0)&lt;&gt;""),HLOOKUP(N$2+$A4366,Sheet2!BZ:NM,$B4366,0),"")</f>
        <v/>
      </c>
      <c r="O4366" t="str">
        <f>IF(OR(HLOOKUP(O$2+$A4366,Sheet2!CA:NN,$B4366,0),HLOOKUP(O$2+$A4366,Sheet2!CA:NN,$B4366,0)&lt;&gt;""),HLOOKUP(O$2+$A4366,Sheet2!CA:NN,$B4366,0),"")</f>
        <v/>
      </c>
      <c r="P4366" t="str">
        <f>IF(OR(HLOOKUP(P$2+$A4366,Sheet2!CB:NO,$B4366,0),HLOOKUP(P$2+$A4366,Sheet2!CB:NO,$B4366,0)&lt;&gt;""),HLOOKUP(P$2+$A4366,Sheet2!CB:NO,$B4366,0),"")</f>
        <v/>
      </c>
      <c r="Q4366" t="str">
        <f>IF(OR(HLOOKUP(Q$2+$A4366,Sheet2!CC:NO,$B4366,0),HLOOKUP(Q$2+$A4366,Sheet2!CC:NO,$B4366,0)&lt;&gt;""),HLOOKUP(Q$2+$A4366,Sheet2!CC:NO,$B4366,0),"")</f>
        <v/>
      </c>
    </row>
    <row r="4367" spans="1:17" x14ac:dyDescent="0.25">
      <c r="A4367" s="64">
        <f t="shared" si="547"/>
        <v>18</v>
      </c>
      <c r="B4367" s="64">
        <f t="shared" si="548"/>
        <v>441</v>
      </c>
      <c r="C4367" s="64">
        <f t="shared" si="549"/>
        <v>4</v>
      </c>
      <c r="D4367" s="64">
        <f t="shared" si="550"/>
        <v>437</v>
      </c>
      <c r="E4367" s="64">
        <f t="shared" si="551"/>
        <v>2181</v>
      </c>
      <c r="F4367" s="64" t="str">
        <f t="shared" si="544"/>
        <v/>
      </c>
      <c r="G4367" s="64" t="str">
        <f t="shared" si="545"/>
        <v/>
      </c>
      <c r="H4367" s="64" t="str">
        <f t="shared" si="546"/>
        <v/>
      </c>
      <c r="I4367" s="80" t="str">
        <f>IFERROR(VLOOKUP(D4367,Sheet2!A:B,2,0),"")</f>
        <v/>
      </c>
      <c r="J4367" s="64" t="str">
        <f>IFERROR(IF(I4367&lt;&gt;"",VLOOKUP(I4367,Sheet2!B:C,2,0),""),"")</f>
        <v/>
      </c>
      <c r="K4367" s="64" t="str">
        <f>IFERROR( IF(I4367&lt;&gt;"", HLOOKUP(L$2+$A4367,Sheet2!BX:NK,2,0),""),"")</f>
        <v/>
      </c>
      <c r="L4367" t="str">
        <f>IF(OR(HLOOKUP(L$2+$A4367,Sheet2!BX:NK,$B4367,0),HLOOKUP(L$2+$A4367,Sheet2!BX:NK,$B4367,0)&lt;&gt;""),HLOOKUP(L$2+$A4367,Sheet2!BX:NK,$B4367,0),"")</f>
        <v/>
      </c>
      <c r="M4367" t="str">
        <f>IF(OR(HLOOKUP(M$2+$A4367,Sheet2!BY:NL,$B4367,0),HLOOKUP(M$2+$A4367,Sheet2!BY:NL,$B4367,0)&lt;&gt;""),HLOOKUP(M$2+$A4367,Sheet2!BY:NL,$B4367,0),"")</f>
        <v/>
      </c>
      <c r="N4367" t="str">
        <f>IF(OR(HLOOKUP(N$2+$A4367,Sheet2!BZ:NM,$B4367,0),HLOOKUP(N$2+$A4367,Sheet2!BZ:NM,$B4367,0)&lt;&gt;""),HLOOKUP(N$2+$A4367,Sheet2!BZ:NM,$B4367,0),"")</f>
        <v/>
      </c>
      <c r="O4367" t="str">
        <f>IF(OR(HLOOKUP(O$2+$A4367,Sheet2!CA:NN,$B4367,0),HLOOKUP(O$2+$A4367,Sheet2!CA:NN,$B4367,0)&lt;&gt;""),HLOOKUP(O$2+$A4367,Sheet2!CA:NN,$B4367,0),"")</f>
        <v/>
      </c>
      <c r="P4367" t="str">
        <f>IF(OR(HLOOKUP(P$2+$A4367,Sheet2!CB:NO,$B4367,0),HLOOKUP(P$2+$A4367,Sheet2!CB:NO,$B4367,0)&lt;&gt;""),HLOOKUP(P$2+$A4367,Sheet2!CB:NO,$B4367,0),"")</f>
        <v/>
      </c>
      <c r="Q4367" t="str">
        <f>IF(OR(HLOOKUP(Q$2+$A4367,Sheet2!CC:NO,$B4367,0),HLOOKUP(Q$2+$A4367,Sheet2!CC:NO,$B4367,0)&lt;&gt;""),HLOOKUP(Q$2+$A4367,Sheet2!CC:NO,$B4367,0),"")</f>
        <v/>
      </c>
    </row>
    <row r="4368" spans="1:17" x14ac:dyDescent="0.25">
      <c r="A4368" s="64">
        <f t="shared" si="547"/>
        <v>24</v>
      </c>
      <c r="B4368" s="64">
        <f t="shared" si="548"/>
        <v>441</v>
      </c>
      <c r="C4368" s="64">
        <f t="shared" si="549"/>
        <v>5</v>
      </c>
      <c r="D4368" s="64">
        <f t="shared" si="550"/>
        <v>437</v>
      </c>
      <c r="E4368" s="64">
        <f t="shared" si="551"/>
        <v>2181</v>
      </c>
      <c r="F4368" s="64" t="str">
        <f t="shared" si="544"/>
        <v/>
      </c>
      <c r="G4368" s="64" t="str">
        <f t="shared" si="545"/>
        <v/>
      </c>
      <c r="H4368" s="64" t="str">
        <f t="shared" si="546"/>
        <v/>
      </c>
      <c r="I4368" s="80" t="str">
        <f>IFERROR(VLOOKUP(D4368,Sheet2!A:B,2,0),"")</f>
        <v/>
      </c>
      <c r="J4368" s="64" t="str">
        <f>IFERROR(IF(I4368&lt;&gt;"",VLOOKUP(I4368,Sheet2!B:C,2,0),""),"")</f>
        <v/>
      </c>
      <c r="K4368" s="64" t="str">
        <f>IFERROR( IF(I4368&lt;&gt;"", HLOOKUP(L$2+$A4368,Sheet2!BX:NK,2,0),""),"")</f>
        <v/>
      </c>
      <c r="L4368" t="str">
        <f>IF(OR(HLOOKUP(L$2+$A4368,Sheet2!BX:NK,$B4368,0),HLOOKUP(L$2+$A4368,Sheet2!BX:NK,$B4368,0)&lt;&gt;""),HLOOKUP(L$2+$A4368,Sheet2!BX:NK,$B4368,0),"")</f>
        <v/>
      </c>
      <c r="M4368" t="str">
        <f>IF(OR(HLOOKUP(M$2+$A4368,Sheet2!BY:NL,$B4368,0),HLOOKUP(M$2+$A4368,Sheet2!BY:NL,$B4368,0)&lt;&gt;""),HLOOKUP(M$2+$A4368,Sheet2!BY:NL,$B4368,0),"")</f>
        <v/>
      </c>
      <c r="N4368" t="str">
        <f>IF(OR(HLOOKUP(N$2+$A4368,Sheet2!BZ:NM,$B4368,0),HLOOKUP(N$2+$A4368,Sheet2!BZ:NM,$B4368,0)&lt;&gt;""),HLOOKUP(N$2+$A4368,Sheet2!BZ:NM,$B4368,0),"")</f>
        <v/>
      </c>
      <c r="O4368" t="str">
        <f>IF(OR(HLOOKUP(O$2+$A4368,Sheet2!CA:NN,$B4368,0),HLOOKUP(O$2+$A4368,Sheet2!CA:NN,$B4368,0)&lt;&gt;""),HLOOKUP(O$2+$A4368,Sheet2!CA:NN,$B4368,0),"")</f>
        <v/>
      </c>
      <c r="P4368" t="str">
        <f>IF(OR(HLOOKUP(P$2+$A4368,Sheet2!CB:NO,$B4368,0),HLOOKUP(P$2+$A4368,Sheet2!CB:NO,$B4368,0)&lt;&gt;""),HLOOKUP(P$2+$A4368,Sheet2!CB:NO,$B4368,0),"")</f>
        <v/>
      </c>
      <c r="Q4368" t="str">
        <f>IF(OR(HLOOKUP(Q$2+$A4368,Sheet2!CC:NO,$B4368,0),HLOOKUP(Q$2+$A4368,Sheet2!CC:NO,$B4368,0)&lt;&gt;""),HLOOKUP(Q$2+$A4368,Sheet2!CC:NO,$B4368,0),"")</f>
        <v/>
      </c>
    </row>
    <row r="4369" spans="1:17" x14ac:dyDescent="0.25">
      <c r="A4369" s="64">
        <f t="shared" si="547"/>
        <v>30</v>
      </c>
      <c r="B4369" s="64">
        <f t="shared" si="548"/>
        <v>441</v>
      </c>
      <c r="C4369" s="64">
        <f t="shared" si="549"/>
        <v>6</v>
      </c>
      <c r="D4369" s="64">
        <f t="shared" si="550"/>
        <v>437</v>
      </c>
      <c r="E4369" s="64">
        <f t="shared" si="551"/>
        <v>2181</v>
      </c>
      <c r="F4369" s="64" t="str">
        <f t="shared" si="544"/>
        <v/>
      </c>
      <c r="G4369" s="64" t="str">
        <f t="shared" si="545"/>
        <v/>
      </c>
      <c r="H4369" s="64" t="str">
        <f t="shared" si="546"/>
        <v/>
      </c>
      <c r="I4369" s="80" t="str">
        <f>IFERROR(VLOOKUP(D4369,Sheet2!A:B,2,0),"")</f>
        <v/>
      </c>
      <c r="J4369" s="64" t="str">
        <f>IFERROR(IF(I4369&lt;&gt;"",VLOOKUP(I4369,Sheet2!B:C,2,0),""),"")</f>
        <v/>
      </c>
      <c r="K4369" s="64" t="str">
        <f>IFERROR( IF(I4369&lt;&gt;"", HLOOKUP(L$2+$A4369,Sheet2!BX:NK,2,0),""),"")</f>
        <v/>
      </c>
      <c r="L4369" t="str">
        <f>IF(OR(HLOOKUP(L$2+$A4369,Sheet2!BX:NK,$B4369,0),HLOOKUP(L$2+$A4369,Sheet2!BX:NK,$B4369,0)&lt;&gt;""),HLOOKUP(L$2+$A4369,Sheet2!BX:NK,$B4369,0),"")</f>
        <v/>
      </c>
      <c r="M4369" t="str">
        <f>IF(OR(HLOOKUP(M$2+$A4369,Sheet2!BY:NL,$B4369,0),HLOOKUP(M$2+$A4369,Sheet2!BY:NL,$B4369,0)&lt;&gt;""),HLOOKUP(M$2+$A4369,Sheet2!BY:NL,$B4369,0),"")</f>
        <v/>
      </c>
      <c r="N4369" t="str">
        <f>IF(OR(HLOOKUP(N$2+$A4369,Sheet2!BZ:NM,$B4369,0),HLOOKUP(N$2+$A4369,Sheet2!BZ:NM,$B4369,0)&lt;&gt;""),HLOOKUP(N$2+$A4369,Sheet2!BZ:NM,$B4369,0),"")</f>
        <v/>
      </c>
      <c r="O4369" t="str">
        <f>IF(OR(HLOOKUP(O$2+$A4369,Sheet2!CA:NN,$B4369,0),HLOOKUP(O$2+$A4369,Sheet2!CA:NN,$B4369,0)&lt;&gt;""),HLOOKUP(O$2+$A4369,Sheet2!CA:NN,$B4369,0),"")</f>
        <v/>
      </c>
      <c r="P4369" t="str">
        <f>IF(OR(HLOOKUP(P$2+$A4369,Sheet2!CB:NO,$B4369,0),HLOOKUP(P$2+$A4369,Sheet2!CB:NO,$B4369,0)&lt;&gt;""),HLOOKUP(P$2+$A4369,Sheet2!CB:NO,$B4369,0),"")</f>
        <v/>
      </c>
      <c r="Q4369" t="str">
        <f>IF(OR(HLOOKUP(Q$2+$A4369,Sheet2!CC:NO,$B4369,0),HLOOKUP(Q$2+$A4369,Sheet2!CC:NO,$B4369,0)&lt;&gt;""),HLOOKUP(Q$2+$A4369,Sheet2!CC:NO,$B4369,0),"")</f>
        <v/>
      </c>
    </row>
    <row r="4370" spans="1:17" x14ac:dyDescent="0.25">
      <c r="A4370" s="64">
        <f t="shared" si="547"/>
        <v>36</v>
      </c>
      <c r="B4370" s="64">
        <f t="shared" si="548"/>
        <v>441</v>
      </c>
      <c r="C4370" s="64">
        <f t="shared" si="549"/>
        <v>7</v>
      </c>
      <c r="D4370" s="64">
        <f t="shared" si="550"/>
        <v>437</v>
      </c>
      <c r="E4370" s="64">
        <f t="shared" si="551"/>
        <v>2181</v>
      </c>
      <c r="F4370" s="64" t="str">
        <f t="shared" si="544"/>
        <v/>
      </c>
      <c r="G4370" s="64" t="str">
        <f t="shared" si="545"/>
        <v/>
      </c>
      <c r="H4370" s="64" t="str">
        <f t="shared" si="546"/>
        <v/>
      </c>
      <c r="I4370" s="80" t="str">
        <f>IFERROR(VLOOKUP(D4370,Sheet2!A:B,2,0),"")</f>
        <v/>
      </c>
      <c r="J4370" s="64" t="str">
        <f>IFERROR(IF(I4370&lt;&gt;"",VLOOKUP(I4370,Sheet2!B:C,2,0),""),"")</f>
        <v/>
      </c>
      <c r="K4370" s="64" t="str">
        <f>IFERROR( IF(I4370&lt;&gt;"", HLOOKUP(L$2+$A4370,Sheet2!BX:NK,2,0),""),"")</f>
        <v/>
      </c>
      <c r="L4370" t="str">
        <f>IF(OR(HLOOKUP(L$2+$A4370,Sheet2!BX:NK,$B4370,0),HLOOKUP(L$2+$A4370,Sheet2!BX:NK,$B4370,0)&lt;&gt;""),HLOOKUP(L$2+$A4370,Sheet2!BX:NK,$B4370,0),"")</f>
        <v/>
      </c>
      <c r="M4370" t="str">
        <f>IF(OR(HLOOKUP(M$2+$A4370,Sheet2!BY:NL,$B4370,0),HLOOKUP(M$2+$A4370,Sheet2!BY:NL,$B4370,0)&lt;&gt;""),HLOOKUP(M$2+$A4370,Sheet2!BY:NL,$B4370,0),"")</f>
        <v/>
      </c>
      <c r="N4370" t="str">
        <f>IF(OR(HLOOKUP(N$2+$A4370,Sheet2!BZ:NM,$B4370,0),HLOOKUP(N$2+$A4370,Sheet2!BZ:NM,$B4370,0)&lt;&gt;""),HLOOKUP(N$2+$A4370,Sheet2!BZ:NM,$B4370,0),"")</f>
        <v/>
      </c>
      <c r="O4370" t="str">
        <f>IF(OR(HLOOKUP(O$2+$A4370,Sheet2!CA:NN,$B4370,0),HLOOKUP(O$2+$A4370,Sheet2!CA:NN,$B4370,0)&lt;&gt;""),HLOOKUP(O$2+$A4370,Sheet2!CA:NN,$B4370,0),"")</f>
        <v/>
      </c>
      <c r="P4370" t="str">
        <f>IF(OR(HLOOKUP(P$2+$A4370,Sheet2!CB:NO,$B4370,0),HLOOKUP(P$2+$A4370,Sheet2!CB:NO,$B4370,0)&lt;&gt;""),HLOOKUP(P$2+$A4370,Sheet2!CB:NO,$B4370,0),"")</f>
        <v/>
      </c>
      <c r="Q4370" t="str">
        <f>IF(OR(HLOOKUP(Q$2+$A4370,Sheet2!CC:NO,$B4370,0),HLOOKUP(Q$2+$A4370,Sheet2!CC:NO,$B4370,0)&lt;&gt;""),HLOOKUP(Q$2+$A4370,Sheet2!CC:NO,$B4370,0),"")</f>
        <v/>
      </c>
    </row>
    <row r="4371" spans="1:17" x14ac:dyDescent="0.25">
      <c r="A4371" s="64">
        <f t="shared" si="547"/>
        <v>42</v>
      </c>
      <c r="B4371" s="64">
        <f t="shared" si="548"/>
        <v>441</v>
      </c>
      <c r="C4371" s="64">
        <f t="shared" si="549"/>
        <v>8</v>
      </c>
      <c r="D4371" s="64">
        <f t="shared" si="550"/>
        <v>437</v>
      </c>
      <c r="E4371" s="64">
        <f t="shared" si="551"/>
        <v>2181</v>
      </c>
      <c r="F4371" s="64" t="str">
        <f t="shared" si="544"/>
        <v/>
      </c>
      <c r="G4371" s="64" t="str">
        <f t="shared" si="545"/>
        <v/>
      </c>
      <c r="H4371" s="64" t="str">
        <f t="shared" si="546"/>
        <v/>
      </c>
      <c r="I4371" s="80" t="str">
        <f>IFERROR(VLOOKUP(D4371,Sheet2!A:B,2,0),"")</f>
        <v/>
      </c>
      <c r="J4371" s="64" t="str">
        <f>IFERROR(IF(I4371&lt;&gt;"",VLOOKUP(I4371,Sheet2!B:C,2,0),""),"")</f>
        <v/>
      </c>
      <c r="K4371" s="64" t="str">
        <f>IFERROR( IF(I4371&lt;&gt;"", HLOOKUP(L$2+$A4371,Sheet2!BX:NK,2,0),""),"")</f>
        <v/>
      </c>
      <c r="L4371" t="str">
        <f>IF(OR(HLOOKUP(L$2+$A4371,Sheet2!BX:NK,$B4371,0),HLOOKUP(L$2+$A4371,Sheet2!BX:NK,$B4371,0)&lt;&gt;""),HLOOKUP(L$2+$A4371,Sheet2!BX:NK,$B4371,0),"")</f>
        <v/>
      </c>
      <c r="M4371" t="str">
        <f>IF(OR(HLOOKUP(M$2+$A4371,Sheet2!BY:NL,$B4371,0),HLOOKUP(M$2+$A4371,Sheet2!BY:NL,$B4371,0)&lt;&gt;""),HLOOKUP(M$2+$A4371,Sheet2!BY:NL,$B4371,0),"")</f>
        <v/>
      </c>
      <c r="N4371" t="str">
        <f>IF(OR(HLOOKUP(N$2+$A4371,Sheet2!BZ:NM,$B4371,0),HLOOKUP(N$2+$A4371,Sheet2!BZ:NM,$B4371,0)&lt;&gt;""),HLOOKUP(N$2+$A4371,Sheet2!BZ:NM,$B4371,0),"")</f>
        <v/>
      </c>
      <c r="O4371" t="str">
        <f>IF(OR(HLOOKUP(O$2+$A4371,Sheet2!CA:NN,$B4371,0),HLOOKUP(O$2+$A4371,Sheet2!CA:NN,$B4371,0)&lt;&gt;""),HLOOKUP(O$2+$A4371,Sheet2!CA:NN,$B4371,0),"")</f>
        <v/>
      </c>
      <c r="P4371" t="str">
        <f>IF(OR(HLOOKUP(P$2+$A4371,Sheet2!CB:NO,$B4371,0),HLOOKUP(P$2+$A4371,Sheet2!CB:NO,$B4371,0)&lt;&gt;""),HLOOKUP(P$2+$A4371,Sheet2!CB:NO,$B4371,0),"")</f>
        <v/>
      </c>
      <c r="Q4371" t="str">
        <f>IF(OR(HLOOKUP(Q$2+$A4371,Sheet2!CC:NO,$B4371,0),HLOOKUP(Q$2+$A4371,Sheet2!CC:NO,$B4371,0)&lt;&gt;""),HLOOKUP(Q$2+$A4371,Sheet2!CC:NO,$B4371,0),"")</f>
        <v/>
      </c>
    </row>
    <row r="4372" spans="1:17" x14ac:dyDescent="0.25">
      <c r="A4372" s="64">
        <f t="shared" si="547"/>
        <v>48</v>
      </c>
      <c r="B4372" s="64">
        <f t="shared" si="548"/>
        <v>441</v>
      </c>
      <c r="C4372" s="64">
        <f t="shared" si="549"/>
        <v>9</v>
      </c>
      <c r="D4372" s="64">
        <f t="shared" si="550"/>
        <v>437</v>
      </c>
      <c r="E4372" s="64">
        <f t="shared" si="551"/>
        <v>2181</v>
      </c>
      <c r="F4372" s="64" t="str">
        <f t="shared" si="544"/>
        <v/>
      </c>
      <c r="G4372" s="64" t="str">
        <f t="shared" si="545"/>
        <v/>
      </c>
      <c r="H4372" s="64" t="str">
        <f t="shared" si="546"/>
        <v/>
      </c>
      <c r="I4372" s="80" t="str">
        <f>IFERROR(VLOOKUP(D4372,Sheet2!A:B,2,0),"")</f>
        <v/>
      </c>
      <c r="J4372" s="64" t="str">
        <f>IFERROR(IF(I4372&lt;&gt;"",VLOOKUP(I4372,Sheet2!B:C,2,0),""),"")</f>
        <v/>
      </c>
      <c r="K4372" s="64" t="str">
        <f>IFERROR( IF(I4372&lt;&gt;"", HLOOKUP(L$2+$A4372,Sheet2!BX:NK,2,0),""),"")</f>
        <v/>
      </c>
      <c r="L4372" t="str">
        <f>IF(OR(HLOOKUP(L$2+$A4372,Sheet2!BX:NK,$B4372,0),HLOOKUP(L$2+$A4372,Sheet2!BX:NK,$B4372,0)&lt;&gt;""),HLOOKUP(L$2+$A4372,Sheet2!BX:NK,$B4372,0),"")</f>
        <v/>
      </c>
      <c r="M4372" t="str">
        <f>IF(OR(HLOOKUP(M$2+$A4372,Sheet2!BY:NL,$B4372,0),HLOOKUP(M$2+$A4372,Sheet2!BY:NL,$B4372,0)&lt;&gt;""),HLOOKUP(M$2+$A4372,Sheet2!BY:NL,$B4372,0),"")</f>
        <v/>
      </c>
      <c r="N4372" t="str">
        <f>IF(OR(HLOOKUP(N$2+$A4372,Sheet2!BZ:NM,$B4372,0),HLOOKUP(N$2+$A4372,Sheet2!BZ:NM,$B4372,0)&lt;&gt;""),HLOOKUP(N$2+$A4372,Sheet2!BZ:NM,$B4372,0),"")</f>
        <v/>
      </c>
      <c r="O4372" t="str">
        <f>IF(OR(HLOOKUP(O$2+$A4372,Sheet2!CA:NN,$B4372,0),HLOOKUP(O$2+$A4372,Sheet2!CA:NN,$B4372,0)&lt;&gt;""),HLOOKUP(O$2+$A4372,Sheet2!CA:NN,$B4372,0),"")</f>
        <v/>
      </c>
      <c r="P4372" t="str">
        <f>IF(OR(HLOOKUP(P$2+$A4372,Sheet2!CB:NO,$B4372,0),HLOOKUP(P$2+$A4372,Sheet2!CB:NO,$B4372,0)&lt;&gt;""),HLOOKUP(P$2+$A4372,Sheet2!CB:NO,$B4372,0),"")</f>
        <v/>
      </c>
      <c r="Q4372" t="str">
        <f>IF(OR(HLOOKUP(Q$2+$A4372,Sheet2!CC:NO,$B4372,0),HLOOKUP(Q$2+$A4372,Sheet2!CC:NO,$B4372,0)&lt;&gt;""),HLOOKUP(Q$2+$A4372,Sheet2!CC:NO,$B4372,0),"")</f>
        <v/>
      </c>
    </row>
    <row r="4373" spans="1:17" x14ac:dyDescent="0.25">
      <c r="A4373" s="64">
        <f t="shared" si="547"/>
        <v>54</v>
      </c>
      <c r="B4373" s="64">
        <f t="shared" si="548"/>
        <v>441</v>
      </c>
      <c r="C4373" s="64">
        <f t="shared" si="549"/>
        <v>10</v>
      </c>
      <c r="D4373" s="64">
        <f t="shared" si="550"/>
        <v>437</v>
      </c>
      <c r="E4373" s="64">
        <f t="shared" si="551"/>
        <v>2181</v>
      </c>
      <c r="F4373" s="64" t="str">
        <f t="shared" si="544"/>
        <v/>
      </c>
      <c r="G4373" s="64" t="str">
        <f t="shared" si="545"/>
        <v/>
      </c>
      <c r="H4373" s="64" t="str">
        <f t="shared" si="546"/>
        <v/>
      </c>
      <c r="I4373" s="80" t="str">
        <f>IFERROR(VLOOKUP(D4373,Sheet2!A:B,2,0),"")</f>
        <v/>
      </c>
      <c r="J4373" s="64" t="str">
        <f>IFERROR(IF(I4373&lt;&gt;"",VLOOKUP(I4373,Sheet2!B:C,2,0),""),"")</f>
        <v/>
      </c>
      <c r="K4373" s="64" t="str">
        <f>IFERROR( IF(I4373&lt;&gt;"", HLOOKUP(L$2+$A4373,Sheet2!BX:NK,2,0),""),"")</f>
        <v/>
      </c>
      <c r="L4373" t="str">
        <f>IF(OR(HLOOKUP(L$2+$A4373,Sheet2!BX:NK,$B4373,0),HLOOKUP(L$2+$A4373,Sheet2!BX:NK,$B4373,0)&lt;&gt;""),HLOOKUP(L$2+$A4373,Sheet2!BX:NK,$B4373,0),"")</f>
        <v/>
      </c>
      <c r="M4373" t="str">
        <f>IF(OR(HLOOKUP(M$2+$A4373,Sheet2!BY:NL,$B4373,0),HLOOKUP(M$2+$A4373,Sheet2!BY:NL,$B4373,0)&lt;&gt;""),HLOOKUP(M$2+$A4373,Sheet2!BY:NL,$B4373,0),"")</f>
        <v/>
      </c>
      <c r="N4373" t="str">
        <f>IF(OR(HLOOKUP(N$2+$A4373,Sheet2!BZ:NM,$B4373,0),HLOOKUP(N$2+$A4373,Sheet2!BZ:NM,$B4373,0)&lt;&gt;""),HLOOKUP(N$2+$A4373,Sheet2!BZ:NM,$B4373,0),"")</f>
        <v/>
      </c>
      <c r="O4373" t="str">
        <f>IF(OR(HLOOKUP(O$2+$A4373,Sheet2!CA:NN,$B4373,0),HLOOKUP(O$2+$A4373,Sheet2!CA:NN,$B4373,0)&lt;&gt;""),HLOOKUP(O$2+$A4373,Sheet2!CA:NN,$B4373,0),"")</f>
        <v/>
      </c>
      <c r="P4373" t="str">
        <f>IF(OR(HLOOKUP(P$2+$A4373,Sheet2!CB:NO,$B4373,0),HLOOKUP(P$2+$A4373,Sheet2!CB:NO,$B4373,0)&lt;&gt;""),HLOOKUP(P$2+$A4373,Sheet2!CB:NO,$B4373,0),"")</f>
        <v/>
      </c>
      <c r="Q4373" t="str">
        <f>IF(OR(HLOOKUP(Q$2+$A4373,Sheet2!CC:NO,$B4373,0),HLOOKUP(Q$2+$A4373,Sheet2!CC:NO,$B4373,0)&lt;&gt;""),HLOOKUP(Q$2+$A4373,Sheet2!CC:NO,$B4373,0),"")</f>
        <v/>
      </c>
    </row>
    <row r="4374" spans="1:17" x14ac:dyDescent="0.25">
      <c r="A4374" s="64">
        <f t="shared" si="547"/>
        <v>0</v>
      </c>
      <c r="B4374" s="64">
        <f t="shared" si="548"/>
        <v>442</v>
      </c>
      <c r="C4374" s="64">
        <f t="shared" si="549"/>
        <v>1</v>
      </c>
      <c r="D4374" s="64">
        <f t="shared" si="550"/>
        <v>438</v>
      </c>
      <c r="E4374" s="64">
        <f t="shared" si="551"/>
        <v>2186</v>
      </c>
      <c r="F4374" s="64" t="str">
        <f t="shared" si="544"/>
        <v/>
      </c>
      <c r="G4374" s="64" t="str">
        <f t="shared" si="545"/>
        <v/>
      </c>
      <c r="H4374" s="64" t="str">
        <f t="shared" si="546"/>
        <v/>
      </c>
      <c r="I4374" s="80" t="str">
        <f>IFERROR(VLOOKUP(D4374,Sheet2!A:B,2,0),"")</f>
        <v/>
      </c>
      <c r="J4374" s="64" t="str">
        <f>IFERROR(IF(I4374&lt;&gt;"",VLOOKUP(I4374,Sheet2!B:C,2,0),""),"")</f>
        <v/>
      </c>
      <c r="K4374" s="64" t="str">
        <f>IFERROR( IF(I4374&lt;&gt;"", HLOOKUP(L$2+$A4374,Sheet2!BX:NK,2,0),""),"")</f>
        <v/>
      </c>
      <c r="L4374" t="str">
        <f>IF(OR(HLOOKUP(L$2+$A4374,Sheet2!BX:NK,$B4374,0),HLOOKUP(L$2+$A4374,Sheet2!BX:NK,$B4374,0)&lt;&gt;""),HLOOKUP(L$2+$A4374,Sheet2!BX:NK,$B4374,0),"")</f>
        <v/>
      </c>
      <c r="M4374" t="str">
        <f>IF(OR(HLOOKUP(M$2+$A4374,Sheet2!BY:NL,$B4374,0),HLOOKUP(M$2+$A4374,Sheet2!BY:NL,$B4374,0)&lt;&gt;""),HLOOKUP(M$2+$A4374,Sheet2!BY:NL,$B4374,0),"")</f>
        <v/>
      </c>
      <c r="N4374" t="str">
        <f>IF(OR(HLOOKUP(N$2+$A4374,Sheet2!BZ:NM,$B4374,0),HLOOKUP(N$2+$A4374,Sheet2!BZ:NM,$B4374,0)&lt;&gt;""),HLOOKUP(N$2+$A4374,Sheet2!BZ:NM,$B4374,0),"")</f>
        <v/>
      </c>
      <c r="O4374" t="str">
        <f>IF(OR(HLOOKUP(O$2+$A4374,Sheet2!CA:NN,$B4374,0),HLOOKUP(O$2+$A4374,Sheet2!CA:NN,$B4374,0)&lt;&gt;""),HLOOKUP(O$2+$A4374,Sheet2!CA:NN,$B4374,0),"")</f>
        <v/>
      </c>
      <c r="P4374" t="str">
        <f>IF(OR(HLOOKUP(P$2+$A4374,Sheet2!CB:NO,$B4374,0),HLOOKUP(P$2+$A4374,Sheet2!CB:NO,$B4374,0)&lt;&gt;""),HLOOKUP(P$2+$A4374,Sheet2!CB:NO,$B4374,0),"")</f>
        <v/>
      </c>
      <c r="Q4374" t="str">
        <f>IF(OR(HLOOKUP(Q$2+$A4374,Sheet2!CC:NO,$B4374,0),HLOOKUP(Q$2+$A4374,Sheet2!CC:NO,$B4374,0)&lt;&gt;""),HLOOKUP(Q$2+$A4374,Sheet2!CC:NO,$B4374,0),"")</f>
        <v/>
      </c>
    </row>
    <row r="4375" spans="1:17" x14ac:dyDescent="0.25">
      <c r="A4375" s="64">
        <f t="shared" si="547"/>
        <v>6</v>
      </c>
      <c r="B4375" s="64">
        <f t="shared" si="548"/>
        <v>442</v>
      </c>
      <c r="C4375" s="64">
        <f t="shared" si="549"/>
        <v>2</v>
      </c>
      <c r="D4375" s="64">
        <f t="shared" si="550"/>
        <v>438</v>
      </c>
      <c r="E4375" s="64">
        <f t="shared" si="551"/>
        <v>2186</v>
      </c>
      <c r="F4375" s="64" t="str">
        <f t="shared" si="544"/>
        <v/>
      </c>
      <c r="G4375" s="64" t="str">
        <f t="shared" si="545"/>
        <v/>
      </c>
      <c r="H4375" s="64" t="str">
        <f t="shared" si="546"/>
        <v/>
      </c>
      <c r="I4375" s="80" t="str">
        <f>IFERROR(VLOOKUP(D4375,Sheet2!A:B,2,0),"")</f>
        <v/>
      </c>
      <c r="J4375" s="64" t="str">
        <f>IFERROR(IF(I4375&lt;&gt;"",VLOOKUP(I4375,Sheet2!B:C,2,0),""),"")</f>
        <v/>
      </c>
      <c r="K4375" s="64" t="str">
        <f>IFERROR( IF(I4375&lt;&gt;"", HLOOKUP(L$2+$A4375,Sheet2!BX:NK,2,0),""),"")</f>
        <v/>
      </c>
      <c r="L4375" t="str">
        <f>IF(OR(HLOOKUP(L$2+$A4375,Sheet2!BX:NK,$B4375,0),HLOOKUP(L$2+$A4375,Sheet2!BX:NK,$B4375,0)&lt;&gt;""),HLOOKUP(L$2+$A4375,Sheet2!BX:NK,$B4375,0),"")</f>
        <v/>
      </c>
      <c r="M4375" t="str">
        <f>IF(OR(HLOOKUP(M$2+$A4375,Sheet2!BY:NL,$B4375,0),HLOOKUP(M$2+$A4375,Sheet2!BY:NL,$B4375,0)&lt;&gt;""),HLOOKUP(M$2+$A4375,Sheet2!BY:NL,$B4375,0),"")</f>
        <v/>
      </c>
      <c r="N4375" t="str">
        <f>IF(OR(HLOOKUP(N$2+$A4375,Sheet2!BZ:NM,$B4375,0),HLOOKUP(N$2+$A4375,Sheet2!BZ:NM,$B4375,0)&lt;&gt;""),HLOOKUP(N$2+$A4375,Sheet2!BZ:NM,$B4375,0),"")</f>
        <v/>
      </c>
      <c r="O4375" t="str">
        <f>IF(OR(HLOOKUP(O$2+$A4375,Sheet2!CA:NN,$B4375,0),HLOOKUP(O$2+$A4375,Sheet2!CA:NN,$B4375,0)&lt;&gt;""),HLOOKUP(O$2+$A4375,Sheet2!CA:NN,$B4375,0),"")</f>
        <v/>
      </c>
      <c r="P4375" t="str">
        <f>IF(OR(HLOOKUP(P$2+$A4375,Sheet2!CB:NO,$B4375,0),HLOOKUP(P$2+$A4375,Sheet2!CB:NO,$B4375,0)&lt;&gt;""),HLOOKUP(P$2+$A4375,Sheet2!CB:NO,$B4375,0),"")</f>
        <v/>
      </c>
      <c r="Q4375" t="str">
        <f>IF(OR(HLOOKUP(Q$2+$A4375,Sheet2!CC:NO,$B4375,0),HLOOKUP(Q$2+$A4375,Sheet2!CC:NO,$B4375,0)&lt;&gt;""),HLOOKUP(Q$2+$A4375,Sheet2!CC:NO,$B4375,0),"")</f>
        <v/>
      </c>
    </row>
    <row r="4376" spans="1:17" x14ac:dyDescent="0.25">
      <c r="A4376" s="64">
        <f t="shared" si="547"/>
        <v>12</v>
      </c>
      <c r="B4376" s="64">
        <f t="shared" si="548"/>
        <v>442</v>
      </c>
      <c r="C4376" s="64">
        <f t="shared" si="549"/>
        <v>3</v>
      </c>
      <c r="D4376" s="64">
        <f t="shared" si="550"/>
        <v>438</v>
      </c>
      <c r="E4376" s="64">
        <f t="shared" si="551"/>
        <v>2186</v>
      </c>
      <c r="F4376" s="64" t="str">
        <f t="shared" si="544"/>
        <v/>
      </c>
      <c r="G4376" s="64" t="str">
        <f t="shared" si="545"/>
        <v/>
      </c>
      <c r="H4376" s="64" t="str">
        <f t="shared" si="546"/>
        <v/>
      </c>
      <c r="I4376" s="80" t="str">
        <f>IFERROR(VLOOKUP(D4376,Sheet2!A:B,2,0),"")</f>
        <v/>
      </c>
      <c r="J4376" s="64" t="str">
        <f>IFERROR(IF(I4376&lt;&gt;"",VLOOKUP(I4376,Sheet2!B:C,2,0),""),"")</f>
        <v/>
      </c>
      <c r="K4376" s="64" t="str">
        <f>IFERROR( IF(I4376&lt;&gt;"", HLOOKUP(L$2+$A4376,Sheet2!BX:NK,2,0),""),"")</f>
        <v/>
      </c>
      <c r="L4376" t="str">
        <f>IF(OR(HLOOKUP(L$2+$A4376,Sheet2!BX:NK,$B4376,0),HLOOKUP(L$2+$A4376,Sheet2!BX:NK,$B4376,0)&lt;&gt;""),HLOOKUP(L$2+$A4376,Sheet2!BX:NK,$B4376,0),"")</f>
        <v/>
      </c>
      <c r="M4376" t="str">
        <f>IF(OR(HLOOKUP(M$2+$A4376,Sheet2!BY:NL,$B4376,0),HLOOKUP(M$2+$A4376,Sheet2!BY:NL,$B4376,0)&lt;&gt;""),HLOOKUP(M$2+$A4376,Sheet2!BY:NL,$B4376,0),"")</f>
        <v/>
      </c>
      <c r="N4376" t="str">
        <f>IF(OR(HLOOKUP(N$2+$A4376,Sheet2!BZ:NM,$B4376,0),HLOOKUP(N$2+$A4376,Sheet2!BZ:NM,$B4376,0)&lt;&gt;""),HLOOKUP(N$2+$A4376,Sheet2!BZ:NM,$B4376,0),"")</f>
        <v/>
      </c>
      <c r="O4376" t="str">
        <f>IF(OR(HLOOKUP(O$2+$A4376,Sheet2!CA:NN,$B4376,0),HLOOKUP(O$2+$A4376,Sheet2!CA:NN,$B4376,0)&lt;&gt;""),HLOOKUP(O$2+$A4376,Sheet2!CA:NN,$B4376,0),"")</f>
        <v/>
      </c>
      <c r="P4376" t="str">
        <f>IF(OR(HLOOKUP(P$2+$A4376,Sheet2!CB:NO,$B4376,0),HLOOKUP(P$2+$A4376,Sheet2!CB:NO,$B4376,0)&lt;&gt;""),HLOOKUP(P$2+$A4376,Sheet2!CB:NO,$B4376,0),"")</f>
        <v/>
      </c>
      <c r="Q4376" t="str">
        <f>IF(OR(HLOOKUP(Q$2+$A4376,Sheet2!CC:NO,$B4376,0),HLOOKUP(Q$2+$A4376,Sheet2!CC:NO,$B4376,0)&lt;&gt;""),HLOOKUP(Q$2+$A4376,Sheet2!CC:NO,$B4376,0),"")</f>
        <v/>
      </c>
    </row>
    <row r="4377" spans="1:17" x14ac:dyDescent="0.25">
      <c r="A4377" s="64">
        <f t="shared" si="547"/>
        <v>18</v>
      </c>
      <c r="B4377" s="64">
        <f t="shared" si="548"/>
        <v>442</v>
      </c>
      <c r="C4377" s="64">
        <f t="shared" si="549"/>
        <v>4</v>
      </c>
      <c r="D4377" s="64">
        <f t="shared" si="550"/>
        <v>438</v>
      </c>
      <c r="E4377" s="64">
        <f t="shared" si="551"/>
        <v>2186</v>
      </c>
      <c r="F4377" s="64" t="str">
        <f t="shared" si="544"/>
        <v/>
      </c>
      <c r="G4377" s="64" t="str">
        <f t="shared" si="545"/>
        <v/>
      </c>
      <c r="H4377" s="64" t="str">
        <f t="shared" si="546"/>
        <v/>
      </c>
      <c r="I4377" s="80" t="str">
        <f>IFERROR(VLOOKUP(D4377,Sheet2!A:B,2,0),"")</f>
        <v/>
      </c>
      <c r="J4377" s="64" t="str">
        <f>IFERROR(IF(I4377&lt;&gt;"",VLOOKUP(I4377,Sheet2!B:C,2,0),""),"")</f>
        <v/>
      </c>
      <c r="K4377" s="64" t="str">
        <f>IFERROR( IF(I4377&lt;&gt;"", HLOOKUP(L$2+$A4377,Sheet2!BX:NK,2,0),""),"")</f>
        <v/>
      </c>
      <c r="L4377" t="str">
        <f>IF(OR(HLOOKUP(L$2+$A4377,Sheet2!BX:NK,$B4377,0),HLOOKUP(L$2+$A4377,Sheet2!BX:NK,$B4377,0)&lt;&gt;""),HLOOKUP(L$2+$A4377,Sheet2!BX:NK,$B4377,0),"")</f>
        <v/>
      </c>
      <c r="M4377" t="str">
        <f>IF(OR(HLOOKUP(M$2+$A4377,Sheet2!BY:NL,$B4377,0),HLOOKUP(M$2+$A4377,Sheet2!BY:NL,$B4377,0)&lt;&gt;""),HLOOKUP(M$2+$A4377,Sheet2!BY:NL,$B4377,0),"")</f>
        <v/>
      </c>
      <c r="N4377" t="str">
        <f>IF(OR(HLOOKUP(N$2+$A4377,Sheet2!BZ:NM,$B4377,0),HLOOKUP(N$2+$A4377,Sheet2!BZ:NM,$B4377,0)&lt;&gt;""),HLOOKUP(N$2+$A4377,Sheet2!BZ:NM,$B4377,0),"")</f>
        <v/>
      </c>
      <c r="O4377" t="str">
        <f>IF(OR(HLOOKUP(O$2+$A4377,Sheet2!CA:NN,$B4377,0),HLOOKUP(O$2+$A4377,Sheet2!CA:NN,$B4377,0)&lt;&gt;""),HLOOKUP(O$2+$A4377,Sheet2!CA:NN,$B4377,0),"")</f>
        <v/>
      </c>
      <c r="P4377" t="str">
        <f>IF(OR(HLOOKUP(P$2+$A4377,Sheet2!CB:NO,$B4377,0),HLOOKUP(P$2+$A4377,Sheet2!CB:NO,$B4377,0)&lt;&gt;""),HLOOKUP(P$2+$A4377,Sheet2!CB:NO,$B4377,0),"")</f>
        <v/>
      </c>
      <c r="Q4377" t="str">
        <f>IF(OR(HLOOKUP(Q$2+$A4377,Sheet2!CC:NO,$B4377,0),HLOOKUP(Q$2+$A4377,Sheet2!CC:NO,$B4377,0)&lt;&gt;""),HLOOKUP(Q$2+$A4377,Sheet2!CC:NO,$B4377,0),"")</f>
        <v/>
      </c>
    </row>
    <row r="4378" spans="1:17" x14ac:dyDescent="0.25">
      <c r="A4378" s="64">
        <f t="shared" si="547"/>
        <v>24</v>
      </c>
      <c r="B4378" s="64">
        <f t="shared" si="548"/>
        <v>442</v>
      </c>
      <c r="C4378" s="64">
        <f t="shared" si="549"/>
        <v>5</v>
      </c>
      <c r="D4378" s="64">
        <f t="shared" si="550"/>
        <v>438</v>
      </c>
      <c r="E4378" s="64">
        <f t="shared" si="551"/>
        <v>2186</v>
      </c>
      <c r="F4378" s="64" t="str">
        <f t="shared" si="544"/>
        <v/>
      </c>
      <c r="G4378" s="64" t="str">
        <f t="shared" si="545"/>
        <v/>
      </c>
      <c r="H4378" s="64" t="str">
        <f t="shared" si="546"/>
        <v/>
      </c>
      <c r="I4378" s="80" t="str">
        <f>IFERROR(VLOOKUP(D4378,Sheet2!A:B,2,0),"")</f>
        <v/>
      </c>
      <c r="J4378" s="64" t="str">
        <f>IFERROR(IF(I4378&lt;&gt;"",VLOOKUP(I4378,Sheet2!B:C,2,0),""),"")</f>
        <v/>
      </c>
      <c r="K4378" s="64" t="str">
        <f>IFERROR( IF(I4378&lt;&gt;"", HLOOKUP(L$2+$A4378,Sheet2!BX:NK,2,0),""),"")</f>
        <v/>
      </c>
      <c r="L4378" t="str">
        <f>IF(OR(HLOOKUP(L$2+$A4378,Sheet2!BX:NK,$B4378,0),HLOOKUP(L$2+$A4378,Sheet2!BX:NK,$B4378,0)&lt;&gt;""),HLOOKUP(L$2+$A4378,Sheet2!BX:NK,$B4378,0),"")</f>
        <v/>
      </c>
      <c r="M4378" t="str">
        <f>IF(OR(HLOOKUP(M$2+$A4378,Sheet2!BY:NL,$B4378,0),HLOOKUP(M$2+$A4378,Sheet2!BY:NL,$B4378,0)&lt;&gt;""),HLOOKUP(M$2+$A4378,Sheet2!BY:NL,$B4378,0),"")</f>
        <v/>
      </c>
      <c r="N4378" t="str">
        <f>IF(OR(HLOOKUP(N$2+$A4378,Sheet2!BZ:NM,$B4378,0),HLOOKUP(N$2+$A4378,Sheet2!BZ:NM,$B4378,0)&lt;&gt;""),HLOOKUP(N$2+$A4378,Sheet2!BZ:NM,$B4378,0),"")</f>
        <v/>
      </c>
      <c r="O4378" t="str">
        <f>IF(OR(HLOOKUP(O$2+$A4378,Sheet2!CA:NN,$B4378,0),HLOOKUP(O$2+$A4378,Sheet2!CA:NN,$B4378,0)&lt;&gt;""),HLOOKUP(O$2+$A4378,Sheet2!CA:NN,$B4378,0),"")</f>
        <v/>
      </c>
      <c r="P4378" t="str">
        <f>IF(OR(HLOOKUP(P$2+$A4378,Sheet2!CB:NO,$B4378,0),HLOOKUP(P$2+$A4378,Sheet2!CB:NO,$B4378,0)&lt;&gt;""),HLOOKUP(P$2+$A4378,Sheet2!CB:NO,$B4378,0),"")</f>
        <v/>
      </c>
      <c r="Q4378" t="str">
        <f>IF(OR(HLOOKUP(Q$2+$A4378,Sheet2!CC:NO,$B4378,0),HLOOKUP(Q$2+$A4378,Sheet2!CC:NO,$B4378,0)&lt;&gt;""),HLOOKUP(Q$2+$A4378,Sheet2!CC:NO,$B4378,0),"")</f>
        <v/>
      </c>
    </row>
    <row r="4379" spans="1:17" x14ac:dyDescent="0.25">
      <c r="A4379" s="64">
        <f t="shared" si="547"/>
        <v>30</v>
      </c>
      <c r="B4379" s="64">
        <f t="shared" si="548"/>
        <v>442</v>
      </c>
      <c r="C4379" s="64">
        <f t="shared" si="549"/>
        <v>6</v>
      </c>
      <c r="D4379" s="64">
        <f t="shared" si="550"/>
        <v>438</v>
      </c>
      <c r="E4379" s="64">
        <f t="shared" si="551"/>
        <v>2186</v>
      </c>
      <c r="F4379" s="64" t="str">
        <f t="shared" si="544"/>
        <v/>
      </c>
      <c r="G4379" s="64" t="str">
        <f t="shared" si="545"/>
        <v/>
      </c>
      <c r="H4379" s="64" t="str">
        <f t="shared" si="546"/>
        <v/>
      </c>
      <c r="I4379" s="80" t="str">
        <f>IFERROR(VLOOKUP(D4379,Sheet2!A:B,2,0),"")</f>
        <v/>
      </c>
      <c r="J4379" s="64" t="str">
        <f>IFERROR(IF(I4379&lt;&gt;"",VLOOKUP(I4379,Sheet2!B:C,2,0),""),"")</f>
        <v/>
      </c>
      <c r="K4379" s="64" t="str">
        <f>IFERROR( IF(I4379&lt;&gt;"", HLOOKUP(L$2+$A4379,Sheet2!BX:NK,2,0),""),"")</f>
        <v/>
      </c>
      <c r="L4379" t="str">
        <f>IF(OR(HLOOKUP(L$2+$A4379,Sheet2!BX:NK,$B4379,0),HLOOKUP(L$2+$A4379,Sheet2!BX:NK,$B4379,0)&lt;&gt;""),HLOOKUP(L$2+$A4379,Sheet2!BX:NK,$B4379,0),"")</f>
        <v/>
      </c>
      <c r="M4379" t="str">
        <f>IF(OR(HLOOKUP(M$2+$A4379,Sheet2!BY:NL,$B4379,0),HLOOKUP(M$2+$A4379,Sheet2!BY:NL,$B4379,0)&lt;&gt;""),HLOOKUP(M$2+$A4379,Sheet2!BY:NL,$B4379,0),"")</f>
        <v/>
      </c>
      <c r="N4379" t="str">
        <f>IF(OR(HLOOKUP(N$2+$A4379,Sheet2!BZ:NM,$B4379,0),HLOOKUP(N$2+$A4379,Sheet2!BZ:NM,$B4379,0)&lt;&gt;""),HLOOKUP(N$2+$A4379,Sheet2!BZ:NM,$B4379,0),"")</f>
        <v/>
      </c>
      <c r="O4379" t="str">
        <f>IF(OR(HLOOKUP(O$2+$A4379,Sheet2!CA:NN,$B4379,0),HLOOKUP(O$2+$A4379,Sheet2!CA:NN,$B4379,0)&lt;&gt;""),HLOOKUP(O$2+$A4379,Sheet2!CA:NN,$B4379,0),"")</f>
        <v/>
      </c>
      <c r="P4379" t="str">
        <f>IF(OR(HLOOKUP(P$2+$A4379,Sheet2!CB:NO,$B4379,0),HLOOKUP(P$2+$A4379,Sheet2!CB:NO,$B4379,0)&lt;&gt;""),HLOOKUP(P$2+$A4379,Sheet2!CB:NO,$B4379,0),"")</f>
        <v/>
      </c>
      <c r="Q4379" t="str">
        <f>IF(OR(HLOOKUP(Q$2+$A4379,Sheet2!CC:NO,$B4379,0),HLOOKUP(Q$2+$A4379,Sheet2!CC:NO,$B4379,0)&lt;&gt;""),HLOOKUP(Q$2+$A4379,Sheet2!CC:NO,$B4379,0),"")</f>
        <v/>
      </c>
    </row>
    <row r="4380" spans="1:17" x14ac:dyDescent="0.25">
      <c r="A4380" s="64">
        <f t="shared" si="547"/>
        <v>36</v>
      </c>
      <c r="B4380" s="64">
        <f t="shared" si="548"/>
        <v>442</v>
      </c>
      <c r="C4380" s="64">
        <f t="shared" si="549"/>
        <v>7</v>
      </c>
      <c r="D4380" s="64">
        <f t="shared" si="550"/>
        <v>438</v>
      </c>
      <c r="E4380" s="64">
        <f t="shared" si="551"/>
        <v>2186</v>
      </c>
      <c r="F4380" s="64" t="str">
        <f t="shared" si="544"/>
        <v/>
      </c>
      <c r="G4380" s="64" t="str">
        <f t="shared" si="545"/>
        <v/>
      </c>
      <c r="H4380" s="64" t="str">
        <f t="shared" si="546"/>
        <v/>
      </c>
      <c r="I4380" s="80" t="str">
        <f>IFERROR(VLOOKUP(D4380,Sheet2!A:B,2,0),"")</f>
        <v/>
      </c>
      <c r="J4380" s="64" t="str">
        <f>IFERROR(IF(I4380&lt;&gt;"",VLOOKUP(I4380,Sheet2!B:C,2,0),""),"")</f>
        <v/>
      </c>
      <c r="K4380" s="64" t="str">
        <f>IFERROR( IF(I4380&lt;&gt;"", HLOOKUP(L$2+$A4380,Sheet2!BX:NK,2,0),""),"")</f>
        <v/>
      </c>
      <c r="L4380" t="str">
        <f>IF(OR(HLOOKUP(L$2+$A4380,Sheet2!BX:NK,$B4380,0),HLOOKUP(L$2+$A4380,Sheet2!BX:NK,$B4380,0)&lt;&gt;""),HLOOKUP(L$2+$A4380,Sheet2!BX:NK,$B4380,0),"")</f>
        <v/>
      </c>
      <c r="M4380" t="str">
        <f>IF(OR(HLOOKUP(M$2+$A4380,Sheet2!BY:NL,$B4380,0),HLOOKUP(M$2+$A4380,Sheet2!BY:NL,$B4380,0)&lt;&gt;""),HLOOKUP(M$2+$A4380,Sheet2!BY:NL,$B4380,0),"")</f>
        <v/>
      </c>
      <c r="N4380" t="str">
        <f>IF(OR(HLOOKUP(N$2+$A4380,Sheet2!BZ:NM,$B4380,0),HLOOKUP(N$2+$A4380,Sheet2!BZ:NM,$B4380,0)&lt;&gt;""),HLOOKUP(N$2+$A4380,Sheet2!BZ:NM,$B4380,0),"")</f>
        <v/>
      </c>
      <c r="O4380" t="str">
        <f>IF(OR(HLOOKUP(O$2+$A4380,Sheet2!CA:NN,$B4380,0),HLOOKUP(O$2+$A4380,Sheet2!CA:NN,$B4380,0)&lt;&gt;""),HLOOKUP(O$2+$A4380,Sheet2!CA:NN,$B4380,0),"")</f>
        <v/>
      </c>
      <c r="P4380" t="str">
        <f>IF(OR(HLOOKUP(P$2+$A4380,Sheet2!CB:NO,$B4380,0),HLOOKUP(P$2+$A4380,Sheet2!CB:NO,$B4380,0)&lt;&gt;""),HLOOKUP(P$2+$A4380,Sheet2!CB:NO,$B4380,0),"")</f>
        <v/>
      </c>
      <c r="Q4380" t="str">
        <f>IF(OR(HLOOKUP(Q$2+$A4380,Sheet2!CC:NO,$B4380,0),HLOOKUP(Q$2+$A4380,Sheet2!CC:NO,$B4380,0)&lt;&gt;""),HLOOKUP(Q$2+$A4380,Sheet2!CC:NO,$B4380,0),"")</f>
        <v/>
      </c>
    </row>
    <row r="4381" spans="1:17" x14ac:dyDescent="0.25">
      <c r="A4381" s="64">
        <f t="shared" si="547"/>
        <v>42</v>
      </c>
      <c r="B4381" s="64">
        <f t="shared" si="548"/>
        <v>442</v>
      </c>
      <c r="C4381" s="64">
        <f t="shared" si="549"/>
        <v>8</v>
      </c>
      <c r="D4381" s="64">
        <f t="shared" si="550"/>
        <v>438</v>
      </c>
      <c r="E4381" s="64">
        <f t="shared" si="551"/>
        <v>2186</v>
      </c>
      <c r="F4381" s="64" t="str">
        <f t="shared" si="544"/>
        <v/>
      </c>
      <c r="G4381" s="64" t="str">
        <f t="shared" si="545"/>
        <v/>
      </c>
      <c r="H4381" s="64" t="str">
        <f t="shared" si="546"/>
        <v/>
      </c>
      <c r="I4381" s="80" t="str">
        <f>IFERROR(VLOOKUP(D4381,Sheet2!A:B,2,0),"")</f>
        <v/>
      </c>
      <c r="J4381" s="64" t="str">
        <f>IFERROR(IF(I4381&lt;&gt;"",VLOOKUP(I4381,Sheet2!B:C,2,0),""),"")</f>
        <v/>
      </c>
      <c r="K4381" s="64" t="str">
        <f>IFERROR( IF(I4381&lt;&gt;"", HLOOKUP(L$2+$A4381,Sheet2!BX:NK,2,0),""),"")</f>
        <v/>
      </c>
      <c r="L4381" t="str">
        <f>IF(OR(HLOOKUP(L$2+$A4381,Sheet2!BX:NK,$B4381,0),HLOOKUP(L$2+$A4381,Sheet2!BX:NK,$B4381,0)&lt;&gt;""),HLOOKUP(L$2+$A4381,Sheet2!BX:NK,$B4381,0),"")</f>
        <v/>
      </c>
      <c r="M4381" t="str">
        <f>IF(OR(HLOOKUP(M$2+$A4381,Sheet2!BY:NL,$B4381,0),HLOOKUP(M$2+$A4381,Sheet2!BY:NL,$B4381,0)&lt;&gt;""),HLOOKUP(M$2+$A4381,Sheet2!BY:NL,$B4381,0),"")</f>
        <v/>
      </c>
      <c r="N4381" t="str">
        <f>IF(OR(HLOOKUP(N$2+$A4381,Sheet2!BZ:NM,$B4381,0),HLOOKUP(N$2+$A4381,Sheet2!BZ:NM,$B4381,0)&lt;&gt;""),HLOOKUP(N$2+$A4381,Sheet2!BZ:NM,$B4381,0),"")</f>
        <v/>
      </c>
      <c r="O4381" t="str">
        <f>IF(OR(HLOOKUP(O$2+$A4381,Sheet2!CA:NN,$B4381,0),HLOOKUP(O$2+$A4381,Sheet2!CA:NN,$B4381,0)&lt;&gt;""),HLOOKUP(O$2+$A4381,Sheet2!CA:NN,$B4381,0),"")</f>
        <v/>
      </c>
      <c r="P4381" t="str">
        <f>IF(OR(HLOOKUP(P$2+$A4381,Sheet2!CB:NO,$B4381,0),HLOOKUP(P$2+$A4381,Sheet2!CB:NO,$B4381,0)&lt;&gt;""),HLOOKUP(P$2+$A4381,Sheet2!CB:NO,$B4381,0),"")</f>
        <v/>
      </c>
      <c r="Q4381" t="str">
        <f>IF(OR(HLOOKUP(Q$2+$A4381,Sheet2!CC:NO,$B4381,0),HLOOKUP(Q$2+$A4381,Sheet2!CC:NO,$B4381,0)&lt;&gt;""),HLOOKUP(Q$2+$A4381,Sheet2!CC:NO,$B4381,0),"")</f>
        <v/>
      </c>
    </row>
    <row r="4382" spans="1:17" x14ac:dyDescent="0.25">
      <c r="A4382" s="64">
        <f t="shared" si="547"/>
        <v>48</v>
      </c>
      <c r="B4382" s="64">
        <f t="shared" si="548"/>
        <v>442</v>
      </c>
      <c r="C4382" s="64">
        <f t="shared" si="549"/>
        <v>9</v>
      </c>
      <c r="D4382" s="64">
        <f t="shared" si="550"/>
        <v>438</v>
      </c>
      <c r="E4382" s="64">
        <f t="shared" si="551"/>
        <v>2186</v>
      </c>
      <c r="F4382" s="64" t="str">
        <f t="shared" si="544"/>
        <v/>
      </c>
      <c r="G4382" s="64" t="str">
        <f t="shared" si="545"/>
        <v/>
      </c>
      <c r="H4382" s="64" t="str">
        <f t="shared" si="546"/>
        <v/>
      </c>
      <c r="I4382" s="80" t="str">
        <f>IFERROR(VLOOKUP(D4382,Sheet2!A:B,2,0),"")</f>
        <v/>
      </c>
      <c r="J4382" s="64" t="str">
        <f>IFERROR(IF(I4382&lt;&gt;"",VLOOKUP(I4382,Sheet2!B:C,2,0),""),"")</f>
        <v/>
      </c>
      <c r="K4382" s="64" t="str">
        <f>IFERROR( IF(I4382&lt;&gt;"", HLOOKUP(L$2+$A4382,Sheet2!BX:NK,2,0),""),"")</f>
        <v/>
      </c>
      <c r="L4382" t="str">
        <f>IF(OR(HLOOKUP(L$2+$A4382,Sheet2!BX:NK,$B4382,0),HLOOKUP(L$2+$A4382,Sheet2!BX:NK,$B4382,0)&lt;&gt;""),HLOOKUP(L$2+$A4382,Sheet2!BX:NK,$B4382,0),"")</f>
        <v/>
      </c>
      <c r="M4382" t="str">
        <f>IF(OR(HLOOKUP(M$2+$A4382,Sheet2!BY:NL,$B4382,0),HLOOKUP(M$2+$A4382,Sheet2!BY:NL,$B4382,0)&lt;&gt;""),HLOOKUP(M$2+$A4382,Sheet2!BY:NL,$B4382,0),"")</f>
        <v/>
      </c>
      <c r="N4382" t="str">
        <f>IF(OR(HLOOKUP(N$2+$A4382,Sheet2!BZ:NM,$B4382,0),HLOOKUP(N$2+$A4382,Sheet2!BZ:NM,$B4382,0)&lt;&gt;""),HLOOKUP(N$2+$A4382,Sheet2!BZ:NM,$B4382,0),"")</f>
        <v/>
      </c>
      <c r="O4382" t="str">
        <f>IF(OR(HLOOKUP(O$2+$A4382,Sheet2!CA:NN,$B4382,0),HLOOKUP(O$2+$A4382,Sheet2!CA:NN,$B4382,0)&lt;&gt;""),HLOOKUP(O$2+$A4382,Sheet2!CA:NN,$B4382,0),"")</f>
        <v/>
      </c>
      <c r="P4382" t="str">
        <f>IF(OR(HLOOKUP(P$2+$A4382,Sheet2!CB:NO,$B4382,0),HLOOKUP(P$2+$A4382,Sheet2!CB:NO,$B4382,0)&lt;&gt;""),HLOOKUP(P$2+$A4382,Sheet2!CB:NO,$B4382,0),"")</f>
        <v/>
      </c>
      <c r="Q4382" t="str">
        <f>IF(OR(HLOOKUP(Q$2+$A4382,Sheet2!CC:NO,$B4382,0),HLOOKUP(Q$2+$A4382,Sheet2!CC:NO,$B4382,0)&lt;&gt;""),HLOOKUP(Q$2+$A4382,Sheet2!CC:NO,$B4382,0),"")</f>
        <v/>
      </c>
    </row>
    <row r="4383" spans="1:17" x14ac:dyDescent="0.25">
      <c r="A4383" s="64">
        <f t="shared" si="547"/>
        <v>54</v>
      </c>
      <c r="B4383" s="64">
        <f t="shared" si="548"/>
        <v>442</v>
      </c>
      <c r="C4383" s="64">
        <f t="shared" si="549"/>
        <v>10</v>
      </c>
      <c r="D4383" s="64">
        <f t="shared" si="550"/>
        <v>438</v>
      </c>
      <c r="E4383" s="64">
        <f t="shared" si="551"/>
        <v>2186</v>
      </c>
      <c r="F4383" s="64" t="str">
        <f t="shared" si="544"/>
        <v/>
      </c>
      <c r="G4383" s="64" t="str">
        <f t="shared" si="545"/>
        <v/>
      </c>
      <c r="H4383" s="64" t="str">
        <f t="shared" si="546"/>
        <v/>
      </c>
      <c r="I4383" s="80" t="str">
        <f>IFERROR(VLOOKUP(D4383,Sheet2!A:B,2,0),"")</f>
        <v/>
      </c>
      <c r="J4383" s="64" t="str">
        <f>IFERROR(IF(I4383&lt;&gt;"",VLOOKUP(I4383,Sheet2!B:C,2,0),""),"")</f>
        <v/>
      </c>
      <c r="K4383" s="64" t="str">
        <f>IFERROR( IF(I4383&lt;&gt;"", HLOOKUP(L$2+$A4383,Sheet2!BX:NK,2,0),""),"")</f>
        <v/>
      </c>
      <c r="L4383" t="str">
        <f>IF(OR(HLOOKUP(L$2+$A4383,Sheet2!BX:NK,$B4383,0),HLOOKUP(L$2+$A4383,Sheet2!BX:NK,$B4383,0)&lt;&gt;""),HLOOKUP(L$2+$A4383,Sheet2!BX:NK,$B4383,0),"")</f>
        <v/>
      </c>
      <c r="M4383" t="str">
        <f>IF(OR(HLOOKUP(M$2+$A4383,Sheet2!BY:NL,$B4383,0),HLOOKUP(M$2+$A4383,Sheet2!BY:NL,$B4383,0)&lt;&gt;""),HLOOKUP(M$2+$A4383,Sheet2!BY:NL,$B4383,0),"")</f>
        <v/>
      </c>
      <c r="N4383" t="str">
        <f>IF(OR(HLOOKUP(N$2+$A4383,Sheet2!BZ:NM,$B4383,0),HLOOKUP(N$2+$A4383,Sheet2!BZ:NM,$B4383,0)&lt;&gt;""),HLOOKUP(N$2+$A4383,Sheet2!BZ:NM,$B4383,0),"")</f>
        <v/>
      </c>
      <c r="O4383" t="str">
        <f>IF(OR(HLOOKUP(O$2+$A4383,Sheet2!CA:NN,$B4383,0),HLOOKUP(O$2+$A4383,Sheet2!CA:NN,$B4383,0)&lt;&gt;""),HLOOKUP(O$2+$A4383,Sheet2!CA:NN,$B4383,0),"")</f>
        <v/>
      </c>
      <c r="P4383" t="str">
        <f>IF(OR(HLOOKUP(P$2+$A4383,Sheet2!CB:NO,$B4383,0),HLOOKUP(P$2+$A4383,Sheet2!CB:NO,$B4383,0)&lt;&gt;""),HLOOKUP(P$2+$A4383,Sheet2!CB:NO,$B4383,0),"")</f>
        <v/>
      </c>
      <c r="Q4383" t="str">
        <f>IF(OR(HLOOKUP(Q$2+$A4383,Sheet2!CC:NO,$B4383,0),HLOOKUP(Q$2+$A4383,Sheet2!CC:NO,$B4383,0)&lt;&gt;""),HLOOKUP(Q$2+$A4383,Sheet2!CC:NO,$B4383,0),"")</f>
        <v/>
      </c>
    </row>
    <row r="4384" spans="1:17" x14ac:dyDescent="0.25">
      <c r="A4384" s="64">
        <f t="shared" si="547"/>
        <v>0</v>
      </c>
      <c r="B4384" s="64">
        <f t="shared" si="548"/>
        <v>443</v>
      </c>
      <c r="C4384" s="64">
        <f t="shared" si="549"/>
        <v>1</v>
      </c>
      <c r="D4384" s="64">
        <f t="shared" si="550"/>
        <v>439</v>
      </c>
      <c r="E4384" s="64">
        <f t="shared" si="551"/>
        <v>2191</v>
      </c>
      <c r="F4384" s="64" t="str">
        <f t="shared" si="544"/>
        <v/>
      </c>
      <c r="G4384" s="64" t="str">
        <f t="shared" si="545"/>
        <v/>
      </c>
      <c r="H4384" s="64" t="str">
        <f t="shared" si="546"/>
        <v/>
      </c>
      <c r="I4384" s="80" t="str">
        <f>IFERROR(VLOOKUP(D4384,Sheet2!A:B,2,0),"")</f>
        <v/>
      </c>
      <c r="J4384" s="64" t="str">
        <f>IFERROR(IF(I4384&lt;&gt;"",VLOOKUP(I4384,Sheet2!B:C,2,0),""),"")</f>
        <v/>
      </c>
      <c r="K4384" s="64" t="str">
        <f>IFERROR( IF(I4384&lt;&gt;"", HLOOKUP(L$2+$A4384,Sheet2!BX:NK,2,0),""),"")</f>
        <v/>
      </c>
      <c r="L4384" t="str">
        <f>IF(OR(HLOOKUP(L$2+$A4384,Sheet2!BX:NK,$B4384,0),HLOOKUP(L$2+$A4384,Sheet2!BX:NK,$B4384,0)&lt;&gt;""),HLOOKUP(L$2+$A4384,Sheet2!BX:NK,$B4384,0),"")</f>
        <v/>
      </c>
      <c r="M4384" t="str">
        <f>IF(OR(HLOOKUP(M$2+$A4384,Sheet2!BY:NL,$B4384,0),HLOOKUP(M$2+$A4384,Sheet2!BY:NL,$B4384,0)&lt;&gt;""),HLOOKUP(M$2+$A4384,Sheet2!BY:NL,$B4384,0),"")</f>
        <v/>
      </c>
      <c r="N4384" t="str">
        <f>IF(OR(HLOOKUP(N$2+$A4384,Sheet2!BZ:NM,$B4384,0),HLOOKUP(N$2+$A4384,Sheet2!BZ:NM,$B4384,0)&lt;&gt;""),HLOOKUP(N$2+$A4384,Sheet2!BZ:NM,$B4384,0),"")</f>
        <v/>
      </c>
      <c r="O4384" t="str">
        <f>IF(OR(HLOOKUP(O$2+$A4384,Sheet2!CA:NN,$B4384,0),HLOOKUP(O$2+$A4384,Sheet2!CA:NN,$B4384,0)&lt;&gt;""),HLOOKUP(O$2+$A4384,Sheet2!CA:NN,$B4384,0),"")</f>
        <v/>
      </c>
      <c r="P4384" t="str">
        <f>IF(OR(HLOOKUP(P$2+$A4384,Sheet2!CB:NO,$B4384,0),HLOOKUP(P$2+$A4384,Sheet2!CB:NO,$B4384,0)&lt;&gt;""),HLOOKUP(P$2+$A4384,Sheet2!CB:NO,$B4384,0),"")</f>
        <v/>
      </c>
      <c r="Q4384" t="str">
        <f>IF(OR(HLOOKUP(Q$2+$A4384,Sheet2!CC:NO,$B4384,0),HLOOKUP(Q$2+$A4384,Sheet2!CC:NO,$B4384,0)&lt;&gt;""),HLOOKUP(Q$2+$A4384,Sheet2!CC:NO,$B4384,0),"")</f>
        <v/>
      </c>
    </row>
    <row r="4385" spans="1:17" x14ac:dyDescent="0.25">
      <c r="A4385" s="64">
        <f t="shared" si="547"/>
        <v>6</v>
      </c>
      <c r="B4385" s="64">
        <f t="shared" si="548"/>
        <v>443</v>
      </c>
      <c r="C4385" s="64">
        <f t="shared" si="549"/>
        <v>2</v>
      </c>
      <c r="D4385" s="64">
        <f t="shared" si="550"/>
        <v>439</v>
      </c>
      <c r="E4385" s="64">
        <f t="shared" si="551"/>
        <v>2191</v>
      </c>
      <c r="F4385" s="64" t="str">
        <f t="shared" si="544"/>
        <v/>
      </c>
      <c r="G4385" s="64" t="str">
        <f t="shared" si="545"/>
        <v/>
      </c>
      <c r="H4385" s="64" t="str">
        <f t="shared" si="546"/>
        <v/>
      </c>
      <c r="I4385" s="80" t="str">
        <f>IFERROR(VLOOKUP(D4385,Sheet2!A:B,2,0),"")</f>
        <v/>
      </c>
      <c r="J4385" s="64" t="str">
        <f>IFERROR(IF(I4385&lt;&gt;"",VLOOKUP(I4385,Sheet2!B:C,2,0),""),"")</f>
        <v/>
      </c>
      <c r="K4385" s="64" t="str">
        <f>IFERROR( IF(I4385&lt;&gt;"", HLOOKUP(L$2+$A4385,Sheet2!BX:NK,2,0),""),"")</f>
        <v/>
      </c>
      <c r="L4385" t="str">
        <f>IF(OR(HLOOKUP(L$2+$A4385,Sheet2!BX:NK,$B4385,0),HLOOKUP(L$2+$A4385,Sheet2!BX:NK,$B4385,0)&lt;&gt;""),HLOOKUP(L$2+$A4385,Sheet2!BX:NK,$B4385,0),"")</f>
        <v/>
      </c>
      <c r="M4385" t="str">
        <f>IF(OR(HLOOKUP(M$2+$A4385,Sheet2!BY:NL,$B4385,0),HLOOKUP(M$2+$A4385,Sheet2!BY:NL,$B4385,0)&lt;&gt;""),HLOOKUP(M$2+$A4385,Sheet2!BY:NL,$B4385,0),"")</f>
        <v/>
      </c>
      <c r="N4385" t="str">
        <f>IF(OR(HLOOKUP(N$2+$A4385,Sheet2!BZ:NM,$B4385,0),HLOOKUP(N$2+$A4385,Sheet2!BZ:NM,$B4385,0)&lt;&gt;""),HLOOKUP(N$2+$A4385,Sheet2!BZ:NM,$B4385,0),"")</f>
        <v/>
      </c>
      <c r="O4385" t="str">
        <f>IF(OR(HLOOKUP(O$2+$A4385,Sheet2!CA:NN,$B4385,0),HLOOKUP(O$2+$A4385,Sheet2!CA:NN,$B4385,0)&lt;&gt;""),HLOOKUP(O$2+$A4385,Sheet2!CA:NN,$B4385,0),"")</f>
        <v/>
      </c>
      <c r="P4385" t="str">
        <f>IF(OR(HLOOKUP(P$2+$A4385,Sheet2!CB:NO,$B4385,0),HLOOKUP(P$2+$A4385,Sheet2!CB:NO,$B4385,0)&lt;&gt;""),HLOOKUP(P$2+$A4385,Sheet2!CB:NO,$B4385,0),"")</f>
        <v/>
      </c>
      <c r="Q4385" t="str">
        <f>IF(OR(HLOOKUP(Q$2+$A4385,Sheet2!CC:NO,$B4385,0),HLOOKUP(Q$2+$A4385,Sheet2!CC:NO,$B4385,0)&lt;&gt;""),HLOOKUP(Q$2+$A4385,Sheet2!CC:NO,$B4385,0),"")</f>
        <v/>
      </c>
    </row>
    <row r="4386" spans="1:17" x14ac:dyDescent="0.25">
      <c r="A4386" s="64">
        <f t="shared" si="547"/>
        <v>12</v>
      </c>
      <c r="B4386" s="64">
        <f t="shared" si="548"/>
        <v>443</v>
      </c>
      <c r="C4386" s="64">
        <f t="shared" si="549"/>
        <v>3</v>
      </c>
      <c r="D4386" s="64">
        <f t="shared" si="550"/>
        <v>439</v>
      </c>
      <c r="E4386" s="64">
        <f t="shared" si="551"/>
        <v>2191</v>
      </c>
      <c r="F4386" s="64" t="str">
        <f t="shared" si="544"/>
        <v/>
      </c>
      <c r="G4386" s="64" t="str">
        <f t="shared" si="545"/>
        <v/>
      </c>
      <c r="H4386" s="64" t="str">
        <f t="shared" si="546"/>
        <v/>
      </c>
      <c r="I4386" s="80" t="str">
        <f>IFERROR(VLOOKUP(D4386,Sheet2!A:B,2,0),"")</f>
        <v/>
      </c>
      <c r="J4386" s="64" t="str">
        <f>IFERROR(IF(I4386&lt;&gt;"",VLOOKUP(I4386,Sheet2!B:C,2,0),""),"")</f>
        <v/>
      </c>
      <c r="K4386" s="64" t="str">
        <f>IFERROR( IF(I4386&lt;&gt;"", HLOOKUP(L$2+$A4386,Sheet2!BX:NK,2,0),""),"")</f>
        <v/>
      </c>
      <c r="L4386" t="str">
        <f>IF(OR(HLOOKUP(L$2+$A4386,Sheet2!BX:NK,$B4386,0),HLOOKUP(L$2+$A4386,Sheet2!BX:NK,$B4386,0)&lt;&gt;""),HLOOKUP(L$2+$A4386,Sheet2!BX:NK,$B4386,0),"")</f>
        <v/>
      </c>
      <c r="M4386" t="str">
        <f>IF(OR(HLOOKUP(M$2+$A4386,Sheet2!BY:NL,$B4386,0),HLOOKUP(M$2+$A4386,Sheet2!BY:NL,$B4386,0)&lt;&gt;""),HLOOKUP(M$2+$A4386,Sheet2!BY:NL,$B4386,0),"")</f>
        <v/>
      </c>
      <c r="N4386" t="str">
        <f>IF(OR(HLOOKUP(N$2+$A4386,Sheet2!BZ:NM,$B4386,0),HLOOKUP(N$2+$A4386,Sheet2!BZ:NM,$B4386,0)&lt;&gt;""),HLOOKUP(N$2+$A4386,Sheet2!BZ:NM,$B4386,0),"")</f>
        <v/>
      </c>
      <c r="O4386" t="str">
        <f>IF(OR(HLOOKUP(O$2+$A4386,Sheet2!CA:NN,$B4386,0),HLOOKUP(O$2+$A4386,Sheet2!CA:NN,$B4386,0)&lt;&gt;""),HLOOKUP(O$2+$A4386,Sheet2!CA:NN,$B4386,0),"")</f>
        <v/>
      </c>
      <c r="P4386" t="str">
        <f>IF(OR(HLOOKUP(P$2+$A4386,Sheet2!CB:NO,$B4386,0),HLOOKUP(P$2+$A4386,Sheet2!CB:NO,$B4386,0)&lt;&gt;""),HLOOKUP(P$2+$A4386,Sheet2!CB:NO,$B4386,0),"")</f>
        <v/>
      </c>
      <c r="Q4386" t="str">
        <f>IF(OR(HLOOKUP(Q$2+$A4386,Sheet2!CC:NO,$B4386,0),HLOOKUP(Q$2+$A4386,Sheet2!CC:NO,$B4386,0)&lt;&gt;""),HLOOKUP(Q$2+$A4386,Sheet2!CC:NO,$B4386,0),"")</f>
        <v/>
      </c>
    </row>
    <row r="4387" spans="1:17" x14ac:dyDescent="0.25">
      <c r="A4387" s="64">
        <f t="shared" si="547"/>
        <v>18</v>
      </c>
      <c r="B4387" s="64">
        <f t="shared" si="548"/>
        <v>443</v>
      </c>
      <c r="C4387" s="64">
        <f t="shared" si="549"/>
        <v>4</v>
      </c>
      <c r="D4387" s="64">
        <f t="shared" si="550"/>
        <v>439</v>
      </c>
      <c r="E4387" s="64">
        <f t="shared" si="551"/>
        <v>2191</v>
      </c>
      <c r="F4387" s="64" t="str">
        <f t="shared" si="544"/>
        <v/>
      </c>
      <c r="G4387" s="64" t="str">
        <f t="shared" si="545"/>
        <v/>
      </c>
      <c r="H4387" s="64" t="str">
        <f t="shared" si="546"/>
        <v/>
      </c>
      <c r="I4387" s="80" t="str">
        <f>IFERROR(VLOOKUP(D4387,Sheet2!A:B,2,0),"")</f>
        <v/>
      </c>
      <c r="J4387" s="64" t="str">
        <f>IFERROR(IF(I4387&lt;&gt;"",VLOOKUP(I4387,Sheet2!B:C,2,0),""),"")</f>
        <v/>
      </c>
      <c r="K4387" s="64" t="str">
        <f>IFERROR( IF(I4387&lt;&gt;"", HLOOKUP(L$2+$A4387,Sheet2!BX:NK,2,0),""),"")</f>
        <v/>
      </c>
      <c r="L4387" t="str">
        <f>IF(OR(HLOOKUP(L$2+$A4387,Sheet2!BX:NK,$B4387,0),HLOOKUP(L$2+$A4387,Sheet2!BX:NK,$B4387,0)&lt;&gt;""),HLOOKUP(L$2+$A4387,Sheet2!BX:NK,$B4387,0),"")</f>
        <v/>
      </c>
      <c r="M4387" t="str">
        <f>IF(OR(HLOOKUP(M$2+$A4387,Sheet2!BY:NL,$B4387,0),HLOOKUP(M$2+$A4387,Sheet2!BY:NL,$B4387,0)&lt;&gt;""),HLOOKUP(M$2+$A4387,Sheet2!BY:NL,$B4387,0),"")</f>
        <v/>
      </c>
      <c r="N4387" t="str">
        <f>IF(OR(HLOOKUP(N$2+$A4387,Sheet2!BZ:NM,$B4387,0),HLOOKUP(N$2+$A4387,Sheet2!BZ:NM,$B4387,0)&lt;&gt;""),HLOOKUP(N$2+$A4387,Sheet2!BZ:NM,$B4387,0),"")</f>
        <v/>
      </c>
      <c r="O4387" t="str">
        <f>IF(OR(HLOOKUP(O$2+$A4387,Sheet2!CA:NN,$B4387,0),HLOOKUP(O$2+$A4387,Sheet2!CA:NN,$B4387,0)&lt;&gt;""),HLOOKUP(O$2+$A4387,Sheet2!CA:NN,$B4387,0),"")</f>
        <v/>
      </c>
      <c r="P4387" t="str">
        <f>IF(OR(HLOOKUP(P$2+$A4387,Sheet2!CB:NO,$B4387,0),HLOOKUP(P$2+$A4387,Sheet2!CB:NO,$B4387,0)&lt;&gt;""),HLOOKUP(P$2+$A4387,Sheet2!CB:NO,$B4387,0),"")</f>
        <v/>
      </c>
      <c r="Q4387" t="str">
        <f>IF(OR(HLOOKUP(Q$2+$A4387,Sheet2!CC:NO,$B4387,0),HLOOKUP(Q$2+$A4387,Sheet2!CC:NO,$B4387,0)&lt;&gt;""),HLOOKUP(Q$2+$A4387,Sheet2!CC:NO,$B4387,0),"")</f>
        <v/>
      </c>
    </row>
    <row r="4388" spans="1:17" x14ac:dyDescent="0.25">
      <c r="A4388" s="64">
        <f t="shared" si="547"/>
        <v>24</v>
      </c>
      <c r="B4388" s="64">
        <f t="shared" si="548"/>
        <v>443</v>
      </c>
      <c r="C4388" s="64">
        <f t="shared" si="549"/>
        <v>5</v>
      </c>
      <c r="D4388" s="64">
        <f t="shared" si="550"/>
        <v>439</v>
      </c>
      <c r="E4388" s="64">
        <f t="shared" si="551"/>
        <v>2191</v>
      </c>
      <c r="F4388" s="64" t="str">
        <f t="shared" si="544"/>
        <v/>
      </c>
      <c r="G4388" s="64" t="str">
        <f t="shared" si="545"/>
        <v/>
      </c>
      <c r="H4388" s="64" t="str">
        <f t="shared" si="546"/>
        <v/>
      </c>
      <c r="I4388" s="80" t="str">
        <f>IFERROR(VLOOKUP(D4388,Sheet2!A:B,2,0),"")</f>
        <v/>
      </c>
      <c r="J4388" s="64" t="str">
        <f>IFERROR(IF(I4388&lt;&gt;"",VLOOKUP(I4388,Sheet2!B:C,2,0),""),"")</f>
        <v/>
      </c>
      <c r="K4388" s="64" t="str">
        <f>IFERROR( IF(I4388&lt;&gt;"", HLOOKUP(L$2+$A4388,Sheet2!BX:NK,2,0),""),"")</f>
        <v/>
      </c>
      <c r="L4388" t="str">
        <f>IF(OR(HLOOKUP(L$2+$A4388,Sheet2!BX:NK,$B4388,0),HLOOKUP(L$2+$A4388,Sheet2!BX:NK,$B4388,0)&lt;&gt;""),HLOOKUP(L$2+$A4388,Sheet2!BX:NK,$B4388,0),"")</f>
        <v/>
      </c>
      <c r="M4388" t="str">
        <f>IF(OR(HLOOKUP(M$2+$A4388,Sheet2!BY:NL,$B4388,0),HLOOKUP(M$2+$A4388,Sheet2!BY:NL,$B4388,0)&lt;&gt;""),HLOOKUP(M$2+$A4388,Sheet2!BY:NL,$B4388,0),"")</f>
        <v/>
      </c>
      <c r="N4388" t="str">
        <f>IF(OR(HLOOKUP(N$2+$A4388,Sheet2!BZ:NM,$B4388,0),HLOOKUP(N$2+$A4388,Sheet2!BZ:NM,$B4388,0)&lt;&gt;""),HLOOKUP(N$2+$A4388,Sheet2!BZ:NM,$B4388,0),"")</f>
        <v/>
      </c>
      <c r="O4388" t="str">
        <f>IF(OR(HLOOKUP(O$2+$A4388,Sheet2!CA:NN,$B4388,0),HLOOKUP(O$2+$A4388,Sheet2!CA:NN,$B4388,0)&lt;&gt;""),HLOOKUP(O$2+$A4388,Sheet2!CA:NN,$B4388,0),"")</f>
        <v/>
      </c>
      <c r="P4388" t="str">
        <f>IF(OR(HLOOKUP(P$2+$A4388,Sheet2!CB:NO,$B4388,0),HLOOKUP(P$2+$A4388,Sheet2!CB:NO,$B4388,0)&lt;&gt;""),HLOOKUP(P$2+$A4388,Sheet2!CB:NO,$B4388,0),"")</f>
        <v/>
      </c>
      <c r="Q4388" t="str">
        <f>IF(OR(HLOOKUP(Q$2+$A4388,Sheet2!CC:NO,$B4388,0),HLOOKUP(Q$2+$A4388,Sheet2!CC:NO,$B4388,0)&lt;&gt;""),HLOOKUP(Q$2+$A4388,Sheet2!CC:NO,$B4388,0),"")</f>
        <v/>
      </c>
    </row>
    <row r="4389" spans="1:17" x14ac:dyDescent="0.25">
      <c r="A4389" s="64">
        <f t="shared" si="547"/>
        <v>30</v>
      </c>
      <c r="B4389" s="64">
        <f t="shared" si="548"/>
        <v>443</v>
      </c>
      <c r="C4389" s="64">
        <f t="shared" si="549"/>
        <v>6</v>
      </c>
      <c r="D4389" s="64">
        <f t="shared" si="550"/>
        <v>439</v>
      </c>
      <c r="E4389" s="64">
        <f t="shared" si="551"/>
        <v>2191</v>
      </c>
      <c r="F4389" s="64" t="str">
        <f t="shared" si="544"/>
        <v/>
      </c>
      <c r="G4389" s="64" t="str">
        <f t="shared" si="545"/>
        <v/>
      </c>
      <c r="H4389" s="64" t="str">
        <f t="shared" si="546"/>
        <v/>
      </c>
      <c r="I4389" s="80" t="str">
        <f>IFERROR(VLOOKUP(D4389,Sheet2!A:B,2,0),"")</f>
        <v/>
      </c>
      <c r="J4389" s="64" t="str">
        <f>IFERROR(IF(I4389&lt;&gt;"",VLOOKUP(I4389,Sheet2!B:C,2,0),""),"")</f>
        <v/>
      </c>
      <c r="K4389" s="64" t="str">
        <f>IFERROR( IF(I4389&lt;&gt;"", HLOOKUP(L$2+$A4389,Sheet2!BX:NK,2,0),""),"")</f>
        <v/>
      </c>
      <c r="L4389" t="str">
        <f>IF(OR(HLOOKUP(L$2+$A4389,Sheet2!BX:NK,$B4389,0),HLOOKUP(L$2+$A4389,Sheet2!BX:NK,$B4389,0)&lt;&gt;""),HLOOKUP(L$2+$A4389,Sheet2!BX:NK,$B4389,0),"")</f>
        <v/>
      </c>
      <c r="M4389" t="str">
        <f>IF(OR(HLOOKUP(M$2+$A4389,Sheet2!BY:NL,$B4389,0),HLOOKUP(M$2+$A4389,Sheet2!BY:NL,$B4389,0)&lt;&gt;""),HLOOKUP(M$2+$A4389,Sheet2!BY:NL,$B4389,0),"")</f>
        <v/>
      </c>
      <c r="N4389" t="str">
        <f>IF(OR(HLOOKUP(N$2+$A4389,Sheet2!BZ:NM,$B4389,0),HLOOKUP(N$2+$A4389,Sheet2!BZ:NM,$B4389,0)&lt;&gt;""),HLOOKUP(N$2+$A4389,Sheet2!BZ:NM,$B4389,0),"")</f>
        <v/>
      </c>
      <c r="O4389" t="str">
        <f>IF(OR(HLOOKUP(O$2+$A4389,Sheet2!CA:NN,$B4389,0),HLOOKUP(O$2+$A4389,Sheet2!CA:NN,$B4389,0)&lt;&gt;""),HLOOKUP(O$2+$A4389,Sheet2!CA:NN,$B4389,0),"")</f>
        <v/>
      </c>
      <c r="P4389" t="str">
        <f>IF(OR(HLOOKUP(P$2+$A4389,Sheet2!CB:NO,$B4389,0),HLOOKUP(P$2+$A4389,Sheet2!CB:NO,$B4389,0)&lt;&gt;""),HLOOKUP(P$2+$A4389,Sheet2!CB:NO,$B4389,0),"")</f>
        <v/>
      </c>
      <c r="Q4389" t="str">
        <f>IF(OR(HLOOKUP(Q$2+$A4389,Sheet2!CC:NO,$B4389,0),HLOOKUP(Q$2+$A4389,Sheet2!CC:NO,$B4389,0)&lt;&gt;""),HLOOKUP(Q$2+$A4389,Sheet2!CC:NO,$B4389,0),"")</f>
        <v/>
      </c>
    </row>
    <row r="4390" spans="1:17" x14ac:dyDescent="0.25">
      <c r="A4390" s="64">
        <f t="shared" si="547"/>
        <v>36</v>
      </c>
      <c r="B4390" s="64">
        <f t="shared" si="548"/>
        <v>443</v>
      </c>
      <c r="C4390" s="64">
        <f t="shared" si="549"/>
        <v>7</v>
      </c>
      <c r="D4390" s="64">
        <f t="shared" si="550"/>
        <v>439</v>
      </c>
      <c r="E4390" s="64">
        <f t="shared" si="551"/>
        <v>2191</v>
      </c>
      <c r="F4390" s="64" t="str">
        <f t="shared" si="544"/>
        <v/>
      </c>
      <c r="G4390" s="64" t="str">
        <f t="shared" si="545"/>
        <v/>
      </c>
      <c r="H4390" s="64" t="str">
        <f t="shared" si="546"/>
        <v/>
      </c>
      <c r="I4390" s="80" t="str">
        <f>IFERROR(VLOOKUP(D4390,Sheet2!A:B,2,0),"")</f>
        <v/>
      </c>
      <c r="J4390" s="64" t="str">
        <f>IFERROR(IF(I4390&lt;&gt;"",VLOOKUP(I4390,Sheet2!B:C,2,0),""),"")</f>
        <v/>
      </c>
      <c r="K4390" s="64" t="str">
        <f>IFERROR( IF(I4390&lt;&gt;"", HLOOKUP(L$2+$A4390,Sheet2!BX:NK,2,0),""),"")</f>
        <v/>
      </c>
      <c r="L4390" t="str">
        <f>IF(OR(HLOOKUP(L$2+$A4390,Sheet2!BX:NK,$B4390,0),HLOOKUP(L$2+$A4390,Sheet2!BX:NK,$B4390,0)&lt;&gt;""),HLOOKUP(L$2+$A4390,Sheet2!BX:NK,$B4390,0),"")</f>
        <v/>
      </c>
      <c r="M4390" t="str">
        <f>IF(OR(HLOOKUP(M$2+$A4390,Sheet2!BY:NL,$B4390,0),HLOOKUP(M$2+$A4390,Sheet2!BY:NL,$B4390,0)&lt;&gt;""),HLOOKUP(M$2+$A4390,Sheet2!BY:NL,$B4390,0),"")</f>
        <v/>
      </c>
      <c r="N4390" t="str">
        <f>IF(OR(HLOOKUP(N$2+$A4390,Sheet2!BZ:NM,$B4390,0),HLOOKUP(N$2+$A4390,Sheet2!BZ:NM,$B4390,0)&lt;&gt;""),HLOOKUP(N$2+$A4390,Sheet2!BZ:NM,$B4390,0),"")</f>
        <v/>
      </c>
      <c r="O4390" t="str">
        <f>IF(OR(HLOOKUP(O$2+$A4390,Sheet2!CA:NN,$B4390,0),HLOOKUP(O$2+$A4390,Sheet2!CA:NN,$B4390,0)&lt;&gt;""),HLOOKUP(O$2+$A4390,Sheet2!CA:NN,$B4390,0),"")</f>
        <v/>
      </c>
      <c r="P4390" t="str">
        <f>IF(OR(HLOOKUP(P$2+$A4390,Sheet2!CB:NO,$B4390,0),HLOOKUP(P$2+$A4390,Sheet2!CB:NO,$B4390,0)&lt;&gt;""),HLOOKUP(P$2+$A4390,Sheet2!CB:NO,$B4390,0),"")</f>
        <v/>
      </c>
      <c r="Q4390" t="str">
        <f>IF(OR(HLOOKUP(Q$2+$A4390,Sheet2!CC:NO,$B4390,0),HLOOKUP(Q$2+$A4390,Sheet2!CC:NO,$B4390,0)&lt;&gt;""),HLOOKUP(Q$2+$A4390,Sheet2!CC:NO,$B4390,0),"")</f>
        <v/>
      </c>
    </row>
    <row r="4391" spans="1:17" x14ac:dyDescent="0.25">
      <c r="A4391" s="64">
        <f t="shared" si="547"/>
        <v>42</v>
      </c>
      <c r="B4391" s="64">
        <f t="shared" si="548"/>
        <v>443</v>
      </c>
      <c r="C4391" s="64">
        <f t="shared" si="549"/>
        <v>8</v>
      </c>
      <c r="D4391" s="64">
        <f t="shared" si="550"/>
        <v>439</v>
      </c>
      <c r="E4391" s="64">
        <f t="shared" si="551"/>
        <v>2191</v>
      </c>
      <c r="F4391" s="64" t="str">
        <f t="shared" si="544"/>
        <v/>
      </c>
      <c r="G4391" s="64" t="str">
        <f t="shared" si="545"/>
        <v/>
      </c>
      <c r="H4391" s="64" t="str">
        <f t="shared" si="546"/>
        <v/>
      </c>
      <c r="I4391" s="80" t="str">
        <f>IFERROR(VLOOKUP(D4391,Sheet2!A:B,2,0),"")</f>
        <v/>
      </c>
      <c r="J4391" s="64" t="str">
        <f>IFERROR(IF(I4391&lt;&gt;"",VLOOKUP(I4391,Sheet2!B:C,2,0),""),"")</f>
        <v/>
      </c>
      <c r="K4391" s="64" t="str">
        <f>IFERROR( IF(I4391&lt;&gt;"", HLOOKUP(L$2+$A4391,Sheet2!BX:NK,2,0),""),"")</f>
        <v/>
      </c>
      <c r="L4391" t="str">
        <f>IF(OR(HLOOKUP(L$2+$A4391,Sheet2!BX:NK,$B4391,0),HLOOKUP(L$2+$A4391,Sheet2!BX:NK,$B4391,0)&lt;&gt;""),HLOOKUP(L$2+$A4391,Sheet2!BX:NK,$B4391,0),"")</f>
        <v/>
      </c>
      <c r="M4391" t="str">
        <f>IF(OR(HLOOKUP(M$2+$A4391,Sheet2!BY:NL,$B4391,0),HLOOKUP(M$2+$A4391,Sheet2!BY:NL,$B4391,0)&lt;&gt;""),HLOOKUP(M$2+$A4391,Sheet2!BY:NL,$B4391,0),"")</f>
        <v/>
      </c>
      <c r="N4391" t="str">
        <f>IF(OR(HLOOKUP(N$2+$A4391,Sheet2!BZ:NM,$B4391,0),HLOOKUP(N$2+$A4391,Sheet2!BZ:NM,$B4391,0)&lt;&gt;""),HLOOKUP(N$2+$A4391,Sheet2!BZ:NM,$B4391,0),"")</f>
        <v/>
      </c>
      <c r="O4391" t="str">
        <f>IF(OR(HLOOKUP(O$2+$A4391,Sheet2!CA:NN,$B4391,0),HLOOKUP(O$2+$A4391,Sheet2!CA:NN,$B4391,0)&lt;&gt;""),HLOOKUP(O$2+$A4391,Sheet2!CA:NN,$B4391,0),"")</f>
        <v/>
      </c>
      <c r="P4391" t="str">
        <f>IF(OR(HLOOKUP(P$2+$A4391,Sheet2!CB:NO,$B4391,0),HLOOKUP(P$2+$A4391,Sheet2!CB:NO,$B4391,0)&lt;&gt;""),HLOOKUP(P$2+$A4391,Sheet2!CB:NO,$B4391,0),"")</f>
        <v/>
      </c>
      <c r="Q4391" t="str">
        <f>IF(OR(HLOOKUP(Q$2+$A4391,Sheet2!CC:NO,$B4391,0),HLOOKUP(Q$2+$A4391,Sheet2!CC:NO,$B4391,0)&lt;&gt;""),HLOOKUP(Q$2+$A4391,Sheet2!CC:NO,$B4391,0),"")</f>
        <v/>
      </c>
    </row>
    <row r="4392" spans="1:17" x14ac:dyDescent="0.25">
      <c r="A4392" s="64">
        <f t="shared" si="547"/>
        <v>48</v>
      </c>
      <c r="B4392" s="64">
        <f t="shared" si="548"/>
        <v>443</v>
      </c>
      <c r="C4392" s="64">
        <f t="shared" si="549"/>
        <v>9</v>
      </c>
      <c r="D4392" s="64">
        <f t="shared" si="550"/>
        <v>439</v>
      </c>
      <c r="E4392" s="64">
        <f t="shared" si="551"/>
        <v>2191</v>
      </c>
      <c r="F4392" s="64" t="str">
        <f t="shared" si="544"/>
        <v/>
      </c>
      <c r="G4392" s="64" t="str">
        <f t="shared" si="545"/>
        <v/>
      </c>
      <c r="H4392" s="64" t="str">
        <f t="shared" si="546"/>
        <v/>
      </c>
      <c r="I4392" s="80" t="str">
        <f>IFERROR(VLOOKUP(D4392,Sheet2!A:B,2,0),"")</f>
        <v/>
      </c>
      <c r="J4392" s="64" t="str">
        <f>IFERROR(IF(I4392&lt;&gt;"",VLOOKUP(I4392,Sheet2!B:C,2,0),""),"")</f>
        <v/>
      </c>
      <c r="K4392" s="64" t="str">
        <f>IFERROR( IF(I4392&lt;&gt;"", HLOOKUP(L$2+$A4392,Sheet2!BX:NK,2,0),""),"")</f>
        <v/>
      </c>
      <c r="L4392" t="str">
        <f>IF(OR(HLOOKUP(L$2+$A4392,Sheet2!BX:NK,$B4392,0),HLOOKUP(L$2+$A4392,Sheet2!BX:NK,$B4392,0)&lt;&gt;""),HLOOKUP(L$2+$A4392,Sheet2!BX:NK,$B4392,0),"")</f>
        <v/>
      </c>
      <c r="M4392" t="str">
        <f>IF(OR(HLOOKUP(M$2+$A4392,Sheet2!BY:NL,$B4392,0),HLOOKUP(M$2+$A4392,Sheet2!BY:NL,$B4392,0)&lt;&gt;""),HLOOKUP(M$2+$A4392,Sheet2!BY:NL,$B4392,0),"")</f>
        <v/>
      </c>
      <c r="N4392" t="str">
        <f>IF(OR(HLOOKUP(N$2+$A4392,Sheet2!BZ:NM,$B4392,0),HLOOKUP(N$2+$A4392,Sheet2!BZ:NM,$B4392,0)&lt;&gt;""),HLOOKUP(N$2+$A4392,Sheet2!BZ:NM,$B4392,0),"")</f>
        <v/>
      </c>
      <c r="O4392" t="str">
        <f>IF(OR(HLOOKUP(O$2+$A4392,Sheet2!CA:NN,$B4392,0),HLOOKUP(O$2+$A4392,Sheet2!CA:NN,$B4392,0)&lt;&gt;""),HLOOKUP(O$2+$A4392,Sheet2!CA:NN,$B4392,0),"")</f>
        <v/>
      </c>
      <c r="P4392" t="str">
        <f>IF(OR(HLOOKUP(P$2+$A4392,Sheet2!CB:NO,$B4392,0),HLOOKUP(P$2+$A4392,Sheet2!CB:NO,$B4392,0)&lt;&gt;""),HLOOKUP(P$2+$A4392,Sheet2!CB:NO,$B4392,0),"")</f>
        <v/>
      </c>
      <c r="Q4392" t="str">
        <f>IF(OR(HLOOKUP(Q$2+$A4392,Sheet2!CC:NO,$B4392,0),HLOOKUP(Q$2+$A4392,Sheet2!CC:NO,$B4392,0)&lt;&gt;""),HLOOKUP(Q$2+$A4392,Sheet2!CC:NO,$B4392,0),"")</f>
        <v/>
      </c>
    </row>
    <row r="4393" spans="1:17" x14ac:dyDescent="0.25">
      <c r="A4393" s="64">
        <f t="shared" si="547"/>
        <v>54</v>
      </c>
      <c r="B4393" s="64">
        <f t="shared" si="548"/>
        <v>443</v>
      </c>
      <c r="C4393" s="64">
        <f t="shared" si="549"/>
        <v>10</v>
      </c>
      <c r="D4393" s="64">
        <f t="shared" si="550"/>
        <v>439</v>
      </c>
      <c r="E4393" s="64">
        <f t="shared" si="551"/>
        <v>2191</v>
      </c>
      <c r="F4393" s="64" t="str">
        <f t="shared" si="544"/>
        <v/>
      </c>
      <c r="G4393" s="64" t="str">
        <f t="shared" si="545"/>
        <v/>
      </c>
      <c r="H4393" s="64" t="str">
        <f t="shared" si="546"/>
        <v/>
      </c>
      <c r="I4393" s="80" t="str">
        <f>IFERROR(VLOOKUP(D4393,Sheet2!A:B,2,0),"")</f>
        <v/>
      </c>
      <c r="J4393" s="64" t="str">
        <f>IFERROR(IF(I4393&lt;&gt;"",VLOOKUP(I4393,Sheet2!B:C,2,0),""),"")</f>
        <v/>
      </c>
      <c r="K4393" s="64" t="str">
        <f>IFERROR( IF(I4393&lt;&gt;"", HLOOKUP(L$2+$A4393,Sheet2!BX:NK,2,0),""),"")</f>
        <v/>
      </c>
      <c r="L4393" t="str">
        <f>IF(OR(HLOOKUP(L$2+$A4393,Sheet2!BX:NK,$B4393,0),HLOOKUP(L$2+$A4393,Sheet2!BX:NK,$B4393,0)&lt;&gt;""),HLOOKUP(L$2+$A4393,Sheet2!BX:NK,$B4393,0),"")</f>
        <v/>
      </c>
      <c r="M4393" t="str">
        <f>IF(OR(HLOOKUP(M$2+$A4393,Sheet2!BY:NL,$B4393,0),HLOOKUP(M$2+$A4393,Sheet2!BY:NL,$B4393,0)&lt;&gt;""),HLOOKUP(M$2+$A4393,Sheet2!BY:NL,$B4393,0),"")</f>
        <v/>
      </c>
      <c r="N4393" t="str">
        <f>IF(OR(HLOOKUP(N$2+$A4393,Sheet2!BZ:NM,$B4393,0),HLOOKUP(N$2+$A4393,Sheet2!BZ:NM,$B4393,0)&lt;&gt;""),HLOOKUP(N$2+$A4393,Sheet2!BZ:NM,$B4393,0),"")</f>
        <v/>
      </c>
      <c r="O4393" t="str">
        <f>IF(OR(HLOOKUP(O$2+$A4393,Sheet2!CA:NN,$B4393,0),HLOOKUP(O$2+$A4393,Sheet2!CA:NN,$B4393,0)&lt;&gt;""),HLOOKUP(O$2+$A4393,Sheet2!CA:NN,$B4393,0),"")</f>
        <v/>
      </c>
      <c r="P4393" t="str">
        <f>IF(OR(HLOOKUP(P$2+$A4393,Sheet2!CB:NO,$B4393,0),HLOOKUP(P$2+$A4393,Sheet2!CB:NO,$B4393,0)&lt;&gt;""),HLOOKUP(P$2+$A4393,Sheet2!CB:NO,$B4393,0),"")</f>
        <v/>
      </c>
      <c r="Q4393" t="str">
        <f>IF(OR(HLOOKUP(Q$2+$A4393,Sheet2!CC:NO,$B4393,0),HLOOKUP(Q$2+$A4393,Sheet2!CC:NO,$B4393,0)&lt;&gt;""),HLOOKUP(Q$2+$A4393,Sheet2!CC:NO,$B4393,0),"")</f>
        <v/>
      </c>
    </row>
    <row r="4394" spans="1:17" x14ac:dyDescent="0.25">
      <c r="A4394" s="64">
        <f t="shared" si="547"/>
        <v>0</v>
      </c>
      <c r="B4394" s="64">
        <f t="shared" si="548"/>
        <v>444</v>
      </c>
      <c r="C4394" s="64">
        <f t="shared" si="549"/>
        <v>1</v>
      </c>
      <c r="D4394" s="64">
        <f t="shared" si="550"/>
        <v>440</v>
      </c>
      <c r="E4394" s="64">
        <f t="shared" si="551"/>
        <v>2196</v>
      </c>
      <c r="F4394" s="64" t="str">
        <f t="shared" si="544"/>
        <v/>
      </c>
      <c r="G4394" s="64" t="str">
        <f t="shared" si="545"/>
        <v/>
      </c>
      <c r="H4394" s="64" t="str">
        <f t="shared" si="546"/>
        <v/>
      </c>
      <c r="I4394" s="80" t="str">
        <f>IFERROR(VLOOKUP(D4394,Sheet2!A:B,2,0),"")</f>
        <v/>
      </c>
      <c r="J4394" s="64" t="str">
        <f>IFERROR(IF(I4394&lt;&gt;"",VLOOKUP(I4394,Sheet2!B:C,2,0),""),"")</f>
        <v/>
      </c>
      <c r="K4394" s="64" t="str">
        <f>IFERROR( IF(I4394&lt;&gt;"", HLOOKUP(L$2+$A4394,Sheet2!BX:NK,2,0),""),"")</f>
        <v/>
      </c>
      <c r="L4394" t="str">
        <f>IF(OR(HLOOKUP(L$2+$A4394,Sheet2!BX:NK,$B4394,0),HLOOKUP(L$2+$A4394,Sheet2!BX:NK,$B4394,0)&lt;&gt;""),HLOOKUP(L$2+$A4394,Sheet2!BX:NK,$B4394,0),"")</f>
        <v/>
      </c>
      <c r="M4394" t="str">
        <f>IF(OR(HLOOKUP(M$2+$A4394,Sheet2!BY:NL,$B4394,0),HLOOKUP(M$2+$A4394,Sheet2!BY:NL,$B4394,0)&lt;&gt;""),HLOOKUP(M$2+$A4394,Sheet2!BY:NL,$B4394,0),"")</f>
        <v/>
      </c>
      <c r="N4394" t="str">
        <f>IF(OR(HLOOKUP(N$2+$A4394,Sheet2!BZ:NM,$B4394,0),HLOOKUP(N$2+$A4394,Sheet2!BZ:NM,$B4394,0)&lt;&gt;""),HLOOKUP(N$2+$A4394,Sheet2!BZ:NM,$B4394,0),"")</f>
        <v/>
      </c>
      <c r="O4394" t="str">
        <f>IF(OR(HLOOKUP(O$2+$A4394,Sheet2!CA:NN,$B4394,0),HLOOKUP(O$2+$A4394,Sheet2!CA:NN,$B4394,0)&lt;&gt;""),HLOOKUP(O$2+$A4394,Sheet2!CA:NN,$B4394,0),"")</f>
        <v/>
      </c>
      <c r="P4394" t="str">
        <f>IF(OR(HLOOKUP(P$2+$A4394,Sheet2!CB:NO,$B4394,0),HLOOKUP(P$2+$A4394,Sheet2!CB:NO,$B4394,0)&lt;&gt;""),HLOOKUP(P$2+$A4394,Sheet2!CB:NO,$B4394,0),"")</f>
        <v/>
      </c>
      <c r="Q4394" t="str">
        <f>IF(OR(HLOOKUP(Q$2+$A4394,Sheet2!CC:NO,$B4394,0),HLOOKUP(Q$2+$A4394,Sheet2!CC:NO,$B4394,0)&lt;&gt;""),HLOOKUP(Q$2+$A4394,Sheet2!CC:NO,$B4394,0),"")</f>
        <v/>
      </c>
    </row>
    <row r="4395" spans="1:17" x14ac:dyDescent="0.25">
      <c r="A4395" s="64">
        <f t="shared" si="547"/>
        <v>6</v>
      </c>
      <c r="B4395" s="64">
        <f t="shared" si="548"/>
        <v>444</v>
      </c>
      <c r="C4395" s="64">
        <f t="shared" si="549"/>
        <v>2</v>
      </c>
      <c r="D4395" s="64">
        <f t="shared" si="550"/>
        <v>440</v>
      </c>
      <c r="E4395" s="64">
        <f t="shared" si="551"/>
        <v>2196</v>
      </c>
      <c r="F4395" s="64" t="str">
        <f t="shared" si="544"/>
        <v/>
      </c>
      <c r="G4395" s="64" t="str">
        <f t="shared" si="545"/>
        <v/>
      </c>
      <c r="H4395" s="64" t="str">
        <f t="shared" si="546"/>
        <v/>
      </c>
      <c r="I4395" s="80" t="str">
        <f>IFERROR(VLOOKUP(D4395,Sheet2!A:B,2,0),"")</f>
        <v/>
      </c>
      <c r="J4395" s="64" t="str">
        <f>IFERROR(IF(I4395&lt;&gt;"",VLOOKUP(I4395,Sheet2!B:C,2,0),""),"")</f>
        <v/>
      </c>
      <c r="K4395" s="64" t="str">
        <f>IFERROR( IF(I4395&lt;&gt;"", HLOOKUP(L$2+$A4395,Sheet2!BX:NK,2,0),""),"")</f>
        <v/>
      </c>
      <c r="L4395" t="str">
        <f>IF(OR(HLOOKUP(L$2+$A4395,Sheet2!BX:NK,$B4395,0),HLOOKUP(L$2+$A4395,Sheet2!BX:NK,$B4395,0)&lt;&gt;""),HLOOKUP(L$2+$A4395,Sheet2!BX:NK,$B4395,0),"")</f>
        <v/>
      </c>
      <c r="M4395" t="str">
        <f>IF(OR(HLOOKUP(M$2+$A4395,Sheet2!BY:NL,$B4395,0),HLOOKUP(M$2+$A4395,Sheet2!BY:NL,$B4395,0)&lt;&gt;""),HLOOKUP(M$2+$A4395,Sheet2!BY:NL,$B4395,0),"")</f>
        <v/>
      </c>
      <c r="N4395" t="str">
        <f>IF(OR(HLOOKUP(N$2+$A4395,Sheet2!BZ:NM,$B4395,0),HLOOKUP(N$2+$A4395,Sheet2!BZ:NM,$B4395,0)&lt;&gt;""),HLOOKUP(N$2+$A4395,Sheet2!BZ:NM,$B4395,0),"")</f>
        <v/>
      </c>
      <c r="O4395" t="str">
        <f>IF(OR(HLOOKUP(O$2+$A4395,Sheet2!CA:NN,$B4395,0),HLOOKUP(O$2+$A4395,Sheet2!CA:NN,$B4395,0)&lt;&gt;""),HLOOKUP(O$2+$A4395,Sheet2!CA:NN,$B4395,0),"")</f>
        <v/>
      </c>
      <c r="P4395" t="str">
        <f>IF(OR(HLOOKUP(P$2+$A4395,Sheet2!CB:NO,$B4395,0),HLOOKUP(P$2+$A4395,Sheet2!CB:NO,$B4395,0)&lt;&gt;""),HLOOKUP(P$2+$A4395,Sheet2!CB:NO,$B4395,0),"")</f>
        <v/>
      </c>
      <c r="Q4395" t="str">
        <f>IF(OR(HLOOKUP(Q$2+$A4395,Sheet2!CC:NO,$B4395,0),HLOOKUP(Q$2+$A4395,Sheet2!CC:NO,$B4395,0)&lt;&gt;""),HLOOKUP(Q$2+$A4395,Sheet2!CC:NO,$B4395,0),"")</f>
        <v/>
      </c>
    </row>
    <row r="4396" spans="1:17" x14ac:dyDescent="0.25">
      <c r="A4396" s="64">
        <f t="shared" si="547"/>
        <v>12</v>
      </c>
      <c r="B4396" s="64">
        <f t="shared" si="548"/>
        <v>444</v>
      </c>
      <c r="C4396" s="64">
        <f t="shared" si="549"/>
        <v>3</v>
      </c>
      <c r="D4396" s="64">
        <f t="shared" si="550"/>
        <v>440</v>
      </c>
      <c r="E4396" s="64">
        <f t="shared" si="551"/>
        <v>2196</v>
      </c>
      <c r="F4396" s="64" t="str">
        <f t="shared" si="544"/>
        <v/>
      </c>
      <c r="G4396" s="64" t="str">
        <f t="shared" si="545"/>
        <v/>
      </c>
      <c r="H4396" s="64" t="str">
        <f t="shared" si="546"/>
        <v/>
      </c>
      <c r="I4396" s="80" t="str">
        <f>IFERROR(VLOOKUP(D4396,Sheet2!A:B,2,0),"")</f>
        <v/>
      </c>
      <c r="J4396" s="64" t="str">
        <f>IFERROR(IF(I4396&lt;&gt;"",VLOOKUP(I4396,Sheet2!B:C,2,0),""),"")</f>
        <v/>
      </c>
      <c r="K4396" s="64" t="str">
        <f>IFERROR( IF(I4396&lt;&gt;"", HLOOKUP(L$2+$A4396,Sheet2!BX:NK,2,0),""),"")</f>
        <v/>
      </c>
      <c r="L4396" t="str">
        <f>IF(OR(HLOOKUP(L$2+$A4396,Sheet2!BX:NK,$B4396,0),HLOOKUP(L$2+$A4396,Sheet2!BX:NK,$B4396,0)&lt;&gt;""),HLOOKUP(L$2+$A4396,Sheet2!BX:NK,$B4396,0),"")</f>
        <v/>
      </c>
      <c r="M4396" t="str">
        <f>IF(OR(HLOOKUP(M$2+$A4396,Sheet2!BY:NL,$B4396,0),HLOOKUP(M$2+$A4396,Sheet2!BY:NL,$B4396,0)&lt;&gt;""),HLOOKUP(M$2+$A4396,Sheet2!BY:NL,$B4396,0),"")</f>
        <v/>
      </c>
      <c r="N4396" t="str">
        <f>IF(OR(HLOOKUP(N$2+$A4396,Sheet2!BZ:NM,$B4396,0),HLOOKUP(N$2+$A4396,Sheet2!BZ:NM,$B4396,0)&lt;&gt;""),HLOOKUP(N$2+$A4396,Sheet2!BZ:NM,$B4396,0),"")</f>
        <v/>
      </c>
      <c r="O4396" t="str">
        <f>IF(OR(HLOOKUP(O$2+$A4396,Sheet2!CA:NN,$B4396,0),HLOOKUP(O$2+$A4396,Sheet2!CA:NN,$B4396,0)&lt;&gt;""),HLOOKUP(O$2+$A4396,Sheet2!CA:NN,$B4396,0),"")</f>
        <v/>
      </c>
      <c r="P4396" t="str">
        <f>IF(OR(HLOOKUP(P$2+$A4396,Sheet2!CB:NO,$B4396,0),HLOOKUP(P$2+$A4396,Sheet2!CB:NO,$B4396,0)&lt;&gt;""),HLOOKUP(P$2+$A4396,Sheet2!CB:NO,$B4396,0),"")</f>
        <v/>
      </c>
      <c r="Q4396" t="str">
        <f>IF(OR(HLOOKUP(Q$2+$A4396,Sheet2!CC:NO,$B4396,0),HLOOKUP(Q$2+$A4396,Sheet2!CC:NO,$B4396,0)&lt;&gt;""),HLOOKUP(Q$2+$A4396,Sheet2!CC:NO,$B4396,0),"")</f>
        <v/>
      </c>
    </row>
    <row r="4397" spans="1:17" x14ac:dyDescent="0.25">
      <c r="A4397" s="64">
        <f t="shared" si="547"/>
        <v>18</v>
      </c>
      <c r="B4397" s="64">
        <f t="shared" si="548"/>
        <v>444</v>
      </c>
      <c r="C4397" s="64">
        <f t="shared" si="549"/>
        <v>4</v>
      </c>
      <c r="D4397" s="64">
        <f t="shared" si="550"/>
        <v>440</v>
      </c>
      <c r="E4397" s="64">
        <f t="shared" si="551"/>
        <v>2196</v>
      </c>
      <c r="F4397" s="64" t="str">
        <f t="shared" si="544"/>
        <v/>
      </c>
      <c r="G4397" s="64" t="str">
        <f t="shared" si="545"/>
        <v/>
      </c>
      <c r="H4397" s="64" t="str">
        <f t="shared" si="546"/>
        <v/>
      </c>
      <c r="I4397" s="80" t="str">
        <f>IFERROR(VLOOKUP(D4397,Sheet2!A:B,2,0),"")</f>
        <v/>
      </c>
      <c r="J4397" s="64" t="str">
        <f>IFERROR(IF(I4397&lt;&gt;"",VLOOKUP(I4397,Sheet2!B:C,2,0),""),"")</f>
        <v/>
      </c>
      <c r="K4397" s="64" t="str">
        <f>IFERROR( IF(I4397&lt;&gt;"", HLOOKUP(L$2+$A4397,Sheet2!BX:NK,2,0),""),"")</f>
        <v/>
      </c>
      <c r="L4397" t="str">
        <f>IF(OR(HLOOKUP(L$2+$A4397,Sheet2!BX:NK,$B4397,0),HLOOKUP(L$2+$A4397,Sheet2!BX:NK,$B4397,0)&lt;&gt;""),HLOOKUP(L$2+$A4397,Sheet2!BX:NK,$B4397,0),"")</f>
        <v/>
      </c>
      <c r="M4397" t="str">
        <f>IF(OR(HLOOKUP(M$2+$A4397,Sheet2!BY:NL,$B4397,0),HLOOKUP(M$2+$A4397,Sheet2!BY:NL,$B4397,0)&lt;&gt;""),HLOOKUP(M$2+$A4397,Sheet2!BY:NL,$B4397,0),"")</f>
        <v/>
      </c>
      <c r="N4397" t="str">
        <f>IF(OR(HLOOKUP(N$2+$A4397,Sheet2!BZ:NM,$B4397,0),HLOOKUP(N$2+$A4397,Sheet2!BZ:NM,$B4397,0)&lt;&gt;""),HLOOKUP(N$2+$A4397,Sheet2!BZ:NM,$B4397,0),"")</f>
        <v/>
      </c>
      <c r="O4397" t="str">
        <f>IF(OR(HLOOKUP(O$2+$A4397,Sheet2!CA:NN,$B4397,0),HLOOKUP(O$2+$A4397,Sheet2!CA:NN,$B4397,0)&lt;&gt;""),HLOOKUP(O$2+$A4397,Sheet2!CA:NN,$B4397,0),"")</f>
        <v/>
      </c>
      <c r="P4397" t="str">
        <f>IF(OR(HLOOKUP(P$2+$A4397,Sheet2!CB:NO,$B4397,0),HLOOKUP(P$2+$A4397,Sheet2!CB:NO,$B4397,0)&lt;&gt;""),HLOOKUP(P$2+$A4397,Sheet2!CB:NO,$B4397,0),"")</f>
        <v/>
      </c>
      <c r="Q4397" t="str">
        <f>IF(OR(HLOOKUP(Q$2+$A4397,Sheet2!CC:NO,$B4397,0),HLOOKUP(Q$2+$A4397,Sheet2!CC:NO,$B4397,0)&lt;&gt;""),HLOOKUP(Q$2+$A4397,Sheet2!CC:NO,$B4397,0),"")</f>
        <v/>
      </c>
    </row>
    <row r="4398" spans="1:17" x14ac:dyDescent="0.25">
      <c r="A4398" s="64">
        <f t="shared" si="547"/>
        <v>24</v>
      </c>
      <c r="B4398" s="64">
        <f t="shared" si="548"/>
        <v>444</v>
      </c>
      <c r="C4398" s="64">
        <f t="shared" si="549"/>
        <v>5</v>
      </c>
      <c r="D4398" s="64">
        <f t="shared" si="550"/>
        <v>440</v>
      </c>
      <c r="E4398" s="64">
        <f t="shared" si="551"/>
        <v>2196</v>
      </c>
      <c r="F4398" s="64" t="str">
        <f t="shared" si="544"/>
        <v/>
      </c>
      <c r="G4398" s="64" t="str">
        <f t="shared" si="545"/>
        <v/>
      </c>
      <c r="H4398" s="64" t="str">
        <f t="shared" si="546"/>
        <v/>
      </c>
      <c r="I4398" s="80" t="str">
        <f>IFERROR(VLOOKUP(D4398,Sheet2!A:B,2,0),"")</f>
        <v/>
      </c>
      <c r="J4398" s="64" t="str">
        <f>IFERROR(IF(I4398&lt;&gt;"",VLOOKUP(I4398,Sheet2!B:C,2,0),""),"")</f>
        <v/>
      </c>
      <c r="K4398" s="64" t="str">
        <f>IFERROR( IF(I4398&lt;&gt;"", HLOOKUP(L$2+$A4398,Sheet2!BX:NK,2,0),""),"")</f>
        <v/>
      </c>
      <c r="L4398" t="str">
        <f>IF(OR(HLOOKUP(L$2+$A4398,Sheet2!BX:NK,$B4398,0),HLOOKUP(L$2+$A4398,Sheet2!BX:NK,$B4398,0)&lt;&gt;""),HLOOKUP(L$2+$A4398,Sheet2!BX:NK,$B4398,0),"")</f>
        <v/>
      </c>
      <c r="M4398" t="str">
        <f>IF(OR(HLOOKUP(M$2+$A4398,Sheet2!BY:NL,$B4398,0),HLOOKUP(M$2+$A4398,Sheet2!BY:NL,$B4398,0)&lt;&gt;""),HLOOKUP(M$2+$A4398,Sheet2!BY:NL,$B4398,0),"")</f>
        <v/>
      </c>
      <c r="N4398" t="str">
        <f>IF(OR(HLOOKUP(N$2+$A4398,Sheet2!BZ:NM,$B4398,0),HLOOKUP(N$2+$A4398,Sheet2!BZ:NM,$B4398,0)&lt;&gt;""),HLOOKUP(N$2+$A4398,Sheet2!BZ:NM,$B4398,0),"")</f>
        <v/>
      </c>
      <c r="O4398" t="str">
        <f>IF(OR(HLOOKUP(O$2+$A4398,Sheet2!CA:NN,$B4398,0),HLOOKUP(O$2+$A4398,Sheet2!CA:NN,$B4398,0)&lt;&gt;""),HLOOKUP(O$2+$A4398,Sheet2!CA:NN,$B4398,0),"")</f>
        <v/>
      </c>
      <c r="P4398" t="str">
        <f>IF(OR(HLOOKUP(P$2+$A4398,Sheet2!CB:NO,$B4398,0),HLOOKUP(P$2+$A4398,Sheet2!CB:NO,$B4398,0)&lt;&gt;""),HLOOKUP(P$2+$A4398,Sheet2!CB:NO,$B4398,0),"")</f>
        <v/>
      </c>
      <c r="Q4398" t="str">
        <f>IF(OR(HLOOKUP(Q$2+$A4398,Sheet2!CC:NO,$B4398,0),HLOOKUP(Q$2+$A4398,Sheet2!CC:NO,$B4398,0)&lt;&gt;""),HLOOKUP(Q$2+$A4398,Sheet2!CC:NO,$B4398,0),"")</f>
        <v/>
      </c>
    </row>
    <row r="4399" spans="1:17" x14ac:dyDescent="0.25">
      <c r="A4399" s="64">
        <f t="shared" si="547"/>
        <v>30</v>
      </c>
      <c r="B4399" s="64">
        <f t="shared" si="548"/>
        <v>444</v>
      </c>
      <c r="C4399" s="64">
        <f t="shared" si="549"/>
        <v>6</v>
      </c>
      <c r="D4399" s="64">
        <f t="shared" si="550"/>
        <v>440</v>
      </c>
      <c r="E4399" s="64">
        <f t="shared" si="551"/>
        <v>2196</v>
      </c>
      <c r="F4399" s="64" t="str">
        <f t="shared" si="544"/>
        <v/>
      </c>
      <c r="G4399" s="64" t="str">
        <f t="shared" si="545"/>
        <v/>
      </c>
      <c r="H4399" s="64" t="str">
        <f t="shared" si="546"/>
        <v/>
      </c>
      <c r="I4399" s="80" t="str">
        <f>IFERROR(VLOOKUP(D4399,Sheet2!A:B,2,0),"")</f>
        <v/>
      </c>
      <c r="J4399" s="64" t="str">
        <f>IFERROR(IF(I4399&lt;&gt;"",VLOOKUP(I4399,Sheet2!B:C,2,0),""),"")</f>
        <v/>
      </c>
      <c r="K4399" s="64" t="str">
        <f>IFERROR( IF(I4399&lt;&gt;"", HLOOKUP(L$2+$A4399,Sheet2!BX:NK,2,0),""),"")</f>
        <v/>
      </c>
      <c r="L4399" t="str">
        <f>IF(OR(HLOOKUP(L$2+$A4399,Sheet2!BX:NK,$B4399,0),HLOOKUP(L$2+$A4399,Sheet2!BX:NK,$B4399,0)&lt;&gt;""),HLOOKUP(L$2+$A4399,Sheet2!BX:NK,$B4399,0),"")</f>
        <v/>
      </c>
      <c r="M4399" t="str">
        <f>IF(OR(HLOOKUP(M$2+$A4399,Sheet2!BY:NL,$B4399,0),HLOOKUP(M$2+$A4399,Sheet2!BY:NL,$B4399,0)&lt;&gt;""),HLOOKUP(M$2+$A4399,Sheet2!BY:NL,$B4399,0),"")</f>
        <v/>
      </c>
      <c r="N4399" t="str">
        <f>IF(OR(HLOOKUP(N$2+$A4399,Sheet2!BZ:NM,$B4399,0),HLOOKUP(N$2+$A4399,Sheet2!BZ:NM,$B4399,0)&lt;&gt;""),HLOOKUP(N$2+$A4399,Sheet2!BZ:NM,$B4399,0),"")</f>
        <v/>
      </c>
      <c r="O4399" t="str">
        <f>IF(OR(HLOOKUP(O$2+$A4399,Sheet2!CA:NN,$B4399,0),HLOOKUP(O$2+$A4399,Sheet2!CA:NN,$B4399,0)&lt;&gt;""),HLOOKUP(O$2+$A4399,Sheet2!CA:NN,$B4399,0),"")</f>
        <v/>
      </c>
      <c r="P4399" t="str">
        <f>IF(OR(HLOOKUP(P$2+$A4399,Sheet2!CB:NO,$B4399,0),HLOOKUP(P$2+$A4399,Sheet2!CB:NO,$B4399,0)&lt;&gt;""),HLOOKUP(P$2+$A4399,Sheet2!CB:NO,$B4399,0),"")</f>
        <v/>
      </c>
      <c r="Q4399" t="str">
        <f>IF(OR(HLOOKUP(Q$2+$A4399,Sheet2!CC:NO,$B4399,0),HLOOKUP(Q$2+$A4399,Sheet2!CC:NO,$B4399,0)&lt;&gt;""),HLOOKUP(Q$2+$A4399,Sheet2!CC:NO,$B4399,0),"")</f>
        <v/>
      </c>
    </row>
    <row r="4400" spans="1:17" x14ac:dyDescent="0.25">
      <c r="A4400" s="64">
        <f t="shared" si="547"/>
        <v>36</v>
      </c>
      <c r="B4400" s="64">
        <f t="shared" si="548"/>
        <v>444</v>
      </c>
      <c r="C4400" s="64">
        <f t="shared" si="549"/>
        <v>7</v>
      </c>
      <c r="D4400" s="64">
        <f t="shared" si="550"/>
        <v>440</v>
      </c>
      <c r="E4400" s="64">
        <f t="shared" si="551"/>
        <v>2196</v>
      </c>
      <c r="F4400" s="64" t="str">
        <f t="shared" si="544"/>
        <v/>
      </c>
      <c r="G4400" s="64" t="str">
        <f t="shared" si="545"/>
        <v/>
      </c>
      <c r="H4400" s="64" t="str">
        <f t="shared" si="546"/>
        <v/>
      </c>
      <c r="I4400" s="80" t="str">
        <f>IFERROR(VLOOKUP(D4400,Sheet2!A:B,2,0),"")</f>
        <v/>
      </c>
      <c r="J4400" s="64" t="str">
        <f>IFERROR(IF(I4400&lt;&gt;"",VLOOKUP(I4400,Sheet2!B:C,2,0),""),"")</f>
        <v/>
      </c>
      <c r="K4400" s="64" t="str">
        <f>IFERROR( IF(I4400&lt;&gt;"", HLOOKUP(L$2+$A4400,Sheet2!BX:NK,2,0),""),"")</f>
        <v/>
      </c>
      <c r="L4400" t="str">
        <f>IF(OR(HLOOKUP(L$2+$A4400,Sheet2!BX:NK,$B4400,0),HLOOKUP(L$2+$A4400,Sheet2!BX:NK,$B4400,0)&lt;&gt;""),HLOOKUP(L$2+$A4400,Sheet2!BX:NK,$B4400,0),"")</f>
        <v/>
      </c>
      <c r="M4400" t="str">
        <f>IF(OR(HLOOKUP(M$2+$A4400,Sheet2!BY:NL,$B4400,0),HLOOKUP(M$2+$A4400,Sheet2!BY:NL,$B4400,0)&lt;&gt;""),HLOOKUP(M$2+$A4400,Sheet2!BY:NL,$B4400,0),"")</f>
        <v/>
      </c>
      <c r="N4400" t="str">
        <f>IF(OR(HLOOKUP(N$2+$A4400,Sheet2!BZ:NM,$B4400,0),HLOOKUP(N$2+$A4400,Sheet2!BZ:NM,$B4400,0)&lt;&gt;""),HLOOKUP(N$2+$A4400,Sheet2!BZ:NM,$B4400,0),"")</f>
        <v/>
      </c>
      <c r="O4400" t="str">
        <f>IF(OR(HLOOKUP(O$2+$A4400,Sheet2!CA:NN,$B4400,0),HLOOKUP(O$2+$A4400,Sheet2!CA:NN,$B4400,0)&lt;&gt;""),HLOOKUP(O$2+$A4400,Sheet2!CA:NN,$B4400,0),"")</f>
        <v/>
      </c>
      <c r="P4400" t="str">
        <f>IF(OR(HLOOKUP(P$2+$A4400,Sheet2!CB:NO,$B4400,0),HLOOKUP(P$2+$A4400,Sheet2!CB:NO,$B4400,0)&lt;&gt;""),HLOOKUP(P$2+$A4400,Sheet2!CB:NO,$B4400,0),"")</f>
        <v/>
      </c>
      <c r="Q4400" t="str">
        <f>IF(OR(HLOOKUP(Q$2+$A4400,Sheet2!CC:NO,$B4400,0),HLOOKUP(Q$2+$A4400,Sheet2!CC:NO,$B4400,0)&lt;&gt;""),HLOOKUP(Q$2+$A4400,Sheet2!CC:NO,$B4400,0),"")</f>
        <v/>
      </c>
    </row>
    <row r="4401" spans="1:17" x14ac:dyDescent="0.25">
      <c r="A4401" s="64">
        <f t="shared" si="547"/>
        <v>42</v>
      </c>
      <c r="B4401" s="64">
        <f t="shared" si="548"/>
        <v>444</v>
      </c>
      <c r="C4401" s="64">
        <f t="shared" si="549"/>
        <v>8</v>
      </c>
      <c r="D4401" s="64">
        <f t="shared" si="550"/>
        <v>440</v>
      </c>
      <c r="E4401" s="64">
        <f t="shared" si="551"/>
        <v>2196</v>
      </c>
      <c r="F4401" s="64" t="str">
        <f t="shared" si="544"/>
        <v/>
      </c>
      <c r="G4401" s="64" t="str">
        <f t="shared" si="545"/>
        <v/>
      </c>
      <c r="H4401" s="64" t="str">
        <f t="shared" si="546"/>
        <v/>
      </c>
      <c r="I4401" s="80" t="str">
        <f>IFERROR(VLOOKUP(D4401,Sheet2!A:B,2,0),"")</f>
        <v/>
      </c>
      <c r="J4401" s="64" t="str">
        <f>IFERROR(IF(I4401&lt;&gt;"",VLOOKUP(I4401,Sheet2!B:C,2,0),""),"")</f>
        <v/>
      </c>
      <c r="K4401" s="64" t="str">
        <f>IFERROR( IF(I4401&lt;&gt;"", HLOOKUP(L$2+$A4401,Sheet2!BX:NK,2,0),""),"")</f>
        <v/>
      </c>
      <c r="L4401" t="str">
        <f>IF(OR(HLOOKUP(L$2+$A4401,Sheet2!BX:NK,$B4401,0),HLOOKUP(L$2+$A4401,Sheet2!BX:NK,$B4401,0)&lt;&gt;""),HLOOKUP(L$2+$A4401,Sheet2!BX:NK,$B4401,0),"")</f>
        <v/>
      </c>
      <c r="M4401" t="str">
        <f>IF(OR(HLOOKUP(M$2+$A4401,Sheet2!BY:NL,$B4401,0),HLOOKUP(M$2+$A4401,Sheet2!BY:NL,$B4401,0)&lt;&gt;""),HLOOKUP(M$2+$A4401,Sheet2!BY:NL,$B4401,0),"")</f>
        <v/>
      </c>
      <c r="N4401" t="str">
        <f>IF(OR(HLOOKUP(N$2+$A4401,Sheet2!BZ:NM,$B4401,0),HLOOKUP(N$2+$A4401,Sheet2!BZ:NM,$B4401,0)&lt;&gt;""),HLOOKUP(N$2+$A4401,Sheet2!BZ:NM,$B4401,0),"")</f>
        <v/>
      </c>
      <c r="O4401" t="str">
        <f>IF(OR(HLOOKUP(O$2+$A4401,Sheet2!CA:NN,$B4401,0),HLOOKUP(O$2+$A4401,Sheet2!CA:NN,$B4401,0)&lt;&gt;""),HLOOKUP(O$2+$A4401,Sheet2!CA:NN,$B4401,0),"")</f>
        <v/>
      </c>
      <c r="P4401" t="str">
        <f>IF(OR(HLOOKUP(P$2+$A4401,Sheet2!CB:NO,$B4401,0),HLOOKUP(P$2+$A4401,Sheet2!CB:NO,$B4401,0)&lt;&gt;""),HLOOKUP(P$2+$A4401,Sheet2!CB:NO,$B4401,0),"")</f>
        <v/>
      </c>
      <c r="Q4401" t="str">
        <f>IF(OR(HLOOKUP(Q$2+$A4401,Sheet2!CC:NO,$B4401,0),HLOOKUP(Q$2+$A4401,Sheet2!CC:NO,$B4401,0)&lt;&gt;""),HLOOKUP(Q$2+$A4401,Sheet2!CC:NO,$B4401,0),"")</f>
        <v/>
      </c>
    </row>
    <row r="4402" spans="1:17" x14ac:dyDescent="0.25">
      <c r="A4402" s="64">
        <f t="shared" si="547"/>
        <v>48</v>
      </c>
      <c r="B4402" s="64">
        <f t="shared" si="548"/>
        <v>444</v>
      </c>
      <c r="C4402" s="64">
        <f t="shared" si="549"/>
        <v>9</v>
      </c>
      <c r="D4402" s="64">
        <f t="shared" si="550"/>
        <v>440</v>
      </c>
      <c r="E4402" s="64">
        <f t="shared" si="551"/>
        <v>2196</v>
      </c>
      <c r="F4402" s="64" t="str">
        <f t="shared" si="544"/>
        <v/>
      </c>
      <c r="G4402" s="64" t="str">
        <f t="shared" si="545"/>
        <v/>
      </c>
      <c r="H4402" s="64" t="str">
        <f t="shared" si="546"/>
        <v/>
      </c>
      <c r="I4402" s="80" t="str">
        <f>IFERROR(VLOOKUP(D4402,Sheet2!A:B,2,0),"")</f>
        <v/>
      </c>
      <c r="J4402" s="64" t="str">
        <f>IFERROR(IF(I4402&lt;&gt;"",VLOOKUP(I4402,Sheet2!B:C,2,0),""),"")</f>
        <v/>
      </c>
      <c r="K4402" s="64" t="str">
        <f>IFERROR( IF(I4402&lt;&gt;"", HLOOKUP(L$2+$A4402,Sheet2!BX:NK,2,0),""),"")</f>
        <v/>
      </c>
      <c r="L4402" t="str">
        <f>IF(OR(HLOOKUP(L$2+$A4402,Sheet2!BX:NK,$B4402,0),HLOOKUP(L$2+$A4402,Sheet2!BX:NK,$B4402,0)&lt;&gt;""),HLOOKUP(L$2+$A4402,Sheet2!BX:NK,$B4402,0),"")</f>
        <v/>
      </c>
      <c r="M4402" t="str">
        <f>IF(OR(HLOOKUP(M$2+$A4402,Sheet2!BY:NL,$B4402,0),HLOOKUP(M$2+$A4402,Sheet2!BY:NL,$B4402,0)&lt;&gt;""),HLOOKUP(M$2+$A4402,Sheet2!BY:NL,$B4402,0),"")</f>
        <v/>
      </c>
      <c r="N4402" t="str">
        <f>IF(OR(HLOOKUP(N$2+$A4402,Sheet2!BZ:NM,$B4402,0),HLOOKUP(N$2+$A4402,Sheet2!BZ:NM,$B4402,0)&lt;&gt;""),HLOOKUP(N$2+$A4402,Sheet2!BZ:NM,$B4402,0),"")</f>
        <v/>
      </c>
      <c r="O4402" t="str">
        <f>IF(OR(HLOOKUP(O$2+$A4402,Sheet2!CA:NN,$B4402,0),HLOOKUP(O$2+$A4402,Sheet2!CA:NN,$B4402,0)&lt;&gt;""),HLOOKUP(O$2+$A4402,Sheet2!CA:NN,$B4402,0),"")</f>
        <v/>
      </c>
      <c r="P4402" t="str">
        <f>IF(OR(HLOOKUP(P$2+$A4402,Sheet2!CB:NO,$B4402,0),HLOOKUP(P$2+$A4402,Sheet2!CB:NO,$B4402,0)&lt;&gt;""),HLOOKUP(P$2+$A4402,Sheet2!CB:NO,$B4402,0),"")</f>
        <v/>
      </c>
      <c r="Q4402" t="str">
        <f>IF(OR(HLOOKUP(Q$2+$A4402,Sheet2!CC:NO,$B4402,0),HLOOKUP(Q$2+$A4402,Sheet2!CC:NO,$B4402,0)&lt;&gt;""),HLOOKUP(Q$2+$A4402,Sheet2!CC:NO,$B4402,0),"")</f>
        <v/>
      </c>
    </row>
    <row r="4403" spans="1:17" x14ac:dyDescent="0.25">
      <c r="A4403" s="64">
        <f t="shared" si="547"/>
        <v>54</v>
      </c>
      <c r="B4403" s="64">
        <f t="shared" si="548"/>
        <v>444</v>
      </c>
      <c r="C4403" s="64">
        <f t="shared" si="549"/>
        <v>10</v>
      </c>
      <c r="D4403" s="64">
        <f t="shared" si="550"/>
        <v>440</v>
      </c>
      <c r="E4403" s="64">
        <f t="shared" si="551"/>
        <v>2196</v>
      </c>
      <c r="F4403" s="64" t="str">
        <f t="shared" si="544"/>
        <v/>
      </c>
      <c r="G4403" s="64" t="str">
        <f t="shared" si="545"/>
        <v/>
      </c>
      <c r="H4403" s="64" t="str">
        <f t="shared" si="546"/>
        <v/>
      </c>
      <c r="I4403" s="80" t="str">
        <f>IFERROR(VLOOKUP(D4403,Sheet2!A:B,2,0),"")</f>
        <v/>
      </c>
      <c r="J4403" s="64" t="str">
        <f>IFERROR(IF(I4403&lt;&gt;"",VLOOKUP(I4403,Sheet2!B:C,2,0),""),"")</f>
        <v/>
      </c>
      <c r="K4403" s="64" t="str">
        <f>IFERROR( IF(I4403&lt;&gt;"", HLOOKUP(L$2+$A4403,Sheet2!BX:NK,2,0),""),"")</f>
        <v/>
      </c>
      <c r="L4403" t="str">
        <f>IF(OR(HLOOKUP(L$2+$A4403,Sheet2!BX:NK,$B4403,0),HLOOKUP(L$2+$A4403,Sheet2!BX:NK,$B4403,0)&lt;&gt;""),HLOOKUP(L$2+$A4403,Sheet2!BX:NK,$B4403,0),"")</f>
        <v/>
      </c>
      <c r="M4403" t="str">
        <f>IF(OR(HLOOKUP(M$2+$A4403,Sheet2!BY:NL,$B4403,0),HLOOKUP(M$2+$A4403,Sheet2!BY:NL,$B4403,0)&lt;&gt;""),HLOOKUP(M$2+$A4403,Sheet2!BY:NL,$B4403,0),"")</f>
        <v/>
      </c>
      <c r="N4403" t="str">
        <f>IF(OR(HLOOKUP(N$2+$A4403,Sheet2!BZ:NM,$B4403,0),HLOOKUP(N$2+$A4403,Sheet2!BZ:NM,$B4403,0)&lt;&gt;""),HLOOKUP(N$2+$A4403,Sheet2!BZ:NM,$B4403,0),"")</f>
        <v/>
      </c>
      <c r="O4403" t="str">
        <f>IF(OR(HLOOKUP(O$2+$A4403,Sheet2!CA:NN,$B4403,0),HLOOKUP(O$2+$A4403,Sheet2!CA:NN,$B4403,0)&lt;&gt;""),HLOOKUP(O$2+$A4403,Sheet2!CA:NN,$B4403,0),"")</f>
        <v/>
      </c>
      <c r="P4403" t="str">
        <f>IF(OR(HLOOKUP(P$2+$A4403,Sheet2!CB:NO,$B4403,0),HLOOKUP(P$2+$A4403,Sheet2!CB:NO,$B4403,0)&lt;&gt;""),HLOOKUP(P$2+$A4403,Sheet2!CB:NO,$B4403,0),"")</f>
        <v/>
      </c>
      <c r="Q4403" t="str">
        <f>IF(OR(HLOOKUP(Q$2+$A4403,Sheet2!CC:NO,$B4403,0),HLOOKUP(Q$2+$A4403,Sheet2!CC:NO,$B4403,0)&lt;&gt;""),HLOOKUP(Q$2+$A4403,Sheet2!CC:NO,$B4403,0),"")</f>
        <v/>
      </c>
    </row>
    <row r="4404" spans="1:17" x14ac:dyDescent="0.25">
      <c r="A4404" s="64">
        <f t="shared" si="547"/>
        <v>0</v>
      </c>
      <c r="B4404" s="64">
        <f t="shared" si="548"/>
        <v>445</v>
      </c>
      <c r="C4404" s="64">
        <f t="shared" si="549"/>
        <v>1</v>
      </c>
      <c r="D4404" s="64">
        <f t="shared" si="550"/>
        <v>441</v>
      </c>
      <c r="E4404" s="64">
        <f t="shared" si="551"/>
        <v>2201</v>
      </c>
      <c r="F4404" s="64" t="str">
        <f t="shared" si="544"/>
        <v/>
      </c>
      <c r="G4404" s="64" t="str">
        <f t="shared" si="545"/>
        <v/>
      </c>
      <c r="H4404" s="64" t="str">
        <f t="shared" si="546"/>
        <v/>
      </c>
      <c r="I4404" s="80" t="str">
        <f>IFERROR(VLOOKUP(D4404,Sheet2!A:B,2,0),"")</f>
        <v/>
      </c>
      <c r="J4404" s="64" t="str">
        <f>IFERROR(IF(I4404&lt;&gt;"",VLOOKUP(I4404,Sheet2!B:C,2,0),""),"")</f>
        <v/>
      </c>
      <c r="K4404" s="64" t="str">
        <f>IFERROR( IF(I4404&lt;&gt;"", HLOOKUP(L$2+$A4404,Sheet2!BX:NK,2,0),""),"")</f>
        <v/>
      </c>
      <c r="L4404" t="str">
        <f>IF(OR(HLOOKUP(L$2+$A4404,Sheet2!BX:NK,$B4404,0),HLOOKUP(L$2+$A4404,Sheet2!BX:NK,$B4404,0)&lt;&gt;""),HLOOKUP(L$2+$A4404,Sheet2!BX:NK,$B4404,0),"")</f>
        <v/>
      </c>
      <c r="M4404" t="str">
        <f>IF(OR(HLOOKUP(M$2+$A4404,Sheet2!BY:NL,$B4404,0),HLOOKUP(M$2+$A4404,Sheet2!BY:NL,$B4404,0)&lt;&gt;""),HLOOKUP(M$2+$A4404,Sheet2!BY:NL,$B4404,0),"")</f>
        <v/>
      </c>
      <c r="N4404" t="str">
        <f>IF(OR(HLOOKUP(N$2+$A4404,Sheet2!BZ:NM,$B4404,0),HLOOKUP(N$2+$A4404,Sheet2!BZ:NM,$B4404,0)&lt;&gt;""),HLOOKUP(N$2+$A4404,Sheet2!BZ:NM,$B4404,0),"")</f>
        <v/>
      </c>
      <c r="O4404" t="str">
        <f>IF(OR(HLOOKUP(O$2+$A4404,Sheet2!CA:NN,$B4404,0),HLOOKUP(O$2+$A4404,Sheet2!CA:NN,$B4404,0)&lt;&gt;""),HLOOKUP(O$2+$A4404,Sheet2!CA:NN,$B4404,0),"")</f>
        <v/>
      </c>
      <c r="P4404" t="str">
        <f>IF(OR(HLOOKUP(P$2+$A4404,Sheet2!CB:NO,$B4404,0),HLOOKUP(P$2+$A4404,Sheet2!CB:NO,$B4404,0)&lt;&gt;""),HLOOKUP(P$2+$A4404,Sheet2!CB:NO,$B4404,0),"")</f>
        <v/>
      </c>
      <c r="Q4404" t="str">
        <f>IF(OR(HLOOKUP(Q$2+$A4404,Sheet2!CC:NO,$B4404,0),HLOOKUP(Q$2+$A4404,Sheet2!CC:NO,$B4404,0)&lt;&gt;""),HLOOKUP(Q$2+$A4404,Sheet2!CC:NO,$B4404,0),"")</f>
        <v/>
      </c>
    </row>
    <row r="4405" spans="1:17" x14ac:dyDescent="0.25">
      <c r="A4405" s="64">
        <f t="shared" si="547"/>
        <v>6</v>
      </c>
      <c r="B4405" s="64">
        <f t="shared" si="548"/>
        <v>445</v>
      </c>
      <c r="C4405" s="64">
        <f t="shared" si="549"/>
        <v>2</v>
      </c>
      <c r="D4405" s="64">
        <f t="shared" si="550"/>
        <v>441</v>
      </c>
      <c r="E4405" s="64">
        <f t="shared" si="551"/>
        <v>2201</v>
      </c>
      <c r="F4405" s="64" t="str">
        <f t="shared" si="544"/>
        <v/>
      </c>
      <c r="G4405" s="64" t="str">
        <f t="shared" si="545"/>
        <v/>
      </c>
      <c r="H4405" s="64" t="str">
        <f t="shared" si="546"/>
        <v/>
      </c>
      <c r="I4405" s="80" t="str">
        <f>IFERROR(VLOOKUP(D4405,Sheet2!A:B,2,0),"")</f>
        <v/>
      </c>
      <c r="J4405" s="64" t="str">
        <f>IFERROR(IF(I4405&lt;&gt;"",VLOOKUP(I4405,Sheet2!B:C,2,0),""),"")</f>
        <v/>
      </c>
      <c r="K4405" s="64" t="str">
        <f>IFERROR( IF(I4405&lt;&gt;"", HLOOKUP(L$2+$A4405,Sheet2!BX:NK,2,0),""),"")</f>
        <v/>
      </c>
      <c r="L4405" t="str">
        <f>IF(OR(HLOOKUP(L$2+$A4405,Sheet2!BX:NK,$B4405,0),HLOOKUP(L$2+$A4405,Sheet2!BX:NK,$B4405,0)&lt;&gt;""),HLOOKUP(L$2+$A4405,Sheet2!BX:NK,$B4405,0),"")</f>
        <v/>
      </c>
      <c r="M4405" t="str">
        <f>IF(OR(HLOOKUP(M$2+$A4405,Sheet2!BY:NL,$B4405,0),HLOOKUP(M$2+$A4405,Sheet2!BY:NL,$B4405,0)&lt;&gt;""),HLOOKUP(M$2+$A4405,Sheet2!BY:NL,$B4405,0),"")</f>
        <v/>
      </c>
      <c r="N4405" t="str">
        <f>IF(OR(HLOOKUP(N$2+$A4405,Sheet2!BZ:NM,$B4405,0),HLOOKUP(N$2+$A4405,Sheet2!BZ:NM,$B4405,0)&lt;&gt;""),HLOOKUP(N$2+$A4405,Sheet2!BZ:NM,$B4405,0),"")</f>
        <v/>
      </c>
      <c r="O4405" t="str">
        <f>IF(OR(HLOOKUP(O$2+$A4405,Sheet2!CA:NN,$B4405,0),HLOOKUP(O$2+$A4405,Sheet2!CA:NN,$B4405,0)&lt;&gt;""),HLOOKUP(O$2+$A4405,Sheet2!CA:NN,$B4405,0),"")</f>
        <v/>
      </c>
      <c r="P4405" t="str">
        <f>IF(OR(HLOOKUP(P$2+$A4405,Sheet2!CB:NO,$B4405,0),HLOOKUP(P$2+$A4405,Sheet2!CB:NO,$B4405,0)&lt;&gt;""),HLOOKUP(P$2+$A4405,Sheet2!CB:NO,$B4405,0),"")</f>
        <v/>
      </c>
      <c r="Q4405" t="str">
        <f>IF(OR(HLOOKUP(Q$2+$A4405,Sheet2!CC:NO,$B4405,0),HLOOKUP(Q$2+$A4405,Sheet2!CC:NO,$B4405,0)&lt;&gt;""),HLOOKUP(Q$2+$A4405,Sheet2!CC:NO,$B4405,0),"")</f>
        <v/>
      </c>
    </row>
    <row r="4406" spans="1:17" x14ac:dyDescent="0.25">
      <c r="A4406" s="64">
        <f t="shared" si="547"/>
        <v>12</v>
      </c>
      <c r="B4406" s="64">
        <f t="shared" si="548"/>
        <v>445</v>
      </c>
      <c r="C4406" s="64">
        <f t="shared" si="549"/>
        <v>3</v>
      </c>
      <c r="D4406" s="64">
        <f t="shared" si="550"/>
        <v>441</v>
      </c>
      <c r="E4406" s="64">
        <f t="shared" si="551"/>
        <v>2201</v>
      </c>
      <c r="F4406" s="64" t="str">
        <f t="shared" si="544"/>
        <v/>
      </c>
      <c r="G4406" s="64" t="str">
        <f t="shared" si="545"/>
        <v/>
      </c>
      <c r="H4406" s="64" t="str">
        <f t="shared" si="546"/>
        <v/>
      </c>
      <c r="I4406" s="80" t="str">
        <f>IFERROR(VLOOKUP(D4406,Sheet2!A:B,2,0),"")</f>
        <v/>
      </c>
      <c r="J4406" s="64" t="str">
        <f>IFERROR(IF(I4406&lt;&gt;"",VLOOKUP(I4406,Sheet2!B:C,2,0),""),"")</f>
        <v/>
      </c>
      <c r="K4406" s="64" t="str">
        <f>IFERROR( IF(I4406&lt;&gt;"", HLOOKUP(L$2+$A4406,Sheet2!BX:NK,2,0),""),"")</f>
        <v/>
      </c>
      <c r="L4406" t="str">
        <f>IF(OR(HLOOKUP(L$2+$A4406,Sheet2!BX:NK,$B4406,0),HLOOKUP(L$2+$A4406,Sheet2!BX:NK,$B4406,0)&lt;&gt;""),HLOOKUP(L$2+$A4406,Sheet2!BX:NK,$B4406,0),"")</f>
        <v/>
      </c>
      <c r="M4406" t="str">
        <f>IF(OR(HLOOKUP(M$2+$A4406,Sheet2!BY:NL,$B4406,0),HLOOKUP(M$2+$A4406,Sheet2!BY:NL,$B4406,0)&lt;&gt;""),HLOOKUP(M$2+$A4406,Sheet2!BY:NL,$B4406,0),"")</f>
        <v/>
      </c>
      <c r="N4406" t="str">
        <f>IF(OR(HLOOKUP(N$2+$A4406,Sheet2!BZ:NM,$B4406,0),HLOOKUP(N$2+$A4406,Sheet2!BZ:NM,$B4406,0)&lt;&gt;""),HLOOKUP(N$2+$A4406,Sheet2!BZ:NM,$B4406,0),"")</f>
        <v/>
      </c>
      <c r="O4406" t="str">
        <f>IF(OR(HLOOKUP(O$2+$A4406,Sheet2!CA:NN,$B4406,0),HLOOKUP(O$2+$A4406,Sheet2!CA:NN,$B4406,0)&lt;&gt;""),HLOOKUP(O$2+$A4406,Sheet2!CA:NN,$B4406,0),"")</f>
        <v/>
      </c>
      <c r="P4406" t="str">
        <f>IF(OR(HLOOKUP(P$2+$A4406,Sheet2!CB:NO,$B4406,0),HLOOKUP(P$2+$A4406,Sheet2!CB:NO,$B4406,0)&lt;&gt;""),HLOOKUP(P$2+$A4406,Sheet2!CB:NO,$B4406,0),"")</f>
        <v/>
      </c>
      <c r="Q4406" t="str">
        <f>IF(OR(HLOOKUP(Q$2+$A4406,Sheet2!CC:NO,$B4406,0),HLOOKUP(Q$2+$A4406,Sheet2!CC:NO,$B4406,0)&lt;&gt;""),HLOOKUP(Q$2+$A4406,Sheet2!CC:NO,$B4406,0),"")</f>
        <v/>
      </c>
    </row>
    <row r="4407" spans="1:17" x14ac:dyDescent="0.25">
      <c r="A4407" s="64">
        <f t="shared" si="547"/>
        <v>18</v>
      </c>
      <c r="B4407" s="64">
        <f t="shared" si="548"/>
        <v>445</v>
      </c>
      <c r="C4407" s="64">
        <f t="shared" si="549"/>
        <v>4</v>
      </c>
      <c r="D4407" s="64">
        <f t="shared" si="550"/>
        <v>441</v>
      </c>
      <c r="E4407" s="64">
        <f t="shared" si="551"/>
        <v>2201</v>
      </c>
      <c r="F4407" s="64" t="str">
        <f t="shared" si="544"/>
        <v/>
      </c>
      <c r="G4407" s="64" t="str">
        <f t="shared" si="545"/>
        <v/>
      </c>
      <c r="H4407" s="64" t="str">
        <f t="shared" si="546"/>
        <v/>
      </c>
      <c r="I4407" s="80" t="str">
        <f>IFERROR(VLOOKUP(D4407,Sheet2!A:B,2,0),"")</f>
        <v/>
      </c>
      <c r="J4407" s="64" t="str">
        <f>IFERROR(IF(I4407&lt;&gt;"",VLOOKUP(I4407,Sheet2!B:C,2,0),""),"")</f>
        <v/>
      </c>
      <c r="K4407" s="64" t="str">
        <f>IFERROR( IF(I4407&lt;&gt;"", HLOOKUP(L$2+$A4407,Sheet2!BX:NK,2,0),""),"")</f>
        <v/>
      </c>
      <c r="L4407" t="str">
        <f>IF(OR(HLOOKUP(L$2+$A4407,Sheet2!BX:NK,$B4407,0),HLOOKUP(L$2+$A4407,Sheet2!BX:NK,$B4407,0)&lt;&gt;""),HLOOKUP(L$2+$A4407,Sheet2!BX:NK,$B4407,0),"")</f>
        <v/>
      </c>
      <c r="M4407" t="str">
        <f>IF(OR(HLOOKUP(M$2+$A4407,Sheet2!BY:NL,$B4407,0),HLOOKUP(M$2+$A4407,Sheet2!BY:NL,$B4407,0)&lt;&gt;""),HLOOKUP(M$2+$A4407,Sheet2!BY:NL,$B4407,0),"")</f>
        <v/>
      </c>
      <c r="N4407" t="str">
        <f>IF(OR(HLOOKUP(N$2+$A4407,Sheet2!BZ:NM,$B4407,0),HLOOKUP(N$2+$A4407,Sheet2!BZ:NM,$B4407,0)&lt;&gt;""),HLOOKUP(N$2+$A4407,Sheet2!BZ:NM,$B4407,0),"")</f>
        <v/>
      </c>
      <c r="O4407" t="str">
        <f>IF(OR(HLOOKUP(O$2+$A4407,Sheet2!CA:NN,$B4407,0),HLOOKUP(O$2+$A4407,Sheet2!CA:NN,$B4407,0)&lt;&gt;""),HLOOKUP(O$2+$A4407,Sheet2!CA:NN,$B4407,0),"")</f>
        <v/>
      </c>
      <c r="P4407" t="str">
        <f>IF(OR(HLOOKUP(P$2+$A4407,Sheet2!CB:NO,$B4407,0),HLOOKUP(P$2+$A4407,Sheet2!CB:NO,$B4407,0)&lt;&gt;""),HLOOKUP(P$2+$A4407,Sheet2!CB:NO,$B4407,0),"")</f>
        <v/>
      </c>
      <c r="Q4407" t="str">
        <f>IF(OR(HLOOKUP(Q$2+$A4407,Sheet2!CC:NO,$B4407,0),HLOOKUP(Q$2+$A4407,Sheet2!CC:NO,$B4407,0)&lt;&gt;""),HLOOKUP(Q$2+$A4407,Sheet2!CC:NO,$B4407,0),"")</f>
        <v/>
      </c>
    </row>
    <row r="4408" spans="1:17" x14ac:dyDescent="0.25">
      <c r="A4408" s="64">
        <f t="shared" si="547"/>
        <v>24</v>
      </c>
      <c r="B4408" s="64">
        <f t="shared" si="548"/>
        <v>445</v>
      </c>
      <c r="C4408" s="64">
        <f t="shared" si="549"/>
        <v>5</v>
      </c>
      <c r="D4408" s="64">
        <f t="shared" si="550"/>
        <v>441</v>
      </c>
      <c r="E4408" s="64">
        <f t="shared" si="551"/>
        <v>2201</v>
      </c>
      <c r="F4408" s="64" t="str">
        <f t="shared" si="544"/>
        <v/>
      </c>
      <c r="G4408" s="64" t="str">
        <f t="shared" si="545"/>
        <v/>
      </c>
      <c r="H4408" s="64" t="str">
        <f t="shared" si="546"/>
        <v/>
      </c>
      <c r="I4408" s="80" t="str">
        <f>IFERROR(VLOOKUP(D4408,Sheet2!A:B,2,0),"")</f>
        <v/>
      </c>
      <c r="J4408" s="64" t="str">
        <f>IFERROR(IF(I4408&lt;&gt;"",VLOOKUP(I4408,Sheet2!B:C,2,0),""),"")</f>
        <v/>
      </c>
      <c r="K4408" s="64" t="str">
        <f>IFERROR( IF(I4408&lt;&gt;"", HLOOKUP(L$2+$A4408,Sheet2!BX:NK,2,0),""),"")</f>
        <v/>
      </c>
      <c r="L4408" t="str">
        <f>IF(OR(HLOOKUP(L$2+$A4408,Sheet2!BX:NK,$B4408,0),HLOOKUP(L$2+$A4408,Sheet2!BX:NK,$B4408,0)&lt;&gt;""),HLOOKUP(L$2+$A4408,Sheet2!BX:NK,$B4408,0),"")</f>
        <v/>
      </c>
      <c r="M4408" t="str">
        <f>IF(OR(HLOOKUP(M$2+$A4408,Sheet2!BY:NL,$B4408,0),HLOOKUP(M$2+$A4408,Sheet2!BY:NL,$B4408,0)&lt;&gt;""),HLOOKUP(M$2+$A4408,Sheet2!BY:NL,$B4408,0),"")</f>
        <v/>
      </c>
      <c r="N4408" t="str">
        <f>IF(OR(HLOOKUP(N$2+$A4408,Sheet2!BZ:NM,$B4408,0),HLOOKUP(N$2+$A4408,Sheet2!BZ:NM,$B4408,0)&lt;&gt;""),HLOOKUP(N$2+$A4408,Sheet2!BZ:NM,$B4408,0),"")</f>
        <v/>
      </c>
      <c r="O4408" t="str">
        <f>IF(OR(HLOOKUP(O$2+$A4408,Sheet2!CA:NN,$B4408,0),HLOOKUP(O$2+$A4408,Sheet2!CA:NN,$B4408,0)&lt;&gt;""),HLOOKUP(O$2+$A4408,Sheet2!CA:NN,$B4408,0),"")</f>
        <v/>
      </c>
      <c r="P4408" t="str">
        <f>IF(OR(HLOOKUP(P$2+$A4408,Sheet2!CB:NO,$B4408,0),HLOOKUP(P$2+$A4408,Sheet2!CB:NO,$B4408,0)&lt;&gt;""),HLOOKUP(P$2+$A4408,Sheet2!CB:NO,$B4408,0),"")</f>
        <v/>
      </c>
      <c r="Q4408" t="str">
        <f>IF(OR(HLOOKUP(Q$2+$A4408,Sheet2!CC:NO,$B4408,0),HLOOKUP(Q$2+$A4408,Sheet2!CC:NO,$B4408,0)&lt;&gt;""),HLOOKUP(Q$2+$A4408,Sheet2!CC:NO,$B4408,0),"")</f>
        <v/>
      </c>
    </row>
    <row r="4409" spans="1:17" x14ac:dyDescent="0.25">
      <c r="A4409" s="64">
        <f t="shared" si="547"/>
        <v>30</v>
      </c>
      <c r="B4409" s="64">
        <f t="shared" si="548"/>
        <v>445</v>
      </c>
      <c r="C4409" s="64">
        <f t="shared" si="549"/>
        <v>6</v>
      </c>
      <c r="D4409" s="64">
        <f t="shared" si="550"/>
        <v>441</v>
      </c>
      <c r="E4409" s="64">
        <f t="shared" si="551"/>
        <v>2201</v>
      </c>
      <c r="F4409" s="64" t="str">
        <f t="shared" si="544"/>
        <v/>
      </c>
      <c r="G4409" s="64" t="str">
        <f t="shared" si="545"/>
        <v/>
      </c>
      <c r="H4409" s="64" t="str">
        <f t="shared" si="546"/>
        <v/>
      </c>
      <c r="I4409" s="80" t="str">
        <f>IFERROR(VLOOKUP(D4409,Sheet2!A:B,2,0),"")</f>
        <v/>
      </c>
      <c r="J4409" s="64" t="str">
        <f>IFERROR(IF(I4409&lt;&gt;"",VLOOKUP(I4409,Sheet2!B:C,2,0),""),"")</f>
        <v/>
      </c>
      <c r="K4409" s="64" t="str">
        <f>IFERROR( IF(I4409&lt;&gt;"", HLOOKUP(L$2+$A4409,Sheet2!BX:NK,2,0),""),"")</f>
        <v/>
      </c>
      <c r="L4409" t="str">
        <f>IF(OR(HLOOKUP(L$2+$A4409,Sheet2!BX:NK,$B4409,0),HLOOKUP(L$2+$A4409,Sheet2!BX:NK,$B4409,0)&lt;&gt;""),HLOOKUP(L$2+$A4409,Sheet2!BX:NK,$B4409,0),"")</f>
        <v/>
      </c>
      <c r="M4409" t="str">
        <f>IF(OR(HLOOKUP(M$2+$A4409,Sheet2!BY:NL,$B4409,0),HLOOKUP(M$2+$A4409,Sheet2!BY:NL,$B4409,0)&lt;&gt;""),HLOOKUP(M$2+$A4409,Sheet2!BY:NL,$B4409,0),"")</f>
        <v/>
      </c>
      <c r="N4409" t="str">
        <f>IF(OR(HLOOKUP(N$2+$A4409,Sheet2!BZ:NM,$B4409,0),HLOOKUP(N$2+$A4409,Sheet2!BZ:NM,$B4409,0)&lt;&gt;""),HLOOKUP(N$2+$A4409,Sheet2!BZ:NM,$B4409,0),"")</f>
        <v/>
      </c>
      <c r="O4409" t="str">
        <f>IF(OR(HLOOKUP(O$2+$A4409,Sheet2!CA:NN,$B4409,0),HLOOKUP(O$2+$A4409,Sheet2!CA:NN,$B4409,0)&lt;&gt;""),HLOOKUP(O$2+$A4409,Sheet2!CA:NN,$B4409,0),"")</f>
        <v/>
      </c>
      <c r="P4409" t="str">
        <f>IF(OR(HLOOKUP(P$2+$A4409,Sheet2!CB:NO,$B4409,0),HLOOKUP(P$2+$A4409,Sheet2!CB:NO,$B4409,0)&lt;&gt;""),HLOOKUP(P$2+$A4409,Sheet2!CB:NO,$B4409,0),"")</f>
        <v/>
      </c>
      <c r="Q4409" t="str">
        <f>IF(OR(HLOOKUP(Q$2+$A4409,Sheet2!CC:NO,$B4409,0),HLOOKUP(Q$2+$A4409,Sheet2!CC:NO,$B4409,0)&lt;&gt;""),HLOOKUP(Q$2+$A4409,Sheet2!CC:NO,$B4409,0),"")</f>
        <v/>
      </c>
    </row>
    <row r="4410" spans="1:17" x14ac:dyDescent="0.25">
      <c r="A4410" s="64">
        <f t="shared" si="547"/>
        <v>36</v>
      </c>
      <c r="B4410" s="64">
        <f t="shared" si="548"/>
        <v>445</v>
      </c>
      <c r="C4410" s="64">
        <f t="shared" si="549"/>
        <v>7</v>
      </c>
      <c r="D4410" s="64">
        <f t="shared" si="550"/>
        <v>441</v>
      </c>
      <c r="E4410" s="64">
        <f t="shared" si="551"/>
        <v>2201</v>
      </c>
      <c r="F4410" s="64" t="str">
        <f t="shared" si="544"/>
        <v/>
      </c>
      <c r="G4410" s="64" t="str">
        <f t="shared" si="545"/>
        <v/>
      </c>
      <c r="H4410" s="64" t="str">
        <f t="shared" si="546"/>
        <v/>
      </c>
      <c r="I4410" s="80" t="str">
        <f>IFERROR(VLOOKUP(D4410,Sheet2!A:B,2,0),"")</f>
        <v/>
      </c>
      <c r="J4410" s="64" t="str">
        <f>IFERROR(IF(I4410&lt;&gt;"",VLOOKUP(I4410,Sheet2!B:C,2,0),""),"")</f>
        <v/>
      </c>
      <c r="K4410" s="64" t="str">
        <f>IFERROR( IF(I4410&lt;&gt;"", HLOOKUP(L$2+$A4410,Sheet2!BX:NK,2,0),""),"")</f>
        <v/>
      </c>
      <c r="L4410" t="str">
        <f>IF(OR(HLOOKUP(L$2+$A4410,Sheet2!BX:NK,$B4410,0),HLOOKUP(L$2+$A4410,Sheet2!BX:NK,$B4410,0)&lt;&gt;""),HLOOKUP(L$2+$A4410,Sheet2!BX:NK,$B4410,0),"")</f>
        <v/>
      </c>
      <c r="M4410" t="str">
        <f>IF(OR(HLOOKUP(M$2+$A4410,Sheet2!BY:NL,$B4410,0),HLOOKUP(M$2+$A4410,Sheet2!BY:NL,$B4410,0)&lt;&gt;""),HLOOKUP(M$2+$A4410,Sheet2!BY:NL,$B4410,0),"")</f>
        <v/>
      </c>
      <c r="N4410" t="str">
        <f>IF(OR(HLOOKUP(N$2+$A4410,Sheet2!BZ:NM,$B4410,0),HLOOKUP(N$2+$A4410,Sheet2!BZ:NM,$B4410,0)&lt;&gt;""),HLOOKUP(N$2+$A4410,Sheet2!BZ:NM,$B4410,0),"")</f>
        <v/>
      </c>
      <c r="O4410" t="str">
        <f>IF(OR(HLOOKUP(O$2+$A4410,Sheet2!CA:NN,$B4410,0),HLOOKUP(O$2+$A4410,Sheet2!CA:NN,$B4410,0)&lt;&gt;""),HLOOKUP(O$2+$A4410,Sheet2!CA:NN,$B4410,0),"")</f>
        <v/>
      </c>
      <c r="P4410" t="str">
        <f>IF(OR(HLOOKUP(P$2+$A4410,Sheet2!CB:NO,$B4410,0),HLOOKUP(P$2+$A4410,Sheet2!CB:NO,$B4410,0)&lt;&gt;""),HLOOKUP(P$2+$A4410,Sheet2!CB:NO,$B4410,0),"")</f>
        <v/>
      </c>
      <c r="Q4410" t="str">
        <f>IF(OR(HLOOKUP(Q$2+$A4410,Sheet2!CC:NO,$B4410,0),HLOOKUP(Q$2+$A4410,Sheet2!CC:NO,$B4410,0)&lt;&gt;""),HLOOKUP(Q$2+$A4410,Sheet2!CC:NO,$B4410,0),"")</f>
        <v/>
      </c>
    </row>
    <row r="4411" spans="1:17" x14ac:dyDescent="0.25">
      <c r="A4411" s="64">
        <f t="shared" si="547"/>
        <v>42</v>
      </c>
      <c r="B4411" s="64">
        <f t="shared" si="548"/>
        <v>445</v>
      </c>
      <c r="C4411" s="64">
        <f t="shared" si="549"/>
        <v>8</v>
      </c>
      <c r="D4411" s="64">
        <f t="shared" si="550"/>
        <v>441</v>
      </c>
      <c r="E4411" s="64">
        <f t="shared" si="551"/>
        <v>2201</v>
      </c>
      <c r="F4411" s="64" t="str">
        <f t="shared" si="544"/>
        <v/>
      </c>
      <c r="G4411" s="64" t="str">
        <f t="shared" si="545"/>
        <v/>
      </c>
      <c r="H4411" s="64" t="str">
        <f t="shared" si="546"/>
        <v/>
      </c>
      <c r="I4411" s="80" t="str">
        <f>IFERROR(VLOOKUP(D4411,Sheet2!A:B,2,0),"")</f>
        <v/>
      </c>
      <c r="J4411" s="64" t="str">
        <f>IFERROR(IF(I4411&lt;&gt;"",VLOOKUP(I4411,Sheet2!B:C,2,0),""),"")</f>
        <v/>
      </c>
      <c r="K4411" s="64" t="str">
        <f>IFERROR( IF(I4411&lt;&gt;"", HLOOKUP(L$2+$A4411,Sheet2!BX:NK,2,0),""),"")</f>
        <v/>
      </c>
      <c r="L4411" t="str">
        <f>IF(OR(HLOOKUP(L$2+$A4411,Sheet2!BX:NK,$B4411,0),HLOOKUP(L$2+$A4411,Sheet2!BX:NK,$B4411,0)&lt;&gt;""),HLOOKUP(L$2+$A4411,Sheet2!BX:NK,$B4411,0),"")</f>
        <v/>
      </c>
      <c r="M4411" t="str">
        <f>IF(OR(HLOOKUP(M$2+$A4411,Sheet2!BY:NL,$B4411,0),HLOOKUP(M$2+$A4411,Sheet2!BY:NL,$B4411,0)&lt;&gt;""),HLOOKUP(M$2+$A4411,Sheet2!BY:NL,$B4411,0),"")</f>
        <v/>
      </c>
      <c r="N4411" t="str">
        <f>IF(OR(HLOOKUP(N$2+$A4411,Sheet2!BZ:NM,$B4411,0),HLOOKUP(N$2+$A4411,Sheet2!BZ:NM,$B4411,0)&lt;&gt;""),HLOOKUP(N$2+$A4411,Sheet2!BZ:NM,$B4411,0),"")</f>
        <v/>
      </c>
      <c r="O4411" t="str">
        <f>IF(OR(HLOOKUP(O$2+$A4411,Sheet2!CA:NN,$B4411,0),HLOOKUP(O$2+$A4411,Sheet2!CA:NN,$B4411,0)&lt;&gt;""),HLOOKUP(O$2+$A4411,Sheet2!CA:NN,$B4411,0),"")</f>
        <v/>
      </c>
      <c r="P4411" t="str">
        <f>IF(OR(HLOOKUP(P$2+$A4411,Sheet2!CB:NO,$B4411,0),HLOOKUP(P$2+$A4411,Sheet2!CB:NO,$B4411,0)&lt;&gt;""),HLOOKUP(P$2+$A4411,Sheet2!CB:NO,$B4411,0),"")</f>
        <v/>
      </c>
      <c r="Q4411" t="str">
        <f>IF(OR(HLOOKUP(Q$2+$A4411,Sheet2!CC:NO,$B4411,0),HLOOKUP(Q$2+$A4411,Sheet2!CC:NO,$B4411,0)&lt;&gt;""),HLOOKUP(Q$2+$A4411,Sheet2!CC:NO,$B4411,0),"")</f>
        <v/>
      </c>
    </row>
    <row r="4412" spans="1:17" x14ac:dyDescent="0.25">
      <c r="A4412" s="64">
        <f t="shared" si="547"/>
        <v>48</v>
      </c>
      <c r="B4412" s="64">
        <f t="shared" si="548"/>
        <v>445</v>
      </c>
      <c r="C4412" s="64">
        <f t="shared" si="549"/>
        <v>9</v>
      </c>
      <c r="D4412" s="64">
        <f t="shared" si="550"/>
        <v>441</v>
      </c>
      <c r="E4412" s="64">
        <f t="shared" si="551"/>
        <v>2201</v>
      </c>
      <c r="F4412" s="64" t="str">
        <f t="shared" si="544"/>
        <v/>
      </c>
      <c r="G4412" s="64" t="str">
        <f t="shared" si="545"/>
        <v/>
      </c>
      <c r="H4412" s="64" t="str">
        <f t="shared" si="546"/>
        <v/>
      </c>
      <c r="I4412" s="80" t="str">
        <f>IFERROR(VLOOKUP(D4412,Sheet2!A:B,2,0),"")</f>
        <v/>
      </c>
      <c r="J4412" s="64" t="str">
        <f>IFERROR(IF(I4412&lt;&gt;"",VLOOKUP(I4412,Sheet2!B:C,2,0),""),"")</f>
        <v/>
      </c>
      <c r="K4412" s="64" t="str">
        <f>IFERROR( IF(I4412&lt;&gt;"", HLOOKUP(L$2+$A4412,Sheet2!BX:NK,2,0),""),"")</f>
        <v/>
      </c>
      <c r="L4412" t="str">
        <f>IF(OR(HLOOKUP(L$2+$A4412,Sheet2!BX:NK,$B4412,0),HLOOKUP(L$2+$A4412,Sheet2!BX:NK,$B4412,0)&lt;&gt;""),HLOOKUP(L$2+$A4412,Sheet2!BX:NK,$B4412,0),"")</f>
        <v/>
      </c>
      <c r="M4412" t="str">
        <f>IF(OR(HLOOKUP(M$2+$A4412,Sheet2!BY:NL,$B4412,0),HLOOKUP(M$2+$A4412,Sheet2!BY:NL,$B4412,0)&lt;&gt;""),HLOOKUP(M$2+$A4412,Sheet2!BY:NL,$B4412,0),"")</f>
        <v/>
      </c>
      <c r="N4412" t="str">
        <f>IF(OR(HLOOKUP(N$2+$A4412,Sheet2!BZ:NM,$B4412,0),HLOOKUP(N$2+$A4412,Sheet2!BZ:NM,$B4412,0)&lt;&gt;""),HLOOKUP(N$2+$A4412,Sheet2!BZ:NM,$B4412,0),"")</f>
        <v/>
      </c>
      <c r="O4412" t="str">
        <f>IF(OR(HLOOKUP(O$2+$A4412,Sheet2!CA:NN,$B4412,0),HLOOKUP(O$2+$A4412,Sheet2!CA:NN,$B4412,0)&lt;&gt;""),HLOOKUP(O$2+$A4412,Sheet2!CA:NN,$B4412,0),"")</f>
        <v/>
      </c>
      <c r="P4412" t="str">
        <f>IF(OR(HLOOKUP(P$2+$A4412,Sheet2!CB:NO,$B4412,0),HLOOKUP(P$2+$A4412,Sheet2!CB:NO,$B4412,0)&lt;&gt;""),HLOOKUP(P$2+$A4412,Sheet2!CB:NO,$B4412,0),"")</f>
        <v/>
      </c>
      <c r="Q4412" t="str">
        <f>IF(OR(HLOOKUP(Q$2+$A4412,Sheet2!CC:NO,$B4412,0),HLOOKUP(Q$2+$A4412,Sheet2!CC:NO,$B4412,0)&lt;&gt;""),HLOOKUP(Q$2+$A4412,Sheet2!CC:NO,$B4412,0),"")</f>
        <v/>
      </c>
    </row>
    <row r="4413" spans="1:17" x14ac:dyDescent="0.25">
      <c r="A4413" s="64">
        <f t="shared" si="547"/>
        <v>54</v>
      </c>
      <c r="B4413" s="64">
        <f t="shared" si="548"/>
        <v>445</v>
      </c>
      <c r="C4413" s="64">
        <f t="shared" si="549"/>
        <v>10</v>
      </c>
      <c r="D4413" s="64">
        <f t="shared" si="550"/>
        <v>441</v>
      </c>
      <c r="E4413" s="64">
        <f t="shared" si="551"/>
        <v>2201</v>
      </c>
      <c r="F4413" s="64" t="str">
        <f t="shared" si="544"/>
        <v/>
      </c>
      <c r="G4413" s="64" t="str">
        <f t="shared" si="545"/>
        <v/>
      </c>
      <c r="H4413" s="64" t="str">
        <f t="shared" si="546"/>
        <v/>
      </c>
      <c r="I4413" s="80" t="str">
        <f>IFERROR(VLOOKUP(D4413,Sheet2!A:B,2,0),"")</f>
        <v/>
      </c>
      <c r="J4413" s="64" t="str">
        <f>IFERROR(IF(I4413&lt;&gt;"",VLOOKUP(I4413,Sheet2!B:C,2,0),""),"")</f>
        <v/>
      </c>
      <c r="K4413" s="64" t="str">
        <f>IFERROR( IF(I4413&lt;&gt;"", HLOOKUP(L$2+$A4413,Sheet2!BX:NK,2,0),""),"")</f>
        <v/>
      </c>
      <c r="L4413" t="str">
        <f>IF(OR(HLOOKUP(L$2+$A4413,Sheet2!BX:NK,$B4413,0),HLOOKUP(L$2+$A4413,Sheet2!BX:NK,$B4413,0)&lt;&gt;""),HLOOKUP(L$2+$A4413,Sheet2!BX:NK,$B4413,0),"")</f>
        <v/>
      </c>
      <c r="M4413" t="str">
        <f>IF(OR(HLOOKUP(M$2+$A4413,Sheet2!BY:NL,$B4413,0),HLOOKUP(M$2+$A4413,Sheet2!BY:NL,$B4413,0)&lt;&gt;""),HLOOKUP(M$2+$A4413,Sheet2!BY:NL,$B4413,0),"")</f>
        <v/>
      </c>
      <c r="N4413" t="str">
        <f>IF(OR(HLOOKUP(N$2+$A4413,Sheet2!BZ:NM,$B4413,0),HLOOKUP(N$2+$A4413,Sheet2!BZ:NM,$B4413,0)&lt;&gt;""),HLOOKUP(N$2+$A4413,Sheet2!BZ:NM,$B4413,0),"")</f>
        <v/>
      </c>
      <c r="O4413" t="str">
        <f>IF(OR(HLOOKUP(O$2+$A4413,Sheet2!CA:NN,$B4413,0),HLOOKUP(O$2+$A4413,Sheet2!CA:NN,$B4413,0)&lt;&gt;""),HLOOKUP(O$2+$A4413,Sheet2!CA:NN,$B4413,0),"")</f>
        <v/>
      </c>
      <c r="P4413" t="str">
        <f>IF(OR(HLOOKUP(P$2+$A4413,Sheet2!CB:NO,$B4413,0),HLOOKUP(P$2+$A4413,Sheet2!CB:NO,$B4413,0)&lt;&gt;""),HLOOKUP(P$2+$A4413,Sheet2!CB:NO,$B4413,0),"")</f>
        <v/>
      </c>
      <c r="Q4413" t="str">
        <f>IF(OR(HLOOKUP(Q$2+$A4413,Sheet2!CC:NO,$B4413,0),HLOOKUP(Q$2+$A4413,Sheet2!CC:NO,$B4413,0)&lt;&gt;""),HLOOKUP(Q$2+$A4413,Sheet2!CC:NO,$B4413,0),"")</f>
        <v/>
      </c>
    </row>
    <row r="4414" spans="1:17" x14ac:dyDescent="0.25">
      <c r="A4414" s="64">
        <f t="shared" si="547"/>
        <v>0</v>
      </c>
      <c r="B4414" s="64">
        <f t="shared" si="548"/>
        <v>446</v>
      </c>
      <c r="C4414" s="64">
        <f t="shared" si="549"/>
        <v>1</v>
      </c>
      <c r="D4414" s="64">
        <f t="shared" si="550"/>
        <v>442</v>
      </c>
      <c r="E4414" s="64">
        <f t="shared" si="551"/>
        <v>2206</v>
      </c>
      <c r="F4414" s="64" t="str">
        <f t="shared" si="544"/>
        <v/>
      </c>
      <c r="G4414" s="64" t="str">
        <f t="shared" si="545"/>
        <v/>
      </c>
      <c r="H4414" s="64" t="str">
        <f t="shared" si="546"/>
        <v/>
      </c>
      <c r="I4414" s="80" t="str">
        <f>IFERROR(VLOOKUP(D4414,Sheet2!A:B,2,0),"")</f>
        <v/>
      </c>
      <c r="J4414" s="64" t="str">
        <f>IFERROR(IF(I4414&lt;&gt;"",VLOOKUP(I4414,Sheet2!B:C,2,0),""),"")</f>
        <v/>
      </c>
      <c r="K4414" s="64" t="str">
        <f>IFERROR( IF(I4414&lt;&gt;"", HLOOKUP(L$2+$A4414,Sheet2!BX:NK,2,0),""),"")</f>
        <v/>
      </c>
      <c r="L4414" t="str">
        <f>IF(OR(HLOOKUP(L$2+$A4414,Sheet2!BX:NK,$B4414,0),HLOOKUP(L$2+$A4414,Sheet2!BX:NK,$B4414,0)&lt;&gt;""),HLOOKUP(L$2+$A4414,Sheet2!BX:NK,$B4414,0),"")</f>
        <v/>
      </c>
      <c r="M4414" t="str">
        <f>IF(OR(HLOOKUP(M$2+$A4414,Sheet2!BY:NL,$B4414,0),HLOOKUP(M$2+$A4414,Sheet2!BY:NL,$B4414,0)&lt;&gt;""),HLOOKUP(M$2+$A4414,Sheet2!BY:NL,$B4414,0),"")</f>
        <v/>
      </c>
      <c r="N4414" t="str">
        <f>IF(OR(HLOOKUP(N$2+$A4414,Sheet2!BZ:NM,$B4414,0),HLOOKUP(N$2+$A4414,Sheet2!BZ:NM,$B4414,0)&lt;&gt;""),HLOOKUP(N$2+$A4414,Sheet2!BZ:NM,$B4414,0),"")</f>
        <v/>
      </c>
      <c r="O4414" t="str">
        <f>IF(OR(HLOOKUP(O$2+$A4414,Sheet2!CA:NN,$B4414,0),HLOOKUP(O$2+$A4414,Sheet2!CA:NN,$B4414,0)&lt;&gt;""),HLOOKUP(O$2+$A4414,Sheet2!CA:NN,$B4414,0),"")</f>
        <v/>
      </c>
      <c r="P4414" t="str">
        <f>IF(OR(HLOOKUP(P$2+$A4414,Sheet2!CB:NO,$B4414,0),HLOOKUP(P$2+$A4414,Sheet2!CB:NO,$B4414,0)&lt;&gt;""),HLOOKUP(P$2+$A4414,Sheet2!CB:NO,$B4414,0),"")</f>
        <v/>
      </c>
      <c r="Q4414" t="str">
        <f>IF(OR(HLOOKUP(Q$2+$A4414,Sheet2!CC:NO,$B4414,0),HLOOKUP(Q$2+$A4414,Sheet2!CC:NO,$B4414,0)&lt;&gt;""),HLOOKUP(Q$2+$A4414,Sheet2!CC:NO,$B4414,0),"")</f>
        <v/>
      </c>
    </row>
    <row r="4415" spans="1:17" x14ac:dyDescent="0.25">
      <c r="A4415" s="64">
        <f t="shared" si="547"/>
        <v>6</v>
      </c>
      <c r="B4415" s="64">
        <f t="shared" si="548"/>
        <v>446</v>
      </c>
      <c r="C4415" s="64">
        <f t="shared" si="549"/>
        <v>2</v>
      </c>
      <c r="D4415" s="64">
        <f t="shared" si="550"/>
        <v>442</v>
      </c>
      <c r="E4415" s="64">
        <f t="shared" si="551"/>
        <v>2206</v>
      </c>
      <c r="F4415" s="64" t="str">
        <f t="shared" si="544"/>
        <v/>
      </c>
      <c r="G4415" s="64" t="str">
        <f t="shared" si="545"/>
        <v/>
      </c>
      <c r="H4415" s="64" t="str">
        <f t="shared" si="546"/>
        <v/>
      </c>
      <c r="I4415" s="80" t="str">
        <f>IFERROR(VLOOKUP(D4415,Sheet2!A:B,2,0),"")</f>
        <v/>
      </c>
      <c r="J4415" s="64" t="str">
        <f>IFERROR(IF(I4415&lt;&gt;"",VLOOKUP(I4415,Sheet2!B:C,2,0),""),"")</f>
        <v/>
      </c>
      <c r="K4415" s="64" t="str">
        <f>IFERROR( IF(I4415&lt;&gt;"", HLOOKUP(L$2+$A4415,Sheet2!BX:NK,2,0),""),"")</f>
        <v/>
      </c>
      <c r="L4415" t="str">
        <f>IF(OR(HLOOKUP(L$2+$A4415,Sheet2!BX:NK,$B4415,0),HLOOKUP(L$2+$A4415,Sheet2!BX:NK,$B4415,0)&lt;&gt;""),HLOOKUP(L$2+$A4415,Sheet2!BX:NK,$B4415,0),"")</f>
        <v/>
      </c>
      <c r="M4415" t="str">
        <f>IF(OR(HLOOKUP(M$2+$A4415,Sheet2!BY:NL,$B4415,0),HLOOKUP(M$2+$A4415,Sheet2!BY:NL,$B4415,0)&lt;&gt;""),HLOOKUP(M$2+$A4415,Sheet2!BY:NL,$B4415,0),"")</f>
        <v/>
      </c>
      <c r="N4415" t="str">
        <f>IF(OR(HLOOKUP(N$2+$A4415,Sheet2!BZ:NM,$B4415,0),HLOOKUP(N$2+$A4415,Sheet2!BZ:NM,$B4415,0)&lt;&gt;""),HLOOKUP(N$2+$A4415,Sheet2!BZ:NM,$B4415,0),"")</f>
        <v/>
      </c>
      <c r="O4415" t="str">
        <f>IF(OR(HLOOKUP(O$2+$A4415,Sheet2!CA:NN,$B4415,0),HLOOKUP(O$2+$A4415,Sheet2!CA:NN,$B4415,0)&lt;&gt;""),HLOOKUP(O$2+$A4415,Sheet2!CA:NN,$B4415,0),"")</f>
        <v/>
      </c>
      <c r="P4415" t="str">
        <f>IF(OR(HLOOKUP(P$2+$A4415,Sheet2!CB:NO,$B4415,0),HLOOKUP(P$2+$A4415,Sheet2!CB:NO,$B4415,0)&lt;&gt;""),HLOOKUP(P$2+$A4415,Sheet2!CB:NO,$B4415,0),"")</f>
        <v/>
      </c>
      <c r="Q4415" t="str">
        <f>IF(OR(HLOOKUP(Q$2+$A4415,Sheet2!CC:NO,$B4415,0),HLOOKUP(Q$2+$A4415,Sheet2!CC:NO,$B4415,0)&lt;&gt;""),HLOOKUP(Q$2+$A4415,Sheet2!CC:NO,$B4415,0),"")</f>
        <v/>
      </c>
    </row>
    <row r="4416" spans="1:17" x14ac:dyDescent="0.25">
      <c r="A4416" s="64">
        <f t="shared" si="547"/>
        <v>12</v>
      </c>
      <c r="B4416" s="64">
        <f t="shared" si="548"/>
        <v>446</v>
      </c>
      <c r="C4416" s="64">
        <f t="shared" si="549"/>
        <v>3</v>
      </c>
      <c r="D4416" s="64">
        <f t="shared" si="550"/>
        <v>442</v>
      </c>
      <c r="E4416" s="64">
        <f t="shared" si="551"/>
        <v>2206</v>
      </c>
      <c r="F4416" s="64" t="str">
        <f t="shared" si="544"/>
        <v/>
      </c>
      <c r="G4416" s="64" t="str">
        <f t="shared" si="545"/>
        <v/>
      </c>
      <c r="H4416" s="64" t="str">
        <f t="shared" si="546"/>
        <v/>
      </c>
      <c r="I4416" s="80" t="str">
        <f>IFERROR(VLOOKUP(D4416,Sheet2!A:B,2,0),"")</f>
        <v/>
      </c>
      <c r="J4416" s="64" t="str">
        <f>IFERROR(IF(I4416&lt;&gt;"",VLOOKUP(I4416,Sheet2!B:C,2,0),""),"")</f>
        <v/>
      </c>
      <c r="K4416" s="64" t="str">
        <f>IFERROR( IF(I4416&lt;&gt;"", HLOOKUP(L$2+$A4416,Sheet2!BX:NK,2,0),""),"")</f>
        <v/>
      </c>
      <c r="L4416" t="str">
        <f>IF(OR(HLOOKUP(L$2+$A4416,Sheet2!BX:NK,$B4416,0),HLOOKUP(L$2+$A4416,Sheet2!BX:NK,$B4416,0)&lt;&gt;""),HLOOKUP(L$2+$A4416,Sheet2!BX:NK,$B4416,0),"")</f>
        <v/>
      </c>
      <c r="M4416" t="str">
        <f>IF(OR(HLOOKUP(M$2+$A4416,Sheet2!BY:NL,$B4416,0),HLOOKUP(M$2+$A4416,Sheet2!BY:NL,$B4416,0)&lt;&gt;""),HLOOKUP(M$2+$A4416,Sheet2!BY:NL,$B4416,0),"")</f>
        <v/>
      </c>
      <c r="N4416" t="str">
        <f>IF(OR(HLOOKUP(N$2+$A4416,Sheet2!BZ:NM,$B4416,0),HLOOKUP(N$2+$A4416,Sheet2!BZ:NM,$B4416,0)&lt;&gt;""),HLOOKUP(N$2+$A4416,Sheet2!BZ:NM,$B4416,0),"")</f>
        <v/>
      </c>
      <c r="O4416" t="str">
        <f>IF(OR(HLOOKUP(O$2+$A4416,Sheet2!CA:NN,$B4416,0),HLOOKUP(O$2+$A4416,Sheet2!CA:NN,$B4416,0)&lt;&gt;""),HLOOKUP(O$2+$A4416,Sheet2!CA:NN,$B4416,0),"")</f>
        <v/>
      </c>
      <c r="P4416" t="str">
        <f>IF(OR(HLOOKUP(P$2+$A4416,Sheet2!CB:NO,$B4416,0),HLOOKUP(P$2+$A4416,Sheet2!CB:NO,$B4416,0)&lt;&gt;""),HLOOKUP(P$2+$A4416,Sheet2!CB:NO,$B4416,0),"")</f>
        <v/>
      </c>
      <c r="Q4416" t="str">
        <f>IF(OR(HLOOKUP(Q$2+$A4416,Sheet2!CC:NO,$B4416,0),HLOOKUP(Q$2+$A4416,Sheet2!CC:NO,$B4416,0)&lt;&gt;""),HLOOKUP(Q$2+$A4416,Sheet2!CC:NO,$B4416,0),"")</f>
        <v/>
      </c>
    </row>
    <row r="4417" spans="1:17" x14ac:dyDescent="0.25">
      <c r="A4417" s="64">
        <f t="shared" si="547"/>
        <v>18</v>
      </c>
      <c r="B4417" s="64">
        <f t="shared" si="548"/>
        <v>446</v>
      </c>
      <c r="C4417" s="64">
        <f t="shared" si="549"/>
        <v>4</v>
      </c>
      <c r="D4417" s="64">
        <f t="shared" si="550"/>
        <v>442</v>
      </c>
      <c r="E4417" s="64">
        <f t="shared" si="551"/>
        <v>2206</v>
      </c>
      <c r="F4417" s="64" t="str">
        <f t="shared" si="544"/>
        <v/>
      </c>
      <c r="G4417" s="64" t="str">
        <f t="shared" si="545"/>
        <v/>
      </c>
      <c r="H4417" s="64" t="str">
        <f t="shared" si="546"/>
        <v/>
      </c>
      <c r="I4417" s="80" t="str">
        <f>IFERROR(VLOOKUP(D4417,Sheet2!A:B,2,0),"")</f>
        <v/>
      </c>
      <c r="J4417" s="64" t="str">
        <f>IFERROR(IF(I4417&lt;&gt;"",VLOOKUP(I4417,Sheet2!B:C,2,0),""),"")</f>
        <v/>
      </c>
      <c r="K4417" s="64" t="str">
        <f>IFERROR( IF(I4417&lt;&gt;"", HLOOKUP(L$2+$A4417,Sheet2!BX:NK,2,0),""),"")</f>
        <v/>
      </c>
      <c r="L4417" t="str">
        <f>IF(OR(HLOOKUP(L$2+$A4417,Sheet2!BX:NK,$B4417,0),HLOOKUP(L$2+$A4417,Sheet2!BX:NK,$B4417,0)&lt;&gt;""),HLOOKUP(L$2+$A4417,Sheet2!BX:NK,$B4417,0),"")</f>
        <v/>
      </c>
      <c r="M4417" t="str">
        <f>IF(OR(HLOOKUP(M$2+$A4417,Sheet2!BY:NL,$B4417,0),HLOOKUP(M$2+$A4417,Sheet2!BY:NL,$B4417,0)&lt;&gt;""),HLOOKUP(M$2+$A4417,Sheet2!BY:NL,$B4417,0),"")</f>
        <v/>
      </c>
      <c r="N4417" t="str">
        <f>IF(OR(HLOOKUP(N$2+$A4417,Sheet2!BZ:NM,$B4417,0),HLOOKUP(N$2+$A4417,Sheet2!BZ:NM,$B4417,0)&lt;&gt;""),HLOOKUP(N$2+$A4417,Sheet2!BZ:NM,$B4417,0),"")</f>
        <v/>
      </c>
      <c r="O4417" t="str">
        <f>IF(OR(HLOOKUP(O$2+$A4417,Sheet2!CA:NN,$B4417,0),HLOOKUP(O$2+$A4417,Sheet2!CA:NN,$B4417,0)&lt;&gt;""),HLOOKUP(O$2+$A4417,Sheet2!CA:NN,$B4417,0),"")</f>
        <v/>
      </c>
      <c r="P4417" t="str">
        <f>IF(OR(HLOOKUP(P$2+$A4417,Sheet2!CB:NO,$B4417,0),HLOOKUP(P$2+$A4417,Sheet2!CB:NO,$B4417,0)&lt;&gt;""),HLOOKUP(P$2+$A4417,Sheet2!CB:NO,$B4417,0),"")</f>
        <v/>
      </c>
      <c r="Q4417" t="str">
        <f>IF(OR(HLOOKUP(Q$2+$A4417,Sheet2!CC:NO,$B4417,0),HLOOKUP(Q$2+$A4417,Sheet2!CC:NO,$B4417,0)&lt;&gt;""),HLOOKUP(Q$2+$A4417,Sheet2!CC:NO,$B4417,0),"")</f>
        <v/>
      </c>
    </row>
    <row r="4418" spans="1:17" x14ac:dyDescent="0.25">
      <c r="A4418" s="64">
        <f t="shared" si="547"/>
        <v>24</v>
      </c>
      <c r="B4418" s="64">
        <f t="shared" si="548"/>
        <v>446</v>
      </c>
      <c r="C4418" s="64">
        <f t="shared" si="549"/>
        <v>5</v>
      </c>
      <c r="D4418" s="64">
        <f t="shared" si="550"/>
        <v>442</v>
      </c>
      <c r="E4418" s="64">
        <f t="shared" si="551"/>
        <v>2206</v>
      </c>
      <c r="F4418" s="64" t="str">
        <f t="shared" si="544"/>
        <v/>
      </c>
      <c r="G4418" s="64" t="str">
        <f t="shared" si="545"/>
        <v/>
      </c>
      <c r="H4418" s="64" t="str">
        <f t="shared" si="546"/>
        <v/>
      </c>
      <c r="I4418" s="80" t="str">
        <f>IFERROR(VLOOKUP(D4418,Sheet2!A:B,2,0),"")</f>
        <v/>
      </c>
      <c r="J4418" s="64" t="str">
        <f>IFERROR(IF(I4418&lt;&gt;"",VLOOKUP(I4418,Sheet2!B:C,2,0),""),"")</f>
        <v/>
      </c>
      <c r="K4418" s="64" t="str">
        <f>IFERROR( IF(I4418&lt;&gt;"", HLOOKUP(L$2+$A4418,Sheet2!BX:NK,2,0),""),"")</f>
        <v/>
      </c>
      <c r="L4418" t="str">
        <f>IF(OR(HLOOKUP(L$2+$A4418,Sheet2!BX:NK,$B4418,0),HLOOKUP(L$2+$A4418,Sheet2!BX:NK,$B4418,0)&lt;&gt;""),HLOOKUP(L$2+$A4418,Sheet2!BX:NK,$B4418,0),"")</f>
        <v/>
      </c>
      <c r="M4418" t="str">
        <f>IF(OR(HLOOKUP(M$2+$A4418,Sheet2!BY:NL,$B4418,0),HLOOKUP(M$2+$A4418,Sheet2!BY:NL,$B4418,0)&lt;&gt;""),HLOOKUP(M$2+$A4418,Sheet2!BY:NL,$B4418,0),"")</f>
        <v/>
      </c>
      <c r="N4418" t="str">
        <f>IF(OR(HLOOKUP(N$2+$A4418,Sheet2!BZ:NM,$B4418,0),HLOOKUP(N$2+$A4418,Sheet2!BZ:NM,$B4418,0)&lt;&gt;""),HLOOKUP(N$2+$A4418,Sheet2!BZ:NM,$B4418,0),"")</f>
        <v/>
      </c>
      <c r="O4418" t="str">
        <f>IF(OR(HLOOKUP(O$2+$A4418,Sheet2!CA:NN,$B4418,0),HLOOKUP(O$2+$A4418,Sheet2!CA:NN,$B4418,0)&lt;&gt;""),HLOOKUP(O$2+$A4418,Sheet2!CA:NN,$B4418,0),"")</f>
        <v/>
      </c>
      <c r="P4418" t="str">
        <f>IF(OR(HLOOKUP(P$2+$A4418,Sheet2!CB:NO,$B4418,0),HLOOKUP(P$2+$A4418,Sheet2!CB:NO,$B4418,0)&lt;&gt;""),HLOOKUP(P$2+$A4418,Sheet2!CB:NO,$B4418,0),"")</f>
        <v/>
      </c>
      <c r="Q4418" t="str">
        <f>IF(OR(HLOOKUP(Q$2+$A4418,Sheet2!CC:NO,$B4418,0),HLOOKUP(Q$2+$A4418,Sheet2!CC:NO,$B4418,0)&lt;&gt;""),HLOOKUP(Q$2+$A4418,Sheet2!CC:NO,$B4418,0),"")</f>
        <v/>
      </c>
    </row>
    <row r="4419" spans="1:17" x14ac:dyDescent="0.25">
      <c r="A4419" s="64">
        <f t="shared" si="547"/>
        <v>30</v>
      </c>
      <c r="B4419" s="64">
        <f t="shared" si="548"/>
        <v>446</v>
      </c>
      <c r="C4419" s="64">
        <f t="shared" si="549"/>
        <v>6</v>
      </c>
      <c r="D4419" s="64">
        <f t="shared" si="550"/>
        <v>442</v>
      </c>
      <c r="E4419" s="64">
        <f t="shared" si="551"/>
        <v>2206</v>
      </c>
      <c r="F4419" s="64" t="str">
        <f t="shared" si="544"/>
        <v/>
      </c>
      <c r="G4419" s="64" t="str">
        <f t="shared" si="545"/>
        <v/>
      </c>
      <c r="H4419" s="64" t="str">
        <f t="shared" si="546"/>
        <v/>
      </c>
      <c r="I4419" s="80" t="str">
        <f>IFERROR(VLOOKUP(D4419,Sheet2!A:B,2,0),"")</f>
        <v/>
      </c>
      <c r="J4419" s="64" t="str">
        <f>IFERROR(IF(I4419&lt;&gt;"",VLOOKUP(I4419,Sheet2!B:C,2,0),""),"")</f>
        <v/>
      </c>
      <c r="K4419" s="64" t="str">
        <f>IFERROR( IF(I4419&lt;&gt;"", HLOOKUP(L$2+$A4419,Sheet2!BX:NK,2,0),""),"")</f>
        <v/>
      </c>
      <c r="L4419" t="str">
        <f>IF(OR(HLOOKUP(L$2+$A4419,Sheet2!BX:NK,$B4419,0),HLOOKUP(L$2+$A4419,Sheet2!BX:NK,$B4419,0)&lt;&gt;""),HLOOKUP(L$2+$A4419,Sheet2!BX:NK,$B4419,0),"")</f>
        <v/>
      </c>
      <c r="M4419" t="str">
        <f>IF(OR(HLOOKUP(M$2+$A4419,Sheet2!BY:NL,$B4419,0),HLOOKUP(M$2+$A4419,Sheet2!BY:NL,$B4419,0)&lt;&gt;""),HLOOKUP(M$2+$A4419,Sheet2!BY:NL,$B4419,0),"")</f>
        <v/>
      </c>
      <c r="N4419" t="str">
        <f>IF(OR(HLOOKUP(N$2+$A4419,Sheet2!BZ:NM,$B4419,0),HLOOKUP(N$2+$A4419,Sheet2!BZ:NM,$B4419,0)&lt;&gt;""),HLOOKUP(N$2+$A4419,Sheet2!BZ:NM,$B4419,0),"")</f>
        <v/>
      </c>
      <c r="O4419" t="str">
        <f>IF(OR(HLOOKUP(O$2+$A4419,Sheet2!CA:NN,$B4419,0),HLOOKUP(O$2+$A4419,Sheet2!CA:NN,$B4419,0)&lt;&gt;""),HLOOKUP(O$2+$A4419,Sheet2!CA:NN,$B4419,0),"")</f>
        <v/>
      </c>
      <c r="P4419" t="str">
        <f>IF(OR(HLOOKUP(P$2+$A4419,Sheet2!CB:NO,$B4419,0),HLOOKUP(P$2+$A4419,Sheet2!CB:NO,$B4419,0)&lt;&gt;""),HLOOKUP(P$2+$A4419,Sheet2!CB:NO,$B4419,0),"")</f>
        <v/>
      </c>
      <c r="Q4419" t="str">
        <f>IF(OR(HLOOKUP(Q$2+$A4419,Sheet2!CC:NO,$B4419,0),HLOOKUP(Q$2+$A4419,Sheet2!CC:NO,$B4419,0)&lt;&gt;""),HLOOKUP(Q$2+$A4419,Sheet2!CC:NO,$B4419,0),"")</f>
        <v/>
      </c>
    </row>
    <row r="4420" spans="1:17" x14ac:dyDescent="0.25">
      <c r="A4420" s="64">
        <f t="shared" si="547"/>
        <v>36</v>
      </c>
      <c r="B4420" s="64">
        <f t="shared" si="548"/>
        <v>446</v>
      </c>
      <c r="C4420" s="64">
        <f t="shared" si="549"/>
        <v>7</v>
      </c>
      <c r="D4420" s="64">
        <f t="shared" si="550"/>
        <v>442</v>
      </c>
      <c r="E4420" s="64">
        <f t="shared" si="551"/>
        <v>2206</v>
      </c>
      <c r="F4420" s="64" t="str">
        <f t="shared" si="544"/>
        <v/>
      </c>
      <c r="G4420" s="64" t="str">
        <f t="shared" si="545"/>
        <v/>
      </c>
      <c r="H4420" s="64" t="str">
        <f t="shared" si="546"/>
        <v/>
      </c>
      <c r="I4420" s="80" t="str">
        <f>IFERROR(VLOOKUP(D4420,Sheet2!A:B,2,0),"")</f>
        <v/>
      </c>
      <c r="J4420" s="64" t="str">
        <f>IFERROR(IF(I4420&lt;&gt;"",VLOOKUP(I4420,Sheet2!B:C,2,0),""),"")</f>
        <v/>
      </c>
      <c r="K4420" s="64" t="str">
        <f>IFERROR( IF(I4420&lt;&gt;"", HLOOKUP(L$2+$A4420,Sheet2!BX:NK,2,0),""),"")</f>
        <v/>
      </c>
      <c r="L4420" t="str">
        <f>IF(OR(HLOOKUP(L$2+$A4420,Sheet2!BX:NK,$B4420,0),HLOOKUP(L$2+$A4420,Sheet2!BX:NK,$B4420,0)&lt;&gt;""),HLOOKUP(L$2+$A4420,Sheet2!BX:NK,$B4420,0),"")</f>
        <v/>
      </c>
      <c r="M4420" t="str">
        <f>IF(OR(HLOOKUP(M$2+$A4420,Sheet2!BY:NL,$B4420,0),HLOOKUP(M$2+$A4420,Sheet2!BY:NL,$B4420,0)&lt;&gt;""),HLOOKUP(M$2+$A4420,Sheet2!BY:NL,$B4420,0),"")</f>
        <v/>
      </c>
      <c r="N4420" t="str">
        <f>IF(OR(HLOOKUP(N$2+$A4420,Sheet2!BZ:NM,$B4420,0),HLOOKUP(N$2+$A4420,Sheet2!BZ:NM,$B4420,0)&lt;&gt;""),HLOOKUP(N$2+$A4420,Sheet2!BZ:NM,$B4420,0),"")</f>
        <v/>
      </c>
      <c r="O4420" t="str">
        <f>IF(OR(HLOOKUP(O$2+$A4420,Sheet2!CA:NN,$B4420,0),HLOOKUP(O$2+$A4420,Sheet2!CA:NN,$B4420,0)&lt;&gt;""),HLOOKUP(O$2+$A4420,Sheet2!CA:NN,$B4420,0),"")</f>
        <v/>
      </c>
      <c r="P4420" t="str">
        <f>IF(OR(HLOOKUP(P$2+$A4420,Sheet2!CB:NO,$B4420,0),HLOOKUP(P$2+$A4420,Sheet2!CB:NO,$B4420,0)&lt;&gt;""),HLOOKUP(P$2+$A4420,Sheet2!CB:NO,$B4420,0),"")</f>
        <v/>
      </c>
      <c r="Q4420" t="str">
        <f>IF(OR(HLOOKUP(Q$2+$A4420,Sheet2!CC:NO,$B4420,0),HLOOKUP(Q$2+$A4420,Sheet2!CC:NO,$B4420,0)&lt;&gt;""),HLOOKUP(Q$2+$A4420,Sheet2!CC:NO,$B4420,0),"")</f>
        <v/>
      </c>
    </row>
    <row r="4421" spans="1:17" x14ac:dyDescent="0.25">
      <c r="A4421" s="64">
        <f t="shared" si="547"/>
        <v>42</v>
      </c>
      <c r="B4421" s="64">
        <f t="shared" si="548"/>
        <v>446</v>
      </c>
      <c r="C4421" s="64">
        <f t="shared" si="549"/>
        <v>8</v>
      </c>
      <c r="D4421" s="64">
        <f t="shared" si="550"/>
        <v>442</v>
      </c>
      <c r="E4421" s="64">
        <f t="shared" si="551"/>
        <v>2206</v>
      </c>
      <c r="F4421" s="64" t="str">
        <f t="shared" ref="F4421:F4484" si="552">IFERROR(IF(I4421&lt;&gt;"",IF(LEFT(K4421,2)="1-",1,2),""),"")</f>
        <v/>
      </c>
      <c r="G4421" s="64" t="str">
        <f t="shared" ref="G4421:G4484" si="553">IFERROR(IF(I4421&lt;&gt;"",MONTH( RIGHT(K4421,LEN(K4421)-FIND("-",K4421))),""),"")</f>
        <v/>
      </c>
      <c r="H4421" s="64" t="str">
        <f t="shared" ref="H4421:H4484" si="554">IFERROR(IF(I4421&lt;&gt;"",YEAR( RIGHT(K4421,LEN(K4421)-FIND("-",K4421))),""),"")</f>
        <v/>
      </c>
      <c r="I4421" s="80" t="str">
        <f>IFERROR(VLOOKUP(D4421,Sheet2!A:B,2,0),"")</f>
        <v/>
      </c>
      <c r="J4421" s="64" t="str">
        <f>IFERROR(IF(I4421&lt;&gt;"",VLOOKUP(I4421,Sheet2!B:C,2,0),""),"")</f>
        <v/>
      </c>
      <c r="K4421" s="64" t="str">
        <f>IFERROR( IF(I4421&lt;&gt;"", HLOOKUP(L$2+$A4421,Sheet2!BX:NK,2,0),""),"")</f>
        <v/>
      </c>
      <c r="L4421" t="str">
        <f>IF(OR(HLOOKUP(L$2+$A4421,Sheet2!BX:NK,$B4421,0),HLOOKUP(L$2+$A4421,Sheet2!BX:NK,$B4421,0)&lt;&gt;""),HLOOKUP(L$2+$A4421,Sheet2!BX:NK,$B4421,0),"")</f>
        <v/>
      </c>
      <c r="M4421" t="str">
        <f>IF(OR(HLOOKUP(M$2+$A4421,Sheet2!BY:NL,$B4421,0),HLOOKUP(M$2+$A4421,Sheet2!BY:NL,$B4421,0)&lt;&gt;""),HLOOKUP(M$2+$A4421,Sheet2!BY:NL,$B4421,0),"")</f>
        <v/>
      </c>
      <c r="N4421" t="str">
        <f>IF(OR(HLOOKUP(N$2+$A4421,Sheet2!BZ:NM,$B4421,0),HLOOKUP(N$2+$A4421,Sheet2!BZ:NM,$B4421,0)&lt;&gt;""),HLOOKUP(N$2+$A4421,Sheet2!BZ:NM,$B4421,0),"")</f>
        <v/>
      </c>
      <c r="O4421" t="str">
        <f>IF(OR(HLOOKUP(O$2+$A4421,Sheet2!CA:NN,$B4421,0),HLOOKUP(O$2+$A4421,Sheet2!CA:NN,$B4421,0)&lt;&gt;""),HLOOKUP(O$2+$A4421,Sheet2!CA:NN,$B4421,0),"")</f>
        <v/>
      </c>
      <c r="P4421" t="str">
        <f>IF(OR(HLOOKUP(P$2+$A4421,Sheet2!CB:NO,$B4421,0),HLOOKUP(P$2+$A4421,Sheet2!CB:NO,$B4421,0)&lt;&gt;""),HLOOKUP(P$2+$A4421,Sheet2!CB:NO,$B4421,0),"")</f>
        <v/>
      </c>
      <c r="Q4421" t="str">
        <f>IF(OR(HLOOKUP(Q$2+$A4421,Sheet2!CC:NO,$B4421,0),HLOOKUP(Q$2+$A4421,Sheet2!CC:NO,$B4421,0)&lt;&gt;""),HLOOKUP(Q$2+$A4421,Sheet2!CC:NO,$B4421,0),"")</f>
        <v/>
      </c>
    </row>
    <row r="4422" spans="1:17" x14ac:dyDescent="0.25">
      <c r="A4422" s="64">
        <f t="shared" ref="A4422:A4485" si="555">IF(C4422&lt;&gt;1,A4421+6,0)</f>
        <v>48</v>
      </c>
      <c r="B4422" s="64">
        <f t="shared" ref="B4422:B4485" si="556">IF(C4422&lt;&gt;1,B4421,B4421+1)</f>
        <v>446</v>
      </c>
      <c r="C4422" s="64">
        <f t="shared" ref="C4422:C4485" si="557">IF($C$3-C4421=0,1,C4421+1)</f>
        <v>9</v>
      </c>
      <c r="D4422" s="64">
        <f t="shared" ref="D4422:D4485" si="558">IF(C4422=1,D4421+1,D4421)</f>
        <v>442</v>
      </c>
      <c r="E4422" s="64">
        <f t="shared" ref="E4422:E4485" si="559">IF(D4422&lt;&gt;D4421,E4421+5,E4421)</f>
        <v>2206</v>
      </c>
      <c r="F4422" s="64" t="str">
        <f t="shared" si="552"/>
        <v/>
      </c>
      <c r="G4422" s="64" t="str">
        <f t="shared" si="553"/>
        <v/>
      </c>
      <c r="H4422" s="64" t="str">
        <f t="shared" si="554"/>
        <v/>
      </c>
      <c r="I4422" s="80" t="str">
        <f>IFERROR(VLOOKUP(D4422,Sheet2!A:B,2,0),"")</f>
        <v/>
      </c>
      <c r="J4422" s="64" t="str">
        <f>IFERROR(IF(I4422&lt;&gt;"",VLOOKUP(I4422,Sheet2!B:C,2,0),""),"")</f>
        <v/>
      </c>
      <c r="K4422" s="64" t="str">
        <f>IFERROR( IF(I4422&lt;&gt;"", HLOOKUP(L$2+$A4422,Sheet2!BX:NK,2,0),""),"")</f>
        <v/>
      </c>
      <c r="L4422" t="str">
        <f>IF(OR(HLOOKUP(L$2+$A4422,Sheet2!BX:NK,$B4422,0),HLOOKUP(L$2+$A4422,Sheet2!BX:NK,$B4422,0)&lt;&gt;""),HLOOKUP(L$2+$A4422,Sheet2!BX:NK,$B4422,0),"")</f>
        <v/>
      </c>
      <c r="M4422" t="str">
        <f>IF(OR(HLOOKUP(M$2+$A4422,Sheet2!BY:NL,$B4422,0),HLOOKUP(M$2+$A4422,Sheet2!BY:NL,$B4422,0)&lt;&gt;""),HLOOKUP(M$2+$A4422,Sheet2!BY:NL,$B4422,0),"")</f>
        <v/>
      </c>
      <c r="N4422" t="str">
        <f>IF(OR(HLOOKUP(N$2+$A4422,Sheet2!BZ:NM,$B4422,0),HLOOKUP(N$2+$A4422,Sheet2!BZ:NM,$B4422,0)&lt;&gt;""),HLOOKUP(N$2+$A4422,Sheet2!BZ:NM,$B4422,0),"")</f>
        <v/>
      </c>
      <c r="O4422" t="str">
        <f>IF(OR(HLOOKUP(O$2+$A4422,Sheet2!CA:NN,$B4422,0),HLOOKUP(O$2+$A4422,Sheet2!CA:NN,$B4422,0)&lt;&gt;""),HLOOKUP(O$2+$A4422,Sheet2!CA:NN,$B4422,0),"")</f>
        <v/>
      </c>
      <c r="P4422" t="str">
        <f>IF(OR(HLOOKUP(P$2+$A4422,Sheet2!CB:NO,$B4422,0),HLOOKUP(P$2+$A4422,Sheet2!CB:NO,$B4422,0)&lt;&gt;""),HLOOKUP(P$2+$A4422,Sheet2!CB:NO,$B4422,0),"")</f>
        <v/>
      </c>
      <c r="Q4422" t="str">
        <f>IF(OR(HLOOKUP(Q$2+$A4422,Sheet2!CC:NO,$B4422,0),HLOOKUP(Q$2+$A4422,Sheet2!CC:NO,$B4422,0)&lt;&gt;""),HLOOKUP(Q$2+$A4422,Sheet2!CC:NO,$B4422,0),"")</f>
        <v/>
      </c>
    </row>
    <row r="4423" spans="1:17" x14ac:dyDescent="0.25">
      <c r="A4423" s="64">
        <f t="shared" si="555"/>
        <v>54</v>
      </c>
      <c r="B4423" s="64">
        <f t="shared" si="556"/>
        <v>446</v>
      </c>
      <c r="C4423" s="64">
        <f t="shared" si="557"/>
        <v>10</v>
      </c>
      <c r="D4423" s="64">
        <f t="shared" si="558"/>
        <v>442</v>
      </c>
      <c r="E4423" s="64">
        <f t="shared" si="559"/>
        <v>2206</v>
      </c>
      <c r="F4423" s="64" t="str">
        <f t="shared" si="552"/>
        <v/>
      </c>
      <c r="G4423" s="64" t="str">
        <f t="shared" si="553"/>
        <v/>
      </c>
      <c r="H4423" s="64" t="str">
        <f t="shared" si="554"/>
        <v/>
      </c>
      <c r="I4423" s="80" t="str">
        <f>IFERROR(VLOOKUP(D4423,Sheet2!A:B,2,0),"")</f>
        <v/>
      </c>
      <c r="J4423" s="64" t="str">
        <f>IFERROR(IF(I4423&lt;&gt;"",VLOOKUP(I4423,Sheet2!B:C,2,0),""),"")</f>
        <v/>
      </c>
      <c r="K4423" s="64" t="str">
        <f>IFERROR( IF(I4423&lt;&gt;"", HLOOKUP(L$2+$A4423,Sheet2!BX:NK,2,0),""),"")</f>
        <v/>
      </c>
      <c r="L4423" t="str">
        <f>IF(OR(HLOOKUP(L$2+$A4423,Sheet2!BX:NK,$B4423,0),HLOOKUP(L$2+$A4423,Sheet2!BX:NK,$B4423,0)&lt;&gt;""),HLOOKUP(L$2+$A4423,Sheet2!BX:NK,$B4423,0),"")</f>
        <v/>
      </c>
      <c r="M4423" t="str">
        <f>IF(OR(HLOOKUP(M$2+$A4423,Sheet2!BY:NL,$B4423,0),HLOOKUP(M$2+$A4423,Sheet2!BY:NL,$B4423,0)&lt;&gt;""),HLOOKUP(M$2+$A4423,Sheet2!BY:NL,$B4423,0),"")</f>
        <v/>
      </c>
      <c r="N4423" t="str">
        <f>IF(OR(HLOOKUP(N$2+$A4423,Sheet2!BZ:NM,$B4423,0),HLOOKUP(N$2+$A4423,Sheet2!BZ:NM,$B4423,0)&lt;&gt;""),HLOOKUP(N$2+$A4423,Sheet2!BZ:NM,$B4423,0),"")</f>
        <v/>
      </c>
      <c r="O4423" t="str">
        <f>IF(OR(HLOOKUP(O$2+$A4423,Sheet2!CA:NN,$B4423,0),HLOOKUP(O$2+$A4423,Sheet2!CA:NN,$B4423,0)&lt;&gt;""),HLOOKUP(O$2+$A4423,Sheet2!CA:NN,$B4423,0),"")</f>
        <v/>
      </c>
      <c r="P4423" t="str">
        <f>IF(OR(HLOOKUP(P$2+$A4423,Sheet2!CB:NO,$B4423,0),HLOOKUP(P$2+$A4423,Sheet2!CB:NO,$B4423,0)&lt;&gt;""),HLOOKUP(P$2+$A4423,Sheet2!CB:NO,$B4423,0),"")</f>
        <v/>
      </c>
      <c r="Q4423" t="str">
        <f>IF(OR(HLOOKUP(Q$2+$A4423,Sheet2!CC:NO,$B4423,0),HLOOKUP(Q$2+$A4423,Sheet2!CC:NO,$B4423,0)&lt;&gt;""),HLOOKUP(Q$2+$A4423,Sheet2!CC:NO,$B4423,0),"")</f>
        <v/>
      </c>
    </row>
    <row r="4424" spans="1:17" x14ac:dyDescent="0.25">
      <c r="A4424" s="64">
        <f t="shared" si="555"/>
        <v>0</v>
      </c>
      <c r="B4424" s="64">
        <f t="shared" si="556"/>
        <v>447</v>
      </c>
      <c r="C4424" s="64">
        <f t="shared" si="557"/>
        <v>1</v>
      </c>
      <c r="D4424" s="64">
        <f t="shared" si="558"/>
        <v>443</v>
      </c>
      <c r="E4424" s="64">
        <f t="shared" si="559"/>
        <v>2211</v>
      </c>
      <c r="F4424" s="64" t="str">
        <f t="shared" si="552"/>
        <v/>
      </c>
      <c r="G4424" s="64" t="str">
        <f t="shared" si="553"/>
        <v/>
      </c>
      <c r="H4424" s="64" t="str">
        <f t="shared" si="554"/>
        <v/>
      </c>
      <c r="I4424" s="80" t="str">
        <f>IFERROR(VLOOKUP(D4424,Sheet2!A:B,2,0),"")</f>
        <v/>
      </c>
      <c r="J4424" s="64" t="str">
        <f>IFERROR(IF(I4424&lt;&gt;"",VLOOKUP(I4424,Sheet2!B:C,2,0),""),"")</f>
        <v/>
      </c>
      <c r="K4424" s="64" t="str">
        <f>IFERROR( IF(I4424&lt;&gt;"", HLOOKUP(L$2+$A4424,Sheet2!BX:NK,2,0),""),"")</f>
        <v/>
      </c>
      <c r="L4424" t="str">
        <f>IF(OR(HLOOKUP(L$2+$A4424,Sheet2!BX:NK,$B4424,0),HLOOKUP(L$2+$A4424,Sheet2!BX:NK,$B4424,0)&lt;&gt;""),HLOOKUP(L$2+$A4424,Sheet2!BX:NK,$B4424,0),"")</f>
        <v/>
      </c>
      <c r="M4424" t="str">
        <f>IF(OR(HLOOKUP(M$2+$A4424,Sheet2!BY:NL,$B4424,0),HLOOKUP(M$2+$A4424,Sheet2!BY:NL,$B4424,0)&lt;&gt;""),HLOOKUP(M$2+$A4424,Sheet2!BY:NL,$B4424,0),"")</f>
        <v/>
      </c>
      <c r="N4424" t="str">
        <f>IF(OR(HLOOKUP(N$2+$A4424,Sheet2!BZ:NM,$B4424,0),HLOOKUP(N$2+$A4424,Sheet2!BZ:NM,$B4424,0)&lt;&gt;""),HLOOKUP(N$2+$A4424,Sheet2!BZ:NM,$B4424,0),"")</f>
        <v/>
      </c>
      <c r="O4424" t="str">
        <f>IF(OR(HLOOKUP(O$2+$A4424,Sheet2!CA:NN,$B4424,0),HLOOKUP(O$2+$A4424,Sheet2!CA:NN,$B4424,0)&lt;&gt;""),HLOOKUP(O$2+$A4424,Sheet2!CA:NN,$B4424,0),"")</f>
        <v/>
      </c>
      <c r="P4424" t="str">
        <f>IF(OR(HLOOKUP(P$2+$A4424,Sheet2!CB:NO,$B4424,0),HLOOKUP(P$2+$A4424,Sheet2!CB:NO,$B4424,0)&lt;&gt;""),HLOOKUP(P$2+$A4424,Sheet2!CB:NO,$B4424,0),"")</f>
        <v/>
      </c>
      <c r="Q4424" t="str">
        <f>IF(OR(HLOOKUP(Q$2+$A4424,Sheet2!CC:NO,$B4424,0),HLOOKUP(Q$2+$A4424,Sheet2!CC:NO,$B4424,0)&lt;&gt;""),HLOOKUP(Q$2+$A4424,Sheet2!CC:NO,$B4424,0),"")</f>
        <v/>
      </c>
    </row>
    <row r="4425" spans="1:17" x14ac:dyDescent="0.25">
      <c r="A4425" s="64">
        <f t="shared" si="555"/>
        <v>6</v>
      </c>
      <c r="B4425" s="64">
        <f t="shared" si="556"/>
        <v>447</v>
      </c>
      <c r="C4425" s="64">
        <f t="shared" si="557"/>
        <v>2</v>
      </c>
      <c r="D4425" s="64">
        <f t="shared" si="558"/>
        <v>443</v>
      </c>
      <c r="E4425" s="64">
        <f t="shared" si="559"/>
        <v>2211</v>
      </c>
      <c r="F4425" s="64" t="str">
        <f t="shared" si="552"/>
        <v/>
      </c>
      <c r="G4425" s="64" t="str">
        <f t="shared" si="553"/>
        <v/>
      </c>
      <c r="H4425" s="64" t="str">
        <f t="shared" si="554"/>
        <v/>
      </c>
      <c r="I4425" s="80" t="str">
        <f>IFERROR(VLOOKUP(D4425,Sheet2!A:B,2,0),"")</f>
        <v/>
      </c>
      <c r="J4425" s="64" t="str">
        <f>IFERROR(IF(I4425&lt;&gt;"",VLOOKUP(I4425,Sheet2!B:C,2,0),""),"")</f>
        <v/>
      </c>
      <c r="K4425" s="64" t="str">
        <f>IFERROR( IF(I4425&lt;&gt;"", HLOOKUP(L$2+$A4425,Sheet2!BX:NK,2,0),""),"")</f>
        <v/>
      </c>
      <c r="L4425" t="str">
        <f>IF(OR(HLOOKUP(L$2+$A4425,Sheet2!BX:NK,$B4425,0),HLOOKUP(L$2+$A4425,Sheet2!BX:NK,$B4425,0)&lt;&gt;""),HLOOKUP(L$2+$A4425,Sheet2!BX:NK,$B4425,0),"")</f>
        <v/>
      </c>
      <c r="M4425" t="str">
        <f>IF(OR(HLOOKUP(M$2+$A4425,Sheet2!BY:NL,$B4425,0),HLOOKUP(M$2+$A4425,Sheet2!BY:NL,$B4425,0)&lt;&gt;""),HLOOKUP(M$2+$A4425,Sheet2!BY:NL,$B4425,0),"")</f>
        <v/>
      </c>
      <c r="N4425" t="str">
        <f>IF(OR(HLOOKUP(N$2+$A4425,Sheet2!BZ:NM,$B4425,0),HLOOKUP(N$2+$A4425,Sheet2!BZ:NM,$B4425,0)&lt;&gt;""),HLOOKUP(N$2+$A4425,Sheet2!BZ:NM,$B4425,0),"")</f>
        <v/>
      </c>
      <c r="O4425" t="str">
        <f>IF(OR(HLOOKUP(O$2+$A4425,Sheet2!CA:NN,$B4425,0),HLOOKUP(O$2+$A4425,Sheet2!CA:NN,$B4425,0)&lt;&gt;""),HLOOKUP(O$2+$A4425,Sheet2!CA:NN,$B4425,0),"")</f>
        <v/>
      </c>
      <c r="P4425" t="str">
        <f>IF(OR(HLOOKUP(P$2+$A4425,Sheet2!CB:NO,$B4425,0),HLOOKUP(P$2+$A4425,Sheet2!CB:NO,$B4425,0)&lt;&gt;""),HLOOKUP(P$2+$A4425,Sheet2!CB:NO,$B4425,0),"")</f>
        <v/>
      </c>
      <c r="Q4425" t="str">
        <f>IF(OR(HLOOKUP(Q$2+$A4425,Sheet2!CC:NO,$B4425,0),HLOOKUP(Q$2+$A4425,Sheet2!CC:NO,$B4425,0)&lt;&gt;""),HLOOKUP(Q$2+$A4425,Sheet2!CC:NO,$B4425,0),"")</f>
        <v/>
      </c>
    </row>
    <row r="4426" spans="1:17" x14ac:dyDescent="0.25">
      <c r="A4426" s="64">
        <f t="shared" si="555"/>
        <v>12</v>
      </c>
      <c r="B4426" s="64">
        <f t="shared" si="556"/>
        <v>447</v>
      </c>
      <c r="C4426" s="64">
        <f t="shared" si="557"/>
        <v>3</v>
      </c>
      <c r="D4426" s="64">
        <f t="shared" si="558"/>
        <v>443</v>
      </c>
      <c r="E4426" s="64">
        <f t="shared" si="559"/>
        <v>2211</v>
      </c>
      <c r="F4426" s="64" t="str">
        <f t="shared" si="552"/>
        <v/>
      </c>
      <c r="G4426" s="64" t="str">
        <f t="shared" si="553"/>
        <v/>
      </c>
      <c r="H4426" s="64" t="str">
        <f t="shared" si="554"/>
        <v/>
      </c>
      <c r="I4426" s="80" t="str">
        <f>IFERROR(VLOOKUP(D4426,Sheet2!A:B,2,0),"")</f>
        <v/>
      </c>
      <c r="J4426" s="64" t="str">
        <f>IFERROR(IF(I4426&lt;&gt;"",VLOOKUP(I4426,Sheet2!B:C,2,0),""),"")</f>
        <v/>
      </c>
      <c r="K4426" s="64" t="str">
        <f>IFERROR( IF(I4426&lt;&gt;"", HLOOKUP(L$2+$A4426,Sheet2!BX:NK,2,0),""),"")</f>
        <v/>
      </c>
      <c r="L4426" t="str">
        <f>IF(OR(HLOOKUP(L$2+$A4426,Sheet2!BX:NK,$B4426,0),HLOOKUP(L$2+$A4426,Sheet2!BX:NK,$B4426,0)&lt;&gt;""),HLOOKUP(L$2+$A4426,Sheet2!BX:NK,$B4426,0),"")</f>
        <v/>
      </c>
      <c r="M4426" t="str">
        <f>IF(OR(HLOOKUP(M$2+$A4426,Sheet2!BY:NL,$B4426,0),HLOOKUP(M$2+$A4426,Sheet2!BY:NL,$B4426,0)&lt;&gt;""),HLOOKUP(M$2+$A4426,Sheet2!BY:NL,$B4426,0),"")</f>
        <v/>
      </c>
      <c r="N4426" t="str">
        <f>IF(OR(HLOOKUP(N$2+$A4426,Sheet2!BZ:NM,$B4426,0),HLOOKUP(N$2+$A4426,Sheet2!BZ:NM,$B4426,0)&lt;&gt;""),HLOOKUP(N$2+$A4426,Sheet2!BZ:NM,$B4426,0),"")</f>
        <v/>
      </c>
      <c r="O4426" t="str">
        <f>IF(OR(HLOOKUP(O$2+$A4426,Sheet2!CA:NN,$B4426,0),HLOOKUP(O$2+$A4426,Sheet2!CA:NN,$B4426,0)&lt;&gt;""),HLOOKUP(O$2+$A4426,Sheet2!CA:NN,$B4426,0),"")</f>
        <v/>
      </c>
      <c r="P4426" t="str">
        <f>IF(OR(HLOOKUP(P$2+$A4426,Sheet2!CB:NO,$B4426,0),HLOOKUP(P$2+$A4426,Sheet2!CB:NO,$B4426,0)&lt;&gt;""),HLOOKUP(P$2+$A4426,Sheet2!CB:NO,$B4426,0),"")</f>
        <v/>
      </c>
      <c r="Q4426" t="str">
        <f>IF(OR(HLOOKUP(Q$2+$A4426,Sheet2!CC:NO,$B4426,0),HLOOKUP(Q$2+$A4426,Sheet2!CC:NO,$B4426,0)&lt;&gt;""),HLOOKUP(Q$2+$A4426,Sheet2!CC:NO,$B4426,0),"")</f>
        <v/>
      </c>
    </row>
    <row r="4427" spans="1:17" x14ac:dyDescent="0.25">
      <c r="A4427" s="64">
        <f t="shared" si="555"/>
        <v>18</v>
      </c>
      <c r="B4427" s="64">
        <f t="shared" si="556"/>
        <v>447</v>
      </c>
      <c r="C4427" s="64">
        <f t="shared" si="557"/>
        <v>4</v>
      </c>
      <c r="D4427" s="64">
        <f t="shared" si="558"/>
        <v>443</v>
      </c>
      <c r="E4427" s="64">
        <f t="shared" si="559"/>
        <v>2211</v>
      </c>
      <c r="F4427" s="64" t="str">
        <f t="shared" si="552"/>
        <v/>
      </c>
      <c r="G4427" s="64" t="str">
        <f t="shared" si="553"/>
        <v/>
      </c>
      <c r="H4427" s="64" t="str">
        <f t="shared" si="554"/>
        <v/>
      </c>
      <c r="I4427" s="80" t="str">
        <f>IFERROR(VLOOKUP(D4427,Sheet2!A:B,2,0),"")</f>
        <v/>
      </c>
      <c r="J4427" s="64" t="str">
        <f>IFERROR(IF(I4427&lt;&gt;"",VLOOKUP(I4427,Sheet2!B:C,2,0),""),"")</f>
        <v/>
      </c>
      <c r="K4427" s="64" t="str">
        <f>IFERROR( IF(I4427&lt;&gt;"", HLOOKUP(L$2+$A4427,Sheet2!BX:NK,2,0),""),"")</f>
        <v/>
      </c>
      <c r="L4427" t="str">
        <f>IF(OR(HLOOKUP(L$2+$A4427,Sheet2!BX:NK,$B4427,0),HLOOKUP(L$2+$A4427,Sheet2!BX:NK,$B4427,0)&lt;&gt;""),HLOOKUP(L$2+$A4427,Sheet2!BX:NK,$B4427,0),"")</f>
        <v/>
      </c>
      <c r="M4427" t="str">
        <f>IF(OR(HLOOKUP(M$2+$A4427,Sheet2!BY:NL,$B4427,0),HLOOKUP(M$2+$A4427,Sheet2!BY:NL,$B4427,0)&lt;&gt;""),HLOOKUP(M$2+$A4427,Sheet2!BY:NL,$B4427,0),"")</f>
        <v/>
      </c>
      <c r="N4427" t="str">
        <f>IF(OR(HLOOKUP(N$2+$A4427,Sheet2!BZ:NM,$B4427,0),HLOOKUP(N$2+$A4427,Sheet2!BZ:NM,$B4427,0)&lt;&gt;""),HLOOKUP(N$2+$A4427,Sheet2!BZ:NM,$B4427,0),"")</f>
        <v/>
      </c>
      <c r="O4427" t="str">
        <f>IF(OR(HLOOKUP(O$2+$A4427,Sheet2!CA:NN,$B4427,0),HLOOKUP(O$2+$A4427,Sheet2!CA:NN,$B4427,0)&lt;&gt;""),HLOOKUP(O$2+$A4427,Sheet2!CA:NN,$B4427,0),"")</f>
        <v/>
      </c>
      <c r="P4427" t="str">
        <f>IF(OR(HLOOKUP(P$2+$A4427,Sheet2!CB:NO,$B4427,0),HLOOKUP(P$2+$A4427,Sheet2!CB:NO,$B4427,0)&lt;&gt;""),HLOOKUP(P$2+$A4427,Sheet2!CB:NO,$B4427,0),"")</f>
        <v/>
      </c>
      <c r="Q4427" t="str">
        <f>IF(OR(HLOOKUP(Q$2+$A4427,Sheet2!CC:NO,$B4427,0),HLOOKUP(Q$2+$A4427,Sheet2!CC:NO,$B4427,0)&lt;&gt;""),HLOOKUP(Q$2+$A4427,Sheet2!CC:NO,$B4427,0),"")</f>
        <v/>
      </c>
    </row>
    <row r="4428" spans="1:17" x14ac:dyDescent="0.25">
      <c r="A4428" s="64">
        <f t="shared" si="555"/>
        <v>24</v>
      </c>
      <c r="B4428" s="64">
        <f t="shared" si="556"/>
        <v>447</v>
      </c>
      <c r="C4428" s="64">
        <f t="shared" si="557"/>
        <v>5</v>
      </c>
      <c r="D4428" s="64">
        <f t="shared" si="558"/>
        <v>443</v>
      </c>
      <c r="E4428" s="64">
        <f t="shared" si="559"/>
        <v>2211</v>
      </c>
      <c r="F4428" s="64" t="str">
        <f t="shared" si="552"/>
        <v/>
      </c>
      <c r="G4428" s="64" t="str">
        <f t="shared" si="553"/>
        <v/>
      </c>
      <c r="H4428" s="64" t="str">
        <f t="shared" si="554"/>
        <v/>
      </c>
      <c r="I4428" s="80" t="str">
        <f>IFERROR(VLOOKUP(D4428,Sheet2!A:B,2,0),"")</f>
        <v/>
      </c>
      <c r="J4428" s="64" t="str">
        <f>IFERROR(IF(I4428&lt;&gt;"",VLOOKUP(I4428,Sheet2!B:C,2,0),""),"")</f>
        <v/>
      </c>
      <c r="K4428" s="64" t="str">
        <f>IFERROR( IF(I4428&lt;&gt;"", HLOOKUP(L$2+$A4428,Sheet2!BX:NK,2,0),""),"")</f>
        <v/>
      </c>
      <c r="L4428" t="str">
        <f>IF(OR(HLOOKUP(L$2+$A4428,Sheet2!BX:NK,$B4428,0),HLOOKUP(L$2+$A4428,Sheet2!BX:NK,$B4428,0)&lt;&gt;""),HLOOKUP(L$2+$A4428,Sheet2!BX:NK,$B4428,0),"")</f>
        <v/>
      </c>
      <c r="M4428" t="str">
        <f>IF(OR(HLOOKUP(M$2+$A4428,Sheet2!BY:NL,$B4428,0),HLOOKUP(M$2+$A4428,Sheet2!BY:NL,$B4428,0)&lt;&gt;""),HLOOKUP(M$2+$A4428,Sheet2!BY:NL,$B4428,0),"")</f>
        <v/>
      </c>
      <c r="N4428" t="str">
        <f>IF(OR(HLOOKUP(N$2+$A4428,Sheet2!BZ:NM,$B4428,0),HLOOKUP(N$2+$A4428,Sheet2!BZ:NM,$B4428,0)&lt;&gt;""),HLOOKUP(N$2+$A4428,Sheet2!BZ:NM,$B4428,0),"")</f>
        <v/>
      </c>
      <c r="O4428" t="str">
        <f>IF(OR(HLOOKUP(O$2+$A4428,Sheet2!CA:NN,$B4428,0),HLOOKUP(O$2+$A4428,Sheet2!CA:NN,$B4428,0)&lt;&gt;""),HLOOKUP(O$2+$A4428,Sheet2!CA:NN,$B4428,0),"")</f>
        <v/>
      </c>
      <c r="P4428" t="str">
        <f>IF(OR(HLOOKUP(P$2+$A4428,Sheet2!CB:NO,$B4428,0),HLOOKUP(P$2+$A4428,Sheet2!CB:NO,$B4428,0)&lt;&gt;""),HLOOKUP(P$2+$A4428,Sheet2!CB:NO,$B4428,0),"")</f>
        <v/>
      </c>
      <c r="Q4428" t="str">
        <f>IF(OR(HLOOKUP(Q$2+$A4428,Sheet2!CC:NO,$B4428,0),HLOOKUP(Q$2+$A4428,Sheet2!CC:NO,$B4428,0)&lt;&gt;""),HLOOKUP(Q$2+$A4428,Sheet2!CC:NO,$B4428,0),"")</f>
        <v/>
      </c>
    </row>
    <row r="4429" spans="1:17" x14ac:dyDescent="0.25">
      <c r="A4429" s="64">
        <f t="shared" si="555"/>
        <v>30</v>
      </c>
      <c r="B4429" s="64">
        <f t="shared" si="556"/>
        <v>447</v>
      </c>
      <c r="C4429" s="64">
        <f t="shared" si="557"/>
        <v>6</v>
      </c>
      <c r="D4429" s="64">
        <f t="shared" si="558"/>
        <v>443</v>
      </c>
      <c r="E4429" s="64">
        <f t="shared" si="559"/>
        <v>2211</v>
      </c>
      <c r="F4429" s="64" t="str">
        <f t="shared" si="552"/>
        <v/>
      </c>
      <c r="G4429" s="64" t="str">
        <f t="shared" si="553"/>
        <v/>
      </c>
      <c r="H4429" s="64" t="str">
        <f t="shared" si="554"/>
        <v/>
      </c>
      <c r="I4429" s="80" t="str">
        <f>IFERROR(VLOOKUP(D4429,Sheet2!A:B,2,0),"")</f>
        <v/>
      </c>
      <c r="J4429" s="64" t="str">
        <f>IFERROR(IF(I4429&lt;&gt;"",VLOOKUP(I4429,Sheet2!B:C,2,0),""),"")</f>
        <v/>
      </c>
      <c r="K4429" s="64" t="str">
        <f>IFERROR( IF(I4429&lt;&gt;"", HLOOKUP(L$2+$A4429,Sheet2!BX:NK,2,0),""),"")</f>
        <v/>
      </c>
      <c r="L4429" t="str">
        <f>IF(OR(HLOOKUP(L$2+$A4429,Sheet2!BX:NK,$B4429,0),HLOOKUP(L$2+$A4429,Sheet2!BX:NK,$B4429,0)&lt;&gt;""),HLOOKUP(L$2+$A4429,Sheet2!BX:NK,$B4429,0),"")</f>
        <v/>
      </c>
      <c r="M4429" t="str">
        <f>IF(OR(HLOOKUP(M$2+$A4429,Sheet2!BY:NL,$B4429,0),HLOOKUP(M$2+$A4429,Sheet2!BY:NL,$B4429,0)&lt;&gt;""),HLOOKUP(M$2+$A4429,Sheet2!BY:NL,$B4429,0),"")</f>
        <v/>
      </c>
      <c r="N4429" t="str">
        <f>IF(OR(HLOOKUP(N$2+$A4429,Sheet2!BZ:NM,$B4429,0),HLOOKUP(N$2+$A4429,Sheet2!BZ:NM,$B4429,0)&lt;&gt;""),HLOOKUP(N$2+$A4429,Sheet2!BZ:NM,$B4429,0),"")</f>
        <v/>
      </c>
      <c r="O4429" t="str">
        <f>IF(OR(HLOOKUP(O$2+$A4429,Sheet2!CA:NN,$B4429,0),HLOOKUP(O$2+$A4429,Sheet2!CA:NN,$B4429,0)&lt;&gt;""),HLOOKUP(O$2+$A4429,Sheet2!CA:NN,$B4429,0),"")</f>
        <v/>
      </c>
      <c r="P4429" t="str">
        <f>IF(OR(HLOOKUP(P$2+$A4429,Sheet2!CB:NO,$B4429,0),HLOOKUP(P$2+$A4429,Sheet2!CB:NO,$B4429,0)&lt;&gt;""),HLOOKUP(P$2+$A4429,Sheet2!CB:NO,$B4429,0),"")</f>
        <v/>
      </c>
      <c r="Q4429" t="str">
        <f>IF(OR(HLOOKUP(Q$2+$A4429,Sheet2!CC:NO,$B4429,0),HLOOKUP(Q$2+$A4429,Sheet2!CC:NO,$B4429,0)&lt;&gt;""),HLOOKUP(Q$2+$A4429,Sheet2!CC:NO,$B4429,0),"")</f>
        <v/>
      </c>
    </row>
    <row r="4430" spans="1:17" x14ac:dyDescent="0.25">
      <c r="A4430" s="64">
        <f t="shared" si="555"/>
        <v>36</v>
      </c>
      <c r="B4430" s="64">
        <f t="shared" si="556"/>
        <v>447</v>
      </c>
      <c r="C4430" s="64">
        <f t="shared" si="557"/>
        <v>7</v>
      </c>
      <c r="D4430" s="64">
        <f t="shared" si="558"/>
        <v>443</v>
      </c>
      <c r="E4430" s="64">
        <f t="shared" si="559"/>
        <v>2211</v>
      </c>
      <c r="F4430" s="64" t="str">
        <f t="shared" si="552"/>
        <v/>
      </c>
      <c r="G4430" s="64" t="str">
        <f t="shared" si="553"/>
        <v/>
      </c>
      <c r="H4430" s="64" t="str">
        <f t="shared" si="554"/>
        <v/>
      </c>
      <c r="I4430" s="80" t="str">
        <f>IFERROR(VLOOKUP(D4430,Sheet2!A:B,2,0),"")</f>
        <v/>
      </c>
      <c r="J4430" s="64" t="str">
        <f>IFERROR(IF(I4430&lt;&gt;"",VLOOKUP(I4430,Sheet2!B:C,2,0),""),"")</f>
        <v/>
      </c>
      <c r="K4430" s="64" t="str">
        <f>IFERROR( IF(I4430&lt;&gt;"", HLOOKUP(L$2+$A4430,Sheet2!BX:NK,2,0),""),"")</f>
        <v/>
      </c>
      <c r="L4430" t="str">
        <f>IF(OR(HLOOKUP(L$2+$A4430,Sheet2!BX:NK,$B4430,0),HLOOKUP(L$2+$A4430,Sheet2!BX:NK,$B4430,0)&lt;&gt;""),HLOOKUP(L$2+$A4430,Sheet2!BX:NK,$B4430,0),"")</f>
        <v/>
      </c>
      <c r="M4430" t="str">
        <f>IF(OR(HLOOKUP(M$2+$A4430,Sheet2!BY:NL,$B4430,0),HLOOKUP(M$2+$A4430,Sheet2!BY:NL,$B4430,0)&lt;&gt;""),HLOOKUP(M$2+$A4430,Sheet2!BY:NL,$B4430,0),"")</f>
        <v/>
      </c>
      <c r="N4430" t="str">
        <f>IF(OR(HLOOKUP(N$2+$A4430,Sheet2!BZ:NM,$B4430,0),HLOOKUP(N$2+$A4430,Sheet2!BZ:NM,$B4430,0)&lt;&gt;""),HLOOKUP(N$2+$A4430,Sheet2!BZ:NM,$B4430,0),"")</f>
        <v/>
      </c>
      <c r="O4430" t="str">
        <f>IF(OR(HLOOKUP(O$2+$A4430,Sheet2!CA:NN,$B4430,0),HLOOKUP(O$2+$A4430,Sheet2!CA:NN,$B4430,0)&lt;&gt;""),HLOOKUP(O$2+$A4430,Sheet2!CA:NN,$B4430,0),"")</f>
        <v/>
      </c>
      <c r="P4430" t="str">
        <f>IF(OR(HLOOKUP(P$2+$A4430,Sheet2!CB:NO,$B4430,0),HLOOKUP(P$2+$A4430,Sheet2!CB:NO,$B4430,0)&lt;&gt;""),HLOOKUP(P$2+$A4430,Sheet2!CB:NO,$B4430,0),"")</f>
        <v/>
      </c>
      <c r="Q4430" t="str">
        <f>IF(OR(HLOOKUP(Q$2+$A4430,Sheet2!CC:NO,$B4430,0),HLOOKUP(Q$2+$A4430,Sheet2!CC:NO,$B4430,0)&lt;&gt;""),HLOOKUP(Q$2+$A4430,Sheet2!CC:NO,$B4430,0),"")</f>
        <v/>
      </c>
    </row>
    <row r="4431" spans="1:17" x14ac:dyDescent="0.25">
      <c r="A4431" s="64">
        <f t="shared" si="555"/>
        <v>42</v>
      </c>
      <c r="B4431" s="64">
        <f t="shared" si="556"/>
        <v>447</v>
      </c>
      <c r="C4431" s="64">
        <f t="shared" si="557"/>
        <v>8</v>
      </c>
      <c r="D4431" s="64">
        <f t="shared" si="558"/>
        <v>443</v>
      </c>
      <c r="E4431" s="64">
        <f t="shared" si="559"/>
        <v>2211</v>
      </c>
      <c r="F4431" s="64" t="str">
        <f t="shared" si="552"/>
        <v/>
      </c>
      <c r="G4431" s="64" t="str">
        <f t="shared" si="553"/>
        <v/>
      </c>
      <c r="H4431" s="64" t="str">
        <f t="shared" si="554"/>
        <v/>
      </c>
      <c r="I4431" s="80" t="str">
        <f>IFERROR(VLOOKUP(D4431,Sheet2!A:B,2,0),"")</f>
        <v/>
      </c>
      <c r="J4431" s="64" t="str">
        <f>IFERROR(IF(I4431&lt;&gt;"",VLOOKUP(I4431,Sheet2!B:C,2,0),""),"")</f>
        <v/>
      </c>
      <c r="K4431" s="64" t="str">
        <f>IFERROR( IF(I4431&lt;&gt;"", HLOOKUP(L$2+$A4431,Sheet2!BX:NK,2,0),""),"")</f>
        <v/>
      </c>
      <c r="L4431" t="str">
        <f>IF(OR(HLOOKUP(L$2+$A4431,Sheet2!BX:NK,$B4431,0),HLOOKUP(L$2+$A4431,Sheet2!BX:NK,$B4431,0)&lt;&gt;""),HLOOKUP(L$2+$A4431,Sheet2!BX:NK,$B4431,0),"")</f>
        <v/>
      </c>
      <c r="M4431" t="str">
        <f>IF(OR(HLOOKUP(M$2+$A4431,Sheet2!BY:NL,$B4431,0),HLOOKUP(M$2+$A4431,Sheet2!BY:NL,$B4431,0)&lt;&gt;""),HLOOKUP(M$2+$A4431,Sheet2!BY:NL,$B4431,0),"")</f>
        <v/>
      </c>
      <c r="N4431" t="str">
        <f>IF(OR(HLOOKUP(N$2+$A4431,Sheet2!BZ:NM,$B4431,0),HLOOKUP(N$2+$A4431,Sheet2!BZ:NM,$B4431,0)&lt;&gt;""),HLOOKUP(N$2+$A4431,Sheet2!BZ:NM,$B4431,0),"")</f>
        <v/>
      </c>
      <c r="O4431" t="str">
        <f>IF(OR(HLOOKUP(O$2+$A4431,Sheet2!CA:NN,$B4431,0),HLOOKUP(O$2+$A4431,Sheet2!CA:NN,$B4431,0)&lt;&gt;""),HLOOKUP(O$2+$A4431,Sheet2!CA:NN,$B4431,0),"")</f>
        <v/>
      </c>
      <c r="P4431" t="str">
        <f>IF(OR(HLOOKUP(P$2+$A4431,Sheet2!CB:NO,$B4431,0),HLOOKUP(P$2+$A4431,Sheet2!CB:NO,$B4431,0)&lt;&gt;""),HLOOKUP(P$2+$A4431,Sheet2!CB:NO,$B4431,0),"")</f>
        <v/>
      </c>
      <c r="Q4431" t="str">
        <f>IF(OR(HLOOKUP(Q$2+$A4431,Sheet2!CC:NO,$B4431,0),HLOOKUP(Q$2+$A4431,Sheet2!CC:NO,$B4431,0)&lt;&gt;""),HLOOKUP(Q$2+$A4431,Sheet2!CC:NO,$B4431,0),"")</f>
        <v/>
      </c>
    </row>
    <row r="4432" spans="1:17" x14ac:dyDescent="0.25">
      <c r="A4432" s="64">
        <f t="shared" si="555"/>
        <v>48</v>
      </c>
      <c r="B4432" s="64">
        <f t="shared" si="556"/>
        <v>447</v>
      </c>
      <c r="C4432" s="64">
        <f t="shared" si="557"/>
        <v>9</v>
      </c>
      <c r="D4432" s="64">
        <f t="shared" si="558"/>
        <v>443</v>
      </c>
      <c r="E4432" s="64">
        <f t="shared" si="559"/>
        <v>2211</v>
      </c>
      <c r="F4432" s="64" t="str">
        <f t="shared" si="552"/>
        <v/>
      </c>
      <c r="G4432" s="64" t="str">
        <f t="shared" si="553"/>
        <v/>
      </c>
      <c r="H4432" s="64" t="str">
        <f t="shared" si="554"/>
        <v/>
      </c>
      <c r="I4432" s="80" t="str">
        <f>IFERROR(VLOOKUP(D4432,Sheet2!A:B,2,0),"")</f>
        <v/>
      </c>
      <c r="J4432" s="64" t="str">
        <f>IFERROR(IF(I4432&lt;&gt;"",VLOOKUP(I4432,Sheet2!B:C,2,0),""),"")</f>
        <v/>
      </c>
      <c r="K4432" s="64" t="str">
        <f>IFERROR( IF(I4432&lt;&gt;"", HLOOKUP(L$2+$A4432,Sheet2!BX:NK,2,0),""),"")</f>
        <v/>
      </c>
      <c r="L4432" t="str">
        <f>IF(OR(HLOOKUP(L$2+$A4432,Sheet2!BX:NK,$B4432,0),HLOOKUP(L$2+$A4432,Sheet2!BX:NK,$B4432,0)&lt;&gt;""),HLOOKUP(L$2+$A4432,Sheet2!BX:NK,$B4432,0),"")</f>
        <v/>
      </c>
      <c r="M4432" t="str">
        <f>IF(OR(HLOOKUP(M$2+$A4432,Sheet2!BY:NL,$B4432,0),HLOOKUP(M$2+$A4432,Sheet2!BY:NL,$B4432,0)&lt;&gt;""),HLOOKUP(M$2+$A4432,Sheet2!BY:NL,$B4432,0),"")</f>
        <v/>
      </c>
      <c r="N4432" t="str">
        <f>IF(OR(HLOOKUP(N$2+$A4432,Sheet2!BZ:NM,$B4432,0),HLOOKUP(N$2+$A4432,Sheet2!BZ:NM,$B4432,0)&lt;&gt;""),HLOOKUP(N$2+$A4432,Sheet2!BZ:NM,$B4432,0),"")</f>
        <v/>
      </c>
      <c r="O4432" t="str">
        <f>IF(OR(HLOOKUP(O$2+$A4432,Sheet2!CA:NN,$B4432,0),HLOOKUP(O$2+$A4432,Sheet2!CA:NN,$B4432,0)&lt;&gt;""),HLOOKUP(O$2+$A4432,Sheet2!CA:NN,$B4432,0),"")</f>
        <v/>
      </c>
      <c r="P4432" t="str">
        <f>IF(OR(HLOOKUP(P$2+$A4432,Sheet2!CB:NO,$B4432,0),HLOOKUP(P$2+$A4432,Sheet2!CB:NO,$B4432,0)&lt;&gt;""),HLOOKUP(P$2+$A4432,Sheet2!CB:NO,$B4432,0),"")</f>
        <v/>
      </c>
      <c r="Q4432" t="str">
        <f>IF(OR(HLOOKUP(Q$2+$A4432,Sheet2!CC:NO,$B4432,0),HLOOKUP(Q$2+$A4432,Sheet2!CC:NO,$B4432,0)&lt;&gt;""),HLOOKUP(Q$2+$A4432,Sheet2!CC:NO,$B4432,0),"")</f>
        <v/>
      </c>
    </row>
    <row r="4433" spans="1:17" x14ac:dyDescent="0.25">
      <c r="A4433" s="64">
        <f t="shared" si="555"/>
        <v>54</v>
      </c>
      <c r="B4433" s="64">
        <f t="shared" si="556"/>
        <v>447</v>
      </c>
      <c r="C4433" s="64">
        <f t="shared" si="557"/>
        <v>10</v>
      </c>
      <c r="D4433" s="64">
        <f t="shared" si="558"/>
        <v>443</v>
      </c>
      <c r="E4433" s="64">
        <f t="shared" si="559"/>
        <v>2211</v>
      </c>
      <c r="F4433" s="64" t="str">
        <f t="shared" si="552"/>
        <v/>
      </c>
      <c r="G4433" s="64" t="str">
        <f t="shared" si="553"/>
        <v/>
      </c>
      <c r="H4433" s="64" t="str">
        <f t="shared" si="554"/>
        <v/>
      </c>
      <c r="I4433" s="80" t="str">
        <f>IFERROR(VLOOKUP(D4433,Sheet2!A:B,2,0),"")</f>
        <v/>
      </c>
      <c r="J4433" s="64" t="str">
        <f>IFERROR(IF(I4433&lt;&gt;"",VLOOKUP(I4433,Sheet2!B:C,2,0),""),"")</f>
        <v/>
      </c>
      <c r="K4433" s="64" t="str">
        <f>IFERROR( IF(I4433&lt;&gt;"", HLOOKUP(L$2+$A4433,Sheet2!BX:NK,2,0),""),"")</f>
        <v/>
      </c>
      <c r="L4433" t="str">
        <f>IF(OR(HLOOKUP(L$2+$A4433,Sheet2!BX:NK,$B4433,0),HLOOKUP(L$2+$A4433,Sheet2!BX:NK,$B4433,0)&lt;&gt;""),HLOOKUP(L$2+$A4433,Sheet2!BX:NK,$B4433,0),"")</f>
        <v/>
      </c>
      <c r="M4433" t="str">
        <f>IF(OR(HLOOKUP(M$2+$A4433,Sheet2!BY:NL,$B4433,0),HLOOKUP(M$2+$A4433,Sheet2!BY:NL,$B4433,0)&lt;&gt;""),HLOOKUP(M$2+$A4433,Sheet2!BY:NL,$B4433,0),"")</f>
        <v/>
      </c>
      <c r="N4433" t="str">
        <f>IF(OR(HLOOKUP(N$2+$A4433,Sheet2!BZ:NM,$B4433,0),HLOOKUP(N$2+$A4433,Sheet2!BZ:NM,$B4433,0)&lt;&gt;""),HLOOKUP(N$2+$A4433,Sheet2!BZ:NM,$B4433,0),"")</f>
        <v/>
      </c>
      <c r="O4433" t="str">
        <f>IF(OR(HLOOKUP(O$2+$A4433,Sheet2!CA:NN,$B4433,0),HLOOKUP(O$2+$A4433,Sheet2!CA:NN,$B4433,0)&lt;&gt;""),HLOOKUP(O$2+$A4433,Sheet2!CA:NN,$B4433,0),"")</f>
        <v/>
      </c>
      <c r="P4433" t="str">
        <f>IF(OR(HLOOKUP(P$2+$A4433,Sheet2!CB:NO,$B4433,0),HLOOKUP(P$2+$A4433,Sheet2!CB:NO,$B4433,0)&lt;&gt;""),HLOOKUP(P$2+$A4433,Sheet2!CB:NO,$B4433,0),"")</f>
        <v/>
      </c>
      <c r="Q4433" t="str">
        <f>IF(OR(HLOOKUP(Q$2+$A4433,Sheet2!CC:NO,$B4433,0),HLOOKUP(Q$2+$A4433,Sheet2!CC:NO,$B4433,0)&lt;&gt;""),HLOOKUP(Q$2+$A4433,Sheet2!CC:NO,$B4433,0),"")</f>
        <v/>
      </c>
    </row>
    <row r="4434" spans="1:17" x14ac:dyDescent="0.25">
      <c r="A4434" s="64">
        <f t="shared" si="555"/>
        <v>0</v>
      </c>
      <c r="B4434" s="64">
        <f t="shared" si="556"/>
        <v>448</v>
      </c>
      <c r="C4434" s="64">
        <f t="shared" si="557"/>
        <v>1</v>
      </c>
      <c r="D4434" s="64">
        <f t="shared" si="558"/>
        <v>444</v>
      </c>
      <c r="E4434" s="64">
        <f t="shared" si="559"/>
        <v>2216</v>
      </c>
      <c r="F4434" s="64" t="str">
        <f t="shared" si="552"/>
        <v/>
      </c>
      <c r="G4434" s="64" t="str">
        <f t="shared" si="553"/>
        <v/>
      </c>
      <c r="H4434" s="64" t="str">
        <f t="shared" si="554"/>
        <v/>
      </c>
      <c r="I4434" s="80" t="str">
        <f>IFERROR(VLOOKUP(D4434,Sheet2!A:B,2,0),"")</f>
        <v/>
      </c>
      <c r="J4434" s="64" t="str">
        <f>IFERROR(IF(I4434&lt;&gt;"",VLOOKUP(I4434,Sheet2!B:C,2,0),""),"")</f>
        <v/>
      </c>
      <c r="K4434" s="64" t="str">
        <f>IFERROR( IF(I4434&lt;&gt;"", HLOOKUP(L$2+$A4434,Sheet2!BX:NK,2,0),""),"")</f>
        <v/>
      </c>
      <c r="L4434" t="str">
        <f>IF(OR(HLOOKUP(L$2+$A4434,Sheet2!BX:NK,$B4434,0),HLOOKUP(L$2+$A4434,Sheet2!BX:NK,$B4434,0)&lt;&gt;""),HLOOKUP(L$2+$A4434,Sheet2!BX:NK,$B4434,0),"")</f>
        <v/>
      </c>
      <c r="M4434" t="str">
        <f>IF(OR(HLOOKUP(M$2+$A4434,Sheet2!BY:NL,$B4434,0),HLOOKUP(M$2+$A4434,Sheet2!BY:NL,$B4434,0)&lt;&gt;""),HLOOKUP(M$2+$A4434,Sheet2!BY:NL,$B4434,0),"")</f>
        <v/>
      </c>
      <c r="N4434" t="str">
        <f>IF(OR(HLOOKUP(N$2+$A4434,Sheet2!BZ:NM,$B4434,0),HLOOKUP(N$2+$A4434,Sheet2!BZ:NM,$B4434,0)&lt;&gt;""),HLOOKUP(N$2+$A4434,Sheet2!BZ:NM,$B4434,0),"")</f>
        <v/>
      </c>
      <c r="O4434" t="str">
        <f>IF(OR(HLOOKUP(O$2+$A4434,Sheet2!CA:NN,$B4434,0),HLOOKUP(O$2+$A4434,Sheet2!CA:NN,$B4434,0)&lt;&gt;""),HLOOKUP(O$2+$A4434,Sheet2!CA:NN,$B4434,0),"")</f>
        <v/>
      </c>
      <c r="P4434" t="str">
        <f>IF(OR(HLOOKUP(P$2+$A4434,Sheet2!CB:NO,$B4434,0),HLOOKUP(P$2+$A4434,Sheet2!CB:NO,$B4434,0)&lt;&gt;""),HLOOKUP(P$2+$A4434,Sheet2!CB:NO,$B4434,0),"")</f>
        <v/>
      </c>
      <c r="Q4434" t="str">
        <f>IF(OR(HLOOKUP(Q$2+$A4434,Sheet2!CC:NO,$B4434,0),HLOOKUP(Q$2+$A4434,Sheet2!CC:NO,$B4434,0)&lt;&gt;""),HLOOKUP(Q$2+$A4434,Sheet2!CC:NO,$B4434,0),"")</f>
        <v/>
      </c>
    </row>
    <row r="4435" spans="1:17" x14ac:dyDescent="0.25">
      <c r="A4435" s="64">
        <f t="shared" si="555"/>
        <v>6</v>
      </c>
      <c r="B4435" s="64">
        <f t="shared" si="556"/>
        <v>448</v>
      </c>
      <c r="C4435" s="64">
        <f t="shared" si="557"/>
        <v>2</v>
      </c>
      <c r="D4435" s="64">
        <f t="shared" si="558"/>
        <v>444</v>
      </c>
      <c r="E4435" s="64">
        <f t="shared" si="559"/>
        <v>2216</v>
      </c>
      <c r="F4435" s="64" t="str">
        <f t="shared" si="552"/>
        <v/>
      </c>
      <c r="G4435" s="64" t="str">
        <f t="shared" si="553"/>
        <v/>
      </c>
      <c r="H4435" s="64" t="str">
        <f t="shared" si="554"/>
        <v/>
      </c>
      <c r="I4435" s="80" t="str">
        <f>IFERROR(VLOOKUP(D4435,Sheet2!A:B,2,0),"")</f>
        <v/>
      </c>
      <c r="J4435" s="64" t="str">
        <f>IFERROR(IF(I4435&lt;&gt;"",VLOOKUP(I4435,Sheet2!B:C,2,0),""),"")</f>
        <v/>
      </c>
      <c r="K4435" s="64" t="str">
        <f>IFERROR( IF(I4435&lt;&gt;"", HLOOKUP(L$2+$A4435,Sheet2!BX:NK,2,0),""),"")</f>
        <v/>
      </c>
      <c r="L4435" t="str">
        <f>IF(OR(HLOOKUP(L$2+$A4435,Sheet2!BX:NK,$B4435,0),HLOOKUP(L$2+$A4435,Sheet2!BX:NK,$B4435,0)&lt;&gt;""),HLOOKUP(L$2+$A4435,Sheet2!BX:NK,$B4435,0),"")</f>
        <v/>
      </c>
      <c r="M4435" t="str">
        <f>IF(OR(HLOOKUP(M$2+$A4435,Sheet2!BY:NL,$B4435,0),HLOOKUP(M$2+$A4435,Sheet2!BY:NL,$B4435,0)&lt;&gt;""),HLOOKUP(M$2+$A4435,Sheet2!BY:NL,$B4435,0),"")</f>
        <v/>
      </c>
      <c r="N4435" t="str">
        <f>IF(OR(HLOOKUP(N$2+$A4435,Sheet2!BZ:NM,$B4435,0),HLOOKUP(N$2+$A4435,Sheet2!BZ:NM,$B4435,0)&lt;&gt;""),HLOOKUP(N$2+$A4435,Sheet2!BZ:NM,$B4435,0),"")</f>
        <v/>
      </c>
      <c r="O4435" t="str">
        <f>IF(OR(HLOOKUP(O$2+$A4435,Sheet2!CA:NN,$B4435,0),HLOOKUP(O$2+$A4435,Sheet2!CA:NN,$B4435,0)&lt;&gt;""),HLOOKUP(O$2+$A4435,Sheet2!CA:NN,$B4435,0),"")</f>
        <v/>
      </c>
      <c r="P4435" t="str">
        <f>IF(OR(HLOOKUP(P$2+$A4435,Sheet2!CB:NO,$B4435,0),HLOOKUP(P$2+$A4435,Sheet2!CB:NO,$B4435,0)&lt;&gt;""),HLOOKUP(P$2+$A4435,Sheet2!CB:NO,$B4435,0),"")</f>
        <v/>
      </c>
      <c r="Q4435" t="str">
        <f>IF(OR(HLOOKUP(Q$2+$A4435,Sheet2!CC:NO,$B4435,0),HLOOKUP(Q$2+$A4435,Sheet2!CC:NO,$B4435,0)&lt;&gt;""),HLOOKUP(Q$2+$A4435,Sheet2!CC:NO,$B4435,0),"")</f>
        <v/>
      </c>
    </row>
    <row r="4436" spans="1:17" x14ac:dyDescent="0.25">
      <c r="A4436" s="64">
        <f t="shared" si="555"/>
        <v>12</v>
      </c>
      <c r="B4436" s="64">
        <f t="shared" si="556"/>
        <v>448</v>
      </c>
      <c r="C4436" s="64">
        <f t="shared" si="557"/>
        <v>3</v>
      </c>
      <c r="D4436" s="64">
        <f t="shared" si="558"/>
        <v>444</v>
      </c>
      <c r="E4436" s="64">
        <f t="shared" si="559"/>
        <v>2216</v>
      </c>
      <c r="F4436" s="64" t="str">
        <f t="shared" si="552"/>
        <v/>
      </c>
      <c r="G4436" s="64" t="str">
        <f t="shared" si="553"/>
        <v/>
      </c>
      <c r="H4436" s="64" t="str">
        <f t="shared" si="554"/>
        <v/>
      </c>
      <c r="I4436" s="80" t="str">
        <f>IFERROR(VLOOKUP(D4436,Sheet2!A:B,2,0),"")</f>
        <v/>
      </c>
      <c r="J4436" s="64" t="str">
        <f>IFERROR(IF(I4436&lt;&gt;"",VLOOKUP(I4436,Sheet2!B:C,2,0),""),"")</f>
        <v/>
      </c>
      <c r="K4436" s="64" t="str">
        <f>IFERROR( IF(I4436&lt;&gt;"", HLOOKUP(L$2+$A4436,Sheet2!BX:NK,2,0),""),"")</f>
        <v/>
      </c>
      <c r="L4436" t="str">
        <f>IF(OR(HLOOKUP(L$2+$A4436,Sheet2!BX:NK,$B4436,0),HLOOKUP(L$2+$A4436,Sheet2!BX:NK,$B4436,0)&lt;&gt;""),HLOOKUP(L$2+$A4436,Sheet2!BX:NK,$B4436,0),"")</f>
        <v/>
      </c>
      <c r="M4436" t="str">
        <f>IF(OR(HLOOKUP(M$2+$A4436,Sheet2!BY:NL,$B4436,0),HLOOKUP(M$2+$A4436,Sheet2!BY:NL,$B4436,0)&lt;&gt;""),HLOOKUP(M$2+$A4436,Sheet2!BY:NL,$B4436,0),"")</f>
        <v/>
      </c>
      <c r="N4436" t="str">
        <f>IF(OR(HLOOKUP(N$2+$A4436,Sheet2!BZ:NM,$B4436,0),HLOOKUP(N$2+$A4436,Sheet2!BZ:NM,$B4436,0)&lt;&gt;""),HLOOKUP(N$2+$A4436,Sheet2!BZ:NM,$B4436,0),"")</f>
        <v/>
      </c>
      <c r="O4436" t="str">
        <f>IF(OR(HLOOKUP(O$2+$A4436,Sheet2!CA:NN,$B4436,0),HLOOKUP(O$2+$A4436,Sheet2!CA:NN,$B4436,0)&lt;&gt;""),HLOOKUP(O$2+$A4436,Sheet2!CA:NN,$B4436,0),"")</f>
        <v/>
      </c>
      <c r="P4436" t="str">
        <f>IF(OR(HLOOKUP(P$2+$A4436,Sheet2!CB:NO,$B4436,0),HLOOKUP(P$2+$A4436,Sheet2!CB:NO,$B4436,0)&lt;&gt;""),HLOOKUP(P$2+$A4436,Sheet2!CB:NO,$B4436,0),"")</f>
        <v/>
      </c>
      <c r="Q4436" t="str">
        <f>IF(OR(HLOOKUP(Q$2+$A4436,Sheet2!CC:NO,$B4436,0),HLOOKUP(Q$2+$A4436,Sheet2!CC:NO,$B4436,0)&lt;&gt;""),HLOOKUP(Q$2+$A4436,Sheet2!CC:NO,$B4436,0),"")</f>
        <v/>
      </c>
    </row>
    <row r="4437" spans="1:17" x14ac:dyDescent="0.25">
      <c r="A4437" s="64">
        <f t="shared" si="555"/>
        <v>18</v>
      </c>
      <c r="B4437" s="64">
        <f t="shared" si="556"/>
        <v>448</v>
      </c>
      <c r="C4437" s="64">
        <f t="shared" si="557"/>
        <v>4</v>
      </c>
      <c r="D4437" s="64">
        <f t="shared" si="558"/>
        <v>444</v>
      </c>
      <c r="E4437" s="64">
        <f t="shared" si="559"/>
        <v>2216</v>
      </c>
      <c r="F4437" s="64" t="str">
        <f t="shared" si="552"/>
        <v/>
      </c>
      <c r="G4437" s="64" t="str">
        <f t="shared" si="553"/>
        <v/>
      </c>
      <c r="H4437" s="64" t="str">
        <f t="shared" si="554"/>
        <v/>
      </c>
      <c r="I4437" s="80" t="str">
        <f>IFERROR(VLOOKUP(D4437,Sheet2!A:B,2,0),"")</f>
        <v/>
      </c>
      <c r="J4437" s="64" t="str">
        <f>IFERROR(IF(I4437&lt;&gt;"",VLOOKUP(I4437,Sheet2!B:C,2,0),""),"")</f>
        <v/>
      </c>
      <c r="K4437" s="64" t="str">
        <f>IFERROR( IF(I4437&lt;&gt;"", HLOOKUP(L$2+$A4437,Sheet2!BX:NK,2,0),""),"")</f>
        <v/>
      </c>
      <c r="L4437" t="str">
        <f>IF(OR(HLOOKUP(L$2+$A4437,Sheet2!BX:NK,$B4437,0),HLOOKUP(L$2+$A4437,Sheet2!BX:NK,$B4437,0)&lt;&gt;""),HLOOKUP(L$2+$A4437,Sheet2!BX:NK,$B4437,0),"")</f>
        <v/>
      </c>
      <c r="M4437" t="str">
        <f>IF(OR(HLOOKUP(M$2+$A4437,Sheet2!BY:NL,$B4437,0),HLOOKUP(M$2+$A4437,Sheet2!BY:NL,$B4437,0)&lt;&gt;""),HLOOKUP(M$2+$A4437,Sheet2!BY:NL,$B4437,0),"")</f>
        <v/>
      </c>
      <c r="N4437" t="str">
        <f>IF(OR(HLOOKUP(N$2+$A4437,Sheet2!BZ:NM,$B4437,0),HLOOKUP(N$2+$A4437,Sheet2!BZ:NM,$B4437,0)&lt;&gt;""),HLOOKUP(N$2+$A4437,Sheet2!BZ:NM,$B4437,0),"")</f>
        <v/>
      </c>
      <c r="O4437" t="str">
        <f>IF(OR(HLOOKUP(O$2+$A4437,Sheet2!CA:NN,$B4437,0),HLOOKUP(O$2+$A4437,Sheet2!CA:NN,$B4437,0)&lt;&gt;""),HLOOKUP(O$2+$A4437,Sheet2!CA:NN,$B4437,0),"")</f>
        <v/>
      </c>
      <c r="P4437" t="str">
        <f>IF(OR(HLOOKUP(P$2+$A4437,Sheet2!CB:NO,$B4437,0),HLOOKUP(P$2+$A4437,Sheet2!CB:NO,$B4437,0)&lt;&gt;""),HLOOKUP(P$2+$A4437,Sheet2!CB:NO,$B4437,0),"")</f>
        <v/>
      </c>
      <c r="Q4437" t="str">
        <f>IF(OR(HLOOKUP(Q$2+$A4437,Sheet2!CC:NO,$B4437,0),HLOOKUP(Q$2+$A4437,Sheet2!CC:NO,$B4437,0)&lt;&gt;""),HLOOKUP(Q$2+$A4437,Sheet2!CC:NO,$B4437,0),"")</f>
        <v/>
      </c>
    </row>
    <row r="4438" spans="1:17" x14ac:dyDescent="0.25">
      <c r="A4438" s="64">
        <f t="shared" si="555"/>
        <v>24</v>
      </c>
      <c r="B4438" s="64">
        <f t="shared" si="556"/>
        <v>448</v>
      </c>
      <c r="C4438" s="64">
        <f t="shared" si="557"/>
        <v>5</v>
      </c>
      <c r="D4438" s="64">
        <f t="shared" si="558"/>
        <v>444</v>
      </c>
      <c r="E4438" s="64">
        <f t="shared" si="559"/>
        <v>2216</v>
      </c>
      <c r="F4438" s="64" t="str">
        <f t="shared" si="552"/>
        <v/>
      </c>
      <c r="G4438" s="64" t="str">
        <f t="shared" si="553"/>
        <v/>
      </c>
      <c r="H4438" s="64" t="str">
        <f t="shared" si="554"/>
        <v/>
      </c>
      <c r="I4438" s="80" t="str">
        <f>IFERROR(VLOOKUP(D4438,Sheet2!A:B,2,0),"")</f>
        <v/>
      </c>
      <c r="J4438" s="64" t="str">
        <f>IFERROR(IF(I4438&lt;&gt;"",VLOOKUP(I4438,Sheet2!B:C,2,0),""),"")</f>
        <v/>
      </c>
      <c r="K4438" s="64" t="str">
        <f>IFERROR( IF(I4438&lt;&gt;"", HLOOKUP(L$2+$A4438,Sheet2!BX:NK,2,0),""),"")</f>
        <v/>
      </c>
      <c r="L4438" t="str">
        <f>IF(OR(HLOOKUP(L$2+$A4438,Sheet2!BX:NK,$B4438,0),HLOOKUP(L$2+$A4438,Sheet2!BX:NK,$B4438,0)&lt;&gt;""),HLOOKUP(L$2+$A4438,Sheet2!BX:NK,$B4438,0),"")</f>
        <v/>
      </c>
      <c r="M4438" t="str">
        <f>IF(OR(HLOOKUP(M$2+$A4438,Sheet2!BY:NL,$B4438,0),HLOOKUP(M$2+$A4438,Sheet2!BY:NL,$B4438,0)&lt;&gt;""),HLOOKUP(M$2+$A4438,Sheet2!BY:NL,$B4438,0),"")</f>
        <v/>
      </c>
      <c r="N4438" t="str">
        <f>IF(OR(HLOOKUP(N$2+$A4438,Sheet2!BZ:NM,$B4438,0),HLOOKUP(N$2+$A4438,Sheet2!BZ:NM,$B4438,0)&lt;&gt;""),HLOOKUP(N$2+$A4438,Sheet2!BZ:NM,$B4438,0),"")</f>
        <v/>
      </c>
      <c r="O4438" t="str">
        <f>IF(OR(HLOOKUP(O$2+$A4438,Sheet2!CA:NN,$B4438,0),HLOOKUP(O$2+$A4438,Sheet2!CA:NN,$B4438,0)&lt;&gt;""),HLOOKUP(O$2+$A4438,Sheet2!CA:NN,$B4438,0),"")</f>
        <v/>
      </c>
      <c r="P4438" t="str">
        <f>IF(OR(HLOOKUP(P$2+$A4438,Sheet2!CB:NO,$B4438,0),HLOOKUP(P$2+$A4438,Sheet2!CB:NO,$B4438,0)&lt;&gt;""),HLOOKUP(P$2+$A4438,Sheet2!CB:NO,$B4438,0),"")</f>
        <v/>
      </c>
      <c r="Q4438" t="str">
        <f>IF(OR(HLOOKUP(Q$2+$A4438,Sheet2!CC:NO,$B4438,0),HLOOKUP(Q$2+$A4438,Sheet2!CC:NO,$B4438,0)&lt;&gt;""),HLOOKUP(Q$2+$A4438,Sheet2!CC:NO,$B4438,0),"")</f>
        <v/>
      </c>
    </row>
    <row r="4439" spans="1:17" x14ac:dyDescent="0.25">
      <c r="A4439" s="64">
        <f t="shared" si="555"/>
        <v>30</v>
      </c>
      <c r="B4439" s="64">
        <f t="shared" si="556"/>
        <v>448</v>
      </c>
      <c r="C4439" s="64">
        <f t="shared" si="557"/>
        <v>6</v>
      </c>
      <c r="D4439" s="64">
        <f t="shared" si="558"/>
        <v>444</v>
      </c>
      <c r="E4439" s="64">
        <f t="shared" si="559"/>
        <v>2216</v>
      </c>
      <c r="F4439" s="64" t="str">
        <f t="shared" si="552"/>
        <v/>
      </c>
      <c r="G4439" s="64" t="str">
        <f t="shared" si="553"/>
        <v/>
      </c>
      <c r="H4439" s="64" t="str">
        <f t="shared" si="554"/>
        <v/>
      </c>
      <c r="I4439" s="80" t="str">
        <f>IFERROR(VLOOKUP(D4439,Sheet2!A:B,2,0),"")</f>
        <v/>
      </c>
      <c r="J4439" s="64" t="str">
        <f>IFERROR(IF(I4439&lt;&gt;"",VLOOKUP(I4439,Sheet2!B:C,2,0),""),"")</f>
        <v/>
      </c>
      <c r="K4439" s="64" t="str">
        <f>IFERROR( IF(I4439&lt;&gt;"", HLOOKUP(L$2+$A4439,Sheet2!BX:NK,2,0),""),"")</f>
        <v/>
      </c>
      <c r="L4439" t="str">
        <f>IF(OR(HLOOKUP(L$2+$A4439,Sheet2!BX:NK,$B4439,0),HLOOKUP(L$2+$A4439,Sheet2!BX:NK,$B4439,0)&lt;&gt;""),HLOOKUP(L$2+$A4439,Sheet2!BX:NK,$B4439,0),"")</f>
        <v/>
      </c>
      <c r="M4439" t="str">
        <f>IF(OR(HLOOKUP(M$2+$A4439,Sheet2!BY:NL,$B4439,0),HLOOKUP(M$2+$A4439,Sheet2!BY:NL,$B4439,0)&lt;&gt;""),HLOOKUP(M$2+$A4439,Sheet2!BY:NL,$B4439,0),"")</f>
        <v/>
      </c>
      <c r="N4439" t="str">
        <f>IF(OR(HLOOKUP(N$2+$A4439,Sheet2!BZ:NM,$B4439,0),HLOOKUP(N$2+$A4439,Sheet2!BZ:NM,$B4439,0)&lt;&gt;""),HLOOKUP(N$2+$A4439,Sheet2!BZ:NM,$B4439,0),"")</f>
        <v/>
      </c>
      <c r="O4439" t="str">
        <f>IF(OR(HLOOKUP(O$2+$A4439,Sheet2!CA:NN,$B4439,0),HLOOKUP(O$2+$A4439,Sheet2!CA:NN,$B4439,0)&lt;&gt;""),HLOOKUP(O$2+$A4439,Sheet2!CA:NN,$B4439,0),"")</f>
        <v/>
      </c>
      <c r="P4439" t="str">
        <f>IF(OR(HLOOKUP(P$2+$A4439,Sheet2!CB:NO,$B4439,0),HLOOKUP(P$2+$A4439,Sheet2!CB:NO,$B4439,0)&lt;&gt;""),HLOOKUP(P$2+$A4439,Sheet2!CB:NO,$B4439,0),"")</f>
        <v/>
      </c>
      <c r="Q4439" t="str">
        <f>IF(OR(HLOOKUP(Q$2+$A4439,Sheet2!CC:NO,$B4439,0),HLOOKUP(Q$2+$A4439,Sheet2!CC:NO,$B4439,0)&lt;&gt;""),HLOOKUP(Q$2+$A4439,Sheet2!CC:NO,$B4439,0),"")</f>
        <v/>
      </c>
    </row>
    <row r="4440" spans="1:17" x14ac:dyDescent="0.25">
      <c r="A4440" s="64">
        <f t="shared" si="555"/>
        <v>36</v>
      </c>
      <c r="B4440" s="64">
        <f t="shared" si="556"/>
        <v>448</v>
      </c>
      <c r="C4440" s="64">
        <f t="shared" si="557"/>
        <v>7</v>
      </c>
      <c r="D4440" s="64">
        <f t="shared" si="558"/>
        <v>444</v>
      </c>
      <c r="E4440" s="64">
        <f t="shared" si="559"/>
        <v>2216</v>
      </c>
      <c r="F4440" s="64" t="str">
        <f t="shared" si="552"/>
        <v/>
      </c>
      <c r="G4440" s="64" t="str">
        <f t="shared" si="553"/>
        <v/>
      </c>
      <c r="H4440" s="64" t="str">
        <f t="shared" si="554"/>
        <v/>
      </c>
      <c r="I4440" s="80" t="str">
        <f>IFERROR(VLOOKUP(D4440,Sheet2!A:B,2,0),"")</f>
        <v/>
      </c>
      <c r="J4440" s="64" t="str">
        <f>IFERROR(IF(I4440&lt;&gt;"",VLOOKUP(I4440,Sheet2!B:C,2,0),""),"")</f>
        <v/>
      </c>
      <c r="K4440" s="64" t="str">
        <f>IFERROR( IF(I4440&lt;&gt;"", HLOOKUP(L$2+$A4440,Sheet2!BX:NK,2,0),""),"")</f>
        <v/>
      </c>
      <c r="L4440" t="str">
        <f>IF(OR(HLOOKUP(L$2+$A4440,Sheet2!BX:NK,$B4440,0),HLOOKUP(L$2+$A4440,Sheet2!BX:NK,$B4440,0)&lt;&gt;""),HLOOKUP(L$2+$A4440,Sheet2!BX:NK,$B4440,0),"")</f>
        <v/>
      </c>
      <c r="M4440" t="str">
        <f>IF(OR(HLOOKUP(M$2+$A4440,Sheet2!BY:NL,$B4440,0),HLOOKUP(M$2+$A4440,Sheet2!BY:NL,$B4440,0)&lt;&gt;""),HLOOKUP(M$2+$A4440,Sheet2!BY:NL,$B4440,0),"")</f>
        <v/>
      </c>
      <c r="N4440" t="str">
        <f>IF(OR(HLOOKUP(N$2+$A4440,Sheet2!BZ:NM,$B4440,0),HLOOKUP(N$2+$A4440,Sheet2!BZ:NM,$B4440,0)&lt;&gt;""),HLOOKUP(N$2+$A4440,Sheet2!BZ:NM,$B4440,0),"")</f>
        <v/>
      </c>
      <c r="O4440" t="str">
        <f>IF(OR(HLOOKUP(O$2+$A4440,Sheet2!CA:NN,$B4440,0),HLOOKUP(O$2+$A4440,Sheet2!CA:NN,$B4440,0)&lt;&gt;""),HLOOKUP(O$2+$A4440,Sheet2!CA:NN,$B4440,0),"")</f>
        <v/>
      </c>
      <c r="P4440" t="str">
        <f>IF(OR(HLOOKUP(P$2+$A4440,Sheet2!CB:NO,$B4440,0),HLOOKUP(P$2+$A4440,Sheet2!CB:NO,$B4440,0)&lt;&gt;""),HLOOKUP(P$2+$A4440,Sheet2!CB:NO,$B4440,0),"")</f>
        <v/>
      </c>
      <c r="Q4440" t="str">
        <f>IF(OR(HLOOKUP(Q$2+$A4440,Sheet2!CC:NO,$B4440,0),HLOOKUP(Q$2+$A4440,Sheet2!CC:NO,$B4440,0)&lt;&gt;""),HLOOKUP(Q$2+$A4440,Sheet2!CC:NO,$B4440,0),"")</f>
        <v/>
      </c>
    </row>
    <row r="4441" spans="1:17" x14ac:dyDescent="0.25">
      <c r="A4441" s="64">
        <f t="shared" si="555"/>
        <v>42</v>
      </c>
      <c r="B4441" s="64">
        <f t="shared" si="556"/>
        <v>448</v>
      </c>
      <c r="C4441" s="64">
        <f t="shared" si="557"/>
        <v>8</v>
      </c>
      <c r="D4441" s="64">
        <f t="shared" si="558"/>
        <v>444</v>
      </c>
      <c r="E4441" s="64">
        <f t="shared" si="559"/>
        <v>2216</v>
      </c>
      <c r="F4441" s="64" t="str">
        <f t="shared" si="552"/>
        <v/>
      </c>
      <c r="G4441" s="64" t="str">
        <f t="shared" si="553"/>
        <v/>
      </c>
      <c r="H4441" s="64" t="str">
        <f t="shared" si="554"/>
        <v/>
      </c>
      <c r="I4441" s="80" t="str">
        <f>IFERROR(VLOOKUP(D4441,Sheet2!A:B,2,0),"")</f>
        <v/>
      </c>
      <c r="J4441" s="64" t="str">
        <f>IFERROR(IF(I4441&lt;&gt;"",VLOOKUP(I4441,Sheet2!B:C,2,0),""),"")</f>
        <v/>
      </c>
      <c r="K4441" s="64" t="str">
        <f>IFERROR( IF(I4441&lt;&gt;"", HLOOKUP(L$2+$A4441,Sheet2!BX:NK,2,0),""),"")</f>
        <v/>
      </c>
      <c r="L4441" t="str">
        <f>IF(OR(HLOOKUP(L$2+$A4441,Sheet2!BX:NK,$B4441,0),HLOOKUP(L$2+$A4441,Sheet2!BX:NK,$B4441,0)&lt;&gt;""),HLOOKUP(L$2+$A4441,Sheet2!BX:NK,$B4441,0),"")</f>
        <v/>
      </c>
      <c r="M4441" t="str">
        <f>IF(OR(HLOOKUP(M$2+$A4441,Sheet2!BY:NL,$B4441,0),HLOOKUP(M$2+$A4441,Sheet2!BY:NL,$B4441,0)&lt;&gt;""),HLOOKUP(M$2+$A4441,Sheet2!BY:NL,$B4441,0),"")</f>
        <v/>
      </c>
      <c r="N4441" t="str">
        <f>IF(OR(HLOOKUP(N$2+$A4441,Sheet2!BZ:NM,$B4441,0),HLOOKUP(N$2+$A4441,Sheet2!BZ:NM,$B4441,0)&lt;&gt;""),HLOOKUP(N$2+$A4441,Sheet2!BZ:NM,$B4441,0),"")</f>
        <v/>
      </c>
      <c r="O4441" t="str">
        <f>IF(OR(HLOOKUP(O$2+$A4441,Sheet2!CA:NN,$B4441,0),HLOOKUP(O$2+$A4441,Sheet2!CA:NN,$B4441,0)&lt;&gt;""),HLOOKUP(O$2+$A4441,Sheet2!CA:NN,$B4441,0),"")</f>
        <v/>
      </c>
      <c r="P4441" t="str">
        <f>IF(OR(HLOOKUP(P$2+$A4441,Sheet2!CB:NO,$B4441,0),HLOOKUP(P$2+$A4441,Sheet2!CB:NO,$B4441,0)&lt;&gt;""),HLOOKUP(P$2+$A4441,Sheet2!CB:NO,$B4441,0),"")</f>
        <v/>
      </c>
      <c r="Q4441" t="str">
        <f>IF(OR(HLOOKUP(Q$2+$A4441,Sheet2!CC:NO,$B4441,0),HLOOKUP(Q$2+$A4441,Sheet2!CC:NO,$B4441,0)&lt;&gt;""),HLOOKUP(Q$2+$A4441,Sheet2!CC:NO,$B4441,0),"")</f>
        <v/>
      </c>
    </row>
    <row r="4442" spans="1:17" x14ac:dyDescent="0.25">
      <c r="A4442" s="64">
        <f t="shared" si="555"/>
        <v>48</v>
      </c>
      <c r="B4442" s="64">
        <f t="shared" si="556"/>
        <v>448</v>
      </c>
      <c r="C4442" s="64">
        <f t="shared" si="557"/>
        <v>9</v>
      </c>
      <c r="D4442" s="64">
        <f t="shared" si="558"/>
        <v>444</v>
      </c>
      <c r="E4442" s="64">
        <f t="shared" si="559"/>
        <v>2216</v>
      </c>
      <c r="F4442" s="64" t="str">
        <f t="shared" si="552"/>
        <v/>
      </c>
      <c r="G4442" s="64" t="str">
        <f t="shared" si="553"/>
        <v/>
      </c>
      <c r="H4442" s="64" t="str">
        <f t="shared" si="554"/>
        <v/>
      </c>
      <c r="I4442" s="80" t="str">
        <f>IFERROR(VLOOKUP(D4442,Sheet2!A:B,2,0),"")</f>
        <v/>
      </c>
      <c r="J4442" s="64" t="str">
        <f>IFERROR(IF(I4442&lt;&gt;"",VLOOKUP(I4442,Sheet2!B:C,2,0),""),"")</f>
        <v/>
      </c>
      <c r="K4442" s="64" t="str">
        <f>IFERROR( IF(I4442&lt;&gt;"", HLOOKUP(L$2+$A4442,Sheet2!BX:NK,2,0),""),"")</f>
        <v/>
      </c>
      <c r="L4442" t="str">
        <f>IF(OR(HLOOKUP(L$2+$A4442,Sheet2!BX:NK,$B4442,0),HLOOKUP(L$2+$A4442,Sheet2!BX:NK,$B4442,0)&lt;&gt;""),HLOOKUP(L$2+$A4442,Sheet2!BX:NK,$B4442,0),"")</f>
        <v/>
      </c>
      <c r="M4442" t="str">
        <f>IF(OR(HLOOKUP(M$2+$A4442,Sheet2!BY:NL,$B4442,0),HLOOKUP(M$2+$A4442,Sheet2!BY:NL,$B4442,0)&lt;&gt;""),HLOOKUP(M$2+$A4442,Sheet2!BY:NL,$B4442,0),"")</f>
        <v/>
      </c>
      <c r="N4442" t="str">
        <f>IF(OR(HLOOKUP(N$2+$A4442,Sheet2!BZ:NM,$B4442,0),HLOOKUP(N$2+$A4442,Sheet2!BZ:NM,$B4442,0)&lt;&gt;""),HLOOKUP(N$2+$A4442,Sheet2!BZ:NM,$B4442,0),"")</f>
        <v/>
      </c>
      <c r="O4442" t="str">
        <f>IF(OR(HLOOKUP(O$2+$A4442,Sheet2!CA:NN,$B4442,0),HLOOKUP(O$2+$A4442,Sheet2!CA:NN,$B4442,0)&lt;&gt;""),HLOOKUP(O$2+$A4442,Sheet2!CA:NN,$B4442,0),"")</f>
        <v/>
      </c>
      <c r="P4442" t="str">
        <f>IF(OR(HLOOKUP(P$2+$A4442,Sheet2!CB:NO,$B4442,0),HLOOKUP(P$2+$A4442,Sheet2!CB:NO,$B4442,0)&lt;&gt;""),HLOOKUP(P$2+$A4442,Sheet2!CB:NO,$B4442,0),"")</f>
        <v/>
      </c>
      <c r="Q4442" t="str">
        <f>IF(OR(HLOOKUP(Q$2+$A4442,Sheet2!CC:NO,$B4442,0),HLOOKUP(Q$2+$A4442,Sheet2!CC:NO,$B4442,0)&lt;&gt;""),HLOOKUP(Q$2+$A4442,Sheet2!CC:NO,$B4442,0),"")</f>
        <v/>
      </c>
    </row>
    <row r="4443" spans="1:17" x14ac:dyDescent="0.25">
      <c r="A4443" s="64">
        <f t="shared" si="555"/>
        <v>54</v>
      </c>
      <c r="B4443" s="64">
        <f t="shared" si="556"/>
        <v>448</v>
      </c>
      <c r="C4443" s="64">
        <f t="shared" si="557"/>
        <v>10</v>
      </c>
      <c r="D4443" s="64">
        <f t="shared" si="558"/>
        <v>444</v>
      </c>
      <c r="E4443" s="64">
        <f t="shared" si="559"/>
        <v>2216</v>
      </c>
      <c r="F4443" s="64" t="str">
        <f t="shared" si="552"/>
        <v/>
      </c>
      <c r="G4443" s="64" t="str">
        <f t="shared" si="553"/>
        <v/>
      </c>
      <c r="H4443" s="64" t="str">
        <f t="shared" si="554"/>
        <v/>
      </c>
      <c r="I4443" s="80" t="str">
        <f>IFERROR(VLOOKUP(D4443,Sheet2!A:B,2,0),"")</f>
        <v/>
      </c>
      <c r="J4443" s="64" t="str">
        <f>IFERROR(IF(I4443&lt;&gt;"",VLOOKUP(I4443,Sheet2!B:C,2,0),""),"")</f>
        <v/>
      </c>
      <c r="K4443" s="64" t="str">
        <f>IFERROR( IF(I4443&lt;&gt;"", HLOOKUP(L$2+$A4443,Sheet2!BX:NK,2,0),""),"")</f>
        <v/>
      </c>
      <c r="L4443" t="str">
        <f>IF(OR(HLOOKUP(L$2+$A4443,Sheet2!BX:NK,$B4443,0),HLOOKUP(L$2+$A4443,Sheet2!BX:NK,$B4443,0)&lt;&gt;""),HLOOKUP(L$2+$A4443,Sheet2!BX:NK,$B4443,0),"")</f>
        <v/>
      </c>
      <c r="M4443" t="str">
        <f>IF(OR(HLOOKUP(M$2+$A4443,Sheet2!BY:NL,$B4443,0),HLOOKUP(M$2+$A4443,Sheet2!BY:NL,$B4443,0)&lt;&gt;""),HLOOKUP(M$2+$A4443,Sheet2!BY:NL,$B4443,0),"")</f>
        <v/>
      </c>
      <c r="N4443" t="str">
        <f>IF(OR(HLOOKUP(N$2+$A4443,Sheet2!BZ:NM,$B4443,0),HLOOKUP(N$2+$A4443,Sheet2!BZ:NM,$B4443,0)&lt;&gt;""),HLOOKUP(N$2+$A4443,Sheet2!BZ:NM,$B4443,0),"")</f>
        <v/>
      </c>
      <c r="O4443" t="str">
        <f>IF(OR(HLOOKUP(O$2+$A4443,Sheet2!CA:NN,$B4443,0),HLOOKUP(O$2+$A4443,Sheet2!CA:NN,$B4443,0)&lt;&gt;""),HLOOKUP(O$2+$A4443,Sheet2!CA:NN,$B4443,0),"")</f>
        <v/>
      </c>
      <c r="P4443" t="str">
        <f>IF(OR(HLOOKUP(P$2+$A4443,Sheet2!CB:NO,$B4443,0),HLOOKUP(P$2+$A4443,Sheet2!CB:NO,$B4443,0)&lt;&gt;""),HLOOKUP(P$2+$A4443,Sheet2!CB:NO,$B4443,0),"")</f>
        <v/>
      </c>
      <c r="Q4443" t="str">
        <f>IF(OR(HLOOKUP(Q$2+$A4443,Sheet2!CC:NO,$B4443,0),HLOOKUP(Q$2+$A4443,Sheet2!CC:NO,$B4443,0)&lt;&gt;""),HLOOKUP(Q$2+$A4443,Sheet2!CC:NO,$B4443,0),"")</f>
        <v/>
      </c>
    </row>
    <row r="4444" spans="1:17" x14ac:dyDescent="0.25">
      <c r="A4444" s="64">
        <f t="shared" si="555"/>
        <v>0</v>
      </c>
      <c r="B4444" s="64">
        <f t="shared" si="556"/>
        <v>449</v>
      </c>
      <c r="C4444" s="64">
        <f t="shared" si="557"/>
        <v>1</v>
      </c>
      <c r="D4444" s="64">
        <f t="shared" si="558"/>
        <v>445</v>
      </c>
      <c r="E4444" s="64">
        <f t="shared" si="559"/>
        <v>2221</v>
      </c>
      <c r="F4444" s="64" t="str">
        <f t="shared" si="552"/>
        <v/>
      </c>
      <c r="G4444" s="64" t="str">
        <f t="shared" si="553"/>
        <v/>
      </c>
      <c r="H4444" s="64" t="str">
        <f t="shared" si="554"/>
        <v/>
      </c>
      <c r="I4444" s="80" t="str">
        <f>IFERROR(VLOOKUP(D4444,Sheet2!A:B,2,0),"")</f>
        <v/>
      </c>
      <c r="J4444" s="64" t="str">
        <f>IFERROR(IF(I4444&lt;&gt;"",VLOOKUP(I4444,Sheet2!B:C,2,0),""),"")</f>
        <v/>
      </c>
      <c r="K4444" s="64" t="str">
        <f>IFERROR( IF(I4444&lt;&gt;"", HLOOKUP(L$2+$A4444,Sheet2!BX:NK,2,0),""),"")</f>
        <v/>
      </c>
      <c r="L4444" t="str">
        <f>IF(OR(HLOOKUP(L$2+$A4444,Sheet2!BX:NK,$B4444,0),HLOOKUP(L$2+$A4444,Sheet2!BX:NK,$B4444,0)&lt;&gt;""),HLOOKUP(L$2+$A4444,Sheet2!BX:NK,$B4444,0),"")</f>
        <v/>
      </c>
      <c r="M4444" t="str">
        <f>IF(OR(HLOOKUP(M$2+$A4444,Sheet2!BY:NL,$B4444,0),HLOOKUP(M$2+$A4444,Sheet2!BY:NL,$B4444,0)&lt;&gt;""),HLOOKUP(M$2+$A4444,Sheet2!BY:NL,$B4444,0),"")</f>
        <v/>
      </c>
      <c r="N4444" t="str">
        <f>IF(OR(HLOOKUP(N$2+$A4444,Sheet2!BZ:NM,$B4444,0),HLOOKUP(N$2+$A4444,Sheet2!BZ:NM,$B4444,0)&lt;&gt;""),HLOOKUP(N$2+$A4444,Sheet2!BZ:NM,$B4444,0),"")</f>
        <v/>
      </c>
      <c r="O4444" t="str">
        <f>IF(OR(HLOOKUP(O$2+$A4444,Sheet2!CA:NN,$B4444,0),HLOOKUP(O$2+$A4444,Sheet2!CA:NN,$B4444,0)&lt;&gt;""),HLOOKUP(O$2+$A4444,Sheet2!CA:NN,$B4444,0),"")</f>
        <v/>
      </c>
      <c r="P4444" t="str">
        <f>IF(OR(HLOOKUP(P$2+$A4444,Sheet2!CB:NO,$B4444,0),HLOOKUP(P$2+$A4444,Sheet2!CB:NO,$B4444,0)&lt;&gt;""),HLOOKUP(P$2+$A4444,Sheet2!CB:NO,$B4444,0),"")</f>
        <v/>
      </c>
      <c r="Q4444" t="str">
        <f>IF(OR(HLOOKUP(Q$2+$A4444,Sheet2!CC:NO,$B4444,0),HLOOKUP(Q$2+$A4444,Sheet2!CC:NO,$B4444,0)&lt;&gt;""),HLOOKUP(Q$2+$A4444,Sheet2!CC:NO,$B4444,0),"")</f>
        <v/>
      </c>
    </row>
    <row r="4445" spans="1:17" x14ac:dyDescent="0.25">
      <c r="A4445" s="64">
        <f t="shared" si="555"/>
        <v>6</v>
      </c>
      <c r="B4445" s="64">
        <f t="shared" si="556"/>
        <v>449</v>
      </c>
      <c r="C4445" s="64">
        <f t="shared" si="557"/>
        <v>2</v>
      </c>
      <c r="D4445" s="64">
        <f t="shared" si="558"/>
        <v>445</v>
      </c>
      <c r="E4445" s="64">
        <f t="shared" si="559"/>
        <v>2221</v>
      </c>
      <c r="F4445" s="64" t="str">
        <f t="shared" si="552"/>
        <v/>
      </c>
      <c r="G4445" s="64" t="str">
        <f t="shared" si="553"/>
        <v/>
      </c>
      <c r="H4445" s="64" t="str">
        <f t="shared" si="554"/>
        <v/>
      </c>
      <c r="I4445" s="80" t="str">
        <f>IFERROR(VLOOKUP(D4445,Sheet2!A:B,2,0),"")</f>
        <v/>
      </c>
      <c r="J4445" s="64" t="str">
        <f>IFERROR(IF(I4445&lt;&gt;"",VLOOKUP(I4445,Sheet2!B:C,2,0),""),"")</f>
        <v/>
      </c>
      <c r="K4445" s="64" t="str">
        <f>IFERROR( IF(I4445&lt;&gt;"", HLOOKUP(L$2+$A4445,Sheet2!BX:NK,2,0),""),"")</f>
        <v/>
      </c>
      <c r="L4445" t="str">
        <f>IF(OR(HLOOKUP(L$2+$A4445,Sheet2!BX:NK,$B4445,0),HLOOKUP(L$2+$A4445,Sheet2!BX:NK,$B4445,0)&lt;&gt;""),HLOOKUP(L$2+$A4445,Sheet2!BX:NK,$B4445,0),"")</f>
        <v/>
      </c>
      <c r="M4445" t="str">
        <f>IF(OR(HLOOKUP(M$2+$A4445,Sheet2!BY:NL,$B4445,0),HLOOKUP(M$2+$A4445,Sheet2!BY:NL,$B4445,0)&lt;&gt;""),HLOOKUP(M$2+$A4445,Sheet2!BY:NL,$B4445,0),"")</f>
        <v/>
      </c>
      <c r="N4445" t="str">
        <f>IF(OR(HLOOKUP(N$2+$A4445,Sheet2!BZ:NM,$B4445,0),HLOOKUP(N$2+$A4445,Sheet2!BZ:NM,$B4445,0)&lt;&gt;""),HLOOKUP(N$2+$A4445,Sheet2!BZ:NM,$B4445,0),"")</f>
        <v/>
      </c>
      <c r="O4445" t="str">
        <f>IF(OR(HLOOKUP(O$2+$A4445,Sheet2!CA:NN,$B4445,0),HLOOKUP(O$2+$A4445,Sheet2!CA:NN,$B4445,0)&lt;&gt;""),HLOOKUP(O$2+$A4445,Sheet2!CA:NN,$B4445,0),"")</f>
        <v/>
      </c>
      <c r="P4445" t="str">
        <f>IF(OR(HLOOKUP(P$2+$A4445,Sheet2!CB:NO,$B4445,0),HLOOKUP(P$2+$A4445,Sheet2!CB:NO,$B4445,0)&lt;&gt;""),HLOOKUP(P$2+$A4445,Sheet2!CB:NO,$B4445,0),"")</f>
        <v/>
      </c>
      <c r="Q4445" t="str">
        <f>IF(OR(HLOOKUP(Q$2+$A4445,Sheet2!CC:NO,$B4445,0),HLOOKUP(Q$2+$A4445,Sheet2!CC:NO,$B4445,0)&lt;&gt;""),HLOOKUP(Q$2+$A4445,Sheet2!CC:NO,$B4445,0),"")</f>
        <v/>
      </c>
    </row>
    <row r="4446" spans="1:17" x14ac:dyDescent="0.25">
      <c r="A4446" s="64">
        <f t="shared" si="555"/>
        <v>12</v>
      </c>
      <c r="B4446" s="64">
        <f t="shared" si="556"/>
        <v>449</v>
      </c>
      <c r="C4446" s="64">
        <f t="shared" si="557"/>
        <v>3</v>
      </c>
      <c r="D4446" s="64">
        <f t="shared" si="558"/>
        <v>445</v>
      </c>
      <c r="E4446" s="64">
        <f t="shared" si="559"/>
        <v>2221</v>
      </c>
      <c r="F4446" s="64" t="str">
        <f t="shared" si="552"/>
        <v/>
      </c>
      <c r="G4446" s="64" t="str">
        <f t="shared" si="553"/>
        <v/>
      </c>
      <c r="H4446" s="64" t="str">
        <f t="shared" si="554"/>
        <v/>
      </c>
      <c r="I4446" s="80" t="str">
        <f>IFERROR(VLOOKUP(D4446,Sheet2!A:B,2,0),"")</f>
        <v/>
      </c>
      <c r="J4446" s="64" t="str">
        <f>IFERROR(IF(I4446&lt;&gt;"",VLOOKUP(I4446,Sheet2!B:C,2,0),""),"")</f>
        <v/>
      </c>
      <c r="K4446" s="64" t="str">
        <f>IFERROR( IF(I4446&lt;&gt;"", HLOOKUP(L$2+$A4446,Sheet2!BX:NK,2,0),""),"")</f>
        <v/>
      </c>
      <c r="L4446" t="str">
        <f>IF(OR(HLOOKUP(L$2+$A4446,Sheet2!BX:NK,$B4446,0),HLOOKUP(L$2+$A4446,Sheet2!BX:NK,$B4446,0)&lt;&gt;""),HLOOKUP(L$2+$A4446,Sheet2!BX:NK,$B4446,0),"")</f>
        <v/>
      </c>
      <c r="M4446" t="str">
        <f>IF(OR(HLOOKUP(M$2+$A4446,Sheet2!BY:NL,$B4446,0),HLOOKUP(M$2+$A4446,Sheet2!BY:NL,$B4446,0)&lt;&gt;""),HLOOKUP(M$2+$A4446,Sheet2!BY:NL,$B4446,0),"")</f>
        <v/>
      </c>
      <c r="N4446" t="str">
        <f>IF(OR(HLOOKUP(N$2+$A4446,Sheet2!BZ:NM,$B4446,0),HLOOKUP(N$2+$A4446,Sheet2!BZ:NM,$B4446,0)&lt;&gt;""),HLOOKUP(N$2+$A4446,Sheet2!BZ:NM,$B4446,0),"")</f>
        <v/>
      </c>
      <c r="O4446" t="str">
        <f>IF(OR(HLOOKUP(O$2+$A4446,Sheet2!CA:NN,$B4446,0),HLOOKUP(O$2+$A4446,Sheet2!CA:NN,$B4446,0)&lt;&gt;""),HLOOKUP(O$2+$A4446,Sheet2!CA:NN,$B4446,0),"")</f>
        <v/>
      </c>
      <c r="P4446" t="str">
        <f>IF(OR(HLOOKUP(P$2+$A4446,Sheet2!CB:NO,$B4446,0),HLOOKUP(P$2+$A4446,Sheet2!CB:NO,$B4446,0)&lt;&gt;""),HLOOKUP(P$2+$A4446,Sheet2!CB:NO,$B4446,0),"")</f>
        <v/>
      </c>
      <c r="Q4446" t="str">
        <f>IF(OR(HLOOKUP(Q$2+$A4446,Sheet2!CC:NO,$B4446,0),HLOOKUP(Q$2+$A4446,Sheet2!CC:NO,$B4446,0)&lt;&gt;""),HLOOKUP(Q$2+$A4446,Sheet2!CC:NO,$B4446,0),"")</f>
        <v/>
      </c>
    </row>
    <row r="4447" spans="1:17" x14ac:dyDescent="0.25">
      <c r="A4447" s="64">
        <f t="shared" si="555"/>
        <v>18</v>
      </c>
      <c r="B4447" s="64">
        <f t="shared" si="556"/>
        <v>449</v>
      </c>
      <c r="C4447" s="64">
        <f t="shared" si="557"/>
        <v>4</v>
      </c>
      <c r="D4447" s="64">
        <f t="shared" si="558"/>
        <v>445</v>
      </c>
      <c r="E4447" s="64">
        <f t="shared" si="559"/>
        <v>2221</v>
      </c>
      <c r="F4447" s="64" t="str">
        <f t="shared" si="552"/>
        <v/>
      </c>
      <c r="G4447" s="64" t="str">
        <f t="shared" si="553"/>
        <v/>
      </c>
      <c r="H4447" s="64" t="str">
        <f t="shared" si="554"/>
        <v/>
      </c>
      <c r="I4447" s="80" t="str">
        <f>IFERROR(VLOOKUP(D4447,Sheet2!A:B,2,0),"")</f>
        <v/>
      </c>
      <c r="J4447" s="64" t="str">
        <f>IFERROR(IF(I4447&lt;&gt;"",VLOOKUP(I4447,Sheet2!B:C,2,0),""),"")</f>
        <v/>
      </c>
      <c r="K4447" s="64" t="str">
        <f>IFERROR( IF(I4447&lt;&gt;"", HLOOKUP(L$2+$A4447,Sheet2!BX:NK,2,0),""),"")</f>
        <v/>
      </c>
      <c r="L4447" t="str">
        <f>IF(OR(HLOOKUP(L$2+$A4447,Sheet2!BX:NK,$B4447,0),HLOOKUP(L$2+$A4447,Sheet2!BX:NK,$B4447,0)&lt;&gt;""),HLOOKUP(L$2+$A4447,Sheet2!BX:NK,$B4447,0),"")</f>
        <v/>
      </c>
      <c r="M4447" t="str">
        <f>IF(OR(HLOOKUP(M$2+$A4447,Sheet2!BY:NL,$B4447,0),HLOOKUP(M$2+$A4447,Sheet2!BY:NL,$B4447,0)&lt;&gt;""),HLOOKUP(M$2+$A4447,Sheet2!BY:NL,$B4447,0),"")</f>
        <v/>
      </c>
      <c r="N4447" t="str">
        <f>IF(OR(HLOOKUP(N$2+$A4447,Sheet2!BZ:NM,$B4447,0),HLOOKUP(N$2+$A4447,Sheet2!BZ:NM,$B4447,0)&lt;&gt;""),HLOOKUP(N$2+$A4447,Sheet2!BZ:NM,$B4447,0),"")</f>
        <v/>
      </c>
      <c r="O4447" t="str">
        <f>IF(OR(HLOOKUP(O$2+$A4447,Sheet2!CA:NN,$B4447,0),HLOOKUP(O$2+$A4447,Sheet2!CA:NN,$B4447,0)&lt;&gt;""),HLOOKUP(O$2+$A4447,Sheet2!CA:NN,$B4447,0),"")</f>
        <v/>
      </c>
      <c r="P4447" t="str">
        <f>IF(OR(HLOOKUP(P$2+$A4447,Sheet2!CB:NO,$B4447,0),HLOOKUP(P$2+$A4447,Sheet2!CB:NO,$B4447,0)&lt;&gt;""),HLOOKUP(P$2+$A4447,Sheet2!CB:NO,$B4447,0),"")</f>
        <v/>
      </c>
      <c r="Q4447" t="str">
        <f>IF(OR(HLOOKUP(Q$2+$A4447,Sheet2!CC:NO,$B4447,0),HLOOKUP(Q$2+$A4447,Sheet2!CC:NO,$B4447,0)&lt;&gt;""),HLOOKUP(Q$2+$A4447,Sheet2!CC:NO,$B4447,0),"")</f>
        <v/>
      </c>
    </row>
    <row r="4448" spans="1:17" x14ac:dyDescent="0.25">
      <c r="A4448" s="64">
        <f t="shared" si="555"/>
        <v>24</v>
      </c>
      <c r="B4448" s="64">
        <f t="shared" si="556"/>
        <v>449</v>
      </c>
      <c r="C4448" s="64">
        <f t="shared" si="557"/>
        <v>5</v>
      </c>
      <c r="D4448" s="64">
        <f t="shared" si="558"/>
        <v>445</v>
      </c>
      <c r="E4448" s="64">
        <f t="shared" si="559"/>
        <v>2221</v>
      </c>
      <c r="F4448" s="64" t="str">
        <f t="shared" si="552"/>
        <v/>
      </c>
      <c r="G4448" s="64" t="str">
        <f t="shared" si="553"/>
        <v/>
      </c>
      <c r="H4448" s="64" t="str">
        <f t="shared" si="554"/>
        <v/>
      </c>
      <c r="I4448" s="80" t="str">
        <f>IFERROR(VLOOKUP(D4448,Sheet2!A:B,2,0),"")</f>
        <v/>
      </c>
      <c r="J4448" s="64" t="str">
        <f>IFERROR(IF(I4448&lt;&gt;"",VLOOKUP(I4448,Sheet2!B:C,2,0),""),"")</f>
        <v/>
      </c>
      <c r="K4448" s="64" t="str">
        <f>IFERROR( IF(I4448&lt;&gt;"", HLOOKUP(L$2+$A4448,Sheet2!BX:NK,2,0),""),"")</f>
        <v/>
      </c>
      <c r="L4448" t="str">
        <f>IF(OR(HLOOKUP(L$2+$A4448,Sheet2!BX:NK,$B4448,0),HLOOKUP(L$2+$A4448,Sheet2!BX:NK,$B4448,0)&lt;&gt;""),HLOOKUP(L$2+$A4448,Sheet2!BX:NK,$B4448,0),"")</f>
        <v/>
      </c>
      <c r="M4448" t="str">
        <f>IF(OR(HLOOKUP(M$2+$A4448,Sheet2!BY:NL,$B4448,0),HLOOKUP(M$2+$A4448,Sheet2!BY:NL,$B4448,0)&lt;&gt;""),HLOOKUP(M$2+$A4448,Sheet2!BY:NL,$B4448,0),"")</f>
        <v/>
      </c>
      <c r="N4448" t="str">
        <f>IF(OR(HLOOKUP(N$2+$A4448,Sheet2!BZ:NM,$B4448,0),HLOOKUP(N$2+$A4448,Sheet2!BZ:NM,$B4448,0)&lt;&gt;""),HLOOKUP(N$2+$A4448,Sheet2!BZ:NM,$B4448,0),"")</f>
        <v/>
      </c>
      <c r="O4448" t="str">
        <f>IF(OR(HLOOKUP(O$2+$A4448,Sheet2!CA:NN,$B4448,0),HLOOKUP(O$2+$A4448,Sheet2!CA:NN,$B4448,0)&lt;&gt;""),HLOOKUP(O$2+$A4448,Sheet2!CA:NN,$B4448,0),"")</f>
        <v/>
      </c>
      <c r="P4448" t="str">
        <f>IF(OR(HLOOKUP(P$2+$A4448,Sheet2!CB:NO,$B4448,0),HLOOKUP(P$2+$A4448,Sheet2!CB:NO,$B4448,0)&lt;&gt;""),HLOOKUP(P$2+$A4448,Sheet2!CB:NO,$B4448,0),"")</f>
        <v/>
      </c>
      <c r="Q4448" t="str">
        <f>IF(OR(HLOOKUP(Q$2+$A4448,Sheet2!CC:NO,$B4448,0),HLOOKUP(Q$2+$A4448,Sheet2!CC:NO,$B4448,0)&lt;&gt;""),HLOOKUP(Q$2+$A4448,Sheet2!CC:NO,$B4448,0),"")</f>
        <v/>
      </c>
    </row>
    <row r="4449" spans="1:17" x14ac:dyDescent="0.25">
      <c r="A4449" s="64">
        <f t="shared" si="555"/>
        <v>30</v>
      </c>
      <c r="B4449" s="64">
        <f t="shared" si="556"/>
        <v>449</v>
      </c>
      <c r="C4449" s="64">
        <f t="shared" si="557"/>
        <v>6</v>
      </c>
      <c r="D4449" s="64">
        <f t="shared" si="558"/>
        <v>445</v>
      </c>
      <c r="E4449" s="64">
        <f t="shared" si="559"/>
        <v>2221</v>
      </c>
      <c r="F4449" s="64" t="str">
        <f t="shared" si="552"/>
        <v/>
      </c>
      <c r="G4449" s="64" t="str">
        <f t="shared" si="553"/>
        <v/>
      </c>
      <c r="H4449" s="64" t="str">
        <f t="shared" si="554"/>
        <v/>
      </c>
      <c r="I4449" s="80" t="str">
        <f>IFERROR(VLOOKUP(D4449,Sheet2!A:B,2,0),"")</f>
        <v/>
      </c>
      <c r="J4449" s="64" t="str">
        <f>IFERROR(IF(I4449&lt;&gt;"",VLOOKUP(I4449,Sheet2!B:C,2,0),""),"")</f>
        <v/>
      </c>
      <c r="K4449" s="64" t="str">
        <f>IFERROR( IF(I4449&lt;&gt;"", HLOOKUP(L$2+$A4449,Sheet2!BX:NK,2,0),""),"")</f>
        <v/>
      </c>
      <c r="L4449" t="str">
        <f>IF(OR(HLOOKUP(L$2+$A4449,Sheet2!BX:NK,$B4449,0),HLOOKUP(L$2+$A4449,Sheet2!BX:NK,$B4449,0)&lt;&gt;""),HLOOKUP(L$2+$A4449,Sheet2!BX:NK,$B4449,0),"")</f>
        <v/>
      </c>
      <c r="M4449" t="str">
        <f>IF(OR(HLOOKUP(M$2+$A4449,Sheet2!BY:NL,$B4449,0),HLOOKUP(M$2+$A4449,Sheet2!BY:NL,$B4449,0)&lt;&gt;""),HLOOKUP(M$2+$A4449,Sheet2!BY:NL,$B4449,0),"")</f>
        <v/>
      </c>
      <c r="N4449" t="str">
        <f>IF(OR(HLOOKUP(N$2+$A4449,Sheet2!BZ:NM,$B4449,0),HLOOKUP(N$2+$A4449,Sheet2!BZ:NM,$B4449,0)&lt;&gt;""),HLOOKUP(N$2+$A4449,Sheet2!BZ:NM,$B4449,0),"")</f>
        <v/>
      </c>
      <c r="O4449" t="str">
        <f>IF(OR(HLOOKUP(O$2+$A4449,Sheet2!CA:NN,$B4449,0),HLOOKUP(O$2+$A4449,Sheet2!CA:NN,$B4449,0)&lt;&gt;""),HLOOKUP(O$2+$A4449,Sheet2!CA:NN,$B4449,0),"")</f>
        <v/>
      </c>
      <c r="P4449" t="str">
        <f>IF(OR(HLOOKUP(P$2+$A4449,Sheet2!CB:NO,$B4449,0),HLOOKUP(P$2+$A4449,Sheet2!CB:NO,$B4449,0)&lt;&gt;""),HLOOKUP(P$2+$A4449,Sheet2!CB:NO,$B4449,0),"")</f>
        <v/>
      </c>
      <c r="Q4449" t="str">
        <f>IF(OR(HLOOKUP(Q$2+$A4449,Sheet2!CC:NO,$B4449,0),HLOOKUP(Q$2+$A4449,Sheet2!CC:NO,$B4449,0)&lt;&gt;""),HLOOKUP(Q$2+$A4449,Sheet2!CC:NO,$B4449,0),"")</f>
        <v/>
      </c>
    </row>
    <row r="4450" spans="1:17" x14ac:dyDescent="0.25">
      <c r="A4450" s="64">
        <f t="shared" si="555"/>
        <v>36</v>
      </c>
      <c r="B4450" s="64">
        <f t="shared" si="556"/>
        <v>449</v>
      </c>
      <c r="C4450" s="64">
        <f t="shared" si="557"/>
        <v>7</v>
      </c>
      <c r="D4450" s="64">
        <f t="shared" si="558"/>
        <v>445</v>
      </c>
      <c r="E4450" s="64">
        <f t="shared" si="559"/>
        <v>2221</v>
      </c>
      <c r="F4450" s="64" t="str">
        <f t="shared" si="552"/>
        <v/>
      </c>
      <c r="G4450" s="64" t="str">
        <f t="shared" si="553"/>
        <v/>
      </c>
      <c r="H4450" s="64" t="str">
        <f t="shared" si="554"/>
        <v/>
      </c>
      <c r="I4450" s="80" t="str">
        <f>IFERROR(VLOOKUP(D4450,Sheet2!A:B,2,0),"")</f>
        <v/>
      </c>
      <c r="J4450" s="64" t="str">
        <f>IFERROR(IF(I4450&lt;&gt;"",VLOOKUP(I4450,Sheet2!B:C,2,0),""),"")</f>
        <v/>
      </c>
      <c r="K4450" s="64" t="str">
        <f>IFERROR( IF(I4450&lt;&gt;"", HLOOKUP(L$2+$A4450,Sheet2!BX:NK,2,0),""),"")</f>
        <v/>
      </c>
      <c r="L4450" t="str">
        <f>IF(OR(HLOOKUP(L$2+$A4450,Sheet2!BX:NK,$B4450,0),HLOOKUP(L$2+$A4450,Sheet2!BX:NK,$B4450,0)&lt;&gt;""),HLOOKUP(L$2+$A4450,Sheet2!BX:NK,$B4450,0),"")</f>
        <v/>
      </c>
      <c r="M4450" t="str">
        <f>IF(OR(HLOOKUP(M$2+$A4450,Sheet2!BY:NL,$B4450,0),HLOOKUP(M$2+$A4450,Sheet2!BY:NL,$B4450,0)&lt;&gt;""),HLOOKUP(M$2+$A4450,Sheet2!BY:NL,$B4450,0),"")</f>
        <v/>
      </c>
      <c r="N4450" t="str">
        <f>IF(OR(HLOOKUP(N$2+$A4450,Sheet2!BZ:NM,$B4450,0),HLOOKUP(N$2+$A4450,Sheet2!BZ:NM,$B4450,0)&lt;&gt;""),HLOOKUP(N$2+$A4450,Sheet2!BZ:NM,$B4450,0),"")</f>
        <v/>
      </c>
      <c r="O4450" t="str">
        <f>IF(OR(HLOOKUP(O$2+$A4450,Sheet2!CA:NN,$B4450,0),HLOOKUP(O$2+$A4450,Sheet2!CA:NN,$B4450,0)&lt;&gt;""),HLOOKUP(O$2+$A4450,Sheet2!CA:NN,$B4450,0),"")</f>
        <v/>
      </c>
      <c r="P4450" t="str">
        <f>IF(OR(HLOOKUP(P$2+$A4450,Sheet2!CB:NO,$B4450,0),HLOOKUP(P$2+$A4450,Sheet2!CB:NO,$B4450,0)&lt;&gt;""),HLOOKUP(P$2+$A4450,Sheet2!CB:NO,$B4450,0),"")</f>
        <v/>
      </c>
      <c r="Q4450" t="str">
        <f>IF(OR(HLOOKUP(Q$2+$A4450,Sheet2!CC:NO,$B4450,0),HLOOKUP(Q$2+$A4450,Sheet2!CC:NO,$B4450,0)&lt;&gt;""),HLOOKUP(Q$2+$A4450,Sheet2!CC:NO,$B4450,0),"")</f>
        <v/>
      </c>
    </row>
    <row r="4451" spans="1:17" x14ac:dyDescent="0.25">
      <c r="A4451" s="64">
        <f t="shared" si="555"/>
        <v>42</v>
      </c>
      <c r="B4451" s="64">
        <f t="shared" si="556"/>
        <v>449</v>
      </c>
      <c r="C4451" s="64">
        <f t="shared" si="557"/>
        <v>8</v>
      </c>
      <c r="D4451" s="64">
        <f t="shared" si="558"/>
        <v>445</v>
      </c>
      <c r="E4451" s="64">
        <f t="shared" si="559"/>
        <v>2221</v>
      </c>
      <c r="F4451" s="64" t="str">
        <f t="shared" si="552"/>
        <v/>
      </c>
      <c r="G4451" s="64" t="str">
        <f t="shared" si="553"/>
        <v/>
      </c>
      <c r="H4451" s="64" t="str">
        <f t="shared" si="554"/>
        <v/>
      </c>
      <c r="I4451" s="80" t="str">
        <f>IFERROR(VLOOKUP(D4451,Sheet2!A:B,2,0),"")</f>
        <v/>
      </c>
      <c r="J4451" s="64" t="str">
        <f>IFERROR(IF(I4451&lt;&gt;"",VLOOKUP(I4451,Sheet2!B:C,2,0),""),"")</f>
        <v/>
      </c>
      <c r="K4451" s="64" t="str">
        <f>IFERROR( IF(I4451&lt;&gt;"", HLOOKUP(L$2+$A4451,Sheet2!BX:NK,2,0),""),"")</f>
        <v/>
      </c>
      <c r="L4451" t="str">
        <f>IF(OR(HLOOKUP(L$2+$A4451,Sheet2!BX:NK,$B4451,0),HLOOKUP(L$2+$A4451,Sheet2!BX:NK,$B4451,0)&lt;&gt;""),HLOOKUP(L$2+$A4451,Sheet2!BX:NK,$B4451,0),"")</f>
        <v/>
      </c>
      <c r="M4451" t="str">
        <f>IF(OR(HLOOKUP(M$2+$A4451,Sheet2!BY:NL,$B4451,0),HLOOKUP(M$2+$A4451,Sheet2!BY:NL,$B4451,0)&lt;&gt;""),HLOOKUP(M$2+$A4451,Sheet2!BY:NL,$B4451,0),"")</f>
        <v/>
      </c>
      <c r="N4451" t="str">
        <f>IF(OR(HLOOKUP(N$2+$A4451,Sheet2!BZ:NM,$B4451,0),HLOOKUP(N$2+$A4451,Sheet2!BZ:NM,$B4451,0)&lt;&gt;""),HLOOKUP(N$2+$A4451,Sheet2!BZ:NM,$B4451,0),"")</f>
        <v/>
      </c>
      <c r="O4451" t="str">
        <f>IF(OR(HLOOKUP(O$2+$A4451,Sheet2!CA:NN,$B4451,0),HLOOKUP(O$2+$A4451,Sheet2!CA:NN,$B4451,0)&lt;&gt;""),HLOOKUP(O$2+$A4451,Sheet2!CA:NN,$B4451,0),"")</f>
        <v/>
      </c>
      <c r="P4451" t="str">
        <f>IF(OR(HLOOKUP(P$2+$A4451,Sheet2!CB:NO,$B4451,0),HLOOKUP(P$2+$A4451,Sheet2!CB:NO,$B4451,0)&lt;&gt;""),HLOOKUP(P$2+$A4451,Sheet2!CB:NO,$B4451,0),"")</f>
        <v/>
      </c>
      <c r="Q4451" t="str">
        <f>IF(OR(HLOOKUP(Q$2+$A4451,Sheet2!CC:NO,$B4451,0),HLOOKUP(Q$2+$A4451,Sheet2!CC:NO,$B4451,0)&lt;&gt;""),HLOOKUP(Q$2+$A4451,Sheet2!CC:NO,$B4451,0),"")</f>
        <v/>
      </c>
    </row>
    <row r="4452" spans="1:17" x14ac:dyDescent="0.25">
      <c r="A4452" s="64">
        <f t="shared" si="555"/>
        <v>48</v>
      </c>
      <c r="B4452" s="64">
        <f t="shared" si="556"/>
        <v>449</v>
      </c>
      <c r="C4452" s="64">
        <f t="shared" si="557"/>
        <v>9</v>
      </c>
      <c r="D4452" s="64">
        <f t="shared" si="558"/>
        <v>445</v>
      </c>
      <c r="E4452" s="64">
        <f t="shared" si="559"/>
        <v>2221</v>
      </c>
      <c r="F4452" s="64" t="str">
        <f t="shared" si="552"/>
        <v/>
      </c>
      <c r="G4452" s="64" t="str">
        <f t="shared" si="553"/>
        <v/>
      </c>
      <c r="H4452" s="64" t="str">
        <f t="shared" si="554"/>
        <v/>
      </c>
      <c r="I4452" s="80" t="str">
        <f>IFERROR(VLOOKUP(D4452,Sheet2!A:B,2,0),"")</f>
        <v/>
      </c>
      <c r="J4452" s="64" t="str">
        <f>IFERROR(IF(I4452&lt;&gt;"",VLOOKUP(I4452,Sheet2!B:C,2,0),""),"")</f>
        <v/>
      </c>
      <c r="K4452" s="64" t="str">
        <f>IFERROR( IF(I4452&lt;&gt;"", HLOOKUP(L$2+$A4452,Sheet2!BX:NK,2,0),""),"")</f>
        <v/>
      </c>
      <c r="L4452" t="str">
        <f>IF(OR(HLOOKUP(L$2+$A4452,Sheet2!BX:NK,$B4452,0),HLOOKUP(L$2+$A4452,Sheet2!BX:NK,$B4452,0)&lt;&gt;""),HLOOKUP(L$2+$A4452,Sheet2!BX:NK,$B4452,0),"")</f>
        <v/>
      </c>
      <c r="M4452" t="str">
        <f>IF(OR(HLOOKUP(M$2+$A4452,Sheet2!BY:NL,$B4452,0),HLOOKUP(M$2+$A4452,Sheet2!BY:NL,$B4452,0)&lt;&gt;""),HLOOKUP(M$2+$A4452,Sheet2!BY:NL,$B4452,0),"")</f>
        <v/>
      </c>
      <c r="N4452" t="str">
        <f>IF(OR(HLOOKUP(N$2+$A4452,Sheet2!BZ:NM,$B4452,0),HLOOKUP(N$2+$A4452,Sheet2!BZ:NM,$B4452,0)&lt;&gt;""),HLOOKUP(N$2+$A4452,Sheet2!BZ:NM,$B4452,0),"")</f>
        <v/>
      </c>
      <c r="O4452" t="str">
        <f>IF(OR(HLOOKUP(O$2+$A4452,Sheet2!CA:NN,$B4452,0),HLOOKUP(O$2+$A4452,Sheet2!CA:NN,$B4452,0)&lt;&gt;""),HLOOKUP(O$2+$A4452,Sheet2!CA:NN,$B4452,0),"")</f>
        <v/>
      </c>
      <c r="P4452" t="str">
        <f>IF(OR(HLOOKUP(P$2+$A4452,Sheet2!CB:NO,$B4452,0),HLOOKUP(P$2+$A4452,Sheet2!CB:NO,$B4452,0)&lt;&gt;""),HLOOKUP(P$2+$A4452,Sheet2!CB:NO,$B4452,0),"")</f>
        <v/>
      </c>
      <c r="Q4452" t="str">
        <f>IF(OR(HLOOKUP(Q$2+$A4452,Sheet2!CC:NO,$B4452,0),HLOOKUP(Q$2+$A4452,Sheet2!CC:NO,$B4452,0)&lt;&gt;""),HLOOKUP(Q$2+$A4452,Sheet2!CC:NO,$B4452,0),"")</f>
        <v/>
      </c>
    </row>
    <row r="4453" spans="1:17" x14ac:dyDescent="0.25">
      <c r="A4453" s="64">
        <f t="shared" si="555"/>
        <v>54</v>
      </c>
      <c r="B4453" s="64">
        <f t="shared" si="556"/>
        <v>449</v>
      </c>
      <c r="C4453" s="64">
        <f t="shared" si="557"/>
        <v>10</v>
      </c>
      <c r="D4453" s="64">
        <f t="shared" si="558"/>
        <v>445</v>
      </c>
      <c r="E4453" s="64">
        <f t="shared" si="559"/>
        <v>2221</v>
      </c>
      <c r="F4453" s="64" t="str">
        <f t="shared" si="552"/>
        <v/>
      </c>
      <c r="G4453" s="64" t="str">
        <f t="shared" si="553"/>
        <v/>
      </c>
      <c r="H4453" s="64" t="str">
        <f t="shared" si="554"/>
        <v/>
      </c>
      <c r="I4453" s="80" t="str">
        <f>IFERROR(VLOOKUP(D4453,Sheet2!A:B,2,0),"")</f>
        <v/>
      </c>
      <c r="J4453" s="64" t="str">
        <f>IFERROR(IF(I4453&lt;&gt;"",VLOOKUP(I4453,Sheet2!B:C,2,0),""),"")</f>
        <v/>
      </c>
      <c r="K4453" s="64" t="str">
        <f>IFERROR( IF(I4453&lt;&gt;"", HLOOKUP(L$2+$A4453,Sheet2!BX:NK,2,0),""),"")</f>
        <v/>
      </c>
      <c r="L4453" t="str">
        <f>IF(OR(HLOOKUP(L$2+$A4453,Sheet2!BX:NK,$B4453,0),HLOOKUP(L$2+$A4453,Sheet2!BX:NK,$B4453,0)&lt;&gt;""),HLOOKUP(L$2+$A4453,Sheet2!BX:NK,$B4453,0),"")</f>
        <v/>
      </c>
      <c r="M4453" t="str">
        <f>IF(OR(HLOOKUP(M$2+$A4453,Sheet2!BY:NL,$B4453,0),HLOOKUP(M$2+$A4453,Sheet2!BY:NL,$B4453,0)&lt;&gt;""),HLOOKUP(M$2+$A4453,Sheet2!BY:NL,$B4453,0),"")</f>
        <v/>
      </c>
      <c r="N4453" t="str">
        <f>IF(OR(HLOOKUP(N$2+$A4453,Sheet2!BZ:NM,$B4453,0),HLOOKUP(N$2+$A4453,Sheet2!BZ:NM,$B4453,0)&lt;&gt;""),HLOOKUP(N$2+$A4453,Sheet2!BZ:NM,$B4453,0),"")</f>
        <v/>
      </c>
      <c r="O4453" t="str">
        <f>IF(OR(HLOOKUP(O$2+$A4453,Sheet2!CA:NN,$B4453,0),HLOOKUP(O$2+$A4453,Sheet2!CA:NN,$B4453,0)&lt;&gt;""),HLOOKUP(O$2+$A4453,Sheet2!CA:NN,$B4453,0),"")</f>
        <v/>
      </c>
      <c r="P4453" t="str">
        <f>IF(OR(HLOOKUP(P$2+$A4453,Sheet2!CB:NO,$B4453,0),HLOOKUP(P$2+$A4453,Sheet2!CB:NO,$B4453,0)&lt;&gt;""),HLOOKUP(P$2+$A4453,Sheet2!CB:NO,$B4453,0),"")</f>
        <v/>
      </c>
      <c r="Q4453" t="str">
        <f>IF(OR(HLOOKUP(Q$2+$A4453,Sheet2!CC:NO,$B4453,0),HLOOKUP(Q$2+$A4453,Sheet2!CC:NO,$B4453,0)&lt;&gt;""),HLOOKUP(Q$2+$A4453,Sheet2!CC:NO,$B4453,0),"")</f>
        <v/>
      </c>
    </row>
    <row r="4454" spans="1:17" x14ac:dyDescent="0.25">
      <c r="A4454" s="64">
        <f t="shared" si="555"/>
        <v>0</v>
      </c>
      <c r="B4454" s="64">
        <f t="shared" si="556"/>
        <v>450</v>
      </c>
      <c r="C4454" s="64">
        <f t="shared" si="557"/>
        <v>1</v>
      </c>
      <c r="D4454" s="64">
        <f t="shared" si="558"/>
        <v>446</v>
      </c>
      <c r="E4454" s="64">
        <f t="shared" si="559"/>
        <v>2226</v>
      </c>
      <c r="F4454" s="64" t="str">
        <f t="shared" si="552"/>
        <v/>
      </c>
      <c r="G4454" s="64" t="str">
        <f t="shared" si="553"/>
        <v/>
      </c>
      <c r="H4454" s="64" t="str">
        <f t="shared" si="554"/>
        <v/>
      </c>
      <c r="I4454" s="80" t="str">
        <f>IFERROR(VLOOKUP(D4454,Sheet2!A:B,2,0),"")</f>
        <v/>
      </c>
      <c r="J4454" s="64" t="str">
        <f>IFERROR(IF(I4454&lt;&gt;"",VLOOKUP(I4454,Sheet2!B:C,2,0),""),"")</f>
        <v/>
      </c>
      <c r="K4454" s="64" t="str">
        <f>IFERROR( IF(I4454&lt;&gt;"", HLOOKUP(L$2+$A4454,Sheet2!BX:NK,2,0),""),"")</f>
        <v/>
      </c>
      <c r="L4454" t="str">
        <f>IF(OR(HLOOKUP(L$2+$A4454,Sheet2!BX:NK,$B4454,0),HLOOKUP(L$2+$A4454,Sheet2!BX:NK,$B4454,0)&lt;&gt;""),HLOOKUP(L$2+$A4454,Sheet2!BX:NK,$B4454,0),"")</f>
        <v/>
      </c>
      <c r="M4454" t="str">
        <f>IF(OR(HLOOKUP(M$2+$A4454,Sheet2!BY:NL,$B4454,0),HLOOKUP(M$2+$A4454,Sheet2!BY:NL,$B4454,0)&lt;&gt;""),HLOOKUP(M$2+$A4454,Sheet2!BY:NL,$B4454,0),"")</f>
        <v/>
      </c>
      <c r="N4454" t="str">
        <f>IF(OR(HLOOKUP(N$2+$A4454,Sheet2!BZ:NM,$B4454,0),HLOOKUP(N$2+$A4454,Sheet2!BZ:NM,$B4454,0)&lt;&gt;""),HLOOKUP(N$2+$A4454,Sheet2!BZ:NM,$B4454,0),"")</f>
        <v/>
      </c>
      <c r="O4454" t="str">
        <f>IF(OR(HLOOKUP(O$2+$A4454,Sheet2!CA:NN,$B4454,0),HLOOKUP(O$2+$A4454,Sheet2!CA:NN,$B4454,0)&lt;&gt;""),HLOOKUP(O$2+$A4454,Sheet2!CA:NN,$B4454,0),"")</f>
        <v/>
      </c>
      <c r="P4454" t="str">
        <f>IF(OR(HLOOKUP(P$2+$A4454,Sheet2!CB:NO,$B4454,0),HLOOKUP(P$2+$A4454,Sheet2!CB:NO,$B4454,0)&lt;&gt;""),HLOOKUP(P$2+$A4454,Sheet2!CB:NO,$B4454,0),"")</f>
        <v/>
      </c>
      <c r="Q4454" t="str">
        <f>IF(OR(HLOOKUP(Q$2+$A4454,Sheet2!CC:NO,$B4454,0),HLOOKUP(Q$2+$A4454,Sheet2!CC:NO,$B4454,0)&lt;&gt;""),HLOOKUP(Q$2+$A4454,Sheet2!CC:NO,$B4454,0),"")</f>
        <v/>
      </c>
    </row>
    <row r="4455" spans="1:17" x14ac:dyDescent="0.25">
      <c r="A4455" s="64">
        <f t="shared" si="555"/>
        <v>6</v>
      </c>
      <c r="B4455" s="64">
        <f t="shared" si="556"/>
        <v>450</v>
      </c>
      <c r="C4455" s="64">
        <f t="shared" si="557"/>
        <v>2</v>
      </c>
      <c r="D4455" s="64">
        <f t="shared" si="558"/>
        <v>446</v>
      </c>
      <c r="E4455" s="64">
        <f t="shared" si="559"/>
        <v>2226</v>
      </c>
      <c r="F4455" s="64" t="str">
        <f t="shared" si="552"/>
        <v/>
      </c>
      <c r="G4455" s="64" t="str">
        <f t="shared" si="553"/>
        <v/>
      </c>
      <c r="H4455" s="64" t="str">
        <f t="shared" si="554"/>
        <v/>
      </c>
      <c r="I4455" s="80" t="str">
        <f>IFERROR(VLOOKUP(D4455,Sheet2!A:B,2,0),"")</f>
        <v/>
      </c>
      <c r="J4455" s="64" t="str">
        <f>IFERROR(IF(I4455&lt;&gt;"",VLOOKUP(I4455,Sheet2!B:C,2,0),""),"")</f>
        <v/>
      </c>
      <c r="K4455" s="64" t="str">
        <f>IFERROR( IF(I4455&lt;&gt;"", HLOOKUP(L$2+$A4455,Sheet2!BX:NK,2,0),""),"")</f>
        <v/>
      </c>
      <c r="L4455" t="str">
        <f>IF(OR(HLOOKUP(L$2+$A4455,Sheet2!BX:NK,$B4455,0),HLOOKUP(L$2+$A4455,Sheet2!BX:NK,$B4455,0)&lt;&gt;""),HLOOKUP(L$2+$A4455,Sheet2!BX:NK,$B4455,0),"")</f>
        <v/>
      </c>
      <c r="M4455" t="str">
        <f>IF(OR(HLOOKUP(M$2+$A4455,Sheet2!BY:NL,$B4455,0),HLOOKUP(M$2+$A4455,Sheet2!BY:NL,$B4455,0)&lt;&gt;""),HLOOKUP(M$2+$A4455,Sheet2!BY:NL,$B4455,0),"")</f>
        <v/>
      </c>
      <c r="N4455" t="str">
        <f>IF(OR(HLOOKUP(N$2+$A4455,Sheet2!BZ:NM,$B4455,0),HLOOKUP(N$2+$A4455,Sheet2!BZ:NM,$B4455,0)&lt;&gt;""),HLOOKUP(N$2+$A4455,Sheet2!BZ:NM,$B4455,0),"")</f>
        <v/>
      </c>
      <c r="O4455" t="str">
        <f>IF(OR(HLOOKUP(O$2+$A4455,Sheet2!CA:NN,$B4455,0),HLOOKUP(O$2+$A4455,Sheet2!CA:NN,$B4455,0)&lt;&gt;""),HLOOKUP(O$2+$A4455,Sheet2!CA:NN,$B4455,0),"")</f>
        <v/>
      </c>
      <c r="P4455" t="str">
        <f>IF(OR(HLOOKUP(P$2+$A4455,Sheet2!CB:NO,$B4455,0),HLOOKUP(P$2+$A4455,Sheet2!CB:NO,$B4455,0)&lt;&gt;""),HLOOKUP(P$2+$A4455,Sheet2!CB:NO,$B4455,0),"")</f>
        <v/>
      </c>
      <c r="Q4455" t="str">
        <f>IF(OR(HLOOKUP(Q$2+$A4455,Sheet2!CC:NO,$B4455,0),HLOOKUP(Q$2+$A4455,Sheet2!CC:NO,$B4455,0)&lt;&gt;""),HLOOKUP(Q$2+$A4455,Sheet2!CC:NO,$B4455,0),"")</f>
        <v/>
      </c>
    </row>
    <row r="4456" spans="1:17" x14ac:dyDescent="0.25">
      <c r="A4456" s="64">
        <f t="shared" si="555"/>
        <v>12</v>
      </c>
      <c r="B4456" s="64">
        <f t="shared" si="556"/>
        <v>450</v>
      </c>
      <c r="C4456" s="64">
        <f t="shared" si="557"/>
        <v>3</v>
      </c>
      <c r="D4456" s="64">
        <f t="shared" si="558"/>
        <v>446</v>
      </c>
      <c r="E4456" s="64">
        <f t="shared" si="559"/>
        <v>2226</v>
      </c>
      <c r="F4456" s="64" t="str">
        <f t="shared" si="552"/>
        <v/>
      </c>
      <c r="G4456" s="64" t="str">
        <f t="shared" si="553"/>
        <v/>
      </c>
      <c r="H4456" s="64" t="str">
        <f t="shared" si="554"/>
        <v/>
      </c>
      <c r="I4456" s="80" t="str">
        <f>IFERROR(VLOOKUP(D4456,Sheet2!A:B,2,0),"")</f>
        <v/>
      </c>
      <c r="J4456" s="64" t="str">
        <f>IFERROR(IF(I4456&lt;&gt;"",VLOOKUP(I4456,Sheet2!B:C,2,0),""),"")</f>
        <v/>
      </c>
      <c r="K4456" s="64" t="str">
        <f>IFERROR( IF(I4456&lt;&gt;"", HLOOKUP(L$2+$A4456,Sheet2!BX:NK,2,0),""),"")</f>
        <v/>
      </c>
      <c r="L4456" t="str">
        <f>IF(OR(HLOOKUP(L$2+$A4456,Sheet2!BX:NK,$B4456,0),HLOOKUP(L$2+$A4456,Sheet2!BX:NK,$B4456,0)&lt;&gt;""),HLOOKUP(L$2+$A4456,Sheet2!BX:NK,$B4456,0),"")</f>
        <v/>
      </c>
      <c r="M4456" t="str">
        <f>IF(OR(HLOOKUP(M$2+$A4456,Sheet2!BY:NL,$B4456,0),HLOOKUP(M$2+$A4456,Sheet2!BY:NL,$B4456,0)&lt;&gt;""),HLOOKUP(M$2+$A4456,Sheet2!BY:NL,$B4456,0),"")</f>
        <v/>
      </c>
      <c r="N4456" t="str">
        <f>IF(OR(HLOOKUP(N$2+$A4456,Sheet2!BZ:NM,$B4456,0),HLOOKUP(N$2+$A4456,Sheet2!BZ:NM,$B4456,0)&lt;&gt;""),HLOOKUP(N$2+$A4456,Sheet2!BZ:NM,$B4456,0),"")</f>
        <v/>
      </c>
      <c r="O4456" t="str">
        <f>IF(OR(HLOOKUP(O$2+$A4456,Sheet2!CA:NN,$B4456,0),HLOOKUP(O$2+$A4456,Sheet2!CA:NN,$B4456,0)&lt;&gt;""),HLOOKUP(O$2+$A4456,Sheet2!CA:NN,$B4456,0),"")</f>
        <v/>
      </c>
      <c r="P4456" t="str">
        <f>IF(OR(HLOOKUP(P$2+$A4456,Sheet2!CB:NO,$B4456,0),HLOOKUP(P$2+$A4456,Sheet2!CB:NO,$B4456,0)&lt;&gt;""),HLOOKUP(P$2+$A4456,Sheet2!CB:NO,$B4456,0),"")</f>
        <v/>
      </c>
      <c r="Q4456" t="str">
        <f>IF(OR(HLOOKUP(Q$2+$A4456,Sheet2!CC:NO,$B4456,0),HLOOKUP(Q$2+$A4456,Sheet2!CC:NO,$B4456,0)&lt;&gt;""),HLOOKUP(Q$2+$A4456,Sheet2!CC:NO,$B4456,0),"")</f>
        <v/>
      </c>
    </row>
    <row r="4457" spans="1:17" x14ac:dyDescent="0.25">
      <c r="A4457" s="64">
        <f t="shared" si="555"/>
        <v>18</v>
      </c>
      <c r="B4457" s="64">
        <f t="shared" si="556"/>
        <v>450</v>
      </c>
      <c r="C4457" s="64">
        <f t="shared" si="557"/>
        <v>4</v>
      </c>
      <c r="D4457" s="64">
        <f t="shared" si="558"/>
        <v>446</v>
      </c>
      <c r="E4457" s="64">
        <f t="shared" si="559"/>
        <v>2226</v>
      </c>
      <c r="F4457" s="64" t="str">
        <f t="shared" si="552"/>
        <v/>
      </c>
      <c r="G4457" s="64" t="str">
        <f t="shared" si="553"/>
        <v/>
      </c>
      <c r="H4457" s="64" t="str">
        <f t="shared" si="554"/>
        <v/>
      </c>
      <c r="I4457" s="80" t="str">
        <f>IFERROR(VLOOKUP(D4457,Sheet2!A:B,2,0),"")</f>
        <v/>
      </c>
      <c r="J4457" s="64" t="str">
        <f>IFERROR(IF(I4457&lt;&gt;"",VLOOKUP(I4457,Sheet2!B:C,2,0),""),"")</f>
        <v/>
      </c>
      <c r="K4457" s="64" t="str">
        <f>IFERROR( IF(I4457&lt;&gt;"", HLOOKUP(L$2+$A4457,Sheet2!BX:NK,2,0),""),"")</f>
        <v/>
      </c>
      <c r="L4457" t="str">
        <f>IF(OR(HLOOKUP(L$2+$A4457,Sheet2!BX:NK,$B4457,0),HLOOKUP(L$2+$A4457,Sheet2!BX:NK,$B4457,0)&lt;&gt;""),HLOOKUP(L$2+$A4457,Sheet2!BX:NK,$B4457,0),"")</f>
        <v/>
      </c>
      <c r="M4457" t="str">
        <f>IF(OR(HLOOKUP(M$2+$A4457,Sheet2!BY:NL,$B4457,0),HLOOKUP(M$2+$A4457,Sheet2!BY:NL,$B4457,0)&lt;&gt;""),HLOOKUP(M$2+$A4457,Sheet2!BY:NL,$B4457,0),"")</f>
        <v/>
      </c>
      <c r="N4457" t="str">
        <f>IF(OR(HLOOKUP(N$2+$A4457,Sheet2!BZ:NM,$B4457,0),HLOOKUP(N$2+$A4457,Sheet2!BZ:NM,$B4457,0)&lt;&gt;""),HLOOKUP(N$2+$A4457,Sheet2!BZ:NM,$B4457,0),"")</f>
        <v/>
      </c>
      <c r="O4457" t="str">
        <f>IF(OR(HLOOKUP(O$2+$A4457,Sheet2!CA:NN,$B4457,0),HLOOKUP(O$2+$A4457,Sheet2!CA:NN,$B4457,0)&lt;&gt;""),HLOOKUP(O$2+$A4457,Sheet2!CA:NN,$B4457,0),"")</f>
        <v/>
      </c>
      <c r="P4457" t="str">
        <f>IF(OR(HLOOKUP(P$2+$A4457,Sheet2!CB:NO,$B4457,0),HLOOKUP(P$2+$A4457,Sheet2!CB:NO,$B4457,0)&lt;&gt;""),HLOOKUP(P$2+$A4457,Sheet2!CB:NO,$B4457,0),"")</f>
        <v/>
      </c>
      <c r="Q4457" t="str">
        <f>IF(OR(HLOOKUP(Q$2+$A4457,Sheet2!CC:NO,$B4457,0),HLOOKUP(Q$2+$A4457,Sheet2!CC:NO,$B4457,0)&lt;&gt;""),HLOOKUP(Q$2+$A4457,Sheet2!CC:NO,$B4457,0),"")</f>
        <v/>
      </c>
    </row>
    <row r="4458" spans="1:17" x14ac:dyDescent="0.25">
      <c r="A4458" s="64">
        <f t="shared" si="555"/>
        <v>24</v>
      </c>
      <c r="B4458" s="64">
        <f t="shared" si="556"/>
        <v>450</v>
      </c>
      <c r="C4458" s="64">
        <f t="shared" si="557"/>
        <v>5</v>
      </c>
      <c r="D4458" s="64">
        <f t="shared" si="558"/>
        <v>446</v>
      </c>
      <c r="E4458" s="64">
        <f t="shared" si="559"/>
        <v>2226</v>
      </c>
      <c r="F4458" s="64" t="str">
        <f t="shared" si="552"/>
        <v/>
      </c>
      <c r="G4458" s="64" t="str">
        <f t="shared" si="553"/>
        <v/>
      </c>
      <c r="H4458" s="64" t="str">
        <f t="shared" si="554"/>
        <v/>
      </c>
      <c r="I4458" s="80" t="str">
        <f>IFERROR(VLOOKUP(D4458,Sheet2!A:B,2,0),"")</f>
        <v/>
      </c>
      <c r="J4458" s="64" t="str">
        <f>IFERROR(IF(I4458&lt;&gt;"",VLOOKUP(I4458,Sheet2!B:C,2,0),""),"")</f>
        <v/>
      </c>
      <c r="K4458" s="64" t="str">
        <f>IFERROR( IF(I4458&lt;&gt;"", HLOOKUP(L$2+$A4458,Sheet2!BX:NK,2,0),""),"")</f>
        <v/>
      </c>
      <c r="L4458" t="str">
        <f>IF(OR(HLOOKUP(L$2+$A4458,Sheet2!BX:NK,$B4458,0),HLOOKUP(L$2+$A4458,Sheet2!BX:NK,$B4458,0)&lt;&gt;""),HLOOKUP(L$2+$A4458,Sheet2!BX:NK,$B4458,0),"")</f>
        <v/>
      </c>
      <c r="M4458" t="str">
        <f>IF(OR(HLOOKUP(M$2+$A4458,Sheet2!BY:NL,$B4458,0),HLOOKUP(M$2+$A4458,Sheet2!BY:NL,$B4458,0)&lt;&gt;""),HLOOKUP(M$2+$A4458,Sheet2!BY:NL,$B4458,0),"")</f>
        <v/>
      </c>
      <c r="N4458" t="str">
        <f>IF(OR(HLOOKUP(N$2+$A4458,Sheet2!BZ:NM,$B4458,0),HLOOKUP(N$2+$A4458,Sheet2!BZ:NM,$B4458,0)&lt;&gt;""),HLOOKUP(N$2+$A4458,Sheet2!BZ:NM,$B4458,0),"")</f>
        <v/>
      </c>
      <c r="O4458" t="str">
        <f>IF(OR(HLOOKUP(O$2+$A4458,Sheet2!CA:NN,$B4458,0),HLOOKUP(O$2+$A4458,Sheet2!CA:NN,$B4458,0)&lt;&gt;""),HLOOKUP(O$2+$A4458,Sheet2!CA:NN,$B4458,0),"")</f>
        <v/>
      </c>
      <c r="P4458" t="str">
        <f>IF(OR(HLOOKUP(P$2+$A4458,Sheet2!CB:NO,$B4458,0),HLOOKUP(P$2+$A4458,Sheet2!CB:NO,$B4458,0)&lt;&gt;""),HLOOKUP(P$2+$A4458,Sheet2!CB:NO,$B4458,0),"")</f>
        <v/>
      </c>
      <c r="Q4458" t="str">
        <f>IF(OR(HLOOKUP(Q$2+$A4458,Sheet2!CC:NO,$B4458,0),HLOOKUP(Q$2+$A4458,Sheet2!CC:NO,$B4458,0)&lt;&gt;""),HLOOKUP(Q$2+$A4458,Sheet2!CC:NO,$B4458,0),"")</f>
        <v/>
      </c>
    </row>
    <row r="4459" spans="1:17" x14ac:dyDescent="0.25">
      <c r="A4459" s="64">
        <f t="shared" si="555"/>
        <v>30</v>
      </c>
      <c r="B4459" s="64">
        <f t="shared" si="556"/>
        <v>450</v>
      </c>
      <c r="C4459" s="64">
        <f t="shared" si="557"/>
        <v>6</v>
      </c>
      <c r="D4459" s="64">
        <f t="shared" si="558"/>
        <v>446</v>
      </c>
      <c r="E4459" s="64">
        <f t="shared" si="559"/>
        <v>2226</v>
      </c>
      <c r="F4459" s="64" t="str">
        <f t="shared" si="552"/>
        <v/>
      </c>
      <c r="G4459" s="64" t="str">
        <f t="shared" si="553"/>
        <v/>
      </c>
      <c r="H4459" s="64" t="str">
        <f t="shared" si="554"/>
        <v/>
      </c>
      <c r="I4459" s="80" t="str">
        <f>IFERROR(VLOOKUP(D4459,Sheet2!A:B,2,0),"")</f>
        <v/>
      </c>
      <c r="J4459" s="64" t="str">
        <f>IFERROR(IF(I4459&lt;&gt;"",VLOOKUP(I4459,Sheet2!B:C,2,0),""),"")</f>
        <v/>
      </c>
      <c r="K4459" s="64" t="str">
        <f>IFERROR( IF(I4459&lt;&gt;"", HLOOKUP(L$2+$A4459,Sheet2!BX:NK,2,0),""),"")</f>
        <v/>
      </c>
      <c r="L4459" t="str">
        <f>IF(OR(HLOOKUP(L$2+$A4459,Sheet2!BX:NK,$B4459,0),HLOOKUP(L$2+$A4459,Sheet2!BX:NK,$B4459,0)&lt;&gt;""),HLOOKUP(L$2+$A4459,Sheet2!BX:NK,$B4459,0),"")</f>
        <v/>
      </c>
      <c r="M4459" t="str">
        <f>IF(OR(HLOOKUP(M$2+$A4459,Sheet2!BY:NL,$B4459,0),HLOOKUP(M$2+$A4459,Sheet2!BY:NL,$B4459,0)&lt;&gt;""),HLOOKUP(M$2+$A4459,Sheet2!BY:NL,$B4459,0),"")</f>
        <v/>
      </c>
      <c r="N4459" t="str">
        <f>IF(OR(HLOOKUP(N$2+$A4459,Sheet2!BZ:NM,$B4459,0),HLOOKUP(N$2+$A4459,Sheet2!BZ:NM,$B4459,0)&lt;&gt;""),HLOOKUP(N$2+$A4459,Sheet2!BZ:NM,$B4459,0),"")</f>
        <v/>
      </c>
      <c r="O4459" t="str">
        <f>IF(OR(HLOOKUP(O$2+$A4459,Sheet2!CA:NN,$B4459,0),HLOOKUP(O$2+$A4459,Sheet2!CA:NN,$B4459,0)&lt;&gt;""),HLOOKUP(O$2+$A4459,Sheet2!CA:NN,$B4459,0),"")</f>
        <v/>
      </c>
      <c r="P4459" t="str">
        <f>IF(OR(HLOOKUP(P$2+$A4459,Sheet2!CB:NO,$B4459,0),HLOOKUP(P$2+$A4459,Sheet2!CB:NO,$B4459,0)&lt;&gt;""),HLOOKUP(P$2+$A4459,Sheet2!CB:NO,$B4459,0),"")</f>
        <v/>
      </c>
      <c r="Q4459" t="str">
        <f>IF(OR(HLOOKUP(Q$2+$A4459,Sheet2!CC:NO,$B4459,0),HLOOKUP(Q$2+$A4459,Sheet2!CC:NO,$B4459,0)&lt;&gt;""),HLOOKUP(Q$2+$A4459,Sheet2!CC:NO,$B4459,0),"")</f>
        <v/>
      </c>
    </row>
    <row r="4460" spans="1:17" x14ac:dyDescent="0.25">
      <c r="A4460" s="64">
        <f t="shared" si="555"/>
        <v>36</v>
      </c>
      <c r="B4460" s="64">
        <f t="shared" si="556"/>
        <v>450</v>
      </c>
      <c r="C4460" s="64">
        <f t="shared" si="557"/>
        <v>7</v>
      </c>
      <c r="D4460" s="64">
        <f t="shared" si="558"/>
        <v>446</v>
      </c>
      <c r="E4460" s="64">
        <f t="shared" si="559"/>
        <v>2226</v>
      </c>
      <c r="F4460" s="64" t="str">
        <f t="shared" si="552"/>
        <v/>
      </c>
      <c r="G4460" s="64" t="str">
        <f t="shared" si="553"/>
        <v/>
      </c>
      <c r="H4460" s="64" t="str">
        <f t="shared" si="554"/>
        <v/>
      </c>
      <c r="I4460" s="80" t="str">
        <f>IFERROR(VLOOKUP(D4460,Sheet2!A:B,2,0),"")</f>
        <v/>
      </c>
      <c r="J4460" s="64" t="str">
        <f>IFERROR(IF(I4460&lt;&gt;"",VLOOKUP(I4460,Sheet2!B:C,2,0),""),"")</f>
        <v/>
      </c>
      <c r="K4460" s="64" t="str">
        <f>IFERROR( IF(I4460&lt;&gt;"", HLOOKUP(L$2+$A4460,Sheet2!BX:NK,2,0),""),"")</f>
        <v/>
      </c>
      <c r="L4460" t="str">
        <f>IF(OR(HLOOKUP(L$2+$A4460,Sheet2!BX:NK,$B4460,0),HLOOKUP(L$2+$A4460,Sheet2!BX:NK,$B4460,0)&lt;&gt;""),HLOOKUP(L$2+$A4460,Sheet2!BX:NK,$B4460,0),"")</f>
        <v/>
      </c>
      <c r="M4460" t="str">
        <f>IF(OR(HLOOKUP(M$2+$A4460,Sheet2!BY:NL,$B4460,0),HLOOKUP(M$2+$A4460,Sheet2!BY:NL,$B4460,0)&lt;&gt;""),HLOOKUP(M$2+$A4460,Sheet2!BY:NL,$B4460,0),"")</f>
        <v/>
      </c>
      <c r="N4460" t="str">
        <f>IF(OR(HLOOKUP(N$2+$A4460,Sheet2!BZ:NM,$B4460,0),HLOOKUP(N$2+$A4460,Sheet2!BZ:NM,$B4460,0)&lt;&gt;""),HLOOKUP(N$2+$A4460,Sheet2!BZ:NM,$B4460,0),"")</f>
        <v/>
      </c>
      <c r="O4460" t="str">
        <f>IF(OR(HLOOKUP(O$2+$A4460,Sheet2!CA:NN,$B4460,0),HLOOKUP(O$2+$A4460,Sheet2!CA:NN,$B4460,0)&lt;&gt;""),HLOOKUP(O$2+$A4460,Sheet2!CA:NN,$B4460,0),"")</f>
        <v/>
      </c>
      <c r="P4460" t="str">
        <f>IF(OR(HLOOKUP(P$2+$A4460,Sheet2!CB:NO,$B4460,0),HLOOKUP(P$2+$A4460,Sheet2!CB:NO,$B4460,0)&lt;&gt;""),HLOOKUP(P$2+$A4460,Sheet2!CB:NO,$B4460,0),"")</f>
        <v/>
      </c>
      <c r="Q4460" t="str">
        <f>IF(OR(HLOOKUP(Q$2+$A4460,Sheet2!CC:NO,$B4460,0),HLOOKUP(Q$2+$A4460,Sheet2!CC:NO,$B4460,0)&lt;&gt;""),HLOOKUP(Q$2+$A4460,Sheet2!CC:NO,$B4460,0),"")</f>
        <v/>
      </c>
    </row>
    <row r="4461" spans="1:17" x14ac:dyDescent="0.25">
      <c r="A4461" s="64">
        <f t="shared" si="555"/>
        <v>42</v>
      </c>
      <c r="B4461" s="64">
        <f t="shared" si="556"/>
        <v>450</v>
      </c>
      <c r="C4461" s="64">
        <f t="shared" si="557"/>
        <v>8</v>
      </c>
      <c r="D4461" s="64">
        <f t="shared" si="558"/>
        <v>446</v>
      </c>
      <c r="E4461" s="64">
        <f t="shared" si="559"/>
        <v>2226</v>
      </c>
      <c r="F4461" s="64" t="str">
        <f t="shared" si="552"/>
        <v/>
      </c>
      <c r="G4461" s="64" t="str">
        <f t="shared" si="553"/>
        <v/>
      </c>
      <c r="H4461" s="64" t="str">
        <f t="shared" si="554"/>
        <v/>
      </c>
      <c r="I4461" s="80" t="str">
        <f>IFERROR(VLOOKUP(D4461,Sheet2!A:B,2,0),"")</f>
        <v/>
      </c>
      <c r="J4461" s="64" t="str">
        <f>IFERROR(IF(I4461&lt;&gt;"",VLOOKUP(I4461,Sheet2!B:C,2,0),""),"")</f>
        <v/>
      </c>
      <c r="K4461" s="64" t="str">
        <f>IFERROR( IF(I4461&lt;&gt;"", HLOOKUP(L$2+$A4461,Sheet2!BX:NK,2,0),""),"")</f>
        <v/>
      </c>
      <c r="L4461" t="str">
        <f>IF(OR(HLOOKUP(L$2+$A4461,Sheet2!BX:NK,$B4461,0),HLOOKUP(L$2+$A4461,Sheet2!BX:NK,$B4461,0)&lt;&gt;""),HLOOKUP(L$2+$A4461,Sheet2!BX:NK,$B4461,0),"")</f>
        <v/>
      </c>
      <c r="M4461" t="str">
        <f>IF(OR(HLOOKUP(M$2+$A4461,Sheet2!BY:NL,$B4461,0),HLOOKUP(M$2+$A4461,Sheet2!BY:NL,$B4461,0)&lt;&gt;""),HLOOKUP(M$2+$A4461,Sheet2!BY:NL,$B4461,0),"")</f>
        <v/>
      </c>
      <c r="N4461" t="str">
        <f>IF(OR(HLOOKUP(N$2+$A4461,Sheet2!BZ:NM,$B4461,0),HLOOKUP(N$2+$A4461,Sheet2!BZ:NM,$B4461,0)&lt;&gt;""),HLOOKUP(N$2+$A4461,Sheet2!BZ:NM,$B4461,0),"")</f>
        <v/>
      </c>
      <c r="O4461" t="str">
        <f>IF(OR(HLOOKUP(O$2+$A4461,Sheet2!CA:NN,$B4461,0),HLOOKUP(O$2+$A4461,Sheet2!CA:NN,$B4461,0)&lt;&gt;""),HLOOKUP(O$2+$A4461,Sheet2!CA:NN,$B4461,0),"")</f>
        <v/>
      </c>
      <c r="P4461" t="str">
        <f>IF(OR(HLOOKUP(P$2+$A4461,Sheet2!CB:NO,$B4461,0),HLOOKUP(P$2+$A4461,Sheet2!CB:NO,$B4461,0)&lt;&gt;""),HLOOKUP(P$2+$A4461,Sheet2!CB:NO,$B4461,0),"")</f>
        <v/>
      </c>
      <c r="Q4461" t="str">
        <f>IF(OR(HLOOKUP(Q$2+$A4461,Sheet2!CC:NO,$B4461,0),HLOOKUP(Q$2+$A4461,Sheet2!CC:NO,$B4461,0)&lt;&gt;""),HLOOKUP(Q$2+$A4461,Sheet2!CC:NO,$B4461,0),"")</f>
        <v/>
      </c>
    </row>
    <row r="4462" spans="1:17" x14ac:dyDescent="0.25">
      <c r="A4462" s="64">
        <f t="shared" si="555"/>
        <v>48</v>
      </c>
      <c r="B4462" s="64">
        <f t="shared" si="556"/>
        <v>450</v>
      </c>
      <c r="C4462" s="64">
        <f t="shared" si="557"/>
        <v>9</v>
      </c>
      <c r="D4462" s="64">
        <f t="shared" si="558"/>
        <v>446</v>
      </c>
      <c r="E4462" s="64">
        <f t="shared" si="559"/>
        <v>2226</v>
      </c>
      <c r="F4462" s="64" t="str">
        <f t="shared" si="552"/>
        <v/>
      </c>
      <c r="G4462" s="64" t="str">
        <f t="shared" si="553"/>
        <v/>
      </c>
      <c r="H4462" s="64" t="str">
        <f t="shared" si="554"/>
        <v/>
      </c>
      <c r="I4462" s="80" t="str">
        <f>IFERROR(VLOOKUP(D4462,Sheet2!A:B,2,0),"")</f>
        <v/>
      </c>
      <c r="J4462" s="64" t="str">
        <f>IFERROR(IF(I4462&lt;&gt;"",VLOOKUP(I4462,Sheet2!B:C,2,0),""),"")</f>
        <v/>
      </c>
      <c r="K4462" s="64" t="str">
        <f>IFERROR( IF(I4462&lt;&gt;"", HLOOKUP(L$2+$A4462,Sheet2!BX:NK,2,0),""),"")</f>
        <v/>
      </c>
      <c r="L4462" t="str">
        <f>IF(OR(HLOOKUP(L$2+$A4462,Sheet2!BX:NK,$B4462,0),HLOOKUP(L$2+$A4462,Sheet2!BX:NK,$B4462,0)&lt;&gt;""),HLOOKUP(L$2+$A4462,Sheet2!BX:NK,$B4462,0),"")</f>
        <v/>
      </c>
      <c r="M4462" t="str">
        <f>IF(OR(HLOOKUP(M$2+$A4462,Sheet2!BY:NL,$B4462,0),HLOOKUP(M$2+$A4462,Sheet2!BY:NL,$B4462,0)&lt;&gt;""),HLOOKUP(M$2+$A4462,Sheet2!BY:NL,$B4462,0),"")</f>
        <v/>
      </c>
      <c r="N4462" t="str">
        <f>IF(OR(HLOOKUP(N$2+$A4462,Sheet2!BZ:NM,$B4462,0),HLOOKUP(N$2+$A4462,Sheet2!BZ:NM,$B4462,0)&lt;&gt;""),HLOOKUP(N$2+$A4462,Sheet2!BZ:NM,$B4462,0),"")</f>
        <v/>
      </c>
      <c r="O4462" t="str">
        <f>IF(OR(HLOOKUP(O$2+$A4462,Sheet2!CA:NN,$B4462,0),HLOOKUP(O$2+$A4462,Sheet2!CA:NN,$B4462,0)&lt;&gt;""),HLOOKUP(O$2+$A4462,Sheet2!CA:NN,$B4462,0),"")</f>
        <v/>
      </c>
      <c r="P4462" t="str">
        <f>IF(OR(HLOOKUP(P$2+$A4462,Sheet2!CB:NO,$B4462,0),HLOOKUP(P$2+$A4462,Sheet2!CB:NO,$B4462,0)&lt;&gt;""),HLOOKUP(P$2+$A4462,Sheet2!CB:NO,$B4462,0),"")</f>
        <v/>
      </c>
      <c r="Q4462" t="str">
        <f>IF(OR(HLOOKUP(Q$2+$A4462,Sheet2!CC:NO,$B4462,0),HLOOKUP(Q$2+$A4462,Sheet2!CC:NO,$B4462,0)&lt;&gt;""),HLOOKUP(Q$2+$A4462,Sheet2!CC:NO,$B4462,0),"")</f>
        <v/>
      </c>
    </row>
    <row r="4463" spans="1:17" x14ac:dyDescent="0.25">
      <c r="A4463" s="64">
        <f t="shared" si="555"/>
        <v>54</v>
      </c>
      <c r="B4463" s="64">
        <f t="shared" si="556"/>
        <v>450</v>
      </c>
      <c r="C4463" s="64">
        <f t="shared" si="557"/>
        <v>10</v>
      </c>
      <c r="D4463" s="64">
        <f t="shared" si="558"/>
        <v>446</v>
      </c>
      <c r="E4463" s="64">
        <f t="shared" si="559"/>
        <v>2226</v>
      </c>
      <c r="F4463" s="64" t="str">
        <f t="shared" si="552"/>
        <v/>
      </c>
      <c r="G4463" s="64" t="str">
        <f t="shared" si="553"/>
        <v/>
      </c>
      <c r="H4463" s="64" t="str">
        <f t="shared" si="554"/>
        <v/>
      </c>
      <c r="I4463" s="80" t="str">
        <f>IFERROR(VLOOKUP(D4463,Sheet2!A:B,2,0),"")</f>
        <v/>
      </c>
      <c r="J4463" s="64" t="str">
        <f>IFERROR(IF(I4463&lt;&gt;"",VLOOKUP(I4463,Sheet2!B:C,2,0),""),"")</f>
        <v/>
      </c>
      <c r="K4463" s="64" t="str">
        <f>IFERROR( IF(I4463&lt;&gt;"", HLOOKUP(L$2+$A4463,Sheet2!BX:NK,2,0),""),"")</f>
        <v/>
      </c>
      <c r="L4463" t="str">
        <f>IF(OR(HLOOKUP(L$2+$A4463,Sheet2!BX:NK,$B4463,0),HLOOKUP(L$2+$A4463,Sheet2!BX:NK,$B4463,0)&lt;&gt;""),HLOOKUP(L$2+$A4463,Sheet2!BX:NK,$B4463,0),"")</f>
        <v/>
      </c>
      <c r="M4463" t="str">
        <f>IF(OR(HLOOKUP(M$2+$A4463,Sheet2!BY:NL,$B4463,0),HLOOKUP(M$2+$A4463,Sheet2!BY:NL,$B4463,0)&lt;&gt;""),HLOOKUP(M$2+$A4463,Sheet2!BY:NL,$B4463,0),"")</f>
        <v/>
      </c>
      <c r="N4463" t="str">
        <f>IF(OR(HLOOKUP(N$2+$A4463,Sheet2!BZ:NM,$B4463,0),HLOOKUP(N$2+$A4463,Sheet2!BZ:NM,$B4463,0)&lt;&gt;""),HLOOKUP(N$2+$A4463,Sheet2!BZ:NM,$B4463,0),"")</f>
        <v/>
      </c>
      <c r="O4463" t="str">
        <f>IF(OR(HLOOKUP(O$2+$A4463,Sheet2!CA:NN,$B4463,0),HLOOKUP(O$2+$A4463,Sheet2!CA:NN,$B4463,0)&lt;&gt;""),HLOOKUP(O$2+$A4463,Sheet2!CA:NN,$B4463,0),"")</f>
        <v/>
      </c>
      <c r="P4463" t="str">
        <f>IF(OR(HLOOKUP(P$2+$A4463,Sheet2!CB:NO,$B4463,0),HLOOKUP(P$2+$A4463,Sheet2!CB:NO,$B4463,0)&lt;&gt;""),HLOOKUP(P$2+$A4463,Sheet2!CB:NO,$B4463,0),"")</f>
        <v/>
      </c>
      <c r="Q4463" t="str">
        <f>IF(OR(HLOOKUP(Q$2+$A4463,Sheet2!CC:NO,$B4463,0),HLOOKUP(Q$2+$A4463,Sheet2!CC:NO,$B4463,0)&lt;&gt;""),HLOOKUP(Q$2+$A4463,Sheet2!CC:NO,$B4463,0),"")</f>
        <v/>
      </c>
    </row>
    <row r="4464" spans="1:17" x14ac:dyDescent="0.25">
      <c r="A4464" s="64">
        <f t="shared" si="555"/>
        <v>0</v>
      </c>
      <c r="B4464" s="64">
        <f t="shared" si="556"/>
        <v>451</v>
      </c>
      <c r="C4464" s="64">
        <f t="shared" si="557"/>
        <v>1</v>
      </c>
      <c r="D4464" s="64">
        <f t="shared" si="558"/>
        <v>447</v>
      </c>
      <c r="E4464" s="64">
        <f t="shared" si="559"/>
        <v>2231</v>
      </c>
      <c r="F4464" s="64" t="str">
        <f t="shared" si="552"/>
        <v/>
      </c>
      <c r="G4464" s="64" t="str">
        <f t="shared" si="553"/>
        <v/>
      </c>
      <c r="H4464" s="64" t="str">
        <f t="shared" si="554"/>
        <v/>
      </c>
      <c r="I4464" s="80" t="str">
        <f>IFERROR(VLOOKUP(D4464,Sheet2!A:B,2,0),"")</f>
        <v/>
      </c>
      <c r="J4464" s="64" t="str">
        <f>IFERROR(IF(I4464&lt;&gt;"",VLOOKUP(I4464,Sheet2!B:C,2,0),""),"")</f>
        <v/>
      </c>
      <c r="K4464" s="64" t="str">
        <f>IFERROR( IF(I4464&lt;&gt;"", HLOOKUP(L$2+$A4464,Sheet2!BX:NK,2,0),""),"")</f>
        <v/>
      </c>
      <c r="L4464" t="str">
        <f>IF(OR(HLOOKUP(L$2+$A4464,Sheet2!BX:NK,$B4464,0),HLOOKUP(L$2+$A4464,Sheet2!BX:NK,$B4464,0)&lt;&gt;""),HLOOKUP(L$2+$A4464,Sheet2!BX:NK,$B4464,0),"")</f>
        <v/>
      </c>
      <c r="M4464" t="str">
        <f>IF(OR(HLOOKUP(M$2+$A4464,Sheet2!BY:NL,$B4464,0),HLOOKUP(M$2+$A4464,Sheet2!BY:NL,$B4464,0)&lt;&gt;""),HLOOKUP(M$2+$A4464,Sheet2!BY:NL,$B4464,0),"")</f>
        <v/>
      </c>
      <c r="N4464" t="str">
        <f>IF(OR(HLOOKUP(N$2+$A4464,Sheet2!BZ:NM,$B4464,0),HLOOKUP(N$2+$A4464,Sheet2!BZ:NM,$B4464,0)&lt;&gt;""),HLOOKUP(N$2+$A4464,Sheet2!BZ:NM,$B4464,0),"")</f>
        <v/>
      </c>
      <c r="O4464" t="str">
        <f>IF(OR(HLOOKUP(O$2+$A4464,Sheet2!CA:NN,$B4464,0),HLOOKUP(O$2+$A4464,Sheet2!CA:NN,$B4464,0)&lt;&gt;""),HLOOKUP(O$2+$A4464,Sheet2!CA:NN,$B4464,0),"")</f>
        <v/>
      </c>
      <c r="P4464" t="str">
        <f>IF(OR(HLOOKUP(P$2+$A4464,Sheet2!CB:NO,$B4464,0),HLOOKUP(P$2+$A4464,Sheet2!CB:NO,$B4464,0)&lt;&gt;""),HLOOKUP(P$2+$A4464,Sheet2!CB:NO,$B4464,0),"")</f>
        <v/>
      </c>
      <c r="Q4464" t="str">
        <f>IF(OR(HLOOKUP(Q$2+$A4464,Sheet2!CC:NO,$B4464,0),HLOOKUP(Q$2+$A4464,Sheet2!CC:NO,$B4464,0)&lt;&gt;""),HLOOKUP(Q$2+$A4464,Sheet2!CC:NO,$B4464,0),"")</f>
        <v/>
      </c>
    </row>
    <row r="4465" spans="1:17" x14ac:dyDescent="0.25">
      <c r="A4465" s="64">
        <f t="shared" si="555"/>
        <v>6</v>
      </c>
      <c r="B4465" s="64">
        <f t="shared" si="556"/>
        <v>451</v>
      </c>
      <c r="C4465" s="64">
        <f t="shared" si="557"/>
        <v>2</v>
      </c>
      <c r="D4465" s="64">
        <f t="shared" si="558"/>
        <v>447</v>
      </c>
      <c r="E4465" s="64">
        <f t="shared" si="559"/>
        <v>2231</v>
      </c>
      <c r="F4465" s="64" t="str">
        <f t="shared" si="552"/>
        <v/>
      </c>
      <c r="G4465" s="64" t="str">
        <f t="shared" si="553"/>
        <v/>
      </c>
      <c r="H4465" s="64" t="str">
        <f t="shared" si="554"/>
        <v/>
      </c>
      <c r="I4465" s="80" t="str">
        <f>IFERROR(VLOOKUP(D4465,Sheet2!A:B,2,0),"")</f>
        <v/>
      </c>
      <c r="J4465" s="64" t="str">
        <f>IFERROR(IF(I4465&lt;&gt;"",VLOOKUP(I4465,Sheet2!B:C,2,0),""),"")</f>
        <v/>
      </c>
      <c r="K4465" s="64" t="str">
        <f>IFERROR( IF(I4465&lt;&gt;"", HLOOKUP(L$2+$A4465,Sheet2!BX:NK,2,0),""),"")</f>
        <v/>
      </c>
      <c r="L4465" t="str">
        <f>IF(OR(HLOOKUP(L$2+$A4465,Sheet2!BX:NK,$B4465,0),HLOOKUP(L$2+$A4465,Sheet2!BX:NK,$B4465,0)&lt;&gt;""),HLOOKUP(L$2+$A4465,Sheet2!BX:NK,$B4465,0),"")</f>
        <v/>
      </c>
      <c r="M4465" t="str">
        <f>IF(OR(HLOOKUP(M$2+$A4465,Sheet2!BY:NL,$B4465,0),HLOOKUP(M$2+$A4465,Sheet2!BY:NL,$B4465,0)&lt;&gt;""),HLOOKUP(M$2+$A4465,Sheet2!BY:NL,$B4465,0),"")</f>
        <v/>
      </c>
      <c r="N4465" t="str">
        <f>IF(OR(HLOOKUP(N$2+$A4465,Sheet2!BZ:NM,$B4465,0),HLOOKUP(N$2+$A4465,Sheet2!BZ:NM,$B4465,0)&lt;&gt;""),HLOOKUP(N$2+$A4465,Sheet2!BZ:NM,$B4465,0),"")</f>
        <v/>
      </c>
      <c r="O4465" t="str">
        <f>IF(OR(HLOOKUP(O$2+$A4465,Sheet2!CA:NN,$B4465,0),HLOOKUP(O$2+$A4465,Sheet2!CA:NN,$B4465,0)&lt;&gt;""),HLOOKUP(O$2+$A4465,Sheet2!CA:NN,$B4465,0),"")</f>
        <v/>
      </c>
      <c r="P4465" t="str">
        <f>IF(OR(HLOOKUP(P$2+$A4465,Sheet2!CB:NO,$B4465,0),HLOOKUP(P$2+$A4465,Sheet2!CB:NO,$B4465,0)&lt;&gt;""),HLOOKUP(P$2+$A4465,Sheet2!CB:NO,$B4465,0),"")</f>
        <v/>
      </c>
      <c r="Q4465" t="str">
        <f>IF(OR(HLOOKUP(Q$2+$A4465,Sheet2!CC:NO,$B4465,0),HLOOKUP(Q$2+$A4465,Sheet2!CC:NO,$B4465,0)&lt;&gt;""),HLOOKUP(Q$2+$A4465,Sheet2!CC:NO,$B4465,0),"")</f>
        <v/>
      </c>
    </row>
    <row r="4466" spans="1:17" x14ac:dyDescent="0.25">
      <c r="A4466" s="64">
        <f t="shared" si="555"/>
        <v>12</v>
      </c>
      <c r="B4466" s="64">
        <f t="shared" si="556"/>
        <v>451</v>
      </c>
      <c r="C4466" s="64">
        <f t="shared" si="557"/>
        <v>3</v>
      </c>
      <c r="D4466" s="64">
        <f t="shared" si="558"/>
        <v>447</v>
      </c>
      <c r="E4466" s="64">
        <f t="shared" si="559"/>
        <v>2231</v>
      </c>
      <c r="F4466" s="64" t="str">
        <f t="shared" si="552"/>
        <v/>
      </c>
      <c r="G4466" s="64" t="str">
        <f t="shared" si="553"/>
        <v/>
      </c>
      <c r="H4466" s="64" t="str">
        <f t="shared" si="554"/>
        <v/>
      </c>
      <c r="I4466" s="80" t="str">
        <f>IFERROR(VLOOKUP(D4466,Sheet2!A:B,2,0),"")</f>
        <v/>
      </c>
      <c r="J4466" s="64" t="str">
        <f>IFERROR(IF(I4466&lt;&gt;"",VLOOKUP(I4466,Sheet2!B:C,2,0),""),"")</f>
        <v/>
      </c>
      <c r="K4466" s="64" t="str">
        <f>IFERROR( IF(I4466&lt;&gt;"", HLOOKUP(L$2+$A4466,Sheet2!BX:NK,2,0),""),"")</f>
        <v/>
      </c>
      <c r="L4466" t="str">
        <f>IF(OR(HLOOKUP(L$2+$A4466,Sheet2!BX:NK,$B4466,0),HLOOKUP(L$2+$A4466,Sheet2!BX:NK,$B4466,0)&lt;&gt;""),HLOOKUP(L$2+$A4466,Sheet2!BX:NK,$B4466,0),"")</f>
        <v/>
      </c>
      <c r="M4466" t="str">
        <f>IF(OR(HLOOKUP(M$2+$A4466,Sheet2!BY:NL,$B4466,0),HLOOKUP(M$2+$A4466,Sheet2!BY:NL,$B4466,0)&lt;&gt;""),HLOOKUP(M$2+$A4466,Sheet2!BY:NL,$B4466,0),"")</f>
        <v/>
      </c>
      <c r="N4466" t="str">
        <f>IF(OR(HLOOKUP(N$2+$A4466,Sheet2!BZ:NM,$B4466,0),HLOOKUP(N$2+$A4466,Sheet2!BZ:NM,$B4466,0)&lt;&gt;""),HLOOKUP(N$2+$A4466,Sheet2!BZ:NM,$B4466,0),"")</f>
        <v/>
      </c>
      <c r="O4466" t="str">
        <f>IF(OR(HLOOKUP(O$2+$A4466,Sheet2!CA:NN,$B4466,0),HLOOKUP(O$2+$A4466,Sheet2!CA:NN,$B4466,0)&lt;&gt;""),HLOOKUP(O$2+$A4466,Sheet2!CA:NN,$B4466,0),"")</f>
        <v/>
      </c>
      <c r="P4466" t="str">
        <f>IF(OR(HLOOKUP(P$2+$A4466,Sheet2!CB:NO,$B4466,0),HLOOKUP(P$2+$A4466,Sheet2!CB:NO,$B4466,0)&lt;&gt;""),HLOOKUP(P$2+$A4466,Sheet2!CB:NO,$B4466,0),"")</f>
        <v/>
      </c>
      <c r="Q4466" t="str">
        <f>IF(OR(HLOOKUP(Q$2+$A4466,Sheet2!CC:NO,$B4466,0),HLOOKUP(Q$2+$A4466,Sheet2!CC:NO,$B4466,0)&lt;&gt;""),HLOOKUP(Q$2+$A4466,Sheet2!CC:NO,$B4466,0),"")</f>
        <v/>
      </c>
    </row>
    <row r="4467" spans="1:17" x14ac:dyDescent="0.25">
      <c r="A4467" s="64">
        <f t="shared" si="555"/>
        <v>18</v>
      </c>
      <c r="B4467" s="64">
        <f t="shared" si="556"/>
        <v>451</v>
      </c>
      <c r="C4467" s="64">
        <f t="shared" si="557"/>
        <v>4</v>
      </c>
      <c r="D4467" s="64">
        <f t="shared" si="558"/>
        <v>447</v>
      </c>
      <c r="E4467" s="64">
        <f t="shared" si="559"/>
        <v>2231</v>
      </c>
      <c r="F4467" s="64" t="str">
        <f t="shared" si="552"/>
        <v/>
      </c>
      <c r="G4467" s="64" t="str">
        <f t="shared" si="553"/>
        <v/>
      </c>
      <c r="H4467" s="64" t="str">
        <f t="shared" si="554"/>
        <v/>
      </c>
      <c r="I4467" s="80" t="str">
        <f>IFERROR(VLOOKUP(D4467,Sheet2!A:B,2,0),"")</f>
        <v/>
      </c>
      <c r="J4467" s="64" t="str">
        <f>IFERROR(IF(I4467&lt;&gt;"",VLOOKUP(I4467,Sheet2!B:C,2,0),""),"")</f>
        <v/>
      </c>
      <c r="K4467" s="64" t="str">
        <f>IFERROR( IF(I4467&lt;&gt;"", HLOOKUP(L$2+$A4467,Sheet2!BX:NK,2,0),""),"")</f>
        <v/>
      </c>
      <c r="L4467" t="str">
        <f>IF(OR(HLOOKUP(L$2+$A4467,Sheet2!BX:NK,$B4467,0),HLOOKUP(L$2+$A4467,Sheet2!BX:NK,$B4467,0)&lt;&gt;""),HLOOKUP(L$2+$A4467,Sheet2!BX:NK,$B4467,0),"")</f>
        <v/>
      </c>
      <c r="M4467" t="str">
        <f>IF(OR(HLOOKUP(M$2+$A4467,Sheet2!BY:NL,$B4467,0),HLOOKUP(M$2+$A4467,Sheet2!BY:NL,$B4467,0)&lt;&gt;""),HLOOKUP(M$2+$A4467,Sheet2!BY:NL,$B4467,0),"")</f>
        <v/>
      </c>
      <c r="N4467" t="str">
        <f>IF(OR(HLOOKUP(N$2+$A4467,Sheet2!BZ:NM,$B4467,0),HLOOKUP(N$2+$A4467,Sheet2!BZ:NM,$B4467,0)&lt;&gt;""),HLOOKUP(N$2+$A4467,Sheet2!BZ:NM,$B4467,0),"")</f>
        <v/>
      </c>
      <c r="O4467" t="str">
        <f>IF(OR(HLOOKUP(O$2+$A4467,Sheet2!CA:NN,$B4467,0),HLOOKUP(O$2+$A4467,Sheet2!CA:NN,$B4467,0)&lt;&gt;""),HLOOKUP(O$2+$A4467,Sheet2!CA:NN,$B4467,0),"")</f>
        <v/>
      </c>
      <c r="P4467" t="str">
        <f>IF(OR(HLOOKUP(P$2+$A4467,Sheet2!CB:NO,$B4467,0),HLOOKUP(P$2+$A4467,Sheet2!CB:NO,$B4467,0)&lt;&gt;""),HLOOKUP(P$2+$A4467,Sheet2!CB:NO,$B4467,0),"")</f>
        <v/>
      </c>
      <c r="Q4467" t="str">
        <f>IF(OR(HLOOKUP(Q$2+$A4467,Sheet2!CC:NO,$B4467,0),HLOOKUP(Q$2+$A4467,Sheet2!CC:NO,$B4467,0)&lt;&gt;""),HLOOKUP(Q$2+$A4467,Sheet2!CC:NO,$B4467,0),"")</f>
        <v/>
      </c>
    </row>
    <row r="4468" spans="1:17" x14ac:dyDescent="0.25">
      <c r="A4468" s="64">
        <f t="shared" si="555"/>
        <v>24</v>
      </c>
      <c r="B4468" s="64">
        <f t="shared" si="556"/>
        <v>451</v>
      </c>
      <c r="C4468" s="64">
        <f t="shared" si="557"/>
        <v>5</v>
      </c>
      <c r="D4468" s="64">
        <f t="shared" si="558"/>
        <v>447</v>
      </c>
      <c r="E4468" s="64">
        <f t="shared" si="559"/>
        <v>2231</v>
      </c>
      <c r="F4468" s="64" t="str">
        <f t="shared" si="552"/>
        <v/>
      </c>
      <c r="G4468" s="64" t="str">
        <f t="shared" si="553"/>
        <v/>
      </c>
      <c r="H4468" s="64" t="str">
        <f t="shared" si="554"/>
        <v/>
      </c>
      <c r="I4468" s="80" t="str">
        <f>IFERROR(VLOOKUP(D4468,Sheet2!A:B,2,0),"")</f>
        <v/>
      </c>
      <c r="J4468" s="64" t="str">
        <f>IFERROR(IF(I4468&lt;&gt;"",VLOOKUP(I4468,Sheet2!B:C,2,0),""),"")</f>
        <v/>
      </c>
      <c r="K4468" s="64" t="str">
        <f>IFERROR( IF(I4468&lt;&gt;"", HLOOKUP(L$2+$A4468,Sheet2!BX:NK,2,0),""),"")</f>
        <v/>
      </c>
      <c r="L4468" t="str">
        <f>IF(OR(HLOOKUP(L$2+$A4468,Sheet2!BX:NK,$B4468,0),HLOOKUP(L$2+$A4468,Sheet2!BX:NK,$B4468,0)&lt;&gt;""),HLOOKUP(L$2+$A4468,Sheet2!BX:NK,$B4468,0),"")</f>
        <v/>
      </c>
      <c r="M4468" t="str">
        <f>IF(OR(HLOOKUP(M$2+$A4468,Sheet2!BY:NL,$B4468,0),HLOOKUP(M$2+$A4468,Sheet2!BY:NL,$B4468,0)&lt;&gt;""),HLOOKUP(M$2+$A4468,Sheet2!BY:NL,$B4468,0),"")</f>
        <v/>
      </c>
      <c r="N4468" t="str">
        <f>IF(OR(HLOOKUP(N$2+$A4468,Sheet2!BZ:NM,$B4468,0),HLOOKUP(N$2+$A4468,Sheet2!BZ:NM,$B4468,0)&lt;&gt;""),HLOOKUP(N$2+$A4468,Sheet2!BZ:NM,$B4468,0),"")</f>
        <v/>
      </c>
      <c r="O4468" t="str">
        <f>IF(OR(HLOOKUP(O$2+$A4468,Sheet2!CA:NN,$B4468,0),HLOOKUP(O$2+$A4468,Sheet2!CA:NN,$B4468,0)&lt;&gt;""),HLOOKUP(O$2+$A4468,Sheet2!CA:NN,$B4468,0),"")</f>
        <v/>
      </c>
      <c r="P4468" t="str">
        <f>IF(OR(HLOOKUP(P$2+$A4468,Sheet2!CB:NO,$B4468,0),HLOOKUP(P$2+$A4468,Sheet2!CB:NO,$B4468,0)&lt;&gt;""),HLOOKUP(P$2+$A4468,Sheet2!CB:NO,$B4468,0),"")</f>
        <v/>
      </c>
      <c r="Q4468" t="str">
        <f>IF(OR(HLOOKUP(Q$2+$A4468,Sheet2!CC:NO,$B4468,0),HLOOKUP(Q$2+$A4468,Sheet2!CC:NO,$B4468,0)&lt;&gt;""),HLOOKUP(Q$2+$A4468,Sheet2!CC:NO,$B4468,0),"")</f>
        <v/>
      </c>
    </row>
    <row r="4469" spans="1:17" x14ac:dyDescent="0.25">
      <c r="A4469" s="64">
        <f t="shared" si="555"/>
        <v>30</v>
      </c>
      <c r="B4469" s="64">
        <f t="shared" si="556"/>
        <v>451</v>
      </c>
      <c r="C4469" s="64">
        <f t="shared" si="557"/>
        <v>6</v>
      </c>
      <c r="D4469" s="64">
        <f t="shared" si="558"/>
        <v>447</v>
      </c>
      <c r="E4469" s="64">
        <f t="shared" si="559"/>
        <v>2231</v>
      </c>
      <c r="F4469" s="64" t="str">
        <f t="shared" si="552"/>
        <v/>
      </c>
      <c r="G4469" s="64" t="str">
        <f t="shared" si="553"/>
        <v/>
      </c>
      <c r="H4469" s="64" t="str">
        <f t="shared" si="554"/>
        <v/>
      </c>
      <c r="I4469" s="80" t="str">
        <f>IFERROR(VLOOKUP(D4469,Sheet2!A:B,2,0),"")</f>
        <v/>
      </c>
      <c r="J4469" s="64" t="str">
        <f>IFERROR(IF(I4469&lt;&gt;"",VLOOKUP(I4469,Sheet2!B:C,2,0),""),"")</f>
        <v/>
      </c>
      <c r="K4469" s="64" t="str">
        <f>IFERROR( IF(I4469&lt;&gt;"", HLOOKUP(L$2+$A4469,Sheet2!BX:NK,2,0),""),"")</f>
        <v/>
      </c>
      <c r="L4469" t="str">
        <f>IF(OR(HLOOKUP(L$2+$A4469,Sheet2!BX:NK,$B4469,0),HLOOKUP(L$2+$A4469,Sheet2!BX:NK,$B4469,0)&lt;&gt;""),HLOOKUP(L$2+$A4469,Sheet2!BX:NK,$B4469,0),"")</f>
        <v/>
      </c>
      <c r="M4469" t="str">
        <f>IF(OR(HLOOKUP(M$2+$A4469,Sheet2!BY:NL,$B4469,0),HLOOKUP(M$2+$A4469,Sheet2!BY:NL,$B4469,0)&lt;&gt;""),HLOOKUP(M$2+$A4469,Sheet2!BY:NL,$B4469,0),"")</f>
        <v/>
      </c>
      <c r="N4469" t="str">
        <f>IF(OR(HLOOKUP(N$2+$A4469,Sheet2!BZ:NM,$B4469,0),HLOOKUP(N$2+$A4469,Sheet2!BZ:NM,$B4469,0)&lt;&gt;""),HLOOKUP(N$2+$A4469,Sheet2!BZ:NM,$B4469,0),"")</f>
        <v/>
      </c>
      <c r="O4469" t="str">
        <f>IF(OR(HLOOKUP(O$2+$A4469,Sheet2!CA:NN,$B4469,0),HLOOKUP(O$2+$A4469,Sheet2!CA:NN,$B4469,0)&lt;&gt;""),HLOOKUP(O$2+$A4469,Sheet2!CA:NN,$B4469,0),"")</f>
        <v/>
      </c>
      <c r="P4469" t="str">
        <f>IF(OR(HLOOKUP(P$2+$A4469,Sheet2!CB:NO,$B4469,0),HLOOKUP(P$2+$A4469,Sheet2!CB:NO,$B4469,0)&lt;&gt;""),HLOOKUP(P$2+$A4469,Sheet2!CB:NO,$B4469,0),"")</f>
        <v/>
      </c>
      <c r="Q4469" t="str">
        <f>IF(OR(HLOOKUP(Q$2+$A4469,Sheet2!CC:NO,$B4469,0),HLOOKUP(Q$2+$A4469,Sheet2!CC:NO,$B4469,0)&lt;&gt;""),HLOOKUP(Q$2+$A4469,Sheet2!CC:NO,$B4469,0),"")</f>
        <v/>
      </c>
    </row>
    <row r="4470" spans="1:17" x14ac:dyDescent="0.25">
      <c r="A4470" s="64">
        <f t="shared" si="555"/>
        <v>36</v>
      </c>
      <c r="B4470" s="64">
        <f t="shared" si="556"/>
        <v>451</v>
      </c>
      <c r="C4470" s="64">
        <f t="shared" si="557"/>
        <v>7</v>
      </c>
      <c r="D4470" s="64">
        <f t="shared" si="558"/>
        <v>447</v>
      </c>
      <c r="E4470" s="64">
        <f t="shared" si="559"/>
        <v>2231</v>
      </c>
      <c r="F4470" s="64" t="str">
        <f t="shared" si="552"/>
        <v/>
      </c>
      <c r="G4470" s="64" t="str">
        <f t="shared" si="553"/>
        <v/>
      </c>
      <c r="H4470" s="64" t="str">
        <f t="shared" si="554"/>
        <v/>
      </c>
      <c r="I4470" s="80" t="str">
        <f>IFERROR(VLOOKUP(D4470,Sheet2!A:B,2,0),"")</f>
        <v/>
      </c>
      <c r="J4470" s="64" t="str">
        <f>IFERROR(IF(I4470&lt;&gt;"",VLOOKUP(I4470,Sheet2!B:C,2,0),""),"")</f>
        <v/>
      </c>
      <c r="K4470" s="64" t="str">
        <f>IFERROR( IF(I4470&lt;&gt;"", HLOOKUP(L$2+$A4470,Sheet2!BX:NK,2,0),""),"")</f>
        <v/>
      </c>
      <c r="L4470" t="str">
        <f>IF(OR(HLOOKUP(L$2+$A4470,Sheet2!BX:NK,$B4470,0),HLOOKUP(L$2+$A4470,Sheet2!BX:NK,$B4470,0)&lt;&gt;""),HLOOKUP(L$2+$A4470,Sheet2!BX:NK,$B4470,0),"")</f>
        <v/>
      </c>
      <c r="M4470" t="str">
        <f>IF(OR(HLOOKUP(M$2+$A4470,Sheet2!BY:NL,$B4470,0),HLOOKUP(M$2+$A4470,Sheet2!BY:NL,$B4470,0)&lt;&gt;""),HLOOKUP(M$2+$A4470,Sheet2!BY:NL,$B4470,0),"")</f>
        <v/>
      </c>
      <c r="N4470" t="str">
        <f>IF(OR(HLOOKUP(N$2+$A4470,Sheet2!BZ:NM,$B4470,0),HLOOKUP(N$2+$A4470,Sheet2!BZ:NM,$B4470,0)&lt;&gt;""),HLOOKUP(N$2+$A4470,Sheet2!BZ:NM,$B4470,0),"")</f>
        <v/>
      </c>
      <c r="O4470" t="str">
        <f>IF(OR(HLOOKUP(O$2+$A4470,Sheet2!CA:NN,$B4470,0),HLOOKUP(O$2+$A4470,Sheet2!CA:NN,$B4470,0)&lt;&gt;""),HLOOKUP(O$2+$A4470,Sheet2!CA:NN,$B4470,0),"")</f>
        <v/>
      </c>
      <c r="P4470" t="str">
        <f>IF(OR(HLOOKUP(P$2+$A4470,Sheet2!CB:NO,$B4470,0),HLOOKUP(P$2+$A4470,Sheet2!CB:NO,$B4470,0)&lt;&gt;""),HLOOKUP(P$2+$A4470,Sheet2!CB:NO,$B4470,0),"")</f>
        <v/>
      </c>
      <c r="Q4470" t="str">
        <f>IF(OR(HLOOKUP(Q$2+$A4470,Sheet2!CC:NO,$B4470,0),HLOOKUP(Q$2+$A4470,Sheet2!CC:NO,$B4470,0)&lt;&gt;""),HLOOKUP(Q$2+$A4470,Sheet2!CC:NO,$B4470,0),"")</f>
        <v/>
      </c>
    </row>
    <row r="4471" spans="1:17" x14ac:dyDescent="0.25">
      <c r="A4471" s="64">
        <f t="shared" si="555"/>
        <v>42</v>
      </c>
      <c r="B4471" s="64">
        <f t="shared" si="556"/>
        <v>451</v>
      </c>
      <c r="C4471" s="64">
        <f t="shared" si="557"/>
        <v>8</v>
      </c>
      <c r="D4471" s="64">
        <f t="shared" si="558"/>
        <v>447</v>
      </c>
      <c r="E4471" s="64">
        <f t="shared" si="559"/>
        <v>2231</v>
      </c>
      <c r="F4471" s="64" t="str">
        <f t="shared" si="552"/>
        <v/>
      </c>
      <c r="G4471" s="64" t="str">
        <f t="shared" si="553"/>
        <v/>
      </c>
      <c r="H4471" s="64" t="str">
        <f t="shared" si="554"/>
        <v/>
      </c>
      <c r="I4471" s="80" t="str">
        <f>IFERROR(VLOOKUP(D4471,Sheet2!A:B,2,0),"")</f>
        <v/>
      </c>
      <c r="J4471" s="64" t="str">
        <f>IFERROR(IF(I4471&lt;&gt;"",VLOOKUP(I4471,Sheet2!B:C,2,0),""),"")</f>
        <v/>
      </c>
      <c r="K4471" s="64" t="str">
        <f>IFERROR( IF(I4471&lt;&gt;"", HLOOKUP(L$2+$A4471,Sheet2!BX:NK,2,0),""),"")</f>
        <v/>
      </c>
      <c r="L4471" t="str">
        <f>IF(OR(HLOOKUP(L$2+$A4471,Sheet2!BX:NK,$B4471,0),HLOOKUP(L$2+$A4471,Sheet2!BX:NK,$B4471,0)&lt;&gt;""),HLOOKUP(L$2+$A4471,Sheet2!BX:NK,$B4471,0),"")</f>
        <v/>
      </c>
      <c r="M4471" t="str">
        <f>IF(OR(HLOOKUP(M$2+$A4471,Sheet2!BY:NL,$B4471,0),HLOOKUP(M$2+$A4471,Sheet2!BY:NL,$B4471,0)&lt;&gt;""),HLOOKUP(M$2+$A4471,Sheet2!BY:NL,$B4471,0),"")</f>
        <v/>
      </c>
      <c r="N4471" t="str">
        <f>IF(OR(HLOOKUP(N$2+$A4471,Sheet2!BZ:NM,$B4471,0),HLOOKUP(N$2+$A4471,Sheet2!BZ:NM,$B4471,0)&lt;&gt;""),HLOOKUP(N$2+$A4471,Sheet2!BZ:NM,$B4471,0),"")</f>
        <v/>
      </c>
      <c r="O4471" t="str">
        <f>IF(OR(HLOOKUP(O$2+$A4471,Sheet2!CA:NN,$B4471,0),HLOOKUP(O$2+$A4471,Sheet2!CA:NN,$B4471,0)&lt;&gt;""),HLOOKUP(O$2+$A4471,Sheet2!CA:NN,$B4471,0),"")</f>
        <v/>
      </c>
      <c r="P4471" t="str">
        <f>IF(OR(HLOOKUP(P$2+$A4471,Sheet2!CB:NO,$B4471,0),HLOOKUP(P$2+$A4471,Sheet2!CB:NO,$B4471,0)&lt;&gt;""),HLOOKUP(P$2+$A4471,Sheet2!CB:NO,$B4471,0),"")</f>
        <v/>
      </c>
      <c r="Q4471" t="str">
        <f>IF(OR(HLOOKUP(Q$2+$A4471,Sheet2!CC:NO,$B4471,0),HLOOKUP(Q$2+$A4471,Sheet2!CC:NO,$B4471,0)&lt;&gt;""),HLOOKUP(Q$2+$A4471,Sheet2!CC:NO,$B4471,0),"")</f>
        <v/>
      </c>
    </row>
    <row r="4472" spans="1:17" x14ac:dyDescent="0.25">
      <c r="A4472" s="64">
        <f t="shared" si="555"/>
        <v>48</v>
      </c>
      <c r="B4472" s="64">
        <f t="shared" si="556"/>
        <v>451</v>
      </c>
      <c r="C4472" s="64">
        <f t="shared" si="557"/>
        <v>9</v>
      </c>
      <c r="D4472" s="64">
        <f t="shared" si="558"/>
        <v>447</v>
      </c>
      <c r="E4472" s="64">
        <f t="shared" si="559"/>
        <v>2231</v>
      </c>
      <c r="F4472" s="64" t="str">
        <f t="shared" si="552"/>
        <v/>
      </c>
      <c r="G4472" s="64" t="str">
        <f t="shared" si="553"/>
        <v/>
      </c>
      <c r="H4472" s="64" t="str">
        <f t="shared" si="554"/>
        <v/>
      </c>
      <c r="I4472" s="80" t="str">
        <f>IFERROR(VLOOKUP(D4472,Sheet2!A:B,2,0),"")</f>
        <v/>
      </c>
      <c r="J4472" s="64" t="str">
        <f>IFERROR(IF(I4472&lt;&gt;"",VLOOKUP(I4472,Sheet2!B:C,2,0),""),"")</f>
        <v/>
      </c>
      <c r="K4472" s="64" t="str">
        <f>IFERROR( IF(I4472&lt;&gt;"", HLOOKUP(L$2+$A4472,Sheet2!BX:NK,2,0),""),"")</f>
        <v/>
      </c>
      <c r="L4472" t="str">
        <f>IF(OR(HLOOKUP(L$2+$A4472,Sheet2!BX:NK,$B4472,0),HLOOKUP(L$2+$A4472,Sheet2!BX:NK,$B4472,0)&lt;&gt;""),HLOOKUP(L$2+$A4472,Sheet2!BX:NK,$B4472,0),"")</f>
        <v/>
      </c>
      <c r="M4472" t="str">
        <f>IF(OR(HLOOKUP(M$2+$A4472,Sheet2!BY:NL,$B4472,0),HLOOKUP(M$2+$A4472,Sheet2!BY:NL,$B4472,0)&lt;&gt;""),HLOOKUP(M$2+$A4472,Sheet2!BY:NL,$B4472,0),"")</f>
        <v/>
      </c>
      <c r="N4472" t="str">
        <f>IF(OR(HLOOKUP(N$2+$A4472,Sheet2!BZ:NM,$B4472,0),HLOOKUP(N$2+$A4472,Sheet2!BZ:NM,$B4472,0)&lt;&gt;""),HLOOKUP(N$2+$A4472,Sheet2!BZ:NM,$B4472,0),"")</f>
        <v/>
      </c>
      <c r="O4472" t="str">
        <f>IF(OR(HLOOKUP(O$2+$A4472,Sheet2!CA:NN,$B4472,0),HLOOKUP(O$2+$A4472,Sheet2!CA:NN,$B4472,0)&lt;&gt;""),HLOOKUP(O$2+$A4472,Sheet2!CA:NN,$B4472,0),"")</f>
        <v/>
      </c>
      <c r="P4472" t="str">
        <f>IF(OR(HLOOKUP(P$2+$A4472,Sheet2!CB:NO,$B4472,0),HLOOKUP(P$2+$A4472,Sheet2!CB:NO,$B4472,0)&lt;&gt;""),HLOOKUP(P$2+$A4472,Sheet2!CB:NO,$B4472,0),"")</f>
        <v/>
      </c>
      <c r="Q4472" t="str">
        <f>IF(OR(HLOOKUP(Q$2+$A4472,Sheet2!CC:NO,$B4472,0),HLOOKUP(Q$2+$A4472,Sheet2!CC:NO,$B4472,0)&lt;&gt;""),HLOOKUP(Q$2+$A4472,Sheet2!CC:NO,$B4472,0),"")</f>
        <v/>
      </c>
    </row>
    <row r="4473" spans="1:17" x14ac:dyDescent="0.25">
      <c r="A4473" s="64">
        <f t="shared" si="555"/>
        <v>54</v>
      </c>
      <c r="B4473" s="64">
        <f t="shared" si="556"/>
        <v>451</v>
      </c>
      <c r="C4473" s="64">
        <f t="shared" si="557"/>
        <v>10</v>
      </c>
      <c r="D4473" s="64">
        <f t="shared" si="558"/>
        <v>447</v>
      </c>
      <c r="E4473" s="64">
        <f t="shared" si="559"/>
        <v>2231</v>
      </c>
      <c r="F4473" s="64" t="str">
        <f t="shared" si="552"/>
        <v/>
      </c>
      <c r="G4473" s="64" t="str">
        <f t="shared" si="553"/>
        <v/>
      </c>
      <c r="H4473" s="64" t="str">
        <f t="shared" si="554"/>
        <v/>
      </c>
      <c r="I4473" s="80" t="str">
        <f>IFERROR(VLOOKUP(D4473,Sheet2!A:B,2,0),"")</f>
        <v/>
      </c>
      <c r="J4473" s="64" t="str">
        <f>IFERROR(IF(I4473&lt;&gt;"",VLOOKUP(I4473,Sheet2!B:C,2,0),""),"")</f>
        <v/>
      </c>
      <c r="K4473" s="64" t="str">
        <f>IFERROR( IF(I4473&lt;&gt;"", HLOOKUP(L$2+$A4473,Sheet2!BX:NK,2,0),""),"")</f>
        <v/>
      </c>
      <c r="L4473" t="str">
        <f>IF(OR(HLOOKUP(L$2+$A4473,Sheet2!BX:NK,$B4473,0),HLOOKUP(L$2+$A4473,Sheet2!BX:NK,$B4473,0)&lt;&gt;""),HLOOKUP(L$2+$A4473,Sheet2!BX:NK,$B4473,0),"")</f>
        <v/>
      </c>
      <c r="M4473" t="str">
        <f>IF(OR(HLOOKUP(M$2+$A4473,Sheet2!BY:NL,$B4473,0),HLOOKUP(M$2+$A4473,Sheet2!BY:NL,$B4473,0)&lt;&gt;""),HLOOKUP(M$2+$A4473,Sheet2!BY:NL,$B4473,0),"")</f>
        <v/>
      </c>
      <c r="N4473" t="str">
        <f>IF(OR(HLOOKUP(N$2+$A4473,Sheet2!BZ:NM,$B4473,0),HLOOKUP(N$2+$A4473,Sheet2!BZ:NM,$B4473,0)&lt;&gt;""),HLOOKUP(N$2+$A4473,Sheet2!BZ:NM,$B4473,0),"")</f>
        <v/>
      </c>
      <c r="O4473" t="str">
        <f>IF(OR(HLOOKUP(O$2+$A4473,Sheet2!CA:NN,$B4473,0),HLOOKUP(O$2+$A4473,Sheet2!CA:NN,$B4473,0)&lt;&gt;""),HLOOKUP(O$2+$A4473,Sheet2!CA:NN,$B4473,0),"")</f>
        <v/>
      </c>
      <c r="P4473" t="str">
        <f>IF(OR(HLOOKUP(P$2+$A4473,Sheet2!CB:NO,$B4473,0),HLOOKUP(P$2+$A4473,Sheet2!CB:NO,$B4473,0)&lt;&gt;""),HLOOKUP(P$2+$A4473,Sheet2!CB:NO,$B4473,0),"")</f>
        <v/>
      </c>
      <c r="Q4473" t="str">
        <f>IF(OR(HLOOKUP(Q$2+$A4473,Sheet2!CC:NO,$B4473,0),HLOOKUP(Q$2+$A4473,Sheet2!CC:NO,$B4473,0)&lt;&gt;""),HLOOKUP(Q$2+$A4473,Sheet2!CC:NO,$B4473,0),"")</f>
        <v/>
      </c>
    </row>
    <row r="4474" spans="1:17" x14ac:dyDescent="0.25">
      <c r="A4474" s="64">
        <f t="shared" si="555"/>
        <v>0</v>
      </c>
      <c r="B4474" s="64">
        <f t="shared" si="556"/>
        <v>452</v>
      </c>
      <c r="C4474" s="64">
        <f t="shared" si="557"/>
        <v>1</v>
      </c>
      <c r="D4474" s="64">
        <f t="shared" si="558"/>
        <v>448</v>
      </c>
      <c r="E4474" s="64">
        <f t="shared" si="559"/>
        <v>2236</v>
      </c>
      <c r="F4474" s="64" t="str">
        <f t="shared" si="552"/>
        <v/>
      </c>
      <c r="G4474" s="64" t="str">
        <f t="shared" si="553"/>
        <v/>
      </c>
      <c r="H4474" s="64" t="str">
        <f t="shared" si="554"/>
        <v/>
      </c>
      <c r="I4474" s="80" t="str">
        <f>IFERROR(VLOOKUP(D4474,Sheet2!A:B,2,0),"")</f>
        <v/>
      </c>
      <c r="J4474" s="64" t="str">
        <f>IFERROR(IF(I4474&lt;&gt;"",VLOOKUP(I4474,Sheet2!B:C,2,0),""),"")</f>
        <v/>
      </c>
      <c r="K4474" s="64" t="str">
        <f>IFERROR( IF(I4474&lt;&gt;"", HLOOKUP(L$2+$A4474,Sheet2!BX:NK,2,0),""),"")</f>
        <v/>
      </c>
      <c r="L4474" t="str">
        <f>IF(OR(HLOOKUP(L$2+$A4474,Sheet2!BX:NK,$B4474,0),HLOOKUP(L$2+$A4474,Sheet2!BX:NK,$B4474,0)&lt;&gt;""),HLOOKUP(L$2+$A4474,Sheet2!BX:NK,$B4474,0),"")</f>
        <v/>
      </c>
      <c r="M4474" t="str">
        <f>IF(OR(HLOOKUP(M$2+$A4474,Sheet2!BY:NL,$B4474,0),HLOOKUP(M$2+$A4474,Sheet2!BY:NL,$B4474,0)&lt;&gt;""),HLOOKUP(M$2+$A4474,Sheet2!BY:NL,$B4474,0),"")</f>
        <v/>
      </c>
      <c r="N4474" t="str">
        <f>IF(OR(HLOOKUP(N$2+$A4474,Sheet2!BZ:NM,$B4474,0),HLOOKUP(N$2+$A4474,Sheet2!BZ:NM,$B4474,0)&lt;&gt;""),HLOOKUP(N$2+$A4474,Sheet2!BZ:NM,$B4474,0),"")</f>
        <v/>
      </c>
      <c r="O4474" t="str">
        <f>IF(OR(HLOOKUP(O$2+$A4474,Sheet2!CA:NN,$B4474,0),HLOOKUP(O$2+$A4474,Sheet2!CA:NN,$B4474,0)&lt;&gt;""),HLOOKUP(O$2+$A4474,Sheet2!CA:NN,$B4474,0),"")</f>
        <v/>
      </c>
      <c r="P4474" t="str">
        <f>IF(OR(HLOOKUP(P$2+$A4474,Sheet2!CB:NO,$B4474,0),HLOOKUP(P$2+$A4474,Sheet2!CB:NO,$B4474,0)&lt;&gt;""),HLOOKUP(P$2+$A4474,Sheet2!CB:NO,$B4474,0),"")</f>
        <v/>
      </c>
      <c r="Q4474" t="str">
        <f>IF(OR(HLOOKUP(Q$2+$A4474,Sheet2!CC:NO,$B4474,0),HLOOKUP(Q$2+$A4474,Sheet2!CC:NO,$B4474,0)&lt;&gt;""),HLOOKUP(Q$2+$A4474,Sheet2!CC:NO,$B4474,0),"")</f>
        <v/>
      </c>
    </row>
    <row r="4475" spans="1:17" x14ac:dyDescent="0.25">
      <c r="A4475" s="64">
        <f t="shared" si="555"/>
        <v>6</v>
      </c>
      <c r="B4475" s="64">
        <f t="shared" si="556"/>
        <v>452</v>
      </c>
      <c r="C4475" s="64">
        <f t="shared" si="557"/>
        <v>2</v>
      </c>
      <c r="D4475" s="64">
        <f t="shared" si="558"/>
        <v>448</v>
      </c>
      <c r="E4475" s="64">
        <f t="shared" si="559"/>
        <v>2236</v>
      </c>
      <c r="F4475" s="64" t="str">
        <f t="shared" si="552"/>
        <v/>
      </c>
      <c r="G4475" s="64" t="str">
        <f t="shared" si="553"/>
        <v/>
      </c>
      <c r="H4475" s="64" t="str">
        <f t="shared" si="554"/>
        <v/>
      </c>
      <c r="I4475" s="80" t="str">
        <f>IFERROR(VLOOKUP(D4475,Sheet2!A:B,2,0),"")</f>
        <v/>
      </c>
      <c r="J4475" s="64" t="str">
        <f>IFERROR(IF(I4475&lt;&gt;"",VLOOKUP(I4475,Sheet2!B:C,2,0),""),"")</f>
        <v/>
      </c>
      <c r="K4475" s="64" t="str">
        <f>IFERROR( IF(I4475&lt;&gt;"", HLOOKUP(L$2+$A4475,Sheet2!BX:NK,2,0),""),"")</f>
        <v/>
      </c>
      <c r="L4475" t="str">
        <f>IF(OR(HLOOKUP(L$2+$A4475,Sheet2!BX:NK,$B4475,0),HLOOKUP(L$2+$A4475,Sheet2!BX:NK,$B4475,0)&lt;&gt;""),HLOOKUP(L$2+$A4475,Sheet2!BX:NK,$B4475,0),"")</f>
        <v/>
      </c>
      <c r="M4475" t="str">
        <f>IF(OR(HLOOKUP(M$2+$A4475,Sheet2!BY:NL,$B4475,0),HLOOKUP(M$2+$A4475,Sheet2!BY:NL,$B4475,0)&lt;&gt;""),HLOOKUP(M$2+$A4475,Sheet2!BY:NL,$B4475,0),"")</f>
        <v/>
      </c>
      <c r="N4475" t="str">
        <f>IF(OR(HLOOKUP(N$2+$A4475,Sheet2!BZ:NM,$B4475,0),HLOOKUP(N$2+$A4475,Sheet2!BZ:NM,$B4475,0)&lt;&gt;""),HLOOKUP(N$2+$A4475,Sheet2!BZ:NM,$B4475,0),"")</f>
        <v/>
      </c>
      <c r="O4475" t="str">
        <f>IF(OR(HLOOKUP(O$2+$A4475,Sheet2!CA:NN,$B4475,0),HLOOKUP(O$2+$A4475,Sheet2!CA:NN,$B4475,0)&lt;&gt;""),HLOOKUP(O$2+$A4475,Sheet2!CA:NN,$B4475,0),"")</f>
        <v/>
      </c>
      <c r="P4475" t="str">
        <f>IF(OR(HLOOKUP(P$2+$A4475,Sheet2!CB:NO,$B4475,0),HLOOKUP(P$2+$A4475,Sheet2!CB:NO,$B4475,0)&lt;&gt;""),HLOOKUP(P$2+$A4475,Sheet2!CB:NO,$B4475,0),"")</f>
        <v/>
      </c>
      <c r="Q4475" t="str">
        <f>IF(OR(HLOOKUP(Q$2+$A4475,Sheet2!CC:NO,$B4475,0),HLOOKUP(Q$2+$A4475,Sheet2!CC:NO,$B4475,0)&lt;&gt;""),HLOOKUP(Q$2+$A4475,Sheet2!CC:NO,$B4475,0),"")</f>
        <v/>
      </c>
    </row>
    <row r="4476" spans="1:17" x14ac:dyDescent="0.25">
      <c r="A4476" s="64">
        <f t="shared" si="555"/>
        <v>12</v>
      </c>
      <c r="B4476" s="64">
        <f t="shared" si="556"/>
        <v>452</v>
      </c>
      <c r="C4476" s="64">
        <f t="shared" si="557"/>
        <v>3</v>
      </c>
      <c r="D4476" s="64">
        <f t="shared" si="558"/>
        <v>448</v>
      </c>
      <c r="E4476" s="64">
        <f t="shared" si="559"/>
        <v>2236</v>
      </c>
      <c r="F4476" s="64" t="str">
        <f t="shared" si="552"/>
        <v/>
      </c>
      <c r="G4476" s="64" t="str">
        <f t="shared" si="553"/>
        <v/>
      </c>
      <c r="H4476" s="64" t="str">
        <f t="shared" si="554"/>
        <v/>
      </c>
      <c r="I4476" s="80" t="str">
        <f>IFERROR(VLOOKUP(D4476,Sheet2!A:B,2,0),"")</f>
        <v/>
      </c>
      <c r="J4476" s="64" t="str">
        <f>IFERROR(IF(I4476&lt;&gt;"",VLOOKUP(I4476,Sheet2!B:C,2,0),""),"")</f>
        <v/>
      </c>
      <c r="K4476" s="64" t="str">
        <f>IFERROR( IF(I4476&lt;&gt;"", HLOOKUP(L$2+$A4476,Sheet2!BX:NK,2,0),""),"")</f>
        <v/>
      </c>
      <c r="L4476" t="str">
        <f>IF(OR(HLOOKUP(L$2+$A4476,Sheet2!BX:NK,$B4476,0),HLOOKUP(L$2+$A4476,Sheet2!BX:NK,$B4476,0)&lt;&gt;""),HLOOKUP(L$2+$A4476,Sheet2!BX:NK,$B4476,0),"")</f>
        <v/>
      </c>
      <c r="M4476" t="str">
        <f>IF(OR(HLOOKUP(M$2+$A4476,Sheet2!BY:NL,$B4476,0),HLOOKUP(M$2+$A4476,Sheet2!BY:NL,$B4476,0)&lt;&gt;""),HLOOKUP(M$2+$A4476,Sheet2!BY:NL,$B4476,0),"")</f>
        <v/>
      </c>
      <c r="N4476" t="str">
        <f>IF(OR(HLOOKUP(N$2+$A4476,Sheet2!BZ:NM,$B4476,0),HLOOKUP(N$2+$A4476,Sheet2!BZ:NM,$B4476,0)&lt;&gt;""),HLOOKUP(N$2+$A4476,Sheet2!BZ:NM,$B4476,0),"")</f>
        <v/>
      </c>
      <c r="O4476" t="str">
        <f>IF(OR(HLOOKUP(O$2+$A4476,Sheet2!CA:NN,$B4476,0),HLOOKUP(O$2+$A4476,Sheet2!CA:NN,$B4476,0)&lt;&gt;""),HLOOKUP(O$2+$A4476,Sheet2!CA:NN,$B4476,0),"")</f>
        <v/>
      </c>
      <c r="P4476" t="str">
        <f>IF(OR(HLOOKUP(P$2+$A4476,Sheet2!CB:NO,$B4476,0),HLOOKUP(P$2+$A4476,Sheet2!CB:NO,$B4476,0)&lt;&gt;""),HLOOKUP(P$2+$A4476,Sheet2!CB:NO,$B4476,0),"")</f>
        <v/>
      </c>
      <c r="Q4476" t="str">
        <f>IF(OR(HLOOKUP(Q$2+$A4476,Sheet2!CC:NO,$B4476,0),HLOOKUP(Q$2+$A4476,Sheet2!CC:NO,$B4476,0)&lt;&gt;""),HLOOKUP(Q$2+$A4476,Sheet2!CC:NO,$B4476,0),"")</f>
        <v/>
      </c>
    </row>
    <row r="4477" spans="1:17" x14ac:dyDescent="0.25">
      <c r="A4477" s="64">
        <f t="shared" si="555"/>
        <v>18</v>
      </c>
      <c r="B4477" s="64">
        <f t="shared" si="556"/>
        <v>452</v>
      </c>
      <c r="C4477" s="64">
        <f t="shared" si="557"/>
        <v>4</v>
      </c>
      <c r="D4477" s="64">
        <f t="shared" si="558"/>
        <v>448</v>
      </c>
      <c r="E4477" s="64">
        <f t="shared" si="559"/>
        <v>2236</v>
      </c>
      <c r="F4477" s="64" t="str">
        <f t="shared" si="552"/>
        <v/>
      </c>
      <c r="G4477" s="64" t="str">
        <f t="shared" si="553"/>
        <v/>
      </c>
      <c r="H4477" s="64" t="str">
        <f t="shared" si="554"/>
        <v/>
      </c>
      <c r="I4477" s="80" t="str">
        <f>IFERROR(VLOOKUP(D4477,Sheet2!A:B,2,0),"")</f>
        <v/>
      </c>
      <c r="J4477" s="64" t="str">
        <f>IFERROR(IF(I4477&lt;&gt;"",VLOOKUP(I4477,Sheet2!B:C,2,0),""),"")</f>
        <v/>
      </c>
      <c r="K4477" s="64" t="str">
        <f>IFERROR( IF(I4477&lt;&gt;"", HLOOKUP(L$2+$A4477,Sheet2!BX:NK,2,0),""),"")</f>
        <v/>
      </c>
      <c r="L4477" t="str">
        <f>IF(OR(HLOOKUP(L$2+$A4477,Sheet2!BX:NK,$B4477,0),HLOOKUP(L$2+$A4477,Sheet2!BX:NK,$B4477,0)&lt;&gt;""),HLOOKUP(L$2+$A4477,Sheet2!BX:NK,$B4477,0),"")</f>
        <v/>
      </c>
      <c r="M4477" t="str">
        <f>IF(OR(HLOOKUP(M$2+$A4477,Sheet2!BY:NL,$B4477,0),HLOOKUP(M$2+$A4477,Sheet2!BY:NL,$B4477,0)&lt;&gt;""),HLOOKUP(M$2+$A4477,Sheet2!BY:NL,$B4477,0),"")</f>
        <v/>
      </c>
      <c r="N4477" t="str">
        <f>IF(OR(HLOOKUP(N$2+$A4477,Sheet2!BZ:NM,$B4477,0),HLOOKUP(N$2+$A4477,Sheet2!BZ:NM,$B4477,0)&lt;&gt;""),HLOOKUP(N$2+$A4477,Sheet2!BZ:NM,$B4477,0),"")</f>
        <v/>
      </c>
      <c r="O4477" t="str">
        <f>IF(OR(HLOOKUP(O$2+$A4477,Sheet2!CA:NN,$B4477,0),HLOOKUP(O$2+$A4477,Sheet2!CA:NN,$B4477,0)&lt;&gt;""),HLOOKUP(O$2+$A4477,Sheet2!CA:NN,$B4477,0),"")</f>
        <v/>
      </c>
      <c r="P4477" t="str">
        <f>IF(OR(HLOOKUP(P$2+$A4477,Sheet2!CB:NO,$B4477,0),HLOOKUP(P$2+$A4477,Sheet2!CB:NO,$B4477,0)&lt;&gt;""),HLOOKUP(P$2+$A4477,Sheet2!CB:NO,$B4477,0),"")</f>
        <v/>
      </c>
      <c r="Q4477" t="str">
        <f>IF(OR(HLOOKUP(Q$2+$A4477,Sheet2!CC:NO,$B4477,0),HLOOKUP(Q$2+$A4477,Sheet2!CC:NO,$B4477,0)&lt;&gt;""),HLOOKUP(Q$2+$A4477,Sheet2!CC:NO,$B4477,0),"")</f>
        <v/>
      </c>
    </row>
    <row r="4478" spans="1:17" x14ac:dyDescent="0.25">
      <c r="A4478" s="64">
        <f t="shared" si="555"/>
        <v>24</v>
      </c>
      <c r="B4478" s="64">
        <f t="shared" si="556"/>
        <v>452</v>
      </c>
      <c r="C4478" s="64">
        <f t="shared" si="557"/>
        <v>5</v>
      </c>
      <c r="D4478" s="64">
        <f t="shared" si="558"/>
        <v>448</v>
      </c>
      <c r="E4478" s="64">
        <f t="shared" si="559"/>
        <v>2236</v>
      </c>
      <c r="F4478" s="64" t="str">
        <f t="shared" si="552"/>
        <v/>
      </c>
      <c r="G4478" s="64" t="str">
        <f t="shared" si="553"/>
        <v/>
      </c>
      <c r="H4478" s="64" t="str">
        <f t="shared" si="554"/>
        <v/>
      </c>
      <c r="I4478" s="80" t="str">
        <f>IFERROR(VLOOKUP(D4478,Sheet2!A:B,2,0),"")</f>
        <v/>
      </c>
      <c r="J4478" s="64" t="str">
        <f>IFERROR(IF(I4478&lt;&gt;"",VLOOKUP(I4478,Sheet2!B:C,2,0),""),"")</f>
        <v/>
      </c>
      <c r="K4478" s="64" t="str">
        <f>IFERROR( IF(I4478&lt;&gt;"", HLOOKUP(L$2+$A4478,Sheet2!BX:NK,2,0),""),"")</f>
        <v/>
      </c>
      <c r="L4478" t="str">
        <f>IF(OR(HLOOKUP(L$2+$A4478,Sheet2!BX:NK,$B4478,0),HLOOKUP(L$2+$A4478,Sheet2!BX:NK,$B4478,0)&lt;&gt;""),HLOOKUP(L$2+$A4478,Sheet2!BX:NK,$B4478,0),"")</f>
        <v/>
      </c>
      <c r="M4478" t="str">
        <f>IF(OR(HLOOKUP(M$2+$A4478,Sheet2!BY:NL,$B4478,0),HLOOKUP(M$2+$A4478,Sheet2!BY:NL,$B4478,0)&lt;&gt;""),HLOOKUP(M$2+$A4478,Sheet2!BY:NL,$B4478,0),"")</f>
        <v/>
      </c>
      <c r="N4478" t="str">
        <f>IF(OR(HLOOKUP(N$2+$A4478,Sheet2!BZ:NM,$B4478,0),HLOOKUP(N$2+$A4478,Sheet2!BZ:NM,$B4478,0)&lt;&gt;""),HLOOKUP(N$2+$A4478,Sheet2!BZ:NM,$B4478,0),"")</f>
        <v/>
      </c>
      <c r="O4478" t="str">
        <f>IF(OR(HLOOKUP(O$2+$A4478,Sheet2!CA:NN,$B4478,0),HLOOKUP(O$2+$A4478,Sheet2!CA:NN,$B4478,0)&lt;&gt;""),HLOOKUP(O$2+$A4478,Sheet2!CA:NN,$B4478,0),"")</f>
        <v/>
      </c>
      <c r="P4478" t="str">
        <f>IF(OR(HLOOKUP(P$2+$A4478,Sheet2!CB:NO,$B4478,0),HLOOKUP(P$2+$A4478,Sheet2!CB:NO,$B4478,0)&lt;&gt;""),HLOOKUP(P$2+$A4478,Sheet2!CB:NO,$B4478,0),"")</f>
        <v/>
      </c>
      <c r="Q4478" t="str">
        <f>IF(OR(HLOOKUP(Q$2+$A4478,Sheet2!CC:NO,$B4478,0),HLOOKUP(Q$2+$A4478,Sheet2!CC:NO,$B4478,0)&lt;&gt;""),HLOOKUP(Q$2+$A4478,Sheet2!CC:NO,$B4478,0),"")</f>
        <v/>
      </c>
    </row>
    <row r="4479" spans="1:17" x14ac:dyDescent="0.25">
      <c r="A4479" s="64">
        <f t="shared" si="555"/>
        <v>30</v>
      </c>
      <c r="B4479" s="64">
        <f t="shared" si="556"/>
        <v>452</v>
      </c>
      <c r="C4479" s="64">
        <f t="shared" si="557"/>
        <v>6</v>
      </c>
      <c r="D4479" s="64">
        <f t="shared" si="558"/>
        <v>448</v>
      </c>
      <c r="E4479" s="64">
        <f t="shared" si="559"/>
        <v>2236</v>
      </c>
      <c r="F4479" s="64" t="str">
        <f t="shared" si="552"/>
        <v/>
      </c>
      <c r="G4479" s="64" t="str">
        <f t="shared" si="553"/>
        <v/>
      </c>
      <c r="H4479" s="64" t="str">
        <f t="shared" si="554"/>
        <v/>
      </c>
      <c r="I4479" s="80" t="str">
        <f>IFERROR(VLOOKUP(D4479,Sheet2!A:B,2,0),"")</f>
        <v/>
      </c>
      <c r="J4479" s="64" t="str">
        <f>IFERROR(IF(I4479&lt;&gt;"",VLOOKUP(I4479,Sheet2!B:C,2,0),""),"")</f>
        <v/>
      </c>
      <c r="K4479" s="64" t="str">
        <f>IFERROR( IF(I4479&lt;&gt;"", HLOOKUP(L$2+$A4479,Sheet2!BX:NK,2,0),""),"")</f>
        <v/>
      </c>
      <c r="L4479" t="str">
        <f>IF(OR(HLOOKUP(L$2+$A4479,Sheet2!BX:NK,$B4479,0),HLOOKUP(L$2+$A4479,Sheet2!BX:NK,$B4479,0)&lt;&gt;""),HLOOKUP(L$2+$A4479,Sheet2!BX:NK,$B4479,0),"")</f>
        <v/>
      </c>
      <c r="M4479" t="str">
        <f>IF(OR(HLOOKUP(M$2+$A4479,Sheet2!BY:NL,$B4479,0),HLOOKUP(M$2+$A4479,Sheet2!BY:NL,$B4479,0)&lt;&gt;""),HLOOKUP(M$2+$A4479,Sheet2!BY:NL,$B4479,0),"")</f>
        <v/>
      </c>
      <c r="N4479" t="str">
        <f>IF(OR(HLOOKUP(N$2+$A4479,Sheet2!BZ:NM,$B4479,0),HLOOKUP(N$2+$A4479,Sheet2!BZ:NM,$B4479,0)&lt;&gt;""),HLOOKUP(N$2+$A4479,Sheet2!BZ:NM,$B4479,0),"")</f>
        <v/>
      </c>
      <c r="O4479" t="str">
        <f>IF(OR(HLOOKUP(O$2+$A4479,Sheet2!CA:NN,$B4479,0),HLOOKUP(O$2+$A4479,Sheet2!CA:NN,$B4479,0)&lt;&gt;""),HLOOKUP(O$2+$A4479,Sheet2!CA:NN,$B4479,0),"")</f>
        <v/>
      </c>
      <c r="P4479" t="str">
        <f>IF(OR(HLOOKUP(P$2+$A4479,Sheet2!CB:NO,$B4479,0),HLOOKUP(P$2+$A4479,Sheet2!CB:NO,$B4479,0)&lt;&gt;""),HLOOKUP(P$2+$A4479,Sheet2!CB:NO,$B4479,0),"")</f>
        <v/>
      </c>
      <c r="Q4479" t="str">
        <f>IF(OR(HLOOKUP(Q$2+$A4479,Sheet2!CC:NO,$B4479,0),HLOOKUP(Q$2+$A4479,Sheet2!CC:NO,$B4479,0)&lt;&gt;""),HLOOKUP(Q$2+$A4479,Sheet2!CC:NO,$B4479,0),"")</f>
        <v/>
      </c>
    </row>
    <row r="4480" spans="1:17" x14ac:dyDescent="0.25">
      <c r="A4480" s="64">
        <f t="shared" si="555"/>
        <v>36</v>
      </c>
      <c r="B4480" s="64">
        <f t="shared" si="556"/>
        <v>452</v>
      </c>
      <c r="C4480" s="64">
        <f t="shared" si="557"/>
        <v>7</v>
      </c>
      <c r="D4480" s="64">
        <f t="shared" si="558"/>
        <v>448</v>
      </c>
      <c r="E4480" s="64">
        <f t="shared" si="559"/>
        <v>2236</v>
      </c>
      <c r="F4480" s="64" t="str">
        <f t="shared" si="552"/>
        <v/>
      </c>
      <c r="G4480" s="64" t="str">
        <f t="shared" si="553"/>
        <v/>
      </c>
      <c r="H4480" s="64" t="str">
        <f t="shared" si="554"/>
        <v/>
      </c>
      <c r="I4480" s="80" t="str">
        <f>IFERROR(VLOOKUP(D4480,Sheet2!A:B,2,0),"")</f>
        <v/>
      </c>
      <c r="J4480" s="64" t="str">
        <f>IFERROR(IF(I4480&lt;&gt;"",VLOOKUP(I4480,Sheet2!B:C,2,0),""),"")</f>
        <v/>
      </c>
      <c r="K4480" s="64" t="str">
        <f>IFERROR( IF(I4480&lt;&gt;"", HLOOKUP(L$2+$A4480,Sheet2!BX:NK,2,0),""),"")</f>
        <v/>
      </c>
      <c r="L4480" t="str">
        <f>IF(OR(HLOOKUP(L$2+$A4480,Sheet2!BX:NK,$B4480,0),HLOOKUP(L$2+$A4480,Sheet2!BX:NK,$B4480,0)&lt;&gt;""),HLOOKUP(L$2+$A4480,Sheet2!BX:NK,$B4480,0),"")</f>
        <v/>
      </c>
      <c r="M4480" t="str">
        <f>IF(OR(HLOOKUP(M$2+$A4480,Sheet2!BY:NL,$B4480,0),HLOOKUP(M$2+$A4480,Sheet2!BY:NL,$B4480,0)&lt;&gt;""),HLOOKUP(M$2+$A4480,Sheet2!BY:NL,$B4480,0),"")</f>
        <v/>
      </c>
      <c r="N4480" t="str">
        <f>IF(OR(HLOOKUP(N$2+$A4480,Sheet2!BZ:NM,$B4480,0),HLOOKUP(N$2+$A4480,Sheet2!BZ:NM,$B4480,0)&lt;&gt;""),HLOOKUP(N$2+$A4480,Sheet2!BZ:NM,$B4480,0),"")</f>
        <v/>
      </c>
      <c r="O4480" t="str">
        <f>IF(OR(HLOOKUP(O$2+$A4480,Sheet2!CA:NN,$B4480,0),HLOOKUP(O$2+$A4480,Sheet2!CA:NN,$B4480,0)&lt;&gt;""),HLOOKUP(O$2+$A4480,Sheet2!CA:NN,$B4480,0),"")</f>
        <v/>
      </c>
      <c r="P4480" t="str">
        <f>IF(OR(HLOOKUP(P$2+$A4480,Sheet2!CB:NO,$B4480,0),HLOOKUP(P$2+$A4480,Sheet2!CB:NO,$B4480,0)&lt;&gt;""),HLOOKUP(P$2+$A4480,Sheet2!CB:NO,$B4480,0),"")</f>
        <v/>
      </c>
      <c r="Q4480" t="str">
        <f>IF(OR(HLOOKUP(Q$2+$A4480,Sheet2!CC:NO,$B4480,0),HLOOKUP(Q$2+$A4480,Sheet2!CC:NO,$B4480,0)&lt;&gt;""),HLOOKUP(Q$2+$A4480,Sheet2!CC:NO,$B4480,0),"")</f>
        <v/>
      </c>
    </row>
    <row r="4481" spans="1:17" x14ac:dyDescent="0.25">
      <c r="A4481" s="64">
        <f t="shared" si="555"/>
        <v>42</v>
      </c>
      <c r="B4481" s="64">
        <f t="shared" si="556"/>
        <v>452</v>
      </c>
      <c r="C4481" s="64">
        <f t="shared" si="557"/>
        <v>8</v>
      </c>
      <c r="D4481" s="64">
        <f t="shared" si="558"/>
        <v>448</v>
      </c>
      <c r="E4481" s="64">
        <f t="shared" si="559"/>
        <v>2236</v>
      </c>
      <c r="F4481" s="64" t="str">
        <f t="shared" si="552"/>
        <v/>
      </c>
      <c r="G4481" s="64" t="str">
        <f t="shared" si="553"/>
        <v/>
      </c>
      <c r="H4481" s="64" t="str">
        <f t="shared" si="554"/>
        <v/>
      </c>
      <c r="I4481" s="80" t="str">
        <f>IFERROR(VLOOKUP(D4481,Sheet2!A:B,2,0),"")</f>
        <v/>
      </c>
      <c r="J4481" s="64" t="str">
        <f>IFERROR(IF(I4481&lt;&gt;"",VLOOKUP(I4481,Sheet2!B:C,2,0),""),"")</f>
        <v/>
      </c>
      <c r="K4481" s="64" t="str">
        <f>IFERROR( IF(I4481&lt;&gt;"", HLOOKUP(L$2+$A4481,Sheet2!BX:NK,2,0),""),"")</f>
        <v/>
      </c>
      <c r="L4481" t="str">
        <f>IF(OR(HLOOKUP(L$2+$A4481,Sheet2!BX:NK,$B4481,0),HLOOKUP(L$2+$A4481,Sheet2!BX:NK,$B4481,0)&lt;&gt;""),HLOOKUP(L$2+$A4481,Sheet2!BX:NK,$B4481,0),"")</f>
        <v/>
      </c>
      <c r="M4481" t="str">
        <f>IF(OR(HLOOKUP(M$2+$A4481,Sheet2!BY:NL,$B4481,0),HLOOKUP(M$2+$A4481,Sheet2!BY:NL,$B4481,0)&lt;&gt;""),HLOOKUP(M$2+$A4481,Sheet2!BY:NL,$B4481,0),"")</f>
        <v/>
      </c>
      <c r="N4481" t="str">
        <f>IF(OR(HLOOKUP(N$2+$A4481,Sheet2!BZ:NM,$B4481,0),HLOOKUP(N$2+$A4481,Sheet2!BZ:NM,$B4481,0)&lt;&gt;""),HLOOKUP(N$2+$A4481,Sheet2!BZ:NM,$B4481,0),"")</f>
        <v/>
      </c>
      <c r="O4481" t="str">
        <f>IF(OR(HLOOKUP(O$2+$A4481,Sheet2!CA:NN,$B4481,0),HLOOKUP(O$2+$A4481,Sheet2!CA:NN,$B4481,0)&lt;&gt;""),HLOOKUP(O$2+$A4481,Sheet2!CA:NN,$B4481,0),"")</f>
        <v/>
      </c>
      <c r="P4481" t="str">
        <f>IF(OR(HLOOKUP(P$2+$A4481,Sheet2!CB:NO,$B4481,0),HLOOKUP(P$2+$A4481,Sheet2!CB:NO,$B4481,0)&lt;&gt;""),HLOOKUP(P$2+$A4481,Sheet2!CB:NO,$B4481,0),"")</f>
        <v/>
      </c>
      <c r="Q4481" t="str">
        <f>IF(OR(HLOOKUP(Q$2+$A4481,Sheet2!CC:NO,$B4481,0),HLOOKUP(Q$2+$A4481,Sheet2!CC:NO,$B4481,0)&lt;&gt;""),HLOOKUP(Q$2+$A4481,Sheet2!CC:NO,$B4481,0),"")</f>
        <v/>
      </c>
    </row>
    <row r="4482" spans="1:17" x14ac:dyDescent="0.25">
      <c r="A4482" s="64">
        <f t="shared" si="555"/>
        <v>48</v>
      </c>
      <c r="B4482" s="64">
        <f t="shared" si="556"/>
        <v>452</v>
      </c>
      <c r="C4482" s="64">
        <f t="shared" si="557"/>
        <v>9</v>
      </c>
      <c r="D4482" s="64">
        <f t="shared" si="558"/>
        <v>448</v>
      </c>
      <c r="E4482" s="64">
        <f t="shared" si="559"/>
        <v>2236</v>
      </c>
      <c r="F4482" s="64" t="str">
        <f t="shared" si="552"/>
        <v/>
      </c>
      <c r="G4482" s="64" t="str">
        <f t="shared" si="553"/>
        <v/>
      </c>
      <c r="H4482" s="64" t="str">
        <f t="shared" si="554"/>
        <v/>
      </c>
      <c r="I4482" s="80" t="str">
        <f>IFERROR(VLOOKUP(D4482,Sheet2!A:B,2,0),"")</f>
        <v/>
      </c>
      <c r="J4482" s="64" t="str">
        <f>IFERROR(IF(I4482&lt;&gt;"",VLOOKUP(I4482,Sheet2!B:C,2,0),""),"")</f>
        <v/>
      </c>
      <c r="K4482" s="64" t="str">
        <f>IFERROR( IF(I4482&lt;&gt;"", HLOOKUP(L$2+$A4482,Sheet2!BX:NK,2,0),""),"")</f>
        <v/>
      </c>
      <c r="L4482" t="str">
        <f>IF(OR(HLOOKUP(L$2+$A4482,Sheet2!BX:NK,$B4482,0),HLOOKUP(L$2+$A4482,Sheet2!BX:NK,$B4482,0)&lt;&gt;""),HLOOKUP(L$2+$A4482,Sheet2!BX:NK,$B4482,0),"")</f>
        <v/>
      </c>
      <c r="M4482" t="str">
        <f>IF(OR(HLOOKUP(M$2+$A4482,Sheet2!BY:NL,$B4482,0),HLOOKUP(M$2+$A4482,Sheet2!BY:NL,$B4482,0)&lt;&gt;""),HLOOKUP(M$2+$A4482,Sheet2!BY:NL,$B4482,0),"")</f>
        <v/>
      </c>
      <c r="N4482" t="str">
        <f>IF(OR(HLOOKUP(N$2+$A4482,Sheet2!BZ:NM,$B4482,0),HLOOKUP(N$2+$A4482,Sheet2!BZ:NM,$B4482,0)&lt;&gt;""),HLOOKUP(N$2+$A4482,Sheet2!BZ:NM,$B4482,0),"")</f>
        <v/>
      </c>
      <c r="O4482" t="str">
        <f>IF(OR(HLOOKUP(O$2+$A4482,Sheet2!CA:NN,$B4482,0),HLOOKUP(O$2+$A4482,Sheet2!CA:NN,$B4482,0)&lt;&gt;""),HLOOKUP(O$2+$A4482,Sheet2!CA:NN,$B4482,0),"")</f>
        <v/>
      </c>
      <c r="P4482" t="str">
        <f>IF(OR(HLOOKUP(P$2+$A4482,Sheet2!CB:NO,$B4482,0),HLOOKUP(P$2+$A4482,Sheet2!CB:NO,$B4482,0)&lt;&gt;""),HLOOKUP(P$2+$A4482,Sheet2!CB:NO,$B4482,0),"")</f>
        <v/>
      </c>
      <c r="Q4482" t="str">
        <f>IF(OR(HLOOKUP(Q$2+$A4482,Sheet2!CC:NO,$B4482,0),HLOOKUP(Q$2+$A4482,Sheet2!CC:NO,$B4482,0)&lt;&gt;""),HLOOKUP(Q$2+$A4482,Sheet2!CC:NO,$B4482,0),"")</f>
        <v/>
      </c>
    </row>
    <row r="4483" spans="1:17" x14ac:dyDescent="0.25">
      <c r="A4483" s="64">
        <f t="shared" si="555"/>
        <v>54</v>
      </c>
      <c r="B4483" s="64">
        <f t="shared" si="556"/>
        <v>452</v>
      </c>
      <c r="C4483" s="64">
        <f t="shared" si="557"/>
        <v>10</v>
      </c>
      <c r="D4483" s="64">
        <f t="shared" si="558"/>
        <v>448</v>
      </c>
      <c r="E4483" s="64">
        <f t="shared" si="559"/>
        <v>2236</v>
      </c>
      <c r="F4483" s="64" t="str">
        <f t="shared" si="552"/>
        <v/>
      </c>
      <c r="G4483" s="64" t="str">
        <f t="shared" si="553"/>
        <v/>
      </c>
      <c r="H4483" s="64" t="str">
        <f t="shared" si="554"/>
        <v/>
      </c>
      <c r="I4483" s="80" t="str">
        <f>IFERROR(VLOOKUP(D4483,Sheet2!A:B,2,0),"")</f>
        <v/>
      </c>
      <c r="J4483" s="64" t="str">
        <f>IFERROR(IF(I4483&lt;&gt;"",VLOOKUP(I4483,Sheet2!B:C,2,0),""),"")</f>
        <v/>
      </c>
      <c r="K4483" s="64" t="str">
        <f>IFERROR( IF(I4483&lt;&gt;"", HLOOKUP(L$2+$A4483,Sheet2!BX:NK,2,0),""),"")</f>
        <v/>
      </c>
      <c r="L4483" t="str">
        <f>IF(OR(HLOOKUP(L$2+$A4483,Sheet2!BX:NK,$B4483,0),HLOOKUP(L$2+$A4483,Sheet2!BX:NK,$B4483,0)&lt;&gt;""),HLOOKUP(L$2+$A4483,Sheet2!BX:NK,$B4483,0),"")</f>
        <v/>
      </c>
      <c r="M4483" t="str">
        <f>IF(OR(HLOOKUP(M$2+$A4483,Sheet2!BY:NL,$B4483,0),HLOOKUP(M$2+$A4483,Sheet2!BY:NL,$B4483,0)&lt;&gt;""),HLOOKUP(M$2+$A4483,Sheet2!BY:NL,$B4483,0),"")</f>
        <v/>
      </c>
      <c r="N4483" t="str">
        <f>IF(OR(HLOOKUP(N$2+$A4483,Sheet2!BZ:NM,$B4483,0),HLOOKUP(N$2+$A4483,Sheet2!BZ:NM,$B4483,0)&lt;&gt;""),HLOOKUP(N$2+$A4483,Sheet2!BZ:NM,$B4483,0),"")</f>
        <v/>
      </c>
      <c r="O4483" t="str">
        <f>IF(OR(HLOOKUP(O$2+$A4483,Sheet2!CA:NN,$B4483,0),HLOOKUP(O$2+$A4483,Sheet2!CA:NN,$B4483,0)&lt;&gt;""),HLOOKUP(O$2+$A4483,Sheet2!CA:NN,$B4483,0),"")</f>
        <v/>
      </c>
      <c r="P4483" t="str">
        <f>IF(OR(HLOOKUP(P$2+$A4483,Sheet2!CB:NO,$B4483,0),HLOOKUP(P$2+$A4483,Sheet2!CB:NO,$B4483,0)&lt;&gt;""),HLOOKUP(P$2+$A4483,Sheet2!CB:NO,$B4483,0),"")</f>
        <v/>
      </c>
      <c r="Q4483" t="str">
        <f>IF(OR(HLOOKUP(Q$2+$A4483,Sheet2!CC:NO,$B4483,0),HLOOKUP(Q$2+$A4483,Sheet2!CC:NO,$B4483,0)&lt;&gt;""),HLOOKUP(Q$2+$A4483,Sheet2!CC:NO,$B4483,0),"")</f>
        <v/>
      </c>
    </row>
    <row r="4484" spans="1:17" x14ac:dyDescent="0.25">
      <c r="A4484" s="64">
        <f t="shared" si="555"/>
        <v>0</v>
      </c>
      <c r="B4484" s="64">
        <f t="shared" si="556"/>
        <v>453</v>
      </c>
      <c r="C4484" s="64">
        <f t="shared" si="557"/>
        <v>1</v>
      </c>
      <c r="D4484" s="64">
        <f t="shared" si="558"/>
        <v>449</v>
      </c>
      <c r="E4484" s="64">
        <f t="shared" si="559"/>
        <v>2241</v>
      </c>
      <c r="F4484" s="64" t="str">
        <f t="shared" si="552"/>
        <v/>
      </c>
      <c r="G4484" s="64" t="str">
        <f t="shared" si="553"/>
        <v/>
      </c>
      <c r="H4484" s="64" t="str">
        <f t="shared" si="554"/>
        <v/>
      </c>
      <c r="I4484" s="80" t="str">
        <f>IFERROR(VLOOKUP(D4484,Sheet2!A:B,2,0),"")</f>
        <v/>
      </c>
      <c r="J4484" s="64" t="str">
        <f>IFERROR(IF(I4484&lt;&gt;"",VLOOKUP(I4484,Sheet2!B:C,2,0),""),"")</f>
        <v/>
      </c>
      <c r="K4484" s="64" t="str">
        <f>IFERROR( IF(I4484&lt;&gt;"", HLOOKUP(L$2+$A4484,Sheet2!BX:NK,2,0),""),"")</f>
        <v/>
      </c>
      <c r="L4484" t="str">
        <f>IF(OR(HLOOKUP(L$2+$A4484,Sheet2!BX:NK,$B4484,0),HLOOKUP(L$2+$A4484,Sheet2!BX:NK,$B4484,0)&lt;&gt;""),HLOOKUP(L$2+$A4484,Sheet2!BX:NK,$B4484,0),"")</f>
        <v/>
      </c>
      <c r="M4484" t="str">
        <f>IF(OR(HLOOKUP(M$2+$A4484,Sheet2!BY:NL,$B4484,0),HLOOKUP(M$2+$A4484,Sheet2!BY:NL,$B4484,0)&lt;&gt;""),HLOOKUP(M$2+$A4484,Sheet2!BY:NL,$B4484,0),"")</f>
        <v/>
      </c>
      <c r="N4484" t="str">
        <f>IF(OR(HLOOKUP(N$2+$A4484,Sheet2!BZ:NM,$B4484,0),HLOOKUP(N$2+$A4484,Sheet2!BZ:NM,$B4484,0)&lt;&gt;""),HLOOKUP(N$2+$A4484,Sheet2!BZ:NM,$B4484,0),"")</f>
        <v/>
      </c>
      <c r="O4484" t="str">
        <f>IF(OR(HLOOKUP(O$2+$A4484,Sheet2!CA:NN,$B4484,0),HLOOKUP(O$2+$A4484,Sheet2!CA:NN,$B4484,0)&lt;&gt;""),HLOOKUP(O$2+$A4484,Sheet2!CA:NN,$B4484,0),"")</f>
        <v/>
      </c>
      <c r="P4484" t="str">
        <f>IF(OR(HLOOKUP(P$2+$A4484,Sheet2!CB:NO,$B4484,0),HLOOKUP(P$2+$A4484,Sheet2!CB:NO,$B4484,0)&lt;&gt;""),HLOOKUP(P$2+$A4484,Sheet2!CB:NO,$B4484,0),"")</f>
        <v/>
      </c>
      <c r="Q4484" t="str">
        <f>IF(OR(HLOOKUP(Q$2+$A4484,Sheet2!CC:NO,$B4484,0),HLOOKUP(Q$2+$A4484,Sheet2!CC:NO,$B4484,0)&lt;&gt;""),HLOOKUP(Q$2+$A4484,Sheet2!CC:NO,$B4484,0),"")</f>
        <v/>
      </c>
    </row>
    <row r="4485" spans="1:17" x14ac:dyDescent="0.25">
      <c r="A4485" s="64">
        <f t="shared" si="555"/>
        <v>6</v>
      </c>
      <c r="B4485" s="64">
        <f t="shared" si="556"/>
        <v>453</v>
      </c>
      <c r="C4485" s="64">
        <f t="shared" si="557"/>
        <v>2</v>
      </c>
      <c r="D4485" s="64">
        <f t="shared" si="558"/>
        <v>449</v>
      </c>
      <c r="E4485" s="64">
        <f t="shared" si="559"/>
        <v>2241</v>
      </c>
      <c r="F4485" s="64" t="str">
        <f t="shared" ref="F4485:F4548" si="560">IFERROR(IF(I4485&lt;&gt;"",IF(LEFT(K4485,2)="1-",1,2),""),"")</f>
        <v/>
      </c>
      <c r="G4485" s="64" t="str">
        <f t="shared" ref="G4485:G4548" si="561">IFERROR(IF(I4485&lt;&gt;"",MONTH( RIGHT(K4485,LEN(K4485)-FIND("-",K4485))),""),"")</f>
        <v/>
      </c>
      <c r="H4485" s="64" t="str">
        <f t="shared" ref="H4485:H4548" si="562">IFERROR(IF(I4485&lt;&gt;"",YEAR( RIGHT(K4485,LEN(K4485)-FIND("-",K4485))),""),"")</f>
        <v/>
      </c>
      <c r="I4485" s="80" t="str">
        <f>IFERROR(VLOOKUP(D4485,Sheet2!A:B,2,0),"")</f>
        <v/>
      </c>
      <c r="J4485" s="64" t="str">
        <f>IFERROR(IF(I4485&lt;&gt;"",VLOOKUP(I4485,Sheet2!B:C,2,0),""),"")</f>
        <v/>
      </c>
      <c r="K4485" s="64" t="str">
        <f>IFERROR( IF(I4485&lt;&gt;"", HLOOKUP(L$2+$A4485,Sheet2!BX:NK,2,0),""),"")</f>
        <v/>
      </c>
      <c r="L4485" t="str">
        <f>IF(OR(HLOOKUP(L$2+$A4485,Sheet2!BX:NK,$B4485,0),HLOOKUP(L$2+$A4485,Sheet2!BX:NK,$B4485,0)&lt;&gt;""),HLOOKUP(L$2+$A4485,Sheet2!BX:NK,$B4485,0),"")</f>
        <v/>
      </c>
      <c r="M4485" t="str">
        <f>IF(OR(HLOOKUP(M$2+$A4485,Sheet2!BY:NL,$B4485,0),HLOOKUP(M$2+$A4485,Sheet2!BY:NL,$B4485,0)&lt;&gt;""),HLOOKUP(M$2+$A4485,Sheet2!BY:NL,$B4485,0),"")</f>
        <v/>
      </c>
      <c r="N4485" t="str">
        <f>IF(OR(HLOOKUP(N$2+$A4485,Sheet2!BZ:NM,$B4485,0),HLOOKUP(N$2+$A4485,Sheet2!BZ:NM,$B4485,0)&lt;&gt;""),HLOOKUP(N$2+$A4485,Sheet2!BZ:NM,$B4485,0),"")</f>
        <v/>
      </c>
      <c r="O4485" t="str">
        <f>IF(OR(HLOOKUP(O$2+$A4485,Sheet2!CA:NN,$B4485,0),HLOOKUP(O$2+$A4485,Sheet2!CA:NN,$B4485,0)&lt;&gt;""),HLOOKUP(O$2+$A4485,Sheet2!CA:NN,$B4485,0),"")</f>
        <v/>
      </c>
      <c r="P4485" t="str">
        <f>IF(OR(HLOOKUP(P$2+$A4485,Sheet2!CB:NO,$B4485,0),HLOOKUP(P$2+$A4485,Sheet2!CB:NO,$B4485,0)&lt;&gt;""),HLOOKUP(P$2+$A4485,Sheet2!CB:NO,$B4485,0),"")</f>
        <v/>
      </c>
      <c r="Q4485" t="str">
        <f>IF(OR(HLOOKUP(Q$2+$A4485,Sheet2!CC:NO,$B4485,0),HLOOKUP(Q$2+$A4485,Sheet2!CC:NO,$B4485,0)&lt;&gt;""),HLOOKUP(Q$2+$A4485,Sheet2!CC:NO,$B4485,0),"")</f>
        <v/>
      </c>
    </row>
    <row r="4486" spans="1:17" x14ac:dyDescent="0.25">
      <c r="A4486" s="64">
        <f t="shared" ref="A4486:A4549" si="563">IF(C4486&lt;&gt;1,A4485+6,0)</f>
        <v>12</v>
      </c>
      <c r="B4486" s="64">
        <f t="shared" ref="B4486:B4549" si="564">IF(C4486&lt;&gt;1,B4485,B4485+1)</f>
        <v>453</v>
      </c>
      <c r="C4486" s="64">
        <f t="shared" ref="C4486:C4549" si="565">IF($C$3-C4485=0,1,C4485+1)</f>
        <v>3</v>
      </c>
      <c r="D4486" s="64">
        <f t="shared" ref="D4486:D4549" si="566">IF(C4486=1,D4485+1,D4485)</f>
        <v>449</v>
      </c>
      <c r="E4486" s="64">
        <f t="shared" ref="E4486:E4549" si="567">IF(D4486&lt;&gt;D4485,E4485+5,E4485)</f>
        <v>2241</v>
      </c>
      <c r="F4486" s="64" t="str">
        <f t="shared" si="560"/>
        <v/>
      </c>
      <c r="G4486" s="64" t="str">
        <f t="shared" si="561"/>
        <v/>
      </c>
      <c r="H4486" s="64" t="str">
        <f t="shared" si="562"/>
        <v/>
      </c>
      <c r="I4486" s="80" t="str">
        <f>IFERROR(VLOOKUP(D4486,Sheet2!A:B,2,0),"")</f>
        <v/>
      </c>
      <c r="J4486" s="64" t="str">
        <f>IFERROR(IF(I4486&lt;&gt;"",VLOOKUP(I4486,Sheet2!B:C,2,0),""),"")</f>
        <v/>
      </c>
      <c r="K4486" s="64" t="str">
        <f>IFERROR( IF(I4486&lt;&gt;"", HLOOKUP(L$2+$A4486,Sheet2!BX:NK,2,0),""),"")</f>
        <v/>
      </c>
      <c r="L4486" t="str">
        <f>IF(OR(HLOOKUP(L$2+$A4486,Sheet2!BX:NK,$B4486,0),HLOOKUP(L$2+$A4486,Sheet2!BX:NK,$B4486,0)&lt;&gt;""),HLOOKUP(L$2+$A4486,Sheet2!BX:NK,$B4486,0),"")</f>
        <v/>
      </c>
      <c r="M4486" t="str">
        <f>IF(OR(HLOOKUP(M$2+$A4486,Sheet2!BY:NL,$B4486,0),HLOOKUP(M$2+$A4486,Sheet2!BY:NL,$B4486,0)&lt;&gt;""),HLOOKUP(M$2+$A4486,Sheet2!BY:NL,$B4486,0),"")</f>
        <v/>
      </c>
      <c r="N4486" t="str">
        <f>IF(OR(HLOOKUP(N$2+$A4486,Sheet2!BZ:NM,$B4486,0),HLOOKUP(N$2+$A4486,Sheet2!BZ:NM,$B4486,0)&lt;&gt;""),HLOOKUP(N$2+$A4486,Sheet2!BZ:NM,$B4486,0),"")</f>
        <v/>
      </c>
      <c r="O4486" t="str">
        <f>IF(OR(HLOOKUP(O$2+$A4486,Sheet2!CA:NN,$B4486,0),HLOOKUP(O$2+$A4486,Sheet2!CA:NN,$B4486,0)&lt;&gt;""),HLOOKUP(O$2+$A4486,Sheet2!CA:NN,$B4486,0),"")</f>
        <v/>
      </c>
      <c r="P4486" t="str">
        <f>IF(OR(HLOOKUP(P$2+$A4486,Sheet2!CB:NO,$B4486,0),HLOOKUP(P$2+$A4486,Sheet2!CB:NO,$B4486,0)&lt;&gt;""),HLOOKUP(P$2+$A4486,Sheet2!CB:NO,$B4486,0),"")</f>
        <v/>
      </c>
      <c r="Q4486" t="str">
        <f>IF(OR(HLOOKUP(Q$2+$A4486,Sheet2!CC:NO,$B4486,0),HLOOKUP(Q$2+$A4486,Sheet2!CC:NO,$B4486,0)&lt;&gt;""),HLOOKUP(Q$2+$A4486,Sheet2!CC:NO,$B4486,0),"")</f>
        <v/>
      </c>
    </row>
    <row r="4487" spans="1:17" x14ac:dyDescent="0.25">
      <c r="A4487" s="64">
        <f t="shared" si="563"/>
        <v>18</v>
      </c>
      <c r="B4487" s="64">
        <f t="shared" si="564"/>
        <v>453</v>
      </c>
      <c r="C4487" s="64">
        <f t="shared" si="565"/>
        <v>4</v>
      </c>
      <c r="D4487" s="64">
        <f t="shared" si="566"/>
        <v>449</v>
      </c>
      <c r="E4487" s="64">
        <f t="shared" si="567"/>
        <v>2241</v>
      </c>
      <c r="F4487" s="64" t="str">
        <f t="shared" si="560"/>
        <v/>
      </c>
      <c r="G4487" s="64" t="str">
        <f t="shared" si="561"/>
        <v/>
      </c>
      <c r="H4487" s="64" t="str">
        <f t="shared" si="562"/>
        <v/>
      </c>
      <c r="I4487" s="80" t="str">
        <f>IFERROR(VLOOKUP(D4487,Sheet2!A:B,2,0),"")</f>
        <v/>
      </c>
      <c r="J4487" s="64" t="str">
        <f>IFERROR(IF(I4487&lt;&gt;"",VLOOKUP(I4487,Sheet2!B:C,2,0),""),"")</f>
        <v/>
      </c>
      <c r="K4487" s="64" t="str">
        <f>IFERROR( IF(I4487&lt;&gt;"", HLOOKUP(L$2+$A4487,Sheet2!BX:NK,2,0),""),"")</f>
        <v/>
      </c>
      <c r="L4487" t="str">
        <f>IF(OR(HLOOKUP(L$2+$A4487,Sheet2!BX:NK,$B4487,0),HLOOKUP(L$2+$A4487,Sheet2!BX:NK,$B4487,0)&lt;&gt;""),HLOOKUP(L$2+$A4487,Sheet2!BX:NK,$B4487,0),"")</f>
        <v/>
      </c>
      <c r="M4487" t="str">
        <f>IF(OR(HLOOKUP(M$2+$A4487,Sheet2!BY:NL,$B4487,0),HLOOKUP(M$2+$A4487,Sheet2!BY:NL,$B4487,0)&lt;&gt;""),HLOOKUP(M$2+$A4487,Sheet2!BY:NL,$B4487,0),"")</f>
        <v/>
      </c>
      <c r="N4487" t="str">
        <f>IF(OR(HLOOKUP(N$2+$A4487,Sheet2!BZ:NM,$B4487,0),HLOOKUP(N$2+$A4487,Sheet2!BZ:NM,$B4487,0)&lt;&gt;""),HLOOKUP(N$2+$A4487,Sheet2!BZ:NM,$B4487,0),"")</f>
        <v/>
      </c>
      <c r="O4487" t="str">
        <f>IF(OR(HLOOKUP(O$2+$A4487,Sheet2!CA:NN,$B4487,0),HLOOKUP(O$2+$A4487,Sheet2!CA:NN,$B4487,0)&lt;&gt;""),HLOOKUP(O$2+$A4487,Sheet2!CA:NN,$B4487,0),"")</f>
        <v/>
      </c>
      <c r="P4487" t="str">
        <f>IF(OR(HLOOKUP(P$2+$A4487,Sheet2!CB:NO,$B4487,0),HLOOKUP(P$2+$A4487,Sheet2!CB:NO,$B4487,0)&lt;&gt;""),HLOOKUP(P$2+$A4487,Sheet2!CB:NO,$B4487,0),"")</f>
        <v/>
      </c>
      <c r="Q4487" t="str">
        <f>IF(OR(HLOOKUP(Q$2+$A4487,Sheet2!CC:NO,$B4487,0),HLOOKUP(Q$2+$A4487,Sheet2!CC:NO,$B4487,0)&lt;&gt;""),HLOOKUP(Q$2+$A4487,Sheet2!CC:NO,$B4487,0),"")</f>
        <v/>
      </c>
    </row>
    <row r="4488" spans="1:17" x14ac:dyDescent="0.25">
      <c r="A4488" s="64">
        <f t="shared" si="563"/>
        <v>24</v>
      </c>
      <c r="B4488" s="64">
        <f t="shared" si="564"/>
        <v>453</v>
      </c>
      <c r="C4488" s="64">
        <f t="shared" si="565"/>
        <v>5</v>
      </c>
      <c r="D4488" s="64">
        <f t="shared" si="566"/>
        <v>449</v>
      </c>
      <c r="E4488" s="64">
        <f t="shared" si="567"/>
        <v>2241</v>
      </c>
      <c r="F4488" s="64" t="str">
        <f t="shared" si="560"/>
        <v/>
      </c>
      <c r="G4488" s="64" t="str">
        <f t="shared" si="561"/>
        <v/>
      </c>
      <c r="H4488" s="64" t="str">
        <f t="shared" si="562"/>
        <v/>
      </c>
      <c r="I4488" s="80" t="str">
        <f>IFERROR(VLOOKUP(D4488,Sheet2!A:B,2,0),"")</f>
        <v/>
      </c>
      <c r="J4488" s="64" t="str">
        <f>IFERROR(IF(I4488&lt;&gt;"",VLOOKUP(I4488,Sheet2!B:C,2,0),""),"")</f>
        <v/>
      </c>
      <c r="K4488" s="64" t="str">
        <f>IFERROR( IF(I4488&lt;&gt;"", HLOOKUP(L$2+$A4488,Sheet2!BX:NK,2,0),""),"")</f>
        <v/>
      </c>
      <c r="L4488" t="str">
        <f>IF(OR(HLOOKUP(L$2+$A4488,Sheet2!BX:NK,$B4488,0),HLOOKUP(L$2+$A4488,Sheet2!BX:NK,$B4488,0)&lt;&gt;""),HLOOKUP(L$2+$A4488,Sheet2!BX:NK,$B4488,0),"")</f>
        <v/>
      </c>
      <c r="M4488" t="str">
        <f>IF(OR(HLOOKUP(M$2+$A4488,Sheet2!BY:NL,$B4488,0),HLOOKUP(M$2+$A4488,Sheet2!BY:NL,$B4488,0)&lt;&gt;""),HLOOKUP(M$2+$A4488,Sheet2!BY:NL,$B4488,0),"")</f>
        <v/>
      </c>
      <c r="N4488" t="str">
        <f>IF(OR(HLOOKUP(N$2+$A4488,Sheet2!BZ:NM,$B4488,0),HLOOKUP(N$2+$A4488,Sheet2!BZ:NM,$B4488,0)&lt;&gt;""),HLOOKUP(N$2+$A4488,Sheet2!BZ:NM,$B4488,0),"")</f>
        <v/>
      </c>
      <c r="O4488" t="str">
        <f>IF(OR(HLOOKUP(O$2+$A4488,Sheet2!CA:NN,$B4488,0),HLOOKUP(O$2+$A4488,Sheet2!CA:NN,$B4488,0)&lt;&gt;""),HLOOKUP(O$2+$A4488,Sheet2!CA:NN,$B4488,0),"")</f>
        <v/>
      </c>
      <c r="P4488" t="str">
        <f>IF(OR(HLOOKUP(P$2+$A4488,Sheet2!CB:NO,$B4488,0),HLOOKUP(P$2+$A4488,Sheet2!CB:NO,$B4488,0)&lt;&gt;""),HLOOKUP(P$2+$A4488,Sheet2!CB:NO,$B4488,0),"")</f>
        <v/>
      </c>
      <c r="Q4488" t="str">
        <f>IF(OR(HLOOKUP(Q$2+$A4488,Sheet2!CC:NO,$B4488,0),HLOOKUP(Q$2+$A4488,Sheet2!CC:NO,$B4488,0)&lt;&gt;""),HLOOKUP(Q$2+$A4488,Sheet2!CC:NO,$B4488,0),"")</f>
        <v/>
      </c>
    </row>
    <row r="4489" spans="1:17" x14ac:dyDescent="0.25">
      <c r="A4489" s="64">
        <f t="shared" si="563"/>
        <v>30</v>
      </c>
      <c r="B4489" s="64">
        <f t="shared" si="564"/>
        <v>453</v>
      </c>
      <c r="C4489" s="64">
        <f t="shared" si="565"/>
        <v>6</v>
      </c>
      <c r="D4489" s="64">
        <f t="shared" si="566"/>
        <v>449</v>
      </c>
      <c r="E4489" s="64">
        <f t="shared" si="567"/>
        <v>2241</v>
      </c>
      <c r="F4489" s="64" t="str">
        <f t="shared" si="560"/>
        <v/>
      </c>
      <c r="G4489" s="64" t="str">
        <f t="shared" si="561"/>
        <v/>
      </c>
      <c r="H4489" s="64" t="str">
        <f t="shared" si="562"/>
        <v/>
      </c>
      <c r="I4489" s="80" t="str">
        <f>IFERROR(VLOOKUP(D4489,Sheet2!A:B,2,0),"")</f>
        <v/>
      </c>
      <c r="J4489" s="64" t="str">
        <f>IFERROR(IF(I4489&lt;&gt;"",VLOOKUP(I4489,Sheet2!B:C,2,0),""),"")</f>
        <v/>
      </c>
      <c r="K4489" s="64" t="str">
        <f>IFERROR( IF(I4489&lt;&gt;"", HLOOKUP(L$2+$A4489,Sheet2!BX:NK,2,0),""),"")</f>
        <v/>
      </c>
      <c r="L4489" t="str">
        <f>IF(OR(HLOOKUP(L$2+$A4489,Sheet2!BX:NK,$B4489,0),HLOOKUP(L$2+$A4489,Sheet2!BX:NK,$B4489,0)&lt;&gt;""),HLOOKUP(L$2+$A4489,Sheet2!BX:NK,$B4489,0),"")</f>
        <v/>
      </c>
      <c r="M4489" t="str">
        <f>IF(OR(HLOOKUP(M$2+$A4489,Sheet2!BY:NL,$B4489,0),HLOOKUP(M$2+$A4489,Sheet2!BY:NL,$B4489,0)&lt;&gt;""),HLOOKUP(M$2+$A4489,Sheet2!BY:NL,$B4489,0),"")</f>
        <v/>
      </c>
      <c r="N4489" t="str">
        <f>IF(OR(HLOOKUP(N$2+$A4489,Sheet2!BZ:NM,$B4489,0),HLOOKUP(N$2+$A4489,Sheet2!BZ:NM,$B4489,0)&lt;&gt;""),HLOOKUP(N$2+$A4489,Sheet2!BZ:NM,$B4489,0),"")</f>
        <v/>
      </c>
      <c r="O4489" t="str">
        <f>IF(OR(HLOOKUP(O$2+$A4489,Sheet2!CA:NN,$B4489,0),HLOOKUP(O$2+$A4489,Sheet2!CA:NN,$B4489,0)&lt;&gt;""),HLOOKUP(O$2+$A4489,Sheet2!CA:NN,$B4489,0),"")</f>
        <v/>
      </c>
      <c r="P4489" t="str">
        <f>IF(OR(HLOOKUP(P$2+$A4489,Sheet2!CB:NO,$B4489,0),HLOOKUP(P$2+$A4489,Sheet2!CB:NO,$B4489,0)&lt;&gt;""),HLOOKUP(P$2+$A4489,Sheet2!CB:NO,$B4489,0),"")</f>
        <v/>
      </c>
      <c r="Q4489" t="str">
        <f>IF(OR(HLOOKUP(Q$2+$A4489,Sheet2!CC:NO,$B4489,0),HLOOKUP(Q$2+$A4489,Sheet2!CC:NO,$B4489,0)&lt;&gt;""),HLOOKUP(Q$2+$A4489,Sheet2!CC:NO,$B4489,0),"")</f>
        <v/>
      </c>
    </row>
    <row r="4490" spans="1:17" x14ac:dyDescent="0.25">
      <c r="A4490" s="64">
        <f t="shared" si="563"/>
        <v>36</v>
      </c>
      <c r="B4490" s="64">
        <f t="shared" si="564"/>
        <v>453</v>
      </c>
      <c r="C4490" s="64">
        <f t="shared" si="565"/>
        <v>7</v>
      </c>
      <c r="D4490" s="64">
        <f t="shared" si="566"/>
        <v>449</v>
      </c>
      <c r="E4490" s="64">
        <f t="shared" si="567"/>
        <v>2241</v>
      </c>
      <c r="F4490" s="64" t="str">
        <f t="shared" si="560"/>
        <v/>
      </c>
      <c r="G4490" s="64" t="str">
        <f t="shared" si="561"/>
        <v/>
      </c>
      <c r="H4490" s="64" t="str">
        <f t="shared" si="562"/>
        <v/>
      </c>
      <c r="I4490" s="80" t="str">
        <f>IFERROR(VLOOKUP(D4490,Sheet2!A:B,2,0),"")</f>
        <v/>
      </c>
      <c r="J4490" s="64" t="str">
        <f>IFERROR(IF(I4490&lt;&gt;"",VLOOKUP(I4490,Sheet2!B:C,2,0),""),"")</f>
        <v/>
      </c>
      <c r="K4490" s="64" t="str">
        <f>IFERROR( IF(I4490&lt;&gt;"", HLOOKUP(L$2+$A4490,Sheet2!BX:NK,2,0),""),"")</f>
        <v/>
      </c>
      <c r="L4490" t="str">
        <f>IF(OR(HLOOKUP(L$2+$A4490,Sheet2!BX:NK,$B4490,0),HLOOKUP(L$2+$A4490,Sheet2!BX:NK,$B4490,0)&lt;&gt;""),HLOOKUP(L$2+$A4490,Sheet2!BX:NK,$B4490,0),"")</f>
        <v/>
      </c>
      <c r="M4490" t="str">
        <f>IF(OR(HLOOKUP(M$2+$A4490,Sheet2!BY:NL,$B4490,0),HLOOKUP(M$2+$A4490,Sheet2!BY:NL,$B4490,0)&lt;&gt;""),HLOOKUP(M$2+$A4490,Sheet2!BY:NL,$B4490,0),"")</f>
        <v/>
      </c>
      <c r="N4490" t="str">
        <f>IF(OR(HLOOKUP(N$2+$A4490,Sheet2!BZ:NM,$B4490,0),HLOOKUP(N$2+$A4490,Sheet2!BZ:NM,$B4490,0)&lt;&gt;""),HLOOKUP(N$2+$A4490,Sheet2!BZ:NM,$B4490,0),"")</f>
        <v/>
      </c>
      <c r="O4490" t="str">
        <f>IF(OR(HLOOKUP(O$2+$A4490,Sheet2!CA:NN,$B4490,0),HLOOKUP(O$2+$A4490,Sheet2!CA:NN,$B4490,0)&lt;&gt;""),HLOOKUP(O$2+$A4490,Sheet2!CA:NN,$B4490,0),"")</f>
        <v/>
      </c>
      <c r="P4490" t="str">
        <f>IF(OR(HLOOKUP(P$2+$A4490,Sheet2!CB:NO,$B4490,0),HLOOKUP(P$2+$A4490,Sheet2!CB:NO,$B4490,0)&lt;&gt;""),HLOOKUP(P$2+$A4490,Sheet2!CB:NO,$B4490,0),"")</f>
        <v/>
      </c>
      <c r="Q4490" t="str">
        <f>IF(OR(HLOOKUP(Q$2+$A4490,Sheet2!CC:NO,$B4490,0),HLOOKUP(Q$2+$A4490,Sheet2!CC:NO,$B4490,0)&lt;&gt;""),HLOOKUP(Q$2+$A4490,Sheet2!CC:NO,$B4490,0),"")</f>
        <v/>
      </c>
    </row>
    <row r="4491" spans="1:17" x14ac:dyDescent="0.25">
      <c r="A4491" s="64">
        <f t="shared" si="563"/>
        <v>42</v>
      </c>
      <c r="B4491" s="64">
        <f t="shared" si="564"/>
        <v>453</v>
      </c>
      <c r="C4491" s="64">
        <f t="shared" si="565"/>
        <v>8</v>
      </c>
      <c r="D4491" s="64">
        <f t="shared" si="566"/>
        <v>449</v>
      </c>
      <c r="E4491" s="64">
        <f t="shared" si="567"/>
        <v>2241</v>
      </c>
      <c r="F4491" s="64" t="str">
        <f t="shared" si="560"/>
        <v/>
      </c>
      <c r="G4491" s="64" t="str">
        <f t="shared" si="561"/>
        <v/>
      </c>
      <c r="H4491" s="64" t="str">
        <f t="shared" si="562"/>
        <v/>
      </c>
      <c r="I4491" s="80" t="str">
        <f>IFERROR(VLOOKUP(D4491,Sheet2!A:B,2,0),"")</f>
        <v/>
      </c>
      <c r="J4491" s="64" t="str">
        <f>IFERROR(IF(I4491&lt;&gt;"",VLOOKUP(I4491,Sheet2!B:C,2,0),""),"")</f>
        <v/>
      </c>
      <c r="K4491" s="64" t="str">
        <f>IFERROR( IF(I4491&lt;&gt;"", HLOOKUP(L$2+$A4491,Sheet2!BX:NK,2,0),""),"")</f>
        <v/>
      </c>
      <c r="L4491" t="str">
        <f>IF(OR(HLOOKUP(L$2+$A4491,Sheet2!BX:NK,$B4491,0),HLOOKUP(L$2+$A4491,Sheet2!BX:NK,$B4491,0)&lt;&gt;""),HLOOKUP(L$2+$A4491,Sheet2!BX:NK,$B4491,0),"")</f>
        <v/>
      </c>
      <c r="M4491" t="str">
        <f>IF(OR(HLOOKUP(M$2+$A4491,Sheet2!BY:NL,$B4491,0),HLOOKUP(M$2+$A4491,Sheet2!BY:NL,$B4491,0)&lt;&gt;""),HLOOKUP(M$2+$A4491,Sheet2!BY:NL,$B4491,0),"")</f>
        <v/>
      </c>
      <c r="N4491" t="str">
        <f>IF(OR(HLOOKUP(N$2+$A4491,Sheet2!BZ:NM,$B4491,0),HLOOKUP(N$2+$A4491,Sheet2!BZ:NM,$B4491,0)&lt;&gt;""),HLOOKUP(N$2+$A4491,Sheet2!BZ:NM,$B4491,0),"")</f>
        <v/>
      </c>
      <c r="O4491" t="str">
        <f>IF(OR(HLOOKUP(O$2+$A4491,Sheet2!CA:NN,$B4491,0),HLOOKUP(O$2+$A4491,Sheet2!CA:NN,$B4491,0)&lt;&gt;""),HLOOKUP(O$2+$A4491,Sheet2!CA:NN,$B4491,0),"")</f>
        <v/>
      </c>
      <c r="P4491" t="str">
        <f>IF(OR(HLOOKUP(P$2+$A4491,Sheet2!CB:NO,$B4491,0),HLOOKUP(P$2+$A4491,Sheet2!CB:NO,$B4491,0)&lt;&gt;""),HLOOKUP(P$2+$A4491,Sheet2!CB:NO,$B4491,0),"")</f>
        <v/>
      </c>
      <c r="Q4491" t="str">
        <f>IF(OR(HLOOKUP(Q$2+$A4491,Sheet2!CC:NO,$B4491,0),HLOOKUP(Q$2+$A4491,Sheet2!CC:NO,$B4491,0)&lt;&gt;""),HLOOKUP(Q$2+$A4491,Sheet2!CC:NO,$B4491,0),"")</f>
        <v/>
      </c>
    </row>
    <row r="4492" spans="1:17" x14ac:dyDescent="0.25">
      <c r="A4492" s="64">
        <f t="shared" si="563"/>
        <v>48</v>
      </c>
      <c r="B4492" s="64">
        <f t="shared" si="564"/>
        <v>453</v>
      </c>
      <c r="C4492" s="64">
        <f t="shared" si="565"/>
        <v>9</v>
      </c>
      <c r="D4492" s="64">
        <f t="shared" si="566"/>
        <v>449</v>
      </c>
      <c r="E4492" s="64">
        <f t="shared" si="567"/>
        <v>2241</v>
      </c>
      <c r="F4492" s="64" t="str">
        <f t="shared" si="560"/>
        <v/>
      </c>
      <c r="G4492" s="64" t="str">
        <f t="shared" si="561"/>
        <v/>
      </c>
      <c r="H4492" s="64" t="str">
        <f t="shared" si="562"/>
        <v/>
      </c>
      <c r="I4492" s="80" t="str">
        <f>IFERROR(VLOOKUP(D4492,Sheet2!A:B,2,0),"")</f>
        <v/>
      </c>
      <c r="J4492" s="64" t="str">
        <f>IFERROR(IF(I4492&lt;&gt;"",VLOOKUP(I4492,Sheet2!B:C,2,0),""),"")</f>
        <v/>
      </c>
      <c r="K4492" s="64" t="str">
        <f>IFERROR( IF(I4492&lt;&gt;"", HLOOKUP(L$2+$A4492,Sheet2!BX:NK,2,0),""),"")</f>
        <v/>
      </c>
      <c r="L4492" t="str">
        <f>IF(OR(HLOOKUP(L$2+$A4492,Sheet2!BX:NK,$B4492,0),HLOOKUP(L$2+$A4492,Sheet2!BX:NK,$B4492,0)&lt;&gt;""),HLOOKUP(L$2+$A4492,Sheet2!BX:NK,$B4492,0),"")</f>
        <v/>
      </c>
      <c r="M4492" t="str">
        <f>IF(OR(HLOOKUP(M$2+$A4492,Sheet2!BY:NL,$B4492,0),HLOOKUP(M$2+$A4492,Sheet2!BY:NL,$B4492,0)&lt;&gt;""),HLOOKUP(M$2+$A4492,Sheet2!BY:NL,$B4492,0),"")</f>
        <v/>
      </c>
      <c r="N4492" t="str">
        <f>IF(OR(HLOOKUP(N$2+$A4492,Sheet2!BZ:NM,$B4492,0),HLOOKUP(N$2+$A4492,Sheet2!BZ:NM,$B4492,0)&lt;&gt;""),HLOOKUP(N$2+$A4492,Sheet2!BZ:NM,$B4492,0),"")</f>
        <v/>
      </c>
      <c r="O4492" t="str">
        <f>IF(OR(HLOOKUP(O$2+$A4492,Sheet2!CA:NN,$B4492,0),HLOOKUP(O$2+$A4492,Sheet2!CA:NN,$B4492,0)&lt;&gt;""),HLOOKUP(O$2+$A4492,Sheet2!CA:NN,$B4492,0),"")</f>
        <v/>
      </c>
      <c r="P4492" t="str">
        <f>IF(OR(HLOOKUP(P$2+$A4492,Sheet2!CB:NO,$B4492,0),HLOOKUP(P$2+$A4492,Sheet2!CB:NO,$B4492,0)&lt;&gt;""),HLOOKUP(P$2+$A4492,Sheet2!CB:NO,$B4492,0),"")</f>
        <v/>
      </c>
      <c r="Q4492" t="str">
        <f>IF(OR(HLOOKUP(Q$2+$A4492,Sheet2!CC:NO,$B4492,0),HLOOKUP(Q$2+$A4492,Sheet2!CC:NO,$B4492,0)&lt;&gt;""),HLOOKUP(Q$2+$A4492,Sheet2!CC:NO,$B4492,0),"")</f>
        <v/>
      </c>
    </row>
    <row r="4493" spans="1:17" x14ac:dyDescent="0.25">
      <c r="A4493" s="64">
        <f t="shared" si="563"/>
        <v>54</v>
      </c>
      <c r="B4493" s="64">
        <f t="shared" si="564"/>
        <v>453</v>
      </c>
      <c r="C4493" s="64">
        <f t="shared" si="565"/>
        <v>10</v>
      </c>
      <c r="D4493" s="64">
        <f t="shared" si="566"/>
        <v>449</v>
      </c>
      <c r="E4493" s="64">
        <f t="shared" si="567"/>
        <v>2241</v>
      </c>
      <c r="F4493" s="64" t="str">
        <f t="shared" si="560"/>
        <v/>
      </c>
      <c r="G4493" s="64" t="str">
        <f t="shared" si="561"/>
        <v/>
      </c>
      <c r="H4493" s="64" t="str">
        <f t="shared" si="562"/>
        <v/>
      </c>
      <c r="I4493" s="80" t="str">
        <f>IFERROR(VLOOKUP(D4493,Sheet2!A:B,2,0),"")</f>
        <v/>
      </c>
      <c r="J4493" s="64" t="str">
        <f>IFERROR(IF(I4493&lt;&gt;"",VLOOKUP(I4493,Sheet2!B:C,2,0),""),"")</f>
        <v/>
      </c>
      <c r="K4493" s="64" t="str">
        <f>IFERROR( IF(I4493&lt;&gt;"", HLOOKUP(L$2+$A4493,Sheet2!BX:NK,2,0),""),"")</f>
        <v/>
      </c>
      <c r="L4493" t="str">
        <f>IF(OR(HLOOKUP(L$2+$A4493,Sheet2!BX:NK,$B4493,0),HLOOKUP(L$2+$A4493,Sheet2!BX:NK,$B4493,0)&lt;&gt;""),HLOOKUP(L$2+$A4493,Sheet2!BX:NK,$B4493,0),"")</f>
        <v/>
      </c>
      <c r="M4493" t="str">
        <f>IF(OR(HLOOKUP(M$2+$A4493,Sheet2!BY:NL,$B4493,0),HLOOKUP(M$2+$A4493,Sheet2!BY:NL,$B4493,0)&lt;&gt;""),HLOOKUP(M$2+$A4493,Sheet2!BY:NL,$B4493,0),"")</f>
        <v/>
      </c>
      <c r="N4493" t="str">
        <f>IF(OR(HLOOKUP(N$2+$A4493,Sheet2!BZ:NM,$B4493,0),HLOOKUP(N$2+$A4493,Sheet2!BZ:NM,$B4493,0)&lt;&gt;""),HLOOKUP(N$2+$A4493,Sheet2!BZ:NM,$B4493,0),"")</f>
        <v/>
      </c>
      <c r="O4493" t="str">
        <f>IF(OR(HLOOKUP(O$2+$A4493,Sheet2!CA:NN,$B4493,0),HLOOKUP(O$2+$A4493,Sheet2!CA:NN,$B4493,0)&lt;&gt;""),HLOOKUP(O$2+$A4493,Sheet2!CA:NN,$B4493,0),"")</f>
        <v/>
      </c>
      <c r="P4493" t="str">
        <f>IF(OR(HLOOKUP(P$2+$A4493,Sheet2!CB:NO,$B4493,0),HLOOKUP(P$2+$A4493,Sheet2!CB:NO,$B4493,0)&lt;&gt;""),HLOOKUP(P$2+$A4493,Sheet2!CB:NO,$B4493,0),"")</f>
        <v/>
      </c>
      <c r="Q4493" t="str">
        <f>IF(OR(HLOOKUP(Q$2+$A4493,Sheet2!CC:NO,$B4493,0),HLOOKUP(Q$2+$A4493,Sheet2!CC:NO,$B4493,0)&lt;&gt;""),HLOOKUP(Q$2+$A4493,Sheet2!CC:NO,$B4493,0),"")</f>
        <v/>
      </c>
    </row>
    <row r="4494" spans="1:17" x14ac:dyDescent="0.25">
      <c r="A4494" s="64">
        <f t="shared" si="563"/>
        <v>0</v>
      </c>
      <c r="B4494" s="64">
        <f t="shared" si="564"/>
        <v>454</v>
      </c>
      <c r="C4494" s="64">
        <f t="shared" si="565"/>
        <v>1</v>
      </c>
      <c r="D4494" s="64">
        <f t="shared" si="566"/>
        <v>450</v>
      </c>
      <c r="E4494" s="64">
        <f t="shared" si="567"/>
        <v>2246</v>
      </c>
      <c r="F4494" s="64" t="str">
        <f t="shared" si="560"/>
        <v/>
      </c>
      <c r="G4494" s="64" t="str">
        <f t="shared" si="561"/>
        <v/>
      </c>
      <c r="H4494" s="64" t="str">
        <f t="shared" si="562"/>
        <v/>
      </c>
      <c r="I4494" s="80" t="str">
        <f>IFERROR(VLOOKUP(D4494,Sheet2!A:B,2,0),"")</f>
        <v/>
      </c>
      <c r="J4494" s="64" t="str">
        <f>IFERROR(IF(I4494&lt;&gt;"",VLOOKUP(I4494,Sheet2!B:C,2,0),""),"")</f>
        <v/>
      </c>
      <c r="K4494" s="64" t="str">
        <f>IFERROR( IF(I4494&lt;&gt;"", HLOOKUP(L$2+$A4494,Sheet2!BX:NK,2,0),""),"")</f>
        <v/>
      </c>
      <c r="L4494" t="str">
        <f>IF(OR(HLOOKUP(L$2+$A4494,Sheet2!BX:NK,$B4494,0),HLOOKUP(L$2+$A4494,Sheet2!BX:NK,$B4494,0)&lt;&gt;""),HLOOKUP(L$2+$A4494,Sheet2!BX:NK,$B4494,0),"")</f>
        <v/>
      </c>
      <c r="M4494" t="str">
        <f>IF(OR(HLOOKUP(M$2+$A4494,Sheet2!BY:NL,$B4494,0),HLOOKUP(M$2+$A4494,Sheet2!BY:NL,$B4494,0)&lt;&gt;""),HLOOKUP(M$2+$A4494,Sheet2!BY:NL,$B4494,0),"")</f>
        <v/>
      </c>
      <c r="N4494" t="str">
        <f>IF(OR(HLOOKUP(N$2+$A4494,Sheet2!BZ:NM,$B4494,0),HLOOKUP(N$2+$A4494,Sheet2!BZ:NM,$B4494,0)&lt;&gt;""),HLOOKUP(N$2+$A4494,Sheet2!BZ:NM,$B4494,0),"")</f>
        <v/>
      </c>
      <c r="O4494" t="str">
        <f>IF(OR(HLOOKUP(O$2+$A4494,Sheet2!CA:NN,$B4494,0),HLOOKUP(O$2+$A4494,Sheet2!CA:NN,$B4494,0)&lt;&gt;""),HLOOKUP(O$2+$A4494,Sheet2!CA:NN,$B4494,0),"")</f>
        <v/>
      </c>
      <c r="P4494" t="str">
        <f>IF(OR(HLOOKUP(P$2+$A4494,Sheet2!CB:NO,$B4494,0),HLOOKUP(P$2+$A4494,Sheet2!CB:NO,$B4494,0)&lt;&gt;""),HLOOKUP(P$2+$A4494,Sheet2!CB:NO,$B4494,0),"")</f>
        <v/>
      </c>
      <c r="Q4494" t="str">
        <f>IF(OR(HLOOKUP(Q$2+$A4494,Sheet2!CC:NO,$B4494,0),HLOOKUP(Q$2+$A4494,Sheet2!CC:NO,$B4494,0)&lt;&gt;""),HLOOKUP(Q$2+$A4494,Sheet2!CC:NO,$B4494,0),"")</f>
        <v/>
      </c>
    </row>
    <row r="4495" spans="1:17" x14ac:dyDescent="0.25">
      <c r="A4495" s="64">
        <f t="shared" si="563"/>
        <v>6</v>
      </c>
      <c r="B4495" s="64">
        <f t="shared" si="564"/>
        <v>454</v>
      </c>
      <c r="C4495" s="64">
        <f t="shared" si="565"/>
        <v>2</v>
      </c>
      <c r="D4495" s="64">
        <f t="shared" si="566"/>
        <v>450</v>
      </c>
      <c r="E4495" s="64">
        <f t="shared" si="567"/>
        <v>2246</v>
      </c>
      <c r="F4495" s="64" t="str">
        <f t="shared" si="560"/>
        <v/>
      </c>
      <c r="G4495" s="64" t="str">
        <f t="shared" si="561"/>
        <v/>
      </c>
      <c r="H4495" s="64" t="str">
        <f t="shared" si="562"/>
        <v/>
      </c>
      <c r="I4495" s="80" t="str">
        <f>IFERROR(VLOOKUP(D4495,Sheet2!A:B,2,0),"")</f>
        <v/>
      </c>
      <c r="J4495" s="64" t="str">
        <f>IFERROR(IF(I4495&lt;&gt;"",VLOOKUP(I4495,Sheet2!B:C,2,0),""),"")</f>
        <v/>
      </c>
      <c r="K4495" s="64" t="str">
        <f>IFERROR( IF(I4495&lt;&gt;"", HLOOKUP(L$2+$A4495,Sheet2!BX:NK,2,0),""),"")</f>
        <v/>
      </c>
      <c r="L4495" t="str">
        <f>IF(OR(HLOOKUP(L$2+$A4495,Sheet2!BX:NK,$B4495,0),HLOOKUP(L$2+$A4495,Sheet2!BX:NK,$B4495,0)&lt;&gt;""),HLOOKUP(L$2+$A4495,Sheet2!BX:NK,$B4495,0),"")</f>
        <v/>
      </c>
      <c r="M4495" t="str">
        <f>IF(OR(HLOOKUP(M$2+$A4495,Sheet2!BY:NL,$B4495,0),HLOOKUP(M$2+$A4495,Sheet2!BY:NL,$B4495,0)&lt;&gt;""),HLOOKUP(M$2+$A4495,Sheet2!BY:NL,$B4495,0),"")</f>
        <v/>
      </c>
      <c r="N4495" t="str">
        <f>IF(OR(HLOOKUP(N$2+$A4495,Sheet2!BZ:NM,$B4495,0),HLOOKUP(N$2+$A4495,Sheet2!BZ:NM,$B4495,0)&lt;&gt;""),HLOOKUP(N$2+$A4495,Sheet2!BZ:NM,$B4495,0),"")</f>
        <v/>
      </c>
      <c r="O4495" t="str">
        <f>IF(OR(HLOOKUP(O$2+$A4495,Sheet2!CA:NN,$B4495,0),HLOOKUP(O$2+$A4495,Sheet2!CA:NN,$B4495,0)&lt;&gt;""),HLOOKUP(O$2+$A4495,Sheet2!CA:NN,$B4495,0),"")</f>
        <v/>
      </c>
      <c r="P4495" t="str">
        <f>IF(OR(HLOOKUP(P$2+$A4495,Sheet2!CB:NO,$B4495,0),HLOOKUP(P$2+$A4495,Sheet2!CB:NO,$B4495,0)&lt;&gt;""),HLOOKUP(P$2+$A4495,Sheet2!CB:NO,$B4495,0),"")</f>
        <v/>
      </c>
      <c r="Q4495" t="str">
        <f>IF(OR(HLOOKUP(Q$2+$A4495,Sheet2!CC:NO,$B4495,0),HLOOKUP(Q$2+$A4495,Sheet2!CC:NO,$B4495,0)&lt;&gt;""),HLOOKUP(Q$2+$A4495,Sheet2!CC:NO,$B4495,0),"")</f>
        <v/>
      </c>
    </row>
    <row r="4496" spans="1:17" x14ac:dyDescent="0.25">
      <c r="A4496" s="64">
        <f t="shared" si="563"/>
        <v>12</v>
      </c>
      <c r="B4496" s="64">
        <f t="shared" si="564"/>
        <v>454</v>
      </c>
      <c r="C4496" s="64">
        <f t="shared" si="565"/>
        <v>3</v>
      </c>
      <c r="D4496" s="64">
        <f t="shared" si="566"/>
        <v>450</v>
      </c>
      <c r="E4496" s="64">
        <f t="shared" si="567"/>
        <v>2246</v>
      </c>
      <c r="F4496" s="64" t="str">
        <f t="shared" si="560"/>
        <v/>
      </c>
      <c r="G4496" s="64" t="str">
        <f t="shared" si="561"/>
        <v/>
      </c>
      <c r="H4496" s="64" t="str">
        <f t="shared" si="562"/>
        <v/>
      </c>
      <c r="I4496" s="80" t="str">
        <f>IFERROR(VLOOKUP(D4496,Sheet2!A:B,2,0),"")</f>
        <v/>
      </c>
      <c r="J4496" s="64" t="str">
        <f>IFERROR(IF(I4496&lt;&gt;"",VLOOKUP(I4496,Sheet2!B:C,2,0),""),"")</f>
        <v/>
      </c>
      <c r="K4496" s="64" t="str">
        <f>IFERROR( IF(I4496&lt;&gt;"", HLOOKUP(L$2+$A4496,Sheet2!BX:NK,2,0),""),"")</f>
        <v/>
      </c>
      <c r="L4496" t="str">
        <f>IF(OR(HLOOKUP(L$2+$A4496,Sheet2!BX:NK,$B4496,0),HLOOKUP(L$2+$A4496,Sheet2!BX:NK,$B4496,0)&lt;&gt;""),HLOOKUP(L$2+$A4496,Sheet2!BX:NK,$B4496,0),"")</f>
        <v/>
      </c>
      <c r="M4496" t="str">
        <f>IF(OR(HLOOKUP(M$2+$A4496,Sheet2!BY:NL,$B4496,0),HLOOKUP(M$2+$A4496,Sheet2!BY:NL,$B4496,0)&lt;&gt;""),HLOOKUP(M$2+$A4496,Sheet2!BY:NL,$B4496,0),"")</f>
        <v/>
      </c>
      <c r="N4496" t="str">
        <f>IF(OR(HLOOKUP(N$2+$A4496,Sheet2!BZ:NM,$B4496,0),HLOOKUP(N$2+$A4496,Sheet2!BZ:NM,$B4496,0)&lt;&gt;""),HLOOKUP(N$2+$A4496,Sheet2!BZ:NM,$B4496,0),"")</f>
        <v/>
      </c>
      <c r="O4496" t="str">
        <f>IF(OR(HLOOKUP(O$2+$A4496,Sheet2!CA:NN,$B4496,0),HLOOKUP(O$2+$A4496,Sheet2!CA:NN,$B4496,0)&lt;&gt;""),HLOOKUP(O$2+$A4496,Sheet2!CA:NN,$B4496,0),"")</f>
        <v/>
      </c>
      <c r="P4496" t="str">
        <f>IF(OR(HLOOKUP(P$2+$A4496,Sheet2!CB:NO,$B4496,0),HLOOKUP(P$2+$A4496,Sheet2!CB:NO,$B4496,0)&lt;&gt;""),HLOOKUP(P$2+$A4496,Sheet2!CB:NO,$B4496,0),"")</f>
        <v/>
      </c>
      <c r="Q4496" t="str">
        <f>IF(OR(HLOOKUP(Q$2+$A4496,Sheet2!CC:NO,$B4496,0),HLOOKUP(Q$2+$A4496,Sheet2!CC:NO,$B4496,0)&lt;&gt;""),HLOOKUP(Q$2+$A4496,Sheet2!CC:NO,$B4496,0),"")</f>
        <v/>
      </c>
    </row>
    <row r="4497" spans="1:17" x14ac:dyDescent="0.25">
      <c r="A4497" s="64">
        <f t="shared" si="563"/>
        <v>18</v>
      </c>
      <c r="B4497" s="64">
        <f t="shared" si="564"/>
        <v>454</v>
      </c>
      <c r="C4497" s="64">
        <f t="shared" si="565"/>
        <v>4</v>
      </c>
      <c r="D4497" s="64">
        <f t="shared" si="566"/>
        <v>450</v>
      </c>
      <c r="E4497" s="64">
        <f t="shared" si="567"/>
        <v>2246</v>
      </c>
      <c r="F4497" s="64" t="str">
        <f t="shared" si="560"/>
        <v/>
      </c>
      <c r="G4497" s="64" t="str">
        <f t="shared" si="561"/>
        <v/>
      </c>
      <c r="H4497" s="64" t="str">
        <f t="shared" si="562"/>
        <v/>
      </c>
      <c r="I4497" s="80" t="str">
        <f>IFERROR(VLOOKUP(D4497,Sheet2!A:B,2,0),"")</f>
        <v/>
      </c>
      <c r="J4497" s="64" t="str">
        <f>IFERROR(IF(I4497&lt;&gt;"",VLOOKUP(I4497,Sheet2!B:C,2,0),""),"")</f>
        <v/>
      </c>
      <c r="K4497" s="64" t="str">
        <f>IFERROR( IF(I4497&lt;&gt;"", HLOOKUP(L$2+$A4497,Sheet2!BX:NK,2,0),""),"")</f>
        <v/>
      </c>
      <c r="L4497" t="str">
        <f>IF(OR(HLOOKUP(L$2+$A4497,Sheet2!BX:NK,$B4497,0),HLOOKUP(L$2+$A4497,Sheet2!BX:NK,$B4497,0)&lt;&gt;""),HLOOKUP(L$2+$A4497,Sheet2!BX:NK,$B4497,0),"")</f>
        <v/>
      </c>
      <c r="M4497" t="str">
        <f>IF(OR(HLOOKUP(M$2+$A4497,Sheet2!BY:NL,$B4497,0),HLOOKUP(M$2+$A4497,Sheet2!BY:NL,$B4497,0)&lt;&gt;""),HLOOKUP(M$2+$A4497,Sheet2!BY:NL,$B4497,0),"")</f>
        <v/>
      </c>
      <c r="N4497" t="str">
        <f>IF(OR(HLOOKUP(N$2+$A4497,Sheet2!BZ:NM,$B4497,0),HLOOKUP(N$2+$A4497,Sheet2!BZ:NM,$B4497,0)&lt;&gt;""),HLOOKUP(N$2+$A4497,Sheet2!BZ:NM,$B4497,0),"")</f>
        <v/>
      </c>
      <c r="O4497" t="str">
        <f>IF(OR(HLOOKUP(O$2+$A4497,Sheet2!CA:NN,$B4497,0),HLOOKUP(O$2+$A4497,Sheet2!CA:NN,$B4497,0)&lt;&gt;""),HLOOKUP(O$2+$A4497,Sheet2!CA:NN,$B4497,0),"")</f>
        <v/>
      </c>
      <c r="P4497" t="str">
        <f>IF(OR(HLOOKUP(P$2+$A4497,Sheet2!CB:NO,$B4497,0),HLOOKUP(P$2+$A4497,Sheet2!CB:NO,$B4497,0)&lt;&gt;""),HLOOKUP(P$2+$A4497,Sheet2!CB:NO,$B4497,0),"")</f>
        <v/>
      </c>
      <c r="Q4497" t="str">
        <f>IF(OR(HLOOKUP(Q$2+$A4497,Sheet2!CC:NO,$B4497,0),HLOOKUP(Q$2+$A4497,Sheet2!CC:NO,$B4497,0)&lt;&gt;""),HLOOKUP(Q$2+$A4497,Sheet2!CC:NO,$B4497,0),"")</f>
        <v/>
      </c>
    </row>
    <row r="4498" spans="1:17" x14ac:dyDescent="0.25">
      <c r="A4498" s="64">
        <f t="shared" si="563"/>
        <v>24</v>
      </c>
      <c r="B4498" s="64">
        <f t="shared" si="564"/>
        <v>454</v>
      </c>
      <c r="C4498" s="64">
        <f t="shared" si="565"/>
        <v>5</v>
      </c>
      <c r="D4498" s="64">
        <f t="shared" si="566"/>
        <v>450</v>
      </c>
      <c r="E4498" s="64">
        <f t="shared" si="567"/>
        <v>2246</v>
      </c>
      <c r="F4498" s="64" t="str">
        <f t="shared" si="560"/>
        <v/>
      </c>
      <c r="G4498" s="64" t="str">
        <f t="shared" si="561"/>
        <v/>
      </c>
      <c r="H4498" s="64" t="str">
        <f t="shared" si="562"/>
        <v/>
      </c>
      <c r="I4498" s="80" t="str">
        <f>IFERROR(VLOOKUP(D4498,Sheet2!A:B,2,0),"")</f>
        <v/>
      </c>
      <c r="J4498" s="64" t="str">
        <f>IFERROR(IF(I4498&lt;&gt;"",VLOOKUP(I4498,Sheet2!B:C,2,0),""),"")</f>
        <v/>
      </c>
      <c r="K4498" s="64" t="str">
        <f>IFERROR( IF(I4498&lt;&gt;"", HLOOKUP(L$2+$A4498,Sheet2!BX:NK,2,0),""),"")</f>
        <v/>
      </c>
      <c r="L4498" t="str">
        <f>IF(OR(HLOOKUP(L$2+$A4498,Sheet2!BX:NK,$B4498,0),HLOOKUP(L$2+$A4498,Sheet2!BX:NK,$B4498,0)&lt;&gt;""),HLOOKUP(L$2+$A4498,Sheet2!BX:NK,$B4498,0),"")</f>
        <v/>
      </c>
      <c r="M4498" t="str">
        <f>IF(OR(HLOOKUP(M$2+$A4498,Sheet2!BY:NL,$B4498,0),HLOOKUP(M$2+$A4498,Sheet2!BY:NL,$B4498,0)&lt;&gt;""),HLOOKUP(M$2+$A4498,Sheet2!BY:NL,$B4498,0),"")</f>
        <v/>
      </c>
      <c r="N4498" t="str">
        <f>IF(OR(HLOOKUP(N$2+$A4498,Sheet2!BZ:NM,$B4498,0),HLOOKUP(N$2+$A4498,Sheet2!BZ:NM,$B4498,0)&lt;&gt;""),HLOOKUP(N$2+$A4498,Sheet2!BZ:NM,$B4498,0),"")</f>
        <v/>
      </c>
      <c r="O4498" t="str">
        <f>IF(OR(HLOOKUP(O$2+$A4498,Sheet2!CA:NN,$B4498,0),HLOOKUP(O$2+$A4498,Sheet2!CA:NN,$B4498,0)&lt;&gt;""),HLOOKUP(O$2+$A4498,Sheet2!CA:NN,$B4498,0),"")</f>
        <v/>
      </c>
      <c r="P4498" t="str">
        <f>IF(OR(HLOOKUP(P$2+$A4498,Sheet2!CB:NO,$B4498,0),HLOOKUP(P$2+$A4498,Sheet2!CB:NO,$B4498,0)&lt;&gt;""),HLOOKUP(P$2+$A4498,Sheet2!CB:NO,$B4498,0),"")</f>
        <v/>
      </c>
      <c r="Q4498" t="str">
        <f>IF(OR(HLOOKUP(Q$2+$A4498,Sheet2!CC:NO,$B4498,0),HLOOKUP(Q$2+$A4498,Sheet2!CC:NO,$B4498,0)&lt;&gt;""),HLOOKUP(Q$2+$A4498,Sheet2!CC:NO,$B4498,0),"")</f>
        <v/>
      </c>
    </row>
    <row r="4499" spans="1:17" x14ac:dyDescent="0.25">
      <c r="A4499" s="64">
        <f t="shared" si="563"/>
        <v>30</v>
      </c>
      <c r="B4499" s="64">
        <f t="shared" si="564"/>
        <v>454</v>
      </c>
      <c r="C4499" s="64">
        <f t="shared" si="565"/>
        <v>6</v>
      </c>
      <c r="D4499" s="64">
        <f t="shared" si="566"/>
        <v>450</v>
      </c>
      <c r="E4499" s="64">
        <f t="shared" si="567"/>
        <v>2246</v>
      </c>
      <c r="F4499" s="64" t="str">
        <f t="shared" si="560"/>
        <v/>
      </c>
      <c r="G4499" s="64" t="str">
        <f t="shared" si="561"/>
        <v/>
      </c>
      <c r="H4499" s="64" t="str">
        <f t="shared" si="562"/>
        <v/>
      </c>
      <c r="I4499" s="80" t="str">
        <f>IFERROR(VLOOKUP(D4499,Sheet2!A:B,2,0),"")</f>
        <v/>
      </c>
      <c r="J4499" s="64" t="str">
        <f>IFERROR(IF(I4499&lt;&gt;"",VLOOKUP(I4499,Sheet2!B:C,2,0),""),"")</f>
        <v/>
      </c>
      <c r="K4499" s="64" t="str">
        <f>IFERROR( IF(I4499&lt;&gt;"", HLOOKUP(L$2+$A4499,Sheet2!BX:NK,2,0),""),"")</f>
        <v/>
      </c>
      <c r="L4499" t="str">
        <f>IF(OR(HLOOKUP(L$2+$A4499,Sheet2!BX:NK,$B4499,0),HLOOKUP(L$2+$A4499,Sheet2!BX:NK,$B4499,0)&lt;&gt;""),HLOOKUP(L$2+$A4499,Sheet2!BX:NK,$B4499,0),"")</f>
        <v/>
      </c>
      <c r="M4499" t="str">
        <f>IF(OR(HLOOKUP(M$2+$A4499,Sheet2!BY:NL,$B4499,0),HLOOKUP(M$2+$A4499,Sheet2!BY:NL,$B4499,0)&lt;&gt;""),HLOOKUP(M$2+$A4499,Sheet2!BY:NL,$B4499,0),"")</f>
        <v/>
      </c>
      <c r="N4499" t="str">
        <f>IF(OR(HLOOKUP(N$2+$A4499,Sheet2!BZ:NM,$B4499,0),HLOOKUP(N$2+$A4499,Sheet2!BZ:NM,$B4499,0)&lt;&gt;""),HLOOKUP(N$2+$A4499,Sheet2!BZ:NM,$B4499,0),"")</f>
        <v/>
      </c>
      <c r="O4499" t="str">
        <f>IF(OR(HLOOKUP(O$2+$A4499,Sheet2!CA:NN,$B4499,0),HLOOKUP(O$2+$A4499,Sheet2!CA:NN,$B4499,0)&lt;&gt;""),HLOOKUP(O$2+$A4499,Sheet2!CA:NN,$B4499,0),"")</f>
        <v/>
      </c>
      <c r="P4499" t="str">
        <f>IF(OR(HLOOKUP(P$2+$A4499,Sheet2!CB:NO,$B4499,0),HLOOKUP(P$2+$A4499,Sheet2!CB:NO,$B4499,0)&lt;&gt;""),HLOOKUP(P$2+$A4499,Sheet2!CB:NO,$B4499,0),"")</f>
        <v/>
      </c>
      <c r="Q4499" t="str">
        <f>IF(OR(HLOOKUP(Q$2+$A4499,Sheet2!CC:NO,$B4499,0),HLOOKUP(Q$2+$A4499,Sheet2!CC:NO,$B4499,0)&lt;&gt;""),HLOOKUP(Q$2+$A4499,Sheet2!CC:NO,$B4499,0),"")</f>
        <v/>
      </c>
    </row>
    <row r="4500" spans="1:17" x14ac:dyDescent="0.25">
      <c r="A4500" s="64">
        <f t="shared" si="563"/>
        <v>36</v>
      </c>
      <c r="B4500" s="64">
        <f t="shared" si="564"/>
        <v>454</v>
      </c>
      <c r="C4500" s="64">
        <f t="shared" si="565"/>
        <v>7</v>
      </c>
      <c r="D4500" s="64">
        <f t="shared" si="566"/>
        <v>450</v>
      </c>
      <c r="E4500" s="64">
        <f t="shared" si="567"/>
        <v>2246</v>
      </c>
      <c r="F4500" s="64" t="str">
        <f t="shared" si="560"/>
        <v/>
      </c>
      <c r="G4500" s="64" t="str">
        <f t="shared" si="561"/>
        <v/>
      </c>
      <c r="H4500" s="64" t="str">
        <f t="shared" si="562"/>
        <v/>
      </c>
      <c r="I4500" s="80" t="str">
        <f>IFERROR(VLOOKUP(D4500,Sheet2!A:B,2,0),"")</f>
        <v/>
      </c>
      <c r="J4500" s="64" t="str">
        <f>IFERROR(IF(I4500&lt;&gt;"",VLOOKUP(I4500,Sheet2!B:C,2,0),""),"")</f>
        <v/>
      </c>
      <c r="K4500" s="64" t="str">
        <f>IFERROR( IF(I4500&lt;&gt;"", HLOOKUP(L$2+$A4500,Sheet2!BX:NK,2,0),""),"")</f>
        <v/>
      </c>
      <c r="L4500" t="str">
        <f>IF(OR(HLOOKUP(L$2+$A4500,Sheet2!BX:NK,$B4500,0),HLOOKUP(L$2+$A4500,Sheet2!BX:NK,$B4500,0)&lt;&gt;""),HLOOKUP(L$2+$A4500,Sheet2!BX:NK,$B4500,0),"")</f>
        <v/>
      </c>
      <c r="M4500" t="str">
        <f>IF(OR(HLOOKUP(M$2+$A4500,Sheet2!BY:NL,$B4500,0),HLOOKUP(M$2+$A4500,Sheet2!BY:NL,$B4500,0)&lt;&gt;""),HLOOKUP(M$2+$A4500,Sheet2!BY:NL,$B4500,0),"")</f>
        <v/>
      </c>
      <c r="N4500" t="str">
        <f>IF(OR(HLOOKUP(N$2+$A4500,Sheet2!BZ:NM,$B4500,0),HLOOKUP(N$2+$A4500,Sheet2!BZ:NM,$B4500,0)&lt;&gt;""),HLOOKUP(N$2+$A4500,Sheet2!BZ:NM,$B4500,0),"")</f>
        <v/>
      </c>
      <c r="O4500" t="str">
        <f>IF(OR(HLOOKUP(O$2+$A4500,Sheet2!CA:NN,$B4500,0),HLOOKUP(O$2+$A4500,Sheet2!CA:NN,$B4500,0)&lt;&gt;""),HLOOKUP(O$2+$A4500,Sheet2!CA:NN,$B4500,0),"")</f>
        <v/>
      </c>
      <c r="P4500" t="str">
        <f>IF(OR(HLOOKUP(P$2+$A4500,Sheet2!CB:NO,$B4500,0),HLOOKUP(P$2+$A4500,Sheet2!CB:NO,$B4500,0)&lt;&gt;""),HLOOKUP(P$2+$A4500,Sheet2!CB:NO,$B4500,0),"")</f>
        <v/>
      </c>
      <c r="Q4500" t="str">
        <f>IF(OR(HLOOKUP(Q$2+$A4500,Sheet2!CC:NO,$B4500,0),HLOOKUP(Q$2+$A4500,Sheet2!CC:NO,$B4500,0)&lt;&gt;""),HLOOKUP(Q$2+$A4500,Sheet2!CC:NO,$B4500,0),"")</f>
        <v/>
      </c>
    </row>
    <row r="4501" spans="1:17" x14ac:dyDescent="0.25">
      <c r="A4501" s="64">
        <f t="shared" si="563"/>
        <v>42</v>
      </c>
      <c r="B4501" s="64">
        <f t="shared" si="564"/>
        <v>454</v>
      </c>
      <c r="C4501" s="64">
        <f t="shared" si="565"/>
        <v>8</v>
      </c>
      <c r="D4501" s="64">
        <f t="shared" si="566"/>
        <v>450</v>
      </c>
      <c r="E4501" s="64">
        <f t="shared" si="567"/>
        <v>2246</v>
      </c>
      <c r="F4501" s="64" t="str">
        <f t="shared" si="560"/>
        <v/>
      </c>
      <c r="G4501" s="64" t="str">
        <f t="shared" si="561"/>
        <v/>
      </c>
      <c r="H4501" s="64" t="str">
        <f t="shared" si="562"/>
        <v/>
      </c>
      <c r="I4501" s="80" t="str">
        <f>IFERROR(VLOOKUP(D4501,Sheet2!A:B,2,0),"")</f>
        <v/>
      </c>
      <c r="J4501" s="64" t="str">
        <f>IFERROR(IF(I4501&lt;&gt;"",VLOOKUP(I4501,Sheet2!B:C,2,0),""),"")</f>
        <v/>
      </c>
      <c r="K4501" s="64" t="str">
        <f>IFERROR( IF(I4501&lt;&gt;"", HLOOKUP(L$2+$A4501,Sheet2!BX:NK,2,0),""),"")</f>
        <v/>
      </c>
      <c r="L4501" t="str">
        <f>IF(OR(HLOOKUP(L$2+$A4501,Sheet2!BX:NK,$B4501,0),HLOOKUP(L$2+$A4501,Sheet2!BX:NK,$B4501,0)&lt;&gt;""),HLOOKUP(L$2+$A4501,Sheet2!BX:NK,$B4501,0),"")</f>
        <v/>
      </c>
      <c r="M4501" t="str">
        <f>IF(OR(HLOOKUP(M$2+$A4501,Sheet2!BY:NL,$B4501,0),HLOOKUP(M$2+$A4501,Sheet2!BY:NL,$B4501,0)&lt;&gt;""),HLOOKUP(M$2+$A4501,Sheet2!BY:NL,$B4501,0),"")</f>
        <v/>
      </c>
      <c r="N4501" t="str">
        <f>IF(OR(HLOOKUP(N$2+$A4501,Sheet2!BZ:NM,$B4501,0),HLOOKUP(N$2+$A4501,Sheet2!BZ:NM,$B4501,0)&lt;&gt;""),HLOOKUP(N$2+$A4501,Sheet2!BZ:NM,$B4501,0),"")</f>
        <v/>
      </c>
      <c r="O4501" t="str">
        <f>IF(OR(HLOOKUP(O$2+$A4501,Sheet2!CA:NN,$B4501,0),HLOOKUP(O$2+$A4501,Sheet2!CA:NN,$B4501,0)&lt;&gt;""),HLOOKUP(O$2+$A4501,Sheet2!CA:NN,$B4501,0),"")</f>
        <v/>
      </c>
      <c r="P4501" t="str">
        <f>IF(OR(HLOOKUP(P$2+$A4501,Sheet2!CB:NO,$B4501,0),HLOOKUP(P$2+$A4501,Sheet2!CB:NO,$B4501,0)&lt;&gt;""),HLOOKUP(P$2+$A4501,Sheet2!CB:NO,$B4501,0),"")</f>
        <v/>
      </c>
      <c r="Q4501" t="str">
        <f>IF(OR(HLOOKUP(Q$2+$A4501,Sheet2!CC:NO,$B4501,0),HLOOKUP(Q$2+$A4501,Sheet2!CC:NO,$B4501,0)&lt;&gt;""),HLOOKUP(Q$2+$A4501,Sheet2!CC:NO,$B4501,0),"")</f>
        <v/>
      </c>
    </row>
    <row r="4502" spans="1:17" x14ac:dyDescent="0.25">
      <c r="A4502" s="64">
        <f t="shared" si="563"/>
        <v>48</v>
      </c>
      <c r="B4502" s="64">
        <f t="shared" si="564"/>
        <v>454</v>
      </c>
      <c r="C4502" s="64">
        <f t="shared" si="565"/>
        <v>9</v>
      </c>
      <c r="D4502" s="64">
        <f t="shared" si="566"/>
        <v>450</v>
      </c>
      <c r="E4502" s="64">
        <f t="shared" si="567"/>
        <v>2246</v>
      </c>
      <c r="F4502" s="64" t="str">
        <f t="shared" si="560"/>
        <v/>
      </c>
      <c r="G4502" s="64" t="str">
        <f t="shared" si="561"/>
        <v/>
      </c>
      <c r="H4502" s="64" t="str">
        <f t="shared" si="562"/>
        <v/>
      </c>
      <c r="I4502" s="80" t="str">
        <f>IFERROR(VLOOKUP(D4502,Sheet2!A:B,2,0),"")</f>
        <v/>
      </c>
      <c r="J4502" s="64" t="str">
        <f>IFERROR(IF(I4502&lt;&gt;"",VLOOKUP(I4502,Sheet2!B:C,2,0),""),"")</f>
        <v/>
      </c>
      <c r="K4502" s="64" t="str">
        <f>IFERROR( IF(I4502&lt;&gt;"", HLOOKUP(L$2+$A4502,Sheet2!BX:NK,2,0),""),"")</f>
        <v/>
      </c>
      <c r="L4502" t="str">
        <f>IF(OR(HLOOKUP(L$2+$A4502,Sheet2!BX:NK,$B4502,0),HLOOKUP(L$2+$A4502,Sheet2!BX:NK,$B4502,0)&lt;&gt;""),HLOOKUP(L$2+$A4502,Sheet2!BX:NK,$B4502,0),"")</f>
        <v/>
      </c>
      <c r="M4502" t="str">
        <f>IF(OR(HLOOKUP(M$2+$A4502,Sheet2!BY:NL,$B4502,0),HLOOKUP(M$2+$A4502,Sheet2!BY:NL,$B4502,0)&lt;&gt;""),HLOOKUP(M$2+$A4502,Sheet2!BY:NL,$B4502,0),"")</f>
        <v/>
      </c>
      <c r="N4502" t="str">
        <f>IF(OR(HLOOKUP(N$2+$A4502,Sheet2!BZ:NM,$B4502,0),HLOOKUP(N$2+$A4502,Sheet2!BZ:NM,$B4502,0)&lt;&gt;""),HLOOKUP(N$2+$A4502,Sheet2!BZ:NM,$B4502,0),"")</f>
        <v/>
      </c>
      <c r="O4502" t="str">
        <f>IF(OR(HLOOKUP(O$2+$A4502,Sheet2!CA:NN,$B4502,0),HLOOKUP(O$2+$A4502,Sheet2!CA:NN,$B4502,0)&lt;&gt;""),HLOOKUP(O$2+$A4502,Sheet2!CA:NN,$B4502,0),"")</f>
        <v/>
      </c>
      <c r="P4502" t="str">
        <f>IF(OR(HLOOKUP(P$2+$A4502,Sheet2!CB:NO,$B4502,0),HLOOKUP(P$2+$A4502,Sheet2!CB:NO,$B4502,0)&lt;&gt;""),HLOOKUP(P$2+$A4502,Sheet2!CB:NO,$B4502,0),"")</f>
        <v/>
      </c>
      <c r="Q4502" t="str">
        <f>IF(OR(HLOOKUP(Q$2+$A4502,Sheet2!CC:NO,$B4502,0),HLOOKUP(Q$2+$A4502,Sheet2!CC:NO,$B4502,0)&lt;&gt;""),HLOOKUP(Q$2+$A4502,Sheet2!CC:NO,$B4502,0),"")</f>
        <v/>
      </c>
    </row>
    <row r="4503" spans="1:17" x14ac:dyDescent="0.25">
      <c r="A4503" s="64">
        <f t="shared" si="563"/>
        <v>54</v>
      </c>
      <c r="B4503" s="64">
        <f t="shared" si="564"/>
        <v>454</v>
      </c>
      <c r="C4503" s="64">
        <f t="shared" si="565"/>
        <v>10</v>
      </c>
      <c r="D4503" s="64">
        <f t="shared" si="566"/>
        <v>450</v>
      </c>
      <c r="E4503" s="64">
        <f t="shared" si="567"/>
        <v>2246</v>
      </c>
      <c r="F4503" s="64" t="str">
        <f t="shared" si="560"/>
        <v/>
      </c>
      <c r="G4503" s="64" t="str">
        <f t="shared" si="561"/>
        <v/>
      </c>
      <c r="H4503" s="64" t="str">
        <f t="shared" si="562"/>
        <v/>
      </c>
      <c r="I4503" s="80" t="str">
        <f>IFERROR(VLOOKUP(D4503,Sheet2!A:B,2,0),"")</f>
        <v/>
      </c>
      <c r="J4503" s="64" t="str">
        <f>IFERROR(IF(I4503&lt;&gt;"",VLOOKUP(I4503,Sheet2!B:C,2,0),""),"")</f>
        <v/>
      </c>
      <c r="K4503" s="64" t="str">
        <f>IFERROR( IF(I4503&lt;&gt;"", HLOOKUP(L$2+$A4503,Sheet2!BX:NK,2,0),""),"")</f>
        <v/>
      </c>
      <c r="L4503" t="str">
        <f>IF(OR(HLOOKUP(L$2+$A4503,Sheet2!BX:NK,$B4503,0),HLOOKUP(L$2+$A4503,Sheet2!BX:NK,$B4503,0)&lt;&gt;""),HLOOKUP(L$2+$A4503,Sheet2!BX:NK,$B4503,0),"")</f>
        <v/>
      </c>
      <c r="M4503" t="str">
        <f>IF(OR(HLOOKUP(M$2+$A4503,Sheet2!BY:NL,$B4503,0),HLOOKUP(M$2+$A4503,Sheet2!BY:NL,$B4503,0)&lt;&gt;""),HLOOKUP(M$2+$A4503,Sheet2!BY:NL,$B4503,0),"")</f>
        <v/>
      </c>
      <c r="N4503" t="str">
        <f>IF(OR(HLOOKUP(N$2+$A4503,Sheet2!BZ:NM,$B4503,0),HLOOKUP(N$2+$A4503,Sheet2!BZ:NM,$B4503,0)&lt;&gt;""),HLOOKUP(N$2+$A4503,Sheet2!BZ:NM,$B4503,0),"")</f>
        <v/>
      </c>
      <c r="O4503" t="str">
        <f>IF(OR(HLOOKUP(O$2+$A4503,Sheet2!CA:NN,$B4503,0),HLOOKUP(O$2+$A4503,Sheet2!CA:NN,$B4503,0)&lt;&gt;""),HLOOKUP(O$2+$A4503,Sheet2!CA:NN,$B4503,0),"")</f>
        <v/>
      </c>
      <c r="P4503" t="str">
        <f>IF(OR(HLOOKUP(P$2+$A4503,Sheet2!CB:NO,$B4503,0),HLOOKUP(P$2+$A4503,Sheet2!CB:NO,$B4503,0)&lt;&gt;""),HLOOKUP(P$2+$A4503,Sheet2!CB:NO,$B4503,0),"")</f>
        <v/>
      </c>
      <c r="Q4503" t="str">
        <f>IF(OR(HLOOKUP(Q$2+$A4503,Sheet2!CC:NO,$B4503,0),HLOOKUP(Q$2+$A4503,Sheet2!CC:NO,$B4503,0)&lt;&gt;""),HLOOKUP(Q$2+$A4503,Sheet2!CC:NO,$B4503,0),"")</f>
        <v/>
      </c>
    </row>
    <row r="4504" spans="1:17" x14ac:dyDescent="0.25">
      <c r="A4504" s="64">
        <f t="shared" si="563"/>
        <v>0</v>
      </c>
      <c r="B4504" s="64">
        <f t="shared" si="564"/>
        <v>455</v>
      </c>
      <c r="C4504" s="64">
        <f t="shared" si="565"/>
        <v>1</v>
      </c>
      <c r="D4504" s="64">
        <f t="shared" si="566"/>
        <v>451</v>
      </c>
      <c r="E4504" s="64">
        <f t="shared" si="567"/>
        <v>2251</v>
      </c>
      <c r="F4504" s="64" t="str">
        <f t="shared" si="560"/>
        <v/>
      </c>
      <c r="G4504" s="64" t="str">
        <f t="shared" si="561"/>
        <v/>
      </c>
      <c r="H4504" s="64" t="str">
        <f t="shared" si="562"/>
        <v/>
      </c>
      <c r="I4504" s="80" t="str">
        <f>IFERROR(VLOOKUP(D4504,Sheet2!A:B,2,0),"")</f>
        <v/>
      </c>
      <c r="J4504" s="64" t="str">
        <f>IFERROR(IF(I4504&lt;&gt;"",VLOOKUP(I4504,Sheet2!B:C,2,0),""),"")</f>
        <v/>
      </c>
      <c r="K4504" s="64" t="str">
        <f>IFERROR( IF(I4504&lt;&gt;"", HLOOKUP(L$2+$A4504,Sheet2!BX:NK,2,0),""),"")</f>
        <v/>
      </c>
      <c r="L4504" t="str">
        <f>IF(OR(HLOOKUP(L$2+$A4504,Sheet2!BX:NK,$B4504,0),HLOOKUP(L$2+$A4504,Sheet2!BX:NK,$B4504,0)&lt;&gt;""),HLOOKUP(L$2+$A4504,Sheet2!BX:NK,$B4504,0),"")</f>
        <v/>
      </c>
      <c r="M4504" t="str">
        <f>IF(OR(HLOOKUP(M$2+$A4504,Sheet2!BY:NL,$B4504,0),HLOOKUP(M$2+$A4504,Sheet2!BY:NL,$B4504,0)&lt;&gt;""),HLOOKUP(M$2+$A4504,Sheet2!BY:NL,$B4504,0),"")</f>
        <v/>
      </c>
      <c r="N4504" t="str">
        <f>IF(OR(HLOOKUP(N$2+$A4504,Sheet2!BZ:NM,$B4504,0),HLOOKUP(N$2+$A4504,Sheet2!BZ:NM,$B4504,0)&lt;&gt;""),HLOOKUP(N$2+$A4504,Sheet2!BZ:NM,$B4504,0),"")</f>
        <v/>
      </c>
      <c r="O4504" t="str">
        <f>IF(OR(HLOOKUP(O$2+$A4504,Sheet2!CA:NN,$B4504,0),HLOOKUP(O$2+$A4504,Sheet2!CA:NN,$B4504,0)&lt;&gt;""),HLOOKUP(O$2+$A4504,Sheet2!CA:NN,$B4504,0),"")</f>
        <v/>
      </c>
      <c r="P4504" t="str">
        <f>IF(OR(HLOOKUP(P$2+$A4504,Sheet2!CB:NO,$B4504,0),HLOOKUP(P$2+$A4504,Sheet2!CB:NO,$B4504,0)&lt;&gt;""),HLOOKUP(P$2+$A4504,Sheet2!CB:NO,$B4504,0),"")</f>
        <v/>
      </c>
      <c r="Q4504" t="str">
        <f>IF(OR(HLOOKUP(Q$2+$A4504,Sheet2!CC:NO,$B4504,0),HLOOKUP(Q$2+$A4504,Sheet2!CC:NO,$B4504,0)&lt;&gt;""),HLOOKUP(Q$2+$A4504,Sheet2!CC:NO,$B4504,0),"")</f>
        <v/>
      </c>
    </row>
    <row r="4505" spans="1:17" x14ac:dyDescent="0.25">
      <c r="A4505" s="64">
        <f t="shared" si="563"/>
        <v>6</v>
      </c>
      <c r="B4505" s="64">
        <f t="shared" si="564"/>
        <v>455</v>
      </c>
      <c r="C4505" s="64">
        <f t="shared" si="565"/>
        <v>2</v>
      </c>
      <c r="D4505" s="64">
        <f t="shared" si="566"/>
        <v>451</v>
      </c>
      <c r="E4505" s="64">
        <f t="shared" si="567"/>
        <v>2251</v>
      </c>
      <c r="F4505" s="64" t="str">
        <f t="shared" si="560"/>
        <v/>
      </c>
      <c r="G4505" s="64" t="str">
        <f t="shared" si="561"/>
        <v/>
      </c>
      <c r="H4505" s="64" t="str">
        <f t="shared" si="562"/>
        <v/>
      </c>
      <c r="I4505" s="80" t="str">
        <f>IFERROR(VLOOKUP(D4505,Sheet2!A:B,2,0),"")</f>
        <v/>
      </c>
      <c r="J4505" s="64" t="str">
        <f>IFERROR(IF(I4505&lt;&gt;"",VLOOKUP(I4505,Sheet2!B:C,2,0),""),"")</f>
        <v/>
      </c>
      <c r="K4505" s="64" t="str">
        <f>IFERROR( IF(I4505&lt;&gt;"", HLOOKUP(L$2+$A4505,Sheet2!BX:NK,2,0),""),"")</f>
        <v/>
      </c>
      <c r="L4505" t="str">
        <f>IF(OR(HLOOKUP(L$2+$A4505,Sheet2!BX:NK,$B4505,0),HLOOKUP(L$2+$A4505,Sheet2!BX:NK,$B4505,0)&lt;&gt;""),HLOOKUP(L$2+$A4505,Sheet2!BX:NK,$B4505,0),"")</f>
        <v/>
      </c>
      <c r="M4505" t="str">
        <f>IF(OR(HLOOKUP(M$2+$A4505,Sheet2!BY:NL,$B4505,0),HLOOKUP(M$2+$A4505,Sheet2!BY:NL,$B4505,0)&lt;&gt;""),HLOOKUP(M$2+$A4505,Sheet2!BY:NL,$B4505,0),"")</f>
        <v/>
      </c>
      <c r="N4505" t="str">
        <f>IF(OR(HLOOKUP(N$2+$A4505,Sheet2!BZ:NM,$B4505,0),HLOOKUP(N$2+$A4505,Sheet2!BZ:NM,$B4505,0)&lt;&gt;""),HLOOKUP(N$2+$A4505,Sheet2!BZ:NM,$B4505,0),"")</f>
        <v/>
      </c>
      <c r="O4505" t="str">
        <f>IF(OR(HLOOKUP(O$2+$A4505,Sheet2!CA:NN,$B4505,0),HLOOKUP(O$2+$A4505,Sheet2!CA:NN,$B4505,0)&lt;&gt;""),HLOOKUP(O$2+$A4505,Sheet2!CA:NN,$B4505,0),"")</f>
        <v/>
      </c>
      <c r="P4505" t="str">
        <f>IF(OR(HLOOKUP(P$2+$A4505,Sheet2!CB:NO,$B4505,0),HLOOKUP(P$2+$A4505,Sheet2!CB:NO,$B4505,0)&lt;&gt;""),HLOOKUP(P$2+$A4505,Sheet2!CB:NO,$B4505,0),"")</f>
        <v/>
      </c>
      <c r="Q4505" t="str">
        <f>IF(OR(HLOOKUP(Q$2+$A4505,Sheet2!CC:NO,$B4505,0),HLOOKUP(Q$2+$A4505,Sheet2!CC:NO,$B4505,0)&lt;&gt;""),HLOOKUP(Q$2+$A4505,Sheet2!CC:NO,$B4505,0),"")</f>
        <v/>
      </c>
    </row>
    <row r="4506" spans="1:17" x14ac:dyDescent="0.25">
      <c r="A4506" s="64">
        <f t="shared" si="563"/>
        <v>12</v>
      </c>
      <c r="B4506" s="64">
        <f t="shared" si="564"/>
        <v>455</v>
      </c>
      <c r="C4506" s="64">
        <f t="shared" si="565"/>
        <v>3</v>
      </c>
      <c r="D4506" s="64">
        <f t="shared" si="566"/>
        <v>451</v>
      </c>
      <c r="E4506" s="64">
        <f t="shared" si="567"/>
        <v>2251</v>
      </c>
      <c r="F4506" s="64" t="str">
        <f t="shared" si="560"/>
        <v/>
      </c>
      <c r="G4506" s="64" t="str">
        <f t="shared" si="561"/>
        <v/>
      </c>
      <c r="H4506" s="64" t="str">
        <f t="shared" si="562"/>
        <v/>
      </c>
      <c r="I4506" s="80" t="str">
        <f>IFERROR(VLOOKUP(D4506,Sheet2!A:B,2,0),"")</f>
        <v/>
      </c>
      <c r="J4506" s="64" t="str">
        <f>IFERROR(IF(I4506&lt;&gt;"",VLOOKUP(I4506,Sheet2!B:C,2,0),""),"")</f>
        <v/>
      </c>
      <c r="K4506" s="64" t="str">
        <f>IFERROR( IF(I4506&lt;&gt;"", HLOOKUP(L$2+$A4506,Sheet2!BX:NK,2,0),""),"")</f>
        <v/>
      </c>
      <c r="L4506" t="str">
        <f>IF(OR(HLOOKUP(L$2+$A4506,Sheet2!BX:NK,$B4506,0),HLOOKUP(L$2+$A4506,Sheet2!BX:NK,$B4506,0)&lt;&gt;""),HLOOKUP(L$2+$A4506,Sheet2!BX:NK,$B4506,0),"")</f>
        <v/>
      </c>
      <c r="M4506" t="str">
        <f>IF(OR(HLOOKUP(M$2+$A4506,Sheet2!BY:NL,$B4506,0),HLOOKUP(M$2+$A4506,Sheet2!BY:NL,$B4506,0)&lt;&gt;""),HLOOKUP(M$2+$A4506,Sheet2!BY:NL,$B4506,0),"")</f>
        <v/>
      </c>
      <c r="N4506" t="str">
        <f>IF(OR(HLOOKUP(N$2+$A4506,Sheet2!BZ:NM,$B4506,0),HLOOKUP(N$2+$A4506,Sheet2!BZ:NM,$B4506,0)&lt;&gt;""),HLOOKUP(N$2+$A4506,Sheet2!BZ:NM,$B4506,0),"")</f>
        <v/>
      </c>
      <c r="O4506" t="str">
        <f>IF(OR(HLOOKUP(O$2+$A4506,Sheet2!CA:NN,$B4506,0),HLOOKUP(O$2+$A4506,Sheet2!CA:NN,$B4506,0)&lt;&gt;""),HLOOKUP(O$2+$A4506,Sheet2!CA:NN,$B4506,0),"")</f>
        <v/>
      </c>
      <c r="P4506" t="str">
        <f>IF(OR(HLOOKUP(P$2+$A4506,Sheet2!CB:NO,$B4506,0),HLOOKUP(P$2+$A4506,Sheet2!CB:NO,$B4506,0)&lt;&gt;""),HLOOKUP(P$2+$A4506,Sheet2!CB:NO,$B4506,0),"")</f>
        <v/>
      </c>
      <c r="Q4506" t="str">
        <f>IF(OR(HLOOKUP(Q$2+$A4506,Sheet2!CC:NO,$B4506,0),HLOOKUP(Q$2+$A4506,Sheet2!CC:NO,$B4506,0)&lt;&gt;""),HLOOKUP(Q$2+$A4506,Sheet2!CC:NO,$B4506,0),"")</f>
        <v/>
      </c>
    </row>
    <row r="4507" spans="1:17" x14ac:dyDescent="0.25">
      <c r="A4507" s="64">
        <f t="shared" si="563"/>
        <v>18</v>
      </c>
      <c r="B4507" s="64">
        <f t="shared" si="564"/>
        <v>455</v>
      </c>
      <c r="C4507" s="64">
        <f t="shared" si="565"/>
        <v>4</v>
      </c>
      <c r="D4507" s="64">
        <f t="shared" si="566"/>
        <v>451</v>
      </c>
      <c r="E4507" s="64">
        <f t="shared" si="567"/>
        <v>2251</v>
      </c>
      <c r="F4507" s="64" t="str">
        <f t="shared" si="560"/>
        <v/>
      </c>
      <c r="G4507" s="64" t="str">
        <f t="shared" si="561"/>
        <v/>
      </c>
      <c r="H4507" s="64" t="str">
        <f t="shared" si="562"/>
        <v/>
      </c>
      <c r="I4507" s="80" t="str">
        <f>IFERROR(VLOOKUP(D4507,Sheet2!A:B,2,0),"")</f>
        <v/>
      </c>
      <c r="J4507" s="64" t="str">
        <f>IFERROR(IF(I4507&lt;&gt;"",VLOOKUP(I4507,Sheet2!B:C,2,0),""),"")</f>
        <v/>
      </c>
      <c r="K4507" s="64" t="str">
        <f>IFERROR( IF(I4507&lt;&gt;"", HLOOKUP(L$2+$A4507,Sheet2!BX:NK,2,0),""),"")</f>
        <v/>
      </c>
      <c r="L4507" t="str">
        <f>IF(OR(HLOOKUP(L$2+$A4507,Sheet2!BX:NK,$B4507,0),HLOOKUP(L$2+$A4507,Sheet2!BX:NK,$B4507,0)&lt;&gt;""),HLOOKUP(L$2+$A4507,Sheet2!BX:NK,$B4507,0),"")</f>
        <v/>
      </c>
      <c r="M4507" t="str">
        <f>IF(OR(HLOOKUP(M$2+$A4507,Sheet2!BY:NL,$B4507,0),HLOOKUP(M$2+$A4507,Sheet2!BY:NL,$B4507,0)&lt;&gt;""),HLOOKUP(M$2+$A4507,Sheet2!BY:NL,$B4507,0),"")</f>
        <v/>
      </c>
      <c r="N4507" t="str">
        <f>IF(OR(HLOOKUP(N$2+$A4507,Sheet2!BZ:NM,$B4507,0),HLOOKUP(N$2+$A4507,Sheet2!BZ:NM,$B4507,0)&lt;&gt;""),HLOOKUP(N$2+$A4507,Sheet2!BZ:NM,$B4507,0),"")</f>
        <v/>
      </c>
      <c r="O4507" t="str">
        <f>IF(OR(HLOOKUP(O$2+$A4507,Sheet2!CA:NN,$B4507,0),HLOOKUP(O$2+$A4507,Sheet2!CA:NN,$B4507,0)&lt;&gt;""),HLOOKUP(O$2+$A4507,Sheet2!CA:NN,$B4507,0),"")</f>
        <v/>
      </c>
      <c r="P4507" t="str">
        <f>IF(OR(HLOOKUP(P$2+$A4507,Sheet2!CB:NO,$B4507,0),HLOOKUP(P$2+$A4507,Sheet2!CB:NO,$B4507,0)&lt;&gt;""),HLOOKUP(P$2+$A4507,Sheet2!CB:NO,$B4507,0),"")</f>
        <v/>
      </c>
      <c r="Q4507" t="str">
        <f>IF(OR(HLOOKUP(Q$2+$A4507,Sheet2!CC:NO,$B4507,0),HLOOKUP(Q$2+$A4507,Sheet2!CC:NO,$B4507,0)&lt;&gt;""),HLOOKUP(Q$2+$A4507,Sheet2!CC:NO,$B4507,0),"")</f>
        <v/>
      </c>
    </row>
    <row r="4508" spans="1:17" x14ac:dyDescent="0.25">
      <c r="A4508" s="64">
        <f t="shared" si="563"/>
        <v>24</v>
      </c>
      <c r="B4508" s="64">
        <f t="shared" si="564"/>
        <v>455</v>
      </c>
      <c r="C4508" s="64">
        <f t="shared" si="565"/>
        <v>5</v>
      </c>
      <c r="D4508" s="64">
        <f t="shared" si="566"/>
        <v>451</v>
      </c>
      <c r="E4508" s="64">
        <f t="shared" si="567"/>
        <v>2251</v>
      </c>
      <c r="F4508" s="64" t="str">
        <f t="shared" si="560"/>
        <v/>
      </c>
      <c r="G4508" s="64" t="str">
        <f t="shared" si="561"/>
        <v/>
      </c>
      <c r="H4508" s="64" t="str">
        <f t="shared" si="562"/>
        <v/>
      </c>
      <c r="I4508" s="80" t="str">
        <f>IFERROR(VLOOKUP(D4508,Sheet2!A:B,2,0),"")</f>
        <v/>
      </c>
      <c r="J4508" s="64" t="str">
        <f>IFERROR(IF(I4508&lt;&gt;"",VLOOKUP(I4508,Sheet2!B:C,2,0),""),"")</f>
        <v/>
      </c>
      <c r="K4508" s="64" t="str">
        <f>IFERROR( IF(I4508&lt;&gt;"", HLOOKUP(L$2+$A4508,Sheet2!BX:NK,2,0),""),"")</f>
        <v/>
      </c>
      <c r="L4508" t="str">
        <f>IF(OR(HLOOKUP(L$2+$A4508,Sheet2!BX:NK,$B4508,0),HLOOKUP(L$2+$A4508,Sheet2!BX:NK,$B4508,0)&lt;&gt;""),HLOOKUP(L$2+$A4508,Sheet2!BX:NK,$B4508,0),"")</f>
        <v/>
      </c>
      <c r="M4508" t="str">
        <f>IF(OR(HLOOKUP(M$2+$A4508,Sheet2!BY:NL,$B4508,0),HLOOKUP(M$2+$A4508,Sheet2!BY:NL,$B4508,0)&lt;&gt;""),HLOOKUP(M$2+$A4508,Sheet2!BY:NL,$B4508,0),"")</f>
        <v/>
      </c>
      <c r="N4508" t="str">
        <f>IF(OR(HLOOKUP(N$2+$A4508,Sheet2!BZ:NM,$B4508,0),HLOOKUP(N$2+$A4508,Sheet2!BZ:NM,$B4508,0)&lt;&gt;""),HLOOKUP(N$2+$A4508,Sheet2!BZ:NM,$B4508,0),"")</f>
        <v/>
      </c>
      <c r="O4508" t="str">
        <f>IF(OR(HLOOKUP(O$2+$A4508,Sheet2!CA:NN,$B4508,0),HLOOKUP(O$2+$A4508,Sheet2!CA:NN,$B4508,0)&lt;&gt;""),HLOOKUP(O$2+$A4508,Sheet2!CA:NN,$B4508,0),"")</f>
        <v/>
      </c>
      <c r="P4508" t="str">
        <f>IF(OR(HLOOKUP(P$2+$A4508,Sheet2!CB:NO,$B4508,0),HLOOKUP(P$2+$A4508,Sheet2!CB:NO,$B4508,0)&lt;&gt;""),HLOOKUP(P$2+$A4508,Sheet2!CB:NO,$B4508,0),"")</f>
        <v/>
      </c>
      <c r="Q4508" t="str">
        <f>IF(OR(HLOOKUP(Q$2+$A4508,Sheet2!CC:NO,$B4508,0),HLOOKUP(Q$2+$A4508,Sheet2!CC:NO,$B4508,0)&lt;&gt;""),HLOOKUP(Q$2+$A4508,Sheet2!CC:NO,$B4508,0),"")</f>
        <v/>
      </c>
    </row>
    <row r="4509" spans="1:17" x14ac:dyDescent="0.25">
      <c r="A4509" s="64">
        <f t="shared" si="563"/>
        <v>30</v>
      </c>
      <c r="B4509" s="64">
        <f t="shared" si="564"/>
        <v>455</v>
      </c>
      <c r="C4509" s="64">
        <f t="shared" si="565"/>
        <v>6</v>
      </c>
      <c r="D4509" s="64">
        <f t="shared" si="566"/>
        <v>451</v>
      </c>
      <c r="E4509" s="64">
        <f t="shared" si="567"/>
        <v>2251</v>
      </c>
      <c r="F4509" s="64" t="str">
        <f t="shared" si="560"/>
        <v/>
      </c>
      <c r="G4509" s="64" t="str">
        <f t="shared" si="561"/>
        <v/>
      </c>
      <c r="H4509" s="64" t="str">
        <f t="shared" si="562"/>
        <v/>
      </c>
      <c r="I4509" s="80" t="str">
        <f>IFERROR(VLOOKUP(D4509,Sheet2!A:B,2,0),"")</f>
        <v/>
      </c>
      <c r="J4509" s="64" t="str">
        <f>IFERROR(IF(I4509&lt;&gt;"",VLOOKUP(I4509,Sheet2!B:C,2,0),""),"")</f>
        <v/>
      </c>
      <c r="K4509" s="64" t="str">
        <f>IFERROR( IF(I4509&lt;&gt;"", HLOOKUP(L$2+$A4509,Sheet2!BX:NK,2,0),""),"")</f>
        <v/>
      </c>
      <c r="L4509" t="str">
        <f>IF(OR(HLOOKUP(L$2+$A4509,Sheet2!BX:NK,$B4509,0),HLOOKUP(L$2+$A4509,Sheet2!BX:NK,$B4509,0)&lt;&gt;""),HLOOKUP(L$2+$A4509,Sheet2!BX:NK,$B4509,0),"")</f>
        <v/>
      </c>
      <c r="M4509" t="str">
        <f>IF(OR(HLOOKUP(M$2+$A4509,Sheet2!BY:NL,$B4509,0),HLOOKUP(M$2+$A4509,Sheet2!BY:NL,$B4509,0)&lt;&gt;""),HLOOKUP(M$2+$A4509,Sheet2!BY:NL,$B4509,0),"")</f>
        <v/>
      </c>
      <c r="N4509" t="str">
        <f>IF(OR(HLOOKUP(N$2+$A4509,Sheet2!BZ:NM,$B4509,0),HLOOKUP(N$2+$A4509,Sheet2!BZ:NM,$B4509,0)&lt;&gt;""),HLOOKUP(N$2+$A4509,Sheet2!BZ:NM,$B4509,0),"")</f>
        <v/>
      </c>
      <c r="O4509" t="str">
        <f>IF(OR(HLOOKUP(O$2+$A4509,Sheet2!CA:NN,$B4509,0),HLOOKUP(O$2+$A4509,Sheet2!CA:NN,$B4509,0)&lt;&gt;""),HLOOKUP(O$2+$A4509,Sheet2!CA:NN,$B4509,0),"")</f>
        <v/>
      </c>
      <c r="P4509" t="str">
        <f>IF(OR(HLOOKUP(P$2+$A4509,Sheet2!CB:NO,$B4509,0),HLOOKUP(P$2+$A4509,Sheet2!CB:NO,$B4509,0)&lt;&gt;""),HLOOKUP(P$2+$A4509,Sheet2!CB:NO,$B4509,0),"")</f>
        <v/>
      </c>
      <c r="Q4509" t="str">
        <f>IF(OR(HLOOKUP(Q$2+$A4509,Sheet2!CC:NO,$B4509,0),HLOOKUP(Q$2+$A4509,Sheet2!CC:NO,$B4509,0)&lt;&gt;""),HLOOKUP(Q$2+$A4509,Sheet2!CC:NO,$B4509,0),"")</f>
        <v/>
      </c>
    </row>
    <row r="4510" spans="1:17" x14ac:dyDescent="0.25">
      <c r="A4510" s="64">
        <f t="shared" si="563"/>
        <v>36</v>
      </c>
      <c r="B4510" s="64">
        <f t="shared" si="564"/>
        <v>455</v>
      </c>
      <c r="C4510" s="64">
        <f t="shared" si="565"/>
        <v>7</v>
      </c>
      <c r="D4510" s="64">
        <f t="shared" si="566"/>
        <v>451</v>
      </c>
      <c r="E4510" s="64">
        <f t="shared" si="567"/>
        <v>2251</v>
      </c>
      <c r="F4510" s="64" t="str">
        <f t="shared" si="560"/>
        <v/>
      </c>
      <c r="G4510" s="64" t="str">
        <f t="shared" si="561"/>
        <v/>
      </c>
      <c r="H4510" s="64" t="str">
        <f t="shared" si="562"/>
        <v/>
      </c>
      <c r="I4510" s="80" t="str">
        <f>IFERROR(VLOOKUP(D4510,Sheet2!A:B,2,0),"")</f>
        <v/>
      </c>
      <c r="J4510" s="64" t="str">
        <f>IFERROR(IF(I4510&lt;&gt;"",VLOOKUP(I4510,Sheet2!B:C,2,0),""),"")</f>
        <v/>
      </c>
      <c r="K4510" s="64" t="str">
        <f>IFERROR( IF(I4510&lt;&gt;"", HLOOKUP(L$2+$A4510,Sheet2!BX:NK,2,0),""),"")</f>
        <v/>
      </c>
      <c r="L4510" t="str">
        <f>IF(OR(HLOOKUP(L$2+$A4510,Sheet2!BX:NK,$B4510,0),HLOOKUP(L$2+$A4510,Sheet2!BX:NK,$B4510,0)&lt;&gt;""),HLOOKUP(L$2+$A4510,Sheet2!BX:NK,$B4510,0),"")</f>
        <v/>
      </c>
      <c r="M4510" t="str">
        <f>IF(OR(HLOOKUP(M$2+$A4510,Sheet2!BY:NL,$B4510,0),HLOOKUP(M$2+$A4510,Sheet2!BY:NL,$B4510,0)&lt;&gt;""),HLOOKUP(M$2+$A4510,Sheet2!BY:NL,$B4510,0),"")</f>
        <v/>
      </c>
      <c r="N4510" t="str">
        <f>IF(OR(HLOOKUP(N$2+$A4510,Sheet2!BZ:NM,$B4510,0),HLOOKUP(N$2+$A4510,Sheet2!BZ:NM,$B4510,0)&lt;&gt;""),HLOOKUP(N$2+$A4510,Sheet2!BZ:NM,$B4510,0),"")</f>
        <v/>
      </c>
      <c r="O4510" t="str">
        <f>IF(OR(HLOOKUP(O$2+$A4510,Sheet2!CA:NN,$B4510,0),HLOOKUP(O$2+$A4510,Sheet2!CA:NN,$B4510,0)&lt;&gt;""),HLOOKUP(O$2+$A4510,Sheet2!CA:NN,$B4510,0),"")</f>
        <v/>
      </c>
      <c r="P4510" t="str">
        <f>IF(OR(HLOOKUP(P$2+$A4510,Sheet2!CB:NO,$B4510,0),HLOOKUP(P$2+$A4510,Sheet2!CB:NO,$B4510,0)&lt;&gt;""),HLOOKUP(P$2+$A4510,Sheet2!CB:NO,$B4510,0),"")</f>
        <v/>
      </c>
      <c r="Q4510" t="str">
        <f>IF(OR(HLOOKUP(Q$2+$A4510,Sheet2!CC:NO,$B4510,0),HLOOKUP(Q$2+$A4510,Sheet2!CC:NO,$B4510,0)&lt;&gt;""),HLOOKUP(Q$2+$A4510,Sheet2!CC:NO,$B4510,0),"")</f>
        <v/>
      </c>
    </row>
    <row r="4511" spans="1:17" x14ac:dyDescent="0.25">
      <c r="A4511" s="64">
        <f t="shared" si="563"/>
        <v>42</v>
      </c>
      <c r="B4511" s="64">
        <f t="shared" si="564"/>
        <v>455</v>
      </c>
      <c r="C4511" s="64">
        <f t="shared" si="565"/>
        <v>8</v>
      </c>
      <c r="D4511" s="64">
        <f t="shared" si="566"/>
        <v>451</v>
      </c>
      <c r="E4511" s="64">
        <f t="shared" si="567"/>
        <v>2251</v>
      </c>
      <c r="F4511" s="64" t="str">
        <f t="shared" si="560"/>
        <v/>
      </c>
      <c r="G4511" s="64" t="str">
        <f t="shared" si="561"/>
        <v/>
      </c>
      <c r="H4511" s="64" t="str">
        <f t="shared" si="562"/>
        <v/>
      </c>
      <c r="I4511" s="80" t="str">
        <f>IFERROR(VLOOKUP(D4511,Sheet2!A:B,2,0),"")</f>
        <v/>
      </c>
      <c r="J4511" s="64" t="str">
        <f>IFERROR(IF(I4511&lt;&gt;"",VLOOKUP(I4511,Sheet2!B:C,2,0),""),"")</f>
        <v/>
      </c>
      <c r="K4511" s="64" t="str">
        <f>IFERROR( IF(I4511&lt;&gt;"", HLOOKUP(L$2+$A4511,Sheet2!BX:NK,2,0),""),"")</f>
        <v/>
      </c>
      <c r="L4511" t="str">
        <f>IF(OR(HLOOKUP(L$2+$A4511,Sheet2!BX:NK,$B4511,0),HLOOKUP(L$2+$A4511,Sheet2!BX:NK,$B4511,0)&lt;&gt;""),HLOOKUP(L$2+$A4511,Sheet2!BX:NK,$B4511,0),"")</f>
        <v/>
      </c>
      <c r="M4511" t="str">
        <f>IF(OR(HLOOKUP(M$2+$A4511,Sheet2!BY:NL,$B4511,0),HLOOKUP(M$2+$A4511,Sheet2!BY:NL,$B4511,0)&lt;&gt;""),HLOOKUP(M$2+$A4511,Sheet2!BY:NL,$B4511,0),"")</f>
        <v/>
      </c>
      <c r="N4511" t="str">
        <f>IF(OR(HLOOKUP(N$2+$A4511,Sheet2!BZ:NM,$B4511,0),HLOOKUP(N$2+$A4511,Sheet2!BZ:NM,$B4511,0)&lt;&gt;""),HLOOKUP(N$2+$A4511,Sheet2!BZ:NM,$B4511,0),"")</f>
        <v/>
      </c>
      <c r="O4511" t="str">
        <f>IF(OR(HLOOKUP(O$2+$A4511,Sheet2!CA:NN,$B4511,0),HLOOKUP(O$2+$A4511,Sheet2!CA:NN,$B4511,0)&lt;&gt;""),HLOOKUP(O$2+$A4511,Sheet2!CA:NN,$B4511,0),"")</f>
        <v/>
      </c>
      <c r="P4511" t="str">
        <f>IF(OR(HLOOKUP(P$2+$A4511,Sheet2!CB:NO,$B4511,0),HLOOKUP(P$2+$A4511,Sheet2!CB:NO,$B4511,0)&lt;&gt;""),HLOOKUP(P$2+$A4511,Sheet2!CB:NO,$B4511,0),"")</f>
        <v/>
      </c>
      <c r="Q4511" t="str">
        <f>IF(OR(HLOOKUP(Q$2+$A4511,Sheet2!CC:NO,$B4511,0),HLOOKUP(Q$2+$A4511,Sheet2!CC:NO,$B4511,0)&lt;&gt;""),HLOOKUP(Q$2+$A4511,Sheet2!CC:NO,$B4511,0),"")</f>
        <v/>
      </c>
    </row>
    <row r="4512" spans="1:17" x14ac:dyDescent="0.25">
      <c r="A4512" s="64">
        <f t="shared" si="563"/>
        <v>48</v>
      </c>
      <c r="B4512" s="64">
        <f t="shared" si="564"/>
        <v>455</v>
      </c>
      <c r="C4512" s="64">
        <f t="shared" si="565"/>
        <v>9</v>
      </c>
      <c r="D4512" s="64">
        <f t="shared" si="566"/>
        <v>451</v>
      </c>
      <c r="E4512" s="64">
        <f t="shared" si="567"/>
        <v>2251</v>
      </c>
      <c r="F4512" s="64" t="str">
        <f t="shared" si="560"/>
        <v/>
      </c>
      <c r="G4512" s="64" t="str">
        <f t="shared" si="561"/>
        <v/>
      </c>
      <c r="H4512" s="64" t="str">
        <f t="shared" si="562"/>
        <v/>
      </c>
      <c r="I4512" s="80" t="str">
        <f>IFERROR(VLOOKUP(D4512,Sheet2!A:B,2,0),"")</f>
        <v/>
      </c>
      <c r="J4512" s="64" t="str">
        <f>IFERROR(IF(I4512&lt;&gt;"",VLOOKUP(I4512,Sheet2!B:C,2,0),""),"")</f>
        <v/>
      </c>
      <c r="K4512" s="64" t="str">
        <f>IFERROR( IF(I4512&lt;&gt;"", HLOOKUP(L$2+$A4512,Sheet2!BX:NK,2,0),""),"")</f>
        <v/>
      </c>
      <c r="L4512" t="str">
        <f>IF(OR(HLOOKUP(L$2+$A4512,Sheet2!BX:NK,$B4512,0),HLOOKUP(L$2+$A4512,Sheet2!BX:NK,$B4512,0)&lt;&gt;""),HLOOKUP(L$2+$A4512,Sheet2!BX:NK,$B4512,0),"")</f>
        <v/>
      </c>
      <c r="M4512" t="str">
        <f>IF(OR(HLOOKUP(M$2+$A4512,Sheet2!BY:NL,$B4512,0),HLOOKUP(M$2+$A4512,Sheet2!BY:NL,$B4512,0)&lt;&gt;""),HLOOKUP(M$2+$A4512,Sheet2!BY:NL,$B4512,0),"")</f>
        <v/>
      </c>
      <c r="N4512" t="str">
        <f>IF(OR(HLOOKUP(N$2+$A4512,Sheet2!BZ:NM,$B4512,0),HLOOKUP(N$2+$A4512,Sheet2!BZ:NM,$B4512,0)&lt;&gt;""),HLOOKUP(N$2+$A4512,Sheet2!BZ:NM,$B4512,0),"")</f>
        <v/>
      </c>
      <c r="O4512" t="str">
        <f>IF(OR(HLOOKUP(O$2+$A4512,Sheet2!CA:NN,$B4512,0),HLOOKUP(O$2+$A4512,Sheet2!CA:NN,$B4512,0)&lt;&gt;""),HLOOKUP(O$2+$A4512,Sheet2!CA:NN,$B4512,0),"")</f>
        <v/>
      </c>
      <c r="P4512" t="str">
        <f>IF(OR(HLOOKUP(P$2+$A4512,Sheet2!CB:NO,$B4512,0),HLOOKUP(P$2+$A4512,Sheet2!CB:NO,$B4512,0)&lt;&gt;""),HLOOKUP(P$2+$A4512,Sheet2!CB:NO,$B4512,0),"")</f>
        <v/>
      </c>
      <c r="Q4512" t="str">
        <f>IF(OR(HLOOKUP(Q$2+$A4512,Sheet2!CC:NO,$B4512,0),HLOOKUP(Q$2+$A4512,Sheet2!CC:NO,$B4512,0)&lt;&gt;""),HLOOKUP(Q$2+$A4512,Sheet2!CC:NO,$B4512,0),"")</f>
        <v/>
      </c>
    </row>
    <row r="4513" spans="1:17" x14ac:dyDescent="0.25">
      <c r="A4513" s="64">
        <f t="shared" si="563"/>
        <v>54</v>
      </c>
      <c r="B4513" s="64">
        <f t="shared" si="564"/>
        <v>455</v>
      </c>
      <c r="C4513" s="64">
        <f t="shared" si="565"/>
        <v>10</v>
      </c>
      <c r="D4513" s="64">
        <f t="shared" si="566"/>
        <v>451</v>
      </c>
      <c r="E4513" s="64">
        <f t="shared" si="567"/>
        <v>2251</v>
      </c>
      <c r="F4513" s="64" t="str">
        <f t="shared" si="560"/>
        <v/>
      </c>
      <c r="G4513" s="64" t="str">
        <f t="shared" si="561"/>
        <v/>
      </c>
      <c r="H4513" s="64" t="str">
        <f t="shared" si="562"/>
        <v/>
      </c>
      <c r="I4513" s="80" t="str">
        <f>IFERROR(VLOOKUP(D4513,Sheet2!A:B,2,0),"")</f>
        <v/>
      </c>
      <c r="J4513" s="64" t="str">
        <f>IFERROR(IF(I4513&lt;&gt;"",VLOOKUP(I4513,Sheet2!B:C,2,0),""),"")</f>
        <v/>
      </c>
      <c r="K4513" s="64" t="str">
        <f>IFERROR( IF(I4513&lt;&gt;"", HLOOKUP(L$2+$A4513,Sheet2!BX:NK,2,0),""),"")</f>
        <v/>
      </c>
      <c r="L4513" t="str">
        <f>IF(OR(HLOOKUP(L$2+$A4513,Sheet2!BX:NK,$B4513,0),HLOOKUP(L$2+$A4513,Sheet2!BX:NK,$B4513,0)&lt;&gt;""),HLOOKUP(L$2+$A4513,Sheet2!BX:NK,$B4513,0),"")</f>
        <v/>
      </c>
      <c r="M4513" t="str">
        <f>IF(OR(HLOOKUP(M$2+$A4513,Sheet2!BY:NL,$B4513,0),HLOOKUP(M$2+$A4513,Sheet2!BY:NL,$B4513,0)&lt;&gt;""),HLOOKUP(M$2+$A4513,Sheet2!BY:NL,$B4513,0),"")</f>
        <v/>
      </c>
      <c r="N4513" t="str">
        <f>IF(OR(HLOOKUP(N$2+$A4513,Sheet2!BZ:NM,$B4513,0),HLOOKUP(N$2+$A4513,Sheet2!BZ:NM,$B4513,0)&lt;&gt;""),HLOOKUP(N$2+$A4513,Sheet2!BZ:NM,$B4513,0),"")</f>
        <v/>
      </c>
      <c r="O4513" t="str">
        <f>IF(OR(HLOOKUP(O$2+$A4513,Sheet2!CA:NN,$B4513,0),HLOOKUP(O$2+$A4513,Sheet2!CA:NN,$B4513,0)&lt;&gt;""),HLOOKUP(O$2+$A4513,Sheet2!CA:NN,$B4513,0),"")</f>
        <v/>
      </c>
      <c r="P4513" t="str">
        <f>IF(OR(HLOOKUP(P$2+$A4513,Sheet2!CB:NO,$B4513,0),HLOOKUP(P$2+$A4513,Sheet2!CB:NO,$B4513,0)&lt;&gt;""),HLOOKUP(P$2+$A4513,Sheet2!CB:NO,$B4513,0),"")</f>
        <v/>
      </c>
      <c r="Q4513" t="str">
        <f>IF(OR(HLOOKUP(Q$2+$A4513,Sheet2!CC:NO,$B4513,0),HLOOKUP(Q$2+$A4513,Sheet2!CC:NO,$B4513,0)&lt;&gt;""),HLOOKUP(Q$2+$A4513,Sheet2!CC:NO,$B4513,0),"")</f>
        <v/>
      </c>
    </row>
    <row r="4514" spans="1:17" x14ac:dyDescent="0.25">
      <c r="A4514" s="64">
        <f t="shared" si="563"/>
        <v>0</v>
      </c>
      <c r="B4514" s="64">
        <f t="shared" si="564"/>
        <v>456</v>
      </c>
      <c r="C4514" s="64">
        <f t="shared" si="565"/>
        <v>1</v>
      </c>
      <c r="D4514" s="64">
        <f t="shared" si="566"/>
        <v>452</v>
      </c>
      <c r="E4514" s="64">
        <f t="shared" si="567"/>
        <v>2256</v>
      </c>
      <c r="F4514" s="64" t="str">
        <f t="shared" si="560"/>
        <v/>
      </c>
      <c r="G4514" s="64" t="str">
        <f t="shared" si="561"/>
        <v/>
      </c>
      <c r="H4514" s="64" t="str">
        <f t="shared" si="562"/>
        <v/>
      </c>
      <c r="I4514" s="80" t="str">
        <f>IFERROR(VLOOKUP(D4514,Sheet2!A:B,2,0),"")</f>
        <v/>
      </c>
      <c r="J4514" s="64" t="str">
        <f>IFERROR(IF(I4514&lt;&gt;"",VLOOKUP(I4514,Sheet2!B:C,2,0),""),"")</f>
        <v/>
      </c>
      <c r="K4514" s="64" t="str">
        <f>IFERROR( IF(I4514&lt;&gt;"", HLOOKUP(L$2+$A4514,Sheet2!BX:NK,2,0),""),"")</f>
        <v/>
      </c>
      <c r="L4514" t="str">
        <f>IF(OR(HLOOKUP(L$2+$A4514,Sheet2!BX:NK,$B4514,0),HLOOKUP(L$2+$A4514,Sheet2!BX:NK,$B4514,0)&lt;&gt;""),HLOOKUP(L$2+$A4514,Sheet2!BX:NK,$B4514,0),"")</f>
        <v/>
      </c>
      <c r="M4514" t="str">
        <f>IF(OR(HLOOKUP(M$2+$A4514,Sheet2!BY:NL,$B4514,0),HLOOKUP(M$2+$A4514,Sheet2!BY:NL,$B4514,0)&lt;&gt;""),HLOOKUP(M$2+$A4514,Sheet2!BY:NL,$B4514,0),"")</f>
        <v/>
      </c>
      <c r="N4514" t="str">
        <f>IF(OR(HLOOKUP(N$2+$A4514,Sheet2!BZ:NM,$B4514,0),HLOOKUP(N$2+$A4514,Sheet2!BZ:NM,$B4514,0)&lt;&gt;""),HLOOKUP(N$2+$A4514,Sheet2!BZ:NM,$B4514,0),"")</f>
        <v/>
      </c>
      <c r="O4514" t="str">
        <f>IF(OR(HLOOKUP(O$2+$A4514,Sheet2!CA:NN,$B4514,0),HLOOKUP(O$2+$A4514,Sheet2!CA:NN,$B4514,0)&lt;&gt;""),HLOOKUP(O$2+$A4514,Sheet2!CA:NN,$B4514,0),"")</f>
        <v/>
      </c>
      <c r="P4514" t="str">
        <f>IF(OR(HLOOKUP(P$2+$A4514,Sheet2!CB:NO,$B4514,0),HLOOKUP(P$2+$A4514,Sheet2!CB:NO,$B4514,0)&lt;&gt;""),HLOOKUP(P$2+$A4514,Sheet2!CB:NO,$B4514,0),"")</f>
        <v/>
      </c>
      <c r="Q4514" t="str">
        <f>IF(OR(HLOOKUP(Q$2+$A4514,Sheet2!CC:NO,$B4514,0),HLOOKUP(Q$2+$A4514,Sheet2!CC:NO,$B4514,0)&lt;&gt;""),HLOOKUP(Q$2+$A4514,Sheet2!CC:NO,$B4514,0),"")</f>
        <v/>
      </c>
    </row>
    <row r="4515" spans="1:17" x14ac:dyDescent="0.25">
      <c r="A4515" s="64">
        <f t="shared" si="563"/>
        <v>6</v>
      </c>
      <c r="B4515" s="64">
        <f t="shared" si="564"/>
        <v>456</v>
      </c>
      <c r="C4515" s="64">
        <f t="shared" si="565"/>
        <v>2</v>
      </c>
      <c r="D4515" s="64">
        <f t="shared" si="566"/>
        <v>452</v>
      </c>
      <c r="E4515" s="64">
        <f t="shared" si="567"/>
        <v>2256</v>
      </c>
      <c r="F4515" s="64" t="str">
        <f t="shared" si="560"/>
        <v/>
      </c>
      <c r="G4515" s="64" t="str">
        <f t="shared" si="561"/>
        <v/>
      </c>
      <c r="H4515" s="64" t="str">
        <f t="shared" si="562"/>
        <v/>
      </c>
      <c r="I4515" s="80" t="str">
        <f>IFERROR(VLOOKUP(D4515,Sheet2!A:B,2,0),"")</f>
        <v/>
      </c>
      <c r="J4515" s="64" t="str">
        <f>IFERROR(IF(I4515&lt;&gt;"",VLOOKUP(I4515,Sheet2!B:C,2,0),""),"")</f>
        <v/>
      </c>
      <c r="K4515" s="64" t="str">
        <f>IFERROR( IF(I4515&lt;&gt;"", HLOOKUP(L$2+$A4515,Sheet2!BX:NK,2,0),""),"")</f>
        <v/>
      </c>
      <c r="L4515" t="str">
        <f>IF(OR(HLOOKUP(L$2+$A4515,Sheet2!BX:NK,$B4515,0),HLOOKUP(L$2+$A4515,Sheet2!BX:NK,$B4515,0)&lt;&gt;""),HLOOKUP(L$2+$A4515,Sheet2!BX:NK,$B4515,0),"")</f>
        <v/>
      </c>
      <c r="M4515" t="str">
        <f>IF(OR(HLOOKUP(M$2+$A4515,Sheet2!BY:NL,$B4515,0),HLOOKUP(M$2+$A4515,Sheet2!BY:NL,$B4515,0)&lt;&gt;""),HLOOKUP(M$2+$A4515,Sheet2!BY:NL,$B4515,0),"")</f>
        <v/>
      </c>
      <c r="N4515" t="str">
        <f>IF(OR(HLOOKUP(N$2+$A4515,Sheet2!BZ:NM,$B4515,0),HLOOKUP(N$2+$A4515,Sheet2!BZ:NM,$B4515,0)&lt;&gt;""),HLOOKUP(N$2+$A4515,Sheet2!BZ:NM,$B4515,0),"")</f>
        <v/>
      </c>
      <c r="O4515" t="str">
        <f>IF(OR(HLOOKUP(O$2+$A4515,Sheet2!CA:NN,$B4515,0),HLOOKUP(O$2+$A4515,Sheet2!CA:NN,$B4515,0)&lt;&gt;""),HLOOKUP(O$2+$A4515,Sheet2!CA:NN,$B4515,0),"")</f>
        <v/>
      </c>
      <c r="P4515" t="str">
        <f>IF(OR(HLOOKUP(P$2+$A4515,Sheet2!CB:NO,$B4515,0),HLOOKUP(P$2+$A4515,Sheet2!CB:NO,$B4515,0)&lt;&gt;""),HLOOKUP(P$2+$A4515,Sheet2!CB:NO,$B4515,0),"")</f>
        <v/>
      </c>
      <c r="Q4515" t="str">
        <f>IF(OR(HLOOKUP(Q$2+$A4515,Sheet2!CC:NO,$B4515,0),HLOOKUP(Q$2+$A4515,Sheet2!CC:NO,$B4515,0)&lt;&gt;""),HLOOKUP(Q$2+$A4515,Sheet2!CC:NO,$B4515,0),"")</f>
        <v/>
      </c>
    </row>
    <row r="4516" spans="1:17" x14ac:dyDescent="0.25">
      <c r="A4516" s="64">
        <f t="shared" si="563"/>
        <v>12</v>
      </c>
      <c r="B4516" s="64">
        <f t="shared" si="564"/>
        <v>456</v>
      </c>
      <c r="C4516" s="64">
        <f t="shared" si="565"/>
        <v>3</v>
      </c>
      <c r="D4516" s="64">
        <f t="shared" si="566"/>
        <v>452</v>
      </c>
      <c r="E4516" s="64">
        <f t="shared" si="567"/>
        <v>2256</v>
      </c>
      <c r="F4516" s="64" t="str">
        <f t="shared" si="560"/>
        <v/>
      </c>
      <c r="G4516" s="64" t="str">
        <f t="shared" si="561"/>
        <v/>
      </c>
      <c r="H4516" s="64" t="str">
        <f t="shared" si="562"/>
        <v/>
      </c>
      <c r="I4516" s="80" t="str">
        <f>IFERROR(VLOOKUP(D4516,Sheet2!A:B,2,0),"")</f>
        <v/>
      </c>
      <c r="J4516" s="64" t="str">
        <f>IFERROR(IF(I4516&lt;&gt;"",VLOOKUP(I4516,Sheet2!B:C,2,0),""),"")</f>
        <v/>
      </c>
      <c r="K4516" s="64" t="str">
        <f>IFERROR( IF(I4516&lt;&gt;"", HLOOKUP(L$2+$A4516,Sheet2!BX:NK,2,0),""),"")</f>
        <v/>
      </c>
      <c r="L4516" t="str">
        <f>IF(OR(HLOOKUP(L$2+$A4516,Sheet2!BX:NK,$B4516,0),HLOOKUP(L$2+$A4516,Sheet2!BX:NK,$B4516,0)&lt;&gt;""),HLOOKUP(L$2+$A4516,Sheet2!BX:NK,$B4516,0),"")</f>
        <v/>
      </c>
      <c r="M4516" t="str">
        <f>IF(OR(HLOOKUP(M$2+$A4516,Sheet2!BY:NL,$B4516,0),HLOOKUP(M$2+$A4516,Sheet2!BY:NL,$B4516,0)&lt;&gt;""),HLOOKUP(M$2+$A4516,Sheet2!BY:NL,$B4516,0),"")</f>
        <v/>
      </c>
      <c r="N4516" t="str">
        <f>IF(OR(HLOOKUP(N$2+$A4516,Sheet2!BZ:NM,$B4516,0),HLOOKUP(N$2+$A4516,Sheet2!BZ:NM,$B4516,0)&lt;&gt;""),HLOOKUP(N$2+$A4516,Sheet2!BZ:NM,$B4516,0),"")</f>
        <v/>
      </c>
      <c r="O4516" t="str">
        <f>IF(OR(HLOOKUP(O$2+$A4516,Sheet2!CA:NN,$B4516,0),HLOOKUP(O$2+$A4516,Sheet2!CA:NN,$B4516,0)&lt;&gt;""),HLOOKUP(O$2+$A4516,Sheet2!CA:NN,$B4516,0),"")</f>
        <v/>
      </c>
      <c r="P4516" t="str">
        <f>IF(OR(HLOOKUP(P$2+$A4516,Sheet2!CB:NO,$B4516,0),HLOOKUP(P$2+$A4516,Sheet2!CB:NO,$B4516,0)&lt;&gt;""),HLOOKUP(P$2+$A4516,Sheet2!CB:NO,$B4516,0),"")</f>
        <v/>
      </c>
      <c r="Q4516" t="str">
        <f>IF(OR(HLOOKUP(Q$2+$A4516,Sheet2!CC:NO,$B4516,0),HLOOKUP(Q$2+$A4516,Sheet2!CC:NO,$B4516,0)&lt;&gt;""),HLOOKUP(Q$2+$A4516,Sheet2!CC:NO,$B4516,0),"")</f>
        <v/>
      </c>
    </row>
    <row r="4517" spans="1:17" x14ac:dyDescent="0.25">
      <c r="A4517" s="64">
        <f t="shared" si="563"/>
        <v>18</v>
      </c>
      <c r="B4517" s="64">
        <f t="shared" si="564"/>
        <v>456</v>
      </c>
      <c r="C4517" s="64">
        <f t="shared" si="565"/>
        <v>4</v>
      </c>
      <c r="D4517" s="64">
        <f t="shared" si="566"/>
        <v>452</v>
      </c>
      <c r="E4517" s="64">
        <f t="shared" si="567"/>
        <v>2256</v>
      </c>
      <c r="F4517" s="64" t="str">
        <f t="shared" si="560"/>
        <v/>
      </c>
      <c r="G4517" s="64" t="str">
        <f t="shared" si="561"/>
        <v/>
      </c>
      <c r="H4517" s="64" t="str">
        <f t="shared" si="562"/>
        <v/>
      </c>
      <c r="I4517" s="80" t="str">
        <f>IFERROR(VLOOKUP(D4517,Sheet2!A:B,2,0),"")</f>
        <v/>
      </c>
      <c r="J4517" s="64" t="str">
        <f>IFERROR(IF(I4517&lt;&gt;"",VLOOKUP(I4517,Sheet2!B:C,2,0),""),"")</f>
        <v/>
      </c>
      <c r="K4517" s="64" t="str">
        <f>IFERROR( IF(I4517&lt;&gt;"", HLOOKUP(L$2+$A4517,Sheet2!BX:NK,2,0),""),"")</f>
        <v/>
      </c>
      <c r="L4517" t="str">
        <f>IF(OR(HLOOKUP(L$2+$A4517,Sheet2!BX:NK,$B4517,0),HLOOKUP(L$2+$A4517,Sheet2!BX:NK,$B4517,0)&lt;&gt;""),HLOOKUP(L$2+$A4517,Sheet2!BX:NK,$B4517,0),"")</f>
        <v/>
      </c>
      <c r="M4517" t="str">
        <f>IF(OR(HLOOKUP(M$2+$A4517,Sheet2!BY:NL,$B4517,0),HLOOKUP(M$2+$A4517,Sheet2!BY:NL,$B4517,0)&lt;&gt;""),HLOOKUP(M$2+$A4517,Sheet2!BY:NL,$B4517,0),"")</f>
        <v/>
      </c>
      <c r="N4517" t="str">
        <f>IF(OR(HLOOKUP(N$2+$A4517,Sheet2!BZ:NM,$B4517,0),HLOOKUP(N$2+$A4517,Sheet2!BZ:NM,$B4517,0)&lt;&gt;""),HLOOKUP(N$2+$A4517,Sheet2!BZ:NM,$B4517,0),"")</f>
        <v/>
      </c>
      <c r="O4517" t="str">
        <f>IF(OR(HLOOKUP(O$2+$A4517,Sheet2!CA:NN,$B4517,0),HLOOKUP(O$2+$A4517,Sheet2!CA:NN,$B4517,0)&lt;&gt;""),HLOOKUP(O$2+$A4517,Sheet2!CA:NN,$B4517,0),"")</f>
        <v/>
      </c>
      <c r="P4517" t="str">
        <f>IF(OR(HLOOKUP(P$2+$A4517,Sheet2!CB:NO,$B4517,0),HLOOKUP(P$2+$A4517,Sheet2!CB:NO,$B4517,0)&lt;&gt;""),HLOOKUP(P$2+$A4517,Sheet2!CB:NO,$B4517,0),"")</f>
        <v/>
      </c>
      <c r="Q4517" t="str">
        <f>IF(OR(HLOOKUP(Q$2+$A4517,Sheet2!CC:NO,$B4517,0),HLOOKUP(Q$2+$A4517,Sheet2!CC:NO,$B4517,0)&lt;&gt;""),HLOOKUP(Q$2+$A4517,Sheet2!CC:NO,$B4517,0),"")</f>
        <v/>
      </c>
    </row>
    <row r="4518" spans="1:17" x14ac:dyDescent="0.25">
      <c r="A4518" s="64">
        <f t="shared" si="563"/>
        <v>24</v>
      </c>
      <c r="B4518" s="64">
        <f t="shared" si="564"/>
        <v>456</v>
      </c>
      <c r="C4518" s="64">
        <f t="shared" si="565"/>
        <v>5</v>
      </c>
      <c r="D4518" s="64">
        <f t="shared" si="566"/>
        <v>452</v>
      </c>
      <c r="E4518" s="64">
        <f t="shared" si="567"/>
        <v>2256</v>
      </c>
      <c r="F4518" s="64" t="str">
        <f t="shared" si="560"/>
        <v/>
      </c>
      <c r="G4518" s="64" t="str">
        <f t="shared" si="561"/>
        <v/>
      </c>
      <c r="H4518" s="64" t="str">
        <f t="shared" si="562"/>
        <v/>
      </c>
      <c r="I4518" s="80" t="str">
        <f>IFERROR(VLOOKUP(D4518,Sheet2!A:B,2,0),"")</f>
        <v/>
      </c>
      <c r="J4518" s="64" t="str">
        <f>IFERROR(IF(I4518&lt;&gt;"",VLOOKUP(I4518,Sheet2!B:C,2,0),""),"")</f>
        <v/>
      </c>
      <c r="K4518" s="64" t="str">
        <f>IFERROR( IF(I4518&lt;&gt;"", HLOOKUP(L$2+$A4518,Sheet2!BX:NK,2,0),""),"")</f>
        <v/>
      </c>
      <c r="L4518" t="str">
        <f>IF(OR(HLOOKUP(L$2+$A4518,Sheet2!BX:NK,$B4518,0),HLOOKUP(L$2+$A4518,Sheet2!BX:NK,$B4518,0)&lt;&gt;""),HLOOKUP(L$2+$A4518,Sheet2!BX:NK,$B4518,0),"")</f>
        <v/>
      </c>
      <c r="M4518" t="str">
        <f>IF(OR(HLOOKUP(M$2+$A4518,Sheet2!BY:NL,$B4518,0),HLOOKUP(M$2+$A4518,Sheet2!BY:NL,$B4518,0)&lt;&gt;""),HLOOKUP(M$2+$A4518,Sheet2!BY:NL,$B4518,0),"")</f>
        <v/>
      </c>
      <c r="N4518" t="str">
        <f>IF(OR(HLOOKUP(N$2+$A4518,Sheet2!BZ:NM,$B4518,0),HLOOKUP(N$2+$A4518,Sheet2!BZ:NM,$B4518,0)&lt;&gt;""),HLOOKUP(N$2+$A4518,Sheet2!BZ:NM,$B4518,0),"")</f>
        <v/>
      </c>
      <c r="O4518" t="str">
        <f>IF(OR(HLOOKUP(O$2+$A4518,Sheet2!CA:NN,$B4518,0),HLOOKUP(O$2+$A4518,Sheet2!CA:NN,$B4518,0)&lt;&gt;""),HLOOKUP(O$2+$A4518,Sheet2!CA:NN,$B4518,0),"")</f>
        <v/>
      </c>
      <c r="P4518" t="str">
        <f>IF(OR(HLOOKUP(P$2+$A4518,Sheet2!CB:NO,$B4518,0),HLOOKUP(P$2+$A4518,Sheet2!CB:NO,$B4518,0)&lt;&gt;""),HLOOKUP(P$2+$A4518,Sheet2!CB:NO,$B4518,0),"")</f>
        <v/>
      </c>
      <c r="Q4518" t="str">
        <f>IF(OR(HLOOKUP(Q$2+$A4518,Sheet2!CC:NO,$B4518,0),HLOOKUP(Q$2+$A4518,Sheet2!CC:NO,$B4518,0)&lt;&gt;""),HLOOKUP(Q$2+$A4518,Sheet2!CC:NO,$B4518,0),"")</f>
        <v/>
      </c>
    </row>
    <row r="4519" spans="1:17" x14ac:dyDescent="0.25">
      <c r="A4519" s="64">
        <f t="shared" si="563"/>
        <v>30</v>
      </c>
      <c r="B4519" s="64">
        <f t="shared" si="564"/>
        <v>456</v>
      </c>
      <c r="C4519" s="64">
        <f t="shared" si="565"/>
        <v>6</v>
      </c>
      <c r="D4519" s="64">
        <f t="shared" si="566"/>
        <v>452</v>
      </c>
      <c r="E4519" s="64">
        <f t="shared" si="567"/>
        <v>2256</v>
      </c>
      <c r="F4519" s="64" t="str">
        <f t="shared" si="560"/>
        <v/>
      </c>
      <c r="G4519" s="64" t="str">
        <f t="shared" si="561"/>
        <v/>
      </c>
      <c r="H4519" s="64" t="str">
        <f t="shared" si="562"/>
        <v/>
      </c>
      <c r="I4519" s="80" t="str">
        <f>IFERROR(VLOOKUP(D4519,Sheet2!A:B,2,0),"")</f>
        <v/>
      </c>
      <c r="J4519" s="64" t="str">
        <f>IFERROR(IF(I4519&lt;&gt;"",VLOOKUP(I4519,Sheet2!B:C,2,0),""),"")</f>
        <v/>
      </c>
      <c r="K4519" s="64" t="str">
        <f>IFERROR( IF(I4519&lt;&gt;"", HLOOKUP(L$2+$A4519,Sheet2!BX:NK,2,0),""),"")</f>
        <v/>
      </c>
      <c r="L4519" t="str">
        <f>IF(OR(HLOOKUP(L$2+$A4519,Sheet2!BX:NK,$B4519,0),HLOOKUP(L$2+$A4519,Sheet2!BX:NK,$B4519,0)&lt;&gt;""),HLOOKUP(L$2+$A4519,Sheet2!BX:NK,$B4519,0),"")</f>
        <v/>
      </c>
      <c r="M4519" t="str">
        <f>IF(OR(HLOOKUP(M$2+$A4519,Sheet2!BY:NL,$B4519,0),HLOOKUP(M$2+$A4519,Sheet2!BY:NL,$B4519,0)&lt;&gt;""),HLOOKUP(M$2+$A4519,Sheet2!BY:NL,$B4519,0),"")</f>
        <v/>
      </c>
      <c r="N4519" t="str">
        <f>IF(OR(HLOOKUP(N$2+$A4519,Sheet2!BZ:NM,$B4519,0),HLOOKUP(N$2+$A4519,Sheet2!BZ:NM,$B4519,0)&lt;&gt;""),HLOOKUP(N$2+$A4519,Sheet2!BZ:NM,$B4519,0),"")</f>
        <v/>
      </c>
      <c r="O4519" t="str">
        <f>IF(OR(HLOOKUP(O$2+$A4519,Sheet2!CA:NN,$B4519,0),HLOOKUP(O$2+$A4519,Sheet2!CA:NN,$B4519,0)&lt;&gt;""),HLOOKUP(O$2+$A4519,Sheet2!CA:NN,$B4519,0),"")</f>
        <v/>
      </c>
      <c r="P4519" t="str">
        <f>IF(OR(HLOOKUP(P$2+$A4519,Sheet2!CB:NO,$B4519,0),HLOOKUP(P$2+$A4519,Sheet2!CB:NO,$B4519,0)&lt;&gt;""),HLOOKUP(P$2+$A4519,Sheet2!CB:NO,$B4519,0),"")</f>
        <v/>
      </c>
      <c r="Q4519" t="str">
        <f>IF(OR(HLOOKUP(Q$2+$A4519,Sheet2!CC:NO,$B4519,0),HLOOKUP(Q$2+$A4519,Sheet2!CC:NO,$B4519,0)&lt;&gt;""),HLOOKUP(Q$2+$A4519,Sheet2!CC:NO,$B4519,0),"")</f>
        <v/>
      </c>
    </row>
    <row r="4520" spans="1:17" x14ac:dyDescent="0.25">
      <c r="A4520" s="64">
        <f t="shared" si="563"/>
        <v>36</v>
      </c>
      <c r="B4520" s="64">
        <f t="shared" si="564"/>
        <v>456</v>
      </c>
      <c r="C4520" s="64">
        <f t="shared" si="565"/>
        <v>7</v>
      </c>
      <c r="D4520" s="64">
        <f t="shared" si="566"/>
        <v>452</v>
      </c>
      <c r="E4520" s="64">
        <f t="shared" si="567"/>
        <v>2256</v>
      </c>
      <c r="F4520" s="64" t="str">
        <f t="shared" si="560"/>
        <v/>
      </c>
      <c r="G4520" s="64" t="str">
        <f t="shared" si="561"/>
        <v/>
      </c>
      <c r="H4520" s="64" t="str">
        <f t="shared" si="562"/>
        <v/>
      </c>
      <c r="I4520" s="80" t="str">
        <f>IFERROR(VLOOKUP(D4520,Sheet2!A:B,2,0),"")</f>
        <v/>
      </c>
      <c r="J4520" s="64" t="str">
        <f>IFERROR(IF(I4520&lt;&gt;"",VLOOKUP(I4520,Sheet2!B:C,2,0),""),"")</f>
        <v/>
      </c>
      <c r="K4520" s="64" t="str">
        <f>IFERROR( IF(I4520&lt;&gt;"", HLOOKUP(L$2+$A4520,Sheet2!BX:NK,2,0),""),"")</f>
        <v/>
      </c>
      <c r="L4520" t="str">
        <f>IF(OR(HLOOKUP(L$2+$A4520,Sheet2!BX:NK,$B4520,0),HLOOKUP(L$2+$A4520,Sheet2!BX:NK,$B4520,0)&lt;&gt;""),HLOOKUP(L$2+$A4520,Sheet2!BX:NK,$B4520,0),"")</f>
        <v/>
      </c>
      <c r="M4520" t="str">
        <f>IF(OR(HLOOKUP(M$2+$A4520,Sheet2!BY:NL,$B4520,0),HLOOKUP(M$2+$A4520,Sheet2!BY:NL,$B4520,0)&lt;&gt;""),HLOOKUP(M$2+$A4520,Sheet2!BY:NL,$B4520,0),"")</f>
        <v/>
      </c>
      <c r="N4520" t="str">
        <f>IF(OR(HLOOKUP(N$2+$A4520,Sheet2!BZ:NM,$B4520,0),HLOOKUP(N$2+$A4520,Sheet2!BZ:NM,$B4520,0)&lt;&gt;""),HLOOKUP(N$2+$A4520,Sheet2!BZ:NM,$B4520,0),"")</f>
        <v/>
      </c>
      <c r="O4520" t="str">
        <f>IF(OR(HLOOKUP(O$2+$A4520,Sheet2!CA:NN,$B4520,0),HLOOKUP(O$2+$A4520,Sheet2!CA:NN,$B4520,0)&lt;&gt;""),HLOOKUP(O$2+$A4520,Sheet2!CA:NN,$B4520,0),"")</f>
        <v/>
      </c>
      <c r="P4520" t="str">
        <f>IF(OR(HLOOKUP(P$2+$A4520,Sheet2!CB:NO,$B4520,0),HLOOKUP(P$2+$A4520,Sheet2!CB:NO,$B4520,0)&lt;&gt;""),HLOOKUP(P$2+$A4520,Sheet2!CB:NO,$B4520,0),"")</f>
        <v/>
      </c>
      <c r="Q4520" t="str">
        <f>IF(OR(HLOOKUP(Q$2+$A4520,Sheet2!CC:NO,$B4520,0),HLOOKUP(Q$2+$A4520,Sheet2!CC:NO,$B4520,0)&lt;&gt;""),HLOOKUP(Q$2+$A4520,Sheet2!CC:NO,$B4520,0),"")</f>
        <v/>
      </c>
    </row>
    <row r="4521" spans="1:17" x14ac:dyDescent="0.25">
      <c r="A4521" s="64">
        <f t="shared" si="563"/>
        <v>42</v>
      </c>
      <c r="B4521" s="64">
        <f t="shared" si="564"/>
        <v>456</v>
      </c>
      <c r="C4521" s="64">
        <f t="shared" si="565"/>
        <v>8</v>
      </c>
      <c r="D4521" s="64">
        <f t="shared" si="566"/>
        <v>452</v>
      </c>
      <c r="E4521" s="64">
        <f t="shared" si="567"/>
        <v>2256</v>
      </c>
      <c r="F4521" s="64" t="str">
        <f t="shared" si="560"/>
        <v/>
      </c>
      <c r="G4521" s="64" t="str">
        <f t="shared" si="561"/>
        <v/>
      </c>
      <c r="H4521" s="64" t="str">
        <f t="shared" si="562"/>
        <v/>
      </c>
      <c r="I4521" s="80" t="str">
        <f>IFERROR(VLOOKUP(D4521,Sheet2!A:B,2,0),"")</f>
        <v/>
      </c>
      <c r="J4521" s="64" t="str">
        <f>IFERROR(IF(I4521&lt;&gt;"",VLOOKUP(I4521,Sheet2!B:C,2,0),""),"")</f>
        <v/>
      </c>
      <c r="K4521" s="64" t="str">
        <f>IFERROR( IF(I4521&lt;&gt;"", HLOOKUP(L$2+$A4521,Sheet2!BX:NK,2,0),""),"")</f>
        <v/>
      </c>
      <c r="L4521" t="str">
        <f>IF(OR(HLOOKUP(L$2+$A4521,Sheet2!BX:NK,$B4521,0),HLOOKUP(L$2+$A4521,Sheet2!BX:NK,$B4521,0)&lt;&gt;""),HLOOKUP(L$2+$A4521,Sheet2!BX:NK,$B4521,0),"")</f>
        <v/>
      </c>
      <c r="M4521" t="str">
        <f>IF(OR(HLOOKUP(M$2+$A4521,Sheet2!BY:NL,$B4521,0),HLOOKUP(M$2+$A4521,Sheet2!BY:NL,$B4521,0)&lt;&gt;""),HLOOKUP(M$2+$A4521,Sheet2!BY:NL,$B4521,0),"")</f>
        <v/>
      </c>
      <c r="N4521" t="str">
        <f>IF(OR(HLOOKUP(N$2+$A4521,Sheet2!BZ:NM,$B4521,0),HLOOKUP(N$2+$A4521,Sheet2!BZ:NM,$B4521,0)&lt;&gt;""),HLOOKUP(N$2+$A4521,Sheet2!BZ:NM,$B4521,0),"")</f>
        <v/>
      </c>
      <c r="O4521" t="str">
        <f>IF(OR(HLOOKUP(O$2+$A4521,Sheet2!CA:NN,$B4521,0),HLOOKUP(O$2+$A4521,Sheet2!CA:NN,$B4521,0)&lt;&gt;""),HLOOKUP(O$2+$A4521,Sheet2!CA:NN,$B4521,0),"")</f>
        <v/>
      </c>
      <c r="P4521" t="str">
        <f>IF(OR(HLOOKUP(P$2+$A4521,Sheet2!CB:NO,$B4521,0),HLOOKUP(P$2+$A4521,Sheet2!CB:NO,$B4521,0)&lt;&gt;""),HLOOKUP(P$2+$A4521,Sheet2!CB:NO,$B4521,0),"")</f>
        <v/>
      </c>
      <c r="Q4521" t="str">
        <f>IF(OR(HLOOKUP(Q$2+$A4521,Sheet2!CC:NO,$B4521,0),HLOOKUP(Q$2+$A4521,Sheet2!CC:NO,$B4521,0)&lt;&gt;""),HLOOKUP(Q$2+$A4521,Sheet2!CC:NO,$B4521,0),"")</f>
        <v/>
      </c>
    </row>
    <row r="4522" spans="1:17" x14ac:dyDescent="0.25">
      <c r="A4522" s="64">
        <f t="shared" si="563"/>
        <v>48</v>
      </c>
      <c r="B4522" s="64">
        <f t="shared" si="564"/>
        <v>456</v>
      </c>
      <c r="C4522" s="64">
        <f t="shared" si="565"/>
        <v>9</v>
      </c>
      <c r="D4522" s="64">
        <f t="shared" si="566"/>
        <v>452</v>
      </c>
      <c r="E4522" s="64">
        <f t="shared" si="567"/>
        <v>2256</v>
      </c>
      <c r="F4522" s="64" t="str">
        <f t="shared" si="560"/>
        <v/>
      </c>
      <c r="G4522" s="64" t="str">
        <f t="shared" si="561"/>
        <v/>
      </c>
      <c r="H4522" s="64" t="str">
        <f t="shared" si="562"/>
        <v/>
      </c>
      <c r="I4522" s="80" t="str">
        <f>IFERROR(VLOOKUP(D4522,Sheet2!A:B,2,0),"")</f>
        <v/>
      </c>
      <c r="J4522" s="64" t="str">
        <f>IFERROR(IF(I4522&lt;&gt;"",VLOOKUP(I4522,Sheet2!B:C,2,0),""),"")</f>
        <v/>
      </c>
      <c r="K4522" s="64" t="str">
        <f>IFERROR( IF(I4522&lt;&gt;"", HLOOKUP(L$2+$A4522,Sheet2!BX:NK,2,0),""),"")</f>
        <v/>
      </c>
      <c r="L4522" t="str">
        <f>IF(OR(HLOOKUP(L$2+$A4522,Sheet2!BX:NK,$B4522,0),HLOOKUP(L$2+$A4522,Sheet2!BX:NK,$B4522,0)&lt;&gt;""),HLOOKUP(L$2+$A4522,Sheet2!BX:NK,$B4522,0),"")</f>
        <v/>
      </c>
      <c r="M4522" t="str">
        <f>IF(OR(HLOOKUP(M$2+$A4522,Sheet2!BY:NL,$B4522,0),HLOOKUP(M$2+$A4522,Sheet2!BY:NL,$B4522,0)&lt;&gt;""),HLOOKUP(M$2+$A4522,Sheet2!BY:NL,$B4522,0),"")</f>
        <v/>
      </c>
      <c r="N4522" t="str">
        <f>IF(OR(HLOOKUP(N$2+$A4522,Sheet2!BZ:NM,$B4522,0),HLOOKUP(N$2+$A4522,Sheet2!BZ:NM,$B4522,0)&lt;&gt;""),HLOOKUP(N$2+$A4522,Sheet2!BZ:NM,$B4522,0),"")</f>
        <v/>
      </c>
      <c r="O4522" t="str">
        <f>IF(OR(HLOOKUP(O$2+$A4522,Sheet2!CA:NN,$B4522,0),HLOOKUP(O$2+$A4522,Sheet2!CA:NN,$B4522,0)&lt;&gt;""),HLOOKUP(O$2+$A4522,Sheet2!CA:NN,$B4522,0),"")</f>
        <v/>
      </c>
      <c r="P4522" t="str">
        <f>IF(OR(HLOOKUP(P$2+$A4522,Sheet2!CB:NO,$B4522,0),HLOOKUP(P$2+$A4522,Sheet2!CB:NO,$B4522,0)&lt;&gt;""),HLOOKUP(P$2+$A4522,Sheet2!CB:NO,$B4522,0),"")</f>
        <v/>
      </c>
      <c r="Q4522" t="str">
        <f>IF(OR(HLOOKUP(Q$2+$A4522,Sheet2!CC:NO,$B4522,0),HLOOKUP(Q$2+$A4522,Sheet2!CC:NO,$B4522,0)&lt;&gt;""),HLOOKUP(Q$2+$A4522,Sheet2!CC:NO,$B4522,0),"")</f>
        <v/>
      </c>
    </row>
    <row r="4523" spans="1:17" x14ac:dyDescent="0.25">
      <c r="A4523" s="64">
        <f t="shared" si="563"/>
        <v>54</v>
      </c>
      <c r="B4523" s="64">
        <f t="shared" si="564"/>
        <v>456</v>
      </c>
      <c r="C4523" s="64">
        <f t="shared" si="565"/>
        <v>10</v>
      </c>
      <c r="D4523" s="64">
        <f t="shared" si="566"/>
        <v>452</v>
      </c>
      <c r="E4523" s="64">
        <f t="shared" si="567"/>
        <v>2256</v>
      </c>
      <c r="F4523" s="64" t="str">
        <f t="shared" si="560"/>
        <v/>
      </c>
      <c r="G4523" s="64" t="str">
        <f t="shared" si="561"/>
        <v/>
      </c>
      <c r="H4523" s="64" t="str">
        <f t="shared" si="562"/>
        <v/>
      </c>
      <c r="I4523" s="80" t="str">
        <f>IFERROR(VLOOKUP(D4523,Sheet2!A:B,2,0),"")</f>
        <v/>
      </c>
      <c r="J4523" s="64" t="str">
        <f>IFERROR(IF(I4523&lt;&gt;"",VLOOKUP(I4523,Sheet2!B:C,2,0),""),"")</f>
        <v/>
      </c>
      <c r="K4523" s="64" t="str">
        <f>IFERROR( IF(I4523&lt;&gt;"", HLOOKUP(L$2+$A4523,Sheet2!BX:NK,2,0),""),"")</f>
        <v/>
      </c>
      <c r="L4523" t="str">
        <f>IF(OR(HLOOKUP(L$2+$A4523,Sheet2!BX:NK,$B4523,0),HLOOKUP(L$2+$A4523,Sheet2!BX:NK,$B4523,0)&lt;&gt;""),HLOOKUP(L$2+$A4523,Sheet2!BX:NK,$B4523,0),"")</f>
        <v/>
      </c>
      <c r="M4523" t="str">
        <f>IF(OR(HLOOKUP(M$2+$A4523,Sheet2!BY:NL,$B4523,0),HLOOKUP(M$2+$A4523,Sheet2!BY:NL,$B4523,0)&lt;&gt;""),HLOOKUP(M$2+$A4523,Sheet2!BY:NL,$B4523,0),"")</f>
        <v/>
      </c>
      <c r="N4523" t="str">
        <f>IF(OR(HLOOKUP(N$2+$A4523,Sheet2!BZ:NM,$B4523,0),HLOOKUP(N$2+$A4523,Sheet2!BZ:NM,$B4523,0)&lt;&gt;""),HLOOKUP(N$2+$A4523,Sheet2!BZ:NM,$B4523,0),"")</f>
        <v/>
      </c>
      <c r="O4523" t="str">
        <f>IF(OR(HLOOKUP(O$2+$A4523,Sheet2!CA:NN,$B4523,0),HLOOKUP(O$2+$A4523,Sheet2!CA:NN,$B4523,0)&lt;&gt;""),HLOOKUP(O$2+$A4523,Sheet2!CA:NN,$B4523,0),"")</f>
        <v/>
      </c>
      <c r="P4523" t="str">
        <f>IF(OR(HLOOKUP(P$2+$A4523,Sheet2!CB:NO,$B4523,0),HLOOKUP(P$2+$A4523,Sheet2!CB:NO,$B4523,0)&lt;&gt;""),HLOOKUP(P$2+$A4523,Sheet2!CB:NO,$B4523,0),"")</f>
        <v/>
      </c>
      <c r="Q4523" t="str">
        <f>IF(OR(HLOOKUP(Q$2+$A4523,Sheet2!CC:NO,$B4523,0),HLOOKUP(Q$2+$A4523,Sheet2!CC:NO,$B4523,0)&lt;&gt;""),HLOOKUP(Q$2+$A4523,Sheet2!CC:NO,$B4523,0),"")</f>
        <v/>
      </c>
    </row>
    <row r="4524" spans="1:17" x14ac:dyDescent="0.25">
      <c r="A4524" s="64">
        <f t="shared" si="563"/>
        <v>0</v>
      </c>
      <c r="B4524" s="64">
        <f t="shared" si="564"/>
        <v>457</v>
      </c>
      <c r="C4524" s="64">
        <f t="shared" si="565"/>
        <v>1</v>
      </c>
      <c r="D4524" s="64">
        <f t="shared" si="566"/>
        <v>453</v>
      </c>
      <c r="E4524" s="64">
        <f t="shared" si="567"/>
        <v>2261</v>
      </c>
      <c r="F4524" s="64" t="str">
        <f t="shared" si="560"/>
        <v/>
      </c>
      <c r="G4524" s="64" t="str">
        <f t="shared" si="561"/>
        <v/>
      </c>
      <c r="H4524" s="64" t="str">
        <f t="shared" si="562"/>
        <v/>
      </c>
      <c r="I4524" s="80" t="str">
        <f>IFERROR(VLOOKUP(D4524,Sheet2!A:B,2,0),"")</f>
        <v/>
      </c>
      <c r="J4524" s="64" t="str">
        <f>IFERROR(IF(I4524&lt;&gt;"",VLOOKUP(I4524,Sheet2!B:C,2,0),""),"")</f>
        <v/>
      </c>
      <c r="K4524" s="64" t="str">
        <f>IFERROR( IF(I4524&lt;&gt;"", HLOOKUP(L$2+$A4524,Sheet2!BX:NK,2,0),""),"")</f>
        <v/>
      </c>
      <c r="L4524" t="str">
        <f>IF(OR(HLOOKUP(L$2+$A4524,Sheet2!BX:NK,$B4524,0),HLOOKUP(L$2+$A4524,Sheet2!BX:NK,$B4524,0)&lt;&gt;""),HLOOKUP(L$2+$A4524,Sheet2!BX:NK,$B4524,0),"")</f>
        <v/>
      </c>
      <c r="M4524" t="str">
        <f>IF(OR(HLOOKUP(M$2+$A4524,Sheet2!BY:NL,$B4524,0),HLOOKUP(M$2+$A4524,Sheet2!BY:NL,$B4524,0)&lt;&gt;""),HLOOKUP(M$2+$A4524,Sheet2!BY:NL,$B4524,0),"")</f>
        <v/>
      </c>
      <c r="N4524" t="str">
        <f>IF(OR(HLOOKUP(N$2+$A4524,Sheet2!BZ:NM,$B4524,0),HLOOKUP(N$2+$A4524,Sheet2!BZ:NM,$B4524,0)&lt;&gt;""),HLOOKUP(N$2+$A4524,Sheet2!BZ:NM,$B4524,0),"")</f>
        <v/>
      </c>
      <c r="O4524" t="str">
        <f>IF(OR(HLOOKUP(O$2+$A4524,Sheet2!CA:NN,$B4524,0),HLOOKUP(O$2+$A4524,Sheet2!CA:NN,$B4524,0)&lt;&gt;""),HLOOKUP(O$2+$A4524,Sheet2!CA:NN,$B4524,0),"")</f>
        <v/>
      </c>
      <c r="P4524" t="str">
        <f>IF(OR(HLOOKUP(P$2+$A4524,Sheet2!CB:NO,$B4524,0),HLOOKUP(P$2+$A4524,Sheet2!CB:NO,$B4524,0)&lt;&gt;""),HLOOKUP(P$2+$A4524,Sheet2!CB:NO,$B4524,0),"")</f>
        <v/>
      </c>
      <c r="Q4524" t="str">
        <f>IF(OR(HLOOKUP(Q$2+$A4524,Sheet2!CC:NO,$B4524,0),HLOOKUP(Q$2+$A4524,Sheet2!CC:NO,$B4524,0)&lt;&gt;""),HLOOKUP(Q$2+$A4524,Sheet2!CC:NO,$B4524,0),"")</f>
        <v/>
      </c>
    </row>
    <row r="4525" spans="1:17" x14ac:dyDescent="0.25">
      <c r="A4525" s="64">
        <f t="shared" si="563"/>
        <v>6</v>
      </c>
      <c r="B4525" s="64">
        <f t="shared" si="564"/>
        <v>457</v>
      </c>
      <c r="C4525" s="64">
        <f t="shared" si="565"/>
        <v>2</v>
      </c>
      <c r="D4525" s="64">
        <f t="shared" si="566"/>
        <v>453</v>
      </c>
      <c r="E4525" s="64">
        <f t="shared" si="567"/>
        <v>2261</v>
      </c>
      <c r="F4525" s="64" t="str">
        <f t="shared" si="560"/>
        <v/>
      </c>
      <c r="G4525" s="64" t="str">
        <f t="shared" si="561"/>
        <v/>
      </c>
      <c r="H4525" s="64" t="str">
        <f t="shared" si="562"/>
        <v/>
      </c>
      <c r="I4525" s="80" t="str">
        <f>IFERROR(VLOOKUP(D4525,Sheet2!A:B,2,0),"")</f>
        <v/>
      </c>
      <c r="J4525" s="64" t="str">
        <f>IFERROR(IF(I4525&lt;&gt;"",VLOOKUP(I4525,Sheet2!B:C,2,0),""),"")</f>
        <v/>
      </c>
      <c r="K4525" s="64" t="str">
        <f>IFERROR( IF(I4525&lt;&gt;"", HLOOKUP(L$2+$A4525,Sheet2!BX:NK,2,0),""),"")</f>
        <v/>
      </c>
      <c r="L4525" t="str">
        <f>IF(OR(HLOOKUP(L$2+$A4525,Sheet2!BX:NK,$B4525,0),HLOOKUP(L$2+$A4525,Sheet2!BX:NK,$B4525,0)&lt;&gt;""),HLOOKUP(L$2+$A4525,Sheet2!BX:NK,$B4525,0),"")</f>
        <v/>
      </c>
      <c r="M4525" t="str">
        <f>IF(OR(HLOOKUP(M$2+$A4525,Sheet2!BY:NL,$B4525,0),HLOOKUP(M$2+$A4525,Sheet2!BY:NL,$B4525,0)&lt;&gt;""),HLOOKUP(M$2+$A4525,Sheet2!BY:NL,$B4525,0),"")</f>
        <v/>
      </c>
      <c r="N4525" t="str">
        <f>IF(OR(HLOOKUP(N$2+$A4525,Sheet2!BZ:NM,$B4525,0),HLOOKUP(N$2+$A4525,Sheet2!BZ:NM,$B4525,0)&lt;&gt;""),HLOOKUP(N$2+$A4525,Sheet2!BZ:NM,$B4525,0),"")</f>
        <v/>
      </c>
      <c r="O4525" t="str">
        <f>IF(OR(HLOOKUP(O$2+$A4525,Sheet2!CA:NN,$B4525,0),HLOOKUP(O$2+$A4525,Sheet2!CA:NN,$B4525,0)&lt;&gt;""),HLOOKUP(O$2+$A4525,Sheet2!CA:NN,$B4525,0),"")</f>
        <v/>
      </c>
      <c r="P4525" t="str">
        <f>IF(OR(HLOOKUP(P$2+$A4525,Sheet2!CB:NO,$B4525,0),HLOOKUP(P$2+$A4525,Sheet2!CB:NO,$B4525,0)&lt;&gt;""),HLOOKUP(P$2+$A4525,Sheet2!CB:NO,$B4525,0),"")</f>
        <v/>
      </c>
      <c r="Q4525" t="str">
        <f>IF(OR(HLOOKUP(Q$2+$A4525,Sheet2!CC:NO,$B4525,0),HLOOKUP(Q$2+$A4525,Sheet2!CC:NO,$B4525,0)&lt;&gt;""),HLOOKUP(Q$2+$A4525,Sheet2!CC:NO,$B4525,0),"")</f>
        <v/>
      </c>
    </row>
    <row r="4526" spans="1:17" x14ac:dyDescent="0.25">
      <c r="A4526" s="64">
        <f t="shared" si="563"/>
        <v>12</v>
      </c>
      <c r="B4526" s="64">
        <f t="shared" si="564"/>
        <v>457</v>
      </c>
      <c r="C4526" s="64">
        <f t="shared" si="565"/>
        <v>3</v>
      </c>
      <c r="D4526" s="64">
        <f t="shared" si="566"/>
        <v>453</v>
      </c>
      <c r="E4526" s="64">
        <f t="shared" si="567"/>
        <v>2261</v>
      </c>
      <c r="F4526" s="64" t="str">
        <f t="shared" si="560"/>
        <v/>
      </c>
      <c r="G4526" s="64" t="str">
        <f t="shared" si="561"/>
        <v/>
      </c>
      <c r="H4526" s="64" t="str">
        <f t="shared" si="562"/>
        <v/>
      </c>
      <c r="I4526" s="80" t="str">
        <f>IFERROR(VLOOKUP(D4526,Sheet2!A:B,2,0),"")</f>
        <v/>
      </c>
      <c r="J4526" s="64" t="str">
        <f>IFERROR(IF(I4526&lt;&gt;"",VLOOKUP(I4526,Sheet2!B:C,2,0),""),"")</f>
        <v/>
      </c>
      <c r="K4526" s="64" t="str">
        <f>IFERROR( IF(I4526&lt;&gt;"", HLOOKUP(L$2+$A4526,Sheet2!BX:NK,2,0),""),"")</f>
        <v/>
      </c>
      <c r="L4526" t="str">
        <f>IF(OR(HLOOKUP(L$2+$A4526,Sheet2!BX:NK,$B4526,0),HLOOKUP(L$2+$A4526,Sheet2!BX:NK,$B4526,0)&lt;&gt;""),HLOOKUP(L$2+$A4526,Sheet2!BX:NK,$B4526,0),"")</f>
        <v/>
      </c>
      <c r="M4526" t="str">
        <f>IF(OR(HLOOKUP(M$2+$A4526,Sheet2!BY:NL,$B4526,0),HLOOKUP(M$2+$A4526,Sheet2!BY:NL,$B4526,0)&lt;&gt;""),HLOOKUP(M$2+$A4526,Sheet2!BY:NL,$B4526,0),"")</f>
        <v/>
      </c>
      <c r="N4526" t="str">
        <f>IF(OR(HLOOKUP(N$2+$A4526,Sheet2!BZ:NM,$B4526,0),HLOOKUP(N$2+$A4526,Sheet2!BZ:NM,$B4526,0)&lt;&gt;""),HLOOKUP(N$2+$A4526,Sheet2!BZ:NM,$B4526,0),"")</f>
        <v/>
      </c>
      <c r="O4526" t="str">
        <f>IF(OR(HLOOKUP(O$2+$A4526,Sheet2!CA:NN,$B4526,0),HLOOKUP(O$2+$A4526,Sheet2!CA:NN,$B4526,0)&lt;&gt;""),HLOOKUP(O$2+$A4526,Sheet2!CA:NN,$B4526,0),"")</f>
        <v/>
      </c>
      <c r="P4526" t="str">
        <f>IF(OR(HLOOKUP(P$2+$A4526,Sheet2!CB:NO,$B4526,0),HLOOKUP(P$2+$A4526,Sheet2!CB:NO,$B4526,0)&lt;&gt;""),HLOOKUP(P$2+$A4526,Sheet2!CB:NO,$B4526,0),"")</f>
        <v/>
      </c>
      <c r="Q4526" t="str">
        <f>IF(OR(HLOOKUP(Q$2+$A4526,Sheet2!CC:NO,$B4526,0),HLOOKUP(Q$2+$A4526,Sheet2!CC:NO,$B4526,0)&lt;&gt;""),HLOOKUP(Q$2+$A4526,Sheet2!CC:NO,$B4526,0),"")</f>
        <v/>
      </c>
    </row>
    <row r="4527" spans="1:17" x14ac:dyDescent="0.25">
      <c r="A4527" s="64">
        <f t="shared" si="563"/>
        <v>18</v>
      </c>
      <c r="B4527" s="64">
        <f t="shared" si="564"/>
        <v>457</v>
      </c>
      <c r="C4527" s="64">
        <f t="shared" si="565"/>
        <v>4</v>
      </c>
      <c r="D4527" s="64">
        <f t="shared" si="566"/>
        <v>453</v>
      </c>
      <c r="E4527" s="64">
        <f t="shared" si="567"/>
        <v>2261</v>
      </c>
      <c r="F4527" s="64" t="str">
        <f t="shared" si="560"/>
        <v/>
      </c>
      <c r="G4527" s="64" t="str">
        <f t="shared" si="561"/>
        <v/>
      </c>
      <c r="H4527" s="64" t="str">
        <f t="shared" si="562"/>
        <v/>
      </c>
      <c r="I4527" s="80" t="str">
        <f>IFERROR(VLOOKUP(D4527,Sheet2!A:B,2,0),"")</f>
        <v/>
      </c>
      <c r="J4527" s="64" t="str">
        <f>IFERROR(IF(I4527&lt;&gt;"",VLOOKUP(I4527,Sheet2!B:C,2,0),""),"")</f>
        <v/>
      </c>
      <c r="K4527" s="64" t="str">
        <f>IFERROR( IF(I4527&lt;&gt;"", HLOOKUP(L$2+$A4527,Sheet2!BX:NK,2,0),""),"")</f>
        <v/>
      </c>
      <c r="L4527" t="str">
        <f>IF(OR(HLOOKUP(L$2+$A4527,Sheet2!BX:NK,$B4527,0),HLOOKUP(L$2+$A4527,Sheet2!BX:NK,$B4527,0)&lt;&gt;""),HLOOKUP(L$2+$A4527,Sheet2!BX:NK,$B4527,0),"")</f>
        <v/>
      </c>
      <c r="M4527" t="str">
        <f>IF(OR(HLOOKUP(M$2+$A4527,Sheet2!BY:NL,$B4527,0),HLOOKUP(M$2+$A4527,Sheet2!BY:NL,$B4527,0)&lt;&gt;""),HLOOKUP(M$2+$A4527,Sheet2!BY:NL,$B4527,0),"")</f>
        <v/>
      </c>
      <c r="N4527" t="str">
        <f>IF(OR(HLOOKUP(N$2+$A4527,Sheet2!BZ:NM,$B4527,0),HLOOKUP(N$2+$A4527,Sheet2!BZ:NM,$B4527,0)&lt;&gt;""),HLOOKUP(N$2+$A4527,Sheet2!BZ:NM,$B4527,0),"")</f>
        <v/>
      </c>
      <c r="O4527" t="str">
        <f>IF(OR(HLOOKUP(O$2+$A4527,Sheet2!CA:NN,$B4527,0),HLOOKUP(O$2+$A4527,Sheet2!CA:NN,$B4527,0)&lt;&gt;""),HLOOKUP(O$2+$A4527,Sheet2!CA:NN,$B4527,0),"")</f>
        <v/>
      </c>
      <c r="P4527" t="str">
        <f>IF(OR(HLOOKUP(P$2+$A4527,Sheet2!CB:NO,$B4527,0),HLOOKUP(P$2+$A4527,Sheet2!CB:NO,$B4527,0)&lt;&gt;""),HLOOKUP(P$2+$A4527,Sheet2!CB:NO,$B4527,0),"")</f>
        <v/>
      </c>
      <c r="Q4527" t="str">
        <f>IF(OR(HLOOKUP(Q$2+$A4527,Sheet2!CC:NO,$B4527,0),HLOOKUP(Q$2+$A4527,Sheet2!CC:NO,$B4527,0)&lt;&gt;""),HLOOKUP(Q$2+$A4527,Sheet2!CC:NO,$B4527,0),"")</f>
        <v/>
      </c>
    </row>
    <row r="4528" spans="1:17" x14ac:dyDescent="0.25">
      <c r="A4528" s="64">
        <f t="shared" si="563"/>
        <v>24</v>
      </c>
      <c r="B4528" s="64">
        <f t="shared" si="564"/>
        <v>457</v>
      </c>
      <c r="C4528" s="64">
        <f t="shared" si="565"/>
        <v>5</v>
      </c>
      <c r="D4528" s="64">
        <f t="shared" si="566"/>
        <v>453</v>
      </c>
      <c r="E4528" s="64">
        <f t="shared" si="567"/>
        <v>2261</v>
      </c>
      <c r="F4528" s="64" t="str">
        <f t="shared" si="560"/>
        <v/>
      </c>
      <c r="G4528" s="64" t="str">
        <f t="shared" si="561"/>
        <v/>
      </c>
      <c r="H4528" s="64" t="str">
        <f t="shared" si="562"/>
        <v/>
      </c>
      <c r="I4528" s="80" t="str">
        <f>IFERROR(VLOOKUP(D4528,Sheet2!A:B,2,0),"")</f>
        <v/>
      </c>
      <c r="J4528" s="64" t="str">
        <f>IFERROR(IF(I4528&lt;&gt;"",VLOOKUP(I4528,Sheet2!B:C,2,0),""),"")</f>
        <v/>
      </c>
      <c r="K4528" s="64" t="str">
        <f>IFERROR( IF(I4528&lt;&gt;"", HLOOKUP(L$2+$A4528,Sheet2!BX:NK,2,0),""),"")</f>
        <v/>
      </c>
      <c r="L4528" t="str">
        <f>IF(OR(HLOOKUP(L$2+$A4528,Sheet2!BX:NK,$B4528,0),HLOOKUP(L$2+$A4528,Sheet2!BX:NK,$B4528,0)&lt;&gt;""),HLOOKUP(L$2+$A4528,Sheet2!BX:NK,$B4528,0),"")</f>
        <v/>
      </c>
      <c r="M4528" t="str">
        <f>IF(OR(HLOOKUP(M$2+$A4528,Sheet2!BY:NL,$B4528,0),HLOOKUP(M$2+$A4528,Sheet2!BY:NL,$B4528,0)&lt;&gt;""),HLOOKUP(M$2+$A4528,Sheet2!BY:NL,$B4528,0),"")</f>
        <v/>
      </c>
      <c r="N4528" t="str">
        <f>IF(OR(HLOOKUP(N$2+$A4528,Sheet2!BZ:NM,$B4528,0),HLOOKUP(N$2+$A4528,Sheet2!BZ:NM,$B4528,0)&lt;&gt;""),HLOOKUP(N$2+$A4528,Sheet2!BZ:NM,$B4528,0),"")</f>
        <v/>
      </c>
      <c r="O4528" t="str">
        <f>IF(OR(HLOOKUP(O$2+$A4528,Sheet2!CA:NN,$B4528,0),HLOOKUP(O$2+$A4528,Sheet2!CA:NN,$B4528,0)&lt;&gt;""),HLOOKUP(O$2+$A4528,Sheet2!CA:NN,$B4528,0),"")</f>
        <v/>
      </c>
      <c r="P4528" t="str">
        <f>IF(OR(HLOOKUP(P$2+$A4528,Sheet2!CB:NO,$B4528,0),HLOOKUP(P$2+$A4528,Sheet2!CB:NO,$B4528,0)&lt;&gt;""),HLOOKUP(P$2+$A4528,Sheet2!CB:NO,$B4528,0),"")</f>
        <v/>
      </c>
      <c r="Q4528" t="str">
        <f>IF(OR(HLOOKUP(Q$2+$A4528,Sheet2!CC:NO,$B4528,0),HLOOKUP(Q$2+$A4528,Sheet2!CC:NO,$B4528,0)&lt;&gt;""),HLOOKUP(Q$2+$A4528,Sheet2!CC:NO,$B4528,0),"")</f>
        <v/>
      </c>
    </row>
    <row r="4529" spans="1:17" x14ac:dyDescent="0.25">
      <c r="A4529" s="64">
        <f t="shared" si="563"/>
        <v>30</v>
      </c>
      <c r="B4529" s="64">
        <f t="shared" si="564"/>
        <v>457</v>
      </c>
      <c r="C4529" s="64">
        <f t="shared" si="565"/>
        <v>6</v>
      </c>
      <c r="D4529" s="64">
        <f t="shared" si="566"/>
        <v>453</v>
      </c>
      <c r="E4529" s="64">
        <f t="shared" si="567"/>
        <v>2261</v>
      </c>
      <c r="F4529" s="64" t="str">
        <f t="shared" si="560"/>
        <v/>
      </c>
      <c r="G4529" s="64" t="str">
        <f t="shared" si="561"/>
        <v/>
      </c>
      <c r="H4529" s="64" t="str">
        <f t="shared" si="562"/>
        <v/>
      </c>
      <c r="I4529" s="80" t="str">
        <f>IFERROR(VLOOKUP(D4529,Sheet2!A:B,2,0),"")</f>
        <v/>
      </c>
      <c r="J4529" s="64" t="str">
        <f>IFERROR(IF(I4529&lt;&gt;"",VLOOKUP(I4529,Sheet2!B:C,2,0),""),"")</f>
        <v/>
      </c>
      <c r="K4529" s="64" t="str">
        <f>IFERROR( IF(I4529&lt;&gt;"", HLOOKUP(L$2+$A4529,Sheet2!BX:NK,2,0),""),"")</f>
        <v/>
      </c>
      <c r="L4529" t="str">
        <f>IF(OR(HLOOKUP(L$2+$A4529,Sheet2!BX:NK,$B4529,0),HLOOKUP(L$2+$A4529,Sheet2!BX:NK,$B4529,0)&lt;&gt;""),HLOOKUP(L$2+$A4529,Sheet2!BX:NK,$B4529,0),"")</f>
        <v/>
      </c>
      <c r="M4529" t="str">
        <f>IF(OR(HLOOKUP(M$2+$A4529,Sheet2!BY:NL,$B4529,0),HLOOKUP(M$2+$A4529,Sheet2!BY:NL,$B4529,0)&lt;&gt;""),HLOOKUP(M$2+$A4529,Sheet2!BY:NL,$B4529,0),"")</f>
        <v/>
      </c>
      <c r="N4529" t="str">
        <f>IF(OR(HLOOKUP(N$2+$A4529,Sheet2!BZ:NM,$B4529,0),HLOOKUP(N$2+$A4529,Sheet2!BZ:NM,$B4529,0)&lt;&gt;""),HLOOKUP(N$2+$A4529,Sheet2!BZ:NM,$B4529,0),"")</f>
        <v/>
      </c>
      <c r="O4529" t="str">
        <f>IF(OR(HLOOKUP(O$2+$A4529,Sheet2!CA:NN,$B4529,0),HLOOKUP(O$2+$A4529,Sheet2!CA:NN,$B4529,0)&lt;&gt;""),HLOOKUP(O$2+$A4529,Sheet2!CA:NN,$B4529,0),"")</f>
        <v/>
      </c>
      <c r="P4529" t="str">
        <f>IF(OR(HLOOKUP(P$2+$A4529,Sheet2!CB:NO,$B4529,0),HLOOKUP(P$2+$A4529,Sheet2!CB:NO,$B4529,0)&lt;&gt;""),HLOOKUP(P$2+$A4529,Sheet2!CB:NO,$B4529,0),"")</f>
        <v/>
      </c>
      <c r="Q4529" t="str">
        <f>IF(OR(HLOOKUP(Q$2+$A4529,Sheet2!CC:NO,$B4529,0),HLOOKUP(Q$2+$A4529,Sheet2!CC:NO,$B4529,0)&lt;&gt;""),HLOOKUP(Q$2+$A4529,Sheet2!CC:NO,$B4529,0),"")</f>
        <v/>
      </c>
    </row>
    <row r="4530" spans="1:17" x14ac:dyDescent="0.25">
      <c r="A4530" s="64">
        <f t="shared" si="563"/>
        <v>36</v>
      </c>
      <c r="B4530" s="64">
        <f t="shared" si="564"/>
        <v>457</v>
      </c>
      <c r="C4530" s="64">
        <f t="shared" si="565"/>
        <v>7</v>
      </c>
      <c r="D4530" s="64">
        <f t="shared" si="566"/>
        <v>453</v>
      </c>
      <c r="E4530" s="64">
        <f t="shared" si="567"/>
        <v>2261</v>
      </c>
      <c r="F4530" s="64" t="str">
        <f t="shared" si="560"/>
        <v/>
      </c>
      <c r="G4530" s="64" t="str">
        <f t="shared" si="561"/>
        <v/>
      </c>
      <c r="H4530" s="64" t="str">
        <f t="shared" si="562"/>
        <v/>
      </c>
      <c r="I4530" s="80" t="str">
        <f>IFERROR(VLOOKUP(D4530,Sheet2!A:B,2,0),"")</f>
        <v/>
      </c>
      <c r="J4530" s="64" t="str">
        <f>IFERROR(IF(I4530&lt;&gt;"",VLOOKUP(I4530,Sheet2!B:C,2,0),""),"")</f>
        <v/>
      </c>
      <c r="K4530" s="64" t="str">
        <f>IFERROR( IF(I4530&lt;&gt;"", HLOOKUP(L$2+$A4530,Sheet2!BX:NK,2,0),""),"")</f>
        <v/>
      </c>
      <c r="L4530" t="str">
        <f>IF(OR(HLOOKUP(L$2+$A4530,Sheet2!BX:NK,$B4530,0),HLOOKUP(L$2+$A4530,Sheet2!BX:NK,$B4530,0)&lt;&gt;""),HLOOKUP(L$2+$A4530,Sheet2!BX:NK,$B4530,0),"")</f>
        <v/>
      </c>
      <c r="M4530" t="str">
        <f>IF(OR(HLOOKUP(M$2+$A4530,Sheet2!BY:NL,$B4530,0),HLOOKUP(M$2+$A4530,Sheet2!BY:NL,$B4530,0)&lt;&gt;""),HLOOKUP(M$2+$A4530,Sheet2!BY:NL,$B4530,0),"")</f>
        <v/>
      </c>
      <c r="N4530" t="str">
        <f>IF(OR(HLOOKUP(N$2+$A4530,Sheet2!BZ:NM,$B4530,0),HLOOKUP(N$2+$A4530,Sheet2!BZ:NM,$B4530,0)&lt;&gt;""),HLOOKUP(N$2+$A4530,Sheet2!BZ:NM,$B4530,0),"")</f>
        <v/>
      </c>
      <c r="O4530" t="str">
        <f>IF(OR(HLOOKUP(O$2+$A4530,Sheet2!CA:NN,$B4530,0),HLOOKUP(O$2+$A4530,Sheet2!CA:NN,$B4530,0)&lt;&gt;""),HLOOKUP(O$2+$A4530,Sheet2!CA:NN,$B4530,0),"")</f>
        <v/>
      </c>
      <c r="P4530" t="str">
        <f>IF(OR(HLOOKUP(P$2+$A4530,Sheet2!CB:NO,$B4530,0),HLOOKUP(P$2+$A4530,Sheet2!CB:NO,$B4530,0)&lt;&gt;""),HLOOKUP(P$2+$A4530,Sheet2!CB:NO,$B4530,0),"")</f>
        <v/>
      </c>
      <c r="Q4530" t="str">
        <f>IF(OR(HLOOKUP(Q$2+$A4530,Sheet2!CC:NO,$B4530,0),HLOOKUP(Q$2+$A4530,Sheet2!CC:NO,$B4530,0)&lt;&gt;""),HLOOKUP(Q$2+$A4530,Sheet2!CC:NO,$B4530,0),"")</f>
        <v/>
      </c>
    </row>
    <row r="4531" spans="1:17" x14ac:dyDescent="0.25">
      <c r="A4531" s="64">
        <f t="shared" si="563"/>
        <v>42</v>
      </c>
      <c r="B4531" s="64">
        <f t="shared" si="564"/>
        <v>457</v>
      </c>
      <c r="C4531" s="64">
        <f t="shared" si="565"/>
        <v>8</v>
      </c>
      <c r="D4531" s="64">
        <f t="shared" si="566"/>
        <v>453</v>
      </c>
      <c r="E4531" s="64">
        <f t="shared" si="567"/>
        <v>2261</v>
      </c>
      <c r="F4531" s="64" t="str">
        <f t="shared" si="560"/>
        <v/>
      </c>
      <c r="G4531" s="64" t="str">
        <f t="shared" si="561"/>
        <v/>
      </c>
      <c r="H4531" s="64" t="str">
        <f t="shared" si="562"/>
        <v/>
      </c>
      <c r="I4531" s="80" t="str">
        <f>IFERROR(VLOOKUP(D4531,Sheet2!A:B,2,0),"")</f>
        <v/>
      </c>
      <c r="J4531" s="64" t="str">
        <f>IFERROR(IF(I4531&lt;&gt;"",VLOOKUP(I4531,Sheet2!B:C,2,0),""),"")</f>
        <v/>
      </c>
      <c r="K4531" s="64" t="str">
        <f>IFERROR( IF(I4531&lt;&gt;"", HLOOKUP(L$2+$A4531,Sheet2!BX:NK,2,0),""),"")</f>
        <v/>
      </c>
      <c r="L4531" t="str">
        <f>IF(OR(HLOOKUP(L$2+$A4531,Sheet2!BX:NK,$B4531,0),HLOOKUP(L$2+$A4531,Sheet2!BX:NK,$B4531,0)&lt;&gt;""),HLOOKUP(L$2+$A4531,Sheet2!BX:NK,$B4531,0),"")</f>
        <v/>
      </c>
      <c r="M4531" t="str">
        <f>IF(OR(HLOOKUP(M$2+$A4531,Sheet2!BY:NL,$B4531,0),HLOOKUP(M$2+$A4531,Sheet2!BY:NL,$B4531,0)&lt;&gt;""),HLOOKUP(M$2+$A4531,Sheet2!BY:NL,$B4531,0),"")</f>
        <v/>
      </c>
      <c r="N4531" t="str">
        <f>IF(OR(HLOOKUP(N$2+$A4531,Sheet2!BZ:NM,$B4531,0),HLOOKUP(N$2+$A4531,Sheet2!BZ:NM,$B4531,0)&lt;&gt;""),HLOOKUP(N$2+$A4531,Sheet2!BZ:NM,$B4531,0),"")</f>
        <v/>
      </c>
      <c r="O4531" t="str">
        <f>IF(OR(HLOOKUP(O$2+$A4531,Sheet2!CA:NN,$B4531,0),HLOOKUP(O$2+$A4531,Sheet2!CA:NN,$B4531,0)&lt;&gt;""),HLOOKUP(O$2+$A4531,Sheet2!CA:NN,$B4531,0),"")</f>
        <v/>
      </c>
      <c r="P4531" t="str">
        <f>IF(OR(HLOOKUP(P$2+$A4531,Sheet2!CB:NO,$B4531,0),HLOOKUP(P$2+$A4531,Sheet2!CB:NO,$B4531,0)&lt;&gt;""),HLOOKUP(P$2+$A4531,Sheet2!CB:NO,$B4531,0),"")</f>
        <v/>
      </c>
      <c r="Q4531" t="str">
        <f>IF(OR(HLOOKUP(Q$2+$A4531,Sheet2!CC:NO,$B4531,0),HLOOKUP(Q$2+$A4531,Sheet2!CC:NO,$B4531,0)&lt;&gt;""),HLOOKUP(Q$2+$A4531,Sheet2!CC:NO,$B4531,0),"")</f>
        <v/>
      </c>
    </row>
    <row r="4532" spans="1:17" x14ac:dyDescent="0.25">
      <c r="A4532" s="64">
        <f t="shared" si="563"/>
        <v>48</v>
      </c>
      <c r="B4532" s="64">
        <f t="shared" si="564"/>
        <v>457</v>
      </c>
      <c r="C4532" s="64">
        <f t="shared" si="565"/>
        <v>9</v>
      </c>
      <c r="D4532" s="64">
        <f t="shared" si="566"/>
        <v>453</v>
      </c>
      <c r="E4532" s="64">
        <f t="shared" si="567"/>
        <v>2261</v>
      </c>
      <c r="F4532" s="64" t="str">
        <f t="shared" si="560"/>
        <v/>
      </c>
      <c r="G4532" s="64" t="str">
        <f t="shared" si="561"/>
        <v/>
      </c>
      <c r="H4532" s="64" t="str">
        <f t="shared" si="562"/>
        <v/>
      </c>
      <c r="I4532" s="80" t="str">
        <f>IFERROR(VLOOKUP(D4532,Sheet2!A:B,2,0),"")</f>
        <v/>
      </c>
      <c r="J4532" s="64" t="str">
        <f>IFERROR(IF(I4532&lt;&gt;"",VLOOKUP(I4532,Sheet2!B:C,2,0),""),"")</f>
        <v/>
      </c>
      <c r="K4532" s="64" t="str">
        <f>IFERROR( IF(I4532&lt;&gt;"", HLOOKUP(L$2+$A4532,Sheet2!BX:NK,2,0),""),"")</f>
        <v/>
      </c>
      <c r="L4532" t="str">
        <f>IF(OR(HLOOKUP(L$2+$A4532,Sheet2!BX:NK,$B4532,0),HLOOKUP(L$2+$A4532,Sheet2!BX:NK,$B4532,0)&lt;&gt;""),HLOOKUP(L$2+$A4532,Sheet2!BX:NK,$B4532,0),"")</f>
        <v/>
      </c>
      <c r="M4532" t="str">
        <f>IF(OR(HLOOKUP(M$2+$A4532,Sheet2!BY:NL,$B4532,0),HLOOKUP(M$2+$A4532,Sheet2!BY:NL,$B4532,0)&lt;&gt;""),HLOOKUP(M$2+$A4532,Sheet2!BY:NL,$B4532,0),"")</f>
        <v/>
      </c>
      <c r="N4532" t="str">
        <f>IF(OR(HLOOKUP(N$2+$A4532,Sheet2!BZ:NM,$B4532,0),HLOOKUP(N$2+$A4532,Sheet2!BZ:NM,$B4532,0)&lt;&gt;""),HLOOKUP(N$2+$A4532,Sheet2!BZ:NM,$B4532,0),"")</f>
        <v/>
      </c>
      <c r="O4532" t="str">
        <f>IF(OR(HLOOKUP(O$2+$A4532,Sheet2!CA:NN,$B4532,0),HLOOKUP(O$2+$A4532,Sheet2!CA:NN,$B4532,0)&lt;&gt;""),HLOOKUP(O$2+$A4532,Sheet2!CA:NN,$B4532,0),"")</f>
        <v/>
      </c>
      <c r="P4532" t="str">
        <f>IF(OR(HLOOKUP(P$2+$A4532,Sheet2!CB:NO,$B4532,0),HLOOKUP(P$2+$A4532,Sheet2!CB:NO,$B4532,0)&lt;&gt;""),HLOOKUP(P$2+$A4532,Sheet2!CB:NO,$B4532,0),"")</f>
        <v/>
      </c>
      <c r="Q4532" t="str">
        <f>IF(OR(HLOOKUP(Q$2+$A4532,Sheet2!CC:NO,$B4532,0),HLOOKUP(Q$2+$A4532,Sheet2!CC:NO,$B4532,0)&lt;&gt;""),HLOOKUP(Q$2+$A4532,Sheet2!CC:NO,$B4532,0),"")</f>
        <v/>
      </c>
    </row>
    <row r="4533" spans="1:17" x14ac:dyDescent="0.25">
      <c r="A4533" s="64">
        <f t="shared" si="563"/>
        <v>54</v>
      </c>
      <c r="B4533" s="64">
        <f t="shared" si="564"/>
        <v>457</v>
      </c>
      <c r="C4533" s="64">
        <f t="shared" si="565"/>
        <v>10</v>
      </c>
      <c r="D4533" s="64">
        <f t="shared" si="566"/>
        <v>453</v>
      </c>
      <c r="E4533" s="64">
        <f t="shared" si="567"/>
        <v>2261</v>
      </c>
      <c r="F4533" s="64" t="str">
        <f t="shared" si="560"/>
        <v/>
      </c>
      <c r="G4533" s="64" t="str">
        <f t="shared" si="561"/>
        <v/>
      </c>
      <c r="H4533" s="64" t="str">
        <f t="shared" si="562"/>
        <v/>
      </c>
      <c r="I4533" s="80" t="str">
        <f>IFERROR(VLOOKUP(D4533,Sheet2!A:B,2,0),"")</f>
        <v/>
      </c>
      <c r="J4533" s="64" t="str">
        <f>IFERROR(IF(I4533&lt;&gt;"",VLOOKUP(I4533,Sheet2!B:C,2,0),""),"")</f>
        <v/>
      </c>
      <c r="K4533" s="64" t="str">
        <f>IFERROR( IF(I4533&lt;&gt;"", HLOOKUP(L$2+$A4533,Sheet2!BX:NK,2,0),""),"")</f>
        <v/>
      </c>
      <c r="L4533" t="str">
        <f>IF(OR(HLOOKUP(L$2+$A4533,Sheet2!BX:NK,$B4533,0),HLOOKUP(L$2+$A4533,Sheet2!BX:NK,$B4533,0)&lt;&gt;""),HLOOKUP(L$2+$A4533,Sheet2!BX:NK,$B4533,0),"")</f>
        <v/>
      </c>
      <c r="M4533" t="str">
        <f>IF(OR(HLOOKUP(M$2+$A4533,Sheet2!BY:NL,$B4533,0),HLOOKUP(M$2+$A4533,Sheet2!BY:NL,$B4533,0)&lt;&gt;""),HLOOKUP(M$2+$A4533,Sheet2!BY:NL,$B4533,0),"")</f>
        <v/>
      </c>
      <c r="N4533" t="str">
        <f>IF(OR(HLOOKUP(N$2+$A4533,Sheet2!BZ:NM,$B4533,0),HLOOKUP(N$2+$A4533,Sheet2!BZ:NM,$B4533,0)&lt;&gt;""),HLOOKUP(N$2+$A4533,Sheet2!BZ:NM,$B4533,0),"")</f>
        <v/>
      </c>
      <c r="O4533" t="str">
        <f>IF(OR(HLOOKUP(O$2+$A4533,Sheet2!CA:NN,$B4533,0),HLOOKUP(O$2+$A4533,Sheet2!CA:NN,$B4533,0)&lt;&gt;""),HLOOKUP(O$2+$A4533,Sheet2!CA:NN,$B4533,0),"")</f>
        <v/>
      </c>
      <c r="P4533" t="str">
        <f>IF(OR(HLOOKUP(P$2+$A4533,Sheet2!CB:NO,$B4533,0),HLOOKUP(P$2+$A4533,Sheet2!CB:NO,$B4533,0)&lt;&gt;""),HLOOKUP(P$2+$A4533,Sheet2!CB:NO,$B4533,0),"")</f>
        <v/>
      </c>
      <c r="Q4533" t="str">
        <f>IF(OR(HLOOKUP(Q$2+$A4533,Sheet2!CC:NO,$B4533,0),HLOOKUP(Q$2+$A4533,Sheet2!CC:NO,$B4533,0)&lt;&gt;""),HLOOKUP(Q$2+$A4533,Sheet2!CC:NO,$B4533,0),"")</f>
        <v/>
      </c>
    </row>
    <row r="4534" spans="1:17" x14ac:dyDescent="0.25">
      <c r="A4534" s="64">
        <f t="shared" si="563"/>
        <v>0</v>
      </c>
      <c r="B4534" s="64">
        <f t="shared" si="564"/>
        <v>458</v>
      </c>
      <c r="C4534" s="64">
        <f t="shared" si="565"/>
        <v>1</v>
      </c>
      <c r="D4534" s="64">
        <f t="shared" si="566"/>
        <v>454</v>
      </c>
      <c r="E4534" s="64">
        <f t="shared" si="567"/>
        <v>2266</v>
      </c>
      <c r="F4534" s="64" t="str">
        <f t="shared" si="560"/>
        <v/>
      </c>
      <c r="G4534" s="64" t="str">
        <f t="shared" si="561"/>
        <v/>
      </c>
      <c r="H4534" s="64" t="str">
        <f t="shared" si="562"/>
        <v/>
      </c>
      <c r="I4534" s="80" t="str">
        <f>IFERROR(VLOOKUP(D4534,Sheet2!A:B,2,0),"")</f>
        <v/>
      </c>
      <c r="J4534" s="64" t="str">
        <f>IFERROR(IF(I4534&lt;&gt;"",VLOOKUP(I4534,Sheet2!B:C,2,0),""),"")</f>
        <v/>
      </c>
      <c r="K4534" s="64" t="str">
        <f>IFERROR( IF(I4534&lt;&gt;"", HLOOKUP(L$2+$A4534,Sheet2!BX:NK,2,0),""),"")</f>
        <v/>
      </c>
      <c r="L4534" t="str">
        <f>IF(OR(HLOOKUP(L$2+$A4534,Sheet2!BX:NK,$B4534,0),HLOOKUP(L$2+$A4534,Sheet2!BX:NK,$B4534,0)&lt;&gt;""),HLOOKUP(L$2+$A4534,Sheet2!BX:NK,$B4534,0),"")</f>
        <v/>
      </c>
      <c r="M4534" t="str">
        <f>IF(OR(HLOOKUP(M$2+$A4534,Sheet2!BY:NL,$B4534,0),HLOOKUP(M$2+$A4534,Sheet2!BY:NL,$B4534,0)&lt;&gt;""),HLOOKUP(M$2+$A4534,Sheet2!BY:NL,$B4534,0),"")</f>
        <v/>
      </c>
      <c r="N4534" t="str">
        <f>IF(OR(HLOOKUP(N$2+$A4534,Sheet2!BZ:NM,$B4534,0),HLOOKUP(N$2+$A4534,Sheet2!BZ:NM,$B4534,0)&lt;&gt;""),HLOOKUP(N$2+$A4534,Sheet2!BZ:NM,$B4534,0),"")</f>
        <v/>
      </c>
      <c r="O4534" t="str">
        <f>IF(OR(HLOOKUP(O$2+$A4534,Sheet2!CA:NN,$B4534,0),HLOOKUP(O$2+$A4534,Sheet2!CA:NN,$B4534,0)&lt;&gt;""),HLOOKUP(O$2+$A4534,Sheet2!CA:NN,$B4534,0),"")</f>
        <v/>
      </c>
      <c r="P4534" t="str">
        <f>IF(OR(HLOOKUP(P$2+$A4534,Sheet2!CB:NO,$B4534,0),HLOOKUP(P$2+$A4534,Sheet2!CB:NO,$B4534,0)&lt;&gt;""),HLOOKUP(P$2+$A4534,Sheet2!CB:NO,$B4534,0),"")</f>
        <v/>
      </c>
      <c r="Q4534" t="str">
        <f>IF(OR(HLOOKUP(Q$2+$A4534,Sheet2!CC:NO,$B4534,0),HLOOKUP(Q$2+$A4534,Sheet2!CC:NO,$B4534,0)&lt;&gt;""),HLOOKUP(Q$2+$A4534,Sheet2!CC:NO,$B4534,0),"")</f>
        <v/>
      </c>
    </row>
    <row r="4535" spans="1:17" x14ac:dyDescent="0.25">
      <c r="A4535" s="64">
        <f t="shared" si="563"/>
        <v>6</v>
      </c>
      <c r="B4535" s="64">
        <f t="shared" si="564"/>
        <v>458</v>
      </c>
      <c r="C4535" s="64">
        <f t="shared" si="565"/>
        <v>2</v>
      </c>
      <c r="D4535" s="64">
        <f t="shared" si="566"/>
        <v>454</v>
      </c>
      <c r="E4535" s="64">
        <f t="shared" si="567"/>
        <v>2266</v>
      </c>
      <c r="F4535" s="64" t="str">
        <f t="shared" si="560"/>
        <v/>
      </c>
      <c r="G4535" s="64" t="str">
        <f t="shared" si="561"/>
        <v/>
      </c>
      <c r="H4535" s="64" t="str">
        <f t="shared" si="562"/>
        <v/>
      </c>
      <c r="I4535" s="80" t="str">
        <f>IFERROR(VLOOKUP(D4535,Sheet2!A:B,2,0),"")</f>
        <v/>
      </c>
      <c r="J4535" s="64" t="str">
        <f>IFERROR(IF(I4535&lt;&gt;"",VLOOKUP(I4535,Sheet2!B:C,2,0),""),"")</f>
        <v/>
      </c>
      <c r="K4535" s="64" t="str">
        <f>IFERROR( IF(I4535&lt;&gt;"", HLOOKUP(L$2+$A4535,Sheet2!BX:NK,2,0),""),"")</f>
        <v/>
      </c>
      <c r="L4535" t="str">
        <f>IF(OR(HLOOKUP(L$2+$A4535,Sheet2!BX:NK,$B4535,0),HLOOKUP(L$2+$A4535,Sheet2!BX:NK,$B4535,0)&lt;&gt;""),HLOOKUP(L$2+$A4535,Sheet2!BX:NK,$B4535,0),"")</f>
        <v/>
      </c>
      <c r="M4535" t="str">
        <f>IF(OR(HLOOKUP(M$2+$A4535,Sheet2!BY:NL,$B4535,0),HLOOKUP(M$2+$A4535,Sheet2!BY:NL,$B4535,0)&lt;&gt;""),HLOOKUP(M$2+$A4535,Sheet2!BY:NL,$B4535,0),"")</f>
        <v/>
      </c>
      <c r="N4535" t="str">
        <f>IF(OR(HLOOKUP(N$2+$A4535,Sheet2!BZ:NM,$B4535,0),HLOOKUP(N$2+$A4535,Sheet2!BZ:NM,$B4535,0)&lt;&gt;""),HLOOKUP(N$2+$A4535,Sheet2!BZ:NM,$B4535,0),"")</f>
        <v/>
      </c>
      <c r="O4535" t="str">
        <f>IF(OR(HLOOKUP(O$2+$A4535,Sheet2!CA:NN,$B4535,0),HLOOKUP(O$2+$A4535,Sheet2!CA:NN,$B4535,0)&lt;&gt;""),HLOOKUP(O$2+$A4535,Sheet2!CA:NN,$B4535,0),"")</f>
        <v/>
      </c>
      <c r="P4535" t="str">
        <f>IF(OR(HLOOKUP(P$2+$A4535,Sheet2!CB:NO,$B4535,0),HLOOKUP(P$2+$A4535,Sheet2!CB:NO,$B4535,0)&lt;&gt;""),HLOOKUP(P$2+$A4535,Sheet2!CB:NO,$B4535,0),"")</f>
        <v/>
      </c>
      <c r="Q4535" t="str">
        <f>IF(OR(HLOOKUP(Q$2+$A4535,Sheet2!CC:NO,$B4535,0),HLOOKUP(Q$2+$A4535,Sheet2!CC:NO,$B4535,0)&lt;&gt;""),HLOOKUP(Q$2+$A4535,Sheet2!CC:NO,$B4535,0),"")</f>
        <v/>
      </c>
    </row>
    <row r="4536" spans="1:17" x14ac:dyDescent="0.25">
      <c r="A4536" s="64">
        <f t="shared" si="563"/>
        <v>12</v>
      </c>
      <c r="B4536" s="64">
        <f t="shared" si="564"/>
        <v>458</v>
      </c>
      <c r="C4536" s="64">
        <f t="shared" si="565"/>
        <v>3</v>
      </c>
      <c r="D4536" s="64">
        <f t="shared" si="566"/>
        <v>454</v>
      </c>
      <c r="E4536" s="64">
        <f t="shared" si="567"/>
        <v>2266</v>
      </c>
      <c r="F4536" s="64" t="str">
        <f t="shared" si="560"/>
        <v/>
      </c>
      <c r="G4536" s="64" t="str">
        <f t="shared" si="561"/>
        <v/>
      </c>
      <c r="H4536" s="64" t="str">
        <f t="shared" si="562"/>
        <v/>
      </c>
      <c r="I4536" s="80" t="str">
        <f>IFERROR(VLOOKUP(D4536,Sheet2!A:B,2,0),"")</f>
        <v/>
      </c>
      <c r="J4536" s="64" t="str">
        <f>IFERROR(IF(I4536&lt;&gt;"",VLOOKUP(I4536,Sheet2!B:C,2,0),""),"")</f>
        <v/>
      </c>
      <c r="K4536" s="64" t="str">
        <f>IFERROR( IF(I4536&lt;&gt;"", HLOOKUP(L$2+$A4536,Sheet2!BX:NK,2,0),""),"")</f>
        <v/>
      </c>
      <c r="L4536" t="str">
        <f>IF(OR(HLOOKUP(L$2+$A4536,Sheet2!BX:NK,$B4536,0),HLOOKUP(L$2+$A4536,Sheet2!BX:NK,$B4536,0)&lt;&gt;""),HLOOKUP(L$2+$A4536,Sheet2!BX:NK,$B4536,0),"")</f>
        <v/>
      </c>
      <c r="M4536" t="str">
        <f>IF(OR(HLOOKUP(M$2+$A4536,Sheet2!BY:NL,$B4536,0),HLOOKUP(M$2+$A4536,Sheet2!BY:NL,$B4536,0)&lt;&gt;""),HLOOKUP(M$2+$A4536,Sheet2!BY:NL,$B4536,0),"")</f>
        <v/>
      </c>
      <c r="N4536" t="str">
        <f>IF(OR(HLOOKUP(N$2+$A4536,Sheet2!BZ:NM,$B4536,0),HLOOKUP(N$2+$A4536,Sheet2!BZ:NM,$B4536,0)&lt;&gt;""),HLOOKUP(N$2+$A4536,Sheet2!BZ:NM,$B4536,0),"")</f>
        <v/>
      </c>
      <c r="O4536" t="str">
        <f>IF(OR(HLOOKUP(O$2+$A4536,Sheet2!CA:NN,$B4536,0),HLOOKUP(O$2+$A4536,Sheet2!CA:NN,$B4536,0)&lt;&gt;""),HLOOKUP(O$2+$A4536,Sheet2!CA:NN,$B4536,0),"")</f>
        <v/>
      </c>
      <c r="P4536" t="str">
        <f>IF(OR(HLOOKUP(P$2+$A4536,Sheet2!CB:NO,$B4536,0),HLOOKUP(P$2+$A4536,Sheet2!CB:NO,$B4536,0)&lt;&gt;""),HLOOKUP(P$2+$A4536,Sheet2!CB:NO,$B4536,0),"")</f>
        <v/>
      </c>
      <c r="Q4536" t="str">
        <f>IF(OR(HLOOKUP(Q$2+$A4536,Sheet2!CC:NO,$B4536,0),HLOOKUP(Q$2+$A4536,Sheet2!CC:NO,$B4536,0)&lt;&gt;""),HLOOKUP(Q$2+$A4536,Sheet2!CC:NO,$B4536,0),"")</f>
        <v/>
      </c>
    </row>
    <row r="4537" spans="1:17" x14ac:dyDescent="0.25">
      <c r="A4537" s="64">
        <f t="shared" si="563"/>
        <v>18</v>
      </c>
      <c r="B4537" s="64">
        <f t="shared" si="564"/>
        <v>458</v>
      </c>
      <c r="C4537" s="64">
        <f t="shared" si="565"/>
        <v>4</v>
      </c>
      <c r="D4537" s="64">
        <f t="shared" si="566"/>
        <v>454</v>
      </c>
      <c r="E4537" s="64">
        <f t="shared" si="567"/>
        <v>2266</v>
      </c>
      <c r="F4537" s="64" t="str">
        <f t="shared" si="560"/>
        <v/>
      </c>
      <c r="G4537" s="64" t="str">
        <f t="shared" si="561"/>
        <v/>
      </c>
      <c r="H4537" s="64" t="str">
        <f t="shared" si="562"/>
        <v/>
      </c>
      <c r="I4537" s="80" t="str">
        <f>IFERROR(VLOOKUP(D4537,Sheet2!A:B,2,0),"")</f>
        <v/>
      </c>
      <c r="J4537" s="64" t="str">
        <f>IFERROR(IF(I4537&lt;&gt;"",VLOOKUP(I4537,Sheet2!B:C,2,0),""),"")</f>
        <v/>
      </c>
      <c r="K4537" s="64" t="str">
        <f>IFERROR( IF(I4537&lt;&gt;"", HLOOKUP(L$2+$A4537,Sheet2!BX:NK,2,0),""),"")</f>
        <v/>
      </c>
      <c r="L4537" t="str">
        <f>IF(OR(HLOOKUP(L$2+$A4537,Sheet2!BX:NK,$B4537,0),HLOOKUP(L$2+$A4537,Sheet2!BX:NK,$B4537,0)&lt;&gt;""),HLOOKUP(L$2+$A4537,Sheet2!BX:NK,$B4537,0),"")</f>
        <v/>
      </c>
      <c r="M4537" t="str">
        <f>IF(OR(HLOOKUP(M$2+$A4537,Sheet2!BY:NL,$B4537,0),HLOOKUP(M$2+$A4537,Sheet2!BY:NL,$B4537,0)&lt;&gt;""),HLOOKUP(M$2+$A4537,Sheet2!BY:NL,$B4537,0),"")</f>
        <v/>
      </c>
      <c r="N4537" t="str">
        <f>IF(OR(HLOOKUP(N$2+$A4537,Sheet2!BZ:NM,$B4537,0),HLOOKUP(N$2+$A4537,Sheet2!BZ:NM,$B4537,0)&lt;&gt;""),HLOOKUP(N$2+$A4537,Sheet2!BZ:NM,$B4537,0),"")</f>
        <v/>
      </c>
      <c r="O4537" t="str">
        <f>IF(OR(HLOOKUP(O$2+$A4537,Sheet2!CA:NN,$B4537,0),HLOOKUP(O$2+$A4537,Sheet2!CA:NN,$B4537,0)&lt;&gt;""),HLOOKUP(O$2+$A4537,Sheet2!CA:NN,$B4537,0),"")</f>
        <v/>
      </c>
      <c r="P4537" t="str">
        <f>IF(OR(HLOOKUP(P$2+$A4537,Sheet2!CB:NO,$B4537,0),HLOOKUP(P$2+$A4537,Sheet2!CB:NO,$B4537,0)&lt;&gt;""),HLOOKUP(P$2+$A4537,Sheet2!CB:NO,$B4537,0),"")</f>
        <v/>
      </c>
      <c r="Q4537" t="str">
        <f>IF(OR(HLOOKUP(Q$2+$A4537,Sheet2!CC:NO,$B4537,0),HLOOKUP(Q$2+$A4537,Sheet2!CC:NO,$B4537,0)&lt;&gt;""),HLOOKUP(Q$2+$A4537,Sheet2!CC:NO,$B4537,0),"")</f>
        <v/>
      </c>
    </row>
    <row r="4538" spans="1:17" x14ac:dyDescent="0.25">
      <c r="A4538" s="64">
        <f t="shared" si="563"/>
        <v>24</v>
      </c>
      <c r="B4538" s="64">
        <f t="shared" si="564"/>
        <v>458</v>
      </c>
      <c r="C4538" s="64">
        <f t="shared" si="565"/>
        <v>5</v>
      </c>
      <c r="D4538" s="64">
        <f t="shared" si="566"/>
        <v>454</v>
      </c>
      <c r="E4538" s="64">
        <f t="shared" si="567"/>
        <v>2266</v>
      </c>
      <c r="F4538" s="64" t="str">
        <f t="shared" si="560"/>
        <v/>
      </c>
      <c r="G4538" s="64" t="str">
        <f t="shared" si="561"/>
        <v/>
      </c>
      <c r="H4538" s="64" t="str">
        <f t="shared" si="562"/>
        <v/>
      </c>
      <c r="I4538" s="80" t="str">
        <f>IFERROR(VLOOKUP(D4538,Sheet2!A:B,2,0),"")</f>
        <v/>
      </c>
      <c r="J4538" s="64" t="str">
        <f>IFERROR(IF(I4538&lt;&gt;"",VLOOKUP(I4538,Sheet2!B:C,2,0),""),"")</f>
        <v/>
      </c>
      <c r="K4538" s="64" t="str">
        <f>IFERROR( IF(I4538&lt;&gt;"", HLOOKUP(L$2+$A4538,Sheet2!BX:NK,2,0),""),"")</f>
        <v/>
      </c>
      <c r="L4538" t="str">
        <f>IF(OR(HLOOKUP(L$2+$A4538,Sheet2!BX:NK,$B4538,0),HLOOKUP(L$2+$A4538,Sheet2!BX:NK,$B4538,0)&lt;&gt;""),HLOOKUP(L$2+$A4538,Sheet2!BX:NK,$B4538,0),"")</f>
        <v/>
      </c>
      <c r="M4538" t="str">
        <f>IF(OR(HLOOKUP(M$2+$A4538,Sheet2!BY:NL,$B4538,0),HLOOKUP(M$2+$A4538,Sheet2!BY:NL,$B4538,0)&lt;&gt;""),HLOOKUP(M$2+$A4538,Sheet2!BY:NL,$B4538,0),"")</f>
        <v/>
      </c>
      <c r="N4538" t="str">
        <f>IF(OR(HLOOKUP(N$2+$A4538,Sheet2!BZ:NM,$B4538,0),HLOOKUP(N$2+$A4538,Sheet2!BZ:NM,$B4538,0)&lt;&gt;""),HLOOKUP(N$2+$A4538,Sheet2!BZ:NM,$B4538,0),"")</f>
        <v/>
      </c>
      <c r="O4538" t="str">
        <f>IF(OR(HLOOKUP(O$2+$A4538,Sheet2!CA:NN,$B4538,0),HLOOKUP(O$2+$A4538,Sheet2!CA:NN,$B4538,0)&lt;&gt;""),HLOOKUP(O$2+$A4538,Sheet2!CA:NN,$B4538,0),"")</f>
        <v/>
      </c>
      <c r="P4538" t="str">
        <f>IF(OR(HLOOKUP(P$2+$A4538,Sheet2!CB:NO,$B4538,0),HLOOKUP(P$2+$A4538,Sheet2!CB:NO,$B4538,0)&lt;&gt;""),HLOOKUP(P$2+$A4538,Sheet2!CB:NO,$B4538,0),"")</f>
        <v/>
      </c>
      <c r="Q4538" t="str">
        <f>IF(OR(HLOOKUP(Q$2+$A4538,Sheet2!CC:NO,$B4538,0),HLOOKUP(Q$2+$A4538,Sheet2!CC:NO,$B4538,0)&lt;&gt;""),HLOOKUP(Q$2+$A4538,Sheet2!CC:NO,$B4538,0),"")</f>
        <v/>
      </c>
    </row>
    <row r="4539" spans="1:17" x14ac:dyDescent="0.25">
      <c r="A4539" s="64">
        <f t="shared" si="563"/>
        <v>30</v>
      </c>
      <c r="B4539" s="64">
        <f t="shared" si="564"/>
        <v>458</v>
      </c>
      <c r="C4539" s="64">
        <f t="shared" si="565"/>
        <v>6</v>
      </c>
      <c r="D4539" s="64">
        <f t="shared" si="566"/>
        <v>454</v>
      </c>
      <c r="E4539" s="64">
        <f t="shared" si="567"/>
        <v>2266</v>
      </c>
      <c r="F4539" s="64" t="str">
        <f t="shared" si="560"/>
        <v/>
      </c>
      <c r="G4539" s="64" t="str">
        <f t="shared" si="561"/>
        <v/>
      </c>
      <c r="H4539" s="64" t="str">
        <f t="shared" si="562"/>
        <v/>
      </c>
      <c r="I4539" s="80" t="str">
        <f>IFERROR(VLOOKUP(D4539,Sheet2!A:B,2,0),"")</f>
        <v/>
      </c>
      <c r="J4539" s="64" t="str">
        <f>IFERROR(IF(I4539&lt;&gt;"",VLOOKUP(I4539,Sheet2!B:C,2,0),""),"")</f>
        <v/>
      </c>
      <c r="K4539" s="64" t="str">
        <f>IFERROR( IF(I4539&lt;&gt;"", HLOOKUP(L$2+$A4539,Sheet2!BX:NK,2,0),""),"")</f>
        <v/>
      </c>
      <c r="L4539" t="str">
        <f>IF(OR(HLOOKUP(L$2+$A4539,Sheet2!BX:NK,$B4539,0),HLOOKUP(L$2+$A4539,Sheet2!BX:NK,$B4539,0)&lt;&gt;""),HLOOKUP(L$2+$A4539,Sheet2!BX:NK,$B4539,0),"")</f>
        <v/>
      </c>
      <c r="M4539" t="str">
        <f>IF(OR(HLOOKUP(M$2+$A4539,Sheet2!BY:NL,$B4539,0),HLOOKUP(M$2+$A4539,Sheet2!BY:NL,$B4539,0)&lt;&gt;""),HLOOKUP(M$2+$A4539,Sheet2!BY:NL,$B4539,0),"")</f>
        <v/>
      </c>
      <c r="N4539" t="str">
        <f>IF(OR(HLOOKUP(N$2+$A4539,Sheet2!BZ:NM,$B4539,0),HLOOKUP(N$2+$A4539,Sheet2!BZ:NM,$B4539,0)&lt;&gt;""),HLOOKUP(N$2+$A4539,Sheet2!BZ:NM,$B4539,0),"")</f>
        <v/>
      </c>
      <c r="O4539" t="str">
        <f>IF(OR(HLOOKUP(O$2+$A4539,Sheet2!CA:NN,$B4539,0),HLOOKUP(O$2+$A4539,Sheet2!CA:NN,$B4539,0)&lt;&gt;""),HLOOKUP(O$2+$A4539,Sheet2!CA:NN,$B4539,0),"")</f>
        <v/>
      </c>
      <c r="P4539" t="str">
        <f>IF(OR(HLOOKUP(P$2+$A4539,Sheet2!CB:NO,$B4539,0),HLOOKUP(P$2+$A4539,Sheet2!CB:NO,$B4539,0)&lt;&gt;""),HLOOKUP(P$2+$A4539,Sheet2!CB:NO,$B4539,0),"")</f>
        <v/>
      </c>
      <c r="Q4539" t="str">
        <f>IF(OR(HLOOKUP(Q$2+$A4539,Sheet2!CC:NO,$B4539,0),HLOOKUP(Q$2+$A4539,Sheet2!CC:NO,$B4539,0)&lt;&gt;""),HLOOKUP(Q$2+$A4539,Sheet2!CC:NO,$B4539,0),"")</f>
        <v/>
      </c>
    </row>
    <row r="4540" spans="1:17" x14ac:dyDescent="0.25">
      <c r="A4540" s="64">
        <f t="shared" si="563"/>
        <v>36</v>
      </c>
      <c r="B4540" s="64">
        <f t="shared" si="564"/>
        <v>458</v>
      </c>
      <c r="C4540" s="64">
        <f t="shared" si="565"/>
        <v>7</v>
      </c>
      <c r="D4540" s="64">
        <f t="shared" si="566"/>
        <v>454</v>
      </c>
      <c r="E4540" s="64">
        <f t="shared" si="567"/>
        <v>2266</v>
      </c>
      <c r="F4540" s="64" t="str">
        <f t="shared" si="560"/>
        <v/>
      </c>
      <c r="G4540" s="64" t="str">
        <f t="shared" si="561"/>
        <v/>
      </c>
      <c r="H4540" s="64" t="str">
        <f t="shared" si="562"/>
        <v/>
      </c>
      <c r="I4540" s="80" t="str">
        <f>IFERROR(VLOOKUP(D4540,Sheet2!A:B,2,0),"")</f>
        <v/>
      </c>
      <c r="J4540" s="64" t="str">
        <f>IFERROR(IF(I4540&lt;&gt;"",VLOOKUP(I4540,Sheet2!B:C,2,0),""),"")</f>
        <v/>
      </c>
      <c r="K4540" s="64" t="str">
        <f>IFERROR( IF(I4540&lt;&gt;"", HLOOKUP(L$2+$A4540,Sheet2!BX:NK,2,0),""),"")</f>
        <v/>
      </c>
      <c r="L4540" t="str">
        <f>IF(OR(HLOOKUP(L$2+$A4540,Sheet2!BX:NK,$B4540,0),HLOOKUP(L$2+$A4540,Sheet2!BX:NK,$B4540,0)&lt;&gt;""),HLOOKUP(L$2+$A4540,Sheet2!BX:NK,$B4540,0),"")</f>
        <v/>
      </c>
      <c r="M4540" t="str">
        <f>IF(OR(HLOOKUP(M$2+$A4540,Sheet2!BY:NL,$B4540,0),HLOOKUP(M$2+$A4540,Sheet2!BY:NL,$B4540,0)&lt;&gt;""),HLOOKUP(M$2+$A4540,Sheet2!BY:NL,$B4540,0),"")</f>
        <v/>
      </c>
      <c r="N4540" t="str">
        <f>IF(OR(HLOOKUP(N$2+$A4540,Sheet2!BZ:NM,$B4540,0),HLOOKUP(N$2+$A4540,Sheet2!BZ:NM,$B4540,0)&lt;&gt;""),HLOOKUP(N$2+$A4540,Sheet2!BZ:NM,$B4540,0),"")</f>
        <v/>
      </c>
      <c r="O4540" t="str">
        <f>IF(OR(HLOOKUP(O$2+$A4540,Sheet2!CA:NN,$B4540,0),HLOOKUP(O$2+$A4540,Sheet2!CA:NN,$B4540,0)&lt;&gt;""),HLOOKUP(O$2+$A4540,Sheet2!CA:NN,$B4540,0),"")</f>
        <v/>
      </c>
      <c r="P4540" t="str">
        <f>IF(OR(HLOOKUP(P$2+$A4540,Sheet2!CB:NO,$B4540,0),HLOOKUP(P$2+$A4540,Sheet2!CB:NO,$B4540,0)&lt;&gt;""),HLOOKUP(P$2+$A4540,Sheet2!CB:NO,$B4540,0),"")</f>
        <v/>
      </c>
      <c r="Q4540" t="str">
        <f>IF(OR(HLOOKUP(Q$2+$A4540,Sheet2!CC:NO,$B4540,0),HLOOKUP(Q$2+$A4540,Sheet2!CC:NO,$B4540,0)&lt;&gt;""),HLOOKUP(Q$2+$A4540,Sheet2!CC:NO,$B4540,0),"")</f>
        <v/>
      </c>
    </row>
    <row r="4541" spans="1:17" x14ac:dyDescent="0.25">
      <c r="A4541" s="64">
        <f t="shared" si="563"/>
        <v>42</v>
      </c>
      <c r="B4541" s="64">
        <f t="shared" si="564"/>
        <v>458</v>
      </c>
      <c r="C4541" s="64">
        <f t="shared" si="565"/>
        <v>8</v>
      </c>
      <c r="D4541" s="64">
        <f t="shared" si="566"/>
        <v>454</v>
      </c>
      <c r="E4541" s="64">
        <f t="shared" si="567"/>
        <v>2266</v>
      </c>
      <c r="F4541" s="64" t="str">
        <f t="shared" si="560"/>
        <v/>
      </c>
      <c r="G4541" s="64" t="str">
        <f t="shared" si="561"/>
        <v/>
      </c>
      <c r="H4541" s="64" t="str">
        <f t="shared" si="562"/>
        <v/>
      </c>
      <c r="I4541" s="80" t="str">
        <f>IFERROR(VLOOKUP(D4541,Sheet2!A:B,2,0),"")</f>
        <v/>
      </c>
      <c r="J4541" s="64" t="str">
        <f>IFERROR(IF(I4541&lt;&gt;"",VLOOKUP(I4541,Sheet2!B:C,2,0),""),"")</f>
        <v/>
      </c>
      <c r="K4541" s="64" t="str">
        <f>IFERROR( IF(I4541&lt;&gt;"", HLOOKUP(L$2+$A4541,Sheet2!BX:NK,2,0),""),"")</f>
        <v/>
      </c>
      <c r="L4541" t="str">
        <f>IF(OR(HLOOKUP(L$2+$A4541,Sheet2!BX:NK,$B4541,0),HLOOKUP(L$2+$A4541,Sheet2!BX:NK,$B4541,0)&lt;&gt;""),HLOOKUP(L$2+$A4541,Sheet2!BX:NK,$B4541,0),"")</f>
        <v/>
      </c>
      <c r="M4541" t="str">
        <f>IF(OR(HLOOKUP(M$2+$A4541,Sheet2!BY:NL,$B4541,0),HLOOKUP(M$2+$A4541,Sheet2!BY:NL,$B4541,0)&lt;&gt;""),HLOOKUP(M$2+$A4541,Sheet2!BY:NL,$B4541,0),"")</f>
        <v/>
      </c>
      <c r="N4541" t="str">
        <f>IF(OR(HLOOKUP(N$2+$A4541,Sheet2!BZ:NM,$B4541,0),HLOOKUP(N$2+$A4541,Sheet2!BZ:NM,$B4541,0)&lt;&gt;""),HLOOKUP(N$2+$A4541,Sheet2!BZ:NM,$B4541,0),"")</f>
        <v/>
      </c>
      <c r="O4541" t="str">
        <f>IF(OR(HLOOKUP(O$2+$A4541,Sheet2!CA:NN,$B4541,0),HLOOKUP(O$2+$A4541,Sheet2!CA:NN,$B4541,0)&lt;&gt;""),HLOOKUP(O$2+$A4541,Sheet2!CA:NN,$B4541,0),"")</f>
        <v/>
      </c>
      <c r="P4541" t="str">
        <f>IF(OR(HLOOKUP(P$2+$A4541,Sheet2!CB:NO,$B4541,0),HLOOKUP(P$2+$A4541,Sheet2!CB:NO,$B4541,0)&lt;&gt;""),HLOOKUP(P$2+$A4541,Sheet2!CB:NO,$B4541,0),"")</f>
        <v/>
      </c>
      <c r="Q4541" t="str">
        <f>IF(OR(HLOOKUP(Q$2+$A4541,Sheet2!CC:NO,$B4541,0),HLOOKUP(Q$2+$A4541,Sheet2!CC:NO,$B4541,0)&lt;&gt;""),HLOOKUP(Q$2+$A4541,Sheet2!CC:NO,$B4541,0),"")</f>
        <v/>
      </c>
    </row>
    <row r="4542" spans="1:17" x14ac:dyDescent="0.25">
      <c r="A4542" s="64">
        <f t="shared" si="563"/>
        <v>48</v>
      </c>
      <c r="B4542" s="64">
        <f t="shared" si="564"/>
        <v>458</v>
      </c>
      <c r="C4542" s="64">
        <f t="shared" si="565"/>
        <v>9</v>
      </c>
      <c r="D4542" s="64">
        <f t="shared" si="566"/>
        <v>454</v>
      </c>
      <c r="E4542" s="64">
        <f t="shared" si="567"/>
        <v>2266</v>
      </c>
      <c r="F4542" s="64" t="str">
        <f t="shared" si="560"/>
        <v/>
      </c>
      <c r="G4542" s="64" t="str">
        <f t="shared" si="561"/>
        <v/>
      </c>
      <c r="H4542" s="64" t="str">
        <f t="shared" si="562"/>
        <v/>
      </c>
      <c r="I4542" s="80" t="str">
        <f>IFERROR(VLOOKUP(D4542,Sheet2!A:B,2,0),"")</f>
        <v/>
      </c>
      <c r="J4542" s="64" t="str">
        <f>IFERROR(IF(I4542&lt;&gt;"",VLOOKUP(I4542,Sheet2!B:C,2,0),""),"")</f>
        <v/>
      </c>
      <c r="K4542" s="64" t="str">
        <f>IFERROR( IF(I4542&lt;&gt;"", HLOOKUP(L$2+$A4542,Sheet2!BX:NK,2,0),""),"")</f>
        <v/>
      </c>
      <c r="L4542" t="str">
        <f>IF(OR(HLOOKUP(L$2+$A4542,Sheet2!BX:NK,$B4542,0),HLOOKUP(L$2+$A4542,Sheet2!BX:NK,$B4542,0)&lt;&gt;""),HLOOKUP(L$2+$A4542,Sheet2!BX:NK,$B4542,0),"")</f>
        <v/>
      </c>
      <c r="M4542" t="str">
        <f>IF(OR(HLOOKUP(M$2+$A4542,Sheet2!BY:NL,$B4542,0),HLOOKUP(M$2+$A4542,Sheet2!BY:NL,$B4542,0)&lt;&gt;""),HLOOKUP(M$2+$A4542,Sheet2!BY:NL,$B4542,0),"")</f>
        <v/>
      </c>
      <c r="N4542" t="str">
        <f>IF(OR(HLOOKUP(N$2+$A4542,Sheet2!BZ:NM,$B4542,0),HLOOKUP(N$2+$A4542,Sheet2!BZ:NM,$B4542,0)&lt;&gt;""),HLOOKUP(N$2+$A4542,Sheet2!BZ:NM,$B4542,0),"")</f>
        <v/>
      </c>
      <c r="O4542" t="str">
        <f>IF(OR(HLOOKUP(O$2+$A4542,Sheet2!CA:NN,$B4542,0),HLOOKUP(O$2+$A4542,Sheet2!CA:NN,$B4542,0)&lt;&gt;""),HLOOKUP(O$2+$A4542,Sheet2!CA:NN,$B4542,0),"")</f>
        <v/>
      </c>
      <c r="P4542" t="str">
        <f>IF(OR(HLOOKUP(P$2+$A4542,Sheet2!CB:NO,$B4542,0),HLOOKUP(P$2+$A4542,Sheet2!CB:NO,$B4542,0)&lt;&gt;""),HLOOKUP(P$2+$A4542,Sheet2!CB:NO,$B4542,0),"")</f>
        <v/>
      </c>
      <c r="Q4542" t="str">
        <f>IF(OR(HLOOKUP(Q$2+$A4542,Sheet2!CC:NO,$B4542,0),HLOOKUP(Q$2+$A4542,Sheet2!CC:NO,$B4542,0)&lt;&gt;""),HLOOKUP(Q$2+$A4542,Sheet2!CC:NO,$B4542,0),"")</f>
        <v/>
      </c>
    </row>
    <row r="4543" spans="1:17" x14ac:dyDescent="0.25">
      <c r="A4543" s="64">
        <f t="shared" si="563"/>
        <v>54</v>
      </c>
      <c r="B4543" s="64">
        <f t="shared" si="564"/>
        <v>458</v>
      </c>
      <c r="C4543" s="64">
        <f t="shared" si="565"/>
        <v>10</v>
      </c>
      <c r="D4543" s="64">
        <f t="shared" si="566"/>
        <v>454</v>
      </c>
      <c r="E4543" s="64">
        <f t="shared" si="567"/>
        <v>2266</v>
      </c>
      <c r="F4543" s="64" t="str">
        <f t="shared" si="560"/>
        <v/>
      </c>
      <c r="G4543" s="64" t="str">
        <f t="shared" si="561"/>
        <v/>
      </c>
      <c r="H4543" s="64" t="str">
        <f t="shared" si="562"/>
        <v/>
      </c>
      <c r="I4543" s="80" t="str">
        <f>IFERROR(VLOOKUP(D4543,Sheet2!A:B,2,0),"")</f>
        <v/>
      </c>
      <c r="J4543" s="64" t="str">
        <f>IFERROR(IF(I4543&lt;&gt;"",VLOOKUP(I4543,Sheet2!B:C,2,0),""),"")</f>
        <v/>
      </c>
      <c r="K4543" s="64" t="str">
        <f>IFERROR( IF(I4543&lt;&gt;"", HLOOKUP(L$2+$A4543,Sheet2!BX:NK,2,0),""),"")</f>
        <v/>
      </c>
      <c r="L4543" t="str">
        <f>IF(OR(HLOOKUP(L$2+$A4543,Sheet2!BX:NK,$B4543,0),HLOOKUP(L$2+$A4543,Sheet2!BX:NK,$B4543,0)&lt;&gt;""),HLOOKUP(L$2+$A4543,Sheet2!BX:NK,$B4543,0),"")</f>
        <v/>
      </c>
      <c r="M4543" t="str">
        <f>IF(OR(HLOOKUP(M$2+$A4543,Sheet2!BY:NL,$B4543,0),HLOOKUP(M$2+$A4543,Sheet2!BY:NL,$B4543,0)&lt;&gt;""),HLOOKUP(M$2+$A4543,Sheet2!BY:NL,$B4543,0),"")</f>
        <v/>
      </c>
      <c r="N4543" t="str">
        <f>IF(OR(HLOOKUP(N$2+$A4543,Sheet2!BZ:NM,$B4543,0),HLOOKUP(N$2+$A4543,Sheet2!BZ:NM,$B4543,0)&lt;&gt;""),HLOOKUP(N$2+$A4543,Sheet2!BZ:NM,$B4543,0),"")</f>
        <v/>
      </c>
      <c r="O4543" t="str">
        <f>IF(OR(HLOOKUP(O$2+$A4543,Sheet2!CA:NN,$B4543,0),HLOOKUP(O$2+$A4543,Sheet2!CA:NN,$B4543,0)&lt;&gt;""),HLOOKUP(O$2+$A4543,Sheet2!CA:NN,$B4543,0),"")</f>
        <v/>
      </c>
      <c r="P4543" t="str">
        <f>IF(OR(HLOOKUP(P$2+$A4543,Sheet2!CB:NO,$B4543,0),HLOOKUP(P$2+$A4543,Sheet2!CB:NO,$B4543,0)&lt;&gt;""),HLOOKUP(P$2+$A4543,Sheet2!CB:NO,$B4543,0),"")</f>
        <v/>
      </c>
      <c r="Q4543" t="str">
        <f>IF(OR(HLOOKUP(Q$2+$A4543,Sheet2!CC:NO,$B4543,0),HLOOKUP(Q$2+$A4543,Sheet2!CC:NO,$B4543,0)&lt;&gt;""),HLOOKUP(Q$2+$A4543,Sheet2!CC:NO,$B4543,0),"")</f>
        <v/>
      </c>
    </row>
    <row r="4544" spans="1:17" x14ac:dyDescent="0.25">
      <c r="A4544" s="64">
        <f t="shared" si="563"/>
        <v>0</v>
      </c>
      <c r="B4544" s="64">
        <f t="shared" si="564"/>
        <v>459</v>
      </c>
      <c r="C4544" s="64">
        <f t="shared" si="565"/>
        <v>1</v>
      </c>
      <c r="D4544" s="64">
        <f t="shared" si="566"/>
        <v>455</v>
      </c>
      <c r="E4544" s="64">
        <f t="shared" si="567"/>
        <v>2271</v>
      </c>
      <c r="F4544" s="64" t="str">
        <f t="shared" si="560"/>
        <v/>
      </c>
      <c r="G4544" s="64" t="str">
        <f t="shared" si="561"/>
        <v/>
      </c>
      <c r="H4544" s="64" t="str">
        <f t="shared" si="562"/>
        <v/>
      </c>
      <c r="I4544" s="80" t="str">
        <f>IFERROR(VLOOKUP(D4544,Sheet2!A:B,2,0),"")</f>
        <v/>
      </c>
      <c r="J4544" s="64" t="str">
        <f>IFERROR(IF(I4544&lt;&gt;"",VLOOKUP(I4544,Sheet2!B:C,2,0),""),"")</f>
        <v/>
      </c>
      <c r="K4544" s="64" t="str">
        <f>IFERROR( IF(I4544&lt;&gt;"", HLOOKUP(L$2+$A4544,Sheet2!BX:NK,2,0),""),"")</f>
        <v/>
      </c>
      <c r="L4544" t="str">
        <f>IF(OR(HLOOKUP(L$2+$A4544,Sheet2!BX:NK,$B4544,0),HLOOKUP(L$2+$A4544,Sheet2!BX:NK,$B4544,0)&lt;&gt;""),HLOOKUP(L$2+$A4544,Sheet2!BX:NK,$B4544,0),"")</f>
        <v/>
      </c>
      <c r="M4544" t="str">
        <f>IF(OR(HLOOKUP(M$2+$A4544,Sheet2!BY:NL,$B4544,0),HLOOKUP(M$2+$A4544,Sheet2!BY:NL,$B4544,0)&lt;&gt;""),HLOOKUP(M$2+$A4544,Sheet2!BY:NL,$B4544,0),"")</f>
        <v/>
      </c>
      <c r="N4544" t="str">
        <f>IF(OR(HLOOKUP(N$2+$A4544,Sheet2!BZ:NM,$B4544,0),HLOOKUP(N$2+$A4544,Sheet2!BZ:NM,$B4544,0)&lt;&gt;""),HLOOKUP(N$2+$A4544,Sheet2!BZ:NM,$B4544,0),"")</f>
        <v/>
      </c>
      <c r="O4544" t="str">
        <f>IF(OR(HLOOKUP(O$2+$A4544,Sheet2!CA:NN,$B4544,0),HLOOKUP(O$2+$A4544,Sheet2!CA:NN,$B4544,0)&lt;&gt;""),HLOOKUP(O$2+$A4544,Sheet2!CA:NN,$B4544,0),"")</f>
        <v/>
      </c>
      <c r="P4544" t="str">
        <f>IF(OR(HLOOKUP(P$2+$A4544,Sheet2!CB:NO,$B4544,0),HLOOKUP(P$2+$A4544,Sheet2!CB:NO,$B4544,0)&lt;&gt;""),HLOOKUP(P$2+$A4544,Sheet2!CB:NO,$B4544,0),"")</f>
        <v/>
      </c>
      <c r="Q4544" t="str">
        <f>IF(OR(HLOOKUP(Q$2+$A4544,Sheet2!CC:NO,$B4544,0),HLOOKUP(Q$2+$A4544,Sheet2!CC:NO,$B4544,0)&lt;&gt;""),HLOOKUP(Q$2+$A4544,Sheet2!CC:NO,$B4544,0),"")</f>
        <v/>
      </c>
    </row>
    <row r="4545" spans="1:17" x14ac:dyDescent="0.25">
      <c r="A4545" s="64">
        <f t="shared" si="563"/>
        <v>6</v>
      </c>
      <c r="B4545" s="64">
        <f t="shared" si="564"/>
        <v>459</v>
      </c>
      <c r="C4545" s="64">
        <f t="shared" si="565"/>
        <v>2</v>
      </c>
      <c r="D4545" s="64">
        <f t="shared" si="566"/>
        <v>455</v>
      </c>
      <c r="E4545" s="64">
        <f t="shared" si="567"/>
        <v>2271</v>
      </c>
      <c r="F4545" s="64" t="str">
        <f t="shared" si="560"/>
        <v/>
      </c>
      <c r="G4545" s="64" t="str">
        <f t="shared" si="561"/>
        <v/>
      </c>
      <c r="H4545" s="64" t="str">
        <f t="shared" si="562"/>
        <v/>
      </c>
      <c r="I4545" s="80" t="str">
        <f>IFERROR(VLOOKUP(D4545,Sheet2!A:B,2,0),"")</f>
        <v/>
      </c>
      <c r="J4545" s="64" t="str">
        <f>IFERROR(IF(I4545&lt;&gt;"",VLOOKUP(I4545,Sheet2!B:C,2,0),""),"")</f>
        <v/>
      </c>
      <c r="K4545" s="64" t="str">
        <f>IFERROR( IF(I4545&lt;&gt;"", HLOOKUP(L$2+$A4545,Sheet2!BX:NK,2,0),""),"")</f>
        <v/>
      </c>
      <c r="L4545" t="str">
        <f>IF(OR(HLOOKUP(L$2+$A4545,Sheet2!BX:NK,$B4545,0),HLOOKUP(L$2+$A4545,Sheet2!BX:NK,$B4545,0)&lt;&gt;""),HLOOKUP(L$2+$A4545,Sheet2!BX:NK,$B4545,0),"")</f>
        <v/>
      </c>
      <c r="M4545" t="str">
        <f>IF(OR(HLOOKUP(M$2+$A4545,Sheet2!BY:NL,$B4545,0),HLOOKUP(M$2+$A4545,Sheet2!BY:NL,$B4545,0)&lt;&gt;""),HLOOKUP(M$2+$A4545,Sheet2!BY:NL,$B4545,0),"")</f>
        <v/>
      </c>
      <c r="N4545" t="str">
        <f>IF(OR(HLOOKUP(N$2+$A4545,Sheet2!BZ:NM,$B4545,0),HLOOKUP(N$2+$A4545,Sheet2!BZ:NM,$B4545,0)&lt;&gt;""),HLOOKUP(N$2+$A4545,Sheet2!BZ:NM,$B4545,0),"")</f>
        <v/>
      </c>
      <c r="O4545" t="str">
        <f>IF(OR(HLOOKUP(O$2+$A4545,Sheet2!CA:NN,$B4545,0),HLOOKUP(O$2+$A4545,Sheet2!CA:NN,$B4545,0)&lt;&gt;""),HLOOKUP(O$2+$A4545,Sheet2!CA:NN,$B4545,0),"")</f>
        <v/>
      </c>
      <c r="P4545" t="str">
        <f>IF(OR(HLOOKUP(P$2+$A4545,Sheet2!CB:NO,$B4545,0),HLOOKUP(P$2+$A4545,Sheet2!CB:NO,$B4545,0)&lt;&gt;""),HLOOKUP(P$2+$A4545,Sheet2!CB:NO,$B4545,0),"")</f>
        <v/>
      </c>
      <c r="Q4545" t="str">
        <f>IF(OR(HLOOKUP(Q$2+$A4545,Sheet2!CC:NO,$B4545,0),HLOOKUP(Q$2+$A4545,Sheet2!CC:NO,$B4545,0)&lt;&gt;""),HLOOKUP(Q$2+$A4545,Sheet2!CC:NO,$B4545,0),"")</f>
        <v/>
      </c>
    </row>
    <row r="4546" spans="1:17" x14ac:dyDescent="0.25">
      <c r="A4546" s="64">
        <f t="shared" si="563"/>
        <v>12</v>
      </c>
      <c r="B4546" s="64">
        <f t="shared" si="564"/>
        <v>459</v>
      </c>
      <c r="C4546" s="64">
        <f t="shared" si="565"/>
        <v>3</v>
      </c>
      <c r="D4546" s="64">
        <f t="shared" si="566"/>
        <v>455</v>
      </c>
      <c r="E4546" s="64">
        <f t="shared" si="567"/>
        <v>2271</v>
      </c>
      <c r="F4546" s="64" t="str">
        <f t="shared" si="560"/>
        <v/>
      </c>
      <c r="G4546" s="64" t="str">
        <f t="shared" si="561"/>
        <v/>
      </c>
      <c r="H4546" s="64" t="str">
        <f t="shared" si="562"/>
        <v/>
      </c>
      <c r="I4546" s="80" t="str">
        <f>IFERROR(VLOOKUP(D4546,Sheet2!A:B,2,0),"")</f>
        <v/>
      </c>
      <c r="J4546" s="64" t="str">
        <f>IFERROR(IF(I4546&lt;&gt;"",VLOOKUP(I4546,Sheet2!B:C,2,0),""),"")</f>
        <v/>
      </c>
      <c r="K4546" s="64" t="str">
        <f>IFERROR( IF(I4546&lt;&gt;"", HLOOKUP(L$2+$A4546,Sheet2!BX:NK,2,0),""),"")</f>
        <v/>
      </c>
      <c r="L4546" t="str">
        <f>IF(OR(HLOOKUP(L$2+$A4546,Sheet2!BX:NK,$B4546,0),HLOOKUP(L$2+$A4546,Sheet2!BX:NK,$B4546,0)&lt;&gt;""),HLOOKUP(L$2+$A4546,Sheet2!BX:NK,$B4546,0),"")</f>
        <v/>
      </c>
      <c r="M4546" t="str">
        <f>IF(OR(HLOOKUP(M$2+$A4546,Sheet2!BY:NL,$B4546,0),HLOOKUP(M$2+$A4546,Sheet2!BY:NL,$B4546,0)&lt;&gt;""),HLOOKUP(M$2+$A4546,Sheet2!BY:NL,$B4546,0),"")</f>
        <v/>
      </c>
      <c r="N4546" t="str">
        <f>IF(OR(HLOOKUP(N$2+$A4546,Sheet2!BZ:NM,$B4546,0),HLOOKUP(N$2+$A4546,Sheet2!BZ:NM,$B4546,0)&lt;&gt;""),HLOOKUP(N$2+$A4546,Sheet2!BZ:NM,$B4546,0),"")</f>
        <v/>
      </c>
      <c r="O4546" t="str">
        <f>IF(OR(HLOOKUP(O$2+$A4546,Sheet2!CA:NN,$B4546,0),HLOOKUP(O$2+$A4546,Sheet2!CA:NN,$B4546,0)&lt;&gt;""),HLOOKUP(O$2+$A4546,Sheet2!CA:NN,$B4546,0),"")</f>
        <v/>
      </c>
      <c r="P4546" t="str">
        <f>IF(OR(HLOOKUP(P$2+$A4546,Sheet2!CB:NO,$B4546,0),HLOOKUP(P$2+$A4546,Sheet2!CB:NO,$B4546,0)&lt;&gt;""),HLOOKUP(P$2+$A4546,Sheet2!CB:NO,$B4546,0),"")</f>
        <v/>
      </c>
      <c r="Q4546" t="str">
        <f>IF(OR(HLOOKUP(Q$2+$A4546,Sheet2!CC:NO,$B4546,0),HLOOKUP(Q$2+$A4546,Sheet2!CC:NO,$B4546,0)&lt;&gt;""),HLOOKUP(Q$2+$A4546,Sheet2!CC:NO,$B4546,0),"")</f>
        <v/>
      </c>
    </row>
    <row r="4547" spans="1:17" x14ac:dyDescent="0.25">
      <c r="A4547" s="64">
        <f t="shared" si="563"/>
        <v>18</v>
      </c>
      <c r="B4547" s="64">
        <f t="shared" si="564"/>
        <v>459</v>
      </c>
      <c r="C4547" s="64">
        <f t="shared" si="565"/>
        <v>4</v>
      </c>
      <c r="D4547" s="64">
        <f t="shared" si="566"/>
        <v>455</v>
      </c>
      <c r="E4547" s="64">
        <f t="shared" si="567"/>
        <v>2271</v>
      </c>
      <c r="F4547" s="64" t="str">
        <f t="shared" si="560"/>
        <v/>
      </c>
      <c r="G4547" s="64" t="str">
        <f t="shared" si="561"/>
        <v/>
      </c>
      <c r="H4547" s="64" t="str">
        <f t="shared" si="562"/>
        <v/>
      </c>
      <c r="I4547" s="80" t="str">
        <f>IFERROR(VLOOKUP(D4547,Sheet2!A:B,2,0),"")</f>
        <v/>
      </c>
      <c r="J4547" s="64" t="str">
        <f>IFERROR(IF(I4547&lt;&gt;"",VLOOKUP(I4547,Sheet2!B:C,2,0),""),"")</f>
        <v/>
      </c>
      <c r="K4547" s="64" t="str">
        <f>IFERROR( IF(I4547&lt;&gt;"", HLOOKUP(L$2+$A4547,Sheet2!BX:NK,2,0),""),"")</f>
        <v/>
      </c>
      <c r="L4547" t="str">
        <f>IF(OR(HLOOKUP(L$2+$A4547,Sheet2!BX:NK,$B4547,0),HLOOKUP(L$2+$A4547,Sheet2!BX:NK,$B4547,0)&lt;&gt;""),HLOOKUP(L$2+$A4547,Sheet2!BX:NK,$B4547,0),"")</f>
        <v/>
      </c>
      <c r="M4547" t="str">
        <f>IF(OR(HLOOKUP(M$2+$A4547,Sheet2!BY:NL,$B4547,0),HLOOKUP(M$2+$A4547,Sheet2!BY:NL,$B4547,0)&lt;&gt;""),HLOOKUP(M$2+$A4547,Sheet2!BY:NL,$B4547,0),"")</f>
        <v/>
      </c>
      <c r="N4547" t="str">
        <f>IF(OR(HLOOKUP(N$2+$A4547,Sheet2!BZ:NM,$B4547,0),HLOOKUP(N$2+$A4547,Sheet2!BZ:NM,$B4547,0)&lt;&gt;""),HLOOKUP(N$2+$A4547,Sheet2!BZ:NM,$B4547,0),"")</f>
        <v/>
      </c>
      <c r="O4547" t="str">
        <f>IF(OR(HLOOKUP(O$2+$A4547,Sheet2!CA:NN,$B4547,0),HLOOKUP(O$2+$A4547,Sheet2!CA:NN,$B4547,0)&lt;&gt;""),HLOOKUP(O$2+$A4547,Sheet2!CA:NN,$B4547,0),"")</f>
        <v/>
      </c>
      <c r="P4547" t="str">
        <f>IF(OR(HLOOKUP(P$2+$A4547,Sheet2!CB:NO,$B4547,0),HLOOKUP(P$2+$A4547,Sheet2!CB:NO,$B4547,0)&lt;&gt;""),HLOOKUP(P$2+$A4547,Sheet2!CB:NO,$B4547,0),"")</f>
        <v/>
      </c>
      <c r="Q4547" t="str">
        <f>IF(OR(HLOOKUP(Q$2+$A4547,Sheet2!CC:NO,$B4547,0),HLOOKUP(Q$2+$A4547,Sheet2!CC:NO,$B4547,0)&lt;&gt;""),HLOOKUP(Q$2+$A4547,Sheet2!CC:NO,$B4547,0),"")</f>
        <v/>
      </c>
    </row>
    <row r="4548" spans="1:17" x14ac:dyDescent="0.25">
      <c r="A4548" s="64">
        <f t="shared" si="563"/>
        <v>24</v>
      </c>
      <c r="B4548" s="64">
        <f t="shared" si="564"/>
        <v>459</v>
      </c>
      <c r="C4548" s="64">
        <f t="shared" si="565"/>
        <v>5</v>
      </c>
      <c r="D4548" s="64">
        <f t="shared" si="566"/>
        <v>455</v>
      </c>
      <c r="E4548" s="64">
        <f t="shared" si="567"/>
        <v>2271</v>
      </c>
      <c r="F4548" s="64" t="str">
        <f t="shared" si="560"/>
        <v/>
      </c>
      <c r="G4548" s="64" t="str">
        <f t="shared" si="561"/>
        <v/>
      </c>
      <c r="H4548" s="64" t="str">
        <f t="shared" si="562"/>
        <v/>
      </c>
      <c r="I4548" s="80" t="str">
        <f>IFERROR(VLOOKUP(D4548,Sheet2!A:B,2,0),"")</f>
        <v/>
      </c>
      <c r="J4548" s="64" t="str">
        <f>IFERROR(IF(I4548&lt;&gt;"",VLOOKUP(I4548,Sheet2!B:C,2,0),""),"")</f>
        <v/>
      </c>
      <c r="K4548" s="64" t="str">
        <f>IFERROR( IF(I4548&lt;&gt;"", HLOOKUP(L$2+$A4548,Sheet2!BX:NK,2,0),""),"")</f>
        <v/>
      </c>
      <c r="L4548" t="str">
        <f>IF(OR(HLOOKUP(L$2+$A4548,Sheet2!BX:NK,$B4548,0),HLOOKUP(L$2+$A4548,Sheet2!BX:NK,$B4548,0)&lt;&gt;""),HLOOKUP(L$2+$A4548,Sheet2!BX:NK,$B4548,0),"")</f>
        <v/>
      </c>
      <c r="M4548" t="str">
        <f>IF(OR(HLOOKUP(M$2+$A4548,Sheet2!BY:NL,$B4548,0),HLOOKUP(M$2+$A4548,Sheet2!BY:NL,$B4548,0)&lt;&gt;""),HLOOKUP(M$2+$A4548,Sheet2!BY:NL,$B4548,0),"")</f>
        <v/>
      </c>
      <c r="N4548" t="str">
        <f>IF(OR(HLOOKUP(N$2+$A4548,Sheet2!BZ:NM,$B4548,0),HLOOKUP(N$2+$A4548,Sheet2!BZ:NM,$B4548,0)&lt;&gt;""),HLOOKUP(N$2+$A4548,Sheet2!BZ:NM,$B4548,0),"")</f>
        <v/>
      </c>
      <c r="O4548" t="str">
        <f>IF(OR(HLOOKUP(O$2+$A4548,Sheet2!CA:NN,$B4548,0),HLOOKUP(O$2+$A4548,Sheet2!CA:NN,$B4548,0)&lt;&gt;""),HLOOKUP(O$2+$A4548,Sheet2!CA:NN,$B4548,0),"")</f>
        <v/>
      </c>
      <c r="P4548" t="str">
        <f>IF(OR(HLOOKUP(P$2+$A4548,Sheet2!CB:NO,$B4548,0),HLOOKUP(P$2+$A4548,Sheet2!CB:NO,$B4548,0)&lt;&gt;""),HLOOKUP(P$2+$A4548,Sheet2!CB:NO,$B4548,0),"")</f>
        <v/>
      </c>
      <c r="Q4548" t="str">
        <f>IF(OR(HLOOKUP(Q$2+$A4548,Sheet2!CC:NO,$B4548,0),HLOOKUP(Q$2+$A4548,Sheet2!CC:NO,$B4548,0)&lt;&gt;""),HLOOKUP(Q$2+$A4548,Sheet2!CC:NO,$B4548,0),"")</f>
        <v/>
      </c>
    </row>
    <row r="4549" spans="1:17" x14ac:dyDescent="0.25">
      <c r="A4549" s="64">
        <f t="shared" si="563"/>
        <v>30</v>
      </c>
      <c r="B4549" s="64">
        <f t="shared" si="564"/>
        <v>459</v>
      </c>
      <c r="C4549" s="64">
        <f t="shared" si="565"/>
        <v>6</v>
      </c>
      <c r="D4549" s="64">
        <f t="shared" si="566"/>
        <v>455</v>
      </c>
      <c r="E4549" s="64">
        <f t="shared" si="567"/>
        <v>2271</v>
      </c>
      <c r="F4549" s="64" t="str">
        <f t="shared" ref="F4549:F4612" si="568">IFERROR(IF(I4549&lt;&gt;"",IF(LEFT(K4549,2)="1-",1,2),""),"")</f>
        <v/>
      </c>
      <c r="G4549" s="64" t="str">
        <f t="shared" ref="G4549:G4612" si="569">IFERROR(IF(I4549&lt;&gt;"",MONTH( RIGHT(K4549,LEN(K4549)-FIND("-",K4549))),""),"")</f>
        <v/>
      </c>
      <c r="H4549" s="64" t="str">
        <f t="shared" ref="H4549:H4612" si="570">IFERROR(IF(I4549&lt;&gt;"",YEAR( RIGHT(K4549,LEN(K4549)-FIND("-",K4549))),""),"")</f>
        <v/>
      </c>
      <c r="I4549" s="80" t="str">
        <f>IFERROR(VLOOKUP(D4549,Sheet2!A:B,2,0),"")</f>
        <v/>
      </c>
      <c r="J4549" s="64" t="str">
        <f>IFERROR(IF(I4549&lt;&gt;"",VLOOKUP(I4549,Sheet2!B:C,2,0),""),"")</f>
        <v/>
      </c>
      <c r="K4549" s="64" t="str">
        <f>IFERROR( IF(I4549&lt;&gt;"", HLOOKUP(L$2+$A4549,Sheet2!BX:NK,2,0),""),"")</f>
        <v/>
      </c>
      <c r="L4549" t="str">
        <f>IF(OR(HLOOKUP(L$2+$A4549,Sheet2!BX:NK,$B4549,0),HLOOKUP(L$2+$A4549,Sheet2!BX:NK,$B4549,0)&lt;&gt;""),HLOOKUP(L$2+$A4549,Sheet2!BX:NK,$B4549,0),"")</f>
        <v/>
      </c>
      <c r="M4549" t="str">
        <f>IF(OR(HLOOKUP(M$2+$A4549,Sheet2!BY:NL,$B4549,0),HLOOKUP(M$2+$A4549,Sheet2!BY:NL,$B4549,0)&lt;&gt;""),HLOOKUP(M$2+$A4549,Sheet2!BY:NL,$B4549,0),"")</f>
        <v/>
      </c>
      <c r="N4549" t="str">
        <f>IF(OR(HLOOKUP(N$2+$A4549,Sheet2!BZ:NM,$B4549,0),HLOOKUP(N$2+$A4549,Sheet2!BZ:NM,$B4549,0)&lt;&gt;""),HLOOKUP(N$2+$A4549,Sheet2!BZ:NM,$B4549,0),"")</f>
        <v/>
      </c>
      <c r="O4549" t="str">
        <f>IF(OR(HLOOKUP(O$2+$A4549,Sheet2!CA:NN,$B4549,0),HLOOKUP(O$2+$A4549,Sheet2!CA:NN,$B4549,0)&lt;&gt;""),HLOOKUP(O$2+$A4549,Sheet2!CA:NN,$B4549,0),"")</f>
        <v/>
      </c>
      <c r="P4549" t="str">
        <f>IF(OR(HLOOKUP(P$2+$A4549,Sheet2!CB:NO,$B4549,0),HLOOKUP(P$2+$A4549,Sheet2!CB:NO,$B4549,0)&lt;&gt;""),HLOOKUP(P$2+$A4549,Sheet2!CB:NO,$B4549,0),"")</f>
        <v/>
      </c>
      <c r="Q4549" t="str">
        <f>IF(OR(HLOOKUP(Q$2+$A4549,Sheet2!CC:NO,$B4549,0),HLOOKUP(Q$2+$A4549,Sheet2!CC:NO,$B4549,0)&lt;&gt;""),HLOOKUP(Q$2+$A4549,Sheet2!CC:NO,$B4549,0),"")</f>
        <v/>
      </c>
    </row>
    <row r="4550" spans="1:17" x14ac:dyDescent="0.25">
      <c r="A4550" s="64">
        <f t="shared" ref="A4550:A4613" si="571">IF(C4550&lt;&gt;1,A4549+6,0)</f>
        <v>36</v>
      </c>
      <c r="B4550" s="64">
        <f t="shared" ref="B4550:B4613" si="572">IF(C4550&lt;&gt;1,B4549,B4549+1)</f>
        <v>459</v>
      </c>
      <c r="C4550" s="64">
        <f t="shared" ref="C4550:C4613" si="573">IF($C$3-C4549=0,1,C4549+1)</f>
        <v>7</v>
      </c>
      <c r="D4550" s="64">
        <f t="shared" ref="D4550:D4613" si="574">IF(C4550=1,D4549+1,D4549)</f>
        <v>455</v>
      </c>
      <c r="E4550" s="64">
        <f t="shared" ref="E4550:E4613" si="575">IF(D4550&lt;&gt;D4549,E4549+5,E4549)</f>
        <v>2271</v>
      </c>
      <c r="F4550" s="64" t="str">
        <f t="shared" si="568"/>
        <v/>
      </c>
      <c r="G4550" s="64" t="str">
        <f t="shared" si="569"/>
        <v/>
      </c>
      <c r="H4550" s="64" t="str">
        <f t="shared" si="570"/>
        <v/>
      </c>
      <c r="I4550" s="80" t="str">
        <f>IFERROR(VLOOKUP(D4550,Sheet2!A:B,2,0),"")</f>
        <v/>
      </c>
      <c r="J4550" s="64" t="str">
        <f>IFERROR(IF(I4550&lt;&gt;"",VLOOKUP(I4550,Sheet2!B:C,2,0),""),"")</f>
        <v/>
      </c>
      <c r="K4550" s="64" t="str">
        <f>IFERROR( IF(I4550&lt;&gt;"", HLOOKUP(L$2+$A4550,Sheet2!BX:NK,2,0),""),"")</f>
        <v/>
      </c>
      <c r="L4550" t="str">
        <f>IF(OR(HLOOKUP(L$2+$A4550,Sheet2!BX:NK,$B4550,0),HLOOKUP(L$2+$A4550,Sheet2!BX:NK,$B4550,0)&lt;&gt;""),HLOOKUP(L$2+$A4550,Sheet2!BX:NK,$B4550,0),"")</f>
        <v/>
      </c>
      <c r="M4550" t="str">
        <f>IF(OR(HLOOKUP(M$2+$A4550,Sheet2!BY:NL,$B4550,0),HLOOKUP(M$2+$A4550,Sheet2!BY:NL,$B4550,0)&lt;&gt;""),HLOOKUP(M$2+$A4550,Sheet2!BY:NL,$B4550,0),"")</f>
        <v/>
      </c>
      <c r="N4550" t="str">
        <f>IF(OR(HLOOKUP(N$2+$A4550,Sheet2!BZ:NM,$B4550,0),HLOOKUP(N$2+$A4550,Sheet2!BZ:NM,$B4550,0)&lt;&gt;""),HLOOKUP(N$2+$A4550,Sheet2!BZ:NM,$B4550,0),"")</f>
        <v/>
      </c>
      <c r="O4550" t="str">
        <f>IF(OR(HLOOKUP(O$2+$A4550,Sheet2!CA:NN,$B4550,0),HLOOKUP(O$2+$A4550,Sheet2!CA:NN,$B4550,0)&lt;&gt;""),HLOOKUP(O$2+$A4550,Sheet2!CA:NN,$B4550,0),"")</f>
        <v/>
      </c>
      <c r="P4550" t="str">
        <f>IF(OR(HLOOKUP(P$2+$A4550,Sheet2!CB:NO,$B4550,0),HLOOKUP(P$2+$A4550,Sheet2!CB:NO,$B4550,0)&lt;&gt;""),HLOOKUP(P$2+$A4550,Sheet2!CB:NO,$B4550,0),"")</f>
        <v/>
      </c>
      <c r="Q4550" t="str">
        <f>IF(OR(HLOOKUP(Q$2+$A4550,Sheet2!CC:NO,$B4550,0),HLOOKUP(Q$2+$A4550,Sheet2!CC:NO,$B4550,0)&lt;&gt;""),HLOOKUP(Q$2+$A4550,Sheet2!CC:NO,$B4550,0),"")</f>
        <v/>
      </c>
    </row>
    <row r="4551" spans="1:17" x14ac:dyDescent="0.25">
      <c r="A4551" s="64">
        <f t="shared" si="571"/>
        <v>42</v>
      </c>
      <c r="B4551" s="64">
        <f t="shared" si="572"/>
        <v>459</v>
      </c>
      <c r="C4551" s="64">
        <f t="shared" si="573"/>
        <v>8</v>
      </c>
      <c r="D4551" s="64">
        <f t="shared" si="574"/>
        <v>455</v>
      </c>
      <c r="E4551" s="64">
        <f t="shared" si="575"/>
        <v>2271</v>
      </c>
      <c r="F4551" s="64" t="str">
        <f t="shared" si="568"/>
        <v/>
      </c>
      <c r="G4551" s="64" t="str">
        <f t="shared" si="569"/>
        <v/>
      </c>
      <c r="H4551" s="64" t="str">
        <f t="shared" si="570"/>
        <v/>
      </c>
      <c r="I4551" s="80" t="str">
        <f>IFERROR(VLOOKUP(D4551,Sheet2!A:B,2,0),"")</f>
        <v/>
      </c>
      <c r="J4551" s="64" t="str">
        <f>IFERROR(IF(I4551&lt;&gt;"",VLOOKUP(I4551,Sheet2!B:C,2,0),""),"")</f>
        <v/>
      </c>
      <c r="K4551" s="64" t="str">
        <f>IFERROR( IF(I4551&lt;&gt;"", HLOOKUP(L$2+$A4551,Sheet2!BX:NK,2,0),""),"")</f>
        <v/>
      </c>
      <c r="L4551" t="str">
        <f>IF(OR(HLOOKUP(L$2+$A4551,Sheet2!BX:NK,$B4551,0),HLOOKUP(L$2+$A4551,Sheet2!BX:NK,$B4551,0)&lt;&gt;""),HLOOKUP(L$2+$A4551,Sheet2!BX:NK,$B4551,0),"")</f>
        <v/>
      </c>
      <c r="M4551" t="str">
        <f>IF(OR(HLOOKUP(M$2+$A4551,Sheet2!BY:NL,$B4551,0),HLOOKUP(M$2+$A4551,Sheet2!BY:NL,$B4551,0)&lt;&gt;""),HLOOKUP(M$2+$A4551,Sheet2!BY:NL,$B4551,0),"")</f>
        <v/>
      </c>
      <c r="N4551" t="str">
        <f>IF(OR(HLOOKUP(N$2+$A4551,Sheet2!BZ:NM,$B4551,0),HLOOKUP(N$2+$A4551,Sheet2!BZ:NM,$B4551,0)&lt;&gt;""),HLOOKUP(N$2+$A4551,Sheet2!BZ:NM,$B4551,0),"")</f>
        <v/>
      </c>
      <c r="O4551" t="str">
        <f>IF(OR(HLOOKUP(O$2+$A4551,Sheet2!CA:NN,$B4551,0),HLOOKUP(O$2+$A4551,Sheet2!CA:NN,$B4551,0)&lt;&gt;""),HLOOKUP(O$2+$A4551,Sheet2!CA:NN,$B4551,0),"")</f>
        <v/>
      </c>
      <c r="P4551" t="str">
        <f>IF(OR(HLOOKUP(P$2+$A4551,Sheet2!CB:NO,$B4551,0),HLOOKUP(P$2+$A4551,Sheet2!CB:NO,$B4551,0)&lt;&gt;""),HLOOKUP(P$2+$A4551,Sheet2!CB:NO,$B4551,0),"")</f>
        <v/>
      </c>
      <c r="Q4551" t="str">
        <f>IF(OR(HLOOKUP(Q$2+$A4551,Sheet2!CC:NO,$B4551,0),HLOOKUP(Q$2+$A4551,Sheet2!CC:NO,$B4551,0)&lt;&gt;""),HLOOKUP(Q$2+$A4551,Sheet2!CC:NO,$B4551,0),"")</f>
        <v/>
      </c>
    </row>
    <row r="4552" spans="1:17" x14ac:dyDescent="0.25">
      <c r="A4552" s="64">
        <f t="shared" si="571"/>
        <v>48</v>
      </c>
      <c r="B4552" s="64">
        <f t="shared" si="572"/>
        <v>459</v>
      </c>
      <c r="C4552" s="64">
        <f t="shared" si="573"/>
        <v>9</v>
      </c>
      <c r="D4552" s="64">
        <f t="shared" si="574"/>
        <v>455</v>
      </c>
      <c r="E4552" s="64">
        <f t="shared" si="575"/>
        <v>2271</v>
      </c>
      <c r="F4552" s="64" t="str">
        <f t="shared" si="568"/>
        <v/>
      </c>
      <c r="G4552" s="64" t="str">
        <f t="shared" si="569"/>
        <v/>
      </c>
      <c r="H4552" s="64" t="str">
        <f t="shared" si="570"/>
        <v/>
      </c>
      <c r="I4552" s="80" t="str">
        <f>IFERROR(VLOOKUP(D4552,Sheet2!A:B,2,0),"")</f>
        <v/>
      </c>
      <c r="J4552" s="64" t="str">
        <f>IFERROR(IF(I4552&lt;&gt;"",VLOOKUP(I4552,Sheet2!B:C,2,0),""),"")</f>
        <v/>
      </c>
      <c r="K4552" s="64" t="str">
        <f>IFERROR( IF(I4552&lt;&gt;"", HLOOKUP(L$2+$A4552,Sheet2!BX:NK,2,0),""),"")</f>
        <v/>
      </c>
      <c r="L4552" t="str">
        <f>IF(OR(HLOOKUP(L$2+$A4552,Sheet2!BX:NK,$B4552,0),HLOOKUP(L$2+$A4552,Sheet2!BX:NK,$B4552,0)&lt;&gt;""),HLOOKUP(L$2+$A4552,Sheet2!BX:NK,$B4552,0),"")</f>
        <v/>
      </c>
      <c r="M4552" t="str">
        <f>IF(OR(HLOOKUP(M$2+$A4552,Sheet2!BY:NL,$B4552,0),HLOOKUP(M$2+$A4552,Sheet2!BY:NL,$B4552,0)&lt;&gt;""),HLOOKUP(M$2+$A4552,Sheet2!BY:NL,$B4552,0),"")</f>
        <v/>
      </c>
      <c r="N4552" t="str">
        <f>IF(OR(HLOOKUP(N$2+$A4552,Sheet2!BZ:NM,$B4552,0),HLOOKUP(N$2+$A4552,Sheet2!BZ:NM,$B4552,0)&lt;&gt;""),HLOOKUP(N$2+$A4552,Sheet2!BZ:NM,$B4552,0),"")</f>
        <v/>
      </c>
      <c r="O4552" t="str">
        <f>IF(OR(HLOOKUP(O$2+$A4552,Sheet2!CA:NN,$B4552,0),HLOOKUP(O$2+$A4552,Sheet2!CA:NN,$B4552,0)&lt;&gt;""),HLOOKUP(O$2+$A4552,Sheet2!CA:NN,$B4552,0),"")</f>
        <v/>
      </c>
      <c r="P4552" t="str">
        <f>IF(OR(HLOOKUP(P$2+$A4552,Sheet2!CB:NO,$B4552,0),HLOOKUP(P$2+$A4552,Sheet2!CB:NO,$B4552,0)&lt;&gt;""),HLOOKUP(P$2+$A4552,Sheet2!CB:NO,$B4552,0),"")</f>
        <v/>
      </c>
      <c r="Q4552" t="str">
        <f>IF(OR(HLOOKUP(Q$2+$A4552,Sheet2!CC:NO,$B4552,0),HLOOKUP(Q$2+$A4552,Sheet2!CC:NO,$B4552,0)&lt;&gt;""),HLOOKUP(Q$2+$A4552,Sheet2!CC:NO,$B4552,0),"")</f>
        <v/>
      </c>
    </row>
    <row r="4553" spans="1:17" x14ac:dyDescent="0.25">
      <c r="A4553" s="64">
        <f t="shared" si="571"/>
        <v>54</v>
      </c>
      <c r="B4553" s="64">
        <f t="shared" si="572"/>
        <v>459</v>
      </c>
      <c r="C4553" s="64">
        <f t="shared" si="573"/>
        <v>10</v>
      </c>
      <c r="D4553" s="64">
        <f t="shared" si="574"/>
        <v>455</v>
      </c>
      <c r="E4553" s="64">
        <f t="shared" si="575"/>
        <v>2271</v>
      </c>
      <c r="F4553" s="64" t="str">
        <f t="shared" si="568"/>
        <v/>
      </c>
      <c r="G4553" s="64" t="str">
        <f t="shared" si="569"/>
        <v/>
      </c>
      <c r="H4553" s="64" t="str">
        <f t="shared" si="570"/>
        <v/>
      </c>
      <c r="I4553" s="80" t="str">
        <f>IFERROR(VLOOKUP(D4553,Sheet2!A:B,2,0),"")</f>
        <v/>
      </c>
      <c r="J4553" s="64" t="str">
        <f>IFERROR(IF(I4553&lt;&gt;"",VLOOKUP(I4553,Sheet2!B:C,2,0),""),"")</f>
        <v/>
      </c>
      <c r="K4553" s="64" t="str">
        <f>IFERROR( IF(I4553&lt;&gt;"", HLOOKUP(L$2+$A4553,Sheet2!BX:NK,2,0),""),"")</f>
        <v/>
      </c>
      <c r="L4553" t="str">
        <f>IF(OR(HLOOKUP(L$2+$A4553,Sheet2!BX:NK,$B4553,0),HLOOKUP(L$2+$A4553,Sheet2!BX:NK,$B4553,0)&lt;&gt;""),HLOOKUP(L$2+$A4553,Sheet2!BX:NK,$B4553,0),"")</f>
        <v/>
      </c>
      <c r="M4553" t="str">
        <f>IF(OR(HLOOKUP(M$2+$A4553,Sheet2!BY:NL,$B4553,0),HLOOKUP(M$2+$A4553,Sheet2!BY:NL,$B4553,0)&lt;&gt;""),HLOOKUP(M$2+$A4553,Sheet2!BY:NL,$B4553,0),"")</f>
        <v/>
      </c>
      <c r="N4553" t="str">
        <f>IF(OR(HLOOKUP(N$2+$A4553,Sheet2!BZ:NM,$B4553,0),HLOOKUP(N$2+$A4553,Sheet2!BZ:NM,$B4553,0)&lt;&gt;""),HLOOKUP(N$2+$A4553,Sheet2!BZ:NM,$B4553,0),"")</f>
        <v/>
      </c>
      <c r="O4553" t="str">
        <f>IF(OR(HLOOKUP(O$2+$A4553,Sheet2!CA:NN,$B4553,0),HLOOKUP(O$2+$A4553,Sheet2!CA:NN,$B4553,0)&lt;&gt;""),HLOOKUP(O$2+$A4553,Sheet2!CA:NN,$B4553,0),"")</f>
        <v/>
      </c>
      <c r="P4553" t="str">
        <f>IF(OR(HLOOKUP(P$2+$A4553,Sheet2!CB:NO,$B4553,0),HLOOKUP(P$2+$A4553,Sheet2!CB:NO,$B4553,0)&lt;&gt;""),HLOOKUP(P$2+$A4553,Sheet2!CB:NO,$B4553,0),"")</f>
        <v/>
      </c>
      <c r="Q4553" t="str">
        <f>IF(OR(HLOOKUP(Q$2+$A4553,Sheet2!CC:NO,$B4553,0),HLOOKUP(Q$2+$A4553,Sheet2!CC:NO,$B4553,0)&lt;&gt;""),HLOOKUP(Q$2+$A4553,Sheet2!CC:NO,$B4553,0),"")</f>
        <v/>
      </c>
    </row>
    <row r="4554" spans="1:17" x14ac:dyDescent="0.25">
      <c r="A4554" s="64">
        <f t="shared" si="571"/>
        <v>0</v>
      </c>
      <c r="B4554" s="64">
        <f t="shared" si="572"/>
        <v>460</v>
      </c>
      <c r="C4554" s="64">
        <f t="shared" si="573"/>
        <v>1</v>
      </c>
      <c r="D4554" s="64">
        <f t="shared" si="574"/>
        <v>456</v>
      </c>
      <c r="E4554" s="64">
        <f t="shared" si="575"/>
        <v>2276</v>
      </c>
      <c r="F4554" s="64" t="str">
        <f t="shared" si="568"/>
        <v/>
      </c>
      <c r="G4554" s="64" t="str">
        <f t="shared" si="569"/>
        <v/>
      </c>
      <c r="H4554" s="64" t="str">
        <f t="shared" si="570"/>
        <v/>
      </c>
      <c r="I4554" s="80" t="str">
        <f>IFERROR(VLOOKUP(D4554,Sheet2!A:B,2,0),"")</f>
        <v/>
      </c>
      <c r="J4554" s="64" t="str">
        <f>IFERROR(IF(I4554&lt;&gt;"",VLOOKUP(I4554,Sheet2!B:C,2,0),""),"")</f>
        <v/>
      </c>
      <c r="K4554" s="64" t="str">
        <f>IFERROR( IF(I4554&lt;&gt;"", HLOOKUP(L$2+$A4554,Sheet2!BX:NK,2,0),""),"")</f>
        <v/>
      </c>
      <c r="L4554" t="str">
        <f>IF(OR(HLOOKUP(L$2+$A4554,Sheet2!BX:NK,$B4554,0),HLOOKUP(L$2+$A4554,Sheet2!BX:NK,$B4554,0)&lt;&gt;""),HLOOKUP(L$2+$A4554,Sheet2!BX:NK,$B4554,0),"")</f>
        <v/>
      </c>
      <c r="M4554" t="str">
        <f>IF(OR(HLOOKUP(M$2+$A4554,Sheet2!BY:NL,$B4554,0),HLOOKUP(M$2+$A4554,Sheet2!BY:NL,$B4554,0)&lt;&gt;""),HLOOKUP(M$2+$A4554,Sheet2!BY:NL,$B4554,0),"")</f>
        <v/>
      </c>
      <c r="N4554" t="str">
        <f>IF(OR(HLOOKUP(N$2+$A4554,Sheet2!BZ:NM,$B4554,0),HLOOKUP(N$2+$A4554,Sheet2!BZ:NM,$B4554,0)&lt;&gt;""),HLOOKUP(N$2+$A4554,Sheet2!BZ:NM,$B4554,0),"")</f>
        <v/>
      </c>
      <c r="O4554" t="str">
        <f>IF(OR(HLOOKUP(O$2+$A4554,Sheet2!CA:NN,$B4554,0),HLOOKUP(O$2+$A4554,Sheet2!CA:NN,$B4554,0)&lt;&gt;""),HLOOKUP(O$2+$A4554,Sheet2!CA:NN,$B4554,0),"")</f>
        <v/>
      </c>
      <c r="P4554" t="str">
        <f>IF(OR(HLOOKUP(P$2+$A4554,Sheet2!CB:NO,$B4554,0),HLOOKUP(P$2+$A4554,Sheet2!CB:NO,$B4554,0)&lt;&gt;""),HLOOKUP(P$2+$A4554,Sheet2!CB:NO,$B4554,0),"")</f>
        <v/>
      </c>
      <c r="Q4554" t="str">
        <f>IF(OR(HLOOKUP(Q$2+$A4554,Sheet2!CC:NO,$B4554,0),HLOOKUP(Q$2+$A4554,Sheet2!CC:NO,$B4554,0)&lt;&gt;""),HLOOKUP(Q$2+$A4554,Sheet2!CC:NO,$B4554,0),"")</f>
        <v/>
      </c>
    </row>
    <row r="4555" spans="1:17" x14ac:dyDescent="0.25">
      <c r="A4555" s="64">
        <f t="shared" si="571"/>
        <v>6</v>
      </c>
      <c r="B4555" s="64">
        <f t="shared" si="572"/>
        <v>460</v>
      </c>
      <c r="C4555" s="64">
        <f t="shared" si="573"/>
        <v>2</v>
      </c>
      <c r="D4555" s="64">
        <f t="shared" si="574"/>
        <v>456</v>
      </c>
      <c r="E4555" s="64">
        <f t="shared" si="575"/>
        <v>2276</v>
      </c>
      <c r="F4555" s="64" t="str">
        <f t="shared" si="568"/>
        <v/>
      </c>
      <c r="G4555" s="64" t="str">
        <f t="shared" si="569"/>
        <v/>
      </c>
      <c r="H4555" s="64" t="str">
        <f t="shared" si="570"/>
        <v/>
      </c>
      <c r="I4555" s="80" t="str">
        <f>IFERROR(VLOOKUP(D4555,Sheet2!A:B,2,0),"")</f>
        <v/>
      </c>
      <c r="J4555" s="64" t="str">
        <f>IFERROR(IF(I4555&lt;&gt;"",VLOOKUP(I4555,Sheet2!B:C,2,0),""),"")</f>
        <v/>
      </c>
      <c r="K4555" s="64" t="str">
        <f>IFERROR( IF(I4555&lt;&gt;"", HLOOKUP(L$2+$A4555,Sheet2!BX:NK,2,0),""),"")</f>
        <v/>
      </c>
      <c r="L4555" t="str">
        <f>IF(OR(HLOOKUP(L$2+$A4555,Sheet2!BX:NK,$B4555,0),HLOOKUP(L$2+$A4555,Sheet2!BX:NK,$B4555,0)&lt;&gt;""),HLOOKUP(L$2+$A4555,Sheet2!BX:NK,$B4555,0),"")</f>
        <v/>
      </c>
      <c r="M4555" t="str">
        <f>IF(OR(HLOOKUP(M$2+$A4555,Sheet2!BY:NL,$B4555,0),HLOOKUP(M$2+$A4555,Sheet2!BY:NL,$B4555,0)&lt;&gt;""),HLOOKUP(M$2+$A4555,Sheet2!BY:NL,$B4555,0),"")</f>
        <v/>
      </c>
      <c r="N4555" t="str">
        <f>IF(OR(HLOOKUP(N$2+$A4555,Sheet2!BZ:NM,$B4555,0),HLOOKUP(N$2+$A4555,Sheet2!BZ:NM,$B4555,0)&lt;&gt;""),HLOOKUP(N$2+$A4555,Sheet2!BZ:NM,$B4555,0),"")</f>
        <v/>
      </c>
      <c r="O4555" t="str">
        <f>IF(OR(HLOOKUP(O$2+$A4555,Sheet2!CA:NN,$B4555,0),HLOOKUP(O$2+$A4555,Sheet2!CA:NN,$B4555,0)&lt;&gt;""),HLOOKUP(O$2+$A4555,Sheet2!CA:NN,$B4555,0),"")</f>
        <v/>
      </c>
      <c r="P4555" t="str">
        <f>IF(OR(HLOOKUP(P$2+$A4555,Sheet2!CB:NO,$B4555,0),HLOOKUP(P$2+$A4555,Sheet2!CB:NO,$B4555,0)&lt;&gt;""),HLOOKUP(P$2+$A4555,Sheet2!CB:NO,$B4555,0),"")</f>
        <v/>
      </c>
      <c r="Q4555" t="str">
        <f>IF(OR(HLOOKUP(Q$2+$A4555,Sheet2!CC:NO,$B4555,0),HLOOKUP(Q$2+$A4555,Sheet2!CC:NO,$B4555,0)&lt;&gt;""),HLOOKUP(Q$2+$A4555,Sheet2!CC:NO,$B4555,0),"")</f>
        <v/>
      </c>
    </row>
    <row r="4556" spans="1:17" x14ac:dyDescent="0.25">
      <c r="A4556" s="64">
        <f t="shared" si="571"/>
        <v>12</v>
      </c>
      <c r="B4556" s="64">
        <f t="shared" si="572"/>
        <v>460</v>
      </c>
      <c r="C4556" s="64">
        <f t="shared" si="573"/>
        <v>3</v>
      </c>
      <c r="D4556" s="64">
        <f t="shared" si="574"/>
        <v>456</v>
      </c>
      <c r="E4556" s="64">
        <f t="shared" si="575"/>
        <v>2276</v>
      </c>
      <c r="F4556" s="64" t="str">
        <f t="shared" si="568"/>
        <v/>
      </c>
      <c r="G4556" s="64" t="str">
        <f t="shared" si="569"/>
        <v/>
      </c>
      <c r="H4556" s="64" t="str">
        <f t="shared" si="570"/>
        <v/>
      </c>
      <c r="I4556" s="80" t="str">
        <f>IFERROR(VLOOKUP(D4556,Sheet2!A:B,2,0),"")</f>
        <v/>
      </c>
      <c r="J4556" s="64" t="str">
        <f>IFERROR(IF(I4556&lt;&gt;"",VLOOKUP(I4556,Sheet2!B:C,2,0),""),"")</f>
        <v/>
      </c>
      <c r="K4556" s="64" t="str">
        <f>IFERROR( IF(I4556&lt;&gt;"", HLOOKUP(L$2+$A4556,Sheet2!BX:NK,2,0),""),"")</f>
        <v/>
      </c>
      <c r="L4556" t="str">
        <f>IF(OR(HLOOKUP(L$2+$A4556,Sheet2!BX:NK,$B4556,0),HLOOKUP(L$2+$A4556,Sheet2!BX:NK,$B4556,0)&lt;&gt;""),HLOOKUP(L$2+$A4556,Sheet2!BX:NK,$B4556,0),"")</f>
        <v/>
      </c>
      <c r="M4556" t="str">
        <f>IF(OR(HLOOKUP(M$2+$A4556,Sheet2!BY:NL,$B4556,0),HLOOKUP(M$2+$A4556,Sheet2!BY:NL,$B4556,0)&lt;&gt;""),HLOOKUP(M$2+$A4556,Sheet2!BY:NL,$B4556,0),"")</f>
        <v/>
      </c>
      <c r="N4556" t="str">
        <f>IF(OR(HLOOKUP(N$2+$A4556,Sheet2!BZ:NM,$B4556,0),HLOOKUP(N$2+$A4556,Sheet2!BZ:NM,$B4556,0)&lt;&gt;""),HLOOKUP(N$2+$A4556,Sheet2!BZ:NM,$B4556,0),"")</f>
        <v/>
      </c>
      <c r="O4556" t="str">
        <f>IF(OR(HLOOKUP(O$2+$A4556,Sheet2!CA:NN,$B4556,0),HLOOKUP(O$2+$A4556,Sheet2!CA:NN,$B4556,0)&lt;&gt;""),HLOOKUP(O$2+$A4556,Sheet2!CA:NN,$B4556,0),"")</f>
        <v/>
      </c>
      <c r="P4556" t="str">
        <f>IF(OR(HLOOKUP(P$2+$A4556,Sheet2!CB:NO,$B4556,0),HLOOKUP(P$2+$A4556,Sheet2!CB:NO,$B4556,0)&lt;&gt;""),HLOOKUP(P$2+$A4556,Sheet2!CB:NO,$B4556,0),"")</f>
        <v/>
      </c>
      <c r="Q4556" t="str">
        <f>IF(OR(HLOOKUP(Q$2+$A4556,Sheet2!CC:NO,$B4556,0),HLOOKUP(Q$2+$A4556,Sheet2!CC:NO,$B4556,0)&lt;&gt;""),HLOOKUP(Q$2+$A4556,Sheet2!CC:NO,$B4556,0),"")</f>
        <v/>
      </c>
    </row>
    <row r="4557" spans="1:17" x14ac:dyDescent="0.25">
      <c r="A4557" s="64">
        <f t="shared" si="571"/>
        <v>18</v>
      </c>
      <c r="B4557" s="64">
        <f t="shared" si="572"/>
        <v>460</v>
      </c>
      <c r="C4557" s="64">
        <f t="shared" si="573"/>
        <v>4</v>
      </c>
      <c r="D4557" s="64">
        <f t="shared" si="574"/>
        <v>456</v>
      </c>
      <c r="E4557" s="64">
        <f t="shared" si="575"/>
        <v>2276</v>
      </c>
      <c r="F4557" s="64" t="str">
        <f t="shared" si="568"/>
        <v/>
      </c>
      <c r="G4557" s="64" t="str">
        <f t="shared" si="569"/>
        <v/>
      </c>
      <c r="H4557" s="64" t="str">
        <f t="shared" si="570"/>
        <v/>
      </c>
      <c r="I4557" s="80" t="str">
        <f>IFERROR(VLOOKUP(D4557,Sheet2!A:B,2,0),"")</f>
        <v/>
      </c>
      <c r="J4557" s="64" t="str">
        <f>IFERROR(IF(I4557&lt;&gt;"",VLOOKUP(I4557,Sheet2!B:C,2,0),""),"")</f>
        <v/>
      </c>
      <c r="K4557" s="64" t="str">
        <f>IFERROR( IF(I4557&lt;&gt;"", HLOOKUP(L$2+$A4557,Sheet2!BX:NK,2,0),""),"")</f>
        <v/>
      </c>
      <c r="L4557" t="str">
        <f>IF(OR(HLOOKUP(L$2+$A4557,Sheet2!BX:NK,$B4557,0),HLOOKUP(L$2+$A4557,Sheet2!BX:NK,$B4557,0)&lt;&gt;""),HLOOKUP(L$2+$A4557,Sheet2!BX:NK,$B4557,0),"")</f>
        <v/>
      </c>
      <c r="M4557" t="str">
        <f>IF(OR(HLOOKUP(M$2+$A4557,Sheet2!BY:NL,$B4557,0),HLOOKUP(M$2+$A4557,Sheet2!BY:NL,$B4557,0)&lt;&gt;""),HLOOKUP(M$2+$A4557,Sheet2!BY:NL,$B4557,0),"")</f>
        <v/>
      </c>
      <c r="N4557" t="str">
        <f>IF(OR(HLOOKUP(N$2+$A4557,Sheet2!BZ:NM,$B4557,0),HLOOKUP(N$2+$A4557,Sheet2!BZ:NM,$B4557,0)&lt;&gt;""),HLOOKUP(N$2+$A4557,Sheet2!BZ:NM,$B4557,0),"")</f>
        <v/>
      </c>
      <c r="O4557" t="str">
        <f>IF(OR(HLOOKUP(O$2+$A4557,Sheet2!CA:NN,$B4557,0),HLOOKUP(O$2+$A4557,Sheet2!CA:NN,$B4557,0)&lt;&gt;""),HLOOKUP(O$2+$A4557,Sheet2!CA:NN,$B4557,0),"")</f>
        <v/>
      </c>
      <c r="P4557" t="str">
        <f>IF(OR(HLOOKUP(P$2+$A4557,Sheet2!CB:NO,$B4557,0),HLOOKUP(P$2+$A4557,Sheet2!CB:NO,$B4557,0)&lt;&gt;""),HLOOKUP(P$2+$A4557,Sheet2!CB:NO,$B4557,0),"")</f>
        <v/>
      </c>
      <c r="Q4557" t="str">
        <f>IF(OR(HLOOKUP(Q$2+$A4557,Sheet2!CC:NO,$B4557,0),HLOOKUP(Q$2+$A4557,Sheet2!CC:NO,$B4557,0)&lt;&gt;""),HLOOKUP(Q$2+$A4557,Sheet2!CC:NO,$B4557,0),"")</f>
        <v/>
      </c>
    </row>
    <row r="4558" spans="1:17" x14ac:dyDescent="0.25">
      <c r="A4558" s="64">
        <f t="shared" si="571"/>
        <v>24</v>
      </c>
      <c r="B4558" s="64">
        <f t="shared" si="572"/>
        <v>460</v>
      </c>
      <c r="C4558" s="64">
        <f t="shared" si="573"/>
        <v>5</v>
      </c>
      <c r="D4558" s="64">
        <f t="shared" si="574"/>
        <v>456</v>
      </c>
      <c r="E4558" s="64">
        <f t="shared" si="575"/>
        <v>2276</v>
      </c>
      <c r="F4558" s="64" t="str">
        <f t="shared" si="568"/>
        <v/>
      </c>
      <c r="G4558" s="64" t="str">
        <f t="shared" si="569"/>
        <v/>
      </c>
      <c r="H4558" s="64" t="str">
        <f t="shared" si="570"/>
        <v/>
      </c>
      <c r="I4558" s="80" t="str">
        <f>IFERROR(VLOOKUP(D4558,Sheet2!A:B,2,0),"")</f>
        <v/>
      </c>
      <c r="J4558" s="64" t="str">
        <f>IFERROR(IF(I4558&lt;&gt;"",VLOOKUP(I4558,Sheet2!B:C,2,0),""),"")</f>
        <v/>
      </c>
      <c r="K4558" s="64" t="str">
        <f>IFERROR( IF(I4558&lt;&gt;"", HLOOKUP(L$2+$A4558,Sheet2!BX:NK,2,0),""),"")</f>
        <v/>
      </c>
      <c r="L4558" t="str">
        <f>IF(OR(HLOOKUP(L$2+$A4558,Sheet2!BX:NK,$B4558,0),HLOOKUP(L$2+$A4558,Sheet2!BX:NK,$B4558,0)&lt;&gt;""),HLOOKUP(L$2+$A4558,Sheet2!BX:NK,$B4558,0),"")</f>
        <v/>
      </c>
      <c r="M4558" t="str">
        <f>IF(OR(HLOOKUP(M$2+$A4558,Sheet2!BY:NL,$B4558,0),HLOOKUP(M$2+$A4558,Sheet2!BY:NL,$B4558,0)&lt;&gt;""),HLOOKUP(M$2+$A4558,Sheet2!BY:NL,$B4558,0),"")</f>
        <v/>
      </c>
      <c r="N4558" t="str">
        <f>IF(OR(HLOOKUP(N$2+$A4558,Sheet2!BZ:NM,$B4558,0),HLOOKUP(N$2+$A4558,Sheet2!BZ:NM,$B4558,0)&lt;&gt;""),HLOOKUP(N$2+$A4558,Sheet2!BZ:NM,$B4558,0),"")</f>
        <v/>
      </c>
      <c r="O4558" t="str">
        <f>IF(OR(HLOOKUP(O$2+$A4558,Sheet2!CA:NN,$B4558,0),HLOOKUP(O$2+$A4558,Sheet2!CA:NN,$B4558,0)&lt;&gt;""),HLOOKUP(O$2+$A4558,Sheet2!CA:NN,$B4558,0),"")</f>
        <v/>
      </c>
      <c r="P4558" t="str">
        <f>IF(OR(HLOOKUP(P$2+$A4558,Sheet2!CB:NO,$B4558,0),HLOOKUP(P$2+$A4558,Sheet2!CB:NO,$B4558,0)&lt;&gt;""),HLOOKUP(P$2+$A4558,Sheet2!CB:NO,$B4558,0),"")</f>
        <v/>
      </c>
      <c r="Q4558" t="str">
        <f>IF(OR(HLOOKUP(Q$2+$A4558,Sheet2!CC:NO,$B4558,0),HLOOKUP(Q$2+$A4558,Sheet2!CC:NO,$B4558,0)&lt;&gt;""),HLOOKUP(Q$2+$A4558,Sheet2!CC:NO,$B4558,0),"")</f>
        <v/>
      </c>
    </row>
    <row r="4559" spans="1:17" x14ac:dyDescent="0.25">
      <c r="A4559" s="64">
        <f t="shared" si="571"/>
        <v>30</v>
      </c>
      <c r="B4559" s="64">
        <f t="shared" si="572"/>
        <v>460</v>
      </c>
      <c r="C4559" s="64">
        <f t="shared" si="573"/>
        <v>6</v>
      </c>
      <c r="D4559" s="64">
        <f t="shared" si="574"/>
        <v>456</v>
      </c>
      <c r="E4559" s="64">
        <f t="shared" si="575"/>
        <v>2276</v>
      </c>
      <c r="F4559" s="64" t="str">
        <f t="shared" si="568"/>
        <v/>
      </c>
      <c r="G4559" s="64" t="str">
        <f t="shared" si="569"/>
        <v/>
      </c>
      <c r="H4559" s="64" t="str">
        <f t="shared" si="570"/>
        <v/>
      </c>
      <c r="I4559" s="80" t="str">
        <f>IFERROR(VLOOKUP(D4559,Sheet2!A:B,2,0),"")</f>
        <v/>
      </c>
      <c r="J4559" s="64" t="str">
        <f>IFERROR(IF(I4559&lt;&gt;"",VLOOKUP(I4559,Sheet2!B:C,2,0),""),"")</f>
        <v/>
      </c>
      <c r="K4559" s="64" t="str">
        <f>IFERROR( IF(I4559&lt;&gt;"", HLOOKUP(L$2+$A4559,Sheet2!BX:NK,2,0),""),"")</f>
        <v/>
      </c>
      <c r="L4559" t="str">
        <f>IF(OR(HLOOKUP(L$2+$A4559,Sheet2!BX:NK,$B4559,0),HLOOKUP(L$2+$A4559,Sheet2!BX:NK,$B4559,0)&lt;&gt;""),HLOOKUP(L$2+$A4559,Sheet2!BX:NK,$B4559,0),"")</f>
        <v/>
      </c>
      <c r="M4559" t="str">
        <f>IF(OR(HLOOKUP(M$2+$A4559,Sheet2!BY:NL,$B4559,0),HLOOKUP(M$2+$A4559,Sheet2!BY:NL,$B4559,0)&lt;&gt;""),HLOOKUP(M$2+$A4559,Sheet2!BY:NL,$B4559,0),"")</f>
        <v/>
      </c>
      <c r="N4559" t="str">
        <f>IF(OR(HLOOKUP(N$2+$A4559,Sheet2!BZ:NM,$B4559,0),HLOOKUP(N$2+$A4559,Sheet2!BZ:NM,$B4559,0)&lt;&gt;""),HLOOKUP(N$2+$A4559,Sheet2!BZ:NM,$B4559,0),"")</f>
        <v/>
      </c>
      <c r="O4559" t="str">
        <f>IF(OR(HLOOKUP(O$2+$A4559,Sheet2!CA:NN,$B4559,0),HLOOKUP(O$2+$A4559,Sheet2!CA:NN,$B4559,0)&lt;&gt;""),HLOOKUP(O$2+$A4559,Sheet2!CA:NN,$B4559,0),"")</f>
        <v/>
      </c>
      <c r="P4559" t="str">
        <f>IF(OR(HLOOKUP(P$2+$A4559,Sheet2!CB:NO,$B4559,0),HLOOKUP(P$2+$A4559,Sheet2!CB:NO,$B4559,0)&lt;&gt;""),HLOOKUP(P$2+$A4559,Sheet2!CB:NO,$B4559,0),"")</f>
        <v/>
      </c>
      <c r="Q4559" t="str">
        <f>IF(OR(HLOOKUP(Q$2+$A4559,Sheet2!CC:NO,$B4559,0),HLOOKUP(Q$2+$A4559,Sheet2!CC:NO,$B4559,0)&lt;&gt;""),HLOOKUP(Q$2+$A4559,Sheet2!CC:NO,$B4559,0),"")</f>
        <v/>
      </c>
    </row>
    <row r="4560" spans="1:17" x14ac:dyDescent="0.25">
      <c r="A4560" s="64">
        <f t="shared" si="571"/>
        <v>36</v>
      </c>
      <c r="B4560" s="64">
        <f t="shared" si="572"/>
        <v>460</v>
      </c>
      <c r="C4560" s="64">
        <f t="shared" si="573"/>
        <v>7</v>
      </c>
      <c r="D4560" s="64">
        <f t="shared" si="574"/>
        <v>456</v>
      </c>
      <c r="E4560" s="64">
        <f t="shared" si="575"/>
        <v>2276</v>
      </c>
      <c r="F4560" s="64" t="str">
        <f t="shared" si="568"/>
        <v/>
      </c>
      <c r="G4560" s="64" t="str">
        <f t="shared" si="569"/>
        <v/>
      </c>
      <c r="H4560" s="64" t="str">
        <f t="shared" si="570"/>
        <v/>
      </c>
      <c r="I4560" s="80" t="str">
        <f>IFERROR(VLOOKUP(D4560,Sheet2!A:B,2,0),"")</f>
        <v/>
      </c>
      <c r="J4560" s="64" t="str">
        <f>IFERROR(IF(I4560&lt;&gt;"",VLOOKUP(I4560,Sheet2!B:C,2,0),""),"")</f>
        <v/>
      </c>
      <c r="K4560" s="64" t="str">
        <f>IFERROR( IF(I4560&lt;&gt;"", HLOOKUP(L$2+$A4560,Sheet2!BX:NK,2,0),""),"")</f>
        <v/>
      </c>
      <c r="L4560" t="str">
        <f>IF(OR(HLOOKUP(L$2+$A4560,Sheet2!BX:NK,$B4560,0),HLOOKUP(L$2+$A4560,Sheet2!BX:NK,$B4560,0)&lt;&gt;""),HLOOKUP(L$2+$A4560,Sheet2!BX:NK,$B4560,0),"")</f>
        <v/>
      </c>
      <c r="M4560" t="str">
        <f>IF(OR(HLOOKUP(M$2+$A4560,Sheet2!BY:NL,$B4560,0),HLOOKUP(M$2+$A4560,Sheet2!BY:NL,$B4560,0)&lt;&gt;""),HLOOKUP(M$2+$A4560,Sheet2!BY:NL,$B4560,0),"")</f>
        <v/>
      </c>
      <c r="N4560" t="str">
        <f>IF(OR(HLOOKUP(N$2+$A4560,Sheet2!BZ:NM,$B4560,0),HLOOKUP(N$2+$A4560,Sheet2!BZ:NM,$B4560,0)&lt;&gt;""),HLOOKUP(N$2+$A4560,Sheet2!BZ:NM,$B4560,0),"")</f>
        <v/>
      </c>
      <c r="O4560" t="str">
        <f>IF(OR(HLOOKUP(O$2+$A4560,Sheet2!CA:NN,$B4560,0),HLOOKUP(O$2+$A4560,Sheet2!CA:NN,$B4560,0)&lt;&gt;""),HLOOKUP(O$2+$A4560,Sheet2!CA:NN,$B4560,0),"")</f>
        <v/>
      </c>
      <c r="P4560" t="str">
        <f>IF(OR(HLOOKUP(P$2+$A4560,Sheet2!CB:NO,$B4560,0),HLOOKUP(P$2+$A4560,Sheet2!CB:NO,$B4560,0)&lt;&gt;""),HLOOKUP(P$2+$A4560,Sheet2!CB:NO,$B4560,0),"")</f>
        <v/>
      </c>
      <c r="Q4560" t="str">
        <f>IF(OR(HLOOKUP(Q$2+$A4560,Sheet2!CC:NO,$B4560,0),HLOOKUP(Q$2+$A4560,Sheet2!CC:NO,$B4560,0)&lt;&gt;""),HLOOKUP(Q$2+$A4560,Sheet2!CC:NO,$B4560,0),"")</f>
        <v/>
      </c>
    </row>
    <row r="4561" spans="1:17" x14ac:dyDescent="0.25">
      <c r="A4561" s="64">
        <f t="shared" si="571"/>
        <v>42</v>
      </c>
      <c r="B4561" s="64">
        <f t="shared" si="572"/>
        <v>460</v>
      </c>
      <c r="C4561" s="64">
        <f t="shared" si="573"/>
        <v>8</v>
      </c>
      <c r="D4561" s="64">
        <f t="shared" si="574"/>
        <v>456</v>
      </c>
      <c r="E4561" s="64">
        <f t="shared" si="575"/>
        <v>2276</v>
      </c>
      <c r="F4561" s="64" t="str">
        <f t="shared" si="568"/>
        <v/>
      </c>
      <c r="G4561" s="64" t="str">
        <f t="shared" si="569"/>
        <v/>
      </c>
      <c r="H4561" s="64" t="str">
        <f t="shared" si="570"/>
        <v/>
      </c>
      <c r="I4561" s="80" t="str">
        <f>IFERROR(VLOOKUP(D4561,Sheet2!A:B,2,0),"")</f>
        <v/>
      </c>
      <c r="J4561" s="64" t="str">
        <f>IFERROR(IF(I4561&lt;&gt;"",VLOOKUP(I4561,Sheet2!B:C,2,0),""),"")</f>
        <v/>
      </c>
      <c r="K4561" s="64" t="str">
        <f>IFERROR( IF(I4561&lt;&gt;"", HLOOKUP(L$2+$A4561,Sheet2!BX:NK,2,0),""),"")</f>
        <v/>
      </c>
      <c r="L4561" t="str">
        <f>IF(OR(HLOOKUP(L$2+$A4561,Sheet2!BX:NK,$B4561,0),HLOOKUP(L$2+$A4561,Sheet2!BX:NK,$B4561,0)&lt;&gt;""),HLOOKUP(L$2+$A4561,Sheet2!BX:NK,$B4561,0),"")</f>
        <v/>
      </c>
      <c r="M4561" t="str">
        <f>IF(OR(HLOOKUP(M$2+$A4561,Sheet2!BY:NL,$B4561,0),HLOOKUP(M$2+$A4561,Sheet2!BY:NL,$B4561,0)&lt;&gt;""),HLOOKUP(M$2+$A4561,Sheet2!BY:NL,$B4561,0),"")</f>
        <v/>
      </c>
      <c r="N4561" t="str">
        <f>IF(OR(HLOOKUP(N$2+$A4561,Sheet2!BZ:NM,$B4561,0),HLOOKUP(N$2+$A4561,Sheet2!BZ:NM,$B4561,0)&lt;&gt;""),HLOOKUP(N$2+$A4561,Sheet2!BZ:NM,$B4561,0),"")</f>
        <v/>
      </c>
      <c r="O4561" t="str">
        <f>IF(OR(HLOOKUP(O$2+$A4561,Sheet2!CA:NN,$B4561,0),HLOOKUP(O$2+$A4561,Sheet2!CA:NN,$B4561,0)&lt;&gt;""),HLOOKUP(O$2+$A4561,Sheet2!CA:NN,$B4561,0),"")</f>
        <v/>
      </c>
      <c r="P4561" t="str">
        <f>IF(OR(HLOOKUP(P$2+$A4561,Sheet2!CB:NO,$B4561,0),HLOOKUP(P$2+$A4561,Sheet2!CB:NO,$B4561,0)&lt;&gt;""),HLOOKUP(P$2+$A4561,Sheet2!CB:NO,$B4561,0),"")</f>
        <v/>
      </c>
      <c r="Q4561" t="str">
        <f>IF(OR(HLOOKUP(Q$2+$A4561,Sheet2!CC:NO,$B4561,0),HLOOKUP(Q$2+$A4561,Sheet2!CC:NO,$B4561,0)&lt;&gt;""),HLOOKUP(Q$2+$A4561,Sheet2!CC:NO,$B4561,0),"")</f>
        <v/>
      </c>
    </row>
    <row r="4562" spans="1:17" x14ac:dyDescent="0.25">
      <c r="A4562" s="64">
        <f t="shared" si="571"/>
        <v>48</v>
      </c>
      <c r="B4562" s="64">
        <f t="shared" si="572"/>
        <v>460</v>
      </c>
      <c r="C4562" s="64">
        <f t="shared" si="573"/>
        <v>9</v>
      </c>
      <c r="D4562" s="64">
        <f t="shared" si="574"/>
        <v>456</v>
      </c>
      <c r="E4562" s="64">
        <f t="shared" si="575"/>
        <v>2276</v>
      </c>
      <c r="F4562" s="64" t="str">
        <f t="shared" si="568"/>
        <v/>
      </c>
      <c r="G4562" s="64" t="str">
        <f t="shared" si="569"/>
        <v/>
      </c>
      <c r="H4562" s="64" t="str">
        <f t="shared" si="570"/>
        <v/>
      </c>
      <c r="I4562" s="80" t="str">
        <f>IFERROR(VLOOKUP(D4562,Sheet2!A:B,2,0),"")</f>
        <v/>
      </c>
      <c r="J4562" s="64" t="str">
        <f>IFERROR(IF(I4562&lt;&gt;"",VLOOKUP(I4562,Sheet2!B:C,2,0),""),"")</f>
        <v/>
      </c>
      <c r="K4562" s="64" t="str">
        <f>IFERROR( IF(I4562&lt;&gt;"", HLOOKUP(L$2+$A4562,Sheet2!BX:NK,2,0),""),"")</f>
        <v/>
      </c>
      <c r="L4562" t="str">
        <f>IF(OR(HLOOKUP(L$2+$A4562,Sheet2!BX:NK,$B4562,0),HLOOKUP(L$2+$A4562,Sheet2!BX:NK,$B4562,0)&lt;&gt;""),HLOOKUP(L$2+$A4562,Sheet2!BX:NK,$B4562,0),"")</f>
        <v/>
      </c>
      <c r="M4562" t="str">
        <f>IF(OR(HLOOKUP(M$2+$A4562,Sheet2!BY:NL,$B4562,0),HLOOKUP(M$2+$A4562,Sheet2!BY:NL,$B4562,0)&lt;&gt;""),HLOOKUP(M$2+$A4562,Sheet2!BY:NL,$B4562,0),"")</f>
        <v/>
      </c>
      <c r="N4562" t="str">
        <f>IF(OR(HLOOKUP(N$2+$A4562,Sheet2!BZ:NM,$B4562,0),HLOOKUP(N$2+$A4562,Sheet2!BZ:NM,$B4562,0)&lt;&gt;""),HLOOKUP(N$2+$A4562,Sheet2!BZ:NM,$B4562,0),"")</f>
        <v/>
      </c>
      <c r="O4562" t="str">
        <f>IF(OR(HLOOKUP(O$2+$A4562,Sheet2!CA:NN,$B4562,0),HLOOKUP(O$2+$A4562,Sheet2!CA:NN,$B4562,0)&lt;&gt;""),HLOOKUP(O$2+$A4562,Sheet2!CA:NN,$B4562,0),"")</f>
        <v/>
      </c>
      <c r="P4562" t="str">
        <f>IF(OR(HLOOKUP(P$2+$A4562,Sheet2!CB:NO,$B4562,0),HLOOKUP(P$2+$A4562,Sheet2!CB:NO,$B4562,0)&lt;&gt;""),HLOOKUP(P$2+$A4562,Sheet2!CB:NO,$B4562,0),"")</f>
        <v/>
      </c>
      <c r="Q4562" t="str">
        <f>IF(OR(HLOOKUP(Q$2+$A4562,Sheet2!CC:NO,$B4562,0),HLOOKUP(Q$2+$A4562,Sheet2!CC:NO,$B4562,0)&lt;&gt;""),HLOOKUP(Q$2+$A4562,Sheet2!CC:NO,$B4562,0),"")</f>
        <v/>
      </c>
    </row>
    <row r="4563" spans="1:17" x14ac:dyDescent="0.25">
      <c r="A4563" s="64">
        <f t="shared" si="571"/>
        <v>54</v>
      </c>
      <c r="B4563" s="64">
        <f t="shared" si="572"/>
        <v>460</v>
      </c>
      <c r="C4563" s="64">
        <f t="shared" si="573"/>
        <v>10</v>
      </c>
      <c r="D4563" s="64">
        <f t="shared" si="574"/>
        <v>456</v>
      </c>
      <c r="E4563" s="64">
        <f t="shared" si="575"/>
        <v>2276</v>
      </c>
      <c r="F4563" s="64" t="str">
        <f t="shared" si="568"/>
        <v/>
      </c>
      <c r="G4563" s="64" t="str">
        <f t="shared" si="569"/>
        <v/>
      </c>
      <c r="H4563" s="64" t="str">
        <f t="shared" si="570"/>
        <v/>
      </c>
      <c r="I4563" s="80" t="str">
        <f>IFERROR(VLOOKUP(D4563,Sheet2!A:B,2,0),"")</f>
        <v/>
      </c>
      <c r="J4563" s="64" t="str">
        <f>IFERROR(IF(I4563&lt;&gt;"",VLOOKUP(I4563,Sheet2!B:C,2,0),""),"")</f>
        <v/>
      </c>
      <c r="K4563" s="64" t="str">
        <f>IFERROR( IF(I4563&lt;&gt;"", HLOOKUP(L$2+$A4563,Sheet2!BX:NK,2,0),""),"")</f>
        <v/>
      </c>
      <c r="L4563" t="str">
        <f>IF(OR(HLOOKUP(L$2+$A4563,Sheet2!BX:NK,$B4563,0),HLOOKUP(L$2+$A4563,Sheet2!BX:NK,$B4563,0)&lt;&gt;""),HLOOKUP(L$2+$A4563,Sheet2!BX:NK,$B4563,0),"")</f>
        <v/>
      </c>
      <c r="M4563" t="str">
        <f>IF(OR(HLOOKUP(M$2+$A4563,Sheet2!BY:NL,$B4563,0),HLOOKUP(M$2+$A4563,Sheet2!BY:NL,$B4563,0)&lt;&gt;""),HLOOKUP(M$2+$A4563,Sheet2!BY:NL,$B4563,0),"")</f>
        <v/>
      </c>
      <c r="N4563" t="str">
        <f>IF(OR(HLOOKUP(N$2+$A4563,Sheet2!BZ:NM,$B4563,0),HLOOKUP(N$2+$A4563,Sheet2!BZ:NM,$B4563,0)&lt;&gt;""),HLOOKUP(N$2+$A4563,Sheet2!BZ:NM,$B4563,0),"")</f>
        <v/>
      </c>
      <c r="O4563" t="str">
        <f>IF(OR(HLOOKUP(O$2+$A4563,Sheet2!CA:NN,$B4563,0),HLOOKUP(O$2+$A4563,Sheet2!CA:NN,$B4563,0)&lt;&gt;""),HLOOKUP(O$2+$A4563,Sheet2!CA:NN,$B4563,0),"")</f>
        <v/>
      </c>
      <c r="P4563" t="str">
        <f>IF(OR(HLOOKUP(P$2+$A4563,Sheet2!CB:NO,$B4563,0),HLOOKUP(P$2+$A4563,Sheet2!CB:NO,$B4563,0)&lt;&gt;""),HLOOKUP(P$2+$A4563,Sheet2!CB:NO,$B4563,0),"")</f>
        <v/>
      </c>
      <c r="Q4563" t="str">
        <f>IF(OR(HLOOKUP(Q$2+$A4563,Sheet2!CC:NO,$B4563,0),HLOOKUP(Q$2+$A4563,Sheet2!CC:NO,$B4563,0)&lt;&gt;""),HLOOKUP(Q$2+$A4563,Sheet2!CC:NO,$B4563,0),"")</f>
        <v/>
      </c>
    </row>
    <row r="4564" spans="1:17" x14ac:dyDescent="0.25">
      <c r="A4564" s="64">
        <f t="shared" si="571"/>
        <v>0</v>
      </c>
      <c r="B4564" s="64">
        <f t="shared" si="572"/>
        <v>461</v>
      </c>
      <c r="C4564" s="64">
        <f t="shared" si="573"/>
        <v>1</v>
      </c>
      <c r="D4564" s="64">
        <f t="shared" si="574"/>
        <v>457</v>
      </c>
      <c r="E4564" s="64">
        <f t="shared" si="575"/>
        <v>2281</v>
      </c>
      <c r="F4564" s="64" t="str">
        <f t="shared" si="568"/>
        <v/>
      </c>
      <c r="G4564" s="64" t="str">
        <f t="shared" si="569"/>
        <v/>
      </c>
      <c r="H4564" s="64" t="str">
        <f t="shared" si="570"/>
        <v/>
      </c>
      <c r="I4564" s="80" t="str">
        <f>IFERROR(VLOOKUP(D4564,Sheet2!A:B,2,0),"")</f>
        <v/>
      </c>
      <c r="J4564" s="64" t="str">
        <f>IFERROR(IF(I4564&lt;&gt;"",VLOOKUP(I4564,Sheet2!B:C,2,0),""),"")</f>
        <v/>
      </c>
      <c r="K4564" s="64" t="str">
        <f>IFERROR( IF(I4564&lt;&gt;"", HLOOKUP(L$2+$A4564,Sheet2!BX:NK,2,0),""),"")</f>
        <v/>
      </c>
      <c r="L4564" t="str">
        <f>IF(OR(HLOOKUP(L$2+$A4564,Sheet2!BX:NK,$B4564,0),HLOOKUP(L$2+$A4564,Sheet2!BX:NK,$B4564,0)&lt;&gt;""),HLOOKUP(L$2+$A4564,Sheet2!BX:NK,$B4564,0),"")</f>
        <v/>
      </c>
      <c r="M4564" t="str">
        <f>IF(OR(HLOOKUP(M$2+$A4564,Sheet2!BY:NL,$B4564,0),HLOOKUP(M$2+$A4564,Sheet2!BY:NL,$B4564,0)&lt;&gt;""),HLOOKUP(M$2+$A4564,Sheet2!BY:NL,$B4564,0),"")</f>
        <v/>
      </c>
      <c r="N4564" t="str">
        <f>IF(OR(HLOOKUP(N$2+$A4564,Sheet2!BZ:NM,$B4564,0),HLOOKUP(N$2+$A4564,Sheet2!BZ:NM,$B4564,0)&lt;&gt;""),HLOOKUP(N$2+$A4564,Sheet2!BZ:NM,$B4564,0),"")</f>
        <v/>
      </c>
      <c r="O4564" t="str">
        <f>IF(OR(HLOOKUP(O$2+$A4564,Sheet2!CA:NN,$B4564,0),HLOOKUP(O$2+$A4564,Sheet2!CA:NN,$B4564,0)&lt;&gt;""),HLOOKUP(O$2+$A4564,Sheet2!CA:NN,$B4564,0),"")</f>
        <v/>
      </c>
      <c r="P4564" t="str">
        <f>IF(OR(HLOOKUP(P$2+$A4564,Sheet2!CB:NO,$B4564,0),HLOOKUP(P$2+$A4564,Sheet2!CB:NO,$B4564,0)&lt;&gt;""),HLOOKUP(P$2+$A4564,Sheet2!CB:NO,$B4564,0),"")</f>
        <v/>
      </c>
      <c r="Q4564" t="str">
        <f>IF(OR(HLOOKUP(Q$2+$A4564,Sheet2!CC:NO,$B4564,0),HLOOKUP(Q$2+$A4564,Sheet2!CC:NO,$B4564,0)&lt;&gt;""),HLOOKUP(Q$2+$A4564,Sheet2!CC:NO,$B4564,0),"")</f>
        <v/>
      </c>
    </row>
    <row r="4565" spans="1:17" x14ac:dyDescent="0.25">
      <c r="A4565" s="64">
        <f t="shared" si="571"/>
        <v>6</v>
      </c>
      <c r="B4565" s="64">
        <f t="shared" si="572"/>
        <v>461</v>
      </c>
      <c r="C4565" s="64">
        <f t="shared" si="573"/>
        <v>2</v>
      </c>
      <c r="D4565" s="64">
        <f t="shared" si="574"/>
        <v>457</v>
      </c>
      <c r="E4565" s="64">
        <f t="shared" si="575"/>
        <v>2281</v>
      </c>
      <c r="F4565" s="64" t="str">
        <f t="shared" si="568"/>
        <v/>
      </c>
      <c r="G4565" s="64" t="str">
        <f t="shared" si="569"/>
        <v/>
      </c>
      <c r="H4565" s="64" t="str">
        <f t="shared" si="570"/>
        <v/>
      </c>
      <c r="I4565" s="80" t="str">
        <f>IFERROR(VLOOKUP(D4565,Sheet2!A:B,2,0),"")</f>
        <v/>
      </c>
      <c r="J4565" s="64" t="str">
        <f>IFERROR(IF(I4565&lt;&gt;"",VLOOKUP(I4565,Sheet2!B:C,2,0),""),"")</f>
        <v/>
      </c>
      <c r="K4565" s="64" t="str">
        <f>IFERROR( IF(I4565&lt;&gt;"", HLOOKUP(L$2+$A4565,Sheet2!BX:NK,2,0),""),"")</f>
        <v/>
      </c>
      <c r="L4565" t="str">
        <f>IF(OR(HLOOKUP(L$2+$A4565,Sheet2!BX:NK,$B4565,0),HLOOKUP(L$2+$A4565,Sheet2!BX:NK,$B4565,0)&lt;&gt;""),HLOOKUP(L$2+$A4565,Sheet2!BX:NK,$B4565,0),"")</f>
        <v/>
      </c>
      <c r="M4565" t="str">
        <f>IF(OR(HLOOKUP(M$2+$A4565,Sheet2!BY:NL,$B4565,0),HLOOKUP(M$2+$A4565,Sheet2!BY:NL,$B4565,0)&lt;&gt;""),HLOOKUP(M$2+$A4565,Sheet2!BY:NL,$B4565,0),"")</f>
        <v/>
      </c>
      <c r="N4565" t="str">
        <f>IF(OR(HLOOKUP(N$2+$A4565,Sheet2!BZ:NM,$B4565,0),HLOOKUP(N$2+$A4565,Sheet2!BZ:NM,$B4565,0)&lt;&gt;""),HLOOKUP(N$2+$A4565,Sheet2!BZ:NM,$B4565,0),"")</f>
        <v/>
      </c>
      <c r="O4565" t="str">
        <f>IF(OR(HLOOKUP(O$2+$A4565,Sheet2!CA:NN,$B4565,0),HLOOKUP(O$2+$A4565,Sheet2!CA:NN,$B4565,0)&lt;&gt;""),HLOOKUP(O$2+$A4565,Sheet2!CA:NN,$B4565,0),"")</f>
        <v/>
      </c>
      <c r="P4565" t="str">
        <f>IF(OR(HLOOKUP(P$2+$A4565,Sheet2!CB:NO,$B4565,0),HLOOKUP(P$2+$A4565,Sheet2!CB:NO,$B4565,0)&lt;&gt;""),HLOOKUP(P$2+$A4565,Sheet2!CB:NO,$B4565,0),"")</f>
        <v/>
      </c>
      <c r="Q4565" t="str">
        <f>IF(OR(HLOOKUP(Q$2+$A4565,Sheet2!CC:NO,$B4565,0),HLOOKUP(Q$2+$A4565,Sheet2!CC:NO,$B4565,0)&lt;&gt;""),HLOOKUP(Q$2+$A4565,Sheet2!CC:NO,$B4565,0),"")</f>
        <v/>
      </c>
    </row>
    <row r="4566" spans="1:17" x14ac:dyDescent="0.25">
      <c r="A4566" s="64">
        <f t="shared" si="571"/>
        <v>12</v>
      </c>
      <c r="B4566" s="64">
        <f t="shared" si="572"/>
        <v>461</v>
      </c>
      <c r="C4566" s="64">
        <f t="shared" si="573"/>
        <v>3</v>
      </c>
      <c r="D4566" s="64">
        <f t="shared" si="574"/>
        <v>457</v>
      </c>
      <c r="E4566" s="64">
        <f t="shared" si="575"/>
        <v>2281</v>
      </c>
      <c r="F4566" s="64" t="str">
        <f t="shared" si="568"/>
        <v/>
      </c>
      <c r="G4566" s="64" t="str">
        <f t="shared" si="569"/>
        <v/>
      </c>
      <c r="H4566" s="64" t="str">
        <f t="shared" si="570"/>
        <v/>
      </c>
      <c r="I4566" s="80" t="str">
        <f>IFERROR(VLOOKUP(D4566,Sheet2!A:B,2,0),"")</f>
        <v/>
      </c>
      <c r="J4566" s="64" t="str">
        <f>IFERROR(IF(I4566&lt;&gt;"",VLOOKUP(I4566,Sheet2!B:C,2,0),""),"")</f>
        <v/>
      </c>
      <c r="K4566" s="64" t="str">
        <f>IFERROR( IF(I4566&lt;&gt;"", HLOOKUP(L$2+$A4566,Sheet2!BX:NK,2,0),""),"")</f>
        <v/>
      </c>
      <c r="L4566" t="str">
        <f>IF(OR(HLOOKUP(L$2+$A4566,Sheet2!BX:NK,$B4566,0),HLOOKUP(L$2+$A4566,Sheet2!BX:NK,$B4566,0)&lt;&gt;""),HLOOKUP(L$2+$A4566,Sheet2!BX:NK,$B4566,0),"")</f>
        <v/>
      </c>
      <c r="M4566" t="str">
        <f>IF(OR(HLOOKUP(M$2+$A4566,Sheet2!BY:NL,$B4566,0),HLOOKUP(M$2+$A4566,Sheet2!BY:NL,$B4566,0)&lt;&gt;""),HLOOKUP(M$2+$A4566,Sheet2!BY:NL,$B4566,0),"")</f>
        <v/>
      </c>
      <c r="N4566" t="str">
        <f>IF(OR(HLOOKUP(N$2+$A4566,Sheet2!BZ:NM,$B4566,0),HLOOKUP(N$2+$A4566,Sheet2!BZ:NM,$B4566,0)&lt;&gt;""),HLOOKUP(N$2+$A4566,Sheet2!BZ:NM,$B4566,0),"")</f>
        <v/>
      </c>
      <c r="O4566" t="str">
        <f>IF(OR(HLOOKUP(O$2+$A4566,Sheet2!CA:NN,$B4566,0),HLOOKUP(O$2+$A4566,Sheet2!CA:NN,$B4566,0)&lt;&gt;""),HLOOKUP(O$2+$A4566,Sheet2!CA:NN,$B4566,0),"")</f>
        <v/>
      </c>
      <c r="P4566" t="str">
        <f>IF(OR(HLOOKUP(P$2+$A4566,Sheet2!CB:NO,$B4566,0),HLOOKUP(P$2+$A4566,Sheet2!CB:NO,$B4566,0)&lt;&gt;""),HLOOKUP(P$2+$A4566,Sheet2!CB:NO,$B4566,0),"")</f>
        <v/>
      </c>
      <c r="Q4566" t="str">
        <f>IF(OR(HLOOKUP(Q$2+$A4566,Sheet2!CC:NO,$B4566,0),HLOOKUP(Q$2+$A4566,Sheet2!CC:NO,$B4566,0)&lt;&gt;""),HLOOKUP(Q$2+$A4566,Sheet2!CC:NO,$B4566,0),"")</f>
        <v/>
      </c>
    </row>
    <row r="4567" spans="1:17" x14ac:dyDescent="0.25">
      <c r="A4567" s="64">
        <f t="shared" si="571"/>
        <v>18</v>
      </c>
      <c r="B4567" s="64">
        <f t="shared" si="572"/>
        <v>461</v>
      </c>
      <c r="C4567" s="64">
        <f t="shared" si="573"/>
        <v>4</v>
      </c>
      <c r="D4567" s="64">
        <f t="shared" si="574"/>
        <v>457</v>
      </c>
      <c r="E4567" s="64">
        <f t="shared" si="575"/>
        <v>2281</v>
      </c>
      <c r="F4567" s="64" t="str">
        <f t="shared" si="568"/>
        <v/>
      </c>
      <c r="G4567" s="64" t="str">
        <f t="shared" si="569"/>
        <v/>
      </c>
      <c r="H4567" s="64" t="str">
        <f t="shared" si="570"/>
        <v/>
      </c>
      <c r="I4567" s="80" t="str">
        <f>IFERROR(VLOOKUP(D4567,Sheet2!A:B,2,0),"")</f>
        <v/>
      </c>
      <c r="J4567" s="64" t="str">
        <f>IFERROR(IF(I4567&lt;&gt;"",VLOOKUP(I4567,Sheet2!B:C,2,0),""),"")</f>
        <v/>
      </c>
      <c r="K4567" s="64" t="str">
        <f>IFERROR( IF(I4567&lt;&gt;"", HLOOKUP(L$2+$A4567,Sheet2!BX:NK,2,0),""),"")</f>
        <v/>
      </c>
      <c r="L4567" t="str">
        <f>IF(OR(HLOOKUP(L$2+$A4567,Sheet2!BX:NK,$B4567,0),HLOOKUP(L$2+$A4567,Sheet2!BX:NK,$B4567,0)&lt;&gt;""),HLOOKUP(L$2+$A4567,Sheet2!BX:NK,$B4567,0),"")</f>
        <v/>
      </c>
      <c r="M4567" t="str">
        <f>IF(OR(HLOOKUP(M$2+$A4567,Sheet2!BY:NL,$B4567,0),HLOOKUP(M$2+$A4567,Sheet2!BY:NL,$B4567,0)&lt;&gt;""),HLOOKUP(M$2+$A4567,Sheet2!BY:NL,$B4567,0),"")</f>
        <v/>
      </c>
      <c r="N4567" t="str">
        <f>IF(OR(HLOOKUP(N$2+$A4567,Sheet2!BZ:NM,$B4567,0),HLOOKUP(N$2+$A4567,Sheet2!BZ:NM,$B4567,0)&lt;&gt;""),HLOOKUP(N$2+$A4567,Sheet2!BZ:NM,$B4567,0),"")</f>
        <v/>
      </c>
      <c r="O4567" t="str">
        <f>IF(OR(HLOOKUP(O$2+$A4567,Sheet2!CA:NN,$B4567,0),HLOOKUP(O$2+$A4567,Sheet2!CA:NN,$B4567,0)&lt;&gt;""),HLOOKUP(O$2+$A4567,Sheet2!CA:NN,$B4567,0),"")</f>
        <v/>
      </c>
      <c r="P4567" t="str">
        <f>IF(OR(HLOOKUP(P$2+$A4567,Sheet2!CB:NO,$B4567,0),HLOOKUP(P$2+$A4567,Sheet2!CB:NO,$B4567,0)&lt;&gt;""),HLOOKUP(P$2+$A4567,Sheet2!CB:NO,$B4567,0),"")</f>
        <v/>
      </c>
      <c r="Q4567" t="str">
        <f>IF(OR(HLOOKUP(Q$2+$A4567,Sheet2!CC:NO,$B4567,0),HLOOKUP(Q$2+$A4567,Sheet2!CC:NO,$B4567,0)&lt;&gt;""),HLOOKUP(Q$2+$A4567,Sheet2!CC:NO,$B4567,0),"")</f>
        <v/>
      </c>
    </row>
    <row r="4568" spans="1:17" x14ac:dyDescent="0.25">
      <c r="A4568" s="64">
        <f t="shared" si="571"/>
        <v>24</v>
      </c>
      <c r="B4568" s="64">
        <f t="shared" si="572"/>
        <v>461</v>
      </c>
      <c r="C4568" s="64">
        <f t="shared" si="573"/>
        <v>5</v>
      </c>
      <c r="D4568" s="64">
        <f t="shared" si="574"/>
        <v>457</v>
      </c>
      <c r="E4568" s="64">
        <f t="shared" si="575"/>
        <v>2281</v>
      </c>
      <c r="F4568" s="64" t="str">
        <f t="shared" si="568"/>
        <v/>
      </c>
      <c r="G4568" s="64" t="str">
        <f t="shared" si="569"/>
        <v/>
      </c>
      <c r="H4568" s="64" t="str">
        <f t="shared" si="570"/>
        <v/>
      </c>
      <c r="I4568" s="80" t="str">
        <f>IFERROR(VLOOKUP(D4568,Sheet2!A:B,2,0),"")</f>
        <v/>
      </c>
      <c r="J4568" s="64" t="str">
        <f>IFERROR(IF(I4568&lt;&gt;"",VLOOKUP(I4568,Sheet2!B:C,2,0),""),"")</f>
        <v/>
      </c>
      <c r="K4568" s="64" t="str">
        <f>IFERROR( IF(I4568&lt;&gt;"", HLOOKUP(L$2+$A4568,Sheet2!BX:NK,2,0),""),"")</f>
        <v/>
      </c>
      <c r="L4568" t="str">
        <f>IF(OR(HLOOKUP(L$2+$A4568,Sheet2!BX:NK,$B4568,0),HLOOKUP(L$2+$A4568,Sheet2!BX:NK,$B4568,0)&lt;&gt;""),HLOOKUP(L$2+$A4568,Sheet2!BX:NK,$B4568,0),"")</f>
        <v/>
      </c>
      <c r="M4568" t="str">
        <f>IF(OR(HLOOKUP(M$2+$A4568,Sheet2!BY:NL,$B4568,0),HLOOKUP(M$2+$A4568,Sheet2!BY:NL,$B4568,0)&lt;&gt;""),HLOOKUP(M$2+$A4568,Sheet2!BY:NL,$B4568,0),"")</f>
        <v/>
      </c>
      <c r="N4568" t="str">
        <f>IF(OR(HLOOKUP(N$2+$A4568,Sheet2!BZ:NM,$B4568,0),HLOOKUP(N$2+$A4568,Sheet2!BZ:NM,$B4568,0)&lt;&gt;""),HLOOKUP(N$2+$A4568,Sheet2!BZ:NM,$B4568,0),"")</f>
        <v/>
      </c>
      <c r="O4568" t="str">
        <f>IF(OR(HLOOKUP(O$2+$A4568,Sheet2!CA:NN,$B4568,0),HLOOKUP(O$2+$A4568,Sheet2!CA:NN,$B4568,0)&lt;&gt;""),HLOOKUP(O$2+$A4568,Sheet2!CA:NN,$B4568,0),"")</f>
        <v/>
      </c>
      <c r="P4568" t="str">
        <f>IF(OR(HLOOKUP(P$2+$A4568,Sheet2!CB:NO,$B4568,0),HLOOKUP(P$2+$A4568,Sheet2!CB:NO,$B4568,0)&lt;&gt;""),HLOOKUP(P$2+$A4568,Sheet2!CB:NO,$B4568,0),"")</f>
        <v/>
      </c>
      <c r="Q4568" t="str">
        <f>IF(OR(HLOOKUP(Q$2+$A4568,Sheet2!CC:NO,$B4568,0),HLOOKUP(Q$2+$A4568,Sheet2!CC:NO,$B4568,0)&lt;&gt;""),HLOOKUP(Q$2+$A4568,Sheet2!CC:NO,$B4568,0),"")</f>
        <v/>
      </c>
    </row>
    <row r="4569" spans="1:17" x14ac:dyDescent="0.25">
      <c r="A4569" s="64">
        <f t="shared" si="571"/>
        <v>30</v>
      </c>
      <c r="B4569" s="64">
        <f t="shared" si="572"/>
        <v>461</v>
      </c>
      <c r="C4569" s="64">
        <f t="shared" si="573"/>
        <v>6</v>
      </c>
      <c r="D4569" s="64">
        <f t="shared" si="574"/>
        <v>457</v>
      </c>
      <c r="E4569" s="64">
        <f t="shared" si="575"/>
        <v>2281</v>
      </c>
      <c r="F4569" s="64" t="str">
        <f t="shared" si="568"/>
        <v/>
      </c>
      <c r="G4569" s="64" t="str">
        <f t="shared" si="569"/>
        <v/>
      </c>
      <c r="H4569" s="64" t="str">
        <f t="shared" si="570"/>
        <v/>
      </c>
      <c r="I4569" s="80" t="str">
        <f>IFERROR(VLOOKUP(D4569,Sheet2!A:B,2,0),"")</f>
        <v/>
      </c>
      <c r="J4569" s="64" t="str">
        <f>IFERROR(IF(I4569&lt;&gt;"",VLOOKUP(I4569,Sheet2!B:C,2,0),""),"")</f>
        <v/>
      </c>
      <c r="K4569" s="64" t="str">
        <f>IFERROR( IF(I4569&lt;&gt;"", HLOOKUP(L$2+$A4569,Sheet2!BX:NK,2,0),""),"")</f>
        <v/>
      </c>
      <c r="L4569" t="str">
        <f>IF(OR(HLOOKUP(L$2+$A4569,Sheet2!BX:NK,$B4569,0),HLOOKUP(L$2+$A4569,Sheet2!BX:NK,$B4569,0)&lt;&gt;""),HLOOKUP(L$2+$A4569,Sheet2!BX:NK,$B4569,0),"")</f>
        <v/>
      </c>
      <c r="M4569" t="str">
        <f>IF(OR(HLOOKUP(M$2+$A4569,Sheet2!BY:NL,$B4569,0),HLOOKUP(M$2+$A4569,Sheet2!BY:NL,$B4569,0)&lt;&gt;""),HLOOKUP(M$2+$A4569,Sheet2!BY:NL,$B4569,0),"")</f>
        <v/>
      </c>
      <c r="N4569" t="str">
        <f>IF(OR(HLOOKUP(N$2+$A4569,Sheet2!BZ:NM,$B4569,0),HLOOKUP(N$2+$A4569,Sheet2!BZ:NM,$B4569,0)&lt;&gt;""),HLOOKUP(N$2+$A4569,Sheet2!BZ:NM,$B4569,0),"")</f>
        <v/>
      </c>
      <c r="O4569" t="str">
        <f>IF(OR(HLOOKUP(O$2+$A4569,Sheet2!CA:NN,$B4569,0),HLOOKUP(O$2+$A4569,Sheet2!CA:NN,$B4569,0)&lt;&gt;""),HLOOKUP(O$2+$A4569,Sheet2!CA:NN,$B4569,0),"")</f>
        <v/>
      </c>
      <c r="P4569" t="str">
        <f>IF(OR(HLOOKUP(P$2+$A4569,Sheet2!CB:NO,$B4569,0),HLOOKUP(P$2+$A4569,Sheet2!CB:NO,$B4569,0)&lt;&gt;""),HLOOKUP(P$2+$A4569,Sheet2!CB:NO,$B4569,0),"")</f>
        <v/>
      </c>
      <c r="Q4569" t="str">
        <f>IF(OR(HLOOKUP(Q$2+$A4569,Sheet2!CC:NO,$B4569,0),HLOOKUP(Q$2+$A4569,Sheet2!CC:NO,$B4569,0)&lt;&gt;""),HLOOKUP(Q$2+$A4569,Sheet2!CC:NO,$B4569,0),"")</f>
        <v/>
      </c>
    </row>
    <row r="4570" spans="1:17" x14ac:dyDescent="0.25">
      <c r="A4570" s="64">
        <f t="shared" si="571"/>
        <v>36</v>
      </c>
      <c r="B4570" s="64">
        <f t="shared" si="572"/>
        <v>461</v>
      </c>
      <c r="C4570" s="64">
        <f t="shared" si="573"/>
        <v>7</v>
      </c>
      <c r="D4570" s="64">
        <f t="shared" si="574"/>
        <v>457</v>
      </c>
      <c r="E4570" s="64">
        <f t="shared" si="575"/>
        <v>2281</v>
      </c>
      <c r="F4570" s="64" t="str">
        <f t="shared" si="568"/>
        <v/>
      </c>
      <c r="G4570" s="64" t="str">
        <f t="shared" si="569"/>
        <v/>
      </c>
      <c r="H4570" s="64" t="str">
        <f t="shared" si="570"/>
        <v/>
      </c>
      <c r="I4570" s="80" t="str">
        <f>IFERROR(VLOOKUP(D4570,Sheet2!A:B,2,0),"")</f>
        <v/>
      </c>
      <c r="J4570" s="64" t="str">
        <f>IFERROR(IF(I4570&lt;&gt;"",VLOOKUP(I4570,Sheet2!B:C,2,0),""),"")</f>
        <v/>
      </c>
      <c r="K4570" s="64" t="str">
        <f>IFERROR( IF(I4570&lt;&gt;"", HLOOKUP(L$2+$A4570,Sheet2!BX:NK,2,0),""),"")</f>
        <v/>
      </c>
      <c r="L4570" t="str">
        <f>IF(OR(HLOOKUP(L$2+$A4570,Sheet2!BX:NK,$B4570,0),HLOOKUP(L$2+$A4570,Sheet2!BX:NK,$B4570,0)&lt;&gt;""),HLOOKUP(L$2+$A4570,Sheet2!BX:NK,$B4570,0),"")</f>
        <v/>
      </c>
      <c r="M4570" t="str">
        <f>IF(OR(HLOOKUP(M$2+$A4570,Sheet2!BY:NL,$B4570,0),HLOOKUP(M$2+$A4570,Sheet2!BY:NL,$B4570,0)&lt;&gt;""),HLOOKUP(M$2+$A4570,Sheet2!BY:NL,$B4570,0),"")</f>
        <v/>
      </c>
      <c r="N4570" t="str">
        <f>IF(OR(HLOOKUP(N$2+$A4570,Sheet2!BZ:NM,$B4570,0),HLOOKUP(N$2+$A4570,Sheet2!BZ:NM,$B4570,0)&lt;&gt;""),HLOOKUP(N$2+$A4570,Sheet2!BZ:NM,$B4570,0),"")</f>
        <v/>
      </c>
      <c r="O4570" t="str">
        <f>IF(OR(HLOOKUP(O$2+$A4570,Sheet2!CA:NN,$B4570,0),HLOOKUP(O$2+$A4570,Sheet2!CA:NN,$B4570,0)&lt;&gt;""),HLOOKUP(O$2+$A4570,Sheet2!CA:NN,$B4570,0),"")</f>
        <v/>
      </c>
      <c r="P4570" t="str">
        <f>IF(OR(HLOOKUP(P$2+$A4570,Sheet2!CB:NO,$B4570,0),HLOOKUP(P$2+$A4570,Sheet2!CB:NO,$B4570,0)&lt;&gt;""),HLOOKUP(P$2+$A4570,Sheet2!CB:NO,$B4570,0),"")</f>
        <v/>
      </c>
      <c r="Q4570" t="str">
        <f>IF(OR(HLOOKUP(Q$2+$A4570,Sheet2!CC:NO,$B4570,0),HLOOKUP(Q$2+$A4570,Sheet2!CC:NO,$B4570,0)&lt;&gt;""),HLOOKUP(Q$2+$A4570,Sheet2!CC:NO,$B4570,0),"")</f>
        <v/>
      </c>
    </row>
    <row r="4571" spans="1:17" x14ac:dyDescent="0.25">
      <c r="A4571" s="64">
        <f t="shared" si="571"/>
        <v>42</v>
      </c>
      <c r="B4571" s="64">
        <f t="shared" si="572"/>
        <v>461</v>
      </c>
      <c r="C4571" s="64">
        <f t="shared" si="573"/>
        <v>8</v>
      </c>
      <c r="D4571" s="64">
        <f t="shared" si="574"/>
        <v>457</v>
      </c>
      <c r="E4571" s="64">
        <f t="shared" si="575"/>
        <v>2281</v>
      </c>
      <c r="F4571" s="64" t="str">
        <f t="shared" si="568"/>
        <v/>
      </c>
      <c r="G4571" s="64" t="str">
        <f t="shared" si="569"/>
        <v/>
      </c>
      <c r="H4571" s="64" t="str">
        <f t="shared" si="570"/>
        <v/>
      </c>
      <c r="I4571" s="80" t="str">
        <f>IFERROR(VLOOKUP(D4571,Sheet2!A:B,2,0),"")</f>
        <v/>
      </c>
      <c r="J4571" s="64" t="str">
        <f>IFERROR(IF(I4571&lt;&gt;"",VLOOKUP(I4571,Sheet2!B:C,2,0),""),"")</f>
        <v/>
      </c>
      <c r="K4571" s="64" t="str">
        <f>IFERROR( IF(I4571&lt;&gt;"", HLOOKUP(L$2+$A4571,Sheet2!BX:NK,2,0),""),"")</f>
        <v/>
      </c>
      <c r="L4571" t="str">
        <f>IF(OR(HLOOKUP(L$2+$A4571,Sheet2!BX:NK,$B4571,0),HLOOKUP(L$2+$A4571,Sheet2!BX:NK,$B4571,0)&lt;&gt;""),HLOOKUP(L$2+$A4571,Sheet2!BX:NK,$B4571,0),"")</f>
        <v/>
      </c>
      <c r="M4571" t="str">
        <f>IF(OR(HLOOKUP(M$2+$A4571,Sheet2!BY:NL,$B4571,0),HLOOKUP(M$2+$A4571,Sheet2!BY:NL,$B4571,0)&lt;&gt;""),HLOOKUP(M$2+$A4571,Sheet2!BY:NL,$B4571,0),"")</f>
        <v/>
      </c>
      <c r="N4571" t="str">
        <f>IF(OR(HLOOKUP(N$2+$A4571,Sheet2!BZ:NM,$B4571,0),HLOOKUP(N$2+$A4571,Sheet2!BZ:NM,$B4571,0)&lt;&gt;""),HLOOKUP(N$2+$A4571,Sheet2!BZ:NM,$B4571,0),"")</f>
        <v/>
      </c>
      <c r="O4571" t="str">
        <f>IF(OR(HLOOKUP(O$2+$A4571,Sheet2!CA:NN,$B4571,0),HLOOKUP(O$2+$A4571,Sheet2!CA:NN,$B4571,0)&lt;&gt;""),HLOOKUP(O$2+$A4571,Sheet2!CA:NN,$B4571,0),"")</f>
        <v/>
      </c>
      <c r="P4571" t="str">
        <f>IF(OR(HLOOKUP(P$2+$A4571,Sheet2!CB:NO,$B4571,0),HLOOKUP(P$2+$A4571,Sheet2!CB:NO,$B4571,0)&lt;&gt;""),HLOOKUP(P$2+$A4571,Sheet2!CB:NO,$B4571,0),"")</f>
        <v/>
      </c>
      <c r="Q4571" t="str">
        <f>IF(OR(HLOOKUP(Q$2+$A4571,Sheet2!CC:NO,$B4571,0),HLOOKUP(Q$2+$A4571,Sheet2!CC:NO,$B4571,0)&lt;&gt;""),HLOOKUP(Q$2+$A4571,Sheet2!CC:NO,$B4571,0),"")</f>
        <v/>
      </c>
    </row>
    <row r="4572" spans="1:17" x14ac:dyDescent="0.25">
      <c r="A4572" s="64">
        <f t="shared" si="571"/>
        <v>48</v>
      </c>
      <c r="B4572" s="64">
        <f t="shared" si="572"/>
        <v>461</v>
      </c>
      <c r="C4572" s="64">
        <f t="shared" si="573"/>
        <v>9</v>
      </c>
      <c r="D4572" s="64">
        <f t="shared" si="574"/>
        <v>457</v>
      </c>
      <c r="E4572" s="64">
        <f t="shared" si="575"/>
        <v>2281</v>
      </c>
      <c r="F4572" s="64" t="str">
        <f t="shared" si="568"/>
        <v/>
      </c>
      <c r="G4572" s="64" t="str">
        <f t="shared" si="569"/>
        <v/>
      </c>
      <c r="H4572" s="64" t="str">
        <f t="shared" si="570"/>
        <v/>
      </c>
      <c r="I4572" s="80" t="str">
        <f>IFERROR(VLOOKUP(D4572,Sheet2!A:B,2,0),"")</f>
        <v/>
      </c>
      <c r="J4572" s="64" t="str">
        <f>IFERROR(IF(I4572&lt;&gt;"",VLOOKUP(I4572,Sheet2!B:C,2,0),""),"")</f>
        <v/>
      </c>
      <c r="K4572" s="64" t="str">
        <f>IFERROR( IF(I4572&lt;&gt;"", HLOOKUP(L$2+$A4572,Sheet2!BX:NK,2,0),""),"")</f>
        <v/>
      </c>
      <c r="L4572" t="str">
        <f>IF(OR(HLOOKUP(L$2+$A4572,Sheet2!BX:NK,$B4572,0),HLOOKUP(L$2+$A4572,Sheet2!BX:NK,$B4572,0)&lt;&gt;""),HLOOKUP(L$2+$A4572,Sheet2!BX:NK,$B4572,0),"")</f>
        <v/>
      </c>
      <c r="M4572" t="str">
        <f>IF(OR(HLOOKUP(M$2+$A4572,Sheet2!BY:NL,$B4572,0),HLOOKUP(M$2+$A4572,Sheet2!BY:NL,$B4572,0)&lt;&gt;""),HLOOKUP(M$2+$A4572,Sheet2!BY:NL,$B4572,0),"")</f>
        <v/>
      </c>
      <c r="N4572" t="str">
        <f>IF(OR(HLOOKUP(N$2+$A4572,Sheet2!BZ:NM,$B4572,0),HLOOKUP(N$2+$A4572,Sheet2!BZ:NM,$B4572,0)&lt;&gt;""),HLOOKUP(N$2+$A4572,Sheet2!BZ:NM,$B4572,0),"")</f>
        <v/>
      </c>
      <c r="O4572" t="str">
        <f>IF(OR(HLOOKUP(O$2+$A4572,Sheet2!CA:NN,$B4572,0),HLOOKUP(O$2+$A4572,Sheet2!CA:NN,$B4572,0)&lt;&gt;""),HLOOKUP(O$2+$A4572,Sheet2!CA:NN,$B4572,0),"")</f>
        <v/>
      </c>
      <c r="P4572" t="str">
        <f>IF(OR(HLOOKUP(P$2+$A4572,Sheet2!CB:NO,$B4572,0),HLOOKUP(P$2+$A4572,Sheet2!CB:NO,$B4572,0)&lt;&gt;""),HLOOKUP(P$2+$A4572,Sheet2!CB:NO,$B4572,0),"")</f>
        <v/>
      </c>
      <c r="Q4572" t="str">
        <f>IF(OR(HLOOKUP(Q$2+$A4572,Sheet2!CC:NO,$B4572,0),HLOOKUP(Q$2+$A4572,Sheet2!CC:NO,$B4572,0)&lt;&gt;""),HLOOKUP(Q$2+$A4572,Sheet2!CC:NO,$B4572,0),"")</f>
        <v/>
      </c>
    </row>
    <row r="4573" spans="1:17" x14ac:dyDescent="0.25">
      <c r="A4573" s="64">
        <f t="shared" si="571"/>
        <v>54</v>
      </c>
      <c r="B4573" s="64">
        <f t="shared" si="572"/>
        <v>461</v>
      </c>
      <c r="C4573" s="64">
        <f t="shared" si="573"/>
        <v>10</v>
      </c>
      <c r="D4573" s="64">
        <f t="shared" si="574"/>
        <v>457</v>
      </c>
      <c r="E4573" s="64">
        <f t="shared" si="575"/>
        <v>2281</v>
      </c>
      <c r="F4573" s="64" t="str">
        <f t="shared" si="568"/>
        <v/>
      </c>
      <c r="G4573" s="64" t="str">
        <f t="shared" si="569"/>
        <v/>
      </c>
      <c r="H4573" s="64" t="str">
        <f t="shared" si="570"/>
        <v/>
      </c>
      <c r="I4573" s="80" t="str">
        <f>IFERROR(VLOOKUP(D4573,Sheet2!A:B,2,0),"")</f>
        <v/>
      </c>
      <c r="J4573" s="64" t="str">
        <f>IFERROR(IF(I4573&lt;&gt;"",VLOOKUP(I4573,Sheet2!B:C,2,0),""),"")</f>
        <v/>
      </c>
      <c r="K4573" s="64" t="str">
        <f>IFERROR( IF(I4573&lt;&gt;"", HLOOKUP(L$2+$A4573,Sheet2!BX:NK,2,0),""),"")</f>
        <v/>
      </c>
      <c r="L4573" t="str">
        <f>IF(OR(HLOOKUP(L$2+$A4573,Sheet2!BX:NK,$B4573,0),HLOOKUP(L$2+$A4573,Sheet2!BX:NK,$B4573,0)&lt;&gt;""),HLOOKUP(L$2+$A4573,Sheet2!BX:NK,$B4573,0),"")</f>
        <v/>
      </c>
      <c r="M4573" t="str">
        <f>IF(OR(HLOOKUP(M$2+$A4573,Sheet2!BY:NL,$B4573,0),HLOOKUP(M$2+$A4573,Sheet2!BY:NL,$B4573,0)&lt;&gt;""),HLOOKUP(M$2+$A4573,Sheet2!BY:NL,$B4573,0),"")</f>
        <v/>
      </c>
      <c r="N4573" t="str">
        <f>IF(OR(HLOOKUP(N$2+$A4573,Sheet2!BZ:NM,$B4573,0),HLOOKUP(N$2+$A4573,Sheet2!BZ:NM,$B4573,0)&lt;&gt;""),HLOOKUP(N$2+$A4573,Sheet2!BZ:NM,$B4573,0),"")</f>
        <v/>
      </c>
      <c r="O4573" t="str">
        <f>IF(OR(HLOOKUP(O$2+$A4573,Sheet2!CA:NN,$B4573,0),HLOOKUP(O$2+$A4573,Sheet2!CA:NN,$B4573,0)&lt;&gt;""),HLOOKUP(O$2+$A4573,Sheet2!CA:NN,$B4573,0),"")</f>
        <v/>
      </c>
      <c r="P4573" t="str">
        <f>IF(OR(HLOOKUP(P$2+$A4573,Sheet2!CB:NO,$B4573,0),HLOOKUP(P$2+$A4573,Sheet2!CB:NO,$B4573,0)&lt;&gt;""),HLOOKUP(P$2+$A4573,Sheet2!CB:NO,$B4573,0),"")</f>
        <v/>
      </c>
      <c r="Q4573" t="str">
        <f>IF(OR(HLOOKUP(Q$2+$A4573,Sheet2!CC:NO,$B4573,0),HLOOKUP(Q$2+$A4573,Sheet2!CC:NO,$B4573,0)&lt;&gt;""),HLOOKUP(Q$2+$A4573,Sheet2!CC:NO,$B4573,0),"")</f>
        <v/>
      </c>
    </row>
    <row r="4574" spans="1:17" x14ac:dyDescent="0.25">
      <c r="A4574" s="64">
        <f t="shared" si="571"/>
        <v>0</v>
      </c>
      <c r="B4574" s="64">
        <f t="shared" si="572"/>
        <v>462</v>
      </c>
      <c r="C4574" s="64">
        <f t="shared" si="573"/>
        <v>1</v>
      </c>
      <c r="D4574" s="64">
        <f t="shared" si="574"/>
        <v>458</v>
      </c>
      <c r="E4574" s="64">
        <f t="shared" si="575"/>
        <v>2286</v>
      </c>
      <c r="F4574" s="64" t="str">
        <f t="shared" si="568"/>
        <v/>
      </c>
      <c r="G4574" s="64" t="str">
        <f t="shared" si="569"/>
        <v/>
      </c>
      <c r="H4574" s="64" t="str">
        <f t="shared" si="570"/>
        <v/>
      </c>
      <c r="I4574" s="80" t="str">
        <f>IFERROR(VLOOKUP(D4574,Sheet2!A:B,2,0),"")</f>
        <v/>
      </c>
      <c r="J4574" s="64" t="str">
        <f>IFERROR(IF(I4574&lt;&gt;"",VLOOKUP(I4574,Sheet2!B:C,2,0),""),"")</f>
        <v/>
      </c>
      <c r="K4574" s="64" t="str">
        <f>IFERROR( IF(I4574&lt;&gt;"", HLOOKUP(L$2+$A4574,Sheet2!BX:NK,2,0),""),"")</f>
        <v/>
      </c>
      <c r="L4574" t="str">
        <f>IF(OR(HLOOKUP(L$2+$A4574,Sheet2!BX:NK,$B4574,0),HLOOKUP(L$2+$A4574,Sheet2!BX:NK,$B4574,0)&lt;&gt;""),HLOOKUP(L$2+$A4574,Sheet2!BX:NK,$B4574,0),"")</f>
        <v/>
      </c>
      <c r="M4574" t="str">
        <f>IF(OR(HLOOKUP(M$2+$A4574,Sheet2!BY:NL,$B4574,0),HLOOKUP(M$2+$A4574,Sheet2!BY:NL,$B4574,0)&lt;&gt;""),HLOOKUP(M$2+$A4574,Sheet2!BY:NL,$B4574,0),"")</f>
        <v/>
      </c>
      <c r="N4574" t="str">
        <f>IF(OR(HLOOKUP(N$2+$A4574,Sheet2!BZ:NM,$B4574,0),HLOOKUP(N$2+$A4574,Sheet2!BZ:NM,$B4574,0)&lt;&gt;""),HLOOKUP(N$2+$A4574,Sheet2!BZ:NM,$B4574,0),"")</f>
        <v/>
      </c>
      <c r="O4574" t="str">
        <f>IF(OR(HLOOKUP(O$2+$A4574,Sheet2!CA:NN,$B4574,0),HLOOKUP(O$2+$A4574,Sheet2!CA:NN,$B4574,0)&lt;&gt;""),HLOOKUP(O$2+$A4574,Sheet2!CA:NN,$B4574,0),"")</f>
        <v/>
      </c>
      <c r="P4574" t="str">
        <f>IF(OR(HLOOKUP(P$2+$A4574,Sheet2!CB:NO,$B4574,0),HLOOKUP(P$2+$A4574,Sheet2!CB:NO,$B4574,0)&lt;&gt;""),HLOOKUP(P$2+$A4574,Sheet2!CB:NO,$B4574,0),"")</f>
        <v/>
      </c>
      <c r="Q4574" t="str">
        <f>IF(OR(HLOOKUP(Q$2+$A4574,Sheet2!CC:NO,$B4574,0),HLOOKUP(Q$2+$A4574,Sheet2!CC:NO,$B4574,0)&lt;&gt;""),HLOOKUP(Q$2+$A4574,Sheet2!CC:NO,$B4574,0),"")</f>
        <v/>
      </c>
    </row>
    <row r="4575" spans="1:17" x14ac:dyDescent="0.25">
      <c r="A4575" s="64">
        <f t="shared" si="571"/>
        <v>6</v>
      </c>
      <c r="B4575" s="64">
        <f t="shared" si="572"/>
        <v>462</v>
      </c>
      <c r="C4575" s="64">
        <f t="shared" si="573"/>
        <v>2</v>
      </c>
      <c r="D4575" s="64">
        <f t="shared" si="574"/>
        <v>458</v>
      </c>
      <c r="E4575" s="64">
        <f t="shared" si="575"/>
        <v>2286</v>
      </c>
      <c r="F4575" s="64" t="str">
        <f t="shared" si="568"/>
        <v/>
      </c>
      <c r="G4575" s="64" t="str">
        <f t="shared" si="569"/>
        <v/>
      </c>
      <c r="H4575" s="64" t="str">
        <f t="shared" si="570"/>
        <v/>
      </c>
      <c r="I4575" s="80" t="str">
        <f>IFERROR(VLOOKUP(D4575,Sheet2!A:B,2,0),"")</f>
        <v/>
      </c>
      <c r="J4575" s="64" t="str">
        <f>IFERROR(IF(I4575&lt;&gt;"",VLOOKUP(I4575,Sheet2!B:C,2,0),""),"")</f>
        <v/>
      </c>
      <c r="K4575" s="64" t="str">
        <f>IFERROR( IF(I4575&lt;&gt;"", HLOOKUP(L$2+$A4575,Sheet2!BX:NK,2,0),""),"")</f>
        <v/>
      </c>
      <c r="L4575" t="str">
        <f>IF(OR(HLOOKUP(L$2+$A4575,Sheet2!BX:NK,$B4575,0),HLOOKUP(L$2+$A4575,Sheet2!BX:NK,$B4575,0)&lt;&gt;""),HLOOKUP(L$2+$A4575,Sheet2!BX:NK,$B4575,0),"")</f>
        <v/>
      </c>
      <c r="M4575" t="str">
        <f>IF(OR(HLOOKUP(M$2+$A4575,Sheet2!BY:NL,$B4575,0),HLOOKUP(M$2+$A4575,Sheet2!BY:NL,$B4575,0)&lt;&gt;""),HLOOKUP(M$2+$A4575,Sheet2!BY:NL,$B4575,0),"")</f>
        <v/>
      </c>
      <c r="N4575" t="str">
        <f>IF(OR(HLOOKUP(N$2+$A4575,Sheet2!BZ:NM,$B4575,0),HLOOKUP(N$2+$A4575,Sheet2!BZ:NM,$B4575,0)&lt;&gt;""),HLOOKUP(N$2+$A4575,Sheet2!BZ:NM,$B4575,0),"")</f>
        <v/>
      </c>
      <c r="O4575" t="str">
        <f>IF(OR(HLOOKUP(O$2+$A4575,Sheet2!CA:NN,$B4575,0),HLOOKUP(O$2+$A4575,Sheet2!CA:NN,$B4575,0)&lt;&gt;""),HLOOKUP(O$2+$A4575,Sheet2!CA:NN,$B4575,0),"")</f>
        <v/>
      </c>
      <c r="P4575" t="str">
        <f>IF(OR(HLOOKUP(P$2+$A4575,Sheet2!CB:NO,$B4575,0),HLOOKUP(P$2+$A4575,Sheet2!CB:NO,$B4575,0)&lt;&gt;""),HLOOKUP(P$2+$A4575,Sheet2!CB:NO,$B4575,0),"")</f>
        <v/>
      </c>
      <c r="Q4575" t="str">
        <f>IF(OR(HLOOKUP(Q$2+$A4575,Sheet2!CC:NO,$B4575,0),HLOOKUP(Q$2+$A4575,Sheet2!CC:NO,$B4575,0)&lt;&gt;""),HLOOKUP(Q$2+$A4575,Sheet2!CC:NO,$B4575,0),"")</f>
        <v/>
      </c>
    </row>
    <row r="4576" spans="1:17" x14ac:dyDescent="0.25">
      <c r="A4576" s="64">
        <f t="shared" si="571"/>
        <v>12</v>
      </c>
      <c r="B4576" s="64">
        <f t="shared" si="572"/>
        <v>462</v>
      </c>
      <c r="C4576" s="64">
        <f t="shared" si="573"/>
        <v>3</v>
      </c>
      <c r="D4576" s="64">
        <f t="shared" si="574"/>
        <v>458</v>
      </c>
      <c r="E4576" s="64">
        <f t="shared" si="575"/>
        <v>2286</v>
      </c>
      <c r="F4576" s="64" t="str">
        <f t="shared" si="568"/>
        <v/>
      </c>
      <c r="G4576" s="64" t="str">
        <f t="shared" si="569"/>
        <v/>
      </c>
      <c r="H4576" s="64" t="str">
        <f t="shared" si="570"/>
        <v/>
      </c>
      <c r="I4576" s="80" t="str">
        <f>IFERROR(VLOOKUP(D4576,Sheet2!A:B,2,0),"")</f>
        <v/>
      </c>
      <c r="J4576" s="64" t="str">
        <f>IFERROR(IF(I4576&lt;&gt;"",VLOOKUP(I4576,Sheet2!B:C,2,0),""),"")</f>
        <v/>
      </c>
      <c r="K4576" s="64" t="str">
        <f>IFERROR( IF(I4576&lt;&gt;"", HLOOKUP(L$2+$A4576,Sheet2!BX:NK,2,0),""),"")</f>
        <v/>
      </c>
      <c r="L4576" t="str">
        <f>IF(OR(HLOOKUP(L$2+$A4576,Sheet2!BX:NK,$B4576,0),HLOOKUP(L$2+$A4576,Sheet2!BX:NK,$B4576,0)&lt;&gt;""),HLOOKUP(L$2+$A4576,Sheet2!BX:NK,$B4576,0),"")</f>
        <v/>
      </c>
      <c r="M4576" t="str">
        <f>IF(OR(HLOOKUP(M$2+$A4576,Sheet2!BY:NL,$B4576,0),HLOOKUP(M$2+$A4576,Sheet2!BY:NL,$B4576,0)&lt;&gt;""),HLOOKUP(M$2+$A4576,Sheet2!BY:NL,$B4576,0),"")</f>
        <v/>
      </c>
      <c r="N4576" t="str">
        <f>IF(OR(HLOOKUP(N$2+$A4576,Sheet2!BZ:NM,$B4576,0),HLOOKUP(N$2+$A4576,Sheet2!BZ:NM,$B4576,0)&lt;&gt;""),HLOOKUP(N$2+$A4576,Sheet2!BZ:NM,$B4576,0),"")</f>
        <v/>
      </c>
      <c r="O4576" t="str">
        <f>IF(OR(HLOOKUP(O$2+$A4576,Sheet2!CA:NN,$B4576,0),HLOOKUP(O$2+$A4576,Sheet2!CA:NN,$B4576,0)&lt;&gt;""),HLOOKUP(O$2+$A4576,Sheet2!CA:NN,$B4576,0),"")</f>
        <v/>
      </c>
      <c r="P4576" t="str">
        <f>IF(OR(HLOOKUP(P$2+$A4576,Sheet2!CB:NO,$B4576,0),HLOOKUP(P$2+$A4576,Sheet2!CB:NO,$B4576,0)&lt;&gt;""),HLOOKUP(P$2+$A4576,Sheet2!CB:NO,$B4576,0),"")</f>
        <v/>
      </c>
      <c r="Q4576" t="str">
        <f>IF(OR(HLOOKUP(Q$2+$A4576,Sheet2!CC:NO,$B4576,0),HLOOKUP(Q$2+$A4576,Sheet2!CC:NO,$B4576,0)&lt;&gt;""),HLOOKUP(Q$2+$A4576,Sheet2!CC:NO,$B4576,0),"")</f>
        <v/>
      </c>
    </row>
    <row r="4577" spans="1:17" x14ac:dyDescent="0.25">
      <c r="A4577" s="64">
        <f t="shared" si="571"/>
        <v>18</v>
      </c>
      <c r="B4577" s="64">
        <f t="shared" si="572"/>
        <v>462</v>
      </c>
      <c r="C4577" s="64">
        <f t="shared" si="573"/>
        <v>4</v>
      </c>
      <c r="D4577" s="64">
        <f t="shared" si="574"/>
        <v>458</v>
      </c>
      <c r="E4577" s="64">
        <f t="shared" si="575"/>
        <v>2286</v>
      </c>
      <c r="F4577" s="64" t="str">
        <f t="shared" si="568"/>
        <v/>
      </c>
      <c r="G4577" s="64" t="str">
        <f t="shared" si="569"/>
        <v/>
      </c>
      <c r="H4577" s="64" t="str">
        <f t="shared" si="570"/>
        <v/>
      </c>
      <c r="I4577" s="80" t="str">
        <f>IFERROR(VLOOKUP(D4577,Sheet2!A:B,2,0),"")</f>
        <v/>
      </c>
      <c r="J4577" s="64" t="str">
        <f>IFERROR(IF(I4577&lt;&gt;"",VLOOKUP(I4577,Sheet2!B:C,2,0),""),"")</f>
        <v/>
      </c>
      <c r="K4577" s="64" t="str">
        <f>IFERROR( IF(I4577&lt;&gt;"", HLOOKUP(L$2+$A4577,Sheet2!BX:NK,2,0),""),"")</f>
        <v/>
      </c>
      <c r="L4577" t="str">
        <f>IF(OR(HLOOKUP(L$2+$A4577,Sheet2!BX:NK,$B4577,0),HLOOKUP(L$2+$A4577,Sheet2!BX:NK,$B4577,0)&lt;&gt;""),HLOOKUP(L$2+$A4577,Sheet2!BX:NK,$B4577,0),"")</f>
        <v/>
      </c>
      <c r="M4577" t="str">
        <f>IF(OR(HLOOKUP(M$2+$A4577,Sheet2!BY:NL,$B4577,0),HLOOKUP(M$2+$A4577,Sheet2!BY:NL,$B4577,0)&lt;&gt;""),HLOOKUP(M$2+$A4577,Sheet2!BY:NL,$B4577,0),"")</f>
        <v/>
      </c>
      <c r="N4577" t="str">
        <f>IF(OR(HLOOKUP(N$2+$A4577,Sheet2!BZ:NM,$B4577,0),HLOOKUP(N$2+$A4577,Sheet2!BZ:NM,$B4577,0)&lt;&gt;""),HLOOKUP(N$2+$A4577,Sheet2!BZ:NM,$B4577,0),"")</f>
        <v/>
      </c>
      <c r="O4577" t="str">
        <f>IF(OR(HLOOKUP(O$2+$A4577,Sheet2!CA:NN,$B4577,0),HLOOKUP(O$2+$A4577,Sheet2!CA:NN,$B4577,0)&lt;&gt;""),HLOOKUP(O$2+$A4577,Sheet2!CA:NN,$B4577,0),"")</f>
        <v/>
      </c>
      <c r="P4577" t="str">
        <f>IF(OR(HLOOKUP(P$2+$A4577,Sheet2!CB:NO,$B4577,0),HLOOKUP(P$2+$A4577,Sheet2!CB:NO,$B4577,0)&lt;&gt;""),HLOOKUP(P$2+$A4577,Sheet2!CB:NO,$B4577,0),"")</f>
        <v/>
      </c>
      <c r="Q4577" t="str">
        <f>IF(OR(HLOOKUP(Q$2+$A4577,Sheet2!CC:NO,$B4577,0),HLOOKUP(Q$2+$A4577,Sheet2!CC:NO,$B4577,0)&lt;&gt;""),HLOOKUP(Q$2+$A4577,Sheet2!CC:NO,$B4577,0),"")</f>
        <v/>
      </c>
    </row>
    <row r="4578" spans="1:17" x14ac:dyDescent="0.25">
      <c r="A4578" s="64">
        <f t="shared" si="571"/>
        <v>24</v>
      </c>
      <c r="B4578" s="64">
        <f t="shared" si="572"/>
        <v>462</v>
      </c>
      <c r="C4578" s="64">
        <f t="shared" si="573"/>
        <v>5</v>
      </c>
      <c r="D4578" s="64">
        <f t="shared" si="574"/>
        <v>458</v>
      </c>
      <c r="E4578" s="64">
        <f t="shared" si="575"/>
        <v>2286</v>
      </c>
      <c r="F4578" s="64" t="str">
        <f t="shared" si="568"/>
        <v/>
      </c>
      <c r="G4578" s="64" t="str">
        <f t="shared" si="569"/>
        <v/>
      </c>
      <c r="H4578" s="64" t="str">
        <f t="shared" si="570"/>
        <v/>
      </c>
      <c r="I4578" s="80" t="str">
        <f>IFERROR(VLOOKUP(D4578,Sheet2!A:B,2,0),"")</f>
        <v/>
      </c>
      <c r="J4578" s="64" t="str">
        <f>IFERROR(IF(I4578&lt;&gt;"",VLOOKUP(I4578,Sheet2!B:C,2,0),""),"")</f>
        <v/>
      </c>
      <c r="K4578" s="64" t="str">
        <f>IFERROR( IF(I4578&lt;&gt;"", HLOOKUP(L$2+$A4578,Sheet2!BX:NK,2,0),""),"")</f>
        <v/>
      </c>
      <c r="L4578" t="str">
        <f>IF(OR(HLOOKUP(L$2+$A4578,Sheet2!BX:NK,$B4578,0),HLOOKUP(L$2+$A4578,Sheet2!BX:NK,$B4578,0)&lt;&gt;""),HLOOKUP(L$2+$A4578,Sheet2!BX:NK,$B4578,0),"")</f>
        <v/>
      </c>
      <c r="M4578" t="str">
        <f>IF(OR(HLOOKUP(M$2+$A4578,Sheet2!BY:NL,$B4578,0),HLOOKUP(M$2+$A4578,Sheet2!BY:NL,$B4578,0)&lt;&gt;""),HLOOKUP(M$2+$A4578,Sheet2!BY:NL,$B4578,0),"")</f>
        <v/>
      </c>
      <c r="N4578" t="str">
        <f>IF(OR(HLOOKUP(N$2+$A4578,Sheet2!BZ:NM,$B4578,0),HLOOKUP(N$2+$A4578,Sheet2!BZ:NM,$B4578,0)&lt;&gt;""),HLOOKUP(N$2+$A4578,Sheet2!BZ:NM,$B4578,0),"")</f>
        <v/>
      </c>
      <c r="O4578" t="str">
        <f>IF(OR(HLOOKUP(O$2+$A4578,Sheet2!CA:NN,$B4578,0),HLOOKUP(O$2+$A4578,Sheet2!CA:NN,$B4578,0)&lt;&gt;""),HLOOKUP(O$2+$A4578,Sheet2!CA:NN,$B4578,0),"")</f>
        <v/>
      </c>
      <c r="P4578" t="str">
        <f>IF(OR(HLOOKUP(P$2+$A4578,Sheet2!CB:NO,$B4578,0),HLOOKUP(P$2+$A4578,Sheet2!CB:NO,$B4578,0)&lt;&gt;""),HLOOKUP(P$2+$A4578,Sheet2!CB:NO,$B4578,0),"")</f>
        <v/>
      </c>
      <c r="Q4578" t="str">
        <f>IF(OR(HLOOKUP(Q$2+$A4578,Sheet2!CC:NO,$B4578,0),HLOOKUP(Q$2+$A4578,Sheet2!CC:NO,$B4578,0)&lt;&gt;""),HLOOKUP(Q$2+$A4578,Sheet2!CC:NO,$B4578,0),"")</f>
        <v/>
      </c>
    </row>
    <row r="4579" spans="1:17" x14ac:dyDescent="0.25">
      <c r="A4579" s="64">
        <f t="shared" si="571"/>
        <v>30</v>
      </c>
      <c r="B4579" s="64">
        <f t="shared" si="572"/>
        <v>462</v>
      </c>
      <c r="C4579" s="64">
        <f t="shared" si="573"/>
        <v>6</v>
      </c>
      <c r="D4579" s="64">
        <f t="shared" si="574"/>
        <v>458</v>
      </c>
      <c r="E4579" s="64">
        <f t="shared" si="575"/>
        <v>2286</v>
      </c>
      <c r="F4579" s="64" t="str">
        <f t="shared" si="568"/>
        <v/>
      </c>
      <c r="G4579" s="64" t="str">
        <f t="shared" si="569"/>
        <v/>
      </c>
      <c r="H4579" s="64" t="str">
        <f t="shared" si="570"/>
        <v/>
      </c>
      <c r="I4579" s="80" t="str">
        <f>IFERROR(VLOOKUP(D4579,Sheet2!A:B,2,0),"")</f>
        <v/>
      </c>
      <c r="J4579" s="64" t="str">
        <f>IFERROR(IF(I4579&lt;&gt;"",VLOOKUP(I4579,Sheet2!B:C,2,0),""),"")</f>
        <v/>
      </c>
      <c r="K4579" s="64" t="str">
        <f>IFERROR( IF(I4579&lt;&gt;"", HLOOKUP(L$2+$A4579,Sheet2!BX:NK,2,0),""),"")</f>
        <v/>
      </c>
      <c r="L4579" t="str">
        <f>IF(OR(HLOOKUP(L$2+$A4579,Sheet2!BX:NK,$B4579,0),HLOOKUP(L$2+$A4579,Sheet2!BX:NK,$B4579,0)&lt;&gt;""),HLOOKUP(L$2+$A4579,Sheet2!BX:NK,$B4579,0),"")</f>
        <v/>
      </c>
      <c r="M4579" t="str">
        <f>IF(OR(HLOOKUP(M$2+$A4579,Sheet2!BY:NL,$B4579,0),HLOOKUP(M$2+$A4579,Sheet2!BY:NL,$B4579,0)&lt;&gt;""),HLOOKUP(M$2+$A4579,Sheet2!BY:NL,$B4579,0),"")</f>
        <v/>
      </c>
      <c r="N4579" t="str">
        <f>IF(OR(HLOOKUP(N$2+$A4579,Sheet2!BZ:NM,$B4579,0),HLOOKUP(N$2+$A4579,Sheet2!BZ:NM,$B4579,0)&lt;&gt;""),HLOOKUP(N$2+$A4579,Sheet2!BZ:NM,$B4579,0),"")</f>
        <v/>
      </c>
      <c r="O4579" t="str">
        <f>IF(OR(HLOOKUP(O$2+$A4579,Sheet2!CA:NN,$B4579,0),HLOOKUP(O$2+$A4579,Sheet2!CA:NN,$B4579,0)&lt;&gt;""),HLOOKUP(O$2+$A4579,Sheet2!CA:NN,$B4579,0),"")</f>
        <v/>
      </c>
      <c r="P4579" t="str">
        <f>IF(OR(HLOOKUP(P$2+$A4579,Sheet2!CB:NO,$B4579,0),HLOOKUP(P$2+$A4579,Sheet2!CB:NO,$B4579,0)&lt;&gt;""),HLOOKUP(P$2+$A4579,Sheet2!CB:NO,$B4579,0),"")</f>
        <v/>
      </c>
      <c r="Q4579" t="str">
        <f>IF(OR(HLOOKUP(Q$2+$A4579,Sheet2!CC:NO,$B4579,0),HLOOKUP(Q$2+$A4579,Sheet2!CC:NO,$B4579,0)&lt;&gt;""),HLOOKUP(Q$2+$A4579,Sheet2!CC:NO,$B4579,0),"")</f>
        <v/>
      </c>
    </row>
    <row r="4580" spans="1:17" x14ac:dyDescent="0.25">
      <c r="A4580" s="64">
        <f t="shared" si="571"/>
        <v>36</v>
      </c>
      <c r="B4580" s="64">
        <f t="shared" si="572"/>
        <v>462</v>
      </c>
      <c r="C4580" s="64">
        <f t="shared" si="573"/>
        <v>7</v>
      </c>
      <c r="D4580" s="64">
        <f t="shared" si="574"/>
        <v>458</v>
      </c>
      <c r="E4580" s="64">
        <f t="shared" si="575"/>
        <v>2286</v>
      </c>
      <c r="F4580" s="64" t="str">
        <f t="shared" si="568"/>
        <v/>
      </c>
      <c r="G4580" s="64" t="str">
        <f t="shared" si="569"/>
        <v/>
      </c>
      <c r="H4580" s="64" t="str">
        <f t="shared" si="570"/>
        <v/>
      </c>
      <c r="I4580" s="80" t="str">
        <f>IFERROR(VLOOKUP(D4580,Sheet2!A:B,2,0),"")</f>
        <v/>
      </c>
      <c r="J4580" s="64" t="str">
        <f>IFERROR(IF(I4580&lt;&gt;"",VLOOKUP(I4580,Sheet2!B:C,2,0),""),"")</f>
        <v/>
      </c>
      <c r="K4580" s="64" t="str">
        <f>IFERROR( IF(I4580&lt;&gt;"", HLOOKUP(L$2+$A4580,Sheet2!BX:NK,2,0),""),"")</f>
        <v/>
      </c>
      <c r="L4580" t="str">
        <f>IF(OR(HLOOKUP(L$2+$A4580,Sheet2!BX:NK,$B4580,0),HLOOKUP(L$2+$A4580,Sheet2!BX:NK,$B4580,0)&lt;&gt;""),HLOOKUP(L$2+$A4580,Sheet2!BX:NK,$B4580,0),"")</f>
        <v/>
      </c>
      <c r="M4580" t="str">
        <f>IF(OR(HLOOKUP(M$2+$A4580,Sheet2!BY:NL,$B4580,0),HLOOKUP(M$2+$A4580,Sheet2!BY:NL,$B4580,0)&lt;&gt;""),HLOOKUP(M$2+$A4580,Sheet2!BY:NL,$B4580,0),"")</f>
        <v/>
      </c>
      <c r="N4580" t="str">
        <f>IF(OR(HLOOKUP(N$2+$A4580,Sheet2!BZ:NM,$B4580,0),HLOOKUP(N$2+$A4580,Sheet2!BZ:NM,$B4580,0)&lt;&gt;""),HLOOKUP(N$2+$A4580,Sheet2!BZ:NM,$B4580,0),"")</f>
        <v/>
      </c>
      <c r="O4580" t="str">
        <f>IF(OR(HLOOKUP(O$2+$A4580,Sheet2!CA:NN,$B4580,0),HLOOKUP(O$2+$A4580,Sheet2!CA:NN,$B4580,0)&lt;&gt;""),HLOOKUP(O$2+$A4580,Sheet2!CA:NN,$B4580,0),"")</f>
        <v/>
      </c>
      <c r="P4580" t="str">
        <f>IF(OR(HLOOKUP(P$2+$A4580,Sheet2!CB:NO,$B4580,0),HLOOKUP(P$2+$A4580,Sheet2!CB:NO,$B4580,0)&lt;&gt;""),HLOOKUP(P$2+$A4580,Sheet2!CB:NO,$B4580,0),"")</f>
        <v/>
      </c>
      <c r="Q4580" t="str">
        <f>IF(OR(HLOOKUP(Q$2+$A4580,Sheet2!CC:NO,$B4580,0),HLOOKUP(Q$2+$A4580,Sheet2!CC:NO,$B4580,0)&lt;&gt;""),HLOOKUP(Q$2+$A4580,Sheet2!CC:NO,$B4580,0),"")</f>
        <v/>
      </c>
    </row>
    <row r="4581" spans="1:17" x14ac:dyDescent="0.25">
      <c r="A4581" s="64">
        <f t="shared" si="571"/>
        <v>42</v>
      </c>
      <c r="B4581" s="64">
        <f t="shared" si="572"/>
        <v>462</v>
      </c>
      <c r="C4581" s="64">
        <f t="shared" si="573"/>
        <v>8</v>
      </c>
      <c r="D4581" s="64">
        <f t="shared" si="574"/>
        <v>458</v>
      </c>
      <c r="E4581" s="64">
        <f t="shared" si="575"/>
        <v>2286</v>
      </c>
      <c r="F4581" s="64" t="str">
        <f t="shared" si="568"/>
        <v/>
      </c>
      <c r="G4581" s="64" t="str">
        <f t="shared" si="569"/>
        <v/>
      </c>
      <c r="H4581" s="64" t="str">
        <f t="shared" si="570"/>
        <v/>
      </c>
      <c r="I4581" s="80" t="str">
        <f>IFERROR(VLOOKUP(D4581,Sheet2!A:B,2,0),"")</f>
        <v/>
      </c>
      <c r="J4581" s="64" t="str">
        <f>IFERROR(IF(I4581&lt;&gt;"",VLOOKUP(I4581,Sheet2!B:C,2,0),""),"")</f>
        <v/>
      </c>
      <c r="K4581" s="64" t="str">
        <f>IFERROR( IF(I4581&lt;&gt;"", HLOOKUP(L$2+$A4581,Sheet2!BX:NK,2,0),""),"")</f>
        <v/>
      </c>
      <c r="L4581" t="str">
        <f>IF(OR(HLOOKUP(L$2+$A4581,Sheet2!BX:NK,$B4581,0),HLOOKUP(L$2+$A4581,Sheet2!BX:NK,$B4581,0)&lt;&gt;""),HLOOKUP(L$2+$A4581,Sheet2!BX:NK,$B4581,0),"")</f>
        <v/>
      </c>
      <c r="M4581" t="str">
        <f>IF(OR(HLOOKUP(M$2+$A4581,Sheet2!BY:NL,$B4581,0),HLOOKUP(M$2+$A4581,Sheet2!BY:NL,$B4581,0)&lt;&gt;""),HLOOKUP(M$2+$A4581,Sheet2!BY:NL,$B4581,0),"")</f>
        <v/>
      </c>
      <c r="N4581" t="str">
        <f>IF(OR(HLOOKUP(N$2+$A4581,Sheet2!BZ:NM,$B4581,0),HLOOKUP(N$2+$A4581,Sheet2!BZ:NM,$B4581,0)&lt;&gt;""),HLOOKUP(N$2+$A4581,Sheet2!BZ:NM,$B4581,0),"")</f>
        <v/>
      </c>
      <c r="O4581" t="str">
        <f>IF(OR(HLOOKUP(O$2+$A4581,Sheet2!CA:NN,$B4581,0),HLOOKUP(O$2+$A4581,Sheet2!CA:NN,$B4581,0)&lt;&gt;""),HLOOKUP(O$2+$A4581,Sheet2!CA:NN,$B4581,0),"")</f>
        <v/>
      </c>
      <c r="P4581" t="str">
        <f>IF(OR(HLOOKUP(P$2+$A4581,Sheet2!CB:NO,$B4581,0),HLOOKUP(P$2+$A4581,Sheet2!CB:NO,$B4581,0)&lt;&gt;""),HLOOKUP(P$2+$A4581,Sheet2!CB:NO,$B4581,0),"")</f>
        <v/>
      </c>
      <c r="Q4581" t="str">
        <f>IF(OR(HLOOKUP(Q$2+$A4581,Sheet2!CC:NO,$B4581,0),HLOOKUP(Q$2+$A4581,Sheet2!CC:NO,$B4581,0)&lt;&gt;""),HLOOKUP(Q$2+$A4581,Sheet2!CC:NO,$B4581,0),"")</f>
        <v/>
      </c>
    </row>
    <row r="4582" spans="1:17" x14ac:dyDescent="0.25">
      <c r="A4582" s="64">
        <f t="shared" si="571"/>
        <v>48</v>
      </c>
      <c r="B4582" s="64">
        <f t="shared" si="572"/>
        <v>462</v>
      </c>
      <c r="C4582" s="64">
        <f t="shared" si="573"/>
        <v>9</v>
      </c>
      <c r="D4582" s="64">
        <f t="shared" si="574"/>
        <v>458</v>
      </c>
      <c r="E4582" s="64">
        <f t="shared" si="575"/>
        <v>2286</v>
      </c>
      <c r="F4582" s="64" t="str">
        <f t="shared" si="568"/>
        <v/>
      </c>
      <c r="G4582" s="64" t="str">
        <f t="shared" si="569"/>
        <v/>
      </c>
      <c r="H4582" s="64" t="str">
        <f t="shared" si="570"/>
        <v/>
      </c>
      <c r="I4582" s="80" t="str">
        <f>IFERROR(VLOOKUP(D4582,Sheet2!A:B,2,0),"")</f>
        <v/>
      </c>
      <c r="J4582" s="64" t="str">
        <f>IFERROR(IF(I4582&lt;&gt;"",VLOOKUP(I4582,Sheet2!B:C,2,0),""),"")</f>
        <v/>
      </c>
      <c r="K4582" s="64" t="str">
        <f>IFERROR( IF(I4582&lt;&gt;"", HLOOKUP(L$2+$A4582,Sheet2!BX:NK,2,0),""),"")</f>
        <v/>
      </c>
      <c r="L4582" t="str">
        <f>IF(OR(HLOOKUP(L$2+$A4582,Sheet2!BX:NK,$B4582,0),HLOOKUP(L$2+$A4582,Sheet2!BX:NK,$B4582,0)&lt;&gt;""),HLOOKUP(L$2+$A4582,Sheet2!BX:NK,$B4582,0),"")</f>
        <v/>
      </c>
      <c r="M4582" t="str">
        <f>IF(OR(HLOOKUP(M$2+$A4582,Sheet2!BY:NL,$B4582,0),HLOOKUP(M$2+$A4582,Sheet2!BY:NL,$B4582,0)&lt;&gt;""),HLOOKUP(M$2+$A4582,Sheet2!BY:NL,$B4582,0),"")</f>
        <v/>
      </c>
      <c r="N4582" t="str">
        <f>IF(OR(HLOOKUP(N$2+$A4582,Sheet2!BZ:NM,$B4582,0),HLOOKUP(N$2+$A4582,Sheet2!BZ:NM,$B4582,0)&lt;&gt;""),HLOOKUP(N$2+$A4582,Sheet2!BZ:NM,$B4582,0),"")</f>
        <v/>
      </c>
      <c r="O4582" t="str">
        <f>IF(OR(HLOOKUP(O$2+$A4582,Sheet2!CA:NN,$B4582,0),HLOOKUP(O$2+$A4582,Sheet2!CA:NN,$B4582,0)&lt;&gt;""),HLOOKUP(O$2+$A4582,Sheet2!CA:NN,$B4582,0),"")</f>
        <v/>
      </c>
      <c r="P4582" t="str">
        <f>IF(OR(HLOOKUP(P$2+$A4582,Sheet2!CB:NO,$B4582,0),HLOOKUP(P$2+$A4582,Sheet2!CB:NO,$B4582,0)&lt;&gt;""),HLOOKUP(P$2+$A4582,Sheet2!CB:NO,$B4582,0),"")</f>
        <v/>
      </c>
      <c r="Q4582" t="str">
        <f>IF(OR(HLOOKUP(Q$2+$A4582,Sheet2!CC:NO,$B4582,0),HLOOKUP(Q$2+$A4582,Sheet2!CC:NO,$B4582,0)&lt;&gt;""),HLOOKUP(Q$2+$A4582,Sheet2!CC:NO,$B4582,0),"")</f>
        <v/>
      </c>
    </row>
    <row r="4583" spans="1:17" x14ac:dyDescent="0.25">
      <c r="A4583" s="64">
        <f t="shared" si="571"/>
        <v>54</v>
      </c>
      <c r="B4583" s="64">
        <f t="shared" si="572"/>
        <v>462</v>
      </c>
      <c r="C4583" s="64">
        <f t="shared" si="573"/>
        <v>10</v>
      </c>
      <c r="D4583" s="64">
        <f t="shared" si="574"/>
        <v>458</v>
      </c>
      <c r="E4583" s="64">
        <f t="shared" si="575"/>
        <v>2286</v>
      </c>
      <c r="F4583" s="64" t="str">
        <f t="shared" si="568"/>
        <v/>
      </c>
      <c r="G4583" s="64" t="str">
        <f t="shared" si="569"/>
        <v/>
      </c>
      <c r="H4583" s="64" t="str">
        <f t="shared" si="570"/>
        <v/>
      </c>
      <c r="I4583" s="80" t="str">
        <f>IFERROR(VLOOKUP(D4583,Sheet2!A:B,2,0),"")</f>
        <v/>
      </c>
      <c r="J4583" s="64" t="str">
        <f>IFERROR(IF(I4583&lt;&gt;"",VLOOKUP(I4583,Sheet2!B:C,2,0),""),"")</f>
        <v/>
      </c>
      <c r="K4583" s="64" t="str">
        <f>IFERROR( IF(I4583&lt;&gt;"", HLOOKUP(L$2+$A4583,Sheet2!BX:NK,2,0),""),"")</f>
        <v/>
      </c>
      <c r="L4583" t="str">
        <f>IF(OR(HLOOKUP(L$2+$A4583,Sheet2!BX:NK,$B4583,0),HLOOKUP(L$2+$A4583,Sheet2!BX:NK,$B4583,0)&lt;&gt;""),HLOOKUP(L$2+$A4583,Sheet2!BX:NK,$B4583,0),"")</f>
        <v/>
      </c>
      <c r="M4583" t="str">
        <f>IF(OR(HLOOKUP(M$2+$A4583,Sheet2!BY:NL,$B4583,0),HLOOKUP(M$2+$A4583,Sheet2!BY:NL,$B4583,0)&lt;&gt;""),HLOOKUP(M$2+$A4583,Sheet2!BY:NL,$B4583,0),"")</f>
        <v/>
      </c>
      <c r="N4583" t="str">
        <f>IF(OR(HLOOKUP(N$2+$A4583,Sheet2!BZ:NM,$B4583,0),HLOOKUP(N$2+$A4583,Sheet2!BZ:NM,$B4583,0)&lt;&gt;""),HLOOKUP(N$2+$A4583,Sheet2!BZ:NM,$B4583,0),"")</f>
        <v/>
      </c>
      <c r="O4583" t="str">
        <f>IF(OR(HLOOKUP(O$2+$A4583,Sheet2!CA:NN,$B4583,0),HLOOKUP(O$2+$A4583,Sheet2!CA:NN,$B4583,0)&lt;&gt;""),HLOOKUP(O$2+$A4583,Sheet2!CA:NN,$B4583,0),"")</f>
        <v/>
      </c>
      <c r="P4583" t="str">
        <f>IF(OR(HLOOKUP(P$2+$A4583,Sheet2!CB:NO,$B4583,0),HLOOKUP(P$2+$A4583,Sheet2!CB:NO,$B4583,0)&lt;&gt;""),HLOOKUP(P$2+$A4583,Sheet2!CB:NO,$B4583,0),"")</f>
        <v/>
      </c>
      <c r="Q4583" t="str">
        <f>IF(OR(HLOOKUP(Q$2+$A4583,Sheet2!CC:NO,$B4583,0),HLOOKUP(Q$2+$A4583,Sheet2!CC:NO,$B4583,0)&lt;&gt;""),HLOOKUP(Q$2+$A4583,Sheet2!CC:NO,$B4583,0),"")</f>
        <v/>
      </c>
    </row>
    <row r="4584" spans="1:17" x14ac:dyDescent="0.25">
      <c r="A4584" s="64">
        <f t="shared" si="571"/>
        <v>0</v>
      </c>
      <c r="B4584" s="64">
        <f t="shared" si="572"/>
        <v>463</v>
      </c>
      <c r="C4584" s="64">
        <f t="shared" si="573"/>
        <v>1</v>
      </c>
      <c r="D4584" s="64">
        <f t="shared" si="574"/>
        <v>459</v>
      </c>
      <c r="E4584" s="64">
        <f t="shared" si="575"/>
        <v>2291</v>
      </c>
      <c r="F4584" s="64" t="str">
        <f t="shared" si="568"/>
        <v/>
      </c>
      <c r="G4584" s="64" t="str">
        <f t="shared" si="569"/>
        <v/>
      </c>
      <c r="H4584" s="64" t="str">
        <f t="shared" si="570"/>
        <v/>
      </c>
      <c r="I4584" s="80" t="str">
        <f>IFERROR(VLOOKUP(D4584,Sheet2!A:B,2,0),"")</f>
        <v/>
      </c>
      <c r="J4584" s="64" t="str">
        <f>IFERROR(IF(I4584&lt;&gt;"",VLOOKUP(I4584,Sheet2!B:C,2,0),""),"")</f>
        <v/>
      </c>
      <c r="K4584" s="64" t="str">
        <f>IFERROR( IF(I4584&lt;&gt;"", HLOOKUP(L$2+$A4584,Sheet2!BX:NK,2,0),""),"")</f>
        <v/>
      </c>
      <c r="L4584" t="str">
        <f>IF(OR(HLOOKUP(L$2+$A4584,Sheet2!BX:NK,$B4584,0),HLOOKUP(L$2+$A4584,Sheet2!BX:NK,$B4584,0)&lt;&gt;""),HLOOKUP(L$2+$A4584,Sheet2!BX:NK,$B4584,0),"")</f>
        <v/>
      </c>
      <c r="M4584" t="str">
        <f>IF(OR(HLOOKUP(M$2+$A4584,Sheet2!BY:NL,$B4584,0),HLOOKUP(M$2+$A4584,Sheet2!BY:NL,$B4584,0)&lt;&gt;""),HLOOKUP(M$2+$A4584,Sheet2!BY:NL,$B4584,0),"")</f>
        <v/>
      </c>
      <c r="N4584" t="str">
        <f>IF(OR(HLOOKUP(N$2+$A4584,Sheet2!BZ:NM,$B4584,0),HLOOKUP(N$2+$A4584,Sheet2!BZ:NM,$B4584,0)&lt;&gt;""),HLOOKUP(N$2+$A4584,Sheet2!BZ:NM,$B4584,0),"")</f>
        <v/>
      </c>
      <c r="O4584" t="str">
        <f>IF(OR(HLOOKUP(O$2+$A4584,Sheet2!CA:NN,$B4584,0),HLOOKUP(O$2+$A4584,Sheet2!CA:NN,$B4584,0)&lt;&gt;""),HLOOKUP(O$2+$A4584,Sheet2!CA:NN,$B4584,0),"")</f>
        <v/>
      </c>
      <c r="P4584" t="str">
        <f>IF(OR(HLOOKUP(P$2+$A4584,Sheet2!CB:NO,$B4584,0),HLOOKUP(P$2+$A4584,Sheet2!CB:NO,$B4584,0)&lt;&gt;""),HLOOKUP(P$2+$A4584,Sheet2!CB:NO,$B4584,0),"")</f>
        <v/>
      </c>
      <c r="Q4584" t="str">
        <f>IF(OR(HLOOKUP(Q$2+$A4584,Sheet2!CC:NO,$B4584,0),HLOOKUP(Q$2+$A4584,Sheet2!CC:NO,$B4584,0)&lt;&gt;""),HLOOKUP(Q$2+$A4584,Sheet2!CC:NO,$B4584,0),"")</f>
        <v/>
      </c>
    </row>
    <row r="4585" spans="1:17" x14ac:dyDescent="0.25">
      <c r="A4585" s="64">
        <f t="shared" si="571"/>
        <v>6</v>
      </c>
      <c r="B4585" s="64">
        <f t="shared" si="572"/>
        <v>463</v>
      </c>
      <c r="C4585" s="64">
        <f t="shared" si="573"/>
        <v>2</v>
      </c>
      <c r="D4585" s="64">
        <f t="shared" si="574"/>
        <v>459</v>
      </c>
      <c r="E4585" s="64">
        <f t="shared" si="575"/>
        <v>2291</v>
      </c>
      <c r="F4585" s="64" t="str">
        <f t="shared" si="568"/>
        <v/>
      </c>
      <c r="G4585" s="64" t="str">
        <f t="shared" si="569"/>
        <v/>
      </c>
      <c r="H4585" s="64" t="str">
        <f t="shared" si="570"/>
        <v/>
      </c>
      <c r="I4585" s="80" t="str">
        <f>IFERROR(VLOOKUP(D4585,Sheet2!A:B,2,0),"")</f>
        <v/>
      </c>
      <c r="J4585" s="64" t="str">
        <f>IFERROR(IF(I4585&lt;&gt;"",VLOOKUP(I4585,Sheet2!B:C,2,0),""),"")</f>
        <v/>
      </c>
      <c r="K4585" s="64" t="str">
        <f>IFERROR( IF(I4585&lt;&gt;"", HLOOKUP(L$2+$A4585,Sheet2!BX:NK,2,0),""),"")</f>
        <v/>
      </c>
      <c r="L4585" t="str">
        <f>IF(OR(HLOOKUP(L$2+$A4585,Sheet2!BX:NK,$B4585,0),HLOOKUP(L$2+$A4585,Sheet2!BX:NK,$B4585,0)&lt;&gt;""),HLOOKUP(L$2+$A4585,Sheet2!BX:NK,$B4585,0),"")</f>
        <v/>
      </c>
      <c r="M4585" t="str">
        <f>IF(OR(HLOOKUP(M$2+$A4585,Sheet2!BY:NL,$B4585,0),HLOOKUP(M$2+$A4585,Sheet2!BY:NL,$B4585,0)&lt;&gt;""),HLOOKUP(M$2+$A4585,Sheet2!BY:NL,$B4585,0),"")</f>
        <v/>
      </c>
      <c r="N4585" t="str">
        <f>IF(OR(HLOOKUP(N$2+$A4585,Sheet2!BZ:NM,$B4585,0),HLOOKUP(N$2+$A4585,Sheet2!BZ:NM,$B4585,0)&lt;&gt;""),HLOOKUP(N$2+$A4585,Sheet2!BZ:NM,$B4585,0),"")</f>
        <v/>
      </c>
      <c r="O4585" t="str">
        <f>IF(OR(HLOOKUP(O$2+$A4585,Sheet2!CA:NN,$B4585,0),HLOOKUP(O$2+$A4585,Sheet2!CA:NN,$B4585,0)&lt;&gt;""),HLOOKUP(O$2+$A4585,Sheet2!CA:NN,$B4585,0),"")</f>
        <v/>
      </c>
      <c r="P4585" t="str">
        <f>IF(OR(HLOOKUP(P$2+$A4585,Sheet2!CB:NO,$B4585,0),HLOOKUP(P$2+$A4585,Sheet2!CB:NO,$B4585,0)&lt;&gt;""),HLOOKUP(P$2+$A4585,Sheet2!CB:NO,$B4585,0),"")</f>
        <v/>
      </c>
      <c r="Q4585" t="str">
        <f>IF(OR(HLOOKUP(Q$2+$A4585,Sheet2!CC:NO,$B4585,0),HLOOKUP(Q$2+$A4585,Sheet2!CC:NO,$B4585,0)&lt;&gt;""),HLOOKUP(Q$2+$A4585,Sheet2!CC:NO,$B4585,0),"")</f>
        <v/>
      </c>
    </row>
    <row r="4586" spans="1:17" x14ac:dyDescent="0.25">
      <c r="A4586" s="64">
        <f t="shared" si="571"/>
        <v>12</v>
      </c>
      <c r="B4586" s="64">
        <f t="shared" si="572"/>
        <v>463</v>
      </c>
      <c r="C4586" s="64">
        <f t="shared" si="573"/>
        <v>3</v>
      </c>
      <c r="D4586" s="64">
        <f t="shared" si="574"/>
        <v>459</v>
      </c>
      <c r="E4586" s="64">
        <f t="shared" si="575"/>
        <v>2291</v>
      </c>
      <c r="F4586" s="64" t="str">
        <f t="shared" si="568"/>
        <v/>
      </c>
      <c r="G4586" s="64" t="str">
        <f t="shared" si="569"/>
        <v/>
      </c>
      <c r="H4586" s="64" t="str">
        <f t="shared" si="570"/>
        <v/>
      </c>
      <c r="I4586" s="80" t="str">
        <f>IFERROR(VLOOKUP(D4586,Sheet2!A:B,2,0),"")</f>
        <v/>
      </c>
      <c r="J4586" s="64" t="str">
        <f>IFERROR(IF(I4586&lt;&gt;"",VLOOKUP(I4586,Sheet2!B:C,2,0),""),"")</f>
        <v/>
      </c>
      <c r="K4586" s="64" t="str">
        <f>IFERROR( IF(I4586&lt;&gt;"", HLOOKUP(L$2+$A4586,Sheet2!BX:NK,2,0),""),"")</f>
        <v/>
      </c>
      <c r="L4586" t="str">
        <f>IF(OR(HLOOKUP(L$2+$A4586,Sheet2!BX:NK,$B4586,0),HLOOKUP(L$2+$A4586,Sheet2!BX:NK,$B4586,0)&lt;&gt;""),HLOOKUP(L$2+$A4586,Sheet2!BX:NK,$B4586,0),"")</f>
        <v/>
      </c>
      <c r="M4586" t="str">
        <f>IF(OR(HLOOKUP(M$2+$A4586,Sheet2!BY:NL,$B4586,0),HLOOKUP(M$2+$A4586,Sheet2!BY:NL,$B4586,0)&lt;&gt;""),HLOOKUP(M$2+$A4586,Sheet2!BY:NL,$B4586,0),"")</f>
        <v/>
      </c>
      <c r="N4586" t="str">
        <f>IF(OR(HLOOKUP(N$2+$A4586,Sheet2!BZ:NM,$B4586,0),HLOOKUP(N$2+$A4586,Sheet2!BZ:NM,$B4586,0)&lt;&gt;""),HLOOKUP(N$2+$A4586,Sheet2!BZ:NM,$B4586,0),"")</f>
        <v/>
      </c>
      <c r="O4586" t="str">
        <f>IF(OR(HLOOKUP(O$2+$A4586,Sheet2!CA:NN,$B4586,0),HLOOKUP(O$2+$A4586,Sheet2!CA:NN,$B4586,0)&lt;&gt;""),HLOOKUP(O$2+$A4586,Sheet2!CA:NN,$B4586,0),"")</f>
        <v/>
      </c>
      <c r="P4586" t="str">
        <f>IF(OR(HLOOKUP(P$2+$A4586,Sheet2!CB:NO,$B4586,0),HLOOKUP(P$2+$A4586,Sheet2!CB:NO,$B4586,0)&lt;&gt;""),HLOOKUP(P$2+$A4586,Sheet2!CB:NO,$B4586,0),"")</f>
        <v/>
      </c>
      <c r="Q4586" t="str">
        <f>IF(OR(HLOOKUP(Q$2+$A4586,Sheet2!CC:NO,$B4586,0),HLOOKUP(Q$2+$A4586,Sheet2!CC:NO,$B4586,0)&lt;&gt;""),HLOOKUP(Q$2+$A4586,Sheet2!CC:NO,$B4586,0),"")</f>
        <v/>
      </c>
    </row>
    <row r="4587" spans="1:17" x14ac:dyDescent="0.25">
      <c r="A4587" s="64">
        <f t="shared" si="571"/>
        <v>18</v>
      </c>
      <c r="B4587" s="64">
        <f t="shared" si="572"/>
        <v>463</v>
      </c>
      <c r="C4587" s="64">
        <f t="shared" si="573"/>
        <v>4</v>
      </c>
      <c r="D4587" s="64">
        <f t="shared" si="574"/>
        <v>459</v>
      </c>
      <c r="E4587" s="64">
        <f t="shared" si="575"/>
        <v>2291</v>
      </c>
      <c r="F4587" s="64" t="str">
        <f t="shared" si="568"/>
        <v/>
      </c>
      <c r="G4587" s="64" t="str">
        <f t="shared" si="569"/>
        <v/>
      </c>
      <c r="H4587" s="64" t="str">
        <f t="shared" si="570"/>
        <v/>
      </c>
      <c r="I4587" s="80" t="str">
        <f>IFERROR(VLOOKUP(D4587,Sheet2!A:B,2,0),"")</f>
        <v/>
      </c>
      <c r="J4587" s="64" t="str">
        <f>IFERROR(IF(I4587&lt;&gt;"",VLOOKUP(I4587,Sheet2!B:C,2,0),""),"")</f>
        <v/>
      </c>
      <c r="K4587" s="64" t="str">
        <f>IFERROR( IF(I4587&lt;&gt;"", HLOOKUP(L$2+$A4587,Sheet2!BX:NK,2,0),""),"")</f>
        <v/>
      </c>
      <c r="L4587" t="str">
        <f>IF(OR(HLOOKUP(L$2+$A4587,Sheet2!BX:NK,$B4587,0),HLOOKUP(L$2+$A4587,Sheet2!BX:NK,$B4587,0)&lt;&gt;""),HLOOKUP(L$2+$A4587,Sheet2!BX:NK,$B4587,0),"")</f>
        <v/>
      </c>
      <c r="M4587" t="str">
        <f>IF(OR(HLOOKUP(M$2+$A4587,Sheet2!BY:NL,$B4587,0),HLOOKUP(M$2+$A4587,Sheet2!BY:NL,$B4587,0)&lt;&gt;""),HLOOKUP(M$2+$A4587,Sheet2!BY:NL,$B4587,0),"")</f>
        <v/>
      </c>
      <c r="N4587" t="str">
        <f>IF(OR(HLOOKUP(N$2+$A4587,Sheet2!BZ:NM,$B4587,0),HLOOKUP(N$2+$A4587,Sheet2!BZ:NM,$B4587,0)&lt;&gt;""),HLOOKUP(N$2+$A4587,Sheet2!BZ:NM,$B4587,0),"")</f>
        <v/>
      </c>
      <c r="O4587" t="str">
        <f>IF(OR(HLOOKUP(O$2+$A4587,Sheet2!CA:NN,$B4587,0),HLOOKUP(O$2+$A4587,Sheet2!CA:NN,$B4587,0)&lt;&gt;""),HLOOKUP(O$2+$A4587,Sheet2!CA:NN,$B4587,0),"")</f>
        <v/>
      </c>
      <c r="P4587" t="str">
        <f>IF(OR(HLOOKUP(P$2+$A4587,Sheet2!CB:NO,$B4587,0),HLOOKUP(P$2+$A4587,Sheet2!CB:NO,$B4587,0)&lt;&gt;""),HLOOKUP(P$2+$A4587,Sheet2!CB:NO,$B4587,0),"")</f>
        <v/>
      </c>
      <c r="Q4587" t="str">
        <f>IF(OR(HLOOKUP(Q$2+$A4587,Sheet2!CC:NO,$B4587,0),HLOOKUP(Q$2+$A4587,Sheet2!CC:NO,$B4587,0)&lt;&gt;""),HLOOKUP(Q$2+$A4587,Sheet2!CC:NO,$B4587,0),"")</f>
        <v/>
      </c>
    </row>
    <row r="4588" spans="1:17" x14ac:dyDescent="0.25">
      <c r="A4588" s="64">
        <f t="shared" si="571"/>
        <v>24</v>
      </c>
      <c r="B4588" s="64">
        <f t="shared" si="572"/>
        <v>463</v>
      </c>
      <c r="C4588" s="64">
        <f t="shared" si="573"/>
        <v>5</v>
      </c>
      <c r="D4588" s="64">
        <f t="shared" si="574"/>
        <v>459</v>
      </c>
      <c r="E4588" s="64">
        <f t="shared" si="575"/>
        <v>2291</v>
      </c>
      <c r="F4588" s="64" t="str">
        <f t="shared" si="568"/>
        <v/>
      </c>
      <c r="G4588" s="64" t="str">
        <f t="shared" si="569"/>
        <v/>
      </c>
      <c r="H4588" s="64" t="str">
        <f t="shared" si="570"/>
        <v/>
      </c>
      <c r="I4588" s="80" t="str">
        <f>IFERROR(VLOOKUP(D4588,Sheet2!A:B,2,0),"")</f>
        <v/>
      </c>
      <c r="J4588" s="64" t="str">
        <f>IFERROR(IF(I4588&lt;&gt;"",VLOOKUP(I4588,Sheet2!B:C,2,0),""),"")</f>
        <v/>
      </c>
      <c r="K4588" s="64" t="str">
        <f>IFERROR( IF(I4588&lt;&gt;"", HLOOKUP(L$2+$A4588,Sheet2!BX:NK,2,0),""),"")</f>
        <v/>
      </c>
      <c r="L4588" t="str">
        <f>IF(OR(HLOOKUP(L$2+$A4588,Sheet2!BX:NK,$B4588,0),HLOOKUP(L$2+$A4588,Sheet2!BX:NK,$B4588,0)&lt;&gt;""),HLOOKUP(L$2+$A4588,Sheet2!BX:NK,$B4588,0),"")</f>
        <v/>
      </c>
      <c r="M4588" t="str">
        <f>IF(OR(HLOOKUP(M$2+$A4588,Sheet2!BY:NL,$B4588,0),HLOOKUP(M$2+$A4588,Sheet2!BY:NL,$B4588,0)&lt;&gt;""),HLOOKUP(M$2+$A4588,Sheet2!BY:NL,$B4588,0),"")</f>
        <v/>
      </c>
      <c r="N4588" t="str">
        <f>IF(OR(HLOOKUP(N$2+$A4588,Sheet2!BZ:NM,$B4588,0),HLOOKUP(N$2+$A4588,Sheet2!BZ:NM,$B4588,0)&lt;&gt;""),HLOOKUP(N$2+$A4588,Sheet2!BZ:NM,$B4588,0),"")</f>
        <v/>
      </c>
      <c r="O4588" t="str">
        <f>IF(OR(HLOOKUP(O$2+$A4588,Sheet2!CA:NN,$B4588,0),HLOOKUP(O$2+$A4588,Sheet2!CA:NN,$B4588,0)&lt;&gt;""),HLOOKUP(O$2+$A4588,Sheet2!CA:NN,$B4588,0),"")</f>
        <v/>
      </c>
      <c r="P4588" t="str">
        <f>IF(OR(HLOOKUP(P$2+$A4588,Sheet2!CB:NO,$B4588,0),HLOOKUP(P$2+$A4588,Sheet2!CB:NO,$B4588,0)&lt;&gt;""),HLOOKUP(P$2+$A4588,Sheet2!CB:NO,$B4588,0),"")</f>
        <v/>
      </c>
      <c r="Q4588" t="str">
        <f>IF(OR(HLOOKUP(Q$2+$A4588,Sheet2!CC:NO,$B4588,0),HLOOKUP(Q$2+$A4588,Sheet2!CC:NO,$B4588,0)&lt;&gt;""),HLOOKUP(Q$2+$A4588,Sheet2!CC:NO,$B4588,0),"")</f>
        <v/>
      </c>
    </row>
    <row r="4589" spans="1:17" x14ac:dyDescent="0.25">
      <c r="A4589" s="64">
        <f t="shared" si="571"/>
        <v>30</v>
      </c>
      <c r="B4589" s="64">
        <f t="shared" si="572"/>
        <v>463</v>
      </c>
      <c r="C4589" s="64">
        <f t="shared" si="573"/>
        <v>6</v>
      </c>
      <c r="D4589" s="64">
        <f t="shared" si="574"/>
        <v>459</v>
      </c>
      <c r="E4589" s="64">
        <f t="shared" si="575"/>
        <v>2291</v>
      </c>
      <c r="F4589" s="64" t="str">
        <f t="shared" si="568"/>
        <v/>
      </c>
      <c r="G4589" s="64" t="str">
        <f t="shared" si="569"/>
        <v/>
      </c>
      <c r="H4589" s="64" t="str">
        <f t="shared" si="570"/>
        <v/>
      </c>
      <c r="I4589" s="80" t="str">
        <f>IFERROR(VLOOKUP(D4589,Sheet2!A:B,2,0),"")</f>
        <v/>
      </c>
      <c r="J4589" s="64" t="str">
        <f>IFERROR(IF(I4589&lt;&gt;"",VLOOKUP(I4589,Sheet2!B:C,2,0),""),"")</f>
        <v/>
      </c>
      <c r="K4589" s="64" t="str">
        <f>IFERROR( IF(I4589&lt;&gt;"", HLOOKUP(L$2+$A4589,Sheet2!BX:NK,2,0),""),"")</f>
        <v/>
      </c>
      <c r="L4589" t="str">
        <f>IF(OR(HLOOKUP(L$2+$A4589,Sheet2!BX:NK,$B4589,0),HLOOKUP(L$2+$A4589,Sheet2!BX:NK,$B4589,0)&lt;&gt;""),HLOOKUP(L$2+$A4589,Sheet2!BX:NK,$B4589,0),"")</f>
        <v/>
      </c>
      <c r="M4589" t="str">
        <f>IF(OR(HLOOKUP(M$2+$A4589,Sheet2!BY:NL,$B4589,0),HLOOKUP(M$2+$A4589,Sheet2!BY:NL,$B4589,0)&lt;&gt;""),HLOOKUP(M$2+$A4589,Sheet2!BY:NL,$B4589,0),"")</f>
        <v/>
      </c>
      <c r="N4589" t="str">
        <f>IF(OR(HLOOKUP(N$2+$A4589,Sheet2!BZ:NM,$B4589,0),HLOOKUP(N$2+$A4589,Sheet2!BZ:NM,$B4589,0)&lt;&gt;""),HLOOKUP(N$2+$A4589,Sheet2!BZ:NM,$B4589,0),"")</f>
        <v/>
      </c>
      <c r="O4589" t="str">
        <f>IF(OR(HLOOKUP(O$2+$A4589,Sheet2!CA:NN,$B4589,0),HLOOKUP(O$2+$A4589,Sheet2!CA:NN,$B4589,0)&lt;&gt;""),HLOOKUP(O$2+$A4589,Sheet2!CA:NN,$B4589,0),"")</f>
        <v/>
      </c>
      <c r="P4589" t="str">
        <f>IF(OR(HLOOKUP(P$2+$A4589,Sheet2!CB:NO,$B4589,0),HLOOKUP(P$2+$A4589,Sheet2!CB:NO,$B4589,0)&lt;&gt;""),HLOOKUP(P$2+$A4589,Sheet2!CB:NO,$B4589,0),"")</f>
        <v/>
      </c>
      <c r="Q4589" t="str">
        <f>IF(OR(HLOOKUP(Q$2+$A4589,Sheet2!CC:NO,$B4589,0),HLOOKUP(Q$2+$A4589,Sheet2!CC:NO,$B4589,0)&lt;&gt;""),HLOOKUP(Q$2+$A4589,Sheet2!CC:NO,$B4589,0),"")</f>
        <v/>
      </c>
    </row>
    <row r="4590" spans="1:17" x14ac:dyDescent="0.25">
      <c r="A4590" s="64">
        <f t="shared" si="571"/>
        <v>36</v>
      </c>
      <c r="B4590" s="64">
        <f t="shared" si="572"/>
        <v>463</v>
      </c>
      <c r="C4590" s="64">
        <f t="shared" si="573"/>
        <v>7</v>
      </c>
      <c r="D4590" s="64">
        <f t="shared" si="574"/>
        <v>459</v>
      </c>
      <c r="E4590" s="64">
        <f t="shared" si="575"/>
        <v>2291</v>
      </c>
      <c r="F4590" s="64" t="str">
        <f t="shared" si="568"/>
        <v/>
      </c>
      <c r="G4590" s="64" t="str">
        <f t="shared" si="569"/>
        <v/>
      </c>
      <c r="H4590" s="64" t="str">
        <f t="shared" si="570"/>
        <v/>
      </c>
      <c r="I4590" s="80" t="str">
        <f>IFERROR(VLOOKUP(D4590,Sheet2!A:B,2,0),"")</f>
        <v/>
      </c>
      <c r="J4590" s="64" t="str">
        <f>IFERROR(IF(I4590&lt;&gt;"",VLOOKUP(I4590,Sheet2!B:C,2,0),""),"")</f>
        <v/>
      </c>
      <c r="K4590" s="64" t="str">
        <f>IFERROR( IF(I4590&lt;&gt;"", HLOOKUP(L$2+$A4590,Sheet2!BX:NK,2,0),""),"")</f>
        <v/>
      </c>
      <c r="L4590" t="str">
        <f>IF(OR(HLOOKUP(L$2+$A4590,Sheet2!BX:NK,$B4590,0),HLOOKUP(L$2+$A4590,Sheet2!BX:NK,$B4590,0)&lt;&gt;""),HLOOKUP(L$2+$A4590,Sheet2!BX:NK,$B4590,0),"")</f>
        <v/>
      </c>
      <c r="M4590" t="str">
        <f>IF(OR(HLOOKUP(M$2+$A4590,Sheet2!BY:NL,$B4590,0),HLOOKUP(M$2+$A4590,Sheet2!BY:NL,$B4590,0)&lt;&gt;""),HLOOKUP(M$2+$A4590,Sheet2!BY:NL,$B4590,0),"")</f>
        <v/>
      </c>
      <c r="N4590" t="str">
        <f>IF(OR(HLOOKUP(N$2+$A4590,Sheet2!BZ:NM,$B4590,0),HLOOKUP(N$2+$A4590,Sheet2!BZ:NM,$B4590,0)&lt;&gt;""),HLOOKUP(N$2+$A4590,Sheet2!BZ:NM,$B4590,0),"")</f>
        <v/>
      </c>
      <c r="O4590" t="str">
        <f>IF(OR(HLOOKUP(O$2+$A4590,Sheet2!CA:NN,$B4590,0),HLOOKUP(O$2+$A4590,Sheet2!CA:NN,$B4590,0)&lt;&gt;""),HLOOKUP(O$2+$A4590,Sheet2!CA:NN,$B4590,0),"")</f>
        <v/>
      </c>
      <c r="P4590" t="str">
        <f>IF(OR(HLOOKUP(P$2+$A4590,Sheet2!CB:NO,$B4590,0),HLOOKUP(P$2+$A4590,Sheet2!CB:NO,$B4590,0)&lt;&gt;""),HLOOKUP(P$2+$A4590,Sheet2!CB:NO,$B4590,0),"")</f>
        <v/>
      </c>
      <c r="Q4590" t="str">
        <f>IF(OR(HLOOKUP(Q$2+$A4590,Sheet2!CC:NO,$B4590,0),HLOOKUP(Q$2+$A4590,Sheet2!CC:NO,$B4590,0)&lt;&gt;""),HLOOKUP(Q$2+$A4590,Sheet2!CC:NO,$B4590,0),"")</f>
        <v/>
      </c>
    </row>
    <row r="4591" spans="1:17" x14ac:dyDescent="0.25">
      <c r="A4591" s="64">
        <f t="shared" si="571"/>
        <v>42</v>
      </c>
      <c r="B4591" s="64">
        <f t="shared" si="572"/>
        <v>463</v>
      </c>
      <c r="C4591" s="64">
        <f t="shared" si="573"/>
        <v>8</v>
      </c>
      <c r="D4591" s="64">
        <f t="shared" si="574"/>
        <v>459</v>
      </c>
      <c r="E4591" s="64">
        <f t="shared" si="575"/>
        <v>2291</v>
      </c>
      <c r="F4591" s="64" t="str">
        <f t="shared" si="568"/>
        <v/>
      </c>
      <c r="G4591" s="64" t="str">
        <f t="shared" si="569"/>
        <v/>
      </c>
      <c r="H4591" s="64" t="str">
        <f t="shared" si="570"/>
        <v/>
      </c>
      <c r="I4591" s="80" t="str">
        <f>IFERROR(VLOOKUP(D4591,Sheet2!A:B,2,0),"")</f>
        <v/>
      </c>
      <c r="J4591" s="64" t="str">
        <f>IFERROR(IF(I4591&lt;&gt;"",VLOOKUP(I4591,Sheet2!B:C,2,0),""),"")</f>
        <v/>
      </c>
      <c r="K4591" s="64" t="str">
        <f>IFERROR( IF(I4591&lt;&gt;"", HLOOKUP(L$2+$A4591,Sheet2!BX:NK,2,0),""),"")</f>
        <v/>
      </c>
      <c r="L4591" t="str">
        <f>IF(OR(HLOOKUP(L$2+$A4591,Sheet2!BX:NK,$B4591,0),HLOOKUP(L$2+$A4591,Sheet2!BX:NK,$B4591,0)&lt;&gt;""),HLOOKUP(L$2+$A4591,Sheet2!BX:NK,$B4591,0),"")</f>
        <v/>
      </c>
      <c r="M4591" t="str">
        <f>IF(OR(HLOOKUP(M$2+$A4591,Sheet2!BY:NL,$B4591,0),HLOOKUP(M$2+$A4591,Sheet2!BY:NL,$B4591,0)&lt;&gt;""),HLOOKUP(M$2+$A4591,Sheet2!BY:NL,$B4591,0),"")</f>
        <v/>
      </c>
      <c r="N4591" t="str">
        <f>IF(OR(HLOOKUP(N$2+$A4591,Sheet2!BZ:NM,$B4591,0),HLOOKUP(N$2+$A4591,Sheet2!BZ:NM,$B4591,0)&lt;&gt;""),HLOOKUP(N$2+$A4591,Sheet2!BZ:NM,$B4591,0),"")</f>
        <v/>
      </c>
      <c r="O4591" t="str">
        <f>IF(OR(HLOOKUP(O$2+$A4591,Sheet2!CA:NN,$B4591,0),HLOOKUP(O$2+$A4591,Sheet2!CA:NN,$B4591,0)&lt;&gt;""),HLOOKUP(O$2+$A4591,Sheet2!CA:NN,$B4591,0),"")</f>
        <v/>
      </c>
      <c r="P4591" t="str">
        <f>IF(OR(HLOOKUP(P$2+$A4591,Sheet2!CB:NO,$B4591,0),HLOOKUP(P$2+$A4591,Sheet2!CB:NO,$B4591,0)&lt;&gt;""),HLOOKUP(P$2+$A4591,Sheet2!CB:NO,$B4591,0),"")</f>
        <v/>
      </c>
      <c r="Q4591" t="str">
        <f>IF(OR(HLOOKUP(Q$2+$A4591,Sheet2!CC:NO,$B4591,0),HLOOKUP(Q$2+$A4591,Sheet2!CC:NO,$B4591,0)&lt;&gt;""),HLOOKUP(Q$2+$A4591,Sheet2!CC:NO,$B4591,0),"")</f>
        <v/>
      </c>
    </row>
    <row r="4592" spans="1:17" x14ac:dyDescent="0.25">
      <c r="A4592" s="64">
        <f t="shared" si="571"/>
        <v>48</v>
      </c>
      <c r="B4592" s="64">
        <f t="shared" si="572"/>
        <v>463</v>
      </c>
      <c r="C4592" s="64">
        <f t="shared" si="573"/>
        <v>9</v>
      </c>
      <c r="D4592" s="64">
        <f t="shared" si="574"/>
        <v>459</v>
      </c>
      <c r="E4592" s="64">
        <f t="shared" si="575"/>
        <v>2291</v>
      </c>
      <c r="F4592" s="64" t="str">
        <f t="shared" si="568"/>
        <v/>
      </c>
      <c r="G4592" s="64" t="str">
        <f t="shared" si="569"/>
        <v/>
      </c>
      <c r="H4592" s="64" t="str">
        <f t="shared" si="570"/>
        <v/>
      </c>
      <c r="I4592" s="80" t="str">
        <f>IFERROR(VLOOKUP(D4592,Sheet2!A:B,2,0),"")</f>
        <v/>
      </c>
      <c r="J4592" s="64" t="str">
        <f>IFERROR(IF(I4592&lt;&gt;"",VLOOKUP(I4592,Sheet2!B:C,2,0),""),"")</f>
        <v/>
      </c>
      <c r="K4592" s="64" t="str">
        <f>IFERROR( IF(I4592&lt;&gt;"", HLOOKUP(L$2+$A4592,Sheet2!BX:NK,2,0),""),"")</f>
        <v/>
      </c>
      <c r="L4592" t="str">
        <f>IF(OR(HLOOKUP(L$2+$A4592,Sheet2!BX:NK,$B4592,0),HLOOKUP(L$2+$A4592,Sheet2!BX:NK,$B4592,0)&lt;&gt;""),HLOOKUP(L$2+$A4592,Sheet2!BX:NK,$B4592,0),"")</f>
        <v/>
      </c>
      <c r="M4592" t="str">
        <f>IF(OR(HLOOKUP(M$2+$A4592,Sheet2!BY:NL,$B4592,0),HLOOKUP(M$2+$A4592,Sheet2!BY:NL,$B4592,0)&lt;&gt;""),HLOOKUP(M$2+$A4592,Sheet2!BY:NL,$B4592,0),"")</f>
        <v/>
      </c>
      <c r="N4592" t="str">
        <f>IF(OR(HLOOKUP(N$2+$A4592,Sheet2!BZ:NM,$B4592,0),HLOOKUP(N$2+$A4592,Sheet2!BZ:NM,$B4592,0)&lt;&gt;""),HLOOKUP(N$2+$A4592,Sheet2!BZ:NM,$B4592,0),"")</f>
        <v/>
      </c>
      <c r="O4592" t="str">
        <f>IF(OR(HLOOKUP(O$2+$A4592,Sheet2!CA:NN,$B4592,0),HLOOKUP(O$2+$A4592,Sheet2!CA:NN,$B4592,0)&lt;&gt;""),HLOOKUP(O$2+$A4592,Sheet2!CA:NN,$B4592,0),"")</f>
        <v/>
      </c>
      <c r="P4592" t="str">
        <f>IF(OR(HLOOKUP(P$2+$A4592,Sheet2!CB:NO,$B4592,0),HLOOKUP(P$2+$A4592,Sheet2!CB:NO,$B4592,0)&lt;&gt;""),HLOOKUP(P$2+$A4592,Sheet2!CB:NO,$B4592,0),"")</f>
        <v/>
      </c>
      <c r="Q4592" t="str">
        <f>IF(OR(HLOOKUP(Q$2+$A4592,Sheet2!CC:NO,$B4592,0),HLOOKUP(Q$2+$A4592,Sheet2!CC:NO,$B4592,0)&lt;&gt;""),HLOOKUP(Q$2+$A4592,Sheet2!CC:NO,$B4592,0),"")</f>
        <v/>
      </c>
    </row>
    <row r="4593" spans="1:17" x14ac:dyDescent="0.25">
      <c r="A4593" s="64">
        <f t="shared" si="571"/>
        <v>54</v>
      </c>
      <c r="B4593" s="64">
        <f t="shared" si="572"/>
        <v>463</v>
      </c>
      <c r="C4593" s="64">
        <f t="shared" si="573"/>
        <v>10</v>
      </c>
      <c r="D4593" s="64">
        <f t="shared" si="574"/>
        <v>459</v>
      </c>
      <c r="E4593" s="64">
        <f t="shared" si="575"/>
        <v>2291</v>
      </c>
      <c r="F4593" s="64" t="str">
        <f t="shared" si="568"/>
        <v/>
      </c>
      <c r="G4593" s="64" t="str">
        <f t="shared" si="569"/>
        <v/>
      </c>
      <c r="H4593" s="64" t="str">
        <f t="shared" si="570"/>
        <v/>
      </c>
      <c r="I4593" s="80" t="str">
        <f>IFERROR(VLOOKUP(D4593,Sheet2!A:B,2,0),"")</f>
        <v/>
      </c>
      <c r="J4593" s="64" t="str">
        <f>IFERROR(IF(I4593&lt;&gt;"",VLOOKUP(I4593,Sheet2!B:C,2,0),""),"")</f>
        <v/>
      </c>
      <c r="K4593" s="64" t="str">
        <f>IFERROR( IF(I4593&lt;&gt;"", HLOOKUP(L$2+$A4593,Sheet2!BX:NK,2,0),""),"")</f>
        <v/>
      </c>
      <c r="L4593" t="str">
        <f>IF(OR(HLOOKUP(L$2+$A4593,Sheet2!BX:NK,$B4593,0),HLOOKUP(L$2+$A4593,Sheet2!BX:NK,$B4593,0)&lt;&gt;""),HLOOKUP(L$2+$A4593,Sheet2!BX:NK,$B4593,0),"")</f>
        <v/>
      </c>
      <c r="M4593" t="str">
        <f>IF(OR(HLOOKUP(M$2+$A4593,Sheet2!BY:NL,$B4593,0),HLOOKUP(M$2+$A4593,Sheet2!BY:NL,$B4593,0)&lt;&gt;""),HLOOKUP(M$2+$A4593,Sheet2!BY:NL,$B4593,0),"")</f>
        <v/>
      </c>
      <c r="N4593" t="str">
        <f>IF(OR(HLOOKUP(N$2+$A4593,Sheet2!BZ:NM,$B4593,0),HLOOKUP(N$2+$A4593,Sheet2!BZ:NM,$B4593,0)&lt;&gt;""),HLOOKUP(N$2+$A4593,Sheet2!BZ:NM,$B4593,0),"")</f>
        <v/>
      </c>
      <c r="O4593" t="str">
        <f>IF(OR(HLOOKUP(O$2+$A4593,Sheet2!CA:NN,$B4593,0),HLOOKUP(O$2+$A4593,Sheet2!CA:NN,$B4593,0)&lt;&gt;""),HLOOKUP(O$2+$A4593,Sheet2!CA:NN,$B4593,0),"")</f>
        <v/>
      </c>
      <c r="P4593" t="str">
        <f>IF(OR(HLOOKUP(P$2+$A4593,Sheet2!CB:NO,$B4593,0),HLOOKUP(P$2+$A4593,Sheet2!CB:NO,$B4593,0)&lt;&gt;""),HLOOKUP(P$2+$A4593,Sheet2!CB:NO,$B4593,0),"")</f>
        <v/>
      </c>
      <c r="Q4593" t="str">
        <f>IF(OR(HLOOKUP(Q$2+$A4593,Sheet2!CC:NO,$B4593,0),HLOOKUP(Q$2+$A4593,Sheet2!CC:NO,$B4593,0)&lt;&gt;""),HLOOKUP(Q$2+$A4593,Sheet2!CC:NO,$B4593,0),"")</f>
        <v/>
      </c>
    </row>
    <row r="4594" spans="1:17" x14ac:dyDescent="0.25">
      <c r="A4594" s="64">
        <f t="shared" si="571"/>
        <v>0</v>
      </c>
      <c r="B4594" s="64">
        <f t="shared" si="572"/>
        <v>464</v>
      </c>
      <c r="C4594" s="64">
        <f t="shared" si="573"/>
        <v>1</v>
      </c>
      <c r="D4594" s="64">
        <f t="shared" si="574"/>
        <v>460</v>
      </c>
      <c r="E4594" s="64">
        <f t="shared" si="575"/>
        <v>2296</v>
      </c>
      <c r="F4594" s="64" t="str">
        <f t="shared" si="568"/>
        <v/>
      </c>
      <c r="G4594" s="64" t="str">
        <f t="shared" si="569"/>
        <v/>
      </c>
      <c r="H4594" s="64" t="str">
        <f t="shared" si="570"/>
        <v/>
      </c>
      <c r="I4594" s="80" t="str">
        <f>IFERROR(VLOOKUP(D4594,Sheet2!A:B,2,0),"")</f>
        <v/>
      </c>
      <c r="J4594" s="64" t="str">
        <f>IFERROR(IF(I4594&lt;&gt;"",VLOOKUP(I4594,Sheet2!B:C,2,0),""),"")</f>
        <v/>
      </c>
      <c r="K4594" s="64" t="str">
        <f>IFERROR( IF(I4594&lt;&gt;"", HLOOKUP(L$2+$A4594,Sheet2!BX:NK,2,0),""),"")</f>
        <v/>
      </c>
      <c r="L4594" t="str">
        <f>IF(OR(HLOOKUP(L$2+$A4594,Sheet2!BX:NK,$B4594,0),HLOOKUP(L$2+$A4594,Sheet2!BX:NK,$B4594,0)&lt;&gt;""),HLOOKUP(L$2+$A4594,Sheet2!BX:NK,$B4594,0),"")</f>
        <v/>
      </c>
      <c r="M4594" t="str">
        <f>IF(OR(HLOOKUP(M$2+$A4594,Sheet2!BY:NL,$B4594,0),HLOOKUP(M$2+$A4594,Sheet2!BY:NL,$B4594,0)&lt;&gt;""),HLOOKUP(M$2+$A4594,Sheet2!BY:NL,$B4594,0),"")</f>
        <v/>
      </c>
      <c r="N4594" t="str">
        <f>IF(OR(HLOOKUP(N$2+$A4594,Sheet2!BZ:NM,$B4594,0),HLOOKUP(N$2+$A4594,Sheet2!BZ:NM,$B4594,0)&lt;&gt;""),HLOOKUP(N$2+$A4594,Sheet2!BZ:NM,$B4594,0),"")</f>
        <v/>
      </c>
      <c r="O4594" t="str">
        <f>IF(OR(HLOOKUP(O$2+$A4594,Sheet2!CA:NN,$B4594,0),HLOOKUP(O$2+$A4594,Sheet2!CA:NN,$B4594,0)&lt;&gt;""),HLOOKUP(O$2+$A4594,Sheet2!CA:NN,$B4594,0),"")</f>
        <v/>
      </c>
      <c r="P4594" t="str">
        <f>IF(OR(HLOOKUP(P$2+$A4594,Sheet2!CB:NO,$B4594,0),HLOOKUP(P$2+$A4594,Sheet2!CB:NO,$B4594,0)&lt;&gt;""),HLOOKUP(P$2+$A4594,Sheet2!CB:NO,$B4594,0),"")</f>
        <v/>
      </c>
      <c r="Q4594" t="str">
        <f>IF(OR(HLOOKUP(Q$2+$A4594,Sheet2!CC:NO,$B4594,0),HLOOKUP(Q$2+$A4594,Sheet2!CC:NO,$B4594,0)&lt;&gt;""),HLOOKUP(Q$2+$A4594,Sheet2!CC:NO,$B4594,0),"")</f>
        <v/>
      </c>
    </row>
    <row r="4595" spans="1:17" x14ac:dyDescent="0.25">
      <c r="A4595" s="64">
        <f t="shared" si="571"/>
        <v>6</v>
      </c>
      <c r="B4595" s="64">
        <f t="shared" si="572"/>
        <v>464</v>
      </c>
      <c r="C4595" s="64">
        <f t="shared" si="573"/>
        <v>2</v>
      </c>
      <c r="D4595" s="64">
        <f t="shared" si="574"/>
        <v>460</v>
      </c>
      <c r="E4595" s="64">
        <f t="shared" si="575"/>
        <v>2296</v>
      </c>
      <c r="F4595" s="64" t="str">
        <f t="shared" si="568"/>
        <v/>
      </c>
      <c r="G4595" s="64" t="str">
        <f t="shared" si="569"/>
        <v/>
      </c>
      <c r="H4595" s="64" t="str">
        <f t="shared" si="570"/>
        <v/>
      </c>
      <c r="I4595" s="80" t="str">
        <f>IFERROR(VLOOKUP(D4595,Sheet2!A:B,2,0),"")</f>
        <v/>
      </c>
      <c r="J4595" s="64" t="str">
        <f>IFERROR(IF(I4595&lt;&gt;"",VLOOKUP(I4595,Sheet2!B:C,2,0),""),"")</f>
        <v/>
      </c>
      <c r="K4595" s="64" t="str">
        <f>IFERROR( IF(I4595&lt;&gt;"", HLOOKUP(L$2+$A4595,Sheet2!BX:NK,2,0),""),"")</f>
        <v/>
      </c>
      <c r="L4595" t="str">
        <f>IF(OR(HLOOKUP(L$2+$A4595,Sheet2!BX:NK,$B4595,0),HLOOKUP(L$2+$A4595,Sheet2!BX:NK,$B4595,0)&lt;&gt;""),HLOOKUP(L$2+$A4595,Sheet2!BX:NK,$B4595,0),"")</f>
        <v/>
      </c>
      <c r="M4595" t="str">
        <f>IF(OR(HLOOKUP(M$2+$A4595,Sheet2!BY:NL,$B4595,0),HLOOKUP(M$2+$A4595,Sheet2!BY:NL,$B4595,0)&lt;&gt;""),HLOOKUP(M$2+$A4595,Sheet2!BY:NL,$B4595,0),"")</f>
        <v/>
      </c>
      <c r="N4595" t="str">
        <f>IF(OR(HLOOKUP(N$2+$A4595,Sheet2!BZ:NM,$B4595,0),HLOOKUP(N$2+$A4595,Sheet2!BZ:NM,$B4595,0)&lt;&gt;""),HLOOKUP(N$2+$A4595,Sheet2!BZ:NM,$B4595,0),"")</f>
        <v/>
      </c>
      <c r="O4595" t="str">
        <f>IF(OR(HLOOKUP(O$2+$A4595,Sheet2!CA:NN,$B4595,0),HLOOKUP(O$2+$A4595,Sheet2!CA:NN,$B4595,0)&lt;&gt;""),HLOOKUP(O$2+$A4595,Sheet2!CA:NN,$B4595,0),"")</f>
        <v/>
      </c>
      <c r="P4595" t="str">
        <f>IF(OR(HLOOKUP(P$2+$A4595,Sheet2!CB:NO,$B4595,0),HLOOKUP(P$2+$A4595,Sheet2!CB:NO,$B4595,0)&lt;&gt;""),HLOOKUP(P$2+$A4595,Sheet2!CB:NO,$B4595,0),"")</f>
        <v/>
      </c>
      <c r="Q4595" t="str">
        <f>IF(OR(HLOOKUP(Q$2+$A4595,Sheet2!CC:NO,$B4595,0),HLOOKUP(Q$2+$A4595,Sheet2!CC:NO,$B4595,0)&lt;&gt;""),HLOOKUP(Q$2+$A4595,Sheet2!CC:NO,$B4595,0),"")</f>
        <v/>
      </c>
    </row>
    <row r="4596" spans="1:17" x14ac:dyDescent="0.25">
      <c r="A4596" s="64">
        <f t="shared" si="571"/>
        <v>12</v>
      </c>
      <c r="B4596" s="64">
        <f t="shared" si="572"/>
        <v>464</v>
      </c>
      <c r="C4596" s="64">
        <f t="shared" si="573"/>
        <v>3</v>
      </c>
      <c r="D4596" s="64">
        <f t="shared" si="574"/>
        <v>460</v>
      </c>
      <c r="E4596" s="64">
        <f t="shared" si="575"/>
        <v>2296</v>
      </c>
      <c r="F4596" s="64" t="str">
        <f t="shared" si="568"/>
        <v/>
      </c>
      <c r="G4596" s="64" t="str">
        <f t="shared" si="569"/>
        <v/>
      </c>
      <c r="H4596" s="64" t="str">
        <f t="shared" si="570"/>
        <v/>
      </c>
      <c r="I4596" s="80" t="str">
        <f>IFERROR(VLOOKUP(D4596,Sheet2!A:B,2,0),"")</f>
        <v/>
      </c>
      <c r="J4596" s="64" t="str">
        <f>IFERROR(IF(I4596&lt;&gt;"",VLOOKUP(I4596,Sheet2!B:C,2,0),""),"")</f>
        <v/>
      </c>
      <c r="K4596" s="64" t="str">
        <f>IFERROR( IF(I4596&lt;&gt;"", HLOOKUP(L$2+$A4596,Sheet2!BX:NK,2,0),""),"")</f>
        <v/>
      </c>
      <c r="L4596" t="str">
        <f>IF(OR(HLOOKUP(L$2+$A4596,Sheet2!BX:NK,$B4596,0),HLOOKUP(L$2+$A4596,Sheet2!BX:NK,$B4596,0)&lt;&gt;""),HLOOKUP(L$2+$A4596,Sheet2!BX:NK,$B4596,0),"")</f>
        <v/>
      </c>
      <c r="M4596" t="str">
        <f>IF(OR(HLOOKUP(M$2+$A4596,Sheet2!BY:NL,$B4596,0),HLOOKUP(M$2+$A4596,Sheet2!BY:NL,$B4596,0)&lt;&gt;""),HLOOKUP(M$2+$A4596,Sheet2!BY:NL,$B4596,0),"")</f>
        <v/>
      </c>
      <c r="N4596" t="str">
        <f>IF(OR(HLOOKUP(N$2+$A4596,Sheet2!BZ:NM,$B4596,0),HLOOKUP(N$2+$A4596,Sheet2!BZ:NM,$B4596,0)&lt;&gt;""),HLOOKUP(N$2+$A4596,Sheet2!BZ:NM,$B4596,0),"")</f>
        <v/>
      </c>
      <c r="O4596" t="str">
        <f>IF(OR(HLOOKUP(O$2+$A4596,Sheet2!CA:NN,$B4596,0),HLOOKUP(O$2+$A4596,Sheet2!CA:NN,$B4596,0)&lt;&gt;""),HLOOKUP(O$2+$A4596,Sheet2!CA:NN,$B4596,0),"")</f>
        <v/>
      </c>
      <c r="P4596" t="str">
        <f>IF(OR(HLOOKUP(P$2+$A4596,Sheet2!CB:NO,$B4596,0),HLOOKUP(P$2+$A4596,Sheet2!CB:NO,$B4596,0)&lt;&gt;""),HLOOKUP(P$2+$A4596,Sheet2!CB:NO,$B4596,0),"")</f>
        <v/>
      </c>
      <c r="Q4596" t="str">
        <f>IF(OR(HLOOKUP(Q$2+$A4596,Sheet2!CC:NO,$B4596,0),HLOOKUP(Q$2+$A4596,Sheet2!CC:NO,$B4596,0)&lt;&gt;""),HLOOKUP(Q$2+$A4596,Sheet2!CC:NO,$B4596,0),"")</f>
        <v/>
      </c>
    </row>
    <row r="4597" spans="1:17" x14ac:dyDescent="0.25">
      <c r="A4597" s="64">
        <f t="shared" si="571"/>
        <v>18</v>
      </c>
      <c r="B4597" s="64">
        <f t="shared" si="572"/>
        <v>464</v>
      </c>
      <c r="C4597" s="64">
        <f t="shared" si="573"/>
        <v>4</v>
      </c>
      <c r="D4597" s="64">
        <f t="shared" si="574"/>
        <v>460</v>
      </c>
      <c r="E4597" s="64">
        <f t="shared" si="575"/>
        <v>2296</v>
      </c>
      <c r="F4597" s="64" t="str">
        <f t="shared" si="568"/>
        <v/>
      </c>
      <c r="G4597" s="64" t="str">
        <f t="shared" si="569"/>
        <v/>
      </c>
      <c r="H4597" s="64" t="str">
        <f t="shared" si="570"/>
        <v/>
      </c>
      <c r="I4597" s="80" t="str">
        <f>IFERROR(VLOOKUP(D4597,Sheet2!A:B,2,0),"")</f>
        <v/>
      </c>
      <c r="J4597" s="64" t="str">
        <f>IFERROR(IF(I4597&lt;&gt;"",VLOOKUP(I4597,Sheet2!B:C,2,0),""),"")</f>
        <v/>
      </c>
      <c r="K4597" s="64" t="str">
        <f>IFERROR( IF(I4597&lt;&gt;"", HLOOKUP(L$2+$A4597,Sheet2!BX:NK,2,0),""),"")</f>
        <v/>
      </c>
      <c r="L4597" t="str">
        <f>IF(OR(HLOOKUP(L$2+$A4597,Sheet2!BX:NK,$B4597,0),HLOOKUP(L$2+$A4597,Sheet2!BX:NK,$B4597,0)&lt;&gt;""),HLOOKUP(L$2+$A4597,Sheet2!BX:NK,$B4597,0),"")</f>
        <v/>
      </c>
      <c r="M4597" t="str">
        <f>IF(OR(HLOOKUP(M$2+$A4597,Sheet2!BY:NL,$B4597,0),HLOOKUP(M$2+$A4597,Sheet2!BY:NL,$B4597,0)&lt;&gt;""),HLOOKUP(M$2+$A4597,Sheet2!BY:NL,$B4597,0),"")</f>
        <v/>
      </c>
      <c r="N4597" t="str">
        <f>IF(OR(HLOOKUP(N$2+$A4597,Sheet2!BZ:NM,$B4597,0),HLOOKUP(N$2+$A4597,Sheet2!BZ:NM,$B4597,0)&lt;&gt;""),HLOOKUP(N$2+$A4597,Sheet2!BZ:NM,$B4597,0),"")</f>
        <v/>
      </c>
      <c r="O4597" t="str">
        <f>IF(OR(HLOOKUP(O$2+$A4597,Sheet2!CA:NN,$B4597,0),HLOOKUP(O$2+$A4597,Sheet2!CA:NN,$B4597,0)&lt;&gt;""),HLOOKUP(O$2+$A4597,Sheet2!CA:NN,$B4597,0),"")</f>
        <v/>
      </c>
      <c r="P4597" t="str">
        <f>IF(OR(HLOOKUP(P$2+$A4597,Sheet2!CB:NO,$B4597,0),HLOOKUP(P$2+$A4597,Sheet2!CB:NO,$B4597,0)&lt;&gt;""),HLOOKUP(P$2+$A4597,Sheet2!CB:NO,$B4597,0),"")</f>
        <v/>
      </c>
      <c r="Q4597" t="str">
        <f>IF(OR(HLOOKUP(Q$2+$A4597,Sheet2!CC:NO,$B4597,0),HLOOKUP(Q$2+$A4597,Sheet2!CC:NO,$B4597,0)&lt;&gt;""),HLOOKUP(Q$2+$A4597,Sheet2!CC:NO,$B4597,0),"")</f>
        <v/>
      </c>
    </row>
    <row r="4598" spans="1:17" x14ac:dyDescent="0.25">
      <c r="A4598" s="64">
        <f t="shared" si="571"/>
        <v>24</v>
      </c>
      <c r="B4598" s="64">
        <f t="shared" si="572"/>
        <v>464</v>
      </c>
      <c r="C4598" s="64">
        <f t="shared" si="573"/>
        <v>5</v>
      </c>
      <c r="D4598" s="64">
        <f t="shared" si="574"/>
        <v>460</v>
      </c>
      <c r="E4598" s="64">
        <f t="shared" si="575"/>
        <v>2296</v>
      </c>
      <c r="F4598" s="64" t="str">
        <f t="shared" si="568"/>
        <v/>
      </c>
      <c r="G4598" s="64" t="str">
        <f t="shared" si="569"/>
        <v/>
      </c>
      <c r="H4598" s="64" t="str">
        <f t="shared" si="570"/>
        <v/>
      </c>
      <c r="I4598" s="80" t="str">
        <f>IFERROR(VLOOKUP(D4598,Sheet2!A:B,2,0),"")</f>
        <v/>
      </c>
      <c r="J4598" s="64" t="str">
        <f>IFERROR(IF(I4598&lt;&gt;"",VLOOKUP(I4598,Sheet2!B:C,2,0),""),"")</f>
        <v/>
      </c>
      <c r="K4598" s="64" t="str">
        <f>IFERROR( IF(I4598&lt;&gt;"", HLOOKUP(L$2+$A4598,Sheet2!BX:NK,2,0),""),"")</f>
        <v/>
      </c>
      <c r="L4598" t="str">
        <f>IF(OR(HLOOKUP(L$2+$A4598,Sheet2!BX:NK,$B4598,0),HLOOKUP(L$2+$A4598,Sheet2!BX:NK,$B4598,0)&lt;&gt;""),HLOOKUP(L$2+$A4598,Sheet2!BX:NK,$B4598,0),"")</f>
        <v/>
      </c>
      <c r="M4598" t="str">
        <f>IF(OR(HLOOKUP(M$2+$A4598,Sheet2!BY:NL,$B4598,0),HLOOKUP(M$2+$A4598,Sheet2!BY:NL,$B4598,0)&lt;&gt;""),HLOOKUP(M$2+$A4598,Sheet2!BY:NL,$B4598,0),"")</f>
        <v/>
      </c>
      <c r="N4598" t="str">
        <f>IF(OR(HLOOKUP(N$2+$A4598,Sheet2!BZ:NM,$B4598,0),HLOOKUP(N$2+$A4598,Sheet2!BZ:NM,$B4598,0)&lt;&gt;""),HLOOKUP(N$2+$A4598,Sheet2!BZ:NM,$B4598,0),"")</f>
        <v/>
      </c>
      <c r="O4598" t="str">
        <f>IF(OR(HLOOKUP(O$2+$A4598,Sheet2!CA:NN,$B4598,0),HLOOKUP(O$2+$A4598,Sheet2!CA:NN,$B4598,0)&lt;&gt;""),HLOOKUP(O$2+$A4598,Sheet2!CA:NN,$B4598,0),"")</f>
        <v/>
      </c>
      <c r="P4598" t="str">
        <f>IF(OR(HLOOKUP(P$2+$A4598,Sheet2!CB:NO,$B4598,0),HLOOKUP(P$2+$A4598,Sheet2!CB:NO,$B4598,0)&lt;&gt;""),HLOOKUP(P$2+$A4598,Sheet2!CB:NO,$B4598,0),"")</f>
        <v/>
      </c>
      <c r="Q4598" t="str">
        <f>IF(OR(HLOOKUP(Q$2+$A4598,Sheet2!CC:NO,$B4598,0),HLOOKUP(Q$2+$A4598,Sheet2!CC:NO,$B4598,0)&lt;&gt;""),HLOOKUP(Q$2+$A4598,Sheet2!CC:NO,$B4598,0),"")</f>
        <v/>
      </c>
    </row>
    <row r="4599" spans="1:17" x14ac:dyDescent="0.25">
      <c r="A4599" s="64">
        <f t="shared" si="571"/>
        <v>30</v>
      </c>
      <c r="B4599" s="64">
        <f t="shared" si="572"/>
        <v>464</v>
      </c>
      <c r="C4599" s="64">
        <f t="shared" si="573"/>
        <v>6</v>
      </c>
      <c r="D4599" s="64">
        <f t="shared" si="574"/>
        <v>460</v>
      </c>
      <c r="E4599" s="64">
        <f t="shared" si="575"/>
        <v>2296</v>
      </c>
      <c r="F4599" s="64" t="str">
        <f t="shared" si="568"/>
        <v/>
      </c>
      <c r="G4599" s="64" t="str">
        <f t="shared" si="569"/>
        <v/>
      </c>
      <c r="H4599" s="64" t="str">
        <f t="shared" si="570"/>
        <v/>
      </c>
      <c r="I4599" s="80" t="str">
        <f>IFERROR(VLOOKUP(D4599,Sheet2!A:B,2,0),"")</f>
        <v/>
      </c>
      <c r="J4599" s="64" t="str">
        <f>IFERROR(IF(I4599&lt;&gt;"",VLOOKUP(I4599,Sheet2!B:C,2,0),""),"")</f>
        <v/>
      </c>
      <c r="K4599" s="64" t="str">
        <f>IFERROR( IF(I4599&lt;&gt;"", HLOOKUP(L$2+$A4599,Sheet2!BX:NK,2,0),""),"")</f>
        <v/>
      </c>
      <c r="L4599" t="str">
        <f>IF(OR(HLOOKUP(L$2+$A4599,Sheet2!BX:NK,$B4599,0),HLOOKUP(L$2+$A4599,Sheet2!BX:NK,$B4599,0)&lt;&gt;""),HLOOKUP(L$2+$A4599,Sheet2!BX:NK,$B4599,0),"")</f>
        <v/>
      </c>
      <c r="M4599" t="str">
        <f>IF(OR(HLOOKUP(M$2+$A4599,Sheet2!BY:NL,$B4599,0),HLOOKUP(M$2+$A4599,Sheet2!BY:NL,$B4599,0)&lt;&gt;""),HLOOKUP(M$2+$A4599,Sheet2!BY:NL,$B4599,0),"")</f>
        <v/>
      </c>
      <c r="N4599" t="str">
        <f>IF(OR(HLOOKUP(N$2+$A4599,Sheet2!BZ:NM,$B4599,0),HLOOKUP(N$2+$A4599,Sheet2!BZ:NM,$B4599,0)&lt;&gt;""),HLOOKUP(N$2+$A4599,Sheet2!BZ:NM,$B4599,0),"")</f>
        <v/>
      </c>
      <c r="O4599" t="str">
        <f>IF(OR(HLOOKUP(O$2+$A4599,Sheet2!CA:NN,$B4599,0),HLOOKUP(O$2+$A4599,Sheet2!CA:NN,$B4599,0)&lt;&gt;""),HLOOKUP(O$2+$A4599,Sheet2!CA:NN,$B4599,0),"")</f>
        <v/>
      </c>
      <c r="P4599" t="str">
        <f>IF(OR(HLOOKUP(P$2+$A4599,Sheet2!CB:NO,$B4599,0),HLOOKUP(P$2+$A4599,Sheet2!CB:NO,$B4599,0)&lt;&gt;""),HLOOKUP(P$2+$A4599,Sheet2!CB:NO,$B4599,0),"")</f>
        <v/>
      </c>
      <c r="Q4599" t="str">
        <f>IF(OR(HLOOKUP(Q$2+$A4599,Sheet2!CC:NO,$B4599,0),HLOOKUP(Q$2+$A4599,Sheet2!CC:NO,$B4599,0)&lt;&gt;""),HLOOKUP(Q$2+$A4599,Sheet2!CC:NO,$B4599,0),"")</f>
        <v/>
      </c>
    </row>
    <row r="4600" spans="1:17" x14ac:dyDescent="0.25">
      <c r="A4600" s="64">
        <f t="shared" si="571"/>
        <v>36</v>
      </c>
      <c r="B4600" s="64">
        <f t="shared" si="572"/>
        <v>464</v>
      </c>
      <c r="C4600" s="64">
        <f t="shared" si="573"/>
        <v>7</v>
      </c>
      <c r="D4600" s="64">
        <f t="shared" si="574"/>
        <v>460</v>
      </c>
      <c r="E4600" s="64">
        <f t="shared" si="575"/>
        <v>2296</v>
      </c>
      <c r="F4600" s="64" t="str">
        <f t="shared" si="568"/>
        <v/>
      </c>
      <c r="G4600" s="64" t="str">
        <f t="shared" si="569"/>
        <v/>
      </c>
      <c r="H4600" s="64" t="str">
        <f t="shared" si="570"/>
        <v/>
      </c>
      <c r="I4600" s="80" t="str">
        <f>IFERROR(VLOOKUP(D4600,Sheet2!A:B,2,0),"")</f>
        <v/>
      </c>
      <c r="J4600" s="64" t="str">
        <f>IFERROR(IF(I4600&lt;&gt;"",VLOOKUP(I4600,Sheet2!B:C,2,0),""),"")</f>
        <v/>
      </c>
      <c r="K4600" s="64" t="str">
        <f>IFERROR( IF(I4600&lt;&gt;"", HLOOKUP(L$2+$A4600,Sheet2!BX:NK,2,0),""),"")</f>
        <v/>
      </c>
      <c r="L4600" t="str">
        <f>IF(OR(HLOOKUP(L$2+$A4600,Sheet2!BX:NK,$B4600,0),HLOOKUP(L$2+$A4600,Sheet2!BX:NK,$B4600,0)&lt;&gt;""),HLOOKUP(L$2+$A4600,Sheet2!BX:NK,$B4600,0),"")</f>
        <v/>
      </c>
      <c r="M4600" t="str">
        <f>IF(OR(HLOOKUP(M$2+$A4600,Sheet2!BY:NL,$B4600,0),HLOOKUP(M$2+$A4600,Sheet2!BY:NL,$B4600,0)&lt;&gt;""),HLOOKUP(M$2+$A4600,Sheet2!BY:NL,$B4600,0),"")</f>
        <v/>
      </c>
      <c r="N4600" t="str">
        <f>IF(OR(HLOOKUP(N$2+$A4600,Sheet2!BZ:NM,$B4600,0),HLOOKUP(N$2+$A4600,Sheet2!BZ:NM,$B4600,0)&lt;&gt;""),HLOOKUP(N$2+$A4600,Sheet2!BZ:NM,$B4600,0),"")</f>
        <v/>
      </c>
      <c r="O4600" t="str">
        <f>IF(OR(HLOOKUP(O$2+$A4600,Sheet2!CA:NN,$B4600,0),HLOOKUP(O$2+$A4600,Sheet2!CA:NN,$B4600,0)&lt;&gt;""),HLOOKUP(O$2+$A4600,Sheet2!CA:NN,$B4600,0),"")</f>
        <v/>
      </c>
      <c r="P4600" t="str">
        <f>IF(OR(HLOOKUP(P$2+$A4600,Sheet2!CB:NO,$B4600,0),HLOOKUP(P$2+$A4600,Sheet2!CB:NO,$B4600,0)&lt;&gt;""),HLOOKUP(P$2+$A4600,Sheet2!CB:NO,$B4600,0),"")</f>
        <v/>
      </c>
      <c r="Q4600" t="str">
        <f>IF(OR(HLOOKUP(Q$2+$A4600,Sheet2!CC:NO,$B4600,0),HLOOKUP(Q$2+$A4600,Sheet2!CC:NO,$B4600,0)&lt;&gt;""),HLOOKUP(Q$2+$A4600,Sheet2!CC:NO,$B4600,0),"")</f>
        <v/>
      </c>
    </row>
    <row r="4601" spans="1:17" x14ac:dyDescent="0.25">
      <c r="A4601" s="64">
        <f t="shared" si="571"/>
        <v>42</v>
      </c>
      <c r="B4601" s="64">
        <f t="shared" si="572"/>
        <v>464</v>
      </c>
      <c r="C4601" s="64">
        <f t="shared" si="573"/>
        <v>8</v>
      </c>
      <c r="D4601" s="64">
        <f t="shared" si="574"/>
        <v>460</v>
      </c>
      <c r="E4601" s="64">
        <f t="shared" si="575"/>
        <v>2296</v>
      </c>
      <c r="F4601" s="64" t="str">
        <f t="shared" si="568"/>
        <v/>
      </c>
      <c r="G4601" s="64" t="str">
        <f t="shared" si="569"/>
        <v/>
      </c>
      <c r="H4601" s="64" t="str">
        <f t="shared" si="570"/>
        <v/>
      </c>
      <c r="I4601" s="80" t="str">
        <f>IFERROR(VLOOKUP(D4601,Sheet2!A:B,2,0),"")</f>
        <v/>
      </c>
      <c r="J4601" s="64" t="str">
        <f>IFERROR(IF(I4601&lt;&gt;"",VLOOKUP(I4601,Sheet2!B:C,2,0),""),"")</f>
        <v/>
      </c>
      <c r="K4601" s="64" t="str">
        <f>IFERROR( IF(I4601&lt;&gt;"", HLOOKUP(L$2+$A4601,Sheet2!BX:NK,2,0),""),"")</f>
        <v/>
      </c>
      <c r="L4601" t="str">
        <f>IF(OR(HLOOKUP(L$2+$A4601,Sheet2!BX:NK,$B4601,0),HLOOKUP(L$2+$A4601,Sheet2!BX:NK,$B4601,0)&lt;&gt;""),HLOOKUP(L$2+$A4601,Sheet2!BX:NK,$B4601,0),"")</f>
        <v/>
      </c>
      <c r="M4601" t="str">
        <f>IF(OR(HLOOKUP(M$2+$A4601,Sheet2!BY:NL,$B4601,0),HLOOKUP(M$2+$A4601,Sheet2!BY:NL,$B4601,0)&lt;&gt;""),HLOOKUP(M$2+$A4601,Sheet2!BY:NL,$B4601,0),"")</f>
        <v/>
      </c>
      <c r="N4601" t="str">
        <f>IF(OR(HLOOKUP(N$2+$A4601,Sheet2!BZ:NM,$B4601,0),HLOOKUP(N$2+$A4601,Sheet2!BZ:NM,$B4601,0)&lt;&gt;""),HLOOKUP(N$2+$A4601,Sheet2!BZ:NM,$B4601,0),"")</f>
        <v/>
      </c>
      <c r="O4601" t="str">
        <f>IF(OR(HLOOKUP(O$2+$A4601,Sheet2!CA:NN,$B4601,0),HLOOKUP(O$2+$A4601,Sheet2!CA:NN,$B4601,0)&lt;&gt;""),HLOOKUP(O$2+$A4601,Sheet2!CA:NN,$B4601,0),"")</f>
        <v/>
      </c>
      <c r="P4601" t="str">
        <f>IF(OR(HLOOKUP(P$2+$A4601,Sheet2!CB:NO,$B4601,0),HLOOKUP(P$2+$A4601,Sheet2!CB:NO,$B4601,0)&lt;&gt;""),HLOOKUP(P$2+$A4601,Sheet2!CB:NO,$B4601,0),"")</f>
        <v/>
      </c>
      <c r="Q4601" t="str">
        <f>IF(OR(HLOOKUP(Q$2+$A4601,Sheet2!CC:NO,$B4601,0),HLOOKUP(Q$2+$A4601,Sheet2!CC:NO,$B4601,0)&lt;&gt;""),HLOOKUP(Q$2+$A4601,Sheet2!CC:NO,$B4601,0),"")</f>
        <v/>
      </c>
    </row>
    <row r="4602" spans="1:17" x14ac:dyDescent="0.25">
      <c r="A4602" s="64">
        <f t="shared" si="571"/>
        <v>48</v>
      </c>
      <c r="B4602" s="64">
        <f t="shared" si="572"/>
        <v>464</v>
      </c>
      <c r="C4602" s="64">
        <f t="shared" si="573"/>
        <v>9</v>
      </c>
      <c r="D4602" s="64">
        <f t="shared" si="574"/>
        <v>460</v>
      </c>
      <c r="E4602" s="64">
        <f t="shared" si="575"/>
        <v>2296</v>
      </c>
      <c r="F4602" s="64" t="str">
        <f t="shared" si="568"/>
        <v/>
      </c>
      <c r="G4602" s="64" t="str">
        <f t="shared" si="569"/>
        <v/>
      </c>
      <c r="H4602" s="64" t="str">
        <f t="shared" si="570"/>
        <v/>
      </c>
      <c r="I4602" s="80" t="str">
        <f>IFERROR(VLOOKUP(D4602,Sheet2!A:B,2,0),"")</f>
        <v/>
      </c>
      <c r="J4602" s="64" t="str">
        <f>IFERROR(IF(I4602&lt;&gt;"",VLOOKUP(I4602,Sheet2!B:C,2,0),""),"")</f>
        <v/>
      </c>
      <c r="K4602" s="64" t="str">
        <f>IFERROR( IF(I4602&lt;&gt;"", HLOOKUP(L$2+$A4602,Sheet2!BX:NK,2,0),""),"")</f>
        <v/>
      </c>
      <c r="L4602" t="str">
        <f>IF(OR(HLOOKUP(L$2+$A4602,Sheet2!BX:NK,$B4602,0),HLOOKUP(L$2+$A4602,Sheet2!BX:NK,$B4602,0)&lt;&gt;""),HLOOKUP(L$2+$A4602,Sheet2!BX:NK,$B4602,0),"")</f>
        <v/>
      </c>
      <c r="M4602" t="str">
        <f>IF(OR(HLOOKUP(M$2+$A4602,Sheet2!BY:NL,$B4602,0),HLOOKUP(M$2+$A4602,Sheet2!BY:NL,$B4602,0)&lt;&gt;""),HLOOKUP(M$2+$A4602,Sheet2!BY:NL,$B4602,0),"")</f>
        <v/>
      </c>
      <c r="N4602" t="str">
        <f>IF(OR(HLOOKUP(N$2+$A4602,Sheet2!BZ:NM,$B4602,0),HLOOKUP(N$2+$A4602,Sheet2!BZ:NM,$B4602,0)&lt;&gt;""),HLOOKUP(N$2+$A4602,Sheet2!BZ:NM,$B4602,0),"")</f>
        <v/>
      </c>
      <c r="O4602" t="str">
        <f>IF(OR(HLOOKUP(O$2+$A4602,Sheet2!CA:NN,$B4602,0),HLOOKUP(O$2+$A4602,Sheet2!CA:NN,$B4602,0)&lt;&gt;""),HLOOKUP(O$2+$A4602,Sheet2!CA:NN,$B4602,0),"")</f>
        <v/>
      </c>
      <c r="P4602" t="str">
        <f>IF(OR(HLOOKUP(P$2+$A4602,Sheet2!CB:NO,$B4602,0),HLOOKUP(P$2+$A4602,Sheet2!CB:NO,$B4602,0)&lt;&gt;""),HLOOKUP(P$2+$A4602,Sheet2!CB:NO,$B4602,0),"")</f>
        <v/>
      </c>
      <c r="Q4602" t="str">
        <f>IF(OR(HLOOKUP(Q$2+$A4602,Sheet2!CC:NO,$B4602,0),HLOOKUP(Q$2+$A4602,Sheet2!CC:NO,$B4602,0)&lt;&gt;""),HLOOKUP(Q$2+$A4602,Sheet2!CC:NO,$B4602,0),"")</f>
        <v/>
      </c>
    </row>
    <row r="4603" spans="1:17" x14ac:dyDescent="0.25">
      <c r="A4603" s="64">
        <f t="shared" si="571"/>
        <v>54</v>
      </c>
      <c r="B4603" s="64">
        <f t="shared" si="572"/>
        <v>464</v>
      </c>
      <c r="C4603" s="64">
        <f t="shared" si="573"/>
        <v>10</v>
      </c>
      <c r="D4603" s="64">
        <f t="shared" si="574"/>
        <v>460</v>
      </c>
      <c r="E4603" s="64">
        <f t="shared" si="575"/>
        <v>2296</v>
      </c>
      <c r="F4603" s="64" t="str">
        <f t="shared" si="568"/>
        <v/>
      </c>
      <c r="G4603" s="64" t="str">
        <f t="shared" si="569"/>
        <v/>
      </c>
      <c r="H4603" s="64" t="str">
        <f t="shared" si="570"/>
        <v/>
      </c>
      <c r="I4603" s="80" t="str">
        <f>IFERROR(VLOOKUP(D4603,Sheet2!A:B,2,0),"")</f>
        <v/>
      </c>
      <c r="J4603" s="64" t="str">
        <f>IFERROR(IF(I4603&lt;&gt;"",VLOOKUP(I4603,Sheet2!B:C,2,0),""),"")</f>
        <v/>
      </c>
      <c r="K4603" s="64" t="str">
        <f>IFERROR( IF(I4603&lt;&gt;"", HLOOKUP(L$2+$A4603,Sheet2!BX:NK,2,0),""),"")</f>
        <v/>
      </c>
      <c r="L4603" t="str">
        <f>IF(OR(HLOOKUP(L$2+$A4603,Sheet2!BX:NK,$B4603,0),HLOOKUP(L$2+$A4603,Sheet2!BX:NK,$B4603,0)&lt;&gt;""),HLOOKUP(L$2+$A4603,Sheet2!BX:NK,$B4603,0),"")</f>
        <v/>
      </c>
      <c r="M4603" t="str">
        <f>IF(OR(HLOOKUP(M$2+$A4603,Sheet2!BY:NL,$B4603,0),HLOOKUP(M$2+$A4603,Sheet2!BY:NL,$B4603,0)&lt;&gt;""),HLOOKUP(M$2+$A4603,Sheet2!BY:NL,$B4603,0),"")</f>
        <v/>
      </c>
      <c r="N4603" t="str">
        <f>IF(OR(HLOOKUP(N$2+$A4603,Sheet2!BZ:NM,$B4603,0),HLOOKUP(N$2+$A4603,Sheet2!BZ:NM,$B4603,0)&lt;&gt;""),HLOOKUP(N$2+$A4603,Sheet2!BZ:NM,$B4603,0),"")</f>
        <v/>
      </c>
      <c r="O4603" t="str">
        <f>IF(OR(HLOOKUP(O$2+$A4603,Sheet2!CA:NN,$B4603,0),HLOOKUP(O$2+$A4603,Sheet2!CA:NN,$B4603,0)&lt;&gt;""),HLOOKUP(O$2+$A4603,Sheet2!CA:NN,$B4603,0),"")</f>
        <v/>
      </c>
      <c r="P4603" t="str">
        <f>IF(OR(HLOOKUP(P$2+$A4603,Sheet2!CB:NO,$B4603,0),HLOOKUP(P$2+$A4603,Sheet2!CB:NO,$B4603,0)&lt;&gt;""),HLOOKUP(P$2+$A4603,Sheet2!CB:NO,$B4603,0),"")</f>
        <v/>
      </c>
      <c r="Q4603" t="str">
        <f>IF(OR(HLOOKUP(Q$2+$A4603,Sheet2!CC:NO,$B4603,0),HLOOKUP(Q$2+$A4603,Sheet2!CC:NO,$B4603,0)&lt;&gt;""),HLOOKUP(Q$2+$A4603,Sheet2!CC:NO,$B4603,0),"")</f>
        <v/>
      </c>
    </row>
    <row r="4604" spans="1:17" x14ac:dyDescent="0.25">
      <c r="A4604" s="64">
        <f t="shared" si="571"/>
        <v>0</v>
      </c>
      <c r="B4604" s="64">
        <f t="shared" si="572"/>
        <v>465</v>
      </c>
      <c r="C4604" s="64">
        <f t="shared" si="573"/>
        <v>1</v>
      </c>
      <c r="D4604" s="64">
        <f t="shared" si="574"/>
        <v>461</v>
      </c>
      <c r="E4604" s="64">
        <f t="shared" si="575"/>
        <v>2301</v>
      </c>
      <c r="F4604" s="64" t="str">
        <f t="shared" si="568"/>
        <v/>
      </c>
      <c r="G4604" s="64" t="str">
        <f t="shared" si="569"/>
        <v/>
      </c>
      <c r="H4604" s="64" t="str">
        <f t="shared" si="570"/>
        <v/>
      </c>
      <c r="I4604" s="80" t="str">
        <f>IFERROR(VLOOKUP(D4604,Sheet2!A:B,2,0),"")</f>
        <v/>
      </c>
      <c r="J4604" s="64" t="str">
        <f>IFERROR(IF(I4604&lt;&gt;"",VLOOKUP(I4604,Sheet2!B:C,2,0),""),"")</f>
        <v/>
      </c>
      <c r="K4604" s="64" t="str">
        <f>IFERROR( IF(I4604&lt;&gt;"", HLOOKUP(L$2+$A4604,Sheet2!BX:NK,2,0),""),"")</f>
        <v/>
      </c>
      <c r="L4604" t="str">
        <f>IF(OR(HLOOKUP(L$2+$A4604,Sheet2!BX:NK,$B4604,0),HLOOKUP(L$2+$A4604,Sheet2!BX:NK,$B4604,0)&lt;&gt;""),HLOOKUP(L$2+$A4604,Sheet2!BX:NK,$B4604,0),"")</f>
        <v/>
      </c>
      <c r="M4604" t="str">
        <f>IF(OR(HLOOKUP(M$2+$A4604,Sheet2!BY:NL,$B4604,0),HLOOKUP(M$2+$A4604,Sheet2!BY:NL,$B4604,0)&lt;&gt;""),HLOOKUP(M$2+$A4604,Sheet2!BY:NL,$B4604,0),"")</f>
        <v/>
      </c>
      <c r="N4604" t="str">
        <f>IF(OR(HLOOKUP(N$2+$A4604,Sheet2!BZ:NM,$B4604,0),HLOOKUP(N$2+$A4604,Sheet2!BZ:NM,$B4604,0)&lt;&gt;""),HLOOKUP(N$2+$A4604,Sheet2!BZ:NM,$B4604,0),"")</f>
        <v/>
      </c>
      <c r="O4604" t="str">
        <f>IF(OR(HLOOKUP(O$2+$A4604,Sheet2!CA:NN,$B4604,0),HLOOKUP(O$2+$A4604,Sheet2!CA:NN,$B4604,0)&lt;&gt;""),HLOOKUP(O$2+$A4604,Sheet2!CA:NN,$B4604,0),"")</f>
        <v/>
      </c>
      <c r="P4604" t="str">
        <f>IF(OR(HLOOKUP(P$2+$A4604,Sheet2!CB:NO,$B4604,0),HLOOKUP(P$2+$A4604,Sheet2!CB:NO,$B4604,0)&lt;&gt;""),HLOOKUP(P$2+$A4604,Sheet2!CB:NO,$B4604,0),"")</f>
        <v/>
      </c>
      <c r="Q4604" t="str">
        <f>IF(OR(HLOOKUP(Q$2+$A4604,Sheet2!CC:NO,$B4604,0),HLOOKUP(Q$2+$A4604,Sheet2!CC:NO,$B4604,0)&lt;&gt;""),HLOOKUP(Q$2+$A4604,Sheet2!CC:NO,$B4604,0),"")</f>
        <v/>
      </c>
    </row>
    <row r="4605" spans="1:17" x14ac:dyDescent="0.25">
      <c r="A4605" s="64">
        <f t="shared" si="571"/>
        <v>6</v>
      </c>
      <c r="B4605" s="64">
        <f t="shared" si="572"/>
        <v>465</v>
      </c>
      <c r="C4605" s="64">
        <f t="shared" si="573"/>
        <v>2</v>
      </c>
      <c r="D4605" s="64">
        <f t="shared" si="574"/>
        <v>461</v>
      </c>
      <c r="E4605" s="64">
        <f t="shared" si="575"/>
        <v>2301</v>
      </c>
      <c r="F4605" s="64" t="str">
        <f t="shared" si="568"/>
        <v/>
      </c>
      <c r="G4605" s="64" t="str">
        <f t="shared" si="569"/>
        <v/>
      </c>
      <c r="H4605" s="64" t="str">
        <f t="shared" si="570"/>
        <v/>
      </c>
      <c r="I4605" s="80" t="str">
        <f>IFERROR(VLOOKUP(D4605,Sheet2!A:B,2,0),"")</f>
        <v/>
      </c>
      <c r="J4605" s="64" t="str">
        <f>IFERROR(IF(I4605&lt;&gt;"",VLOOKUP(I4605,Sheet2!B:C,2,0),""),"")</f>
        <v/>
      </c>
      <c r="K4605" s="64" t="str">
        <f>IFERROR( IF(I4605&lt;&gt;"", HLOOKUP(L$2+$A4605,Sheet2!BX:NK,2,0),""),"")</f>
        <v/>
      </c>
      <c r="L4605" t="str">
        <f>IF(OR(HLOOKUP(L$2+$A4605,Sheet2!BX:NK,$B4605,0),HLOOKUP(L$2+$A4605,Sheet2!BX:NK,$B4605,0)&lt;&gt;""),HLOOKUP(L$2+$A4605,Sheet2!BX:NK,$B4605,0),"")</f>
        <v/>
      </c>
      <c r="M4605" t="str">
        <f>IF(OR(HLOOKUP(M$2+$A4605,Sheet2!BY:NL,$B4605,0),HLOOKUP(M$2+$A4605,Sheet2!BY:NL,$B4605,0)&lt;&gt;""),HLOOKUP(M$2+$A4605,Sheet2!BY:NL,$B4605,0),"")</f>
        <v/>
      </c>
      <c r="N4605" t="str">
        <f>IF(OR(HLOOKUP(N$2+$A4605,Sheet2!BZ:NM,$B4605,0),HLOOKUP(N$2+$A4605,Sheet2!BZ:NM,$B4605,0)&lt;&gt;""),HLOOKUP(N$2+$A4605,Sheet2!BZ:NM,$B4605,0),"")</f>
        <v/>
      </c>
      <c r="O4605" t="str">
        <f>IF(OR(HLOOKUP(O$2+$A4605,Sheet2!CA:NN,$B4605,0),HLOOKUP(O$2+$A4605,Sheet2!CA:NN,$B4605,0)&lt;&gt;""),HLOOKUP(O$2+$A4605,Sheet2!CA:NN,$B4605,0),"")</f>
        <v/>
      </c>
      <c r="P4605" t="str">
        <f>IF(OR(HLOOKUP(P$2+$A4605,Sheet2!CB:NO,$B4605,0),HLOOKUP(P$2+$A4605,Sheet2!CB:NO,$B4605,0)&lt;&gt;""),HLOOKUP(P$2+$A4605,Sheet2!CB:NO,$B4605,0),"")</f>
        <v/>
      </c>
      <c r="Q4605" t="str">
        <f>IF(OR(HLOOKUP(Q$2+$A4605,Sheet2!CC:NO,$B4605,0),HLOOKUP(Q$2+$A4605,Sheet2!CC:NO,$B4605,0)&lt;&gt;""),HLOOKUP(Q$2+$A4605,Sheet2!CC:NO,$B4605,0),"")</f>
        <v/>
      </c>
    </row>
    <row r="4606" spans="1:17" x14ac:dyDescent="0.25">
      <c r="A4606" s="64">
        <f t="shared" si="571"/>
        <v>12</v>
      </c>
      <c r="B4606" s="64">
        <f t="shared" si="572"/>
        <v>465</v>
      </c>
      <c r="C4606" s="64">
        <f t="shared" si="573"/>
        <v>3</v>
      </c>
      <c r="D4606" s="64">
        <f t="shared" si="574"/>
        <v>461</v>
      </c>
      <c r="E4606" s="64">
        <f t="shared" si="575"/>
        <v>2301</v>
      </c>
      <c r="F4606" s="64" t="str">
        <f t="shared" si="568"/>
        <v/>
      </c>
      <c r="G4606" s="64" t="str">
        <f t="shared" si="569"/>
        <v/>
      </c>
      <c r="H4606" s="64" t="str">
        <f t="shared" si="570"/>
        <v/>
      </c>
      <c r="I4606" s="80" t="str">
        <f>IFERROR(VLOOKUP(D4606,Sheet2!A:B,2,0),"")</f>
        <v/>
      </c>
      <c r="J4606" s="64" t="str">
        <f>IFERROR(IF(I4606&lt;&gt;"",VLOOKUP(I4606,Sheet2!B:C,2,0),""),"")</f>
        <v/>
      </c>
      <c r="K4606" s="64" t="str">
        <f>IFERROR( IF(I4606&lt;&gt;"", HLOOKUP(L$2+$A4606,Sheet2!BX:NK,2,0),""),"")</f>
        <v/>
      </c>
      <c r="L4606" t="str">
        <f>IF(OR(HLOOKUP(L$2+$A4606,Sheet2!BX:NK,$B4606,0),HLOOKUP(L$2+$A4606,Sheet2!BX:NK,$B4606,0)&lt;&gt;""),HLOOKUP(L$2+$A4606,Sheet2!BX:NK,$B4606,0),"")</f>
        <v/>
      </c>
      <c r="M4606" t="str">
        <f>IF(OR(HLOOKUP(M$2+$A4606,Sheet2!BY:NL,$B4606,0),HLOOKUP(M$2+$A4606,Sheet2!BY:NL,$B4606,0)&lt;&gt;""),HLOOKUP(M$2+$A4606,Sheet2!BY:NL,$B4606,0),"")</f>
        <v/>
      </c>
      <c r="N4606" t="str">
        <f>IF(OR(HLOOKUP(N$2+$A4606,Sheet2!BZ:NM,$B4606,0),HLOOKUP(N$2+$A4606,Sheet2!BZ:NM,$B4606,0)&lt;&gt;""),HLOOKUP(N$2+$A4606,Sheet2!BZ:NM,$B4606,0),"")</f>
        <v/>
      </c>
      <c r="O4606" t="str">
        <f>IF(OR(HLOOKUP(O$2+$A4606,Sheet2!CA:NN,$B4606,0),HLOOKUP(O$2+$A4606,Sheet2!CA:NN,$B4606,0)&lt;&gt;""),HLOOKUP(O$2+$A4606,Sheet2!CA:NN,$B4606,0),"")</f>
        <v/>
      </c>
      <c r="P4606" t="str">
        <f>IF(OR(HLOOKUP(P$2+$A4606,Sheet2!CB:NO,$B4606,0),HLOOKUP(P$2+$A4606,Sheet2!CB:NO,$B4606,0)&lt;&gt;""),HLOOKUP(P$2+$A4606,Sheet2!CB:NO,$B4606,0),"")</f>
        <v/>
      </c>
      <c r="Q4606" t="str">
        <f>IF(OR(HLOOKUP(Q$2+$A4606,Sheet2!CC:NO,$B4606,0),HLOOKUP(Q$2+$A4606,Sheet2!CC:NO,$B4606,0)&lt;&gt;""),HLOOKUP(Q$2+$A4606,Sheet2!CC:NO,$B4606,0),"")</f>
        <v/>
      </c>
    </row>
    <row r="4607" spans="1:17" x14ac:dyDescent="0.25">
      <c r="A4607" s="64">
        <f t="shared" si="571"/>
        <v>18</v>
      </c>
      <c r="B4607" s="64">
        <f t="shared" si="572"/>
        <v>465</v>
      </c>
      <c r="C4607" s="64">
        <f t="shared" si="573"/>
        <v>4</v>
      </c>
      <c r="D4607" s="64">
        <f t="shared" si="574"/>
        <v>461</v>
      </c>
      <c r="E4607" s="64">
        <f t="shared" si="575"/>
        <v>2301</v>
      </c>
      <c r="F4607" s="64" t="str">
        <f t="shared" si="568"/>
        <v/>
      </c>
      <c r="G4607" s="64" t="str">
        <f t="shared" si="569"/>
        <v/>
      </c>
      <c r="H4607" s="64" t="str">
        <f t="shared" si="570"/>
        <v/>
      </c>
      <c r="I4607" s="80" t="str">
        <f>IFERROR(VLOOKUP(D4607,Sheet2!A:B,2,0),"")</f>
        <v/>
      </c>
      <c r="J4607" s="64" t="str">
        <f>IFERROR(IF(I4607&lt;&gt;"",VLOOKUP(I4607,Sheet2!B:C,2,0),""),"")</f>
        <v/>
      </c>
      <c r="K4607" s="64" t="str">
        <f>IFERROR( IF(I4607&lt;&gt;"", HLOOKUP(L$2+$A4607,Sheet2!BX:NK,2,0),""),"")</f>
        <v/>
      </c>
      <c r="L4607" t="str">
        <f>IF(OR(HLOOKUP(L$2+$A4607,Sheet2!BX:NK,$B4607,0),HLOOKUP(L$2+$A4607,Sheet2!BX:NK,$B4607,0)&lt;&gt;""),HLOOKUP(L$2+$A4607,Sheet2!BX:NK,$B4607,0),"")</f>
        <v/>
      </c>
      <c r="M4607" t="str">
        <f>IF(OR(HLOOKUP(M$2+$A4607,Sheet2!BY:NL,$B4607,0),HLOOKUP(M$2+$A4607,Sheet2!BY:NL,$B4607,0)&lt;&gt;""),HLOOKUP(M$2+$A4607,Sheet2!BY:NL,$B4607,0),"")</f>
        <v/>
      </c>
      <c r="N4607" t="str">
        <f>IF(OR(HLOOKUP(N$2+$A4607,Sheet2!BZ:NM,$B4607,0),HLOOKUP(N$2+$A4607,Sheet2!BZ:NM,$B4607,0)&lt;&gt;""),HLOOKUP(N$2+$A4607,Sheet2!BZ:NM,$B4607,0),"")</f>
        <v/>
      </c>
      <c r="O4607" t="str">
        <f>IF(OR(HLOOKUP(O$2+$A4607,Sheet2!CA:NN,$B4607,0),HLOOKUP(O$2+$A4607,Sheet2!CA:NN,$B4607,0)&lt;&gt;""),HLOOKUP(O$2+$A4607,Sheet2!CA:NN,$B4607,0),"")</f>
        <v/>
      </c>
      <c r="P4607" t="str">
        <f>IF(OR(HLOOKUP(P$2+$A4607,Sheet2!CB:NO,$B4607,0),HLOOKUP(P$2+$A4607,Sheet2!CB:NO,$B4607,0)&lt;&gt;""),HLOOKUP(P$2+$A4607,Sheet2!CB:NO,$B4607,0),"")</f>
        <v/>
      </c>
      <c r="Q4607" t="str">
        <f>IF(OR(HLOOKUP(Q$2+$A4607,Sheet2!CC:NO,$B4607,0),HLOOKUP(Q$2+$A4607,Sheet2!CC:NO,$B4607,0)&lt;&gt;""),HLOOKUP(Q$2+$A4607,Sheet2!CC:NO,$B4607,0),"")</f>
        <v/>
      </c>
    </row>
    <row r="4608" spans="1:17" x14ac:dyDescent="0.25">
      <c r="A4608" s="64">
        <f t="shared" si="571"/>
        <v>24</v>
      </c>
      <c r="B4608" s="64">
        <f t="shared" si="572"/>
        <v>465</v>
      </c>
      <c r="C4608" s="64">
        <f t="shared" si="573"/>
        <v>5</v>
      </c>
      <c r="D4608" s="64">
        <f t="shared" si="574"/>
        <v>461</v>
      </c>
      <c r="E4608" s="64">
        <f t="shared" si="575"/>
        <v>2301</v>
      </c>
      <c r="F4608" s="64" t="str">
        <f t="shared" si="568"/>
        <v/>
      </c>
      <c r="G4608" s="64" t="str">
        <f t="shared" si="569"/>
        <v/>
      </c>
      <c r="H4608" s="64" t="str">
        <f t="shared" si="570"/>
        <v/>
      </c>
      <c r="I4608" s="80" t="str">
        <f>IFERROR(VLOOKUP(D4608,Sheet2!A:B,2,0),"")</f>
        <v/>
      </c>
      <c r="J4608" s="64" t="str">
        <f>IFERROR(IF(I4608&lt;&gt;"",VLOOKUP(I4608,Sheet2!B:C,2,0),""),"")</f>
        <v/>
      </c>
      <c r="K4608" s="64" t="str">
        <f>IFERROR( IF(I4608&lt;&gt;"", HLOOKUP(L$2+$A4608,Sheet2!BX:NK,2,0),""),"")</f>
        <v/>
      </c>
      <c r="L4608" t="str">
        <f>IF(OR(HLOOKUP(L$2+$A4608,Sheet2!BX:NK,$B4608,0),HLOOKUP(L$2+$A4608,Sheet2!BX:NK,$B4608,0)&lt;&gt;""),HLOOKUP(L$2+$A4608,Sheet2!BX:NK,$B4608,0),"")</f>
        <v/>
      </c>
      <c r="M4608" t="str">
        <f>IF(OR(HLOOKUP(M$2+$A4608,Sheet2!BY:NL,$B4608,0),HLOOKUP(M$2+$A4608,Sheet2!BY:NL,$B4608,0)&lt;&gt;""),HLOOKUP(M$2+$A4608,Sheet2!BY:NL,$B4608,0),"")</f>
        <v/>
      </c>
      <c r="N4608" t="str">
        <f>IF(OR(HLOOKUP(N$2+$A4608,Sheet2!BZ:NM,$B4608,0),HLOOKUP(N$2+$A4608,Sheet2!BZ:NM,$B4608,0)&lt;&gt;""),HLOOKUP(N$2+$A4608,Sheet2!BZ:NM,$B4608,0),"")</f>
        <v/>
      </c>
      <c r="O4608" t="str">
        <f>IF(OR(HLOOKUP(O$2+$A4608,Sheet2!CA:NN,$B4608,0),HLOOKUP(O$2+$A4608,Sheet2!CA:NN,$B4608,0)&lt;&gt;""),HLOOKUP(O$2+$A4608,Sheet2!CA:NN,$B4608,0),"")</f>
        <v/>
      </c>
      <c r="P4608" t="str">
        <f>IF(OR(HLOOKUP(P$2+$A4608,Sheet2!CB:NO,$B4608,0),HLOOKUP(P$2+$A4608,Sheet2!CB:NO,$B4608,0)&lt;&gt;""),HLOOKUP(P$2+$A4608,Sheet2!CB:NO,$B4608,0),"")</f>
        <v/>
      </c>
      <c r="Q4608" t="str">
        <f>IF(OR(HLOOKUP(Q$2+$A4608,Sheet2!CC:NO,$B4608,0),HLOOKUP(Q$2+$A4608,Sheet2!CC:NO,$B4608,0)&lt;&gt;""),HLOOKUP(Q$2+$A4608,Sheet2!CC:NO,$B4608,0),"")</f>
        <v/>
      </c>
    </row>
    <row r="4609" spans="1:17" x14ac:dyDescent="0.25">
      <c r="A4609" s="64">
        <f t="shared" si="571"/>
        <v>30</v>
      </c>
      <c r="B4609" s="64">
        <f t="shared" si="572"/>
        <v>465</v>
      </c>
      <c r="C4609" s="64">
        <f t="shared" si="573"/>
        <v>6</v>
      </c>
      <c r="D4609" s="64">
        <f t="shared" si="574"/>
        <v>461</v>
      </c>
      <c r="E4609" s="64">
        <f t="shared" si="575"/>
        <v>2301</v>
      </c>
      <c r="F4609" s="64" t="str">
        <f t="shared" si="568"/>
        <v/>
      </c>
      <c r="G4609" s="64" t="str">
        <f t="shared" si="569"/>
        <v/>
      </c>
      <c r="H4609" s="64" t="str">
        <f t="shared" si="570"/>
        <v/>
      </c>
      <c r="I4609" s="80" t="str">
        <f>IFERROR(VLOOKUP(D4609,Sheet2!A:B,2,0),"")</f>
        <v/>
      </c>
      <c r="J4609" s="64" t="str">
        <f>IFERROR(IF(I4609&lt;&gt;"",VLOOKUP(I4609,Sheet2!B:C,2,0),""),"")</f>
        <v/>
      </c>
      <c r="K4609" s="64" t="str">
        <f>IFERROR( IF(I4609&lt;&gt;"", HLOOKUP(L$2+$A4609,Sheet2!BX:NK,2,0),""),"")</f>
        <v/>
      </c>
      <c r="L4609" t="str">
        <f>IF(OR(HLOOKUP(L$2+$A4609,Sheet2!BX:NK,$B4609,0),HLOOKUP(L$2+$A4609,Sheet2!BX:NK,$B4609,0)&lt;&gt;""),HLOOKUP(L$2+$A4609,Sheet2!BX:NK,$B4609,0),"")</f>
        <v/>
      </c>
      <c r="M4609" t="str">
        <f>IF(OR(HLOOKUP(M$2+$A4609,Sheet2!BY:NL,$B4609,0),HLOOKUP(M$2+$A4609,Sheet2!BY:NL,$B4609,0)&lt;&gt;""),HLOOKUP(M$2+$A4609,Sheet2!BY:NL,$B4609,0),"")</f>
        <v/>
      </c>
      <c r="N4609" t="str">
        <f>IF(OR(HLOOKUP(N$2+$A4609,Sheet2!BZ:NM,$B4609,0),HLOOKUP(N$2+$A4609,Sheet2!BZ:NM,$B4609,0)&lt;&gt;""),HLOOKUP(N$2+$A4609,Sheet2!BZ:NM,$B4609,0),"")</f>
        <v/>
      </c>
      <c r="O4609" t="str">
        <f>IF(OR(HLOOKUP(O$2+$A4609,Sheet2!CA:NN,$B4609,0),HLOOKUP(O$2+$A4609,Sheet2!CA:NN,$B4609,0)&lt;&gt;""),HLOOKUP(O$2+$A4609,Sheet2!CA:NN,$B4609,0),"")</f>
        <v/>
      </c>
      <c r="P4609" t="str">
        <f>IF(OR(HLOOKUP(P$2+$A4609,Sheet2!CB:NO,$B4609,0),HLOOKUP(P$2+$A4609,Sheet2!CB:NO,$B4609,0)&lt;&gt;""),HLOOKUP(P$2+$A4609,Sheet2!CB:NO,$B4609,0),"")</f>
        <v/>
      </c>
      <c r="Q4609" t="str">
        <f>IF(OR(HLOOKUP(Q$2+$A4609,Sheet2!CC:NO,$B4609,0),HLOOKUP(Q$2+$A4609,Sheet2!CC:NO,$B4609,0)&lt;&gt;""),HLOOKUP(Q$2+$A4609,Sheet2!CC:NO,$B4609,0),"")</f>
        <v/>
      </c>
    </row>
    <row r="4610" spans="1:17" x14ac:dyDescent="0.25">
      <c r="A4610" s="64">
        <f t="shared" si="571"/>
        <v>36</v>
      </c>
      <c r="B4610" s="64">
        <f t="shared" si="572"/>
        <v>465</v>
      </c>
      <c r="C4610" s="64">
        <f t="shared" si="573"/>
        <v>7</v>
      </c>
      <c r="D4610" s="64">
        <f t="shared" si="574"/>
        <v>461</v>
      </c>
      <c r="E4610" s="64">
        <f t="shared" si="575"/>
        <v>2301</v>
      </c>
      <c r="F4610" s="64" t="str">
        <f t="shared" si="568"/>
        <v/>
      </c>
      <c r="G4610" s="64" t="str">
        <f t="shared" si="569"/>
        <v/>
      </c>
      <c r="H4610" s="64" t="str">
        <f t="shared" si="570"/>
        <v/>
      </c>
      <c r="I4610" s="80" t="str">
        <f>IFERROR(VLOOKUP(D4610,Sheet2!A:B,2,0),"")</f>
        <v/>
      </c>
      <c r="J4610" s="64" t="str">
        <f>IFERROR(IF(I4610&lt;&gt;"",VLOOKUP(I4610,Sheet2!B:C,2,0),""),"")</f>
        <v/>
      </c>
      <c r="K4610" s="64" t="str">
        <f>IFERROR( IF(I4610&lt;&gt;"", HLOOKUP(L$2+$A4610,Sheet2!BX:NK,2,0),""),"")</f>
        <v/>
      </c>
      <c r="L4610" t="str">
        <f>IF(OR(HLOOKUP(L$2+$A4610,Sheet2!BX:NK,$B4610,0),HLOOKUP(L$2+$A4610,Sheet2!BX:NK,$B4610,0)&lt;&gt;""),HLOOKUP(L$2+$A4610,Sheet2!BX:NK,$B4610,0),"")</f>
        <v/>
      </c>
      <c r="M4610" t="str">
        <f>IF(OR(HLOOKUP(M$2+$A4610,Sheet2!BY:NL,$B4610,0),HLOOKUP(M$2+$A4610,Sheet2!BY:NL,$B4610,0)&lt;&gt;""),HLOOKUP(M$2+$A4610,Sheet2!BY:NL,$B4610,0),"")</f>
        <v/>
      </c>
      <c r="N4610" t="str">
        <f>IF(OR(HLOOKUP(N$2+$A4610,Sheet2!BZ:NM,$B4610,0),HLOOKUP(N$2+$A4610,Sheet2!BZ:NM,$B4610,0)&lt;&gt;""),HLOOKUP(N$2+$A4610,Sheet2!BZ:NM,$B4610,0),"")</f>
        <v/>
      </c>
      <c r="O4610" t="str">
        <f>IF(OR(HLOOKUP(O$2+$A4610,Sheet2!CA:NN,$B4610,0),HLOOKUP(O$2+$A4610,Sheet2!CA:NN,$B4610,0)&lt;&gt;""),HLOOKUP(O$2+$A4610,Sheet2!CA:NN,$B4610,0),"")</f>
        <v/>
      </c>
      <c r="P4610" t="str">
        <f>IF(OR(HLOOKUP(P$2+$A4610,Sheet2!CB:NO,$B4610,0),HLOOKUP(P$2+$A4610,Sheet2!CB:NO,$B4610,0)&lt;&gt;""),HLOOKUP(P$2+$A4610,Sheet2!CB:NO,$B4610,0),"")</f>
        <v/>
      </c>
      <c r="Q4610" t="str">
        <f>IF(OR(HLOOKUP(Q$2+$A4610,Sheet2!CC:NO,$B4610,0),HLOOKUP(Q$2+$A4610,Sheet2!CC:NO,$B4610,0)&lt;&gt;""),HLOOKUP(Q$2+$A4610,Sheet2!CC:NO,$B4610,0),"")</f>
        <v/>
      </c>
    </row>
    <row r="4611" spans="1:17" x14ac:dyDescent="0.25">
      <c r="A4611" s="64">
        <f t="shared" si="571"/>
        <v>42</v>
      </c>
      <c r="B4611" s="64">
        <f t="shared" si="572"/>
        <v>465</v>
      </c>
      <c r="C4611" s="64">
        <f t="shared" si="573"/>
        <v>8</v>
      </c>
      <c r="D4611" s="64">
        <f t="shared" si="574"/>
        <v>461</v>
      </c>
      <c r="E4611" s="64">
        <f t="shared" si="575"/>
        <v>2301</v>
      </c>
      <c r="F4611" s="64" t="str">
        <f t="shared" si="568"/>
        <v/>
      </c>
      <c r="G4611" s="64" t="str">
        <f t="shared" si="569"/>
        <v/>
      </c>
      <c r="H4611" s="64" t="str">
        <f t="shared" si="570"/>
        <v/>
      </c>
      <c r="I4611" s="80" t="str">
        <f>IFERROR(VLOOKUP(D4611,Sheet2!A:B,2,0),"")</f>
        <v/>
      </c>
      <c r="J4611" s="64" t="str">
        <f>IFERROR(IF(I4611&lt;&gt;"",VLOOKUP(I4611,Sheet2!B:C,2,0),""),"")</f>
        <v/>
      </c>
      <c r="K4611" s="64" t="str">
        <f>IFERROR( IF(I4611&lt;&gt;"", HLOOKUP(L$2+$A4611,Sheet2!BX:NK,2,0),""),"")</f>
        <v/>
      </c>
      <c r="L4611" t="str">
        <f>IF(OR(HLOOKUP(L$2+$A4611,Sheet2!BX:NK,$B4611,0),HLOOKUP(L$2+$A4611,Sheet2!BX:NK,$B4611,0)&lt;&gt;""),HLOOKUP(L$2+$A4611,Sheet2!BX:NK,$B4611,0),"")</f>
        <v/>
      </c>
      <c r="M4611" t="str">
        <f>IF(OR(HLOOKUP(M$2+$A4611,Sheet2!BY:NL,$B4611,0),HLOOKUP(M$2+$A4611,Sheet2!BY:NL,$B4611,0)&lt;&gt;""),HLOOKUP(M$2+$A4611,Sheet2!BY:NL,$B4611,0),"")</f>
        <v/>
      </c>
      <c r="N4611" t="str">
        <f>IF(OR(HLOOKUP(N$2+$A4611,Sheet2!BZ:NM,$B4611,0),HLOOKUP(N$2+$A4611,Sheet2!BZ:NM,$B4611,0)&lt;&gt;""),HLOOKUP(N$2+$A4611,Sheet2!BZ:NM,$B4611,0),"")</f>
        <v/>
      </c>
      <c r="O4611" t="str">
        <f>IF(OR(HLOOKUP(O$2+$A4611,Sheet2!CA:NN,$B4611,0),HLOOKUP(O$2+$A4611,Sheet2!CA:NN,$B4611,0)&lt;&gt;""),HLOOKUP(O$2+$A4611,Sheet2!CA:NN,$B4611,0),"")</f>
        <v/>
      </c>
      <c r="P4611" t="str">
        <f>IF(OR(HLOOKUP(P$2+$A4611,Sheet2!CB:NO,$B4611,0),HLOOKUP(P$2+$A4611,Sheet2!CB:NO,$B4611,0)&lt;&gt;""),HLOOKUP(P$2+$A4611,Sheet2!CB:NO,$B4611,0),"")</f>
        <v/>
      </c>
      <c r="Q4611" t="str">
        <f>IF(OR(HLOOKUP(Q$2+$A4611,Sheet2!CC:NO,$B4611,0),HLOOKUP(Q$2+$A4611,Sheet2!CC:NO,$B4611,0)&lt;&gt;""),HLOOKUP(Q$2+$A4611,Sheet2!CC:NO,$B4611,0),"")</f>
        <v/>
      </c>
    </row>
    <row r="4612" spans="1:17" x14ac:dyDescent="0.25">
      <c r="A4612" s="64">
        <f t="shared" si="571"/>
        <v>48</v>
      </c>
      <c r="B4612" s="64">
        <f t="shared" si="572"/>
        <v>465</v>
      </c>
      <c r="C4612" s="64">
        <f t="shared" si="573"/>
        <v>9</v>
      </c>
      <c r="D4612" s="64">
        <f t="shared" si="574"/>
        <v>461</v>
      </c>
      <c r="E4612" s="64">
        <f t="shared" si="575"/>
        <v>2301</v>
      </c>
      <c r="F4612" s="64" t="str">
        <f t="shared" si="568"/>
        <v/>
      </c>
      <c r="G4612" s="64" t="str">
        <f t="shared" si="569"/>
        <v/>
      </c>
      <c r="H4612" s="64" t="str">
        <f t="shared" si="570"/>
        <v/>
      </c>
      <c r="I4612" s="80" t="str">
        <f>IFERROR(VLOOKUP(D4612,Sheet2!A:B,2,0),"")</f>
        <v/>
      </c>
      <c r="J4612" s="64" t="str">
        <f>IFERROR(IF(I4612&lt;&gt;"",VLOOKUP(I4612,Sheet2!B:C,2,0),""),"")</f>
        <v/>
      </c>
      <c r="K4612" s="64" t="str">
        <f>IFERROR( IF(I4612&lt;&gt;"", HLOOKUP(L$2+$A4612,Sheet2!BX:NK,2,0),""),"")</f>
        <v/>
      </c>
      <c r="L4612" t="str">
        <f>IF(OR(HLOOKUP(L$2+$A4612,Sheet2!BX:NK,$B4612,0),HLOOKUP(L$2+$A4612,Sheet2!BX:NK,$B4612,0)&lt;&gt;""),HLOOKUP(L$2+$A4612,Sheet2!BX:NK,$B4612,0),"")</f>
        <v/>
      </c>
      <c r="M4612" t="str">
        <f>IF(OR(HLOOKUP(M$2+$A4612,Sheet2!BY:NL,$B4612,0),HLOOKUP(M$2+$A4612,Sheet2!BY:NL,$B4612,0)&lt;&gt;""),HLOOKUP(M$2+$A4612,Sheet2!BY:NL,$B4612,0),"")</f>
        <v/>
      </c>
      <c r="N4612" t="str">
        <f>IF(OR(HLOOKUP(N$2+$A4612,Sheet2!BZ:NM,$B4612,0),HLOOKUP(N$2+$A4612,Sheet2!BZ:NM,$B4612,0)&lt;&gt;""),HLOOKUP(N$2+$A4612,Sheet2!BZ:NM,$B4612,0),"")</f>
        <v/>
      </c>
      <c r="O4612" t="str">
        <f>IF(OR(HLOOKUP(O$2+$A4612,Sheet2!CA:NN,$B4612,0),HLOOKUP(O$2+$A4612,Sheet2!CA:NN,$B4612,0)&lt;&gt;""),HLOOKUP(O$2+$A4612,Sheet2!CA:NN,$B4612,0),"")</f>
        <v/>
      </c>
      <c r="P4612" t="str">
        <f>IF(OR(HLOOKUP(P$2+$A4612,Sheet2!CB:NO,$B4612,0),HLOOKUP(P$2+$A4612,Sheet2!CB:NO,$B4612,0)&lt;&gt;""),HLOOKUP(P$2+$A4612,Sheet2!CB:NO,$B4612,0),"")</f>
        <v/>
      </c>
      <c r="Q4612" t="str">
        <f>IF(OR(HLOOKUP(Q$2+$A4612,Sheet2!CC:NO,$B4612,0),HLOOKUP(Q$2+$A4612,Sheet2!CC:NO,$B4612,0)&lt;&gt;""),HLOOKUP(Q$2+$A4612,Sheet2!CC:NO,$B4612,0),"")</f>
        <v/>
      </c>
    </row>
    <row r="4613" spans="1:17" x14ac:dyDescent="0.25">
      <c r="A4613" s="64">
        <f t="shared" si="571"/>
        <v>54</v>
      </c>
      <c r="B4613" s="64">
        <f t="shared" si="572"/>
        <v>465</v>
      </c>
      <c r="C4613" s="64">
        <f t="shared" si="573"/>
        <v>10</v>
      </c>
      <c r="D4613" s="64">
        <f t="shared" si="574"/>
        <v>461</v>
      </c>
      <c r="E4613" s="64">
        <f t="shared" si="575"/>
        <v>2301</v>
      </c>
      <c r="F4613" s="64" t="str">
        <f t="shared" ref="F4613:F4676" si="576">IFERROR(IF(I4613&lt;&gt;"",IF(LEFT(K4613,2)="1-",1,2),""),"")</f>
        <v/>
      </c>
      <c r="G4613" s="64" t="str">
        <f t="shared" ref="G4613:G4676" si="577">IFERROR(IF(I4613&lt;&gt;"",MONTH( RIGHT(K4613,LEN(K4613)-FIND("-",K4613))),""),"")</f>
        <v/>
      </c>
      <c r="H4613" s="64" t="str">
        <f t="shared" ref="H4613:H4676" si="578">IFERROR(IF(I4613&lt;&gt;"",YEAR( RIGHT(K4613,LEN(K4613)-FIND("-",K4613))),""),"")</f>
        <v/>
      </c>
      <c r="I4613" s="80" t="str">
        <f>IFERROR(VLOOKUP(D4613,Sheet2!A:B,2,0),"")</f>
        <v/>
      </c>
      <c r="J4613" s="64" t="str">
        <f>IFERROR(IF(I4613&lt;&gt;"",VLOOKUP(I4613,Sheet2!B:C,2,0),""),"")</f>
        <v/>
      </c>
      <c r="K4613" s="64" t="str">
        <f>IFERROR( IF(I4613&lt;&gt;"", HLOOKUP(L$2+$A4613,Sheet2!BX:NK,2,0),""),"")</f>
        <v/>
      </c>
      <c r="L4613" t="str">
        <f>IF(OR(HLOOKUP(L$2+$A4613,Sheet2!BX:NK,$B4613,0),HLOOKUP(L$2+$A4613,Sheet2!BX:NK,$B4613,0)&lt;&gt;""),HLOOKUP(L$2+$A4613,Sheet2!BX:NK,$B4613,0),"")</f>
        <v/>
      </c>
      <c r="M4613" t="str">
        <f>IF(OR(HLOOKUP(M$2+$A4613,Sheet2!BY:NL,$B4613,0),HLOOKUP(M$2+$A4613,Sheet2!BY:NL,$B4613,0)&lt;&gt;""),HLOOKUP(M$2+$A4613,Sheet2!BY:NL,$B4613,0),"")</f>
        <v/>
      </c>
      <c r="N4613" t="str">
        <f>IF(OR(HLOOKUP(N$2+$A4613,Sheet2!BZ:NM,$B4613,0),HLOOKUP(N$2+$A4613,Sheet2!BZ:NM,$B4613,0)&lt;&gt;""),HLOOKUP(N$2+$A4613,Sheet2!BZ:NM,$B4613,0),"")</f>
        <v/>
      </c>
      <c r="O4613" t="str">
        <f>IF(OR(HLOOKUP(O$2+$A4613,Sheet2!CA:NN,$B4613,0),HLOOKUP(O$2+$A4613,Sheet2!CA:NN,$B4613,0)&lt;&gt;""),HLOOKUP(O$2+$A4613,Sheet2!CA:NN,$B4613,0),"")</f>
        <v/>
      </c>
      <c r="P4613" t="str">
        <f>IF(OR(HLOOKUP(P$2+$A4613,Sheet2!CB:NO,$B4613,0),HLOOKUP(P$2+$A4613,Sheet2!CB:NO,$B4613,0)&lt;&gt;""),HLOOKUP(P$2+$A4613,Sheet2!CB:NO,$B4613,0),"")</f>
        <v/>
      </c>
      <c r="Q4613" t="str">
        <f>IF(OR(HLOOKUP(Q$2+$A4613,Sheet2!CC:NO,$B4613,0),HLOOKUP(Q$2+$A4613,Sheet2!CC:NO,$B4613,0)&lt;&gt;""),HLOOKUP(Q$2+$A4613,Sheet2!CC:NO,$B4613,0),"")</f>
        <v/>
      </c>
    </row>
    <row r="4614" spans="1:17" x14ac:dyDescent="0.25">
      <c r="A4614" s="64">
        <f t="shared" ref="A4614:A4677" si="579">IF(C4614&lt;&gt;1,A4613+6,0)</f>
        <v>0</v>
      </c>
      <c r="B4614" s="64">
        <f t="shared" ref="B4614:B4677" si="580">IF(C4614&lt;&gt;1,B4613,B4613+1)</f>
        <v>466</v>
      </c>
      <c r="C4614" s="64">
        <f t="shared" ref="C4614:C4677" si="581">IF($C$3-C4613=0,1,C4613+1)</f>
        <v>1</v>
      </c>
      <c r="D4614" s="64">
        <f t="shared" ref="D4614:D4677" si="582">IF(C4614=1,D4613+1,D4613)</f>
        <v>462</v>
      </c>
      <c r="E4614" s="64">
        <f t="shared" ref="E4614:E4677" si="583">IF(D4614&lt;&gt;D4613,E4613+5,E4613)</f>
        <v>2306</v>
      </c>
      <c r="F4614" s="64" t="str">
        <f t="shared" si="576"/>
        <v/>
      </c>
      <c r="G4614" s="64" t="str">
        <f t="shared" si="577"/>
        <v/>
      </c>
      <c r="H4614" s="64" t="str">
        <f t="shared" si="578"/>
        <v/>
      </c>
      <c r="I4614" s="80" t="str">
        <f>IFERROR(VLOOKUP(D4614,Sheet2!A:B,2,0),"")</f>
        <v/>
      </c>
      <c r="J4614" s="64" t="str">
        <f>IFERROR(IF(I4614&lt;&gt;"",VLOOKUP(I4614,Sheet2!B:C,2,0),""),"")</f>
        <v/>
      </c>
      <c r="K4614" s="64" t="str">
        <f>IFERROR( IF(I4614&lt;&gt;"", HLOOKUP(L$2+$A4614,Sheet2!BX:NK,2,0),""),"")</f>
        <v/>
      </c>
      <c r="L4614" t="str">
        <f>IF(OR(HLOOKUP(L$2+$A4614,Sheet2!BX:NK,$B4614,0),HLOOKUP(L$2+$A4614,Sheet2!BX:NK,$B4614,0)&lt;&gt;""),HLOOKUP(L$2+$A4614,Sheet2!BX:NK,$B4614,0),"")</f>
        <v/>
      </c>
      <c r="M4614" t="str">
        <f>IF(OR(HLOOKUP(M$2+$A4614,Sheet2!BY:NL,$B4614,0),HLOOKUP(M$2+$A4614,Sheet2!BY:NL,$B4614,0)&lt;&gt;""),HLOOKUP(M$2+$A4614,Sheet2!BY:NL,$B4614,0),"")</f>
        <v/>
      </c>
      <c r="N4614" t="str">
        <f>IF(OR(HLOOKUP(N$2+$A4614,Sheet2!BZ:NM,$B4614,0),HLOOKUP(N$2+$A4614,Sheet2!BZ:NM,$B4614,0)&lt;&gt;""),HLOOKUP(N$2+$A4614,Sheet2!BZ:NM,$B4614,0),"")</f>
        <v/>
      </c>
      <c r="O4614" t="str">
        <f>IF(OR(HLOOKUP(O$2+$A4614,Sheet2!CA:NN,$B4614,0),HLOOKUP(O$2+$A4614,Sheet2!CA:NN,$B4614,0)&lt;&gt;""),HLOOKUP(O$2+$A4614,Sheet2!CA:NN,$B4614,0),"")</f>
        <v/>
      </c>
      <c r="P4614" t="str">
        <f>IF(OR(HLOOKUP(P$2+$A4614,Sheet2!CB:NO,$B4614,0),HLOOKUP(P$2+$A4614,Sheet2!CB:NO,$B4614,0)&lt;&gt;""),HLOOKUP(P$2+$A4614,Sheet2!CB:NO,$B4614,0),"")</f>
        <v/>
      </c>
      <c r="Q4614" t="str">
        <f>IF(OR(HLOOKUP(Q$2+$A4614,Sheet2!CC:NO,$B4614,0),HLOOKUP(Q$2+$A4614,Sheet2!CC:NO,$B4614,0)&lt;&gt;""),HLOOKUP(Q$2+$A4614,Sheet2!CC:NO,$B4614,0),"")</f>
        <v/>
      </c>
    </row>
    <row r="4615" spans="1:17" x14ac:dyDescent="0.25">
      <c r="A4615" s="64">
        <f t="shared" si="579"/>
        <v>6</v>
      </c>
      <c r="B4615" s="64">
        <f t="shared" si="580"/>
        <v>466</v>
      </c>
      <c r="C4615" s="64">
        <f t="shared" si="581"/>
        <v>2</v>
      </c>
      <c r="D4615" s="64">
        <f t="shared" si="582"/>
        <v>462</v>
      </c>
      <c r="E4615" s="64">
        <f t="shared" si="583"/>
        <v>2306</v>
      </c>
      <c r="F4615" s="64" t="str">
        <f t="shared" si="576"/>
        <v/>
      </c>
      <c r="G4615" s="64" t="str">
        <f t="shared" si="577"/>
        <v/>
      </c>
      <c r="H4615" s="64" t="str">
        <f t="shared" si="578"/>
        <v/>
      </c>
      <c r="I4615" s="80" t="str">
        <f>IFERROR(VLOOKUP(D4615,Sheet2!A:B,2,0),"")</f>
        <v/>
      </c>
      <c r="J4615" s="64" t="str">
        <f>IFERROR(IF(I4615&lt;&gt;"",VLOOKUP(I4615,Sheet2!B:C,2,0),""),"")</f>
        <v/>
      </c>
      <c r="K4615" s="64" t="str">
        <f>IFERROR( IF(I4615&lt;&gt;"", HLOOKUP(L$2+$A4615,Sheet2!BX:NK,2,0),""),"")</f>
        <v/>
      </c>
      <c r="L4615" t="str">
        <f>IF(OR(HLOOKUP(L$2+$A4615,Sheet2!BX:NK,$B4615,0),HLOOKUP(L$2+$A4615,Sheet2!BX:NK,$B4615,0)&lt;&gt;""),HLOOKUP(L$2+$A4615,Sheet2!BX:NK,$B4615,0),"")</f>
        <v/>
      </c>
      <c r="M4615" t="str">
        <f>IF(OR(HLOOKUP(M$2+$A4615,Sheet2!BY:NL,$B4615,0),HLOOKUP(M$2+$A4615,Sheet2!BY:NL,$B4615,0)&lt;&gt;""),HLOOKUP(M$2+$A4615,Sheet2!BY:NL,$B4615,0),"")</f>
        <v/>
      </c>
      <c r="N4615" t="str">
        <f>IF(OR(HLOOKUP(N$2+$A4615,Sheet2!BZ:NM,$B4615,0),HLOOKUP(N$2+$A4615,Sheet2!BZ:NM,$B4615,0)&lt;&gt;""),HLOOKUP(N$2+$A4615,Sheet2!BZ:NM,$B4615,0),"")</f>
        <v/>
      </c>
      <c r="O4615" t="str">
        <f>IF(OR(HLOOKUP(O$2+$A4615,Sheet2!CA:NN,$B4615,0),HLOOKUP(O$2+$A4615,Sheet2!CA:NN,$B4615,0)&lt;&gt;""),HLOOKUP(O$2+$A4615,Sheet2!CA:NN,$B4615,0),"")</f>
        <v/>
      </c>
      <c r="P4615" t="str">
        <f>IF(OR(HLOOKUP(P$2+$A4615,Sheet2!CB:NO,$B4615,0),HLOOKUP(P$2+$A4615,Sheet2!CB:NO,$B4615,0)&lt;&gt;""),HLOOKUP(P$2+$A4615,Sheet2!CB:NO,$B4615,0),"")</f>
        <v/>
      </c>
      <c r="Q4615" t="str">
        <f>IF(OR(HLOOKUP(Q$2+$A4615,Sheet2!CC:NO,$B4615,0),HLOOKUP(Q$2+$A4615,Sheet2!CC:NO,$B4615,0)&lt;&gt;""),HLOOKUP(Q$2+$A4615,Sheet2!CC:NO,$B4615,0),"")</f>
        <v/>
      </c>
    </row>
    <row r="4616" spans="1:17" x14ac:dyDescent="0.25">
      <c r="A4616" s="64">
        <f t="shared" si="579"/>
        <v>12</v>
      </c>
      <c r="B4616" s="64">
        <f t="shared" si="580"/>
        <v>466</v>
      </c>
      <c r="C4616" s="64">
        <f t="shared" si="581"/>
        <v>3</v>
      </c>
      <c r="D4616" s="64">
        <f t="shared" si="582"/>
        <v>462</v>
      </c>
      <c r="E4616" s="64">
        <f t="shared" si="583"/>
        <v>2306</v>
      </c>
      <c r="F4616" s="64" t="str">
        <f t="shared" si="576"/>
        <v/>
      </c>
      <c r="G4616" s="64" t="str">
        <f t="shared" si="577"/>
        <v/>
      </c>
      <c r="H4616" s="64" t="str">
        <f t="shared" si="578"/>
        <v/>
      </c>
      <c r="I4616" s="80" t="str">
        <f>IFERROR(VLOOKUP(D4616,Sheet2!A:B,2,0),"")</f>
        <v/>
      </c>
      <c r="J4616" s="64" t="str">
        <f>IFERROR(IF(I4616&lt;&gt;"",VLOOKUP(I4616,Sheet2!B:C,2,0),""),"")</f>
        <v/>
      </c>
      <c r="K4616" s="64" t="str">
        <f>IFERROR( IF(I4616&lt;&gt;"", HLOOKUP(L$2+$A4616,Sheet2!BX:NK,2,0),""),"")</f>
        <v/>
      </c>
      <c r="L4616" t="str">
        <f>IF(OR(HLOOKUP(L$2+$A4616,Sheet2!BX:NK,$B4616,0),HLOOKUP(L$2+$A4616,Sheet2!BX:NK,$B4616,0)&lt;&gt;""),HLOOKUP(L$2+$A4616,Sheet2!BX:NK,$B4616,0),"")</f>
        <v/>
      </c>
      <c r="M4616" t="str">
        <f>IF(OR(HLOOKUP(M$2+$A4616,Sheet2!BY:NL,$B4616,0),HLOOKUP(M$2+$A4616,Sheet2!BY:NL,$B4616,0)&lt;&gt;""),HLOOKUP(M$2+$A4616,Sheet2!BY:NL,$B4616,0),"")</f>
        <v/>
      </c>
      <c r="N4616" t="str">
        <f>IF(OR(HLOOKUP(N$2+$A4616,Sheet2!BZ:NM,$B4616,0),HLOOKUP(N$2+$A4616,Sheet2!BZ:NM,$B4616,0)&lt;&gt;""),HLOOKUP(N$2+$A4616,Sheet2!BZ:NM,$B4616,0),"")</f>
        <v/>
      </c>
      <c r="O4616" t="str">
        <f>IF(OR(HLOOKUP(O$2+$A4616,Sheet2!CA:NN,$B4616,0),HLOOKUP(O$2+$A4616,Sheet2!CA:NN,$B4616,0)&lt;&gt;""),HLOOKUP(O$2+$A4616,Sheet2!CA:NN,$B4616,0),"")</f>
        <v/>
      </c>
      <c r="P4616" t="str">
        <f>IF(OR(HLOOKUP(P$2+$A4616,Sheet2!CB:NO,$B4616,0),HLOOKUP(P$2+$A4616,Sheet2!CB:NO,$B4616,0)&lt;&gt;""),HLOOKUP(P$2+$A4616,Sheet2!CB:NO,$B4616,0),"")</f>
        <v/>
      </c>
      <c r="Q4616" t="str">
        <f>IF(OR(HLOOKUP(Q$2+$A4616,Sheet2!CC:NO,$B4616,0),HLOOKUP(Q$2+$A4616,Sheet2!CC:NO,$B4616,0)&lt;&gt;""),HLOOKUP(Q$2+$A4616,Sheet2!CC:NO,$B4616,0),"")</f>
        <v/>
      </c>
    </row>
    <row r="4617" spans="1:17" x14ac:dyDescent="0.25">
      <c r="A4617" s="64">
        <f t="shared" si="579"/>
        <v>18</v>
      </c>
      <c r="B4617" s="64">
        <f t="shared" si="580"/>
        <v>466</v>
      </c>
      <c r="C4617" s="64">
        <f t="shared" si="581"/>
        <v>4</v>
      </c>
      <c r="D4617" s="64">
        <f t="shared" si="582"/>
        <v>462</v>
      </c>
      <c r="E4617" s="64">
        <f t="shared" si="583"/>
        <v>2306</v>
      </c>
      <c r="F4617" s="64" t="str">
        <f t="shared" si="576"/>
        <v/>
      </c>
      <c r="G4617" s="64" t="str">
        <f t="shared" si="577"/>
        <v/>
      </c>
      <c r="H4617" s="64" t="str">
        <f t="shared" si="578"/>
        <v/>
      </c>
      <c r="I4617" s="80" t="str">
        <f>IFERROR(VLOOKUP(D4617,Sheet2!A:B,2,0),"")</f>
        <v/>
      </c>
      <c r="J4617" s="64" t="str">
        <f>IFERROR(IF(I4617&lt;&gt;"",VLOOKUP(I4617,Sheet2!B:C,2,0),""),"")</f>
        <v/>
      </c>
      <c r="K4617" s="64" t="str">
        <f>IFERROR( IF(I4617&lt;&gt;"", HLOOKUP(L$2+$A4617,Sheet2!BX:NK,2,0),""),"")</f>
        <v/>
      </c>
      <c r="L4617" t="str">
        <f>IF(OR(HLOOKUP(L$2+$A4617,Sheet2!BX:NK,$B4617,0),HLOOKUP(L$2+$A4617,Sheet2!BX:NK,$B4617,0)&lt;&gt;""),HLOOKUP(L$2+$A4617,Sheet2!BX:NK,$B4617,0),"")</f>
        <v/>
      </c>
      <c r="M4617" t="str">
        <f>IF(OR(HLOOKUP(M$2+$A4617,Sheet2!BY:NL,$B4617,0),HLOOKUP(M$2+$A4617,Sheet2!BY:NL,$B4617,0)&lt;&gt;""),HLOOKUP(M$2+$A4617,Sheet2!BY:NL,$B4617,0),"")</f>
        <v/>
      </c>
      <c r="N4617" t="str">
        <f>IF(OR(HLOOKUP(N$2+$A4617,Sheet2!BZ:NM,$B4617,0),HLOOKUP(N$2+$A4617,Sheet2!BZ:NM,$B4617,0)&lt;&gt;""),HLOOKUP(N$2+$A4617,Sheet2!BZ:NM,$B4617,0),"")</f>
        <v/>
      </c>
      <c r="O4617" t="str">
        <f>IF(OR(HLOOKUP(O$2+$A4617,Sheet2!CA:NN,$B4617,0),HLOOKUP(O$2+$A4617,Sheet2!CA:NN,$B4617,0)&lt;&gt;""),HLOOKUP(O$2+$A4617,Sheet2!CA:NN,$B4617,0),"")</f>
        <v/>
      </c>
      <c r="P4617" t="str">
        <f>IF(OR(HLOOKUP(P$2+$A4617,Sheet2!CB:NO,$B4617,0),HLOOKUP(P$2+$A4617,Sheet2!CB:NO,$B4617,0)&lt;&gt;""),HLOOKUP(P$2+$A4617,Sheet2!CB:NO,$B4617,0),"")</f>
        <v/>
      </c>
      <c r="Q4617" t="str">
        <f>IF(OR(HLOOKUP(Q$2+$A4617,Sheet2!CC:NO,$B4617,0),HLOOKUP(Q$2+$A4617,Sheet2!CC:NO,$B4617,0)&lt;&gt;""),HLOOKUP(Q$2+$A4617,Sheet2!CC:NO,$B4617,0),"")</f>
        <v/>
      </c>
    </row>
    <row r="4618" spans="1:17" x14ac:dyDescent="0.25">
      <c r="A4618" s="64">
        <f t="shared" si="579"/>
        <v>24</v>
      </c>
      <c r="B4618" s="64">
        <f t="shared" si="580"/>
        <v>466</v>
      </c>
      <c r="C4618" s="64">
        <f t="shared" si="581"/>
        <v>5</v>
      </c>
      <c r="D4618" s="64">
        <f t="shared" si="582"/>
        <v>462</v>
      </c>
      <c r="E4618" s="64">
        <f t="shared" si="583"/>
        <v>2306</v>
      </c>
      <c r="F4618" s="64" t="str">
        <f t="shared" si="576"/>
        <v/>
      </c>
      <c r="G4618" s="64" t="str">
        <f t="shared" si="577"/>
        <v/>
      </c>
      <c r="H4618" s="64" t="str">
        <f t="shared" si="578"/>
        <v/>
      </c>
      <c r="I4618" s="80" t="str">
        <f>IFERROR(VLOOKUP(D4618,Sheet2!A:B,2,0),"")</f>
        <v/>
      </c>
      <c r="J4618" s="64" t="str">
        <f>IFERROR(IF(I4618&lt;&gt;"",VLOOKUP(I4618,Sheet2!B:C,2,0),""),"")</f>
        <v/>
      </c>
      <c r="K4618" s="64" t="str">
        <f>IFERROR( IF(I4618&lt;&gt;"", HLOOKUP(L$2+$A4618,Sheet2!BX:NK,2,0),""),"")</f>
        <v/>
      </c>
      <c r="L4618" t="str">
        <f>IF(OR(HLOOKUP(L$2+$A4618,Sheet2!BX:NK,$B4618,0),HLOOKUP(L$2+$A4618,Sheet2!BX:NK,$B4618,0)&lt;&gt;""),HLOOKUP(L$2+$A4618,Sheet2!BX:NK,$B4618,0),"")</f>
        <v/>
      </c>
      <c r="M4618" t="str">
        <f>IF(OR(HLOOKUP(M$2+$A4618,Sheet2!BY:NL,$B4618,0),HLOOKUP(M$2+$A4618,Sheet2!BY:NL,$B4618,0)&lt;&gt;""),HLOOKUP(M$2+$A4618,Sheet2!BY:NL,$B4618,0),"")</f>
        <v/>
      </c>
      <c r="N4618" t="str">
        <f>IF(OR(HLOOKUP(N$2+$A4618,Sheet2!BZ:NM,$B4618,0),HLOOKUP(N$2+$A4618,Sheet2!BZ:NM,$B4618,0)&lt;&gt;""),HLOOKUP(N$2+$A4618,Sheet2!BZ:NM,$B4618,0),"")</f>
        <v/>
      </c>
      <c r="O4618" t="str">
        <f>IF(OR(HLOOKUP(O$2+$A4618,Sheet2!CA:NN,$B4618,0),HLOOKUP(O$2+$A4618,Sheet2!CA:NN,$B4618,0)&lt;&gt;""),HLOOKUP(O$2+$A4618,Sheet2!CA:NN,$B4618,0),"")</f>
        <v/>
      </c>
      <c r="P4618" t="str">
        <f>IF(OR(HLOOKUP(P$2+$A4618,Sheet2!CB:NO,$B4618,0),HLOOKUP(P$2+$A4618,Sheet2!CB:NO,$B4618,0)&lt;&gt;""),HLOOKUP(P$2+$A4618,Sheet2!CB:NO,$B4618,0),"")</f>
        <v/>
      </c>
      <c r="Q4618" t="str">
        <f>IF(OR(HLOOKUP(Q$2+$A4618,Sheet2!CC:NO,$B4618,0),HLOOKUP(Q$2+$A4618,Sheet2!CC:NO,$B4618,0)&lt;&gt;""),HLOOKUP(Q$2+$A4618,Sheet2!CC:NO,$B4618,0),"")</f>
        <v/>
      </c>
    </row>
    <row r="4619" spans="1:17" x14ac:dyDescent="0.25">
      <c r="A4619" s="64">
        <f t="shared" si="579"/>
        <v>30</v>
      </c>
      <c r="B4619" s="64">
        <f t="shared" si="580"/>
        <v>466</v>
      </c>
      <c r="C4619" s="64">
        <f t="shared" si="581"/>
        <v>6</v>
      </c>
      <c r="D4619" s="64">
        <f t="shared" si="582"/>
        <v>462</v>
      </c>
      <c r="E4619" s="64">
        <f t="shared" si="583"/>
        <v>2306</v>
      </c>
      <c r="F4619" s="64" t="str">
        <f t="shared" si="576"/>
        <v/>
      </c>
      <c r="G4619" s="64" t="str">
        <f t="shared" si="577"/>
        <v/>
      </c>
      <c r="H4619" s="64" t="str">
        <f t="shared" si="578"/>
        <v/>
      </c>
      <c r="I4619" s="80" t="str">
        <f>IFERROR(VLOOKUP(D4619,Sheet2!A:B,2,0),"")</f>
        <v/>
      </c>
      <c r="J4619" s="64" t="str">
        <f>IFERROR(IF(I4619&lt;&gt;"",VLOOKUP(I4619,Sheet2!B:C,2,0),""),"")</f>
        <v/>
      </c>
      <c r="K4619" s="64" t="str">
        <f>IFERROR( IF(I4619&lt;&gt;"", HLOOKUP(L$2+$A4619,Sheet2!BX:NK,2,0),""),"")</f>
        <v/>
      </c>
      <c r="L4619" t="str">
        <f>IF(OR(HLOOKUP(L$2+$A4619,Sheet2!BX:NK,$B4619,0),HLOOKUP(L$2+$A4619,Sheet2!BX:NK,$B4619,0)&lt;&gt;""),HLOOKUP(L$2+$A4619,Sheet2!BX:NK,$B4619,0),"")</f>
        <v/>
      </c>
      <c r="M4619" t="str">
        <f>IF(OR(HLOOKUP(M$2+$A4619,Sheet2!BY:NL,$B4619,0),HLOOKUP(M$2+$A4619,Sheet2!BY:NL,$B4619,0)&lt;&gt;""),HLOOKUP(M$2+$A4619,Sheet2!BY:NL,$B4619,0),"")</f>
        <v/>
      </c>
      <c r="N4619" t="str">
        <f>IF(OR(HLOOKUP(N$2+$A4619,Sheet2!BZ:NM,$B4619,0),HLOOKUP(N$2+$A4619,Sheet2!BZ:NM,$B4619,0)&lt;&gt;""),HLOOKUP(N$2+$A4619,Sheet2!BZ:NM,$B4619,0),"")</f>
        <v/>
      </c>
      <c r="O4619" t="str">
        <f>IF(OR(HLOOKUP(O$2+$A4619,Sheet2!CA:NN,$B4619,0),HLOOKUP(O$2+$A4619,Sheet2!CA:NN,$B4619,0)&lt;&gt;""),HLOOKUP(O$2+$A4619,Sheet2!CA:NN,$B4619,0),"")</f>
        <v/>
      </c>
      <c r="P4619" t="str">
        <f>IF(OR(HLOOKUP(P$2+$A4619,Sheet2!CB:NO,$B4619,0),HLOOKUP(P$2+$A4619,Sheet2!CB:NO,$B4619,0)&lt;&gt;""),HLOOKUP(P$2+$A4619,Sheet2!CB:NO,$B4619,0),"")</f>
        <v/>
      </c>
      <c r="Q4619" t="str">
        <f>IF(OR(HLOOKUP(Q$2+$A4619,Sheet2!CC:NO,$B4619,0),HLOOKUP(Q$2+$A4619,Sheet2!CC:NO,$B4619,0)&lt;&gt;""),HLOOKUP(Q$2+$A4619,Sheet2!CC:NO,$B4619,0),"")</f>
        <v/>
      </c>
    </row>
    <row r="4620" spans="1:17" x14ac:dyDescent="0.25">
      <c r="A4620" s="64">
        <f t="shared" si="579"/>
        <v>36</v>
      </c>
      <c r="B4620" s="64">
        <f t="shared" si="580"/>
        <v>466</v>
      </c>
      <c r="C4620" s="64">
        <f t="shared" si="581"/>
        <v>7</v>
      </c>
      <c r="D4620" s="64">
        <f t="shared" si="582"/>
        <v>462</v>
      </c>
      <c r="E4620" s="64">
        <f t="shared" si="583"/>
        <v>2306</v>
      </c>
      <c r="F4620" s="64" t="str">
        <f t="shared" si="576"/>
        <v/>
      </c>
      <c r="G4620" s="64" t="str">
        <f t="shared" si="577"/>
        <v/>
      </c>
      <c r="H4620" s="64" t="str">
        <f t="shared" si="578"/>
        <v/>
      </c>
      <c r="I4620" s="80" t="str">
        <f>IFERROR(VLOOKUP(D4620,Sheet2!A:B,2,0),"")</f>
        <v/>
      </c>
      <c r="J4620" s="64" t="str">
        <f>IFERROR(IF(I4620&lt;&gt;"",VLOOKUP(I4620,Sheet2!B:C,2,0),""),"")</f>
        <v/>
      </c>
      <c r="K4620" s="64" t="str">
        <f>IFERROR( IF(I4620&lt;&gt;"", HLOOKUP(L$2+$A4620,Sheet2!BX:NK,2,0),""),"")</f>
        <v/>
      </c>
      <c r="L4620" t="str">
        <f>IF(OR(HLOOKUP(L$2+$A4620,Sheet2!BX:NK,$B4620,0),HLOOKUP(L$2+$A4620,Sheet2!BX:NK,$B4620,0)&lt;&gt;""),HLOOKUP(L$2+$A4620,Sheet2!BX:NK,$B4620,0),"")</f>
        <v/>
      </c>
      <c r="M4620" t="str">
        <f>IF(OR(HLOOKUP(M$2+$A4620,Sheet2!BY:NL,$B4620,0),HLOOKUP(M$2+$A4620,Sheet2!BY:NL,$B4620,0)&lt;&gt;""),HLOOKUP(M$2+$A4620,Sheet2!BY:NL,$B4620,0),"")</f>
        <v/>
      </c>
      <c r="N4620" t="str">
        <f>IF(OR(HLOOKUP(N$2+$A4620,Sheet2!BZ:NM,$B4620,0),HLOOKUP(N$2+$A4620,Sheet2!BZ:NM,$B4620,0)&lt;&gt;""),HLOOKUP(N$2+$A4620,Sheet2!BZ:NM,$B4620,0),"")</f>
        <v/>
      </c>
      <c r="O4620" t="str">
        <f>IF(OR(HLOOKUP(O$2+$A4620,Sheet2!CA:NN,$B4620,0),HLOOKUP(O$2+$A4620,Sheet2!CA:NN,$B4620,0)&lt;&gt;""),HLOOKUP(O$2+$A4620,Sheet2!CA:NN,$B4620,0),"")</f>
        <v/>
      </c>
      <c r="P4620" t="str">
        <f>IF(OR(HLOOKUP(P$2+$A4620,Sheet2!CB:NO,$B4620,0),HLOOKUP(P$2+$A4620,Sheet2!CB:NO,$B4620,0)&lt;&gt;""),HLOOKUP(P$2+$A4620,Sheet2!CB:NO,$B4620,0),"")</f>
        <v/>
      </c>
      <c r="Q4620" t="str">
        <f>IF(OR(HLOOKUP(Q$2+$A4620,Sheet2!CC:NO,$B4620,0),HLOOKUP(Q$2+$A4620,Sheet2!CC:NO,$B4620,0)&lt;&gt;""),HLOOKUP(Q$2+$A4620,Sheet2!CC:NO,$B4620,0),"")</f>
        <v/>
      </c>
    </row>
    <row r="4621" spans="1:17" x14ac:dyDescent="0.25">
      <c r="A4621" s="64">
        <f t="shared" si="579"/>
        <v>42</v>
      </c>
      <c r="B4621" s="64">
        <f t="shared" si="580"/>
        <v>466</v>
      </c>
      <c r="C4621" s="64">
        <f t="shared" si="581"/>
        <v>8</v>
      </c>
      <c r="D4621" s="64">
        <f t="shared" si="582"/>
        <v>462</v>
      </c>
      <c r="E4621" s="64">
        <f t="shared" si="583"/>
        <v>2306</v>
      </c>
      <c r="F4621" s="64" t="str">
        <f t="shared" si="576"/>
        <v/>
      </c>
      <c r="G4621" s="64" t="str">
        <f t="shared" si="577"/>
        <v/>
      </c>
      <c r="H4621" s="64" t="str">
        <f t="shared" si="578"/>
        <v/>
      </c>
      <c r="I4621" s="80" t="str">
        <f>IFERROR(VLOOKUP(D4621,Sheet2!A:B,2,0),"")</f>
        <v/>
      </c>
      <c r="J4621" s="64" t="str">
        <f>IFERROR(IF(I4621&lt;&gt;"",VLOOKUP(I4621,Sheet2!B:C,2,0),""),"")</f>
        <v/>
      </c>
      <c r="K4621" s="64" t="str">
        <f>IFERROR( IF(I4621&lt;&gt;"", HLOOKUP(L$2+$A4621,Sheet2!BX:NK,2,0),""),"")</f>
        <v/>
      </c>
      <c r="L4621" t="str">
        <f>IF(OR(HLOOKUP(L$2+$A4621,Sheet2!BX:NK,$B4621,0),HLOOKUP(L$2+$A4621,Sheet2!BX:NK,$B4621,0)&lt;&gt;""),HLOOKUP(L$2+$A4621,Sheet2!BX:NK,$B4621,0),"")</f>
        <v/>
      </c>
      <c r="M4621" t="str">
        <f>IF(OR(HLOOKUP(M$2+$A4621,Sheet2!BY:NL,$B4621,0),HLOOKUP(M$2+$A4621,Sheet2!BY:NL,$B4621,0)&lt;&gt;""),HLOOKUP(M$2+$A4621,Sheet2!BY:NL,$B4621,0),"")</f>
        <v/>
      </c>
      <c r="N4621" t="str">
        <f>IF(OR(HLOOKUP(N$2+$A4621,Sheet2!BZ:NM,$B4621,0),HLOOKUP(N$2+$A4621,Sheet2!BZ:NM,$B4621,0)&lt;&gt;""),HLOOKUP(N$2+$A4621,Sheet2!BZ:NM,$B4621,0),"")</f>
        <v/>
      </c>
      <c r="O4621" t="str">
        <f>IF(OR(HLOOKUP(O$2+$A4621,Sheet2!CA:NN,$B4621,0),HLOOKUP(O$2+$A4621,Sheet2!CA:NN,$B4621,0)&lt;&gt;""),HLOOKUP(O$2+$A4621,Sheet2!CA:NN,$B4621,0),"")</f>
        <v/>
      </c>
      <c r="P4621" t="str">
        <f>IF(OR(HLOOKUP(P$2+$A4621,Sheet2!CB:NO,$B4621,0),HLOOKUP(P$2+$A4621,Sheet2!CB:NO,$B4621,0)&lt;&gt;""),HLOOKUP(P$2+$A4621,Sheet2!CB:NO,$B4621,0),"")</f>
        <v/>
      </c>
      <c r="Q4621" t="str">
        <f>IF(OR(HLOOKUP(Q$2+$A4621,Sheet2!CC:NO,$B4621,0),HLOOKUP(Q$2+$A4621,Sheet2!CC:NO,$B4621,0)&lt;&gt;""),HLOOKUP(Q$2+$A4621,Sheet2!CC:NO,$B4621,0),"")</f>
        <v/>
      </c>
    </row>
    <row r="4622" spans="1:17" x14ac:dyDescent="0.25">
      <c r="A4622" s="64">
        <f t="shared" si="579"/>
        <v>48</v>
      </c>
      <c r="B4622" s="64">
        <f t="shared" si="580"/>
        <v>466</v>
      </c>
      <c r="C4622" s="64">
        <f t="shared" si="581"/>
        <v>9</v>
      </c>
      <c r="D4622" s="64">
        <f t="shared" si="582"/>
        <v>462</v>
      </c>
      <c r="E4622" s="64">
        <f t="shared" si="583"/>
        <v>2306</v>
      </c>
      <c r="F4622" s="64" t="str">
        <f t="shared" si="576"/>
        <v/>
      </c>
      <c r="G4622" s="64" t="str">
        <f t="shared" si="577"/>
        <v/>
      </c>
      <c r="H4622" s="64" t="str">
        <f t="shared" si="578"/>
        <v/>
      </c>
      <c r="I4622" s="80" t="str">
        <f>IFERROR(VLOOKUP(D4622,Sheet2!A:B,2,0),"")</f>
        <v/>
      </c>
      <c r="J4622" s="64" t="str">
        <f>IFERROR(IF(I4622&lt;&gt;"",VLOOKUP(I4622,Sheet2!B:C,2,0),""),"")</f>
        <v/>
      </c>
      <c r="K4622" s="64" t="str">
        <f>IFERROR( IF(I4622&lt;&gt;"", HLOOKUP(L$2+$A4622,Sheet2!BX:NK,2,0),""),"")</f>
        <v/>
      </c>
      <c r="L4622" t="str">
        <f>IF(OR(HLOOKUP(L$2+$A4622,Sheet2!BX:NK,$B4622,0),HLOOKUP(L$2+$A4622,Sheet2!BX:NK,$B4622,0)&lt;&gt;""),HLOOKUP(L$2+$A4622,Sheet2!BX:NK,$B4622,0),"")</f>
        <v/>
      </c>
      <c r="M4622" t="str">
        <f>IF(OR(HLOOKUP(M$2+$A4622,Sheet2!BY:NL,$B4622,0),HLOOKUP(M$2+$A4622,Sheet2!BY:NL,$B4622,0)&lt;&gt;""),HLOOKUP(M$2+$A4622,Sheet2!BY:NL,$B4622,0),"")</f>
        <v/>
      </c>
      <c r="N4622" t="str">
        <f>IF(OR(HLOOKUP(N$2+$A4622,Sheet2!BZ:NM,$B4622,0),HLOOKUP(N$2+$A4622,Sheet2!BZ:NM,$B4622,0)&lt;&gt;""),HLOOKUP(N$2+$A4622,Sheet2!BZ:NM,$B4622,0),"")</f>
        <v/>
      </c>
      <c r="O4622" t="str">
        <f>IF(OR(HLOOKUP(O$2+$A4622,Sheet2!CA:NN,$B4622,0),HLOOKUP(O$2+$A4622,Sheet2!CA:NN,$B4622,0)&lt;&gt;""),HLOOKUP(O$2+$A4622,Sheet2!CA:NN,$B4622,0),"")</f>
        <v/>
      </c>
      <c r="P4622" t="str">
        <f>IF(OR(HLOOKUP(P$2+$A4622,Sheet2!CB:NO,$B4622,0),HLOOKUP(P$2+$A4622,Sheet2!CB:NO,$B4622,0)&lt;&gt;""),HLOOKUP(P$2+$A4622,Sheet2!CB:NO,$B4622,0),"")</f>
        <v/>
      </c>
      <c r="Q4622" t="str">
        <f>IF(OR(HLOOKUP(Q$2+$A4622,Sheet2!CC:NO,$B4622,0),HLOOKUP(Q$2+$A4622,Sheet2!CC:NO,$B4622,0)&lt;&gt;""),HLOOKUP(Q$2+$A4622,Sheet2!CC:NO,$B4622,0),"")</f>
        <v/>
      </c>
    </row>
    <row r="4623" spans="1:17" x14ac:dyDescent="0.25">
      <c r="A4623" s="64">
        <f t="shared" si="579"/>
        <v>54</v>
      </c>
      <c r="B4623" s="64">
        <f t="shared" si="580"/>
        <v>466</v>
      </c>
      <c r="C4623" s="64">
        <f t="shared" si="581"/>
        <v>10</v>
      </c>
      <c r="D4623" s="64">
        <f t="shared" si="582"/>
        <v>462</v>
      </c>
      <c r="E4623" s="64">
        <f t="shared" si="583"/>
        <v>2306</v>
      </c>
      <c r="F4623" s="64" t="str">
        <f t="shared" si="576"/>
        <v/>
      </c>
      <c r="G4623" s="64" t="str">
        <f t="shared" si="577"/>
        <v/>
      </c>
      <c r="H4623" s="64" t="str">
        <f t="shared" si="578"/>
        <v/>
      </c>
      <c r="I4623" s="80" t="str">
        <f>IFERROR(VLOOKUP(D4623,Sheet2!A:B,2,0),"")</f>
        <v/>
      </c>
      <c r="J4623" s="64" t="str">
        <f>IFERROR(IF(I4623&lt;&gt;"",VLOOKUP(I4623,Sheet2!B:C,2,0),""),"")</f>
        <v/>
      </c>
      <c r="K4623" s="64" t="str">
        <f>IFERROR( IF(I4623&lt;&gt;"", HLOOKUP(L$2+$A4623,Sheet2!BX:NK,2,0),""),"")</f>
        <v/>
      </c>
      <c r="L4623" t="str">
        <f>IF(OR(HLOOKUP(L$2+$A4623,Sheet2!BX:NK,$B4623,0),HLOOKUP(L$2+$A4623,Sheet2!BX:NK,$B4623,0)&lt;&gt;""),HLOOKUP(L$2+$A4623,Sheet2!BX:NK,$B4623,0),"")</f>
        <v/>
      </c>
      <c r="M4623" t="str">
        <f>IF(OR(HLOOKUP(M$2+$A4623,Sheet2!BY:NL,$B4623,0),HLOOKUP(M$2+$A4623,Sheet2!BY:NL,$B4623,0)&lt;&gt;""),HLOOKUP(M$2+$A4623,Sheet2!BY:NL,$B4623,0),"")</f>
        <v/>
      </c>
      <c r="N4623" t="str">
        <f>IF(OR(HLOOKUP(N$2+$A4623,Sheet2!BZ:NM,$B4623,0),HLOOKUP(N$2+$A4623,Sheet2!BZ:NM,$B4623,0)&lt;&gt;""),HLOOKUP(N$2+$A4623,Sheet2!BZ:NM,$B4623,0),"")</f>
        <v/>
      </c>
      <c r="O4623" t="str">
        <f>IF(OR(HLOOKUP(O$2+$A4623,Sheet2!CA:NN,$B4623,0),HLOOKUP(O$2+$A4623,Sheet2!CA:NN,$B4623,0)&lt;&gt;""),HLOOKUP(O$2+$A4623,Sheet2!CA:NN,$B4623,0),"")</f>
        <v/>
      </c>
      <c r="P4623" t="str">
        <f>IF(OR(HLOOKUP(P$2+$A4623,Sheet2!CB:NO,$B4623,0),HLOOKUP(P$2+$A4623,Sheet2!CB:NO,$B4623,0)&lt;&gt;""),HLOOKUP(P$2+$A4623,Sheet2!CB:NO,$B4623,0),"")</f>
        <v/>
      </c>
      <c r="Q4623" t="str">
        <f>IF(OR(HLOOKUP(Q$2+$A4623,Sheet2!CC:NO,$B4623,0),HLOOKUP(Q$2+$A4623,Sheet2!CC:NO,$B4623,0)&lt;&gt;""),HLOOKUP(Q$2+$A4623,Sheet2!CC:NO,$B4623,0),"")</f>
        <v/>
      </c>
    </row>
    <row r="4624" spans="1:17" x14ac:dyDescent="0.25">
      <c r="A4624" s="64">
        <f t="shared" si="579"/>
        <v>0</v>
      </c>
      <c r="B4624" s="64">
        <f t="shared" si="580"/>
        <v>467</v>
      </c>
      <c r="C4624" s="64">
        <f t="shared" si="581"/>
        <v>1</v>
      </c>
      <c r="D4624" s="64">
        <f t="shared" si="582"/>
        <v>463</v>
      </c>
      <c r="E4624" s="64">
        <f t="shared" si="583"/>
        <v>2311</v>
      </c>
      <c r="F4624" s="64" t="str">
        <f t="shared" si="576"/>
        <v/>
      </c>
      <c r="G4624" s="64" t="str">
        <f t="shared" si="577"/>
        <v/>
      </c>
      <c r="H4624" s="64" t="str">
        <f t="shared" si="578"/>
        <v/>
      </c>
      <c r="I4624" s="80" t="str">
        <f>IFERROR(VLOOKUP(D4624,Sheet2!A:B,2,0),"")</f>
        <v/>
      </c>
      <c r="J4624" s="64" t="str">
        <f>IFERROR(IF(I4624&lt;&gt;"",VLOOKUP(I4624,Sheet2!B:C,2,0),""),"")</f>
        <v/>
      </c>
      <c r="K4624" s="64" t="str">
        <f>IFERROR( IF(I4624&lt;&gt;"", HLOOKUP(L$2+$A4624,Sheet2!BX:NK,2,0),""),"")</f>
        <v/>
      </c>
      <c r="L4624" t="str">
        <f>IF(OR(HLOOKUP(L$2+$A4624,Sheet2!BX:NK,$B4624,0),HLOOKUP(L$2+$A4624,Sheet2!BX:NK,$B4624,0)&lt;&gt;""),HLOOKUP(L$2+$A4624,Sheet2!BX:NK,$B4624,0),"")</f>
        <v/>
      </c>
      <c r="M4624" t="str">
        <f>IF(OR(HLOOKUP(M$2+$A4624,Sheet2!BY:NL,$B4624,0),HLOOKUP(M$2+$A4624,Sheet2!BY:NL,$B4624,0)&lt;&gt;""),HLOOKUP(M$2+$A4624,Sheet2!BY:NL,$B4624,0),"")</f>
        <v/>
      </c>
      <c r="N4624" t="str">
        <f>IF(OR(HLOOKUP(N$2+$A4624,Sheet2!BZ:NM,$B4624,0),HLOOKUP(N$2+$A4624,Sheet2!BZ:NM,$B4624,0)&lt;&gt;""),HLOOKUP(N$2+$A4624,Sheet2!BZ:NM,$B4624,0),"")</f>
        <v/>
      </c>
      <c r="O4624" t="str">
        <f>IF(OR(HLOOKUP(O$2+$A4624,Sheet2!CA:NN,$B4624,0),HLOOKUP(O$2+$A4624,Sheet2!CA:NN,$B4624,0)&lt;&gt;""),HLOOKUP(O$2+$A4624,Sheet2!CA:NN,$B4624,0),"")</f>
        <v/>
      </c>
      <c r="P4624" t="str">
        <f>IF(OR(HLOOKUP(P$2+$A4624,Sheet2!CB:NO,$B4624,0),HLOOKUP(P$2+$A4624,Sheet2!CB:NO,$B4624,0)&lt;&gt;""),HLOOKUP(P$2+$A4624,Sheet2!CB:NO,$B4624,0),"")</f>
        <v/>
      </c>
      <c r="Q4624" t="str">
        <f>IF(OR(HLOOKUP(Q$2+$A4624,Sheet2!CC:NO,$B4624,0),HLOOKUP(Q$2+$A4624,Sheet2!CC:NO,$B4624,0)&lt;&gt;""),HLOOKUP(Q$2+$A4624,Sheet2!CC:NO,$B4624,0),"")</f>
        <v/>
      </c>
    </row>
    <row r="4625" spans="1:17" x14ac:dyDescent="0.25">
      <c r="A4625" s="64">
        <f t="shared" si="579"/>
        <v>6</v>
      </c>
      <c r="B4625" s="64">
        <f t="shared" si="580"/>
        <v>467</v>
      </c>
      <c r="C4625" s="64">
        <f t="shared" si="581"/>
        <v>2</v>
      </c>
      <c r="D4625" s="64">
        <f t="shared" si="582"/>
        <v>463</v>
      </c>
      <c r="E4625" s="64">
        <f t="shared" si="583"/>
        <v>2311</v>
      </c>
      <c r="F4625" s="64" t="str">
        <f t="shared" si="576"/>
        <v/>
      </c>
      <c r="G4625" s="64" t="str">
        <f t="shared" si="577"/>
        <v/>
      </c>
      <c r="H4625" s="64" t="str">
        <f t="shared" si="578"/>
        <v/>
      </c>
      <c r="I4625" s="80" t="str">
        <f>IFERROR(VLOOKUP(D4625,Sheet2!A:B,2,0),"")</f>
        <v/>
      </c>
      <c r="J4625" s="64" t="str">
        <f>IFERROR(IF(I4625&lt;&gt;"",VLOOKUP(I4625,Sheet2!B:C,2,0),""),"")</f>
        <v/>
      </c>
      <c r="K4625" s="64" t="str">
        <f>IFERROR( IF(I4625&lt;&gt;"", HLOOKUP(L$2+$A4625,Sheet2!BX:NK,2,0),""),"")</f>
        <v/>
      </c>
      <c r="L4625" t="str">
        <f>IF(OR(HLOOKUP(L$2+$A4625,Sheet2!BX:NK,$B4625,0),HLOOKUP(L$2+$A4625,Sheet2!BX:NK,$B4625,0)&lt;&gt;""),HLOOKUP(L$2+$A4625,Sheet2!BX:NK,$B4625,0),"")</f>
        <v/>
      </c>
      <c r="M4625" t="str">
        <f>IF(OR(HLOOKUP(M$2+$A4625,Sheet2!BY:NL,$B4625,0),HLOOKUP(M$2+$A4625,Sheet2!BY:NL,$B4625,0)&lt;&gt;""),HLOOKUP(M$2+$A4625,Sheet2!BY:NL,$B4625,0),"")</f>
        <v/>
      </c>
      <c r="N4625" t="str">
        <f>IF(OR(HLOOKUP(N$2+$A4625,Sheet2!BZ:NM,$B4625,0),HLOOKUP(N$2+$A4625,Sheet2!BZ:NM,$B4625,0)&lt;&gt;""),HLOOKUP(N$2+$A4625,Sheet2!BZ:NM,$B4625,0),"")</f>
        <v/>
      </c>
      <c r="O4625" t="str">
        <f>IF(OR(HLOOKUP(O$2+$A4625,Sheet2!CA:NN,$B4625,0),HLOOKUP(O$2+$A4625,Sheet2!CA:NN,$B4625,0)&lt;&gt;""),HLOOKUP(O$2+$A4625,Sheet2!CA:NN,$B4625,0),"")</f>
        <v/>
      </c>
      <c r="P4625" t="str">
        <f>IF(OR(HLOOKUP(P$2+$A4625,Sheet2!CB:NO,$B4625,0),HLOOKUP(P$2+$A4625,Sheet2!CB:NO,$B4625,0)&lt;&gt;""),HLOOKUP(P$2+$A4625,Sheet2!CB:NO,$B4625,0),"")</f>
        <v/>
      </c>
      <c r="Q4625" t="str">
        <f>IF(OR(HLOOKUP(Q$2+$A4625,Sheet2!CC:NO,$B4625,0),HLOOKUP(Q$2+$A4625,Sheet2!CC:NO,$B4625,0)&lt;&gt;""),HLOOKUP(Q$2+$A4625,Sheet2!CC:NO,$B4625,0),"")</f>
        <v/>
      </c>
    </row>
    <row r="4626" spans="1:17" x14ac:dyDescent="0.25">
      <c r="A4626" s="64">
        <f t="shared" si="579"/>
        <v>12</v>
      </c>
      <c r="B4626" s="64">
        <f t="shared" si="580"/>
        <v>467</v>
      </c>
      <c r="C4626" s="64">
        <f t="shared" si="581"/>
        <v>3</v>
      </c>
      <c r="D4626" s="64">
        <f t="shared" si="582"/>
        <v>463</v>
      </c>
      <c r="E4626" s="64">
        <f t="shared" si="583"/>
        <v>2311</v>
      </c>
      <c r="F4626" s="64" t="str">
        <f t="shared" si="576"/>
        <v/>
      </c>
      <c r="G4626" s="64" t="str">
        <f t="shared" si="577"/>
        <v/>
      </c>
      <c r="H4626" s="64" t="str">
        <f t="shared" si="578"/>
        <v/>
      </c>
      <c r="I4626" s="80" t="str">
        <f>IFERROR(VLOOKUP(D4626,Sheet2!A:B,2,0),"")</f>
        <v/>
      </c>
      <c r="J4626" s="64" t="str">
        <f>IFERROR(IF(I4626&lt;&gt;"",VLOOKUP(I4626,Sheet2!B:C,2,0),""),"")</f>
        <v/>
      </c>
      <c r="K4626" s="64" t="str">
        <f>IFERROR( IF(I4626&lt;&gt;"", HLOOKUP(L$2+$A4626,Sheet2!BX:NK,2,0),""),"")</f>
        <v/>
      </c>
      <c r="L4626" t="str">
        <f>IF(OR(HLOOKUP(L$2+$A4626,Sheet2!BX:NK,$B4626,0),HLOOKUP(L$2+$A4626,Sheet2!BX:NK,$B4626,0)&lt;&gt;""),HLOOKUP(L$2+$A4626,Sheet2!BX:NK,$B4626,0),"")</f>
        <v/>
      </c>
      <c r="M4626" t="str">
        <f>IF(OR(HLOOKUP(M$2+$A4626,Sheet2!BY:NL,$B4626,0),HLOOKUP(M$2+$A4626,Sheet2!BY:NL,$B4626,0)&lt;&gt;""),HLOOKUP(M$2+$A4626,Sheet2!BY:NL,$B4626,0),"")</f>
        <v/>
      </c>
      <c r="N4626" t="str">
        <f>IF(OR(HLOOKUP(N$2+$A4626,Sheet2!BZ:NM,$B4626,0),HLOOKUP(N$2+$A4626,Sheet2!BZ:NM,$B4626,0)&lt;&gt;""),HLOOKUP(N$2+$A4626,Sheet2!BZ:NM,$B4626,0),"")</f>
        <v/>
      </c>
      <c r="O4626" t="str">
        <f>IF(OR(HLOOKUP(O$2+$A4626,Sheet2!CA:NN,$B4626,0),HLOOKUP(O$2+$A4626,Sheet2!CA:NN,$B4626,0)&lt;&gt;""),HLOOKUP(O$2+$A4626,Sheet2!CA:NN,$B4626,0),"")</f>
        <v/>
      </c>
      <c r="P4626" t="str">
        <f>IF(OR(HLOOKUP(P$2+$A4626,Sheet2!CB:NO,$B4626,0),HLOOKUP(P$2+$A4626,Sheet2!CB:NO,$B4626,0)&lt;&gt;""),HLOOKUP(P$2+$A4626,Sheet2!CB:NO,$B4626,0),"")</f>
        <v/>
      </c>
      <c r="Q4626" t="str">
        <f>IF(OR(HLOOKUP(Q$2+$A4626,Sheet2!CC:NO,$B4626,0),HLOOKUP(Q$2+$A4626,Sheet2!CC:NO,$B4626,0)&lt;&gt;""),HLOOKUP(Q$2+$A4626,Sheet2!CC:NO,$B4626,0),"")</f>
        <v/>
      </c>
    </row>
    <row r="4627" spans="1:17" x14ac:dyDescent="0.25">
      <c r="A4627" s="64">
        <f t="shared" si="579"/>
        <v>18</v>
      </c>
      <c r="B4627" s="64">
        <f t="shared" si="580"/>
        <v>467</v>
      </c>
      <c r="C4627" s="64">
        <f t="shared" si="581"/>
        <v>4</v>
      </c>
      <c r="D4627" s="64">
        <f t="shared" si="582"/>
        <v>463</v>
      </c>
      <c r="E4627" s="64">
        <f t="shared" si="583"/>
        <v>2311</v>
      </c>
      <c r="F4627" s="64" t="str">
        <f t="shared" si="576"/>
        <v/>
      </c>
      <c r="G4627" s="64" t="str">
        <f t="shared" si="577"/>
        <v/>
      </c>
      <c r="H4627" s="64" t="str">
        <f t="shared" si="578"/>
        <v/>
      </c>
      <c r="I4627" s="80" t="str">
        <f>IFERROR(VLOOKUP(D4627,Sheet2!A:B,2,0),"")</f>
        <v/>
      </c>
      <c r="J4627" s="64" t="str">
        <f>IFERROR(IF(I4627&lt;&gt;"",VLOOKUP(I4627,Sheet2!B:C,2,0),""),"")</f>
        <v/>
      </c>
      <c r="K4627" s="64" t="str">
        <f>IFERROR( IF(I4627&lt;&gt;"", HLOOKUP(L$2+$A4627,Sheet2!BX:NK,2,0),""),"")</f>
        <v/>
      </c>
      <c r="L4627" t="str">
        <f>IF(OR(HLOOKUP(L$2+$A4627,Sheet2!BX:NK,$B4627,0),HLOOKUP(L$2+$A4627,Sheet2!BX:NK,$B4627,0)&lt;&gt;""),HLOOKUP(L$2+$A4627,Sheet2!BX:NK,$B4627,0),"")</f>
        <v/>
      </c>
      <c r="M4627" t="str">
        <f>IF(OR(HLOOKUP(M$2+$A4627,Sheet2!BY:NL,$B4627,0),HLOOKUP(M$2+$A4627,Sheet2!BY:NL,$B4627,0)&lt;&gt;""),HLOOKUP(M$2+$A4627,Sheet2!BY:NL,$B4627,0),"")</f>
        <v/>
      </c>
      <c r="N4627" t="str">
        <f>IF(OR(HLOOKUP(N$2+$A4627,Sheet2!BZ:NM,$B4627,0),HLOOKUP(N$2+$A4627,Sheet2!BZ:NM,$B4627,0)&lt;&gt;""),HLOOKUP(N$2+$A4627,Sheet2!BZ:NM,$B4627,0),"")</f>
        <v/>
      </c>
      <c r="O4627" t="str">
        <f>IF(OR(HLOOKUP(O$2+$A4627,Sheet2!CA:NN,$B4627,0),HLOOKUP(O$2+$A4627,Sheet2!CA:NN,$B4627,0)&lt;&gt;""),HLOOKUP(O$2+$A4627,Sheet2!CA:NN,$B4627,0),"")</f>
        <v/>
      </c>
      <c r="P4627" t="str">
        <f>IF(OR(HLOOKUP(P$2+$A4627,Sheet2!CB:NO,$B4627,0),HLOOKUP(P$2+$A4627,Sheet2!CB:NO,$B4627,0)&lt;&gt;""),HLOOKUP(P$2+$A4627,Sheet2!CB:NO,$B4627,0),"")</f>
        <v/>
      </c>
      <c r="Q4627" t="str">
        <f>IF(OR(HLOOKUP(Q$2+$A4627,Sheet2!CC:NO,$B4627,0),HLOOKUP(Q$2+$A4627,Sheet2!CC:NO,$B4627,0)&lt;&gt;""),HLOOKUP(Q$2+$A4627,Sheet2!CC:NO,$B4627,0),"")</f>
        <v/>
      </c>
    </row>
    <row r="4628" spans="1:17" x14ac:dyDescent="0.25">
      <c r="A4628" s="64">
        <f t="shared" si="579"/>
        <v>24</v>
      </c>
      <c r="B4628" s="64">
        <f t="shared" si="580"/>
        <v>467</v>
      </c>
      <c r="C4628" s="64">
        <f t="shared" si="581"/>
        <v>5</v>
      </c>
      <c r="D4628" s="64">
        <f t="shared" si="582"/>
        <v>463</v>
      </c>
      <c r="E4628" s="64">
        <f t="shared" si="583"/>
        <v>2311</v>
      </c>
      <c r="F4628" s="64" t="str">
        <f t="shared" si="576"/>
        <v/>
      </c>
      <c r="G4628" s="64" t="str">
        <f t="shared" si="577"/>
        <v/>
      </c>
      <c r="H4628" s="64" t="str">
        <f t="shared" si="578"/>
        <v/>
      </c>
      <c r="I4628" s="80" t="str">
        <f>IFERROR(VLOOKUP(D4628,Sheet2!A:B,2,0),"")</f>
        <v/>
      </c>
      <c r="J4628" s="64" t="str">
        <f>IFERROR(IF(I4628&lt;&gt;"",VLOOKUP(I4628,Sheet2!B:C,2,0),""),"")</f>
        <v/>
      </c>
      <c r="K4628" s="64" t="str">
        <f>IFERROR( IF(I4628&lt;&gt;"", HLOOKUP(L$2+$A4628,Sheet2!BX:NK,2,0),""),"")</f>
        <v/>
      </c>
      <c r="L4628" t="str">
        <f>IF(OR(HLOOKUP(L$2+$A4628,Sheet2!BX:NK,$B4628,0),HLOOKUP(L$2+$A4628,Sheet2!BX:NK,$B4628,0)&lt;&gt;""),HLOOKUP(L$2+$A4628,Sheet2!BX:NK,$B4628,0),"")</f>
        <v/>
      </c>
      <c r="M4628" t="str">
        <f>IF(OR(HLOOKUP(M$2+$A4628,Sheet2!BY:NL,$B4628,0),HLOOKUP(M$2+$A4628,Sheet2!BY:NL,$B4628,0)&lt;&gt;""),HLOOKUP(M$2+$A4628,Sheet2!BY:NL,$B4628,0),"")</f>
        <v/>
      </c>
      <c r="N4628" t="str">
        <f>IF(OR(HLOOKUP(N$2+$A4628,Sheet2!BZ:NM,$B4628,0),HLOOKUP(N$2+$A4628,Sheet2!BZ:NM,$B4628,0)&lt;&gt;""),HLOOKUP(N$2+$A4628,Sheet2!BZ:NM,$B4628,0),"")</f>
        <v/>
      </c>
      <c r="O4628" t="str">
        <f>IF(OR(HLOOKUP(O$2+$A4628,Sheet2!CA:NN,$B4628,0),HLOOKUP(O$2+$A4628,Sheet2!CA:NN,$B4628,0)&lt;&gt;""),HLOOKUP(O$2+$A4628,Sheet2!CA:NN,$B4628,0),"")</f>
        <v/>
      </c>
      <c r="P4628" t="str">
        <f>IF(OR(HLOOKUP(P$2+$A4628,Sheet2!CB:NO,$B4628,0),HLOOKUP(P$2+$A4628,Sheet2!CB:NO,$B4628,0)&lt;&gt;""),HLOOKUP(P$2+$A4628,Sheet2!CB:NO,$B4628,0),"")</f>
        <v/>
      </c>
      <c r="Q4628" t="str">
        <f>IF(OR(HLOOKUP(Q$2+$A4628,Sheet2!CC:NO,$B4628,0),HLOOKUP(Q$2+$A4628,Sheet2!CC:NO,$B4628,0)&lt;&gt;""),HLOOKUP(Q$2+$A4628,Sheet2!CC:NO,$B4628,0),"")</f>
        <v/>
      </c>
    </row>
    <row r="4629" spans="1:17" x14ac:dyDescent="0.25">
      <c r="A4629" s="64">
        <f t="shared" si="579"/>
        <v>30</v>
      </c>
      <c r="B4629" s="64">
        <f t="shared" si="580"/>
        <v>467</v>
      </c>
      <c r="C4629" s="64">
        <f t="shared" si="581"/>
        <v>6</v>
      </c>
      <c r="D4629" s="64">
        <f t="shared" si="582"/>
        <v>463</v>
      </c>
      <c r="E4629" s="64">
        <f t="shared" si="583"/>
        <v>2311</v>
      </c>
      <c r="F4629" s="64" t="str">
        <f t="shared" si="576"/>
        <v/>
      </c>
      <c r="G4629" s="64" t="str">
        <f t="shared" si="577"/>
        <v/>
      </c>
      <c r="H4629" s="64" t="str">
        <f t="shared" si="578"/>
        <v/>
      </c>
      <c r="I4629" s="80" t="str">
        <f>IFERROR(VLOOKUP(D4629,Sheet2!A:B,2,0),"")</f>
        <v/>
      </c>
      <c r="J4629" s="64" t="str">
        <f>IFERROR(IF(I4629&lt;&gt;"",VLOOKUP(I4629,Sheet2!B:C,2,0),""),"")</f>
        <v/>
      </c>
      <c r="K4629" s="64" t="str">
        <f>IFERROR( IF(I4629&lt;&gt;"", HLOOKUP(L$2+$A4629,Sheet2!BX:NK,2,0),""),"")</f>
        <v/>
      </c>
      <c r="L4629" t="str">
        <f>IF(OR(HLOOKUP(L$2+$A4629,Sheet2!BX:NK,$B4629,0),HLOOKUP(L$2+$A4629,Sheet2!BX:NK,$B4629,0)&lt;&gt;""),HLOOKUP(L$2+$A4629,Sheet2!BX:NK,$B4629,0),"")</f>
        <v/>
      </c>
      <c r="M4629" t="str">
        <f>IF(OR(HLOOKUP(M$2+$A4629,Sheet2!BY:NL,$B4629,0),HLOOKUP(M$2+$A4629,Sheet2!BY:NL,$B4629,0)&lt;&gt;""),HLOOKUP(M$2+$A4629,Sheet2!BY:NL,$B4629,0),"")</f>
        <v/>
      </c>
      <c r="N4629" t="str">
        <f>IF(OR(HLOOKUP(N$2+$A4629,Sheet2!BZ:NM,$B4629,0),HLOOKUP(N$2+$A4629,Sheet2!BZ:NM,$B4629,0)&lt;&gt;""),HLOOKUP(N$2+$A4629,Sheet2!BZ:NM,$B4629,0),"")</f>
        <v/>
      </c>
      <c r="O4629" t="str">
        <f>IF(OR(HLOOKUP(O$2+$A4629,Sheet2!CA:NN,$B4629,0),HLOOKUP(O$2+$A4629,Sheet2!CA:NN,$B4629,0)&lt;&gt;""),HLOOKUP(O$2+$A4629,Sheet2!CA:NN,$B4629,0),"")</f>
        <v/>
      </c>
      <c r="P4629" t="str">
        <f>IF(OR(HLOOKUP(P$2+$A4629,Sheet2!CB:NO,$B4629,0),HLOOKUP(P$2+$A4629,Sheet2!CB:NO,$B4629,0)&lt;&gt;""),HLOOKUP(P$2+$A4629,Sheet2!CB:NO,$B4629,0),"")</f>
        <v/>
      </c>
      <c r="Q4629" t="str">
        <f>IF(OR(HLOOKUP(Q$2+$A4629,Sheet2!CC:NO,$B4629,0),HLOOKUP(Q$2+$A4629,Sheet2!CC:NO,$B4629,0)&lt;&gt;""),HLOOKUP(Q$2+$A4629,Sheet2!CC:NO,$B4629,0),"")</f>
        <v/>
      </c>
    </row>
    <row r="4630" spans="1:17" x14ac:dyDescent="0.25">
      <c r="A4630" s="64">
        <f t="shared" si="579"/>
        <v>36</v>
      </c>
      <c r="B4630" s="64">
        <f t="shared" si="580"/>
        <v>467</v>
      </c>
      <c r="C4630" s="64">
        <f t="shared" si="581"/>
        <v>7</v>
      </c>
      <c r="D4630" s="64">
        <f t="shared" si="582"/>
        <v>463</v>
      </c>
      <c r="E4630" s="64">
        <f t="shared" si="583"/>
        <v>2311</v>
      </c>
      <c r="F4630" s="64" t="str">
        <f t="shared" si="576"/>
        <v/>
      </c>
      <c r="G4630" s="64" t="str">
        <f t="shared" si="577"/>
        <v/>
      </c>
      <c r="H4630" s="64" t="str">
        <f t="shared" si="578"/>
        <v/>
      </c>
      <c r="I4630" s="80" t="str">
        <f>IFERROR(VLOOKUP(D4630,Sheet2!A:B,2,0),"")</f>
        <v/>
      </c>
      <c r="J4630" s="64" t="str">
        <f>IFERROR(IF(I4630&lt;&gt;"",VLOOKUP(I4630,Sheet2!B:C,2,0),""),"")</f>
        <v/>
      </c>
      <c r="K4630" s="64" t="str">
        <f>IFERROR( IF(I4630&lt;&gt;"", HLOOKUP(L$2+$A4630,Sheet2!BX:NK,2,0),""),"")</f>
        <v/>
      </c>
      <c r="L4630" t="str">
        <f>IF(OR(HLOOKUP(L$2+$A4630,Sheet2!BX:NK,$B4630,0),HLOOKUP(L$2+$A4630,Sheet2!BX:NK,$B4630,0)&lt;&gt;""),HLOOKUP(L$2+$A4630,Sheet2!BX:NK,$B4630,0),"")</f>
        <v/>
      </c>
      <c r="M4630" t="str">
        <f>IF(OR(HLOOKUP(M$2+$A4630,Sheet2!BY:NL,$B4630,0),HLOOKUP(M$2+$A4630,Sheet2!BY:NL,$B4630,0)&lt;&gt;""),HLOOKUP(M$2+$A4630,Sheet2!BY:NL,$B4630,0),"")</f>
        <v/>
      </c>
      <c r="N4630" t="str">
        <f>IF(OR(HLOOKUP(N$2+$A4630,Sheet2!BZ:NM,$B4630,0),HLOOKUP(N$2+$A4630,Sheet2!BZ:NM,$B4630,0)&lt;&gt;""),HLOOKUP(N$2+$A4630,Sheet2!BZ:NM,$B4630,0),"")</f>
        <v/>
      </c>
      <c r="O4630" t="str">
        <f>IF(OR(HLOOKUP(O$2+$A4630,Sheet2!CA:NN,$B4630,0),HLOOKUP(O$2+$A4630,Sheet2!CA:NN,$B4630,0)&lt;&gt;""),HLOOKUP(O$2+$A4630,Sheet2!CA:NN,$B4630,0),"")</f>
        <v/>
      </c>
      <c r="P4630" t="str">
        <f>IF(OR(HLOOKUP(P$2+$A4630,Sheet2!CB:NO,$B4630,0),HLOOKUP(P$2+$A4630,Sheet2!CB:NO,$B4630,0)&lt;&gt;""),HLOOKUP(P$2+$A4630,Sheet2!CB:NO,$B4630,0),"")</f>
        <v/>
      </c>
      <c r="Q4630" t="str">
        <f>IF(OR(HLOOKUP(Q$2+$A4630,Sheet2!CC:NO,$B4630,0),HLOOKUP(Q$2+$A4630,Sheet2!CC:NO,$B4630,0)&lt;&gt;""),HLOOKUP(Q$2+$A4630,Sheet2!CC:NO,$B4630,0),"")</f>
        <v/>
      </c>
    </row>
    <row r="4631" spans="1:17" x14ac:dyDescent="0.25">
      <c r="A4631" s="64">
        <f t="shared" si="579"/>
        <v>42</v>
      </c>
      <c r="B4631" s="64">
        <f t="shared" si="580"/>
        <v>467</v>
      </c>
      <c r="C4631" s="64">
        <f t="shared" si="581"/>
        <v>8</v>
      </c>
      <c r="D4631" s="64">
        <f t="shared" si="582"/>
        <v>463</v>
      </c>
      <c r="E4631" s="64">
        <f t="shared" si="583"/>
        <v>2311</v>
      </c>
      <c r="F4631" s="64" t="str">
        <f t="shared" si="576"/>
        <v/>
      </c>
      <c r="G4631" s="64" t="str">
        <f t="shared" si="577"/>
        <v/>
      </c>
      <c r="H4631" s="64" t="str">
        <f t="shared" si="578"/>
        <v/>
      </c>
      <c r="I4631" s="80" t="str">
        <f>IFERROR(VLOOKUP(D4631,Sheet2!A:B,2,0),"")</f>
        <v/>
      </c>
      <c r="J4631" s="64" t="str">
        <f>IFERROR(IF(I4631&lt;&gt;"",VLOOKUP(I4631,Sheet2!B:C,2,0),""),"")</f>
        <v/>
      </c>
      <c r="K4631" s="64" t="str">
        <f>IFERROR( IF(I4631&lt;&gt;"", HLOOKUP(L$2+$A4631,Sheet2!BX:NK,2,0),""),"")</f>
        <v/>
      </c>
      <c r="L4631" t="str">
        <f>IF(OR(HLOOKUP(L$2+$A4631,Sheet2!BX:NK,$B4631,0),HLOOKUP(L$2+$A4631,Sheet2!BX:NK,$B4631,0)&lt;&gt;""),HLOOKUP(L$2+$A4631,Sheet2!BX:NK,$B4631,0),"")</f>
        <v/>
      </c>
      <c r="M4631" t="str">
        <f>IF(OR(HLOOKUP(M$2+$A4631,Sheet2!BY:NL,$B4631,0),HLOOKUP(M$2+$A4631,Sheet2!BY:NL,$B4631,0)&lt;&gt;""),HLOOKUP(M$2+$A4631,Sheet2!BY:NL,$B4631,0),"")</f>
        <v/>
      </c>
      <c r="N4631" t="str">
        <f>IF(OR(HLOOKUP(N$2+$A4631,Sheet2!BZ:NM,$B4631,0),HLOOKUP(N$2+$A4631,Sheet2!BZ:NM,$B4631,0)&lt;&gt;""),HLOOKUP(N$2+$A4631,Sheet2!BZ:NM,$B4631,0),"")</f>
        <v/>
      </c>
      <c r="O4631" t="str">
        <f>IF(OR(HLOOKUP(O$2+$A4631,Sheet2!CA:NN,$B4631,0),HLOOKUP(O$2+$A4631,Sheet2!CA:NN,$B4631,0)&lt;&gt;""),HLOOKUP(O$2+$A4631,Sheet2!CA:NN,$B4631,0),"")</f>
        <v/>
      </c>
      <c r="P4631" t="str">
        <f>IF(OR(HLOOKUP(P$2+$A4631,Sheet2!CB:NO,$B4631,0),HLOOKUP(P$2+$A4631,Sheet2!CB:NO,$B4631,0)&lt;&gt;""),HLOOKUP(P$2+$A4631,Sheet2!CB:NO,$B4631,0),"")</f>
        <v/>
      </c>
      <c r="Q4631" t="str">
        <f>IF(OR(HLOOKUP(Q$2+$A4631,Sheet2!CC:NO,$B4631,0),HLOOKUP(Q$2+$A4631,Sheet2!CC:NO,$B4631,0)&lt;&gt;""),HLOOKUP(Q$2+$A4631,Sheet2!CC:NO,$B4631,0),"")</f>
        <v/>
      </c>
    </row>
    <row r="4632" spans="1:17" x14ac:dyDescent="0.25">
      <c r="A4632" s="64">
        <f t="shared" si="579"/>
        <v>48</v>
      </c>
      <c r="B4632" s="64">
        <f t="shared" si="580"/>
        <v>467</v>
      </c>
      <c r="C4632" s="64">
        <f t="shared" si="581"/>
        <v>9</v>
      </c>
      <c r="D4632" s="64">
        <f t="shared" si="582"/>
        <v>463</v>
      </c>
      <c r="E4632" s="64">
        <f t="shared" si="583"/>
        <v>2311</v>
      </c>
      <c r="F4632" s="64" t="str">
        <f t="shared" si="576"/>
        <v/>
      </c>
      <c r="G4632" s="64" t="str">
        <f t="shared" si="577"/>
        <v/>
      </c>
      <c r="H4632" s="64" t="str">
        <f t="shared" si="578"/>
        <v/>
      </c>
      <c r="I4632" s="80" t="str">
        <f>IFERROR(VLOOKUP(D4632,Sheet2!A:B,2,0),"")</f>
        <v/>
      </c>
      <c r="J4632" s="64" t="str">
        <f>IFERROR(IF(I4632&lt;&gt;"",VLOOKUP(I4632,Sheet2!B:C,2,0),""),"")</f>
        <v/>
      </c>
      <c r="K4632" s="64" t="str">
        <f>IFERROR( IF(I4632&lt;&gt;"", HLOOKUP(L$2+$A4632,Sheet2!BX:NK,2,0),""),"")</f>
        <v/>
      </c>
      <c r="L4632" t="str">
        <f>IF(OR(HLOOKUP(L$2+$A4632,Sheet2!BX:NK,$B4632,0),HLOOKUP(L$2+$A4632,Sheet2!BX:NK,$B4632,0)&lt;&gt;""),HLOOKUP(L$2+$A4632,Sheet2!BX:NK,$B4632,0),"")</f>
        <v/>
      </c>
      <c r="M4632" t="str">
        <f>IF(OR(HLOOKUP(M$2+$A4632,Sheet2!BY:NL,$B4632,0),HLOOKUP(M$2+$A4632,Sheet2!BY:NL,$B4632,0)&lt;&gt;""),HLOOKUP(M$2+$A4632,Sheet2!BY:NL,$B4632,0),"")</f>
        <v/>
      </c>
      <c r="N4632" t="str">
        <f>IF(OR(HLOOKUP(N$2+$A4632,Sheet2!BZ:NM,$B4632,0),HLOOKUP(N$2+$A4632,Sheet2!BZ:NM,$B4632,0)&lt;&gt;""),HLOOKUP(N$2+$A4632,Sheet2!BZ:NM,$B4632,0),"")</f>
        <v/>
      </c>
      <c r="O4632" t="str">
        <f>IF(OR(HLOOKUP(O$2+$A4632,Sheet2!CA:NN,$B4632,0),HLOOKUP(O$2+$A4632,Sheet2!CA:NN,$B4632,0)&lt;&gt;""),HLOOKUP(O$2+$A4632,Sheet2!CA:NN,$B4632,0),"")</f>
        <v/>
      </c>
      <c r="P4632" t="str">
        <f>IF(OR(HLOOKUP(P$2+$A4632,Sheet2!CB:NO,$B4632,0),HLOOKUP(P$2+$A4632,Sheet2!CB:NO,$B4632,0)&lt;&gt;""),HLOOKUP(P$2+$A4632,Sheet2!CB:NO,$B4632,0),"")</f>
        <v/>
      </c>
      <c r="Q4632" t="str">
        <f>IF(OR(HLOOKUP(Q$2+$A4632,Sheet2!CC:NO,$B4632,0),HLOOKUP(Q$2+$A4632,Sheet2!CC:NO,$B4632,0)&lt;&gt;""),HLOOKUP(Q$2+$A4632,Sheet2!CC:NO,$B4632,0),"")</f>
        <v/>
      </c>
    </row>
    <row r="4633" spans="1:17" x14ac:dyDescent="0.25">
      <c r="A4633" s="64">
        <f t="shared" si="579"/>
        <v>54</v>
      </c>
      <c r="B4633" s="64">
        <f t="shared" si="580"/>
        <v>467</v>
      </c>
      <c r="C4633" s="64">
        <f t="shared" si="581"/>
        <v>10</v>
      </c>
      <c r="D4633" s="64">
        <f t="shared" si="582"/>
        <v>463</v>
      </c>
      <c r="E4633" s="64">
        <f t="shared" si="583"/>
        <v>2311</v>
      </c>
      <c r="F4633" s="64" t="str">
        <f t="shared" si="576"/>
        <v/>
      </c>
      <c r="G4633" s="64" t="str">
        <f t="shared" si="577"/>
        <v/>
      </c>
      <c r="H4633" s="64" t="str">
        <f t="shared" si="578"/>
        <v/>
      </c>
      <c r="I4633" s="80" t="str">
        <f>IFERROR(VLOOKUP(D4633,Sheet2!A:B,2,0),"")</f>
        <v/>
      </c>
      <c r="J4633" s="64" t="str">
        <f>IFERROR(IF(I4633&lt;&gt;"",VLOOKUP(I4633,Sheet2!B:C,2,0),""),"")</f>
        <v/>
      </c>
      <c r="K4633" s="64" t="str">
        <f>IFERROR( IF(I4633&lt;&gt;"", HLOOKUP(L$2+$A4633,Sheet2!BX:NK,2,0),""),"")</f>
        <v/>
      </c>
      <c r="L4633" t="str">
        <f>IF(OR(HLOOKUP(L$2+$A4633,Sheet2!BX:NK,$B4633,0),HLOOKUP(L$2+$A4633,Sheet2!BX:NK,$B4633,0)&lt;&gt;""),HLOOKUP(L$2+$A4633,Sheet2!BX:NK,$B4633,0),"")</f>
        <v/>
      </c>
      <c r="M4633" t="str">
        <f>IF(OR(HLOOKUP(M$2+$A4633,Sheet2!BY:NL,$B4633,0),HLOOKUP(M$2+$A4633,Sheet2!BY:NL,$B4633,0)&lt;&gt;""),HLOOKUP(M$2+$A4633,Sheet2!BY:NL,$B4633,0),"")</f>
        <v/>
      </c>
      <c r="N4633" t="str">
        <f>IF(OR(HLOOKUP(N$2+$A4633,Sheet2!BZ:NM,$B4633,0),HLOOKUP(N$2+$A4633,Sheet2!BZ:NM,$B4633,0)&lt;&gt;""),HLOOKUP(N$2+$A4633,Sheet2!BZ:NM,$B4633,0),"")</f>
        <v/>
      </c>
      <c r="O4633" t="str">
        <f>IF(OR(HLOOKUP(O$2+$A4633,Sheet2!CA:NN,$B4633,0),HLOOKUP(O$2+$A4633,Sheet2!CA:NN,$B4633,0)&lt;&gt;""),HLOOKUP(O$2+$A4633,Sheet2!CA:NN,$B4633,0),"")</f>
        <v/>
      </c>
      <c r="P4633" t="str">
        <f>IF(OR(HLOOKUP(P$2+$A4633,Sheet2!CB:NO,$B4633,0),HLOOKUP(P$2+$A4633,Sheet2!CB:NO,$B4633,0)&lt;&gt;""),HLOOKUP(P$2+$A4633,Sheet2!CB:NO,$B4633,0),"")</f>
        <v/>
      </c>
      <c r="Q4633" t="str">
        <f>IF(OR(HLOOKUP(Q$2+$A4633,Sheet2!CC:NO,$B4633,0),HLOOKUP(Q$2+$A4633,Sheet2!CC:NO,$B4633,0)&lt;&gt;""),HLOOKUP(Q$2+$A4633,Sheet2!CC:NO,$B4633,0),"")</f>
        <v/>
      </c>
    </row>
    <row r="4634" spans="1:17" x14ac:dyDescent="0.25">
      <c r="A4634" s="64">
        <f t="shared" si="579"/>
        <v>0</v>
      </c>
      <c r="B4634" s="64">
        <f t="shared" si="580"/>
        <v>468</v>
      </c>
      <c r="C4634" s="64">
        <f t="shared" si="581"/>
        <v>1</v>
      </c>
      <c r="D4634" s="64">
        <f t="shared" si="582"/>
        <v>464</v>
      </c>
      <c r="E4634" s="64">
        <f t="shared" si="583"/>
        <v>2316</v>
      </c>
      <c r="F4634" s="64" t="str">
        <f t="shared" si="576"/>
        <v/>
      </c>
      <c r="G4634" s="64" t="str">
        <f t="shared" si="577"/>
        <v/>
      </c>
      <c r="H4634" s="64" t="str">
        <f t="shared" si="578"/>
        <v/>
      </c>
      <c r="I4634" s="80" t="str">
        <f>IFERROR(VLOOKUP(D4634,Sheet2!A:B,2,0),"")</f>
        <v/>
      </c>
      <c r="J4634" s="64" t="str">
        <f>IFERROR(IF(I4634&lt;&gt;"",VLOOKUP(I4634,Sheet2!B:C,2,0),""),"")</f>
        <v/>
      </c>
      <c r="K4634" s="64" t="str">
        <f>IFERROR( IF(I4634&lt;&gt;"", HLOOKUP(L$2+$A4634,Sheet2!BX:NK,2,0),""),"")</f>
        <v/>
      </c>
      <c r="L4634" t="str">
        <f>IF(OR(HLOOKUP(L$2+$A4634,Sheet2!BX:NK,$B4634,0),HLOOKUP(L$2+$A4634,Sheet2!BX:NK,$B4634,0)&lt;&gt;""),HLOOKUP(L$2+$A4634,Sheet2!BX:NK,$B4634,0),"")</f>
        <v/>
      </c>
      <c r="M4634" t="str">
        <f>IF(OR(HLOOKUP(M$2+$A4634,Sheet2!BY:NL,$B4634,0),HLOOKUP(M$2+$A4634,Sheet2!BY:NL,$B4634,0)&lt;&gt;""),HLOOKUP(M$2+$A4634,Sheet2!BY:NL,$B4634,0),"")</f>
        <v/>
      </c>
      <c r="N4634" t="str">
        <f>IF(OR(HLOOKUP(N$2+$A4634,Sheet2!BZ:NM,$B4634,0),HLOOKUP(N$2+$A4634,Sheet2!BZ:NM,$B4634,0)&lt;&gt;""),HLOOKUP(N$2+$A4634,Sheet2!BZ:NM,$B4634,0),"")</f>
        <v/>
      </c>
      <c r="O4634" t="str">
        <f>IF(OR(HLOOKUP(O$2+$A4634,Sheet2!CA:NN,$B4634,0),HLOOKUP(O$2+$A4634,Sheet2!CA:NN,$B4634,0)&lt;&gt;""),HLOOKUP(O$2+$A4634,Sheet2!CA:NN,$B4634,0),"")</f>
        <v/>
      </c>
      <c r="P4634" t="str">
        <f>IF(OR(HLOOKUP(P$2+$A4634,Sheet2!CB:NO,$B4634,0),HLOOKUP(P$2+$A4634,Sheet2!CB:NO,$B4634,0)&lt;&gt;""),HLOOKUP(P$2+$A4634,Sheet2!CB:NO,$B4634,0),"")</f>
        <v/>
      </c>
      <c r="Q4634" t="str">
        <f>IF(OR(HLOOKUP(Q$2+$A4634,Sheet2!CC:NO,$B4634,0),HLOOKUP(Q$2+$A4634,Sheet2!CC:NO,$B4634,0)&lt;&gt;""),HLOOKUP(Q$2+$A4634,Sheet2!CC:NO,$B4634,0),"")</f>
        <v/>
      </c>
    </row>
    <row r="4635" spans="1:17" x14ac:dyDescent="0.25">
      <c r="A4635" s="64">
        <f t="shared" si="579"/>
        <v>6</v>
      </c>
      <c r="B4635" s="64">
        <f t="shared" si="580"/>
        <v>468</v>
      </c>
      <c r="C4635" s="64">
        <f t="shared" si="581"/>
        <v>2</v>
      </c>
      <c r="D4635" s="64">
        <f t="shared" si="582"/>
        <v>464</v>
      </c>
      <c r="E4635" s="64">
        <f t="shared" si="583"/>
        <v>2316</v>
      </c>
      <c r="F4635" s="64" t="str">
        <f t="shared" si="576"/>
        <v/>
      </c>
      <c r="G4635" s="64" t="str">
        <f t="shared" si="577"/>
        <v/>
      </c>
      <c r="H4635" s="64" t="str">
        <f t="shared" si="578"/>
        <v/>
      </c>
      <c r="I4635" s="80" t="str">
        <f>IFERROR(VLOOKUP(D4635,Sheet2!A:B,2,0),"")</f>
        <v/>
      </c>
      <c r="J4635" s="64" t="str">
        <f>IFERROR(IF(I4635&lt;&gt;"",VLOOKUP(I4635,Sheet2!B:C,2,0),""),"")</f>
        <v/>
      </c>
      <c r="K4635" s="64" t="str">
        <f>IFERROR( IF(I4635&lt;&gt;"", HLOOKUP(L$2+$A4635,Sheet2!BX:NK,2,0),""),"")</f>
        <v/>
      </c>
      <c r="L4635" t="str">
        <f>IF(OR(HLOOKUP(L$2+$A4635,Sheet2!BX:NK,$B4635,0),HLOOKUP(L$2+$A4635,Sheet2!BX:NK,$B4635,0)&lt;&gt;""),HLOOKUP(L$2+$A4635,Sheet2!BX:NK,$B4635,0),"")</f>
        <v/>
      </c>
      <c r="M4635" t="str">
        <f>IF(OR(HLOOKUP(M$2+$A4635,Sheet2!BY:NL,$B4635,0),HLOOKUP(M$2+$A4635,Sheet2!BY:NL,$B4635,0)&lt;&gt;""),HLOOKUP(M$2+$A4635,Sheet2!BY:NL,$B4635,0),"")</f>
        <v/>
      </c>
      <c r="N4635" t="str">
        <f>IF(OR(HLOOKUP(N$2+$A4635,Sheet2!BZ:NM,$B4635,0),HLOOKUP(N$2+$A4635,Sheet2!BZ:NM,$B4635,0)&lt;&gt;""),HLOOKUP(N$2+$A4635,Sheet2!BZ:NM,$B4635,0),"")</f>
        <v/>
      </c>
      <c r="O4635" t="str">
        <f>IF(OR(HLOOKUP(O$2+$A4635,Sheet2!CA:NN,$B4635,0),HLOOKUP(O$2+$A4635,Sheet2!CA:NN,$B4635,0)&lt;&gt;""),HLOOKUP(O$2+$A4635,Sheet2!CA:NN,$B4635,0),"")</f>
        <v/>
      </c>
      <c r="P4635" t="str">
        <f>IF(OR(HLOOKUP(P$2+$A4635,Sheet2!CB:NO,$B4635,0),HLOOKUP(P$2+$A4635,Sheet2!CB:NO,$B4635,0)&lt;&gt;""),HLOOKUP(P$2+$A4635,Sheet2!CB:NO,$B4635,0),"")</f>
        <v/>
      </c>
      <c r="Q4635" t="str">
        <f>IF(OR(HLOOKUP(Q$2+$A4635,Sheet2!CC:NO,$B4635,0),HLOOKUP(Q$2+$A4635,Sheet2!CC:NO,$B4635,0)&lt;&gt;""),HLOOKUP(Q$2+$A4635,Sheet2!CC:NO,$B4635,0),"")</f>
        <v/>
      </c>
    </row>
    <row r="4636" spans="1:17" x14ac:dyDescent="0.25">
      <c r="A4636" s="64">
        <f t="shared" si="579"/>
        <v>12</v>
      </c>
      <c r="B4636" s="64">
        <f t="shared" si="580"/>
        <v>468</v>
      </c>
      <c r="C4636" s="64">
        <f t="shared" si="581"/>
        <v>3</v>
      </c>
      <c r="D4636" s="64">
        <f t="shared" si="582"/>
        <v>464</v>
      </c>
      <c r="E4636" s="64">
        <f t="shared" si="583"/>
        <v>2316</v>
      </c>
      <c r="F4636" s="64" t="str">
        <f t="shared" si="576"/>
        <v/>
      </c>
      <c r="G4636" s="64" t="str">
        <f t="shared" si="577"/>
        <v/>
      </c>
      <c r="H4636" s="64" t="str">
        <f t="shared" si="578"/>
        <v/>
      </c>
      <c r="I4636" s="80" t="str">
        <f>IFERROR(VLOOKUP(D4636,Sheet2!A:B,2,0),"")</f>
        <v/>
      </c>
      <c r="J4636" s="64" t="str">
        <f>IFERROR(IF(I4636&lt;&gt;"",VLOOKUP(I4636,Sheet2!B:C,2,0),""),"")</f>
        <v/>
      </c>
      <c r="K4636" s="64" t="str">
        <f>IFERROR( IF(I4636&lt;&gt;"", HLOOKUP(L$2+$A4636,Sheet2!BX:NK,2,0),""),"")</f>
        <v/>
      </c>
      <c r="L4636" t="str">
        <f>IF(OR(HLOOKUP(L$2+$A4636,Sheet2!BX:NK,$B4636,0),HLOOKUP(L$2+$A4636,Sheet2!BX:NK,$B4636,0)&lt;&gt;""),HLOOKUP(L$2+$A4636,Sheet2!BX:NK,$B4636,0),"")</f>
        <v/>
      </c>
      <c r="M4636" t="str">
        <f>IF(OR(HLOOKUP(M$2+$A4636,Sheet2!BY:NL,$B4636,0),HLOOKUP(M$2+$A4636,Sheet2!BY:NL,$B4636,0)&lt;&gt;""),HLOOKUP(M$2+$A4636,Sheet2!BY:NL,$B4636,0),"")</f>
        <v/>
      </c>
      <c r="N4636" t="str">
        <f>IF(OR(HLOOKUP(N$2+$A4636,Sheet2!BZ:NM,$B4636,0),HLOOKUP(N$2+$A4636,Sheet2!BZ:NM,$B4636,0)&lt;&gt;""),HLOOKUP(N$2+$A4636,Sheet2!BZ:NM,$B4636,0),"")</f>
        <v/>
      </c>
      <c r="O4636" t="str">
        <f>IF(OR(HLOOKUP(O$2+$A4636,Sheet2!CA:NN,$B4636,0),HLOOKUP(O$2+$A4636,Sheet2!CA:NN,$B4636,0)&lt;&gt;""),HLOOKUP(O$2+$A4636,Sheet2!CA:NN,$B4636,0),"")</f>
        <v/>
      </c>
      <c r="P4636" t="str">
        <f>IF(OR(HLOOKUP(P$2+$A4636,Sheet2!CB:NO,$B4636,0),HLOOKUP(P$2+$A4636,Sheet2!CB:NO,$B4636,0)&lt;&gt;""),HLOOKUP(P$2+$A4636,Sheet2!CB:NO,$B4636,0),"")</f>
        <v/>
      </c>
      <c r="Q4636" t="str">
        <f>IF(OR(HLOOKUP(Q$2+$A4636,Sheet2!CC:NO,$B4636,0),HLOOKUP(Q$2+$A4636,Sheet2!CC:NO,$B4636,0)&lt;&gt;""),HLOOKUP(Q$2+$A4636,Sheet2!CC:NO,$B4636,0),"")</f>
        <v/>
      </c>
    </row>
    <row r="4637" spans="1:17" x14ac:dyDescent="0.25">
      <c r="A4637" s="64">
        <f t="shared" si="579"/>
        <v>18</v>
      </c>
      <c r="B4637" s="64">
        <f t="shared" si="580"/>
        <v>468</v>
      </c>
      <c r="C4637" s="64">
        <f t="shared" si="581"/>
        <v>4</v>
      </c>
      <c r="D4637" s="64">
        <f t="shared" si="582"/>
        <v>464</v>
      </c>
      <c r="E4637" s="64">
        <f t="shared" si="583"/>
        <v>2316</v>
      </c>
      <c r="F4637" s="64" t="str">
        <f t="shared" si="576"/>
        <v/>
      </c>
      <c r="G4637" s="64" t="str">
        <f t="shared" si="577"/>
        <v/>
      </c>
      <c r="H4637" s="64" t="str">
        <f t="shared" si="578"/>
        <v/>
      </c>
      <c r="I4637" s="80" t="str">
        <f>IFERROR(VLOOKUP(D4637,Sheet2!A:B,2,0),"")</f>
        <v/>
      </c>
      <c r="J4637" s="64" t="str">
        <f>IFERROR(IF(I4637&lt;&gt;"",VLOOKUP(I4637,Sheet2!B:C,2,0),""),"")</f>
        <v/>
      </c>
      <c r="K4637" s="64" t="str">
        <f>IFERROR( IF(I4637&lt;&gt;"", HLOOKUP(L$2+$A4637,Sheet2!BX:NK,2,0),""),"")</f>
        <v/>
      </c>
      <c r="L4637" t="str">
        <f>IF(OR(HLOOKUP(L$2+$A4637,Sheet2!BX:NK,$B4637,0),HLOOKUP(L$2+$A4637,Sheet2!BX:NK,$B4637,0)&lt;&gt;""),HLOOKUP(L$2+$A4637,Sheet2!BX:NK,$B4637,0),"")</f>
        <v/>
      </c>
      <c r="M4637" t="str">
        <f>IF(OR(HLOOKUP(M$2+$A4637,Sheet2!BY:NL,$B4637,0),HLOOKUP(M$2+$A4637,Sheet2!BY:NL,$B4637,0)&lt;&gt;""),HLOOKUP(M$2+$A4637,Sheet2!BY:NL,$B4637,0),"")</f>
        <v/>
      </c>
      <c r="N4637" t="str">
        <f>IF(OR(HLOOKUP(N$2+$A4637,Sheet2!BZ:NM,$B4637,0),HLOOKUP(N$2+$A4637,Sheet2!BZ:NM,$B4637,0)&lt;&gt;""),HLOOKUP(N$2+$A4637,Sheet2!BZ:NM,$B4637,0),"")</f>
        <v/>
      </c>
      <c r="O4637" t="str">
        <f>IF(OR(HLOOKUP(O$2+$A4637,Sheet2!CA:NN,$B4637,0),HLOOKUP(O$2+$A4637,Sheet2!CA:NN,$B4637,0)&lt;&gt;""),HLOOKUP(O$2+$A4637,Sheet2!CA:NN,$B4637,0),"")</f>
        <v/>
      </c>
      <c r="P4637" t="str">
        <f>IF(OR(HLOOKUP(P$2+$A4637,Sheet2!CB:NO,$B4637,0),HLOOKUP(P$2+$A4637,Sheet2!CB:NO,$B4637,0)&lt;&gt;""),HLOOKUP(P$2+$A4637,Sheet2!CB:NO,$B4637,0),"")</f>
        <v/>
      </c>
      <c r="Q4637" t="str">
        <f>IF(OR(HLOOKUP(Q$2+$A4637,Sheet2!CC:NO,$B4637,0),HLOOKUP(Q$2+$A4637,Sheet2!CC:NO,$B4637,0)&lt;&gt;""),HLOOKUP(Q$2+$A4637,Sheet2!CC:NO,$B4637,0),"")</f>
        <v/>
      </c>
    </row>
    <row r="4638" spans="1:17" x14ac:dyDescent="0.25">
      <c r="A4638" s="64">
        <f t="shared" si="579"/>
        <v>24</v>
      </c>
      <c r="B4638" s="64">
        <f t="shared" si="580"/>
        <v>468</v>
      </c>
      <c r="C4638" s="64">
        <f t="shared" si="581"/>
        <v>5</v>
      </c>
      <c r="D4638" s="64">
        <f t="shared" si="582"/>
        <v>464</v>
      </c>
      <c r="E4638" s="64">
        <f t="shared" si="583"/>
        <v>2316</v>
      </c>
      <c r="F4638" s="64" t="str">
        <f t="shared" si="576"/>
        <v/>
      </c>
      <c r="G4638" s="64" t="str">
        <f t="shared" si="577"/>
        <v/>
      </c>
      <c r="H4638" s="64" t="str">
        <f t="shared" si="578"/>
        <v/>
      </c>
      <c r="I4638" s="80" t="str">
        <f>IFERROR(VLOOKUP(D4638,Sheet2!A:B,2,0),"")</f>
        <v/>
      </c>
      <c r="J4638" s="64" t="str">
        <f>IFERROR(IF(I4638&lt;&gt;"",VLOOKUP(I4638,Sheet2!B:C,2,0),""),"")</f>
        <v/>
      </c>
      <c r="K4638" s="64" t="str">
        <f>IFERROR( IF(I4638&lt;&gt;"", HLOOKUP(L$2+$A4638,Sheet2!BX:NK,2,0),""),"")</f>
        <v/>
      </c>
      <c r="L4638" t="str">
        <f>IF(OR(HLOOKUP(L$2+$A4638,Sheet2!BX:NK,$B4638,0),HLOOKUP(L$2+$A4638,Sheet2!BX:NK,$B4638,0)&lt;&gt;""),HLOOKUP(L$2+$A4638,Sheet2!BX:NK,$B4638,0),"")</f>
        <v/>
      </c>
      <c r="M4638" t="str">
        <f>IF(OR(HLOOKUP(M$2+$A4638,Sheet2!BY:NL,$B4638,0),HLOOKUP(M$2+$A4638,Sheet2!BY:NL,$B4638,0)&lt;&gt;""),HLOOKUP(M$2+$A4638,Sheet2!BY:NL,$B4638,0),"")</f>
        <v/>
      </c>
      <c r="N4638" t="str">
        <f>IF(OR(HLOOKUP(N$2+$A4638,Sheet2!BZ:NM,$B4638,0),HLOOKUP(N$2+$A4638,Sheet2!BZ:NM,$B4638,0)&lt;&gt;""),HLOOKUP(N$2+$A4638,Sheet2!BZ:NM,$B4638,0),"")</f>
        <v/>
      </c>
      <c r="O4638" t="str">
        <f>IF(OR(HLOOKUP(O$2+$A4638,Sheet2!CA:NN,$B4638,0),HLOOKUP(O$2+$A4638,Sheet2!CA:NN,$B4638,0)&lt;&gt;""),HLOOKUP(O$2+$A4638,Sheet2!CA:NN,$B4638,0),"")</f>
        <v/>
      </c>
      <c r="P4638" t="str">
        <f>IF(OR(HLOOKUP(P$2+$A4638,Sheet2!CB:NO,$B4638,0),HLOOKUP(P$2+$A4638,Sheet2!CB:NO,$B4638,0)&lt;&gt;""),HLOOKUP(P$2+$A4638,Sheet2!CB:NO,$B4638,0),"")</f>
        <v/>
      </c>
      <c r="Q4638" t="str">
        <f>IF(OR(HLOOKUP(Q$2+$A4638,Sheet2!CC:NO,$B4638,0),HLOOKUP(Q$2+$A4638,Sheet2!CC:NO,$B4638,0)&lt;&gt;""),HLOOKUP(Q$2+$A4638,Sheet2!CC:NO,$B4638,0),"")</f>
        <v/>
      </c>
    </row>
    <row r="4639" spans="1:17" x14ac:dyDescent="0.25">
      <c r="A4639" s="64">
        <f t="shared" si="579"/>
        <v>30</v>
      </c>
      <c r="B4639" s="64">
        <f t="shared" si="580"/>
        <v>468</v>
      </c>
      <c r="C4639" s="64">
        <f t="shared" si="581"/>
        <v>6</v>
      </c>
      <c r="D4639" s="64">
        <f t="shared" si="582"/>
        <v>464</v>
      </c>
      <c r="E4639" s="64">
        <f t="shared" si="583"/>
        <v>2316</v>
      </c>
      <c r="F4639" s="64" t="str">
        <f t="shared" si="576"/>
        <v/>
      </c>
      <c r="G4639" s="64" t="str">
        <f t="shared" si="577"/>
        <v/>
      </c>
      <c r="H4639" s="64" t="str">
        <f t="shared" si="578"/>
        <v/>
      </c>
      <c r="I4639" s="80" t="str">
        <f>IFERROR(VLOOKUP(D4639,Sheet2!A:B,2,0),"")</f>
        <v/>
      </c>
      <c r="J4639" s="64" t="str">
        <f>IFERROR(IF(I4639&lt;&gt;"",VLOOKUP(I4639,Sheet2!B:C,2,0),""),"")</f>
        <v/>
      </c>
      <c r="K4639" s="64" t="str">
        <f>IFERROR( IF(I4639&lt;&gt;"", HLOOKUP(L$2+$A4639,Sheet2!BX:NK,2,0),""),"")</f>
        <v/>
      </c>
      <c r="L4639" t="str">
        <f>IF(OR(HLOOKUP(L$2+$A4639,Sheet2!BX:NK,$B4639,0),HLOOKUP(L$2+$A4639,Sheet2!BX:NK,$B4639,0)&lt;&gt;""),HLOOKUP(L$2+$A4639,Sheet2!BX:NK,$B4639,0),"")</f>
        <v/>
      </c>
      <c r="M4639" t="str">
        <f>IF(OR(HLOOKUP(M$2+$A4639,Sheet2!BY:NL,$B4639,0),HLOOKUP(M$2+$A4639,Sheet2!BY:NL,$B4639,0)&lt;&gt;""),HLOOKUP(M$2+$A4639,Sheet2!BY:NL,$B4639,0),"")</f>
        <v/>
      </c>
      <c r="N4639" t="str">
        <f>IF(OR(HLOOKUP(N$2+$A4639,Sheet2!BZ:NM,$B4639,0),HLOOKUP(N$2+$A4639,Sheet2!BZ:NM,$B4639,0)&lt;&gt;""),HLOOKUP(N$2+$A4639,Sheet2!BZ:NM,$B4639,0),"")</f>
        <v/>
      </c>
      <c r="O4639" t="str">
        <f>IF(OR(HLOOKUP(O$2+$A4639,Sheet2!CA:NN,$B4639,0),HLOOKUP(O$2+$A4639,Sheet2!CA:NN,$B4639,0)&lt;&gt;""),HLOOKUP(O$2+$A4639,Sheet2!CA:NN,$B4639,0),"")</f>
        <v/>
      </c>
      <c r="P4639" t="str">
        <f>IF(OR(HLOOKUP(P$2+$A4639,Sheet2!CB:NO,$B4639,0),HLOOKUP(P$2+$A4639,Sheet2!CB:NO,$B4639,0)&lt;&gt;""),HLOOKUP(P$2+$A4639,Sheet2!CB:NO,$B4639,0),"")</f>
        <v/>
      </c>
      <c r="Q4639" t="str">
        <f>IF(OR(HLOOKUP(Q$2+$A4639,Sheet2!CC:NO,$B4639,0),HLOOKUP(Q$2+$A4639,Sheet2!CC:NO,$B4639,0)&lt;&gt;""),HLOOKUP(Q$2+$A4639,Sheet2!CC:NO,$B4639,0),"")</f>
        <v/>
      </c>
    </row>
    <row r="4640" spans="1:17" x14ac:dyDescent="0.25">
      <c r="A4640" s="64">
        <f t="shared" si="579"/>
        <v>36</v>
      </c>
      <c r="B4640" s="64">
        <f t="shared" si="580"/>
        <v>468</v>
      </c>
      <c r="C4640" s="64">
        <f t="shared" si="581"/>
        <v>7</v>
      </c>
      <c r="D4640" s="64">
        <f t="shared" si="582"/>
        <v>464</v>
      </c>
      <c r="E4640" s="64">
        <f t="shared" si="583"/>
        <v>2316</v>
      </c>
      <c r="F4640" s="64" t="str">
        <f t="shared" si="576"/>
        <v/>
      </c>
      <c r="G4640" s="64" t="str">
        <f t="shared" si="577"/>
        <v/>
      </c>
      <c r="H4640" s="64" t="str">
        <f t="shared" si="578"/>
        <v/>
      </c>
      <c r="I4640" s="80" t="str">
        <f>IFERROR(VLOOKUP(D4640,Sheet2!A:B,2,0),"")</f>
        <v/>
      </c>
      <c r="J4640" s="64" t="str">
        <f>IFERROR(IF(I4640&lt;&gt;"",VLOOKUP(I4640,Sheet2!B:C,2,0),""),"")</f>
        <v/>
      </c>
      <c r="K4640" s="64" t="str">
        <f>IFERROR( IF(I4640&lt;&gt;"", HLOOKUP(L$2+$A4640,Sheet2!BX:NK,2,0),""),"")</f>
        <v/>
      </c>
      <c r="L4640" t="str">
        <f>IF(OR(HLOOKUP(L$2+$A4640,Sheet2!BX:NK,$B4640,0),HLOOKUP(L$2+$A4640,Sheet2!BX:NK,$B4640,0)&lt;&gt;""),HLOOKUP(L$2+$A4640,Sheet2!BX:NK,$B4640,0),"")</f>
        <v/>
      </c>
      <c r="M4640" t="str">
        <f>IF(OR(HLOOKUP(M$2+$A4640,Sheet2!BY:NL,$B4640,0),HLOOKUP(M$2+$A4640,Sheet2!BY:NL,$B4640,0)&lt;&gt;""),HLOOKUP(M$2+$A4640,Sheet2!BY:NL,$B4640,0),"")</f>
        <v/>
      </c>
      <c r="N4640" t="str">
        <f>IF(OR(HLOOKUP(N$2+$A4640,Sheet2!BZ:NM,$B4640,0),HLOOKUP(N$2+$A4640,Sheet2!BZ:NM,$B4640,0)&lt;&gt;""),HLOOKUP(N$2+$A4640,Sheet2!BZ:NM,$B4640,0),"")</f>
        <v/>
      </c>
      <c r="O4640" t="str">
        <f>IF(OR(HLOOKUP(O$2+$A4640,Sheet2!CA:NN,$B4640,0),HLOOKUP(O$2+$A4640,Sheet2!CA:NN,$B4640,0)&lt;&gt;""),HLOOKUP(O$2+$A4640,Sheet2!CA:NN,$B4640,0),"")</f>
        <v/>
      </c>
      <c r="P4640" t="str">
        <f>IF(OR(HLOOKUP(P$2+$A4640,Sheet2!CB:NO,$B4640,0),HLOOKUP(P$2+$A4640,Sheet2!CB:NO,$B4640,0)&lt;&gt;""),HLOOKUP(P$2+$A4640,Sheet2!CB:NO,$B4640,0),"")</f>
        <v/>
      </c>
      <c r="Q4640" t="str">
        <f>IF(OR(HLOOKUP(Q$2+$A4640,Sheet2!CC:NO,$B4640,0),HLOOKUP(Q$2+$A4640,Sheet2!CC:NO,$B4640,0)&lt;&gt;""),HLOOKUP(Q$2+$A4640,Sheet2!CC:NO,$B4640,0),"")</f>
        <v/>
      </c>
    </row>
    <row r="4641" spans="1:17" x14ac:dyDescent="0.25">
      <c r="A4641" s="64">
        <f t="shared" si="579"/>
        <v>42</v>
      </c>
      <c r="B4641" s="64">
        <f t="shared" si="580"/>
        <v>468</v>
      </c>
      <c r="C4641" s="64">
        <f t="shared" si="581"/>
        <v>8</v>
      </c>
      <c r="D4641" s="64">
        <f t="shared" si="582"/>
        <v>464</v>
      </c>
      <c r="E4641" s="64">
        <f t="shared" si="583"/>
        <v>2316</v>
      </c>
      <c r="F4641" s="64" t="str">
        <f t="shared" si="576"/>
        <v/>
      </c>
      <c r="G4641" s="64" t="str">
        <f t="shared" si="577"/>
        <v/>
      </c>
      <c r="H4641" s="64" t="str">
        <f t="shared" si="578"/>
        <v/>
      </c>
      <c r="I4641" s="80" t="str">
        <f>IFERROR(VLOOKUP(D4641,Sheet2!A:B,2,0),"")</f>
        <v/>
      </c>
      <c r="J4641" s="64" t="str">
        <f>IFERROR(IF(I4641&lt;&gt;"",VLOOKUP(I4641,Sheet2!B:C,2,0),""),"")</f>
        <v/>
      </c>
      <c r="K4641" s="64" t="str">
        <f>IFERROR( IF(I4641&lt;&gt;"", HLOOKUP(L$2+$A4641,Sheet2!BX:NK,2,0),""),"")</f>
        <v/>
      </c>
      <c r="L4641" t="str">
        <f>IF(OR(HLOOKUP(L$2+$A4641,Sheet2!BX:NK,$B4641,0),HLOOKUP(L$2+$A4641,Sheet2!BX:NK,$B4641,0)&lt;&gt;""),HLOOKUP(L$2+$A4641,Sheet2!BX:NK,$B4641,0),"")</f>
        <v/>
      </c>
      <c r="M4641" t="str">
        <f>IF(OR(HLOOKUP(M$2+$A4641,Sheet2!BY:NL,$B4641,0),HLOOKUP(M$2+$A4641,Sheet2!BY:NL,$B4641,0)&lt;&gt;""),HLOOKUP(M$2+$A4641,Sheet2!BY:NL,$B4641,0),"")</f>
        <v/>
      </c>
      <c r="N4641" t="str">
        <f>IF(OR(HLOOKUP(N$2+$A4641,Sheet2!BZ:NM,$B4641,0),HLOOKUP(N$2+$A4641,Sheet2!BZ:NM,$B4641,0)&lt;&gt;""),HLOOKUP(N$2+$A4641,Sheet2!BZ:NM,$B4641,0),"")</f>
        <v/>
      </c>
      <c r="O4641" t="str">
        <f>IF(OR(HLOOKUP(O$2+$A4641,Sheet2!CA:NN,$B4641,0),HLOOKUP(O$2+$A4641,Sheet2!CA:NN,$B4641,0)&lt;&gt;""),HLOOKUP(O$2+$A4641,Sheet2!CA:NN,$B4641,0),"")</f>
        <v/>
      </c>
      <c r="P4641" t="str">
        <f>IF(OR(HLOOKUP(P$2+$A4641,Sheet2!CB:NO,$B4641,0),HLOOKUP(P$2+$A4641,Sheet2!CB:NO,$B4641,0)&lt;&gt;""),HLOOKUP(P$2+$A4641,Sheet2!CB:NO,$B4641,0),"")</f>
        <v/>
      </c>
      <c r="Q4641" t="str">
        <f>IF(OR(HLOOKUP(Q$2+$A4641,Sheet2!CC:NO,$B4641,0),HLOOKUP(Q$2+$A4641,Sheet2!CC:NO,$B4641,0)&lt;&gt;""),HLOOKUP(Q$2+$A4641,Sheet2!CC:NO,$B4641,0),"")</f>
        <v/>
      </c>
    </row>
    <row r="4642" spans="1:17" x14ac:dyDescent="0.25">
      <c r="A4642" s="64">
        <f t="shared" si="579"/>
        <v>48</v>
      </c>
      <c r="B4642" s="64">
        <f t="shared" si="580"/>
        <v>468</v>
      </c>
      <c r="C4642" s="64">
        <f t="shared" si="581"/>
        <v>9</v>
      </c>
      <c r="D4642" s="64">
        <f t="shared" si="582"/>
        <v>464</v>
      </c>
      <c r="E4642" s="64">
        <f t="shared" si="583"/>
        <v>2316</v>
      </c>
      <c r="F4642" s="64" t="str">
        <f t="shared" si="576"/>
        <v/>
      </c>
      <c r="G4642" s="64" t="str">
        <f t="shared" si="577"/>
        <v/>
      </c>
      <c r="H4642" s="64" t="str">
        <f t="shared" si="578"/>
        <v/>
      </c>
      <c r="I4642" s="80" t="str">
        <f>IFERROR(VLOOKUP(D4642,Sheet2!A:B,2,0),"")</f>
        <v/>
      </c>
      <c r="J4642" s="64" t="str">
        <f>IFERROR(IF(I4642&lt;&gt;"",VLOOKUP(I4642,Sheet2!B:C,2,0),""),"")</f>
        <v/>
      </c>
      <c r="K4642" s="64" t="str">
        <f>IFERROR( IF(I4642&lt;&gt;"", HLOOKUP(L$2+$A4642,Sheet2!BX:NK,2,0),""),"")</f>
        <v/>
      </c>
      <c r="L4642" t="str">
        <f>IF(OR(HLOOKUP(L$2+$A4642,Sheet2!BX:NK,$B4642,0),HLOOKUP(L$2+$A4642,Sheet2!BX:NK,$B4642,0)&lt;&gt;""),HLOOKUP(L$2+$A4642,Sheet2!BX:NK,$B4642,0),"")</f>
        <v/>
      </c>
      <c r="M4642" t="str">
        <f>IF(OR(HLOOKUP(M$2+$A4642,Sheet2!BY:NL,$B4642,0),HLOOKUP(M$2+$A4642,Sheet2!BY:NL,$B4642,0)&lt;&gt;""),HLOOKUP(M$2+$A4642,Sheet2!BY:NL,$B4642,0),"")</f>
        <v/>
      </c>
      <c r="N4642" t="str">
        <f>IF(OR(HLOOKUP(N$2+$A4642,Sheet2!BZ:NM,$B4642,0),HLOOKUP(N$2+$A4642,Sheet2!BZ:NM,$B4642,0)&lt;&gt;""),HLOOKUP(N$2+$A4642,Sheet2!BZ:NM,$B4642,0),"")</f>
        <v/>
      </c>
      <c r="O4642" t="str">
        <f>IF(OR(HLOOKUP(O$2+$A4642,Sheet2!CA:NN,$B4642,0),HLOOKUP(O$2+$A4642,Sheet2!CA:NN,$B4642,0)&lt;&gt;""),HLOOKUP(O$2+$A4642,Sheet2!CA:NN,$B4642,0),"")</f>
        <v/>
      </c>
      <c r="P4642" t="str">
        <f>IF(OR(HLOOKUP(P$2+$A4642,Sheet2!CB:NO,$B4642,0),HLOOKUP(P$2+$A4642,Sheet2!CB:NO,$B4642,0)&lt;&gt;""),HLOOKUP(P$2+$A4642,Sheet2!CB:NO,$B4642,0),"")</f>
        <v/>
      </c>
      <c r="Q4642" t="str">
        <f>IF(OR(HLOOKUP(Q$2+$A4642,Sheet2!CC:NO,$B4642,0),HLOOKUP(Q$2+$A4642,Sheet2!CC:NO,$B4642,0)&lt;&gt;""),HLOOKUP(Q$2+$A4642,Sheet2!CC:NO,$B4642,0),"")</f>
        <v/>
      </c>
    </row>
    <row r="4643" spans="1:17" x14ac:dyDescent="0.25">
      <c r="A4643" s="64">
        <f t="shared" si="579"/>
        <v>54</v>
      </c>
      <c r="B4643" s="64">
        <f t="shared" si="580"/>
        <v>468</v>
      </c>
      <c r="C4643" s="64">
        <f t="shared" si="581"/>
        <v>10</v>
      </c>
      <c r="D4643" s="64">
        <f t="shared" si="582"/>
        <v>464</v>
      </c>
      <c r="E4643" s="64">
        <f t="shared" si="583"/>
        <v>2316</v>
      </c>
      <c r="F4643" s="64" t="str">
        <f t="shared" si="576"/>
        <v/>
      </c>
      <c r="G4643" s="64" t="str">
        <f t="shared" si="577"/>
        <v/>
      </c>
      <c r="H4643" s="64" t="str">
        <f t="shared" si="578"/>
        <v/>
      </c>
      <c r="I4643" s="80" t="str">
        <f>IFERROR(VLOOKUP(D4643,Sheet2!A:B,2,0),"")</f>
        <v/>
      </c>
      <c r="J4643" s="64" t="str">
        <f>IFERROR(IF(I4643&lt;&gt;"",VLOOKUP(I4643,Sheet2!B:C,2,0),""),"")</f>
        <v/>
      </c>
      <c r="K4643" s="64" t="str">
        <f>IFERROR( IF(I4643&lt;&gt;"", HLOOKUP(L$2+$A4643,Sheet2!BX:NK,2,0),""),"")</f>
        <v/>
      </c>
      <c r="L4643" t="str">
        <f>IF(OR(HLOOKUP(L$2+$A4643,Sheet2!BX:NK,$B4643,0),HLOOKUP(L$2+$A4643,Sheet2!BX:NK,$B4643,0)&lt;&gt;""),HLOOKUP(L$2+$A4643,Sheet2!BX:NK,$B4643,0),"")</f>
        <v/>
      </c>
      <c r="M4643" t="str">
        <f>IF(OR(HLOOKUP(M$2+$A4643,Sheet2!BY:NL,$B4643,0),HLOOKUP(M$2+$A4643,Sheet2!BY:NL,$B4643,0)&lt;&gt;""),HLOOKUP(M$2+$A4643,Sheet2!BY:NL,$B4643,0),"")</f>
        <v/>
      </c>
      <c r="N4643" t="str">
        <f>IF(OR(HLOOKUP(N$2+$A4643,Sheet2!BZ:NM,$B4643,0),HLOOKUP(N$2+$A4643,Sheet2!BZ:NM,$B4643,0)&lt;&gt;""),HLOOKUP(N$2+$A4643,Sheet2!BZ:NM,$B4643,0),"")</f>
        <v/>
      </c>
      <c r="O4643" t="str">
        <f>IF(OR(HLOOKUP(O$2+$A4643,Sheet2!CA:NN,$B4643,0),HLOOKUP(O$2+$A4643,Sheet2!CA:NN,$B4643,0)&lt;&gt;""),HLOOKUP(O$2+$A4643,Sheet2!CA:NN,$B4643,0),"")</f>
        <v/>
      </c>
      <c r="P4643" t="str">
        <f>IF(OR(HLOOKUP(P$2+$A4643,Sheet2!CB:NO,$B4643,0),HLOOKUP(P$2+$A4643,Sheet2!CB:NO,$B4643,0)&lt;&gt;""),HLOOKUP(P$2+$A4643,Sheet2!CB:NO,$B4643,0),"")</f>
        <v/>
      </c>
      <c r="Q4643" t="str">
        <f>IF(OR(HLOOKUP(Q$2+$A4643,Sheet2!CC:NO,$B4643,0),HLOOKUP(Q$2+$A4643,Sheet2!CC:NO,$B4643,0)&lt;&gt;""),HLOOKUP(Q$2+$A4643,Sheet2!CC:NO,$B4643,0),"")</f>
        <v/>
      </c>
    </row>
    <row r="4644" spans="1:17" x14ac:dyDescent="0.25">
      <c r="A4644" s="64">
        <f t="shared" si="579"/>
        <v>0</v>
      </c>
      <c r="B4644" s="64">
        <f t="shared" si="580"/>
        <v>469</v>
      </c>
      <c r="C4644" s="64">
        <f t="shared" si="581"/>
        <v>1</v>
      </c>
      <c r="D4644" s="64">
        <f t="shared" si="582"/>
        <v>465</v>
      </c>
      <c r="E4644" s="64">
        <f t="shared" si="583"/>
        <v>2321</v>
      </c>
      <c r="F4644" s="64" t="str">
        <f t="shared" si="576"/>
        <v/>
      </c>
      <c r="G4644" s="64" t="str">
        <f t="shared" si="577"/>
        <v/>
      </c>
      <c r="H4644" s="64" t="str">
        <f t="shared" si="578"/>
        <v/>
      </c>
      <c r="I4644" s="80" t="str">
        <f>IFERROR(VLOOKUP(D4644,Sheet2!A:B,2,0),"")</f>
        <v/>
      </c>
      <c r="J4644" s="64" t="str">
        <f>IFERROR(IF(I4644&lt;&gt;"",VLOOKUP(I4644,Sheet2!B:C,2,0),""),"")</f>
        <v/>
      </c>
      <c r="K4644" s="64" t="str">
        <f>IFERROR( IF(I4644&lt;&gt;"", HLOOKUP(L$2+$A4644,Sheet2!BX:NK,2,0),""),"")</f>
        <v/>
      </c>
      <c r="L4644" t="str">
        <f>IF(OR(HLOOKUP(L$2+$A4644,Sheet2!BX:NK,$B4644,0),HLOOKUP(L$2+$A4644,Sheet2!BX:NK,$B4644,0)&lt;&gt;""),HLOOKUP(L$2+$A4644,Sheet2!BX:NK,$B4644,0),"")</f>
        <v/>
      </c>
      <c r="M4644" t="str">
        <f>IF(OR(HLOOKUP(M$2+$A4644,Sheet2!BY:NL,$B4644,0),HLOOKUP(M$2+$A4644,Sheet2!BY:NL,$B4644,0)&lt;&gt;""),HLOOKUP(M$2+$A4644,Sheet2!BY:NL,$B4644,0),"")</f>
        <v/>
      </c>
      <c r="N4644" t="str">
        <f>IF(OR(HLOOKUP(N$2+$A4644,Sheet2!BZ:NM,$B4644,0),HLOOKUP(N$2+$A4644,Sheet2!BZ:NM,$B4644,0)&lt;&gt;""),HLOOKUP(N$2+$A4644,Sheet2!BZ:NM,$B4644,0),"")</f>
        <v/>
      </c>
      <c r="O4644" t="str">
        <f>IF(OR(HLOOKUP(O$2+$A4644,Sheet2!CA:NN,$B4644,0),HLOOKUP(O$2+$A4644,Sheet2!CA:NN,$B4644,0)&lt;&gt;""),HLOOKUP(O$2+$A4644,Sheet2!CA:NN,$B4644,0),"")</f>
        <v/>
      </c>
      <c r="P4644" t="str">
        <f>IF(OR(HLOOKUP(P$2+$A4644,Sheet2!CB:NO,$B4644,0),HLOOKUP(P$2+$A4644,Sheet2!CB:NO,$B4644,0)&lt;&gt;""),HLOOKUP(P$2+$A4644,Sheet2!CB:NO,$B4644,0),"")</f>
        <v/>
      </c>
      <c r="Q4644" t="str">
        <f>IF(OR(HLOOKUP(Q$2+$A4644,Sheet2!CC:NO,$B4644,0),HLOOKUP(Q$2+$A4644,Sheet2!CC:NO,$B4644,0)&lt;&gt;""),HLOOKUP(Q$2+$A4644,Sheet2!CC:NO,$B4644,0),"")</f>
        <v/>
      </c>
    </row>
    <row r="4645" spans="1:17" x14ac:dyDescent="0.25">
      <c r="A4645" s="64">
        <f t="shared" si="579"/>
        <v>6</v>
      </c>
      <c r="B4645" s="64">
        <f t="shared" si="580"/>
        <v>469</v>
      </c>
      <c r="C4645" s="64">
        <f t="shared" si="581"/>
        <v>2</v>
      </c>
      <c r="D4645" s="64">
        <f t="shared" si="582"/>
        <v>465</v>
      </c>
      <c r="E4645" s="64">
        <f t="shared" si="583"/>
        <v>2321</v>
      </c>
      <c r="F4645" s="64" t="str">
        <f t="shared" si="576"/>
        <v/>
      </c>
      <c r="G4645" s="64" t="str">
        <f t="shared" si="577"/>
        <v/>
      </c>
      <c r="H4645" s="64" t="str">
        <f t="shared" si="578"/>
        <v/>
      </c>
      <c r="I4645" s="80" t="str">
        <f>IFERROR(VLOOKUP(D4645,Sheet2!A:B,2,0),"")</f>
        <v/>
      </c>
      <c r="J4645" s="64" t="str">
        <f>IFERROR(IF(I4645&lt;&gt;"",VLOOKUP(I4645,Sheet2!B:C,2,0),""),"")</f>
        <v/>
      </c>
      <c r="K4645" s="64" t="str">
        <f>IFERROR( IF(I4645&lt;&gt;"", HLOOKUP(L$2+$A4645,Sheet2!BX:NK,2,0),""),"")</f>
        <v/>
      </c>
      <c r="L4645" t="str">
        <f>IF(OR(HLOOKUP(L$2+$A4645,Sheet2!BX:NK,$B4645,0),HLOOKUP(L$2+$A4645,Sheet2!BX:NK,$B4645,0)&lt;&gt;""),HLOOKUP(L$2+$A4645,Sheet2!BX:NK,$B4645,0),"")</f>
        <v/>
      </c>
      <c r="M4645" t="str">
        <f>IF(OR(HLOOKUP(M$2+$A4645,Sheet2!BY:NL,$B4645,0),HLOOKUP(M$2+$A4645,Sheet2!BY:NL,$B4645,0)&lt;&gt;""),HLOOKUP(M$2+$A4645,Sheet2!BY:NL,$B4645,0),"")</f>
        <v/>
      </c>
      <c r="N4645" t="str">
        <f>IF(OR(HLOOKUP(N$2+$A4645,Sheet2!BZ:NM,$B4645,0),HLOOKUP(N$2+$A4645,Sheet2!BZ:NM,$B4645,0)&lt;&gt;""),HLOOKUP(N$2+$A4645,Sheet2!BZ:NM,$B4645,0),"")</f>
        <v/>
      </c>
      <c r="O4645" t="str">
        <f>IF(OR(HLOOKUP(O$2+$A4645,Sheet2!CA:NN,$B4645,0),HLOOKUP(O$2+$A4645,Sheet2!CA:NN,$B4645,0)&lt;&gt;""),HLOOKUP(O$2+$A4645,Sheet2!CA:NN,$B4645,0),"")</f>
        <v/>
      </c>
      <c r="P4645" t="str">
        <f>IF(OR(HLOOKUP(P$2+$A4645,Sheet2!CB:NO,$B4645,0),HLOOKUP(P$2+$A4645,Sheet2!CB:NO,$B4645,0)&lt;&gt;""),HLOOKUP(P$2+$A4645,Sheet2!CB:NO,$B4645,0),"")</f>
        <v/>
      </c>
      <c r="Q4645" t="str">
        <f>IF(OR(HLOOKUP(Q$2+$A4645,Sheet2!CC:NO,$B4645,0),HLOOKUP(Q$2+$A4645,Sheet2!CC:NO,$B4645,0)&lt;&gt;""),HLOOKUP(Q$2+$A4645,Sheet2!CC:NO,$B4645,0),"")</f>
        <v/>
      </c>
    </row>
    <row r="4646" spans="1:17" x14ac:dyDescent="0.25">
      <c r="A4646" s="64">
        <f t="shared" si="579"/>
        <v>12</v>
      </c>
      <c r="B4646" s="64">
        <f t="shared" si="580"/>
        <v>469</v>
      </c>
      <c r="C4646" s="64">
        <f t="shared" si="581"/>
        <v>3</v>
      </c>
      <c r="D4646" s="64">
        <f t="shared" si="582"/>
        <v>465</v>
      </c>
      <c r="E4646" s="64">
        <f t="shared" si="583"/>
        <v>2321</v>
      </c>
      <c r="F4646" s="64" t="str">
        <f t="shared" si="576"/>
        <v/>
      </c>
      <c r="G4646" s="64" t="str">
        <f t="shared" si="577"/>
        <v/>
      </c>
      <c r="H4646" s="64" t="str">
        <f t="shared" si="578"/>
        <v/>
      </c>
      <c r="I4646" s="80" t="str">
        <f>IFERROR(VLOOKUP(D4646,Sheet2!A:B,2,0),"")</f>
        <v/>
      </c>
      <c r="J4646" s="64" t="str">
        <f>IFERROR(IF(I4646&lt;&gt;"",VLOOKUP(I4646,Sheet2!B:C,2,0),""),"")</f>
        <v/>
      </c>
      <c r="K4646" s="64" t="str">
        <f>IFERROR( IF(I4646&lt;&gt;"", HLOOKUP(L$2+$A4646,Sheet2!BX:NK,2,0),""),"")</f>
        <v/>
      </c>
      <c r="L4646" t="str">
        <f>IF(OR(HLOOKUP(L$2+$A4646,Sheet2!BX:NK,$B4646,0),HLOOKUP(L$2+$A4646,Sheet2!BX:NK,$B4646,0)&lt;&gt;""),HLOOKUP(L$2+$A4646,Sheet2!BX:NK,$B4646,0),"")</f>
        <v/>
      </c>
      <c r="M4646" t="str">
        <f>IF(OR(HLOOKUP(M$2+$A4646,Sheet2!BY:NL,$B4646,0),HLOOKUP(M$2+$A4646,Sheet2!BY:NL,$B4646,0)&lt;&gt;""),HLOOKUP(M$2+$A4646,Sheet2!BY:NL,$B4646,0),"")</f>
        <v/>
      </c>
      <c r="N4646" t="str">
        <f>IF(OR(HLOOKUP(N$2+$A4646,Sheet2!BZ:NM,$B4646,0),HLOOKUP(N$2+$A4646,Sheet2!BZ:NM,$B4646,0)&lt;&gt;""),HLOOKUP(N$2+$A4646,Sheet2!BZ:NM,$B4646,0),"")</f>
        <v/>
      </c>
      <c r="O4646" t="str">
        <f>IF(OR(HLOOKUP(O$2+$A4646,Sheet2!CA:NN,$B4646,0),HLOOKUP(O$2+$A4646,Sheet2!CA:NN,$B4646,0)&lt;&gt;""),HLOOKUP(O$2+$A4646,Sheet2!CA:NN,$B4646,0),"")</f>
        <v/>
      </c>
      <c r="P4646" t="str">
        <f>IF(OR(HLOOKUP(P$2+$A4646,Sheet2!CB:NO,$B4646,0),HLOOKUP(P$2+$A4646,Sheet2!CB:NO,$B4646,0)&lt;&gt;""),HLOOKUP(P$2+$A4646,Sheet2!CB:NO,$B4646,0),"")</f>
        <v/>
      </c>
      <c r="Q4646" t="str">
        <f>IF(OR(HLOOKUP(Q$2+$A4646,Sheet2!CC:NO,$B4646,0),HLOOKUP(Q$2+$A4646,Sheet2!CC:NO,$B4646,0)&lt;&gt;""),HLOOKUP(Q$2+$A4646,Sheet2!CC:NO,$B4646,0),"")</f>
        <v/>
      </c>
    </row>
    <row r="4647" spans="1:17" x14ac:dyDescent="0.25">
      <c r="A4647" s="64">
        <f t="shared" si="579"/>
        <v>18</v>
      </c>
      <c r="B4647" s="64">
        <f t="shared" si="580"/>
        <v>469</v>
      </c>
      <c r="C4647" s="64">
        <f t="shared" si="581"/>
        <v>4</v>
      </c>
      <c r="D4647" s="64">
        <f t="shared" si="582"/>
        <v>465</v>
      </c>
      <c r="E4647" s="64">
        <f t="shared" si="583"/>
        <v>2321</v>
      </c>
      <c r="F4647" s="64" t="str">
        <f t="shared" si="576"/>
        <v/>
      </c>
      <c r="G4647" s="64" t="str">
        <f t="shared" si="577"/>
        <v/>
      </c>
      <c r="H4647" s="64" t="str">
        <f t="shared" si="578"/>
        <v/>
      </c>
      <c r="I4647" s="80" t="str">
        <f>IFERROR(VLOOKUP(D4647,Sheet2!A:B,2,0),"")</f>
        <v/>
      </c>
      <c r="J4647" s="64" t="str">
        <f>IFERROR(IF(I4647&lt;&gt;"",VLOOKUP(I4647,Sheet2!B:C,2,0),""),"")</f>
        <v/>
      </c>
      <c r="K4647" s="64" t="str">
        <f>IFERROR( IF(I4647&lt;&gt;"", HLOOKUP(L$2+$A4647,Sheet2!BX:NK,2,0),""),"")</f>
        <v/>
      </c>
      <c r="L4647" t="str">
        <f>IF(OR(HLOOKUP(L$2+$A4647,Sheet2!BX:NK,$B4647,0),HLOOKUP(L$2+$A4647,Sheet2!BX:NK,$B4647,0)&lt;&gt;""),HLOOKUP(L$2+$A4647,Sheet2!BX:NK,$B4647,0),"")</f>
        <v/>
      </c>
      <c r="M4647" t="str">
        <f>IF(OR(HLOOKUP(M$2+$A4647,Sheet2!BY:NL,$B4647,0),HLOOKUP(M$2+$A4647,Sheet2!BY:NL,$B4647,0)&lt;&gt;""),HLOOKUP(M$2+$A4647,Sheet2!BY:NL,$B4647,0),"")</f>
        <v/>
      </c>
      <c r="N4647" t="str">
        <f>IF(OR(HLOOKUP(N$2+$A4647,Sheet2!BZ:NM,$B4647,0),HLOOKUP(N$2+$A4647,Sheet2!BZ:NM,$B4647,0)&lt;&gt;""),HLOOKUP(N$2+$A4647,Sheet2!BZ:NM,$B4647,0),"")</f>
        <v/>
      </c>
      <c r="O4647" t="str">
        <f>IF(OR(HLOOKUP(O$2+$A4647,Sheet2!CA:NN,$B4647,0),HLOOKUP(O$2+$A4647,Sheet2!CA:NN,$B4647,0)&lt;&gt;""),HLOOKUP(O$2+$A4647,Sheet2!CA:NN,$B4647,0),"")</f>
        <v/>
      </c>
      <c r="P4647" t="str">
        <f>IF(OR(HLOOKUP(P$2+$A4647,Sheet2!CB:NO,$B4647,0),HLOOKUP(P$2+$A4647,Sheet2!CB:NO,$B4647,0)&lt;&gt;""),HLOOKUP(P$2+$A4647,Sheet2!CB:NO,$B4647,0),"")</f>
        <v/>
      </c>
      <c r="Q4647" t="str">
        <f>IF(OR(HLOOKUP(Q$2+$A4647,Sheet2!CC:NO,$B4647,0),HLOOKUP(Q$2+$A4647,Sheet2!CC:NO,$B4647,0)&lt;&gt;""),HLOOKUP(Q$2+$A4647,Sheet2!CC:NO,$B4647,0),"")</f>
        <v/>
      </c>
    </row>
    <row r="4648" spans="1:17" x14ac:dyDescent="0.25">
      <c r="A4648" s="64">
        <f t="shared" si="579"/>
        <v>24</v>
      </c>
      <c r="B4648" s="64">
        <f t="shared" si="580"/>
        <v>469</v>
      </c>
      <c r="C4648" s="64">
        <f t="shared" si="581"/>
        <v>5</v>
      </c>
      <c r="D4648" s="64">
        <f t="shared" si="582"/>
        <v>465</v>
      </c>
      <c r="E4648" s="64">
        <f t="shared" si="583"/>
        <v>2321</v>
      </c>
      <c r="F4648" s="64" t="str">
        <f t="shared" si="576"/>
        <v/>
      </c>
      <c r="G4648" s="64" t="str">
        <f t="shared" si="577"/>
        <v/>
      </c>
      <c r="H4648" s="64" t="str">
        <f t="shared" si="578"/>
        <v/>
      </c>
      <c r="I4648" s="80" t="str">
        <f>IFERROR(VLOOKUP(D4648,Sheet2!A:B,2,0),"")</f>
        <v/>
      </c>
      <c r="J4648" s="64" t="str">
        <f>IFERROR(IF(I4648&lt;&gt;"",VLOOKUP(I4648,Sheet2!B:C,2,0),""),"")</f>
        <v/>
      </c>
      <c r="K4648" s="64" t="str">
        <f>IFERROR( IF(I4648&lt;&gt;"", HLOOKUP(L$2+$A4648,Sheet2!BX:NK,2,0),""),"")</f>
        <v/>
      </c>
      <c r="L4648" t="str">
        <f>IF(OR(HLOOKUP(L$2+$A4648,Sheet2!BX:NK,$B4648,0),HLOOKUP(L$2+$A4648,Sheet2!BX:NK,$B4648,0)&lt;&gt;""),HLOOKUP(L$2+$A4648,Sheet2!BX:NK,$B4648,0),"")</f>
        <v/>
      </c>
      <c r="M4648" t="str">
        <f>IF(OR(HLOOKUP(M$2+$A4648,Sheet2!BY:NL,$B4648,0),HLOOKUP(M$2+$A4648,Sheet2!BY:NL,$B4648,0)&lt;&gt;""),HLOOKUP(M$2+$A4648,Sheet2!BY:NL,$B4648,0),"")</f>
        <v/>
      </c>
      <c r="N4648" t="str">
        <f>IF(OR(HLOOKUP(N$2+$A4648,Sheet2!BZ:NM,$B4648,0),HLOOKUP(N$2+$A4648,Sheet2!BZ:NM,$B4648,0)&lt;&gt;""),HLOOKUP(N$2+$A4648,Sheet2!BZ:NM,$B4648,0),"")</f>
        <v/>
      </c>
      <c r="O4648" t="str">
        <f>IF(OR(HLOOKUP(O$2+$A4648,Sheet2!CA:NN,$B4648,0),HLOOKUP(O$2+$A4648,Sheet2!CA:NN,$B4648,0)&lt;&gt;""),HLOOKUP(O$2+$A4648,Sheet2!CA:NN,$B4648,0),"")</f>
        <v/>
      </c>
      <c r="P4648" t="str">
        <f>IF(OR(HLOOKUP(P$2+$A4648,Sheet2!CB:NO,$B4648,0),HLOOKUP(P$2+$A4648,Sheet2!CB:NO,$B4648,0)&lt;&gt;""),HLOOKUP(P$2+$A4648,Sheet2!CB:NO,$B4648,0),"")</f>
        <v/>
      </c>
      <c r="Q4648" t="str">
        <f>IF(OR(HLOOKUP(Q$2+$A4648,Sheet2!CC:NO,$B4648,0),HLOOKUP(Q$2+$A4648,Sheet2!CC:NO,$B4648,0)&lt;&gt;""),HLOOKUP(Q$2+$A4648,Sheet2!CC:NO,$B4648,0),"")</f>
        <v/>
      </c>
    </row>
    <row r="4649" spans="1:17" x14ac:dyDescent="0.25">
      <c r="A4649" s="64">
        <f t="shared" si="579"/>
        <v>30</v>
      </c>
      <c r="B4649" s="64">
        <f t="shared" si="580"/>
        <v>469</v>
      </c>
      <c r="C4649" s="64">
        <f t="shared" si="581"/>
        <v>6</v>
      </c>
      <c r="D4649" s="64">
        <f t="shared" si="582"/>
        <v>465</v>
      </c>
      <c r="E4649" s="64">
        <f t="shared" si="583"/>
        <v>2321</v>
      </c>
      <c r="F4649" s="64" t="str">
        <f t="shared" si="576"/>
        <v/>
      </c>
      <c r="G4649" s="64" t="str">
        <f t="shared" si="577"/>
        <v/>
      </c>
      <c r="H4649" s="64" t="str">
        <f t="shared" si="578"/>
        <v/>
      </c>
      <c r="I4649" s="80" t="str">
        <f>IFERROR(VLOOKUP(D4649,Sheet2!A:B,2,0),"")</f>
        <v/>
      </c>
      <c r="J4649" s="64" t="str">
        <f>IFERROR(IF(I4649&lt;&gt;"",VLOOKUP(I4649,Sheet2!B:C,2,0),""),"")</f>
        <v/>
      </c>
      <c r="K4649" s="64" t="str">
        <f>IFERROR( IF(I4649&lt;&gt;"", HLOOKUP(L$2+$A4649,Sheet2!BX:NK,2,0),""),"")</f>
        <v/>
      </c>
      <c r="L4649" t="str">
        <f>IF(OR(HLOOKUP(L$2+$A4649,Sheet2!BX:NK,$B4649,0),HLOOKUP(L$2+$A4649,Sheet2!BX:NK,$B4649,0)&lt;&gt;""),HLOOKUP(L$2+$A4649,Sheet2!BX:NK,$B4649,0),"")</f>
        <v/>
      </c>
      <c r="M4649" t="str">
        <f>IF(OR(HLOOKUP(M$2+$A4649,Sheet2!BY:NL,$B4649,0),HLOOKUP(M$2+$A4649,Sheet2!BY:NL,$B4649,0)&lt;&gt;""),HLOOKUP(M$2+$A4649,Sheet2!BY:NL,$B4649,0),"")</f>
        <v/>
      </c>
      <c r="N4649" t="str">
        <f>IF(OR(HLOOKUP(N$2+$A4649,Sheet2!BZ:NM,$B4649,0),HLOOKUP(N$2+$A4649,Sheet2!BZ:NM,$B4649,0)&lt;&gt;""),HLOOKUP(N$2+$A4649,Sheet2!BZ:NM,$B4649,0),"")</f>
        <v/>
      </c>
      <c r="O4649" t="str">
        <f>IF(OR(HLOOKUP(O$2+$A4649,Sheet2!CA:NN,$B4649,0),HLOOKUP(O$2+$A4649,Sheet2!CA:NN,$B4649,0)&lt;&gt;""),HLOOKUP(O$2+$A4649,Sheet2!CA:NN,$B4649,0),"")</f>
        <v/>
      </c>
      <c r="P4649" t="str">
        <f>IF(OR(HLOOKUP(P$2+$A4649,Sheet2!CB:NO,$B4649,0),HLOOKUP(P$2+$A4649,Sheet2!CB:NO,$B4649,0)&lt;&gt;""),HLOOKUP(P$2+$A4649,Sheet2!CB:NO,$B4649,0),"")</f>
        <v/>
      </c>
      <c r="Q4649" t="str">
        <f>IF(OR(HLOOKUP(Q$2+$A4649,Sheet2!CC:NO,$B4649,0),HLOOKUP(Q$2+$A4649,Sheet2!CC:NO,$B4649,0)&lt;&gt;""),HLOOKUP(Q$2+$A4649,Sheet2!CC:NO,$B4649,0),"")</f>
        <v/>
      </c>
    </row>
    <row r="4650" spans="1:17" x14ac:dyDescent="0.25">
      <c r="A4650" s="64">
        <f t="shared" si="579"/>
        <v>36</v>
      </c>
      <c r="B4650" s="64">
        <f t="shared" si="580"/>
        <v>469</v>
      </c>
      <c r="C4650" s="64">
        <f t="shared" si="581"/>
        <v>7</v>
      </c>
      <c r="D4650" s="64">
        <f t="shared" si="582"/>
        <v>465</v>
      </c>
      <c r="E4650" s="64">
        <f t="shared" si="583"/>
        <v>2321</v>
      </c>
      <c r="F4650" s="64" t="str">
        <f t="shared" si="576"/>
        <v/>
      </c>
      <c r="G4650" s="64" t="str">
        <f t="shared" si="577"/>
        <v/>
      </c>
      <c r="H4650" s="64" t="str">
        <f t="shared" si="578"/>
        <v/>
      </c>
      <c r="I4650" s="80" t="str">
        <f>IFERROR(VLOOKUP(D4650,Sheet2!A:B,2,0),"")</f>
        <v/>
      </c>
      <c r="J4650" s="64" t="str">
        <f>IFERROR(IF(I4650&lt;&gt;"",VLOOKUP(I4650,Sheet2!B:C,2,0),""),"")</f>
        <v/>
      </c>
      <c r="K4650" s="64" t="str">
        <f>IFERROR( IF(I4650&lt;&gt;"", HLOOKUP(L$2+$A4650,Sheet2!BX:NK,2,0),""),"")</f>
        <v/>
      </c>
      <c r="L4650" t="str">
        <f>IF(OR(HLOOKUP(L$2+$A4650,Sheet2!BX:NK,$B4650,0),HLOOKUP(L$2+$A4650,Sheet2!BX:NK,$B4650,0)&lt;&gt;""),HLOOKUP(L$2+$A4650,Sheet2!BX:NK,$B4650,0),"")</f>
        <v/>
      </c>
      <c r="M4650" t="str">
        <f>IF(OR(HLOOKUP(M$2+$A4650,Sheet2!BY:NL,$B4650,0),HLOOKUP(M$2+$A4650,Sheet2!BY:NL,$B4650,0)&lt;&gt;""),HLOOKUP(M$2+$A4650,Sheet2!BY:NL,$B4650,0),"")</f>
        <v/>
      </c>
      <c r="N4650" t="str">
        <f>IF(OR(HLOOKUP(N$2+$A4650,Sheet2!BZ:NM,$B4650,0),HLOOKUP(N$2+$A4650,Sheet2!BZ:NM,$B4650,0)&lt;&gt;""),HLOOKUP(N$2+$A4650,Sheet2!BZ:NM,$B4650,0),"")</f>
        <v/>
      </c>
      <c r="O4650" t="str">
        <f>IF(OR(HLOOKUP(O$2+$A4650,Sheet2!CA:NN,$B4650,0),HLOOKUP(O$2+$A4650,Sheet2!CA:NN,$B4650,0)&lt;&gt;""),HLOOKUP(O$2+$A4650,Sheet2!CA:NN,$B4650,0),"")</f>
        <v/>
      </c>
      <c r="P4650" t="str">
        <f>IF(OR(HLOOKUP(P$2+$A4650,Sheet2!CB:NO,$B4650,0),HLOOKUP(P$2+$A4650,Sheet2!CB:NO,$B4650,0)&lt;&gt;""),HLOOKUP(P$2+$A4650,Sheet2!CB:NO,$B4650,0),"")</f>
        <v/>
      </c>
      <c r="Q4650" t="str">
        <f>IF(OR(HLOOKUP(Q$2+$A4650,Sheet2!CC:NO,$B4650,0),HLOOKUP(Q$2+$A4650,Sheet2!CC:NO,$B4650,0)&lt;&gt;""),HLOOKUP(Q$2+$A4650,Sheet2!CC:NO,$B4650,0),"")</f>
        <v/>
      </c>
    </row>
    <row r="4651" spans="1:17" x14ac:dyDescent="0.25">
      <c r="A4651" s="64">
        <f t="shared" si="579"/>
        <v>42</v>
      </c>
      <c r="B4651" s="64">
        <f t="shared" si="580"/>
        <v>469</v>
      </c>
      <c r="C4651" s="64">
        <f t="shared" si="581"/>
        <v>8</v>
      </c>
      <c r="D4651" s="64">
        <f t="shared" si="582"/>
        <v>465</v>
      </c>
      <c r="E4651" s="64">
        <f t="shared" si="583"/>
        <v>2321</v>
      </c>
      <c r="F4651" s="64" t="str">
        <f t="shared" si="576"/>
        <v/>
      </c>
      <c r="G4651" s="64" t="str">
        <f t="shared" si="577"/>
        <v/>
      </c>
      <c r="H4651" s="64" t="str">
        <f t="shared" si="578"/>
        <v/>
      </c>
      <c r="I4651" s="80" t="str">
        <f>IFERROR(VLOOKUP(D4651,Sheet2!A:B,2,0),"")</f>
        <v/>
      </c>
      <c r="J4651" s="64" t="str">
        <f>IFERROR(IF(I4651&lt;&gt;"",VLOOKUP(I4651,Sheet2!B:C,2,0),""),"")</f>
        <v/>
      </c>
      <c r="K4651" s="64" t="str">
        <f>IFERROR( IF(I4651&lt;&gt;"", HLOOKUP(L$2+$A4651,Sheet2!BX:NK,2,0),""),"")</f>
        <v/>
      </c>
      <c r="L4651" t="str">
        <f>IF(OR(HLOOKUP(L$2+$A4651,Sheet2!BX:NK,$B4651,0),HLOOKUP(L$2+$A4651,Sheet2!BX:NK,$B4651,0)&lt;&gt;""),HLOOKUP(L$2+$A4651,Sheet2!BX:NK,$B4651,0),"")</f>
        <v/>
      </c>
      <c r="M4651" t="str">
        <f>IF(OR(HLOOKUP(M$2+$A4651,Sheet2!BY:NL,$B4651,0),HLOOKUP(M$2+$A4651,Sheet2!BY:NL,$B4651,0)&lt;&gt;""),HLOOKUP(M$2+$A4651,Sheet2!BY:NL,$B4651,0),"")</f>
        <v/>
      </c>
      <c r="N4651" t="str">
        <f>IF(OR(HLOOKUP(N$2+$A4651,Sheet2!BZ:NM,$B4651,0),HLOOKUP(N$2+$A4651,Sheet2!BZ:NM,$B4651,0)&lt;&gt;""),HLOOKUP(N$2+$A4651,Sheet2!BZ:NM,$B4651,0),"")</f>
        <v/>
      </c>
      <c r="O4651" t="str">
        <f>IF(OR(HLOOKUP(O$2+$A4651,Sheet2!CA:NN,$B4651,0),HLOOKUP(O$2+$A4651,Sheet2!CA:NN,$B4651,0)&lt;&gt;""),HLOOKUP(O$2+$A4651,Sheet2!CA:NN,$B4651,0),"")</f>
        <v/>
      </c>
      <c r="P4651" t="str">
        <f>IF(OR(HLOOKUP(P$2+$A4651,Sheet2!CB:NO,$B4651,0),HLOOKUP(P$2+$A4651,Sheet2!CB:NO,$B4651,0)&lt;&gt;""),HLOOKUP(P$2+$A4651,Sheet2!CB:NO,$B4651,0),"")</f>
        <v/>
      </c>
      <c r="Q4651" t="str">
        <f>IF(OR(HLOOKUP(Q$2+$A4651,Sheet2!CC:NO,$B4651,0),HLOOKUP(Q$2+$A4651,Sheet2!CC:NO,$B4651,0)&lt;&gt;""),HLOOKUP(Q$2+$A4651,Sheet2!CC:NO,$B4651,0),"")</f>
        <v/>
      </c>
    </row>
    <row r="4652" spans="1:17" x14ac:dyDescent="0.25">
      <c r="A4652" s="64">
        <f t="shared" si="579"/>
        <v>48</v>
      </c>
      <c r="B4652" s="64">
        <f t="shared" si="580"/>
        <v>469</v>
      </c>
      <c r="C4652" s="64">
        <f t="shared" si="581"/>
        <v>9</v>
      </c>
      <c r="D4652" s="64">
        <f t="shared" si="582"/>
        <v>465</v>
      </c>
      <c r="E4652" s="64">
        <f t="shared" si="583"/>
        <v>2321</v>
      </c>
      <c r="F4652" s="64" t="str">
        <f t="shared" si="576"/>
        <v/>
      </c>
      <c r="G4652" s="64" t="str">
        <f t="shared" si="577"/>
        <v/>
      </c>
      <c r="H4652" s="64" t="str">
        <f t="shared" si="578"/>
        <v/>
      </c>
      <c r="I4652" s="80" t="str">
        <f>IFERROR(VLOOKUP(D4652,Sheet2!A:B,2,0),"")</f>
        <v/>
      </c>
      <c r="J4652" s="64" t="str">
        <f>IFERROR(IF(I4652&lt;&gt;"",VLOOKUP(I4652,Sheet2!B:C,2,0),""),"")</f>
        <v/>
      </c>
      <c r="K4652" s="64" t="str">
        <f>IFERROR( IF(I4652&lt;&gt;"", HLOOKUP(L$2+$A4652,Sheet2!BX:NK,2,0),""),"")</f>
        <v/>
      </c>
      <c r="L4652" t="str">
        <f>IF(OR(HLOOKUP(L$2+$A4652,Sheet2!BX:NK,$B4652,0),HLOOKUP(L$2+$A4652,Sheet2!BX:NK,$B4652,0)&lt;&gt;""),HLOOKUP(L$2+$A4652,Sheet2!BX:NK,$B4652,0),"")</f>
        <v/>
      </c>
      <c r="M4652" t="str">
        <f>IF(OR(HLOOKUP(M$2+$A4652,Sheet2!BY:NL,$B4652,0),HLOOKUP(M$2+$A4652,Sheet2!BY:NL,$B4652,0)&lt;&gt;""),HLOOKUP(M$2+$A4652,Sheet2!BY:NL,$B4652,0),"")</f>
        <v/>
      </c>
      <c r="N4652" t="str">
        <f>IF(OR(HLOOKUP(N$2+$A4652,Sheet2!BZ:NM,$B4652,0),HLOOKUP(N$2+$A4652,Sheet2!BZ:NM,$B4652,0)&lt;&gt;""),HLOOKUP(N$2+$A4652,Sheet2!BZ:NM,$B4652,0),"")</f>
        <v/>
      </c>
      <c r="O4652" t="str">
        <f>IF(OR(HLOOKUP(O$2+$A4652,Sheet2!CA:NN,$B4652,0),HLOOKUP(O$2+$A4652,Sheet2!CA:NN,$B4652,0)&lt;&gt;""),HLOOKUP(O$2+$A4652,Sheet2!CA:NN,$B4652,0),"")</f>
        <v/>
      </c>
      <c r="P4652" t="str">
        <f>IF(OR(HLOOKUP(P$2+$A4652,Sheet2!CB:NO,$B4652,0),HLOOKUP(P$2+$A4652,Sheet2!CB:NO,$B4652,0)&lt;&gt;""),HLOOKUP(P$2+$A4652,Sheet2!CB:NO,$B4652,0),"")</f>
        <v/>
      </c>
      <c r="Q4652" t="str">
        <f>IF(OR(HLOOKUP(Q$2+$A4652,Sheet2!CC:NO,$B4652,0),HLOOKUP(Q$2+$A4652,Sheet2!CC:NO,$B4652,0)&lt;&gt;""),HLOOKUP(Q$2+$A4652,Sheet2!CC:NO,$B4652,0),"")</f>
        <v/>
      </c>
    </row>
    <row r="4653" spans="1:17" x14ac:dyDescent="0.25">
      <c r="A4653" s="64">
        <f t="shared" si="579"/>
        <v>54</v>
      </c>
      <c r="B4653" s="64">
        <f t="shared" si="580"/>
        <v>469</v>
      </c>
      <c r="C4653" s="64">
        <f t="shared" si="581"/>
        <v>10</v>
      </c>
      <c r="D4653" s="64">
        <f t="shared" si="582"/>
        <v>465</v>
      </c>
      <c r="E4653" s="64">
        <f t="shared" si="583"/>
        <v>2321</v>
      </c>
      <c r="F4653" s="64" t="str">
        <f t="shared" si="576"/>
        <v/>
      </c>
      <c r="G4653" s="64" t="str">
        <f t="shared" si="577"/>
        <v/>
      </c>
      <c r="H4653" s="64" t="str">
        <f t="shared" si="578"/>
        <v/>
      </c>
      <c r="I4653" s="80" t="str">
        <f>IFERROR(VLOOKUP(D4653,Sheet2!A:B,2,0),"")</f>
        <v/>
      </c>
      <c r="J4653" s="64" t="str">
        <f>IFERROR(IF(I4653&lt;&gt;"",VLOOKUP(I4653,Sheet2!B:C,2,0),""),"")</f>
        <v/>
      </c>
      <c r="K4653" s="64" t="str">
        <f>IFERROR( IF(I4653&lt;&gt;"", HLOOKUP(L$2+$A4653,Sheet2!BX:NK,2,0),""),"")</f>
        <v/>
      </c>
      <c r="L4653" t="str">
        <f>IF(OR(HLOOKUP(L$2+$A4653,Sheet2!BX:NK,$B4653,0),HLOOKUP(L$2+$A4653,Sheet2!BX:NK,$B4653,0)&lt;&gt;""),HLOOKUP(L$2+$A4653,Sheet2!BX:NK,$B4653,0),"")</f>
        <v/>
      </c>
      <c r="M4653" t="str">
        <f>IF(OR(HLOOKUP(M$2+$A4653,Sheet2!BY:NL,$B4653,0),HLOOKUP(M$2+$A4653,Sheet2!BY:NL,$B4653,0)&lt;&gt;""),HLOOKUP(M$2+$A4653,Sheet2!BY:NL,$B4653,0),"")</f>
        <v/>
      </c>
      <c r="N4653" t="str">
        <f>IF(OR(HLOOKUP(N$2+$A4653,Sheet2!BZ:NM,$B4653,0),HLOOKUP(N$2+$A4653,Sheet2!BZ:NM,$B4653,0)&lt;&gt;""),HLOOKUP(N$2+$A4653,Sheet2!BZ:NM,$B4653,0),"")</f>
        <v/>
      </c>
      <c r="O4653" t="str">
        <f>IF(OR(HLOOKUP(O$2+$A4653,Sheet2!CA:NN,$B4653,0),HLOOKUP(O$2+$A4653,Sheet2!CA:NN,$B4653,0)&lt;&gt;""),HLOOKUP(O$2+$A4653,Sheet2!CA:NN,$B4653,0),"")</f>
        <v/>
      </c>
      <c r="P4653" t="str">
        <f>IF(OR(HLOOKUP(P$2+$A4653,Sheet2!CB:NO,$B4653,0),HLOOKUP(P$2+$A4653,Sheet2!CB:NO,$B4653,0)&lt;&gt;""),HLOOKUP(P$2+$A4653,Sheet2!CB:NO,$B4653,0),"")</f>
        <v/>
      </c>
      <c r="Q4653" t="str">
        <f>IF(OR(HLOOKUP(Q$2+$A4653,Sheet2!CC:NO,$B4653,0),HLOOKUP(Q$2+$A4653,Sheet2!CC:NO,$B4653,0)&lt;&gt;""),HLOOKUP(Q$2+$A4653,Sheet2!CC:NO,$B4653,0),"")</f>
        <v/>
      </c>
    </row>
    <row r="4654" spans="1:17" x14ac:dyDescent="0.25">
      <c r="A4654" s="64">
        <f t="shared" si="579"/>
        <v>0</v>
      </c>
      <c r="B4654" s="64">
        <f t="shared" si="580"/>
        <v>470</v>
      </c>
      <c r="C4654" s="64">
        <f t="shared" si="581"/>
        <v>1</v>
      </c>
      <c r="D4654" s="64">
        <f t="shared" si="582"/>
        <v>466</v>
      </c>
      <c r="E4654" s="64">
        <f t="shared" si="583"/>
        <v>2326</v>
      </c>
      <c r="F4654" s="64" t="str">
        <f t="shared" si="576"/>
        <v/>
      </c>
      <c r="G4654" s="64" t="str">
        <f t="shared" si="577"/>
        <v/>
      </c>
      <c r="H4654" s="64" t="str">
        <f t="shared" si="578"/>
        <v/>
      </c>
      <c r="I4654" s="80" t="str">
        <f>IFERROR(VLOOKUP(D4654,Sheet2!A:B,2,0),"")</f>
        <v/>
      </c>
      <c r="J4654" s="64" t="str">
        <f>IFERROR(IF(I4654&lt;&gt;"",VLOOKUP(I4654,Sheet2!B:C,2,0),""),"")</f>
        <v/>
      </c>
      <c r="K4654" s="64" t="str">
        <f>IFERROR( IF(I4654&lt;&gt;"", HLOOKUP(L$2+$A4654,Sheet2!BX:NK,2,0),""),"")</f>
        <v/>
      </c>
      <c r="L4654" t="str">
        <f>IF(OR(HLOOKUP(L$2+$A4654,Sheet2!BX:NK,$B4654,0),HLOOKUP(L$2+$A4654,Sheet2!BX:NK,$B4654,0)&lt;&gt;""),HLOOKUP(L$2+$A4654,Sheet2!BX:NK,$B4654,0),"")</f>
        <v/>
      </c>
      <c r="M4654" t="str">
        <f>IF(OR(HLOOKUP(M$2+$A4654,Sheet2!BY:NL,$B4654,0),HLOOKUP(M$2+$A4654,Sheet2!BY:NL,$B4654,0)&lt;&gt;""),HLOOKUP(M$2+$A4654,Sheet2!BY:NL,$B4654,0),"")</f>
        <v/>
      </c>
      <c r="N4654" t="str">
        <f>IF(OR(HLOOKUP(N$2+$A4654,Sheet2!BZ:NM,$B4654,0),HLOOKUP(N$2+$A4654,Sheet2!BZ:NM,$B4654,0)&lt;&gt;""),HLOOKUP(N$2+$A4654,Sheet2!BZ:NM,$B4654,0),"")</f>
        <v/>
      </c>
      <c r="O4654" t="str">
        <f>IF(OR(HLOOKUP(O$2+$A4654,Sheet2!CA:NN,$B4654,0),HLOOKUP(O$2+$A4654,Sheet2!CA:NN,$B4654,0)&lt;&gt;""),HLOOKUP(O$2+$A4654,Sheet2!CA:NN,$B4654,0),"")</f>
        <v/>
      </c>
      <c r="P4654" t="str">
        <f>IF(OR(HLOOKUP(P$2+$A4654,Sheet2!CB:NO,$B4654,0),HLOOKUP(P$2+$A4654,Sheet2!CB:NO,$B4654,0)&lt;&gt;""),HLOOKUP(P$2+$A4654,Sheet2!CB:NO,$B4654,0),"")</f>
        <v/>
      </c>
      <c r="Q4654" t="str">
        <f>IF(OR(HLOOKUP(Q$2+$A4654,Sheet2!CC:NO,$B4654,0),HLOOKUP(Q$2+$A4654,Sheet2!CC:NO,$B4654,0)&lt;&gt;""),HLOOKUP(Q$2+$A4654,Sheet2!CC:NO,$B4654,0),"")</f>
        <v/>
      </c>
    </row>
    <row r="4655" spans="1:17" x14ac:dyDescent="0.25">
      <c r="A4655" s="64">
        <f t="shared" si="579"/>
        <v>6</v>
      </c>
      <c r="B4655" s="64">
        <f t="shared" si="580"/>
        <v>470</v>
      </c>
      <c r="C4655" s="64">
        <f t="shared" si="581"/>
        <v>2</v>
      </c>
      <c r="D4655" s="64">
        <f t="shared" si="582"/>
        <v>466</v>
      </c>
      <c r="E4655" s="64">
        <f t="shared" si="583"/>
        <v>2326</v>
      </c>
      <c r="F4655" s="64" t="str">
        <f t="shared" si="576"/>
        <v/>
      </c>
      <c r="G4655" s="64" t="str">
        <f t="shared" si="577"/>
        <v/>
      </c>
      <c r="H4655" s="64" t="str">
        <f t="shared" si="578"/>
        <v/>
      </c>
      <c r="I4655" s="80" t="str">
        <f>IFERROR(VLOOKUP(D4655,Sheet2!A:B,2,0),"")</f>
        <v/>
      </c>
      <c r="J4655" s="64" t="str">
        <f>IFERROR(IF(I4655&lt;&gt;"",VLOOKUP(I4655,Sheet2!B:C,2,0),""),"")</f>
        <v/>
      </c>
      <c r="K4655" s="64" t="str">
        <f>IFERROR( IF(I4655&lt;&gt;"", HLOOKUP(L$2+$A4655,Sheet2!BX:NK,2,0),""),"")</f>
        <v/>
      </c>
      <c r="L4655" t="str">
        <f>IF(OR(HLOOKUP(L$2+$A4655,Sheet2!BX:NK,$B4655,0),HLOOKUP(L$2+$A4655,Sheet2!BX:NK,$B4655,0)&lt;&gt;""),HLOOKUP(L$2+$A4655,Sheet2!BX:NK,$B4655,0),"")</f>
        <v/>
      </c>
      <c r="M4655" t="str">
        <f>IF(OR(HLOOKUP(M$2+$A4655,Sheet2!BY:NL,$B4655,0),HLOOKUP(M$2+$A4655,Sheet2!BY:NL,$B4655,0)&lt;&gt;""),HLOOKUP(M$2+$A4655,Sheet2!BY:NL,$B4655,0),"")</f>
        <v/>
      </c>
      <c r="N4655" t="str">
        <f>IF(OR(HLOOKUP(N$2+$A4655,Sheet2!BZ:NM,$B4655,0),HLOOKUP(N$2+$A4655,Sheet2!BZ:NM,$B4655,0)&lt;&gt;""),HLOOKUP(N$2+$A4655,Sheet2!BZ:NM,$B4655,0),"")</f>
        <v/>
      </c>
      <c r="O4655" t="str">
        <f>IF(OR(HLOOKUP(O$2+$A4655,Sheet2!CA:NN,$B4655,0),HLOOKUP(O$2+$A4655,Sheet2!CA:NN,$B4655,0)&lt;&gt;""),HLOOKUP(O$2+$A4655,Sheet2!CA:NN,$B4655,0),"")</f>
        <v/>
      </c>
      <c r="P4655" t="str">
        <f>IF(OR(HLOOKUP(P$2+$A4655,Sheet2!CB:NO,$B4655,0),HLOOKUP(P$2+$A4655,Sheet2!CB:NO,$B4655,0)&lt;&gt;""),HLOOKUP(P$2+$A4655,Sheet2!CB:NO,$B4655,0),"")</f>
        <v/>
      </c>
      <c r="Q4655" t="str">
        <f>IF(OR(HLOOKUP(Q$2+$A4655,Sheet2!CC:NO,$B4655,0),HLOOKUP(Q$2+$A4655,Sheet2!CC:NO,$B4655,0)&lt;&gt;""),HLOOKUP(Q$2+$A4655,Sheet2!CC:NO,$B4655,0),"")</f>
        <v/>
      </c>
    </row>
    <row r="4656" spans="1:17" x14ac:dyDescent="0.25">
      <c r="A4656" s="64">
        <f t="shared" si="579"/>
        <v>12</v>
      </c>
      <c r="B4656" s="64">
        <f t="shared" si="580"/>
        <v>470</v>
      </c>
      <c r="C4656" s="64">
        <f t="shared" si="581"/>
        <v>3</v>
      </c>
      <c r="D4656" s="64">
        <f t="shared" si="582"/>
        <v>466</v>
      </c>
      <c r="E4656" s="64">
        <f t="shared" si="583"/>
        <v>2326</v>
      </c>
      <c r="F4656" s="64" t="str">
        <f t="shared" si="576"/>
        <v/>
      </c>
      <c r="G4656" s="64" t="str">
        <f t="shared" si="577"/>
        <v/>
      </c>
      <c r="H4656" s="64" t="str">
        <f t="shared" si="578"/>
        <v/>
      </c>
      <c r="I4656" s="80" t="str">
        <f>IFERROR(VLOOKUP(D4656,Sheet2!A:B,2,0),"")</f>
        <v/>
      </c>
      <c r="J4656" s="64" t="str">
        <f>IFERROR(IF(I4656&lt;&gt;"",VLOOKUP(I4656,Sheet2!B:C,2,0),""),"")</f>
        <v/>
      </c>
      <c r="K4656" s="64" t="str">
        <f>IFERROR( IF(I4656&lt;&gt;"", HLOOKUP(L$2+$A4656,Sheet2!BX:NK,2,0),""),"")</f>
        <v/>
      </c>
      <c r="L4656" t="str">
        <f>IF(OR(HLOOKUP(L$2+$A4656,Sheet2!BX:NK,$B4656,0),HLOOKUP(L$2+$A4656,Sheet2!BX:NK,$B4656,0)&lt;&gt;""),HLOOKUP(L$2+$A4656,Sheet2!BX:NK,$B4656,0),"")</f>
        <v/>
      </c>
      <c r="M4656" t="str">
        <f>IF(OR(HLOOKUP(M$2+$A4656,Sheet2!BY:NL,$B4656,0),HLOOKUP(M$2+$A4656,Sheet2!BY:NL,$B4656,0)&lt;&gt;""),HLOOKUP(M$2+$A4656,Sheet2!BY:NL,$B4656,0),"")</f>
        <v/>
      </c>
      <c r="N4656" t="str">
        <f>IF(OR(HLOOKUP(N$2+$A4656,Sheet2!BZ:NM,$B4656,0),HLOOKUP(N$2+$A4656,Sheet2!BZ:NM,$B4656,0)&lt;&gt;""),HLOOKUP(N$2+$A4656,Sheet2!BZ:NM,$B4656,0),"")</f>
        <v/>
      </c>
      <c r="O4656" t="str">
        <f>IF(OR(HLOOKUP(O$2+$A4656,Sheet2!CA:NN,$B4656,0),HLOOKUP(O$2+$A4656,Sheet2!CA:NN,$B4656,0)&lt;&gt;""),HLOOKUP(O$2+$A4656,Sheet2!CA:NN,$B4656,0),"")</f>
        <v/>
      </c>
      <c r="P4656" t="str">
        <f>IF(OR(HLOOKUP(P$2+$A4656,Sheet2!CB:NO,$B4656,0),HLOOKUP(P$2+$A4656,Sheet2!CB:NO,$B4656,0)&lt;&gt;""),HLOOKUP(P$2+$A4656,Sheet2!CB:NO,$B4656,0),"")</f>
        <v/>
      </c>
      <c r="Q4656" t="str">
        <f>IF(OR(HLOOKUP(Q$2+$A4656,Sheet2!CC:NO,$B4656,0),HLOOKUP(Q$2+$A4656,Sheet2!CC:NO,$B4656,0)&lt;&gt;""),HLOOKUP(Q$2+$A4656,Sheet2!CC:NO,$B4656,0),"")</f>
        <v/>
      </c>
    </row>
    <row r="4657" spans="1:17" x14ac:dyDescent="0.25">
      <c r="A4657" s="64">
        <f t="shared" si="579"/>
        <v>18</v>
      </c>
      <c r="B4657" s="64">
        <f t="shared" si="580"/>
        <v>470</v>
      </c>
      <c r="C4657" s="64">
        <f t="shared" si="581"/>
        <v>4</v>
      </c>
      <c r="D4657" s="64">
        <f t="shared" si="582"/>
        <v>466</v>
      </c>
      <c r="E4657" s="64">
        <f t="shared" si="583"/>
        <v>2326</v>
      </c>
      <c r="F4657" s="64" t="str">
        <f t="shared" si="576"/>
        <v/>
      </c>
      <c r="G4657" s="64" t="str">
        <f t="shared" si="577"/>
        <v/>
      </c>
      <c r="H4657" s="64" t="str">
        <f t="shared" si="578"/>
        <v/>
      </c>
      <c r="I4657" s="80" t="str">
        <f>IFERROR(VLOOKUP(D4657,Sheet2!A:B,2,0),"")</f>
        <v/>
      </c>
      <c r="J4657" s="64" t="str">
        <f>IFERROR(IF(I4657&lt;&gt;"",VLOOKUP(I4657,Sheet2!B:C,2,0),""),"")</f>
        <v/>
      </c>
      <c r="K4657" s="64" t="str">
        <f>IFERROR( IF(I4657&lt;&gt;"", HLOOKUP(L$2+$A4657,Sheet2!BX:NK,2,0),""),"")</f>
        <v/>
      </c>
      <c r="L4657" t="str">
        <f>IF(OR(HLOOKUP(L$2+$A4657,Sheet2!BX:NK,$B4657,0),HLOOKUP(L$2+$A4657,Sheet2!BX:NK,$B4657,0)&lt;&gt;""),HLOOKUP(L$2+$A4657,Sheet2!BX:NK,$B4657,0),"")</f>
        <v/>
      </c>
      <c r="M4657" t="str">
        <f>IF(OR(HLOOKUP(M$2+$A4657,Sheet2!BY:NL,$B4657,0),HLOOKUP(M$2+$A4657,Sheet2!BY:NL,$B4657,0)&lt;&gt;""),HLOOKUP(M$2+$A4657,Sheet2!BY:NL,$B4657,0),"")</f>
        <v/>
      </c>
      <c r="N4657" t="str">
        <f>IF(OR(HLOOKUP(N$2+$A4657,Sheet2!BZ:NM,$B4657,0),HLOOKUP(N$2+$A4657,Sheet2!BZ:NM,$B4657,0)&lt;&gt;""),HLOOKUP(N$2+$A4657,Sheet2!BZ:NM,$B4657,0),"")</f>
        <v/>
      </c>
      <c r="O4657" t="str">
        <f>IF(OR(HLOOKUP(O$2+$A4657,Sheet2!CA:NN,$B4657,0),HLOOKUP(O$2+$A4657,Sheet2!CA:NN,$B4657,0)&lt;&gt;""),HLOOKUP(O$2+$A4657,Sheet2!CA:NN,$B4657,0),"")</f>
        <v/>
      </c>
      <c r="P4657" t="str">
        <f>IF(OR(HLOOKUP(P$2+$A4657,Sheet2!CB:NO,$B4657,0),HLOOKUP(P$2+$A4657,Sheet2!CB:NO,$B4657,0)&lt;&gt;""),HLOOKUP(P$2+$A4657,Sheet2!CB:NO,$B4657,0),"")</f>
        <v/>
      </c>
      <c r="Q4657" t="str">
        <f>IF(OR(HLOOKUP(Q$2+$A4657,Sheet2!CC:NO,$B4657,0),HLOOKUP(Q$2+$A4657,Sheet2!CC:NO,$B4657,0)&lt;&gt;""),HLOOKUP(Q$2+$A4657,Sheet2!CC:NO,$B4657,0),"")</f>
        <v/>
      </c>
    </row>
    <row r="4658" spans="1:17" x14ac:dyDescent="0.25">
      <c r="A4658" s="64">
        <f t="shared" si="579"/>
        <v>24</v>
      </c>
      <c r="B4658" s="64">
        <f t="shared" si="580"/>
        <v>470</v>
      </c>
      <c r="C4658" s="64">
        <f t="shared" si="581"/>
        <v>5</v>
      </c>
      <c r="D4658" s="64">
        <f t="shared" si="582"/>
        <v>466</v>
      </c>
      <c r="E4658" s="64">
        <f t="shared" si="583"/>
        <v>2326</v>
      </c>
      <c r="F4658" s="64" t="str">
        <f t="shared" si="576"/>
        <v/>
      </c>
      <c r="G4658" s="64" t="str">
        <f t="shared" si="577"/>
        <v/>
      </c>
      <c r="H4658" s="64" t="str">
        <f t="shared" si="578"/>
        <v/>
      </c>
      <c r="I4658" s="80" t="str">
        <f>IFERROR(VLOOKUP(D4658,Sheet2!A:B,2,0),"")</f>
        <v/>
      </c>
      <c r="J4658" s="64" t="str">
        <f>IFERROR(IF(I4658&lt;&gt;"",VLOOKUP(I4658,Sheet2!B:C,2,0),""),"")</f>
        <v/>
      </c>
      <c r="K4658" s="64" t="str">
        <f>IFERROR( IF(I4658&lt;&gt;"", HLOOKUP(L$2+$A4658,Sheet2!BX:NK,2,0),""),"")</f>
        <v/>
      </c>
      <c r="L4658" t="str">
        <f>IF(OR(HLOOKUP(L$2+$A4658,Sheet2!BX:NK,$B4658,0),HLOOKUP(L$2+$A4658,Sheet2!BX:NK,$B4658,0)&lt;&gt;""),HLOOKUP(L$2+$A4658,Sheet2!BX:NK,$B4658,0),"")</f>
        <v/>
      </c>
      <c r="M4658" t="str">
        <f>IF(OR(HLOOKUP(M$2+$A4658,Sheet2!BY:NL,$B4658,0),HLOOKUP(M$2+$A4658,Sheet2!BY:NL,$B4658,0)&lt;&gt;""),HLOOKUP(M$2+$A4658,Sheet2!BY:NL,$B4658,0),"")</f>
        <v/>
      </c>
      <c r="N4658" t="str">
        <f>IF(OR(HLOOKUP(N$2+$A4658,Sheet2!BZ:NM,$B4658,0),HLOOKUP(N$2+$A4658,Sheet2!BZ:NM,$B4658,0)&lt;&gt;""),HLOOKUP(N$2+$A4658,Sheet2!BZ:NM,$B4658,0),"")</f>
        <v/>
      </c>
      <c r="O4658" t="str">
        <f>IF(OR(HLOOKUP(O$2+$A4658,Sheet2!CA:NN,$B4658,0),HLOOKUP(O$2+$A4658,Sheet2!CA:NN,$B4658,0)&lt;&gt;""),HLOOKUP(O$2+$A4658,Sheet2!CA:NN,$B4658,0),"")</f>
        <v/>
      </c>
      <c r="P4658" t="str">
        <f>IF(OR(HLOOKUP(P$2+$A4658,Sheet2!CB:NO,$B4658,0),HLOOKUP(P$2+$A4658,Sheet2!CB:NO,$B4658,0)&lt;&gt;""),HLOOKUP(P$2+$A4658,Sheet2!CB:NO,$B4658,0),"")</f>
        <v/>
      </c>
      <c r="Q4658" t="str">
        <f>IF(OR(HLOOKUP(Q$2+$A4658,Sheet2!CC:NO,$B4658,0),HLOOKUP(Q$2+$A4658,Sheet2!CC:NO,$B4658,0)&lt;&gt;""),HLOOKUP(Q$2+$A4658,Sheet2!CC:NO,$B4658,0),"")</f>
        <v/>
      </c>
    </row>
    <row r="4659" spans="1:17" x14ac:dyDescent="0.25">
      <c r="A4659" s="64">
        <f t="shared" si="579"/>
        <v>30</v>
      </c>
      <c r="B4659" s="64">
        <f t="shared" si="580"/>
        <v>470</v>
      </c>
      <c r="C4659" s="64">
        <f t="shared" si="581"/>
        <v>6</v>
      </c>
      <c r="D4659" s="64">
        <f t="shared" si="582"/>
        <v>466</v>
      </c>
      <c r="E4659" s="64">
        <f t="shared" si="583"/>
        <v>2326</v>
      </c>
      <c r="F4659" s="64" t="str">
        <f t="shared" si="576"/>
        <v/>
      </c>
      <c r="G4659" s="64" t="str">
        <f t="shared" si="577"/>
        <v/>
      </c>
      <c r="H4659" s="64" t="str">
        <f t="shared" si="578"/>
        <v/>
      </c>
      <c r="I4659" s="80" t="str">
        <f>IFERROR(VLOOKUP(D4659,Sheet2!A:B,2,0),"")</f>
        <v/>
      </c>
      <c r="J4659" s="64" t="str">
        <f>IFERROR(IF(I4659&lt;&gt;"",VLOOKUP(I4659,Sheet2!B:C,2,0),""),"")</f>
        <v/>
      </c>
      <c r="K4659" s="64" t="str">
        <f>IFERROR( IF(I4659&lt;&gt;"", HLOOKUP(L$2+$A4659,Sheet2!BX:NK,2,0),""),"")</f>
        <v/>
      </c>
      <c r="L4659" t="str">
        <f>IF(OR(HLOOKUP(L$2+$A4659,Sheet2!BX:NK,$B4659,0),HLOOKUP(L$2+$A4659,Sheet2!BX:NK,$B4659,0)&lt;&gt;""),HLOOKUP(L$2+$A4659,Sheet2!BX:NK,$B4659,0),"")</f>
        <v/>
      </c>
      <c r="M4659" t="str">
        <f>IF(OR(HLOOKUP(M$2+$A4659,Sheet2!BY:NL,$B4659,0),HLOOKUP(M$2+$A4659,Sheet2!BY:NL,$B4659,0)&lt;&gt;""),HLOOKUP(M$2+$A4659,Sheet2!BY:NL,$B4659,0),"")</f>
        <v/>
      </c>
      <c r="N4659" t="str">
        <f>IF(OR(HLOOKUP(N$2+$A4659,Sheet2!BZ:NM,$B4659,0),HLOOKUP(N$2+$A4659,Sheet2!BZ:NM,$B4659,0)&lt;&gt;""),HLOOKUP(N$2+$A4659,Sheet2!BZ:NM,$B4659,0),"")</f>
        <v/>
      </c>
      <c r="O4659" t="str">
        <f>IF(OR(HLOOKUP(O$2+$A4659,Sheet2!CA:NN,$B4659,0),HLOOKUP(O$2+$A4659,Sheet2!CA:NN,$B4659,0)&lt;&gt;""),HLOOKUP(O$2+$A4659,Sheet2!CA:NN,$B4659,0),"")</f>
        <v/>
      </c>
      <c r="P4659" t="str">
        <f>IF(OR(HLOOKUP(P$2+$A4659,Sheet2!CB:NO,$B4659,0),HLOOKUP(P$2+$A4659,Sheet2!CB:NO,$B4659,0)&lt;&gt;""),HLOOKUP(P$2+$A4659,Sheet2!CB:NO,$B4659,0),"")</f>
        <v/>
      </c>
      <c r="Q4659" t="str">
        <f>IF(OR(HLOOKUP(Q$2+$A4659,Sheet2!CC:NO,$B4659,0),HLOOKUP(Q$2+$A4659,Sheet2!CC:NO,$B4659,0)&lt;&gt;""),HLOOKUP(Q$2+$A4659,Sheet2!CC:NO,$B4659,0),"")</f>
        <v/>
      </c>
    </row>
    <row r="4660" spans="1:17" x14ac:dyDescent="0.25">
      <c r="A4660" s="64">
        <f t="shared" si="579"/>
        <v>36</v>
      </c>
      <c r="B4660" s="64">
        <f t="shared" si="580"/>
        <v>470</v>
      </c>
      <c r="C4660" s="64">
        <f t="shared" si="581"/>
        <v>7</v>
      </c>
      <c r="D4660" s="64">
        <f t="shared" si="582"/>
        <v>466</v>
      </c>
      <c r="E4660" s="64">
        <f t="shared" si="583"/>
        <v>2326</v>
      </c>
      <c r="F4660" s="64" t="str">
        <f t="shared" si="576"/>
        <v/>
      </c>
      <c r="G4660" s="64" t="str">
        <f t="shared" si="577"/>
        <v/>
      </c>
      <c r="H4660" s="64" t="str">
        <f t="shared" si="578"/>
        <v/>
      </c>
      <c r="I4660" s="80" t="str">
        <f>IFERROR(VLOOKUP(D4660,Sheet2!A:B,2,0),"")</f>
        <v/>
      </c>
      <c r="J4660" s="64" t="str">
        <f>IFERROR(IF(I4660&lt;&gt;"",VLOOKUP(I4660,Sheet2!B:C,2,0),""),"")</f>
        <v/>
      </c>
      <c r="K4660" s="64" t="str">
        <f>IFERROR( IF(I4660&lt;&gt;"", HLOOKUP(L$2+$A4660,Sheet2!BX:NK,2,0),""),"")</f>
        <v/>
      </c>
      <c r="L4660" t="str">
        <f>IF(OR(HLOOKUP(L$2+$A4660,Sheet2!BX:NK,$B4660,0),HLOOKUP(L$2+$A4660,Sheet2!BX:NK,$B4660,0)&lt;&gt;""),HLOOKUP(L$2+$A4660,Sheet2!BX:NK,$B4660,0),"")</f>
        <v/>
      </c>
      <c r="M4660" t="str">
        <f>IF(OR(HLOOKUP(M$2+$A4660,Sheet2!BY:NL,$B4660,0),HLOOKUP(M$2+$A4660,Sheet2!BY:NL,$B4660,0)&lt;&gt;""),HLOOKUP(M$2+$A4660,Sheet2!BY:NL,$B4660,0),"")</f>
        <v/>
      </c>
      <c r="N4660" t="str">
        <f>IF(OR(HLOOKUP(N$2+$A4660,Sheet2!BZ:NM,$B4660,0),HLOOKUP(N$2+$A4660,Sheet2!BZ:NM,$B4660,0)&lt;&gt;""),HLOOKUP(N$2+$A4660,Sheet2!BZ:NM,$B4660,0),"")</f>
        <v/>
      </c>
      <c r="O4660" t="str">
        <f>IF(OR(HLOOKUP(O$2+$A4660,Sheet2!CA:NN,$B4660,0),HLOOKUP(O$2+$A4660,Sheet2!CA:NN,$B4660,0)&lt;&gt;""),HLOOKUP(O$2+$A4660,Sheet2!CA:NN,$B4660,0),"")</f>
        <v/>
      </c>
      <c r="P4660" t="str">
        <f>IF(OR(HLOOKUP(P$2+$A4660,Sheet2!CB:NO,$B4660,0),HLOOKUP(P$2+$A4660,Sheet2!CB:NO,$B4660,0)&lt;&gt;""),HLOOKUP(P$2+$A4660,Sheet2!CB:NO,$B4660,0),"")</f>
        <v/>
      </c>
      <c r="Q4660" t="str">
        <f>IF(OR(HLOOKUP(Q$2+$A4660,Sheet2!CC:NO,$B4660,0),HLOOKUP(Q$2+$A4660,Sheet2!CC:NO,$B4660,0)&lt;&gt;""),HLOOKUP(Q$2+$A4660,Sheet2!CC:NO,$B4660,0),"")</f>
        <v/>
      </c>
    </row>
    <row r="4661" spans="1:17" x14ac:dyDescent="0.25">
      <c r="A4661" s="64">
        <f t="shared" si="579"/>
        <v>42</v>
      </c>
      <c r="B4661" s="64">
        <f t="shared" si="580"/>
        <v>470</v>
      </c>
      <c r="C4661" s="64">
        <f t="shared" si="581"/>
        <v>8</v>
      </c>
      <c r="D4661" s="64">
        <f t="shared" si="582"/>
        <v>466</v>
      </c>
      <c r="E4661" s="64">
        <f t="shared" si="583"/>
        <v>2326</v>
      </c>
      <c r="F4661" s="64" t="str">
        <f t="shared" si="576"/>
        <v/>
      </c>
      <c r="G4661" s="64" t="str">
        <f t="shared" si="577"/>
        <v/>
      </c>
      <c r="H4661" s="64" t="str">
        <f t="shared" si="578"/>
        <v/>
      </c>
      <c r="I4661" s="80" t="str">
        <f>IFERROR(VLOOKUP(D4661,Sheet2!A:B,2,0),"")</f>
        <v/>
      </c>
      <c r="J4661" s="64" t="str">
        <f>IFERROR(IF(I4661&lt;&gt;"",VLOOKUP(I4661,Sheet2!B:C,2,0),""),"")</f>
        <v/>
      </c>
      <c r="K4661" s="64" t="str">
        <f>IFERROR( IF(I4661&lt;&gt;"", HLOOKUP(L$2+$A4661,Sheet2!BX:NK,2,0),""),"")</f>
        <v/>
      </c>
      <c r="L4661" t="str">
        <f>IF(OR(HLOOKUP(L$2+$A4661,Sheet2!BX:NK,$B4661,0),HLOOKUP(L$2+$A4661,Sheet2!BX:NK,$B4661,0)&lt;&gt;""),HLOOKUP(L$2+$A4661,Sheet2!BX:NK,$B4661,0),"")</f>
        <v/>
      </c>
      <c r="M4661" t="str">
        <f>IF(OR(HLOOKUP(M$2+$A4661,Sheet2!BY:NL,$B4661,0),HLOOKUP(M$2+$A4661,Sheet2!BY:NL,$B4661,0)&lt;&gt;""),HLOOKUP(M$2+$A4661,Sheet2!BY:NL,$B4661,0),"")</f>
        <v/>
      </c>
      <c r="N4661" t="str">
        <f>IF(OR(HLOOKUP(N$2+$A4661,Sheet2!BZ:NM,$B4661,0),HLOOKUP(N$2+$A4661,Sheet2!BZ:NM,$B4661,0)&lt;&gt;""),HLOOKUP(N$2+$A4661,Sheet2!BZ:NM,$B4661,0),"")</f>
        <v/>
      </c>
      <c r="O4661" t="str">
        <f>IF(OR(HLOOKUP(O$2+$A4661,Sheet2!CA:NN,$B4661,0),HLOOKUP(O$2+$A4661,Sheet2!CA:NN,$B4661,0)&lt;&gt;""),HLOOKUP(O$2+$A4661,Sheet2!CA:NN,$B4661,0),"")</f>
        <v/>
      </c>
      <c r="P4661" t="str">
        <f>IF(OR(HLOOKUP(P$2+$A4661,Sheet2!CB:NO,$B4661,0),HLOOKUP(P$2+$A4661,Sheet2!CB:NO,$B4661,0)&lt;&gt;""),HLOOKUP(P$2+$A4661,Sheet2!CB:NO,$B4661,0),"")</f>
        <v/>
      </c>
      <c r="Q4661" t="str">
        <f>IF(OR(HLOOKUP(Q$2+$A4661,Sheet2!CC:NO,$B4661,0),HLOOKUP(Q$2+$A4661,Sheet2!CC:NO,$B4661,0)&lt;&gt;""),HLOOKUP(Q$2+$A4661,Sheet2!CC:NO,$B4661,0),"")</f>
        <v/>
      </c>
    </row>
    <row r="4662" spans="1:17" x14ac:dyDescent="0.25">
      <c r="A4662" s="64">
        <f t="shared" si="579"/>
        <v>48</v>
      </c>
      <c r="B4662" s="64">
        <f t="shared" si="580"/>
        <v>470</v>
      </c>
      <c r="C4662" s="64">
        <f t="shared" si="581"/>
        <v>9</v>
      </c>
      <c r="D4662" s="64">
        <f t="shared" si="582"/>
        <v>466</v>
      </c>
      <c r="E4662" s="64">
        <f t="shared" si="583"/>
        <v>2326</v>
      </c>
      <c r="F4662" s="64" t="str">
        <f t="shared" si="576"/>
        <v/>
      </c>
      <c r="G4662" s="64" t="str">
        <f t="shared" si="577"/>
        <v/>
      </c>
      <c r="H4662" s="64" t="str">
        <f t="shared" si="578"/>
        <v/>
      </c>
      <c r="I4662" s="80" t="str">
        <f>IFERROR(VLOOKUP(D4662,Sheet2!A:B,2,0),"")</f>
        <v/>
      </c>
      <c r="J4662" s="64" t="str">
        <f>IFERROR(IF(I4662&lt;&gt;"",VLOOKUP(I4662,Sheet2!B:C,2,0),""),"")</f>
        <v/>
      </c>
      <c r="K4662" s="64" t="str">
        <f>IFERROR( IF(I4662&lt;&gt;"", HLOOKUP(L$2+$A4662,Sheet2!BX:NK,2,0),""),"")</f>
        <v/>
      </c>
      <c r="L4662" t="str">
        <f>IF(OR(HLOOKUP(L$2+$A4662,Sheet2!BX:NK,$B4662,0),HLOOKUP(L$2+$A4662,Sheet2!BX:NK,$B4662,0)&lt;&gt;""),HLOOKUP(L$2+$A4662,Sheet2!BX:NK,$B4662,0),"")</f>
        <v/>
      </c>
      <c r="M4662" t="str">
        <f>IF(OR(HLOOKUP(M$2+$A4662,Sheet2!BY:NL,$B4662,0),HLOOKUP(M$2+$A4662,Sheet2!BY:NL,$B4662,0)&lt;&gt;""),HLOOKUP(M$2+$A4662,Sheet2!BY:NL,$B4662,0),"")</f>
        <v/>
      </c>
      <c r="N4662" t="str">
        <f>IF(OR(HLOOKUP(N$2+$A4662,Sheet2!BZ:NM,$B4662,0),HLOOKUP(N$2+$A4662,Sheet2!BZ:NM,$B4662,0)&lt;&gt;""),HLOOKUP(N$2+$A4662,Sheet2!BZ:NM,$B4662,0),"")</f>
        <v/>
      </c>
      <c r="O4662" t="str">
        <f>IF(OR(HLOOKUP(O$2+$A4662,Sheet2!CA:NN,$B4662,0),HLOOKUP(O$2+$A4662,Sheet2!CA:NN,$B4662,0)&lt;&gt;""),HLOOKUP(O$2+$A4662,Sheet2!CA:NN,$B4662,0),"")</f>
        <v/>
      </c>
      <c r="P4662" t="str">
        <f>IF(OR(HLOOKUP(P$2+$A4662,Sheet2!CB:NO,$B4662,0),HLOOKUP(P$2+$A4662,Sheet2!CB:NO,$B4662,0)&lt;&gt;""),HLOOKUP(P$2+$A4662,Sheet2!CB:NO,$B4662,0),"")</f>
        <v/>
      </c>
      <c r="Q4662" t="str">
        <f>IF(OR(HLOOKUP(Q$2+$A4662,Sheet2!CC:NO,$B4662,0),HLOOKUP(Q$2+$A4662,Sheet2!CC:NO,$B4662,0)&lt;&gt;""),HLOOKUP(Q$2+$A4662,Sheet2!CC:NO,$B4662,0),"")</f>
        <v/>
      </c>
    </row>
    <row r="4663" spans="1:17" x14ac:dyDescent="0.25">
      <c r="A4663" s="64">
        <f t="shared" si="579"/>
        <v>54</v>
      </c>
      <c r="B4663" s="64">
        <f t="shared" si="580"/>
        <v>470</v>
      </c>
      <c r="C4663" s="64">
        <f t="shared" si="581"/>
        <v>10</v>
      </c>
      <c r="D4663" s="64">
        <f t="shared" si="582"/>
        <v>466</v>
      </c>
      <c r="E4663" s="64">
        <f t="shared" si="583"/>
        <v>2326</v>
      </c>
      <c r="F4663" s="64" t="str">
        <f t="shared" si="576"/>
        <v/>
      </c>
      <c r="G4663" s="64" t="str">
        <f t="shared" si="577"/>
        <v/>
      </c>
      <c r="H4663" s="64" t="str">
        <f t="shared" si="578"/>
        <v/>
      </c>
      <c r="I4663" s="80" t="str">
        <f>IFERROR(VLOOKUP(D4663,Sheet2!A:B,2,0),"")</f>
        <v/>
      </c>
      <c r="J4663" s="64" t="str">
        <f>IFERROR(IF(I4663&lt;&gt;"",VLOOKUP(I4663,Sheet2!B:C,2,0),""),"")</f>
        <v/>
      </c>
      <c r="K4663" s="64" t="str">
        <f>IFERROR( IF(I4663&lt;&gt;"", HLOOKUP(L$2+$A4663,Sheet2!BX:NK,2,0),""),"")</f>
        <v/>
      </c>
      <c r="L4663" t="str">
        <f>IF(OR(HLOOKUP(L$2+$A4663,Sheet2!BX:NK,$B4663,0),HLOOKUP(L$2+$A4663,Sheet2!BX:NK,$B4663,0)&lt;&gt;""),HLOOKUP(L$2+$A4663,Sheet2!BX:NK,$B4663,0),"")</f>
        <v/>
      </c>
      <c r="M4663" t="str">
        <f>IF(OR(HLOOKUP(M$2+$A4663,Sheet2!BY:NL,$B4663,0),HLOOKUP(M$2+$A4663,Sheet2!BY:NL,$B4663,0)&lt;&gt;""),HLOOKUP(M$2+$A4663,Sheet2!BY:NL,$B4663,0),"")</f>
        <v/>
      </c>
      <c r="N4663" t="str">
        <f>IF(OR(HLOOKUP(N$2+$A4663,Sheet2!BZ:NM,$B4663,0),HLOOKUP(N$2+$A4663,Sheet2!BZ:NM,$B4663,0)&lt;&gt;""),HLOOKUP(N$2+$A4663,Sheet2!BZ:NM,$B4663,0),"")</f>
        <v/>
      </c>
      <c r="O4663" t="str">
        <f>IF(OR(HLOOKUP(O$2+$A4663,Sheet2!CA:NN,$B4663,0),HLOOKUP(O$2+$A4663,Sheet2!CA:NN,$B4663,0)&lt;&gt;""),HLOOKUP(O$2+$A4663,Sheet2!CA:NN,$B4663,0),"")</f>
        <v/>
      </c>
      <c r="P4663" t="str">
        <f>IF(OR(HLOOKUP(P$2+$A4663,Sheet2!CB:NO,$B4663,0),HLOOKUP(P$2+$A4663,Sheet2!CB:NO,$B4663,0)&lt;&gt;""),HLOOKUP(P$2+$A4663,Sheet2!CB:NO,$B4663,0),"")</f>
        <v/>
      </c>
      <c r="Q4663" t="str">
        <f>IF(OR(HLOOKUP(Q$2+$A4663,Sheet2!CC:NO,$B4663,0),HLOOKUP(Q$2+$A4663,Sheet2!CC:NO,$B4663,0)&lt;&gt;""),HLOOKUP(Q$2+$A4663,Sheet2!CC:NO,$B4663,0),"")</f>
        <v/>
      </c>
    </row>
    <row r="4664" spans="1:17" x14ac:dyDescent="0.25">
      <c r="A4664" s="64">
        <f t="shared" si="579"/>
        <v>0</v>
      </c>
      <c r="B4664" s="64">
        <f t="shared" si="580"/>
        <v>471</v>
      </c>
      <c r="C4664" s="64">
        <f t="shared" si="581"/>
        <v>1</v>
      </c>
      <c r="D4664" s="64">
        <f t="shared" si="582"/>
        <v>467</v>
      </c>
      <c r="E4664" s="64">
        <f t="shared" si="583"/>
        <v>2331</v>
      </c>
      <c r="F4664" s="64" t="str">
        <f t="shared" si="576"/>
        <v/>
      </c>
      <c r="G4664" s="64" t="str">
        <f t="shared" si="577"/>
        <v/>
      </c>
      <c r="H4664" s="64" t="str">
        <f t="shared" si="578"/>
        <v/>
      </c>
      <c r="I4664" s="80" t="str">
        <f>IFERROR(VLOOKUP(D4664,Sheet2!A:B,2,0),"")</f>
        <v/>
      </c>
      <c r="J4664" s="64" t="str">
        <f>IFERROR(IF(I4664&lt;&gt;"",VLOOKUP(I4664,Sheet2!B:C,2,0),""),"")</f>
        <v/>
      </c>
      <c r="K4664" s="64" t="str">
        <f>IFERROR( IF(I4664&lt;&gt;"", HLOOKUP(L$2+$A4664,Sheet2!BX:NK,2,0),""),"")</f>
        <v/>
      </c>
      <c r="L4664" t="str">
        <f>IF(OR(HLOOKUP(L$2+$A4664,Sheet2!BX:NK,$B4664,0),HLOOKUP(L$2+$A4664,Sheet2!BX:NK,$B4664,0)&lt;&gt;""),HLOOKUP(L$2+$A4664,Sheet2!BX:NK,$B4664,0),"")</f>
        <v/>
      </c>
      <c r="M4664" t="str">
        <f>IF(OR(HLOOKUP(M$2+$A4664,Sheet2!BY:NL,$B4664,0),HLOOKUP(M$2+$A4664,Sheet2!BY:NL,$B4664,0)&lt;&gt;""),HLOOKUP(M$2+$A4664,Sheet2!BY:NL,$B4664,0),"")</f>
        <v/>
      </c>
      <c r="N4664" t="str">
        <f>IF(OR(HLOOKUP(N$2+$A4664,Sheet2!BZ:NM,$B4664,0),HLOOKUP(N$2+$A4664,Sheet2!BZ:NM,$B4664,0)&lt;&gt;""),HLOOKUP(N$2+$A4664,Sheet2!BZ:NM,$B4664,0),"")</f>
        <v/>
      </c>
      <c r="O4664" t="str">
        <f>IF(OR(HLOOKUP(O$2+$A4664,Sheet2!CA:NN,$B4664,0),HLOOKUP(O$2+$A4664,Sheet2!CA:NN,$B4664,0)&lt;&gt;""),HLOOKUP(O$2+$A4664,Sheet2!CA:NN,$B4664,0),"")</f>
        <v/>
      </c>
      <c r="P4664" t="str">
        <f>IF(OR(HLOOKUP(P$2+$A4664,Sheet2!CB:NO,$B4664,0),HLOOKUP(P$2+$A4664,Sheet2!CB:NO,$B4664,0)&lt;&gt;""),HLOOKUP(P$2+$A4664,Sheet2!CB:NO,$B4664,0),"")</f>
        <v/>
      </c>
      <c r="Q4664" t="str">
        <f>IF(OR(HLOOKUP(Q$2+$A4664,Sheet2!CC:NO,$B4664,0),HLOOKUP(Q$2+$A4664,Sheet2!CC:NO,$B4664,0)&lt;&gt;""),HLOOKUP(Q$2+$A4664,Sheet2!CC:NO,$B4664,0),"")</f>
        <v/>
      </c>
    </row>
    <row r="4665" spans="1:17" x14ac:dyDescent="0.25">
      <c r="A4665" s="64">
        <f t="shared" si="579"/>
        <v>6</v>
      </c>
      <c r="B4665" s="64">
        <f t="shared" si="580"/>
        <v>471</v>
      </c>
      <c r="C4665" s="64">
        <f t="shared" si="581"/>
        <v>2</v>
      </c>
      <c r="D4665" s="64">
        <f t="shared" si="582"/>
        <v>467</v>
      </c>
      <c r="E4665" s="64">
        <f t="shared" si="583"/>
        <v>2331</v>
      </c>
      <c r="F4665" s="64" t="str">
        <f t="shared" si="576"/>
        <v/>
      </c>
      <c r="G4665" s="64" t="str">
        <f t="shared" si="577"/>
        <v/>
      </c>
      <c r="H4665" s="64" t="str">
        <f t="shared" si="578"/>
        <v/>
      </c>
      <c r="I4665" s="80" t="str">
        <f>IFERROR(VLOOKUP(D4665,Sheet2!A:B,2,0),"")</f>
        <v/>
      </c>
      <c r="J4665" s="64" t="str">
        <f>IFERROR(IF(I4665&lt;&gt;"",VLOOKUP(I4665,Sheet2!B:C,2,0),""),"")</f>
        <v/>
      </c>
      <c r="K4665" s="64" t="str">
        <f>IFERROR( IF(I4665&lt;&gt;"", HLOOKUP(L$2+$A4665,Sheet2!BX:NK,2,0),""),"")</f>
        <v/>
      </c>
      <c r="L4665" t="str">
        <f>IF(OR(HLOOKUP(L$2+$A4665,Sheet2!BX:NK,$B4665,0),HLOOKUP(L$2+$A4665,Sheet2!BX:NK,$B4665,0)&lt;&gt;""),HLOOKUP(L$2+$A4665,Sheet2!BX:NK,$B4665,0),"")</f>
        <v/>
      </c>
      <c r="M4665" t="str">
        <f>IF(OR(HLOOKUP(M$2+$A4665,Sheet2!BY:NL,$B4665,0),HLOOKUP(M$2+$A4665,Sheet2!BY:NL,$B4665,0)&lt;&gt;""),HLOOKUP(M$2+$A4665,Sheet2!BY:NL,$B4665,0),"")</f>
        <v/>
      </c>
      <c r="N4665" t="str">
        <f>IF(OR(HLOOKUP(N$2+$A4665,Sheet2!BZ:NM,$B4665,0),HLOOKUP(N$2+$A4665,Sheet2!BZ:NM,$B4665,0)&lt;&gt;""),HLOOKUP(N$2+$A4665,Sheet2!BZ:NM,$B4665,0),"")</f>
        <v/>
      </c>
      <c r="O4665" t="str">
        <f>IF(OR(HLOOKUP(O$2+$A4665,Sheet2!CA:NN,$B4665,0),HLOOKUP(O$2+$A4665,Sheet2!CA:NN,$B4665,0)&lt;&gt;""),HLOOKUP(O$2+$A4665,Sheet2!CA:NN,$B4665,0),"")</f>
        <v/>
      </c>
      <c r="P4665" t="str">
        <f>IF(OR(HLOOKUP(P$2+$A4665,Sheet2!CB:NO,$B4665,0),HLOOKUP(P$2+$A4665,Sheet2!CB:NO,$B4665,0)&lt;&gt;""),HLOOKUP(P$2+$A4665,Sheet2!CB:NO,$B4665,0),"")</f>
        <v/>
      </c>
      <c r="Q4665" t="str">
        <f>IF(OR(HLOOKUP(Q$2+$A4665,Sheet2!CC:NO,$B4665,0),HLOOKUP(Q$2+$A4665,Sheet2!CC:NO,$B4665,0)&lt;&gt;""),HLOOKUP(Q$2+$A4665,Sheet2!CC:NO,$B4665,0),"")</f>
        <v/>
      </c>
    </row>
    <row r="4666" spans="1:17" x14ac:dyDescent="0.25">
      <c r="A4666" s="64">
        <f t="shared" si="579"/>
        <v>12</v>
      </c>
      <c r="B4666" s="64">
        <f t="shared" si="580"/>
        <v>471</v>
      </c>
      <c r="C4666" s="64">
        <f t="shared" si="581"/>
        <v>3</v>
      </c>
      <c r="D4666" s="64">
        <f t="shared" si="582"/>
        <v>467</v>
      </c>
      <c r="E4666" s="64">
        <f t="shared" si="583"/>
        <v>2331</v>
      </c>
      <c r="F4666" s="64" t="str">
        <f t="shared" si="576"/>
        <v/>
      </c>
      <c r="G4666" s="64" t="str">
        <f t="shared" si="577"/>
        <v/>
      </c>
      <c r="H4666" s="64" t="str">
        <f t="shared" si="578"/>
        <v/>
      </c>
      <c r="I4666" s="80" t="str">
        <f>IFERROR(VLOOKUP(D4666,Sheet2!A:B,2,0),"")</f>
        <v/>
      </c>
      <c r="J4666" s="64" t="str">
        <f>IFERROR(IF(I4666&lt;&gt;"",VLOOKUP(I4666,Sheet2!B:C,2,0),""),"")</f>
        <v/>
      </c>
      <c r="K4666" s="64" t="str">
        <f>IFERROR( IF(I4666&lt;&gt;"", HLOOKUP(L$2+$A4666,Sheet2!BX:NK,2,0),""),"")</f>
        <v/>
      </c>
      <c r="L4666" t="str">
        <f>IF(OR(HLOOKUP(L$2+$A4666,Sheet2!BX:NK,$B4666,0),HLOOKUP(L$2+$A4666,Sheet2!BX:NK,$B4666,0)&lt;&gt;""),HLOOKUP(L$2+$A4666,Sheet2!BX:NK,$B4666,0),"")</f>
        <v/>
      </c>
      <c r="M4666" t="str">
        <f>IF(OR(HLOOKUP(M$2+$A4666,Sheet2!BY:NL,$B4666,0),HLOOKUP(M$2+$A4666,Sheet2!BY:NL,$B4666,0)&lt;&gt;""),HLOOKUP(M$2+$A4666,Sheet2!BY:NL,$B4666,0),"")</f>
        <v/>
      </c>
      <c r="N4666" t="str">
        <f>IF(OR(HLOOKUP(N$2+$A4666,Sheet2!BZ:NM,$B4666,0),HLOOKUP(N$2+$A4666,Sheet2!BZ:NM,$B4666,0)&lt;&gt;""),HLOOKUP(N$2+$A4666,Sheet2!BZ:NM,$B4666,0),"")</f>
        <v/>
      </c>
      <c r="O4666" t="str">
        <f>IF(OR(HLOOKUP(O$2+$A4666,Sheet2!CA:NN,$B4666,0),HLOOKUP(O$2+$A4666,Sheet2!CA:NN,$B4666,0)&lt;&gt;""),HLOOKUP(O$2+$A4666,Sheet2!CA:NN,$B4666,0),"")</f>
        <v/>
      </c>
      <c r="P4666" t="str">
        <f>IF(OR(HLOOKUP(P$2+$A4666,Sheet2!CB:NO,$B4666,0),HLOOKUP(P$2+$A4666,Sheet2!CB:NO,$B4666,0)&lt;&gt;""),HLOOKUP(P$2+$A4666,Sheet2!CB:NO,$B4666,0),"")</f>
        <v/>
      </c>
      <c r="Q4666" t="str">
        <f>IF(OR(HLOOKUP(Q$2+$A4666,Sheet2!CC:NO,$B4666,0),HLOOKUP(Q$2+$A4666,Sheet2!CC:NO,$B4666,0)&lt;&gt;""),HLOOKUP(Q$2+$A4666,Sheet2!CC:NO,$B4666,0),"")</f>
        <v/>
      </c>
    </row>
    <row r="4667" spans="1:17" x14ac:dyDescent="0.25">
      <c r="A4667" s="64">
        <f t="shared" si="579"/>
        <v>18</v>
      </c>
      <c r="B4667" s="64">
        <f t="shared" si="580"/>
        <v>471</v>
      </c>
      <c r="C4667" s="64">
        <f t="shared" si="581"/>
        <v>4</v>
      </c>
      <c r="D4667" s="64">
        <f t="shared" si="582"/>
        <v>467</v>
      </c>
      <c r="E4667" s="64">
        <f t="shared" si="583"/>
        <v>2331</v>
      </c>
      <c r="F4667" s="64" t="str">
        <f t="shared" si="576"/>
        <v/>
      </c>
      <c r="G4667" s="64" t="str">
        <f t="shared" si="577"/>
        <v/>
      </c>
      <c r="H4667" s="64" t="str">
        <f t="shared" si="578"/>
        <v/>
      </c>
      <c r="I4667" s="80" t="str">
        <f>IFERROR(VLOOKUP(D4667,Sheet2!A:B,2,0),"")</f>
        <v/>
      </c>
      <c r="J4667" s="64" t="str">
        <f>IFERROR(IF(I4667&lt;&gt;"",VLOOKUP(I4667,Sheet2!B:C,2,0),""),"")</f>
        <v/>
      </c>
      <c r="K4667" s="64" t="str">
        <f>IFERROR( IF(I4667&lt;&gt;"", HLOOKUP(L$2+$A4667,Sheet2!BX:NK,2,0),""),"")</f>
        <v/>
      </c>
      <c r="L4667" t="str">
        <f>IF(OR(HLOOKUP(L$2+$A4667,Sheet2!BX:NK,$B4667,0),HLOOKUP(L$2+$A4667,Sheet2!BX:NK,$B4667,0)&lt;&gt;""),HLOOKUP(L$2+$A4667,Sheet2!BX:NK,$B4667,0),"")</f>
        <v/>
      </c>
      <c r="M4667" t="str">
        <f>IF(OR(HLOOKUP(M$2+$A4667,Sheet2!BY:NL,$B4667,0),HLOOKUP(M$2+$A4667,Sheet2!BY:NL,$B4667,0)&lt;&gt;""),HLOOKUP(M$2+$A4667,Sheet2!BY:NL,$B4667,0),"")</f>
        <v/>
      </c>
      <c r="N4667" t="str">
        <f>IF(OR(HLOOKUP(N$2+$A4667,Sheet2!BZ:NM,$B4667,0),HLOOKUP(N$2+$A4667,Sheet2!BZ:NM,$B4667,0)&lt;&gt;""),HLOOKUP(N$2+$A4667,Sheet2!BZ:NM,$B4667,0),"")</f>
        <v/>
      </c>
      <c r="O4667" t="str">
        <f>IF(OR(HLOOKUP(O$2+$A4667,Sheet2!CA:NN,$B4667,0),HLOOKUP(O$2+$A4667,Sheet2!CA:NN,$B4667,0)&lt;&gt;""),HLOOKUP(O$2+$A4667,Sheet2!CA:NN,$B4667,0),"")</f>
        <v/>
      </c>
      <c r="P4667" t="str">
        <f>IF(OR(HLOOKUP(P$2+$A4667,Sheet2!CB:NO,$B4667,0),HLOOKUP(P$2+$A4667,Sheet2!CB:NO,$B4667,0)&lt;&gt;""),HLOOKUP(P$2+$A4667,Sheet2!CB:NO,$B4667,0),"")</f>
        <v/>
      </c>
      <c r="Q4667" t="str">
        <f>IF(OR(HLOOKUP(Q$2+$A4667,Sheet2!CC:NO,$B4667,0),HLOOKUP(Q$2+$A4667,Sheet2!CC:NO,$B4667,0)&lt;&gt;""),HLOOKUP(Q$2+$A4667,Sheet2!CC:NO,$B4667,0),"")</f>
        <v/>
      </c>
    </row>
    <row r="4668" spans="1:17" x14ac:dyDescent="0.25">
      <c r="A4668" s="64">
        <f t="shared" si="579"/>
        <v>24</v>
      </c>
      <c r="B4668" s="64">
        <f t="shared" si="580"/>
        <v>471</v>
      </c>
      <c r="C4668" s="64">
        <f t="shared" si="581"/>
        <v>5</v>
      </c>
      <c r="D4668" s="64">
        <f t="shared" si="582"/>
        <v>467</v>
      </c>
      <c r="E4668" s="64">
        <f t="shared" si="583"/>
        <v>2331</v>
      </c>
      <c r="F4668" s="64" t="str">
        <f t="shared" si="576"/>
        <v/>
      </c>
      <c r="G4668" s="64" t="str">
        <f t="shared" si="577"/>
        <v/>
      </c>
      <c r="H4668" s="64" t="str">
        <f t="shared" si="578"/>
        <v/>
      </c>
      <c r="I4668" s="80" t="str">
        <f>IFERROR(VLOOKUP(D4668,Sheet2!A:B,2,0),"")</f>
        <v/>
      </c>
      <c r="J4668" s="64" t="str">
        <f>IFERROR(IF(I4668&lt;&gt;"",VLOOKUP(I4668,Sheet2!B:C,2,0),""),"")</f>
        <v/>
      </c>
      <c r="K4668" s="64" t="str">
        <f>IFERROR( IF(I4668&lt;&gt;"", HLOOKUP(L$2+$A4668,Sheet2!BX:NK,2,0),""),"")</f>
        <v/>
      </c>
      <c r="L4668" t="str">
        <f>IF(OR(HLOOKUP(L$2+$A4668,Sheet2!BX:NK,$B4668,0),HLOOKUP(L$2+$A4668,Sheet2!BX:NK,$B4668,0)&lt;&gt;""),HLOOKUP(L$2+$A4668,Sheet2!BX:NK,$B4668,0),"")</f>
        <v/>
      </c>
      <c r="M4668" t="str">
        <f>IF(OR(HLOOKUP(M$2+$A4668,Sheet2!BY:NL,$B4668,0),HLOOKUP(M$2+$A4668,Sheet2!BY:NL,$B4668,0)&lt;&gt;""),HLOOKUP(M$2+$A4668,Sheet2!BY:NL,$B4668,0),"")</f>
        <v/>
      </c>
      <c r="N4668" t="str">
        <f>IF(OR(HLOOKUP(N$2+$A4668,Sheet2!BZ:NM,$B4668,0),HLOOKUP(N$2+$A4668,Sheet2!BZ:NM,$B4668,0)&lt;&gt;""),HLOOKUP(N$2+$A4668,Sheet2!BZ:NM,$B4668,0),"")</f>
        <v/>
      </c>
      <c r="O4668" t="str">
        <f>IF(OR(HLOOKUP(O$2+$A4668,Sheet2!CA:NN,$B4668,0),HLOOKUP(O$2+$A4668,Sheet2!CA:NN,$B4668,0)&lt;&gt;""),HLOOKUP(O$2+$A4668,Sheet2!CA:NN,$B4668,0),"")</f>
        <v/>
      </c>
      <c r="P4668" t="str">
        <f>IF(OR(HLOOKUP(P$2+$A4668,Sheet2!CB:NO,$B4668,0),HLOOKUP(P$2+$A4668,Sheet2!CB:NO,$B4668,0)&lt;&gt;""),HLOOKUP(P$2+$A4668,Sheet2!CB:NO,$B4668,0),"")</f>
        <v/>
      </c>
      <c r="Q4668" t="str">
        <f>IF(OR(HLOOKUP(Q$2+$A4668,Sheet2!CC:NO,$B4668,0),HLOOKUP(Q$2+$A4668,Sheet2!CC:NO,$B4668,0)&lt;&gt;""),HLOOKUP(Q$2+$A4668,Sheet2!CC:NO,$B4668,0),"")</f>
        <v/>
      </c>
    </row>
    <row r="4669" spans="1:17" x14ac:dyDescent="0.25">
      <c r="A4669" s="64">
        <f t="shared" si="579"/>
        <v>30</v>
      </c>
      <c r="B4669" s="64">
        <f t="shared" si="580"/>
        <v>471</v>
      </c>
      <c r="C4669" s="64">
        <f t="shared" si="581"/>
        <v>6</v>
      </c>
      <c r="D4669" s="64">
        <f t="shared" si="582"/>
        <v>467</v>
      </c>
      <c r="E4669" s="64">
        <f t="shared" si="583"/>
        <v>2331</v>
      </c>
      <c r="F4669" s="64" t="str">
        <f t="shared" si="576"/>
        <v/>
      </c>
      <c r="G4669" s="64" t="str">
        <f t="shared" si="577"/>
        <v/>
      </c>
      <c r="H4669" s="64" t="str">
        <f t="shared" si="578"/>
        <v/>
      </c>
      <c r="I4669" s="80" t="str">
        <f>IFERROR(VLOOKUP(D4669,Sheet2!A:B,2,0),"")</f>
        <v/>
      </c>
      <c r="J4669" s="64" t="str">
        <f>IFERROR(IF(I4669&lt;&gt;"",VLOOKUP(I4669,Sheet2!B:C,2,0),""),"")</f>
        <v/>
      </c>
      <c r="K4669" s="64" t="str">
        <f>IFERROR( IF(I4669&lt;&gt;"", HLOOKUP(L$2+$A4669,Sheet2!BX:NK,2,0),""),"")</f>
        <v/>
      </c>
      <c r="L4669" t="str">
        <f>IF(OR(HLOOKUP(L$2+$A4669,Sheet2!BX:NK,$B4669,0),HLOOKUP(L$2+$A4669,Sheet2!BX:NK,$B4669,0)&lt;&gt;""),HLOOKUP(L$2+$A4669,Sheet2!BX:NK,$B4669,0),"")</f>
        <v/>
      </c>
      <c r="M4669" t="str">
        <f>IF(OR(HLOOKUP(M$2+$A4669,Sheet2!BY:NL,$B4669,0),HLOOKUP(M$2+$A4669,Sheet2!BY:NL,$B4669,0)&lt;&gt;""),HLOOKUP(M$2+$A4669,Sheet2!BY:NL,$B4669,0),"")</f>
        <v/>
      </c>
      <c r="N4669" t="str">
        <f>IF(OR(HLOOKUP(N$2+$A4669,Sheet2!BZ:NM,$B4669,0),HLOOKUP(N$2+$A4669,Sheet2!BZ:NM,$B4669,0)&lt;&gt;""),HLOOKUP(N$2+$A4669,Sheet2!BZ:NM,$B4669,0),"")</f>
        <v/>
      </c>
      <c r="O4669" t="str">
        <f>IF(OR(HLOOKUP(O$2+$A4669,Sheet2!CA:NN,$B4669,0),HLOOKUP(O$2+$A4669,Sheet2!CA:NN,$B4669,0)&lt;&gt;""),HLOOKUP(O$2+$A4669,Sheet2!CA:NN,$B4669,0),"")</f>
        <v/>
      </c>
      <c r="P4669" t="str">
        <f>IF(OR(HLOOKUP(P$2+$A4669,Sheet2!CB:NO,$B4669,0),HLOOKUP(P$2+$A4669,Sheet2!CB:NO,$B4669,0)&lt;&gt;""),HLOOKUP(P$2+$A4669,Sheet2!CB:NO,$B4669,0),"")</f>
        <v/>
      </c>
      <c r="Q4669" t="str">
        <f>IF(OR(HLOOKUP(Q$2+$A4669,Sheet2!CC:NO,$B4669,0),HLOOKUP(Q$2+$A4669,Sheet2!CC:NO,$B4669,0)&lt;&gt;""),HLOOKUP(Q$2+$A4669,Sheet2!CC:NO,$B4669,0),"")</f>
        <v/>
      </c>
    </row>
    <row r="4670" spans="1:17" x14ac:dyDescent="0.25">
      <c r="A4670" s="64">
        <f t="shared" si="579"/>
        <v>36</v>
      </c>
      <c r="B4670" s="64">
        <f t="shared" si="580"/>
        <v>471</v>
      </c>
      <c r="C4670" s="64">
        <f t="shared" si="581"/>
        <v>7</v>
      </c>
      <c r="D4670" s="64">
        <f t="shared" si="582"/>
        <v>467</v>
      </c>
      <c r="E4670" s="64">
        <f t="shared" si="583"/>
        <v>2331</v>
      </c>
      <c r="F4670" s="64" t="str">
        <f t="shared" si="576"/>
        <v/>
      </c>
      <c r="G4670" s="64" t="str">
        <f t="shared" si="577"/>
        <v/>
      </c>
      <c r="H4670" s="64" t="str">
        <f t="shared" si="578"/>
        <v/>
      </c>
      <c r="I4670" s="80" t="str">
        <f>IFERROR(VLOOKUP(D4670,Sheet2!A:B,2,0),"")</f>
        <v/>
      </c>
      <c r="J4670" s="64" t="str">
        <f>IFERROR(IF(I4670&lt;&gt;"",VLOOKUP(I4670,Sheet2!B:C,2,0),""),"")</f>
        <v/>
      </c>
      <c r="K4670" s="64" t="str">
        <f>IFERROR( IF(I4670&lt;&gt;"", HLOOKUP(L$2+$A4670,Sheet2!BX:NK,2,0),""),"")</f>
        <v/>
      </c>
      <c r="L4670" t="str">
        <f>IF(OR(HLOOKUP(L$2+$A4670,Sheet2!BX:NK,$B4670,0),HLOOKUP(L$2+$A4670,Sheet2!BX:NK,$B4670,0)&lt;&gt;""),HLOOKUP(L$2+$A4670,Sheet2!BX:NK,$B4670,0),"")</f>
        <v/>
      </c>
      <c r="M4670" t="str">
        <f>IF(OR(HLOOKUP(M$2+$A4670,Sheet2!BY:NL,$B4670,0),HLOOKUP(M$2+$A4670,Sheet2!BY:NL,$B4670,0)&lt;&gt;""),HLOOKUP(M$2+$A4670,Sheet2!BY:NL,$B4670,0),"")</f>
        <v/>
      </c>
      <c r="N4670" t="str">
        <f>IF(OR(HLOOKUP(N$2+$A4670,Sheet2!BZ:NM,$B4670,0),HLOOKUP(N$2+$A4670,Sheet2!BZ:NM,$B4670,0)&lt;&gt;""),HLOOKUP(N$2+$A4670,Sheet2!BZ:NM,$B4670,0),"")</f>
        <v/>
      </c>
      <c r="O4670" t="str">
        <f>IF(OR(HLOOKUP(O$2+$A4670,Sheet2!CA:NN,$B4670,0),HLOOKUP(O$2+$A4670,Sheet2!CA:NN,$B4670,0)&lt;&gt;""),HLOOKUP(O$2+$A4670,Sheet2!CA:NN,$B4670,0),"")</f>
        <v/>
      </c>
      <c r="P4670" t="str">
        <f>IF(OR(HLOOKUP(P$2+$A4670,Sheet2!CB:NO,$B4670,0),HLOOKUP(P$2+$A4670,Sheet2!CB:NO,$B4670,0)&lt;&gt;""),HLOOKUP(P$2+$A4670,Sheet2!CB:NO,$B4670,0),"")</f>
        <v/>
      </c>
      <c r="Q4670" t="str">
        <f>IF(OR(HLOOKUP(Q$2+$A4670,Sheet2!CC:NO,$B4670,0),HLOOKUP(Q$2+$A4670,Sheet2!CC:NO,$B4670,0)&lt;&gt;""),HLOOKUP(Q$2+$A4670,Sheet2!CC:NO,$B4670,0),"")</f>
        <v/>
      </c>
    </row>
    <row r="4671" spans="1:17" x14ac:dyDescent="0.25">
      <c r="A4671" s="64">
        <f t="shared" si="579"/>
        <v>42</v>
      </c>
      <c r="B4671" s="64">
        <f t="shared" si="580"/>
        <v>471</v>
      </c>
      <c r="C4671" s="64">
        <f t="shared" si="581"/>
        <v>8</v>
      </c>
      <c r="D4671" s="64">
        <f t="shared" si="582"/>
        <v>467</v>
      </c>
      <c r="E4671" s="64">
        <f t="shared" si="583"/>
        <v>2331</v>
      </c>
      <c r="F4671" s="64" t="str">
        <f t="shared" si="576"/>
        <v/>
      </c>
      <c r="G4671" s="64" t="str">
        <f t="shared" si="577"/>
        <v/>
      </c>
      <c r="H4671" s="64" t="str">
        <f t="shared" si="578"/>
        <v/>
      </c>
      <c r="I4671" s="80" t="str">
        <f>IFERROR(VLOOKUP(D4671,Sheet2!A:B,2,0),"")</f>
        <v/>
      </c>
      <c r="J4671" s="64" t="str">
        <f>IFERROR(IF(I4671&lt;&gt;"",VLOOKUP(I4671,Sheet2!B:C,2,0),""),"")</f>
        <v/>
      </c>
      <c r="K4671" s="64" t="str">
        <f>IFERROR( IF(I4671&lt;&gt;"", HLOOKUP(L$2+$A4671,Sheet2!BX:NK,2,0),""),"")</f>
        <v/>
      </c>
      <c r="L4671" t="str">
        <f>IF(OR(HLOOKUP(L$2+$A4671,Sheet2!BX:NK,$B4671,0),HLOOKUP(L$2+$A4671,Sheet2!BX:NK,$B4671,0)&lt;&gt;""),HLOOKUP(L$2+$A4671,Sheet2!BX:NK,$B4671,0),"")</f>
        <v/>
      </c>
      <c r="M4671" t="str">
        <f>IF(OR(HLOOKUP(M$2+$A4671,Sheet2!BY:NL,$B4671,0),HLOOKUP(M$2+$A4671,Sheet2!BY:NL,$B4671,0)&lt;&gt;""),HLOOKUP(M$2+$A4671,Sheet2!BY:NL,$B4671,0),"")</f>
        <v/>
      </c>
      <c r="N4671" t="str">
        <f>IF(OR(HLOOKUP(N$2+$A4671,Sheet2!BZ:NM,$B4671,0),HLOOKUP(N$2+$A4671,Sheet2!BZ:NM,$B4671,0)&lt;&gt;""),HLOOKUP(N$2+$A4671,Sheet2!BZ:NM,$B4671,0),"")</f>
        <v/>
      </c>
      <c r="O4671" t="str">
        <f>IF(OR(HLOOKUP(O$2+$A4671,Sheet2!CA:NN,$B4671,0),HLOOKUP(O$2+$A4671,Sheet2!CA:NN,$B4671,0)&lt;&gt;""),HLOOKUP(O$2+$A4671,Sheet2!CA:NN,$B4671,0),"")</f>
        <v/>
      </c>
      <c r="P4671" t="str">
        <f>IF(OR(HLOOKUP(P$2+$A4671,Sheet2!CB:NO,$B4671,0),HLOOKUP(P$2+$A4671,Sheet2!CB:NO,$B4671,0)&lt;&gt;""),HLOOKUP(P$2+$A4671,Sheet2!CB:NO,$B4671,0),"")</f>
        <v/>
      </c>
      <c r="Q4671" t="str">
        <f>IF(OR(HLOOKUP(Q$2+$A4671,Sheet2!CC:NO,$B4671,0),HLOOKUP(Q$2+$A4671,Sheet2!CC:NO,$B4671,0)&lt;&gt;""),HLOOKUP(Q$2+$A4671,Sheet2!CC:NO,$B4671,0),"")</f>
        <v/>
      </c>
    </row>
    <row r="4672" spans="1:17" x14ac:dyDescent="0.25">
      <c r="A4672" s="64">
        <f t="shared" si="579"/>
        <v>48</v>
      </c>
      <c r="B4672" s="64">
        <f t="shared" si="580"/>
        <v>471</v>
      </c>
      <c r="C4672" s="64">
        <f t="shared" si="581"/>
        <v>9</v>
      </c>
      <c r="D4672" s="64">
        <f t="shared" si="582"/>
        <v>467</v>
      </c>
      <c r="E4672" s="64">
        <f t="shared" si="583"/>
        <v>2331</v>
      </c>
      <c r="F4672" s="64" t="str">
        <f t="shared" si="576"/>
        <v/>
      </c>
      <c r="G4672" s="64" t="str">
        <f t="shared" si="577"/>
        <v/>
      </c>
      <c r="H4672" s="64" t="str">
        <f t="shared" si="578"/>
        <v/>
      </c>
      <c r="I4672" s="80" t="str">
        <f>IFERROR(VLOOKUP(D4672,Sheet2!A:B,2,0),"")</f>
        <v/>
      </c>
      <c r="J4672" s="64" t="str">
        <f>IFERROR(IF(I4672&lt;&gt;"",VLOOKUP(I4672,Sheet2!B:C,2,0),""),"")</f>
        <v/>
      </c>
      <c r="K4672" s="64" t="str">
        <f>IFERROR( IF(I4672&lt;&gt;"", HLOOKUP(L$2+$A4672,Sheet2!BX:NK,2,0),""),"")</f>
        <v/>
      </c>
      <c r="L4672" t="str">
        <f>IF(OR(HLOOKUP(L$2+$A4672,Sheet2!BX:NK,$B4672,0),HLOOKUP(L$2+$A4672,Sheet2!BX:NK,$B4672,0)&lt;&gt;""),HLOOKUP(L$2+$A4672,Sheet2!BX:NK,$B4672,0),"")</f>
        <v/>
      </c>
      <c r="M4672" t="str">
        <f>IF(OR(HLOOKUP(M$2+$A4672,Sheet2!BY:NL,$B4672,0),HLOOKUP(M$2+$A4672,Sheet2!BY:NL,$B4672,0)&lt;&gt;""),HLOOKUP(M$2+$A4672,Sheet2!BY:NL,$B4672,0),"")</f>
        <v/>
      </c>
      <c r="N4672" t="str">
        <f>IF(OR(HLOOKUP(N$2+$A4672,Sheet2!BZ:NM,$B4672,0),HLOOKUP(N$2+$A4672,Sheet2!BZ:NM,$B4672,0)&lt;&gt;""),HLOOKUP(N$2+$A4672,Sheet2!BZ:NM,$B4672,0),"")</f>
        <v/>
      </c>
      <c r="O4672" t="str">
        <f>IF(OR(HLOOKUP(O$2+$A4672,Sheet2!CA:NN,$B4672,0),HLOOKUP(O$2+$A4672,Sheet2!CA:NN,$B4672,0)&lt;&gt;""),HLOOKUP(O$2+$A4672,Sheet2!CA:NN,$B4672,0),"")</f>
        <v/>
      </c>
      <c r="P4672" t="str">
        <f>IF(OR(HLOOKUP(P$2+$A4672,Sheet2!CB:NO,$B4672,0),HLOOKUP(P$2+$A4672,Sheet2!CB:NO,$B4672,0)&lt;&gt;""),HLOOKUP(P$2+$A4672,Sheet2!CB:NO,$B4672,0),"")</f>
        <v/>
      </c>
      <c r="Q4672" t="str">
        <f>IF(OR(HLOOKUP(Q$2+$A4672,Sheet2!CC:NO,$B4672,0),HLOOKUP(Q$2+$A4672,Sheet2!CC:NO,$B4672,0)&lt;&gt;""),HLOOKUP(Q$2+$A4672,Sheet2!CC:NO,$B4672,0),"")</f>
        <v/>
      </c>
    </row>
    <row r="4673" spans="1:17" x14ac:dyDescent="0.25">
      <c r="A4673" s="64">
        <f t="shared" si="579"/>
        <v>54</v>
      </c>
      <c r="B4673" s="64">
        <f t="shared" si="580"/>
        <v>471</v>
      </c>
      <c r="C4673" s="64">
        <f t="shared" si="581"/>
        <v>10</v>
      </c>
      <c r="D4673" s="64">
        <f t="shared" si="582"/>
        <v>467</v>
      </c>
      <c r="E4673" s="64">
        <f t="shared" si="583"/>
        <v>2331</v>
      </c>
      <c r="F4673" s="64" t="str">
        <f t="shared" si="576"/>
        <v/>
      </c>
      <c r="G4673" s="64" t="str">
        <f t="shared" si="577"/>
        <v/>
      </c>
      <c r="H4673" s="64" t="str">
        <f t="shared" si="578"/>
        <v/>
      </c>
      <c r="I4673" s="80" t="str">
        <f>IFERROR(VLOOKUP(D4673,Sheet2!A:B,2,0),"")</f>
        <v/>
      </c>
      <c r="J4673" s="64" t="str">
        <f>IFERROR(IF(I4673&lt;&gt;"",VLOOKUP(I4673,Sheet2!B:C,2,0),""),"")</f>
        <v/>
      </c>
      <c r="K4673" s="64" t="str">
        <f>IFERROR( IF(I4673&lt;&gt;"", HLOOKUP(L$2+$A4673,Sheet2!BX:NK,2,0),""),"")</f>
        <v/>
      </c>
      <c r="L4673" t="str">
        <f>IF(OR(HLOOKUP(L$2+$A4673,Sheet2!BX:NK,$B4673,0),HLOOKUP(L$2+$A4673,Sheet2!BX:NK,$B4673,0)&lt;&gt;""),HLOOKUP(L$2+$A4673,Sheet2!BX:NK,$B4673,0),"")</f>
        <v/>
      </c>
      <c r="M4673" t="str">
        <f>IF(OR(HLOOKUP(M$2+$A4673,Sheet2!BY:NL,$B4673,0),HLOOKUP(M$2+$A4673,Sheet2!BY:NL,$B4673,0)&lt;&gt;""),HLOOKUP(M$2+$A4673,Sheet2!BY:NL,$B4673,0),"")</f>
        <v/>
      </c>
      <c r="N4673" t="str">
        <f>IF(OR(HLOOKUP(N$2+$A4673,Sheet2!BZ:NM,$B4673,0),HLOOKUP(N$2+$A4673,Sheet2!BZ:NM,$B4673,0)&lt;&gt;""),HLOOKUP(N$2+$A4673,Sheet2!BZ:NM,$B4673,0),"")</f>
        <v/>
      </c>
      <c r="O4673" t="str">
        <f>IF(OR(HLOOKUP(O$2+$A4673,Sheet2!CA:NN,$B4673,0),HLOOKUP(O$2+$A4673,Sheet2!CA:NN,$B4673,0)&lt;&gt;""),HLOOKUP(O$2+$A4673,Sheet2!CA:NN,$B4673,0),"")</f>
        <v/>
      </c>
      <c r="P4673" t="str">
        <f>IF(OR(HLOOKUP(P$2+$A4673,Sheet2!CB:NO,$B4673,0),HLOOKUP(P$2+$A4673,Sheet2!CB:NO,$B4673,0)&lt;&gt;""),HLOOKUP(P$2+$A4673,Sheet2!CB:NO,$B4673,0),"")</f>
        <v/>
      </c>
      <c r="Q4673" t="str">
        <f>IF(OR(HLOOKUP(Q$2+$A4673,Sheet2!CC:NO,$B4673,0),HLOOKUP(Q$2+$A4673,Sheet2!CC:NO,$B4673,0)&lt;&gt;""),HLOOKUP(Q$2+$A4673,Sheet2!CC:NO,$B4673,0),"")</f>
        <v/>
      </c>
    </row>
    <row r="4674" spans="1:17" x14ac:dyDescent="0.25">
      <c r="A4674" s="64">
        <f t="shared" si="579"/>
        <v>0</v>
      </c>
      <c r="B4674" s="64">
        <f t="shared" si="580"/>
        <v>472</v>
      </c>
      <c r="C4674" s="64">
        <f t="shared" si="581"/>
        <v>1</v>
      </c>
      <c r="D4674" s="64">
        <f t="shared" si="582"/>
        <v>468</v>
      </c>
      <c r="E4674" s="64">
        <f t="shared" si="583"/>
        <v>2336</v>
      </c>
      <c r="F4674" s="64" t="str">
        <f t="shared" si="576"/>
        <v/>
      </c>
      <c r="G4674" s="64" t="str">
        <f t="shared" si="577"/>
        <v/>
      </c>
      <c r="H4674" s="64" t="str">
        <f t="shared" si="578"/>
        <v/>
      </c>
      <c r="I4674" s="80" t="str">
        <f>IFERROR(VLOOKUP(D4674,Sheet2!A:B,2,0),"")</f>
        <v/>
      </c>
      <c r="J4674" s="64" t="str">
        <f>IFERROR(IF(I4674&lt;&gt;"",VLOOKUP(I4674,Sheet2!B:C,2,0),""),"")</f>
        <v/>
      </c>
      <c r="K4674" s="64" t="str">
        <f>IFERROR( IF(I4674&lt;&gt;"", HLOOKUP(L$2+$A4674,Sheet2!BX:NK,2,0),""),"")</f>
        <v/>
      </c>
      <c r="L4674" t="str">
        <f>IF(OR(HLOOKUP(L$2+$A4674,Sheet2!BX:NK,$B4674,0),HLOOKUP(L$2+$A4674,Sheet2!BX:NK,$B4674,0)&lt;&gt;""),HLOOKUP(L$2+$A4674,Sheet2!BX:NK,$B4674,0),"")</f>
        <v/>
      </c>
      <c r="M4674" t="str">
        <f>IF(OR(HLOOKUP(M$2+$A4674,Sheet2!BY:NL,$B4674,0),HLOOKUP(M$2+$A4674,Sheet2!BY:NL,$B4674,0)&lt;&gt;""),HLOOKUP(M$2+$A4674,Sheet2!BY:NL,$B4674,0),"")</f>
        <v/>
      </c>
      <c r="N4674" t="str">
        <f>IF(OR(HLOOKUP(N$2+$A4674,Sheet2!BZ:NM,$B4674,0),HLOOKUP(N$2+$A4674,Sheet2!BZ:NM,$B4674,0)&lt;&gt;""),HLOOKUP(N$2+$A4674,Sheet2!BZ:NM,$B4674,0),"")</f>
        <v/>
      </c>
      <c r="O4674" t="str">
        <f>IF(OR(HLOOKUP(O$2+$A4674,Sheet2!CA:NN,$B4674,0),HLOOKUP(O$2+$A4674,Sheet2!CA:NN,$B4674,0)&lt;&gt;""),HLOOKUP(O$2+$A4674,Sheet2!CA:NN,$B4674,0),"")</f>
        <v/>
      </c>
      <c r="P4674" t="str">
        <f>IF(OR(HLOOKUP(P$2+$A4674,Sheet2!CB:NO,$B4674,0),HLOOKUP(P$2+$A4674,Sheet2!CB:NO,$B4674,0)&lt;&gt;""),HLOOKUP(P$2+$A4674,Sheet2!CB:NO,$B4674,0),"")</f>
        <v/>
      </c>
      <c r="Q4674" t="str">
        <f>IF(OR(HLOOKUP(Q$2+$A4674,Sheet2!CC:NO,$B4674,0),HLOOKUP(Q$2+$A4674,Sheet2!CC:NO,$B4674,0)&lt;&gt;""),HLOOKUP(Q$2+$A4674,Sheet2!CC:NO,$B4674,0),"")</f>
        <v/>
      </c>
    </row>
    <row r="4675" spans="1:17" x14ac:dyDescent="0.25">
      <c r="A4675" s="64">
        <f t="shared" si="579"/>
        <v>6</v>
      </c>
      <c r="B4675" s="64">
        <f t="shared" si="580"/>
        <v>472</v>
      </c>
      <c r="C4675" s="64">
        <f t="shared" si="581"/>
        <v>2</v>
      </c>
      <c r="D4675" s="64">
        <f t="shared" si="582"/>
        <v>468</v>
      </c>
      <c r="E4675" s="64">
        <f t="shared" si="583"/>
        <v>2336</v>
      </c>
      <c r="F4675" s="64" t="str">
        <f t="shared" si="576"/>
        <v/>
      </c>
      <c r="G4675" s="64" t="str">
        <f t="shared" si="577"/>
        <v/>
      </c>
      <c r="H4675" s="64" t="str">
        <f t="shared" si="578"/>
        <v/>
      </c>
      <c r="I4675" s="80" t="str">
        <f>IFERROR(VLOOKUP(D4675,Sheet2!A:B,2,0),"")</f>
        <v/>
      </c>
      <c r="J4675" s="64" t="str">
        <f>IFERROR(IF(I4675&lt;&gt;"",VLOOKUP(I4675,Sheet2!B:C,2,0),""),"")</f>
        <v/>
      </c>
      <c r="K4675" s="64" t="str">
        <f>IFERROR( IF(I4675&lt;&gt;"", HLOOKUP(L$2+$A4675,Sheet2!BX:NK,2,0),""),"")</f>
        <v/>
      </c>
      <c r="L4675" t="str">
        <f>IF(OR(HLOOKUP(L$2+$A4675,Sheet2!BX:NK,$B4675,0),HLOOKUP(L$2+$A4675,Sheet2!BX:NK,$B4675,0)&lt;&gt;""),HLOOKUP(L$2+$A4675,Sheet2!BX:NK,$B4675,0),"")</f>
        <v/>
      </c>
      <c r="M4675" t="str">
        <f>IF(OR(HLOOKUP(M$2+$A4675,Sheet2!BY:NL,$B4675,0),HLOOKUP(M$2+$A4675,Sheet2!BY:NL,$B4675,0)&lt;&gt;""),HLOOKUP(M$2+$A4675,Sheet2!BY:NL,$B4675,0),"")</f>
        <v/>
      </c>
      <c r="N4675" t="str">
        <f>IF(OR(HLOOKUP(N$2+$A4675,Sheet2!BZ:NM,$B4675,0),HLOOKUP(N$2+$A4675,Sheet2!BZ:NM,$B4675,0)&lt;&gt;""),HLOOKUP(N$2+$A4675,Sheet2!BZ:NM,$B4675,0),"")</f>
        <v/>
      </c>
      <c r="O4675" t="str">
        <f>IF(OR(HLOOKUP(O$2+$A4675,Sheet2!CA:NN,$B4675,0),HLOOKUP(O$2+$A4675,Sheet2!CA:NN,$B4675,0)&lt;&gt;""),HLOOKUP(O$2+$A4675,Sheet2!CA:NN,$B4675,0),"")</f>
        <v/>
      </c>
      <c r="P4675" t="str">
        <f>IF(OR(HLOOKUP(P$2+$A4675,Sheet2!CB:NO,$B4675,0),HLOOKUP(P$2+$A4675,Sheet2!CB:NO,$B4675,0)&lt;&gt;""),HLOOKUP(P$2+$A4675,Sheet2!CB:NO,$B4675,0),"")</f>
        <v/>
      </c>
      <c r="Q4675" t="str">
        <f>IF(OR(HLOOKUP(Q$2+$A4675,Sheet2!CC:NO,$B4675,0),HLOOKUP(Q$2+$A4675,Sheet2!CC:NO,$B4675,0)&lt;&gt;""),HLOOKUP(Q$2+$A4675,Sheet2!CC:NO,$B4675,0),"")</f>
        <v/>
      </c>
    </row>
    <row r="4676" spans="1:17" x14ac:dyDescent="0.25">
      <c r="A4676" s="64">
        <f t="shared" si="579"/>
        <v>12</v>
      </c>
      <c r="B4676" s="64">
        <f t="shared" si="580"/>
        <v>472</v>
      </c>
      <c r="C4676" s="64">
        <f t="shared" si="581"/>
        <v>3</v>
      </c>
      <c r="D4676" s="64">
        <f t="shared" si="582"/>
        <v>468</v>
      </c>
      <c r="E4676" s="64">
        <f t="shared" si="583"/>
        <v>2336</v>
      </c>
      <c r="F4676" s="64" t="str">
        <f t="shared" si="576"/>
        <v/>
      </c>
      <c r="G4676" s="64" t="str">
        <f t="shared" si="577"/>
        <v/>
      </c>
      <c r="H4676" s="64" t="str">
        <f t="shared" si="578"/>
        <v/>
      </c>
      <c r="I4676" s="80" t="str">
        <f>IFERROR(VLOOKUP(D4676,Sheet2!A:B,2,0),"")</f>
        <v/>
      </c>
      <c r="J4676" s="64" t="str">
        <f>IFERROR(IF(I4676&lt;&gt;"",VLOOKUP(I4676,Sheet2!B:C,2,0),""),"")</f>
        <v/>
      </c>
      <c r="K4676" s="64" t="str">
        <f>IFERROR( IF(I4676&lt;&gt;"", HLOOKUP(L$2+$A4676,Sheet2!BX:NK,2,0),""),"")</f>
        <v/>
      </c>
      <c r="L4676" t="str">
        <f>IF(OR(HLOOKUP(L$2+$A4676,Sheet2!BX:NK,$B4676,0),HLOOKUP(L$2+$A4676,Sheet2!BX:NK,$B4676,0)&lt;&gt;""),HLOOKUP(L$2+$A4676,Sheet2!BX:NK,$B4676,0),"")</f>
        <v/>
      </c>
      <c r="M4676" t="str">
        <f>IF(OR(HLOOKUP(M$2+$A4676,Sheet2!BY:NL,$B4676,0),HLOOKUP(M$2+$A4676,Sheet2!BY:NL,$B4676,0)&lt;&gt;""),HLOOKUP(M$2+$A4676,Sheet2!BY:NL,$B4676,0),"")</f>
        <v/>
      </c>
      <c r="N4676" t="str">
        <f>IF(OR(HLOOKUP(N$2+$A4676,Sheet2!BZ:NM,$B4676,0),HLOOKUP(N$2+$A4676,Sheet2!BZ:NM,$B4676,0)&lt;&gt;""),HLOOKUP(N$2+$A4676,Sheet2!BZ:NM,$B4676,0),"")</f>
        <v/>
      </c>
      <c r="O4676" t="str">
        <f>IF(OR(HLOOKUP(O$2+$A4676,Sheet2!CA:NN,$B4676,0),HLOOKUP(O$2+$A4676,Sheet2!CA:NN,$B4676,0)&lt;&gt;""),HLOOKUP(O$2+$A4676,Sheet2!CA:NN,$B4676,0),"")</f>
        <v/>
      </c>
      <c r="P4676" t="str">
        <f>IF(OR(HLOOKUP(P$2+$A4676,Sheet2!CB:NO,$B4676,0),HLOOKUP(P$2+$A4676,Sheet2!CB:NO,$B4676,0)&lt;&gt;""),HLOOKUP(P$2+$A4676,Sheet2!CB:NO,$B4676,0),"")</f>
        <v/>
      </c>
      <c r="Q4676" t="str">
        <f>IF(OR(HLOOKUP(Q$2+$A4676,Sheet2!CC:NO,$B4676,0),HLOOKUP(Q$2+$A4676,Sheet2!CC:NO,$B4676,0)&lt;&gt;""),HLOOKUP(Q$2+$A4676,Sheet2!CC:NO,$B4676,0),"")</f>
        <v/>
      </c>
    </row>
    <row r="4677" spans="1:17" x14ac:dyDescent="0.25">
      <c r="A4677" s="64">
        <f t="shared" si="579"/>
        <v>18</v>
      </c>
      <c r="B4677" s="64">
        <f t="shared" si="580"/>
        <v>472</v>
      </c>
      <c r="C4677" s="64">
        <f t="shared" si="581"/>
        <v>4</v>
      </c>
      <c r="D4677" s="64">
        <f t="shared" si="582"/>
        <v>468</v>
      </c>
      <c r="E4677" s="64">
        <f t="shared" si="583"/>
        <v>2336</v>
      </c>
      <c r="F4677" s="64" t="str">
        <f t="shared" ref="F4677:F4740" si="584">IFERROR(IF(I4677&lt;&gt;"",IF(LEFT(K4677,2)="1-",1,2),""),"")</f>
        <v/>
      </c>
      <c r="G4677" s="64" t="str">
        <f t="shared" ref="G4677:G4740" si="585">IFERROR(IF(I4677&lt;&gt;"",MONTH( RIGHT(K4677,LEN(K4677)-FIND("-",K4677))),""),"")</f>
        <v/>
      </c>
      <c r="H4677" s="64" t="str">
        <f t="shared" ref="H4677:H4740" si="586">IFERROR(IF(I4677&lt;&gt;"",YEAR( RIGHT(K4677,LEN(K4677)-FIND("-",K4677))),""),"")</f>
        <v/>
      </c>
      <c r="I4677" s="80" t="str">
        <f>IFERROR(VLOOKUP(D4677,Sheet2!A:B,2,0),"")</f>
        <v/>
      </c>
      <c r="J4677" s="64" t="str">
        <f>IFERROR(IF(I4677&lt;&gt;"",VLOOKUP(I4677,Sheet2!B:C,2,0),""),"")</f>
        <v/>
      </c>
      <c r="K4677" s="64" t="str">
        <f>IFERROR( IF(I4677&lt;&gt;"", HLOOKUP(L$2+$A4677,Sheet2!BX:NK,2,0),""),"")</f>
        <v/>
      </c>
      <c r="L4677" t="str">
        <f>IF(OR(HLOOKUP(L$2+$A4677,Sheet2!BX:NK,$B4677,0),HLOOKUP(L$2+$A4677,Sheet2!BX:NK,$B4677,0)&lt;&gt;""),HLOOKUP(L$2+$A4677,Sheet2!BX:NK,$B4677,0),"")</f>
        <v/>
      </c>
      <c r="M4677" t="str">
        <f>IF(OR(HLOOKUP(M$2+$A4677,Sheet2!BY:NL,$B4677,0),HLOOKUP(M$2+$A4677,Sheet2!BY:NL,$B4677,0)&lt;&gt;""),HLOOKUP(M$2+$A4677,Sheet2!BY:NL,$B4677,0),"")</f>
        <v/>
      </c>
      <c r="N4677" t="str">
        <f>IF(OR(HLOOKUP(N$2+$A4677,Sheet2!BZ:NM,$B4677,0),HLOOKUP(N$2+$A4677,Sheet2!BZ:NM,$B4677,0)&lt;&gt;""),HLOOKUP(N$2+$A4677,Sheet2!BZ:NM,$B4677,0),"")</f>
        <v/>
      </c>
      <c r="O4677" t="str">
        <f>IF(OR(HLOOKUP(O$2+$A4677,Sheet2!CA:NN,$B4677,0),HLOOKUP(O$2+$A4677,Sheet2!CA:NN,$B4677,0)&lt;&gt;""),HLOOKUP(O$2+$A4677,Sheet2!CA:NN,$B4677,0),"")</f>
        <v/>
      </c>
      <c r="P4677" t="str">
        <f>IF(OR(HLOOKUP(P$2+$A4677,Sheet2!CB:NO,$B4677,0),HLOOKUP(P$2+$A4677,Sheet2!CB:NO,$B4677,0)&lt;&gt;""),HLOOKUP(P$2+$A4677,Sheet2!CB:NO,$B4677,0),"")</f>
        <v/>
      </c>
      <c r="Q4677" t="str">
        <f>IF(OR(HLOOKUP(Q$2+$A4677,Sheet2!CC:NO,$B4677,0),HLOOKUP(Q$2+$A4677,Sheet2!CC:NO,$B4677,0)&lt;&gt;""),HLOOKUP(Q$2+$A4677,Sheet2!CC:NO,$B4677,0),"")</f>
        <v/>
      </c>
    </row>
    <row r="4678" spans="1:17" x14ac:dyDescent="0.25">
      <c r="A4678" s="64">
        <f t="shared" ref="A4678:A4741" si="587">IF(C4678&lt;&gt;1,A4677+6,0)</f>
        <v>24</v>
      </c>
      <c r="B4678" s="64">
        <f t="shared" ref="B4678:B4741" si="588">IF(C4678&lt;&gt;1,B4677,B4677+1)</f>
        <v>472</v>
      </c>
      <c r="C4678" s="64">
        <f t="shared" ref="C4678:C4741" si="589">IF($C$3-C4677=0,1,C4677+1)</f>
        <v>5</v>
      </c>
      <c r="D4678" s="64">
        <f t="shared" ref="D4678:D4741" si="590">IF(C4678=1,D4677+1,D4677)</f>
        <v>468</v>
      </c>
      <c r="E4678" s="64">
        <f t="shared" ref="E4678:E4741" si="591">IF(D4678&lt;&gt;D4677,E4677+5,E4677)</f>
        <v>2336</v>
      </c>
      <c r="F4678" s="64" t="str">
        <f t="shared" si="584"/>
        <v/>
      </c>
      <c r="G4678" s="64" t="str">
        <f t="shared" si="585"/>
        <v/>
      </c>
      <c r="H4678" s="64" t="str">
        <f t="shared" si="586"/>
        <v/>
      </c>
      <c r="I4678" s="80" t="str">
        <f>IFERROR(VLOOKUP(D4678,Sheet2!A:B,2,0),"")</f>
        <v/>
      </c>
      <c r="J4678" s="64" t="str">
        <f>IFERROR(IF(I4678&lt;&gt;"",VLOOKUP(I4678,Sheet2!B:C,2,0),""),"")</f>
        <v/>
      </c>
      <c r="K4678" s="64" t="str">
        <f>IFERROR( IF(I4678&lt;&gt;"", HLOOKUP(L$2+$A4678,Sheet2!BX:NK,2,0),""),"")</f>
        <v/>
      </c>
      <c r="L4678" t="str">
        <f>IF(OR(HLOOKUP(L$2+$A4678,Sheet2!BX:NK,$B4678,0),HLOOKUP(L$2+$A4678,Sheet2!BX:NK,$B4678,0)&lt;&gt;""),HLOOKUP(L$2+$A4678,Sheet2!BX:NK,$B4678,0),"")</f>
        <v/>
      </c>
      <c r="M4678" t="str">
        <f>IF(OR(HLOOKUP(M$2+$A4678,Sheet2!BY:NL,$B4678,0),HLOOKUP(M$2+$A4678,Sheet2!BY:NL,$B4678,0)&lt;&gt;""),HLOOKUP(M$2+$A4678,Sheet2!BY:NL,$B4678,0),"")</f>
        <v/>
      </c>
      <c r="N4678" t="str">
        <f>IF(OR(HLOOKUP(N$2+$A4678,Sheet2!BZ:NM,$B4678,0),HLOOKUP(N$2+$A4678,Sheet2!BZ:NM,$B4678,0)&lt;&gt;""),HLOOKUP(N$2+$A4678,Sheet2!BZ:NM,$B4678,0),"")</f>
        <v/>
      </c>
      <c r="O4678" t="str">
        <f>IF(OR(HLOOKUP(O$2+$A4678,Sheet2!CA:NN,$B4678,0),HLOOKUP(O$2+$A4678,Sheet2!CA:NN,$B4678,0)&lt;&gt;""),HLOOKUP(O$2+$A4678,Sheet2!CA:NN,$B4678,0),"")</f>
        <v/>
      </c>
      <c r="P4678" t="str">
        <f>IF(OR(HLOOKUP(P$2+$A4678,Sheet2!CB:NO,$B4678,0),HLOOKUP(P$2+$A4678,Sheet2!CB:NO,$B4678,0)&lt;&gt;""),HLOOKUP(P$2+$A4678,Sheet2!CB:NO,$B4678,0),"")</f>
        <v/>
      </c>
      <c r="Q4678" t="str">
        <f>IF(OR(HLOOKUP(Q$2+$A4678,Sheet2!CC:NO,$B4678,0),HLOOKUP(Q$2+$A4678,Sheet2!CC:NO,$B4678,0)&lt;&gt;""),HLOOKUP(Q$2+$A4678,Sheet2!CC:NO,$B4678,0),"")</f>
        <v/>
      </c>
    </row>
    <row r="4679" spans="1:17" x14ac:dyDescent="0.25">
      <c r="A4679" s="64">
        <f t="shared" si="587"/>
        <v>30</v>
      </c>
      <c r="B4679" s="64">
        <f t="shared" si="588"/>
        <v>472</v>
      </c>
      <c r="C4679" s="64">
        <f t="shared" si="589"/>
        <v>6</v>
      </c>
      <c r="D4679" s="64">
        <f t="shared" si="590"/>
        <v>468</v>
      </c>
      <c r="E4679" s="64">
        <f t="shared" si="591"/>
        <v>2336</v>
      </c>
      <c r="F4679" s="64" t="str">
        <f t="shared" si="584"/>
        <v/>
      </c>
      <c r="G4679" s="64" t="str">
        <f t="shared" si="585"/>
        <v/>
      </c>
      <c r="H4679" s="64" t="str">
        <f t="shared" si="586"/>
        <v/>
      </c>
      <c r="I4679" s="80" t="str">
        <f>IFERROR(VLOOKUP(D4679,Sheet2!A:B,2,0),"")</f>
        <v/>
      </c>
      <c r="J4679" s="64" t="str">
        <f>IFERROR(IF(I4679&lt;&gt;"",VLOOKUP(I4679,Sheet2!B:C,2,0),""),"")</f>
        <v/>
      </c>
      <c r="K4679" s="64" t="str">
        <f>IFERROR( IF(I4679&lt;&gt;"", HLOOKUP(L$2+$A4679,Sheet2!BX:NK,2,0),""),"")</f>
        <v/>
      </c>
      <c r="L4679" t="str">
        <f>IF(OR(HLOOKUP(L$2+$A4679,Sheet2!BX:NK,$B4679,0),HLOOKUP(L$2+$A4679,Sheet2!BX:NK,$B4679,0)&lt;&gt;""),HLOOKUP(L$2+$A4679,Sheet2!BX:NK,$B4679,0),"")</f>
        <v/>
      </c>
      <c r="M4679" t="str">
        <f>IF(OR(HLOOKUP(M$2+$A4679,Sheet2!BY:NL,$B4679,0),HLOOKUP(M$2+$A4679,Sheet2!BY:NL,$B4679,0)&lt;&gt;""),HLOOKUP(M$2+$A4679,Sheet2!BY:NL,$B4679,0),"")</f>
        <v/>
      </c>
      <c r="N4679" t="str">
        <f>IF(OR(HLOOKUP(N$2+$A4679,Sheet2!BZ:NM,$B4679,0),HLOOKUP(N$2+$A4679,Sheet2!BZ:NM,$B4679,0)&lt;&gt;""),HLOOKUP(N$2+$A4679,Sheet2!BZ:NM,$B4679,0),"")</f>
        <v/>
      </c>
      <c r="O4679" t="str">
        <f>IF(OR(HLOOKUP(O$2+$A4679,Sheet2!CA:NN,$B4679,0),HLOOKUP(O$2+$A4679,Sheet2!CA:NN,$B4679,0)&lt;&gt;""),HLOOKUP(O$2+$A4679,Sheet2!CA:NN,$B4679,0),"")</f>
        <v/>
      </c>
      <c r="P4679" t="str">
        <f>IF(OR(HLOOKUP(P$2+$A4679,Sheet2!CB:NO,$B4679,0),HLOOKUP(P$2+$A4679,Sheet2!CB:NO,$B4679,0)&lt;&gt;""),HLOOKUP(P$2+$A4679,Sheet2!CB:NO,$B4679,0),"")</f>
        <v/>
      </c>
      <c r="Q4679" t="str">
        <f>IF(OR(HLOOKUP(Q$2+$A4679,Sheet2!CC:NO,$B4679,0),HLOOKUP(Q$2+$A4679,Sheet2!CC:NO,$B4679,0)&lt;&gt;""),HLOOKUP(Q$2+$A4679,Sheet2!CC:NO,$B4679,0),"")</f>
        <v/>
      </c>
    </row>
    <row r="4680" spans="1:17" x14ac:dyDescent="0.25">
      <c r="A4680" s="64">
        <f t="shared" si="587"/>
        <v>36</v>
      </c>
      <c r="B4680" s="64">
        <f t="shared" si="588"/>
        <v>472</v>
      </c>
      <c r="C4680" s="64">
        <f t="shared" si="589"/>
        <v>7</v>
      </c>
      <c r="D4680" s="64">
        <f t="shared" si="590"/>
        <v>468</v>
      </c>
      <c r="E4680" s="64">
        <f t="shared" si="591"/>
        <v>2336</v>
      </c>
      <c r="F4680" s="64" t="str">
        <f t="shared" si="584"/>
        <v/>
      </c>
      <c r="G4680" s="64" t="str">
        <f t="shared" si="585"/>
        <v/>
      </c>
      <c r="H4680" s="64" t="str">
        <f t="shared" si="586"/>
        <v/>
      </c>
      <c r="I4680" s="80" t="str">
        <f>IFERROR(VLOOKUP(D4680,Sheet2!A:B,2,0),"")</f>
        <v/>
      </c>
      <c r="J4680" s="64" t="str">
        <f>IFERROR(IF(I4680&lt;&gt;"",VLOOKUP(I4680,Sheet2!B:C,2,0),""),"")</f>
        <v/>
      </c>
      <c r="K4680" s="64" t="str">
        <f>IFERROR( IF(I4680&lt;&gt;"", HLOOKUP(L$2+$A4680,Sheet2!BX:NK,2,0),""),"")</f>
        <v/>
      </c>
      <c r="L4680" t="str">
        <f>IF(OR(HLOOKUP(L$2+$A4680,Sheet2!BX:NK,$B4680,0),HLOOKUP(L$2+$A4680,Sheet2!BX:NK,$B4680,0)&lt;&gt;""),HLOOKUP(L$2+$A4680,Sheet2!BX:NK,$B4680,0),"")</f>
        <v/>
      </c>
      <c r="M4680" t="str">
        <f>IF(OR(HLOOKUP(M$2+$A4680,Sheet2!BY:NL,$B4680,0),HLOOKUP(M$2+$A4680,Sheet2!BY:NL,$B4680,0)&lt;&gt;""),HLOOKUP(M$2+$A4680,Sheet2!BY:NL,$B4680,0),"")</f>
        <v/>
      </c>
      <c r="N4680" t="str">
        <f>IF(OR(HLOOKUP(N$2+$A4680,Sheet2!BZ:NM,$B4680,0),HLOOKUP(N$2+$A4680,Sheet2!BZ:NM,$B4680,0)&lt;&gt;""),HLOOKUP(N$2+$A4680,Sheet2!BZ:NM,$B4680,0),"")</f>
        <v/>
      </c>
      <c r="O4680" t="str">
        <f>IF(OR(HLOOKUP(O$2+$A4680,Sheet2!CA:NN,$B4680,0),HLOOKUP(O$2+$A4680,Sheet2!CA:NN,$B4680,0)&lt;&gt;""),HLOOKUP(O$2+$A4680,Sheet2!CA:NN,$B4680,0),"")</f>
        <v/>
      </c>
      <c r="P4680" t="str">
        <f>IF(OR(HLOOKUP(P$2+$A4680,Sheet2!CB:NO,$B4680,0),HLOOKUP(P$2+$A4680,Sheet2!CB:NO,$B4680,0)&lt;&gt;""),HLOOKUP(P$2+$A4680,Sheet2!CB:NO,$B4680,0),"")</f>
        <v/>
      </c>
      <c r="Q4680" t="str">
        <f>IF(OR(HLOOKUP(Q$2+$A4680,Sheet2!CC:NO,$B4680,0),HLOOKUP(Q$2+$A4680,Sheet2!CC:NO,$B4680,0)&lt;&gt;""),HLOOKUP(Q$2+$A4680,Sheet2!CC:NO,$B4680,0),"")</f>
        <v/>
      </c>
    </row>
    <row r="4681" spans="1:17" x14ac:dyDescent="0.25">
      <c r="A4681" s="64">
        <f t="shared" si="587"/>
        <v>42</v>
      </c>
      <c r="B4681" s="64">
        <f t="shared" si="588"/>
        <v>472</v>
      </c>
      <c r="C4681" s="64">
        <f t="shared" si="589"/>
        <v>8</v>
      </c>
      <c r="D4681" s="64">
        <f t="shared" si="590"/>
        <v>468</v>
      </c>
      <c r="E4681" s="64">
        <f t="shared" si="591"/>
        <v>2336</v>
      </c>
      <c r="F4681" s="64" t="str">
        <f t="shared" si="584"/>
        <v/>
      </c>
      <c r="G4681" s="64" t="str">
        <f t="shared" si="585"/>
        <v/>
      </c>
      <c r="H4681" s="64" t="str">
        <f t="shared" si="586"/>
        <v/>
      </c>
      <c r="I4681" s="80" t="str">
        <f>IFERROR(VLOOKUP(D4681,Sheet2!A:B,2,0),"")</f>
        <v/>
      </c>
      <c r="J4681" s="64" t="str">
        <f>IFERROR(IF(I4681&lt;&gt;"",VLOOKUP(I4681,Sheet2!B:C,2,0),""),"")</f>
        <v/>
      </c>
      <c r="K4681" s="64" t="str">
        <f>IFERROR( IF(I4681&lt;&gt;"", HLOOKUP(L$2+$A4681,Sheet2!BX:NK,2,0),""),"")</f>
        <v/>
      </c>
      <c r="L4681" t="str">
        <f>IF(OR(HLOOKUP(L$2+$A4681,Sheet2!BX:NK,$B4681,0),HLOOKUP(L$2+$A4681,Sheet2!BX:NK,$B4681,0)&lt;&gt;""),HLOOKUP(L$2+$A4681,Sheet2!BX:NK,$B4681,0),"")</f>
        <v/>
      </c>
      <c r="M4681" t="str">
        <f>IF(OR(HLOOKUP(M$2+$A4681,Sheet2!BY:NL,$B4681,0),HLOOKUP(M$2+$A4681,Sheet2!BY:NL,$B4681,0)&lt;&gt;""),HLOOKUP(M$2+$A4681,Sheet2!BY:NL,$B4681,0),"")</f>
        <v/>
      </c>
      <c r="N4681" t="str">
        <f>IF(OR(HLOOKUP(N$2+$A4681,Sheet2!BZ:NM,$B4681,0),HLOOKUP(N$2+$A4681,Sheet2!BZ:NM,$B4681,0)&lt;&gt;""),HLOOKUP(N$2+$A4681,Sheet2!BZ:NM,$B4681,0),"")</f>
        <v/>
      </c>
      <c r="O4681" t="str">
        <f>IF(OR(HLOOKUP(O$2+$A4681,Sheet2!CA:NN,$B4681,0),HLOOKUP(O$2+$A4681,Sheet2!CA:NN,$B4681,0)&lt;&gt;""),HLOOKUP(O$2+$A4681,Sheet2!CA:NN,$B4681,0),"")</f>
        <v/>
      </c>
      <c r="P4681" t="str">
        <f>IF(OR(HLOOKUP(P$2+$A4681,Sheet2!CB:NO,$B4681,0),HLOOKUP(P$2+$A4681,Sheet2!CB:NO,$B4681,0)&lt;&gt;""),HLOOKUP(P$2+$A4681,Sheet2!CB:NO,$B4681,0),"")</f>
        <v/>
      </c>
      <c r="Q4681" t="str">
        <f>IF(OR(HLOOKUP(Q$2+$A4681,Sheet2!CC:NO,$B4681,0),HLOOKUP(Q$2+$A4681,Sheet2!CC:NO,$B4681,0)&lt;&gt;""),HLOOKUP(Q$2+$A4681,Sheet2!CC:NO,$B4681,0),"")</f>
        <v/>
      </c>
    </row>
    <row r="4682" spans="1:17" x14ac:dyDescent="0.25">
      <c r="A4682" s="64">
        <f t="shared" si="587"/>
        <v>48</v>
      </c>
      <c r="B4682" s="64">
        <f t="shared" si="588"/>
        <v>472</v>
      </c>
      <c r="C4682" s="64">
        <f t="shared" si="589"/>
        <v>9</v>
      </c>
      <c r="D4682" s="64">
        <f t="shared" si="590"/>
        <v>468</v>
      </c>
      <c r="E4682" s="64">
        <f t="shared" si="591"/>
        <v>2336</v>
      </c>
      <c r="F4682" s="64" t="str">
        <f t="shared" si="584"/>
        <v/>
      </c>
      <c r="G4682" s="64" t="str">
        <f t="shared" si="585"/>
        <v/>
      </c>
      <c r="H4682" s="64" t="str">
        <f t="shared" si="586"/>
        <v/>
      </c>
      <c r="I4682" s="80" t="str">
        <f>IFERROR(VLOOKUP(D4682,Sheet2!A:B,2,0),"")</f>
        <v/>
      </c>
      <c r="J4682" s="64" t="str">
        <f>IFERROR(IF(I4682&lt;&gt;"",VLOOKUP(I4682,Sheet2!B:C,2,0),""),"")</f>
        <v/>
      </c>
      <c r="K4682" s="64" t="str">
        <f>IFERROR( IF(I4682&lt;&gt;"", HLOOKUP(L$2+$A4682,Sheet2!BX:NK,2,0),""),"")</f>
        <v/>
      </c>
      <c r="L4682" t="str">
        <f>IF(OR(HLOOKUP(L$2+$A4682,Sheet2!BX:NK,$B4682,0),HLOOKUP(L$2+$A4682,Sheet2!BX:NK,$B4682,0)&lt;&gt;""),HLOOKUP(L$2+$A4682,Sheet2!BX:NK,$B4682,0),"")</f>
        <v/>
      </c>
      <c r="M4682" t="str">
        <f>IF(OR(HLOOKUP(M$2+$A4682,Sheet2!BY:NL,$B4682,0),HLOOKUP(M$2+$A4682,Sheet2!BY:NL,$B4682,0)&lt;&gt;""),HLOOKUP(M$2+$A4682,Sheet2!BY:NL,$B4682,0),"")</f>
        <v/>
      </c>
      <c r="N4682" t="str">
        <f>IF(OR(HLOOKUP(N$2+$A4682,Sheet2!BZ:NM,$B4682,0),HLOOKUP(N$2+$A4682,Sheet2!BZ:NM,$B4682,0)&lt;&gt;""),HLOOKUP(N$2+$A4682,Sheet2!BZ:NM,$B4682,0),"")</f>
        <v/>
      </c>
      <c r="O4682" t="str">
        <f>IF(OR(HLOOKUP(O$2+$A4682,Sheet2!CA:NN,$B4682,0),HLOOKUP(O$2+$A4682,Sheet2!CA:NN,$B4682,0)&lt;&gt;""),HLOOKUP(O$2+$A4682,Sheet2!CA:NN,$B4682,0),"")</f>
        <v/>
      </c>
      <c r="P4682" t="str">
        <f>IF(OR(HLOOKUP(P$2+$A4682,Sheet2!CB:NO,$B4682,0),HLOOKUP(P$2+$A4682,Sheet2!CB:NO,$B4682,0)&lt;&gt;""),HLOOKUP(P$2+$A4682,Sheet2!CB:NO,$B4682,0),"")</f>
        <v/>
      </c>
      <c r="Q4682" t="str">
        <f>IF(OR(HLOOKUP(Q$2+$A4682,Sheet2!CC:NO,$B4682,0),HLOOKUP(Q$2+$A4682,Sheet2!CC:NO,$B4682,0)&lt;&gt;""),HLOOKUP(Q$2+$A4682,Sheet2!CC:NO,$B4682,0),"")</f>
        <v/>
      </c>
    </row>
    <row r="4683" spans="1:17" x14ac:dyDescent="0.25">
      <c r="A4683" s="64">
        <f t="shared" si="587"/>
        <v>54</v>
      </c>
      <c r="B4683" s="64">
        <f t="shared" si="588"/>
        <v>472</v>
      </c>
      <c r="C4683" s="64">
        <f t="shared" si="589"/>
        <v>10</v>
      </c>
      <c r="D4683" s="64">
        <f t="shared" si="590"/>
        <v>468</v>
      </c>
      <c r="E4683" s="64">
        <f t="shared" si="591"/>
        <v>2336</v>
      </c>
      <c r="F4683" s="64" t="str">
        <f t="shared" si="584"/>
        <v/>
      </c>
      <c r="G4683" s="64" t="str">
        <f t="shared" si="585"/>
        <v/>
      </c>
      <c r="H4683" s="64" t="str">
        <f t="shared" si="586"/>
        <v/>
      </c>
      <c r="I4683" s="80" t="str">
        <f>IFERROR(VLOOKUP(D4683,Sheet2!A:B,2,0),"")</f>
        <v/>
      </c>
      <c r="J4683" s="64" t="str">
        <f>IFERROR(IF(I4683&lt;&gt;"",VLOOKUP(I4683,Sheet2!B:C,2,0),""),"")</f>
        <v/>
      </c>
      <c r="K4683" s="64" t="str">
        <f>IFERROR( IF(I4683&lt;&gt;"", HLOOKUP(L$2+$A4683,Sheet2!BX:NK,2,0),""),"")</f>
        <v/>
      </c>
      <c r="L4683" t="str">
        <f>IF(OR(HLOOKUP(L$2+$A4683,Sheet2!BX:NK,$B4683,0),HLOOKUP(L$2+$A4683,Sheet2!BX:NK,$B4683,0)&lt;&gt;""),HLOOKUP(L$2+$A4683,Sheet2!BX:NK,$B4683,0),"")</f>
        <v/>
      </c>
      <c r="M4683" t="str">
        <f>IF(OR(HLOOKUP(M$2+$A4683,Sheet2!BY:NL,$B4683,0),HLOOKUP(M$2+$A4683,Sheet2!BY:NL,$B4683,0)&lt;&gt;""),HLOOKUP(M$2+$A4683,Sheet2!BY:NL,$B4683,0),"")</f>
        <v/>
      </c>
      <c r="N4683" t="str">
        <f>IF(OR(HLOOKUP(N$2+$A4683,Sheet2!BZ:NM,$B4683,0),HLOOKUP(N$2+$A4683,Sheet2!BZ:NM,$B4683,0)&lt;&gt;""),HLOOKUP(N$2+$A4683,Sheet2!BZ:NM,$B4683,0),"")</f>
        <v/>
      </c>
      <c r="O4683" t="str">
        <f>IF(OR(HLOOKUP(O$2+$A4683,Sheet2!CA:NN,$B4683,0),HLOOKUP(O$2+$A4683,Sheet2!CA:NN,$B4683,0)&lt;&gt;""),HLOOKUP(O$2+$A4683,Sheet2!CA:NN,$B4683,0),"")</f>
        <v/>
      </c>
      <c r="P4683" t="str">
        <f>IF(OR(HLOOKUP(P$2+$A4683,Sheet2!CB:NO,$B4683,0),HLOOKUP(P$2+$A4683,Sheet2!CB:NO,$B4683,0)&lt;&gt;""),HLOOKUP(P$2+$A4683,Sheet2!CB:NO,$B4683,0),"")</f>
        <v/>
      </c>
      <c r="Q4683" t="str">
        <f>IF(OR(HLOOKUP(Q$2+$A4683,Sheet2!CC:NO,$B4683,0),HLOOKUP(Q$2+$A4683,Sheet2!CC:NO,$B4683,0)&lt;&gt;""),HLOOKUP(Q$2+$A4683,Sheet2!CC:NO,$B4683,0),"")</f>
        <v/>
      </c>
    </row>
    <row r="4684" spans="1:17" x14ac:dyDescent="0.25">
      <c r="A4684" s="64">
        <f t="shared" si="587"/>
        <v>0</v>
      </c>
      <c r="B4684" s="64">
        <f t="shared" si="588"/>
        <v>473</v>
      </c>
      <c r="C4684" s="64">
        <f t="shared" si="589"/>
        <v>1</v>
      </c>
      <c r="D4684" s="64">
        <f t="shared" si="590"/>
        <v>469</v>
      </c>
      <c r="E4684" s="64">
        <f t="shared" si="591"/>
        <v>2341</v>
      </c>
      <c r="F4684" s="64" t="str">
        <f t="shared" si="584"/>
        <v/>
      </c>
      <c r="G4684" s="64" t="str">
        <f t="shared" si="585"/>
        <v/>
      </c>
      <c r="H4684" s="64" t="str">
        <f t="shared" si="586"/>
        <v/>
      </c>
      <c r="I4684" s="80" t="str">
        <f>IFERROR(VLOOKUP(D4684,Sheet2!A:B,2,0),"")</f>
        <v/>
      </c>
      <c r="J4684" s="64" t="str">
        <f>IFERROR(IF(I4684&lt;&gt;"",VLOOKUP(I4684,Sheet2!B:C,2,0),""),"")</f>
        <v/>
      </c>
      <c r="K4684" s="64" t="str">
        <f>IFERROR( IF(I4684&lt;&gt;"", HLOOKUP(L$2+$A4684,Sheet2!BX:NK,2,0),""),"")</f>
        <v/>
      </c>
      <c r="L4684" t="str">
        <f>IF(OR(HLOOKUP(L$2+$A4684,Sheet2!BX:NK,$B4684,0),HLOOKUP(L$2+$A4684,Sheet2!BX:NK,$B4684,0)&lt;&gt;""),HLOOKUP(L$2+$A4684,Sheet2!BX:NK,$B4684,0),"")</f>
        <v/>
      </c>
      <c r="M4684" t="str">
        <f>IF(OR(HLOOKUP(M$2+$A4684,Sheet2!BY:NL,$B4684,0),HLOOKUP(M$2+$A4684,Sheet2!BY:NL,$B4684,0)&lt;&gt;""),HLOOKUP(M$2+$A4684,Sheet2!BY:NL,$B4684,0),"")</f>
        <v/>
      </c>
      <c r="N4684" t="str">
        <f>IF(OR(HLOOKUP(N$2+$A4684,Sheet2!BZ:NM,$B4684,0),HLOOKUP(N$2+$A4684,Sheet2!BZ:NM,$B4684,0)&lt;&gt;""),HLOOKUP(N$2+$A4684,Sheet2!BZ:NM,$B4684,0),"")</f>
        <v/>
      </c>
      <c r="O4684" t="str">
        <f>IF(OR(HLOOKUP(O$2+$A4684,Sheet2!CA:NN,$B4684,0),HLOOKUP(O$2+$A4684,Sheet2!CA:NN,$B4684,0)&lt;&gt;""),HLOOKUP(O$2+$A4684,Sheet2!CA:NN,$B4684,0),"")</f>
        <v/>
      </c>
      <c r="P4684" t="str">
        <f>IF(OR(HLOOKUP(P$2+$A4684,Sheet2!CB:NO,$B4684,0),HLOOKUP(P$2+$A4684,Sheet2!CB:NO,$B4684,0)&lt;&gt;""),HLOOKUP(P$2+$A4684,Sheet2!CB:NO,$B4684,0),"")</f>
        <v/>
      </c>
      <c r="Q4684" t="str">
        <f>IF(OR(HLOOKUP(Q$2+$A4684,Sheet2!CC:NO,$B4684,0),HLOOKUP(Q$2+$A4684,Sheet2!CC:NO,$B4684,0)&lt;&gt;""),HLOOKUP(Q$2+$A4684,Sheet2!CC:NO,$B4684,0),"")</f>
        <v/>
      </c>
    </row>
    <row r="4685" spans="1:17" x14ac:dyDescent="0.25">
      <c r="A4685" s="64">
        <f t="shared" si="587"/>
        <v>6</v>
      </c>
      <c r="B4685" s="64">
        <f t="shared" si="588"/>
        <v>473</v>
      </c>
      <c r="C4685" s="64">
        <f t="shared" si="589"/>
        <v>2</v>
      </c>
      <c r="D4685" s="64">
        <f t="shared" si="590"/>
        <v>469</v>
      </c>
      <c r="E4685" s="64">
        <f t="shared" si="591"/>
        <v>2341</v>
      </c>
      <c r="F4685" s="64" t="str">
        <f t="shared" si="584"/>
        <v/>
      </c>
      <c r="G4685" s="64" t="str">
        <f t="shared" si="585"/>
        <v/>
      </c>
      <c r="H4685" s="64" t="str">
        <f t="shared" si="586"/>
        <v/>
      </c>
      <c r="I4685" s="80" t="str">
        <f>IFERROR(VLOOKUP(D4685,Sheet2!A:B,2,0),"")</f>
        <v/>
      </c>
      <c r="J4685" s="64" t="str">
        <f>IFERROR(IF(I4685&lt;&gt;"",VLOOKUP(I4685,Sheet2!B:C,2,0),""),"")</f>
        <v/>
      </c>
      <c r="K4685" s="64" t="str">
        <f>IFERROR( IF(I4685&lt;&gt;"", HLOOKUP(L$2+$A4685,Sheet2!BX:NK,2,0),""),"")</f>
        <v/>
      </c>
      <c r="L4685" t="str">
        <f>IF(OR(HLOOKUP(L$2+$A4685,Sheet2!BX:NK,$B4685,0),HLOOKUP(L$2+$A4685,Sheet2!BX:NK,$B4685,0)&lt;&gt;""),HLOOKUP(L$2+$A4685,Sheet2!BX:NK,$B4685,0),"")</f>
        <v/>
      </c>
      <c r="M4685" t="str">
        <f>IF(OR(HLOOKUP(M$2+$A4685,Sheet2!BY:NL,$B4685,0),HLOOKUP(M$2+$A4685,Sheet2!BY:NL,$B4685,0)&lt;&gt;""),HLOOKUP(M$2+$A4685,Sheet2!BY:NL,$B4685,0),"")</f>
        <v/>
      </c>
      <c r="N4685" t="str">
        <f>IF(OR(HLOOKUP(N$2+$A4685,Sheet2!BZ:NM,$B4685,0),HLOOKUP(N$2+$A4685,Sheet2!BZ:NM,$B4685,0)&lt;&gt;""),HLOOKUP(N$2+$A4685,Sheet2!BZ:NM,$B4685,0),"")</f>
        <v/>
      </c>
      <c r="O4685" t="str">
        <f>IF(OR(HLOOKUP(O$2+$A4685,Sheet2!CA:NN,$B4685,0),HLOOKUP(O$2+$A4685,Sheet2!CA:NN,$B4685,0)&lt;&gt;""),HLOOKUP(O$2+$A4685,Sheet2!CA:NN,$B4685,0),"")</f>
        <v/>
      </c>
      <c r="P4685" t="str">
        <f>IF(OR(HLOOKUP(P$2+$A4685,Sheet2!CB:NO,$B4685,0),HLOOKUP(P$2+$A4685,Sheet2!CB:NO,$B4685,0)&lt;&gt;""),HLOOKUP(P$2+$A4685,Sheet2!CB:NO,$B4685,0),"")</f>
        <v/>
      </c>
      <c r="Q4685" t="str">
        <f>IF(OR(HLOOKUP(Q$2+$A4685,Sheet2!CC:NO,$B4685,0),HLOOKUP(Q$2+$A4685,Sheet2!CC:NO,$B4685,0)&lt;&gt;""),HLOOKUP(Q$2+$A4685,Sheet2!CC:NO,$B4685,0),"")</f>
        <v/>
      </c>
    </row>
    <row r="4686" spans="1:17" x14ac:dyDescent="0.25">
      <c r="A4686" s="64">
        <f t="shared" si="587"/>
        <v>12</v>
      </c>
      <c r="B4686" s="64">
        <f t="shared" si="588"/>
        <v>473</v>
      </c>
      <c r="C4686" s="64">
        <f t="shared" si="589"/>
        <v>3</v>
      </c>
      <c r="D4686" s="64">
        <f t="shared" si="590"/>
        <v>469</v>
      </c>
      <c r="E4686" s="64">
        <f t="shared" si="591"/>
        <v>2341</v>
      </c>
      <c r="F4686" s="64" t="str">
        <f t="shared" si="584"/>
        <v/>
      </c>
      <c r="G4686" s="64" t="str">
        <f t="shared" si="585"/>
        <v/>
      </c>
      <c r="H4686" s="64" t="str">
        <f t="shared" si="586"/>
        <v/>
      </c>
      <c r="I4686" s="80" t="str">
        <f>IFERROR(VLOOKUP(D4686,Sheet2!A:B,2,0),"")</f>
        <v/>
      </c>
      <c r="J4686" s="64" t="str">
        <f>IFERROR(IF(I4686&lt;&gt;"",VLOOKUP(I4686,Sheet2!B:C,2,0),""),"")</f>
        <v/>
      </c>
      <c r="K4686" s="64" t="str">
        <f>IFERROR( IF(I4686&lt;&gt;"", HLOOKUP(L$2+$A4686,Sheet2!BX:NK,2,0),""),"")</f>
        <v/>
      </c>
      <c r="L4686" t="str">
        <f>IF(OR(HLOOKUP(L$2+$A4686,Sheet2!BX:NK,$B4686,0),HLOOKUP(L$2+$A4686,Sheet2!BX:NK,$B4686,0)&lt;&gt;""),HLOOKUP(L$2+$A4686,Sheet2!BX:NK,$B4686,0),"")</f>
        <v/>
      </c>
      <c r="M4686" t="str">
        <f>IF(OR(HLOOKUP(M$2+$A4686,Sheet2!BY:NL,$B4686,0),HLOOKUP(M$2+$A4686,Sheet2!BY:NL,$B4686,0)&lt;&gt;""),HLOOKUP(M$2+$A4686,Sheet2!BY:NL,$B4686,0),"")</f>
        <v/>
      </c>
      <c r="N4686" t="str">
        <f>IF(OR(HLOOKUP(N$2+$A4686,Sheet2!BZ:NM,$B4686,0),HLOOKUP(N$2+$A4686,Sheet2!BZ:NM,$B4686,0)&lt;&gt;""),HLOOKUP(N$2+$A4686,Sheet2!BZ:NM,$B4686,0),"")</f>
        <v/>
      </c>
      <c r="O4686" t="str">
        <f>IF(OR(HLOOKUP(O$2+$A4686,Sheet2!CA:NN,$B4686,0),HLOOKUP(O$2+$A4686,Sheet2!CA:NN,$B4686,0)&lt;&gt;""),HLOOKUP(O$2+$A4686,Sheet2!CA:NN,$B4686,0),"")</f>
        <v/>
      </c>
      <c r="P4686" t="str">
        <f>IF(OR(HLOOKUP(P$2+$A4686,Sheet2!CB:NO,$B4686,0),HLOOKUP(P$2+$A4686,Sheet2!CB:NO,$B4686,0)&lt;&gt;""),HLOOKUP(P$2+$A4686,Sheet2!CB:NO,$B4686,0),"")</f>
        <v/>
      </c>
      <c r="Q4686" t="str">
        <f>IF(OR(HLOOKUP(Q$2+$A4686,Sheet2!CC:NO,$B4686,0),HLOOKUP(Q$2+$A4686,Sheet2!CC:NO,$B4686,0)&lt;&gt;""),HLOOKUP(Q$2+$A4686,Sheet2!CC:NO,$B4686,0),"")</f>
        <v/>
      </c>
    </row>
    <row r="4687" spans="1:17" x14ac:dyDescent="0.25">
      <c r="A4687" s="64">
        <f t="shared" si="587"/>
        <v>18</v>
      </c>
      <c r="B4687" s="64">
        <f t="shared" si="588"/>
        <v>473</v>
      </c>
      <c r="C4687" s="64">
        <f t="shared" si="589"/>
        <v>4</v>
      </c>
      <c r="D4687" s="64">
        <f t="shared" si="590"/>
        <v>469</v>
      </c>
      <c r="E4687" s="64">
        <f t="shared" si="591"/>
        <v>2341</v>
      </c>
      <c r="F4687" s="64" t="str">
        <f t="shared" si="584"/>
        <v/>
      </c>
      <c r="G4687" s="64" t="str">
        <f t="shared" si="585"/>
        <v/>
      </c>
      <c r="H4687" s="64" t="str">
        <f t="shared" si="586"/>
        <v/>
      </c>
      <c r="I4687" s="80" t="str">
        <f>IFERROR(VLOOKUP(D4687,Sheet2!A:B,2,0),"")</f>
        <v/>
      </c>
      <c r="J4687" s="64" t="str">
        <f>IFERROR(IF(I4687&lt;&gt;"",VLOOKUP(I4687,Sheet2!B:C,2,0),""),"")</f>
        <v/>
      </c>
      <c r="K4687" s="64" t="str">
        <f>IFERROR( IF(I4687&lt;&gt;"", HLOOKUP(L$2+$A4687,Sheet2!BX:NK,2,0),""),"")</f>
        <v/>
      </c>
      <c r="L4687" t="str">
        <f>IF(OR(HLOOKUP(L$2+$A4687,Sheet2!BX:NK,$B4687,0),HLOOKUP(L$2+$A4687,Sheet2!BX:NK,$B4687,0)&lt;&gt;""),HLOOKUP(L$2+$A4687,Sheet2!BX:NK,$B4687,0),"")</f>
        <v/>
      </c>
      <c r="M4687" t="str">
        <f>IF(OR(HLOOKUP(M$2+$A4687,Sheet2!BY:NL,$B4687,0),HLOOKUP(M$2+$A4687,Sheet2!BY:NL,$B4687,0)&lt;&gt;""),HLOOKUP(M$2+$A4687,Sheet2!BY:NL,$B4687,0),"")</f>
        <v/>
      </c>
      <c r="N4687" t="str">
        <f>IF(OR(HLOOKUP(N$2+$A4687,Sheet2!BZ:NM,$B4687,0),HLOOKUP(N$2+$A4687,Sheet2!BZ:NM,$B4687,0)&lt;&gt;""),HLOOKUP(N$2+$A4687,Sheet2!BZ:NM,$B4687,0),"")</f>
        <v/>
      </c>
      <c r="O4687" t="str">
        <f>IF(OR(HLOOKUP(O$2+$A4687,Sheet2!CA:NN,$B4687,0),HLOOKUP(O$2+$A4687,Sheet2!CA:NN,$B4687,0)&lt;&gt;""),HLOOKUP(O$2+$A4687,Sheet2!CA:NN,$B4687,0),"")</f>
        <v/>
      </c>
      <c r="P4687" t="str">
        <f>IF(OR(HLOOKUP(P$2+$A4687,Sheet2!CB:NO,$B4687,0),HLOOKUP(P$2+$A4687,Sheet2!CB:NO,$B4687,0)&lt;&gt;""),HLOOKUP(P$2+$A4687,Sheet2!CB:NO,$B4687,0),"")</f>
        <v/>
      </c>
      <c r="Q4687" t="str">
        <f>IF(OR(HLOOKUP(Q$2+$A4687,Sheet2!CC:NO,$B4687,0),HLOOKUP(Q$2+$A4687,Sheet2!CC:NO,$B4687,0)&lt;&gt;""),HLOOKUP(Q$2+$A4687,Sheet2!CC:NO,$B4687,0),"")</f>
        <v/>
      </c>
    </row>
    <row r="4688" spans="1:17" x14ac:dyDescent="0.25">
      <c r="A4688" s="64">
        <f t="shared" si="587"/>
        <v>24</v>
      </c>
      <c r="B4688" s="64">
        <f t="shared" si="588"/>
        <v>473</v>
      </c>
      <c r="C4688" s="64">
        <f t="shared" si="589"/>
        <v>5</v>
      </c>
      <c r="D4688" s="64">
        <f t="shared" si="590"/>
        <v>469</v>
      </c>
      <c r="E4688" s="64">
        <f t="shared" si="591"/>
        <v>2341</v>
      </c>
      <c r="F4688" s="64" t="str">
        <f t="shared" si="584"/>
        <v/>
      </c>
      <c r="G4688" s="64" t="str">
        <f t="shared" si="585"/>
        <v/>
      </c>
      <c r="H4688" s="64" t="str">
        <f t="shared" si="586"/>
        <v/>
      </c>
      <c r="I4688" s="80" t="str">
        <f>IFERROR(VLOOKUP(D4688,Sheet2!A:B,2,0),"")</f>
        <v/>
      </c>
      <c r="J4688" s="64" t="str">
        <f>IFERROR(IF(I4688&lt;&gt;"",VLOOKUP(I4688,Sheet2!B:C,2,0),""),"")</f>
        <v/>
      </c>
      <c r="K4688" s="64" t="str">
        <f>IFERROR( IF(I4688&lt;&gt;"", HLOOKUP(L$2+$A4688,Sheet2!BX:NK,2,0),""),"")</f>
        <v/>
      </c>
      <c r="L4688" t="str">
        <f>IF(OR(HLOOKUP(L$2+$A4688,Sheet2!BX:NK,$B4688,0),HLOOKUP(L$2+$A4688,Sheet2!BX:NK,$B4688,0)&lt;&gt;""),HLOOKUP(L$2+$A4688,Sheet2!BX:NK,$B4688,0),"")</f>
        <v/>
      </c>
      <c r="M4688" t="str">
        <f>IF(OR(HLOOKUP(M$2+$A4688,Sheet2!BY:NL,$B4688,0),HLOOKUP(M$2+$A4688,Sheet2!BY:NL,$B4688,0)&lt;&gt;""),HLOOKUP(M$2+$A4688,Sheet2!BY:NL,$B4688,0),"")</f>
        <v/>
      </c>
      <c r="N4688" t="str">
        <f>IF(OR(HLOOKUP(N$2+$A4688,Sheet2!BZ:NM,$B4688,0),HLOOKUP(N$2+$A4688,Sheet2!BZ:NM,$B4688,0)&lt;&gt;""),HLOOKUP(N$2+$A4688,Sheet2!BZ:NM,$B4688,0),"")</f>
        <v/>
      </c>
      <c r="O4688" t="str">
        <f>IF(OR(HLOOKUP(O$2+$A4688,Sheet2!CA:NN,$B4688,0),HLOOKUP(O$2+$A4688,Sheet2!CA:NN,$B4688,0)&lt;&gt;""),HLOOKUP(O$2+$A4688,Sheet2!CA:NN,$B4688,0),"")</f>
        <v/>
      </c>
      <c r="P4688" t="str">
        <f>IF(OR(HLOOKUP(P$2+$A4688,Sheet2!CB:NO,$B4688,0),HLOOKUP(P$2+$A4688,Sheet2!CB:NO,$B4688,0)&lt;&gt;""),HLOOKUP(P$2+$A4688,Sheet2!CB:NO,$B4688,0),"")</f>
        <v/>
      </c>
      <c r="Q4688" t="str">
        <f>IF(OR(HLOOKUP(Q$2+$A4688,Sheet2!CC:NO,$B4688,0),HLOOKUP(Q$2+$A4688,Sheet2!CC:NO,$B4688,0)&lt;&gt;""),HLOOKUP(Q$2+$A4688,Sheet2!CC:NO,$B4688,0),"")</f>
        <v/>
      </c>
    </row>
    <row r="4689" spans="1:17" x14ac:dyDescent="0.25">
      <c r="A4689" s="64">
        <f t="shared" si="587"/>
        <v>30</v>
      </c>
      <c r="B4689" s="64">
        <f t="shared" si="588"/>
        <v>473</v>
      </c>
      <c r="C4689" s="64">
        <f t="shared" si="589"/>
        <v>6</v>
      </c>
      <c r="D4689" s="64">
        <f t="shared" si="590"/>
        <v>469</v>
      </c>
      <c r="E4689" s="64">
        <f t="shared" si="591"/>
        <v>2341</v>
      </c>
      <c r="F4689" s="64" t="str">
        <f t="shared" si="584"/>
        <v/>
      </c>
      <c r="G4689" s="64" t="str">
        <f t="shared" si="585"/>
        <v/>
      </c>
      <c r="H4689" s="64" t="str">
        <f t="shared" si="586"/>
        <v/>
      </c>
      <c r="I4689" s="80" t="str">
        <f>IFERROR(VLOOKUP(D4689,Sheet2!A:B,2,0),"")</f>
        <v/>
      </c>
      <c r="J4689" s="64" t="str">
        <f>IFERROR(IF(I4689&lt;&gt;"",VLOOKUP(I4689,Sheet2!B:C,2,0),""),"")</f>
        <v/>
      </c>
      <c r="K4689" s="64" t="str">
        <f>IFERROR( IF(I4689&lt;&gt;"", HLOOKUP(L$2+$A4689,Sheet2!BX:NK,2,0),""),"")</f>
        <v/>
      </c>
      <c r="L4689" t="str">
        <f>IF(OR(HLOOKUP(L$2+$A4689,Sheet2!BX:NK,$B4689,0),HLOOKUP(L$2+$A4689,Sheet2!BX:NK,$B4689,0)&lt;&gt;""),HLOOKUP(L$2+$A4689,Sheet2!BX:NK,$B4689,0),"")</f>
        <v/>
      </c>
      <c r="M4689" t="str">
        <f>IF(OR(HLOOKUP(M$2+$A4689,Sheet2!BY:NL,$B4689,0),HLOOKUP(M$2+$A4689,Sheet2!BY:NL,$B4689,0)&lt;&gt;""),HLOOKUP(M$2+$A4689,Sheet2!BY:NL,$B4689,0),"")</f>
        <v/>
      </c>
      <c r="N4689" t="str">
        <f>IF(OR(HLOOKUP(N$2+$A4689,Sheet2!BZ:NM,$B4689,0),HLOOKUP(N$2+$A4689,Sheet2!BZ:NM,$B4689,0)&lt;&gt;""),HLOOKUP(N$2+$A4689,Sheet2!BZ:NM,$B4689,0),"")</f>
        <v/>
      </c>
      <c r="O4689" t="str">
        <f>IF(OR(HLOOKUP(O$2+$A4689,Sheet2!CA:NN,$B4689,0),HLOOKUP(O$2+$A4689,Sheet2!CA:NN,$B4689,0)&lt;&gt;""),HLOOKUP(O$2+$A4689,Sheet2!CA:NN,$B4689,0),"")</f>
        <v/>
      </c>
      <c r="P4689" t="str">
        <f>IF(OR(HLOOKUP(P$2+$A4689,Sheet2!CB:NO,$B4689,0),HLOOKUP(P$2+$A4689,Sheet2!CB:NO,$B4689,0)&lt;&gt;""),HLOOKUP(P$2+$A4689,Sheet2!CB:NO,$B4689,0),"")</f>
        <v/>
      </c>
      <c r="Q4689" t="str">
        <f>IF(OR(HLOOKUP(Q$2+$A4689,Sheet2!CC:NO,$B4689,0),HLOOKUP(Q$2+$A4689,Sheet2!CC:NO,$B4689,0)&lt;&gt;""),HLOOKUP(Q$2+$A4689,Sheet2!CC:NO,$B4689,0),"")</f>
        <v/>
      </c>
    </row>
    <row r="4690" spans="1:17" x14ac:dyDescent="0.25">
      <c r="A4690" s="64">
        <f t="shared" si="587"/>
        <v>36</v>
      </c>
      <c r="B4690" s="64">
        <f t="shared" si="588"/>
        <v>473</v>
      </c>
      <c r="C4690" s="64">
        <f t="shared" si="589"/>
        <v>7</v>
      </c>
      <c r="D4690" s="64">
        <f t="shared" si="590"/>
        <v>469</v>
      </c>
      <c r="E4690" s="64">
        <f t="shared" si="591"/>
        <v>2341</v>
      </c>
      <c r="F4690" s="64" t="str">
        <f t="shared" si="584"/>
        <v/>
      </c>
      <c r="G4690" s="64" t="str">
        <f t="shared" si="585"/>
        <v/>
      </c>
      <c r="H4690" s="64" t="str">
        <f t="shared" si="586"/>
        <v/>
      </c>
      <c r="I4690" s="80" t="str">
        <f>IFERROR(VLOOKUP(D4690,Sheet2!A:B,2,0),"")</f>
        <v/>
      </c>
      <c r="J4690" s="64" t="str">
        <f>IFERROR(IF(I4690&lt;&gt;"",VLOOKUP(I4690,Sheet2!B:C,2,0),""),"")</f>
        <v/>
      </c>
      <c r="K4690" s="64" t="str">
        <f>IFERROR( IF(I4690&lt;&gt;"", HLOOKUP(L$2+$A4690,Sheet2!BX:NK,2,0),""),"")</f>
        <v/>
      </c>
      <c r="L4690" t="str">
        <f>IF(OR(HLOOKUP(L$2+$A4690,Sheet2!BX:NK,$B4690,0),HLOOKUP(L$2+$A4690,Sheet2!BX:NK,$B4690,0)&lt;&gt;""),HLOOKUP(L$2+$A4690,Sheet2!BX:NK,$B4690,0),"")</f>
        <v/>
      </c>
      <c r="M4690" t="str">
        <f>IF(OR(HLOOKUP(M$2+$A4690,Sheet2!BY:NL,$B4690,0),HLOOKUP(M$2+$A4690,Sheet2!BY:NL,$B4690,0)&lt;&gt;""),HLOOKUP(M$2+$A4690,Sheet2!BY:NL,$B4690,0),"")</f>
        <v/>
      </c>
      <c r="N4690" t="str">
        <f>IF(OR(HLOOKUP(N$2+$A4690,Sheet2!BZ:NM,$B4690,0),HLOOKUP(N$2+$A4690,Sheet2!BZ:NM,$B4690,0)&lt;&gt;""),HLOOKUP(N$2+$A4690,Sheet2!BZ:NM,$B4690,0),"")</f>
        <v/>
      </c>
      <c r="O4690" t="str">
        <f>IF(OR(HLOOKUP(O$2+$A4690,Sheet2!CA:NN,$B4690,0),HLOOKUP(O$2+$A4690,Sheet2!CA:NN,$B4690,0)&lt;&gt;""),HLOOKUP(O$2+$A4690,Sheet2!CA:NN,$B4690,0),"")</f>
        <v/>
      </c>
      <c r="P4690" t="str">
        <f>IF(OR(HLOOKUP(P$2+$A4690,Sheet2!CB:NO,$B4690,0),HLOOKUP(P$2+$A4690,Sheet2!CB:NO,$B4690,0)&lt;&gt;""),HLOOKUP(P$2+$A4690,Sheet2!CB:NO,$B4690,0),"")</f>
        <v/>
      </c>
      <c r="Q4690" t="str">
        <f>IF(OR(HLOOKUP(Q$2+$A4690,Sheet2!CC:NO,$B4690,0),HLOOKUP(Q$2+$A4690,Sheet2!CC:NO,$B4690,0)&lt;&gt;""),HLOOKUP(Q$2+$A4690,Sheet2!CC:NO,$B4690,0),"")</f>
        <v/>
      </c>
    </row>
    <row r="4691" spans="1:17" x14ac:dyDescent="0.25">
      <c r="A4691" s="64">
        <f t="shared" si="587"/>
        <v>42</v>
      </c>
      <c r="B4691" s="64">
        <f t="shared" si="588"/>
        <v>473</v>
      </c>
      <c r="C4691" s="64">
        <f t="shared" si="589"/>
        <v>8</v>
      </c>
      <c r="D4691" s="64">
        <f t="shared" si="590"/>
        <v>469</v>
      </c>
      <c r="E4691" s="64">
        <f t="shared" si="591"/>
        <v>2341</v>
      </c>
      <c r="F4691" s="64" t="str">
        <f t="shared" si="584"/>
        <v/>
      </c>
      <c r="G4691" s="64" t="str">
        <f t="shared" si="585"/>
        <v/>
      </c>
      <c r="H4691" s="64" t="str">
        <f t="shared" si="586"/>
        <v/>
      </c>
      <c r="I4691" s="80" t="str">
        <f>IFERROR(VLOOKUP(D4691,Sheet2!A:B,2,0),"")</f>
        <v/>
      </c>
      <c r="J4691" s="64" t="str">
        <f>IFERROR(IF(I4691&lt;&gt;"",VLOOKUP(I4691,Sheet2!B:C,2,0),""),"")</f>
        <v/>
      </c>
      <c r="K4691" s="64" t="str">
        <f>IFERROR( IF(I4691&lt;&gt;"", HLOOKUP(L$2+$A4691,Sheet2!BX:NK,2,0),""),"")</f>
        <v/>
      </c>
      <c r="L4691" t="str">
        <f>IF(OR(HLOOKUP(L$2+$A4691,Sheet2!BX:NK,$B4691,0),HLOOKUP(L$2+$A4691,Sheet2!BX:NK,$B4691,0)&lt;&gt;""),HLOOKUP(L$2+$A4691,Sheet2!BX:NK,$B4691,0),"")</f>
        <v/>
      </c>
      <c r="M4691" t="str">
        <f>IF(OR(HLOOKUP(M$2+$A4691,Sheet2!BY:NL,$B4691,0),HLOOKUP(M$2+$A4691,Sheet2!BY:NL,$B4691,0)&lt;&gt;""),HLOOKUP(M$2+$A4691,Sheet2!BY:NL,$B4691,0),"")</f>
        <v/>
      </c>
      <c r="N4691" t="str">
        <f>IF(OR(HLOOKUP(N$2+$A4691,Sheet2!BZ:NM,$B4691,0),HLOOKUP(N$2+$A4691,Sheet2!BZ:NM,$B4691,0)&lt;&gt;""),HLOOKUP(N$2+$A4691,Sheet2!BZ:NM,$B4691,0),"")</f>
        <v/>
      </c>
      <c r="O4691" t="str">
        <f>IF(OR(HLOOKUP(O$2+$A4691,Sheet2!CA:NN,$B4691,0),HLOOKUP(O$2+$A4691,Sheet2!CA:NN,$B4691,0)&lt;&gt;""),HLOOKUP(O$2+$A4691,Sheet2!CA:NN,$B4691,0),"")</f>
        <v/>
      </c>
      <c r="P4691" t="str">
        <f>IF(OR(HLOOKUP(P$2+$A4691,Sheet2!CB:NO,$B4691,0),HLOOKUP(P$2+$A4691,Sheet2!CB:NO,$B4691,0)&lt;&gt;""),HLOOKUP(P$2+$A4691,Sheet2!CB:NO,$B4691,0),"")</f>
        <v/>
      </c>
      <c r="Q4691" t="str">
        <f>IF(OR(HLOOKUP(Q$2+$A4691,Sheet2!CC:NO,$B4691,0),HLOOKUP(Q$2+$A4691,Sheet2!CC:NO,$B4691,0)&lt;&gt;""),HLOOKUP(Q$2+$A4691,Sheet2!CC:NO,$B4691,0),"")</f>
        <v/>
      </c>
    </row>
    <row r="4692" spans="1:17" x14ac:dyDescent="0.25">
      <c r="A4692" s="64">
        <f t="shared" si="587"/>
        <v>48</v>
      </c>
      <c r="B4692" s="64">
        <f t="shared" si="588"/>
        <v>473</v>
      </c>
      <c r="C4692" s="64">
        <f t="shared" si="589"/>
        <v>9</v>
      </c>
      <c r="D4692" s="64">
        <f t="shared" si="590"/>
        <v>469</v>
      </c>
      <c r="E4692" s="64">
        <f t="shared" si="591"/>
        <v>2341</v>
      </c>
      <c r="F4692" s="64" t="str">
        <f t="shared" si="584"/>
        <v/>
      </c>
      <c r="G4692" s="64" t="str">
        <f t="shared" si="585"/>
        <v/>
      </c>
      <c r="H4692" s="64" t="str">
        <f t="shared" si="586"/>
        <v/>
      </c>
      <c r="I4692" s="80" t="str">
        <f>IFERROR(VLOOKUP(D4692,Sheet2!A:B,2,0),"")</f>
        <v/>
      </c>
      <c r="J4692" s="64" t="str">
        <f>IFERROR(IF(I4692&lt;&gt;"",VLOOKUP(I4692,Sheet2!B:C,2,0),""),"")</f>
        <v/>
      </c>
      <c r="K4692" s="64" t="str">
        <f>IFERROR( IF(I4692&lt;&gt;"", HLOOKUP(L$2+$A4692,Sheet2!BX:NK,2,0),""),"")</f>
        <v/>
      </c>
      <c r="L4692" t="str">
        <f>IF(OR(HLOOKUP(L$2+$A4692,Sheet2!BX:NK,$B4692,0),HLOOKUP(L$2+$A4692,Sheet2!BX:NK,$B4692,0)&lt;&gt;""),HLOOKUP(L$2+$A4692,Sheet2!BX:NK,$B4692,0),"")</f>
        <v/>
      </c>
      <c r="M4692" t="str">
        <f>IF(OR(HLOOKUP(M$2+$A4692,Sheet2!BY:NL,$B4692,0),HLOOKUP(M$2+$A4692,Sheet2!BY:NL,$B4692,0)&lt;&gt;""),HLOOKUP(M$2+$A4692,Sheet2!BY:NL,$B4692,0),"")</f>
        <v/>
      </c>
      <c r="N4692" t="str">
        <f>IF(OR(HLOOKUP(N$2+$A4692,Sheet2!BZ:NM,$B4692,0),HLOOKUP(N$2+$A4692,Sheet2!BZ:NM,$B4692,0)&lt;&gt;""),HLOOKUP(N$2+$A4692,Sheet2!BZ:NM,$B4692,0),"")</f>
        <v/>
      </c>
      <c r="O4692" t="str">
        <f>IF(OR(HLOOKUP(O$2+$A4692,Sheet2!CA:NN,$B4692,0),HLOOKUP(O$2+$A4692,Sheet2!CA:NN,$B4692,0)&lt;&gt;""),HLOOKUP(O$2+$A4692,Sheet2!CA:NN,$B4692,0),"")</f>
        <v/>
      </c>
      <c r="P4692" t="str">
        <f>IF(OR(HLOOKUP(P$2+$A4692,Sheet2!CB:NO,$B4692,0),HLOOKUP(P$2+$A4692,Sheet2!CB:NO,$B4692,0)&lt;&gt;""),HLOOKUP(P$2+$A4692,Sheet2!CB:NO,$B4692,0),"")</f>
        <v/>
      </c>
      <c r="Q4692" t="str">
        <f>IF(OR(HLOOKUP(Q$2+$A4692,Sheet2!CC:NO,$B4692,0),HLOOKUP(Q$2+$A4692,Sheet2!CC:NO,$B4692,0)&lt;&gt;""),HLOOKUP(Q$2+$A4692,Sheet2!CC:NO,$B4692,0),"")</f>
        <v/>
      </c>
    </row>
    <row r="4693" spans="1:17" x14ac:dyDescent="0.25">
      <c r="A4693" s="64">
        <f t="shared" si="587"/>
        <v>54</v>
      </c>
      <c r="B4693" s="64">
        <f t="shared" si="588"/>
        <v>473</v>
      </c>
      <c r="C4693" s="64">
        <f t="shared" si="589"/>
        <v>10</v>
      </c>
      <c r="D4693" s="64">
        <f t="shared" si="590"/>
        <v>469</v>
      </c>
      <c r="E4693" s="64">
        <f t="shared" si="591"/>
        <v>2341</v>
      </c>
      <c r="F4693" s="64" t="str">
        <f t="shared" si="584"/>
        <v/>
      </c>
      <c r="G4693" s="64" t="str">
        <f t="shared" si="585"/>
        <v/>
      </c>
      <c r="H4693" s="64" t="str">
        <f t="shared" si="586"/>
        <v/>
      </c>
      <c r="I4693" s="80" t="str">
        <f>IFERROR(VLOOKUP(D4693,Sheet2!A:B,2,0),"")</f>
        <v/>
      </c>
      <c r="J4693" s="64" t="str">
        <f>IFERROR(IF(I4693&lt;&gt;"",VLOOKUP(I4693,Sheet2!B:C,2,0),""),"")</f>
        <v/>
      </c>
      <c r="K4693" s="64" t="str">
        <f>IFERROR( IF(I4693&lt;&gt;"", HLOOKUP(L$2+$A4693,Sheet2!BX:NK,2,0),""),"")</f>
        <v/>
      </c>
      <c r="L4693" t="str">
        <f>IF(OR(HLOOKUP(L$2+$A4693,Sheet2!BX:NK,$B4693,0),HLOOKUP(L$2+$A4693,Sheet2!BX:NK,$B4693,0)&lt;&gt;""),HLOOKUP(L$2+$A4693,Sheet2!BX:NK,$B4693,0),"")</f>
        <v/>
      </c>
      <c r="M4693" t="str">
        <f>IF(OR(HLOOKUP(M$2+$A4693,Sheet2!BY:NL,$B4693,0),HLOOKUP(M$2+$A4693,Sheet2!BY:NL,$B4693,0)&lt;&gt;""),HLOOKUP(M$2+$A4693,Sheet2!BY:NL,$B4693,0),"")</f>
        <v/>
      </c>
      <c r="N4693" t="str">
        <f>IF(OR(HLOOKUP(N$2+$A4693,Sheet2!BZ:NM,$B4693,0),HLOOKUP(N$2+$A4693,Sheet2!BZ:NM,$B4693,0)&lt;&gt;""),HLOOKUP(N$2+$A4693,Sheet2!BZ:NM,$B4693,0),"")</f>
        <v/>
      </c>
      <c r="O4693" t="str">
        <f>IF(OR(HLOOKUP(O$2+$A4693,Sheet2!CA:NN,$B4693,0),HLOOKUP(O$2+$A4693,Sheet2!CA:NN,$B4693,0)&lt;&gt;""),HLOOKUP(O$2+$A4693,Sheet2!CA:NN,$B4693,0),"")</f>
        <v/>
      </c>
      <c r="P4693" t="str">
        <f>IF(OR(HLOOKUP(P$2+$A4693,Sheet2!CB:NO,$B4693,0),HLOOKUP(P$2+$A4693,Sheet2!CB:NO,$B4693,0)&lt;&gt;""),HLOOKUP(P$2+$A4693,Sheet2!CB:NO,$B4693,0),"")</f>
        <v/>
      </c>
      <c r="Q4693" t="str">
        <f>IF(OR(HLOOKUP(Q$2+$A4693,Sheet2!CC:NO,$B4693,0),HLOOKUP(Q$2+$A4693,Sheet2!CC:NO,$B4693,0)&lt;&gt;""),HLOOKUP(Q$2+$A4693,Sheet2!CC:NO,$B4693,0),"")</f>
        <v/>
      </c>
    </row>
    <row r="4694" spans="1:17" x14ac:dyDescent="0.25">
      <c r="A4694" s="64">
        <f t="shared" si="587"/>
        <v>0</v>
      </c>
      <c r="B4694" s="64">
        <f t="shared" si="588"/>
        <v>474</v>
      </c>
      <c r="C4694" s="64">
        <f t="shared" si="589"/>
        <v>1</v>
      </c>
      <c r="D4694" s="64">
        <f t="shared" si="590"/>
        <v>470</v>
      </c>
      <c r="E4694" s="64">
        <f t="shared" si="591"/>
        <v>2346</v>
      </c>
      <c r="F4694" s="64" t="str">
        <f t="shared" si="584"/>
        <v/>
      </c>
      <c r="G4694" s="64" t="str">
        <f t="shared" si="585"/>
        <v/>
      </c>
      <c r="H4694" s="64" t="str">
        <f t="shared" si="586"/>
        <v/>
      </c>
      <c r="I4694" s="80" t="str">
        <f>IFERROR(VLOOKUP(D4694,Sheet2!A:B,2,0),"")</f>
        <v/>
      </c>
      <c r="J4694" s="64" t="str">
        <f>IFERROR(IF(I4694&lt;&gt;"",VLOOKUP(I4694,Sheet2!B:C,2,0),""),"")</f>
        <v/>
      </c>
      <c r="K4694" s="64" t="str">
        <f>IFERROR( IF(I4694&lt;&gt;"", HLOOKUP(L$2+$A4694,Sheet2!BX:NK,2,0),""),"")</f>
        <v/>
      </c>
      <c r="L4694" t="str">
        <f>IF(OR(HLOOKUP(L$2+$A4694,Sheet2!BX:NK,$B4694,0),HLOOKUP(L$2+$A4694,Sheet2!BX:NK,$B4694,0)&lt;&gt;""),HLOOKUP(L$2+$A4694,Sheet2!BX:NK,$B4694,0),"")</f>
        <v/>
      </c>
      <c r="M4694" t="str">
        <f>IF(OR(HLOOKUP(M$2+$A4694,Sheet2!BY:NL,$B4694,0),HLOOKUP(M$2+$A4694,Sheet2!BY:NL,$B4694,0)&lt;&gt;""),HLOOKUP(M$2+$A4694,Sheet2!BY:NL,$B4694,0),"")</f>
        <v/>
      </c>
      <c r="N4694" t="str">
        <f>IF(OR(HLOOKUP(N$2+$A4694,Sheet2!BZ:NM,$B4694,0),HLOOKUP(N$2+$A4694,Sheet2!BZ:NM,$B4694,0)&lt;&gt;""),HLOOKUP(N$2+$A4694,Sheet2!BZ:NM,$B4694,0),"")</f>
        <v/>
      </c>
      <c r="O4694" t="str">
        <f>IF(OR(HLOOKUP(O$2+$A4694,Sheet2!CA:NN,$B4694,0),HLOOKUP(O$2+$A4694,Sheet2!CA:NN,$B4694,0)&lt;&gt;""),HLOOKUP(O$2+$A4694,Sheet2!CA:NN,$B4694,0),"")</f>
        <v/>
      </c>
      <c r="P4694" t="str">
        <f>IF(OR(HLOOKUP(P$2+$A4694,Sheet2!CB:NO,$B4694,0),HLOOKUP(P$2+$A4694,Sheet2!CB:NO,$B4694,0)&lt;&gt;""),HLOOKUP(P$2+$A4694,Sheet2!CB:NO,$B4694,0),"")</f>
        <v/>
      </c>
      <c r="Q4694" t="str">
        <f>IF(OR(HLOOKUP(Q$2+$A4694,Sheet2!CC:NO,$B4694,0),HLOOKUP(Q$2+$A4694,Sheet2!CC:NO,$B4694,0)&lt;&gt;""),HLOOKUP(Q$2+$A4694,Sheet2!CC:NO,$B4694,0),"")</f>
        <v/>
      </c>
    </row>
    <row r="4695" spans="1:17" x14ac:dyDescent="0.25">
      <c r="A4695" s="64">
        <f t="shared" si="587"/>
        <v>6</v>
      </c>
      <c r="B4695" s="64">
        <f t="shared" si="588"/>
        <v>474</v>
      </c>
      <c r="C4695" s="64">
        <f t="shared" si="589"/>
        <v>2</v>
      </c>
      <c r="D4695" s="64">
        <f t="shared" si="590"/>
        <v>470</v>
      </c>
      <c r="E4695" s="64">
        <f t="shared" si="591"/>
        <v>2346</v>
      </c>
      <c r="F4695" s="64" t="str">
        <f t="shared" si="584"/>
        <v/>
      </c>
      <c r="G4695" s="64" t="str">
        <f t="shared" si="585"/>
        <v/>
      </c>
      <c r="H4695" s="64" t="str">
        <f t="shared" si="586"/>
        <v/>
      </c>
      <c r="I4695" s="80" t="str">
        <f>IFERROR(VLOOKUP(D4695,Sheet2!A:B,2,0),"")</f>
        <v/>
      </c>
      <c r="J4695" s="64" t="str">
        <f>IFERROR(IF(I4695&lt;&gt;"",VLOOKUP(I4695,Sheet2!B:C,2,0),""),"")</f>
        <v/>
      </c>
      <c r="K4695" s="64" t="str">
        <f>IFERROR( IF(I4695&lt;&gt;"", HLOOKUP(L$2+$A4695,Sheet2!BX:NK,2,0),""),"")</f>
        <v/>
      </c>
      <c r="L4695" t="str">
        <f>IF(OR(HLOOKUP(L$2+$A4695,Sheet2!BX:NK,$B4695,0),HLOOKUP(L$2+$A4695,Sheet2!BX:NK,$B4695,0)&lt;&gt;""),HLOOKUP(L$2+$A4695,Sheet2!BX:NK,$B4695,0),"")</f>
        <v/>
      </c>
      <c r="M4695" t="str">
        <f>IF(OR(HLOOKUP(M$2+$A4695,Sheet2!BY:NL,$B4695,0),HLOOKUP(M$2+$A4695,Sheet2!BY:NL,$B4695,0)&lt;&gt;""),HLOOKUP(M$2+$A4695,Sheet2!BY:NL,$B4695,0),"")</f>
        <v/>
      </c>
      <c r="N4695" t="str">
        <f>IF(OR(HLOOKUP(N$2+$A4695,Sheet2!BZ:NM,$B4695,0),HLOOKUP(N$2+$A4695,Sheet2!BZ:NM,$B4695,0)&lt;&gt;""),HLOOKUP(N$2+$A4695,Sheet2!BZ:NM,$B4695,0),"")</f>
        <v/>
      </c>
      <c r="O4695" t="str">
        <f>IF(OR(HLOOKUP(O$2+$A4695,Sheet2!CA:NN,$B4695,0),HLOOKUP(O$2+$A4695,Sheet2!CA:NN,$B4695,0)&lt;&gt;""),HLOOKUP(O$2+$A4695,Sheet2!CA:NN,$B4695,0),"")</f>
        <v/>
      </c>
      <c r="P4695" t="str">
        <f>IF(OR(HLOOKUP(P$2+$A4695,Sheet2!CB:NO,$B4695,0),HLOOKUP(P$2+$A4695,Sheet2!CB:NO,$B4695,0)&lt;&gt;""),HLOOKUP(P$2+$A4695,Sheet2!CB:NO,$B4695,0),"")</f>
        <v/>
      </c>
      <c r="Q4695" t="str">
        <f>IF(OR(HLOOKUP(Q$2+$A4695,Sheet2!CC:NO,$B4695,0),HLOOKUP(Q$2+$A4695,Sheet2!CC:NO,$B4695,0)&lt;&gt;""),HLOOKUP(Q$2+$A4695,Sheet2!CC:NO,$B4695,0),"")</f>
        <v/>
      </c>
    </row>
    <row r="4696" spans="1:17" x14ac:dyDescent="0.25">
      <c r="A4696" s="64">
        <f t="shared" si="587"/>
        <v>12</v>
      </c>
      <c r="B4696" s="64">
        <f t="shared" si="588"/>
        <v>474</v>
      </c>
      <c r="C4696" s="64">
        <f t="shared" si="589"/>
        <v>3</v>
      </c>
      <c r="D4696" s="64">
        <f t="shared" si="590"/>
        <v>470</v>
      </c>
      <c r="E4696" s="64">
        <f t="shared" si="591"/>
        <v>2346</v>
      </c>
      <c r="F4696" s="64" t="str">
        <f t="shared" si="584"/>
        <v/>
      </c>
      <c r="G4696" s="64" t="str">
        <f t="shared" si="585"/>
        <v/>
      </c>
      <c r="H4696" s="64" t="str">
        <f t="shared" si="586"/>
        <v/>
      </c>
      <c r="I4696" s="80" t="str">
        <f>IFERROR(VLOOKUP(D4696,Sheet2!A:B,2,0),"")</f>
        <v/>
      </c>
      <c r="J4696" s="64" t="str">
        <f>IFERROR(IF(I4696&lt;&gt;"",VLOOKUP(I4696,Sheet2!B:C,2,0),""),"")</f>
        <v/>
      </c>
      <c r="K4696" s="64" t="str">
        <f>IFERROR( IF(I4696&lt;&gt;"", HLOOKUP(L$2+$A4696,Sheet2!BX:NK,2,0),""),"")</f>
        <v/>
      </c>
      <c r="L4696" t="str">
        <f>IF(OR(HLOOKUP(L$2+$A4696,Sheet2!BX:NK,$B4696,0),HLOOKUP(L$2+$A4696,Sheet2!BX:NK,$B4696,0)&lt;&gt;""),HLOOKUP(L$2+$A4696,Sheet2!BX:NK,$B4696,0),"")</f>
        <v/>
      </c>
      <c r="M4696" t="str">
        <f>IF(OR(HLOOKUP(M$2+$A4696,Sheet2!BY:NL,$B4696,0),HLOOKUP(M$2+$A4696,Sheet2!BY:NL,$B4696,0)&lt;&gt;""),HLOOKUP(M$2+$A4696,Sheet2!BY:NL,$B4696,0),"")</f>
        <v/>
      </c>
      <c r="N4696" t="str">
        <f>IF(OR(HLOOKUP(N$2+$A4696,Sheet2!BZ:NM,$B4696,0),HLOOKUP(N$2+$A4696,Sheet2!BZ:NM,$B4696,0)&lt;&gt;""),HLOOKUP(N$2+$A4696,Sheet2!BZ:NM,$B4696,0),"")</f>
        <v/>
      </c>
      <c r="O4696" t="str">
        <f>IF(OR(HLOOKUP(O$2+$A4696,Sheet2!CA:NN,$B4696,0),HLOOKUP(O$2+$A4696,Sheet2!CA:NN,$B4696,0)&lt;&gt;""),HLOOKUP(O$2+$A4696,Sheet2!CA:NN,$B4696,0),"")</f>
        <v/>
      </c>
      <c r="P4696" t="str">
        <f>IF(OR(HLOOKUP(P$2+$A4696,Sheet2!CB:NO,$B4696,0),HLOOKUP(P$2+$A4696,Sheet2!CB:NO,$B4696,0)&lt;&gt;""),HLOOKUP(P$2+$A4696,Sheet2!CB:NO,$B4696,0),"")</f>
        <v/>
      </c>
      <c r="Q4696" t="str">
        <f>IF(OR(HLOOKUP(Q$2+$A4696,Sheet2!CC:NO,$B4696,0),HLOOKUP(Q$2+$A4696,Sheet2!CC:NO,$B4696,0)&lt;&gt;""),HLOOKUP(Q$2+$A4696,Sheet2!CC:NO,$B4696,0),"")</f>
        <v/>
      </c>
    </row>
    <row r="4697" spans="1:17" x14ac:dyDescent="0.25">
      <c r="A4697" s="64">
        <f t="shared" si="587"/>
        <v>18</v>
      </c>
      <c r="B4697" s="64">
        <f t="shared" si="588"/>
        <v>474</v>
      </c>
      <c r="C4697" s="64">
        <f t="shared" si="589"/>
        <v>4</v>
      </c>
      <c r="D4697" s="64">
        <f t="shared" si="590"/>
        <v>470</v>
      </c>
      <c r="E4697" s="64">
        <f t="shared" si="591"/>
        <v>2346</v>
      </c>
      <c r="F4697" s="64" t="str">
        <f t="shared" si="584"/>
        <v/>
      </c>
      <c r="G4697" s="64" t="str">
        <f t="shared" si="585"/>
        <v/>
      </c>
      <c r="H4697" s="64" t="str">
        <f t="shared" si="586"/>
        <v/>
      </c>
      <c r="I4697" s="80" t="str">
        <f>IFERROR(VLOOKUP(D4697,Sheet2!A:B,2,0),"")</f>
        <v/>
      </c>
      <c r="J4697" s="64" t="str">
        <f>IFERROR(IF(I4697&lt;&gt;"",VLOOKUP(I4697,Sheet2!B:C,2,0),""),"")</f>
        <v/>
      </c>
      <c r="K4697" s="64" t="str">
        <f>IFERROR( IF(I4697&lt;&gt;"", HLOOKUP(L$2+$A4697,Sheet2!BX:NK,2,0),""),"")</f>
        <v/>
      </c>
      <c r="L4697" t="str">
        <f>IF(OR(HLOOKUP(L$2+$A4697,Sheet2!BX:NK,$B4697,0),HLOOKUP(L$2+$A4697,Sheet2!BX:NK,$B4697,0)&lt;&gt;""),HLOOKUP(L$2+$A4697,Sheet2!BX:NK,$B4697,0),"")</f>
        <v/>
      </c>
      <c r="M4697" t="str">
        <f>IF(OR(HLOOKUP(M$2+$A4697,Sheet2!BY:NL,$B4697,0),HLOOKUP(M$2+$A4697,Sheet2!BY:NL,$B4697,0)&lt;&gt;""),HLOOKUP(M$2+$A4697,Sheet2!BY:NL,$B4697,0),"")</f>
        <v/>
      </c>
      <c r="N4697" t="str">
        <f>IF(OR(HLOOKUP(N$2+$A4697,Sheet2!BZ:NM,$B4697,0),HLOOKUP(N$2+$A4697,Sheet2!BZ:NM,$B4697,0)&lt;&gt;""),HLOOKUP(N$2+$A4697,Sheet2!BZ:NM,$B4697,0),"")</f>
        <v/>
      </c>
      <c r="O4697" t="str">
        <f>IF(OR(HLOOKUP(O$2+$A4697,Sheet2!CA:NN,$B4697,0),HLOOKUP(O$2+$A4697,Sheet2!CA:NN,$B4697,0)&lt;&gt;""),HLOOKUP(O$2+$A4697,Sheet2!CA:NN,$B4697,0),"")</f>
        <v/>
      </c>
      <c r="P4697" t="str">
        <f>IF(OR(HLOOKUP(P$2+$A4697,Sheet2!CB:NO,$B4697,0),HLOOKUP(P$2+$A4697,Sheet2!CB:NO,$B4697,0)&lt;&gt;""),HLOOKUP(P$2+$A4697,Sheet2!CB:NO,$B4697,0),"")</f>
        <v/>
      </c>
      <c r="Q4697" t="str">
        <f>IF(OR(HLOOKUP(Q$2+$A4697,Sheet2!CC:NO,$B4697,0),HLOOKUP(Q$2+$A4697,Sheet2!CC:NO,$B4697,0)&lt;&gt;""),HLOOKUP(Q$2+$A4697,Sheet2!CC:NO,$B4697,0),"")</f>
        <v/>
      </c>
    </row>
    <row r="4698" spans="1:17" x14ac:dyDescent="0.25">
      <c r="A4698" s="64">
        <f t="shared" si="587"/>
        <v>24</v>
      </c>
      <c r="B4698" s="64">
        <f t="shared" si="588"/>
        <v>474</v>
      </c>
      <c r="C4698" s="64">
        <f t="shared" si="589"/>
        <v>5</v>
      </c>
      <c r="D4698" s="64">
        <f t="shared" si="590"/>
        <v>470</v>
      </c>
      <c r="E4698" s="64">
        <f t="shared" si="591"/>
        <v>2346</v>
      </c>
      <c r="F4698" s="64" t="str">
        <f t="shared" si="584"/>
        <v/>
      </c>
      <c r="G4698" s="64" t="str">
        <f t="shared" si="585"/>
        <v/>
      </c>
      <c r="H4698" s="64" t="str">
        <f t="shared" si="586"/>
        <v/>
      </c>
      <c r="I4698" s="80" t="str">
        <f>IFERROR(VLOOKUP(D4698,Sheet2!A:B,2,0),"")</f>
        <v/>
      </c>
      <c r="J4698" s="64" t="str">
        <f>IFERROR(IF(I4698&lt;&gt;"",VLOOKUP(I4698,Sheet2!B:C,2,0),""),"")</f>
        <v/>
      </c>
      <c r="K4698" s="64" t="str">
        <f>IFERROR( IF(I4698&lt;&gt;"", HLOOKUP(L$2+$A4698,Sheet2!BX:NK,2,0),""),"")</f>
        <v/>
      </c>
      <c r="L4698" t="str">
        <f>IF(OR(HLOOKUP(L$2+$A4698,Sheet2!BX:NK,$B4698,0),HLOOKUP(L$2+$A4698,Sheet2!BX:NK,$B4698,0)&lt;&gt;""),HLOOKUP(L$2+$A4698,Sheet2!BX:NK,$B4698,0),"")</f>
        <v/>
      </c>
      <c r="M4698" t="str">
        <f>IF(OR(HLOOKUP(M$2+$A4698,Sheet2!BY:NL,$B4698,0),HLOOKUP(M$2+$A4698,Sheet2!BY:NL,$B4698,0)&lt;&gt;""),HLOOKUP(M$2+$A4698,Sheet2!BY:NL,$B4698,0),"")</f>
        <v/>
      </c>
      <c r="N4698" t="str">
        <f>IF(OR(HLOOKUP(N$2+$A4698,Sheet2!BZ:NM,$B4698,0),HLOOKUP(N$2+$A4698,Sheet2!BZ:NM,$B4698,0)&lt;&gt;""),HLOOKUP(N$2+$A4698,Sheet2!BZ:NM,$B4698,0),"")</f>
        <v/>
      </c>
      <c r="O4698" t="str">
        <f>IF(OR(HLOOKUP(O$2+$A4698,Sheet2!CA:NN,$B4698,0),HLOOKUP(O$2+$A4698,Sheet2!CA:NN,$B4698,0)&lt;&gt;""),HLOOKUP(O$2+$A4698,Sheet2!CA:NN,$B4698,0),"")</f>
        <v/>
      </c>
      <c r="P4698" t="str">
        <f>IF(OR(HLOOKUP(P$2+$A4698,Sheet2!CB:NO,$B4698,0),HLOOKUP(P$2+$A4698,Sheet2!CB:NO,$B4698,0)&lt;&gt;""),HLOOKUP(P$2+$A4698,Sheet2!CB:NO,$B4698,0),"")</f>
        <v/>
      </c>
      <c r="Q4698" t="str">
        <f>IF(OR(HLOOKUP(Q$2+$A4698,Sheet2!CC:NO,$B4698,0),HLOOKUP(Q$2+$A4698,Sheet2!CC:NO,$B4698,0)&lt;&gt;""),HLOOKUP(Q$2+$A4698,Sheet2!CC:NO,$B4698,0),"")</f>
        <v/>
      </c>
    </row>
    <row r="4699" spans="1:17" x14ac:dyDescent="0.25">
      <c r="A4699" s="64">
        <f t="shared" si="587"/>
        <v>30</v>
      </c>
      <c r="B4699" s="64">
        <f t="shared" si="588"/>
        <v>474</v>
      </c>
      <c r="C4699" s="64">
        <f t="shared" si="589"/>
        <v>6</v>
      </c>
      <c r="D4699" s="64">
        <f t="shared" si="590"/>
        <v>470</v>
      </c>
      <c r="E4699" s="64">
        <f t="shared" si="591"/>
        <v>2346</v>
      </c>
      <c r="F4699" s="64" t="str">
        <f t="shared" si="584"/>
        <v/>
      </c>
      <c r="G4699" s="64" t="str">
        <f t="shared" si="585"/>
        <v/>
      </c>
      <c r="H4699" s="64" t="str">
        <f t="shared" si="586"/>
        <v/>
      </c>
      <c r="I4699" s="80" t="str">
        <f>IFERROR(VLOOKUP(D4699,Sheet2!A:B,2,0),"")</f>
        <v/>
      </c>
      <c r="J4699" s="64" t="str">
        <f>IFERROR(IF(I4699&lt;&gt;"",VLOOKUP(I4699,Sheet2!B:C,2,0),""),"")</f>
        <v/>
      </c>
      <c r="K4699" s="64" t="str">
        <f>IFERROR( IF(I4699&lt;&gt;"", HLOOKUP(L$2+$A4699,Sheet2!BX:NK,2,0),""),"")</f>
        <v/>
      </c>
      <c r="L4699" t="str">
        <f>IF(OR(HLOOKUP(L$2+$A4699,Sheet2!BX:NK,$B4699,0),HLOOKUP(L$2+$A4699,Sheet2!BX:NK,$B4699,0)&lt;&gt;""),HLOOKUP(L$2+$A4699,Sheet2!BX:NK,$B4699,0),"")</f>
        <v/>
      </c>
      <c r="M4699" t="str">
        <f>IF(OR(HLOOKUP(M$2+$A4699,Sheet2!BY:NL,$B4699,0),HLOOKUP(M$2+$A4699,Sheet2!BY:NL,$B4699,0)&lt;&gt;""),HLOOKUP(M$2+$A4699,Sheet2!BY:NL,$B4699,0),"")</f>
        <v/>
      </c>
      <c r="N4699" t="str">
        <f>IF(OR(HLOOKUP(N$2+$A4699,Sheet2!BZ:NM,$B4699,0),HLOOKUP(N$2+$A4699,Sheet2!BZ:NM,$B4699,0)&lt;&gt;""),HLOOKUP(N$2+$A4699,Sheet2!BZ:NM,$B4699,0),"")</f>
        <v/>
      </c>
      <c r="O4699" t="str">
        <f>IF(OR(HLOOKUP(O$2+$A4699,Sheet2!CA:NN,$B4699,0),HLOOKUP(O$2+$A4699,Sheet2!CA:NN,$B4699,0)&lt;&gt;""),HLOOKUP(O$2+$A4699,Sheet2!CA:NN,$B4699,0),"")</f>
        <v/>
      </c>
      <c r="P4699" t="str">
        <f>IF(OR(HLOOKUP(P$2+$A4699,Sheet2!CB:NO,$B4699,0),HLOOKUP(P$2+$A4699,Sheet2!CB:NO,$B4699,0)&lt;&gt;""),HLOOKUP(P$2+$A4699,Sheet2!CB:NO,$B4699,0),"")</f>
        <v/>
      </c>
      <c r="Q4699" t="str">
        <f>IF(OR(HLOOKUP(Q$2+$A4699,Sheet2!CC:NO,$B4699,0),HLOOKUP(Q$2+$A4699,Sheet2!CC:NO,$B4699,0)&lt;&gt;""),HLOOKUP(Q$2+$A4699,Sheet2!CC:NO,$B4699,0),"")</f>
        <v/>
      </c>
    </row>
    <row r="4700" spans="1:17" x14ac:dyDescent="0.25">
      <c r="A4700" s="64">
        <f t="shared" si="587"/>
        <v>36</v>
      </c>
      <c r="B4700" s="64">
        <f t="shared" si="588"/>
        <v>474</v>
      </c>
      <c r="C4700" s="64">
        <f t="shared" si="589"/>
        <v>7</v>
      </c>
      <c r="D4700" s="64">
        <f t="shared" si="590"/>
        <v>470</v>
      </c>
      <c r="E4700" s="64">
        <f t="shared" si="591"/>
        <v>2346</v>
      </c>
      <c r="F4700" s="64" t="str">
        <f t="shared" si="584"/>
        <v/>
      </c>
      <c r="G4700" s="64" t="str">
        <f t="shared" si="585"/>
        <v/>
      </c>
      <c r="H4700" s="64" t="str">
        <f t="shared" si="586"/>
        <v/>
      </c>
      <c r="I4700" s="80" t="str">
        <f>IFERROR(VLOOKUP(D4700,Sheet2!A:B,2,0),"")</f>
        <v/>
      </c>
      <c r="J4700" s="64" t="str">
        <f>IFERROR(IF(I4700&lt;&gt;"",VLOOKUP(I4700,Sheet2!B:C,2,0),""),"")</f>
        <v/>
      </c>
      <c r="K4700" s="64" t="str">
        <f>IFERROR( IF(I4700&lt;&gt;"", HLOOKUP(L$2+$A4700,Sheet2!BX:NK,2,0),""),"")</f>
        <v/>
      </c>
      <c r="L4700" t="str">
        <f>IF(OR(HLOOKUP(L$2+$A4700,Sheet2!BX:NK,$B4700,0),HLOOKUP(L$2+$A4700,Sheet2!BX:NK,$B4700,0)&lt;&gt;""),HLOOKUP(L$2+$A4700,Sheet2!BX:NK,$B4700,0),"")</f>
        <v/>
      </c>
      <c r="M4700" t="str">
        <f>IF(OR(HLOOKUP(M$2+$A4700,Sheet2!BY:NL,$B4700,0),HLOOKUP(M$2+$A4700,Sheet2!BY:NL,$B4700,0)&lt;&gt;""),HLOOKUP(M$2+$A4700,Sheet2!BY:NL,$B4700,0),"")</f>
        <v/>
      </c>
      <c r="N4700" t="str">
        <f>IF(OR(HLOOKUP(N$2+$A4700,Sheet2!BZ:NM,$B4700,0),HLOOKUP(N$2+$A4700,Sheet2!BZ:NM,$B4700,0)&lt;&gt;""),HLOOKUP(N$2+$A4700,Sheet2!BZ:NM,$B4700,0),"")</f>
        <v/>
      </c>
      <c r="O4700" t="str">
        <f>IF(OR(HLOOKUP(O$2+$A4700,Sheet2!CA:NN,$B4700,0),HLOOKUP(O$2+$A4700,Sheet2!CA:NN,$B4700,0)&lt;&gt;""),HLOOKUP(O$2+$A4700,Sheet2!CA:NN,$B4700,0),"")</f>
        <v/>
      </c>
      <c r="P4700" t="str">
        <f>IF(OR(HLOOKUP(P$2+$A4700,Sheet2!CB:NO,$B4700,0),HLOOKUP(P$2+$A4700,Sheet2!CB:NO,$B4700,0)&lt;&gt;""),HLOOKUP(P$2+$A4700,Sheet2!CB:NO,$B4700,0),"")</f>
        <v/>
      </c>
      <c r="Q4700" t="str">
        <f>IF(OR(HLOOKUP(Q$2+$A4700,Sheet2!CC:NO,$B4700,0),HLOOKUP(Q$2+$A4700,Sheet2!CC:NO,$B4700,0)&lt;&gt;""),HLOOKUP(Q$2+$A4700,Sheet2!CC:NO,$B4700,0),"")</f>
        <v/>
      </c>
    </row>
    <row r="4701" spans="1:17" x14ac:dyDescent="0.25">
      <c r="A4701" s="64">
        <f t="shared" si="587"/>
        <v>42</v>
      </c>
      <c r="B4701" s="64">
        <f t="shared" si="588"/>
        <v>474</v>
      </c>
      <c r="C4701" s="64">
        <f t="shared" si="589"/>
        <v>8</v>
      </c>
      <c r="D4701" s="64">
        <f t="shared" si="590"/>
        <v>470</v>
      </c>
      <c r="E4701" s="64">
        <f t="shared" si="591"/>
        <v>2346</v>
      </c>
      <c r="F4701" s="64" t="str">
        <f t="shared" si="584"/>
        <v/>
      </c>
      <c r="G4701" s="64" t="str">
        <f t="shared" si="585"/>
        <v/>
      </c>
      <c r="H4701" s="64" t="str">
        <f t="shared" si="586"/>
        <v/>
      </c>
      <c r="I4701" s="80" t="str">
        <f>IFERROR(VLOOKUP(D4701,Sheet2!A:B,2,0),"")</f>
        <v/>
      </c>
      <c r="J4701" s="64" t="str">
        <f>IFERROR(IF(I4701&lt;&gt;"",VLOOKUP(I4701,Sheet2!B:C,2,0),""),"")</f>
        <v/>
      </c>
      <c r="K4701" s="64" t="str">
        <f>IFERROR( IF(I4701&lt;&gt;"", HLOOKUP(L$2+$A4701,Sheet2!BX:NK,2,0),""),"")</f>
        <v/>
      </c>
      <c r="L4701" t="str">
        <f>IF(OR(HLOOKUP(L$2+$A4701,Sheet2!BX:NK,$B4701,0),HLOOKUP(L$2+$A4701,Sheet2!BX:NK,$B4701,0)&lt;&gt;""),HLOOKUP(L$2+$A4701,Sheet2!BX:NK,$B4701,0),"")</f>
        <v/>
      </c>
      <c r="M4701" t="str">
        <f>IF(OR(HLOOKUP(M$2+$A4701,Sheet2!BY:NL,$B4701,0),HLOOKUP(M$2+$A4701,Sheet2!BY:NL,$B4701,0)&lt;&gt;""),HLOOKUP(M$2+$A4701,Sheet2!BY:NL,$B4701,0),"")</f>
        <v/>
      </c>
      <c r="N4701" t="str">
        <f>IF(OR(HLOOKUP(N$2+$A4701,Sheet2!BZ:NM,$B4701,0),HLOOKUP(N$2+$A4701,Sheet2!BZ:NM,$B4701,0)&lt;&gt;""),HLOOKUP(N$2+$A4701,Sheet2!BZ:NM,$B4701,0),"")</f>
        <v/>
      </c>
      <c r="O4701" t="str">
        <f>IF(OR(HLOOKUP(O$2+$A4701,Sheet2!CA:NN,$B4701,0),HLOOKUP(O$2+$A4701,Sheet2!CA:NN,$B4701,0)&lt;&gt;""),HLOOKUP(O$2+$A4701,Sheet2!CA:NN,$B4701,0),"")</f>
        <v/>
      </c>
      <c r="P4701" t="str">
        <f>IF(OR(HLOOKUP(P$2+$A4701,Sheet2!CB:NO,$B4701,0),HLOOKUP(P$2+$A4701,Sheet2!CB:NO,$B4701,0)&lt;&gt;""),HLOOKUP(P$2+$A4701,Sheet2!CB:NO,$B4701,0),"")</f>
        <v/>
      </c>
      <c r="Q4701" t="str">
        <f>IF(OR(HLOOKUP(Q$2+$A4701,Sheet2!CC:NO,$B4701,0),HLOOKUP(Q$2+$A4701,Sheet2!CC:NO,$B4701,0)&lt;&gt;""),HLOOKUP(Q$2+$A4701,Sheet2!CC:NO,$B4701,0),"")</f>
        <v/>
      </c>
    </row>
    <row r="4702" spans="1:17" x14ac:dyDescent="0.25">
      <c r="A4702" s="64">
        <f t="shared" si="587"/>
        <v>48</v>
      </c>
      <c r="B4702" s="64">
        <f t="shared" si="588"/>
        <v>474</v>
      </c>
      <c r="C4702" s="64">
        <f t="shared" si="589"/>
        <v>9</v>
      </c>
      <c r="D4702" s="64">
        <f t="shared" si="590"/>
        <v>470</v>
      </c>
      <c r="E4702" s="64">
        <f t="shared" si="591"/>
        <v>2346</v>
      </c>
      <c r="F4702" s="64" t="str">
        <f t="shared" si="584"/>
        <v/>
      </c>
      <c r="G4702" s="64" t="str">
        <f t="shared" si="585"/>
        <v/>
      </c>
      <c r="H4702" s="64" t="str">
        <f t="shared" si="586"/>
        <v/>
      </c>
      <c r="I4702" s="80" t="str">
        <f>IFERROR(VLOOKUP(D4702,Sheet2!A:B,2,0),"")</f>
        <v/>
      </c>
      <c r="J4702" s="64" t="str">
        <f>IFERROR(IF(I4702&lt;&gt;"",VLOOKUP(I4702,Sheet2!B:C,2,0),""),"")</f>
        <v/>
      </c>
      <c r="K4702" s="64" t="str">
        <f>IFERROR( IF(I4702&lt;&gt;"", HLOOKUP(L$2+$A4702,Sheet2!BX:NK,2,0),""),"")</f>
        <v/>
      </c>
      <c r="L4702" t="str">
        <f>IF(OR(HLOOKUP(L$2+$A4702,Sheet2!BX:NK,$B4702,0),HLOOKUP(L$2+$A4702,Sheet2!BX:NK,$B4702,0)&lt;&gt;""),HLOOKUP(L$2+$A4702,Sheet2!BX:NK,$B4702,0),"")</f>
        <v/>
      </c>
      <c r="M4702" t="str">
        <f>IF(OR(HLOOKUP(M$2+$A4702,Sheet2!BY:NL,$B4702,0),HLOOKUP(M$2+$A4702,Sheet2!BY:NL,$B4702,0)&lt;&gt;""),HLOOKUP(M$2+$A4702,Sheet2!BY:NL,$B4702,0),"")</f>
        <v/>
      </c>
      <c r="N4702" t="str">
        <f>IF(OR(HLOOKUP(N$2+$A4702,Sheet2!BZ:NM,$B4702,0),HLOOKUP(N$2+$A4702,Sheet2!BZ:NM,$B4702,0)&lt;&gt;""),HLOOKUP(N$2+$A4702,Sheet2!BZ:NM,$B4702,0),"")</f>
        <v/>
      </c>
      <c r="O4702" t="str">
        <f>IF(OR(HLOOKUP(O$2+$A4702,Sheet2!CA:NN,$B4702,0),HLOOKUP(O$2+$A4702,Sheet2!CA:NN,$B4702,0)&lt;&gt;""),HLOOKUP(O$2+$A4702,Sheet2!CA:NN,$B4702,0),"")</f>
        <v/>
      </c>
      <c r="P4702" t="str">
        <f>IF(OR(HLOOKUP(P$2+$A4702,Sheet2!CB:NO,$B4702,0),HLOOKUP(P$2+$A4702,Sheet2!CB:NO,$B4702,0)&lt;&gt;""),HLOOKUP(P$2+$A4702,Sheet2!CB:NO,$B4702,0),"")</f>
        <v/>
      </c>
      <c r="Q4702" t="str">
        <f>IF(OR(HLOOKUP(Q$2+$A4702,Sheet2!CC:NO,$B4702,0),HLOOKUP(Q$2+$A4702,Sheet2!CC:NO,$B4702,0)&lt;&gt;""),HLOOKUP(Q$2+$A4702,Sheet2!CC:NO,$B4702,0),"")</f>
        <v/>
      </c>
    </row>
    <row r="4703" spans="1:17" x14ac:dyDescent="0.25">
      <c r="A4703" s="64">
        <f t="shared" si="587"/>
        <v>54</v>
      </c>
      <c r="B4703" s="64">
        <f t="shared" si="588"/>
        <v>474</v>
      </c>
      <c r="C4703" s="64">
        <f t="shared" si="589"/>
        <v>10</v>
      </c>
      <c r="D4703" s="64">
        <f t="shared" si="590"/>
        <v>470</v>
      </c>
      <c r="E4703" s="64">
        <f t="shared" si="591"/>
        <v>2346</v>
      </c>
      <c r="F4703" s="64" t="str">
        <f t="shared" si="584"/>
        <v/>
      </c>
      <c r="G4703" s="64" t="str">
        <f t="shared" si="585"/>
        <v/>
      </c>
      <c r="H4703" s="64" t="str">
        <f t="shared" si="586"/>
        <v/>
      </c>
      <c r="I4703" s="80" t="str">
        <f>IFERROR(VLOOKUP(D4703,Sheet2!A:B,2,0),"")</f>
        <v/>
      </c>
      <c r="J4703" s="64" t="str">
        <f>IFERROR(IF(I4703&lt;&gt;"",VLOOKUP(I4703,Sheet2!B:C,2,0),""),"")</f>
        <v/>
      </c>
      <c r="K4703" s="64" t="str">
        <f>IFERROR( IF(I4703&lt;&gt;"", HLOOKUP(L$2+$A4703,Sheet2!BX:NK,2,0),""),"")</f>
        <v/>
      </c>
      <c r="L4703" t="str">
        <f>IF(OR(HLOOKUP(L$2+$A4703,Sheet2!BX:NK,$B4703,0),HLOOKUP(L$2+$A4703,Sheet2!BX:NK,$B4703,0)&lt;&gt;""),HLOOKUP(L$2+$A4703,Sheet2!BX:NK,$B4703,0),"")</f>
        <v/>
      </c>
      <c r="M4703" t="str">
        <f>IF(OR(HLOOKUP(M$2+$A4703,Sheet2!BY:NL,$B4703,0),HLOOKUP(M$2+$A4703,Sheet2!BY:NL,$B4703,0)&lt;&gt;""),HLOOKUP(M$2+$A4703,Sheet2!BY:NL,$B4703,0),"")</f>
        <v/>
      </c>
      <c r="N4703" t="str">
        <f>IF(OR(HLOOKUP(N$2+$A4703,Sheet2!BZ:NM,$B4703,0),HLOOKUP(N$2+$A4703,Sheet2!BZ:NM,$B4703,0)&lt;&gt;""),HLOOKUP(N$2+$A4703,Sheet2!BZ:NM,$B4703,0),"")</f>
        <v/>
      </c>
      <c r="O4703" t="str">
        <f>IF(OR(HLOOKUP(O$2+$A4703,Sheet2!CA:NN,$B4703,0),HLOOKUP(O$2+$A4703,Sheet2!CA:NN,$B4703,0)&lt;&gt;""),HLOOKUP(O$2+$A4703,Sheet2!CA:NN,$B4703,0),"")</f>
        <v/>
      </c>
      <c r="P4703" t="str">
        <f>IF(OR(HLOOKUP(P$2+$A4703,Sheet2!CB:NO,$B4703,0),HLOOKUP(P$2+$A4703,Sheet2!CB:NO,$B4703,0)&lt;&gt;""),HLOOKUP(P$2+$A4703,Sheet2!CB:NO,$B4703,0),"")</f>
        <v/>
      </c>
      <c r="Q4703" t="str">
        <f>IF(OR(HLOOKUP(Q$2+$A4703,Sheet2!CC:NO,$B4703,0),HLOOKUP(Q$2+$A4703,Sheet2!CC:NO,$B4703,0)&lt;&gt;""),HLOOKUP(Q$2+$A4703,Sheet2!CC:NO,$B4703,0),"")</f>
        <v/>
      </c>
    </row>
    <row r="4704" spans="1:17" x14ac:dyDescent="0.25">
      <c r="A4704" s="64">
        <f t="shared" si="587"/>
        <v>0</v>
      </c>
      <c r="B4704" s="64">
        <f t="shared" si="588"/>
        <v>475</v>
      </c>
      <c r="C4704" s="64">
        <f t="shared" si="589"/>
        <v>1</v>
      </c>
      <c r="D4704" s="64">
        <f t="shared" si="590"/>
        <v>471</v>
      </c>
      <c r="E4704" s="64">
        <f t="shared" si="591"/>
        <v>2351</v>
      </c>
      <c r="F4704" s="64" t="str">
        <f t="shared" si="584"/>
        <v/>
      </c>
      <c r="G4704" s="64" t="str">
        <f t="shared" si="585"/>
        <v/>
      </c>
      <c r="H4704" s="64" t="str">
        <f t="shared" si="586"/>
        <v/>
      </c>
      <c r="I4704" s="80" t="str">
        <f>IFERROR(VLOOKUP(D4704,Sheet2!A:B,2,0),"")</f>
        <v/>
      </c>
      <c r="J4704" s="64" t="str">
        <f>IFERROR(IF(I4704&lt;&gt;"",VLOOKUP(I4704,Sheet2!B:C,2,0),""),"")</f>
        <v/>
      </c>
      <c r="K4704" s="64" t="str">
        <f>IFERROR( IF(I4704&lt;&gt;"", HLOOKUP(L$2+$A4704,Sheet2!BX:NK,2,0),""),"")</f>
        <v/>
      </c>
      <c r="L4704" t="str">
        <f>IF(OR(HLOOKUP(L$2+$A4704,Sheet2!BX:NK,$B4704,0),HLOOKUP(L$2+$A4704,Sheet2!BX:NK,$B4704,0)&lt;&gt;""),HLOOKUP(L$2+$A4704,Sheet2!BX:NK,$B4704,0),"")</f>
        <v/>
      </c>
      <c r="M4704" t="str">
        <f>IF(OR(HLOOKUP(M$2+$A4704,Sheet2!BY:NL,$B4704,0),HLOOKUP(M$2+$A4704,Sheet2!BY:NL,$B4704,0)&lt;&gt;""),HLOOKUP(M$2+$A4704,Sheet2!BY:NL,$B4704,0),"")</f>
        <v/>
      </c>
      <c r="N4704" t="str">
        <f>IF(OR(HLOOKUP(N$2+$A4704,Sheet2!BZ:NM,$B4704,0),HLOOKUP(N$2+$A4704,Sheet2!BZ:NM,$B4704,0)&lt;&gt;""),HLOOKUP(N$2+$A4704,Sheet2!BZ:NM,$B4704,0),"")</f>
        <v/>
      </c>
      <c r="O4704" t="str">
        <f>IF(OR(HLOOKUP(O$2+$A4704,Sheet2!CA:NN,$B4704,0),HLOOKUP(O$2+$A4704,Sheet2!CA:NN,$B4704,0)&lt;&gt;""),HLOOKUP(O$2+$A4704,Sheet2!CA:NN,$B4704,0),"")</f>
        <v/>
      </c>
      <c r="P4704" t="str">
        <f>IF(OR(HLOOKUP(P$2+$A4704,Sheet2!CB:NO,$B4704,0),HLOOKUP(P$2+$A4704,Sheet2!CB:NO,$B4704,0)&lt;&gt;""),HLOOKUP(P$2+$A4704,Sheet2!CB:NO,$B4704,0),"")</f>
        <v/>
      </c>
      <c r="Q4704" t="str">
        <f>IF(OR(HLOOKUP(Q$2+$A4704,Sheet2!CC:NO,$B4704,0),HLOOKUP(Q$2+$A4704,Sheet2!CC:NO,$B4704,0)&lt;&gt;""),HLOOKUP(Q$2+$A4704,Sheet2!CC:NO,$B4704,0),"")</f>
        <v/>
      </c>
    </row>
    <row r="4705" spans="1:17" x14ac:dyDescent="0.25">
      <c r="A4705" s="64">
        <f t="shared" si="587"/>
        <v>6</v>
      </c>
      <c r="B4705" s="64">
        <f t="shared" si="588"/>
        <v>475</v>
      </c>
      <c r="C4705" s="64">
        <f t="shared" si="589"/>
        <v>2</v>
      </c>
      <c r="D4705" s="64">
        <f t="shared" si="590"/>
        <v>471</v>
      </c>
      <c r="E4705" s="64">
        <f t="shared" si="591"/>
        <v>2351</v>
      </c>
      <c r="F4705" s="64" t="str">
        <f t="shared" si="584"/>
        <v/>
      </c>
      <c r="G4705" s="64" t="str">
        <f t="shared" si="585"/>
        <v/>
      </c>
      <c r="H4705" s="64" t="str">
        <f t="shared" si="586"/>
        <v/>
      </c>
      <c r="I4705" s="80" t="str">
        <f>IFERROR(VLOOKUP(D4705,Sheet2!A:B,2,0),"")</f>
        <v/>
      </c>
      <c r="J4705" s="64" t="str">
        <f>IFERROR(IF(I4705&lt;&gt;"",VLOOKUP(I4705,Sheet2!B:C,2,0),""),"")</f>
        <v/>
      </c>
      <c r="K4705" s="64" t="str">
        <f>IFERROR( IF(I4705&lt;&gt;"", HLOOKUP(L$2+$A4705,Sheet2!BX:NK,2,0),""),"")</f>
        <v/>
      </c>
      <c r="L4705" t="str">
        <f>IF(OR(HLOOKUP(L$2+$A4705,Sheet2!BX:NK,$B4705,0),HLOOKUP(L$2+$A4705,Sheet2!BX:NK,$B4705,0)&lt;&gt;""),HLOOKUP(L$2+$A4705,Sheet2!BX:NK,$B4705,0),"")</f>
        <v/>
      </c>
      <c r="M4705" t="str">
        <f>IF(OR(HLOOKUP(M$2+$A4705,Sheet2!BY:NL,$B4705,0),HLOOKUP(M$2+$A4705,Sheet2!BY:NL,$B4705,0)&lt;&gt;""),HLOOKUP(M$2+$A4705,Sheet2!BY:NL,$B4705,0),"")</f>
        <v/>
      </c>
      <c r="N4705" t="str">
        <f>IF(OR(HLOOKUP(N$2+$A4705,Sheet2!BZ:NM,$B4705,0),HLOOKUP(N$2+$A4705,Sheet2!BZ:NM,$B4705,0)&lt;&gt;""),HLOOKUP(N$2+$A4705,Sheet2!BZ:NM,$B4705,0),"")</f>
        <v/>
      </c>
      <c r="O4705" t="str">
        <f>IF(OR(HLOOKUP(O$2+$A4705,Sheet2!CA:NN,$B4705,0),HLOOKUP(O$2+$A4705,Sheet2!CA:NN,$B4705,0)&lt;&gt;""),HLOOKUP(O$2+$A4705,Sheet2!CA:NN,$B4705,0),"")</f>
        <v/>
      </c>
      <c r="P4705" t="str">
        <f>IF(OR(HLOOKUP(P$2+$A4705,Sheet2!CB:NO,$B4705,0),HLOOKUP(P$2+$A4705,Sheet2!CB:NO,$B4705,0)&lt;&gt;""),HLOOKUP(P$2+$A4705,Sheet2!CB:NO,$B4705,0),"")</f>
        <v/>
      </c>
      <c r="Q4705" t="str">
        <f>IF(OR(HLOOKUP(Q$2+$A4705,Sheet2!CC:NO,$B4705,0),HLOOKUP(Q$2+$A4705,Sheet2!CC:NO,$B4705,0)&lt;&gt;""),HLOOKUP(Q$2+$A4705,Sheet2!CC:NO,$B4705,0),"")</f>
        <v/>
      </c>
    </row>
    <row r="4706" spans="1:17" x14ac:dyDescent="0.25">
      <c r="A4706" s="64">
        <f t="shared" si="587"/>
        <v>12</v>
      </c>
      <c r="B4706" s="64">
        <f t="shared" si="588"/>
        <v>475</v>
      </c>
      <c r="C4706" s="64">
        <f t="shared" si="589"/>
        <v>3</v>
      </c>
      <c r="D4706" s="64">
        <f t="shared" si="590"/>
        <v>471</v>
      </c>
      <c r="E4706" s="64">
        <f t="shared" si="591"/>
        <v>2351</v>
      </c>
      <c r="F4706" s="64" t="str">
        <f t="shared" si="584"/>
        <v/>
      </c>
      <c r="G4706" s="64" t="str">
        <f t="shared" si="585"/>
        <v/>
      </c>
      <c r="H4706" s="64" t="str">
        <f t="shared" si="586"/>
        <v/>
      </c>
      <c r="I4706" s="80" t="str">
        <f>IFERROR(VLOOKUP(D4706,Sheet2!A:B,2,0),"")</f>
        <v/>
      </c>
      <c r="J4706" s="64" t="str">
        <f>IFERROR(IF(I4706&lt;&gt;"",VLOOKUP(I4706,Sheet2!B:C,2,0),""),"")</f>
        <v/>
      </c>
      <c r="K4706" s="64" t="str">
        <f>IFERROR( IF(I4706&lt;&gt;"", HLOOKUP(L$2+$A4706,Sheet2!BX:NK,2,0),""),"")</f>
        <v/>
      </c>
      <c r="L4706" t="str">
        <f>IF(OR(HLOOKUP(L$2+$A4706,Sheet2!BX:NK,$B4706,0),HLOOKUP(L$2+$A4706,Sheet2!BX:NK,$B4706,0)&lt;&gt;""),HLOOKUP(L$2+$A4706,Sheet2!BX:NK,$B4706,0),"")</f>
        <v/>
      </c>
      <c r="M4706" t="str">
        <f>IF(OR(HLOOKUP(M$2+$A4706,Sheet2!BY:NL,$B4706,0),HLOOKUP(M$2+$A4706,Sheet2!BY:NL,$B4706,0)&lt;&gt;""),HLOOKUP(M$2+$A4706,Sheet2!BY:NL,$B4706,0),"")</f>
        <v/>
      </c>
      <c r="N4706" t="str">
        <f>IF(OR(HLOOKUP(N$2+$A4706,Sheet2!BZ:NM,$B4706,0),HLOOKUP(N$2+$A4706,Sheet2!BZ:NM,$B4706,0)&lt;&gt;""),HLOOKUP(N$2+$A4706,Sheet2!BZ:NM,$B4706,0),"")</f>
        <v/>
      </c>
      <c r="O4706" t="str">
        <f>IF(OR(HLOOKUP(O$2+$A4706,Sheet2!CA:NN,$B4706,0),HLOOKUP(O$2+$A4706,Sheet2!CA:NN,$B4706,0)&lt;&gt;""),HLOOKUP(O$2+$A4706,Sheet2!CA:NN,$B4706,0),"")</f>
        <v/>
      </c>
      <c r="P4706" t="str">
        <f>IF(OR(HLOOKUP(P$2+$A4706,Sheet2!CB:NO,$B4706,0),HLOOKUP(P$2+$A4706,Sheet2!CB:NO,$B4706,0)&lt;&gt;""),HLOOKUP(P$2+$A4706,Sheet2!CB:NO,$B4706,0),"")</f>
        <v/>
      </c>
      <c r="Q4706" t="str">
        <f>IF(OR(HLOOKUP(Q$2+$A4706,Sheet2!CC:NO,$B4706,0),HLOOKUP(Q$2+$A4706,Sheet2!CC:NO,$B4706,0)&lt;&gt;""),HLOOKUP(Q$2+$A4706,Sheet2!CC:NO,$B4706,0),"")</f>
        <v/>
      </c>
    </row>
    <row r="4707" spans="1:17" x14ac:dyDescent="0.25">
      <c r="A4707" s="64">
        <f t="shared" si="587"/>
        <v>18</v>
      </c>
      <c r="B4707" s="64">
        <f t="shared" si="588"/>
        <v>475</v>
      </c>
      <c r="C4707" s="64">
        <f t="shared" si="589"/>
        <v>4</v>
      </c>
      <c r="D4707" s="64">
        <f t="shared" si="590"/>
        <v>471</v>
      </c>
      <c r="E4707" s="64">
        <f t="shared" si="591"/>
        <v>2351</v>
      </c>
      <c r="F4707" s="64" t="str">
        <f t="shared" si="584"/>
        <v/>
      </c>
      <c r="G4707" s="64" t="str">
        <f t="shared" si="585"/>
        <v/>
      </c>
      <c r="H4707" s="64" t="str">
        <f t="shared" si="586"/>
        <v/>
      </c>
      <c r="I4707" s="80" t="str">
        <f>IFERROR(VLOOKUP(D4707,Sheet2!A:B,2,0),"")</f>
        <v/>
      </c>
      <c r="J4707" s="64" t="str">
        <f>IFERROR(IF(I4707&lt;&gt;"",VLOOKUP(I4707,Sheet2!B:C,2,0),""),"")</f>
        <v/>
      </c>
      <c r="K4707" s="64" t="str">
        <f>IFERROR( IF(I4707&lt;&gt;"", HLOOKUP(L$2+$A4707,Sheet2!BX:NK,2,0),""),"")</f>
        <v/>
      </c>
      <c r="L4707" t="str">
        <f>IF(OR(HLOOKUP(L$2+$A4707,Sheet2!BX:NK,$B4707,0),HLOOKUP(L$2+$A4707,Sheet2!BX:NK,$B4707,0)&lt;&gt;""),HLOOKUP(L$2+$A4707,Sheet2!BX:NK,$B4707,0),"")</f>
        <v/>
      </c>
      <c r="M4707" t="str">
        <f>IF(OR(HLOOKUP(M$2+$A4707,Sheet2!BY:NL,$B4707,0),HLOOKUP(M$2+$A4707,Sheet2!BY:NL,$B4707,0)&lt;&gt;""),HLOOKUP(M$2+$A4707,Sheet2!BY:NL,$B4707,0),"")</f>
        <v/>
      </c>
      <c r="N4707" t="str">
        <f>IF(OR(HLOOKUP(N$2+$A4707,Sheet2!BZ:NM,$B4707,0),HLOOKUP(N$2+$A4707,Sheet2!BZ:NM,$B4707,0)&lt;&gt;""),HLOOKUP(N$2+$A4707,Sheet2!BZ:NM,$B4707,0),"")</f>
        <v/>
      </c>
      <c r="O4707" t="str">
        <f>IF(OR(HLOOKUP(O$2+$A4707,Sheet2!CA:NN,$B4707,0),HLOOKUP(O$2+$A4707,Sheet2!CA:NN,$B4707,0)&lt;&gt;""),HLOOKUP(O$2+$A4707,Sheet2!CA:NN,$B4707,0),"")</f>
        <v/>
      </c>
      <c r="P4707" t="str">
        <f>IF(OR(HLOOKUP(P$2+$A4707,Sheet2!CB:NO,$B4707,0),HLOOKUP(P$2+$A4707,Sheet2!CB:NO,$B4707,0)&lt;&gt;""),HLOOKUP(P$2+$A4707,Sheet2!CB:NO,$B4707,0),"")</f>
        <v/>
      </c>
      <c r="Q4707" t="str">
        <f>IF(OR(HLOOKUP(Q$2+$A4707,Sheet2!CC:NO,$B4707,0),HLOOKUP(Q$2+$A4707,Sheet2!CC:NO,$B4707,0)&lt;&gt;""),HLOOKUP(Q$2+$A4707,Sheet2!CC:NO,$B4707,0),"")</f>
        <v/>
      </c>
    </row>
    <row r="4708" spans="1:17" x14ac:dyDescent="0.25">
      <c r="A4708" s="64">
        <f t="shared" si="587"/>
        <v>24</v>
      </c>
      <c r="B4708" s="64">
        <f t="shared" si="588"/>
        <v>475</v>
      </c>
      <c r="C4708" s="64">
        <f t="shared" si="589"/>
        <v>5</v>
      </c>
      <c r="D4708" s="64">
        <f t="shared" si="590"/>
        <v>471</v>
      </c>
      <c r="E4708" s="64">
        <f t="shared" si="591"/>
        <v>2351</v>
      </c>
      <c r="F4708" s="64" t="str">
        <f t="shared" si="584"/>
        <v/>
      </c>
      <c r="G4708" s="64" t="str">
        <f t="shared" si="585"/>
        <v/>
      </c>
      <c r="H4708" s="64" t="str">
        <f t="shared" si="586"/>
        <v/>
      </c>
      <c r="I4708" s="80" t="str">
        <f>IFERROR(VLOOKUP(D4708,Sheet2!A:B,2,0),"")</f>
        <v/>
      </c>
      <c r="J4708" s="64" t="str">
        <f>IFERROR(IF(I4708&lt;&gt;"",VLOOKUP(I4708,Sheet2!B:C,2,0),""),"")</f>
        <v/>
      </c>
      <c r="K4708" s="64" t="str">
        <f>IFERROR( IF(I4708&lt;&gt;"", HLOOKUP(L$2+$A4708,Sheet2!BX:NK,2,0),""),"")</f>
        <v/>
      </c>
      <c r="L4708" t="str">
        <f>IF(OR(HLOOKUP(L$2+$A4708,Sheet2!BX:NK,$B4708,0),HLOOKUP(L$2+$A4708,Sheet2!BX:NK,$B4708,0)&lt;&gt;""),HLOOKUP(L$2+$A4708,Sheet2!BX:NK,$B4708,0),"")</f>
        <v/>
      </c>
      <c r="M4708" t="str">
        <f>IF(OR(HLOOKUP(M$2+$A4708,Sheet2!BY:NL,$B4708,0),HLOOKUP(M$2+$A4708,Sheet2!BY:NL,$B4708,0)&lt;&gt;""),HLOOKUP(M$2+$A4708,Sheet2!BY:NL,$B4708,0),"")</f>
        <v/>
      </c>
      <c r="N4708" t="str">
        <f>IF(OR(HLOOKUP(N$2+$A4708,Sheet2!BZ:NM,$B4708,0),HLOOKUP(N$2+$A4708,Sheet2!BZ:NM,$B4708,0)&lt;&gt;""),HLOOKUP(N$2+$A4708,Sheet2!BZ:NM,$B4708,0),"")</f>
        <v/>
      </c>
      <c r="O4708" t="str">
        <f>IF(OR(HLOOKUP(O$2+$A4708,Sheet2!CA:NN,$B4708,0),HLOOKUP(O$2+$A4708,Sheet2!CA:NN,$B4708,0)&lt;&gt;""),HLOOKUP(O$2+$A4708,Sheet2!CA:NN,$B4708,0),"")</f>
        <v/>
      </c>
      <c r="P4708" t="str">
        <f>IF(OR(HLOOKUP(P$2+$A4708,Sheet2!CB:NO,$B4708,0),HLOOKUP(P$2+$A4708,Sheet2!CB:NO,$B4708,0)&lt;&gt;""),HLOOKUP(P$2+$A4708,Sheet2!CB:NO,$B4708,0),"")</f>
        <v/>
      </c>
      <c r="Q4708" t="str">
        <f>IF(OR(HLOOKUP(Q$2+$A4708,Sheet2!CC:NO,$B4708,0),HLOOKUP(Q$2+$A4708,Sheet2!CC:NO,$B4708,0)&lt;&gt;""),HLOOKUP(Q$2+$A4708,Sheet2!CC:NO,$B4708,0),"")</f>
        <v/>
      </c>
    </row>
    <row r="4709" spans="1:17" x14ac:dyDescent="0.25">
      <c r="A4709" s="64">
        <f t="shared" si="587"/>
        <v>30</v>
      </c>
      <c r="B4709" s="64">
        <f t="shared" si="588"/>
        <v>475</v>
      </c>
      <c r="C4709" s="64">
        <f t="shared" si="589"/>
        <v>6</v>
      </c>
      <c r="D4709" s="64">
        <f t="shared" si="590"/>
        <v>471</v>
      </c>
      <c r="E4709" s="64">
        <f t="shared" si="591"/>
        <v>2351</v>
      </c>
      <c r="F4709" s="64" t="str">
        <f t="shared" si="584"/>
        <v/>
      </c>
      <c r="G4709" s="64" t="str">
        <f t="shared" si="585"/>
        <v/>
      </c>
      <c r="H4709" s="64" t="str">
        <f t="shared" si="586"/>
        <v/>
      </c>
      <c r="I4709" s="80" t="str">
        <f>IFERROR(VLOOKUP(D4709,Sheet2!A:B,2,0),"")</f>
        <v/>
      </c>
      <c r="J4709" s="64" t="str">
        <f>IFERROR(IF(I4709&lt;&gt;"",VLOOKUP(I4709,Sheet2!B:C,2,0),""),"")</f>
        <v/>
      </c>
      <c r="K4709" s="64" t="str">
        <f>IFERROR( IF(I4709&lt;&gt;"", HLOOKUP(L$2+$A4709,Sheet2!BX:NK,2,0),""),"")</f>
        <v/>
      </c>
      <c r="L4709" t="str">
        <f>IF(OR(HLOOKUP(L$2+$A4709,Sheet2!BX:NK,$B4709,0),HLOOKUP(L$2+$A4709,Sheet2!BX:NK,$B4709,0)&lt;&gt;""),HLOOKUP(L$2+$A4709,Sheet2!BX:NK,$B4709,0),"")</f>
        <v/>
      </c>
      <c r="M4709" t="str">
        <f>IF(OR(HLOOKUP(M$2+$A4709,Sheet2!BY:NL,$B4709,0),HLOOKUP(M$2+$A4709,Sheet2!BY:NL,$B4709,0)&lt;&gt;""),HLOOKUP(M$2+$A4709,Sheet2!BY:NL,$B4709,0),"")</f>
        <v/>
      </c>
      <c r="N4709" t="str">
        <f>IF(OR(HLOOKUP(N$2+$A4709,Sheet2!BZ:NM,$B4709,0),HLOOKUP(N$2+$A4709,Sheet2!BZ:NM,$B4709,0)&lt;&gt;""),HLOOKUP(N$2+$A4709,Sheet2!BZ:NM,$B4709,0),"")</f>
        <v/>
      </c>
      <c r="O4709" t="str">
        <f>IF(OR(HLOOKUP(O$2+$A4709,Sheet2!CA:NN,$B4709,0),HLOOKUP(O$2+$A4709,Sheet2!CA:NN,$B4709,0)&lt;&gt;""),HLOOKUP(O$2+$A4709,Sheet2!CA:NN,$B4709,0),"")</f>
        <v/>
      </c>
      <c r="P4709" t="str">
        <f>IF(OR(HLOOKUP(P$2+$A4709,Sheet2!CB:NO,$B4709,0),HLOOKUP(P$2+$A4709,Sheet2!CB:NO,$B4709,0)&lt;&gt;""),HLOOKUP(P$2+$A4709,Sheet2!CB:NO,$B4709,0),"")</f>
        <v/>
      </c>
      <c r="Q4709" t="str">
        <f>IF(OR(HLOOKUP(Q$2+$A4709,Sheet2!CC:NO,$B4709,0),HLOOKUP(Q$2+$A4709,Sheet2!CC:NO,$B4709,0)&lt;&gt;""),HLOOKUP(Q$2+$A4709,Sheet2!CC:NO,$B4709,0),"")</f>
        <v/>
      </c>
    </row>
    <row r="4710" spans="1:17" x14ac:dyDescent="0.25">
      <c r="A4710" s="64">
        <f t="shared" si="587"/>
        <v>36</v>
      </c>
      <c r="B4710" s="64">
        <f t="shared" si="588"/>
        <v>475</v>
      </c>
      <c r="C4710" s="64">
        <f t="shared" si="589"/>
        <v>7</v>
      </c>
      <c r="D4710" s="64">
        <f t="shared" si="590"/>
        <v>471</v>
      </c>
      <c r="E4710" s="64">
        <f t="shared" si="591"/>
        <v>2351</v>
      </c>
      <c r="F4710" s="64" t="str">
        <f t="shared" si="584"/>
        <v/>
      </c>
      <c r="G4710" s="64" t="str">
        <f t="shared" si="585"/>
        <v/>
      </c>
      <c r="H4710" s="64" t="str">
        <f t="shared" si="586"/>
        <v/>
      </c>
      <c r="I4710" s="80" t="str">
        <f>IFERROR(VLOOKUP(D4710,Sheet2!A:B,2,0),"")</f>
        <v/>
      </c>
      <c r="J4710" s="64" t="str">
        <f>IFERROR(IF(I4710&lt;&gt;"",VLOOKUP(I4710,Sheet2!B:C,2,0),""),"")</f>
        <v/>
      </c>
      <c r="K4710" s="64" t="str">
        <f>IFERROR( IF(I4710&lt;&gt;"", HLOOKUP(L$2+$A4710,Sheet2!BX:NK,2,0),""),"")</f>
        <v/>
      </c>
      <c r="L4710" t="str">
        <f>IF(OR(HLOOKUP(L$2+$A4710,Sheet2!BX:NK,$B4710,0),HLOOKUP(L$2+$A4710,Sheet2!BX:NK,$B4710,0)&lt;&gt;""),HLOOKUP(L$2+$A4710,Sheet2!BX:NK,$B4710,0),"")</f>
        <v/>
      </c>
      <c r="M4710" t="str">
        <f>IF(OR(HLOOKUP(M$2+$A4710,Sheet2!BY:NL,$B4710,0),HLOOKUP(M$2+$A4710,Sheet2!BY:NL,$B4710,0)&lt;&gt;""),HLOOKUP(M$2+$A4710,Sheet2!BY:NL,$B4710,0),"")</f>
        <v/>
      </c>
      <c r="N4710" t="str">
        <f>IF(OR(HLOOKUP(N$2+$A4710,Sheet2!BZ:NM,$B4710,0),HLOOKUP(N$2+$A4710,Sheet2!BZ:NM,$B4710,0)&lt;&gt;""),HLOOKUP(N$2+$A4710,Sheet2!BZ:NM,$B4710,0),"")</f>
        <v/>
      </c>
      <c r="O4710" t="str">
        <f>IF(OR(HLOOKUP(O$2+$A4710,Sheet2!CA:NN,$B4710,0),HLOOKUP(O$2+$A4710,Sheet2!CA:NN,$B4710,0)&lt;&gt;""),HLOOKUP(O$2+$A4710,Sheet2!CA:NN,$B4710,0),"")</f>
        <v/>
      </c>
      <c r="P4710" t="str">
        <f>IF(OR(HLOOKUP(P$2+$A4710,Sheet2!CB:NO,$B4710,0),HLOOKUP(P$2+$A4710,Sheet2!CB:NO,$B4710,0)&lt;&gt;""),HLOOKUP(P$2+$A4710,Sheet2!CB:NO,$B4710,0),"")</f>
        <v/>
      </c>
      <c r="Q4710" t="str">
        <f>IF(OR(HLOOKUP(Q$2+$A4710,Sheet2!CC:NO,$B4710,0),HLOOKUP(Q$2+$A4710,Sheet2!CC:NO,$B4710,0)&lt;&gt;""),HLOOKUP(Q$2+$A4710,Sheet2!CC:NO,$B4710,0),"")</f>
        <v/>
      </c>
    </row>
    <row r="4711" spans="1:17" x14ac:dyDescent="0.25">
      <c r="A4711" s="64">
        <f t="shared" si="587"/>
        <v>42</v>
      </c>
      <c r="B4711" s="64">
        <f t="shared" si="588"/>
        <v>475</v>
      </c>
      <c r="C4711" s="64">
        <f t="shared" si="589"/>
        <v>8</v>
      </c>
      <c r="D4711" s="64">
        <f t="shared" si="590"/>
        <v>471</v>
      </c>
      <c r="E4711" s="64">
        <f t="shared" si="591"/>
        <v>2351</v>
      </c>
      <c r="F4711" s="64" t="str">
        <f t="shared" si="584"/>
        <v/>
      </c>
      <c r="G4711" s="64" t="str">
        <f t="shared" si="585"/>
        <v/>
      </c>
      <c r="H4711" s="64" t="str">
        <f t="shared" si="586"/>
        <v/>
      </c>
      <c r="I4711" s="80" t="str">
        <f>IFERROR(VLOOKUP(D4711,Sheet2!A:B,2,0),"")</f>
        <v/>
      </c>
      <c r="J4711" s="64" t="str">
        <f>IFERROR(IF(I4711&lt;&gt;"",VLOOKUP(I4711,Sheet2!B:C,2,0),""),"")</f>
        <v/>
      </c>
      <c r="K4711" s="64" t="str">
        <f>IFERROR( IF(I4711&lt;&gt;"", HLOOKUP(L$2+$A4711,Sheet2!BX:NK,2,0),""),"")</f>
        <v/>
      </c>
      <c r="L4711" t="str">
        <f>IF(OR(HLOOKUP(L$2+$A4711,Sheet2!BX:NK,$B4711,0),HLOOKUP(L$2+$A4711,Sheet2!BX:NK,$B4711,0)&lt;&gt;""),HLOOKUP(L$2+$A4711,Sheet2!BX:NK,$B4711,0),"")</f>
        <v/>
      </c>
      <c r="M4711" t="str">
        <f>IF(OR(HLOOKUP(M$2+$A4711,Sheet2!BY:NL,$B4711,0),HLOOKUP(M$2+$A4711,Sheet2!BY:NL,$B4711,0)&lt;&gt;""),HLOOKUP(M$2+$A4711,Sheet2!BY:NL,$B4711,0),"")</f>
        <v/>
      </c>
      <c r="N4711" t="str">
        <f>IF(OR(HLOOKUP(N$2+$A4711,Sheet2!BZ:NM,$B4711,0),HLOOKUP(N$2+$A4711,Sheet2!BZ:NM,$B4711,0)&lt;&gt;""),HLOOKUP(N$2+$A4711,Sheet2!BZ:NM,$B4711,0),"")</f>
        <v/>
      </c>
      <c r="O4711" t="str">
        <f>IF(OR(HLOOKUP(O$2+$A4711,Sheet2!CA:NN,$B4711,0),HLOOKUP(O$2+$A4711,Sheet2!CA:NN,$B4711,0)&lt;&gt;""),HLOOKUP(O$2+$A4711,Sheet2!CA:NN,$B4711,0),"")</f>
        <v/>
      </c>
      <c r="P4711" t="str">
        <f>IF(OR(HLOOKUP(P$2+$A4711,Sheet2!CB:NO,$B4711,0),HLOOKUP(P$2+$A4711,Sheet2!CB:NO,$B4711,0)&lt;&gt;""),HLOOKUP(P$2+$A4711,Sheet2!CB:NO,$B4711,0),"")</f>
        <v/>
      </c>
      <c r="Q4711" t="str">
        <f>IF(OR(HLOOKUP(Q$2+$A4711,Sheet2!CC:NO,$B4711,0),HLOOKUP(Q$2+$A4711,Sheet2!CC:NO,$B4711,0)&lt;&gt;""),HLOOKUP(Q$2+$A4711,Sheet2!CC:NO,$B4711,0),"")</f>
        <v/>
      </c>
    </row>
    <row r="4712" spans="1:17" x14ac:dyDescent="0.25">
      <c r="A4712" s="64">
        <f t="shared" si="587"/>
        <v>48</v>
      </c>
      <c r="B4712" s="64">
        <f t="shared" si="588"/>
        <v>475</v>
      </c>
      <c r="C4712" s="64">
        <f t="shared" si="589"/>
        <v>9</v>
      </c>
      <c r="D4712" s="64">
        <f t="shared" si="590"/>
        <v>471</v>
      </c>
      <c r="E4712" s="64">
        <f t="shared" si="591"/>
        <v>2351</v>
      </c>
      <c r="F4712" s="64" t="str">
        <f t="shared" si="584"/>
        <v/>
      </c>
      <c r="G4712" s="64" t="str">
        <f t="shared" si="585"/>
        <v/>
      </c>
      <c r="H4712" s="64" t="str">
        <f t="shared" si="586"/>
        <v/>
      </c>
      <c r="I4712" s="80" t="str">
        <f>IFERROR(VLOOKUP(D4712,Sheet2!A:B,2,0),"")</f>
        <v/>
      </c>
      <c r="J4712" s="64" t="str">
        <f>IFERROR(IF(I4712&lt;&gt;"",VLOOKUP(I4712,Sheet2!B:C,2,0),""),"")</f>
        <v/>
      </c>
      <c r="K4712" s="64" t="str">
        <f>IFERROR( IF(I4712&lt;&gt;"", HLOOKUP(L$2+$A4712,Sheet2!BX:NK,2,0),""),"")</f>
        <v/>
      </c>
      <c r="L4712" t="str">
        <f>IF(OR(HLOOKUP(L$2+$A4712,Sheet2!BX:NK,$B4712,0),HLOOKUP(L$2+$A4712,Sheet2!BX:NK,$B4712,0)&lt;&gt;""),HLOOKUP(L$2+$A4712,Sheet2!BX:NK,$B4712,0),"")</f>
        <v/>
      </c>
      <c r="M4712" t="str">
        <f>IF(OR(HLOOKUP(M$2+$A4712,Sheet2!BY:NL,$B4712,0),HLOOKUP(M$2+$A4712,Sheet2!BY:NL,$B4712,0)&lt;&gt;""),HLOOKUP(M$2+$A4712,Sheet2!BY:NL,$B4712,0),"")</f>
        <v/>
      </c>
      <c r="N4712" t="str">
        <f>IF(OR(HLOOKUP(N$2+$A4712,Sheet2!BZ:NM,$B4712,0),HLOOKUP(N$2+$A4712,Sheet2!BZ:NM,$B4712,0)&lt;&gt;""),HLOOKUP(N$2+$A4712,Sheet2!BZ:NM,$B4712,0),"")</f>
        <v/>
      </c>
      <c r="O4712" t="str">
        <f>IF(OR(HLOOKUP(O$2+$A4712,Sheet2!CA:NN,$B4712,0),HLOOKUP(O$2+$A4712,Sheet2!CA:NN,$B4712,0)&lt;&gt;""),HLOOKUP(O$2+$A4712,Sheet2!CA:NN,$B4712,0),"")</f>
        <v/>
      </c>
      <c r="P4712" t="str">
        <f>IF(OR(HLOOKUP(P$2+$A4712,Sheet2!CB:NO,$B4712,0),HLOOKUP(P$2+$A4712,Sheet2!CB:NO,$B4712,0)&lt;&gt;""),HLOOKUP(P$2+$A4712,Sheet2!CB:NO,$B4712,0),"")</f>
        <v/>
      </c>
      <c r="Q4712" t="str">
        <f>IF(OR(HLOOKUP(Q$2+$A4712,Sheet2!CC:NO,$B4712,0),HLOOKUP(Q$2+$A4712,Sheet2!CC:NO,$B4712,0)&lt;&gt;""),HLOOKUP(Q$2+$A4712,Sheet2!CC:NO,$B4712,0),"")</f>
        <v/>
      </c>
    </row>
    <row r="4713" spans="1:17" x14ac:dyDescent="0.25">
      <c r="A4713" s="64">
        <f t="shared" si="587"/>
        <v>54</v>
      </c>
      <c r="B4713" s="64">
        <f t="shared" si="588"/>
        <v>475</v>
      </c>
      <c r="C4713" s="64">
        <f t="shared" si="589"/>
        <v>10</v>
      </c>
      <c r="D4713" s="64">
        <f t="shared" si="590"/>
        <v>471</v>
      </c>
      <c r="E4713" s="64">
        <f t="shared" si="591"/>
        <v>2351</v>
      </c>
      <c r="F4713" s="64" t="str">
        <f t="shared" si="584"/>
        <v/>
      </c>
      <c r="G4713" s="64" t="str">
        <f t="shared" si="585"/>
        <v/>
      </c>
      <c r="H4713" s="64" t="str">
        <f t="shared" si="586"/>
        <v/>
      </c>
      <c r="I4713" s="80" t="str">
        <f>IFERROR(VLOOKUP(D4713,Sheet2!A:B,2,0),"")</f>
        <v/>
      </c>
      <c r="J4713" s="64" t="str">
        <f>IFERROR(IF(I4713&lt;&gt;"",VLOOKUP(I4713,Sheet2!B:C,2,0),""),"")</f>
        <v/>
      </c>
      <c r="K4713" s="64" t="str">
        <f>IFERROR( IF(I4713&lt;&gt;"", HLOOKUP(L$2+$A4713,Sheet2!BX:NK,2,0),""),"")</f>
        <v/>
      </c>
      <c r="L4713" t="str">
        <f>IF(OR(HLOOKUP(L$2+$A4713,Sheet2!BX:NK,$B4713,0),HLOOKUP(L$2+$A4713,Sheet2!BX:NK,$B4713,0)&lt;&gt;""),HLOOKUP(L$2+$A4713,Sheet2!BX:NK,$B4713,0),"")</f>
        <v/>
      </c>
      <c r="M4713" t="str">
        <f>IF(OR(HLOOKUP(M$2+$A4713,Sheet2!BY:NL,$B4713,0),HLOOKUP(M$2+$A4713,Sheet2!BY:NL,$B4713,0)&lt;&gt;""),HLOOKUP(M$2+$A4713,Sheet2!BY:NL,$B4713,0),"")</f>
        <v/>
      </c>
      <c r="N4713" t="str">
        <f>IF(OR(HLOOKUP(N$2+$A4713,Sheet2!BZ:NM,$B4713,0),HLOOKUP(N$2+$A4713,Sheet2!BZ:NM,$B4713,0)&lt;&gt;""),HLOOKUP(N$2+$A4713,Sheet2!BZ:NM,$B4713,0),"")</f>
        <v/>
      </c>
      <c r="O4713" t="str">
        <f>IF(OR(HLOOKUP(O$2+$A4713,Sheet2!CA:NN,$B4713,0),HLOOKUP(O$2+$A4713,Sheet2!CA:NN,$B4713,0)&lt;&gt;""),HLOOKUP(O$2+$A4713,Sheet2!CA:NN,$B4713,0),"")</f>
        <v/>
      </c>
      <c r="P4713" t="str">
        <f>IF(OR(HLOOKUP(P$2+$A4713,Sheet2!CB:NO,$B4713,0),HLOOKUP(P$2+$A4713,Sheet2!CB:NO,$B4713,0)&lt;&gt;""),HLOOKUP(P$2+$A4713,Sheet2!CB:NO,$B4713,0),"")</f>
        <v/>
      </c>
      <c r="Q4713" t="str">
        <f>IF(OR(HLOOKUP(Q$2+$A4713,Sheet2!CC:NO,$B4713,0),HLOOKUP(Q$2+$A4713,Sheet2!CC:NO,$B4713,0)&lt;&gt;""),HLOOKUP(Q$2+$A4713,Sheet2!CC:NO,$B4713,0),"")</f>
        <v/>
      </c>
    </row>
    <row r="4714" spans="1:17" x14ac:dyDescent="0.25">
      <c r="A4714" s="64">
        <f t="shared" si="587"/>
        <v>0</v>
      </c>
      <c r="B4714" s="64">
        <f t="shared" si="588"/>
        <v>476</v>
      </c>
      <c r="C4714" s="64">
        <f t="shared" si="589"/>
        <v>1</v>
      </c>
      <c r="D4714" s="64">
        <f t="shared" si="590"/>
        <v>472</v>
      </c>
      <c r="E4714" s="64">
        <f t="shared" si="591"/>
        <v>2356</v>
      </c>
      <c r="F4714" s="64" t="str">
        <f t="shared" si="584"/>
        <v/>
      </c>
      <c r="G4714" s="64" t="str">
        <f t="shared" si="585"/>
        <v/>
      </c>
      <c r="H4714" s="64" t="str">
        <f t="shared" si="586"/>
        <v/>
      </c>
      <c r="I4714" s="80" t="str">
        <f>IFERROR(VLOOKUP(D4714,Sheet2!A:B,2,0),"")</f>
        <v/>
      </c>
      <c r="J4714" s="64" t="str">
        <f>IFERROR(IF(I4714&lt;&gt;"",VLOOKUP(I4714,Sheet2!B:C,2,0),""),"")</f>
        <v/>
      </c>
      <c r="K4714" s="64" t="str">
        <f>IFERROR( IF(I4714&lt;&gt;"", HLOOKUP(L$2+$A4714,Sheet2!BX:NK,2,0),""),"")</f>
        <v/>
      </c>
      <c r="L4714" t="str">
        <f>IF(OR(HLOOKUP(L$2+$A4714,Sheet2!BX:NK,$B4714,0),HLOOKUP(L$2+$A4714,Sheet2!BX:NK,$B4714,0)&lt;&gt;""),HLOOKUP(L$2+$A4714,Sheet2!BX:NK,$B4714,0),"")</f>
        <v/>
      </c>
      <c r="M4714" t="str">
        <f>IF(OR(HLOOKUP(M$2+$A4714,Sheet2!BY:NL,$B4714,0),HLOOKUP(M$2+$A4714,Sheet2!BY:NL,$B4714,0)&lt;&gt;""),HLOOKUP(M$2+$A4714,Sheet2!BY:NL,$B4714,0),"")</f>
        <v/>
      </c>
      <c r="N4714" t="str">
        <f>IF(OR(HLOOKUP(N$2+$A4714,Sheet2!BZ:NM,$B4714,0),HLOOKUP(N$2+$A4714,Sheet2!BZ:NM,$B4714,0)&lt;&gt;""),HLOOKUP(N$2+$A4714,Sheet2!BZ:NM,$B4714,0),"")</f>
        <v/>
      </c>
      <c r="O4714" t="str">
        <f>IF(OR(HLOOKUP(O$2+$A4714,Sheet2!CA:NN,$B4714,0),HLOOKUP(O$2+$A4714,Sheet2!CA:NN,$B4714,0)&lt;&gt;""),HLOOKUP(O$2+$A4714,Sheet2!CA:NN,$B4714,0),"")</f>
        <v/>
      </c>
      <c r="P4714" t="str">
        <f>IF(OR(HLOOKUP(P$2+$A4714,Sheet2!CB:NO,$B4714,0),HLOOKUP(P$2+$A4714,Sheet2!CB:NO,$B4714,0)&lt;&gt;""),HLOOKUP(P$2+$A4714,Sheet2!CB:NO,$B4714,0),"")</f>
        <v/>
      </c>
      <c r="Q4714" t="str">
        <f>IF(OR(HLOOKUP(Q$2+$A4714,Sheet2!CC:NO,$B4714,0),HLOOKUP(Q$2+$A4714,Sheet2!CC:NO,$B4714,0)&lt;&gt;""),HLOOKUP(Q$2+$A4714,Sheet2!CC:NO,$B4714,0),"")</f>
        <v/>
      </c>
    </row>
    <row r="4715" spans="1:17" x14ac:dyDescent="0.25">
      <c r="A4715" s="64">
        <f t="shared" si="587"/>
        <v>6</v>
      </c>
      <c r="B4715" s="64">
        <f t="shared" si="588"/>
        <v>476</v>
      </c>
      <c r="C4715" s="64">
        <f t="shared" si="589"/>
        <v>2</v>
      </c>
      <c r="D4715" s="64">
        <f t="shared" si="590"/>
        <v>472</v>
      </c>
      <c r="E4715" s="64">
        <f t="shared" si="591"/>
        <v>2356</v>
      </c>
      <c r="F4715" s="64" t="str">
        <f t="shared" si="584"/>
        <v/>
      </c>
      <c r="G4715" s="64" t="str">
        <f t="shared" si="585"/>
        <v/>
      </c>
      <c r="H4715" s="64" t="str">
        <f t="shared" si="586"/>
        <v/>
      </c>
      <c r="I4715" s="80" t="str">
        <f>IFERROR(VLOOKUP(D4715,Sheet2!A:B,2,0),"")</f>
        <v/>
      </c>
      <c r="J4715" s="64" t="str">
        <f>IFERROR(IF(I4715&lt;&gt;"",VLOOKUP(I4715,Sheet2!B:C,2,0),""),"")</f>
        <v/>
      </c>
      <c r="K4715" s="64" t="str">
        <f>IFERROR( IF(I4715&lt;&gt;"", HLOOKUP(L$2+$A4715,Sheet2!BX:NK,2,0),""),"")</f>
        <v/>
      </c>
      <c r="L4715" t="str">
        <f>IF(OR(HLOOKUP(L$2+$A4715,Sheet2!BX:NK,$B4715,0),HLOOKUP(L$2+$A4715,Sheet2!BX:NK,$B4715,0)&lt;&gt;""),HLOOKUP(L$2+$A4715,Sheet2!BX:NK,$B4715,0),"")</f>
        <v/>
      </c>
      <c r="M4715" t="str">
        <f>IF(OR(HLOOKUP(M$2+$A4715,Sheet2!BY:NL,$B4715,0),HLOOKUP(M$2+$A4715,Sheet2!BY:NL,$B4715,0)&lt;&gt;""),HLOOKUP(M$2+$A4715,Sheet2!BY:NL,$B4715,0),"")</f>
        <v/>
      </c>
      <c r="N4715" t="str">
        <f>IF(OR(HLOOKUP(N$2+$A4715,Sheet2!BZ:NM,$B4715,0),HLOOKUP(N$2+$A4715,Sheet2!BZ:NM,$B4715,0)&lt;&gt;""),HLOOKUP(N$2+$A4715,Sheet2!BZ:NM,$B4715,0),"")</f>
        <v/>
      </c>
      <c r="O4715" t="str">
        <f>IF(OR(HLOOKUP(O$2+$A4715,Sheet2!CA:NN,$B4715,0),HLOOKUP(O$2+$A4715,Sheet2!CA:NN,$B4715,0)&lt;&gt;""),HLOOKUP(O$2+$A4715,Sheet2!CA:NN,$B4715,0),"")</f>
        <v/>
      </c>
      <c r="P4715" t="str">
        <f>IF(OR(HLOOKUP(P$2+$A4715,Sheet2!CB:NO,$B4715,0),HLOOKUP(P$2+$A4715,Sheet2!CB:NO,$B4715,0)&lt;&gt;""),HLOOKUP(P$2+$A4715,Sheet2!CB:NO,$B4715,0),"")</f>
        <v/>
      </c>
      <c r="Q4715" t="str">
        <f>IF(OR(HLOOKUP(Q$2+$A4715,Sheet2!CC:NO,$B4715,0),HLOOKUP(Q$2+$A4715,Sheet2!CC:NO,$B4715,0)&lt;&gt;""),HLOOKUP(Q$2+$A4715,Sheet2!CC:NO,$B4715,0),"")</f>
        <v/>
      </c>
    </row>
    <row r="4716" spans="1:17" x14ac:dyDescent="0.25">
      <c r="A4716" s="64">
        <f t="shared" si="587"/>
        <v>12</v>
      </c>
      <c r="B4716" s="64">
        <f t="shared" si="588"/>
        <v>476</v>
      </c>
      <c r="C4716" s="64">
        <f t="shared" si="589"/>
        <v>3</v>
      </c>
      <c r="D4716" s="64">
        <f t="shared" si="590"/>
        <v>472</v>
      </c>
      <c r="E4716" s="64">
        <f t="shared" si="591"/>
        <v>2356</v>
      </c>
      <c r="F4716" s="64" t="str">
        <f t="shared" si="584"/>
        <v/>
      </c>
      <c r="G4716" s="64" t="str">
        <f t="shared" si="585"/>
        <v/>
      </c>
      <c r="H4716" s="64" t="str">
        <f t="shared" si="586"/>
        <v/>
      </c>
      <c r="I4716" s="80" t="str">
        <f>IFERROR(VLOOKUP(D4716,Sheet2!A:B,2,0),"")</f>
        <v/>
      </c>
      <c r="J4716" s="64" t="str">
        <f>IFERROR(IF(I4716&lt;&gt;"",VLOOKUP(I4716,Sheet2!B:C,2,0),""),"")</f>
        <v/>
      </c>
      <c r="K4716" s="64" t="str">
        <f>IFERROR( IF(I4716&lt;&gt;"", HLOOKUP(L$2+$A4716,Sheet2!BX:NK,2,0),""),"")</f>
        <v/>
      </c>
      <c r="L4716" t="str">
        <f>IF(OR(HLOOKUP(L$2+$A4716,Sheet2!BX:NK,$B4716,0),HLOOKUP(L$2+$A4716,Sheet2!BX:NK,$B4716,0)&lt;&gt;""),HLOOKUP(L$2+$A4716,Sheet2!BX:NK,$B4716,0),"")</f>
        <v/>
      </c>
      <c r="M4716" t="str">
        <f>IF(OR(HLOOKUP(M$2+$A4716,Sheet2!BY:NL,$B4716,0),HLOOKUP(M$2+$A4716,Sheet2!BY:NL,$B4716,0)&lt;&gt;""),HLOOKUP(M$2+$A4716,Sheet2!BY:NL,$B4716,0),"")</f>
        <v/>
      </c>
      <c r="N4716" t="str">
        <f>IF(OR(HLOOKUP(N$2+$A4716,Sheet2!BZ:NM,$B4716,0),HLOOKUP(N$2+$A4716,Sheet2!BZ:NM,$B4716,0)&lt;&gt;""),HLOOKUP(N$2+$A4716,Sheet2!BZ:NM,$B4716,0),"")</f>
        <v/>
      </c>
      <c r="O4716" t="str">
        <f>IF(OR(HLOOKUP(O$2+$A4716,Sheet2!CA:NN,$B4716,0),HLOOKUP(O$2+$A4716,Sheet2!CA:NN,$B4716,0)&lt;&gt;""),HLOOKUP(O$2+$A4716,Sheet2!CA:NN,$B4716,0),"")</f>
        <v/>
      </c>
      <c r="P4716" t="str">
        <f>IF(OR(HLOOKUP(P$2+$A4716,Sheet2!CB:NO,$B4716,0),HLOOKUP(P$2+$A4716,Sheet2!CB:NO,$B4716,0)&lt;&gt;""),HLOOKUP(P$2+$A4716,Sheet2!CB:NO,$B4716,0),"")</f>
        <v/>
      </c>
      <c r="Q4716" t="str">
        <f>IF(OR(HLOOKUP(Q$2+$A4716,Sheet2!CC:NO,$B4716,0),HLOOKUP(Q$2+$A4716,Sheet2!CC:NO,$B4716,0)&lt;&gt;""),HLOOKUP(Q$2+$A4716,Sheet2!CC:NO,$B4716,0),"")</f>
        <v/>
      </c>
    </row>
    <row r="4717" spans="1:17" x14ac:dyDescent="0.25">
      <c r="A4717" s="64">
        <f t="shared" si="587"/>
        <v>18</v>
      </c>
      <c r="B4717" s="64">
        <f t="shared" si="588"/>
        <v>476</v>
      </c>
      <c r="C4717" s="64">
        <f t="shared" si="589"/>
        <v>4</v>
      </c>
      <c r="D4717" s="64">
        <f t="shared" si="590"/>
        <v>472</v>
      </c>
      <c r="E4717" s="64">
        <f t="shared" si="591"/>
        <v>2356</v>
      </c>
      <c r="F4717" s="64" t="str">
        <f t="shared" si="584"/>
        <v/>
      </c>
      <c r="G4717" s="64" t="str">
        <f t="shared" si="585"/>
        <v/>
      </c>
      <c r="H4717" s="64" t="str">
        <f t="shared" si="586"/>
        <v/>
      </c>
      <c r="I4717" s="80" t="str">
        <f>IFERROR(VLOOKUP(D4717,Sheet2!A:B,2,0),"")</f>
        <v/>
      </c>
      <c r="J4717" s="64" t="str">
        <f>IFERROR(IF(I4717&lt;&gt;"",VLOOKUP(I4717,Sheet2!B:C,2,0),""),"")</f>
        <v/>
      </c>
      <c r="K4717" s="64" t="str">
        <f>IFERROR( IF(I4717&lt;&gt;"", HLOOKUP(L$2+$A4717,Sheet2!BX:NK,2,0),""),"")</f>
        <v/>
      </c>
      <c r="L4717" t="str">
        <f>IF(OR(HLOOKUP(L$2+$A4717,Sheet2!BX:NK,$B4717,0),HLOOKUP(L$2+$A4717,Sheet2!BX:NK,$B4717,0)&lt;&gt;""),HLOOKUP(L$2+$A4717,Sheet2!BX:NK,$B4717,0),"")</f>
        <v/>
      </c>
      <c r="M4717" t="str">
        <f>IF(OR(HLOOKUP(M$2+$A4717,Sheet2!BY:NL,$B4717,0),HLOOKUP(M$2+$A4717,Sheet2!BY:NL,$B4717,0)&lt;&gt;""),HLOOKUP(M$2+$A4717,Sheet2!BY:NL,$B4717,0),"")</f>
        <v/>
      </c>
      <c r="N4717" t="str">
        <f>IF(OR(HLOOKUP(N$2+$A4717,Sheet2!BZ:NM,$B4717,0),HLOOKUP(N$2+$A4717,Sheet2!BZ:NM,$B4717,0)&lt;&gt;""),HLOOKUP(N$2+$A4717,Sheet2!BZ:NM,$B4717,0),"")</f>
        <v/>
      </c>
      <c r="O4717" t="str">
        <f>IF(OR(HLOOKUP(O$2+$A4717,Sheet2!CA:NN,$B4717,0),HLOOKUP(O$2+$A4717,Sheet2!CA:NN,$B4717,0)&lt;&gt;""),HLOOKUP(O$2+$A4717,Sheet2!CA:NN,$B4717,0),"")</f>
        <v/>
      </c>
      <c r="P4717" t="str">
        <f>IF(OR(HLOOKUP(P$2+$A4717,Sheet2!CB:NO,$B4717,0),HLOOKUP(P$2+$A4717,Sheet2!CB:NO,$B4717,0)&lt;&gt;""),HLOOKUP(P$2+$A4717,Sheet2!CB:NO,$B4717,0),"")</f>
        <v/>
      </c>
      <c r="Q4717" t="str">
        <f>IF(OR(HLOOKUP(Q$2+$A4717,Sheet2!CC:NO,$B4717,0),HLOOKUP(Q$2+$A4717,Sheet2!CC:NO,$B4717,0)&lt;&gt;""),HLOOKUP(Q$2+$A4717,Sheet2!CC:NO,$B4717,0),"")</f>
        <v/>
      </c>
    </row>
    <row r="4718" spans="1:17" x14ac:dyDescent="0.25">
      <c r="A4718" s="64">
        <f t="shared" si="587"/>
        <v>24</v>
      </c>
      <c r="B4718" s="64">
        <f t="shared" si="588"/>
        <v>476</v>
      </c>
      <c r="C4718" s="64">
        <f t="shared" si="589"/>
        <v>5</v>
      </c>
      <c r="D4718" s="64">
        <f t="shared" si="590"/>
        <v>472</v>
      </c>
      <c r="E4718" s="64">
        <f t="shared" si="591"/>
        <v>2356</v>
      </c>
      <c r="F4718" s="64" t="str">
        <f t="shared" si="584"/>
        <v/>
      </c>
      <c r="G4718" s="64" t="str">
        <f t="shared" si="585"/>
        <v/>
      </c>
      <c r="H4718" s="64" t="str">
        <f t="shared" si="586"/>
        <v/>
      </c>
      <c r="I4718" s="80" t="str">
        <f>IFERROR(VLOOKUP(D4718,Sheet2!A:B,2,0),"")</f>
        <v/>
      </c>
      <c r="J4718" s="64" t="str">
        <f>IFERROR(IF(I4718&lt;&gt;"",VLOOKUP(I4718,Sheet2!B:C,2,0),""),"")</f>
        <v/>
      </c>
      <c r="K4718" s="64" t="str">
        <f>IFERROR( IF(I4718&lt;&gt;"", HLOOKUP(L$2+$A4718,Sheet2!BX:NK,2,0),""),"")</f>
        <v/>
      </c>
      <c r="L4718" t="str">
        <f>IF(OR(HLOOKUP(L$2+$A4718,Sheet2!BX:NK,$B4718,0),HLOOKUP(L$2+$A4718,Sheet2!BX:NK,$B4718,0)&lt;&gt;""),HLOOKUP(L$2+$A4718,Sheet2!BX:NK,$B4718,0),"")</f>
        <v/>
      </c>
      <c r="M4718" t="str">
        <f>IF(OR(HLOOKUP(M$2+$A4718,Sheet2!BY:NL,$B4718,0),HLOOKUP(M$2+$A4718,Sheet2!BY:NL,$B4718,0)&lt;&gt;""),HLOOKUP(M$2+$A4718,Sheet2!BY:NL,$B4718,0),"")</f>
        <v/>
      </c>
      <c r="N4718" t="str">
        <f>IF(OR(HLOOKUP(N$2+$A4718,Sheet2!BZ:NM,$B4718,0),HLOOKUP(N$2+$A4718,Sheet2!BZ:NM,$B4718,0)&lt;&gt;""),HLOOKUP(N$2+$A4718,Sheet2!BZ:NM,$B4718,0),"")</f>
        <v/>
      </c>
      <c r="O4718" t="str">
        <f>IF(OR(HLOOKUP(O$2+$A4718,Sheet2!CA:NN,$B4718,0),HLOOKUP(O$2+$A4718,Sheet2!CA:NN,$B4718,0)&lt;&gt;""),HLOOKUP(O$2+$A4718,Sheet2!CA:NN,$B4718,0),"")</f>
        <v/>
      </c>
      <c r="P4718" t="str">
        <f>IF(OR(HLOOKUP(P$2+$A4718,Sheet2!CB:NO,$B4718,0),HLOOKUP(P$2+$A4718,Sheet2!CB:NO,$B4718,0)&lt;&gt;""),HLOOKUP(P$2+$A4718,Sheet2!CB:NO,$B4718,0),"")</f>
        <v/>
      </c>
      <c r="Q4718" t="str">
        <f>IF(OR(HLOOKUP(Q$2+$A4718,Sheet2!CC:NO,$B4718,0),HLOOKUP(Q$2+$A4718,Sheet2!CC:NO,$B4718,0)&lt;&gt;""),HLOOKUP(Q$2+$A4718,Sheet2!CC:NO,$B4718,0),"")</f>
        <v/>
      </c>
    </row>
    <row r="4719" spans="1:17" x14ac:dyDescent="0.25">
      <c r="A4719" s="64">
        <f t="shared" si="587"/>
        <v>30</v>
      </c>
      <c r="B4719" s="64">
        <f t="shared" si="588"/>
        <v>476</v>
      </c>
      <c r="C4719" s="64">
        <f t="shared" si="589"/>
        <v>6</v>
      </c>
      <c r="D4719" s="64">
        <f t="shared" si="590"/>
        <v>472</v>
      </c>
      <c r="E4719" s="64">
        <f t="shared" si="591"/>
        <v>2356</v>
      </c>
      <c r="F4719" s="64" t="str">
        <f t="shared" si="584"/>
        <v/>
      </c>
      <c r="G4719" s="64" t="str">
        <f t="shared" si="585"/>
        <v/>
      </c>
      <c r="H4719" s="64" t="str">
        <f t="shared" si="586"/>
        <v/>
      </c>
      <c r="I4719" s="80" t="str">
        <f>IFERROR(VLOOKUP(D4719,Sheet2!A:B,2,0),"")</f>
        <v/>
      </c>
      <c r="J4719" s="64" t="str">
        <f>IFERROR(IF(I4719&lt;&gt;"",VLOOKUP(I4719,Sheet2!B:C,2,0),""),"")</f>
        <v/>
      </c>
      <c r="K4719" s="64" t="str">
        <f>IFERROR( IF(I4719&lt;&gt;"", HLOOKUP(L$2+$A4719,Sheet2!BX:NK,2,0),""),"")</f>
        <v/>
      </c>
      <c r="L4719" t="str">
        <f>IF(OR(HLOOKUP(L$2+$A4719,Sheet2!BX:NK,$B4719,0),HLOOKUP(L$2+$A4719,Sheet2!BX:NK,$B4719,0)&lt;&gt;""),HLOOKUP(L$2+$A4719,Sheet2!BX:NK,$B4719,0),"")</f>
        <v/>
      </c>
      <c r="M4719" t="str">
        <f>IF(OR(HLOOKUP(M$2+$A4719,Sheet2!BY:NL,$B4719,0),HLOOKUP(M$2+$A4719,Sheet2!BY:NL,$B4719,0)&lt;&gt;""),HLOOKUP(M$2+$A4719,Sheet2!BY:NL,$B4719,0),"")</f>
        <v/>
      </c>
      <c r="N4719" t="str">
        <f>IF(OR(HLOOKUP(N$2+$A4719,Sheet2!BZ:NM,$B4719,0),HLOOKUP(N$2+$A4719,Sheet2!BZ:NM,$B4719,0)&lt;&gt;""),HLOOKUP(N$2+$A4719,Sheet2!BZ:NM,$B4719,0),"")</f>
        <v/>
      </c>
      <c r="O4719" t="str">
        <f>IF(OR(HLOOKUP(O$2+$A4719,Sheet2!CA:NN,$B4719,0),HLOOKUP(O$2+$A4719,Sheet2!CA:NN,$B4719,0)&lt;&gt;""),HLOOKUP(O$2+$A4719,Sheet2!CA:NN,$B4719,0),"")</f>
        <v/>
      </c>
      <c r="P4719" t="str">
        <f>IF(OR(HLOOKUP(P$2+$A4719,Sheet2!CB:NO,$B4719,0),HLOOKUP(P$2+$A4719,Sheet2!CB:NO,$B4719,0)&lt;&gt;""),HLOOKUP(P$2+$A4719,Sheet2!CB:NO,$B4719,0),"")</f>
        <v/>
      </c>
      <c r="Q4719" t="str">
        <f>IF(OR(HLOOKUP(Q$2+$A4719,Sheet2!CC:NO,$B4719,0),HLOOKUP(Q$2+$A4719,Sheet2!CC:NO,$B4719,0)&lt;&gt;""),HLOOKUP(Q$2+$A4719,Sheet2!CC:NO,$B4719,0),"")</f>
        <v/>
      </c>
    </row>
    <row r="4720" spans="1:17" x14ac:dyDescent="0.25">
      <c r="A4720" s="64">
        <f t="shared" si="587"/>
        <v>36</v>
      </c>
      <c r="B4720" s="64">
        <f t="shared" si="588"/>
        <v>476</v>
      </c>
      <c r="C4720" s="64">
        <f t="shared" si="589"/>
        <v>7</v>
      </c>
      <c r="D4720" s="64">
        <f t="shared" si="590"/>
        <v>472</v>
      </c>
      <c r="E4720" s="64">
        <f t="shared" si="591"/>
        <v>2356</v>
      </c>
      <c r="F4720" s="64" t="str">
        <f t="shared" si="584"/>
        <v/>
      </c>
      <c r="G4720" s="64" t="str">
        <f t="shared" si="585"/>
        <v/>
      </c>
      <c r="H4720" s="64" t="str">
        <f t="shared" si="586"/>
        <v/>
      </c>
      <c r="I4720" s="80" t="str">
        <f>IFERROR(VLOOKUP(D4720,Sheet2!A:B,2,0),"")</f>
        <v/>
      </c>
      <c r="J4720" s="64" t="str">
        <f>IFERROR(IF(I4720&lt;&gt;"",VLOOKUP(I4720,Sheet2!B:C,2,0),""),"")</f>
        <v/>
      </c>
      <c r="K4720" s="64" t="str">
        <f>IFERROR( IF(I4720&lt;&gt;"", HLOOKUP(L$2+$A4720,Sheet2!BX:NK,2,0),""),"")</f>
        <v/>
      </c>
      <c r="L4720" t="str">
        <f>IF(OR(HLOOKUP(L$2+$A4720,Sheet2!BX:NK,$B4720,0),HLOOKUP(L$2+$A4720,Sheet2!BX:NK,$B4720,0)&lt;&gt;""),HLOOKUP(L$2+$A4720,Sheet2!BX:NK,$B4720,0),"")</f>
        <v/>
      </c>
      <c r="M4720" t="str">
        <f>IF(OR(HLOOKUP(M$2+$A4720,Sheet2!BY:NL,$B4720,0),HLOOKUP(M$2+$A4720,Sheet2!BY:NL,$B4720,0)&lt;&gt;""),HLOOKUP(M$2+$A4720,Sheet2!BY:NL,$B4720,0),"")</f>
        <v/>
      </c>
      <c r="N4720" t="str">
        <f>IF(OR(HLOOKUP(N$2+$A4720,Sheet2!BZ:NM,$B4720,0),HLOOKUP(N$2+$A4720,Sheet2!BZ:NM,$B4720,0)&lt;&gt;""),HLOOKUP(N$2+$A4720,Sheet2!BZ:NM,$B4720,0),"")</f>
        <v/>
      </c>
      <c r="O4720" t="str">
        <f>IF(OR(HLOOKUP(O$2+$A4720,Sheet2!CA:NN,$B4720,0),HLOOKUP(O$2+$A4720,Sheet2!CA:NN,$B4720,0)&lt;&gt;""),HLOOKUP(O$2+$A4720,Sheet2!CA:NN,$B4720,0),"")</f>
        <v/>
      </c>
      <c r="P4720" t="str">
        <f>IF(OR(HLOOKUP(P$2+$A4720,Sheet2!CB:NO,$B4720,0),HLOOKUP(P$2+$A4720,Sheet2!CB:NO,$B4720,0)&lt;&gt;""),HLOOKUP(P$2+$A4720,Sheet2!CB:NO,$B4720,0),"")</f>
        <v/>
      </c>
      <c r="Q4720" t="str">
        <f>IF(OR(HLOOKUP(Q$2+$A4720,Sheet2!CC:NO,$B4720,0),HLOOKUP(Q$2+$A4720,Sheet2!CC:NO,$B4720,0)&lt;&gt;""),HLOOKUP(Q$2+$A4720,Sheet2!CC:NO,$B4720,0),"")</f>
        <v/>
      </c>
    </row>
    <row r="4721" spans="1:17" x14ac:dyDescent="0.25">
      <c r="A4721" s="64">
        <f t="shared" si="587"/>
        <v>42</v>
      </c>
      <c r="B4721" s="64">
        <f t="shared" si="588"/>
        <v>476</v>
      </c>
      <c r="C4721" s="64">
        <f t="shared" si="589"/>
        <v>8</v>
      </c>
      <c r="D4721" s="64">
        <f t="shared" si="590"/>
        <v>472</v>
      </c>
      <c r="E4721" s="64">
        <f t="shared" si="591"/>
        <v>2356</v>
      </c>
      <c r="F4721" s="64" t="str">
        <f t="shared" si="584"/>
        <v/>
      </c>
      <c r="G4721" s="64" t="str">
        <f t="shared" si="585"/>
        <v/>
      </c>
      <c r="H4721" s="64" t="str">
        <f t="shared" si="586"/>
        <v/>
      </c>
      <c r="I4721" s="80" t="str">
        <f>IFERROR(VLOOKUP(D4721,Sheet2!A:B,2,0),"")</f>
        <v/>
      </c>
      <c r="J4721" s="64" t="str">
        <f>IFERROR(IF(I4721&lt;&gt;"",VLOOKUP(I4721,Sheet2!B:C,2,0),""),"")</f>
        <v/>
      </c>
      <c r="K4721" s="64" t="str">
        <f>IFERROR( IF(I4721&lt;&gt;"", HLOOKUP(L$2+$A4721,Sheet2!BX:NK,2,0),""),"")</f>
        <v/>
      </c>
      <c r="L4721" t="str">
        <f>IF(OR(HLOOKUP(L$2+$A4721,Sheet2!BX:NK,$B4721,0),HLOOKUP(L$2+$A4721,Sheet2!BX:NK,$B4721,0)&lt;&gt;""),HLOOKUP(L$2+$A4721,Sheet2!BX:NK,$B4721,0),"")</f>
        <v/>
      </c>
      <c r="M4721" t="str">
        <f>IF(OR(HLOOKUP(M$2+$A4721,Sheet2!BY:NL,$B4721,0),HLOOKUP(M$2+$A4721,Sheet2!BY:NL,$B4721,0)&lt;&gt;""),HLOOKUP(M$2+$A4721,Sheet2!BY:NL,$B4721,0),"")</f>
        <v/>
      </c>
      <c r="N4721" t="str">
        <f>IF(OR(HLOOKUP(N$2+$A4721,Sheet2!BZ:NM,$B4721,0),HLOOKUP(N$2+$A4721,Sheet2!BZ:NM,$B4721,0)&lt;&gt;""),HLOOKUP(N$2+$A4721,Sheet2!BZ:NM,$B4721,0),"")</f>
        <v/>
      </c>
      <c r="O4721" t="str">
        <f>IF(OR(HLOOKUP(O$2+$A4721,Sheet2!CA:NN,$B4721,0),HLOOKUP(O$2+$A4721,Sheet2!CA:NN,$B4721,0)&lt;&gt;""),HLOOKUP(O$2+$A4721,Sheet2!CA:NN,$B4721,0),"")</f>
        <v/>
      </c>
      <c r="P4721" t="str">
        <f>IF(OR(HLOOKUP(P$2+$A4721,Sheet2!CB:NO,$B4721,0),HLOOKUP(P$2+$A4721,Sheet2!CB:NO,$B4721,0)&lt;&gt;""),HLOOKUP(P$2+$A4721,Sheet2!CB:NO,$B4721,0),"")</f>
        <v/>
      </c>
      <c r="Q4721" t="str">
        <f>IF(OR(HLOOKUP(Q$2+$A4721,Sheet2!CC:NO,$B4721,0),HLOOKUP(Q$2+$A4721,Sheet2!CC:NO,$B4721,0)&lt;&gt;""),HLOOKUP(Q$2+$A4721,Sheet2!CC:NO,$B4721,0),"")</f>
        <v/>
      </c>
    </row>
    <row r="4722" spans="1:17" x14ac:dyDescent="0.25">
      <c r="A4722" s="64">
        <f t="shared" si="587"/>
        <v>48</v>
      </c>
      <c r="B4722" s="64">
        <f t="shared" si="588"/>
        <v>476</v>
      </c>
      <c r="C4722" s="64">
        <f t="shared" si="589"/>
        <v>9</v>
      </c>
      <c r="D4722" s="64">
        <f t="shared" si="590"/>
        <v>472</v>
      </c>
      <c r="E4722" s="64">
        <f t="shared" si="591"/>
        <v>2356</v>
      </c>
      <c r="F4722" s="64" t="str">
        <f t="shared" si="584"/>
        <v/>
      </c>
      <c r="G4722" s="64" t="str">
        <f t="shared" si="585"/>
        <v/>
      </c>
      <c r="H4722" s="64" t="str">
        <f t="shared" si="586"/>
        <v/>
      </c>
      <c r="I4722" s="80" t="str">
        <f>IFERROR(VLOOKUP(D4722,Sheet2!A:B,2,0),"")</f>
        <v/>
      </c>
      <c r="J4722" s="64" t="str">
        <f>IFERROR(IF(I4722&lt;&gt;"",VLOOKUP(I4722,Sheet2!B:C,2,0),""),"")</f>
        <v/>
      </c>
      <c r="K4722" s="64" t="str">
        <f>IFERROR( IF(I4722&lt;&gt;"", HLOOKUP(L$2+$A4722,Sheet2!BX:NK,2,0),""),"")</f>
        <v/>
      </c>
      <c r="L4722" t="str">
        <f>IF(OR(HLOOKUP(L$2+$A4722,Sheet2!BX:NK,$B4722,0),HLOOKUP(L$2+$A4722,Sheet2!BX:NK,$B4722,0)&lt;&gt;""),HLOOKUP(L$2+$A4722,Sheet2!BX:NK,$B4722,0),"")</f>
        <v/>
      </c>
      <c r="M4722" t="str">
        <f>IF(OR(HLOOKUP(M$2+$A4722,Sheet2!BY:NL,$B4722,0),HLOOKUP(M$2+$A4722,Sheet2!BY:NL,$B4722,0)&lt;&gt;""),HLOOKUP(M$2+$A4722,Sheet2!BY:NL,$B4722,0),"")</f>
        <v/>
      </c>
      <c r="N4722" t="str">
        <f>IF(OR(HLOOKUP(N$2+$A4722,Sheet2!BZ:NM,$B4722,0),HLOOKUP(N$2+$A4722,Sheet2!BZ:NM,$B4722,0)&lt;&gt;""),HLOOKUP(N$2+$A4722,Sheet2!BZ:NM,$B4722,0),"")</f>
        <v/>
      </c>
      <c r="O4722" t="str">
        <f>IF(OR(HLOOKUP(O$2+$A4722,Sheet2!CA:NN,$B4722,0),HLOOKUP(O$2+$A4722,Sheet2!CA:NN,$B4722,0)&lt;&gt;""),HLOOKUP(O$2+$A4722,Sheet2!CA:NN,$B4722,0),"")</f>
        <v/>
      </c>
      <c r="P4722" t="str">
        <f>IF(OR(HLOOKUP(P$2+$A4722,Sheet2!CB:NO,$B4722,0),HLOOKUP(P$2+$A4722,Sheet2!CB:NO,$B4722,0)&lt;&gt;""),HLOOKUP(P$2+$A4722,Sheet2!CB:NO,$B4722,0),"")</f>
        <v/>
      </c>
      <c r="Q4722" t="str">
        <f>IF(OR(HLOOKUP(Q$2+$A4722,Sheet2!CC:NO,$B4722,0),HLOOKUP(Q$2+$A4722,Sheet2!CC:NO,$B4722,0)&lt;&gt;""),HLOOKUP(Q$2+$A4722,Sheet2!CC:NO,$B4722,0),"")</f>
        <v/>
      </c>
    </row>
    <row r="4723" spans="1:17" x14ac:dyDescent="0.25">
      <c r="A4723" s="64">
        <f t="shared" si="587"/>
        <v>54</v>
      </c>
      <c r="B4723" s="64">
        <f t="shared" si="588"/>
        <v>476</v>
      </c>
      <c r="C4723" s="64">
        <f t="shared" si="589"/>
        <v>10</v>
      </c>
      <c r="D4723" s="64">
        <f t="shared" si="590"/>
        <v>472</v>
      </c>
      <c r="E4723" s="64">
        <f t="shared" si="591"/>
        <v>2356</v>
      </c>
      <c r="F4723" s="64" t="str">
        <f t="shared" si="584"/>
        <v/>
      </c>
      <c r="G4723" s="64" t="str">
        <f t="shared" si="585"/>
        <v/>
      </c>
      <c r="H4723" s="64" t="str">
        <f t="shared" si="586"/>
        <v/>
      </c>
      <c r="I4723" s="80" t="str">
        <f>IFERROR(VLOOKUP(D4723,Sheet2!A:B,2,0),"")</f>
        <v/>
      </c>
      <c r="J4723" s="64" t="str">
        <f>IFERROR(IF(I4723&lt;&gt;"",VLOOKUP(I4723,Sheet2!B:C,2,0),""),"")</f>
        <v/>
      </c>
      <c r="K4723" s="64" t="str">
        <f>IFERROR( IF(I4723&lt;&gt;"", HLOOKUP(L$2+$A4723,Sheet2!BX:NK,2,0),""),"")</f>
        <v/>
      </c>
      <c r="L4723" t="str">
        <f>IF(OR(HLOOKUP(L$2+$A4723,Sheet2!BX:NK,$B4723,0),HLOOKUP(L$2+$A4723,Sheet2!BX:NK,$B4723,0)&lt;&gt;""),HLOOKUP(L$2+$A4723,Sheet2!BX:NK,$B4723,0),"")</f>
        <v/>
      </c>
      <c r="M4723" t="str">
        <f>IF(OR(HLOOKUP(M$2+$A4723,Sheet2!BY:NL,$B4723,0),HLOOKUP(M$2+$A4723,Sheet2!BY:NL,$B4723,0)&lt;&gt;""),HLOOKUP(M$2+$A4723,Sheet2!BY:NL,$B4723,0),"")</f>
        <v/>
      </c>
      <c r="N4723" t="str">
        <f>IF(OR(HLOOKUP(N$2+$A4723,Sheet2!BZ:NM,$B4723,0),HLOOKUP(N$2+$A4723,Sheet2!BZ:NM,$B4723,0)&lt;&gt;""),HLOOKUP(N$2+$A4723,Sheet2!BZ:NM,$B4723,0),"")</f>
        <v/>
      </c>
      <c r="O4723" t="str">
        <f>IF(OR(HLOOKUP(O$2+$A4723,Sheet2!CA:NN,$B4723,0),HLOOKUP(O$2+$A4723,Sheet2!CA:NN,$B4723,0)&lt;&gt;""),HLOOKUP(O$2+$A4723,Sheet2!CA:NN,$B4723,0),"")</f>
        <v/>
      </c>
      <c r="P4723" t="str">
        <f>IF(OR(HLOOKUP(P$2+$A4723,Sheet2!CB:NO,$B4723,0),HLOOKUP(P$2+$A4723,Sheet2!CB:NO,$B4723,0)&lt;&gt;""),HLOOKUP(P$2+$A4723,Sheet2!CB:NO,$B4723,0),"")</f>
        <v/>
      </c>
      <c r="Q4723" t="str">
        <f>IF(OR(HLOOKUP(Q$2+$A4723,Sheet2!CC:NO,$B4723,0),HLOOKUP(Q$2+$A4723,Sheet2!CC:NO,$B4723,0)&lt;&gt;""),HLOOKUP(Q$2+$A4723,Sheet2!CC:NO,$B4723,0),"")</f>
        <v/>
      </c>
    </row>
    <row r="4724" spans="1:17" x14ac:dyDescent="0.25">
      <c r="A4724" s="64">
        <f t="shared" si="587"/>
        <v>0</v>
      </c>
      <c r="B4724" s="64">
        <f t="shared" si="588"/>
        <v>477</v>
      </c>
      <c r="C4724" s="64">
        <f t="shared" si="589"/>
        <v>1</v>
      </c>
      <c r="D4724" s="64">
        <f t="shared" si="590"/>
        <v>473</v>
      </c>
      <c r="E4724" s="64">
        <f t="shared" si="591"/>
        <v>2361</v>
      </c>
      <c r="F4724" s="64" t="str">
        <f t="shared" si="584"/>
        <v/>
      </c>
      <c r="G4724" s="64" t="str">
        <f t="shared" si="585"/>
        <v/>
      </c>
      <c r="H4724" s="64" t="str">
        <f t="shared" si="586"/>
        <v/>
      </c>
      <c r="I4724" s="80" t="str">
        <f>IFERROR(VLOOKUP(D4724,Sheet2!A:B,2,0),"")</f>
        <v/>
      </c>
      <c r="J4724" s="64" t="str">
        <f>IFERROR(IF(I4724&lt;&gt;"",VLOOKUP(I4724,Sheet2!B:C,2,0),""),"")</f>
        <v/>
      </c>
      <c r="K4724" s="64" t="str">
        <f>IFERROR( IF(I4724&lt;&gt;"", HLOOKUP(L$2+$A4724,Sheet2!BX:NK,2,0),""),"")</f>
        <v/>
      </c>
      <c r="L4724" t="str">
        <f>IF(OR(HLOOKUP(L$2+$A4724,Sheet2!BX:NK,$B4724,0),HLOOKUP(L$2+$A4724,Sheet2!BX:NK,$B4724,0)&lt;&gt;""),HLOOKUP(L$2+$A4724,Sheet2!BX:NK,$B4724,0),"")</f>
        <v/>
      </c>
      <c r="M4724" t="str">
        <f>IF(OR(HLOOKUP(M$2+$A4724,Sheet2!BY:NL,$B4724,0),HLOOKUP(M$2+$A4724,Sheet2!BY:NL,$B4724,0)&lt;&gt;""),HLOOKUP(M$2+$A4724,Sheet2!BY:NL,$B4724,0),"")</f>
        <v/>
      </c>
      <c r="N4724" t="str">
        <f>IF(OR(HLOOKUP(N$2+$A4724,Sheet2!BZ:NM,$B4724,0),HLOOKUP(N$2+$A4724,Sheet2!BZ:NM,$B4724,0)&lt;&gt;""),HLOOKUP(N$2+$A4724,Sheet2!BZ:NM,$B4724,0),"")</f>
        <v/>
      </c>
      <c r="O4724" t="str">
        <f>IF(OR(HLOOKUP(O$2+$A4724,Sheet2!CA:NN,$B4724,0),HLOOKUP(O$2+$A4724,Sheet2!CA:NN,$B4724,0)&lt;&gt;""),HLOOKUP(O$2+$A4724,Sheet2!CA:NN,$B4724,0),"")</f>
        <v/>
      </c>
      <c r="P4724" t="str">
        <f>IF(OR(HLOOKUP(P$2+$A4724,Sheet2!CB:NO,$B4724,0),HLOOKUP(P$2+$A4724,Sheet2!CB:NO,$B4724,0)&lt;&gt;""),HLOOKUP(P$2+$A4724,Sheet2!CB:NO,$B4724,0),"")</f>
        <v/>
      </c>
      <c r="Q4724" t="str">
        <f>IF(OR(HLOOKUP(Q$2+$A4724,Sheet2!CC:NO,$B4724,0),HLOOKUP(Q$2+$A4724,Sheet2!CC:NO,$B4724,0)&lt;&gt;""),HLOOKUP(Q$2+$A4724,Sheet2!CC:NO,$B4724,0),"")</f>
        <v/>
      </c>
    </row>
    <row r="4725" spans="1:17" x14ac:dyDescent="0.25">
      <c r="A4725" s="64">
        <f t="shared" si="587"/>
        <v>6</v>
      </c>
      <c r="B4725" s="64">
        <f t="shared" si="588"/>
        <v>477</v>
      </c>
      <c r="C4725" s="64">
        <f t="shared" si="589"/>
        <v>2</v>
      </c>
      <c r="D4725" s="64">
        <f t="shared" si="590"/>
        <v>473</v>
      </c>
      <c r="E4725" s="64">
        <f t="shared" si="591"/>
        <v>2361</v>
      </c>
      <c r="F4725" s="64" t="str">
        <f t="shared" si="584"/>
        <v/>
      </c>
      <c r="G4725" s="64" t="str">
        <f t="shared" si="585"/>
        <v/>
      </c>
      <c r="H4725" s="64" t="str">
        <f t="shared" si="586"/>
        <v/>
      </c>
      <c r="I4725" s="80" t="str">
        <f>IFERROR(VLOOKUP(D4725,Sheet2!A:B,2,0),"")</f>
        <v/>
      </c>
      <c r="J4725" s="64" t="str">
        <f>IFERROR(IF(I4725&lt;&gt;"",VLOOKUP(I4725,Sheet2!B:C,2,0),""),"")</f>
        <v/>
      </c>
      <c r="K4725" s="64" t="str">
        <f>IFERROR( IF(I4725&lt;&gt;"", HLOOKUP(L$2+$A4725,Sheet2!BX:NK,2,0),""),"")</f>
        <v/>
      </c>
      <c r="L4725" t="str">
        <f>IF(OR(HLOOKUP(L$2+$A4725,Sheet2!BX:NK,$B4725,0),HLOOKUP(L$2+$A4725,Sheet2!BX:NK,$B4725,0)&lt;&gt;""),HLOOKUP(L$2+$A4725,Sheet2!BX:NK,$B4725,0),"")</f>
        <v/>
      </c>
      <c r="M4725" t="str">
        <f>IF(OR(HLOOKUP(M$2+$A4725,Sheet2!BY:NL,$B4725,0),HLOOKUP(M$2+$A4725,Sheet2!BY:NL,$B4725,0)&lt;&gt;""),HLOOKUP(M$2+$A4725,Sheet2!BY:NL,$B4725,0),"")</f>
        <v/>
      </c>
      <c r="N4725" t="str">
        <f>IF(OR(HLOOKUP(N$2+$A4725,Sheet2!BZ:NM,$B4725,0),HLOOKUP(N$2+$A4725,Sheet2!BZ:NM,$B4725,0)&lt;&gt;""),HLOOKUP(N$2+$A4725,Sheet2!BZ:NM,$B4725,0),"")</f>
        <v/>
      </c>
      <c r="O4725" t="str">
        <f>IF(OR(HLOOKUP(O$2+$A4725,Sheet2!CA:NN,$B4725,0),HLOOKUP(O$2+$A4725,Sheet2!CA:NN,$B4725,0)&lt;&gt;""),HLOOKUP(O$2+$A4725,Sheet2!CA:NN,$B4725,0),"")</f>
        <v/>
      </c>
      <c r="P4725" t="str">
        <f>IF(OR(HLOOKUP(P$2+$A4725,Sheet2!CB:NO,$B4725,0),HLOOKUP(P$2+$A4725,Sheet2!CB:NO,$B4725,0)&lt;&gt;""),HLOOKUP(P$2+$A4725,Sheet2!CB:NO,$B4725,0),"")</f>
        <v/>
      </c>
      <c r="Q4725" t="str">
        <f>IF(OR(HLOOKUP(Q$2+$A4725,Sheet2!CC:NO,$B4725,0),HLOOKUP(Q$2+$A4725,Sheet2!CC:NO,$B4725,0)&lt;&gt;""),HLOOKUP(Q$2+$A4725,Sheet2!CC:NO,$B4725,0),"")</f>
        <v/>
      </c>
    </row>
    <row r="4726" spans="1:17" x14ac:dyDescent="0.25">
      <c r="A4726" s="64">
        <f t="shared" si="587"/>
        <v>12</v>
      </c>
      <c r="B4726" s="64">
        <f t="shared" si="588"/>
        <v>477</v>
      </c>
      <c r="C4726" s="64">
        <f t="shared" si="589"/>
        <v>3</v>
      </c>
      <c r="D4726" s="64">
        <f t="shared" si="590"/>
        <v>473</v>
      </c>
      <c r="E4726" s="64">
        <f t="shared" si="591"/>
        <v>2361</v>
      </c>
      <c r="F4726" s="64" t="str">
        <f t="shared" si="584"/>
        <v/>
      </c>
      <c r="G4726" s="64" t="str">
        <f t="shared" si="585"/>
        <v/>
      </c>
      <c r="H4726" s="64" t="str">
        <f t="shared" si="586"/>
        <v/>
      </c>
      <c r="I4726" s="80" t="str">
        <f>IFERROR(VLOOKUP(D4726,Sheet2!A:B,2,0),"")</f>
        <v/>
      </c>
      <c r="J4726" s="64" t="str">
        <f>IFERROR(IF(I4726&lt;&gt;"",VLOOKUP(I4726,Sheet2!B:C,2,0),""),"")</f>
        <v/>
      </c>
      <c r="K4726" s="64" t="str">
        <f>IFERROR( IF(I4726&lt;&gt;"", HLOOKUP(L$2+$A4726,Sheet2!BX:NK,2,0),""),"")</f>
        <v/>
      </c>
      <c r="L4726" t="str">
        <f>IF(OR(HLOOKUP(L$2+$A4726,Sheet2!BX:NK,$B4726,0),HLOOKUP(L$2+$A4726,Sheet2!BX:NK,$B4726,0)&lt;&gt;""),HLOOKUP(L$2+$A4726,Sheet2!BX:NK,$B4726,0),"")</f>
        <v/>
      </c>
      <c r="M4726" t="str">
        <f>IF(OR(HLOOKUP(M$2+$A4726,Sheet2!BY:NL,$B4726,0),HLOOKUP(M$2+$A4726,Sheet2!BY:NL,$B4726,0)&lt;&gt;""),HLOOKUP(M$2+$A4726,Sheet2!BY:NL,$B4726,0),"")</f>
        <v/>
      </c>
      <c r="N4726" t="str">
        <f>IF(OR(HLOOKUP(N$2+$A4726,Sheet2!BZ:NM,$B4726,0),HLOOKUP(N$2+$A4726,Sheet2!BZ:NM,$B4726,0)&lt;&gt;""),HLOOKUP(N$2+$A4726,Sheet2!BZ:NM,$B4726,0),"")</f>
        <v/>
      </c>
      <c r="O4726" t="str">
        <f>IF(OR(HLOOKUP(O$2+$A4726,Sheet2!CA:NN,$B4726,0),HLOOKUP(O$2+$A4726,Sheet2!CA:NN,$B4726,0)&lt;&gt;""),HLOOKUP(O$2+$A4726,Sheet2!CA:NN,$B4726,0),"")</f>
        <v/>
      </c>
      <c r="P4726" t="str">
        <f>IF(OR(HLOOKUP(P$2+$A4726,Sheet2!CB:NO,$B4726,0),HLOOKUP(P$2+$A4726,Sheet2!CB:NO,$B4726,0)&lt;&gt;""),HLOOKUP(P$2+$A4726,Sheet2!CB:NO,$B4726,0),"")</f>
        <v/>
      </c>
      <c r="Q4726" t="str">
        <f>IF(OR(HLOOKUP(Q$2+$A4726,Sheet2!CC:NO,$B4726,0),HLOOKUP(Q$2+$A4726,Sheet2!CC:NO,$B4726,0)&lt;&gt;""),HLOOKUP(Q$2+$A4726,Sheet2!CC:NO,$B4726,0),"")</f>
        <v/>
      </c>
    </row>
    <row r="4727" spans="1:17" x14ac:dyDescent="0.25">
      <c r="A4727" s="64">
        <f t="shared" si="587"/>
        <v>18</v>
      </c>
      <c r="B4727" s="64">
        <f t="shared" si="588"/>
        <v>477</v>
      </c>
      <c r="C4727" s="64">
        <f t="shared" si="589"/>
        <v>4</v>
      </c>
      <c r="D4727" s="64">
        <f t="shared" si="590"/>
        <v>473</v>
      </c>
      <c r="E4727" s="64">
        <f t="shared" si="591"/>
        <v>2361</v>
      </c>
      <c r="F4727" s="64" t="str">
        <f t="shared" si="584"/>
        <v/>
      </c>
      <c r="G4727" s="64" t="str">
        <f t="shared" si="585"/>
        <v/>
      </c>
      <c r="H4727" s="64" t="str">
        <f t="shared" si="586"/>
        <v/>
      </c>
      <c r="I4727" s="80" t="str">
        <f>IFERROR(VLOOKUP(D4727,Sheet2!A:B,2,0),"")</f>
        <v/>
      </c>
      <c r="J4727" s="64" t="str">
        <f>IFERROR(IF(I4727&lt;&gt;"",VLOOKUP(I4727,Sheet2!B:C,2,0),""),"")</f>
        <v/>
      </c>
      <c r="K4727" s="64" t="str">
        <f>IFERROR( IF(I4727&lt;&gt;"", HLOOKUP(L$2+$A4727,Sheet2!BX:NK,2,0),""),"")</f>
        <v/>
      </c>
      <c r="L4727" t="str">
        <f>IF(OR(HLOOKUP(L$2+$A4727,Sheet2!BX:NK,$B4727,0),HLOOKUP(L$2+$A4727,Sheet2!BX:NK,$B4727,0)&lt;&gt;""),HLOOKUP(L$2+$A4727,Sheet2!BX:NK,$B4727,0),"")</f>
        <v/>
      </c>
      <c r="M4727" t="str">
        <f>IF(OR(HLOOKUP(M$2+$A4727,Sheet2!BY:NL,$B4727,0),HLOOKUP(M$2+$A4727,Sheet2!BY:NL,$B4727,0)&lt;&gt;""),HLOOKUP(M$2+$A4727,Sheet2!BY:NL,$B4727,0),"")</f>
        <v/>
      </c>
      <c r="N4727" t="str">
        <f>IF(OR(HLOOKUP(N$2+$A4727,Sheet2!BZ:NM,$B4727,0),HLOOKUP(N$2+$A4727,Sheet2!BZ:NM,$B4727,0)&lt;&gt;""),HLOOKUP(N$2+$A4727,Sheet2!BZ:NM,$B4727,0),"")</f>
        <v/>
      </c>
      <c r="O4727" t="str">
        <f>IF(OR(HLOOKUP(O$2+$A4727,Sheet2!CA:NN,$B4727,0),HLOOKUP(O$2+$A4727,Sheet2!CA:NN,$B4727,0)&lt;&gt;""),HLOOKUP(O$2+$A4727,Sheet2!CA:NN,$B4727,0),"")</f>
        <v/>
      </c>
      <c r="P4727" t="str">
        <f>IF(OR(HLOOKUP(P$2+$A4727,Sheet2!CB:NO,$B4727,0),HLOOKUP(P$2+$A4727,Sheet2!CB:NO,$B4727,0)&lt;&gt;""),HLOOKUP(P$2+$A4727,Sheet2!CB:NO,$B4727,0),"")</f>
        <v/>
      </c>
      <c r="Q4727" t="str">
        <f>IF(OR(HLOOKUP(Q$2+$A4727,Sheet2!CC:NO,$B4727,0),HLOOKUP(Q$2+$A4727,Sheet2!CC:NO,$B4727,0)&lt;&gt;""),HLOOKUP(Q$2+$A4727,Sheet2!CC:NO,$B4727,0),"")</f>
        <v/>
      </c>
    </row>
    <row r="4728" spans="1:17" x14ac:dyDescent="0.25">
      <c r="A4728" s="64">
        <f t="shared" si="587"/>
        <v>24</v>
      </c>
      <c r="B4728" s="64">
        <f t="shared" si="588"/>
        <v>477</v>
      </c>
      <c r="C4728" s="64">
        <f t="shared" si="589"/>
        <v>5</v>
      </c>
      <c r="D4728" s="64">
        <f t="shared" si="590"/>
        <v>473</v>
      </c>
      <c r="E4728" s="64">
        <f t="shared" si="591"/>
        <v>2361</v>
      </c>
      <c r="F4728" s="64" t="str">
        <f t="shared" si="584"/>
        <v/>
      </c>
      <c r="G4728" s="64" t="str">
        <f t="shared" si="585"/>
        <v/>
      </c>
      <c r="H4728" s="64" t="str">
        <f t="shared" si="586"/>
        <v/>
      </c>
      <c r="I4728" s="80" t="str">
        <f>IFERROR(VLOOKUP(D4728,Sheet2!A:B,2,0),"")</f>
        <v/>
      </c>
      <c r="J4728" s="64" t="str">
        <f>IFERROR(IF(I4728&lt;&gt;"",VLOOKUP(I4728,Sheet2!B:C,2,0),""),"")</f>
        <v/>
      </c>
      <c r="K4728" s="64" t="str">
        <f>IFERROR( IF(I4728&lt;&gt;"", HLOOKUP(L$2+$A4728,Sheet2!BX:NK,2,0),""),"")</f>
        <v/>
      </c>
      <c r="L4728" t="str">
        <f>IF(OR(HLOOKUP(L$2+$A4728,Sheet2!BX:NK,$B4728,0),HLOOKUP(L$2+$A4728,Sheet2!BX:NK,$B4728,0)&lt;&gt;""),HLOOKUP(L$2+$A4728,Sheet2!BX:NK,$B4728,0),"")</f>
        <v/>
      </c>
      <c r="M4728" t="str">
        <f>IF(OR(HLOOKUP(M$2+$A4728,Sheet2!BY:NL,$B4728,0),HLOOKUP(M$2+$A4728,Sheet2!BY:NL,$B4728,0)&lt;&gt;""),HLOOKUP(M$2+$A4728,Sheet2!BY:NL,$B4728,0),"")</f>
        <v/>
      </c>
      <c r="N4728" t="str">
        <f>IF(OR(HLOOKUP(N$2+$A4728,Sheet2!BZ:NM,$B4728,0),HLOOKUP(N$2+$A4728,Sheet2!BZ:NM,$B4728,0)&lt;&gt;""),HLOOKUP(N$2+$A4728,Sheet2!BZ:NM,$B4728,0),"")</f>
        <v/>
      </c>
      <c r="O4728" t="str">
        <f>IF(OR(HLOOKUP(O$2+$A4728,Sheet2!CA:NN,$B4728,0),HLOOKUP(O$2+$A4728,Sheet2!CA:NN,$B4728,0)&lt;&gt;""),HLOOKUP(O$2+$A4728,Sheet2!CA:NN,$B4728,0),"")</f>
        <v/>
      </c>
      <c r="P4728" t="str">
        <f>IF(OR(HLOOKUP(P$2+$A4728,Sheet2!CB:NO,$B4728,0),HLOOKUP(P$2+$A4728,Sheet2!CB:NO,$B4728,0)&lt;&gt;""),HLOOKUP(P$2+$A4728,Sheet2!CB:NO,$B4728,0),"")</f>
        <v/>
      </c>
      <c r="Q4728" t="str">
        <f>IF(OR(HLOOKUP(Q$2+$A4728,Sheet2!CC:NO,$B4728,0),HLOOKUP(Q$2+$A4728,Sheet2!CC:NO,$B4728,0)&lt;&gt;""),HLOOKUP(Q$2+$A4728,Sheet2!CC:NO,$B4728,0),"")</f>
        <v/>
      </c>
    </row>
    <row r="4729" spans="1:17" x14ac:dyDescent="0.25">
      <c r="A4729" s="64">
        <f t="shared" si="587"/>
        <v>30</v>
      </c>
      <c r="B4729" s="64">
        <f t="shared" si="588"/>
        <v>477</v>
      </c>
      <c r="C4729" s="64">
        <f t="shared" si="589"/>
        <v>6</v>
      </c>
      <c r="D4729" s="64">
        <f t="shared" si="590"/>
        <v>473</v>
      </c>
      <c r="E4729" s="64">
        <f t="shared" si="591"/>
        <v>2361</v>
      </c>
      <c r="F4729" s="64" t="str">
        <f t="shared" si="584"/>
        <v/>
      </c>
      <c r="G4729" s="64" t="str">
        <f t="shared" si="585"/>
        <v/>
      </c>
      <c r="H4729" s="64" t="str">
        <f t="shared" si="586"/>
        <v/>
      </c>
      <c r="I4729" s="80" t="str">
        <f>IFERROR(VLOOKUP(D4729,Sheet2!A:B,2,0),"")</f>
        <v/>
      </c>
      <c r="J4729" s="64" t="str">
        <f>IFERROR(IF(I4729&lt;&gt;"",VLOOKUP(I4729,Sheet2!B:C,2,0),""),"")</f>
        <v/>
      </c>
      <c r="K4729" s="64" t="str">
        <f>IFERROR( IF(I4729&lt;&gt;"", HLOOKUP(L$2+$A4729,Sheet2!BX:NK,2,0),""),"")</f>
        <v/>
      </c>
      <c r="L4729" t="str">
        <f>IF(OR(HLOOKUP(L$2+$A4729,Sheet2!BX:NK,$B4729,0),HLOOKUP(L$2+$A4729,Sheet2!BX:NK,$B4729,0)&lt;&gt;""),HLOOKUP(L$2+$A4729,Sheet2!BX:NK,$B4729,0),"")</f>
        <v/>
      </c>
      <c r="M4729" t="str">
        <f>IF(OR(HLOOKUP(M$2+$A4729,Sheet2!BY:NL,$B4729,0),HLOOKUP(M$2+$A4729,Sheet2!BY:NL,$B4729,0)&lt;&gt;""),HLOOKUP(M$2+$A4729,Sheet2!BY:NL,$B4729,0),"")</f>
        <v/>
      </c>
      <c r="N4729" t="str">
        <f>IF(OR(HLOOKUP(N$2+$A4729,Sheet2!BZ:NM,$B4729,0),HLOOKUP(N$2+$A4729,Sheet2!BZ:NM,$B4729,0)&lt;&gt;""),HLOOKUP(N$2+$A4729,Sheet2!BZ:NM,$B4729,0),"")</f>
        <v/>
      </c>
      <c r="O4729" t="str">
        <f>IF(OR(HLOOKUP(O$2+$A4729,Sheet2!CA:NN,$B4729,0),HLOOKUP(O$2+$A4729,Sheet2!CA:NN,$B4729,0)&lt;&gt;""),HLOOKUP(O$2+$A4729,Sheet2!CA:NN,$B4729,0),"")</f>
        <v/>
      </c>
      <c r="P4729" t="str">
        <f>IF(OR(HLOOKUP(P$2+$A4729,Sheet2!CB:NO,$B4729,0),HLOOKUP(P$2+$A4729,Sheet2!CB:NO,$B4729,0)&lt;&gt;""),HLOOKUP(P$2+$A4729,Sheet2!CB:NO,$B4729,0),"")</f>
        <v/>
      </c>
      <c r="Q4729" t="str">
        <f>IF(OR(HLOOKUP(Q$2+$A4729,Sheet2!CC:NO,$B4729,0),HLOOKUP(Q$2+$A4729,Sheet2!CC:NO,$B4729,0)&lt;&gt;""),HLOOKUP(Q$2+$A4729,Sheet2!CC:NO,$B4729,0),"")</f>
        <v/>
      </c>
    </row>
    <row r="4730" spans="1:17" x14ac:dyDescent="0.25">
      <c r="A4730" s="64">
        <f t="shared" si="587"/>
        <v>36</v>
      </c>
      <c r="B4730" s="64">
        <f t="shared" si="588"/>
        <v>477</v>
      </c>
      <c r="C4730" s="64">
        <f t="shared" si="589"/>
        <v>7</v>
      </c>
      <c r="D4730" s="64">
        <f t="shared" si="590"/>
        <v>473</v>
      </c>
      <c r="E4730" s="64">
        <f t="shared" si="591"/>
        <v>2361</v>
      </c>
      <c r="F4730" s="64" t="str">
        <f t="shared" si="584"/>
        <v/>
      </c>
      <c r="G4730" s="64" t="str">
        <f t="shared" si="585"/>
        <v/>
      </c>
      <c r="H4730" s="64" t="str">
        <f t="shared" si="586"/>
        <v/>
      </c>
      <c r="I4730" s="80" t="str">
        <f>IFERROR(VLOOKUP(D4730,Sheet2!A:B,2,0),"")</f>
        <v/>
      </c>
      <c r="J4730" s="64" t="str">
        <f>IFERROR(IF(I4730&lt;&gt;"",VLOOKUP(I4730,Sheet2!B:C,2,0),""),"")</f>
        <v/>
      </c>
      <c r="K4730" s="64" t="str">
        <f>IFERROR( IF(I4730&lt;&gt;"", HLOOKUP(L$2+$A4730,Sheet2!BX:NK,2,0),""),"")</f>
        <v/>
      </c>
      <c r="L4730" t="str">
        <f>IF(OR(HLOOKUP(L$2+$A4730,Sheet2!BX:NK,$B4730,0),HLOOKUP(L$2+$A4730,Sheet2!BX:NK,$B4730,0)&lt;&gt;""),HLOOKUP(L$2+$A4730,Sheet2!BX:NK,$B4730,0),"")</f>
        <v/>
      </c>
      <c r="M4730" t="str">
        <f>IF(OR(HLOOKUP(M$2+$A4730,Sheet2!BY:NL,$B4730,0),HLOOKUP(M$2+$A4730,Sheet2!BY:NL,$B4730,0)&lt;&gt;""),HLOOKUP(M$2+$A4730,Sheet2!BY:NL,$B4730,0),"")</f>
        <v/>
      </c>
      <c r="N4730" t="str">
        <f>IF(OR(HLOOKUP(N$2+$A4730,Sheet2!BZ:NM,$B4730,0),HLOOKUP(N$2+$A4730,Sheet2!BZ:NM,$B4730,0)&lt;&gt;""),HLOOKUP(N$2+$A4730,Sheet2!BZ:NM,$B4730,0),"")</f>
        <v/>
      </c>
      <c r="O4730" t="str">
        <f>IF(OR(HLOOKUP(O$2+$A4730,Sheet2!CA:NN,$B4730,0),HLOOKUP(O$2+$A4730,Sheet2!CA:NN,$B4730,0)&lt;&gt;""),HLOOKUP(O$2+$A4730,Sheet2!CA:NN,$B4730,0),"")</f>
        <v/>
      </c>
      <c r="P4730" t="str">
        <f>IF(OR(HLOOKUP(P$2+$A4730,Sheet2!CB:NO,$B4730,0),HLOOKUP(P$2+$A4730,Sheet2!CB:NO,$B4730,0)&lt;&gt;""),HLOOKUP(P$2+$A4730,Sheet2!CB:NO,$B4730,0),"")</f>
        <v/>
      </c>
      <c r="Q4730" t="str">
        <f>IF(OR(HLOOKUP(Q$2+$A4730,Sheet2!CC:NO,$B4730,0),HLOOKUP(Q$2+$A4730,Sheet2!CC:NO,$B4730,0)&lt;&gt;""),HLOOKUP(Q$2+$A4730,Sheet2!CC:NO,$B4730,0),"")</f>
        <v/>
      </c>
    </row>
    <row r="4731" spans="1:17" x14ac:dyDescent="0.25">
      <c r="A4731" s="64">
        <f t="shared" si="587"/>
        <v>42</v>
      </c>
      <c r="B4731" s="64">
        <f t="shared" si="588"/>
        <v>477</v>
      </c>
      <c r="C4731" s="64">
        <f t="shared" si="589"/>
        <v>8</v>
      </c>
      <c r="D4731" s="64">
        <f t="shared" si="590"/>
        <v>473</v>
      </c>
      <c r="E4731" s="64">
        <f t="shared" si="591"/>
        <v>2361</v>
      </c>
      <c r="F4731" s="64" t="str">
        <f t="shared" si="584"/>
        <v/>
      </c>
      <c r="G4731" s="64" t="str">
        <f t="shared" si="585"/>
        <v/>
      </c>
      <c r="H4731" s="64" t="str">
        <f t="shared" si="586"/>
        <v/>
      </c>
      <c r="I4731" s="80" t="str">
        <f>IFERROR(VLOOKUP(D4731,Sheet2!A:B,2,0),"")</f>
        <v/>
      </c>
      <c r="J4731" s="64" t="str">
        <f>IFERROR(IF(I4731&lt;&gt;"",VLOOKUP(I4731,Sheet2!B:C,2,0),""),"")</f>
        <v/>
      </c>
      <c r="K4731" s="64" t="str">
        <f>IFERROR( IF(I4731&lt;&gt;"", HLOOKUP(L$2+$A4731,Sheet2!BX:NK,2,0),""),"")</f>
        <v/>
      </c>
      <c r="L4731" t="str">
        <f>IF(OR(HLOOKUP(L$2+$A4731,Sheet2!BX:NK,$B4731,0),HLOOKUP(L$2+$A4731,Sheet2!BX:NK,$B4731,0)&lt;&gt;""),HLOOKUP(L$2+$A4731,Sheet2!BX:NK,$B4731,0),"")</f>
        <v/>
      </c>
      <c r="M4731" t="str">
        <f>IF(OR(HLOOKUP(M$2+$A4731,Sheet2!BY:NL,$B4731,0),HLOOKUP(M$2+$A4731,Sheet2!BY:NL,$B4731,0)&lt;&gt;""),HLOOKUP(M$2+$A4731,Sheet2!BY:NL,$B4731,0),"")</f>
        <v/>
      </c>
      <c r="N4731" t="str">
        <f>IF(OR(HLOOKUP(N$2+$A4731,Sheet2!BZ:NM,$B4731,0),HLOOKUP(N$2+$A4731,Sheet2!BZ:NM,$B4731,0)&lt;&gt;""),HLOOKUP(N$2+$A4731,Sheet2!BZ:NM,$B4731,0),"")</f>
        <v/>
      </c>
      <c r="O4731" t="str">
        <f>IF(OR(HLOOKUP(O$2+$A4731,Sheet2!CA:NN,$B4731,0),HLOOKUP(O$2+$A4731,Sheet2!CA:NN,$B4731,0)&lt;&gt;""),HLOOKUP(O$2+$A4731,Sheet2!CA:NN,$B4731,0),"")</f>
        <v/>
      </c>
      <c r="P4731" t="str">
        <f>IF(OR(HLOOKUP(P$2+$A4731,Sheet2!CB:NO,$B4731,0),HLOOKUP(P$2+$A4731,Sheet2!CB:NO,$B4731,0)&lt;&gt;""),HLOOKUP(P$2+$A4731,Sheet2!CB:NO,$B4731,0),"")</f>
        <v/>
      </c>
      <c r="Q4731" t="str">
        <f>IF(OR(HLOOKUP(Q$2+$A4731,Sheet2!CC:NO,$B4731,0),HLOOKUP(Q$2+$A4731,Sheet2!CC:NO,$B4731,0)&lt;&gt;""),HLOOKUP(Q$2+$A4731,Sheet2!CC:NO,$B4731,0),"")</f>
        <v/>
      </c>
    </row>
    <row r="4732" spans="1:17" x14ac:dyDescent="0.25">
      <c r="A4732" s="64">
        <f t="shared" si="587"/>
        <v>48</v>
      </c>
      <c r="B4732" s="64">
        <f t="shared" si="588"/>
        <v>477</v>
      </c>
      <c r="C4732" s="64">
        <f t="shared" si="589"/>
        <v>9</v>
      </c>
      <c r="D4732" s="64">
        <f t="shared" si="590"/>
        <v>473</v>
      </c>
      <c r="E4732" s="64">
        <f t="shared" si="591"/>
        <v>2361</v>
      </c>
      <c r="F4732" s="64" t="str">
        <f t="shared" si="584"/>
        <v/>
      </c>
      <c r="G4732" s="64" t="str">
        <f t="shared" si="585"/>
        <v/>
      </c>
      <c r="H4732" s="64" t="str">
        <f t="shared" si="586"/>
        <v/>
      </c>
      <c r="I4732" s="80" t="str">
        <f>IFERROR(VLOOKUP(D4732,Sheet2!A:B,2,0),"")</f>
        <v/>
      </c>
      <c r="J4732" s="64" t="str">
        <f>IFERROR(IF(I4732&lt;&gt;"",VLOOKUP(I4732,Sheet2!B:C,2,0),""),"")</f>
        <v/>
      </c>
      <c r="K4732" s="64" t="str">
        <f>IFERROR( IF(I4732&lt;&gt;"", HLOOKUP(L$2+$A4732,Sheet2!BX:NK,2,0),""),"")</f>
        <v/>
      </c>
      <c r="L4732" t="str">
        <f>IF(OR(HLOOKUP(L$2+$A4732,Sheet2!BX:NK,$B4732,0),HLOOKUP(L$2+$A4732,Sheet2!BX:NK,$B4732,0)&lt;&gt;""),HLOOKUP(L$2+$A4732,Sheet2!BX:NK,$B4732,0),"")</f>
        <v/>
      </c>
      <c r="M4732" t="str">
        <f>IF(OR(HLOOKUP(M$2+$A4732,Sheet2!BY:NL,$B4732,0),HLOOKUP(M$2+$A4732,Sheet2!BY:NL,$B4732,0)&lt;&gt;""),HLOOKUP(M$2+$A4732,Sheet2!BY:NL,$B4732,0),"")</f>
        <v/>
      </c>
      <c r="N4732" t="str">
        <f>IF(OR(HLOOKUP(N$2+$A4732,Sheet2!BZ:NM,$B4732,0),HLOOKUP(N$2+$A4732,Sheet2!BZ:NM,$B4732,0)&lt;&gt;""),HLOOKUP(N$2+$A4732,Sheet2!BZ:NM,$B4732,0),"")</f>
        <v/>
      </c>
      <c r="O4732" t="str">
        <f>IF(OR(HLOOKUP(O$2+$A4732,Sheet2!CA:NN,$B4732,0),HLOOKUP(O$2+$A4732,Sheet2!CA:NN,$B4732,0)&lt;&gt;""),HLOOKUP(O$2+$A4732,Sheet2!CA:NN,$B4732,0),"")</f>
        <v/>
      </c>
      <c r="P4732" t="str">
        <f>IF(OR(HLOOKUP(P$2+$A4732,Sheet2!CB:NO,$B4732,0),HLOOKUP(P$2+$A4732,Sheet2!CB:NO,$B4732,0)&lt;&gt;""),HLOOKUP(P$2+$A4732,Sheet2!CB:NO,$B4732,0),"")</f>
        <v/>
      </c>
      <c r="Q4732" t="str">
        <f>IF(OR(HLOOKUP(Q$2+$A4732,Sheet2!CC:NO,$B4732,0),HLOOKUP(Q$2+$A4732,Sheet2!CC:NO,$B4732,0)&lt;&gt;""),HLOOKUP(Q$2+$A4732,Sheet2!CC:NO,$B4732,0),"")</f>
        <v/>
      </c>
    </row>
    <row r="4733" spans="1:17" x14ac:dyDescent="0.25">
      <c r="A4733" s="64">
        <f t="shared" si="587"/>
        <v>54</v>
      </c>
      <c r="B4733" s="64">
        <f t="shared" si="588"/>
        <v>477</v>
      </c>
      <c r="C4733" s="64">
        <f t="shared" si="589"/>
        <v>10</v>
      </c>
      <c r="D4733" s="64">
        <f t="shared" si="590"/>
        <v>473</v>
      </c>
      <c r="E4733" s="64">
        <f t="shared" si="591"/>
        <v>2361</v>
      </c>
      <c r="F4733" s="64" t="str">
        <f t="shared" si="584"/>
        <v/>
      </c>
      <c r="G4733" s="64" t="str">
        <f t="shared" si="585"/>
        <v/>
      </c>
      <c r="H4733" s="64" t="str">
        <f t="shared" si="586"/>
        <v/>
      </c>
      <c r="I4733" s="80" t="str">
        <f>IFERROR(VLOOKUP(D4733,Sheet2!A:B,2,0),"")</f>
        <v/>
      </c>
      <c r="J4733" s="64" t="str">
        <f>IFERROR(IF(I4733&lt;&gt;"",VLOOKUP(I4733,Sheet2!B:C,2,0),""),"")</f>
        <v/>
      </c>
      <c r="K4733" s="64" t="str">
        <f>IFERROR( IF(I4733&lt;&gt;"", HLOOKUP(L$2+$A4733,Sheet2!BX:NK,2,0),""),"")</f>
        <v/>
      </c>
      <c r="L4733" t="str">
        <f>IF(OR(HLOOKUP(L$2+$A4733,Sheet2!BX:NK,$B4733,0),HLOOKUP(L$2+$A4733,Sheet2!BX:NK,$B4733,0)&lt;&gt;""),HLOOKUP(L$2+$A4733,Sheet2!BX:NK,$B4733,0),"")</f>
        <v/>
      </c>
      <c r="M4733" t="str">
        <f>IF(OR(HLOOKUP(M$2+$A4733,Sheet2!BY:NL,$B4733,0),HLOOKUP(M$2+$A4733,Sheet2!BY:NL,$B4733,0)&lt;&gt;""),HLOOKUP(M$2+$A4733,Sheet2!BY:NL,$B4733,0),"")</f>
        <v/>
      </c>
      <c r="N4733" t="str">
        <f>IF(OR(HLOOKUP(N$2+$A4733,Sheet2!BZ:NM,$B4733,0),HLOOKUP(N$2+$A4733,Sheet2!BZ:NM,$B4733,0)&lt;&gt;""),HLOOKUP(N$2+$A4733,Sheet2!BZ:NM,$B4733,0),"")</f>
        <v/>
      </c>
      <c r="O4733" t="str">
        <f>IF(OR(HLOOKUP(O$2+$A4733,Sheet2!CA:NN,$B4733,0),HLOOKUP(O$2+$A4733,Sheet2!CA:NN,$B4733,0)&lt;&gt;""),HLOOKUP(O$2+$A4733,Sheet2!CA:NN,$B4733,0),"")</f>
        <v/>
      </c>
      <c r="P4733" t="str">
        <f>IF(OR(HLOOKUP(P$2+$A4733,Sheet2!CB:NO,$B4733,0),HLOOKUP(P$2+$A4733,Sheet2!CB:NO,$B4733,0)&lt;&gt;""),HLOOKUP(P$2+$A4733,Sheet2!CB:NO,$B4733,0),"")</f>
        <v/>
      </c>
      <c r="Q4733" t="str">
        <f>IF(OR(HLOOKUP(Q$2+$A4733,Sheet2!CC:NO,$B4733,0),HLOOKUP(Q$2+$A4733,Sheet2!CC:NO,$B4733,0)&lt;&gt;""),HLOOKUP(Q$2+$A4733,Sheet2!CC:NO,$B4733,0),"")</f>
        <v/>
      </c>
    </row>
    <row r="4734" spans="1:17" x14ac:dyDescent="0.25">
      <c r="A4734" s="64">
        <f t="shared" si="587"/>
        <v>0</v>
      </c>
      <c r="B4734" s="64">
        <f t="shared" si="588"/>
        <v>478</v>
      </c>
      <c r="C4734" s="64">
        <f t="shared" si="589"/>
        <v>1</v>
      </c>
      <c r="D4734" s="64">
        <f t="shared" si="590"/>
        <v>474</v>
      </c>
      <c r="E4734" s="64">
        <f t="shared" si="591"/>
        <v>2366</v>
      </c>
      <c r="F4734" s="64" t="str">
        <f t="shared" si="584"/>
        <v/>
      </c>
      <c r="G4734" s="64" t="str">
        <f t="shared" si="585"/>
        <v/>
      </c>
      <c r="H4734" s="64" t="str">
        <f t="shared" si="586"/>
        <v/>
      </c>
      <c r="I4734" s="80" t="str">
        <f>IFERROR(VLOOKUP(D4734,Sheet2!A:B,2,0),"")</f>
        <v/>
      </c>
      <c r="J4734" s="64" t="str">
        <f>IFERROR(IF(I4734&lt;&gt;"",VLOOKUP(I4734,Sheet2!B:C,2,0),""),"")</f>
        <v/>
      </c>
      <c r="K4734" s="64" t="str">
        <f>IFERROR( IF(I4734&lt;&gt;"", HLOOKUP(L$2+$A4734,Sheet2!BX:NK,2,0),""),"")</f>
        <v/>
      </c>
      <c r="L4734" t="str">
        <f>IF(OR(HLOOKUP(L$2+$A4734,Sheet2!BX:NK,$B4734,0),HLOOKUP(L$2+$A4734,Sheet2!BX:NK,$B4734,0)&lt;&gt;""),HLOOKUP(L$2+$A4734,Sheet2!BX:NK,$B4734,0),"")</f>
        <v/>
      </c>
      <c r="M4734" t="str">
        <f>IF(OR(HLOOKUP(M$2+$A4734,Sheet2!BY:NL,$B4734,0),HLOOKUP(M$2+$A4734,Sheet2!BY:NL,$B4734,0)&lt;&gt;""),HLOOKUP(M$2+$A4734,Sheet2!BY:NL,$B4734,0),"")</f>
        <v/>
      </c>
      <c r="N4734" t="str">
        <f>IF(OR(HLOOKUP(N$2+$A4734,Sheet2!BZ:NM,$B4734,0),HLOOKUP(N$2+$A4734,Sheet2!BZ:NM,$B4734,0)&lt;&gt;""),HLOOKUP(N$2+$A4734,Sheet2!BZ:NM,$B4734,0),"")</f>
        <v/>
      </c>
      <c r="O4734" t="str">
        <f>IF(OR(HLOOKUP(O$2+$A4734,Sheet2!CA:NN,$B4734,0),HLOOKUP(O$2+$A4734,Sheet2!CA:NN,$B4734,0)&lt;&gt;""),HLOOKUP(O$2+$A4734,Sheet2!CA:NN,$B4734,0),"")</f>
        <v/>
      </c>
      <c r="P4734" t="str">
        <f>IF(OR(HLOOKUP(P$2+$A4734,Sheet2!CB:NO,$B4734,0),HLOOKUP(P$2+$A4734,Sheet2!CB:NO,$B4734,0)&lt;&gt;""),HLOOKUP(P$2+$A4734,Sheet2!CB:NO,$B4734,0),"")</f>
        <v/>
      </c>
      <c r="Q4734" t="str">
        <f>IF(OR(HLOOKUP(Q$2+$A4734,Sheet2!CC:NO,$B4734,0),HLOOKUP(Q$2+$A4734,Sheet2!CC:NO,$B4734,0)&lt;&gt;""),HLOOKUP(Q$2+$A4734,Sheet2!CC:NO,$B4734,0),"")</f>
        <v/>
      </c>
    </row>
    <row r="4735" spans="1:17" x14ac:dyDescent="0.25">
      <c r="A4735" s="64">
        <f t="shared" si="587"/>
        <v>6</v>
      </c>
      <c r="B4735" s="64">
        <f t="shared" si="588"/>
        <v>478</v>
      </c>
      <c r="C4735" s="64">
        <f t="shared" si="589"/>
        <v>2</v>
      </c>
      <c r="D4735" s="64">
        <f t="shared" si="590"/>
        <v>474</v>
      </c>
      <c r="E4735" s="64">
        <f t="shared" si="591"/>
        <v>2366</v>
      </c>
      <c r="F4735" s="64" t="str">
        <f t="shared" si="584"/>
        <v/>
      </c>
      <c r="G4735" s="64" t="str">
        <f t="shared" si="585"/>
        <v/>
      </c>
      <c r="H4735" s="64" t="str">
        <f t="shared" si="586"/>
        <v/>
      </c>
      <c r="I4735" s="80" t="str">
        <f>IFERROR(VLOOKUP(D4735,Sheet2!A:B,2,0),"")</f>
        <v/>
      </c>
      <c r="J4735" s="64" t="str">
        <f>IFERROR(IF(I4735&lt;&gt;"",VLOOKUP(I4735,Sheet2!B:C,2,0),""),"")</f>
        <v/>
      </c>
      <c r="K4735" s="64" t="str">
        <f>IFERROR( IF(I4735&lt;&gt;"", HLOOKUP(L$2+$A4735,Sheet2!BX:NK,2,0),""),"")</f>
        <v/>
      </c>
      <c r="L4735" t="str">
        <f>IF(OR(HLOOKUP(L$2+$A4735,Sheet2!BX:NK,$B4735,0),HLOOKUP(L$2+$A4735,Sheet2!BX:NK,$B4735,0)&lt;&gt;""),HLOOKUP(L$2+$A4735,Sheet2!BX:NK,$B4735,0),"")</f>
        <v/>
      </c>
      <c r="M4735" t="str">
        <f>IF(OR(HLOOKUP(M$2+$A4735,Sheet2!BY:NL,$B4735,0),HLOOKUP(M$2+$A4735,Sheet2!BY:NL,$B4735,0)&lt;&gt;""),HLOOKUP(M$2+$A4735,Sheet2!BY:NL,$B4735,0),"")</f>
        <v/>
      </c>
      <c r="N4735" t="str">
        <f>IF(OR(HLOOKUP(N$2+$A4735,Sheet2!BZ:NM,$B4735,0),HLOOKUP(N$2+$A4735,Sheet2!BZ:NM,$B4735,0)&lt;&gt;""),HLOOKUP(N$2+$A4735,Sheet2!BZ:NM,$B4735,0),"")</f>
        <v/>
      </c>
      <c r="O4735" t="str">
        <f>IF(OR(HLOOKUP(O$2+$A4735,Sheet2!CA:NN,$B4735,0),HLOOKUP(O$2+$A4735,Sheet2!CA:NN,$B4735,0)&lt;&gt;""),HLOOKUP(O$2+$A4735,Sheet2!CA:NN,$B4735,0),"")</f>
        <v/>
      </c>
      <c r="P4735" t="str">
        <f>IF(OR(HLOOKUP(P$2+$A4735,Sheet2!CB:NO,$B4735,0),HLOOKUP(P$2+$A4735,Sheet2!CB:NO,$B4735,0)&lt;&gt;""),HLOOKUP(P$2+$A4735,Sheet2!CB:NO,$B4735,0),"")</f>
        <v/>
      </c>
      <c r="Q4735" t="str">
        <f>IF(OR(HLOOKUP(Q$2+$A4735,Sheet2!CC:NO,$B4735,0),HLOOKUP(Q$2+$A4735,Sheet2!CC:NO,$B4735,0)&lt;&gt;""),HLOOKUP(Q$2+$A4735,Sheet2!CC:NO,$B4735,0),"")</f>
        <v/>
      </c>
    </row>
    <row r="4736" spans="1:17" x14ac:dyDescent="0.25">
      <c r="A4736" s="64">
        <f t="shared" si="587"/>
        <v>12</v>
      </c>
      <c r="B4736" s="64">
        <f t="shared" si="588"/>
        <v>478</v>
      </c>
      <c r="C4736" s="64">
        <f t="shared" si="589"/>
        <v>3</v>
      </c>
      <c r="D4736" s="64">
        <f t="shared" si="590"/>
        <v>474</v>
      </c>
      <c r="E4736" s="64">
        <f t="shared" si="591"/>
        <v>2366</v>
      </c>
      <c r="F4736" s="64" t="str">
        <f t="shared" si="584"/>
        <v/>
      </c>
      <c r="G4736" s="64" t="str">
        <f t="shared" si="585"/>
        <v/>
      </c>
      <c r="H4736" s="64" t="str">
        <f t="shared" si="586"/>
        <v/>
      </c>
      <c r="I4736" s="80" t="str">
        <f>IFERROR(VLOOKUP(D4736,Sheet2!A:B,2,0),"")</f>
        <v/>
      </c>
      <c r="J4736" s="64" t="str">
        <f>IFERROR(IF(I4736&lt;&gt;"",VLOOKUP(I4736,Sheet2!B:C,2,0),""),"")</f>
        <v/>
      </c>
      <c r="K4736" s="64" t="str">
        <f>IFERROR( IF(I4736&lt;&gt;"", HLOOKUP(L$2+$A4736,Sheet2!BX:NK,2,0),""),"")</f>
        <v/>
      </c>
      <c r="L4736" t="str">
        <f>IF(OR(HLOOKUP(L$2+$A4736,Sheet2!BX:NK,$B4736,0),HLOOKUP(L$2+$A4736,Sheet2!BX:NK,$B4736,0)&lt;&gt;""),HLOOKUP(L$2+$A4736,Sheet2!BX:NK,$B4736,0),"")</f>
        <v/>
      </c>
      <c r="M4736" t="str">
        <f>IF(OR(HLOOKUP(M$2+$A4736,Sheet2!BY:NL,$B4736,0),HLOOKUP(M$2+$A4736,Sheet2!BY:NL,$B4736,0)&lt;&gt;""),HLOOKUP(M$2+$A4736,Sheet2!BY:NL,$B4736,0),"")</f>
        <v/>
      </c>
      <c r="N4736" t="str">
        <f>IF(OR(HLOOKUP(N$2+$A4736,Sheet2!BZ:NM,$B4736,0),HLOOKUP(N$2+$A4736,Sheet2!BZ:NM,$B4736,0)&lt;&gt;""),HLOOKUP(N$2+$A4736,Sheet2!BZ:NM,$B4736,0),"")</f>
        <v/>
      </c>
      <c r="O4736" t="str">
        <f>IF(OR(HLOOKUP(O$2+$A4736,Sheet2!CA:NN,$B4736,0),HLOOKUP(O$2+$A4736,Sheet2!CA:NN,$B4736,0)&lt;&gt;""),HLOOKUP(O$2+$A4736,Sheet2!CA:NN,$B4736,0),"")</f>
        <v/>
      </c>
      <c r="P4736" t="str">
        <f>IF(OR(HLOOKUP(P$2+$A4736,Sheet2!CB:NO,$B4736,0),HLOOKUP(P$2+$A4736,Sheet2!CB:NO,$B4736,0)&lt;&gt;""),HLOOKUP(P$2+$A4736,Sheet2!CB:NO,$B4736,0),"")</f>
        <v/>
      </c>
      <c r="Q4736" t="str">
        <f>IF(OR(HLOOKUP(Q$2+$A4736,Sheet2!CC:NO,$B4736,0),HLOOKUP(Q$2+$A4736,Sheet2!CC:NO,$B4736,0)&lt;&gt;""),HLOOKUP(Q$2+$A4736,Sheet2!CC:NO,$B4736,0),"")</f>
        <v/>
      </c>
    </row>
    <row r="4737" spans="1:17" x14ac:dyDescent="0.25">
      <c r="A4737" s="64">
        <f t="shared" si="587"/>
        <v>18</v>
      </c>
      <c r="B4737" s="64">
        <f t="shared" si="588"/>
        <v>478</v>
      </c>
      <c r="C4737" s="64">
        <f t="shared" si="589"/>
        <v>4</v>
      </c>
      <c r="D4737" s="64">
        <f t="shared" si="590"/>
        <v>474</v>
      </c>
      <c r="E4737" s="64">
        <f t="shared" si="591"/>
        <v>2366</v>
      </c>
      <c r="F4737" s="64" t="str">
        <f t="shared" si="584"/>
        <v/>
      </c>
      <c r="G4737" s="64" t="str">
        <f t="shared" si="585"/>
        <v/>
      </c>
      <c r="H4737" s="64" t="str">
        <f t="shared" si="586"/>
        <v/>
      </c>
      <c r="I4737" s="80" t="str">
        <f>IFERROR(VLOOKUP(D4737,Sheet2!A:B,2,0),"")</f>
        <v/>
      </c>
      <c r="J4737" s="64" t="str">
        <f>IFERROR(IF(I4737&lt;&gt;"",VLOOKUP(I4737,Sheet2!B:C,2,0),""),"")</f>
        <v/>
      </c>
      <c r="K4737" s="64" t="str">
        <f>IFERROR( IF(I4737&lt;&gt;"", HLOOKUP(L$2+$A4737,Sheet2!BX:NK,2,0),""),"")</f>
        <v/>
      </c>
      <c r="L4737" t="str">
        <f>IF(OR(HLOOKUP(L$2+$A4737,Sheet2!BX:NK,$B4737,0),HLOOKUP(L$2+$A4737,Sheet2!BX:NK,$B4737,0)&lt;&gt;""),HLOOKUP(L$2+$A4737,Sheet2!BX:NK,$B4737,0),"")</f>
        <v/>
      </c>
      <c r="M4737" t="str">
        <f>IF(OR(HLOOKUP(M$2+$A4737,Sheet2!BY:NL,$B4737,0),HLOOKUP(M$2+$A4737,Sheet2!BY:NL,$B4737,0)&lt;&gt;""),HLOOKUP(M$2+$A4737,Sheet2!BY:NL,$B4737,0),"")</f>
        <v/>
      </c>
      <c r="N4737" t="str">
        <f>IF(OR(HLOOKUP(N$2+$A4737,Sheet2!BZ:NM,$B4737,0),HLOOKUP(N$2+$A4737,Sheet2!BZ:NM,$B4737,0)&lt;&gt;""),HLOOKUP(N$2+$A4737,Sheet2!BZ:NM,$B4737,0),"")</f>
        <v/>
      </c>
      <c r="O4737" t="str">
        <f>IF(OR(HLOOKUP(O$2+$A4737,Sheet2!CA:NN,$B4737,0),HLOOKUP(O$2+$A4737,Sheet2!CA:NN,$B4737,0)&lt;&gt;""),HLOOKUP(O$2+$A4737,Sheet2!CA:NN,$B4737,0),"")</f>
        <v/>
      </c>
      <c r="P4737" t="str">
        <f>IF(OR(HLOOKUP(P$2+$A4737,Sheet2!CB:NO,$B4737,0),HLOOKUP(P$2+$A4737,Sheet2!CB:NO,$B4737,0)&lt;&gt;""),HLOOKUP(P$2+$A4737,Sheet2!CB:NO,$B4737,0),"")</f>
        <v/>
      </c>
      <c r="Q4737" t="str">
        <f>IF(OR(HLOOKUP(Q$2+$A4737,Sheet2!CC:NO,$B4737,0),HLOOKUP(Q$2+$A4737,Sheet2!CC:NO,$B4737,0)&lt;&gt;""),HLOOKUP(Q$2+$A4737,Sheet2!CC:NO,$B4737,0),"")</f>
        <v/>
      </c>
    </row>
    <row r="4738" spans="1:17" x14ac:dyDescent="0.25">
      <c r="A4738" s="64">
        <f t="shared" si="587"/>
        <v>24</v>
      </c>
      <c r="B4738" s="64">
        <f t="shared" si="588"/>
        <v>478</v>
      </c>
      <c r="C4738" s="64">
        <f t="shared" si="589"/>
        <v>5</v>
      </c>
      <c r="D4738" s="64">
        <f t="shared" si="590"/>
        <v>474</v>
      </c>
      <c r="E4738" s="64">
        <f t="shared" si="591"/>
        <v>2366</v>
      </c>
      <c r="F4738" s="64" t="str">
        <f t="shared" si="584"/>
        <v/>
      </c>
      <c r="G4738" s="64" t="str">
        <f t="shared" si="585"/>
        <v/>
      </c>
      <c r="H4738" s="64" t="str">
        <f t="shared" si="586"/>
        <v/>
      </c>
      <c r="I4738" s="80" t="str">
        <f>IFERROR(VLOOKUP(D4738,Sheet2!A:B,2,0),"")</f>
        <v/>
      </c>
      <c r="J4738" s="64" t="str">
        <f>IFERROR(IF(I4738&lt;&gt;"",VLOOKUP(I4738,Sheet2!B:C,2,0),""),"")</f>
        <v/>
      </c>
      <c r="K4738" s="64" t="str">
        <f>IFERROR( IF(I4738&lt;&gt;"", HLOOKUP(L$2+$A4738,Sheet2!BX:NK,2,0),""),"")</f>
        <v/>
      </c>
      <c r="L4738" t="str">
        <f>IF(OR(HLOOKUP(L$2+$A4738,Sheet2!BX:NK,$B4738,0),HLOOKUP(L$2+$A4738,Sheet2!BX:NK,$B4738,0)&lt;&gt;""),HLOOKUP(L$2+$A4738,Sheet2!BX:NK,$B4738,0),"")</f>
        <v/>
      </c>
      <c r="M4738" t="str">
        <f>IF(OR(HLOOKUP(M$2+$A4738,Sheet2!BY:NL,$B4738,0),HLOOKUP(M$2+$A4738,Sheet2!BY:NL,$B4738,0)&lt;&gt;""),HLOOKUP(M$2+$A4738,Sheet2!BY:NL,$B4738,0),"")</f>
        <v/>
      </c>
      <c r="N4738" t="str">
        <f>IF(OR(HLOOKUP(N$2+$A4738,Sheet2!BZ:NM,$B4738,0),HLOOKUP(N$2+$A4738,Sheet2!BZ:NM,$B4738,0)&lt;&gt;""),HLOOKUP(N$2+$A4738,Sheet2!BZ:NM,$B4738,0),"")</f>
        <v/>
      </c>
      <c r="O4738" t="str">
        <f>IF(OR(HLOOKUP(O$2+$A4738,Sheet2!CA:NN,$B4738,0),HLOOKUP(O$2+$A4738,Sheet2!CA:NN,$B4738,0)&lt;&gt;""),HLOOKUP(O$2+$A4738,Sheet2!CA:NN,$B4738,0),"")</f>
        <v/>
      </c>
      <c r="P4738" t="str">
        <f>IF(OR(HLOOKUP(P$2+$A4738,Sheet2!CB:NO,$B4738,0),HLOOKUP(P$2+$A4738,Sheet2!CB:NO,$B4738,0)&lt;&gt;""),HLOOKUP(P$2+$A4738,Sheet2!CB:NO,$B4738,0),"")</f>
        <v/>
      </c>
      <c r="Q4738" t="str">
        <f>IF(OR(HLOOKUP(Q$2+$A4738,Sheet2!CC:NO,$B4738,0),HLOOKUP(Q$2+$A4738,Sheet2!CC:NO,$B4738,0)&lt;&gt;""),HLOOKUP(Q$2+$A4738,Sheet2!CC:NO,$B4738,0),"")</f>
        <v/>
      </c>
    </row>
    <row r="4739" spans="1:17" x14ac:dyDescent="0.25">
      <c r="A4739" s="64">
        <f t="shared" si="587"/>
        <v>30</v>
      </c>
      <c r="B4739" s="64">
        <f t="shared" si="588"/>
        <v>478</v>
      </c>
      <c r="C4739" s="64">
        <f t="shared" si="589"/>
        <v>6</v>
      </c>
      <c r="D4739" s="64">
        <f t="shared" si="590"/>
        <v>474</v>
      </c>
      <c r="E4739" s="64">
        <f t="shared" si="591"/>
        <v>2366</v>
      </c>
      <c r="F4739" s="64" t="str">
        <f t="shared" si="584"/>
        <v/>
      </c>
      <c r="G4739" s="64" t="str">
        <f t="shared" si="585"/>
        <v/>
      </c>
      <c r="H4739" s="64" t="str">
        <f t="shared" si="586"/>
        <v/>
      </c>
      <c r="I4739" s="80" t="str">
        <f>IFERROR(VLOOKUP(D4739,Sheet2!A:B,2,0),"")</f>
        <v/>
      </c>
      <c r="J4739" s="64" t="str">
        <f>IFERROR(IF(I4739&lt;&gt;"",VLOOKUP(I4739,Sheet2!B:C,2,0),""),"")</f>
        <v/>
      </c>
      <c r="K4739" s="64" t="str">
        <f>IFERROR( IF(I4739&lt;&gt;"", HLOOKUP(L$2+$A4739,Sheet2!BX:NK,2,0),""),"")</f>
        <v/>
      </c>
      <c r="L4739" t="str">
        <f>IF(OR(HLOOKUP(L$2+$A4739,Sheet2!BX:NK,$B4739,0),HLOOKUP(L$2+$A4739,Sheet2!BX:NK,$B4739,0)&lt;&gt;""),HLOOKUP(L$2+$A4739,Sheet2!BX:NK,$B4739,0),"")</f>
        <v/>
      </c>
      <c r="M4739" t="str">
        <f>IF(OR(HLOOKUP(M$2+$A4739,Sheet2!BY:NL,$B4739,0),HLOOKUP(M$2+$A4739,Sheet2!BY:NL,$B4739,0)&lt;&gt;""),HLOOKUP(M$2+$A4739,Sheet2!BY:NL,$B4739,0),"")</f>
        <v/>
      </c>
      <c r="N4739" t="str">
        <f>IF(OR(HLOOKUP(N$2+$A4739,Sheet2!BZ:NM,$B4739,0),HLOOKUP(N$2+$A4739,Sheet2!BZ:NM,$B4739,0)&lt;&gt;""),HLOOKUP(N$2+$A4739,Sheet2!BZ:NM,$B4739,0),"")</f>
        <v/>
      </c>
      <c r="O4739" t="str">
        <f>IF(OR(HLOOKUP(O$2+$A4739,Sheet2!CA:NN,$B4739,0),HLOOKUP(O$2+$A4739,Sheet2!CA:NN,$B4739,0)&lt;&gt;""),HLOOKUP(O$2+$A4739,Sheet2!CA:NN,$B4739,0),"")</f>
        <v/>
      </c>
      <c r="P4739" t="str">
        <f>IF(OR(HLOOKUP(P$2+$A4739,Sheet2!CB:NO,$B4739,0),HLOOKUP(P$2+$A4739,Sheet2!CB:NO,$B4739,0)&lt;&gt;""),HLOOKUP(P$2+$A4739,Sheet2!CB:NO,$B4739,0),"")</f>
        <v/>
      </c>
      <c r="Q4739" t="str">
        <f>IF(OR(HLOOKUP(Q$2+$A4739,Sheet2!CC:NO,$B4739,0),HLOOKUP(Q$2+$A4739,Sheet2!CC:NO,$B4739,0)&lt;&gt;""),HLOOKUP(Q$2+$A4739,Sheet2!CC:NO,$B4739,0),"")</f>
        <v/>
      </c>
    </row>
    <row r="4740" spans="1:17" x14ac:dyDescent="0.25">
      <c r="A4740" s="64">
        <f t="shared" si="587"/>
        <v>36</v>
      </c>
      <c r="B4740" s="64">
        <f t="shared" si="588"/>
        <v>478</v>
      </c>
      <c r="C4740" s="64">
        <f t="shared" si="589"/>
        <v>7</v>
      </c>
      <c r="D4740" s="64">
        <f t="shared" si="590"/>
        <v>474</v>
      </c>
      <c r="E4740" s="64">
        <f t="shared" si="591"/>
        <v>2366</v>
      </c>
      <c r="F4740" s="64" t="str">
        <f t="shared" si="584"/>
        <v/>
      </c>
      <c r="G4740" s="64" t="str">
        <f t="shared" si="585"/>
        <v/>
      </c>
      <c r="H4740" s="64" t="str">
        <f t="shared" si="586"/>
        <v/>
      </c>
      <c r="I4740" s="80" t="str">
        <f>IFERROR(VLOOKUP(D4740,Sheet2!A:B,2,0),"")</f>
        <v/>
      </c>
      <c r="J4740" s="64" t="str">
        <f>IFERROR(IF(I4740&lt;&gt;"",VLOOKUP(I4740,Sheet2!B:C,2,0),""),"")</f>
        <v/>
      </c>
      <c r="K4740" s="64" t="str">
        <f>IFERROR( IF(I4740&lt;&gt;"", HLOOKUP(L$2+$A4740,Sheet2!BX:NK,2,0),""),"")</f>
        <v/>
      </c>
      <c r="L4740" t="str">
        <f>IF(OR(HLOOKUP(L$2+$A4740,Sheet2!BX:NK,$B4740,0),HLOOKUP(L$2+$A4740,Sheet2!BX:NK,$B4740,0)&lt;&gt;""),HLOOKUP(L$2+$A4740,Sheet2!BX:NK,$B4740,0),"")</f>
        <v/>
      </c>
      <c r="M4740" t="str">
        <f>IF(OR(HLOOKUP(M$2+$A4740,Sheet2!BY:NL,$B4740,0),HLOOKUP(M$2+$A4740,Sheet2!BY:NL,$B4740,0)&lt;&gt;""),HLOOKUP(M$2+$A4740,Sheet2!BY:NL,$B4740,0),"")</f>
        <v/>
      </c>
      <c r="N4740" t="str">
        <f>IF(OR(HLOOKUP(N$2+$A4740,Sheet2!BZ:NM,$B4740,0),HLOOKUP(N$2+$A4740,Sheet2!BZ:NM,$B4740,0)&lt;&gt;""),HLOOKUP(N$2+$A4740,Sheet2!BZ:NM,$B4740,0),"")</f>
        <v/>
      </c>
      <c r="O4740" t="str">
        <f>IF(OR(HLOOKUP(O$2+$A4740,Sheet2!CA:NN,$B4740,0),HLOOKUP(O$2+$A4740,Sheet2!CA:NN,$B4740,0)&lt;&gt;""),HLOOKUP(O$2+$A4740,Sheet2!CA:NN,$B4740,0),"")</f>
        <v/>
      </c>
      <c r="P4740" t="str">
        <f>IF(OR(HLOOKUP(P$2+$A4740,Sheet2!CB:NO,$B4740,0),HLOOKUP(P$2+$A4740,Sheet2!CB:NO,$B4740,0)&lt;&gt;""),HLOOKUP(P$2+$A4740,Sheet2!CB:NO,$B4740,0),"")</f>
        <v/>
      </c>
      <c r="Q4740" t="str">
        <f>IF(OR(HLOOKUP(Q$2+$A4740,Sheet2!CC:NO,$B4740,0),HLOOKUP(Q$2+$A4740,Sheet2!CC:NO,$B4740,0)&lt;&gt;""),HLOOKUP(Q$2+$A4740,Sheet2!CC:NO,$B4740,0),"")</f>
        <v/>
      </c>
    </row>
    <row r="4741" spans="1:17" x14ac:dyDescent="0.25">
      <c r="A4741" s="64">
        <f t="shared" si="587"/>
        <v>42</v>
      </c>
      <c r="B4741" s="64">
        <f t="shared" si="588"/>
        <v>478</v>
      </c>
      <c r="C4741" s="64">
        <f t="shared" si="589"/>
        <v>8</v>
      </c>
      <c r="D4741" s="64">
        <f t="shared" si="590"/>
        <v>474</v>
      </c>
      <c r="E4741" s="64">
        <f t="shared" si="591"/>
        <v>2366</v>
      </c>
      <c r="F4741" s="64" t="str">
        <f t="shared" ref="F4741:F4804" si="592">IFERROR(IF(I4741&lt;&gt;"",IF(LEFT(K4741,2)="1-",1,2),""),"")</f>
        <v/>
      </c>
      <c r="G4741" s="64" t="str">
        <f t="shared" ref="G4741:G4804" si="593">IFERROR(IF(I4741&lt;&gt;"",MONTH( RIGHT(K4741,LEN(K4741)-FIND("-",K4741))),""),"")</f>
        <v/>
      </c>
      <c r="H4741" s="64" t="str">
        <f t="shared" ref="H4741:H4804" si="594">IFERROR(IF(I4741&lt;&gt;"",YEAR( RIGHT(K4741,LEN(K4741)-FIND("-",K4741))),""),"")</f>
        <v/>
      </c>
      <c r="I4741" s="80" t="str">
        <f>IFERROR(VLOOKUP(D4741,Sheet2!A:B,2,0),"")</f>
        <v/>
      </c>
      <c r="J4741" s="64" t="str">
        <f>IFERROR(IF(I4741&lt;&gt;"",VLOOKUP(I4741,Sheet2!B:C,2,0),""),"")</f>
        <v/>
      </c>
      <c r="K4741" s="64" t="str">
        <f>IFERROR( IF(I4741&lt;&gt;"", HLOOKUP(L$2+$A4741,Sheet2!BX:NK,2,0),""),"")</f>
        <v/>
      </c>
      <c r="L4741" t="str">
        <f>IF(OR(HLOOKUP(L$2+$A4741,Sheet2!BX:NK,$B4741,0),HLOOKUP(L$2+$A4741,Sheet2!BX:NK,$B4741,0)&lt;&gt;""),HLOOKUP(L$2+$A4741,Sheet2!BX:NK,$B4741,0),"")</f>
        <v/>
      </c>
      <c r="M4741" t="str">
        <f>IF(OR(HLOOKUP(M$2+$A4741,Sheet2!BY:NL,$B4741,0),HLOOKUP(M$2+$A4741,Sheet2!BY:NL,$B4741,0)&lt;&gt;""),HLOOKUP(M$2+$A4741,Sheet2!BY:NL,$B4741,0),"")</f>
        <v/>
      </c>
      <c r="N4741" t="str">
        <f>IF(OR(HLOOKUP(N$2+$A4741,Sheet2!BZ:NM,$B4741,0),HLOOKUP(N$2+$A4741,Sheet2!BZ:NM,$B4741,0)&lt;&gt;""),HLOOKUP(N$2+$A4741,Sheet2!BZ:NM,$B4741,0),"")</f>
        <v/>
      </c>
      <c r="O4741" t="str">
        <f>IF(OR(HLOOKUP(O$2+$A4741,Sheet2!CA:NN,$B4741,0),HLOOKUP(O$2+$A4741,Sheet2!CA:NN,$B4741,0)&lt;&gt;""),HLOOKUP(O$2+$A4741,Sheet2!CA:NN,$B4741,0),"")</f>
        <v/>
      </c>
      <c r="P4741" t="str">
        <f>IF(OR(HLOOKUP(P$2+$A4741,Sheet2!CB:NO,$B4741,0),HLOOKUP(P$2+$A4741,Sheet2!CB:NO,$B4741,0)&lt;&gt;""),HLOOKUP(P$2+$A4741,Sheet2!CB:NO,$B4741,0),"")</f>
        <v/>
      </c>
      <c r="Q4741" t="str">
        <f>IF(OR(HLOOKUP(Q$2+$A4741,Sheet2!CC:NO,$B4741,0),HLOOKUP(Q$2+$A4741,Sheet2!CC:NO,$B4741,0)&lt;&gt;""),HLOOKUP(Q$2+$A4741,Sheet2!CC:NO,$B4741,0),"")</f>
        <v/>
      </c>
    </row>
    <row r="4742" spans="1:17" x14ac:dyDescent="0.25">
      <c r="A4742" s="64">
        <f t="shared" ref="A4742:A4805" si="595">IF(C4742&lt;&gt;1,A4741+6,0)</f>
        <v>48</v>
      </c>
      <c r="B4742" s="64">
        <f t="shared" ref="B4742:B4805" si="596">IF(C4742&lt;&gt;1,B4741,B4741+1)</f>
        <v>478</v>
      </c>
      <c r="C4742" s="64">
        <f t="shared" ref="C4742:C4805" si="597">IF($C$3-C4741=0,1,C4741+1)</f>
        <v>9</v>
      </c>
      <c r="D4742" s="64">
        <f t="shared" ref="D4742:D4805" si="598">IF(C4742=1,D4741+1,D4741)</f>
        <v>474</v>
      </c>
      <c r="E4742" s="64">
        <f t="shared" ref="E4742:E4805" si="599">IF(D4742&lt;&gt;D4741,E4741+5,E4741)</f>
        <v>2366</v>
      </c>
      <c r="F4742" s="64" t="str">
        <f t="shared" si="592"/>
        <v/>
      </c>
      <c r="G4742" s="64" t="str">
        <f t="shared" si="593"/>
        <v/>
      </c>
      <c r="H4742" s="64" t="str">
        <f t="shared" si="594"/>
        <v/>
      </c>
      <c r="I4742" s="80" t="str">
        <f>IFERROR(VLOOKUP(D4742,Sheet2!A:B,2,0),"")</f>
        <v/>
      </c>
      <c r="J4742" s="64" t="str">
        <f>IFERROR(IF(I4742&lt;&gt;"",VLOOKUP(I4742,Sheet2!B:C,2,0),""),"")</f>
        <v/>
      </c>
      <c r="K4742" s="64" t="str">
        <f>IFERROR( IF(I4742&lt;&gt;"", HLOOKUP(L$2+$A4742,Sheet2!BX:NK,2,0),""),"")</f>
        <v/>
      </c>
      <c r="L4742" t="str">
        <f>IF(OR(HLOOKUP(L$2+$A4742,Sheet2!BX:NK,$B4742,0),HLOOKUP(L$2+$A4742,Sheet2!BX:NK,$B4742,0)&lt;&gt;""),HLOOKUP(L$2+$A4742,Sheet2!BX:NK,$B4742,0),"")</f>
        <v/>
      </c>
      <c r="M4742" t="str">
        <f>IF(OR(HLOOKUP(M$2+$A4742,Sheet2!BY:NL,$B4742,0),HLOOKUP(M$2+$A4742,Sheet2!BY:NL,$B4742,0)&lt;&gt;""),HLOOKUP(M$2+$A4742,Sheet2!BY:NL,$B4742,0),"")</f>
        <v/>
      </c>
      <c r="N4742" t="str">
        <f>IF(OR(HLOOKUP(N$2+$A4742,Sheet2!BZ:NM,$B4742,0),HLOOKUP(N$2+$A4742,Sheet2!BZ:NM,$B4742,0)&lt;&gt;""),HLOOKUP(N$2+$A4742,Sheet2!BZ:NM,$B4742,0),"")</f>
        <v/>
      </c>
      <c r="O4742" t="str">
        <f>IF(OR(HLOOKUP(O$2+$A4742,Sheet2!CA:NN,$B4742,0),HLOOKUP(O$2+$A4742,Sheet2!CA:NN,$B4742,0)&lt;&gt;""),HLOOKUP(O$2+$A4742,Sheet2!CA:NN,$B4742,0),"")</f>
        <v/>
      </c>
      <c r="P4742" t="str">
        <f>IF(OR(HLOOKUP(P$2+$A4742,Sheet2!CB:NO,$B4742,0),HLOOKUP(P$2+$A4742,Sheet2!CB:NO,$B4742,0)&lt;&gt;""),HLOOKUP(P$2+$A4742,Sheet2!CB:NO,$B4742,0),"")</f>
        <v/>
      </c>
      <c r="Q4742" t="str">
        <f>IF(OR(HLOOKUP(Q$2+$A4742,Sheet2!CC:NO,$B4742,0),HLOOKUP(Q$2+$A4742,Sheet2!CC:NO,$B4742,0)&lt;&gt;""),HLOOKUP(Q$2+$A4742,Sheet2!CC:NO,$B4742,0),"")</f>
        <v/>
      </c>
    </row>
    <row r="4743" spans="1:17" x14ac:dyDescent="0.25">
      <c r="A4743" s="64">
        <f t="shared" si="595"/>
        <v>54</v>
      </c>
      <c r="B4743" s="64">
        <f t="shared" si="596"/>
        <v>478</v>
      </c>
      <c r="C4743" s="64">
        <f t="shared" si="597"/>
        <v>10</v>
      </c>
      <c r="D4743" s="64">
        <f t="shared" si="598"/>
        <v>474</v>
      </c>
      <c r="E4743" s="64">
        <f t="shared" si="599"/>
        <v>2366</v>
      </c>
      <c r="F4743" s="64" t="str">
        <f t="shared" si="592"/>
        <v/>
      </c>
      <c r="G4743" s="64" t="str">
        <f t="shared" si="593"/>
        <v/>
      </c>
      <c r="H4743" s="64" t="str">
        <f t="shared" si="594"/>
        <v/>
      </c>
      <c r="I4743" s="80" t="str">
        <f>IFERROR(VLOOKUP(D4743,Sheet2!A:B,2,0),"")</f>
        <v/>
      </c>
      <c r="J4743" s="64" t="str">
        <f>IFERROR(IF(I4743&lt;&gt;"",VLOOKUP(I4743,Sheet2!B:C,2,0),""),"")</f>
        <v/>
      </c>
      <c r="K4743" s="64" t="str">
        <f>IFERROR( IF(I4743&lt;&gt;"", HLOOKUP(L$2+$A4743,Sheet2!BX:NK,2,0),""),"")</f>
        <v/>
      </c>
      <c r="L4743" t="str">
        <f>IF(OR(HLOOKUP(L$2+$A4743,Sheet2!BX:NK,$B4743,0),HLOOKUP(L$2+$A4743,Sheet2!BX:NK,$B4743,0)&lt;&gt;""),HLOOKUP(L$2+$A4743,Sheet2!BX:NK,$B4743,0),"")</f>
        <v/>
      </c>
      <c r="M4743" t="str">
        <f>IF(OR(HLOOKUP(M$2+$A4743,Sheet2!BY:NL,$B4743,0),HLOOKUP(M$2+$A4743,Sheet2!BY:NL,$B4743,0)&lt;&gt;""),HLOOKUP(M$2+$A4743,Sheet2!BY:NL,$B4743,0),"")</f>
        <v/>
      </c>
      <c r="N4743" t="str">
        <f>IF(OR(HLOOKUP(N$2+$A4743,Sheet2!BZ:NM,$B4743,0),HLOOKUP(N$2+$A4743,Sheet2!BZ:NM,$B4743,0)&lt;&gt;""),HLOOKUP(N$2+$A4743,Sheet2!BZ:NM,$B4743,0),"")</f>
        <v/>
      </c>
      <c r="O4743" t="str">
        <f>IF(OR(HLOOKUP(O$2+$A4743,Sheet2!CA:NN,$B4743,0),HLOOKUP(O$2+$A4743,Sheet2!CA:NN,$B4743,0)&lt;&gt;""),HLOOKUP(O$2+$A4743,Sheet2!CA:NN,$B4743,0),"")</f>
        <v/>
      </c>
      <c r="P4743" t="str">
        <f>IF(OR(HLOOKUP(P$2+$A4743,Sheet2!CB:NO,$B4743,0),HLOOKUP(P$2+$A4743,Sheet2!CB:NO,$B4743,0)&lt;&gt;""),HLOOKUP(P$2+$A4743,Sheet2!CB:NO,$B4743,0),"")</f>
        <v/>
      </c>
      <c r="Q4743" t="str">
        <f>IF(OR(HLOOKUP(Q$2+$A4743,Sheet2!CC:NO,$B4743,0),HLOOKUP(Q$2+$A4743,Sheet2!CC:NO,$B4743,0)&lt;&gt;""),HLOOKUP(Q$2+$A4743,Sheet2!CC:NO,$B4743,0),"")</f>
        <v/>
      </c>
    </row>
    <row r="4744" spans="1:17" x14ac:dyDescent="0.25">
      <c r="A4744" s="64">
        <f t="shared" si="595"/>
        <v>0</v>
      </c>
      <c r="B4744" s="64">
        <f t="shared" si="596"/>
        <v>479</v>
      </c>
      <c r="C4744" s="64">
        <f t="shared" si="597"/>
        <v>1</v>
      </c>
      <c r="D4744" s="64">
        <f t="shared" si="598"/>
        <v>475</v>
      </c>
      <c r="E4744" s="64">
        <f t="shared" si="599"/>
        <v>2371</v>
      </c>
      <c r="F4744" s="64" t="str">
        <f t="shared" si="592"/>
        <v/>
      </c>
      <c r="G4744" s="64" t="str">
        <f t="shared" si="593"/>
        <v/>
      </c>
      <c r="H4744" s="64" t="str">
        <f t="shared" si="594"/>
        <v/>
      </c>
      <c r="I4744" s="80" t="str">
        <f>IFERROR(VLOOKUP(D4744,Sheet2!A:B,2,0),"")</f>
        <v/>
      </c>
      <c r="J4744" s="64" t="str">
        <f>IFERROR(IF(I4744&lt;&gt;"",VLOOKUP(I4744,Sheet2!B:C,2,0),""),"")</f>
        <v/>
      </c>
      <c r="K4744" s="64" t="str">
        <f>IFERROR( IF(I4744&lt;&gt;"", HLOOKUP(L$2+$A4744,Sheet2!BX:NK,2,0),""),"")</f>
        <v/>
      </c>
      <c r="L4744" t="str">
        <f>IF(OR(HLOOKUP(L$2+$A4744,Sheet2!BX:NK,$B4744,0),HLOOKUP(L$2+$A4744,Sheet2!BX:NK,$B4744,0)&lt;&gt;""),HLOOKUP(L$2+$A4744,Sheet2!BX:NK,$B4744,0),"")</f>
        <v/>
      </c>
      <c r="M4744" t="str">
        <f>IF(OR(HLOOKUP(M$2+$A4744,Sheet2!BY:NL,$B4744,0),HLOOKUP(M$2+$A4744,Sheet2!BY:NL,$B4744,0)&lt;&gt;""),HLOOKUP(M$2+$A4744,Sheet2!BY:NL,$B4744,0),"")</f>
        <v/>
      </c>
      <c r="N4744" t="str">
        <f>IF(OR(HLOOKUP(N$2+$A4744,Sheet2!BZ:NM,$B4744,0),HLOOKUP(N$2+$A4744,Sheet2!BZ:NM,$B4744,0)&lt;&gt;""),HLOOKUP(N$2+$A4744,Sheet2!BZ:NM,$B4744,0),"")</f>
        <v/>
      </c>
      <c r="O4744" t="str">
        <f>IF(OR(HLOOKUP(O$2+$A4744,Sheet2!CA:NN,$B4744,0),HLOOKUP(O$2+$A4744,Sheet2!CA:NN,$B4744,0)&lt;&gt;""),HLOOKUP(O$2+$A4744,Sheet2!CA:NN,$B4744,0),"")</f>
        <v/>
      </c>
      <c r="P4744" t="str">
        <f>IF(OR(HLOOKUP(P$2+$A4744,Sheet2!CB:NO,$B4744,0),HLOOKUP(P$2+$A4744,Sheet2!CB:NO,$B4744,0)&lt;&gt;""),HLOOKUP(P$2+$A4744,Sheet2!CB:NO,$B4744,0),"")</f>
        <v/>
      </c>
      <c r="Q4744" t="str">
        <f>IF(OR(HLOOKUP(Q$2+$A4744,Sheet2!CC:NO,$B4744,0),HLOOKUP(Q$2+$A4744,Sheet2!CC:NO,$B4744,0)&lt;&gt;""),HLOOKUP(Q$2+$A4744,Sheet2!CC:NO,$B4744,0),"")</f>
        <v/>
      </c>
    </row>
    <row r="4745" spans="1:17" x14ac:dyDescent="0.25">
      <c r="A4745" s="64">
        <f t="shared" si="595"/>
        <v>6</v>
      </c>
      <c r="B4745" s="64">
        <f t="shared" si="596"/>
        <v>479</v>
      </c>
      <c r="C4745" s="64">
        <f t="shared" si="597"/>
        <v>2</v>
      </c>
      <c r="D4745" s="64">
        <f t="shared" si="598"/>
        <v>475</v>
      </c>
      <c r="E4745" s="64">
        <f t="shared" si="599"/>
        <v>2371</v>
      </c>
      <c r="F4745" s="64" t="str">
        <f t="shared" si="592"/>
        <v/>
      </c>
      <c r="G4745" s="64" t="str">
        <f t="shared" si="593"/>
        <v/>
      </c>
      <c r="H4745" s="64" t="str">
        <f t="shared" si="594"/>
        <v/>
      </c>
      <c r="I4745" s="80" t="str">
        <f>IFERROR(VLOOKUP(D4745,Sheet2!A:B,2,0),"")</f>
        <v/>
      </c>
      <c r="J4745" s="64" t="str">
        <f>IFERROR(IF(I4745&lt;&gt;"",VLOOKUP(I4745,Sheet2!B:C,2,0),""),"")</f>
        <v/>
      </c>
      <c r="K4745" s="64" t="str">
        <f>IFERROR( IF(I4745&lt;&gt;"", HLOOKUP(L$2+$A4745,Sheet2!BX:NK,2,0),""),"")</f>
        <v/>
      </c>
      <c r="L4745" t="str">
        <f>IF(OR(HLOOKUP(L$2+$A4745,Sheet2!BX:NK,$B4745,0),HLOOKUP(L$2+$A4745,Sheet2!BX:NK,$B4745,0)&lt;&gt;""),HLOOKUP(L$2+$A4745,Sheet2!BX:NK,$B4745,0),"")</f>
        <v/>
      </c>
      <c r="M4745" t="str">
        <f>IF(OR(HLOOKUP(M$2+$A4745,Sheet2!BY:NL,$B4745,0),HLOOKUP(M$2+$A4745,Sheet2!BY:NL,$B4745,0)&lt;&gt;""),HLOOKUP(M$2+$A4745,Sheet2!BY:NL,$B4745,0),"")</f>
        <v/>
      </c>
      <c r="N4745" t="str">
        <f>IF(OR(HLOOKUP(N$2+$A4745,Sheet2!BZ:NM,$B4745,0),HLOOKUP(N$2+$A4745,Sheet2!BZ:NM,$B4745,0)&lt;&gt;""),HLOOKUP(N$2+$A4745,Sheet2!BZ:NM,$B4745,0),"")</f>
        <v/>
      </c>
      <c r="O4745" t="str">
        <f>IF(OR(HLOOKUP(O$2+$A4745,Sheet2!CA:NN,$B4745,0),HLOOKUP(O$2+$A4745,Sheet2!CA:NN,$B4745,0)&lt;&gt;""),HLOOKUP(O$2+$A4745,Sheet2!CA:NN,$B4745,0),"")</f>
        <v/>
      </c>
      <c r="P4745" t="str">
        <f>IF(OR(HLOOKUP(P$2+$A4745,Sheet2!CB:NO,$B4745,0),HLOOKUP(P$2+$A4745,Sheet2!CB:NO,$B4745,0)&lt;&gt;""),HLOOKUP(P$2+$A4745,Sheet2!CB:NO,$B4745,0),"")</f>
        <v/>
      </c>
      <c r="Q4745" t="str">
        <f>IF(OR(HLOOKUP(Q$2+$A4745,Sheet2!CC:NO,$B4745,0),HLOOKUP(Q$2+$A4745,Sheet2!CC:NO,$B4745,0)&lt;&gt;""),HLOOKUP(Q$2+$A4745,Sheet2!CC:NO,$B4745,0),"")</f>
        <v/>
      </c>
    </row>
    <row r="4746" spans="1:17" x14ac:dyDescent="0.25">
      <c r="A4746" s="64">
        <f t="shared" si="595"/>
        <v>12</v>
      </c>
      <c r="B4746" s="64">
        <f t="shared" si="596"/>
        <v>479</v>
      </c>
      <c r="C4746" s="64">
        <f t="shared" si="597"/>
        <v>3</v>
      </c>
      <c r="D4746" s="64">
        <f t="shared" si="598"/>
        <v>475</v>
      </c>
      <c r="E4746" s="64">
        <f t="shared" si="599"/>
        <v>2371</v>
      </c>
      <c r="F4746" s="64" t="str">
        <f t="shared" si="592"/>
        <v/>
      </c>
      <c r="G4746" s="64" t="str">
        <f t="shared" si="593"/>
        <v/>
      </c>
      <c r="H4746" s="64" t="str">
        <f t="shared" si="594"/>
        <v/>
      </c>
      <c r="I4746" s="80" t="str">
        <f>IFERROR(VLOOKUP(D4746,Sheet2!A:B,2,0),"")</f>
        <v/>
      </c>
      <c r="J4746" s="64" t="str">
        <f>IFERROR(IF(I4746&lt;&gt;"",VLOOKUP(I4746,Sheet2!B:C,2,0),""),"")</f>
        <v/>
      </c>
      <c r="K4746" s="64" t="str">
        <f>IFERROR( IF(I4746&lt;&gt;"", HLOOKUP(L$2+$A4746,Sheet2!BX:NK,2,0),""),"")</f>
        <v/>
      </c>
      <c r="L4746" t="str">
        <f>IF(OR(HLOOKUP(L$2+$A4746,Sheet2!BX:NK,$B4746,0),HLOOKUP(L$2+$A4746,Sheet2!BX:NK,$B4746,0)&lt;&gt;""),HLOOKUP(L$2+$A4746,Sheet2!BX:NK,$B4746,0),"")</f>
        <v/>
      </c>
      <c r="M4746" t="str">
        <f>IF(OR(HLOOKUP(M$2+$A4746,Sheet2!BY:NL,$B4746,0),HLOOKUP(M$2+$A4746,Sheet2!BY:NL,$B4746,0)&lt;&gt;""),HLOOKUP(M$2+$A4746,Sheet2!BY:NL,$B4746,0),"")</f>
        <v/>
      </c>
      <c r="N4746" t="str">
        <f>IF(OR(HLOOKUP(N$2+$A4746,Sheet2!BZ:NM,$B4746,0),HLOOKUP(N$2+$A4746,Sheet2!BZ:NM,$B4746,0)&lt;&gt;""),HLOOKUP(N$2+$A4746,Sheet2!BZ:NM,$B4746,0),"")</f>
        <v/>
      </c>
      <c r="O4746" t="str">
        <f>IF(OR(HLOOKUP(O$2+$A4746,Sheet2!CA:NN,$B4746,0),HLOOKUP(O$2+$A4746,Sheet2!CA:NN,$B4746,0)&lt;&gt;""),HLOOKUP(O$2+$A4746,Sheet2!CA:NN,$B4746,0),"")</f>
        <v/>
      </c>
      <c r="P4746" t="str">
        <f>IF(OR(HLOOKUP(P$2+$A4746,Sheet2!CB:NO,$B4746,0),HLOOKUP(P$2+$A4746,Sheet2!CB:NO,$B4746,0)&lt;&gt;""),HLOOKUP(P$2+$A4746,Sheet2!CB:NO,$B4746,0),"")</f>
        <v/>
      </c>
      <c r="Q4746" t="str">
        <f>IF(OR(HLOOKUP(Q$2+$A4746,Sheet2!CC:NO,$B4746,0),HLOOKUP(Q$2+$A4746,Sheet2!CC:NO,$B4746,0)&lt;&gt;""),HLOOKUP(Q$2+$A4746,Sheet2!CC:NO,$B4746,0),"")</f>
        <v/>
      </c>
    </row>
    <row r="4747" spans="1:17" x14ac:dyDescent="0.25">
      <c r="A4747" s="64">
        <f t="shared" si="595"/>
        <v>18</v>
      </c>
      <c r="B4747" s="64">
        <f t="shared" si="596"/>
        <v>479</v>
      </c>
      <c r="C4747" s="64">
        <f t="shared" si="597"/>
        <v>4</v>
      </c>
      <c r="D4747" s="64">
        <f t="shared" si="598"/>
        <v>475</v>
      </c>
      <c r="E4747" s="64">
        <f t="shared" si="599"/>
        <v>2371</v>
      </c>
      <c r="F4747" s="64" t="str">
        <f t="shared" si="592"/>
        <v/>
      </c>
      <c r="G4747" s="64" t="str">
        <f t="shared" si="593"/>
        <v/>
      </c>
      <c r="H4747" s="64" t="str">
        <f t="shared" si="594"/>
        <v/>
      </c>
      <c r="I4747" s="80" t="str">
        <f>IFERROR(VLOOKUP(D4747,Sheet2!A:B,2,0),"")</f>
        <v/>
      </c>
      <c r="J4747" s="64" t="str">
        <f>IFERROR(IF(I4747&lt;&gt;"",VLOOKUP(I4747,Sheet2!B:C,2,0),""),"")</f>
        <v/>
      </c>
      <c r="K4747" s="64" t="str">
        <f>IFERROR( IF(I4747&lt;&gt;"", HLOOKUP(L$2+$A4747,Sheet2!BX:NK,2,0),""),"")</f>
        <v/>
      </c>
      <c r="L4747" t="str">
        <f>IF(OR(HLOOKUP(L$2+$A4747,Sheet2!BX:NK,$B4747,0),HLOOKUP(L$2+$A4747,Sheet2!BX:NK,$B4747,0)&lt;&gt;""),HLOOKUP(L$2+$A4747,Sheet2!BX:NK,$B4747,0),"")</f>
        <v/>
      </c>
      <c r="M4747" t="str">
        <f>IF(OR(HLOOKUP(M$2+$A4747,Sheet2!BY:NL,$B4747,0),HLOOKUP(M$2+$A4747,Sheet2!BY:NL,$B4747,0)&lt;&gt;""),HLOOKUP(M$2+$A4747,Sheet2!BY:NL,$B4747,0),"")</f>
        <v/>
      </c>
      <c r="N4747" t="str">
        <f>IF(OR(HLOOKUP(N$2+$A4747,Sheet2!BZ:NM,$B4747,0),HLOOKUP(N$2+$A4747,Sheet2!BZ:NM,$B4747,0)&lt;&gt;""),HLOOKUP(N$2+$A4747,Sheet2!BZ:NM,$B4747,0),"")</f>
        <v/>
      </c>
      <c r="O4747" t="str">
        <f>IF(OR(HLOOKUP(O$2+$A4747,Sheet2!CA:NN,$B4747,0),HLOOKUP(O$2+$A4747,Sheet2!CA:NN,$B4747,0)&lt;&gt;""),HLOOKUP(O$2+$A4747,Sheet2!CA:NN,$B4747,0),"")</f>
        <v/>
      </c>
      <c r="P4747" t="str">
        <f>IF(OR(HLOOKUP(P$2+$A4747,Sheet2!CB:NO,$B4747,0),HLOOKUP(P$2+$A4747,Sheet2!CB:NO,$B4747,0)&lt;&gt;""),HLOOKUP(P$2+$A4747,Sheet2!CB:NO,$B4747,0),"")</f>
        <v/>
      </c>
      <c r="Q4747" t="str">
        <f>IF(OR(HLOOKUP(Q$2+$A4747,Sheet2!CC:NO,$B4747,0),HLOOKUP(Q$2+$A4747,Sheet2!CC:NO,$B4747,0)&lt;&gt;""),HLOOKUP(Q$2+$A4747,Sheet2!CC:NO,$B4747,0),"")</f>
        <v/>
      </c>
    </row>
    <row r="4748" spans="1:17" x14ac:dyDescent="0.25">
      <c r="A4748" s="64">
        <f t="shared" si="595"/>
        <v>24</v>
      </c>
      <c r="B4748" s="64">
        <f t="shared" si="596"/>
        <v>479</v>
      </c>
      <c r="C4748" s="64">
        <f t="shared" si="597"/>
        <v>5</v>
      </c>
      <c r="D4748" s="64">
        <f t="shared" si="598"/>
        <v>475</v>
      </c>
      <c r="E4748" s="64">
        <f t="shared" si="599"/>
        <v>2371</v>
      </c>
      <c r="F4748" s="64" t="str">
        <f t="shared" si="592"/>
        <v/>
      </c>
      <c r="G4748" s="64" t="str">
        <f t="shared" si="593"/>
        <v/>
      </c>
      <c r="H4748" s="64" t="str">
        <f t="shared" si="594"/>
        <v/>
      </c>
      <c r="I4748" s="80" t="str">
        <f>IFERROR(VLOOKUP(D4748,Sheet2!A:B,2,0),"")</f>
        <v/>
      </c>
      <c r="J4748" s="64" t="str">
        <f>IFERROR(IF(I4748&lt;&gt;"",VLOOKUP(I4748,Sheet2!B:C,2,0),""),"")</f>
        <v/>
      </c>
      <c r="K4748" s="64" t="str">
        <f>IFERROR( IF(I4748&lt;&gt;"", HLOOKUP(L$2+$A4748,Sheet2!BX:NK,2,0),""),"")</f>
        <v/>
      </c>
      <c r="L4748" t="str">
        <f>IF(OR(HLOOKUP(L$2+$A4748,Sheet2!BX:NK,$B4748,0),HLOOKUP(L$2+$A4748,Sheet2!BX:NK,$B4748,0)&lt;&gt;""),HLOOKUP(L$2+$A4748,Sheet2!BX:NK,$B4748,0),"")</f>
        <v/>
      </c>
      <c r="M4748" t="str">
        <f>IF(OR(HLOOKUP(M$2+$A4748,Sheet2!BY:NL,$B4748,0),HLOOKUP(M$2+$A4748,Sheet2!BY:NL,$B4748,0)&lt;&gt;""),HLOOKUP(M$2+$A4748,Sheet2!BY:NL,$B4748,0),"")</f>
        <v/>
      </c>
      <c r="N4748" t="str">
        <f>IF(OR(HLOOKUP(N$2+$A4748,Sheet2!BZ:NM,$B4748,0),HLOOKUP(N$2+$A4748,Sheet2!BZ:NM,$B4748,0)&lt;&gt;""),HLOOKUP(N$2+$A4748,Sheet2!BZ:NM,$B4748,0),"")</f>
        <v/>
      </c>
      <c r="O4748" t="str">
        <f>IF(OR(HLOOKUP(O$2+$A4748,Sheet2!CA:NN,$B4748,0),HLOOKUP(O$2+$A4748,Sheet2!CA:NN,$B4748,0)&lt;&gt;""),HLOOKUP(O$2+$A4748,Sheet2!CA:NN,$B4748,0),"")</f>
        <v/>
      </c>
      <c r="P4748" t="str">
        <f>IF(OR(HLOOKUP(P$2+$A4748,Sheet2!CB:NO,$B4748,0),HLOOKUP(P$2+$A4748,Sheet2!CB:NO,$B4748,0)&lt;&gt;""),HLOOKUP(P$2+$A4748,Sheet2!CB:NO,$B4748,0),"")</f>
        <v/>
      </c>
      <c r="Q4748" t="str">
        <f>IF(OR(HLOOKUP(Q$2+$A4748,Sheet2!CC:NO,$B4748,0),HLOOKUP(Q$2+$A4748,Sheet2!CC:NO,$B4748,0)&lt;&gt;""),HLOOKUP(Q$2+$A4748,Sheet2!CC:NO,$B4748,0),"")</f>
        <v/>
      </c>
    </row>
    <row r="4749" spans="1:17" x14ac:dyDescent="0.25">
      <c r="A4749" s="64">
        <f t="shared" si="595"/>
        <v>30</v>
      </c>
      <c r="B4749" s="64">
        <f t="shared" si="596"/>
        <v>479</v>
      </c>
      <c r="C4749" s="64">
        <f t="shared" si="597"/>
        <v>6</v>
      </c>
      <c r="D4749" s="64">
        <f t="shared" si="598"/>
        <v>475</v>
      </c>
      <c r="E4749" s="64">
        <f t="shared" si="599"/>
        <v>2371</v>
      </c>
      <c r="F4749" s="64" t="str">
        <f t="shared" si="592"/>
        <v/>
      </c>
      <c r="G4749" s="64" t="str">
        <f t="shared" si="593"/>
        <v/>
      </c>
      <c r="H4749" s="64" t="str">
        <f t="shared" si="594"/>
        <v/>
      </c>
      <c r="I4749" s="80" t="str">
        <f>IFERROR(VLOOKUP(D4749,Sheet2!A:B,2,0),"")</f>
        <v/>
      </c>
      <c r="J4749" s="64" t="str">
        <f>IFERROR(IF(I4749&lt;&gt;"",VLOOKUP(I4749,Sheet2!B:C,2,0),""),"")</f>
        <v/>
      </c>
      <c r="K4749" s="64" t="str">
        <f>IFERROR( IF(I4749&lt;&gt;"", HLOOKUP(L$2+$A4749,Sheet2!BX:NK,2,0),""),"")</f>
        <v/>
      </c>
      <c r="L4749" t="str">
        <f>IF(OR(HLOOKUP(L$2+$A4749,Sheet2!BX:NK,$B4749,0),HLOOKUP(L$2+$A4749,Sheet2!BX:NK,$B4749,0)&lt;&gt;""),HLOOKUP(L$2+$A4749,Sheet2!BX:NK,$B4749,0),"")</f>
        <v/>
      </c>
      <c r="M4749" t="str">
        <f>IF(OR(HLOOKUP(M$2+$A4749,Sheet2!BY:NL,$B4749,0),HLOOKUP(M$2+$A4749,Sheet2!BY:NL,$B4749,0)&lt;&gt;""),HLOOKUP(M$2+$A4749,Sheet2!BY:NL,$B4749,0),"")</f>
        <v/>
      </c>
      <c r="N4749" t="str">
        <f>IF(OR(HLOOKUP(N$2+$A4749,Sheet2!BZ:NM,$B4749,0),HLOOKUP(N$2+$A4749,Sheet2!BZ:NM,$B4749,0)&lt;&gt;""),HLOOKUP(N$2+$A4749,Sheet2!BZ:NM,$B4749,0),"")</f>
        <v/>
      </c>
      <c r="O4749" t="str">
        <f>IF(OR(HLOOKUP(O$2+$A4749,Sheet2!CA:NN,$B4749,0),HLOOKUP(O$2+$A4749,Sheet2!CA:NN,$B4749,0)&lt;&gt;""),HLOOKUP(O$2+$A4749,Sheet2!CA:NN,$B4749,0),"")</f>
        <v/>
      </c>
      <c r="P4749" t="str">
        <f>IF(OR(HLOOKUP(P$2+$A4749,Sheet2!CB:NO,$B4749,0),HLOOKUP(P$2+$A4749,Sheet2!CB:NO,$B4749,0)&lt;&gt;""),HLOOKUP(P$2+$A4749,Sheet2!CB:NO,$B4749,0),"")</f>
        <v/>
      </c>
      <c r="Q4749" t="str">
        <f>IF(OR(HLOOKUP(Q$2+$A4749,Sheet2!CC:NO,$B4749,0),HLOOKUP(Q$2+$A4749,Sheet2!CC:NO,$B4749,0)&lt;&gt;""),HLOOKUP(Q$2+$A4749,Sheet2!CC:NO,$B4749,0),"")</f>
        <v/>
      </c>
    </row>
    <row r="4750" spans="1:17" x14ac:dyDescent="0.25">
      <c r="A4750" s="64">
        <f t="shared" si="595"/>
        <v>36</v>
      </c>
      <c r="B4750" s="64">
        <f t="shared" si="596"/>
        <v>479</v>
      </c>
      <c r="C4750" s="64">
        <f t="shared" si="597"/>
        <v>7</v>
      </c>
      <c r="D4750" s="64">
        <f t="shared" si="598"/>
        <v>475</v>
      </c>
      <c r="E4750" s="64">
        <f t="shared" si="599"/>
        <v>2371</v>
      </c>
      <c r="F4750" s="64" t="str">
        <f t="shared" si="592"/>
        <v/>
      </c>
      <c r="G4750" s="64" t="str">
        <f t="shared" si="593"/>
        <v/>
      </c>
      <c r="H4750" s="64" t="str">
        <f t="shared" si="594"/>
        <v/>
      </c>
      <c r="I4750" s="80" t="str">
        <f>IFERROR(VLOOKUP(D4750,Sheet2!A:B,2,0),"")</f>
        <v/>
      </c>
      <c r="J4750" s="64" t="str">
        <f>IFERROR(IF(I4750&lt;&gt;"",VLOOKUP(I4750,Sheet2!B:C,2,0),""),"")</f>
        <v/>
      </c>
      <c r="K4750" s="64" t="str">
        <f>IFERROR( IF(I4750&lt;&gt;"", HLOOKUP(L$2+$A4750,Sheet2!BX:NK,2,0),""),"")</f>
        <v/>
      </c>
      <c r="L4750" t="str">
        <f>IF(OR(HLOOKUP(L$2+$A4750,Sheet2!BX:NK,$B4750,0),HLOOKUP(L$2+$A4750,Sheet2!BX:NK,$B4750,0)&lt;&gt;""),HLOOKUP(L$2+$A4750,Sheet2!BX:NK,$B4750,0),"")</f>
        <v/>
      </c>
      <c r="M4750" t="str">
        <f>IF(OR(HLOOKUP(M$2+$A4750,Sheet2!BY:NL,$B4750,0),HLOOKUP(M$2+$A4750,Sheet2!BY:NL,$B4750,0)&lt;&gt;""),HLOOKUP(M$2+$A4750,Sheet2!BY:NL,$B4750,0),"")</f>
        <v/>
      </c>
      <c r="N4750" t="str">
        <f>IF(OR(HLOOKUP(N$2+$A4750,Sheet2!BZ:NM,$B4750,0),HLOOKUP(N$2+$A4750,Sheet2!BZ:NM,$B4750,0)&lt;&gt;""),HLOOKUP(N$2+$A4750,Sheet2!BZ:NM,$B4750,0),"")</f>
        <v/>
      </c>
      <c r="O4750" t="str">
        <f>IF(OR(HLOOKUP(O$2+$A4750,Sheet2!CA:NN,$B4750,0),HLOOKUP(O$2+$A4750,Sheet2!CA:NN,$B4750,0)&lt;&gt;""),HLOOKUP(O$2+$A4750,Sheet2!CA:NN,$B4750,0),"")</f>
        <v/>
      </c>
      <c r="P4750" t="str">
        <f>IF(OR(HLOOKUP(P$2+$A4750,Sheet2!CB:NO,$B4750,0),HLOOKUP(P$2+$A4750,Sheet2!CB:NO,$B4750,0)&lt;&gt;""),HLOOKUP(P$2+$A4750,Sheet2!CB:NO,$B4750,0),"")</f>
        <v/>
      </c>
      <c r="Q4750" t="str">
        <f>IF(OR(HLOOKUP(Q$2+$A4750,Sheet2!CC:NO,$B4750,0),HLOOKUP(Q$2+$A4750,Sheet2!CC:NO,$B4750,0)&lt;&gt;""),HLOOKUP(Q$2+$A4750,Sheet2!CC:NO,$B4750,0),"")</f>
        <v/>
      </c>
    </row>
    <row r="4751" spans="1:17" x14ac:dyDescent="0.25">
      <c r="A4751" s="64">
        <f t="shared" si="595"/>
        <v>42</v>
      </c>
      <c r="B4751" s="64">
        <f t="shared" si="596"/>
        <v>479</v>
      </c>
      <c r="C4751" s="64">
        <f t="shared" si="597"/>
        <v>8</v>
      </c>
      <c r="D4751" s="64">
        <f t="shared" si="598"/>
        <v>475</v>
      </c>
      <c r="E4751" s="64">
        <f t="shared" si="599"/>
        <v>2371</v>
      </c>
      <c r="F4751" s="64" t="str">
        <f t="shared" si="592"/>
        <v/>
      </c>
      <c r="G4751" s="64" t="str">
        <f t="shared" si="593"/>
        <v/>
      </c>
      <c r="H4751" s="64" t="str">
        <f t="shared" si="594"/>
        <v/>
      </c>
      <c r="I4751" s="80" t="str">
        <f>IFERROR(VLOOKUP(D4751,Sheet2!A:B,2,0),"")</f>
        <v/>
      </c>
      <c r="J4751" s="64" t="str">
        <f>IFERROR(IF(I4751&lt;&gt;"",VLOOKUP(I4751,Sheet2!B:C,2,0),""),"")</f>
        <v/>
      </c>
      <c r="K4751" s="64" t="str">
        <f>IFERROR( IF(I4751&lt;&gt;"", HLOOKUP(L$2+$A4751,Sheet2!BX:NK,2,0),""),"")</f>
        <v/>
      </c>
      <c r="L4751" t="str">
        <f>IF(OR(HLOOKUP(L$2+$A4751,Sheet2!BX:NK,$B4751,0),HLOOKUP(L$2+$A4751,Sheet2!BX:NK,$B4751,0)&lt;&gt;""),HLOOKUP(L$2+$A4751,Sheet2!BX:NK,$B4751,0),"")</f>
        <v/>
      </c>
      <c r="M4751" t="str">
        <f>IF(OR(HLOOKUP(M$2+$A4751,Sheet2!BY:NL,$B4751,0),HLOOKUP(M$2+$A4751,Sheet2!BY:NL,$B4751,0)&lt;&gt;""),HLOOKUP(M$2+$A4751,Sheet2!BY:NL,$B4751,0),"")</f>
        <v/>
      </c>
      <c r="N4751" t="str">
        <f>IF(OR(HLOOKUP(N$2+$A4751,Sheet2!BZ:NM,$B4751,0),HLOOKUP(N$2+$A4751,Sheet2!BZ:NM,$B4751,0)&lt;&gt;""),HLOOKUP(N$2+$A4751,Sheet2!BZ:NM,$B4751,0),"")</f>
        <v/>
      </c>
      <c r="O4751" t="str">
        <f>IF(OR(HLOOKUP(O$2+$A4751,Sheet2!CA:NN,$B4751,0),HLOOKUP(O$2+$A4751,Sheet2!CA:NN,$B4751,0)&lt;&gt;""),HLOOKUP(O$2+$A4751,Sheet2!CA:NN,$B4751,0),"")</f>
        <v/>
      </c>
      <c r="P4751" t="str">
        <f>IF(OR(HLOOKUP(P$2+$A4751,Sheet2!CB:NO,$B4751,0),HLOOKUP(P$2+$A4751,Sheet2!CB:NO,$B4751,0)&lt;&gt;""),HLOOKUP(P$2+$A4751,Sheet2!CB:NO,$B4751,0),"")</f>
        <v/>
      </c>
      <c r="Q4751" t="str">
        <f>IF(OR(HLOOKUP(Q$2+$A4751,Sheet2!CC:NO,$B4751,0),HLOOKUP(Q$2+$A4751,Sheet2!CC:NO,$B4751,0)&lt;&gt;""),HLOOKUP(Q$2+$A4751,Sheet2!CC:NO,$B4751,0),"")</f>
        <v/>
      </c>
    </row>
    <row r="4752" spans="1:17" x14ac:dyDescent="0.25">
      <c r="A4752" s="64">
        <f t="shared" si="595"/>
        <v>48</v>
      </c>
      <c r="B4752" s="64">
        <f t="shared" si="596"/>
        <v>479</v>
      </c>
      <c r="C4752" s="64">
        <f t="shared" si="597"/>
        <v>9</v>
      </c>
      <c r="D4752" s="64">
        <f t="shared" si="598"/>
        <v>475</v>
      </c>
      <c r="E4752" s="64">
        <f t="shared" si="599"/>
        <v>2371</v>
      </c>
      <c r="F4752" s="64" t="str">
        <f t="shared" si="592"/>
        <v/>
      </c>
      <c r="G4752" s="64" t="str">
        <f t="shared" si="593"/>
        <v/>
      </c>
      <c r="H4752" s="64" t="str">
        <f t="shared" si="594"/>
        <v/>
      </c>
      <c r="I4752" s="80" t="str">
        <f>IFERROR(VLOOKUP(D4752,Sheet2!A:B,2,0),"")</f>
        <v/>
      </c>
      <c r="J4752" s="64" t="str">
        <f>IFERROR(IF(I4752&lt;&gt;"",VLOOKUP(I4752,Sheet2!B:C,2,0),""),"")</f>
        <v/>
      </c>
      <c r="K4752" s="64" t="str">
        <f>IFERROR( IF(I4752&lt;&gt;"", HLOOKUP(L$2+$A4752,Sheet2!BX:NK,2,0),""),"")</f>
        <v/>
      </c>
      <c r="L4752" t="str">
        <f>IF(OR(HLOOKUP(L$2+$A4752,Sheet2!BX:NK,$B4752,0),HLOOKUP(L$2+$A4752,Sheet2!BX:NK,$B4752,0)&lt;&gt;""),HLOOKUP(L$2+$A4752,Sheet2!BX:NK,$B4752,0),"")</f>
        <v/>
      </c>
      <c r="M4752" t="str">
        <f>IF(OR(HLOOKUP(M$2+$A4752,Sheet2!BY:NL,$B4752,0),HLOOKUP(M$2+$A4752,Sheet2!BY:NL,$B4752,0)&lt;&gt;""),HLOOKUP(M$2+$A4752,Sheet2!BY:NL,$B4752,0),"")</f>
        <v/>
      </c>
      <c r="N4752" t="str">
        <f>IF(OR(HLOOKUP(N$2+$A4752,Sheet2!BZ:NM,$B4752,0),HLOOKUP(N$2+$A4752,Sheet2!BZ:NM,$B4752,0)&lt;&gt;""),HLOOKUP(N$2+$A4752,Sheet2!BZ:NM,$B4752,0),"")</f>
        <v/>
      </c>
      <c r="O4752" t="str">
        <f>IF(OR(HLOOKUP(O$2+$A4752,Sheet2!CA:NN,$B4752,0),HLOOKUP(O$2+$A4752,Sheet2!CA:NN,$B4752,0)&lt;&gt;""),HLOOKUP(O$2+$A4752,Sheet2!CA:NN,$B4752,0),"")</f>
        <v/>
      </c>
      <c r="P4752" t="str">
        <f>IF(OR(HLOOKUP(P$2+$A4752,Sheet2!CB:NO,$B4752,0),HLOOKUP(P$2+$A4752,Sheet2!CB:NO,$B4752,0)&lt;&gt;""),HLOOKUP(P$2+$A4752,Sheet2!CB:NO,$B4752,0),"")</f>
        <v/>
      </c>
      <c r="Q4752" t="str">
        <f>IF(OR(HLOOKUP(Q$2+$A4752,Sheet2!CC:NO,$B4752,0),HLOOKUP(Q$2+$A4752,Sheet2!CC:NO,$B4752,0)&lt;&gt;""),HLOOKUP(Q$2+$A4752,Sheet2!CC:NO,$B4752,0),"")</f>
        <v/>
      </c>
    </row>
    <row r="4753" spans="1:17" x14ac:dyDescent="0.25">
      <c r="A4753" s="64">
        <f t="shared" si="595"/>
        <v>54</v>
      </c>
      <c r="B4753" s="64">
        <f t="shared" si="596"/>
        <v>479</v>
      </c>
      <c r="C4753" s="64">
        <f t="shared" si="597"/>
        <v>10</v>
      </c>
      <c r="D4753" s="64">
        <f t="shared" si="598"/>
        <v>475</v>
      </c>
      <c r="E4753" s="64">
        <f t="shared" si="599"/>
        <v>2371</v>
      </c>
      <c r="F4753" s="64" t="str">
        <f t="shared" si="592"/>
        <v/>
      </c>
      <c r="G4753" s="64" t="str">
        <f t="shared" si="593"/>
        <v/>
      </c>
      <c r="H4753" s="64" t="str">
        <f t="shared" si="594"/>
        <v/>
      </c>
      <c r="I4753" s="80" t="str">
        <f>IFERROR(VLOOKUP(D4753,Sheet2!A:B,2,0),"")</f>
        <v/>
      </c>
      <c r="J4753" s="64" t="str">
        <f>IFERROR(IF(I4753&lt;&gt;"",VLOOKUP(I4753,Sheet2!B:C,2,0),""),"")</f>
        <v/>
      </c>
      <c r="K4753" s="64" t="str">
        <f>IFERROR( IF(I4753&lt;&gt;"", HLOOKUP(L$2+$A4753,Sheet2!BX:NK,2,0),""),"")</f>
        <v/>
      </c>
      <c r="L4753" t="str">
        <f>IF(OR(HLOOKUP(L$2+$A4753,Sheet2!BX:NK,$B4753,0),HLOOKUP(L$2+$A4753,Sheet2!BX:NK,$B4753,0)&lt;&gt;""),HLOOKUP(L$2+$A4753,Sheet2!BX:NK,$B4753,0),"")</f>
        <v/>
      </c>
      <c r="M4753" t="str">
        <f>IF(OR(HLOOKUP(M$2+$A4753,Sheet2!BY:NL,$B4753,0),HLOOKUP(M$2+$A4753,Sheet2!BY:NL,$B4753,0)&lt;&gt;""),HLOOKUP(M$2+$A4753,Sheet2!BY:NL,$B4753,0),"")</f>
        <v/>
      </c>
      <c r="N4753" t="str">
        <f>IF(OR(HLOOKUP(N$2+$A4753,Sheet2!BZ:NM,$B4753,0),HLOOKUP(N$2+$A4753,Sheet2!BZ:NM,$B4753,0)&lt;&gt;""),HLOOKUP(N$2+$A4753,Sheet2!BZ:NM,$B4753,0),"")</f>
        <v/>
      </c>
      <c r="O4753" t="str">
        <f>IF(OR(HLOOKUP(O$2+$A4753,Sheet2!CA:NN,$B4753,0),HLOOKUP(O$2+$A4753,Sheet2!CA:NN,$B4753,0)&lt;&gt;""),HLOOKUP(O$2+$A4753,Sheet2!CA:NN,$B4753,0),"")</f>
        <v/>
      </c>
      <c r="P4753" t="str">
        <f>IF(OR(HLOOKUP(P$2+$A4753,Sheet2!CB:NO,$B4753,0),HLOOKUP(P$2+$A4753,Sheet2!CB:NO,$B4753,0)&lt;&gt;""),HLOOKUP(P$2+$A4753,Sheet2!CB:NO,$B4753,0),"")</f>
        <v/>
      </c>
      <c r="Q4753" t="str">
        <f>IF(OR(HLOOKUP(Q$2+$A4753,Sheet2!CC:NO,$B4753,0),HLOOKUP(Q$2+$A4753,Sheet2!CC:NO,$B4753,0)&lt;&gt;""),HLOOKUP(Q$2+$A4753,Sheet2!CC:NO,$B4753,0),"")</f>
        <v/>
      </c>
    </row>
    <row r="4754" spans="1:17" x14ac:dyDescent="0.25">
      <c r="A4754" s="64">
        <f t="shared" si="595"/>
        <v>0</v>
      </c>
      <c r="B4754" s="64">
        <f t="shared" si="596"/>
        <v>480</v>
      </c>
      <c r="C4754" s="64">
        <f t="shared" si="597"/>
        <v>1</v>
      </c>
      <c r="D4754" s="64">
        <f t="shared" si="598"/>
        <v>476</v>
      </c>
      <c r="E4754" s="64">
        <f t="shared" si="599"/>
        <v>2376</v>
      </c>
      <c r="F4754" s="64" t="str">
        <f t="shared" si="592"/>
        <v/>
      </c>
      <c r="G4754" s="64" t="str">
        <f t="shared" si="593"/>
        <v/>
      </c>
      <c r="H4754" s="64" t="str">
        <f t="shared" si="594"/>
        <v/>
      </c>
      <c r="I4754" s="80" t="str">
        <f>IFERROR(VLOOKUP(D4754,Sheet2!A:B,2,0),"")</f>
        <v/>
      </c>
      <c r="J4754" s="64" t="str">
        <f>IFERROR(IF(I4754&lt;&gt;"",VLOOKUP(I4754,Sheet2!B:C,2,0),""),"")</f>
        <v/>
      </c>
      <c r="K4754" s="64" t="str">
        <f>IFERROR( IF(I4754&lt;&gt;"", HLOOKUP(L$2+$A4754,Sheet2!BX:NK,2,0),""),"")</f>
        <v/>
      </c>
      <c r="L4754" t="str">
        <f>IF(OR(HLOOKUP(L$2+$A4754,Sheet2!BX:NK,$B4754,0),HLOOKUP(L$2+$A4754,Sheet2!BX:NK,$B4754,0)&lt;&gt;""),HLOOKUP(L$2+$A4754,Sheet2!BX:NK,$B4754,0),"")</f>
        <v/>
      </c>
      <c r="M4754" t="str">
        <f>IF(OR(HLOOKUP(M$2+$A4754,Sheet2!BY:NL,$B4754,0),HLOOKUP(M$2+$A4754,Sheet2!BY:NL,$B4754,0)&lt;&gt;""),HLOOKUP(M$2+$A4754,Sheet2!BY:NL,$B4754,0),"")</f>
        <v/>
      </c>
      <c r="N4754" t="str">
        <f>IF(OR(HLOOKUP(N$2+$A4754,Sheet2!BZ:NM,$B4754,0),HLOOKUP(N$2+$A4754,Sheet2!BZ:NM,$B4754,0)&lt;&gt;""),HLOOKUP(N$2+$A4754,Sheet2!BZ:NM,$B4754,0),"")</f>
        <v/>
      </c>
      <c r="O4754" t="str">
        <f>IF(OR(HLOOKUP(O$2+$A4754,Sheet2!CA:NN,$B4754,0),HLOOKUP(O$2+$A4754,Sheet2!CA:NN,$B4754,0)&lt;&gt;""),HLOOKUP(O$2+$A4754,Sheet2!CA:NN,$B4754,0),"")</f>
        <v/>
      </c>
      <c r="P4754" t="str">
        <f>IF(OR(HLOOKUP(P$2+$A4754,Sheet2!CB:NO,$B4754,0),HLOOKUP(P$2+$A4754,Sheet2!CB:NO,$B4754,0)&lt;&gt;""),HLOOKUP(P$2+$A4754,Sheet2!CB:NO,$B4754,0),"")</f>
        <v/>
      </c>
      <c r="Q4754" t="str">
        <f>IF(OR(HLOOKUP(Q$2+$A4754,Sheet2!CC:NO,$B4754,0),HLOOKUP(Q$2+$A4754,Sheet2!CC:NO,$B4754,0)&lt;&gt;""),HLOOKUP(Q$2+$A4754,Sheet2!CC:NO,$B4754,0),"")</f>
        <v/>
      </c>
    </row>
    <row r="4755" spans="1:17" x14ac:dyDescent="0.25">
      <c r="A4755" s="64">
        <f t="shared" si="595"/>
        <v>6</v>
      </c>
      <c r="B4755" s="64">
        <f t="shared" si="596"/>
        <v>480</v>
      </c>
      <c r="C4755" s="64">
        <f t="shared" si="597"/>
        <v>2</v>
      </c>
      <c r="D4755" s="64">
        <f t="shared" si="598"/>
        <v>476</v>
      </c>
      <c r="E4755" s="64">
        <f t="shared" si="599"/>
        <v>2376</v>
      </c>
      <c r="F4755" s="64" t="str">
        <f t="shared" si="592"/>
        <v/>
      </c>
      <c r="G4755" s="64" t="str">
        <f t="shared" si="593"/>
        <v/>
      </c>
      <c r="H4755" s="64" t="str">
        <f t="shared" si="594"/>
        <v/>
      </c>
      <c r="I4755" s="80" t="str">
        <f>IFERROR(VLOOKUP(D4755,Sheet2!A:B,2,0),"")</f>
        <v/>
      </c>
      <c r="J4755" s="64" t="str">
        <f>IFERROR(IF(I4755&lt;&gt;"",VLOOKUP(I4755,Sheet2!B:C,2,0),""),"")</f>
        <v/>
      </c>
      <c r="K4755" s="64" t="str">
        <f>IFERROR( IF(I4755&lt;&gt;"", HLOOKUP(L$2+$A4755,Sheet2!BX:NK,2,0),""),"")</f>
        <v/>
      </c>
      <c r="L4755" t="str">
        <f>IF(OR(HLOOKUP(L$2+$A4755,Sheet2!BX:NK,$B4755,0),HLOOKUP(L$2+$A4755,Sheet2!BX:NK,$B4755,0)&lt;&gt;""),HLOOKUP(L$2+$A4755,Sheet2!BX:NK,$B4755,0),"")</f>
        <v/>
      </c>
      <c r="M4755" t="str">
        <f>IF(OR(HLOOKUP(M$2+$A4755,Sheet2!BY:NL,$B4755,0),HLOOKUP(M$2+$A4755,Sheet2!BY:NL,$B4755,0)&lt;&gt;""),HLOOKUP(M$2+$A4755,Sheet2!BY:NL,$B4755,0),"")</f>
        <v/>
      </c>
      <c r="N4755" t="str">
        <f>IF(OR(HLOOKUP(N$2+$A4755,Sheet2!BZ:NM,$B4755,0),HLOOKUP(N$2+$A4755,Sheet2!BZ:NM,$B4755,0)&lt;&gt;""),HLOOKUP(N$2+$A4755,Sheet2!BZ:NM,$B4755,0),"")</f>
        <v/>
      </c>
      <c r="O4755" t="str">
        <f>IF(OR(HLOOKUP(O$2+$A4755,Sheet2!CA:NN,$B4755,0),HLOOKUP(O$2+$A4755,Sheet2!CA:NN,$B4755,0)&lt;&gt;""),HLOOKUP(O$2+$A4755,Sheet2!CA:NN,$B4755,0),"")</f>
        <v/>
      </c>
      <c r="P4755" t="str">
        <f>IF(OR(HLOOKUP(P$2+$A4755,Sheet2!CB:NO,$B4755,0),HLOOKUP(P$2+$A4755,Sheet2!CB:NO,$B4755,0)&lt;&gt;""),HLOOKUP(P$2+$A4755,Sheet2!CB:NO,$B4755,0),"")</f>
        <v/>
      </c>
      <c r="Q4755" t="str">
        <f>IF(OR(HLOOKUP(Q$2+$A4755,Sheet2!CC:NO,$B4755,0),HLOOKUP(Q$2+$A4755,Sheet2!CC:NO,$B4755,0)&lt;&gt;""),HLOOKUP(Q$2+$A4755,Sheet2!CC:NO,$B4755,0),"")</f>
        <v/>
      </c>
    </row>
    <row r="4756" spans="1:17" x14ac:dyDescent="0.25">
      <c r="A4756" s="64">
        <f t="shared" si="595"/>
        <v>12</v>
      </c>
      <c r="B4756" s="64">
        <f t="shared" si="596"/>
        <v>480</v>
      </c>
      <c r="C4756" s="64">
        <f t="shared" si="597"/>
        <v>3</v>
      </c>
      <c r="D4756" s="64">
        <f t="shared" si="598"/>
        <v>476</v>
      </c>
      <c r="E4756" s="64">
        <f t="shared" si="599"/>
        <v>2376</v>
      </c>
      <c r="F4756" s="64" t="str">
        <f t="shared" si="592"/>
        <v/>
      </c>
      <c r="G4756" s="64" t="str">
        <f t="shared" si="593"/>
        <v/>
      </c>
      <c r="H4756" s="64" t="str">
        <f t="shared" si="594"/>
        <v/>
      </c>
      <c r="I4756" s="80" t="str">
        <f>IFERROR(VLOOKUP(D4756,Sheet2!A:B,2,0),"")</f>
        <v/>
      </c>
      <c r="J4756" s="64" t="str">
        <f>IFERROR(IF(I4756&lt;&gt;"",VLOOKUP(I4756,Sheet2!B:C,2,0),""),"")</f>
        <v/>
      </c>
      <c r="K4756" s="64" t="str">
        <f>IFERROR( IF(I4756&lt;&gt;"", HLOOKUP(L$2+$A4756,Sheet2!BX:NK,2,0),""),"")</f>
        <v/>
      </c>
      <c r="L4756" t="str">
        <f>IF(OR(HLOOKUP(L$2+$A4756,Sheet2!BX:NK,$B4756,0),HLOOKUP(L$2+$A4756,Sheet2!BX:NK,$B4756,0)&lt;&gt;""),HLOOKUP(L$2+$A4756,Sheet2!BX:NK,$B4756,0),"")</f>
        <v/>
      </c>
      <c r="M4756" t="str">
        <f>IF(OR(HLOOKUP(M$2+$A4756,Sheet2!BY:NL,$B4756,0),HLOOKUP(M$2+$A4756,Sheet2!BY:NL,$B4756,0)&lt;&gt;""),HLOOKUP(M$2+$A4756,Sheet2!BY:NL,$B4756,0),"")</f>
        <v/>
      </c>
      <c r="N4756" t="str">
        <f>IF(OR(HLOOKUP(N$2+$A4756,Sheet2!BZ:NM,$B4756,0),HLOOKUP(N$2+$A4756,Sheet2!BZ:NM,$B4756,0)&lt;&gt;""),HLOOKUP(N$2+$A4756,Sheet2!BZ:NM,$B4756,0),"")</f>
        <v/>
      </c>
      <c r="O4756" t="str">
        <f>IF(OR(HLOOKUP(O$2+$A4756,Sheet2!CA:NN,$B4756,0),HLOOKUP(O$2+$A4756,Sheet2!CA:NN,$B4756,0)&lt;&gt;""),HLOOKUP(O$2+$A4756,Sheet2!CA:NN,$B4756,0),"")</f>
        <v/>
      </c>
      <c r="P4756" t="str">
        <f>IF(OR(HLOOKUP(P$2+$A4756,Sheet2!CB:NO,$B4756,0),HLOOKUP(P$2+$A4756,Sheet2!CB:NO,$B4756,0)&lt;&gt;""),HLOOKUP(P$2+$A4756,Sheet2!CB:NO,$B4756,0),"")</f>
        <v/>
      </c>
      <c r="Q4756" t="str">
        <f>IF(OR(HLOOKUP(Q$2+$A4756,Sheet2!CC:NO,$B4756,0),HLOOKUP(Q$2+$A4756,Sheet2!CC:NO,$B4756,0)&lt;&gt;""),HLOOKUP(Q$2+$A4756,Sheet2!CC:NO,$B4756,0),"")</f>
        <v/>
      </c>
    </row>
    <row r="4757" spans="1:17" x14ac:dyDescent="0.25">
      <c r="A4757" s="64">
        <f t="shared" si="595"/>
        <v>18</v>
      </c>
      <c r="B4757" s="64">
        <f t="shared" si="596"/>
        <v>480</v>
      </c>
      <c r="C4757" s="64">
        <f t="shared" si="597"/>
        <v>4</v>
      </c>
      <c r="D4757" s="64">
        <f t="shared" si="598"/>
        <v>476</v>
      </c>
      <c r="E4757" s="64">
        <f t="shared" si="599"/>
        <v>2376</v>
      </c>
      <c r="F4757" s="64" t="str">
        <f t="shared" si="592"/>
        <v/>
      </c>
      <c r="G4757" s="64" t="str">
        <f t="shared" si="593"/>
        <v/>
      </c>
      <c r="H4757" s="64" t="str">
        <f t="shared" si="594"/>
        <v/>
      </c>
      <c r="I4757" s="80" t="str">
        <f>IFERROR(VLOOKUP(D4757,Sheet2!A:B,2,0),"")</f>
        <v/>
      </c>
      <c r="J4757" s="64" t="str">
        <f>IFERROR(IF(I4757&lt;&gt;"",VLOOKUP(I4757,Sheet2!B:C,2,0),""),"")</f>
        <v/>
      </c>
      <c r="K4757" s="64" t="str">
        <f>IFERROR( IF(I4757&lt;&gt;"", HLOOKUP(L$2+$A4757,Sheet2!BX:NK,2,0),""),"")</f>
        <v/>
      </c>
      <c r="L4757" t="str">
        <f>IF(OR(HLOOKUP(L$2+$A4757,Sheet2!BX:NK,$B4757,0),HLOOKUP(L$2+$A4757,Sheet2!BX:NK,$B4757,0)&lt;&gt;""),HLOOKUP(L$2+$A4757,Sheet2!BX:NK,$B4757,0),"")</f>
        <v/>
      </c>
      <c r="M4757" t="str">
        <f>IF(OR(HLOOKUP(M$2+$A4757,Sheet2!BY:NL,$B4757,0),HLOOKUP(M$2+$A4757,Sheet2!BY:NL,$B4757,0)&lt;&gt;""),HLOOKUP(M$2+$A4757,Sheet2!BY:NL,$B4757,0),"")</f>
        <v/>
      </c>
      <c r="N4757" t="str">
        <f>IF(OR(HLOOKUP(N$2+$A4757,Sheet2!BZ:NM,$B4757,0),HLOOKUP(N$2+$A4757,Sheet2!BZ:NM,$B4757,0)&lt;&gt;""),HLOOKUP(N$2+$A4757,Sheet2!BZ:NM,$B4757,0),"")</f>
        <v/>
      </c>
      <c r="O4757" t="str">
        <f>IF(OR(HLOOKUP(O$2+$A4757,Sheet2!CA:NN,$B4757,0),HLOOKUP(O$2+$A4757,Sheet2!CA:NN,$B4757,0)&lt;&gt;""),HLOOKUP(O$2+$A4757,Sheet2!CA:NN,$B4757,0),"")</f>
        <v/>
      </c>
      <c r="P4757" t="str">
        <f>IF(OR(HLOOKUP(P$2+$A4757,Sheet2!CB:NO,$B4757,0),HLOOKUP(P$2+$A4757,Sheet2!CB:NO,$B4757,0)&lt;&gt;""),HLOOKUP(P$2+$A4757,Sheet2!CB:NO,$B4757,0),"")</f>
        <v/>
      </c>
      <c r="Q4757" t="str">
        <f>IF(OR(HLOOKUP(Q$2+$A4757,Sheet2!CC:NO,$B4757,0),HLOOKUP(Q$2+$A4757,Sheet2!CC:NO,$B4757,0)&lt;&gt;""),HLOOKUP(Q$2+$A4757,Sheet2!CC:NO,$B4757,0),"")</f>
        <v/>
      </c>
    </row>
    <row r="4758" spans="1:17" x14ac:dyDescent="0.25">
      <c r="A4758" s="64">
        <f t="shared" si="595"/>
        <v>24</v>
      </c>
      <c r="B4758" s="64">
        <f t="shared" si="596"/>
        <v>480</v>
      </c>
      <c r="C4758" s="64">
        <f t="shared" si="597"/>
        <v>5</v>
      </c>
      <c r="D4758" s="64">
        <f t="shared" si="598"/>
        <v>476</v>
      </c>
      <c r="E4758" s="64">
        <f t="shared" si="599"/>
        <v>2376</v>
      </c>
      <c r="F4758" s="64" t="str">
        <f t="shared" si="592"/>
        <v/>
      </c>
      <c r="G4758" s="64" t="str">
        <f t="shared" si="593"/>
        <v/>
      </c>
      <c r="H4758" s="64" t="str">
        <f t="shared" si="594"/>
        <v/>
      </c>
      <c r="I4758" s="80" t="str">
        <f>IFERROR(VLOOKUP(D4758,Sheet2!A:B,2,0),"")</f>
        <v/>
      </c>
      <c r="J4758" s="64" t="str">
        <f>IFERROR(IF(I4758&lt;&gt;"",VLOOKUP(I4758,Sheet2!B:C,2,0),""),"")</f>
        <v/>
      </c>
      <c r="K4758" s="64" t="str">
        <f>IFERROR( IF(I4758&lt;&gt;"", HLOOKUP(L$2+$A4758,Sheet2!BX:NK,2,0),""),"")</f>
        <v/>
      </c>
      <c r="L4758" t="str">
        <f>IF(OR(HLOOKUP(L$2+$A4758,Sheet2!BX:NK,$B4758,0),HLOOKUP(L$2+$A4758,Sheet2!BX:NK,$B4758,0)&lt;&gt;""),HLOOKUP(L$2+$A4758,Sheet2!BX:NK,$B4758,0),"")</f>
        <v/>
      </c>
      <c r="M4758" t="str">
        <f>IF(OR(HLOOKUP(M$2+$A4758,Sheet2!BY:NL,$B4758,0),HLOOKUP(M$2+$A4758,Sheet2!BY:NL,$B4758,0)&lt;&gt;""),HLOOKUP(M$2+$A4758,Sheet2!BY:NL,$B4758,0),"")</f>
        <v/>
      </c>
      <c r="N4758" t="str">
        <f>IF(OR(HLOOKUP(N$2+$A4758,Sheet2!BZ:NM,$B4758,0),HLOOKUP(N$2+$A4758,Sheet2!BZ:NM,$B4758,0)&lt;&gt;""),HLOOKUP(N$2+$A4758,Sheet2!BZ:NM,$B4758,0),"")</f>
        <v/>
      </c>
      <c r="O4758" t="str">
        <f>IF(OR(HLOOKUP(O$2+$A4758,Sheet2!CA:NN,$B4758,0),HLOOKUP(O$2+$A4758,Sheet2!CA:NN,$B4758,0)&lt;&gt;""),HLOOKUP(O$2+$A4758,Sheet2!CA:NN,$B4758,0),"")</f>
        <v/>
      </c>
      <c r="P4758" t="str">
        <f>IF(OR(HLOOKUP(P$2+$A4758,Sheet2!CB:NO,$B4758,0),HLOOKUP(P$2+$A4758,Sheet2!CB:NO,$B4758,0)&lt;&gt;""),HLOOKUP(P$2+$A4758,Sheet2!CB:NO,$B4758,0),"")</f>
        <v/>
      </c>
      <c r="Q4758" t="str">
        <f>IF(OR(HLOOKUP(Q$2+$A4758,Sheet2!CC:NO,$B4758,0),HLOOKUP(Q$2+$A4758,Sheet2!CC:NO,$B4758,0)&lt;&gt;""),HLOOKUP(Q$2+$A4758,Sheet2!CC:NO,$B4758,0),"")</f>
        <v/>
      </c>
    </row>
    <row r="4759" spans="1:17" x14ac:dyDescent="0.25">
      <c r="A4759" s="64">
        <f t="shared" si="595"/>
        <v>30</v>
      </c>
      <c r="B4759" s="64">
        <f t="shared" si="596"/>
        <v>480</v>
      </c>
      <c r="C4759" s="64">
        <f t="shared" si="597"/>
        <v>6</v>
      </c>
      <c r="D4759" s="64">
        <f t="shared" si="598"/>
        <v>476</v>
      </c>
      <c r="E4759" s="64">
        <f t="shared" si="599"/>
        <v>2376</v>
      </c>
      <c r="F4759" s="64" t="str">
        <f t="shared" si="592"/>
        <v/>
      </c>
      <c r="G4759" s="64" t="str">
        <f t="shared" si="593"/>
        <v/>
      </c>
      <c r="H4759" s="64" t="str">
        <f t="shared" si="594"/>
        <v/>
      </c>
      <c r="I4759" s="80" t="str">
        <f>IFERROR(VLOOKUP(D4759,Sheet2!A:B,2,0),"")</f>
        <v/>
      </c>
      <c r="J4759" s="64" t="str">
        <f>IFERROR(IF(I4759&lt;&gt;"",VLOOKUP(I4759,Sheet2!B:C,2,0),""),"")</f>
        <v/>
      </c>
      <c r="K4759" s="64" t="str">
        <f>IFERROR( IF(I4759&lt;&gt;"", HLOOKUP(L$2+$A4759,Sheet2!BX:NK,2,0),""),"")</f>
        <v/>
      </c>
      <c r="L4759" t="str">
        <f>IF(OR(HLOOKUP(L$2+$A4759,Sheet2!BX:NK,$B4759,0),HLOOKUP(L$2+$A4759,Sheet2!BX:NK,$B4759,0)&lt;&gt;""),HLOOKUP(L$2+$A4759,Sheet2!BX:NK,$B4759,0),"")</f>
        <v/>
      </c>
      <c r="M4759" t="str">
        <f>IF(OR(HLOOKUP(M$2+$A4759,Sheet2!BY:NL,$B4759,0),HLOOKUP(M$2+$A4759,Sheet2!BY:NL,$B4759,0)&lt;&gt;""),HLOOKUP(M$2+$A4759,Sheet2!BY:NL,$B4759,0),"")</f>
        <v/>
      </c>
      <c r="N4759" t="str">
        <f>IF(OR(HLOOKUP(N$2+$A4759,Sheet2!BZ:NM,$B4759,0),HLOOKUP(N$2+$A4759,Sheet2!BZ:NM,$B4759,0)&lt;&gt;""),HLOOKUP(N$2+$A4759,Sheet2!BZ:NM,$B4759,0),"")</f>
        <v/>
      </c>
      <c r="O4759" t="str">
        <f>IF(OR(HLOOKUP(O$2+$A4759,Sheet2!CA:NN,$B4759,0),HLOOKUP(O$2+$A4759,Sheet2!CA:NN,$B4759,0)&lt;&gt;""),HLOOKUP(O$2+$A4759,Sheet2!CA:NN,$B4759,0),"")</f>
        <v/>
      </c>
      <c r="P4759" t="str">
        <f>IF(OR(HLOOKUP(P$2+$A4759,Sheet2!CB:NO,$B4759,0),HLOOKUP(P$2+$A4759,Sheet2!CB:NO,$B4759,0)&lt;&gt;""),HLOOKUP(P$2+$A4759,Sheet2!CB:NO,$B4759,0),"")</f>
        <v/>
      </c>
      <c r="Q4759" t="str">
        <f>IF(OR(HLOOKUP(Q$2+$A4759,Sheet2!CC:NO,$B4759,0),HLOOKUP(Q$2+$A4759,Sheet2!CC:NO,$B4759,0)&lt;&gt;""),HLOOKUP(Q$2+$A4759,Sheet2!CC:NO,$B4759,0),"")</f>
        <v/>
      </c>
    </row>
    <row r="4760" spans="1:17" x14ac:dyDescent="0.25">
      <c r="A4760" s="64">
        <f t="shared" si="595"/>
        <v>36</v>
      </c>
      <c r="B4760" s="64">
        <f t="shared" si="596"/>
        <v>480</v>
      </c>
      <c r="C4760" s="64">
        <f t="shared" si="597"/>
        <v>7</v>
      </c>
      <c r="D4760" s="64">
        <f t="shared" si="598"/>
        <v>476</v>
      </c>
      <c r="E4760" s="64">
        <f t="shared" si="599"/>
        <v>2376</v>
      </c>
      <c r="F4760" s="64" t="str">
        <f t="shared" si="592"/>
        <v/>
      </c>
      <c r="G4760" s="64" t="str">
        <f t="shared" si="593"/>
        <v/>
      </c>
      <c r="H4760" s="64" t="str">
        <f t="shared" si="594"/>
        <v/>
      </c>
      <c r="I4760" s="80" t="str">
        <f>IFERROR(VLOOKUP(D4760,Sheet2!A:B,2,0),"")</f>
        <v/>
      </c>
      <c r="J4760" s="64" t="str">
        <f>IFERROR(IF(I4760&lt;&gt;"",VLOOKUP(I4760,Sheet2!B:C,2,0),""),"")</f>
        <v/>
      </c>
      <c r="K4760" s="64" t="str">
        <f>IFERROR( IF(I4760&lt;&gt;"", HLOOKUP(L$2+$A4760,Sheet2!BX:NK,2,0),""),"")</f>
        <v/>
      </c>
      <c r="L4760" t="str">
        <f>IF(OR(HLOOKUP(L$2+$A4760,Sheet2!BX:NK,$B4760,0),HLOOKUP(L$2+$A4760,Sheet2!BX:NK,$B4760,0)&lt;&gt;""),HLOOKUP(L$2+$A4760,Sheet2!BX:NK,$B4760,0),"")</f>
        <v/>
      </c>
      <c r="M4760" t="str">
        <f>IF(OR(HLOOKUP(M$2+$A4760,Sheet2!BY:NL,$B4760,0),HLOOKUP(M$2+$A4760,Sheet2!BY:NL,$B4760,0)&lt;&gt;""),HLOOKUP(M$2+$A4760,Sheet2!BY:NL,$B4760,0),"")</f>
        <v/>
      </c>
      <c r="N4760" t="str">
        <f>IF(OR(HLOOKUP(N$2+$A4760,Sheet2!BZ:NM,$B4760,0),HLOOKUP(N$2+$A4760,Sheet2!BZ:NM,$B4760,0)&lt;&gt;""),HLOOKUP(N$2+$A4760,Sheet2!BZ:NM,$B4760,0),"")</f>
        <v/>
      </c>
      <c r="O4760" t="str">
        <f>IF(OR(HLOOKUP(O$2+$A4760,Sheet2!CA:NN,$B4760,0),HLOOKUP(O$2+$A4760,Sheet2!CA:NN,$B4760,0)&lt;&gt;""),HLOOKUP(O$2+$A4760,Sheet2!CA:NN,$B4760,0),"")</f>
        <v/>
      </c>
      <c r="P4760" t="str">
        <f>IF(OR(HLOOKUP(P$2+$A4760,Sheet2!CB:NO,$B4760,0),HLOOKUP(P$2+$A4760,Sheet2!CB:NO,$B4760,0)&lt;&gt;""),HLOOKUP(P$2+$A4760,Sheet2!CB:NO,$B4760,0),"")</f>
        <v/>
      </c>
      <c r="Q4760" t="str">
        <f>IF(OR(HLOOKUP(Q$2+$A4760,Sheet2!CC:NO,$B4760,0),HLOOKUP(Q$2+$A4760,Sheet2!CC:NO,$B4760,0)&lt;&gt;""),HLOOKUP(Q$2+$A4760,Sheet2!CC:NO,$B4760,0),"")</f>
        <v/>
      </c>
    </row>
    <row r="4761" spans="1:17" x14ac:dyDescent="0.25">
      <c r="A4761" s="64">
        <f t="shared" si="595"/>
        <v>42</v>
      </c>
      <c r="B4761" s="64">
        <f t="shared" si="596"/>
        <v>480</v>
      </c>
      <c r="C4761" s="64">
        <f t="shared" si="597"/>
        <v>8</v>
      </c>
      <c r="D4761" s="64">
        <f t="shared" si="598"/>
        <v>476</v>
      </c>
      <c r="E4761" s="64">
        <f t="shared" si="599"/>
        <v>2376</v>
      </c>
      <c r="F4761" s="64" t="str">
        <f t="shared" si="592"/>
        <v/>
      </c>
      <c r="G4761" s="64" t="str">
        <f t="shared" si="593"/>
        <v/>
      </c>
      <c r="H4761" s="64" t="str">
        <f t="shared" si="594"/>
        <v/>
      </c>
      <c r="I4761" s="80" t="str">
        <f>IFERROR(VLOOKUP(D4761,Sheet2!A:B,2,0),"")</f>
        <v/>
      </c>
      <c r="J4761" s="64" t="str">
        <f>IFERROR(IF(I4761&lt;&gt;"",VLOOKUP(I4761,Sheet2!B:C,2,0),""),"")</f>
        <v/>
      </c>
      <c r="K4761" s="64" t="str">
        <f>IFERROR( IF(I4761&lt;&gt;"", HLOOKUP(L$2+$A4761,Sheet2!BX:NK,2,0),""),"")</f>
        <v/>
      </c>
      <c r="L4761" t="str">
        <f>IF(OR(HLOOKUP(L$2+$A4761,Sheet2!BX:NK,$B4761,0),HLOOKUP(L$2+$A4761,Sheet2!BX:NK,$B4761,0)&lt;&gt;""),HLOOKUP(L$2+$A4761,Sheet2!BX:NK,$B4761,0),"")</f>
        <v/>
      </c>
      <c r="M4761" t="str">
        <f>IF(OR(HLOOKUP(M$2+$A4761,Sheet2!BY:NL,$B4761,0),HLOOKUP(M$2+$A4761,Sheet2!BY:NL,$B4761,0)&lt;&gt;""),HLOOKUP(M$2+$A4761,Sheet2!BY:NL,$B4761,0),"")</f>
        <v/>
      </c>
      <c r="N4761" t="str">
        <f>IF(OR(HLOOKUP(N$2+$A4761,Sheet2!BZ:NM,$B4761,0),HLOOKUP(N$2+$A4761,Sheet2!BZ:NM,$B4761,0)&lt;&gt;""),HLOOKUP(N$2+$A4761,Sheet2!BZ:NM,$B4761,0),"")</f>
        <v/>
      </c>
      <c r="O4761" t="str">
        <f>IF(OR(HLOOKUP(O$2+$A4761,Sheet2!CA:NN,$B4761,0),HLOOKUP(O$2+$A4761,Sheet2!CA:NN,$B4761,0)&lt;&gt;""),HLOOKUP(O$2+$A4761,Sheet2!CA:NN,$B4761,0),"")</f>
        <v/>
      </c>
      <c r="P4761" t="str">
        <f>IF(OR(HLOOKUP(P$2+$A4761,Sheet2!CB:NO,$B4761,0),HLOOKUP(P$2+$A4761,Sheet2!CB:NO,$B4761,0)&lt;&gt;""),HLOOKUP(P$2+$A4761,Sheet2!CB:NO,$B4761,0),"")</f>
        <v/>
      </c>
      <c r="Q4761" t="str">
        <f>IF(OR(HLOOKUP(Q$2+$A4761,Sheet2!CC:NO,$B4761,0),HLOOKUP(Q$2+$A4761,Sheet2!CC:NO,$B4761,0)&lt;&gt;""),HLOOKUP(Q$2+$A4761,Sheet2!CC:NO,$B4761,0),"")</f>
        <v/>
      </c>
    </row>
    <row r="4762" spans="1:17" x14ac:dyDescent="0.25">
      <c r="A4762" s="64">
        <f t="shared" si="595"/>
        <v>48</v>
      </c>
      <c r="B4762" s="64">
        <f t="shared" si="596"/>
        <v>480</v>
      </c>
      <c r="C4762" s="64">
        <f t="shared" si="597"/>
        <v>9</v>
      </c>
      <c r="D4762" s="64">
        <f t="shared" si="598"/>
        <v>476</v>
      </c>
      <c r="E4762" s="64">
        <f t="shared" si="599"/>
        <v>2376</v>
      </c>
      <c r="F4762" s="64" t="str">
        <f t="shared" si="592"/>
        <v/>
      </c>
      <c r="G4762" s="64" t="str">
        <f t="shared" si="593"/>
        <v/>
      </c>
      <c r="H4762" s="64" t="str">
        <f t="shared" si="594"/>
        <v/>
      </c>
      <c r="I4762" s="80" t="str">
        <f>IFERROR(VLOOKUP(D4762,Sheet2!A:B,2,0),"")</f>
        <v/>
      </c>
      <c r="J4762" s="64" t="str">
        <f>IFERROR(IF(I4762&lt;&gt;"",VLOOKUP(I4762,Sheet2!B:C,2,0),""),"")</f>
        <v/>
      </c>
      <c r="K4762" s="64" t="str">
        <f>IFERROR( IF(I4762&lt;&gt;"", HLOOKUP(L$2+$A4762,Sheet2!BX:NK,2,0),""),"")</f>
        <v/>
      </c>
      <c r="L4762" t="str">
        <f>IF(OR(HLOOKUP(L$2+$A4762,Sheet2!BX:NK,$B4762,0),HLOOKUP(L$2+$A4762,Sheet2!BX:NK,$B4762,0)&lt;&gt;""),HLOOKUP(L$2+$A4762,Sheet2!BX:NK,$B4762,0),"")</f>
        <v/>
      </c>
      <c r="M4762" t="str">
        <f>IF(OR(HLOOKUP(M$2+$A4762,Sheet2!BY:NL,$B4762,0),HLOOKUP(M$2+$A4762,Sheet2!BY:NL,$B4762,0)&lt;&gt;""),HLOOKUP(M$2+$A4762,Sheet2!BY:NL,$B4762,0),"")</f>
        <v/>
      </c>
      <c r="N4762" t="str">
        <f>IF(OR(HLOOKUP(N$2+$A4762,Sheet2!BZ:NM,$B4762,0),HLOOKUP(N$2+$A4762,Sheet2!BZ:NM,$B4762,0)&lt;&gt;""),HLOOKUP(N$2+$A4762,Sheet2!BZ:NM,$B4762,0),"")</f>
        <v/>
      </c>
      <c r="O4762" t="str">
        <f>IF(OR(HLOOKUP(O$2+$A4762,Sheet2!CA:NN,$B4762,0),HLOOKUP(O$2+$A4762,Sheet2!CA:NN,$B4762,0)&lt;&gt;""),HLOOKUP(O$2+$A4762,Sheet2!CA:NN,$B4762,0),"")</f>
        <v/>
      </c>
      <c r="P4762" t="str">
        <f>IF(OR(HLOOKUP(P$2+$A4762,Sheet2!CB:NO,$B4762,0),HLOOKUP(P$2+$A4762,Sheet2!CB:NO,$B4762,0)&lt;&gt;""),HLOOKUP(P$2+$A4762,Sheet2!CB:NO,$B4762,0),"")</f>
        <v/>
      </c>
      <c r="Q4762" t="str">
        <f>IF(OR(HLOOKUP(Q$2+$A4762,Sheet2!CC:NO,$B4762,0),HLOOKUP(Q$2+$A4762,Sheet2!CC:NO,$B4762,0)&lt;&gt;""),HLOOKUP(Q$2+$A4762,Sheet2!CC:NO,$B4762,0),"")</f>
        <v/>
      </c>
    </row>
    <row r="4763" spans="1:17" x14ac:dyDescent="0.25">
      <c r="A4763" s="64">
        <f t="shared" si="595"/>
        <v>54</v>
      </c>
      <c r="B4763" s="64">
        <f t="shared" si="596"/>
        <v>480</v>
      </c>
      <c r="C4763" s="64">
        <f t="shared" si="597"/>
        <v>10</v>
      </c>
      <c r="D4763" s="64">
        <f t="shared" si="598"/>
        <v>476</v>
      </c>
      <c r="E4763" s="64">
        <f t="shared" si="599"/>
        <v>2376</v>
      </c>
      <c r="F4763" s="64" t="str">
        <f t="shared" si="592"/>
        <v/>
      </c>
      <c r="G4763" s="64" t="str">
        <f t="shared" si="593"/>
        <v/>
      </c>
      <c r="H4763" s="64" t="str">
        <f t="shared" si="594"/>
        <v/>
      </c>
      <c r="I4763" s="80" t="str">
        <f>IFERROR(VLOOKUP(D4763,Sheet2!A:B,2,0),"")</f>
        <v/>
      </c>
      <c r="J4763" s="64" t="str">
        <f>IFERROR(IF(I4763&lt;&gt;"",VLOOKUP(I4763,Sheet2!B:C,2,0),""),"")</f>
        <v/>
      </c>
      <c r="K4763" s="64" t="str">
        <f>IFERROR( IF(I4763&lt;&gt;"", HLOOKUP(L$2+$A4763,Sheet2!BX:NK,2,0),""),"")</f>
        <v/>
      </c>
      <c r="L4763" t="str">
        <f>IF(OR(HLOOKUP(L$2+$A4763,Sheet2!BX:NK,$B4763,0),HLOOKUP(L$2+$A4763,Sheet2!BX:NK,$B4763,0)&lt;&gt;""),HLOOKUP(L$2+$A4763,Sheet2!BX:NK,$B4763,0),"")</f>
        <v/>
      </c>
      <c r="M4763" t="str">
        <f>IF(OR(HLOOKUP(M$2+$A4763,Sheet2!BY:NL,$B4763,0),HLOOKUP(M$2+$A4763,Sheet2!BY:NL,$B4763,0)&lt;&gt;""),HLOOKUP(M$2+$A4763,Sheet2!BY:NL,$B4763,0),"")</f>
        <v/>
      </c>
      <c r="N4763" t="str">
        <f>IF(OR(HLOOKUP(N$2+$A4763,Sheet2!BZ:NM,$B4763,0),HLOOKUP(N$2+$A4763,Sheet2!BZ:NM,$B4763,0)&lt;&gt;""),HLOOKUP(N$2+$A4763,Sheet2!BZ:NM,$B4763,0),"")</f>
        <v/>
      </c>
      <c r="O4763" t="str">
        <f>IF(OR(HLOOKUP(O$2+$A4763,Sheet2!CA:NN,$B4763,0),HLOOKUP(O$2+$A4763,Sheet2!CA:NN,$B4763,0)&lt;&gt;""),HLOOKUP(O$2+$A4763,Sheet2!CA:NN,$B4763,0),"")</f>
        <v/>
      </c>
      <c r="P4763" t="str">
        <f>IF(OR(HLOOKUP(P$2+$A4763,Sheet2!CB:NO,$B4763,0),HLOOKUP(P$2+$A4763,Sheet2!CB:NO,$B4763,0)&lt;&gt;""),HLOOKUP(P$2+$A4763,Sheet2!CB:NO,$B4763,0),"")</f>
        <v/>
      </c>
      <c r="Q4763" t="str">
        <f>IF(OR(HLOOKUP(Q$2+$A4763,Sheet2!CC:NO,$B4763,0),HLOOKUP(Q$2+$A4763,Sheet2!CC:NO,$B4763,0)&lt;&gt;""),HLOOKUP(Q$2+$A4763,Sheet2!CC:NO,$B4763,0),"")</f>
        <v/>
      </c>
    </row>
    <row r="4764" spans="1:17" x14ac:dyDescent="0.25">
      <c r="A4764" s="64">
        <f t="shared" si="595"/>
        <v>0</v>
      </c>
      <c r="B4764" s="64">
        <f t="shared" si="596"/>
        <v>481</v>
      </c>
      <c r="C4764" s="64">
        <f t="shared" si="597"/>
        <v>1</v>
      </c>
      <c r="D4764" s="64">
        <f t="shared" si="598"/>
        <v>477</v>
      </c>
      <c r="E4764" s="64">
        <f t="shared" si="599"/>
        <v>2381</v>
      </c>
      <c r="F4764" s="64" t="str">
        <f t="shared" si="592"/>
        <v/>
      </c>
      <c r="G4764" s="64" t="str">
        <f t="shared" si="593"/>
        <v/>
      </c>
      <c r="H4764" s="64" t="str">
        <f t="shared" si="594"/>
        <v/>
      </c>
      <c r="I4764" s="80" t="str">
        <f>IFERROR(VLOOKUP(D4764,Sheet2!A:B,2,0),"")</f>
        <v/>
      </c>
      <c r="J4764" s="64" t="str">
        <f>IFERROR(IF(I4764&lt;&gt;"",VLOOKUP(I4764,Sheet2!B:C,2,0),""),"")</f>
        <v/>
      </c>
      <c r="K4764" s="64" t="str">
        <f>IFERROR( IF(I4764&lt;&gt;"", HLOOKUP(L$2+$A4764,Sheet2!BX:NK,2,0),""),"")</f>
        <v/>
      </c>
      <c r="L4764" t="str">
        <f>IF(OR(HLOOKUP(L$2+$A4764,Sheet2!BX:NK,$B4764,0),HLOOKUP(L$2+$A4764,Sheet2!BX:NK,$B4764,0)&lt;&gt;""),HLOOKUP(L$2+$A4764,Sheet2!BX:NK,$B4764,0),"")</f>
        <v/>
      </c>
      <c r="M4764" t="str">
        <f>IF(OR(HLOOKUP(M$2+$A4764,Sheet2!BY:NL,$B4764,0),HLOOKUP(M$2+$A4764,Sheet2!BY:NL,$B4764,0)&lt;&gt;""),HLOOKUP(M$2+$A4764,Sheet2!BY:NL,$B4764,0),"")</f>
        <v/>
      </c>
      <c r="N4764" t="str">
        <f>IF(OR(HLOOKUP(N$2+$A4764,Sheet2!BZ:NM,$B4764,0),HLOOKUP(N$2+$A4764,Sheet2!BZ:NM,$B4764,0)&lt;&gt;""),HLOOKUP(N$2+$A4764,Sheet2!BZ:NM,$B4764,0),"")</f>
        <v/>
      </c>
      <c r="O4764" t="str">
        <f>IF(OR(HLOOKUP(O$2+$A4764,Sheet2!CA:NN,$B4764,0),HLOOKUP(O$2+$A4764,Sheet2!CA:NN,$B4764,0)&lt;&gt;""),HLOOKUP(O$2+$A4764,Sheet2!CA:NN,$B4764,0),"")</f>
        <v/>
      </c>
      <c r="P4764" t="str">
        <f>IF(OR(HLOOKUP(P$2+$A4764,Sheet2!CB:NO,$B4764,0),HLOOKUP(P$2+$A4764,Sheet2!CB:NO,$B4764,0)&lt;&gt;""),HLOOKUP(P$2+$A4764,Sheet2!CB:NO,$B4764,0),"")</f>
        <v/>
      </c>
      <c r="Q4764" t="str">
        <f>IF(OR(HLOOKUP(Q$2+$A4764,Sheet2!CC:NO,$B4764,0),HLOOKUP(Q$2+$A4764,Sheet2!CC:NO,$B4764,0)&lt;&gt;""),HLOOKUP(Q$2+$A4764,Sheet2!CC:NO,$B4764,0),"")</f>
        <v/>
      </c>
    </row>
    <row r="4765" spans="1:17" x14ac:dyDescent="0.25">
      <c r="A4765" s="64">
        <f t="shared" si="595"/>
        <v>6</v>
      </c>
      <c r="B4765" s="64">
        <f t="shared" si="596"/>
        <v>481</v>
      </c>
      <c r="C4765" s="64">
        <f t="shared" si="597"/>
        <v>2</v>
      </c>
      <c r="D4765" s="64">
        <f t="shared" si="598"/>
        <v>477</v>
      </c>
      <c r="E4765" s="64">
        <f t="shared" si="599"/>
        <v>2381</v>
      </c>
      <c r="F4765" s="64" t="str">
        <f t="shared" si="592"/>
        <v/>
      </c>
      <c r="G4765" s="64" t="str">
        <f t="shared" si="593"/>
        <v/>
      </c>
      <c r="H4765" s="64" t="str">
        <f t="shared" si="594"/>
        <v/>
      </c>
      <c r="I4765" s="80" t="str">
        <f>IFERROR(VLOOKUP(D4765,Sheet2!A:B,2,0),"")</f>
        <v/>
      </c>
      <c r="J4765" s="64" t="str">
        <f>IFERROR(IF(I4765&lt;&gt;"",VLOOKUP(I4765,Sheet2!B:C,2,0),""),"")</f>
        <v/>
      </c>
      <c r="K4765" s="64" t="str">
        <f>IFERROR( IF(I4765&lt;&gt;"", HLOOKUP(L$2+$A4765,Sheet2!BX:NK,2,0),""),"")</f>
        <v/>
      </c>
      <c r="L4765" t="str">
        <f>IF(OR(HLOOKUP(L$2+$A4765,Sheet2!BX:NK,$B4765,0),HLOOKUP(L$2+$A4765,Sheet2!BX:NK,$B4765,0)&lt;&gt;""),HLOOKUP(L$2+$A4765,Sheet2!BX:NK,$B4765,0),"")</f>
        <v/>
      </c>
      <c r="M4765" t="str">
        <f>IF(OR(HLOOKUP(M$2+$A4765,Sheet2!BY:NL,$B4765,0),HLOOKUP(M$2+$A4765,Sheet2!BY:NL,$B4765,0)&lt;&gt;""),HLOOKUP(M$2+$A4765,Sheet2!BY:NL,$B4765,0),"")</f>
        <v/>
      </c>
      <c r="N4765" t="str">
        <f>IF(OR(HLOOKUP(N$2+$A4765,Sheet2!BZ:NM,$B4765,0),HLOOKUP(N$2+$A4765,Sheet2!BZ:NM,$B4765,0)&lt;&gt;""),HLOOKUP(N$2+$A4765,Sheet2!BZ:NM,$B4765,0),"")</f>
        <v/>
      </c>
      <c r="O4765" t="str">
        <f>IF(OR(HLOOKUP(O$2+$A4765,Sheet2!CA:NN,$B4765,0),HLOOKUP(O$2+$A4765,Sheet2!CA:NN,$B4765,0)&lt;&gt;""),HLOOKUP(O$2+$A4765,Sheet2!CA:NN,$B4765,0),"")</f>
        <v/>
      </c>
      <c r="P4765" t="str">
        <f>IF(OR(HLOOKUP(P$2+$A4765,Sheet2!CB:NO,$B4765,0),HLOOKUP(P$2+$A4765,Sheet2!CB:NO,$B4765,0)&lt;&gt;""),HLOOKUP(P$2+$A4765,Sheet2!CB:NO,$B4765,0),"")</f>
        <v/>
      </c>
      <c r="Q4765" t="str">
        <f>IF(OR(HLOOKUP(Q$2+$A4765,Sheet2!CC:NO,$B4765,0),HLOOKUP(Q$2+$A4765,Sheet2!CC:NO,$B4765,0)&lt;&gt;""),HLOOKUP(Q$2+$A4765,Sheet2!CC:NO,$B4765,0),"")</f>
        <v/>
      </c>
    </row>
    <row r="4766" spans="1:17" x14ac:dyDescent="0.25">
      <c r="A4766" s="64">
        <f t="shared" si="595"/>
        <v>12</v>
      </c>
      <c r="B4766" s="64">
        <f t="shared" si="596"/>
        <v>481</v>
      </c>
      <c r="C4766" s="64">
        <f t="shared" si="597"/>
        <v>3</v>
      </c>
      <c r="D4766" s="64">
        <f t="shared" si="598"/>
        <v>477</v>
      </c>
      <c r="E4766" s="64">
        <f t="shared" si="599"/>
        <v>2381</v>
      </c>
      <c r="F4766" s="64" t="str">
        <f t="shared" si="592"/>
        <v/>
      </c>
      <c r="G4766" s="64" t="str">
        <f t="shared" si="593"/>
        <v/>
      </c>
      <c r="H4766" s="64" t="str">
        <f t="shared" si="594"/>
        <v/>
      </c>
      <c r="I4766" s="80" t="str">
        <f>IFERROR(VLOOKUP(D4766,Sheet2!A:B,2,0),"")</f>
        <v/>
      </c>
      <c r="J4766" s="64" t="str">
        <f>IFERROR(IF(I4766&lt;&gt;"",VLOOKUP(I4766,Sheet2!B:C,2,0),""),"")</f>
        <v/>
      </c>
      <c r="K4766" s="64" t="str">
        <f>IFERROR( IF(I4766&lt;&gt;"", HLOOKUP(L$2+$A4766,Sheet2!BX:NK,2,0),""),"")</f>
        <v/>
      </c>
      <c r="L4766" t="str">
        <f>IF(OR(HLOOKUP(L$2+$A4766,Sheet2!BX:NK,$B4766,0),HLOOKUP(L$2+$A4766,Sheet2!BX:NK,$B4766,0)&lt;&gt;""),HLOOKUP(L$2+$A4766,Sheet2!BX:NK,$B4766,0),"")</f>
        <v/>
      </c>
      <c r="M4766" t="str">
        <f>IF(OR(HLOOKUP(M$2+$A4766,Sheet2!BY:NL,$B4766,0),HLOOKUP(M$2+$A4766,Sheet2!BY:NL,$B4766,0)&lt;&gt;""),HLOOKUP(M$2+$A4766,Sheet2!BY:NL,$B4766,0),"")</f>
        <v/>
      </c>
      <c r="N4766" t="str">
        <f>IF(OR(HLOOKUP(N$2+$A4766,Sheet2!BZ:NM,$B4766,0),HLOOKUP(N$2+$A4766,Sheet2!BZ:NM,$B4766,0)&lt;&gt;""),HLOOKUP(N$2+$A4766,Sheet2!BZ:NM,$B4766,0),"")</f>
        <v/>
      </c>
      <c r="O4766" t="str">
        <f>IF(OR(HLOOKUP(O$2+$A4766,Sheet2!CA:NN,$B4766,0),HLOOKUP(O$2+$A4766,Sheet2!CA:NN,$B4766,0)&lt;&gt;""),HLOOKUP(O$2+$A4766,Sheet2!CA:NN,$B4766,0),"")</f>
        <v/>
      </c>
      <c r="P4766" t="str">
        <f>IF(OR(HLOOKUP(P$2+$A4766,Sheet2!CB:NO,$B4766,0),HLOOKUP(P$2+$A4766,Sheet2!CB:NO,$B4766,0)&lt;&gt;""),HLOOKUP(P$2+$A4766,Sheet2!CB:NO,$B4766,0),"")</f>
        <v/>
      </c>
      <c r="Q4766" t="str">
        <f>IF(OR(HLOOKUP(Q$2+$A4766,Sheet2!CC:NO,$B4766,0),HLOOKUP(Q$2+$A4766,Sheet2!CC:NO,$B4766,0)&lt;&gt;""),HLOOKUP(Q$2+$A4766,Sheet2!CC:NO,$B4766,0),"")</f>
        <v/>
      </c>
    </row>
    <row r="4767" spans="1:17" x14ac:dyDescent="0.25">
      <c r="A4767" s="64">
        <f t="shared" si="595"/>
        <v>18</v>
      </c>
      <c r="B4767" s="64">
        <f t="shared" si="596"/>
        <v>481</v>
      </c>
      <c r="C4767" s="64">
        <f t="shared" si="597"/>
        <v>4</v>
      </c>
      <c r="D4767" s="64">
        <f t="shared" si="598"/>
        <v>477</v>
      </c>
      <c r="E4767" s="64">
        <f t="shared" si="599"/>
        <v>2381</v>
      </c>
      <c r="F4767" s="64" t="str">
        <f t="shared" si="592"/>
        <v/>
      </c>
      <c r="G4767" s="64" t="str">
        <f t="shared" si="593"/>
        <v/>
      </c>
      <c r="H4767" s="64" t="str">
        <f t="shared" si="594"/>
        <v/>
      </c>
      <c r="I4767" s="80" t="str">
        <f>IFERROR(VLOOKUP(D4767,Sheet2!A:B,2,0),"")</f>
        <v/>
      </c>
      <c r="J4767" s="64" t="str">
        <f>IFERROR(IF(I4767&lt;&gt;"",VLOOKUP(I4767,Sheet2!B:C,2,0),""),"")</f>
        <v/>
      </c>
      <c r="K4767" s="64" t="str">
        <f>IFERROR( IF(I4767&lt;&gt;"", HLOOKUP(L$2+$A4767,Sheet2!BX:NK,2,0),""),"")</f>
        <v/>
      </c>
      <c r="L4767" t="str">
        <f>IF(OR(HLOOKUP(L$2+$A4767,Sheet2!BX:NK,$B4767,0),HLOOKUP(L$2+$A4767,Sheet2!BX:NK,$B4767,0)&lt;&gt;""),HLOOKUP(L$2+$A4767,Sheet2!BX:NK,$B4767,0),"")</f>
        <v/>
      </c>
      <c r="M4767" t="str">
        <f>IF(OR(HLOOKUP(M$2+$A4767,Sheet2!BY:NL,$B4767,0),HLOOKUP(M$2+$A4767,Sheet2!BY:NL,$B4767,0)&lt;&gt;""),HLOOKUP(M$2+$A4767,Sheet2!BY:NL,$B4767,0),"")</f>
        <v/>
      </c>
      <c r="N4767" t="str">
        <f>IF(OR(HLOOKUP(N$2+$A4767,Sheet2!BZ:NM,$B4767,0),HLOOKUP(N$2+$A4767,Sheet2!BZ:NM,$B4767,0)&lt;&gt;""),HLOOKUP(N$2+$A4767,Sheet2!BZ:NM,$B4767,0),"")</f>
        <v/>
      </c>
      <c r="O4767" t="str">
        <f>IF(OR(HLOOKUP(O$2+$A4767,Sheet2!CA:NN,$B4767,0),HLOOKUP(O$2+$A4767,Sheet2!CA:NN,$B4767,0)&lt;&gt;""),HLOOKUP(O$2+$A4767,Sheet2!CA:NN,$B4767,0),"")</f>
        <v/>
      </c>
      <c r="P4767" t="str">
        <f>IF(OR(HLOOKUP(P$2+$A4767,Sheet2!CB:NO,$B4767,0),HLOOKUP(P$2+$A4767,Sheet2!CB:NO,$B4767,0)&lt;&gt;""),HLOOKUP(P$2+$A4767,Sheet2!CB:NO,$B4767,0),"")</f>
        <v/>
      </c>
      <c r="Q4767" t="str">
        <f>IF(OR(HLOOKUP(Q$2+$A4767,Sheet2!CC:NO,$B4767,0),HLOOKUP(Q$2+$A4767,Sheet2!CC:NO,$B4767,0)&lt;&gt;""),HLOOKUP(Q$2+$A4767,Sheet2!CC:NO,$B4767,0),"")</f>
        <v/>
      </c>
    </row>
    <row r="4768" spans="1:17" x14ac:dyDescent="0.25">
      <c r="A4768" s="64">
        <f t="shared" si="595"/>
        <v>24</v>
      </c>
      <c r="B4768" s="64">
        <f t="shared" si="596"/>
        <v>481</v>
      </c>
      <c r="C4768" s="64">
        <f t="shared" si="597"/>
        <v>5</v>
      </c>
      <c r="D4768" s="64">
        <f t="shared" si="598"/>
        <v>477</v>
      </c>
      <c r="E4768" s="64">
        <f t="shared" si="599"/>
        <v>2381</v>
      </c>
      <c r="F4768" s="64" t="str">
        <f t="shared" si="592"/>
        <v/>
      </c>
      <c r="G4768" s="64" t="str">
        <f t="shared" si="593"/>
        <v/>
      </c>
      <c r="H4768" s="64" t="str">
        <f t="shared" si="594"/>
        <v/>
      </c>
      <c r="I4768" s="80" t="str">
        <f>IFERROR(VLOOKUP(D4768,Sheet2!A:B,2,0),"")</f>
        <v/>
      </c>
      <c r="J4768" s="64" t="str">
        <f>IFERROR(IF(I4768&lt;&gt;"",VLOOKUP(I4768,Sheet2!B:C,2,0),""),"")</f>
        <v/>
      </c>
      <c r="K4768" s="64" t="str">
        <f>IFERROR( IF(I4768&lt;&gt;"", HLOOKUP(L$2+$A4768,Sheet2!BX:NK,2,0),""),"")</f>
        <v/>
      </c>
      <c r="L4768" t="str">
        <f>IF(OR(HLOOKUP(L$2+$A4768,Sheet2!BX:NK,$B4768,0),HLOOKUP(L$2+$A4768,Sheet2!BX:NK,$B4768,0)&lt;&gt;""),HLOOKUP(L$2+$A4768,Sheet2!BX:NK,$B4768,0),"")</f>
        <v/>
      </c>
      <c r="M4768" t="str">
        <f>IF(OR(HLOOKUP(M$2+$A4768,Sheet2!BY:NL,$B4768,0),HLOOKUP(M$2+$A4768,Sheet2!BY:NL,$B4768,0)&lt;&gt;""),HLOOKUP(M$2+$A4768,Sheet2!BY:NL,$B4768,0),"")</f>
        <v/>
      </c>
      <c r="N4768" t="str">
        <f>IF(OR(HLOOKUP(N$2+$A4768,Sheet2!BZ:NM,$B4768,0),HLOOKUP(N$2+$A4768,Sheet2!BZ:NM,$B4768,0)&lt;&gt;""),HLOOKUP(N$2+$A4768,Sheet2!BZ:NM,$B4768,0),"")</f>
        <v/>
      </c>
      <c r="O4768" t="str">
        <f>IF(OR(HLOOKUP(O$2+$A4768,Sheet2!CA:NN,$B4768,0),HLOOKUP(O$2+$A4768,Sheet2!CA:NN,$B4768,0)&lt;&gt;""),HLOOKUP(O$2+$A4768,Sheet2!CA:NN,$B4768,0),"")</f>
        <v/>
      </c>
      <c r="P4768" t="str">
        <f>IF(OR(HLOOKUP(P$2+$A4768,Sheet2!CB:NO,$B4768,0),HLOOKUP(P$2+$A4768,Sheet2!CB:NO,$B4768,0)&lt;&gt;""),HLOOKUP(P$2+$A4768,Sheet2!CB:NO,$B4768,0),"")</f>
        <v/>
      </c>
      <c r="Q4768" t="str">
        <f>IF(OR(HLOOKUP(Q$2+$A4768,Sheet2!CC:NO,$B4768,0),HLOOKUP(Q$2+$A4768,Sheet2!CC:NO,$B4768,0)&lt;&gt;""),HLOOKUP(Q$2+$A4768,Sheet2!CC:NO,$B4768,0),"")</f>
        <v/>
      </c>
    </row>
    <row r="4769" spans="1:17" x14ac:dyDescent="0.25">
      <c r="A4769" s="64">
        <f t="shared" si="595"/>
        <v>30</v>
      </c>
      <c r="B4769" s="64">
        <f t="shared" si="596"/>
        <v>481</v>
      </c>
      <c r="C4769" s="64">
        <f t="shared" si="597"/>
        <v>6</v>
      </c>
      <c r="D4769" s="64">
        <f t="shared" si="598"/>
        <v>477</v>
      </c>
      <c r="E4769" s="64">
        <f t="shared" si="599"/>
        <v>2381</v>
      </c>
      <c r="F4769" s="64" t="str">
        <f t="shared" si="592"/>
        <v/>
      </c>
      <c r="G4769" s="64" t="str">
        <f t="shared" si="593"/>
        <v/>
      </c>
      <c r="H4769" s="64" t="str">
        <f t="shared" si="594"/>
        <v/>
      </c>
      <c r="I4769" s="80" t="str">
        <f>IFERROR(VLOOKUP(D4769,Sheet2!A:B,2,0),"")</f>
        <v/>
      </c>
      <c r="J4769" s="64" t="str">
        <f>IFERROR(IF(I4769&lt;&gt;"",VLOOKUP(I4769,Sheet2!B:C,2,0),""),"")</f>
        <v/>
      </c>
      <c r="K4769" s="64" t="str">
        <f>IFERROR( IF(I4769&lt;&gt;"", HLOOKUP(L$2+$A4769,Sheet2!BX:NK,2,0),""),"")</f>
        <v/>
      </c>
      <c r="L4769" t="str">
        <f>IF(OR(HLOOKUP(L$2+$A4769,Sheet2!BX:NK,$B4769,0),HLOOKUP(L$2+$A4769,Sheet2!BX:NK,$B4769,0)&lt;&gt;""),HLOOKUP(L$2+$A4769,Sheet2!BX:NK,$B4769,0),"")</f>
        <v/>
      </c>
      <c r="M4769" t="str">
        <f>IF(OR(HLOOKUP(M$2+$A4769,Sheet2!BY:NL,$B4769,0),HLOOKUP(M$2+$A4769,Sheet2!BY:NL,$B4769,0)&lt;&gt;""),HLOOKUP(M$2+$A4769,Sheet2!BY:NL,$B4769,0),"")</f>
        <v/>
      </c>
      <c r="N4769" t="str">
        <f>IF(OR(HLOOKUP(N$2+$A4769,Sheet2!BZ:NM,$B4769,0),HLOOKUP(N$2+$A4769,Sheet2!BZ:NM,$B4769,0)&lt;&gt;""),HLOOKUP(N$2+$A4769,Sheet2!BZ:NM,$B4769,0),"")</f>
        <v/>
      </c>
      <c r="O4769" t="str">
        <f>IF(OR(HLOOKUP(O$2+$A4769,Sheet2!CA:NN,$B4769,0),HLOOKUP(O$2+$A4769,Sheet2!CA:NN,$B4769,0)&lt;&gt;""),HLOOKUP(O$2+$A4769,Sheet2!CA:NN,$B4769,0),"")</f>
        <v/>
      </c>
      <c r="P4769" t="str">
        <f>IF(OR(HLOOKUP(P$2+$A4769,Sheet2!CB:NO,$B4769,0),HLOOKUP(P$2+$A4769,Sheet2!CB:NO,$B4769,0)&lt;&gt;""),HLOOKUP(P$2+$A4769,Sheet2!CB:NO,$B4769,0),"")</f>
        <v/>
      </c>
      <c r="Q4769" t="str">
        <f>IF(OR(HLOOKUP(Q$2+$A4769,Sheet2!CC:NO,$B4769,0),HLOOKUP(Q$2+$A4769,Sheet2!CC:NO,$B4769,0)&lt;&gt;""),HLOOKUP(Q$2+$A4769,Sheet2!CC:NO,$B4769,0),"")</f>
        <v/>
      </c>
    </row>
    <row r="4770" spans="1:17" x14ac:dyDescent="0.25">
      <c r="A4770" s="64">
        <f t="shared" si="595"/>
        <v>36</v>
      </c>
      <c r="B4770" s="64">
        <f t="shared" si="596"/>
        <v>481</v>
      </c>
      <c r="C4770" s="64">
        <f t="shared" si="597"/>
        <v>7</v>
      </c>
      <c r="D4770" s="64">
        <f t="shared" si="598"/>
        <v>477</v>
      </c>
      <c r="E4770" s="64">
        <f t="shared" si="599"/>
        <v>2381</v>
      </c>
      <c r="F4770" s="64" t="str">
        <f t="shared" si="592"/>
        <v/>
      </c>
      <c r="G4770" s="64" t="str">
        <f t="shared" si="593"/>
        <v/>
      </c>
      <c r="H4770" s="64" t="str">
        <f t="shared" si="594"/>
        <v/>
      </c>
      <c r="I4770" s="80" t="str">
        <f>IFERROR(VLOOKUP(D4770,Sheet2!A:B,2,0),"")</f>
        <v/>
      </c>
      <c r="J4770" s="64" t="str">
        <f>IFERROR(IF(I4770&lt;&gt;"",VLOOKUP(I4770,Sheet2!B:C,2,0),""),"")</f>
        <v/>
      </c>
      <c r="K4770" s="64" t="str">
        <f>IFERROR( IF(I4770&lt;&gt;"", HLOOKUP(L$2+$A4770,Sheet2!BX:NK,2,0),""),"")</f>
        <v/>
      </c>
      <c r="L4770" t="str">
        <f>IF(OR(HLOOKUP(L$2+$A4770,Sheet2!BX:NK,$B4770,0),HLOOKUP(L$2+$A4770,Sheet2!BX:NK,$B4770,0)&lt;&gt;""),HLOOKUP(L$2+$A4770,Sheet2!BX:NK,$B4770,0),"")</f>
        <v/>
      </c>
      <c r="M4770" t="str">
        <f>IF(OR(HLOOKUP(M$2+$A4770,Sheet2!BY:NL,$B4770,0),HLOOKUP(M$2+$A4770,Sheet2!BY:NL,$B4770,0)&lt;&gt;""),HLOOKUP(M$2+$A4770,Sheet2!BY:NL,$B4770,0),"")</f>
        <v/>
      </c>
      <c r="N4770" t="str">
        <f>IF(OR(HLOOKUP(N$2+$A4770,Sheet2!BZ:NM,$B4770,0),HLOOKUP(N$2+$A4770,Sheet2!BZ:NM,$B4770,0)&lt;&gt;""),HLOOKUP(N$2+$A4770,Sheet2!BZ:NM,$B4770,0),"")</f>
        <v/>
      </c>
      <c r="O4770" t="str">
        <f>IF(OR(HLOOKUP(O$2+$A4770,Sheet2!CA:NN,$B4770,0),HLOOKUP(O$2+$A4770,Sheet2!CA:NN,$B4770,0)&lt;&gt;""),HLOOKUP(O$2+$A4770,Sheet2!CA:NN,$B4770,0),"")</f>
        <v/>
      </c>
      <c r="P4770" t="str">
        <f>IF(OR(HLOOKUP(P$2+$A4770,Sheet2!CB:NO,$B4770,0),HLOOKUP(P$2+$A4770,Sheet2!CB:NO,$B4770,0)&lt;&gt;""),HLOOKUP(P$2+$A4770,Sheet2!CB:NO,$B4770,0),"")</f>
        <v/>
      </c>
      <c r="Q4770" t="str">
        <f>IF(OR(HLOOKUP(Q$2+$A4770,Sheet2!CC:NO,$B4770,0),HLOOKUP(Q$2+$A4770,Sheet2!CC:NO,$B4770,0)&lt;&gt;""),HLOOKUP(Q$2+$A4770,Sheet2!CC:NO,$B4770,0),"")</f>
        <v/>
      </c>
    </row>
    <row r="4771" spans="1:17" x14ac:dyDescent="0.25">
      <c r="A4771" s="64">
        <f t="shared" si="595"/>
        <v>42</v>
      </c>
      <c r="B4771" s="64">
        <f t="shared" si="596"/>
        <v>481</v>
      </c>
      <c r="C4771" s="64">
        <f t="shared" si="597"/>
        <v>8</v>
      </c>
      <c r="D4771" s="64">
        <f t="shared" si="598"/>
        <v>477</v>
      </c>
      <c r="E4771" s="64">
        <f t="shared" si="599"/>
        <v>2381</v>
      </c>
      <c r="F4771" s="64" t="str">
        <f t="shared" si="592"/>
        <v/>
      </c>
      <c r="G4771" s="64" t="str">
        <f t="shared" si="593"/>
        <v/>
      </c>
      <c r="H4771" s="64" t="str">
        <f t="shared" si="594"/>
        <v/>
      </c>
      <c r="I4771" s="80" t="str">
        <f>IFERROR(VLOOKUP(D4771,Sheet2!A:B,2,0),"")</f>
        <v/>
      </c>
      <c r="J4771" s="64" t="str">
        <f>IFERROR(IF(I4771&lt;&gt;"",VLOOKUP(I4771,Sheet2!B:C,2,0),""),"")</f>
        <v/>
      </c>
      <c r="K4771" s="64" t="str">
        <f>IFERROR( IF(I4771&lt;&gt;"", HLOOKUP(L$2+$A4771,Sheet2!BX:NK,2,0),""),"")</f>
        <v/>
      </c>
      <c r="L4771" t="str">
        <f>IF(OR(HLOOKUP(L$2+$A4771,Sheet2!BX:NK,$B4771,0),HLOOKUP(L$2+$A4771,Sheet2!BX:NK,$B4771,0)&lt;&gt;""),HLOOKUP(L$2+$A4771,Sheet2!BX:NK,$B4771,0),"")</f>
        <v/>
      </c>
      <c r="M4771" t="str">
        <f>IF(OR(HLOOKUP(M$2+$A4771,Sheet2!BY:NL,$B4771,0),HLOOKUP(M$2+$A4771,Sheet2!BY:NL,$B4771,0)&lt;&gt;""),HLOOKUP(M$2+$A4771,Sheet2!BY:NL,$B4771,0),"")</f>
        <v/>
      </c>
      <c r="N4771" t="str">
        <f>IF(OR(HLOOKUP(N$2+$A4771,Sheet2!BZ:NM,$B4771,0),HLOOKUP(N$2+$A4771,Sheet2!BZ:NM,$B4771,0)&lt;&gt;""),HLOOKUP(N$2+$A4771,Sheet2!BZ:NM,$B4771,0),"")</f>
        <v/>
      </c>
      <c r="O4771" t="str">
        <f>IF(OR(HLOOKUP(O$2+$A4771,Sheet2!CA:NN,$B4771,0),HLOOKUP(O$2+$A4771,Sheet2!CA:NN,$B4771,0)&lt;&gt;""),HLOOKUP(O$2+$A4771,Sheet2!CA:NN,$B4771,0),"")</f>
        <v/>
      </c>
      <c r="P4771" t="str">
        <f>IF(OR(HLOOKUP(P$2+$A4771,Sheet2!CB:NO,$B4771,0),HLOOKUP(P$2+$A4771,Sheet2!CB:NO,$B4771,0)&lt;&gt;""),HLOOKUP(P$2+$A4771,Sheet2!CB:NO,$B4771,0),"")</f>
        <v/>
      </c>
      <c r="Q4771" t="str">
        <f>IF(OR(HLOOKUP(Q$2+$A4771,Sheet2!CC:NO,$B4771,0),HLOOKUP(Q$2+$A4771,Sheet2!CC:NO,$B4771,0)&lt;&gt;""),HLOOKUP(Q$2+$A4771,Sheet2!CC:NO,$B4771,0),"")</f>
        <v/>
      </c>
    </row>
    <row r="4772" spans="1:17" x14ac:dyDescent="0.25">
      <c r="A4772" s="64">
        <f t="shared" si="595"/>
        <v>48</v>
      </c>
      <c r="B4772" s="64">
        <f t="shared" si="596"/>
        <v>481</v>
      </c>
      <c r="C4772" s="64">
        <f t="shared" si="597"/>
        <v>9</v>
      </c>
      <c r="D4772" s="64">
        <f t="shared" si="598"/>
        <v>477</v>
      </c>
      <c r="E4772" s="64">
        <f t="shared" si="599"/>
        <v>2381</v>
      </c>
      <c r="F4772" s="64" t="str">
        <f t="shared" si="592"/>
        <v/>
      </c>
      <c r="G4772" s="64" t="str">
        <f t="shared" si="593"/>
        <v/>
      </c>
      <c r="H4772" s="64" t="str">
        <f t="shared" si="594"/>
        <v/>
      </c>
      <c r="I4772" s="80" t="str">
        <f>IFERROR(VLOOKUP(D4772,Sheet2!A:B,2,0),"")</f>
        <v/>
      </c>
      <c r="J4772" s="64" t="str">
        <f>IFERROR(IF(I4772&lt;&gt;"",VLOOKUP(I4772,Sheet2!B:C,2,0),""),"")</f>
        <v/>
      </c>
      <c r="K4772" s="64" t="str">
        <f>IFERROR( IF(I4772&lt;&gt;"", HLOOKUP(L$2+$A4772,Sheet2!BX:NK,2,0),""),"")</f>
        <v/>
      </c>
      <c r="L4772" t="str">
        <f>IF(OR(HLOOKUP(L$2+$A4772,Sheet2!BX:NK,$B4772,0),HLOOKUP(L$2+$A4772,Sheet2!BX:NK,$B4772,0)&lt;&gt;""),HLOOKUP(L$2+$A4772,Sheet2!BX:NK,$B4772,0),"")</f>
        <v/>
      </c>
      <c r="M4772" t="str">
        <f>IF(OR(HLOOKUP(M$2+$A4772,Sheet2!BY:NL,$B4772,0),HLOOKUP(M$2+$A4772,Sheet2!BY:NL,$B4772,0)&lt;&gt;""),HLOOKUP(M$2+$A4772,Sheet2!BY:NL,$B4772,0),"")</f>
        <v/>
      </c>
      <c r="N4772" t="str">
        <f>IF(OR(HLOOKUP(N$2+$A4772,Sheet2!BZ:NM,$B4772,0),HLOOKUP(N$2+$A4772,Sheet2!BZ:NM,$B4772,0)&lt;&gt;""),HLOOKUP(N$2+$A4772,Sheet2!BZ:NM,$B4772,0),"")</f>
        <v/>
      </c>
      <c r="O4772" t="str">
        <f>IF(OR(HLOOKUP(O$2+$A4772,Sheet2!CA:NN,$B4772,0),HLOOKUP(O$2+$A4772,Sheet2!CA:NN,$B4772,0)&lt;&gt;""),HLOOKUP(O$2+$A4772,Sheet2!CA:NN,$B4772,0),"")</f>
        <v/>
      </c>
      <c r="P4772" t="str">
        <f>IF(OR(HLOOKUP(P$2+$A4772,Sheet2!CB:NO,$B4772,0),HLOOKUP(P$2+$A4772,Sheet2!CB:NO,$B4772,0)&lt;&gt;""),HLOOKUP(P$2+$A4772,Sheet2!CB:NO,$B4772,0),"")</f>
        <v/>
      </c>
      <c r="Q4772" t="str">
        <f>IF(OR(HLOOKUP(Q$2+$A4772,Sheet2!CC:NO,$B4772,0),HLOOKUP(Q$2+$A4772,Sheet2!CC:NO,$B4772,0)&lt;&gt;""),HLOOKUP(Q$2+$A4772,Sheet2!CC:NO,$B4772,0),"")</f>
        <v/>
      </c>
    </row>
    <row r="4773" spans="1:17" x14ac:dyDescent="0.25">
      <c r="A4773" s="64">
        <f t="shared" si="595"/>
        <v>54</v>
      </c>
      <c r="B4773" s="64">
        <f t="shared" si="596"/>
        <v>481</v>
      </c>
      <c r="C4773" s="64">
        <f t="shared" si="597"/>
        <v>10</v>
      </c>
      <c r="D4773" s="64">
        <f t="shared" si="598"/>
        <v>477</v>
      </c>
      <c r="E4773" s="64">
        <f t="shared" si="599"/>
        <v>2381</v>
      </c>
      <c r="F4773" s="64" t="str">
        <f t="shared" si="592"/>
        <v/>
      </c>
      <c r="G4773" s="64" t="str">
        <f t="shared" si="593"/>
        <v/>
      </c>
      <c r="H4773" s="64" t="str">
        <f t="shared" si="594"/>
        <v/>
      </c>
      <c r="I4773" s="80" t="str">
        <f>IFERROR(VLOOKUP(D4773,Sheet2!A:B,2,0),"")</f>
        <v/>
      </c>
      <c r="J4773" s="64" t="str">
        <f>IFERROR(IF(I4773&lt;&gt;"",VLOOKUP(I4773,Sheet2!B:C,2,0),""),"")</f>
        <v/>
      </c>
      <c r="K4773" s="64" t="str">
        <f>IFERROR( IF(I4773&lt;&gt;"", HLOOKUP(L$2+$A4773,Sheet2!BX:NK,2,0),""),"")</f>
        <v/>
      </c>
      <c r="L4773" t="str">
        <f>IF(OR(HLOOKUP(L$2+$A4773,Sheet2!BX:NK,$B4773,0),HLOOKUP(L$2+$A4773,Sheet2!BX:NK,$B4773,0)&lt;&gt;""),HLOOKUP(L$2+$A4773,Sheet2!BX:NK,$B4773,0),"")</f>
        <v/>
      </c>
      <c r="M4773" t="str">
        <f>IF(OR(HLOOKUP(M$2+$A4773,Sheet2!BY:NL,$B4773,0),HLOOKUP(M$2+$A4773,Sheet2!BY:NL,$B4773,0)&lt;&gt;""),HLOOKUP(M$2+$A4773,Sheet2!BY:NL,$B4773,0),"")</f>
        <v/>
      </c>
      <c r="N4773" t="str">
        <f>IF(OR(HLOOKUP(N$2+$A4773,Sheet2!BZ:NM,$B4773,0),HLOOKUP(N$2+$A4773,Sheet2!BZ:NM,$B4773,0)&lt;&gt;""),HLOOKUP(N$2+$A4773,Sheet2!BZ:NM,$B4773,0),"")</f>
        <v/>
      </c>
      <c r="O4773" t="str">
        <f>IF(OR(HLOOKUP(O$2+$A4773,Sheet2!CA:NN,$B4773,0),HLOOKUP(O$2+$A4773,Sheet2!CA:NN,$B4773,0)&lt;&gt;""),HLOOKUP(O$2+$A4773,Sheet2!CA:NN,$B4773,0),"")</f>
        <v/>
      </c>
      <c r="P4773" t="str">
        <f>IF(OR(HLOOKUP(P$2+$A4773,Sheet2!CB:NO,$B4773,0),HLOOKUP(P$2+$A4773,Sheet2!CB:NO,$B4773,0)&lt;&gt;""),HLOOKUP(P$2+$A4773,Sheet2!CB:NO,$B4773,0),"")</f>
        <v/>
      </c>
      <c r="Q4773" t="str">
        <f>IF(OR(HLOOKUP(Q$2+$A4773,Sheet2!CC:NO,$B4773,0),HLOOKUP(Q$2+$A4773,Sheet2!CC:NO,$B4773,0)&lt;&gt;""),HLOOKUP(Q$2+$A4773,Sheet2!CC:NO,$B4773,0),"")</f>
        <v/>
      </c>
    </row>
    <row r="4774" spans="1:17" x14ac:dyDescent="0.25">
      <c r="A4774" s="64">
        <f t="shared" si="595"/>
        <v>0</v>
      </c>
      <c r="B4774" s="64">
        <f t="shared" si="596"/>
        <v>482</v>
      </c>
      <c r="C4774" s="64">
        <f t="shared" si="597"/>
        <v>1</v>
      </c>
      <c r="D4774" s="64">
        <f t="shared" si="598"/>
        <v>478</v>
      </c>
      <c r="E4774" s="64">
        <f t="shared" si="599"/>
        <v>2386</v>
      </c>
      <c r="F4774" s="64" t="str">
        <f t="shared" si="592"/>
        <v/>
      </c>
      <c r="G4774" s="64" t="str">
        <f t="shared" si="593"/>
        <v/>
      </c>
      <c r="H4774" s="64" t="str">
        <f t="shared" si="594"/>
        <v/>
      </c>
      <c r="I4774" s="80" t="str">
        <f>IFERROR(VLOOKUP(D4774,Sheet2!A:B,2,0),"")</f>
        <v/>
      </c>
      <c r="J4774" s="64" t="str">
        <f>IFERROR(IF(I4774&lt;&gt;"",VLOOKUP(I4774,Sheet2!B:C,2,0),""),"")</f>
        <v/>
      </c>
      <c r="K4774" s="64" t="str">
        <f>IFERROR( IF(I4774&lt;&gt;"", HLOOKUP(L$2+$A4774,Sheet2!BX:NK,2,0),""),"")</f>
        <v/>
      </c>
      <c r="L4774" t="str">
        <f>IF(OR(HLOOKUP(L$2+$A4774,Sheet2!BX:NK,$B4774,0),HLOOKUP(L$2+$A4774,Sheet2!BX:NK,$B4774,0)&lt;&gt;""),HLOOKUP(L$2+$A4774,Sheet2!BX:NK,$B4774,0),"")</f>
        <v/>
      </c>
      <c r="M4774" t="str">
        <f>IF(OR(HLOOKUP(M$2+$A4774,Sheet2!BY:NL,$B4774,0),HLOOKUP(M$2+$A4774,Sheet2!BY:NL,$B4774,0)&lt;&gt;""),HLOOKUP(M$2+$A4774,Sheet2!BY:NL,$B4774,0),"")</f>
        <v/>
      </c>
      <c r="N4774" t="str">
        <f>IF(OR(HLOOKUP(N$2+$A4774,Sheet2!BZ:NM,$B4774,0),HLOOKUP(N$2+$A4774,Sheet2!BZ:NM,$B4774,0)&lt;&gt;""),HLOOKUP(N$2+$A4774,Sheet2!BZ:NM,$B4774,0),"")</f>
        <v/>
      </c>
      <c r="O4774" t="str">
        <f>IF(OR(HLOOKUP(O$2+$A4774,Sheet2!CA:NN,$B4774,0),HLOOKUP(O$2+$A4774,Sheet2!CA:NN,$B4774,0)&lt;&gt;""),HLOOKUP(O$2+$A4774,Sheet2!CA:NN,$B4774,0),"")</f>
        <v/>
      </c>
      <c r="P4774" t="str">
        <f>IF(OR(HLOOKUP(P$2+$A4774,Sheet2!CB:NO,$B4774,0),HLOOKUP(P$2+$A4774,Sheet2!CB:NO,$B4774,0)&lt;&gt;""),HLOOKUP(P$2+$A4774,Sheet2!CB:NO,$B4774,0),"")</f>
        <v/>
      </c>
      <c r="Q4774" t="str">
        <f>IF(OR(HLOOKUP(Q$2+$A4774,Sheet2!CC:NO,$B4774,0),HLOOKUP(Q$2+$A4774,Sheet2!CC:NO,$B4774,0)&lt;&gt;""),HLOOKUP(Q$2+$A4774,Sheet2!CC:NO,$B4774,0),"")</f>
        <v/>
      </c>
    </row>
    <row r="4775" spans="1:17" x14ac:dyDescent="0.25">
      <c r="A4775" s="64">
        <f t="shared" si="595"/>
        <v>6</v>
      </c>
      <c r="B4775" s="64">
        <f t="shared" si="596"/>
        <v>482</v>
      </c>
      <c r="C4775" s="64">
        <f t="shared" si="597"/>
        <v>2</v>
      </c>
      <c r="D4775" s="64">
        <f t="shared" si="598"/>
        <v>478</v>
      </c>
      <c r="E4775" s="64">
        <f t="shared" si="599"/>
        <v>2386</v>
      </c>
      <c r="F4775" s="64" t="str">
        <f t="shared" si="592"/>
        <v/>
      </c>
      <c r="G4775" s="64" t="str">
        <f t="shared" si="593"/>
        <v/>
      </c>
      <c r="H4775" s="64" t="str">
        <f t="shared" si="594"/>
        <v/>
      </c>
      <c r="I4775" s="80" t="str">
        <f>IFERROR(VLOOKUP(D4775,Sheet2!A:B,2,0),"")</f>
        <v/>
      </c>
      <c r="J4775" s="64" t="str">
        <f>IFERROR(IF(I4775&lt;&gt;"",VLOOKUP(I4775,Sheet2!B:C,2,0),""),"")</f>
        <v/>
      </c>
      <c r="K4775" s="64" t="str">
        <f>IFERROR( IF(I4775&lt;&gt;"", HLOOKUP(L$2+$A4775,Sheet2!BX:NK,2,0),""),"")</f>
        <v/>
      </c>
      <c r="L4775" t="str">
        <f>IF(OR(HLOOKUP(L$2+$A4775,Sheet2!BX:NK,$B4775,0),HLOOKUP(L$2+$A4775,Sheet2!BX:NK,$B4775,0)&lt;&gt;""),HLOOKUP(L$2+$A4775,Sheet2!BX:NK,$B4775,0),"")</f>
        <v/>
      </c>
      <c r="M4775" t="str">
        <f>IF(OR(HLOOKUP(M$2+$A4775,Sheet2!BY:NL,$B4775,0),HLOOKUP(M$2+$A4775,Sheet2!BY:NL,$B4775,0)&lt;&gt;""),HLOOKUP(M$2+$A4775,Sheet2!BY:NL,$B4775,0),"")</f>
        <v/>
      </c>
      <c r="N4775" t="str">
        <f>IF(OR(HLOOKUP(N$2+$A4775,Sheet2!BZ:NM,$B4775,0),HLOOKUP(N$2+$A4775,Sheet2!BZ:NM,$B4775,0)&lt;&gt;""),HLOOKUP(N$2+$A4775,Sheet2!BZ:NM,$B4775,0),"")</f>
        <v/>
      </c>
      <c r="O4775" t="str">
        <f>IF(OR(HLOOKUP(O$2+$A4775,Sheet2!CA:NN,$B4775,0),HLOOKUP(O$2+$A4775,Sheet2!CA:NN,$B4775,0)&lt;&gt;""),HLOOKUP(O$2+$A4775,Sheet2!CA:NN,$B4775,0),"")</f>
        <v/>
      </c>
      <c r="P4775" t="str">
        <f>IF(OR(HLOOKUP(P$2+$A4775,Sheet2!CB:NO,$B4775,0),HLOOKUP(P$2+$A4775,Sheet2!CB:NO,$B4775,0)&lt;&gt;""),HLOOKUP(P$2+$A4775,Sheet2!CB:NO,$B4775,0),"")</f>
        <v/>
      </c>
      <c r="Q4775" t="str">
        <f>IF(OR(HLOOKUP(Q$2+$A4775,Sheet2!CC:NO,$B4775,0),HLOOKUP(Q$2+$A4775,Sheet2!CC:NO,$B4775,0)&lt;&gt;""),HLOOKUP(Q$2+$A4775,Sheet2!CC:NO,$B4775,0),"")</f>
        <v/>
      </c>
    </row>
    <row r="4776" spans="1:17" x14ac:dyDescent="0.25">
      <c r="A4776" s="64">
        <f t="shared" si="595"/>
        <v>12</v>
      </c>
      <c r="B4776" s="64">
        <f t="shared" si="596"/>
        <v>482</v>
      </c>
      <c r="C4776" s="64">
        <f t="shared" si="597"/>
        <v>3</v>
      </c>
      <c r="D4776" s="64">
        <f t="shared" si="598"/>
        <v>478</v>
      </c>
      <c r="E4776" s="64">
        <f t="shared" si="599"/>
        <v>2386</v>
      </c>
      <c r="F4776" s="64" t="str">
        <f t="shared" si="592"/>
        <v/>
      </c>
      <c r="G4776" s="64" t="str">
        <f t="shared" si="593"/>
        <v/>
      </c>
      <c r="H4776" s="64" t="str">
        <f t="shared" si="594"/>
        <v/>
      </c>
      <c r="I4776" s="80" t="str">
        <f>IFERROR(VLOOKUP(D4776,Sheet2!A:B,2,0),"")</f>
        <v/>
      </c>
      <c r="J4776" s="64" t="str">
        <f>IFERROR(IF(I4776&lt;&gt;"",VLOOKUP(I4776,Sheet2!B:C,2,0),""),"")</f>
        <v/>
      </c>
      <c r="K4776" s="64" t="str">
        <f>IFERROR( IF(I4776&lt;&gt;"", HLOOKUP(L$2+$A4776,Sheet2!BX:NK,2,0),""),"")</f>
        <v/>
      </c>
      <c r="L4776" t="str">
        <f>IF(OR(HLOOKUP(L$2+$A4776,Sheet2!BX:NK,$B4776,0),HLOOKUP(L$2+$A4776,Sheet2!BX:NK,$B4776,0)&lt;&gt;""),HLOOKUP(L$2+$A4776,Sheet2!BX:NK,$B4776,0),"")</f>
        <v/>
      </c>
      <c r="M4776" t="str">
        <f>IF(OR(HLOOKUP(M$2+$A4776,Sheet2!BY:NL,$B4776,0),HLOOKUP(M$2+$A4776,Sheet2!BY:NL,$B4776,0)&lt;&gt;""),HLOOKUP(M$2+$A4776,Sheet2!BY:NL,$B4776,0),"")</f>
        <v/>
      </c>
      <c r="N4776" t="str">
        <f>IF(OR(HLOOKUP(N$2+$A4776,Sheet2!BZ:NM,$B4776,0),HLOOKUP(N$2+$A4776,Sheet2!BZ:NM,$B4776,0)&lt;&gt;""),HLOOKUP(N$2+$A4776,Sheet2!BZ:NM,$B4776,0),"")</f>
        <v/>
      </c>
      <c r="O4776" t="str">
        <f>IF(OR(HLOOKUP(O$2+$A4776,Sheet2!CA:NN,$B4776,0),HLOOKUP(O$2+$A4776,Sheet2!CA:NN,$B4776,0)&lt;&gt;""),HLOOKUP(O$2+$A4776,Sheet2!CA:NN,$B4776,0),"")</f>
        <v/>
      </c>
      <c r="P4776" t="str">
        <f>IF(OR(HLOOKUP(P$2+$A4776,Sheet2!CB:NO,$B4776,0),HLOOKUP(P$2+$A4776,Sheet2!CB:NO,$B4776,0)&lt;&gt;""),HLOOKUP(P$2+$A4776,Sheet2!CB:NO,$B4776,0),"")</f>
        <v/>
      </c>
      <c r="Q4776" t="str">
        <f>IF(OR(HLOOKUP(Q$2+$A4776,Sheet2!CC:NO,$B4776,0),HLOOKUP(Q$2+$A4776,Sheet2!CC:NO,$B4776,0)&lt;&gt;""),HLOOKUP(Q$2+$A4776,Sheet2!CC:NO,$B4776,0),"")</f>
        <v/>
      </c>
    </row>
    <row r="4777" spans="1:17" x14ac:dyDescent="0.25">
      <c r="A4777" s="64">
        <f t="shared" si="595"/>
        <v>18</v>
      </c>
      <c r="B4777" s="64">
        <f t="shared" si="596"/>
        <v>482</v>
      </c>
      <c r="C4777" s="64">
        <f t="shared" si="597"/>
        <v>4</v>
      </c>
      <c r="D4777" s="64">
        <f t="shared" si="598"/>
        <v>478</v>
      </c>
      <c r="E4777" s="64">
        <f t="shared" si="599"/>
        <v>2386</v>
      </c>
      <c r="F4777" s="64" t="str">
        <f t="shared" si="592"/>
        <v/>
      </c>
      <c r="G4777" s="64" t="str">
        <f t="shared" si="593"/>
        <v/>
      </c>
      <c r="H4777" s="64" t="str">
        <f t="shared" si="594"/>
        <v/>
      </c>
      <c r="I4777" s="80" t="str">
        <f>IFERROR(VLOOKUP(D4777,Sheet2!A:B,2,0),"")</f>
        <v/>
      </c>
      <c r="J4777" s="64" t="str">
        <f>IFERROR(IF(I4777&lt;&gt;"",VLOOKUP(I4777,Sheet2!B:C,2,0),""),"")</f>
        <v/>
      </c>
      <c r="K4777" s="64" t="str">
        <f>IFERROR( IF(I4777&lt;&gt;"", HLOOKUP(L$2+$A4777,Sheet2!BX:NK,2,0),""),"")</f>
        <v/>
      </c>
      <c r="L4777" t="str">
        <f>IF(OR(HLOOKUP(L$2+$A4777,Sheet2!BX:NK,$B4777,0),HLOOKUP(L$2+$A4777,Sheet2!BX:NK,$B4777,0)&lt;&gt;""),HLOOKUP(L$2+$A4777,Sheet2!BX:NK,$B4777,0),"")</f>
        <v/>
      </c>
      <c r="M4777" t="str">
        <f>IF(OR(HLOOKUP(M$2+$A4777,Sheet2!BY:NL,$B4777,0),HLOOKUP(M$2+$A4777,Sheet2!BY:NL,$B4777,0)&lt;&gt;""),HLOOKUP(M$2+$A4777,Sheet2!BY:NL,$B4777,0),"")</f>
        <v/>
      </c>
      <c r="N4777" t="str">
        <f>IF(OR(HLOOKUP(N$2+$A4777,Sheet2!BZ:NM,$B4777,0),HLOOKUP(N$2+$A4777,Sheet2!BZ:NM,$B4777,0)&lt;&gt;""),HLOOKUP(N$2+$A4777,Sheet2!BZ:NM,$B4777,0),"")</f>
        <v/>
      </c>
      <c r="O4777" t="str">
        <f>IF(OR(HLOOKUP(O$2+$A4777,Sheet2!CA:NN,$B4777,0),HLOOKUP(O$2+$A4777,Sheet2!CA:NN,$B4777,0)&lt;&gt;""),HLOOKUP(O$2+$A4777,Sheet2!CA:NN,$B4777,0),"")</f>
        <v/>
      </c>
      <c r="P4777" t="str">
        <f>IF(OR(HLOOKUP(P$2+$A4777,Sheet2!CB:NO,$B4777,0),HLOOKUP(P$2+$A4777,Sheet2!CB:NO,$B4777,0)&lt;&gt;""),HLOOKUP(P$2+$A4777,Sheet2!CB:NO,$B4777,0),"")</f>
        <v/>
      </c>
      <c r="Q4777" t="str">
        <f>IF(OR(HLOOKUP(Q$2+$A4777,Sheet2!CC:NO,$B4777,0),HLOOKUP(Q$2+$A4777,Sheet2!CC:NO,$B4777,0)&lt;&gt;""),HLOOKUP(Q$2+$A4777,Sheet2!CC:NO,$B4777,0),"")</f>
        <v/>
      </c>
    </row>
    <row r="4778" spans="1:17" x14ac:dyDescent="0.25">
      <c r="A4778" s="64">
        <f t="shared" si="595"/>
        <v>24</v>
      </c>
      <c r="B4778" s="64">
        <f t="shared" si="596"/>
        <v>482</v>
      </c>
      <c r="C4778" s="64">
        <f t="shared" si="597"/>
        <v>5</v>
      </c>
      <c r="D4778" s="64">
        <f t="shared" si="598"/>
        <v>478</v>
      </c>
      <c r="E4778" s="64">
        <f t="shared" si="599"/>
        <v>2386</v>
      </c>
      <c r="F4778" s="64" t="str">
        <f t="shared" si="592"/>
        <v/>
      </c>
      <c r="G4778" s="64" t="str">
        <f t="shared" si="593"/>
        <v/>
      </c>
      <c r="H4778" s="64" t="str">
        <f t="shared" si="594"/>
        <v/>
      </c>
      <c r="I4778" s="80" t="str">
        <f>IFERROR(VLOOKUP(D4778,Sheet2!A:B,2,0),"")</f>
        <v/>
      </c>
      <c r="J4778" s="64" t="str">
        <f>IFERROR(IF(I4778&lt;&gt;"",VLOOKUP(I4778,Sheet2!B:C,2,0),""),"")</f>
        <v/>
      </c>
      <c r="K4778" s="64" t="str">
        <f>IFERROR( IF(I4778&lt;&gt;"", HLOOKUP(L$2+$A4778,Sheet2!BX:NK,2,0),""),"")</f>
        <v/>
      </c>
      <c r="L4778" t="str">
        <f>IF(OR(HLOOKUP(L$2+$A4778,Sheet2!BX:NK,$B4778,0),HLOOKUP(L$2+$A4778,Sheet2!BX:NK,$B4778,0)&lt;&gt;""),HLOOKUP(L$2+$A4778,Sheet2!BX:NK,$B4778,0),"")</f>
        <v/>
      </c>
      <c r="M4778" t="str">
        <f>IF(OR(HLOOKUP(M$2+$A4778,Sheet2!BY:NL,$B4778,0),HLOOKUP(M$2+$A4778,Sheet2!BY:NL,$B4778,0)&lt;&gt;""),HLOOKUP(M$2+$A4778,Sheet2!BY:NL,$B4778,0),"")</f>
        <v/>
      </c>
      <c r="N4778" t="str">
        <f>IF(OR(HLOOKUP(N$2+$A4778,Sheet2!BZ:NM,$B4778,0),HLOOKUP(N$2+$A4778,Sheet2!BZ:NM,$B4778,0)&lt;&gt;""),HLOOKUP(N$2+$A4778,Sheet2!BZ:NM,$B4778,0),"")</f>
        <v/>
      </c>
      <c r="O4778" t="str">
        <f>IF(OR(HLOOKUP(O$2+$A4778,Sheet2!CA:NN,$B4778,0),HLOOKUP(O$2+$A4778,Sheet2!CA:NN,$B4778,0)&lt;&gt;""),HLOOKUP(O$2+$A4778,Sheet2!CA:NN,$B4778,0),"")</f>
        <v/>
      </c>
      <c r="P4778" t="str">
        <f>IF(OR(HLOOKUP(P$2+$A4778,Sheet2!CB:NO,$B4778,0),HLOOKUP(P$2+$A4778,Sheet2!CB:NO,$B4778,0)&lt;&gt;""),HLOOKUP(P$2+$A4778,Sheet2!CB:NO,$B4778,0),"")</f>
        <v/>
      </c>
      <c r="Q4778" t="str">
        <f>IF(OR(HLOOKUP(Q$2+$A4778,Sheet2!CC:NO,$B4778,0),HLOOKUP(Q$2+$A4778,Sheet2!CC:NO,$B4778,0)&lt;&gt;""),HLOOKUP(Q$2+$A4778,Sheet2!CC:NO,$B4778,0),"")</f>
        <v/>
      </c>
    </row>
    <row r="4779" spans="1:17" x14ac:dyDescent="0.25">
      <c r="A4779" s="64">
        <f t="shared" si="595"/>
        <v>30</v>
      </c>
      <c r="B4779" s="64">
        <f t="shared" si="596"/>
        <v>482</v>
      </c>
      <c r="C4779" s="64">
        <f t="shared" si="597"/>
        <v>6</v>
      </c>
      <c r="D4779" s="64">
        <f t="shared" si="598"/>
        <v>478</v>
      </c>
      <c r="E4779" s="64">
        <f t="shared" si="599"/>
        <v>2386</v>
      </c>
      <c r="F4779" s="64" t="str">
        <f t="shared" si="592"/>
        <v/>
      </c>
      <c r="G4779" s="64" t="str">
        <f t="shared" si="593"/>
        <v/>
      </c>
      <c r="H4779" s="64" t="str">
        <f t="shared" si="594"/>
        <v/>
      </c>
      <c r="I4779" s="80" t="str">
        <f>IFERROR(VLOOKUP(D4779,Sheet2!A:B,2,0),"")</f>
        <v/>
      </c>
      <c r="J4779" s="64" t="str">
        <f>IFERROR(IF(I4779&lt;&gt;"",VLOOKUP(I4779,Sheet2!B:C,2,0),""),"")</f>
        <v/>
      </c>
      <c r="K4779" s="64" t="str">
        <f>IFERROR( IF(I4779&lt;&gt;"", HLOOKUP(L$2+$A4779,Sheet2!BX:NK,2,0),""),"")</f>
        <v/>
      </c>
      <c r="L4779" t="str">
        <f>IF(OR(HLOOKUP(L$2+$A4779,Sheet2!BX:NK,$B4779,0),HLOOKUP(L$2+$A4779,Sheet2!BX:NK,$B4779,0)&lt;&gt;""),HLOOKUP(L$2+$A4779,Sheet2!BX:NK,$B4779,0),"")</f>
        <v/>
      </c>
      <c r="M4779" t="str">
        <f>IF(OR(HLOOKUP(M$2+$A4779,Sheet2!BY:NL,$B4779,0),HLOOKUP(M$2+$A4779,Sheet2!BY:NL,$B4779,0)&lt;&gt;""),HLOOKUP(M$2+$A4779,Sheet2!BY:NL,$B4779,0),"")</f>
        <v/>
      </c>
      <c r="N4779" t="str">
        <f>IF(OR(HLOOKUP(N$2+$A4779,Sheet2!BZ:NM,$B4779,0),HLOOKUP(N$2+$A4779,Sheet2!BZ:NM,$B4779,0)&lt;&gt;""),HLOOKUP(N$2+$A4779,Sheet2!BZ:NM,$B4779,0),"")</f>
        <v/>
      </c>
      <c r="O4779" t="str">
        <f>IF(OR(HLOOKUP(O$2+$A4779,Sheet2!CA:NN,$B4779,0),HLOOKUP(O$2+$A4779,Sheet2!CA:NN,$B4779,0)&lt;&gt;""),HLOOKUP(O$2+$A4779,Sheet2!CA:NN,$B4779,0),"")</f>
        <v/>
      </c>
      <c r="P4779" t="str">
        <f>IF(OR(HLOOKUP(P$2+$A4779,Sheet2!CB:NO,$B4779,0),HLOOKUP(P$2+$A4779,Sheet2!CB:NO,$B4779,0)&lt;&gt;""),HLOOKUP(P$2+$A4779,Sheet2!CB:NO,$B4779,0),"")</f>
        <v/>
      </c>
      <c r="Q4779" t="str">
        <f>IF(OR(HLOOKUP(Q$2+$A4779,Sheet2!CC:NO,$B4779,0),HLOOKUP(Q$2+$A4779,Sheet2!CC:NO,$B4779,0)&lt;&gt;""),HLOOKUP(Q$2+$A4779,Sheet2!CC:NO,$B4779,0),"")</f>
        <v/>
      </c>
    </row>
    <row r="4780" spans="1:17" x14ac:dyDescent="0.25">
      <c r="A4780" s="64">
        <f t="shared" si="595"/>
        <v>36</v>
      </c>
      <c r="B4780" s="64">
        <f t="shared" si="596"/>
        <v>482</v>
      </c>
      <c r="C4780" s="64">
        <f t="shared" si="597"/>
        <v>7</v>
      </c>
      <c r="D4780" s="64">
        <f t="shared" si="598"/>
        <v>478</v>
      </c>
      <c r="E4780" s="64">
        <f t="shared" si="599"/>
        <v>2386</v>
      </c>
      <c r="F4780" s="64" t="str">
        <f t="shared" si="592"/>
        <v/>
      </c>
      <c r="G4780" s="64" t="str">
        <f t="shared" si="593"/>
        <v/>
      </c>
      <c r="H4780" s="64" t="str">
        <f t="shared" si="594"/>
        <v/>
      </c>
      <c r="I4780" s="80" t="str">
        <f>IFERROR(VLOOKUP(D4780,Sheet2!A:B,2,0),"")</f>
        <v/>
      </c>
      <c r="J4780" s="64" t="str">
        <f>IFERROR(IF(I4780&lt;&gt;"",VLOOKUP(I4780,Sheet2!B:C,2,0),""),"")</f>
        <v/>
      </c>
      <c r="K4780" s="64" t="str">
        <f>IFERROR( IF(I4780&lt;&gt;"", HLOOKUP(L$2+$A4780,Sheet2!BX:NK,2,0),""),"")</f>
        <v/>
      </c>
      <c r="L4780" t="str">
        <f>IF(OR(HLOOKUP(L$2+$A4780,Sheet2!BX:NK,$B4780,0),HLOOKUP(L$2+$A4780,Sheet2!BX:NK,$B4780,0)&lt;&gt;""),HLOOKUP(L$2+$A4780,Sheet2!BX:NK,$B4780,0),"")</f>
        <v/>
      </c>
      <c r="M4780" t="str">
        <f>IF(OR(HLOOKUP(M$2+$A4780,Sheet2!BY:NL,$B4780,0),HLOOKUP(M$2+$A4780,Sheet2!BY:NL,$B4780,0)&lt;&gt;""),HLOOKUP(M$2+$A4780,Sheet2!BY:NL,$B4780,0),"")</f>
        <v/>
      </c>
      <c r="N4780" t="str">
        <f>IF(OR(HLOOKUP(N$2+$A4780,Sheet2!BZ:NM,$B4780,0),HLOOKUP(N$2+$A4780,Sheet2!BZ:NM,$B4780,0)&lt;&gt;""),HLOOKUP(N$2+$A4780,Sheet2!BZ:NM,$B4780,0),"")</f>
        <v/>
      </c>
      <c r="O4780" t="str">
        <f>IF(OR(HLOOKUP(O$2+$A4780,Sheet2!CA:NN,$B4780,0),HLOOKUP(O$2+$A4780,Sheet2!CA:NN,$B4780,0)&lt;&gt;""),HLOOKUP(O$2+$A4780,Sheet2!CA:NN,$B4780,0),"")</f>
        <v/>
      </c>
      <c r="P4780" t="str">
        <f>IF(OR(HLOOKUP(P$2+$A4780,Sheet2!CB:NO,$B4780,0),HLOOKUP(P$2+$A4780,Sheet2!CB:NO,$B4780,0)&lt;&gt;""),HLOOKUP(P$2+$A4780,Sheet2!CB:NO,$B4780,0),"")</f>
        <v/>
      </c>
      <c r="Q4780" t="str">
        <f>IF(OR(HLOOKUP(Q$2+$A4780,Sheet2!CC:NO,$B4780,0),HLOOKUP(Q$2+$A4780,Sheet2!CC:NO,$B4780,0)&lt;&gt;""),HLOOKUP(Q$2+$A4780,Sheet2!CC:NO,$B4780,0),"")</f>
        <v/>
      </c>
    </row>
    <row r="4781" spans="1:17" x14ac:dyDescent="0.25">
      <c r="A4781" s="64">
        <f t="shared" si="595"/>
        <v>42</v>
      </c>
      <c r="B4781" s="64">
        <f t="shared" si="596"/>
        <v>482</v>
      </c>
      <c r="C4781" s="64">
        <f t="shared" si="597"/>
        <v>8</v>
      </c>
      <c r="D4781" s="64">
        <f t="shared" si="598"/>
        <v>478</v>
      </c>
      <c r="E4781" s="64">
        <f t="shared" si="599"/>
        <v>2386</v>
      </c>
      <c r="F4781" s="64" t="str">
        <f t="shared" si="592"/>
        <v/>
      </c>
      <c r="G4781" s="64" t="str">
        <f t="shared" si="593"/>
        <v/>
      </c>
      <c r="H4781" s="64" t="str">
        <f t="shared" si="594"/>
        <v/>
      </c>
      <c r="I4781" s="80" t="str">
        <f>IFERROR(VLOOKUP(D4781,Sheet2!A:B,2,0),"")</f>
        <v/>
      </c>
      <c r="J4781" s="64" t="str">
        <f>IFERROR(IF(I4781&lt;&gt;"",VLOOKUP(I4781,Sheet2!B:C,2,0),""),"")</f>
        <v/>
      </c>
      <c r="K4781" s="64" t="str">
        <f>IFERROR( IF(I4781&lt;&gt;"", HLOOKUP(L$2+$A4781,Sheet2!BX:NK,2,0),""),"")</f>
        <v/>
      </c>
      <c r="L4781" t="str">
        <f>IF(OR(HLOOKUP(L$2+$A4781,Sheet2!BX:NK,$B4781,0),HLOOKUP(L$2+$A4781,Sheet2!BX:NK,$B4781,0)&lt;&gt;""),HLOOKUP(L$2+$A4781,Sheet2!BX:NK,$B4781,0),"")</f>
        <v/>
      </c>
      <c r="M4781" t="str">
        <f>IF(OR(HLOOKUP(M$2+$A4781,Sheet2!BY:NL,$B4781,0),HLOOKUP(M$2+$A4781,Sheet2!BY:NL,$B4781,0)&lt;&gt;""),HLOOKUP(M$2+$A4781,Sheet2!BY:NL,$B4781,0),"")</f>
        <v/>
      </c>
      <c r="N4781" t="str">
        <f>IF(OR(HLOOKUP(N$2+$A4781,Sheet2!BZ:NM,$B4781,0),HLOOKUP(N$2+$A4781,Sheet2!BZ:NM,$B4781,0)&lt;&gt;""),HLOOKUP(N$2+$A4781,Sheet2!BZ:NM,$B4781,0),"")</f>
        <v/>
      </c>
      <c r="O4781" t="str">
        <f>IF(OR(HLOOKUP(O$2+$A4781,Sheet2!CA:NN,$B4781,0),HLOOKUP(O$2+$A4781,Sheet2!CA:NN,$B4781,0)&lt;&gt;""),HLOOKUP(O$2+$A4781,Sheet2!CA:NN,$B4781,0),"")</f>
        <v/>
      </c>
      <c r="P4781" t="str">
        <f>IF(OR(HLOOKUP(P$2+$A4781,Sheet2!CB:NO,$B4781,0),HLOOKUP(P$2+$A4781,Sheet2!CB:NO,$B4781,0)&lt;&gt;""),HLOOKUP(P$2+$A4781,Sheet2!CB:NO,$B4781,0),"")</f>
        <v/>
      </c>
      <c r="Q4781" t="str">
        <f>IF(OR(HLOOKUP(Q$2+$A4781,Sheet2!CC:NO,$B4781,0),HLOOKUP(Q$2+$A4781,Sheet2!CC:NO,$B4781,0)&lt;&gt;""),HLOOKUP(Q$2+$A4781,Sheet2!CC:NO,$B4781,0),"")</f>
        <v/>
      </c>
    </row>
    <row r="4782" spans="1:17" x14ac:dyDescent="0.25">
      <c r="A4782" s="64">
        <f t="shared" si="595"/>
        <v>48</v>
      </c>
      <c r="B4782" s="64">
        <f t="shared" si="596"/>
        <v>482</v>
      </c>
      <c r="C4782" s="64">
        <f t="shared" si="597"/>
        <v>9</v>
      </c>
      <c r="D4782" s="64">
        <f t="shared" si="598"/>
        <v>478</v>
      </c>
      <c r="E4782" s="64">
        <f t="shared" si="599"/>
        <v>2386</v>
      </c>
      <c r="F4782" s="64" t="str">
        <f t="shared" si="592"/>
        <v/>
      </c>
      <c r="G4782" s="64" t="str">
        <f t="shared" si="593"/>
        <v/>
      </c>
      <c r="H4782" s="64" t="str">
        <f t="shared" si="594"/>
        <v/>
      </c>
      <c r="I4782" s="80" t="str">
        <f>IFERROR(VLOOKUP(D4782,Sheet2!A:B,2,0),"")</f>
        <v/>
      </c>
      <c r="J4782" s="64" t="str">
        <f>IFERROR(IF(I4782&lt;&gt;"",VLOOKUP(I4782,Sheet2!B:C,2,0),""),"")</f>
        <v/>
      </c>
      <c r="K4782" s="64" t="str">
        <f>IFERROR( IF(I4782&lt;&gt;"", HLOOKUP(L$2+$A4782,Sheet2!BX:NK,2,0),""),"")</f>
        <v/>
      </c>
      <c r="L4782" t="str">
        <f>IF(OR(HLOOKUP(L$2+$A4782,Sheet2!BX:NK,$B4782,0),HLOOKUP(L$2+$A4782,Sheet2!BX:NK,$B4782,0)&lt;&gt;""),HLOOKUP(L$2+$A4782,Sheet2!BX:NK,$B4782,0),"")</f>
        <v/>
      </c>
      <c r="M4782" t="str">
        <f>IF(OR(HLOOKUP(M$2+$A4782,Sheet2!BY:NL,$B4782,0),HLOOKUP(M$2+$A4782,Sheet2!BY:NL,$B4782,0)&lt;&gt;""),HLOOKUP(M$2+$A4782,Sheet2!BY:NL,$B4782,0),"")</f>
        <v/>
      </c>
      <c r="N4782" t="str">
        <f>IF(OR(HLOOKUP(N$2+$A4782,Sheet2!BZ:NM,$B4782,0),HLOOKUP(N$2+$A4782,Sheet2!BZ:NM,$B4782,0)&lt;&gt;""),HLOOKUP(N$2+$A4782,Sheet2!BZ:NM,$B4782,0),"")</f>
        <v/>
      </c>
      <c r="O4782" t="str">
        <f>IF(OR(HLOOKUP(O$2+$A4782,Sheet2!CA:NN,$B4782,0),HLOOKUP(O$2+$A4782,Sheet2!CA:NN,$B4782,0)&lt;&gt;""),HLOOKUP(O$2+$A4782,Sheet2!CA:NN,$B4782,0),"")</f>
        <v/>
      </c>
      <c r="P4782" t="str">
        <f>IF(OR(HLOOKUP(P$2+$A4782,Sheet2!CB:NO,$B4782,0),HLOOKUP(P$2+$A4782,Sheet2!CB:NO,$B4782,0)&lt;&gt;""),HLOOKUP(P$2+$A4782,Sheet2!CB:NO,$B4782,0),"")</f>
        <v/>
      </c>
      <c r="Q4782" t="str">
        <f>IF(OR(HLOOKUP(Q$2+$A4782,Sheet2!CC:NO,$B4782,0),HLOOKUP(Q$2+$A4782,Sheet2!CC:NO,$B4782,0)&lt;&gt;""),HLOOKUP(Q$2+$A4782,Sheet2!CC:NO,$B4782,0),"")</f>
        <v/>
      </c>
    </row>
    <row r="4783" spans="1:17" x14ac:dyDescent="0.25">
      <c r="A4783" s="64">
        <f t="shared" si="595"/>
        <v>54</v>
      </c>
      <c r="B4783" s="64">
        <f t="shared" si="596"/>
        <v>482</v>
      </c>
      <c r="C4783" s="64">
        <f t="shared" si="597"/>
        <v>10</v>
      </c>
      <c r="D4783" s="64">
        <f t="shared" si="598"/>
        <v>478</v>
      </c>
      <c r="E4783" s="64">
        <f t="shared" si="599"/>
        <v>2386</v>
      </c>
      <c r="F4783" s="64" t="str">
        <f t="shared" si="592"/>
        <v/>
      </c>
      <c r="G4783" s="64" t="str">
        <f t="shared" si="593"/>
        <v/>
      </c>
      <c r="H4783" s="64" t="str">
        <f t="shared" si="594"/>
        <v/>
      </c>
      <c r="I4783" s="80" t="str">
        <f>IFERROR(VLOOKUP(D4783,Sheet2!A:B,2,0),"")</f>
        <v/>
      </c>
      <c r="J4783" s="64" t="str">
        <f>IFERROR(IF(I4783&lt;&gt;"",VLOOKUP(I4783,Sheet2!B:C,2,0),""),"")</f>
        <v/>
      </c>
      <c r="K4783" s="64" t="str">
        <f>IFERROR( IF(I4783&lt;&gt;"", HLOOKUP(L$2+$A4783,Sheet2!BX:NK,2,0),""),"")</f>
        <v/>
      </c>
      <c r="L4783" t="str">
        <f>IF(OR(HLOOKUP(L$2+$A4783,Sheet2!BX:NK,$B4783,0),HLOOKUP(L$2+$A4783,Sheet2!BX:NK,$B4783,0)&lt;&gt;""),HLOOKUP(L$2+$A4783,Sheet2!BX:NK,$B4783,0),"")</f>
        <v/>
      </c>
      <c r="M4783" t="str">
        <f>IF(OR(HLOOKUP(M$2+$A4783,Sheet2!BY:NL,$B4783,0),HLOOKUP(M$2+$A4783,Sheet2!BY:NL,$B4783,0)&lt;&gt;""),HLOOKUP(M$2+$A4783,Sheet2!BY:NL,$B4783,0),"")</f>
        <v/>
      </c>
      <c r="N4783" t="str">
        <f>IF(OR(HLOOKUP(N$2+$A4783,Sheet2!BZ:NM,$B4783,0),HLOOKUP(N$2+$A4783,Sheet2!BZ:NM,$B4783,0)&lt;&gt;""),HLOOKUP(N$2+$A4783,Sheet2!BZ:NM,$B4783,0),"")</f>
        <v/>
      </c>
      <c r="O4783" t="str">
        <f>IF(OR(HLOOKUP(O$2+$A4783,Sheet2!CA:NN,$B4783,0),HLOOKUP(O$2+$A4783,Sheet2!CA:NN,$B4783,0)&lt;&gt;""),HLOOKUP(O$2+$A4783,Sheet2!CA:NN,$B4783,0),"")</f>
        <v/>
      </c>
      <c r="P4783" t="str">
        <f>IF(OR(HLOOKUP(P$2+$A4783,Sheet2!CB:NO,$B4783,0),HLOOKUP(P$2+$A4783,Sheet2!CB:NO,$B4783,0)&lt;&gt;""),HLOOKUP(P$2+$A4783,Sheet2!CB:NO,$B4783,0),"")</f>
        <v/>
      </c>
      <c r="Q4783" t="str">
        <f>IF(OR(HLOOKUP(Q$2+$A4783,Sheet2!CC:NO,$B4783,0),HLOOKUP(Q$2+$A4783,Sheet2!CC:NO,$B4783,0)&lt;&gt;""),HLOOKUP(Q$2+$A4783,Sheet2!CC:NO,$B4783,0),"")</f>
        <v/>
      </c>
    </row>
    <row r="4784" spans="1:17" x14ac:dyDescent="0.25">
      <c r="A4784" s="64">
        <f t="shared" si="595"/>
        <v>0</v>
      </c>
      <c r="B4784" s="64">
        <f t="shared" si="596"/>
        <v>483</v>
      </c>
      <c r="C4784" s="64">
        <f t="shared" si="597"/>
        <v>1</v>
      </c>
      <c r="D4784" s="64">
        <f t="shared" si="598"/>
        <v>479</v>
      </c>
      <c r="E4784" s="64">
        <f t="shared" si="599"/>
        <v>2391</v>
      </c>
      <c r="F4784" s="64" t="str">
        <f t="shared" si="592"/>
        <v/>
      </c>
      <c r="G4784" s="64" t="str">
        <f t="shared" si="593"/>
        <v/>
      </c>
      <c r="H4784" s="64" t="str">
        <f t="shared" si="594"/>
        <v/>
      </c>
      <c r="I4784" s="80" t="str">
        <f>IFERROR(VLOOKUP(D4784,Sheet2!A:B,2,0),"")</f>
        <v/>
      </c>
      <c r="J4784" s="64" t="str">
        <f>IFERROR(IF(I4784&lt;&gt;"",VLOOKUP(I4784,Sheet2!B:C,2,0),""),"")</f>
        <v/>
      </c>
      <c r="K4784" s="64" t="str">
        <f>IFERROR( IF(I4784&lt;&gt;"", HLOOKUP(L$2+$A4784,Sheet2!BX:NK,2,0),""),"")</f>
        <v/>
      </c>
      <c r="L4784" t="str">
        <f>IF(OR(HLOOKUP(L$2+$A4784,Sheet2!BX:NK,$B4784,0),HLOOKUP(L$2+$A4784,Sheet2!BX:NK,$B4784,0)&lt;&gt;""),HLOOKUP(L$2+$A4784,Sheet2!BX:NK,$B4784,0),"")</f>
        <v/>
      </c>
      <c r="M4784" t="str">
        <f>IF(OR(HLOOKUP(M$2+$A4784,Sheet2!BY:NL,$B4784,0),HLOOKUP(M$2+$A4784,Sheet2!BY:NL,$B4784,0)&lt;&gt;""),HLOOKUP(M$2+$A4784,Sheet2!BY:NL,$B4784,0),"")</f>
        <v/>
      </c>
      <c r="N4784" t="str">
        <f>IF(OR(HLOOKUP(N$2+$A4784,Sheet2!BZ:NM,$B4784,0),HLOOKUP(N$2+$A4784,Sheet2!BZ:NM,$B4784,0)&lt;&gt;""),HLOOKUP(N$2+$A4784,Sheet2!BZ:NM,$B4784,0),"")</f>
        <v/>
      </c>
      <c r="O4784" t="str">
        <f>IF(OR(HLOOKUP(O$2+$A4784,Sheet2!CA:NN,$B4784,0),HLOOKUP(O$2+$A4784,Sheet2!CA:NN,$B4784,0)&lt;&gt;""),HLOOKUP(O$2+$A4784,Sheet2!CA:NN,$B4784,0),"")</f>
        <v/>
      </c>
      <c r="P4784" t="str">
        <f>IF(OR(HLOOKUP(P$2+$A4784,Sheet2!CB:NO,$B4784,0),HLOOKUP(P$2+$A4784,Sheet2!CB:NO,$B4784,0)&lt;&gt;""),HLOOKUP(P$2+$A4784,Sheet2!CB:NO,$B4784,0),"")</f>
        <v/>
      </c>
      <c r="Q4784" t="str">
        <f>IF(OR(HLOOKUP(Q$2+$A4784,Sheet2!CC:NO,$B4784,0),HLOOKUP(Q$2+$A4784,Sheet2!CC:NO,$B4784,0)&lt;&gt;""),HLOOKUP(Q$2+$A4784,Sheet2!CC:NO,$B4784,0),"")</f>
        <v/>
      </c>
    </row>
    <row r="4785" spans="1:17" x14ac:dyDescent="0.25">
      <c r="A4785" s="64">
        <f t="shared" si="595"/>
        <v>6</v>
      </c>
      <c r="B4785" s="64">
        <f t="shared" si="596"/>
        <v>483</v>
      </c>
      <c r="C4785" s="64">
        <f t="shared" si="597"/>
        <v>2</v>
      </c>
      <c r="D4785" s="64">
        <f t="shared" si="598"/>
        <v>479</v>
      </c>
      <c r="E4785" s="64">
        <f t="shared" si="599"/>
        <v>2391</v>
      </c>
      <c r="F4785" s="64" t="str">
        <f t="shared" si="592"/>
        <v/>
      </c>
      <c r="G4785" s="64" t="str">
        <f t="shared" si="593"/>
        <v/>
      </c>
      <c r="H4785" s="64" t="str">
        <f t="shared" si="594"/>
        <v/>
      </c>
      <c r="I4785" s="80" t="str">
        <f>IFERROR(VLOOKUP(D4785,Sheet2!A:B,2,0),"")</f>
        <v/>
      </c>
      <c r="J4785" s="64" t="str">
        <f>IFERROR(IF(I4785&lt;&gt;"",VLOOKUP(I4785,Sheet2!B:C,2,0),""),"")</f>
        <v/>
      </c>
      <c r="K4785" s="64" t="str">
        <f>IFERROR( IF(I4785&lt;&gt;"", HLOOKUP(L$2+$A4785,Sheet2!BX:NK,2,0),""),"")</f>
        <v/>
      </c>
      <c r="L4785" t="str">
        <f>IF(OR(HLOOKUP(L$2+$A4785,Sheet2!BX:NK,$B4785,0),HLOOKUP(L$2+$A4785,Sheet2!BX:NK,$B4785,0)&lt;&gt;""),HLOOKUP(L$2+$A4785,Sheet2!BX:NK,$B4785,0),"")</f>
        <v/>
      </c>
      <c r="M4785" t="str">
        <f>IF(OR(HLOOKUP(M$2+$A4785,Sheet2!BY:NL,$B4785,0),HLOOKUP(M$2+$A4785,Sheet2!BY:NL,$B4785,0)&lt;&gt;""),HLOOKUP(M$2+$A4785,Sheet2!BY:NL,$B4785,0),"")</f>
        <v/>
      </c>
      <c r="N4785" t="str">
        <f>IF(OR(HLOOKUP(N$2+$A4785,Sheet2!BZ:NM,$B4785,0),HLOOKUP(N$2+$A4785,Sheet2!BZ:NM,$B4785,0)&lt;&gt;""),HLOOKUP(N$2+$A4785,Sheet2!BZ:NM,$B4785,0),"")</f>
        <v/>
      </c>
      <c r="O4785" t="str">
        <f>IF(OR(HLOOKUP(O$2+$A4785,Sheet2!CA:NN,$B4785,0),HLOOKUP(O$2+$A4785,Sheet2!CA:NN,$B4785,0)&lt;&gt;""),HLOOKUP(O$2+$A4785,Sheet2!CA:NN,$B4785,0),"")</f>
        <v/>
      </c>
      <c r="P4785" t="str">
        <f>IF(OR(HLOOKUP(P$2+$A4785,Sheet2!CB:NO,$B4785,0),HLOOKUP(P$2+$A4785,Sheet2!CB:NO,$B4785,0)&lt;&gt;""),HLOOKUP(P$2+$A4785,Sheet2!CB:NO,$B4785,0),"")</f>
        <v/>
      </c>
      <c r="Q4785" t="str">
        <f>IF(OR(HLOOKUP(Q$2+$A4785,Sheet2!CC:NO,$B4785,0),HLOOKUP(Q$2+$A4785,Sheet2!CC:NO,$B4785,0)&lt;&gt;""),HLOOKUP(Q$2+$A4785,Sheet2!CC:NO,$B4785,0),"")</f>
        <v/>
      </c>
    </row>
    <row r="4786" spans="1:17" x14ac:dyDescent="0.25">
      <c r="A4786" s="64">
        <f t="shared" si="595"/>
        <v>12</v>
      </c>
      <c r="B4786" s="64">
        <f t="shared" si="596"/>
        <v>483</v>
      </c>
      <c r="C4786" s="64">
        <f t="shared" si="597"/>
        <v>3</v>
      </c>
      <c r="D4786" s="64">
        <f t="shared" si="598"/>
        <v>479</v>
      </c>
      <c r="E4786" s="64">
        <f t="shared" si="599"/>
        <v>2391</v>
      </c>
      <c r="F4786" s="64" t="str">
        <f t="shared" si="592"/>
        <v/>
      </c>
      <c r="G4786" s="64" t="str">
        <f t="shared" si="593"/>
        <v/>
      </c>
      <c r="H4786" s="64" t="str">
        <f t="shared" si="594"/>
        <v/>
      </c>
      <c r="I4786" s="80" t="str">
        <f>IFERROR(VLOOKUP(D4786,Sheet2!A:B,2,0),"")</f>
        <v/>
      </c>
      <c r="J4786" s="64" t="str">
        <f>IFERROR(IF(I4786&lt;&gt;"",VLOOKUP(I4786,Sheet2!B:C,2,0),""),"")</f>
        <v/>
      </c>
      <c r="K4786" s="64" t="str">
        <f>IFERROR( IF(I4786&lt;&gt;"", HLOOKUP(L$2+$A4786,Sheet2!BX:NK,2,0),""),"")</f>
        <v/>
      </c>
      <c r="L4786" t="str">
        <f>IF(OR(HLOOKUP(L$2+$A4786,Sheet2!BX:NK,$B4786,0),HLOOKUP(L$2+$A4786,Sheet2!BX:NK,$B4786,0)&lt;&gt;""),HLOOKUP(L$2+$A4786,Sheet2!BX:NK,$B4786,0),"")</f>
        <v/>
      </c>
      <c r="M4786" t="str">
        <f>IF(OR(HLOOKUP(M$2+$A4786,Sheet2!BY:NL,$B4786,0),HLOOKUP(M$2+$A4786,Sheet2!BY:NL,$B4786,0)&lt;&gt;""),HLOOKUP(M$2+$A4786,Sheet2!BY:NL,$B4786,0),"")</f>
        <v/>
      </c>
      <c r="N4786" t="str">
        <f>IF(OR(HLOOKUP(N$2+$A4786,Sheet2!BZ:NM,$B4786,0),HLOOKUP(N$2+$A4786,Sheet2!BZ:NM,$B4786,0)&lt;&gt;""),HLOOKUP(N$2+$A4786,Sheet2!BZ:NM,$B4786,0),"")</f>
        <v/>
      </c>
      <c r="O4786" t="str">
        <f>IF(OR(HLOOKUP(O$2+$A4786,Sheet2!CA:NN,$B4786,0),HLOOKUP(O$2+$A4786,Sheet2!CA:NN,$B4786,0)&lt;&gt;""),HLOOKUP(O$2+$A4786,Sheet2!CA:NN,$B4786,0),"")</f>
        <v/>
      </c>
      <c r="P4786" t="str">
        <f>IF(OR(HLOOKUP(P$2+$A4786,Sheet2!CB:NO,$B4786,0),HLOOKUP(P$2+$A4786,Sheet2!CB:NO,$B4786,0)&lt;&gt;""),HLOOKUP(P$2+$A4786,Sheet2!CB:NO,$B4786,0),"")</f>
        <v/>
      </c>
      <c r="Q4786" t="str">
        <f>IF(OR(HLOOKUP(Q$2+$A4786,Sheet2!CC:NO,$B4786,0),HLOOKUP(Q$2+$A4786,Sheet2!CC:NO,$B4786,0)&lt;&gt;""),HLOOKUP(Q$2+$A4786,Sheet2!CC:NO,$B4786,0),"")</f>
        <v/>
      </c>
    </row>
    <row r="4787" spans="1:17" x14ac:dyDescent="0.25">
      <c r="A4787" s="64">
        <f t="shared" si="595"/>
        <v>18</v>
      </c>
      <c r="B4787" s="64">
        <f t="shared" si="596"/>
        <v>483</v>
      </c>
      <c r="C4787" s="64">
        <f t="shared" si="597"/>
        <v>4</v>
      </c>
      <c r="D4787" s="64">
        <f t="shared" si="598"/>
        <v>479</v>
      </c>
      <c r="E4787" s="64">
        <f t="shared" si="599"/>
        <v>2391</v>
      </c>
      <c r="F4787" s="64" t="str">
        <f t="shared" si="592"/>
        <v/>
      </c>
      <c r="G4787" s="64" t="str">
        <f t="shared" si="593"/>
        <v/>
      </c>
      <c r="H4787" s="64" t="str">
        <f t="shared" si="594"/>
        <v/>
      </c>
      <c r="I4787" s="80" t="str">
        <f>IFERROR(VLOOKUP(D4787,Sheet2!A:B,2,0),"")</f>
        <v/>
      </c>
      <c r="J4787" s="64" t="str">
        <f>IFERROR(IF(I4787&lt;&gt;"",VLOOKUP(I4787,Sheet2!B:C,2,0),""),"")</f>
        <v/>
      </c>
      <c r="K4787" s="64" t="str">
        <f>IFERROR( IF(I4787&lt;&gt;"", HLOOKUP(L$2+$A4787,Sheet2!BX:NK,2,0),""),"")</f>
        <v/>
      </c>
      <c r="L4787" t="str">
        <f>IF(OR(HLOOKUP(L$2+$A4787,Sheet2!BX:NK,$B4787,0),HLOOKUP(L$2+$A4787,Sheet2!BX:NK,$B4787,0)&lt;&gt;""),HLOOKUP(L$2+$A4787,Sheet2!BX:NK,$B4787,0),"")</f>
        <v/>
      </c>
      <c r="M4787" t="str">
        <f>IF(OR(HLOOKUP(M$2+$A4787,Sheet2!BY:NL,$B4787,0),HLOOKUP(M$2+$A4787,Sheet2!BY:NL,$B4787,0)&lt;&gt;""),HLOOKUP(M$2+$A4787,Sheet2!BY:NL,$B4787,0),"")</f>
        <v/>
      </c>
      <c r="N4787" t="str">
        <f>IF(OR(HLOOKUP(N$2+$A4787,Sheet2!BZ:NM,$B4787,0),HLOOKUP(N$2+$A4787,Sheet2!BZ:NM,$B4787,0)&lt;&gt;""),HLOOKUP(N$2+$A4787,Sheet2!BZ:NM,$B4787,0),"")</f>
        <v/>
      </c>
      <c r="O4787" t="str">
        <f>IF(OR(HLOOKUP(O$2+$A4787,Sheet2!CA:NN,$B4787,0),HLOOKUP(O$2+$A4787,Sheet2!CA:NN,$B4787,0)&lt;&gt;""),HLOOKUP(O$2+$A4787,Sheet2!CA:NN,$B4787,0),"")</f>
        <v/>
      </c>
      <c r="P4787" t="str">
        <f>IF(OR(HLOOKUP(P$2+$A4787,Sheet2!CB:NO,$B4787,0),HLOOKUP(P$2+$A4787,Sheet2!CB:NO,$B4787,0)&lt;&gt;""),HLOOKUP(P$2+$A4787,Sheet2!CB:NO,$B4787,0),"")</f>
        <v/>
      </c>
      <c r="Q4787" t="str">
        <f>IF(OR(HLOOKUP(Q$2+$A4787,Sheet2!CC:NO,$B4787,0),HLOOKUP(Q$2+$A4787,Sheet2!CC:NO,$B4787,0)&lt;&gt;""),HLOOKUP(Q$2+$A4787,Sheet2!CC:NO,$B4787,0),"")</f>
        <v/>
      </c>
    </row>
    <row r="4788" spans="1:17" x14ac:dyDescent="0.25">
      <c r="A4788" s="64">
        <f t="shared" si="595"/>
        <v>24</v>
      </c>
      <c r="B4788" s="64">
        <f t="shared" si="596"/>
        <v>483</v>
      </c>
      <c r="C4788" s="64">
        <f t="shared" si="597"/>
        <v>5</v>
      </c>
      <c r="D4788" s="64">
        <f t="shared" si="598"/>
        <v>479</v>
      </c>
      <c r="E4788" s="64">
        <f t="shared" si="599"/>
        <v>2391</v>
      </c>
      <c r="F4788" s="64" t="str">
        <f t="shared" si="592"/>
        <v/>
      </c>
      <c r="G4788" s="64" t="str">
        <f t="shared" si="593"/>
        <v/>
      </c>
      <c r="H4788" s="64" t="str">
        <f t="shared" si="594"/>
        <v/>
      </c>
      <c r="I4788" s="80" t="str">
        <f>IFERROR(VLOOKUP(D4788,Sheet2!A:B,2,0),"")</f>
        <v/>
      </c>
      <c r="J4788" s="64" t="str">
        <f>IFERROR(IF(I4788&lt;&gt;"",VLOOKUP(I4788,Sheet2!B:C,2,0),""),"")</f>
        <v/>
      </c>
      <c r="K4788" s="64" t="str">
        <f>IFERROR( IF(I4788&lt;&gt;"", HLOOKUP(L$2+$A4788,Sheet2!BX:NK,2,0),""),"")</f>
        <v/>
      </c>
      <c r="L4788" t="str">
        <f>IF(OR(HLOOKUP(L$2+$A4788,Sheet2!BX:NK,$B4788,0),HLOOKUP(L$2+$A4788,Sheet2!BX:NK,$B4788,0)&lt;&gt;""),HLOOKUP(L$2+$A4788,Sheet2!BX:NK,$B4788,0),"")</f>
        <v/>
      </c>
      <c r="M4788" t="str">
        <f>IF(OR(HLOOKUP(M$2+$A4788,Sheet2!BY:NL,$B4788,0),HLOOKUP(M$2+$A4788,Sheet2!BY:NL,$B4788,0)&lt;&gt;""),HLOOKUP(M$2+$A4788,Sheet2!BY:NL,$B4788,0),"")</f>
        <v/>
      </c>
      <c r="N4788" t="str">
        <f>IF(OR(HLOOKUP(N$2+$A4788,Sheet2!BZ:NM,$B4788,0),HLOOKUP(N$2+$A4788,Sheet2!BZ:NM,$B4788,0)&lt;&gt;""),HLOOKUP(N$2+$A4788,Sheet2!BZ:NM,$B4788,0),"")</f>
        <v/>
      </c>
      <c r="O4788" t="str">
        <f>IF(OR(HLOOKUP(O$2+$A4788,Sheet2!CA:NN,$B4788,0),HLOOKUP(O$2+$A4788,Sheet2!CA:NN,$B4788,0)&lt;&gt;""),HLOOKUP(O$2+$A4788,Sheet2!CA:NN,$B4788,0),"")</f>
        <v/>
      </c>
      <c r="P4788" t="str">
        <f>IF(OR(HLOOKUP(P$2+$A4788,Sheet2!CB:NO,$B4788,0),HLOOKUP(P$2+$A4788,Sheet2!CB:NO,$B4788,0)&lt;&gt;""),HLOOKUP(P$2+$A4788,Sheet2!CB:NO,$B4788,0),"")</f>
        <v/>
      </c>
      <c r="Q4788" t="str">
        <f>IF(OR(HLOOKUP(Q$2+$A4788,Sheet2!CC:NO,$B4788,0),HLOOKUP(Q$2+$A4788,Sheet2!CC:NO,$B4788,0)&lt;&gt;""),HLOOKUP(Q$2+$A4788,Sheet2!CC:NO,$B4788,0),"")</f>
        <v/>
      </c>
    </row>
    <row r="4789" spans="1:17" x14ac:dyDescent="0.25">
      <c r="A4789" s="64">
        <f t="shared" si="595"/>
        <v>30</v>
      </c>
      <c r="B4789" s="64">
        <f t="shared" si="596"/>
        <v>483</v>
      </c>
      <c r="C4789" s="64">
        <f t="shared" si="597"/>
        <v>6</v>
      </c>
      <c r="D4789" s="64">
        <f t="shared" si="598"/>
        <v>479</v>
      </c>
      <c r="E4789" s="64">
        <f t="shared" si="599"/>
        <v>2391</v>
      </c>
      <c r="F4789" s="64" t="str">
        <f t="shared" si="592"/>
        <v/>
      </c>
      <c r="G4789" s="64" t="str">
        <f t="shared" si="593"/>
        <v/>
      </c>
      <c r="H4789" s="64" t="str">
        <f t="shared" si="594"/>
        <v/>
      </c>
      <c r="I4789" s="80" t="str">
        <f>IFERROR(VLOOKUP(D4789,Sheet2!A:B,2,0),"")</f>
        <v/>
      </c>
      <c r="J4789" s="64" t="str">
        <f>IFERROR(IF(I4789&lt;&gt;"",VLOOKUP(I4789,Sheet2!B:C,2,0),""),"")</f>
        <v/>
      </c>
      <c r="K4789" s="64" t="str">
        <f>IFERROR( IF(I4789&lt;&gt;"", HLOOKUP(L$2+$A4789,Sheet2!BX:NK,2,0),""),"")</f>
        <v/>
      </c>
      <c r="L4789" t="str">
        <f>IF(OR(HLOOKUP(L$2+$A4789,Sheet2!BX:NK,$B4789,0),HLOOKUP(L$2+$A4789,Sheet2!BX:NK,$B4789,0)&lt;&gt;""),HLOOKUP(L$2+$A4789,Sheet2!BX:NK,$B4789,0),"")</f>
        <v/>
      </c>
      <c r="M4789" t="str">
        <f>IF(OR(HLOOKUP(M$2+$A4789,Sheet2!BY:NL,$B4789,0),HLOOKUP(M$2+$A4789,Sheet2!BY:NL,$B4789,0)&lt;&gt;""),HLOOKUP(M$2+$A4789,Sheet2!BY:NL,$B4789,0),"")</f>
        <v/>
      </c>
      <c r="N4789" t="str">
        <f>IF(OR(HLOOKUP(N$2+$A4789,Sheet2!BZ:NM,$B4789,0),HLOOKUP(N$2+$A4789,Sheet2!BZ:NM,$B4789,0)&lt;&gt;""),HLOOKUP(N$2+$A4789,Sheet2!BZ:NM,$B4789,0),"")</f>
        <v/>
      </c>
      <c r="O4789" t="str">
        <f>IF(OR(HLOOKUP(O$2+$A4789,Sheet2!CA:NN,$B4789,0),HLOOKUP(O$2+$A4789,Sheet2!CA:NN,$B4789,0)&lt;&gt;""),HLOOKUP(O$2+$A4789,Sheet2!CA:NN,$B4789,0),"")</f>
        <v/>
      </c>
      <c r="P4789" t="str">
        <f>IF(OR(HLOOKUP(P$2+$A4789,Sheet2!CB:NO,$B4789,0),HLOOKUP(P$2+$A4789,Sheet2!CB:NO,$B4789,0)&lt;&gt;""),HLOOKUP(P$2+$A4789,Sheet2!CB:NO,$B4789,0),"")</f>
        <v/>
      </c>
      <c r="Q4789" t="str">
        <f>IF(OR(HLOOKUP(Q$2+$A4789,Sheet2!CC:NO,$B4789,0),HLOOKUP(Q$2+$A4789,Sheet2!CC:NO,$B4789,0)&lt;&gt;""),HLOOKUP(Q$2+$A4789,Sheet2!CC:NO,$B4789,0),"")</f>
        <v/>
      </c>
    </row>
    <row r="4790" spans="1:17" x14ac:dyDescent="0.25">
      <c r="A4790" s="64">
        <f t="shared" si="595"/>
        <v>36</v>
      </c>
      <c r="B4790" s="64">
        <f t="shared" si="596"/>
        <v>483</v>
      </c>
      <c r="C4790" s="64">
        <f t="shared" si="597"/>
        <v>7</v>
      </c>
      <c r="D4790" s="64">
        <f t="shared" si="598"/>
        <v>479</v>
      </c>
      <c r="E4790" s="64">
        <f t="shared" si="599"/>
        <v>2391</v>
      </c>
      <c r="F4790" s="64" t="str">
        <f t="shared" si="592"/>
        <v/>
      </c>
      <c r="G4790" s="64" t="str">
        <f t="shared" si="593"/>
        <v/>
      </c>
      <c r="H4790" s="64" t="str">
        <f t="shared" si="594"/>
        <v/>
      </c>
      <c r="I4790" s="80" t="str">
        <f>IFERROR(VLOOKUP(D4790,Sheet2!A:B,2,0),"")</f>
        <v/>
      </c>
      <c r="J4790" s="64" t="str">
        <f>IFERROR(IF(I4790&lt;&gt;"",VLOOKUP(I4790,Sheet2!B:C,2,0),""),"")</f>
        <v/>
      </c>
      <c r="K4790" s="64" t="str">
        <f>IFERROR( IF(I4790&lt;&gt;"", HLOOKUP(L$2+$A4790,Sheet2!BX:NK,2,0),""),"")</f>
        <v/>
      </c>
      <c r="L4790" t="str">
        <f>IF(OR(HLOOKUP(L$2+$A4790,Sheet2!BX:NK,$B4790,0),HLOOKUP(L$2+$A4790,Sheet2!BX:NK,$B4790,0)&lt;&gt;""),HLOOKUP(L$2+$A4790,Sheet2!BX:NK,$B4790,0),"")</f>
        <v/>
      </c>
      <c r="M4790" t="str">
        <f>IF(OR(HLOOKUP(M$2+$A4790,Sheet2!BY:NL,$B4790,0),HLOOKUP(M$2+$A4790,Sheet2!BY:NL,$B4790,0)&lt;&gt;""),HLOOKUP(M$2+$A4790,Sheet2!BY:NL,$B4790,0),"")</f>
        <v/>
      </c>
      <c r="N4790" t="str">
        <f>IF(OR(HLOOKUP(N$2+$A4790,Sheet2!BZ:NM,$B4790,0),HLOOKUP(N$2+$A4790,Sheet2!BZ:NM,$B4790,0)&lt;&gt;""),HLOOKUP(N$2+$A4790,Sheet2!BZ:NM,$B4790,0),"")</f>
        <v/>
      </c>
      <c r="O4790" t="str">
        <f>IF(OR(HLOOKUP(O$2+$A4790,Sheet2!CA:NN,$B4790,0),HLOOKUP(O$2+$A4790,Sheet2!CA:NN,$B4790,0)&lt;&gt;""),HLOOKUP(O$2+$A4790,Sheet2!CA:NN,$B4790,0),"")</f>
        <v/>
      </c>
      <c r="P4790" t="str">
        <f>IF(OR(HLOOKUP(P$2+$A4790,Sheet2!CB:NO,$B4790,0),HLOOKUP(P$2+$A4790,Sheet2!CB:NO,$B4790,0)&lt;&gt;""),HLOOKUP(P$2+$A4790,Sheet2!CB:NO,$B4790,0),"")</f>
        <v/>
      </c>
      <c r="Q4790" t="str">
        <f>IF(OR(HLOOKUP(Q$2+$A4790,Sheet2!CC:NO,$B4790,0),HLOOKUP(Q$2+$A4790,Sheet2!CC:NO,$B4790,0)&lt;&gt;""),HLOOKUP(Q$2+$A4790,Sheet2!CC:NO,$B4790,0),"")</f>
        <v/>
      </c>
    </row>
    <row r="4791" spans="1:17" x14ac:dyDescent="0.25">
      <c r="A4791" s="64">
        <f t="shared" si="595"/>
        <v>42</v>
      </c>
      <c r="B4791" s="64">
        <f t="shared" si="596"/>
        <v>483</v>
      </c>
      <c r="C4791" s="64">
        <f t="shared" si="597"/>
        <v>8</v>
      </c>
      <c r="D4791" s="64">
        <f t="shared" si="598"/>
        <v>479</v>
      </c>
      <c r="E4791" s="64">
        <f t="shared" si="599"/>
        <v>2391</v>
      </c>
      <c r="F4791" s="64" t="str">
        <f t="shared" si="592"/>
        <v/>
      </c>
      <c r="G4791" s="64" t="str">
        <f t="shared" si="593"/>
        <v/>
      </c>
      <c r="H4791" s="64" t="str">
        <f t="shared" si="594"/>
        <v/>
      </c>
      <c r="I4791" s="80" t="str">
        <f>IFERROR(VLOOKUP(D4791,Sheet2!A:B,2,0),"")</f>
        <v/>
      </c>
      <c r="J4791" s="64" t="str">
        <f>IFERROR(IF(I4791&lt;&gt;"",VLOOKUP(I4791,Sheet2!B:C,2,0),""),"")</f>
        <v/>
      </c>
      <c r="K4791" s="64" t="str">
        <f>IFERROR( IF(I4791&lt;&gt;"", HLOOKUP(L$2+$A4791,Sheet2!BX:NK,2,0),""),"")</f>
        <v/>
      </c>
      <c r="L4791" t="str">
        <f>IF(OR(HLOOKUP(L$2+$A4791,Sheet2!BX:NK,$B4791,0),HLOOKUP(L$2+$A4791,Sheet2!BX:NK,$B4791,0)&lt;&gt;""),HLOOKUP(L$2+$A4791,Sheet2!BX:NK,$B4791,0),"")</f>
        <v/>
      </c>
      <c r="M4791" t="str">
        <f>IF(OR(HLOOKUP(M$2+$A4791,Sheet2!BY:NL,$B4791,0),HLOOKUP(M$2+$A4791,Sheet2!BY:NL,$B4791,0)&lt;&gt;""),HLOOKUP(M$2+$A4791,Sheet2!BY:NL,$B4791,0),"")</f>
        <v/>
      </c>
      <c r="N4791" t="str">
        <f>IF(OR(HLOOKUP(N$2+$A4791,Sheet2!BZ:NM,$B4791,0),HLOOKUP(N$2+$A4791,Sheet2!BZ:NM,$B4791,0)&lt;&gt;""),HLOOKUP(N$2+$A4791,Sheet2!BZ:NM,$B4791,0),"")</f>
        <v/>
      </c>
      <c r="O4791" t="str">
        <f>IF(OR(HLOOKUP(O$2+$A4791,Sheet2!CA:NN,$B4791,0),HLOOKUP(O$2+$A4791,Sheet2!CA:NN,$B4791,0)&lt;&gt;""),HLOOKUP(O$2+$A4791,Sheet2!CA:NN,$B4791,0),"")</f>
        <v/>
      </c>
      <c r="P4791" t="str">
        <f>IF(OR(HLOOKUP(P$2+$A4791,Sheet2!CB:NO,$B4791,0),HLOOKUP(P$2+$A4791,Sheet2!CB:NO,$B4791,0)&lt;&gt;""),HLOOKUP(P$2+$A4791,Sheet2!CB:NO,$B4791,0),"")</f>
        <v/>
      </c>
      <c r="Q4791" t="str">
        <f>IF(OR(HLOOKUP(Q$2+$A4791,Sheet2!CC:NO,$B4791,0),HLOOKUP(Q$2+$A4791,Sheet2!CC:NO,$B4791,0)&lt;&gt;""),HLOOKUP(Q$2+$A4791,Sheet2!CC:NO,$B4791,0),"")</f>
        <v/>
      </c>
    </row>
    <row r="4792" spans="1:17" x14ac:dyDescent="0.25">
      <c r="A4792" s="64">
        <f t="shared" si="595"/>
        <v>48</v>
      </c>
      <c r="B4792" s="64">
        <f t="shared" si="596"/>
        <v>483</v>
      </c>
      <c r="C4792" s="64">
        <f t="shared" si="597"/>
        <v>9</v>
      </c>
      <c r="D4792" s="64">
        <f t="shared" si="598"/>
        <v>479</v>
      </c>
      <c r="E4792" s="64">
        <f t="shared" si="599"/>
        <v>2391</v>
      </c>
      <c r="F4792" s="64" t="str">
        <f t="shared" si="592"/>
        <v/>
      </c>
      <c r="G4792" s="64" t="str">
        <f t="shared" si="593"/>
        <v/>
      </c>
      <c r="H4792" s="64" t="str">
        <f t="shared" si="594"/>
        <v/>
      </c>
      <c r="I4792" s="80" t="str">
        <f>IFERROR(VLOOKUP(D4792,Sheet2!A:B,2,0),"")</f>
        <v/>
      </c>
      <c r="J4792" s="64" t="str">
        <f>IFERROR(IF(I4792&lt;&gt;"",VLOOKUP(I4792,Sheet2!B:C,2,0),""),"")</f>
        <v/>
      </c>
      <c r="K4792" s="64" t="str">
        <f>IFERROR( IF(I4792&lt;&gt;"", HLOOKUP(L$2+$A4792,Sheet2!BX:NK,2,0),""),"")</f>
        <v/>
      </c>
      <c r="L4792" t="str">
        <f>IF(OR(HLOOKUP(L$2+$A4792,Sheet2!BX:NK,$B4792,0),HLOOKUP(L$2+$A4792,Sheet2!BX:NK,$B4792,0)&lt;&gt;""),HLOOKUP(L$2+$A4792,Sheet2!BX:NK,$B4792,0),"")</f>
        <v/>
      </c>
      <c r="M4792" t="str">
        <f>IF(OR(HLOOKUP(M$2+$A4792,Sheet2!BY:NL,$B4792,0),HLOOKUP(M$2+$A4792,Sheet2!BY:NL,$B4792,0)&lt;&gt;""),HLOOKUP(M$2+$A4792,Sheet2!BY:NL,$B4792,0),"")</f>
        <v/>
      </c>
      <c r="N4792" t="str">
        <f>IF(OR(HLOOKUP(N$2+$A4792,Sheet2!BZ:NM,$B4792,0),HLOOKUP(N$2+$A4792,Sheet2!BZ:NM,$B4792,0)&lt;&gt;""),HLOOKUP(N$2+$A4792,Sheet2!BZ:NM,$B4792,0),"")</f>
        <v/>
      </c>
      <c r="O4792" t="str">
        <f>IF(OR(HLOOKUP(O$2+$A4792,Sheet2!CA:NN,$B4792,0),HLOOKUP(O$2+$A4792,Sheet2!CA:NN,$B4792,0)&lt;&gt;""),HLOOKUP(O$2+$A4792,Sheet2!CA:NN,$B4792,0),"")</f>
        <v/>
      </c>
      <c r="P4792" t="str">
        <f>IF(OR(HLOOKUP(P$2+$A4792,Sheet2!CB:NO,$B4792,0),HLOOKUP(P$2+$A4792,Sheet2!CB:NO,$B4792,0)&lt;&gt;""),HLOOKUP(P$2+$A4792,Sheet2!CB:NO,$B4792,0),"")</f>
        <v/>
      </c>
      <c r="Q4792" t="str">
        <f>IF(OR(HLOOKUP(Q$2+$A4792,Sheet2!CC:NO,$B4792,0),HLOOKUP(Q$2+$A4792,Sheet2!CC:NO,$B4792,0)&lt;&gt;""),HLOOKUP(Q$2+$A4792,Sheet2!CC:NO,$B4792,0),"")</f>
        <v/>
      </c>
    </row>
    <row r="4793" spans="1:17" x14ac:dyDescent="0.25">
      <c r="A4793" s="64">
        <f t="shared" si="595"/>
        <v>54</v>
      </c>
      <c r="B4793" s="64">
        <f t="shared" si="596"/>
        <v>483</v>
      </c>
      <c r="C4793" s="64">
        <f t="shared" si="597"/>
        <v>10</v>
      </c>
      <c r="D4793" s="64">
        <f t="shared" si="598"/>
        <v>479</v>
      </c>
      <c r="E4793" s="64">
        <f t="shared" si="599"/>
        <v>2391</v>
      </c>
      <c r="F4793" s="64" t="str">
        <f t="shared" si="592"/>
        <v/>
      </c>
      <c r="G4793" s="64" t="str">
        <f t="shared" si="593"/>
        <v/>
      </c>
      <c r="H4793" s="64" t="str">
        <f t="shared" si="594"/>
        <v/>
      </c>
      <c r="I4793" s="80" t="str">
        <f>IFERROR(VLOOKUP(D4793,Sheet2!A:B,2,0),"")</f>
        <v/>
      </c>
      <c r="J4793" s="64" t="str">
        <f>IFERROR(IF(I4793&lt;&gt;"",VLOOKUP(I4793,Sheet2!B:C,2,0),""),"")</f>
        <v/>
      </c>
      <c r="K4793" s="64" t="str">
        <f>IFERROR( IF(I4793&lt;&gt;"", HLOOKUP(L$2+$A4793,Sheet2!BX:NK,2,0),""),"")</f>
        <v/>
      </c>
      <c r="L4793" t="str">
        <f>IF(OR(HLOOKUP(L$2+$A4793,Sheet2!BX:NK,$B4793,0),HLOOKUP(L$2+$A4793,Sheet2!BX:NK,$B4793,0)&lt;&gt;""),HLOOKUP(L$2+$A4793,Sheet2!BX:NK,$B4793,0),"")</f>
        <v/>
      </c>
      <c r="M4793" t="str">
        <f>IF(OR(HLOOKUP(M$2+$A4793,Sheet2!BY:NL,$B4793,0),HLOOKUP(M$2+$A4793,Sheet2!BY:NL,$B4793,0)&lt;&gt;""),HLOOKUP(M$2+$A4793,Sheet2!BY:NL,$B4793,0),"")</f>
        <v/>
      </c>
      <c r="N4793" t="str">
        <f>IF(OR(HLOOKUP(N$2+$A4793,Sheet2!BZ:NM,$B4793,0),HLOOKUP(N$2+$A4793,Sheet2!BZ:NM,$B4793,0)&lt;&gt;""),HLOOKUP(N$2+$A4793,Sheet2!BZ:NM,$B4793,0),"")</f>
        <v/>
      </c>
      <c r="O4793" t="str">
        <f>IF(OR(HLOOKUP(O$2+$A4793,Sheet2!CA:NN,$B4793,0),HLOOKUP(O$2+$A4793,Sheet2!CA:NN,$B4793,0)&lt;&gt;""),HLOOKUP(O$2+$A4793,Sheet2!CA:NN,$B4793,0),"")</f>
        <v/>
      </c>
      <c r="P4793" t="str">
        <f>IF(OR(HLOOKUP(P$2+$A4793,Sheet2!CB:NO,$B4793,0),HLOOKUP(P$2+$A4793,Sheet2!CB:NO,$B4793,0)&lt;&gt;""),HLOOKUP(P$2+$A4793,Sheet2!CB:NO,$B4793,0),"")</f>
        <v/>
      </c>
      <c r="Q4793" t="str">
        <f>IF(OR(HLOOKUP(Q$2+$A4793,Sheet2!CC:NO,$B4793,0),HLOOKUP(Q$2+$A4793,Sheet2!CC:NO,$B4793,0)&lt;&gt;""),HLOOKUP(Q$2+$A4793,Sheet2!CC:NO,$B4793,0),"")</f>
        <v/>
      </c>
    </row>
    <row r="4794" spans="1:17" x14ac:dyDescent="0.25">
      <c r="A4794" s="64">
        <f t="shared" si="595"/>
        <v>0</v>
      </c>
      <c r="B4794" s="64">
        <f t="shared" si="596"/>
        <v>484</v>
      </c>
      <c r="C4794" s="64">
        <f t="shared" si="597"/>
        <v>1</v>
      </c>
      <c r="D4794" s="64">
        <f t="shared" si="598"/>
        <v>480</v>
      </c>
      <c r="E4794" s="64">
        <f t="shared" si="599"/>
        <v>2396</v>
      </c>
      <c r="F4794" s="64" t="str">
        <f t="shared" si="592"/>
        <v/>
      </c>
      <c r="G4794" s="64" t="str">
        <f t="shared" si="593"/>
        <v/>
      </c>
      <c r="H4794" s="64" t="str">
        <f t="shared" si="594"/>
        <v/>
      </c>
      <c r="I4794" s="80" t="str">
        <f>IFERROR(VLOOKUP(D4794,Sheet2!A:B,2,0),"")</f>
        <v/>
      </c>
      <c r="J4794" s="64" t="str">
        <f>IFERROR(IF(I4794&lt;&gt;"",VLOOKUP(I4794,Sheet2!B:C,2,0),""),"")</f>
        <v/>
      </c>
      <c r="K4794" s="64" t="str">
        <f>IFERROR( IF(I4794&lt;&gt;"", HLOOKUP(L$2+$A4794,Sheet2!BX:NK,2,0),""),"")</f>
        <v/>
      </c>
      <c r="L4794" t="str">
        <f>IF(OR(HLOOKUP(L$2+$A4794,Sheet2!BX:NK,$B4794,0),HLOOKUP(L$2+$A4794,Sheet2!BX:NK,$B4794,0)&lt;&gt;""),HLOOKUP(L$2+$A4794,Sheet2!BX:NK,$B4794,0),"")</f>
        <v/>
      </c>
      <c r="M4794" t="str">
        <f>IF(OR(HLOOKUP(M$2+$A4794,Sheet2!BY:NL,$B4794,0),HLOOKUP(M$2+$A4794,Sheet2!BY:NL,$B4794,0)&lt;&gt;""),HLOOKUP(M$2+$A4794,Sheet2!BY:NL,$B4794,0),"")</f>
        <v/>
      </c>
      <c r="N4794" t="str">
        <f>IF(OR(HLOOKUP(N$2+$A4794,Sheet2!BZ:NM,$B4794,0),HLOOKUP(N$2+$A4794,Sheet2!BZ:NM,$B4794,0)&lt;&gt;""),HLOOKUP(N$2+$A4794,Sheet2!BZ:NM,$B4794,0),"")</f>
        <v/>
      </c>
      <c r="O4794" t="str">
        <f>IF(OR(HLOOKUP(O$2+$A4794,Sheet2!CA:NN,$B4794,0),HLOOKUP(O$2+$A4794,Sheet2!CA:NN,$B4794,0)&lt;&gt;""),HLOOKUP(O$2+$A4794,Sheet2!CA:NN,$B4794,0),"")</f>
        <v/>
      </c>
      <c r="P4794" t="str">
        <f>IF(OR(HLOOKUP(P$2+$A4794,Sheet2!CB:NO,$B4794,0),HLOOKUP(P$2+$A4794,Sheet2!CB:NO,$B4794,0)&lt;&gt;""),HLOOKUP(P$2+$A4794,Sheet2!CB:NO,$B4794,0),"")</f>
        <v/>
      </c>
      <c r="Q4794" t="str">
        <f>IF(OR(HLOOKUP(Q$2+$A4794,Sheet2!CC:NO,$B4794,0),HLOOKUP(Q$2+$A4794,Sheet2!CC:NO,$B4794,0)&lt;&gt;""),HLOOKUP(Q$2+$A4794,Sheet2!CC:NO,$B4794,0),"")</f>
        <v/>
      </c>
    </row>
    <row r="4795" spans="1:17" x14ac:dyDescent="0.25">
      <c r="A4795" s="64">
        <f t="shared" si="595"/>
        <v>6</v>
      </c>
      <c r="B4795" s="64">
        <f t="shared" si="596"/>
        <v>484</v>
      </c>
      <c r="C4795" s="64">
        <f t="shared" si="597"/>
        <v>2</v>
      </c>
      <c r="D4795" s="64">
        <f t="shared" si="598"/>
        <v>480</v>
      </c>
      <c r="E4795" s="64">
        <f t="shared" si="599"/>
        <v>2396</v>
      </c>
      <c r="F4795" s="64" t="str">
        <f t="shared" si="592"/>
        <v/>
      </c>
      <c r="G4795" s="64" t="str">
        <f t="shared" si="593"/>
        <v/>
      </c>
      <c r="H4795" s="64" t="str">
        <f t="shared" si="594"/>
        <v/>
      </c>
      <c r="I4795" s="80" t="str">
        <f>IFERROR(VLOOKUP(D4795,Sheet2!A:B,2,0),"")</f>
        <v/>
      </c>
      <c r="J4795" s="64" t="str">
        <f>IFERROR(IF(I4795&lt;&gt;"",VLOOKUP(I4795,Sheet2!B:C,2,0),""),"")</f>
        <v/>
      </c>
      <c r="K4795" s="64" t="str">
        <f>IFERROR( IF(I4795&lt;&gt;"", HLOOKUP(L$2+$A4795,Sheet2!BX:NK,2,0),""),"")</f>
        <v/>
      </c>
      <c r="L4795" t="str">
        <f>IF(OR(HLOOKUP(L$2+$A4795,Sheet2!BX:NK,$B4795,0),HLOOKUP(L$2+$A4795,Sheet2!BX:NK,$B4795,0)&lt;&gt;""),HLOOKUP(L$2+$A4795,Sheet2!BX:NK,$B4795,0),"")</f>
        <v/>
      </c>
      <c r="M4795" t="str">
        <f>IF(OR(HLOOKUP(M$2+$A4795,Sheet2!BY:NL,$B4795,0),HLOOKUP(M$2+$A4795,Sheet2!BY:NL,$B4795,0)&lt;&gt;""),HLOOKUP(M$2+$A4795,Sheet2!BY:NL,$B4795,0),"")</f>
        <v/>
      </c>
      <c r="N4795" t="str">
        <f>IF(OR(HLOOKUP(N$2+$A4795,Sheet2!BZ:NM,$B4795,0),HLOOKUP(N$2+$A4795,Sheet2!BZ:NM,$B4795,0)&lt;&gt;""),HLOOKUP(N$2+$A4795,Sheet2!BZ:NM,$B4795,0),"")</f>
        <v/>
      </c>
      <c r="O4795" t="str">
        <f>IF(OR(HLOOKUP(O$2+$A4795,Sheet2!CA:NN,$B4795,0),HLOOKUP(O$2+$A4795,Sheet2!CA:NN,$B4795,0)&lt;&gt;""),HLOOKUP(O$2+$A4795,Sheet2!CA:NN,$B4795,0),"")</f>
        <v/>
      </c>
      <c r="P4795" t="str">
        <f>IF(OR(HLOOKUP(P$2+$A4795,Sheet2!CB:NO,$B4795,0),HLOOKUP(P$2+$A4795,Sheet2!CB:NO,$B4795,0)&lt;&gt;""),HLOOKUP(P$2+$A4795,Sheet2!CB:NO,$B4795,0),"")</f>
        <v/>
      </c>
      <c r="Q4795" t="str">
        <f>IF(OR(HLOOKUP(Q$2+$A4795,Sheet2!CC:NO,$B4795,0),HLOOKUP(Q$2+$A4795,Sheet2!CC:NO,$B4795,0)&lt;&gt;""),HLOOKUP(Q$2+$A4795,Sheet2!CC:NO,$B4795,0),"")</f>
        <v/>
      </c>
    </row>
    <row r="4796" spans="1:17" x14ac:dyDescent="0.25">
      <c r="A4796" s="64">
        <f t="shared" si="595"/>
        <v>12</v>
      </c>
      <c r="B4796" s="64">
        <f t="shared" si="596"/>
        <v>484</v>
      </c>
      <c r="C4796" s="64">
        <f t="shared" si="597"/>
        <v>3</v>
      </c>
      <c r="D4796" s="64">
        <f t="shared" si="598"/>
        <v>480</v>
      </c>
      <c r="E4796" s="64">
        <f t="shared" si="599"/>
        <v>2396</v>
      </c>
      <c r="F4796" s="64" t="str">
        <f t="shared" si="592"/>
        <v/>
      </c>
      <c r="G4796" s="64" t="str">
        <f t="shared" si="593"/>
        <v/>
      </c>
      <c r="H4796" s="64" t="str">
        <f t="shared" si="594"/>
        <v/>
      </c>
      <c r="I4796" s="80" t="str">
        <f>IFERROR(VLOOKUP(D4796,Sheet2!A:B,2,0),"")</f>
        <v/>
      </c>
      <c r="J4796" s="64" t="str">
        <f>IFERROR(IF(I4796&lt;&gt;"",VLOOKUP(I4796,Sheet2!B:C,2,0),""),"")</f>
        <v/>
      </c>
      <c r="K4796" s="64" t="str">
        <f>IFERROR( IF(I4796&lt;&gt;"", HLOOKUP(L$2+$A4796,Sheet2!BX:NK,2,0),""),"")</f>
        <v/>
      </c>
      <c r="L4796" t="str">
        <f>IF(OR(HLOOKUP(L$2+$A4796,Sheet2!BX:NK,$B4796,0),HLOOKUP(L$2+$A4796,Sheet2!BX:NK,$B4796,0)&lt;&gt;""),HLOOKUP(L$2+$A4796,Sheet2!BX:NK,$B4796,0),"")</f>
        <v/>
      </c>
      <c r="M4796" t="str">
        <f>IF(OR(HLOOKUP(M$2+$A4796,Sheet2!BY:NL,$B4796,0),HLOOKUP(M$2+$A4796,Sheet2!BY:NL,$B4796,0)&lt;&gt;""),HLOOKUP(M$2+$A4796,Sheet2!BY:NL,$B4796,0),"")</f>
        <v/>
      </c>
      <c r="N4796" t="str">
        <f>IF(OR(HLOOKUP(N$2+$A4796,Sheet2!BZ:NM,$B4796,0),HLOOKUP(N$2+$A4796,Sheet2!BZ:NM,$B4796,0)&lt;&gt;""),HLOOKUP(N$2+$A4796,Sheet2!BZ:NM,$B4796,0),"")</f>
        <v/>
      </c>
      <c r="O4796" t="str">
        <f>IF(OR(HLOOKUP(O$2+$A4796,Sheet2!CA:NN,$B4796,0),HLOOKUP(O$2+$A4796,Sheet2!CA:NN,$B4796,0)&lt;&gt;""),HLOOKUP(O$2+$A4796,Sheet2!CA:NN,$B4796,0),"")</f>
        <v/>
      </c>
      <c r="P4796" t="str">
        <f>IF(OR(HLOOKUP(P$2+$A4796,Sheet2!CB:NO,$B4796,0),HLOOKUP(P$2+$A4796,Sheet2!CB:NO,$B4796,0)&lt;&gt;""),HLOOKUP(P$2+$A4796,Sheet2!CB:NO,$B4796,0),"")</f>
        <v/>
      </c>
      <c r="Q4796" t="str">
        <f>IF(OR(HLOOKUP(Q$2+$A4796,Sheet2!CC:NO,$B4796,0),HLOOKUP(Q$2+$A4796,Sheet2!CC:NO,$B4796,0)&lt;&gt;""),HLOOKUP(Q$2+$A4796,Sheet2!CC:NO,$B4796,0),"")</f>
        <v/>
      </c>
    </row>
    <row r="4797" spans="1:17" x14ac:dyDescent="0.25">
      <c r="A4797" s="64">
        <f t="shared" si="595"/>
        <v>18</v>
      </c>
      <c r="B4797" s="64">
        <f t="shared" si="596"/>
        <v>484</v>
      </c>
      <c r="C4797" s="64">
        <f t="shared" si="597"/>
        <v>4</v>
      </c>
      <c r="D4797" s="64">
        <f t="shared" si="598"/>
        <v>480</v>
      </c>
      <c r="E4797" s="64">
        <f t="shared" si="599"/>
        <v>2396</v>
      </c>
      <c r="F4797" s="64" t="str">
        <f t="shared" si="592"/>
        <v/>
      </c>
      <c r="G4797" s="64" t="str">
        <f t="shared" si="593"/>
        <v/>
      </c>
      <c r="H4797" s="64" t="str">
        <f t="shared" si="594"/>
        <v/>
      </c>
      <c r="I4797" s="80" t="str">
        <f>IFERROR(VLOOKUP(D4797,Sheet2!A:B,2,0),"")</f>
        <v/>
      </c>
      <c r="J4797" s="64" t="str">
        <f>IFERROR(IF(I4797&lt;&gt;"",VLOOKUP(I4797,Sheet2!B:C,2,0),""),"")</f>
        <v/>
      </c>
      <c r="K4797" s="64" t="str">
        <f>IFERROR( IF(I4797&lt;&gt;"", HLOOKUP(L$2+$A4797,Sheet2!BX:NK,2,0),""),"")</f>
        <v/>
      </c>
      <c r="L4797" t="str">
        <f>IF(OR(HLOOKUP(L$2+$A4797,Sheet2!BX:NK,$B4797,0),HLOOKUP(L$2+$A4797,Sheet2!BX:NK,$B4797,0)&lt;&gt;""),HLOOKUP(L$2+$A4797,Sheet2!BX:NK,$B4797,0),"")</f>
        <v/>
      </c>
      <c r="M4797" t="str">
        <f>IF(OR(HLOOKUP(M$2+$A4797,Sheet2!BY:NL,$B4797,0),HLOOKUP(M$2+$A4797,Sheet2!BY:NL,$B4797,0)&lt;&gt;""),HLOOKUP(M$2+$A4797,Sheet2!BY:NL,$B4797,0),"")</f>
        <v/>
      </c>
      <c r="N4797" t="str">
        <f>IF(OR(HLOOKUP(N$2+$A4797,Sheet2!BZ:NM,$B4797,0),HLOOKUP(N$2+$A4797,Sheet2!BZ:NM,$B4797,0)&lt;&gt;""),HLOOKUP(N$2+$A4797,Sheet2!BZ:NM,$B4797,0),"")</f>
        <v/>
      </c>
      <c r="O4797" t="str">
        <f>IF(OR(HLOOKUP(O$2+$A4797,Sheet2!CA:NN,$B4797,0),HLOOKUP(O$2+$A4797,Sheet2!CA:NN,$B4797,0)&lt;&gt;""),HLOOKUP(O$2+$A4797,Sheet2!CA:NN,$B4797,0),"")</f>
        <v/>
      </c>
      <c r="P4797" t="str">
        <f>IF(OR(HLOOKUP(P$2+$A4797,Sheet2!CB:NO,$B4797,0),HLOOKUP(P$2+$A4797,Sheet2!CB:NO,$B4797,0)&lt;&gt;""),HLOOKUP(P$2+$A4797,Sheet2!CB:NO,$B4797,0),"")</f>
        <v/>
      </c>
      <c r="Q4797" t="str">
        <f>IF(OR(HLOOKUP(Q$2+$A4797,Sheet2!CC:NO,$B4797,0),HLOOKUP(Q$2+$A4797,Sheet2!CC:NO,$B4797,0)&lt;&gt;""),HLOOKUP(Q$2+$A4797,Sheet2!CC:NO,$B4797,0),"")</f>
        <v/>
      </c>
    </row>
    <row r="4798" spans="1:17" x14ac:dyDescent="0.25">
      <c r="A4798" s="64">
        <f t="shared" si="595"/>
        <v>24</v>
      </c>
      <c r="B4798" s="64">
        <f t="shared" si="596"/>
        <v>484</v>
      </c>
      <c r="C4798" s="64">
        <f t="shared" si="597"/>
        <v>5</v>
      </c>
      <c r="D4798" s="64">
        <f t="shared" si="598"/>
        <v>480</v>
      </c>
      <c r="E4798" s="64">
        <f t="shared" si="599"/>
        <v>2396</v>
      </c>
      <c r="F4798" s="64" t="str">
        <f t="shared" si="592"/>
        <v/>
      </c>
      <c r="G4798" s="64" t="str">
        <f t="shared" si="593"/>
        <v/>
      </c>
      <c r="H4798" s="64" t="str">
        <f t="shared" si="594"/>
        <v/>
      </c>
      <c r="I4798" s="80" t="str">
        <f>IFERROR(VLOOKUP(D4798,Sheet2!A:B,2,0),"")</f>
        <v/>
      </c>
      <c r="J4798" s="64" t="str">
        <f>IFERROR(IF(I4798&lt;&gt;"",VLOOKUP(I4798,Sheet2!B:C,2,0),""),"")</f>
        <v/>
      </c>
      <c r="K4798" s="64" t="str">
        <f>IFERROR( IF(I4798&lt;&gt;"", HLOOKUP(L$2+$A4798,Sheet2!BX:NK,2,0),""),"")</f>
        <v/>
      </c>
      <c r="L4798" t="str">
        <f>IF(OR(HLOOKUP(L$2+$A4798,Sheet2!BX:NK,$B4798,0),HLOOKUP(L$2+$A4798,Sheet2!BX:NK,$B4798,0)&lt;&gt;""),HLOOKUP(L$2+$A4798,Sheet2!BX:NK,$B4798,0),"")</f>
        <v/>
      </c>
      <c r="M4798" t="str">
        <f>IF(OR(HLOOKUP(M$2+$A4798,Sheet2!BY:NL,$B4798,0),HLOOKUP(M$2+$A4798,Sheet2!BY:NL,$B4798,0)&lt;&gt;""),HLOOKUP(M$2+$A4798,Sheet2!BY:NL,$B4798,0),"")</f>
        <v/>
      </c>
      <c r="N4798" t="str">
        <f>IF(OR(HLOOKUP(N$2+$A4798,Sheet2!BZ:NM,$B4798,0),HLOOKUP(N$2+$A4798,Sheet2!BZ:NM,$B4798,0)&lt;&gt;""),HLOOKUP(N$2+$A4798,Sheet2!BZ:NM,$B4798,0),"")</f>
        <v/>
      </c>
      <c r="O4798" t="str">
        <f>IF(OR(HLOOKUP(O$2+$A4798,Sheet2!CA:NN,$B4798,0),HLOOKUP(O$2+$A4798,Sheet2!CA:NN,$B4798,0)&lt;&gt;""),HLOOKUP(O$2+$A4798,Sheet2!CA:NN,$B4798,0),"")</f>
        <v/>
      </c>
      <c r="P4798" t="str">
        <f>IF(OR(HLOOKUP(P$2+$A4798,Sheet2!CB:NO,$B4798,0),HLOOKUP(P$2+$A4798,Sheet2!CB:NO,$B4798,0)&lt;&gt;""),HLOOKUP(P$2+$A4798,Sheet2!CB:NO,$B4798,0),"")</f>
        <v/>
      </c>
      <c r="Q4798" t="str">
        <f>IF(OR(HLOOKUP(Q$2+$A4798,Sheet2!CC:NO,$B4798,0),HLOOKUP(Q$2+$A4798,Sheet2!CC:NO,$B4798,0)&lt;&gt;""),HLOOKUP(Q$2+$A4798,Sheet2!CC:NO,$B4798,0),"")</f>
        <v/>
      </c>
    </row>
    <row r="4799" spans="1:17" x14ac:dyDescent="0.25">
      <c r="A4799" s="64">
        <f t="shared" si="595"/>
        <v>30</v>
      </c>
      <c r="B4799" s="64">
        <f t="shared" si="596"/>
        <v>484</v>
      </c>
      <c r="C4799" s="64">
        <f t="shared" si="597"/>
        <v>6</v>
      </c>
      <c r="D4799" s="64">
        <f t="shared" si="598"/>
        <v>480</v>
      </c>
      <c r="E4799" s="64">
        <f t="shared" si="599"/>
        <v>2396</v>
      </c>
      <c r="F4799" s="64" t="str">
        <f t="shared" si="592"/>
        <v/>
      </c>
      <c r="G4799" s="64" t="str">
        <f t="shared" si="593"/>
        <v/>
      </c>
      <c r="H4799" s="64" t="str">
        <f t="shared" si="594"/>
        <v/>
      </c>
      <c r="I4799" s="80" t="str">
        <f>IFERROR(VLOOKUP(D4799,Sheet2!A:B,2,0),"")</f>
        <v/>
      </c>
      <c r="J4799" s="64" t="str">
        <f>IFERROR(IF(I4799&lt;&gt;"",VLOOKUP(I4799,Sheet2!B:C,2,0),""),"")</f>
        <v/>
      </c>
      <c r="K4799" s="64" t="str">
        <f>IFERROR( IF(I4799&lt;&gt;"", HLOOKUP(L$2+$A4799,Sheet2!BX:NK,2,0),""),"")</f>
        <v/>
      </c>
      <c r="L4799" t="str">
        <f>IF(OR(HLOOKUP(L$2+$A4799,Sheet2!BX:NK,$B4799,0),HLOOKUP(L$2+$A4799,Sheet2!BX:NK,$B4799,0)&lt;&gt;""),HLOOKUP(L$2+$A4799,Sheet2!BX:NK,$B4799,0),"")</f>
        <v/>
      </c>
      <c r="M4799" t="str">
        <f>IF(OR(HLOOKUP(M$2+$A4799,Sheet2!BY:NL,$B4799,0),HLOOKUP(M$2+$A4799,Sheet2!BY:NL,$B4799,0)&lt;&gt;""),HLOOKUP(M$2+$A4799,Sheet2!BY:NL,$B4799,0),"")</f>
        <v/>
      </c>
      <c r="N4799" t="str">
        <f>IF(OR(HLOOKUP(N$2+$A4799,Sheet2!BZ:NM,$B4799,0),HLOOKUP(N$2+$A4799,Sheet2!BZ:NM,$B4799,0)&lt;&gt;""),HLOOKUP(N$2+$A4799,Sheet2!BZ:NM,$B4799,0),"")</f>
        <v/>
      </c>
      <c r="O4799" t="str">
        <f>IF(OR(HLOOKUP(O$2+$A4799,Sheet2!CA:NN,$B4799,0),HLOOKUP(O$2+$A4799,Sheet2!CA:NN,$B4799,0)&lt;&gt;""),HLOOKUP(O$2+$A4799,Sheet2!CA:NN,$B4799,0),"")</f>
        <v/>
      </c>
      <c r="P4799" t="str">
        <f>IF(OR(HLOOKUP(P$2+$A4799,Sheet2!CB:NO,$B4799,0),HLOOKUP(P$2+$A4799,Sheet2!CB:NO,$B4799,0)&lt;&gt;""),HLOOKUP(P$2+$A4799,Sheet2!CB:NO,$B4799,0),"")</f>
        <v/>
      </c>
      <c r="Q4799" t="str">
        <f>IF(OR(HLOOKUP(Q$2+$A4799,Sheet2!CC:NO,$B4799,0),HLOOKUP(Q$2+$A4799,Sheet2!CC:NO,$B4799,0)&lt;&gt;""),HLOOKUP(Q$2+$A4799,Sheet2!CC:NO,$B4799,0),"")</f>
        <v/>
      </c>
    </row>
    <row r="4800" spans="1:17" x14ac:dyDescent="0.25">
      <c r="A4800" s="64">
        <f t="shared" si="595"/>
        <v>36</v>
      </c>
      <c r="B4800" s="64">
        <f t="shared" si="596"/>
        <v>484</v>
      </c>
      <c r="C4800" s="64">
        <f t="shared" si="597"/>
        <v>7</v>
      </c>
      <c r="D4800" s="64">
        <f t="shared" si="598"/>
        <v>480</v>
      </c>
      <c r="E4800" s="64">
        <f t="shared" si="599"/>
        <v>2396</v>
      </c>
      <c r="F4800" s="64" t="str">
        <f t="shared" si="592"/>
        <v/>
      </c>
      <c r="G4800" s="64" t="str">
        <f t="shared" si="593"/>
        <v/>
      </c>
      <c r="H4800" s="64" t="str">
        <f t="shared" si="594"/>
        <v/>
      </c>
      <c r="I4800" s="80" t="str">
        <f>IFERROR(VLOOKUP(D4800,Sheet2!A:B,2,0),"")</f>
        <v/>
      </c>
      <c r="J4800" s="64" t="str">
        <f>IFERROR(IF(I4800&lt;&gt;"",VLOOKUP(I4800,Sheet2!B:C,2,0),""),"")</f>
        <v/>
      </c>
      <c r="K4800" s="64" t="str">
        <f>IFERROR( IF(I4800&lt;&gt;"", HLOOKUP(L$2+$A4800,Sheet2!BX:NK,2,0),""),"")</f>
        <v/>
      </c>
      <c r="L4800" t="str">
        <f>IF(OR(HLOOKUP(L$2+$A4800,Sheet2!BX:NK,$B4800,0),HLOOKUP(L$2+$A4800,Sheet2!BX:NK,$B4800,0)&lt;&gt;""),HLOOKUP(L$2+$A4800,Sheet2!BX:NK,$B4800,0),"")</f>
        <v/>
      </c>
      <c r="M4800" t="str">
        <f>IF(OR(HLOOKUP(M$2+$A4800,Sheet2!BY:NL,$B4800,0),HLOOKUP(M$2+$A4800,Sheet2!BY:NL,$B4800,0)&lt;&gt;""),HLOOKUP(M$2+$A4800,Sheet2!BY:NL,$B4800,0),"")</f>
        <v/>
      </c>
      <c r="N4800" t="str">
        <f>IF(OR(HLOOKUP(N$2+$A4800,Sheet2!BZ:NM,$B4800,0),HLOOKUP(N$2+$A4800,Sheet2!BZ:NM,$B4800,0)&lt;&gt;""),HLOOKUP(N$2+$A4800,Sheet2!BZ:NM,$B4800,0),"")</f>
        <v/>
      </c>
      <c r="O4800" t="str">
        <f>IF(OR(HLOOKUP(O$2+$A4800,Sheet2!CA:NN,$B4800,0),HLOOKUP(O$2+$A4800,Sheet2!CA:NN,$B4800,0)&lt;&gt;""),HLOOKUP(O$2+$A4800,Sheet2!CA:NN,$B4800,0),"")</f>
        <v/>
      </c>
      <c r="P4800" t="str">
        <f>IF(OR(HLOOKUP(P$2+$A4800,Sheet2!CB:NO,$B4800,0),HLOOKUP(P$2+$A4800,Sheet2!CB:NO,$B4800,0)&lt;&gt;""),HLOOKUP(P$2+$A4800,Sheet2!CB:NO,$B4800,0),"")</f>
        <v/>
      </c>
      <c r="Q4800" t="str">
        <f>IF(OR(HLOOKUP(Q$2+$A4800,Sheet2!CC:NO,$B4800,0),HLOOKUP(Q$2+$A4800,Sheet2!CC:NO,$B4800,0)&lt;&gt;""),HLOOKUP(Q$2+$A4800,Sheet2!CC:NO,$B4800,0),"")</f>
        <v/>
      </c>
    </row>
    <row r="4801" spans="1:17" x14ac:dyDescent="0.25">
      <c r="A4801" s="64">
        <f t="shared" si="595"/>
        <v>42</v>
      </c>
      <c r="B4801" s="64">
        <f t="shared" si="596"/>
        <v>484</v>
      </c>
      <c r="C4801" s="64">
        <f t="shared" si="597"/>
        <v>8</v>
      </c>
      <c r="D4801" s="64">
        <f t="shared" si="598"/>
        <v>480</v>
      </c>
      <c r="E4801" s="64">
        <f t="shared" si="599"/>
        <v>2396</v>
      </c>
      <c r="F4801" s="64" t="str">
        <f t="shared" si="592"/>
        <v/>
      </c>
      <c r="G4801" s="64" t="str">
        <f t="shared" si="593"/>
        <v/>
      </c>
      <c r="H4801" s="64" t="str">
        <f t="shared" si="594"/>
        <v/>
      </c>
      <c r="I4801" s="80" t="str">
        <f>IFERROR(VLOOKUP(D4801,Sheet2!A:B,2,0),"")</f>
        <v/>
      </c>
      <c r="J4801" s="64" t="str">
        <f>IFERROR(IF(I4801&lt;&gt;"",VLOOKUP(I4801,Sheet2!B:C,2,0),""),"")</f>
        <v/>
      </c>
      <c r="K4801" s="64" t="str">
        <f>IFERROR( IF(I4801&lt;&gt;"", HLOOKUP(L$2+$A4801,Sheet2!BX:NK,2,0),""),"")</f>
        <v/>
      </c>
      <c r="L4801" t="str">
        <f>IF(OR(HLOOKUP(L$2+$A4801,Sheet2!BX:NK,$B4801,0),HLOOKUP(L$2+$A4801,Sheet2!BX:NK,$B4801,0)&lt;&gt;""),HLOOKUP(L$2+$A4801,Sheet2!BX:NK,$B4801,0),"")</f>
        <v/>
      </c>
      <c r="M4801" t="str">
        <f>IF(OR(HLOOKUP(M$2+$A4801,Sheet2!BY:NL,$B4801,0),HLOOKUP(M$2+$A4801,Sheet2!BY:NL,$B4801,0)&lt;&gt;""),HLOOKUP(M$2+$A4801,Sheet2!BY:NL,$B4801,0),"")</f>
        <v/>
      </c>
      <c r="N4801" t="str">
        <f>IF(OR(HLOOKUP(N$2+$A4801,Sheet2!BZ:NM,$B4801,0),HLOOKUP(N$2+$A4801,Sheet2!BZ:NM,$B4801,0)&lt;&gt;""),HLOOKUP(N$2+$A4801,Sheet2!BZ:NM,$B4801,0),"")</f>
        <v/>
      </c>
      <c r="O4801" t="str">
        <f>IF(OR(HLOOKUP(O$2+$A4801,Sheet2!CA:NN,$B4801,0),HLOOKUP(O$2+$A4801,Sheet2!CA:NN,$B4801,0)&lt;&gt;""),HLOOKUP(O$2+$A4801,Sheet2!CA:NN,$B4801,0),"")</f>
        <v/>
      </c>
      <c r="P4801" t="str">
        <f>IF(OR(HLOOKUP(P$2+$A4801,Sheet2!CB:NO,$B4801,0),HLOOKUP(P$2+$A4801,Sheet2!CB:NO,$B4801,0)&lt;&gt;""),HLOOKUP(P$2+$A4801,Sheet2!CB:NO,$B4801,0),"")</f>
        <v/>
      </c>
      <c r="Q4801" t="str">
        <f>IF(OR(HLOOKUP(Q$2+$A4801,Sheet2!CC:NO,$B4801,0),HLOOKUP(Q$2+$A4801,Sheet2!CC:NO,$B4801,0)&lt;&gt;""),HLOOKUP(Q$2+$A4801,Sheet2!CC:NO,$B4801,0),"")</f>
        <v/>
      </c>
    </row>
    <row r="4802" spans="1:17" x14ac:dyDescent="0.25">
      <c r="A4802" s="64">
        <f t="shared" si="595"/>
        <v>48</v>
      </c>
      <c r="B4802" s="64">
        <f t="shared" si="596"/>
        <v>484</v>
      </c>
      <c r="C4802" s="64">
        <f t="shared" si="597"/>
        <v>9</v>
      </c>
      <c r="D4802" s="64">
        <f t="shared" si="598"/>
        <v>480</v>
      </c>
      <c r="E4802" s="64">
        <f t="shared" si="599"/>
        <v>2396</v>
      </c>
      <c r="F4802" s="64" t="str">
        <f t="shared" si="592"/>
        <v/>
      </c>
      <c r="G4802" s="64" t="str">
        <f t="shared" si="593"/>
        <v/>
      </c>
      <c r="H4802" s="64" t="str">
        <f t="shared" si="594"/>
        <v/>
      </c>
      <c r="I4802" s="80" t="str">
        <f>IFERROR(VLOOKUP(D4802,Sheet2!A:B,2,0),"")</f>
        <v/>
      </c>
      <c r="J4802" s="64" t="str">
        <f>IFERROR(IF(I4802&lt;&gt;"",VLOOKUP(I4802,Sheet2!B:C,2,0),""),"")</f>
        <v/>
      </c>
      <c r="K4802" s="64" t="str">
        <f>IFERROR( IF(I4802&lt;&gt;"", HLOOKUP(L$2+$A4802,Sheet2!BX:NK,2,0),""),"")</f>
        <v/>
      </c>
      <c r="L4802" t="str">
        <f>IF(OR(HLOOKUP(L$2+$A4802,Sheet2!BX:NK,$B4802,0),HLOOKUP(L$2+$A4802,Sheet2!BX:NK,$B4802,0)&lt;&gt;""),HLOOKUP(L$2+$A4802,Sheet2!BX:NK,$B4802,0),"")</f>
        <v/>
      </c>
      <c r="M4802" t="str">
        <f>IF(OR(HLOOKUP(M$2+$A4802,Sheet2!BY:NL,$B4802,0),HLOOKUP(M$2+$A4802,Sheet2!BY:NL,$B4802,0)&lt;&gt;""),HLOOKUP(M$2+$A4802,Sheet2!BY:NL,$B4802,0),"")</f>
        <v/>
      </c>
      <c r="N4802" t="str">
        <f>IF(OR(HLOOKUP(N$2+$A4802,Sheet2!BZ:NM,$B4802,0),HLOOKUP(N$2+$A4802,Sheet2!BZ:NM,$B4802,0)&lt;&gt;""),HLOOKUP(N$2+$A4802,Sheet2!BZ:NM,$B4802,0),"")</f>
        <v/>
      </c>
      <c r="O4802" t="str">
        <f>IF(OR(HLOOKUP(O$2+$A4802,Sheet2!CA:NN,$B4802,0),HLOOKUP(O$2+$A4802,Sheet2!CA:NN,$B4802,0)&lt;&gt;""),HLOOKUP(O$2+$A4802,Sheet2!CA:NN,$B4802,0),"")</f>
        <v/>
      </c>
      <c r="P4802" t="str">
        <f>IF(OR(HLOOKUP(P$2+$A4802,Sheet2!CB:NO,$B4802,0),HLOOKUP(P$2+$A4802,Sheet2!CB:NO,$B4802,0)&lt;&gt;""),HLOOKUP(P$2+$A4802,Sheet2!CB:NO,$B4802,0),"")</f>
        <v/>
      </c>
      <c r="Q4802" t="str">
        <f>IF(OR(HLOOKUP(Q$2+$A4802,Sheet2!CC:NO,$B4802,0),HLOOKUP(Q$2+$A4802,Sheet2!CC:NO,$B4802,0)&lt;&gt;""),HLOOKUP(Q$2+$A4802,Sheet2!CC:NO,$B4802,0),"")</f>
        <v/>
      </c>
    </row>
    <row r="4803" spans="1:17" x14ac:dyDescent="0.25">
      <c r="A4803" s="64">
        <f t="shared" si="595"/>
        <v>54</v>
      </c>
      <c r="B4803" s="64">
        <f t="shared" si="596"/>
        <v>484</v>
      </c>
      <c r="C4803" s="64">
        <f t="shared" si="597"/>
        <v>10</v>
      </c>
      <c r="D4803" s="64">
        <f t="shared" si="598"/>
        <v>480</v>
      </c>
      <c r="E4803" s="64">
        <f t="shared" si="599"/>
        <v>2396</v>
      </c>
      <c r="F4803" s="64" t="str">
        <f t="shared" si="592"/>
        <v/>
      </c>
      <c r="G4803" s="64" t="str">
        <f t="shared" si="593"/>
        <v/>
      </c>
      <c r="H4803" s="64" t="str">
        <f t="shared" si="594"/>
        <v/>
      </c>
      <c r="I4803" s="80" t="str">
        <f>IFERROR(VLOOKUP(D4803,Sheet2!A:B,2,0),"")</f>
        <v/>
      </c>
      <c r="J4803" s="64" t="str">
        <f>IFERROR(IF(I4803&lt;&gt;"",VLOOKUP(I4803,Sheet2!B:C,2,0),""),"")</f>
        <v/>
      </c>
      <c r="K4803" s="64" t="str">
        <f>IFERROR( IF(I4803&lt;&gt;"", HLOOKUP(L$2+$A4803,Sheet2!BX:NK,2,0),""),"")</f>
        <v/>
      </c>
      <c r="L4803" t="str">
        <f>IF(OR(HLOOKUP(L$2+$A4803,Sheet2!BX:NK,$B4803,0),HLOOKUP(L$2+$A4803,Sheet2!BX:NK,$B4803,0)&lt;&gt;""),HLOOKUP(L$2+$A4803,Sheet2!BX:NK,$B4803,0),"")</f>
        <v/>
      </c>
      <c r="M4803" t="str">
        <f>IF(OR(HLOOKUP(M$2+$A4803,Sheet2!BY:NL,$B4803,0),HLOOKUP(M$2+$A4803,Sheet2!BY:NL,$B4803,0)&lt;&gt;""),HLOOKUP(M$2+$A4803,Sheet2!BY:NL,$B4803,0),"")</f>
        <v/>
      </c>
      <c r="N4803" t="str">
        <f>IF(OR(HLOOKUP(N$2+$A4803,Sheet2!BZ:NM,$B4803,0),HLOOKUP(N$2+$A4803,Sheet2!BZ:NM,$B4803,0)&lt;&gt;""),HLOOKUP(N$2+$A4803,Sheet2!BZ:NM,$B4803,0),"")</f>
        <v/>
      </c>
      <c r="O4803" t="str">
        <f>IF(OR(HLOOKUP(O$2+$A4803,Sheet2!CA:NN,$B4803,0),HLOOKUP(O$2+$A4803,Sheet2!CA:NN,$B4803,0)&lt;&gt;""),HLOOKUP(O$2+$A4803,Sheet2!CA:NN,$B4803,0),"")</f>
        <v/>
      </c>
      <c r="P4803" t="str">
        <f>IF(OR(HLOOKUP(P$2+$A4803,Sheet2!CB:NO,$B4803,0),HLOOKUP(P$2+$A4803,Sheet2!CB:NO,$B4803,0)&lt;&gt;""),HLOOKUP(P$2+$A4803,Sheet2!CB:NO,$B4803,0),"")</f>
        <v/>
      </c>
      <c r="Q4803" t="str">
        <f>IF(OR(HLOOKUP(Q$2+$A4803,Sheet2!CC:NO,$B4803,0),HLOOKUP(Q$2+$A4803,Sheet2!CC:NO,$B4803,0)&lt;&gt;""),HLOOKUP(Q$2+$A4803,Sheet2!CC:NO,$B4803,0),"")</f>
        <v/>
      </c>
    </row>
    <row r="4804" spans="1:17" x14ac:dyDescent="0.25">
      <c r="A4804" s="64">
        <f t="shared" si="595"/>
        <v>0</v>
      </c>
      <c r="B4804" s="64">
        <f t="shared" si="596"/>
        <v>485</v>
      </c>
      <c r="C4804" s="64">
        <f t="shared" si="597"/>
        <v>1</v>
      </c>
      <c r="D4804" s="64">
        <f t="shared" si="598"/>
        <v>481</v>
      </c>
      <c r="E4804" s="64">
        <f t="shared" si="599"/>
        <v>2401</v>
      </c>
      <c r="F4804" s="64" t="str">
        <f t="shared" si="592"/>
        <v/>
      </c>
      <c r="G4804" s="64" t="str">
        <f t="shared" si="593"/>
        <v/>
      </c>
      <c r="H4804" s="64" t="str">
        <f t="shared" si="594"/>
        <v/>
      </c>
      <c r="I4804" s="80" t="str">
        <f>IFERROR(VLOOKUP(D4804,Sheet2!A:B,2,0),"")</f>
        <v/>
      </c>
      <c r="J4804" s="64" t="str">
        <f>IFERROR(IF(I4804&lt;&gt;"",VLOOKUP(I4804,Sheet2!B:C,2,0),""),"")</f>
        <v/>
      </c>
      <c r="K4804" s="64" t="str">
        <f>IFERROR( IF(I4804&lt;&gt;"", HLOOKUP(L$2+$A4804,Sheet2!BX:NK,2,0),""),"")</f>
        <v/>
      </c>
      <c r="L4804" t="str">
        <f>IF(OR(HLOOKUP(L$2+$A4804,Sheet2!BX:NK,$B4804,0),HLOOKUP(L$2+$A4804,Sheet2!BX:NK,$B4804,0)&lt;&gt;""),HLOOKUP(L$2+$A4804,Sheet2!BX:NK,$B4804,0),"")</f>
        <v/>
      </c>
      <c r="M4804" t="str">
        <f>IF(OR(HLOOKUP(M$2+$A4804,Sheet2!BY:NL,$B4804,0),HLOOKUP(M$2+$A4804,Sheet2!BY:NL,$B4804,0)&lt;&gt;""),HLOOKUP(M$2+$A4804,Sheet2!BY:NL,$B4804,0),"")</f>
        <v/>
      </c>
      <c r="N4804" t="str">
        <f>IF(OR(HLOOKUP(N$2+$A4804,Sheet2!BZ:NM,$B4804,0),HLOOKUP(N$2+$A4804,Sheet2!BZ:NM,$B4804,0)&lt;&gt;""),HLOOKUP(N$2+$A4804,Sheet2!BZ:NM,$B4804,0),"")</f>
        <v/>
      </c>
      <c r="O4804" t="str">
        <f>IF(OR(HLOOKUP(O$2+$A4804,Sheet2!CA:NN,$B4804,0),HLOOKUP(O$2+$A4804,Sheet2!CA:NN,$B4804,0)&lt;&gt;""),HLOOKUP(O$2+$A4804,Sheet2!CA:NN,$B4804,0),"")</f>
        <v/>
      </c>
      <c r="P4804" t="str">
        <f>IF(OR(HLOOKUP(P$2+$A4804,Sheet2!CB:NO,$B4804,0),HLOOKUP(P$2+$A4804,Sheet2!CB:NO,$B4804,0)&lt;&gt;""),HLOOKUP(P$2+$A4804,Sheet2!CB:NO,$B4804,0),"")</f>
        <v/>
      </c>
      <c r="Q4804" t="str">
        <f>IF(OR(HLOOKUP(Q$2+$A4804,Sheet2!CC:NO,$B4804,0),HLOOKUP(Q$2+$A4804,Sheet2!CC:NO,$B4804,0)&lt;&gt;""),HLOOKUP(Q$2+$A4804,Sheet2!CC:NO,$B4804,0),"")</f>
        <v/>
      </c>
    </row>
    <row r="4805" spans="1:17" x14ac:dyDescent="0.25">
      <c r="A4805" s="64">
        <f t="shared" si="595"/>
        <v>6</v>
      </c>
      <c r="B4805" s="64">
        <f t="shared" si="596"/>
        <v>485</v>
      </c>
      <c r="C4805" s="64">
        <f t="shared" si="597"/>
        <v>2</v>
      </c>
      <c r="D4805" s="64">
        <f t="shared" si="598"/>
        <v>481</v>
      </c>
      <c r="E4805" s="64">
        <f t="shared" si="599"/>
        <v>2401</v>
      </c>
      <c r="F4805" s="64" t="str">
        <f t="shared" ref="F4805:F4868" si="600">IFERROR(IF(I4805&lt;&gt;"",IF(LEFT(K4805,2)="1-",1,2),""),"")</f>
        <v/>
      </c>
      <c r="G4805" s="64" t="str">
        <f t="shared" ref="G4805:G4868" si="601">IFERROR(IF(I4805&lt;&gt;"",MONTH( RIGHT(K4805,LEN(K4805)-FIND("-",K4805))),""),"")</f>
        <v/>
      </c>
      <c r="H4805" s="64" t="str">
        <f t="shared" ref="H4805:H4868" si="602">IFERROR(IF(I4805&lt;&gt;"",YEAR( RIGHT(K4805,LEN(K4805)-FIND("-",K4805))),""),"")</f>
        <v/>
      </c>
      <c r="I4805" s="80" t="str">
        <f>IFERROR(VLOOKUP(D4805,Sheet2!A:B,2,0),"")</f>
        <v/>
      </c>
      <c r="J4805" s="64" t="str">
        <f>IFERROR(IF(I4805&lt;&gt;"",VLOOKUP(I4805,Sheet2!B:C,2,0),""),"")</f>
        <v/>
      </c>
      <c r="K4805" s="64" t="str">
        <f>IFERROR( IF(I4805&lt;&gt;"", HLOOKUP(L$2+$A4805,Sheet2!BX:NK,2,0),""),"")</f>
        <v/>
      </c>
      <c r="L4805" t="str">
        <f>IF(OR(HLOOKUP(L$2+$A4805,Sheet2!BX:NK,$B4805,0),HLOOKUP(L$2+$A4805,Sheet2!BX:NK,$B4805,0)&lt;&gt;""),HLOOKUP(L$2+$A4805,Sheet2!BX:NK,$B4805,0),"")</f>
        <v/>
      </c>
      <c r="M4805" t="str">
        <f>IF(OR(HLOOKUP(M$2+$A4805,Sheet2!BY:NL,$B4805,0),HLOOKUP(M$2+$A4805,Sheet2!BY:NL,$B4805,0)&lt;&gt;""),HLOOKUP(M$2+$A4805,Sheet2!BY:NL,$B4805,0),"")</f>
        <v/>
      </c>
      <c r="N4805" t="str">
        <f>IF(OR(HLOOKUP(N$2+$A4805,Sheet2!BZ:NM,$B4805,0),HLOOKUP(N$2+$A4805,Sheet2!BZ:NM,$B4805,0)&lt;&gt;""),HLOOKUP(N$2+$A4805,Sheet2!BZ:NM,$B4805,0),"")</f>
        <v/>
      </c>
      <c r="O4805" t="str">
        <f>IF(OR(HLOOKUP(O$2+$A4805,Sheet2!CA:NN,$B4805,0),HLOOKUP(O$2+$A4805,Sheet2!CA:NN,$B4805,0)&lt;&gt;""),HLOOKUP(O$2+$A4805,Sheet2!CA:NN,$B4805,0),"")</f>
        <v/>
      </c>
      <c r="P4805" t="str">
        <f>IF(OR(HLOOKUP(P$2+$A4805,Sheet2!CB:NO,$B4805,0),HLOOKUP(P$2+$A4805,Sheet2!CB:NO,$B4805,0)&lt;&gt;""),HLOOKUP(P$2+$A4805,Sheet2!CB:NO,$B4805,0),"")</f>
        <v/>
      </c>
      <c r="Q4805" t="str">
        <f>IF(OR(HLOOKUP(Q$2+$A4805,Sheet2!CC:NO,$B4805,0),HLOOKUP(Q$2+$A4805,Sheet2!CC:NO,$B4805,0)&lt;&gt;""),HLOOKUP(Q$2+$A4805,Sheet2!CC:NO,$B4805,0),"")</f>
        <v/>
      </c>
    </row>
    <row r="4806" spans="1:17" x14ac:dyDescent="0.25">
      <c r="A4806" s="64">
        <f t="shared" ref="A4806:A4869" si="603">IF(C4806&lt;&gt;1,A4805+6,0)</f>
        <v>12</v>
      </c>
      <c r="B4806" s="64">
        <f t="shared" ref="B4806:B4869" si="604">IF(C4806&lt;&gt;1,B4805,B4805+1)</f>
        <v>485</v>
      </c>
      <c r="C4806" s="64">
        <f t="shared" ref="C4806:C4869" si="605">IF($C$3-C4805=0,1,C4805+1)</f>
        <v>3</v>
      </c>
      <c r="D4806" s="64">
        <f t="shared" ref="D4806:D4869" si="606">IF(C4806=1,D4805+1,D4805)</f>
        <v>481</v>
      </c>
      <c r="E4806" s="64">
        <f t="shared" ref="E4806:E4869" si="607">IF(D4806&lt;&gt;D4805,E4805+5,E4805)</f>
        <v>2401</v>
      </c>
      <c r="F4806" s="64" t="str">
        <f t="shared" si="600"/>
        <v/>
      </c>
      <c r="G4806" s="64" t="str">
        <f t="shared" si="601"/>
        <v/>
      </c>
      <c r="H4806" s="64" t="str">
        <f t="shared" si="602"/>
        <v/>
      </c>
      <c r="I4806" s="80" t="str">
        <f>IFERROR(VLOOKUP(D4806,Sheet2!A:B,2,0),"")</f>
        <v/>
      </c>
      <c r="J4806" s="64" t="str">
        <f>IFERROR(IF(I4806&lt;&gt;"",VLOOKUP(I4806,Sheet2!B:C,2,0),""),"")</f>
        <v/>
      </c>
      <c r="K4806" s="64" t="str">
        <f>IFERROR( IF(I4806&lt;&gt;"", HLOOKUP(L$2+$A4806,Sheet2!BX:NK,2,0),""),"")</f>
        <v/>
      </c>
      <c r="L4806" t="str">
        <f>IF(OR(HLOOKUP(L$2+$A4806,Sheet2!BX:NK,$B4806,0),HLOOKUP(L$2+$A4806,Sheet2!BX:NK,$B4806,0)&lt;&gt;""),HLOOKUP(L$2+$A4806,Sheet2!BX:NK,$B4806,0),"")</f>
        <v/>
      </c>
      <c r="M4806" t="str">
        <f>IF(OR(HLOOKUP(M$2+$A4806,Sheet2!BY:NL,$B4806,0),HLOOKUP(M$2+$A4806,Sheet2!BY:NL,$B4806,0)&lt;&gt;""),HLOOKUP(M$2+$A4806,Sheet2!BY:NL,$B4806,0),"")</f>
        <v/>
      </c>
      <c r="N4806" t="str">
        <f>IF(OR(HLOOKUP(N$2+$A4806,Sheet2!BZ:NM,$B4806,0),HLOOKUP(N$2+$A4806,Sheet2!BZ:NM,$B4806,0)&lt;&gt;""),HLOOKUP(N$2+$A4806,Sheet2!BZ:NM,$B4806,0),"")</f>
        <v/>
      </c>
      <c r="O4806" t="str">
        <f>IF(OR(HLOOKUP(O$2+$A4806,Sheet2!CA:NN,$B4806,0),HLOOKUP(O$2+$A4806,Sheet2!CA:NN,$B4806,0)&lt;&gt;""),HLOOKUP(O$2+$A4806,Sheet2!CA:NN,$B4806,0),"")</f>
        <v/>
      </c>
      <c r="P4806" t="str">
        <f>IF(OR(HLOOKUP(P$2+$A4806,Sheet2!CB:NO,$B4806,0),HLOOKUP(P$2+$A4806,Sheet2!CB:NO,$B4806,0)&lt;&gt;""),HLOOKUP(P$2+$A4806,Sheet2!CB:NO,$B4806,0),"")</f>
        <v/>
      </c>
      <c r="Q4806" t="str">
        <f>IF(OR(HLOOKUP(Q$2+$A4806,Sheet2!CC:NO,$B4806,0),HLOOKUP(Q$2+$A4806,Sheet2!CC:NO,$B4806,0)&lt;&gt;""),HLOOKUP(Q$2+$A4806,Sheet2!CC:NO,$B4806,0),"")</f>
        <v/>
      </c>
    </row>
    <row r="4807" spans="1:17" x14ac:dyDescent="0.25">
      <c r="A4807" s="64">
        <f t="shared" si="603"/>
        <v>18</v>
      </c>
      <c r="B4807" s="64">
        <f t="shared" si="604"/>
        <v>485</v>
      </c>
      <c r="C4807" s="64">
        <f t="shared" si="605"/>
        <v>4</v>
      </c>
      <c r="D4807" s="64">
        <f t="shared" si="606"/>
        <v>481</v>
      </c>
      <c r="E4807" s="64">
        <f t="shared" si="607"/>
        <v>2401</v>
      </c>
      <c r="F4807" s="64" t="str">
        <f t="shared" si="600"/>
        <v/>
      </c>
      <c r="G4807" s="64" t="str">
        <f t="shared" si="601"/>
        <v/>
      </c>
      <c r="H4807" s="64" t="str">
        <f t="shared" si="602"/>
        <v/>
      </c>
      <c r="I4807" s="80" t="str">
        <f>IFERROR(VLOOKUP(D4807,Sheet2!A:B,2,0),"")</f>
        <v/>
      </c>
      <c r="J4807" s="64" t="str">
        <f>IFERROR(IF(I4807&lt;&gt;"",VLOOKUP(I4807,Sheet2!B:C,2,0),""),"")</f>
        <v/>
      </c>
      <c r="K4807" s="64" t="str">
        <f>IFERROR( IF(I4807&lt;&gt;"", HLOOKUP(L$2+$A4807,Sheet2!BX:NK,2,0),""),"")</f>
        <v/>
      </c>
      <c r="L4807" t="str">
        <f>IF(OR(HLOOKUP(L$2+$A4807,Sheet2!BX:NK,$B4807,0),HLOOKUP(L$2+$A4807,Sheet2!BX:NK,$B4807,0)&lt;&gt;""),HLOOKUP(L$2+$A4807,Sheet2!BX:NK,$B4807,0),"")</f>
        <v/>
      </c>
      <c r="M4807" t="str">
        <f>IF(OR(HLOOKUP(M$2+$A4807,Sheet2!BY:NL,$B4807,0),HLOOKUP(M$2+$A4807,Sheet2!BY:NL,$B4807,0)&lt;&gt;""),HLOOKUP(M$2+$A4807,Sheet2!BY:NL,$B4807,0),"")</f>
        <v/>
      </c>
      <c r="N4807" t="str">
        <f>IF(OR(HLOOKUP(N$2+$A4807,Sheet2!BZ:NM,$B4807,0),HLOOKUP(N$2+$A4807,Sheet2!BZ:NM,$B4807,0)&lt;&gt;""),HLOOKUP(N$2+$A4807,Sheet2!BZ:NM,$B4807,0),"")</f>
        <v/>
      </c>
      <c r="O4807" t="str">
        <f>IF(OR(HLOOKUP(O$2+$A4807,Sheet2!CA:NN,$B4807,0),HLOOKUP(O$2+$A4807,Sheet2!CA:NN,$B4807,0)&lt;&gt;""),HLOOKUP(O$2+$A4807,Sheet2!CA:NN,$B4807,0),"")</f>
        <v/>
      </c>
      <c r="P4807" t="str">
        <f>IF(OR(HLOOKUP(P$2+$A4807,Sheet2!CB:NO,$B4807,0),HLOOKUP(P$2+$A4807,Sheet2!CB:NO,$B4807,0)&lt;&gt;""),HLOOKUP(P$2+$A4807,Sheet2!CB:NO,$B4807,0),"")</f>
        <v/>
      </c>
      <c r="Q4807" t="str">
        <f>IF(OR(HLOOKUP(Q$2+$A4807,Sheet2!CC:NO,$B4807,0),HLOOKUP(Q$2+$A4807,Sheet2!CC:NO,$B4807,0)&lt;&gt;""),HLOOKUP(Q$2+$A4807,Sheet2!CC:NO,$B4807,0),"")</f>
        <v/>
      </c>
    </row>
    <row r="4808" spans="1:17" x14ac:dyDescent="0.25">
      <c r="A4808" s="64">
        <f t="shared" si="603"/>
        <v>24</v>
      </c>
      <c r="B4808" s="64">
        <f t="shared" si="604"/>
        <v>485</v>
      </c>
      <c r="C4808" s="64">
        <f t="shared" si="605"/>
        <v>5</v>
      </c>
      <c r="D4808" s="64">
        <f t="shared" si="606"/>
        <v>481</v>
      </c>
      <c r="E4808" s="64">
        <f t="shared" si="607"/>
        <v>2401</v>
      </c>
      <c r="F4808" s="64" t="str">
        <f t="shared" si="600"/>
        <v/>
      </c>
      <c r="G4808" s="64" t="str">
        <f t="shared" si="601"/>
        <v/>
      </c>
      <c r="H4808" s="64" t="str">
        <f t="shared" si="602"/>
        <v/>
      </c>
      <c r="I4808" s="80" t="str">
        <f>IFERROR(VLOOKUP(D4808,Sheet2!A:B,2,0),"")</f>
        <v/>
      </c>
      <c r="J4808" s="64" t="str">
        <f>IFERROR(IF(I4808&lt;&gt;"",VLOOKUP(I4808,Sheet2!B:C,2,0),""),"")</f>
        <v/>
      </c>
      <c r="K4808" s="64" t="str">
        <f>IFERROR( IF(I4808&lt;&gt;"", HLOOKUP(L$2+$A4808,Sheet2!BX:NK,2,0),""),"")</f>
        <v/>
      </c>
      <c r="L4808" t="str">
        <f>IF(OR(HLOOKUP(L$2+$A4808,Sheet2!BX:NK,$B4808,0),HLOOKUP(L$2+$A4808,Sheet2!BX:NK,$B4808,0)&lt;&gt;""),HLOOKUP(L$2+$A4808,Sheet2!BX:NK,$B4808,0),"")</f>
        <v/>
      </c>
      <c r="M4808" t="str">
        <f>IF(OR(HLOOKUP(M$2+$A4808,Sheet2!BY:NL,$B4808,0),HLOOKUP(M$2+$A4808,Sheet2!BY:NL,$B4808,0)&lt;&gt;""),HLOOKUP(M$2+$A4808,Sheet2!BY:NL,$B4808,0),"")</f>
        <v/>
      </c>
      <c r="N4808" t="str">
        <f>IF(OR(HLOOKUP(N$2+$A4808,Sheet2!BZ:NM,$B4808,0),HLOOKUP(N$2+$A4808,Sheet2!BZ:NM,$B4808,0)&lt;&gt;""),HLOOKUP(N$2+$A4808,Sheet2!BZ:NM,$B4808,0),"")</f>
        <v/>
      </c>
      <c r="O4808" t="str">
        <f>IF(OR(HLOOKUP(O$2+$A4808,Sheet2!CA:NN,$B4808,0),HLOOKUP(O$2+$A4808,Sheet2!CA:NN,$B4808,0)&lt;&gt;""),HLOOKUP(O$2+$A4808,Sheet2!CA:NN,$B4808,0),"")</f>
        <v/>
      </c>
      <c r="P4808" t="str">
        <f>IF(OR(HLOOKUP(P$2+$A4808,Sheet2!CB:NO,$B4808,0),HLOOKUP(P$2+$A4808,Sheet2!CB:NO,$B4808,0)&lt;&gt;""),HLOOKUP(P$2+$A4808,Sheet2!CB:NO,$B4808,0),"")</f>
        <v/>
      </c>
      <c r="Q4808" t="str">
        <f>IF(OR(HLOOKUP(Q$2+$A4808,Sheet2!CC:NO,$B4808,0),HLOOKUP(Q$2+$A4808,Sheet2!CC:NO,$B4808,0)&lt;&gt;""),HLOOKUP(Q$2+$A4808,Sheet2!CC:NO,$B4808,0),"")</f>
        <v/>
      </c>
    </row>
    <row r="4809" spans="1:17" x14ac:dyDescent="0.25">
      <c r="A4809" s="64">
        <f t="shared" si="603"/>
        <v>30</v>
      </c>
      <c r="B4809" s="64">
        <f t="shared" si="604"/>
        <v>485</v>
      </c>
      <c r="C4809" s="64">
        <f t="shared" si="605"/>
        <v>6</v>
      </c>
      <c r="D4809" s="64">
        <f t="shared" si="606"/>
        <v>481</v>
      </c>
      <c r="E4809" s="64">
        <f t="shared" si="607"/>
        <v>2401</v>
      </c>
      <c r="F4809" s="64" t="str">
        <f t="shared" si="600"/>
        <v/>
      </c>
      <c r="G4809" s="64" t="str">
        <f t="shared" si="601"/>
        <v/>
      </c>
      <c r="H4809" s="64" t="str">
        <f t="shared" si="602"/>
        <v/>
      </c>
      <c r="I4809" s="80" t="str">
        <f>IFERROR(VLOOKUP(D4809,Sheet2!A:B,2,0),"")</f>
        <v/>
      </c>
      <c r="J4809" s="64" t="str">
        <f>IFERROR(IF(I4809&lt;&gt;"",VLOOKUP(I4809,Sheet2!B:C,2,0),""),"")</f>
        <v/>
      </c>
      <c r="K4809" s="64" t="str">
        <f>IFERROR( IF(I4809&lt;&gt;"", HLOOKUP(L$2+$A4809,Sheet2!BX:NK,2,0),""),"")</f>
        <v/>
      </c>
      <c r="L4809" t="str">
        <f>IF(OR(HLOOKUP(L$2+$A4809,Sheet2!BX:NK,$B4809,0),HLOOKUP(L$2+$A4809,Sheet2!BX:NK,$B4809,0)&lt;&gt;""),HLOOKUP(L$2+$A4809,Sheet2!BX:NK,$B4809,0),"")</f>
        <v/>
      </c>
      <c r="M4809" t="str">
        <f>IF(OR(HLOOKUP(M$2+$A4809,Sheet2!BY:NL,$B4809,0),HLOOKUP(M$2+$A4809,Sheet2!BY:NL,$B4809,0)&lt;&gt;""),HLOOKUP(M$2+$A4809,Sheet2!BY:NL,$B4809,0),"")</f>
        <v/>
      </c>
      <c r="N4809" t="str">
        <f>IF(OR(HLOOKUP(N$2+$A4809,Sheet2!BZ:NM,$B4809,0),HLOOKUP(N$2+$A4809,Sheet2!BZ:NM,$B4809,0)&lt;&gt;""),HLOOKUP(N$2+$A4809,Sheet2!BZ:NM,$B4809,0),"")</f>
        <v/>
      </c>
      <c r="O4809" t="str">
        <f>IF(OR(HLOOKUP(O$2+$A4809,Sheet2!CA:NN,$B4809,0),HLOOKUP(O$2+$A4809,Sheet2!CA:NN,$B4809,0)&lt;&gt;""),HLOOKUP(O$2+$A4809,Sheet2!CA:NN,$B4809,0),"")</f>
        <v/>
      </c>
      <c r="P4809" t="str">
        <f>IF(OR(HLOOKUP(P$2+$A4809,Sheet2!CB:NO,$B4809,0),HLOOKUP(P$2+$A4809,Sheet2!CB:NO,$B4809,0)&lt;&gt;""),HLOOKUP(P$2+$A4809,Sheet2!CB:NO,$B4809,0),"")</f>
        <v/>
      </c>
      <c r="Q4809" t="str">
        <f>IF(OR(HLOOKUP(Q$2+$A4809,Sheet2!CC:NO,$B4809,0),HLOOKUP(Q$2+$A4809,Sheet2!CC:NO,$B4809,0)&lt;&gt;""),HLOOKUP(Q$2+$A4809,Sheet2!CC:NO,$B4809,0),"")</f>
        <v/>
      </c>
    </row>
    <row r="4810" spans="1:17" x14ac:dyDescent="0.25">
      <c r="A4810" s="64">
        <f t="shared" si="603"/>
        <v>36</v>
      </c>
      <c r="B4810" s="64">
        <f t="shared" si="604"/>
        <v>485</v>
      </c>
      <c r="C4810" s="64">
        <f t="shared" si="605"/>
        <v>7</v>
      </c>
      <c r="D4810" s="64">
        <f t="shared" si="606"/>
        <v>481</v>
      </c>
      <c r="E4810" s="64">
        <f t="shared" si="607"/>
        <v>2401</v>
      </c>
      <c r="F4810" s="64" t="str">
        <f t="shared" si="600"/>
        <v/>
      </c>
      <c r="G4810" s="64" t="str">
        <f t="shared" si="601"/>
        <v/>
      </c>
      <c r="H4810" s="64" t="str">
        <f t="shared" si="602"/>
        <v/>
      </c>
      <c r="I4810" s="80" t="str">
        <f>IFERROR(VLOOKUP(D4810,Sheet2!A:B,2,0),"")</f>
        <v/>
      </c>
      <c r="J4810" s="64" t="str">
        <f>IFERROR(IF(I4810&lt;&gt;"",VLOOKUP(I4810,Sheet2!B:C,2,0),""),"")</f>
        <v/>
      </c>
      <c r="K4810" s="64" t="str">
        <f>IFERROR( IF(I4810&lt;&gt;"", HLOOKUP(L$2+$A4810,Sheet2!BX:NK,2,0),""),"")</f>
        <v/>
      </c>
      <c r="L4810" t="str">
        <f>IF(OR(HLOOKUP(L$2+$A4810,Sheet2!BX:NK,$B4810,0),HLOOKUP(L$2+$A4810,Sheet2!BX:NK,$B4810,0)&lt;&gt;""),HLOOKUP(L$2+$A4810,Sheet2!BX:NK,$B4810,0),"")</f>
        <v/>
      </c>
      <c r="M4810" t="str">
        <f>IF(OR(HLOOKUP(M$2+$A4810,Sheet2!BY:NL,$B4810,0),HLOOKUP(M$2+$A4810,Sheet2!BY:NL,$B4810,0)&lt;&gt;""),HLOOKUP(M$2+$A4810,Sheet2!BY:NL,$B4810,0),"")</f>
        <v/>
      </c>
      <c r="N4810" t="str">
        <f>IF(OR(HLOOKUP(N$2+$A4810,Sheet2!BZ:NM,$B4810,0),HLOOKUP(N$2+$A4810,Sheet2!BZ:NM,$B4810,0)&lt;&gt;""),HLOOKUP(N$2+$A4810,Sheet2!BZ:NM,$B4810,0),"")</f>
        <v/>
      </c>
      <c r="O4810" t="str">
        <f>IF(OR(HLOOKUP(O$2+$A4810,Sheet2!CA:NN,$B4810,0),HLOOKUP(O$2+$A4810,Sheet2!CA:NN,$B4810,0)&lt;&gt;""),HLOOKUP(O$2+$A4810,Sheet2!CA:NN,$B4810,0),"")</f>
        <v/>
      </c>
      <c r="P4810" t="str">
        <f>IF(OR(HLOOKUP(P$2+$A4810,Sheet2!CB:NO,$B4810,0),HLOOKUP(P$2+$A4810,Sheet2!CB:NO,$B4810,0)&lt;&gt;""),HLOOKUP(P$2+$A4810,Sheet2!CB:NO,$B4810,0),"")</f>
        <v/>
      </c>
      <c r="Q4810" t="str">
        <f>IF(OR(HLOOKUP(Q$2+$A4810,Sheet2!CC:NO,$B4810,0),HLOOKUP(Q$2+$A4810,Sheet2!CC:NO,$B4810,0)&lt;&gt;""),HLOOKUP(Q$2+$A4810,Sheet2!CC:NO,$B4810,0),"")</f>
        <v/>
      </c>
    </row>
    <row r="4811" spans="1:17" x14ac:dyDescent="0.25">
      <c r="A4811" s="64">
        <f t="shared" si="603"/>
        <v>42</v>
      </c>
      <c r="B4811" s="64">
        <f t="shared" si="604"/>
        <v>485</v>
      </c>
      <c r="C4811" s="64">
        <f t="shared" si="605"/>
        <v>8</v>
      </c>
      <c r="D4811" s="64">
        <f t="shared" si="606"/>
        <v>481</v>
      </c>
      <c r="E4811" s="64">
        <f t="shared" si="607"/>
        <v>2401</v>
      </c>
      <c r="F4811" s="64" t="str">
        <f t="shared" si="600"/>
        <v/>
      </c>
      <c r="G4811" s="64" t="str">
        <f t="shared" si="601"/>
        <v/>
      </c>
      <c r="H4811" s="64" t="str">
        <f t="shared" si="602"/>
        <v/>
      </c>
      <c r="I4811" s="80" t="str">
        <f>IFERROR(VLOOKUP(D4811,Sheet2!A:B,2,0),"")</f>
        <v/>
      </c>
      <c r="J4811" s="64" t="str">
        <f>IFERROR(IF(I4811&lt;&gt;"",VLOOKUP(I4811,Sheet2!B:C,2,0),""),"")</f>
        <v/>
      </c>
      <c r="K4811" s="64" t="str">
        <f>IFERROR( IF(I4811&lt;&gt;"", HLOOKUP(L$2+$A4811,Sheet2!BX:NK,2,0),""),"")</f>
        <v/>
      </c>
      <c r="L4811" t="str">
        <f>IF(OR(HLOOKUP(L$2+$A4811,Sheet2!BX:NK,$B4811,0),HLOOKUP(L$2+$A4811,Sheet2!BX:NK,$B4811,0)&lt;&gt;""),HLOOKUP(L$2+$A4811,Sheet2!BX:NK,$B4811,0),"")</f>
        <v/>
      </c>
      <c r="M4811" t="str">
        <f>IF(OR(HLOOKUP(M$2+$A4811,Sheet2!BY:NL,$B4811,0),HLOOKUP(M$2+$A4811,Sheet2!BY:NL,$B4811,0)&lt;&gt;""),HLOOKUP(M$2+$A4811,Sheet2!BY:NL,$B4811,0),"")</f>
        <v/>
      </c>
      <c r="N4811" t="str">
        <f>IF(OR(HLOOKUP(N$2+$A4811,Sheet2!BZ:NM,$B4811,0),HLOOKUP(N$2+$A4811,Sheet2!BZ:NM,$B4811,0)&lt;&gt;""),HLOOKUP(N$2+$A4811,Sheet2!BZ:NM,$B4811,0),"")</f>
        <v/>
      </c>
      <c r="O4811" t="str">
        <f>IF(OR(HLOOKUP(O$2+$A4811,Sheet2!CA:NN,$B4811,0),HLOOKUP(O$2+$A4811,Sheet2!CA:NN,$B4811,0)&lt;&gt;""),HLOOKUP(O$2+$A4811,Sheet2!CA:NN,$B4811,0),"")</f>
        <v/>
      </c>
      <c r="P4811" t="str">
        <f>IF(OR(HLOOKUP(P$2+$A4811,Sheet2!CB:NO,$B4811,0),HLOOKUP(P$2+$A4811,Sheet2!CB:NO,$B4811,0)&lt;&gt;""),HLOOKUP(P$2+$A4811,Sheet2!CB:NO,$B4811,0),"")</f>
        <v/>
      </c>
      <c r="Q4811" t="str">
        <f>IF(OR(HLOOKUP(Q$2+$A4811,Sheet2!CC:NO,$B4811,0),HLOOKUP(Q$2+$A4811,Sheet2!CC:NO,$B4811,0)&lt;&gt;""),HLOOKUP(Q$2+$A4811,Sheet2!CC:NO,$B4811,0),"")</f>
        <v/>
      </c>
    </row>
    <row r="4812" spans="1:17" x14ac:dyDescent="0.25">
      <c r="A4812" s="64">
        <f t="shared" si="603"/>
        <v>48</v>
      </c>
      <c r="B4812" s="64">
        <f t="shared" si="604"/>
        <v>485</v>
      </c>
      <c r="C4812" s="64">
        <f t="shared" si="605"/>
        <v>9</v>
      </c>
      <c r="D4812" s="64">
        <f t="shared" si="606"/>
        <v>481</v>
      </c>
      <c r="E4812" s="64">
        <f t="shared" si="607"/>
        <v>2401</v>
      </c>
      <c r="F4812" s="64" t="str">
        <f t="shared" si="600"/>
        <v/>
      </c>
      <c r="G4812" s="64" t="str">
        <f t="shared" si="601"/>
        <v/>
      </c>
      <c r="H4812" s="64" t="str">
        <f t="shared" si="602"/>
        <v/>
      </c>
      <c r="I4812" s="80" t="str">
        <f>IFERROR(VLOOKUP(D4812,Sheet2!A:B,2,0),"")</f>
        <v/>
      </c>
      <c r="J4812" s="64" t="str">
        <f>IFERROR(IF(I4812&lt;&gt;"",VLOOKUP(I4812,Sheet2!B:C,2,0),""),"")</f>
        <v/>
      </c>
      <c r="K4812" s="64" t="str">
        <f>IFERROR( IF(I4812&lt;&gt;"", HLOOKUP(L$2+$A4812,Sheet2!BX:NK,2,0),""),"")</f>
        <v/>
      </c>
      <c r="L4812" t="str">
        <f>IF(OR(HLOOKUP(L$2+$A4812,Sheet2!BX:NK,$B4812,0),HLOOKUP(L$2+$A4812,Sheet2!BX:NK,$B4812,0)&lt;&gt;""),HLOOKUP(L$2+$A4812,Sheet2!BX:NK,$B4812,0),"")</f>
        <v/>
      </c>
      <c r="M4812" t="str">
        <f>IF(OR(HLOOKUP(M$2+$A4812,Sheet2!BY:NL,$B4812,0),HLOOKUP(M$2+$A4812,Sheet2!BY:NL,$B4812,0)&lt;&gt;""),HLOOKUP(M$2+$A4812,Sheet2!BY:NL,$B4812,0),"")</f>
        <v/>
      </c>
      <c r="N4812" t="str">
        <f>IF(OR(HLOOKUP(N$2+$A4812,Sheet2!BZ:NM,$B4812,0),HLOOKUP(N$2+$A4812,Sheet2!BZ:NM,$B4812,0)&lt;&gt;""),HLOOKUP(N$2+$A4812,Sheet2!BZ:NM,$B4812,0),"")</f>
        <v/>
      </c>
      <c r="O4812" t="str">
        <f>IF(OR(HLOOKUP(O$2+$A4812,Sheet2!CA:NN,$B4812,0),HLOOKUP(O$2+$A4812,Sheet2!CA:NN,$B4812,0)&lt;&gt;""),HLOOKUP(O$2+$A4812,Sheet2!CA:NN,$B4812,0),"")</f>
        <v/>
      </c>
      <c r="P4812" t="str">
        <f>IF(OR(HLOOKUP(P$2+$A4812,Sheet2!CB:NO,$B4812,0),HLOOKUP(P$2+$A4812,Sheet2!CB:NO,$B4812,0)&lt;&gt;""),HLOOKUP(P$2+$A4812,Sheet2!CB:NO,$B4812,0),"")</f>
        <v/>
      </c>
      <c r="Q4812" t="str">
        <f>IF(OR(HLOOKUP(Q$2+$A4812,Sheet2!CC:NO,$B4812,0),HLOOKUP(Q$2+$A4812,Sheet2!CC:NO,$B4812,0)&lt;&gt;""),HLOOKUP(Q$2+$A4812,Sheet2!CC:NO,$B4812,0),"")</f>
        <v/>
      </c>
    </row>
    <row r="4813" spans="1:17" x14ac:dyDescent="0.25">
      <c r="A4813" s="64">
        <f t="shared" si="603"/>
        <v>54</v>
      </c>
      <c r="B4813" s="64">
        <f t="shared" si="604"/>
        <v>485</v>
      </c>
      <c r="C4813" s="64">
        <f t="shared" si="605"/>
        <v>10</v>
      </c>
      <c r="D4813" s="64">
        <f t="shared" si="606"/>
        <v>481</v>
      </c>
      <c r="E4813" s="64">
        <f t="shared" si="607"/>
        <v>2401</v>
      </c>
      <c r="F4813" s="64" t="str">
        <f t="shared" si="600"/>
        <v/>
      </c>
      <c r="G4813" s="64" t="str">
        <f t="shared" si="601"/>
        <v/>
      </c>
      <c r="H4813" s="64" t="str">
        <f t="shared" si="602"/>
        <v/>
      </c>
      <c r="I4813" s="80" t="str">
        <f>IFERROR(VLOOKUP(D4813,Sheet2!A:B,2,0),"")</f>
        <v/>
      </c>
      <c r="J4813" s="64" t="str">
        <f>IFERROR(IF(I4813&lt;&gt;"",VLOOKUP(I4813,Sheet2!B:C,2,0),""),"")</f>
        <v/>
      </c>
      <c r="K4813" s="64" t="str">
        <f>IFERROR( IF(I4813&lt;&gt;"", HLOOKUP(L$2+$A4813,Sheet2!BX:NK,2,0),""),"")</f>
        <v/>
      </c>
      <c r="L4813" t="str">
        <f>IF(OR(HLOOKUP(L$2+$A4813,Sheet2!BX:NK,$B4813,0),HLOOKUP(L$2+$A4813,Sheet2!BX:NK,$B4813,0)&lt;&gt;""),HLOOKUP(L$2+$A4813,Sheet2!BX:NK,$B4813,0),"")</f>
        <v/>
      </c>
      <c r="M4813" t="str">
        <f>IF(OR(HLOOKUP(M$2+$A4813,Sheet2!BY:NL,$B4813,0),HLOOKUP(M$2+$A4813,Sheet2!BY:NL,$B4813,0)&lt;&gt;""),HLOOKUP(M$2+$A4813,Sheet2!BY:NL,$B4813,0),"")</f>
        <v/>
      </c>
      <c r="N4813" t="str">
        <f>IF(OR(HLOOKUP(N$2+$A4813,Sheet2!BZ:NM,$B4813,0),HLOOKUP(N$2+$A4813,Sheet2!BZ:NM,$B4813,0)&lt;&gt;""),HLOOKUP(N$2+$A4813,Sheet2!BZ:NM,$B4813,0),"")</f>
        <v/>
      </c>
      <c r="O4813" t="str">
        <f>IF(OR(HLOOKUP(O$2+$A4813,Sheet2!CA:NN,$B4813,0),HLOOKUP(O$2+$A4813,Sheet2!CA:NN,$B4813,0)&lt;&gt;""),HLOOKUP(O$2+$A4813,Sheet2!CA:NN,$B4813,0),"")</f>
        <v/>
      </c>
      <c r="P4813" t="str">
        <f>IF(OR(HLOOKUP(P$2+$A4813,Sheet2!CB:NO,$B4813,0),HLOOKUP(P$2+$A4813,Sheet2!CB:NO,$B4813,0)&lt;&gt;""),HLOOKUP(P$2+$A4813,Sheet2!CB:NO,$B4813,0),"")</f>
        <v/>
      </c>
      <c r="Q4813" t="str">
        <f>IF(OR(HLOOKUP(Q$2+$A4813,Sheet2!CC:NO,$B4813,0),HLOOKUP(Q$2+$A4813,Sheet2!CC:NO,$B4813,0)&lt;&gt;""),HLOOKUP(Q$2+$A4813,Sheet2!CC:NO,$B4813,0),"")</f>
        <v/>
      </c>
    </row>
    <row r="4814" spans="1:17" x14ac:dyDescent="0.25">
      <c r="A4814" s="64">
        <f t="shared" si="603"/>
        <v>0</v>
      </c>
      <c r="B4814" s="64">
        <f t="shared" si="604"/>
        <v>486</v>
      </c>
      <c r="C4814" s="64">
        <f t="shared" si="605"/>
        <v>1</v>
      </c>
      <c r="D4814" s="64">
        <f t="shared" si="606"/>
        <v>482</v>
      </c>
      <c r="E4814" s="64">
        <f t="shared" si="607"/>
        <v>2406</v>
      </c>
      <c r="F4814" s="64" t="str">
        <f t="shared" si="600"/>
        <v/>
      </c>
      <c r="G4814" s="64" t="str">
        <f t="shared" si="601"/>
        <v/>
      </c>
      <c r="H4814" s="64" t="str">
        <f t="shared" si="602"/>
        <v/>
      </c>
      <c r="I4814" s="80" t="str">
        <f>IFERROR(VLOOKUP(D4814,Sheet2!A:B,2,0),"")</f>
        <v/>
      </c>
      <c r="J4814" s="64" t="str">
        <f>IFERROR(IF(I4814&lt;&gt;"",VLOOKUP(I4814,Sheet2!B:C,2,0),""),"")</f>
        <v/>
      </c>
      <c r="K4814" s="64" t="str">
        <f>IFERROR( IF(I4814&lt;&gt;"", HLOOKUP(L$2+$A4814,Sheet2!BX:NK,2,0),""),"")</f>
        <v/>
      </c>
      <c r="L4814" t="str">
        <f>IF(OR(HLOOKUP(L$2+$A4814,Sheet2!BX:NK,$B4814,0),HLOOKUP(L$2+$A4814,Sheet2!BX:NK,$B4814,0)&lt;&gt;""),HLOOKUP(L$2+$A4814,Sheet2!BX:NK,$B4814,0),"")</f>
        <v/>
      </c>
      <c r="M4814" t="str">
        <f>IF(OR(HLOOKUP(M$2+$A4814,Sheet2!BY:NL,$B4814,0),HLOOKUP(M$2+$A4814,Sheet2!BY:NL,$B4814,0)&lt;&gt;""),HLOOKUP(M$2+$A4814,Sheet2!BY:NL,$B4814,0),"")</f>
        <v/>
      </c>
      <c r="N4814" t="str">
        <f>IF(OR(HLOOKUP(N$2+$A4814,Sheet2!BZ:NM,$B4814,0),HLOOKUP(N$2+$A4814,Sheet2!BZ:NM,$B4814,0)&lt;&gt;""),HLOOKUP(N$2+$A4814,Sheet2!BZ:NM,$B4814,0),"")</f>
        <v/>
      </c>
      <c r="O4814" t="str">
        <f>IF(OR(HLOOKUP(O$2+$A4814,Sheet2!CA:NN,$B4814,0),HLOOKUP(O$2+$A4814,Sheet2!CA:NN,$B4814,0)&lt;&gt;""),HLOOKUP(O$2+$A4814,Sheet2!CA:NN,$B4814,0),"")</f>
        <v/>
      </c>
      <c r="P4814" t="str">
        <f>IF(OR(HLOOKUP(P$2+$A4814,Sheet2!CB:NO,$B4814,0),HLOOKUP(P$2+$A4814,Sheet2!CB:NO,$B4814,0)&lt;&gt;""),HLOOKUP(P$2+$A4814,Sheet2!CB:NO,$B4814,0),"")</f>
        <v/>
      </c>
      <c r="Q4814" t="str">
        <f>IF(OR(HLOOKUP(Q$2+$A4814,Sheet2!CC:NO,$B4814,0),HLOOKUP(Q$2+$A4814,Sheet2!CC:NO,$B4814,0)&lt;&gt;""),HLOOKUP(Q$2+$A4814,Sheet2!CC:NO,$B4814,0),"")</f>
        <v/>
      </c>
    </row>
    <row r="4815" spans="1:17" x14ac:dyDescent="0.25">
      <c r="A4815" s="64">
        <f t="shared" si="603"/>
        <v>6</v>
      </c>
      <c r="B4815" s="64">
        <f t="shared" si="604"/>
        <v>486</v>
      </c>
      <c r="C4815" s="64">
        <f t="shared" si="605"/>
        <v>2</v>
      </c>
      <c r="D4815" s="64">
        <f t="shared" si="606"/>
        <v>482</v>
      </c>
      <c r="E4815" s="64">
        <f t="shared" si="607"/>
        <v>2406</v>
      </c>
      <c r="F4815" s="64" t="str">
        <f t="shared" si="600"/>
        <v/>
      </c>
      <c r="G4815" s="64" t="str">
        <f t="shared" si="601"/>
        <v/>
      </c>
      <c r="H4815" s="64" t="str">
        <f t="shared" si="602"/>
        <v/>
      </c>
      <c r="I4815" s="80" t="str">
        <f>IFERROR(VLOOKUP(D4815,Sheet2!A:B,2,0),"")</f>
        <v/>
      </c>
      <c r="J4815" s="64" t="str">
        <f>IFERROR(IF(I4815&lt;&gt;"",VLOOKUP(I4815,Sheet2!B:C,2,0),""),"")</f>
        <v/>
      </c>
      <c r="K4815" s="64" t="str">
        <f>IFERROR( IF(I4815&lt;&gt;"", HLOOKUP(L$2+$A4815,Sheet2!BX:NK,2,0),""),"")</f>
        <v/>
      </c>
      <c r="L4815" t="str">
        <f>IF(OR(HLOOKUP(L$2+$A4815,Sheet2!BX:NK,$B4815,0),HLOOKUP(L$2+$A4815,Sheet2!BX:NK,$B4815,0)&lt;&gt;""),HLOOKUP(L$2+$A4815,Sheet2!BX:NK,$B4815,0),"")</f>
        <v/>
      </c>
      <c r="M4815" t="str">
        <f>IF(OR(HLOOKUP(M$2+$A4815,Sheet2!BY:NL,$B4815,0),HLOOKUP(M$2+$A4815,Sheet2!BY:NL,$B4815,0)&lt;&gt;""),HLOOKUP(M$2+$A4815,Sheet2!BY:NL,$B4815,0),"")</f>
        <v/>
      </c>
      <c r="N4815" t="str">
        <f>IF(OR(HLOOKUP(N$2+$A4815,Sheet2!BZ:NM,$B4815,0),HLOOKUP(N$2+$A4815,Sheet2!BZ:NM,$B4815,0)&lt;&gt;""),HLOOKUP(N$2+$A4815,Sheet2!BZ:NM,$B4815,0),"")</f>
        <v/>
      </c>
      <c r="O4815" t="str">
        <f>IF(OR(HLOOKUP(O$2+$A4815,Sheet2!CA:NN,$B4815,0),HLOOKUP(O$2+$A4815,Sheet2!CA:NN,$B4815,0)&lt;&gt;""),HLOOKUP(O$2+$A4815,Sheet2!CA:NN,$B4815,0),"")</f>
        <v/>
      </c>
      <c r="P4815" t="str">
        <f>IF(OR(HLOOKUP(P$2+$A4815,Sheet2!CB:NO,$B4815,0),HLOOKUP(P$2+$A4815,Sheet2!CB:NO,$B4815,0)&lt;&gt;""),HLOOKUP(P$2+$A4815,Sheet2!CB:NO,$B4815,0),"")</f>
        <v/>
      </c>
      <c r="Q4815" t="str">
        <f>IF(OR(HLOOKUP(Q$2+$A4815,Sheet2!CC:NO,$B4815,0),HLOOKUP(Q$2+$A4815,Sheet2!CC:NO,$B4815,0)&lt;&gt;""),HLOOKUP(Q$2+$A4815,Sheet2!CC:NO,$B4815,0),"")</f>
        <v/>
      </c>
    </row>
    <row r="4816" spans="1:17" x14ac:dyDescent="0.25">
      <c r="A4816" s="64">
        <f t="shared" si="603"/>
        <v>12</v>
      </c>
      <c r="B4816" s="64">
        <f t="shared" si="604"/>
        <v>486</v>
      </c>
      <c r="C4816" s="64">
        <f t="shared" si="605"/>
        <v>3</v>
      </c>
      <c r="D4816" s="64">
        <f t="shared" si="606"/>
        <v>482</v>
      </c>
      <c r="E4816" s="64">
        <f t="shared" si="607"/>
        <v>2406</v>
      </c>
      <c r="F4816" s="64" t="str">
        <f t="shared" si="600"/>
        <v/>
      </c>
      <c r="G4816" s="64" t="str">
        <f t="shared" si="601"/>
        <v/>
      </c>
      <c r="H4816" s="64" t="str">
        <f t="shared" si="602"/>
        <v/>
      </c>
      <c r="I4816" s="80" t="str">
        <f>IFERROR(VLOOKUP(D4816,Sheet2!A:B,2,0),"")</f>
        <v/>
      </c>
      <c r="J4816" s="64" t="str">
        <f>IFERROR(IF(I4816&lt;&gt;"",VLOOKUP(I4816,Sheet2!B:C,2,0),""),"")</f>
        <v/>
      </c>
      <c r="K4816" s="64" t="str">
        <f>IFERROR( IF(I4816&lt;&gt;"", HLOOKUP(L$2+$A4816,Sheet2!BX:NK,2,0),""),"")</f>
        <v/>
      </c>
      <c r="L4816" t="str">
        <f>IF(OR(HLOOKUP(L$2+$A4816,Sheet2!BX:NK,$B4816,0),HLOOKUP(L$2+$A4816,Sheet2!BX:NK,$B4816,0)&lt;&gt;""),HLOOKUP(L$2+$A4816,Sheet2!BX:NK,$B4816,0),"")</f>
        <v/>
      </c>
      <c r="M4816" t="str">
        <f>IF(OR(HLOOKUP(M$2+$A4816,Sheet2!BY:NL,$B4816,0),HLOOKUP(M$2+$A4816,Sheet2!BY:NL,$B4816,0)&lt;&gt;""),HLOOKUP(M$2+$A4816,Sheet2!BY:NL,$B4816,0),"")</f>
        <v/>
      </c>
      <c r="N4816" t="str">
        <f>IF(OR(HLOOKUP(N$2+$A4816,Sheet2!BZ:NM,$B4816,0),HLOOKUP(N$2+$A4816,Sheet2!BZ:NM,$B4816,0)&lt;&gt;""),HLOOKUP(N$2+$A4816,Sheet2!BZ:NM,$B4816,0),"")</f>
        <v/>
      </c>
      <c r="O4816" t="str">
        <f>IF(OR(HLOOKUP(O$2+$A4816,Sheet2!CA:NN,$B4816,0),HLOOKUP(O$2+$A4816,Sheet2!CA:NN,$B4816,0)&lt;&gt;""),HLOOKUP(O$2+$A4816,Sheet2!CA:NN,$B4816,0),"")</f>
        <v/>
      </c>
      <c r="P4816" t="str">
        <f>IF(OR(HLOOKUP(P$2+$A4816,Sheet2!CB:NO,$B4816,0),HLOOKUP(P$2+$A4816,Sheet2!CB:NO,$B4816,0)&lt;&gt;""),HLOOKUP(P$2+$A4816,Sheet2!CB:NO,$B4816,0),"")</f>
        <v/>
      </c>
      <c r="Q4816" t="str">
        <f>IF(OR(HLOOKUP(Q$2+$A4816,Sheet2!CC:NO,$B4816,0),HLOOKUP(Q$2+$A4816,Sheet2!CC:NO,$B4816,0)&lt;&gt;""),HLOOKUP(Q$2+$A4816,Sheet2!CC:NO,$B4816,0),"")</f>
        <v/>
      </c>
    </row>
    <row r="4817" spans="1:17" x14ac:dyDescent="0.25">
      <c r="A4817" s="64">
        <f t="shared" si="603"/>
        <v>18</v>
      </c>
      <c r="B4817" s="64">
        <f t="shared" si="604"/>
        <v>486</v>
      </c>
      <c r="C4817" s="64">
        <f t="shared" si="605"/>
        <v>4</v>
      </c>
      <c r="D4817" s="64">
        <f t="shared" si="606"/>
        <v>482</v>
      </c>
      <c r="E4817" s="64">
        <f t="shared" si="607"/>
        <v>2406</v>
      </c>
      <c r="F4817" s="64" t="str">
        <f t="shared" si="600"/>
        <v/>
      </c>
      <c r="G4817" s="64" t="str">
        <f t="shared" si="601"/>
        <v/>
      </c>
      <c r="H4817" s="64" t="str">
        <f t="shared" si="602"/>
        <v/>
      </c>
      <c r="I4817" s="80" t="str">
        <f>IFERROR(VLOOKUP(D4817,Sheet2!A:B,2,0),"")</f>
        <v/>
      </c>
      <c r="J4817" s="64" t="str">
        <f>IFERROR(IF(I4817&lt;&gt;"",VLOOKUP(I4817,Sheet2!B:C,2,0),""),"")</f>
        <v/>
      </c>
      <c r="K4817" s="64" t="str">
        <f>IFERROR( IF(I4817&lt;&gt;"", HLOOKUP(L$2+$A4817,Sheet2!BX:NK,2,0),""),"")</f>
        <v/>
      </c>
      <c r="L4817" t="str">
        <f>IF(OR(HLOOKUP(L$2+$A4817,Sheet2!BX:NK,$B4817,0),HLOOKUP(L$2+$A4817,Sheet2!BX:NK,$B4817,0)&lt;&gt;""),HLOOKUP(L$2+$A4817,Sheet2!BX:NK,$B4817,0),"")</f>
        <v/>
      </c>
      <c r="M4817" t="str">
        <f>IF(OR(HLOOKUP(M$2+$A4817,Sheet2!BY:NL,$B4817,0),HLOOKUP(M$2+$A4817,Sheet2!BY:NL,$B4817,0)&lt;&gt;""),HLOOKUP(M$2+$A4817,Sheet2!BY:NL,$B4817,0),"")</f>
        <v/>
      </c>
      <c r="N4817" t="str">
        <f>IF(OR(HLOOKUP(N$2+$A4817,Sheet2!BZ:NM,$B4817,0),HLOOKUP(N$2+$A4817,Sheet2!BZ:NM,$B4817,0)&lt;&gt;""),HLOOKUP(N$2+$A4817,Sheet2!BZ:NM,$B4817,0),"")</f>
        <v/>
      </c>
      <c r="O4817" t="str">
        <f>IF(OR(HLOOKUP(O$2+$A4817,Sheet2!CA:NN,$B4817,0),HLOOKUP(O$2+$A4817,Sheet2!CA:NN,$B4817,0)&lt;&gt;""),HLOOKUP(O$2+$A4817,Sheet2!CA:NN,$B4817,0),"")</f>
        <v/>
      </c>
      <c r="P4817" t="str">
        <f>IF(OR(HLOOKUP(P$2+$A4817,Sheet2!CB:NO,$B4817,0),HLOOKUP(P$2+$A4817,Sheet2!CB:NO,$B4817,0)&lt;&gt;""),HLOOKUP(P$2+$A4817,Sheet2!CB:NO,$B4817,0),"")</f>
        <v/>
      </c>
      <c r="Q4817" t="str">
        <f>IF(OR(HLOOKUP(Q$2+$A4817,Sheet2!CC:NO,$B4817,0),HLOOKUP(Q$2+$A4817,Sheet2!CC:NO,$B4817,0)&lt;&gt;""),HLOOKUP(Q$2+$A4817,Sheet2!CC:NO,$B4817,0),"")</f>
        <v/>
      </c>
    </row>
    <row r="4818" spans="1:17" x14ac:dyDescent="0.25">
      <c r="A4818" s="64">
        <f t="shared" si="603"/>
        <v>24</v>
      </c>
      <c r="B4818" s="64">
        <f t="shared" si="604"/>
        <v>486</v>
      </c>
      <c r="C4818" s="64">
        <f t="shared" si="605"/>
        <v>5</v>
      </c>
      <c r="D4818" s="64">
        <f t="shared" si="606"/>
        <v>482</v>
      </c>
      <c r="E4818" s="64">
        <f t="shared" si="607"/>
        <v>2406</v>
      </c>
      <c r="F4818" s="64" t="str">
        <f t="shared" si="600"/>
        <v/>
      </c>
      <c r="G4818" s="64" t="str">
        <f t="shared" si="601"/>
        <v/>
      </c>
      <c r="H4818" s="64" t="str">
        <f t="shared" si="602"/>
        <v/>
      </c>
      <c r="I4818" s="80" t="str">
        <f>IFERROR(VLOOKUP(D4818,Sheet2!A:B,2,0),"")</f>
        <v/>
      </c>
      <c r="J4818" s="64" t="str">
        <f>IFERROR(IF(I4818&lt;&gt;"",VLOOKUP(I4818,Sheet2!B:C,2,0),""),"")</f>
        <v/>
      </c>
      <c r="K4818" s="64" t="str">
        <f>IFERROR( IF(I4818&lt;&gt;"", HLOOKUP(L$2+$A4818,Sheet2!BX:NK,2,0),""),"")</f>
        <v/>
      </c>
      <c r="L4818" t="str">
        <f>IF(OR(HLOOKUP(L$2+$A4818,Sheet2!BX:NK,$B4818,0),HLOOKUP(L$2+$A4818,Sheet2!BX:NK,$B4818,0)&lt;&gt;""),HLOOKUP(L$2+$A4818,Sheet2!BX:NK,$B4818,0),"")</f>
        <v/>
      </c>
      <c r="M4818" t="str">
        <f>IF(OR(HLOOKUP(M$2+$A4818,Sheet2!BY:NL,$B4818,0),HLOOKUP(M$2+$A4818,Sheet2!BY:NL,$B4818,0)&lt;&gt;""),HLOOKUP(M$2+$A4818,Sheet2!BY:NL,$B4818,0),"")</f>
        <v/>
      </c>
      <c r="N4818" t="str">
        <f>IF(OR(HLOOKUP(N$2+$A4818,Sheet2!BZ:NM,$B4818,0),HLOOKUP(N$2+$A4818,Sheet2!BZ:NM,$B4818,0)&lt;&gt;""),HLOOKUP(N$2+$A4818,Sheet2!BZ:NM,$B4818,0),"")</f>
        <v/>
      </c>
      <c r="O4818" t="str">
        <f>IF(OR(HLOOKUP(O$2+$A4818,Sheet2!CA:NN,$B4818,0),HLOOKUP(O$2+$A4818,Sheet2!CA:NN,$B4818,0)&lt;&gt;""),HLOOKUP(O$2+$A4818,Sheet2!CA:NN,$B4818,0),"")</f>
        <v/>
      </c>
      <c r="P4818" t="str">
        <f>IF(OR(HLOOKUP(P$2+$A4818,Sheet2!CB:NO,$B4818,0),HLOOKUP(P$2+$A4818,Sheet2!CB:NO,$B4818,0)&lt;&gt;""),HLOOKUP(P$2+$A4818,Sheet2!CB:NO,$B4818,0),"")</f>
        <v/>
      </c>
      <c r="Q4818" t="str">
        <f>IF(OR(HLOOKUP(Q$2+$A4818,Sheet2!CC:NO,$B4818,0),HLOOKUP(Q$2+$A4818,Sheet2!CC:NO,$B4818,0)&lt;&gt;""),HLOOKUP(Q$2+$A4818,Sheet2!CC:NO,$B4818,0),"")</f>
        <v/>
      </c>
    </row>
    <row r="4819" spans="1:17" x14ac:dyDescent="0.25">
      <c r="A4819" s="64">
        <f t="shared" si="603"/>
        <v>30</v>
      </c>
      <c r="B4819" s="64">
        <f t="shared" si="604"/>
        <v>486</v>
      </c>
      <c r="C4819" s="64">
        <f t="shared" si="605"/>
        <v>6</v>
      </c>
      <c r="D4819" s="64">
        <f t="shared" si="606"/>
        <v>482</v>
      </c>
      <c r="E4819" s="64">
        <f t="shared" si="607"/>
        <v>2406</v>
      </c>
      <c r="F4819" s="64" t="str">
        <f t="shared" si="600"/>
        <v/>
      </c>
      <c r="G4819" s="64" t="str">
        <f t="shared" si="601"/>
        <v/>
      </c>
      <c r="H4819" s="64" t="str">
        <f t="shared" si="602"/>
        <v/>
      </c>
      <c r="I4819" s="80" t="str">
        <f>IFERROR(VLOOKUP(D4819,Sheet2!A:B,2,0),"")</f>
        <v/>
      </c>
      <c r="J4819" s="64" t="str">
        <f>IFERROR(IF(I4819&lt;&gt;"",VLOOKUP(I4819,Sheet2!B:C,2,0),""),"")</f>
        <v/>
      </c>
      <c r="K4819" s="64" t="str">
        <f>IFERROR( IF(I4819&lt;&gt;"", HLOOKUP(L$2+$A4819,Sheet2!BX:NK,2,0),""),"")</f>
        <v/>
      </c>
      <c r="L4819" t="str">
        <f>IF(OR(HLOOKUP(L$2+$A4819,Sheet2!BX:NK,$B4819,0),HLOOKUP(L$2+$A4819,Sheet2!BX:NK,$B4819,0)&lt;&gt;""),HLOOKUP(L$2+$A4819,Sheet2!BX:NK,$B4819,0),"")</f>
        <v/>
      </c>
      <c r="M4819" t="str">
        <f>IF(OR(HLOOKUP(M$2+$A4819,Sheet2!BY:NL,$B4819,0),HLOOKUP(M$2+$A4819,Sheet2!BY:NL,$B4819,0)&lt;&gt;""),HLOOKUP(M$2+$A4819,Sheet2!BY:NL,$B4819,0),"")</f>
        <v/>
      </c>
      <c r="N4819" t="str">
        <f>IF(OR(HLOOKUP(N$2+$A4819,Sheet2!BZ:NM,$B4819,0),HLOOKUP(N$2+$A4819,Sheet2!BZ:NM,$B4819,0)&lt;&gt;""),HLOOKUP(N$2+$A4819,Sheet2!BZ:NM,$B4819,0),"")</f>
        <v/>
      </c>
      <c r="O4819" t="str">
        <f>IF(OR(HLOOKUP(O$2+$A4819,Sheet2!CA:NN,$B4819,0),HLOOKUP(O$2+$A4819,Sheet2!CA:NN,$B4819,0)&lt;&gt;""),HLOOKUP(O$2+$A4819,Sheet2!CA:NN,$B4819,0),"")</f>
        <v/>
      </c>
      <c r="P4819" t="str">
        <f>IF(OR(HLOOKUP(P$2+$A4819,Sheet2!CB:NO,$B4819,0),HLOOKUP(P$2+$A4819,Sheet2!CB:NO,$B4819,0)&lt;&gt;""),HLOOKUP(P$2+$A4819,Sheet2!CB:NO,$B4819,0),"")</f>
        <v/>
      </c>
      <c r="Q4819" t="str">
        <f>IF(OR(HLOOKUP(Q$2+$A4819,Sheet2!CC:NO,$B4819,0),HLOOKUP(Q$2+$A4819,Sheet2!CC:NO,$B4819,0)&lt;&gt;""),HLOOKUP(Q$2+$A4819,Sheet2!CC:NO,$B4819,0),"")</f>
        <v/>
      </c>
    </row>
    <row r="4820" spans="1:17" x14ac:dyDescent="0.25">
      <c r="A4820" s="64">
        <f t="shared" si="603"/>
        <v>36</v>
      </c>
      <c r="B4820" s="64">
        <f t="shared" si="604"/>
        <v>486</v>
      </c>
      <c r="C4820" s="64">
        <f t="shared" si="605"/>
        <v>7</v>
      </c>
      <c r="D4820" s="64">
        <f t="shared" si="606"/>
        <v>482</v>
      </c>
      <c r="E4820" s="64">
        <f t="shared" si="607"/>
        <v>2406</v>
      </c>
      <c r="F4820" s="64" t="str">
        <f t="shared" si="600"/>
        <v/>
      </c>
      <c r="G4820" s="64" t="str">
        <f t="shared" si="601"/>
        <v/>
      </c>
      <c r="H4820" s="64" t="str">
        <f t="shared" si="602"/>
        <v/>
      </c>
      <c r="I4820" s="80" t="str">
        <f>IFERROR(VLOOKUP(D4820,Sheet2!A:B,2,0),"")</f>
        <v/>
      </c>
      <c r="J4820" s="64" t="str">
        <f>IFERROR(IF(I4820&lt;&gt;"",VLOOKUP(I4820,Sheet2!B:C,2,0),""),"")</f>
        <v/>
      </c>
      <c r="K4820" s="64" t="str">
        <f>IFERROR( IF(I4820&lt;&gt;"", HLOOKUP(L$2+$A4820,Sheet2!BX:NK,2,0),""),"")</f>
        <v/>
      </c>
      <c r="L4820" t="str">
        <f>IF(OR(HLOOKUP(L$2+$A4820,Sheet2!BX:NK,$B4820,0),HLOOKUP(L$2+$A4820,Sheet2!BX:NK,$B4820,0)&lt;&gt;""),HLOOKUP(L$2+$A4820,Sheet2!BX:NK,$B4820,0),"")</f>
        <v/>
      </c>
      <c r="M4820" t="str">
        <f>IF(OR(HLOOKUP(M$2+$A4820,Sheet2!BY:NL,$B4820,0),HLOOKUP(M$2+$A4820,Sheet2!BY:NL,$B4820,0)&lt;&gt;""),HLOOKUP(M$2+$A4820,Sheet2!BY:NL,$B4820,0),"")</f>
        <v/>
      </c>
      <c r="N4820" t="str">
        <f>IF(OR(HLOOKUP(N$2+$A4820,Sheet2!BZ:NM,$B4820,0),HLOOKUP(N$2+$A4820,Sheet2!BZ:NM,$B4820,0)&lt;&gt;""),HLOOKUP(N$2+$A4820,Sheet2!BZ:NM,$B4820,0),"")</f>
        <v/>
      </c>
      <c r="O4820" t="str">
        <f>IF(OR(HLOOKUP(O$2+$A4820,Sheet2!CA:NN,$B4820,0),HLOOKUP(O$2+$A4820,Sheet2!CA:NN,$B4820,0)&lt;&gt;""),HLOOKUP(O$2+$A4820,Sheet2!CA:NN,$B4820,0),"")</f>
        <v/>
      </c>
      <c r="P4820" t="str">
        <f>IF(OR(HLOOKUP(P$2+$A4820,Sheet2!CB:NO,$B4820,0),HLOOKUP(P$2+$A4820,Sheet2!CB:NO,$B4820,0)&lt;&gt;""),HLOOKUP(P$2+$A4820,Sheet2!CB:NO,$B4820,0),"")</f>
        <v/>
      </c>
      <c r="Q4820" t="str">
        <f>IF(OR(HLOOKUP(Q$2+$A4820,Sheet2!CC:NO,$B4820,0),HLOOKUP(Q$2+$A4820,Sheet2!CC:NO,$B4820,0)&lt;&gt;""),HLOOKUP(Q$2+$A4820,Sheet2!CC:NO,$B4820,0),"")</f>
        <v/>
      </c>
    </row>
    <row r="4821" spans="1:17" x14ac:dyDescent="0.25">
      <c r="A4821" s="64">
        <f t="shared" si="603"/>
        <v>42</v>
      </c>
      <c r="B4821" s="64">
        <f t="shared" si="604"/>
        <v>486</v>
      </c>
      <c r="C4821" s="64">
        <f t="shared" si="605"/>
        <v>8</v>
      </c>
      <c r="D4821" s="64">
        <f t="shared" si="606"/>
        <v>482</v>
      </c>
      <c r="E4821" s="64">
        <f t="shared" si="607"/>
        <v>2406</v>
      </c>
      <c r="F4821" s="64" t="str">
        <f t="shared" si="600"/>
        <v/>
      </c>
      <c r="G4821" s="64" t="str">
        <f t="shared" si="601"/>
        <v/>
      </c>
      <c r="H4821" s="64" t="str">
        <f t="shared" si="602"/>
        <v/>
      </c>
      <c r="I4821" s="80" t="str">
        <f>IFERROR(VLOOKUP(D4821,Sheet2!A:B,2,0),"")</f>
        <v/>
      </c>
      <c r="J4821" s="64" t="str">
        <f>IFERROR(IF(I4821&lt;&gt;"",VLOOKUP(I4821,Sheet2!B:C,2,0),""),"")</f>
        <v/>
      </c>
      <c r="K4821" s="64" t="str">
        <f>IFERROR( IF(I4821&lt;&gt;"", HLOOKUP(L$2+$A4821,Sheet2!BX:NK,2,0),""),"")</f>
        <v/>
      </c>
      <c r="L4821" t="str">
        <f>IF(OR(HLOOKUP(L$2+$A4821,Sheet2!BX:NK,$B4821,0),HLOOKUP(L$2+$A4821,Sheet2!BX:NK,$B4821,0)&lt;&gt;""),HLOOKUP(L$2+$A4821,Sheet2!BX:NK,$B4821,0),"")</f>
        <v/>
      </c>
      <c r="M4821" t="str">
        <f>IF(OR(HLOOKUP(M$2+$A4821,Sheet2!BY:NL,$B4821,0),HLOOKUP(M$2+$A4821,Sheet2!BY:NL,$B4821,0)&lt;&gt;""),HLOOKUP(M$2+$A4821,Sheet2!BY:NL,$B4821,0),"")</f>
        <v/>
      </c>
      <c r="N4821" t="str">
        <f>IF(OR(HLOOKUP(N$2+$A4821,Sheet2!BZ:NM,$B4821,0),HLOOKUP(N$2+$A4821,Sheet2!BZ:NM,$B4821,0)&lt;&gt;""),HLOOKUP(N$2+$A4821,Sheet2!BZ:NM,$B4821,0),"")</f>
        <v/>
      </c>
      <c r="O4821" t="str">
        <f>IF(OR(HLOOKUP(O$2+$A4821,Sheet2!CA:NN,$B4821,0),HLOOKUP(O$2+$A4821,Sheet2!CA:NN,$B4821,0)&lt;&gt;""),HLOOKUP(O$2+$A4821,Sheet2!CA:NN,$B4821,0),"")</f>
        <v/>
      </c>
      <c r="P4821" t="str">
        <f>IF(OR(HLOOKUP(P$2+$A4821,Sheet2!CB:NO,$B4821,0),HLOOKUP(P$2+$A4821,Sheet2!CB:NO,$B4821,0)&lt;&gt;""),HLOOKUP(P$2+$A4821,Sheet2!CB:NO,$B4821,0),"")</f>
        <v/>
      </c>
      <c r="Q4821" t="str">
        <f>IF(OR(HLOOKUP(Q$2+$A4821,Sheet2!CC:NO,$B4821,0),HLOOKUP(Q$2+$A4821,Sheet2!CC:NO,$B4821,0)&lt;&gt;""),HLOOKUP(Q$2+$A4821,Sheet2!CC:NO,$B4821,0),"")</f>
        <v/>
      </c>
    </row>
    <row r="4822" spans="1:17" x14ac:dyDescent="0.25">
      <c r="A4822" s="64">
        <f t="shared" si="603"/>
        <v>48</v>
      </c>
      <c r="B4822" s="64">
        <f t="shared" si="604"/>
        <v>486</v>
      </c>
      <c r="C4822" s="64">
        <f t="shared" si="605"/>
        <v>9</v>
      </c>
      <c r="D4822" s="64">
        <f t="shared" si="606"/>
        <v>482</v>
      </c>
      <c r="E4822" s="64">
        <f t="shared" si="607"/>
        <v>2406</v>
      </c>
      <c r="F4822" s="64" t="str">
        <f t="shared" si="600"/>
        <v/>
      </c>
      <c r="G4822" s="64" t="str">
        <f t="shared" si="601"/>
        <v/>
      </c>
      <c r="H4822" s="64" t="str">
        <f t="shared" si="602"/>
        <v/>
      </c>
      <c r="I4822" s="80" t="str">
        <f>IFERROR(VLOOKUP(D4822,Sheet2!A:B,2,0),"")</f>
        <v/>
      </c>
      <c r="J4822" s="64" t="str">
        <f>IFERROR(IF(I4822&lt;&gt;"",VLOOKUP(I4822,Sheet2!B:C,2,0),""),"")</f>
        <v/>
      </c>
      <c r="K4822" s="64" t="str">
        <f>IFERROR( IF(I4822&lt;&gt;"", HLOOKUP(L$2+$A4822,Sheet2!BX:NK,2,0),""),"")</f>
        <v/>
      </c>
      <c r="L4822" t="str">
        <f>IF(OR(HLOOKUP(L$2+$A4822,Sheet2!BX:NK,$B4822,0),HLOOKUP(L$2+$A4822,Sheet2!BX:NK,$B4822,0)&lt;&gt;""),HLOOKUP(L$2+$A4822,Sheet2!BX:NK,$B4822,0),"")</f>
        <v/>
      </c>
      <c r="M4822" t="str">
        <f>IF(OR(HLOOKUP(M$2+$A4822,Sheet2!BY:NL,$B4822,0),HLOOKUP(M$2+$A4822,Sheet2!BY:NL,$B4822,0)&lt;&gt;""),HLOOKUP(M$2+$A4822,Sheet2!BY:NL,$B4822,0),"")</f>
        <v/>
      </c>
      <c r="N4822" t="str">
        <f>IF(OR(HLOOKUP(N$2+$A4822,Sheet2!BZ:NM,$B4822,0),HLOOKUP(N$2+$A4822,Sheet2!BZ:NM,$B4822,0)&lt;&gt;""),HLOOKUP(N$2+$A4822,Sheet2!BZ:NM,$B4822,0),"")</f>
        <v/>
      </c>
      <c r="O4822" t="str">
        <f>IF(OR(HLOOKUP(O$2+$A4822,Sheet2!CA:NN,$B4822,0),HLOOKUP(O$2+$A4822,Sheet2!CA:NN,$B4822,0)&lt;&gt;""),HLOOKUP(O$2+$A4822,Sheet2!CA:NN,$B4822,0),"")</f>
        <v/>
      </c>
      <c r="P4822" t="str">
        <f>IF(OR(HLOOKUP(P$2+$A4822,Sheet2!CB:NO,$B4822,0),HLOOKUP(P$2+$A4822,Sheet2!CB:NO,$B4822,0)&lt;&gt;""),HLOOKUP(P$2+$A4822,Sheet2!CB:NO,$B4822,0),"")</f>
        <v/>
      </c>
      <c r="Q4822" t="str">
        <f>IF(OR(HLOOKUP(Q$2+$A4822,Sheet2!CC:NO,$B4822,0),HLOOKUP(Q$2+$A4822,Sheet2!CC:NO,$B4822,0)&lt;&gt;""),HLOOKUP(Q$2+$A4822,Sheet2!CC:NO,$B4822,0),"")</f>
        <v/>
      </c>
    </row>
    <row r="4823" spans="1:17" x14ac:dyDescent="0.25">
      <c r="A4823" s="64">
        <f t="shared" si="603"/>
        <v>54</v>
      </c>
      <c r="B4823" s="64">
        <f t="shared" si="604"/>
        <v>486</v>
      </c>
      <c r="C4823" s="64">
        <f t="shared" si="605"/>
        <v>10</v>
      </c>
      <c r="D4823" s="64">
        <f t="shared" si="606"/>
        <v>482</v>
      </c>
      <c r="E4823" s="64">
        <f t="shared" si="607"/>
        <v>2406</v>
      </c>
      <c r="F4823" s="64" t="str">
        <f t="shared" si="600"/>
        <v/>
      </c>
      <c r="G4823" s="64" t="str">
        <f t="shared" si="601"/>
        <v/>
      </c>
      <c r="H4823" s="64" t="str">
        <f t="shared" si="602"/>
        <v/>
      </c>
      <c r="I4823" s="80" t="str">
        <f>IFERROR(VLOOKUP(D4823,Sheet2!A:B,2,0),"")</f>
        <v/>
      </c>
      <c r="J4823" s="64" t="str">
        <f>IFERROR(IF(I4823&lt;&gt;"",VLOOKUP(I4823,Sheet2!B:C,2,0),""),"")</f>
        <v/>
      </c>
      <c r="K4823" s="64" t="str">
        <f>IFERROR( IF(I4823&lt;&gt;"", HLOOKUP(L$2+$A4823,Sheet2!BX:NK,2,0),""),"")</f>
        <v/>
      </c>
      <c r="L4823" t="str">
        <f>IF(OR(HLOOKUP(L$2+$A4823,Sheet2!BX:NK,$B4823,0),HLOOKUP(L$2+$A4823,Sheet2!BX:NK,$B4823,0)&lt;&gt;""),HLOOKUP(L$2+$A4823,Sheet2!BX:NK,$B4823,0),"")</f>
        <v/>
      </c>
      <c r="M4823" t="str">
        <f>IF(OR(HLOOKUP(M$2+$A4823,Sheet2!BY:NL,$B4823,0),HLOOKUP(M$2+$A4823,Sheet2!BY:NL,$B4823,0)&lt;&gt;""),HLOOKUP(M$2+$A4823,Sheet2!BY:NL,$B4823,0),"")</f>
        <v/>
      </c>
      <c r="N4823" t="str">
        <f>IF(OR(HLOOKUP(N$2+$A4823,Sheet2!BZ:NM,$B4823,0),HLOOKUP(N$2+$A4823,Sheet2!BZ:NM,$B4823,0)&lt;&gt;""),HLOOKUP(N$2+$A4823,Sheet2!BZ:NM,$B4823,0),"")</f>
        <v/>
      </c>
      <c r="O4823" t="str">
        <f>IF(OR(HLOOKUP(O$2+$A4823,Sheet2!CA:NN,$B4823,0),HLOOKUP(O$2+$A4823,Sheet2!CA:NN,$B4823,0)&lt;&gt;""),HLOOKUP(O$2+$A4823,Sheet2!CA:NN,$B4823,0),"")</f>
        <v/>
      </c>
      <c r="P4823" t="str">
        <f>IF(OR(HLOOKUP(P$2+$A4823,Sheet2!CB:NO,$B4823,0),HLOOKUP(P$2+$A4823,Sheet2!CB:NO,$B4823,0)&lt;&gt;""),HLOOKUP(P$2+$A4823,Sheet2!CB:NO,$B4823,0),"")</f>
        <v/>
      </c>
      <c r="Q4823" t="str">
        <f>IF(OR(HLOOKUP(Q$2+$A4823,Sheet2!CC:NO,$B4823,0),HLOOKUP(Q$2+$A4823,Sheet2!CC:NO,$B4823,0)&lt;&gt;""),HLOOKUP(Q$2+$A4823,Sheet2!CC:NO,$B4823,0),"")</f>
        <v/>
      </c>
    </row>
    <row r="4824" spans="1:17" x14ac:dyDescent="0.25">
      <c r="A4824" s="64">
        <f t="shared" si="603"/>
        <v>0</v>
      </c>
      <c r="B4824" s="64">
        <f t="shared" si="604"/>
        <v>487</v>
      </c>
      <c r="C4824" s="64">
        <f t="shared" si="605"/>
        <v>1</v>
      </c>
      <c r="D4824" s="64">
        <f t="shared" si="606"/>
        <v>483</v>
      </c>
      <c r="E4824" s="64">
        <f t="shared" si="607"/>
        <v>2411</v>
      </c>
      <c r="F4824" s="64" t="str">
        <f t="shared" si="600"/>
        <v/>
      </c>
      <c r="G4824" s="64" t="str">
        <f t="shared" si="601"/>
        <v/>
      </c>
      <c r="H4824" s="64" t="str">
        <f t="shared" si="602"/>
        <v/>
      </c>
      <c r="I4824" s="80" t="str">
        <f>IFERROR(VLOOKUP(D4824,Sheet2!A:B,2,0),"")</f>
        <v/>
      </c>
      <c r="J4824" s="64" t="str">
        <f>IFERROR(IF(I4824&lt;&gt;"",VLOOKUP(I4824,Sheet2!B:C,2,0),""),"")</f>
        <v/>
      </c>
      <c r="K4824" s="64" t="str">
        <f>IFERROR( IF(I4824&lt;&gt;"", HLOOKUP(L$2+$A4824,Sheet2!BX:NK,2,0),""),"")</f>
        <v/>
      </c>
      <c r="L4824" t="str">
        <f>IF(OR(HLOOKUP(L$2+$A4824,Sheet2!BX:NK,$B4824,0),HLOOKUP(L$2+$A4824,Sheet2!BX:NK,$B4824,0)&lt;&gt;""),HLOOKUP(L$2+$A4824,Sheet2!BX:NK,$B4824,0),"")</f>
        <v/>
      </c>
      <c r="M4824" t="str">
        <f>IF(OR(HLOOKUP(M$2+$A4824,Sheet2!BY:NL,$B4824,0),HLOOKUP(M$2+$A4824,Sheet2!BY:NL,$B4824,0)&lt;&gt;""),HLOOKUP(M$2+$A4824,Sheet2!BY:NL,$B4824,0),"")</f>
        <v/>
      </c>
      <c r="N4824" t="str">
        <f>IF(OR(HLOOKUP(N$2+$A4824,Sheet2!BZ:NM,$B4824,0),HLOOKUP(N$2+$A4824,Sheet2!BZ:NM,$B4824,0)&lt;&gt;""),HLOOKUP(N$2+$A4824,Sheet2!BZ:NM,$B4824,0),"")</f>
        <v/>
      </c>
      <c r="O4824" t="str">
        <f>IF(OR(HLOOKUP(O$2+$A4824,Sheet2!CA:NN,$B4824,0),HLOOKUP(O$2+$A4824,Sheet2!CA:NN,$B4824,0)&lt;&gt;""),HLOOKUP(O$2+$A4824,Sheet2!CA:NN,$B4824,0),"")</f>
        <v/>
      </c>
      <c r="P4824" t="str">
        <f>IF(OR(HLOOKUP(P$2+$A4824,Sheet2!CB:NO,$B4824,0),HLOOKUP(P$2+$A4824,Sheet2!CB:NO,$B4824,0)&lt;&gt;""),HLOOKUP(P$2+$A4824,Sheet2!CB:NO,$B4824,0),"")</f>
        <v/>
      </c>
      <c r="Q4824" t="str">
        <f>IF(OR(HLOOKUP(Q$2+$A4824,Sheet2!CC:NO,$B4824,0),HLOOKUP(Q$2+$A4824,Sheet2!CC:NO,$B4824,0)&lt;&gt;""),HLOOKUP(Q$2+$A4824,Sheet2!CC:NO,$B4824,0),"")</f>
        <v/>
      </c>
    </row>
    <row r="4825" spans="1:17" x14ac:dyDescent="0.25">
      <c r="A4825" s="64">
        <f t="shared" si="603"/>
        <v>6</v>
      </c>
      <c r="B4825" s="64">
        <f t="shared" si="604"/>
        <v>487</v>
      </c>
      <c r="C4825" s="64">
        <f t="shared" si="605"/>
        <v>2</v>
      </c>
      <c r="D4825" s="64">
        <f t="shared" si="606"/>
        <v>483</v>
      </c>
      <c r="E4825" s="64">
        <f t="shared" si="607"/>
        <v>2411</v>
      </c>
      <c r="F4825" s="64" t="str">
        <f t="shared" si="600"/>
        <v/>
      </c>
      <c r="G4825" s="64" t="str">
        <f t="shared" si="601"/>
        <v/>
      </c>
      <c r="H4825" s="64" t="str">
        <f t="shared" si="602"/>
        <v/>
      </c>
      <c r="I4825" s="80" t="str">
        <f>IFERROR(VLOOKUP(D4825,Sheet2!A:B,2,0),"")</f>
        <v/>
      </c>
      <c r="J4825" s="64" t="str">
        <f>IFERROR(IF(I4825&lt;&gt;"",VLOOKUP(I4825,Sheet2!B:C,2,0),""),"")</f>
        <v/>
      </c>
      <c r="K4825" s="64" t="str">
        <f>IFERROR( IF(I4825&lt;&gt;"", HLOOKUP(L$2+$A4825,Sheet2!BX:NK,2,0),""),"")</f>
        <v/>
      </c>
      <c r="L4825" t="str">
        <f>IF(OR(HLOOKUP(L$2+$A4825,Sheet2!BX:NK,$B4825,0),HLOOKUP(L$2+$A4825,Sheet2!BX:NK,$B4825,0)&lt;&gt;""),HLOOKUP(L$2+$A4825,Sheet2!BX:NK,$B4825,0),"")</f>
        <v/>
      </c>
      <c r="M4825" t="str">
        <f>IF(OR(HLOOKUP(M$2+$A4825,Sheet2!BY:NL,$B4825,0),HLOOKUP(M$2+$A4825,Sheet2!BY:NL,$B4825,0)&lt;&gt;""),HLOOKUP(M$2+$A4825,Sheet2!BY:NL,$B4825,0),"")</f>
        <v/>
      </c>
      <c r="N4825" t="str">
        <f>IF(OR(HLOOKUP(N$2+$A4825,Sheet2!BZ:NM,$B4825,0),HLOOKUP(N$2+$A4825,Sheet2!BZ:NM,$B4825,0)&lt;&gt;""),HLOOKUP(N$2+$A4825,Sheet2!BZ:NM,$B4825,0),"")</f>
        <v/>
      </c>
      <c r="O4825" t="str">
        <f>IF(OR(HLOOKUP(O$2+$A4825,Sheet2!CA:NN,$B4825,0),HLOOKUP(O$2+$A4825,Sheet2!CA:NN,$B4825,0)&lt;&gt;""),HLOOKUP(O$2+$A4825,Sheet2!CA:NN,$B4825,0),"")</f>
        <v/>
      </c>
      <c r="P4825" t="str">
        <f>IF(OR(HLOOKUP(P$2+$A4825,Sheet2!CB:NO,$B4825,0),HLOOKUP(P$2+$A4825,Sheet2!CB:NO,$B4825,0)&lt;&gt;""),HLOOKUP(P$2+$A4825,Sheet2!CB:NO,$B4825,0),"")</f>
        <v/>
      </c>
      <c r="Q4825" t="str">
        <f>IF(OR(HLOOKUP(Q$2+$A4825,Sheet2!CC:NO,$B4825,0),HLOOKUP(Q$2+$A4825,Sheet2!CC:NO,$B4825,0)&lt;&gt;""),HLOOKUP(Q$2+$A4825,Sheet2!CC:NO,$B4825,0),"")</f>
        <v/>
      </c>
    </row>
    <row r="4826" spans="1:17" x14ac:dyDescent="0.25">
      <c r="A4826" s="64">
        <f t="shared" si="603"/>
        <v>12</v>
      </c>
      <c r="B4826" s="64">
        <f t="shared" si="604"/>
        <v>487</v>
      </c>
      <c r="C4826" s="64">
        <f t="shared" si="605"/>
        <v>3</v>
      </c>
      <c r="D4826" s="64">
        <f t="shared" si="606"/>
        <v>483</v>
      </c>
      <c r="E4826" s="64">
        <f t="shared" si="607"/>
        <v>2411</v>
      </c>
      <c r="F4826" s="64" t="str">
        <f t="shared" si="600"/>
        <v/>
      </c>
      <c r="G4826" s="64" t="str">
        <f t="shared" si="601"/>
        <v/>
      </c>
      <c r="H4826" s="64" t="str">
        <f t="shared" si="602"/>
        <v/>
      </c>
      <c r="I4826" s="80" t="str">
        <f>IFERROR(VLOOKUP(D4826,Sheet2!A:B,2,0),"")</f>
        <v/>
      </c>
      <c r="J4826" s="64" t="str">
        <f>IFERROR(IF(I4826&lt;&gt;"",VLOOKUP(I4826,Sheet2!B:C,2,0),""),"")</f>
        <v/>
      </c>
      <c r="K4826" s="64" t="str">
        <f>IFERROR( IF(I4826&lt;&gt;"", HLOOKUP(L$2+$A4826,Sheet2!BX:NK,2,0),""),"")</f>
        <v/>
      </c>
      <c r="L4826" t="str">
        <f>IF(OR(HLOOKUP(L$2+$A4826,Sheet2!BX:NK,$B4826,0),HLOOKUP(L$2+$A4826,Sheet2!BX:NK,$B4826,0)&lt;&gt;""),HLOOKUP(L$2+$A4826,Sheet2!BX:NK,$B4826,0),"")</f>
        <v/>
      </c>
      <c r="M4826" t="str">
        <f>IF(OR(HLOOKUP(M$2+$A4826,Sheet2!BY:NL,$B4826,0),HLOOKUP(M$2+$A4826,Sheet2!BY:NL,$B4826,0)&lt;&gt;""),HLOOKUP(M$2+$A4826,Sheet2!BY:NL,$B4826,0),"")</f>
        <v/>
      </c>
      <c r="N4826" t="str">
        <f>IF(OR(HLOOKUP(N$2+$A4826,Sheet2!BZ:NM,$B4826,0),HLOOKUP(N$2+$A4826,Sheet2!BZ:NM,$B4826,0)&lt;&gt;""),HLOOKUP(N$2+$A4826,Sheet2!BZ:NM,$B4826,0),"")</f>
        <v/>
      </c>
      <c r="O4826" t="str">
        <f>IF(OR(HLOOKUP(O$2+$A4826,Sheet2!CA:NN,$B4826,0),HLOOKUP(O$2+$A4826,Sheet2!CA:NN,$B4826,0)&lt;&gt;""),HLOOKUP(O$2+$A4826,Sheet2!CA:NN,$B4826,0),"")</f>
        <v/>
      </c>
      <c r="P4826" t="str">
        <f>IF(OR(HLOOKUP(P$2+$A4826,Sheet2!CB:NO,$B4826,0),HLOOKUP(P$2+$A4826,Sheet2!CB:NO,$B4826,0)&lt;&gt;""),HLOOKUP(P$2+$A4826,Sheet2!CB:NO,$B4826,0),"")</f>
        <v/>
      </c>
      <c r="Q4826" t="str">
        <f>IF(OR(HLOOKUP(Q$2+$A4826,Sheet2!CC:NO,$B4826,0),HLOOKUP(Q$2+$A4826,Sheet2!CC:NO,$B4826,0)&lt;&gt;""),HLOOKUP(Q$2+$A4826,Sheet2!CC:NO,$B4826,0),"")</f>
        <v/>
      </c>
    </row>
    <row r="4827" spans="1:17" x14ac:dyDescent="0.25">
      <c r="A4827" s="64">
        <f t="shared" si="603"/>
        <v>18</v>
      </c>
      <c r="B4827" s="64">
        <f t="shared" si="604"/>
        <v>487</v>
      </c>
      <c r="C4827" s="64">
        <f t="shared" si="605"/>
        <v>4</v>
      </c>
      <c r="D4827" s="64">
        <f t="shared" si="606"/>
        <v>483</v>
      </c>
      <c r="E4827" s="64">
        <f t="shared" si="607"/>
        <v>2411</v>
      </c>
      <c r="F4827" s="64" t="str">
        <f t="shared" si="600"/>
        <v/>
      </c>
      <c r="G4827" s="64" t="str">
        <f t="shared" si="601"/>
        <v/>
      </c>
      <c r="H4827" s="64" t="str">
        <f t="shared" si="602"/>
        <v/>
      </c>
      <c r="I4827" s="80" t="str">
        <f>IFERROR(VLOOKUP(D4827,Sheet2!A:B,2,0),"")</f>
        <v/>
      </c>
      <c r="J4827" s="64" t="str">
        <f>IFERROR(IF(I4827&lt;&gt;"",VLOOKUP(I4827,Sheet2!B:C,2,0),""),"")</f>
        <v/>
      </c>
      <c r="K4827" s="64" t="str">
        <f>IFERROR( IF(I4827&lt;&gt;"", HLOOKUP(L$2+$A4827,Sheet2!BX:NK,2,0),""),"")</f>
        <v/>
      </c>
      <c r="L4827" t="str">
        <f>IF(OR(HLOOKUP(L$2+$A4827,Sheet2!BX:NK,$B4827,0),HLOOKUP(L$2+$A4827,Sheet2!BX:NK,$B4827,0)&lt;&gt;""),HLOOKUP(L$2+$A4827,Sheet2!BX:NK,$B4827,0),"")</f>
        <v/>
      </c>
      <c r="M4827" t="str">
        <f>IF(OR(HLOOKUP(M$2+$A4827,Sheet2!BY:NL,$B4827,0),HLOOKUP(M$2+$A4827,Sheet2!BY:NL,$B4827,0)&lt;&gt;""),HLOOKUP(M$2+$A4827,Sheet2!BY:NL,$B4827,0),"")</f>
        <v/>
      </c>
      <c r="N4827" t="str">
        <f>IF(OR(HLOOKUP(N$2+$A4827,Sheet2!BZ:NM,$B4827,0),HLOOKUP(N$2+$A4827,Sheet2!BZ:NM,$B4827,0)&lt;&gt;""),HLOOKUP(N$2+$A4827,Sheet2!BZ:NM,$B4827,0),"")</f>
        <v/>
      </c>
      <c r="O4827" t="str">
        <f>IF(OR(HLOOKUP(O$2+$A4827,Sheet2!CA:NN,$B4827,0),HLOOKUP(O$2+$A4827,Sheet2!CA:NN,$B4827,0)&lt;&gt;""),HLOOKUP(O$2+$A4827,Sheet2!CA:NN,$B4827,0),"")</f>
        <v/>
      </c>
      <c r="P4827" t="str">
        <f>IF(OR(HLOOKUP(P$2+$A4827,Sheet2!CB:NO,$B4827,0),HLOOKUP(P$2+$A4827,Sheet2!CB:NO,$B4827,0)&lt;&gt;""),HLOOKUP(P$2+$A4827,Sheet2!CB:NO,$B4827,0),"")</f>
        <v/>
      </c>
      <c r="Q4827" t="str">
        <f>IF(OR(HLOOKUP(Q$2+$A4827,Sheet2!CC:NO,$B4827,0),HLOOKUP(Q$2+$A4827,Sheet2!CC:NO,$B4827,0)&lt;&gt;""),HLOOKUP(Q$2+$A4827,Sheet2!CC:NO,$B4827,0),"")</f>
        <v/>
      </c>
    </row>
    <row r="4828" spans="1:17" x14ac:dyDescent="0.25">
      <c r="A4828" s="64">
        <f t="shared" si="603"/>
        <v>24</v>
      </c>
      <c r="B4828" s="64">
        <f t="shared" si="604"/>
        <v>487</v>
      </c>
      <c r="C4828" s="64">
        <f t="shared" si="605"/>
        <v>5</v>
      </c>
      <c r="D4828" s="64">
        <f t="shared" si="606"/>
        <v>483</v>
      </c>
      <c r="E4828" s="64">
        <f t="shared" si="607"/>
        <v>2411</v>
      </c>
      <c r="F4828" s="64" t="str">
        <f t="shared" si="600"/>
        <v/>
      </c>
      <c r="G4828" s="64" t="str">
        <f t="shared" si="601"/>
        <v/>
      </c>
      <c r="H4828" s="64" t="str">
        <f t="shared" si="602"/>
        <v/>
      </c>
      <c r="I4828" s="80" t="str">
        <f>IFERROR(VLOOKUP(D4828,Sheet2!A:B,2,0),"")</f>
        <v/>
      </c>
      <c r="J4828" s="64" t="str">
        <f>IFERROR(IF(I4828&lt;&gt;"",VLOOKUP(I4828,Sheet2!B:C,2,0),""),"")</f>
        <v/>
      </c>
      <c r="K4828" s="64" t="str">
        <f>IFERROR( IF(I4828&lt;&gt;"", HLOOKUP(L$2+$A4828,Sheet2!BX:NK,2,0),""),"")</f>
        <v/>
      </c>
      <c r="L4828" t="str">
        <f>IF(OR(HLOOKUP(L$2+$A4828,Sheet2!BX:NK,$B4828,0),HLOOKUP(L$2+$A4828,Sheet2!BX:NK,$B4828,0)&lt;&gt;""),HLOOKUP(L$2+$A4828,Sheet2!BX:NK,$B4828,0),"")</f>
        <v/>
      </c>
      <c r="M4828" t="str">
        <f>IF(OR(HLOOKUP(M$2+$A4828,Sheet2!BY:NL,$B4828,0),HLOOKUP(M$2+$A4828,Sheet2!BY:NL,$B4828,0)&lt;&gt;""),HLOOKUP(M$2+$A4828,Sheet2!BY:NL,$B4828,0),"")</f>
        <v/>
      </c>
      <c r="N4828" t="str">
        <f>IF(OR(HLOOKUP(N$2+$A4828,Sheet2!BZ:NM,$B4828,0),HLOOKUP(N$2+$A4828,Sheet2!BZ:NM,$B4828,0)&lt;&gt;""),HLOOKUP(N$2+$A4828,Sheet2!BZ:NM,$B4828,0),"")</f>
        <v/>
      </c>
      <c r="O4828" t="str">
        <f>IF(OR(HLOOKUP(O$2+$A4828,Sheet2!CA:NN,$B4828,0),HLOOKUP(O$2+$A4828,Sheet2!CA:NN,$B4828,0)&lt;&gt;""),HLOOKUP(O$2+$A4828,Sheet2!CA:NN,$B4828,0),"")</f>
        <v/>
      </c>
      <c r="P4828" t="str">
        <f>IF(OR(HLOOKUP(P$2+$A4828,Sheet2!CB:NO,$B4828,0),HLOOKUP(P$2+$A4828,Sheet2!CB:NO,$B4828,0)&lt;&gt;""),HLOOKUP(P$2+$A4828,Sheet2!CB:NO,$B4828,0),"")</f>
        <v/>
      </c>
      <c r="Q4828" t="str">
        <f>IF(OR(HLOOKUP(Q$2+$A4828,Sheet2!CC:NO,$B4828,0),HLOOKUP(Q$2+$A4828,Sheet2!CC:NO,$B4828,0)&lt;&gt;""),HLOOKUP(Q$2+$A4828,Sheet2!CC:NO,$B4828,0),"")</f>
        <v/>
      </c>
    </row>
    <row r="4829" spans="1:17" x14ac:dyDescent="0.25">
      <c r="A4829" s="64">
        <f t="shared" si="603"/>
        <v>30</v>
      </c>
      <c r="B4829" s="64">
        <f t="shared" si="604"/>
        <v>487</v>
      </c>
      <c r="C4829" s="64">
        <f t="shared" si="605"/>
        <v>6</v>
      </c>
      <c r="D4829" s="64">
        <f t="shared" si="606"/>
        <v>483</v>
      </c>
      <c r="E4829" s="64">
        <f t="shared" si="607"/>
        <v>2411</v>
      </c>
      <c r="F4829" s="64" t="str">
        <f t="shared" si="600"/>
        <v/>
      </c>
      <c r="G4829" s="64" t="str">
        <f t="shared" si="601"/>
        <v/>
      </c>
      <c r="H4829" s="64" t="str">
        <f t="shared" si="602"/>
        <v/>
      </c>
      <c r="I4829" s="80" t="str">
        <f>IFERROR(VLOOKUP(D4829,Sheet2!A:B,2,0),"")</f>
        <v/>
      </c>
      <c r="J4829" s="64" t="str">
        <f>IFERROR(IF(I4829&lt;&gt;"",VLOOKUP(I4829,Sheet2!B:C,2,0),""),"")</f>
        <v/>
      </c>
      <c r="K4829" s="64" t="str">
        <f>IFERROR( IF(I4829&lt;&gt;"", HLOOKUP(L$2+$A4829,Sheet2!BX:NK,2,0),""),"")</f>
        <v/>
      </c>
      <c r="L4829" t="str">
        <f>IF(OR(HLOOKUP(L$2+$A4829,Sheet2!BX:NK,$B4829,0),HLOOKUP(L$2+$A4829,Sheet2!BX:NK,$B4829,0)&lt;&gt;""),HLOOKUP(L$2+$A4829,Sheet2!BX:NK,$B4829,0),"")</f>
        <v/>
      </c>
      <c r="M4829" t="str">
        <f>IF(OR(HLOOKUP(M$2+$A4829,Sheet2!BY:NL,$B4829,0),HLOOKUP(M$2+$A4829,Sheet2!BY:NL,$B4829,0)&lt;&gt;""),HLOOKUP(M$2+$A4829,Sheet2!BY:NL,$B4829,0),"")</f>
        <v/>
      </c>
      <c r="N4829" t="str">
        <f>IF(OR(HLOOKUP(N$2+$A4829,Sheet2!BZ:NM,$B4829,0),HLOOKUP(N$2+$A4829,Sheet2!BZ:NM,$B4829,0)&lt;&gt;""),HLOOKUP(N$2+$A4829,Sheet2!BZ:NM,$B4829,0),"")</f>
        <v/>
      </c>
      <c r="O4829" t="str">
        <f>IF(OR(HLOOKUP(O$2+$A4829,Sheet2!CA:NN,$B4829,0),HLOOKUP(O$2+$A4829,Sheet2!CA:NN,$B4829,0)&lt;&gt;""),HLOOKUP(O$2+$A4829,Sheet2!CA:NN,$B4829,0),"")</f>
        <v/>
      </c>
      <c r="P4829" t="str">
        <f>IF(OR(HLOOKUP(P$2+$A4829,Sheet2!CB:NO,$B4829,0),HLOOKUP(P$2+$A4829,Sheet2!CB:NO,$B4829,0)&lt;&gt;""),HLOOKUP(P$2+$A4829,Sheet2!CB:NO,$B4829,0),"")</f>
        <v/>
      </c>
      <c r="Q4829" t="str">
        <f>IF(OR(HLOOKUP(Q$2+$A4829,Sheet2!CC:NO,$B4829,0),HLOOKUP(Q$2+$A4829,Sheet2!CC:NO,$B4829,0)&lt;&gt;""),HLOOKUP(Q$2+$A4829,Sheet2!CC:NO,$B4829,0),"")</f>
        <v/>
      </c>
    </row>
    <row r="4830" spans="1:17" x14ac:dyDescent="0.25">
      <c r="A4830" s="64">
        <f t="shared" si="603"/>
        <v>36</v>
      </c>
      <c r="B4830" s="64">
        <f t="shared" si="604"/>
        <v>487</v>
      </c>
      <c r="C4830" s="64">
        <f t="shared" si="605"/>
        <v>7</v>
      </c>
      <c r="D4830" s="64">
        <f t="shared" si="606"/>
        <v>483</v>
      </c>
      <c r="E4830" s="64">
        <f t="shared" si="607"/>
        <v>2411</v>
      </c>
      <c r="F4830" s="64" t="str">
        <f t="shared" si="600"/>
        <v/>
      </c>
      <c r="G4830" s="64" t="str">
        <f t="shared" si="601"/>
        <v/>
      </c>
      <c r="H4830" s="64" t="str">
        <f t="shared" si="602"/>
        <v/>
      </c>
      <c r="I4830" s="80" t="str">
        <f>IFERROR(VLOOKUP(D4830,Sheet2!A:B,2,0),"")</f>
        <v/>
      </c>
      <c r="J4830" s="64" t="str">
        <f>IFERROR(IF(I4830&lt;&gt;"",VLOOKUP(I4830,Sheet2!B:C,2,0),""),"")</f>
        <v/>
      </c>
      <c r="K4830" s="64" t="str">
        <f>IFERROR( IF(I4830&lt;&gt;"", HLOOKUP(L$2+$A4830,Sheet2!BX:NK,2,0),""),"")</f>
        <v/>
      </c>
      <c r="L4830" t="str">
        <f>IF(OR(HLOOKUP(L$2+$A4830,Sheet2!BX:NK,$B4830,0),HLOOKUP(L$2+$A4830,Sheet2!BX:NK,$B4830,0)&lt;&gt;""),HLOOKUP(L$2+$A4830,Sheet2!BX:NK,$B4830,0),"")</f>
        <v/>
      </c>
      <c r="M4830" t="str">
        <f>IF(OR(HLOOKUP(M$2+$A4830,Sheet2!BY:NL,$B4830,0),HLOOKUP(M$2+$A4830,Sheet2!BY:NL,$B4830,0)&lt;&gt;""),HLOOKUP(M$2+$A4830,Sheet2!BY:NL,$B4830,0),"")</f>
        <v/>
      </c>
      <c r="N4830" t="str">
        <f>IF(OR(HLOOKUP(N$2+$A4830,Sheet2!BZ:NM,$B4830,0),HLOOKUP(N$2+$A4830,Sheet2!BZ:NM,$B4830,0)&lt;&gt;""),HLOOKUP(N$2+$A4830,Sheet2!BZ:NM,$B4830,0),"")</f>
        <v/>
      </c>
      <c r="O4830" t="str">
        <f>IF(OR(HLOOKUP(O$2+$A4830,Sheet2!CA:NN,$B4830,0),HLOOKUP(O$2+$A4830,Sheet2!CA:NN,$B4830,0)&lt;&gt;""),HLOOKUP(O$2+$A4830,Sheet2!CA:NN,$B4830,0),"")</f>
        <v/>
      </c>
      <c r="P4830" t="str">
        <f>IF(OR(HLOOKUP(P$2+$A4830,Sheet2!CB:NO,$B4830,0),HLOOKUP(P$2+$A4830,Sheet2!CB:NO,$B4830,0)&lt;&gt;""),HLOOKUP(P$2+$A4830,Sheet2!CB:NO,$B4830,0),"")</f>
        <v/>
      </c>
      <c r="Q4830" t="str">
        <f>IF(OR(HLOOKUP(Q$2+$A4830,Sheet2!CC:NO,$B4830,0),HLOOKUP(Q$2+$A4830,Sheet2!CC:NO,$B4830,0)&lt;&gt;""),HLOOKUP(Q$2+$A4830,Sheet2!CC:NO,$B4830,0),"")</f>
        <v/>
      </c>
    </row>
    <row r="4831" spans="1:17" x14ac:dyDescent="0.25">
      <c r="A4831" s="64">
        <f t="shared" si="603"/>
        <v>42</v>
      </c>
      <c r="B4831" s="64">
        <f t="shared" si="604"/>
        <v>487</v>
      </c>
      <c r="C4831" s="64">
        <f t="shared" si="605"/>
        <v>8</v>
      </c>
      <c r="D4831" s="64">
        <f t="shared" si="606"/>
        <v>483</v>
      </c>
      <c r="E4831" s="64">
        <f t="shared" si="607"/>
        <v>2411</v>
      </c>
      <c r="F4831" s="64" t="str">
        <f t="shared" si="600"/>
        <v/>
      </c>
      <c r="G4831" s="64" t="str">
        <f t="shared" si="601"/>
        <v/>
      </c>
      <c r="H4831" s="64" t="str">
        <f t="shared" si="602"/>
        <v/>
      </c>
      <c r="I4831" s="80" t="str">
        <f>IFERROR(VLOOKUP(D4831,Sheet2!A:B,2,0),"")</f>
        <v/>
      </c>
      <c r="J4831" s="64" t="str">
        <f>IFERROR(IF(I4831&lt;&gt;"",VLOOKUP(I4831,Sheet2!B:C,2,0),""),"")</f>
        <v/>
      </c>
      <c r="K4831" s="64" t="str">
        <f>IFERROR( IF(I4831&lt;&gt;"", HLOOKUP(L$2+$A4831,Sheet2!BX:NK,2,0),""),"")</f>
        <v/>
      </c>
      <c r="L4831" t="str">
        <f>IF(OR(HLOOKUP(L$2+$A4831,Sheet2!BX:NK,$B4831,0),HLOOKUP(L$2+$A4831,Sheet2!BX:NK,$B4831,0)&lt;&gt;""),HLOOKUP(L$2+$A4831,Sheet2!BX:NK,$B4831,0),"")</f>
        <v/>
      </c>
      <c r="M4831" t="str">
        <f>IF(OR(HLOOKUP(M$2+$A4831,Sheet2!BY:NL,$B4831,0),HLOOKUP(M$2+$A4831,Sheet2!BY:NL,$B4831,0)&lt;&gt;""),HLOOKUP(M$2+$A4831,Sheet2!BY:NL,$B4831,0),"")</f>
        <v/>
      </c>
      <c r="N4831" t="str">
        <f>IF(OR(HLOOKUP(N$2+$A4831,Sheet2!BZ:NM,$B4831,0),HLOOKUP(N$2+$A4831,Sheet2!BZ:NM,$B4831,0)&lt;&gt;""),HLOOKUP(N$2+$A4831,Sheet2!BZ:NM,$B4831,0),"")</f>
        <v/>
      </c>
      <c r="O4831" t="str">
        <f>IF(OR(HLOOKUP(O$2+$A4831,Sheet2!CA:NN,$B4831,0),HLOOKUP(O$2+$A4831,Sheet2!CA:NN,$B4831,0)&lt;&gt;""),HLOOKUP(O$2+$A4831,Sheet2!CA:NN,$B4831,0),"")</f>
        <v/>
      </c>
      <c r="P4831" t="str">
        <f>IF(OR(HLOOKUP(P$2+$A4831,Sheet2!CB:NO,$B4831,0),HLOOKUP(P$2+$A4831,Sheet2!CB:NO,$B4831,0)&lt;&gt;""),HLOOKUP(P$2+$A4831,Sheet2!CB:NO,$B4831,0),"")</f>
        <v/>
      </c>
      <c r="Q4831" t="str">
        <f>IF(OR(HLOOKUP(Q$2+$A4831,Sheet2!CC:NO,$B4831,0),HLOOKUP(Q$2+$A4831,Sheet2!CC:NO,$B4831,0)&lt;&gt;""),HLOOKUP(Q$2+$A4831,Sheet2!CC:NO,$B4831,0),"")</f>
        <v/>
      </c>
    </row>
    <row r="4832" spans="1:17" x14ac:dyDescent="0.25">
      <c r="A4832" s="64">
        <f t="shared" si="603"/>
        <v>48</v>
      </c>
      <c r="B4832" s="64">
        <f t="shared" si="604"/>
        <v>487</v>
      </c>
      <c r="C4832" s="64">
        <f t="shared" si="605"/>
        <v>9</v>
      </c>
      <c r="D4832" s="64">
        <f t="shared" si="606"/>
        <v>483</v>
      </c>
      <c r="E4832" s="64">
        <f t="shared" si="607"/>
        <v>2411</v>
      </c>
      <c r="F4832" s="64" t="str">
        <f t="shared" si="600"/>
        <v/>
      </c>
      <c r="G4832" s="64" t="str">
        <f t="shared" si="601"/>
        <v/>
      </c>
      <c r="H4832" s="64" t="str">
        <f t="shared" si="602"/>
        <v/>
      </c>
      <c r="I4832" s="80" t="str">
        <f>IFERROR(VLOOKUP(D4832,Sheet2!A:B,2,0),"")</f>
        <v/>
      </c>
      <c r="J4832" s="64" t="str">
        <f>IFERROR(IF(I4832&lt;&gt;"",VLOOKUP(I4832,Sheet2!B:C,2,0),""),"")</f>
        <v/>
      </c>
      <c r="K4832" s="64" t="str">
        <f>IFERROR( IF(I4832&lt;&gt;"", HLOOKUP(L$2+$A4832,Sheet2!BX:NK,2,0),""),"")</f>
        <v/>
      </c>
      <c r="L4832" t="str">
        <f>IF(OR(HLOOKUP(L$2+$A4832,Sheet2!BX:NK,$B4832,0),HLOOKUP(L$2+$A4832,Sheet2!BX:NK,$B4832,0)&lt;&gt;""),HLOOKUP(L$2+$A4832,Sheet2!BX:NK,$B4832,0),"")</f>
        <v/>
      </c>
      <c r="M4832" t="str">
        <f>IF(OR(HLOOKUP(M$2+$A4832,Sheet2!BY:NL,$B4832,0),HLOOKUP(M$2+$A4832,Sheet2!BY:NL,$B4832,0)&lt;&gt;""),HLOOKUP(M$2+$A4832,Sheet2!BY:NL,$B4832,0),"")</f>
        <v/>
      </c>
      <c r="N4832" t="str">
        <f>IF(OR(HLOOKUP(N$2+$A4832,Sheet2!BZ:NM,$B4832,0),HLOOKUP(N$2+$A4832,Sheet2!BZ:NM,$B4832,0)&lt;&gt;""),HLOOKUP(N$2+$A4832,Sheet2!BZ:NM,$B4832,0),"")</f>
        <v/>
      </c>
      <c r="O4832" t="str">
        <f>IF(OR(HLOOKUP(O$2+$A4832,Sheet2!CA:NN,$B4832,0),HLOOKUP(O$2+$A4832,Sheet2!CA:NN,$B4832,0)&lt;&gt;""),HLOOKUP(O$2+$A4832,Sheet2!CA:NN,$B4832,0),"")</f>
        <v/>
      </c>
      <c r="P4832" t="str">
        <f>IF(OR(HLOOKUP(P$2+$A4832,Sheet2!CB:NO,$B4832,0),HLOOKUP(P$2+$A4832,Sheet2!CB:NO,$B4832,0)&lt;&gt;""),HLOOKUP(P$2+$A4832,Sheet2!CB:NO,$B4832,0),"")</f>
        <v/>
      </c>
      <c r="Q4832" t="str">
        <f>IF(OR(HLOOKUP(Q$2+$A4832,Sheet2!CC:NO,$B4832,0),HLOOKUP(Q$2+$A4832,Sheet2!CC:NO,$B4832,0)&lt;&gt;""),HLOOKUP(Q$2+$A4832,Sheet2!CC:NO,$B4832,0),"")</f>
        <v/>
      </c>
    </row>
    <row r="4833" spans="1:17" x14ac:dyDescent="0.25">
      <c r="A4833" s="64">
        <f t="shared" si="603"/>
        <v>54</v>
      </c>
      <c r="B4833" s="64">
        <f t="shared" si="604"/>
        <v>487</v>
      </c>
      <c r="C4833" s="64">
        <f t="shared" si="605"/>
        <v>10</v>
      </c>
      <c r="D4833" s="64">
        <f t="shared" si="606"/>
        <v>483</v>
      </c>
      <c r="E4833" s="64">
        <f t="shared" si="607"/>
        <v>2411</v>
      </c>
      <c r="F4833" s="64" t="str">
        <f t="shared" si="600"/>
        <v/>
      </c>
      <c r="G4833" s="64" t="str">
        <f t="shared" si="601"/>
        <v/>
      </c>
      <c r="H4833" s="64" t="str">
        <f t="shared" si="602"/>
        <v/>
      </c>
      <c r="I4833" s="80" t="str">
        <f>IFERROR(VLOOKUP(D4833,Sheet2!A:B,2,0),"")</f>
        <v/>
      </c>
      <c r="J4833" s="64" t="str">
        <f>IFERROR(IF(I4833&lt;&gt;"",VLOOKUP(I4833,Sheet2!B:C,2,0),""),"")</f>
        <v/>
      </c>
      <c r="K4833" s="64" t="str">
        <f>IFERROR( IF(I4833&lt;&gt;"", HLOOKUP(L$2+$A4833,Sheet2!BX:NK,2,0),""),"")</f>
        <v/>
      </c>
      <c r="L4833" t="str">
        <f>IF(OR(HLOOKUP(L$2+$A4833,Sheet2!BX:NK,$B4833,0),HLOOKUP(L$2+$A4833,Sheet2!BX:NK,$B4833,0)&lt;&gt;""),HLOOKUP(L$2+$A4833,Sheet2!BX:NK,$B4833,0),"")</f>
        <v/>
      </c>
      <c r="M4833" t="str">
        <f>IF(OR(HLOOKUP(M$2+$A4833,Sheet2!BY:NL,$B4833,0),HLOOKUP(M$2+$A4833,Sheet2!BY:NL,$B4833,0)&lt;&gt;""),HLOOKUP(M$2+$A4833,Sheet2!BY:NL,$B4833,0),"")</f>
        <v/>
      </c>
      <c r="N4833" t="str">
        <f>IF(OR(HLOOKUP(N$2+$A4833,Sheet2!BZ:NM,$B4833,0),HLOOKUP(N$2+$A4833,Sheet2!BZ:NM,$B4833,0)&lt;&gt;""),HLOOKUP(N$2+$A4833,Sheet2!BZ:NM,$B4833,0),"")</f>
        <v/>
      </c>
      <c r="O4833" t="str">
        <f>IF(OR(HLOOKUP(O$2+$A4833,Sheet2!CA:NN,$B4833,0),HLOOKUP(O$2+$A4833,Sheet2!CA:NN,$B4833,0)&lt;&gt;""),HLOOKUP(O$2+$A4833,Sheet2!CA:NN,$B4833,0),"")</f>
        <v/>
      </c>
      <c r="P4833" t="str">
        <f>IF(OR(HLOOKUP(P$2+$A4833,Sheet2!CB:NO,$B4833,0),HLOOKUP(P$2+$A4833,Sheet2!CB:NO,$B4833,0)&lt;&gt;""),HLOOKUP(P$2+$A4833,Sheet2!CB:NO,$B4833,0),"")</f>
        <v/>
      </c>
      <c r="Q4833" t="str">
        <f>IF(OR(HLOOKUP(Q$2+$A4833,Sheet2!CC:NO,$B4833,0),HLOOKUP(Q$2+$A4833,Sheet2!CC:NO,$B4833,0)&lt;&gt;""),HLOOKUP(Q$2+$A4833,Sheet2!CC:NO,$B4833,0),"")</f>
        <v/>
      </c>
    </row>
    <row r="4834" spans="1:17" x14ac:dyDescent="0.25">
      <c r="A4834" s="64">
        <f t="shared" si="603"/>
        <v>0</v>
      </c>
      <c r="B4834" s="64">
        <f t="shared" si="604"/>
        <v>488</v>
      </c>
      <c r="C4834" s="64">
        <f t="shared" si="605"/>
        <v>1</v>
      </c>
      <c r="D4834" s="64">
        <f t="shared" si="606"/>
        <v>484</v>
      </c>
      <c r="E4834" s="64">
        <f t="shared" si="607"/>
        <v>2416</v>
      </c>
      <c r="F4834" s="64" t="str">
        <f t="shared" si="600"/>
        <v/>
      </c>
      <c r="G4834" s="64" t="str">
        <f t="shared" si="601"/>
        <v/>
      </c>
      <c r="H4834" s="64" t="str">
        <f t="shared" si="602"/>
        <v/>
      </c>
      <c r="I4834" s="80" t="str">
        <f>IFERROR(VLOOKUP(D4834,Sheet2!A:B,2,0),"")</f>
        <v/>
      </c>
      <c r="J4834" s="64" t="str">
        <f>IFERROR(IF(I4834&lt;&gt;"",VLOOKUP(I4834,Sheet2!B:C,2,0),""),"")</f>
        <v/>
      </c>
      <c r="K4834" s="64" t="str">
        <f>IFERROR( IF(I4834&lt;&gt;"", HLOOKUP(L$2+$A4834,Sheet2!BX:NK,2,0),""),"")</f>
        <v/>
      </c>
      <c r="L4834" t="str">
        <f>IF(OR(HLOOKUP(L$2+$A4834,Sheet2!BX:NK,$B4834,0),HLOOKUP(L$2+$A4834,Sheet2!BX:NK,$B4834,0)&lt;&gt;""),HLOOKUP(L$2+$A4834,Sheet2!BX:NK,$B4834,0),"")</f>
        <v/>
      </c>
      <c r="M4834" t="str">
        <f>IF(OR(HLOOKUP(M$2+$A4834,Sheet2!BY:NL,$B4834,0),HLOOKUP(M$2+$A4834,Sheet2!BY:NL,$B4834,0)&lt;&gt;""),HLOOKUP(M$2+$A4834,Sheet2!BY:NL,$B4834,0),"")</f>
        <v/>
      </c>
      <c r="N4834" t="str">
        <f>IF(OR(HLOOKUP(N$2+$A4834,Sheet2!BZ:NM,$B4834,0),HLOOKUP(N$2+$A4834,Sheet2!BZ:NM,$B4834,0)&lt;&gt;""),HLOOKUP(N$2+$A4834,Sheet2!BZ:NM,$B4834,0),"")</f>
        <v/>
      </c>
      <c r="O4834" t="str">
        <f>IF(OR(HLOOKUP(O$2+$A4834,Sheet2!CA:NN,$B4834,0),HLOOKUP(O$2+$A4834,Sheet2!CA:NN,$B4834,0)&lt;&gt;""),HLOOKUP(O$2+$A4834,Sheet2!CA:NN,$B4834,0),"")</f>
        <v/>
      </c>
      <c r="P4834" t="str">
        <f>IF(OR(HLOOKUP(P$2+$A4834,Sheet2!CB:NO,$B4834,0),HLOOKUP(P$2+$A4834,Sheet2!CB:NO,$B4834,0)&lt;&gt;""),HLOOKUP(P$2+$A4834,Sheet2!CB:NO,$B4834,0),"")</f>
        <v/>
      </c>
      <c r="Q4834" t="str">
        <f>IF(OR(HLOOKUP(Q$2+$A4834,Sheet2!CC:NO,$B4834,0),HLOOKUP(Q$2+$A4834,Sheet2!CC:NO,$B4834,0)&lt;&gt;""),HLOOKUP(Q$2+$A4834,Sheet2!CC:NO,$B4834,0),"")</f>
        <v/>
      </c>
    </row>
    <row r="4835" spans="1:17" x14ac:dyDescent="0.25">
      <c r="A4835" s="64">
        <f t="shared" si="603"/>
        <v>6</v>
      </c>
      <c r="B4835" s="64">
        <f t="shared" si="604"/>
        <v>488</v>
      </c>
      <c r="C4835" s="64">
        <f t="shared" si="605"/>
        <v>2</v>
      </c>
      <c r="D4835" s="64">
        <f t="shared" si="606"/>
        <v>484</v>
      </c>
      <c r="E4835" s="64">
        <f t="shared" si="607"/>
        <v>2416</v>
      </c>
      <c r="F4835" s="64" t="str">
        <f t="shared" si="600"/>
        <v/>
      </c>
      <c r="G4835" s="64" t="str">
        <f t="shared" si="601"/>
        <v/>
      </c>
      <c r="H4835" s="64" t="str">
        <f t="shared" si="602"/>
        <v/>
      </c>
      <c r="I4835" s="80" t="str">
        <f>IFERROR(VLOOKUP(D4835,Sheet2!A:B,2,0),"")</f>
        <v/>
      </c>
      <c r="J4835" s="64" t="str">
        <f>IFERROR(IF(I4835&lt;&gt;"",VLOOKUP(I4835,Sheet2!B:C,2,0),""),"")</f>
        <v/>
      </c>
      <c r="K4835" s="64" t="str">
        <f>IFERROR( IF(I4835&lt;&gt;"", HLOOKUP(L$2+$A4835,Sheet2!BX:NK,2,0),""),"")</f>
        <v/>
      </c>
      <c r="L4835" t="str">
        <f>IF(OR(HLOOKUP(L$2+$A4835,Sheet2!BX:NK,$B4835,0),HLOOKUP(L$2+$A4835,Sheet2!BX:NK,$B4835,0)&lt;&gt;""),HLOOKUP(L$2+$A4835,Sheet2!BX:NK,$B4835,0),"")</f>
        <v/>
      </c>
      <c r="M4835" t="str">
        <f>IF(OR(HLOOKUP(M$2+$A4835,Sheet2!BY:NL,$B4835,0),HLOOKUP(M$2+$A4835,Sheet2!BY:NL,$B4835,0)&lt;&gt;""),HLOOKUP(M$2+$A4835,Sheet2!BY:NL,$B4835,0),"")</f>
        <v/>
      </c>
      <c r="N4835" t="str">
        <f>IF(OR(HLOOKUP(N$2+$A4835,Sheet2!BZ:NM,$B4835,0),HLOOKUP(N$2+$A4835,Sheet2!BZ:NM,$B4835,0)&lt;&gt;""),HLOOKUP(N$2+$A4835,Sheet2!BZ:NM,$B4835,0),"")</f>
        <v/>
      </c>
      <c r="O4835" t="str">
        <f>IF(OR(HLOOKUP(O$2+$A4835,Sheet2!CA:NN,$B4835,0),HLOOKUP(O$2+$A4835,Sheet2!CA:NN,$B4835,0)&lt;&gt;""),HLOOKUP(O$2+$A4835,Sheet2!CA:NN,$B4835,0),"")</f>
        <v/>
      </c>
      <c r="P4835" t="str">
        <f>IF(OR(HLOOKUP(P$2+$A4835,Sheet2!CB:NO,$B4835,0),HLOOKUP(P$2+$A4835,Sheet2!CB:NO,$B4835,0)&lt;&gt;""),HLOOKUP(P$2+$A4835,Sheet2!CB:NO,$B4835,0),"")</f>
        <v/>
      </c>
      <c r="Q4835" t="str">
        <f>IF(OR(HLOOKUP(Q$2+$A4835,Sheet2!CC:NO,$B4835,0),HLOOKUP(Q$2+$A4835,Sheet2!CC:NO,$B4835,0)&lt;&gt;""),HLOOKUP(Q$2+$A4835,Sheet2!CC:NO,$B4835,0),"")</f>
        <v/>
      </c>
    </row>
    <row r="4836" spans="1:17" x14ac:dyDescent="0.25">
      <c r="A4836" s="64">
        <f t="shared" si="603"/>
        <v>12</v>
      </c>
      <c r="B4836" s="64">
        <f t="shared" si="604"/>
        <v>488</v>
      </c>
      <c r="C4836" s="64">
        <f t="shared" si="605"/>
        <v>3</v>
      </c>
      <c r="D4836" s="64">
        <f t="shared" si="606"/>
        <v>484</v>
      </c>
      <c r="E4836" s="64">
        <f t="shared" si="607"/>
        <v>2416</v>
      </c>
      <c r="F4836" s="64" t="str">
        <f t="shared" si="600"/>
        <v/>
      </c>
      <c r="G4836" s="64" t="str">
        <f t="shared" si="601"/>
        <v/>
      </c>
      <c r="H4836" s="64" t="str">
        <f t="shared" si="602"/>
        <v/>
      </c>
      <c r="I4836" s="80" t="str">
        <f>IFERROR(VLOOKUP(D4836,Sheet2!A:B,2,0),"")</f>
        <v/>
      </c>
      <c r="J4836" s="64" t="str">
        <f>IFERROR(IF(I4836&lt;&gt;"",VLOOKUP(I4836,Sheet2!B:C,2,0),""),"")</f>
        <v/>
      </c>
      <c r="K4836" s="64" t="str">
        <f>IFERROR( IF(I4836&lt;&gt;"", HLOOKUP(L$2+$A4836,Sheet2!BX:NK,2,0),""),"")</f>
        <v/>
      </c>
      <c r="L4836" t="str">
        <f>IF(OR(HLOOKUP(L$2+$A4836,Sheet2!BX:NK,$B4836,0),HLOOKUP(L$2+$A4836,Sheet2!BX:NK,$B4836,0)&lt;&gt;""),HLOOKUP(L$2+$A4836,Sheet2!BX:NK,$B4836,0),"")</f>
        <v/>
      </c>
      <c r="M4836" t="str">
        <f>IF(OR(HLOOKUP(M$2+$A4836,Sheet2!BY:NL,$B4836,0),HLOOKUP(M$2+$A4836,Sheet2!BY:NL,$B4836,0)&lt;&gt;""),HLOOKUP(M$2+$A4836,Sheet2!BY:NL,$B4836,0),"")</f>
        <v/>
      </c>
      <c r="N4836" t="str">
        <f>IF(OR(HLOOKUP(N$2+$A4836,Sheet2!BZ:NM,$B4836,0),HLOOKUP(N$2+$A4836,Sheet2!BZ:NM,$B4836,0)&lt;&gt;""),HLOOKUP(N$2+$A4836,Sheet2!BZ:NM,$B4836,0),"")</f>
        <v/>
      </c>
      <c r="O4836" t="str">
        <f>IF(OR(HLOOKUP(O$2+$A4836,Sheet2!CA:NN,$B4836,0),HLOOKUP(O$2+$A4836,Sheet2!CA:NN,$B4836,0)&lt;&gt;""),HLOOKUP(O$2+$A4836,Sheet2!CA:NN,$B4836,0),"")</f>
        <v/>
      </c>
      <c r="P4836" t="str">
        <f>IF(OR(HLOOKUP(P$2+$A4836,Sheet2!CB:NO,$B4836,0),HLOOKUP(P$2+$A4836,Sheet2!CB:NO,$B4836,0)&lt;&gt;""),HLOOKUP(P$2+$A4836,Sheet2!CB:NO,$B4836,0),"")</f>
        <v/>
      </c>
      <c r="Q4836" t="str">
        <f>IF(OR(HLOOKUP(Q$2+$A4836,Sheet2!CC:NO,$B4836,0),HLOOKUP(Q$2+$A4836,Sheet2!CC:NO,$B4836,0)&lt;&gt;""),HLOOKUP(Q$2+$A4836,Sheet2!CC:NO,$B4836,0),"")</f>
        <v/>
      </c>
    </row>
    <row r="4837" spans="1:17" x14ac:dyDescent="0.25">
      <c r="A4837" s="64">
        <f t="shared" si="603"/>
        <v>18</v>
      </c>
      <c r="B4837" s="64">
        <f t="shared" si="604"/>
        <v>488</v>
      </c>
      <c r="C4837" s="64">
        <f t="shared" si="605"/>
        <v>4</v>
      </c>
      <c r="D4837" s="64">
        <f t="shared" si="606"/>
        <v>484</v>
      </c>
      <c r="E4837" s="64">
        <f t="shared" si="607"/>
        <v>2416</v>
      </c>
      <c r="F4837" s="64" t="str">
        <f t="shared" si="600"/>
        <v/>
      </c>
      <c r="G4837" s="64" t="str">
        <f t="shared" si="601"/>
        <v/>
      </c>
      <c r="H4837" s="64" t="str">
        <f t="shared" si="602"/>
        <v/>
      </c>
      <c r="I4837" s="80" t="str">
        <f>IFERROR(VLOOKUP(D4837,Sheet2!A:B,2,0),"")</f>
        <v/>
      </c>
      <c r="J4837" s="64" t="str">
        <f>IFERROR(IF(I4837&lt;&gt;"",VLOOKUP(I4837,Sheet2!B:C,2,0),""),"")</f>
        <v/>
      </c>
      <c r="K4837" s="64" t="str">
        <f>IFERROR( IF(I4837&lt;&gt;"", HLOOKUP(L$2+$A4837,Sheet2!BX:NK,2,0),""),"")</f>
        <v/>
      </c>
      <c r="L4837" t="str">
        <f>IF(OR(HLOOKUP(L$2+$A4837,Sheet2!BX:NK,$B4837,0),HLOOKUP(L$2+$A4837,Sheet2!BX:NK,$B4837,0)&lt;&gt;""),HLOOKUP(L$2+$A4837,Sheet2!BX:NK,$B4837,0),"")</f>
        <v/>
      </c>
      <c r="M4837" t="str">
        <f>IF(OR(HLOOKUP(M$2+$A4837,Sheet2!BY:NL,$B4837,0),HLOOKUP(M$2+$A4837,Sheet2!BY:NL,$B4837,0)&lt;&gt;""),HLOOKUP(M$2+$A4837,Sheet2!BY:NL,$B4837,0),"")</f>
        <v/>
      </c>
      <c r="N4837" t="str">
        <f>IF(OR(HLOOKUP(N$2+$A4837,Sheet2!BZ:NM,$B4837,0),HLOOKUP(N$2+$A4837,Sheet2!BZ:NM,$B4837,0)&lt;&gt;""),HLOOKUP(N$2+$A4837,Sheet2!BZ:NM,$B4837,0),"")</f>
        <v/>
      </c>
      <c r="O4837" t="str">
        <f>IF(OR(HLOOKUP(O$2+$A4837,Sheet2!CA:NN,$B4837,0),HLOOKUP(O$2+$A4837,Sheet2!CA:NN,$B4837,0)&lt;&gt;""),HLOOKUP(O$2+$A4837,Sheet2!CA:NN,$B4837,0),"")</f>
        <v/>
      </c>
      <c r="P4837" t="str">
        <f>IF(OR(HLOOKUP(P$2+$A4837,Sheet2!CB:NO,$B4837,0),HLOOKUP(P$2+$A4837,Sheet2!CB:NO,$B4837,0)&lt;&gt;""),HLOOKUP(P$2+$A4837,Sheet2!CB:NO,$B4837,0),"")</f>
        <v/>
      </c>
      <c r="Q4837" t="str">
        <f>IF(OR(HLOOKUP(Q$2+$A4837,Sheet2!CC:NO,$B4837,0),HLOOKUP(Q$2+$A4837,Sheet2!CC:NO,$B4837,0)&lt;&gt;""),HLOOKUP(Q$2+$A4837,Sheet2!CC:NO,$B4837,0),"")</f>
        <v/>
      </c>
    </row>
    <row r="4838" spans="1:17" x14ac:dyDescent="0.25">
      <c r="A4838" s="64">
        <f t="shared" si="603"/>
        <v>24</v>
      </c>
      <c r="B4838" s="64">
        <f t="shared" si="604"/>
        <v>488</v>
      </c>
      <c r="C4838" s="64">
        <f t="shared" si="605"/>
        <v>5</v>
      </c>
      <c r="D4838" s="64">
        <f t="shared" si="606"/>
        <v>484</v>
      </c>
      <c r="E4838" s="64">
        <f t="shared" si="607"/>
        <v>2416</v>
      </c>
      <c r="F4838" s="64" t="str">
        <f t="shared" si="600"/>
        <v/>
      </c>
      <c r="G4838" s="64" t="str">
        <f t="shared" si="601"/>
        <v/>
      </c>
      <c r="H4838" s="64" t="str">
        <f t="shared" si="602"/>
        <v/>
      </c>
      <c r="I4838" s="80" t="str">
        <f>IFERROR(VLOOKUP(D4838,Sheet2!A:B,2,0),"")</f>
        <v/>
      </c>
      <c r="J4838" s="64" t="str">
        <f>IFERROR(IF(I4838&lt;&gt;"",VLOOKUP(I4838,Sheet2!B:C,2,0),""),"")</f>
        <v/>
      </c>
      <c r="K4838" s="64" t="str">
        <f>IFERROR( IF(I4838&lt;&gt;"", HLOOKUP(L$2+$A4838,Sheet2!BX:NK,2,0),""),"")</f>
        <v/>
      </c>
      <c r="L4838" t="str">
        <f>IF(OR(HLOOKUP(L$2+$A4838,Sheet2!BX:NK,$B4838,0),HLOOKUP(L$2+$A4838,Sheet2!BX:NK,$B4838,0)&lt;&gt;""),HLOOKUP(L$2+$A4838,Sheet2!BX:NK,$B4838,0),"")</f>
        <v/>
      </c>
      <c r="M4838" t="str">
        <f>IF(OR(HLOOKUP(M$2+$A4838,Sheet2!BY:NL,$B4838,0),HLOOKUP(M$2+$A4838,Sheet2!BY:NL,$B4838,0)&lt;&gt;""),HLOOKUP(M$2+$A4838,Sheet2!BY:NL,$B4838,0),"")</f>
        <v/>
      </c>
      <c r="N4838" t="str">
        <f>IF(OR(HLOOKUP(N$2+$A4838,Sheet2!BZ:NM,$B4838,0),HLOOKUP(N$2+$A4838,Sheet2!BZ:NM,$B4838,0)&lt;&gt;""),HLOOKUP(N$2+$A4838,Sheet2!BZ:NM,$B4838,0),"")</f>
        <v/>
      </c>
      <c r="O4838" t="str">
        <f>IF(OR(HLOOKUP(O$2+$A4838,Sheet2!CA:NN,$B4838,0),HLOOKUP(O$2+$A4838,Sheet2!CA:NN,$B4838,0)&lt;&gt;""),HLOOKUP(O$2+$A4838,Sheet2!CA:NN,$B4838,0),"")</f>
        <v/>
      </c>
      <c r="P4838" t="str">
        <f>IF(OR(HLOOKUP(P$2+$A4838,Sheet2!CB:NO,$B4838,0),HLOOKUP(P$2+$A4838,Sheet2!CB:NO,$B4838,0)&lt;&gt;""),HLOOKUP(P$2+$A4838,Sheet2!CB:NO,$B4838,0),"")</f>
        <v/>
      </c>
      <c r="Q4838" t="str">
        <f>IF(OR(HLOOKUP(Q$2+$A4838,Sheet2!CC:NO,$B4838,0),HLOOKUP(Q$2+$A4838,Sheet2!CC:NO,$B4838,0)&lt;&gt;""),HLOOKUP(Q$2+$A4838,Sheet2!CC:NO,$B4838,0),"")</f>
        <v/>
      </c>
    </row>
    <row r="4839" spans="1:17" x14ac:dyDescent="0.25">
      <c r="A4839" s="64">
        <f t="shared" si="603"/>
        <v>30</v>
      </c>
      <c r="B4839" s="64">
        <f t="shared" si="604"/>
        <v>488</v>
      </c>
      <c r="C4839" s="64">
        <f t="shared" si="605"/>
        <v>6</v>
      </c>
      <c r="D4839" s="64">
        <f t="shared" si="606"/>
        <v>484</v>
      </c>
      <c r="E4839" s="64">
        <f t="shared" si="607"/>
        <v>2416</v>
      </c>
      <c r="F4839" s="64" t="str">
        <f t="shared" si="600"/>
        <v/>
      </c>
      <c r="G4839" s="64" t="str">
        <f t="shared" si="601"/>
        <v/>
      </c>
      <c r="H4839" s="64" t="str">
        <f t="shared" si="602"/>
        <v/>
      </c>
      <c r="I4839" s="80" t="str">
        <f>IFERROR(VLOOKUP(D4839,Sheet2!A:B,2,0),"")</f>
        <v/>
      </c>
      <c r="J4839" s="64" t="str">
        <f>IFERROR(IF(I4839&lt;&gt;"",VLOOKUP(I4839,Sheet2!B:C,2,0),""),"")</f>
        <v/>
      </c>
      <c r="K4839" s="64" t="str">
        <f>IFERROR( IF(I4839&lt;&gt;"", HLOOKUP(L$2+$A4839,Sheet2!BX:NK,2,0),""),"")</f>
        <v/>
      </c>
      <c r="L4839" t="str">
        <f>IF(OR(HLOOKUP(L$2+$A4839,Sheet2!BX:NK,$B4839,0),HLOOKUP(L$2+$A4839,Sheet2!BX:NK,$B4839,0)&lt;&gt;""),HLOOKUP(L$2+$A4839,Sheet2!BX:NK,$B4839,0),"")</f>
        <v/>
      </c>
      <c r="M4839" t="str">
        <f>IF(OR(HLOOKUP(M$2+$A4839,Sheet2!BY:NL,$B4839,0),HLOOKUP(M$2+$A4839,Sheet2!BY:NL,$B4839,0)&lt;&gt;""),HLOOKUP(M$2+$A4839,Sheet2!BY:NL,$B4839,0),"")</f>
        <v/>
      </c>
      <c r="N4839" t="str">
        <f>IF(OR(HLOOKUP(N$2+$A4839,Sheet2!BZ:NM,$B4839,0),HLOOKUP(N$2+$A4839,Sheet2!BZ:NM,$B4839,0)&lt;&gt;""),HLOOKUP(N$2+$A4839,Sheet2!BZ:NM,$B4839,0),"")</f>
        <v/>
      </c>
      <c r="O4839" t="str">
        <f>IF(OR(HLOOKUP(O$2+$A4839,Sheet2!CA:NN,$B4839,0),HLOOKUP(O$2+$A4839,Sheet2!CA:NN,$B4839,0)&lt;&gt;""),HLOOKUP(O$2+$A4839,Sheet2!CA:NN,$B4839,0),"")</f>
        <v/>
      </c>
      <c r="P4839" t="str">
        <f>IF(OR(HLOOKUP(P$2+$A4839,Sheet2!CB:NO,$B4839,0),HLOOKUP(P$2+$A4839,Sheet2!CB:NO,$B4839,0)&lt;&gt;""),HLOOKUP(P$2+$A4839,Sheet2!CB:NO,$B4839,0),"")</f>
        <v/>
      </c>
      <c r="Q4839" t="str">
        <f>IF(OR(HLOOKUP(Q$2+$A4839,Sheet2!CC:NO,$B4839,0),HLOOKUP(Q$2+$A4839,Sheet2!CC:NO,$B4839,0)&lt;&gt;""),HLOOKUP(Q$2+$A4839,Sheet2!CC:NO,$B4839,0),"")</f>
        <v/>
      </c>
    </row>
    <row r="4840" spans="1:17" x14ac:dyDescent="0.25">
      <c r="A4840" s="64">
        <f t="shared" si="603"/>
        <v>36</v>
      </c>
      <c r="B4840" s="64">
        <f t="shared" si="604"/>
        <v>488</v>
      </c>
      <c r="C4840" s="64">
        <f t="shared" si="605"/>
        <v>7</v>
      </c>
      <c r="D4840" s="64">
        <f t="shared" si="606"/>
        <v>484</v>
      </c>
      <c r="E4840" s="64">
        <f t="shared" si="607"/>
        <v>2416</v>
      </c>
      <c r="F4840" s="64" t="str">
        <f t="shared" si="600"/>
        <v/>
      </c>
      <c r="G4840" s="64" t="str">
        <f t="shared" si="601"/>
        <v/>
      </c>
      <c r="H4840" s="64" t="str">
        <f t="shared" si="602"/>
        <v/>
      </c>
      <c r="I4840" s="80" t="str">
        <f>IFERROR(VLOOKUP(D4840,Sheet2!A:B,2,0),"")</f>
        <v/>
      </c>
      <c r="J4840" s="64" t="str">
        <f>IFERROR(IF(I4840&lt;&gt;"",VLOOKUP(I4840,Sheet2!B:C,2,0),""),"")</f>
        <v/>
      </c>
      <c r="K4840" s="64" t="str">
        <f>IFERROR( IF(I4840&lt;&gt;"", HLOOKUP(L$2+$A4840,Sheet2!BX:NK,2,0),""),"")</f>
        <v/>
      </c>
      <c r="L4840" t="str">
        <f>IF(OR(HLOOKUP(L$2+$A4840,Sheet2!BX:NK,$B4840,0),HLOOKUP(L$2+$A4840,Sheet2!BX:NK,$B4840,0)&lt;&gt;""),HLOOKUP(L$2+$A4840,Sheet2!BX:NK,$B4840,0),"")</f>
        <v/>
      </c>
      <c r="M4840" t="str">
        <f>IF(OR(HLOOKUP(M$2+$A4840,Sheet2!BY:NL,$B4840,0),HLOOKUP(M$2+$A4840,Sheet2!BY:NL,$B4840,0)&lt;&gt;""),HLOOKUP(M$2+$A4840,Sheet2!BY:NL,$B4840,0),"")</f>
        <v/>
      </c>
      <c r="N4840" t="str">
        <f>IF(OR(HLOOKUP(N$2+$A4840,Sheet2!BZ:NM,$B4840,0),HLOOKUP(N$2+$A4840,Sheet2!BZ:NM,$B4840,0)&lt;&gt;""),HLOOKUP(N$2+$A4840,Sheet2!BZ:NM,$B4840,0),"")</f>
        <v/>
      </c>
      <c r="O4840" t="str">
        <f>IF(OR(HLOOKUP(O$2+$A4840,Sheet2!CA:NN,$B4840,0),HLOOKUP(O$2+$A4840,Sheet2!CA:NN,$B4840,0)&lt;&gt;""),HLOOKUP(O$2+$A4840,Sheet2!CA:NN,$B4840,0),"")</f>
        <v/>
      </c>
      <c r="P4840" t="str">
        <f>IF(OR(HLOOKUP(P$2+$A4840,Sheet2!CB:NO,$B4840,0),HLOOKUP(P$2+$A4840,Sheet2!CB:NO,$B4840,0)&lt;&gt;""),HLOOKUP(P$2+$A4840,Sheet2!CB:NO,$B4840,0),"")</f>
        <v/>
      </c>
      <c r="Q4840" t="str">
        <f>IF(OR(HLOOKUP(Q$2+$A4840,Sheet2!CC:NO,$B4840,0),HLOOKUP(Q$2+$A4840,Sheet2!CC:NO,$B4840,0)&lt;&gt;""),HLOOKUP(Q$2+$A4840,Sheet2!CC:NO,$B4840,0),"")</f>
        <v/>
      </c>
    </row>
    <row r="4841" spans="1:17" x14ac:dyDescent="0.25">
      <c r="A4841" s="64">
        <f t="shared" si="603"/>
        <v>42</v>
      </c>
      <c r="B4841" s="64">
        <f t="shared" si="604"/>
        <v>488</v>
      </c>
      <c r="C4841" s="64">
        <f t="shared" si="605"/>
        <v>8</v>
      </c>
      <c r="D4841" s="64">
        <f t="shared" si="606"/>
        <v>484</v>
      </c>
      <c r="E4841" s="64">
        <f t="shared" si="607"/>
        <v>2416</v>
      </c>
      <c r="F4841" s="64" t="str">
        <f t="shared" si="600"/>
        <v/>
      </c>
      <c r="G4841" s="64" t="str">
        <f t="shared" si="601"/>
        <v/>
      </c>
      <c r="H4841" s="64" t="str">
        <f t="shared" si="602"/>
        <v/>
      </c>
      <c r="I4841" s="80" t="str">
        <f>IFERROR(VLOOKUP(D4841,Sheet2!A:B,2,0),"")</f>
        <v/>
      </c>
      <c r="J4841" s="64" t="str">
        <f>IFERROR(IF(I4841&lt;&gt;"",VLOOKUP(I4841,Sheet2!B:C,2,0),""),"")</f>
        <v/>
      </c>
      <c r="K4841" s="64" t="str">
        <f>IFERROR( IF(I4841&lt;&gt;"", HLOOKUP(L$2+$A4841,Sheet2!BX:NK,2,0),""),"")</f>
        <v/>
      </c>
      <c r="L4841" t="str">
        <f>IF(OR(HLOOKUP(L$2+$A4841,Sheet2!BX:NK,$B4841,0),HLOOKUP(L$2+$A4841,Sheet2!BX:NK,$B4841,0)&lt;&gt;""),HLOOKUP(L$2+$A4841,Sheet2!BX:NK,$B4841,0),"")</f>
        <v/>
      </c>
      <c r="M4841" t="str">
        <f>IF(OR(HLOOKUP(M$2+$A4841,Sheet2!BY:NL,$B4841,0),HLOOKUP(M$2+$A4841,Sheet2!BY:NL,$B4841,0)&lt;&gt;""),HLOOKUP(M$2+$A4841,Sheet2!BY:NL,$B4841,0),"")</f>
        <v/>
      </c>
      <c r="N4841" t="str">
        <f>IF(OR(HLOOKUP(N$2+$A4841,Sheet2!BZ:NM,$B4841,0),HLOOKUP(N$2+$A4841,Sheet2!BZ:NM,$B4841,0)&lt;&gt;""),HLOOKUP(N$2+$A4841,Sheet2!BZ:NM,$B4841,0),"")</f>
        <v/>
      </c>
      <c r="O4841" t="str">
        <f>IF(OR(HLOOKUP(O$2+$A4841,Sheet2!CA:NN,$B4841,0),HLOOKUP(O$2+$A4841,Sheet2!CA:NN,$B4841,0)&lt;&gt;""),HLOOKUP(O$2+$A4841,Sheet2!CA:NN,$B4841,0),"")</f>
        <v/>
      </c>
      <c r="P4841" t="str">
        <f>IF(OR(HLOOKUP(P$2+$A4841,Sheet2!CB:NO,$B4841,0),HLOOKUP(P$2+$A4841,Sheet2!CB:NO,$B4841,0)&lt;&gt;""),HLOOKUP(P$2+$A4841,Sheet2!CB:NO,$B4841,0),"")</f>
        <v/>
      </c>
      <c r="Q4841" t="str">
        <f>IF(OR(HLOOKUP(Q$2+$A4841,Sheet2!CC:NO,$B4841,0),HLOOKUP(Q$2+$A4841,Sheet2!CC:NO,$B4841,0)&lt;&gt;""),HLOOKUP(Q$2+$A4841,Sheet2!CC:NO,$B4841,0),"")</f>
        <v/>
      </c>
    </row>
    <row r="4842" spans="1:17" x14ac:dyDescent="0.25">
      <c r="A4842" s="64">
        <f t="shared" si="603"/>
        <v>48</v>
      </c>
      <c r="B4842" s="64">
        <f t="shared" si="604"/>
        <v>488</v>
      </c>
      <c r="C4842" s="64">
        <f t="shared" si="605"/>
        <v>9</v>
      </c>
      <c r="D4842" s="64">
        <f t="shared" si="606"/>
        <v>484</v>
      </c>
      <c r="E4842" s="64">
        <f t="shared" si="607"/>
        <v>2416</v>
      </c>
      <c r="F4842" s="64" t="str">
        <f t="shared" si="600"/>
        <v/>
      </c>
      <c r="G4842" s="64" t="str">
        <f t="shared" si="601"/>
        <v/>
      </c>
      <c r="H4842" s="64" t="str">
        <f t="shared" si="602"/>
        <v/>
      </c>
      <c r="I4842" s="80" t="str">
        <f>IFERROR(VLOOKUP(D4842,Sheet2!A:B,2,0),"")</f>
        <v/>
      </c>
      <c r="J4842" s="64" t="str">
        <f>IFERROR(IF(I4842&lt;&gt;"",VLOOKUP(I4842,Sheet2!B:C,2,0),""),"")</f>
        <v/>
      </c>
      <c r="K4842" s="64" t="str">
        <f>IFERROR( IF(I4842&lt;&gt;"", HLOOKUP(L$2+$A4842,Sheet2!BX:NK,2,0),""),"")</f>
        <v/>
      </c>
      <c r="L4842" t="str">
        <f>IF(OR(HLOOKUP(L$2+$A4842,Sheet2!BX:NK,$B4842,0),HLOOKUP(L$2+$A4842,Sheet2!BX:NK,$B4842,0)&lt;&gt;""),HLOOKUP(L$2+$A4842,Sheet2!BX:NK,$B4842,0),"")</f>
        <v/>
      </c>
      <c r="M4842" t="str">
        <f>IF(OR(HLOOKUP(M$2+$A4842,Sheet2!BY:NL,$B4842,0),HLOOKUP(M$2+$A4842,Sheet2!BY:NL,$B4842,0)&lt;&gt;""),HLOOKUP(M$2+$A4842,Sheet2!BY:NL,$B4842,0),"")</f>
        <v/>
      </c>
      <c r="N4842" t="str">
        <f>IF(OR(HLOOKUP(N$2+$A4842,Sheet2!BZ:NM,$B4842,0),HLOOKUP(N$2+$A4842,Sheet2!BZ:NM,$B4842,0)&lt;&gt;""),HLOOKUP(N$2+$A4842,Sheet2!BZ:NM,$B4842,0),"")</f>
        <v/>
      </c>
      <c r="O4842" t="str">
        <f>IF(OR(HLOOKUP(O$2+$A4842,Sheet2!CA:NN,$B4842,0),HLOOKUP(O$2+$A4842,Sheet2!CA:NN,$B4842,0)&lt;&gt;""),HLOOKUP(O$2+$A4842,Sheet2!CA:NN,$B4842,0),"")</f>
        <v/>
      </c>
      <c r="P4842" t="str">
        <f>IF(OR(HLOOKUP(P$2+$A4842,Sheet2!CB:NO,$B4842,0),HLOOKUP(P$2+$A4842,Sheet2!CB:NO,$B4842,0)&lt;&gt;""),HLOOKUP(P$2+$A4842,Sheet2!CB:NO,$B4842,0),"")</f>
        <v/>
      </c>
      <c r="Q4842" t="str">
        <f>IF(OR(HLOOKUP(Q$2+$A4842,Sheet2!CC:NO,$B4842,0),HLOOKUP(Q$2+$A4842,Sheet2!CC:NO,$B4842,0)&lt;&gt;""),HLOOKUP(Q$2+$A4842,Sheet2!CC:NO,$B4842,0),"")</f>
        <v/>
      </c>
    </row>
    <row r="4843" spans="1:17" x14ac:dyDescent="0.25">
      <c r="A4843" s="64">
        <f t="shared" si="603"/>
        <v>54</v>
      </c>
      <c r="B4843" s="64">
        <f t="shared" si="604"/>
        <v>488</v>
      </c>
      <c r="C4843" s="64">
        <f t="shared" si="605"/>
        <v>10</v>
      </c>
      <c r="D4843" s="64">
        <f t="shared" si="606"/>
        <v>484</v>
      </c>
      <c r="E4843" s="64">
        <f t="shared" si="607"/>
        <v>2416</v>
      </c>
      <c r="F4843" s="64" t="str">
        <f t="shared" si="600"/>
        <v/>
      </c>
      <c r="G4843" s="64" t="str">
        <f t="shared" si="601"/>
        <v/>
      </c>
      <c r="H4843" s="64" t="str">
        <f t="shared" si="602"/>
        <v/>
      </c>
      <c r="I4843" s="80" t="str">
        <f>IFERROR(VLOOKUP(D4843,Sheet2!A:B,2,0),"")</f>
        <v/>
      </c>
      <c r="J4843" s="64" t="str">
        <f>IFERROR(IF(I4843&lt;&gt;"",VLOOKUP(I4843,Sheet2!B:C,2,0),""),"")</f>
        <v/>
      </c>
      <c r="K4843" s="64" t="str">
        <f>IFERROR( IF(I4843&lt;&gt;"", HLOOKUP(L$2+$A4843,Sheet2!BX:NK,2,0),""),"")</f>
        <v/>
      </c>
      <c r="L4843" t="str">
        <f>IF(OR(HLOOKUP(L$2+$A4843,Sheet2!BX:NK,$B4843,0),HLOOKUP(L$2+$A4843,Sheet2!BX:NK,$B4843,0)&lt;&gt;""),HLOOKUP(L$2+$A4843,Sheet2!BX:NK,$B4843,0),"")</f>
        <v/>
      </c>
      <c r="M4843" t="str">
        <f>IF(OR(HLOOKUP(M$2+$A4843,Sheet2!BY:NL,$B4843,0),HLOOKUP(M$2+$A4843,Sheet2!BY:NL,$B4843,0)&lt;&gt;""),HLOOKUP(M$2+$A4843,Sheet2!BY:NL,$B4843,0),"")</f>
        <v/>
      </c>
      <c r="N4843" t="str">
        <f>IF(OR(HLOOKUP(N$2+$A4843,Sheet2!BZ:NM,$B4843,0),HLOOKUP(N$2+$A4843,Sheet2!BZ:NM,$B4843,0)&lt;&gt;""),HLOOKUP(N$2+$A4843,Sheet2!BZ:NM,$B4843,0),"")</f>
        <v/>
      </c>
      <c r="O4843" t="str">
        <f>IF(OR(HLOOKUP(O$2+$A4843,Sheet2!CA:NN,$B4843,0),HLOOKUP(O$2+$A4843,Sheet2!CA:NN,$B4843,0)&lt;&gt;""),HLOOKUP(O$2+$A4843,Sheet2!CA:NN,$B4843,0),"")</f>
        <v/>
      </c>
      <c r="P4843" t="str">
        <f>IF(OR(HLOOKUP(P$2+$A4843,Sheet2!CB:NO,$B4843,0),HLOOKUP(P$2+$A4843,Sheet2!CB:NO,$B4843,0)&lt;&gt;""),HLOOKUP(P$2+$A4843,Sheet2!CB:NO,$B4843,0),"")</f>
        <v/>
      </c>
      <c r="Q4843" t="str">
        <f>IF(OR(HLOOKUP(Q$2+$A4843,Sheet2!CC:NO,$B4843,0),HLOOKUP(Q$2+$A4843,Sheet2!CC:NO,$B4843,0)&lt;&gt;""),HLOOKUP(Q$2+$A4843,Sheet2!CC:NO,$B4843,0),"")</f>
        <v/>
      </c>
    </row>
    <row r="4844" spans="1:17" x14ac:dyDescent="0.25">
      <c r="A4844" s="64">
        <f t="shared" si="603"/>
        <v>0</v>
      </c>
      <c r="B4844" s="64">
        <f t="shared" si="604"/>
        <v>489</v>
      </c>
      <c r="C4844" s="64">
        <f t="shared" si="605"/>
        <v>1</v>
      </c>
      <c r="D4844" s="64">
        <f t="shared" si="606"/>
        <v>485</v>
      </c>
      <c r="E4844" s="64">
        <f t="shared" si="607"/>
        <v>2421</v>
      </c>
      <c r="F4844" s="64" t="str">
        <f t="shared" si="600"/>
        <v/>
      </c>
      <c r="G4844" s="64" t="str">
        <f t="shared" si="601"/>
        <v/>
      </c>
      <c r="H4844" s="64" t="str">
        <f t="shared" si="602"/>
        <v/>
      </c>
      <c r="I4844" s="80" t="str">
        <f>IFERROR(VLOOKUP(D4844,Sheet2!A:B,2,0),"")</f>
        <v/>
      </c>
      <c r="J4844" s="64" t="str">
        <f>IFERROR(IF(I4844&lt;&gt;"",VLOOKUP(I4844,Sheet2!B:C,2,0),""),"")</f>
        <v/>
      </c>
      <c r="K4844" s="64" t="str">
        <f>IFERROR( IF(I4844&lt;&gt;"", HLOOKUP(L$2+$A4844,Sheet2!BX:NK,2,0),""),"")</f>
        <v/>
      </c>
      <c r="L4844" t="str">
        <f>IF(OR(HLOOKUP(L$2+$A4844,Sheet2!BX:NK,$B4844,0),HLOOKUP(L$2+$A4844,Sheet2!BX:NK,$B4844,0)&lt;&gt;""),HLOOKUP(L$2+$A4844,Sheet2!BX:NK,$B4844,0),"")</f>
        <v/>
      </c>
      <c r="M4844" t="str">
        <f>IF(OR(HLOOKUP(M$2+$A4844,Sheet2!BY:NL,$B4844,0),HLOOKUP(M$2+$A4844,Sheet2!BY:NL,$B4844,0)&lt;&gt;""),HLOOKUP(M$2+$A4844,Sheet2!BY:NL,$B4844,0),"")</f>
        <v/>
      </c>
      <c r="N4844" t="str">
        <f>IF(OR(HLOOKUP(N$2+$A4844,Sheet2!BZ:NM,$B4844,0),HLOOKUP(N$2+$A4844,Sheet2!BZ:NM,$B4844,0)&lt;&gt;""),HLOOKUP(N$2+$A4844,Sheet2!BZ:NM,$B4844,0),"")</f>
        <v/>
      </c>
      <c r="O4844" t="str">
        <f>IF(OR(HLOOKUP(O$2+$A4844,Sheet2!CA:NN,$B4844,0),HLOOKUP(O$2+$A4844,Sheet2!CA:NN,$B4844,0)&lt;&gt;""),HLOOKUP(O$2+$A4844,Sheet2!CA:NN,$B4844,0),"")</f>
        <v/>
      </c>
      <c r="P4844" t="str">
        <f>IF(OR(HLOOKUP(P$2+$A4844,Sheet2!CB:NO,$B4844,0),HLOOKUP(P$2+$A4844,Sheet2!CB:NO,$B4844,0)&lt;&gt;""),HLOOKUP(P$2+$A4844,Sheet2!CB:NO,$B4844,0),"")</f>
        <v/>
      </c>
      <c r="Q4844" t="str">
        <f>IF(OR(HLOOKUP(Q$2+$A4844,Sheet2!CC:NO,$B4844,0),HLOOKUP(Q$2+$A4844,Sheet2!CC:NO,$B4844,0)&lt;&gt;""),HLOOKUP(Q$2+$A4844,Sheet2!CC:NO,$B4844,0),"")</f>
        <v/>
      </c>
    </row>
    <row r="4845" spans="1:17" x14ac:dyDescent="0.25">
      <c r="A4845" s="64">
        <f t="shared" si="603"/>
        <v>6</v>
      </c>
      <c r="B4845" s="64">
        <f t="shared" si="604"/>
        <v>489</v>
      </c>
      <c r="C4845" s="64">
        <f t="shared" si="605"/>
        <v>2</v>
      </c>
      <c r="D4845" s="64">
        <f t="shared" si="606"/>
        <v>485</v>
      </c>
      <c r="E4845" s="64">
        <f t="shared" si="607"/>
        <v>2421</v>
      </c>
      <c r="F4845" s="64" t="str">
        <f t="shared" si="600"/>
        <v/>
      </c>
      <c r="G4845" s="64" t="str">
        <f t="shared" si="601"/>
        <v/>
      </c>
      <c r="H4845" s="64" t="str">
        <f t="shared" si="602"/>
        <v/>
      </c>
      <c r="I4845" s="80" t="str">
        <f>IFERROR(VLOOKUP(D4845,Sheet2!A:B,2,0),"")</f>
        <v/>
      </c>
      <c r="J4845" s="64" t="str">
        <f>IFERROR(IF(I4845&lt;&gt;"",VLOOKUP(I4845,Sheet2!B:C,2,0),""),"")</f>
        <v/>
      </c>
      <c r="K4845" s="64" t="str">
        <f>IFERROR( IF(I4845&lt;&gt;"", HLOOKUP(L$2+$A4845,Sheet2!BX:NK,2,0),""),"")</f>
        <v/>
      </c>
      <c r="L4845" t="str">
        <f>IF(OR(HLOOKUP(L$2+$A4845,Sheet2!BX:NK,$B4845,0),HLOOKUP(L$2+$A4845,Sheet2!BX:NK,$B4845,0)&lt;&gt;""),HLOOKUP(L$2+$A4845,Sheet2!BX:NK,$B4845,0),"")</f>
        <v/>
      </c>
      <c r="M4845" t="str">
        <f>IF(OR(HLOOKUP(M$2+$A4845,Sheet2!BY:NL,$B4845,0),HLOOKUP(M$2+$A4845,Sheet2!BY:NL,$B4845,0)&lt;&gt;""),HLOOKUP(M$2+$A4845,Sheet2!BY:NL,$B4845,0),"")</f>
        <v/>
      </c>
      <c r="N4845" t="str">
        <f>IF(OR(HLOOKUP(N$2+$A4845,Sheet2!BZ:NM,$B4845,0),HLOOKUP(N$2+$A4845,Sheet2!BZ:NM,$B4845,0)&lt;&gt;""),HLOOKUP(N$2+$A4845,Sheet2!BZ:NM,$B4845,0),"")</f>
        <v/>
      </c>
      <c r="O4845" t="str">
        <f>IF(OR(HLOOKUP(O$2+$A4845,Sheet2!CA:NN,$B4845,0),HLOOKUP(O$2+$A4845,Sheet2!CA:NN,$B4845,0)&lt;&gt;""),HLOOKUP(O$2+$A4845,Sheet2!CA:NN,$B4845,0),"")</f>
        <v/>
      </c>
      <c r="P4845" t="str">
        <f>IF(OR(HLOOKUP(P$2+$A4845,Sheet2!CB:NO,$B4845,0),HLOOKUP(P$2+$A4845,Sheet2!CB:NO,$B4845,0)&lt;&gt;""),HLOOKUP(P$2+$A4845,Sheet2!CB:NO,$B4845,0),"")</f>
        <v/>
      </c>
      <c r="Q4845" t="str">
        <f>IF(OR(HLOOKUP(Q$2+$A4845,Sheet2!CC:NO,$B4845,0),HLOOKUP(Q$2+$A4845,Sheet2!CC:NO,$B4845,0)&lt;&gt;""),HLOOKUP(Q$2+$A4845,Sheet2!CC:NO,$B4845,0),"")</f>
        <v/>
      </c>
    </row>
    <row r="4846" spans="1:17" x14ac:dyDescent="0.25">
      <c r="A4846" s="64">
        <f t="shared" si="603"/>
        <v>12</v>
      </c>
      <c r="B4846" s="64">
        <f t="shared" si="604"/>
        <v>489</v>
      </c>
      <c r="C4846" s="64">
        <f t="shared" si="605"/>
        <v>3</v>
      </c>
      <c r="D4846" s="64">
        <f t="shared" si="606"/>
        <v>485</v>
      </c>
      <c r="E4846" s="64">
        <f t="shared" si="607"/>
        <v>2421</v>
      </c>
      <c r="F4846" s="64" t="str">
        <f t="shared" si="600"/>
        <v/>
      </c>
      <c r="G4846" s="64" t="str">
        <f t="shared" si="601"/>
        <v/>
      </c>
      <c r="H4846" s="64" t="str">
        <f t="shared" si="602"/>
        <v/>
      </c>
      <c r="I4846" s="80" t="str">
        <f>IFERROR(VLOOKUP(D4846,Sheet2!A:B,2,0),"")</f>
        <v/>
      </c>
      <c r="J4846" s="64" t="str">
        <f>IFERROR(IF(I4846&lt;&gt;"",VLOOKUP(I4846,Sheet2!B:C,2,0),""),"")</f>
        <v/>
      </c>
      <c r="K4846" s="64" t="str">
        <f>IFERROR( IF(I4846&lt;&gt;"", HLOOKUP(L$2+$A4846,Sheet2!BX:NK,2,0),""),"")</f>
        <v/>
      </c>
      <c r="L4846" t="str">
        <f>IF(OR(HLOOKUP(L$2+$A4846,Sheet2!BX:NK,$B4846,0),HLOOKUP(L$2+$A4846,Sheet2!BX:NK,$B4846,0)&lt;&gt;""),HLOOKUP(L$2+$A4846,Sheet2!BX:NK,$B4846,0),"")</f>
        <v/>
      </c>
      <c r="M4846" t="str">
        <f>IF(OR(HLOOKUP(M$2+$A4846,Sheet2!BY:NL,$B4846,0),HLOOKUP(M$2+$A4846,Sheet2!BY:NL,$B4846,0)&lt;&gt;""),HLOOKUP(M$2+$A4846,Sheet2!BY:NL,$B4846,0),"")</f>
        <v/>
      </c>
      <c r="N4846" t="str">
        <f>IF(OR(HLOOKUP(N$2+$A4846,Sheet2!BZ:NM,$B4846,0),HLOOKUP(N$2+$A4846,Sheet2!BZ:NM,$B4846,0)&lt;&gt;""),HLOOKUP(N$2+$A4846,Sheet2!BZ:NM,$B4846,0),"")</f>
        <v/>
      </c>
      <c r="O4846" t="str">
        <f>IF(OR(HLOOKUP(O$2+$A4846,Sheet2!CA:NN,$B4846,0),HLOOKUP(O$2+$A4846,Sheet2!CA:NN,$B4846,0)&lt;&gt;""),HLOOKUP(O$2+$A4846,Sheet2!CA:NN,$B4846,0),"")</f>
        <v/>
      </c>
      <c r="P4846" t="str">
        <f>IF(OR(HLOOKUP(P$2+$A4846,Sheet2!CB:NO,$B4846,0),HLOOKUP(P$2+$A4846,Sheet2!CB:NO,$B4846,0)&lt;&gt;""),HLOOKUP(P$2+$A4846,Sheet2!CB:NO,$B4846,0),"")</f>
        <v/>
      </c>
      <c r="Q4846" t="str">
        <f>IF(OR(HLOOKUP(Q$2+$A4846,Sheet2!CC:NO,$B4846,0),HLOOKUP(Q$2+$A4846,Sheet2!CC:NO,$B4846,0)&lt;&gt;""),HLOOKUP(Q$2+$A4846,Sheet2!CC:NO,$B4846,0),"")</f>
        <v/>
      </c>
    </row>
    <row r="4847" spans="1:17" x14ac:dyDescent="0.25">
      <c r="A4847" s="64">
        <f t="shared" si="603"/>
        <v>18</v>
      </c>
      <c r="B4847" s="64">
        <f t="shared" si="604"/>
        <v>489</v>
      </c>
      <c r="C4847" s="64">
        <f t="shared" si="605"/>
        <v>4</v>
      </c>
      <c r="D4847" s="64">
        <f t="shared" si="606"/>
        <v>485</v>
      </c>
      <c r="E4847" s="64">
        <f t="shared" si="607"/>
        <v>2421</v>
      </c>
      <c r="F4847" s="64" t="str">
        <f t="shared" si="600"/>
        <v/>
      </c>
      <c r="G4847" s="64" t="str">
        <f t="shared" si="601"/>
        <v/>
      </c>
      <c r="H4847" s="64" t="str">
        <f t="shared" si="602"/>
        <v/>
      </c>
      <c r="I4847" s="80" t="str">
        <f>IFERROR(VLOOKUP(D4847,Sheet2!A:B,2,0),"")</f>
        <v/>
      </c>
      <c r="J4847" s="64" t="str">
        <f>IFERROR(IF(I4847&lt;&gt;"",VLOOKUP(I4847,Sheet2!B:C,2,0),""),"")</f>
        <v/>
      </c>
      <c r="K4847" s="64" t="str">
        <f>IFERROR( IF(I4847&lt;&gt;"", HLOOKUP(L$2+$A4847,Sheet2!BX:NK,2,0),""),"")</f>
        <v/>
      </c>
      <c r="L4847" t="str">
        <f>IF(OR(HLOOKUP(L$2+$A4847,Sheet2!BX:NK,$B4847,0),HLOOKUP(L$2+$A4847,Sheet2!BX:NK,$B4847,0)&lt;&gt;""),HLOOKUP(L$2+$A4847,Sheet2!BX:NK,$B4847,0),"")</f>
        <v/>
      </c>
      <c r="M4847" t="str">
        <f>IF(OR(HLOOKUP(M$2+$A4847,Sheet2!BY:NL,$B4847,0),HLOOKUP(M$2+$A4847,Sheet2!BY:NL,$B4847,0)&lt;&gt;""),HLOOKUP(M$2+$A4847,Sheet2!BY:NL,$B4847,0),"")</f>
        <v/>
      </c>
      <c r="N4847" t="str">
        <f>IF(OR(HLOOKUP(N$2+$A4847,Sheet2!BZ:NM,$B4847,0),HLOOKUP(N$2+$A4847,Sheet2!BZ:NM,$B4847,0)&lt;&gt;""),HLOOKUP(N$2+$A4847,Sheet2!BZ:NM,$B4847,0),"")</f>
        <v/>
      </c>
      <c r="O4847" t="str">
        <f>IF(OR(HLOOKUP(O$2+$A4847,Sheet2!CA:NN,$B4847,0),HLOOKUP(O$2+$A4847,Sheet2!CA:NN,$B4847,0)&lt;&gt;""),HLOOKUP(O$2+$A4847,Sheet2!CA:NN,$B4847,0),"")</f>
        <v/>
      </c>
      <c r="P4847" t="str">
        <f>IF(OR(HLOOKUP(P$2+$A4847,Sheet2!CB:NO,$B4847,0),HLOOKUP(P$2+$A4847,Sheet2!CB:NO,$B4847,0)&lt;&gt;""),HLOOKUP(P$2+$A4847,Sheet2!CB:NO,$B4847,0),"")</f>
        <v/>
      </c>
      <c r="Q4847" t="str">
        <f>IF(OR(HLOOKUP(Q$2+$A4847,Sheet2!CC:NO,$B4847,0),HLOOKUP(Q$2+$A4847,Sheet2!CC:NO,$B4847,0)&lt;&gt;""),HLOOKUP(Q$2+$A4847,Sheet2!CC:NO,$B4847,0),"")</f>
        <v/>
      </c>
    </row>
    <row r="4848" spans="1:17" x14ac:dyDescent="0.25">
      <c r="A4848" s="64">
        <f t="shared" si="603"/>
        <v>24</v>
      </c>
      <c r="B4848" s="64">
        <f t="shared" si="604"/>
        <v>489</v>
      </c>
      <c r="C4848" s="64">
        <f t="shared" si="605"/>
        <v>5</v>
      </c>
      <c r="D4848" s="64">
        <f t="shared" si="606"/>
        <v>485</v>
      </c>
      <c r="E4848" s="64">
        <f t="shared" si="607"/>
        <v>2421</v>
      </c>
      <c r="F4848" s="64" t="str">
        <f t="shared" si="600"/>
        <v/>
      </c>
      <c r="G4848" s="64" t="str">
        <f t="shared" si="601"/>
        <v/>
      </c>
      <c r="H4848" s="64" t="str">
        <f t="shared" si="602"/>
        <v/>
      </c>
      <c r="I4848" s="80" t="str">
        <f>IFERROR(VLOOKUP(D4848,Sheet2!A:B,2,0),"")</f>
        <v/>
      </c>
      <c r="J4848" s="64" t="str">
        <f>IFERROR(IF(I4848&lt;&gt;"",VLOOKUP(I4848,Sheet2!B:C,2,0),""),"")</f>
        <v/>
      </c>
      <c r="K4848" s="64" t="str">
        <f>IFERROR( IF(I4848&lt;&gt;"", HLOOKUP(L$2+$A4848,Sheet2!BX:NK,2,0),""),"")</f>
        <v/>
      </c>
      <c r="L4848" t="str">
        <f>IF(OR(HLOOKUP(L$2+$A4848,Sheet2!BX:NK,$B4848,0),HLOOKUP(L$2+$A4848,Sheet2!BX:NK,$B4848,0)&lt;&gt;""),HLOOKUP(L$2+$A4848,Sheet2!BX:NK,$B4848,0),"")</f>
        <v/>
      </c>
      <c r="M4848" t="str">
        <f>IF(OR(HLOOKUP(M$2+$A4848,Sheet2!BY:NL,$B4848,0),HLOOKUP(M$2+$A4848,Sheet2!BY:NL,$B4848,0)&lt;&gt;""),HLOOKUP(M$2+$A4848,Sheet2!BY:NL,$B4848,0),"")</f>
        <v/>
      </c>
      <c r="N4848" t="str">
        <f>IF(OR(HLOOKUP(N$2+$A4848,Sheet2!BZ:NM,$B4848,0),HLOOKUP(N$2+$A4848,Sheet2!BZ:NM,$B4848,0)&lt;&gt;""),HLOOKUP(N$2+$A4848,Sheet2!BZ:NM,$B4848,0),"")</f>
        <v/>
      </c>
      <c r="O4848" t="str">
        <f>IF(OR(HLOOKUP(O$2+$A4848,Sheet2!CA:NN,$B4848,0),HLOOKUP(O$2+$A4848,Sheet2!CA:NN,$B4848,0)&lt;&gt;""),HLOOKUP(O$2+$A4848,Sheet2!CA:NN,$B4848,0),"")</f>
        <v/>
      </c>
      <c r="P4848" t="str">
        <f>IF(OR(HLOOKUP(P$2+$A4848,Sheet2!CB:NO,$B4848,0),HLOOKUP(P$2+$A4848,Sheet2!CB:NO,$B4848,0)&lt;&gt;""),HLOOKUP(P$2+$A4848,Sheet2!CB:NO,$B4848,0),"")</f>
        <v/>
      </c>
      <c r="Q4848" t="str">
        <f>IF(OR(HLOOKUP(Q$2+$A4848,Sheet2!CC:NO,$B4848,0),HLOOKUP(Q$2+$A4848,Sheet2!CC:NO,$B4848,0)&lt;&gt;""),HLOOKUP(Q$2+$A4848,Sheet2!CC:NO,$B4848,0),"")</f>
        <v/>
      </c>
    </row>
    <row r="4849" spans="1:17" x14ac:dyDescent="0.25">
      <c r="A4849" s="64">
        <f t="shared" si="603"/>
        <v>30</v>
      </c>
      <c r="B4849" s="64">
        <f t="shared" si="604"/>
        <v>489</v>
      </c>
      <c r="C4849" s="64">
        <f t="shared" si="605"/>
        <v>6</v>
      </c>
      <c r="D4849" s="64">
        <f t="shared" si="606"/>
        <v>485</v>
      </c>
      <c r="E4849" s="64">
        <f t="shared" si="607"/>
        <v>2421</v>
      </c>
      <c r="F4849" s="64" t="str">
        <f t="shared" si="600"/>
        <v/>
      </c>
      <c r="G4849" s="64" t="str">
        <f t="shared" si="601"/>
        <v/>
      </c>
      <c r="H4849" s="64" t="str">
        <f t="shared" si="602"/>
        <v/>
      </c>
      <c r="I4849" s="80" t="str">
        <f>IFERROR(VLOOKUP(D4849,Sheet2!A:B,2,0),"")</f>
        <v/>
      </c>
      <c r="J4849" s="64" t="str">
        <f>IFERROR(IF(I4849&lt;&gt;"",VLOOKUP(I4849,Sheet2!B:C,2,0),""),"")</f>
        <v/>
      </c>
      <c r="K4849" s="64" t="str">
        <f>IFERROR( IF(I4849&lt;&gt;"", HLOOKUP(L$2+$A4849,Sheet2!BX:NK,2,0),""),"")</f>
        <v/>
      </c>
      <c r="L4849" t="str">
        <f>IF(OR(HLOOKUP(L$2+$A4849,Sheet2!BX:NK,$B4849,0),HLOOKUP(L$2+$A4849,Sheet2!BX:NK,$B4849,0)&lt;&gt;""),HLOOKUP(L$2+$A4849,Sheet2!BX:NK,$B4849,0),"")</f>
        <v/>
      </c>
      <c r="M4849" t="str">
        <f>IF(OR(HLOOKUP(M$2+$A4849,Sheet2!BY:NL,$B4849,0),HLOOKUP(M$2+$A4849,Sheet2!BY:NL,$B4849,0)&lt;&gt;""),HLOOKUP(M$2+$A4849,Sheet2!BY:NL,$B4849,0),"")</f>
        <v/>
      </c>
      <c r="N4849" t="str">
        <f>IF(OR(HLOOKUP(N$2+$A4849,Sheet2!BZ:NM,$B4849,0),HLOOKUP(N$2+$A4849,Sheet2!BZ:NM,$B4849,0)&lt;&gt;""),HLOOKUP(N$2+$A4849,Sheet2!BZ:NM,$B4849,0),"")</f>
        <v/>
      </c>
      <c r="O4849" t="str">
        <f>IF(OR(HLOOKUP(O$2+$A4849,Sheet2!CA:NN,$B4849,0),HLOOKUP(O$2+$A4849,Sheet2!CA:NN,$B4849,0)&lt;&gt;""),HLOOKUP(O$2+$A4849,Sheet2!CA:NN,$B4849,0),"")</f>
        <v/>
      </c>
      <c r="P4849" t="str">
        <f>IF(OR(HLOOKUP(P$2+$A4849,Sheet2!CB:NO,$B4849,0),HLOOKUP(P$2+$A4849,Sheet2!CB:NO,$B4849,0)&lt;&gt;""),HLOOKUP(P$2+$A4849,Sheet2!CB:NO,$B4849,0),"")</f>
        <v/>
      </c>
      <c r="Q4849" t="str">
        <f>IF(OR(HLOOKUP(Q$2+$A4849,Sheet2!CC:NO,$B4849,0),HLOOKUP(Q$2+$A4849,Sheet2!CC:NO,$B4849,0)&lt;&gt;""),HLOOKUP(Q$2+$A4849,Sheet2!CC:NO,$B4849,0),"")</f>
        <v/>
      </c>
    </row>
    <row r="4850" spans="1:17" x14ac:dyDescent="0.25">
      <c r="A4850" s="64">
        <f t="shared" si="603"/>
        <v>36</v>
      </c>
      <c r="B4850" s="64">
        <f t="shared" si="604"/>
        <v>489</v>
      </c>
      <c r="C4850" s="64">
        <f t="shared" si="605"/>
        <v>7</v>
      </c>
      <c r="D4850" s="64">
        <f t="shared" si="606"/>
        <v>485</v>
      </c>
      <c r="E4850" s="64">
        <f t="shared" si="607"/>
        <v>2421</v>
      </c>
      <c r="F4850" s="64" t="str">
        <f t="shared" si="600"/>
        <v/>
      </c>
      <c r="G4850" s="64" t="str">
        <f t="shared" si="601"/>
        <v/>
      </c>
      <c r="H4850" s="64" t="str">
        <f t="shared" si="602"/>
        <v/>
      </c>
      <c r="I4850" s="80" t="str">
        <f>IFERROR(VLOOKUP(D4850,Sheet2!A:B,2,0),"")</f>
        <v/>
      </c>
      <c r="J4850" s="64" t="str">
        <f>IFERROR(IF(I4850&lt;&gt;"",VLOOKUP(I4850,Sheet2!B:C,2,0),""),"")</f>
        <v/>
      </c>
      <c r="K4850" s="64" t="str">
        <f>IFERROR( IF(I4850&lt;&gt;"", HLOOKUP(L$2+$A4850,Sheet2!BX:NK,2,0),""),"")</f>
        <v/>
      </c>
      <c r="L4850" t="str">
        <f>IF(OR(HLOOKUP(L$2+$A4850,Sheet2!BX:NK,$B4850,0),HLOOKUP(L$2+$A4850,Sheet2!BX:NK,$B4850,0)&lt;&gt;""),HLOOKUP(L$2+$A4850,Sheet2!BX:NK,$B4850,0),"")</f>
        <v/>
      </c>
      <c r="M4850" t="str">
        <f>IF(OR(HLOOKUP(M$2+$A4850,Sheet2!BY:NL,$B4850,0),HLOOKUP(M$2+$A4850,Sheet2!BY:NL,$B4850,0)&lt;&gt;""),HLOOKUP(M$2+$A4850,Sheet2!BY:NL,$B4850,0),"")</f>
        <v/>
      </c>
      <c r="N4850" t="str">
        <f>IF(OR(HLOOKUP(N$2+$A4850,Sheet2!BZ:NM,$B4850,0),HLOOKUP(N$2+$A4850,Sheet2!BZ:NM,$B4850,0)&lt;&gt;""),HLOOKUP(N$2+$A4850,Sheet2!BZ:NM,$B4850,0),"")</f>
        <v/>
      </c>
      <c r="O4850" t="str">
        <f>IF(OR(HLOOKUP(O$2+$A4850,Sheet2!CA:NN,$B4850,0),HLOOKUP(O$2+$A4850,Sheet2!CA:NN,$B4850,0)&lt;&gt;""),HLOOKUP(O$2+$A4850,Sheet2!CA:NN,$B4850,0),"")</f>
        <v/>
      </c>
      <c r="P4850" t="str">
        <f>IF(OR(HLOOKUP(P$2+$A4850,Sheet2!CB:NO,$B4850,0),HLOOKUP(P$2+$A4850,Sheet2!CB:NO,$B4850,0)&lt;&gt;""),HLOOKUP(P$2+$A4850,Sheet2!CB:NO,$B4850,0),"")</f>
        <v/>
      </c>
      <c r="Q4850" t="str">
        <f>IF(OR(HLOOKUP(Q$2+$A4850,Sheet2!CC:NO,$B4850,0),HLOOKUP(Q$2+$A4850,Sheet2!CC:NO,$B4850,0)&lt;&gt;""),HLOOKUP(Q$2+$A4850,Sheet2!CC:NO,$B4850,0),"")</f>
        <v/>
      </c>
    </row>
    <row r="4851" spans="1:17" x14ac:dyDescent="0.25">
      <c r="A4851" s="64">
        <f t="shared" si="603"/>
        <v>42</v>
      </c>
      <c r="B4851" s="64">
        <f t="shared" si="604"/>
        <v>489</v>
      </c>
      <c r="C4851" s="64">
        <f t="shared" si="605"/>
        <v>8</v>
      </c>
      <c r="D4851" s="64">
        <f t="shared" si="606"/>
        <v>485</v>
      </c>
      <c r="E4851" s="64">
        <f t="shared" si="607"/>
        <v>2421</v>
      </c>
      <c r="F4851" s="64" t="str">
        <f t="shared" si="600"/>
        <v/>
      </c>
      <c r="G4851" s="64" t="str">
        <f t="shared" si="601"/>
        <v/>
      </c>
      <c r="H4851" s="64" t="str">
        <f t="shared" si="602"/>
        <v/>
      </c>
      <c r="I4851" s="80" t="str">
        <f>IFERROR(VLOOKUP(D4851,Sheet2!A:B,2,0),"")</f>
        <v/>
      </c>
      <c r="J4851" s="64" t="str">
        <f>IFERROR(IF(I4851&lt;&gt;"",VLOOKUP(I4851,Sheet2!B:C,2,0),""),"")</f>
        <v/>
      </c>
      <c r="K4851" s="64" t="str">
        <f>IFERROR( IF(I4851&lt;&gt;"", HLOOKUP(L$2+$A4851,Sheet2!BX:NK,2,0),""),"")</f>
        <v/>
      </c>
      <c r="L4851" t="str">
        <f>IF(OR(HLOOKUP(L$2+$A4851,Sheet2!BX:NK,$B4851,0),HLOOKUP(L$2+$A4851,Sheet2!BX:NK,$B4851,0)&lt;&gt;""),HLOOKUP(L$2+$A4851,Sheet2!BX:NK,$B4851,0),"")</f>
        <v/>
      </c>
      <c r="M4851" t="str">
        <f>IF(OR(HLOOKUP(M$2+$A4851,Sheet2!BY:NL,$B4851,0),HLOOKUP(M$2+$A4851,Sheet2!BY:NL,$B4851,0)&lt;&gt;""),HLOOKUP(M$2+$A4851,Sheet2!BY:NL,$B4851,0),"")</f>
        <v/>
      </c>
      <c r="N4851" t="str">
        <f>IF(OR(HLOOKUP(N$2+$A4851,Sheet2!BZ:NM,$B4851,0),HLOOKUP(N$2+$A4851,Sheet2!BZ:NM,$B4851,0)&lt;&gt;""),HLOOKUP(N$2+$A4851,Sheet2!BZ:NM,$B4851,0),"")</f>
        <v/>
      </c>
      <c r="O4851" t="str">
        <f>IF(OR(HLOOKUP(O$2+$A4851,Sheet2!CA:NN,$B4851,0),HLOOKUP(O$2+$A4851,Sheet2!CA:NN,$B4851,0)&lt;&gt;""),HLOOKUP(O$2+$A4851,Sheet2!CA:NN,$B4851,0),"")</f>
        <v/>
      </c>
      <c r="P4851" t="str">
        <f>IF(OR(HLOOKUP(P$2+$A4851,Sheet2!CB:NO,$B4851,0),HLOOKUP(P$2+$A4851,Sheet2!CB:NO,$B4851,0)&lt;&gt;""),HLOOKUP(P$2+$A4851,Sheet2!CB:NO,$B4851,0),"")</f>
        <v/>
      </c>
      <c r="Q4851" t="str">
        <f>IF(OR(HLOOKUP(Q$2+$A4851,Sheet2!CC:NO,$B4851,0),HLOOKUP(Q$2+$A4851,Sheet2!CC:NO,$B4851,0)&lt;&gt;""),HLOOKUP(Q$2+$A4851,Sheet2!CC:NO,$B4851,0),"")</f>
        <v/>
      </c>
    </row>
    <row r="4852" spans="1:17" x14ac:dyDescent="0.25">
      <c r="A4852" s="64">
        <f t="shared" si="603"/>
        <v>48</v>
      </c>
      <c r="B4852" s="64">
        <f t="shared" si="604"/>
        <v>489</v>
      </c>
      <c r="C4852" s="64">
        <f t="shared" si="605"/>
        <v>9</v>
      </c>
      <c r="D4852" s="64">
        <f t="shared" si="606"/>
        <v>485</v>
      </c>
      <c r="E4852" s="64">
        <f t="shared" si="607"/>
        <v>2421</v>
      </c>
      <c r="F4852" s="64" t="str">
        <f t="shared" si="600"/>
        <v/>
      </c>
      <c r="G4852" s="64" t="str">
        <f t="shared" si="601"/>
        <v/>
      </c>
      <c r="H4852" s="64" t="str">
        <f t="shared" si="602"/>
        <v/>
      </c>
      <c r="I4852" s="80" t="str">
        <f>IFERROR(VLOOKUP(D4852,Sheet2!A:B,2,0),"")</f>
        <v/>
      </c>
      <c r="J4852" s="64" t="str">
        <f>IFERROR(IF(I4852&lt;&gt;"",VLOOKUP(I4852,Sheet2!B:C,2,0),""),"")</f>
        <v/>
      </c>
      <c r="K4852" s="64" t="str">
        <f>IFERROR( IF(I4852&lt;&gt;"", HLOOKUP(L$2+$A4852,Sheet2!BX:NK,2,0),""),"")</f>
        <v/>
      </c>
      <c r="L4852" t="str">
        <f>IF(OR(HLOOKUP(L$2+$A4852,Sheet2!BX:NK,$B4852,0),HLOOKUP(L$2+$A4852,Sheet2!BX:NK,$B4852,0)&lt;&gt;""),HLOOKUP(L$2+$A4852,Sheet2!BX:NK,$B4852,0),"")</f>
        <v/>
      </c>
      <c r="M4852" t="str">
        <f>IF(OR(HLOOKUP(M$2+$A4852,Sheet2!BY:NL,$B4852,0),HLOOKUP(M$2+$A4852,Sheet2!BY:NL,$B4852,0)&lt;&gt;""),HLOOKUP(M$2+$A4852,Sheet2!BY:NL,$B4852,0),"")</f>
        <v/>
      </c>
      <c r="N4852" t="str">
        <f>IF(OR(HLOOKUP(N$2+$A4852,Sheet2!BZ:NM,$B4852,0),HLOOKUP(N$2+$A4852,Sheet2!BZ:NM,$B4852,0)&lt;&gt;""),HLOOKUP(N$2+$A4852,Sheet2!BZ:NM,$B4852,0),"")</f>
        <v/>
      </c>
      <c r="O4852" t="str">
        <f>IF(OR(HLOOKUP(O$2+$A4852,Sheet2!CA:NN,$B4852,0),HLOOKUP(O$2+$A4852,Sheet2!CA:NN,$B4852,0)&lt;&gt;""),HLOOKUP(O$2+$A4852,Sheet2!CA:NN,$B4852,0),"")</f>
        <v/>
      </c>
      <c r="P4852" t="str">
        <f>IF(OR(HLOOKUP(P$2+$A4852,Sheet2!CB:NO,$B4852,0),HLOOKUP(P$2+$A4852,Sheet2!CB:NO,$B4852,0)&lt;&gt;""),HLOOKUP(P$2+$A4852,Sheet2!CB:NO,$B4852,0),"")</f>
        <v/>
      </c>
      <c r="Q4852" t="str">
        <f>IF(OR(HLOOKUP(Q$2+$A4852,Sheet2!CC:NO,$B4852,0),HLOOKUP(Q$2+$A4852,Sheet2!CC:NO,$B4852,0)&lt;&gt;""),HLOOKUP(Q$2+$A4852,Sheet2!CC:NO,$B4852,0),"")</f>
        <v/>
      </c>
    </row>
    <row r="4853" spans="1:17" x14ac:dyDescent="0.25">
      <c r="A4853" s="64">
        <f t="shared" si="603"/>
        <v>54</v>
      </c>
      <c r="B4853" s="64">
        <f t="shared" si="604"/>
        <v>489</v>
      </c>
      <c r="C4853" s="64">
        <f t="shared" si="605"/>
        <v>10</v>
      </c>
      <c r="D4853" s="64">
        <f t="shared" si="606"/>
        <v>485</v>
      </c>
      <c r="E4853" s="64">
        <f t="shared" si="607"/>
        <v>2421</v>
      </c>
      <c r="F4853" s="64" t="str">
        <f t="shared" si="600"/>
        <v/>
      </c>
      <c r="G4853" s="64" t="str">
        <f t="shared" si="601"/>
        <v/>
      </c>
      <c r="H4853" s="64" t="str">
        <f t="shared" si="602"/>
        <v/>
      </c>
      <c r="I4853" s="80" t="str">
        <f>IFERROR(VLOOKUP(D4853,Sheet2!A:B,2,0),"")</f>
        <v/>
      </c>
      <c r="J4853" s="64" t="str">
        <f>IFERROR(IF(I4853&lt;&gt;"",VLOOKUP(I4853,Sheet2!B:C,2,0),""),"")</f>
        <v/>
      </c>
      <c r="K4853" s="64" t="str">
        <f>IFERROR( IF(I4853&lt;&gt;"", HLOOKUP(L$2+$A4853,Sheet2!BX:NK,2,0),""),"")</f>
        <v/>
      </c>
      <c r="L4853" t="str">
        <f>IF(OR(HLOOKUP(L$2+$A4853,Sheet2!BX:NK,$B4853,0),HLOOKUP(L$2+$A4853,Sheet2!BX:NK,$B4853,0)&lt;&gt;""),HLOOKUP(L$2+$A4853,Sheet2!BX:NK,$B4853,0),"")</f>
        <v/>
      </c>
      <c r="M4853" t="str">
        <f>IF(OR(HLOOKUP(M$2+$A4853,Sheet2!BY:NL,$B4853,0),HLOOKUP(M$2+$A4853,Sheet2!BY:NL,$B4853,0)&lt;&gt;""),HLOOKUP(M$2+$A4853,Sheet2!BY:NL,$B4853,0),"")</f>
        <v/>
      </c>
      <c r="N4853" t="str">
        <f>IF(OR(HLOOKUP(N$2+$A4853,Sheet2!BZ:NM,$B4853,0),HLOOKUP(N$2+$A4853,Sheet2!BZ:NM,$B4853,0)&lt;&gt;""),HLOOKUP(N$2+$A4853,Sheet2!BZ:NM,$B4853,0),"")</f>
        <v/>
      </c>
      <c r="O4853" t="str">
        <f>IF(OR(HLOOKUP(O$2+$A4853,Sheet2!CA:NN,$B4853,0),HLOOKUP(O$2+$A4853,Sheet2!CA:NN,$B4853,0)&lt;&gt;""),HLOOKUP(O$2+$A4853,Sheet2!CA:NN,$B4853,0),"")</f>
        <v/>
      </c>
      <c r="P4853" t="str">
        <f>IF(OR(HLOOKUP(P$2+$A4853,Sheet2!CB:NO,$B4853,0),HLOOKUP(P$2+$A4853,Sheet2!CB:NO,$B4853,0)&lt;&gt;""),HLOOKUP(P$2+$A4853,Sheet2!CB:NO,$B4853,0),"")</f>
        <v/>
      </c>
      <c r="Q4853" t="str">
        <f>IF(OR(HLOOKUP(Q$2+$A4853,Sheet2!CC:NO,$B4853,0),HLOOKUP(Q$2+$A4853,Sheet2!CC:NO,$B4853,0)&lt;&gt;""),HLOOKUP(Q$2+$A4853,Sheet2!CC:NO,$B4853,0),"")</f>
        <v/>
      </c>
    </row>
    <row r="4854" spans="1:17" x14ac:dyDescent="0.25">
      <c r="A4854" s="64">
        <f t="shared" si="603"/>
        <v>0</v>
      </c>
      <c r="B4854" s="64">
        <f t="shared" si="604"/>
        <v>490</v>
      </c>
      <c r="C4854" s="64">
        <f t="shared" si="605"/>
        <v>1</v>
      </c>
      <c r="D4854" s="64">
        <f t="shared" si="606"/>
        <v>486</v>
      </c>
      <c r="E4854" s="64">
        <f t="shared" si="607"/>
        <v>2426</v>
      </c>
      <c r="F4854" s="64" t="str">
        <f t="shared" si="600"/>
        <v/>
      </c>
      <c r="G4854" s="64" t="str">
        <f t="shared" si="601"/>
        <v/>
      </c>
      <c r="H4854" s="64" t="str">
        <f t="shared" si="602"/>
        <v/>
      </c>
      <c r="I4854" s="80" t="str">
        <f>IFERROR(VLOOKUP(D4854,Sheet2!A:B,2,0),"")</f>
        <v/>
      </c>
      <c r="J4854" s="64" t="str">
        <f>IFERROR(IF(I4854&lt;&gt;"",VLOOKUP(I4854,Sheet2!B:C,2,0),""),"")</f>
        <v/>
      </c>
      <c r="K4854" s="64" t="str">
        <f>IFERROR( IF(I4854&lt;&gt;"", HLOOKUP(L$2+$A4854,Sheet2!BX:NK,2,0),""),"")</f>
        <v/>
      </c>
      <c r="L4854" t="str">
        <f>IF(OR(HLOOKUP(L$2+$A4854,Sheet2!BX:NK,$B4854,0),HLOOKUP(L$2+$A4854,Sheet2!BX:NK,$B4854,0)&lt;&gt;""),HLOOKUP(L$2+$A4854,Sheet2!BX:NK,$B4854,0),"")</f>
        <v/>
      </c>
      <c r="M4854" t="str">
        <f>IF(OR(HLOOKUP(M$2+$A4854,Sheet2!BY:NL,$B4854,0),HLOOKUP(M$2+$A4854,Sheet2!BY:NL,$B4854,0)&lt;&gt;""),HLOOKUP(M$2+$A4854,Sheet2!BY:NL,$B4854,0),"")</f>
        <v/>
      </c>
      <c r="N4854" t="str">
        <f>IF(OR(HLOOKUP(N$2+$A4854,Sheet2!BZ:NM,$B4854,0),HLOOKUP(N$2+$A4854,Sheet2!BZ:NM,$B4854,0)&lt;&gt;""),HLOOKUP(N$2+$A4854,Sheet2!BZ:NM,$B4854,0),"")</f>
        <v/>
      </c>
      <c r="O4854" t="str">
        <f>IF(OR(HLOOKUP(O$2+$A4854,Sheet2!CA:NN,$B4854,0),HLOOKUP(O$2+$A4854,Sheet2!CA:NN,$B4854,0)&lt;&gt;""),HLOOKUP(O$2+$A4854,Sheet2!CA:NN,$B4854,0),"")</f>
        <v/>
      </c>
      <c r="P4854" t="str">
        <f>IF(OR(HLOOKUP(P$2+$A4854,Sheet2!CB:NO,$B4854,0),HLOOKUP(P$2+$A4854,Sheet2!CB:NO,$B4854,0)&lt;&gt;""),HLOOKUP(P$2+$A4854,Sheet2!CB:NO,$B4854,0),"")</f>
        <v/>
      </c>
      <c r="Q4854" t="str">
        <f>IF(OR(HLOOKUP(Q$2+$A4854,Sheet2!CC:NO,$B4854,0),HLOOKUP(Q$2+$A4854,Sheet2!CC:NO,$B4854,0)&lt;&gt;""),HLOOKUP(Q$2+$A4854,Sheet2!CC:NO,$B4854,0),"")</f>
        <v/>
      </c>
    </row>
    <row r="4855" spans="1:17" x14ac:dyDescent="0.25">
      <c r="A4855" s="64">
        <f t="shared" si="603"/>
        <v>6</v>
      </c>
      <c r="B4855" s="64">
        <f t="shared" si="604"/>
        <v>490</v>
      </c>
      <c r="C4855" s="64">
        <f t="shared" si="605"/>
        <v>2</v>
      </c>
      <c r="D4855" s="64">
        <f t="shared" si="606"/>
        <v>486</v>
      </c>
      <c r="E4855" s="64">
        <f t="shared" si="607"/>
        <v>2426</v>
      </c>
      <c r="F4855" s="64" t="str">
        <f t="shared" si="600"/>
        <v/>
      </c>
      <c r="G4855" s="64" t="str">
        <f t="shared" si="601"/>
        <v/>
      </c>
      <c r="H4855" s="64" t="str">
        <f t="shared" si="602"/>
        <v/>
      </c>
      <c r="I4855" s="80" t="str">
        <f>IFERROR(VLOOKUP(D4855,Sheet2!A:B,2,0),"")</f>
        <v/>
      </c>
      <c r="J4855" s="64" t="str">
        <f>IFERROR(IF(I4855&lt;&gt;"",VLOOKUP(I4855,Sheet2!B:C,2,0),""),"")</f>
        <v/>
      </c>
      <c r="K4855" s="64" t="str">
        <f>IFERROR( IF(I4855&lt;&gt;"", HLOOKUP(L$2+$A4855,Sheet2!BX:NK,2,0),""),"")</f>
        <v/>
      </c>
      <c r="L4855" t="str">
        <f>IF(OR(HLOOKUP(L$2+$A4855,Sheet2!BX:NK,$B4855,0),HLOOKUP(L$2+$A4855,Sheet2!BX:NK,$B4855,0)&lt;&gt;""),HLOOKUP(L$2+$A4855,Sheet2!BX:NK,$B4855,0),"")</f>
        <v/>
      </c>
      <c r="M4855" t="str">
        <f>IF(OR(HLOOKUP(M$2+$A4855,Sheet2!BY:NL,$B4855,0),HLOOKUP(M$2+$A4855,Sheet2!BY:NL,$B4855,0)&lt;&gt;""),HLOOKUP(M$2+$A4855,Sheet2!BY:NL,$B4855,0),"")</f>
        <v/>
      </c>
      <c r="N4855" t="str">
        <f>IF(OR(HLOOKUP(N$2+$A4855,Sheet2!BZ:NM,$B4855,0),HLOOKUP(N$2+$A4855,Sheet2!BZ:NM,$B4855,0)&lt;&gt;""),HLOOKUP(N$2+$A4855,Sheet2!BZ:NM,$B4855,0),"")</f>
        <v/>
      </c>
      <c r="O4855" t="str">
        <f>IF(OR(HLOOKUP(O$2+$A4855,Sheet2!CA:NN,$B4855,0),HLOOKUP(O$2+$A4855,Sheet2!CA:NN,$B4855,0)&lt;&gt;""),HLOOKUP(O$2+$A4855,Sheet2!CA:NN,$B4855,0),"")</f>
        <v/>
      </c>
      <c r="P4855" t="str">
        <f>IF(OR(HLOOKUP(P$2+$A4855,Sheet2!CB:NO,$B4855,0),HLOOKUP(P$2+$A4855,Sheet2!CB:NO,$B4855,0)&lt;&gt;""),HLOOKUP(P$2+$A4855,Sheet2!CB:NO,$B4855,0),"")</f>
        <v/>
      </c>
      <c r="Q4855" t="str">
        <f>IF(OR(HLOOKUP(Q$2+$A4855,Sheet2!CC:NO,$B4855,0),HLOOKUP(Q$2+$A4855,Sheet2!CC:NO,$B4855,0)&lt;&gt;""),HLOOKUP(Q$2+$A4855,Sheet2!CC:NO,$B4855,0),"")</f>
        <v/>
      </c>
    </row>
    <row r="4856" spans="1:17" x14ac:dyDescent="0.25">
      <c r="A4856" s="64">
        <f t="shared" si="603"/>
        <v>12</v>
      </c>
      <c r="B4856" s="64">
        <f t="shared" si="604"/>
        <v>490</v>
      </c>
      <c r="C4856" s="64">
        <f t="shared" si="605"/>
        <v>3</v>
      </c>
      <c r="D4856" s="64">
        <f t="shared" si="606"/>
        <v>486</v>
      </c>
      <c r="E4856" s="64">
        <f t="shared" si="607"/>
        <v>2426</v>
      </c>
      <c r="F4856" s="64" t="str">
        <f t="shared" si="600"/>
        <v/>
      </c>
      <c r="G4856" s="64" t="str">
        <f t="shared" si="601"/>
        <v/>
      </c>
      <c r="H4856" s="64" t="str">
        <f t="shared" si="602"/>
        <v/>
      </c>
      <c r="I4856" s="80" t="str">
        <f>IFERROR(VLOOKUP(D4856,Sheet2!A:B,2,0),"")</f>
        <v/>
      </c>
      <c r="J4856" s="64" t="str">
        <f>IFERROR(IF(I4856&lt;&gt;"",VLOOKUP(I4856,Sheet2!B:C,2,0),""),"")</f>
        <v/>
      </c>
      <c r="K4856" s="64" t="str">
        <f>IFERROR( IF(I4856&lt;&gt;"", HLOOKUP(L$2+$A4856,Sheet2!BX:NK,2,0),""),"")</f>
        <v/>
      </c>
      <c r="L4856" t="str">
        <f>IF(OR(HLOOKUP(L$2+$A4856,Sheet2!BX:NK,$B4856,0),HLOOKUP(L$2+$A4856,Sheet2!BX:NK,$B4856,0)&lt;&gt;""),HLOOKUP(L$2+$A4856,Sheet2!BX:NK,$B4856,0),"")</f>
        <v/>
      </c>
      <c r="M4856" t="str">
        <f>IF(OR(HLOOKUP(M$2+$A4856,Sheet2!BY:NL,$B4856,0),HLOOKUP(M$2+$A4856,Sheet2!BY:NL,$B4856,0)&lt;&gt;""),HLOOKUP(M$2+$A4856,Sheet2!BY:NL,$B4856,0),"")</f>
        <v/>
      </c>
      <c r="N4856" t="str">
        <f>IF(OR(HLOOKUP(N$2+$A4856,Sheet2!BZ:NM,$B4856,0),HLOOKUP(N$2+$A4856,Sheet2!BZ:NM,$B4856,0)&lt;&gt;""),HLOOKUP(N$2+$A4856,Sheet2!BZ:NM,$B4856,0),"")</f>
        <v/>
      </c>
      <c r="O4856" t="str">
        <f>IF(OR(HLOOKUP(O$2+$A4856,Sheet2!CA:NN,$B4856,0),HLOOKUP(O$2+$A4856,Sheet2!CA:NN,$B4856,0)&lt;&gt;""),HLOOKUP(O$2+$A4856,Sheet2!CA:NN,$B4856,0),"")</f>
        <v/>
      </c>
      <c r="P4856" t="str">
        <f>IF(OR(HLOOKUP(P$2+$A4856,Sheet2!CB:NO,$B4856,0),HLOOKUP(P$2+$A4856,Sheet2!CB:NO,$B4856,0)&lt;&gt;""),HLOOKUP(P$2+$A4856,Sheet2!CB:NO,$B4856,0),"")</f>
        <v/>
      </c>
      <c r="Q4856" t="str">
        <f>IF(OR(HLOOKUP(Q$2+$A4856,Sheet2!CC:NO,$B4856,0),HLOOKUP(Q$2+$A4856,Sheet2!CC:NO,$B4856,0)&lt;&gt;""),HLOOKUP(Q$2+$A4856,Sheet2!CC:NO,$B4856,0),"")</f>
        <v/>
      </c>
    </row>
    <row r="4857" spans="1:17" x14ac:dyDescent="0.25">
      <c r="A4857" s="64">
        <f t="shared" si="603"/>
        <v>18</v>
      </c>
      <c r="B4857" s="64">
        <f t="shared" si="604"/>
        <v>490</v>
      </c>
      <c r="C4857" s="64">
        <f t="shared" si="605"/>
        <v>4</v>
      </c>
      <c r="D4857" s="64">
        <f t="shared" si="606"/>
        <v>486</v>
      </c>
      <c r="E4857" s="64">
        <f t="shared" si="607"/>
        <v>2426</v>
      </c>
      <c r="F4857" s="64" t="str">
        <f t="shared" si="600"/>
        <v/>
      </c>
      <c r="G4857" s="64" t="str">
        <f t="shared" si="601"/>
        <v/>
      </c>
      <c r="H4857" s="64" t="str">
        <f t="shared" si="602"/>
        <v/>
      </c>
      <c r="I4857" s="80" t="str">
        <f>IFERROR(VLOOKUP(D4857,Sheet2!A:B,2,0),"")</f>
        <v/>
      </c>
      <c r="J4857" s="64" t="str">
        <f>IFERROR(IF(I4857&lt;&gt;"",VLOOKUP(I4857,Sheet2!B:C,2,0),""),"")</f>
        <v/>
      </c>
      <c r="K4857" s="64" t="str">
        <f>IFERROR( IF(I4857&lt;&gt;"", HLOOKUP(L$2+$A4857,Sheet2!BX:NK,2,0),""),"")</f>
        <v/>
      </c>
      <c r="L4857" t="str">
        <f>IF(OR(HLOOKUP(L$2+$A4857,Sheet2!BX:NK,$B4857,0),HLOOKUP(L$2+$A4857,Sheet2!BX:NK,$B4857,0)&lt;&gt;""),HLOOKUP(L$2+$A4857,Sheet2!BX:NK,$B4857,0),"")</f>
        <v/>
      </c>
      <c r="M4857" t="str">
        <f>IF(OR(HLOOKUP(M$2+$A4857,Sheet2!BY:NL,$B4857,0),HLOOKUP(M$2+$A4857,Sheet2!BY:NL,$B4857,0)&lt;&gt;""),HLOOKUP(M$2+$A4857,Sheet2!BY:NL,$B4857,0),"")</f>
        <v/>
      </c>
      <c r="N4857" t="str">
        <f>IF(OR(HLOOKUP(N$2+$A4857,Sheet2!BZ:NM,$B4857,0),HLOOKUP(N$2+$A4857,Sheet2!BZ:NM,$B4857,0)&lt;&gt;""),HLOOKUP(N$2+$A4857,Sheet2!BZ:NM,$B4857,0),"")</f>
        <v/>
      </c>
      <c r="O4857" t="str">
        <f>IF(OR(HLOOKUP(O$2+$A4857,Sheet2!CA:NN,$B4857,0),HLOOKUP(O$2+$A4857,Sheet2!CA:NN,$B4857,0)&lt;&gt;""),HLOOKUP(O$2+$A4857,Sheet2!CA:NN,$B4857,0),"")</f>
        <v/>
      </c>
      <c r="P4857" t="str">
        <f>IF(OR(HLOOKUP(P$2+$A4857,Sheet2!CB:NO,$B4857,0),HLOOKUP(P$2+$A4857,Sheet2!CB:NO,$B4857,0)&lt;&gt;""),HLOOKUP(P$2+$A4857,Sheet2!CB:NO,$B4857,0),"")</f>
        <v/>
      </c>
      <c r="Q4857" t="str">
        <f>IF(OR(HLOOKUP(Q$2+$A4857,Sheet2!CC:NO,$B4857,0),HLOOKUP(Q$2+$A4857,Sheet2!CC:NO,$B4857,0)&lt;&gt;""),HLOOKUP(Q$2+$A4857,Sheet2!CC:NO,$B4857,0),"")</f>
        <v/>
      </c>
    </row>
    <row r="4858" spans="1:17" x14ac:dyDescent="0.25">
      <c r="A4858" s="64">
        <f t="shared" si="603"/>
        <v>24</v>
      </c>
      <c r="B4858" s="64">
        <f t="shared" si="604"/>
        <v>490</v>
      </c>
      <c r="C4858" s="64">
        <f t="shared" si="605"/>
        <v>5</v>
      </c>
      <c r="D4858" s="64">
        <f t="shared" si="606"/>
        <v>486</v>
      </c>
      <c r="E4858" s="64">
        <f t="shared" si="607"/>
        <v>2426</v>
      </c>
      <c r="F4858" s="64" t="str">
        <f t="shared" si="600"/>
        <v/>
      </c>
      <c r="G4858" s="64" t="str">
        <f t="shared" si="601"/>
        <v/>
      </c>
      <c r="H4858" s="64" t="str">
        <f t="shared" si="602"/>
        <v/>
      </c>
      <c r="I4858" s="80" t="str">
        <f>IFERROR(VLOOKUP(D4858,Sheet2!A:B,2,0),"")</f>
        <v/>
      </c>
      <c r="J4858" s="64" t="str">
        <f>IFERROR(IF(I4858&lt;&gt;"",VLOOKUP(I4858,Sheet2!B:C,2,0),""),"")</f>
        <v/>
      </c>
      <c r="K4858" s="64" t="str">
        <f>IFERROR( IF(I4858&lt;&gt;"", HLOOKUP(L$2+$A4858,Sheet2!BX:NK,2,0),""),"")</f>
        <v/>
      </c>
      <c r="L4858" t="str">
        <f>IF(OR(HLOOKUP(L$2+$A4858,Sheet2!BX:NK,$B4858,0),HLOOKUP(L$2+$A4858,Sheet2!BX:NK,$B4858,0)&lt;&gt;""),HLOOKUP(L$2+$A4858,Sheet2!BX:NK,$B4858,0),"")</f>
        <v/>
      </c>
      <c r="M4858" t="str">
        <f>IF(OR(HLOOKUP(M$2+$A4858,Sheet2!BY:NL,$B4858,0),HLOOKUP(M$2+$A4858,Sheet2!BY:NL,$B4858,0)&lt;&gt;""),HLOOKUP(M$2+$A4858,Sheet2!BY:NL,$B4858,0),"")</f>
        <v/>
      </c>
      <c r="N4858" t="str">
        <f>IF(OR(HLOOKUP(N$2+$A4858,Sheet2!BZ:NM,$B4858,0),HLOOKUP(N$2+$A4858,Sheet2!BZ:NM,$B4858,0)&lt;&gt;""),HLOOKUP(N$2+$A4858,Sheet2!BZ:NM,$B4858,0),"")</f>
        <v/>
      </c>
      <c r="O4858" t="str">
        <f>IF(OR(HLOOKUP(O$2+$A4858,Sheet2!CA:NN,$B4858,0),HLOOKUP(O$2+$A4858,Sheet2!CA:NN,$B4858,0)&lt;&gt;""),HLOOKUP(O$2+$A4858,Sheet2!CA:NN,$B4858,0),"")</f>
        <v/>
      </c>
      <c r="P4858" t="str">
        <f>IF(OR(HLOOKUP(P$2+$A4858,Sheet2!CB:NO,$B4858,0),HLOOKUP(P$2+$A4858,Sheet2!CB:NO,$B4858,0)&lt;&gt;""),HLOOKUP(P$2+$A4858,Sheet2!CB:NO,$B4858,0),"")</f>
        <v/>
      </c>
      <c r="Q4858" t="str">
        <f>IF(OR(HLOOKUP(Q$2+$A4858,Sheet2!CC:NO,$B4858,0),HLOOKUP(Q$2+$A4858,Sheet2!CC:NO,$B4858,0)&lt;&gt;""),HLOOKUP(Q$2+$A4858,Sheet2!CC:NO,$B4858,0),"")</f>
        <v/>
      </c>
    </row>
    <row r="4859" spans="1:17" x14ac:dyDescent="0.25">
      <c r="A4859" s="64">
        <f t="shared" si="603"/>
        <v>30</v>
      </c>
      <c r="B4859" s="64">
        <f t="shared" si="604"/>
        <v>490</v>
      </c>
      <c r="C4859" s="64">
        <f t="shared" si="605"/>
        <v>6</v>
      </c>
      <c r="D4859" s="64">
        <f t="shared" si="606"/>
        <v>486</v>
      </c>
      <c r="E4859" s="64">
        <f t="shared" si="607"/>
        <v>2426</v>
      </c>
      <c r="F4859" s="64" t="str">
        <f t="shared" si="600"/>
        <v/>
      </c>
      <c r="G4859" s="64" t="str">
        <f t="shared" si="601"/>
        <v/>
      </c>
      <c r="H4859" s="64" t="str">
        <f t="shared" si="602"/>
        <v/>
      </c>
      <c r="I4859" s="80" t="str">
        <f>IFERROR(VLOOKUP(D4859,Sheet2!A:B,2,0),"")</f>
        <v/>
      </c>
      <c r="J4859" s="64" t="str">
        <f>IFERROR(IF(I4859&lt;&gt;"",VLOOKUP(I4859,Sheet2!B:C,2,0),""),"")</f>
        <v/>
      </c>
      <c r="K4859" s="64" t="str">
        <f>IFERROR( IF(I4859&lt;&gt;"", HLOOKUP(L$2+$A4859,Sheet2!BX:NK,2,0),""),"")</f>
        <v/>
      </c>
      <c r="L4859" t="str">
        <f>IF(OR(HLOOKUP(L$2+$A4859,Sheet2!BX:NK,$B4859,0),HLOOKUP(L$2+$A4859,Sheet2!BX:NK,$B4859,0)&lt;&gt;""),HLOOKUP(L$2+$A4859,Sheet2!BX:NK,$B4859,0),"")</f>
        <v/>
      </c>
      <c r="M4859" t="str">
        <f>IF(OR(HLOOKUP(M$2+$A4859,Sheet2!BY:NL,$B4859,0),HLOOKUP(M$2+$A4859,Sheet2!BY:NL,$B4859,0)&lt;&gt;""),HLOOKUP(M$2+$A4859,Sheet2!BY:NL,$B4859,0),"")</f>
        <v/>
      </c>
      <c r="N4859" t="str">
        <f>IF(OR(HLOOKUP(N$2+$A4859,Sheet2!BZ:NM,$B4859,0),HLOOKUP(N$2+$A4859,Sheet2!BZ:NM,$B4859,0)&lt;&gt;""),HLOOKUP(N$2+$A4859,Sheet2!BZ:NM,$B4859,0),"")</f>
        <v/>
      </c>
      <c r="O4859" t="str">
        <f>IF(OR(HLOOKUP(O$2+$A4859,Sheet2!CA:NN,$B4859,0),HLOOKUP(O$2+$A4859,Sheet2!CA:NN,$B4859,0)&lt;&gt;""),HLOOKUP(O$2+$A4859,Sheet2!CA:NN,$B4859,0),"")</f>
        <v/>
      </c>
      <c r="P4859" t="str">
        <f>IF(OR(HLOOKUP(P$2+$A4859,Sheet2!CB:NO,$B4859,0),HLOOKUP(P$2+$A4859,Sheet2!CB:NO,$B4859,0)&lt;&gt;""),HLOOKUP(P$2+$A4859,Sheet2!CB:NO,$B4859,0),"")</f>
        <v/>
      </c>
      <c r="Q4859" t="str">
        <f>IF(OR(HLOOKUP(Q$2+$A4859,Sheet2!CC:NO,$B4859,0),HLOOKUP(Q$2+$A4859,Sheet2!CC:NO,$B4859,0)&lt;&gt;""),HLOOKUP(Q$2+$A4859,Sheet2!CC:NO,$B4859,0),"")</f>
        <v/>
      </c>
    </row>
    <row r="4860" spans="1:17" x14ac:dyDescent="0.25">
      <c r="A4860" s="64">
        <f t="shared" si="603"/>
        <v>36</v>
      </c>
      <c r="B4860" s="64">
        <f t="shared" si="604"/>
        <v>490</v>
      </c>
      <c r="C4860" s="64">
        <f t="shared" si="605"/>
        <v>7</v>
      </c>
      <c r="D4860" s="64">
        <f t="shared" si="606"/>
        <v>486</v>
      </c>
      <c r="E4860" s="64">
        <f t="shared" si="607"/>
        <v>2426</v>
      </c>
      <c r="F4860" s="64" t="str">
        <f t="shared" si="600"/>
        <v/>
      </c>
      <c r="G4860" s="64" t="str">
        <f t="shared" si="601"/>
        <v/>
      </c>
      <c r="H4860" s="64" t="str">
        <f t="shared" si="602"/>
        <v/>
      </c>
      <c r="I4860" s="80" t="str">
        <f>IFERROR(VLOOKUP(D4860,Sheet2!A:B,2,0),"")</f>
        <v/>
      </c>
      <c r="J4860" s="64" t="str">
        <f>IFERROR(IF(I4860&lt;&gt;"",VLOOKUP(I4860,Sheet2!B:C,2,0),""),"")</f>
        <v/>
      </c>
      <c r="K4860" s="64" t="str">
        <f>IFERROR( IF(I4860&lt;&gt;"", HLOOKUP(L$2+$A4860,Sheet2!BX:NK,2,0),""),"")</f>
        <v/>
      </c>
      <c r="L4860" t="str">
        <f>IF(OR(HLOOKUP(L$2+$A4860,Sheet2!BX:NK,$B4860,0),HLOOKUP(L$2+$A4860,Sheet2!BX:NK,$B4860,0)&lt;&gt;""),HLOOKUP(L$2+$A4860,Sheet2!BX:NK,$B4860,0),"")</f>
        <v/>
      </c>
      <c r="M4860" t="str">
        <f>IF(OR(HLOOKUP(M$2+$A4860,Sheet2!BY:NL,$B4860,0),HLOOKUP(M$2+$A4860,Sheet2!BY:NL,$B4860,0)&lt;&gt;""),HLOOKUP(M$2+$A4860,Sheet2!BY:NL,$B4860,0),"")</f>
        <v/>
      </c>
      <c r="N4860" t="str">
        <f>IF(OR(HLOOKUP(N$2+$A4860,Sheet2!BZ:NM,$B4860,0),HLOOKUP(N$2+$A4860,Sheet2!BZ:NM,$B4860,0)&lt;&gt;""),HLOOKUP(N$2+$A4860,Sheet2!BZ:NM,$B4860,0),"")</f>
        <v/>
      </c>
      <c r="O4860" t="str">
        <f>IF(OR(HLOOKUP(O$2+$A4860,Sheet2!CA:NN,$B4860,0),HLOOKUP(O$2+$A4860,Sheet2!CA:NN,$B4860,0)&lt;&gt;""),HLOOKUP(O$2+$A4860,Sheet2!CA:NN,$B4860,0),"")</f>
        <v/>
      </c>
      <c r="P4860" t="str">
        <f>IF(OR(HLOOKUP(P$2+$A4860,Sheet2!CB:NO,$B4860,0),HLOOKUP(P$2+$A4860,Sheet2!CB:NO,$B4860,0)&lt;&gt;""),HLOOKUP(P$2+$A4860,Sheet2!CB:NO,$B4860,0),"")</f>
        <v/>
      </c>
      <c r="Q4860" t="str">
        <f>IF(OR(HLOOKUP(Q$2+$A4860,Sheet2!CC:NO,$B4860,0),HLOOKUP(Q$2+$A4860,Sheet2!CC:NO,$B4860,0)&lt;&gt;""),HLOOKUP(Q$2+$A4860,Sheet2!CC:NO,$B4860,0),"")</f>
        <v/>
      </c>
    </row>
    <row r="4861" spans="1:17" x14ac:dyDescent="0.25">
      <c r="A4861" s="64">
        <f t="shared" si="603"/>
        <v>42</v>
      </c>
      <c r="B4861" s="64">
        <f t="shared" si="604"/>
        <v>490</v>
      </c>
      <c r="C4861" s="64">
        <f t="shared" si="605"/>
        <v>8</v>
      </c>
      <c r="D4861" s="64">
        <f t="shared" si="606"/>
        <v>486</v>
      </c>
      <c r="E4861" s="64">
        <f t="shared" si="607"/>
        <v>2426</v>
      </c>
      <c r="F4861" s="64" t="str">
        <f t="shared" si="600"/>
        <v/>
      </c>
      <c r="G4861" s="64" t="str">
        <f t="shared" si="601"/>
        <v/>
      </c>
      <c r="H4861" s="64" t="str">
        <f t="shared" si="602"/>
        <v/>
      </c>
      <c r="I4861" s="80" t="str">
        <f>IFERROR(VLOOKUP(D4861,Sheet2!A:B,2,0),"")</f>
        <v/>
      </c>
      <c r="J4861" s="64" t="str">
        <f>IFERROR(IF(I4861&lt;&gt;"",VLOOKUP(I4861,Sheet2!B:C,2,0),""),"")</f>
        <v/>
      </c>
      <c r="K4861" s="64" t="str">
        <f>IFERROR( IF(I4861&lt;&gt;"", HLOOKUP(L$2+$A4861,Sheet2!BX:NK,2,0),""),"")</f>
        <v/>
      </c>
      <c r="L4861" t="str">
        <f>IF(OR(HLOOKUP(L$2+$A4861,Sheet2!BX:NK,$B4861,0),HLOOKUP(L$2+$A4861,Sheet2!BX:NK,$B4861,0)&lt;&gt;""),HLOOKUP(L$2+$A4861,Sheet2!BX:NK,$B4861,0),"")</f>
        <v/>
      </c>
      <c r="M4861" t="str">
        <f>IF(OR(HLOOKUP(M$2+$A4861,Sheet2!BY:NL,$B4861,0),HLOOKUP(M$2+$A4861,Sheet2!BY:NL,$B4861,0)&lt;&gt;""),HLOOKUP(M$2+$A4861,Sheet2!BY:NL,$B4861,0),"")</f>
        <v/>
      </c>
      <c r="N4861" t="str">
        <f>IF(OR(HLOOKUP(N$2+$A4861,Sheet2!BZ:NM,$B4861,0),HLOOKUP(N$2+$A4861,Sheet2!BZ:NM,$B4861,0)&lt;&gt;""),HLOOKUP(N$2+$A4861,Sheet2!BZ:NM,$B4861,0),"")</f>
        <v/>
      </c>
      <c r="O4861" t="str">
        <f>IF(OR(HLOOKUP(O$2+$A4861,Sheet2!CA:NN,$B4861,0),HLOOKUP(O$2+$A4861,Sheet2!CA:NN,$B4861,0)&lt;&gt;""),HLOOKUP(O$2+$A4861,Sheet2!CA:NN,$B4861,0),"")</f>
        <v/>
      </c>
      <c r="P4861" t="str">
        <f>IF(OR(HLOOKUP(P$2+$A4861,Sheet2!CB:NO,$B4861,0),HLOOKUP(P$2+$A4861,Sheet2!CB:NO,$B4861,0)&lt;&gt;""),HLOOKUP(P$2+$A4861,Sheet2!CB:NO,$B4861,0),"")</f>
        <v/>
      </c>
      <c r="Q4861" t="str">
        <f>IF(OR(HLOOKUP(Q$2+$A4861,Sheet2!CC:NO,$B4861,0),HLOOKUP(Q$2+$A4861,Sheet2!CC:NO,$B4861,0)&lt;&gt;""),HLOOKUP(Q$2+$A4861,Sheet2!CC:NO,$B4861,0),"")</f>
        <v/>
      </c>
    </row>
    <row r="4862" spans="1:17" x14ac:dyDescent="0.25">
      <c r="A4862" s="64">
        <f t="shared" si="603"/>
        <v>48</v>
      </c>
      <c r="B4862" s="64">
        <f t="shared" si="604"/>
        <v>490</v>
      </c>
      <c r="C4862" s="64">
        <f t="shared" si="605"/>
        <v>9</v>
      </c>
      <c r="D4862" s="64">
        <f t="shared" si="606"/>
        <v>486</v>
      </c>
      <c r="E4862" s="64">
        <f t="shared" si="607"/>
        <v>2426</v>
      </c>
      <c r="F4862" s="64" t="str">
        <f t="shared" si="600"/>
        <v/>
      </c>
      <c r="G4862" s="64" t="str">
        <f t="shared" si="601"/>
        <v/>
      </c>
      <c r="H4862" s="64" t="str">
        <f t="shared" si="602"/>
        <v/>
      </c>
      <c r="I4862" s="80" t="str">
        <f>IFERROR(VLOOKUP(D4862,Sheet2!A:B,2,0),"")</f>
        <v/>
      </c>
      <c r="J4862" s="64" t="str">
        <f>IFERROR(IF(I4862&lt;&gt;"",VLOOKUP(I4862,Sheet2!B:C,2,0),""),"")</f>
        <v/>
      </c>
      <c r="K4862" s="64" t="str">
        <f>IFERROR( IF(I4862&lt;&gt;"", HLOOKUP(L$2+$A4862,Sheet2!BX:NK,2,0),""),"")</f>
        <v/>
      </c>
      <c r="L4862" t="str">
        <f>IF(OR(HLOOKUP(L$2+$A4862,Sheet2!BX:NK,$B4862,0),HLOOKUP(L$2+$A4862,Sheet2!BX:NK,$B4862,0)&lt;&gt;""),HLOOKUP(L$2+$A4862,Sheet2!BX:NK,$B4862,0),"")</f>
        <v/>
      </c>
      <c r="M4862" t="str">
        <f>IF(OR(HLOOKUP(M$2+$A4862,Sheet2!BY:NL,$B4862,0),HLOOKUP(M$2+$A4862,Sheet2!BY:NL,$B4862,0)&lt;&gt;""),HLOOKUP(M$2+$A4862,Sheet2!BY:NL,$B4862,0),"")</f>
        <v/>
      </c>
      <c r="N4862" t="str">
        <f>IF(OR(HLOOKUP(N$2+$A4862,Sheet2!BZ:NM,$B4862,0),HLOOKUP(N$2+$A4862,Sheet2!BZ:NM,$B4862,0)&lt;&gt;""),HLOOKUP(N$2+$A4862,Sheet2!BZ:NM,$B4862,0),"")</f>
        <v/>
      </c>
      <c r="O4862" t="str">
        <f>IF(OR(HLOOKUP(O$2+$A4862,Sheet2!CA:NN,$B4862,0),HLOOKUP(O$2+$A4862,Sheet2!CA:NN,$B4862,0)&lt;&gt;""),HLOOKUP(O$2+$A4862,Sheet2!CA:NN,$B4862,0),"")</f>
        <v/>
      </c>
      <c r="P4862" t="str">
        <f>IF(OR(HLOOKUP(P$2+$A4862,Sheet2!CB:NO,$B4862,0),HLOOKUP(P$2+$A4862,Sheet2!CB:NO,$B4862,0)&lt;&gt;""),HLOOKUP(P$2+$A4862,Sheet2!CB:NO,$B4862,0),"")</f>
        <v/>
      </c>
      <c r="Q4862" t="str">
        <f>IF(OR(HLOOKUP(Q$2+$A4862,Sheet2!CC:NO,$B4862,0),HLOOKUP(Q$2+$A4862,Sheet2!CC:NO,$B4862,0)&lt;&gt;""),HLOOKUP(Q$2+$A4862,Sheet2!CC:NO,$B4862,0),"")</f>
        <v/>
      </c>
    </row>
    <row r="4863" spans="1:17" x14ac:dyDescent="0.25">
      <c r="A4863" s="64">
        <f t="shared" si="603"/>
        <v>54</v>
      </c>
      <c r="B4863" s="64">
        <f t="shared" si="604"/>
        <v>490</v>
      </c>
      <c r="C4863" s="64">
        <f t="shared" si="605"/>
        <v>10</v>
      </c>
      <c r="D4863" s="64">
        <f t="shared" si="606"/>
        <v>486</v>
      </c>
      <c r="E4863" s="64">
        <f t="shared" si="607"/>
        <v>2426</v>
      </c>
      <c r="F4863" s="64" t="str">
        <f t="shared" si="600"/>
        <v/>
      </c>
      <c r="G4863" s="64" t="str">
        <f t="shared" si="601"/>
        <v/>
      </c>
      <c r="H4863" s="64" t="str">
        <f t="shared" si="602"/>
        <v/>
      </c>
      <c r="I4863" s="80" t="str">
        <f>IFERROR(VLOOKUP(D4863,Sheet2!A:B,2,0),"")</f>
        <v/>
      </c>
      <c r="J4863" s="64" t="str">
        <f>IFERROR(IF(I4863&lt;&gt;"",VLOOKUP(I4863,Sheet2!B:C,2,0),""),"")</f>
        <v/>
      </c>
      <c r="K4863" s="64" t="str">
        <f>IFERROR( IF(I4863&lt;&gt;"", HLOOKUP(L$2+$A4863,Sheet2!BX:NK,2,0),""),"")</f>
        <v/>
      </c>
      <c r="L4863" t="str">
        <f>IF(OR(HLOOKUP(L$2+$A4863,Sheet2!BX:NK,$B4863,0),HLOOKUP(L$2+$A4863,Sheet2!BX:NK,$B4863,0)&lt;&gt;""),HLOOKUP(L$2+$A4863,Sheet2!BX:NK,$B4863,0),"")</f>
        <v/>
      </c>
      <c r="M4863" t="str">
        <f>IF(OR(HLOOKUP(M$2+$A4863,Sheet2!BY:NL,$B4863,0),HLOOKUP(M$2+$A4863,Sheet2!BY:NL,$B4863,0)&lt;&gt;""),HLOOKUP(M$2+$A4863,Sheet2!BY:NL,$B4863,0),"")</f>
        <v/>
      </c>
      <c r="N4863" t="str">
        <f>IF(OR(HLOOKUP(N$2+$A4863,Sheet2!BZ:NM,$B4863,0),HLOOKUP(N$2+$A4863,Sheet2!BZ:NM,$B4863,0)&lt;&gt;""),HLOOKUP(N$2+$A4863,Sheet2!BZ:NM,$B4863,0),"")</f>
        <v/>
      </c>
      <c r="O4863" t="str">
        <f>IF(OR(HLOOKUP(O$2+$A4863,Sheet2!CA:NN,$B4863,0),HLOOKUP(O$2+$A4863,Sheet2!CA:NN,$B4863,0)&lt;&gt;""),HLOOKUP(O$2+$A4863,Sheet2!CA:NN,$B4863,0),"")</f>
        <v/>
      </c>
      <c r="P4863" t="str">
        <f>IF(OR(HLOOKUP(P$2+$A4863,Sheet2!CB:NO,$B4863,0),HLOOKUP(P$2+$A4863,Sheet2!CB:NO,$B4863,0)&lt;&gt;""),HLOOKUP(P$2+$A4863,Sheet2!CB:NO,$B4863,0),"")</f>
        <v/>
      </c>
      <c r="Q4863" t="str">
        <f>IF(OR(HLOOKUP(Q$2+$A4863,Sheet2!CC:NO,$B4863,0),HLOOKUP(Q$2+$A4863,Sheet2!CC:NO,$B4863,0)&lt;&gt;""),HLOOKUP(Q$2+$A4863,Sheet2!CC:NO,$B4863,0),"")</f>
        <v/>
      </c>
    </row>
    <row r="4864" spans="1:17" x14ac:dyDescent="0.25">
      <c r="A4864" s="64">
        <f t="shared" si="603"/>
        <v>0</v>
      </c>
      <c r="B4864" s="64">
        <f t="shared" si="604"/>
        <v>491</v>
      </c>
      <c r="C4864" s="64">
        <f t="shared" si="605"/>
        <v>1</v>
      </c>
      <c r="D4864" s="64">
        <f t="shared" si="606"/>
        <v>487</v>
      </c>
      <c r="E4864" s="64">
        <f t="shared" si="607"/>
        <v>2431</v>
      </c>
      <c r="F4864" s="64" t="str">
        <f t="shared" si="600"/>
        <v/>
      </c>
      <c r="G4864" s="64" t="str">
        <f t="shared" si="601"/>
        <v/>
      </c>
      <c r="H4864" s="64" t="str">
        <f t="shared" si="602"/>
        <v/>
      </c>
      <c r="I4864" s="80" t="str">
        <f>IFERROR(VLOOKUP(D4864,Sheet2!A:B,2,0),"")</f>
        <v/>
      </c>
      <c r="J4864" s="64" t="str">
        <f>IFERROR(IF(I4864&lt;&gt;"",VLOOKUP(I4864,Sheet2!B:C,2,0),""),"")</f>
        <v/>
      </c>
      <c r="K4864" s="64" t="str">
        <f>IFERROR( IF(I4864&lt;&gt;"", HLOOKUP(L$2+$A4864,Sheet2!BX:NK,2,0),""),"")</f>
        <v/>
      </c>
      <c r="L4864" t="str">
        <f>IF(OR(HLOOKUP(L$2+$A4864,Sheet2!BX:NK,$B4864,0),HLOOKUP(L$2+$A4864,Sheet2!BX:NK,$B4864,0)&lt;&gt;""),HLOOKUP(L$2+$A4864,Sheet2!BX:NK,$B4864,0),"")</f>
        <v/>
      </c>
      <c r="M4864" t="str">
        <f>IF(OR(HLOOKUP(M$2+$A4864,Sheet2!BY:NL,$B4864,0),HLOOKUP(M$2+$A4864,Sheet2!BY:NL,$B4864,0)&lt;&gt;""),HLOOKUP(M$2+$A4864,Sheet2!BY:NL,$B4864,0),"")</f>
        <v/>
      </c>
      <c r="N4864" t="str">
        <f>IF(OR(HLOOKUP(N$2+$A4864,Sheet2!BZ:NM,$B4864,0),HLOOKUP(N$2+$A4864,Sheet2!BZ:NM,$B4864,0)&lt;&gt;""),HLOOKUP(N$2+$A4864,Sheet2!BZ:NM,$B4864,0),"")</f>
        <v/>
      </c>
      <c r="O4864" t="str">
        <f>IF(OR(HLOOKUP(O$2+$A4864,Sheet2!CA:NN,$B4864,0),HLOOKUP(O$2+$A4864,Sheet2!CA:NN,$B4864,0)&lt;&gt;""),HLOOKUP(O$2+$A4864,Sheet2!CA:NN,$B4864,0),"")</f>
        <v/>
      </c>
      <c r="P4864" t="str">
        <f>IF(OR(HLOOKUP(P$2+$A4864,Sheet2!CB:NO,$B4864,0),HLOOKUP(P$2+$A4864,Sheet2!CB:NO,$B4864,0)&lt;&gt;""),HLOOKUP(P$2+$A4864,Sheet2!CB:NO,$B4864,0),"")</f>
        <v/>
      </c>
      <c r="Q4864" t="str">
        <f>IF(OR(HLOOKUP(Q$2+$A4864,Sheet2!CC:NO,$B4864,0),HLOOKUP(Q$2+$A4864,Sheet2!CC:NO,$B4864,0)&lt;&gt;""),HLOOKUP(Q$2+$A4864,Sheet2!CC:NO,$B4864,0),"")</f>
        <v/>
      </c>
    </row>
    <row r="4865" spans="1:17" x14ac:dyDescent="0.25">
      <c r="A4865" s="64">
        <f t="shared" si="603"/>
        <v>6</v>
      </c>
      <c r="B4865" s="64">
        <f t="shared" si="604"/>
        <v>491</v>
      </c>
      <c r="C4865" s="64">
        <f t="shared" si="605"/>
        <v>2</v>
      </c>
      <c r="D4865" s="64">
        <f t="shared" si="606"/>
        <v>487</v>
      </c>
      <c r="E4865" s="64">
        <f t="shared" si="607"/>
        <v>2431</v>
      </c>
      <c r="F4865" s="64" t="str">
        <f t="shared" si="600"/>
        <v/>
      </c>
      <c r="G4865" s="64" t="str">
        <f t="shared" si="601"/>
        <v/>
      </c>
      <c r="H4865" s="64" t="str">
        <f t="shared" si="602"/>
        <v/>
      </c>
      <c r="I4865" s="80" t="str">
        <f>IFERROR(VLOOKUP(D4865,Sheet2!A:B,2,0),"")</f>
        <v/>
      </c>
      <c r="J4865" s="64" t="str">
        <f>IFERROR(IF(I4865&lt;&gt;"",VLOOKUP(I4865,Sheet2!B:C,2,0),""),"")</f>
        <v/>
      </c>
      <c r="K4865" s="64" t="str">
        <f>IFERROR( IF(I4865&lt;&gt;"", HLOOKUP(L$2+$A4865,Sheet2!BX:NK,2,0),""),"")</f>
        <v/>
      </c>
      <c r="L4865" t="str">
        <f>IF(OR(HLOOKUP(L$2+$A4865,Sheet2!BX:NK,$B4865,0),HLOOKUP(L$2+$A4865,Sheet2!BX:NK,$B4865,0)&lt;&gt;""),HLOOKUP(L$2+$A4865,Sheet2!BX:NK,$B4865,0),"")</f>
        <v/>
      </c>
      <c r="M4865" t="str">
        <f>IF(OR(HLOOKUP(M$2+$A4865,Sheet2!BY:NL,$B4865,0),HLOOKUP(M$2+$A4865,Sheet2!BY:NL,$B4865,0)&lt;&gt;""),HLOOKUP(M$2+$A4865,Sheet2!BY:NL,$B4865,0),"")</f>
        <v/>
      </c>
      <c r="N4865" t="str">
        <f>IF(OR(HLOOKUP(N$2+$A4865,Sheet2!BZ:NM,$B4865,0),HLOOKUP(N$2+$A4865,Sheet2!BZ:NM,$B4865,0)&lt;&gt;""),HLOOKUP(N$2+$A4865,Sheet2!BZ:NM,$B4865,0),"")</f>
        <v/>
      </c>
      <c r="O4865" t="str">
        <f>IF(OR(HLOOKUP(O$2+$A4865,Sheet2!CA:NN,$B4865,0),HLOOKUP(O$2+$A4865,Sheet2!CA:NN,$B4865,0)&lt;&gt;""),HLOOKUP(O$2+$A4865,Sheet2!CA:NN,$B4865,0),"")</f>
        <v/>
      </c>
      <c r="P4865" t="str">
        <f>IF(OR(HLOOKUP(P$2+$A4865,Sheet2!CB:NO,$B4865,0),HLOOKUP(P$2+$A4865,Sheet2!CB:NO,$B4865,0)&lt;&gt;""),HLOOKUP(P$2+$A4865,Sheet2!CB:NO,$B4865,0),"")</f>
        <v/>
      </c>
      <c r="Q4865" t="str">
        <f>IF(OR(HLOOKUP(Q$2+$A4865,Sheet2!CC:NO,$B4865,0),HLOOKUP(Q$2+$A4865,Sheet2!CC:NO,$B4865,0)&lt;&gt;""),HLOOKUP(Q$2+$A4865,Sheet2!CC:NO,$B4865,0),"")</f>
        <v/>
      </c>
    </row>
    <row r="4866" spans="1:17" x14ac:dyDescent="0.25">
      <c r="A4866" s="64">
        <f t="shared" si="603"/>
        <v>12</v>
      </c>
      <c r="B4866" s="64">
        <f t="shared" si="604"/>
        <v>491</v>
      </c>
      <c r="C4866" s="64">
        <f t="shared" si="605"/>
        <v>3</v>
      </c>
      <c r="D4866" s="64">
        <f t="shared" si="606"/>
        <v>487</v>
      </c>
      <c r="E4866" s="64">
        <f t="shared" si="607"/>
        <v>2431</v>
      </c>
      <c r="F4866" s="64" t="str">
        <f t="shared" si="600"/>
        <v/>
      </c>
      <c r="G4866" s="64" t="str">
        <f t="shared" si="601"/>
        <v/>
      </c>
      <c r="H4866" s="64" t="str">
        <f t="shared" si="602"/>
        <v/>
      </c>
      <c r="I4866" s="80" t="str">
        <f>IFERROR(VLOOKUP(D4866,Sheet2!A:B,2,0),"")</f>
        <v/>
      </c>
      <c r="J4866" s="64" t="str">
        <f>IFERROR(IF(I4866&lt;&gt;"",VLOOKUP(I4866,Sheet2!B:C,2,0),""),"")</f>
        <v/>
      </c>
      <c r="K4866" s="64" t="str">
        <f>IFERROR( IF(I4866&lt;&gt;"", HLOOKUP(L$2+$A4866,Sheet2!BX:NK,2,0),""),"")</f>
        <v/>
      </c>
      <c r="L4866" t="str">
        <f>IF(OR(HLOOKUP(L$2+$A4866,Sheet2!BX:NK,$B4866,0),HLOOKUP(L$2+$A4866,Sheet2!BX:NK,$B4866,0)&lt;&gt;""),HLOOKUP(L$2+$A4866,Sheet2!BX:NK,$B4866,0),"")</f>
        <v/>
      </c>
      <c r="M4866" t="str">
        <f>IF(OR(HLOOKUP(M$2+$A4866,Sheet2!BY:NL,$B4866,0),HLOOKUP(M$2+$A4866,Sheet2!BY:NL,$B4866,0)&lt;&gt;""),HLOOKUP(M$2+$A4866,Sheet2!BY:NL,$B4866,0),"")</f>
        <v/>
      </c>
      <c r="N4866" t="str">
        <f>IF(OR(HLOOKUP(N$2+$A4866,Sheet2!BZ:NM,$B4866,0),HLOOKUP(N$2+$A4866,Sheet2!BZ:NM,$B4866,0)&lt;&gt;""),HLOOKUP(N$2+$A4866,Sheet2!BZ:NM,$B4866,0),"")</f>
        <v/>
      </c>
      <c r="O4866" t="str">
        <f>IF(OR(HLOOKUP(O$2+$A4866,Sheet2!CA:NN,$B4866,0),HLOOKUP(O$2+$A4866,Sheet2!CA:NN,$B4866,0)&lt;&gt;""),HLOOKUP(O$2+$A4866,Sheet2!CA:NN,$B4866,0),"")</f>
        <v/>
      </c>
      <c r="P4866" t="str">
        <f>IF(OR(HLOOKUP(P$2+$A4866,Sheet2!CB:NO,$B4866,0),HLOOKUP(P$2+$A4866,Sheet2!CB:NO,$B4866,0)&lt;&gt;""),HLOOKUP(P$2+$A4866,Sheet2!CB:NO,$B4866,0),"")</f>
        <v/>
      </c>
      <c r="Q4866" t="str">
        <f>IF(OR(HLOOKUP(Q$2+$A4866,Sheet2!CC:NO,$B4866,0),HLOOKUP(Q$2+$A4866,Sheet2!CC:NO,$B4866,0)&lt;&gt;""),HLOOKUP(Q$2+$A4866,Sheet2!CC:NO,$B4866,0),"")</f>
        <v/>
      </c>
    </row>
    <row r="4867" spans="1:17" x14ac:dyDescent="0.25">
      <c r="A4867" s="64">
        <f t="shared" si="603"/>
        <v>18</v>
      </c>
      <c r="B4867" s="64">
        <f t="shared" si="604"/>
        <v>491</v>
      </c>
      <c r="C4867" s="64">
        <f t="shared" si="605"/>
        <v>4</v>
      </c>
      <c r="D4867" s="64">
        <f t="shared" si="606"/>
        <v>487</v>
      </c>
      <c r="E4867" s="64">
        <f t="shared" si="607"/>
        <v>2431</v>
      </c>
      <c r="F4867" s="64" t="str">
        <f t="shared" si="600"/>
        <v/>
      </c>
      <c r="G4867" s="64" t="str">
        <f t="shared" si="601"/>
        <v/>
      </c>
      <c r="H4867" s="64" t="str">
        <f t="shared" si="602"/>
        <v/>
      </c>
      <c r="I4867" s="80" t="str">
        <f>IFERROR(VLOOKUP(D4867,Sheet2!A:B,2,0),"")</f>
        <v/>
      </c>
      <c r="J4867" s="64" t="str">
        <f>IFERROR(IF(I4867&lt;&gt;"",VLOOKUP(I4867,Sheet2!B:C,2,0),""),"")</f>
        <v/>
      </c>
      <c r="K4867" s="64" t="str">
        <f>IFERROR( IF(I4867&lt;&gt;"", HLOOKUP(L$2+$A4867,Sheet2!BX:NK,2,0),""),"")</f>
        <v/>
      </c>
      <c r="L4867" t="str">
        <f>IF(OR(HLOOKUP(L$2+$A4867,Sheet2!BX:NK,$B4867,0),HLOOKUP(L$2+$A4867,Sheet2!BX:NK,$B4867,0)&lt;&gt;""),HLOOKUP(L$2+$A4867,Sheet2!BX:NK,$B4867,0),"")</f>
        <v/>
      </c>
      <c r="M4867" t="str">
        <f>IF(OR(HLOOKUP(M$2+$A4867,Sheet2!BY:NL,$B4867,0),HLOOKUP(M$2+$A4867,Sheet2!BY:NL,$B4867,0)&lt;&gt;""),HLOOKUP(M$2+$A4867,Sheet2!BY:NL,$B4867,0),"")</f>
        <v/>
      </c>
      <c r="N4867" t="str">
        <f>IF(OR(HLOOKUP(N$2+$A4867,Sheet2!BZ:NM,$B4867,0),HLOOKUP(N$2+$A4867,Sheet2!BZ:NM,$B4867,0)&lt;&gt;""),HLOOKUP(N$2+$A4867,Sheet2!BZ:NM,$B4867,0),"")</f>
        <v/>
      </c>
      <c r="O4867" t="str">
        <f>IF(OR(HLOOKUP(O$2+$A4867,Sheet2!CA:NN,$B4867,0),HLOOKUP(O$2+$A4867,Sheet2!CA:NN,$B4867,0)&lt;&gt;""),HLOOKUP(O$2+$A4867,Sheet2!CA:NN,$B4867,0),"")</f>
        <v/>
      </c>
      <c r="P4867" t="str">
        <f>IF(OR(HLOOKUP(P$2+$A4867,Sheet2!CB:NO,$B4867,0),HLOOKUP(P$2+$A4867,Sheet2!CB:NO,$B4867,0)&lt;&gt;""),HLOOKUP(P$2+$A4867,Sheet2!CB:NO,$B4867,0),"")</f>
        <v/>
      </c>
      <c r="Q4867" t="str">
        <f>IF(OR(HLOOKUP(Q$2+$A4867,Sheet2!CC:NO,$B4867,0),HLOOKUP(Q$2+$A4867,Sheet2!CC:NO,$B4867,0)&lt;&gt;""),HLOOKUP(Q$2+$A4867,Sheet2!CC:NO,$B4867,0),"")</f>
        <v/>
      </c>
    </row>
    <row r="4868" spans="1:17" x14ac:dyDescent="0.25">
      <c r="A4868" s="64">
        <f t="shared" si="603"/>
        <v>24</v>
      </c>
      <c r="B4868" s="64">
        <f t="shared" si="604"/>
        <v>491</v>
      </c>
      <c r="C4868" s="64">
        <f t="shared" si="605"/>
        <v>5</v>
      </c>
      <c r="D4868" s="64">
        <f t="shared" si="606"/>
        <v>487</v>
      </c>
      <c r="E4868" s="64">
        <f t="shared" si="607"/>
        <v>2431</v>
      </c>
      <c r="F4868" s="64" t="str">
        <f t="shared" si="600"/>
        <v/>
      </c>
      <c r="G4868" s="64" t="str">
        <f t="shared" si="601"/>
        <v/>
      </c>
      <c r="H4868" s="64" t="str">
        <f t="shared" si="602"/>
        <v/>
      </c>
      <c r="I4868" s="80" t="str">
        <f>IFERROR(VLOOKUP(D4868,Sheet2!A:B,2,0),"")</f>
        <v/>
      </c>
      <c r="J4868" s="64" t="str">
        <f>IFERROR(IF(I4868&lt;&gt;"",VLOOKUP(I4868,Sheet2!B:C,2,0),""),"")</f>
        <v/>
      </c>
      <c r="K4868" s="64" t="str">
        <f>IFERROR( IF(I4868&lt;&gt;"", HLOOKUP(L$2+$A4868,Sheet2!BX:NK,2,0),""),"")</f>
        <v/>
      </c>
      <c r="L4868" t="str">
        <f>IF(OR(HLOOKUP(L$2+$A4868,Sheet2!BX:NK,$B4868,0),HLOOKUP(L$2+$A4868,Sheet2!BX:NK,$B4868,0)&lt;&gt;""),HLOOKUP(L$2+$A4868,Sheet2!BX:NK,$B4868,0),"")</f>
        <v/>
      </c>
      <c r="M4868" t="str">
        <f>IF(OR(HLOOKUP(M$2+$A4868,Sheet2!BY:NL,$B4868,0),HLOOKUP(M$2+$A4868,Sheet2!BY:NL,$B4868,0)&lt;&gt;""),HLOOKUP(M$2+$A4868,Sheet2!BY:NL,$B4868,0),"")</f>
        <v/>
      </c>
      <c r="N4868" t="str">
        <f>IF(OR(HLOOKUP(N$2+$A4868,Sheet2!BZ:NM,$B4868,0),HLOOKUP(N$2+$A4868,Sheet2!BZ:NM,$B4868,0)&lt;&gt;""),HLOOKUP(N$2+$A4868,Sheet2!BZ:NM,$B4868,0),"")</f>
        <v/>
      </c>
      <c r="O4868" t="str">
        <f>IF(OR(HLOOKUP(O$2+$A4868,Sheet2!CA:NN,$B4868,0),HLOOKUP(O$2+$A4868,Sheet2!CA:NN,$B4868,0)&lt;&gt;""),HLOOKUP(O$2+$A4868,Sheet2!CA:NN,$B4868,0),"")</f>
        <v/>
      </c>
      <c r="P4868" t="str">
        <f>IF(OR(HLOOKUP(P$2+$A4868,Sheet2!CB:NO,$B4868,0),HLOOKUP(P$2+$A4868,Sheet2!CB:NO,$B4868,0)&lt;&gt;""),HLOOKUP(P$2+$A4868,Sheet2!CB:NO,$B4868,0),"")</f>
        <v/>
      </c>
      <c r="Q4868" t="str">
        <f>IF(OR(HLOOKUP(Q$2+$A4868,Sheet2!CC:NO,$B4868,0),HLOOKUP(Q$2+$A4868,Sheet2!CC:NO,$B4868,0)&lt;&gt;""),HLOOKUP(Q$2+$A4868,Sheet2!CC:NO,$B4868,0),"")</f>
        <v/>
      </c>
    </row>
    <row r="4869" spans="1:17" x14ac:dyDescent="0.25">
      <c r="A4869" s="64">
        <f t="shared" si="603"/>
        <v>30</v>
      </c>
      <c r="B4869" s="64">
        <f t="shared" si="604"/>
        <v>491</v>
      </c>
      <c r="C4869" s="64">
        <f t="shared" si="605"/>
        <v>6</v>
      </c>
      <c r="D4869" s="64">
        <f t="shared" si="606"/>
        <v>487</v>
      </c>
      <c r="E4869" s="64">
        <f t="shared" si="607"/>
        <v>2431</v>
      </c>
      <c r="F4869" s="64" t="str">
        <f t="shared" ref="F4869:F4932" si="608">IFERROR(IF(I4869&lt;&gt;"",IF(LEFT(K4869,2)="1-",1,2),""),"")</f>
        <v/>
      </c>
      <c r="G4869" s="64" t="str">
        <f t="shared" ref="G4869:G4932" si="609">IFERROR(IF(I4869&lt;&gt;"",MONTH( RIGHT(K4869,LEN(K4869)-FIND("-",K4869))),""),"")</f>
        <v/>
      </c>
      <c r="H4869" s="64" t="str">
        <f t="shared" ref="H4869:H4932" si="610">IFERROR(IF(I4869&lt;&gt;"",YEAR( RIGHT(K4869,LEN(K4869)-FIND("-",K4869))),""),"")</f>
        <v/>
      </c>
      <c r="I4869" s="80" t="str">
        <f>IFERROR(VLOOKUP(D4869,Sheet2!A:B,2,0),"")</f>
        <v/>
      </c>
      <c r="J4869" s="64" t="str">
        <f>IFERROR(IF(I4869&lt;&gt;"",VLOOKUP(I4869,Sheet2!B:C,2,0),""),"")</f>
        <v/>
      </c>
      <c r="K4869" s="64" t="str">
        <f>IFERROR( IF(I4869&lt;&gt;"", HLOOKUP(L$2+$A4869,Sheet2!BX:NK,2,0),""),"")</f>
        <v/>
      </c>
      <c r="L4869" t="str">
        <f>IF(OR(HLOOKUP(L$2+$A4869,Sheet2!BX:NK,$B4869,0),HLOOKUP(L$2+$A4869,Sheet2!BX:NK,$B4869,0)&lt;&gt;""),HLOOKUP(L$2+$A4869,Sheet2!BX:NK,$B4869,0),"")</f>
        <v/>
      </c>
      <c r="M4869" t="str">
        <f>IF(OR(HLOOKUP(M$2+$A4869,Sheet2!BY:NL,$B4869,0),HLOOKUP(M$2+$A4869,Sheet2!BY:NL,$B4869,0)&lt;&gt;""),HLOOKUP(M$2+$A4869,Sheet2!BY:NL,$B4869,0),"")</f>
        <v/>
      </c>
      <c r="N4869" t="str">
        <f>IF(OR(HLOOKUP(N$2+$A4869,Sheet2!BZ:NM,$B4869,0),HLOOKUP(N$2+$A4869,Sheet2!BZ:NM,$B4869,0)&lt;&gt;""),HLOOKUP(N$2+$A4869,Sheet2!BZ:NM,$B4869,0),"")</f>
        <v/>
      </c>
      <c r="O4869" t="str">
        <f>IF(OR(HLOOKUP(O$2+$A4869,Sheet2!CA:NN,$B4869,0),HLOOKUP(O$2+$A4869,Sheet2!CA:NN,$B4869,0)&lt;&gt;""),HLOOKUP(O$2+$A4869,Sheet2!CA:NN,$B4869,0),"")</f>
        <v/>
      </c>
      <c r="P4869" t="str">
        <f>IF(OR(HLOOKUP(P$2+$A4869,Sheet2!CB:NO,$B4869,0),HLOOKUP(P$2+$A4869,Sheet2!CB:NO,$B4869,0)&lt;&gt;""),HLOOKUP(P$2+$A4869,Sheet2!CB:NO,$B4869,0),"")</f>
        <v/>
      </c>
      <c r="Q4869" t="str">
        <f>IF(OR(HLOOKUP(Q$2+$A4869,Sheet2!CC:NO,$B4869,0),HLOOKUP(Q$2+$A4869,Sheet2!CC:NO,$B4869,0)&lt;&gt;""),HLOOKUP(Q$2+$A4869,Sheet2!CC:NO,$B4869,0),"")</f>
        <v/>
      </c>
    </row>
    <row r="4870" spans="1:17" x14ac:dyDescent="0.25">
      <c r="A4870" s="64">
        <f t="shared" ref="A4870:A4933" si="611">IF(C4870&lt;&gt;1,A4869+6,0)</f>
        <v>36</v>
      </c>
      <c r="B4870" s="64">
        <f t="shared" ref="B4870:B4933" si="612">IF(C4870&lt;&gt;1,B4869,B4869+1)</f>
        <v>491</v>
      </c>
      <c r="C4870" s="64">
        <f t="shared" ref="C4870:C4933" si="613">IF($C$3-C4869=0,1,C4869+1)</f>
        <v>7</v>
      </c>
      <c r="D4870" s="64">
        <f t="shared" ref="D4870:D4933" si="614">IF(C4870=1,D4869+1,D4869)</f>
        <v>487</v>
      </c>
      <c r="E4870" s="64">
        <f t="shared" ref="E4870:E4933" si="615">IF(D4870&lt;&gt;D4869,E4869+5,E4869)</f>
        <v>2431</v>
      </c>
      <c r="F4870" s="64" t="str">
        <f t="shared" si="608"/>
        <v/>
      </c>
      <c r="G4870" s="64" t="str">
        <f t="shared" si="609"/>
        <v/>
      </c>
      <c r="H4870" s="64" t="str">
        <f t="shared" si="610"/>
        <v/>
      </c>
      <c r="I4870" s="80" t="str">
        <f>IFERROR(VLOOKUP(D4870,Sheet2!A:B,2,0),"")</f>
        <v/>
      </c>
      <c r="J4870" s="64" t="str">
        <f>IFERROR(IF(I4870&lt;&gt;"",VLOOKUP(I4870,Sheet2!B:C,2,0),""),"")</f>
        <v/>
      </c>
      <c r="K4870" s="64" t="str">
        <f>IFERROR( IF(I4870&lt;&gt;"", HLOOKUP(L$2+$A4870,Sheet2!BX:NK,2,0),""),"")</f>
        <v/>
      </c>
      <c r="L4870" t="str">
        <f>IF(OR(HLOOKUP(L$2+$A4870,Sheet2!BX:NK,$B4870,0),HLOOKUP(L$2+$A4870,Sheet2!BX:NK,$B4870,0)&lt;&gt;""),HLOOKUP(L$2+$A4870,Sheet2!BX:NK,$B4870,0),"")</f>
        <v/>
      </c>
      <c r="M4870" t="str">
        <f>IF(OR(HLOOKUP(M$2+$A4870,Sheet2!BY:NL,$B4870,0),HLOOKUP(M$2+$A4870,Sheet2!BY:NL,$B4870,0)&lt;&gt;""),HLOOKUP(M$2+$A4870,Sheet2!BY:NL,$B4870,0),"")</f>
        <v/>
      </c>
      <c r="N4870" t="str">
        <f>IF(OR(HLOOKUP(N$2+$A4870,Sheet2!BZ:NM,$B4870,0),HLOOKUP(N$2+$A4870,Sheet2!BZ:NM,$B4870,0)&lt;&gt;""),HLOOKUP(N$2+$A4870,Sheet2!BZ:NM,$B4870,0),"")</f>
        <v/>
      </c>
      <c r="O4870" t="str">
        <f>IF(OR(HLOOKUP(O$2+$A4870,Sheet2!CA:NN,$B4870,0),HLOOKUP(O$2+$A4870,Sheet2!CA:NN,$B4870,0)&lt;&gt;""),HLOOKUP(O$2+$A4870,Sheet2!CA:NN,$B4870,0),"")</f>
        <v/>
      </c>
      <c r="P4870" t="str">
        <f>IF(OR(HLOOKUP(P$2+$A4870,Sheet2!CB:NO,$B4870,0),HLOOKUP(P$2+$A4870,Sheet2!CB:NO,$B4870,0)&lt;&gt;""),HLOOKUP(P$2+$A4870,Sheet2!CB:NO,$B4870,0),"")</f>
        <v/>
      </c>
      <c r="Q4870" t="str">
        <f>IF(OR(HLOOKUP(Q$2+$A4870,Sheet2!CC:NO,$B4870,0),HLOOKUP(Q$2+$A4870,Sheet2!CC:NO,$B4870,0)&lt;&gt;""),HLOOKUP(Q$2+$A4870,Sheet2!CC:NO,$B4870,0),"")</f>
        <v/>
      </c>
    </row>
    <row r="4871" spans="1:17" x14ac:dyDescent="0.25">
      <c r="A4871" s="64">
        <f t="shared" si="611"/>
        <v>42</v>
      </c>
      <c r="B4871" s="64">
        <f t="shared" si="612"/>
        <v>491</v>
      </c>
      <c r="C4871" s="64">
        <f t="shared" si="613"/>
        <v>8</v>
      </c>
      <c r="D4871" s="64">
        <f t="shared" si="614"/>
        <v>487</v>
      </c>
      <c r="E4871" s="64">
        <f t="shared" si="615"/>
        <v>2431</v>
      </c>
      <c r="F4871" s="64" t="str">
        <f t="shared" si="608"/>
        <v/>
      </c>
      <c r="G4871" s="64" t="str">
        <f t="shared" si="609"/>
        <v/>
      </c>
      <c r="H4871" s="64" t="str">
        <f t="shared" si="610"/>
        <v/>
      </c>
      <c r="I4871" s="80" t="str">
        <f>IFERROR(VLOOKUP(D4871,Sheet2!A:B,2,0),"")</f>
        <v/>
      </c>
      <c r="J4871" s="64" t="str">
        <f>IFERROR(IF(I4871&lt;&gt;"",VLOOKUP(I4871,Sheet2!B:C,2,0),""),"")</f>
        <v/>
      </c>
      <c r="K4871" s="64" t="str">
        <f>IFERROR( IF(I4871&lt;&gt;"", HLOOKUP(L$2+$A4871,Sheet2!BX:NK,2,0),""),"")</f>
        <v/>
      </c>
      <c r="L4871" t="str">
        <f>IF(OR(HLOOKUP(L$2+$A4871,Sheet2!BX:NK,$B4871,0),HLOOKUP(L$2+$A4871,Sheet2!BX:NK,$B4871,0)&lt;&gt;""),HLOOKUP(L$2+$A4871,Sheet2!BX:NK,$B4871,0),"")</f>
        <v/>
      </c>
      <c r="M4871" t="str">
        <f>IF(OR(HLOOKUP(M$2+$A4871,Sheet2!BY:NL,$B4871,0),HLOOKUP(M$2+$A4871,Sheet2!BY:NL,$B4871,0)&lt;&gt;""),HLOOKUP(M$2+$A4871,Sheet2!BY:NL,$B4871,0),"")</f>
        <v/>
      </c>
      <c r="N4871" t="str">
        <f>IF(OR(HLOOKUP(N$2+$A4871,Sheet2!BZ:NM,$B4871,0),HLOOKUP(N$2+$A4871,Sheet2!BZ:NM,$B4871,0)&lt;&gt;""),HLOOKUP(N$2+$A4871,Sheet2!BZ:NM,$B4871,0),"")</f>
        <v/>
      </c>
      <c r="O4871" t="str">
        <f>IF(OR(HLOOKUP(O$2+$A4871,Sheet2!CA:NN,$B4871,0),HLOOKUP(O$2+$A4871,Sheet2!CA:NN,$B4871,0)&lt;&gt;""),HLOOKUP(O$2+$A4871,Sheet2!CA:NN,$B4871,0),"")</f>
        <v/>
      </c>
      <c r="P4871" t="str">
        <f>IF(OR(HLOOKUP(P$2+$A4871,Sheet2!CB:NO,$B4871,0),HLOOKUP(P$2+$A4871,Sheet2!CB:NO,$B4871,0)&lt;&gt;""),HLOOKUP(P$2+$A4871,Sheet2!CB:NO,$B4871,0),"")</f>
        <v/>
      </c>
      <c r="Q4871" t="str">
        <f>IF(OR(HLOOKUP(Q$2+$A4871,Sheet2!CC:NO,$B4871,0),HLOOKUP(Q$2+$A4871,Sheet2!CC:NO,$B4871,0)&lt;&gt;""),HLOOKUP(Q$2+$A4871,Sheet2!CC:NO,$B4871,0),"")</f>
        <v/>
      </c>
    </row>
    <row r="4872" spans="1:17" x14ac:dyDescent="0.25">
      <c r="A4872" s="64">
        <f t="shared" si="611"/>
        <v>48</v>
      </c>
      <c r="B4872" s="64">
        <f t="shared" si="612"/>
        <v>491</v>
      </c>
      <c r="C4872" s="64">
        <f t="shared" si="613"/>
        <v>9</v>
      </c>
      <c r="D4872" s="64">
        <f t="shared" si="614"/>
        <v>487</v>
      </c>
      <c r="E4872" s="64">
        <f t="shared" si="615"/>
        <v>2431</v>
      </c>
      <c r="F4872" s="64" t="str">
        <f t="shared" si="608"/>
        <v/>
      </c>
      <c r="G4872" s="64" t="str">
        <f t="shared" si="609"/>
        <v/>
      </c>
      <c r="H4872" s="64" t="str">
        <f t="shared" si="610"/>
        <v/>
      </c>
      <c r="I4872" s="80" t="str">
        <f>IFERROR(VLOOKUP(D4872,Sheet2!A:B,2,0),"")</f>
        <v/>
      </c>
      <c r="J4872" s="64" t="str">
        <f>IFERROR(IF(I4872&lt;&gt;"",VLOOKUP(I4872,Sheet2!B:C,2,0),""),"")</f>
        <v/>
      </c>
      <c r="K4872" s="64" t="str">
        <f>IFERROR( IF(I4872&lt;&gt;"", HLOOKUP(L$2+$A4872,Sheet2!BX:NK,2,0),""),"")</f>
        <v/>
      </c>
      <c r="L4872" t="str">
        <f>IF(OR(HLOOKUP(L$2+$A4872,Sheet2!BX:NK,$B4872,0),HLOOKUP(L$2+$A4872,Sheet2!BX:NK,$B4872,0)&lt;&gt;""),HLOOKUP(L$2+$A4872,Sheet2!BX:NK,$B4872,0),"")</f>
        <v/>
      </c>
      <c r="M4872" t="str">
        <f>IF(OR(HLOOKUP(M$2+$A4872,Sheet2!BY:NL,$B4872,0),HLOOKUP(M$2+$A4872,Sheet2!BY:NL,$B4872,0)&lt;&gt;""),HLOOKUP(M$2+$A4872,Sheet2!BY:NL,$B4872,0),"")</f>
        <v/>
      </c>
      <c r="N4872" t="str">
        <f>IF(OR(HLOOKUP(N$2+$A4872,Sheet2!BZ:NM,$B4872,0),HLOOKUP(N$2+$A4872,Sheet2!BZ:NM,$B4872,0)&lt;&gt;""),HLOOKUP(N$2+$A4872,Sheet2!BZ:NM,$B4872,0),"")</f>
        <v/>
      </c>
      <c r="O4872" t="str">
        <f>IF(OR(HLOOKUP(O$2+$A4872,Sheet2!CA:NN,$B4872,0),HLOOKUP(O$2+$A4872,Sheet2!CA:NN,$B4872,0)&lt;&gt;""),HLOOKUP(O$2+$A4872,Sheet2!CA:NN,$B4872,0),"")</f>
        <v/>
      </c>
      <c r="P4872" t="str">
        <f>IF(OR(HLOOKUP(P$2+$A4872,Sheet2!CB:NO,$B4872,0),HLOOKUP(P$2+$A4872,Sheet2!CB:NO,$B4872,0)&lt;&gt;""),HLOOKUP(P$2+$A4872,Sheet2!CB:NO,$B4872,0),"")</f>
        <v/>
      </c>
      <c r="Q4872" t="str">
        <f>IF(OR(HLOOKUP(Q$2+$A4872,Sheet2!CC:NO,$B4872,0),HLOOKUP(Q$2+$A4872,Sheet2!CC:NO,$B4872,0)&lt;&gt;""),HLOOKUP(Q$2+$A4872,Sheet2!CC:NO,$B4872,0),"")</f>
        <v/>
      </c>
    </row>
    <row r="4873" spans="1:17" x14ac:dyDescent="0.25">
      <c r="A4873" s="64">
        <f t="shared" si="611"/>
        <v>54</v>
      </c>
      <c r="B4873" s="64">
        <f t="shared" si="612"/>
        <v>491</v>
      </c>
      <c r="C4873" s="64">
        <f t="shared" si="613"/>
        <v>10</v>
      </c>
      <c r="D4873" s="64">
        <f t="shared" si="614"/>
        <v>487</v>
      </c>
      <c r="E4873" s="64">
        <f t="shared" si="615"/>
        <v>2431</v>
      </c>
      <c r="F4873" s="64" t="str">
        <f t="shared" si="608"/>
        <v/>
      </c>
      <c r="G4873" s="64" t="str">
        <f t="shared" si="609"/>
        <v/>
      </c>
      <c r="H4873" s="64" t="str">
        <f t="shared" si="610"/>
        <v/>
      </c>
      <c r="I4873" s="80" t="str">
        <f>IFERROR(VLOOKUP(D4873,Sheet2!A:B,2,0),"")</f>
        <v/>
      </c>
      <c r="J4873" s="64" t="str">
        <f>IFERROR(IF(I4873&lt;&gt;"",VLOOKUP(I4873,Sheet2!B:C,2,0),""),"")</f>
        <v/>
      </c>
      <c r="K4873" s="64" t="str">
        <f>IFERROR( IF(I4873&lt;&gt;"", HLOOKUP(L$2+$A4873,Sheet2!BX:NK,2,0),""),"")</f>
        <v/>
      </c>
      <c r="L4873" t="str">
        <f>IF(OR(HLOOKUP(L$2+$A4873,Sheet2!BX:NK,$B4873,0),HLOOKUP(L$2+$A4873,Sheet2!BX:NK,$B4873,0)&lt;&gt;""),HLOOKUP(L$2+$A4873,Sheet2!BX:NK,$B4873,0),"")</f>
        <v/>
      </c>
      <c r="M4873" t="str">
        <f>IF(OR(HLOOKUP(M$2+$A4873,Sheet2!BY:NL,$B4873,0),HLOOKUP(M$2+$A4873,Sheet2!BY:NL,$B4873,0)&lt;&gt;""),HLOOKUP(M$2+$A4873,Sheet2!BY:NL,$B4873,0),"")</f>
        <v/>
      </c>
      <c r="N4873" t="str">
        <f>IF(OR(HLOOKUP(N$2+$A4873,Sheet2!BZ:NM,$B4873,0),HLOOKUP(N$2+$A4873,Sheet2!BZ:NM,$B4873,0)&lt;&gt;""),HLOOKUP(N$2+$A4873,Sheet2!BZ:NM,$B4873,0),"")</f>
        <v/>
      </c>
      <c r="O4873" t="str">
        <f>IF(OR(HLOOKUP(O$2+$A4873,Sheet2!CA:NN,$B4873,0),HLOOKUP(O$2+$A4873,Sheet2!CA:NN,$B4873,0)&lt;&gt;""),HLOOKUP(O$2+$A4873,Sheet2!CA:NN,$B4873,0),"")</f>
        <v/>
      </c>
      <c r="P4873" t="str">
        <f>IF(OR(HLOOKUP(P$2+$A4873,Sheet2!CB:NO,$B4873,0),HLOOKUP(P$2+$A4873,Sheet2!CB:NO,$B4873,0)&lt;&gt;""),HLOOKUP(P$2+$A4873,Sheet2!CB:NO,$B4873,0),"")</f>
        <v/>
      </c>
      <c r="Q4873" t="str">
        <f>IF(OR(HLOOKUP(Q$2+$A4873,Sheet2!CC:NO,$B4873,0),HLOOKUP(Q$2+$A4873,Sheet2!CC:NO,$B4873,0)&lt;&gt;""),HLOOKUP(Q$2+$A4873,Sheet2!CC:NO,$B4873,0),"")</f>
        <v/>
      </c>
    </row>
    <row r="4874" spans="1:17" x14ac:dyDescent="0.25">
      <c r="A4874" s="64">
        <f t="shared" si="611"/>
        <v>0</v>
      </c>
      <c r="B4874" s="64">
        <f t="shared" si="612"/>
        <v>492</v>
      </c>
      <c r="C4874" s="64">
        <f t="shared" si="613"/>
        <v>1</v>
      </c>
      <c r="D4874" s="64">
        <f t="shared" si="614"/>
        <v>488</v>
      </c>
      <c r="E4874" s="64">
        <f t="shared" si="615"/>
        <v>2436</v>
      </c>
      <c r="F4874" s="64" t="str">
        <f t="shared" si="608"/>
        <v/>
      </c>
      <c r="G4874" s="64" t="str">
        <f t="shared" si="609"/>
        <v/>
      </c>
      <c r="H4874" s="64" t="str">
        <f t="shared" si="610"/>
        <v/>
      </c>
      <c r="I4874" s="80" t="str">
        <f>IFERROR(VLOOKUP(D4874,Sheet2!A:B,2,0),"")</f>
        <v/>
      </c>
      <c r="J4874" s="64" t="str">
        <f>IFERROR(IF(I4874&lt;&gt;"",VLOOKUP(I4874,Sheet2!B:C,2,0),""),"")</f>
        <v/>
      </c>
      <c r="K4874" s="64" t="str">
        <f>IFERROR( IF(I4874&lt;&gt;"", HLOOKUP(L$2+$A4874,Sheet2!BX:NK,2,0),""),"")</f>
        <v/>
      </c>
      <c r="L4874" t="str">
        <f>IF(OR(HLOOKUP(L$2+$A4874,Sheet2!BX:NK,$B4874,0),HLOOKUP(L$2+$A4874,Sheet2!BX:NK,$B4874,0)&lt;&gt;""),HLOOKUP(L$2+$A4874,Sheet2!BX:NK,$B4874,0),"")</f>
        <v/>
      </c>
      <c r="M4874" t="str">
        <f>IF(OR(HLOOKUP(M$2+$A4874,Sheet2!BY:NL,$B4874,0),HLOOKUP(M$2+$A4874,Sheet2!BY:NL,$B4874,0)&lt;&gt;""),HLOOKUP(M$2+$A4874,Sheet2!BY:NL,$B4874,0),"")</f>
        <v/>
      </c>
      <c r="N4874" t="str">
        <f>IF(OR(HLOOKUP(N$2+$A4874,Sheet2!BZ:NM,$B4874,0),HLOOKUP(N$2+$A4874,Sheet2!BZ:NM,$B4874,0)&lt;&gt;""),HLOOKUP(N$2+$A4874,Sheet2!BZ:NM,$B4874,0),"")</f>
        <v/>
      </c>
      <c r="O4874" t="str">
        <f>IF(OR(HLOOKUP(O$2+$A4874,Sheet2!CA:NN,$B4874,0),HLOOKUP(O$2+$A4874,Sheet2!CA:NN,$B4874,0)&lt;&gt;""),HLOOKUP(O$2+$A4874,Sheet2!CA:NN,$B4874,0),"")</f>
        <v/>
      </c>
      <c r="P4874" t="str">
        <f>IF(OR(HLOOKUP(P$2+$A4874,Sheet2!CB:NO,$B4874,0),HLOOKUP(P$2+$A4874,Sheet2!CB:NO,$B4874,0)&lt;&gt;""),HLOOKUP(P$2+$A4874,Sheet2!CB:NO,$B4874,0),"")</f>
        <v/>
      </c>
      <c r="Q4874" t="str">
        <f>IF(OR(HLOOKUP(Q$2+$A4874,Sheet2!CC:NO,$B4874,0),HLOOKUP(Q$2+$A4874,Sheet2!CC:NO,$B4874,0)&lt;&gt;""),HLOOKUP(Q$2+$A4874,Sheet2!CC:NO,$B4874,0),"")</f>
        <v/>
      </c>
    </row>
    <row r="4875" spans="1:17" x14ac:dyDescent="0.25">
      <c r="A4875" s="64">
        <f t="shared" si="611"/>
        <v>6</v>
      </c>
      <c r="B4875" s="64">
        <f t="shared" si="612"/>
        <v>492</v>
      </c>
      <c r="C4875" s="64">
        <f t="shared" si="613"/>
        <v>2</v>
      </c>
      <c r="D4875" s="64">
        <f t="shared" si="614"/>
        <v>488</v>
      </c>
      <c r="E4875" s="64">
        <f t="shared" si="615"/>
        <v>2436</v>
      </c>
      <c r="F4875" s="64" t="str">
        <f t="shared" si="608"/>
        <v/>
      </c>
      <c r="G4875" s="64" t="str">
        <f t="shared" si="609"/>
        <v/>
      </c>
      <c r="H4875" s="64" t="str">
        <f t="shared" si="610"/>
        <v/>
      </c>
      <c r="I4875" s="80" t="str">
        <f>IFERROR(VLOOKUP(D4875,Sheet2!A:B,2,0),"")</f>
        <v/>
      </c>
      <c r="J4875" s="64" t="str">
        <f>IFERROR(IF(I4875&lt;&gt;"",VLOOKUP(I4875,Sheet2!B:C,2,0),""),"")</f>
        <v/>
      </c>
      <c r="K4875" s="64" t="str">
        <f>IFERROR( IF(I4875&lt;&gt;"", HLOOKUP(L$2+$A4875,Sheet2!BX:NK,2,0),""),"")</f>
        <v/>
      </c>
      <c r="L4875" t="str">
        <f>IF(OR(HLOOKUP(L$2+$A4875,Sheet2!BX:NK,$B4875,0),HLOOKUP(L$2+$A4875,Sheet2!BX:NK,$B4875,0)&lt;&gt;""),HLOOKUP(L$2+$A4875,Sheet2!BX:NK,$B4875,0),"")</f>
        <v/>
      </c>
      <c r="M4875" t="str">
        <f>IF(OR(HLOOKUP(M$2+$A4875,Sheet2!BY:NL,$B4875,0),HLOOKUP(M$2+$A4875,Sheet2!BY:NL,$B4875,0)&lt;&gt;""),HLOOKUP(M$2+$A4875,Sheet2!BY:NL,$B4875,0),"")</f>
        <v/>
      </c>
      <c r="N4875" t="str">
        <f>IF(OR(HLOOKUP(N$2+$A4875,Sheet2!BZ:NM,$B4875,0),HLOOKUP(N$2+$A4875,Sheet2!BZ:NM,$B4875,0)&lt;&gt;""),HLOOKUP(N$2+$A4875,Sheet2!BZ:NM,$B4875,0),"")</f>
        <v/>
      </c>
      <c r="O4875" t="str">
        <f>IF(OR(HLOOKUP(O$2+$A4875,Sheet2!CA:NN,$B4875,0),HLOOKUP(O$2+$A4875,Sheet2!CA:NN,$B4875,0)&lt;&gt;""),HLOOKUP(O$2+$A4875,Sheet2!CA:NN,$B4875,0),"")</f>
        <v/>
      </c>
      <c r="P4875" t="str">
        <f>IF(OR(HLOOKUP(P$2+$A4875,Sheet2!CB:NO,$B4875,0),HLOOKUP(P$2+$A4875,Sheet2!CB:NO,$B4875,0)&lt;&gt;""),HLOOKUP(P$2+$A4875,Sheet2!CB:NO,$B4875,0),"")</f>
        <v/>
      </c>
      <c r="Q4875" t="str">
        <f>IF(OR(HLOOKUP(Q$2+$A4875,Sheet2!CC:NO,$B4875,0),HLOOKUP(Q$2+$A4875,Sheet2!CC:NO,$B4875,0)&lt;&gt;""),HLOOKUP(Q$2+$A4875,Sheet2!CC:NO,$B4875,0),"")</f>
        <v/>
      </c>
    </row>
    <row r="4876" spans="1:17" x14ac:dyDescent="0.25">
      <c r="A4876" s="64">
        <f t="shared" si="611"/>
        <v>12</v>
      </c>
      <c r="B4876" s="64">
        <f t="shared" si="612"/>
        <v>492</v>
      </c>
      <c r="C4876" s="64">
        <f t="shared" si="613"/>
        <v>3</v>
      </c>
      <c r="D4876" s="64">
        <f t="shared" si="614"/>
        <v>488</v>
      </c>
      <c r="E4876" s="64">
        <f t="shared" si="615"/>
        <v>2436</v>
      </c>
      <c r="F4876" s="64" t="str">
        <f t="shared" si="608"/>
        <v/>
      </c>
      <c r="G4876" s="64" t="str">
        <f t="shared" si="609"/>
        <v/>
      </c>
      <c r="H4876" s="64" t="str">
        <f t="shared" si="610"/>
        <v/>
      </c>
      <c r="I4876" s="80" t="str">
        <f>IFERROR(VLOOKUP(D4876,Sheet2!A:B,2,0),"")</f>
        <v/>
      </c>
      <c r="J4876" s="64" t="str">
        <f>IFERROR(IF(I4876&lt;&gt;"",VLOOKUP(I4876,Sheet2!B:C,2,0),""),"")</f>
        <v/>
      </c>
      <c r="K4876" s="64" t="str">
        <f>IFERROR( IF(I4876&lt;&gt;"", HLOOKUP(L$2+$A4876,Sheet2!BX:NK,2,0),""),"")</f>
        <v/>
      </c>
      <c r="L4876" t="str">
        <f>IF(OR(HLOOKUP(L$2+$A4876,Sheet2!BX:NK,$B4876,0),HLOOKUP(L$2+$A4876,Sheet2!BX:NK,$B4876,0)&lt;&gt;""),HLOOKUP(L$2+$A4876,Sheet2!BX:NK,$B4876,0),"")</f>
        <v/>
      </c>
      <c r="M4876" t="str">
        <f>IF(OR(HLOOKUP(M$2+$A4876,Sheet2!BY:NL,$B4876,0),HLOOKUP(M$2+$A4876,Sheet2!BY:NL,$B4876,0)&lt;&gt;""),HLOOKUP(M$2+$A4876,Sheet2!BY:NL,$B4876,0),"")</f>
        <v/>
      </c>
      <c r="N4876" t="str">
        <f>IF(OR(HLOOKUP(N$2+$A4876,Sheet2!BZ:NM,$B4876,0),HLOOKUP(N$2+$A4876,Sheet2!BZ:NM,$B4876,0)&lt;&gt;""),HLOOKUP(N$2+$A4876,Sheet2!BZ:NM,$B4876,0),"")</f>
        <v/>
      </c>
      <c r="O4876" t="str">
        <f>IF(OR(HLOOKUP(O$2+$A4876,Sheet2!CA:NN,$B4876,0),HLOOKUP(O$2+$A4876,Sheet2!CA:NN,$B4876,0)&lt;&gt;""),HLOOKUP(O$2+$A4876,Sheet2!CA:NN,$B4876,0),"")</f>
        <v/>
      </c>
      <c r="P4876" t="str">
        <f>IF(OR(HLOOKUP(P$2+$A4876,Sheet2!CB:NO,$B4876,0),HLOOKUP(P$2+$A4876,Sheet2!CB:NO,$B4876,0)&lt;&gt;""),HLOOKUP(P$2+$A4876,Sheet2!CB:NO,$B4876,0),"")</f>
        <v/>
      </c>
      <c r="Q4876" t="str">
        <f>IF(OR(HLOOKUP(Q$2+$A4876,Sheet2!CC:NO,$B4876,0),HLOOKUP(Q$2+$A4876,Sheet2!CC:NO,$B4876,0)&lt;&gt;""),HLOOKUP(Q$2+$A4876,Sheet2!CC:NO,$B4876,0),"")</f>
        <v/>
      </c>
    </row>
    <row r="4877" spans="1:17" x14ac:dyDescent="0.25">
      <c r="A4877" s="64">
        <f t="shared" si="611"/>
        <v>18</v>
      </c>
      <c r="B4877" s="64">
        <f t="shared" si="612"/>
        <v>492</v>
      </c>
      <c r="C4877" s="64">
        <f t="shared" si="613"/>
        <v>4</v>
      </c>
      <c r="D4877" s="64">
        <f t="shared" si="614"/>
        <v>488</v>
      </c>
      <c r="E4877" s="64">
        <f t="shared" si="615"/>
        <v>2436</v>
      </c>
      <c r="F4877" s="64" t="str">
        <f t="shared" si="608"/>
        <v/>
      </c>
      <c r="G4877" s="64" t="str">
        <f t="shared" si="609"/>
        <v/>
      </c>
      <c r="H4877" s="64" t="str">
        <f t="shared" si="610"/>
        <v/>
      </c>
      <c r="I4877" s="80" t="str">
        <f>IFERROR(VLOOKUP(D4877,Sheet2!A:B,2,0),"")</f>
        <v/>
      </c>
      <c r="J4877" s="64" t="str">
        <f>IFERROR(IF(I4877&lt;&gt;"",VLOOKUP(I4877,Sheet2!B:C,2,0),""),"")</f>
        <v/>
      </c>
      <c r="K4877" s="64" t="str">
        <f>IFERROR( IF(I4877&lt;&gt;"", HLOOKUP(L$2+$A4877,Sheet2!BX:NK,2,0),""),"")</f>
        <v/>
      </c>
      <c r="L4877" t="str">
        <f>IF(OR(HLOOKUP(L$2+$A4877,Sheet2!BX:NK,$B4877,0),HLOOKUP(L$2+$A4877,Sheet2!BX:NK,$B4877,0)&lt;&gt;""),HLOOKUP(L$2+$A4877,Sheet2!BX:NK,$B4877,0),"")</f>
        <v/>
      </c>
      <c r="M4877" t="str">
        <f>IF(OR(HLOOKUP(M$2+$A4877,Sheet2!BY:NL,$B4877,0),HLOOKUP(M$2+$A4877,Sheet2!BY:NL,$B4877,0)&lt;&gt;""),HLOOKUP(M$2+$A4877,Sheet2!BY:NL,$B4877,0),"")</f>
        <v/>
      </c>
      <c r="N4877" t="str">
        <f>IF(OR(HLOOKUP(N$2+$A4877,Sheet2!BZ:NM,$B4877,0),HLOOKUP(N$2+$A4877,Sheet2!BZ:NM,$B4877,0)&lt;&gt;""),HLOOKUP(N$2+$A4877,Sheet2!BZ:NM,$B4877,0),"")</f>
        <v/>
      </c>
      <c r="O4877" t="str">
        <f>IF(OR(HLOOKUP(O$2+$A4877,Sheet2!CA:NN,$B4877,0),HLOOKUP(O$2+$A4877,Sheet2!CA:NN,$B4877,0)&lt;&gt;""),HLOOKUP(O$2+$A4877,Sheet2!CA:NN,$B4877,0),"")</f>
        <v/>
      </c>
      <c r="P4877" t="str">
        <f>IF(OR(HLOOKUP(P$2+$A4877,Sheet2!CB:NO,$B4877,0),HLOOKUP(P$2+$A4877,Sheet2!CB:NO,$B4877,0)&lt;&gt;""),HLOOKUP(P$2+$A4877,Sheet2!CB:NO,$B4877,0),"")</f>
        <v/>
      </c>
      <c r="Q4877" t="str">
        <f>IF(OR(HLOOKUP(Q$2+$A4877,Sheet2!CC:NO,$B4877,0),HLOOKUP(Q$2+$A4877,Sheet2!CC:NO,$B4877,0)&lt;&gt;""),HLOOKUP(Q$2+$A4877,Sheet2!CC:NO,$B4877,0),"")</f>
        <v/>
      </c>
    </row>
    <row r="4878" spans="1:17" x14ac:dyDescent="0.25">
      <c r="A4878" s="64">
        <f t="shared" si="611"/>
        <v>24</v>
      </c>
      <c r="B4878" s="64">
        <f t="shared" si="612"/>
        <v>492</v>
      </c>
      <c r="C4878" s="64">
        <f t="shared" si="613"/>
        <v>5</v>
      </c>
      <c r="D4878" s="64">
        <f t="shared" si="614"/>
        <v>488</v>
      </c>
      <c r="E4878" s="64">
        <f t="shared" si="615"/>
        <v>2436</v>
      </c>
      <c r="F4878" s="64" t="str">
        <f t="shared" si="608"/>
        <v/>
      </c>
      <c r="G4878" s="64" t="str">
        <f t="shared" si="609"/>
        <v/>
      </c>
      <c r="H4878" s="64" t="str">
        <f t="shared" si="610"/>
        <v/>
      </c>
      <c r="I4878" s="80" t="str">
        <f>IFERROR(VLOOKUP(D4878,Sheet2!A:B,2,0),"")</f>
        <v/>
      </c>
      <c r="J4878" s="64" t="str">
        <f>IFERROR(IF(I4878&lt;&gt;"",VLOOKUP(I4878,Sheet2!B:C,2,0),""),"")</f>
        <v/>
      </c>
      <c r="K4878" s="64" t="str">
        <f>IFERROR( IF(I4878&lt;&gt;"", HLOOKUP(L$2+$A4878,Sheet2!BX:NK,2,0),""),"")</f>
        <v/>
      </c>
      <c r="L4878" t="str">
        <f>IF(OR(HLOOKUP(L$2+$A4878,Sheet2!BX:NK,$B4878,0),HLOOKUP(L$2+$A4878,Sheet2!BX:NK,$B4878,0)&lt;&gt;""),HLOOKUP(L$2+$A4878,Sheet2!BX:NK,$B4878,0),"")</f>
        <v/>
      </c>
      <c r="M4878" t="str">
        <f>IF(OR(HLOOKUP(M$2+$A4878,Sheet2!BY:NL,$B4878,0),HLOOKUP(M$2+$A4878,Sheet2!BY:NL,$B4878,0)&lt;&gt;""),HLOOKUP(M$2+$A4878,Sheet2!BY:NL,$B4878,0),"")</f>
        <v/>
      </c>
      <c r="N4878" t="str">
        <f>IF(OR(HLOOKUP(N$2+$A4878,Sheet2!BZ:NM,$B4878,0),HLOOKUP(N$2+$A4878,Sheet2!BZ:NM,$B4878,0)&lt;&gt;""),HLOOKUP(N$2+$A4878,Sheet2!BZ:NM,$B4878,0),"")</f>
        <v/>
      </c>
      <c r="O4878" t="str">
        <f>IF(OR(HLOOKUP(O$2+$A4878,Sheet2!CA:NN,$B4878,0),HLOOKUP(O$2+$A4878,Sheet2!CA:NN,$B4878,0)&lt;&gt;""),HLOOKUP(O$2+$A4878,Sheet2!CA:NN,$B4878,0),"")</f>
        <v/>
      </c>
      <c r="P4878" t="str">
        <f>IF(OR(HLOOKUP(P$2+$A4878,Sheet2!CB:NO,$B4878,0),HLOOKUP(P$2+$A4878,Sheet2!CB:NO,$B4878,0)&lt;&gt;""),HLOOKUP(P$2+$A4878,Sheet2!CB:NO,$B4878,0),"")</f>
        <v/>
      </c>
      <c r="Q4878" t="str">
        <f>IF(OR(HLOOKUP(Q$2+$A4878,Sheet2!CC:NO,$B4878,0),HLOOKUP(Q$2+$A4878,Sheet2!CC:NO,$B4878,0)&lt;&gt;""),HLOOKUP(Q$2+$A4878,Sheet2!CC:NO,$B4878,0),"")</f>
        <v/>
      </c>
    </row>
    <row r="4879" spans="1:17" x14ac:dyDescent="0.25">
      <c r="A4879" s="64">
        <f t="shared" si="611"/>
        <v>30</v>
      </c>
      <c r="B4879" s="64">
        <f t="shared" si="612"/>
        <v>492</v>
      </c>
      <c r="C4879" s="64">
        <f t="shared" si="613"/>
        <v>6</v>
      </c>
      <c r="D4879" s="64">
        <f t="shared" si="614"/>
        <v>488</v>
      </c>
      <c r="E4879" s="64">
        <f t="shared" si="615"/>
        <v>2436</v>
      </c>
      <c r="F4879" s="64" t="str">
        <f t="shared" si="608"/>
        <v/>
      </c>
      <c r="G4879" s="64" t="str">
        <f t="shared" si="609"/>
        <v/>
      </c>
      <c r="H4879" s="64" t="str">
        <f t="shared" si="610"/>
        <v/>
      </c>
      <c r="I4879" s="80" t="str">
        <f>IFERROR(VLOOKUP(D4879,Sheet2!A:B,2,0),"")</f>
        <v/>
      </c>
      <c r="J4879" s="64" t="str">
        <f>IFERROR(IF(I4879&lt;&gt;"",VLOOKUP(I4879,Sheet2!B:C,2,0),""),"")</f>
        <v/>
      </c>
      <c r="K4879" s="64" t="str">
        <f>IFERROR( IF(I4879&lt;&gt;"", HLOOKUP(L$2+$A4879,Sheet2!BX:NK,2,0),""),"")</f>
        <v/>
      </c>
      <c r="L4879" t="str">
        <f>IF(OR(HLOOKUP(L$2+$A4879,Sheet2!BX:NK,$B4879,0),HLOOKUP(L$2+$A4879,Sheet2!BX:NK,$B4879,0)&lt;&gt;""),HLOOKUP(L$2+$A4879,Sheet2!BX:NK,$B4879,0),"")</f>
        <v/>
      </c>
      <c r="M4879" t="str">
        <f>IF(OR(HLOOKUP(M$2+$A4879,Sheet2!BY:NL,$B4879,0),HLOOKUP(M$2+$A4879,Sheet2!BY:NL,$B4879,0)&lt;&gt;""),HLOOKUP(M$2+$A4879,Sheet2!BY:NL,$B4879,0),"")</f>
        <v/>
      </c>
      <c r="N4879" t="str">
        <f>IF(OR(HLOOKUP(N$2+$A4879,Sheet2!BZ:NM,$B4879,0),HLOOKUP(N$2+$A4879,Sheet2!BZ:NM,$B4879,0)&lt;&gt;""),HLOOKUP(N$2+$A4879,Sheet2!BZ:NM,$B4879,0),"")</f>
        <v/>
      </c>
      <c r="O4879" t="str">
        <f>IF(OR(HLOOKUP(O$2+$A4879,Sheet2!CA:NN,$B4879,0),HLOOKUP(O$2+$A4879,Sheet2!CA:NN,$B4879,0)&lt;&gt;""),HLOOKUP(O$2+$A4879,Sheet2!CA:NN,$B4879,0),"")</f>
        <v/>
      </c>
      <c r="P4879" t="str">
        <f>IF(OR(HLOOKUP(P$2+$A4879,Sheet2!CB:NO,$B4879,0),HLOOKUP(P$2+$A4879,Sheet2!CB:NO,$B4879,0)&lt;&gt;""),HLOOKUP(P$2+$A4879,Sheet2!CB:NO,$B4879,0),"")</f>
        <v/>
      </c>
      <c r="Q4879" t="str">
        <f>IF(OR(HLOOKUP(Q$2+$A4879,Sheet2!CC:NO,$B4879,0),HLOOKUP(Q$2+$A4879,Sheet2!CC:NO,$B4879,0)&lt;&gt;""),HLOOKUP(Q$2+$A4879,Sheet2!CC:NO,$B4879,0),"")</f>
        <v/>
      </c>
    </row>
    <row r="4880" spans="1:17" x14ac:dyDescent="0.25">
      <c r="A4880" s="64">
        <f t="shared" si="611"/>
        <v>36</v>
      </c>
      <c r="B4880" s="64">
        <f t="shared" si="612"/>
        <v>492</v>
      </c>
      <c r="C4880" s="64">
        <f t="shared" si="613"/>
        <v>7</v>
      </c>
      <c r="D4880" s="64">
        <f t="shared" si="614"/>
        <v>488</v>
      </c>
      <c r="E4880" s="64">
        <f t="shared" si="615"/>
        <v>2436</v>
      </c>
      <c r="F4880" s="64" t="str">
        <f t="shared" si="608"/>
        <v/>
      </c>
      <c r="G4880" s="64" t="str">
        <f t="shared" si="609"/>
        <v/>
      </c>
      <c r="H4880" s="64" t="str">
        <f t="shared" si="610"/>
        <v/>
      </c>
      <c r="I4880" s="80" t="str">
        <f>IFERROR(VLOOKUP(D4880,Sheet2!A:B,2,0),"")</f>
        <v/>
      </c>
      <c r="J4880" s="64" t="str">
        <f>IFERROR(IF(I4880&lt;&gt;"",VLOOKUP(I4880,Sheet2!B:C,2,0),""),"")</f>
        <v/>
      </c>
      <c r="K4880" s="64" t="str">
        <f>IFERROR( IF(I4880&lt;&gt;"", HLOOKUP(L$2+$A4880,Sheet2!BX:NK,2,0),""),"")</f>
        <v/>
      </c>
      <c r="L4880" t="str">
        <f>IF(OR(HLOOKUP(L$2+$A4880,Sheet2!BX:NK,$B4880,0),HLOOKUP(L$2+$A4880,Sheet2!BX:NK,$B4880,0)&lt;&gt;""),HLOOKUP(L$2+$A4880,Sheet2!BX:NK,$B4880,0),"")</f>
        <v/>
      </c>
      <c r="M4880" t="str">
        <f>IF(OR(HLOOKUP(M$2+$A4880,Sheet2!BY:NL,$B4880,0),HLOOKUP(M$2+$A4880,Sheet2!BY:NL,$B4880,0)&lt;&gt;""),HLOOKUP(M$2+$A4880,Sheet2!BY:NL,$B4880,0),"")</f>
        <v/>
      </c>
      <c r="N4880" t="str">
        <f>IF(OR(HLOOKUP(N$2+$A4880,Sheet2!BZ:NM,$B4880,0),HLOOKUP(N$2+$A4880,Sheet2!BZ:NM,$B4880,0)&lt;&gt;""),HLOOKUP(N$2+$A4880,Sheet2!BZ:NM,$B4880,0),"")</f>
        <v/>
      </c>
      <c r="O4880" t="str">
        <f>IF(OR(HLOOKUP(O$2+$A4880,Sheet2!CA:NN,$B4880,0),HLOOKUP(O$2+$A4880,Sheet2!CA:NN,$B4880,0)&lt;&gt;""),HLOOKUP(O$2+$A4880,Sheet2!CA:NN,$B4880,0),"")</f>
        <v/>
      </c>
      <c r="P4880" t="str">
        <f>IF(OR(HLOOKUP(P$2+$A4880,Sheet2!CB:NO,$B4880,0),HLOOKUP(P$2+$A4880,Sheet2!CB:NO,$B4880,0)&lt;&gt;""),HLOOKUP(P$2+$A4880,Sheet2!CB:NO,$B4880,0),"")</f>
        <v/>
      </c>
      <c r="Q4880" t="str">
        <f>IF(OR(HLOOKUP(Q$2+$A4880,Sheet2!CC:NO,$B4880,0),HLOOKUP(Q$2+$A4880,Sheet2!CC:NO,$B4880,0)&lt;&gt;""),HLOOKUP(Q$2+$A4880,Sheet2!CC:NO,$B4880,0),"")</f>
        <v/>
      </c>
    </row>
    <row r="4881" spans="1:17" x14ac:dyDescent="0.25">
      <c r="A4881" s="64">
        <f t="shared" si="611"/>
        <v>42</v>
      </c>
      <c r="B4881" s="64">
        <f t="shared" si="612"/>
        <v>492</v>
      </c>
      <c r="C4881" s="64">
        <f t="shared" si="613"/>
        <v>8</v>
      </c>
      <c r="D4881" s="64">
        <f t="shared" si="614"/>
        <v>488</v>
      </c>
      <c r="E4881" s="64">
        <f t="shared" si="615"/>
        <v>2436</v>
      </c>
      <c r="F4881" s="64" t="str">
        <f t="shared" si="608"/>
        <v/>
      </c>
      <c r="G4881" s="64" t="str">
        <f t="shared" si="609"/>
        <v/>
      </c>
      <c r="H4881" s="64" t="str">
        <f t="shared" si="610"/>
        <v/>
      </c>
      <c r="I4881" s="80" t="str">
        <f>IFERROR(VLOOKUP(D4881,Sheet2!A:B,2,0),"")</f>
        <v/>
      </c>
      <c r="J4881" s="64" t="str">
        <f>IFERROR(IF(I4881&lt;&gt;"",VLOOKUP(I4881,Sheet2!B:C,2,0),""),"")</f>
        <v/>
      </c>
      <c r="K4881" s="64" t="str">
        <f>IFERROR( IF(I4881&lt;&gt;"", HLOOKUP(L$2+$A4881,Sheet2!BX:NK,2,0),""),"")</f>
        <v/>
      </c>
      <c r="L4881" t="str">
        <f>IF(OR(HLOOKUP(L$2+$A4881,Sheet2!BX:NK,$B4881,0),HLOOKUP(L$2+$A4881,Sheet2!BX:NK,$B4881,0)&lt;&gt;""),HLOOKUP(L$2+$A4881,Sheet2!BX:NK,$B4881,0),"")</f>
        <v/>
      </c>
      <c r="M4881" t="str">
        <f>IF(OR(HLOOKUP(M$2+$A4881,Sheet2!BY:NL,$B4881,0),HLOOKUP(M$2+$A4881,Sheet2!BY:NL,$B4881,0)&lt;&gt;""),HLOOKUP(M$2+$A4881,Sheet2!BY:NL,$B4881,0),"")</f>
        <v/>
      </c>
      <c r="N4881" t="str">
        <f>IF(OR(HLOOKUP(N$2+$A4881,Sheet2!BZ:NM,$B4881,0),HLOOKUP(N$2+$A4881,Sheet2!BZ:NM,$B4881,0)&lt;&gt;""),HLOOKUP(N$2+$A4881,Sheet2!BZ:NM,$B4881,0),"")</f>
        <v/>
      </c>
      <c r="O4881" t="str">
        <f>IF(OR(HLOOKUP(O$2+$A4881,Sheet2!CA:NN,$B4881,0),HLOOKUP(O$2+$A4881,Sheet2!CA:NN,$B4881,0)&lt;&gt;""),HLOOKUP(O$2+$A4881,Sheet2!CA:NN,$B4881,0),"")</f>
        <v/>
      </c>
      <c r="P4881" t="str">
        <f>IF(OR(HLOOKUP(P$2+$A4881,Sheet2!CB:NO,$B4881,0),HLOOKUP(P$2+$A4881,Sheet2!CB:NO,$B4881,0)&lt;&gt;""),HLOOKUP(P$2+$A4881,Sheet2!CB:NO,$B4881,0),"")</f>
        <v/>
      </c>
      <c r="Q4881" t="str">
        <f>IF(OR(HLOOKUP(Q$2+$A4881,Sheet2!CC:NO,$B4881,0),HLOOKUP(Q$2+$A4881,Sheet2!CC:NO,$B4881,0)&lt;&gt;""),HLOOKUP(Q$2+$A4881,Sheet2!CC:NO,$B4881,0),"")</f>
        <v/>
      </c>
    </row>
    <row r="4882" spans="1:17" x14ac:dyDescent="0.25">
      <c r="A4882" s="64">
        <f t="shared" si="611"/>
        <v>48</v>
      </c>
      <c r="B4882" s="64">
        <f t="shared" si="612"/>
        <v>492</v>
      </c>
      <c r="C4882" s="64">
        <f t="shared" si="613"/>
        <v>9</v>
      </c>
      <c r="D4882" s="64">
        <f t="shared" si="614"/>
        <v>488</v>
      </c>
      <c r="E4882" s="64">
        <f t="shared" si="615"/>
        <v>2436</v>
      </c>
      <c r="F4882" s="64" t="str">
        <f t="shared" si="608"/>
        <v/>
      </c>
      <c r="G4882" s="64" t="str">
        <f t="shared" si="609"/>
        <v/>
      </c>
      <c r="H4882" s="64" t="str">
        <f t="shared" si="610"/>
        <v/>
      </c>
      <c r="I4882" s="80" t="str">
        <f>IFERROR(VLOOKUP(D4882,Sheet2!A:B,2,0),"")</f>
        <v/>
      </c>
      <c r="J4882" s="64" t="str">
        <f>IFERROR(IF(I4882&lt;&gt;"",VLOOKUP(I4882,Sheet2!B:C,2,0),""),"")</f>
        <v/>
      </c>
      <c r="K4882" s="64" t="str">
        <f>IFERROR( IF(I4882&lt;&gt;"", HLOOKUP(L$2+$A4882,Sheet2!BX:NK,2,0),""),"")</f>
        <v/>
      </c>
      <c r="L4882" t="str">
        <f>IF(OR(HLOOKUP(L$2+$A4882,Sheet2!BX:NK,$B4882,0),HLOOKUP(L$2+$A4882,Sheet2!BX:NK,$B4882,0)&lt;&gt;""),HLOOKUP(L$2+$A4882,Sheet2!BX:NK,$B4882,0),"")</f>
        <v/>
      </c>
      <c r="M4882" t="str">
        <f>IF(OR(HLOOKUP(M$2+$A4882,Sheet2!BY:NL,$B4882,0),HLOOKUP(M$2+$A4882,Sheet2!BY:NL,$B4882,0)&lt;&gt;""),HLOOKUP(M$2+$A4882,Sheet2!BY:NL,$B4882,0),"")</f>
        <v/>
      </c>
      <c r="N4882" t="str">
        <f>IF(OR(HLOOKUP(N$2+$A4882,Sheet2!BZ:NM,$B4882,0),HLOOKUP(N$2+$A4882,Sheet2!BZ:NM,$B4882,0)&lt;&gt;""),HLOOKUP(N$2+$A4882,Sheet2!BZ:NM,$B4882,0),"")</f>
        <v/>
      </c>
      <c r="O4882" t="str">
        <f>IF(OR(HLOOKUP(O$2+$A4882,Sheet2!CA:NN,$B4882,0),HLOOKUP(O$2+$A4882,Sheet2!CA:NN,$B4882,0)&lt;&gt;""),HLOOKUP(O$2+$A4882,Sheet2!CA:NN,$B4882,0),"")</f>
        <v/>
      </c>
      <c r="P4882" t="str">
        <f>IF(OR(HLOOKUP(P$2+$A4882,Sheet2!CB:NO,$B4882,0),HLOOKUP(P$2+$A4882,Sheet2!CB:NO,$B4882,0)&lt;&gt;""),HLOOKUP(P$2+$A4882,Sheet2!CB:NO,$B4882,0),"")</f>
        <v/>
      </c>
      <c r="Q4882" t="str">
        <f>IF(OR(HLOOKUP(Q$2+$A4882,Sheet2!CC:NO,$B4882,0),HLOOKUP(Q$2+$A4882,Sheet2!CC:NO,$B4882,0)&lt;&gt;""),HLOOKUP(Q$2+$A4882,Sheet2!CC:NO,$B4882,0),"")</f>
        <v/>
      </c>
    </row>
    <row r="4883" spans="1:17" x14ac:dyDescent="0.25">
      <c r="A4883" s="64">
        <f t="shared" si="611"/>
        <v>54</v>
      </c>
      <c r="B4883" s="64">
        <f t="shared" si="612"/>
        <v>492</v>
      </c>
      <c r="C4883" s="64">
        <f t="shared" si="613"/>
        <v>10</v>
      </c>
      <c r="D4883" s="64">
        <f t="shared" si="614"/>
        <v>488</v>
      </c>
      <c r="E4883" s="64">
        <f t="shared" si="615"/>
        <v>2436</v>
      </c>
      <c r="F4883" s="64" t="str">
        <f t="shared" si="608"/>
        <v/>
      </c>
      <c r="G4883" s="64" t="str">
        <f t="shared" si="609"/>
        <v/>
      </c>
      <c r="H4883" s="64" t="str">
        <f t="shared" si="610"/>
        <v/>
      </c>
      <c r="I4883" s="80" t="str">
        <f>IFERROR(VLOOKUP(D4883,Sheet2!A:B,2,0),"")</f>
        <v/>
      </c>
      <c r="J4883" s="64" t="str">
        <f>IFERROR(IF(I4883&lt;&gt;"",VLOOKUP(I4883,Sheet2!B:C,2,0),""),"")</f>
        <v/>
      </c>
      <c r="K4883" s="64" t="str">
        <f>IFERROR( IF(I4883&lt;&gt;"", HLOOKUP(L$2+$A4883,Sheet2!BX:NK,2,0),""),"")</f>
        <v/>
      </c>
      <c r="L4883" t="str">
        <f>IF(OR(HLOOKUP(L$2+$A4883,Sheet2!BX:NK,$B4883,0),HLOOKUP(L$2+$A4883,Sheet2!BX:NK,$B4883,0)&lt;&gt;""),HLOOKUP(L$2+$A4883,Sheet2!BX:NK,$B4883,0),"")</f>
        <v/>
      </c>
      <c r="M4883" t="str">
        <f>IF(OR(HLOOKUP(M$2+$A4883,Sheet2!BY:NL,$B4883,0),HLOOKUP(M$2+$A4883,Sheet2!BY:NL,$B4883,0)&lt;&gt;""),HLOOKUP(M$2+$A4883,Sheet2!BY:NL,$B4883,0),"")</f>
        <v/>
      </c>
      <c r="N4883" t="str">
        <f>IF(OR(HLOOKUP(N$2+$A4883,Sheet2!BZ:NM,$B4883,0),HLOOKUP(N$2+$A4883,Sheet2!BZ:NM,$B4883,0)&lt;&gt;""),HLOOKUP(N$2+$A4883,Sheet2!BZ:NM,$B4883,0),"")</f>
        <v/>
      </c>
      <c r="O4883" t="str">
        <f>IF(OR(HLOOKUP(O$2+$A4883,Sheet2!CA:NN,$B4883,0),HLOOKUP(O$2+$A4883,Sheet2!CA:NN,$B4883,0)&lt;&gt;""),HLOOKUP(O$2+$A4883,Sheet2!CA:NN,$B4883,0),"")</f>
        <v/>
      </c>
      <c r="P4883" t="str">
        <f>IF(OR(HLOOKUP(P$2+$A4883,Sheet2!CB:NO,$B4883,0),HLOOKUP(P$2+$A4883,Sheet2!CB:NO,$B4883,0)&lt;&gt;""),HLOOKUP(P$2+$A4883,Sheet2!CB:NO,$B4883,0),"")</f>
        <v/>
      </c>
      <c r="Q4883" t="str">
        <f>IF(OR(HLOOKUP(Q$2+$A4883,Sheet2!CC:NO,$B4883,0),HLOOKUP(Q$2+$A4883,Sheet2!CC:NO,$B4883,0)&lt;&gt;""),HLOOKUP(Q$2+$A4883,Sheet2!CC:NO,$B4883,0),"")</f>
        <v/>
      </c>
    </row>
    <row r="4884" spans="1:17" x14ac:dyDescent="0.25">
      <c r="A4884" s="64">
        <f t="shared" si="611"/>
        <v>0</v>
      </c>
      <c r="B4884" s="64">
        <f t="shared" si="612"/>
        <v>493</v>
      </c>
      <c r="C4884" s="64">
        <f t="shared" si="613"/>
        <v>1</v>
      </c>
      <c r="D4884" s="64">
        <f t="shared" si="614"/>
        <v>489</v>
      </c>
      <c r="E4884" s="64">
        <f t="shared" si="615"/>
        <v>2441</v>
      </c>
      <c r="F4884" s="64" t="str">
        <f t="shared" si="608"/>
        <v/>
      </c>
      <c r="G4884" s="64" t="str">
        <f t="shared" si="609"/>
        <v/>
      </c>
      <c r="H4884" s="64" t="str">
        <f t="shared" si="610"/>
        <v/>
      </c>
      <c r="I4884" s="80" t="str">
        <f>IFERROR(VLOOKUP(D4884,Sheet2!A:B,2,0),"")</f>
        <v/>
      </c>
      <c r="J4884" s="64" t="str">
        <f>IFERROR(IF(I4884&lt;&gt;"",VLOOKUP(I4884,Sheet2!B:C,2,0),""),"")</f>
        <v/>
      </c>
      <c r="K4884" s="64" t="str">
        <f>IFERROR( IF(I4884&lt;&gt;"", HLOOKUP(L$2+$A4884,Sheet2!BX:NK,2,0),""),"")</f>
        <v/>
      </c>
      <c r="L4884" t="str">
        <f>IF(OR(HLOOKUP(L$2+$A4884,Sheet2!BX:NK,$B4884,0),HLOOKUP(L$2+$A4884,Sheet2!BX:NK,$B4884,0)&lt;&gt;""),HLOOKUP(L$2+$A4884,Sheet2!BX:NK,$B4884,0),"")</f>
        <v/>
      </c>
      <c r="M4884" t="str">
        <f>IF(OR(HLOOKUP(M$2+$A4884,Sheet2!BY:NL,$B4884,0),HLOOKUP(M$2+$A4884,Sheet2!BY:NL,$B4884,0)&lt;&gt;""),HLOOKUP(M$2+$A4884,Sheet2!BY:NL,$B4884,0),"")</f>
        <v/>
      </c>
      <c r="N4884" t="str">
        <f>IF(OR(HLOOKUP(N$2+$A4884,Sheet2!BZ:NM,$B4884,0),HLOOKUP(N$2+$A4884,Sheet2!BZ:NM,$B4884,0)&lt;&gt;""),HLOOKUP(N$2+$A4884,Sheet2!BZ:NM,$B4884,0),"")</f>
        <v/>
      </c>
      <c r="O4884" t="str">
        <f>IF(OR(HLOOKUP(O$2+$A4884,Sheet2!CA:NN,$B4884,0),HLOOKUP(O$2+$A4884,Sheet2!CA:NN,$B4884,0)&lt;&gt;""),HLOOKUP(O$2+$A4884,Sheet2!CA:NN,$B4884,0),"")</f>
        <v/>
      </c>
      <c r="P4884" t="str">
        <f>IF(OR(HLOOKUP(P$2+$A4884,Sheet2!CB:NO,$B4884,0),HLOOKUP(P$2+$A4884,Sheet2!CB:NO,$B4884,0)&lt;&gt;""),HLOOKUP(P$2+$A4884,Sheet2!CB:NO,$B4884,0),"")</f>
        <v/>
      </c>
      <c r="Q4884" t="str">
        <f>IF(OR(HLOOKUP(Q$2+$A4884,Sheet2!CC:NO,$B4884,0),HLOOKUP(Q$2+$A4884,Sheet2!CC:NO,$B4884,0)&lt;&gt;""),HLOOKUP(Q$2+$A4884,Sheet2!CC:NO,$B4884,0),"")</f>
        <v/>
      </c>
    </row>
    <row r="4885" spans="1:17" x14ac:dyDescent="0.25">
      <c r="A4885" s="64">
        <f t="shared" si="611"/>
        <v>6</v>
      </c>
      <c r="B4885" s="64">
        <f t="shared" si="612"/>
        <v>493</v>
      </c>
      <c r="C4885" s="64">
        <f t="shared" si="613"/>
        <v>2</v>
      </c>
      <c r="D4885" s="64">
        <f t="shared" si="614"/>
        <v>489</v>
      </c>
      <c r="E4885" s="64">
        <f t="shared" si="615"/>
        <v>2441</v>
      </c>
      <c r="F4885" s="64" t="str">
        <f t="shared" si="608"/>
        <v/>
      </c>
      <c r="G4885" s="64" t="str">
        <f t="shared" si="609"/>
        <v/>
      </c>
      <c r="H4885" s="64" t="str">
        <f t="shared" si="610"/>
        <v/>
      </c>
      <c r="I4885" s="80" t="str">
        <f>IFERROR(VLOOKUP(D4885,Sheet2!A:B,2,0),"")</f>
        <v/>
      </c>
      <c r="J4885" s="64" t="str">
        <f>IFERROR(IF(I4885&lt;&gt;"",VLOOKUP(I4885,Sheet2!B:C,2,0),""),"")</f>
        <v/>
      </c>
      <c r="K4885" s="64" t="str">
        <f>IFERROR( IF(I4885&lt;&gt;"", HLOOKUP(L$2+$A4885,Sheet2!BX:NK,2,0),""),"")</f>
        <v/>
      </c>
      <c r="L4885" t="str">
        <f>IF(OR(HLOOKUP(L$2+$A4885,Sheet2!BX:NK,$B4885,0),HLOOKUP(L$2+$A4885,Sheet2!BX:NK,$B4885,0)&lt;&gt;""),HLOOKUP(L$2+$A4885,Sheet2!BX:NK,$B4885,0),"")</f>
        <v/>
      </c>
      <c r="M4885" t="str">
        <f>IF(OR(HLOOKUP(M$2+$A4885,Sheet2!BY:NL,$B4885,0),HLOOKUP(M$2+$A4885,Sheet2!BY:NL,$B4885,0)&lt;&gt;""),HLOOKUP(M$2+$A4885,Sheet2!BY:NL,$B4885,0),"")</f>
        <v/>
      </c>
      <c r="N4885" t="str">
        <f>IF(OR(HLOOKUP(N$2+$A4885,Sheet2!BZ:NM,$B4885,0),HLOOKUP(N$2+$A4885,Sheet2!BZ:NM,$B4885,0)&lt;&gt;""),HLOOKUP(N$2+$A4885,Sheet2!BZ:NM,$B4885,0),"")</f>
        <v/>
      </c>
      <c r="O4885" t="str">
        <f>IF(OR(HLOOKUP(O$2+$A4885,Sheet2!CA:NN,$B4885,0),HLOOKUP(O$2+$A4885,Sheet2!CA:NN,$B4885,0)&lt;&gt;""),HLOOKUP(O$2+$A4885,Sheet2!CA:NN,$B4885,0),"")</f>
        <v/>
      </c>
      <c r="P4885" t="str">
        <f>IF(OR(HLOOKUP(P$2+$A4885,Sheet2!CB:NO,$B4885,0),HLOOKUP(P$2+$A4885,Sheet2!CB:NO,$B4885,0)&lt;&gt;""),HLOOKUP(P$2+$A4885,Sheet2!CB:NO,$B4885,0),"")</f>
        <v/>
      </c>
      <c r="Q4885" t="str">
        <f>IF(OR(HLOOKUP(Q$2+$A4885,Sheet2!CC:NO,$B4885,0),HLOOKUP(Q$2+$A4885,Sheet2!CC:NO,$B4885,0)&lt;&gt;""),HLOOKUP(Q$2+$A4885,Sheet2!CC:NO,$B4885,0),"")</f>
        <v/>
      </c>
    </row>
    <row r="4886" spans="1:17" x14ac:dyDescent="0.25">
      <c r="A4886" s="64">
        <f t="shared" si="611"/>
        <v>12</v>
      </c>
      <c r="B4886" s="64">
        <f t="shared" si="612"/>
        <v>493</v>
      </c>
      <c r="C4886" s="64">
        <f t="shared" si="613"/>
        <v>3</v>
      </c>
      <c r="D4886" s="64">
        <f t="shared" si="614"/>
        <v>489</v>
      </c>
      <c r="E4886" s="64">
        <f t="shared" si="615"/>
        <v>2441</v>
      </c>
      <c r="F4886" s="64" t="str">
        <f t="shared" si="608"/>
        <v/>
      </c>
      <c r="G4886" s="64" t="str">
        <f t="shared" si="609"/>
        <v/>
      </c>
      <c r="H4886" s="64" t="str">
        <f t="shared" si="610"/>
        <v/>
      </c>
      <c r="I4886" s="80" t="str">
        <f>IFERROR(VLOOKUP(D4886,Sheet2!A:B,2,0),"")</f>
        <v/>
      </c>
      <c r="J4886" s="64" t="str">
        <f>IFERROR(IF(I4886&lt;&gt;"",VLOOKUP(I4886,Sheet2!B:C,2,0),""),"")</f>
        <v/>
      </c>
      <c r="K4886" s="64" t="str">
        <f>IFERROR( IF(I4886&lt;&gt;"", HLOOKUP(L$2+$A4886,Sheet2!BX:NK,2,0),""),"")</f>
        <v/>
      </c>
      <c r="L4886" t="str">
        <f>IF(OR(HLOOKUP(L$2+$A4886,Sheet2!BX:NK,$B4886,0),HLOOKUP(L$2+$A4886,Sheet2!BX:NK,$B4886,0)&lt;&gt;""),HLOOKUP(L$2+$A4886,Sheet2!BX:NK,$B4886,0),"")</f>
        <v/>
      </c>
      <c r="M4886" t="str">
        <f>IF(OR(HLOOKUP(M$2+$A4886,Sheet2!BY:NL,$B4886,0),HLOOKUP(M$2+$A4886,Sheet2!BY:NL,$B4886,0)&lt;&gt;""),HLOOKUP(M$2+$A4886,Sheet2!BY:NL,$B4886,0),"")</f>
        <v/>
      </c>
      <c r="N4886" t="str">
        <f>IF(OR(HLOOKUP(N$2+$A4886,Sheet2!BZ:NM,$B4886,0),HLOOKUP(N$2+$A4886,Sheet2!BZ:NM,$B4886,0)&lt;&gt;""),HLOOKUP(N$2+$A4886,Sheet2!BZ:NM,$B4886,0),"")</f>
        <v/>
      </c>
      <c r="O4886" t="str">
        <f>IF(OR(HLOOKUP(O$2+$A4886,Sheet2!CA:NN,$B4886,0),HLOOKUP(O$2+$A4886,Sheet2!CA:NN,$B4886,0)&lt;&gt;""),HLOOKUP(O$2+$A4886,Sheet2!CA:NN,$B4886,0),"")</f>
        <v/>
      </c>
      <c r="P4886" t="str">
        <f>IF(OR(HLOOKUP(P$2+$A4886,Sheet2!CB:NO,$B4886,0),HLOOKUP(P$2+$A4886,Sheet2!CB:NO,$B4886,0)&lt;&gt;""),HLOOKUP(P$2+$A4886,Sheet2!CB:NO,$B4886,0),"")</f>
        <v/>
      </c>
      <c r="Q4886" t="str">
        <f>IF(OR(HLOOKUP(Q$2+$A4886,Sheet2!CC:NO,$B4886,0),HLOOKUP(Q$2+$A4886,Sheet2!CC:NO,$B4886,0)&lt;&gt;""),HLOOKUP(Q$2+$A4886,Sheet2!CC:NO,$B4886,0),"")</f>
        <v/>
      </c>
    </row>
    <row r="4887" spans="1:17" x14ac:dyDescent="0.25">
      <c r="A4887" s="64">
        <f t="shared" si="611"/>
        <v>18</v>
      </c>
      <c r="B4887" s="64">
        <f t="shared" si="612"/>
        <v>493</v>
      </c>
      <c r="C4887" s="64">
        <f t="shared" si="613"/>
        <v>4</v>
      </c>
      <c r="D4887" s="64">
        <f t="shared" si="614"/>
        <v>489</v>
      </c>
      <c r="E4887" s="64">
        <f t="shared" si="615"/>
        <v>2441</v>
      </c>
      <c r="F4887" s="64" t="str">
        <f t="shared" si="608"/>
        <v/>
      </c>
      <c r="G4887" s="64" t="str">
        <f t="shared" si="609"/>
        <v/>
      </c>
      <c r="H4887" s="64" t="str">
        <f t="shared" si="610"/>
        <v/>
      </c>
      <c r="I4887" s="80" t="str">
        <f>IFERROR(VLOOKUP(D4887,Sheet2!A:B,2,0),"")</f>
        <v/>
      </c>
      <c r="J4887" s="64" t="str">
        <f>IFERROR(IF(I4887&lt;&gt;"",VLOOKUP(I4887,Sheet2!B:C,2,0),""),"")</f>
        <v/>
      </c>
      <c r="K4887" s="64" t="str">
        <f>IFERROR( IF(I4887&lt;&gt;"", HLOOKUP(L$2+$A4887,Sheet2!BX:NK,2,0),""),"")</f>
        <v/>
      </c>
      <c r="L4887" t="str">
        <f>IF(OR(HLOOKUP(L$2+$A4887,Sheet2!BX:NK,$B4887,0),HLOOKUP(L$2+$A4887,Sheet2!BX:NK,$B4887,0)&lt;&gt;""),HLOOKUP(L$2+$A4887,Sheet2!BX:NK,$B4887,0),"")</f>
        <v/>
      </c>
      <c r="M4887" t="str">
        <f>IF(OR(HLOOKUP(M$2+$A4887,Sheet2!BY:NL,$B4887,0),HLOOKUP(M$2+$A4887,Sheet2!BY:NL,$B4887,0)&lt;&gt;""),HLOOKUP(M$2+$A4887,Sheet2!BY:NL,$B4887,0),"")</f>
        <v/>
      </c>
      <c r="N4887" t="str">
        <f>IF(OR(HLOOKUP(N$2+$A4887,Sheet2!BZ:NM,$B4887,0),HLOOKUP(N$2+$A4887,Sheet2!BZ:NM,$B4887,0)&lt;&gt;""),HLOOKUP(N$2+$A4887,Sheet2!BZ:NM,$B4887,0),"")</f>
        <v/>
      </c>
      <c r="O4887" t="str">
        <f>IF(OR(HLOOKUP(O$2+$A4887,Sheet2!CA:NN,$B4887,0),HLOOKUP(O$2+$A4887,Sheet2!CA:NN,$B4887,0)&lt;&gt;""),HLOOKUP(O$2+$A4887,Sheet2!CA:NN,$B4887,0),"")</f>
        <v/>
      </c>
      <c r="P4887" t="str">
        <f>IF(OR(HLOOKUP(P$2+$A4887,Sheet2!CB:NO,$B4887,0),HLOOKUP(P$2+$A4887,Sheet2!CB:NO,$B4887,0)&lt;&gt;""),HLOOKUP(P$2+$A4887,Sheet2!CB:NO,$B4887,0),"")</f>
        <v/>
      </c>
      <c r="Q4887" t="str">
        <f>IF(OR(HLOOKUP(Q$2+$A4887,Sheet2!CC:NO,$B4887,0),HLOOKUP(Q$2+$A4887,Sheet2!CC:NO,$B4887,0)&lt;&gt;""),HLOOKUP(Q$2+$A4887,Sheet2!CC:NO,$B4887,0),"")</f>
        <v/>
      </c>
    </row>
    <row r="4888" spans="1:17" x14ac:dyDescent="0.25">
      <c r="A4888" s="64">
        <f t="shared" si="611"/>
        <v>24</v>
      </c>
      <c r="B4888" s="64">
        <f t="shared" si="612"/>
        <v>493</v>
      </c>
      <c r="C4888" s="64">
        <f t="shared" si="613"/>
        <v>5</v>
      </c>
      <c r="D4888" s="64">
        <f t="shared" si="614"/>
        <v>489</v>
      </c>
      <c r="E4888" s="64">
        <f t="shared" si="615"/>
        <v>2441</v>
      </c>
      <c r="F4888" s="64" t="str">
        <f t="shared" si="608"/>
        <v/>
      </c>
      <c r="G4888" s="64" t="str">
        <f t="shared" si="609"/>
        <v/>
      </c>
      <c r="H4888" s="64" t="str">
        <f t="shared" si="610"/>
        <v/>
      </c>
      <c r="I4888" s="80" t="str">
        <f>IFERROR(VLOOKUP(D4888,Sheet2!A:B,2,0),"")</f>
        <v/>
      </c>
      <c r="J4888" s="64" t="str">
        <f>IFERROR(IF(I4888&lt;&gt;"",VLOOKUP(I4888,Sheet2!B:C,2,0),""),"")</f>
        <v/>
      </c>
      <c r="K4888" s="64" t="str">
        <f>IFERROR( IF(I4888&lt;&gt;"", HLOOKUP(L$2+$A4888,Sheet2!BX:NK,2,0),""),"")</f>
        <v/>
      </c>
      <c r="L4888" t="str">
        <f>IF(OR(HLOOKUP(L$2+$A4888,Sheet2!BX:NK,$B4888,0),HLOOKUP(L$2+$A4888,Sheet2!BX:NK,$B4888,0)&lt;&gt;""),HLOOKUP(L$2+$A4888,Sheet2!BX:NK,$B4888,0),"")</f>
        <v/>
      </c>
      <c r="M4888" t="str">
        <f>IF(OR(HLOOKUP(M$2+$A4888,Sheet2!BY:NL,$B4888,0),HLOOKUP(M$2+$A4888,Sheet2!BY:NL,$B4888,0)&lt;&gt;""),HLOOKUP(M$2+$A4888,Sheet2!BY:NL,$B4888,0),"")</f>
        <v/>
      </c>
      <c r="N4888" t="str">
        <f>IF(OR(HLOOKUP(N$2+$A4888,Sheet2!BZ:NM,$B4888,0),HLOOKUP(N$2+$A4888,Sheet2!BZ:NM,$B4888,0)&lt;&gt;""),HLOOKUP(N$2+$A4888,Sheet2!BZ:NM,$B4888,0),"")</f>
        <v/>
      </c>
      <c r="O4888" t="str">
        <f>IF(OR(HLOOKUP(O$2+$A4888,Sheet2!CA:NN,$B4888,0),HLOOKUP(O$2+$A4888,Sheet2!CA:NN,$B4888,0)&lt;&gt;""),HLOOKUP(O$2+$A4888,Sheet2!CA:NN,$B4888,0),"")</f>
        <v/>
      </c>
      <c r="P4888" t="str">
        <f>IF(OR(HLOOKUP(P$2+$A4888,Sheet2!CB:NO,$B4888,0),HLOOKUP(P$2+$A4888,Sheet2!CB:NO,$B4888,0)&lt;&gt;""),HLOOKUP(P$2+$A4888,Sheet2!CB:NO,$B4888,0),"")</f>
        <v/>
      </c>
      <c r="Q4888" t="str">
        <f>IF(OR(HLOOKUP(Q$2+$A4888,Sheet2!CC:NO,$B4888,0),HLOOKUP(Q$2+$A4888,Sheet2!CC:NO,$B4888,0)&lt;&gt;""),HLOOKUP(Q$2+$A4888,Sheet2!CC:NO,$B4888,0),"")</f>
        <v/>
      </c>
    </row>
    <row r="4889" spans="1:17" x14ac:dyDescent="0.25">
      <c r="A4889" s="64">
        <f t="shared" si="611"/>
        <v>30</v>
      </c>
      <c r="B4889" s="64">
        <f t="shared" si="612"/>
        <v>493</v>
      </c>
      <c r="C4889" s="64">
        <f t="shared" si="613"/>
        <v>6</v>
      </c>
      <c r="D4889" s="64">
        <f t="shared" si="614"/>
        <v>489</v>
      </c>
      <c r="E4889" s="64">
        <f t="shared" si="615"/>
        <v>2441</v>
      </c>
      <c r="F4889" s="64" t="str">
        <f t="shared" si="608"/>
        <v/>
      </c>
      <c r="G4889" s="64" t="str">
        <f t="shared" si="609"/>
        <v/>
      </c>
      <c r="H4889" s="64" t="str">
        <f t="shared" si="610"/>
        <v/>
      </c>
      <c r="I4889" s="80" t="str">
        <f>IFERROR(VLOOKUP(D4889,Sheet2!A:B,2,0),"")</f>
        <v/>
      </c>
      <c r="J4889" s="64" t="str">
        <f>IFERROR(IF(I4889&lt;&gt;"",VLOOKUP(I4889,Sheet2!B:C,2,0),""),"")</f>
        <v/>
      </c>
      <c r="K4889" s="64" t="str">
        <f>IFERROR( IF(I4889&lt;&gt;"", HLOOKUP(L$2+$A4889,Sheet2!BX:NK,2,0),""),"")</f>
        <v/>
      </c>
      <c r="L4889" t="str">
        <f>IF(OR(HLOOKUP(L$2+$A4889,Sheet2!BX:NK,$B4889,0),HLOOKUP(L$2+$A4889,Sheet2!BX:NK,$B4889,0)&lt;&gt;""),HLOOKUP(L$2+$A4889,Sheet2!BX:NK,$B4889,0),"")</f>
        <v/>
      </c>
      <c r="M4889" t="str">
        <f>IF(OR(HLOOKUP(M$2+$A4889,Sheet2!BY:NL,$B4889,0),HLOOKUP(M$2+$A4889,Sheet2!BY:NL,$B4889,0)&lt;&gt;""),HLOOKUP(M$2+$A4889,Sheet2!BY:NL,$B4889,0),"")</f>
        <v/>
      </c>
      <c r="N4889" t="str">
        <f>IF(OR(HLOOKUP(N$2+$A4889,Sheet2!BZ:NM,$B4889,0),HLOOKUP(N$2+$A4889,Sheet2!BZ:NM,$B4889,0)&lt;&gt;""),HLOOKUP(N$2+$A4889,Sheet2!BZ:NM,$B4889,0),"")</f>
        <v/>
      </c>
      <c r="O4889" t="str">
        <f>IF(OR(HLOOKUP(O$2+$A4889,Sheet2!CA:NN,$B4889,0),HLOOKUP(O$2+$A4889,Sheet2!CA:NN,$B4889,0)&lt;&gt;""),HLOOKUP(O$2+$A4889,Sheet2!CA:NN,$B4889,0),"")</f>
        <v/>
      </c>
      <c r="P4889" t="str">
        <f>IF(OR(HLOOKUP(P$2+$A4889,Sheet2!CB:NO,$B4889,0),HLOOKUP(P$2+$A4889,Sheet2!CB:NO,$B4889,0)&lt;&gt;""),HLOOKUP(P$2+$A4889,Sheet2!CB:NO,$B4889,0),"")</f>
        <v/>
      </c>
      <c r="Q4889" t="str">
        <f>IF(OR(HLOOKUP(Q$2+$A4889,Sheet2!CC:NO,$B4889,0),HLOOKUP(Q$2+$A4889,Sheet2!CC:NO,$B4889,0)&lt;&gt;""),HLOOKUP(Q$2+$A4889,Sheet2!CC:NO,$B4889,0),"")</f>
        <v/>
      </c>
    </row>
    <row r="4890" spans="1:17" x14ac:dyDescent="0.25">
      <c r="A4890" s="64">
        <f t="shared" si="611"/>
        <v>36</v>
      </c>
      <c r="B4890" s="64">
        <f t="shared" si="612"/>
        <v>493</v>
      </c>
      <c r="C4890" s="64">
        <f t="shared" si="613"/>
        <v>7</v>
      </c>
      <c r="D4890" s="64">
        <f t="shared" si="614"/>
        <v>489</v>
      </c>
      <c r="E4890" s="64">
        <f t="shared" si="615"/>
        <v>2441</v>
      </c>
      <c r="F4890" s="64" t="str">
        <f t="shared" si="608"/>
        <v/>
      </c>
      <c r="G4890" s="64" t="str">
        <f t="shared" si="609"/>
        <v/>
      </c>
      <c r="H4890" s="64" t="str">
        <f t="shared" si="610"/>
        <v/>
      </c>
      <c r="I4890" s="80" t="str">
        <f>IFERROR(VLOOKUP(D4890,Sheet2!A:B,2,0),"")</f>
        <v/>
      </c>
      <c r="J4890" s="64" t="str">
        <f>IFERROR(IF(I4890&lt;&gt;"",VLOOKUP(I4890,Sheet2!B:C,2,0),""),"")</f>
        <v/>
      </c>
      <c r="K4890" s="64" t="str">
        <f>IFERROR( IF(I4890&lt;&gt;"", HLOOKUP(L$2+$A4890,Sheet2!BX:NK,2,0),""),"")</f>
        <v/>
      </c>
      <c r="L4890" t="str">
        <f>IF(OR(HLOOKUP(L$2+$A4890,Sheet2!BX:NK,$B4890,0),HLOOKUP(L$2+$A4890,Sheet2!BX:NK,$B4890,0)&lt;&gt;""),HLOOKUP(L$2+$A4890,Sheet2!BX:NK,$B4890,0),"")</f>
        <v/>
      </c>
      <c r="M4890" t="str">
        <f>IF(OR(HLOOKUP(M$2+$A4890,Sheet2!BY:NL,$B4890,0),HLOOKUP(M$2+$A4890,Sheet2!BY:NL,$B4890,0)&lt;&gt;""),HLOOKUP(M$2+$A4890,Sheet2!BY:NL,$B4890,0),"")</f>
        <v/>
      </c>
      <c r="N4890" t="str">
        <f>IF(OR(HLOOKUP(N$2+$A4890,Sheet2!BZ:NM,$B4890,0),HLOOKUP(N$2+$A4890,Sheet2!BZ:NM,$B4890,0)&lt;&gt;""),HLOOKUP(N$2+$A4890,Sheet2!BZ:NM,$B4890,0),"")</f>
        <v/>
      </c>
      <c r="O4890" t="str">
        <f>IF(OR(HLOOKUP(O$2+$A4890,Sheet2!CA:NN,$B4890,0),HLOOKUP(O$2+$A4890,Sheet2!CA:NN,$B4890,0)&lt;&gt;""),HLOOKUP(O$2+$A4890,Sheet2!CA:NN,$B4890,0),"")</f>
        <v/>
      </c>
      <c r="P4890" t="str">
        <f>IF(OR(HLOOKUP(P$2+$A4890,Sheet2!CB:NO,$B4890,0),HLOOKUP(P$2+$A4890,Sheet2!CB:NO,$B4890,0)&lt;&gt;""),HLOOKUP(P$2+$A4890,Sheet2!CB:NO,$B4890,0),"")</f>
        <v/>
      </c>
      <c r="Q4890" t="str">
        <f>IF(OR(HLOOKUP(Q$2+$A4890,Sheet2!CC:NO,$B4890,0),HLOOKUP(Q$2+$A4890,Sheet2!CC:NO,$B4890,0)&lt;&gt;""),HLOOKUP(Q$2+$A4890,Sheet2!CC:NO,$B4890,0),"")</f>
        <v/>
      </c>
    </row>
    <row r="4891" spans="1:17" x14ac:dyDescent="0.25">
      <c r="A4891" s="64">
        <f t="shared" si="611"/>
        <v>42</v>
      </c>
      <c r="B4891" s="64">
        <f t="shared" si="612"/>
        <v>493</v>
      </c>
      <c r="C4891" s="64">
        <f t="shared" si="613"/>
        <v>8</v>
      </c>
      <c r="D4891" s="64">
        <f t="shared" si="614"/>
        <v>489</v>
      </c>
      <c r="E4891" s="64">
        <f t="shared" si="615"/>
        <v>2441</v>
      </c>
      <c r="F4891" s="64" t="str">
        <f t="shared" si="608"/>
        <v/>
      </c>
      <c r="G4891" s="64" t="str">
        <f t="shared" si="609"/>
        <v/>
      </c>
      <c r="H4891" s="64" t="str">
        <f t="shared" si="610"/>
        <v/>
      </c>
      <c r="I4891" s="80" t="str">
        <f>IFERROR(VLOOKUP(D4891,Sheet2!A:B,2,0),"")</f>
        <v/>
      </c>
      <c r="J4891" s="64" t="str">
        <f>IFERROR(IF(I4891&lt;&gt;"",VLOOKUP(I4891,Sheet2!B:C,2,0),""),"")</f>
        <v/>
      </c>
      <c r="K4891" s="64" t="str">
        <f>IFERROR( IF(I4891&lt;&gt;"", HLOOKUP(L$2+$A4891,Sheet2!BX:NK,2,0),""),"")</f>
        <v/>
      </c>
      <c r="L4891" t="str">
        <f>IF(OR(HLOOKUP(L$2+$A4891,Sheet2!BX:NK,$B4891,0),HLOOKUP(L$2+$A4891,Sheet2!BX:NK,$B4891,0)&lt;&gt;""),HLOOKUP(L$2+$A4891,Sheet2!BX:NK,$B4891,0),"")</f>
        <v/>
      </c>
      <c r="M4891" t="str">
        <f>IF(OR(HLOOKUP(M$2+$A4891,Sheet2!BY:NL,$B4891,0),HLOOKUP(M$2+$A4891,Sheet2!BY:NL,$B4891,0)&lt;&gt;""),HLOOKUP(M$2+$A4891,Sheet2!BY:NL,$B4891,0),"")</f>
        <v/>
      </c>
      <c r="N4891" t="str">
        <f>IF(OR(HLOOKUP(N$2+$A4891,Sheet2!BZ:NM,$B4891,0),HLOOKUP(N$2+$A4891,Sheet2!BZ:NM,$B4891,0)&lt;&gt;""),HLOOKUP(N$2+$A4891,Sheet2!BZ:NM,$B4891,0),"")</f>
        <v/>
      </c>
      <c r="O4891" t="str">
        <f>IF(OR(HLOOKUP(O$2+$A4891,Sheet2!CA:NN,$B4891,0),HLOOKUP(O$2+$A4891,Sheet2!CA:NN,$B4891,0)&lt;&gt;""),HLOOKUP(O$2+$A4891,Sheet2!CA:NN,$B4891,0),"")</f>
        <v/>
      </c>
      <c r="P4891" t="str">
        <f>IF(OR(HLOOKUP(P$2+$A4891,Sheet2!CB:NO,$B4891,0),HLOOKUP(P$2+$A4891,Sheet2!CB:NO,$B4891,0)&lt;&gt;""),HLOOKUP(P$2+$A4891,Sheet2!CB:NO,$B4891,0),"")</f>
        <v/>
      </c>
      <c r="Q4891" t="str">
        <f>IF(OR(HLOOKUP(Q$2+$A4891,Sheet2!CC:NO,$B4891,0),HLOOKUP(Q$2+$A4891,Sheet2!CC:NO,$B4891,0)&lt;&gt;""),HLOOKUP(Q$2+$A4891,Sheet2!CC:NO,$B4891,0),"")</f>
        <v/>
      </c>
    </row>
    <row r="4892" spans="1:17" x14ac:dyDescent="0.25">
      <c r="A4892" s="64">
        <f t="shared" si="611"/>
        <v>48</v>
      </c>
      <c r="B4892" s="64">
        <f t="shared" si="612"/>
        <v>493</v>
      </c>
      <c r="C4892" s="64">
        <f t="shared" si="613"/>
        <v>9</v>
      </c>
      <c r="D4892" s="64">
        <f t="shared" si="614"/>
        <v>489</v>
      </c>
      <c r="E4892" s="64">
        <f t="shared" si="615"/>
        <v>2441</v>
      </c>
      <c r="F4892" s="64" t="str">
        <f t="shared" si="608"/>
        <v/>
      </c>
      <c r="G4892" s="64" t="str">
        <f t="shared" si="609"/>
        <v/>
      </c>
      <c r="H4892" s="64" t="str">
        <f t="shared" si="610"/>
        <v/>
      </c>
      <c r="I4892" s="80" t="str">
        <f>IFERROR(VLOOKUP(D4892,Sheet2!A:B,2,0),"")</f>
        <v/>
      </c>
      <c r="J4892" s="64" t="str">
        <f>IFERROR(IF(I4892&lt;&gt;"",VLOOKUP(I4892,Sheet2!B:C,2,0),""),"")</f>
        <v/>
      </c>
      <c r="K4892" s="64" t="str">
        <f>IFERROR( IF(I4892&lt;&gt;"", HLOOKUP(L$2+$A4892,Sheet2!BX:NK,2,0),""),"")</f>
        <v/>
      </c>
      <c r="L4892" t="str">
        <f>IF(OR(HLOOKUP(L$2+$A4892,Sheet2!BX:NK,$B4892,0),HLOOKUP(L$2+$A4892,Sheet2!BX:NK,$B4892,0)&lt;&gt;""),HLOOKUP(L$2+$A4892,Sheet2!BX:NK,$B4892,0),"")</f>
        <v/>
      </c>
      <c r="M4892" t="str">
        <f>IF(OR(HLOOKUP(M$2+$A4892,Sheet2!BY:NL,$B4892,0),HLOOKUP(M$2+$A4892,Sheet2!BY:NL,$B4892,0)&lt;&gt;""),HLOOKUP(M$2+$A4892,Sheet2!BY:NL,$B4892,0),"")</f>
        <v/>
      </c>
      <c r="N4892" t="str">
        <f>IF(OR(HLOOKUP(N$2+$A4892,Sheet2!BZ:NM,$B4892,0),HLOOKUP(N$2+$A4892,Sheet2!BZ:NM,$B4892,0)&lt;&gt;""),HLOOKUP(N$2+$A4892,Sheet2!BZ:NM,$B4892,0),"")</f>
        <v/>
      </c>
      <c r="O4892" t="str">
        <f>IF(OR(HLOOKUP(O$2+$A4892,Sheet2!CA:NN,$B4892,0),HLOOKUP(O$2+$A4892,Sheet2!CA:NN,$B4892,0)&lt;&gt;""),HLOOKUP(O$2+$A4892,Sheet2!CA:NN,$B4892,0),"")</f>
        <v/>
      </c>
      <c r="P4892" t="str">
        <f>IF(OR(HLOOKUP(P$2+$A4892,Sheet2!CB:NO,$B4892,0),HLOOKUP(P$2+$A4892,Sheet2!CB:NO,$B4892,0)&lt;&gt;""),HLOOKUP(P$2+$A4892,Sheet2!CB:NO,$B4892,0),"")</f>
        <v/>
      </c>
      <c r="Q4892" t="str">
        <f>IF(OR(HLOOKUP(Q$2+$A4892,Sheet2!CC:NO,$B4892,0),HLOOKUP(Q$2+$A4892,Sheet2!CC:NO,$B4892,0)&lt;&gt;""),HLOOKUP(Q$2+$A4892,Sheet2!CC:NO,$B4892,0),"")</f>
        <v/>
      </c>
    </row>
    <row r="4893" spans="1:17" x14ac:dyDescent="0.25">
      <c r="A4893" s="64">
        <f t="shared" si="611"/>
        <v>54</v>
      </c>
      <c r="B4893" s="64">
        <f t="shared" si="612"/>
        <v>493</v>
      </c>
      <c r="C4893" s="64">
        <f t="shared" si="613"/>
        <v>10</v>
      </c>
      <c r="D4893" s="64">
        <f t="shared" si="614"/>
        <v>489</v>
      </c>
      <c r="E4893" s="64">
        <f t="shared" si="615"/>
        <v>2441</v>
      </c>
      <c r="F4893" s="64" t="str">
        <f t="shared" si="608"/>
        <v/>
      </c>
      <c r="G4893" s="64" t="str">
        <f t="shared" si="609"/>
        <v/>
      </c>
      <c r="H4893" s="64" t="str">
        <f t="shared" si="610"/>
        <v/>
      </c>
      <c r="I4893" s="80" t="str">
        <f>IFERROR(VLOOKUP(D4893,Sheet2!A:B,2,0),"")</f>
        <v/>
      </c>
      <c r="J4893" s="64" t="str">
        <f>IFERROR(IF(I4893&lt;&gt;"",VLOOKUP(I4893,Sheet2!B:C,2,0),""),"")</f>
        <v/>
      </c>
      <c r="K4893" s="64" t="str">
        <f>IFERROR( IF(I4893&lt;&gt;"", HLOOKUP(L$2+$A4893,Sheet2!BX:NK,2,0),""),"")</f>
        <v/>
      </c>
      <c r="L4893" t="str">
        <f>IF(OR(HLOOKUP(L$2+$A4893,Sheet2!BX:NK,$B4893,0),HLOOKUP(L$2+$A4893,Sheet2!BX:NK,$B4893,0)&lt;&gt;""),HLOOKUP(L$2+$A4893,Sheet2!BX:NK,$B4893,0),"")</f>
        <v/>
      </c>
      <c r="M4893" t="str">
        <f>IF(OR(HLOOKUP(M$2+$A4893,Sheet2!BY:NL,$B4893,0),HLOOKUP(M$2+$A4893,Sheet2!BY:NL,$B4893,0)&lt;&gt;""),HLOOKUP(M$2+$A4893,Sheet2!BY:NL,$B4893,0),"")</f>
        <v/>
      </c>
      <c r="N4893" t="str">
        <f>IF(OR(HLOOKUP(N$2+$A4893,Sheet2!BZ:NM,$B4893,0),HLOOKUP(N$2+$A4893,Sheet2!BZ:NM,$B4893,0)&lt;&gt;""),HLOOKUP(N$2+$A4893,Sheet2!BZ:NM,$B4893,0),"")</f>
        <v/>
      </c>
      <c r="O4893" t="str">
        <f>IF(OR(HLOOKUP(O$2+$A4893,Sheet2!CA:NN,$B4893,0),HLOOKUP(O$2+$A4893,Sheet2!CA:NN,$B4893,0)&lt;&gt;""),HLOOKUP(O$2+$A4893,Sheet2!CA:NN,$B4893,0),"")</f>
        <v/>
      </c>
      <c r="P4893" t="str">
        <f>IF(OR(HLOOKUP(P$2+$A4893,Sheet2!CB:NO,$B4893,0),HLOOKUP(P$2+$A4893,Sheet2!CB:NO,$B4893,0)&lt;&gt;""),HLOOKUP(P$2+$A4893,Sheet2!CB:NO,$B4893,0),"")</f>
        <v/>
      </c>
      <c r="Q4893" t="str">
        <f>IF(OR(HLOOKUP(Q$2+$A4893,Sheet2!CC:NO,$B4893,0),HLOOKUP(Q$2+$A4893,Sheet2!CC:NO,$B4893,0)&lt;&gt;""),HLOOKUP(Q$2+$A4893,Sheet2!CC:NO,$B4893,0),"")</f>
        <v/>
      </c>
    </row>
    <row r="4894" spans="1:17" x14ac:dyDescent="0.25">
      <c r="A4894" s="64">
        <f t="shared" si="611"/>
        <v>0</v>
      </c>
      <c r="B4894" s="64">
        <f t="shared" si="612"/>
        <v>494</v>
      </c>
      <c r="C4894" s="64">
        <f t="shared" si="613"/>
        <v>1</v>
      </c>
      <c r="D4894" s="64">
        <f t="shared" si="614"/>
        <v>490</v>
      </c>
      <c r="E4894" s="64">
        <f t="shared" si="615"/>
        <v>2446</v>
      </c>
      <c r="F4894" s="64" t="str">
        <f t="shared" si="608"/>
        <v/>
      </c>
      <c r="G4894" s="64" t="str">
        <f t="shared" si="609"/>
        <v/>
      </c>
      <c r="H4894" s="64" t="str">
        <f t="shared" si="610"/>
        <v/>
      </c>
      <c r="I4894" s="80" t="str">
        <f>IFERROR(VLOOKUP(D4894,Sheet2!A:B,2,0),"")</f>
        <v/>
      </c>
      <c r="J4894" s="64" t="str">
        <f>IFERROR(IF(I4894&lt;&gt;"",VLOOKUP(I4894,Sheet2!B:C,2,0),""),"")</f>
        <v/>
      </c>
      <c r="K4894" s="64" t="str">
        <f>IFERROR( IF(I4894&lt;&gt;"", HLOOKUP(L$2+$A4894,Sheet2!BX:NK,2,0),""),"")</f>
        <v/>
      </c>
      <c r="L4894" t="str">
        <f>IF(OR(HLOOKUP(L$2+$A4894,Sheet2!BX:NK,$B4894,0),HLOOKUP(L$2+$A4894,Sheet2!BX:NK,$B4894,0)&lt;&gt;""),HLOOKUP(L$2+$A4894,Sheet2!BX:NK,$B4894,0),"")</f>
        <v/>
      </c>
      <c r="M4894" t="str">
        <f>IF(OR(HLOOKUP(M$2+$A4894,Sheet2!BY:NL,$B4894,0),HLOOKUP(M$2+$A4894,Sheet2!BY:NL,$B4894,0)&lt;&gt;""),HLOOKUP(M$2+$A4894,Sheet2!BY:NL,$B4894,0),"")</f>
        <v/>
      </c>
      <c r="N4894" t="str">
        <f>IF(OR(HLOOKUP(N$2+$A4894,Sheet2!BZ:NM,$B4894,0),HLOOKUP(N$2+$A4894,Sheet2!BZ:NM,$B4894,0)&lt;&gt;""),HLOOKUP(N$2+$A4894,Sheet2!BZ:NM,$B4894,0),"")</f>
        <v/>
      </c>
      <c r="O4894" t="str">
        <f>IF(OR(HLOOKUP(O$2+$A4894,Sheet2!CA:NN,$B4894,0),HLOOKUP(O$2+$A4894,Sheet2!CA:NN,$B4894,0)&lt;&gt;""),HLOOKUP(O$2+$A4894,Sheet2!CA:NN,$B4894,0),"")</f>
        <v/>
      </c>
      <c r="P4894" t="str">
        <f>IF(OR(HLOOKUP(P$2+$A4894,Sheet2!CB:NO,$B4894,0),HLOOKUP(P$2+$A4894,Sheet2!CB:NO,$B4894,0)&lt;&gt;""),HLOOKUP(P$2+$A4894,Sheet2!CB:NO,$B4894,0),"")</f>
        <v/>
      </c>
      <c r="Q4894" t="str">
        <f>IF(OR(HLOOKUP(Q$2+$A4894,Sheet2!CC:NO,$B4894,0),HLOOKUP(Q$2+$A4894,Sheet2!CC:NO,$B4894,0)&lt;&gt;""),HLOOKUP(Q$2+$A4894,Sheet2!CC:NO,$B4894,0),"")</f>
        <v/>
      </c>
    </row>
    <row r="4895" spans="1:17" x14ac:dyDescent="0.25">
      <c r="A4895" s="64">
        <f t="shared" si="611"/>
        <v>6</v>
      </c>
      <c r="B4895" s="64">
        <f t="shared" si="612"/>
        <v>494</v>
      </c>
      <c r="C4895" s="64">
        <f t="shared" si="613"/>
        <v>2</v>
      </c>
      <c r="D4895" s="64">
        <f t="shared" si="614"/>
        <v>490</v>
      </c>
      <c r="E4895" s="64">
        <f t="shared" si="615"/>
        <v>2446</v>
      </c>
      <c r="F4895" s="64" t="str">
        <f t="shared" si="608"/>
        <v/>
      </c>
      <c r="G4895" s="64" t="str">
        <f t="shared" si="609"/>
        <v/>
      </c>
      <c r="H4895" s="64" t="str">
        <f t="shared" si="610"/>
        <v/>
      </c>
      <c r="I4895" s="80" t="str">
        <f>IFERROR(VLOOKUP(D4895,Sheet2!A:B,2,0),"")</f>
        <v/>
      </c>
      <c r="J4895" s="64" t="str">
        <f>IFERROR(IF(I4895&lt;&gt;"",VLOOKUP(I4895,Sheet2!B:C,2,0),""),"")</f>
        <v/>
      </c>
      <c r="K4895" s="64" t="str">
        <f>IFERROR( IF(I4895&lt;&gt;"", HLOOKUP(L$2+$A4895,Sheet2!BX:NK,2,0),""),"")</f>
        <v/>
      </c>
      <c r="L4895" t="str">
        <f>IF(OR(HLOOKUP(L$2+$A4895,Sheet2!BX:NK,$B4895,0),HLOOKUP(L$2+$A4895,Sheet2!BX:NK,$B4895,0)&lt;&gt;""),HLOOKUP(L$2+$A4895,Sheet2!BX:NK,$B4895,0),"")</f>
        <v/>
      </c>
      <c r="M4895" t="str">
        <f>IF(OR(HLOOKUP(M$2+$A4895,Sheet2!BY:NL,$B4895,0),HLOOKUP(M$2+$A4895,Sheet2!BY:NL,$B4895,0)&lt;&gt;""),HLOOKUP(M$2+$A4895,Sheet2!BY:NL,$B4895,0),"")</f>
        <v/>
      </c>
      <c r="N4895" t="str">
        <f>IF(OR(HLOOKUP(N$2+$A4895,Sheet2!BZ:NM,$B4895,0),HLOOKUP(N$2+$A4895,Sheet2!BZ:NM,$B4895,0)&lt;&gt;""),HLOOKUP(N$2+$A4895,Sheet2!BZ:NM,$B4895,0),"")</f>
        <v/>
      </c>
      <c r="O4895" t="str">
        <f>IF(OR(HLOOKUP(O$2+$A4895,Sheet2!CA:NN,$B4895,0),HLOOKUP(O$2+$A4895,Sheet2!CA:NN,$B4895,0)&lt;&gt;""),HLOOKUP(O$2+$A4895,Sheet2!CA:NN,$B4895,0),"")</f>
        <v/>
      </c>
      <c r="P4895" t="str">
        <f>IF(OR(HLOOKUP(P$2+$A4895,Sheet2!CB:NO,$B4895,0),HLOOKUP(P$2+$A4895,Sheet2!CB:NO,$B4895,0)&lt;&gt;""),HLOOKUP(P$2+$A4895,Sheet2!CB:NO,$B4895,0),"")</f>
        <v/>
      </c>
      <c r="Q4895" t="str">
        <f>IF(OR(HLOOKUP(Q$2+$A4895,Sheet2!CC:NO,$B4895,0),HLOOKUP(Q$2+$A4895,Sheet2!CC:NO,$B4895,0)&lt;&gt;""),HLOOKUP(Q$2+$A4895,Sheet2!CC:NO,$B4895,0),"")</f>
        <v/>
      </c>
    </row>
    <row r="4896" spans="1:17" x14ac:dyDescent="0.25">
      <c r="A4896" s="64">
        <f t="shared" si="611"/>
        <v>12</v>
      </c>
      <c r="B4896" s="64">
        <f t="shared" si="612"/>
        <v>494</v>
      </c>
      <c r="C4896" s="64">
        <f t="shared" si="613"/>
        <v>3</v>
      </c>
      <c r="D4896" s="64">
        <f t="shared" si="614"/>
        <v>490</v>
      </c>
      <c r="E4896" s="64">
        <f t="shared" si="615"/>
        <v>2446</v>
      </c>
      <c r="F4896" s="64" t="str">
        <f t="shared" si="608"/>
        <v/>
      </c>
      <c r="G4896" s="64" t="str">
        <f t="shared" si="609"/>
        <v/>
      </c>
      <c r="H4896" s="64" t="str">
        <f t="shared" si="610"/>
        <v/>
      </c>
      <c r="I4896" s="80" t="str">
        <f>IFERROR(VLOOKUP(D4896,Sheet2!A:B,2,0),"")</f>
        <v/>
      </c>
      <c r="J4896" s="64" t="str">
        <f>IFERROR(IF(I4896&lt;&gt;"",VLOOKUP(I4896,Sheet2!B:C,2,0),""),"")</f>
        <v/>
      </c>
      <c r="K4896" s="64" t="str">
        <f>IFERROR( IF(I4896&lt;&gt;"", HLOOKUP(L$2+$A4896,Sheet2!BX:NK,2,0),""),"")</f>
        <v/>
      </c>
      <c r="L4896" t="str">
        <f>IF(OR(HLOOKUP(L$2+$A4896,Sheet2!BX:NK,$B4896,0),HLOOKUP(L$2+$A4896,Sheet2!BX:NK,$B4896,0)&lt;&gt;""),HLOOKUP(L$2+$A4896,Sheet2!BX:NK,$B4896,0),"")</f>
        <v/>
      </c>
      <c r="M4896" t="str">
        <f>IF(OR(HLOOKUP(M$2+$A4896,Sheet2!BY:NL,$B4896,0),HLOOKUP(M$2+$A4896,Sheet2!BY:NL,$B4896,0)&lt;&gt;""),HLOOKUP(M$2+$A4896,Sheet2!BY:NL,$B4896,0),"")</f>
        <v/>
      </c>
      <c r="N4896" t="str">
        <f>IF(OR(HLOOKUP(N$2+$A4896,Sheet2!BZ:NM,$B4896,0),HLOOKUP(N$2+$A4896,Sheet2!BZ:NM,$B4896,0)&lt;&gt;""),HLOOKUP(N$2+$A4896,Sheet2!BZ:NM,$B4896,0),"")</f>
        <v/>
      </c>
      <c r="O4896" t="str">
        <f>IF(OR(HLOOKUP(O$2+$A4896,Sheet2!CA:NN,$B4896,0),HLOOKUP(O$2+$A4896,Sheet2!CA:NN,$B4896,0)&lt;&gt;""),HLOOKUP(O$2+$A4896,Sheet2!CA:NN,$B4896,0),"")</f>
        <v/>
      </c>
      <c r="P4896" t="str">
        <f>IF(OR(HLOOKUP(P$2+$A4896,Sheet2!CB:NO,$B4896,0),HLOOKUP(P$2+$A4896,Sheet2!CB:NO,$B4896,0)&lt;&gt;""),HLOOKUP(P$2+$A4896,Sheet2!CB:NO,$B4896,0),"")</f>
        <v/>
      </c>
      <c r="Q4896" t="str">
        <f>IF(OR(HLOOKUP(Q$2+$A4896,Sheet2!CC:NO,$B4896,0),HLOOKUP(Q$2+$A4896,Sheet2!CC:NO,$B4896,0)&lt;&gt;""),HLOOKUP(Q$2+$A4896,Sheet2!CC:NO,$B4896,0),"")</f>
        <v/>
      </c>
    </row>
    <row r="4897" spans="1:17" x14ac:dyDescent="0.25">
      <c r="A4897" s="64">
        <f t="shared" si="611"/>
        <v>18</v>
      </c>
      <c r="B4897" s="64">
        <f t="shared" si="612"/>
        <v>494</v>
      </c>
      <c r="C4897" s="64">
        <f t="shared" si="613"/>
        <v>4</v>
      </c>
      <c r="D4897" s="64">
        <f t="shared" si="614"/>
        <v>490</v>
      </c>
      <c r="E4897" s="64">
        <f t="shared" si="615"/>
        <v>2446</v>
      </c>
      <c r="F4897" s="64" t="str">
        <f t="shared" si="608"/>
        <v/>
      </c>
      <c r="G4897" s="64" t="str">
        <f t="shared" si="609"/>
        <v/>
      </c>
      <c r="H4897" s="64" t="str">
        <f t="shared" si="610"/>
        <v/>
      </c>
      <c r="I4897" s="80" t="str">
        <f>IFERROR(VLOOKUP(D4897,Sheet2!A:B,2,0),"")</f>
        <v/>
      </c>
      <c r="J4897" s="64" t="str">
        <f>IFERROR(IF(I4897&lt;&gt;"",VLOOKUP(I4897,Sheet2!B:C,2,0),""),"")</f>
        <v/>
      </c>
      <c r="K4897" s="64" t="str">
        <f>IFERROR( IF(I4897&lt;&gt;"", HLOOKUP(L$2+$A4897,Sheet2!BX:NK,2,0),""),"")</f>
        <v/>
      </c>
      <c r="L4897" t="str">
        <f>IF(OR(HLOOKUP(L$2+$A4897,Sheet2!BX:NK,$B4897,0),HLOOKUP(L$2+$A4897,Sheet2!BX:NK,$B4897,0)&lt;&gt;""),HLOOKUP(L$2+$A4897,Sheet2!BX:NK,$B4897,0),"")</f>
        <v/>
      </c>
      <c r="M4897" t="str">
        <f>IF(OR(HLOOKUP(M$2+$A4897,Sheet2!BY:NL,$B4897,0),HLOOKUP(M$2+$A4897,Sheet2!BY:NL,$B4897,0)&lt;&gt;""),HLOOKUP(M$2+$A4897,Sheet2!BY:NL,$B4897,0),"")</f>
        <v/>
      </c>
      <c r="N4897" t="str">
        <f>IF(OR(HLOOKUP(N$2+$A4897,Sheet2!BZ:NM,$B4897,0),HLOOKUP(N$2+$A4897,Sheet2!BZ:NM,$B4897,0)&lt;&gt;""),HLOOKUP(N$2+$A4897,Sheet2!BZ:NM,$B4897,0),"")</f>
        <v/>
      </c>
      <c r="O4897" t="str">
        <f>IF(OR(HLOOKUP(O$2+$A4897,Sheet2!CA:NN,$B4897,0),HLOOKUP(O$2+$A4897,Sheet2!CA:NN,$B4897,0)&lt;&gt;""),HLOOKUP(O$2+$A4897,Sheet2!CA:NN,$B4897,0),"")</f>
        <v/>
      </c>
      <c r="P4897" t="str">
        <f>IF(OR(HLOOKUP(P$2+$A4897,Sheet2!CB:NO,$B4897,0),HLOOKUP(P$2+$A4897,Sheet2!CB:NO,$B4897,0)&lt;&gt;""),HLOOKUP(P$2+$A4897,Sheet2!CB:NO,$B4897,0),"")</f>
        <v/>
      </c>
      <c r="Q4897" t="str">
        <f>IF(OR(HLOOKUP(Q$2+$A4897,Sheet2!CC:NO,$B4897,0),HLOOKUP(Q$2+$A4897,Sheet2!CC:NO,$B4897,0)&lt;&gt;""),HLOOKUP(Q$2+$A4897,Sheet2!CC:NO,$B4897,0),"")</f>
        <v/>
      </c>
    </row>
    <row r="4898" spans="1:17" x14ac:dyDescent="0.25">
      <c r="A4898" s="64">
        <f t="shared" si="611"/>
        <v>24</v>
      </c>
      <c r="B4898" s="64">
        <f t="shared" si="612"/>
        <v>494</v>
      </c>
      <c r="C4898" s="64">
        <f t="shared" si="613"/>
        <v>5</v>
      </c>
      <c r="D4898" s="64">
        <f t="shared" si="614"/>
        <v>490</v>
      </c>
      <c r="E4898" s="64">
        <f t="shared" si="615"/>
        <v>2446</v>
      </c>
      <c r="F4898" s="64" t="str">
        <f t="shared" si="608"/>
        <v/>
      </c>
      <c r="G4898" s="64" t="str">
        <f t="shared" si="609"/>
        <v/>
      </c>
      <c r="H4898" s="64" t="str">
        <f t="shared" si="610"/>
        <v/>
      </c>
      <c r="I4898" s="80" t="str">
        <f>IFERROR(VLOOKUP(D4898,Sheet2!A:B,2,0),"")</f>
        <v/>
      </c>
      <c r="J4898" s="64" t="str">
        <f>IFERROR(IF(I4898&lt;&gt;"",VLOOKUP(I4898,Sheet2!B:C,2,0),""),"")</f>
        <v/>
      </c>
      <c r="K4898" s="64" t="str">
        <f>IFERROR( IF(I4898&lt;&gt;"", HLOOKUP(L$2+$A4898,Sheet2!BX:NK,2,0),""),"")</f>
        <v/>
      </c>
      <c r="L4898" t="str">
        <f>IF(OR(HLOOKUP(L$2+$A4898,Sheet2!BX:NK,$B4898,0),HLOOKUP(L$2+$A4898,Sheet2!BX:NK,$B4898,0)&lt;&gt;""),HLOOKUP(L$2+$A4898,Sheet2!BX:NK,$B4898,0),"")</f>
        <v/>
      </c>
      <c r="M4898" t="str">
        <f>IF(OR(HLOOKUP(M$2+$A4898,Sheet2!BY:NL,$B4898,0),HLOOKUP(M$2+$A4898,Sheet2!BY:NL,$B4898,0)&lt;&gt;""),HLOOKUP(M$2+$A4898,Sheet2!BY:NL,$B4898,0),"")</f>
        <v/>
      </c>
      <c r="N4898" t="str">
        <f>IF(OR(HLOOKUP(N$2+$A4898,Sheet2!BZ:NM,$B4898,0),HLOOKUP(N$2+$A4898,Sheet2!BZ:NM,$B4898,0)&lt;&gt;""),HLOOKUP(N$2+$A4898,Sheet2!BZ:NM,$B4898,0),"")</f>
        <v/>
      </c>
      <c r="O4898" t="str">
        <f>IF(OR(HLOOKUP(O$2+$A4898,Sheet2!CA:NN,$B4898,0),HLOOKUP(O$2+$A4898,Sheet2!CA:NN,$B4898,0)&lt;&gt;""),HLOOKUP(O$2+$A4898,Sheet2!CA:NN,$B4898,0),"")</f>
        <v/>
      </c>
      <c r="P4898" t="str">
        <f>IF(OR(HLOOKUP(P$2+$A4898,Sheet2!CB:NO,$B4898,0),HLOOKUP(P$2+$A4898,Sheet2!CB:NO,$B4898,0)&lt;&gt;""),HLOOKUP(P$2+$A4898,Sheet2!CB:NO,$B4898,0),"")</f>
        <v/>
      </c>
      <c r="Q4898" t="str">
        <f>IF(OR(HLOOKUP(Q$2+$A4898,Sheet2!CC:NO,$B4898,0),HLOOKUP(Q$2+$A4898,Sheet2!CC:NO,$B4898,0)&lt;&gt;""),HLOOKUP(Q$2+$A4898,Sheet2!CC:NO,$B4898,0),"")</f>
        <v/>
      </c>
    </row>
    <row r="4899" spans="1:17" x14ac:dyDescent="0.25">
      <c r="A4899" s="64">
        <f t="shared" si="611"/>
        <v>30</v>
      </c>
      <c r="B4899" s="64">
        <f t="shared" si="612"/>
        <v>494</v>
      </c>
      <c r="C4899" s="64">
        <f t="shared" si="613"/>
        <v>6</v>
      </c>
      <c r="D4899" s="64">
        <f t="shared" si="614"/>
        <v>490</v>
      </c>
      <c r="E4899" s="64">
        <f t="shared" si="615"/>
        <v>2446</v>
      </c>
      <c r="F4899" s="64" t="str">
        <f t="shared" si="608"/>
        <v/>
      </c>
      <c r="G4899" s="64" t="str">
        <f t="shared" si="609"/>
        <v/>
      </c>
      <c r="H4899" s="64" t="str">
        <f t="shared" si="610"/>
        <v/>
      </c>
      <c r="I4899" s="80" t="str">
        <f>IFERROR(VLOOKUP(D4899,Sheet2!A:B,2,0),"")</f>
        <v/>
      </c>
      <c r="J4899" s="64" t="str">
        <f>IFERROR(IF(I4899&lt;&gt;"",VLOOKUP(I4899,Sheet2!B:C,2,0),""),"")</f>
        <v/>
      </c>
      <c r="K4899" s="64" t="str">
        <f>IFERROR( IF(I4899&lt;&gt;"", HLOOKUP(L$2+$A4899,Sheet2!BX:NK,2,0),""),"")</f>
        <v/>
      </c>
      <c r="L4899" t="str">
        <f>IF(OR(HLOOKUP(L$2+$A4899,Sheet2!BX:NK,$B4899,0),HLOOKUP(L$2+$A4899,Sheet2!BX:NK,$B4899,0)&lt;&gt;""),HLOOKUP(L$2+$A4899,Sheet2!BX:NK,$B4899,0),"")</f>
        <v/>
      </c>
      <c r="M4899" t="str">
        <f>IF(OR(HLOOKUP(M$2+$A4899,Sheet2!BY:NL,$B4899,0),HLOOKUP(M$2+$A4899,Sheet2!BY:NL,$B4899,0)&lt;&gt;""),HLOOKUP(M$2+$A4899,Sheet2!BY:NL,$B4899,0),"")</f>
        <v/>
      </c>
      <c r="N4899" t="str">
        <f>IF(OR(HLOOKUP(N$2+$A4899,Sheet2!BZ:NM,$B4899,0),HLOOKUP(N$2+$A4899,Sheet2!BZ:NM,$B4899,0)&lt;&gt;""),HLOOKUP(N$2+$A4899,Sheet2!BZ:NM,$B4899,0),"")</f>
        <v/>
      </c>
      <c r="O4899" t="str">
        <f>IF(OR(HLOOKUP(O$2+$A4899,Sheet2!CA:NN,$B4899,0),HLOOKUP(O$2+$A4899,Sheet2!CA:NN,$B4899,0)&lt;&gt;""),HLOOKUP(O$2+$A4899,Sheet2!CA:NN,$B4899,0),"")</f>
        <v/>
      </c>
      <c r="P4899" t="str">
        <f>IF(OR(HLOOKUP(P$2+$A4899,Sheet2!CB:NO,$B4899,0),HLOOKUP(P$2+$A4899,Sheet2!CB:NO,$B4899,0)&lt;&gt;""),HLOOKUP(P$2+$A4899,Sheet2!CB:NO,$B4899,0),"")</f>
        <v/>
      </c>
      <c r="Q4899" t="str">
        <f>IF(OR(HLOOKUP(Q$2+$A4899,Sheet2!CC:NO,$B4899,0),HLOOKUP(Q$2+$A4899,Sheet2!CC:NO,$B4899,0)&lt;&gt;""),HLOOKUP(Q$2+$A4899,Sheet2!CC:NO,$B4899,0),"")</f>
        <v/>
      </c>
    </row>
    <row r="4900" spans="1:17" x14ac:dyDescent="0.25">
      <c r="A4900" s="64">
        <f t="shared" si="611"/>
        <v>36</v>
      </c>
      <c r="B4900" s="64">
        <f t="shared" si="612"/>
        <v>494</v>
      </c>
      <c r="C4900" s="64">
        <f t="shared" si="613"/>
        <v>7</v>
      </c>
      <c r="D4900" s="64">
        <f t="shared" si="614"/>
        <v>490</v>
      </c>
      <c r="E4900" s="64">
        <f t="shared" si="615"/>
        <v>2446</v>
      </c>
      <c r="F4900" s="64" t="str">
        <f t="shared" si="608"/>
        <v/>
      </c>
      <c r="G4900" s="64" t="str">
        <f t="shared" si="609"/>
        <v/>
      </c>
      <c r="H4900" s="64" t="str">
        <f t="shared" si="610"/>
        <v/>
      </c>
      <c r="I4900" s="80" t="str">
        <f>IFERROR(VLOOKUP(D4900,Sheet2!A:B,2,0),"")</f>
        <v/>
      </c>
      <c r="J4900" s="64" t="str">
        <f>IFERROR(IF(I4900&lt;&gt;"",VLOOKUP(I4900,Sheet2!B:C,2,0),""),"")</f>
        <v/>
      </c>
      <c r="K4900" s="64" t="str">
        <f>IFERROR( IF(I4900&lt;&gt;"", HLOOKUP(L$2+$A4900,Sheet2!BX:NK,2,0),""),"")</f>
        <v/>
      </c>
      <c r="L4900" t="str">
        <f>IF(OR(HLOOKUP(L$2+$A4900,Sheet2!BX:NK,$B4900,0),HLOOKUP(L$2+$A4900,Sheet2!BX:NK,$B4900,0)&lt;&gt;""),HLOOKUP(L$2+$A4900,Sheet2!BX:NK,$B4900,0),"")</f>
        <v/>
      </c>
      <c r="M4900" t="str">
        <f>IF(OR(HLOOKUP(M$2+$A4900,Sheet2!BY:NL,$B4900,0),HLOOKUP(M$2+$A4900,Sheet2!BY:NL,$B4900,0)&lt;&gt;""),HLOOKUP(M$2+$A4900,Sheet2!BY:NL,$B4900,0),"")</f>
        <v/>
      </c>
      <c r="N4900" t="str">
        <f>IF(OR(HLOOKUP(N$2+$A4900,Sheet2!BZ:NM,$B4900,0),HLOOKUP(N$2+$A4900,Sheet2!BZ:NM,$B4900,0)&lt;&gt;""),HLOOKUP(N$2+$A4900,Sheet2!BZ:NM,$B4900,0),"")</f>
        <v/>
      </c>
      <c r="O4900" t="str">
        <f>IF(OR(HLOOKUP(O$2+$A4900,Sheet2!CA:NN,$B4900,0),HLOOKUP(O$2+$A4900,Sheet2!CA:NN,$B4900,0)&lt;&gt;""),HLOOKUP(O$2+$A4900,Sheet2!CA:NN,$B4900,0),"")</f>
        <v/>
      </c>
      <c r="P4900" t="str">
        <f>IF(OR(HLOOKUP(P$2+$A4900,Sheet2!CB:NO,$B4900,0),HLOOKUP(P$2+$A4900,Sheet2!CB:NO,$B4900,0)&lt;&gt;""),HLOOKUP(P$2+$A4900,Sheet2!CB:NO,$B4900,0),"")</f>
        <v/>
      </c>
      <c r="Q4900" t="str">
        <f>IF(OR(HLOOKUP(Q$2+$A4900,Sheet2!CC:NO,$B4900,0),HLOOKUP(Q$2+$A4900,Sheet2!CC:NO,$B4900,0)&lt;&gt;""),HLOOKUP(Q$2+$A4900,Sheet2!CC:NO,$B4900,0),"")</f>
        <v/>
      </c>
    </row>
    <row r="4901" spans="1:17" x14ac:dyDescent="0.25">
      <c r="A4901" s="64">
        <f t="shared" si="611"/>
        <v>42</v>
      </c>
      <c r="B4901" s="64">
        <f t="shared" si="612"/>
        <v>494</v>
      </c>
      <c r="C4901" s="64">
        <f t="shared" si="613"/>
        <v>8</v>
      </c>
      <c r="D4901" s="64">
        <f t="shared" si="614"/>
        <v>490</v>
      </c>
      <c r="E4901" s="64">
        <f t="shared" si="615"/>
        <v>2446</v>
      </c>
      <c r="F4901" s="64" t="str">
        <f t="shared" si="608"/>
        <v/>
      </c>
      <c r="G4901" s="64" t="str">
        <f t="shared" si="609"/>
        <v/>
      </c>
      <c r="H4901" s="64" t="str">
        <f t="shared" si="610"/>
        <v/>
      </c>
      <c r="I4901" s="80" t="str">
        <f>IFERROR(VLOOKUP(D4901,Sheet2!A:B,2,0),"")</f>
        <v/>
      </c>
      <c r="J4901" s="64" t="str">
        <f>IFERROR(IF(I4901&lt;&gt;"",VLOOKUP(I4901,Sheet2!B:C,2,0),""),"")</f>
        <v/>
      </c>
      <c r="K4901" s="64" t="str">
        <f>IFERROR( IF(I4901&lt;&gt;"", HLOOKUP(L$2+$A4901,Sheet2!BX:NK,2,0),""),"")</f>
        <v/>
      </c>
      <c r="L4901" t="str">
        <f>IF(OR(HLOOKUP(L$2+$A4901,Sheet2!BX:NK,$B4901,0),HLOOKUP(L$2+$A4901,Sheet2!BX:NK,$B4901,0)&lt;&gt;""),HLOOKUP(L$2+$A4901,Sheet2!BX:NK,$B4901,0),"")</f>
        <v/>
      </c>
      <c r="M4901" t="str">
        <f>IF(OR(HLOOKUP(M$2+$A4901,Sheet2!BY:NL,$B4901,0),HLOOKUP(M$2+$A4901,Sheet2!BY:NL,$B4901,0)&lt;&gt;""),HLOOKUP(M$2+$A4901,Sheet2!BY:NL,$B4901,0),"")</f>
        <v/>
      </c>
      <c r="N4901" t="str">
        <f>IF(OR(HLOOKUP(N$2+$A4901,Sheet2!BZ:NM,$B4901,0),HLOOKUP(N$2+$A4901,Sheet2!BZ:NM,$B4901,0)&lt;&gt;""),HLOOKUP(N$2+$A4901,Sheet2!BZ:NM,$B4901,0),"")</f>
        <v/>
      </c>
      <c r="O4901" t="str">
        <f>IF(OR(HLOOKUP(O$2+$A4901,Sheet2!CA:NN,$B4901,0),HLOOKUP(O$2+$A4901,Sheet2!CA:NN,$B4901,0)&lt;&gt;""),HLOOKUP(O$2+$A4901,Sheet2!CA:NN,$B4901,0),"")</f>
        <v/>
      </c>
      <c r="P4901" t="str">
        <f>IF(OR(HLOOKUP(P$2+$A4901,Sheet2!CB:NO,$B4901,0),HLOOKUP(P$2+$A4901,Sheet2!CB:NO,$B4901,0)&lt;&gt;""),HLOOKUP(P$2+$A4901,Sheet2!CB:NO,$B4901,0),"")</f>
        <v/>
      </c>
      <c r="Q4901" t="str">
        <f>IF(OR(HLOOKUP(Q$2+$A4901,Sheet2!CC:NO,$B4901,0),HLOOKUP(Q$2+$A4901,Sheet2!CC:NO,$B4901,0)&lt;&gt;""),HLOOKUP(Q$2+$A4901,Sheet2!CC:NO,$B4901,0),"")</f>
        <v/>
      </c>
    </row>
    <row r="4902" spans="1:17" x14ac:dyDescent="0.25">
      <c r="A4902" s="64">
        <f t="shared" si="611"/>
        <v>48</v>
      </c>
      <c r="B4902" s="64">
        <f t="shared" si="612"/>
        <v>494</v>
      </c>
      <c r="C4902" s="64">
        <f t="shared" si="613"/>
        <v>9</v>
      </c>
      <c r="D4902" s="64">
        <f t="shared" si="614"/>
        <v>490</v>
      </c>
      <c r="E4902" s="64">
        <f t="shared" si="615"/>
        <v>2446</v>
      </c>
      <c r="F4902" s="64" t="str">
        <f t="shared" si="608"/>
        <v/>
      </c>
      <c r="G4902" s="64" t="str">
        <f t="shared" si="609"/>
        <v/>
      </c>
      <c r="H4902" s="64" t="str">
        <f t="shared" si="610"/>
        <v/>
      </c>
      <c r="I4902" s="80" t="str">
        <f>IFERROR(VLOOKUP(D4902,Sheet2!A:B,2,0),"")</f>
        <v/>
      </c>
      <c r="J4902" s="64" t="str">
        <f>IFERROR(IF(I4902&lt;&gt;"",VLOOKUP(I4902,Sheet2!B:C,2,0),""),"")</f>
        <v/>
      </c>
      <c r="K4902" s="64" t="str">
        <f>IFERROR( IF(I4902&lt;&gt;"", HLOOKUP(L$2+$A4902,Sheet2!BX:NK,2,0),""),"")</f>
        <v/>
      </c>
      <c r="L4902" t="str">
        <f>IF(OR(HLOOKUP(L$2+$A4902,Sheet2!BX:NK,$B4902,0),HLOOKUP(L$2+$A4902,Sheet2!BX:NK,$B4902,0)&lt;&gt;""),HLOOKUP(L$2+$A4902,Sheet2!BX:NK,$B4902,0),"")</f>
        <v/>
      </c>
      <c r="M4902" t="str">
        <f>IF(OR(HLOOKUP(M$2+$A4902,Sheet2!BY:NL,$B4902,0),HLOOKUP(M$2+$A4902,Sheet2!BY:NL,$B4902,0)&lt;&gt;""),HLOOKUP(M$2+$A4902,Sheet2!BY:NL,$B4902,0),"")</f>
        <v/>
      </c>
      <c r="N4902" t="str">
        <f>IF(OR(HLOOKUP(N$2+$A4902,Sheet2!BZ:NM,$B4902,0),HLOOKUP(N$2+$A4902,Sheet2!BZ:NM,$B4902,0)&lt;&gt;""),HLOOKUP(N$2+$A4902,Sheet2!BZ:NM,$B4902,0),"")</f>
        <v/>
      </c>
      <c r="O4902" t="str">
        <f>IF(OR(HLOOKUP(O$2+$A4902,Sheet2!CA:NN,$B4902,0),HLOOKUP(O$2+$A4902,Sheet2!CA:NN,$B4902,0)&lt;&gt;""),HLOOKUP(O$2+$A4902,Sheet2!CA:NN,$B4902,0),"")</f>
        <v/>
      </c>
      <c r="P4902" t="str">
        <f>IF(OR(HLOOKUP(P$2+$A4902,Sheet2!CB:NO,$B4902,0),HLOOKUP(P$2+$A4902,Sheet2!CB:NO,$B4902,0)&lt;&gt;""),HLOOKUP(P$2+$A4902,Sheet2!CB:NO,$B4902,0),"")</f>
        <v/>
      </c>
      <c r="Q4902" t="str">
        <f>IF(OR(HLOOKUP(Q$2+$A4902,Sheet2!CC:NO,$B4902,0),HLOOKUP(Q$2+$A4902,Sheet2!CC:NO,$B4902,0)&lt;&gt;""),HLOOKUP(Q$2+$A4902,Sheet2!CC:NO,$B4902,0),"")</f>
        <v/>
      </c>
    </row>
    <row r="4903" spans="1:17" x14ac:dyDescent="0.25">
      <c r="A4903" s="64">
        <f t="shared" si="611"/>
        <v>54</v>
      </c>
      <c r="B4903" s="64">
        <f t="shared" si="612"/>
        <v>494</v>
      </c>
      <c r="C4903" s="64">
        <f t="shared" si="613"/>
        <v>10</v>
      </c>
      <c r="D4903" s="64">
        <f t="shared" si="614"/>
        <v>490</v>
      </c>
      <c r="E4903" s="64">
        <f t="shared" si="615"/>
        <v>2446</v>
      </c>
      <c r="F4903" s="64" t="str">
        <f t="shared" si="608"/>
        <v/>
      </c>
      <c r="G4903" s="64" t="str">
        <f t="shared" si="609"/>
        <v/>
      </c>
      <c r="H4903" s="64" t="str">
        <f t="shared" si="610"/>
        <v/>
      </c>
      <c r="I4903" s="80" t="str">
        <f>IFERROR(VLOOKUP(D4903,Sheet2!A:B,2,0),"")</f>
        <v/>
      </c>
      <c r="J4903" s="64" t="str">
        <f>IFERROR(IF(I4903&lt;&gt;"",VLOOKUP(I4903,Sheet2!B:C,2,0),""),"")</f>
        <v/>
      </c>
      <c r="K4903" s="64" t="str">
        <f>IFERROR( IF(I4903&lt;&gt;"", HLOOKUP(L$2+$A4903,Sheet2!BX:NK,2,0),""),"")</f>
        <v/>
      </c>
      <c r="L4903" t="str">
        <f>IF(OR(HLOOKUP(L$2+$A4903,Sheet2!BX:NK,$B4903,0),HLOOKUP(L$2+$A4903,Sheet2!BX:NK,$B4903,0)&lt;&gt;""),HLOOKUP(L$2+$A4903,Sheet2!BX:NK,$B4903,0),"")</f>
        <v/>
      </c>
      <c r="M4903" t="str">
        <f>IF(OR(HLOOKUP(M$2+$A4903,Sheet2!BY:NL,$B4903,0),HLOOKUP(M$2+$A4903,Sheet2!BY:NL,$B4903,0)&lt;&gt;""),HLOOKUP(M$2+$A4903,Sheet2!BY:NL,$B4903,0),"")</f>
        <v/>
      </c>
      <c r="N4903" t="str">
        <f>IF(OR(HLOOKUP(N$2+$A4903,Sheet2!BZ:NM,$B4903,0),HLOOKUP(N$2+$A4903,Sheet2!BZ:NM,$B4903,0)&lt;&gt;""),HLOOKUP(N$2+$A4903,Sheet2!BZ:NM,$B4903,0),"")</f>
        <v/>
      </c>
      <c r="O4903" t="str">
        <f>IF(OR(HLOOKUP(O$2+$A4903,Sheet2!CA:NN,$B4903,0),HLOOKUP(O$2+$A4903,Sheet2!CA:NN,$B4903,0)&lt;&gt;""),HLOOKUP(O$2+$A4903,Sheet2!CA:NN,$B4903,0),"")</f>
        <v/>
      </c>
      <c r="P4903" t="str">
        <f>IF(OR(HLOOKUP(P$2+$A4903,Sheet2!CB:NO,$B4903,0),HLOOKUP(P$2+$A4903,Sheet2!CB:NO,$B4903,0)&lt;&gt;""),HLOOKUP(P$2+$A4903,Sheet2!CB:NO,$B4903,0),"")</f>
        <v/>
      </c>
      <c r="Q4903" t="str">
        <f>IF(OR(HLOOKUP(Q$2+$A4903,Sheet2!CC:NO,$B4903,0),HLOOKUP(Q$2+$A4903,Sheet2!CC:NO,$B4903,0)&lt;&gt;""),HLOOKUP(Q$2+$A4903,Sheet2!CC:NO,$B4903,0),"")</f>
        <v/>
      </c>
    </row>
    <row r="4904" spans="1:17" x14ac:dyDescent="0.25">
      <c r="A4904" s="64">
        <f t="shared" si="611"/>
        <v>0</v>
      </c>
      <c r="B4904" s="64">
        <f t="shared" si="612"/>
        <v>495</v>
      </c>
      <c r="C4904" s="64">
        <f t="shared" si="613"/>
        <v>1</v>
      </c>
      <c r="D4904" s="64">
        <f t="shared" si="614"/>
        <v>491</v>
      </c>
      <c r="E4904" s="64">
        <f t="shared" si="615"/>
        <v>2451</v>
      </c>
      <c r="F4904" s="64" t="str">
        <f t="shared" si="608"/>
        <v/>
      </c>
      <c r="G4904" s="64" t="str">
        <f t="shared" si="609"/>
        <v/>
      </c>
      <c r="H4904" s="64" t="str">
        <f t="shared" si="610"/>
        <v/>
      </c>
      <c r="I4904" s="80" t="str">
        <f>IFERROR(VLOOKUP(D4904,Sheet2!A:B,2,0),"")</f>
        <v/>
      </c>
      <c r="J4904" s="64" t="str">
        <f>IFERROR(IF(I4904&lt;&gt;"",VLOOKUP(I4904,Sheet2!B:C,2,0),""),"")</f>
        <v/>
      </c>
      <c r="K4904" s="64" t="str">
        <f>IFERROR( IF(I4904&lt;&gt;"", HLOOKUP(L$2+$A4904,Sheet2!BX:NK,2,0),""),"")</f>
        <v/>
      </c>
      <c r="L4904" t="str">
        <f>IF(OR(HLOOKUP(L$2+$A4904,Sheet2!BX:NK,$B4904,0),HLOOKUP(L$2+$A4904,Sheet2!BX:NK,$B4904,0)&lt;&gt;""),HLOOKUP(L$2+$A4904,Sheet2!BX:NK,$B4904,0),"")</f>
        <v/>
      </c>
      <c r="M4904" t="str">
        <f>IF(OR(HLOOKUP(M$2+$A4904,Sheet2!BY:NL,$B4904,0),HLOOKUP(M$2+$A4904,Sheet2!BY:NL,$B4904,0)&lt;&gt;""),HLOOKUP(M$2+$A4904,Sheet2!BY:NL,$B4904,0),"")</f>
        <v/>
      </c>
      <c r="N4904" t="str">
        <f>IF(OR(HLOOKUP(N$2+$A4904,Sheet2!BZ:NM,$B4904,0),HLOOKUP(N$2+$A4904,Sheet2!BZ:NM,$B4904,0)&lt;&gt;""),HLOOKUP(N$2+$A4904,Sheet2!BZ:NM,$B4904,0),"")</f>
        <v/>
      </c>
      <c r="O4904" t="str">
        <f>IF(OR(HLOOKUP(O$2+$A4904,Sheet2!CA:NN,$B4904,0),HLOOKUP(O$2+$A4904,Sheet2!CA:NN,$B4904,0)&lt;&gt;""),HLOOKUP(O$2+$A4904,Sheet2!CA:NN,$B4904,0),"")</f>
        <v/>
      </c>
      <c r="P4904" t="str">
        <f>IF(OR(HLOOKUP(P$2+$A4904,Sheet2!CB:NO,$B4904,0),HLOOKUP(P$2+$A4904,Sheet2!CB:NO,$B4904,0)&lt;&gt;""),HLOOKUP(P$2+$A4904,Sheet2!CB:NO,$B4904,0),"")</f>
        <v/>
      </c>
      <c r="Q4904" t="str">
        <f>IF(OR(HLOOKUP(Q$2+$A4904,Sheet2!CC:NO,$B4904,0),HLOOKUP(Q$2+$A4904,Sheet2!CC:NO,$B4904,0)&lt;&gt;""),HLOOKUP(Q$2+$A4904,Sheet2!CC:NO,$B4904,0),"")</f>
        <v/>
      </c>
    </row>
    <row r="4905" spans="1:17" x14ac:dyDescent="0.25">
      <c r="A4905" s="64">
        <f t="shared" si="611"/>
        <v>6</v>
      </c>
      <c r="B4905" s="64">
        <f t="shared" si="612"/>
        <v>495</v>
      </c>
      <c r="C4905" s="64">
        <f t="shared" si="613"/>
        <v>2</v>
      </c>
      <c r="D4905" s="64">
        <f t="shared" si="614"/>
        <v>491</v>
      </c>
      <c r="E4905" s="64">
        <f t="shared" si="615"/>
        <v>2451</v>
      </c>
      <c r="F4905" s="64" t="str">
        <f t="shared" si="608"/>
        <v/>
      </c>
      <c r="G4905" s="64" t="str">
        <f t="shared" si="609"/>
        <v/>
      </c>
      <c r="H4905" s="64" t="str">
        <f t="shared" si="610"/>
        <v/>
      </c>
      <c r="I4905" s="80" t="str">
        <f>IFERROR(VLOOKUP(D4905,Sheet2!A:B,2,0),"")</f>
        <v/>
      </c>
      <c r="J4905" s="64" t="str">
        <f>IFERROR(IF(I4905&lt;&gt;"",VLOOKUP(I4905,Sheet2!B:C,2,0),""),"")</f>
        <v/>
      </c>
      <c r="K4905" s="64" t="str">
        <f>IFERROR( IF(I4905&lt;&gt;"", HLOOKUP(L$2+$A4905,Sheet2!BX:NK,2,0),""),"")</f>
        <v/>
      </c>
      <c r="L4905" t="str">
        <f>IF(OR(HLOOKUP(L$2+$A4905,Sheet2!BX:NK,$B4905,0),HLOOKUP(L$2+$A4905,Sheet2!BX:NK,$B4905,0)&lt;&gt;""),HLOOKUP(L$2+$A4905,Sheet2!BX:NK,$B4905,0),"")</f>
        <v/>
      </c>
      <c r="M4905" t="str">
        <f>IF(OR(HLOOKUP(M$2+$A4905,Sheet2!BY:NL,$B4905,0),HLOOKUP(M$2+$A4905,Sheet2!BY:NL,$B4905,0)&lt;&gt;""),HLOOKUP(M$2+$A4905,Sheet2!BY:NL,$B4905,0),"")</f>
        <v/>
      </c>
      <c r="N4905" t="str">
        <f>IF(OR(HLOOKUP(N$2+$A4905,Sheet2!BZ:NM,$B4905,0),HLOOKUP(N$2+$A4905,Sheet2!BZ:NM,$B4905,0)&lt;&gt;""),HLOOKUP(N$2+$A4905,Sheet2!BZ:NM,$B4905,0),"")</f>
        <v/>
      </c>
      <c r="O4905" t="str">
        <f>IF(OR(HLOOKUP(O$2+$A4905,Sheet2!CA:NN,$B4905,0),HLOOKUP(O$2+$A4905,Sheet2!CA:NN,$B4905,0)&lt;&gt;""),HLOOKUP(O$2+$A4905,Sheet2!CA:NN,$B4905,0),"")</f>
        <v/>
      </c>
      <c r="P4905" t="str">
        <f>IF(OR(HLOOKUP(P$2+$A4905,Sheet2!CB:NO,$B4905,0),HLOOKUP(P$2+$A4905,Sheet2!CB:NO,$B4905,0)&lt;&gt;""),HLOOKUP(P$2+$A4905,Sheet2!CB:NO,$B4905,0),"")</f>
        <v/>
      </c>
      <c r="Q4905" t="str">
        <f>IF(OR(HLOOKUP(Q$2+$A4905,Sheet2!CC:NO,$B4905,0),HLOOKUP(Q$2+$A4905,Sheet2!CC:NO,$B4905,0)&lt;&gt;""),HLOOKUP(Q$2+$A4905,Sheet2!CC:NO,$B4905,0),"")</f>
        <v/>
      </c>
    </row>
    <row r="4906" spans="1:17" x14ac:dyDescent="0.25">
      <c r="A4906" s="64">
        <f t="shared" si="611"/>
        <v>12</v>
      </c>
      <c r="B4906" s="64">
        <f t="shared" si="612"/>
        <v>495</v>
      </c>
      <c r="C4906" s="64">
        <f t="shared" si="613"/>
        <v>3</v>
      </c>
      <c r="D4906" s="64">
        <f t="shared" si="614"/>
        <v>491</v>
      </c>
      <c r="E4906" s="64">
        <f t="shared" si="615"/>
        <v>2451</v>
      </c>
      <c r="F4906" s="64" t="str">
        <f t="shared" si="608"/>
        <v/>
      </c>
      <c r="G4906" s="64" t="str">
        <f t="shared" si="609"/>
        <v/>
      </c>
      <c r="H4906" s="64" t="str">
        <f t="shared" si="610"/>
        <v/>
      </c>
      <c r="I4906" s="80" t="str">
        <f>IFERROR(VLOOKUP(D4906,Sheet2!A:B,2,0),"")</f>
        <v/>
      </c>
      <c r="J4906" s="64" t="str">
        <f>IFERROR(IF(I4906&lt;&gt;"",VLOOKUP(I4906,Sheet2!B:C,2,0),""),"")</f>
        <v/>
      </c>
      <c r="K4906" s="64" t="str">
        <f>IFERROR( IF(I4906&lt;&gt;"", HLOOKUP(L$2+$A4906,Sheet2!BX:NK,2,0),""),"")</f>
        <v/>
      </c>
      <c r="L4906" t="str">
        <f>IF(OR(HLOOKUP(L$2+$A4906,Sheet2!BX:NK,$B4906,0),HLOOKUP(L$2+$A4906,Sheet2!BX:NK,$B4906,0)&lt;&gt;""),HLOOKUP(L$2+$A4906,Sheet2!BX:NK,$B4906,0),"")</f>
        <v/>
      </c>
      <c r="M4906" t="str">
        <f>IF(OR(HLOOKUP(M$2+$A4906,Sheet2!BY:NL,$B4906,0),HLOOKUP(M$2+$A4906,Sheet2!BY:NL,$B4906,0)&lt;&gt;""),HLOOKUP(M$2+$A4906,Sheet2!BY:NL,$B4906,0),"")</f>
        <v/>
      </c>
      <c r="N4906" t="str">
        <f>IF(OR(HLOOKUP(N$2+$A4906,Sheet2!BZ:NM,$B4906,0),HLOOKUP(N$2+$A4906,Sheet2!BZ:NM,$B4906,0)&lt;&gt;""),HLOOKUP(N$2+$A4906,Sheet2!BZ:NM,$B4906,0),"")</f>
        <v/>
      </c>
      <c r="O4906" t="str">
        <f>IF(OR(HLOOKUP(O$2+$A4906,Sheet2!CA:NN,$B4906,0),HLOOKUP(O$2+$A4906,Sheet2!CA:NN,$B4906,0)&lt;&gt;""),HLOOKUP(O$2+$A4906,Sheet2!CA:NN,$B4906,0),"")</f>
        <v/>
      </c>
      <c r="P4906" t="str">
        <f>IF(OR(HLOOKUP(P$2+$A4906,Sheet2!CB:NO,$B4906,0),HLOOKUP(P$2+$A4906,Sheet2!CB:NO,$B4906,0)&lt;&gt;""),HLOOKUP(P$2+$A4906,Sheet2!CB:NO,$B4906,0),"")</f>
        <v/>
      </c>
      <c r="Q4906" t="str">
        <f>IF(OR(HLOOKUP(Q$2+$A4906,Sheet2!CC:NO,$B4906,0),HLOOKUP(Q$2+$A4906,Sheet2!CC:NO,$B4906,0)&lt;&gt;""),HLOOKUP(Q$2+$A4906,Sheet2!CC:NO,$B4906,0),"")</f>
        <v/>
      </c>
    </row>
    <row r="4907" spans="1:17" x14ac:dyDescent="0.25">
      <c r="A4907" s="64">
        <f t="shared" si="611"/>
        <v>18</v>
      </c>
      <c r="B4907" s="64">
        <f t="shared" si="612"/>
        <v>495</v>
      </c>
      <c r="C4907" s="64">
        <f t="shared" si="613"/>
        <v>4</v>
      </c>
      <c r="D4907" s="64">
        <f t="shared" si="614"/>
        <v>491</v>
      </c>
      <c r="E4907" s="64">
        <f t="shared" si="615"/>
        <v>2451</v>
      </c>
      <c r="F4907" s="64" t="str">
        <f t="shared" si="608"/>
        <v/>
      </c>
      <c r="G4907" s="64" t="str">
        <f t="shared" si="609"/>
        <v/>
      </c>
      <c r="H4907" s="64" t="str">
        <f t="shared" si="610"/>
        <v/>
      </c>
      <c r="I4907" s="80" t="str">
        <f>IFERROR(VLOOKUP(D4907,Sheet2!A:B,2,0),"")</f>
        <v/>
      </c>
      <c r="J4907" s="64" t="str">
        <f>IFERROR(IF(I4907&lt;&gt;"",VLOOKUP(I4907,Sheet2!B:C,2,0),""),"")</f>
        <v/>
      </c>
      <c r="K4907" s="64" t="str">
        <f>IFERROR( IF(I4907&lt;&gt;"", HLOOKUP(L$2+$A4907,Sheet2!BX:NK,2,0),""),"")</f>
        <v/>
      </c>
      <c r="L4907" t="str">
        <f>IF(OR(HLOOKUP(L$2+$A4907,Sheet2!BX:NK,$B4907,0),HLOOKUP(L$2+$A4907,Sheet2!BX:NK,$B4907,0)&lt;&gt;""),HLOOKUP(L$2+$A4907,Sheet2!BX:NK,$B4907,0),"")</f>
        <v/>
      </c>
      <c r="M4907" t="str">
        <f>IF(OR(HLOOKUP(M$2+$A4907,Sheet2!BY:NL,$B4907,0),HLOOKUP(M$2+$A4907,Sheet2!BY:NL,$B4907,0)&lt;&gt;""),HLOOKUP(M$2+$A4907,Sheet2!BY:NL,$B4907,0),"")</f>
        <v/>
      </c>
      <c r="N4907" t="str">
        <f>IF(OR(HLOOKUP(N$2+$A4907,Sheet2!BZ:NM,$B4907,0),HLOOKUP(N$2+$A4907,Sheet2!BZ:NM,$B4907,0)&lt;&gt;""),HLOOKUP(N$2+$A4907,Sheet2!BZ:NM,$B4907,0),"")</f>
        <v/>
      </c>
      <c r="O4907" t="str">
        <f>IF(OR(HLOOKUP(O$2+$A4907,Sheet2!CA:NN,$B4907,0),HLOOKUP(O$2+$A4907,Sheet2!CA:NN,$B4907,0)&lt;&gt;""),HLOOKUP(O$2+$A4907,Sheet2!CA:NN,$B4907,0),"")</f>
        <v/>
      </c>
      <c r="P4907" t="str">
        <f>IF(OR(HLOOKUP(P$2+$A4907,Sheet2!CB:NO,$B4907,0),HLOOKUP(P$2+$A4907,Sheet2!CB:NO,$B4907,0)&lt;&gt;""),HLOOKUP(P$2+$A4907,Sheet2!CB:NO,$B4907,0),"")</f>
        <v/>
      </c>
      <c r="Q4907" t="str">
        <f>IF(OR(HLOOKUP(Q$2+$A4907,Sheet2!CC:NO,$B4907,0),HLOOKUP(Q$2+$A4907,Sheet2!CC:NO,$B4907,0)&lt;&gt;""),HLOOKUP(Q$2+$A4907,Sheet2!CC:NO,$B4907,0),"")</f>
        <v/>
      </c>
    </row>
    <row r="4908" spans="1:17" x14ac:dyDescent="0.25">
      <c r="A4908" s="64">
        <f t="shared" si="611"/>
        <v>24</v>
      </c>
      <c r="B4908" s="64">
        <f t="shared" si="612"/>
        <v>495</v>
      </c>
      <c r="C4908" s="64">
        <f t="shared" si="613"/>
        <v>5</v>
      </c>
      <c r="D4908" s="64">
        <f t="shared" si="614"/>
        <v>491</v>
      </c>
      <c r="E4908" s="64">
        <f t="shared" si="615"/>
        <v>2451</v>
      </c>
      <c r="F4908" s="64" t="str">
        <f t="shared" si="608"/>
        <v/>
      </c>
      <c r="G4908" s="64" t="str">
        <f t="shared" si="609"/>
        <v/>
      </c>
      <c r="H4908" s="64" t="str">
        <f t="shared" si="610"/>
        <v/>
      </c>
      <c r="I4908" s="80" t="str">
        <f>IFERROR(VLOOKUP(D4908,Sheet2!A:B,2,0),"")</f>
        <v/>
      </c>
      <c r="J4908" s="64" t="str">
        <f>IFERROR(IF(I4908&lt;&gt;"",VLOOKUP(I4908,Sheet2!B:C,2,0),""),"")</f>
        <v/>
      </c>
      <c r="K4908" s="64" t="str">
        <f>IFERROR( IF(I4908&lt;&gt;"", HLOOKUP(L$2+$A4908,Sheet2!BX:NK,2,0),""),"")</f>
        <v/>
      </c>
      <c r="L4908" t="str">
        <f>IF(OR(HLOOKUP(L$2+$A4908,Sheet2!BX:NK,$B4908,0),HLOOKUP(L$2+$A4908,Sheet2!BX:NK,$B4908,0)&lt;&gt;""),HLOOKUP(L$2+$A4908,Sheet2!BX:NK,$B4908,0),"")</f>
        <v/>
      </c>
      <c r="M4908" t="str">
        <f>IF(OR(HLOOKUP(M$2+$A4908,Sheet2!BY:NL,$B4908,0),HLOOKUP(M$2+$A4908,Sheet2!BY:NL,$B4908,0)&lt;&gt;""),HLOOKUP(M$2+$A4908,Sheet2!BY:NL,$B4908,0),"")</f>
        <v/>
      </c>
      <c r="N4908" t="str">
        <f>IF(OR(HLOOKUP(N$2+$A4908,Sheet2!BZ:NM,$B4908,0),HLOOKUP(N$2+$A4908,Sheet2!BZ:NM,$B4908,0)&lt;&gt;""),HLOOKUP(N$2+$A4908,Sheet2!BZ:NM,$B4908,0),"")</f>
        <v/>
      </c>
      <c r="O4908" t="str">
        <f>IF(OR(HLOOKUP(O$2+$A4908,Sheet2!CA:NN,$B4908,0),HLOOKUP(O$2+$A4908,Sheet2!CA:NN,$B4908,0)&lt;&gt;""),HLOOKUP(O$2+$A4908,Sheet2!CA:NN,$B4908,0),"")</f>
        <v/>
      </c>
      <c r="P4908" t="str">
        <f>IF(OR(HLOOKUP(P$2+$A4908,Sheet2!CB:NO,$B4908,0),HLOOKUP(P$2+$A4908,Sheet2!CB:NO,$B4908,0)&lt;&gt;""),HLOOKUP(P$2+$A4908,Sheet2!CB:NO,$B4908,0),"")</f>
        <v/>
      </c>
      <c r="Q4908" t="str">
        <f>IF(OR(HLOOKUP(Q$2+$A4908,Sheet2!CC:NO,$B4908,0),HLOOKUP(Q$2+$A4908,Sheet2!CC:NO,$B4908,0)&lt;&gt;""),HLOOKUP(Q$2+$A4908,Sheet2!CC:NO,$B4908,0),"")</f>
        <v/>
      </c>
    </row>
    <row r="4909" spans="1:17" x14ac:dyDescent="0.25">
      <c r="A4909" s="64">
        <f t="shared" si="611"/>
        <v>30</v>
      </c>
      <c r="B4909" s="64">
        <f t="shared" si="612"/>
        <v>495</v>
      </c>
      <c r="C4909" s="64">
        <f t="shared" si="613"/>
        <v>6</v>
      </c>
      <c r="D4909" s="64">
        <f t="shared" si="614"/>
        <v>491</v>
      </c>
      <c r="E4909" s="64">
        <f t="shared" si="615"/>
        <v>2451</v>
      </c>
      <c r="F4909" s="64" t="str">
        <f t="shared" si="608"/>
        <v/>
      </c>
      <c r="G4909" s="64" t="str">
        <f t="shared" si="609"/>
        <v/>
      </c>
      <c r="H4909" s="64" t="str">
        <f t="shared" si="610"/>
        <v/>
      </c>
      <c r="I4909" s="80" t="str">
        <f>IFERROR(VLOOKUP(D4909,Sheet2!A:B,2,0),"")</f>
        <v/>
      </c>
      <c r="J4909" s="64" t="str">
        <f>IFERROR(IF(I4909&lt;&gt;"",VLOOKUP(I4909,Sheet2!B:C,2,0),""),"")</f>
        <v/>
      </c>
      <c r="K4909" s="64" t="str">
        <f>IFERROR( IF(I4909&lt;&gt;"", HLOOKUP(L$2+$A4909,Sheet2!BX:NK,2,0),""),"")</f>
        <v/>
      </c>
      <c r="L4909" t="str">
        <f>IF(OR(HLOOKUP(L$2+$A4909,Sheet2!BX:NK,$B4909,0),HLOOKUP(L$2+$A4909,Sheet2!BX:NK,$B4909,0)&lt;&gt;""),HLOOKUP(L$2+$A4909,Sheet2!BX:NK,$B4909,0),"")</f>
        <v/>
      </c>
      <c r="M4909" t="str">
        <f>IF(OR(HLOOKUP(M$2+$A4909,Sheet2!BY:NL,$B4909,0),HLOOKUP(M$2+$A4909,Sheet2!BY:NL,$B4909,0)&lt;&gt;""),HLOOKUP(M$2+$A4909,Sheet2!BY:NL,$B4909,0),"")</f>
        <v/>
      </c>
      <c r="N4909" t="str">
        <f>IF(OR(HLOOKUP(N$2+$A4909,Sheet2!BZ:NM,$B4909,0),HLOOKUP(N$2+$A4909,Sheet2!BZ:NM,$B4909,0)&lt;&gt;""),HLOOKUP(N$2+$A4909,Sheet2!BZ:NM,$B4909,0),"")</f>
        <v/>
      </c>
      <c r="O4909" t="str">
        <f>IF(OR(HLOOKUP(O$2+$A4909,Sheet2!CA:NN,$B4909,0),HLOOKUP(O$2+$A4909,Sheet2!CA:NN,$B4909,0)&lt;&gt;""),HLOOKUP(O$2+$A4909,Sheet2!CA:NN,$B4909,0),"")</f>
        <v/>
      </c>
      <c r="P4909" t="str">
        <f>IF(OR(HLOOKUP(P$2+$A4909,Sheet2!CB:NO,$B4909,0),HLOOKUP(P$2+$A4909,Sheet2!CB:NO,$B4909,0)&lt;&gt;""),HLOOKUP(P$2+$A4909,Sheet2!CB:NO,$B4909,0),"")</f>
        <v/>
      </c>
      <c r="Q4909" t="str">
        <f>IF(OR(HLOOKUP(Q$2+$A4909,Sheet2!CC:NO,$B4909,0),HLOOKUP(Q$2+$A4909,Sheet2!CC:NO,$B4909,0)&lt;&gt;""),HLOOKUP(Q$2+$A4909,Sheet2!CC:NO,$B4909,0),"")</f>
        <v/>
      </c>
    </row>
    <row r="4910" spans="1:17" x14ac:dyDescent="0.25">
      <c r="A4910" s="64">
        <f t="shared" si="611"/>
        <v>36</v>
      </c>
      <c r="B4910" s="64">
        <f t="shared" si="612"/>
        <v>495</v>
      </c>
      <c r="C4910" s="64">
        <f t="shared" si="613"/>
        <v>7</v>
      </c>
      <c r="D4910" s="64">
        <f t="shared" si="614"/>
        <v>491</v>
      </c>
      <c r="E4910" s="64">
        <f t="shared" si="615"/>
        <v>2451</v>
      </c>
      <c r="F4910" s="64" t="str">
        <f t="shared" si="608"/>
        <v/>
      </c>
      <c r="G4910" s="64" t="str">
        <f t="shared" si="609"/>
        <v/>
      </c>
      <c r="H4910" s="64" t="str">
        <f t="shared" si="610"/>
        <v/>
      </c>
      <c r="I4910" s="80" t="str">
        <f>IFERROR(VLOOKUP(D4910,Sheet2!A:B,2,0),"")</f>
        <v/>
      </c>
      <c r="J4910" s="64" t="str">
        <f>IFERROR(IF(I4910&lt;&gt;"",VLOOKUP(I4910,Sheet2!B:C,2,0),""),"")</f>
        <v/>
      </c>
      <c r="K4910" s="64" t="str">
        <f>IFERROR( IF(I4910&lt;&gt;"", HLOOKUP(L$2+$A4910,Sheet2!BX:NK,2,0),""),"")</f>
        <v/>
      </c>
      <c r="L4910" t="str">
        <f>IF(OR(HLOOKUP(L$2+$A4910,Sheet2!BX:NK,$B4910,0),HLOOKUP(L$2+$A4910,Sheet2!BX:NK,$B4910,0)&lt;&gt;""),HLOOKUP(L$2+$A4910,Sheet2!BX:NK,$B4910,0),"")</f>
        <v/>
      </c>
      <c r="M4910" t="str">
        <f>IF(OR(HLOOKUP(M$2+$A4910,Sheet2!BY:NL,$B4910,0),HLOOKUP(M$2+$A4910,Sheet2!BY:NL,$B4910,0)&lt;&gt;""),HLOOKUP(M$2+$A4910,Sheet2!BY:NL,$B4910,0),"")</f>
        <v/>
      </c>
      <c r="N4910" t="str">
        <f>IF(OR(HLOOKUP(N$2+$A4910,Sheet2!BZ:NM,$B4910,0),HLOOKUP(N$2+$A4910,Sheet2!BZ:NM,$B4910,0)&lt;&gt;""),HLOOKUP(N$2+$A4910,Sheet2!BZ:NM,$B4910,0),"")</f>
        <v/>
      </c>
      <c r="O4910" t="str">
        <f>IF(OR(HLOOKUP(O$2+$A4910,Sheet2!CA:NN,$B4910,0),HLOOKUP(O$2+$A4910,Sheet2!CA:NN,$B4910,0)&lt;&gt;""),HLOOKUP(O$2+$A4910,Sheet2!CA:NN,$B4910,0),"")</f>
        <v/>
      </c>
      <c r="P4910" t="str">
        <f>IF(OR(HLOOKUP(P$2+$A4910,Sheet2!CB:NO,$B4910,0),HLOOKUP(P$2+$A4910,Sheet2!CB:NO,$B4910,0)&lt;&gt;""),HLOOKUP(P$2+$A4910,Sheet2!CB:NO,$B4910,0),"")</f>
        <v/>
      </c>
      <c r="Q4910" t="str">
        <f>IF(OR(HLOOKUP(Q$2+$A4910,Sheet2!CC:NO,$B4910,0),HLOOKUP(Q$2+$A4910,Sheet2!CC:NO,$B4910,0)&lt;&gt;""),HLOOKUP(Q$2+$A4910,Sheet2!CC:NO,$B4910,0),"")</f>
        <v/>
      </c>
    </row>
    <row r="4911" spans="1:17" x14ac:dyDescent="0.25">
      <c r="A4911" s="64">
        <f t="shared" si="611"/>
        <v>42</v>
      </c>
      <c r="B4911" s="64">
        <f t="shared" si="612"/>
        <v>495</v>
      </c>
      <c r="C4911" s="64">
        <f t="shared" si="613"/>
        <v>8</v>
      </c>
      <c r="D4911" s="64">
        <f t="shared" si="614"/>
        <v>491</v>
      </c>
      <c r="E4911" s="64">
        <f t="shared" si="615"/>
        <v>2451</v>
      </c>
      <c r="F4911" s="64" t="str">
        <f t="shared" si="608"/>
        <v/>
      </c>
      <c r="G4911" s="64" t="str">
        <f t="shared" si="609"/>
        <v/>
      </c>
      <c r="H4911" s="64" t="str">
        <f t="shared" si="610"/>
        <v/>
      </c>
      <c r="I4911" s="80" t="str">
        <f>IFERROR(VLOOKUP(D4911,Sheet2!A:B,2,0),"")</f>
        <v/>
      </c>
      <c r="J4911" s="64" t="str">
        <f>IFERROR(IF(I4911&lt;&gt;"",VLOOKUP(I4911,Sheet2!B:C,2,0),""),"")</f>
        <v/>
      </c>
      <c r="K4911" s="64" t="str">
        <f>IFERROR( IF(I4911&lt;&gt;"", HLOOKUP(L$2+$A4911,Sheet2!BX:NK,2,0),""),"")</f>
        <v/>
      </c>
      <c r="L4911" t="str">
        <f>IF(OR(HLOOKUP(L$2+$A4911,Sheet2!BX:NK,$B4911,0),HLOOKUP(L$2+$A4911,Sheet2!BX:NK,$B4911,0)&lt;&gt;""),HLOOKUP(L$2+$A4911,Sheet2!BX:NK,$B4911,0),"")</f>
        <v/>
      </c>
      <c r="M4911" t="str">
        <f>IF(OR(HLOOKUP(M$2+$A4911,Sheet2!BY:NL,$B4911,0),HLOOKUP(M$2+$A4911,Sheet2!BY:NL,$B4911,0)&lt;&gt;""),HLOOKUP(M$2+$A4911,Sheet2!BY:NL,$B4911,0),"")</f>
        <v/>
      </c>
      <c r="N4911" t="str">
        <f>IF(OR(HLOOKUP(N$2+$A4911,Sheet2!BZ:NM,$B4911,0),HLOOKUP(N$2+$A4911,Sheet2!BZ:NM,$B4911,0)&lt;&gt;""),HLOOKUP(N$2+$A4911,Sheet2!BZ:NM,$B4911,0),"")</f>
        <v/>
      </c>
      <c r="O4911" t="str">
        <f>IF(OR(HLOOKUP(O$2+$A4911,Sheet2!CA:NN,$B4911,0),HLOOKUP(O$2+$A4911,Sheet2!CA:NN,$B4911,0)&lt;&gt;""),HLOOKUP(O$2+$A4911,Sheet2!CA:NN,$B4911,0),"")</f>
        <v/>
      </c>
      <c r="P4911" t="str">
        <f>IF(OR(HLOOKUP(P$2+$A4911,Sheet2!CB:NO,$B4911,0),HLOOKUP(P$2+$A4911,Sheet2!CB:NO,$B4911,0)&lt;&gt;""),HLOOKUP(P$2+$A4911,Sheet2!CB:NO,$B4911,0),"")</f>
        <v/>
      </c>
      <c r="Q4911" t="str">
        <f>IF(OR(HLOOKUP(Q$2+$A4911,Sheet2!CC:NO,$B4911,0),HLOOKUP(Q$2+$A4911,Sheet2!CC:NO,$B4911,0)&lt;&gt;""),HLOOKUP(Q$2+$A4911,Sheet2!CC:NO,$B4911,0),"")</f>
        <v/>
      </c>
    </row>
    <row r="4912" spans="1:17" x14ac:dyDescent="0.25">
      <c r="A4912" s="64">
        <f t="shared" si="611"/>
        <v>48</v>
      </c>
      <c r="B4912" s="64">
        <f t="shared" si="612"/>
        <v>495</v>
      </c>
      <c r="C4912" s="64">
        <f t="shared" si="613"/>
        <v>9</v>
      </c>
      <c r="D4912" s="64">
        <f t="shared" si="614"/>
        <v>491</v>
      </c>
      <c r="E4912" s="64">
        <f t="shared" si="615"/>
        <v>2451</v>
      </c>
      <c r="F4912" s="64" t="str">
        <f t="shared" si="608"/>
        <v/>
      </c>
      <c r="G4912" s="64" t="str">
        <f t="shared" si="609"/>
        <v/>
      </c>
      <c r="H4912" s="64" t="str">
        <f t="shared" si="610"/>
        <v/>
      </c>
      <c r="I4912" s="80" t="str">
        <f>IFERROR(VLOOKUP(D4912,Sheet2!A:B,2,0),"")</f>
        <v/>
      </c>
      <c r="J4912" s="64" t="str">
        <f>IFERROR(IF(I4912&lt;&gt;"",VLOOKUP(I4912,Sheet2!B:C,2,0),""),"")</f>
        <v/>
      </c>
      <c r="K4912" s="64" t="str">
        <f>IFERROR( IF(I4912&lt;&gt;"", HLOOKUP(L$2+$A4912,Sheet2!BX:NK,2,0),""),"")</f>
        <v/>
      </c>
      <c r="L4912" t="str">
        <f>IF(OR(HLOOKUP(L$2+$A4912,Sheet2!BX:NK,$B4912,0),HLOOKUP(L$2+$A4912,Sheet2!BX:NK,$B4912,0)&lt;&gt;""),HLOOKUP(L$2+$A4912,Sheet2!BX:NK,$B4912,0),"")</f>
        <v/>
      </c>
      <c r="M4912" t="str">
        <f>IF(OR(HLOOKUP(M$2+$A4912,Sheet2!BY:NL,$B4912,0),HLOOKUP(M$2+$A4912,Sheet2!BY:NL,$B4912,0)&lt;&gt;""),HLOOKUP(M$2+$A4912,Sheet2!BY:NL,$B4912,0),"")</f>
        <v/>
      </c>
      <c r="N4912" t="str">
        <f>IF(OR(HLOOKUP(N$2+$A4912,Sheet2!BZ:NM,$B4912,0),HLOOKUP(N$2+$A4912,Sheet2!BZ:NM,$B4912,0)&lt;&gt;""),HLOOKUP(N$2+$A4912,Sheet2!BZ:NM,$B4912,0),"")</f>
        <v/>
      </c>
      <c r="O4912" t="str">
        <f>IF(OR(HLOOKUP(O$2+$A4912,Sheet2!CA:NN,$B4912,0),HLOOKUP(O$2+$A4912,Sheet2!CA:NN,$B4912,0)&lt;&gt;""),HLOOKUP(O$2+$A4912,Sheet2!CA:NN,$B4912,0),"")</f>
        <v/>
      </c>
      <c r="P4912" t="str">
        <f>IF(OR(HLOOKUP(P$2+$A4912,Sheet2!CB:NO,$B4912,0),HLOOKUP(P$2+$A4912,Sheet2!CB:NO,$B4912,0)&lt;&gt;""),HLOOKUP(P$2+$A4912,Sheet2!CB:NO,$B4912,0),"")</f>
        <v/>
      </c>
      <c r="Q4912" t="str">
        <f>IF(OR(HLOOKUP(Q$2+$A4912,Sheet2!CC:NO,$B4912,0),HLOOKUP(Q$2+$A4912,Sheet2!CC:NO,$B4912,0)&lt;&gt;""),HLOOKUP(Q$2+$A4912,Sheet2!CC:NO,$B4912,0),"")</f>
        <v/>
      </c>
    </row>
    <row r="4913" spans="1:17" x14ac:dyDescent="0.25">
      <c r="A4913" s="64">
        <f t="shared" si="611"/>
        <v>54</v>
      </c>
      <c r="B4913" s="64">
        <f t="shared" si="612"/>
        <v>495</v>
      </c>
      <c r="C4913" s="64">
        <f t="shared" si="613"/>
        <v>10</v>
      </c>
      <c r="D4913" s="64">
        <f t="shared" si="614"/>
        <v>491</v>
      </c>
      <c r="E4913" s="64">
        <f t="shared" si="615"/>
        <v>2451</v>
      </c>
      <c r="F4913" s="64" t="str">
        <f t="shared" si="608"/>
        <v/>
      </c>
      <c r="G4913" s="64" t="str">
        <f t="shared" si="609"/>
        <v/>
      </c>
      <c r="H4913" s="64" t="str">
        <f t="shared" si="610"/>
        <v/>
      </c>
      <c r="I4913" s="80" t="str">
        <f>IFERROR(VLOOKUP(D4913,Sheet2!A:B,2,0),"")</f>
        <v/>
      </c>
      <c r="J4913" s="64" t="str">
        <f>IFERROR(IF(I4913&lt;&gt;"",VLOOKUP(I4913,Sheet2!B:C,2,0),""),"")</f>
        <v/>
      </c>
      <c r="K4913" s="64" t="str">
        <f>IFERROR( IF(I4913&lt;&gt;"", HLOOKUP(L$2+$A4913,Sheet2!BX:NK,2,0),""),"")</f>
        <v/>
      </c>
      <c r="L4913" t="str">
        <f>IF(OR(HLOOKUP(L$2+$A4913,Sheet2!BX:NK,$B4913,0),HLOOKUP(L$2+$A4913,Sheet2!BX:NK,$B4913,0)&lt;&gt;""),HLOOKUP(L$2+$A4913,Sheet2!BX:NK,$B4913,0),"")</f>
        <v/>
      </c>
      <c r="M4913" t="str">
        <f>IF(OR(HLOOKUP(M$2+$A4913,Sheet2!BY:NL,$B4913,0),HLOOKUP(M$2+$A4913,Sheet2!BY:NL,$B4913,0)&lt;&gt;""),HLOOKUP(M$2+$A4913,Sheet2!BY:NL,$B4913,0),"")</f>
        <v/>
      </c>
      <c r="N4913" t="str">
        <f>IF(OR(HLOOKUP(N$2+$A4913,Sheet2!BZ:NM,$B4913,0),HLOOKUP(N$2+$A4913,Sheet2!BZ:NM,$B4913,0)&lt;&gt;""),HLOOKUP(N$2+$A4913,Sheet2!BZ:NM,$B4913,0),"")</f>
        <v/>
      </c>
      <c r="O4913" t="str">
        <f>IF(OR(HLOOKUP(O$2+$A4913,Sheet2!CA:NN,$B4913,0),HLOOKUP(O$2+$A4913,Sheet2!CA:NN,$B4913,0)&lt;&gt;""),HLOOKUP(O$2+$A4913,Sheet2!CA:NN,$B4913,0),"")</f>
        <v/>
      </c>
      <c r="P4913" t="str">
        <f>IF(OR(HLOOKUP(P$2+$A4913,Sheet2!CB:NO,$B4913,0),HLOOKUP(P$2+$A4913,Sheet2!CB:NO,$B4913,0)&lt;&gt;""),HLOOKUP(P$2+$A4913,Sheet2!CB:NO,$B4913,0),"")</f>
        <v/>
      </c>
      <c r="Q4913" t="str">
        <f>IF(OR(HLOOKUP(Q$2+$A4913,Sheet2!CC:NO,$B4913,0),HLOOKUP(Q$2+$A4913,Sheet2!CC:NO,$B4913,0)&lt;&gt;""),HLOOKUP(Q$2+$A4913,Sheet2!CC:NO,$B4913,0),"")</f>
        <v/>
      </c>
    </row>
    <row r="4914" spans="1:17" x14ac:dyDescent="0.25">
      <c r="A4914" s="64">
        <f t="shared" si="611"/>
        <v>0</v>
      </c>
      <c r="B4914" s="64">
        <f t="shared" si="612"/>
        <v>496</v>
      </c>
      <c r="C4914" s="64">
        <f t="shared" si="613"/>
        <v>1</v>
      </c>
      <c r="D4914" s="64">
        <f t="shared" si="614"/>
        <v>492</v>
      </c>
      <c r="E4914" s="64">
        <f t="shared" si="615"/>
        <v>2456</v>
      </c>
      <c r="F4914" s="64" t="str">
        <f t="shared" si="608"/>
        <v/>
      </c>
      <c r="G4914" s="64" t="str">
        <f t="shared" si="609"/>
        <v/>
      </c>
      <c r="H4914" s="64" t="str">
        <f t="shared" si="610"/>
        <v/>
      </c>
      <c r="I4914" s="80" t="str">
        <f>IFERROR(VLOOKUP(D4914,Sheet2!A:B,2,0),"")</f>
        <v/>
      </c>
      <c r="J4914" s="64" t="str">
        <f>IFERROR(IF(I4914&lt;&gt;"",VLOOKUP(I4914,Sheet2!B:C,2,0),""),"")</f>
        <v/>
      </c>
      <c r="K4914" s="64" t="str">
        <f>IFERROR( IF(I4914&lt;&gt;"", HLOOKUP(L$2+$A4914,Sheet2!BX:NK,2,0),""),"")</f>
        <v/>
      </c>
      <c r="L4914" t="str">
        <f>IF(OR(HLOOKUP(L$2+$A4914,Sheet2!BX:NK,$B4914,0),HLOOKUP(L$2+$A4914,Sheet2!BX:NK,$B4914,0)&lt;&gt;""),HLOOKUP(L$2+$A4914,Sheet2!BX:NK,$B4914,0),"")</f>
        <v/>
      </c>
      <c r="M4914" t="str">
        <f>IF(OR(HLOOKUP(M$2+$A4914,Sheet2!BY:NL,$B4914,0),HLOOKUP(M$2+$A4914,Sheet2!BY:NL,$B4914,0)&lt;&gt;""),HLOOKUP(M$2+$A4914,Sheet2!BY:NL,$B4914,0),"")</f>
        <v/>
      </c>
      <c r="N4914" t="str">
        <f>IF(OR(HLOOKUP(N$2+$A4914,Sheet2!BZ:NM,$B4914,0),HLOOKUP(N$2+$A4914,Sheet2!BZ:NM,$B4914,0)&lt;&gt;""),HLOOKUP(N$2+$A4914,Sheet2!BZ:NM,$B4914,0),"")</f>
        <v/>
      </c>
      <c r="O4914" t="str">
        <f>IF(OR(HLOOKUP(O$2+$A4914,Sheet2!CA:NN,$B4914,0),HLOOKUP(O$2+$A4914,Sheet2!CA:NN,$B4914,0)&lt;&gt;""),HLOOKUP(O$2+$A4914,Sheet2!CA:NN,$B4914,0),"")</f>
        <v/>
      </c>
      <c r="P4914" t="str">
        <f>IF(OR(HLOOKUP(P$2+$A4914,Sheet2!CB:NO,$B4914,0),HLOOKUP(P$2+$A4914,Sheet2!CB:NO,$B4914,0)&lt;&gt;""),HLOOKUP(P$2+$A4914,Sheet2!CB:NO,$B4914,0),"")</f>
        <v/>
      </c>
      <c r="Q4914" t="str">
        <f>IF(OR(HLOOKUP(Q$2+$A4914,Sheet2!CC:NO,$B4914,0),HLOOKUP(Q$2+$A4914,Sheet2!CC:NO,$B4914,0)&lt;&gt;""),HLOOKUP(Q$2+$A4914,Sheet2!CC:NO,$B4914,0),"")</f>
        <v/>
      </c>
    </row>
    <row r="4915" spans="1:17" x14ac:dyDescent="0.25">
      <c r="A4915" s="64">
        <f t="shared" si="611"/>
        <v>6</v>
      </c>
      <c r="B4915" s="64">
        <f t="shared" si="612"/>
        <v>496</v>
      </c>
      <c r="C4915" s="64">
        <f t="shared" si="613"/>
        <v>2</v>
      </c>
      <c r="D4915" s="64">
        <f t="shared" si="614"/>
        <v>492</v>
      </c>
      <c r="E4915" s="64">
        <f t="shared" si="615"/>
        <v>2456</v>
      </c>
      <c r="F4915" s="64" t="str">
        <f t="shared" si="608"/>
        <v/>
      </c>
      <c r="G4915" s="64" t="str">
        <f t="shared" si="609"/>
        <v/>
      </c>
      <c r="H4915" s="64" t="str">
        <f t="shared" si="610"/>
        <v/>
      </c>
      <c r="I4915" s="80" t="str">
        <f>IFERROR(VLOOKUP(D4915,Sheet2!A:B,2,0),"")</f>
        <v/>
      </c>
      <c r="J4915" s="64" t="str">
        <f>IFERROR(IF(I4915&lt;&gt;"",VLOOKUP(I4915,Sheet2!B:C,2,0),""),"")</f>
        <v/>
      </c>
      <c r="K4915" s="64" t="str">
        <f>IFERROR( IF(I4915&lt;&gt;"", HLOOKUP(L$2+$A4915,Sheet2!BX:NK,2,0),""),"")</f>
        <v/>
      </c>
      <c r="L4915" t="str">
        <f>IF(OR(HLOOKUP(L$2+$A4915,Sheet2!BX:NK,$B4915,0),HLOOKUP(L$2+$A4915,Sheet2!BX:NK,$B4915,0)&lt;&gt;""),HLOOKUP(L$2+$A4915,Sheet2!BX:NK,$B4915,0),"")</f>
        <v/>
      </c>
      <c r="M4915" t="str">
        <f>IF(OR(HLOOKUP(M$2+$A4915,Sheet2!BY:NL,$B4915,0),HLOOKUP(M$2+$A4915,Sheet2!BY:NL,$B4915,0)&lt;&gt;""),HLOOKUP(M$2+$A4915,Sheet2!BY:NL,$B4915,0),"")</f>
        <v/>
      </c>
      <c r="N4915" t="str">
        <f>IF(OR(HLOOKUP(N$2+$A4915,Sheet2!BZ:NM,$B4915,0),HLOOKUP(N$2+$A4915,Sheet2!BZ:NM,$B4915,0)&lt;&gt;""),HLOOKUP(N$2+$A4915,Sheet2!BZ:NM,$B4915,0),"")</f>
        <v/>
      </c>
      <c r="O4915" t="str">
        <f>IF(OR(HLOOKUP(O$2+$A4915,Sheet2!CA:NN,$B4915,0),HLOOKUP(O$2+$A4915,Sheet2!CA:NN,$B4915,0)&lt;&gt;""),HLOOKUP(O$2+$A4915,Sheet2!CA:NN,$B4915,0),"")</f>
        <v/>
      </c>
      <c r="P4915" t="str">
        <f>IF(OR(HLOOKUP(P$2+$A4915,Sheet2!CB:NO,$B4915,0),HLOOKUP(P$2+$A4915,Sheet2!CB:NO,$B4915,0)&lt;&gt;""),HLOOKUP(P$2+$A4915,Sheet2!CB:NO,$B4915,0),"")</f>
        <v/>
      </c>
      <c r="Q4915" t="str">
        <f>IF(OR(HLOOKUP(Q$2+$A4915,Sheet2!CC:NO,$B4915,0),HLOOKUP(Q$2+$A4915,Sheet2!CC:NO,$B4915,0)&lt;&gt;""),HLOOKUP(Q$2+$A4915,Sheet2!CC:NO,$B4915,0),"")</f>
        <v/>
      </c>
    </row>
    <row r="4916" spans="1:17" x14ac:dyDescent="0.25">
      <c r="A4916" s="64">
        <f t="shared" si="611"/>
        <v>12</v>
      </c>
      <c r="B4916" s="64">
        <f t="shared" si="612"/>
        <v>496</v>
      </c>
      <c r="C4916" s="64">
        <f t="shared" si="613"/>
        <v>3</v>
      </c>
      <c r="D4916" s="64">
        <f t="shared" si="614"/>
        <v>492</v>
      </c>
      <c r="E4916" s="64">
        <f t="shared" si="615"/>
        <v>2456</v>
      </c>
      <c r="F4916" s="64" t="str">
        <f t="shared" si="608"/>
        <v/>
      </c>
      <c r="G4916" s="64" t="str">
        <f t="shared" si="609"/>
        <v/>
      </c>
      <c r="H4916" s="64" t="str">
        <f t="shared" si="610"/>
        <v/>
      </c>
      <c r="I4916" s="80" t="str">
        <f>IFERROR(VLOOKUP(D4916,Sheet2!A:B,2,0),"")</f>
        <v/>
      </c>
      <c r="J4916" s="64" t="str">
        <f>IFERROR(IF(I4916&lt;&gt;"",VLOOKUP(I4916,Sheet2!B:C,2,0),""),"")</f>
        <v/>
      </c>
      <c r="K4916" s="64" t="str">
        <f>IFERROR( IF(I4916&lt;&gt;"", HLOOKUP(L$2+$A4916,Sheet2!BX:NK,2,0),""),"")</f>
        <v/>
      </c>
      <c r="L4916" t="str">
        <f>IF(OR(HLOOKUP(L$2+$A4916,Sheet2!BX:NK,$B4916,0),HLOOKUP(L$2+$A4916,Sheet2!BX:NK,$B4916,0)&lt;&gt;""),HLOOKUP(L$2+$A4916,Sheet2!BX:NK,$B4916,0),"")</f>
        <v/>
      </c>
      <c r="M4916" t="str">
        <f>IF(OR(HLOOKUP(M$2+$A4916,Sheet2!BY:NL,$B4916,0),HLOOKUP(M$2+$A4916,Sheet2!BY:NL,$B4916,0)&lt;&gt;""),HLOOKUP(M$2+$A4916,Sheet2!BY:NL,$B4916,0),"")</f>
        <v/>
      </c>
      <c r="N4916" t="str">
        <f>IF(OR(HLOOKUP(N$2+$A4916,Sheet2!BZ:NM,$B4916,0),HLOOKUP(N$2+$A4916,Sheet2!BZ:NM,$B4916,0)&lt;&gt;""),HLOOKUP(N$2+$A4916,Sheet2!BZ:NM,$B4916,0),"")</f>
        <v/>
      </c>
      <c r="O4916" t="str">
        <f>IF(OR(HLOOKUP(O$2+$A4916,Sheet2!CA:NN,$B4916,0),HLOOKUP(O$2+$A4916,Sheet2!CA:NN,$B4916,0)&lt;&gt;""),HLOOKUP(O$2+$A4916,Sheet2!CA:NN,$B4916,0),"")</f>
        <v/>
      </c>
      <c r="P4916" t="str">
        <f>IF(OR(HLOOKUP(P$2+$A4916,Sheet2!CB:NO,$B4916,0),HLOOKUP(P$2+$A4916,Sheet2!CB:NO,$B4916,0)&lt;&gt;""),HLOOKUP(P$2+$A4916,Sheet2!CB:NO,$B4916,0),"")</f>
        <v/>
      </c>
      <c r="Q4916" t="str">
        <f>IF(OR(HLOOKUP(Q$2+$A4916,Sheet2!CC:NO,$B4916,0),HLOOKUP(Q$2+$A4916,Sheet2!CC:NO,$B4916,0)&lt;&gt;""),HLOOKUP(Q$2+$A4916,Sheet2!CC:NO,$B4916,0),"")</f>
        <v/>
      </c>
    </row>
    <row r="4917" spans="1:17" x14ac:dyDescent="0.25">
      <c r="A4917" s="64">
        <f t="shared" si="611"/>
        <v>18</v>
      </c>
      <c r="B4917" s="64">
        <f t="shared" si="612"/>
        <v>496</v>
      </c>
      <c r="C4917" s="64">
        <f t="shared" si="613"/>
        <v>4</v>
      </c>
      <c r="D4917" s="64">
        <f t="shared" si="614"/>
        <v>492</v>
      </c>
      <c r="E4917" s="64">
        <f t="shared" si="615"/>
        <v>2456</v>
      </c>
      <c r="F4917" s="64" t="str">
        <f t="shared" si="608"/>
        <v/>
      </c>
      <c r="G4917" s="64" t="str">
        <f t="shared" si="609"/>
        <v/>
      </c>
      <c r="H4917" s="64" t="str">
        <f t="shared" si="610"/>
        <v/>
      </c>
      <c r="I4917" s="80" t="str">
        <f>IFERROR(VLOOKUP(D4917,Sheet2!A:B,2,0),"")</f>
        <v/>
      </c>
      <c r="J4917" s="64" t="str">
        <f>IFERROR(IF(I4917&lt;&gt;"",VLOOKUP(I4917,Sheet2!B:C,2,0),""),"")</f>
        <v/>
      </c>
      <c r="K4917" s="64" t="str">
        <f>IFERROR( IF(I4917&lt;&gt;"", HLOOKUP(L$2+$A4917,Sheet2!BX:NK,2,0),""),"")</f>
        <v/>
      </c>
      <c r="L4917" t="str">
        <f>IF(OR(HLOOKUP(L$2+$A4917,Sheet2!BX:NK,$B4917,0),HLOOKUP(L$2+$A4917,Sheet2!BX:NK,$B4917,0)&lt;&gt;""),HLOOKUP(L$2+$A4917,Sheet2!BX:NK,$B4917,0),"")</f>
        <v/>
      </c>
      <c r="M4917" t="str">
        <f>IF(OR(HLOOKUP(M$2+$A4917,Sheet2!BY:NL,$B4917,0),HLOOKUP(M$2+$A4917,Sheet2!BY:NL,$B4917,0)&lt;&gt;""),HLOOKUP(M$2+$A4917,Sheet2!BY:NL,$B4917,0),"")</f>
        <v/>
      </c>
      <c r="N4917" t="str">
        <f>IF(OR(HLOOKUP(N$2+$A4917,Sheet2!BZ:NM,$B4917,0),HLOOKUP(N$2+$A4917,Sheet2!BZ:NM,$B4917,0)&lt;&gt;""),HLOOKUP(N$2+$A4917,Sheet2!BZ:NM,$B4917,0),"")</f>
        <v/>
      </c>
      <c r="O4917" t="str">
        <f>IF(OR(HLOOKUP(O$2+$A4917,Sheet2!CA:NN,$B4917,0),HLOOKUP(O$2+$A4917,Sheet2!CA:NN,$B4917,0)&lt;&gt;""),HLOOKUP(O$2+$A4917,Sheet2!CA:NN,$B4917,0),"")</f>
        <v/>
      </c>
      <c r="P4917" t="str">
        <f>IF(OR(HLOOKUP(P$2+$A4917,Sheet2!CB:NO,$B4917,0),HLOOKUP(P$2+$A4917,Sheet2!CB:NO,$B4917,0)&lt;&gt;""),HLOOKUP(P$2+$A4917,Sheet2!CB:NO,$B4917,0),"")</f>
        <v/>
      </c>
      <c r="Q4917" t="str">
        <f>IF(OR(HLOOKUP(Q$2+$A4917,Sheet2!CC:NO,$B4917,0),HLOOKUP(Q$2+$A4917,Sheet2!CC:NO,$B4917,0)&lt;&gt;""),HLOOKUP(Q$2+$A4917,Sheet2!CC:NO,$B4917,0),"")</f>
        <v/>
      </c>
    </row>
    <row r="4918" spans="1:17" x14ac:dyDescent="0.25">
      <c r="A4918" s="64">
        <f t="shared" si="611"/>
        <v>24</v>
      </c>
      <c r="B4918" s="64">
        <f t="shared" si="612"/>
        <v>496</v>
      </c>
      <c r="C4918" s="64">
        <f t="shared" si="613"/>
        <v>5</v>
      </c>
      <c r="D4918" s="64">
        <f t="shared" si="614"/>
        <v>492</v>
      </c>
      <c r="E4918" s="64">
        <f t="shared" si="615"/>
        <v>2456</v>
      </c>
      <c r="F4918" s="64" t="str">
        <f t="shared" si="608"/>
        <v/>
      </c>
      <c r="G4918" s="64" t="str">
        <f t="shared" si="609"/>
        <v/>
      </c>
      <c r="H4918" s="64" t="str">
        <f t="shared" si="610"/>
        <v/>
      </c>
      <c r="I4918" s="80" t="str">
        <f>IFERROR(VLOOKUP(D4918,Sheet2!A:B,2,0),"")</f>
        <v/>
      </c>
      <c r="J4918" s="64" t="str">
        <f>IFERROR(IF(I4918&lt;&gt;"",VLOOKUP(I4918,Sheet2!B:C,2,0),""),"")</f>
        <v/>
      </c>
      <c r="K4918" s="64" t="str">
        <f>IFERROR( IF(I4918&lt;&gt;"", HLOOKUP(L$2+$A4918,Sheet2!BX:NK,2,0),""),"")</f>
        <v/>
      </c>
      <c r="L4918" t="str">
        <f>IF(OR(HLOOKUP(L$2+$A4918,Sheet2!BX:NK,$B4918,0),HLOOKUP(L$2+$A4918,Sheet2!BX:NK,$B4918,0)&lt;&gt;""),HLOOKUP(L$2+$A4918,Sheet2!BX:NK,$B4918,0),"")</f>
        <v/>
      </c>
      <c r="M4918" t="str">
        <f>IF(OR(HLOOKUP(M$2+$A4918,Sheet2!BY:NL,$B4918,0),HLOOKUP(M$2+$A4918,Sheet2!BY:NL,$B4918,0)&lt;&gt;""),HLOOKUP(M$2+$A4918,Sheet2!BY:NL,$B4918,0),"")</f>
        <v/>
      </c>
      <c r="N4918" t="str">
        <f>IF(OR(HLOOKUP(N$2+$A4918,Sheet2!BZ:NM,$B4918,0),HLOOKUP(N$2+$A4918,Sheet2!BZ:NM,$B4918,0)&lt;&gt;""),HLOOKUP(N$2+$A4918,Sheet2!BZ:NM,$B4918,0),"")</f>
        <v/>
      </c>
      <c r="O4918" t="str">
        <f>IF(OR(HLOOKUP(O$2+$A4918,Sheet2!CA:NN,$B4918,0),HLOOKUP(O$2+$A4918,Sheet2!CA:NN,$B4918,0)&lt;&gt;""),HLOOKUP(O$2+$A4918,Sheet2!CA:NN,$B4918,0),"")</f>
        <v/>
      </c>
      <c r="P4918" t="str">
        <f>IF(OR(HLOOKUP(P$2+$A4918,Sheet2!CB:NO,$B4918,0),HLOOKUP(P$2+$A4918,Sheet2!CB:NO,$B4918,0)&lt;&gt;""),HLOOKUP(P$2+$A4918,Sheet2!CB:NO,$B4918,0),"")</f>
        <v/>
      </c>
      <c r="Q4918" t="str">
        <f>IF(OR(HLOOKUP(Q$2+$A4918,Sheet2!CC:NO,$B4918,0),HLOOKUP(Q$2+$A4918,Sheet2!CC:NO,$B4918,0)&lt;&gt;""),HLOOKUP(Q$2+$A4918,Sheet2!CC:NO,$B4918,0),"")</f>
        <v/>
      </c>
    </row>
    <row r="4919" spans="1:17" x14ac:dyDescent="0.25">
      <c r="A4919" s="64">
        <f t="shared" si="611"/>
        <v>30</v>
      </c>
      <c r="B4919" s="64">
        <f t="shared" si="612"/>
        <v>496</v>
      </c>
      <c r="C4919" s="64">
        <f t="shared" si="613"/>
        <v>6</v>
      </c>
      <c r="D4919" s="64">
        <f t="shared" si="614"/>
        <v>492</v>
      </c>
      <c r="E4919" s="64">
        <f t="shared" si="615"/>
        <v>2456</v>
      </c>
      <c r="F4919" s="64" t="str">
        <f t="shared" si="608"/>
        <v/>
      </c>
      <c r="G4919" s="64" t="str">
        <f t="shared" si="609"/>
        <v/>
      </c>
      <c r="H4919" s="64" t="str">
        <f t="shared" si="610"/>
        <v/>
      </c>
      <c r="I4919" s="80" t="str">
        <f>IFERROR(VLOOKUP(D4919,Sheet2!A:B,2,0),"")</f>
        <v/>
      </c>
      <c r="J4919" s="64" t="str">
        <f>IFERROR(IF(I4919&lt;&gt;"",VLOOKUP(I4919,Sheet2!B:C,2,0),""),"")</f>
        <v/>
      </c>
      <c r="K4919" s="64" t="str">
        <f>IFERROR( IF(I4919&lt;&gt;"", HLOOKUP(L$2+$A4919,Sheet2!BX:NK,2,0),""),"")</f>
        <v/>
      </c>
      <c r="L4919" t="str">
        <f>IF(OR(HLOOKUP(L$2+$A4919,Sheet2!BX:NK,$B4919,0),HLOOKUP(L$2+$A4919,Sheet2!BX:NK,$B4919,0)&lt;&gt;""),HLOOKUP(L$2+$A4919,Sheet2!BX:NK,$B4919,0),"")</f>
        <v/>
      </c>
      <c r="M4919" t="str">
        <f>IF(OR(HLOOKUP(M$2+$A4919,Sheet2!BY:NL,$B4919,0),HLOOKUP(M$2+$A4919,Sheet2!BY:NL,$B4919,0)&lt;&gt;""),HLOOKUP(M$2+$A4919,Sheet2!BY:NL,$B4919,0),"")</f>
        <v/>
      </c>
      <c r="N4919" t="str">
        <f>IF(OR(HLOOKUP(N$2+$A4919,Sheet2!BZ:NM,$B4919,0),HLOOKUP(N$2+$A4919,Sheet2!BZ:NM,$B4919,0)&lt;&gt;""),HLOOKUP(N$2+$A4919,Sheet2!BZ:NM,$B4919,0),"")</f>
        <v/>
      </c>
      <c r="O4919" t="str">
        <f>IF(OR(HLOOKUP(O$2+$A4919,Sheet2!CA:NN,$B4919,0),HLOOKUP(O$2+$A4919,Sheet2!CA:NN,$B4919,0)&lt;&gt;""),HLOOKUP(O$2+$A4919,Sheet2!CA:NN,$B4919,0),"")</f>
        <v/>
      </c>
      <c r="P4919" t="str">
        <f>IF(OR(HLOOKUP(P$2+$A4919,Sheet2!CB:NO,$B4919,0),HLOOKUP(P$2+$A4919,Sheet2!CB:NO,$B4919,0)&lt;&gt;""),HLOOKUP(P$2+$A4919,Sheet2!CB:NO,$B4919,0),"")</f>
        <v/>
      </c>
      <c r="Q4919" t="str">
        <f>IF(OR(HLOOKUP(Q$2+$A4919,Sheet2!CC:NO,$B4919,0),HLOOKUP(Q$2+$A4919,Sheet2!CC:NO,$B4919,0)&lt;&gt;""),HLOOKUP(Q$2+$A4919,Sheet2!CC:NO,$B4919,0),"")</f>
        <v/>
      </c>
    </row>
    <row r="4920" spans="1:17" x14ac:dyDescent="0.25">
      <c r="A4920" s="64">
        <f t="shared" si="611"/>
        <v>36</v>
      </c>
      <c r="B4920" s="64">
        <f t="shared" si="612"/>
        <v>496</v>
      </c>
      <c r="C4920" s="64">
        <f t="shared" si="613"/>
        <v>7</v>
      </c>
      <c r="D4920" s="64">
        <f t="shared" si="614"/>
        <v>492</v>
      </c>
      <c r="E4920" s="64">
        <f t="shared" si="615"/>
        <v>2456</v>
      </c>
      <c r="F4920" s="64" t="str">
        <f t="shared" si="608"/>
        <v/>
      </c>
      <c r="G4920" s="64" t="str">
        <f t="shared" si="609"/>
        <v/>
      </c>
      <c r="H4920" s="64" t="str">
        <f t="shared" si="610"/>
        <v/>
      </c>
      <c r="I4920" s="80" t="str">
        <f>IFERROR(VLOOKUP(D4920,Sheet2!A:B,2,0),"")</f>
        <v/>
      </c>
      <c r="J4920" s="64" t="str">
        <f>IFERROR(IF(I4920&lt;&gt;"",VLOOKUP(I4920,Sheet2!B:C,2,0),""),"")</f>
        <v/>
      </c>
      <c r="K4920" s="64" t="str">
        <f>IFERROR( IF(I4920&lt;&gt;"", HLOOKUP(L$2+$A4920,Sheet2!BX:NK,2,0),""),"")</f>
        <v/>
      </c>
      <c r="L4920" t="str">
        <f>IF(OR(HLOOKUP(L$2+$A4920,Sheet2!BX:NK,$B4920,0),HLOOKUP(L$2+$A4920,Sheet2!BX:NK,$B4920,0)&lt;&gt;""),HLOOKUP(L$2+$A4920,Sheet2!BX:NK,$B4920,0),"")</f>
        <v/>
      </c>
      <c r="M4920" t="str">
        <f>IF(OR(HLOOKUP(M$2+$A4920,Sheet2!BY:NL,$B4920,0),HLOOKUP(M$2+$A4920,Sheet2!BY:NL,$B4920,0)&lt;&gt;""),HLOOKUP(M$2+$A4920,Sheet2!BY:NL,$B4920,0),"")</f>
        <v/>
      </c>
      <c r="N4920" t="str">
        <f>IF(OR(HLOOKUP(N$2+$A4920,Sheet2!BZ:NM,$B4920,0),HLOOKUP(N$2+$A4920,Sheet2!BZ:NM,$B4920,0)&lt;&gt;""),HLOOKUP(N$2+$A4920,Sheet2!BZ:NM,$B4920,0),"")</f>
        <v/>
      </c>
      <c r="O4920" t="str">
        <f>IF(OR(HLOOKUP(O$2+$A4920,Sheet2!CA:NN,$B4920,0),HLOOKUP(O$2+$A4920,Sheet2!CA:NN,$B4920,0)&lt;&gt;""),HLOOKUP(O$2+$A4920,Sheet2!CA:NN,$B4920,0),"")</f>
        <v/>
      </c>
      <c r="P4920" t="str">
        <f>IF(OR(HLOOKUP(P$2+$A4920,Sheet2!CB:NO,$B4920,0),HLOOKUP(P$2+$A4920,Sheet2!CB:NO,$B4920,0)&lt;&gt;""),HLOOKUP(P$2+$A4920,Sheet2!CB:NO,$B4920,0),"")</f>
        <v/>
      </c>
      <c r="Q4920" t="str">
        <f>IF(OR(HLOOKUP(Q$2+$A4920,Sheet2!CC:NO,$B4920,0),HLOOKUP(Q$2+$A4920,Sheet2!CC:NO,$B4920,0)&lt;&gt;""),HLOOKUP(Q$2+$A4920,Sheet2!CC:NO,$B4920,0),"")</f>
        <v/>
      </c>
    </row>
    <row r="4921" spans="1:17" x14ac:dyDescent="0.25">
      <c r="A4921" s="64">
        <f t="shared" si="611"/>
        <v>42</v>
      </c>
      <c r="B4921" s="64">
        <f t="shared" si="612"/>
        <v>496</v>
      </c>
      <c r="C4921" s="64">
        <f t="shared" si="613"/>
        <v>8</v>
      </c>
      <c r="D4921" s="64">
        <f t="shared" si="614"/>
        <v>492</v>
      </c>
      <c r="E4921" s="64">
        <f t="shared" si="615"/>
        <v>2456</v>
      </c>
      <c r="F4921" s="64" t="str">
        <f t="shared" si="608"/>
        <v/>
      </c>
      <c r="G4921" s="64" t="str">
        <f t="shared" si="609"/>
        <v/>
      </c>
      <c r="H4921" s="64" t="str">
        <f t="shared" si="610"/>
        <v/>
      </c>
      <c r="I4921" s="80" t="str">
        <f>IFERROR(VLOOKUP(D4921,Sheet2!A:B,2,0),"")</f>
        <v/>
      </c>
      <c r="J4921" s="64" t="str">
        <f>IFERROR(IF(I4921&lt;&gt;"",VLOOKUP(I4921,Sheet2!B:C,2,0),""),"")</f>
        <v/>
      </c>
      <c r="K4921" s="64" t="str">
        <f>IFERROR( IF(I4921&lt;&gt;"", HLOOKUP(L$2+$A4921,Sheet2!BX:NK,2,0),""),"")</f>
        <v/>
      </c>
      <c r="L4921" t="str">
        <f>IF(OR(HLOOKUP(L$2+$A4921,Sheet2!BX:NK,$B4921,0),HLOOKUP(L$2+$A4921,Sheet2!BX:NK,$B4921,0)&lt;&gt;""),HLOOKUP(L$2+$A4921,Sheet2!BX:NK,$B4921,0),"")</f>
        <v/>
      </c>
      <c r="M4921" t="str">
        <f>IF(OR(HLOOKUP(M$2+$A4921,Sheet2!BY:NL,$B4921,0),HLOOKUP(M$2+$A4921,Sheet2!BY:NL,$B4921,0)&lt;&gt;""),HLOOKUP(M$2+$A4921,Sheet2!BY:NL,$B4921,0),"")</f>
        <v/>
      </c>
      <c r="N4921" t="str">
        <f>IF(OR(HLOOKUP(N$2+$A4921,Sheet2!BZ:NM,$B4921,0),HLOOKUP(N$2+$A4921,Sheet2!BZ:NM,$B4921,0)&lt;&gt;""),HLOOKUP(N$2+$A4921,Sheet2!BZ:NM,$B4921,0),"")</f>
        <v/>
      </c>
      <c r="O4921" t="str">
        <f>IF(OR(HLOOKUP(O$2+$A4921,Sheet2!CA:NN,$B4921,0),HLOOKUP(O$2+$A4921,Sheet2!CA:NN,$B4921,0)&lt;&gt;""),HLOOKUP(O$2+$A4921,Sheet2!CA:NN,$B4921,0),"")</f>
        <v/>
      </c>
      <c r="P4921" t="str">
        <f>IF(OR(HLOOKUP(P$2+$A4921,Sheet2!CB:NO,$B4921,0),HLOOKUP(P$2+$A4921,Sheet2!CB:NO,$B4921,0)&lt;&gt;""),HLOOKUP(P$2+$A4921,Sheet2!CB:NO,$B4921,0),"")</f>
        <v/>
      </c>
      <c r="Q4921" t="str">
        <f>IF(OR(HLOOKUP(Q$2+$A4921,Sheet2!CC:NO,$B4921,0),HLOOKUP(Q$2+$A4921,Sheet2!CC:NO,$B4921,0)&lt;&gt;""),HLOOKUP(Q$2+$A4921,Sheet2!CC:NO,$B4921,0),"")</f>
        <v/>
      </c>
    </row>
    <row r="4922" spans="1:17" x14ac:dyDescent="0.25">
      <c r="A4922" s="64">
        <f t="shared" si="611"/>
        <v>48</v>
      </c>
      <c r="B4922" s="64">
        <f t="shared" si="612"/>
        <v>496</v>
      </c>
      <c r="C4922" s="64">
        <f t="shared" si="613"/>
        <v>9</v>
      </c>
      <c r="D4922" s="64">
        <f t="shared" si="614"/>
        <v>492</v>
      </c>
      <c r="E4922" s="64">
        <f t="shared" si="615"/>
        <v>2456</v>
      </c>
      <c r="F4922" s="64" t="str">
        <f t="shared" si="608"/>
        <v/>
      </c>
      <c r="G4922" s="64" t="str">
        <f t="shared" si="609"/>
        <v/>
      </c>
      <c r="H4922" s="64" t="str">
        <f t="shared" si="610"/>
        <v/>
      </c>
      <c r="I4922" s="80" t="str">
        <f>IFERROR(VLOOKUP(D4922,Sheet2!A:B,2,0),"")</f>
        <v/>
      </c>
      <c r="J4922" s="64" t="str">
        <f>IFERROR(IF(I4922&lt;&gt;"",VLOOKUP(I4922,Sheet2!B:C,2,0),""),"")</f>
        <v/>
      </c>
      <c r="K4922" s="64" t="str">
        <f>IFERROR( IF(I4922&lt;&gt;"", HLOOKUP(L$2+$A4922,Sheet2!BX:NK,2,0),""),"")</f>
        <v/>
      </c>
      <c r="L4922" t="str">
        <f>IF(OR(HLOOKUP(L$2+$A4922,Sheet2!BX:NK,$B4922,0),HLOOKUP(L$2+$A4922,Sheet2!BX:NK,$B4922,0)&lt;&gt;""),HLOOKUP(L$2+$A4922,Sheet2!BX:NK,$B4922,0),"")</f>
        <v/>
      </c>
      <c r="M4922" t="str">
        <f>IF(OR(HLOOKUP(M$2+$A4922,Sheet2!BY:NL,$B4922,0),HLOOKUP(M$2+$A4922,Sheet2!BY:NL,$B4922,0)&lt;&gt;""),HLOOKUP(M$2+$A4922,Sheet2!BY:NL,$B4922,0),"")</f>
        <v/>
      </c>
      <c r="N4922" t="str">
        <f>IF(OR(HLOOKUP(N$2+$A4922,Sheet2!BZ:NM,$B4922,0),HLOOKUP(N$2+$A4922,Sheet2!BZ:NM,$B4922,0)&lt;&gt;""),HLOOKUP(N$2+$A4922,Sheet2!BZ:NM,$B4922,0),"")</f>
        <v/>
      </c>
      <c r="O4922" t="str">
        <f>IF(OR(HLOOKUP(O$2+$A4922,Sheet2!CA:NN,$B4922,0),HLOOKUP(O$2+$A4922,Sheet2!CA:NN,$B4922,0)&lt;&gt;""),HLOOKUP(O$2+$A4922,Sheet2!CA:NN,$B4922,0),"")</f>
        <v/>
      </c>
      <c r="P4922" t="str">
        <f>IF(OR(HLOOKUP(P$2+$A4922,Sheet2!CB:NO,$B4922,0),HLOOKUP(P$2+$A4922,Sheet2!CB:NO,$B4922,0)&lt;&gt;""),HLOOKUP(P$2+$A4922,Sheet2!CB:NO,$B4922,0),"")</f>
        <v/>
      </c>
      <c r="Q4922" t="str">
        <f>IF(OR(HLOOKUP(Q$2+$A4922,Sheet2!CC:NO,$B4922,0),HLOOKUP(Q$2+$A4922,Sheet2!CC:NO,$B4922,0)&lt;&gt;""),HLOOKUP(Q$2+$A4922,Sheet2!CC:NO,$B4922,0),"")</f>
        <v/>
      </c>
    </row>
    <row r="4923" spans="1:17" x14ac:dyDescent="0.25">
      <c r="A4923" s="64">
        <f t="shared" si="611"/>
        <v>54</v>
      </c>
      <c r="B4923" s="64">
        <f t="shared" si="612"/>
        <v>496</v>
      </c>
      <c r="C4923" s="64">
        <f t="shared" si="613"/>
        <v>10</v>
      </c>
      <c r="D4923" s="64">
        <f t="shared" si="614"/>
        <v>492</v>
      </c>
      <c r="E4923" s="64">
        <f t="shared" si="615"/>
        <v>2456</v>
      </c>
      <c r="F4923" s="64" t="str">
        <f t="shared" si="608"/>
        <v/>
      </c>
      <c r="G4923" s="64" t="str">
        <f t="shared" si="609"/>
        <v/>
      </c>
      <c r="H4923" s="64" t="str">
        <f t="shared" si="610"/>
        <v/>
      </c>
      <c r="I4923" s="80" t="str">
        <f>IFERROR(VLOOKUP(D4923,Sheet2!A:B,2,0),"")</f>
        <v/>
      </c>
      <c r="J4923" s="64" t="str">
        <f>IFERROR(IF(I4923&lt;&gt;"",VLOOKUP(I4923,Sheet2!B:C,2,0),""),"")</f>
        <v/>
      </c>
      <c r="K4923" s="64" t="str">
        <f>IFERROR( IF(I4923&lt;&gt;"", HLOOKUP(L$2+$A4923,Sheet2!BX:NK,2,0),""),"")</f>
        <v/>
      </c>
      <c r="L4923" t="str">
        <f>IF(OR(HLOOKUP(L$2+$A4923,Sheet2!BX:NK,$B4923,0),HLOOKUP(L$2+$A4923,Sheet2!BX:NK,$B4923,0)&lt;&gt;""),HLOOKUP(L$2+$A4923,Sheet2!BX:NK,$B4923,0),"")</f>
        <v/>
      </c>
      <c r="M4923" t="str">
        <f>IF(OR(HLOOKUP(M$2+$A4923,Sheet2!BY:NL,$B4923,0),HLOOKUP(M$2+$A4923,Sheet2!BY:NL,$B4923,0)&lt;&gt;""),HLOOKUP(M$2+$A4923,Sheet2!BY:NL,$B4923,0),"")</f>
        <v/>
      </c>
      <c r="N4923" t="str">
        <f>IF(OR(HLOOKUP(N$2+$A4923,Sheet2!BZ:NM,$B4923,0),HLOOKUP(N$2+$A4923,Sheet2!BZ:NM,$B4923,0)&lt;&gt;""),HLOOKUP(N$2+$A4923,Sheet2!BZ:NM,$B4923,0),"")</f>
        <v/>
      </c>
      <c r="O4923" t="str">
        <f>IF(OR(HLOOKUP(O$2+$A4923,Sheet2!CA:NN,$B4923,0),HLOOKUP(O$2+$A4923,Sheet2!CA:NN,$B4923,0)&lt;&gt;""),HLOOKUP(O$2+$A4923,Sheet2!CA:NN,$B4923,0),"")</f>
        <v/>
      </c>
      <c r="P4923" t="str">
        <f>IF(OR(HLOOKUP(P$2+$A4923,Sheet2!CB:NO,$B4923,0),HLOOKUP(P$2+$A4923,Sheet2!CB:NO,$B4923,0)&lt;&gt;""),HLOOKUP(P$2+$A4923,Sheet2!CB:NO,$B4923,0),"")</f>
        <v/>
      </c>
      <c r="Q4923" t="str">
        <f>IF(OR(HLOOKUP(Q$2+$A4923,Sheet2!CC:NO,$B4923,0),HLOOKUP(Q$2+$A4923,Sheet2!CC:NO,$B4923,0)&lt;&gt;""),HLOOKUP(Q$2+$A4923,Sheet2!CC:NO,$B4923,0),"")</f>
        <v/>
      </c>
    </row>
    <row r="4924" spans="1:17" x14ac:dyDescent="0.25">
      <c r="A4924" s="64">
        <f t="shared" si="611"/>
        <v>0</v>
      </c>
      <c r="B4924" s="64">
        <f t="shared" si="612"/>
        <v>497</v>
      </c>
      <c r="C4924" s="64">
        <f t="shared" si="613"/>
        <v>1</v>
      </c>
      <c r="D4924" s="64">
        <f t="shared" si="614"/>
        <v>493</v>
      </c>
      <c r="E4924" s="64">
        <f t="shared" si="615"/>
        <v>2461</v>
      </c>
      <c r="F4924" s="64" t="str">
        <f t="shared" si="608"/>
        <v/>
      </c>
      <c r="G4924" s="64" t="str">
        <f t="shared" si="609"/>
        <v/>
      </c>
      <c r="H4924" s="64" t="str">
        <f t="shared" si="610"/>
        <v/>
      </c>
      <c r="I4924" s="80" t="str">
        <f>IFERROR(VLOOKUP(D4924,Sheet2!A:B,2,0),"")</f>
        <v/>
      </c>
      <c r="J4924" s="64" t="str">
        <f>IFERROR(IF(I4924&lt;&gt;"",VLOOKUP(I4924,Sheet2!B:C,2,0),""),"")</f>
        <v/>
      </c>
      <c r="K4924" s="64" t="str">
        <f>IFERROR( IF(I4924&lt;&gt;"", HLOOKUP(L$2+$A4924,Sheet2!BX:NK,2,0),""),"")</f>
        <v/>
      </c>
      <c r="L4924" t="str">
        <f>IF(OR(HLOOKUP(L$2+$A4924,Sheet2!BX:NK,$B4924,0),HLOOKUP(L$2+$A4924,Sheet2!BX:NK,$B4924,0)&lt;&gt;""),HLOOKUP(L$2+$A4924,Sheet2!BX:NK,$B4924,0),"")</f>
        <v/>
      </c>
      <c r="M4924" t="str">
        <f>IF(OR(HLOOKUP(M$2+$A4924,Sheet2!BY:NL,$B4924,0),HLOOKUP(M$2+$A4924,Sheet2!BY:NL,$B4924,0)&lt;&gt;""),HLOOKUP(M$2+$A4924,Sheet2!BY:NL,$B4924,0),"")</f>
        <v/>
      </c>
      <c r="N4924" t="str">
        <f>IF(OR(HLOOKUP(N$2+$A4924,Sheet2!BZ:NM,$B4924,0),HLOOKUP(N$2+$A4924,Sheet2!BZ:NM,$B4924,0)&lt;&gt;""),HLOOKUP(N$2+$A4924,Sheet2!BZ:NM,$B4924,0),"")</f>
        <v/>
      </c>
      <c r="O4924" t="str">
        <f>IF(OR(HLOOKUP(O$2+$A4924,Sheet2!CA:NN,$B4924,0),HLOOKUP(O$2+$A4924,Sheet2!CA:NN,$B4924,0)&lt;&gt;""),HLOOKUP(O$2+$A4924,Sheet2!CA:NN,$B4924,0),"")</f>
        <v/>
      </c>
      <c r="P4924" t="str">
        <f>IF(OR(HLOOKUP(P$2+$A4924,Sheet2!CB:NO,$B4924,0),HLOOKUP(P$2+$A4924,Sheet2!CB:NO,$B4924,0)&lt;&gt;""),HLOOKUP(P$2+$A4924,Sheet2!CB:NO,$B4924,0),"")</f>
        <v/>
      </c>
      <c r="Q4924" t="str">
        <f>IF(OR(HLOOKUP(Q$2+$A4924,Sheet2!CC:NO,$B4924,0),HLOOKUP(Q$2+$A4924,Sheet2!CC:NO,$B4924,0)&lt;&gt;""),HLOOKUP(Q$2+$A4924,Sheet2!CC:NO,$B4924,0),"")</f>
        <v/>
      </c>
    </row>
    <row r="4925" spans="1:17" x14ac:dyDescent="0.25">
      <c r="A4925" s="64">
        <f t="shared" si="611"/>
        <v>6</v>
      </c>
      <c r="B4925" s="64">
        <f t="shared" si="612"/>
        <v>497</v>
      </c>
      <c r="C4925" s="64">
        <f t="shared" si="613"/>
        <v>2</v>
      </c>
      <c r="D4925" s="64">
        <f t="shared" si="614"/>
        <v>493</v>
      </c>
      <c r="E4925" s="64">
        <f t="shared" si="615"/>
        <v>2461</v>
      </c>
      <c r="F4925" s="64" t="str">
        <f t="shared" si="608"/>
        <v/>
      </c>
      <c r="G4925" s="64" t="str">
        <f t="shared" si="609"/>
        <v/>
      </c>
      <c r="H4925" s="64" t="str">
        <f t="shared" si="610"/>
        <v/>
      </c>
      <c r="I4925" s="80" t="str">
        <f>IFERROR(VLOOKUP(D4925,Sheet2!A:B,2,0),"")</f>
        <v/>
      </c>
      <c r="J4925" s="64" t="str">
        <f>IFERROR(IF(I4925&lt;&gt;"",VLOOKUP(I4925,Sheet2!B:C,2,0),""),"")</f>
        <v/>
      </c>
      <c r="K4925" s="64" t="str">
        <f>IFERROR( IF(I4925&lt;&gt;"", HLOOKUP(L$2+$A4925,Sheet2!BX:NK,2,0),""),"")</f>
        <v/>
      </c>
      <c r="L4925" t="str">
        <f>IF(OR(HLOOKUP(L$2+$A4925,Sheet2!BX:NK,$B4925,0),HLOOKUP(L$2+$A4925,Sheet2!BX:NK,$B4925,0)&lt;&gt;""),HLOOKUP(L$2+$A4925,Sheet2!BX:NK,$B4925,0),"")</f>
        <v/>
      </c>
      <c r="M4925" t="str">
        <f>IF(OR(HLOOKUP(M$2+$A4925,Sheet2!BY:NL,$B4925,0),HLOOKUP(M$2+$A4925,Sheet2!BY:NL,$B4925,0)&lt;&gt;""),HLOOKUP(M$2+$A4925,Sheet2!BY:NL,$B4925,0),"")</f>
        <v/>
      </c>
      <c r="N4925" t="str">
        <f>IF(OR(HLOOKUP(N$2+$A4925,Sheet2!BZ:NM,$B4925,0),HLOOKUP(N$2+$A4925,Sheet2!BZ:NM,$B4925,0)&lt;&gt;""),HLOOKUP(N$2+$A4925,Sheet2!BZ:NM,$B4925,0),"")</f>
        <v/>
      </c>
      <c r="O4925" t="str">
        <f>IF(OR(HLOOKUP(O$2+$A4925,Sheet2!CA:NN,$B4925,0),HLOOKUP(O$2+$A4925,Sheet2!CA:NN,$B4925,0)&lt;&gt;""),HLOOKUP(O$2+$A4925,Sheet2!CA:NN,$B4925,0),"")</f>
        <v/>
      </c>
      <c r="P4925" t="str">
        <f>IF(OR(HLOOKUP(P$2+$A4925,Sheet2!CB:NO,$B4925,0),HLOOKUP(P$2+$A4925,Sheet2!CB:NO,$B4925,0)&lt;&gt;""),HLOOKUP(P$2+$A4925,Sheet2!CB:NO,$B4925,0),"")</f>
        <v/>
      </c>
      <c r="Q4925" t="str">
        <f>IF(OR(HLOOKUP(Q$2+$A4925,Sheet2!CC:NO,$B4925,0),HLOOKUP(Q$2+$A4925,Sheet2!CC:NO,$B4925,0)&lt;&gt;""),HLOOKUP(Q$2+$A4925,Sheet2!CC:NO,$B4925,0),"")</f>
        <v/>
      </c>
    </row>
    <row r="4926" spans="1:17" x14ac:dyDescent="0.25">
      <c r="A4926" s="64">
        <f t="shared" si="611"/>
        <v>12</v>
      </c>
      <c r="B4926" s="64">
        <f t="shared" si="612"/>
        <v>497</v>
      </c>
      <c r="C4926" s="64">
        <f t="shared" si="613"/>
        <v>3</v>
      </c>
      <c r="D4926" s="64">
        <f t="shared" si="614"/>
        <v>493</v>
      </c>
      <c r="E4926" s="64">
        <f t="shared" si="615"/>
        <v>2461</v>
      </c>
      <c r="F4926" s="64" t="str">
        <f t="shared" si="608"/>
        <v/>
      </c>
      <c r="G4926" s="64" t="str">
        <f t="shared" si="609"/>
        <v/>
      </c>
      <c r="H4926" s="64" t="str">
        <f t="shared" si="610"/>
        <v/>
      </c>
      <c r="I4926" s="80" t="str">
        <f>IFERROR(VLOOKUP(D4926,Sheet2!A:B,2,0),"")</f>
        <v/>
      </c>
      <c r="J4926" s="64" t="str">
        <f>IFERROR(IF(I4926&lt;&gt;"",VLOOKUP(I4926,Sheet2!B:C,2,0),""),"")</f>
        <v/>
      </c>
      <c r="K4926" s="64" t="str">
        <f>IFERROR( IF(I4926&lt;&gt;"", HLOOKUP(L$2+$A4926,Sheet2!BX:NK,2,0),""),"")</f>
        <v/>
      </c>
      <c r="L4926" t="str">
        <f>IF(OR(HLOOKUP(L$2+$A4926,Sheet2!BX:NK,$B4926,0),HLOOKUP(L$2+$A4926,Sheet2!BX:NK,$B4926,0)&lt;&gt;""),HLOOKUP(L$2+$A4926,Sheet2!BX:NK,$B4926,0),"")</f>
        <v/>
      </c>
      <c r="M4926" t="str">
        <f>IF(OR(HLOOKUP(M$2+$A4926,Sheet2!BY:NL,$B4926,0),HLOOKUP(M$2+$A4926,Sheet2!BY:NL,$B4926,0)&lt;&gt;""),HLOOKUP(M$2+$A4926,Sheet2!BY:NL,$B4926,0),"")</f>
        <v/>
      </c>
      <c r="N4926" t="str">
        <f>IF(OR(HLOOKUP(N$2+$A4926,Sheet2!BZ:NM,$B4926,0),HLOOKUP(N$2+$A4926,Sheet2!BZ:NM,$B4926,0)&lt;&gt;""),HLOOKUP(N$2+$A4926,Sheet2!BZ:NM,$B4926,0),"")</f>
        <v/>
      </c>
      <c r="O4926" t="str">
        <f>IF(OR(HLOOKUP(O$2+$A4926,Sheet2!CA:NN,$B4926,0),HLOOKUP(O$2+$A4926,Sheet2!CA:NN,$B4926,0)&lt;&gt;""),HLOOKUP(O$2+$A4926,Sheet2!CA:NN,$B4926,0),"")</f>
        <v/>
      </c>
      <c r="P4926" t="str">
        <f>IF(OR(HLOOKUP(P$2+$A4926,Sheet2!CB:NO,$B4926,0),HLOOKUP(P$2+$A4926,Sheet2!CB:NO,$B4926,0)&lt;&gt;""),HLOOKUP(P$2+$A4926,Sheet2!CB:NO,$B4926,0),"")</f>
        <v/>
      </c>
      <c r="Q4926" t="str">
        <f>IF(OR(HLOOKUP(Q$2+$A4926,Sheet2!CC:NO,$B4926,0),HLOOKUP(Q$2+$A4926,Sheet2!CC:NO,$B4926,0)&lt;&gt;""),HLOOKUP(Q$2+$A4926,Sheet2!CC:NO,$B4926,0),"")</f>
        <v/>
      </c>
    </row>
    <row r="4927" spans="1:17" x14ac:dyDescent="0.25">
      <c r="A4927" s="64">
        <f t="shared" si="611"/>
        <v>18</v>
      </c>
      <c r="B4927" s="64">
        <f t="shared" si="612"/>
        <v>497</v>
      </c>
      <c r="C4927" s="64">
        <f t="shared" si="613"/>
        <v>4</v>
      </c>
      <c r="D4927" s="64">
        <f t="shared" si="614"/>
        <v>493</v>
      </c>
      <c r="E4927" s="64">
        <f t="shared" si="615"/>
        <v>2461</v>
      </c>
      <c r="F4927" s="64" t="str">
        <f t="shared" si="608"/>
        <v/>
      </c>
      <c r="G4927" s="64" t="str">
        <f t="shared" si="609"/>
        <v/>
      </c>
      <c r="H4927" s="64" t="str">
        <f t="shared" si="610"/>
        <v/>
      </c>
      <c r="I4927" s="80" t="str">
        <f>IFERROR(VLOOKUP(D4927,Sheet2!A:B,2,0),"")</f>
        <v/>
      </c>
      <c r="J4927" s="64" t="str">
        <f>IFERROR(IF(I4927&lt;&gt;"",VLOOKUP(I4927,Sheet2!B:C,2,0),""),"")</f>
        <v/>
      </c>
      <c r="K4927" s="64" t="str">
        <f>IFERROR( IF(I4927&lt;&gt;"", HLOOKUP(L$2+$A4927,Sheet2!BX:NK,2,0),""),"")</f>
        <v/>
      </c>
      <c r="L4927" t="str">
        <f>IF(OR(HLOOKUP(L$2+$A4927,Sheet2!BX:NK,$B4927,0),HLOOKUP(L$2+$A4927,Sheet2!BX:NK,$B4927,0)&lt;&gt;""),HLOOKUP(L$2+$A4927,Sheet2!BX:NK,$B4927,0),"")</f>
        <v/>
      </c>
      <c r="M4927" t="str">
        <f>IF(OR(HLOOKUP(M$2+$A4927,Sheet2!BY:NL,$B4927,0),HLOOKUP(M$2+$A4927,Sheet2!BY:NL,$B4927,0)&lt;&gt;""),HLOOKUP(M$2+$A4927,Sheet2!BY:NL,$B4927,0),"")</f>
        <v/>
      </c>
      <c r="N4927" t="str">
        <f>IF(OR(HLOOKUP(N$2+$A4927,Sheet2!BZ:NM,$B4927,0),HLOOKUP(N$2+$A4927,Sheet2!BZ:NM,$B4927,0)&lt;&gt;""),HLOOKUP(N$2+$A4927,Sheet2!BZ:NM,$B4927,0),"")</f>
        <v/>
      </c>
      <c r="O4927" t="str">
        <f>IF(OR(HLOOKUP(O$2+$A4927,Sheet2!CA:NN,$B4927,0),HLOOKUP(O$2+$A4927,Sheet2!CA:NN,$B4927,0)&lt;&gt;""),HLOOKUP(O$2+$A4927,Sheet2!CA:NN,$B4927,0),"")</f>
        <v/>
      </c>
      <c r="P4927" t="str">
        <f>IF(OR(HLOOKUP(P$2+$A4927,Sheet2!CB:NO,$B4927,0),HLOOKUP(P$2+$A4927,Sheet2!CB:NO,$B4927,0)&lt;&gt;""),HLOOKUP(P$2+$A4927,Sheet2!CB:NO,$B4927,0),"")</f>
        <v/>
      </c>
      <c r="Q4927" t="str">
        <f>IF(OR(HLOOKUP(Q$2+$A4927,Sheet2!CC:NO,$B4927,0),HLOOKUP(Q$2+$A4927,Sheet2!CC:NO,$B4927,0)&lt;&gt;""),HLOOKUP(Q$2+$A4927,Sheet2!CC:NO,$B4927,0),"")</f>
        <v/>
      </c>
    </row>
    <row r="4928" spans="1:17" x14ac:dyDescent="0.25">
      <c r="A4928" s="64">
        <f t="shared" si="611"/>
        <v>24</v>
      </c>
      <c r="B4928" s="64">
        <f t="shared" si="612"/>
        <v>497</v>
      </c>
      <c r="C4928" s="64">
        <f t="shared" si="613"/>
        <v>5</v>
      </c>
      <c r="D4928" s="64">
        <f t="shared" si="614"/>
        <v>493</v>
      </c>
      <c r="E4928" s="64">
        <f t="shared" si="615"/>
        <v>2461</v>
      </c>
      <c r="F4928" s="64" t="str">
        <f t="shared" si="608"/>
        <v/>
      </c>
      <c r="G4928" s="64" t="str">
        <f t="shared" si="609"/>
        <v/>
      </c>
      <c r="H4928" s="64" t="str">
        <f t="shared" si="610"/>
        <v/>
      </c>
      <c r="I4928" s="80" t="str">
        <f>IFERROR(VLOOKUP(D4928,Sheet2!A:B,2,0),"")</f>
        <v/>
      </c>
      <c r="J4928" s="64" t="str">
        <f>IFERROR(IF(I4928&lt;&gt;"",VLOOKUP(I4928,Sheet2!B:C,2,0),""),"")</f>
        <v/>
      </c>
      <c r="K4928" s="64" t="str">
        <f>IFERROR( IF(I4928&lt;&gt;"", HLOOKUP(L$2+$A4928,Sheet2!BX:NK,2,0),""),"")</f>
        <v/>
      </c>
      <c r="L4928" t="str">
        <f>IF(OR(HLOOKUP(L$2+$A4928,Sheet2!BX:NK,$B4928,0),HLOOKUP(L$2+$A4928,Sheet2!BX:NK,$B4928,0)&lt;&gt;""),HLOOKUP(L$2+$A4928,Sheet2!BX:NK,$B4928,0),"")</f>
        <v/>
      </c>
      <c r="M4928" t="str">
        <f>IF(OR(HLOOKUP(M$2+$A4928,Sheet2!BY:NL,$B4928,0),HLOOKUP(M$2+$A4928,Sheet2!BY:NL,$B4928,0)&lt;&gt;""),HLOOKUP(M$2+$A4928,Sheet2!BY:NL,$B4928,0),"")</f>
        <v/>
      </c>
      <c r="N4928" t="str">
        <f>IF(OR(HLOOKUP(N$2+$A4928,Sheet2!BZ:NM,$B4928,0),HLOOKUP(N$2+$A4928,Sheet2!BZ:NM,$B4928,0)&lt;&gt;""),HLOOKUP(N$2+$A4928,Sheet2!BZ:NM,$B4928,0),"")</f>
        <v/>
      </c>
      <c r="O4928" t="str">
        <f>IF(OR(HLOOKUP(O$2+$A4928,Sheet2!CA:NN,$B4928,0),HLOOKUP(O$2+$A4928,Sheet2!CA:NN,$B4928,0)&lt;&gt;""),HLOOKUP(O$2+$A4928,Sheet2!CA:NN,$B4928,0),"")</f>
        <v/>
      </c>
      <c r="P4928" t="str">
        <f>IF(OR(HLOOKUP(P$2+$A4928,Sheet2!CB:NO,$B4928,0),HLOOKUP(P$2+$A4928,Sheet2!CB:NO,$B4928,0)&lt;&gt;""),HLOOKUP(P$2+$A4928,Sheet2!CB:NO,$B4928,0),"")</f>
        <v/>
      </c>
      <c r="Q4928" t="str">
        <f>IF(OR(HLOOKUP(Q$2+$A4928,Sheet2!CC:NO,$B4928,0),HLOOKUP(Q$2+$A4928,Sheet2!CC:NO,$B4928,0)&lt;&gt;""),HLOOKUP(Q$2+$A4928,Sheet2!CC:NO,$B4928,0),"")</f>
        <v/>
      </c>
    </row>
    <row r="4929" spans="1:17" x14ac:dyDescent="0.25">
      <c r="A4929" s="64">
        <f t="shared" si="611"/>
        <v>30</v>
      </c>
      <c r="B4929" s="64">
        <f t="shared" si="612"/>
        <v>497</v>
      </c>
      <c r="C4929" s="64">
        <f t="shared" si="613"/>
        <v>6</v>
      </c>
      <c r="D4929" s="64">
        <f t="shared" si="614"/>
        <v>493</v>
      </c>
      <c r="E4929" s="64">
        <f t="shared" si="615"/>
        <v>2461</v>
      </c>
      <c r="F4929" s="64" t="str">
        <f t="shared" si="608"/>
        <v/>
      </c>
      <c r="G4929" s="64" t="str">
        <f t="shared" si="609"/>
        <v/>
      </c>
      <c r="H4929" s="64" t="str">
        <f t="shared" si="610"/>
        <v/>
      </c>
      <c r="I4929" s="80" t="str">
        <f>IFERROR(VLOOKUP(D4929,Sheet2!A:B,2,0),"")</f>
        <v/>
      </c>
      <c r="J4929" s="64" t="str">
        <f>IFERROR(IF(I4929&lt;&gt;"",VLOOKUP(I4929,Sheet2!B:C,2,0),""),"")</f>
        <v/>
      </c>
      <c r="K4929" s="64" t="str">
        <f>IFERROR( IF(I4929&lt;&gt;"", HLOOKUP(L$2+$A4929,Sheet2!BX:NK,2,0),""),"")</f>
        <v/>
      </c>
      <c r="L4929" t="str">
        <f>IF(OR(HLOOKUP(L$2+$A4929,Sheet2!BX:NK,$B4929,0),HLOOKUP(L$2+$A4929,Sheet2!BX:NK,$B4929,0)&lt;&gt;""),HLOOKUP(L$2+$A4929,Sheet2!BX:NK,$B4929,0),"")</f>
        <v/>
      </c>
      <c r="M4929" t="str">
        <f>IF(OR(HLOOKUP(M$2+$A4929,Sheet2!BY:NL,$B4929,0),HLOOKUP(M$2+$A4929,Sheet2!BY:NL,$B4929,0)&lt;&gt;""),HLOOKUP(M$2+$A4929,Sheet2!BY:NL,$B4929,0),"")</f>
        <v/>
      </c>
      <c r="N4929" t="str">
        <f>IF(OR(HLOOKUP(N$2+$A4929,Sheet2!BZ:NM,$B4929,0),HLOOKUP(N$2+$A4929,Sheet2!BZ:NM,$B4929,0)&lt;&gt;""),HLOOKUP(N$2+$A4929,Sheet2!BZ:NM,$B4929,0),"")</f>
        <v/>
      </c>
      <c r="O4929" t="str">
        <f>IF(OR(HLOOKUP(O$2+$A4929,Sheet2!CA:NN,$B4929,0),HLOOKUP(O$2+$A4929,Sheet2!CA:NN,$B4929,0)&lt;&gt;""),HLOOKUP(O$2+$A4929,Sheet2!CA:NN,$B4929,0),"")</f>
        <v/>
      </c>
      <c r="P4929" t="str">
        <f>IF(OR(HLOOKUP(P$2+$A4929,Sheet2!CB:NO,$B4929,0),HLOOKUP(P$2+$A4929,Sheet2!CB:NO,$B4929,0)&lt;&gt;""),HLOOKUP(P$2+$A4929,Sheet2!CB:NO,$B4929,0),"")</f>
        <v/>
      </c>
      <c r="Q4929" t="str">
        <f>IF(OR(HLOOKUP(Q$2+$A4929,Sheet2!CC:NO,$B4929,0),HLOOKUP(Q$2+$A4929,Sheet2!CC:NO,$B4929,0)&lt;&gt;""),HLOOKUP(Q$2+$A4929,Sheet2!CC:NO,$B4929,0),"")</f>
        <v/>
      </c>
    </row>
    <row r="4930" spans="1:17" x14ac:dyDescent="0.25">
      <c r="A4930" s="64">
        <f t="shared" si="611"/>
        <v>36</v>
      </c>
      <c r="B4930" s="64">
        <f t="shared" si="612"/>
        <v>497</v>
      </c>
      <c r="C4930" s="64">
        <f t="shared" si="613"/>
        <v>7</v>
      </c>
      <c r="D4930" s="64">
        <f t="shared" si="614"/>
        <v>493</v>
      </c>
      <c r="E4930" s="64">
        <f t="shared" si="615"/>
        <v>2461</v>
      </c>
      <c r="F4930" s="64" t="str">
        <f t="shared" si="608"/>
        <v/>
      </c>
      <c r="G4930" s="64" t="str">
        <f t="shared" si="609"/>
        <v/>
      </c>
      <c r="H4930" s="64" t="str">
        <f t="shared" si="610"/>
        <v/>
      </c>
      <c r="I4930" s="80" t="str">
        <f>IFERROR(VLOOKUP(D4930,Sheet2!A:B,2,0),"")</f>
        <v/>
      </c>
      <c r="J4930" s="64" t="str">
        <f>IFERROR(IF(I4930&lt;&gt;"",VLOOKUP(I4930,Sheet2!B:C,2,0),""),"")</f>
        <v/>
      </c>
      <c r="K4930" s="64" t="str">
        <f>IFERROR( IF(I4930&lt;&gt;"", HLOOKUP(L$2+$A4930,Sheet2!BX:NK,2,0),""),"")</f>
        <v/>
      </c>
      <c r="L4930" t="str">
        <f>IF(OR(HLOOKUP(L$2+$A4930,Sheet2!BX:NK,$B4930,0),HLOOKUP(L$2+$A4930,Sheet2!BX:NK,$B4930,0)&lt;&gt;""),HLOOKUP(L$2+$A4930,Sheet2!BX:NK,$B4930,0),"")</f>
        <v/>
      </c>
      <c r="M4930" t="str">
        <f>IF(OR(HLOOKUP(M$2+$A4930,Sheet2!BY:NL,$B4930,0),HLOOKUP(M$2+$A4930,Sheet2!BY:NL,$B4930,0)&lt;&gt;""),HLOOKUP(M$2+$A4930,Sheet2!BY:NL,$B4930,0),"")</f>
        <v/>
      </c>
      <c r="N4930" t="str">
        <f>IF(OR(HLOOKUP(N$2+$A4930,Sheet2!BZ:NM,$B4930,0),HLOOKUP(N$2+$A4930,Sheet2!BZ:NM,$B4930,0)&lt;&gt;""),HLOOKUP(N$2+$A4930,Sheet2!BZ:NM,$B4930,0),"")</f>
        <v/>
      </c>
      <c r="O4930" t="str">
        <f>IF(OR(HLOOKUP(O$2+$A4930,Sheet2!CA:NN,$B4930,0),HLOOKUP(O$2+$A4930,Sheet2!CA:NN,$B4930,0)&lt;&gt;""),HLOOKUP(O$2+$A4930,Sheet2!CA:NN,$B4930,0),"")</f>
        <v/>
      </c>
      <c r="P4930" t="str">
        <f>IF(OR(HLOOKUP(P$2+$A4930,Sheet2!CB:NO,$B4930,0),HLOOKUP(P$2+$A4930,Sheet2!CB:NO,$B4930,0)&lt;&gt;""),HLOOKUP(P$2+$A4930,Sheet2!CB:NO,$B4930,0),"")</f>
        <v/>
      </c>
      <c r="Q4930" t="str">
        <f>IF(OR(HLOOKUP(Q$2+$A4930,Sheet2!CC:NO,$B4930,0),HLOOKUP(Q$2+$A4930,Sheet2!CC:NO,$B4930,0)&lt;&gt;""),HLOOKUP(Q$2+$A4930,Sheet2!CC:NO,$B4930,0),"")</f>
        <v/>
      </c>
    </row>
    <row r="4931" spans="1:17" x14ac:dyDescent="0.25">
      <c r="A4931" s="64">
        <f t="shared" si="611"/>
        <v>42</v>
      </c>
      <c r="B4931" s="64">
        <f t="shared" si="612"/>
        <v>497</v>
      </c>
      <c r="C4931" s="64">
        <f t="shared" si="613"/>
        <v>8</v>
      </c>
      <c r="D4931" s="64">
        <f t="shared" si="614"/>
        <v>493</v>
      </c>
      <c r="E4931" s="64">
        <f t="shared" si="615"/>
        <v>2461</v>
      </c>
      <c r="F4931" s="64" t="str">
        <f t="shared" si="608"/>
        <v/>
      </c>
      <c r="G4931" s="64" t="str">
        <f t="shared" si="609"/>
        <v/>
      </c>
      <c r="H4931" s="64" t="str">
        <f t="shared" si="610"/>
        <v/>
      </c>
      <c r="I4931" s="80" t="str">
        <f>IFERROR(VLOOKUP(D4931,Sheet2!A:B,2,0),"")</f>
        <v/>
      </c>
      <c r="J4931" s="64" t="str">
        <f>IFERROR(IF(I4931&lt;&gt;"",VLOOKUP(I4931,Sheet2!B:C,2,0),""),"")</f>
        <v/>
      </c>
      <c r="K4931" s="64" t="str">
        <f>IFERROR( IF(I4931&lt;&gt;"", HLOOKUP(L$2+$A4931,Sheet2!BX:NK,2,0),""),"")</f>
        <v/>
      </c>
      <c r="L4931" t="str">
        <f>IF(OR(HLOOKUP(L$2+$A4931,Sheet2!BX:NK,$B4931,0),HLOOKUP(L$2+$A4931,Sheet2!BX:NK,$B4931,0)&lt;&gt;""),HLOOKUP(L$2+$A4931,Sheet2!BX:NK,$B4931,0),"")</f>
        <v/>
      </c>
      <c r="M4931" t="str">
        <f>IF(OR(HLOOKUP(M$2+$A4931,Sheet2!BY:NL,$B4931,0),HLOOKUP(M$2+$A4931,Sheet2!BY:NL,$B4931,0)&lt;&gt;""),HLOOKUP(M$2+$A4931,Sheet2!BY:NL,$B4931,0),"")</f>
        <v/>
      </c>
      <c r="N4931" t="str">
        <f>IF(OR(HLOOKUP(N$2+$A4931,Sheet2!BZ:NM,$B4931,0),HLOOKUP(N$2+$A4931,Sheet2!BZ:NM,$B4931,0)&lt;&gt;""),HLOOKUP(N$2+$A4931,Sheet2!BZ:NM,$B4931,0),"")</f>
        <v/>
      </c>
      <c r="O4931" t="str">
        <f>IF(OR(HLOOKUP(O$2+$A4931,Sheet2!CA:NN,$B4931,0),HLOOKUP(O$2+$A4931,Sheet2!CA:NN,$B4931,0)&lt;&gt;""),HLOOKUP(O$2+$A4931,Sheet2!CA:NN,$B4931,0),"")</f>
        <v/>
      </c>
      <c r="P4931" t="str">
        <f>IF(OR(HLOOKUP(P$2+$A4931,Sheet2!CB:NO,$B4931,0),HLOOKUP(P$2+$A4931,Sheet2!CB:NO,$B4931,0)&lt;&gt;""),HLOOKUP(P$2+$A4931,Sheet2!CB:NO,$B4931,0),"")</f>
        <v/>
      </c>
      <c r="Q4931" t="str">
        <f>IF(OR(HLOOKUP(Q$2+$A4931,Sheet2!CC:NO,$B4931,0),HLOOKUP(Q$2+$A4931,Sheet2!CC:NO,$B4931,0)&lt;&gt;""),HLOOKUP(Q$2+$A4931,Sheet2!CC:NO,$B4931,0),"")</f>
        <v/>
      </c>
    </row>
    <row r="4932" spans="1:17" x14ac:dyDescent="0.25">
      <c r="A4932" s="64">
        <f t="shared" si="611"/>
        <v>48</v>
      </c>
      <c r="B4932" s="64">
        <f t="shared" si="612"/>
        <v>497</v>
      </c>
      <c r="C4932" s="64">
        <f t="shared" si="613"/>
        <v>9</v>
      </c>
      <c r="D4932" s="64">
        <f t="shared" si="614"/>
        <v>493</v>
      </c>
      <c r="E4932" s="64">
        <f t="shared" si="615"/>
        <v>2461</v>
      </c>
      <c r="F4932" s="64" t="str">
        <f t="shared" si="608"/>
        <v/>
      </c>
      <c r="G4932" s="64" t="str">
        <f t="shared" si="609"/>
        <v/>
      </c>
      <c r="H4932" s="64" t="str">
        <f t="shared" si="610"/>
        <v/>
      </c>
      <c r="I4932" s="80" t="str">
        <f>IFERROR(VLOOKUP(D4932,Sheet2!A:B,2,0),"")</f>
        <v/>
      </c>
      <c r="J4932" s="64" t="str">
        <f>IFERROR(IF(I4932&lt;&gt;"",VLOOKUP(I4932,Sheet2!B:C,2,0),""),"")</f>
        <v/>
      </c>
      <c r="K4932" s="64" t="str">
        <f>IFERROR( IF(I4932&lt;&gt;"", HLOOKUP(L$2+$A4932,Sheet2!BX:NK,2,0),""),"")</f>
        <v/>
      </c>
      <c r="L4932" t="str">
        <f>IF(OR(HLOOKUP(L$2+$A4932,Sheet2!BX:NK,$B4932,0),HLOOKUP(L$2+$A4932,Sheet2!BX:NK,$B4932,0)&lt;&gt;""),HLOOKUP(L$2+$A4932,Sheet2!BX:NK,$B4932,0),"")</f>
        <v/>
      </c>
      <c r="M4932" t="str">
        <f>IF(OR(HLOOKUP(M$2+$A4932,Sheet2!BY:NL,$B4932,0),HLOOKUP(M$2+$A4932,Sheet2!BY:NL,$B4932,0)&lt;&gt;""),HLOOKUP(M$2+$A4932,Sheet2!BY:NL,$B4932,0),"")</f>
        <v/>
      </c>
      <c r="N4932" t="str">
        <f>IF(OR(HLOOKUP(N$2+$A4932,Sheet2!BZ:NM,$B4932,0),HLOOKUP(N$2+$A4932,Sheet2!BZ:NM,$B4932,0)&lt;&gt;""),HLOOKUP(N$2+$A4932,Sheet2!BZ:NM,$B4932,0),"")</f>
        <v/>
      </c>
      <c r="O4932" t="str">
        <f>IF(OR(HLOOKUP(O$2+$A4932,Sheet2!CA:NN,$B4932,0),HLOOKUP(O$2+$A4932,Sheet2!CA:NN,$B4932,0)&lt;&gt;""),HLOOKUP(O$2+$A4932,Sheet2!CA:NN,$B4932,0),"")</f>
        <v/>
      </c>
      <c r="P4932" t="str">
        <f>IF(OR(HLOOKUP(P$2+$A4932,Sheet2!CB:NO,$B4932,0),HLOOKUP(P$2+$A4932,Sheet2!CB:NO,$B4932,0)&lt;&gt;""),HLOOKUP(P$2+$A4932,Sheet2!CB:NO,$B4932,0),"")</f>
        <v/>
      </c>
      <c r="Q4932" t="str">
        <f>IF(OR(HLOOKUP(Q$2+$A4932,Sheet2!CC:NO,$B4932,0),HLOOKUP(Q$2+$A4932,Sheet2!CC:NO,$B4932,0)&lt;&gt;""),HLOOKUP(Q$2+$A4932,Sheet2!CC:NO,$B4932,0),"")</f>
        <v/>
      </c>
    </row>
    <row r="4933" spans="1:17" x14ac:dyDescent="0.25">
      <c r="A4933" s="64">
        <f t="shared" si="611"/>
        <v>54</v>
      </c>
      <c r="B4933" s="64">
        <f t="shared" si="612"/>
        <v>497</v>
      </c>
      <c r="C4933" s="64">
        <f t="shared" si="613"/>
        <v>10</v>
      </c>
      <c r="D4933" s="64">
        <f t="shared" si="614"/>
        <v>493</v>
      </c>
      <c r="E4933" s="64">
        <f t="shared" si="615"/>
        <v>2461</v>
      </c>
      <c r="F4933" s="64" t="str">
        <f t="shared" ref="F4933:F4996" si="616">IFERROR(IF(I4933&lt;&gt;"",IF(LEFT(K4933,2)="1-",1,2),""),"")</f>
        <v/>
      </c>
      <c r="G4933" s="64" t="str">
        <f t="shared" ref="G4933:G4996" si="617">IFERROR(IF(I4933&lt;&gt;"",MONTH( RIGHT(K4933,LEN(K4933)-FIND("-",K4933))),""),"")</f>
        <v/>
      </c>
      <c r="H4933" s="64" t="str">
        <f t="shared" ref="H4933:H4996" si="618">IFERROR(IF(I4933&lt;&gt;"",YEAR( RIGHT(K4933,LEN(K4933)-FIND("-",K4933))),""),"")</f>
        <v/>
      </c>
      <c r="I4933" s="80" t="str">
        <f>IFERROR(VLOOKUP(D4933,Sheet2!A:B,2,0),"")</f>
        <v/>
      </c>
      <c r="J4933" s="64" t="str">
        <f>IFERROR(IF(I4933&lt;&gt;"",VLOOKUP(I4933,Sheet2!B:C,2,0),""),"")</f>
        <v/>
      </c>
      <c r="K4933" s="64" t="str">
        <f>IFERROR( IF(I4933&lt;&gt;"", HLOOKUP(L$2+$A4933,Sheet2!BX:NK,2,0),""),"")</f>
        <v/>
      </c>
      <c r="L4933" t="str">
        <f>IF(OR(HLOOKUP(L$2+$A4933,Sheet2!BX:NK,$B4933,0),HLOOKUP(L$2+$A4933,Sheet2!BX:NK,$B4933,0)&lt;&gt;""),HLOOKUP(L$2+$A4933,Sheet2!BX:NK,$B4933,0),"")</f>
        <v/>
      </c>
      <c r="M4933" t="str">
        <f>IF(OR(HLOOKUP(M$2+$A4933,Sheet2!BY:NL,$B4933,0),HLOOKUP(M$2+$A4933,Sheet2!BY:NL,$B4933,0)&lt;&gt;""),HLOOKUP(M$2+$A4933,Sheet2!BY:NL,$B4933,0),"")</f>
        <v/>
      </c>
      <c r="N4933" t="str">
        <f>IF(OR(HLOOKUP(N$2+$A4933,Sheet2!BZ:NM,$B4933,0),HLOOKUP(N$2+$A4933,Sheet2!BZ:NM,$B4933,0)&lt;&gt;""),HLOOKUP(N$2+$A4933,Sheet2!BZ:NM,$B4933,0),"")</f>
        <v/>
      </c>
      <c r="O4933" t="str">
        <f>IF(OR(HLOOKUP(O$2+$A4933,Sheet2!CA:NN,$B4933,0),HLOOKUP(O$2+$A4933,Sheet2!CA:NN,$B4933,0)&lt;&gt;""),HLOOKUP(O$2+$A4933,Sheet2!CA:NN,$B4933,0),"")</f>
        <v/>
      </c>
      <c r="P4933" t="str">
        <f>IF(OR(HLOOKUP(P$2+$A4933,Sheet2!CB:NO,$B4933,0),HLOOKUP(P$2+$A4933,Sheet2!CB:NO,$B4933,0)&lt;&gt;""),HLOOKUP(P$2+$A4933,Sheet2!CB:NO,$B4933,0),"")</f>
        <v/>
      </c>
      <c r="Q4933" t="str">
        <f>IF(OR(HLOOKUP(Q$2+$A4933,Sheet2!CC:NO,$B4933,0),HLOOKUP(Q$2+$A4933,Sheet2!CC:NO,$B4933,0)&lt;&gt;""),HLOOKUP(Q$2+$A4933,Sheet2!CC:NO,$B4933,0),"")</f>
        <v/>
      </c>
    </row>
    <row r="4934" spans="1:17" x14ac:dyDescent="0.25">
      <c r="A4934" s="64">
        <f t="shared" ref="A4934:A4997" si="619">IF(C4934&lt;&gt;1,A4933+6,0)</f>
        <v>0</v>
      </c>
      <c r="B4934" s="64">
        <f t="shared" ref="B4934:B4997" si="620">IF(C4934&lt;&gt;1,B4933,B4933+1)</f>
        <v>498</v>
      </c>
      <c r="C4934" s="64">
        <f t="shared" ref="C4934:C4997" si="621">IF($C$3-C4933=0,1,C4933+1)</f>
        <v>1</v>
      </c>
      <c r="D4934" s="64">
        <f t="shared" ref="D4934:D4997" si="622">IF(C4934=1,D4933+1,D4933)</f>
        <v>494</v>
      </c>
      <c r="E4934" s="64">
        <f t="shared" ref="E4934:E4997" si="623">IF(D4934&lt;&gt;D4933,E4933+5,E4933)</f>
        <v>2466</v>
      </c>
      <c r="F4934" s="64" t="str">
        <f t="shared" si="616"/>
        <v/>
      </c>
      <c r="G4934" s="64" t="str">
        <f t="shared" si="617"/>
        <v/>
      </c>
      <c r="H4934" s="64" t="str">
        <f t="shared" si="618"/>
        <v/>
      </c>
      <c r="I4934" s="80" t="str">
        <f>IFERROR(VLOOKUP(D4934,Sheet2!A:B,2,0),"")</f>
        <v/>
      </c>
      <c r="J4934" s="64" t="str">
        <f>IFERROR(IF(I4934&lt;&gt;"",VLOOKUP(I4934,Sheet2!B:C,2,0),""),"")</f>
        <v/>
      </c>
      <c r="K4934" s="64" t="str">
        <f>IFERROR( IF(I4934&lt;&gt;"", HLOOKUP(L$2+$A4934,Sheet2!BX:NK,2,0),""),"")</f>
        <v/>
      </c>
      <c r="L4934" t="str">
        <f>IF(OR(HLOOKUP(L$2+$A4934,Sheet2!BX:NK,$B4934,0),HLOOKUP(L$2+$A4934,Sheet2!BX:NK,$B4934,0)&lt;&gt;""),HLOOKUP(L$2+$A4934,Sheet2!BX:NK,$B4934,0),"")</f>
        <v/>
      </c>
      <c r="M4934" t="str">
        <f>IF(OR(HLOOKUP(M$2+$A4934,Sheet2!BY:NL,$B4934,0),HLOOKUP(M$2+$A4934,Sheet2!BY:NL,$B4934,0)&lt;&gt;""),HLOOKUP(M$2+$A4934,Sheet2!BY:NL,$B4934,0),"")</f>
        <v/>
      </c>
      <c r="N4934" t="str">
        <f>IF(OR(HLOOKUP(N$2+$A4934,Sheet2!BZ:NM,$B4934,0),HLOOKUP(N$2+$A4934,Sheet2!BZ:NM,$B4934,0)&lt;&gt;""),HLOOKUP(N$2+$A4934,Sheet2!BZ:NM,$B4934,0),"")</f>
        <v/>
      </c>
      <c r="O4934" t="str">
        <f>IF(OR(HLOOKUP(O$2+$A4934,Sheet2!CA:NN,$B4934,0),HLOOKUP(O$2+$A4934,Sheet2!CA:NN,$B4934,0)&lt;&gt;""),HLOOKUP(O$2+$A4934,Sheet2!CA:NN,$B4934,0),"")</f>
        <v/>
      </c>
      <c r="P4934" t="str">
        <f>IF(OR(HLOOKUP(P$2+$A4934,Sheet2!CB:NO,$B4934,0),HLOOKUP(P$2+$A4934,Sheet2!CB:NO,$B4934,0)&lt;&gt;""),HLOOKUP(P$2+$A4934,Sheet2!CB:NO,$B4934,0),"")</f>
        <v/>
      </c>
      <c r="Q4934" t="str">
        <f>IF(OR(HLOOKUP(Q$2+$A4934,Sheet2!CC:NO,$B4934,0),HLOOKUP(Q$2+$A4934,Sheet2!CC:NO,$B4934,0)&lt;&gt;""),HLOOKUP(Q$2+$A4934,Sheet2!CC:NO,$B4934,0),"")</f>
        <v/>
      </c>
    </row>
    <row r="4935" spans="1:17" x14ac:dyDescent="0.25">
      <c r="A4935" s="64">
        <f t="shared" si="619"/>
        <v>6</v>
      </c>
      <c r="B4935" s="64">
        <f t="shared" si="620"/>
        <v>498</v>
      </c>
      <c r="C4935" s="64">
        <f t="shared" si="621"/>
        <v>2</v>
      </c>
      <c r="D4935" s="64">
        <f t="shared" si="622"/>
        <v>494</v>
      </c>
      <c r="E4935" s="64">
        <f t="shared" si="623"/>
        <v>2466</v>
      </c>
      <c r="F4935" s="64" t="str">
        <f t="shared" si="616"/>
        <v/>
      </c>
      <c r="G4935" s="64" t="str">
        <f t="shared" si="617"/>
        <v/>
      </c>
      <c r="H4935" s="64" t="str">
        <f t="shared" si="618"/>
        <v/>
      </c>
      <c r="I4935" s="80" t="str">
        <f>IFERROR(VLOOKUP(D4935,Sheet2!A:B,2,0),"")</f>
        <v/>
      </c>
      <c r="J4935" s="64" t="str">
        <f>IFERROR(IF(I4935&lt;&gt;"",VLOOKUP(I4935,Sheet2!B:C,2,0),""),"")</f>
        <v/>
      </c>
      <c r="K4935" s="64" t="str">
        <f>IFERROR( IF(I4935&lt;&gt;"", HLOOKUP(L$2+$A4935,Sheet2!BX:NK,2,0),""),"")</f>
        <v/>
      </c>
      <c r="L4935" t="str">
        <f>IF(OR(HLOOKUP(L$2+$A4935,Sheet2!BX:NK,$B4935,0),HLOOKUP(L$2+$A4935,Sheet2!BX:NK,$B4935,0)&lt;&gt;""),HLOOKUP(L$2+$A4935,Sheet2!BX:NK,$B4935,0),"")</f>
        <v/>
      </c>
      <c r="M4935" t="str">
        <f>IF(OR(HLOOKUP(M$2+$A4935,Sheet2!BY:NL,$B4935,0),HLOOKUP(M$2+$A4935,Sheet2!BY:NL,$B4935,0)&lt;&gt;""),HLOOKUP(M$2+$A4935,Sheet2!BY:NL,$B4935,0),"")</f>
        <v/>
      </c>
      <c r="N4935" t="str">
        <f>IF(OR(HLOOKUP(N$2+$A4935,Sheet2!BZ:NM,$B4935,0),HLOOKUP(N$2+$A4935,Sheet2!BZ:NM,$B4935,0)&lt;&gt;""),HLOOKUP(N$2+$A4935,Sheet2!BZ:NM,$B4935,0),"")</f>
        <v/>
      </c>
      <c r="O4935" t="str">
        <f>IF(OR(HLOOKUP(O$2+$A4935,Sheet2!CA:NN,$B4935,0),HLOOKUP(O$2+$A4935,Sheet2!CA:NN,$B4935,0)&lt;&gt;""),HLOOKUP(O$2+$A4935,Sheet2!CA:NN,$B4935,0),"")</f>
        <v/>
      </c>
      <c r="P4935" t="str">
        <f>IF(OR(HLOOKUP(P$2+$A4935,Sheet2!CB:NO,$B4935,0),HLOOKUP(P$2+$A4935,Sheet2!CB:NO,$B4935,0)&lt;&gt;""),HLOOKUP(P$2+$A4935,Sheet2!CB:NO,$B4935,0),"")</f>
        <v/>
      </c>
      <c r="Q4935" t="str">
        <f>IF(OR(HLOOKUP(Q$2+$A4935,Sheet2!CC:NO,$B4935,0),HLOOKUP(Q$2+$A4935,Sheet2!CC:NO,$B4935,0)&lt;&gt;""),HLOOKUP(Q$2+$A4935,Sheet2!CC:NO,$B4935,0),"")</f>
        <v/>
      </c>
    </row>
    <row r="4936" spans="1:17" x14ac:dyDescent="0.25">
      <c r="A4936" s="64">
        <f t="shared" si="619"/>
        <v>12</v>
      </c>
      <c r="B4936" s="64">
        <f t="shared" si="620"/>
        <v>498</v>
      </c>
      <c r="C4936" s="64">
        <f t="shared" si="621"/>
        <v>3</v>
      </c>
      <c r="D4936" s="64">
        <f t="shared" si="622"/>
        <v>494</v>
      </c>
      <c r="E4936" s="64">
        <f t="shared" si="623"/>
        <v>2466</v>
      </c>
      <c r="F4936" s="64" t="str">
        <f t="shared" si="616"/>
        <v/>
      </c>
      <c r="G4936" s="64" t="str">
        <f t="shared" si="617"/>
        <v/>
      </c>
      <c r="H4936" s="64" t="str">
        <f t="shared" si="618"/>
        <v/>
      </c>
      <c r="I4936" s="80" t="str">
        <f>IFERROR(VLOOKUP(D4936,Sheet2!A:B,2,0),"")</f>
        <v/>
      </c>
      <c r="J4936" s="64" t="str">
        <f>IFERROR(IF(I4936&lt;&gt;"",VLOOKUP(I4936,Sheet2!B:C,2,0),""),"")</f>
        <v/>
      </c>
      <c r="K4936" s="64" t="str">
        <f>IFERROR( IF(I4936&lt;&gt;"", HLOOKUP(L$2+$A4936,Sheet2!BX:NK,2,0),""),"")</f>
        <v/>
      </c>
      <c r="L4936" t="str">
        <f>IF(OR(HLOOKUP(L$2+$A4936,Sheet2!BX:NK,$B4936,0),HLOOKUP(L$2+$A4936,Sheet2!BX:NK,$B4936,0)&lt;&gt;""),HLOOKUP(L$2+$A4936,Sheet2!BX:NK,$B4936,0),"")</f>
        <v/>
      </c>
      <c r="M4936" t="str">
        <f>IF(OR(HLOOKUP(M$2+$A4936,Sheet2!BY:NL,$B4936,0),HLOOKUP(M$2+$A4936,Sheet2!BY:NL,$B4936,0)&lt;&gt;""),HLOOKUP(M$2+$A4936,Sheet2!BY:NL,$B4936,0),"")</f>
        <v/>
      </c>
      <c r="N4936" t="str">
        <f>IF(OR(HLOOKUP(N$2+$A4936,Sheet2!BZ:NM,$B4936,0),HLOOKUP(N$2+$A4936,Sheet2!BZ:NM,$B4936,0)&lt;&gt;""),HLOOKUP(N$2+$A4936,Sheet2!BZ:NM,$B4936,0),"")</f>
        <v/>
      </c>
      <c r="O4936" t="str">
        <f>IF(OR(HLOOKUP(O$2+$A4936,Sheet2!CA:NN,$B4936,0),HLOOKUP(O$2+$A4936,Sheet2!CA:NN,$B4936,0)&lt;&gt;""),HLOOKUP(O$2+$A4936,Sheet2!CA:NN,$B4936,0),"")</f>
        <v/>
      </c>
      <c r="P4936" t="str">
        <f>IF(OR(HLOOKUP(P$2+$A4936,Sheet2!CB:NO,$B4936,0),HLOOKUP(P$2+$A4936,Sheet2!CB:NO,$B4936,0)&lt;&gt;""),HLOOKUP(P$2+$A4936,Sheet2!CB:NO,$B4936,0),"")</f>
        <v/>
      </c>
      <c r="Q4936" t="str">
        <f>IF(OR(HLOOKUP(Q$2+$A4936,Sheet2!CC:NO,$B4936,0),HLOOKUP(Q$2+$A4936,Sheet2!CC:NO,$B4936,0)&lt;&gt;""),HLOOKUP(Q$2+$A4936,Sheet2!CC:NO,$B4936,0),"")</f>
        <v/>
      </c>
    </row>
    <row r="4937" spans="1:17" x14ac:dyDescent="0.25">
      <c r="A4937" s="64">
        <f t="shared" si="619"/>
        <v>18</v>
      </c>
      <c r="B4937" s="64">
        <f t="shared" si="620"/>
        <v>498</v>
      </c>
      <c r="C4937" s="64">
        <f t="shared" si="621"/>
        <v>4</v>
      </c>
      <c r="D4937" s="64">
        <f t="shared" si="622"/>
        <v>494</v>
      </c>
      <c r="E4937" s="64">
        <f t="shared" si="623"/>
        <v>2466</v>
      </c>
      <c r="F4937" s="64" t="str">
        <f t="shared" si="616"/>
        <v/>
      </c>
      <c r="G4937" s="64" t="str">
        <f t="shared" si="617"/>
        <v/>
      </c>
      <c r="H4937" s="64" t="str">
        <f t="shared" si="618"/>
        <v/>
      </c>
      <c r="I4937" s="80" t="str">
        <f>IFERROR(VLOOKUP(D4937,Sheet2!A:B,2,0),"")</f>
        <v/>
      </c>
      <c r="J4937" s="64" t="str">
        <f>IFERROR(IF(I4937&lt;&gt;"",VLOOKUP(I4937,Sheet2!B:C,2,0),""),"")</f>
        <v/>
      </c>
      <c r="K4937" s="64" t="str">
        <f>IFERROR( IF(I4937&lt;&gt;"", HLOOKUP(L$2+$A4937,Sheet2!BX:NK,2,0),""),"")</f>
        <v/>
      </c>
      <c r="L4937" t="str">
        <f>IF(OR(HLOOKUP(L$2+$A4937,Sheet2!BX:NK,$B4937,0),HLOOKUP(L$2+$A4937,Sheet2!BX:NK,$B4937,0)&lt;&gt;""),HLOOKUP(L$2+$A4937,Sheet2!BX:NK,$B4937,0),"")</f>
        <v/>
      </c>
      <c r="M4937" t="str">
        <f>IF(OR(HLOOKUP(M$2+$A4937,Sheet2!BY:NL,$B4937,0),HLOOKUP(M$2+$A4937,Sheet2!BY:NL,$B4937,0)&lt;&gt;""),HLOOKUP(M$2+$A4937,Sheet2!BY:NL,$B4937,0),"")</f>
        <v/>
      </c>
      <c r="N4937" t="str">
        <f>IF(OR(HLOOKUP(N$2+$A4937,Sheet2!BZ:NM,$B4937,0),HLOOKUP(N$2+$A4937,Sheet2!BZ:NM,$B4937,0)&lt;&gt;""),HLOOKUP(N$2+$A4937,Sheet2!BZ:NM,$B4937,0),"")</f>
        <v/>
      </c>
      <c r="O4937" t="str">
        <f>IF(OR(HLOOKUP(O$2+$A4937,Sheet2!CA:NN,$B4937,0),HLOOKUP(O$2+$A4937,Sheet2!CA:NN,$B4937,0)&lt;&gt;""),HLOOKUP(O$2+$A4937,Sheet2!CA:NN,$B4937,0),"")</f>
        <v/>
      </c>
      <c r="P4937" t="str">
        <f>IF(OR(HLOOKUP(P$2+$A4937,Sheet2!CB:NO,$B4937,0),HLOOKUP(P$2+$A4937,Sheet2!CB:NO,$B4937,0)&lt;&gt;""),HLOOKUP(P$2+$A4937,Sheet2!CB:NO,$B4937,0),"")</f>
        <v/>
      </c>
      <c r="Q4937" t="str">
        <f>IF(OR(HLOOKUP(Q$2+$A4937,Sheet2!CC:NO,$B4937,0),HLOOKUP(Q$2+$A4937,Sheet2!CC:NO,$B4937,0)&lt;&gt;""),HLOOKUP(Q$2+$A4937,Sheet2!CC:NO,$B4937,0),"")</f>
        <v/>
      </c>
    </row>
    <row r="4938" spans="1:17" x14ac:dyDescent="0.25">
      <c r="A4938" s="64">
        <f t="shared" si="619"/>
        <v>24</v>
      </c>
      <c r="B4938" s="64">
        <f t="shared" si="620"/>
        <v>498</v>
      </c>
      <c r="C4938" s="64">
        <f t="shared" si="621"/>
        <v>5</v>
      </c>
      <c r="D4938" s="64">
        <f t="shared" si="622"/>
        <v>494</v>
      </c>
      <c r="E4938" s="64">
        <f t="shared" si="623"/>
        <v>2466</v>
      </c>
      <c r="F4938" s="64" t="str">
        <f t="shared" si="616"/>
        <v/>
      </c>
      <c r="G4938" s="64" t="str">
        <f t="shared" si="617"/>
        <v/>
      </c>
      <c r="H4938" s="64" t="str">
        <f t="shared" si="618"/>
        <v/>
      </c>
      <c r="I4938" s="80" t="str">
        <f>IFERROR(VLOOKUP(D4938,Sheet2!A:B,2,0),"")</f>
        <v/>
      </c>
      <c r="J4938" s="64" t="str">
        <f>IFERROR(IF(I4938&lt;&gt;"",VLOOKUP(I4938,Sheet2!B:C,2,0),""),"")</f>
        <v/>
      </c>
      <c r="K4938" s="64" t="str">
        <f>IFERROR( IF(I4938&lt;&gt;"", HLOOKUP(L$2+$A4938,Sheet2!BX:NK,2,0),""),"")</f>
        <v/>
      </c>
      <c r="L4938" t="str">
        <f>IF(OR(HLOOKUP(L$2+$A4938,Sheet2!BX:NK,$B4938,0),HLOOKUP(L$2+$A4938,Sheet2!BX:NK,$B4938,0)&lt;&gt;""),HLOOKUP(L$2+$A4938,Sheet2!BX:NK,$B4938,0),"")</f>
        <v/>
      </c>
      <c r="M4938" t="str">
        <f>IF(OR(HLOOKUP(M$2+$A4938,Sheet2!BY:NL,$B4938,0),HLOOKUP(M$2+$A4938,Sheet2!BY:NL,$B4938,0)&lt;&gt;""),HLOOKUP(M$2+$A4938,Sheet2!BY:NL,$B4938,0),"")</f>
        <v/>
      </c>
      <c r="N4938" t="str">
        <f>IF(OR(HLOOKUP(N$2+$A4938,Sheet2!BZ:NM,$B4938,0),HLOOKUP(N$2+$A4938,Sheet2!BZ:NM,$B4938,0)&lt;&gt;""),HLOOKUP(N$2+$A4938,Sheet2!BZ:NM,$B4938,0),"")</f>
        <v/>
      </c>
      <c r="O4938" t="str">
        <f>IF(OR(HLOOKUP(O$2+$A4938,Sheet2!CA:NN,$B4938,0),HLOOKUP(O$2+$A4938,Sheet2!CA:NN,$B4938,0)&lt;&gt;""),HLOOKUP(O$2+$A4938,Sheet2!CA:NN,$B4938,0),"")</f>
        <v/>
      </c>
      <c r="P4938" t="str">
        <f>IF(OR(HLOOKUP(P$2+$A4938,Sheet2!CB:NO,$B4938,0),HLOOKUP(P$2+$A4938,Sheet2!CB:NO,$B4938,0)&lt;&gt;""),HLOOKUP(P$2+$A4938,Sheet2!CB:NO,$B4938,0),"")</f>
        <v/>
      </c>
      <c r="Q4938" t="str">
        <f>IF(OR(HLOOKUP(Q$2+$A4938,Sheet2!CC:NO,$B4938,0),HLOOKUP(Q$2+$A4938,Sheet2!CC:NO,$B4938,0)&lt;&gt;""),HLOOKUP(Q$2+$A4938,Sheet2!CC:NO,$B4938,0),"")</f>
        <v/>
      </c>
    </row>
    <row r="4939" spans="1:17" x14ac:dyDescent="0.25">
      <c r="A4939" s="64">
        <f t="shared" si="619"/>
        <v>30</v>
      </c>
      <c r="B4939" s="64">
        <f t="shared" si="620"/>
        <v>498</v>
      </c>
      <c r="C4939" s="64">
        <f t="shared" si="621"/>
        <v>6</v>
      </c>
      <c r="D4939" s="64">
        <f t="shared" si="622"/>
        <v>494</v>
      </c>
      <c r="E4939" s="64">
        <f t="shared" si="623"/>
        <v>2466</v>
      </c>
      <c r="F4939" s="64" t="str">
        <f t="shared" si="616"/>
        <v/>
      </c>
      <c r="G4939" s="64" t="str">
        <f t="shared" si="617"/>
        <v/>
      </c>
      <c r="H4939" s="64" t="str">
        <f t="shared" si="618"/>
        <v/>
      </c>
      <c r="I4939" s="80" t="str">
        <f>IFERROR(VLOOKUP(D4939,Sheet2!A:B,2,0),"")</f>
        <v/>
      </c>
      <c r="J4939" s="64" t="str">
        <f>IFERROR(IF(I4939&lt;&gt;"",VLOOKUP(I4939,Sheet2!B:C,2,0),""),"")</f>
        <v/>
      </c>
      <c r="K4939" s="64" t="str">
        <f>IFERROR( IF(I4939&lt;&gt;"", HLOOKUP(L$2+$A4939,Sheet2!BX:NK,2,0),""),"")</f>
        <v/>
      </c>
      <c r="L4939" t="str">
        <f>IF(OR(HLOOKUP(L$2+$A4939,Sheet2!BX:NK,$B4939,0),HLOOKUP(L$2+$A4939,Sheet2!BX:NK,$B4939,0)&lt;&gt;""),HLOOKUP(L$2+$A4939,Sheet2!BX:NK,$B4939,0),"")</f>
        <v/>
      </c>
      <c r="M4939" t="str">
        <f>IF(OR(HLOOKUP(M$2+$A4939,Sheet2!BY:NL,$B4939,0),HLOOKUP(M$2+$A4939,Sheet2!BY:NL,$B4939,0)&lt;&gt;""),HLOOKUP(M$2+$A4939,Sheet2!BY:NL,$B4939,0),"")</f>
        <v/>
      </c>
      <c r="N4939" t="str">
        <f>IF(OR(HLOOKUP(N$2+$A4939,Sheet2!BZ:NM,$B4939,0),HLOOKUP(N$2+$A4939,Sheet2!BZ:NM,$B4939,0)&lt;&gt;""),HLOOKUP(N$2+$A4939,Sheet2!BZ:NM,$B4939,0),"")</f>
        <v/>
      </c>
      <c r="O4939" t="str">
        <f>IF(OR(HLOOKUP(O$2+$A4939,Sheet2!CA:NN,$B4939,0),HLOOKUP(O$2+$A4939,Sheet2!CA:NN,$B4939,0)&lt;&gt;""),HLOOKUP(O$2+$A4939,Sheet2!CA:NN,$B4939,0),"")</f>
        <v/>
      </c>
      <c r="P4939" t="str">
        <f>IF(OR(HLOOKUP(P$2+$A4939,Sheet2!CB:NO,$B4939,0),HLOOKUP(P$2+$A4939,Sheet2!CB:NO,$B4939,0)&lt;&gt;""),HLOOKUP(P$2+$A4939,Sheet2!CB:NO,$B4939,0),"")</f>
        <v/>
      </c>
      <c r="Q4939" t="str">
        <f>IF(OR(HLOOKUP(Q$2+$A4939,Sheet2!CC:NO,$B4939,0),HLOOKUP(Q$2+$A4939,Sheet2!CC:NO,$B4939,0)&lt;&gt;""),HLOOKUP(Q$2+$A4939,Sheet2!CC:NO,$B4939,0),"")</f>
        <v/>
      </c>
    </row>
    <row r="4940" spans="1:17" x14ac:dyDescent="0.25">
      <c r="A4940" s="64">
        <f t="shared" si="619"/>
        <v>36</v>
      </c>
      <c r="B4940" s="64">
        <f t="shared" si="620"/>
        <v>498</v>
      </c>
      <c r="C4940" s="64">
        <f t="shared" si="621"/>
        <v>7</v>
      </c>
      <c r="D4940" s="64">
        <f t="shared" si="622"/>
        <v>494</v>
      </c>
      <c r="E4940" s="64">
        <f t="shared" si="623"/>
        <v>2466</v>
      </c>
      <c r="F4940" s="64" t="str">
        <f t="shared" si="616"/>
        <v/>
      </c>
      <c r="G4940" s="64" t="str">
        <f t="shared" si="617"/>
        <v/>
      </c>
      <c r="H4940" s="64" t="str">
        <f t="shared" si="618"/>
        <v/>
      </c>
      <c r="I4940" s="80" t="str">
        <f>IFERROR(VLOOKUP(D4940,Sheet2!A:B,2,0),"")</f>
        <v/>
      </c>
      <c r="J4940" s="64" t="str">
        <f>IFERROR(IF(I4940&lt;&gt;"",VLOOKUP(I4940,Sheet2!B:C,2,0),""),"")</f>
        <v/>
      </c>
      <c r="K4940" s="64" t="str">
        <f>IFERROR( IF(I4940&lt;&gt;"", HLOOKUP(L$2+$A4940,Sheet2!BX:NK,2,0),""),"")</f>
        <v/>
      </c>
      <c r="L4940" t="str">
        <f>IF(OR(HLOOKUP(L$2+$A4940,Sheet2!BX:NK,$B4940,0),HLOOKUP(L$2+$A4940,Sheet2!BX:NK,$B4940,0)&lt;&gt;""),HLOOKUP(L$2+$A4940,Sheet2!BX:NK,$B4940,0),"")</f>
        <v/>
      </c>
      <c r="M4940" t="str">
        <f>IF(OR(HLOOKUP(M$2+$A4940,Sheet2!BY:NL,$B4940,0),HLOOKUP(M$2+$A4940,Sheet2!BY:NL,$B4940,0)&lt;&gt;""),HLOOKUP(M$2+$A4940,Sheet2!BY:NL,$B4940,0),"")</f>
        <v/>
      </c>
      <c r="N4940" t="str">
        <f>IF(OR(HLOOKUP(N$2+$A4940,Sheet2!BZ:NM,$B4940,0),HLOOKUP(N$2+$A4940,Sheet2!BZ:NM,$B4940,0)&lt;&gt;""),HLOOKUP(N$2+$A4940,Sheet2!BZ:NM,$B4940,0),"")</f>
        <v/>
      </c>
      <c r="O4940" t="str">
        <f>IF(OR(HLOOKUP(O$2+$A4940,Sheet2!CA:NN,$B4940,0),HLOOKUP(O$2+$A4940,Sheet2!CA:NN,$B4940,0)&lt;&gt;""),HLOOKUP(O$2+$A4940,Sheet2!CA:NN,$B4940,0),"")</f>
        <v/>
      </c>
      <c r="P4940" t="str">
        <f>IF(OR(HLOOKUP(P$2+$A4940,Sheet2!CB:NO,$B4940,0),HLOOKUP(P$2+$A4940,Sheet2!CB:NO,$B4940,0)&lt;&gt;""),HLOOKUP(P$2+$A4940,Sheet2!CB:NO,$B4940,0),"")</f>
        <v/>
      </c>
      <c r="Q4940" t="str">
        <f>IF(OR(HLOOKUP(Q$2+$A4940,Sheet2!CC:NO,$B4940,0),HLOOKUP(Q$2+$A4940,Sheet2!CC:NO,$B4940,0)&lt;&gt;""),HLOOKUP(Q$2+$A4940,Sheet2!CC:NO,$B4940,0),"")</f>
        <v/>
      </c>
    </row>
    <row r="4941" spans="1:17" x14ac:dyDescent="0.25">
      <c r="A4941" s="64">
        <f t="shared" si="619"/>
        <v>42</v>
      </c>
      <c r="B4941" s="64">
        <f t="shared" si="620"/>
        <v>498</v>
      </c>
      <c r="C4941" s="64">
        <f t="shared" si="621"/>
        <v>8</v>
      </c>
      <c r="D4941" s="64">
        <f t="shared" si="622"/>
        <v>494</v>
      </c>
      <c r="E4941" s="64">
        <f t="shared" si="623"/>
        <v>2466</v>
      </c>
      <c r="F4941" s="64" t="str">
        <f t="shared" si="616"/>
        <v/>
      </c>
      <c r="G4941" s="64" t="str">
        <f t="shared" si="617"/>
        <v/>
      </c>
      <c r="H4941" s="64" t="str">
        <f t="shared" si="618"/>
        <v/>
      </c>
      <c r="I4941" s="80" t="str">
        <f>IFERROR(VLOOKUP(D4941,Sheet2!A:B,2,0),"")</f>
        <v/>
      </c>
      <c r="J4941" s="64" t="str">
        <f>IFERROR(IF(I4941&lt;&gt;"",VLOOKUP(I4941,Sheet2!B:C,2,0),""),"")</f>
        <v/>
      </c>
      <c r="K4941" s="64" t="str">
        <f>IFERROR( IF(I4941&lt;&gt;"", HLOOKUP(L$2+$A4941,Sheet2!BX:NK,2,0),""),"")</f>
        <v/>
      </c>
      <c r="L4941" t="str">
        <f>IF(OR(HLOOKUP(L$2+$A4941,Sheet2!BX:NK,$B4941,0),HLOOKUP(L$2+$A4941,Sheet2!BX:NK,$B4941,0)&lt;&gt;""),HLOOKUP(L$2+$A4941,Sheet2!BX:NK,$B4941,0),"")</f>
        <v/>
      </c>
      <c r="M4941" t="str">
        <f>IF(OR(HLOOKUP(M$2+$A4941,Sheet2!BY:NL,$B4941,0),HLOOKUP(M$2+$A4941,Sheet2!BY:NL,$B4941,0)&lt;&gt;""),HLOOKUP(M$2+$A4941,Sheet2!BY:NL,$B4941,0),"")</f>
        <v/>
      </c>
      <c r="N4941" t="str">
        <f>IF(OR(HLOOKUP(N$2+$A4941,Sheet2!BZ:NM,$B4941,0),HLOOKUP(N$2+$A4941,Sheet2!BZ:NM,$B4941,0)&lt;&gt;""),HLOOKUP(N$2+$A4941,Sheet2!BZ:NM,$B4941,0),"")</f>
        <v/>
      </c>
      <c r="O4941" t="str">
        <f>IF(OR(HLOOKUP(O$2+$A4941,Sheet2!CA:NN,$B4941,0),HLOOKUP(O$2+$A4941,Sheet2!CA:NN,$B4941,0)&lt;&gt;""),HLOOKUP(O$2+$A4941,Sheet2!CA:NN,$B4941,0),"")</f>
        <v/>
      </c>
      <c r="P4941" t="str">
        <f>IF(OR(HLOOKUP(P$2+$A4941,Sheet2!CB:NO,$B4941,0),HLOOKUP(P$2+$A4941,Sheet2!CB:NO,$B4941,0)&lt;&gt;""),HLOOKUP(P$2+$A4941,Sheet2!CB:NO,$B4941,0),"")</f>
        <v/>
      </c>
      <c r="Q4941" t="str">
        <f>IF(OR(HLOOKUP(Q$2+$A4941,Sheet2!CC:NO,$B4941,0),HLOOKUP(Q$2+$A4941,Sheet2!CC:NO,$B4941,0)&lt;&gt;""),HLOOKUP(Q$2+$A4941,Sheet2!CC:NO,$B4941,0),"")</f>
        <v/>
      </c>
    </row>
    <row r="4942" spans="1:17" x14ac:dyDescent="0.25">
      <c r="A4942" s="64">
        <f t="shared" si="619"/>
        <v>48</v>
      </c>
      <c r="B4942" s="64">
        <f t="shared" si="620"/>
        <v>498</v>
      </c>
      <c r="C4942" s="64">
        <f t="shared" si="621"/>
        <v>9</v>
      </c>
      <c r="D4942" s="64">
        <f t="shared" si="622"/>
        <v>494</v>
      </c>
      <c r="E4942" s="64">
        <f t="shared" si="623"/>
        <v>2466</v>
      </c>
      <c r="F4942" s="64" t="str">
        <f t="shared" si="616"/>
        <v/>
      </c>
      <c r="G4942" s="64" t="str">
        <f t="shared" si="617"/>
        <v/>
      </c>
      <c r="H4942" s="64" t="str">
        <f t="shared" si="618"/>
        <v/>
      </c>
      <c r="I4942" s="80" t="str">
        <f>IFERROR(VLOOKUP(D4942,Sheet2!A:B,2,0),"")</f>
        <v/>
      </c>
      <c r="J4942" s="64" t="str">
        <f>IFERROR(IF(I4942&lt;&gt;"",VLOOKUP(I4942,Sheet2!B:C,2,0),""),"")</f>
        <v/>
      </c>
      <c r="K4942" s="64" t="str">
        <f>IFERROR( IF(I4942&lt;&gt;"", HLOOKUP(L$2+$A4942,Sheet2!BX:NK,2,0),""),"")</f>
        <v/>
      </c>
      <c r="L4942" t="str">
        <f>IF(OR(HLOOKUP(L$2+$A4942,Sheet2!BX:NK,$B4942,0),HLOOKUP(L$2+$A4942,Sheet2!BX:NK,$B4942,0)&lt;&gt;""),HLOOKUP(L$2+$A4942,Sheet2!BX:NK,$B4942,0),"")</f>
        <v/>
      </c>
      <c r="M4942" t="str">
        <f>IF(OR(HLOOKUP(M$2+$A4942,Sheet2!BY:NL,$B4942,0),HLOOKUP(M$2+$A4942,Sheet2!BY:NL,$B4942,0)&lt;&gt;""),HLOOKUP(M$2+$A4942,Sheet2!BY:NL,$B4942,0),"")</f>
        <v/>
      </c>
      <c r="N4942" t="str">
        <f>IF(OR(HLOOKUP(N$2+$A4942,Sheet2!BZ:NM,$B4942,0),HLOOKUP(N$2+$A4942,Sheet2!BZ:NM,$B4942,0)&lt;&gt;""),HLOOKUP(N$2+$A4942,Sheet2!BZ:NM,$B4942,0),"")</f>
        <v/>
      </c>
      <c r="O4942" t="str">
        <f>IF(OR(HLOOKUP(O$2+$A4942,Sheet2!CA:NN,$B4942,0),HLOOKUP(O$2+$A4942,Sheet2!CA:NN,$B4942,0)&lt;&gt;""),HLOOKUP(O$2+$A4942,Sheet2!CA:NN,$B4942,0),"")</f>
        <v/>
      </c>
      <c r="P4942" t="str">
        <f>IF(OR(HLOOKUP(P$2+$A4942,Sheet2!CB:NO,$B4942,0),HLOOKUP(P$2+$A4942,Sheet2!CB:NO,$B4942,0)&lt;&gt;""),HLOOKUP(P$2+$A4942,Sheet2!CB:NO,$B4942,0),"")</f>
        <v/>
      </c>
      <c r="Q4942" t="str">
        <f>IF(OR(HLOOKUP(Q$2+$A4942,Sheet2!CC:NO,$B4942,0),HLOOKUP(Q$2+$A4942,Sheet2!CC:NO,$B4942,0)&lt;&gt;""),HLOOKUP(Q$2+$A4942,Sheet2!CC:NO,$B4942,0),"")</f>
        <v/>
      </c>
    </row>
    <row r="4943" spans="1:17" x14ac:dyDescent="0.25">
      <c r="A4943" s="64">
        <f t="shared" si="619"/>
        <v>54</v>
      </c>
      <c r="B4943" s="64">
        <f t="shared" si="620"/>
        <v>498</v>
      </c>
      <c r="C4943" s="64">
        <f t="shared" si="621"/>
        <v>10</v>
      </c>
      <c r="D4943" s="64">
        <f t="shared" si="622"/>
        <v>494</v>
      </c>
      <c r="E4943" s="64">
        <f t="shared" si="623"/>
        <v>2466</v>
      </c>
      <c r="F4943" s="64" t="str">
        <f t="shared" si="616"/>
        <v/>
      </c>
      <c r="G4943" s="64" t="str">
        <f t="shared" si="617"/>
        <v/>
      </c>
      <c r="H4943" s="64" t="str">
        <f t="shared" si="618"/>
        <v/>
      </c>
      <c r="I4943" s="80" t="str">
        <f>IFERROR(VLOOKUP(D4943,Sheet2!A:B,2,0),"")</f>
        <v/>
      </c>
      <c r="J4943" s="64" t="str">
        <f>IFERROR(IF(I4943&lt;&gt;"",VLOOKUP(I4943,Sheet2!B:C,2,0),""),"")</f>
        <v/>
      </c>
      <c r="K4943" s="64" t="str">
        <f>IFERROR( IF(I4943&lt;&gt;"", HLOOKUP(L$2+$A4943,Sheet2!BX:NK,2,0),""),"")</f>
        <v/>
      </c>
      <c r="L4943" t="str">
        <f>IF(OR(HLOOKUP(L$2+$A4943,Sheet2!BX:NK,$B4943,0),HLOOKUP(L$2+$A4943,Sheet2!BX:NK,$B4943,0)&lt;&gt;""),HLOOKUP(L$2+$A4943,Sheet2!BX:NK,$B4943,0),"")</f>
        <v/>
      </c>
      <c r="M4943" t="str">
        <f>IF(OR(HLOOKUP(M$2+$A4943,Sheet2!BY:NL,$B4943,0),HLOOKUP(M$2+$A4943,Sheet2!BY:NL,$B4943,0)&lt;&gt;""),HLOOKUP(M$2+$A4943,Sheet2!BY:NL,$B4943,0),"")</f>
        <v/>
      </c>
      <c r="N4943" t="str">
        <f>IF(OR(HLOOKUP(N$2+$A4943,Sheet2!BZ:NM,$B4943,0),HLOOKUP(N$2+$A4943,Sheet2!BZ:NM,$B4943,0)&lt;&gt;""),HLOOKUP(N$2+$A4943,Sheet2!BZ:NM,$B4943,0),"")</f>
        <v/>
      </c>
      <c r="O4943" t="str">
        <f>IF(OR(HLOOKUP(O$2+$A4943,Sheet2!CA:NN,$B4943,0),HLOOKUP(O$2+$A4943,Sheet2!CA:NN,$B4943,0)&lt;&gt;""),HLOOKUP(O$2+$A4943,Sheet2!CA:NN,$B4943,0),"")</f>
        <v/>
      </c>
      <c r="P4943" t="str">
        <f>IF(OR(HLOOKUP(P$2+$A4943,Sheet2!CB:NO,$B4943,0),HLOOKUP(P$2+$A4943,Sheet2!CB:NO,$B4943,0)&lt;&gt;""),HLOOKUP(P$2+$A4943,Sheet2!CB:NO,$B4943,0),"")</f>
        <v/>
      </c>
      <c r="Q4943" t="str">
        <f>IF(OR(HLOOKUP(Q$2+$A4943,Sheet2!CC:NO,$B4943,0),HLOOKUP(Q$2+$A4943,Sheet2!CC:NO,$B4943,0)&lt;&gt;""),HLOOKUP(Q$2+$A4943,Sheet2!CC:NO,$B4943,0),"")</f>
        <v/>
      </c>
    </row>
    <row r="4944" spans="1:17" x14ac:dyDescent="0.25">
      <c r="A4944" s="64">
        <f t="shared" si="619"/>
        <v>0</v>
      </c>
      <c r="B4944" s="64">
        <f t="shared" si="620"/>
        <v>499</v>
      </c>
      <c r="C4944" s="64">
        <f t="shared" si="621"/>
        <v>1</v>
      </c>
      <c r="D4944" s="64">
        <f t="shared" si="622"/>
        <v>495</v>
      </c>
      <c r="E4944" s="64">
        <f t="shared" si="623"/>
        <v>2471</v>
      </c>
      <c r="F4944" s="64" t="str">
        <f t="shared" si="616"/>
        <v/>
      </c>
      <c r="G4944" s="64" t="str">
        <f t="shared" si="617"/>
        <v/>
      </c>
      <c r="H4944" s="64" t="str">
        <f t="shared" si="618"/>
        <v/>
      </c>
      <c r="I4944" s="80" t="str">
        <f>IFERROR(VLOOKUP(D4944,Sheet2!A:B,2,0),"")</f>
        <v/>
      </c>
      <c r="J4944" s="64" t="str">
        <f>IFERROR(IF(I4944&lt;&gt;"",VLOOKUP(I4944,Sheet2!B:C,2,0),""),"")</f>
        <v/>
      </c>
      <c r="K4944" s="64" t="str">
        <f>IFERROR( IF(I4944&lt;&gt;"", HLOOKUP(L$2+$A4944,Sheet2!BX:NK,2,0),""),"")</f>
        <v/>
      </c>
      <c r="L4944" t="str">
        <f>IF(OR(HLOOKUP(L$2+$A4944,Sheet2!BX:NK,$B4944,0),HLOOKUP(L$2+$A4944,Sheet2!BX:NK,$B4944,0)&lt;&gt;""),HLOOKUP(L$2+$A4944,Sheet2!BX:NK,$B4944,0),"")</f>
        <v/>
      </c>
      <c r="M4944" t="str">
        <f>IF(OR(HLOOKUP(M$2+$A4944,Sheet2!BY:NL,$B4944,0),HLOOKUP(M$2+$A4944,Sheet2!BY:NL,$B4944,0)&lt;&gt;""),HLOOKUP(M$2+$A4944,Sheet2!BY:NL,$B4944,0),"")</f>
        <v/>
      </c>
      <c r="N4944" t="str">
        <f>IF(OR(HLOOKUP(N$2+$A4944,Sheet2!BZ:NM,$B4944,0),HLOOKUP(N$2+$A4944,Sheet2!BZ:NM,$B4944,0)&lt;&gt;""),HLOOKUP(N$2+$A4944,Sheet2!BZ:NM,$B4944,0),"")</f>
        <v/>
      </c>
      <c r="O4944" t="str">
        <f>IF(OR(HLOOKUP(O$2+$A4944,Sheet2!CA:NN,$B4944,0),HLOOKUP(O$2+$A4944,Sheet2!CA:NN,$B4944,0)&lt;&gt;""),HLOOKUP(O$2+$A4944,Sheet2!CA:NN,$B4944,0),"")</f>
        <v/>
      </c>
      <c r="P4944" t="str">
        <f>IF(OR(HLOOKUP(P$2+$A4944,Sheet2!CB:NO,$B4944,0),HLOOKUP(P$2+$A4944,Sheet2!CB:NO,$B4944,0)&lt;&gt;""),HLOOKUP(P$2+$A4944,Sheet2!CB:NO,$B4944,0),"")</f>
        <v/>
      </c>
      <c r="Q4944" t="str">
        <f>IF(OR(HLOOKUP(Q$2+$A4944,Sheet2!CC:NO,$B4944,0),HLOOKUP(Q$2+$A4944,Sheet2!CC:NO,$B4944,0)&lt;&gt;""),HLOOKUP(Q$2+$A4944,Sheet2!CC:NO,$B4944,0),"")</f>
        <v/>
      </c>
    </row>
    <row r="4945" spans="1:17" x14ac:dyDescent="0.25">
      <c r="A4945" s="64">
        <f t="shared" si="619"/>
        <v>6</v>
      </c>
      <c r="B4945" s="64">
        <f t="shared" si="620"/>
        <v>499</v>
      </c>
      <c r="C4945" s="64">
        <f t="shared" si="621"/>
        <v>2</v>
      </c>
      <c r="D4945" s="64">
        <f t="shared" si="622"/>
        <v>495</v>
      </c>
      <c r="E4945" s="64">
        <f t="shared" si="623"/>
        <v>2471</v>
      </c>
      <c r="F4945" s="64" t="str">
        <f t="shared" si="616"/>
        <v/>
      </c>
      <c r="G4945" s="64" t="str">
        <f t="shared" si="617"/>
        <v/>
      </c>
      <c r="H4945" s="64" t="str">
        <f t="shared" si="618"/>
        <v/>
      </c>
      <c r="I4945" s="80" t="str">
        <f>IFERROR(VLOOKUP(D4945,Sheet2!A:B,2,0),"")</f>
        <v/>
      </c>
      <c r="J4945" s="64" t="str">
        <f>IFERROR(IF(I4945&lt;&gt;"",VLOOKUP(I4945,Sheet2!B:C,2,0),""),"")</f>
        <v/>
      </c>
      <c r="K4945" s="64" t="str">
        <f>IFERROR( IF(I4945&lt;&gt;"", HLOOKUP(L$2+$A4945,Sheet2!BX:NK,2,0),""),"")</f>
        <v/>
      </c>
      <c r="L4945" t="str">
        <f>IF(OR(HLOOKUP(L$2+$A4945,Sheet2!BX:NK,$B4945,0),HLOOKUP(L$2+$A4945,Sheet2!BX:NK,$B4945,0)&lt;&gt;""),HLOOKUP(L$2+$A4945,Sheet2!BX:NK,$B4945,0),"")</f>
        <v/>
      </c>
      <c r="M4945" t="str">
        <f>IF(OR(HLOOKUP(M$2+$A4945,Sheet2!BY:NL,$B4945,0),HLOOKUP(M$2+$A4945,Sheet2!BY:NL,$B4945,0)&lt;&gt;""),HLOOKUP(M$2+$A4945,Sheet2!BY:NL,$B4945,0),"")</f>
        <v/>
      </c>
      <c r="N4945" t="str">
        <f>IF(OR(HLOOKUP(N$2+$A4945,Sheet2!BZ:NM,$B4945,0),HLOOKUP(N$2+$A4945,Sheet2!BZ:NM,$B4945,0)&lt;&gt;""),HLOOKUP(N$2+$A4945,Sheet2!BZ:NM,$B4945,0),"")</f>
        <v/>
      </c>
      <c r="O4945" t="str">
        <f>IF(OR(HLOOKUP(O$2+$A4945,Sheet2!CA:NN,$B4945,0),HLOOKUP(O$2+$A4945,Sheet2!CA:NN,$B4945,0)&lt;&gt;""),HLOOKUP(O$2+$A4945,Sheet2!CA:NN,$B4945,0),"")</f>
        <v/>
      </c>
      <c r="P4945" t="str">
        <f>IF(OR(HLOOKUP(P$2+$A4945,Sheet2!CB:NO,$B4945,0),HLOOKUP(P$2+$A4945,Sheet2!CB:NO,$B4945,0)&lt;&gt;""),HLOOKUP(P$2+$A4945,Sheet2!CB:NO,$B4945,0),"")</f>
        <v/>
      </c>
      <c r="Q4945" t="str">
        <f>IF(OR(HLOOKUP(Q$2+$A4945,Sheet2!CC:NO,$B4945,0),HLOOKUP(Q$2+$A4945,Sheet2!CC:NO,$B4945,0)&lt;&gt;""),HLOOKUP(Q$2+$A4945,Sheet2!CC:NO,$B4945,0),"")</f>
        <v/>
      </c>
    </row>
    <row r="4946" spans="1:17" x14ac:dyDescent="0.25">
      <c r="A4946" s="64">
        <f t="shared" si="619"/>
        <v>12</v>
      </c>
      <c r="B4946" s="64">
        <f t="shared" si="620"/>
        <v>499</v>
      </c>
      <c r="C4946" s="64">
        <f t="shared" si="621"/>
        <v>3</v>
      </c>
      <c r="D4946" s="64">
        <f t="shared" si="622"/>
        <v>495</v>
      </c>
      <c r="E4946" s="64">
        <f t="shared" si="623"/>
        <v>2471</v>
      </c>
      <c r="F4946" s="64" t="str">
        <f t="shared" si="616"/>
        <v/>
      </c>
      <c r="G4946" s="64" t="str">
        <f t="shared" si="617"/>
        <v/>
      </c>
      <c r="H4946" s="64" t="str">
        <f t="shared" si="618"/>
        <v/>
      </c>
      <c r="I4946" s="80" t="str">
        <f>IFERROR(VLOOKUP(D4946,Sheet2!A:B,2,0),"")</f>
        <v/>
      </c>
      <c r="J4946" s="64" t="str">
        <f>IFERROR(IF(I4946&lt;&gt;"",VLOOKUP(I4946,Sheet2!B:C,2,0),""),"")</f>
        <v/>
      </c>
      <c r="K4946" s="64" t="str">
        <f>IFERROR( IF(I4946&lt;&gt;"", HLOOKUP(L$2+$A4946,Sheet2!BX:NK,2,0),""),"")</f>
        <v/>
      </c>
      <c r="L4946" t="str">
        <f>IF(OR(HLOOKUP(L$2+$A4946,Sheet2!BX:NK,$B4946,0),HLOOKUP(L$2+$A4946,Sheet2!BX:NK,$B4946,0)&lt;&gt;""),HLOOKUP(L$2+$A4946,Sheet2!BX:NK,$B4946,0),"")</f>
        <v/>
      </c>
      <c r="M4946" t="str">
        <f>IF(OR(HLOOKUP(M$2+$A4946,Sheet2!BY:NL,$B4946,0),HLOOKUP(M$2+$A4946,Sheet2!BY:NL,$B4946,0)&lt;&gt;""),HLOOKUP(M$2+$A4946,Sheet2!BY:NL,$B4946,0),"")</f>
        <v/>
      </c>
      <c r="N4946" t="str">
        <f>IF(OR(HLOOKUP(N$2+$A4946,Sheet2!BZ:NM,$B4946,0),HLOOKUP(N$2+$A4946,Sheet2!BZ:NM,$B4946,0)&lt;&gt;""),HLOOKUP(N$2+$A4946,Sheet2!BZ:NM,$B4946,0),"")</f>
        <v/>
      </c>
      <c r="O4946" t="str">
        <f>IF(OR(HLOOKUP(O$2+$A4946,Sheet2!CA:NN,$B4946,0),HLOOKUP(O$2+$A4946,Sheet2!CA:NN,$B4946,0)&lt;&gt;""),HLOOKUP(O$2+$A4946,Sheet2!CA:NN,$B4946,0),"")</f>
        <v/>
      </c>
      <c r="P4946" t="str">
        <f>IF(OR(HLOOKUP(P$2+$A4946,Sheet2!CB:NO,$B4946,0),HLOOKUP(P$2+$A4946,Sheet2!CB:NO,$B4946,0)&lt;&gt;""),HLOOKUP(P$2+$A4946,Sheet2!CB:NO,$B4946,0),"")</f>
        <v/>
      </c>
      <c r="Q4946" t="str">
        <f>IF(OR(HLOOKUP(Q$2+$A4946,Sheet2!CC:NO,$B4946,0),HLOOKUP(Q$2+$A4946,Sheet2!CC:NO,$B4946,0)&lt;&gt;""),HLOOKUP(Q$2+$A4946,Sheet2!CC:NO,$B4946,0),"")</f>
        <v/>
      </c>
    </row>
    <row r="4947" spans="1:17" x14ac:dyDescent="0.25">
      <c r="A4947" s="64">
        <f t="shared" si="619"/>
        <v>18</v>
      </c>
      <c r="B4947" s="64">
        <f t="shared" si="620"/>
        <v>499</v>
      </c>
      <c r="C4947" s="64">
        <f t="shared" si="621"/>
        <v>4</v>
      </c>
      <c r="D4947" s="64">
        <f t="shared" si="622"/>
        <v>495</v>
      </c>
      <c r="E4947" s="64">
        <f t="shared" si="623"/>
        <v>2471</v>
      </c>
      <c r="F4947" s="64" t="str">
        <f t="shared" si="616"/>
        <v/>
      </c>
      <c r="G4947" s="64" t="str">
        <f t="shared" si="617"/>
        <v/>
      </c>
      <c r="H4947" s="64" t="str">
        <f t="shared" si="618"/>
        <v/>
      </c>
      <c r="I4947" s="80" t="str">
        <f>IFERROR(VLOOKUP(D4947,Sheet2!A:B,2,0),"")</f>
        <v/>
      </c>
      <c r="J4947" s="64" t="str">
        <f>IFERROR(IF(I4947&lt;&gt;"",VLOOKUP(I4947,Sheet2!B:C,2,0),""),"")</f>
        <v/>
      </c>
      <c r="K4947" s="64" t="str">
        <f>IFERROR( IF(I4947&lt;&gt;"", HLOOKUP(L$2+$A4947,Sheet2!BX:NK,2,0),""),"")</f>
        <v/>
      </c>
      <c r="L4947" t="str">
        <f>IF(OR(HLOOKUP(L$2+$A4947,Sheet2!BX:NK,$B4947,0),HLOOKUP(L$2+$A4947,Sheet2!BX:NK,$B4947,0)&lt;&gt;""),HLOOKUP(L$2+$A4947,Sheet2!BX:NK,$B4947,0),"")</f>
        <v/>
      </c>
      <c r="M4947" t="str">
        <f>IF(OR(HLOOKUP(M$2+$A4947,Sheet2!BY:NL,$B4947,0),HLOOKUP(M$2+$A4947,Sheet2!BY:NL,$B4947,0)&lt;&gt;""),HLOOKUP(M$2+$A4947,Sheet2!BY:NL,$B4947,0),"")</f>
        <v/>
      </c>
      <c r="N4947" t="str">
        <f>IF(OR(HLOOKUP(N$2+$A4947,Sheet2!BZ:NM,$B4947,0),HLOOKUP(N$2+$A4947,Sheet2!BZ:NM,$B4947,0)&lt;&gt;""),HLOOKUP(N$2+$A4947,Sheet2!BZ:NM,$B4947,0),"")</f>
        <v/>
      </c>
      <c r="O4947" t="str">
        <f>IF(OR(HLOOKUP(O$2+$A4947,Sheet2!CA:NN,$B4947,0),HLOOKUP(O$2+$A4947,Sheet2!CA:NN,$B4947,0)&lt;&gt;""),HLOOKUP(O$2+$A4947,Sheet2!CA:NN,$B4947,0),"")</f>
        <v/>
      </c>
      <c r="P4947" t="str">
        <f>IF(OR(HLOOKUP(P$2+$A4947,Sheet2!CB:NO,$B4947,0),HLOOKUP(P$2+$A4947,Sheet2!CB:NO,$B4947,0)&lt;&gt;""),HLOOKUP(P$2+$A4947,Sheet2!CB:NO,$B4947,0),"")</f>
        <v/>
      </c>
      <c r="Q4947" t="str">
        <f>IF(OR(HLOOKUP(Q$2+$A4947,Sheet2!CC:NO,$B4947,0),HLOOKUP(Q$2+$A4947,Sheet2!CC:NO,$B4947,0)&lt;&gt;""),HLOOKUP(Q$2+$A4947,Sheet2!CC:NO,$B4947,0),"")</f>
        <v/>
      </c>
    </row>
    <row r="4948" spans="1:17" x14ac:dyDescent="0.25">
      <c r="A4948" s="64">
        <f t="shared" si="619"/>
        <v>24</v>
      </c>
      <c r="B4948" s="64">
        <f t="shared" si="620"/>
        <v>499</v>
      </c>
      <c r="C4948" s="64">
        <f t="shared" si="621"/>
        <v>5</v>
      </c>
      <c r="D4948" s="64">
        <f t="shared" si="622"/>
        <v>495</v>
      </c>
      <c r="E4948" s="64">
        <f t="shared" si="623"/>
        <v>2471</v>
      </c>
      <c r="F4948" s="64" t="str">
        <f t="shared" si="616"/>
        <v/>
      </c>
      <c r="G4948" s="64" t="str">
        <f t="shared" si="617"/>
        <v/>
      </c>
      <c r="H4948" s="64" t="str">
        <f t="shared" si="618"/>
        <v/>
      </c>
      <c r="I4948" s="80" t="str">
        <f>IFERROR(VLOOKUP(D4948,Sheet2!A:B,2,0),"")</f>
        <v/>
      </c>
      <c r="J4948" s="64" t="str">
        <f>IFERROR(IF(I4948&lt;&gt;"",VLOOKUP(I4948,Sheet2!B:C,2,0),""),"")</f>
        <v/>
      </c>
      <c r="K4948" s="64" t="str">
        <f>IFERROR( IF(I4948&lt;&gt;"", HLOOKUP(L$2+$A4948,Sheet2!BX:NK,2,0),""),"")</f>
        <v/>
      </c>
      <c r="L4948" t="str">
        <f>IF(OR(HLOOKUP(L$2+$A4948,Sheet2!BX:NK,$B4948,0),HLOOKUP(L$2+$A4948,Sheet2!BX:NK,$B4948,0)&lt;&gt;""),HLOOKUP(L$2+$A4948,Sheet2!BX:NK,$B4948,0),"")</f>
        <v/>
      </c>
      <c r="M4948" t="str">
        <f>IF(OR(HLOOKUP(M$2+$A4948,Sheet2!BY:NL,$B4948,0),HLOOKUP(M$2+$A4948,Sheet2!BY:NL,$B4948,0)&lt;&gt;""),HLOOKUP(M$2+$A4948,Sheet2!BY:NL,$B4948,0),"")</f>
        <v/>
      </c>
      <c r="N4948" t="str">
        <f>IF(OR(HLOOKUP(N$2+$A4948,Sheet2!BZ:NM,$B4948,0),HLOOKUP(N$2+$A4948,Sheet2!BZ:NM,$B4948,0)&lt;&gt;""),HLOOKUP(N$2+$A4948,Sheet2!BZ:NM,$B4948,0),"")</f>
        <v/>
      </c>
      <c r="O4948" t="str">
        <f>IF(OR(HLOOKUP(O$2+$A4948,Sheet2!CA:NN,$B4948,0),HLOOKUP(O$2+$A4948,Sheet2!CA:NN,$B4948,0)&lt;&gt;""),HLOOKUP(O$2+$A4948,Sheet2!CA:NN,$B4948,0),"")</f>
        <v/>
      </c>
      <c r="P4948" t="str">
        <f>IF(OR(HLOOKUP(P$2+$A4948,Sheet2!CB:NO,$B4948,0),HLOOKUP(P$2+$A4948,Sheet2!CB:NO,$B4948,0)&lt;&gt;""),HLOOKUP(P$2+$A4948,Sheet2!CB:NO,$B4948,0),"")</f>
        <v/>
      </c>
      <c r="Q4948" t="str">
        <f>IF(OR(HLOOKUP(Q$2+$A4948,Sheet2!CC:NO,$B4948,0),HLOOKUP(Q$2+$A4948,Sheet2!CC:NO,$B4948,0)&lt;&gt;""),HLOOKUP(Q$2+$A4948,Sheet2!CC:NO,$B4948,0),"")</f>
        <v/>
      </c>
    </row>
    <row r="4949" spans="1:17" x14ac:dyDescent="0.25">
      <c r="A4949" s="64">
        <f t="shared" si="619"/>
        <v>30</v>
      </c>
      <c r="B4949" s="64">
        <f t="shared" si="620"/>
        <v>499</v>
      </c>
      <c r="C4949" s="64">
        <f t="shared" si="621"/>
        <v>6</v>
      </c>
      <c r="D4949" s="64">
        <f t="shared" si="622"/>
        <v>495</v>
      </c>
      <c r="E4949" s="64">
        <f t="shared" si="623"/>
        <v>2471</v>
      </c>
      <c r="F4949" s="64" t="str">
        <f t="shared" si="616"/>
        <v/>
      </c>
      <c r="G4949" s="64" t="str">
        <f t="shared" si="617"/>
        <v/>
      </c>
      <c r="H4949" s="64" t="str">
        <f t="shared" si="618"/>
        <v/>
      </c>
      <c r="I4949" s="80" t="str">
        <f>IFERROR(VLOOKUP(D4949,Sheet2!A:B,2,0),"")</f>
        <v/>
      </c>
      <c r="J4949" s="64" t="str">
        <f>IFERROR(IF(I4949&lt;&gt;"",VLOOKUP(I4949,Sheet2!B:C,2,0),""),"")</f>
        <v/>
      </c>
      <c r="K4949" s="64" t="str">
        <f>IFERROR( IF(I4949&lt;&gt;"", HLOOKUP(L$2+$A4949,Sheet2!BX:NK,2,0),""),"")</f>
        <v/>
      </c>
      <c r="L4949" t="str">
        <f>IF(OR(HLOOKUP(L$2+$A4949,Sheet2!BX:NK,$B4949,0),HLOOKUP(L$2+$A4949,Sheet2!BX:NK,$B4949,0)&lt;&gt;""),HLOOKUP(L$2+$A4949,Sheet2!BX:NK,$B4949,0),"")</f>
        <v/>
      </c>
      <c r="M4949" t="str">
        <f>IF(OR(HLOOKUP(M$2+$A4949,Sheet2!BY:NL,$B4949,0),HLOOKUP(M$2+$A4949,Sheet2!BY:NL,$B4949,0)&lt;&gt;""),HLOOKUP(M$2+$A4949,Sheet2!BY:NL,$B4949,0),"")</f>
        <v/>
      </c>
      <c r="N4949" t="str">
        <f>IF(OR(HLOOKUP(N$2+$A4949,Sheet2!BZ:NM,$B4949,0),HLOOKUP(N$2+$A4949,Sheet2!BZ:NM,$B4949,0)&lt;&gt;""),HLOOKUP(N$2+$A4949,Sheet2!BZ:NM,$B4949,0),"")</f>
        <v/>
      </c>
      <c r="O4949" t="str">
        <f>IF(OR(HLOOKUP(O$2+$A4949,Sheet2!CA:NN,$B4949,0),HLOOKUP(O$2+$A4949,Sheet2!CA:NN,$B4949,0)&lt;&gt;""),HLOOKUP(O$2+$A4949,Sheet2!CA:NN,$B4949,0),"")</f>
        <v/>
      </c>
      <c r="P4949" t="str">
        <f>IF(OR(HLOOKUP(P$2+$A4949,Sheet2!CB:NO,$B4949,0),HLOOKUP(P$2+$A4949,Sheet2!CB:NO,$B4949,0)&lt;&gt;""),HLOOKUP(P$2+$A4949,Sheet2!CB:NO,$B4949,0),"")</f>
        <v/>
      </c>
      <c r="Q4949" t="str">
        <f>IF(OR(HLOOKUP(Q$2+$A4949,Sheet2!CC:NO,$B4949,0),HLOOKUP(Q$2+$A4949,Sheet2!CC:NO,$B4949,0)&lt;&gt;""),HLOOKUP(Q$2+$A4949,Sheet2!CC:NO,$B4949,0),"")</f>
        <v/>
      </c>
    </row>
    <row r="4950" spans="1:17" x14ac:dyDescent="0.25">
      <c r="A4950" s="64">
        <f t="shared" si="619"/>
        <v>36</v>
      </c>
      <c r="B4950" s="64">
        <f t="shared" si="620"/>
        <v>499</v>
      </c>
      <c r="C4950" s="64">
        <f t="shared" si="621"/>
        <v>7</v>
      </c>
      <c r="D4950" s="64">
        <f t="shared" si="622"/>
        <v>495</v>
      </c>
      <c r="E4950" s="64">
        <f t="shared" si="623"/>
        <v>2471</v>
      </c>
      <c r="F4950" s="64" t="str">
        <f t="shared" si="616"/>
        <v/>
      </c>
      <c r="G4950" s="64" t="str">
        <f t="shared" si="617"/>
        <v/>
      </c>
      <c r="H4950" s="64" t="str">
        <f t="shared" si="618"/>
        <v/>
      </c>
      <c r="I4950" s="80" t="str">
        <f>IFERROR(VLOOKUP(D4950,Sheet2!A:B,2,0),"")</f>
        <v/>
      </c>
      <c r="J4950" s="64" t="str">
        <f>IFERROR(IF(I4950&lt;&gt;"",VLOOKUP(I4950,Sheet2!B:C,2,0),""),"")</f>
        <v/>
      </c>
      <c r="K4950" s="64" t="str">
        <f>IFERROR( IF(I4950&lt;&gt;"", HLOOKUP(L$2+$A4950,Sheet2!BX:NK,2,0),""),"")</f>
        <v/>
      </c>
      <c r="L4950" t="str">
        <f>IF(OR(HLOOKUP(L$2+$A4950,Sheet2!BX:NK,$B4950,0),HLOOKUP(L$2+$A4950,Sheet2!BX:NK,$B4950,0)&lt;&gt;""),HLOOKUP(L$2+$A4950,Sheet2!BX:NK,$B4950,0),"")</f>
        <v/>
      </c>
      <c r="M4950" t="str">
        <f>IF(OR(HLOOKUP(M$2+$A4950,Sheet2!BY:NL,$B4950,0),HLOOKUP(M$2+$A4950,Sheet2!BY:NL,$B4950,0)&lt;&gt;""),HLOOKUP(M$2+$A4950,Sheet2!BY:NL,$B4950,0),"")</f>
        <v/>
      </c>
      <c r="N4950" t="str">
        <f>IF(OR(HLOOKUP(N$2+$A4950,Sheet2!BZ:NM,$B4950,0),HLOOKUP(N$2+$A4950,Sheet2!BZ:NM,$B4950,0)&lt;&gt;""),HLOOKUP(N$2+$A4950,Sheet2!BZ:NM,$B4950,0),"")</f>
        <v/>
      </c>
      <c r="O4950" t="str">
        <f>IF(OR(HLOOKUP(O$2+$A4950,Sheet2!CA:NN,$B4950,0),HLOOKUP(O$2+$A4950,Sheet2!CA:NN,$B4950,0)&lt;&gt;""),HLOOKUP(O$2+$A4950,Sheet2!CA:NN,$B4950,0),"")</f>
        <v/>
      </c>
      <c r="P4950" t="str">
        <f>IF(OR(HLOOKUP(P$2+$A4950,Sheet2!CB:NO,$B4950,0),HLOOKUP(P$2+$A4950,Sheet2!CB:NO,$B4950,0)&lt;&gt;""),HLOOKUP(P$2+$A4950,Sheet2!CB:NO,$B4950,0),"")</f>
        <v/>
      </c>
      <c r="Q4950" t="str">
        <f>IF(OR(HLOOKUP(Q$2+$A4950,Sheet2!CC:NO,$B4950,0),HLOOKUP(Q$2+$A4950,Sheet2!CC:NO,$B4950,0)&lt;&gt;""),HLOOKUP(Q$2+$A4950,Sheet2!CC:NO,$B4950,0),"")</f>
        <v/>
      </c>
    </row>
    <row r="4951" spans="1:17" x14ac:dyDescent="0.25">
      <c r="A4951" s="64">
        <f t="shared" si="619"/>
        <v>42</v>
      </c>
      <c r="B4951" s="64">
        <f t="shared" si="620"/>
        <v>499</v>
      </c>
      <c r="C4951" s="64">
        <f t="shared" si="621"/>
        <v>8</v>
      </c>
      <c r="D4951" s="64">
        <f t="shared" si="622"/>
        <v>495</v>
      </c>
      <c r="E4951" s="64">
        <f t="shared" si="623"/>
        <v>2471</v>
      </c>
      <c r="F4951" s="64" t="str">
        <f t="shared" si="616"/>
        <v/>
      </c>
      <c r="G4951" s="64" t="str">
        <f t="shared" si="617"/>
        <v/>
      </c>
      <c r="H4951" s="64" t="str">
        <f t="shared" si="618"/>
        <v/>
      </c>
      <c r="I4951" s="80" t="str">
        <f>IFERROR(VLOOKUP(D4951,Sheet2!A:B,2,0),"")</f>
        <v/>
      </c>
      <c r="J4951" s="64" t="str">
        <f>IFERROR(IF(I4951&lt;&gt;"",VLOOKUP(I4951,Sheet2!B:C,2,0),""),"")</f>
        <v/>
      </c>
      <c r="K4951" s="64" t="str">
        <f>IFERROR( IF(I4951&lt;&gt;"", HLOOKUP(L$2+$A4951,Sheet2!BX:NK,2,0),""),"")</f>
        <v/>
      </c>
      <c r="L4951" t="str">
        <f>IF(OR(HLOOKUP(L$2+$A4951,Sheet2!BX:NK,$B4951,0),HLOOKUP(L$2+$A4951,Sheet2!BX:NK,$B4951,0)&lt;&gt;""),HLOOKUP(L$2+$A4951,Sheet2!BX:NK,$B4951,0),"")</f>
        <v/>
      </c>
      <c r="M4951" t="str">
        <f>IF(OR(HLOOKUP(M$2+$A4951,Sheet2!BY:NL,$B4951,0),HLOOKUP(M$2+$A4951,Sheet2!BY:NL,$B4951,0)&lt;&gt;""),HLOOKUP(M$2+$A4951,Sheet2!BY:NL,$B4951,0),"")</f>
        <v/>
      </c>
      <c r="N4951" t="str">
        <f>IF(OR(HLOOKUP(N$2+$A4951,Sheet2!BZ:NM,$B4951,0),HLOOKUP(N$2+$A4951,Sheet2!BZ:NM,$B4951,0)&lt;&gt;""),HLOOKUP(N$2+$A4951,Sheet2!BZ:NM,$B4951,0),"")</f>
        <v/>
      </c>
      <c r="O4951" t="str">
        <f>IF(OR(HLOOKUP(O$2+$A4951,Sheet2!CA:NN,$B4951,0),HLOOKUP(O$2+$A4951,Sheet2!CA:NN,$B4951,0)&lt;&gt;""),HLOOKUP(O$2+$A4951,Sheet2!CA:NN,$B4951,0),"")</f>
        <v/>
      </c>
      <c r="P4951" t="str">
        <f>IF(OR(HLOOKUP(P$2+$A4951,Sheet2!CB:NO,$B4951,0),HLOOKUP(P$2+$A4951,Sheet2!CB:NO,$B4951,0)&lt;&gt;""),HLOOKUP(P$2+$A4951,Sheet2!CB:NO,$B4951,0),"")</f>
        <v/>
      </c>
      <c r="Q4951" t="str">
        <f>IF(OR(HLOOKUP(Q$2+$A4951,Sheet2!CC:NO,$B4951,0),HLOOKUP(Q$2+$A4951,Sheet2!CC:NO,$B4951,0)&lt;&gt;""),HLOOKUP(Q$2+$A4951,Sheet2!CC:NO,$B4951,0),"")</f>
        <v/>
      </c>
    </row>
    <row r="4952" spans="1:17" x14ac:dyDescent="0.25">
      <c r="A4952" s="64">
        <f t="shared" si="619"/>
        <v>48</v>
      </c>
      <c r="B4952" s="64">
        <f t="shared" si="620"/>
        <v>499</v>
      </c>
      <c r="C4952" s="64">
        <f t="shared" si="621"/>
        <v>9</v>
      </c>
      <c r="D4952" s="64">
        <f t="shared" si="622"/>
        <v>495</v>
      </c>
      <c r="E4952" s="64">
        <f t="shared" si="623"/>
        <v>2471</v>
      </c>
      <c r="F4952" s="64" t="str">
        <f t="shared" si="616"/>
        <v/>
      </c>
      <c r="G4952" s="64" t="str">
        <f t="shared" si="617"/>
        <v/>
      </c>
      <c r="H4952" s="64" t="str">
        <f t="shared" si="618"/>
        <v/>
      </c>
      <c r="I4952" s="80" t="str">
        <f>IFERROR(VLOOKUP(D4952,Sheet2!A:B,2,0),"")</f>
        <v/>
      </c>
      <c r="J4952" s="64" t="str">
        <f>IFERROR(IF(I4952&lt;&gt;"",VLOOKUP(I4952,Sheet2!B:C,2,0),""),"")</f>
        <v/>
      </c>
      <c r="K4952" s="64" t="str">
        <f>IFERROR( IF(I4952&lt;&gt;"", HLOOKUP(L$2+$A4952,Sheet2!BX:NK,2,0),""),"")</f>
        <v/>
      </c>
      <c r="L4952" t="str">
        <f>IF(OR(HLOOKUP(L$2+$A4952,Sheet2!BX:NK,$B4952,0),HLOOKUP(L$2+$A4952,Sheet2!BX:NK,$B4952,0)&lt;&gt;""),HLOOKUP(L$2+$A4952,Sheet2!BX:NK,$B4952,0),"")</f>
        <v/>
      </c>
      <c r="M4952" t="str">
        <f>IF(OR(HLOOKUP(M$2+$A4952,Sheet2!BY:NL,$B4952,0),HLOOKUP(M$2+$A4952,Sheet2!BY:NL,$B4952,0)&lt;&gt;""),HLOOKUP(M$2+$A4952,Sheet2!BY:NL,$B4952,0),"")</f>
        <v/>
      </c>
      <c r="N4952" t="str">
        <f>IF(OR(HLOOKUP(N$2+$A4952,Sheet2!BZ:NM,$B4952,0),HLOOKUP(N$2+$A4952,Sheet2!BZ:NM,$B4952,0)&lt;&gt;""),HLOOKUP(N$2+$A4952,Sheet2!BZ:NM,$B4952,0),"")</f>
        <v/>
      </c>
      <c r="O4952" t="str">
        <f>IF(OR(HLOOKUP(O$2+$A4952,Sheet2!CA:NN,$B4952,0),HLOOKUP(O$2+$A4952,Sheet2!CA:NN,$B4952,0)&lt;&gt;""),HLOOKUP(O$2+$A4952,Sheet2!CA:NN,$B4952,0),"")</f>
        <v/>
      </c>
      <c r="P4952" t="str">
        <f>IF(OR(HLOOKUP(P$2+$A4952,Sheet2!CB:NO,$B4952,0),HLOOKUP(P$2+$A4952,Sheet2!CB:NO,$B4952,0)&lt;&gt;""),HLOOKUP(P$2+$A4952,Sheet2!CB:NO,$B4952,0),"")</f>
        <v/>
      </c>
      <c r="Q4952" t="str">
        <f>IF(OR(HLOOKUP(Q$2+$A4952,Sheet2!CC:NO,$B4952,0),HLOOKUP(Q$2+$A4952,Sheet2!CC:NO,$B4952,0)&lt;&gt;""),HLOOKUP(Q$2+$A4952,Sheet2!CC:NO,$B4952,0),"")</f>
        <v/>
      </c>
    </row>
    <row r="4953" spans="1:17" x14ac:dyDescent="0.25">
      <c r="A4953" s="64">
        <f t="shared" si="619"/>
        <v>54</v>
      </c>
      <c r="B4953" s="64">
        <f t="shared" si="620"/>
        <v>499</v>
      </c>
      <c r="C4953" s="64">
        <f t="shared" si="621"/>
        <v>10</v>
      </c>
      <c r="D4953" s="64">
        <f t="shared" si="622"/>
        <v>495</v>
      </c>
      <c r="E4953" s="64">
        <f t="shared" si="623"/>
        <v>2471</v>
      </c>
      <c r="F4953" s="64" t="str">
        <f t="shared" si="616"/>
        <v/>
      </c>
      <c r="G4953" s="64" t="str">
        <f t="shared" si="617"/>
        <v/>
      </c>
      <c r="H4953" s="64" t="str">
        <f t="shared" si="618"/>
        <v/>
      </c>
      <c r="I4953" s="80" t="str">
        <f>IFERROR(VLOOKUP(D4953,Sheet2!A:B,2,0),"")</f>
        <v/>
      </c>
      <c r="J4953" s="64" t="str">
        <f>IFERROR(IF(I4953&lt;&gt;"",VLOOKUP(I4953,Sheet2!B:C,2,0),""),"")</f>
        <v/>
      </c>
      <c r="K4953" s="64" t="str">
        <f>IFERROR( IF(I4953&lt;&gt;"", HLOOKUP(L$2+$A4953,Sheet2!BX:NK,2,0),""),"")</f>
        <v/>
      </c>
      <c r="L4953" t="str">
        <f>IF(OR(HLOOKUP(L$2+$A4953,Sheet2!BX:NK,$B4953,0),HLOOKUP(L$2+$A4953,Sheet2!BX:NK,$B4953,0)&lt;&gt;""),HLOOKUP(L$2+$A4953,Sheet2!BX:NK,$B4953,0),"")</f>
        <v/>
      </c>
      <c r="M4953" t="str">
        <f>IF(OR(HLOOKUP(M$2+$A4953,Sheet2!BY:NL,$B4953,0),HLOOKUP(M$2+$A4953,Sheet2!BY:NL,$B4953,0)&lt;&gt;""),HLOOKUP(M$2+$A4953,Sheet2!BY:NL,$B4953,0),"")</f>
        <v/>
      </c>
      <c r="N4953" t="str">
        <f>IF(OR(HLOOKUP(N$2+$A4953,Sheet2!BZ:NM,$B4953,0),HLOOKUP(N$2+$A4953,Sheet2!BZ:NM,$B4953,0)&lt;&gt;""),HLOOKUP(N$2+$A4953,Sheet2!BZ:NM,$B4953,0),"")</f>
        <v/>
      </c>
      <c r="O4953" t="str">
        <f>IF(OR(HLOOKUP(O$2+$A4953,Sheet2!CA:NN,$B4953,0),HLOOKUP(O$2+$A4953,Sheet2!CA:NN,$B4953,0)&lt;&gt;""),HLOOKUP(O$2+$A4953,Sheet2!CA:NN,$B4953,0),"")</f>
        <v/>
      </c>
      <c r="P4953" t="str">
        <f>IF(OR(HLOOKUP(P$2+$A4953,Sheet2!CB:NO,$B4953,0),HLOOKUP(P$2+$A4953,Sheet2!CB:NO,$B4953,0)&lt;&gt;""),HLOOKUP(P$2+$A4953,Sheet2!CB:NO,$B4953,0),"")</f>
        <v/>
      </c>
      <c r="Q4953" t="str">
        <f>IF(OR(HLOOKUP(Q$2+$A4953,Sheet2!CC:NO,$B4953,0),HLOOKUP(Q$2+$A4953,Sheet2!CC:NO,$B4953,0)&lt;&gt;""),HLOOKUP(Q$2+$A4953,Sheet2!CC:NO,$B4953,0),"")</f>
        <v/>
      </c>
    </row>
    <row r="4954" spans="1:17" x14ac:dyDescent="0.25">
      <c r="A4954" s="64">
        <f t="shared" si="619"/>
        <v>0</v>
      </c>
      <c r="B4954" s="64">
        <f t="shared" si="620"/>
        <v>500</v>
      </c>
      <c r="C4954" s="64">
        <f t="shared" si="621"/>
        <v>1</v>
      </c>
      <c r="D4954" s="64">
        <f t="shared" si="622"/>
        <v>496</v>
      </c>
      <c r="E4954" s="64">
        <f t="shared" si="623"/>
        <v>2476</v>
      </c>
      <c r="F4954" s="64" t="str">
        <f t="shared" si="616"/>
        <v/>
      </c>
      <c r="G4954" s="64" t="str">
        <f t="shared" si="617"/>
        <v/>
      </c>
      <c r="H4954" s="64" t="str">
        <f t="shared" si="618"/>
        <v/>
      </c>
      <c r="I4954" s="80" t="str">
        <f>IFERROR(VLOOKUP(D4954,Sheet2!A:B,2,0),"")</f>
        <v/>
      </c>
      <c r="J4954" s="64" t="str">
        <f>IFERROR(IF(I4954&lt;&gt;"",VLOOKUP(I4954,Sheet2!B:C,2,0),""),"")</f>
        <v/>
      </c>
      <c r="K4954" s="64" t="str">
        <f>IFERROR( IF(I4954&lt;&gt;"", HLOOKUP(L$2+$A4954,Sheet2!BX:NK,2,0),""),"")</f>
        <v/>
      </c>
      <c r="L4954" t="str">
        <f>IF(OR(HLOOKUP(L$2+$A4954,Sheet2!BX:NK,$B4954,0),HLOOKUP(L$2+$A4954,Sheet2!BX:NK,$B4954,0)&lt;&gt;""),HLOOKUP(L$2+$A4954,Sheet2!BX:NK,$B4954,0),"")</f>
        <v/>
      </c>
      <c r="M4954" t="str">
        <f>IF(OR(HLOOKUP(M$2+$A4954,Sheet2!BY:NL,$B4954,0),HLOOKUP(M$2+$A4954,Sheet2!BY:NL,$B4954,0)&lt;&gt;""),HLOOKUP(M$2+$A4954,Sheet2!BY:NL,$B4954,0),"")</f>
        <v/>
      </c>
      <c r="N4954" t="str">
        <f>IF(OR(HLOOKUP(N$2+$A4954,Sheet2!BZ:NM,$B4954,0),HLOOKUP(N$2+$A4954,Sheet2!BZ:NM,$B4954,0)&lt;&gt;""),HLOOKUP(N$2+$A4954,Sheet2!BZ:NM,$B4954,0),"")</f>
        <v/>
      </c>
      <c r="O4954" t="str">
        <f>IF(OR(HLOOKUP(O$2+$A4954,Sheet2!CA:NN,$B4954,0),HLOOKUP(O$2+$A4954,Sheet2!CA:NN,$B4954,0)&lt;&gt;""),HLOOKUP(O$2+$A4954,Sheet2!CA:NN,$B4954,0),"")</f>
        <v/>
      </c>
      <c r="P4954" t="str">
        <f>IF(OR(HLOOKUP(P$2+$A4954,Sheet2!CB:NO,$B4954,0),HLOOKUP(P$2+$A4954,Sheet2!CB:NO,$B4954,0)&lt;&gt;""),HLOOKUP(P$2+$A4954,Sheet2!CB:NO,$B4954,0),"")</f>
        <v/>
      </c>
      <c r="Q4954" t="str">
        <f>IF(OR(HLOOKUP(Q$2+$A4954,Sheet2!CC:NO,$B4954,0),HLOOKUP(Q$2+$A4954,Sheet2!CC:NO,$B4954,0)&lt;&gt;""),HLOOKUP(Q$2+$A4954,Sheet2!CC:NO,$B4954,0),"")</f>
        <v/>
      </c>
    </row>
    <row r="4955" spans="1:17" x14ac:dyDescent="0.25">
      <c r="A4955" s="64">
        <f t="shared" si="619"/>
        <v>6</v>
      </c>
      <c r="B4955" s="64">
        <f t="shared" si="620"/>
        <v>500</v>
      </c>
      <c r="C4955" s="64">
        <f t="shared" si="621"/>
        <v>2</v>
      </c>
      <c r="D4955" s="64">
        <f t="shared" si="622"/>
        <v>496</v>
      </c>
      <c r="E4955" s="64">
        <f t="shared" si="623"/>
        <v>2476</v>
      </c>
      <c r="F4955" s="64" t="str">
        <f t="shared" si="616"/>
        <v/>
      </c>
      <c r="G4955" s="64" t="str">
        <f t="shared" si="617"/>
        <v/>
      </c>
      <c r="H4955" s="64" t="str">
        <f t="shared" si="618"/>
        <v/>
      </c>
      <c r="I4955" s="80" t="str">
        <f>IFERROR(VLOOKUP(D4955,Sheet2!A:B,2,0),"")</f>
        <v/>
      </c>
      <c r="J4955" s="64" t="str">
        <f>IFERROR(IF(I4955&lt;&gt;"",VLOOKUP(I4955,Sheet2!B:C,2,0),""),"")</f>
        <v/>
      </c>
      <c r="K4955" s="64" t="str">
        <f>IFERROR( IF(I4955&lt;&gt;"", HLOOKUP(L$2+$A4955,Sheet2!BX:NK,2,0),""),"")</f>
        <v/>
      </c>
      <c r="L4955" t="str">
        <f>IF(OR(HLOOKUP(L$2+$A4955,Sheet2!BX:NK,$B4955,0),HLOOKUP(L$2+$A4955,Sheet2!BX:NK,$B4955,0)&lt;&gt;""),HLOOKUP(L$2+$A4955,Sheet2!BX:NK,$B4955,0),"")</f>
        <v/>
      </c>
      <c r="M4955" t="str">
        <f>IF(OR(HLOOKUP(M$2+$A4955,Sheet2!BY:NL,$B4955,0),HLOOKUP(M$2+$A4955,Sheet2!BY:NL,$B4955,0)&lt;&gt;""),HLOOKUP(M$2+$A4955,Sheet2!BY:NL,$B4955,0),"")</f>
        <v/>
      </c>
      <c r="N4955" t="str">
        <f>IF(OR(HLOOKUP(N$2+$A4955,Sheet2!BZ:NM,$B4955,0),HLOOKUP(N$2+$A4955,Sheet2!BZ:NM,$B4955,0)&lt;&gt;""),HLOOKUP(N$2+$A4955,Sheet2!BZ:NM,$B4955,0),"")</f>
        <v/>
      </c>
      <c r="O4955" t="str">
        <f>IF(OR(HLOOKUP(O$2+$A4955,Sheet2!CA:NN,$B4955,0),HLOOKUP(O$2+$A4955,Sheet2!CA:NN,$B4955,0)&lt;&gt;""),HLOOKUP(O$2+$A4955,Sheet2!CA:NN,$B4955,0),"")</f>
        <v/>
      </c>
      <c r="P4955" t="str">
        <f>IF(OR(HLOOKUP(P$2+$A4955,Sheet2!CB:NO,$B4955,0),HLOOKUP(P$2+$A4955,Sheet2!CB:NO,$B4955,0)&lt;&gt;""),HLOOKUP(P$2+$A4955,Sheet2!CB:NO,$B4955,0),"")</f>
        <v/>
      </c>
      <c r="Q4955" t="str">
        <f>IF(OR(HLOOKUP(Q$2+$A4955,Sheet2!CC:NO,$B4955,0),HLOOKUP(Q$2+$A4955,Sheet2!CC:NO,$B4955,0)&lt;&gt;""),HLOOKUP(Q$2+$A4955,Sheet2!CC:NO,$B4955,0),"")</f>
        <v/>
      </c>
    </row>
    <row r="4956" spans="1:17" x14ac:dyDescent="0.25">
      <c r="A4956" s="64">
        <f t="shared" si="619"/>
        <v>12</v>
      </c>
      <c r="B4956" s="64">
        <f t="shared" si="620"/>
        <v>500</v>
      </c>
      <c r="C4956" s="64">
        <f t="shared" si="621"/>
        <v>3</v>
      </c>
      <c r="D4956" s="64">
        <f t="shared" si="622"/>
        <v>496</v>
      </c>
      <c r="E4956" s="64">
        <f t="shared" si="623"/>
        <v>2476</v>
      </c>
      <c r="F4956" s="64" t="str">
        <f t="shared" si="616"/>
        <v/>
      </c>
      <c r="G4956" s="64" t="str">
        <f t="shared" si="617"/>
        <v/>
      </c>
      <c r="H4956" s="64" t="str">
        <f t="shared" si="618"/>
        <v/>
      </c>
      <c r="I4956" s="80" t="str">
        <f>IFERROR(VLOOKUP(D4956,Sheet2!A:B,2,0),"")</f>
        <v/>
      </c>
      <c r="J4956" s="64" t="str">
        <f>IFERROR(IF(I4956&lt;&gt;"",VLOOKUP(I4956,Sheet2!B:C,2,0),""),"")</f>
        <v/>
      </c>
      <c r="K4956" s="64" t="str">
        <f>IFERROR( IF(I4956&lt;&gt;"", HLOOKUP(L$2+$A4956,Sheet2!BX:NK,2,0),""),"")</f>
        <v/>
      </c>
      <c r="L4956" t="str">
        <f>IF(OR(HLOOKUP(L$2+$A4956,Sheet2!BX:NK,$B4956,0),HLOOKUP(L$2+$A4956,Sheet2!BX:NK,$B4956,0)&lt;&gt;""),HLOOKUP(L$2+$A4956,Sheet2!BX:NK,$B4956,0),"")</f>
        <v/>
      </c>
      <c r="M4956" t="str">
        <f>IF(OR(HLOOKUP(M$2+$A4956,Sheet2!BY:NL,$B4956,0),HLOOKUP(M$2+$A4956,Sheet2!BY:NL,$B4956,0)&lt;&gt;""),HLOOKUP(M$2+$A4956,Sheet2!BY:NL,$B4956,0),"")</f>
        <v/>
      </c>
      <c r="N4956" t="str">
        <f>IF(OR(HLOOKUP(N$2+$A4956,Sheet2!BZ:NM,$B4956,0),HLOOKUP(N$2+$A4956,Sheet2!BZ:NM,$B4956,0)&lt;&gt;""),HLOOKUP(N$2+$A4956,Sheet2!BZ:NM,$B4956,0),"")</f>
        <v/>
      </c>
      <c r="O4956" t="str">
        <f>IF(OR(HLOOKUP(O$2+$A4956,Sheet2!CA:NN,$B4956,0),HLOOKUP(O$2+$A4956,Sheet2!CA:NN,$B4956,0)&lt;&gt;""),HLOOKUP(O$2+$A4956,Sheet2!CA:NN,$B4956,0),"")</f>
        <v/>
      </c>
      <c r="P4956" t="str">
        <f>IF(OR(HLOOKUP(P$2+$A4956,Sheet2!CB:NO,$B4956,0),HLOOKUP(P$2+$A4956,Sheet2!CB:NO,$B4956,0)&lt;&gt;""),HLOOKUP(P$2+$A4956,Sheet2!CB:NO,$B4956,0),"")</f>
        <v/>
      </c>
      <c r="Q4956" t="str">
        <f>IF(OR(HLOOKUP(Q$2+$A4956,Sheet2!CC:NO,$B4956,0),HLOOKUP(Q$2+$A4956,Sheet2!CC:NO,$B4956,0)&lt;&gt;""),HLOOKUP(Q$2+$A4956,Sheet2!CC:NO,$B4956,0),"")</f>
        <v/>
      </c>
    </row>
    <row r="4957" spans="1:17" x14ac:dyDescent="0.25">
      <c r="A4957" s="64">
        <f t="shared" si="619"/>
        <v>18</v>
      </c>
      <c r="B4957" s="64">
        <f t="shared" si="620"/>
        <v>500</v>
      </c>
      <c r="C4957" s="64">
        <f t="shared" si="621"/>
        <v>4</v>
      </c>
      <c r="D4957" s="64">
        <f t="shared" si="622"/>
        <v>496</v>
      </c>
      <c r="E4957" s="64">
        <f t="shared" si="623"/>
        <v>2476</v>
      </c>
      <c r="F4957" s="64" t="str">
        <f t="shared" si="616"/>
        <v/>
      </c>
      <c r="G4957" s="64" t="str">
        <f t="shared" si="617"/>
        <v/>
      </c>
      <c r="H4957" s="64" t="str">
        <f t="shared" si="618"/>
        <v/>
      </c>
      <c r="I4957" s="80" t="str">
        <f>IFERROR(VLOOKUP(D4957,Sheet2!A:B,2,0),"")</f>
        <v/>
      </c>
      <c r="J4957" s="64" t="str">
        <f>IFERROR(IF(I4957&lt;&gt;"",VLOOKUP(I4957,Sheet2!B:C,2,0),""),"")</f>
        <v/>
      </c>
      <c r="K4957" s="64" t="str">
        <f>IFERROR( IF(I4957&lt;&gt;"", HLOOKUP(L$2+$A4957,Sheet2!BX:NK,2,0),""),"")</f>
        <v/>
      </c>
      <c r="L4957" t="str">
        <f>IF(OR(HLOOKUP(L$2+$A4957,Sheet2!BX:NK,$B4957,0),HLOOKUP(L$2+$A4957,Sheet2!BX:NK,$B4957,0)&lt;&gt;""),HLOOKUP(L$2+$A4957,Sheet2!BX:NK,$B4957,0),"")</f>
        <v/>
      </c>
      <c r="M4957" t="str">
        <f>IF(OR(HLOOKUP(M$2+$A4957,Sheet2!BY:NL,$B4957,0),HLOOKUP(M$2+$A4957,Sheet2!BY:NL,$B4957,0)&lt;&gt;""),HLOOKUP(M$2+$A4957,Sheet2!BY:NL,$B4957,0),"")</f>
        <v/>
      </c>
      <c r="N4957" t="str">
        <f>IF(OR(HLOOKUP(N$2+$A4957,Sheet2!BZ:NM,$B4957,0),HLOOKUP(N$2+$A4957,Sheet2!BZ:NM,$B4957,0)&lt;&gt;""),HLOOKUP(N$2+$A4957,Sheet2!BZ:NM,$B4957,0),"")</f>
        <v/>
      </c>
      <c r="O4957" t="str">
        <f>IF(OR(HLOOKUP(O$2+$A4957,Sheet2!CA:NN,$B4957,0),HLOOKUP(O$2+$A4957,Sheet2!CA:NN,$B4957,0)&lt;&gt;""),HLOOKUP(O$2+$A4957,Sheet2!CA:NN,$B4957,0),"")</f>
        <v/>
      </c>
      <c r="P4957" t="str">
        <f>IF(OR(HLOOKUP(P$2+$A4957,Sheet2!CB:NO,$B4957,0),HLOOKUP(P$2+$A4957,Sheet2!CB:NO,$B4957,0)&lt;&gt;""),HLOOKUP(P$2+$A4957,Sheet2!CB:NO,$B4957,0),"")</f>
        <v/>
      </c>
      <c r="Q4957" t="str">
        <f>IF(OR(HLOOKUP(Q$2+$A4957,Sheet2!CC:NO,$B4957,0),HLOOKUP(Q$2+$A4957,Sheet2!CC:NO,$B4957,0)&lt;&gt;""),HLOOKUP(Q$2+$A4957,Sheet2!CC:NO,$B4957,0),"")</f>
        <v/>
      </c>
    </row>
    <row r="4958" spans="1:17" x14ac:dyDescent="0.25">
      <c r="A4958" s="64">
        <f t="shared" si="619"/>
        <v>24</v>
      </c>
      <c r="B4958" s="64">
        <f t="shared" si="620"/>
        <v>500</v>
      </c>
      <c r="C4958" s="64">
        <f t="shared" si="621"/>
        <v>5</v>
      </c>
      <c r="D4958" s="64">
        <f t="shared" si="622"/>
        <v>496</v>
      </c>
      <c r="E4958" s="64">
        <f t="shared" si="623"/>
        <v>2476</v>
      </c>
      <c r="F4958" s="64" t="str">
        <f t="shared" si="616"/>
        <v/>
      </c>
      <c r="G4958" s="64" t="str">
        <f t="shared" si="617"/>
        <v/>
      </c>
      <c r="H4958" s="64" t="str">
        <f t="shared" si="618"/>
        <v/>
      </c>
      <c r="I4958" s="80" t="str">
        <f>IFERROR(VLOOKUP(D4958,Sheet2!A:B,2,0),"")</f>
        <v/>
      </c>
      <c r="J4958" s="64" t="str">
        <f>IFERROR(IF(I4958&lt;&gt;"",VLOOKUP(I4958,Sheet2!B:C,2,0),""),"")</f>
        <v/>
      </c>
      <c r="K4958" s="64" t="str">
        <f>IFERROR( IF(I4958&lt;&gt;"", HLOOKUP(L$2+$A4958,Sheet2!BX:NK,2,0),""),"")</f>
        <v/>
      </c>
      <c r="L4958" t="str">
        <f>IF(OR(HLOOKUP(L$2+$A4958,Sheet2!BX:NK,$B4958,0),HLOOKUP(L$2+$A4958,Sheet2!BX:NK,$B4958,0)&lt;&gt;""),HLOOKUP(L$2+$A4958,Sheet2!BX:NK,$B4958,0),"")</f>
        <v/>
      </c>
      <c r="M4958" t="str">
        <f>IF(OR(HLOOKUP(M$2+$A4958,Sheet2!BY:NL,$B4958,0),HLOOKUP(M$2+$A4958,Sheet2!BY:NL,$B4958,0)&lt;&gt;""),HLOOKUP(M$2+$A4958,Sheet2!BY:NL,$B4958,0),"")</f>
        <v/>
      </c>
      <c r="N4958" t="str">
        <f>IF(OR(HLOOKUP(N$2+$A4958,Sheet2!BZ:NM,$B4958,0),HLOOKUP(N$2+$A4958,Sheet2!BZ:NM,$B4958,0)&lt;&gt;""),HLOOKUP(N$2+$A4958,Sheet2!BZ:NM,$B4958,0),"")</f>
        <v/>
      </c>
      <c r="O4958" t="str">
        <f>IF(OR(HLOOKUP(O$2+$A4958,Sheet2!CA:NN,$B4958,0),HLOOKUP(O$2+$A4958,Sheet2!CA:NN,$B4958,0)&lt;&gt;""),HLOOKUP(O$2+$A4958,Sheet2!CA:NN,$B4958,0),"")</f>
        <v/>
      </c>
      <c r="P4958" t="str">
        <f>IF(OR(HLOOKUP(P$2+$A4958,Sheet2!CB:NO,$B4958,0),HLOOKUP(P$2+$A4958,Sheet2!CB:NO,$B4958,0)&lt;&gt;""),HLOOKUP(P$2+$A4958,Sheet2!CB:NO,$B4958,0),"")</f>
        <v/>
      </c>
      <c r="Q4958" t="str">
        <f>IF(OR(HLOOKUP(Q$2+$A4958,Sheet2!CC:NO,$B4958,0),HLOOKUP(Q$2+$A4958,Sheet2!CC:NO,$B4958,0)&lt;&gt;""),HLOOKUP(Q$2+$A4958,Sheet2!CC:NO,$B4958,0),"")</f>
        <v/>
      </c>
    </row>
    <row r="4959" spans="1:17" x14ac:dyDescent="0.25">
      <c r="A4959" s="64">
        <f t="shared" si="619"/>
        <v>30</v>
      </c>
      <c r="B4959" s="64">
        <f t="shared" si="620"/>
        <v>500</v>
      </c>
      <c r="C4959" s="64">
        <f t="shared" si="621"/>
        <v>6</v>
      </c>
      <c r="D4959" s="64">
        <f t="shared" si="622"/>
        <v>496</v>
      </c>
      <c r="E4959" s="64">
        <f t="shared" si="623"/>
        <v>2476</v>
      </c>
      <c r="F4959" s="64" t="str">
        <f t="shared" si="616"/>
        <v/>
      </c>
      <c r="G4959" s="64" t="str">
        <f t="shared" si="617"/>
        <v/>
      </c>
      <c r="H4959" s="64" t="str">
        <f t="shared" si="618"/>
        <v/>
      </c>
      <c r="I4959" s="80" t="str">
        <f>IFERROR(VLOOKUP(D4959,Sheet2!A:B,2,0),"")</f>
        <v/>
      </c>
      <c r="J4959" s="64" t="str">
        <f>IFERROR(IF(I4959&lt;&gt;"",VLOOKUP(I4959,Sheet2!B:C,2,0),""),"")</f>
        <v/>
      </c>
      <c r="K4959" s="64" t="str">
        <f>IFERROR( IF(I4959&lt;&gt;"", HLOOKUP(L$2+$A4959,Sheet2!BX:NK,2,0),""),"")</f>
        <v/>
      </c>
      <c r="L4959" t="str">
        <f>IF(OR(HLOOKUP(L$2+$A4959,Sheet2!BX:NK,$B4959,0),HLOOKUP(L$2+$A4959,Sheet2!BX:NK,$B4959,0)&lt;&gt;""),HLOOKUP(L$2+$A4959,Sheet2!BX:NK,$B4959,0),"")</f>
        <v/>
      </c>
      <c r="M4959" t="str">
        <f>IF(OR(HLOOKUP(M$2+$A4959,Sheet2!BY:NL,$B4959,0),HLOOKUP(M$2+$A4959,Sheet2!BY:NL,$B4959,0)&lt;&gt;""),HLOOKUP(M$2+$A4959,Sheet2!BY:NL,$B4959,0),"")</f>
        <v/>
      </c>
      <c r="N4959" t="str">
        <f>IF(OR(HLOOKUP(N$2+$A4959,Sheet2!BZ:NM,$B4959,0),HLOOKUP(N$2+$A4959,Sheet2!BZ:NM,$B4959,0)&lt;&gt;""),HLOOKUP(N$2+$A4959,Sheet2!BZ:NM,$B4959,0),"")</f>
        <v/>
      </c>
      <c r="O4959" t="str">
        <f>IF(OR(HLOOKUP(O$2+$A4959,Sheet2!CA:NN,$B4959,0),HLOOKUP(O$2+$A4959,Sheet2!CA:NN,$B4959,0)&lt;&gt;""),HLOOKUP(O$2+$A4959,Sheet2!CA:NN,$B4959,0),"")</f>
        <v/>
      </c>
      <c r="P4959" t="str">
        <f>IF(OR(HLOOKUP(P$2+$A4959,Sheet2!CB:NO,$B4959,0),HLOOKUP(P$2+$A4959,Sheet2!CB:NO,$B4959,0)&lt;&gt;""),HLOOKUP(P$2+$A4959,Sheet2!CB:NO,$B4959,0),"")</f>
        <v/>
      </c>
      <c r="Q4959" t="str">
        <f>IF(OR(HLOOKUP(Q$2+$A4959,Sheet2!CC:NO,$B4959,0),HLOOKUP(Q$2+$A4959,Sheet2!CC:NO,$B4959,0)&lt;&gt;""),HLOOKUP(Q$2+$A4959,Sheet2!CC:NO,$B4959,0),"")</f>
        <v/>
      </c>
    </row>
    <row r="4960" spans="1:17" x14ac:dyDescent="0.25">
      <c r="A4960" s="64">
        <f t="shared" si="619"/>
        <v>36</v>
      </c>
      <c r="B4960" s="64">
        <f t="shared" si="620"/>
        <v>500</v>
      </c>
      <c r="C4960" s="64">
        <f t="shared" si="621"/>
        <v>7</v>
      </c>
      <c r="D4960" s="64">
        <f t="shared" si="622"/>
        <v>496</v>
      </c>
      <c r="E4960" s="64">
        <f t="shared" si="623"/>
        <v>2476</v>
      </c>
      <c r="F4960" s="64" t="str">
        <f t="shared" si="616"/>
        <v/>
      </c>
      <c r="G4960" s="64" t="str">
        <f t="shared" si="617"/>
        <v/>
      </c>
      <c r="H4960" s="64" t="str">
        <f t="shared" si="618"/>
        <v/>
      </c>
      <c r="I4960" s="80" t="str">
        <f>IFERROR(VLOOKUP(D4960,Sheet2!A:B,2,0),"")</f>
        <v/>
      </c>
      <c r="J4960" s="64" t="str">
        <f>IFERROR(IF(I4960&lt;&gt;"",VLOOKUP(I4960,Sheet2!B:C,2,0),""),"")</f>
        <v/>
      </c>
      <c r="K4960" s="64" t="str">
        <f>IFERROR( IF(I4960&lt;&gt;"", HLOOKUP(L$2+$A4960,Sheet2!BX:NK,2,0),""),"")</f>
        <v/>
      </c>
      <c r="L4960" t="str">
        <f>IF(OR(HLOOKUP(L$2+$A4960,Sheet2!BX:NK,$B4960,0),HLOOKUP(L$2+$A4960,Sheet2!BX:NK,$B4960,0)&lt;&gt;""),HLOOKUP(L$2+$A4960,Sheet2!BX:NK,$B4960,0),"")</f>
        <v/>
      </c>
      <c r="M4960" t="str">
        <f>IF(OR(HLOOKUP(M$2+$A4960,Sheet2!BY:NL,$B4960,0),HLOOKUP(M$2+$A4960,Sheet2!BY:NL,$B4960,0)&lt;&gt;""),HLOOKUP(M$2+$A4960,Sheet2!BY:NL,$B4960,0),"")</f>
        <v/>
      </c>
      <c r="N4960" t="str">
        <f>IF(OR(HLOOKUP(N$2+$A4960,Sheet2!BZ:NM,$B4960,0),HLOOKUP(N$2+$A4960,Sheet2!BZ:NM,$B4960,0)&lt;&gt;""),HLOOKUP(N$2+$A4960,Sheet2!BZ:NM,$B4960,0),"")</f>
        <v/>
      </c>
      <c r="O4960" t="str">
        <f>IF(OR(HLOOKUP(O$2+$A4960,Sheet2!CA:NN,$B4960,0),HLOOKUP(O$2+$A4960,Sheet2!CA:NN,$B4960,0)&lt;&gt;""),HLOOKUP(O$2+$A4960,Sheet2!CA:NN,$B4960,0),"")</f>
        <v/>
      </c>
      <c r="P4960" t="str">
        <f>IF(OR(HLOOKUP(P$2+$A4960,Sheet2!CB:NO,$B4960,0),HLOOKUP(P$2+$A4960,Sheet2!CB:NO,$B4960,0)&lt;&gt;""),HLOOKUP(P$2+$A4960,Sheet2!CB:NO,$B4960,0),"")</f>
        <v/>
      </c>
      <c r="Q4960" t="str">
        <f>IF(OR(HLOOKUP(Q$2+$A4960,Sheet2!CC:NO,$B4960,0),HLOOKUP(Q$2+$A4960,Sheet2!CC:NO,$B4960,0)&lt;&gt;""),HLOOKUP(Q$2+$A4960,Sheet2!CC:NO,$B4960,0),"")</f>
        <v/>
      </c>
    </row>
    <row r="4961" spans="1:17" x14ac:dyDescent="0.25">
      <c r="A4961" s="64">
        <f t="shared" si="619"/>
        <v>42</v>
      </c>
      <c r="B4961" s="64">
        <f t="shared" si="620"/>
        <v>500</v>
      </c>
      <c r="C4961" s="64">
        <f t="shared" si="621"/>
        <v>8</v>
      </c>
      <c r="D4961" s="64">
        <f t="shared" si="622"/>
        <v>496</v>
      </c>
      <c r="E4961" s="64">
        <f t="shared" si="623"/>
        <v>2476</v>
      </c>
      <c r="F4961" s="64" t="str">
        <f t="shared" si="616"/>
        <v/>
      </c>
      <c r="G4961" s="64" t="str">
        <f t="shared" si="617"/>
        <v/>
      </c>
      <c r="H4961" s="64" t="str">
        <f t="shared" si="618"/>
        <v/>
      </c>
      <c r="I4961" s="80" t="str">
        <f>IFERROR(VLOOKUP(D4961,Sheet2!A:B,2,0),"")</f>
        <v/>
      </c>
      <c r="J4961" s="64" t="str">
        <f>IFERROR(IF(I4961&lt;&gt;"",VLOOKUP(I4961,Sheet2!B:C,2,0),""),"")</f>
        <v/>
      </c>
      <c r="K4961" s="64" t="str">
        <f>IFERROR( IF(I4961&lt;&gt;"", HLOOKUP(L$2+$A4961,Sheet2!BX:NK,2,0),""),"")</f>
        <v/>
      </c>
      <c r="L4961" t="str">
        <f>IF(OR(HLOOKUP(L$2+$A4961,Sheet2!BX:NK,$B4961,0),HLOOKUP(L$2+$A4961,Sheet2!BX:NK,$B4961,0)&lt;&gt;""),HLOOKUP(L$2+$A4961,Sheet2!BX:NK,$B4961,0),"")</f>
        <v/>
      </c>
      <c r="M4961" t="str">
        <f>IF(OR(HLOOKUP(M$2+$A4961,Sheet2!BY:NL,$B4961,0),HLOOKUP(M$2+$A4961,Sheet2!BY:NL,$B4961,0)&lt;&gt;""),HLOOKUP(M$2+$A4961,Sheet2!BY:NL,$B4961,0),"")</f>
        <v/>
      </c>
      <c r="N4961" t="str">
        <f>IF(OR(HLOOKUP(N$2+$A4961,Sheet2!BZ:NM,$B4961,0),HLOOKUP(N$2+$A4961,Sheet2!BZ:NM,$B4961,0)&lt;&gt;""),HLOOKUP(N$2+$A4961,Sheet2!BZ:NM,$B4961,0),"")</f>
        <v/>
      </c>
      <c r="O4961" t="str">
        <f>IF(OR(HLOOKUP(O$2+$A4961,Sheet2!CA:NN,$B4961,0),HLOOKUP(O$2+$A4961,Sheet2!CA:NN,$B4961,0)&lt;&gt;""),HLOOKUP(O$2+$A4961,Sheet2!CA:NN,$B4961,0),"")</f>
        <v/>
      </c>
      <c r="P4961" t="str">
        <f>IF(OR(HLOOKUP(P$2+$A4961,Sheet2!CB:NO,$B4961,0),HLOOKUP(P$2+$A4961,Sheet2!CB:NO,$B4961,0)&lt;&gt;""),HLOOKUP(P$2+$A4961,Sheet2!CB:NO,$B4961,0),"")</f>
        <v/>
      </c>
      <c r="Q4961" t="str">
        <f>IF(OR(HLOOKUP(Q$2+$A4961,Sheet2!CC:NO,$B4961,0),HLOOKUP(Q$2+$A4961,Sheet2!CC:NO,$B4961,0)&lt;&gt;""),HLOOKUP(Q$2+$A4961,Sheet2!CC:NO,$B4961,0),"")</f>
        <v/>
      </c>
    </row>
    <row r="4962" spans="1:17" x14ac:dyDescent="0.25">
      <c r="A4962" s="64">
        <f t="shared" si="619"/>
        <v>48</v>
      </c>
      <c r="B4962" s="64">
        <f t="shared" si="620"/>
        <v>500</v>
      </c>
      <c r="C4962" s="64">
        <f t="shared" si="621"/>
        <v>9</v>
      </c>
      <c r="D4962" s="64">
        <f t="shared" si="622"/>
        <v>496</v>
      </c>
      <c r="E4962" s="64">
        <f t="shared" si="623"/>
        <v>2476</v>
      </c>
      <c r="F4962" s="64" t="str">
        <f t="shared" si="616"/>
        <v/>
      </c>
      <c r="G4962" s="64" t="str">
        <f t="shared" si="617"/>
        <v/>
      </c>
      <c r="H4962" s="64" t="str">
        <f t="shared" si="618"/>
        <v/>
      </c>
      <c r="I4962" s="80" t="str">
        <f>IFERROR(VLOOKUP(D4962,Sheet2!A:B,2,0),"")</f>
        <v/>
      </c>
      <c r="J4962" s="64" t="str">
        <f>IFERROR(IF(I4962&lt;&gt;"",VLOOKUP(I4962,Sheet2!B:C,2,0),""),"")</f>
        <v/>
      </c>
      <c r="K4962" s="64" t="str">
        <f>IFERROR( IF(I4962&lt;&gt;"", HLOOKUP(L$2+$A4962,Sheet2!BX:NK,2,0),""),"")</f>
        <v/>
      </c>
      <c r="L4962" t="str">
        <f>IF(OR(HLOOKUP(L$2+$A4962,Sheet2!BX:NK,$B4962,0),HLOOKUP(L$2+$A4962,Sheet2!BX:NK,$B4962,0)&lt;&gt;""),HLOOKUP(L$2+$A4962,Sheet2!BX:NK,$B4962,0),"")</f>
        <v/>
      </c>
      <c r="M4962" t="str">
        <f>IF(OR(HLOOKUP(M$2+$A4962,Sheet2!BY:NL,$B4962,0),HLOOKUP(M$2+$A4962,Sheet2!BY:NL,$B4962,0)&lt;&gt;""),HLOOKUP(M$2+$A4962,Sheet2!BY:NL,$B4962,0),"")</f>
        <v/>
      </c>
      <c r="N4962" t="str">
        <f>IF(OR(HLOOKUP(N$2+$A4962,Sheet2!BZ:NM,$B4962,0),HLOOKUP(N$2+$A4962,Sheet2!BZ:NM,$B4962,0)&lt;&gt;""),HLOOKUP(N$2+$A4962,Sheet2!BZ:NM,$B4962,0),"")</f>
        <v/>
      </c>
      <c r="O4962" t="str">
        <f>IF(OR(HLOOKUP(O$2+$A4962,Sheet2!CA:NN,$B4962,0),HLOOKUP(O$2+$A4962,Sheet2!CA:NN,$B4962,0)&lt;&gt;""),HLOOKUP(O$2+$A4962,Sheet2!CA:NN,$B4962,0),"")</f>
        <v/>
      </c>
      <c r="P4962" t="str">
        <f>IF(OR(HLOOKUP(P$2+$A4962,Sheet2!CB:NO,$B4962,0),HLOOKUP(P$2+$A4962,Sheet2!CB:NO,$B4962,0)&lt;&gt;""),HLOOKUP(P$2+$A4962,Sheet2!CB:NO,$B4962,0),"")</f>
        <v/>
      </c>
      <c r="Q4962" t="str">
        <f>IF(OR(HLOOKUP(Q$2+$A4962,Sheet2!CC:NO,$B4962,0),HLOOKUP(Q$2+$A4962,Sheet2!CC:NO,$B4962,0)&lt;&gt;""),HLOOKUP(Q$2+$A4962,Sheet2!CC:NO,$B4962,0),"")</f>
        <v/>
      </c>
    </row>
    <row r="4963" spans="1:17" x14ac:dyDescent="0.25">
      <c r="A4963" s="64">
        <f t="shared" si="619"/>
        <v>54</v>
      </c>
      <c r="B4963" s="64">
        <f t="shared" si="620"/>
        <v>500</v>
      </c>
      <c r="C4963" s="64">
        <f t="shared" si="621"/>
        <v>10</v>
      </c>
      <c r="D4963" s="64">
        <f t="shared" si="622"/>
        <v>496</v>
      </c>
      <c r="E4963" s="64">
        <f t="shared" si="623"/>
        <v>2476</v>
      </c>
      <c r="F4963" s="64" t="str">
        <f t="shared" si="616"/>
        <v/>
      </c>
      <c r="G4963" s="64" t="str">
        <f t="shared" si="617"/>
        <v/>
      </c>
      <c r="H4963" s="64" t="str">
        <f t="shared" si="618"/>
        <v/>
      </c>
      <c r="I4963" s="80" t="str">
        <f>IFERROR(VLOOKUP(D4963,Sheet2!A:B,2,0),"")</f>
        <v/>
      </c>
      <c r="J4963" s="64" t="str">
        <f>IFERROR(IF(I4963&lt;&gt;"",VLOOKUP(I4963,Sheet2!B:C,2,0),""),"")</f>
        <v/>
      </c>
      <c r="K4963" s="64" t="str">
        <f>IFERROR( IF(I4963&lt;&gt;"", HLOOKUP(L$2+$A4963,Sheet2!BX:NK,2,0),""),"")</f>
        <v/>
      </c>
      <c r="L4963" t="str">
        <f>IF(OR(HLOOKUP(L$2+$A4963,Sheet2!BX:NK,$B4963,0),HLOOKUP(L$2+$A4963,Sheet2!BX:NK,$B4963,0)&lt;&gt;""),HLOOKUP(L$2+$A4963,Sheet2!BX:NK,$B4963,0),"")</f>
        <v/>
      </c>
      <c r="M4963" t="str">
        <f>IF(OR(HLOOKUP(M$2+$A4963,Sheet2!BY:NL,$B4963,0),HLOOKUP(M$2+$A4963,Sheet2!BY:NL,$B4963,0)&lt;&gt;""),HLOOKUP(M$2+$A4963,Sheet2!BY:NL,$B4963,0),"")</f>
        <v/>
      </c>
      <c r="N4963" t="str">
        <f>IF(OR(HLOOKUP(N$2+$A4963,Sheet2!BZ:NM,$B4963,0),HLOOKUP(N$2+$A4963,Sheet2!BZ:NM,$B4963,0)&lt;&gt;""),HLOOKUP(N$2+$A4963,Sheet2!BZ:NM,$B4963,0),"")</f>
        <v/>
      </c>
      <c r="O4963" t="str">
        <f>IF(OR(HLOOKUP(O$2+$A4963,Sheet2!CA:NN,$B4963,0),HLOOKUP(O$2+$A4963,Sheet2!CA:NN,$B4963,0)&lt;&gt;""),HLOOKUP(O$2+$A4963,Sheet2!CA:NN,$B4963,0),"")</f>
        <v/>
      </c>
      <c r="P4963" t="str">
        <f>IF(OR(HLOOKUP(P$2+$A4963,Sheet2!CB:NO,$B4963,0),HLOOKUP(P$2+$A4963,Sheet2!CB:NO,$B4963,0)&lt;&gt;""),HLOOKUP(P$2+$A4963,Sheet2!CB:NO,$B4963,0),"")</f>
        <v/>
      </c>
      <c r="Q4963" t="str">
        <f>IF(OR(HLOOKUP(Q$2+$A4963,Sheet2!CC:NO,$B4963,0),HLOOKUP(Q$2+$A4963,Sheet2!CC:NO,$B4963,0)&lt;&gt;""),HLOOKUP(Q$2+$A4963,Sheet2!CC:NO,$B4963,0),"")</f>
        <v/>
      </c>
    </row>
    <row r="4964" spans="1:17" x14ac:dyDescent="0.25">
      <c r="A4964" s="64">
        <f t="shared" si="619"/>
        <v>0</v>
      </c>
      <c r="B4964" s="64">
        <f t="shared" si="620"/>
        <v>501</v>
      </c>
      <c r="C4964" s="64">
        <f t="shared" si="621"/>
        <v>1</v>
      </c>
      <c r="D4964" s="64">
        <f t="shared" si="622"/>
        <v>497</v>
      </c>
      <c r="E4964" s="64">
        <f t="shared" si="623"/>
        <v>2481</v>
      </c>
      <c r="F4964" s="64" t="str">
        <f t="shared" si="616"/>
        <v/>
      </c>
      <c r="G4964" s="64" t="str">
        <f t="shared" si="617"/>
        <v/>
      </c>
      <c r="H4964" s="64" t="str">
        <f t="shared" si="618"/>
        <v/>
      </c>
      <c r="I4964" s="80" t="str">
        <f>IFERROR(VLOOKUP(D4964,Sheet2!A:B,2,0),"")</f>
        <v/>
      </c>
      <c r="J4964" s="64" t="str">
        <f>IFERROR(IF(I4964&lt;&gt;"",VLOOKUP(I4964,Sheet2!B:C,2,0),""),"")</f>
        <v/>
      </c>
      <c r="K4964" s="64" t="str">
        <f>IFERROR( IF(I4964&lt;&gt;"", HLOOKUP(L$2+$A4964,Sheet2!BX:NK,2,0),""),"")</f>
        <v/>
      </c>
      <c r="L4964" t="str">
        <f>IF(OR(HLOOKUP(L$2+$A4964,Sheet2!BX:NK,$B4964,0),HLOOKUP(L$2+$A4964,Sheet2!BX:NK,$B4964,0)&lt;&gt;""),HLOOKUP(L$2+$A4964,Sheet2!BX:NK,$B4964,0),"")</f>
        <v/>
      </c>
      <c r="M4964" t="str">
        <f>IF(OR(HLOOKUP(M$2+$A4964,Sheet2!BY:NL,$B4964,0),HLOOKUP(M$2+$A4964,Sheet2!BY:NL,$B4964,0)&lt;&gt;""),HLOOKUP(M$2+$A4964,Sheet2!BY:NL,$B4964,0),"")</f>
        <v/>
      </c>
      <c r="N4964" t="str">
        <f>IF(OR(HLOOKUP(N$2+$A4964,Sheet2!BZ:NM,$B4964,0),HLOOKUP(N$2+$A4964,Sheet2!BZ:NM,$B4964,0)&lt;&gt;""),HLOOKUP(N$2+$A4964,Sheet2!BZ:NM,$B4964,0),"")</f>
        <v/>
      </c>
      <c r="O4964" t="str">
        <f>IF(OR(HLOOKUP(O$2+$A4964,Sheet2!CA:NN,$B4964,0),HLOOKUP(O$2+$A4964,Sheet2!CA:NN,$B4964,0)&lt;&gt;""),HLOOKUP(O$2+$A4964,Sheet2!CA:NN,$B4964,0),"")</f>
        <v/>
      </c>
      <c r="P4964" t="str">
        <f>IF(OR(HLOOKUP(P$2+$A4964,Sheet2!CB:NO,$B4964,0),HLOOKUP(P$2+$A4964,Sheet2!CB:NO,$B4964,0)&lt;&gt;""),HLOOKUP(P$2+$A4964,Sheet2!CB:NO,$B4964,0),"")</f>
        <v/>
      </c>
      <c r="Q4964" t="str">
        <f>IF(OR(HLOOKUP(Q$2+$A4964,Sheet2!CC:NO,$B4964,0),HLOOKUP(Q$2+$A4964,Sheet2!CC:NO,$B4964,0)&lt;&gt;""),HLOOKUP(Q$2+$A4964,Sheet2!CC:NO,$B4964,0),"")</f>
        <v/>
      </c>
    </row>
    <row r="4965" spans="1:17" x14ac:dyDescent="0.25">
      <c r="A4965" s="64">
        <f t="shared" si="619"/>
        <v>6</v>
      </c>
      <c r="B4965" s="64">
        <f t="shared" si="620"/>
        <v>501</v>
      </c>
      <c r="C4965" s="64">
        <f t="shared" si="621"/>
        <v>2</v>
      </c>
      <c r="D4965" s="64">
        <f t="shared" si="622"/>
        <v>497</v>
      </c>
      <c r="E4965" s="64">
        <f t="shared" si="623"/>
        <v>2481</v>
      </c>
      <c r="F4965" s="64" t="str">
        <f t="shared" si="616"/>
        <v/>
      </c>
      <c r="G4965" s="64" t="str">
        <f t="shared" si="617"/>
        <v/>
      </c>
      <c r="H4965" s="64" t="str">
        <f t="shared" si="618"/>
        <v/>
      </c>
      <c r="I4965" s="80" t="str">
        <f>IFERROR(VLOOKUP(D4965,Sheet2!A:B,2,0),"")</f>
        <v/>
      </c>
      <c r="J4965" s="64" t="str">
        <f>IFERROR(IF(I4965&lt;&gt;"",VLOOKUP(I4965,Sheet2!B:C,2,0),""),"")</f>
        <v/>
      </c>
      <c r="K4965" s="64" t="str">
        <f>IFERROR( IF(I4965&lt;&gt;"", HLOOKUP(L$2+$A4965,Sheet2!BX:NK,2,0),""),"")</f>
        <v/>
      </c>
      <c r="L4965" t="str">
        <f>IF(OR(HLOOKUP(L$2+$A4965,Sheet2!BX:NK,$B4965,0),HLOOKUP(L$2+$A4965,Sheet2!BX:NK,$B4965,0)&lt;&gt;""),HLOOKUP(L$2+$A4965,Sheet2!BX:NK,$B4965,0),"")</f>
        <v/>
      </c>
      <c r="M4965" t="str">
        <f>IF(OR(HLOOKUP(M$2+$A4965,Sheet2!BY:NL,$B4965,0),HLOOKUP(M$2+$A4965,Sheet2!BY:NL,$B4965,0)&lt;&gt;""),HLOOKUP(M$2+$A4965,Sheet2!BY:NL,$B4965,0),"")</f>
        <v/>
      </c>
      <c r="N4965" t="str">
        <f>IF(OR(HLOOKUP(N$2+$A4965,Sheet2!BZ:NM,$B4965,0),HLOOKUP(N$2+$A4965,Sheet2!BZ:NM,$B4965,0)&lt;&gt;""),HLOOKUP(N$2+$A4965,Sheet2!BZ:NM,$B4965,0),"")</f>
        <v/>
      </c>
      <c r="O4965" t="str">
        <f>IF(OR(HLOOKUP(O$2+$A4965,Sheet2!CA:NN,$B4965,0),HLOOKUP(O$2+$A4965,Sheet2!CA:NN,$B4965,0)&lt;&gt;""),HLOOKUP(O$2+$A4965,Sheet2!CA:NN,$B4965,0),"")</f>
        <v/>
      </c>
      <c r="P4965" t="str">
        <f>IF(OR(HLOOKUP(P$2+$A4965,Sheet2!CB:NO,$B4965,0),HLOOKUP(P$2+$A4965,Sheet2!CB:NO,$B4965,0)&lt;&gt;""),HLOOKUP(P$2+$A4965,Sheet2!CB:NO,$B4965,0),"")</f>
        <v/>
      </c>
      <c r="Q4965" t="str">
        <f>IF(OR(HLOOKUP(Q$2+$A4965,Sheet2!CC:NO,$B4965,0),HLOOKUP(Q$2+$A4965,Sheet2!CC:NO,$B4965,0)&lt;&gt;""),HLOOKUP(Q$2+$A4965,Sheet2!CC:NO,$B4965,0),"")</f>
        <v/>
      </c>
    </row>
    <row r="4966" spans="1:17" x14ac:dyDescent="0.25">
      <c r="A4966" s="64">
        <f t="shared" si="619"/>
        <v>12</v>
      </c>
      <c r="B4966" s="64">
        <f t="shared" si="620"/>
        <v>501</v>
      </c>
      <c r="C4966" s="64">
        <f t="shared" si="621"/>
        <v>3</v>
      </c>
      <c r="D4966" s="64">
        <f t="shared" si="622"/>
        <v>497</v>
      </c>
      <c r="E4966" s="64">
        <f t="shared" si="623"/>
        <v>2481</v>
      </c>
      <c r="F4966" s="64" t="str">
        <f t="shared" si="616"/>
        <v/>
      </c>
      <c r="G4966" s="64" t="str">
        <f t="shared" si="617"/>
        <v/>
      </c>
      <c r="H4966" s="64" t="str">
        <f t="shared" si="618"/>
        <v/>
      </c>
      <c r="I4966" s="80" t="str">
        <f>IFERROR(VLOOKUP(D4966,Sheet2!A:B,2,0),"")</f>
        <v/>
      </c>
      <c r="J4966" s="64" t="str">
        <f>IFERROR(IF(I4966&lt;&gt;"",VLOOKUP(I4966,Sheet2!B:C,2,0),""),"")</f>
        <v/>
      </c>
      <c r="K4966" s="64" t="str">
        <f>IFERROR( IF(I4966&lt;&gt;"", HLOOKUP(L$2+$A4966,Sheet2!BX:NK,2,0),""),"")</f>
        <v/>
      </c>
      <c r="L4966" t="str">
        <f>IF(OR(HLOOKUP(L$2+$A4966,Sheet2!BX:NK,$B4966,0),HLOOKUP(L$2+$A4966,Sheet2!BX:NK,$B4966,0)&lt;&gt;""),HLOOKUP(L$2+$A4966,Sheet2!BX:NK,$B4966,0),"")</f>
        <v/>
      </c>
      <c r="M4966" t="str">
        <f>IF(OR(HLOOKUP(M$2+$A4966,Sheet2!BY:NL,$B4966,0),HLOOKUP(M$2+$A4966,Sheet2!BY:NL,$B4966,0)&lt;&gt;""),HLOOKUP(M$2+$A4966,Sheet2!BY:NL,$B4966,0),"")</f>
        <v/>
      </c>
      <c r="N4966" t="str">
        <f>IF(OR(HLOOKUP(N$2+$A4966,Sheet2!BZ:NM,$B4966,0),HLOOKUP(N$2+$A4966,Sheet2!BZ:NM,$B4966,0)&lt;&gt;""),HLOOKUP(N$2+$A4966,Sheet2!BZ:NM,$B4966,0),"")</f>
        <v/>
      </c>
      <c r="O4966" t="str">
        <f>IF(OR(HLOOKUP(O$2+$A4966,Sheet2!CA:NN,$B4966,0),HLOOKUP(O$2+$A4966,Sheet2!CA:NN,$B4966,0)&lt;&gt;""),HLOOKUP(O$2+$A4966,Sheet2!CA:NN,$B4966,0),"")</f>
        <v/>
      </c>
      <c r="P4966" t="str">
        <f>IF(OR(HLOOKUP(P$2+$A4966,Sheet2!CB:NO,$B4966,0),HLOOKUP(P$2+$A4966,Sheet2!CB:NO,$B4966,0)&lt;&gt;""),HLOOKUP(P$2+$A4966,Sheet2!CB:NO,$B4966,0),"")</f>
        <v/>
      </c>
      <c r="Q4966" t="str">
        <f>IF(OR(HLOOKUP(Q$2+$A4966,Sheet2!CC:NO,$B4966,0),HLOOKUP(Q$2+$A4966,Sheet2!CC:NO,$B4966,0)&lt;&gt;""),HLOOKUP(Q$2+$A4966,Sheet2!CC:NO,$B4966,0),"")</f>
        <v/>
      </c>
    </row>
    <row r="4967" spans="1:17" x14ac:dyDescent="0.25">
      <c r="A4967" s="64">
        <f t="shared" si="619"/>
        <v>18</v>
      </c>
      <c r="B4967" s="64">
        <f t="shared" si="620"/>
        <v>501</v>
      </c>
      <c r="C4967" s="64">
        <f t="shared" si="621"/>
        <v>4</v>
      </c>
      <c r="D4967" s="64">
        <f t="shared" si="622"/>
        <v>497</v>
      </c>
      <c r="E4967" s="64">
        <f t="shared" si="623"/>
        <v>2481</v>
      </c>
      <c r="F4967" s="64" t="str">
        <f t="shared" si="616"/>
        <v/>
      </c>
      <c r="G4967" s="64" t="str">
        <f t="shared" si="617"/>
        <v/>
      </c>
      <c r="H4967" s="64" t="str">
        <f t="shared" si="618"/>
        <v/>
      </c>
      <c r="I4967" s="80" t="str">
        <f>IFERROR(VLOOKUP(D4967,Sheet2!A:B,2,0),"")</f>
        <v/>
      </c>
      <c r="J4967" s="64" t="str">
        <f>IFERROR(IF(I4967&lt;&gt;"",VLOOKUP(I4967,Sheet2!B:C,2,0),""),"")</f>
        <v/>
      </c>
      <c r="K4967" s="64" t="str">
        <f>IFERROR( IF(I4967&lt;&gt;"", HLOOKUP(L$2+$A4967,Sheet2!BX:NK,2,0),""),"")</f>
        <v/>
      </c>
      <c r="L4967" t="str">
        <f>IF(OR(HLOOKUP(L$2+$A4967,Sheet2!BX:NK,$B4967,0),HLOOKUP(L$2+$A4967,Sheet2!BX:NK,$B4967,0)&lt;&gt;""),HLOOKUP(L$2+$A4967,Sheet2!BX:NK,$B4967,0),"")</f>
        <v/>
      </c>
      <c r="M4967" t="str">
        <f>IF(OR(HLOOKUP(M$2+$A4967,Sheet2!BY:NL,$B4967,0),HLOOKUP(M$2+$A4967,Sheet2!BY:NL,$B4967,0)&lt;&gt;""),HLOOKUP(M$2+$A4967,Sheet2!BY:NL,$B4967,0),"")</f>
        <v/>
      </c>
      <c r="N4967" t="str">
        <f>IF(OR(HLOOKUP(N$2+$A4967,Sheet2!BZ:NM,$B4967,0),HLOOKUP(N$2+$A4967,Sheet2!BZ:NM,$B4967,0)&lt;&gt;""),HLOOKUP(N$2+$A4967,Sheet2!BZ:NM,$B4967,0),"")</f>
        <v/>
      </c>
      <c r="O4967" t="str">
        <f>IF(OR(HLOOKUP(O$2+$A4967,Sheet2!CA:NN,$B4967,0),HLOOKUP(O$2+$A4967,Sheet2!CA:NN,$B4967,0)&lt;&gt;""),HLOOKUP(O$2+$A4967,Sheet2!CA:NN,$B4967,0),"")</f>
        <v/>
      </c>
      <c r="P4967" t="str">
        <f>IF(OR(HLOOKUP(P$2+$A4967,Sheet2!CB:NO,$B4967,0),HLOOKUP(P$2+$A4967,Sheet2!CB:NO,$B4967,0)&lt;&gt;""),HLOOKUP(P$2+$A4967,Sheet2!CB:NO,$B4967,0),"")</f>
        <v/>
      </c>
      <c r="Q4967" t="str">
        <f>IF(OR(HLOOKUP(Q$2+$A4967,Sheet2!CC:NO,$B4967,0),HLOOKUP(Q$2+$A4967,Sheet2!CC:NO,$B4967,0)&lt;&gt;""),HLOOKUP(Q$2+$A4967,Sheet2!CC:NO,$B4967,0),"")</f>
        <v/>
      </c>
    </row>
    <row r="4968" spans="1:17" x14ac:dyDescent="0.25">
      <c r="A4968" s="64">
        <f t="shared" si="619"/>
        <v>24</v>
      </c>
      <c r="B4968" s="64">
        <f t="shared" si="620"/>
        <v>501</v>
      </c>
      <c r="C4968" s="64">
        <f t="shared" si="621"/>
        <v>5</v>
      </c>
      <c r="D4968" s="64">
        <f t="shared" si="622"/>
        <v>497</v>
      </c>
      <c r="E4968" s="64">
        <f t="shared" si="623"/>
        <v>2481</v>
      </c>
      <c r="F4968" s="64" t="str">
        <f t="shared" si="616"/>
        <v/>
      </c>
      <c r="G4968" s="64" t="str">
        <f t="shared" si="617"/>
        <v/>
      </c>
      <c r="H4968" s="64" t="str">
        <f t="shared" si="618"/>
        <v/>
      </c>
      <c r="I4968" s="80" t="str">
        <f>IFERROR(VLOOKUP(D4968,Sheet2!A:B,2,0),"")</f>
        <v/>
      </c>
      <c r="J4968" s="64" t="str">
        <f>IFERROR(IF(I4968&lt;&gt;"",VLOOKUP(I4968,Sheet2!B:C,2,0),""),"")</f>
        <v/>
      </c>
      <c r="K4968" s="64" t="str">
        <f>IFERROR( IF(I4968&lt;&gt;"", HLOOKUP(L$2+$A4968,Sheet2!BX:NK,2,0),""),"")</f>
        <v/>
      </c>
      <c r="L4968" t="str">
        <f>IF(OR(HLOOKUP(L$2+$A4968,Sheet2!BX:NK,$B4968,0),HLOOKUP(L$2+$A4968,Sheet2!BX:NK,$B4968,0)&lt;&gt;""),HLOOKUP(L$2+$A4968,Sheet2!BX:NK,$B4968,0),"")</f>
        <v/>
      </c>
      <c r="M4968" t="str">
        <f>IF(OR(HLOOKUP(M$2+$A4968,Sheet2!BY:NL,$B4968,0),HLOOKUP(M$2+$A4968,Sheet2!BY:NL,$B4968,0)&lt;&gt;""),HLOOKUP(M$2+$A4968,Sheet2!BY:NL,$B4968,0),"")</f>
        <v/>
      </c>
      <c r="N4968" t="str">
        <f>IF(OR(HLOOKUP(N$2+$A4968,Sheet2!BZ:NM,$B4968,0),HLOOKUP(N$2+$A4968,Sheet2!BZ:NM,$B4968,0)&lt;&gt;""),HLOOKUP(N$2+$A4968,Sheet2!BZ:NM,$B4968,0),"")</f>
        <v/>
      </c>
      <c r="O4968" t="str">
        <f>IF(OR(HLOOKUP(O$2+$A4968,Sheet2!CA:NN,$B4968,0),HLOOKUP(O$2+$A4968,Sheet2!CA:NN,$B4968,0)&lt;&gt;""),HLOOKUP(O$2+$A4968,Sheet2!CA:NN,$B4968,0),"")</f>
        <v/>
      </c>
      <c r="P4968" t="str">
        <f>IF(OR(HLOOKUP(P$2+$A4968,Sheet2!CB:NO,$B4968,0),HLOOKUP(P$2+$A4968,Sheet2!CB:NO,$B4968,0)&lt;&gt;""),HLOOKUP(P$2+$A4968,Sheet2!CB:NO,$B4968,0),"")</f>
        <v/>
      </c>
      <c r="Q4968" t="str">
        <f>IF(OR(HLOOKUP(Q$2+$A4968,Sheet2!CC:NO,$B4968,0),HLOOKUP(Q$2+$A4968,Sheet2!CC:NO,$B4968,0)&lt;&gt;""),HLOOKUP(Q$2+$A4968,Sheet2!CC:NO,$B4968,0),"")</f>
        <v/>
      </c>
    </row>
    <row r="4969" spans="1:17" x14ac:dyDescent="0.25">
      <c r="A4969" s="64">
        <f t="shared" si="619"/>
        <v>30</v>
      </c>
      <c r="B4969" s="64">
        <f t="shared" si="620"/>
        <v>501</v>
      </c>
      <c r="C4969" s="64">
        <f t="shared" si="621"/>
        <v>6</v>
      </c>
      <c r="D4969" s="64">
        <f t="shared" si="622"/>
        <v>497</v>
      </c>
      <c r="E4969" s="64">
        <f t="shared" si="623"/>
        <v>2481</v>
      </c>
      <c r="F4969" s="64" t="str">
        <f t="shared" si="616"/>
        <v/>
      </c>
      <c r="G4969" s="64" t="str">
        <f t="shared" si="617"/>
        <v/>
      </c>
      <c r="H4969" s="64" t="str">
        <f t="shared" si="618"/>
        <v/>
      </c>
      <c r="I4969" s="80" t="str">
        <f>IFERROR(VLOOKUP(D4969,Sheet2!A:B,2,0),"")</f>
        <v/>
      </c>
      <c r="J4969" s="64" t="str">
        <f>IFERROR(IF(I4969&lt;&gt;"",VLOOKUP(I4969,Sheet2!B:C,2,0),""),"")</f>
        <v/>
      </c>
      <c r="K4969" s="64" t="str">
        <f>IFERROR( IF(I4969&lt;&gt;"", HLOOKUP(L$2+$A4969,Sheet2!BX:NK,2,0),""),"")</f>
        <v/>
      </c>
      <c r="L4969" t="str">
        <f>IF(OR(HLOOKUP(L$2+$A4969,Sheet2!BX:NK,$B4969,0),HLOOKUP(L$2+$A4969,Sheet2!BX:NK,$B4969,0)&lt;&gt;""),HLOOKUP(L$2+$A4969,Sheet2!BX:NK,$B4969,0),"")</f>
        <v/>
      </c>
      <c r="M4969" t="str">
        <f>IF(OR(HLOOKUP(M$2+$A4969,Sheet2!BY:NL,$B4969,0),HLOOKUP(M$2+$A4969,Sheet2!BY:NL,$B4969,0)&lt;&gt;""),HLOOKUP(M$2+$A4969,Sheet2!BY:NL,$B4969,0),"")</f>
        <v/>
      </c>
      <c r="N4969" t="str">
        <f>IF(OR(HLOOKUP(N$2+$A4969,Sheet2!BZ:NM,$B4969,0),HLOOKUP(N$2+$A4969,Sheet2!BZ:NM,$B4969,0)&lt;&gt;""),HLOOKUP(N$2+$A4969,Sheet2!BZ:NM,$B4969,0),"")</f>
        <v/>
      </c>
      <c r="O4969" t="str">
        <f>IF(OR(HLOOKUP(O$2+$A4969,Sheet2!CA:NN,$B4969,0),HLOOKUP(O$2+$A4969,Sheet2!CA:NN,$B4969,0)&lt;&gt;""),HLOOKUP(O$2+$A4969,Sheet2!CA:NN,$B4969,0),"")</f>
        <v/>
      </c>
      <c r="P4969" t="str">
        <f>IF(OR(HLOOKUP(P$2+$A4969,Sheet2!CB:NO,$B4969,0),HLOOKUP(P$2+$A4969,Sheet2!CB:NO,$B4969,0)&lt;&gt;""),HLOOKUP(P$2+$A4969,Sheet2!CB:NO,$B4969,0),"")</f>
        <v/>
      </c>
      <c r="Q4969" t="str">
        <f>IF(OR(HLOOKUP(Q$2+$A4969,Sheet2!CC:NO,$B4969,0),HLOOKUP(Q$2+$A4969,Sheet2!CC:NO,$B4969,0)&lt;&gt;""),HLOOKUP(Q$2+$A4969,Sheet2!CC:NO,$B4969,0),"")</f>
        <v/>
      </c>
    </row>
    <row r="4970" spans="1:17" x14ac:dyDescent="0.25">
      <c r="A4970" s="64">
        <f t="shared" si="619"/>
        <v>36</v>
      </c>
      <c r="B4970" s="64">
        <f t="shared" si="620"/>
        <v>501</v>
      </c>
      <c r="C4970" s="64">
        <f t="shared" si="621"/>
        <v>7</v>
      </c>
      <c r="D4970" s="64">
        <f t="shared" si="622"/>
        <v>497</v>
      </c>
      <c r="E4970" s="64">
        <f t="shared" si="623"/>
        <v>2481</v>
      </c>
      <c r="F4970" s="64" t="str">
        <f t="shared" si="616"/>
        <v/>
      </c>
      <c r="G4970" s="64" t="str">
        <f t="shared" si="617"/>
        <v/>
      </c>
      <c r="H4970" s="64" t="str">
        <f t="shared" si="618"/>
        <v/>
      </c>
      <c r="I4970" s="80" t="str">
        <f>IFERROR(VLOOKUP(D4970,Sheet2!A:B,2,0),"")</f>
        <v/>
      </c>
      <c r="J4970" s="64" t="str">
        <f>IFERROR(IF(I4970&lt;&gt;"",VLOOKUP(I4970,Sheet2!B:C,2,0),""),"")</f>
        <v/>
      </c>
      <c r="K4970" s="64" t="str">
        <f>IFERROR( IF(I4970&lt;&gt;"", HLOOKUP(L$2+$A4970,Sheet2!BX:NK,2,0),""),"")</f>
        <v/>
      </c>
      <c r="L4970" t="str">
        <f>IF(OR(HLOOKUP(L$2+$A4970,Sheet2!BX:NK,$B4970,0),HLOOKUP(L$2+$A4970,Sheet2!BX:NK,$B4970,0)&lt;&gt;""),HLOOKUP(L$2+$A4970,Sheet2!BX:NK,$B4970,0),"")</f>
        <v/>
      </c>
      <c r="M4970" t="str">
        <f>IF(OR(HLOOKUP(M$2+$A4970,Sheet2!BY:NL,$B4970,0),HLOOKUP(M$2+$A4970,Sheet2!BY:NL,$B4970,0)&lt;&gt;""),HLOOKUP(M$2+$A4970,Sheet2!BY:NL,$B4970,0),"")</f>
        <v/>
      </c>
      <c r="N4970" t="str">
        <f>IF(OR(HLOOKUP(N$2+$A4970,Sheet2!BZ:NM,$B4970,0),HLOOKUP(N$2+$A4970,Sheet2!BZ:NM,$B4970,0)&lt;&gt;""),HLOOKUP(N$2+$A4970,Sheet2!BZ:NM,$B4970,0),"")</f>
        <v/>
      </c>
      <c r="O4970" t="str">
        <f>IF(OR(HLOOKUP(O$2+$A4970,Sheet2!CA:NN,$B4970,0),HLOOKUP(O$2+$A4970,Sheet2!CA:NN,$B4970,0)&lt;&gt;""),HLOOKUP(O$2+$A4970,Sheet2!CA:NN,$B4970,0),"")</f>
        <v/>
      </c>
      <c r="P4970" t="str">
        <f>IF(OR(HLOOKUP(P$2+$A4970,Sheet2!CB:NO,$B4970,0),HLOOKUP(P$2+$A4970,Sheet2!CB:NO,$B4970,0)&lt;&gt;""),HLOOKUP(P$2+$A4970,Sheet2!CB:NO,$B4970,0),"")</f>
        <v/>
      </c>
      <c r="Q4970" t="str">
        <f>IF(OR(HLOOKUP(Q$2+$A4970,Sheet2!CC:NO,$B4970,0),HLOOKUP(Q$2+$A4970,Sheet2!CC:NO,$B4970,0)&lt;&gt;""),HLOOKUP(Q$2+$A4970,Sheet2!CC:NO,$B4970,0),"")</f>
        <v/>
      </c>
    </row>
    <row r="4971" spans="1:17" x14ac:dyDescent="0.25">
      <c r="A4971" s="64">
        <f t="shared" si="619"/>
        <v>42</v>
      </c>
      <c r="B4971" s="64">
        <f t="shared" si="620"/>
        <v>501</v>
      </c>
      <c r="C4971" s="64">
        <f t="shared" si="621"/>
        <v>8</v>
      </c>
      <c r="D4971" s="64">
        <f t="shared" si="622"/>
        <v>497</v>
      </c>
      <c r="E4971" s="64">
        <f t="shared" si="623"/>
        <v>2481</v>
      </c>
      <c r="F4971" s="64" t="str">
        <f t="shared" si="616"/>
        <v/>
      </c>
      <c r="G4971" s="64" t="str">
        <f t="shared" si="617"/>
        <v/>
      </c>
      <c r="H4971" s="64" t="str">
        <f t="shared" si="618"/>
        <v/>
      </c>
      <c r="I4971" s="80" t="str">
        <f>IFERROR(VLOOKUP(D4971,Sheet2!A:B,2,0),"")</f>
        <v/>
      </c>
      <c r="J4971" s="64" t="str">
        <f>IFERROR(IF(I4971&lt;&gt;"",VLOOKUP(I4971,Sheet2!B:C,2,0),""),"")</f>
        <v/>
      </c>
      <c r="K4971" s="64" t="str">
        <f>IFERROR( IF(I4971&lt;&gt;"", HLOOKUP(L$2+$A4971,Sheet2!BX:NK,2,0),""),"")</f>
        <v/>
      </c>
      <c r="L4971" t="str">
        <f>IF(OR(HLOOKUP(L$2+$A4971,Sheet2!BX:NK,$B4971,0),HLOOKUP(L$2+$A4971,Sheet2!BX:NK,$B4971,0)&lt;&gt;""),HLOOKUP(L$2+$A4971,Sheet2!BX:NK,$B4971,0),"")</f>
        <v/>
      </c>
      <c r="M4971" t="str">
        <f>IF(OR(HLOOKUP(M$2+$A4971,Sheet2!BY:NL,$B4971,0),HLOOKUP(M$2+$A4971,Sheet2!BY:NL,$B4971,0)&lt;&gt;""),HLOOKUP(M$2+$A4971,Sheet2!BY:NL,$B4971,0),"")</f>
        <v/>
      </c>
      <c r="N4971" t="str">
        <f>IF(OR(HLOOKUP(N$2+$A4971,Sheet2!BZ:NM,$B4971,0),HLOOKUP(N$2+$A4971,Sheet2!BZ:NM,$B4971,0)&lt;&gt;""),HLOOKUP(N$2+$A4971,Sheet2!BZ:NM,$B4971,0),"")</f>
        <v/>
      </c>
      <c r="O4971" t="str">
        <f>IF(OR(HLOOKUP(O$2+$A4971,Sheet2!CA:NN,$B4971,0),HLOOKUP(O$2+$A4971,Sheet2!CA:NN,$B4971,0)&lt;&gt;""),HLOOKUP(O$2+$A4971,Sheet2!CA:NN,$B4971,0),"")</f>
        <v/>
      </c>
      <c r="P4971" t="str">
        <f>IF(OR(HLOOKUP(P$2+$A4971,Sheet2!CB:NO,$B4971,0),HLOOKUP(P$2+$A4971,Sheet2!CB:NO,$B4971,0)&lt;&gt;""),HLOOKUP(P$2+$A4971,Sheet2!CB:NO,$B4971,0),"")</f>
        <v/>
      </c>
      <c r="Q4971" t="str">
        <f>IF(OR(HLOOKUP(Q$2+$A4971,Sheet2!CC:NO,$B4971,0),HLOOKUP(Q$2+$A4971,Sheet2!CC:NO,$B4971,0)&lt;&gt;""),HLOOKUP(Q$2+$A4971,Sheet2!CC:NO,$B4971,0),"")</f>
        <v/>
      </c>
    </row>
    <row r="4972" spans="1:17" x14ac:dyDescent="0.25">
      <c r="A4972" s="64">
        <f t="shared" si="619"/>
        <v>48</v>
      </c>
      <c r="B4972" s="64">
        <f t="shared" si="620"/>
        <v>501</v>
      </c>
      <c r="C4972" s="64">
        <f t="shared" si="621"/>
        <v>9</v>
      </c>
      <c r="D4972" s="64">
        <f t="shared" si="622"/>
        <v>497</v>
      </c>
      <c r="E4972" s="64">
        <f t="shared" si="623"/>
        <v>2481</v>
      </c>
      <c r="F4972" s="64" t="str">
        <f t="shared" si="616"/>
        <v/>
      </c>
      <c r="G4972" s="64" t="str">
        <f t="shared" si="617"/>
        <v/>
      </c>
      <c r="H4972" s="64" t="str">
        <f t="shared" si="618"/>
        <v/>
      </c>
      <c r="I4972" s="80" t="str">
        <f>IFERROR(VLOOKUP(D4972,Sheet2!A:B,2,0),"")</f>
        <v/>
      </c>
      <c r="J4972" s="64" t="str">
        <f>IFERROR(IF(I4972&lt;&gt;"",VLOOKUP(I4972,Sheet2!B:C,2,0),""),"")</f>
        <v/>
      </c>
      <c r="K4972" s="64" t="str">
        <f>IFERROR( IF(I4972&lt;&gt;"", HLOOKUP(L$2+$A4972,Sheet2!BX:NK,2,0),""),"")</f>
        <v/>
      </c>
      <c r="L4972" t="str">
        <f>IF(OR(HLOOKUP(L$2+$A4972,Sheet2!BX:NK,$B4972,0),HLOOKUP(L$2+$A4972,Sheet2!BX:NK,$B4972,0)&lt;&gt;""),HLOOKUP(L$2+$A4972,Sheet2!BX:NK,$B4972,0),"")</f>
        <v/>
      </c>
      <c r="M4972" t="str">
        <f>IF(OR(HLOOKUP(M$2+$A4972,Sheet2!BY:NL,$B4972,0),HLOOKUP(M$2+$A4972,Sheet2!BY:NL,$B4972,0)&lt;&gt;""),HLOOKUP(M$2+$A4972,Sheet2!BY:NL,$B4972,0),"")</f>
        <v/>
      </c>
      <c r="N4972" t="str">
        <f>IF(OR(HLOOKUP(N$2+$A4972,Sheet2!BZ:NM,$B4972,0),HLOOKUP(N$2+$A4972,Sheet2!BZ:NM,$B4972,0)&lt;&gt;""),HLOOKUP(N$2+$A4972,Sheet2!BZ:NM,$B4972,0),"")</f>
        <v/>
      </c>
      <c r="O4972" t="str">
        <f>IF(OR(HLOOKUP(O$2+$A4972,Sheet2!CA:NN,$B4972,0),HLOOKUP(O$2+$A4972,Sheet2!CA:NN,$B4972,0)&lt;&gt;""),HLOOKUP(O$2+$A4972,Sheet2!CA:NN,$B4972,0),"")</f>
        <v/>
      </c>
      <c r="P4972" t="str">
        <f>IF(OR(HLOOKUP(P$2+$A4972,Sheet2!CB:NO,$B4972,0),HLOOKUP(P$2+$A4972,Sheet2!CB:NO,$B4972,0)&lt;&gt;""),HLOOKUP(P$2+$A4972,Sheet2!CB:NO,$B4972,0),"")</f>
        <v/>
      </c>
      <c r="Q4972" t="str">
        <f>IF(OR(HLOOKUP(Q$2+$A4972,Sheet2!CC:NO,$B4972,0),HLOOKUP(Q$2+$A4972,Sheet2!CC:NO,$B4972,0)&lt;&gt;""),HLOOKUP(Q$2+$A4972,Sheet2!CC:NO,$B4972,0),"")</f>
        <v/>
      </c>
    </row>
    <row r="4973" spans="1:17" x14ac:dyDescent="0.25">
      <c r="A4973" s="64">
        <f t="shared" si="619"/>
        <v>54</v>
      </c>
      <c r="B4973" s="64">
        <f t="shared" si="620"/>
        <v>501</v>
      </c>
      <c r="C4973" s="64">
        <f t="shared" si="621"/>
        <v>10</v>
      </c>
      <c r="D4973" s="64">
        <f t="shared" si="622"/>
        <v>497</v>
      </c>
      <c r="E4973" s="64">
        <f t="shared" si="623"/>
        <v>2481</v>
      </c>
      <c r="F4973" s="64" t="str">
        <f t="shared" si="616"/>
        <v/>
      </c>
      <c r="G4973" s="64" t="str">
        <f t="shared" si="617"/>
        <v/>
      </c>
      <c r="H4973" s="64" t="str">
        <f t="shared" si="618"/>
        <v/>
      </c>
      <c r="I4973" s="80" t="str">
        <f>IFERROR(VLOOKUP(D4973,Sheet2!A:B,2,0),"")</f>
        <v/>
      </c>
      <c r="J4973" s="64" t="str">
        <f>IFERROR(IF(I4973&lt;&gt;"",VLOOKUP(I4973,Sheet2!B:C,2,0),""),"")</f>
        <v/>
      </c>
      <c r="K4973" s="64" t="str">
        <f>IFERROR( IF(I4973&lt;&gt;"", HLOOKUP(L$2+$A4973,Sheet2!BX:NK,2,0),""),"")</f>
        <v/>
      </c>
      <c r="L4973" t="str">
        <f>IF(OR(HLOOKUP(L$2+$A4973,Sheet2!BX:NK,$B4973,0),HLOOKUP(L$2+$A4973,Sheet2!BX:NK,$B4973,0)&lt;&gt;""),HLOOKUP(L$2+$A4973,Sheet2!BX:NK,$B4973,0),"")</f>
        <v/>
      </c>
      <c r="M4973" t="str">
        <f>IF(OR(HLOOKUP(M$2+$A4973,Sheet2!BY:NL,$B4973,0),HLOOKUP(M$2+$A4973,Sheet2!BY:NL,$B4973,0)&lt;&gt;""),HLOOKUP(M$2+$A4973,Sheet2!BY:NL,$B4973,0),"")</f>
        <v/>
      </c>
      <c r="N4973" t="str">
        <f>IF(OR(HLOOKUP(N$2+$A4973,Sheet2!BZ:NM,$B4973,0),HLOOKUP(N$2+$A4973,Sheet2!BZ:NM,$B4973,0)&lt;&gt;""),HLOOKUP(N$2+$A4973,Sheet2!BZ:NM,$B4973,0),"")</f>
        <v/>
      </c>
      <c r="O4973" t="str">
        <f>IF(OR(HLOOKUP(O$2+$A4973,Sheet2!CA:NN,$B4973,0),HLOOKUP(O$2+$A4973,Sheet2!CA:NN,$B4973,0)&lt;&gt;""),HLOOKUP(O$2+$A4973,Sheet2!CA:NN,$B4973,0),"")</f>
        <v/>
      </c>
      <c r="P4973" t="str">
        <f>IF(OR(HLOOKUP(P$2+$A4973,Sheet2!CB:NO,$B4973,0),HLOOKUP(P$2+$A4973,Sheet2!CB:NO,$B4973,0)&lt;&gt;""),HLOOKUP(P$2+$A4973,Sheet2!CB:NO,$B4973,0),"")</f>
        <v/>
      </c>
      <c r="Q4973" t="str">
        <f>IF(OR(HLOOKUP(Q$2+$A4973,Sheet2!CC:NO,$B4973,0),HLOOKUP(Q$2+$A4973,Sheet2!CC:NO,$B4973,0)&lt;&gt;""),HLOOKUP(Q$2+$A4973,Sheet2!CC:NO,$B4973,0),"")</f>
        <v/>
      </c>
    </row>
    <row r="4974" spans="1:17" x14ac:dyDescent="0.25">
      <c r="A4974" s="64">
        <f t="shared" si="619"/>
        <v>0</v>
      </c>
      <c r="B4974" s="64">
        <f t="shared" si="620"/>
        <v>502</v>
      </c>
      <c r="C4974" s="64">
        <f t="shared" si="621"/>
        <v>1</v>
      </c>
      <c r="D4974" s="64">
        <f t="shared" si="622"/>
        <v>498</v>
      </c>
      <c r="E4974" s="64">
        <f t="shared" si="623"/>
        <v>2486</v>
      </c>
      <c r="F4974" s="64" t="str">
        <f t="shared" si="616"/>
        <v/>
      </c>
      <c r="G4974" s="64" t="str">
        <f t="shared" si="617"/>
        <v/>
      </c>
      <c r="H4974" s="64" t="str">
        <f t="shared" si="618"/>
        <v/>
      </c>
      <c r="I4974" s="80" t="str">
        <f>IFERROR(VLOOKUP(D4974,Sheet2!A:B,2,0),"")</f>
        <v/>
      </c>
      <c r="J4974" s="64" t="str">
        <f>IFERROR(IF(I4974&lt;&gt;"",VLOOKUP(I4974,Sheet2!B:C,2,0),""),"")</f>
        <v/>
      </c>
      <c r="K4974" s="64" t="str">
        <f>IFERROR( IF(I4974&lt;&gt;"", HLOOKUP(L$2+$A4974,Sheet2!BX:NK,2,0),""),"")</f>
        <v/>
      </c>
      <c r="L4974" t="str">
        <f>IF(OR(HLOOKUP(L$2+$A4974,Sheet2!BX:NK,$B4974,0),HLOOKUP(L$2+$A4974,Sheet2!BX:NK,$B4974,0)&lt;&gt;""),HLOOKUP(L$2+$A4974,Sheet2!BX:NK,$B4974,0),"")</f>
        <v/>
      </c>
      <c r="M4974" t="str">
        <f>IF(OR(HLOOKUP(M$2+$A4974,Sheet2!BY:NL,$B4974,0),HLOOKUP(M$2+$A4974,Sheet2!BY:NL,$B4974,0)&lt;&gt;""),HLOOKUP(M$2+$A4974,Sheet2!BY:NL,$B4974,0),"")</f>
        <v/>
      </c>
      <c r="N4974" t="str">
        <f>IF(OR(HLOOKUP(N$2+$A4974,Sheet2!BZ:NM,$B4974,0),HLOOKUP(N$2+$A4974,Sheet2!BZ:NM,$B4974,0)&lt;&gt;""),HLOOKUP(N$2+$A4974,Sheet2!BZ:NM,$B4974,0),"")</f>
        <v/>
      </c>
      <c r="O4974" t="str">
        <f>IF(OR(HLOOKUP(O$2+$A4974,Sheet2!CA:NN,$B4974,0),HLOOKUP(O$2+$A4974,Sheet2!CA:NN,$B4974,0)&lt;&gt;""),HLOOKUP(O$2+$A4974,Sheet2!CA:NN,$B4974,0),"")</f>
        <v/>
      </c>
      <c r="P4974" t="str">
        <f>IF(OR(HLOOKUP(P$2+$A4974,Sheet2!CB:NO,$B4974,0),HLOOKUP(P$2+$A4974,Sheet2!CB:NO,$B4974,0)&lt;&gt;""),HLOOKUP(P$2+$A4974,Sheet2!CB:NO,$B4974,0),"")</f>
        <v/>
      </c>
      <c r="Q4974" t="str">
        <f>IF(OR(HLOOKUP(Q$2+$A4974,Sheet2!CC:NO,$B4974,0),HLOOKUP(Q$2+$A4974,Sheet2!CC:NO,$B4974,0)&lt;&gt;""),HLOOKUP(Q$2+$A4974,Sheet2!CC:NO,$B4974,0),"")</f>
        <v/>
      </c>
    </row>
    <row r="4975" spans="1:17" x14ac:dyDescent="0.25">
      <c r="A4975" s="64">
        <f t="shared" si="619"/>
        <v>6</v>
      </c>
      <c r="B4975" s="64">
        <f t="shared" si="620"/>
        <v>502</v>
      </c>
      <c r="C4975" s="64">
        <f t="shared" si="621"/>
        <v>2</v>
      </c>
      <c r="D4975" s="64">
        <f t="shared" si="622"/>
        <v>498</v>
      </c>
      <c r="E4975" s="64">
        <f t="shared" si="623"/>
        <v>2486</v>
      </c>
      <c r="F4975" s="64" t="str">
        <f t="shared" si="616"/>
        <v/>
      </c>
      <c r="G4975" s="64" t="str">
        <f t="shared" si="617"/>
        <v/>
      </c>
      <c r="H4975" s="64" t="str">
        <f t="shared" si="618"/>
        <v/>
      </c>
      <c r="I4975" s="80" t="str">
        <f>IFERROR(VLOOKUP(D4975,Sheet2!A:B,2,0),"")</f>
        <v/>
      </c>
      <c r="J4975" s="64" t="str">
        <f>IFERROR(IF(I4975&lt;&gt;"",VLOOKUP(I4975,Sheet2!B:C,2,0),""),"")</f>
        <v/>
      </c>
      <c r="K4975" s="64" t="str">
        <f>IFERROR( IF(I4975&lt;&gt;"", HLOOKUP(L$2+$A4975,Sheet2!BX:NK,2,0),""),"")</f>
        <v/>
      </c>
      <c r="L4975" t="str">
        <f>IF(OR(HLOOKUP(L$2+$A4975,Sheet2!BX:NK,$B4975,0),HLOOKUP(L$2+$A4975,Sheet2!BX:NK,$B4975,0)&lt;&gt;""),HLOOKUP(L$2+$A4975,Sheet2!BX:NK,$B4975,0),"")</f>
        <v/>
      </c>
      <c r="M4975" t="str">
        <f>IF(OR(HLOOKUP(M$2+$A4975,Sheet2!BY:NL,$B4975,0),HLOOKUP(M$2+$A4975,Sheet2!BY:NL,$B4975,0)&lt;&gt;""),HLOOKUP(M$2+$A4975,Sheet2!BY:NL,$B4975,0),"")</f>
        <v/>
      </c>
      <c r="N4975" t="str">
        <f>IF(OR(HLOOKUP(N$2+$A4975,Sheet2!BZ:NM,$B4975,0),HLOOKUP(N$2+$A4975,Sheet2!BZ:NM,$B4975,0)&lt;&gt;""),HLOOKUP(N$2+$A4975,Sheet2!BZ:NM,$B4975,0),"")</f>
        <v/>
      </c>
      <c r="O4975" t="str">
        <f>IF(OR(HLOOKUP(O$2+$A4975,Sheet2!CA:NN,$B4975,0),HLOOKUP(O$2+$A4975,Sheet2!CA:NN,$B4975,0)&lt;&gt;""),HLOOKUP(O$2+$A4975,Sheet2!CA:NN,$B4975,0),"")</f>
        <v/>
      </c>
      <c r="P4975" t="str">
        <f>IF(OR(HLOOKUP(P$2+$A4975,Sheet2!CB:NO,$B4975,0),HLOOKUP(P$2+$A4975,Sheet2!CB:NO,$B4975,0)&lt;&gt;""),HLOOKUP(P$2+$A4975,Sheet2!CB:NO,$B4975,0),"")</f>
        <v/>
      </c>
      <c r="Q4975" t="str">
        <f>IF(OR(HLOOKUP(Q$2+$A4975,Sheet2!CC:NO,$B4975,0),HLOOKUP(Q$2+$A4975,Sheet2!CC:NO,$B4975,0)&lt;&gt;""),HLOOKUP(Q$2+$A4975,Sheet2!CC:NO,$B4975,0),"")</f>
        <v/>
      </c>
    </row>
    <row r="4976" spans="1:17" x14ac:dyDescent="0.25">
      <c r="A4976" s="64">
        <f t="shared" si="619"/>
        <v>12</v>
      </c>
      <c r="B4976" s="64">
        <f t="shared" si="620"/>
        <v>502</v>
      </c>
      <c r="C4976" s="64">
        <f t="shared" si="621"/>
        <v>3</v>
      </c>
      <c r="D4976" s="64">
        <f t="shared" si="622"/>
        <v>498</v>
      </c>
      <c r="E4976" s="64">
        <f t="shared" si="623"/>
        <v>2486</v>
      </c>
      <c r="F4976" s="64" t="str">
        <f t="shared" si="616"/>
        <v/>
      </c>
      <c r="G4976" s="64" t="str">
        <f t="shared" si="617"/>
        <v/>
      </c>
      <c r="H4976" s="64" t="str">
        <f t="shared" si="618"/>
        <v/>
      </c>
      <c r="I4976" s="80" t="str">
        <f>IFERROR(VLOOKUP(D4976,Sheet2!A:B,2,0),"")</f>
        <v/>
      </c>
      <c r="J4976" s="64" t="str">
        <f>IFERROR(IF(I4976&lt;&gt;"",VLOOKUP(I4976,Sheet2!B:C,2,0),""),"")</f>
        <v/>
      </c>
      <c r="K4976" s="64" t="str">
        <f>IFERROR( IF(I4976&lt;&gt;"", HLOOKUP(L$2+$A4976,Sheet2!BX:NK,2,0),""),"")</f>
        <v/>
      </c>
      <c r="L4976" t="str">
        <f>IF(OR(HLOOKUP(L$2+$A4976,Sheet2!BX:NK,$B4976,0),HLOOKUP(L$2+$A4976,Sheet2!BX:NK,$B4976,0)&lt;&gt;""),HLOOKUP(L$2+$A4976,Sheet2!BX:NK,$B4976,0),"")</f>
        <v/>
      </c>
      <c r="M4976" t="str">
        <f>IF(OR(HLOOKUP(M$2+$A4976,Sheet2!BY:NL,$B4976,0),HLOOKUP(M$2+$A4976,Sheet2!BY:NL,$B4976,0)&lt;&gt;""),HLOOKUP(M$2+$A4976,Sheet2!BY:NL,$B4976,0),"")</f>
        <v/>
      </c>
      <c r="N4976" t="str">
        <f>IF(OR(HLOOKUP(N$2+$A4976,Sheet2!BZ:NM,$B4976,0),HLOOKUP(N$2+$A4976,Sheet2!BZ:NM,$B4976,0)&lt;&gt;""),HLOOKUP(N$2+$A4976,Sheet2!BZ:NM,$B4976,0),"")</f>
        <v/>
      </c>
      <c r="O4976" t="str">
        <f>IF(OR(HLOOKUP(O$2+$A4976,Sheet2!CA:NN,$B4976,0),HLOOKUP(O$2+$A4976,Sheet2!CA:NN,$B4976,0)&lt;&gt;""),HLOOKUP(O$2+$A4976,Sheet2!CA:NN,$B4976,0),"")</f>
        <v/>
      </c>
      <c r="P4976" t="str">
        <f>IF(OR(HLOOKUP(P$2+$A4976,Sheet2!CB:NO,$B4976,0),HLOOKUP(P$2+$A4976,Sheet2!CB:NO,$B4976,0)&lt;&gt;""),HLOOKUP(P$2+$A4976,Sheet2!CB:NO,$B4976,0),"")</f>
        <v/>
      </c>
      <c r="Q4976" t="str">
        <f>IF(OR(HLOOKUP(Q$2+$A4976,Sheet2!CC:NO,$B4976,0),HLOOKUP(Q$2+$A4976,Sheet2!CC:NO,$B4976,0)&lt;&gt;""),HLOOKUP(Q$2+$A4976,Sheet2!CC:NO,$B4976,0),"")</f>
        <v/>
      </c>
    </row>
    <row r="4977" spans="1:17" x14ac:dyDescent="0.25">
      <c r="A4977" s="64">
        <f t="shared" si="619"/>
        <v>18</v>
      </c>
      <c r="B4977" s="64">
        <f t="shared" si="620"/>
        <v>502</v>
      </c>
      <c r="C4977" s="64">
        <f t="shared" si="621"/>
        <v>4</v>
      </c>
      <c r="D4977" s="64">
        <f t="shared" si="622"/>
        <v>498</v>
      </c>
      <c r="E4977" s="64">
        <f t="shared" si="623"/>
        <v>2486</v>
      </c>
      <c r="F4977" s="64" t="str">
        <f t="shared" si="616"/>
        <v/>
      </c>
      <c r="G4977" s="64" t="str">
        <f t="shared" si="617"/>
        <v/>
      </c>
      <c r="H4977" s="64" t="str">
        <f t="shared" si="618"/>
        <v/>
      </c>
      <c r="I4977" s="80" t="str">
        <f>IFERROR(VLOOKUP(D4977,Sheet2!A:B,2,0),"")</f>
        <v/>
      </c>
      <c r="J4977" s="64" t="str">
        <f>IFERROR(IF(I4977&lt;&gt;"",VLOOKUP(I4977,Sheet2!B:C,2,0),""),"")</f>
        <v/>
      </c>
      <c r="K4977" s="64" t="str">
        <f>IFERROR( IF(I4977&lt;&gt;"", HLOOKUP(L$2+$A4977,Sheet2!BX:NK,2,0),""),"")</f>
        <v/>
      </c>
      <c r="L4977" t="str">
        <f>IF(OR(HLOOKUP(L$2+$A4977,Sheet2!BX:NK,$B4977,0),HLOOKUP(L$2+$A4977,Sheet2!BX:NK,$B4977,0)&lt;&gt;""),HLOOKUP(L$2+$A4977,Sheet2!BX:NK,$B4977,0),"")</f>
        <v/>
      </c>
      <c r="M4977" t="str">
        <f>IF(OR(HLOOKUP(M$2+$A4977,Sheet2!BY:NL,$B4977,0),HLOOKUP(M$2+$A4977,Sheet2!BY:NL,$B4977,0)&lt;&gt;""),HLOOKUP(M$2+$A4977,Sheet2!BY:NL,$B4977,0),"")</f>
        <v/>
      </c>
      <c r="N4977" t="str">
        <f>IF(OR(HLOOKUP(N$2+$A4977,Sheet2!BZ:NM,$B4977,0),HLOOKUP(N$2+$A4977,Sheet2!BZ:NM,$B4977,0)&lt;&gt;""),HLOOKUP(N$2+$A4977,Sheet2!BZ:NM,$B4977,0),"")</f>
        <v/>
      </c>
      <c r="O4977" t="str">
        <f>IF(OR(HLOOKUP(O$2+$A4977,Sheet2!CA:NN,$B4977,0),HLOOKUP(O$2+$A4977,Sheet2!CA:NN,$B4977,0)&lt;&gt;""),HLOOKUP(O$2+$A4977,Sheet2!CA:NN,$B4977,0),"")</f>
        <v/>
      </c>
      <c r="P4977" t="str">
        <f>IF(OR(HLOOKUP(P$2+$A4977,Sheet2!CB:NO,$B4977,0),HLOOKUP(P$2+$A4977,Sheet2!CB:NO,$B4977,0)&lt;&gt;""),HLOOKUP(P$2+$A4977,Sheet2!CB:NO,$B4977,0),"")</f>
        <v/>
      </c>
      <c r="Q4977" t="str">
        <f>IF(OR(HLOOKUP(Q$2+$A4977,Sheet2!CC:NO,$B4977,0),HLOOKUP(Q$2+$A4977,Sheet2!CC:NO,$B4977,0)&lt;&gt;""),HLOOKUP(Q$2+$A4977,Sheet2!CC:NO,$B4977,0),"")</f>
        <v/>
      </c>
    </row>
    <row r="4978" spans="1:17" x14ac:dyDescent="0.25">
      <c r="A4978" s="64">
        <f t="shared" si="619"/>
        <v>24</v>
      </c>
      <c r="B4978" s="64">
        <f t="shared" si="620"/>
        <v>502</v>
      </c>
      <c r="C4978" s="64">
        <f t="shared" si="621"/>
        <v>5</v>
      </c>
      <c r="D4978" s="64">
        <f t="shared" si="622"/>
        <v>498</v>
      </c>
      <c r="E4978" s="64">
        <f t="shared" si="623"/>
        <v>2486</v>
      </c>
      <c r="F4978" s="64" t="str">
        <f t="shared" si="616"/>
        <v/>
      </c>
      <c r="G4978" s="64" t="str">
        <f t="shared" si="617"/>
        <v/>
      </c>
      <c r="H4978" s="64" t="str">
        <f t="shared" si="618"/>
        <v/>
      </c>
      <c r="I4978" s="80" t="str">
        <f>IFERROR(VLOOKUP(D4978,Sheet2!A:B,2,0),"")</f>
        <v/>
      </c>
      <c r="J4978" s="64" t="str">
        <f>IFERROR(IF(I4978&lt;&gt;"",VLOOKUP(I4978,Sheet2!B:C,2,0),""),"")</f>
        <v/>
      </c>
      <c r="K4978" s="64" t="str">
        <f>IFERROR( IF(I4978&lt;&gt;"", HLOOKUP(L$2+$A4978,Sheet2!BX:NK,2,0),""),"")</f>
        <v/>
      </c>
      <c r="L4978" t="str">
        <f>IF(OR(HLOOKUP(L$2+$A4978,Sheet2!BX:NK,$B4978,0),HLOOKUP(L$2+$A4978,Sheet2!BX:NK,$B4978,0)&lt;&gt;""),HLOOKUP(L$2+$A4978,Sheet2!BX:NK,$B4978,0),"")</f>
        <v/>
      </c>
      <c r="M4978" t="str">
        <f>IF(OR(HLOOKUP(M$2+$A4978,Sheet2!BY:NL,$B4978,0),HLOOKUP(M$2+$A4978,Sheet2!BY:NL,$B4978,0)&lt;&gt;""),HLOOKUP(M$2+$A4978,Sheet2!BY:NL,$B4978,0),"")</f>
        <v/>
      </c>
      <c r="N4978" t="str">
        <f>IF(OR(HLOOKUP(N$2+$A4978,Sheet2!BZ:NM,$B4978,0),HLOOKUP(N$2+$A4978,Sheet2!BZ:NM,$B4978,0)&lt;&gt;""),HLOOKUP(N$2+$A4978,Sheet2!BZ:NM,$B4978,0),"")</f>
        <v/>
      </c>
      <c r="O4978" t="str">
        <f>IF(OR(HLOOKUP(O$2+$A4978,Sheet2!CA:NN,$B4978,0),HLOOKUP(O$2+$A4978,Sheet2!CA:NN,$B4978,0)&lt;&gt;""),HLOOKUP(O$2+$A4978,Sheet2!CA:NN,$B4978,0),"")</f>
        <v/>
      </c>
      <c r="P4978" t="str">
        <f>IF(OR(HLOOKUP(P$2+$A4978,Sheet2!CB:NO,$B4978,0),HLOOKUP(P$2+$A4978,Sheet2!CB:NO,$B4978,0)&lt;&gt;""),HLOOKUP(P$2+$A4978,Sheet2!CB:NO,$B4978,0),"")</f>
        <v/>
      </c>
      <c r="Q4978" t="str">
        <f>IF(OR(HLOOKUP(Q$2+$A4978,Sheet2!CC:NO,$B4978,0),HLOOKUP(Q$2+$A4978,Sheet2!CC:NO,$B4978,0)&lt;&gt;""),HLOOKUP(Q$2+$A4978,Sheet2!CC:NO,$B4978,0),"")</f>
        <v/>
      </c>
    </row>
    <row r="4979" spans="1:17" x14ac:dyDescent="0.25">
      <c r="A4979" s="64">
        <f t="shared" si="619"/>
        <v>30</v>
      </c>
      <c r="B4979" s="64">
        <f t="shared" si="620"/>
        <v>502</v>
      </c>
      <c r="C4979" s="64">
        <f t="shared" si="621"/>
        <v>6</v>
      </c>
      <c r="D4979" s="64">
        <f t="shared" si="622"/>
        <v>498</v>
      </c>
      <c r="E4979" s="64">
        <f t="shared" si="623"/>
        <v>2486</v>
      </c>
      <c r="F4979" s="64" t="str">
        <f t="shared" si="616"/>
        <v/>
      </c>
      <c r="G4979" s="64" t="str">
        <f t="shared" si="617"/>
        <v/>
      </c>
      <c r="H4979" s="64" t="str">
        <f t="shared" si="618"/>
        <v/>
      </c>
      <c r="I4979" s="80" t="str">
        <f>IFERROR(VLOOKUP(D4979,Sheet2!A:B,2,0),"")</f>
        <v/>
      </c>
      <c r="J4979" s="64" t="str">
        <f>IFERROR(IF(I4979&lt;&gt;"",VLOOKUP(I4979,Sheet2!B:C,2,0),""),"")</f>
        <v/>
      </c>
      <c r="K4979" s="64" t="str">
        <f>IFERROR( IF(I4979&lt;&gt;"", HLOOKUP(L$2+$A4979,Sheet2!BX:NK,2,0),""),"")</f>
        <v/>
      </c>
      <c r="L4979" t="str">
        <f>IF(OR(HLOOKUP(L$2+$A4979,Sheet2!BX:NK,$B4979,0),HLOOKUP(L$2+$A4979,Sheet2!BX:NK,$B4979,0)&lt;&gt;""),HLOOKUP(L$2+$A4979,Sheet2!BX:NK,$B4979,0),"")</f>
        <v/>
      </c>
      <c r="M4979" t="str">
        <f>IF(OR(HLOOKUP(M$2+$A4979,Sheet2!BY:NL,$B4979,0),HLOOKUP(M$2+$A4979,Sheet2!BY:NL,$B4979,0)&lt;&gt;""),HLOOKUP(M$2+$A4979,Sheet2!BY:NL,$B4979,0),"")</f>
        <v/>
      </c>
      <c r="N4979" t="str">
        <f>IF(OR(HLOOKUP(N$2+$A4979,Sheet2!BZ:NM,$B4979,0),HLOOKUP(N$2+$A4979,Sheet2!BZ:NM,$B4979,0)&lt;&gt;""),HLOOKUP(N$2+$A4979,Sheet2!BZ:NM,$B4979,0),"")</f>
        <v/>
      </c>
      <c r="O4979" t="str">
        <f>IF(OR(HLOOKUP(O$2+$A4979,Sheet2!CA:NN,$B4979,0),HLOOKUP(O$2+$A4979,Sheet2!CA:NN,$B4979,0)&lt;&gt;""),HLOOKUP(O$2+$A4979,Sheet2!CA:NN,$B4979,0),"")</f>
        <v/>
      </c>
      <c r="P4979" t="str">
        <f>IF(OR(HLOOKUP(P$2+$A4979,Sheet2!CB:NO,$B4979,0),HLOOKUP(P$2+$A4979,Sheet2!CB:NO,$B4979,0)&lt;&gt;""),HLOOKUP(P$2+$A4979,Sheet2!CB:NO,$B4979,0),"")</f>
        <v/>
      </c>
      <c r="Q4979" t="str">
        <f>IF(OR(HLOOKUP(Q$2+$A4979,Sheet2!CC:NO,$B4979,0),HLOOKUP(Q$2+$A4979,Sheet2!CC:NO,$B4979,0)&lt;&gt;""),HLOOKUP(Q$2+$A4979,Sheet2!CC:NO,$B4979,0),"")</f>
        <v/>
      </c>
    </row>
    <row r="4980" spans="1:17" x14ac:dyDescent="0.25">
      <c r="A4980" s="64">
        <f t="shared" si="619"/>
        <v>36</v>
      </c>
      <c r="B4980" s="64">
        <f t="shared" si="620"/>
        <v>502</v>
      </c>
      <c r="C4980" s="64">
        <f t="shared" si="621"/>
        <v>7</v>
      </c>
      <c r="D4980" s="64">
        <f t="shared" si="622"/>
        <v>498</v>
      </c>
      <c r="E4980" s="64">
        <f t="shared" si="623"/>
        <v>2486</v>
      </c>
      <c r="F4980" s="64" t="str">
        <f t="shared" si="616"/>
        <v/>
      </c>
      <c r="G4980" s="64" t="str">
        <f t="shared" si="617"/>
        <v/>
      </c>
      <c r="H4980" s="64" t="str">
        <f t="shared" si="618"/>
        <v/>
      </c>
      <c r="I4980" s="80" t="str">
        <f>IFERROR(VLOOKUP(D4980,Sheet2!A:B,2,0),"")</f>
        <v/>
      </c>
      <c r="J4980" s="64" t="str">
        <f>IFERROR(IF(I4980&lt;&gt;"",VLOOKUP(I4980,Sheet2!B:C,2,0),""),"")</f>
        <v/>
      </c>
      <c r="K4980" s="64" t="str">
        <f>IFERROR( IF(I4980&lt;&gt;"", HLOOKUP(L$2+$A4980,Sheet2!BX:NK,2,0),""),"")</f>
        <v/>
      </c>
      <c r="L4980" t="str">
        <f>IF(OR(HLOOKUP(L$2+$A4980,Sheet2!BX:NK,$B4980,0),HLOOKUP(L$2+$A4980,Sheet2!BX:NK,$B4980,0)&lt;&gt;""),HLOOKUP(L$2+$A4980,Sheet2!BX:NK,$B4980,0),"")</f>
        <v/>
      </c>
      <c r="M4980" t="str">
        <f>IF(OR(HLOOKUP(M$2+$A4980,Sheet2!BY:NL,$B4980,0),HLOOKUP(M$2+$A4980,Sheet2!BY:NL,$B4980,0)&lt;&gt;""),HLOOKUP(M$2+$A4980,Sheet2!BY:NL,$B4980,0),"")</f>
        <v/>
      </c>
      <c r="N4980" t="str">
        <f>IF(OR(HLOOKUP(N$2+$A4980,Sheet2!BZ:NM,$B4980,0),HLOOKUP(N$2+$A4980,Sheet2!BZ:NM,$B4980,0)&lt;&gt;""),HLOOKUP(N$2+$A4980,Sheet2!BZ:NM,$B4980,0),"")</f>
        <v/>
      </c>
      <c r="O4980" t="str">
        <f>IF(OR(HLOOKUP(O$2+$A4980,Sheet2!CA:NN,$B4980,0),HLOOKUP(O$2+$A4980,Sheet2!CA:NN,$B4980,0)&lt;&gt;""),HLOOKUP(O$2+$A4980,Sheet2!CA:NN,$B4980,0),"")</f>
        <v/>
      </c>
      <c r="P4980" t="str">
        <f>IF(OR(HLOOKUP(P$2+$A4980,Sheet2!CB:NO,$B4980,0),HLOOKUP(P$2+$A4980,Sheet2!CB:NO,$B4980,0)&lt;&gt;""),HLOOKUP(P$2+$A4980,Sheet2!CB:NO,$B4980,0),"")</f>
        <v/>
      </c>
      <c r="Q4980" t="str">
        <f>IF(OR(HLOOKUP(Q$2+$A4980,Sheet2!CC:NO,$B4980,0),HLOOKUP(Q$2+$A4980,Sheet2!CC:NO,$B4980,0)&lt;&gt;""),HLOOKUP(Q$2+$A4980,Sheet2!CC:NO,$B4980,0),"")</f>
        <v/>
      </c>
    </row>
    <row r="4981" spans="1:17" x14ac:dyDescent="0.25">
      <c r="A4981" s="64">
        <f t="shared" si="619"/>
        <v>42</v>
      </c>
      <c r="B4981" s="64">
        <f t="shared" si="620"/>
        <v>502</v>
      </c>
      <c r="C4981" s="64">
        <f t="shared" si="621"/>
        <v>8</v>
      </c>
      <c r="D4981" s="64">
        <f t="shared" si="622"/>
        <v>498</v>
      </c>
      <c r="E4981" s="64">
        <f t="shared" si="623"/>
        <v>2486</v>
      </c>
      <c r="F4981" s="64" t="str">
        <f t="shared" si="616"/>
        <v/>
      </c>
      <c r="G4981" s="64" t="str">
        <f t="shared" si="617"/>
        <v/>
      </c>
      <c r="H4981" s="64" t="str">
        <f t="shared" si="618"/>
        <v/>
      </c>
      <c r="I4981" s="80" t="str">
        <f>IFERROR(VLOOKUP(D4981,Sheet2!A:B,2,0),"")</f>
        <v/>
      </c>
      <c r="J4981" s="64" t="str">
        <f>IFERROR(IF(I4981&lt;&gt;"",VLOOKUP(I4981,Sheet2!B:C,2,0),""),"")</f>
        <v/>
      </c>
      <c r="K4981" s="64" t="str">
        <f>IFERROR( IF(I4981&lt;&gt;"", HLOOKUP(L$2+$A4981,Sheet2!BX:NK,2,0),""),"")</f>
        <v/>
      </c>
      <c r="L4981" t="str">
        <f>IF(OR(HLOOKUP(L$2+$A4981,Sheet2!BX:NK,$B4981,0),HLOOKUP(L$2+$A4981,Sheet2!BX:NK,$B4981,0)&lt;&gt;""),HLOOKUP(L$2+$A4981,Sheet2!BX:NK,$B4981,0),"")</f>
        <v/>
      </c>
      <c r="M4981" t="str">
        <f>IF(OR(HLOOKUP(M$2+$A4981,Sheet2!BY:NL,$B4981,0),HLOOKUP(M$2+$A4981,Sheet2!BY:NL,$B4981,0)&lt;&gt;""),HLOOKUP(M$2+$A4981,Sheet2!BY:NL,$B4981,0),"")</f>
        <v/>
      </c>
      <c r="N4981" t="str">
        <f>IF(OR(HLOOKUP(N$2+$A4981,Sheet2!BZ:NM,$B4981,0),HLOOKUP(N$2+$A4981,Sheet2!BZ:NM,$B4981,0)&lt;&gt;""),HLOOKUP(N$2+$A4981,Sheet2!BZ:NM,$B4981,0),"")</f>
        <v/>
      </c>
      <c r="O4981" t="str">
        <f>IF(OR(HLOOKUP(O$2+$A4981,Sheet2!CA:NN,$B4981,0),HLOOKUP(O$2+$A4981,Sheet2!CA:NN,$B4981,0)&lt;&gt;""),HLOOKUP(O$2+$A4981,Sheet2!CA:NN,$B4981,0),"")</f>
        <v/>
      </c>
      <c r="P4981" t="str">
        <f>IF(OR(HLOOKUP(P$2+$A4981,Sheet2!CB:NO,$B4981,0),HLOOKUP(P$2+$A4981,Sheet2!CB:NO,$B4981,0)&lt;&gt;""),HLOOKUP(P$2+$A4981,Sheet2!CB:NO,$B4981,0),"")</f>
        <v/>
      </c>
      <c r="Q4981" t="str">
        <f>IF(OR(HLOOKUP(Q$2+$A4981,Sheet2!CC:NO,$B4981,0),HLOOKUP(Q$2+$A4981,Sheet2!CC:NO,$B4981,0)&lt;&gt;""),HLOOKUP(Q$2+$A4981,Sheet2!CC:NO,$B4981,0),"")</f>
        <v/>
      </c>
    </row>
    <row r="4982" spans="1:17" x14ac:dyDescent="0.25">
      <c r="A4982" s="64">
        <f t="shared" si="619"/>
        <v>48</v>
      </c>
      <c r="B4982" s="64">
        <f t="shared" si="620"/>
        <v>502</v>
      </c>
      <c r="C4982" s="64">
        <f t="shared" si="621"/>
        <v>9</v>
      </c>
      <c r="D4982" s="64">
        <f t="shared" si="622"/>
        <v>498</v>
      </c>
      <c r="E4982" s="64">
        <f t="shared" si="623"/>
        <v>2486</v>
      </c>
      <c r="F4982" s="64" t="str">
        <f t="shared" si="616"/>
        <v/>
      </c>
      <c r="G4982" s="64" t="str">
        <f t="shared" si="617"/>
        <v/>
      </c>
      <c r="H4982" s="64" t="str">
        <f t="shared" si="618"/>
        <v/>
      </c>
      <c r="I4982" s="80" t="str">
        <f>IFERROR(VLOOKUP(D4982,Sheet2!A:B,2,0),"")</f>
        <v/>
      </c>
      <c r="J4982" s="64" t="str">
        <f>IFERROR(IF(I4982&lt;&gt;"",VLOOKUP(I4982,Sheet2!B:C,2,0),""),"")</f>
        <v/>
      </c>
      <c r="K4982" s="64" t="str">
        <f>IFERROR( IF(I4982&lt;&gt;"", HLOOKUP(L$2+$A4982,Sheet2!BX:NK,2,0),""),"")</f>
        <v/>
      </c>
      <c r="L4982" t="str">
        <f>IF(OR(HLOOKUP(L$2+$A4982,Sheet2!BX:NK,$B4982,0),HLOOKUP(L$2+$A4982,Sheet2!BX:NK,$B4982,0)&lt;&gt;""),HLOOKUP(L$2+$A4982,Sheet2!BX:NK,$B4982,0),"")</f>
        <v/>
      </c>
      <c r="M4982" t="str">
        <f>IF(OR(HLOOKUP(M$2+$A4982,Sheet2!BY:NL,$B4982,0),HLOOKUP(M$2+$A4982,Sheet2!BY:NL,$B4982,0)&lt;&gt;""),HLOOKUP(M$2+$A4982,Sheet2!BY:NL,$B4982,0),"")</f>
        <v/>
      </c>
      <c r="N4982" t="str">
        <f>IF(OR(HLOOKUP(N$2+$A4982,Sheet2!BZ:NM,$B4982,0),HLOOKUP(N$2+$A4982,Sheet2!BZ:NM,$B4982,0)&lt;&gt;""),HLOOKUP(N$2+$A4982,Sheet2!BZ:NM,$B4982,0),"")</f>
        <v/>
      </c>
      <c r="O4982" t="str">
        <f>IF(OR(HLOOKUP(O$2+$A4982,Sheet2!CA:NN,$B4982,0),HLOOKUP(O$2+$A4982,Sheet2!CA:NN,$B4982,0)&lt;&gt;""),HLOOKUP(O$2+$A4982,Sheet2!CA:NN,$B4982,0),"")</f>
        <v/>
      </c>
      <c r="P4982" t="str">
        <f>IF(OR(HLOOKUP(P$2+$A4982,Sheet2!CB:NO,$B4982,0),HLOOKUP(P$2+$A4982,Sheet2!CB:NO,$B4982,0)&lt;&gt;""),HLOOKUP(P$2+$A4982,Sheet2!CB:NO,$B4982,0),"")</f>
        <v/>
      </c>
      <c r="Q4982" t="str">
        <f>IF(OR(HLOOKUP(Q$2+$A4982,Sheet2!CC:NO,$B4982,0),HLOOKUP(Q$2+$A4982,Sheet2!CC:NO,$B4982,0)&lt;&gt;""),HLOOKUP(Q$2+$A4982,Sheet2!CC:NO,$B4982,0),"")</f>
        <v/>
      </c>
    </row>
    <row r="4983" spans="1:17" x14ac:dyDescent="0.25">
      <c r="A4983" s="64">
        <f t="shared" si="619"/>
        <v>54</v>
      </c>
      <c r="B4983" s="64">
        <f t="shared" si="620"/>
        <v>502</v>
      </c>
      <c r="C4983" s="64">
        <f t="shared" si="621"/>
        <v>10</v>
      </c>
      <c r="D4983" s="64">
        <f t="shared" si="622"/>
        <v>498</v>
      </c>
      <c r="E4983" s="64">
        <f t="shared" si="623"/>
        <v>2486</v>
      </c>
      <c r="F4983" s="64" t="str">
        <f t="shared" si="616"/>
        <v/>
      </c>
      <c r="G4983" s="64" t="str">
        <f t="shared" si="617"/>
        <v/>
      </c>
      <c r="H4983" s="64" t="str">
        <f t="shared" si="618"/>
        <v/>
      </c>
      <c r="I4983" s="80" t="str">
        <f>IFERROR(VLOOKUP(D4983,Sheet2!A:B,2,0),"")</f>
        <v/>
      </c>
      <c r="J4983" s="64" t="str">
        <f>IFERROR(IF(I4983&lt;&gt;"",VLOOKUP(I4983,Sheet2!B:C,2,0),""),"")</f>
        <v/>
      </c>
      <c r="K4983" s="64" t="str">
        <f>IFERROR( IF(I4983&lt;&gt;"", HLOOKUP(L$2+$A4983,Sheet2!BX:NK,2,0),""),"")</f>
        <v/>
      </c>
      <c r="L4983" t="str">
        <f>IF(OR(HLOOKUP(L$2+$A4983,Sheet2!BX:NK,$B4983,0),HLOOKUP(L$2+$A4983,Sheet2!BX:NK,$B4983,0)&lt;&gt;""),HLOOKUP(L$2+$A4983,Sheet2!BX:NK,$B4983,0),"")</f>
        <v/>
      </c>
      <c r="M4983" t="str">
        <f>IF(OR(HLOOKUP(M$2+$A4983,Sheet2!BY:NL,$B4983,0),HLOOKUP(M$2+$A4983,Sheet2!BY:NL,$B4983,0)&lt;&gt;""),HLOOKUP(M$2+$A4983,Sheet2!BY:NL,$B4983,0),"")</f>
        <v/>
      </c>
      <c r="N4983" t="str">
        <f>IF(OR(HLOOKUP(N$2+$A4983,Sheet2!BZ:NM,$B4983,0),HLOOKUP(N$2+$A4983,Sheet2!BZ:NM,$B4983,0)&lt;&gt;""),HLOOKUP(N$2+$A4983,Sheet2!BZ:NM,$B4983,0),"")</f>
        <v/>
      </c>
      <c r="O4983" t="str">
        <f>IF(OR(HLOOKUP(O$2+$A4983,Sheet2!CA:NN,$B4983,0),HLOOKUP(O$2+$A4983,Sheet2!CA:NN,$B4983,0)&lt;&gt;""),HLOOKUP(O$2+$A4983,Sheet2!CA:NN,$B4983,0),"")</f>
        <v/>
      </c>
      <c r="P4983" t="str">
        <f>IF(OR(HLOOKUP(P$2+$A4983,Sheet2!CB:NO,$B4983,0),HLOOKUP(P$2+$A4983,Sheet2!CB:NO,$B4983,0)&lt;&gt;""),HLOOKUP(P$2+$A4983,Sheet2!CB:NO,$B4983,0),"")</f>
        <v/>
      </c>
      <c r="Q4983" t="str">
        <f>IF(OR(HLOOKUP(Q$2+$A4983,Sheet2!CC:NO,$B4983,0),HLOOKUP(Q$2+$A4983,Sheet2!CC:NO,$B4983,0)&lt;&gt;""),HLOOKUP(Q$2+$A4983,Sheet2!CC:NO,$B4983,0),"")</f>
        <v/>
      </c>
    </row>
    <row r="4984" spans="1:17" x14ac:dyDescent="0.25">
      <c r="A4984" s="64">
        <f t="shared" si="619"/>
        <v>0</v>
      </c>
      <c r="B4984" s="64">
        <f t="shared" si="620"/>
        <v>503</v>
      </c>
      <c r="C4984" s="64">
        <f t="shared" si="621"/>
        <v>1</v>
      </c>
      <c r="D4984" s="64">
        <f t="shared" si="622"/>
        <v>499</v>
      </c>
      <c r="E4984" s="64">
        <f t="shared" si="623"/>
        <v>2491</v>
      </c>
      <c r="F4984" s="64" t="str">
        <f t="shared" si="616"/>
        <v/>
      </c>
      <c r="G4984" s="64" t="str">
        <f t="shared" si="617"/>
        <v/>
      </c>
      <c r="H4984" s="64" t="str">
        <f t="shared" si="618"/>
        <v/>
      </c>
      <c r="I4984" s="80" t="str">
        <f>IFERROR(VLOOKUP(D4984,Sheet2!A:B,2,0),"")</f>
        <v/>
      </c>
      <c r="J4984" s="64" t="str">
        <f>IFERROR(IF(I4984&lt;&gt;"",VLOOKUP(I4984,Sheet2!B:C,2,0),""),"")</f>
        <v/>
      </c>
      <c r="K4984" s="64" t="str">
        <f>IFERROR( IF(I4984&lt;&gt;"", HLOOKUP(L$2+$A4984,Sheet2!BX:NK,2,0),""),"")</f>
        <v/>
      </c>
      <c r="L4984" t="str">
        <f>IF(OR(HLOOKUP(L$2+$A4984,Sheet2!BX:NK,$B4984,0),HLOOKUP(L$2+$A4984,Sheet2!BX:NK,$B4984,0)&lt;&gt;""),HLOOKUP(L$2+$A4984,Sheet2!BX:NK,$B4984,0),"")</f>
        <v/>
      </c>
      <c r="M4984" t="str">
        <f>IF(OR(HLOOKUP(M$2+$A4984,Sheet2!BY:NL,$B4984,0),HLOOKUP(M$2+$A4984,Sheet2!BY:NL,$B4984,0)&lt;&gt;""),HLOOKUP(M$2+$A4984,Sheet2!BY:NL,$B4984,0),"")</f>
        <v/>
      </c>
      <c r="N4984" t="str">
        <f>IF(OR(HLOOKUP(N$2+$A4984,Sheet2!BZ:NM,$B4984,0),HLOOKUP(N$2+$A4984,Sheet2!BZ:NM,$B4984,0)&lt;&gt;""),HLOOKUP(N$2+$A4984,Sheet2!BZ:NM,$B4984,0),"")</f>
        <v/>
      </c>
      <c r="O4984" t="str">
        <f>IF(OR(HLOOKUP(O$2+$A4984,Sheet2!CA:NN,$B4984,0),HLOOKUP(O$2+$A4984,Sheet2!CA:NN,$B4984,0)&lt;&gt;""),HLOOKUP(O$2+$A4984,Sheet2!CA:NN,$B4984,0),"")</f>
        <v/>
      </c>
      <c r="P4984" t="str">
        <f>IF(OR(HLOOKUP(P$2+$A4984,Sheet2!CB:NO,$B4984,0),HLOOKUP(P$2+$A4984,Sheet2!CB:NO,$B4984,0)&lt;&gt;""),HLOOKUP(P$2+$A4984,Sheet2!CB:NO,$B4984,0),"")</f>
        <v/>
      </c>
      <c r="Q4984" t="str">
        <f>IF(OR(HLOOKUP(Q$2+$A4984,Sheet2!CC:NO,$B4984,0),HLOOKUP(Q$2+$A4984,Sheet2!CC:NO,$B4984,0)&lt;&gt;""),HLOOKUP(Q$2+$A4984,Sheet2!CC:NO,$B4984,0),"")</f>
        <v/>
      </c>
    </row>
    <row r="4985" spans="1:17" x14ac:dyDescent="0.25">
      <c r="A4985" s="64">
        <f t="shared" si="619"/>
        <v>6</v>
      </c>
      <c r="B4985" s="64">
        <f t="shared" si="620"/>
        <v>503</v>
      </c>
      <c r="C4985" s="64">
        <f t="shared" si="621"/>
        <v>2</v>
      </c>
      <c r="D4985" s="64">
        <f t="shared" si="622"/>
        <v>499</v>
      </c>
      <c r="E4985" s="64">
        <f t="shared" si="623"/>
        <v>2491</v>
      </c>
      <c r="F4985" s="64" t="str">
        <f t="shared" si="616"/>
        <v/>
      </c>
      <c r="G4985" s="64" t="str">
        <f t="shared" si="617"/>
        <v/>
      </c>
      <c r="H4985" s="64" t="str">
        <f t="shared" si="618"/>
        <v/>
      </c>
      <c r="I4985" s="80" t="str">
        <f>IFERROR(VLOOKUP(D4985,Sheet2!A:B,2,0),"")</f>
        <v/>
      </c>
      <c r="J4985" s="64" t="str">
        <f>IFERROR(IF(I4985&lt;&gt;"",VLOOKUP(I4985,Sheet2!B:C,2,0),""),"")</f>
        <v/>
      </c>
      <c r="K4985" s="64" t="str">
        <f>IFERROR( IF(I4985&lt;&gt;"", HLOOKUP(L$2+$A4985,Sheet2!BX:NK,2,0),""),"")</f>
        <v/>
      </c>
      <c r="L4985" t="str">
        <f>IF(OR(HLOOKUP(L$2+$A4985,Sheet2!BX:NK,$B4985,0),HLOOKUP(L$2+$A4985,Sheet2!BX:NK,$B4985,0)&lt;&gt;""),HLOOKUP(L$2+$A4985,Sheet2!BX:NK,$B4985,0),"")</f>
        <v/>
      </c>
      <c r="M4985" t="str">
        <f>IF(OR(HLOOKUP(M$2+$A4985,Sheet2!BY:NL,$B4985,0),HLOOKUP(M$2+$A4985,Sheet2!BY:NL,$B4985,0)&lt;&gt;""),HLOOKUP(M$2+$A4985,Sheet2!BY:NL,$B4985,0),"")</f>
        <v/>
      </c>
      <c r="N4985" t="str">
        <f>IF(OR(HLOOKUP(N$2+$A4985,Sheet2!BZ:NM,$B4985,0),HLOOKUP(N$2+$A4985,Sheet2!BZ:NM,$B4985,0)&lt;&gt;""),HLOOKUP(N$2+$A4985,Sheet2!BZ:NM,$B4985,0),"")</f>
        <v/>
      </c>
      <c r="O4985" t="str">
        <f>IF(OR(HLOOKUP(O$2+$A4985,Sheet2!CA:NN,$B4985,0),HLOOKUP(O$2+$A4985,Sheet2!CA:NN,$B4985,0)&lt;&gt;""),HLOOKUP(O$2+$A4985,Sheet2!CA:NN,$B4985,0),"")</f>
        <v/>
      </c>
      <c r="P4985" t="str">
        <f>IF(OR(HLOOKUP(P$2+$A4985,Sheet2!CB:NO,$B4985,0),HLOOKUP(P$2+$A4985,Sheet2!CB:NO,$B4985,0)&lt;&gt;""),HLOOKUP(P$2+$A4985,Sheet2!CB:NO,$B4985,0),"")</f>
        <v/>
      </c>
      <c r="Q4985" t="str">
        <f>IF(OR(HLOOKUP(Q$2+$A4985,Sheet2!CC:NO,$B4985,0),HLOOKUP(Q$2+$A4985,Sheet2!CC:NO,$B4985,0)&lt;&gt;""),HLOOKUP(Q$2+$A4985,Sheet2!CC:NO,$B4985,0),"")</f>
        <v/>
      </c>
    </row>
    <row r="4986" spans="1:17" x14ac:dyDescent="0.25">
      <c r="A4986" s="64">
        <f t="shared" si="619"/>
        <v>12</v>
      </c>
      <c r="B4986" s="64">
        <f t="shared" si="620"/>
        <v>503</v>
      </c>
      <c r="C4986" s="64">
        <f t="shared" si="621"/>
        <v>3</v>
      </c>
      <c r="D4986" s="64">
        <f t="shared" si="622"/>
        <v>499</v>
      </c>
      <c r="E4986" s="64">
        <f t="shared" si="623"/>
        <v>2491</v>
      </c>
      <c r="F4986" s="64" t="str">
        <f t="shared" si="616"/>
        <v/>
      </c>
      <c r="G4986" s="64" t="str">
        <f t="shared" si="617"/>
        <v/>
      </c>
      <c r="H4986" s="64" t="str">
        <f t="shared" si="618"/>
        <v/>
      </c>
      <c r="I4986" s="80" t="str">
        <f>IFERROR(VLOOKUP(D4986,Sheet2!A:B,2,0),"")</f>
        <v/>
      </c>
      <c r="J4986" s="64" t="str">
        <f>IFERROR(IF(I4986&lt;&gt;"",VLOOKUP(I4986,Sheet2!B:C,2,0),""),"")</f>
        <v/>
      </c>
      <c r="K4986" s="64" t="str">
        <f>IFERROR( IF(I4986&lt;&gt;"", HLOOKUP(L$2+$A4986,Sheet2!BX:NK,2,0),""),"")</f>
        <v/>
      </c>
      <c r="L4986" t="str">
        <f>IF(OR(HLOOKUP(L$2+$A4986,Sheet2!BX:NK,$B4986,0),HLOOKUP(L$2+$A4986,Sheet2!BX:NK,$B4986,0)&lt;&gt;""),HLOOKUP(L$2+$A4986,Sheet2!BX:NK,$B4986,0),"")</f>
        <v/>
      </c>
      <c r="M4986" t="str">
        <f>IF(OR(HLOOKUP(M$2+$A4986,Sheet2!BY:NL,$B4986,0),HLOOKUP(M$2+$A4986,Sheet2!BY:NL,$B4986,0)&lt;&gt;""),HLOOKUP(M$2+$A4986,Sheet2!BY:NL,$B4986,0),"")</f>
        <v/>
      </c>
      <c r="N4986" t="str">
        <f>IF(OR(HLOOKUP(N$2+$A4986,Sheet2!BZ:NM,$B4986,0),HLOOKUP(N$2+$A4986,Sheet2!BZ:NM,$B4986,0)&lt;&gt;""),HLOOKUP(N$2+$A4986,Sheet2!BZ:NM,$B4986,0),"")</f>
        <v/>
      </c>
      <c r="O4986" t="str">
        <f>IF(OR(HLOOKUP(O$2+$A4986,Sheet2!CA:NN,$B4986,0),HLOOKUP(O$2+$A4986,Sheet2!CA:NN,$B4986,0)&lt;&gt;""),HLOOKUP(O$2+$A4986,Sheet2!CA:NN,$B4986,0),"")</f>
        <v/>
      </c>
      <c r="P4986" t="str">
        <f>IF(OR(HLOOKUP(P$2+$A4986,Sheet2!CB:NO,$B4986,0),HLOOKUP(P$2+$A4986,Sheet2!CB:NO,$B4986,0)&lt;&gt;""),HLOOKUP(P$2+$A4986,Sheet2!CB:NO,$B4986,0),"")</f>
        <v/>
      </c>
      <c r="Q4986" t="str">
        <f>IF(OR(HLOOKUP(Q$2+$A4986,Sheet2!CC:NO,$B4986,0),HLOOKUP(Q$2+$A4986,Sheet2!CC:NO,$B4986,0)&lt;&gt;""),HLOOKUP(Q$2+$A4986,Sheet2!CC:NO,$B4986,0),"")</f>
        <v/>
      </c>
    </row>
    <row r="4987" spans="1:17" x14ac:dyDescent="0.25">
      <c r="A4987" s="64">
        <f t="shared" si="619"/>
        <v>18</v>
      </c>
      <c r="B4987" s="64">
        <f t="shared" si="620"/>
        <v>503</v>
      </c>
      <c r="C4987" s="64">
        <f t="shared" si="621"/>
        <v>4</v>
      </c>
      <c r="D4987" s="64">
        <f t="shared" si="622"/>
        <v>499</v>
      </c>
      <c r="E4987" s="64">
        <f t="shared" si="623"/>
        <v>2491</v>
      </c>
      <c r="F4987" s="64" t="str">
        <f t="shared" si="616"/>
        <v/>
      </c>
      <c r="G4987" s="64" t="str">
        <f t="shared" si="617"/>
        <v/>
      </c>
      <c r="H4987" s="64" t="str">
        <f t="shared" si="618"/>
        <v/>
      </c>
      <c r="I4987" s="80" t="str">
        <f>IFERROR(VLOOKUP(D4987,Sheet2!A:B,2,0),"")</f>
        <v/>
      </c>
      <c r="J4987" s="64" t="str">
        <f>IFERROR(IF(I4987&lt;&gt;"",VLOOKUP(I4987,Sheet2!B:C,2,0),""),"")</f>
        <v/>
      </c>
      <c r="K4987" s="64" t="str">
        <f>IFERROR( IF(I4987&lt;&gt;"", HLOOKUP(L$2+$A4987,Sheet2!BX:NK,2,0),""),"")</f>
        <v/>
      </c>
      <c r="L4987" t="str">
        <f>IF(OR(HLOOKUP(L$2+$A4987,Sheet2!BX:NK,$B4987,0),HLOOKUP(L$2+$A4987,Sheet2!BX:NK,$B4987,0)&lt;&gt;""),HLOOKUP(L$2+$A4987,Sheet2!BX:NK,$B4987,0),"")</f>
        <v/>
      </c>
      <c r="M4987" t="str">
        <f>IF(OR(HLOOKUP(M$2+$A4987,Sheet2!BY:NL,$B4987,0),HLOOKUP(M$2+$A4987,Sheet2!BY:NL,$B4987,0)&lt;&gt;""),HLOOKUP(M$2+$A4987,Sheet2!BY:NL,$B4987,0),"")</f>
        <v/>
      </c>
      <c r="N4987" t="str">
        <f>IF(OR(HLOOKUP(N$2+$A4987,Sheet2!BZ:NM,$B4987,0),HLOOKUP(N$2+$A4987,Sheet2!BZ:NM,$B4987,0)&lt;&gt;""),HLOOKUP(N$2+$A4987,Sheet2!BZ:NM,$B4987,0),"")</f>
        <v/>
      </c>
      <c r="O4987" t="str">
        <f>IF(OR(HLOOKUP(O$2+$A4987,Sheet2!CA:NN,$B4987,0),HLOOKUP(O$2+$A4987,Sheet2!CA:NN,$B4987,0)&lt;&gt;""),HLOOKUP(O$2+$A4987,Sheet2!CA:NN,$B4987,0),"")</f>
        <v/>
      </c>
      <c r="P4987" t="str">
        <f>IF(OR(HLOOKUP(P$2+$A4987,Sheet2!CB:NO,$B4987,0),HLOOKUP(P$2+$A4987,Sheet2!CB:NO,$B4987,0)&lt;&gt;""),HLOOKUP(P$2+$A4987,Sheet2!CB:NO,$B4987,0),"")</f>
        <v/>
      </c>
      <c r="Q4987" t="str">
        <f>IF(OR(HLOOKUP(Q$2+$A4987,Sheet2!CC:NO,$B4987,0),HLOOKUP(Q$2+$A4987,Sheet2!CC:NO,$B4987,0)&lt;&gt;""),HLOOKUP(Q$2+$A4987,Sheet2!CC:NO,$B4987,0),"")</f>
        <v/>
      </c>
    </row>
    <row r="4988" spans="1:17" x14ac:dyDescent="0.25">
      <c r="A4988" s="64">
        <f t="shared" si="619"/>
        <v>24</v>
      </c>
      <c r="B4988" s="64">
        <f t="shared" si="620"/>
        <v>503</v>
      </c>
      <c r="C4988" s="64">
        <f t="shared" si="621"/>
        <v>5</v>
      </c>
      <c r="D4988" s="64">
        <f t="shared" si="622"/>
        <v>499</v>
      </c>
      <c r="E4988" s="64">
        <f t="shared" si="623"/>
        <v>2491</v>
      </c>
      <c r="F4988" s="64" t="str">
        <f t="shared" si="616"/>
        <v/>
      </c>
      <c r="G4988" s="64" t="str">
        <f t="shared" si="617"/>
        <v/>
      </c>
      <c r="H4988" s="64" t="str">
        <f t="shared" si="618"/>
        <v/>
      </c>
      <c r="I4988" s="80" t="str">
        <f>IFERROR(VLOOKUP(D4988,Sheet2!A:B,2,0),"")</f>
        <v/>
      </c>
      <c r="J4988" s="64" t="str">
        <f>IFERROR(IF(I4988&lt;&gt;"",VLOOKUP(I4988,Sheet2!B:C,2,0),""),"")</f>
        <v/>
      </c>
      <c r="K4988" s="64" t="str">
        <f>IFERROR( IF(I4988&lt;&gt;"", HLOOKUP(L$2+$A4988,Sheet2!BX:NK,2,0),""),"")</f>
        <v/>
      </c>
      <c r="L4988" t="str">
        <f>IF(OR(HLOOKUP(L$2+$A4988,Sheet2!BX:NK,$B4988,0),HLOOKUP(L$2+$A4988,Sheet2!BX:NK,$B4988,0)&lt;&gt;""),HLOOKUP(L$2+$A4988,Sheet2!BX:NK,$B4988,0),"")</f>
        <v/>
      </c>
      <c r="M4988" t="str">
        <f>IF(OR(HLOOKUP(M$2+$A4988,Sheet2!BY:NL,$B4988,0),HLOOKUP(M$2+$A4988,Sheet2!BY:NL,$B4988,0)&lt;&gt;""),HLOOKUP(M$2+$A4988,Sheet2!BY:NL,$B4988,0),"")</f>
        <v/>
      </c>
      <c r="N4988" t="str">
        <f>IF(OR(HLOOKUP(N$2+$A4988,Sheet2!BZ:NM,$B4988,0),HLOOKUP(N$2+$A4988,Sheet2!BZ:NM,$B4988,0)&lt;&gt;""),HLOOKUP(N$2+$A4988,Sheet2!BZ:NM,$B4988,0),"")</f>
        <v/>
      </c>
      <c r="O4988" t="str">
        <f>IF(OR(HLOOKUP(O$2+$A4988,Sheet2!CA:NN,$B4988,0),HLOOKUP(O$2+$A4988,Sheet2!CA:NN,$B4988,0)&lt;&gt;""),HLOOKUP(O$2+$A4988,Sheet2!CA:NN,$B4988,0),"")</f>
        <v/>
      </c>
      <c r="P4988" t="str">
        <f>IF(OR(HLOOKUP(P$2+$A4988,Sheet2!CB:NO,$B4988,0),HLOOKUP(P$2+$A4988,Sheet2!CB:NO,$B4988,0)&lt;&gt;""),HLOOKUP(P$2+$A4988,Sheet2!CB:NO,$B4988,0),"")</f>
        <v/>
      </c>
      <c r="Q4988" t="str">
        <f>IF(OR(HLOOKUP(Q$2+$A4988,Sheet2!CC:NO,$B4988,0),HLOOKUP(Q$2+$A4988,Sheet2!CC:NO,$B4988,0)&lt;&gt;""),HLOOKUP(Q$2+$A4988,Sheet2!CC:NO,$B4988,0),"")</f>
        <v/>
      </c>
    </row>
    <row r="4989" spans="1:17" x14ac:dyDescent="0.25">
      <c r="A4989" s="64">
        <f t="shared" si="619"/>
        <v>30</v>
      </c>
      <c r="B4989" s="64">
        <f t="shared" si="620"/>
        <v>503</v>
      </c>
      <c r="C4989" s="64">
        <f t="shared" si="621"/>
        <v>6</v>
      </c>
      <c r="D4989" s="64">
        <f t="shared" si="622"/>
        <v>499</v>
      </c>
      <c r="E4989" s="64">
        <f t="shared" si="623"/>
        <v>2491</v>
      </c>
      <c r="F4989" s="64" t="str">
        <f t="shared" si="616"/>
        <v/>
      </c>
      <c r="G4989" s="64" t="str">
        <f t="shared" si="617"/>
        <v/>
      </c>
      <c r="H4989" s="64" t="str">
        <f t="shared" si="618"/>
        <v/>
      </c>
      <c r="I4989" s="80" t="str">
        <f>IFERROR(VLOOKUP(D4989,Sheet2!A:B,2,0),"")</f>
        <v/>
      </c>
      <c r="J4989" s="64" t="str">
        <f>IFERROR(IF(I4989&lt;&gt;"",VLOOKUP(I4989,Sheet2!B:C,2,0),""),"")</f>
        <v/>
      </c>
      <c r="K4989" s="64" t="str">
        <f>IFERROR( IF(I4989&lt;&gt;"", HLOOKUP(L$2+$A4989,Sheet2!BX:NK,2,0),""),"")</f>
        <v/>
      </c>
      <c r="L4989" t="str">
        <f>IF(OR(HLOOKUP(L$2+$A4989,Sheet2!BX:NK,$B4989,0),HLOOKUP(L$2+$A4989,Sheet2!BX:NK,$B4989,0)&lt;&gt;""),HLOOKUP(L$2+$A4989,Sheet2!BX:NK,$B4989,0),"")</f>
        <v/>
      </c>
      <c r="M4989" t="str">
        <f>IF(OR(HLOOKUP(M$2+$A4989,Sheet2!BY:NL,$B4989,0),HLOOKUP(M$2+$A4989,Sheet2!BY:NL,$B4989,0)&lt;&gt;""),HLOOKUP(M$2+$A4989,Sheet2!BY:NL,$B4989,0),"")</f>
        <v/>
      </c>
      <c r="N4989" t="str">
        <f>IF(OR(HLOOKUP(N$2+$A4989,Sheet2!BZ:NM,$B4989,0),HLOOKUP(N$2+$A4989,Sheet2!BZ:NM,$B4989,0)&lt;&gt;""),HLOOKUP(N$2+$A4989,Sheet2!BZ:NM,$B4989,0),"")</f>
        <v/>
      </c>
      <c r="O4989" t="str">
        <f>IF(OR(HLOOKUP(O$2+$A4989,Sheet2!CA:NN,$B4989,0),HLOOKUP(O$2+$A4989,Sheet2!CA:NN,$B4989,0)&lt;&gt;""),HLOOKUP(O$2+$A4989,Sheet2!CA:NN,$B4989,0),"")</f>
        <v/>
      </c>
      <c r="P4989" t="str">
        <f>IF(OR(HLOOKUP(P$2+$A4989,Sheet2!CB:NO,$B4989,0),HLOOKUP(P$2+$A4989,Sheet2!CB:NO,$B4989,0)&lt;&gt;""),HLOOKUP(P$2+$A4989,Sheet2!CB:NO,$B4989,0),"")</f>
        <v/>
      </c>
      <c r="Q4989" t="str">
        <f>IF(OR(HLOOKUP(Q$2+$A4989,Sheet2!CC:NO,$B4989,0),HLOOKUP(Q$2+$A4989,Sheet2!CC:NO,$B4989,0)&lt;&gt;""),HLOOKUP(Q$2+$A4989,Sheet2!CC:NO,$B4989,0),"")</f>
        <v/>
      </c>
    </row>
    <row r="4990" spans="1:17" x14ac:dyDescent="0.25">
      <c r="A4990" s="64">
        <f t="shared" si="619"/>
        <v>36</v>
      </c>
      <c r="B4990" s="64">
        <f t="shared" si="620"/>
        <v>503</v>
      </c>
      <c r="C4990" s="64">
        <f t="shared" si="621"/>
        <v>7</v>
      </c>
      <c r="D4990" s="64">
        <f t="shared" si="622"/>
        <v>499</v>
      </c>
      <c r="E4990" s="64">
        <f t="shared" si="623"/>
        <v>2491</v>
      </c>
      <c r="F4990" s="64" t="str">
        <f t="shared" si="616"/>
        <v/>
      </c>
      <c r="G4990" s="64" t="str">
        <f t="shared" si="617"/>
        <v/>
      </c>
      <c r="H4990" s="64" t="str">
        <f t="shared" si="618"/>
        <v/>
      </c>
      <c r="I4990" s="80" t="str">
        <f>IFERROR(VLOOKUP(D4990,Sheet2!A:B,2,0),"")</f>
        <v/>
      </c>
      <c r="J4990" s="64" t="str">
        <f>IFERROR(IF(I4990&lt;&gt;"",VLOOKUP(I4990,Sheet2!B:C,2,0),""),"")</f>
        <v/>
      </c>
      <c r="K4990" s="64" t="str">
        <f>IFERROR( IF(I4990&lt;&gt;"", HLOOKUP(L$2+$A4990,Sheet2!BX:NK,2,0),""),"")</f>
        <v/>
      </c>
      <c r="L4990" t="str">
        <f>IF(OR(HLOOKUP(L$2+$A4990,Sheet2!BX:NK,$B4990,0),HLOOKUP(L$2+$A4990,Sheet2!BX:NK,$B4990,0)&lt;&gt;""),HLOOKUP(L$2+$A4990,Sheet2!BX:NK,$B4990,0),"")</f>
        <v/>
      </c>
      <c r="M4990" t="str">
        <f>IF(OR(HLOOKUP(M$2+$A4990,Sheet2!BY:NL,$B4990,0),HLOOKUP(M$2+$A4990,Sheet2!BY:NL,$B4990,0)&lt;&gt;""),HLOOKUP(M$2+$A4990,Sheet2!BY:NL,$B4990,0),"")</f>
        <v/>
      </c>
      <c r="N4990" t="str">
        <f>IF(OR(HLOOKUP(N$2+$A4990,Sheet2!BZ:NM,$B4990,0),HLOOKUP(N$2+$A4990,Sheet2!BZ:NM,$B4990,0)&lt;&gt;""),HLOOKUP(N$2+$A4990,Sheet2!BZ:NM,$B4990,0),"")</f>
        <v/>
      </c>
      <c r="O4990" t="str">
        <f>IF(OR(HLOOKUP(O$2+$A4990,Sheet2!CA:NN,$B4990,0),HLOOKUP(O$2+$A4990,Sheet2!CA:NN,$B4990,0)&lt;&gt;""),HLOOKUP(O$2+$A4990,Sheet2!CA:NN,$B4990,0),"")</f>
        <v/>
      </c>
      <c r="P4990" t="str">
        <f>IF(OR(HLOOKUP(P$2+$A4990,Sheet2!CB:NO,$B4990,0),HLOOKUP(P$2+$A4990,Sheet2!CB:NO,$B4990,0)&lt;&gt;""),HLOOKUP(P$2+$A4990,Sheet2!CB:NO,$B4990,0),"")</f>
        <v/>
      </c>
      <c r="Q4990" t="str">
        <f>IF(OR(HLOOKUP(Q$2+$A4990,Sheet2!CC:NO,$B4990,0),HLOOKUP(Q$2+$A4990,Sheet2!CC:NO,$B4990,0)&lt;&gt;""),HLOOKUP(Q$2+$A4990,Sheet2!CC:NO,$B4990,0),"")</f>
        <v/>
      </c>
    </row>
    <row r="4991" spans="1:17" x14ac:dyDescent="0.25">
      <c r="A4991" s="64">
        <f t="shared" si="619"/>
        <v>42</v>
      </c>
      <c r="B4991" s="64">
        <f t="shared" si="620"/>
        <v>503</v>
      </c>
      <c r="C4991" s="64">
        <f t="shared" si="621"/>
        <v>8</v>
      </c>
      <c r="D4991" s="64">
        <f t="shared" si="622"/>
        <v>499</v>
      </c>
      <c r="E4991" s="64">
        <f t="shared" si="623"/>
        <v>2491</v>
      </c>
      <c r="F4991" s="64" t="str">
        <f t="shared" si="616"/>
        <v/>
      </c>
      <c r="G4991" s="64" t="str">
        <f t="shared" si="617"/>
        <v/>
      </c>
      <c r="H4991" s="64" t="str">
        <f t="shared" si="618"/>
        <v/>
      </c>
      <c r="I4991" s="80" t="str">
        <f>IFERROR(VLOOKUP(D4991,Sheet2!A:B,2,0),"")</f>
        <v/>
      </c>
      <c r="J4991" s="64" t="str">
        <f>IFERROR(IF(I4991&lt;&gt;"",VLOOKUP(I4991,Sheet2!B:C,2,0),""),"")</f>
        <v/>
      </c>
      <c r="K4991" s="64" t="str">
        <f>IFERROR( IF(I4991&lt;&gt;"", HLOOKUP(L$2+$A4991,Sheet2!BX:NK,2,0),""),"")</f>
        <v/>
      </c>
      <c r="L4991" t="str">
        <f>IF(OR(HLOOKUP(L$2+$A4991,Sheet2!BX:NK,$B4991,0),HLOOKUP(L$2+$A4991,Sheet2!BX:NK,$B4991,0)&lt;&gt;""),HLOOKUP(L$2+$A4991,Sheet2!BX:NK,$B4991,0),"")</f>
        <v/>
      </c>
      <c r="M4991" t="str">
        <f>IF(OR(HLOOKUP(M$2+$A4991,Sheet2!BY:NL,$B4991,0),HLOOKUP(M$2+$A4991,Sheet2!BY:NL,$B4991,0)&lt;&gt;""),HLOOKUP(M$2+$A4991,Sheet2!BY:NL,$B4991,0),"")</f>
        <v/>
      </c>
      <c r="N4991" t="str">
        <f>IF(OR(HLOOKUP(N$2+$A4991,Sheet2!BZ:NM,$B4991,0),HLOOKUP(N$2+$A4991,Sheet2!BZ:NM,$B4991,0)&lt;&gt;""),HLOOKUP(N$2+$A4991,Sheet2!BZ:NM,$B4991,0),"")</f>
        <v/>
      </c>
      <c r="O4991" t="str">
        <f>IF(OR(HLOOKUP(O$2+$A4991,Sheet2!CA:NN,$B4991,0),HLOOKUP(O$2+$A4991,Sheet2!CA:NN,$B4991,0)&lt;&gt;""),HLOOKUP(O$2+$A4991,Sheet2!CA:NN,$B4991,0),"")</f>
        <v/>
      </c>
      <c r="P4991" t="str">
        <f>IF(OR(HLOOKUP(P$2+$A4991,Sheet2!CB:NO,$B4991,0),HLOOKUP(P$2+$A4991,Sheet2!CB:NO,$B4991,0)&lt;&gt;""),HLOOKUP(P$2+$A4991,Sheet2!CB:NO,$B4991,0),"")</f>
        <v/>
      </c>
      <c r="Q4991" t="str">
        <f>IF(OR(HLOOKUP(Q$2+$A4991,Sheet2!CC:NO,$B4991,0),HLOOKUP(Q$2+$A4991,Sheet2!CC:NO,$B4991,0)&lt;&gt;""),HLOOKUP(Q$2+$A4991,Sheet2!CC:NO,$B4991,0),"")</f>
        <v/>
      </c>
    </row>
    <row r="4992" spans="1:17" x14ac:dyDescent="0.25">
      <c r="A4992" s="64">
        <f t="shared" si="619"/>
        <v>48</v>
      </c>
      <c r="B4992" s="64">
        <f t="shared" si="620"/>
        <v>503</v>
      </c>
      <c r="C4992" s="64">
        <f t="shared" si="621"/>
        <v>9</v>
      </c>
      <c r="D4992" s="64">
        <f t="shared" si="622"/>
        <v>499</v>
      </c>
      <c r="E4992" s="64">
        <f t="shared" si="623"/>
        <v>2491</v>
      </c>
      <c r="F4992" s="64" t="str">
        <f t="shared" si="616"/>
        <v/>
      </c>
      <c r="G4992" s="64" t="str">
        <f t="shared" si="617"/>
        <v/>
      </c>
      <c r="H4992" s="64" t="str">
        <f t="shared" si="618"/>
        <v/>
      </c>
      <c r="I4992" s="80" t="str">
        <f>IFERROR(VLOOKUP(D4992,Sheet2!A:B,2,0),"")</f>
        <v/>
      </c>
      <c r="J4992" s="64" t="str">
        <f>IFERROR(IF(I4992&lt;&gt;"",VLOOKUP(I4992,Sheet2!B:C,2,0),""),"")</f>
        <v/>
      </c>
      <c r="K4992" s="64" t="str">
        <f>IFERROR( IF(I4992&lt;&gt;"", HLOOKUP(L$2+$A4992,Sheet2!BX:NK,2,0),""),"")</f>
        <v/>
      </c>
      <c r="L4992" t="str">
        <f>IF(OR(HLOOKUP(L$2+$A4992,Sheet2!BX:NK,$B4992,0),HLOOKUP(L$2+$A4992,Sheet2!BX:NK,$B4992,0)&lt;&gt;""),HLOOKUP(L$2+$A4992,Sheet2!BX:NK,$B4992,0),"")</f>
        <v/>
      </c>
      <c r="M4992" t="str">
        <f>IF(OR(HLOOKUP(M$2+$A4992,Sheet2!BY:NL,$B4992,0),HLOOKUP(M$2+$A4992,Sheet2!BY:NL,$B4992,0)&lt;&gt;""),HLOOKUP(M$2+$A4992,Sheet2!BY:NL,$B4992,0),"")</f>
        <v/>
      </c>
      <c r="N4992" t="str">
        <f>IF(OR(HLOOKUP(N$2+$A4992,Sheet2!BZ:NM,$B4992,0),HLOOKUP(N$2+$A4992,Sheet2!BZ:NM,$B4992,0)&lt;&gt;""),HLOOKUP(N$2+$A4992,Sheet2!BZ:NM,$B4992,0),"")</f>
        <v/>
      </c>
      <c r="O4992" t="str">
        <f>IF(OR(HLOOKUP(O$2+$A4992,Sheet2!CA:NN,$B4992,0),HLOOKUP(O$2+$A4992,Sheet2!CA:NN,$B4992,0)&lt;&gt;""),HLOOKUP(O$2+$A4992,Sheet2!CA:NN,$B4992,0),"")</f>
        <v/>
      </c>
      <c r="P4992" t="str">
        <f>IF(OR(HLOOKUP(P$2+$A4992,Sheet2!CB:NO,$B4992,0),HLOOKUP(P$2+$A4992,Sheet2!CB:NO,$B4992,0)&lt;&gt;""),HLOOKUP(P$2+$A4992,Sheet2!CB:NO,$B4992,0),"")</f>
        <v/>
      </c>
      <c r="Q4992" t="str">
        <f>IF(OR(HLOOKUP(Q$2+$A4992,Sheet2!CC:NO,$B4992,0),HLOOKUP(Q$2+$A4992,Sheet2!CC:NO,$B4992,0)&lt;&gt;""),HLOOKUP(Q$2+$A4992,Sheet2!CC:NO,$B4992,0),"")</f>
        <v/>
      </c>
    </row>
    <row r="4993" spans="1:17" x14ac:dyDescent="0.25">
      <c r="A4993" s="64">
        <f t="shared" si="619"/>
        <v>54</v>
      </c>
      <c r="B4993" s="64">
        <f t="shared" si="620"/>
        <v>503</v>
      </c>
      <c r="C4993" s="64">
        <f t="shared" si="621"/>
        <v>10</v>
      </c>
      <c r="D4993" s="64">
        <f t="shared" si="622"/>
        <v>499</v>
      </c>
      <c r="E4993" s="64">
        <f t="shared" si="623"/>
        <v>2491</v>
      </c>
      <c r="F4993" s="64" t="str">
        <f t="shared" si="616"/>
        <v/>
      </c>
      <c r="G4993" s="64" t="str">
        <f t="shared" si="617"/>
        <v/>
      </c>
      <c r="H4993" s="64" t="str">
        <f t="shared" si="618"/>
        <v/>
      </c>
      <c r="I4993" s="80" t="str">
        <f>IFERROR(VLOOKUP(D4993,Sheet2!A:B,2,0),"")</f>
        <v/>
      </c>
      <c r="J4993" s="64" t="str">
        <f>IFERROR(IF(I4993&lt;&gt;"",VLOOKUP(I4993,Sheet2!B:C,2,0),""),"")</f>
        <v/>
      </c>
      <c r="K4993" s="64" t="str">
        <f>IFERROR( IF(I4993&lt;&gt;"", HLOOKUP(L$2+$A4993,Sheet2!BX:NK,2,0),""),"")</f>
        <v/>
      </c>
      <c r="L4993" t="str">
        <f>IF(OR(HLOOKUP(L$2+$A4993,Sheet2!BX:NK,$B4993,0),HLOOKUP(L$2+$A4993,Sheet2!BX:NK,$B4993,0)&lt;&gt;""),HLOOKUP(L$2+$A4993,Sheet2!BX:NK,$B4993,0),"")</f>
        <v/>
      </c>
      <c r="M4993" t="str">
        <f>IF(OR(HLOOKUP(M$2+$A4993,Sheet2!BY:NL,$B4993,0),HLOOKUP(M$2+$A4993,Sheet2!BY:NL,$B4993,0)&lt;&gt;""),HLOOKUP(M$2+$A4993,Sheet2!BY:NL,$B4993,0),"")</f>
        <v/>
      </c>
      <c r="N4993" t="str">
        <f>IF(OR(HLOOKUP(N$2+$A4993,Sheet2!BZ:NM,$B4993,0),HLOOKUP(N$2+$A4993,Sheet2!BZ:NM,$B4993,0)&lt;&gt;""),HLOOKUP(N$2+$A4993,Sheet2!BZ:NM,$B4993,0),"")</f>
        <v/>
      </c>
      <c r="O4993" t="str">
        <f>IF(OR(HLOOKUP(O$2+$A4993,Sheet2!CA:NN,$B4993,0),HLOOKUP(O$2+$A4993,Sheet2!CA:NN,$B4993,0)&lt;&gt;""),HLOOKUP(O$2+$A4993,Sheet2!CA:NN,$B4993,0),"")</f>
        <v/>
      </c>
      <c r="P4993" t="str">
        <f>IF(OR(HLOOKUP(P$2+$A4993,Sheet2!CB:NO,$B4993,0),HLOOKUP(P$2+$A4993,Sheet2!CB:NO,$B4993,0)&lt;&gt;""),HLOOKUP(P$2+$A4993,Sheet2!CB:NO,$B4993,0),"")</f>
        <v/>
      </c>
      <c r="Q4993" t="str">
        <f>IF(OR(HLOOKUP(Q$2+$A4993,Sheet2!CC:NO,$B4993,0),HLOOKUP(Q$2+$A4993,Sheet2!CC:NO,$B4993,0)&lt;&gt;""),HLOOKUP(Q$2+$A4993,Sheet2!CC:NO,$B4993,0),"")</f>
        <v/>
      </c>
    </row>
    <row r="4994" spans="1:17" x14ac:dyDescent="0.25">
      <c r="A4994" s="64">
        <f t="shared" si="619"/>
        <v>0</v>
      </c>
      <c r="B4994" s="64">
        <f t="shared" si="620"/>
        <v>504</v>
      </c>
      <c r="C4994" s="64">
        <f t="shared" si="621"/>
        <v>1</v>
      </c>
      <c r="D4994" s="64">
        <f t="shared" si="622"/>
        <v>500</v>
      </c>
      <c r="E4994" s="64">
        <f t="shared" si="623"/>
        <v>2496</v>
      </c>
      <c r="F4994" s="64" t="str">
        <f t="shared" si="616"/>
        <v/>
      </c>
      <c r="G4994" s="64" t="str">
        <f t="shared" si="617"/>
        <v/>
      </c>
      <c r="H4994" s="64" t="str">
        <f t="shared" si="618"/>
        <v/>
      </c>
      <c r="I4994" s="80" t="str">
        <f>IFERROR(VLOOKUP(D4994,Sheet2!A:B,2,0),"")</f>
        <v/>
      </c>
      <c r="J4994" s="64" t="str">
        <f>IFERROR(IF(I4994&lt;&gt;"",VLOOKUP(I4994,Sheet2!B:C,2,0),""),"")</f>
        <v/>
      </c>
      <c r="K4994" s="64" t="str">
        <f>IFERROR( IF(I4994&lt;&gt;"", HLOOKUP(L$2+$A4994,Sheet2!BX:NK,2,0),""),"")</f>
        <v/>
      </c>
      <c r="L4994" t="str">
        <f>IF(OR(HLOOKUP(L$2+$A4994,Sheet2!BX:NK,$B4994,0),HLOOKUP(L$2+$A4994,Sheet2!BX:NK,$B4994,0)&lt;&gt;""),HLOOKUP(L$2+$A4994,Sheet2!BX:NK,$B4994,0),"")</f>
        <v/>
      </c>
      <c r="M4994" t="str">
        <f>IF(OR(HLOOKUP(M$2+$A4994,Sheet2!BY:NL,$B4994,0),HLOOKUP(M$2+$A4994,Sheet2!BY:NL,$B4994,0)&lt;&gt;""),HLOOKUP(M$2+$A4994,Sheet2!BY:NL,$B4994,0),"")</f>
        <v/>
      </c>
      <c r="N4994" t="str">
        <f>IF(OR(HLOOKUP(N$2+$A4994,Sheet2!BZ:NM,$B4994,0),HLOOKUP(N$2+$A4994,Sheet2!BZ:NM,$B4994,0)&lt;&gt;""),HLOOKUP(N$2+$A4994,Sheet2!BZ:NM,$B4994,0),"")</f>
        <v/>
      </c>
      <c r="O4994" t="str">
        <f>IF(OR(HLOOKUP(O$2+$A4994,Sheet2!CA:NN,$B4994,0),HLOOKUP(O$2+$A4994,Sheet2!CA:NN,$B4994,0)&lt;&gt;""),HLOOKUP(O$2+$A4994,Sheet2!CA:NN,$B4994,0),"")</f>
        <v/>
      </c>
      <c r="P4994" t="str">
        <f>IF(OR(HLOOKUP(P$2+$A4994,Sheet2!CB:NO,$B4994,0),HLOOKUP(P$2+$A4994,Sheet2!CB:NO,$B4994,0)&lt;&gt;""),HLOOKUP(P$2+$A4994,Sheet2!CB:NO,$B4994,0),"")</f>
        <v/>
      </c>
      <c r="Q4994" t="str">
        <f>IF(OR(HLOOKUP(Q$2+$A4994,Sheet2!CC:NO,$B4994,0),HLOOKUP(Q$2+$A4994,Sheet2!CC:NO,$B4994,0)&lt;&gt;""),HLOOKUP(Q$2+$A4994,Sheet2!CC:NO,$B4994,0),"")</f>
        <v/>
      </c>
    </row>
    <row r="4995" spans="1:17" x14ac:dyDescent="0.25">
      <c r="A4995" s="64">
        <f t="shared" si="619"/>
        <v>6</v>
      </c>
      <c r="B4995" s="64">
        <f t="shared" si="620"/>
        <v>504</v>
      </c>
      <c r="C4995" s="64">
        <f t="shared" si="621"/>
        <v>2</v>
      </c>
      <c r="D4995" s="64">
        <f t="shared" si="622"/>
        <v>500</v>
      </c>
      <c r="E4995" s="64">
        <f t="shared" si="623"/>
        <v>2496</v>
      </c>
      <c r="F4995" s="64" t="str">
        <f t="shared" si="616"/>
        <v/>
      </c>
      <c r="G4995" s="64" t="str">
        <f t="shared" si="617"/>
        <v/>
      </c>
      <c r="H4995" s="64" t="str">
        <f t="shared" si="618"/>
        <v/>
      </c>
      <c r="I4995" s="80" t="str">
        <f>IFERROR(VLOOKUP(D4995,Sheet2!A:B,2,0),"")</f>
        <v/>
      </c>
      <c r="J4995" s="64" t="str">
        <f>IFERROR(IF(I4995&lt;&gt;"",VLOOKUP(I4995,Sheet2!B:C,2,0),""),"")</f>
        <v/>
      </c>
      <c r="K4995" s="64" t="str">
        <f>IFERROR( IF(I4995&lt;&gt;"", HLOOKUP(L$2+$A4995,Sheet2!BX:NK,2,0),""),"")</f>
        <v/>
      </c>
      <c r="L4995" t="str">
        <f>IF(OR(HLOOKUP(L$2+$A4995,Sheet2!BX:NK,$B4995,0),HLOOKUP(L$2+$A4995,Sheet2!BX:NK,$B4995,0)&lt;&gt;""),HLOOKUP(L$2+$A4995,Sheet2!BX:NK,$B4995,0),"")</f>
        <v/>
      </c>
      <c r="M4995" t="str">
        <f>IF(OR(HLOOKUP(M$2+$A4995,Sheet2!BY:NL,$B4995,0),HLOOKUP(M$2+$A4995,Sheet2!BY:NL,$B4995,0)&lt;&gt;""),HLOOKUP(M$2+$A4995,Sheet2!BY:NL,$B4995,0),"")</f>
        <v/>
      </c>
      <c r="N4995" t="str">
        <f>IF(OR(HLOOKUP(N$2+$A4995,Sheet2!BZ:NM,$B4995,0),HLOOKUP(N$2+$A4995,Sheet2!BZ:NM,$B4995,0)&lt;&gt;""),HLOOKUP(N$2+$A4995,Sheet2!BZ:NM,$B4995,0),"")</f>
        <v/>
      </c>
      <c r="O4995" t="str">
        <f>IF(OR(HLOOKUP(O$2+$A4995,Sheet2!CA:NN,$B4995,0),HLOOKUP(O$2+$A4995,Sheet2!CA:NN,$B4995,0)&lt;&gt;""),HLOOKUP(O$2+$A4995,Sheet2!CA:NN,$B4995,0),"")</f>
        <v/>
      </c>
      <c r="P4995" t="str">
        <f>IF(OR(HLOOKUP(P$2+$A4995,Sheet2!CB:NO,$B4995,0),HLOOKUP(P$2+$A4995,Sheet2!CB:NO,$B4995,0)&lt;&gt;""),HLOOKUP(P$2+$A4995,Sheet2!CB:NO,$B4995,0),"")</f>
        <v/>
      </c>
      <c r="Q4995" t="str">
        <f>IF(OR(HLOOKUP(Q$2+$A4995,Sheet2!CC:NO,$B4995,0),HLOOKUP(Q$2+$A4995,Sheet2!CC:NO,$B4995,0)&lt;&gt;""),HLOOKUP(Q$2+$A4995,Sheet2!CC:NO,$B4995,0),"")</f>
        <v/>
      </c>
    </row>
    <row r="4996" spans="1:17" x14ac:dyDescent="0.25">
      <c r="A4996" s="64">
        <f t="shared" si="619"/>
        <v>12</v>
      </c>
      <c r="B4996" s="64">
        <f t="shared" si="620"/>
        <v>504</v>
      </c>
      <c r="C4996" s="64">
        <f t="shared" si="621"/>
        <v>3</v>
      </c>
      <c r="D4996" s="64">
        <f t="shared" si="622"/>
        <v>500</v>
      </c>
      <c r="E4996" s="64">
        <f t="shared" si="623"/>
        <v>2496</v>
      </c>
      <c r="F4996" s="64" t="str">
        <f t="shared" si="616"/>
        <v/>
      </c>
      <c r="G4996" s="64" t="str">
        <f t="shared" si="617"/>
        <v/>
      </c>
      <c r="H4996" s="64" t="str">
        <f t="shared" si="618"/>
        <v/>
      </c>
      <c r="I4996" s="80" t="str">
        <f>IFERROR(VLOOKUP(D4996,Sheet2!A:B,2,0),"")</f>
        <v/>
      </c>
      <c r="J4996" s="64" t="str">
        <f>IFERROR(IF(I4996&lt;&gt;"",VLOOKUP(I4996,Sheet2!B:C,2,0),""),"")</f>
        <v/>
      </c>
      <c r="K4996" s="64" t="str">
        <f>IFERROR( IF(I4996&lt;&gt;"", HLOOKUP(L$2+$A4996,Sheet2!BX:NK,2,0),""),"")</f>
        <v/>
      </c>
      <c r="L4996" t="str">
        <f>IF(OR(HLOOKUP(L$2+$A4996,Sheet2!BX:NK,$B4996,0),HLOOKUP(L$2+$A4996,Sheet2!BX:NK,$B4996,0)&lt;&gt;""),HLOOKUP(L$2+$A4996,Sheet2!BX:NK,$B4996,0),"")</f>
        <v/>
      </c>
      <c r="M4996" t="str">
        <f>IF(OR(HLOOKUP(M$2+$A4996,Sheet2!BY:NL,$B4996,0),HLOOKUP(M$2+$A4996,Sheet2!BY:NL,$B4996,0)&lt;&gt;""),HLOOKUP(M$2+$A4996,Sheet2!BY:NL,$B4996,0),"")</f>
        <v/>
      </c>
      <c r="N4996" t="str">
        <f>IF(OR(HLOOKUP(N$2+$A4996,Sheet2!BZ:NM,$B4996,0),HLOOKUP(N$2+$A4996,Sheet2!BZ:NM,$B4996,0)&lt;&gt;""),HLOOKUP(N$2+$A4996,Sheet2!BZ:NM,$B4996,0),"")</f>
        <v/>
      </c>
      <c r="O4996" t="str">
        <f>IF(OR(HLOOKUP(O$2+$A4996,Sheet2!CA:NN,$B4996,0),HLOOKUP(O$2+$A4996,Sheet2!CA:NN,$B4996,0)&lt;&gt;""),HLOOKUP(O$2+$A4996,Sheet2!CA:NN,$B4996,0),"")</f>
        <v/>
      </c>
      <c r="P4996" t="str">
        <f>IF(OR(HLOOKUP(P$2+$A4996,Sheet2!CB:NO,$B4996,0),HLOOKUP(P$2+$A4996,Sheet2!CB:NO,$B4996,0)&lt;&gt;""),HLOOKUP(P$2+$A4996,Sheet2!CB:NO,$B4996,0),"")</f>
        <v/>
      </c>
      <c r="Q4996" t="str">
        <f>IF(OR(HLOOKUP(Q$2+$A4996,Sheet2!CC:NO,$B4996,0),HLOOKUP(Q$2+$A4996,Sheet2!CC:NO,$B4996,0)&lt;&gt;""),HLOOKUP(Q$2+$A4996,Sheet2!CC:NO,$B4996,0),"")</f>
        <v/>
      </c>
    </row>
    <row r="4997" spans="1:17" x14ac:dyDescent="0.25">
      <c r="A4997" s="64">
        <f t="shared" si="619"/>
        <v>18</v>
      </c>
      <c r="B4997" s="64">
        <f t="shared" si="620"/>
        <v>504</v>
      </c>
      <c r="C4997" s="64">
        <f t="shared" si="621"/>
        <v>4</v>
      </c>
      <c r="D4997" s="64">
        <f t="shared" si="622"/>
        <v>500</v>
      </c>
      <c r="E4997" s="64">
        <f t="shared" si="623"/>
        <v>2496</v>
      </c>
      <c r="F4997" s="64" t="str">
        <f t="shared" ref="F4997:F5060" si="624">IFERROR(IF(I4997&lt;&gt;"",IF(LEFT(K4997,2)="1-",1,2),""),"")</f>
        <v/>
      </c>
      <c r="G4997" s="64" t="str">
        <f t="shared" ref="G4997:G5060" si="625">IFERROR(IF(I4997&lt;&gt;"",MONTH( RIGHT(K4997,LEN(K4997)-FIND("-",K4997))),""),"")</f>
        <v/>
      </c>
      <c r="H4997" s="64" t="str">
        <f t="shared" ref="H4997:H5060" si="626">IFERROR(IF(I4997&lt;&gt;"",YEAR( RIGHT(K4997,LEN(K4997)-FIND("-",K4997))),""),"")</f>
        <v/>
      </c>
      <c r="I4997" s="80" t="str">
        <f>IFERROR(VLOOKUP(D4997,Sheet2!A:B,2,0),"")</f>
        <v/>
      </c>
      <c r="J4997" s="64" t="str">
        <f>IFERROR(IF(I4997&lt;&gt;"",VLOOKUP(I4997,Sheet2!B:C,2,0),""),"")</f>
        <v/>
      </c>
      <c r="K4997" s="64" t="str">
        <f>IFERROR( IF(I4997&lt;&gt;"", HLOOKUP(L$2+$A4997,Sheet2!BX:NK,2,0),""),"")</f>
        <v/>
      </c>
      <c r="L4997" t="str">
        <f>IF(OR(HLOOKUP(L$2+$A4997,Sheet2!BX:NK,$B4997,0),HLOOKUP(L$2+$A4997,Sheet2!BX:NK,$B4997,0)&lt;&gt;""),HLOOKUP(L$2+$A4997,Sheet2!BX:NK,$B4997,0),"")</f>
        <v/>
      </c>
      <c r="M4997" t="str">
        <f>IF(OR(HLOOKUP(M$2+$A4997,Sheet2!BY:NL,$B4997,0),HLOOKUP(M$2+$A4997,Sheet2!BY:NL,$B4997,0)&lt;&gt;""),HLOOKUP(M$2+$A4997,Sheet2!BY:NL,$B4997,0),"")</f>
        <v/>
      </c>
      <c r="N4997" t="str">
        <f>IF(OR(HLOOKUP(N$2+$A4997,Sheet2!BZ:NM,$B4997,0),HLOOKUP(N$2+$A4997,Sheet2!BZ:NM,$B4997,0)&lt;&gt;""),HLOOKUP(N$2+$A4997,Sheet2!BZ:NM,$B4997,0),"")</f>
        <v/>
      </c>
      <c r="O4997" t="str">
        <f>IF(OR(HLOOKUP(O$2+$A4997,Sheet2!CA:NN,$B4997,0),HLOOKUP(O$2+$A4997,Sheet2!CA:NN,$B4997,0)&lt;&gt;""),HLOOKUP(O$2+$A4997,Sheet2!CA:NN,$B4997,0),"")</f>
        <v/>
      </c>
      <c r="P4997" t="str">
        <f>IF(OR(HLOOKUP(P$2+$A4997,Sheet2!CB:NO,$B4997,0),HLOOKUP(P$2+$A4997,Sheet2!CB:NO,$B4997,0)&lt;&gt;""),HLOOKUP(P$2+$A4997,Sheet2!CB:NO,$B4997,0),"")</f>
        <v/>
      </c>
      <c r="Q4997" t="str">
        <f>IF(OR(HLOOKUP(Q$2+$A4997,Sheet2!CC:NO,$B4997,0),HLOOKUP(Q$2+$A4997,Sheet2!CC:NO,$B4997,0)&lt;&gt;""),HLOOKUP(Q$2+$A4997,Sheet2!CC:NO,$B4997,0),"")</f>
        <v/>
      </c>
    </row>
    <row r="4998" spans="1:17" x14ac:dyDescent="0.25">
      <c r="A4998" s="64">
        <f t="shared" ref="A4998:A5061" si="627">IF(C4998&lt;&gt;1,A4997+6,0)</f>
        <v>24</v>
      </c>
      <c r="B4998" s="64">
        <f t="shared" ref="B4998:B5061" si="628">IF(C4998&lt;&gt;1,B4997,B4997+1)</f>
        <v>504</v>
      </c>
      <c r="C4998" s="64">
        <f t="shared" ref="C4998:C5061" si="629">IF($C$3-C4997=0,1,C4997+1)</f>
        <v>5</v>
      </c>
      <c r="D4998" s="64">
        <f t="shared" ref="D4998:D5061" si="630">IF(C4998=1,D4997+1,D4997)</f>
        <v>500</v>
      </c>
      <c r="E4998" s="64">
        <f t="shared" ref="E4998:E5061" si="631">IF(D4998&lt;&gt;D4997,E4997+5,E4997)</f>
        <v>2496</v>
      </c>
      <c r="F4998" s="64" t="str">
        <f t="shared" si="624"/>
        <v/>
      </c>
      <c r="G4998" s="64" t="str">
        <f t="shared" si="625"/>
        <v/>
      </c>
      <c r="H4998" s="64" t="str">
        <f t="shared" si="626"/>
        <v/>
      </c>
      <c r="I4998" s="80" t="str">
        <f>IFERROR(VLOOKUP(D4998,Sheet2!A:B,2,0),"")</f>
        <v/>
      </c>
      <c r="J4998" s="64" t="str">
        <f>IFERROR(IF(I4998&lt;&gt;"",VLOOKUP(I4998,Sheet2!B:C,2,0),""),"")</f>
        <v/>
      </c>
      <c r="K4998" s="64" t="str">
        <f>IFERROR( IF(I4998&lt;&gt;"", HLOOKUP(L$2+$A4998,Sheet2!BX:NK,2,0),""),"")</f>
        <v/>
      </c>
      <c r="L4998" t="str">
        <f>IF(OR(HLOOKUP(L$2+$A4998,Sheet2!BX:NK,$B4998,0),HLOOKUP(L$2+$A4998,Sheet2!BX:NK,$B4998,0)&lt;&gt;""),HLOOKUP(L$2+$A4998,Sheet2!BX:NK,$B4998,0),"")</f>
        <v/>
      </c>
      <c r="M4998" t="str">
        <f>IF(OR(HLOOKUP(M$2+$A4998,Sheet2!BY:NL,$B4998,0),HLOOKUP(M$2+$A4998,Sheet2!BY:NL,$B4998,0)&lt;&gt;""),HLOOKUP(M$2+$A4998,Sheet2!BY:NL,$B4998,0),"")</f>
        <v/>
      </c>
      <c r="N4998" t="str">
        <f>IF(OR(HLOOKUP(N$2+$A4998,Sheet2!BZ:NM,$B4998,0),HLOOKUP(N$2+$A4998,Sheet2!BZ:NM,$B4998,0)&lt;&gt;""),HLOOKUP(N$2+$A4998,Sheet2!BZ:NM,$B4998,0),"")</f>
        <v/>
      </c>
      <c r="O4998" t="str">
        <f>IF(OR(HLOOKUP(O$2+$A4998,Sheet2!CA:NN,$B4998,0),HLOOKUP(O$2+$A4998,Sheet2!CA:NN,$B4998,0)&lt;&gt;""),HLOOKUP(O$2+$A4998,Sheet2!CA:NN,$B4998,0),"")</f>
        <v/>
      </c>
      <c r="P4998" t="str">
        <f>IF(OR(HLOOKUP(P$2+$A4998,Sheet2!CB:NO,$B4998,0),HLOOKUP(P$2+$A4998,Sheet2!CB:NO,$B4998,0)&lt;&gt;""),HLOOKUP(P$2+$A4998,Sheet2!CB:NO,$B4998,0),"")</f>
        <v/>
      </c>
      <c r="Q4998" t="str">
        <f>IF(OR(HLOOKUP(Q$2+$A4998,Sheet2!CC:NO,$B4998,0),HLOOKUP(Q$2+$A4998,Sheet2!CC:NO,$B4998,0)&lt;&gt;""),HLOOKUP(Q$2+$A4998,Sheet2!CC:NO,$B4998,0),"")</f>
        <v/>
      </c>
    </row>
    <row r="4999" spans="1:17" x14ac:dyDescent="0.25">
      <c r="A4999" s="64">
        <f t="shared" si="627"/>
        <v>30</v>
      </c>
      <c r="B4999" s="64">
        <f t="shared" si="628"/>
        <v>504</v>
      </c>
      <c r="C4999" s="64">
        <f t="shared" si="629"/>
        <v>6</v>
      </c>
      <c r="D4999" s="64">
        <f t="shared" si="630"/>
        <v>500</v>
      </c>
      <c r="E4999" s="64">
        <f t="shared" si="631"/>
        <v>2496</v>
      </c>
      <c r="F4999" s="64" t="str">
        <f t="shared" si="624"/>
        <v/>
      </c>
      <c r="G4999" s="64" t="str">
        <f t="shared" si="625"/>
        <v/>
      </c>
      <c r="H4999" s="64" t="str">
        <f t="shared" si="626"/>
        <v/>
      </c>
      <c r="I4999" s="80" t="str">
        <f>IFERROR(VLOOKUP(D4999,Sheet2!A:B,2,0),"")</f>
        <v/>
      </c>
      <c r="J4999" s="64" t="str">
        <f>IFERROR(IF(I4999&lt;&gt;"",VLOOKUP(I4999,Sheet2!B:C,2,0),""),"")</f>
        <v/>
      </c>
      <c r="K4999" s="64" t="str">
        <f>IFERROR( IF(I4999&lt;&gt;"", HLOOKUP(L$2+$A4999,Sheet2!BX:NK,2,0),""),"")</f>
        <v/>
      </c>
      <c r="L4999" t="str">
        <f>IF(OR(HLOOKUP(L$2+$A4999,Sheet2!BX:NK,$B4999,0),HLOOKUP(L$2+$A4999,Sheet2!BX:NK,$B4999,0)&lt;&gt;""),HLOOKUP(L$2+$A4999,Sheet2!BX:NK,$B4999,0),"")</f>
        <v/>
      </c>
      <c r="M4999" t="str">
        <f>IF(OR(HLOOKUP(M$2+$A4999,Sheet2!BY:NL,$B4999,0),HLOOKUP(M$2+$A4999,Sheet2!BY:NL,$B4999,0)&lt;&gt;""),HLOOKUP(M$2+$A4999,Sheet2!BY:NL,$B4999,0),"")</f>
        <v/>
      </c>
      <c r="N4999" t="str">
        <f>IF(OR(HLOOKUP(N$2+$A4999,Sheet2!BZ:NM,$B4999,0),HLOOKUP(N$2+$A4999,Sheet2!BZ:NM,$B4999,0)&lt;&gt;""),HLOOKUP(N$2+$A4999,Sheet2!BZ:NM,$B4999,0),"")</f>
        <v/>
      </c>
      <c r="O4999" t="str">
        <f>IF(OR(HLOOKUP(O$2+$A4999,Sheet2!CA:NN,$B4999,0),HLOOKUP(O$2+$A4999,Sheet2!CA:NN,$B4999,0)&lt;&gt;""),HLOOKUP(O$2+$A4999,Sheet2!CA:NN,$B4999,0),"")</f>
        <v/>
      </c>
      <c r="P4999" t="str">
        <f>IF(OR(HLOOKUP(P$2+$A4999,Sheet2!CB:NO,$B4999,0),HLOOKUP(P$2+$A4999,Sheet2!CB:NO,$B4999,0)&lt;&gt;""),HLOOKUP(P$2+$A4999,Sheet2!CB:NO,$B4999,0),"")</f>
        <v/>
      </c>
      <c r="Q4999" t="str">
        <f>IF(OR(HLOOKUP(Q$2+$A4999,Sheet2!CC:NO,$B4999,0),HLOOKUP(Q$2+$A4999,Sheet2!CC:NO,$B4999,0)&lt;&gt;""),HLOOKUP(Q$2+$A4999,Sheet2!CC:NO,$B4999,0),"")</f>
        <v/>
      </c>
    </row>
    <row r="5000" spans="1:17" x14ac:dyDescent="0.25">
      <c r="A5000" s="64">
        <f t="shared" si="627"/>
        <v>36</v>
      </c>
      <c r="B5000" s="64">
        <f t="shared" si="628"/>
        <v>504</v>
      </c>
      <c r="C5000" s="64">
        <f t="shared" si="629"/>
        <v>7</v>
      </c>
      <c r="D5000" s="64">
        <f t="shared" si="630"/>
        <v>500</v>
      </c>
      <c r="E5000" s="64">
        <f t="shared" si="631"/>
        <v>2496</v>
      </c>
      <c r="F5000" s="64" t="str">
        <f t="shared" si="624"/>
        <v/>
      </c>
      <c r="G5000" s="64" t="str">
        <f t="shared" si="625"/>
        <v/>
      </c>
      <c r="H5000" s="64" t="str">
        <f t="shared" si="626"/>
        <v/>
      </c>
      <c r="I5000" s="80" t="str">
        <f>IFERROR(VLOOKUP(D5000,Sheet2!A:B,2,0),"")</f>
        <v/>
      </c>
      <c r="J5000" s="64" t="str">
        <f>IFERROR(IF(I5000&lt;&gt;"",VLOOKUP(I5000,Sheet2!B:C,2,0),""),"")</f>
        <v/>
      </c>
      <c r="K5000" s="64" t="str">
        <f>IFERROR( IF(I5000&lt;&gt;"", HLOOKUP(L$2+$A5000,Sheet2!BX:NK,2,0),""),"")</f>
        <v/>
      </c>
      <c r="L5000" t="str">
        <f>IF(OR(HLOOKUP(L$2+$A5000,Sheet2!BX:NK,$B5000,0),HLOOKUP(L$2+$A5000,Sheet2!BX:NK,$B5000,0)&lt;&gt;""),HLOOKUP(L$2+$A5000,Sheet2!BX:NK,$B5000,0),"")</f>
        <v/>
      </c>
      <c r="M5000" t="str">
        <f>IF(OR(HLOOKUP(M$2+$A5000,Sheet2!BY:NL,$B5000,0),HLOOKUP(M$2+$A5000,Sheet2!BY:NL,$B5000,0)&lt;&gt;""),HLOOKUP(M$2+$A5000,Sheet2!BY:NL,$B5000,0),"")</f>
        <v/>
      </c>
      <c r="N5000" t="str">
        <f>IF(OR(HLOOKUP(N$2+$A5000,Sheet2!BZ:NM,$B5000,0),HLOOKUP(N$2+$A5000,Sheet2!BZ:NM,$B5000,0)&lt;&gt;""),HLOOKUP(N$2+$A5000,Sheet2!BZ:NM,$B5000,0),"")</f>
        <v/>
      </c>
      <c r="O5000" t="str">
        <f>IF(OR(HLOOKUP(O$2+$A5000,Sheet2!CA:NN,$B5000,0),HLOOKUP(O$2+$A5000,Sheet2!CA:NN,$B5000,0)&lt;&gt;""),HLOOKUP(O$2+$A5000,Sheet2!CA:NN,$B5000,0),"")</f>
        <v/>
      </c>
      <c r="P5000" t="str">
        <f>IF(OR(HLOOKUP(P$2+$A5000,Sheet2!CB:NO,$B5000,0),HLOOKUP(P$2+$A5000,Sheet2!CB:NO,$B5000,0)&lt;&gt;""),HLOOKUP(P$2+$A5000,Sheet2!CB:NO,$B5000,0),"")</f>
        <v/>
      </c>
      <c r="Q5000" t="str">
        <f>IF(OR(HLOOKUP(Q$2+$A5000,Sheet2!CC:NO,$B5000,0),HLOOKUP(Q$2+$A5000,Sheet2!CC:NO,$B5000,0)&lt;&gt;""),HLOOKUP(Q$2+$A5000,Sheet2!CC:NO,$B5000,0),"")</f>
        <v/>
      </c>
    </row>
    <row r="5001" spans="1:17" x14ac:dyDescent="0.25">
      <c r="A5001" s="64">
        <f t="shared" si="627"/>
        <v>42</v>
      </c>
      <c r="B5001" s="64">
        <f t="shared" si="628"/>
        <v>504</v>
      </c>
      <c r="C5001" s="64">
        <f t="shared" si="629"/>
        <v>8</v>
      </c>
      <c r="D5001" s="64">
        <f t="shared" si="630"/>
        <v>500</v>
      </c>
      <c r="E5001" s="64">
        <f t="shared" si="631"/>
        <v>2496</v>
      </c>
      <c r="F5001" s="64" t="str">
        <f t="shared" si="624"/>
        <v/>
      </c>
      <c r="G5001" s="64" t="str">
        <f t="shared" si="625"/>
        <v/>
      </c>
      <c r="H5001" s="64" t="str">
        <f t="shared" si="626"/>
        <v/>
      </c>
      <c r="I5001" s="80" t="str">
        <f>IFERROR(VLOOKUP(D5001,Sheet2!A:B,2,0),"")</f>
        <v/>
      </c>
      <c r="J5001" s="64" t="str">
        <f>IFERROR(IF(I5001&lt;&gt;"",VLOOKUP(I5001,Sheet2!B:C,2,0),""),"")</f>
        <v/>
      </c>
      <c r="K5001" s="64" t="str">
        <f>IFERROR( IF(I5001&lt;&gt;"", HLOOKUP(L$2+$A5001,Sheet2!BX:NK,2,0),""),"")</f>
        <v/>
      </c>
      <c r="L5001" t="str">
        <f>IF(OR(HLOOKUP(L$2+$A5001,Sheet2!BX:NK,$B5001,0),HLOOKUP(L$2+$A5001,Sheet2!BX:NK,$B5001,0)&lt;&gt;""),HLOOKUP(L$2+$A5001,Sheet2!BX:NK,$B5001,0),"")</f>
        <v/>
      </c>
      <c r="M5001" t="str">
        <f>IF(OR(HLOOKUP(M$2+$A5001,Sheet2!BY:NL,$B5001,0),HLOOKUP(M$2+$A5001,Sheet2!BY:NL,$B5001,0)&lt;&gt;""),HLOOKUP(M$2+$A5001,Sheet2!BY:NL,$B5001,0),"")</f>
        <v/>
      </c>
      <c r="N5001" t="str">
        <f>IF(OR(HLOOKUP(N$2+$A5001,Sheet2!BZ:NM,$B5001,0),HLOOKUP(N$2+$A5001,Sheet2!BZ:NM,$B5001,0)&lt;&gt;""),HLOOKUP(N$2+$A5001,Sheet2!BZ:NM,$B5001,0),"")</f>
        <v/>
      </c>
      <c r="O5001" t="str">
        <f>IF(OR(HLOOKUP(O$2+$A5001,Sheet2!CA:NN,$B5001,0),HLOOKUP(O$2+$A5001,Sheet2!CA:NN,$B5001,0)&lt;&gt;""),HLOOKUP(O$2+$A5001,Sheet2!CA:NN,$B5001,0),"")</f>
        <v/>
      </c>
      <c r="P5001" t="str">
        <f>IF(OR(HLOOKUP(P$2+$A5001,Sheet2!CB:NO,$B5001,0),HLOOKUP(P$2+$A5001,Sheet2!CB:NO,$B5001,0)&lt;&gt;""),HLOOKUP(P$2+$A5001,Sheet2!CB:NO,$B5001,0),"")</f>
        <v/>
      </c>
      <c r="Q5001" t="str">
        <f>IF(OR(HLOOKUP(Q$2+$A5001,Sheet2!CC:NO,$B5001,0),HLOOKUP(Q$2+$A5001,Sheet2!CC:NO,$B5001,0)&lt;&gt;""),HLOOKUP(Q$2+$A5001,Sheet2!CC:NO,$B5001,0),"")</f>
        <v/>
      </c>
    </row>
    <row r="5002" spans="1:17" x14ac:dyDescent="0.25">
      <c r="A5002" s="64">
        <f t="shared" si="627"/>
        <v>48</v>
      </c>
      <c r="B5002" s="64">
        <f t="shared" si="628"/>
        <v>504</v>
      </c>
      <c r="C5002" s="64">
        <f t="shared" si="629"/>
        <v>9</v>
      </c>
      <c r="D5002" s="64">
        <f t="shared" si="630"/>
        <v>500</v>
      </c>
      <c r="E5002" s="64">
        <f t="shared" si="631"/>
        <v>2496</v>
      </c>
      <c r="F5002" s="64" t="str">
        <f t="shared" si="624"/>
        <v/>
      </c>
      <c r="G5002" s="64" t="str">
        <f t="shared" si="625"/>
        <v/>
      </c>
      <c r="H5002" s="64" t="str">
        <f t="shared" si="626"/>
        <v/>
      </c>
      <c r="I5002" s="80" t="str">
        <f>IFERROR(VLOOKUP(D5002,Sheet2!A:B,2,0),"")</f>
        <v/>
      </c>
      <c r="J5002" s="64" t="str">
        <f>IFERROR(IF(I5002&lt;&gt;"",VLOOKUP(I5002,Sheet2!B:C,2,0),""),"")</f>
        <v/>
      </c>
      <c r="K5002" s="64" t="str">
        <f>IFERROR( IF(I5002&lt;&gt;"", HLOOKUP(L$2+$A5002,Sheet2!BX:NK,2,0),""),"")</f>
        <v/>
      </c>
      <c r="L5002" t="str">
        <f>IF(OR(HLOOKUP(L$2+$A5002,Sheet2!BX:NK,$B5002,0),HLOOKUP(L$2+$A5002,Sheet2!BX:NK,$B5002,0)&lt;&gt;""),HLOOKUP(L$2+$A5002,Sheet2!BX:NK,$B5002,0),"")</f>
        <v/>
      </c>
      <c r="M5002" t="str">
        <f>IF(OR(HLOOKUP(M$2+$A5002,Sheet2!BY:NL,$B5002,0),HLOOKUP(M$2+$A5002,Sheet2!BY:NL,$B5002,0)&lt;&gt;""),HLOOKUP(M$2+$A5002,Sheet2!BY:NL,$B5002,0),"")</f>
        <v/>
      </c>
      <c r="N5002" t="str">
        <f>IF(OR(HLOOKUP(N$2+$A5002,Sheet2!BZ:NM,$B5002,0),HLOOKUP(N$2+$A5002,Sheet2!BZ:NM,$B5002,0)&lt;&gt;""),HLOOKUP(N$2+$A5002,Sheet2!BZ:NM,$B5002,0),"")</f>
        <v/>
      </c>
      <c r="O5002" t="str">
        <f>IF(OR(HLOOKUP(O$2+$A5002,Sheet2!CA:NN,$B5002,0),HLOOKUP(O$2+$A5002,Sheet2!CA:NN,$B5002,0)&lt;&gt;""),HLOOKUP(O$2+$A5002,Sheet2!CA:NN,$B5002,0),"")</f>
        <v/>
      </c>
      <c r="P5002" t="str">
        <f>IF(OR(HLOOKUP(P$2+$A5002,Sheet2!CB:NO,$B5002,0),HLOOKUP(P$2+$A5002,Sheet2!CB:NO,$B5002,0)&lt;&gt;""),HLOOKUP(P$2+$A5002,Sheet2!CB:NO,$B5002,0),"")</f>
        <v/>
      </c>
      <c r="Q5002" t="str">
        <f>IF(OR(HLOOKUP(Q$2+$A5002,Sheet2!CC:NO,$B5002,0),HLOOKUP(Q$2+$A5002,Sheet2!CC:NO,$B5002,0)&lt;&gt;""),HLOOKUP(Q$2+$A5002,Sheet2!CC:NO,$B5002,0),"")</f>
        <v/>
      </c>
    </row>
    <row r="5003" spans="1:17" x14ac:dyDescent="0.25">
      <c r="A5003" s="64">
        <f t="shared" si="627"/>
        <v>54</v>
      </c>
      <c r="B5003" s="64">
        <f t="shared" si="628"/>
        <v>504</v>
      </c>
      <c r="C5003" s="64">
        <f t="shared" si="629"/>
        <v>10</v>
      </c>
      <c r="D5003" s="64">
        <f t="shared" si="630"/>
        <v>500</v>
      </c>
      <c r="E5003" s="64">
        <f t="shared" si="631"/>
        <v>2496</v>
      </c>
      <c r="F5003" s="64" t="str">
        <f t="shared" si="624"/>
        <v/>
      </c>
      <c r="G5003" s="64" t="str">
        <f t="shared" si="625"/>
        <v/>
      </c>
      <c r="H5003" s="64" t="str">
        <f t="shared" si="626"/>
        <v/>
      </c>
      <c r="I5003" s="80" t="str">
        <f>IFERROR(VLOOKUP(D5003,Sheet2!A:B,2,0),"")</f>
        <v/>
      </c>
      <c r="J5003" s="64" t="str">
        <f>IFERROR(IF(I5003&lt;&gt;"",VLOOKUP(I5003,Sheet2!B:C,2,0),""),"")</f>
        <v/>
      </c>
      <c r="K5003" s="64" t="str">
        <f>IFERROR( IF(I5003&lt;&gt;"", HLOOKUP(L$2+$A5003,Sheet2!BX:NK,2,0),""),"")</f>
        <v/>
      </c>
      <c r="L5003" t="str">
        <f>IF(OR(HLOOKUP(L$2+$A5003,Sheet2!BX:NK,$B5003,0),HLOOKUP(L$2+$A5003,Sheet2!BX:NK,$B5003,0)&lt;&gt;""),HLOOKUP(L$2+$A5003,Sheet2!BX:NK,$B5003,0),"")</f>
        <v/>
      </c>
      <c r="M5003" t="str">
        <f>IF(OR(HLOOKUP(M$2+$A5003,Sheet2!BY:NL,$B5003,0),HLOOKUP(M$2+$A5003,Sheet2!BY:NL,$B5003,0)&lt;&gt;""),HLOOKUP(M$2+$A5003,Sheet2!BY:NL,$B5003,0),"")</f>
        <v/>
      </c>
      <c r="N5003" t="str">
        <f>IF(OR(HLOOKUP(N$2+$A5003,Sheet2!BZ:NM,$B5003,0),HLOOKUP(N$2+$A5003,Sheet2!BZ:NM,$B5003,0)&lt;&gt;""),HLOOKUP(N$2+$A5003,Sheet2!BZ:NM,$B5003,0),"")</f>
        <v/>
      </c>
      <c r="O5003" t="str">
        <f>IF(OR(HLOOKUP(O$2+$A5003,Sheet2!CA:NN,$B5003,0),HLOOKUP(O$2+$A5003,Sheet2!CA:NN,$B5003,0)&lt;&gt;""),HLOOKUP(O$2+$A5003,Sheet2!CA:NN,$B5003,0),"")</f>
        <v/>
      </c>
      <c r="P5003" t="str">
        <f>IF(OR(HLOOKUP(P$2+$A5003,Sheet2!CB:NO,$B5003,0),HLOOKUP(P$2+$A5003,Sheet2!CB:NO,$B5003,0)&lt;&gt;""),HLOOKUP(P$2+$A5003,Sheet2!CB:NO,$B5003,0),"")</f>
        <v/>
      </c>
      <c r="Q5003" t="str">
        <f>IF(OR(HLOOKUP(Q$2+$A5003,Sheet2!CC:NO,$B5003,0),HLOOKUP(Q$2+$A5003,Sheet2!CC:NO,$B5003,0)&lt;&gt;""),HLOOKUP(Q$2+$A5003,Sheet2!CC:NO,$B5003,0),"")</f>
        <v/>
      </c>
    </row>
    <row r="5004" spans="1:17" x14ac:dyDescent="0.25">
      <c r="A5004" s="64">
        <f t="shared" si="627"/>
        <v>0</v>
      </c>
      <c r="B5004" s="64">
        <f t="shared" si="628"/>
        <v>505</v>
      </c>
      <c r="C5004" s="64">
        <f t="shared" si="629"/>
        <v>1</v>
      </c>
      <c r="D5004" s="64">
        <f t="shared" si="630"/>
        <v>501</v>
      </c>
      <c r="E5004" s="64">
        <f t="shared" si="631"/>
        <v>2501</v>
      </c>
      <c r="F5004" s="64" t="str">
        <f t="shared" si="624"/>
        <v/>
      </c>
      <c r="G5004" s="64" t="str">
        <f t="shared" si="625"/>
        <v/>
      </c>
      <c r="H5004" s="64" t="str">
        <f t="shared" si="626"/>
        <v/>
      </c>
      <c r="I5004" s="80" t="str">
        <f>IFERROR(VLOOKUP(D5004,Sheet2!A:B,2,0),"")</f>
        <v/>
      </c>
      <c r="J5004" s="64" t="str">
        <f>IFERROR(IF(I5004&lt;&gt;"",VLOOKUP(I5004,Sheet2!B:C,2,0),""),"")</f>
        <v/>
      </c>
      <c r="K5004" s="64" t="str">
        <f>IFERROR( IF(I5004&lt;&gt;"", HLOOKUP(L$2+$A5004,Sheet2!BX:NK,2,0),""),"")</f>
        <v/>
      </c>
      <c r="L5004" t="str">
        <f>IF(OR(HLOOKUP(L$2+$A5004,Sheet2!BX:NK,$B5004,0),HLOOKUP(L$2+$A5004,Sheet2!BX:NK,$B5004,0)&lt;&gt;""),HLOOKUP(L$2+$A5004,Sheet2!BX:NK,$B5004,0),"")</f>
        <v/>
      </c>
      <c r="M5004" t="str">
        <f>IF(OR(HLOOKUP(M$2+$A5004,Sheet2!BY:NL,$B5004,0),HLOOKUP(M$2+$A5004,Sheet2!BY:NL,$B5004,0)&lt;&gt;""),HLOOKUP(M$2+$A5004,Sheet2!BY:NL,$B5004,0),"")</f>
        <v/>
      </c>
      <c r="N5004" t="str">
        <f>IF(OR(HLOOKUP(N$2+$A5004,Sheet2!BZ:NM,$B5004,0),HLOOKUP(N$2+$A5004,Sheet2!BZ:NM,$B5004,0)&lt;&gt;""),HLOOKUP(N$2+$A5004,Sheet2!BZ:NM,$B5004,0),"")</f>
        <v/>
      </c>
      <c r="O5004" t="str">
        <f>IF(OR(HLOOKUP(O$2+$A5004,Sheet2!CA:NN,$B5004,0),HLOOKUP(O$2+$A5004,Sheet2!CA:NN,$B5004,0)&lt;&gt;""),HLOOKUP(O$2+$A5004,Sheet2!CA:NN,$B5004,0),"")</f>
        <v/>
      </c>
      <c r="P5004" t="str">
        <f>IF(OR(HLOOKUP(P$2+$A5004,Sheet2!CB:NO,$B5004,0),HLOOKUP(P$2+$A5004,Sheet2!CB:NO,$B5004,0)&lt;&gt;""),HLOOKUP(P$2+$A5004,Sheet2!CB:NO,$B5004,0),"")</f>
        <v/>
      </c>
      <c r="Q5004" t="str">
        <f>IF(OR(HLOOKUP(Q$2+$A5004,Sheet2!CC:NO,$B5004,0),HLOOKUP(Q$2+$A5004,Sheet2!CC:NO,$B5004,0)&lt;&gt;""),HLOOKUP(Q$2+$A5004,Sheet2!CC:NO,$B5004,0),"")</f>
        <v/>
      </c>
    </row>
    <row r="5005" spans="1:17" x14ac:dyDescent="0.25">
      <c r="A5005" s="64">
        <f t="shared" si="627"/>
        <v>6</v>
      </c>
      <c r="B5005" s="64">
        <f t="shared" si="628"/>
        <v>505</v>
      </c>
      <c r="C5005" s="64">
        <f t="shared" si="629"/>
        <v>2</v>
      </c>
      <c r="D5005" s="64">
        <f t="shared" si="630"/>
        <v>501</v>
      </c>
      <c r="E5005" s="64">
        <f t="shared" si="631"/>
        <v>2501</v>
      </c>
      <c r="F5005" s="64" t="str">
        <f t="shared" si="624"/>
        <v/>
      </c>
      <c r="G5005" s="64" t="str">
        <f t="shared" si="625"/>
        <v/>
      </c>
      <c r="H5005" s="64" t="str">
        <f t="shared" si="626"/>
        <v/>
      </c>
      <c r="I5005" s="80" t="str">
        <f>IFERROR(VLOOKUP(D5005,Sheet2!A:B,2,0),"")</f>
        <v/>
      </c>
      <c r="J5005" s="64" t="str">
        <f>IFERROR(IF(I5005&lt;&gt;"",VLOOKUP(I5005,Sheet2!B:C,2,0),""),"")</f>
        <v/>
      </c>
      <c r="K5005" s="64" t="str">
        <f>IFERROR( IF(I5005&lt;&gt;"", HLOOKUP(L$2+$A5005,Sheet2!BX:NK,2,0),""),"")</f>
        <v/>
      </c>
      <c r="L5005" t="str">
        <f>IF(OR(HLOOKUP(L$2+$A5005,Sheet2!BX:NK,$B5005,0),HLOOKUP(L$2+$A5005,Sheet2!BX:NK,$B5005,0)&lt;&gt;""),HLOOKUP(L$2+$A5005,Sheet2!BX:NK,$B5005,0),"")</f>
        <v/>
      </c>
      <c r="M5005" t="str">
        <f>IF(OR(HLOOKUP(M$2+$A5005,Sheet2!BY:NL,$B5005,0),HLOOKUP(M$2+$A5005,Sheet2!BY:NL,$B5005,0)&lt;&gt;""),HLOOKUP(M$2+$A5005,Sheet2!BY:NL,$B5005,0),"")</f>
        <v/>
      </c>
      <c r="N5005" t="str">
        <f>IF(OR(HLOOKUP(N$2+$A5005,Sheet2!BZ:NM,$B5005,0),HLOOKUP(N$2+$A5005,Sheet2!BZ:NM,$B5005,0)&lt;&gt;""),HLOOKUP(N$2+$A5005,Sheet2!BZ:NM,$B5005,0),"")</f>
        <v/>
      </c>
      <c r="O5005" t="str">
        <f>IF(OR(HLOOKUP(O$2+$A5005,Sheet2!CA:NN,$B5005,0),HLOOKUP(O$2+$A5005,Sheet2!CA:NN,$B5005,0)&lt;&gt;""),HLOOKUP(O$2+$A5005,Sheet2!CA:NN,$B5005,0),"")</f>
        <v/>
      </c>
      <c r="P5005" t="str">
        <f>IF(OR(HLOOKUP(P$2+$A5005,Sheet2!CB:NO,$B5005,0),HLOOKUP(P$2+$A5005,Sheet2!CB:NO,$B5005,0)&lt;&gt;""),HLOOKUP(P$2+$A5005,Sheet2!CB:NO,$B5005,0),"")</f>
        <v/>
      </c>
      <c r="Q5005" t="str">
        <f>IF(OR(HLOOKUP(Q$2+$A5005,Sheet2!CC:NO,$B5005,0),HLOOKUP(Q$2+$A5005,Sheet2!CC:NO,$B5005,0)&lt;&gt;""),HLOOKUP(Q$2+$A5005,Sheet2!CC:NO,$B5005,0),"")</f>
        <v/>
      </c>
    </row>
    <row r="5006" spans="1:17" x14ac:dyDescent="0.25">
      <c r="A5006" s="64">
        <f t="shared" si="627"/>
        <v>12</v>
      </c>
      <c r="B5006" s="64">
        <f t="shared" si="628"/>
        <v>505</v>
      </c>
      <c r="C5006" s="64">
        <f t="shared" si="629"/>
        <v>3</v>
      </c>
      <c r="D5006" s="64">
        <f t="shared" si="630"/>
        <v>501</v>
      </c>
      <c r="E5006" s="64">
        <f t="shared" si="631"/>
        <v>2501</v>
      </c>
      <c r="F5006" s="64" t="str">
        <f t="shared" si="624"/>
        <v/>
      </c>
      <c r="G5006" s="64" t="str">
        <f t="shared" si="625"/>
        <v/>
      </c>
      <c r="H5006" s="64" t="str">
        <f t="shared" si="626"/>
        <v/>
      </c>
      <c r="I5006" s="80" t="str">
        <f>IFERROR(VLOOKUP(D5006,Sheet2!A:B,2,0),"")</f>
        <v/>
      </c>
      <c r="J5006" s="64" t="str">
        <f>IFERROR(IF(I5006&lt;&gt;"",VLOOKUP(I5006,Sheet2!B:C,2,0),""),"")</f>
        <v/>
      </c>
      <c r="K5006" s="64" t="str">
        <f>IFERROR( IF(I5006&lt;&gt;"", HLOOKUP(L$2+$A5006,Sheet2!BX:NK,2,0),""),"")</f>
        <v/>
      </c>
      <c r="L5006" t="str">
        <f>IF(OR(HLOOKUP(L$2+$A5006,Sheet2!BX:NK,$B5006,0),HLOOKUP(L$2+$A5006,Sheet2!BX:NK,$B5006,0)&lt;&gt;""),HLOOKUP(L$2+$A5006,Sheet2!BX:NK,$B5006,0),"")</f>
        <v/>
      </c>
      <c r="M5006" t="str">
        <f>IF(OR(HLOOKUP(M$2+$A5006,Sheet2!BY:NL,$B5006,0),HLOOKUP(M$2+$A5006,Sheet2!BY:NL,$B5006,0)&lt;&gt;""),HLOOKUP(M$2+$A5006,Sheet2!BY:NL,$B5006,0),"")</f>
        <v/>
      </c>
      <c r="N5006" t="str">
        <f>IF(OR(HLOOKUP(N$2+$A5006,Sheet2!BZ:NM,$B5006,0),HLOOKUP(N$2+$A5006,Sheet2!BZ:NM,$B5006,0)&lt;&gt;""),HLOOKUP(N$2+$A5006,Sheet2!BZ:NM,$B5006,0),"")</f>
        <v/>
      </c>
      <c r="O5006" t="str">
        <f>IF(OR(HLOOKUP(O$2+$A5006,Sheet2!CA:NN,$B5006,0),HLOOKUP(O$2+$A5006,Sheet2!CA:NN,$B5006,0)&lt;&gt;""),HLOOKUP(O$2+$A5006,Sheet2!CA:NN,$B5006,0),"")</f>
        <v/>
      </c>
      <c r="P5006" t="str">
        <f>IF(OR(HLOOKUP(P$2+$A5006,Sheet2!CB:NO,$B5006,0),HLOOKUP(P$2+$A5006,Sheet2!CB:NO,$B5006,0)&lt;&gt;""),HLOOKUP(P$2+$A5006,Sheet2!CB:NO,$B5006,0),"")</f>
        <v/>
      </c>
      <c r="Q5006" t="str">
        <f>IF(OR(HLOOKUP(Q$2+$A5006,Sheet2!CC:NO,$B5006,0),HLOOKUP(Q$2+$A5006,Sheet2!CC:NO,$B5006,0)&lt;&gt;""),HLOOKUP(Q$2+$A5006,Sheet2!CC:NO,$B5006,0),"")</f>
        <v/>
      </c>
    </row>
    <row r="5007" spans="1:17" x14ac:dyDescent="0.25">
      <c r="A5007" s="64">
        <f t="shared" si="627"/>
        <v>18</v>
      </c>
      <c r="B5007" s="64">
        <f t="shared" si="628"/>
        <v>505</v>
      </c>
      <c r="C5007" s="64">
        <f t="shared" si="629"/>
        <v>4</v>
      </c>
      <c r="D5007" s="64">
        <f t="shared" si="630"/>
        <v>501</v>
      </c>
      <c r="E5007" s="64">
        <f t="shared" si="631"/>
        <v>2501</v>
      </c>
      <c r="F5007" s="64" t="str">
        <f t="shared" si="624"/>
        <v/>
      </c>
      <c r="G5007" s="64" t="str">
        <f t="shared" si="625"/>
        <v/>
      </c>
      <c r="H5007" s="64" t="str">
        <f t="shared" si="626"/>
        <v/>
      </c>
      <c r="I5007" s="80" t="str">
        <f>IFERROR(VLOOKUP(D5007,Sheet2!A:B,2,0),"")</f>
        <v/>
      </c>
      <c r="J5007" s="64" t="str">
        <f>IFERROR(IF(I5007&lt;&gt;"",VLOOKUP(I5007,Sheet2!B:C,2,0),""),"")</f>
        <v/>
      </c>
      <c r="K5007" s="64" t="str">
        <f>IFERROR( IF(I5007&lt;&gt;"", HLOOKUP(L$2+$A5007,Sheet2!BX:NK,2,0),""),"")</f>
        <v/>
      </c>
      <c r="L5007" t="str">
        <f>IF(OR(HLOOKUP(L$2+$A5007,Sheet2!BX:NK,$B5007,0),HLOOKUP(L$2+$A5007,Sheet2!BX:NK,$B5007,0)&lt;&gt;""),HLOOKUP(L$2+$A5007,Sheet2!BX:NK,$B5007,0),"")</f>
        <v/>
      </c>
      <c r="M5007" t="str">
        <f>IF(OR(HLOOKUP(M$2+$A5007,Sheet2!BY:NL,$B5007,0),HLOOKUP(M$2+$A5007,Sheet2!BY:NL,$B5007,0)&lt;&gt;""),HLOOKUP(M$2+$A5007,Sheet2!BY:NL,$B5007,0),"")</f>
        <v/>
      </c>
      <c r="N5007" t="str">
        <f>IF(OR(HLOOKUP(N$2+$A5007,Sheet2!BZ:NM,$B5007,0),HLOOKUP(N$2+$A5007,Sheet2!BZ:NM,$B5007,0)&lt;&gt;""),HLOOKUP(N$2+$A5007,Sheet2!BZ:NM,$B5007,0),"")</f>
        <v/>
      </c>
      <c r="O5007" t="str">
        <f>IF(OR(HLOOKUP(O$2+$A5007,Sheet2!CA:NN,$B5007,0),HLOOKUP(O$2+$A5007,Sheet2!CA:NN,$B5007,0)&lt;&gt;""),HLOOKUP(O$2+$A5007,Sheet2!CA:NN,$B5007,0),"")</f>
        <v/>
      </c>
      <c r="P5007" t="str">
        <f>IF(OR(HLOOKUP(P$2+$A5007,Sheet2!CB:NO,$B5007,0),HLOOKUP(P$2+$A5007,Sheet2!CB:NO,$B5007,0)&lt;&gt;""),HLOOKUP(P$2+$A5007,Sheet2!CB:NO,$B5007,0),"")</f>
        <v/>
      </c>
      <c r="Q5007" t="str">
        <f>IF(OR(HLOOKUP(Q$2+$A5007,Sheet2!CC:NO,$B5007,0),HLOOKUP(Q$2+$A5007,Sheet2!CC:NO,$B5007,0)&lt;&gt;""),HLOOKUP(Q$2+$A5007,Sheet2!CC:NO,$B5007,0),"")</f>
        <v/>
      </c>
    </row>
    <row r="5008" spans="1:17" x14ac:dyDescent="0.25">
      <c r="A5008" s="64">
        <f t="shared" si="627"/>
        <v>24</v>
      </c>
      <c r="B5008" s="64">
        <f t="shared" si="628"/>
        <v>505</v>
      </c>
      <c r="C5008" s="64">
        <f t="shared" si="629"/>
        <v>5</v>
      </c>
      <c r="D5008" s="64">
        <f t="shared" si="630"/>
        <v>501</v>
      </c>
      <c r="E5008" s="64">
        <f t="shared" si="631"/>
        <v>2501</v>
      </c>
      <c r="F5008" s="64" t="str">
        <f t="shared" si="624"/>
        <v/>
      </c>
      <c r="G5008" s="64" t="str">
        <f t="shared" si="625"/>
        <v/>
      </c>
      <c r="H5008" s="64" t="str">
        <f t="shared" si="626"/>
        <v/>
      </c>
      <c r="I5008" s="80" t="str">
        <f>IFERROR(VLOOKUP(D5008,Sheet2!A:B,2,0),"")</f>
        <v/>
      </c>
      <c r="J5008" s="64" t="str">
        <f>IFERROR(IF(I5008&lt;&gt;"",VLOOKUP(I5008,Sheet2!B:C,2,0),""),"")</f>
        <v/>
      </c>
      <c r="K5008" s="64" t="str">
        <f>IFERROR( IF(I5008&lt;&gt;"", HLOOKUP(L$2+$A5008,Sheet2!BX:NK,2,0),""),"")</f>
        <v/>
      </c>
      <c r="L5008" t="str">
        <f>IF(OR(HLOOKUP(L$2+$A5008,Sheet2!BX:NK,$B5008,0),HLOOKUP(L$2+$A5008,Sheet2!BX:NK,$B5008,0)&lt;&gt;""),HLOOKUP(L$2+$A5008,Sheet2!BX:NK,$B5008,0),"")</f>
        <v/>
      </c>
      <c r="M5008" t="str">
        <f>IF(OR(HLOOKUP(M$2+$A5008,Sheet2!BY:NL,$B5008,0),HLOOKUP(M$2+$A5008,Sheet2!BY:NL,$B5008,0)&lt;&gt;""),HLOOKUP(M$2+$A5008,Sheet2!BY:NL,$B5008,0),"")</f>
        <v/>
      </c>
      <c r="N5008" t="str">
        <f>IF(OR(HLOOKUP(N$2+$A5008,Sheet2!BZ:NM,$B5008,0),HLOOKUP(N$2+$A5008,Sheet2!BZ:NM,$B5008,0)&lt;&gt;""),HLOOKUP(N$2+$A5008,Sheet2!BZ:NM,$B5008,0),"")</f>
        <v/>
      </c>
      <c r="O5008" t="str">
        <f>IF(OR(HLOOKUP(O$2+$A5008,Sheet2!CA:NN,$B5008,0),HLOOKUP(O$2+$A5008,Sheet2!CA:NN,$B5008,0)&lt;&gt;""),HLOOKUP(O$2+$A5008,Sheet2!CA:NN,$B5008,0),"")</f>
        <v/>
      </c>
      <c r="P5008" t="str">
        <f>IF(OR(HLOOKUP(P$2+$A5008,Sheet2!CB:NO,$B5008,0),HLOOKUP(P$2+$A5008,Sheet2!CB:NO,$B5008,0)&lt;&gt;""),HLOOKUP(P$2+$A5008,Sheet2!CB:NO,$B5008,0),"")</f>
        <v/>
      </c>
      <c r="Q5008" t="str">
        <f>IF(OR(HLOOKUP(Q$2+$A5008,Sheet2!CC:NO,$B5008,0),HLOOKUP(Q$2+$A5008,Sheet2!CC:NO,$B5008,0)&lt;&gt;""),HLOOKUP(Q$2+$A5008,Sheet2!CC:NO,$B5008,0),"")</f>
        <v/>
      </c>
    </row>
    <row r="5009" spans="1:17" x14ac:dyDescent="0.25">
      <c r="A5009" s="64">
        <f t="shared" si="627"/>
        <v>30</v>
      </c>
      <c r="B5009" s="64">
        <f t="shared" si="628"/>
        <v>505</v>
      </c>
      <c r="C5009" s="64">
        <f t="shared" si="629"/>
        <v>6</v>
      </c>
      <c r="D5009" s="64">
        <f t="shared" si="630"/>
        <v>501</v>
      </c>
      <c r="E5009" s="64">
        <f t="shared" si="631"/>
        <v>2501</v>
      </c>
      <c r="F5009" s="64" t="str">
        <f t="shared" si="624"/>
        <v/>
      </c>
      <c r="G5009" s="64" t="str">
        <f t="shared" si="625"/>
        <v/>
      </c>
      <c r="H5009" s="64" t="str">
        <f t="shared" si="626"/>
        <v/>
      </c>
      <c r="I5009" s="80" t="str">
        <f>IFERROR(VLOOKUP(D5009,Sheet2!A:B,2,0),"")</f>
        <v/>
      </c>
      <c r="J5009" s="64" t="str">
        <f>IFERROR(IF(I5009&lt;&gt;"",VLOOKUP(I5009,Sheet2!B:C,2,0),""),"")</f>
        <v/>
      </c>
      <c r="K5009" s="64" t="str">
        <f>IFERROR( IF(I5009&lt;&gt;"", HLOOKUP(L$2+$A5009,Sheet2!BX:NK,2,0),""),"")</f>
        <v/>
      </c>
      <c r="L5009" t="str">
        <f>IF(OR(HLOOKUP(L$2+$A5009,Sheet2!BX:NK,$B5009,0),HLOOKUP(L$2+$A5009,Sheet2!BX:NK,$B5009,0)&lt;&gt;""),HLOOKUP(L$2+$A5009,Sheet2!BX:NK,$B5009,0),"")</f>
        <v/>
      </c>
      <c r="M5009" t="str">
        <f>IF(OR(HLOOKUP(M$2+$A5009,Sheet2!BY:NL,$B5009,0),HLOOKUP(M$2+$A5009,Sheet2!BY:NL,$B5009,0)&lt;&gt;""),HLOOKUP(M$2+$A5009,Sheet2!BY:NL,$B5009,0),"")</f>
        <v/>
      </c>
      <c r="N5009" t="str">
        <f>IF(OR(HLOOKUP(N$2+$A5009,Sheet2!BZ:NM,$B5009,0),HLOOKUP(N$2+$A5009,Sheet2!BZ:NM,$B5009,0)&lt;&gt;""),HLOOKUP(N$2+$A5009,Sheet2!BZ:NM,$B5009,0),"")</f>
        <v/>
      </c>
      <c r="O5009" t="str">
        <f>IF(OR(HLOOKUP(O$2+$A5009,Sheet2!CA:NN,$B5009,0),HLOOKUP(O$2+$A5009,Sheet2!CA:NN,$B5009,0)&lt;&gt;""),HLOOKUP(O$2+$A5009,Sheet2!CA:NN,$B5009,0),"")</f>
        <v/>
      </c>
      <c r="P5009" t="str">
        <f>IF(OR(HLOOKUP(P$2+$A5009,Sheet2!CB:NO,$B5009,0),HLOOKUP(P$2+$A5009,Sheet2!CB:NO,$B5009,0)&lt;&gt;""),HLOOKUP(P$2+$A5009,Sheet2!CB:NO,$B5009,0),"")</f>
        <v/>
      </c>
      <c r="Q5009" t="str">
        <f>IF(OR(HLOOKUP(Q$2+$A5009,Sheet2!CC:NO,$B5009,0),HLOOKUP(Q$2+$A5009,Sheet2!CC:NO,$B5009,0)&lt;&gt;""),HLOOKUP(Q$2+$A5009,Sheet2!CC:NO,$B5009,0),"")</f>
        <v/>
      </c>
    </row>
    <row r="5010" spans="1:17" x14ac:dyDescent="0.25">
      <c r="A5010" s="64">
        <f t="shared" si="627"/>
        <v>36</v>
      </c>
      <c r="B5010" s="64">
        <f t="shared" si="628"/>
        <v>505</v>
      </c>
      <c r="C5010" s="64">
        <f t="shared" si="629"/>
        <v>7</v>
      </c>
      <c r="D5010" s="64">
        <f t="shared" si="630"/>
        <v>501</v>
      </c>
      <c r="E5010" s="64">
        <f t="shared" si="631"/>
        <v>2501</v>
      </c>
      <c r="F5010" s="64" t="str">
        <f t="shared" si="624"/>
        <v/>
      </c>
      <c r="G5010" s="64" t="str">
        <f t="shared" si="625"/>
        <v/>
      </c>
      <c r="H5010" s="64" t="str">
        <f t="shared" si="626"/>
        <v/>
      </c>
      <c r="I5010" s="80" t="str">
        <f>IFERROR(VLOOKUP(D5010,Sheet2!A:B,2,0),"")</f>
        <v/>
      </c>
      <c r="J5010" s="64" t="str">
        <f>IFERROR(IF(I5010&lt;&gt;"",VLOOKUP(I5010,Sheet2!B:C,2,0),""),"")</f>
        <v/>
      </c>
      <c r="K5010" s="64" t="str">
        <f>IFERROR( IF(I5010&lt;&gt;"", HLOOKUP(L$2+$A5010,Sheet2!BX:NK,2,0),""),"")</f>
        <v/>
      </c>
      <c r="L5010" t="str">
        <f>IF(OR(HLOOKUP(L$2+$A5010,Sheet2!BX:NK,$B5010,0),HLOOKUP(L$2+$A5010,Sheet2!BX:NK,$B5010,0)&lt;&gt;""),HLOOKUP(L$2+$A5010,Sheet2!BX:NK,$B5010,0),"")</f>
        <v/>
      </c>
      <c r="M5010" t="str">
        <f>IF(OR(HLOOKUP(M$2+$A5010,Sheet2!BY:NL,$B5010,0),HLOOKUP(M$2+$A5010,Sheet2!BY:NL,$B5010,0)&lt;&gt;""),HLOOKUP(M$2+$A5010,Sheet2!BY:NL,$B5010,0),"")</f>
        <v/>
      </c>
      <c r="N5010" t="str">
        <f>IF(OR(HLOOKUP(N$2+$A5010,Sheet2!BZ:NM,$B5010,0),HLOOKUP(N$2+$A5010,Sheet2!BZ:NM,$B5010,0)&lt;&gt;""),HLOOKUP(N$2+$A5010,Sheet2!BZ:NM,$B5010,0),"")</f>
        <v/>
      </c>
      <c r="O5010" t="str">
        <f>IF(OR(HLOOKUP(O$2+$A5010,Sheet2!CA:NN,$B5010,0),HLOOKUP(O$2+$A5010,Sheet2!CA:NN,$B5010,0)&lt;&gt;""),HLOOKUP(O$2+$A5010,Sheet2!CA:NN,$B5010,0),"")</f>
        <v/>
      </c>
      <c r="P5010" t="str">
        <f>IF(OR(HLOOKUP(P$2+$A5010,Sheet2!CB:NO,$B5010,0),HLOOKUP(P$2+$A5010,Sheet2!CB:NO,$B5010,0)&lt;&gt;""),HLOOKUP(P$2+$A5010,Sheet2!CB:NO,$B5010,0),"")</f>
        <v/>
      </c>
      <c r="Q5010" t="str">
        <f>IF(OR(HLOOKUP(Q$2+$A5010,Sheet2!CC:NO,$B5010,0),HLOOKUP(Q$2+$A5010,Sheet2!CC:NO,$B5010,0)&lt;&gt;""),HLOOKUP(Q$2+$A5010,Sheet2!CC:NO,$B5010,0),"")</f>
        <v/>
      </c>
    </row>
    <row r="5011" spans="1:17" x14ac:dyDescent="0.25">
      <c r="A5011" s="64">
        <f t="shared" si="627"/>
        <v>42</v>
      </c>
      <c r="B5011" s="64">
        <f t="shared" si="628"/>
        <v>505</v>
      </c>
      <c r="C5011" s="64">
        <f t="shared" si="629"/>
        <v>8</v>
      </c>
      <c r="D5011" s="64">
        <f t="shared" si="630"/>
        <v>501</v>
      </c>
      <c r="E5011" s="64">
        <f t="shared" si="631"/>
        <v>2501</v>
      </c>
      <c r="F5011" s="64" t="str">
        <f t="shared" si="624"/>
        <v/>
      </c>
      <c r="G5011" s="64" t="str">
        <f t="shared" si="625"/>
        <v/>
      </c>
      <c r="H5011" s="64" t="str">
        <f t="shared" si="626"/>
        <v/>
      </c>
      <c r="I5011" s="80" t="str">
        <f>IFERROR(VLOOKUP(D5011,Sheet2!A:B,2,0),"")</f>
        <v/>
      </c>
      <c r="J5011" s="64" t="str">
        <f>IFERROR(IF(I5011&lt;&gt;"",VLOOKUP(I5011,Sheet2!B:C,2,0),""),"")</f>
        <v/>
      </c>
      <c r="K5011" s="64" t="str">
        <f>IFERROR( IF(I5011&lt;&gt;"", HLOOKUP(L$2+$A5011,Sheet2!BX:NK,2,0),""),"")</f>
        <v/>
      </c>
      <c r="L5011" t="str">
        <f>IF(OR(HLOOKUP(L$2+$A5011,Sheet2!BX:NK,$B5011,0),HLOOKUP(L$2+$A5011,Sheet2!BX:NK,$B5011,0)&lt;&gt;""),HLOOKUP(L$2+$A5011,Sheet2!BX:NK,$B5011,0),"")</f>
        <v/>
      </c>
      <c r="M5011" t="str">
        <f>IF(OR(HLOOKUP(M$2+$A5011,Sheet2!BY:NL,$B5011,0),HLOOKUP(M$2+$A5011,Sheet2!BY:NL,$B5011,0)&lt;&gt;""),HLOOKUP(M$2+$A5011,Sheet2!BY:NL,$B5011,0),"")</f>
        <v/>
      </c>
      <c r="N5011" t="str">
        <f>IF(OR(HLOOKUP(N$2+$A5011,Sheet2!BZ:NM,$B5011,0),HLOOKUP(N$2+$A5011,Sheet2!BZ:NM,$B5011,0)&lt;&gt;""),HLOOKUP(N$2+$A5011,Sheet2!BZ:NM,$B5011,0),"")</f>
        <v/>
      </c>
      <c r="O5011" t="str">
        <f>IF(OR(HLOOKUP(O$2+$A5011,Sheet2!CA:NN,$B5011,0),HLOOKUP(O$2+$A5011,Sheet2!CA:NN,$B5011,0)&lt;&gt;""),HLOOKUP(O$2+$A5011,Sheet2!CA:NN,$B5011,0),"")</f>
        <v/>
      </c>
      <c r="P5011" t="str">
        <f>IF(OR(HLOOKUP(P$2+$A5011,Sheet2!CB:NO,$B5011,0),HLOOKUP(P$2+$A5011,Sheet2!CB:NO,$B5011,0)&lt;&gt;""),HLOOKUP(P$2+$A5011,Sheet2!CB:NO,$B5011,0),"")</f>
        <v/>
      </c>
      <c r="Q5011" t="str">
        <f>IF(OR(HLOOKUP(Q$2+$A5011,Sheet2!CC:NO,$B5011,0),HLOOKUP(Q$2+$A5011,Sheet2!CC:NO,$B5011,0)&lt;&gt;""),HLOOKUP(Q$2+$A5011,Sheet2!CC:NO,$B5011,0),"")</f>
        <v/>
      </c>
    </row>
    <row r="5012" spans="1:17" x14ac:dyDescent="0.25">
      <c r="A5012" s="64">
        <f t="shared" si="627"/>
        <v>48</v>
      </c>
      <c r="B5012" s="64">
        <f t="shared" si="628"/>
        <v>505</v>
      </c>
      <c r="C5012" s="64">
        <f t="shared" si="629"/>
        <v>9</v>
      </c>
      <c r="D5012" s="64">
        <f t="shared" si="630"/>
        <v>501</v>
      </c>
      <c r="E5012" s="64">
        <f t="shared" si="631"/>
        <v>2501</v>
      </c>
      <c r="F5012" s="64" t="str">
        <f t="shared" si="624"/>
        <v/>
      </c>
      <c r="G5012" s="64" t="str">
        <f t="shared" si="625"/>
        <v/>
      </c>
      <c r="H5012" s="64" t="str">
        <f t="shared" si="626"/>
        <v/>
      </c>
      <c r="I5012" s="80" t="str">
        <f>IFERROR(VLOOKUP(D5012,Sheet2!A:B,2,0),"")</f>
        <v/>
      </c>
      <c r="J5012" s="64" t="str">
        <f>IFERROR(IF(I5012&lt;&gt;"",VLOOKUP(I5012,Sheet2!B:C,2,0),""),"")</f>
        <v/>
      </c>
      <c r="K5012" s="64" t="str">
        <f>IFERROR( IF(I5012&lt;&gt;"", HLOOKUP(L$2+$A5012,Sheet2!BX:NK,2,0),""),"")</f>
        <v/>
      </c>
      <c r="L5012" t="str">
        <f>IF(OR(HLOOKUP(L$2+$A5012,Sheet2!BX:NK,$B5012,0),HLOOKUP(L$2+$A5012,Sheet2!BX:NK,$B5012,0)&lt;&gt;""),HLOOKUP(L$2+$A5012,Sheet2!BX:NK,$B5012,0),"")</f>
        <v/>
      </c>
      <c r="M5012" t="str">
        <f>IF(OR(HLOOKUP(M$2+$A5012,Sheet2!BY:NL,$B5012,0),HLOOKUP(M$2+$A5012,Sheet2!BY:NL,$B5012,0)&lt;&gt;""),HLOOKUP(M$2+$A5012,Sheet2!BY:NL,$B5012,0),"")</f>
        <v/>
      </c>
      <c r="N5012" t="str">
        <f>IF(OR(HLOOKUP(N$2+$A5012,Sheet2!BZ:NM,$B5012,0),HLOOKUP(N$2+$A5012,Sheet2!BZ:NM,$B5012,0)&lt;&gt;""),HLOOKUP(N$2+$A5012,Sheet2!BZ:NM,$B5012,0),"")</f>
        <v/>
      </c>
      <c r="O5012" t="str">
        <f>IF(OR(HLOOKUP(O$2+$A5012,Sheet2!CA:NN,$B5012,0),HLOOKUP(O$2+$A5012,Sheet2!CA:NN,$B5012,0)&lt;&gt;""),HLOOKUP(O$2+$A5012,Sheet2!CA:NN,$B5012,0),"")</f>
        <v/>
      </c>
      <c r="P5012" t="str">
        <f>IF(OR(HLOOKUP(P$2+$A5012,Sheet2!CB:NO,$B5012,0),HLOOKUP(P$2+$A5012,Sheet2!CB:NO,$B5012,0)&lt;&gt;""),HLOOKUP(P$2+$A5012,Sheet2!CB:NO,$B5012,0),"")</f>
        <v/>
      </c>
      <c r="Q5012" t="str">
        <f>IF(OR(HLOOKUP(Q$2+$A5012,Sheet2!CC:NO,$B5012,0),HLOOKUP(Q$2+$A5012,Sheet2!CC:NO,$B5012,0)&lt;&gt;""),HLOOKUP(Q$2+$A5012,Sheet2!CC:NO,$B5012,0),"")</f>
        <v/>
      </c>
    </row>
    <row r="5013" spans="1:17" x14ac:dyDescent="0.25">
      <c r="A5013" s="64">
        <f t="shared" si="627"/>
        <v>54</v>
      </c>
      <c r="B5013" s="64">
        <f t="shared" si="628"/>
        <v>505</v>
      </c>
      <c r="C5013" s="64">
        <f t="shared" si="629"/>
        <v>10</v>
      </c>
      <c r="D5013" s="64">
        <f t="shared" si="630"/>
        <v>501</v>
      </c>
      <c r="E5013" s="64">
        <f t="shared" si="631"/>
        <v>2501</v>
      </c>
      <c r="F5013" s="64" t="str">
        <f t="shared" si="624"/>
        <v/>
      </c>
      <c r="G5013" s="64" t="str">
        <f t="shared" si="625"/>
        <v/>
      </c>
      <c r="H5013" s="64" t="str">
        <f t="shared" si="626"/>
        <v/>
      </c>
      <c r="I5013" s="80" t="str">
        <f>IFERROR(VLOOKUP(D5013,Sheet2!A:B,2,0),"")</f>
        <v/>
      </c>
      <c r="J5013" s="64" t="str">
        <f>IFERROR(IF(I5013&lt;&gt;"",VLOOKUP(I5013,Sheet2!B:C,2,0),""),"")</f>
        <v/>
      </c>
      <c r="K5013" s="64" t="str">
        <f>IFERROR( IF(I5013&lt;&gt;"", HLOOKUP(L$2+$A5013,Sheet2!BX:NK,2,0),""),"")</f>
        <v/>
      </c>
      <c r="L5013" t="str">
        <f>IF(OR(HLOOKUP(L$2+$A5013,Sheet2!BX:NK,$B5013,0),HLOOKUP(L$2+$A5013,Sheet2!BX:NK,$B5013,0)&lt;&gt;""),HLOOKUP(L$2+$A5013,Sheet2!BX:NK,$B5013,0),"")</f>
        <v/>
      </c>
      <c r="M5013" t="str">
        <f>IF(OR(HLOOKUP(M$2+$A5013,Sheet2!BY:NL,$B5013,0),HLOOKUP(M$2+$A5013,Sheet2!BY:NL,$B5013,0)&lt;&gt;""),HLOOKUP(M$2+$A5013,Sheet2!BY:NL,$B5013,0),"")</f>
        <v/>
      </c>
      <c r="N5013" t="str">
        <f>IF(OR(HLOOKUP(N$2+$A5013,Sheet2!BZ:NM,$B5013,0),HLOOKUP(N$2+$A5013,Sheet2!BZ:NM,$B5013,0)&lt;&gt;""),HLOOKUP(N$2+$A5013,Sheet2!BZ:NM,$B5013,0),"")</f>
        <v/>
      </c>
      <c r="O5013" t="str">
        <f>IF(OR(HLOOKUP(O$2+$A5013,Sheet2!CA:NN,$B5013,0),HLOOKUP(O$2+$A5013,Sheet2!CA:NN,$B5013,0)&lt;&gt;""),HLOOKUP(O$2+$A5013,Sheet2!CA:NN,$B5013,0),"")</f>
        <v/>
      </c>
      <c r="P5013" t="str">
        <f>IF(OR(HLOOKUP(P$2+$A5013,Sheet2!CB:NO,$B5013,0),HLOOKUP(P$2+$A5013,Sheet2!CB:NO,$B5013,0)&lt;&gt;""),HLOOKUP(P$2+$A5013,Sheet2!CB:NO,$B5013,0),"")</f>
        <v/>
      </c>
      <c r="Q5013" t="str">
        <f>IF(OR(HLOOKUP(Q$2+$A5013,Sheet2!CC:NO,$B5013,0),HLOOKUP(Q$2+$A5013,Sheet2!CC:NO,$B5013,0)&lt;&gt;""),HLOOKUP(Q$2+$A5013,Sheet2!CC:NO,$B5013,0),"")</f>
        <v/>
      </c>
    </row>
    <row r="5014" spans="1:17" x14ac:dyDescent="0.25">
      <c r="A5014" s="64">
        <f t="shared" si="627"/>
        <v>0</v>
      </c>
      <c r="B5014" s="64">
        <f t="shared" si="628"/>
        <v>506</v>
      </c>
      <c r="C5014" s="64">
        <f t="shared" si="629"/>
        <v>1</v>
      </c>
      <c r="D5014" s="64">
        <f t="shared" si="630"/>
        <v>502</v>
      </c>
      <c r="E5014" s="64">
        <f t="shared" si="631"/>
        <v>2506</v>
      </c>
      <c r="F5014" s="64" t="str">
        <f t="shared" si="624"/>
        <v/>
      </c>
      <c r="G5014" s="64" t="str">
        <f t="shared" si="625"/>
        <v/>
      </c>
      <c r="H5014" s="64" t="str">
        <f t="shared" si="626"/>
        <v/>
      </c>
      <c r="I5014" s="80" t="str">
        <f>IFERROR(VLOOKUP(D5014,Sheet2!A:B,2,0),"")</f>
        <v/>
      </c>
      <c r="J5014" s="64" t="str">
        <f>IFERROR(IF(I5014&lt;&gt;"",VLOOKUP(I5014,Sheet2!B:C,2,0),""),"")</f>
        <v/>
      </c>
      <c r="K5014" s="64" t="str">
        <f>IFERROR( IF(I5014&lt;&gt;"", HLOOKUP(L$2+$A5014,Sheet2!BX:NK,2,0),""),"")</f>
        <v/>
      </c>
      <c r="L5014" t="str">
        <f>IF(OR(HLOOKUP(L$2+$A5014,Sheet2!BX:NK,$B5014,0),HLOOKUP(L$2+$A5014,Sheet2!BX:NK,$B5014,0)&lt;&gt;""),HLOOKUP(L$2+$A5014,Sheet2!BX:NK,$B5014,0),"")</f>
        <v/>
      </c>
      <c r="M5014" t="str">
        <f>IF(OR(HLOOKUP(M$2+$A5014,Sheet2!BY:NL,$B5014,0),HLOOKUP(M$2+$A5014,Sheet2!BY:NL,$B5014,0)&lt;&gt;""),HLOOKUP(M$2+$A5014,Sheet2!BY:NL,$B5014,0),"")</f>
        <v/>
      </c>
      <c r="N5014" t="str">
        <f>IF(OR(HLOOKUP(N$2+$A5014,Sheet2!BZ:NM,$B5014,0),HLOOKUP(N$2+$A5014,Sheet2!BZ:NM,$B5014,0)&lt;&gt;""),HLOOKUP(N$2+$A5014,Sheet2!BZ:NM,$B5014,0),"")</f>
        <v/>
      </c>
      <c r="O5014" t="str">
        <f>IF(OR(HLOOKUP(O$2+$A5014,Sheet2!CA:NN,$B5014,0),HLOOKUP(O$2+$A5014,Sheet2!CA:NN,$B5014,0)&lt;&gt;""),HLOOKUP(O$2+$A5014,Sheet2!CA:NN,$B5014,0),"")</f>
        <v/>
      </c>
      <c r="P5014" t="str">
        <f>IF(OR(HLOOKUP(P$2+$A5014,Sheet2!CB:NO,$B5014,0),HLOOKUP(P$2+$A5014,Sheet2!CB:NO,$B5014,0)&lt;&gt;""),HLOOKUP(P$2+$A5014,Sheet2!CB:NO,$B5014,0),"")</f>
        <v/>
      </c>
      <c r="Q5014" t="str">
        <f>IF(OR(HLOOKUP(Q$2+$A5014,Sheet2!CC:NO,$B5014,0),HLOOKUP(Q$2+$A5014,Sheet2!CC:NO,$B5014,0)&lt;&gt;""),HLOOKUP(Q$2+$A5014,Sheet2!CC:NO,$B5014,0),"")</f>
        <v/>
      </c>
    </row>
    <row r="5015" spans="1:17" x14ac:dyDescent="0.25">
      <c r="A5015" s="64">
        <f t="shared" si="627"/>
        <v>6</v>
      </c>
      <c r="B5015" s="64">
        <f t="shared" si="628"/>
        <v>506</v>
      </c>
      <c r="C5015" s="64">
        <f t="shared" si="629"/>
        <v>2</v>
      </c>
      <c r="D5015" s="64">
        <f t="shared" si="630"/>
        <v>502</v>
      </c>
      <c r="E5015" s="64">
        <f t="shared" si="631"/>
        <v>2506</v>
      </c>
      <c r="F5015" s="64" t="str">
        <f t="shared" si="624"/>
        <v/>
      </c>
      <c r="G5015" s="64" t="str">
        <f t="shared" si="625"/>
        <v/>
      </c>
      <c r="H5015" s="64" t="str">
        <f t="shared" si="626"/>
        <v/>
      </c>
      <c r="I5015" s="80" t="str">
        <f>IFERROR(VLOOKUP(D5015,Sheet2!A:B,2,0),"")</f>
        <v/>
      </c>
      <c r="J5015" s="64" t="str">
        <f>IFERROR(IF(I5015&lt;&gt;"",VLOOKUP(I5015,Sheet2!B:C,2,0),""),"")</f>
        <v/>
      </c>
      <c r="K5015" s="64" t="str">
        <f>IFERROR( IF(I5015&lt;&gt;"", HLOOKUP(L$2+$A5015,Sheet2!BX:NK,2,0),""),"")</f>
        <v/>
      </c>
      <c r="L5015" t="str">
        <f>IF(OR(HLOOKUP(L$2+$A5015,Sheet2!BX:NK,$B5015,0),HLOOKUP(L$2+$A5015,Sheet2!BX:NK,$B5015,0)&lt;&gt;""),HLOOKUP(L$2+$A5015,Sheet2!BX:NK,$B5015,0),"")</f>
        <v/>
      </c>
      <c r="M5015" t="str">
        <f>IF(OR(HLOOKUP(M$2+$A5015,Sheet2!BY:NL,$B5015,0),HLOOKUP(M$2+$A5015,Sheet2!BY:NL,$B5015,0)&lt;&gt;""),HLOOKUP(M$2+$A5015,Sheet2!BY:NL,$B5015,0),"")</f>
        <v/>
      </c>
      <c r="N5015" t="str">
        <f>IF(OR(HLOOKUP(N$2+$A5015,Sheet2!BZ:NM,$B5015,0),HLOOKUP(N$2+$A5015,Sheet2!BZ:NM,$B5015,0)&lt;&gt;""),HLOOKUP(N$2+$A5015,Sheet2!BZ:NM,$B5015,0),"")</f>
        <v/>
      </c>
      <c r="O5015" t="str">
        <f>IF(OR(HLOOKUP(O$2+$A5015,Sheet2!CA:NN,$B5015,0),HLOOKUP(O$2+$A5015,Sheet2!CA:NN,$B5015,0)&lt;&gt;""),HLOOKUP(O$2+$A5015,Sheet2!CA:NN,$B5015,0),"")</f>
        <v/>
      </c>
      <c r="P5015" t="str">
        <f>IF(OR(HLOOKUP(P$2+$A5015,Sheet2!CB:NO,$B5015,0),HLOOKUP(P$2+$A5015,Sheet2!CB:NO,$B5015,0)&lt;&gt;""),HLOOKUP(P$2+$A5015,Sheet2!CB:NO,$B5015,0),"")</f>
        <v/>
      </c>
      <c r="Q5015" t="str">
        <f>IF(OR(HLOOKUP(Q$2+$A5015,Sheet2!CC:NO,$B5015,0),HLOOKUP(Q$2+$A5015,Sheet2!CC:NO,$B5015,0)&lt;&gt;""),HLOOKUP(Q$2+$A5015,Sheet2!CC:NO,$B5015,0),"")</f>
        <v/>
      </c>
    </row>
    <row r="5016" spans="1:17" x14ac:dyDescent="0.25">
      <c r="A5016" s="64">
        <f t="shared" si="627"/>
        <v>12</v>
      </c>
      <c r="B5016" s="64">
        <f t="shared" si="628"/>
        <v>506</v>
      </c>
      <c r="C5016" s="64">
        <f t="shared" si="629"/>
        <v>3</v>
      </c>
      <c r="D5016" s="64">
        <f t="shared" si="630"/>
        <v>502</v>
      </c>
      <c r="E5016" s="64">
        <f t="shared" si="631"/>
        <v>2506</v>
      </c>
      <c r="F5016" s="64" t="str">
        <f t="shared" si="624"/>
        <v/>
      </c>
      <c r="G5016" s="64" t="str">
        <f t="shared" si="625"/>
        <v/>
      </c>
      <c r="H5016" s="64" t="str">
        <f t="shared" si="626"/>
        <v/>
      </c>
      <c r="I5016" s="80" t="str">
        <f>IFERROR(VLOOKUP(D5016,Sheet2!A:B,2,0),"")</f>
        <v/>
      </c>
      <c r="J5016" s="64" t="str">
        <f>IFERROR(IF(I5016&lt;&gt;"",VLOOKUP(I5016,Sheet2!B:C,2,0),""),"")</f>
        <v/>
      </c>
      <c r="K5016" s="64" t="str">
        <f>IFERROR( IF(I5016&lt;&gt;"", HLOOKUP(L$2+$A5016,Sheet2!BX:NK,2,0),""),"")</f>
        <v/>
      </c>
      <c r="L5016" t="str">
        <f>IF(OR(HLOOKUP(L$2+$A5016,Sheet2!BX:NK,$B5016,0),HLOOKUP(L$2+$A5016,Sheet2!BX:NK,$B5016,0)&lt;&gt;""),HLOOKUP(L$2+$A5016,Sheet2!BX:NK,$B5016,0),"")</f>
        <v/>
      </c>
      <c r="M5016" t="str">
        <f>IF(OR(HLOOKUP(M$2+$A5016,Sheet2!BY:NL,$B5016,0),HLOOKUP(M$2+$A5016,Sheet2!BY:NL,$B5016,0)&lt;&gt;""),HLOOKUP(M$2+$A5016,Sheet2!BY:NL,$B5016,0),"")</f>
        <v/>
      </c>
      <c r="N5016" t="str">
        <f>IF(OR(HLOOKUP(N$2+$A5016,Sheet2!BZ:NM,$B5016,0),HLOOKUP(N$2+$A5016,Sheet2!BZ:NM,$B5016,0)&lt;&gt;""),HLOOKUP(N$2+$A5016,Sheet2!BZ:NM,$B5016,0),"")</f>
        <v/>
      </c>
      <c r="O5016" t="str">
        <f>IF(OR(HLOOKUP(O$2+$A5016,Sheet2!CA:NN,$B5016,0),HLOOKUP(O$2+$A5016,Sheet2!CA:NN,$B5016,0)&lt;&gt;""),HLOOKUP(O$2+$A5016,Sheet2!CA:NN,$B5016,0),"")</f>
        <v/>
      </c>
      <c r="P5016" t="str">
        <f>IF(OR(HLOOKUP(P$2+$A5016,Sheet2!CB:NO,$B5016,0),HLOOKUP(P$2+$A5016,Sheet2!CB:NO,$B5016,0)&lt;&gt;""),HLOOKUP(P$2+$A5016,Sheet2!CB:NO,$B5016,0),"")</f>
        <v/>
      </c>
      <c r="Q5016" t="str">
        <f>IF(OR(HLOOKUP(Q$2+$A5016,Sheet2!CC:NO,$B5016,0),HLOOKUP(Q$2+$A5016,Sheet2!CC:NO,$B5016,0)&lt;&gt;""),HLOOKUP(Q$2+$A5016,Sheet2!CC:NO,$B5016,0),"")</f>
        <v/>
      </c>
    </row>
    <row r="5017" spans="1:17" x14ac:dyDescent="0.25">
      <c r="A5017" s="64">
        <f t="shared" si="627"/>
        <v>18</v>
      </c>
      <c r="B5017" s="64">
        <f t="shared" si="628"/>
        <v>506</v>
      </c>
      <c r="C5017" s="64">
        <f t="shared" si="629"/>
        <v>4</v>
      </c>
      <c r="D5017" s="64">
        <f t="shared" si="630"/>
        <v>502</v>
      </c>
      <c r="E5017" s="64">
        <f t="shared" si="631"/>
        <v>2506</v>
      </c>
      <c r="F5017" s="64" t="str">
        <f t="shared" si="624"/>
        <v/>
      </c>
      <c r="G5017" s="64" t="str">
        <f t="shared" si="625"/>
        <v/>
      </c>
      <c r="H5017" s="64" t="str">
        <f t="shared" si="626"/>
        <v/>
      </c>
      <c r="I5017" s="80" t="str">
        <f>IFERROR(VLOOKUP(D5017,Sheet2!A:B,2,0),"")</f>
        <v/>
      </c>
      <c r="J5017" s="64" t="str">
        <f>IFERROR(IF(I5017&lt;&gt;"",VLOOKUP(I5017,Sheet2!B:C,2,0),""),"")</f>
        <v/>
      </c>
      <c r="K5017" s="64" t="str">
        <f>IFERROR( IF(I5017&lt;&gt;"", HLOOKUP(L$2+$A5017,Sheet2!BX:NK,2,0),""),"")</f>
        <v/>
      </c>
      <c r="L5017" t="str">
        <f>IF(OR(HLOOKUP(L$2+$A5017,Sheet2!BX:NK,$B5017,0),HLOOKUP(L$2+$A5017,Sheet2!BX:NK,$B5017,0)&lt;&gt;""),HLOOKUP(L$2+$A5017,Sheet2!BX:NK,$B5017,0),"")</f>
        <v/>
      </c>
      <c r="M5017" t="str">
        <f>IF(OR(HLOOKUP(M$2+$A5017,Sheet2!BY:NL,$B5017,0),HLOOKUP(M$2+$A5017,Sheet2!BY:NL,$B5017,0)&lt;&gt;""),HLOOKUP(M$2+$A5017,Sheet2!BY:NL,$B5017,0),"")</f>
        <v/>
      </c>
      <c r="N5017" t="str">
        <f>IF(OR(HLOOKUP(N$2+$A5017,Sheet2!BZ:NM,$B5017,0),HLOOKUP(N$2+$A5017,Sheet2!BZ:NM,$B5017,0)&lt;&gt;""),HLOOKUP(N$2+$A5017,Sheet2!BZ:NM,$B5017,0),"")</f>
        <v/>
      </c>
      <c r="O5017" t="str">
        <f>IF(OR(HLOOKUP(O$2+$A5017,Sheet2!CA:NN,$B5017,0),HLOOKUP(O$2+$A5017,Sheet2!CA:NN,$B5017,0)&lt;&gt;""),HLOOKUP(O$2+$A5017,Sheet2!CA:NN,$B5017,0),"")</f>
        <v/>
      </c>
      <c r="P5017" t="str">
        <f>IF(OR(HLOOKUP(P$2+$A5017,Sheet2!CB:NO,$B5017,0),HLOOKUP(P$2+$A5017,Sheet2!CB:NO,$B5017,0)&lt;&gt;""),HLOOKUP(P$2+$A5017,Sheet2!CB:NO,$B5017,0),"")</f>
        <v/>
      </c>
      <c r="Q5017" t="str">
        <f>IF(OR(HLOOKUP(Q$2+$A5017,Sheet2!CC:NO,$B5017,0),HLOOKUP(Q$2+$A5017,Sheet2!CC:NO,$B5017,0)&lt;&gt;""),HLOOKUP(Q$2+$A5017,Sheet2!CC:NO,$B5017,0),"")</f>
        <v/>
      </c>
    </row>
    <row r="5018" spans="1:17" x14ac:dyDescent="0.25">
      <c r="A5018" s="64">
        <f t="shared" si="627"/>
        <v>24</v>
      </c>
      <c r="B5018" s="64">
        <f t="shared" si="628"/>
        <v>506</v>
      </c>
      <c r="C5018" s="64">
        <f t="shared" si="629"/>
        <v>5</v>
      </c>
      <c r="D5018" s="64">
        <f t="shared" si="630"/>
        <v>502</v>
      </c>
      <c r="E5018" s="64">
        <f t="shared" si="631"/>
        <v>2506</v>
      </c>
      <c r="F5018" s="64" t="str">
        <f t="shared" si="624"/>
        <v/>
      </c>
      <c r="G5018" s="64" t="str">
        <f t="shared" si="625"/>
        <v/>
      </c>
      <c r="H5018" s="64" t="str">
        <f t="shared" si="626"/>
        <v/>
      </c>
      <c r="I5018" s="80" t="str">
        <f>IFERROR(VLOOKUP(D5018,Sheet2!A:B,2,0),"")</f>
        <v/>
      </c>
      <c r="J5018" s="64" t="str">
        <f>IFERROR(IF(I5018&lt;&gt;"",VLOOKUP(I5018,Sheet2!B:C,2,0),""),"")</f>
        <v/>
      </c>
      <c r="K5018" s="64" t="str">
        <f>IFERROR( IF(I5018&lt;&gt;"", HLOOKUP(L$2+$A5018,Sheet2!BX:NK,2,0),""),"")</f>
        <v/>
      </c>
      <c r="L5018" t="str">
        <f>IF(OR(HLOOKUP(L$2+$A5018,Sheet2!BX:NK,$B5018,0),HLOOKUP(L$2+$A5018,Sheet2!BX:NK,$B5018,0)&lt;&gt;""),HLOOKUP(L$2+$A5018,Sheet2!BX:NK,$B5018,0),"")</f>
        <v/>
      </c>
      <c r="M5018" t="str">
        <f>IF(OR(HLOOKUP(M$2+$A5018,Sheet2!BY:NL,$B5018,0),HLOOKUP(M$2+$A5018,Sheet2!BY:NL,$B5018,0)&lt;&gt;""),HLOOKUP(M$2+$A5018,Sheet2!BY:NL,$B5018,0),"")</f>
        <v/>
      </c>
      <c r="N5018" t="str">
        <f>IF(OR(HLOOKUP(N$2+$A5018,Sheet2!BZ:NM,$B5018,0),HLOOKUP(N$2+$A5018,Sheet2!BZ:NM,$B5018,0)&lt;&gt;""),HLOOKUP(N$2+$A5018,Sheet2!BZ:NM,$B5018,0),"")</f>
        <v/>
      </c>
      <c r="O5018" t="str">
        <f>IF(OR(HLOOKUP(O$2+$A5018,Sheet2!CA:NN,$B5018,0),HLOOKUP(O$2+$A5018,Sheet2!CA:NN,$B5018,0)&lt;&gt;""),HLOOKUP(O$2+$A5018,Sheet2!CA:NN,$B5018,0),"")</f>
        <v/>
      </c>
      <c r="P5018" t="str">
        <f>IF(OR(HLOOKUP(P$2+$A5018,Sheet2!CB:NO,$B5018,0),HLOOKUP(P$2+$A5018,Sheet2!CB:NO,$B5018,0)&lt;&gt;""),HLOOKUP(P$2+$A5018,Sheet2!CB:NO,$B5018,0),"")</f>
        <v/>
      </c>
      <c r="Q5018" t="str">
        <f>IF(OR(HLOOKUP(Q$2+$A5018,Sheet2!CC:NO,$B5018,0),HLOOKUP(Q$2+$A5018,Sheet2!CC:NO,$B5018,0)&lt;&gt;""),HLOOKUP(Q$2+$A5018,Sheet2!CC:NO,$B5018,0),"")</f>
        <v/>
      </c>
    </row>
    <row r="5019" spans="1:17" x14ac:dyDescent="0.25">
      <c r="A5019" s="64">
        <f t="shared" si="627"/>
        <v>30</v>
      </c>
      <c r="B5019" s="64">
        <f t="shared" si="628"/>
        <v>506</v>
      </c>
      <c r="C5019" s="64">
        <f t="shared" si="629"/>
        <v>6</v>
      </c>
      <c r="D5019" s="64">
        <f t="shared" si="630"/>
        <v>502</v>
      </c>
      <c r="E5019" s="64">
        <f t="shared" si="631"/>
        <v>2506</v>
      </c>
      <c r="F5019" s="64" t="str">
        <f t="shared" si="624"/>
        <v/>
      </c>
      <c r="G5019" s="64" t="str">
        <f t="shared" si="625"/>
        <v/>
      </c>
      <c r="H5019" s="64" t="str">
        <f t="shared" si="626"/>
        <v/>
      </c>
      <c r="I5019" s="80" t="str">
        <f>IFERROR(VLOOKUP(D5019,Sheet2!A:B,2,0),"")</f>
        <v/>
      </c>
      <c r="J5019" s="64" t="str">
        <f>IFERROR(IF(I5019&lt;&gt;"",VLOOKUP(I5019,Sheet2!B:C,2,0),""),"")</f>
        <v/>
      </c>
      <c r="K5019" s="64" t="str">
        <f>IFERROR( IF(I5019&lt;&gt;"", HLOOKUP(L$2+$A5019,Sheet2!BX:NK,2,0),""),"")</f>
        <v/>
      </c>
      <c r="L5019" t="str">
        <f>IF(OR(HLOOKUP(L$2+$A5019,Sheet2!BX:NK,$B5019,0),HLOOKUP(L$2+$A5019,Sheet2!BX:NK,$B5019,0)&lt;&gt;""),HLOOKUP(L$2+$A5019,Sheet2!BX:NK,$B5019,0),"")</f>
        <v/>
      </c>
      <c r="M5019" t="str">
        <f>IF(OR(HLOOKUP(M$2+$A5019,Sheet2!BY:NL,$B5019,0),HLOOKUP(M$2+$A5019,Sheet2!BY:NL,$B5019,0)&lt;&gt;""),HLOOKUP(M$2+$A5019,Sheet2!BY:NL,$B5019,0),"")</f>
        <v/>
      </c>
      <c r="N5019" t="str">
        <f>IF(OR(HLOOKUP(N$2+$A5019,Sheet2!BZ:NM,$B5019,0),HLOOKUP(N$2+$A5019,Sheet2!BZ:NM,$B5019,0)&lt;&gt;""),HLOOKUP(N$2+$A5019,Sheet2!BZ:NM,$B5019,0),"")</f>
        <v/>
      </c>
      <c r="O5019" t="str">
        <f>IF(OR(HLOOKUP(O$2+$A5019,Sheet2!CA:NN,$B5019,0),HLOOKUP(O$2+$A5019,Sheet2!CA:NN,$B5019,0)&lt;&gt;""),HLOOKUP(O$2+$A5019,Sheet2!CA:NN,$B5019,0),"")</f>
        <v/>
      </c>
      <c r="P5019" t="str">
        <f>IF(OR(HLOOKUP(P$2+$A5019,Sheet2!CB:NO,$B5019,0),HLOOKUP(P$2+$A5019,Sheet2!CB:NO,$B5019,0)&lt;&gt;""),HLOOKUP(P$2+$A5019,Sheet2!CB:NO,$B5019,0),"")</f>
        <v/>
      </c>
      <c r="Q5019" t="str">
        <f>IF(OR(HLOOKUP(Q$2+$A5019,Sheet2!CC:NO,$B5019,0),HLOOKUP(Q$2+$A5019,Sheet2!CC:NO,$B5019,0)&lt;&gt;""),HLOOKUP(Q$2+$A5019,Sheet2!CC:NO,$B5019,0),"")</f>
        <v/>
      </c>
    </row>
    <row r="5020" spans="1:17" x14ac:dyDescent="0.25">
      <c r="A5020" s="64">
        <f t="shared" si="627"/>
        <v>36</v>
      </c>
      <c r="B5020" s="64">
        <f t="shared" si="628"/>
        <v>506</v>
      </c>
      <c r="C5020" s="64">
        <f t="shared" si="629"/>
        <v>7</v>
      </c>
      <c r="D5020" s="64">
        <f t="shared" si="630"/>
        <v>502</v>
      </c>
      <c r="E5020" s="64">
        <f t="shared" si="631"/>
        <v>2506</v>
      </c>
      <c r="F5020" s="64" t="str">
        <f t="shared" si="624"/>
        <v/>
      </c>
      <c r="G5020" s="64" t="str">
        <f t="shared" si="625"/>
        <v/>
      </c>
      <c r="H5020" s="64" t="str">
        <f t="shared" si="626"/>
        <v/>
      </c>
      <c r="I5020" s="80" t="str">
        <f>IFERROR(VLOOKUP(D5020,Sheet2!A:B,2,0),"")</f>
        <v/>
      </c>
      <c r="J5020" s="64" t="str">
        <f>IFERROR(IF(I5020&lt;&gt;"",VLOOKUP(I5020,Sheet2!B:C,2,0),""),"")</f>
        <v/>
      </c>
      <c r="K5020" s="64" t="str">
        <f>IFERROR( IF(I5020&lt;&gt;"", HLOOKUP(L$2+$A5020,Sheet2!BX:NK,2,0),""),"")</f>
        <v/>
      </c>
      <c r="L5020" t="str">
        <f>IF(OR(HLOOKUP(L$2+$A5020,Sheet2!BX:NK,$B5020,0),HLOOKUP(L$2+$A5020,Sheet2!BX:NK,$B5020,0)&lt;&gt;""),HLOOKUP(L$2+$A5020,Sheet2!BX:NK,$B5020,0),"")</f>
        <v/>
      </c>
      <c r="M5020" t="str">
        <f>IF(OR(HLOOKUP(M$2+$A5020,Sheet2!BY:NL,$B5020,0),HLOOKUP(M$2+$A5020,Sheet2!BY:NL,$B5020,0)&lt;&gt;""),HLOOKUP(M$2+$A5020,Sheet2!BY:NL,$B5020,0),"")</f>
        <v/>
      </c>
      <c r="N5020" t="str">
        <f>IF(OR(HLOOKUP(N$2+$A5020,Sheet2!BZ:NM,$B5020,0),HLOOKUP(N$2+$A5020,Sheet2!BZ:NM,$B5020,0)&lt;&gt;""),HLOOKUP(N$2+$A5020,Sheet2!BZ:NM,$B5020,0),"")</f>
        <v/>
      </c>
      <c r="O5020" t="str">
        <f>IF(OR(HLOOKUP(O$2+$A5020,Sheet2!CA:NN,$B5020,0),HLOOKUP(O$2+$A5020,Sheet2!CA:NN,$B5020,0)&lt;&gt;""),HLOOKUP(O$2+$A5020,Sheet2!CA:NN,$B5020,0),"")</f>
        <v/>
      </c>
      <c r="P5020" t="str">
        <f>IF(OR(HLOOKUP(P$2+$A5020,Sheet2!CB:NO,$B5020,0),HLOOKUP(P$2+$A5020,Sheet2!CB:NO,$B5020,0)&lt;&gt;""),HLOOKUP(P$2+$A5020,Sheet2!CB:NO,$B5020,0),"")</f>
        <v/>
      </c>
      <c r="Q5020" t="str">
        <f>IF(OR(HLOOKUP(Q$2+$A5020,Sheet2!CC:NO,$B5020,0),HLOOKUP(Q$2+$A5020,Sheet2!CC:NO,$B5020,0)&lt;&gt;""),HLOOKUP(Q$2+$A5020,Sheet2!CC:NO,$B5020,0),"")</f>
        <v/>
      </c>
    </row>
    <row r="5021" spans="1:17" x14ac:dyDescent="0.25">
      <c r="A5021" s="64">
        <f t="shared" si="627"/>
        <v>42</v>
      </c>
      <c r="B5021" s="64">
        <f t="shared" si="628"/>
        <v>506</v>
      </c>
      <c r="C5021" s="64">
        <f t="shared" si="629"/>
        <v>8</v>
      </c>
      <c r="D5021" s="64">
        <f t="shared" si="630"/>
        <v>502</v>
      </c>
      <c r="E5021" s="64">
        <f t="shared" si="631"/>
        <v>2506</v>
      </c>
      <c r="F5021" s="64" t="str">
        <f t="shared" si="624"/>
        <v/>
      </c>
      <c r="G5021" s="64" t="str">
        <f t="shared" si="625"/>
        <v/>
      </c>
      <c r="H5021" s="64" t="str">
        <f t="shared" si="626"/>
        <v/>
      </c>
      <c r="I5021" s="80" t="str">
        <f>IFERROR(VLOOKUP(D5021,Sheet2!A:B,2,0),"")</f>
        <v/>
      </c>
      <c r="J5021" s="64" t="str">
        <f>IFERROR(IF(I5021&lt;&gt;"",VLOOKUP(I5021,Sheet2!B:C,2,0),""),"")</f>
        <v/>
      </c>
      <c r="K5021" s="64" t="str">
        <f>IFERROR( IF(I5021&lt;&gt;"", HLOOKUP(L$2+$A5021,Sheet2!BX:NK,2,0),""),"")</f>
        <v/>
      </c>
      <c r="L5021" t="str">
        <f>IF(OR(HLOOKUP(L$2+$A5021,Sheet2!BX:NK,$B5021,0),HLOOKUP(L$2+$A5021,Sheet2!BX:NK,$B5021,0)&lt;&gt;""),HLOOKUP(L$2+$A5021,Sheet2!BX:NK,$B5021,0),"")</f>
        <v/>
      </c>
      <c r="M5021" t="str">
        <f>IF(OR(HLOOKUP(M$2+$A5021,Sheet2!BY:NL,$B5021,0),HLOOKUP(M$2+$A5021,Sheet2!BY:NL,$B5021,0)&lt;&gt;""),HLOOKUP(M$2+$A5021,Sheet2!BY:NL,$B5021,0),"")</f>
        <v/>
      </c>
      <c r="N5021" t="str">
        <f>IF(OR(HLOOKUP(N$2+$A5021,Sheet2!BZ:NM,$B5021,0),HLOOKUP(N$2+$A5021,Sheet2!BZ:NM,$B5021,0)&lt;&gt;""),HLOOKUP(N$2+$A5021,Sheet2!BZ:NM,$B5021,0),"")</f>
        <v/>
      </c>
      <c r="O5021" t="str">
        <f>IF(OR(HLOOKUP(O$2+$A5021,Sheet2!CA:NN,$B5021,0),HLOOKUP(O$2+$A5021,Sheet2!CA:NN,$B5021,0)&lt;&gt;""),HLOOKUP(O$2+$A5021,Sheet2!CA:NN,$B5021,0),"")</f>
        <v/>
      </c>
      <c r="P5021" t="str">
        <f>IF(OR(HLOOKUP(P$2+$A5021,Sheet2!CB:NO,$B5021,0),HLOOKUP(P$2+$A5021,Sheet2!CB:NO,$B5021,0)&lt;&gt;""),HLOOKUP(P$2+$A5021,Sheet2!CB:NO,$B5021,0),"")</f>
        <v/>
      </c>
      <c r="Q5021" t="str">
        <f>IF(OR(HLOOKUP(Q$2+$A5021,Sheet2!CC:NO,$B5021,0),HLOOKUP(Q$2+$A5021,Sheet2!CC:NO,$B5021,0)&lt;&gt;""),HLOOKUP(Q$2+$A5021,Sheet2!CC:NO,$B5021,0),"")</f>
        <v/>
      </c>
    </row>
    <row r="5022" spans="1:17" x14ac:dyDescent="0.25">
      <c r="A5022" s="64">
        <f t="shared" si="627"/>
        <v>48</v>
      </c>
      <c r="B5022" s="64">
        <f t="shared" si="628"/>
        <v>506</v>
      </c>
      <c r="C5022" s="64">
        <f t="shared" si="629"/>
        <v>9</v>
      </c>
      <c r="D5022" s="64">
        <f t="shared" si="630"/>
        <v>502</v>
      </c>
      <c r="E5022" s="64">
        <f t="shared" si="631"/>
        <v>2506</v>
      </c>
      <c r="F5022" s="64" t="str">
        <f t="shared" si="624"/>
        <v/>
      </c>
      <c r="G5022" s="64" t="str">
        <f t="shared" si="625"/>
        <v/>
      </c>
      <c r="H5022" s="64" t="str">
        <f t="shared" si="626"/>
        <v/>
      </c>
      <c r="I5022" s="80" t="str">
        <f>IFERROR(VLOOKUP(D5022,Sheet2!A:B,2,0),"")</f>
        <v/>
      </c>
      <c r="J5022" s="64" t="str">
        <f>IFERROR(IF(I5022&lt;&gt;"",VLOOKUP(I5022,Sheet2!B:C,2,0),""),"")</f>
        <v/>
      </c>
      <c r="K5022" s="64" t="str">
        <f>IFERROR( IF(I5022&lt;&gt;"", HLOOKUP(L$2+$A5022,Sheet2!BX:NK,2,0),""),"")</f>
        <v/>
      </c>
      <c r="L5022" t="str">
        <f>IF(OR(HLOOKUP(L$2+$A5022,Sheet2!BX:NK,$B5022,0),HLOOKUP(L$2+$A5022,Sheet2!BX:NK,$B5022,0)&lt;&gt;""),HLOOKUP(L$2+$A5022,Sheet2!BX:NK,$B5022,0),"")</f>
        <v/>
      </c>
      <c r="M5022" t="str">
        <f>IF(OR(HLOOKUP(M$2+$A5022,Sheet2!BY:NL,$B5022,0),HLOOKUP(M$2+$A5022,Sheet2!BY:NL,$B5022,0)&lt;&gt;""),HLOOKUP(M$2+$A5022,Sheet2!BY:NL,$B5022,0),"")</f>
        <v/>
      </c>
      <c r="N5022" t="str">
        <f>IF(OR(HLOOKUP(N$2+$A5022,Sheet2!BZ:NM,$B5022,0),HLOOKUP(N$2+$A5022,Sheet2!BZ:NM,$B5022,0)&lt;&gt;""),HLOOKUP(N$2+$A5022,Sheet2!BZ:NM,$B5022,0),"")</f>
        <v/>
      </c>
      <c r="O5022" t="str">
        <f>IF(OR(HLOOKUP(O$2+$A5022,Sheet2!CA:NN,$B5022,0),HLOOKUP(O$2+$A5022,Sheet2!CA:NN,$B5022,0)&lt;&gt;""),HLOOKUP(O$2+$A5022,Sheet2!CA:NN,$B5022,0),"")</f>
        <v/>
      </c>
      <c r="P5022" t="str">
        <f>IF(OR(HLOOKUP(P$2+$A5022,Sheet2!CB:NO,$B5022,0),HLOOKUP(P$2+$A5022,Sheet2!CB:NO,$B5022,0)&lt;&gt;""),HLOOKUP(P$2+$A5022,Sheet2!CB:NO,$B5022,0),"")</f>
        <v/>
      </c>
      <c r="Q5022" t="str">
        <f>IF(OR(HLOOKUP(Q$2+$A5022,Sheet2!CC:NO,$B5022,0),HLOOKUP(Q$2+$A5022,Sheet2!CC:NO,$B5022,0)&lt;&gt;""),HLOOKUP(Q$2+$A5022,Sheet2!CC:NO,$B5022,0),"")</f>
        <v/>
      </c>
    </row>
    <row r="5023" spans="1:17" x14ac:dyDescent="0.25">
      <c r="A5023" s="64">
        <f t="shared" si="627"/>
        <v>54</v>
      </c>
      <c r="B5023" s="64">
        <f t="shared" si="628"/>
        <v>506</v>
      </c>
      <c r="C5023" s="64">
        <f t="shared" si="629"/>
        <v>10</v>
      </c>
      <c r="D5023" s="64">
        <f t="shared" si="630"/>
        <v>502</v>
      </c>
      <c r="E5023" s="64">
        <f t="shared" si="631"/>
        <v>2506</v>
      </c>
      <c r="F5023" s="64" t="str">
        <f t="shared" si="624"/>
        <v/>
      </c>
      <c r="G5023" s="64" t="str">
        <f t="shared" si="625"/>
        <v/>
      </c>
      <c r="H5023" s="64" t="str">
        <f t="shared" si="626"/>
        <v/>
      </c>
      <c r="I5023" s="80" t="str">
        <f>IFERROR(VLOOKUP(D5023,Sheet2!A:B,2,0),"")</f>
        <v/>
      </c>
      <c r="J5023" s="64" t="str">
        <f>IFERROR(IF(I5023&lt;&gt;"",VLOOKUP(I5023,Sheet2!B:C,2,0),""),"")</f>
        <v/>
      </c>
      <c r="K5023" s="64" t="str">
        <f>IFERROR( IF(I5023&lt;&gt;"", HLOOKUP(L$2+$A5023,Sheet2!BX:NK,2,0),""),"")</f>
        <v/>
      </c>
      <c r="L5023" t="str">
        <f>IF(OR(HLOOKUP(L$2+$A5023,Sheet2!BX:NK,$B5023,0),HLOOKUP(L$2+$A5023,Sheet2!BX:NK,$B5023,0)&lt;&gt;""),HLOOKUP(L$2+$A5023,Sheet2!BX:NK,$B5023,0),"")</f>
        <v/>
      </c>
      <c r="M5023" t="str">
        <f>IF(OR(HLOOKUP(M$2+$A5023,Sheet2!BY:NL,$B5023,0),HLOOKUP(M$2+$A5023,Sheet2!BY:NL,$B5023,0)&lt;&gt;""),HLOOKUP(M$2+$A5023,Sheet2!BY:NL,$B5023,0),"")</f>
        <v/>
      </c>
      <c r="N5023" t="str">
        <f>IF(OR(HLOOKUP(N$2+$A5023,Sheet2!BZ:NM,$B5023,0),HLOOKUP(N$2+$A5023,Sheet2!BZ:NM,$B5023,0)&lt;&gt;""),HLOOKUP(N$2+$A5023,Sheet2!BZ:NM,$B5023,0),"")</f>
        <v/>
      </c>
      <c r="O5023" t="str">
        <f>IF(OR(HLOOKUP(O$2+$A5023,Sheet2!CA:NN,$B5023,0),HLOOKUP(O$2+$A5023,Sheet2!CA:NN,$B5023,0)&lt;&gt;""),HLOOKUP(O$2+$A5023,Sheet2!CA:NN,$B5023,0),"")</f>
        <v/>
      </c>
      <c r="P5023" t="str">
        <f>IF(OR(HLOOKUP(P$2+$A5023,Sheet2!CB:NO,$B5023,0),HLOOKUP(P$2+$A5023,Sheet2!CB:NO,$B5023,0)&lt;&gt;""),HLOOKUP(P$2+$A5023,Sheet2!CB:NO,$B5023,0),"")</f>
        <v/>
      </c>
      <c r="Q5023" t="str">
        <f>IF(OR(HLOOKUP(Q$2+$A5023,Sheet2!CC:NO,$B5023,0),HLOOKUP(Q$2+$A5023,Sheet2!CC:NO,$B5023,0)&lt;&gt;""),HLOOKUP(Q$2+$A5023,Sheet2!CC:NO,$B5023,0),"")</f>
        <v/>
      </c>
    </row>
    <row r="5024" spans="1:17" x14ac:dyDescent="0.25">
      <c r="A5024" s="64">
        <f t="shared" si="627"/>
        <v>0</v>
      </c>
      <c r="B5024" s="64">
        <f t="shared" si="628"/>
        <v>507</v>
      </c>
      <c r="C5024" s="64">
        <f t="shared" si="629"/>
        <v>1</v>
      </c>
      <c r="D5024" s="64">
        <f t="shared" si="630"/>
        <v>503</v>
      </c>
      <c r="E5024" s="64">
        <f t="shared" si="631"/>
        <v>2511</v>
      </c>
      <c r="F5024" s="64" t="str">
        <f t="shared" si="624"/>
        <v/>
      </c>
      <c r="G5024" s="64" t="str">
        <f t="shared" si="625"/>
        <v/>
      </c>
      <c r="H5024" s="64" t="str">
        <f t="shared" si="626"/>
        <v/>
      </c>
      <c r="I5024" s="80" t="str">
        <f>IFERROR(VLOOKUP(D5024,Sheet2!A:B,2,0),"")</f>
        <v/>
      </c>
      <c r="J5024" s="64" t="str">
        <f>IFERROR(IF(I5024&lt;&gt;"",VLOOKUP(I5024,Sheet2!B:C,2,0),""),"")</f>
        <v/>
      </c>
      <c r="K5024" s="64" t="str">
        <f>IFERROR( IF(I5024&lt;&gt;"", HLOOKUP(L$2+$A5024,Sheet2!BX:NK,2,0),""),"")</f>
        <v/>
      </c>
      <c r="L5024" t="str">
        <f>IF(OR(HLOOKUP(L$2+$A5024,Sheet2!BX:NK,$B5024,0),HLOOKUP(L$2+$A5024,Sheet2!BX:NK,$B5024,0)&lt;&gt;""),HLOOKUP(L$2+$A5024,Sheet2!BX:NK,$B5024,0),"")</f>
        <v/>
      </c>
      <c r="M5024" t="str">
        <f>IF(OR(HLOOKUP(M$2+$A5024,Sheet2!BY:NL,$B5024,0),HLOOKUP(M$2+$A5024,Sheet2!BY:NL,$B5024,0)&lt;&gt;""),HLOOKUP(M$2+$A5024,Sheet2!BY:NL,$B5024,0),"")</f>
        <v/>
      </c>
      <c r="N5024" t="str">
        <f>IF(OR(HLOOKUP(N$2+$A5024,Sheet2!BZ:NM,$B5024,0),HLOOKUP(N$2+$A5024,Sheet2!BZ:NM,$B5024,0)&lt;&gt;""),HLOOKUP(N$2+$A5024,Sheet2!BZ:NM,$B5024,0),"")</f>
        <v/>
      </c>
      <c r="O5024" t="str">
        <f>IF(OR(HLOOKUP(O$2+$A5024,Sheet2!CA:NN,$B5024,0),HLOOKUP(O$2+$A5024,Sheet2!CA:NN,$B5024,0)&lt;&gt;""),HLOOKUP(O$2+$A5024,Sheet2!CA:NN,$B5024,0),"")</f>
        <v/>
      </c>
      <c r="P5024" t="str">
        <f>IF(OR(HLOOKUP(P$2+$A5024,Sheet2!CB:NO,$B5024,0),HLOOKUP(P$2+$A5024,Sheet2!CB:NO,$B5024,0)&lt;&gt;""),HLOOKUP(P$2+$A5024,Sheet2!CB:NO,$B5024,0),"")</f>
        <v/>
      </c>
      <c r="Q5024" t="str">
        <f>IF(OR(HLOOKUP(Q$2+$A5024,Sheet2!CC:NO,$B5024,0),HLOOKUP(Q$2+$A5024,Sheet2!CC:NO,$B5024,0)&lt;&gt;""),HLOOKUP(Q$2+$A5024,Sheet2!CC:NO,$B5024,0),"")</f>
        <v/>
      </c>
    </row>
    <row r="5025" spans="1:17" x14ac:dyDescent="0.25">
      <c r="A5025" s="64">
        <f t="shared" si="627"/>
        <v>6</v>
      </c>
      <c r="B5025" s="64">
        <f t="shared" si="628"/>
        <v>507</v>
      </c>
      <c r="C5025" s="64">
        <f t="shared" si="629"/>
        <v>2</v>
      </c>
      <c r="D5025" s="64">
        <f t="shared" si="630"/>
        <v>503</v>
      </c>
      <c r="E5025" s="64">
        <f t="shared" si="631"/>
        <v>2511</v>
      </c>
      <c r="F5025" s="64" t="str">
        <f t="shared" si="624"/>
        <v/>
      </c>
      <c r="G5025" s="64" t="str">
        <f t="shared" si="625"/>
        <v/>
      </c>
      <c r="H5025" s="64" t="str">
        <f t="shared" si="626"/>
        <v/>
      </c>
      <c r="I5025" s="80" t="str">
        <f>IFERROR(VLOOKUP(D5025,Sheet2!A:B,2,0),"")</f>
        <v/>
      </c>
      <c r="J5025" s="64" t="str">
        <f>IFERROR(IF(I5025&lt;&gt;"",VLOOKUP(I5025,Sheet2!B:C,2,0),""),"")</f>
        <v/>
      </c>
      <c r="K5025" s="64" t="str">
        <f>IFERROR( IF(I5025&lt;&gt;"", HLOOKUP(L$2+$A5025,Sheet2!BX:NK,2,0),""),"")</f>
        <v/>
      </c>
      <c r="L5025" t="str">
        <f>IF(OR(HLOOKUP(L$2+$A5025,Sheet2!BX:NK,$B5025,0),HLOOKUP(L$2+$A5025,Sheet2!BX:NK,$B5025,0)&lt;&gt;""),HLOOKUP(L$2+$A5025,Sheet2!BX:NK,$B5025,0),"")</f>
        <v/>
      </c>
      <c r="M5025" t="str">
        <f>IF(OR(HLOOKUP(M$2+$A5025,Sheet2!BY:NL,$B5025,0),HLOOKUP(M$2+$A5025,Sheet2!BY:NL,$B5025,0)&lt;&gt;""),HLOOKUP(M$2+$A5025,Sheet2!BY:NL,$B5025,0),"")</f>
        <v/>
      </c>
      <c r="N5025" t="str">
        <f>IF(OR(HLOOKUP(N$2+$A5025,Sheet2!BZ:NM,$B5025,0),HLOOKUP(N$2+$A5025,Sheet2!BZ:NM,$B5025,0)&lt;&gt;""),HLOOKUP(N$2+$A5025,Sheet2!BZ:NM,$B5025,0),"")</f>
        <v/>
      </c>
      <c r="O5025" t="str">
        <f>IF(OR(HLOOKUP(O$2+$A5025,Sheet2!CA:NN,$B5025,0),HLOOKUP(O$2+$A5025,Sheet2!CA:NN,$B5025,0)&lt;&gt;""),HLOOKUP(O$2+$A5025,Sheet2!CA:NN,$B5025,0),"")</f>
        <v/>
      </c>
      <c r="P5025" t="str">
        <f>IF(OR(HLOOKUP(P$2+$A5025,Sheet2!CB:NO,$B5025,0),HLOOKUP(P$2+$A5025,Sheet2!CB:NO,$B5025,0)&lt;&gt;""),HLOOKUP(P$2+$A5025,Sheet2!CB:NO,$B5025,0),"")</f>
        <v/>
      </c>
      <c r="Q5025" t="str">
        <f>IF(OR(HLOOKUP(Q$2+$A5025,Sheet2!CC:NO,$B5025,0),HLOOKUP(Q$2+$A5025,Sheet2!CC:NO,$B5025,0)&lt;&gt;""),HLOOKUP(Q$2+$A5025,Sheet2!CC:NO,$B5025,0),"")</f>
        <v/>
      </c>
    </row>
    <row r="5026" spans="1:17" x14ac:dyDescent="0.25">
      <c r="A5026" s="64">
        <f t="shared" si="627"/>
        <v>12</v>
      </c>
      <c r="B5026" s="64">
        <f t="shared" si="628"/>
        <v>507</v>
      </c>
      <c r="C5026" s="64">
        <f t="shared" si="629"/>
        <v>3</v>
      </c>
      <c r="D5026" s="64">
        <f t="shared" si="630"/>
        <v>503</v>
      </c>
      <c r="E5026" s="64">
        <f t="shared" si="631"/>
        <v>2511</v>
      </c>
      <c r="F5026" s="64" t="str">
        <f t="shared" si="624"/>
        <v/>
      </c>
      <c r="G5026" s="64" t="str">
        <f t="shared" si="625"/>
        <v/>
      </c>
      <c r="H5026" s="64" t="str">
        <f t="shared" si="626"/>
        <v/>
      </c>
      <c r="I5026" s="80" t="str">
        <f>IFERROR(VLOOKUP(D5026,Sheet2!A:B,2,0),"")</f>
        <v/>
      </c>
      <c r="J5026" s="64" t="str">
        <f>IFERROR(IF(I5026&lt;&gt;"",VLOOKUP(I5026,Sheet2!B:C,2,0),""),"")</f>
        <v/>
      </c>
      <c r="K5026" s="64" t="str">
        <f>IFERROR( IF(I5026&lt;&gt;"", HLOOKUP(L$2+$A5026,Sheet2!BX:NK,2,0),""),"")</f>
        <v/>
      </c>
      <c r="L5026" t="str">
        <f>IF(OR(HLOOKUP(L$2+$A5026,Sheet2!BX:NK,$B5026,0),HLOOKUP(L$2+$A5026,Sheet2!BX:NK,$B5026,0)&lt;&gt;""),HLOOKUP(L$2+$A5026,Sheet2!BX:NK,$B5026,0),"")</f>
        <v/>
      </c>
      <c r="M5026" t="str">
        <f>IF(OR(HLOOKUP(M$2+$A5026,Sheet2!BY:NL,$B5026,0),HLOOKUP(M$2+$A5026,Sheet2!BY:NL,$B5026,0)&lt;&gt;""),HLOOKUP(M$2+$A5026,Sheet2!BY:NL,$B5026,0),"")</f>
        <v/>
      </c>
      <c r="N5026" t="str">
        <f>IF(OR(HLOOKUP(N$2+$A5026,Sheet2!BZ:NM,$B5026,0),HLOOKUP(N$2+$A5026,Sheet2!BZ:NM,$B5026,0)&lt;&gt;""),HLOOKUP(N$2+$A5026,Sheet2!BZ:NM,$B5026,0),"")</f>
        <v/>
      </c>
      <c r="O5026" t="str">
        <f>IF(OR(HLOOKUP(O$2+$A5026,Sheet2!CA:NN,$B5026,0),HLOOKUP(O$2+$A5026,Sheet2!CA:NN,$B5026,0)&lt;&gt;""),HLOOKUP(O$2+$A5026,Sheet2!CA:NN,$B5026,0),"")</f>
        <v/>
      </c>
      <c r="P5026" t="str">
        <f>IF(OR(HLOOKUP(P$2+$A5026,Sheet2!CB:NO,$B5026,0),HLOOKUP(P$2+$A5026,Sheet2!CB:NO,$B5026,0)&lt;&gt;""),HLOOKUP(P$2+$A5026,Sheet2!CB:NO,$B5026,0),"")</f>
        <v/>
      </c>
      <c r="Q5026" t="str">
        <f>IF(OR(HLOOKUP(Q$2+$A5026,Sheet2!CC:NO,$B5026,0),HLOOKUP(Q$2+$A5026,Sheet2!CC:NO,$B5026,0)&lt;&gt;""),HLOOKUP(Q$2+$A5026,Sheet2!CC:NO,$B5026,0),"")</f>
        <v/>
      </c>
    </row>
    <row r="5027" spans="1:17" x14ac:dyDescent="0.25">
      <c r="A5027" s="64">
        <f t="shared" si="627"/>
        <v>18</v>
      </c>
      <c r="B5027" s="64">
        <f t="shared" si="628"/>
        <v>507</v>
      </c>
      <c r="C5027" s="64">
        <f t="shared" si="629"/>
        <v>4</v>
      </c>
      <c r="D5027" s="64">
        <f t="shared" si="630"/>
        <v>503</v>
      </c>
      <c r="E5027" s="64">
        <f t="shared" si="631"/>
        <v>2511</v>
      </c>
      <c r="F5027" s="64" t="str">
        <f t="shared" si="624"/>
        <v/>
      </c>
      <c r="G5027" s="64" t="str">
        <f t="shared" si="625"/>
        <v/>
      </c>
      <c r="H5027" s="64" t="str">
        <f t="shared" si="626"/>
        <v/>
      </c>
      <c r="I5027" s="80" t="str">
        <f>IFERROR(VLOOKUP(D5027,Sheet2!A:B,2,0),"")</f>
        <v/>
      </c>
      <c r="J5027" s="64" t="str">
        <f>IFERROR(IF(I5027&lt;&gt;"",VLOOKUP(I5027,Sheet2!B:C,2,0),""),"")</f>
        <v/>
      </c>
      <c r="K5027" s="64" t="str">
        <f>IFERROR( IF(I5027&lt;&gt;"", HLOOKUP(L$2+$A5027,Sheet2!BX:NK,2,0),""),"")</f>
        <v/>
      </c>
      <c r="L5027" t="str">
        <f>IF(OR(HLOOKUP(L$2+$A5027,Sheet2!BX:NK,$B5027,0),HLOOKUP(L$2+$A5027,Sheet2!BX:NK,$B5027,0)&lt;&gt;""),HLOOKUP(L$2+$A5027,Sheet2!BX:NK,$B5027,0),"")</f>
        <v/>
      </c>
      <c r="M5027" t="str">
        <f>IF(OR(HLOOKUP(M$2+$A5027,Sheet2!BY:NL,$B5027,0),HLOOKUP(M$2+$A5027,Sheet2!BY:NL,$B5027,0)&lt;&gt;""),HLOOKUP(M$2+$A5027,Sheet2!BY:NL,$B5027,0),"")</f>
        <v/>
      </c>
      <c r="N5027" t="str">
        <f>IF(OR(HLOOKUP(N$2+$A5027,Sheet2!BZ:NM,$B5027,0),HLOOKUP(N$2+$A5027,Sheet2!BZ:NM,$B5027,0)&lt;&gt;""),HLOOKUP(N$2+$A5027,Sheet2!BZ:NM,$B5027,0),"")</f>
        <v/>
      </c>
      <c r="O5027" t="str">
        <f>IF(OR(HLOOKUP(O$2+$A5027,Sheet2!CA:NN,$B5027,0),HLOOKUP(O$2+$A5027,Sheet2!CA:NN,$B5027,0)&lt;&gt;""),HLOOKUP(O$2+$A5027,Sheet2!CA:NN,$B5027,0),"")</f>
        <v/>
      </c>
      <c r="P5027" t="str">
        <f>IF(OR(HLOOKUP(P$2+$A5027,Sheet2!CB:NO,$B5027,0),HLOOKUP(P$2+$A5027,Sheet2!CB:NO,$B5027,0)&lt;&gt;""),HLOOKUP(P$2+$A5027,Sheet2!CB:NO,$B5027,0),"")</f>
        <v/>
      </c>
      <c r="Q5027" t="str">
        <f>IF(OR(HLOOKUP(Q$2+$A5027,Sheet2!CC:NO,$B5027,0),HLOOKUP(Q$2+$A5027,Sheet2!CC:NO,$B5027,0)&lt;&gt;""),HLOOKUP(Q$2+$A5027,Sheet2!CC:NO,$B5027,0),"")</f>
        <v/>
      </c>
    </row>
    <row r="5028" spans="1:17" x14ac:dyDescent="0.25">
      <c r="A5028" s="64">
        <f t="shared" si="627"/>
        <v>24</v>
      </c>
      <c r="B5028" s="64">
        <f t="shared" si="628"/>
        <v>507</v>
      </c>
      <c r="C5028" s="64">
        <f t="shared" si="629"/>
        <v>5</v>
      </c>
      <c r="D5028" s="64">
        <f t="shared" si="630"/>
        <v>503</v>
      </c>
      <c r="E5028" s="64">
        <f t="shared" si="631"/>
        <v>2511</v>
      </c>
      <c r="F5028" s="64" t="str">
        <f t="shared" si="624"/>
        <v/>
      </c>
      <c r="G5028" s="64" t="str">
        <f t="shared" si="625"/>
        <v/>
      </c>
      <c r="H5028" s="64" t="str">
        <f t="shared" si="626"/>
        <v/>
      </c>
      <c r="I5028" s="80" t="str">
        <f>IFERROR(VLOOKUP(D5028,Sheet2!A:B,2,0),"")</f>
        <v/>
      </c>
      <c r="J5028" s="64" t="str">
        <f>IFERROR(IF(I5028&lt;&gt;"",VLOOKUP(I5028,Sheet2!B:C,2,0),""),"")</f>
        <v/>
      </c>
      <c r="K5028" s="64" t="str">
        <f>IFERROR( IF(I5028&lt;&gt;"", HLOOKUP(L$2+$A5028,Sheet2!BX:NK,2,0),""),"")</f>
        <v/>
      </c>
      <c r="L5028" t="str">
        <f>IF(OR(HLOOKUP(L$2+$A5028,Sheet2!BX:NK,$B5028,0),HLOOKUP(L$2+$A5028,Sheet2!BX:NK,$B5028,0)&lt;&gt;""),HLOOKUP(L$2+$A5028,Sheet2!BX:NK,$B5028,0),"")</f>
        <v/>
      </c>
      <c r="M5028" t="str">
        <f>IF(OR(HLOOKUP(M$2+$A5028,Sheet2!BY:NL,$B5028,0),HLOOKUP(M$2+$A5028,Sheet2!BY:NL,$B5028,0)&lt;&gt;""),HLOOKUP(M$2+$A5028,Sheet2!BY:NL,$B5028,0),"")</f>
        <v/>
      </c>
      <c r="N5028" t="str">
        <f>IF(OR(HLOOKUP(N$2+$A5028,Sheet2!BZ:NM,$B5028,0),HLOOKUP(N$2+$A5028,Sheet2!BZ:NM,$B5028,0)&lt;&gt;""),HLOOKUP(N$2+$A5028,Sheet2!BZ:NM,$B5028,0),"")</f>
        <v/>
      </c>
      <c r="O5028" t="str">
        <f>IF(OR(HLOOKUP(O$2+$A5028,Sheet2!CA:NN,$B5028,0),HLOOKUP(O$2+$A5028,Sheet2!CA:NN,$B5028,0)&lt;&gt;""),HLOOKUP(O$2+$A5028,Sheet2!CA:NN,$B5028,0),"")</f>
        <v/>
      </c>
      <c r="P5028" t="str">
        <f>IF(OR(HLOOKUP(P$2+$A5028,Sheet2!CB:NO,$B5028,0),HLOOKUP(P$2+$A5028,Sheet2!CB:NO,$B5028,0)&lt;&gt;""),HLOOKUP(P$2+$A5028,Sheet2!CB:NO,$B5028,0),"")</f>
        <v/>
      </c>
      <c r="Q5028" t="str">
        <f>IF(OR(HLOOKUP(Q$2+$A5028,Sheet2!CC:NO,$B5028,0),HLOOKUP(Q$2+$A5028,Sheet2!CC:NO,$B5028,0)&lt;&gt;""),HLOOKUP(Q$2+$A5028,Sheet2!CC:NO,$B5028,0),"")</f>
        <v/>
      </c>
    </row>
    <row r="5029" spans="1:17" x14ac:dyDescent="0.25">
      <c r="A5029" s="64">
        <f t="shared" si="627"/>
        <v>30</v>
      </c>
      <c r="B5029" s="64">
        <f t="shared" si="628"/>
        <v>507</v>
      </c>
      <c r="C5029" s="64">
        <f t="shared" si="629"/>
        <v>6</v>
      </c>
      <c r="D5029" s="64">
        <f t="shared" si="630"/>
        <v>503</v>
      </c>
      <c r="E5029" s="64">
        <f t="shared" si="631"/>
        <v>2511</v>
      </c>
      <c r="F5029" s="64" t="str">
        <f t="shared" si="624"/>
        <v/>
      </c>
      <c r="G5029" s="64" t="str">
        <f t="shared" si="625"/>
        <v/>
      </c>
      <c r="H5029" s="64" t="str">
        <f t="shared" si="626"/>
        <v/>
      </c>
      <c r="I5029" s="80" t="str">
        <f>IFERROR(VLOOKUP(D5029,Sheet2!A:B,2,0),"")</f>
        <v/>
      </c>
      <c r="J5029" s="64" t="str">
        <f>IFERROR(IF(I5029&lt;&gt;"",VLOOKUP(I5029,Sheet2!B:C,2,0),""),"")</f>
        <v/>
      </c>
      <c r="K5029" s="64" t="str">
        <f>IFERROR( IF(I5029&lt;&gt;"", HLOOKUP(L$2+$A5029,Sheet2!BX:NK,2,0),""),"")</f>
        <v/>
      </c>
      <c r="L5029" t="str">
        <f>IF(OR(HLOOKUP(L$2+$A5029,Sheet2!BX:NK,$B5029,0),HLOOKUP(L$2+$A5029,Sheet2!BX:NK,$B5029,0)&lt;&gt;""),HLOOKUP(L$2+$A5029,Sheet2!BX:NK,$B5029,0),"")</f>
        <v/>
      </c>
      <c r="M5029" t="str">
        <f>IF(OR(HLOOKUP(M$2+$A5029,Sheet2!BY:NL,$B5029,0),HLOOKUP(M$2+$A5029,Sheet2!BY:NL,$B5029,0)&lt;&gt;""),HLOOKUP(M$2+$A5029,Sheet2!BY:NL,$B5029,0),"")</f>
        <v/>
      </c>
      <c r="N5029" t="str">
        <f>IF(OR(HLOOKUP(N$2+$A5029,Sheet2!BZ:NM,$B5029,0),HLOOKUP(N$2+$A5029,Sheet2!BZ:NM,$B5029,0)&lt;&gt;""),HLOOKUP(N$2+$A5029,Sheet2!BZ:NM,$B5029,0),"")</f>
        <v/>
      </c>
      <c r="O5029" t="str">
        <f>IF(OR(HLOOKUP(O$2+$A5029,Sheet2!CA:NN,$B5029,0),HLOOKUP(O$2+$A5029,Sheet2!CA:NN,$B5029,0)&lt;&gt;""),HLOOKUP(O$2+$A5029,Sheet2!CA:NN,$B5029,0),"")</f>
        <v/>
      </c>
      <c r="P5029" t="str">
        <f>IF(OR(HLOOKUP(P$2+$A5029,Sheet2!CB:NO,$B5029,0),HLOOKUP(P$2+$A5029,Sheet2!CB:NO,$B5029,0)&lt;&gt;""),HLOOKUP(P$2+$A5029,Sheet2!CB:NO,$B5029,0),"")</f>
        <v/>
      </c>
      <c r="Q5029" t="str">
        <f>IF(OR(HLOOKUP(Q$2+$A5029,Sheet2!CC:NO,$B5029,0),HLOOKUP(Q$2+$A5029,Sheet2!CC:NO,$B5029,0)&lt;&gt;""),HLOOKUP(Q$2+$A5029,Sheet2!CC:NO,$B5029,0),"")</f>
        <v/>
      </c>
    </row>
    <row r="5030" spans="1:17" x14ac:dyDescent="0.25">
      <c r="A5030" s="64">
        <f t="shared" si="627"/>
        <v>36</v>
      </c>
      <c r="B5030" s="64">
        <f t="shared" si="628"/>
        <v>507</v>
      </c>
      <c r="C5030" s="64">
        <f t="shared" si="629"/>
        <v>7</v>
      </c>
      <c r="D5030" s="64">
        <f t="shared" si="630"/>
        <v>503</v>
      </c>
      <c r="E5030" s="64">
        <f t="shared" si="631"/>
        <v>2511</v>
      </c>
      <c r="F5030" s="64" t="str">
        <f t="shared" si="624"/>
        <v/>
      </c>
      <c r="G5030" s="64" t="str">
        <f t="shared" si="625"/>
        <v/>
      </c>
      <c r="H5030" s="64" t="str">
        <f t="shared" si="626"/>
        <v/>
      </c>
      <c r="I5030" s="80" t="str">
        <f>IFERROR(VLOOKUP(D5030,Sheet2!A:B,2,0),"")</f>
        <v/>
      </c>
      <c r="J5030" s="64" t="str">
        <f>IFERROR(IF(I5030&lt;&gt;"",VLOOKUP(I5030,Sheet2!B:C,2,0),""),"")</f>
        <v/>
      </c>
      <c r="K5030" s="64" t="str">
        <f>IFERROR( IF(I5030&lt;&gt;"", HLOOKUP(L$2+$A5030,Sheet2!BX:NK,2,0),""),"")</f>
        <v/>
      </c>
      <c r="L5030" t="str">
        <f>IF(OR(HLOOKUP(L$2+$A5030,Sheet2!BX:NK,$B5030,0),HLOOKUP(L$2+$A5030,Sheet2!BX:NK,$B5030,0)&lt;&gt;""),HLOOKUP(L$2+$A5030,Sheet2!BX:NK,$B5030,0),"")</f>
        <v/>
      </c>
      <c r="M5030" t="str">
        <f>IF(OR(HLOOKUP(M$2+$A5030,Sheet2!BY:NL,$B5030,0),HLOOKUP(M$2+$A5030,Sheet2!BY:NL,$B5030,0)&lt;&gt;""),HLOOKUP(M$2+$A5030,Sheet2!BY:NL,$B5030,0),"")</f>
        <v/>
      </c>
      <c r="N5030" t="str">
        <f>IF(OR(HLOOKUP(N$2+$A5030,Sheet2!BZ:NM,$B5030,0),HLOOKUP(N$2+$A5030,Sheet2!BZ:NM,$B5030,0)&lt;&gt;""),HLOOKUP(N$2+$A5030,Sheet2!BZ:NM,$B5030,0),"")</f>
        <v/>
      </c>
      <c r="O5030" t="str">
        <f>IF(OR(HLOOKUP(O$2+$A5030,Sheet2!CA:NN,$B5030,0),HLOOKUP(O$2+$A5030,Sheet2!CA:NN,$B5030,0)&lt;&gt;""),HLOOKUP(O$2+$A5030,Sheet2!CA:NN,$B5030,0),"")</f>
        <v/>
      </c>
      <c r="P5030" t="str">
        <f>IF(OR(HLOOKUP(P$2+$A5030,Sheet2!CB:NO,$B5030,0),HLOOKUP(P$2+$A5030,Sheet2!CB:NO,$B5030,0)&lt;&gt;""),HLOOKUP(P$2+$A5030,Sheet2!CB:NO,$B5030,0),"")</f>
        <v/>
      </c>
      <c r="Q5030" t="str">
        <f>IF(OR(HLOOKUP(Q$2+$A5030,Sheet2!CC:NO,$B5030,0),HLOOKUP(Q$2+$A5030,Sheet2!CC:NO,$B5030,0)&lt;&gt;""),HLOOKUP(Q$2+$A5030,Sheet2!CC:NO,$B5030,0),"")</f>
        <v/>
      </c>
    </row>
    <row r="5031" spans="1:17" x14ac:dyDescent="0.25">
      <c r="A5031" s="64">
        <f t="shared" si="627"/>
        <v>42</v>
      </c>
      <c r="B5031" s="64">
        <f t="shared" si="628"/>
        <v>507</v>
      </c>
      <c r="C5031" s="64">
        <f t="shared" si="629"/>
        <v>8</v>
      </c>
      <c r="D5031" s="64">
        <f t="shared" si="630"/>
        <v>503</v>
      </c>
      <c r="E5031" s="64">
        <f t="shared" si="631"/>
        <v>2511</v>
      </c>
      <c r="F5031" s="64" t="str">
        <f t="shared" si="624"/>
        <v/>
      </c>
      <c r="G5031" s="64" t="str">
        <f t="shared" si="625"/>
        <v/>
      </c>
      <c r="H5031" s="64" t="str">
        <f t="shared" si="626"/>
        <v/>
      </c>
      <c r="I5031" s="80" t="str">
        <f>IFERROR(VLOOKUP(D5031,Sheet2!A:B,2,0),"")</f>
        <v/>
      </c>
      <c r="J5031" s="64" t="str">
        <f>IFERROR(IF(I5031&lt;&gt;"",VLOOKUP(I5031,Sheet2!B:C,2,0),""),"")</f>
        <v/>
      </c>
      <c r="K5031" s="64" t="str">
        <f>IFERROR( IF(I5031&lt;&gt;"", HLOOKUP(L$2+$A5031,Sheet2!BX:NK,2,0),""),"")</f>
        <v/>
      </c>
      <c r="L5031" t="str">
        <f>IF(OR(HLOOKUP(L$2+$A5031,Sheet2!BX:NK,$B5031,0),HLOOKUP(L$2+$A5031,Sheet2!BX:NK,$B5031,0)&lt;&gt;""),HLOOKUP(L$2+$A5031,Sheet2!BX:NK,$B5031,0),"")</f>
        <v/>
      </c>
      <c r="M5031" t="str">
        <f>IF(OR(HLOOKUP(M$2+$A5031,Sheet2!BY:NL,$B5031,0),HLOOKUP(M$2+$A5031,Sheet2!BY:NL,$B5031,0)&lt;&gt;""),HLOOKUP(M$2+$A5031,Sheet2!BY:NL,$B5031,0),"")</f>
        <v/>
      </c>
      <c r="N5031" t="str">
        <f>IF(OR(HLOOKUP(N$2+$A5031,Sheet2!BZ:NM,$B5031,0),HLOOKUP(N$2+$A5031,Sheet2!BZ:NM,$B5031,0)&lt;&gt;""),HLOOKUP(N$2+$A5031,Sheet2!BZ:NM,$B5031,0),"")</f>
        <v/>
      </c>
      <c r="O5031" t="str">
        <f>IF(OR(HLOOKUP(O$2+$A5031,Sheet2!CA:NN,$B5031,0),HLOOKUP(O$2+$A5031,Sheet2!CA:NN,$B5031,0)&lt;&gt;""),HLOOKUP(O$2+$A5031,Sheet2!CA:NN,$B5031,0),"")</f>
        <v/>
      </c>
      <c r="P5031" t="str">
        <f>IF(OR(HLOOKUP(P$2+$A5031,Sheet2!CB:NO,$B5031,0),HLOOKUP(P$2+$A5031,Sheet2!CB:NO,$B5031,0)&lt;&gt;""),HLOOKUP(P$2+$A5031,Sheet2!CB:NO,$B5031,0),"")</f>
        <v/>
      </c>
      <c r="Q5031" t="str">
        <f>IF(OR(HLOOKUP(Q$2+$A5031,Sheet2!CC:NO,$B5031,0),HLOOKUP(Q$2+$A5031,Sheet2!CC:NO,$B5031,0)&lt;&gt;""),HLOOKUP(Q$2+$A5031,Sheet2!CC:NO,$B5031,0),"")</f>
        <v/>
      </c>
    </row>
    <row r="5032" spans="1:17" x14ac:dyDescent="0.25">
      <c r="A5032" s="64">
        <f t="shared" si="627"/>
        <v>48</v>
      </c>
      <c r="B5032" s="64">
        <f t="shared" si="628"/>
        <v>507</v>
      </c>
      <c r="C5032" s="64">
        <f t="shared" si="629"/>
        <v>9</v>
      </c>
      <c r="D5032" s="64">
        <f t="shared" si="630"/>
        <v>503</v>
      </c>
      <c r="E5032" s="64">
        <f t="shared" si="631"/>
        <v>2511</v>
      </c>
      <c r="F5032" s="64" t="str">
        <f t="shared" si="624"/>
        <v/>
      </c>
      <c r="G5032" s="64" t="str">
        <f t="shared" si="625"/>
        <v/>
      </c>
      <c r="H5032" s="64" t="str">
        <f t="shared" si="626"/>
        <v/>
      </c>
      <c r="I5032" s="80" t="str">
        <f>IFERROR(VLOOKUP(D5032,Sheet2!A:B,2,0),"")</f>
        <v/>
      </c>
      <c r="J5032" s="64" t="str">
        <f>IFERROR(IF(I5032&lt;&gt;"",VLOOKUP(I5032,Sheet2!B:C,2,0),""),"")</f>
        <v/>
      </c>
      <c r="K5032" s="64" t="str">
        <f>IFERROR( IF(I5032&lt;&gt;"", HLOOKUP(L$2+$A5032,Sheet2!BX:NK,2,0),""),"")</f>
        <v/>
      </c>
      <c r="L5032" t="str">
        <f>IF(OR(HLOOKUP(L$2+$A5032,Sheet2!BX:NK,$B5032,0),HLOOKUP(L$2+$A5032,Sheet2!BX:NK,$B5032,0)&lt;&gt;""),HLOOKUP(L$2+$A5032,Sheet2!BX:NK,$B5032,0),"")</f>
        <v/>
      </c>
      <c r="M5032" t="str">
        <f>IF(OR(HLOOKUP(M$2+$A5032,Sheet2!BY:NL,$B5032,0),HLOOKUP(M$2+$A5032,Sheet2!BY:NL,$B5032,0)&lt;&gt;""),HLOOKUP(M$2+$A5032,Sheet2!BY:NL,$B5032,0),"")</f>
        <v/>
      </c>
      <c r="N5032" t="str">
        <f>IF(OR(HLOOKUP(N$2+$A5032,Sheet2!BZ:NM,$B5032,0),HLOOKUP(N$2+$A5032,Sheet2!BZ:NM,$B5032,0)&lt;&gt;""),HLOOKUP(N$2+$A5032,Sheet2!BZ:NM,$B5032,0),"")</f>
        <v/>
      </c>
      <c r="O5032" t="str">
        <f>IF(OR(HLOOKUP(O$2+$A5032,Sheet2!CA:NN,$B5032,0),HLOOKUP(O$2+$A5032,Sheet2!CA:NN,$B5032,0)&lt;&gt;""),HLOOKUP(O$2+$A5032,Sheet2!CA:NN,$B5032,0),"")</f>
        <v/>
      </c>
      <c r="P5032" t="str">
        <f>IF(OR(HLOOKUP(P$2+$A5032,Sheet2!CB:NO,$B5032,0),HLOOKUP(P$2+$A5032,Sheet2!CB:NO,$B5032,0)&lt;&gt;""),HLOOKUP(P$2+$A5032,Sheet2!CB:NO,$B5032,0),"")</f>
        <v/>
      </c>
      <c r="Q5032" t="str">
        <f>IF(OR(HLOOKUP(Q$2+$A5032,Sheet2!CC:NO,$B5032,0),HLOOKUP(Q$2+$A5032,Sheet2!CC:NO,$B5032,0)&lt;&gt;""),HLOOKUP(Q$2+$A5032,Sheet2!CC:NO,$B5032,0),"")</f>
        <v/>
      </c>
    </row>
    <row r="5033" spans="1:17" x14ac:dyDescent="0.25">
      <c r="A5033" s="64">
        <f t="shared" si="627"/>
        <v>54</v>
      </c>
      <c r="B5033" s="64">
        <f t="shared" si="628"/>
        <v>507</v>
      </c>
      <c r="C5033" s="64">
        <f t="shared" si="629"/>
        <v>10</v>
      </c>
      <c r="D5033" s="64">
        <f t="shared" si="630"/>
        <v>503</v>
      </c>
      <c r="E5033" s="64">
        <f t="shared" si="631"/>
        <v>2511</v>
      </c>
      <c r="F5033" s="64" t="str">
        <f t="shared" si="624"/>
        <v/>
      </c>
      <c r="G5033" s="64" t="str">
        <f t="shared" si="625"/>
        <v/>
      </c>
      <c r="H5033" s="64" t="str">
        <f t="shared" si="626"/>
        <v/>
      </c>
      <c r="I5033" s="80" t="str">
        <f>IFERROR(VLOOKUP(D5033,Sheet2!A:B,2,0),"")</f>
        <v/>
      </c>
      <c r="J5033" s="64" t="str">
        <f>IFERROR(IF(I5033&lt;&gt;"",VLOOKUP(I5033,Sheet2!B:C,2,0),""),"")</f>
        <v/>
      </c>
      <c r="K5033" s="64" t="str">
        <f>IFERROR( IF(I5033&lt;&gt;"", HLOOKUP(L$2+$A5033,Sheet2!BX:NK,2,0),""),"")</f>
        <v/>
      </c>
      <c r="L5033" t="str">
        <f>IF(OR(HLOOKUP(L$2+$A5033,Sheet2!BX:NK,$B5033,0),HLOOKUP(L$2+$A5033,Sheet2!BX:NK,$B5033,0)&lt;&gt;""),HLOOKUP(L$2+$A5033,Sheet2!BX:NK,$B5033,0),"")</f>
        <v/>
      </c>
      <c r="M5033" t="str">
        <f>IF(OR(HLOOKUP(M$2+$A5033,Sheet2!BY:NL,$B5033,0),HLOOKUP(M$2+$A5033,Sheet2!BY:NL,$B5033,0)&lt;&gt;""),HLOOKUP(M$2+$A5033,Sheet2!BY:NL,$B5033,0),"")</f>
        <v/>
      </c>
      <c r="N5033" t="str">
        <f>IF(OR(HLOOKUP(N$2+$A5033,Sheet2!BZ:NM,$B5033,0),HLOOKUP(N$2+$A5033,Sheet2!BZ:NM,$B5033,0)&lt;&gt;""),HLOOKUP(N$2+$A5033,Sheet2!BZ:NM,$B5033,0),"")</f>
        <v/>
      </c>
      <c r="O5033" t="str">
        <f>IF(OR(HLOOKUP(O$2+$A5033,Sheet2!CA:NN,$B5033,0),HLOOKUP(O$2+$A5033,Sheet2!CA:NN,$B5033,0)&lt;&gt;""),HLOOKUP(O$2+$A5033,Sheet2!CA:NN,$B5033,0),"")</f>
        <v/>
      </c>
      <c r="P5033" t="str">
        <f>IF(OR(HLOOKUP(P$2+$A5033,Sheet2!CB:NO,$B5033,0),HLOOKUP(P$2+$A5033,Sheet2!CB:NO,$B5033,0)&lt;&gt;""),HLOOKUP(P$2+$A5033,Sheet2!CB:NO,$B5033,0),"")</f>
        <v/>
      </c>
      <c r="Q5033" t="str">
        <f>IF(OR(HLOOKUP(Q$2+$A5033,Sheet2!CC:NO,$B5033,0),HLOOKUP(Q$2+$A5033,Sheet2!CC:NO,$B5033,0)&lt;&gt;""),HLOOKUP(Q$2+$A5033,Sheet2!CC:NO,$B5033,0),"")</f>
        <v/>
      </c>
    </row>
    <row r="5034" spans="1:17" x14ac:dyDescent="0.25">
      <c r="A5034" s="64">
        <f t="shared" si="627"/>
        <v>0</v>
      </c>
      <c r="B5034" s="64">
        <f t="shared" si="628"/>
        <v>508</v>
      </c>
      <c r="C5034" s="64">
        <f t="shared" si="629"/>
        <v>1</v>
      </c>
      <c r="D5034" s="64">
        <f t="shared" si="630"/>
        <v>504</v>
      </c>
      <c r="E5034" s="64">
        <f t="shared" si="631"/>
        <v>2516</v>
      </c>
      <c r="F5034" s="64" t="str">
        <f t="shared" si="624"/>
        <v/>
      </c>
      <c r="G5034" s="64" t="str">
        <f t="shared" si="625"/>
        <v/>
      </c>
      <c r="H5034" s="64" t="str">
        <f t="shared" si="626"/>
        <v/>
      </c>
      <c r="I5034" s="80" t="str">
        <f>IFERROR(VLOOKUP(D5034,Sheet2!A:B,2,0),"")</f>
        <v/>
      </c>
      <c r="J5034" s="64" t="str">
        <f>IFERROR(IF(I5034&lt;&gt;"",VLOOKUP(I5034,Sheet2!B:C,2,0),""),"")</f>
        <v/>
      </c>
      <c r="K5034" s="64" t="str">
        <f>IFERROR( IF(I5034&lt;&gt;"", HLOOKUP(L$2+$A5034,Sheet2!BX:NK,2,0),""),"")</f>
        <v/>
      </c>
      <c r="L5034" t="str">
        <f>IF(OR(HLOOKUP(L$2+$A5034,Sheet2!BX:NK,$B5034,0),HLOOKUP(L$2+$A5034,Sheet2!BX:NK,$B5034,0)&lt;&gt;""),HLOOKUP(L$2+$A5034,Sheet2!BX:NK,$B5034,0),"")</f>
        <v/>
      </c>
      <c r="M5034" t="str">
        <f>IF(OR(HLOOKUP(M$2+$A5034,Sheet2!BY:NL,$B5034,0),HLOOKUP(M$2+$A5034,Sheet2!BY:NL,$B5034,0)&lt;&gt;""),HLOOKUP(M$2+$A5034,Sheet2!BY:NL,$B5034,0),"")</f>
        <v/>
      </c>
      <c r="N5034" t="str">
        <f>IF(OR(HLOOKUP(N$2+$A5034,Sheet2!BZ:NM,$B5034,0),HLOOKUP(N$2+$A5034,Sheet2!BZ:NM,$B5034,0)&lt;&gt;""),HLOOKUP(N$2+$A5034,Sheet2!BZ:NM,$B5034,0),"")</f>
        <v/>
      </c>
      <c r="O5034" t="str">
        <f>IF(OR(HLOOKUP(O$2+$A5034,Sheet2!CA:NN,$B5034,0),HLOOKUP(O$2+$A5034,Sheet2!CA:NN,$B5034,0)&lt;&gt;""),HLOOKUP(O$2+$A5034,Sheet2!CA:NN,$B5034,0),"")</f>
        <v/>
      </c>
      <c r="P5034" t="str">
        <f>IF(OR(HLOOKUP(P$2+$A5034,Sheet2!CB:NO,$B5034,0),HLOOKUP(P$2+$A5034,Sheet2!CB:NO,$B5034,0)&lt;&gt;""),HLOOKUP(P$2+$A5034,Sheet2!CB:NO,$B5034,0),"")</f>
        <v/>
      </c>
      <c r="Q5034" t="str">
        <f>IF(OR(HLOOKUP(Q$2+$A5034,Sheet2!CC:NO,$B5034,0),HLOOKUP(Q$2+$A5034,Sheet2!CC:NO,$B5034,0)&lt;&gt;""),HLOOKUP(Q$2+$A5034,Sheet2!CC:NO,$B5034,0),"")</f>
        <v/>
      </c>
    </row>
    <row r="5035" spans="1:17" x14ac:dyDescent="0.25">
      <c r="A5035" s="64">
        <f t="shared" si="627"/>
        <v>6</v>
      </c>
      <c r="B5035" s="64">
        <f t="shared" si="628"/>
        <v>508</v>
      </c>
      <c r="C5035" s="64">
        <f t="shared" si="629"/>
        <v>2</v>
      </c>
      <c r="D5035" s="64">
        <f t="shared" si="630"/>
        <v>504</v>
      </c>
      <c r="E5035" s="64">
        <f t="shared" si="631"/>
        <v>2516</v>
      </c>
      <c r="F5035" s="64" t="str">
        <f t="shared" si="624"/>
        <v/>
      </c>
      <c r="G5035" s="64" t="str">
        <f t="shared" si="625"/>
        <v/>
      </c>
      <c r="H5035" s="64" t="str">
        <f t="shared" si="626"/>
        <v/>
      </c>
      <c r="I5035" s="80" t="str">
        <f>IFERROR(VLOOKUP(D5035,Sheet2!A:B,2,0),"")</f>
        <v/>
      </c>
      <c r="J5035" s="64" t="str">
        <f>IFERROR(IF(I5035&lt;&gt;"",VLOOKUP(I5035,Sheet2!B:C,2,0),""),"")</f>
        <v/>
      </c>
      <c r="K5035" s="64" t="str">
        <f>IFERROR( IF(I5035&lt;&gt;"", HLOOKUP(L$2+$A5035,Sheet2!BX:NK,2,0),""),"")</f>
        <v/>
      </c>
      <c r="L5035" t="str">
        <f>IF(OR(HLOOKUP(L$2+$A5035,Sheet2!BX:NK,$B5035,0),HLOOKUP(L$2+$A5035,Sheet2!BX:NK,$B5035,0)&lt;&gt;""),HLOOKUP(L$2+$A5035,Sheet2!BX:NK,$B5035,0),"")</f>
        <v/>
      </c>
      <c r="M5035" t="str">
        <f>IF(OR(HLOOKUP(M$2+$A5035,Sheet2!BY:NL,$B5035,0),HLOOKUP(M$2+$A5035,Sheet2!BY:NL,$B5035,0)&lt;&gt;""),HLOOKUP(M$2+$A5035,Sheet2!BY:NL,$B5035,0),"")</f>
        <v/>
      </c>
      <c r="N5035" t="str">
        <f>IF(OR(HLOOKUP(N$2+$A5035,Sheet2!BZ:NM,$B5035,0),HLOOKUP(N$2+$A5035,Sheet2!BZ:NM,$B5035,0)&lt;&gt;""),HLOOKUP(N$2+$A5035,Sheet2!BZ:NM,$B5035,0),"")</f>
        <v/>
      </c>
      <c r="O5035" t="str">
        <f>IF(OR(HLOOKUP(O$2+$A5035,Sheet2!CA:NN,$B5035,0),HLOOKUP(O$2+$A5035,Sheet2!CA:NN,$B5035,0)&lt;&gt;""),HLOOKUP(O$2+$A5035,Sheet2!CA:NN,$B5035,0),"")</f>
        <v/>
      </c>
      <c r="P5035" t="str">
        <f>IF(OR(HLOOKUP(P$2+$A5035,Sheet2!CB:NO,$B5035,0),HLOOKUP(P$2+$A5035,Sheet2!CB:NO,$B5035,0)&lt;&gt;""),HLOOKUP(P$2+$A5035,Sheet2!CB:NO,$B5035,0),"")</f>
        <v/>
      </c>
      <c r="Q5035" t="str">
        <f>IF(OR(HLOOKUP(Q$2+$A5035,Sheet2!CC:NO,$B5035,0),HLOOKUP(Q$2+$A5035,Sheet2!CC:NO,$B5035,0)&lt;&gt;""),HLOOKUP(Q$2+$A5035,Sheet2!CC:NO,$B5035,0),"")</f>
        <v/>
      </c>
    </row>
    <row r="5036" spans="1:17" x14ac:dyDescent="0.25">
      <c r="A5036" s="64">
        <f t="shared" si="627"/>
        <v>12</v>
      </c>
      <c r="B5036" s="64">
        <f t="shared" si="628"/>
        <v>508</v>
      </c>
      <c r="C5036" s="64">
        <f t="shared" si="629"/>
        <v>3</v>
      </c>
      <c r="D5036" s="64">
        <f t="shared" si="630"/>
        <v>504</v>
      </c>
      <c r="E5036" s="64">
        <f t="shared" si="631"/>
        <v>2516</v>
      </c>
      <c r="F5036" s="64" t="str">
        <f t="shared" si="624"/>
        <v/>
      </c>
      <c r="G5036" s="64" t="str">
        <f t="shared" si="625"/>
        <v/>
      </c>
      <c r="H5036" s="64" t="str">
        <f t="shared" si="626"/>
        <v/>
      </c>
      <c r="I5036" s="80" t="str">
        <f>IFERROR(VLOOKUP(D5036,Sheet2!A:B,2,0),"")</f>
        <v/>
      </c>
      <c r="J5036" s="64" t="str">
        <f>IFERROR(IF(I5036&lt;&gt;"",VLOOKUP(I5036,Sheet2!B:C,2,0),""),"")</f>
        <v/>
      </c>
      <c r="K5036" s="64" t="str">
        <f>IFERROR( IF(I5036&lt;&gt;"", HLOOKUP(L$2+$A5036,Sheet2!BX:NK,2,0),""),"")</f>
        <v/>
      </c>
      <c r="L5036" t="str">
        <f>IF(OR(HLOOKUP(L$2+$A5036,Sheet2!BX:NK,$B5036,0),HLOOKUP(L$2+$A5036,Sheet2!BX:NK,$B5036,0)&lt;&gt;""),HLOOKUP(L$2+$A5036,Sheet2!BX:NK,$B5036,0),"")</f>
        <v/>
      </c>
      <c r="M5036" t="str">
        <f>IF(OR(HLOOKUP(M$2+$A5036,Sheet2!BY:NL,$B5036,0),HLOOKUP(M$2+$A5036,Sheet2!BY:NL,$B5036,0)&lt;&gt;""),HLOOKUP(M$2+$A5036,Sheet2!BY:NL,$B5036,0),"")</f>
        <v/>
      </c>
      <c r="N5036" t="str">
        <f>IF(OR(HLOOKUP(N$2+$A5036,Sheet2!BZ:NM,$B5036,0),HLOOKUP(N$2+$A5036,Sheet2!BZ:NM,$B5036,0)&lt;&gt;""),HLOOKUP(N$2+$A5036,Sheet2!BZ:NM,$B5036,0),"")</f>
        <v/>
      </c>
      <c r="O5036" t="str">
        <f>IF(OR(HLOOKUP(O$2+$A5036,Sheet2!CA:NN,$B5036,0),HLOOKUP(O$2+$A5036,Sheet2!CA:NN,$B5036,0)&lt;&gt;""),HLOOKUP(O$2+$A5036,Sheet2!CA:NN,$B5036,0),"")</f>
        <v/>
      </c>
      <c r="P5036" t="str">
        <f>IF(OR(HLOOKUP(P$2+$A5036,Sheet2!CB:NO,$B5036,0),HLOOKUP(P$2+$A5036,Sheet2!CB:NO,$B5036,0)&lt;&gt;""),HLOOKUP(P$2+$A5036,Sheet2!CB:NO,$B5036,0),"")</f>
        <v/>
      </c>
      <c r="Q5036" t="str">
        <f>IF(OR(HLOOKUP(Q$2+$A5036,Sheet2!CC:NO,$B5036,0),HLOOKUP(Q$2+$A5036,Sheet2!CC:NO,$B5036,0)&lt;&gt;""),HLOOKUP(Q$2+$A5036,Sheet2!CC:NO,$B5036,0),"")</f>
        <v/>
      </c>
    </row>
    <row r="5037" spans="1:17" x14ac:dyDescent="0.25">
      <c r="A5037" s="64">
        <f t="shared" si="627"/>
        <v>18</v>
      </c>
      <c r="B5037" s="64">
        <f t="shared" si="628"/>
        <v>508</v>
      </c>
      <c r="C5037" s="64">
        <f t="shared" si="629"/>
        <v>4</v>
      </c>
      <c r="D5037" s="64">
        <f t="shared" si="630"/>
        <v>504</v>
      </c>
      <c r="E5037" s="64">
        <f t="shared" si="631"/>
        <v>2516</v>
      </c>
      <c r="F5037" s="64" t="str">
        <f t="shared" si="624"/>
        <v/>
      </c>
      <c r="G5037" s="64" t="str">
        <f t="shared" si="625"/>
        <v/>
      </c>
      <c r="H5037" s="64" t="str">
        <f t="shared" si="626"/>
        <v/>
      </c>
      <c r="I5037" s="80" t="str">
        <f>IFERROR(VLOOKUP(D5037,Sheet2!A:B,2,0),"")</f>
        <v/>
      </c>
      <c r="J5037" s="64" t="str">
        <f>IFERROR(IF(I5037&lt;&gt;"",VLOOKUP(I5037,Sheet2!B:C,2,0),""),"")</f>
        <v/>
      </c>
      <c r="K5037" s="64" t="str">
        <f>IFERROR( IF(I5037&lt;&gt;"", HLOOKUP(L$2+$A5037,Sheet2!BX:NK,2,0),""),"")</f>
        <v/>
      </c>
      <c r="L5037" t="str">
        <f>IF(OR(HLOOKUP(L$2+$A5037,Sheet2!BX:NK,$B5037,0),HLOOKUP(L$2+$A5037,Sheet2!BX:NK,$B5037,0)&lt;&gt;""),HLOOKUP(L$2+$A5037,Sheet2!BX:NK,$B5037,0),"")</f>
        <v/>
      </c>
      <c r="M5037" t="str">
        <f>IF(OR(HLOOKUP(M$2+$A5037,Sheet2!BY:NL,$B5037,0),HLOOKUP(M$2+$A5037,Sheet2!BY:NL,$B5037,0)&lt;&gt;""),HLOOKUP(M$2+$A5037,Sheet2!BY:NL,$B5037,0),"")</f>
        <v/>
      </c>
      <c r="N5037" t="str">
        <f>IF(OR(HLOOKUP(N$2+$A5037,Sheet2!BZ:NM,$B5037,0),HLOOKUP(N$2+$A5037,Sheet2!BZ:NM,$B5037,0)&lt;&gt;""),HLOOKUP(N$2+$A5037,Sheet2!BZ:NM,$B5037,0),"")</f>
        <v/>
      </c>
      <c r="O5037" t="str">
        <f>IF(OR(HLOOKUP(O$2+$A5037,Sheet2!CA:NN,$B5037,0),HLOOKUP(O$2+$A5037,Sheet2!CA:NN,$B5037,0)&lt;&gt;""),HLOOKUP(O$2+$A5037,Sheet2!CA:NN,$B5037,0),"")</f>
        <v/>
      </c>
      <c r="P5037" t="str">
        <f>IF(OR(HLOOKUP(P$2+$A5037,Sheet2!CB:NO,$B5037,0),HLOOKUP(P$2+$A5037,Sheet2!CB:NO,$B5037,0)&lt;&gt;""),HLOOKUP(P$2+$A5037,Sheet2!CB:NO,$B5037,0),"")</f>
        <v/>
      </c>
      <c r="Q5037" t="str">
        <f>IF(OR(HLOOKUP(Q$2+$A5037,Sheet2!CC:NO,$B5037,0),HLOOKUP(Q$2+$A5037,Sheet2!CC:NO,$B5037,0)&lt;&gt;""),HLOOKUP(Q$2+$A5037,Sheet2!CC:NO,$B5037,0),"")</f>
        <v/>
      </c>
    </row>
    <row r="5038" spans="1:17" x14ac:dyDescent="0.25">
      <c r="A5038" s="64">
        <f t="shared" si="627"/>
        <v>24</v>
      </c>
      <c r="B5038" s="64">
        <f t="shared" si="628"/>
        <v>508</v>
      </c>
      <c r="C5038" s="64">
        <f t="shared" si="629"/>
        <v>5</v>
      </c>
      <c r="D5038" s="64">
        <f t="shared" si="630"/>
        <v>504</v>
      </c>
      <c r="E5038" s="64">
        <f t="shared" si="631"/>
        <v>2516</v>
      </c>
      <c r="F5038" s="64" t="str">
        <f t="shared" si="624"/>
        <v/>
      </c>
      <c r="G5038" s="64" t="str">
        <f t="shared" si="625"/>
        <v/>
      </c>
      <c r="H5038" s="64" t="str">
        <f t="shared" si="626"/>
        <v/>
      </c>
      <c r="I5038" s="80" t="str">
        <f>IFERROR(VLOOKUP(D5038,Sheet2!A:B,2,0),"")</f>
        <v/>
      </c>
      <c r="J5038" s="64" t="str">
        <f>IFERROR(IF(I5038&lt;&gt;"",VLOOKUP(I5038,Sheet2!B:C,2,0),""),"")</f>
        <v/>
      </c>
      <c r="K5038" s="64" t="str">
        <f>IFERROR( IF(I5038&lt;&gt;"", HLOOKUP(L$2+$A5038,Sheet2!BX:NK,2,0),""),"")</f>
        <v/>
      </c>
      <c r="L5038" t="str">
        <f>IF(OR(HLOOKUP(L$2+$A5038,Sheet2!BX:NK,$B5038,0),HLOOKUP(L$2+$A5038,Sheet2!BX:NK,$B5038,0)&lt;&gt;""),HLOOKUP(L$2+$A5038,Sheet2!BX:NK,$B5038,0),"")</f>
        <v/>
      </c>
      <c r="M5038" t="str">
        <f>IF(OR(HLOOKUP(M$2+$A5038,Sheet2!BY:NL,$B5038,0),HLOOKUP(M$2+$A5038,Sheet2!BY:NL,$B5038,0)&lt;&gt;""),HLOOKUP(M$2+$A5038,Sheet2!BY:NL,$B5038,0),"")</f>
        <v/>
      </c>
      <c r="N5038" t="str">
        <f>IF(OR(HLOOKUP(N$2+$A5038,Sheet2!BZ:NM,$B5038,0),HLOOKUP(N$2+$A5038,Sheet2!BZ:NM,$B5038,0)&lt;&gt;""),HLOOKUP(N$2+$A5038,Sheet2!BZ:NM,$B5038,0),"")</f>
        <v/>
      </c>
      <c r="O5038" t="str">
        <f>IF(OR(HLOOKUP(O$2+$A5038,Sheet2!CA:NN,$B5038,0),HLOOKUP(O$2+$A5038,Sheet2!CA:NN,$B5038,0)&lt;&gt;""),HLOOKUP(O$2+$A5038,Sheet2!CA:NN,$B5038,0),"")</f>
        <v/>
      </c>
      <c r="P5038" t="str">
        <f>IF(OR(HLOOKUP(P$2+$A5038,Sheet2!CB:NO,$B5038,0),HLOOKUP(P$2+$A5038,Sheet2!CB:NO,$B5038,0)&lt;&gt;""),HLOOKUP(P$2+$A5038,Sheet2!CB:NO,$B5038,0),"")</f>
        <v/>
      </c>
      <c r="Q5038" t="str">
        <f>IF(OR(HLOOKUP(Q$2+$A5038,Sheet2!CC:NO,$B5038,0),HLOOKUP(Q$2+$A5038,Sheet2!CC:NO,$B5038,0)&lt;&gt;""),HLOOKUP(Q$2+$A5038,Sheet2!CC:NO,$B5038,0),"")</f>
        <v/>
      </c>
    </row>
    <row r="5039" spans="1:17" x14ac:dyDescent="0.25">
      <c r="A5039" s="64">
        <f t="shared" si="627"/>
        <v>30</v>
      </c>
      <c r="B5039" s="64">
        <f t="shared" si="628"/>
        <v>508</v>
      </c>
      <c r="C5039" s="64">
        <f t="shared" si="629"/>
        <v>6</v>
      </c>
      <c r="D5039" s="64">
        <f t="shared" si="630"/>
        <v>504</v>
      </c>
      <c r="E5039" s="64">
        <f t="shared" si="631"/>
        <v>2516</v>
      </c>
      <c r="F5039" s="64" t="str">
        <f t="shared" si="624"/>
        <v/>
      </c>
      <c r="G5039" s="64" t="str">
        <f t="shared" si="625"/>
        <v/>
      </c>
      <c r="H5039" s="64" t="str">
        <f t="shared" si="626"/>
        <v/>
      </c>
      <c r="I5039" s="80" t="str">
        <f>IFERROR(VLOOKUP(D5039,Sheet2!A:B,2,0),"")</f>
        <v/>
      </c>
      <c r="J5039" s="64" t="str">
        <f>IFERROR(IF(I5039&lt;&gt;"",VLOOKUP(I5039,Sheet2!B:C,2,0),""),"")</f>
        <v/>
      </c>
      <c r="K5039" s="64" t="str">
        <f>IFERROR( IF(I5039&lt;&gt;"", HLOOKUP(L$2+$A5039,Sheet2!BX:NK,2,0),""),"")</f>
        <v/>
      </c>
      <c r="L5039" t="str">
        <f>IF(OR(HLOOKUP(L$2+$A5039,Sheet2!BX:NK,$B5039,0),HLOOKUP(L$2+$A5039,Sheet2!BX:NK,$B5039,0)&lt;&gt;""),HLOOKUP(L$2+$A5039,Sheet2!BX:NK,$B5039,0),"")</f>
        <v/>
      </c>
      <c r="M5039" t="str">
        <f>IF(OR(HLOOKUP(M$2+$A5039,Sheet2!BY:NL,$B5039,0),HLOOKUP(M$2+$A5039,Sheet2!BY:NL,$B5039,0)&lt;&gt;""),HLOOKUP(M$2+$A5039,Sheet2!BY:NL,$B5039,0),"")</f>
        <v/>
      </c>
      <c r="N5039" t="str">
        <f>IF(OR(HLOOKUP(N$2+$A5039,Sheet2!BZ:NM,$B5039,0),HLOOKUP(N$2+$A5039,Sheet2!BZ:NM,$B5039,0)&lt;&gt;""),HLOOKUP(N$2+$A5039,Sheet2!BZ:NM,$B5039,0),"")</f>
        <v/>
      </c>
      <c r="O5039" t="str">
        <f>IF(OR(HLOOKUP(O$2+$A5039,Sheet2!CA:NN,$B5039,0),HLOOKUP(O$2+$A5039,Sheet2!CA:NN,$B5039,0)&lt;&gt;""),HLOOKUP(O$2+$A5039,Sheet2!CA:NN,$B5039,0),"")</f>
        <v/>
      </c>
      <c r="P5039" t="str">
        <f>IF(OR(HLOOKUP(P$2+$A5039,Sheet2!CB:NO,$B5039,0),HLOOKUP(P$2+$A5039,Sheet2!CB:NO,$B5039,0)&lt;&gt;""),HLOOKUP(P$2+$A5039,Sheet2!CB:NO,$B5039,0),"")</f>
        <v/>
      </c>
      <c r="Q5039" t="str">
        <f>IF(OR(HLOOKUP(Q$2+$A5039,Sheet2!CC:NO,$B5039,0),HLOOKUP(Q$2+$A5039,Sheet2!CC:NO,$B5039,0)&lt;&gt;""),HLOOKUP(Q$2+$A5039,Sheet2!CC:NO,$B5039,0),"")</f>
        <v/>
      </c>
    </row>
    <row r="5040" spans="1:17" x14ac:dyDescent="0.25">
      <c r="A5040" s="64">
        <f t="shared" si="627"/>
        <v>36</v>
      </c>
      <c r="B5040" s="64">
        <f t="shared" si="628"/>
        <v>508</v>
      </c>
      <c r="C5040" s="64">
        <f t="shared" si="629"/>
        <v>7</v>
      </c>
      <c r="D5040" s="64">
        <f t="shared" si="630"/>
        <v>504</v>
      </c>
      <c r="E5040" s="64">
        <f t="shared" si="631"/>
        <v>2516</v>
      </c>
      <c r="F5040" s="64" t="str">
        <f t="shared" si="624"/>
        <v/>
      </c>
      <c r="G5040" s="64" t="str">
        <f t="shared" si="625"/>
        <v/>
      </c>
      <c r="H5040" s="64" t="str">
        <f t="shared" si="626"/>
        <v/>
      </c>
      <c r="I5040" s="80" t="str">
        <f>IFERROR(VLOOKUP(D5040,Sheet2!A:B,2,0),"")</f>
        <v/>
      </c>
      <c r="J5040" s="64" t="str">
        <f>IFERROR(IF(I5040&lt;&gt;"",VLOOKUP(I5040,Sheet2!B:C,2,0),""),"")</f>
        <v/>
      </c>
      <c r="K5040" s="64" t="str">
        <f>IFERROR( IF(I5040&lt;&gt;"", HLOOKUP(L$2+$A5040,Sheet2!BX:NK,2,0),""),"")</f>
        <v/>
      </c>
      <c r="L5040" t="str">
        <f>IF(OR(HLOOKUP(L$2+$A5040,Sheet2!BX:NK,$B5040,0),HLOOKUP(L$2+$A5040,Sheet2!BX:NK,$B5040,0)&lt;&gt;""),HLOOKUP(L$2+$A5040,Sheet2!BX:NK,$B5040,0),"")</f>
        <v/>
      </c>
      <c r="M5040" t="str">
        <f>IF(OR(HLOOKUP(M$2+$A5040,Sheet2!BY:NL,$B5040,0),HLOOKUP(M$2+$A5040,Sheet2!BY:NL,$B5040,0)&lt;&gt;""),HLOOKUP(M$2+$A5040,Sheet2!BY:NL,$B5040,0),"")</f>
        <v/>
      </c>
      <c r="N5040" t="str">
        <f>IF(OR(HLOOKUP(N$2+$A5040,Sheet2!BZ:NM,$B5040,0),HLOOKUP(N$2+$A5040,Sheet2!BZ:NM,$B5040,0)&lt;&gt;""),HLOOKUP(N$2+$A5040,Sheet2!BZ:NM,$B5040,0),"")</f>
        <v/>
      </c>
      <c r="O5040" t="str">
        <f>IF(OR(HLOOKUP(O$2+$A5040,Sheet2!CA:NN,$B5040,0),HLOOKUP(O$2+$A5040,Sheet2!CA:NN,$B5040,0)&lt;&gt;""),HLOOKUP(O$2+$A5040,Sheet2!CA:NN,$B5040,0),"")</f>
        <v/>
      </c>
      <c r="P5040" t="str">
        <f>IF(OR(HLOOKUP(P$2+$A5040,Sheet2!CB:NO,$B5040,0),HLOOKUP(P$2+$A5040,Sheet2!CB:NO,$B5040,0)&lt;&gt;""),HLOOKUP(P$2+$A5040,Sheet2!CB:NO,$B5040,0),"")</f>
        <v/>
      </c>
      <c r="Q5040" t="str">
        <f>IF(OR(HLOOKUP(Q$2+$A5040,Sheet2!CC:NO,$B5040,0),HLOOKUP(Q$2+$A5040,Sheet2!CC:NO,$B5040,0)&lt;&gt;""),HLOOKUP(Q$2+$A5040,Sheet2!CC:NO,$B5040,0),"")</f>
        <v/>
      </c>
    </row>
    <row r="5041" spans="1:17" x14ac:dyDescent="0.25">
      <c r="A5041" s="64">
        <f t="shared" si="627"/>
        <v>42</v>
      </c>
      <c r="B5041" s="64">
        <f t="shared" si="628"/>
        <v>508</v>
      </c>
      <c r="C5041" s="64">
        <f t="shared" si="629"/>
        <v>8</v>
      </c>
      <c r="D5041" s="64">
        <f t="shared" si="630"/>
        <v>504</v>
      </c>
      <c r="E5041" s="64">
        <f t="shared" si="631"/>
        <v>2516</v>
      </c>
      <c r="F5041" s="64" t="str">
        <f t="shared" si="624"/>
        <v/>
      </c>
      <c r="G5041" s="64" t="str">
        <f t="shared" si="625"/>
        <v/>
      </c>
      <c r="H5041" s="64" t="str">
        <f t="shared" si="626"/>
        <v/>
      </c>
      <c r="I5041" s="80" t="str">
        <f>IFERROR(VLOOKUP(D5041,Sheet2!A:B,2,0),"")</f>
        <v/>
      </c>
      <c r="J5041" s="64" t="str">
        <f>IFERROR(IF(I5041&lt;&gt;"",VLOOKUP(I5041,Sheet2!B:C,2,0),""),"")</f>
        <v/>
      </c>
      <c r="K5041" s="64" t="str">
        <f>IFERROR( IF(I5041&lt;&gt;"", HLOOKUP(L$2+$A5041,Sheet2!BX:NK,2,0),""),"")</f>
        <v/>
      </c>
      <c r="L5041" t="str">
        <f>IF(OR(HLOOKUP(L$2+$A5041,Sheet2!BX:NK,$B5041,0),HLOOKUP(L$2+$A5041,Sheet2!BX:NK,$B5041,0)&lt;&gt;""),HLOOKUP(L$2+$A5041,Sheet2!BX:NK,$B5041,0),"")</f>
        <v/>
      </c>
      <c r="M5041" t="str">
        <f>IF(OR(HLOOKUP(M$2+$A5041,Sheet2!BY:NL,$B5041,0),HLOOKUP(M$2+$A5041,Sheet2!BY:NL,$B5041,0)&lt;&gt;""),HLOOKUP(M$2+$A5041,Sheet2!BY:NL,$B5041,0),"")</f>
        <v/>
      </c>
      <c r="N5041" t="str">
        <f>IF(OR(HLOOKUP(N$2+$A5041,Sheet2!BZ:NM,$B5041,0),HLOOKUP(N$2+$A5041,Sheet2!BZ:NM,$B5041,0)&lt;&gt;""),HLOOKUP(N$2+$A5041,Sheet2!BZ:NM,$B5041,0),"")</f>
        <v/>
      </c>
      <c r="O5041" t="str">
        <f>IF(OR(HLOOKUP(O$2+$A5041,Sheet2!CA:NN,$B5041,0),HLOOKUP(O$2+$A5041,Sheet2!CA:NN,$B5041,0)&lt;&gt;""),HLOOKUP(O$2+$A5041,Sheet2!CA:NN,$B5041,0),"")</f>
        <v/>
      </c>
      <c r="P5041" t="str">
        <f>IF(OR(HLOOKUP(P$2+$A5041,Sheet2!CB:NO,$B5041,0),HLOOKUP(P$2+$A5041,Sheet2!CB:NO,$B5041,0)&lt;&gt;""),HLOOKUP(P$2+$A5041,Sheet2!CB:NO,$B5041,0),"")</f>
        <v/>
      </c>
      <c r="Q5041" t="str">
        <f>IF(OR(HLOOKUP(Q$2+$A5041,Sheet2!CC:NO,$B5041,0),HLOOKUP(Q$2+$A5041,Sheet2!CC:NO,$B5041,0)&lt;&gt;""),HLOOKUP(Q$2+$A5041,Sheet2!CC:NO,$B5041,0),"")</f>
        <v/>
      </c>
    </row>
    <row r="5042" spans="1:17" x14ac:dyDescent="0.25">
      <c r="A5042" s="64">
        <f t="shared" si="627"/>
        <v>48</v>
      </c>
      <c r="B5042" s="64">
        <f t="shared" si="628"/>
        <v>508</v>
      </c>
      <c r="C5042" s="64">
        <f t="shared" si="629"/>
        <v>9</v>
      </c>
      <c r="D5042" s="64">
        <f t="shared" si="630"/>
        <v>504</v>
      </c>
      <c r="E5042" s="64">
        <f t="shared" si="631"/>
        <v>2516</v>
      </c>
      <c r="F5042" s="64" t="str">
        <f t="shared" si="624"/>
        <v/>
      </c>
      <c r="G5042" s="64" t="str">
        <f t="shared" si="625"/>
        <v/>
      </c>
      <c r="H5042" s="64" t="str">
        <f t="shared" si="626"/>
        <v/>
      </c>
      <c r="I5042" s="80" t="str">
        <f>IFERROR(VLOOKUP(D5042,Sheet2!A:B,2,0),"")</f>
        <v/>
      </c>
      <c r="J5042" s="64" t="str">
        <f>IFERROR(IF(I5042&lt;&gt;"",VLOOKUP(I5042,Sheet2!B:C,2,0),""),"")</f>
        <v/>
      </c>
      <c r="K5042" s="64" t="str">
        <f>IFERROR( IF(I5042&lt;&gt;"", HLOOKUP(L$2+$A5042,Sheet2!BX:NK,2,0),""),"")</f>
        <v/>
      </c>
      <c r="L5042" t="str">
        <f>IF(OR(HLOOKUP(L$2+$A5042,Sheet2!BX:NK,$B5042,0),HLOOKUP(L$2+$A5042,Sheet2!BX:NK,$B5042,0)&lt;&gt;""),HLOOKUP(L$2+$A5042,Sheet2!BX:NK,$B5042,0),"")</f>
        <v/>
      </c>
      <c r="M5042" t="str">
        <f>IF(OR(HLOOKUP(M$2+$A5042,Sheet2!BY:NL,$B5042,0),HLOOKUP(M$2+$A5042,Sheet2!BY:NL,$B5042,0)&lt;&gt;""),HLOOKUP(M$2+$A5042,Sheet2!BY:NL,$B5042,0),"")</f>
        <v/>
      </c>
      <c r="N5042" t="str">
        <f>IF(OR(HLOOKUP(N$2+$A5042,Sheet2!BZ:NM,$B5042,0),HLOOKUP(N$2+$A5042,Sheet2!BZ:NM,$B5042,0)&lt;&gt;""),HLOOKUP(N$2+$A5042,Sheet2!BZ:NM,$B5042,0),"")</f>
        <v/>
      </c>
      <c r="O5042" t="str">
        <f>IF(OR(HLOOKUP(O$2+$A5042,Sheet2!CA:NN,$B5042,0),HLOOKUP(O$2+$A5042,Sheet2!CA:NN,$B5042,0)&lt;&gt;""),HLOOKUP(O$2+$A5042,Sheet2!CA:NN,$B5042,0),"")</f>
        <v/>
      </c>
      <c r="P5042" t="str">
        <f>IF(OR(HLOOKUP(P$2+$A5042,Sheet2!CB:NO,$B5042,0),HLOOKUP(P$2+$A5042,Sheet2!CB:NO,$B5042,0)&lt;&gt;""),HLOOKUP(P$2+$A5042,Sheet2!CB:NO,$B5042,0),"")</f>
        <v/>
      </c>
      <c r="Q5042" t="str">
        <f>IF(OR(HLOOKUP(Q$2+$A5042,Sheet2!CC:NO,$B5042,0),HLOOKUP(Q$2+$A5042,Sheet2!CC:NO,$B5042,0)&lt;&gt;""),HLOOKUP(Q$2+$A5042,Sheet2!CC:NO,$B5042,0),"")</f>
        <v/>
      </c>
    </row>
    <row r="5043" spans="1:17" x14ac:dyDescent="0.25">
      <c r="A5043" s="64">
        <f t="shared" si="627"/>
        <v>54</v>
      </c>
      <c r="B5043" s="64">
        <f t="shared" si="628"/>
        <v>508</v>
      </c>
      <c r="C5043" s="64">
        <f t="shared" si="629"/>
        <v>10</v>
      </c>
      <c r="D5043" s="64">
        <f t="shared" si="630"/>
        <v>504</v>
      </c>
      <c r="E5043" s="64">
        <f t="shared" si="631"/>
        <v>2516</v>
      </c>
      <c r="F5043" s="64" t="str">
        <f t="shared" si="624"/>
        <v/>
      </c>
      <c r="G5043" s="64" t="str">
        <f t="shared" si="625"/>
        <v/>
      </c>
      <c r="H5043" s="64" t="str">
        <f t="shared" si="626"/>
        <v/>
      </c>
      <c r="I5043" s="80" t="str">
        <f>IFERROR(VLOOKUP(D5043,Sheet2!A:B,2,0),"")</f>
        <v/>
      </c>
      <c r="J5043" s="64" t="str">
        <f>IFERROR(IF(I5043&lt;&gt;"",VLOOKUP(I5043,Sheet2!B:C,2,0),""),"")</f>
        <v/>
      </c>
      <c r="K5043" s="64" t="str">
        <f>IFERROR( IF(I5043&lt;&gt;"", HLOOKUP(L$2+$A5043,Sheet2!BX:NK,2,0),""),"")</f>
        <v/>
      </c>
      <c r="L5043" t="str">
        <f>IF(OR(HLOOKUP(L$2+$A5043,Sheet2!BX:NK,$B5043,0),HLOOKUP(L$2+$A5043,Sheet2!BX:NK,$B5043,0)&lt;&gt;""),HLOOKUP(L$2+$A5043,Sheet2!BX:NK,$B5043,0),"")</f>
        <v/>
      </c>
      <c r="M5043" t="str">
        <f>IF(OR(HLOOKUP(M$2+$A5043,Sheet2!BY:NL,$B5043,0),HLOOKUP(M$2+$A5043,Sheet2!BY:NL,$B5043,0)&lt;&gt;""),HLOOKUP(M$2+$A5043,Sheet2!BY:NL,$B5043,0),"")</f>
        <v/>
      </c>
      <c r="N5043" t="str">
        <f>IF(OR(HLOOKUP(N$2+$A5043,Sheet2!BZ:NM,$B5043,0),HLOOKUP(N$2+$A5043,Sheet2!BZ:NM,$B5043,0)&lt;&gt;""),HLOOKUP(N$2+$A5043,Sheet2!BZ:NM,$B5043,0),"")</f>
        <v/>
      </c>
      <c r="O5043" t="str">
        <f>IF(OR(HLOOKUP(O$2+$A5043,Sheet2!CA:NN,$B5043,0),HLOOKUP(O$2+$A5043,Sheet2!CA:NN,$B5043,0)&lt;&gt;""),HLOOKUP(O$2+$A5043,Sheet2!CA:NN,$B5043,0),"")</f>
        <v/>
      </c>
      <c r="P5043" t="str">
        <f>IF(OR(HLOOKUP(P$2+$A5043,Sheet2!CB:NO,$B5043,0),HLOOKUP(P$2+$A5043,Sheet2!CB:NO,$B5043,0)&lt;&gt;""),HLOOKUP(P$2+$A5043,Sheet2!CB:NO,$B5043,0),"")</f>
        <v/>
      </c>
      <c r="Q5043" t="str">
        <f>IF(OR(HLOOKUP(Q$2+$A5043,Sheet2!CC:NO,$B5043,0),HLOOKUP(Q$2+$A5043,Sheet2!CC:NO,$B5043,0)&lt;&gt;""),HLOOKUP(Q$2+$A5043,Sheet2!CC:NO,$B5043,0),"")</f>
        <v/>
      </c>
    </row>
    <row r="5044" spans="1:17" x14ac:dyDescent="0.25">
      <c r="A5044" s="64">
        <f t="shared" si="627"/>
        <v>0</v>
      </c>
      <c r="B5044" s="64">
        <f t="shared" si="628"/>
        <v>509</v>
      </c>
      <c r="C5044" s="64">
        <f t="shared" si="629"/>
        <v>1</v>
      </c>
      <c r="D5044" s="64">
        <f t="shared" si="630"/>
        <v>505</v>
      </c>
      <c r="E5044" s="64">
        <f t="shared" si="631"/>
        <v>2521</v>
      </c>
      <c r="F5044" s="64" t="str">
        <f t="shared" si="624"/>
        <v/>
      </c>
      <c r="G5044" s="64" t="str">
        <f t="shared" si="625"/>
        <v/>
      </c>
      <c r="H5044" s="64" t="str">
        <f t="shared" si="626"/>
        <v/>
      </c>
      <c r="I5044" s="80" t="str">
        <f>IFERROR(VLOOKUP(D5044,Sheet2!A:B,2,0),"")</f>
        <v/>
      </c>
      <c r="J5044" s="64" t="str">
        <f>IFERROR(IF(I5044&lt;&gt;"",VLOOKUP(I5044,Sheet2!B:C,2,0),""),"")</f>
        <v/>
      </c>
      <c r="K5044" s="64" t="str">
        <f>IFERROR( IF(I5044&lt;&gt;"", HLOOKUP(L$2+$A5044,Sheet2!BX:NK,2,0),""),"")</f>
        <v/>
      </c>
      <c r="L5044" t="str">
        <f>IF(OR(HLOOKUP(L$2+$A5044,Sheet2!BX:NK,$B5044,0),HLOOKUP(L$2+$A5044,Sheet2!BX:NK,$B5044,0)&lt;&gt;""),HLOOKUP(L$2+$A5044,Sheet2!BX:NK,$B5044,0),"")</f>
        <v/>
      </c>
      <c r="M5044" t="str">
        <f>IF(OR(HLOOKUP(M$2+$A5044,Sheet2!BY:NL,$B5044,0),HLOOKUP(M$2+$A5044,Sheet2!BY:NL,$B5044,0)&lt;&gt;""),HLOOKUP(M$2+$A5044,Sheet2!BY:NL,$B5044,0),"")</f>
        <v/>
      </c>
      <c r="N5044" t="str">
        <f>IF(OR(HLOOKUP(N$2+$A5044,Sheet2!BZ:NM,$B5044,0),HLOOKUP(N$2+$A5044,Sheet2!BZ:NM,$B5044,0)&lt;&gt;""),HLOOKUP(N$2+$A5044,Sheet2!BZ:NM,$B5044,0),"")</f>
        <v/>
      </c>
      <c r="O5044" t="str">
        <f>IF(OR(HLOOKUP(O$2+$A5044,Sheet2!CA:NN,$B5044,0),HLOOKUP(O$2+$A5044,Sheet2!CA:NN,$B5044,0)&lt;&gt;""),HLOOKUP(O$2+$A5044,Sheet2!CA:NN,$B5044,0),"")</f>
        <v/>
      </c>
      <c r="P5044" t="str">
        <f>IF(OR(HLOOKUP(P$2+$A5044,Sheet2!CB:NO,$B5044,0),HLOOKUP(P$2+$A5044,Sheet2!CB:NO,$B5044,0)&lt;&gt;""),HLOOKUP(P$2+$A5044,Sheet2!CB:NO,$B5044,0),"")</f>
        <v/>
      </c>
      <c r="Q5044" t="str">
        <f>IF(OR(HLOOKUP(Q$2+$A5044,Sheet2!CC:NO,$B5044,0),HLOOKUP(Q$2+$A5044,Sheet2!CC:NO,$B5044,0)&lt;&gt;""),HLOOKUP(Q$2+$A5044,Sheet2!CC:NO,$B5044,0),"")</f>
        <v/>
      </c>
    </row>
    <row r="5045" spans="1:17" x14ac:dyDescent="0.25">
      <c r="A5045" s="64">
        <f t="shared" si="627"/>
        <v>6</v>
      </c>
      <c r="B5045" s="64">
        <f t="shared" si="628"/>
        <v>509</v>
      </c>
      <c r="C5045" s="64">
        <f t="shared" si="629"/>
        <v>2</v>
      </c>
      <c r="D5045" s="64">
        <f t="shared" si="630"/>
        <v>505</v>
      </c>
      <c r="E5045" s="64">
        <f t="shared" si="631"/>
        <v>2521</v>
      </c>
      <c r="F5045" s="64" t="str">
        <f t="shared" si="624"/>
        <v/>
      </c>
      <c r="G5045" s="64" t="str">
        <f t="shared" si="625"/>
        <v/>
      </c>
      <c r="H5045" s="64" t="str">
        <f t="shared" si="626"/>
        <v/>
      </c>
      <c r="I5045" s="80" t="str">
        <f>IFERROR(VLOOKUP(D5045,Sheet2!A:B,2,0),"")</f>
        <v/>
      </c>
      <c r="J5045" s="64" t="str">
        <f>IFERROR(IF(I5045&lt;&gt;"",VLOOKUP(I5045,Sheet2!B:C,2,0),""),"")</f>
        <v/>
      </c>
      <c r="K5045" s="64" t="str">
        <f>IFERROR( IF(I5045&lt;&gt;"", HLOOKUP(L$2+$A5045,Sheet2!BX:NK,2,0),""),"")</f>
        <v/>
      </c>
      <c r="L5045" t="str">
        <f>IF(OR(HLOOKUP(L$2+$A5045,Sheet2!BX:NK,$B5045,0),HLOOKUP(L$2+$A5045,Sheet2!BX:NK,$B5045,0)&lt;&gt;""),HLOOKUP(L$2+$A5045,Sheet2!BX:NK,$B5045,0),"")</f>
        <v/>
      </c>
      <c r="M5045" t="str">
        <f>IF(OR(HLOOKUP(M$2+$A5045,Sheet2!BY:NL,$B5045,0),HLOOKUP(M$2+$A5045,Sheet2!BY:NL,$B5045,0)&lt;&gt;""),HLOOKUP(M$2+$A5045,Sheet2!BY:NL,$B5045,0),"")</f>
        <v/>
      </c>
      <c r="N5045" t="str">
        <f>IF(OR(HLOOKUP(N$2+$A5045,Sheet2!BZ:NM,$B5045,0),HLOOKUP(N$2+$A5045,Sheet2!BZ:NM,$B5045,0)&lt;&gt;""),HLOOKUP(N$2+$A5045,Sheet2!BZ:NM,$B5045,0),"")</f>
        <v/>
      </c>
      <c r="O5045" t="str">
        <f>IF(OR(HLOOKUP(O$2+$A5045,Sheet2!CA:NN,$B5045,0),HLOOKUP(O$2+$A5045,Sheet2!CA:NN,$B5045,0)&lt;&gt;""),HLOOKUP(O$2+$A5045,Sheet2!CA:NN,$B5045,0),"")</f>
        <v/>
      </c>
      <c r="P5045" t="str">
        <f>IF(OR(HLOOKUP(P$2+$A5045,Sheet2!CB:NO,$B5045,0),HLOOKUP(P$2+$A5045,Sheet2!CB:NO,$B5045,0)&lt;&gt;""),HLOOKUP(P$2+$A5045,Sheet2!CB:NO,$B5045,0),"")</f>
        <v/>
      </c>
      <c r="Q5045" t="str">
        <f>IF(OR(HLOOKUP(Q$2+$A5045,Sheet2!CC:NO,$B5045,0),HLOOKUP(Q$2+$A5045,Sheet2!CC:NO,$B5045,0)&lt;&gt;""),HLOOKUP(Q$2+$A5045,Sheet2!CC:NO,$B5045,0),"")</f>
        <v/>
      </c>
    </row>
    <row r="5046" spans="1:17" x14ac:dyDescent="0.25">
      <c r="A5046" s="64">
        <f t="shared" si="627"/>
        <v>12</v>
      </c>
      <c r="B5046" s="64">
        <f t="shared" si="628"/>
        <v>509</v>
      </c>
      <c r="C5046" s="64">
        <f t="shared" si="629"/>
        <v>3</v>
      </c>
      <c r="D5046" s="64">
        <f t="shared" si="630"/>
        <v>505</v>
      </c>
      <c r="E5046" s="64">
        <f t="shared" si="631"/>
        <v>2521</v>
      </c>
      <c r="F5046" s="64" t="str">
        <f t="shared" si="624"/>
        <v/>
      </c>
      <c r="G5046" s="64" t="str">
        <f t="shared" si="625"/>
        <v/>
      </c>
      <c r="H5046" s="64" t="str">
        <f t="shared" si="626"/>
        <v/>
      </c>
      <c r="I5046" s="80" t="str">
        <f>IFERROR(VLOOKUP(D5046,Sheet2!A:B,2,0),"")</f>
        <v/>
      </c>
      <c r="J5046" s="64" t="str">
        <f>IFERROR(IF(I5046&lt;&gt;"",VLOOKUP(I5046,Sheet2!B:C,2,0),""),"")</f>
        <v/>
      </c>
      <c r="K5046" s="64" t="str">
        <f>IFERROR( IF(I5046&lt;&gt;"", HLOOKUP(L$2+$A5046,Sheet2!BX:NK,2,0),""),"")</f>
        <v/>
      </c>
      <c r="L5046" t="str">
        <f>IF(OR(HLOOKUP(L$2+$A5046,Sheet2!BX:NK,$B5046,0),HLOOKUP(L$2+$A5046,Sheet2!BX:NK,$B5046,0)&lt;&gt;""),HLOOKUP(L$2+$A5046,Sheet2!BX:NK,$B5046,0),"")</f>
        <v/>
      </c>
      <c r="M5046" t="str">
        <f>IF(OR(HLOOKUP(M$2+$A5046,Sheet2!BY:NL,$B5046,0),HLOOKUP(M$2+$A5046,Sheet2!BY:NL,$B5046,0)&lt;&gt;""),HLOOKUP(M$2+$A5046,Sheet2!BY:NL,$B5046,0),"")</f>
        <v/>
      </c>
      <c r="N5046" t="str">
        <f>IF(OR(HLOOKUP(N$2+$A5046,Sheet2!BZ:NM,$B5046,0),HLOOKUP(N$2+$A5046,Sheet2!BZ:NM,$B5046,0)&lt;&gt;""),HLOOKUP(N$2+$A5046,Sheet2!BZ:NM,$B5046,0),"")</f>
        <v/>
      </c>
      <c r="O5046" t="str">
        <f>IF(OR(HLOOKUP(O$2+$A5046,Sheet2!CA:NN,$B5046,0),HLOOKUP(O$2+$A5046,Sheet2!CA:NN,$B5046,0)&lt;&gt;""),HLOOKUP(O$2+$A5046,Sheet2!CA:NN,$B5046,0),"")</f>
        <v/>
      </c>
      <c r="P5046" t="str">
        <f>IF(OR(HLOOKUP(P$2+$A5046,Sheet2!CB:NO,$B5046,0),HLOOKUP(P$2+$A5046,Sheet2!CB:NO,$B5046,0)&lt;&gt;""),HLOOKUP(P$2+$A5046,Sheet2!CB:NO,$B5046,0),"")</f>
        <v/>
      </c>
      <c r="Q5046" t="str">
        <f>IF(OR(HLOOKUP(Q$2+$A5046,Sheet2!CC:NO,$B5046,0),HLOOKUP(Q$2+$A5046,Sheet2!CC:NO,$B5046,0)&lt;&gt;""),HLOOKUP(Q$2+$A5046,Sheet2!CC:NO,$B5046,0),"")</f>
        <v/>
      </c>
    </row>
    <row r="5047" spans="1:17" x14ac:dyDescent="0.25">
      <c r="A5047" s="64">
        <f t="shared" si="627"/>
        <v>18</v>
      </c>
      <c r="B5047" s="64">
        <f t="shared" si="628"/>
        <v>509</v>
      </c>
      <c r="C5047" s="64">
        <f t="shared" si="629"/>
        <v>4</v>
      </c>
      <c r="D5047" s="64">
        <f t="shared" si="630"/>
        <v>505</v>
      </c>
      <c r="E5047" s="64">
        <f t="shared" si="631"/>
        <v>2521</v>
      </c>
      <c r="F5047" s="64" t="str">
        <f t="shared" si="624"/>
        <v/>
      </c>
      <c r="G5047" s="64" t="str">
        <f t="shared" si="625"/>
        <v/>
      </c>
      <c r="H5047" s="64" t="str">
        <f t="shared" si="626"/>
        <v/>
      </c>
      <c r="I5047" s="80" t="str">
        <f>IFERROR(VLOOKUP(D5047,Sheet2!A:B,2,0),"")</f>
        <v/>
      </c>
      <c r="J5047" s="64" t="str">
        <f>IFERROR(IF(I5047&lt;&gt;"",VLOOKUP(I5047,Sheet2!B:C,2,0),""),"")</f>
        <v/>
      </c>
      <c r="K5047" s="64" t="str">
        <f>IFERROR( IF(I5047&lt;&gt;"", HLOOKUP(L$2+$A5047,Sheet2!BX:NK,2,0),""),"")</f>
        <v/>
      </c>
      <c r="L5047" t="str">
        <f>IF(OR(HLOOKUP(L$2+$A5047,Sheet2!BX:NK,$B5047,0),HLOOKUP(L$2+$A5047,Sheet2!BX:NK,$B5047,0)&lt;&gt;""),HLOOKUP(L$2+$A5047,Sheet2!BX:NK,$B5047,0),"")</f>
        <v/>
      </c>
      <c r="M5047" t="str">
        <f>IF(OR(HLOOKUP(M$2+$A5047,Sheet2!BY:NL,$B5047,0),HLOOKUP(M$2+$A5047,Sheet2!BY:NL,$B5047,0)&lt;&gt;""),HLOOKUP(M$2+$A5047,Sheet2!BY:NL,$B5047,0),"")</f>
        <v/>
      </c>
      <c r="N5047" t="str">
        <f>IF(OR(HLOOKUP(N$2+$A5047,Sheet2!BZ:NM,$B5047,0),HLOOKUP(N$2+$A5047,Sheet2!BZ:NM,$B5047,0)&lt;&gt;""),HLOOKUP(N$2+$A5047,Sheet2!BZ:NM,$B5047,0),"")</f>
        <v/>
      </c>
      <c r="O5047" t="str">
        <f>IF(OR(HLOOKUP(O$2+$A5047,Sheet2!CA:NN,$B5047,0),HLOOKUP(O$2+$A5047,Sheet2!CA:NN,$B5047,0)&lt;&gt;""),HLOOKUP(O$2+$A5047,Sheet2!CA:NN,$B5047,0),"")</f>
        <v/>
      </c>
      <c r="P5047" t="str">
        <f>IF(OR(HLOOKUP(P$2+$A5047,Sheet2!CB:NO,$B5047,0),HLOOKUP(P$2+$A5047,Sheet2!CB:NO,$B5047,0)&lt;&gt;""),HLOOKUP(P$2+$A5047,Sheet2!CB:NO,$B5047,0),"")</f>
        <v/>
      </c>
      <c r="Q5047" t="str">
        <f>IF(OR(HLOOKUP(Q$2+$A5047,Sheet2!CC:NO,$B5047,0),HLOOKUP(Q$2+$A5047,Sheet2!CC:NO,$B5047,0)&lt;&gt;""),HLOOKUP(Q$2+$A5047,Sheet2!CC:NO,$B5047,0),"")</f>
        <v/>
      </c>
    </row>
    <row r="5048" spans="1:17" x14ac:dyDescent="0.25">
      <c r="A5048" s="64">
        <f t="shared" si="627"/>
        <v>24</v>
      </c>
      <c r="B5048" s="64">
        <f t="shared" si="628"/>
        <v>509</v>
      </c>
      <c r="C5048" s="64">
        <f t="shared" si="629"/>
        <v>5</v>
      </c>
      <c r="D5048" s="64">
        <f t="shared" si="630"/>
        <v>505</v>
      </c>
      <c r="E5048" s="64">
        <f t="shared" si="631"/>
        <v>2521</v>
      </c>
      <c r="F5048" s="64" t="str">
        <f t="shared" si="624"/>
        <v/>
      </c>
      <c r="G5048" s="64" t="str">
        <f t="shared" si="625"/>
        <v/>
      </c>
      <c r="H5048" s="64" t="str">
        <f t="shared" si="626"/>
        <v/>
      </c>
      <c r="I5048" s="80" t="str">
        <f>IFERROR(VLOOKUP(D5048,Sheet2!A:B,2,0),"")</f>
        <v/>
      </c>
      <c r="J5048" s="64" t="str">
        <f>IFERROR(IF(I5048&lt;&gt;"",VLOOKUP(I5048,Sheet2!B:C,2,0),""),"")</f>
        <v/>
      </c>
      <c r="K5048" s="64" t="str">
        <f>IFERROR( IF(I5048&lt;&gt;"", HLOOKUP(L$2+$A5048,Sheet2!BX:NK,2,0),""),"")</f>
        <v/>
      </c>
      <c r="L5048" t="str">
        <f>IF(OR(HLOOKUP(L$2+$A5048,Sheet2!BX:NK,$B5048,0),HLOOKUP(L$2+$A5048,Sheet2!BX:NK,$B5048,0)&lt;&gt;""),HLOOKUP(L$2+$A5048,Sheet2!BX:NK,$B5048,0),"")</f>
        <v/>
      </c>
      <c r="M5048" t="str">
        <f>IF(OR(HLOOKUP(M$2+$A5048,Sheet2!BY:NL,$B5048,0),HLOOKUP(M$2+$A5048,Sheet2!BY:NL,$B5048,0)&lt;&gt;""),HLOOKUP(M$2+$A5048,Sheet2!BY:NL,$B5048,0),"")</f>
        <v/>
      </c>
      <c r="N5048" t="str">
        <f>IF(OR(HLOOKUP(N$2+$A5048,Sheet2!BZ:NM,$B5048,0),HLOOKUP(N$2+$A5048,Sheet2!BZ:NM,$B5048,0)&lt;&gt;""),HLOOKUP(N$2+$A5048,Sheet2!BZ:NM,$B5048,0),"")</f>
        <v/>
      </c>
      <c r="O5048" t="str">
        <f>IF(OR(HLOOKUP(O$2+$A5048,Sheet2!CA:NN,$B5048,0),HLOOKUP(O$2+$A5048,Sheet2!CA:NN,$B5048,0)&lt;&gt;""),HLOOKUP(O$2+$A5048,Sheet2!CA:NN,$B5048,0),"")</f>
        <v/>
      </c>
      <c r="P5048" t="str">
        <f>IF(OR(HLOOKUP(P$2+$A5048,Sheet2!CB:NO,$B5048,0),HLOOKUP(P$2+$A5048,Sheet2!CB:NO,$B5048,0)&lt;&gt;""),HLOOKUP(P$2+$A5048,Sheet2!CB:NO,$B5048,0),"")</f>
        <v/>
      </c>
      <c r="Q5048" t="str">
        <f>IF(OR(HLOOKUP(Q$2+$A5048,Sheet2!CC:NO,$B5048,0),HLOOKUP(Q$2+$A5048,Sheet2!CC:NO,$B5048,0)&lt;&gt;""),HLOOKUP(Q$2+$A5048,Sheet2!CC:NO,$B5048,0),"")</f>
        <v/>
      </c>
    </row>
    <row r="5049" spans="1:17" x14ac:dyDescent="0.25">
      <c r="A5049" s="64">
        <f t="shared" si="627"/>
        <v>30</v>
      </c>
      <c r="B5049" s="64">
        <f t="shared" si="628"/>
        <v>509</v>
      </c>
      <c r="C5049" s="64">
        <f t="shared" si="629"/>
        <v>6</v>
      </c>
      <c r="D5049" s="64">
        <f t="shared" si="630"/>
        <v>505</v>
      </c>
      <c r="E5049" s="64">
        <f t="shared" si="631"/>
        <v>2521</v>
      </c>
      <c r="F5049" s="64" t="str">
        <f t="shared" si="624"/>
        <v/>
      </c>
      <c r="G5049" s="64" t="str">
        <f t="shared" si="625"/>
        <v/>
      </c>
      <c r="H5049" s="64" t="str">
        <f t="shared" si="626"/>
        <v/>
      </c>
      <c r="I5049" s="80" t="str">
        <f>IFERROR(VLOOKUP(D5049,Sheet2!A:B,2,0),"")</f>
        <v/>
      </c>
      <c r="J5049" s="64" t="str">
        <f>IFERROR(IF(I5049&lt;&gt;"",VLOOKUP(I5049,Sheet2!B:C,2,0),""),"")</f>
        <v/>
      </c>
      <c r="K5049" s="64" t="str">
        <f>IFERROR( IF(I5049&lt;&gt;"", HLOOKUP(L$2+$A5049,Sheet2!BX:NK,2,0),""),"")</f>
        <v/>
      </c>
      <c r="L5049" t="str">
        <f>IF(OR(HLOOKUP(L$2+$A5049,Sheet2!BX:NK,$B5049,0),HLOOKUP(L$2+$A5049,Sheet2!BX:NK,$B5049,0)&lt;&gt;""),HLOOKUP(L$2+$A5049,Sheet2!BX:NK,$B5049,0),"")</f>
        <v/>
      </c>
      <c r="M5049" t="str">
        <f>IF(OR(HLOOKUP(M$2+$A5049,Sheet2!BY:NL,$B5049,0),HLOOKUP(M$2+$A5049,Sheet2!BY:NL,$B5049,0)&lt;&gt;""),HLOOKUP(M$2+$A5049,Sheet2!BY:NL,$B5049,0),"")</f>
        <v/>
      </c>
      <c r="N5049" t="str">
        <f>IF(OR(HLOOKUP(N$2+$A5049,Sheet2!BZ:NM,$B5049,0),HLOOKUP(N$2+$A5049,Sheet2!BZ:NM,$B5049,0)&lt;&gt;""),HLOOKUP(N$2+$A5049,Sheet2!BZ:NM,$B5049,0),"")</f>
        <v/>
      </c>
      <c r="O5049" t="str">
        <f>IF(OR(HLOOKUP(O$2+$A5049,Sheet2!CA:NN,$B5049,0),HLOOKUP(O$2+$A5049,Sheet2!CA:NN,$B5049,0)&lt;&gt;""),HLOOKUP(O$2+$A5049,Sheet2!CA:NN,$B5049,0),"")</f>
        <v/>
      </c>
      <c r="P5049" t="str">
        <f>IF(OR(HLOOKUP(P$2+$A5049,Sheet2!CB:NO,$B5049,0),HLOOKUP(P$2+$A5049,Sheet2!CB:NO,$B5049,0)&lt;&gt;""),HLOOKUP(P$2+$A5049,Sheet2!CB:NO,$B5049,0),"")</f>
        <v/>
      </c>
      <c r="Q5049" t="str">
        <f>IF(OR(HLOOKUP(Q$2+$A5049,Sheet2!CC:NO,$B5049,0),HLOOKUP(Q$2+$A5049,Sheet2!CC:NO,$B5049,0)&lt;&gt;""),HLOOKUP(Q$2+$A5049,Sheet2!CC:NO,$B5049,0),"")</f>
        <v/>
      </c>
    </row>
    <row r="5050" spans="1:17" x14ac:dyDescent="0.25">
      <c r="A5050" s="64">
        <f t="shared" si="627"/>
        <v>36</v>
      </c>
      <c r="B5050" s="64">
        <f t="shared" si="628"/>
        <v>509</v>
      </c>
      <c r="C5050" s="64">
        <f t="shared" si="629"/>
        <v>7</v>
      </c>
      <c r="D5050" s="64">
        <f t="shared" si="630"/>
        <v>505</v>
      </c>
      <c r="E5050" s="64">
        <f t="shared" si="631"/>
        <v>2521</v>
      </c>
      <c r="F5050" s="64" t="str">
        <f t="shared" si="624"/>
        <v/>
      </c>
      <c r="G5050" s="64" t="str">
        <f t="shared" si="625"/>
        <v/>
      </c>
      <c r="H5050" s="64" t="str">
        <f t="shared" si="626"/>
        <v/>
      </c>
      <c r="I5050" s="80" t="str">
        <f>IFERROR(VLOOKUP(D5050,Sheet2!A:B,2,0),"")</f>
        <v/>
      </c>
      <c r="J5050" s="64" t="str">
        <f>IFERROR(IF(I5050&lt;&gt;"",VLOOKUP(I5050,Sheet2!B:C,2,0),""),"")</f>
        <v/>
      </c>
      <c r="K5050" s="64" t="str">
        <f>IFERROR( IF(I5050&lt;&gt;"", HLOOKUP(L$2+$A5050,Sheet2!BX:NK,2,0),""),"")</f>
        <v/>
      </c>
      <c r="L5050" t="str">
        <f>IF(OR(HLOOKUP(L$2+$A5050,Sheet2!BX:NK,$B5050,0),HLOOKUP(L$2+$A5050,Sheet2!BX:NK,$B5050,0)&lt;&gt;""),HLOOKUP(L$2+$A5050,Sheet2!BX:NK,$B5050,0),"")</f>
        <v/>
      </c>
      <c r="M5050" t="str">
        <f>IF(OR(HLOOKUP(M$2+$A5050,Sheet2!BY:NL,$B5050,0),HLOOKUP(M$2+$A5050,Sheet2!BY:NL,$B5050,0)&lt;&gt;""),HLOOKUP(M$2+$A5050,Sheet2!BY:NL,$B5050,0),"")</f>
        <v/>
      </c>
      <c r="N5050" t="str">
        <f>IF(OR(HLOOKUP(N$2+$A5050,Sheet2!BZ:NM,$B5050,0),HLOOKUP(N$2+$A5050,Sheet2!BZ:NM,$B5050,0)&lt;&gt;""),HLOOKUP(N$2+$A5050,Sheet2!BZ:NM,$B5050,0),"")</f>
        <v/>
      </c>
      <c r="O5050" t="str">
        <f>IF(OR(HLOOKUP(O$2+$A5050,Sheet2!CA:NN,$B5050,0),HLOOKUP(O$2+$A5050,Sheet2!CA:NN,$B5050,0)&lt;&gt;""),HLOOKUP(O$2+$A5050,Sheet2!CA:NN,$B5050,0),"")</f>
        <v/>
      </c>
      <c r="P5050" t="str">
        <f>IF(OR(HLOOKUP(P$2+$A5050,Sheet2!CB:NO,$B5050,0),HLOOKUP(P$2+$A5050,Sheet2!CB:NO,$B5050,0)&lt;&gt;""),HLOOKUP(P$2+$A5050,Sheet2!CB:NO,$B5050,0),"")</f>
        <v/>
      </c>
      <c r="Q5050" t="str">
        <f>IF(OR(HLOOKUP(Q$2+$A5050,Sheet2!CC:NO,$B5050,0),HLOOKUP(Q$2+$A5050,Sheet2!CC:NO,$B5050,0)&lt;&gt;""),HLOOKUP(Q$2+$A5050,Sheet2!CC:NO,$B5050,0),"")</f>
        <v/>
      </c>
    </row>
    <row r="5051" spans="1:17" x14ac:dyDescent="0.25">
      <c r="A5051" s="64">
        <f t="shared" si="627"/>
        <v>42</v>
      </c>
      <c r="B5051" s="64">
        <f t="shared" si="628"/>
        <v>509</v>
      </c>
      <c r="C5051" s="64">
        <f t="shared" si="629"/>
        <v>8</v>
      </c>
      <c r="D5051" s="64">
        <f t="shared" si="630"/>
        <v>505</v>
      </c>
      <c r="E5051" s="64">
        <f t="shared" si="631"/>
        <v>2521</v>
      </c>
      <c r="F5051" s="64" t="str">
        <f t="shared" si="624"/>
        <v/>
      </c>
      <c r="G5051" s="64" t="str">
        <f t="shared" si="625"/>
        <v/>
      </c>
      <c r="H5051" s="64" t="str">
        <f t="shared" si="626"/>
        <v/>
      </c>
      <c r="I5051" s="80" t="str">
        <f>IFERROR(VLOOKUP(D5051,Sheet2!A:B,2,0),"")</f>
        <v/>
      </c>
      <c r="J5051" s="64" t="str">
        <f>IFERROR(IF(I5051&lt;&gt;"",VLOOKUP(I5051,Sheet2!B:C,2,0),""),"")</f>
        <v/>
      </c>
      <c r="K5051" s="64" t="str">
        <f>IFERROR( IF(I5051&lt;&gt;"", HLOOKUP(L$2+$A5051,Sheet2!BX:NK,2,0),""),"")</f>
        <v/>
      </c>
      <c r="L5051" t="str">
        <f>IF(OR(HLOOKUP(L$2+$A5051,Sheet2!BX:NK,$B5051,0),HLOOKUP(L$2+$A5051,Sheet2!BX:NK,$B5051,0)&lt;&gt;""),HLOOKUP(L$2+$A5051,Sheet2!BX:NK,$B5051,0),"")</f>
        <v/>
      </c>
      <c r="M5051" t="str">
        <f>IF(OR(HLOOKUP(M$2+$A5051,Sheet2!BY:NL,$B5051,0),HLOOKUP(M$2+$A5051,Sheet2!BY:NL,$B5051,0)&lt;&gt;""),HLOOKUP(M$2+$A5051,Sheet2!BY:NL,$B5051,0),"")</f>
        <v/>
      </c>
      <c r="N5051" t="str">
        <f>IF(OR(HLOOKUP(N$2+$A5051,Sheet2!BZ:NM,$B5051,0),HLOOKUP(N$2+$A5051,Sheet2!BZ:NM,$B5051,0)&lt;&gt;""),HLOOKUP(N$2+$A5051,Sheet2!BZ:NM,$B5051,0),"")</f>
        <v/>
      </c>
      <c r="O5051" t="str">
        <f>IF(OR(HLOOKUP(O$2+$A5051,Sheet2!CA:NN,$B5051,0),HLOOKUP(O$2+$A5051,Sheet2!CA:NN,$B5051,0)&lt;&gt;""),HLOOKUP(O$2+$A5051,Sheet2!CA:NN,$B5051,0),"")</f>
        <v/>
      </c>
      <c r="P5051" t="str">
        <f>IF(OR(HLOOKUP(P$2+$A5051,Sheet2!CB:NO,$B5051,0),HLOOKUP(P$2+$A5051,Sheet2!CB:NO,$B5051,0)&lt;&gt;""),HLOOKUP(P$2+$A5051,Sheet2!CB:NO,$B5051,0),"")</f>
        <v/>
      </c>
      <c r="Q5051" t="str">
        <f>IF(OR(HLOOKUP(Q$2+$A5051,Sheet2!CC:NO,$B5051,0),HLOOKUP(Q$2+$A5051,Sheet2!CC:NO,$B5051,0)&lt;&gt;""),HLOOKUP(Q$2+$A5051,Sheet2!CC:NO,$B5051,0),"")</f>
        <v/>
      </c>
    </row>
    <row r="5052" spans="1:17" x14ac:dyDescent="0.25">
      <c r="A5052" s="64">
        <f t="shared" si="627"/>
        <v>48</v>
      </c>
      <c r="B5052" s="64">
        <f t="shared" si="628"/>
        <v>509</v>
      </c>
      <c r="C5052" s="64">
        <f t="shared" si="629"/>
        <v>9</v>
      </c>
      <c r="D5052" s="64">
        <f t="shared" si="630"/>
        <v>505</v>
      </c>
      <c r="E5052" s="64">
        <f t="shared" si="631"/>
        <v>2521</v>
      </c>
      <c r="F5052" s="64" t="str">
        <f t="shared" si="624"/>
        <v/>
      </c>
      <c r="G5052" s="64" t="str">
        <f t="shared" si="625"/>
        <v/>
      </c>
      <c r="H5052" s="64" t="str">
        <f t="shared" si="626"/>
        <v/>
      </c>
      <c r="I5052" s="80" t="str">
        <f>IFERROR(VLOOKUP(D5052,Sheet2!A:B,2,0),"")</f>
        <v/>
      </c>
      <c r="J5052" s="64" t="str">
        <f>IFERROR(IF(I5052&lt;&gt;"",VLOOKUP(I5052,Sheet2!B:C,2,0),""),"")</f>
        <v/>
      </c>
      <c r="K5052" s="64" t="str">
        <f>IFERROR( IF(I5052&lt;&gt;"", HLOOKUP(L$2+$A5052,Sheet2!BX:NK,2,0),""),"")</f>
        <v/>
      </c>
      <c r="L5052" t="str">
        <f>IF(OR(HLOOKUP(L$2+$A5052,Sheet2!BX:NK,$B5052,0),HLOOKUP(L$2+$A5052,Sheet2!BX:NK,$B5052,0)&lt;&gt;""),HLOOKUP(L$2+$A5052,Sheet2!BX:NK,$B5052,0),"")</f>
        <v/>
      </c>
      <c r="M5052" t="str">
        <f>IF(OR(HLOOKUP(M$2+$A5052,Sheet2!BY:NL,$B5052,0),HLOOKUP(M$2+$A5052,Sheet2!BY:NL,$B5052,0)&lt;&gt;""),HLOOKUP(M$2+$A5052,Sheet2!BY:NL,$B5052,0),"")</f>
        <v/>
      </c>
      <c r="N5052" t="str">
        <f>IF(OR(HLOOKUP(N$2+$A5052,Sheet2!BZ:NM,$B5052,0),HLOOKUP(N$2+$A5052,Sheet2!BZ:NM,$B5052,0)&lt;&gt;""),HLOOKUP(N$2+$A5052,Sheet2!BZ:NM,$B5052,0),"")</f>
        <v/>
      </c>
      <c r="O5052" t="str">
        <f>IF(OR(HLOOKUP(O$2+$A5052,Sheet2!CA:NN,$B5052,0),HLOOKUP(O$2+$A5052,Sheet2!CA:NN,$B5052,0)&lt;&gt;""),HLOOKUP(O$2+$A5052,Sheet2!CA:NN,$B5052,0),"")</f>
        <v/>
      </c>
      <c r="P5052" t="str">
        <f>IF(OR(HLOOKUP(P$2+$A5052,Sheet2!CB:NO,$B5052,0),HLOOKUP(P$2+$A5052,Sheet2!CB:NO,$B5052,0)&lt;&gt;""),HLOOKUP(P$2+$A5052,Sheet2!CB:NO,$B5052,0),"")</f>
        <v/>
      </c>
      <c r="Q5052" t="str">
        <f>IF(OR(HLOOKUP(Q$2+$A5052,Sheet2!CC:NO,$B5052,0),HLOOKUP(Q$2+$A5052,Sheet2!CC:NO,$B5052,0)&lt;&gt;""),HLOOKUP(Q$2+$A5052,Sheet2!CC:NO,$B5052,0),"")</f>
        <v/>
      </c>
    </row>
    <row r="5053" spans="1:17" x14ac:dyDescent="0.25">
      <c r="A5053" s="64">
        <f t="shared" si="627"/>
        <v>54</v>
      </c>
      <c r="B5053" s="64">
        <f t="shared" si="628"/>
        <v>509</v>
      </c>
      <c r="C5053" s="64">
        <f t="shared" si="629"/>
        <v>10</v>
      </c>
      <c r="D5053" s="64">
        <f t="shared" si="630"/>
        <v>505</v>
      </c>
      <c r="E5053" s="64">
        <f t="shared" si="631"/>
        <v>2521</v>
      </c>
      <c r="F5053" s="64" t="str">
        <f t="shared" si="624"/>
        <v/>
      </c>
      <c r="G5053" s="64" t="str">
        <f t="shared" si="625"/>
        <v/>
      </c>
      <c r="H5053" s="64" t="str">
        <f t="shared" si="626"/>
        <v/>
      </c>
      <c r="I5053" s="80" t="str">
        <f>IFERROR(VLOOKUP(D5053,Sheet2!A:B,2,0),"")</f>
        <v/>
      </c>
      <c r="J5053" s="64" t="str">
        <f>IFERROR(IF(I5053&lt;&gt;"",VLOOKUP(I5053,Sheet2!B:C,2,0),""),"")</f>
        <v/>
      </c>
      <c r="K5053" s="64" t="str">
        <f>IFERROR( IF(I5053&lt;&gt;"", HLOOKUP(L$2+$A5053,Sheet2!BX:NK,2,0),""),"")</f>
        <v/>
      </c>
      <c r="L5053" t="str">
        <f>IF(OR(HLOOKUP(L$2+$A5053,Sheet2!BX:NK,$B5053,0),HLOOKUP(L$2+$A5053,Sheet2!BX:NK,$B5053,0)&lt;&gt;""),HLOOKUP(L$2+$A5053,Sheet2!BX:NK,$B5053,0),"")</f>
        <v/>
      </c>
      <c r="M5053" t="str">
        <f>IF(OR(HLOOKUP(M$2+$A5053,Sheet2!BY:NL,$B5053,0),HLOOKUP(M$2+$A5053,Sheet2!BY:NL,$B5053,0)&lt;&gt;""),HLOOKUP(M$2+$A5053,Sheet2!BY:NL,$B5053,0),"")</f>
        <v/>
      </c>
      <c r="N5053" t="str">
        <f>IF(OR(HLOOKUP(N$2+$A5053,Sheet2!BZ:NM,$B5053,0),HLOOKUP(N$2+$A5053,Sheet2!BZ:NM,$B5053,0)&lt;&gt;""),HLOOKUP(N$2+$A5053,Sheet2!BZ:NM,$B5053,0),"")</f>
        <v/>
      </c>
      <c r="O5053" t="str">
        <f>IF(OR(HLOOKUP(O$2+$A5053,Sheet2!CA:NN,$B5053,0),HLOOKUP(O$2+$A5053,Sheet2!CA:NN,$B5053,0)&lt;&gt;""),HLOOKUP(O$2+$A5053,Sheet2!CA:NN,$B5053,0),"")</f>
        <v/>
      </c>
      <c r="P5053" t="str">
        <f>IF(OR(HLOOKUP(P$2+$A5053,Sheet2!CB:NO,$B5053,0),HLOOKUP(P$2+$A5053,Sheet2!CB:NO,$B5053,0)&lt;&gt;""),HLOOKUP(P$2+$A5053,Sheet2!CB:NO,$B5053,0),"")</f>
        <v/>
      </c>
      <c r="Q5053" t="str">
        <f>IF(OR(HLOOKUP(Q$2+$A5053,Sheet2!CC:NO,$B5053,0),HLOOKUP(Q$2+$A5053,Sheet2!CC:NO,$B5053,0)&lt;&gt;""),HLOOKUP(Q$2+$A5053,Sheet2!CC:NO,$B5053,0),"")</f>
        <v/>
      </c>
    </row>
    <row r="5054" spans="1:17" x14ac:dyDescent="0.25">
      <c r="A5054" s="64">
        <f t="shared" si="627"/>
        <v>0</v>
      </c>
      <c r="B5054" s="64">
        <f t="shared" si="628"/>
        <v>510</v>
      </c>
      <c r="C5054" s="64">
        <f t="shared" si="629"/>
        <v>1</v>
      </c>
      <c r="D5054" s="64">
        <f t="shared" si="630"/>
        <v>506</v>
      </c>
      <c r="E5054" s="64">
        <f t="shared" si="631"/>
        <v>2526</v>
      </c>
      <c r="F5054" s="64" t="str">
        <f t="shared" si="624"/>
        <v/>
      </c>
      <c r="G5054" s="64" t="str">
        <f t="shared" si="625"/>
        <v/>
      </c>
      <c r="H5054" s="64" t="str">
        <f t="shared" si="626"/>
        <v/>
      </c>
      <c r="I5054" s="80" t="str">
        <f>IFERROR(VLOOKUP(D5054,Sheet2!A:B,2,0),"")</f>
        <v/>
      </c>
      <c r="J5054" s="64" t="str">
        <f>IFERROR(IF(I5054&lt;&gt;"",VLOOKUP(I5054,Sheet2!B:C,2,0),""),"")</f>
        <v/>
      </c>
      <c r="K5054" s="64" t="str">
        <f>IFERROR( IF(I5054&lt;&gt;"", HLOOKUP(L$2+$A5054,Sheet2!BX:NK,2,0),""),"")</f>
        <v/>
      </c>
      <c r="L5054" t="str">
        <f>IF(OR(HLOOKUP(L$2+$A5054,Sheet2!BX:NK,$B5054,0),HLOOKUP(L$2+$A5054,Sheet2!BX:NK,$B5054,0)&lt;&gt;""),HLOOKUP(L$2+$A5054,Sheet2!BX:NK,$B5054,0),"")</f>
        <v/>
      </c>
      <c r="M5054" t="str">
        <f>IF(OR(HLOOKUP(M$2+$A5054,Sheet2!BY:NL,$B5054,0),HLOOKUP(M$2+$A5054,Sheet2!BY:NL,$B5054,0)&lt;&gt;""),HLOOKUP(M$2+$A5054,Sheet2!BY:NL,$B5054,0),"")</f>
        <v/>
      </c>
      <c r="N5054" t="str">
        <f>IF(OR(HLOOKUP(N$2+$A5054,Sheet2!BZ:NM,$B5054,0),HLOOKUP(N$2+$A5054,Sheet2!BZ:NM,$B5054,0)&lt;&gt;""),HLOOKUP(N$2+$A5054,Sheet2!BZ:NM,$B5054,0),"")</f>
        <v/>
      </c>
      <c r="O5054" t="str">
        <f>IF(OR(HLOOKUP(O$2+$A5054,Sheet2!CA:NN,$B5054,0),HLOOKUP(O$2+$A5054,Sheet2!CA:NN,$B5054,0)&lt;&gt;""),HLOOKUP(O$2+$A5054,Sheet2!CA:NN,$B5054,0),"")</f>
        <v/>
      </c>
      <c r="P5054" t="str">
        <f>IF(OR(HLOOKUP(P$2+$A5054,Sheet2!CB:NO,$B5054,0),HLOOKUP(P$2+$A5054,Sheet2!CB:NO,$B5054,0)&lt;&gt;""),HLOOKUP(P$2+$A5054,Sheet2!CB:NO,$B5054,0),"")</f>
        <v/>
      </c>
      <c r="Q5054" t="str">
        <f>IF(OR(HLOOKUP(Q$2+$A5054,Sheet2!CC:NO,$B5054,0),HLOOKUP(Q$2+$A5054,Sheet2!CC:NO,$B5054,0)&lt;&gt;""),HLOOKUP(Q$2+$A5054,Sheet2!CC:NO,$B5054,0),"")</f>
        <v/>
      </c>
    </row>
    <row r="5055" spans="1:17" x14ac:dyDescent="0.25">
      <c r="A5055" s="64">
        <f t="shared" si="627"/>
        <v>6</v>
      </c>
      <c r="B5055" s="64">
        <f t="shared" si="628"/>
        <v>510</v>
      </c>
      <c r="C5055" s="64">
        <f t="shared" si="629"/>
        <v>2</v>
      </c>
      <c r="D5055" s="64">
        <f t="shared" si="630"/>
        <v>506</v>
      </c>
      <c r="E5055" s="64">
        <f t="shared" si="631"/>
        <v>2526</v>
      </c>
      <c r="F5055" s="64" t="str">
        <f t="shared" si="624"/>
        <v/>
      </c>
      <c r="G5055" s="64" t="str">
        <f t="shared" si="625"/>
        <v/>
      </c>
      <c r="H5055" s="64" t="str">
        <f t="shared" si="626"/>
        <v/>
      </c>
      <c r="I5055" s="80" t="str">
        <f>IFERROR(VLOOKUP(D5055,Sheet2!A:B,2,0),"")</f>
        <v/>
      </c>
      <c r="J5055" s="64" t="str">
        <f>IFERROR(IF(I5055&lt;&gt;"",VLOOKUP(I5055,Sheet2!B:C,2,0),""),"")</f>
        <v/>
      </c>
      <c r="K5055" s="64" t="str">
        <f>IFERROR( IF(I5055&lt;&gt;"", HLOOKUP(L$2+$A5055,Sheet2!BX:NK,2,0),""),"")</f>
        <v/>
      </c>
      <c r="L5055" t="str">
        <f>IF(OR(HLOOKUP(L$2+$A5055,Sheet2!BX:NK,$B5055,0),HLOOKUP(L$2+$A5055,Sheet2!BX:NK,$B5055,0)&lt;&gt;""),HLOOKUP(L$2+$A5055,Sheet2!BX:NK,$B5055,0),"")</f>
        <v/>
      </c>
      <c r="M5055" t="str">
        <f>IF(OR(HLOOKUP(M$2+$A5055,Sheet2!BY:NL,$B5055,0),HLOOKUP(M$2+$A5055,Sheet2!BY:NL,$B5055,0)&lt;&gt;""),HLOOKUP(M$2+$A5055,Sheet2!BY:NL,$B5055,0),"")</f>
        <v/>
      </c>
      <c r="N5055" t="str">
        <f>IF(OR(HLOOKUP(N$2+$A5055,Sheet2!BZ:NM,$B5055,0),HLOOKUP(N$2+$A5055,Sheet2!BZ:NM,$B5055,0)&lt;&gt;""),HLOOKUP(N$2+$A5055,Sheet2!BZ:NM,$B5055,0),"")</f>
        <v/>
      </c>
      <c r="O5055" t="str">
        <f>IF(OR(HLOOKUP(O$2+$A5055,Sheet2!CA:NN,$B5055,0),HLOOKUP(O$2+$A5055,Sheet2!CA:NN,$B5055,0)&lt;&gt;""),HLOOKUP(O$2+$A5055,Sheet2!CA:NN,$B5055,0),"")</f>
        <v/>
      </c>
      <c r="P5055" t="str">
        <f>IF(OR(HLOOKUP(P$2+$A5055,Sheet2!CB:NO,$B5055,0),HLOOKUP(P$2+$A5055,Sheet2!CB:NO,$B5055,0)&lt;&gt;""),HLOOKUP(P$2+$A5055,Sheet2!CB:NO,$B5055,0),"")</f>
        <v/>
      </c>
      <c r="Q5055" t="str">
        <f>IF(OR(HLOOKUP(Q$2+$A5055,Sheet2!CC:NO,$B5055,0),HLOOKUP(Q$2+$A5055,Sheet2!CC:NO,$B5055,0)&lt;&gt;""),HLOOKUP(Q$2+$A5055,Sheet2!CC:NO,$B5055,0),"")</f>
        <v/>
      </c>
    </row>
    <row r="5056" spans="1:17" x14ac:dyDescent="0.25">
      <c r="A5056" s="64">
        <f t="shared" si="627"/>
        <v>12</v>
      </c>
      <c r="B5056" s="64">
        <f t="shared" si="628"/>
        <v>510</v>
      </c>
      <c r="C5056" s="64">
        <f t="shared" si="629"/>
        <v>3</v>
      </c>
      <c r="D5056" s="64">
        <f t="shared" si="630"/>
        <v>506</v>
      </c>
      <c r="E5056" s="64">
        <f t="shared" si="631"/>
        <v>2526</v>
      </c>
      <c r="F5056" s="64" t="str">
        <f t="shared" si="624"/>
        <v/>
      </c>
      <c r="G5056" s="64" t="str">
        <f t="shared" si="625"/>
        <v/>
      </c>
      <c r="H5056" s="64" t="str">
        <f t="shared" si="626"/>
        <v/>
      </c>
      <c r="I5056" s="80" t="str">
        <f>IFERROR(VLOOKUP(D5056,Sheet2!A:B,2,0),"")</f>
        <v/>
      </c>
      <c r="J5056" s="64" t="str">
        <f>IFERROR(IF(I5056&lt;&gt;"",VLOOKUP(I5056,Sheet2!B:C,2,0),""),"")</f>
        <v/>
      </c>
      <c r="K5056" s="64" t="str">
        <f>IFERROR( IF(I5056&lt;&gt;"", HLOOKUP(L$2+$A5056,Sheet2!BX:NK,2,0),""),"")</f>
        <v/>
      </c>
      <c r="L5056" t="str">
        <f>IF(OR(HLOOKUP(L$2+$A5056,Sheet2!BX:NK,$B5056,0),HLOOKUP(L$2+$A5056,Sheet2!BX:NK,$B5056,0)&lt;&gt;""),HLOOKUP(L$2+$A5056,Sheet2!BX:NK,$B5056,0),"")</f>
        <v/>
      </c>
      <c r="M5056" t="str">
        <f>IF(OR(HLOOKUP(M$2+$A5056,Sheet2!BY:NL,$B5056,0),HLOOKUP(M$2+$A5056,Sheet2!BY:NL,$B5056,0)&lt;&gt;""),HLOOKUP(M$2+$A5056,Sheet2!BY:NL,$B5056,0),"")</f>
        <v/>
      </c>
      <c r="N5056" t="str">
        <f>IF(OR(HLOOKUP(N$2+$A5056,Sheet2!BZ:NM,$B5056,0),HLOOKUP(N$2+$A5056,Sheet2!BZ:NM,$B5056,0)&lt;&gt;""),HLOOKUP(N$2+$A5056,Sheet2!BZ:NM,$B5056,0),"")</f>
        <v/>
      </c>
      <c r="O5056" t="str">
        <f>IF(OR(HLOOKUP(O$2+$A5056,Sheet2!CA:NN,$B5056,0),HLOOKUP(O$2+$A5056,Sheet2!CA:NN,$B5056,0)&lt;&gt;""),HLOOKUP(O$2+$A5056,Sheet2!CA:NN,$B5056,0),"")</f>
        <v/>
      </c>
      <c r="P5056" t="str">
        <f>IF(OR(HLOOKUP(P$2+$A5056,Sheet2!CB:NO,$B5056,0),HLOOKUP(P$2+$A5056,Sheet2!CB:NO,$B5056,0)&lt;&gt;""),HLOOKUP(P$2+$A5056,Sheet2!CB:NO,$B5056,0),"")</f>
        <v/>
      </c>
      <c r="Q5056" t="str">
        <f>IF(OR(HLOOKUP(Q$2+$A5056,Sheet2!CC:NO,$B5056,0),HLOOKUP(Q$2+$A5056,Sheet2!CC:NO,$B5056,0)&lt;&gt;""),HLOOKUP(Q$2+$A5056,Sheet2!CC:NO,$B5056,0),"")</f>
        <v/>
      </c>
    </row>
    <row r="5057" spans="1:17" x14ac:dyDescent="0.25">
      <c r="A5057" s="64">
        <f t="shared" si="627"/>
        <v>18</v>
      </c>
      <c r="B5057" s="64">
        <f t="shared" si="628"/>
        <v>510</v>
      </c>
      <c r="C5057" s="64">
        <f t="shared" si="629"/>
        <v>4</v>
      </c>
      <c r="D5057" s="64">
        <f t="shared" si="630"/>
        <v>506</v>
      </c>
      <c r="E5057" s="64">
        <f t="shared" si="631"/>
        <v>2526</v>
      </c>
      <c r="F5057" s="64" t="str">
        <f t="shared" si="624"/>
        <v/>
      </c>
      <c r="G5057" s="64" t="str">
        <f t="shared" si="625"/>
        <v/>
      </c>
      <c r="H5057" s="64" t="str">
        <f t="shared" si="626"/>
        <v/>
      </c>
      <c r="I5057" s="80" t="str">
        <f>IFERROR(VLOOKUP(D5057,Sheet2!A:B,2,0),"")</f>
        <v/>
      </c>
      <c r="J5057" s="64" t="str">
        <f>IFERROR(IF(I5057&lt;&gt;"",VLOOKUP(I5057,Sheet2!B:C,2,0),""),"")</f>
        <v/>
      </c>
      <c r="K5057" s="64" t="str">
        <f>IFERROR( IF(I5057&lt;&gt;"", HLOOKUP(L$2+$A5057,Sheet2!BX:NK,2,0),""),"")</f>
        <v/>
      </c>
      <c r="L5057" t="str">
        <f>IF(OR(HLOOKUP(L$2+$A5057,Sheet2!BX:NK,$B5057,0),HLOOKUP(L$2+$A5057,Sheet2!BX:NK,$B5057,0)&lt;&gt;""),HLOOKUP(L$2+$A5057,Sheet2!BX:NK,$B5057,0),"")</f>
        <v/>
      </c>
      <c r="M5057" t="str">
        <f>IF(OR(HLOOKUP(M$2+$A5057,Sheet2!BY:NL,$B5057,0),HLOOKUP(M$2+$A5057,Sheet2!BY:NL,$B5057,0)&lt;&gt;""),HLOOKUP(M$2+$A5057,Sheet2!BY:NL,$B5057,0),"")</f>
        <v/>
      </c>
      <c r="N5057" t="str">
        <f>IF(OR(HLOOKUP(N$2+$A5057,Sheet2!BZ:NM,$B5057,0),HLOOKUP(N$2+$A5057,Sheet2!BZ:NM,$B5057,0)&lt;&gt;""),HLOOKUP(N$2+$A5057,Sheet2!BZ:NM,$B5057,0),"")</f>
        <v/>
      </c>
      <c r="O5057" t="str">
        <f>IF(OR(HLOOKUP(O$2+$A5057,Sheet2!CA:NN,$B5057,0),HLOOKUP(O$2+$A5057,Sheet2!CA:NN,$B5057,0)&lt;&gt;""),HLOOKUP(O$2+$A5057,Sheet2!CA:NN,$B5057,0),"")</f>
        <v/>
      </c>
      <c r="P5057" t="str">
        <f>IF(OR(HLOOKUP(P$2+$A5057,Sheet2!CB:NO,$B5057,0),HLOOKUP(P$2+$A5057,Sheet2!CB:NO,$B5057,0)&lt;&gt;""),HLOOKUP(P$2+$A5057,Sheet2!CB:NO,$B5057,0),"")</f>
        <v/>
      </c>
      <c r="Q5057" t="str">
        <f>IF(OR(HLOOKUP(Q$2+$A5057,Sheet2!CC:NO,$B5057,0),HLOOKUP(Q$2+$A5057,Sheet2!CC:NO,$B5057,0)&lt;&gt;""),HLOOKUP(Q$2+$A5057,Sheet2!CC:NO,$B5057,0),"")</f>
        <v/>
      </c>
    </row>
    <row r="5058" spans="1:17" x14ac:dyDescent="0.25">
      <c r="A5058" s="64">
        <f t="shared" si="627"/>
        <v>24</v>
      </c>
      <c r="B5058" s="64">
        <f t="shared" si="628"/>
        <v>510</v>
      </c>
      <c r="C5058" s="64">
        <f t="shared" si="629"/>
        <v>5</v>
      </c>
      <c r="D5058" s="64">
        <f t="shared" si="630"/>
        <v>506</v>
      </c>
      <c r="E5058" s="64">
        <f t="shared" si="631"/>
        <v>2526</v>
      </c>
      <c r="F5058" s="64" t="str">
        <f t="shared" si="624"/>
        <v/>
      </c>
      <c r="G5058" s="64" t="str">
        <f t="shared" si="625"/>
        <v/>
      </c>
      <c r="H5058" s="64" t="str">
        <f t="shared" si="626"/>
        <v/>
      </c>
      <c r="I5058" s="80" t="str">
        <f>IFERROR(VLOOKUP(D5058,Sheet2!A:B,2,0),"")</f>
        <v/>
      </c>
      <c r="J5058" s="64" t="str">
        <f>IFERROR(IF(I5058&lt;&gt;"",VLOOKUP(I5058,Sheet2!B:C,2,0),""),"")</f>
        <v/>
      </c>
      <c r="K5058" s="64" t="str">
        <f>IFERROR( IF(I5058&lt;&gt;"", HLOOKUP(L$2+$A5058,Sheet2!BX:NK,2,0),""),"")</f>
        <v/>
      </c>
      <c r="L5058" t="str">
        <f>IF(OR(HLOOKUP(L$2+$A5058,Sheet2!BX:NK,$B5058,0),HLOOKUP(L$2+$A5058,Sheet2!BX:NK,$B5058,0)&lt;&gt;""),HLOOKUP(L$2+$A5058,Sheet2!BX:NK,$B5058,0),"")</f>
        <v/>
      </c>
      <c r="M5058" t="str">
        <f>IF(OR(HLOOKUP(M$2+$A5058,Sheet2!BY:NL,$B5058,0),HLOOKUP(M$2+$A5058,Sheet2!BY:NL,$B5058,0)&lt;&gt;""),HLOOKUP(M$2+$A5058,Sheet2!BY:NL,$B5058,0),"")</f>
        <v/>
      </c>
      <c r="N5058" t="str">
        <f>IF(OR(HLOOKUP(N$2+$A5058,Sheet2!BZ:NM,$B5058,0),HLOOKUP(N$2+$A5058,Sheet2!BZ:NM,$B5058,0)&lt;&gt;""),HLOOKUP(N$2+$A5058,Sheet2!BZ:NM,$B5058,0),"")</f>
        <v/>
      </c>
      <c r="O5058" t="str">
        <f>IF(OR(HLOOKUP(O$2+$A5058,Sheet2!CA:NN,$B5058,0),HLOOKUP(O$2+$A5058,Sheet2!CA:NN,$B5058,0)&lt;&gt;""),HLOOKUP(O$2+$A5058,Sheet2!CA:NN,$B5058,0),"")</f>
        <v/>
      </c>
      <c r="P5058" t="str">
        <f>IF(OR(HLOOKUP(P$2+$A5058,Sheet2!CB:NO,$B5058,0),HLOOKUP(P$2+$A5058,Sheet2!CB:NO,$B5058,0)&lt;&gt;""),HLOOKUP(P$2+$A5058,Sheet2!CB:NO,$B5058,0),"")</f>
        <v/>
      </c>
      <c r="Q5058" t="str">
        <f>IF(OR(HLOOKUP(Q$2+$A5058,Sheet2!CC:NO,$B5058,0),HLOOKUP(Q$2+$A5058,Sheet2!CC:NO,$B5058,0)&lt;&gt;""),HLOOKUP(Q$2+$A5058,Sheet2!CC:NO,$B5058,0),"")</f>
        <v/>
      </c>
    </row>
    <row r="5059" spans="1:17" x14ac:dyDescent="0.25">
      <c r="A5059" s="64">
        <f t="shared" si="627"/>
        <v>30</v>
      </c>
      <c r="B5059" s="64">
        <f t="shared" si="628"/>
        <v>510</v>
      </c>
      <c r="C5059" s="64">
        <f t="shared" si="629"/>
        <v>6</v>
      </c>
      <c r="D5059" s="64">
        <f t="shared" si="630"/>
        <v>506</v>
      </c>
      <c r="E5059" s="64">
        <f t="shared" si="631"/>
        <v>2526</v>
      </c>
      <c r="F5059" s="64" t="str">
        <f t="shared" si="624"/>
        <v/>
      </c>
      <c r="G5059" s="64" t="str">
        <f t="shared" si="625"/>
        <v/>
      </c>
      <c r="H5059" s="64" t="str">
        <f t="shared" si="626"/>
        <v/>
      </c>
      <c r="I5059" s="80" t="str">
        <f>IFERROR(VLOOKUP(D5059,Sheet2!A:B,2,0),"")</f>
        <v/>
      </c>
      <c r="J5059" s="64" t="str">
        <f>IFERROR(IF(I5059&lt;&gt;"",VLOOKUP(I5059,Sheet2!B:C,2,0),""),"")</f>
        <v/>
      </c>
      <c r="K5059" s="64" t="str">
        <f>IFERROR( IF(I5059&lt;&gt;"", HLOOKUP(L$2+$A5059,Sheet2!BX:NK,2,0),""),"")</f>
        <v/>
      </c>
      <c r="L5059" t="str">
        <f>IF(OR(HLOOKUP(L$2+$A5059,Sheet2!BX:NK,$B5059,0),HLOOKUP(L$2+$A5059,Sheet2!BX:NK,$B5059,0)&lt;&gt;""),HLOOKUP(L$2+$A5059,Sheet2!BX:NK,$B5059,0),"")</f>
        <v/>
      </c>
      <c r="M5059" t="str">
        <f>IF(OR(HLOOKUP(M$2+$A5059,Sheet2!BY:NL,$B5059,0),HLOOKUP(M$2+$A5059,Sheet2!BY:NL,$B5059,0)&lt;&gt;""),HLOOKUP(M$2+$A5059,Sheet2!BY:NL,$B5059,0),"")</f>
        <v/>
      </c>
      <c r="N5059" t="str">
        <f>IF(OR(HLOOKUP(N$2+$A5059,Sheet2!BZ:NM,$B5059,0),HLOOKUP(N$2+$A5059,Sheet2!BZ:NM,$B5059,0)&lt;&gt;""),HLOOKUP(N$2+$A5059,Sheet2!BZ:NM,$B5059,0),"")</f>
        <v/>
      </c>
      <c r="O5059" t="str">
        <f>IF(OR(HLOOKUP(O$2+$A5059,Sheet2!CA:NN,$B5059,0),HLOOKUP(O$2+$A5059,Sheet2!CA:NN,$B5059,0)&lt;&gt;""),HLOOKUP(O$2+$A5059,Sheet2!CA:NN,$B5059,0),"")</f>
        <v/>
      </c>
      <c r="P5059" t="str">
        <f>IF(OR(HLOOKUP(P$2+$A5059,Sheet2!CB:NO,$B5059,0),HLOOKUP(P$2+$A5059,Sheet2!CB:NO,$B5059,0)&lt;&gt;""),HLOOKUP(P$2+$A5059,Sheet2!CB:NO,$B5059,0),"")</f>
        <v/>
      </c>
      <c r="Q5059" t="str">
        <f>IF(OR(HLOOKUP(Q$2+$A5059,Sheet2!CC:NO,$B5059,0),HLOOKUP(Q$2+$A5059,Sheet2!CC:NO,$B5059,0)&lt;&gt;""),HLOOKUP(Q$2+$A5059,Sheet2!CC:NO,$B5059,0),"")</f>
        <v/>
      </c>
    </row>
    <row r="5060" spans="1:17" x14ac:dyDescent="0.25">
      <c r="A5060" s="64">
        <f t="shared" si="627"/>
        <v>36</v>
      </c>
      <c r="B5060" s="64">
        <f t="shared" si="628"/>
        <v>510</v>
      </c>
      <c r="C5060" s="64">
        <f t="shared" si="629"/>
        <v>7</v>
      </c>
      <c r="D5060" s="64">
        <f t="shared" si="630"/>
        <v>506</v>
      </c>
      <c r="E5060" s="64">
        <f t="shared" si="631"/>
        <v>2526</v>
      </c>
      <c r="F5060" s="64" t="str">
        <f t="shared" si="624"/>
        <v/>
      </c>
      <c r="G5060" s="64" t="str">
        <f t="shared" si="625"/>
        <v/>
      </c>
      <c r="H5060" s="64" t="str">
        <f t="shared" si="626"/>
        <v/>
      </c>
      <c r="I5060" s="80" t="str">
        <f>IFERROR(VLOOKUP(D5060,Sheet2!A:B,2,0),"")</f>
        <v/>
      </c>
      <c r="J5060" s="64" t="str">
        <f>IFERROR(IF(I5060&lt;&gt;"",VLOOKUP(I5060,Sheet2!B:C,2,0),""),"")</f>
        <v/>
      </c>
      <c r="K5060" s="64" t="str">
        <f>IFERROR( IF(I5060&lt;&gt;"", HLOOKUP(L$2+$A5060,Sheet2!BX:NK,2,0),""),"")</f>
        <v/>
      </c>
      <c r="L5060" t="str">
        <f>IF(OR(HLOOKUP(L$2+$A5060,Sheet2!BX:NK,$B5060,0),HLOOKUP(L$2+$A5060,Sheet2!BX:NK,$B5060,0)&lt;&gt;""),HLOOKUP(L$2+$A5060,Sheet2!BX:NK,$B5060,0),"")</f>
        <v/>
      </c>
      <c r="M5060" t="str">
        <f>IF(OR(HLOOKUP(M$2+$A5060,Sheet2!BY:NL,$B5060,0),HLOOKUP(M$2+$A5060,Sheet2!BY:NL,$B5060,0)&lt;&gt;""),HLOOKUP(M$2+$A5060,Sheet2!BY:NL,$B5060,0),"")</f>
        <v/>
      </c>
      <c r="N5060" t="str">
        <f>IF(OR(HLOOKUP(N$2+$A5060,Sheet2!BZ:NM,$B5060,0),HLOOKUP(N$2+$A5060,Sheet2!BZ:NM,$B5060,0)&lt;&gt;""),HLOOKUP(N$2+$A5060,Sheet2!BZ:NM,$B5060,0),"")</f>
        <v/>
      </c>
      <c r="O5060" t="str">
        <f>IF(OR(HLOOKUP(O$2+$A5060,Sheet2!CA:NN,$B5060,0),HLOOKUP(O$2+$A5060,Sheet2!CA:NN,$B5060,0)&lt;&gt;""),HLOOKUP(O$2+$A5060,Sheet2!CA:NN,$B5060,0),"")</f>
        <v/>
      </c>
      <c r="P5060" t="str">
        <f>IF(OR(HLOOKUP(P$2+$A5060,Sheet2!CB:NO,$B5060,0),HLOOKUP(P$2+$A5060,Sheet2!CB:NO,$B5060,0)&lt;&gt;""),HLOOKUP(P$2+$A5060,Sheet2!CB:NO,$B5060,0),"")</f>
        <v/>
      </c>
      <c r="Q5060" t="str">
        <f>IF(OR(HLOOKUP(Q$2+$A5060,Sheet2!CC:NO,$B5060,0),HLOOKUP(Q$2+$A5060,Sheet2!CC:NO,$B5060,0)&lt;&gt;""),HLOOKUP(Q$2+$A5060,Sheet2!CC:NO,$B5060,0),"")</f>
        <v/>
      </c>
    </row>
    <row r="5061" spans="1:17" x14ac:dyDescent="0.25">
      <c r="A5061" s="64">
        <f t="shared" si="627"/>
        <v>42</v>
      </c>
      <c r="B5061" s="64">
        <f t="shared" si="628"/>
        <v>510</v>
      </c>
      <c r="C5061" s="64">
        <f t="shared" si="629"/>
        <v>8</v>
      </c>
      <c r="D5061" s="64">
        <f t="shared" si="630"/>
        <v>506</v>
      </c>
      <c r="E5061" s="64">
        <f t="shared" si="631"/>
        <v>2526</v>
      </c>
      <c r="F5061" s="64" t="str">
        <f t="shared" ref="F5061:F5124" si="632">IFERROR(IF(I5061&lt;&gt;"",IF(LEFT(K5061,2)="1-",1,2),""),"")</f>
        <v/>
      </c>
      <c r="G5061" s="64" t="str">
        <f t="shared" ref="G5061:G5124" si="633">IFERROR(IF(I5061&lt;&gt;"",MONTH( RIGHT(K5061,LEN(K5061)-FIND("-",K5061))),""),"")</f>
        <v/>
      </c>
      <c r="H5061" s="64" t="str">
        <f t="shared" ref="H5061:H5124" si="634">IFERROR(IF(I5061&lt;&gt;"",YEAR( RIGHT(K5061,LEN(K5061)-FIND("-",K5061))),""),"")</f>
        <v/>
      </c>
      <c r="I5061" s="80" t="str">
        <f>IFERROR(VLOOKUP(D5061,Sheet2!A:B,2,0),"")</f>
        <v/>
      </c>
      <c r="J5061" s="64" t="str">
        <f>IFERROR(IF(I5061&lt;&gt;"",VLOOKUP(I5061,Sheet2!B:C,2,0),""),"")</f>
        <v/>
      </c>
      <c r="K5061" s="64" t="str">
        <f>IFERROR( IF(I5061&lt;&gt;"", HLOOKUP(L$2+$A5061,Sheet2!BX:NK,2,0),""),"")</f>
        <v/>
      </c>
      <c r="L5061" t="str">
        <f>IF(OR(HLOOKUP(L$2+$A5061,Sheet2!BX:NK,$B5061,0),HLOOKUP(L$2+$A5061,Sheet2!BX:NK,$B5061,0)&lt;&gt;""),HLOOKUP(L$2+$A5061,Sheet2!BX:NK,$B5061,0),"")</f>
        <v/>
      </c>
      <c r="M5061" t="str">
        <f>IF(OR(HLOOKUP(M$2+$A5061,Sheet2!BY:NL,$B5061,0),HLOOKUP(M$2+$A5061,Sheet2!BY:NL,$B5061,0)&lt;&gt;""),HLOOKUP(M$2+$A5061,Sheet2!BY:NL,$B5061,0),"")</f>
        <v/>
      </c>
      <c r="N5061" t="str">
        <f>IF(OR(HLOOKUP(N$2+$A5061,Sheet2!BZ:NM,$B5061,0),HLOOKUP(N$2+$A5061,Sheet2!BZ:NM,$B5061,0)&lt;&gt;""),HLOOKUP(N$2+$A5061,Sheet2!BZ:NM,$B5061,0),"")</f>
        <v/>
      </c>
      <c r="O5061" t="str">
        <f>IF(OR(HLOOKUP(O$2+$A5061,Sheet2!CA:NN,$B5061,0),HLOOKUP(O$2+$A5061,Sheet2!CA:NN,$B5061,0)&lt;&gt;""),HLOOKUP(O$2+$A5061,Sheet2!CA:NN,$B5061,0),"")</f>
        <v/>
      </c>
      <c r="P5061" t="str">
        <f>IF(OR(HLOOKUP(P$2+$A5061,Sheet2!CB:NO,$B5061,0),HLOOKUP(P$2+$A5061,Sheet2!CB:NO,$B5061,0)&lt;&gt;""),HLOOKUP(P$2+$A5061,Sheet2!CB:NO,$B5061,0),"")</f>
        <v/>
      </c>
      <c r="Q5061" t="str">
        <f>IF(OR(HLOOKUP(Q$2+$A5061,Sheet2!CC:NO,$B5061,0),HLOOKUP(Q$2+$A5061,Sheet2!CC:NO,$B5061,0)&lt;&gt;""),HLOOKUP(Q$2+$A5061,Sheet2!CC:NO,$B5061,0),"")</f>
        <v/>
      </c>
    </row>
    <row r="5062" spans="1:17" x14ac:dyDescent="0.25">
      <c r="A5062" s="64">
        <f t="shared" ref="A5062:A5125" si="635">IF(C5062&lt;&gt;1,A5061+6,0)</f>
        <v>48</v>
      </c>
      <c r="B5062" s="64">
        <f t="shared" ref="B5062:B5125" si="636">IF(C5062&lt;&gt;1,B5061,B5061+1)</f>
        <v>510</v>
      </c>
      <c r="C5062" s="64">
        <f t="shared" ref="C5062:C5125" si="637">IF($C$3-C5061=0,1,C5061+1)</f>
        <v>9</v>
      </c>
      <c r="D5062" s="64">
        <f t="shared" ref="D5062:D5125" si="638">IF(C5062=1,D5061+1,D5061)</f>
        <v>506</v>
      </c>
      <c r="E5062" s="64">
        <f t="shared" ref="E5062:E5125" si="639">IF(D5062&lt;&gt;D5061,E5061+5,E5061)</f>
        <v>2526</v>
      </c>
      <c r="F5062" s="64" t="str">
        <f t="shared" si="632"/>
        <v/>
      </c>
      <c r="G5062" s="64" t="str">
        <f t="shared" si="633"/>
        <v/>
      </c>
      <c r="H5062" s="64" t="str">
        <f t="shared" si="634"/>
        <v/>
      </c>
      <c r="I5062" s="80" t="str">
        <f>IFERROR(VLOOKUP(D5062,Sheet2!A:B,2,0),"")</f>
        <v/>
      </c>
      <c r="J5062" s="64" t="str">
        <f>IFERROR(IF(I5062&lt;&gt;"",VLOOKUP(I5062,Sheet2!B:C,2,0),""),"")</f>
        <v/>
      </c>
      <c r="K5062" s="64" t="str">
        <f>IFERROR( IF(I5062&lt;&gt;"", HLOOKUP(L$2+$A5062,Sheet2!BX:NK,2,0),""),"")</f>
        <v/>
      </c>
      <c r="L5062" t="str">
        <f>IF(OR(HLOOKUP(L$2+$A5062,Sheet2!BX:NK,$B5062,0),HLOOKUP(L$2+$A5062,Sheet2!BX:NK,$B5062,0)&lt;&gt;""),HLOOKUP(L$2+$A5062,Sheet2!BX:NK,$B5062,0),"")</f>
        <v/>
      </c>
      <c r="M5062" t="str">
        <f>IF(OR(HLOOKUP(M$2+$A5062,Sheet2!BY:NL,$B5062,0),HLOOKUP(M$2+$A5062,Sheet2!BY:NL,$B5062,0)&lt;&gt;""),HLOOKUP(M$2+$A5062,Sheet2!BY:NL,$B5062,0),"")</f>
        <v/>
      </c>
      <c r="N5062" t="str">
        <f>IF(OR(HLOOKUP(N$2+$A5062,Sheet2!BZ:NM,$B5062,0),HLOOKUP(N$2+$A5062,Sheet2!BZ:NM,$B5062,0)&lt;&gt;""),HLOOKUP(N$2+$A5062,Sheet2!BZ:NM,$B5062,0),"")</f>
        <v/>
      </c>
      <c r="O5062" t="str">
        <f>IF(OR(HLOOKUP(O$2+$A5062,Sheet2!CA:NN,$B5062,0),HLOOKUP(O$2+$A5062,Sheet2!CA:NN,$B5062,0)&lt;&gt;""),HLOOKUP(O$2+$A5062,Sheet2!CA:NN,$B5062,0),"")</f>
        <v/>
      </c>
      <c r="P5062" t="str">
        <f>IF(OR(HLOOKUP(P$2+$A5062,Sheet2!CB:NO,$B5062,0),HLOOKUP(P$2+$A5062,Sheet2!CB:NO,$B5062,0)&lt;&gt;""),HLOOKUP(P$2+$A5062,Sheet2!CB:NO,$B5062,0),"")</f>
        <v/>
      </c>
      <c r="Q5062" t="str">
        <f>IF(OR(HLOOKUP(Q$2+$A5062,Sheet2!CC:NO,$B5062,0),HLOOKUP(Q$2+$A5062,Sheet2!CC:NO,$B5062,0)&lt;&gt;""),HLOOKUP(Q$2+$A5062,Sheet2!CC:NO,$B5062,0),"")</f>
        <v/>
      </c>
    </row>
    <row r="5063" spans="1:17" x14ac:dyDescent="0.25">
      <c r="A5063" s="64">
        <f t="shared" si="635"/>
        <v>54</v>
      </c>
      <c r="B5063" s="64">
        <f t="shared" si="636"/>
        <v>510</v>
      </c>
      <c r="C5063" s="64">
        <f t="shared" si="637"/>
        <v>10</v>
      </c>
      <c r="D5063" s="64">
        <f t="shared" si="638"/>
        <v>506</v>
      </c>
      <c r="E5063" s="64">
        <f t="shared" si="639"/>
        <v>2526</v>
      </c>
      <c r="F5063" s="64" t="str">
        <f t="shared" si="632"/>
        <v/>
      </c>
      <c r="G5063" s="64" t="str">
        <f t="shared" si="633"/>
        <v/>
      </c>
      <c r="H5063" s="64" t="str">
        <f t="shared" si="634"/>
        <v/>
      </c>
      <c r="I5063" s="80" t="str">
        <f>IFERROR(VLOOKUP(D5063,Sheet2!A:B,2,0),"")</f>
        <v/>
      </c>
      <c r="J5063" s="64" t="str">
        <f>IFERROR(IF(I5063&lt;&gt;"",VLOOKUP(I5063,Sheet2!B:C,2,0),""),"")</f>
        <v/>
      </c>
      <c r="K5063" s="64" t="str">
        <f>IFERROR( IF(I5063&lt;&gt;"", HLOOKUP(L$2+$A5063,Sheet2!BX:NK,2,0),""),"")</f>
        <v/>
      </c>
      <c r="L5063" t="str">
        <f>IF(OR(HLOOKUP(L$2+$A5063,Sheet2!BX:NK,$B5063,0),HLOOKUP(L$2+$A5063,Sheet2!BX:NK,$B5063,0)&lt;&gt;""),HLOOKUP(L$2+$A5063,Sheet2!BX:NK,$B5063,0),"")</f>
        <v/>
      </c>
      <c r="M5063" t="str">
        <f>IF(OR(HLOOKUP(M$2+$A5063,Sheet2!BY:NL,$B5063,0),HLOOKUP(M$2+$A5063,Sheet2!BY:NL,$B5063,0)&lt;&gt;""),HLOOKUP(M$2+$A5063,Sheet2!BY:NL,$B5063,0),"")</f>
        <v/>
      </c>
      <c r="N5063" t="str">
        <f>IF(OR(HLOOKUP(N$2+$A5063,Sheet2!BZ:NM,$B5063,0),HLOOKUP(N$2+$A5063,Sheet2!BZ:NM,$B5063,0)&lt;&gt;""),HLOOKUP(N$2+$A5063,Sheet2!BZ:NM,$B5063,0),"")</f>
        <v/>
      </c>
      <c r="O5063" t="str">
        <f>IF(OR(HLOOKUP(O$2+$A5063,Sheet2!CA:NN,$B5063,0),HLOOKUP(O$2+$A5063,Sheet2!CA:NN,$B5063,0)&lt;&gt;""),HLOOKUP(O$2+$A5063,Sheet2!CA:NN,$B5063,0),"")</f>
        <v/>
      </c>
      <c r="P5063" t="str">
        <f>IF(OR(HLOOKUP(P$2+$A5063,Sheet2!CB:NO,$B5063,0),HLOOKUP(P$2+$A5063,Sheet2!CB:NO,$B5063,0)&lt;&gt;""),HLOOKUP(P$2+$A5063,Sheet2!CB:NO,$B5063,0),"")</f>
        <v/>
      </c>
      <c r="Q5063" t="str">
        <f>IF(OR(HLOOKUP(Q$2+$A5063,Sheet2!CC:NO,$B5063,0),HLOOKUP(Q$2+$A5063,Sheet2!CC:NO,$B5063,0)&lt;&gt;""),HLOOKUP(Q$2+$A5063,Sheet2!CC:NO,$B5063,0),"")</f>
        <v/>
      </c>
    </row>
    <row r="5064" spans="1:17" x14ac:dyDescent="0.25">
      <c r="A5064" s="64">
        <f t="shared" si="635"/>
        <v>0</v>
      </c>
      <c r="B5064" s="64">
        <f t="shared" si="636"/>
        <v>511</v>
      </c>
      <c r="C5064" s="64">
        <f t="shared" si="637"/>
        <v>1</v>
      </c>
      <c r="D5064" s="64">
        <f t="shared" si="638"/>
        <v>507</v>
      </c>
      <c r="E5064" s="64">
        <f t="shared" si="639"/>
        <v>2531</v>
      </c>
      <c r="F5064" s="64" t="str">
        <f t="shared" si="632"/>
        <v/>
      </c>
      <c r="G5064" s="64" t="str">
        <f t="shared" si="633"/>
        <v/>
      </c>
      <c r="H5064" s="64" t="str">
        <f t="shared" si="634"/>
        <v/>
      </c>
      <c r="I5064" s="80" t="str">
        <f>IFERROR(VLOOKUP(D5064,Sheet2!A:B,2,0),"")</f>
        <v/>
      </c>
      <c r="J5064" s="64" t="str">
        <f>IFERROR(IF(I5064&lt;&gt;"",VLOOKUP(I5064,Sheet2!B:C,2,0),""),"")</f>
        <v/>
      </c>
      <c r="K5064" s="64" t="str">
        <f>IFERROR( IF(I5064&lt;&gt;"", HLOOKUP(L$2+$A5064,Sheet2!BX:NK,2,0),""),"")</f>
        <v/>
      </c>
      <c r="L5064" t="str">
        <f>IF(OR(HLOOKUP(L$2+$A5064,Sheet2!BX:NK,$B5064,0),HLOOKUP(L$2+$A5064,Sheet2!BX:NK,$B5064,0)&lt;&gt;""),HLOOKUP(L$2+$A5064,Sheet2!BX:NK,$B5064,0),"")</f>
        <v/>
      </c>
      <c r="M5064" t="str">
        <f>IF(OR(HLOOKUP(M$2+$A5064,Sheet2!BY:NL,$B5064,0),HLOOKUP(M$2+$A5064,Sheet2!BY:NL,$B5064,0)&lt;&gt;""),HLOOKUP(M$2+$A5064,Sheet2!BY:NL,$B5064,0),"")</f>
        <v/>
      </c>
      <c r="N5064" t="str">
        <f>IF(OR(HLOOKUP(N$2+$A5064,Sheet2!BZ:NM,$B5064,0),HLOOKUP(N$2+$A5064,Sheet2!BZ:NM,$B5064,0)&lt;&gt;""),HLOOKUP(N$2+$A5064,Sheet2!BZ:NM,$B5064,0),"")</f>
        <v/>
      </c>
      <c r="O5064" t="str">
        <f>IF(OR(HLOOKUP(O$2+$A5064,Sheet2!CA:NN,$B5064,0),HLOOKUP(O$2+$A5064,Sheet2!CA:NN,$B5064,0)&lt;&gt;""),HLOOKUP(O$2+$A5064,Sheet2!CA:NN,$B5064,0),"")</f>
        <v/>
      </c>
      <c r="P5064" t="str">
        <f>IF(OR(HLOOKUP(P$2+$A5064,Sheet2!CB:NO,$B5064,0),HLOOKUP(P$2+$A5064,Sheet2!CB:NO,$B5064,0)&lt;&gt;""),HLOOKUP(P$2+$A5064,Sheet2!CB:NO,$B5064,0),"")</f>
        <v/>
      </c>
      <c r="Q5064" t="str">
        <f>IF(OR(HLOOKUP(Q$2+$A5064,Sheet2!CC:NO,$B5064,0),HLOOKUP(Q$2+$A5064,Sheet2!CC:NO,$B5064,0)&lt;&gt;""),HLOOKUP(Q$2+$A5064,Sheet2!CC:NO,$B5064,0),"")</f>
        <v/>
      </c>
    </row>
    <row r="5065" spans="1:17" x14ac:dyDescent="0.25">
      <c r="A5065" s="64">
        <f t="shared" si="635"/>
        <v>6</v>
      </c>
      <c r="B5065" s="64">
        <f t="shared" si="636"/>
        <v>511</v>
      </c>
      <c r="C5065" s="64">
        <f t="shared" si="637"/>
        <v>2</v>
      </c>
      <c r="D5065" s="64">
        <f t="shared" si="638"/>
        <v>507</v>
      </c>
      <c r="E5065" s="64">
        <f t="shared" si="639"/>
        <v>2531</v>
      </c>
      <c r="F5065" s="64" t="str">
        <f t="shared" si="632"/>
        <v/>
      </c>
      <c r="G5065" s="64" t="str">
        <f t="shared" si="633"/>
        <v/>
      </c>
      <c r="H5065" s="64" t="str">
        <f t="shared" si="634"/>
        <v/>
      </c>
      <c r="I5065" s="80" t="str">
        <f>IFERROR(VLOOKUP(D5065,Sheet2!A:B,2,0),"")</f>
        <v/>
      </c>
      <c r="J5065" s="64" t="str">
        <f>IFERROR(IF(I5065&lt;&gt;"",VLOOKUP(I5065,Sheet2!B:C,2,0),""),"")</f>
        <v/>
      </c>
      <c r="K5065" s="64" t="str">
        <f>IFERROR( IF(I5065&lt;&gt;"", HLOOKUP(L$2+$A5065,Sheet2!BX:NK,2,0),""),"")</f>
        <v/>
      </c>
      <c r="L5065" t="str">
        <f>IF(OR(HLOOKUP(L$2+$A5065,Sheet2!BX:NK,$B5065,0),HLOOKUP(L$2+$A5065,Sheet2!BX:NK,$B5065,0)&lt;&gt;""),HLOOKUP(L$2+$A5065,Sheet2!BX:NK,$B5065,0),"")</f>
        <v/>
      </c>
      <c r="M5065" t="str">
        <f>IF(OR(HLOOKUP(M$2+$A5065,Sheet2!BY:NL,$B5065,0),HLOOKUP(M$2+$A5065,Sheet2!BY:NL,$B5065,0)&lt;&gt;""),HLOOKUP(M$2+$A5065,Sheet2!BY:NL,$B5065,0),"")</f>
        <v/>
      </c>
      <c r="N5065" t="str">
        <f>IF(OR(HLOOKUP(N$2+$A5065,Sheet2!BZ:NM,$B5065,0),HLOOKUP(N$2+$A5065,Sheet2!BZ:NM,$B5065,0)&lt;&gt;""),HLOOKUP(N$2+$A5065,Sheet2!BZ:NM,$B5065,0),"")</f>
        <v/>
      </c>
      <c r="O5065" t="str">
        <f>IF(OR(HLOOKUP(O$2+$A5065,Sheet2!CA:NN,$B5065,0),HLOOKUP(O$2+$A5065,Sheet2!CA:NN,$B5065,0)&lt;&gt;""),HLOOKUP(O$2+$A5065,Sheet2!CA:NN,$B5065,0),"")</f>
        <v/>
      </c>
      <c r="P5065" t="str">
        <f>IF(OR(HLOOKUP(P$2+$A5065,Sheet2!CB:NO,$B5065,0),HLOOKUP(P$2+$A5065,Sheet2!CB:NO,$B5065,0)&lt;&gt;""),HLOOKUP(P$2+$A5065,Sheet2!CB:NO,$B5065,0),"")</f>
        <v/>
      </c>
      <c r="Q5065" t="str">
        <f>IF(OR(HLOOKUP(Q$2+$A5065,Sheet2!CC:NO,$B5065,0),HLOOKUP(Q$2+$A5065,Sheet2!CC:NO,$B5065,0)&lt;&gt;""),HLOOKUP(Q$2+$A5065,Sheet2!CC:NO,$B5065,0),"")</f>
        <v/>
      </c>
    </row>
    <row r="5066" spans="1:17" x14ac:dyDescent="0.25">
      <c r="A5066" s="64">
        <f t="shared" si="635"/>
        <v>12</v>
      </c>
      <c r="B5066" s="64">
        <f t="shared" si="636"/>
        <v>511</v>
      </c>
      <c r="C5066" s="64">
        <f t="shared" si="637"/>
        <v>3</v>
      </c>
      <c r="D5066" s="64">
        <f t="shared" si="638"/>
        <v>507</v>
      </c>
      <c r="E5066" s="64">
        <f t="shared" si="639"/>
        <v>2531</v>
      </c>
      <c r="F5066" s="64" t="str">
        <f t="shared" si="632"/>
        <v/>
      </c>
      <c r="G5066" s="64" t="str">
        <f t="shared" si="633"/>
        <v/>
      </c>
      <c r="H5066" s="64" t="str">
        <f t="shared" si="634"/>
        <v/>
      </c>
      <c r="I5066" s="80" t="str">
        <f>IFERROR(VLOOKUP(D5066,Sheet2!A:B,2,0),"")</f>
        <v/>
      </c>
      <c r="J5066" s="64" t="str">
        <f>IFERROR(IF(I5066&lt;&gt;"",VLOOKUP(I5066,Sheet2!B:C,2,0),""),"")</f>
        <v/>
      </c>
      <c r="K5066" s="64" t="str">
        <f>IFERROR( IF(I5066&lt;&gt;"", HLOOKUP(L$2+$A5066,Sheet2!BX:NK,2,0),""),"")</f>
        <v/>
      </c>
      <c r="L5066" t="str">
        <f>IF(OR(HLOOKUP(L$2+$A5066,Sheet2!BX:NK,$B5066,0),HLOOKUP(L$2+$A5066,Sheet2!BX:NK,$B5066,0)&lt;&gt;""),HLOOKUP(L$2+$A5066,Sheet2!BX:NK,$B5066,0),"")</f>
        <v/>
      </c>
      <c r="M5066" t="str">
        <f>IF(OR(HLOOKUP(M$2+$A5066,Sheet2!BY:NL,$B5066,0),HLOOKUP(M$2+$A5066,Sheet2!BY:NL,$B5066,0)&lt;&gt;""),HLOOKUP(M$2+$A5066,Sheet2!BY:NL,$B5066,0),"")</f>
        <v/>
      </c>
      <c r="N5066" t="str">
        <f>IF(OR(HLOOKUP(N$2+$A5066,Sheet2!BZ:NM,$B5066,0),HLOOKUP(N$2+$A5066,Sheet2!BZ:NM,$B5066,0)&lt;&gt;""),HLOOKUP(N$2+$A5066,Sheet2!BZ:NM,$B5066,0),"")</f>
        <v/>
      </c>
      <c r="O5066" t="str">
        <f>IF(OR(HLOOKUP(O$2+$A5066,Sheet2!CA:NN,$B5066,0),HLOOKUP(O$2+$A5066,Sheet2!CA:NN,$B5066,0)&lt;&gt;""),HLOOKUP(O$2+$A5066,Sheet2!CA:NN,$B5066,0),"")</f>
        <v/>
      </c>
      <c r="P5066" t="str">
        <f>IF(OR(HLOOKUP(P$2+$A5066,Sheet2!CB:NO,$B5066,0),HLOOKUP(P$2+$A5066,Sheet2!CB:NO,$B5066,0)&lt;&gt;""),HLOOKUP(P$2+$A5066,Sheet2!CB:NO,$B5066,0),"")</f>
        <v/>
      </c>
      <c r="Q5066" t="str">
        <f>IF(OR(HLOOKUP(Q$2+$A5066,Sheet2!CC:NO,$B5066,0),HLOOKUP(Q$2+$A5066,Sheet2!CC:NO,$B5066,0)&lt;&gt;""),HLOOKUP(Q$2+$A5066,Sheet2!CC:NO,$B5066,0),"")</f>
        <v/>
      </c>
    </row>
    <row r="5067" spans="1:17" x14ac:dyDescent="0.25">
      <c r="A5067" s="64">
        <f t="shared" si="635"/>
        <v>18</v>
      </c>
      <c r="B5067" s="64">
        <f t="shared" si="636"/>
        <v>511</v>
      </c>
      <c r="C5067" s="64">
        <f t="shared" si="637"/>
        <v>4</v>
      </c>
      <c r="D5067" s="64">
        <f t="shared" si="638"/>
        <v>507</v>
      </c>
      <c r="E5067" s="64">
        <f t="shared" si="639"/>
        <v>2531</v>
      </c>
      <c r="F5067" s="64" t="str">
        <f t="shared" si="632"/>
        <v/>
      </c>
      <c r="G5067" s="64" t="str">
        <f t="shared" si="633"/>
        <v/>
      </c>
      <c r="H5067" s="64" t="str">
        <f t="shared" si="634"/>
        <v/>
      </c>
      <c r="I5067" s="80" t="str">
        <f>IFERROR(VLOOKUP(D5067,Sheet2!A:B,2,0),"")</f>
        <v/>
      </c>
      <c r="J5067" s="64" t="str">
        <f>IFERROR(IF(I5067&lt;&gt;"",VLOOKUP(I5067,Sheet2!B:C,2,0),""),"")</f>
        <v/>
      </c>
      <c r="K5067" s="64" t="str">
        <f>IFERROR( IF(I5067&lt;&gt;"", HLOOKUP(L$2+$A5067,Sheet2!BX:NK,2,0),""),"")</f>
        <v/>
      </c>
      <c r="L5067" t="str">
        <f>IF(OR(HLOOKUP(L$2+$A5067,Sheet2!BX:NK,$B5067,0),HLOOKUP(L$2+$A5067,Sheet2!BX:NK,$B5067,0)&lt;&gt;""),HLOOKUP(L$2+$A5067,Sheet2!BX:NK,$B5067,0),"")</f>
        <v/>
      </c>
      <c r="M5067" t="str">
        <f>IF(OR(HLOOKUP(M$2+$A5067,Sheet2!BY:NL,$B5067,0),HLOOKUP(M$2+$A5067,Sheet2!BY:NL,$B5067,0)&lt;&gt;""),HLOOKUP(M$2+$A5067,Sheet2!BY:NL,$B5067,0),"")</f>
        <v/>
      </c>
      <c r="N5067" t="str">
        <f>IF(OR(HLOOKUP(N$2+$A5067,Sheet2!BZ:NM,$B5067,0),HLOOKUP(N$2+$A5067,Sheet2!BZ:NM,$B5067,0)&lt;&gt;""),HLOOKUP(N$2+$A5067,Sheet2!BZ:NM,$B5067,0),"")</f>
        <v/>
      </c>
      <c r="O5067" t="str">
        <f>IF(OR(HLOOKUP(O$2+$A5067,Sheet2!CA:NN,$B5067,0),HLOOKUP(O$2+$A5067,Sheet2!CA:NN,$B5067,0)&lt;&gt;""),HLOOKUP(O$2+$A5067,Sheet2!CA:NN,$B5067,0),"")</f>
        <v/>
      </c>
      <c r="P5067" t="str">
        <f>IF(OR(HLOOKUP(P$2+$A5067,Sheet2!CB:NO,$B5067,0),HLOOKUP(P$2+$A5067,Sheet2!CB:NO,$B5067,0)&lt;&gt;""),HLOOKUP(P$2+$A5067,Sheet2!CB:NO,$B5067,0),"")</f>
        <v/>
      </c>
      <c r="Q5067" t="str">
        <f>IF(OR(HLOOKUP(Q$2+$A5067,Sheet2!CC:NO,$B5067,0),HLOOKUP(Q$2+$A5067,Sheet2!CC:NO,$B5067,0)&lt;&gt;""),HLOOKUP(Q$2+$A5067,Sheet2!CC:NO,$B5067,0),"")</f>
        <v/>
      </c>
    </row>
    <row r="5068" spans="1:17" x14ac:dyDescent="0.25">
      <c r="A5068" s="64">
        <f t="shared" si="635"/>
        <v>24</v>
      </c>
      <c r="B5068" s="64">
        <f t="shared" si="636"/>
        <v>511</v>
      </c>
      <c r="C5068" s="64">
        <f t="shared" si="637"/>
        <v>5</v>
      </c>
      <c r="D5068" s="64">
        <f t="shared" si="638"/>
        <v>507</v>
      </c>
      <c r="E5068" s="64">
        <f t="shared" si="639"/>
        <v>2531</v>
      </c>
      <c r="F5068" s="64" t="str">
        <f t="shared" si="632"/>
        <v/>
      </c>
      <c r="G5068" s="64" t="str">
        <f t="shared" si="633"/>
        <v/>
      </c>
      <c r="H5068" s="64" t="str">
        <f t="shared" si="634"/>
        <v/>
      </c>
      <c r="I5068" s="80" t="str">
        <f>IFERROR(VLOOKUP(D5068,Sheet2!A:B,2,0),"")</f>
        <v/>
      </c>
      <c r="J5068" s="64" t="str">
        <f>IFERROR(IF(I5068&lt;&gt;"",VLOOKUP(I5068,Sheet2!B:C,2,0),""),"")</f>
        <v/>
      </c>
      <c r="K5068" s="64" t="str">
        <f>IFERROR( IF(I5068&lt;&gt;"", HLOOKUP(L$2+$A5068,Sheet2!BX:NK,2,0),""),"")</f>
        <v/>
      </c>
      <c r="L5068" t="str">
        <f>IF(OR(HLOOKUP(L$2+$A5068,Sheet2!BX:NK,$B5068,0),HLOOKUP(L$2+$A5068,Sheet2!BX:NK,$B5068,0)&lt;&gt;""),HLOOKUP(L$2+$A5068,Sheet2!BX:NK,$B5068,0),"")</f>
        <v/>
      </c>
      <c r="M5068" t="str">
        <f>IF(OR(HLOOKUP(M$2+$A5068,Sheet2!BY:NL,$B5068,0),HLOOKUP(M$2+$A5068,Sheet2!BY:NL,$B5068,0)&lt;&gt;""),HLOOKUP(M$2+$A5068,Sheet2!BY:NL,$B5068,0),"")</f>
        <v/>
      </c>
      <c r="N5068" t="str">
        <f>IF(OR(HLOOKUP(N$2+$A5068,Sheet2!BZ:NM,$B5068,0),HLOOKUP(N$2+$A5068,Sheet2!BZ:NM,$B5068,0)&lt;&gt;""),HLOOKUP(N$2+$A5068,Sheet2!BZ:NM,$B5068,0),"")</f>
        <v/>
      </c>
      <c r="O5068" t="str">
        <f>IF(OR(HLOOKUP(O$2+$A5068,Sheet2!CA:NN,$B5068,0),HLOOKUP(O$2+$A5068,Sheet2!CA:NN,$B5068,0)&lt;&gt;""),HLOOKUP(O$2+$A5068,Sheet2!CA:NN,$B5068,0),"")</f>
        <v/>
      </c>
      <c r="P5068" t="str">
        <f>IF(OR(HLOOKUP(P$2+$A5068,Sheet2!CB:NO,$B5068,0),HLOOKUP(P$2+$A5068,Sheet2!CB:NO,$B5068,0)&lt;&gt;""),HLOOKUP(P$2+$A5068,Sheet2!CB:NO,$B5068,0),"")</f>
        <v/>
      </c>
      <c r="Q5068" t="str">
        <f>IF(OR(HLOOKUP(Q$2+$A5068,Sheet2!CC:NO,$B5068,0),HLOOKUP(Q$2+$A5068,Sheet2!CC:NO,$B5068,0)&lt;&gt;""),HLOOKUP(Q$2+$A5068,Sheet2!CC:NO,$B5068,0),"")</f>
        <v/>
      </c>
    </row>
    <row r="5069" spans="1:17" x14ac:dyDescent="0.25">
      <c r="A5069" s="64">
        <f t="shared" si="635"/>
        <v>30</v>
      </c>
      <c r="B5069" s="64">
        <f t="shared" si="636"/>
        <v>511</v>
      </c>
      <c r="C5069" s="64">
        <f t="shared" si="637"/>
        <v>6</v>
      </c>
      <c r="D5069" s="64">
        <f t="shared" si="638"/>
        <v>507</v>
      </c>
      <c r="E5069" s="64">
        <f t="shared" si="639"/>
        <v>2531</v>
      </c>
      <c r="F5069" s="64" t="str">
        <f t="shared" si="632"/>
        <v/>
      </c>
      <c r="G5069" s="64" t="str">
        <f t="shared" si="633"/>
        <v/>
      </c>
      <c r="H5069" s="64" t="str">
        <f t="shared" si="634"/>
        <v/>
      </c>
      <c r="I5069" s="80" t="str">
        <f>IFERROR(VLOOKUP(D5069,Sheet2!A:B,2,0),"")</f>
        <v/>
      </c>
      <c r="J5069" s="64" t="str">
        <f>IFERROR(IF(I5069&lt;&gt;"",VLOOKUP(I5069,Sheet2!B:C,2,0),""),"")</f>
        <v/>
      </c>
      <c r="K5069" s="64" t="str">
        <f>IFERROR( IF(I5069&lt;&gt;"", HLOOKUP(L$2+$A5069,Sheet2!BX:NK,2,0),""),"")</f>
        <v/>
      </c>
      <c r="L5069" t="str">
        <f>IF(OR(HLOOKUP(L$2+$A5069,Sheet2!BX:NK,$B5069,0),HLOOKUP(L$2+$A5069,Sheet2!BX:NK,$B5069,0)&lt;&gt;""),HLOOKUP(L$2+$A5069,Sheet2!BX:NK,$B5069,0),"")</f>
        <v/>
      </c>
      <c r="M5069" t="str">
        <f>IF(OR(HLOOKUP(M$2+$A5069,Sheet2!BY:NL,$B5069,0),HLOOKUP(M$2+$A5069,Sheet2!BY:NL,$B5069,0)&lt;&gt;""),HLOOKUP(M$2+$A5069,Sheet2!BY:NL,$B5069,0),"")</f>
        <v/>
      </c>
      <c r="N5069" t="str">
        <f>IF(OR(HLOOKUP(N$2+$A5069,Sheet2!BZ:NM,$B5069,0),HLOOKUP(N$2+$A5069,Sheet2!BZ:NM,$B5069,0)&lt;&gt;""),HLOOKUP(N$2+$A5069,Sheet2!BZ:NM,$B5069,0),"")</f>
        <v/>
      </c>
      <c r="O5069" t="str">
        <f>IF(OR(HLOOKUP(O$2+$A5069,Sheet2!CA:NN,$B5069,0),HLOOKUP(O$2+$A5069,Sheet2!CA:NN,$B5069,0)&lt;&gt;""),HLOOKUP(O$2+$A5069,Sheet2!CA:NN,$B5069,0),"")</f>
        <v/>
      </c>
      <c r="P5069" t="str">
        <f>IF(OR(HLOOKUP(P$2+$A5069,Sheet2!CB:NO,$B5069,0),HLOOKUP(P$2+$A5069,Sheet2!CB:NO,$B5069,0)&lt;&gt;""),HLOOKUP(P$2+$A5069,Sheet2!CB:NO,$B5069,0),"")</f>
        <v/>
      </c>
      <c r="Q5069" t="str">
        <f>IF(OR(HLOOKUP(Q$2+$A5069,Sheet2!CC:NO,$B5069,0),HLOOKUP(Q$2+$A5069,Sheet2!CC:NO,$B5069,0)&lt;&gt;""),HLOOKUP(Q$2+$A5069,Sheet2!CC:NO,$B5069,0),"")</f>
        <v/>
      </c>
    </row>
    <row r="5070" spans="1:17" x14ac:dyDescent="0.25">
      <c r="A5070" s="64">
        <f t="shared" si="635"/>
        <v>36</v>
      </c>
      <c r="B5070" s="64">
        <f t="shared" si="636"/>
        <v>511</v>
      </c>
      <c r="C5070" s="64">
        <f t="shared" si="637"/>
        <v>7</v>
      </c>
      <c r="D5070" s="64">
        <f t="shared" si="638"/>
        <v>507</v>
      </c>
      <c r="E5070" s="64">
        <f t="shared" si="639"/>
        <v>2531</v>
      </c>
      <c r="F5070" s="64" t="str">
        <f t="shared" si="632"/>
        <v/>
      </c>
      <c r="G5070" s="64" t="str">
        <f t="shared" si="633"/>
        <v/>
      </c>
      <c r="H5070" s="64" t="str">
        <f t="shared" si="634"/>
        <v/>
      </c>
      <c r="I5070" s="80" t="str">
        <f>IFERROR(VLOOKUP(D5070,Sheet2!A:B,2,0),"")</f>
        <v/>
      </c>
      <c r="J5070" s="64" t="str">
        <f>IFERROR(IF(I5070&lt;&gt;"",VLOOKUP(I5070,Sheet2!B:C,2,0),""),"")</f>
        <v/>
      </c>
      <c r="K5070" s="64" t="str">
        <f>IFERROR( IF(I5070&lt;&gt;"", HLOOKUP(L$2+$A5070,Sheet2!BX:NK,2,0),""),"")</f>
        <v/>
      </c>
      <c r="L5070" t="str">
        <f>IF(OR(HLOOKUP(L$2+$A5070,Sheet2!BX:NK,$B5070,0),HLOOKUP(L$2+$A5070,Sheet2!BX:NK,$B5070,0)&lt;&gt;""),HLOOKUP(L$2+$A5070,Sheet2!BX:NK,$B5070,0),"")</f>
        <v/>
      </c>
      <c r="M5070" t="str">
        <f>IF(OR(HLOOKUP(M$2+$A5070,Sheet2!BY:NL,$B5070,0),HLOOKUP(M$2+$A5070,Sheet2!BY:NL,$B5070,0)&lt;&gt;""),HLOOKUP(M$2+$A5070,Sheet2!BY:NL,$B5070,0),"")</f>
        <v/>
      </c>
      <c r="N5070" t="str">
        <f>IF(OR(HLOOKUP(N$2+$A5070,Sheet2!BZ:NM,$B5070,0),HLOOKUP(N$2+$A5070,Sheet2!BZ:NM,$B5070,0)&lt;&gt;""),HLOOKUP(N$2+$A5070,Sheet2!BZ:NM,$B5070,0),"")</f>
        <v/>
      </c>
      <c r="O5070" t="str">
        <f>IF(OR(HLOOKUP(O$2+$A5070,Sheet2!CA:NN,$B5070,0),HLOOKUP(O$2+$A5070,Sheet2!CA:NN,$B5070,0)&lt;&gt;""),HLOOKUP(O$2+$A5070,Sheet2!CA:NN,$B5070,0),"")</f>
        <v/>
      </c>
      <c r="P5070" t="str">
        <f>IF(OR(HLOOKUP(P$2+$A5070,Sheet2!CB:NO,$B5070,0),HLOOKUP(P$2+$A5070,Sheet2!CB:NO,$B5070,0)&lt;&gt;""),HLOOKUP(P$2+$A5070,Sheet2!CB:NO,$B5070,0),"")</f>
        <v/>
      </c>
      <c r="Q5070" t="str">
        <f>IF(OR(HLOOKUP(Q$2+$A5070,Sheet2!CC:NO,$B5070,0),HLOOKUP(Q$2+$A5070,Sheet2!CC:NO,$B5070,0)&lt;&gt;""),HLOOKUP(Q$2+$A5070,Sheet2!CC:NO,$B5070,0),"")</f>
        <v/>
      </c>
    </row>
    <row r="5071" spans="1:17" x14ac:dyDescent="0.25">
      <c r="A5071" s="64">
        <f t="shared" si="635"/>
        <v>42</v>
      </c>
      <c r="B5071" s="64">
        <f t="shared" si="636"/>
        <v>511</v>
      </c>
      <c r="C5071" s="64">
        <f t="shared" si="637"/>
        <v>8</v>
      </c>
      <c r="D5071" s="64">
        <f t="shared" si="638"/>
        <v>507</v>
      </c>
      <c r="E5071" s="64">
        <f t="shared" si="639"/>
        <v>2531</v>
      </c>
      <c r="F5071" s="64" t="str">
        <f t="shared" si="632"/>
        <v/>
      </c>
      <c r="G5071" s="64" t="str">
        <f t="shared" si="633"/>
        <v/>
      </c>
      <c r="H5071" s="64" t="str">
        <f t="shared" si="634"/>
        <v/>
      </c>
      <c r="I5071" s="80" t="str">
        <f>IFERROR(VLOOKUP(D5071,Sheet2!A:B,2,0),"")</f>
        <v/>
      </c>
      <c r="J5071" s="64" t="str">
        <f>IFERROR(IF(I5071&lt;&gt;"",VLOOKUP(I5071,Sheet2!B:C,2,0),""),"")</f>
        <v/>
      </c>
      <c r="K5071" s="64" t="str">
        <f>IFERROR( IF(I5071&lt;&gt;"", HLOOKUP(L$2+$A5071,Sheet2!BX:NK,2,0),""),"")</f>
        <v/>
      </c>
      <c r="L5071" t="str">
        <f>IF(OR(HLOOKUP(L$2+$A5071,Sheet2!BX:NK,$B5071,0),HLOOKUP(L$2+$A5071,Sheet2!BX:NK,$B5071,0)&lt;&gt;""),HLOOKUP(L$2+$A5071,Sheet2!BX:NK,$B5071,0),"")</f>
        <v/>
      </c>
      <c r="M5071" t="str">
        <f>IF(OR(HLOOKUP(M$2+$A5071,Sheet2!BY:NL,$B5071,0),HLOOKUP(M$2+$A5071,Sheet2!BY:NL,$B5071,0)&lt;&gt;""),HLOOKUP(M$2+$A5071,Sheet2!BY:NL,$B5071,0),"")</f>
        <v/>
      </c>
      <c r="N5071" t="str">
        <f>IF(OR(HLOOKUP(N$2+$A5071,Sheet2!BZ:NM,$B5071,0),HLOOKUP(N$2+$A5071,Sheet2!BZ:NM,$B5071,0)&lt;&gt;""),HLOOKUP(N$2+$A5071,Sheet2!BZ:NM,$B5071,0),"")</f>
        <v/>
      </c>
      <c r="O5071" t="str">
        <f>IF(OR(HLOOKUP(O$2+$A5071,Sheet2!CA:NN,$B5071,0),HLOOKUP(O$2+$A5071,Sheet2!CA:NN,$B5071,0)&lt;&gt;""),HLOOKUP(O$2+$A5071,Sheet2!CA:NN,$B5071,0),"")</f>
        <v/>
      </c>
      <c r="P5071" t="str">
        <f>IF(OR(HLOOKUP(P$2+$A5071,Sheet2!CB:NO,$B5071,0),HLOOKUP(P$2+$A5071,Sheet2!CB:NO,$B5071,0)&lt;&gt;""),HLOOKUP(P$2+$A5071,Sheet2!CB:NO,$B5071,0),"")</f>
        <v/>
      </c>
      <c r="Q5071" t="str">
        <f>IF(OR(HLOOKUP(Q$2+$A5071,Sheet2!CC:NO,$B5071,0),HLOOKUP(Q$2+$A5071,Sheet2!CC:NO,$B5071,0)&lt;&gt;""),HLOOKUP(Q$2+$A5071,Sheet2!CC:NO,$B5071,0),"")</f>
        <v/>
      </c>
    </row>
    <row r="5072" spans="1:17" x14ac:dyDescent="0.25">
      <c r="A5072" s="64">
        <f t="shared" si="635"/>
        <v>48</v>
      </c>
      <c r="B5072" s="64">
        <f t="shared" si="636"/>
        <v>511</v>
      </c>
      <c r="C5072" s="64">
        <f t="shared" si="637"/>
        <v>9</v>
      </c>
      <c r="D5072" s="64">
        <f t="shared" si="638"/>
        <v>507</v>
      </c>
      <c r="E5072" s="64">
        <f t="shared" si="639"/>
        <v>2531</v>
      </c>
      <c r="F5072" s="64" t="str">
        <f t="shared" si="632"/>
        <v/>
      </c>
      <c r="G5072" s="64" t="str">
        <f t="shared" si="633"/>
        <v/>
      </c>
      <c r="H5072" s="64" t="str">
        <f t="shared" si="634"/>
        <v/>
      </c>
      <c r="I5072" s="80" t="str">
        <f>IFERROR(VLOOKUP(D5072,Sheet2!A:B,2,0),"")</f>
        <v/>
      </c>
      <c r="J5072" s="64" t="str">
        <f>IFERROR(IF(I5072&lt;&gt;"",VLOOKUP(I5072,Sheet2!B:C,2,0),""),"")</f>
        <v/>
      </c>
      <c r="K5072" s="64" t="str">
        <f>IFERROR( IF(I5072&lt;&gt;"", HLOOKUP(L$2+$A5072,Sheet2!BX:NK,2,0),""),"")</f>
        <v/>
      </c>
      <c r="L5072" t="str">
        <f>IF(OR(HLOOKUP(L$2+$A5072,Sheet2!BX:NK,$B5072,0),HLOOKUP(L$2+$A5072,Sheet2!BX:NK,$B5072,0)&lt;&gt;""),HLOOKUP(L$2+$A5072,Sheet2!BX:NK,$B5072,0),"")</f>
        <v/>
      </c>
      <c r="M5072" t="str">
        <f>IF(OR(HLOOKUP(M$2+$A5072,Sheet2!BY:NL,$B5072,0),HLOOKUP(M$2+$A5072,Sheet2!BY:NL,$B5072,0)&lt;&gt;""),HLOOKUP(M$2+$A5072,Sheet2!BY:NL,$B5072,0),"")</f>
        <v/>
      </c>
      <c r="N5072" t="str">
        <f>IF(OR(HLOOKUP(N$2+$A5072,Sheet2!BZ:NM,$B5072,0),HLOOKUP(N$2+$A5072,Sheet2!BZ:NM,$B5072,0)&lt;&gt;""),HLOOKUP(N$2+$A5072,Sheet2!BZ:NM,$B5072,0),"")</f>
        <v/>
      </c>
      <c r="O5072" t="str">
        <f>IF(OR(HLOOKUP(O$2+$A5072,Sheet2!CA:NN,$B5072,0),HLOOKUP(O$2+$A5072,Sheet2!CA:NN,$B5072,0)&lt;&gt;""),HLOOKUP(O$2+$A5072,Sheet2!CA:NN,$B5072,0),"")</f>
        <v/>
      </c>
      <c r="P5072" t="str">
        <f>IF(OR(HLOOKUP(P$2+$A5072,Sheet2!CB:NO,$B5072,0),HLOOKUP(P$2+$A5072,Sheet2!CB:NO,$B5072,0)&lt;&gt;""),HLOOKUP(P$2+$A5072,Sheet2!CB:NO,$B5072,0),"")</f>
        <v/>
      </c>
      <c r="Q5072" t="str">
        <f>IF(OR(HLOOKUP(Q$2+$A5072,Sheet2!CC:NO,$B5072,0),HLOOKUP(Q$2+$A5072,Sheet2!CC:NO,$B5072,0)&lt;&gt;""),HLOOKUP(Q$2+$A5072,Sheet2!CC:NO,$B5072,0),"")</f>
        <v/>
      </c>
    </row>
    <row r="5073" spans="1:17" x14ac:dyDescent="0.25">
      <c r="A5073" s="64">
        <f t="shared" si="635"/>
        <v>54</v>
      </c>
      <c r="B5073" s="64">
        <f t="shared" si="636"/>
        <v>511</v>
      </c>
      <c r="C5073" s="64">
        <f t="shared" si="637"/>
        <v>10</v>
      </c>
      <c r="D5073" s="64">
        <f t="shared" si="638"/>
        <v>507</v>
      </c>
      <c r="E5073" s="64">
        <f t="shared" si="639"/>
        <v>2531</v>
      </c>
      <c r="F5073" s="64" t="str">
        <f t="shared" si="632"/>
        <v/>
      </c>
      <c r="G5073" s="64" t="str">
        <f t="shared" si="633"/>
        <v/>
      </c>
      <c r="H5073" s="64" t="str">
        <f t="shared" si="634"/>
        <v/>
      </c>
      <c r="I5073" s="80" t="str">
        <f>IFERROR(VLOOKUP(D5073,Sheet2!A:B,2,0),"")</f>
        <v/>
      </c>
      <c r="J5073" s="64" t="str">
        <f>IFERROR(IF(I5073&lt;&gt;"",VLOOKUP(I5073,Sheet2!B:C,2,0),""),"")</f>
        <v/>
      </c>
      <c r="K5073" s="64" t="str">
        <f>IFERROR( IF(I5073&lt;&gt;"", HLOOKUP(L$2+$A5073,Sheet2!BX:NK,2,0),""),"")</f>
        <v/>
      </c>
      <c r="L5073" t="str">
        <f>IF(OR(HLOOKUP(L$2+$A5073,Sheet2!BX:NK,$B5073,0),HLOOKUP(L$2+$A5073,Sheet2!BX:NK,$B5073,0)&lt;&gt;""),HLOOKUP(L$2+$A5073,Sheet2!BX:NK,$B5073,0),"")</f>
        <v/>
      </c>
      <c r="M5073" t="str">
        <f>IF(OR(HLOOKUP(M$2+$A5073,Sheet2!BY:NL,$B5073,0),HLOOKUP(M$2+$A5073,Sheet2!BY:NL,$B5073,0)&lt;&gt;""),HLOOKUP(M$2+$A5073,Sheet2!BY:NL,$B5073,0),"")</f>
        <v/>
      </c>
      <c r="N5073" t="str">
        <f>IF(OR(HLOOKUP(N$2+$A5073,Sheet2!BZ:NM,$B5073,0),HLOOKUP(N$2+$A5073,Sheet2!BZ:NM,$B5073,0)&lt;&gt;""),HLOOKUP(N$2+$A5073,Sheet2!BZ:NM,$B5073,0),"")</f>
        <v/>
      </c>
      <c r="O5073" t="str">
        <f>IF(OR(HLOOKUP(O$2+$A5073,Sheet2!CA:NN,$B5073,0),HLOOKUP(O$2+$A5073,Sheet2!CA:NN,$B5073,0)&lt;&gt;""),HLOOKUP(O$2+$A5073,Sheet2!CA:NN,$B5073,0),"")</f>
        <v/>
      </c>
      <c r="P5073" t="str">
        <f>IF(OR(HLOOKUP(P$2+$A5073,Sheet2!CB:NO,$B5073,0),HLOOKUP(P$2+$A5073,Sheet2!CB:NO,$B5073,0)&lt;&gt;""),HLOOKUP(P$2+$A5073,Sheet2!CB:NO,$B5073,0),"")</f>
        <v/>
      </c>
      <c r="Q5073" t="str">
        <f>IF(OR(HLOOKUP(Q$2+$A5073,Sheet2!CC:NO,$B5073,0),HLOOKUP(Q$2+$A5073,Sheet2!CC:NO,$B5073,0)&lt;&gt;""),HLOOKUP(Q$2+$A5073,Sheet2!CC:NO,$B5073,0),"")</f>
        <v/>
      </c>
    </row>
    <row r="5074" spans="1:17" x14ac:dyDescent="0.25">
      <c r="A5074" s="64">
        <f t="shared" si="635"/>
        <v>0</v>
      </c>
      <c r="B5074" s="64">
        <f t="shared" si="636"/>
        <v>512</v>
      </c>
      <c r="C5074" s="64">
        <f t="shared" si="637"/>
        <v>1</v>
      </c>
      <c r="D5074" s="64">
        <f t="shared" si="638"/>
        <v>508</v>
      </c>
      <c r="E5074" s="64">
        <f t="shared" si="639"/>
        <v>2536</v>
      </c>
      <c r="F5074" s="64" t="str">
        <f t="shared" si="632"/>
        <v/>
      </c>
      <c r="G5074" s="64" t="str">
        <f t="shared" si="633"/>
        <v/>
      </c>
      <c r="H5074" s="64" t="str">
        <f t="shared" si="634"/>
        <v/>
      </c>
      <c r="I5074" s="80" t="str">
        <f>IFERROR(VLOOKUP(D5074,Sheet2!A:B,2,0),"")</f>
        <v/>
      </c>
      <c r="J5074" s="64" t="str">
        <f>IFERROR(IF(I5074&lt;&gt;"",VLOOKUP(I5074,Sheet2!B:C,2,0),""),"")</f>
        <v/>
      </c>
      <c r="K5074" s="64" t="str">
        <f>IFERROR( IF(I5074&lt;&gt;"", HLOOKUP(L$2+$A5074,Sheet2!BX:NK,2,0),""),"")</f>
        <v/>
      </c>
      <c r="L5074" t="str">
        <f>IF(OR(HLOOKUP(L$2+$A5074,Sheet2!BX:NK,$B5074,0),HLOOKUP(L$2+$A5074,Sheet2!BX:NK,$B5074,0)&lt;&gt;""),HLOOKUP(L$2+$A5074,Sheet2!BX:NK,$B5074,0),"")</f>
        <v/>
      </c>
      <c r="M5074" t="str">
        <f>IF(OR(HLOOKUP(M$2+$A5074,Sheet2!BY:NL,$B5074,0),HLOOKUP(M$2+$A5074,Sheet2!BY:NL,$B5074,0)&lt;&gt;""),HLOOKUP(M$2+$A5074,Sheet2!BY:NL,$B5074,0),"")</f>
        <v/>
      </c>
      <c r="N5074" t="str">
        <f>IF(OR(HLOOKUP(N$2+$A5074,Sheet2!BZ:NM,$B5074,0),HLOOKUP(N$2+$A5074,Sheet2!BZ:NM,$B5074,0)&lt;&gt;""),HLOOKUP(N$2+$A5074,Sheet2!BZ:NM,$B5074,0),"")</f>
        <v/>
      </c>
      <c r="O5074" t="str">
        <f>IF(OR(HLOOKUP(O$2+$A5074,Sheet2!CA:NN,$B5074,0),HLOOKUP(O$2+$A5074,Sheet2!CA:NN,$B5074,0)&lt;&gt;""),HLOOKUP(O$2+$A5074,Sheet2!CA:NN,$B5074,0),"")</f>
        <v/>
      </c>
      <c r="P5074" t="str">
        <f>IF(OR(HLOOKUP(P$2+$A5074,Sheet2!CB:NO,$B5074,0),HLOOKUP(P$2+$A5074,Sheet2!CB:NO,$B5074,0)&lt;&gt;""),HLOOKUP(P$2+$A5074,Sheet2!CB:NO,$B5074,0),"")</f>
        <v/>
      </c>
      <c r="Q5074" t="str">
        <f>IF(OR(HLOOKUP(Q$2+$A5074,Sheet2!CC:NO,$B5074,0),HLOOKUP(Q$2+$A5074,Sheet2!CC:NO,$B5074,0)&lt;&gt;""),HLOOKUP(Q$2+$A5074,Sheet2!CC:NO,$B5074,0),"")</f>
        <v/>
      </c>
    </row>
    <row r="5075" spans="1:17" x14ac:dyDescent="0.25">
      <c r="A5075" s="64">
        <f t="shared" si="635"/>
        <v>6</v>
      </c>
      <c r="B5075" s="64">
        <f t="shared" si="636"/>
        <v>512</v>
      </c>
      <c r="C5075" s="64">
        <f t="shared" si="637"/>
        <v>2</v>
      </c>
      <c r="D5075" s="64">
        <f t="shared" si="638"/>
        <v>508</v>
      </c>
      <c r="E5075" s="64">
        <f t="shared" si="639"/>
        <v>2536</v>
      </c>
      <c r="F5075" s="64" t="str">
        <f t="shared" si="632"/>
        <v/>
      </c>
      <c r="G5075" s="64" t="str">
        <f t="shared" si="633"/>
        <v/>
      </c>
      <c r="H5075" s="64" t="str">
        <f t="shared" si="634"/>
        <v/>
      </c>
      <c r="I5075" s="80" t="str">
        <f>IFERROR(VLOOKUP(D5075,Sheet2!A:B,2,0),"")</f>
        <v/>
      </c>
      <c r="J5075" s="64" t="str">
        <f>IFERROR(IF(I5075&lt;&gt;"",VLOOKUP(I5075,Sheet2!B:C,2,0),""),"")</f>
        <v/>
      </c>
      <c r="K5075" s="64" t="str">
        <f>IFERROR( IF(I5075&lt;&gt;"", HLOOKUP(L$2+$A5075,Sheet2!BX:NK,2,0),""),"")</f>
        <v/>
      </c>
      <c r="L5075" t="str">
        <f>IF(OR(HLOOKUP(L$2+$A5075,Sheet2!BX:NK,$B5075,0),HLOOKUP(L$2+$A5075,Sheet2!BX:NK,$B5075,0)&lt;&gt;""),HLOOKUP(L$2+$A5075,Sheet2!BX:NK,$B5075,0),"")</f>
        <v/>
      </c>
      <c r="M5075" t="str">
        <f>IF(OR(HLOOKUP(M$2+$A5075,Sheet2!BY:NL,$B5075,0),HLOOKUP(M$2+$A5075,Sheet2!BY:NL,$B5075,0)&lt;&gt;""),HLOOKUP(M$2+$A5075,Sheet2!BY:NL,$B5075,0),"")</f>
        <v/>
      </c>
      <c r="N5075" t="str">
        <f>IF(OR(HLOOKUP(N$2+$A5075,Sheet2!BZ:NM,$B5075,0),HLOOKUP(N$2+$A5075,Sheet2!BZ:NM,$B5075,0)&lt;&gt;""),HLOOKUP(N$2+$A5075,Sheet2!BZ:NM,$B5075,0),"")</f>
        <v/>
      </c>
      <c r="O5075" t="str">
        <f>IF(OR(HLOOKUP(O$2+$A5075,Sheet2!CA:NN,$B5075,0),HLOOKUP(O$2+$A5075,Sheet2!CA:NN,$B5075,0)&lt;&gt;""),HLOOKUP(O$2+$A5075,Sheet2!CA:NN,$B5075,0),"")</f>
        <v/>
      </c>
      <c r="P5075" t="str">
        <f>IF(OR(HLOOKUP(P$2+$A5075,Sheet2!CB:NO,$B5075,0),HLOOKUP(P$2+$A5075,Sheet2!CB:NO,$B5075,0)&lt;&gt;""),HLOOKUP(P$2+$A5075,Sheet2!CB:NO,$B5075,0),"")</f>
        <v/>
      </c>
      <c r="Q5075" t="str">
        <f>IF(OR(HLOOKUP(Q$2+$A5075,Sheet2!CC:NO,$B5075,0),HLOOKUP(Q$2+$A5075,Sheet2!CC:NO,$B5075,0)&lt;&gt;""),HLOOKUP(Q$2+$A5075,Sheet2!CC:NO,$B5075,0),"")</f>
        <v/>
      </c>
    </row>
    <row r="5076" spans="1:17" x14ac:dyDescent="0.25">
      <c r="A5076" s="64">
        <f t="shared" si="635"/>
        <v>12</v>
      </c>
      <c r="B5076" s="64">
        <f t="shared" si="636"/>
        <v>512</v>
      </c>
      <c r="C5076" s="64">
        <f t="shared" si="637"/>
        <v>3</v>
      </c>
      <c r="D5076" s="64">
        <f t="shared" si="638"/>
        <v>508</v>
      </c>
      <c r="E5076" s="64">
        <f t="shared" si="639"/>
        <v>2536</v>
      </c>
      <c r="F5076" s="64" t="str">
        <f t="shared" si="632"/>
        <v/>
      </c>
      <c r="G5076" s="64" t="str">
        <f t="shared" si="633"/>
        <v/>
      </c>
      <c r="H5076" s="64" t="str">
        <f t="shared" si="634"/>
        <v/>
      </c>
      <c r="I5076" s="80" t="str">
        <f>IFERROR(VLOOKUP(D5076,Sheet2!A:B,2,0),"")</f>
        <v/>
      </c>
      <c r="J5076" s="64" t="str">
        <f>IFERROR(IF(I5076&lt;&gt;"",VLOOKUP(I5076,Sheet2!B:C,2,0),""),"")</f>
        <v/>
      </c>
      <c r="K5076" s="64" t="str">
        <f>IFERROR( IF(I5076&lt;&gt;"", HLOOKUP(L$2+$A5076,Sheet2!BX:NK,2,0),""),"")</f>
        <v/>
      </c>
      <c r="L5076" t="str">
        <f>IF(OR(HLOOKUP(L$2+$A5076,Sheet2!BX:NK,$B5076,0),HLOOKUP(L$2+$A5076,Sheet2!BX:NK,$B5076,0)&lt;&gt;""),HLOOKUP(L$2+$A5076,Sheet2!BX:NK,$B5076,0),"")</f>
        <v/>
      </c>
      <c r="M5076" t="str">
        <f>IF(OR(HLOOKUP(M$2+$A5076,Sheet2!BY:NL,$B5076,0),HLOOKUP(M$2+$A5076,Sheet2!BY:NL,$B5076,0)&lt;&gt;""),HLOOKUP(M$2+$A5076,Sheet2!BY:NL,$B5076,0),"")</f>
        <v/>
      </c>
      <c r="N5076" t="str">
        <f>IF(OR(HLOOKUP(N$2+$A5076,Sheet2!BZ:NM,$B5076,0),HLOOKUP(N$2+$A5076,Sheet2!BZ:NM,$B5076,0)&lt;&gt;""),HLOOKUP(N$2+$A5076,Sheet2!BZ:NM,$B5076,0),"")</f>
        <v/>
      </c>
      <c r="O5076" t="str">
        <f>IF(OR(HLOOKUP(O$2+$A5076,Sheet2!CA:NN,$B5076,0),HLOOKUP(O$2+$A5076,Sheet2!CA:NN,$B5076,0)&lt;&gt;""),HLOOKUP(O$2+$A5076,Sheet2!CA:NN,$B5076,0),"")</f>
        <v/>
      </c>
      <c r="P5076" t="str">
        <f>IF(OR(HLOOKUP(P$2+$A5076,Sheet2!CB:NO,$B5076,0),HLOOKUP(P$2+$A5076,Sheet2!CB:NO,$B5076,0)&lt;&gt;""),HLOOKUP(P$2+$A5076,Sheet2!CB:NO,$B5076,0),"")</f>
        <v/>
      </c>
      <c r="Q5076" t="str">
        <f>IF(OR(HLOOKUP(Q$2+$A5076,Sheet2!CC:NO,$B5076,0),HLOOKUP(Q$2+$A5076,Sheet2!CC:NO,$B5076,0)&lt;&gt;""),HLOOKUP(Q$2+$A5076,Sheet2!CC:NO,$B5076,0),"")</f>
        <v/>
      </c>
    </row>
    <row r="5077" spans="1:17" x14ac:dyDescent="0.25">
      <c r="A5077" s="64">
        <f t="shared" si="635"/>
        <v>18</v>
      </c>
      <c r="B5077" s="64">
        <f t="shared" si="636"/>
        <v>512</v>
      </c>
      <c r="C5077" s="64">
        <f t="shared" si="637"/>
        <v>4</v>
      </c>
      <c r="D5077" s="64">
        <f t="shared" si="638"/>
        <v>508</v>
      </c>
      <c r="E5077" s="64">
        <f t="shared" si="639"/>
        <v>2536</v>
      </c>
      <c r="F5077" s="64" t="str">
        <f t="shared" si="632"/>
        <v/>
      </c>
      <c r="G5077" s="64" t="str">
        <f t="shared" si="633"/>
        <v/>
      </c>
      <c r="H5077" s="64" t="str">
        <f t="shared" si="634"/>
        <v/>
      </c>
      <c r="I5077" s="80" t="str">
        <f>IFERROR(VLOOKUP(D5077,Sheet2!A:B,2,0),"")</f>
        <v/>
      </c>
      <c r="J5077" s="64" t="str">
        <f>IFERROR(IF(I5077&lt;&gt;"",VLOOKUP(I5077,Sheet2!B:C,2,0),""),"")</f>
        <v/>
      </c>
      <c r="K5077" s="64" t="str">
        <f>IFERROR( IF(I5077&lt;&gt;"", HLOOKUP(L$2+$A5077,Sheet2!BX:NK,2,0),""),"")</f>
        <v/>
      </c>
      <c r="L5077" t="str">
        <f>IF(OR(HLOOKUP(L$2+$A5077,Sheet2!BX:NK,$B5077,0),HLOOKUP(L$2+$A5077,Sheet2!BX:NK,$B5077,0)&lt;&gt;""),HLOOKUP(L$2+$A5077,Sheet2!BX:NK,$B5077,0),"")</f>
        <v/>
      </c>
      <c r="M5077" t="str">
        <f>IF(OR(HLOOKUP(M$2+$A5077,Sheet2!BY:NL,$B5077,0),HLOOKUP(M$2+$A5077,Sheet2!BY:NL,$B5077,0)&lt;&gt;""),HLOOKUP(M$2+$A5077,Sheet2!BY:NL,$B5077,0),"")</f>
        <v/>
      </c>
      <c r="N5077" t="str">
        <f>IF(OR(HLOOKUP(N$2+$A5077,Sheet2!BZ:NM,$B5077,0),HLOOKUP(N$2+$A5077,Sheet2!BZ:NM,$B5077,0)&lt;&gt;""),HLOOKUP(N$2+$A5077,Sheet2!BZ:NM,$B5077,0),"")</f>
        <v/>
      </c>
      <c r="O5077" t="str">
        <f>IF(OR(HLOOKUP(O$2+$A5077,Sheet2!CA:NN,$B5077,0),HLOOKUP(O$2+$A5077,Sheet2!CA:NN,$B5077,0)&lt;&gt;""),HLOOKUP(O$2+$A5077,Sheet2!CA:NN,$B5077,0),"")</f>
        <v/>
      </c>
      <c r="P5077" t="str">
        <f>IF(OR(HLOOKUP(P$2+$A5077,Sheet2!CB:NO,$B5077,0),HLOOKUP(P$2+$A5077,Sheet2!CB:NO,$B5077,0)&lt;&gt;""),HLOOKUP(P$2+$A5077,Sheet2!CB:NO,$B5077,0),"")</f>
        <v/>
      </c>
      <c r="Q5077" t="str">
        <f>IF(OR(HLOOKUP(Q$2+$A5077,Sheet2!CC:NO,$B5077,0),HLOOKUP(Q$2+$A5077,Sheet2!CC:NO,$B5077,0)&lt;&gt;""),HLOOKUP(Q$2+$A5077,Sheet2!CC:NO,$B5077,0),"")</f>
        <v/>
      </c>
    </row>
    <row r="5078" spans="1:17" x14ac:dyDescent="0.25">
      <c r="A5078" s="64">
        <f t="shared" si="635"/>
        <v>24</v>
      </c>
      <c r="B5078" s="64">
        <f t="shared" si="636"/>
        <v>512</v>
      </c>
      <c r="C5078" s="64">
        <f t="shared" si="637"/>
        <v>5</v>
      </c>
      <c r="D5078" s="64">
        <f t="shared" si="638"/>
        <v>508</v>
      </c>
      <c r="E5078" s="64">
        <f t="shared" si="639"/>
        <v>2536</v>
      </c>
      <c r="F5078" s="64" t="str">
        <f t="shared" si="632"/>
        <v/>
      </c>
      <c r="G5078" s="64" t="str">
        <f t="shared" si="633"/>
        <v/>
      </c>
      <c r="H5078" s="64" t="str">
        <f t="shared" si="634"/>
        <v/>
      </c>
      <c r="I5078" s="80" t="str">
        <f>IFERROR(VLOOKUP(D5078,Sheet2!A:B,2,0),"")</f>
        <v/>
      </c>
      <c r="J5078" s="64" t="str">
        <f>IFERROR(IF(I5078&lt;&gt;"",VLOOKUP(I5078,Sheet2!B:C,2,0),""),"")</f>
        <v/>
      </c>
      <c r="K5078" s="64" t="str">
        <f>IFERROR( IF(I5078&lt;&gt;"", HLOOKUP(L$2+$A5078,Sheet2!BX:NK,2,0),""),"")</f>
        <v/>
      </c>
      <c r="L5078" t="str">
        <f>IF(OR(HLOOKUP(L$2+$A5078,Sheet2!BX:NK,$B5078,0),HLOOKUP(L$2+$A5078,Sheet2!BX:NK,$B5078,0)&lt;&gt;""),HLOOKUP(L$2+$A5078,Sheet2!BX:NK,$B5078,0),"")</f>
        <v/>
      </c>
      <c r="M5078" t="str">
        <f>IF(OR(HLOOKUP(M$2+$A5078,Sheet2!BY:NL,$B5078,0),HLOOKUP(M$2+$A5078,Sheet2!BY:NL,$B5078,0)&lt;&gt;""),HLOOKUP(M$2+$A5078,Sheet2!BY:NL,$B5078,0),"")</f>
        <v/>
      </c>
      <c r="N5078" t="str">
        <f>IF(OR(HLOOKUP(N$2+$A5078,Sheet2!BZ:NM,$B5078,0),HLOOKUP(N$2+$A5078,Sheet2!BZ:NM,$B5078,0)&lt;&gt;""),HLOOKUP(N$2+$A5078,Sheet2!BZ:NM,$B5078,0),"")</f>
        <v/>
      </c>
      <c r="O5078" t="str">
        <f>IF(OR(HLOOKUP(O$2+$A5078,Sheet2!CA:NN,$B5078,0),HLOOKUP(O$2+$A5078,Sheet2!CA:NN,$B5078,0)&lt;&gt;""),HLOOKUP(O$2+$A5078,Sheet2!CA:NN,$B5078,0),"")</f>
        <v/>
      </c>
      <c r="P5078" t="str">
        <f>IF(OR(HLOOKUP(P$2+$A5078,Sheet2!CB:NO,$B5078,0),HLOOKUP(P$2+$A5078,Sheet2!CB:NO,$B5078,0)&lt;&gt;""),HLOOKUP(P$2+$A5078,Sheet2!CB:NO,$B5078,0),"")</f>
        <v/>
      </c>
      <c r="Q5078" t="str">
        <f>IF(OR(HLOOKUP(Q$2+$A5078,Sheet2!CC:NO,$B5078,0),HLOOKUP(Q$2+$A5078,Sheet2!CC:NO,$B5078,0)&lt;&gt;""),HLOOKUP(Q$2+$A5078,Sheet2!CC:NO,$B5078,0),"")</f>
        <v/>
      </c>
    </row>
    <row r="5079" spans="1:17" x14ac:dyDescent="0.25">
      <c r="A5079" s="64">
        <f t="shared" si="635"/>
        <v>30</v>
      </c>
      <c r="B5079" s="64">
        <f t="shared" si="636"/>
        <v>512</v>
      </c>
      <c r="C5079" s="64">
        <f t="shared" si="637"/>
        <v>6</v>
      </c>
      <c r="D5079" s="64">
        <f t="shared" si="638"/>
        <v>508</v>
      </c>
      <c r="E5079" s="64">
        <f t="shared" si="639"/>
        <v>2536</v>
      </c>
      <c r="F5079" s="64" t="str">
        <f t="shared" si="632"/>
        <v/>
      </c>
      <c r="G5079" s="64" t="str">
        <f t="shared" si="633"/>
        <v/>
      </c>
      <c r="H5079" s="64" t="str">
        <f t="shared" si="634"/>
        <v/>
      </c>
      <c r="I5079" s="80" t="str">
        <f>IFERROR(VLOOKUP(D5079,Sheet2!A:B,2,0),"")</f>
        <v/>
      </c>
      <c r="J5079" s="64" t="str">
        <f>IFERROR(IF(I5079&lt;&gt;"",VLOOKUP(I5079,Sheet2!B:C,2,0),""),"")</f>
        <v/>
      </c>
      <c r="K5079" s="64" t="str">
        <f>IFERROR( IF(I5079&lt;&gt;"", HLOOKUP(L$2+$A5079,Sheet2!BX:NK,2,0),""),"")</f>
        <v/>
      </c>
      <c r="L5079" t="str">
        <f>IF(OR(HLOOKUP(L$2+$A5079,Sheet2!BX:NK,$B5079,0),HLOOKUP(L$2+$A5079,Sheet2!BX:NK,$B5079,0)&lt;&gt;""),HLOOKUP(L$2+$A5079,Sheet2!BX:NK,$B5079,0),"")</f>
        <v/>
      </c>
      <c r="M5079" t="str">
        <f>IF(OR(HLOOKUP(M$2+$A5079,Sheet2!BY:NL,$B5079,0),HLOOKUP(M$2+$A5079,Sheet2!BY:NL,$B5079,0)&lt;&gt;""),HLOOKUP(M$2+$A5079,Sheet2!BY:NL,$B5079,0),"")</f>
        <v/>
      </c>
      <c r="N5079" t="str">
        <f>IF(OR(HLOOKUP(N$2+$A5079,Sheet2!BZ:NM,$B5079,0),HLOOKUP(N$2+$A5079,Sheet2!BZ:NM,$B5079,0)&lt;&gt;""),HLOOKUP(N$2+$A5079,Sheet2!BZ:NM,$B5079,0),"")</f>
        <v/>
      </c>
      <c r="O5079" t="str">
        <f>IF(OR(HLOOKUP(O$2+$A5079,Sheet2!CA:NN,$B5079,0),HLOOKUP(O$2+$A5079,Sheet2!CA:NN,$B5079,0)&lt;&gt;""),HLOOKUP(O$2+$A5079,Sheet2!CA:NN,$B5079,0),"")</f>
        <v/>
      </c>
      <c r="P5079" t="str">
        <f>IF(OR(HLOOKUP(P$2+$A5079,Sheet2!CB:NO,$B5079,0),HLOOKUP(P$2+$A5079,Sheet2!CB:NO,$B5079,0)&lt;&gt;""),HLOOKUP(P$2+$A5079,Sheet2!CB:NO,$B5079,0),"")</f>
        <v/>
      </c>
      <c r="Q5079" t="str">
        <f>IF(OR(HLOOKUP(Q$2+$A5079,Sheet2!CC:NO,$B5079,0),HLOOKUP(Q$2+$A5079,Sheet2!CC:NO,$B5079,0)&lt;&gt;""),HLOOKUP(Q$2+$A5079,Sheet2!CC:NO,$B5079,0),"")</f>
        <v/>
      </c>
    </row>
    <row r="5080" spans="1:17" x14ac:dyDescent="0.25">
      <c r="A5080" s="64">
        <f t="shared" si="635"/>
        <v>36</v>
      </c>
      <c r="B5080" s="64">
        <f t="shared" si="636"/>
        <v>512</v>
      </c>
      <c r="C5080" s="64">
        <f t="shared" si="637"/>
        <v>7</v>
      </c>
      <c r="D5080" s="64">
        <f t="shared" si="638"/>
        <v>508</v>
      </c>
      <c r="E5080" s="64">
        <f t="shared" si="639"/>
        <v>2536</v>
      </c>
      <c r="F5080" s="64" t="str">
        <f t="shared" si="632"/>
        <v/>
      </c>
      <c r="G5080" s="64" t="str">
        <f t="shared" si="633"/>
        <v/>
      </c>
      <c r="H5080" s="64" t="str">
        <f t="shared" si="634"/>
        <v/>
      </c>
      <c r="I5080" s="80" t="str">
        <f>IFERROR(VLOOKUP(D5080,Sheet2!A:B,2,0),"")</f>
        <v/>
      </c>
      <c r="J5080" s="64" t="str">
        <f>IFERROR(IF(I5080&lt;&gt;"",VLOOKUP(I5080,Sheet2!B:C,2,0),""),"")</f>
        <v/>
      </c>
      <c r="K5080" s="64" t="str">
        <f>IFERROR( IF(I5080&lt;&gt;"", HLOOKUP(L$2+$A5080,Sheet2!BX:NK,2,0),""),"")</f>
        <v/>
      </c>
      <c r="L5080" t="str">
        <f>IF(OR(HLOOKUP(L$2+$A5080,Sheet2!BX:NK,$B5080,0),HLOOKUP(L$2+$A5080,Sheet2!BX:NK,$B5080,0)&lt;&gt;""),HLOOKUP(L$2+$A5080,Sheet2!BX:NK,$B5080,0),"")</f>
        <v/>
      </c>
      <c r="M5080" t="str">
        <f>IF(OR(HLOOKUP(M$2+$A5080,Sheet2!BY:NL,$B5080,0),HLOOKUP(M$2+$A5080,Sheet2!BY:NL,$B5080,0)&lt;&gt;""),HLOOKUP(M$2+$A5080,Sheet2!BY:NL,$B5080,0),"")</f>
        <v/>
      </c>
      <c r="N5080" t="str">
        <f>IF(OR(HLOOKUP(N$2+$A5080,Sheet2!BZ:NM,$B5080,0),HLOOKUP(N$2+$A5080,Sheet2!BZ:NM,$B5080,0)&lt;&gt;""),HLOOKUP(N$2+$A5080,Sheet2!BZ:NM,$B5080,0),"")</f>
        <v/>
      </c>
      <c r="O5080" t="str">
        <f>IF(OR(HLOOKUP(O$2+$A5080,Sheet2!CA:NN,$B5080,0),HLOOKUP(O$2+$A5080,Sheet2!CA:NN,$B5080,0)&lt;&gt;""),HLOOKUP(O$2+$A5080,Sheet2!CA:NN,$B5080,0),"")</f>
        <v/>
      </c>
      <c r="P5080" t="str">
        <f>IF(OR(HLOOKUP(P$2+$A5080,Sheet2!CB:NO,$B5080,0),HLOOKUP(P$2+$A5080,Sheet2!CB:NO,$B5080,0)&lt;&gt;""),HLOOKUP(P$2+$A5080,Sheet2!CB:NO,$B5080,0),"")</f>
        <v/>
      </c>
      <c r="Q5080" t="str">
        <f>IF(OR(HLOOKUP(Q$2+$A5080,Sheet2!CC:NO,$B5080,0),HLOOKUP(Q$2+$A5080,Sheet2!CC:NO,$B5080,0)&lt;&gt;""),HLOOKUP(Q$2+$A5080,Sheet2!CC:NO,$B5080,0),"")</f>
        <v/>
      </c>
    </row>
    <row r="5081" spans="1:17" x14ac:dyDescent="0.25">
      <c r="A5081" s="64">
        <f t="shared" si="635"/>
        <v>42</v>
      </c>
      <c r="B5081" s="64">
        <f t="shared" si="636"/>
        <v>512</v>
      </c>
      <c r="C5081" s="64">
        <f t="shared" si="637"/>
        <v>8</v>
      </c>
      <c r="D5081" s="64">
        <f t="shared" si="638"/>
        <v>508</v>
      </c>
      <c r="E5081" s="64">
        <f t="shared" si="639"/>
        <v>2536</v>
      </c>
      <c r="F5081" s="64" t="str">
        <f t="shared" si="632"/>
        <v/>
      </c>
      <c r="G5081" s="64" t="str">
        <f t="shared" si="633"/>
        <v/>
      </c>
      <c r="H5081" s="64" t="str">
        <f t="shared" si="634"/>
        <v/>
      </c>
      <c r="I5081" s="80" t="str">
        <f>IFERROR(VLOOKUP(D5081,Sheet2!A:B,2,0),"")</f>
        <v/>
      </c>
      <c r="J5081" s="64" t="str">
        <f>IFERROR(IF(I5081&lt;&gt;"",VLOOKUP(I5081,Sheet2!B:C,2,0),""),"")</f>
        <v/>
      </c>
      <c r="K5081" s="64" t="str">
        <f>IFERROR( IF(I5081&lt;&gt;"", HLOOKUP(L$2+$A5081,Sheet2!BX:NK,2,0),""),"")</f>
        <v/>
      </c>
      <c r="L5081" t="str">
        <f>IF(OR(HLOOKUP(L$2+$A5081,Sheet2!BX:NK,$B5081,0),HLOOKUP(L$2+$A5081,Sheet2!BX:NK,$B5081,0)&lt;&gt;""),HLOOKUP(L$2+$A5081,Sheet2!BX:NK,$B5081,0),"")</f>
        <v/>
      </c>
      <c r="M5081" t="str">
        <f>IF(OR(HLOOKUP(M$2+$A5081,Sheet2!BY:NL,$B5081,0),HLOOKUP(M$2+$A5081,Sheet2!BY:NL,$B5081,0)&lt;&gt;""),HLOOKUP(M$2+$A5081,Sheet2!BY:NL,$B5081,0),"")</f>
        <v/>
      </c>
      <c r="N5081" t="str">
        <f>IF(OR(HLOOKUP(N$2+$A5081,Sheet2!BZ:NM,$B5081,0),HLOOKUP(N$2+$A5081,Sheet2!BZ:NM,$B5081,0)&lt;&gt;""),HLOOKUP(N$2+$A5081,Sheet2!BZ:NM,$B5081,0),"")</f>
        <v/>
      </c>
      <c r="O5081" t="str">
        <f>IF(OR(HLOOKUP(O$2+$A5081,Sheet2!CA:NN,$B5081,0),HLOOKUP(O$2+$A5081,Sheet2!CA:NN,$B5081,0)&lt;&gt;""),HLOOKUP(O$2+$A5081,Sheet2!CA:NN,$B5081,0),"")</f>
        <v/>
      </c>
      <c r="P5081" t="str">
        <f>IF(OR(HLOOKUP(P$2+$A5081,Sheet2!CB:NO,$B5081,0),HLOOKUP(P$2+$A5081,Sheet2!CB:NO,$B5081,0)&lt;&gt;""),HLOOKUP(P$2+$A5081,Sheet2!CB:NO,$B5081,0),"")</f>
        <v/>
      </c>
      <c r="Q5081" t="str">
        <f>IF(OR(HLOOKUP(Q$2+$A5081,Sheet2!CC:NO,$B5081,0),HLOOKUP(Q$2+$A5081,Sheet2!CC:NO,$B5081,0)&lt;&gt;""),HLOOKUP(Q$2+$A5081,Sheet2!CC:NO,$B5081,0),"")</f>
        <v/>
      </c>
    </row>
    <row r="5082" spans="1:17" x14ac:dyDescent="0.25">
      <c r="A5082" s="64">
        <f t="shared" si="635"/>
        <v>48</v>
      </c>
      <c r="B5082" s="64">
        <f t="shared" si="636"/>
        <v>512</v>
      </c>
      <c r="C5082" s="64">
        <f t="shared" si="637"/>
        <v>9</v>
      </c>
      <c r="D5082" s="64">
        <f t="shared" si="638"/>
        <v>508</v>
      </c>
      <c r="E5082" s="64">
        <f t="shared" si="639"/>
        <v>2536</v>
      </c>
      <c r="F5082" s="64" t="str">
        <f t="shared" si="632"/>
        <v/>
      </c>
      <c r="G5082" s="64" t="str">
        <f t="shared" si="633"/>
        <v/>
      </c>
      <c r="H5082" s="64" t="str">
        <f t="shared" si="634"/>
        <v/>
      </c>
      <c r="I5082" s="80" t="str">
        <f>IFERROR(VLOOKUP(D5082,Sheet2!A:B,2,0),"")</f>
        <v/>
      </c>
      <c r="J5082" s="64" t="str">
        <f>IFERROR(IF(I5082&lt;&gt;"",VLOOKUP(I5082,Sheet2!B:C,2,0),""),"")</f>
        <v/>
      </c>
      <c r="K5082" s="64" t="str">
        <f>IFERROR( IF(I5082&lt;&gt;"", HLOOKUP(L$2+$A5082,Sheet2!BX:NK,2,0),""),"")</f>
        <v/>
      </c>
      <c r="L5082" t="str">
        <f>IF(OR(HLOOKUP(L$2+$A5082,Sheet2!BX:NK,$B5082,0),HLOOKUP(L$2+$A5082,Sheet2!BX:NK,$B5082,0)&lt;&gt;""),HLOOKUP(L$2+$A5082,Sheet2!BX:NK,$B5082,0),"")</f>
        <v/>
      </c>
      <c r="M5082" t="str">
        <f>IF(OR(HLOOKUP(M$2+$A5082,Sheet2!BY:NL,$B5082,0),HLOOKUP(M$2+$A5082,Sheet2!BY:NL,$B5082,0)&lt;&gt;""),HLOOKUP(M$2+$A5082,Sheet2!BY:NL,$B5082,0),"")</f>
        <v/>
      </c>
      <c r="N5082" t="str">
        <f>IF(OR(HLOOKUP(N$2+$A5082,Sheet2!BZ:NM,$B5082,0),HLOOKUP(N$2+$A5082,Sheet2!BZ:NM,$B5082,0)&lt;&gt;""),HLOOKUP(N$2+$A5082,Sheet2!BZ:NM,$B5082,0),"")</f>
        <v/>
      </c>
      <c r="O5082" t="str">
        <f>IF(OR(HLOOKUP(O$2+$A5082,Sheet2!CA:NN,$B5082,0),HLOOKUP(O$2+$A5082,Sheet2!CA:NN,$B5082,0)&lt;&gt;""),HLOOKUP(O$2+$A5082,Sheet2!CA:NN,$B5082,0),"")</f>
        <v/>
      </c>
      <c r="P5082" t="str">
        <f>IF(OR(HLOOKUP(P$2+$A5082,Sheet2!CB:NO,$B5082,0),HLOOKUP(P$2+$A5082,Sheet2!CB:NO,$B5082,0)&lt;&gt;""),HLOOKUP(P$2+$A5082,Sheet2!CB:NO,$B5082,0),"")</f>
        <v/>
      </c>
      <c r="Q5082" t="str">
        <f>IF(OR(HLOOKUP(Q$2+$A5082,Sheet2!CC:NO,$B5082,0),HLOOKUP(Q$2+$A5082,Sheet2!CC:NO,$B5082,0)&lt;&gt;""),HLOOKUP(Q$2+$A5082,Sheet2!CC:NO,$B5082,0),"")</f>
        <v/>
      </c>
    </row>
    <row r="5083" spans="1:17" x14ac:dyDescent="0.25">
      <c r="A5083" s="64">
        <f t="shared" si="635"/>
        <v>54</v>
      </c>
      <c r="B5083" s="64">
        <f t="shared" si="636"/>
        <v>512</v>
      </c>
      <c r="C5083" s="64">
        <f t="shared" si="637"/>
        <v>10</v>
      </c>
      <c r="D5083" s="64">
        <f t="shared" si="638"/>
        <v>508</v>
      </c>
      <c r="E5083" s="64">
        <f t="shared" si="639"/>
        <v>2536</v>
      </c>
      <c r="F5083" s="64" t="str">
        <f t="shared" si="632"/>
        <v/>
      </c>
      <c r="G5083" s="64" t="str">
        <f t="shared" si="633"/>
        <v/>
      </c>
      <c r="H5083" s="64" t="str">
        <f t="shared" si="634"/>
        <v/>
      </c>
      <c r="I5083" s="80" t="str">
        <f>IFERROR(VLOOKUP(D5083,Sheet2!A:B,2,0),"")</f>
        <v/>
      </c>
      <c r="J5083" s="64" t="str">
        <f>IFERROR(IF(I5083&lt;&gt;"",VLOOKUP(I5083,Sheet2!B:C,2,0),""),"")</f>
        <v/>
      </c>
      <c r="K5083" s="64" t="str">
        <f>IFERROR( IF(I5083&lt;&gt;"", HLOOKUP(L$2+$A5083,Sheet2!BX:NK,2,0),""),"")</f>
        <v/>
      </c>
      <c r="L5083" t="str">
        <f>IF(OR(HLOOKUP(L$2+$A5083,Sheet2!BX:NK,$B5083,0),HLOOKUP(L$2+$A5083,Sheet2!BX:NK,$B5083,0)&lt;&gt;""),HLOOKUP(L$2+$A5083,Sheet2!BX:NK,$B5083,0),"")</f>
        <v/>
      </c>
      <c r="M5083" t="str">
        <f>IF(OR(HLOOKUP(M$2+$A5083,Sheet2!BY:NL,$B5083,0),HLOOKUP(M$2+$A5083,Sheet2!BY:NL,$B5083,0)&lt;&gt;""),HLOOKUP(M$2+$A5083,Sheet2!BY:NL,$B5083,0),"")</f>
        <v/>
      </c>
      <c r="N5083" t="str">
        <f>IF(OR(HLOOKUP(N$2+$A5083,Sheet2!BZ:NM,$B5083,0),HLOOKUP(N$2+$A5083,Sheet2!BZ:NM,$B5083,0)&lt;&gt;""),HLOOKUP(N$2+$A5083,Sheet2!BZ:NM,$B5083,0),"")</f>
        <v/>
      </c>
      <c r="O5083" t="str">
        <f>IF(OR(HLOOKUP(O$2+$A5083,Sheet2!CA:NN,$B5083,0),HLOOKUP(O$2+$A5083,Sheet2!CA:NN,$B5083,0)&lt;&gt;""),HLOOKUP(O$2+$A5083,Sheet2!CA:NN,$B5083,0),"")</f>
        <v/>
      </c>
      <c r="P5083" t="str">
        <f>IF(OR(HLOOKUP(P$2+$A5083,Sheet2!CB:NO,$B5083,0),HLOOKUP(P$2+$A5083,Sheet2!CB:NO,$B5083,0)&lt;&gt;""),HLOOKUP(P$2+$A5083,Sheet2!CB:NO,$B5083,0),"")</f>
        <v/>
      </c>
      <c r="Q5083" t="str">
        <f>IF(OR(HLOOKUP(Q$2+$A5083,Sheet2!CC:NO,$B5083,0),HLOOKUP(Q$2+$A5083,Sheet2!CC:NO,$B5083,0)&lt;&gt;""),HLOOKUP(Q$2+$A5083,Sheet2!CC:NO,$B5083,0),"")</f>
        <v/>
      </c>
    </row>
    <row r="5084" spans="1:17" x14ac:dyDescent="0.25">
      <c r="A5084" s="64">
        <f t="shared" si="635"/>
        <v>0</v>
      </c>
      <c r="B5084" s="64">
        <f t="shared" si="636"/>
        <v>513</v>
      </c>
      <c r="C5084" s="64">
        <f t="shared" si="637"/>
        <v>1</v>
      </c>
      <c r="D5084" s="64">
        <f t="shared" si="638"/>
        <v>509</v>
      </c>
      <c r="E5084" s="64">
        <f t="shared" si="639"/>
        <v>2541</v>
      </c>
      <c r="F5084" s="64" t="str">
        <f t="shared" si="632"/>
        <v/>
      </c>
      <c r="G5084" s="64" t="str">
        <f t="shared" si="633"/>
        <v/>
      </c>
      <c r="H5084" s="64" t="str">
        <f t="shared" si="634"/>
        <v/>
      </c>
      <c r="I5084" s="80" t="str">
        <f>IFERROR(VLOOKUP(D5084,Sheet2!A:B,2,0),"")</f>
        <v/>
      </c>
      <c r="J5084" s="64" t="str">
        <f>IFERROR(IF(I5084&lt;&gt;"",VLOOKUP(I5084,Sheet2!B:C,2,0),""),"")</f>
        <v/>
      </c>
      <c r="K5084" s="64" t="str">
        <f>IFERROR( IF(I5084&lt;&gt;"", HLOOKUP(L$2+$A5084,Sheet2!BX:NK,2,0),""),"")</f>
        <v/>
      </c>
      <c r="L5084" t="str">
        <f>IF(OR(HLOOKUP(L$2+$A5084,Sheet2!BX:NK,$B5084,0),HLOOKUP(L$2+$A5084,Sheet2!BX:NK,$B5084,0)&lt;&gt;""),HLOOKUP(L$2+$A5084,Sheet2!BX:NK,$B5084,0),"")</f>
        <v/>
      </c>
      <c r="M5084" t="str">
        <f>IF(OR(HLOOKUP(M$2+$A5084,Sheet2!BY:NL,$B5084,0),HLOOKUP(M$2+$A5084,Sheet2!BY:NL,$B5084,0)&lt;&gt;""),HLOOKUP(M$2+$A5084,Sheet2!BY:NL,$B5084,0),"")</f>
        <v/>
      </c>
      <c r="N5084" t="str">
        <f>IF(OR(HLOOKUP(N$2+$A5084,Sheet2!BZ:NM,$B5084,0),HLOOKUP(N$2+$A5084,Sheet2!BZ:NM,$B5084,0)&lt;&gt;""),HLOOKUP(N$2+$A5084,Sheet2!BZ:NM,$B5084,0),"")</f>
        <v/>
      </c>
      <c r="O5084" t="str">
        <f>IF(OR(HLOOKUP(O$2+$A5084,Sheet2!CA:NN,$B5084,0),HLOOKUP(O$2+$A5084,Sheet2!CA:NN,$B5084,0)&lt;&gt;""),HLOOKUP(O$2+$A5084,Sheet2!CA:NN,$B5084,0),"")</f>
        <v/>
      </c>
      <c r="P5084" t="str">
        <f>IF(OR(HLOOKUP(P$2+$A5084,Sheet2!CB:NO,$B5084,0),HLOOKUP(P$2+$A5084,Sheet2!CB:NO,$B5084,0)&lt;&gt;""),HLOOKUP(P$2+$A5084,Sheet2!CB:NO,$B5084,0),"")</f>
        <v/>
      </c>
      <c r="Q5084" t="str">
        <f>IF(OR(HLOOKUP(Q$2+$A5084,Sheet2!CC:NO,$B5084,0),HLOOKUP(Q$2+$A5084,Sheet2!CC:NO,$B5084,0)&lt;&gt;""),HLOOKUP(Q$2+$A5084,Sheet2!CC:NO,$B5084,0),"")</f>
        <v/>
      </c>
    </row>
    <row r="5085" spans="1:17" x14ac:dyDescent="0.25">
      <c r="A5085" s="64">
        <f t="shared" si="635"/>
        <v>6</v>
      </c>
      <c r="B5085" s="64">
        <f t="shared" si="636"/>
        <v>513</v>
      </c>
      <c r="C5085" s="64">
        <f t="shared" si="637"/>
        <v>2</v>
      </c>
      <c r="D5085" s="64">
        <f t="shared" si="638"/>
        <v>509</v>
      </c>
      <c r="E5085" s="64">
        <f t="shared" si="639"/>
        <v>2541</v>
      </c>
      <c r="F5085" s="64" t="str">
        <f t="shared" si="632"/>
        <v/>
      </c>
      <c r="G5085" s="64" t="str">
        <f t="shared" si="633"/>
        <v/>
      </c>
      <c r="H5085" s="64" t="str">
        <f t="shared" si="634"/>
        <v/>
      </c>
      <c r="I5085" s="80" t="str">
        <f>IFERROR(VLOOKUP(D5085,Sheet2!A:B,2,0),"")</f>
        <v/>
      </c>
      <c r="J5085" s="64" t="str">
        <f>IFERROR(IF(I5085&lt;&gt;"",VLOOKUP(I5085,Sheet2!B:C,2,0),""),"")</f>
        <v/>
      </c>
      <c r="K5085" s="64" t="str">
        <f>IFERROR( IF(I5085&lt;&gt;"", HLOOKUP(L$2+$A5085,Sheet2!BX:NK,2,0),""),"")</f>
        <v/>
      </c>
      <c r="L5085" t="str">
        <f>IF(OR(HLOOKUP(L$2+$A5085,Sheet2!BX:NK,$B5085,0),HLOOKUP(L$2+$A5085,Sheet2!BX:NK,$B5085,0)&lt;&gt;""),HLOOKUP(L$2+$A5085,Sheet2!BX:NK,$B5085,0),"")</f>
        <v/>
      </c>
      <c r="M5085" t="str">
        <f>IF(OR(HLOOKUP(M$2+$A5085,Sheet2!BY:NL,$B5085,0),HLOOKUP(M$2+$A5085,Sheet2!BY:NL,$B5085,0)&lt;&gt;""),HLOOKUP(M$2+$A5085,Sheet2!BY:NL,$B5085,0),"")</f>
        <v/>
      </c>
      <c r="N5085" t="str">
        <f>IF(OR(HLOOKUP(N$2+$A5085,Sheet2!BZ:NM,$B5085,0),HLOOKUP(N$2+$A5085,Sheet2!BZ:NM,$B5085,0)&lt;&gt;""),HLOOKUP(N$2+$A5085,Sheet2!BZ:NM,$B5085,0),"")</f>
        <v/>
      </c>
      <c r="O5085" t="str">
        <f>IF(OR(HLOOKUP(O$2+$A5085,Sheet2!CA:NN,$B5085,0),HLOOKUP(O$2+$A5085,Sheet2!CA:NN,$B5085,0)&lt;&gt;""),HLOOKUP(O$2+$A5085,Sheet2!CA:NN,$B5085,0),"")</f>
        <v/>
      </c>
      <c r="P5085" t="str">
        <f>IF(OR(HLOOKUP(P$2+$A5085,Sheet2!CB:NO,$B5085,0),HLOOKUP(P$2+$A5085,Sheet2!CB:NO,$B5085,0)&lt;&gt;""),HLOOKUP(P$2+$A5085,Sheet2!CB:NO,$B5085,0),"")</f>
        <v/>
      </c>
      <c r="Q5085" t="str">
        <f>IF(OR(HLOOKUP(Q$2+$A5085,Sheet2!CC:NO,$B5085,0),HLOOKUP(Q$2+$A5085,Sheet2!CC:NO,$B5085,0)&lt;&gt;""),HLOOKUP(Q$2+$A5085,Sheet2!CC:NO,$B5085,0),"")</f>
        <v/>
      </c>
    </row>
    <row r="5086" spans="1:17" x14ac:dyDescent="0.25">
      <c r="A5086" s="64">
        <f t="shared" si="635"/>
        <v>12</v>
      </c>
      <c r="B5086" s="64">
        <f t="shared" si="636"/>
        <v>513</v>
      </c>
      <c r="C5086" s="64">
        <f t="shared" si="637"/>
        <v>3</v>
      </c>
      <c r="D5086" s="64">
        <f t="shared" si="638"/>
        <v>509</v>
      </c>
      <c r="E5086" s="64">
        <f t="shared" si="639"/>
        <v>2541</v>
      </c>
      <c r="F5086" s="64" t="str">
        <f t="shared" si="632"/>
        <v/>
      </c>
      <c r="G5086" s="64" t="str">
        <f t="shared" si="633"/>
        <v/>
      </c>
      <c r="H5086" s="64" t="str">
        <f t="shared" si="634"/>
        <v/>
      </c>
      <c r="I5086" s="80" t="str">
        <f>IFERROR(VLOOKUP(D5086,Sheet2!A:B,2,0),"")</f>
        <v/>
      </c>
      <c r="J5086" s="64" t="str">
        <f>IFERROR(IF(I5086&lt;&gt;"",VLOOKUP(I5086,Sheet2!B:C,2,0),""),"")</f>
        <v/>
      </c>
      <c r="K5086" s="64" t="str">
        <f>IFERROR( IF(I5086&lt;&gt;"", HLOOKUP(L$2+$A5086,Sheet2!BX:NK,2,0),""),"")</f>
        <v/>
      </c>
      <c r="L5086" t="str">
        <f>IF(OR(HLOOKUP(L$2+$A5086,Sheet2!BX:NK,$B5086,0),HLOOKUP(L$2+$A5086,Sheet2!BX:NK,$B5086,0)&lt;&gt;""),HLOOKUP(L$2+$A5086,Sheet2!BX:NK,$B5086,0),"")</f>
        <v/>
      </c>
      <c r="M5086" t="str">
        <f>IF(OR(HLOOKUP(M$2+$A5086,Sheet2!BY:NL,$B5086,0),HLOOKUP(M$2+$A5086,Sheet2!BY:NL,$B5086,0)&lt;&gt;""),HLOOKUP(M$2+$A5086,Sheet2!BY:NL,$B5086,0),"")</f>
        <v/>
      </c>
      <c r="N5086" t="str">
        <f>IF(OR(HLOOKUP(N$2+$A5086,Sheet2!BZ:NM,$B5086,0),HLOOKUP(N$2+$A5086,Sheet2!BZ:NM,$B5086,0)&lt;&gt;""),HLOOKUP(N$2+$A5086,Sheet2!BZ:NM,$B5086,0),"")</f>
        <v/>
      </c>
      <c r="O5086" t="str">
        <f>IF(OR(HLOOKUP(O$2+$A5086,Sheet2!CA:NN,$B5086,0),HLOOKUP(O$2+$A5086,Sheet2!CA:NN,$B5086,0)&lt;&gt;""),HLOOKUP(O$2+$A5086,Sheet2!CA:NN,$B5086,0),"")</f>
        <v/>
      </c>
      <c r="P5086" t="str">
        <f>IF(OR(HLOOKUP(P$2+$A5086,Sheet2!CB:NO,$B5086,0),HLOOKUP(P$2+$A5086,Sheet2!CB:NO,$B5086,0)&lt;&gt;""),HLOOKUP(P$2+$A5086,Sheet2!CB:NO,$B5086,0),"")</f>
        <v/>
      </c>
      <c r="Q5086" t="str">
        <f>IF(OR(HLOOKUP(Q$2+$A5086,Sheet2!CC:NO,$B5086,0),HLOOKUP(Q$2+$A5086,Sheet2!CC:NO,$B5086,0)&lt;&gt;""),HLOOKUP(Q$2+$A5086,Sheet2!CC:NO,$B5086,0),"")</f>
        <v/>
      </c>
    </row>
    <row r="5087" spans="1:17" x14ac:dyDescent="0.25">
      <c r="A5087" s="64">
        <f t="shared" si="635"/>
        <v>18</v>
      </c>
      <c r="B5087" s="64">
        <f t="shared" si="636"/>
        <v>513</v>
      </c>
      <c r="C5087" s="64">
        <f t="shared" si="637"/>
        <v>4</v>
      </c>
      <c r="D5087" s="64">
        <f t="shared" si="638"/>
        <v>509</v>
      </c>
      <c r="E5087" s="64">
        <f t="shared" si="639"/>
        <v>2541</v>
      </c>
      <c r="F5087" s="64" t="str">
        <f t="shared" si="632"/>
        <v/>
      </c>
      <c r="G5087" s="64" t="str">
        <f t="shared" si="633"/>
        <v/>
      </c>
      <c r="H5087" s="64" t="str">
        <f t="shared" si="634"/>
        <v/>
      </c>
      <c r="I5087" s="80" t="str">
        <f>IFERROR(VLOOKUP(D5087,Sheet2!A:B,2,0),"")</f>
        <v/>
      </c>
      <c r="J5087" s="64" t="str">
        <f>IFERROR(IF(I5087&lt;&gt;"",VLOOKUP(I5087,Sheet2!B:C,2,0),""),"")</f>
        <v/>
      </c>
      <c r="K5087" s="64" t="str">
        <f>IFERROR( IF(I5087&lt;&gt;"", HLOOKUP(L$2+$A5087,Sheet2!BX:NK,2,0),""),"")</f>
        <v/>
      </c>
      <c r="L5087" t="str">
        <f>IF(OR(HLOOKUP(L$2+$A5087,Sheet2!BX:NK,$B5087,0),HLOOKUP(L$2+$A5087,Sheet2!BX:NK,$B5087,0)&lt;&gt;""),HLOOKUP(L$2+$A5087,Sheet2!BX:NK,$B5087,0),"")</f>
        <v/>
      </c>
      <c r="M5087" t="str">
        <f>IF(OR(HLOOKUP(M$2+$A5087,Sheet2!BY:NL,$B5087,0),HLOOKUP(M$2+$A5087,Sheet2!BY:NL,$B5087,0)&lt;&gt;""),HLOOKUP(M$2+$A5087,Sheet2!BY:NL,$B5087,0),"")</f>
        <v/>
      </c>
      <c r="N5087" t="str">
        <f>IF(OR(HLOOKUP(N$2+$A5087,Sheet2!BZ:NM,$B5087,0),HLOOKUP(N$2+$A5087,Sheet2!BZ:NM,$B5087,0)&lt;&gt;""),HLOOKUP(N$2+$A5087,Sheet2!BZ:NM,$B5087,0),"")</f>
        <v/>
      </c>
      <c r="O5087" t="str">
        <f>IF(OR(HLOOKUP(O$2+$A5087,Sheet2!CA:NN,$B5087,0),HLOOKUP(O$2+$A5087,Sheet2!CA:NN,$B5087,0)&lt;&gt;""),HLOOKUP(O$2+$A5087,Sheet2!CA:NN,$B5087,0),"")</f>
        <v/>
      </c>
      <c r="P5087" t="str">
        <f>IF(OR(HLOOKUP(P$2+$A5087,Sheet2!CB:NO,$B5087,0),HLOOKUP(P$2+$A5087,Sheet2!CB:NO,$B5087,0)&lt;&gt;""),HLOOKUP(P$2+$A5087,Sheet2!CB:NO,$B5087,0),"")</f>
        <v/>
      </c>
      <c r="Q5087" t="str">
        <f>IF(OR(HLOOKUP(Q$2+$A5087,Sheet2!CC:NO,$B5087,0),HLOOKUP(Q$2+$A5087,Sheet2!CC:NO,$B5087,0)&lt;&gt;""),HLOOKUP(Q$2+$A5087,Sheet2!CC:NO,$B5087,0),"")</f>
        <v/>
      </c>
    </row>
    <row r="5088" spans="1:17" x14ac:dyDescent="0.25">
      <c r="A5088" s="64">
        <f t="shared" si="635"/>
        <v>24</v>
      </c>
      <c r="B5088" s="64">
        <f t="shared" si="636"/>
        <v>513</v>
      </c>
      <c r="C5088" s="64">
        <f t="shared" si="637"/>
        <v>5</v>
      </c>
      <c r="D5088" s="64">
        <f t="shared" si="638"/>
        <v>509</v>
      </c>
      <c r="E5088" s="64">
        <f t="shared" si="639"/>
        <v>2541</v>
      </c>
      <c r="F5088" s="64" t="str">
        <f t="shared" si="632"/>
        <v/>
      </c>
      <c r="G5088" s="64" t="str">
        <f t="shared" si="633"/>
        <v/>
      </c>
      <c r="H5088" s="64" t="str">
        <f t="shared" si="634"/>
        <v/>
      </c>
      <c r="I5088" s="80" t="str">
        <f>IFERROR(VLOOKUP(D5088,Sheet2!A:B,2,0),"")</f>
        <v/>
      </c>
      <c r="J5088" s="64" t="str">
        <f>IFERROR(IF(I5088&lt;&gt;"",VLOOKUP(I5088,Sheet2!B:C,2,0),""),"")</f>
        <v/>
      </c>
      <c r="K5088" s="64" t="str">
        <f>IFERROR( IF(I5088&lt;&gt;"", HLOOKUP(L$2+$A5088,Sheet2!BX:NK,2,0),""),"")</f>
        <v/>
      </c>
      <c r="L5088" t="str">
        <f>IF(OR(HLOOKUP(L$2+$A5088,Sheet2!BX:NK,$B5088,0),HLOOKUP(L$2+$A5088,Sheet2!BX:NK,$B5088,0)&lt;&gt;""),HLOOKUP(L$2+$A5088,Sheet2!BX:NK,$B5088,0),"")</f>
        <v/>
      </c>
      <c r="M5088" t="str">
        <f>IF(OR(HLOOKUP(M$2+$A5088,Sheet2!BY:NL,$B5088,0),HLOOKUP(M$2+$A5088,Sheet2!BY:NL,$B5088,0)&lt;&gt;""),HLOOKUP(M$2+$A5088,Sheet2!BY:NL,$B5088,0),"")</f>
        <v/>
      </c>
      <c r="N5088" t="str">
        <f>IF(OR(HLOOKUP(N$2+$A5088,Sheet2!BZ:NM,$B5088,0),HLOOKUP(N$2+$A5088,Sheet2!BZ:NM,$B5088,0)&lt;&gt;""),HLOOKUP(N$2+$A5088,Sheet2!BZ:NM,$B5088,0),"")</f>
        <v/>
      </c>
      <c r="O5088" t="str">
        <f>IF(OR(HLOOKUP(O$2+$A5088,Sheet2!CA:NN,$B5088,0),HLOOKUP(O$2+$A5088,Sheet2!CA:NN,$B5088,0)&lt;&gt;""),HLOOKUP(O$2+$A5088,Sheet2!CA:NN,$B5088,0),"")</f>
        <v/>
      </c>
      <c r="P5088" t="str">
        <f>IF(OR(HLOOKUP(P$2+$A5088,Sheet2!CB:NO,$B5088,0),HLOOKUP(P$2+$A5088,Sheet2!CB:NO,$B5088,0)&lt;&gt;""),HLOOKUP(P$2+$A5088,Sheet2!CB:NO,$B5088,0),"")</f>
        <v/>
      </c>
      <c r="Q5088" t="str">
        <f>IF(OR(HLOOKUP(Q$2+$A5088,Sheet2!CC:NO,$B5088,0),HLOOKUP(Q$2+$A5088,Sheet2!CC:NO,$B5088,0)&lt;&gt;""),HLOOKUP(Q$2+$A5088,Sheet2!CC:NO,$B5088,0),"")</f>
        <v/>
      </c>
    </row>
    <row r="5089" spans="1:17" x14ac:dyDescent="0.25">
      <c r="A5089" s="64">
        <f t="shared" si="635"/>
        <v>30</v>
      </c>
      <c r="B5089" s="64">
        <f t="shared" si="636"/>
        <v>513</v>
      </c>
      <c r="C5089" s="64">
        <f t="shared" si="637"/>
        <v>6</v>
      </c>
      <c r="D5089" s="64">
        <f t="shared" si="638"/>
        <v>509</v>
      </c>
      <c r="E5089" s="64">
        <f t="shared" si="639"/>
        <v>2541</v>
      </c>
      <c r="F5089" s="64" t="str">
        <f t="shared" si="632"/>
        <v/>
      </c>
      <c r="G5089" s="64" t="str">
        <f t="shared" si="633"/>
        <v/>
      </c>
      <c r="H5089" s="64" t="str">
        <f t="shared" si="634"/>
        <v/>
      </c>
      <c r="I5089" s="80" t="str">
        <f>IFERROR(VLOOKUP(D5089,Sheet2!A:B,2,0),"")</f>
        <v/>
      </c>
      <c r="J5089" s="64" t="str">
        <f>IFERROR(IF(I5089&lt;&gt;"",VLOOKUP(I5089,Sheet2!B:C,2,0),""),"")</f>
        <v/>
      </c>
      <c r="K5089" s="64" t="str">
        <f>IFERROR( IF(I5089&lt;&gt;"", HLOOKUP(L$2+$A5089,Sheet2!BX:NK,2,0),""),"")</f>
        <v/>
      </c>
      <c r="L5089" t="str">
        <f>IF(OR(HLOOKUP(L$2+$A5089,Sheet2!BX:NK,$B5089,0),HLOOKUP(L$2+$A5089,Sheet2!BX:NK,$B5089,0)&lt;&gt;""),HLOOKUP(L$2+$A5089,Sheet2!BX:NK,$B5089,0),"")</f>
        <v/>
      </c>
      <c r="M5089" t="str">
        <f>IF(OR(HLOOKUP(M$2+$A5089,Sheet2!BY:NL,$B5089,0),HLOOKUP(M$2+$A5089,Sheet2!BY:NL,$B5089,0)&lt;&gt;""),HLOOKUP(M$2+$A5089,Sheet2!BY:NL,$B5089,0),"")</f>
        <v/>
      </c>
      <c r="N5089" t="str">
        <f>IF(OR(HLOOKUP(N$2+$A5089,Sheet2!BZ:NM,$B5089,0),HLOOKUP(N$2+$A5089,Sheet2!BZ:NM,$B5089,0)&lt;&gt;""),HLOOKUP(N$2+$A5089,Sheet2!BZ:NM,$B5089,0),"")</f>
        <v/>
      </c>
      <c r="O5089" t="str">
        <f>IF(OR(HLOOKUP(O$2+$A5089,Sheet2!CA:NN,$B5089,0),HLOOKUP(O$2+$A5089,Sheet2!CA:NN,$B5089,0)&lt;&gt;""),HLOOKUP(O$2+$A5089,Sheet2!CA:NN,$B5089,0),"")</f>
        <v/>
      </c>
      <c r="P5089" t="str">
        <f>IF(OR(HLOOKUP(P$2+$A5089,Sheet2!CB:NO,$B5089,0),HLOOKUP(P$2+$A5089,Sheet2!CB:NO,$B5089,0)&lt;&gt;""),HLOOKUP(P$2+$A5089,Sheet2!CB:NO,$B5089,0),"")</f>
        <v/>
      </c>
      <c r="Q5089" t="str">
        <f>IF(OR(HLOOKUP(Q$2+$A5089,Sheet2!CC:NO,$B5089,0),HLOOKUP(Q$2+$A5089,Sheet2!CC:NO,$B5089,0)&lt;&gt;""),HLOOKUP(Q$2+$A5089,Sheet2!CC:NO,$B5089,0),"")</f>
        <v/>
      </c>
    </row>
    <row r="5090" spans="1:17" x14ac:dyDescent="0.25">
      <c r="A5090" s="64">
        <f t="shared" si="635"/>
        <v>36</v>
      </c>
      <c r="B5090" s="64">
        <f t="shared" si="636"/>
        <v>513</v>
      </c>
      <c r="C5090" s="64">
        <f t="shared" si="637"/>
        <v>7</v>
      </c>
      <c r="D5090" s="64">
        <f t="shared" si="638"/>
        <v>509</v>
      </c>
      <c r="E5090" s="64">
        <f t="shared" si="639"/>
        <v>2541</v>
      </c>
      <c r="F5090" s="64" t="str">
        <f t="shared" si="632"/>
        <v/>
      </c>
      <c r="G5090" s="64" t="str">
        <f t="shared" si="633"/>
        <v/>
      </c>
      <c r="H5090" s="64" t="str">
        <f t="shared" si="634"/>
        <v/>
      </c>
      <c r="I5090" s="80" t="str">
        <f>IFERROR(VLOOKUP(D5090,Sheet2!A:B,2,0),"")</f>
        <v/>
      </c>
      <c r="J5090" s="64" t="str">
        <f>IFERROR(IF(I5090&lt;&gt;"",VLOOKUP(I5090,Sheet2!B:C,2,0),""),"")</f>
        <v/>
      </c>
      <c r="K5090" s="64" t="str">
        <f>IFERROR( IF(I5090&lt;&gt;"", HLOOKUP(L$2+$A5090,Sheet2!BX:NK,2,0),""),"")</f>
        <v/>
      </c>
      <c r="L5090" t="str">
        <f>IF(OR(HLOOKUP(L$2+$A5090,Sheet2!BX:NK,$B5090,0),HLOOKUP(L$2+$A5090,Sheet2!BX:NK,$B5090,0)&lt;&gt;""),HLOOKUP(L$2+$A5090,Sheet2!BX:NK,$B5090,0),"")</f>
        <v/>
      </c>
      <c r="M5090" t="str">
        <f>IF(OR(HLOOKUP(M$2+$A5090,Sheet2!BY:NL,$B5090,0),HLOOKUP(M$2+$A5090,Sheet2!BY:NL,$B5090,0)&lt;&gt;""),HLOOKUP(M$2+$A5090,Sheet2!BY:NL,$B5090,0),"")</f>
        <v/>
      </c>
      <c r="N5090" t="str">
        <f>IF(OR(HLOOKUP(N$2+$A5090,Sheet2!BZ:NM,$B5090,0),HLOOKUP(N$2+$A5090,Sheet2!BZ:NM,$B5090,0)&lt;&gt;""),HLOOKUP(N$2+$A5090,Sheet2!BZ:NM,$B5090,0),"")</f>
        <v/>
      </c>
      <c r="O5090" t="str">
        <f>IF(OR(HLOOKUP(O$2+$A5090,Sheet2!CA:NN,$B5090,0),HLOOKUP(O$2+$A5090,Sheet2!CA:NN,$B5090,0)&lt;&gt;""),HLOOKUP(O$2+$A5090,Sheet2!CA:NN,$B5090,0),"")</f>
        <v/>
      </c>
      <c r="P5090" t="str">
        <f>IF(OR(HLOOKUP(P$2+$A5090,Sheet2!CB:NO,$B5090,0),HLOOKUP(P$2+$A5090,Sheet2!CB:NO,$B5090,0)&lt;&gt;""),HLOOKUP(P$2+$A5090,Sheet2!CB:NO,$B5090,0),"")</f>
        <v/>
      </c>
      <c r="Q5090" t="str">
        <f>IF(OR(HLOOKUP(Q$2+$A5090,Sheet2!CC:NO,$B5090,0),HLOOKUP(Q$2+$A5090,Sheet2!CC:NO,$B5090,0)&lt;&gt;""),HLOOKUP(Q$2+$A5090,Sheet2!CC:NO,$B5090,0),"")</f>
        <v/>
      </c>
    </row>
    <row r="5091" spans="1:17" x14ac:dyDescent="0.25">
      <c r="A5091" s="64">
        <f t="shared" si="635"/>
        <v>42</v>
      </c>
      <c r="B5091" s="64">
        <f t="shared" si="636"/>
        <v>513</v>
      </c>
      <c r="C5091" s="64">
        <f t="shared" si="637"/>
        <v>8</v>
      </c>
      <c r="D5091" s="64">
        <f t="shared" si="638"/>
        <v>509</v>
      </c>
      <c r="E5091" s="64">
        <f t="shared" si="639"/>
        <v>2541</v>
      </c>
      <c r="F5091" s="64" t="str">
        <f t="shared" si="632"/>
        <v/>
      </c>
      <c r="G5091" s="64" t="str">
        <f t="shared" si="633"/>
        <v/>
      </c>
      <c r="H5091" s="64" t="str">
        <f t="shared" si="634"/>
        <v/>
      </c>
      <c r="I5091" s="80" t="str">
        <f>IFERROR(VLOOKUP(D5091,Sheet2!A:B,2,0),"")</f>
        <v/>
      </c>
      <c r="J5091" s="64" t="str">
        <f>IFERROR(IF(I5091&lt;&gt;"",VLOOKUP(I5091,Sheet2!B:C,2,0),""),"")</f>
        <v/>
      </c>
      <c r="K5091" s="64" t="str">
        <f>IFERROR( IF(I5091&lt;&gt;"", HLOOKUP(L$2+$A5091,Sheet2!BX:NK,2,0),""),"")</f>
        <v/>
      </c>
      <c r="L5091" t="str">
        <f>IF(OR(HLOOKUP(L$2+$A5091,Sheet2!BX:NK,$B5091,0),HLOOKUP(L$2+$A5091,Sheet2!BX:NK,$B5091,0)&lt;&gt;""),HLOOKUP(L$2+$A5091,Sheet2!BX:NK,$B5091,0),"")</f>
        <v/>
      </c>
      <c r="M5091" t="str">
        <f>IF(OR(HLOOKUP(M$2+$A5091,Sheet2!BY:NL,$B5091,0),HLOOKUP(M$2+$A5091,Sheet2!BY:NL,$B5091,0)&lt;&gt;""),HLOOKUP(M$2+$A5091,Sheet2!BY:NL,$B5091,0),"")</f>
        <v/>
      </c>
      <c r="N5091" t="str">
        <f>IF(OR(HLOOKUP(N$2+$A5091,Sheet2!BZ:NM,$B5091,0),HLOOKUP(N$2+$A5091,Sheet2!BZ:NM,$B5091,0)&lt;&gt;""),HLOOKUP(N$2+$A5091,Sheet2!BZ:NM,$B5091,0),"")</f>
        <v/>
      </c>
      <c r="O5091" t="str">
        <f>IF(OR(HLOOKUP(O$2+$A5091,Sheet2!CA:NN,$B5091,0),HLOOKUP(O$2+$A5091,Sheet2!CA:NN,$B5091,0)&lt;&gt;""),HLOOKUP(O$2+$A5091,Sheet2!CA:NN,$B5091,0),"")</f>
        <v/>
      </c>
      <c r="P5091" t="str">
        <f>IF(OR(HLOOKUP(P$2+$A5091,Sheet2!CB:NO,$B5091,0),HLOOKUP(P$2+$A5091,Sheet2!CB:NO,$B5091,0)&lt;&gt;""),HLOOKUP(P$2+$A5091,Sheet2!CB:NO,$B5091,0),"")</f>
        <v/>
      </c>
      <c r="Q5091" t="str">
        <f>IF(OR(HLOOKUP(Q$2+$A5091,Sheet2!CC:NO,$B5091,0),HLOOKUP(Q$2+$A5091,Sheet2!CC:NO,$B5091,0)&lt;&gt;""),HLOOKUP(Q$2+$A5091,Sheet2!CC:NO,$B5091,0),"")</f>
        <v/>
      </c>
    </row>
    <row r="5092" spans="1:17" x14ac:dyDescent="0.25">
      <c r="A5092" s="64">
        <f t="shared" si="635"/>
        <v>48</v>
      </c>
      <c r="B5092" s="64">
        <f t="shared" si="636"/>
        <v>513</v>
      </c>
      <c r="C5092" s="64">
        <f t="shared" si="637"/>
        <v>9</v>
      </c>
      <c r="D5092" s="64">
        <f t="shared" si="638"/>
        <v>509</v>
      </c>
      <c r="E5092" s="64">
        <f t="shared" si="639"/>
        <v>2541</v>
      </c>
      <c r="F5092" s="64" t="str">
        <f t="shared" si="632"/>
        <v/>
      </c>
      <c r="G5092" s="64" t="str">
        <f t="shared" si="633"/>
        <v/>
      </c>
      <c r="H5092" s="64" t="str">
        <f t="shared" si="634"/>
        <v/>
      </c>
      <c r="I5092" s="80" t="str">
        <f>IFERROR(VLOOKUP(D5092,Sheet2!A:B,2,0),"")</f>
        <v/>
      </c>
      <c r="J5092" s="64" t="str">
        <f>IFERROR(IF(I5092&lt;&gt;"",VLOOKUP(I5092,Sheet2!B:C,2,0),""),"")</f>
        <v/>
      </c>
      <c r="K5092" s="64" t="str">
        <f>IFERROR( IF(I5092&lt;&gt;"", HLOOKUP(L$2+$A5092,Sheet2!BX:NK,2,0),""),"")</f>
        <v/>
      </c>
      <c r="L5092" t="str">
        <f>IF(OR(HLOOKUP(L$2+$A5092,Sheet2!BX:NK,$B5092,0),HLOOKUP(L$2+$A5092,Sheet2!BX:NK,$B5092,0)&lt;&gt;""),HLOOKUP(L$2+$A5092,Sheet2!BX:NK,$B5092,0),"")</f>
        <v/>
      </c>
      <c r="M5092" t="str">
        <f>IF(OR(HLOOKUP(M$2+$A5092,Sheet2!BY:NL,$B5092,0),HLOOKUP(M$2+$A5092,Sheet2!BY:NL,$B5092,0)&lt;&gt;""),HLOOKUP(M$2+$A5092,Sheet2!BY:NL,$B5092,0),"")</f>
        <v/>
      </c>
      <c r="N5092" t="str">
        <f>IF(OR(HLOOKUP(N$2+$A5092,Sheet2!BZ:NM,$B5092,0),HLOOKUP(N$2+$A5092,Sheet2!BZ:NM,$B5092,0)&lt;&gt;""),HLOOKUP(N$2+$A5092,Sheet2!BZ:NM,$B5092,0),"")</f>
        <v/>
      </c>
      <c r="O5092" t="str">
        <f>IF(OR(HLOOKUP(O$2+$A5092,Sheet2!CA:NN,$B5092,0),HLOOKUP(O$2+$A5092,Sheet2!CA:NN,$B5092,0)&lt;&gt;""),HLOOKUP(O$2+$A5092,Sheet2!CA:NN,$B5092,0),"")</f>
        <v/>
      </c>
      <c r="P5092" t="str">
        <f>IF(OR(HLOOKUP(P$2+$A5092,Sheet2!CB:NO,$B5092,0),HLOOKUP(P$2+$A5092,Sheet2!CB:NO,$B5092,0)&lt;&gt;""),HLOOKUP(P$2+$A5092,Sheet2!CB:NO,$B5092,0),"")</f>
        <v/>
      </c>
      <c r="Q5092" t="str">
        <f>IF(OR(HLOOKUP(Q$2+$A5092,Sheet2!CC:NO,$B5092,0),HLOOKUP(Q$2+$A5092,Sheet2!CC:NO,$B5092,0)&lt;&gt;""),HLOOKUP(Q$2+$A5092,Sheet2!CC:NO,$B5092,0),"")</f>
        <v/>
      </c>
    </row>
    <row r="5093" spans="1:17" x14ac:dyDescent="0.25">
      <c r="A5093" s="64">
        <f t="shared" si="635"/>
        <v>54</v>
      </c>
      <c r="B5093" s="64">
        <f t="shared" si="636"/>
        <v>513</v>
      </c>
      <c r="C5093" s="64">
        <f t="shared" si="637"/>
        <v>10</v>
      </c>
      <c r="D5093" s="64">
        <f t="shared" si="638"/>
        <v>509</v>
      </c>
      <c r="E5093" s="64">
        <f t="shared" si="639"/>
        <v>2541</v>
      </c>
      <c r="F5093" s="64" t="str">
        <f t="shared" si="632"/>
        <v/>
      </c>
      <c r="G5093" s="64" t="str">
        <f t="shared" si="633"/>
        <v/>
      </c>
      <c r="H5093" s="64" t="str">
        <f t="shared" si="634"/>
        <v/>
      </c>
      <c r="I5093" s="80" t="str">
        <f>IFERROR(VLOOKUP(D5093,Sheet2!A:B,2,0),"")</f>
        <v/>
      </c>
      <c r="J5093" s="64" t="str">
        <f>IFERROR(IF(I5093&lt;&gt;"",VLOOKUP(I5093,Sheet2!B:C,2,0),""),"")</f>
        <v/>
      </c>
      <c r="K5093" s="64" t="str">
        <f>IFERROR( IF(I5093&lt;&gt;"", HLOOKUP(L$2+$A5093,Sheet2!BX:NK,2,0),""),"")</f>
        <v/>
      </c>
      <c r="L5093" t="str">
        <f>IF(OR(HLOOKUP(L$2+$A5093,Sheet2!BX:NK,$B5093,0),HLOOKUP(L$2+$A5093,Sheet2!BX:NK,$B5093,0)&lt;&gt;""),HLOOKUP(L$2+$A5093,Sheet2!BX:NK,$B5093,0),"")</f>
        <v/>
      </c>
      <c r="M5093" t="str">
        <f>IF(OR(HLOOKUP(M$2+$A5093,Sheet2!BY:NL,$B5093,0),HLOOKUP(M$2+$A5093,Sheet2!BY:NL,$B5093,0)&lt;&gt;""),HLOOKUP(M$2+$A5093,Sheet2!BY:NL,$B5093,0),"")</f>
        <v/>
      </c>
      <c r="N5093" t="str">
        <f>IF(OR(HLOOKUP(N$2+$A5093,Sheet2!BZ:NM,$B5093,0),HLOOKUP(N$2+$A5093,Sheet2!BZ:NM,$B5093,0)&lt;&gt;""),HLOOKUP(N$2+$A5093,Sheet2!BZ:NM,$B5093,0),"")</f>
        <v/>
      </c>
      <c r="O5093" t="str">
        <f>IF(OR(HLOOKUP(O$2+$A5093,Sheet2!CA:NN,$B5093,0),HLOOKUP(O$2+$A5093,Sheet2!CA:NN,$B5093,0)&lt;&gt;""),HLOOKUP(O$2+$A5093,Sheet2!CA:NN,$B5093,0),"")</f>
        <v/>
      </c>
      <c r="P5093" t="str">
        <f>IF(OR(HLOOKUP(P$2+$A5093,Sheet2!CB:NO,$B5093,0),HLOOKUP(P$2+$A5093,Sheet2!CB:NO,$B5093,0)&lt;&gt;""),HLOOKUP(P$2+$A5093,Sheet2!CB:NO,$B5093,0),"")</f>
        <v/>
      </c>
      <c r="Q5093" t="str">
        <f>IF(OR(HLOOKUP(Q$2+$A5093,Sheet2!CC:NO,$B5093,0),HLOOKUP(Q$2+$A5093,Sheet2!CC:NO,$B5093,0)&lt;&gt;""),HLOOKUP(Q$2+$A5093,Sheet2!CC:NO,$B5093,0),"")</f>
        <v/>
      </c>
    </row>
    <row r="5094" spans="1:17" x14ac:dyDescent="0.25">
      <c r="A5094" s="64">
        <f t="shared" si="635"/>
        <v>0</v>
      </c>
      <c r="B5094" s="64">
        <f t="shared" si="636"/>
        <v>514</v>
      </c>
      <c r="C5094" s="64">
        <f t="shared" si="637"/>
        <v>1</v>
      </c>
      <c r="D5094" s="64">
        <f t="shared" si="638"/>
        <v>510</v>
      </c>
      <c r="E5094" s="64">
        <f t="shared" si="639"/>
        <v>2546</v>
      </c>
      <c r="F5094" s="64" t="str">
        <f t="shared" si="632"/>
        <v/>
      </c>
      <c r="G5094" s="64" t="str">
        <f t="shared" si="633"/>
        <v/>
      </c>
      <c r="H5094" s="64" t="str">
        <f t="shared" si="634"/>
        <v/>
      </c>
      <c r="I5094" s="80" t="str">
        <f>IFERROR(VLOOKUP(D5094,Sheet2!A:B,2,0),"")</f>
        <v/>
      </c>
      <c r="J5094" s="64" t="str">
        <f>IFERROR(IF(I5094&lt;&gt;"",VLOOKUP(I5094,Sheet2!B:C,2,0),""),"")</f>
        <v/>
      </c>
      <c r="K5094" s="64" t="str">
        <f>IFERROR( IF(I5094&lt;&gt;"", HLOOKUP(L$2+$A5094,Sheet2!BX:NK,2,0),""),"")</f>
        <v/>
      </c>
      <c r="L5094" t="str">
        <f>IF(OR(HLOOKUP(L$2+$A5094,Sheet2!BX:NK,$B5094,0),HLOOKUP(L$2+$A5094,Sheet2!BX:NK,$B5094,0)&lt;&gt;""),HLOOKUP(L$2+$A5094,Sheet2!BX:NK,$B5094,0),"")</f>
        <v/>
      </c>
      <c r="M5094" t="str">
        <f>IF(OR(HLOOKUP(M$2+$A5094,Sheet2!BY:NL,$B5094,0),HLOOKUP(M$2+$A5094,Sheet2!BY:NL,$B5094,0)&lt;&gt;""),HLOOKUP(M$2+$A5094,Sheet2!BY:NL,$B5094,0),"")</f>
        <v/>
      </c>
      <c r="N5094" t="str">
        <f>IF(OR(HLOOKUP(N$2+$A5094,Sheet2!BZ:NM,$B5094,0),HLOOKUP(N$2+$A5094,Sheet2!BZ:NM,$B5094,0)&lt;&gt;""),HLOOKUP(N$2+$A5094,Sheet2!BZ:NM,$B5094,0),"")</f>
        <v/>
      </c>
      <c r="O5094" t="str">
        <f>IF(OR(HLOOKUP(O$2+$A5094,Sheet2!CA:NN,$B5094,0),HLOOKUP(O$2+$A5094,Sheet2!CA:NN,$B5094,0)&lt;&gt;""),HLOOKUP(O$2+$A5094,Sheet2!CA:NN,$B5094,0),"")</f>
        <v/>
      </c>
      <c r="P5094" t="str">
        <f>IF(OR(HLOOKUP(P$2+$A5094,Sheet2!CB:NO,$B5094,0),HLOOKUP(P$2+$A5094,Sheet2!CB:NO,$B5094,0)&lt;&gt;""),HLOOKUP(P$2+$A5094,Sheet2!CB:NO,$B5094,0),"")</f>
        <v/>
      </c>
      <c r="Q5094" t="str">
        <f>IF(OR(HLOOKUP(Q$2+$A5094,Sheet2!CC:NO,$B5094,0),HLOOKUP(Q$2+$A5094,Sheet2!CC:NO,$B5094,0)&lt;&gt;""),HLOOKUP(Q$2+$A5094,Sheet2!CC:NO,$B5094,0),"")</f>
        <v/>
      </c>
    </row>
    <row r="5095" spans="1:17" x14ac:dyDescent="0.25">
      <c r="A5095" s="64">
        <f t="shared" si="635"/>
        <v>6</v>
      </c>
      <c r="B5095" s="64">
        <f t="shared" si="636"/>
        <v>514</v>
      </c>
      <c r="C5095" s="64">
        <f t="shared" si="637"/>
        <v>2</v>
      </c>
      <c r="D5095" s="64">
        <f t="shared" si="638"/>
        <v>510</v>
      </c>
      <c r="E5095" s="64">
        <f t="shared" si="639"/>
        <v>2546</v>
      </c>
      <c r="F5095" s="64" t="str">
        <f t="shared" si="632"/>
        <v/>
      </c>
      <c r="G5095" s="64" t="str">
        <f t="shared" si="633"/>
        <v/>
      </c>
      <c r="H5095" s="64" t="str">
        <f t="shared" si="634"/>
        <v/>
      </c>
      <c r="I5095" s="80" t="str">
        <f>IFERROR(VLOOKUP(D5095,Sheet2!A:B,2,0),"")</f>
        <v/>
      </c>
      <c r="J5095" s="64" t="str">
        <f>IFERROR(IF(I5095&lt;&gt;"",VLOOKUP(I5095,Sheet2!B:C,2,0),""),"")</f>
        <v/>
      </c>
      <c r="K5095" s="64" t="str">
        <f>IFERROR( IF(I5095&lt;&gt;"", HLOOKUP(L$2+$A5095,Sheet2!BX:NK,2,0),""),"")</f>
        <v/>
      </c>
      <c r="L5095" t="str">
        <f>IF(OR(HLOOKUP(L$2+$A5095,Sheet2!BX:NK,$B5095,0),HLOOKUP(L$2+$A5095,Sheet2!BX:NK,$B5095,0)&lt;&gt;""),HLOOKUP(L$2+$A5095,Sheet2!BX:NK,$B5095,0),"")</f>
        <v/>
      </c>
      <c r="M5095" t="str">
        <f>IF(OR(HLOOKUP(M$2+$A5095,Sheet2!BY:NL,$B5095,0),HLOOKUP(M$2+$A5095,Sheet2!BY:NL,$B5095,0)&lt;&gt;""),HLOOKUP(M$2+$A5095,Sheet2!BY:NL,$B5095,0),"")</f>
        <v/>
      </c>
      <c r="N5095" t="str">
        <f>IF(OR(HLOOKUP(N$2+$A5095,Sheet2!BZ:NM,$B5095,0),HLOOKUP(N$2+$A5095,Sheet2!BZ:NM,$B5095,0)&lt;&gt;""),HLOOKUP(N$2+$A5095,Sheet2!BZ:NM,$B5095,0),"")</f>
        <v/>
      </c>
      <c r="O5095" t="str">
        <f>IF(OR(HLOOKUP(O$2+$A5095,Sheet2!CA:NN,$B5095,0),HLOOKUP(O$2+$A5095,Sheet2!CA:NN,$B5095,0)&lt;&gt;""),HLOOKUP(O$2+$A5095,Sheet2!CA:NN,$B5095,0),"")</f>
        <v/>
      </c>
      <c r="P5095" t="str">
        <f>IF(OR(HLOOKUP(P$2+$A5095,Sheet2!CB:NO,$B5095,0),HLOOKUP(P$2+$A5095,Sheet2!CB:NO,$B5095,0)&lt;&gt;""),HLOOKUP(P$2+$A5095,Sheet2!CB:NO,$B5095,0),"")</f>
        <v/>
      </c>
      <c r="Q5095" t="str">
        <f>IF(OR(HLOOKUP(Q$2+$A5095,Sheet2!CC:NO,$B5095,0),HLOOKUP(Q$2+$A5095,Sheet2!CC:NO,$B5095,0)&lt;&gt;""),HLOOKUP(Q$2+$A5095,Sheet2!CC:NO,$B5095,0),"")</f>
        <v/>
      </c>
    </row>
    <row r="5096" spans="1:17" x14ac:dyDescent="0.25">
      <c r="A5096" s="64">
        <f t="shared" si="635"/>
        <v>12</v>
      </c>
      <c r="B5096" s="64">
        <f t="shared" si="636"/>
        <v>514</v>
      </c>
      <c r="C5096" s="64">
        <f t="shared" si="637"/>
        <v>3</v>
      </c>
      <c r="D5096" s="64">
        <f t="shared" si="638"/>
        <v>510</v>
      </c>
      <c r="E5096" s="64">
        <f t="shared" si="639"/>
        <v>2546</v>
      </c>
      <c r="F5096" s="64" t="str">
        <f t="shared" si="632"/>
        <v/>
      </c>
      <c r="G5096" s="64" t="str">
        <f t="shared" si="633"/>
        <v/>
      </c>
      <c r="H5096" s="64" t="str">
        <f t="shared" si="634"/>
        <v/>
      </c>
      <c r="I5096" s="80" t="str">
        <f>IFERROR(VLOOKUP(D5096,Sheet2!A:B,2,0),"")</f>
        <v/>
      </c>
      <c r="J5096" s="64" t="str">
        <f>IFERROR(IF(I5096&lt;&gt;"",VLOOKUP(I5096,Sheet2!B:C,2,0),""),"")</f>
        <v/>
      </c>
      <c r="K5096" s="64" t="str">
        <f>IFERROR( IF(I5096&lt;&gt;"", HLOOKUP(L$2+$A5096,Sheet2!BX:NK,2,0),""),"")</f>
        <v/>
      </c>
      <c r="L5096" t="str">
        <f>IF(OR(HLOOKUP(L$2+$A5096,Sheet2!BX:NK,$B5096,0),HLOOKUP(L$2+$A5096,Sheet2!BX:NK,$B5096,0)&lt;&gt;""),HLOOKUP(L$2+$A5096,Sheet2!BX:NK,$B5096,0),"")</f>
        <v/>
      </c>
      <c r="M5096" t="str">
        <f>IF(OR(HLOOKUP(M$2+$A5096,Sheet2!BY:NL,$B5096,0),HLOOKUP(M$2+$A5096,Sheet2!BY:NL,$B5096,0)&lt;&gt;""),HLOOKUP(M$2+$A5096,Sheet2!BY:NL,$B5096,0),"")</f>
        <v/>
      </c>
      <c r="N5096" t="str">
        <f>IF(OR(HLOOKUP(N$2+$A5096,Sheet2!BZ:NM,$B5096,0),HLOOKUP(N$2+$A5096,Sheet2!BZ:NM,$B5096,0)&lt;&gt;""),HLOOKUP(N$2+$A5096,Sheet2!BZ:NM,$B5096,0),"")</f>
        <v/>
      </c>
      <c r="O5096" t="str">
        <f>IF(OR(HLOOKUP(O$2+$A5096,Sheet2!CA:NN,$B5096,0),HLOOKUP(O$2+$A5096,Sheet2!CA:NN,$B5096,0)&lt;&gt;""),HLOOKUP(O$2+$A5096,Sheet2!CA:NN,$B5096,0),"")</f>
        <v/>
      </c>
      <c r="P5096" t="str">
        <f>IF(OR(HLOOKUP(P$2+$A5096,Sheet2!CB:NO,$B5096,0),HLOOKUP(P$2+$A5096,Sheet2!CB:NO,$B5096,0)&lt;&gt;""),HLOOKUP(P$2+$A5096,Sheet2!CB:NO,$B5096,0),"")</f>
        <v/>
      </c>
      <c r="Q5096" t="str">
        <f>IF(OR(HLOOKUP(Q$2+$A5096,Sheet2!CC:NO,$B5096,0),HLOOKUP(Q$2+$A5096,Sheet2!CC:NO,$B5096,0)&lt;&gt;""),HLOOKUP(Q$2+$A5096,Sheet2!CC:NO,$B5096,0),"")</f>
        <v/>
      </c>
    </row>
    <row r="5097" spans="1:17" x14ac:dyDescent="0.25">
      <c r="A5097" s="64">
        <f t="shared" si="635"/>
        <v>18</v>
      </c>
      <c r="B5097" s="64">
        <f t="shared" si="636"/>
        <v>514</v>
      </c>
      <c r="C5097" s="64">
        <f t="shared" si="637"/>
        <v>4</v>
      </c>
      <c r="D5097" s="64">
        <f t="shared" si="638"/>
        <v>510</v>
      </c>
      <c r="E5097" s="64">
        <f t="shared" si="639"/>
        <v>2546</v>
      </c>
      <c r="F5097" s="64" t="str">
        <f t="shared" si="632"/>
        <v/>
      </c>
      <c r="G5097" s="64" t="str">
        <f t="shared" si="633"/>
        <v/>
      </c>
      <c r="H5097" s="64" t="str">
        <f t="shared" si="634"/>
        <v/>
      </c>
      <c r="I5097" s="80" t="str">
        <f>IFERROR(VLOOKUP(D5097,Sheet2!A:B,2,0),"")</f>
        <v/>
      </c>
      <c r="J5097" s="64" t="str">
        <f>IFERROR(IF(I5097&lt;&gt;"",VLOOKUP(I5097,Sheet2!B:C,2,0),""),"")</f>
        <v/>
      </c>
      <c r="K5097" s="64" t="str">
        <f>IFERROR( IF(I5097&lt;&gt;"", HLOOKUP(L$2+$A5097,Sheet2!BX:NK,2,0),""),"")</f>
        <v/>
      </c>
      <c r="L5097" t="str">
        <f>IF(OR(HLOOKUP(L$2+$A5097,Sheet2!BX:NK,$B5097,0),HLOOKUP(L$2+$A5097,Sheet2!BX:NK,$B5097,0)&lt;&gt;""),HLOOKUP(L$2+$A5097,Sheet2!BX:NK,$B5097,0),"")</f>
        <v/>
      </c>
      <c r="M5097" t="str">
        <f>IF(OR(HLOOKUP(M$2+$A5097,Sheet2!BY:NL,$B5097,0),HLOOKUP(M$2+$A5097,Sheet2!BY:NL,$B5097,0)&lt;&gt;""),HLOOKUP(M$2+$A5097,Sheet2!BY:NL,$B5097,0),"")</f>
        <v/>
      </c>
      <c r="N5097" t="str">
        <f>IF(OR(HLOOKUP(N$2+$A5097,Sheet2!BZ:NM,$B5097,0),HLOOKUP(N$2+$A5097,Sheet2!BZ:NM,$B5097,0)&lt;&gt;""),HLOOKUP(N$2+$A5097,Sheet2!BZ:NM,$B5097,0),"")</f>
        <v/>
      </c>
      <c r="O5097" t="str">
        <f>IF(OR(HLOOKUP(O$2+$A5097,Sheet2!CA:NN,$B5097,0),HLOOKUP(O$2+$A5097,Sheet2!CA:NN,$B5097,0)&lt;&gt;""),HLOOKUP(O$2+$A5097,Sheet2!CA:NN,$B5097,0),"")</f>
        <v/>
      </c>
      <c r="P5097" t="str">
        <f>IF(OR(HLOOKUP(P$2+$A5097,Sheet2!CB:NO,$B5097,0),HLOOKUP(P$2+$A5097,Sheet2!CB:NO,$B5097,0)&lt;&gt;""),HLOOKUP(P$2+$A5097,Sheet2!CB:NO,$B5097,0),"")</f>
        <v/>
      </c>
      <c r="Q5097" t="str">
        <f>IF(OR(HLOOKUP(Q$2+$A5097,Sheet2!CC:NO,$B5097,0),HLOOKUP(Q$2+$A5097,Sheet2!CC:NO,$B5097,0)&lt;&gt;""),HLOOKUP(Q$2+$A5097,Sheet2!CC:NO,$B5097,0),"")</f>
        <v/>
      </c>
    </row>
    <row r="5098" spans="1:17" x14ac:dyDescent="0.25">
      <c r="A5098" s="64">
        <f t="shared" si="635"/>
        <v>24</v>
      </c>
      <c r="B5098" s="64">
        <f t="shared" si="636"/>
        <v>514</v>
      </c>
      <c r="C5098" s="64">
        <f t="shared" si="637"/>
        <v>5</v>
      </c>
      <c r="D5098" s="64">
        <f t="shared" si="638"/>
        <v>510</v>
      </c>
      <c r="E5098" s="64">
        <f t="shared" si="639"/>
        <v>2546</v>
      </c>
      <c r="F5098" s="64" t="str">
        <f t="shared" si="632"/>
        <v/>
      </c>
      <c r="G5098" s="64" t="str">
        <f t="shared" si="633"/>
        <v/>
      </c>
      <c r="H5098" s="64" t="str">
        <f t="shared" si="634"/>
        <v/>
      </c>
      <c r="I5098" s="80" t="str">
        <f>IFERROR(VLOOKUP(D5098,Sheet2!A:B,2,0),"")</f>
        <v/>
      </c>
      <c r="J5098" s="64" t="str">
        <f>IFERROR(IF(I5098&lt;&gt;"",VLOOKUP(I5098,Sheet2!B:C,2,0),""),"")</f>
        <v/>
      </c>
      <c r="K5098" s="64" t="str">
        <f>IFERROR( IF(I5098&lt;&gt;"", HLOOKUP(L$2+$A5098,Sheet2!BX:NK,2,0),""),"")</f>
        <v/>
      </c>
      <c r="L5098" t="str">
        <f>IF(OR(HLOOKUP(L$2+$A5098,Sheet2!BX:NK,$B5098,0),HLOOKUP(L$2+$A5098,Sheet2!BX:NK,$B5098,0)&lt;&gt;""),HLOOKUP(L$2+$A5098,Sheet2!BX:NK,$B5098,0),"")</f>
        <v/>
      </c>
      <c r="M5098" t="str">
        <f>IF(OR(HLOOKUP(M$2+$A5098,Sheet2!BY:NL,$B5098,0),HLOOKUP(M$2+$A5098,Sheet2!BY:NL,$B5098,0)&lt;&gt;""),HLOOKUP(M$2+$A5098,Sheet2!BY:NL,$B5098,0),"")</f>
        <v/>
      </c>
      <c r="N5098" t="str">
        <f>IF(OR(HLOOKUP(N$2+$A5098,Sheet2!BZ:NM,$B5098,0),HLOOKUP(N$2+$A5098,Sheet2!BZ:NM,$B5098,0)&lt;&gt;""),HLOOKUP(N$2+$A5098,Sheet2!BZ:NM,$B5098,0),"")</f>
        <v/>
      </c>
      <c r="O5098" t="str">
        <f>IF(OR(HLOOKUP(O$2+$A5098,Sheet2!CA:NN,$B5098,0),HLOOKUP(O$2+$A5098,Sheet2!CA:NN,$B5098,0)&lt;&gt;""),HLOOKUP(O$2+$A5098,Sheet2!CA:NN,$B5098,0),"")</f>
        <v/>
      </c>
      <c r="P5098" t="str">
        <f>IF(OR(HLOOKUP(P$2+$A5098,Sheet2!CB:NO,$B5098,0),HLOOKUP(P$2+$A5098,Sheet2!CB:NO,$B5098,0)&lt;&gt;""),HLOOKUP(P$2+$A5098,Sheet2!CB:NO,$B5098,0),"")</f>
        <v/>
      </c>
      <c r="Q5098" t="str">
        <f>IF(OR(HLOOKUP(Q$2+$A5098,Sheet2!CC:NO,$B5098,0),HLOOKUP(Q$2+$A5098,Sheet2!CC:NO,$B5098,0)&lt;&gt;""),HLOOKUP(Q$2+$A5098,Sheet2!CC:NO,$B5098,0),"")</f>
        <v/>
      </c>
    </row>
    <row r="5099" spans="1:17" x14ac:dyDescent="0.25">
      <c r="A5099" s="64">
        <f t="shared" si="635"/>
        <v>30</v>
      </c>
      <c r="B5099" s="64">
        <f t="shared" si="636"/>
        <v>514</v>
      </c>
      <c r="C5099" s="64">
        <f t="shared" si="637"/>
        <v>6</v>
      </c>
      <c r="D5099" s="64">
        <f t="shared" si="638"/>
        <v>510</v>
      </c>
      <c r="E5099" s="64">
        <f t="shared" si="639"/>
        <v>2546</v>
      </c>
      <c r="F5099" s="64" t="str">
        <f t="shared" si="632"/>
        <v/>
      </c>
      <c r="G5099" s="64" t="str">
        <f t="shared" si="633"/>
        <v/>
      </c>
      <c r="H5099" s="64" t="str">
        <f t="shared" si="634"/>
        <v/>
      </c>
      <c r="I5099" s="80" t="str">
        <f>IFERROR(VLOOKUP(D5099,Sheet2!A:B,2,0),"")</f>
        <v/>
      </c>
      <c r="J5099" s="64" t="str">
        <f>IFERROR(IF(I5099&lt;&gt;"",VLOOKUP(I5099,Sheet2!B:C,2,0),""),"")</f>
        <v/>
      </c>
      <c r="K5099" s="64" t="str">
        <f>IFERROR( IF(I5099&lt;&gt;"", HLOOKUP(L$2+$A5099,Sheet2!BX:NK,2,0),""),"")</f>
        <v/>
      </c>
      <c r="L5099" t="str">
        <f>IF(OR(HLOOKUP(L$2+$A5099,Sheet2!BX:NK,$B5099,0),HLOOKUP(L$2+$A5099,Sheet2!BX:NK,$B5099,0)&lt;&gt;""),HLOOKUP(L$2+$A5099,Sheet2!BX:NK,$B5099,0),"")</f>
        <v/>
      </c>
      <c r="M5099" t="str">
        <f>IF(OR(HLOOKUP(M$2+$A5099,Sheet2!BY:NL,$B5099,0),HLOOKUP(M$2+$A5099,Sheet2!BY:NL,$B5099,0)&lt;&gt;""),HLOOKUP(M$2+$A5099,Sheet2!BY:NL,$B5099,0),"")</f>
        <v/>
      </c>
      <c r="N5099" t="str">
        <f>IF(OR(HLOOKUP(N$2+$A5099,Sheet2!BZ:NM,$B5099,0),HLOOKUP(N$2+$A5099,Sheet2!BZ:NM,$B5099,0)&lt;&gt;""),HLOOKUP(N$2+$A5099,Sheet2!BZ:NM,$B5099,0),"")</f>
        <v/>
      </c>
      <c r="O5099" t="str">
        <f>IF(OR(HLOOKUP(O$2+$A5099,Sheet2!CA:NN,$B5099,0),HLOOKUP(O$2+$A5099,Sheet2!CA:NN,$B5099,0)&lt;&gt;""),HLOOKUP(O$2+$A5099,Sheet2!CA:NN,$B5099,0),"")</f>
        <v/>
      </c>
      <c r="P5099" t="str">
        <f>IF(OR(HLOOKUP(P$2+$A5099,Sheet2!CB:NO,$B5099,0),HLOOKUP(P$2+$A5099,Sheet2!CB:NO,$B5099,0)&lt;&gt;""),HLOOKUP(P$2+$A5099,Sheet2!CB:NO,$B5099,0),"")</f>
        <v/>
      </c>
      <c r="Q5099" t="str">
        <f>IF(OR(HLOOKUP(Q$2+$A5099,Sheet2!CC:NO,$B5099,0),HLOOKUP(Q$2+$A5099,Sheet2!CC:NO,$B5099,0)&lt;&gt;""),HLOOKUP(Q$2+$A5099,Sheet2!CC:NO,$B5099,0),"")</f>
        <v/>
      </c>
    </row>
    <row r="5100" spans="1:17" x14ac:dyDescent="0.25">
      <c r="A5100" s="64">
        <f t="shared" si="635"/>
        <v>36</v>
      </c>
      <c r="B5100" s="64">
        <f t="shared" si="636"/>
        <v>514</v>
      </c>
      <c r="C5100" s="64">
        <f t="shared" si="637"/>
        <v>7</v>
      </c>
      <c r="D5100" s="64">
        <f t="shared" si="638"/>
        <v>510</v>
      </c>
      <c r="E5100" s="64">
        <f t="shared" si="639"/>
        <v>2546</v>
      </c>
      <c r="F5100" s="64" t="str">
        <f t="shared" si="632"/>
        <v/>
      </c>
      <c r="G5100" s="64" t="str">
        <f t="shared" si="633"/>
        <v/>
      </c>
      <c r="H5100" s="64" t="str">
        <f t="shared" si="634"/>
        <v/>
      </c>
      <c r="I5100" s="80" t="str">
        <f>IFERROR(VLOOKUP(D5100,Sheet2!A:B,2,0),"")</f>
        <v/>
      </c>
      <c r="J5100" s="64" t="str">
        <f>IFERROR(IF(I5100&lt;&gt;"",VLOOKUP(I5100,Sheet2!B:C,2,0),""),"")</f>
        <v/>
      </c>
      <c r="K5100" s="64" t="str">
        <f>IFERROR( IF(I5100&lt;&gt;"", HLOOKUP(L$2+$A5100,Sheet2!BX:NK,2,0),""),"")</f>
        <v/>
      </c>
      <c r="L5100" t="str">
        <f>IF(OR(HLOOKUP(L$2+$A5100,Sheet2!BX:NK,$B5100,0),HLOOKUP(L$2+$A5100,Sheet2!BX:NK,$B5100,0)&lt;&gt;""),HLOOKUP(L$2+$A5100,Sheet2!BX:NK,$B5100,0),"")</f>
        <v/>
      </c>
      <c r="M5100" t="str">
        <f>IF(OR(HLOOKUP(M$2+$A5100,Sheet2!BY:NL,$B5100,0),HLOOKUP(M$2+$A5100,Sheet2!BY:NL,$B5100,0)&lt;&gt;""),HLOOKUP(M$2+$A5100,Sheet2!BY:NL,$B5100,0),"")</f>
        <v/>
      </c>
      <c r="N5100" t="str">
        <f>IF(OR(HLOOKUP(N$2+$A5100,Sheet2!BZ:NM,$B5100,0),HLOOKUP(N$2+$A5100,Sheet2!BZ:NM,$B5100,0)&lt;&gt;""),HLOOKUP(N$2+$A5100,Sheet2!BZ:NM,$B5100,0),"")</f>
        <v/>
      </c>
      <c r="O5100" t="str">
        <f>IF(OR(HLOOKUP(O$2+$A5100,Sheet2!CA:NN,$B5100,0),HLOOKUP(O$2+$A5100,Sheet2!CA:NN,$B5100,0)&lt;&gt;""),HLOOKUP(O$2+$A5100,Sheet2!CA:NN,$B5100,0),"")</f>
        <v/>
      </c>
      <c r="P5100" t="str">
        <f>IF(OR(HLOOKUP(P$2+$A5100,Sheet2!CB:NO,$B5100,0),HLOOKUP(P$2+$A5100,Sheet2!CB:NO,$B5100,0)&lt;&gt;""),HLOOKUP(P$2+$A5100,Sheet2!CB:NO,$B5100,0),"")</f>
        <v/>
      </c>
      <c r="Q5100" t="str">
        <f>IF(OR(HLOOKUP(Q$2+$A5100,Sheet2!CC:NO,$B5100,0),HLOOKUP(Q$2+$A5100,Sheet2!CC:NO,$B5100,0)&lt;&gt;""),HLOOKUP(Q$2+$A5100,Sheet2!CC:NO,$B5100,0),"")</f>
        <v/>
      </c>
    </row>
    <row r="5101" spans="1:17" x14ac:dyDescent="0.25">
      <c r="A5101" s="64">
        <f t="shared" si="635"/>
        <v>42</v>
      </c>
      <c r="B5101" s="64">
        <f t="shared" si="636"/>
        <v>514</v>
      </c>
      <c r="C5101" s="64">
        <f t="shared" si="637"/>
        <v>8</v>
      </c>
      <c r="D5101" s="64">
        <f t="shared" si="638"/>
        <v>510</v>
      </c>
      <c r="E5101" s="64">
        <f t="shared" si="639"/>
        <v>2546</v>
      </c>
      <c r="F5101" s="64" t="str">
        <f t="shared" si="632"/>
        <v/>
      </c>
      <c r="G5101" s="64" t="str">
        <f t="shared" si="633"/>
        <v/>
      </c>
      <c r="H5101" s="64" t="str">
        <f t="shared" si="634"/>
        <v/>
      </c>
      <c r="I5101" s="80" t="str">
        <f>IFERROR(VLOOKUP(D5101,Sheet2!A:B,2,0),"")</f>
        <v/>
      </c>
      <c r="J5101" s="64" t="str">
        <f>IFERROR(IF(I5101&lt;&gt;"",VLOOKUP(I5101,Sheet2!B:C,2,0),""),"")</f>
        <v/>
      </c>
      <c r="K5101" s="64" t="str">
        <f>IFERROR( IF(I5101&lt;&gt;"", HLOOKUP(L$2+$A5101,Sheet2!BX:NK,2,0),""),"")</f>
        <v/>
      </c>
      <c r="L5101" t="str">
        <f>IF(OR(HLOOKUP(L$2+$A5101,Sheet2!BX:NK,$B5101,0),HLOOKUP(L$2+$A5101,Sheet2!BX:NK,$B5101,0)&lt;&gt;""),HLOOKUP(L$2+$A5101,Sheet2!BX:NK,$B5101,0),"")</f>
        <v/>
      </c>
      <c r="M5101" t="str">
        <f>IF(OR(HLOOKUP(M$2+$A5101,Sheet2!BY:NL,$B5101,0),HLOOKUP(M$2+$A5101,Sheet2!BY:NL,$B5101,0)&lt;&gt;""),HLOOKUP(M$2+$A5101,Sheet2!BY:NL,$B5101,0),"")</f>
        <v/>
      </c>
      <c r="N5101" t="str">
        <f>IF(OR(HLOOKUP(N$2+$A5101,Sheet2!BZ:NM,$B5101,0),HLOOKUP(N$2+$A5101,Sheet2!BZ:NM,$B5101,0)&lt;&gt;""),HLOOKUP(N$2+$A5101,Sheet2!BZ:NM,$B5101,0),"")</f>
        <v/>
      </c>
      <c r="O5101" t="str">
        <f>IF(OR(HLOOKUP(O$2+$A5101,Sheet2!CA:NN,$B5101,0),HLOOKUP(O$2+$A5101,Sheet2!CA:NN,$B5101,0)&lt;&gt;""),HLOOKUP(O$2+$A5101,Sheet2!CA:NN,$B5101,0),"")</f>
        <v/>
      </c>
      <c r="P5101" t="str">
        <f>IF(OR(HLOOKUP(P$2+$A5101,Sheet2!CB:NO,$B5101,0),HLOOKUP(P$2+$A5101,Sheet2!CB:NO,$B5101,0)&lt;&gt;""),HLOOKUP(P$2+$A5101,Sheet2!CB:NO,$B5101,0),"")</f>
        <v/>
      </c>
      <c r="Q5101" t="str">
        <f>IF(OR(HLOOKUP(Q$2+$A5101,Sheet2!CC:NO,$B5101,0),HLOOKUP(Q$2+$A5101,Sheet2!CC:NO,$B5101,0)&lt;&gt;""),HLOOKUP(Q$2+$A5101,Sheet2!CC:NO,$B5101,0),"")</f>
        <v/>
      </c>
    </row>
    <row r="5102" spans="1:17" x14ac:dyDescent="0.25">
      <c r="A5102" s="64">
        <f t="shared" si="635"/>
        <v>48</v>
      </c>
      <c r="B5102" s="64">
        <f t="shared" si="636"/>
        <v>514</v>
      </c>
      <c r="C5102" s="64">
        <f t="shared" si="637"/>
        <v>9</v>
      </c>
      <c r="D5102" s="64">
        <f t="shared" si="638"/>
        <v>510</v>
      </c>
      <c r="E5102" s="64">
        <f t="shared" si="639"/>
        <v>2546</v>
      </c>
      <c r="F5102" s="64" t="str">
        <f t="shared" si="632"/>
        <v/>
      </c>
      <c r="G5102" s="64" t="str">
        <f t="shared" si="633"/>
        <v/>
      </c>
      <c r="H5102" s="64" t="str">
        <f t="shared" si="634"/>
        <v/>
      </c>
      <c r="I5102" s="80" t="str">
        <f>IFERROR(VLOOKUP(D5102,Sheet2!A:B,2,0),"")</f>
        <v/>
      </c>
      <c r="J5102" s="64" t="str">
        <f>IFERROR(IF(I5102&lt;&gt;"",VLOOKUP(I5102,Sheet2!B:C,2,0),""),"")</f>
        <v/>
      </c>
      <c r="K5102" s="64" t="str">
        <f>IFERROR( IF(I5102&lt;&gt;"", HLOOKUP(L$2+$A5102,Sheet2!BX:NK,2,0),""),"")</f>
        <v/>
      </c>
      <c r="L5102" t="str">
        <f>IF(OR(HLOOKUP(L$2+$A5102,Sheet2!BX:NK,$B5102,0),HLOOKUP(L$2+$A5102,Sheet2!BX:NK,$B5102,0)&lt;&gt;""),HLOOKUP(L$2+$A5102,Sheet2!BX:NK,$B5102,0),"")</f>
        <v/>
      </c>
      <c r="M5102" t="str">
        <f>IF(OR(HLOOKUP(M$2+$A5102,Sheet2!BY:NL,$B5102,0),HLOOKUP(M$2+$A5102,Sheet2!BY:NL,$B5102,0)&lt;&gt;""),HLOOKUP(M$2+$A5102,Sheet2!BY:NL,$B5102,0),"")</f>
        <v/>
      </c>
      <c r="N5102" t="str">
        <f>IF(OR(HLOOKUP(N$2+$A5102,Sheet2!BZ:NM,$B5102,0),HLOOKUP(N$2+$A5102,Sheet2!BZ:NM,$B5102,0)&lt;&gt;""),HLOOKUP(N$2+$A5102,Sheet2!BZ:NM,$B5102,0),"")</f>
        <v/>
      </c>
      <c r="O5102" t="str">
        <f>IF(OR(HLOOKUP(O$2+$A5102,Sheet2!CA:NN,$B5102,0),HLOOKUP(O$2+$A5102,Sheet2!CA:NN,$B5102,0)&lt;&gt;""),HLOOKUP(O$2+$A5102,Sheet2!CA:NN,$B5102,0),"")</f>
        <v/>
      </c>
      <c r="P5102" t="str">
        <f>IF(OR(HLOOKUP(P$2+$A5102,Sheet2!CB:NO,$B5102,0),HLOOKUP(P$2+$A5102,Sheet2!CB:NO,$B5102,0)&lt;&gt;""),HLOOKUP(P$2+$A5102,Sheet2!CB:NO,$B5102,0),"")</f>
        <v/>
      </c>
      <c r="Q5102" t="str">
        <f>IF(OR(HLOOKUP(Q$2+$A5102,Sheet2!CC:NO,$B5102,0),HLOOKUP(Q$2+$A5102,Sheet2!CC:NO,$B5102,0)&lt;&gt;""),HLOOKUP(Q$2+$A5102,Sheet2!CC:NO,$B5102,0),"")</f>
        <v/>
      </c>
    </row>
    <row r="5103" spans="1:17" x14ac:dyDescent="0.25">
      <c r="A5103" s="64">
        <f t="shared" si="635"/>
        <v>54</v>
      </c>
      <c r="B5103" s="64">
        <f t="shared" si="636"/>
        <v>514</v>
      </c>
      <c r="C5103" s="64">
        <f t="shared" si="637"/>
        <v>10</v>
      </c>
      <c r="D5103" s="64">
        <f t="shared" si="638"/>
        <v>510</v>
      </c>
      <c r="E5103" s="64">
        <f t="shared" si="639"/>
        <v>2546</v>
      </c>
      <c r="F5103" s="64" t="str">
        <f t="shared" si="632"/>
        <v/>
      </c>
      <c r="G5103" s="64" t="str">
        <f t="shared" si="633"/>
        <v/>
      </c>
      <c r="H5103" s="64" t="str">
        <f t="shared" si="634"/>
        <v/>
      </c>
      <c r="I5103" s="80" t="str">
        <f>IFERROR(VLOOKUP(D5103,Sheet2!A:B,2,0),"")</f>
        <v/>
      </c>
      <c r="J5103" s="64" t="str">
        <f>IFERROR(IF(I5103&lt;&gt;"",VLOOKUP(I5103,Sheet2!B:C,2,0),""),"")</f>
        <v/>
      </c>
      <c r="K5103" s="64" t="str">
        <f>IFERROR( IF(I5103&lt;&gt;"", HLOOKUP(L$2+$A5103,Sheet2!BX:NK,2,0),""),"")</f>
        <v/>
      </c>
      <c r="L5103" t="str">
        <f>IF(OR(HLOOKUP(L$2+$A5103,Sheet2!BX:NK,$B5103,0),HLOOKUP(L$2+$A5103,Sheet2!BX:NK,$B5103,0)&lt;&gt;""),HLOOKUP(L$2+$A5103,Sheet2!BX:NK,$B5103,0),"")</f>
        <v/>
      </c>
      <c r="M5103" t="str">
        <f>IF(OR(HLOOKUP(M$2+$A5103,Sheet2!BY:NL,$B5103,0),HLOOKUP(M$2+$A5103,Sheet2!BY:NL,$B5103,0)&lt;&gt;""),HLOOKUP(M$2+$A5103,Sheet2!BY:NL,$B5103,0),"")</f>
        <v/>
      </c>
      <c r="N5103" t="str">
        <f>IF(OR(HLOOKUP(N$2+$A5103,Sheet2!BZ:NM,$B5103,0),HLOOKUP(N$2+$A5103,Sheet2!BZ:NM,$B5103,0)&lt;&gt;""),HLOOKUP(N$2+$A5103,Sheet2!BZ:NM,$B5103,0),"")</f>
        <v/>
      </c>
      <c r="O5103" t="str">
        <f>IF(OR(HLOOKUP(O$2+$A5103,Sheet2!CA:NN,$B5103,0),HLOOKUP(O$2+$A5103,Sheet2!CA:NN,$B5103,0)&lt;&gt;""),HLOOKUP(O$2+$A5103,Sheet2!CA:NN,$B5103,0),"")</f>
        <v/>
      </c>
      <c r="P5103" t="str">
        <f>IF(OR(HLOOKUP(P$2+$A5103,Sheet2!CB:NO,$B5103,0),HLOOKUP(P$2+$A5103,Sheet2!CB:NO,$B5103,0)&lt;&gt;""),HLOOKUP(P$2+$A5103,Sheet2!CB:NO,$B5103,0),"")</f>
        <v/>
      </c>
      <c r="Q5103" t="str">
        <f>IF(OR(HLOOKUP(Q$2+$A5103,Sheet2!CC:NO,$B5103,0),HLOOKUP(Q$2+$A5103,Sheet2!CC:NO,$B5103,0)&lt;&gt;""),HLOOKUP(Q$2+$A5103,Sheet2!CC:NO,$B5103,0),"")</f>
        <v/>
      </c>
    </row>
    <row r="5104" spans="1:17" x14ac:dyDescent="0.25">
      <c r="A5104" s="64">
        <f t="shared" si="635"/>
        <v>0</v>
      </c>
      <c r="B5104" s="64">
        <f t="shared" si="636"/>
        <v>515</v>
      </c>
      <c r="C5104" s="64">
        <f t="shared" si="637"/>
        <v>1</v>
      </c>
      <c r="D5104" s="64">
        <f t="shared" si="638"/>
        <v>511</v>
      </c>
      <c r="E5104" s="64">
        <f t="shared" si="639"/>
        <v>2551</v>
      </c>
      <c r="F5104" s="64" t="str">
        <f t="shared" si="632"/>
        <v/>
      </c>
      <c r="G5104" s="64" t="str">
        <f t="shared" si="633"/>
        <v/>
      </c>
      <c r="H5104" s="64" t="str">
        <f t="shared" si="634"/>
        <v/>
      </c>
      <c r="I5104" s="80" t="str">
        <f>IFERROR(VLOOKUP(D5104,Sheet2!A:B,2,0),"")</f>
        <v/>
      </c>
      <c r="J5104" s="64" t="str">
        <f>IFERROR(IF(I5104&lt;&gt;"",VLOOKUP(I5104,Sheet2!B:C,2,0),""),"")</f>
        <v/>
      </c>
      <c r="K5104" s="64" t="str">
        <f>IFERROR( IF(I5104&lt;&gt;"", HLOOKUP(L$2+$A5104,Sheet2!BX:NK,2,0),""),"")</f>
        <v/>
      </c>
      <c r="L5104" t="str">
        <f>IF(OR(HLOOKUP(L$2+$A5104,Sheet2!BX:NK,$B5104,0),HLOOKUP(L$2+$A5104,Sheet2!BX:NK,$B5104,0)&lt;&gt;""),HLOOKUP(L$2+$A5104,Sheet2!BX:NK,$B5104,0),"")</f>
        <v/>
      </c>
      <c r="M5104" t="str">
        <f>IF(OR(HLOOKUP(M$2+$A5104,Sheet2!BY:NL,$B5104,0),HLOOKUP(M$2+$A5104,Sheet2!BY:NL,$B5104,0)&lt;&gt;""),HLOOKUP(M$2+$A5104,Sheet2!BY:NL,$B5104,0),"")</f>
        <v/>
      </c>
      <c r="N5104" t="str">
        <f>IF(OR(HLOOKUP(N$2+$A5104,Sheet2!BZ:NM,$B5104,0),HLOOKUP(N$2+$A5104,Sheet2!BZ:NM,$B5104,0)&lt;&gt;""),HLOOKUP(N$2+$A5104,Sheet2!BZ:NM,$B5104,0),"")</f>
        <v/>
      </c>
      <c r="O5104" t="str">
        <f>IF(OR(HLOOKUP(O$2+$A5104,Sheet2!CA:NN,$B5104,0),HLOOKUP(O$2+$A5104,Sheet2!CA:NN,$B5104,0)&lt;&gt;""),HLOOKUP(O$2+$A5104,Sheet2!CA:NN,$B5104,0),"")</f>
        <v/>
      </c>
      <c r="P5104" t="str">
        <f>IF(OR(HLOOKUP(P$2+$A5104,Sheet2!CB:NO,$B5104,0),HLOOKUP(P$2+$A5104,Sheet2!CB:NO,$B5104,0)&lt;&gt;""),HLOOKUP(P$2+$A5104,Sheet2!CB:NO,$B5104,0),"")</f>
        <v/>
      </c>
      <c r="Q5104" t="str">
        <f>IF(OR(HLOOKUP(Q$2+$A5104,Sheet2!CC:NO,$B5104,0),HLOOKUP(Q$2+$A5104,Sheet2!CC:NO,$B5104,0)&lt;&gt;""),HLOOKUP(Q$2+$A5104,Sheet2!CC:NO,$B5104,0),"")</f>
        <v/>
      </c>
    </row>
    <row r="5105" spans="1:17" x14ac:dyDescent="0.25">
      <c r="A5105" s="64">
        <f t="shared" si="635"/>
        <v>6</v>
      </c>
      <c r="B5105" s="64">
        <f t="shared" si="636"/>
        <v>515</v>
      </c>
      <c r="C5105" s="64">
        <f t="shared" si="637"/>
        <v>2</v>
      </c>
      <c r="D5105" s="64">
        <f t="shared" si="638"/>
        <v>511</v>
      </c>
      <c r="E5105" s="64">
        <f t="shared" si="639"/>
        <v>2551</v>
      </c>
      <c r="F5105" s="64" t="str">
        <f t="shared" si="632"/>
        <v/>
      </c>
      <c r="G5105" s="64" t="str">
        <f t="shared" si="633"/>
        <v/>
      </c>
      <c r="H5105" s="64" t="str">
        <f t="shared" si="634"/>
        <v/>
      </c>
      <c r="I5105" s="80" t="str">
        <f>IFERROR(VLOOKUP(D5105,Sheet2!A:B,2,0),"")</f>
        <v/>
      </c>
      <c r="J5105" s="64" t="str">
        <f>IFERROR(IF(I5105&lt;&gt;"",VLOOKUP(I5105,Sheet2!B:C,2,0),""),"")</f>
        <v/>
      </c>
      <c r="K5105" s="64" t="str">
        <f>IFERROR( IF(I5105&lt;&gt;"", HLOOKUP(L$2+$A5105,Sheet2!BX:NK,2,0),""),"")</f>
        <v/>
      </c>
      <c r="L5105" t="str">
        <f>IF(OR(HLOOKUP(L$2+$A5105,Sheet2!BX:NK,$B5105,0),HLOOKUP(L$2+$A5105,Sheet2!BX:NK,$B5105,0)&lt;&gt;""),HLOOKUP(L$2+$A5105,Sheet2!BX:NK,$B5105,0),"")</f>
        <v/>
      </c>
      <c r="M5105" t="str">
        <f>IF(OR(HLOOKUP(M$2+$A5105,Sheet2!BY:NL,$B5105,0),HLOOKUP(M$2+$A5105,Sheet2!BY:NL,$B5105,0)&lt;&gt;""),HLOOKUP(M$2+$A5105,Sheet2!BY:NL,$B5105,0),"")</f>
        <v/>
      </c>
      <c r="N5105" t="str">
        <f>IF(OR(HLOOKUP(N$2+$A5105,Sheet2!BZ:NM,$B5105,0),HLOOKUP(N$2+$A5105,Sheet2!BZ:NM,$B5105,0)&lt;&gt;""),HLOOKUP(N$2+$A5105,Sheet2!BZ:NM,$B5105,0),"")</f>
        <v/>
      </c>
      <c r="O5105" t="str">
        <f>IF(OR(HLOOKUP(O$2+$A5105,Sheet2!CA:NN,$B5105,0),HLOOKUP(O$2+$A5105,Sheet2!CA:NN,$B5105,0)&lt;&gt;""),HLOOKUP(O$2+$A5105,Sheet2!CA:NN,$B5105,0),"")</f>
        <v/>
      </c>
      <c r="P5105" t="str">
        <f>IF(OR(HLOOKUP(P$2+$A5105,Sheet2!CB:NO,$B5105,0),HLOOKUP(P$2+$A5105,Sheet2!CB:NO,$B5105,0)&lt;&gt;""),HLOOKUP(P$2+$A5105,Sheet2!CB:NO,$B5105,0),"")</f>
        <v/>
      </c>
      <c r="Q5105" t="str">
        <f>IF(OR(HLOOKUP(Q$2+$A5105,Sheet2!CC:NO,$B5105,0),HLOOKUP(Q$2+$A5105,Sheet2!CC:NO,$B5105,0)&lt;&gt;""),HLOOKUP(Q$2+$A5105,Sheet2!CC:NO,$B5105,0),"")</f>
        <v/>
      </c>
    </row>
    <row r="5106" spans="1:17" x14ac:dyDescent="0.25">
      <c r="A5106" s="64">
        <f t="shared" si="635"/>
        <v>12</v>
      </c>
      <c r="B5106" s="64">
        <f t="shared" si="636"/>
        <v>515</v>
      </c>
      <c r="C5106" s="64">
        <f t="shared" si="637"/>
        <v>3</v>
      </c>
      <c r="D5106" s="64">
        <f t="shared" si="638"/>
        <v>511</v>
      </c>
      <c r="E5106" s="64">
        <f t="shared" si="639"/>
        <v>2551</v>
      </c>
      <c r="F5106" s="64" t="str">
        <f t="shared" si="632"/>
        <v/>
      </c>
      <c r="G5106" s="64" t="str">
        <f t="shared" si="633"/>
        <v/>
      </c>
      <c r="H5106" s="64" t="str">
        <f t="shared" si="634"/>
        <v/>
      </c>
      <c r="I5106" s="80" t="str">
        <f>IFERROR(VLOOKUP(D5106,Sheet2!A:B,2,0),"")</f>
        <v/>
      </c>
      <c r="J5106" s="64" t="str">
        <f>IFERROR(IF(I5106&lt;&gt;"",VLOOKUP(I5106,Sheet2!B:C,2,0),""),"")</f>
        <v/>
      </c>
      <c r="K5106" s="64" t="str">
        <f>IFERROR( IF(I5106&lt;&gt;"", HLOOKUP(L$2+$A5106,Sheet2!BX:NK,2,0),""),"")</f>
        <v/>
      </c>
      <c r="L5106" t="str">
        <f>IF(OR(HLOOKUP(L$2+$A5106,Sheet2!BX:NK,$B5106,0),HLOOKUP(L$2+$A5106,Sheet2!BX:NK,$B5106,0)&lt;&gt;""),HLOOKUP(L$2+$A5106,Sheet2!BX:NK,$B5106,0),"")</f>
        <v/>
      </c>
      <c r="M5106" t="str">
        <f>IF(OR(HLOOKUP(M$2+$A5106,Sheet2!BY:NL,$B5106,0),HLOOKUP(M$2+$A5106,Sheet2!BY:NL,$B5106,0)&lt;&gt;""),HLOOKUP(M$2+$A5106,Sheet2!BY:NL,$B5106,0),"")</f>
        <v/>
      </c>
      <c r="N5106" t="str">
        <f>IF(OR(HLOOKUP(N$2+$A5106,Sheet2!BZ:NM,$B5106,0),HLOOKUP(N$2+$A5106,Sheet2!BZ:NM,$B5106,0)&lt;&gt;""),HLOOKUP(N$2+$A5106,Sheet2!BZ:NM,$B5106,0),"")</f>
        <v/>
      </c>
      <c r="O5106" t="str">
        <f>IF(OR(HLOOKUP(O$2+$A5106,Sheet2!CA:NN,$B5106,0),HLOOKUP(O$2+$A5106,Sheet2!CA:NN,$B5106,0)&lt;&gt;""),HLOOKUP(O$2+$A5106,Sheet2!CA:NN,$B5106,0),"")</f>
        <v/>
      </c>
      <c r="P5106" t="str">
        <f>IF(OR(HLOOKUP(P$2+$A5106,Sheet2!CB:NO,$B5106,0),HLOOKUP(P$2+$A5106,Sheet2!CB:NO,$B5106,0)&lt;&gt;""),HLOOKUP(P$2+$A5106,Sheet2!CB:NO,$B5106,0),"")</f>
        <v/>
      </c>
      <c r="Q5106" t="str">
        <f>IF(OR(HLOOKUP(Q$2+$A5106,Sheet2!CC:NO,$B5106,0),HLOOKUP(Q$2+$A5106,Sheet2!CC:NO,$B5106,0)&lt;&gt;""),HLOOKUP(Q$2+$A5106,Sheet2!CC:NO,$B5106,0),"")</f>
        <v/>
      </c>
    </row>
    <row r="5107" spans="1:17" x14ac:dyDescent="0.25">
      <c r="A5107" s="64">
        <f t="shared" si="635"/>
        <v>18</v>
      </c>
      <c r="B5107" s="64">
        <f t="shared" si="636"/>
        <v>515</v>
      </c>
      <c r="C5107" s="64">
        <f t="shared" si="637"/>
        <v>4</v>
      </c>
      <c r="D5107" s="64">
        <f t="shared" si="638"/>
        <v>511</v>
      </c>
      <c r="E5107" s="64">
        <f t="shared" si="639"/>
        <v>2551</v>
      </c>
      <c r="F5107" s="64" t="str">
        <f t="shared" si="632"/>
        <v/>
      </c>
      <c r="G5107" s="64" t="str">
        <f t="shared" si="633"/>
        <v/>
      </c>
      <c r="H5107" s="64" t="str">
        <f t="shared" si="634"/>
        <v/>
      </c>
      <c r="I5107" s="80" t="str">
        <f>IFERROR(VLOOKUP(D5107,Sheet2!A:B,2,0),"")</f>
        <v/>
      </c>
      <c r="J5107" s="64" t="str">
        <f>IFERROR(IF(I5107&lt;&gt;"",VLOOKUP(I5107,Sheet2!B:C,2,0),""),"")</f>
        <v/>
      </c>
      <c r="K5107" s="64" t="str">
        <f>IFERROR( IF(I5107&lt;&gt;"", HLOOKUP(L$2+$A5107,Sheet2!BX:NK,2,0),""),"")</f>
        <v/>
      </c>
      <c r="L5107" t="str">
        <f>IF(OR(HLOOKUP(L$2+$A5107,Sheet2!BX:NK,$B5107,0),HLOOKUP(L$2+$A5107,Sheet2!BX:NK,$B5107,0)&lt;&gt;""),HLOOKUP(L$2+$A5107,Sheet2!BX:NK,$B5107,0),"")</f>
        <v/>
      </c>
      <c r="M5107" t="str">
        <f>IF(OR(HLOOKUP(M$2+$A5107,Sheet2!BY:NL,$B5107,0),HLOOKUP(M$2+$A5107,Sheet2!BY:NL,$B5107,0)&lt;&gt;""),HLOOKUP(M$2+$A5107,Sheet2!BY:NL,$B5107,0),"")</f>
        <v/>
      </c>
      <c r="N5107" t="str">
        <f>IF(OR(HLOOKUP(N$2+$A5107,Sheet2!BZ:NM,$B5107,0),HLOOKUP(N$2+$A5107,Sheet2!BZ:NM,$B5107,0)&lt;&gt;""),HLOOKUP(N$2+$A5107,Sheet2!BZ:NM,$B5107,0),"")</f>
        <v/>
      </c>
      <c r="O5107" t="str">
        <f>IF(OR(HLOOKUP(O$2+$A5107,Sheet2!CA:NN,$B5107,0),HLOOKUP(O$2+$A5107,Sheet2!CA:NN,$B5107,0)&lt;&gt;""),HLOOKUP(O$2+$A5107,Sheet2!CA:NN,$B5107,0),"")</f>
        <v/>
      </c>
      <c r="P5107" t="str">
        <f>IF(OR(HLOOKUP(P$2+$A5107,Sheet2!CB:NO,$B5107,0),HLOOKUP(P$2+$A5107,Sheet2!CB:NO,$B5107,0)&lt;&gt;""),HLOOKUP(P$2+$A5107,Sheet2!CB:NO,$B5107,0),"")</f>
        <v/>
      </c>
      <c r="Q5107" t="str">
        <f>IF(OR(HLOOKUP(Q$2+$A5107,Sheet2!CC:NO,$B5107,0),HLOOKUP(Q$2+$A5107,Sheet2!CC:NO,$B5107,0)&lt;&gt;""),HLOOKUP(Q$2+$A5107,Sheet2!CC:NO,$B5107,0),"")</f>
        <v/>
      </c>
    </row>
    <row r="5108" spans="1:17" x14ac:dyDescent="0.25">
      <c r="A5108" s="64">
        <f t="shared" si="635"/>
        <v>24</v>
      </c>
      <c r="B5108" s="64">
        <f t="shared" si="636"/>
        <v>515</v>
      </c>
      <c r="C5108" s="64">
        <f t="shared" si="637"/>
        <v>5</v>
      </c>
      <c r="D5108" s="64">
        <f t="shared" si="638"/>
        <v>511</v>
      </c>
      <c r="E5108" s="64">
        <f t="shared" si="639"/>
        <v>2551</v>
      </c>
      <c r="F5108" s="64" t="str">
        <f t="shared" si="632"/>
        <v/>
      </c>
      <c r="G5108" s="64" t="str">
        <f t="shared" si="633"/>
        <v/>
      </c>
      <c r="H5108" s="64" t="str">
        <f t="shared" si="634"/>
        <v/>
      </c>
      <c r="I5108" s="80" t="str">
        <f>IFERROR(VLOOKUP(D5108,Sheet2!A:B,2,0),"")</f>
        <v/>
      </c>
      <c r="J5108" s="64" t="str">
        <f>IFERROR(IF(I5108&lt;&gt;"",VLOOKUP(I5108,Sheet2!B:C,2,0),""),"")</f>
        <v/>
      </c>
      <c r="K5108" s="64" t="str">
        <f>IFERROR( IF(I5108&lt;&gt;"", HLOOKUP(L$2+$A5108,Sheet2!BX:NK,2,0),""),"")</f>
        <v/>
      </c>
      <c r="L5108" t="str">
        <f>IF(OR(HLOOKUP(L$2+$A5108,Sheet2!BX:NK,$B5108,0),HLOOKUP(L$2+$A5108,Sheet2!BX:NK,$B5108,0)&lt;&gt;""),HLOOKUP(L$2+$A5108,Sheet2!BX:NK,$B5108,0),"")</f>
        <v/>
      </c>
      <c r="M5108" t="str">
        <f>IF(OR(HLOOKUP(M$2+$A5108,Sheet2!BY:NL,$B5108,0),HLOOKUP(M$2+$A5108,Sheet2!BY:NL,$B5108,0)&lt;&gt;""),HLOOKUP(M$2+$A5108,Sheet2!BY:NL,$B5108,0),"")</f>
        <v/>
      </c>
      <c r="N5108" t="str">
        <f>IF(OR(HLOOKUP(N$2+$A5108,Sheet2!BZ:NM,$B5108,0),HLOOKUP(N$2+$A5108,Sheet2!BZ:NM,$B5108,0)&lt;&gt;""),HLOOKUP(N$2+$A5108,Sheet2!BZ:NM,$B5108,0),"")</f>
        <v/>
      </c>
      <c r="O5108" t="str">
        <f>IF(OR(HLOOKUP(O$2+$A5108,Sheet2!CA:NN,$B5108,0),HLOOKUP(O$2+$A5108,Sheet2!CA:NN,$B5108,0)&lt;&gt;""),HLOOKUP(O$2+$A5108,Sheet2!CA:NN,$B5108,0),"")</f>
        <v/>
      </c>
      <c r="P5108" t="str">
        <f>IF(OR(HLOOKUP(P$2+$A5108,Sheet2!CB:NO,$B5108,0),HLOOKUP(P$2+$A5108,Sheet2!CB:NO,$B5108,0)&lt;&gt;""),HLOOKUP(P$2+$A5108,Sheet2!CB:NO,$B5108,0),"")</f>
        <v/>
      </c>
      <c r="Q5108" t="str">
        <f>IF(OR(HLOOKUP(Q$2+$A5108,Sheet2!CC:NO,$B5108,0),HLOOKUP(Q$2+$A5108,Sheet2!CC:NO,$B5108,0)&lt;&gt;""),HLOOKUP(Q$2+$A5108,Sheet2!CC:NO,$B5108,0),"")</f>
        <v/>
      </c>
    </row>
    <row r="5109" spans="1:17" x14ac:dyDescent="0.25">
      <c r="A5109" s="64">
        <f t="shared" si="635"/>
        <v>30</v>
      </c>
      <c r="B5109" s="64">
        <f t="shared" si="636"/>
        <v>515</v>
      </c>
      <c r="C5109" s="64">
        <f t="shared" si="637"/>
        <v>6</v>
      </c>
      <c r="D5109" s="64">
        <f t="shared" si="638"/>
        <v>511</v>
      </c>
      <c r="E5109" s="64">
        <f t="shared" si="639"/>
        <v>2551</v>
      </c>
      <c r="F5109" s="64" t="str">
        <f t="shared" si="632"/>
        <v/>
      </c>
      <c r="G5109" s="64" t="str">
        <f t="shared" si="633"/>
        <v/>
      </c>
      <c r="H5109" s="64" t="str">
        <f t="shared" si="634"/>
        <v/>
      </c>
      <c r="I5109" s="80" t="str">
        <f>IFERROR(VLOOKUP(D5109,Sheet2!A:B,2,0),"")</f>
        <v/>
      </c>
      <c r="J5109" s="64" t="str">
        <f>IFERROR(IF(I5109&lt;&gt;"",VLOOKUP(I5109,Sheet2!B:C,2,0),""),"")</f>
        <v/>
      </c>
      <c r="K5109" s="64" t="str">
        <f>IFERROR( IF(I5109&lt;&gt;"", HLOOKUP(L$2+$A5109,Sheet2!BX:NK,2,0),""),"")</f>
        <v/>
      </c>
      <c r="L5109" t="str">
        <f>IF(OR(HLOOKUP(L$2+$A5109,Sheet2!BX:NK,$B5109,0),HLOOKUP(L$2+$A5109,Sheet2!BX:NK,$B5109,0)&lt;&gt;""),HLOOKUP(L$2+$A5109,Sheet2!BX:NK,$B5109,0),"")</f>
        <v/>
      </c>
      <c r="M5109" t="str">
        <f>IF(OR(HLOOKUP(M$2+$A5109,Sheet2!BY:NL,$B5109,0),HLOOKUP(M$2+$A5109,Sheet2!BY:NL,$B5109,0)&lt;&gt;""),HLOOKUP(M$2+$A5109,Sheet2!BY:NL,$B5109,0),"")</f>
        <v/>
      </c>
      <c r="N5109" t="str">
        <f>IF(OR(HLOOKUP(N$2+$A5109,Sheet2!BZ:NM,$B5109,0),HLOOKUP(N$2+$A5109,Sheet2!BZ:NM,$B5109,0)&lt;&gt;""),HLOOKUP(N$2+$A5109,Sheet2!BZ:NM,$B5109,0),"")</f>
        <v/>
      </c>
      <c r="O5109" t="str">
        <f>IF(OR(HLOOKUP(O$2+$A5109,Sheet2!CA:NN,$B5109,0),HLOOKUP(O$2+$A5109,Sheet2!CA:NN,$B5109,0)&lt;&gt;""),HLOOKUP(O$2+$A5109,Sheet2!CA:NN,$B5109,0),"")</f>
        <v/>
      </c>
      <c r="P5109" t="str">
        <f>IF(OR(HLOOKUP(P$2+$A5109,Sheet2!CB:NO,$B5109,0),HLOOKUP(P$2+$A5109,Sheet2!CB:NO,$B5109,0)&lt;&gt;""),HLOOKUP(P$2+$A5109,Sheet2!CB:NO,$B5109,0),"")</f>
        <v/>
      </c>
      <c r="Q5109" t="str">
        <f>IF(OR(HLOOKUP(Q$2+$A5109,Sheet2!CC:NO,$B5109,0),HLOOKUP(Q$2+$A5109,Sheet2!CC:NO,$B5109,0)&lt;&gt;""),HLOOKUP(Q$2+$A5109,Sheet2!CC:NO,$B5109,0),"")</f>
        <v/>
      </c>
    </row>
    <row r="5110" spans="1:17" x14ac:dyDescent="0.25">
      <c r="A5110" s="64">
        <f t="shared" si="635"/>
        <v>36</v>
      </c>
      <c r="B5110" s="64">
        <f t="shared" si="636"/>
        <v>515</v>
      </c>
      <c r="C5110" s="64">
        <f t="shared" si="637"/>
        <v>7</v>
      </c>
      <c r="D5110" s="64">
        <f t="shared" si="638"/>
        <v>511</v>
      </c>
      <c r="E5110" s="64">
        <f t="shared" si="639"/>
        <v>2551</v>
      </c>
      <c r="F5110" s="64" t="str">
        <f t="shared" si="632"/>
        <v/>
      </c>
      <c r="G5110" s="64" t="str">
        <f t="shared" si="633"/>
        <v/>
      </c>
      <c r="H5110" s="64" t="str">
        <f t="shared" si="634"/>
        <v/>
      </c>
      <c r="I5110" s="80" t="str">
        <f>IFERROR(VLOOKUP(D5110,Sheet2!A:B,2,0),"")</f>
        <v/>
      </c>
      <c r="J5110" s="64" t="str">
        <f>IFERROR(IF(I5110&lt;&gt;"",VLOOKUP(I5110,Sheet2!B:C,2,0),""),"")</f>
        <v/>
      </c>
      <c r="K5110" s="64" t="str">
        <f>IFERROR( IF(I5110&lt;&gt;"", HLOOKUP(L$2+$A5110,Sheet2!BX:NK,2,0),""),"")</f>
        <v/>
      </c>
      <c r="L5110" t="str">
        <f>IF(OR(HLOOKUP(L$2+$A5110,Sheet2!BX:NK,$B5110,0),HLOOKUP(L$2+$A5110,Sheet2!BX:NK,$B5110,0)&lt;&gt;""),HLOOKUP(L$2+$A5110,Sheet2!BX:NK,$B5110,0),"")</f>
        <v/>
      </c>
      <c r="M5110" t="str">
        <f>IF(OR(HLOOKUP(M$2+$A5110,Sheet2!BY:NL,$B5110,0),HLOOKUP(M$2+$A5110,Sheet2!BY:NL,$B5110,0)&lt;&gt;""),HLOOKUP(M$2+$A5110,Sheet2!BY:NL,$B5110,0),"")</f>
        <v/>
      </c>
      <c r="N5110" t="str">
        <f>IF(OR(HLOOKUP(N$2+$A5110,Sheet2!BZ:NM,$B5110,0),HLOOKUP(N$2+$A5110,Sheet2!BZ:NM,$B5110,0)&lt;&gt;""),HLOOKUP(N$2+$A5110,Sheet2!BZ:NM,$B5110,0),"")</f>
        <v/>
      </c>
      <c r="O5110" t="str">
        <f>IF(OR(HLOOKUP(O$2+$A5110,Sheet2!CA:NN,$B5110,0),HLOOKUP(O$2+$A5110,Sheet2!CA:NN,$B5110,0)&lt;&gt;""),HLOOKUP(O$2+$A5110,Sheet2!CA:NN,$B5110,0),"")</f>
        <v/>
      </c>
      <c r="P5110" t="str">
        <f>IF(OR(HLOOKUP(P$2+$A5110,Sheet2!CB:NO,$B5110,0),HLOOKUP(P$2+$A5110,Sheet2!CB:NO,$B5110,0)&lt;&gt;""),HLOOKUP(P$2+$A5110,Sheet2!CB:NO,$B5110,0),"")</f>
        <v/>
      </c>
      <c r="Q5110" t="str">
        <f>IF(OR(HLOOKUP(Q$2+$A5110,Sheet2!CC:NO,$B5110,0),HLOOKUP(Q$2+$A5110,Sheet2!CC:NO,$B5110,0)&lt;&gt;""),HLOOKUP(Q$2+$A5110,Sheet2!CC:NO,$B5110,0),"")</f>
        <v/>
      </c>
    </row>
    <row r="5111" spans="1:17" x14ac:dyDescent="0.25">
      <c r="A5111" s="64">
        <f t="shared" si="635"/>
        <v>42</v>
      </c>
      <c r="B5111" s="64">
        <f t="shared" si="636"/>
        <v>515</v>
      </c>
      <c r="C5111" s="64">
        <f t="shared" si="637"/>
        <v>8</v>
      </c>
      <c r="D5111" s="64">
        <f t="shared" si="638"/>
        <v>511</v>
      </c>
      <c r="E5111" s="64">
        <f t="shared" si="639"/>
        <v>2551</v>
      </c>
      <c r="F5111" s="64" t="str">
        <f t="shared" si="632"/>
        <v/>
      </c>
      <c r="G5111" s="64" t="str">
        <f t="shared" si="633"/>
        <v/>
      </c>
      <c r="H5111" s="64" t="str">
        <f t="shared" si="634"/>
        <v/>
      </c>
      <c r="I5111" s="80" t="str">
        <f>IFERROR(VLOOKUP(D5111,Sheet2!A:B,2,0),"")</f>
        <v/>
      </c>
      <c r="J5111" s="64" t="str">
        <f>IFERROR(IF(I5111&lt;&gt;"",VLOOKUP(I5111,Sheet2!B:C,2,0),""),"")</f>
        <v/>
      </c>
      <c r="K5111" s="64" t="str">
        <f>IFERROR( IF(I5111&lt;&gt;"", HLOOKUP(L$2+$A5111,Sheet2!BX:NK,2,0),""),"")</f>
        <v/>
      </c>
      <c r="L5111" t="str">
        <f>IF(OR(HLOOKUP(L$2+$A5111,Sheet2!BX:NK,$B5111,0),HLOOKUP(L$2+$A5111,Sheet2!BX:NK,$B5111,0)&lt;&gt;""),HLOOKUP(L$2+$A5111,Sheet2!BX:NK,$B5111,0),"")</f>
        <v/>
      </c>
      <c r="M5111" t="str">
        <f>IF(OR(HLOOKUP(M$2+$A5111,Sheet2!BY:NL,$B5111,0),HLOOKUP(M$2+$A5111,Sheet2!BY:NL,$B5111,0)&lt;&gt;""),HLOOKUP(M$2+$A5111,Sheet2!BY:NL,$B5111,0),"")</f>
        <v/>
      </c>
      <c r="N5111" t="str">
        <f>IF(OR(HLOOKUP(N$2+$A5111,Sheet2!BZ:NM,$B5111,0),HLOOKUP(N$2+$A5111,Sheet2!BZ:NM,$B5111,0)&lt;&gt;""),HLOOKUP(N$2+$A5111,Sheet2!BZ:NM,$B5111,0),"")</f>
        <v/>
      </c>
      <c r="O5111" t="str">
        <f>IF(OR(HLOOKUP(O$2+$A5111,Sheet2!CA:NN,$B5111,0),HLOOKUP(O$2+$A5111,Sheet2!CA:NN,$B5111,0)&lt;&gt;""),HLOOKUP(O$2+$A5111,Sheet2!CA:NN,$B5111,0),"")</f>
        <v/>
      </c>
      <c r="P5111" t="str">
        <f>IF(OR(HLOOKUP(P$2+$A5111,Sheet2!CB:NO,$B5111,0),HLOOKUP(P$2+$A5111,Sheet2!CB:NO,$B5111,0)&lt;&gt;""),HLOOKUP(P$2+$A5111,Sheet2!CB:NO,$B5111,0),"")</f>
        <v/>
      </c>
      <c r="Q5111" t="str">
        <f>IF(OR(HLOOKUP(Q$2+$A5111,Sheet2!CC:NO,$B5111,0),HLOOKUP(Q$2+$A5111,Sheet2!CC:NO,$B5111,0)&lt;&gt;""),HLOOKUP(Q$2+$A5111,Sheet2!CC:NO,$B5111,0),"")</f>
        <v/>
      </c>
    </row>
    <row r="5112" spans="1:17" x14ac:dyDescent="0.25">
      <c r="A5112" s="64">
        <f t="shared" si="635"/>
        <v>48</v>
      </c>
      <c r="B5112" s="64">
        <f t="shared" si="636"/>
        <v>515</v>
      </c>
      <c r="C5112" s="64">
        <f t="shared" si="637"/>
        <v>9</v>
      </c>
      <c r="D5112" s="64">
        <f t="shared" si="638"/>
        <v>511</v>
      </c>
      <c r="E5112" s="64">
        <f t="shared" si="639"/>
        <v>2551</v>
      </c>
      <c r="F5112" s="64" t="str">
        <f t="shared" si="632"/>
        <v/>
      </c>
      <c r="G5112" s="64" t="str">
        <f t="shared" si="633"/>
        <v/>
      </c>
      <c r="H5112" s="64" t="str">
        <f t="shared" si="634"/>
        <v/>
      </c>
      <c r="I5112" s="80" t="str">
        <f>IFERROR(VLOOKUP(D5112,Sheet2!A:B,2,0),"")</f>
        <v/>
      </c>
      <c r="J5112" s="64" t="str">
        <f>IFERROR(IF(I5112&lt;&gt;"",VLOOKUP(I5112,Sheet2!B:C,2,0),""),"")</f>
        <v/>
      </c>
      <c r="K5112" s="64" t="str">
        <f>IFERROR( IF(I5112&lt;&gt;"", HLOOKUP(L$2+$A5112,Sheet2!BX:NK,2,0),""),"")</f>
        <v/>
      </c>
      <c r="L5112" t="str">
        <f>IF(OR(HLOOKUP(L$2+$A5112,Sheet2!BX:NK,$B5112,0),HLOOKUP(L$2+$A5112,Sheet2!BX:NK,$B5112,0)&lt;&gt;""),HLOOKUP(L$2+$A5112,Sheet2!BX:NK,$B5112,0),"")</f>
        <v/>
      </c>
      <c r="M5112" t="str">
        <f>IF(OR(HLOOKUP(M$2+$A5112,Sheet2!BY:NL,$B5112,0),HLOOKUP(M$2+$A5112,Sheet2!BY:NL,$B5112,0)&lt;&gt;""),HLOOKUP(M$2+$A5112,Sheet2!BY:NL,$B5112,0),"")</f>
        <v/>
      </c>
      <c r="N5112" t="str">
        <f>IF(OR(HLOOKUP(N$2+$A5112,Sheet2!BZ:NM,$B5112,0),HLOOKUP(N$2+$A5112,Sheet2!BZ:NM,$B5112,0)&lt;&gt;""),HLOOKUP(N$2+$A5112,Sheet2!BZ:NM,$B5112,0),"")</f>
        <v/>
      </c>
      <c r="O5112" t="str">
        <f>IF(OR(HLOOKUP(O$2+$A5112,Sheet2!CA:NN,$B5112,0),HLOOKUP(O$2+$A5112,Sheet2!CA:NN,$B5112,0)&lt;&gt;""),HLOOKUP(O$2+$A5112,Sheet2!CA:NN,$B5112,0),"")</f>
        <v/>
      </c>
      <c r="P5112" t="str">
        <f>IF(OR(HLOOKUP(P$2+$A5112,Sheet2!CB:NO,$B5112,0),HLOOKUP(P$2+$A5112,Sheet2!CB:NO,$B5112,0)&lt;&gt;""),HLOOKUP(P$2+$A5112,Sheet2!CB:NO,$B5112,0),"")</f>
        <v/>
      </c>
      <c r="Q5112" t="str">
        <f>IF(OR(HLOOKUP(Q$2+$A5112,Sheet2!CC:NO,$B5112,0),HLOOKUP(Q$2+$A5112,Sheet2!CC:NO,$B5112,0)&lt;&gt;""),HLOOKUP(Q$2+$A5112,Sheet2!CC:NO,$B5112,0),"")</f>
        <v/>
      </c>
    </row>
    <row r="5113" spans="1:17" x14ac:dyDescent="0.25">
      <c r="A5113" s="64">
        <f t="shared" si="635"/>
        <v>54</v>
      </c>
      <c r="B5113" s="64">
        <f t="shared" si="636"/>
        <v>515</v>
      </c>
      <c r="C5113" s="64">
        <f t="shared" si="637"/>
        <v>10</v>
      </c>
      <c r="D5113" s="64">
        <f t="shared" si="638"/>
        <v>511</v>
      </c>
      <c r="E5113" s="64">
        <f t="shared" si="639"/>
        <v>2551</v>
      </c>
      <c r="F5113" s="64" t="str">
        <f t="shared" si="632"/>
        <v/>
      </c>
      <c r="G5113" s="64" t="str">
        <f t="shared" si="633"/>
        <v/>
      </c>
      <c r="H5113" s="64" t="str">
        <f t="shared" si="634"/>
        <v/>
      </c>
      <c r="I5113" s="80" t="str">
        <f>IFERROR(VLOOKUP(D5113,Sheet2!A:B,2,0),"")</f>
        <v/>
      </c>
      <c r="J5113" s="64" t="str">
        <f>IFERROR(IF(I5113&lt;&gt;"",VLOOKUP(I5113,Sheet2!B:C,2,0),""),"")</f>
        <v/>
      </c>
      <c r="K5113" s="64" t="str">
        <f>IFERROR( IF(I5113&lt;&gt;"", HLOOKUP(L$2+$A5113,Sheet2!BX:NK,2,0),""),"")</f>
        <v/>
      </c>
      <c r="L5113" t="str">
        <f>IF(OR(HLOOKUP(L$2+$A5113,Sheet2!BX:NK,$B5113,0),HLOOKUP(L$2+$A5113,Sheet2!BX:NK,$B5113,0)&lt;&gt;""),HLOOKUP(L$2+$A5113,Sheet2!BX:NK,$B5113,0),"")</f>
        <v/>
      </c>
      <c r="M5113" t="str">
        <f>IF(OR(HLOOKUP(M$2+$A5113,Sheet2!BY:NL,$B5113,0),HLOOKUP(M$2+$A5113,Sheet2!BY:NL,$B5113,0)&lt;&gt;""),HLOOKUP(M$2+$A5113,Sheet2!BY:NL,$B5113,0),"")</f>
        <v/>
      </c>
      <c r="N5113" t="str">
        <f>IF(OR(HLOOKUP(N$2+$A5113,Sheet2!BZ:NM,$B5113,0),HLOOKUP(N$2+$A5113,Sheet2!BZ:NM,$B5113,0)&lt;&gt;""),HLOOKUP(N$2+$A5113,Sheet2!BZ:NM,$B5113,0),"")</f>
        <v/>
      </c>
      <c r="O5113" t="str">
        <f>IF(OR(HLOOKUP(O$2+$A5113,Sheet2!CA:NN,$B5113,0),HLOOKUP(O$2+$A5113,Sheet2!CA:NN,$B5113,0)&lt;&gt;""),HLOOKUP(O$2+$A5113,Sheet2!CA:NN,$B5113,0),"")</f>
        <v/>
      </c>
      <c r="P5113" t="str">
        <f>IF(OR(HLOOKUP(P$2+$A5113,Sheet2!CB:NO,$B5113,0),HLOOKUP(P$2+$A5113,Sheet2!CB:NO,$B5113,0)&lt;&gt;""),HLOOKUP(P$2+$A5113,Sheet2!CB:NO,$B5113,0),"")</f>
        <v/>
      </c>
      <c r="Q5113" t="str">
        <f>IF(OR(HLOOKUP(Q$2+$A5113,Sheet2!CC:NO,$B5113,0),HLOOKUP(Q$2+$A5113,Sheet2!CC:NO,$B5113,0)&lt;&gt;""),HLOOKUP(Q$2+$A5113,Sheet2!CC:NO,$B5113,0),"")</f>
        <v/>
      </c>
    </row>
    <row r="5114" spans="1:17" x14ac:dyDescent="0.25">
      <c r="A5114" s="64">
        <f t="shared" si="635"/>
        <v>0</v>
      </c>
      <c r="B5114" s="64">
        <f t="shared" si="636"/>
        <v>516</v>
      </c>
      <c r="C5114" s="64">
        <f t="shared" si="637"/>
        <v>1</v>
      </c>
      <c r="D5114" s="64">
        <f t="shared" si="638"/>
        <v>512</v>
      </c>
      <c r="E5114" s="64">
        <f t="shared" si="639"/>
        <v>2556</v>
      </c>
      <c r="F5114" s="64" t="str">
        <f t="shared" si="632"/>
        <v/>
      </c>
      <c r="G5114" s="64" t="str">
        <f t="shared" si="633"/>
        <v/>
      </c>
      <c r="H5114" s="64" t="str">
        <f t="shared" si="634"/>
        <v/>
      </c>
      <c r="I5114" s="80" t="str">
        <f>IFERROR(VLOOKUP(D5114,Sheet2!A:B,2,0),"")</f>
        <v/>
      </c>
      <c r="J5114" s="64" t="str">
        <f>IFERROR(IF(I5114&lt;&gt;"",VLOOKUP(I5114,Sheet2!B:C,2,0),""),"")</f>
        <v/>
      </c>
      <c r="K5114" s="64" t="str">
        <f>IFERROR( IF(I5114&lt;&gt;"", HLOOKUP(L$2+$A5114,Sheet2!BX:NK,2,0),""),"")</f>
        <v/>
      </c>
      <c r="L5114" t="str">
        <f>IF(OR(HLOOKUP(L$2+$A5114,Sheet2!BX:NK,$B5114,0),HLOOKUP(L$2+$A5114,Sheet2!BX:NK,$B5114,0)&lt;&gt;""),HLOOKUP(L$2+$A5114,Sheet2!BX:NK,$B5114,0),"")</f>
        <v/>
      </c>
      <c r="M5114" t="str">
        <f>IF(OR(HLOOKUP(M$2+$A5114,Sheet2!BY:NL,$B5114,0),HLOOKUP(M$2+$A5114,Sheet2!BY:NL,$B5114,0)&lt;&gt;""),HLOOKUP(M$2+$A5114,Sheet2!BY:NL,$B5114,0),"")</f>
        <v/>
      </c>
      <c r="N5114" t="str">
        <f>IF(OR(HLOOKUP(N$2+$A5114,Sheet2!BZ:NM,$B5114,0),HLOOKUP(N$2+$A5114,Sheet2!BZ:NM,$B5114,0)&lt;&gt;""),HLOOKUP(N$2+$A5114,Sheet2!BZ:NM,$B5114,0),"")</f>
        <v/>
      </c>
      <c r="O5114" t="str">
        <f>IF(OR(HLOOKUP(O$2+$A5114,Sheet2!CA:NN,$B5114,0),HLOOKUP(O$2+$A5114,Sheet2!CA:NN,$B5114,0)&lt;&gt;""),HLOOKUP(O$2+$A5114,Sheet2!CA:NN,$B5114,0),"")</f>
        <v/>
      </c>
      <c r="P5114" t="str">
        <f>IF(OR(HLOOKUP(P$2+$A5114,Sheet2!CB:NO,$B5114,0),HLOOKUP(P$2+$A5114,Sheet2!CB:NO,$B5114,0)&lt;&gt;""),HLOOKUP(P$2+$A5114,Sheet2!CB:NO,$B5114,0),"")</f>
        <v/>
      </c>
      <c r="Q5114" t="str">
        <f>IF(OR(HLOOKUP(Q$2+$A5114,Sheet2!CC:NO,$B5114,0),HLOOKUP(Q$2+$A5114,Sheet2!CC:NO,$B5114,0)&lt;&gt;""),HLOOKUP(Q$2+$A5114,Sheet2!CC:NO,$B5114,0),"")</f>
        <v/>
      </c>
    </row>
    <row r="5115" spans="1:17" x14ac:dyDescent="0.25">
      <c r="A5115" s="64">
        <f t="shared" si="635"/>
        <v>6</v>
      </c>
      <c r="B5115" s="64">
        <f t="shared" si="636"/>
        <v>516</v>
      </c>
      <c r="C5115" s="64">
        <f t="shared" si="637"/>
        <v>2</v>
      </c>
      <c r="D5115" s="64">
        <f t="shared" si="638"/>
        <v>512</v>
      </c>
      <c r="E5115" s="64">
        <f t="shared" si="639"/>
        <v>2556</v>
      </c>
      <c r="F5115" s="64" t="str">
        <f t="shared" si="632"/>
        <v/>
      </c>
      <c r="G5115" s="64" t="str">
        <f t="shared" si="633"/>
        <v/>
      </c>
      <c r="H5115" s="64" t="str">
        <f t="shared" si="634"/>
        <v/>
      </c>
      <c r="I5115" s="80" t="str">
        <f>IFERROR(VLOOKUP(D5115,Sheet2!A:B,2,0),"")</f>
        <v/>
      </c>
      <c r="J5115" s="64" t="str">
        <f>IFERROR(IF(I5115&lt;&gt;"",VLOOKUP(I5115,Sheet2!B:C,2,0),""),"")</f>
        <v/>
      </c>
      <c r="K5115" s="64" t="str">
        <f>IFERROR( IF(I5115&lt;&gt;"", HLOOKUP(L$2+$A5115,Sheet2!BX:NK,2,0),""),"")</f>
        <v/>
      </c>
      <c r="L5115" t="str">
        <f>IF(OR(HLOOKUP(L$2+$A5115,Sheet2!BX:NK,$B5115,0),HLOOKUP(L$2+$A5115,Sheet2!BX:NK,$B5115,0)&lt;&gt;""),HLOOKUP(L$2+$A5115,Sheet2!BX:NK,$B5115,0),"")</f>
        <v/>
      </c>
      <c r="M5115" t="str">
        <f>IF(OR(HLOOKUP(M$2+$A5115,Sheet2!BY:NL,$B5115,0),HLOOKUP(M$2+$A5115,Sheet2!BY:NL,$B5115,0)&lt;&gt;""),HLOOKUP(M$2+$A5115,Sheet2!BY:NL,$B5115,0),"")</f>
        <v/>
      </c>
      <c r="N5115" t="str">
        <f>IF(OR(HLOOKUP(N$2+$A5115,Sheet2!BZ:NM,$B5115,0),HLOOKUP(N$2+$A5115,Sheet2!BZ:NM,$B5115,0)&lt;&gt;""),HLOOKUP(N$2+$A5115,Sheet2!BZ:NM,$B5115,0),"")</f>
        <v/>
      </c>
      <c r="O5115" t="str">
        <f>IF(OR(HLOOKUP(O$2+$A5115,Sheet2!CA:NN,$B5115,0),HLOOKUP(O$2+$A5115,Sheet2!CA:NN,$B5115,0)&lt;&gt;""),HLOOKUP(O$2+$A5115,Sheet2!CA:NN,$B5115,0),"")</f>
        <v/>
      </c>
      <c r="P5115" t="str">
        <f>IF(OR(HLOOKUP(P$2+$A5115,Sheet2!CB:NO,$B5115,0),HLOOKUP(P$2+$A5115,Sheet2!CB:NO,$B5115,0)&lt;&gt;""),HLOOKUP(P$2+$A5115,Sheet2!CB:NO,$B5115,0),"")</f>
        <v/>
      </c>
      <c r="Q5115" t="str">
        <f>IF(OR(HLOOKUP(Q$2+$A5115,Sheet2!CC:NO,$B5115,0),HLOOKUP(Q$2+$A5115,Sheet2!CC:NO,$B5115,0)&lt;&gt;""),HLOOKUP(Q$2+$A5115,Sheet2!CC:NO,$B5115,0),"")</f>
        <v/>
      </c>
    </row>
    <row r="5116" spans="1:17" x14ac:dyDescent="0.25">
      <c r="A5116" s="64">
        <f t="shared" si="635"/>
        <v>12</v>
      </c>
      <c r="B5116" s="64">
        <f t="shared" si="636"/>
        <v>516</v>
      </c>
      <c r="C5116" s="64">
        <f t="shared" si="637"/>
        <v>3</v>
      </c>
      <c r="D5116" s="64">
        <f t="shared" si="638"/>
        <v>512</v>
      </c>
      <c r="E5116" s="64">
        <f t="shared" si="639"/>
        <v>2556</v>
      </c>
      <c r="F5116" s="64" t="str">
        <f t="shared" si="632"/>
        <v/>
      </c>
      <c r="G5116" s="64" t="str">
        <f t="shared" si="633"/>
        <v/>
      </c>
      <c r="H5116" s="64" t="str">
        <f t="shared" si="634"/>
        <v/>
      </c>
      <c r="I5116" s="80" t="str">
        <f>IFERROR(VLOOKUP(D5116,Sheet2!A:B,2,0),"")</f>
        <v/>
      </c>
      <c r="J5116" s="64" t="str">
        <f>IFERROR(IF(I5116&lt;&gt;"",VLOOKUP(I5116,Sheet2!B:C,2,0),""),"")</f>
        <v/>
      </c>
      <c r="K5116" s="64" t="str">
        <f>IFERROR( IF(I5116&lt;&gt;"", HLOOKUP(L$2+$A5116,Sheet2!BX:NK,2,0),""),"")</f>
        <v/>
      </c>
      <c r="L5116" t="str">
        <f>IF(OR(HLOOKUP(L$2+$A5116,Sheet2!BX:NK,$B5116,0),HLOOKUP(L$2+$A5116,Sheet2!BX:NK,$B5116,0)&lt;&gt;""),HLOOKUP(L$2+$A5116,Sheet2!BX:NK,$B5116,0),"")</f>
        <v/>
      </c>
      <c r="M5116" t="str">
        <f>IF(OR(HLOOKUP(M$2+$A5116,Sheet2!BY:NL,$B5116,0),HLOOKUP(M$2+$A5116,Sheet2!BY:NL,$B5116,0)&lt;&gt;""),HLOOKUP(M$2+$A5116,Sheet2!BY:NL,$B5116,0),"")</f>
        <v/>
      </c>
      <c r="N5116" t="str">
        <f>IF(OR(HLOOKUP(N$2+$A5116,Sheet2!BZ:NM,$B5116,0),HLOOKUP(N$2+$A5116,Sheet2!BZ:NM,$B5116,0)&lt;&gt;""),HLOOKUP(N$2+$A5116,Sheet2!BZ:NM,$B5116,0),"")</f>
        <v/>
      </c>
      <c r="O5116" t="str">
        <f>IF(OR(HLOOKUP(O$2+$A5116,Sheet2!CA:NN,$B5116,0),HLOOKUP(O$2+$A5116,Sheet2!CA:NN,$B5116,0)&lt;&gt;""),HLOOKUP(O$2+$A5116,Sheet2!CA:NN,$B5116,0),"")</f>
        <v/>
      </c>
      <c r="P5116" t="str">
        <f>IF(OR(HLOOKUP(P$2+$A5116,Sheet2!CB:NO,$B5116,0),HLOOKUP(P$2+$A5116,Sheet2!CB:NO,$B5116,0)&lt;&gt;""),HLOOKUP(P$2+$A5116,Sheet2!CB:NO,$B5116,0),"")</f>
        <v/>
      </c>
      <c r="Q5116" t="str">
        <f>IF(OR(HLOOKUP(Q$2+$A5116,Sheet2!CC:NO,$B5116,0),HLOOKUP(Q$2+$A5116,Sheet2!CC:NO,$B5116,0)&lt;&gt;""),HLOOKUP(Q$2+$A5116,Sheet2!CC:NO,$B5116,0),"")</f>
        <v/>
      </c>
    </row>
    <row r="5117" spans="1:17" x14ac:dyDescent="0.25">
      <c r="A5117" s="64">
        <f t="shared" si="635"/>
        <v>18</v>
      </c>
      <c r="B5117" s="64">
        <f t="shared" si="636"/>
        <v>516</v>
      </c>
      <c r="C5117" s="64">
        <f t="shared" si="637"/>
        <v>4</v>
      </c>
      <c r="D5117" s="64">
        <f t="shared" si="638"/>
        <v>512</v>
      </c>
      <c r="E5117" s="64">
        <f t="shared" si="639"/>
        <v>2556</v>
      </c>
      <c r="F5117" s="64" t="str">
        <f t="shared" si="632"/>
        <v/>
      </c>
      <c r="G5117" s="64" t="str">
        <f t="shared" si="633"/>
        <v/>
      </c>
      <c r="H5117" s="64" t="str">
        <f t="shared" si="634"/>
        <v/>
      </c>
      <c r="I5117" s="80" t="str">
        <f>IFERROR(VLOOKUP(D5117,Sheet2!A:B,2,0),"")</f>
        <v/>
      </c>
      <c r="J5117" s="64" t="str">
        <f>IFERROR(IF(I5117&lt;&gt;"",VLOOKUP(I5117,Sheet2!B:C,2,0),""),"")</f>
        <v/>
      </c>
      <c r="K5117" s="64" t="str">
        <f>IFERROR( IF(I5117&lt;&gt;"", HLOOKUP(L$2+$A5117,Sheet2!BX:NK,2,0),""),"")</f>
        <v/>
      </c>
      <c r="L5117" t="str">
        <f>IF(OR(HLOOKUP(L$2+$A5117,Sheet2!BX:NK,$B5117,0),HLOOKUP(L$2+$A5117,Sheet2!BX:NK,$B5117,0)&lt;&gt;""),HLOOKUP(L$2+$A5117,Sheet2!BX:NK,$B5117,0),"")</f>
        <v/>
      </c>
      <c r="M5117" t="str">
        <f>IF(OR(HLOOKUP(M$2+$A5117,Sheet2!BY:NL,$B5117,0),HLOOKUP(M$2+$A5117,Sheet2!BY:NL,$B5117,0)&lt;&gt;""),HLOOKUP(M$2+$A5117,Sheet2!BY:NL,$B5117,0),"")</f>
        <v/>
      </c>
      <c r="N5117" t="str">
        <f>IF(OR(HLOOKUP(N$2+$A5117,Sheet2!BZ:NM,$B5117,0),HLOOKUP(N$2+$A5117,Sheet2!BZ:NM,$B5117,0)&lt;&gt;""),HLOOKUP(N$2+$A5117,Sheet2!BZ:NM,$B5117,0),"")</f>
        <v/>
      </c>
      <c r="O5117" t="str">
        <f>IF(OR(HLOOKUP(O$2+$A5117,Sheet2!CA:NN,$B5117,0),HLOOKUP(O$2+$A5117,Sheet2!CA:NN,$B5117,0)&lt;&gt;""),HLOOKUP(O$2+$A5117,Sheet2!CA:NN,$B5117,0),"")</f>
        <v/>
      </c>
      <c r="P5117" t="str">
        <f>IF(OR(HLOOKUP(P$2+$A5117,Sheet2!CB:NO,$B5117,0),HLOOKUP(P$2+$A5117,Sheet2!CB:NO,$B5117,0)&lt;&gt;""),HLOOKUP(P$2+$A5117,Sheet2!CB:NO,$B5117,0),"")</f>
        <v/>
      </c>
      <c r="Q5117" t="str">
        <f>IF(OR(HLOOKUP(Q$2+$A5117,Sheet2!CC:NO,$B5117,0),HLOOKUP(Q$2+$A5117,Sheet2!CC:NO,$B5117,0)&lt;&gt;""),HLOOKUP(Q$2+$A5117,Sheet2!CC:NO,$B5117,0),"")</f>
        <v/>
      </c>
    </row>
    <row r="5118" spans="1:17" x14ac:dyDescent="0.25">
      <c r="A5118" s="64">
        <f t="shared" si="635"/>
        <v>24</v>
      </c>
      <c r="B5118" s="64">
        <f t="shared" si="636"/>
        <v>516</v>
      </c>
      <c r="C5118" s="64">
        <f t="shared" si="637"/>
        <v>5</v>
      </c>
      <c r="D5118" s="64">
        <f t="shared" si="638"/>
        <v>512</v>
      </c>
      <c r="E5118" s="64">
        <f t="shared" si="639"/>
        <v>2556</v>
      </c>
      <c r="F5118" s="64" t="str">
        <f t="shared" si="632"/>
        <v/>
      </c>
      <c r="G5118" s="64" t="str">
        <f t="shared" si="633"/>
        <v/>
      </c>
      <c r="H5118" s="64" t="str">
        <f t="shared" si="634"/>
        <v/>
      </c>
      <c r="I5118" s="80" t="str">
        <f>IFERROR(VLOOKUP(D5118,Sheet2!A:B,2,0),"")</f>
        <v/>
      </c>
      <c r="J5118" s="64" t="str">
        <f>IFERROR(IF(I5118&lt;&gt;"",VLOOKUP(I5118,Sheet2!B:C,2,0),""),"")</f>
        <v/>
      </c>
      <c r="K5118" s="64" t="str">
        <f>IFERROR( IF(I5118&lt;&gt;"", HLOOKUP(L$2+$A5118,Sheet2!BX:NK,2,0),""),"")</f>
        <v/>
      </c>
      <c r="L5118" t="str">
        <f>IF(OR(HLOOKUP(L$2+$A5118,Sheet2!BX:NK,$B5118,0),HLOOKUP(L$2+$A5118,Sheet2!BX:NK,$B5118,0)&lt;&gt;""),HLOOKUP(L$2+$A5118,Sheet2!BX:NK,$B5118,0),"")</f>
        <v/>
      </c>
      <c r="M5118" t="str">
        <f>IF(OR(HLOOKUP(M$2+$A5118,Sheet2!BY:NL,$B5118,0),HLOOKUP(M$2+$A5118,Sheet2!BY:NL,$B5118,0)&lt;&gt;""),HLOOKUP(M$2+$A5118,Sheet2!BY:NL,$B5118,0),"")</f>
        <v/>
      </c>
      <c r="N5118" t="str">
        <f>IF(OR(HLOOKUP(N$2+$A5118,Sheet2!BZ:NM,$B5118,0),HLOOKUP(N$2+$A5118,Sheet2!BZ:NM,$B5118,0)&lt;&gt;""),HLOOKUP(N$2+$A5118,Sheet2!BZ:NM,$B5118,0),"")</f>
        <v/>
      </c>
      <c r="O5118" t="str">
        <f>IF(OR(HLOOKUP(O$2+$A5118,Sheet2!CA:NN,$B5118,0),HLOOKUP(O$2+$A5118,Sheet2!CA:NN,$B5118,0)&lt;&gt;""),HLOOKUP(O$2+$A5118,Sheet2!CA:NN,$B5118,0),"")</f>
        <v/>
      </c>
      <c r="P5118" t="str">
        <f>IF(OR(HLOOKUP(P$2+$A5118,Sheet2!CB:NO,$B5118,0),HLOOKUP(P$2+$A5118,Sheet2!CB:NO,$B5118,0)&lt;&gt;""),HLOOKUP(P$2+$A5118,Sheet2!CB:NO,$B5118,0),"")</f>
        <v/>
      </c>
      <c r="Q5118" t="str">
        <f>IF(OR(HLOOKUP(Q$2+$A5118,Sheet2!CC:NO,$B5118,0),HLOOKUP(Q$2+$A5118,Sheet2!CC:NO,$B5118,0)&lt;&gt;""),HLOOKUP(Q$2+$A5118,Sheet2!CC:NO,$B5118,0),"")</f>
        <v/>
      </c>
    </row>
    <row r="5119" spans="1:17" x14ac:dyDescent="0.25">
      <c r="A5119" s="64">
        <f t="shared" si="635"/>
        <v>30</v>
      </c>
      <c r="B5119" s="64">
        <f t="shared" si="636"/>
        <v>516</v>
      </c>
      <c r="C5119" s="64">
        <f t="shared" si="637"/>
        <v>6</v>
      </c>
      <c r="D5119" s="64">
        <f t="shared" si="638"/>
        <v>512</v>
      </c>
      <c r="E5119" s="64">
        <f t="shared" si="639"/>
        <v>2556</v>
      </c>
      <c r="F5119" s="64" t="str">
        <f t="shared" si="632"/>
        <v/>
      </c>
      <c r="G5119" s="64" t="str">
        <f t="shared" si="633"/>
        <v/>
      </c>
      <c r="H5119" s="64" t="str">
        <f t="shared" si="634"/>
        <v/>
      </c>
      <c r="I5119" s="80" t="str">
        <f>IFERROR(VLOOKUP(D5119,Sheet2!A:B,2,0),"")</f>
        <v/>
      </c>
      <c r="J5119" s="64" t="str">
        <f>IFERROR(IF(I5119&lt;&gt;"",VLOOKUP(I5119,Sheet2!B:C,2,0),""),"")</f>
        <v/>
      </c>
      <c r="K5119" s="64" t="str">
        <f>IFERROR( IF(I5119&lt;&gt;"", HLOOKUP(L$2+$A5119,Sheet2!BX:NK,2,0),""),"")</f>
        <v/>
      </c>
      <c r="L5119" t="str">
        <f>IF(OR(HLOOKUP(L$2+$A5119,Sheet2!BX:NK,$B5119,0),HLOOKUP(L$2+$A5119,Sheet2!BX:NK,$B5119,0)&lt;&gt;""),HLOOKUP(L$2+$A5119,Sheet2!BX:NK,$B5119,0),"")</f>
        <v/>
      </c>
      <c r="M5119" t="str">
        <f>IF(OR(HLOOKUP(M$2+$A5119,Sheet2!BY:NL,$B5119,0),HLOOKUP(M$2+$A5119,Sheet2!BY:NL,$B5119,0)&lt;&gt;""),HLOOKUP(M$2+$A5119,Sheet2!BY:NL,$B5119,0),"")</f>
        <v/>
      </c>
      <c r="N5119" t="str">
        <f>IF(OR(HLOOKUP(N$2+$A5119,Sheet2!BZ:NM,$B5119,0),HLOOKUP(N$2+$A5119,Sheet2!BZ:NM,$B5119,0)&lt;&gt;""),HLOOKUP(N$2+$A5119,Sheet2!BZ:NM,$B5119,0),"")</f>
        <v/>
      </c>
      <c r="O5119" t="str">
        <f>IF(OR(HLOOKUP(O$2+$A5119,Sheet2!CA:NN,$B5119,0),HLOOKUP(O$2+$A5119,Sheet2!CA:NN,$B5119,0)&lt;&gt;""),HLOOKUP(O$2+$A5119,Sheet2!CA:NN,$B5119,0),"")</f>
        <v/>
      </c>
      <c r="P5119" t="str">
        <f>IF(OR(HLOOKUP(P$2+$A5119,Sheet2!CB:NO,$B5119,0),HLOOKUP(P$2+$A5119,Sheet2!CB:NO,$B5119,0)&lt;&gt;""),HLOOKUP(P$2+$A5119,Sheet2!CB:NO,$B5119,0),"")</f>
        <v/>
      </c>
      <c r="Q5119" t="str">
        <f>IF(OR(HLOOKUP(Q$2+$A5119,Sheet2!CC:NO,$B5119,0),HLOOKUP(Q$2+$A5119,Sheet2!CC:NO,$B5119,0)&lt;&gt;""),HLOOKUP(Q$2+$A5119,Sheet2!CC:NO,$B5119,0),"")</f>
        <v/>
      </c>
    </row>
    <row r="5120" spans="1:17" x14ac:dyDescent="0.25">
      <c r="A5120" s="64">
        <f t="shared" si="635"/>
        <v>36</v>
      </c>
      <c r="B5120" s="64">
        <f t="shared" si="636"/>
        <v>516</v>
      </c>
      <c r="C5120" s="64">
        <f t="shared" si="637"/>
        <v>7</v>
      </c>
      <c r="D5120" s="64">
        <f t="shared" si="638"/>
        <v>512</v>
      </c>
      <c r="E5120" s="64">
        <f t="shared" si="639"/>
        <v>2556</v>
      </c>
      <c r="F5120" s="64" t="str">
        <f t="shared" si="632"/>
        <v/>
      </c>
      <c r="G5120" s="64" t="str">
        <f t="shared" si="633"/>
        <v/>
      </c>
      <c r="H5120" s="64" t="str">
        <f t="shared" si="634"/>
        <v/>
      </c>
      <c r="I5120" s="80" t="str">
        <f>IFERROR(VLOOKUP(D5120,Sheet2!A:B,2,0),"")</f>
        <v/>
      </c>
      <c r="J5120" s="64" t="str">
        <f>IFERROR(IF(I5120&lt;&gt;"",VLOOKUP(I5120,Sheet2!B:C,2,0),""),"")</f>
        <v/>
      </c>
      <c r="K5120" s="64" t="str">
        <f>IFERROR( IF(I5120&lt;&gt;"", HLOOKUP(L$2+$A5120,Sheet2!BX:NK,2,0),""),"")</f>
        <v/>
      </c>
      <c r="L5120" t="str">
        <f>IF(OR(HLOOKUP(L$2+$A5120,Sheet2!BX:NK,$B5120,0),HLOOKUP(L$2+$A5120,Sheet2!BX:NK,$B5120,0)&lt;&gt;""),HLOOKUP(L$2+$A5120,Sheet2!BX:NK,$B5120,0),"")</f>
        <v/>
      </c>
      <c r="M5120" t="str">
        <f>IF(OR(HLOOKUP(M$2+$A5120,Sheet2!BY:NL,$B5120,0),HLOOKUP(M$2+$A5120,Sheet2!BY:NL,$B5120,0)&lt;&gt;""),HLOOKUP(M$2+$A5120,Sheet2!BY:NL,$B5120,0),"")</f>
        <v/>
      </c>
      <c r="N5120" t="str">
        <f>IF(OR(HLOOKUP(N$2+$A5120,Sheet2!BZ:NM,$B5120,0),HLOOKUP(N$2+$A5120,Sheet2!BZ:NM,$B5120,0)&lt;&gt;""),HLOOKUP(N$2+$A5120,Sheet2!BZ:NM,$B5120,0),"")</f>
        <v/>
      </c>
      <c r="O5120" t="str">
        <f>IF(OR(HLOOKUP(O$2+$A5120,Sheet2!CA:NN,$B5120,0),HLOOKUP(O$2+$A5120,Sheet2!CA:NN,$B5120,0)&lt;&gt;""),HLOOKUP(O$2+$A5120,Sheet2!CA:NN,$B5120,0),"")</f>
        <v/>
      </c>
      <c r="P5120" t="str">
        <f>IF(OR(HLOOKUP(P$2+$A5120,Sheet2!CB:NO,$B5120,0),HLOOKUP(P$2+$A5120,Sheet2!CB:NO,$B5120,0)&lt;&gt;""),HLOOKUP(P$2+$A5120,Sheet2!CB:NO,$B5120,0),"")</f>
        <v/>
      </c>
      <c r="Q5120" t="str">
        <f>IF(OR(HLOOKUP(Q$2+$A5120,Sheet2!CC:NO,$B5120,0),HLOOKUP(Q$2+$A5120,Sheet2!CC:NO,$B5120,0)&lt;&gt;""),HLOOKUP(Q$2+$A5120,Sheet2!CC:NO,$B5120,0),"")</f>
        <v/>
      </c>
    </row>
    <row r="5121" spans="1:17" x14ac:dyDescent="0.25">
      <c r="A5121" s="64">
        <f t="shared" si="635"/>
        <v>42</v>
      </c>
      <c r="B5121" s="64">
        <f t="shared" si="636"/>
        <v>516</v>
      </c>
      <c r="C5121" s="64">
        <f t="shared" si="637"/>
        <v>8</v>
      </c>
      <c r="D5121" s="64">
        <f t="shared" si="638"/>
        <v>512</v>
      </c>
      <c r="E5121" s="64">
        <f t="shared" si="639"/>
        <v>2556</v>
      </c>
      <c r="F5121" s="64" t="str">
        <f t="shared" si="632"/>
        <v/>
      </c>
      <c r="G5121" s="64" t="str">
        <f t="shared" si="633"/>
        <v/>
      </c>
      <c r="H5121" s="64" t="str">
        <f t="shared" si="634"/>
        <v/>
      </c>
      <c r="I5121" s="80" t="str">
        <f>IFERROR(VLOOKUP(D5121,Sheet2!A:B,2,0),"")</f>
        <v/>
      </c>
      <c r="J5121" s="64" t="str">
        <f>IFERROR(IF(I5121&lt;&gt;"",VLOOKUP(I5121,Sheet2!B:C,2,0),""),"")</f>
        <v/>
      </c>
      <c r="K5121" s="64" t="str">
        <f>IFERROR( IF(I5121&lt;&gt;"", HLOOKUP(L$2+$A5121,Sheet2!BX:NK,2,0),""),"")</f>
        <v/>
      </c>
      <c r="L5121" t="str">
        <f>IF(OR(HLOOKUP(L$2+$A5121,Sheet2!BX:NK,$B5121,0),HLOOKUP(L$2+$A5121,Sheet2!BX:NK,$B5121,0)&lt;&gt;""),HLOOKUP(L$2+$A5121,Sheet2!BX:NK,$B5121,0),"")</f>
        <v/>
      </c>
      <c r="M5121" t="str">
        <f>IF(OR(HLOOKUP(M$2+$A5121,Sheet2!BY:NL,$B5121,0),HLOOKUP(M$2+$A5121,Sheet2!BY:NL,$B5121,0)&lt;&gt;""),HLOOKUP(M$2+$A5121,Sheet2!BY:NL,$B5121,0),"")</f>
        <v/>
      </c>
      <c r="N5121" t="str">
        <f>IF(OR(HLOOKUP(N$2+$A5121,Sheet2!BZ:NM,$B5121,0),HLOOKUP(N$2+$A5121,Sheet2!BZ:NM,$B5121,0)&lt;&gt;""),HLOOKUP(N$2+$A5121,Sheet2!BZ:NM,$B5121,0),"")</f>
        <v/>
      </c>
      <c r="O5121" t="str">
        <f>IF(OR(HLOOKUP(O$2+$A5121,Sheet2!CA:NN,$B5121,0),HLOOKUP(O$2+$A5121,Sheet2!CA:NN,$B5121,0)&lt;&gt;""),HLOOKUP(O$2+$A5121,Sheet2!CA:NN,$B5121,0),"")</f>
        <v/>
      </c>
      <c r="P5121" t="str">
        <f>IF(OR(HLOOKUP(P$2+$A5121,Sheet2!CB:NO,$B5121,0),HLOOKUP(P$2+$A5121,Sheet2!CB:NO,$B5121,0)&lt;&gt;""),HLOOKUP(P$2+$A5121,Sheet2!CB:NO,$B5121,0),"")</f>
        <v/>
      </c>
      <c r="Q5121" t="str">
        <f>IF(OR(HLOOKUP(Q$2+$A5121,Sheet2!CC:NO,$B5121,0),HLOOKUP(Q$2+$A5121,Sheet2!CC:NO,$B5121,0)&lt;&gt;""),HLOOKUP(Q$2+$A5121,Sheet2!CC:NO,$B5121,0),"")</f>
        <v/>
      </c>
    </row>
    <row r="5122" spans="1:17" x14ac:dyDescent="0.25">
      <c r="A5122" s="64">
        <f t="shared" si="635"/>
        <v>48</v>
      </c>
      <c r="B5122" s="64">
        <f t="shared" si="636"/>
        <v>516</v>
      </c>
      <c r="C5122" s="64">
        <f t="shared" si="637"/>
        <v>9</v>
      </c>
      <c r="D5122" s="64">
        <f t="shared" si="638"/>
        <v>512</v>
      </c>
      <c r="E5122" s="64">
        <f t="shared" si="639"/>
        <v>2556</v>
      </c>
      <c r="F5122" s="64" t="str">
        <f t="shared" si="632"/>
        <v/>
      </c>
      <c r="G5122" s="64" t="str">
        <f t="shared" si="633"/>
        <v/>
      </c>
      <c r="H5122" s="64" t="str">
        <f t="shared" si="634"/>
        <v/>
      </c>
      <c r="I5122" s="80" t="str">
        <f>IFERROR(VLOOKUP(D5122,Sheet2!A:B,2,0),"")</f>
        <v/>
      </c>
      <c r="J5122" s="64" t="str">
        <f>IFERROR(IF(I5122&lt;&gt;"",VLOOKUP(I5122,Sheet2!B:C,2,0),""),"")</f>
        <v/>
      </c>
      <c r="K5122" s="64" t="str">
        <f>IFERROR( IF(I5122&lt;&gt;"", HLOOKUP(L$2+$A5122,Sheet2!BX:NK,2,0),""),"")</f>
        <v/>
      </c>
      <c r="L5122" t="str">
        <f>IF(OR(HLOOKUP(L$2+$A5122,Sheet2!BX:NK,$B5122,0),HLOOKUP(L$2+$A5122,Sheet2!BX:NK,$B5122,0)&lt;&gt;""),HLOOKUP(L$2+$A5122,Sheet2!BX:NK,$B5122,0),"")</f>
        <v/>
      </c>
      <c r="M5122" t="str">
        <f>IF(OR(HLOOKUP(M$2+$A5122,Sheet2!BY:NL,$B5122,0),HLOOKUP(M$2+$A5122,Sheet2!BY:NL,$B5122,0)&lt;&gt;""),HLOOKUP(M$2+$A5122,Sheet2!BY:NL,$B5122,0),"")</f>
        <v/>
      </c>
      <c r="N5122" t="str">
        <f>IF(OR(HLOOKUP(N$2+$A5122,Sheet2!BZ:NM,$B5122,0),HLOOKUP(N$2+$A5122,Sheet2!BZ:NM,$B5122,0)&lt;&gt;""),HLOOKUP(N$2+$A5122,Sheet2!BZ:NM,$B5122,0),"")</f>
        <v/>
      </c>
      <c r="O5122" t="str">
        <f>IF(OR(HLOOKUP(O$2+$A5122,Sheet2!CA:NN,$B5122,0),HLOOKUP(O$2+$A5122,Sheet2!CA:NN,$B5122,0)&lt;&gt;""),HLOOKUP(O$2+$A5122,Sheet2!CA:NN,$B5122,0),"")</f>
        <v/>
      </c>
      <c r="P5122" t="str">
        <f>IF(OR(HLOOKUP(P$2+$A5122,Sheet2!CB:NO,$B5122,0),HLOOKUP(P$2+$A5122,Sheet2!CB:NO,$B5122,0)&lt;&gt;""),HLOOKUP(P$2+$A5122,Sheet2!CB:NO,$B5122,0),"")</f>
        <v/>
      </c>
      <c r="Q5122" t="str">
        <f>IF(OR(HLOOKUP(Q$2+$A5122,Sheet2!CC:NO,$B5122,0),HLOOKUP(Q$2+$A5122,Sheet2!CC:NO,$B5122,0)&lt;&gt;""),HLOOKUP(Q$2+$A5122,Sheet2!CC:NO,$B5122,0),"")</f>
        <v/>
      </c>
    </row>
    <row r="5123" spans="1:17" x14ac:dyDescent="0.25">
      <c r="A5123" s="64">
        <f t="shared" si="635"/>
        <v>54</v>
      </c>
      <c r="B5123" s="64">
        <f t="shared" si="636"/>
        <v>516</v>
      </c>
      <c r="C5123" s="64">
        <f t="shared" si="637"/>
        <v>10</v>
      </c>
      <c r="D5123" s="64">
        <f t="shared" si="638"/>
        <v>512</v>
      </c>
      <c r="E5123" s="64">
        <f t="shared" si="639"/>
        <v>2556</v>
      </c>
      <c r="F5123" s="64" t="str">
        <f t="shared" si="632"/>
        <v/>
      </c>
      <c r="G5123" s="64" t="str">
        <f t="shared" si="633"/>
        <v/>
      </c>
      <c r="H5123" s="64" t="str">
        <f t="shared" si="634"/>
        <v/>
      </c>
      <c r="I5123" s="80" t="str">
        <f>IFERROR(VLOOKUP(D5123,Sheet2!A:B,2,0),"")</f>
        <v/>
      </c>
      <c r="J5123" s="64" t="str">
        <f>IFERROR(IF(I5123&lt;&gt;"",VLOOKUP(I5123,Sheet2!B:C,2,0),""),"")</f>
        <v/>
      </c>
      <c r="K5123" s="64" t="str">
        <f>IFERROR( IF(I5123&lt;&gt;"", HLOOKUP(L$2+$A5123,Sheet2!BX:NK,2,0),""),"")</f>
        <v/>
      </c>
      <c r="L5123" t="str">
        <f>IF(OR(HLOOKUP(L$2+$A5123,Sheet2!BX:NK,$B5123,0),HLOOKUP(L$2+$A5123,Sheet2!BX:NK,$B5123,0)&lt;&gt;""),HLOOKUP(L$2+$A5123,Sheet2!BX:NK,$B5123,0),"")</f>
        <v/>
      </c>
      <c r="M5123" t="str">
        <f>IF(OR(HLOOKUP(M$2+$A5123,Sheet2!BY:NL,$B5123,0),HLOOKUP(M$2+$A5123,Sheet2!BY:NL,$B5123,0)&lt;&gt;""),HLOOKUP(M$2+$A5123,Sheet2!BY:NL,$B5123,0),"")</f>
        <v/>
      </c>
      <c r="N5123" t="str">
        <f>IF(OR(HLOOKUP(N$2+$A5123,Sheet2!BZ:NM,$B5123,0),HLOOKUP(N$2+$A5123,Sheet2!BZ:NM,$B5123,0)&lt;&gt;""),HLOOKUP(N$2+$A5123,Sheet2!BZ:NM,$B5123,0),"")</f>
        <v/>
      </c>
      <c r="O5123" t="str">
        <f>IF(OR(HLOOKUP(O$2+$A5123,Sheet2!CA:NN,$B5123,0),HLOOKUP(O$2+$A5123,Sheet2!CA:NN,$B5123,0)&lt;&gt;""),HLOOKUP(O$2+$A5123,Sheet2!CA:NN,$B5123,0),"")</f>
        <v/>
      </c>
      <c r="P5123" t="str">
        <f>IF(OR(HLOOKUP(P$2+$A5123,Sheet2!CB:NO,$B5123,0),HLOOKUP(P$2+$A5123,Sheet2!CB:NO,$B5123,0)&lt;&gt;""),HLOOKUP(P$2+$A5123,Sheet2!CB:NO,$B5123,0),"")</f>
        <v/>
      </c>
      <c r="Q5123" t="str">
        <f>IF(OR(HLOOKUP(Q$2+$A5123,Sheet2!CC:NO,$B5123,0),HLOOKUP(Q$2+$A5123,Sheet2!CC:NO,$B5123,0)&lt;&gt;""),HLOOKUP(Q$2+$A5123,Sheet2!CC:NO,$B5123,0),"")</f>
        <v/>
      </c>
    </row>
    <row r="5124" spans="1:17" x14ac:dyDescent="0.25">
      <c r="A5124" s="64">
        <f t="shared" si="635"/>
        <v>0</v>
      </c>
      <c r="B5124" s="64">
        <f t="shared" si="636"/>
        <v>517</v>
      </c>
      <c r="C5124" s="64">
        <f t="shared" si="637"/>
        <v>1</v>
      </c>
      <c r="D5124" s="64">
        <f t="shared" si="638"/>
        <v>513</v>
      </c>
      <c r="E5124" s="64">
        <f t="shared" si="639"/>
        <v>2561</v>
      </c>
      <c r="F5124" s="64" t="str">
        <f t="shared" si="632"/>
        <v/>
      </c>
      <c r="G5124" s="64" t="str">
        <f t="shared" si="633"/>
        <v/>
      </c>
      <c r="H5124" s="64" t="str">
        <f t="shared" si="634"/>
        <v/>
      </c>
      <c r="I5124" s="80" t="str">
        <f>IFERROR(VLOOKUP(D5124,Sheet2!A:B,2,0),"")</f>
        <v/>
      </c>
      <c r="J5124" s="64" t="str">
        <f>IFERROR(IF(I5124&lt;&gt;"",VLOOKUP(I5124,Sheet2!B:C,2,0),""),"")</f>
        <v/>
      </c>
      <c r="K5124" s="64" t="str">
        <f>IFERROR( IF(I5124&lt;&gt;"", HLOOKUP(L$2+$A5124,Sheet2!BX:NK,2,0),""),"")</f>
        <v/>
      </c>
      <c r="L5124" t="str">
        <f>IF(OR(HLOOKUP(L$2+$A5124,Sheet2!BX:NK,$B5124,0),HLOOKUP(L$2+$A5124,Sheet2!BX:NK,$B5124,0)&lt;&gt;""),HLOOKUP(L$2+$A5124,Sheet2!BX:NK,$B5124,0),"")</f>
        <v/>
      </c>
      <c r="M5124" t="str">
        <f>IF(OR(HLOOKUP(M$2+$A5124,Sheet2!BY:NL,$B5124,0),HLOOKUP(M$2+$A5124,Sheet2!BY:NL,$B5124,0)&lt;&gt;""),HLOOKUP(M$2+$A5124,Sheet2!BY:NL,$B5124,0),"")</f>
        <v/>
      </c>
      <c r="N5124" t="str">
        <f>IF(OR(HLOOKUP(N$2+$A5124,Sheet2!BZ:NM,$B5124,0),HLOOKUP(N$2+$A5124,Sheet2!BZ:NM,$B5124,0)&lt;&gt;""),HLOOKUP(N$2+$A5124,Sheet2!BZ:NM,$B5124,0),"")</f>
        <v/>
      </c>
      <c r="O5124" t="str">
        <f>IF(OR(HLOOKUP(O$2+$A5124,Sheet2!CA:NN,$B5124,0),HLOOKUP(O$2+$A5124,Sheet2!CA:NN,$B5124,0)&lt;&gt;""),HLOOKUP(O$2+$A5124,Sheet2!CA:NN,$B5124,0),"")</f>
        <v/>
      </c>
      <c r="P5124" t="str">
        <f>IF(OR(HLOOKUP(P$2+$A5124,Sheet2!CB:NO,$B5124,0),HLOOKUP(P$2+$A5124,Sheet2!CB:NO,$B5124,0)&lt;&gt;""),HLOOKUP(P$2+$A5124,Sheet2!CB:NO,$B5124,0),"")</f>
        <v/>
      </c>
      <c r="Q5124" t="str">
        <f>IF(OR(HLOOKUP(Q$2+$A5124,Sheet2!CC:NO,$B5124,0),HLOOKUP(Q$2+$A5124,Sheet2!CC:NO,$B5124,0)&lt;&gt;""),HLOOKUP(Q$2+$A5124,Sheet2!CC:NO,$B5124,0),"")</f>
        <v/>
      </c>
    </row>
    <row r="5125" spans="1:17" x14ac:dyDescent="0.25">
      <c r="A5125" s="64">
        <f t="shared" si="635"/>
        <v>6</v>
      </c>
      <c r="B5125" s="64">
        <f t="shared" si="636"/>
        <v>517</v>
      </c>
      <c r="C5125" s="64">
        <f t="shared" si="637"/>
        <v>2</v>
      </c>
      <c r="D5125" s="64">
        <f t="shared" si="638"/>
        <v>513</v>
      </c>
      <c r="E5125" s="64">
        <f t="shared" si="639"/>
        <v>2561</v>
      </c>
      <c r="F5125" s="64" t="str">
        <f t="shared" ref="F5125:F5188" si="640">IFERROR(IF(I5125&lt;&gt;"",IF(LEFT(K5125,2)="1-",1,2),""),"")</f>
        <v/>
      </c>
      <c r="G5125" s="64" t="str">
        <f t="shared" ref="G5125:G5188" si="641">IFERROR(IF(I5125&lt;&gt;"",MONTH( RIGHT(K5125,LEN(K5125)-FIND("-",K5125))),""),"")</f>
        <v/>
      </c>
      <c r="H5125" s="64" t="str">
        <f t="shared" ref="H5125:H5188" si="642">IFERROR(IF(I5125&lt;&gt;"",YEAR( RIGHT(K5125,LEN(K5125)-FIND("-",K5125))),""),"")</f>
        <v/>
      </c>
      <c r="I5125" s="80" t="str">
        <f>IFERROR(VLOOKUP(D5125,Sheet2!A:B,2,0),"")</f>
        <v/>
      </c>
      <c r="J5125" s="64" t="str">
        <f>IFERROR(IF(I5125&lt;&gt;"",VLOOKUP(I5125,Sheet2!B:C,2,0),""),"")</f>
        <v/>
      </c>
      <c r="K5125" s="64" t="str">
        <f>IFERROR( IF(I5125&lt;&gt;"", HLOOKUP(L$2+$A5125,Sheet2!BX:NK,2,0),""),"")</f>
        <v/>
      </c>
      <c r="L5125" t="str">
        <f>IF(OR(HLOOKUP(L$2+$A5125,Sheet2!BX:NK,$B5125,0),HLOOKUP(L$2+$A5125,Sheet2!BX:NK,$B5125,0)&lt;&gt;""),HLOOKUP(L$2+$A5125,Sheet2!BX:NK,$B5125,0),"")</f>
        <v/>
      </c>
      <c r="M5125" t="str">
        <f>IF(OR(HLOOKUP(M$2+$A5125,Sheet2!BY:NL,$B5125,0),HLOOKUP(M$2+$A5125,Sheet2!BY:NL,$B5125,0)&lt;&gt;""),HLOOKUP(M$2+$A5125,Sheet2!BY:NL,$B5125,0),"")</f>
        <v/>
      </c>
      <c r="N5125" t="str">
        <f>IF(OR(HLOOKUP(N$2+$A5125,Sheet2!BZ:NM,$B5125,0),HLOOKUP(N$2+$A5125,Sheet2!BZ:NM,$B5125,0)&lt;&gt;""),HLOOKUP(N$2+$A5125,Sheet2!BZ:NM,$B5125,0),"")</f>
        <v/>
      </c>
      <c r="O5125" t="str">
        <f>IF(OR(HLOOKUP(O$2+$A5125,Sheet2!CA:NN,$B5125,0),HLOOKUP(O$2+$A5125,Sheet2!CA:NN,$B5125,0)&lt;&gt;""),HLOOKUP(O$2+$A5125,Sheet2!CA:NN,$B5125,0),"")</f>
        <v/>
      </c>
      <c r="P5125" t="str">
        <f>IF(OR(HLOOKUP(P$2+$A5125,Sheet2!CB:NO,$B5125,0),HLOOKUP(P$2+$A5125,Sheet2!CB:NO,$B5125,0)&lt;&gt;""),HLOOKUP(P$2+$A5125,Sheet2!CB:NO,$B5125,0),"")</f>
        <v/>
      </c>
      <c r="Q5125" t="str">
        <f>IF(OR(HLOOKUP(Q$2+$A5125,Sheet2!CC:NO,$B5125,0),HLOOKUP(Q$2+$A5125,Sheet2!CC:NO,$B5125,0)&lt;&gt;""),HLOOKUP(Q$2+$A5125,Sheet2!CC:NO,$B5125,0),"")</f>
        <v/>
      </c>
    </row>
    <row r="5126" spans="1:17" x14ac:dyDescent="0.25">
      <c r="A5126" s="64">
        <f t="shared" ref="A5126:A5189" si="643">IF(C5126&lt;&gt;1,A5125+6,0)</f>
        <v>12</v>
      </c>
      <c r="B5126" s="64">
        <f t="shared" ref="B5126:B5189" si="644">IF(C5126&lt;&gt;1,B5125,B5125+1)</f>
        <v>517</v>
      </c>
      <c r="C5126" s="64">
        <f t="shared" ref="C5126:C5189" si="645">IF($C$3-C5125=0,1,C5125+1)</f>
        <v>3</v>
      </c>
      <c r="D5126" s="64">
        <f t="shared" ref="D5126:D5189" si="646">IF(C5126=1,D5125+1,D5125)</f>
        <v>513</v>
      </c>
      <c r="E5126" s="64">
        <f t="shared" ref="E5126:E5189" si="647">IF(D5126&lt;&gt;D5125,E5125+5,E5125)</f>
        <v>2561</v>
      </c>
      <c r="F5126" s="64" t="str">
        <f t="shared" si="640"/>
        <v/>
      </c>
      <c r="G5126" s="64" t="str">
        <f t="shared" si="641"/>
        <v/>
      </c>
      <c r="H5126" s="64" t="str">
        <f t="shared" si="642"/>
        <v/>
      </c>
      <c r="I5126" s="80" t="str">
        <f>IFERROR(VLOOKUP(D5126,Sheet2!A:B,2,0),"")</f>
        <v/>
      </c>
      <c r="J5126" s="64" t="str">
        <f>IFERROR(IF(I5126&lt;&gt;"",VLOOKUP(I5126,Sheet2!B:C,2,0),""),"")</f>
        <v/>
      </c>
      <c r="K5126" s="64" t="str">
        <f>IFERROR( IF(I5126&lt;&gt;"", HLOOKUP(L$2+$A5126,Sheet2!BX:NK,2,0),""),"")</f>
        <v/>
      </c>
      <c r="L5126" t="str">
        <f>IF(OR(HLOOKUP(L$2+$A5126,Sheet2!BX:NK,$B5126,0),HLOOKUP(L$2+$A5126,Sheet2!BX:NK,$B5126,0)&lt;&gt;""),HLOOKUP(L$2+$A5126,Sheet2!BX:NK,$B5126,0),"")</f>
        <v/>
      </c>
      <c r="M5126" t="str">
        <f>IF(OR(HLOOKUP(M$2+$A5126,Sheet2!BY:NL,$B5126,0),HLOOKUP(M$2+$A5126,Sheet2!BY:NL,$B5126,0)&lt;&gt;""),HLOOKUP(M$2+$A5126,Sheet2!BY:NL,$B5126,0),"")</f>
        <v/>
      </c>
      <c r="N5126" t="str">
        <f>IF(OR(HLOOKUP(N$2+$A5126,Sheet2!BZ:NM,$B5126,0),HLOOKUP(N$2+$A5126,Sheet2!BZ:NM,$B5126,0)&lt;&gt;""),HLOOKUP(N$2+$A5126,Sheet2!BZ:NM,$B5126,0),"")</f>
        <v/>
      </c>
      <c r="O5126" t="str">
        <f>IF(OR(HLOOKUP(O$2+$A5126,Sheet2!CA:NN,$B5126,0),HLOOKUP(O$2+$A5126,Sheet2!CA:NN,$B5126,0)&lt;&gt;""),HLOOKUP(O$2+$A5126,Sheet2!CA:NN,$B5126,0),"")</f>
        <v/>
      </c>
      <c r="P5126" t="str">
        <f>IF(OR(HLOOKUP(P$2+$A5126,Sheet2!CB:NO,$B5126,0),HLOOKUP(P$2+$A5126,Sheet2!CB:NO,$B5126,0)&lt;&gt;""),HLOOKUP(P$2+$A5126,Sheet2!CB:NO,$B5126,0),"")</f>
        <v/>
      </c>
      <c r="Q5126" t="str">
        <f>IF(OR(HLOOKUP(Q$2+$A5126,Sheet2!CC:NO,$B5126,0),HLOOKUP(Q$2+$A5126,Sheet2!CC:NO,$B5126,0)&lt;&gt;""),HLOOKUP(Q$2+$A5126,Sheet2!CC:NO,$B5126,0),"")</f>
        <v/>
      </c>
    </row>
    <row r="5127" spans="1:17" x14ac:dyDescent="0.25">
      <c r="A5127" s="64">
        <f t="shared" si="643"/>
        <v>18</v>
      </c>
      <c r="B5127" s="64">
        <f t="shared" si="644"/>
        <v>517</v>
      </c>
      <c r="C5127" s="64">
        <f t="shared" si="645"/>
        <v>4</v>
      </c>
      <c r="D5127" s="64">
        <f t="shared" si="646"/>
        <v>513</v>
      </c>
      <c r="E5127" s="64">
        <f t="shared" si="647"/>
        <v>2561</v>
      </c>
      <c r="F5127" s="64" t="str">
        <f t="shared" si="640"/>
        <v/>
      </c>
      <c r="G5127" s="64" t="str">
        <f t="shared" si="641"/>
        <v/>
      </c>
      <c r="H5127" s="64" t="str">
        <f t="shared" si="642"/>
        <v/>
      </c>
      <c r="I5127" s="80" t="str">
        <f>IFERROR(VLOOKUP(D5127,Sheet2!A:B,2,0),"")</f>
        <v/>
      </c>
      <c r="J5127" s="64" t="str">
        <f>IFERROR(IF(I5127&lt;&gt;"",VLOOKUP(I5127,Sheet2!B:C,2,0),""),"")</f>
        <v/>
      </c>
      <c r="K5127" s="64" t="str">
        <f>IFERROR( IF(I5127&lt;&gt;"", HLOOKUP(L$2+$A5127,Sheet2!BX:NK,2,0),""),"")</f>
        <v/>
      </c>
      <c r="L5127" t="str">
        <f>IF(OR(HLOOKUP(L$2+$A5127,Sheet2!BX:NK,$B5127,0),HLOOKUP(L$2+$A5127,Sheet2!BX:NK,$B5127,0)&lt;&gt;""),HLOOKUP(L$2+$A5127,Sheet2!BX:NK,$B5127,0),"")</f>
        <v/>
      </c>
      <c r="M5127" t="str">
        <f>IF(OR(HLOOKUP(M$2+$A5127,Sheet2!BY:NL,$B5127,0),HLOOKUP(M$2+$A5127,Sheet2!BY:NL,$B5127,0)&lt;&gt;""),HLOOKUP(M$2+$A5127,Sheet2!BY:NL,$B5127,0),"")</f>
        <v/>
      </c>
      <c r="N5127" t="str">
        <f>IF(OR(HLOOKUP(N$2+$A5127,Sheet2!BZ:NM,$B5127,0),HLOOKUP(N$2+$A5127,Sheet2!BZ:NM,$B5127,0)&lt;&gt;""),HLOOKUP(N$2+$A5127,Sheet2!BZ:NM,$B5127,0),"")</f>
        <v/>
      </c>
      <c r="O5127" t="str">
        <f>IF(OR(HLOOKUP(O$2+$A5127,Sheet2!CA:NN,$B5127,0),HLOOKUP(O$2+$A5127,Sheet2!CA:NN,$B5127,0)&lt;&gt;""),HLOOKUP(O$2+$A5127,Sheet2!CA:NN,$B5127,0),"")</f>
        <v/>
      </c>
      <c r="P5127" t="str">
        <f>IF(OR(HLOOKUP(P$2+$A5127,Sheet2!CB:NO,$B5127,0),HLOOKUP(P$2+$A5127,Sheet2!CB:NO,$B5127,0)&lt;&gt;""),HLOOKUP(P$2+$A5127,Sheet2!CB:NO,$B5127,0),"")</f>
        <v/>
      </c>
      <c r="Q5127" t="str">
        <f>IF(OR(HLOOKUP(Q$2+$A5127,Sheet2!CC:NO,$B5127,0),HLOOKUP(Q$2+$A5127,Sheet2!CC:NO,$B5127,0)&lt;&gt;""),HLOOKUP(Q$2+$A5127,Sheet2!CC:NO,$B5127,0),"")</f>
        <v/>
      </c>
    </row>
    <row r="5128" spans="1:17" x14ac:dyDescent="0.25">
      <c r="A5128" s="64">
        <f t="shared" si="643"/>
        <v>24</v>
      </c>
      <c r="B5128" s="64">
        <f t="shared" si="644"/>
        <v>517</v>
      </c>
      <c r="C5128" s="64">
        <f t="shared" si="645"/>
        <v>5</v>
      </c>
      <c r="D5128" s="64">
        <f t="shared" si="646"/>
        <v>513</v>
      </c>
      <c r="E5128" s="64">
        <f t="shared" si="647"/>
        <v>2561</v>
      </c>
      <c r="F5128" s="64" t="str">
        <f t="shared" si="640"/>
        <v/>
      </c>
      <c r="G5128" s="64" t="str">
        <f t="shared" si="641"/>
        <v/>
      </c>
      <c r="H5128" s="64" t="str">
        <f t="shared" si="642"/>
        <v/>
      </c>
      <c r="I5128" s="80" t="str">
        <f>IFERROR(VLOOKUP(D5128,Sheet2!A:B,2,0),"")</f>
        <v/>
      </c>
      <c r="J5128" s="64" t="str">
        <f>IFERROR(IF(I5128&lt;&gt;"",VLOOKUP(I5128,Sheet2!B:C,2,0),""),"")</f>
        <v/>
      </c>
      <c r="K5128" s="64" t="str">
        <f>IFERROR( IF(I5128&lt;&gt;"", HLOOKUP(L$2+$A5128,Sheet2!BX:NK,2,0),""),"")</f>
        <v/>
      </c>
      <c r="L5128" t="str">
        <f>IF(OR(HLOOKUP(L$2+$A5128,Sheet2!BX:NK,$B5128,0),HLOOKUP(L$2+$A5128,Sheet2!BX:NK,$B5128,0)&lt;&gt;""),HLOOKUP(L$2+$A5128,Sheet2!BX:NK,$B5128,0),"")</f>
        <v/>
      </c>
      <c r="M5128" t="str">
        <f>IF(OR(HLOOKUP(M$2+$A5128,Sheet2!BY:NL,$B5128,0),HLOOKUP(M$2+$A5128,Sheet2!BY:NL,$B5128,0)&lt;&gt;""),HLOOKUP(M$2+$A5128,Sheet2!BY:NL,$B5128,0),"")</f>
        <v/>
      </c>
      <c r="N5128" t="str">
        <f>IF(OR(HLOOKUP(N$2+$A5128,Sheet2!BZ:NM,$B5128,0),HLOOKUP(N$2+$A5128,Sheet2!BZ:NM,$B5128,0)&lt;&gt;""),HLOOKUP(N$2+$A5128,Sheet2!BZ:NM,$B5128,0),"")</f>
        <v/>
      </c>
      <c r="O5128" t="str">
        <f>IF(OR(HLOOKUP(O$2+$A5128,Sheet2!CA:NN,$B5128,0),HLOOKUP(O$2+$A5128,Sheet2!CA:NN,$B5128,0)&lt;&gt;""),HLOOKUP(O$2+$A5128,Sheet2!CA:NN,$B5128,0),"")</f>
        <v/>
      </c>
      <c r="P5128" t="str">
        <f>IF(OR(HLOOKUP(P$2+$A5128,Sheet2!CB:NO,$B5128,0),HLOOKUP(P$2+$A5128,Sheet2!CB:NO,$B5128,0)&lt;&gt;""),HLOOKUP(P$2+$A5128,Sheet2!CB:NO,$B5128,0),"")</f>
        <v/>
      </c>
      <c r="Q5128" t="str">
        <f>IF(OR(HLOOKUP(Q$2+$A5128,Sheet2!CC:NO,$B5128,0),HLOOKUP(Q$2+$A5128,Sheet2!CC:NO,$B5128,0)&lt;&gt;""),HLOOKUP(Q$2+$A5128,Sheet2!CC:NO,$B5128,0),"")</f>
        <v/>
      </c>
    </row>
    <row r="5129" spans="1:17" x14ac:dyDescent="0.25">
      <c r="A5129" s="64">
        <f t="shared" si="643"/>
        <v>30</v>
      </c>
      <c r="B5129" s="64">
        <f t="shared" si="644"/>
        <v>517</v>
      </c>
      <c r="C5129" s="64">
        <f t="shared" si="645"/>
        <v>6</v>
      </c>
      <c r="D5129" s="64">
        <f t="shared" si="646"/>
        <v>513</v>
      </c>
      <c r="E5129" s="64">
        <f t="shared" si="647"/>
        <v>2561</v>
      </c>
      <c r="F5129" s="64" t="str">
        <f t="shared" si="640"/>
        <v/>
      </c>
      <c r="G5129" s="64" t="str">
        <f t="shared" si="641"/>
        <v/>
      </c>
      <c r="H5129" s="64" t="str">
        <f t="shared" si="642"/>
        <v/>
      </c>
      <c r="I5129" s="80" t="str">
        <f>IFERROR(VLOOKUP(D5129,Sheet2!A:B,2,0),"")</f>
        <v/>
      </c>
      <c r="J5129" s="64" t="str">
        <f>IFERROR(IF(I5129&lt;&gt;"",VLOOKUP(I5129,Sheet2!B:C,2,0),""),"")</f>
        <v/>
      </c>
      <c r="K5129" s="64" t="str">
        <f>IFERROR( IF(I5129&lt;&gt;"", HLOOKUP(L$2+$A5129,Sheet2!BX:NK,2,0),""),"")</f>
        <v/>
      </c>
      <c r="L5129" t="str">
        <f>IF(OR(HLOOKUP(L$2+$A5129,Sheet2!BX:NK,$B5129,0),HLOOKUP(L$2+$A5129,Sheet2!BX:NK,$B5129,0)&lt;&gt;""),HLOOKUP(L$2+$A5129,Sheet2!BX:NK,$B5129,0),"")</f>
        <v/>
      </c>
      <c r="M5129" t="str">
        <f>IF(OR(HLOOKUP(M$2+$A5129,Sheet2!BY:NL,$B5129,0),HLOOKUP(M$2+$A5129,Sheet2!BY:NL,$B5129,0)&lt;&gt;""),HLOOKUP(M$2+$A5129,Sheet2!BY:NL,$B5129,0),"")</f>
        <v/>
      </c>
      <c r="N5129" t="str">
        <f>IF(OR(HLOOKUP(N$2+$A5129,Sheet2!BZ:NM,$B5129,0),HLOOKUP(N$2+$A5129,Sheet2!BZ:NM,$B5129,0)&lt;&gt;""),HLOOKUP(N$2+$A5129,Sheet2!BZ:NM,$B5129,0),"")</f>
        <v/>
      </c>
      <c r="O5129" t="str">
        <f>IF(OR(HLOOKUP(O$2+$A5129,Sheet2!CA:NN,$B5129,0),HLOOKUP(O$2+$A5129,Sheet2!CA:NN,$B5129,0)&lt;&gt;""),HLOOKUP(O$2+$A5129,Sheet2!CA:NN,$B5129,0),"")</f>
        <v/>
      </c>
      <c r="P5129" t="str">
        <f>IF(OR(HLOOKUP(P$2+$A5129,Sheet2!CB:NO,$B5129,0),HLOOKUP(P$2+$A5129,Sheet2!CB:NO,$B5129,0)&lt;&gt;""),HLOOKUP(P$2+$A5129,Sheet2!CB:NO,$B5129,0),"")</f>
        <v/>
      </c>
      <c r="Q5129" t="str">
        <f>IF(OR(HLOOKUP(Q$2+$A5129,Sheet2!CC:NO,$B5129,0),HLOOKUP(Q$2+$A5129,Sheet2!CC:NO,$B5129,0)&lt;&gt;""),HLOOKUP(Q$2+$A5129,Sheet2!CC:NO,$B5129,0),"")</f>
        <v/>
      </c>
    </row>
    <row r="5130" spans="1:17" x14ac:dyDescent="0.25">
      <c r="A5130" s="64">
        <f t="shared" si="643"/>
        <v>36</v>
      </c>
      <c r="B5130" s="64">
        <f t="shared" si="644"/>
        <v>517</v>
      </c>
      <c r="C5130" s="64">
        <f t="shared" si="645"/>
        <v>7</v>
      </c>
      <c r="D5130" s="64">
        <f t="shared" si="646"/>
        <v>513</v>
      </c>
      <c r="E5130" s="64">
        <f t="shared" si="647"/>
        <v>2561</v>
      </c>
      <c r="F5130" s="64" t="str">
        <f t="shared" si="640"/>
        <v/>
      </c>
      <c r="G5130" s="64" t="str">
        <f t="shared" si="641"/>
        <v/>
      </c>
      <c r="H5130" s="64" t="str">
        <f t="shared" si="642"/>
        <v/>
      </c>
      <c r="I5130" s="80" t="str">
        <f>IFERROR(VLOOKUP(D5130,Sheet2!A:B,2,0),"")</f>
        <v/>
      </c>
      <c r="J5130" s="64" t="str">
        <f>IFERROR(IF(I5130&lt;&gt;"",VLOOKUP(I5130,Sheet2!B:C,2,0),""),"")</f>
        <v/>
      </c>
      <c r="K5130" s="64" t="str">
        <f>IFERROR( IF(I5130&lt;&gt;"", HLOOKUP(L$2+$A5130,Sheet2!BX:NK,2,0),""),"")</f>
        <v/>
      </c>
      <c r="L5130" t="str">
        <f>IF(OR(HLOOKUP(L$2+$A5130,Sheet2!BX:NK,$B5130,0),HLOOKUP(L$2+$A5130,Sheet2!BX:NK,$B5130,0)&lt;&gt;""),HLOOKUP(L$2+$A5130,Sheet2!BX:NK,$B5130,0),"")</f>
        <v/>
      </c>
      <c r="M5130" t="str">
        <f>IF(OR(HLOOKUP(M$2+$A5130,Sheet2!BY:NL,$B5130,0),HLOOKUP(M$2+$A5130,Sheet2!BY:NL,$B5130,0)&lt;&gt;""),HLOOKUP(M$2+$A5130,Sheet2!BY:NL,$B5130,0),"")</f>
        <v/>
      </c>
      <c r="N5130" t="str">
        <f>IF(OR(HLOOKUP(N$2+$A5130,Sheet2!BZ:NM,$B5130,0),HLOOKUP(N$2+$A5130,Sheet2!BZ:NM,$B5130,0)&lt;&gt;""),HLOOKUP(N$2+$A5130,Sheet2!BZ:NM,$B5130,0),"")</f>
        <v/>
      </c>
      <c r="O5130" t="str">
        <f>IF(OR(HLOOKUP(O$2+$A5130,Sheet2!CA:NN,$B5130,0),HLOOKUP(O$2+$A5130,Sheet2!CA:NN,$B5130,0)&lt;&gt;""),HLOOKUP(O$2+$A5130,Sheet2!CA:NN,$B5130,0),"")</f>
        <v/>
      </c>
      <c r="P5130" t="str">
        <f>IF(OR(HLOOKUP(P$2+$A5130,Sheet2!CB:NO,$B5130,0),HLOOKUP(P$2+$A5130,Sheet2!CB:NO,$B5130,0)&lt;&gt;""),HLOOKUP(P$2+$A5130,Sheet2!CB:NO,$B5130,0),"")</f>
        <v/>
      </c>
      <c r="Q5130" t="str">
        <f>IF(OR(HLOOKUP(Q$2+$A5130,Sheet2!CC:NO,$B5130,0),HLOOKUP(Q$2+$A5130,Sheet2!CC:NO,$B5130,0)&lt;&gt;""),HLOOKUP(Q$2+$A5130,Sheet2!CC:NO,$B5130,0),"")</f>
        <v/>
      </c>
    </row>
    <row r="5131" spans="1:17" x14ac:dyDescent="0.25">
      <c r="A5131" s="64">
        <f t="shared" si="643"/>
        <v>42</v>
      </c>
      <c r="B5131" s="64">
        <f t="shared" si="644"/>
        <v>517</v>
      </c>
      <c r="C5131" s="64">
        <f t="shared" si="645"/>
        <v>8</v>
      </c>
      <c r="D5131" s="64">
        <f t="shared" si="646"/>
        <v>513</v>
      </c>
      <c r="E5131" s="64">
        <f t="shared" si="647"/>
        <v>2561</v>
      </c>
      <c r="F5131" s="64" t="str">
        <f t="shared" si="640"/>
        <v/>
      </c>
      <c r="G5131" s="64" t="str">
        <f t="shared" si="641"/>
        <v/>
      </c>
      <c r="H5131" s="64" t="str">
        <f t="shared" si="642"/>
        <v/>
      </c>
      <c r="I5131" s="80" t="str">
        <f>IFERROR(VLOOKUP(D5131,Sheet2!A:B,2,0),"")</f>
        <v/>
      </c>
      <c r="J5131" s="64" t="str">
        <f>IFERROR(IF(I5131&lt;&gt;"",VLOOKUP(I5131,Sheet2!B:C,2,0),""),"")</f>
        <v/>
      </c>
      <c r="K5131" s="64" t="str">
        <f>IFERROR( IF(I5131&lt;&gt;"", HLOOKUP(L$2+$A5131,Sheet2!BX:NK,2,0),""),"")</f>
        <v/>
      </c>
      <c r="L5131" t="str">
        <f>IF(OR(HLOOKUP(L$2+$A5131,Sheet2!BX:NK,$B5131,0),HLOOKUP(L$2+$A5131,Sheet2!BX:NK,$B5131,0)&lt;&gt;""),HLOOKUP(L$2+$A5131,Sheet2!BX:NK,$B5131,0),"")</f>
        <v/>
      </c>
      <c r="M5131" t="str">
        <f>IF(OR(HLOOKUP(M$2+$A5131,Sheet2!BY:NL,$B5131,0),HLOOKUP(M$2+$A5131,Sheet2!BY:NL,$B5131,0)&lt;&gt;""),HLOOKUP(M$2+$A5131,Sheet2!BY:NL,$B5131,0),"")</f>
        <v/>
      </c>
      <c r="N5131" t="str">
        <f>IF(OR(HLOOKUP(N$2+$A5131,Sheet2!BZ:NM,$B5131,0),HLOOKUP(N$2+$A5131,Sheet2!BZ:NM,$B5131,0)&lt;&gt;""),HLOOKUP(N$2+$A5131,Sheet2!BZ:NM,$B5131,0),"")</f>
        <v/>
      </c>
      <c r="O5131" t="str">
        <f>IF(OR(HLOOKUP(O$2+$A5131,Sheet2!CA:NN,$B5131,0),HLOOKUP(O$2+$A5131,Sheet2!CA:NN,$B5131,0)&lt;&gt;""),HLOOKUP(O$2+$A5131,Sheet2!CA:NN,$B5131,0),"")</f>
        <v/>
      </c>
      <c r="P5131" t="str">
        <f>IF(OR(HLOOKUP(P$2+$A5131,Sheet2!CB:NO,$B5131,0),HLOOKUP(P$2+$A5131,Sheet2!CB:NO,$B5131,0)&lt;&gt;""),HLOOKUP(P$2+$A5131,Sheet2!CB:NO,$B5131,0),"")</f>
        <v/>
      </c>
      <c r="Q5131" t="str">
        <f>IF(OR(HLOOKUP(Q$2+$A5131,Sheet2!CC:NO,$B5131,0),HLOOKUP(Q$2+$A5131,Sheet2!CC:NO,$B5131,0)&lt;&gt;""),HLOOKUP(Q$2+$A5131,Sheet2!CC:NO,$B5131,0),"")</f>
        <v/>
      </c>
    </row>
    <row r="5132" spans="1:17" x14ac:dyDescent="0.25">
      <c r="A5132" s="64">
        <f t="shared" si="643"/>
        <v>48</v>
      </c>
      <c r="B5132" s="64">
        <f t="shared" si="644"/>
        <v>517</v>
      </c>
      <c r="C5132" s="64">
        <f t="shared" si="645"/>
        <v>9</v>
      </c>
      <c r="D5132" s="64">
        <f t="shared" si="646"/>
        <v>513</v>
      </c>
      <c r="E5132" s="64">
        <f t="shared" si="647"/>
        <v>2561</v>
      </c>
      <c r="F5132" s="64" t="str">
        <f t="shared" si="640"/>
        <v/>
      </c>
      <c r="G5132" s="64" t="str">
        <f t="shared" si="641"/>
        <v/>
      </c>
      <c r="H5132" s="64" t="str">
        <f t="shared" si="642"/>
        <v/>
      </c>
      <c r="I5132" s="80" t="str">
        <f>IFERROR(VLOOKUP(D5132,Sheet2!A:B,2,0),"")</f>
        <v/>
      </c>
      <c r="J5132" s="64" t="str">
        <f>IFERROR(IF(I5132&lt;&gt;"",VLOOKUP(I5132,Sheet2!B:C,2,0),""),"")</f>
        <v/>
      </c>
      <c r="K5132" s="64" t="str">
        <f>IFERROR( IF(I5132&lt;&gt;"", HLOOKUP(L$2+$A5132,Sheet2!BX:NK,2,0),""),"")</f>
        <v/>
      </c>
      <c r="L5132" t="str">
        <f>IF(OR(HLOOKUP(L$2+$A5132,Sheet2!BX:NK,$B5132,0),HLOOKUP(L$2+$A5132,Sheet2!BX:NK,$B5132,0)&lt;&gt;""),HLOOKUP(L$2+$A5132,Sheet2!BX:NK,$B5132,0),"")</f>
        <v/>
      </c>
      <c r="M5132" t="str">
        <f>IF(OR(HLOOKUP(M$2+$A5132,Sheet2!BY:NL,$B5132,0),HLOOKUP(M$2+$A5132,Sheet2!BY:NL,$B5132,0)&lt;&gt;""),HLOOKUP(M$2+$A5132,Sheet2!BY:NL,$B5132,0),"")</f>
        <v/>
      </c>
      <c r="N5132" t="str">
        <f>IF(OR(HLOOKUP(N$2+$A5132,Sheet2!BZ:NM,$B5132,0),HLOOKUP(N$2+$A5132,Sheet2!BZ:NM,$B5132,0)&lt;&gt;""),HLOOKUP(N$2+$A5132,Sheet2!BZ:NM,$B5132,0),"")</f>
        <v/>
      </c>
      <c r="O5132" t="str">
        <f>IF(OR(HLOOKUP(O$2+$A5132,Sheet2!CA:NN,$B5132,0),HLOOKUP(O$2+$A5132,Sheet2!CA:NN,$B5132,0)&lt;&gt;""),HLOOKUP(O$2+$A5132,Sheet2!CA:NN,$B5132,0),"")</f>
        <v/>
      </c>
      <c r="P5132" t="str">
        <f>IF(OR(HLOOKUP(P$2+$A5132,Sheet2!CB:NO,$B5132,0),HLOOKUP(P$2+$A5132,Sheet2!CB:NO,$B5132,0)&lt;&gt;""),HLOOKUP(P$2+$A5132,Sheet2!CB:NO,$B5132,0),"")</f>
        <v/>
      </c>
      <c r="Q5132" t="str">
        <f>IF(OR(HLOOKUP(Q$2+$A5132,Sheet2!CC:NO,$B5132,0),HLOOKUP(Q$2+$A5132,Sheet2!CC:NO,$B5132,0)&lt;&gt;""),HLOOKUP(Q$2+$A5132,Sheet2!CC:NO,$B5132,0),"")</f>
        <v/>
      </c>
    </row>
    <row r="5133" spans="1:17" x14ac:dyDescent="0.25">
      <c r="A5133" s="64">
        <f t="shared" si="643"/>
        <v>54</v>
      </c>
      <c r="B5133" s="64">
        <f t="shared" si="644"/>
        <v>517</v>
      </c>
      <c r="C5133" s="64">
        <f t="shared" si="645"/>
        <v>10</v>
      </c>
      <c r="D5133" s="64">
        <f t="shared" si="646"/>
        <v>513</v>
      </c>
      <c r="E5133" s="64">
        <f t="shared" si="647"/>
        <v>2561</v>
      </c>
      <c r="F5133" s="64" t="str">
        <f t="shared" si="640"/>
        <v/>
      </c>
      <c r="G5133" s="64" t="str">
        <f t="shared" si="641"/>
        <v/>
      </c>
      <c r="H5133" s="64" t="str">
        <f t="shared" si="642"/>
        <v/>
      </c>
      <c r="I5133" s="80" t="str">
        <f>IFERROR(VLOOKUP(D5133,Sheet2!A:B,2,0),"")</f>
        <v/>
      </c>
      <c r="J5133" s="64" t="str">
        <f>IFERROR(IF(I5133&lt;&gt;"",VLOOKUP(I5133,Sheet2!B:C,2,0),""),"")</f>
        <v/>
      </c>
      <c r="K5133" s="64" t="str">
        <f>IFERROR( IF(I5133&lt;&gt;"", HLOOKUP(L$2+$A5133,Sheet2!BX:NK,2,0),""),"")</f>
        <v/>
      </c>
      <c r="L5133" t="str">
        <f>IF(OR(HLOOKUP(L$2+$A5133,Sheet2!BX:NK,$B5133,0),HLOOKUP(L$2+$A5133,Sheet2!BX:NK,$B5133,0)&lt;&gt;""),HLOOKUP(L$2+$A5133,Sheet2!BX:NK,$B5133,0),"")</f>
        <v/>
      </c>
      <c r="M5133" t="str">
        <f>IF(OR(HLOOKUP(M$2+$A5133,Sheet2!BY:NL,$B5133,0),HLOOKUP(M$2+$A5133,Sheet2!BY:NL,$B5133,0)&lt;&gt;""),HLOOKUP(M$2+$A5133,Sheet2!BY:NL,$B5133,0),"")</f>
        <v/>
      </c>
      <c r="N5133" t="str">
        <f>IF(OR(HLOOKUP(N$2+$A5133,Sheet2!BZ:NM,$B5133,0),HLOOKUP(N$2+$A5133,Sheet2!BZ:NM,$B5133,0)&lt;&gt;""),HLOOKUP(N$2+$A5133,Sheet2!BZ:NM,$B5133,0),"")</f>
        <v/>
      </c>
      <c r="O5133" t="str">
        <f>IF(OR(HLOOKUP(O$2+$A5133,Sheet2!CA:NN,$B5133,0),HLOOKUP(O$2+$A5133,Sheet2!CA:NN,$B5133,0)&lt;&gt;""),HLOOKUP(O$2+$A5133,Sheet2!CA:NN,$B5133,0),"")</f>
        <v/>
      </c>
      <c r="P5133" t="str">
        <f>IF(OR(HLOOKUP(P$2+$A5133,Sheet2!CB:NO,$B5133,0),HLOOKUP(P$2+$A5133,Sheet2!CB:NO,$B5133,0)&lt;&gt;""),HLOOKUP(P$2+$A5133,Sheet2!CB:NO,$B5133,0),"")</f>
        <v/>
      </c>
      <c r="Q5133" t="str">
        <f>IF(OR(HLOOKUP(Q$2+$A5133,Sheet2!CC:NO,$B5133,0),HLOOKUP(Q$2+$A5133,Sheet2!CC:NO,$B5133,0)&lt;&gt;""),HLOOKUP(Q$2+$A5133,Sheet2!CC:NO,$B5133,0),"")</f>
        <v/>
      </c>
    </row>
    <row r="5134" spans="1:17" x14ac:dyDescent="0.25">
      <c r="A5134" s="64">
        <f t="shared" si="643"/>
        <v>0</v>
      </c>
      <c r="B5134" s="64">
        <f t="shared" si="644"/>
        <v>518</v>
      </c>
      <c r="C5134" s="64">
        <f t="shared" si="645"/>
        <v>1</v>
      </c>
      <c r="D5134" s="64">
        <f t="shared" si="646"/>
        <v>514</v>
      </c>
      <c r="E5134" s="64">
        <f t="shared" si="647"/>
        <v>2566</v>
      </c>
      <c r="F5134" s="64" t="str">
        <f t="shared" si="640"/>
        <v/>
      </c>
      <c r="G5134" s="64" t="str">
        <f t="shared" si="641"/>
        <v/>
      </c>
      <c r="H5134" s="64" t="str">
        <f t="shared" si="642"/>
        <v/>
      </c>
      <c r="I5134" s="80" t="str">
        <f>IFERROR(VLOOKUP(D5134,Sheet2!A:B,2,0),"")</f>
        <v/>
      </c>
      <c r="J5134" s="64" t="str">
        <f>IFERROR(IF(I5134&lt;&gt;"",VLOOKUP(I5134,Sheet2!B:C,2,0),""),"")</f>
        <v/>
      </c>
      <c r="K5134" s="64" t="str">
        <f>IFERROR( IF(I5134&lt;&gt;"", HLOOKUP(L$2+$A5134,Sheet2!BX:NK,2,0),""),"")</f>
        <v/>
      </c>
      <c r="L5134" t="str">
        <f>IF(OR(HLOOKUP(L$2+$A5134,Sheet2!BX:NK,$B5134,0),HLOOKUP(L$2+$A5134,Sheet2!BX:NK,$B5134,0)&lt;&gt;""),HLOOKUP(L$2+$A5134,Sheet2!BX:NK,$B5134,0),"")</f>
        <v/>
      </c>
      <c r="M5134" t="str">
        <f>IF(OR(HLOOKUP(M$2+$A5134,Sheet2!BY:NL,$B5134,0),HLOOKUP(M$2+$A5134,Sheet2!BY:NL,$B5134,0)&lt;&gt;""),HLOOKUP(M$2+$A5134,Sheet2!BY:NL,$B5134,0),"")</f>
        <v/>
      </c>
      <c r="N5134" t="str">
        <f>IF(OR(HLOOKUP(N$2+$A5134,Sheet2!BZ:NM,$B5134,0),HLOOKUP(N$2+$A5134,Sheet2!BZ:NM,$B5134,0)&lt;&gt;""),HLOOKUP(N$2+$A5134,Sheet2!BZ:NM,$B5134,0),"")</f>
        <v/>
      </c>
      <c r="O5134" t="str">
        <f>IF(OR(HLOOKUP(O$2+$A5134,Sheet2!CA:NN,$B5134,0),HLOOKUP(O$2+$A5134,Sheet2!CA:NN,$B5134,0)&lt;&gt;""),HLOOKUP(O$2+$A5134,Sheet2!CA:NN,$B5134,0),"")</f>
        <v/>
      </c>
      <c r="P5134" t="str">
        <f>IF(OR(HLOOKUP(P$2+$A5134,Sheet2!CB:NO,$B5134,0),HLOOKUP(P$2+$A5134,Sheet2!CB:NO,$B5134,0)&lt;&gt;""),HLOOKUP(P$2+$A5134,Sheet2!CB:NO,$B5134,0),"")</f>
        <v/>
      </c>
      <c r="Q5134" t="str">
        <f>IF(OR(HLOOKUP(Q$2+$A5134,Sheet2!CC:NO,$B5134,0),HLOOKUP(Q$2+$A5134,Sheet2!CC:NO,$B5134,0)&lt;&gt;""),HLOOKUP(Q$2+$A5134,Sheet2!CC:NO,$B5134,0),"")</f>
        <v/>
      </c>
    </row>
    <row r="5135" spans="1:17" x14ac:dyDescent="0.25">
      <c r="A5135" s="64">
        <f t="shared" si="643"/>
        <v>6</v>
      </c>
      <c r="B5135" s="64">
        <f t="shared" si="644"/>
        <v>518</v>
      </c>
      <c r="C5135" s="64">
        <f t="shared" si="645"/>
        <v>2</v>
      </c>
      <c r="D5135" s="64">
        <f t="shared" si="646"/>
        <v>514</v>
      </c>
      <c r="E5135" s="64">
        <f t="shared" si="647"/>
        <v>2566</v>
      </c>
      <c r="F5135" s="64" t="str">
        <f t="shared" si="640"/>
        <v/>
      </c>
      <c r="G5135" s="64" t="str">
        <f t="shared" si="641"/>
        <v/>
      </c>
      <c r="H5135" s="64" t="str">
        <f t="shared" si="642"/>
        <v/>
      </c>
      <c r="I5135" s="80" t="str">
        <f>IFERROR(VLOOKUP(D5135,Sheet2!A:B,2,0),"")</f>
        <v/>
      </c>
      <c r="J5135" s="64" t="str">
        <f>IFERROR(IF(I5135&lt;&gt;"",VLOOKUP(I5135,Sheet2!B:C,2,0),""),"")</f>
        <v/>
      </c>
      <c r="K5135" s="64" t="str">
        <f>IFERROR( IF(I5135&lt;&gt;"", HLOOKUP(L$2+$A5135,Sheet2!BX:NK,2,0),""),"")</f>
        <v/>
      </c>
      <c r="L5135" t="str">
        <f>IF(OR(HLOOKUP(L$2+$A5135,Sheet2!BX:NK,$B5135,0),HLOOKUP(L$2+$A5135,Sheet2!BX:NK,$B5135,0)&lt;&gt;""),HLOOKUP(L$2+$A5135,Sheet2!BX:NK,$B5135,0),"")</f>
        <v/>
      </c>
      <c r="M5135" t="str">
        <f>IF(OR(HLOOKUP(M$2+$A5135,Sheet2!BY:NL,$B5135,0),HLOOKUP(M$2+$A5135,Sheet2!BY:NL,$B5135,0)&lt;&gt;""),HLOOKUP(M$2+$A5135,Sheet2!BY:NL,$B5135,0),"")</f>
        <v/>
      </c>
      <c r="N5135" t="str">
        <f>IF(OR(HLOOKUP(N$2+$A5135,Sheet2!BZ:NM,$B5135,0),HLOOKUP(N$2+$A5135,Sheet2!BZ:NM,$B5135,0)&lt;&gt;""),HLOOKUP(N$2+$A5135,Sheet2!BZ:NM,$B5135,0),"")</f>
        <v/>
      </c>
      <c r="O5135" t="str">
        <f>IF(OR(HLOOKUP(O$2+$A5135,Sheet2!CA:NN,$B5135,0),HLOOKUP(O$2+$A5135,Sheet2!CA:NN,$B5135,0)&lt;&gt;""),HLOOKUP(O$2+$A5135,Sheet2!CA:NN,$B5135,0),"")</f>
        <v/>
      </c>
      <c r="P5135" t="str">
        <f>IF(OR(HLOOKUP(P$2+$A5135,Sheet2!CB:NO,$B5135,0),HLOOKUP(P$2+$A5135,Sheet2!CB:NO,$B5135,0)&lt;&gt;""),HLOOKUP(P$2+$A5135,Sheet2!CB:NO,$B5135,0),"")</f>
        <v/>
      </c>
      <c r="Q5135" t="str">
        <f>IF(OR(HLOOKUP(Q$2+$A5135,Sheet2!CC:NO,$B5135,0),HLOOKUP(Q$2+$A5135,Sheet2!CC:NO,$B5135,0)&lt;&gt;""),HLOOKUP(Q$2+$A5135,Sheet2!CC:NO,$B5135,0),"")</f>
        <v/>
      </c>
    </row>
    <row r="5136" spans="1:17" x14ac:dyDescent="0.25">
      <c r="A5136" s="64">
        <f t="shared" si="643"/>
        <v>12</v>
      </c>
      <c r="B5136" s="64">
        <f t="shared" si="644"/>
        <v>518</v>
      </c>
      <c r="C5136" s="64">
        <f t="shared" si="645"/>
        <v>3</v>
      </c>
      <c r="D5136" s="64">
        <f t="shared" si="646"/>
        <v>514</v>
      </c>
      <c r="E5136" s="64">
        <f t="shared" si="647"/>
        <v>2566</v>
      </c>
      <c r="F5136" s="64" t="str">
        <f t="shared" si="640"/>
        <v/>
      </c>
      <c r="G5136" s="64" t="str">
        <f t="shared" si="641"/>
        <v/>
      </c>
      <c r="H5136" s="64" t="str">
        <f t="shared" si="642"/>
        <v/>
      </c>
      <c r="I5136" s="80" t="str">
        <f>IFERROR(VLOOKUP(D5136,Sheet2!A:B,2,0),"")</f>
        <v/>
      </c>
      <c r="J5136" s="64" t="str">
        <f>IFERROR(IF(I5136&lt;&gt;"",VLOOKUP(I5136,Sheet2!B:C,2,0),""),"")</f>
        <v/>
      </c>
      <c r="K5136" s="64" t="str">
        <f>IFERROR( IF(I5136&lt;&gt;"", HLOOKUP(L$2+$A5136,Sheet2!BX:NK,2,0),""),"")</f>
        <v/>
      </c>
      <c r="L5136" t="str">
        <f>IF(OR(HLOOKUP(L$2+$A5136,Sheet2!BX:NK,$B5136,0),HLOOKUP(L$2+$A5136,Sheet2!BX:NK,$B5136,0)&lt;&gt;""),HLOOKUP(L$2+$A5136,Sheet2!BX:NK,$B5136,0),"")</f>
        <v/>
      </c>
      <c r="M5136" t="str">
        <f>IF(OR(HLOOKUP(M$2+$A5136,Sheet2!BY:NL,$B5136,0),HLOOKUP(M$2+$A5136,Sheet2!BY:NL,$B5136,0)&lt;&gt;""),HLOOKUP(M$2+$A5136,Sheet2!BY:NL,$B5136,0),"")</f>
        <v/>
      </c>
      <c r="N5136" t="str">
        <f>IF(OR(HLOOKUP(N$2+$A5136,Sheet2!BZ:NM,$B5136,0),HLOOKUP(N$2+$A5136,Sheet2!BZ:NM,$B5136,0)&lt;&gt;""),HLOOKUP(N$2+$A5136,Sheet2!BZ:NM,$B5136,0),"")</f>
        <v/>
      </c>
      <c r="O5136" t="str">
        <f>IF(OR(HLOOKUP(O$2+$A5136,Sheet2!CA:NN,$B5136,0),HLOOKUP(O$2+$A5136,Sheet2!CA:NN,$B5136,0)&lt;&gt;""),HLOOKUP(O$2+$A5136,Sheet2!CA:NN,$B5136,0),"")</f>
        <v/>
      </c>
      <c r="P5136" t="str">
        <f>IF(OR(HLOOKUP(P$2+$A5136,Sheet2!CB:NO,$B5136,0),HLOOKUP(P$2+$A5136,Sheet2!CB:NO,$B5136,0)&lt;&gt;""),HLOOKUP(P$2+$A5136,Sheet2!CB:NO,$B5136,0),"")</f>
        <v/>
      </c>
      <c r="Q5136" t="str">
        <f>IF(OR(HLOOKUP(Q$2+$A5136,Sheet2!CC:NO,$B5136,0),HLOOKUP(Q$2+$A5136,Sheet2!CC:NO,$B5136,0)&lt;&gt;""),HLOOKUP(Q$2+$A5136,Sheet2!CC:NO,$B5136,0),"")</f>
        <v/>
      </c>
    </row>
    <row r="5137" spans="1:17" x14ac:dyDescent="0.25">
      <c r="A5137" s="64">
        <f t="shared" si="643"/>
        <v>18</v>
      </c>
      <c r="B5137" s="64">
        <f t="shared" si="644"/>
        <v>518</v>
      </c>
      <c r="C5137" s="64">
        <f t="shared" si="645"/>
        <v>4</v>
      </c>
      <c r="D5137" s="64">
        <f t="shared" si="646"/>
        <v>514</v>
      </c>
      <c r="E5137" s="64">
        <f t="shared" si="647"/>
        <v>2566</v>
      </c>
      <c r="F5137" s="64" t="str">
        <f t="shared" si="640"/>
        <v/>
      </c>
      <c r="G5137" s="64" t="str">
        <f t="shared" si="641"/>
        <v/>
      </c>
      <c r="H5137" s="64" t="str">
        <f t="shared" si="642"/>
        <v/>
      </c>
      <c r="I5137" s="80" t="str">
        <f>IFERROR(VLOOKUP(D5137,Sheet2!A:B,2,0),"")</f>
        <v/>
      </c>
      <c r="J5137" s="64" t="str">
        <f>IFERROR(IF(I5137&lt;&gt;"",VLOOKUP(I5137,Sheet2!B:C,2,0),""),"")</f>
        <v/>
      </c>
      <c r="K5137" s="64" t="str">
        <f>IFERROR( IF(I5137&lt;&gt;"", HLOOKUP(L$2+$A5137,Sheet2!BX:NK,2,0),""),"")</f>
        <v/>
      </c>
      <c r="L5137" t="str">
        <f>IF(OR(HLOOKUP(L$2+$A5137,Sheet2!BX:NK,$B5137,0),HLOOKUP(L$2+$A5137,Sheet2!BX:NK,$B5137,0)&lt;&gt;""),HLOOKUP(L$2+$A5137,Sheet2!BX:NK,$B5137,0),"")</f>
        <v/>
      </c>
      <c r="M5137" t="str">
        <f>IF(OR(HLOOKUP(M$2+$A5137,Sheet2!BY:NL,$B5137,0),HLOOKUP(M$2+$A5137,Sheet2!BY:NL,$B5137,0)&lt;&gt;""),HLOOKUP(M$2+$A5137,Sheet2!BY:NL,$B5137,0),"")</f>
        <v/>
      </c>
      <c r="N5137" t="str">
        <f>IF(OR(HLOOKUP(N$2+$A5137,Sheet2!BZ:NM,$B5137,0),HLOOKUP(N$2+$A5137,Sheet2!BZ:NM,$B5137,0)&lt;&gt;""),HLOOKUP(N$2+$A5137,Sheet2!BZ:NM,$B5137,0),"")</f>
        <v/>
      </c>
      <c r="O5137" t="str">
        <f>IF(OR(HLOOKUP(O$2+$A5137,Sheet2!CA:NN,$B5137,0),HLOOKUP(O$2+$A5137,Sheet2!CA:NN,$B5137,0)&lt;&gt;""),HLOOKUP(O$2+$A5137,Sheet2!CA:NN,$B5137,0),"")</f>
        <v/>
      </c>
      <c r="P5137" t="str">
        <f>IF(OR(HLOOKUP(P$2+$A5137,Sheet2!CB:NO,$B5137,0),HLOOKUP(P$2+$A5137,Sheet2!CB:NO,$B5137,0)&lt;&gt;""),HLOOKUP(P$2+$A5137,Sheet2!CB:NO,$B5137,0),"")</f>
        <v/>
      </c>
      <c r="Q5137" t="str">
        <f>IF(OR(HLOOKUP(Q$2+$A5137,Sheet2!CC:NO,$B5137,0),HLOOKUP(Q$2+$A5137,Sheet2!CC:NO,$B5137,0)&lt;&gt;""),HLOOKUP(Q$2+$A5137,Sheet2!CC:NO,$B5137,0),"")</f>
        <v/>
      </c>
    </row>
    <row r="5138" spans="1:17" x14ac:dyDescent="0.25">
      <c r="A5138" s="64">
        <f t="shared" si="643"/>
        <v>24</v>
      </c>
      <c r="B5138" s="64">
        <f t="shared" si="644"/>
        <v>518</v>
      </c>
      <c r="C5138" s="64">
        <f t="shared" si="645"/>
        <v>5</v>
      </c>
      <c r="D5138" s="64">
        <f t="shared" si="646"/>
        <v>514</v>
      </c>
      <c r="E5138" s="64">
        <f t="shared" si="647"/>
        <v>2566</v>
      </c>
      <c r="F5138" s="64" t="str">
        <f t="shared" si="640"/>
        <v/>
      </c>
      <c r="G5138" s="64" t="str">
        <f t="shared" si="641"/>
        <v/>
      </c>
      <c r="H5138" s="64" t="str">
        <f t="shared" si="642"/>
        <v/>
      </c>
      <c r="I5138" s="80" t="str">
        <f>IFERROR(VLOOKUP(D5138,Sheet2!A:B,2,0),"")</f>
        <v/>
      </c>
      <c r="J5138" s="64" t="str">
        <f>IFERROR(IF(I5138&lt;&gt;"",VLOOKUP(I5138,Sheet2!B:C,2,0),""),"")</f>
        <v/>
      </c>
      <c r="K5138" s="64" t="str">
        <f>IFERROR( IF(I5138&lt;&gt;"", HLOOKUP(L$2+$A5138,Sheet2!BX:NK,2,0),""),"")</f>
        <v/>
      </c>
      <c r="L5138" t="str">
        <f>IF(OR(HLOOKUP(L$2+$A5138,Sheet2!BX:NK,$B5138,0),HLOOKUP(L$2+$A5138,Sheet2!BX:NK,$B5138,0)&lt;&gt;""),HLOOKUP(L$2+$A5138,Sheet2!BX:NK,$B5138,0),"")</f>
        <v/>
      </c>
      <c r="M5138" t="str">
        <f>IF(OR(HLOOKUP(M$2+$A5138,Sheet2!BY:NL,$B5138,0),HLOOKUP(M$2+$A5138,Sheet2!BY:NL,$B5138,0)&lt;&gt;""),HLOOKUP(M$2+$A5138,Sheet2!BY:NL,$B5138,0),"")</f>
        <v/>
      </c>
      <c r="N5138" t="str">
        <f>IF(OR(HLOOKUP(N$2+$A5138,Sheet2!BZ:NM,$B5138,0),HLOOKUP(N$2+$A5138,Sheet2!BZ:NM,$B5138,0)&lt;&gt;""),HLOOKUP(N$2+$A5138,Sheet2!BZ:NM,$B5138,0),"")</f>
        <v/>
      </c>
      <c r="O5138" t="str">
        <f>IF(OR(HLOOKUP(O$2+$A5138,Sheet2!CA:NN,$B5138,0),HLOOKUP(O$2+$A5138,Sheet2!CA:NN,$B5138,0)&lt;&gt;""),HLOOKUP(O$2+$A5138,Sheet2!CA:NN,$B5138,0),"")</f>
        <v/>
      </c>
      <c r="P5138" t="str">
        <f>IF(OR(HLOOKUP(P$2+$A5138,Sheet2!CB:NO,$B5138,0),HLOOKUP(P$2+$A5138,Sheet2!CB:NO,$B5138,0)&lt;&gt;""),HLOOKUP(P$2+$A5138,Sheet2!CB:NO,$B5138,0),"")</f>
        <v/>
      </c>
      <c r="Q5138" t="str">
        <f>IF(OR(HLOOKUP(Q$2+$A5138,Sheet2!CC:NO,$B5138,0),HLOOKUP(Q$2+$A5138,Sheet2!CC:NO,$B5138,0)&lt;&gt;""),HLOOKUP(Q$2+$A5138,Sheet2!CC:NO,$B5138,0),"")</f>
        <v/>
      </c>
    </row>
    <row r="5139" spans="1:17" x14ac:dyDescent="0.25">
      <c r="A5139" s="64">
        <f t="shared" si="643"/>
        <v>30</v>
      </c>
      <c r="B5139" s="64">
        <f t="shared" si="644"/>
        <v>518</v>
      </c>
      <c r="C5139" s="64">
        <f t="shared" si="645"/>
        <v>6</v>
      </c>
      <c r="D5139" s="64">
        <f t="shared" si="646"/>
        <v>514</v>
      </c>
      <c r="E5139" s="64">
        <f t="shared" si="647"/>
        <v>2566</v>
      </c>
      <c r="F5139" s="64" t="str">
        <f t="shared" si="640"/>
        <v/>
      </c>
      <c r="G5139" s="64" t="str">
        <f t="shared" si="641"/>
        <v/>
      </c>
      <c r="H5139" s="64" t="str">
        <f t="shared" si="642"/>
        <v/>
      </c>
      <c r="I5139" s="80" t="str">
        <f>IFERROR(VLOOKUP(D5139,Sheet2!A:B,2,0),"")</f>
        <v/>
      </c>
      <c r="J5139" s="64" t="str">
        <f>IFERROR(IF(I5139&lt;&gt;"",VLOOKUP(I5139,Sheet2!B:C,2,0),""),"")</f>
        <v/>
      </c>
      <c r="K5139" s="64" t="str">
        <f>IFERROR( IF(I5139&lt;&gt;"", HLOOKUP(L$2+$A5139,Sheet2!BX:NK,2,0),""),"")</f>
        <v/>
      </c>
      <c r="L5139" t="str">
        <f>IF(OR(HLOOKUP(L$2+$A5139,Sheet2!BX:NK,$B5139,0),HLOOKUP(L$2+$A5139,Sheet2!BX:NK,$B5139,0)&lt;&gt;""),HLOOKUP(L$2+$A5139,Sheet2!BX:NK,$B5139,0),"")</f>
        <v/>
      </c>
      <c r="M5139" t="str">
        <f>IF(OR(HLOOKUP(M$2+$A5139,Sheet2!BY:NL,$B5139,0),HLOOKUP(M$2+$A5139,Sheet2!BY:NL,$B5139,0)&lt;&gt;""),HLOOKUP(M$2+$A5139,Sheet2!BY:NL,$B5139,0),"")</f>
        <v/>
      </c>
      <c r="N5139" t="str">
        <f>IF(OR(HLOOKUP(N$2+$A5139,Sheet2!BZ:NM,$B5139,0),HLOOKUP(N$2+$A5139,Sheet2!BZ:NM,$B5139,0)&lt;&gt;""),HLOOKUP(N$2+$A5139,Sheet2!BZ:NM,$B5139,0),"")</f>
        <v/>
      </c>
      <c r="O5139" t="str">
        <f>IF(OR(HLOOKUP(O$2+$A5139,Sheet2!CA:NN,$B5139,0),HLOOKUP(O$2+$A5139,Sheet2!CA:NN,$B5139,0)&lt;&gt;""),HLOOKUP(O$2+$A5139,Sheet2!CA:NN,$B5139,0),"")</f>
        <v/>
      </c>
      <c r="P5139" t="str">
        <f>IF(OR(HLOOKUP(P$2+$A5139,Sheet2!CB:NO,$B5139,0),HLOOKUP(P$2+$A5139,Sheet2!CB:NO,$B5139,0)&lt;&gt;""),HLOOKUP(P$2+$A5139,Sheet2!CB:NO,$B5139,0),"")</f>
        <v/>
      </c>
      <c r="Q5139" t="str">
        <f>IF(OR(HLOOKUP(Q$2+$A5139,Sheet2!CC:NO,$B5139,0),HLOOKUP(Q$2+$A5139,Sheet2!CC:NO,$B5139,0)&lt;&gt;""),HLOOKUP(Q$2+$A5139,Sheet2!CC:NO,$B5139,0),"")</f>
        <v/>
      </c>
    </row>
    <row r="5140" spans="1:17" x14ac:dyDescent="0.25">
      <c r="A5140" s="64">
        <f t="shared" si="643"/>
        <v>36</v>
      </c>
      <c r="B5140" s="64">
        <f t="shared" si="644"/>
        <v>518</v>
      </c>
      <c r="C5140" s="64">
        <f t="shared" si="645"/>
        <v>7</v>
      </c>
      <c r="D5140" s="64">
        <f t="shared" si="646"/>
        <v>514</v>
      </c>
      <c r="E5140" s="64">
        <f t="shared" si="647"/>
        <v>2566</v>
      </c>
      <c r="F5140" s="64" t="str">
        <f t="shared" si="640"/>
        <v/>
      </c>
      <c r="G5140" s="64" t="str">
        <f t="shared" si="641"/>
        <v/>
      </c>
      <c r="H5140" s="64" t="str">
        <f t="shared" si="642"/>
        <v/>
      </c>
      <c r="I5140" s="80" t="str">
        <f>IFERROR(VLOOKUP(D5140,Sheet2!A:B,2,0),"")</f>
        <v/>
      </c>
      <c r="J5140" s="64" t="str">
        <f>IFERROR(IF(I5140&lt;&gt;"",VLOOKUP(I5140,Sheet2!B:C,2,0),""),"")</f>
        <v/>
      </c>
      <c r="K5140" s="64" t="str">
        <f>IFERROR( IF(I5140&lt;&gt;"", HLOOKUP(L$2+$A5140,Sheet2!BX:NK,2,0),""),"")</f>
        <v/>
      </c>
      <c r="L5140" t="str">
        <f>IF(OR(HLOOKUP(L$2+$A5140,Sheet2!BX:NK,$B5140,0),HLOOKUP(L$2+$A5140,Sheet2!BX:NK,$B5140,0)&lt;&gt;""),HLOOKUP(L$2+$A5140,Sheet2!BX:NK,$B5140,0),"")</f>
        <v/>
      </c>
      <c r="M5140" t="str">
        <f>IF(OR(HLOOKUP(M$2+$A5140,Sheet2!BY:NL,$B5140,0),HLOOKUP(M$2+$A5140,Sheet2!BY:NL,$B5140,0)&lt;&gt;""),HLOOKUP(M$2+$A5140,Sheet2!BY:NL,$B5140,0),"")</f>
        <v/>
      </c>
      <c r="N5140" t="str">
        <f>IF(OR(HLOOKUP(N$2+$A5140,Sheet2!BZ:NM,$B5140,0),HLOOKUP(N$2+$A5140,Sheet2!BZ:NM,$B5140,0)&lt;&gt;""),HLOOKUP(N$2+$A5140,Sheet2!BZ:NM,$B5140,0),"")</f>
        <v/>
      </c>
      <c r="O5140" t="str">
        <f>IF(OR(HLOOKUP(O$2+$A5140,Sheet2!CA:NN,$B5140,0),HLOOKUP(O$2+$A5140,Sheet2!CA:NN,$B5140,0)&lt;&gt;""),HLOOKUP(O$2+$A5140,Sheet2!CA:NN,$B5140,0),"")</f>
        <v/>
      </c>
      <c r="P5140" t="str">
        <f>IF(OR(HLOOKUP(P$2+$A5140,Sheet2!CB:NO,$B5140,0),HLOOKUP(P$2+$A5140,Sheet2!CB:NO,$B5140,0)&lt;&gt;""),HLOOKUP(P$2+$A5140,Sheet2!CB:NO,$B5140,0),"")</f>
        <v/>
      </c>
      <c r="Q5140" t="str">
        <f>IF(OR(HLOOKUP(Q$2+$A5140,Sheet2!CC:NO,$B5140,0),HLOOKUP(Q$2+$A5140,Sheet2!CC:NO,$B5140,0)&lt;&gt;""),HLOOKUP(Q$2+$A5140,Sheet2!CC:NO,$B5140,0),"")</f>
        <v/>
      </c>
    </row>
    <row r="5141" spans="1:17" x14ac:dyDescent="0.25">
      <c r="A5141" s="64">
        <f t="shared" si="643"/>
        <v>42</v>
      </c>
      <c r="B5141" s="64">
        <f t="shared" si="644"/>
        <v>518</v>
      </c>
      <c r="C5141" s="64">
        <f t="shared" si="645"/>
        <v>8</v>
      </c>
      <c r="D5141" s="64">
        <f t="shared" si="646"/>
        <v>514</v>
      </c>
      <c r="E5141" s="64">
        <f t="shared" si="647"/>
        <v>2566</v>
      </c>
      <c r="F5141" s="64" t="str">
        <f t="shared" si="640"/>
        <v/>
      </c>
      <c r="G5141" s="64" t="str">
        <f t="shared" si="641"/>
        <v/>
      </c>
      <c r="H5141" s="64" t="str">
        <f t="shared" si="642"/>
        <v/>
      </c>
      <c r="I5141" s="80" t="str">
        <f>IFERROR(VLOOKUP(D5141,Sheet2!A:B,2,0),"")</f>
        <v/>
      </c>
      <c r="J5141" s="64" t="str">
        <f>IFERROR(IF(I5141&lt;&gt;"",VLOOKUP(I5141,Sheet2!B:C,2,0),""),"")</f>
        <v/>
      </c>
      <c r="K5141" s="64" t="str">
        <f>IFERROR( IF(I5141&lt;&gt;"", HLOOKUP(L$2+$A5141,Sheet2!BX:NK,2,0),""),"")</f>
        <v/>
      </c>
      <c r="L5141" t="str">
        <f>IF(OR(HLOOKUP(L$2+$A5141,Sheet2!BX:NK,$B5141,0),HLOOKUP(L$2+$A5141,Sheet2!BX:NK,$B5141,0)&lt;&gt;""),HLOOKUP(L$2+$A5141,Sheet2!BX:NK,$B5141,0),"")</f>
        <v/>
      </c>
      <c r="M5141" t="str">
        <f>IF(OR(HLOOKUP(M$2+$A5141,Sheet2!BY:NL,$B5141,0),HLOOKUP(M$2+$A5141,Sheet2!BY:NL,$B5141,0)&lt;&gt;""),HLOOKUP(M$2+$A5141,Sheet2!BY:NL,$B5141,0),"")</f>
        <v/>
      </c>
      <c r="N5141" t="str">
        <f>IF(OR(HLOOKUP(N$2+$A5141,Sheet2!BZ:NM,$B5141,0),HLOOKUP(N$2+$A5141,Sheet2!BZ:NM,$B5141,0)&lt;&gt;""),HLOOKUP(N$2+$A5141,Sheet2!BZ:NM,$B5141,0),"")</f>
        <v/>
      </c>
      <c r="O5141" t="str">
        <f>IF(OR(HLOOKUP(O$2+$A5141,Sheet2!CA:NN,$B5141,0),HLOOKUP(O$2+$A5141,Sheet2!CA:NN,$B5141,0)&lt;&gt;""),HLOOKUP(O$2+$A5141,Sheet2!CA:NN,$B5141,0),"")</f>
        <v/>
      </c>
      <c r="P5141" t="str">
        <f>IF(OR(HLOOKUP(P$2+$A5141,Sheet2!CB:NO,$B5141,0),HLOOKUP(P$2+$A5141,Sheet2!CB:NO,$B5141,0)&lt;&gt;""),HLOOKUP(P$2+$A5141,Sheet2!CB:NO,$B5141,0),"")</f>
        <v/>
      </c>
      <c r="Q5141" t="str">
        <f>IF(OR(HLOOKUP(Q$2+$A5141,Sheet2!CC:NO,$B5141,0),HLOOKUP(Q$2+$A5141,Sheet2!CC:NO,$B5141,0)&lt;&gt;""),HLOOKUP(Q$2+$A5141,Sheet2!CC:NO,$B5141,0),"")</f>
        <v/>
      </c>
    </row>
    <row r="5142" spans="1:17" x14ac:dyDescent="0.25">
      <c r="A5142" s="64">
        <f t="shared" si="643"/>
        <v>48</v>
      </c>
      <c r="B5142" s="64">
        <f t="shared" si="644"/>
        <v>518</v>
      </c>
      <c r="C5142" s="64">
        <f t="shared" si="645"/>
        <v>9</v>
      </c>
      <c r="D5142" s="64">
        <f t="shared" si="646"/>
        <v>514</v>
      </c>
      <c r="E5142" s="64">
        <f t="shared" si="647"/>
        <v>2566</v>
      </c>
      <c r="F5142" s="64" t="str">
        <f t="shared" si="640"/>
        <v/>
      </c>
      <c r="G5142" s="64" t="str">
        <f t="shared" si="641"/>
        <v/>
      </c>
      <c r="H5142" s="64" t="str">
        <f t="shared" si="642"/>
        <v/>
      </c>
      <c r="I5142" s="80" t="str">
        <f>IFERROR(VLOOKUP(D5142,Sheet2!A:B,2,0),"")</f>
        <v/>
      </c>
      <c r="J5142" s="64" t="str">
        <f>IFERROR(IF(I5142&lt;&gt;"",VLOOKUP(I5142,Sheet2!B:C,2,0),""),"")</f>
        <v/>
      </c>
      <c r="K5142" s="64" t="str">
        <f>IFERROR( IF(I5142&lt;&gt;"", HLOOKUP(L$2+$A5142,Sheet2!BX:NK,2,0),""),"")</f>
        <v/>
      </c>
      <c r="L5142" t="str">
        <f>IF(OR(HLOOKUP(L$2+$A5142,Sheet2!BX:NK,$B5142,0),HLOOKUP(L$2+$A5142,Sheet2!BX:NK,$B5142,0)&lt;&gt;""),HLOOKUP(L$2+$A5142,Sheet2!BX:NK,$B5142,0),"")</f>
        <v/>
      </c>
      <c r="M5142" t="str">
        <f>IF(OR(HLOOKUP(M$2+$A5142,Sheet2!BY:NL,$B5142,0),HLOOKUP(M$2+$A5142,Sheet2!BY:NL,$B5142,0)&lt;&gt;""),HLOOKUP(M$2+$A5142,Sheet2!BY:NL,$B5142,0),"")</f>
        <v/>
      </c>
      <c r="N5142" t="str">
        <f>IF(OR(HLOOKUP(N$2+$A5142,Sheet2!BZ:NM,$B5142,0),HLOOKUP(N$2+$A5142,Sheet2!BZ:NM,$B5142,0)&lt;&gt;""),HLOOKUP(N$2+$A5142,Sheet2!BZ:NM,$B5142,0),"")</f>
        <v/>
      </c>
      <c r="O5142" t="str">
        <f>IF(OR(HLOOKUP(O$2+$A5142,Sheet2!CA:NN,$B5142,0),HLOOKUP(O$2+$A5142,Sheet2!CA:NN,$B5142,0)&lt;&gt;""),HLOOKUP(O$2+$A5142,Sheet2!CA:NN,$B5142,0),"")</f>
        <v/>
      </c>
      <c r="P5142" t="str">
        <f>IF(OR(HLOOKUP(P$2+$A5142,Sheet2!CB:NO,$B5142,0),HLOOKUP(P$2+$A5142,Sheet2!CB:NO,$B5142,0)&lt;&gt;""),HLOOKUP(P$2+$A5142,Sheet2!CB:NO,$B5142,0),"")</f>
        <v/>
      </c>
      <c r="Q5142" t="str">
        <f>IF(OR(HLOOKUP(Q$2+$A5142,Sheet2!CC:NO,$B5142,0),HLOOKUP(Q$2+$A5142,Sheet2!CC:NO,$B5142,0)&lt;&gt;""),HLOOKUP(Q$2+$A5142,Sheet2!CC:NO,$B5142,0),"")</f>
        <v/>
      </c>
    </row>
    <row r="5143" spans="1:17" x14ac:dyDescent="0.25">
      <c r="A5143" s="64">
        <f t="shared" si="643"/>
        <v>54</v>
      </c>
      <c r="B5143" s="64">
        <f t="shared" si="644"/>
        <v>518</v>
      </c>
      <c r="C5143" s="64">
        <f t="shared" si="645"/>
        <v>10</v>
      </c>
      <c r="D5143" s="64">
        <f t="shared" si="646"/>
        <v>514</v>
      </c>
      <c r="E5143" s="64">
        <f t="shared" si="647"/>
        <v>2566</v>
      </c>
      <c r="F5143" s="64" t="str">
        <f t="shared" si="640"/>
        <v/>
      </c>
      <c r="G5143" s="64" t="str">
        <f t="shared" si="641"/>
        <v/>
      </c>
      <c r="H5143" s="64" t="str">
        <f t="shared" si="642"/>
        <v/>
      </c>
      <c r="I5143" s="80" t="str">
        <f>IFERROR(VLOOKUP(D5143,Sheet2!A:B,2,0),"")</f>
        <v/>
      </c>
      <c r="J5143" s="64" t="str">
        <f>IFERROR(IF(I5143&lt;&gt;"",VLOOKUP(I5143,Sheet2!B:C,2,0),""),"")</f>
        <v/>
      </c>
      <c r="K5143" s="64" t="str">
        <f>IFERROR( IF(I5143&lt;&gt;"", HLOOKUP(L$2+$A5143,Sheet2!BX:NK,2,0),""),"")</f>
        <v/>
      </c>
      <c r="L5143" t="str">
        <f>IF(OR(HLOOKUP(L$2+$A5143,Sheet2!BX:NK,$B5143,0),HLOOKUP(L$2+$A5143,Sheet2!BX:NK,$B5143,0)&lt;&gt;""),HLOOKUP(L$2+$A5143,Sheet2!BX:NK,$B5143,0),"")</f>
        <v/>
      </c>
      <c r="M5143" t="str">
        <f>IF(OR(HLOOKUP(M$2+$A5143,Sheet2!BY:NL,$B5143,0),HLOOKUP(M$2+$A5143,Sheet2!BY:NL,$B5143,0)&lt;&gt;""),HLOOKUP(M$2+$A5143,Sheet2!BY:NL,$B5143,0),"")</f>
        <v/>
      </c>
      <c r="N5143" t="str">
        <f>IF(OR(HLOOKUP(N$2+$A5143,Sheet2!BZ:NM,$B5143,0),HLOOKUP(N$2+$A5143,Sheet2!BZ:NM,$B5143,0)&lt;&gt;""),HLOOKUP(N$2+$A5143,Sheet2!BZ:NM,$B5143,0),"")</f>
        <v/>
      </c>
      <c r="O5143" t="str">
        <f>IF(OR(HLOOKUP(O$2+$A5143,Sheet2!CA:NN,$B5143,0),HLOOKUP(O$2+$A5143,Sheet2!CA:NN,$B5143,0)&lt;&gt;""),HLOOKUP(O$2+$A5143,Sheet2!CA:NN,$B5143,0),"")</f>
        <v/>
      </c>
      <c r="P5143" t="str">
        <f>IF(OR(HLOOKUP(P$2+$A5143,Sheet2!CB:NO,$B5143,0),HLOOKUP(P$2+$A5143,Sheet2!CB:NO,$B5143,0)&lt;&gt;""),HLOOKUP(P$2+$A5143,Sheet2!CB:NO,$B5143,0),"")</f>
        <v/>
      </c>
      <c r="Q5143" t="str">
        <f>IF(OR(HLOOKUP(Q$2+$A5143,Sheet2!CC:NO,$B5143,0),HLOOKUP(Q$2+$A5143,Sheet2!CC:NO,$B5143,0)&lt;&gt;""),HLOOKUP(Q$2+$A5143,Sheet2!CC:NO,$B5143,0),"")</f>
        <v/>
      </c>
    </row>
    <row r="5144" spans="1:17" x14ac:dyDescent="0.25">
      <c r="A5144" s="64">
        <f t="shared" si="643"/>
        <v>0</v>
      </c>
      <c r="B5144" s="64">
        <f t="shared" si="644"/>
        <v>519</v>
      </c>
      <c r="C5144" s="64">
        <f t="shared" si="645"/>
        <v>1</v>
      </c>
      <c r="D5144" s="64">
        <f t="shared" si="646"/>
        <v>515</v>
      </c>
      <c r="E5144" s="64">
        <f t="shared" si="647"/>
        <v>2571</v>
      </c>
      <c r="F5144" s="64" t="str">
        <f t="shared" si="640"/>
        <v/>
      </c>
      <c r="G5144" s="64" t="str">
        <f t="shared" si="641"/>
        <v/>
      </c>
      <c r="H5144" s="64" t="str">
        <f t="shared" si="642"/>
        <v/>
      </c>
      <c r="I5144" s="80" t="str">
        <f>IFERROR(VLOOKUP(D5144,Sheet2!A:B,2,0),"")</f>
        <v/>
      </c>
      <c r="J5144" s="64" t="str">
        <f>IFERROR(IF(I5144&lt;&gt;"",VLOOKUP(I5144,Sheet2!B:C,2,0),""),"")</f>
        <v/>
      </c>
      <c r="K5144" s="64" t="str">
        <f>IFERROR( IF(I5144&lt;&gt;"", HLOOKUP(L$2+$A5144,Sheet2!BX:NK,2,0),""),"")</f>
        <v/>
      </c>
      <c r="L5144" t="str">
        <f>IF(OR(HLOOKUP(L$2+$A5144,Sheet2!BX:NK,$B5144,0),HLOOKUP(L$2+$A5144,Sheet2!BX:NK,$B5144,0)&lt;&gt;""),HLOOKUP(L$2+$A5144,Sheet2!BX:NK,$B5144,0),"")</f>
        <v/>
      </c>
      <c r="M5144" t="str">
        <f>IF(OR(HLOOKUP(M$2+$A5144,Sheet2!BY:NL,$B5144,0),HLOOKUP(M$2+$A5144,Sheet2!BY:NL,$B5144,0)&lt;&gt;""),HLOOKUP(M$2+$A5144,Sheet2!BY:NL,$B5144,0),"")</f>
        <v/>
      </c>
      <c r="N5144" t="str">
        <f>IF(OR(HLOOKUP(N$2+$A5144,Sheet2!BZ:NM,$B5144,0),HLOOKUP(N$2+$A5144,Sheet2!BZ:NM,$B5144,0)&lt;&gt;""),HLOOKUP(N$2+$A5144,Sheet2!BZ:NM,$B5144,0),"")</f>
        <v/>
      </c>
      <c r="O5144" t="str">
        <f>IF(OR(HLOOKUP(O$2+$A5144,Sheet2!CA:NN,$B5144,0),HLOOKUP(O$2+$A5144,Sheet2!CA:NN,$B5144,0)&lt;&gt;""),HLOOKUP(O$2+$A5144,Sheet2!CA:NN,$B5144,0),"")</f>
        <v/>
      </c>
      <c r="P5144" t="str">
        <f>IF(OR(HLOOKUP(P$2+$A5144,Sheet2!CB:NO,$B5144,0),HLOOKUP(P$2+$A5144,Sheet2!CB:NO,$B5144,0)&lt;&gt;""),HLOOKUP(P$2+$A5144,Sheet2!CB:NO,$B5144,0),"")</f>
        <v/>
      </c>
      <c r="Q5144" t="str">
        <f>IF(OR(HLOOKUP(Q$2+$A5144,Sheet2!CC:NO,$B5144,0),HLOOKUP(Q$2+$A5144,Sheet2!CC:NO,$B5144,0)&lt;&gt;""),HLOOKUP(Q$2+$A5144,Sheet2!CC:NO,$B5144,0),"")</f>
        <v/>
      </c>
    </row>
    <row r="5145" spans="1:17" x14ac:dyDescent="0.25">
      <c r="A5145" s="64">
        <f t="shared" si="643"/>
        <v>6</v>
      </c>
      <c r="B5145" s="64">
        <f t="shared" si="644"/>
        <v>519</v>
      </c>
      <c r="C5145" s="64">
        <f t="shared" si="645"/>
        <v>2</v>
      </c>
      <c r="D5145" s="64">
        <f t="shared" si="646"/>
        <v>515</v>
      </c>
      <c r="E5145" s="64">
        <f t="shared" si="647"/>
        <v>2571</v>
      </c>
      <c r="F5145" s="64" t="str">
        <f t="shared" si="640"/>
        <v/>
      </c>
      <c r="G5145" s="64" t="str">
        <f t="shared" si="641"/>
        <v/>
      </c>
      <c r="H5145" s="64" t="str">
        <f t="shared" si="642"/>
        <v/>
      </c>
      <c r="I5145" s="80" t="str">
        <f>IFERROR(VLOOKUP(D5145,Sheet2!A:B,2,0),"")</f>
        <v/>
      </c>
      <c r="J5145" s="64" t="str">
        <f>IFERROR(IF(I5145&lt;&gt;"",VLOOKUP(I5145,Sheet2!B:C,2,0),""),"")</f>
        <v/>
      </c>
      <c r="K5145" s="64" t="str">
        <f>IFERROR( IF(I5145&lt;&gt;"", HLOOKUP(L$2+$A5145,Sheet2!BX:NK,2,0),""),"")</f>
        <v/>
      </c>
      <c r="L5145" t="str">
        <f>IF(OR(HLOOKUP(L$2+$A5145,Sheet2!BX:NK,$B5145,0),HLOOKUP(L$2+$A5145,Sheet2!BX:NK,$B5145,0)&lt;&gt;""),HLOOKUP(L$2+$A5145,Sheet2!BX:NK,$B5145,0),"")</f>
        <v/>
      </c>
      <c r="M5145" t="str">
        <f>IF(OR(HLOOKUP(M$2+$A5145,Sheet2!BY:NL,$B5145,0),HLOOKUP(M$2+$A5145,Sheet2!BY:NL,$B5145,0)&lt;&gt;""),HLOOKUP(M$2+$A5145,Sheet2!BY:NL,$B5145,0),"")</f>
        <v/>
      </c>
      <c r="N5145" t="str">
        <f>IF(OR(HLOOKUP(N$2+$A5145,Sheet2!BZ:NM,$B5145,0),HLOOKUP(N$2+$A5145,Sheet2!BZ:NM,$B5145,0)&lt;&gt;""),HLOOKUP(N$2+$A5145,Sheet2!BZ:NM,$B5145,0),"")</f>
        <v/>
      </c>
      <c r="O5145" t="str">
        <f>IF(OR(HLOOKUP(O$2+$A5145,Sheet2!CA:NN,$B5145,0),HLOOKUP(O$2+$A5145,Sheet2!CA:NN,$B5145,0)&lt;&gt;""),HLOOKUP(O$2+$A5145,Sheet2!CA:NN,$B5145,0),"")</f>
        <v/>
      </c>
      <c r="P5145" t="str">
        <f>IF(OR(HLOOKUP(P$2+$A5145,Sheet2!CB:NO,$B5145,0),HLOOKUP(P$2+$A5145,Sheet2!CB:NO,$B5145,0)&lt;&gt;""),HLOOKUP(P$2+$A5145,Sheet2!CB:NO,$B5145,0),"")</f>
        <v/>
      </c>
      <c r="Q5145" t="str">
        <f>IF(OR(HLOOKUP(Q$2+$A5145,Sheet2!CC:NO,$B5145,0),HLOOKUP(Q$2+$A5145,Sheet2!CC:NO,$B5145,0)&lt;&gt;""),HLOOKUP(Q$2+$A5145,Sheet2!CC:NO,$B5145,0),"")</f>
        <v/>
      </c>
    </row>
    <row r="5146" spans="1:17" x14ac:dyDescent="0.25">
      <c r="A5146" s="64">
        <f t="shared" si="643"/>
        <v>12</v>
      </c>
      <c r="B5146" s="64">
        <f t="shared" si="644"/>
        <v>519</v>
      </c>
      <c r="C5146" s="64">
        <f t="shared" si="645"/>
        <v>3</v>
      </c>
      <c r="D5146" s="64">
        <f t="shared" si="646"/>
        <v>515</v>
      </c>
      <c r="E5146" s="64">
        <f t="shared" si="647"/>
        <v>2571</v>
      </c>
      <c r="F5146" s="64" t="str">
        <f t="shared" si="640"/>
        <v/>
      </c>
      <c r="G5146" s="64" t="str">
        <f t="shared" si="641"/>
        <v/>
      </c>
      <c r="H5146" s="64" t="str">
        <f t="shared" si="642"/>
        <v/>
      </c>
      <c r="I5146" s="80" t="str">
        <f>IFERROR(VLOOKUP(D5146,Sheet2!A:B,2,0),"")</f>
        <v/>
      </c>
      <c r="J5146" s="64" t="str">
        <f>IFERROR(IF(I5146&lt;&gt;"",VLOOKUP(I5146,Sheet2!B:C,2,0),""),"")</f>
        <v/>
      </c>
      <c r="K5146" s="64" t="str">
        <f>IFERROR( IF(I5146&lt;&gt;"", HLOOKUP(L$2+$A5146,Sheet2!BX:NK,2,0),""),"")</f>
        <v/>
      </c>
      <c r="L5146" t="str">
        <f>IF(OR(HLOOKUP(L$2+$A5146,Sheet2!BX:NK,$B5146,0),HLOOKUP(L$2+$A5146,Sheet2!BX:NK,$B5146,0)&lt;&gt;""),HLOOKUP(L$2+$A5146,Sheet2!BX:NK,$B5146,0),"")</f>
        <v/>
      </c>
      <c r="M5146" t="str">
        <f>IF(OR(HLOOKUP(M$2+$A5146,Sheet2!BY:NL,$B5146,0),HLOOKUP(M$2+$A5146,Sheet2!BY:NL,$B5146,0)&lt;&gt;""),HLOOKUP(M$2+$A5146,Sheet2!BY:NL,$B5146,0),"")</f>
        <v/>
      </c>
      <c r="N5146" t="str">
        <f>IF(OR(HLOOKUP(N$2+$A5146,Sheet2!BZ:NM,$B5146,0),HLOOKUP(N$2+$A5146,Sheet2!BZ:NM,$B5146,0)&lt;&gt;""),HLOOKUP(N$2+$A5146,Sheet2!BZ:NM,$B5146,0),"")</f>
        <v/>
      </c>
      <c r="O5146" t="str">
        <f>IF(OR(HLOOKUP(O$2+$A5146,Sheet2!CA:NN,$B5146,0),HLOOKUP(O$2+$A5146,Sheet2!CA:NN,$B5146,0)&lt;&gt;""),HLOOKUP(O$2+$A5146,Sheet2!CA:NN,$B5146,0),"")</f>
        <v/>
      </c>
      <c r="P5146" t="str">
        <f>IF(OR(HLOOKUP(P$2+$A5146,Sheet2!CB:NO,$B5146,0),HLOOKUP(P$2+$A5146,Sheet2!CB:NO,$B5146,0)&lt;&gt;""),HLOOKUP(P$2+$A5146,Sheet2!CB:NO,$B5146,0),"")</f>
        <v/>
      </c>
      <c r="Q5146" t="str">
        <f>IF(OR(HLOOKUP(Q$2+$A5146,Sheet2!CC:NO,$B5146,0),HLOOKUP(Q$2+$A5146,Sheet2!CC:NO,$B5146,0)&lt;&gt;""),HLOOKUP(Q$2+$A5146,Sheet2!CC:NO,$B5146,0),"")</f>
        <v/>
      </c>
    </row>
    <row r="5147" spans="1:17" x14ac:dyDescent="0.25">
      <c r="A5147" s="64">
        <f t="shared" si="643"/>
        <v>18</v>
      </c>
      <c r="B5147" s="64">
        <f t="shared" si="644"/>
        <v>519</v>
      </c>
      <c r="C5147" s="64">
        <f t="shared" si="645"/>
        <v>4</v>
      </c>
      <c r="D5147" s="64">
        <f t="shared" si="646"/>
        <v>515</v>
      </c>
      <c r="E5147" s="64">
        <f t="shared" si="647"/>
        <v>2571</v>
      </c>
      <c r="F5147" s="64" t="str">
        <f t="shared" si="640"/>
        <v/>
      </c>
      <c r="G5147" s="64" t="str">
        <f t="shared" si="641"/>
        <v/>
      </c>
      <c r="H5147" s="64" t="str">
        <f t="shared" si="642"/>
        <v/>
      </c>
      <c r="I5147" s="80" t="str">
        <f>IFERROR(VLOOKUP(D5147,Sheet2!A:B,2,0),"")</f>
        <v/>
      </c>
      <c r="J5147" s="64" t="str">
        <f>IFERROR(IF(I5147&lt;&gt;"",VLOOKUP(I5147,Sheet2!B:C,2,0),""),"")</f>
        <v/>
      </c>
      <c r="K5147" s="64" t="str">
        <f>IFERROR( IF(I5147&lt;&gt;"", HLOOKUP(L$2+$A5147,Sheet2!BX:NK,2,0),""),"")</f>
        <v/>
      </c>
      <c r="L5147" t="str">
        <f>IF(OR(HLOOKUP(L$2+$A5147,Sheet2!BX:NK,$B5147,0),HLOOKUP(L$2+$A5147,Sheet2!BX:NK,$B5147,0)&lt;&gt;""),HLOOKUP(L$2+$A5147,Sheet2!BX:NK,$B5147,0),"")</f>
        <v/>
      </c>
      <c r="M5147" t="str">
        <f>IF(OR(HLOOKUP(M$2+$A5147,Sheet2!BY:NL,$B5147,0),HLOOKUP(M$2+$A5147,Sheet2!BY:NL,$B5147,0)&lt;&gt;""),HLOOKUP(M$2+$A5147,Sheet2!BY:NL,$B5147,0),"")</f>
        <v/>
      </c>
      <c r="N5147" t="str">
        <f>IF(OR(HLOOKUP(N$2+$A5147,Sheet2!BZ:NM,$B5147,0),HLOOKUP(N$2+$A5147,Sheet2!BZ:NM,$B5147,0)&lt;&gt;""),HLOOKUP(N$2+$A5147,Sheet2!BZ:NM,$B5147,0),"")</f>
        <v/>
      </c>
      <c r="O5147" t="str">
        <f>IF(OR(HLOOKUP(O$2+$A5147,Sheet2!CA:NN,$B5147,0),HLOOKUP(O$2+$A5147,Sheet2!CA:NN,$B5147,0)&lt;&gt;""),HLOOKUP(O$2+$A5147,Sheet2!CA:NN,$B5147,0),"")</f>
        <v/>
      </c>
      <c r="P5147" t="str">
        <f>IF(OR(HLOOKUP(P$2+$A5147,Sheet2!CB:NO,$B5147,0),HLOOKUP(P$2+$A5147,Sheet2!CB:NO,$B5147,0)&lt;&gt;""),HLOOKUP(P$2+$A5147,Sheet2!CB:NO,$B5147,0),"")</f>
        <v/>
      </c>
      <c r="Q5147" t="str">
        <f>IF(OR(HLOOKUP(Q$2+$A5147,Sheet2!CC:NO,$B5147,0),HLOOKUP(Q$2+$A5147,Sheet2!CC:NO,$B5147,0)&lt;&gt;""),HLOOKUP(Q$2+$A5147,Sheet2!CC:NO,$B5147,0),"")</f>
        <v/>
      </c>
    </row>
    <row r="5148" spans="1:17" x14ac:dyDescent="0.25">
      <c r="A5148" s="64">
        <f t="shared" si="643"/>
        <v>24</v>
      </c>
      <c r="B5148" s="64">
        <f t="shared" si="644"/>
        <v>519</v>
      </c>
      <c r="C5148" s="64">
        <f t="shared" si="645"/>
        <v>5</v>
      </c>
      <c r="D5148" s="64">
        <f t="shared" si="646"/>
        <v>515</v>
      </c>
      <c r="E5148" s="64">
        <f t="shared" si="647"/>
        <v>2571</v>
      </c>
      <c r="F5148" s="64" t="str">
        <f t="shared" si="640"/>
        <v/>
      </c>
      <c r="G5148" s="64" t="str">
        <f t="shared" si="641"/>
        <v/>
      </c>
      <c r="H5148" s="64" t="str">
        <f t="shared" si="642"/>
        <v/>
      </c>
      <c r="I5148" s="80" t="str">
        <f>IFERROR(VLOOKUP(D5148,Sheet2!A:B,2,0),"")</f>
        <v/>
      </c>
      <c r="J5148" s="64" t="str">
        <f>IFERROR(IF(I5148&lt;&gt;"",VLOOKUP(I5148,Sheet2!B:C,2,0),""),"")</f>
        <v/>
      </c>
      <c r="K5148" s="64" t="str">
        <f>IFERROR( IF(I5148&lt;&gt;"", HLOOKUP(L$2+$A5148,Sheet2!BX:NK,2,0),""),"")</f>
        <v/>
      </c>
      <c r="L5148" t="str">
        <f>IF(OR(HLOOKUP(L$2+$A5148,Sheet2!BX:NK,$B5148,0),HLOOKUP(L$2+$A5148,Sheet2!BX:NK,$B5148,0)&lt;&gt;""),HLOOKUP(L$2+$A5148,Sheet2!BX:NK,$B5148,0),"")</f>
        <v/>
      </c>
      <c r="M5148" t="str">
        <f>IF(OR(HLOOKUP(M$2+$A5148,Sheet2!BY:NL,$B5148,0),HLOOKUP(M$2+$A5148,Sheet2!BY:NL,$B5148,0)&lt;&gt;""),HLOOKUP(M$2+$A5148,Sheet2!BY:NL,$B5148,0),"")</f>
        <v/>
      </c>
      <c r="N5148" t="str">
        <f>IF(OR(HLOOKUP(N$2+$A5148,Sheet2!BZ:NM,$B5148,0),HLOOKUP(N$2+$A5148,Sheet2!BZ:NM,$B5148,0)&lt;&gt;""),HLOOKUP(N$2+$A5148,Sheet2!BZ:NM,$B5148,0),"")</f>
        <v/>
      </c>
      <c r="O5148" t="str">
        <f>IF(OR(HLOOKUP(O$2+$A5148,Sheet2!CA:NN,$B5148,0),HLOOKUP(O$2+$A5148,Sheet2!CA:NN,$B5148,0)&lt;&gt;""),HLOOKUP(O$2+$A5148,Sheet2!CA:NN,$B5148,0),"")</f>
        <v/>
      </c>
      <c r="P5148" t="str">
        <f>IF(OR(HLOOKUP(P$2+$A5148,Sheet2!CB:NO,$B5148,0),HLOOKUP(P$2+$A5148,Sheet2!CB:NO,$B5148,0)&lt;&gt;""),HLOOKUP(P$2+$A5148,Sheet2!CB:NO,$B5148,0),"")</f>
        <v/>
      </c>
      <c r="Q5148" t="str">
        <f>IF(OR(HLOOKUP(Q$2+$A5148,Sheet2!CC:NO,$B5148,0),HLOOKUP(Q$2+$A5148,Sheet2!CC:NO,$B5148,0)&lt;&gt;""),HLOOKUP(Q$2+$A5148,Sheet2!CC:NO,$B5148,0),"")</f>
        <v/>
      </c>
    </row>
    <row r="5149" spans="1:17" x14ac:dyDescent="0.25">
      <c r="A5149" s="64">
        <f t="shared" si="643"/>
        <v>30</v>
      </c>
      <c r="B5149" s="64">
        <f t="shared" si="644"/>
        <v>519</v>
      </c>
      <c r="C5149" s="64">
        <f t="shared" si="645"/>
        <v>6</v>
      </c>
      <c r="D5149" s="64">
        <f t="shared" si="646"/>
        <v>515</v>
      </c>
      <c r="E5149" s="64">
        <f t="shared" si="647"/>
        <v>2571</v>
      </c>
      <c r="F5149" s="64" t="str">
        <f t="shared" si="640"/>
        <v/>
      </c>
      <c r="G5149" s="64" t="str">
        <f t="shared" si="641"/>
        <v/>
      </c>
      <c r="H5149" s="64" t="str">
        <f t="shared" si="642"/>
        <v/>
      </c>
      <c r="I5149" s="80" t="str">
        <f>IFERROR(VLOOKUP(D5149,Sheet2!A:B,2,0),"")</f>
        <v/>
      </c>
      <c r="J5149" s="64" t="str">
        <f>IFERROR(IF(I5149&lt;&gt;"",VLOOKUP(I5149,Sheet2!B:C,2,0),""),"")</f>
        <v/>
      </c>
      <c r="K5149" s="64" t="str">
        <f>IFERROR( IF(I5149&lt;&gt;"", HLOOKUP(L$2+$A5149,Sheet2!BX:NK,2,0),""),"")</f>
        <v/>
      </c>
      <c r="L5149" t="str">
        <f>IF(OR(HLOOKUP(L$2+$A5149,Sheet2!BX:NK,$B5149,0),HLOOKUP(L$2+$A5149,Sheet2!BX:NK,$B5149,0)&lt;&gt;""),HLOOKUP(L$2+$A5149,Sheet2!BX:NK,$B5149,0),"")</f>
        <v/>
      </c>
      <c r="M5149" t="str">
        <f>IF(OR(HLOOKUP(M$2+$A5149,Sheet2!BY:NL,$B5149,0),HLOOKUP(M$2+$A5149,Sheet2!BY:NL,$B5149,0)&lt;&gt;""),HLOOKUP(M$2+$A5149,Sheet2!BY:NL,$B5149,0),"")</f>
        <v/>
      </c>
      <c r="N5149" t="str">
        <f>IF(OR(HLOOKUP(N$2+$A5149,Sheet2!BZ:NM,$B5149,0),HLOOKUP(N$2+$A5149,Sheet2!BZ:NM,$B5149,0)&lt;&gt;""),HLOOKUP(N$2+$A5149,Sheet2!BZ:NM,$B5149,0),"")</f>
        <v/>
      </c>
      <c r="O5149" t="str">
        <f>IF(OR(HLOOKUP(O$2+$A5149,Sheet2!CA:NN,$B5149,0),HLOOKUP(O$2+$A5149,Sheet2!CA:NN,$B5149,0)&lt;&gt;""),HLOOKUP(O$2+$A5149,Sheet2!CA:NN,$B5149,0),"")</f>
        <v/>
      </c>
      <c r="P5149" t="str">
        <f>IF(OR(HLOOKUP(P$2+$A5149,Sheet2!CB:NO,$B5149,0),HLOOKUP(P$2+$A5149,Sheet2!CB:NO,$B5149,0)&lt;&gt;""),HLOOKUP(P$2+$A5149,Sheet2!CB:NO,$B5149,0),"")</f>
        <v/>
      </c>
      <c r="Q5149" t="str">
        <f>IF(OR(HLOOKUP(Q$2+$A5149,Sheet2!CC:NO,$B5149,0),HLOOKUP(Q$2+$A5149,Sheet2!CC:NO,$B5149,0)&lt;&gt;""),HLOOKUP(Q$2+$A5149,Sheet2!CC:NO,$B5149,0),"")</f>
        <v/>
      </c>
    </row>
    <row r="5150" spans="1:17" x14ac:dyDescent="0.25">
      <c r="A5150" s="64">
        <f t="shared" si="643"/>
        <v>36</v>
      </c>
      <c r="B5150" s="64">
        <f t="shared" si="644"/>
        <v>519</v>
      </c>
      <c r="C5150" s="64">
        <f t="shared" si="645"/>
        <v>7</v>
      </c>
      <c r="D5150" s="64">
        <f t="shared" si="646"/>
        <v>515</v>
      </c>
      <c r="E5150" s="64">
        <f t="shared" si="647"/>
        <v>2571</v>
      </c>
      <c r="F5150" s="64" t="str">
        <f t="shared" si="640"/>
        <v/>
      </c>
      <c r="G5150" s="64" t="str">
        <f t="shared" si="641"/>
        <v/>
      </c>
      <c r="H5150" s="64" t="str">
        <f t="shared" si="642"/>
        <v/>
      </c>
      <c r="I5150" s="80" t="str">
        <f>IFERROR(VLOOKUP(D5150,Sheet2!A:B,2,0),"")</f>
        <v/>
      </c>
      <c r="J5150" s="64" t="str">
        <f>IFERROR(IF(I5150&lt;&gt;"",VLOOKUP(I5150,Sheet2!B:C,2,0),""),"")</f>
        <v/>
      </c>
      <c r="K5150" s="64" t="str">
        <f>IFERROR( IF(I5150&lt;&gt;"", HLOOKUP(L$2+$A5150,Sheet2!BX:NK,2,0),""),"")</f>
        <v/>
      </c>
      <c r="L5150" t="str">
        <f>IF(OR(HLOOKUP(L$2+$A5150,Sheet2!BX:NK,$B5150,0),HLOOKUP(L$2+$A5150,Sheet2!BX:NK,$B5150,0)&lt;&gt;""),HLOOKUP(L$2+$A5150,Sheet2!BX:NK,$B5150,0),"")</f>
        <v/>
      </c>
      <c r="M5150" t="str">
        <f>IF(OR(HLOOKUP(M$2+$A5150,Sheet2!BY:NL,$B5150,0),HLOOKUP(M$2+$A5150,Sheet2!BY:NL,$B5150,0)&lt;&gt;""),HLOOKUP(M$2+$A5150,Sheet2!BY:NL,$B5150,0),"")</f>
        <v/>
      </c>
      <c r="N5150" t="str">
        <f>IF(OR(HLOOKUP(N$2+$A5150,Sheet2!BZ:NM,$B5150,0),HLOOKUP(N$2+$A5150,Sheet2!BZ:NM,$B5150,0)&lt;&gt;""),HLOOKUP(N$2+$A5150,Sheet2!BZ:NM,$B5150,0),"")</f>
        <v/>
      </c>
      <c r="O5150" t="str">
        <f>IF(OR(HLOOKUP(O$2+$A5150,Sheet2!CA:NN,$B5150,0),HLOOKUP(O$2+$A5150,Sheet2!CA:NN,$B5150,0)&lt;&gt;""),HLOOKUP(O$2+$A5150,Sheet2!CA:NN,$B5150,0),"")</f>
        <v/>
      </c>
      <c r="P5150" t="str">
        <f>IF(OR(HLOOKUP(P$2+$A5150,Sheet2!CB:NO,$B5150,0),HLOOKUP(P$2+$A5150,Sheet2!CB:NO,$B5150,0)&lt;&gt;""),HLOOKUP(P$2+$A5150,Sheet2!CB:NO,$B5150,0),"")</f>
        <v/>
      </c>
      <c r="Q5150" t="str">
        <f>IF(OR(HLOOKUP(Q$2+$A5150,Sheet2!CC:NO,$B5150,0),HLOOKUP(Q$2+$A5150,Sheet2!CC:NO,$B5150,0)&lt;&gt;""),HLOOKUP(Q$2+$A5150,Sheet2!CC:NO,$B5150,0),"")</f>
        <v/>
      </c>
    </row>
    <row r="5151" spans="1:17" x14ac:dyDescent="0.25">
      <c r="A5151" s="64">
        <f t="shared" si="643"/>
        <v>42</v>
      </c>
      <c r="B5151" s="64">
        <f t="shared" si="644"/>
        <v>519</v>
      </c>
      <c r="C5151" s="64">
        <f t="shared" si="645"/>
        <v>8</v>
      </c>
      <c r="D5151" s="64">
        <f t="shared" si="646"/>
        <v>515</v>
      </c>
      <c r="E5151" s="64">
        <f t="shared" si="647"/>
        <v>2571</v>
      </c>
      <c r="F5151" s="64" t="str">
        <f t="shared" si="640"/>
        <v/>
      </c>
      <c r="G5151" s="64" t="str">
        <f t="shared" si="641"/>
        <v/>
      </c>
      <c r="H5151" s="64" t="str">
        <f t="shared" si="642"/>
        <v/>
      </c>
      <c r="I5151" s="80" t="str">
        <f>IFERROR(VLOOKUP(D5151,Sheet2!A:B,2,0),"")</f>
        <v/>
      </c>
      <c r="J5151" s="64" t="str">
        <f>IFERROR(IF(I5151&lt;&gt;"",VLOOKUP(I5151,Sheet2!B:C,2,0),""),"")</f>
        <v/>
      </c>
      <c r="K5151" s="64" t="str">
        <f>IFERROR( IF(I5151&lt;&gt;"", HLOOKUP(L$2+$A5151,Sheet2!BX:NK,2,0),""),"")</f>
        <v/>
      </c>
      <c r="L5151" t="str">
        <f>IF(OR(HLOOKUP(L$2+$A5151,Sheet2!BX:NK,$B5151,0),HLOOKUP(L$2+$A5151,Sheet2!BX:NK,$B5151,0)&lt;&gt;""),HLOOKUP(L$2+$A5151,Sheet2!BX:NK,$B5151,0),"")</f>
        <v/>
      </c>
      <c r="M5151" t="str">
        <f>IF(OR(HLOOKUP(M$2+$A5151,Sheet2!BY:NL,$B5151,0),HLOOKUP(M$2+$A5151,Sheet2!BY:NL,$B5151,0)&lt;&gt;""),HLOOKUP(M$2+$A5151,Sheet2!BY:NL,$B5151,0),"")</f>
        <v/>
      </c>
      <c r="N5151" t="str">
        <f>IF(OR(HLOOKUP(N$2+$A5151,Sheet2!BZ:NM,$B5151,0),HLOOKUP(N$2+$A5151,Sheet2!BZ:NM,$B5151,0)&lt;&gt;""),HLOOKUP(N$2+$A5151,Sheet2!BZ:NM,$B5151,0),"")</f>
        <v/>
      </c>
      <c r="O5151" t="str">
        <f>IF(OR(HLOOKUP(O$2+$A5151,Sheet2!CA:NN,$B5151,0),HLOOKUP(O$2+$A5151,Sheet2!CA:NN,$B5151,0)&lt;&gt;""),HLOOKUP(O$2+$A5151,Sheet2!CA:NN,$B5151,0),"")</f>
        <v/>
      </c>
      <c r="P5151" t="str">
        <f>IF(OR(HLOOKUP(P$2+$A5151,Sheet2!CB:NO,$B5151,0),HLOOKUP(P$2+$A5151,Sheet2!CB:NO,$B5151,0)&lt;&gt;""),HLOOKUP(P$2+$A5151,Sheet2!CB:NO,$B5151,0),"")</f>
        <v/>
      </c>
      <c r="Q5151" t="str">
        <f>IF(OR(HLOOKUP(Q$2+$A5151,Sheet2!CC:NO,$B5151,0),HLOOKUP(Q$2+$A5151,Sheet2!CC:NO,$B5151,0)&lt;&gt;""),HLOOKUP(Q$2+$A5151,Sheet2!CC:NO,$B5151,0),"")</f>
        <v/>
      </c>
    </row>
    <row r="5152" spans="1:17" x14ac:dyDescent="0.25">
      <c r="A5152" s="64">
        <f t="shared" si="643"/>
        <v>48</v>
      </c>
      <c r="B5152" s="64">
        <f t="shared" si="644"/>
        <v>519</v>
      </c>
      <c r="C5152" s="64">
        <f t="shared" si="645"/>
        <v>9</v>
      </c>
      <c r="D5152" s="64">
        <f t="shared" si="646"/>
        <v>515</v>
      </c>
      <c r="E5152" s="64">
        <f t="shared" si="647"/>
        <v>2571</v>
      </c>
      <c r="F5152" s="64" t="str">
        <f t="shared" si="640"/>
        <v/>
      </c>
      <c r="G5152" s="64" t="str">
        <f t="shared" si="641"/>
        <v/>
      </c>
      <c r="H5152" s="64" t="str">
        <f t="shared" si="642"/>
        <v/>
      </c>
      <c r="I5152" s="80" t="str">
        <f>IFERROR(VLOOKUP(D5152,Sheet2!A:B,2,0),"")</f>
        <v/>
      </c>
      <c r="J5152" s="64" t="str">
        <f>IFERROR(IF(I5152&lt;&gt;"",VLOOKUP(I5152,Sheet2!B:C,2,0),""),"")</f>
        <v/>
      </c>
      <c r="K5152" s="64" t="str">
        <f>IFERROR( IF(I5152&lt;&gt;"", HLOOKUP(L$2+$A5152,Sheet2!BX:NK,2,0),""),"")</f>
        <v/>
      </c>
      <c r="L5152" t="str">
        <f>IF(OR(HLOOKUP(L$2+$A5152,Sheet2!BX:NK,$B5152,0),HLOOKUP(L$2+$A5152,Sheet2!BX:NK,$B5152,0)&lt;&gt;""),HLOOKUP(L$2+$A5152,Sheet2!BX:NK,$B5152,0),"")</f>
        <v/>
      </c>
      <c r="M5152" t="str">
        <f>IF(OR(HLOOKUP(M$2+$A5152,Sheet2!BY:NL,$B5152,0),HLOOKUP(M$2+$A5152,Sheet2!BY:NL,$B5152,0)&lt;&gt;""),HLOOKUP(M$2+$A5152,Sheet2!BY:NL,$B5152,0),"")</f>
        <v/>
      </c>
      <c r="N5152" t="str">
        <f>IF(OR(HLOOKUP(N$2+$A5152,Sheet2!BZ:NM,$B5152,0),HLOOKUP(N$2+$A5152,Sheet2!BZ:NM,$B5152,0)&lt;&gt;""),HLOOKUP(N$2+$A5152,Sheet2!BZ:NM,$B5152,0),"")</f>
        <v/>
      </c>
      <c r="O5152" t="str">
        <f>IF(OR(HLOOKUP(O$2+$A5152,Sheet2!CA:NN,$B5152,0),HLOOKUP(O$2+$A5152,Sheet2!CA:NN,$B5152,0)&lt;&gt;""),HLOOKUP(O$2+$A5152,Sheet2!CA:NN,$B5152,0),"")</f>
        <v/>
      </c>
      <c r="P5152" t="str">
        <f>IF(OR(HLOOKUP(P$2+$A5152,Sheet2!CB:NO,$B5152,0),HLOOKUP(P$2+$A5152,Sheet2!CB:NO,$B5152,0)&lt;&gt;""),HLOOKUP(P$2+$A5152,Sheet2!CB:NO,$B5152,0),"")</f>
        <v/>
      </c>
      <c r="Q5152" t="str">
        <f>IF(OR(HLOOKUP(Q$2+$A5152,Sheet2!CC:NO,$B5152,0),HLOOKUP(Q$2+$A5152,Sheet2!CC:NO,$B5152,0)&lt;&gt;""),HLOOKUP(Q$2+$A5152,Sheet2!CC:NO,$B5152,0),"")</f>
        <v/>
      </c>
    </row>
    <row r="5153" spans="1:17" x14ac:dyDescent="0.25">
      <c r="A5153" s="64">
        <f t="shared" si="643"/>
        <v>54</v>
      </c>
      <c r="B5153" s="64">
        <f t="shared" si="644"/>
        <v>519</v>
      </c>
      <c r="C5153" s="64">
        <f t="shared" si="645"/>
        <v>10</v>
      </c>
      <c r="D5153" s="64">
        <f t="shared" si="646"/>
        <v>515</v>
      </c>
      <c r="E5153" s="64">
        <f t="shared" si="647"/>
        <v>2571</v>
      </c>
      <c r="F5153" s="64" t="str">
        <f t="shared" si="640"/>
        <v/>
      </c>
      <c r="G5153" s="64" t="str">
        <f t="shared" si="641"/>
        <v/>
      </c>
      <c r="H5153" s="64" t="str">
        <f t="shared" si="642"/>
        <v/>
      </c>
      <c r="I5153" s="80" t="str">
        <f>IFERROR(VLOOKUP(D5153,Sheet2!A:B,2,0),"")</f>
        <v/>
      </c>
      <c r="J5153" s="64" t="str">
        <f>IFERROR(IF(I5153&lt;&gt;"",VLOOKUP(I5153,Sheet2!B:C,2,0),""),"")</f>
        <v/>
      </c>
      <c r="K5153" s="64" t="str">
        <f>IFERROR( IF(I5153&lt;&gt;"", HLOOKUP(L$2+$A5153,Sheet2!BX:NK,2,0),""),"")</f>
        <v/>
      </c>
      <c r="L5153" t="str">
        <f>IF(OR(HLOOKUP(L$2+$A5153,Sheet2!BX:NK,$B5153,0),HLOOKUP(L$2+$A5153,Sheet2!BX:NK,$B5153,0)&lt;&gt;""),HLOOKUP(L$2+$A5153,Sheet2!BX:NK,$B5153,0),"")</f>
        <v/>
      </c>
      <c r="M5153" t="str">
        <f>IF(OR(HLOOKUP(M$2+$A5153,Sheet2!BY:NL,$B5153,0),HLOOKUP(M$2+$A5153,Sheet2!BY:NL,$B5153,0)&lt;&gt;""),HLOOKUP(M$2+$A5153,Sheet2!BY:NL,$B5153,0),"")</f>
        <v/>
      </c>
      <c r="N5153" t="str">
        <f>IF(OR(HLOOKUP(N$2+$A5153,Sheet2!BZ:NM,$B5153,0),HLOOKUP(N$2+$A5153,Sheet2!BZ:NM,$B5153,0)&lt;&gt;""),HLOOKUP(N$2+$A5153,Sheet2!BZ:NM,$B5153,0),"")</f>
        <v/>
      </c>
      <c r="O5153" t="str">
        <f>IF(OR(HLOOKUP(O$2+$A5153,Sheet2!CA:NN,$B5153,0),HLOOKUP(O$2+$A5153,Sheet2!CA:NN,$B5153,0)&lt;&gt;""),HLOOKUP(O$2+$A5153,Sheet2!CA:NN,$B5153,0),"")</f>
        <v/>
      </c>
      <c r="P5153" t="str">
        <f>IF(OR(HLOOKUP(P$2+$A5153,Sheet2!CB:NO,$B5153,0),HLOOKUP(P$2+$A5153,Sheet2!CB:NO,$B5153,0)&lt;&gt;""),HLOOKUP(P$2+$A5153,Sheet2!CB:NO,$B5153,0),"")</f>
        <v/>
      </c>
      <c r="Q5153" t="str">
        <f>IF(OR(HLOOKUP(Q$2+$A5153,Sheet2!CC:NO,$B5153,0),HLOOKUP(Q$2+$A5153,Sheet2!CC:NO,$B5153,0)&lt;&gt;""),HLOOKUP(Q$2+$A5153,Sheet2!CC:NO,$B5153,0),"")</f>
        <v/>
      </c>
    </row>
    <row r="5154" spans="1:17" x14ac:dyDescent="0.25">
      <c r="A5154" s="64">
        <f t="shared" si="643"/>
        <v>0</v>
      </c>
      <c r="B5154" s="64">
        <f t="shared" si="644"/>
        <v>520</v>
      </c>
      <c r="C5154" s="64">
        <f t="shared" si="645"/>
        <v>1</v>
      </c>
      <c r="D5154" s="64">
        <f t="shared" si="646"/>
        <v>516</v>
      </c>
      <c r="E5154" s="64">
        <f t="shared" si="647"/>
        <v>2576</v>
      </c>
      <c r="F5154" s="64" t="str">
        <f t="shared" si="640"/>
        <v/>
      </c>
      <c r="G5154" s="64" t="str">
        <f t="shared" si="641"/>
        <v/>
      </c>
      <c r="H5154" s="64" t="str">
        <f t="shared" si="642"/>
        <v/>
      </c>
      <c r="I5154" s="80" t="str">
        <f>IFERROR(VLOOKUP(D5154,Sheet2!A:B,2,0),"")</f>
        <v/>
      </c>
      <c r="J5154" s="64" t="str">
        <f>IFERROR(IF(I5154&lt;&gt;"",VLOOKUP(I5154,Sheet2!B:C,2,0),""),"")</f>
        <v/>
      </c>
      <c r="K5154" s="64" t="str">
        <f>IFERROR( IF(I5154&lt;&gt;"", HLOOKUP(L$2+$A5154,Sheet2!BX:NK,2,0),""),"")</f>
        <v/>
      </c>
      <c r="L5154" t="str">
        <f>IF(OR(HLOOKUP(L$2+$A5154,Sheet2!BX:NK,$B5154,0),HLOOKUP(L$2+$A5154,Sheet2!BX:NK,$B5154,0)&lt;&gt;""),HLOOKUP(L$2+$A5154,Sheet2!BX:NK,$B5154,0),"")</f>
        <v/>
      </c>
      <c r="M5154" t="str">
        <f>IF(OR(HLOOKUP(M$2+$A5154,Sheet2!BY:NL,$B5154,0),HLOOKUP(M$2+$A5154,Sheet2!BY:NL,$B5154,0)&lt;&gt;""),HLOOKUP(M$2+$A5154,Sheet2!BY:NL,$B5154,0),"")</f>
        <v/>
      </c>
      <c r="N5154" t="str">
        <f>IF(OR(HLOOKUP(N$2+$A5154,Sheet2!BZ:NM,$B5154,0),HLOOKUP(N$2+$A5154,Sheet2!BZ:NM,$B5154,0)&lt;&gt;""),HLOOKUP(N$2+$A5154,Sheet2!BZ:NM,$B5154,0),"")</f>
        <v/>
      </c>
      <c r="O5154" t="str">
        <f>IF(OR(HLOOKUP(O$2+$A5154,Sheet2!CA:NN,$B5154,0),HLOOKUP(O$2+$A5154,Sheet2!CA:NN,$B5154,0)&lt;&gt;""),HLOOKUP(O$2+$A5154,Sheet2!CA:NN,$B5154,0),"")</f>
        <v/>
      </c>
      <c r="P5154" t="str">
        <f>IF(OR(HLOOKUP(P$2+$A5154,Sheet2!CB:NO,$B5154,0),HLOOKUP(P$2+$A5154,Sheet2!CB:NO,$B5154,0)&lt;&gt;""),HLOOKUP(P$2+$A5154,Sheet2!CB:NO,$B5154,0),"")</f>
        <v/>
      </c>
      <c r="Q5154" t="str">
        <f>IF(OR(HLOOKUP(Q$2+$A5154,Sheet2!CC:NO,$B5154,0),HLOOKUP(Q$2+$A5154,Sheet2!CC:NO,$B5154,0)&lt;&gt;""),HLOOKUP(Q$2+$A5154,Sheet2!CC:NO,$B5154,0),"")</f>
        <v/>
      </c>
    </row>
    <row r="5155" spans="1:17" x14ac:dyDescent="0.25">
      <c r="A5155" s="64">
        <f t="shared" si="643"/>
        <v>6</v>
      </c>
      <c r="B5155" s="64">
        <f t="shared" si="644"/>
        <v>520</v>
      </c>
      <c r="C5155" s="64">
        <f t="shared" si="645"/>
        <v>2</v>
      </c>
      <c r="D5155" s="64">
        <f t="shared" si="646"/>
        <v>516</v>
      </c>
      <c r="E5155" s="64">
        <f t="shared" si="647"/>
        <v>2576</v>
      </c>
      <c r="F5155" s="64" t="str">
        <f t="shared" si="640"/>
        <v/>
      </c>
      <c r="G5155" s="64" t="str">
        <f t="shared" si="641"/>
        <v/>
      </c>
      <c r="H5155" s="64" t="str">
        <f t="shared" si="642"/>
        <v/>
      </c>
      <c r="I5155" s="80" t="str">
        <f>IFERROR(VLOOKUP(D5155,Sheet2!A:B,2,0),"")</f>
        <v/>
      </c>
      <c r="J5155" s="64" t="str">
        <f>IFERROR(IF(I5155&lt;&gt;"",VLOOKUP(I5155,Sheet2!B:C,2,0),""),"")</f>
        <v/>
      </c>
      <c r="K5155" s="64" t="str">
        <f>IFERROR( IF(I5155&lt;&gt;"", HLOOKUP(L$2+$A5155,Sheet2!BX:NK,2,0),""),"")</f>
        <v/>
      </c>
      <c r="L5155" t="str">
        <f>IF(OR(HLOOKUP(L$2+$A5155,Sheet2!BX:NK,$B5155,0),HLOOKUP(L$2+$A5155,Sheet2!BX:NK,$B5155,0)&lt;&gt;""),HLOOKUP(L$2+$A5155,Sheet2!BX:NK,$B5155,0),"")</f>
        <v/>
      </c>
      <c r="M5155" t="str">
        <f>IF(OR(HLOOKUP(M$2+$A5155,Sheet2!BY:NL,$B5155,0),HLOOKUP(M$2+$A5155,Sheet2!BY:NL,$B5155,0)&lt;&gt;""),HLOOKUP(M$2+$A5155,Sheet2!BY:NL,$B5155,0),"")</f>
        <v/>
      </c>
      <c r="N5155" t="str">
        <f>IF(OR(HLOOKUP(N$2+$A5155,Sheet2!BZ:NM,$B5155,0),HLOOKUP(N$2+$A5155,Sheet2!BZ:NM,$B5155,0)&lt;&gt;""),HLOOKUP(N$2+$A5155,Sheet2!BZ:NM,$B5155,0),"")</f>
        <v/>
      </c>
      <c r="O5155" t="str">
        <f>IF(OR(HLOOKUP(O$2+$A5155,Sheet2!CA:NN,$B5155,0),HLOOKUP(O$2+$A5155,Sheet2!CA:NN,$B5155,0)&lt;&gt;""),HLOOKUP(O$2+$A5155,Sheet2!CA:NN,$B5155,0),"")</f>
        <v/>
      </c>
      <c r="P5155" t="str">
        <f>IF(OR(HLOOKUP(P$2+$A5155,Sheet2!CB:NO,$B5155,0),HLOOKUP(P$2+$A5155,Sheet2!CB:NO,$B5155,0)&lt;&gt;""),HLOOKUP(P$2+$A5155,Sheet2!CB:NO,$B5155,0),"")</f>
        <v/>
      </c>
      <c r="Q5155" t="str">
        <f>IF(OR(HLOOKUP(Q$2+$A5155,Sheet2!CC:NO,$B5155,0),HLOOKUP(Q$2+$A5155,Sheet2!CC:NO,$B5155,0)&lt;&gt;""),HLOOKUP(Q$2+$A5155,Sheet2!CC:NO,$B5155,0),"")</f>
        <v/>
      </c>
    </row>
    <row r="5156" spans="1:17" x14ac:dyDescent="0.25">
      <c r="A5156" s="64">
        <f t="shared" si="643"/>
        <v>12</v>
      </c>
      <c r="B5156" s="64">
        <f t="shared" si="644"/>
        <v>520</v>
      </c>
      <c r="C5156" s="64">
        <f t="shared" si="645"/>
        <v>3</v>
      </c>
      <c r="D5156" s="64">
        <f t="shared" si="646"/>
        <v>516</v>
      </c>
      <c r="E5156" s="64">
        <f t="shared" si="647"/>
        <v>2576</v>
      </c>
      <c r="F5156" s="64" t="str">
        <f t="shared" si="640"/>
        <v/>
      </c>
      <c r="G5156" s="64" t="str">
        <f t="shared" si="641"/>
        <v/>
      </c>
      <c r="H5156" s="64" t="str">
        <f t="shared" si="642"/>
        <v/>
      </c>
      <c r="I5156" s="80" t="str">
        <f>IFERROR(VLOOKUP(D5156,Sheet2!A:B,2,0),"")</f>
        <v/>
      </c>
      <c r="J5156" s="64" t="str">
        <f>IFERROR(IF(I5156&lt;&gt;"",VLOOKUP(I5156,Sheet2!B:C,2,0),""),"")</f>
        <v/>
      </c>
      <c r="K5156" s="64" t="str">
        <f>IFERROR( IF(I5156&lt;&gt;"", HLOOKUP(L$2+$A5156,Sheet2!BX:NK,2,0),""),"")</f>
        <v/>
      </c>
      <c r="L5156" t="str">
        <f>IF(OR(HLOOKUP(L$2+$A5156,Sheet2!BX:NK,$B5156,0),HLOOKUP(L$2+$A5156,Sheet2!BX:NK,$B5156,0)&lt;&gt;""),HLOOKUP(L$2+$A5156,Sheet2!BX:NK,$B5156,0),"")</f>
        <v/>
      </c>
      <c r="M5156" t="str">
        <f>IF(OR(HLOOKUP(M$2+$A5156,Sheet2!BY:NL,$B5156,0),HLOOKUP(M$2+$A5156,Sheet2!BY:NL,$B5156,0)&lt;&gt;""),HLOOKUP(M$2+$A5156,Sheet2!BY:NL,$B5156,0),"")</f>
        <v/>
      </c>
      <c r="N5156" t="str">
        <f>IF(OR(HLOOKUP(N$2+$A5156,Sheet2!BZ:NM,$B5156,0),HLOOKUP(N$2+$A5156,Sheet2!BZ:NM,$B5156,0)&lt;&gt;""),HLOOKUP(N$2+$A5156,Sheet2!BZ:NM,$B5156,0),"")</f>
        <v/>
      </c>
      <c r="O5156" t="str">
        <f>IF(OR(HLOOKUP(O$2+$A5156,Sheet2!CA:NN,$B5156,0),HLOOKUP(O$2+$A5156,Sheet2!CA:NN,$B5156,0)&lt;&gt;""),HLOOKUP(O$2+$A5156,Sheet2!CA:NN,$B5156,0),"")</f>
        <v/>
      </c>
      <c r="P5156" t="str">
        <f>IF(OR(HLOOKUP(P$2+$A5156,Sheet2!CB:NO,$B5156,0),HLOOKUP(P$2+$A5156,Sheet2!CB:NO,$B5156,0)&lt;&gt;""),HLOOKUP(P$2+$A5156,Sheet2!CB:NO,$B5156,0),"")</f>
        <v/>
      </c>
      <c r="Q5156" t="str">
        <f>IF(OR(HLOOKUP(Q$2+$A5156,Sheet2!CC:NO,$B5156,0),HLOOKUP(Q$2+$A5156,Sheet2!CC:NO,$B5156,0)&lt;&gt;""),HLOOKUP(Q$2+$A5156,Sheet2!CC:NO,$B5156,0),"")</f>
        <v/>
      </c>
    </row>
    <row r="5157" spans="1:17" x14ac:dyDescent="0.25">
      <c r="A5157" s="64">
        <f t="shared" si="643"/>
        <v>18</v>
      </c>
      <c r="B5157" s="64">
        <f t="shared" si="644"/>
        <v>520</v>
      </c>
      <c r="C5157" s="64">
        <f t="shared" si="645"/>
        <v>4</v>
      </c>
      <c r="D5157" s="64">
        <f t="shared" si="646"/>
        <v>516</v>
      </c>
      <c r="E5157" s="64">
        <f t="shared" si="647"/>
        <v>2576</v>
      </c>
      <c r="F5157" s="64" t="str">
        <f t="shared" si="640"/>
        <v/>
      </c>
      <c r="G5157" s="64" t="str">
        <f t="shared" si="641"/>
        <v/>
      </c>
      <c r="H5157" s="64" t="str">
        <f t="shared" si="642"/>
        <v/>
      </c>
      <c r="I5157" s="80" t="str">
        <f>IFERROR(VLOOKUP(D5157,Sheet2!A:B,2,0),"")</f>
        <v/>
      </c>
      <c r="J5157" s="64" t="str">
        <f>IFERROR(IF(I5157&lt;&gt;"",VLOOKUP(I5157,Sheet2!B:C,2,0),""),"")</f>
        <v/>
      </c>
      <c r="K5157" s="64" t="str">
        <f>IFERROR( IF(I5157&lt;&gt;"", HLOOKUP(L$2+$A5157,Sheet2!BX:NK,2,0),""),"")</f>
        <v/>
      </c>
      <c r="L5157" t="str">
        <f>IF(OR(HLOOKUP(L$2+$A5157,Sheet2!BX:NK,$B5157,0),HLOOKUP(L$2+$A5157,Sheet2!BX:NK,$B5157,0)&lt;&gt;""),HLOOKUP(L$2+$A5157,Sheet2!BX:NK,$B5157,0),"")</f>
        <v/>
      </c>
      <c r="M5157" t="str">
        <f>IF(OR(HLOOKUP(M$2+$A5157,Sheet2!BY:NL,$B5157,0),HLOOKUP(M$2+$A5157,Sheet2!BY:NL,$B5157,0)&lt;&gt;""),HLOOKUP(M$2+$A5157,Sheet2!BY:NL,$B5157,0),"")</f>
        <v/>
      </c>
      <c r="N5157" t="str">
        <f>IF(OR(HLOOKUP(N$2+$A5157,Sheet2!BZ:NM,$B5157,0),HLOOKUP(N$2+$A5157,Sheet2!BZ:NM,$B5157,0)&lt;&gt;""),HLOOKUP(N$2+$A5157,Sheet2!BZ:NM,$B5157,0),"")</f>
        <v/>
      </c>
      <c r="O5157" t="str">
        <f>IF(OR(HLOOKUP(O$2+$A5157,Sheet2!CA:NN,$B5157,0),HLOOKUP(O$2+$A5157,Sheet2!CA:NN,$B5157,0)&lt;&gt;""),HLOOKUP(O$2+$A5157,Sheet2!CA:NN,$B5157,0),"")</f>
        <v/>
      </c>
      <c r="P5157" t="str">
        <f>IF(OR(HLOOKUP(P$2+$A5157,Sheet2!CB:NO,$B5157,0),HLOOKUP(P$2+$A5157,Sheet2!CB:NO,$B5157,0)&lt;&gt;""),HLOOKUP(P$2+$A5157,Sheet2!CB:NO,$B5157,0),"")</f>
        <v/>
      </c>
      <c r="Q5157" t="str">
        <f>IF(OR(HLOOKUP(Q$2+$A5157,Sheet2!CC:NO,$B5157,0),HLOOKUP(Q$2+$A5157,Sheet2!CC:NO,$B5157,0)&lt;&gt;""),HLOOKUP(Q$2+$A5157,Sheet2!CC:NO,$B5157,0),"")</f>
        <v/>
      </c>
    </row>
    <row r="5158" spans="1:17" x14ac:dyDescent="0.25">
      <c r="A5158" s="64">
        <f t="shared" si="643"/>
        <v>24</v>
      </c>
      <c r="B5158" s="64">
        <f t="shared" si="644"/>
        <v>520</v>
      </c>
      <c r="C5158" s="64">
        <f t="shared" si="645"/>
        <v>5</v>
      </c>
      <c r="D5158" s="64">
        <f t="shared" si="646"/>
        <v>516</v>
      </c>
      <c r="E5158" s="64">
        <f t="shared" si="647"/>
        <v>2576</v>
      </c>
      <c r="F5158" s="64" t="str">
        <f t="shared" si="640"/>
        <v/>
      </c>
      <c r="G5158" s="64" t="str">
        <f t="shared" si="641"/>
        <v/>
      </c>
      <c r="H5158" s="64" t="str">
        <f t="shared" si="642"/>
        <v/>
      </c>
      <c r="I5158" s="80" t="str">
        <f>IFERROR(VLOOKUP(D5158,Sheet2!A:B,2,0),"")</f>
        <v/>
      </c>
      <c r="J5158" s="64" t="str">
        <f>IFERROR(IF(I5158&lt;&gt;"",VLOOKUP(I5158,Sheet2!B:C,2,0),""),"")</f>
        <v/>
      </c>
      <c r="K5158" s="64" t="str">
        <f>IFERROR( IF(I5158&lt;&gt;"", HLOOKUP(L$2+$A5158,Sheet2!BX:NK,2,0),""),"")</f>
        <v/>
      </c>
      <c r="L5158" t="str">
        <f>IF(OR(HLOOKUP(L$2+$A5158,Sheet2!BX:NK,$B5158,0),HLOOKUP(L$2+$A5158,Sheet2!BX:NK,$B5158,0)&lt;&gt;""),HLOOKUP(L$2+$A5158,Sheet2!BX:NK,$B5158,0),"")</f>
        <v/>
      </c>
      <c r="M5158" t="str">
        <f>IF(OR(HLOOKUP(M$2+$A5158,Sheet2!BY:NL,$B5158,0),HLOOKUP(M$2+$A5158,Sheet2!BY:NL,$B5158,0)&lt;&gt;""),HLOOKUP(M$2+$A5158,Sheet2!BY:NL,$B5158,0),"")</f>
        <v/>
      </c>
      <c r="N5158" t="str">
        <f>IF(OR(HLOOKUP(N$2+$A5158,Sheet2!BZ:NM,$B5158,0),HLOOKUP(N$2+$A5158,Sheet2!BZ:NM,$B5158,0)&lt;&gt;""),HLOOKUP(N$2+$A5158,Sheet2!BZ:NM,$B5158,0),"")</f>
        <v/>
      </c>
      <c r="O5158" t="str">
        <f>IF(OR(HLOOKUP(O$2+$A5158,Sheet2!CA:NN,$B5158,0),HLOOKUP(O$2+$A5158,Sheet2!CA:NN,$B5158,0)&lt;&gt;""),HLOOKUP(O$2+$A5158,Sheet2!CA:NN,$B5158,0),"")</f>
        <v/>
      </c>
      <c r="P5158" t="str">
        <f>IF(OR(HLOOKUP(P$2+$A5158,Sheet2!CB:NO,$B5158,0),HLOOKUP(P$2+$A5158,Sheet2!CB:NO,$B5158,0)&lt;&gt;""),HLOOKUP(P$2+$A5158,Sheet2!CB:NO,$B5158,0),"")</f>
        <v/>
      </c>
      <c r="Q5158" t="str">
        <f>IF(OR(HLOOKUP(Q$2+$A5158,Sheet2!CC:NO,$B5158,0),HLOOKUP(Q$2+$A5158,Sheet2!CC:NO,$B5158,0)&lt;&gt;""),HLOOKUP(Q$2+$A5158,Sheet2!CC:NO,$B5158,0),"")</f>
        <v/>
      </c>
    </row>
    <row r="5159" spans="1:17" x14ac:dyDescent="0.25">
      <c r="A5159" s="64">
        <f t="shared" si="643"/>
        <v>30</v>
      </c>
      <c r="B5159" s="64">
        <f t="shared" si="644"/>
        <v>520</v>
      </c>
      <c r="C5159" s="64">
        <f t="shared" si="645"/>
        <v>6</v>
      </c>
      <c r="D5159" s="64">
        <f t="shared" si="646"/>
        <v>516</v>
      </c>
      <c r="E5159" s="64">
        <f t="shared" si="647"/>
        <v>2576</v>
      </c>
      <c r="F5159" s="64" t="str">
        <f t="shared" si="640"/>
        <v/>
      </c>
      <c r="G5159" s="64" t="str">
        <f t="shared" si="641"/>
        <v/>
      </c>
      <c r="H5159" s="64" t="str">
        <f t="shared" si="642"/>
        <v/>
      </c>
      <c r="I5159" s="80" t="str">
        <f>IFERROR(VLOOKUP(D5159,Sheet2!A:B,2,0),"")</f>
        <v/>
      </c>
      <c r="J5159" s="64" t="str">
        <f>IFERROR(IF(I5159&lt;&gt;"",VLOOKUP(I5159,Sheet2!B:C,2,0),""),"")</f>
        <v/>
      </c>
      <c r="K5159" s="64" t="str">
        <f>IFERROR( IF(I5159&lt;&gt;"", HLOOKUP(L$2+$A5159,Sheet2!BX:NK,2,0),""),"")</f>
        <v/>
      </c>
      <c r="L5159" t="str">
        <f>IF(OR(HLOOKUP(L$2+$A5159,Sheet2!BX:NK,$B5159,0),HLOOKUP(L$2+$A5159,Sheet2!BX:NK,$B5159,0)&lt;&gt;""),HLOOKUP(L$2+$A5159,Sheet2!BX:NK,$B5159,0),"")</f>
        <v/>
      </c>
      <c r="M5159" t="str">
        <f>IF(OR(HLOOKUP(M$2+$A5159,Sheet2!BY:NL,$B5159,0),HLOOKUP(M$2+$A5159,Sheet2!BY:NL,$B5159,0)&lt;&gt;""),HLOOKUP(M$2+$A5159,Sheet2!BY:NL,$B5159,0),"")</f>
        <v/>
      </c>
      <c r="N5159" t="str">
        <f>IF(OR(HLOOKUP(N$2+$A5159,Sheet2!BZ:NM,$B5159,0),HLOOKUP(N$2+$A5159,Sheet2!BZ:NM,$B5159,0)&lt;&gt;""),HLOOKUP(N$2+$A5159,Sheet2!BZ:NM,$B5159,0),"")</f>
        <v/>
      </c>
      <c r="O5159" t="str">
        <f>IF(OR(HLOOKUP(O$2+$A5159,Sheet2!CA:NN,$B5159,0),HLOOKUP(O$2+$A5159,Sheet2!CA:NN,$B5159,0)&lt;&gt;""),HLOOKUP(O$2+$A5159,Sheet2!CA:NN,$B5159,0),"")</f>
        <v/>
      </c>
      <c r="P5159" t="str">
        <f>IF(OR(HLOOKUP(P$2+$A5159,Sheet2!CB:NO,$B5159,0),HLOOKUP(P$2+$A5159,Sheet2!CB:NO,$B5159,0)&lt;&gt;""),HLOOKUP(P$2+$A5159,Sheet2!CB:NO,$B5159,0),"")</f>
        <v/>
      </c>
      <c r="Q5159" t="str">
        <f>IF(OR(HLOOKUP(Q$2+$A5159,Sheet2!CC:NO,$B5159,0),HLOOKUP(Q$2+$A5159,Sheet2!CC:NO,$B5159,0)&lt;&gt;""),HLOOKUP(Q$2+$A5159,Sheet2!CC:NO,$B5159,0),"")</f>
        <v/>
      </c>
    </row>
    <row r="5160" spans="1:17" x14ac:dyDescent="0.25">
      <c r="A5160" s="64">
        <f t="shared" si="643"/>
        <v>36</v>
      </c>
      <c r="B5160" s="64">
        <f t="shared" si="644"/>
        <v>520</v>
      </c>
      <c r="C5160" s="64">
        <f t="shared" si="645"/>
        <v>7</v>
      </c>
      <c r="D5160" s="64">
        <f t="shared" si="646"/>
        <v>516</v>
      </c>
      <c r="E5160" s="64">
        <f t="shared" si="647"/>
        <v>2576</v>
      </c>
      <c r="F5160" s="64" t="str">
        <f t="shared" si="640"/>
        <v/>
      </c>
      <c r="G5160" s="64" t="str">
        <f t="shared" si="641"/>
        <v/>
      </c>
      <c r="H5160" s="64" t="str">
        <f t="shared" si="642"/>
        <v/>
      </c>
      <c r="I5160" s="80" t="str">
        <f>IFERROR(VLOOKUP(D5160,Sheet2!A:B,2,0),"")</f>
        <v/>
      </c>
      <c r="J5160" s="64" t="str">
        <f>IFERROR(IF(I5160&lt;&gt;"",VLOOKUP(I5160,Sheet2!B:C,2,0),""),"")</f>
        <v/>
      </c>
      <c r="K5160" s="64" t="str">
        <f>IFERROR( IF(I5160&lt;&gt;"", HLOOKUP(L$2+$A5160,Sheet2!BX:NK,2,0),""),"")</f>
        <v/>
      </c>
      <c r="L5160" t="str">
        <f>IF(OR(HLOOKUP(L$2+$A5160,Sheet2!BX:NK,$B5160,0),HLOOKUP(L$2+$A5160,Sheet2!BX:NK,$B5160,0)&lt;&gt;""),HLOOKUP(L$2+$A5160,Sheet2!BX:NK,$B5160,0),"")</f>
        <v/>
      </c>
      <c r="M5160" t="str">
        <f>IF(OR(HLOOKUP(M$2+$A5160,Sheet2!BY:NL,$B5160,0),HLOOKUP(M$2+$A5160,Sheet2!BY:NL,$B5160,0)&lt;&gt;""),HLOOKUP(M$2+$A5160,Sheet2!BY:NL,$B5160,0),"")</f>
        <v/>
      </c>
      <c r="N5160" t="str">
        <f>IF(OR(HLOOKUP(N$2+$A5160,Sheet2!BZ:NM,$B5160,0),HLOOKUP(N$2+$A5160,Sheet2!BZ:NM,$B5160,0)&lt;&gt;""),HLOOKUP(N$2+$A5160,Sheet2!BZ:NM,$B5160,0),"")</f>
        <v/>
      </c>
      <c r="O5160" t="str">
        <f>IF(OR(HLOOKUP(O$2+$A5160,Sheet2!CA:NN,$B5160,0),HLOOKUP(O$2+$A5160,Sheet2!CA:NN,$B5160,0)&lt;&gt;""),HLOOKUP(O$2+$A5160,Sheet2!CA:NN,$B5160,0),"")</f>
        <v/>
      </c>
      <c r="P5160" t="str">
        <f>IF(OR(HLOOKUP(P$2+$A5160,Sheet2!CB:NO,$B5160,0),HLOOKUP(P$2+$A5160,Sheet2!CB:NO,$B5160,0)&lt;&gt;""),HLOOKUP(P$2+$A5160,Sheet2!CB:NO,$B5160,0),"")</f>
        <v/>
      </c>
      <c r="Q5160" t="str">
        <f>IF(OR(HLOOKUP(Q$2+$A5160,Sheet2!CC:NO,$B5160,0),HLOOKUP(Q$2+$A5160,Sheet2!CC:NO,$B5160,0)&lt;&gt;""),HLOOKUP(Q$2+$A5160,Sheet2!CC:NO,$B5160,0),"")</f>
        <v/>
      </c>
    </row>
    <row r="5161" spans="1:17" x14ac:dyDescent="0.25">
      <c r="A5161" s="64">
        <f t="shared" si="643"/>
        <v>42</v>
      </c>
      <c r="B5161" s="64">
        <f t="shared" si="644"/>
        <v>520</v>
      </c>
      <c r="C5161" s="64">
        <f t="shared" si="645"/>
        <v>8</v>
      </c>
      <c r="D5161" s="64">
        <f t="shared" si="646"/>
        <v>516</v>
      </c>
      <c r="E5161" s="64">
        <f t="shared" si="647"/>
        <v>2576</v>
      </c>
      <c r="F5161" s="64" t="str">
        <f t="shared" si="640"/>
        <v/>
      </c>
      <c r="G5161" s="64" t="str">
        <f t="shared" si="641"/>
        <v/>
      </c>
      <c r="H5161" s="64" t="str">
        <f t="shared" si="642"/>
        <v/>
      </c>
      <c r="I5161" s="80" t="str">
        <f>IFERROR(VLOOKUP(D5161,Sheet2!A:B,2,0),"")</f>
        <v/>
      </c>
      <c r="J5161" s="64" t="str">
        <f>IFERROR(IF(I5161&lt;&gt;"",VLOOKUP(I5161,Sheet2!B:C,2,0),""),"")</f>
        <v/>
      </c>
      <c r="K5161" s="64" t="str">
        <f>IFERROR( IF(I5161&lt;&gt;"", HLOOKUP(L$2+$A5161,Sheet2!BX:NK,2,0),""),"")</f>
        <v/>
      </c>
      <c r="L5161" t="str">
        <f>IF(OR(HLOOKUP(L$2+$A5161,Sheet2!BX:NK,$B5161,0),HLOOKUP(L$2+$A5161,Sheet2!BX:NK,$B5161,0)&lt;&gt;""),HLOOKUP(L$2+$A5161,Sheet2!BX:NK,$B5161,0),"")</f>
        <v/>
      </c>
      <c r="M5161" t="str">
        <f>IF(OR(HLOOKUP(M$2+$A5161,Sheet2!BY:NL,$B5161,0),HLOOKUP(M$2+$A5161,Sheet2!BY:NL,$B5161,0)&lt;&gt;""),HLOOKUP(M$2+$A5161,Sheet2!BY:NL,$B5161,0),"")</f>
        <v/>
      </c>
      <c r="N5161" t="str">
        <f>IF(OR(HLOOKUP(N$2+$A5161,Sheet2!BZ:NM,$B5161,0),HLOOKUP(N$2+$A5161,Sheet2!BZ:NM,$B5161,0)&lt;&gt;""),HLOOKUP(N$2+$A5161,Sheet2!BZ:NM,$B5161,0),"")</f>
        <v/>
      </c>
      <c r="O5161" t="str">
        <f>IF(OR(HLOOKUP(O$2+$A5161,Sheet2!CA:NN,$B5161,0),HLOOKUP(O$2+$A5161,Sheet2!CA:NN,$B5161,0)&lt;&gt;""),HLOOKUP(O$2+$A5161,Sheet2!CA:NN,$B5161,0),"")</f>
        <v/>
      </c>
      <c r="P5161" t="str">
        <f>IF(OR(HLOOKUP(P$2+$A5161,Sheet2!CB:NO,$B5161,0),HLOOKUP(P$2+$A5161,Sheet2!CB:NO,$B5161,0)&lt;&gt;""),HLOOKUP(P$2+$A5161,Sheet2!CB:NO,$B5161,0),"")</f>
        <v/>
      </c>
      <c r="Q5161" t="str">
        <f>IF(OR(HLOOKUP(Q$2+$A5161,Sheet2!CC:NO,$B5161,0),HLOOKUP(Q$2+$A5161,Sheet2!CC:NO,$B5161,0)&lt;&gt;""),HLOOKUP(Q$2+$A5161,Sheet2!CC:NO,$B5161,0),"")</f>
        <v/>
      </c>
    </row>
    <row r="5162" spans="1:17" x14ac:dyDescent="0.25">
      <c r="A5162" s="64">
        <f t="shared" si="643"/>
        <v>48</v>
      </c>
      <c r="B5162" s="64">
        <f t="shared" si="644"/>
        <v>520</v>
      </c>
      <c r="C5162" s="64">
        <f t="shared" si="645"/>
        <v>9</v>
      </c>
      <c r="D5162" s="64">
        <f t="shared" si="646"/>
        <v>516</v>
      </c>
      <c r="E5162" s="64">
        <f t="shared" si="647"/>
        <v>2576</v>
      </c>
      <c r="F5162" s="64" t="str">
        <f t="shared" si="640"/>
        <v/>
      </c>
      <c r="G5162" s="64" t="str">
        <f t="shared" si="641"/>
        <v/>
      </c>
      <c r="H5162" s="64" t="str">
        <f t="shared" si="642"/>
        <v/>
      </c>
      <c r="I5162" s="80" t="str">
        <f>IFERROR(VLOOKUP(D5162,Sheet2!A:B,2,0),"")</f>
        <v/>
      </c>
      <c r="J5162" s="64" t="str">
        <f>IFERROR(IF(I5162&lt;&gt;"",VLOOKUP(I5162,Sheet2!B:C,2,0),""),"")</f>
        <v/>
      </c>
      <c r="K5162" s="64" t="str">
        <f>IFERROR( IF(I5162&lt;&gt;"", HLOOKUP(L$2+$A5162,Sheet2!BX:NK,2,0),""),"")</f>
        <v/>
      </c>
      <c r="L5162" t="str">
        <f>IF(OR(HLOOKUP(L$2+$A5162,Sheet2!BX:NK,$B5162,0),HLOOKUP(L$2+$A5162,Sheet2!BX:NK,$B5162,0)&lt;&gt;""),HLOOKUP(L$2+$A5162,Sheet2!BX:NK,$B5162,0),"")</f>
        <v/>
      </c>
      <c r="M5162" t="str">
        <f>IF(OR(HLOOKUP(M$2+$A5162,Sheet2!BY:NL,$B5162,0),HLOOKUP(M$2+$A5162,Sheet2!BY:NL,$B5162,0)&lt;&gt;""),HLOOKUP(M$2+$A5162,Sheet2!BY:NL,$B5162,0),"")</f>
        <v/>
      </c>
      <c r="N5162" t="str">
        <f>IF(OR(HLOOKUP(N$2+$A5162,Sheet2!BZ:NM,$B5162,0),HLOOKUP(N$2+$A5162,Sheet2!BZ:NM,$B5162,0)&lt;&gt;""),HLOOKUP(N$2+$A5162,Sheet2!BZ:NM,$B5162,0),"")</f>
        <v/>
      </c>
      <c r="O5162" t="str">
        <f>IF(OR(HLOOKUP(O$2+$A5162,Sheet2!CA:NN,$B5162,0),HLOOKUP(O$2+$A5162,Sheet2!CA:NN,$B5162,0)&lt;&gt;""),HLOOKUP(O$2+$A5162,Sheet2!CA:NN,$B5162,0),"")</f>
        <v/>
      </c>
      <c r="P5162" t="str">
        <f>IF(OR(HLOOKUP(P$2+$A5162,Sheet2!CB:NO,$B5162,0),HLOOKUP(P$2+$A5162,Sheet2!CB:NO,$B5162,0)&lt;&gt;""),HLOOKUP(P$2+$A5162,Sheet2!CB:NO,$B5162,0),"")</f>
        <v/>
      </c>
      <c r="Q5162" t="str">
        <f>IF(OR(HLOOKUP(Q$2+$A5162,Sheet2!CC:NO,$B5162,0),HLOOKUP(Q$2+$A5162,Sheet2!CC:NO,$B5162,0)&lt;&gt;""),HLOOKUP(Q$2+$A5162,Sheet2!CC:NO,$B5162,0),"")</f>
        <v/>
      </c>
    </row>
    <row r="5163" spans="1:17" x14ac:dyDescent="0.25">
      <c r="A5163" s="64">
        <f t="shared" si="643"/>
        <v>54</v>
      </c>
      <c r="B5163" s="64">
        <f t="shared" si="644"/>
        <v>520</v>
      </c>
      <c r="C5163" s="64">
        <f t="shared" si="645"/>
        <v>10</v>
      </c>
      <c r="D5163" s="64">
        <f t="shared" si="646"/>
        <v>516</v>
      </c>
      <c r="E5163" s="64">
        <f t="shared" si="647"/>
        <v>2576</v>
      </c>
      <c r="F5163" s="64" t="str">
        <f t="shared" si="640"/>
        <v/>
      </c>
      <c r="G5163" s="64" t="str">
        <f t="shared" si="641"/>
        <v/>
      </c>
      <c r="H5163" s="64" t="str">
        <f t="shared" si="642"/>
        <v/>
      </c>
      <c r="I5163" s="80" t="str">
        <f>IFERROR(VLOOKUP(D5163,Sheet2!A:B,2,0),"")</f>
        <v/>
      </c>
      <c r="J5163" s="64" t="str">
        <f>IFERROR(IF(I5163&lt;&gt;"",VLOOKUP(I5163,Sheet2!B:C,2,0),""),"")</f>
        <v/>
      </c>
      <c r="K5163" s="64" t="str">
        <f>IFERROR( IF(I5163&lt;&gt;"", HLOOKUP(L$2+$A5163,Sheet2!BX:NK,2,0),""),"")</f>
        <v/>
      </c>
      <c r="L5163" t="str">
        <f>IF(OR(HLOOKUP(L$2+$A5163,Sheet2!BX:NK,$B5163,0),HLOOKUP(L$2+$A5163,Sheet2!BX:NK,$B5163,0)&lt;&gt;""),HLOOKUP(L$2+$A5163,Sheet2!BX:NK,$B5163,0),"")</f>
        <v/>
      </c>
      <c r="M5163" t="str">
        <f>IF(OR(HLOOKUP(M$2+$A5163,Sheet2!BY:NL,$B5163,0),HLOOKUP(M$2+$A5163,Sheet2!BY:NL,$B5163,0)&lt;&gt;""),HLOOKUP(M$2+$A5163,Sheet2!BY:NL,$B5163,0),"")</f>
        <v/>
      </c>
      <c r="N5163" t="str">
        <f>IF(OR(HLOOKUP(N$2+$A5163,Sheet2!BZ:NM,$B5163,0),HLOOKUP(N$2+$A5163,Sheet2!BZ:NM,$B5163,0)&lt;&gt;""),HLOOKUP(N$2+$A5163,Sheet2!BZ:NM,$B5163,0),"")</f>
        <v/>
      </c>
      <c r="O5163" t="str">
        <f>IF(OR(HLOOKUP(O$2+$A5163,Sheet2!CA:NN,$B5163,0),HLOOKUP(O$2+$A5163,Sheet2!CA:NN,$B5163,0)&lt;&gt;""),HLOOKUP(O$2+$A5163,Sheet2!CA:NN,$B5163,0),"")</f>
        <v/>
      </c>
      <c r="P5163" t="str">
        <f>IF(OR(HLOOKUP(P$2+$A5163,Sheet2!CB:NO,$B5163,0),HLOOKUP(P$2+$A5163,Sheet2!CB:NO,$B5163,0)&lt;&gt;""),HLOOKUP(P$2+$A5163,Sheet2!CB:NO,$B5163,0),"")</f>
        <v/>
      </c>
      <c r="Q5163" t="str">
        <f>IF(OR(HLOOKUP(Q$2+$A5163,Sheet2!CC:NO,$B5163,0),HLOOKUP(Q$2+$A5163,Sheet2!CC:NO,$B5163,0)&lt;&gt;""),HLOOKUP(Q$2+$A5163,Sheet2!CC:NO,$B5163,0),"")</f>
        <v/>
      </c>
    </row>
    <row r="5164" spans="1:17" x14ac:dyDescent="0.25">
      <c r="A5164" s="64">
        <f t="shared" si="643"/>
        <v>0</v>
      </c>
      <c r="B5164" s="64">
        <f t="shared" si="644"/>
        <v>521</v>
      </c>
      <c r="C5164" s="64">
        <f t="shared" si="645"/>
        <v>1</v>
      </c>
      <c r="D5164" s="64">
        <f t="shared" si="646"/>
        <v>517</v>
      </c>
      <c r="E5164" s="64">
        <f t="shared" si="647"/>
        <v>2581</v>
      </c>
      <c r="F5164" s="64" t="str">
        <f t="shared" si="640"/>
        <v/>
      </c>
      <c r="G5164" s="64" t="str">
        <f t="shared" si="641"/>
        <v/>
      </c>
      <c r="H5164" s="64" t="str">
        <f t="shared" si="642"/>
        <v/>
      </c>
      <c r="I5164" s="80" t="str">
        <f>IFERROR(VLOOKUP(D5164,Sheet2!A:B,2,0),"")</f>
        <v/>
      </c>
      <c r="J5164" s="64" t="str">
        <f>IFERROR(IF(I5164&lt;&gt;"",VLOOKUP(I5164,Sheet2!B:C,2,0),""),"")</f>
        <v/>
      </c>
      <c r="K5164" s="64" t="str">
        <f>IFERROR( IF(I5164&lt;&gt;"", HLOOKUP(L$2+$A5164,Sheet2!BX:NK,2,0),""),"")</f>
        <v/>
      </c>
      <c r="L5164" t="str">
        <f>IF(OR(HLOOKUP(L$2+$A5164,Sheet2!BX:NK,$B5164,0),HLOOKUP(L$2+$A5164,Sheet2!BX:NK,$B5164,0)&lt;&gt;""),HLOOKUP(L$2+$A5164,Sheet2!BX:NK,$B5164,0),"")</f>
        <v/>
      </c>
      <c r="M5164" t="str">
        <f>IF(OR(HLOOKUP(M$2+$A5164,Sheet2!BY:NL,$B5164,0),HLOOKUP(M$2+$A5164,Sheet2!BY:NL,$B5164,0)&lt;&gt;""),HLOOKUP(M$2+$A5164,Sheet2!BY:NL,$B5164,0),"")</f>
        <v/>
      </c>
      <c r="N5164" t="str">
        <f>IF(OR(HLOOKUP(N$2+$A5164,Sheet2!BZ:NM,$B5164,0),HLOOKUP(N$2+$A5164,Sheet2!BZ:NM,$B5164,0)&lt;&gt;""),HLOOKUP(N$2+$A5164,Sheet2!BZ:NM,$B5164,0),"")</f>
        <v/>
      </c>
      <c r="O5164" t="str">
        <f>IF(OR(HLOOKUP(O$2+$A5164,Sheet2!CA:NN,$B5164,0),HLOOKUP(O$2+$A5164,Sheet2!CA:NN,$B5164,0)&lt;&gt;""),HLOOKUP(O$2+$A5164,Sheet2!CA:NN,$B5164,0),"")</f>
        <v/>
      </c>
      <c r="P5164" t="str">
        <f>IF(OR(HLOOKUP(P$2+$A5164,Sheet2!CB:NO,$B5164,0),HLOOKUP(P$2+$A5164,Sheet2!CB:NO,$B5164,0)&lt;&gt;""),HLOOKUP(P$2+$A5164,Sheet2!CB:NO,$B5164,0),"")</f>
        <v/>
      </c>
      <c r="Q5164" t="str">
        <f>IF(OR(HLOOKUP(Q$2+$A5164,Sheet2!CC:NO,$B5164,0),HLOOKUP(Q$2+$A5164,Sheet2!CC:NO,$B5164,0)&lt;&gt;""),HLOOKUP(Q$2+$A5164,Sheet2!CC:NO,$B5164,0),"")</f>
        <v/>
      </c>
    </row>
    <row r="5165" spans="1:17" x14ac:dyDescent="0.25">
      <c r="A5165" s="64">
        <f t="shared" si="643"/>
        <v>6</v>
      </c>
      <c r="B5165" s="64">
        <f t="shared" si="644"/>
        <v>521</v>
      </c>
      <c r="C5165" s="64">
        <f t="shared" si="645"/>
        <v>2</v>
      </c>
      <c r="D5165" s="64">
        <f t="shared" si="646"/>
        <v>517</v>
      </c>
      <c r="E5165" s="64">
        <f t="shared" si="647"/>
        <v>2581</v>
      </c>
      <c r="F5165" s="64" t="str">
        <f t="shared" si="640"/>
        <v/>
      </c>
      <c r="G5165" s="64" t="str">
        <f t="shared" si="641"/>
        <v/>
      </c>
      <c r="H5165" s="64" t="str">
        <f t="shared" si="642"/>
        <v/>
      </c>
      <c r="I5165" s="80" t="str">
        <f>IFERROR(VLOOKUP(D5165,Sheet2!A:B,2,0),"")</f>
        <v/>
      </c>
      <c r="J5165" s="64" t="str">
        <f>IFERROR(IF(I5165&lt;&gt;"",VLOOKUP(I5165,Sheet2!B:C,2,0),""),"")</f>
        <v/>
      </c>
      <c r="K5165" s="64" t="str">
        <f>IFERROR( IF(I5165&lt;&gt;"", HLOOKUP(L$2+$A5165,Sheet2!BX:NK,2,0),""),"")</f>
        <v/>
      </c>
      <c r="L5165" t="str">
        <f>IF(OR(HLOOKUP(L$2+$A5165,Sheet2!BX:NK,$B5165,0),HLOOKUP(L$2+$A5165,Sheet2!BX:NK,$B5165,0)&lt;&gt;""),HLOOKUP(L$2+$A5165,Sheet2!BX:NK,$B5165,0),"")</f>
        <v/>
      </c>
      <c r="M5165" t="str">
        <f>IF(OR(HLOOKUP(M$2+$A5165,Sheet2!BY:NL,$B5165,0),HLOOKUP(M$2+$A5165,Sheet2!BY:NL,$B5165,0)&lt;&gt;""),HLOOKUP(M$2+$A5165,Sheet2!BY:NL,$B5165,0),"")</f>
        <v/>
      </c>
      <c r="N5165" t="str">
        <f>IF(OR(HLOOKUP(N$2+$A5165,Sheet2!BZ:NM,$B5165,0),HLOOKUP(N$2+$A5165,Sheet2!BZ:NM,$B5165,0)&lt;&gt;""),HLOOKUP(N$2+$A5165,Sheet2!BZ:NM,$B5165,0),"")</f>
        <v/>
      </c>
      <c r="O5165" t="str">
        <f>IF(OR(HLOOKUP(O$2+$A5165,Sheet2!CA:NN,$B5165,0),HLOOKUP(O$2+$A5165,Sheet2!CA:NN,$B5165,0)&lt;&gt;""),HLOOKUP(O$2+$A5165,Sheet2!CA:NN,$B5165,0),"")</f>
        <v/>
      </c>
      <c r="P5165" t="str">
        <f>IF(OR(HLOOKUP(P$2+$A5165,Sheet2!CB:NO,$B5165,0),HLOOKUP(P$2+$A5165,Sheet2!CB:NO,$B5165,0)&lt;&gt;""),HLOOKUP(P$2+$A5165,Sheet2!CB:NO,$B5165,0),"")</f>
        <v/>
      </c>
      <c r="Q5165" t="str">
        <f>IF(OR(HLOOKUP(Q$2+$A5165,Sheet2!CC:NO,$B5165,0),HLOOKUP(Q$2+$A5165,Sheet2!CC:NO,$B5165,0)&lt;&gt;""),HLOOKUP(Q$2+$A5165,Sheet2!CC:NO,$B5165,0),"")</f>
        <v/>
      </c>
    </row>
    <row r="5166" spans="1:17" x14ac:dyDescent="0.25">
      <c r="A5166" s="64">
        <f t="shared" si="643"/>
        <v>12</v>
      </c>
      <c r="B5166" s="64">
        <f t="shared" si="644"/>
        <v>521</v>
      </c>
      <c r="C5166" s="64">
        <f t="shared" si="645"/>
        <v>3</v>
      </c>
      <c r="D5166" s="64">
        <f t="shared" si="646"/>
        <v>517</v>
      </c>
      <c r="E5166" s="64">
        <f t="shared" si="647"/>
        <v>2581</v>
      </c>
      <c r="F5166" s="64" t="str">
        <f t="shared" si="640"/>
        <v/>
      </c>
      <c r="G5166" s="64" t="str">
        <f t="shared" si="641"/>
        <v/>
      </c>
      <c r="H5166" s="64" t="str">
        <f t="shared" si="642"/>
        <v/>
      </c>
      <c r="I5166" s="80" t="str">
        <f>IFERROR(VLOOKUP(D5166,Sheet2!A:B,2,0),"")</f>
        <v/>
      </c>
      <c r="J5166" s="64" t="str">
        <f>IFERROR(IF(I5166&lt;&gt;"",VLOOKUP(I5166,Sheet2!B:C,2,0),""),"")</f>
        <v/>
      </c>
      <c r="K5166" s="64" t="str">
        <f>IFERROR( IF(I5166&lt;&gt;"", HLOOKUP(L$2+$A5166,Sheet2!BX:NK,2,0),""),"")</f>
        <v/>
      </c>
      <c r="L5166" t="str">
        <f>IF(OR(HLOOKUP(L$2+$A5166,Sheet2!BX:NK,$B5166,0),HLOOKUP(L$2+$A5166,Sheet2!BX:NK,$B5166,0)&lt;&gt;""),HLOOKUP(L$2+$A5166,Sheet2!BX:NK,$B5166,0),"")</f>
        <v/>
      </c>
      <c r="M5166" t="str">
        <f>IF(OR(HLOOKUP(M$2+$A5166,Sheet2!BY:NL,$B5166,0),HLOOKUP(M$2+$A5166,Sheet2!BY:NL,$B5166,0)&lt;&gt;""),HLOOKUP(M$2+$A5166,Sheet2!BY:NL,$B5166,0),"")</f>
        <v/>
      </c>
      <c r="N5166" t="str">
        <f>IF(OR(HLOOKUP(N$2+$A5166,Sheet2!BZ:NM,$B5166,0),HLOOKUP(N$2+$A5166,Sheet2!BZ:NM,$B5166,0)&lt;&gt;""),HLOOKUP(N$2+$A5166,Sheet2!BZ:NM,$B5166,0),"")</f>
        <v/>
      </c>
      <c r="O5166" t="str">
        <f>IF(OR(HLOOKUP(O$2+$A5166,Sheet2!CA:NN,$B5166,0),HLOOKUP(O$2+$A5166,Sheet2!CA:NN,$B5166,0)&lt;&gt;""),HLOOKUP(O$2+$A5166,Sheet2!CA:NN,$B5166,0),"")</f>
        <v/>
      </c>
      <c r="P5166" t="str">
        <f>IF(OR(HLOOKUP(P$2+$A5166,Sheet2!CB:NO,$B5166,0),HLOOKUP(P$2+$A5166,Sheet2!CB:NO,$B5166,0)&lt;&gt;""),HLOOKUP(P$2+$A5166,Sheet2!CB:NO,$B5166,0),"")</f>
        <v/>
      </c>
      <c r="Q5166" t="str">
        <f>IF(OR(HLOOKUP(Q$2+$A5166,Sheet2!CC:NO,$B5166,0),HLOOKUP(Q$2+$A5166,Sheet2!CC:NO,$B5166,0)&lt;&gt;""),HLOOKUP(Q$2+$A5166,Sheet2!CC:NO,$B5166,0),"")</f>
        <v/>
      </c>
    </row>
    <row r="5167" spans="1:17" x14ac:dyDescent="0.25">
      <c r="A5167" s="64">
        <f t="shared" si="643"/>
        <v>18</v>
      </c>
      <c r="B5167" s="64">
        <f t="shared" si="644"/>
        <v>521</v>
      </c>
      <c r="C5167" s="64">
        <f t="shared" si="645"/>
        <v>4</v>
      </c>
      <c r="D5167" s="64">
        <f t="shared" si="646"/>
        <v>517</v>
      </c>
      <c r="E5167" s="64">
        <f t="shared" si="647"/>
        <v>2581</v>
      </c>
      <c r="F5167" s="64" t="str">
        <f t="shared" si="640"/>
        <v/>
      </c>
      <c r="G5167" s="64" t="str">
        <f t="shared" si="641"/>
        <v/>
      </c>
      <c r="H5167" s="64" t="str">
        <f t="shared" si="642"/>
        <v/>
      </c>
      <c r="I5167" s="80" t="str">
        <f>IFERROR(VLOOKUP(D5167,Sheet2!A:B,2,0),"")</f>
        <v/>
      </c>
      <c r="J5167" s="64" t="str">
        <f>IFERROR(IF(I5167&lt;&gt;"",VLOOKUP(I5167,Sheet2!B:C,2,0),""),"")</f>
        <v/>
      </c>
      <c r="K5167" s="64" t="str">
        <f>IFERROR( IF(I5167&lt;&gt;"", HLOOKUP(L$2+$A5167,Sheet2!BX:NK,2,0),""),"")</f>
        <v/>
      </c>
      <c r="L5167" t="str">
        <f>IF(OR(HLOOKUP(L$2+$A5167,Sheet2!BX:NK,$B5167,0),HLOOKUP(L$2+$A5167,Sheet2!BX:NK,$B5167,0)&lt;&gt;""),HLOOKUP(L$2+$A5167,Sheet2!BX:NK,$B5167,0),"")</f>
        <v/>
      </c>
      <c r="M5167" t="str">
        <f>IF(OR(HLOOKUP(M$2+$A5167,Sheet2!BY:NL,$B5167,0),HLOOKUP(M$2+$A5167,Sheet2!BY:NL,$B5167,0)&lt;&gt;""),HLOOKUP(M$2+$A5167,Sheet2!BY:NL,$B5167,0),"")</f>
        <v/>
      </c>
      <c r="N5167" t="str">
        <f>IF(OR(HLOOKUP(N$2+$A5167,Sheet2!BZ:NM,$B5167,0),HLOOKUP(N$2+$A5167,Sheet2!BZ:NM,$B5167,0)&lt;&gt;""),HLOOKUP(N$2+$A5167,Sheet2!BZ:NM,$B5167,0),"")</f>
        <v/>
      </c>
      <c r="O5167" t="str">
        <f>IF(OR(HLOOKUP(O$2+$A5167,Sheet2!CA:NN,$B5167,0),HLOOKUP(O$2+$A5167,Sheet2!CA:NN,$B5167,0)&lt;&gt;""),HLOOKUP(O$2+$A5167,Sheet2!CA:NN,$B5167,0),"")</f>
        <v/>
      </c>
      <c r="P5167" t="str">
        <f>IF(OR(HLOOKUP(P$2+$A5167,Sheet2!CB:NO,$B5167,0),HLOOKUP(P$2+$A5167,Sheet2!CB:NO,$B5167,0)&lt;&gt;""),HLOOKUP(P$2+$A5167,Sheet2!CB:NO,$B5167,0),"")</f>
        <v/>
      </c>
      <c r="Q5167" t="str">
        <f>IF(OR(HLOOKUP(Q$2+$A5167,Sheet2!CC:NO,$B5167,0),HLOOKUP(Q$2+$A5167,Sheet2!CC:NO,$B5167,0)&lt;&gt;""),HLOOKUP(Q$2+$A5167,Sheet2!CC:NO,$B5167,0),"")</f>
        <v/>
      </c>
    </row>
    <row r="5168" spans="1:17" x14ac:dyDescent="0.25">
      <c r="A5168" s="64">
        <f t="shared" si="643"/>
        <v>24</v>
      </c>
      <c r="B5168" s="64">
        <f t="shared" si="644"/>
        <v>521</v>
      </c>
      <c r="C5168" s="64">
        <f t="shared" si="645"/>
        <v>5</v>
      </c>
      <c r="D5168" s="64">
        <f t="shared" si="646"/>
        <v>517</v>
      </c>
      <c r="E5168" s="64">
        <f t="shared" si="647"/>
        <v>2581</v>
      </c>
      <c r="F5168" s="64" t="str">
        <f t="shared" si="640"/>
        <v/>
      </c>
      <c r="G5168" s="64" t="str">
        <f t="shared" si="641"/>
        <v/>
      </c>
      <c r="H5168" s="64" t="str">
        <f t="shared" si="642"/>
        <v/>
      </c>
      <c r="I5168" s="80" t="str">
        <f>IFERROR(VLOOKUP(D5168,Sheet2!A:B,2,0),"")</f>
        <v/>
      </c>
      <c r="J5168" s="64" t="str">
        <f>IFERROR(IF(I5168&lt;&gt;"",VLOOKUP(I5168,Sheet2!B:C,2,0),""),"")</f>
        <v/>
      </c>
      <c r="K5168" s="64" t="str">
        <f>IFERROR( IF(I5168&lt;&gt;"", HLOOKUP(L$2+$A5168,Sheet2!BX:NK,2,0),""),"")</f>
        <v/>
      </c>
      <c r="L5168" t="str">
        <f>IF(OR(HLOOKUP(L$2+$A5168,Sheet2!BX:NK,$B5168,0),HLOOKUP(L$2+$A5168,Sheet2!BX:NK,$B5168,0)&lt;&gt;""),HLOOKUP(L$2+$A5168,Sheet2!BX:NK,$B5168,0),"")</f>
        <v/>
      </c>
      <c r="M5168" t="str">
        <f>IF(OR(HLOOKUP(M$2+$A5168,Sheet2!BY:NL,$B5168,0),HLOOKUP(M$2+$A5168,Sheet2!BY:NL,$B5168,0)&lt;&gt;""),HLOOKUP(M$2+$A5168,Sheet2!BY:NL,$B5168,0),"")</f>
        <v/>
      </c>
      <c r="N5168" t="str">
        <f>IF(OR(HLOOKUP(N$2+$A5168,Sheet2!BZ:NM,$B5168,0),HLOOKUP(N$2+$A5168,Sheet2!BZ:NM,$B5168,0)&lt;&gt;""),HLOOKUP(N$2+$A5168,Sheet2!BZ:NM,$B5168,0),"")</f>
        <v/>
      </c>
      <c r="O5168" t="str">
        <f>IF(OR(HLOOKUP(O$2+$A5168,Sheet2!CA:NN,$B5168,0),HLOOKUP(O$2+$A5168,Sheet2!CA:NN,$B5168,0)&lt;&gt;""),HLOOKUP(O$2+$A5168,Sheet2!CA:NN,$B5168,0),"")</f>
        <v/>
      </c>
      <c r="P5168" t="str">
        <f>IF(OR(HLOOKUP(P$2+$A5168,Sheet2!CB:NO,$B5168,0),HLOOKUP(P$2+$A5168,Sheet2!CB:NO,$B5168,0)&lt;&gt;""),HLOOKUP(P$2+$A5168,Sheet2!CB:NO,$B5168,0),"")</f>
        <v/>
      </c>
      <c r="Q5168" t="str">
        <f>IF(OR(HLOOKUP(Q$2+$A5168,Sheet2!CC:NO,$B5168,0),HLOOKUP(Q$2+$A5168,Sheet2!CC:NO,$B5168,0)&lt;&gt;""),HLOOKUP(Q$2+$A5168,Sheet2!CC:NO,$B5168,0),"")</f>
        <v/>
      </c>
    </row>
    <row r="5169" spans="1:17" x14ac:dyDescent="0.25">
      <c r="A5169" s="64">
        <f t="shared" si="643"/>
        <v>30</v>
      </c>
      <c r="B5169" s="64">
        <f t="shared" si="644"/>
        <v>521</v>
      </c>
      <c r="C5169" s="64">
        <f t="shared" si="645"/>
        <v>6</v>
      </c>
      <c r="D5169" s="64">
        <f t="shared" si="646"/>
        <v>517</v>
      </c>
      <c r="E5169" s="64">
        <f t="shared" si="647"/>
        <v>2581</v>
      </c>
      <c r="F5169" s="64" t="str">
        <f t="shared" si="640"/>
        <v/>
      </c>
      <c r="G5169" s="64" t="str">
        <f t="shared" si="641"/>
        <v/>
      </c>
      <c r="H5169" s="64" t="str">
        <f t="shared" si="642"/>
        <v/>
      </c>
      <c r="I5169" s="80" t="str">
        <f>IFERROR(VLOOKUP(D5169,Sheet2!A:B,2,0),"")</f>
        <v/>
      </c>
      <c r="J5169" s="64" t="str">
        <f>IFERROR(IF(I5169&lt;&gt;"",VLOOKUP(I5169,Sheet2!B:C,2,0),""),"")</f>
        <v/>
      </c>
      <c r="K5169" s="64" t="str">
        <f>IFERROR( IF(I5169&lt;&gt;"", HLOOKUP(L$2+$A5169,Sheet2!BX:NK,2,0),""),"")</f>
        <v/>
      </c>
      <c r="L5169" t="str">
        <f>IF(OR(HLOOKUP(L$2+$A5169,Sheet2!BX:NK,$B5169,0),HLOOKUP(L$2+$A5169,Sheet2!BX:NK,$B5169,0)&lt;&gt;""),HLOOKUP(L$2+$A5169,Sheet2!BX:NK,$B5169,0),"")</f>
        <v/>
      </c>
      <c r="M5169" t="str">
        <f>IF(OR(HLOOKUP(M$2+$A5169,Sheet2!BY:NL,$B5169,0),HLOOKUP(M$2+$A5169,Sheet2!BY:NL,$B5169,0)&lt;&gt;""),HLOOKUP(M$2+$A5169,Sheet2!BY:NL,$B5169,0),"")</f>
        <v/>
      </c>
      <c r="N5169" t="str">
        <f>IF(OR(HLOOKUP(N$2+$A5169,Sheet2!BZ:NM,$B5169,0),HLOOKUP(N$2+$A5169,Sheet2!BZ:NM,$B5169,0)&lt;&gt;""),HLOOKUP(N$2+$A5169,Sheet2!BZ:NM,$B5169,0),"")</f>
        <v/>
      </c>
      <c r="O5169" t="str">
        <f>IF(OR(HLOOKUP(O$2+$A5169,Sheet2!CA:NN,$B5169,0),HLOOKUP(O$2+$A5169,Sheet2!CA:NN,$B5169,0)&lt;&gt;""),HLOOKUP(O$2+$A5169,Sheet2!CA:NN,$B5169,0),"")</f>
        <v/>
      </c>
      <c r="P5169" t="str">
        <f>IF(OR(HLOOKUP(P$2+$A5169,Sheet2!CB:NO,$B5169,0),HLOOKUP(P$2+$A5169,Sheet2!CB:NO,$B5169,0)&lt;&gt;""),HLOOKUP(P$2+$A5169,Sheet2!CB:NO,$B5169,0),"")</f>
        <v/>
      </c>
      <c r="Q5169" t="str">
        <f>IF(OR(HLOOKUP(Q$2+$A5169,Sheet2!CC:NO,$B5169,0),HLOOKUP(Q$2+$A5169,Sheet2!CC:NO,$B5169,0)&lt;&gt;""),HLOOKUP(Q$2+$A5169,Sheet2!CC:NO,$B5169,0),"")</f>
        <v/>
      </c>
    </row>
    <row r="5170" spans="1:17" x14ac:dyDescent="0.25">
      <c r="A5170" s="64">
        <f t="shared" si="643"/>
        <v>36</v>
      </c>
      <c r="B5170" s="64">
        <f t="shared" si="644"/>
        <v>521</v>
      </c>
      <c r="C5170" s="64">
        <f t="shared" si="645"/>
        <v>7</v>
      </c>
      <c r="D5170" s="64">
        <f t="shared" si="646"/>
        <v>517</v>
      </c>
      <c r="E5170" s="64">
        <f t="shared" si="647"/>
        <v>2581</v>
      </c>
      <c r="F5170" s="64" t="str">
        <f t="shared" si="640"/>
        <v/>
      </c>
      <c r="G5170" s="64" t="str">
        <f t="shared" si="641"/>
        <v/>
      </c>
      <c r="H5170" s="64" t="str">
        <f t="shared" si="642"/>
        <v/>
      </c>
      <c r="I5170" s="80" t="str">
        <f>IFERROR(VLOOKUP(D5170,Sheet2!A:B,2,0),"")</f>
        <v/>
      </c>
      <c r="J5170" s="64" t="str">
        <f>IFERROR(IF(I5170&lt;&gt;"",VLOOKUP(I5170,Sheet2!B:C,2,0),""),"")</f>
        <v/>
      </c>
      <c r="K5170" s="64" t="str">
        <f>IFERROR( IF(I5170&lt;&gt;"", HLOOKUP(L$2+$A5170,Sheet2!BX:NK,2,0),""),"")</f>
        <v/>
      </c>
      <c r="L5170" t="str">
        <f>IF(OR(HLOOKUP(L$2+$A5170,Sheet2!BX:NK,$B5170,0),HLOOKUP(L$2+$A5170,Sheet2!BX:NK,$B5170,0)&lt;&gt;""),HLOOKUP(L$2+$A5170,Sheet2!BX:NK,$B5170,0),"")</f>
        <v/>
      </c>
      <c r="M5170" t="str">
        <f>IF(OR(HLOOKUP(M$2+$A5170,Sheet2!BY:NL,$B5170,0),HLOOKUP(M$2+$A5170,Sheet2!BY:NL,$B5170,0)&lt;&gt;""),HLOOKUP(M$2+$A5170,Sheet2!BY:NL,$B5170,0),"")</f>
        <v/>
      </c>
      <c r="N5170" t="str">
        <f>IF(OR(HLOOKUP(N$2+$A5170,Sheet2!BZ:NM,$B5170,0),HLOOKUP(N$2+$A5170,Sheet2!BZ:NM,$B5170,0)&lt;&gt;""),HLOOKUP(N$2+$A5170,Sheet2!BZ:NM,$B5170,0),"")</f>
        <v/>
      </c>
      <c r="O5170" t="str">
        <f>IF(OR(HLOOKUP(O$2+$A5170,Sheet2!CA:NN,$B5170,0),HLOOKUP(O$2+$A5170,Sheet2!CA:NN,$B5170,0)&lt;&gt;""),HLOOKUP(O$2+$A5170,Sheet2!CA:NN,$B5170,0),"")</f>
        <v/>
      </c>
      <c r="P5170" t="str">
        <f>IF(OR(HLOOKUP(P$2+$A5170,Sheet2!CB:NO,$B5170,0),HLOOKUP(P$2+$A5170,Sheet2!CB:NO,$B5170,0)&lt;&gt;""),HLOOKUP(P$2+$A5170,Sheet2!CB:NO,$B5170,0),"")</f>
        <v/>
      </c>
      <c r="Q5170" t="str">
        <f>IF(OR(HLOOKUP(Q$2+$A5170,Sheet2!CC:NO,$B5170,0),HLOOKUP(Q$2+$A5170,Sheet2!CC:NO,$B5170,0)&lt;&gt;""),HLOOKUP(Q$2+$A5170,Sheet2!CC:NO,$B5170,0),"")</f>
        <v/>
      </c>
    </row>
    <row r="5171" spans="1:17" x14ac:dyDescent="0.25">
      <c r="A5171" s="64">
        <f t="shared" si="643"/>
        <v>42</v>
      </c>
      <c r="B5171" s="64">
        <f t="shared" si="644"/>
        <v>521</v>
      </c>
      <c r="C5171" s="64">
        <f t="shared" si="645"/>
        <v>8</v>
      </c>
      <c r="D5171" s="64">
        <f t="shared" si="646"/>
        <v>517</v>
      </c>
      <c r="E5171" s="64">
        <f t="shared" si="647"/>
        <v>2581</v>
      </c>
      <c r="F5171" s="64" t="str">
        <f t="shared" si="640"/>
        <v/>
      </c>
      <c r="G5171" s="64" t="str">
        <f t="shared" si="641"/>
        <v/>
      </c>
      <c r="H5171" s="64" t="str">
        <f t="shared" si="642"/>
        <v/>
      </c>
      <c r="I5171" s="80" t="str">
        <f>IFERROR(VLOOKUP(D5171,Sheet2!A:B,2,0),"")</f>
        <v/>
      </c>
      <c r="J5171" s="64" t="str">
        <f>IFERROR(IF(I5171&lt;&gt;"",VLOOKUP(I5171,Sheet2!B:C,2,0),""),"")</f>
        <v/>
      </c>
      <c r="K5171" s="64" t="str">
        <f>IFERROR( IF(I5171&lt;&gt;"", HLOOKUP(L$2+$A5171,Sheet2!BX:NK,2,0),""),"")</f>
        <v/>
      </c>
      <c r="L5171" t="str">
        <f>IF(OR(HLOOKUP(L$2+$A5171,Sheet2!BX:NK,$B5171,0),HLOOKUP(L$2+$A5171,Sheet2!BX:NK,$B5171,0)&lt;&gt;""),HLOOKUP(L$2+$A5171,Sheet2!BX:NK,$B5171,0),"")</f>
        <v/>
      </c>
      <c r="M5171" t="str">
        <f>IF(OR(HLOOKUP(M$2+$A5171,Sheet2!BY:NL,$B5171,0),HLOOKUP(M$2+$A5171,Sheet2!BY:NL,$B5171,0)&lt;&gt;""),HLOOKUP(M$2+$A5171,Sheet2!BY:NL,$B5171,0),"")</f>
        <v/>
      </c>
      <c r="N5171" t="str">
        <f>IF(OR(HLOOKUP(N$2+$A5171,Sheet2!BZ:NM,$B5171,0),HLOOKUP(N$2+$A5171,Sheet2!BZ:NM,$B5171,0)&lt;&gt;""),HLOOKUP(N$2+$A5171,Sheet2!BZ:NM,$B5171,0),"")</f>
        <v/>
      </c>
      <c r="O5171" t="str">
        <f>IF(OR(HLOOKUP(O$2+$A5171,Sheet2!CA:NN,$B5171,0),HLOOKUP(O$2+$A5171,Sheet2!CA:NN,$B5171,0)&lt;&gt;""),HLOOKUP(O$2+$A5171,Sheet2!CA:NN,$B5171,0),"")</f>
        <v/>
      </c>
      <c r="P5171" t="str">
        <f>IF(OR(HLOOKUP(P$2+$A5171,Sheet2!CB:NO,$B5171,0),HLOOKUP(P$2+$A5171,Sheet2!CB:NO,$B5171,0)&lt;&gt;""),HLOOKUP(P$2+$A5171,Sheet2!CB:NO,$B5171,0),"")</f>
        <v/>
      </c>
      <c r="Q5171" t="str">
        <f>IF(OR(HLOOKUP(Q$2+$A5171,Sheet2!CC:NO,$B5171,0),HLOOKUP(Q$2+$A5171,Sheet2!CC:NO,$B5171,0)&lt;&gt;""),HLOOKUP(Q$2+$A5171,Sheet2!CC:NO,$B5171,0),"")</f>
        <v/>
      </c>
    </row>
    <row r="5172" spans="1:17" x14ac:dyDescent="0.25">
      <c r="A5172" s="64">
        <f t="shared" si="643"/>
        <v>48</v>
      </c>
      <c r="B5172" s="64">
        <f t="shared" si="644"/>
        <v>521</v>
      </c>
      <c r="C5172" s="64">
        <f t="shared" si="645"/>
        <v>9</v>
      </c>
      <c r="D5172" s="64">
        <f t="shared" si="646"/>
        <v>517</v>
      </c>
      <c r="E5172" s="64">
        <f t="shared" si="647"/>
        <v>2581</v>
      </c>
      <c r="F5172" s="64" t="str">
        <f t="shared" si="640"/>
        <v/>
      </c>
      <c r="G5172" s="64" t="str">
        <f t="shared" si="641"/>
        <v/>
      </c>
      <c r="H5172" s="64" t="str">
        <f t="shared" si="642"/>
        <v/>
      </c>
      <c r="I5172" s="80" t="str">
        <f>IFERROR(VLOOKUP(D5172,Sheet2!A:B,2,0),"")</f>
        <v/>
      </c>
      <c r="J5172" s="64" t="str">
        <f>IFERROR(IF(I5172&lt;&gt;"",VLOOKUP(I5172,Sheet2!B:C,2,0),""),"")</f>
        <v/>
      </c>
      <c r="K5172" s="64" t="str">
        <f>IFERROR( IF(I5172&lt;&gt;"", HLOOKUP(L$2+$A5172,Sheet2!BX:NK,2,0),""),"")</f>
        <v/>
      </c>
      <c r="L5172" t="str">
        <f>IF(OR(HLOOKUP(L$2+$A5172,Sheet2!BX:NK,$B5172,0),HLOOKUP(L$2+$A5172,Sheet2!BX:NK,$B5172,0)&lt;&gt;""),HLOOKUP(L$2+$A5172,Sheet2!BX:NK,$B5172,0),"")</f>
        <v/>
      </c>
      <c r="M5172" t="str">
        <f>IF(OR(HLOOKUP(M$2+$A5172,Sheet2!BY:NL,$B5172,0),HLOOKUP(M$2+$A5172,Sheet2!BY:NL,$B5172,0)&lt;&gt;""),HLOOKUP(M$2+$A5172,Sheet2!BY:NL,$B5172,0),"")</f>
        <v/>
      </c>
      <c r="N5172" t="str">
        <f>IF(OR(HLOOKUP(N$2+$A5172,Sheet2!BZ:NM,$B5172,0),HLOOKUP(N$2+$A5172,Sheet2!BZ:NM,$B5172,0)&lt;&gt;""),HLOOKUP(N$2+$A5172,Sheet2!BZ:NM,$B5172,0),"")</f>
        <v/>
      </c>
      <c r="O5172" t="str">
        <f>IF(OR(HLOOKUP(O$2+$A5172,Sheet2!CA:NN,$B5172,0),HLOOKUP(O$2+$A5172,Sheet2!CA:NN,$B5172,0)&lt;&gt;""),HLOOKUP(O$2+$A5172,Sheet2!CA:NN,$B5172,0),"")</f>
        <v/>
      </c>
      <c r="P5172" t="str">
        <f>IF(OR(HLOOKUP(P$2+$A5172,Sheet2!CB:NO,$B5172,0),HLOOKUP(P$2+$A5172,Sheet2!CB:NO,$B5172,0)&lt;&gt;""),HLOOKUP(P$2+$A5172,Sheet2!CB:NO,$B5172,0),"")</f>
        <v/>
      </c>
      <c r="Q5172" t="str">
        <f>IF(OR(HLOOKUP(Q$2+$A5172,Sheet2!CC:NO,$B5172,0),HLOOKUP(Q$2+$A5172,Sheet2!CC:NO,$B5172,0)&lt;&gt;""),HLOOKUP(Q$2+$A5172,Sheet2!CC:NO,$B5172,0),"")</f>
        <v/>
      </c>
    </row>
    <row r="5173" spans="1:17" x14ac:dyDescent="0.25">
      <c r="A5173" s="64">
        <f t="shared" si="643"/>
        <v>54</v>
      </c>
      <c r="B5173" s="64">
        <f t="shared" si="644"/>
        <v>521</v>
      </c>
      <c r="C5173" s="64">
        <f t="shared" si="645"/>
        <v>10</v>
      </c>
      <c r="D5173" s="64">
        <f t="shared" si="646"/>
        <v>517</v>
      </c>
      <c r="E5173" s="64">
        <f t="shared" si="647"/>
        <v>2581</v>
      </c>
      <c r="F5173" s="64" t="str">
        <f t="shared" si="640"/>
        <v/>
      </c>
      <c r="G5173" s="64" t="str">
        <f t="shared" si="641"/>
        <v/>
      </c>
      <c r="H5173" s="64" t="str">
        <f t="shared" si="642"/>
        <v/>
      </c>
      <c r="I5173" s="80" t="str">
        <f>IFERROR(VLOOKUP(D5173,Sheet2!A:B,2,0),"")</f>
        <v/>
      </c>
      <c r="J5173" s="64" t="str">
        <f>IFERROR(IF(I5173&lt;&gt;"",VLOOKUP(I5173,Sheet2!B:C,2,0),""),"")</f>
        <v/>
      </c>
      <c r="K5173" s="64" t="str">
        <f>IFERROR( IF(I5173&lt;&gt;"", HLOOKUP(L$2+$A5173,Sheet2!BX:NK,2,0),""),"")</f>
        <v/>
      </c>
      <c r="L5173" t="str">
        <f>IF(OR(HLOOKUP(L$2+$A5173,Sheet2!BX:NK,$B5173,0),HLOOKUP(L$2+$A5173,Sheet2!BX:NK,$B5173,0)&lt;&gt;""),HLOOKUP(L$2+$A5173,Sheet2!BX:NK,$B5173,0),"")</f>
        <v/>
      </c>
      <c r="M5173" t="str">
        <f>IF(OR(HLOOKUP(M$2+$A5173,Sheet2!BY:NL,$B5173,0),HLOOKUP(M$2+$A5173,Sheet2!BY:NL,$B5173,0)&lt;&gt;""),HLOOKUP(M$2+$A5173,Sheet2!BY:NL,$B5173,0),"")</f>
        <v/>
      </c>
      <c r="N5173" t="str">
        <f>IF(OR(HLOOKUP(N$2+$A5173,Sheet2!BZ:NM,$B5173,0),HLOOKUP(N$2+$A5173,Sheet2!BZ:NM,$B5173,0)&lt;&gt;""),HLOOKUP(N$2+$A5173,Sheet2!BZ:NM,$B5173,0),"")</f>
        <v/>
      </c>
      <c r="O5173" t="str">
        <f>IF(OR(HLOOKUP(O$2+$A5173,Sheet2!CA:NN,$B5173,0),HLOOKUP(O$2+$A5173,Sheet2!CA:NN,$B5173,0)&lt;&gt;""),HLOOKUP(O$2+$A5173,Sheet2!CA:NN,$B5173,0),"")</f>
        <v/>
      </c>
      <c r="P5173" t="str">
        <f>IF(OR(HLOOKUP(P$2+$A5173,Sheet2!CB:NO,$B5173,0),HLOOKUP(P$2+$A5173,Sheet2!CB:NO,$B5173,0)&lt;&gt;""),HLOOKUP(P$2+$A5173,Sheet2!CB:NO,$B5173,0),"")</f>
        <v/>
      </c>
      <c r="Q5173" t="str">
        <f>IF(OR(HLOOKUP(Q$2+$A5173,Sheet2!CC:NO,$B5173,0),HLOOKUP(Q$2+$A5173,Sheet2!CC:NO,$B5173,0)&lt;&gt;""),HLOOKUP(Q$2+$A5173,Sheet2!CC:NO,$B5173,0),"")</f>
        <v/>
      </c>
    </row>
    <row r="5174" spans="1:17" x14ac:dyDescent="0.25">
      <c r="A5174" s="64">
        <f t="shared" si="643"/>
        <v>0</v>
      </c>
      <c r="B5174" s="64">
        <f t="shared" si="644"/>
        <v>522</v>
      </c>
      <c r="C5174" s="64">
        <f t="shared" si="645"/>
        <v>1</v>
      </c>
      <c r="D5174" s="64">
        <f t="shared" si="646"/>
        <v>518</v>
      </c>
      <c r="E5174" s="64">
        <f t="shared" si="647"/>
        <v>2586</v>
      </c>
      <c r="F5174" s="64" t="str">
        <f t="shared" si="640"/>
        <v/>
      </c>
      <c r="G5174" s="64" t="str">
        <f t="shared" si="641"/>
        <v/>
      </c>
      <c r="H5174" s="64" t="str">
        <f t="shared" si="642"/>
        <v/>
      </c>
      <c r="I5174" s="80" t="str">
        <f>IFERROR(VLOOKUP(D5174,Sheet2!A:B,2,0),"")</f>
        <v/>
      </c>
      <c r="J5174" s="64" t="str">
        <f>IFERROR(IF(I5174&lt;&gt;"",VLOOKUP(I5174,Sheet2!B:C,2,0),""),"")</f>
        <v/>
      </c>
      <c r="K5174" s="64" t="str">
        <f>IFERROR( IF(I5174&lt;&gt;"", HLOOKUP(L$2+$A5174,Sheet2!BX:NK,2,0),""),"")</f>
        <v/>
      </c>
      <c r="L5174" t="str">
        <f>IF(OR(HLOOKUP(L$2+$A5174,Sheet2!BX:NK,$B5174,0),HLOOKUP(L$2+$A5174,Sheet2!BX:NK,$B5174,0)&lt;&gt;""),HLOOKUP(L$2+$A5174,Sheet2!BX:NK,$B5174,0),"")</f>
        <v/>
      </c>
      <c r="M5174" t="str">
        <f>IF(OR(HLOOKUP(M$2+$A5174,Sheet2!BY:NL,$B5174,0),HLOOKUP(M$2+$A5174,Sheet2!BY:NL,$B5174,0)&lt;&gt;""),HLOOKUP(M$2+$A5174,Sheet2!BY:NL,$B5174,0),"")</f>
        <v/>
      </c>
      <c r="N5174" t="str">
        <f>IF(OR(HLOOKUP(N$2+$A5174,Sheet2!BZ:NM,$B5174,0),HLOOKUP(N$2+$A5174,Sheet2!BZ:NM,$B5174,0)&lt;&gt;""),HLOOKUP(N$2+$A5174,Sheet2!BZ:NM,$B5174,0),"")</f>
        <v/>
      </c>
      <c r="O5174" t="str">
        <f>IF(OR(HLOOKUP(O$2+$A5174,Sheet2!CA:NN,$B5174,0),HLOOKUP(O$2+$A5174,Sheet2!CA:NN,$B5174,0)&lt;&gt;""),HLOOKUP(O$2+$A5174,Sheet2!CA:NN,$B5174,0),"")</f>
        <v/>
      </c>
      <c r="P5174" t="str">
        <f>IF(OR(HLOOKUP(P$2+$A5174,Sheet2!CB:NO,$B5174,0),HLOOKUP(P$2+$A5174,Sheet2!CB:NO,$B5174,0)&lt;&gt;""),HLOOKUP(P$2+$A5174,Sheet2!CB:NO,$B5174,0),"")</f>
        <v/>
      </c>
      <c r="Q5174" t="str">
        <f>IF(OR(HLOOKUP(Q$2+$A5174,Sheet2!CC:NO,$B5174,0),HLOOKUP(Q$2+$A5174,Sheet2!CC:NO,$B5174,0)&lt;&gt;""),HLOOKUP(Q$2+$A5174,Sheet2!CC:NO,$B5174,0),"")</f>
        <v/>
      </c>
    </row>
    <row r="5175" spans="1:17" x14ac:dyDescent="0.25">
      <c r="A5175" s="64">
        <f t="shared" si="643"/>
        <v>6</v>
      </c>
      <c r="B5175" s="64">
        <f t="shared" si="644"/>
        <v>522</v>
      </c>
      <c r="C5175" s="64">
        <f t="shared" si="645"/>
        <v>2</v>
      </c>
      <c r="D5175" s="64">
        <f t="shared" si="646"/>
        <v>518</v>
      </c>
      <c r="E5175" s="64">
        <f t="shared" si="647"/>
        <v>2586</v>
      </c>
      <c r="F5175" s="64" t="str">
        <f t="shared" si="640"/>
        <v/>
      </c>
      <c r="G5175" s="64" t="str">
        <f t="shared" si="641"/>
        <v/>
      </c>
      <c r="H5175" s="64" t="str">
        <f t="shared" si="642"/>
        <v/>
      </c>
      <c r="I5175" s="80" t="str">
        <f>IFERROR(VLOOKUP(D5175,Sheet2!A:B,2,0),"")</f>
        <v/>
      </c>
      <c r="J5175" s="64" t="str">
        <f>IFERROR(IF(I5175&lt;&gt;"",VLOOKUP(I5175,Sheet2!B:C,2,0),""),"")</f>
        <v/>
      </c>
      <c r="K5175" s="64" t="str">
        <f>IFERROR( IF(I5175&lt;&gt;"", HLOOKUP(L$2+$A5175,Sheet2!BX:NK,2,0),""),"")</f>
        <v/>
      </c>
      <c r="L5175" t="str">
        <f>IF(OR(HLOOKUP(L$2+$A5175,Sheet2!BX:NK,$B5175,0),HLOOKUP(L$2+$A5175,Sheet2!BX:NK,$B5175,0)&lt;&gt;""),HLOOKUP(L$2+$A5175,Sheet2!BX:NK,$B5175,0),"")</f>
        <v/>
      </c>
      <c r="M5175" t="str">
        <f>IF(OR(HLOOKUP(M$2+$A5175,Sheet2!BY:NL,$B5175,0),HLOOKUP(M$2+$A5175,Sheet2!BY:NL,$B5175,0)&lt;&gt;""),HLOOKUP(M$2+$A5175,Sheet2!BY:NL,$B5175,0),"")</f>
        <v/>
      </c>
      <c r="N5175" t="str">
        <f>IF(OR(HLOOKUP(N$2+$A5175,Sheet2!BZ:NM,$B5175,0),HLOOKUP(N$2+$A5175,Sheet2!BZ:NM,$B5175,0)&lt;&gt;""),HLOOKUP(N$2+$A5175,Sheet2!BZ:NM,$B5175,0),"")</f>
        <v/>
      </c>
      <c r="O5175" t="str">
        <f>IF(OR(HLOOKUP(O$2+$A5175,Sheet2!CA:NN,$B5175,0),HLOOKUP(O$2+$A5175,Sheet2!CA:NN,$B5175,0)&lt;&gt;""),HLOOKUP(O$2+$A5175,Sheet2!CA:NN,$B5175,0),"")</f>
        <v/>
      </c>
      <c r="P5175" t="str">
        <f>IF(OR(HLOOKUP(P$2+$A5175,Sheet2!CB:NO,$B5175,0),HLOOKUP(P$2+$A5175,Sheet2!CB:NO,$B5175,0)&lt;&gt;""),HLOOKUP(P$2+$A5175,Sheet2!CB:NO,$B5175,0),"")</f>
        <v/>
      </c>
      <c r="Q5175" t="str">
        <f>IF(OR(HLOOKUP(Q$2+$A5175,Sheet2!CC:NO,$B5175,0),HLOOKUP(Q$2+$A5175,Sheet2!CC:NO,$B5175,0)&lt;&gt;""),HLOOKUP(Q$2+$A5175,Sheet2!CC:NO,$B5175,0),"")</f>
        <v/>
      </c>
    </row>
    <row r="5176" spans="1:17" x14ac:dyDescent="0.25">
      <c r="A5176" s="64">
        <f t="shared" si="643"/>
        <v>12</v>
      </c>
      <c r="B5176" s="64">
        <f t="shared" si="644"/>
        <v>522</v>
      </c>
      <c r="C5176" s="64">
        <f t="shared" si="645"/>
        <v>3</v>
      </c>
      <c r="D5176" s="64">
        <f t="shared" si="646"/>
        <v>518</v>
      </c>
      <c r="E5176" s="64">
        <f t="shared" si="647"/>
        <v>2586</v>
      </c>
      <c r="F5176" s="64" t="str">
        <f t="shared" si="640"/>
        <v/>
      </c>
      <c r="G5176" s="64" t="str">
        <f t="shared" si="641"/>
        <v/>
      </c>
      <c r="H5176" s="64" t="str">
        <f t="shared" si="642"/>
        <v/>
      </c>
      <c r="I5176" s="80" t="str">
        <f>IFERROR(VLOOKUP(D5176,Sheet2!A:B,2,0),"")</f>
        <v/>
      </c>
      <c r="J5176" s="64" t="str">
        <f>IFERROR(IF(I5176&lt;&gt;"",VLOOKUP(I5176,Sheet2!B:C,2,0),""),"")</f>
        <v/>
      </c>
      <c r="K5176" s="64" t="str">
        <f>IFERROR( IF(I5176&lt;&gt;"", HLOOKUP(L$2+$A5176,Sheet2!BX:NK,2,0),""),"")</f>
        <v/>
      </c>
      <c r="L5176" t="str">
        <f>IF(OR(HLOOKUP(L$2+$A5176,Sheet2!BX:NK,$B5176,0),HLOOKUP(L$2+$A5176,Sheet2!BX:NK,$B5176,0)&lt;&gt;""),HLOOKUP(L$2+$A5176,Sheet2!BX:NK,$B5176,0),"")</f>
        <v/>
      </c>
      <c r="M5176" t="str">
        <f>IF(OR(HLOOKUP(M$2+$A5176,Sheet2!BY:NL,$B5176,0),HLOOKUP(M$2+$A5176,Sheet2!BY:NL,$B5176,0)&lt;&gt;""),HLOOKUP(M$2+$A5176,Sheet2!BY:NL,$B5176,0),"")</f>
        <v/>
      </c>
      <c r="N5176" t="str">
        <f>IF(OR(HLOOKUP(N$2+$A5176,Sheet2!BZ:NM,$B5176,0),HLOOKUP(N$2+$A5176,Sheet2!BZ:NM,$B5176,0)&lt;&gt;""),HLOOKUP(N$2+$A5176,Sheet2!BZ:NM,$B5176,0),"")</f>
        <v/>
      </c>
      <c r="O5176" t="str">
        <f>IF(OR(HLOOKUP(O$2+$A5176,Sheet2!CA:NN,$B5176,0),HLOOKUP(O$2+$A5176,Sheet2!CA:NN,$B5176,0)&lt;&gt;""),HLOOKUP(O$2+$A5176,Sheet2!CA:NN,$B5176,0),"")</f>
        <v/>
      </c>
      <c r="P5176" t="str">
        <f>IF(OR(HLOOKUP(P$2+$A5176,Sheet2!CB:NO,$B5176,0),HLOOKUP(P$2+$A5176,Sheet2!CB:NO,$B5176,0)&lt;&gt;""),HLOOKUP(P$2+$A5176,Sheet2!CB:NO,$B5176,0),"")</f>
        <v/>
      </c>
      <c r="Q5176" t="str">
        <f>IF(OR(HLOOKUP(Q$2+$A5176,Sheet2!CC:NO,$B5176,0),HLOOKUP(Q$2+$A5176,Sheet2!CC:NO,$B5176,0)&lt;&gt;""),HLOOKUP(Q$2+$A5176,Sheet2!CC:NO,$B5176,0),"")</f>
        <v/>
      </c>
    </row>
    <row r="5177" spans="1:17" x14ac:dyDescent="0.25">
      <c r="A5177" s="64">
        <f t="shared" si="643"/>
        <v>18</v>
      </c>
      <c r="B5177" s="64">
        <f t="shared" si="644"/>
        <v>522</v>
      </c>
      <c r="C5177" s="64">
        <f t="shared" si="645"/>
        <v>4</v>
      </c>
      <c r="D5177" s="64">
        <f t="shared" si="646"/>
        <v>518</v>
      </c>
      <c r="E5177" s="64">
        <f t="shared" si="647"/>
        <v>2586</v>
      </c>
      <c r="F5177" s="64" t="str">
        <f t="shared" si="640"/>
        <v/>
      </c>
      <c r="G5177" s="64" t="str">
        <f t="shared" si="641"/>
        <v/>
      </c>
      <c r="H5177" s="64" t="str">
        <f t="shared" si="642"/>
        <v/>
      </c>
      <c r="I5177" s="80" t="str">
        <f>IFERROR(VLOOKUP(D5177,Sheet2!A:B,2,0),"")</f>
        <v/>
      </c>
      <c r="J5177" s="64" t="str">
        <f>IFERROR(IF(I5177&lt;&gt;"",VLOOKUP(I5177,Sheet2!B:C,2,0),""),"")</f>
        <v/>
      </c>
      <c r="K5177" s="64" t="str">
        <f>IFERROR( IF(I5177&lt;&gt;"", HLOOKUP(L$2+$A5177,Sheet2!BX:NK,2,0),""),"")</f>
        <v/>
      </c>
      <c r="L5177" t="str">
        <f>IF(OR(HLOOKUP(L$2+$A5177,Sheet2!BX:NK,$B5177,0),HLOOKUP(L$2+$A5177,Sheet2!BX:NK,$B5177,0)&lt;&gt;""),HLOOKUP(L$2+$A5177,Sheet2!BX:NK,$B5177,0),"")</f>
        <v/>
      </c>
      <c r="M5177" t="str">
        <f>IF(OR(HLOOKUP(M$2+$A5177,Sheet2!BY:NL,$B5177,0),HLOOKUP(M$2+$A5177,Sheet2!BY:NL,$B5177,0)&lt;&gt;""),HLOOKUP(M$2+$A5177,Sheet2!BY:NL,$B5177,0),"")</f>
        <v/>
      </c>
      <c r="N5177" t="str">
        <f>IF(OR(HLOOKUP(N$2+$A5177,Sheet2!BZ:NM,$B5177,0),HLOOKUP(N$2+$A5177,Sheet2!BZ:NM,$B5177,0)&lt;&gt;""),HLOOKUP(N$2+$A5177,Sheet2!BZ:NM,$B5177,0),"")</f>
        <v/>
      </c>
      <c r="O5177" t="str">
        <f>IF(OR(HLOOKUP(O$2+$A5177,Sheet2!CA:NN,$B5177,0),HLOOKUP(O$2+$A5177,Sheet2!CA:NN,$B5177,0)&lt;&gt;""),HLOOKUP(O$2+$A5177,Sheet2!CA:NN,$B5177,0),"")</f>
        <v/>
      </c>
      <c r="P5177" t="str">
        <f>IF(OR(HLOOKUP(P$2+$A5177,Sheet2!CB:NO,$B5177,0),HLOOKUP(P$2+$A5177,Sheet2!CB:NO,$B5177,0)&lt;&gt;""),HLOOKUP(P$2+$A5177,Sheet2!CB:NO,$B5177,0),"")</f>
        <v/>
      </c>
      <c r="Q5177" t="str">
        <f>IF(OR(HLOOKUP(Q$2+$A5177,Sheet2!CC:NO,$B5177,0),HLOOKUP(Q$2+$A5177,Sheet2!CC:NO,$B5177,0)&lt;&gt;""),HLOOKUP(Q$2+$A5177,Sheet2!CC:NO,$B5177,0),"")</f>
        <v/>
      </c>
    </row>
    <row r="5178" spans="1:17" x14ac:dyDescent="0.25">
      <c r="A5178" s="64">
        <f t="shared" si="643"/>
        <v>24</v>
      </c>
      <c r="B5178" s="64">
        <f t="shared" si="644"/>
        <v>522</v>
      </c>
      <c r="C5178" s="64">
        <f t="shared" si="645"/>
        <v>5</v>
      </c>
      <c r="D5178" s="64">
        <f t="shared" si="646"/>
        <v>518</v>
      </c>
      <c r="E5178" s="64">
        <f t="shared" si="647"/>
        <v>2586</v>
      </c>
      <c r="F5178" s="64" t="str">
        <f t="shared" si="640"/>
        <v/>
      </c>
      <c r="G5178" s="64" t="str">
        <f t="shared" si="641"/>
        <v/>
      </c>
      <c r="H5178" s="64" t="str">
        <f t="shared" si="642"/>
        <v/>
      </c>
      <c r="I5178" s="80" t="str">
        <f>IFERROR(VLOOKUP(D5178,Sheet2!A:B,2,0),"")</f>
        <v/>
      </c>
      <c r="J5178" s="64" t="str">
        <f>IFERROR(IF(I5178&lt;&gt;"",VLOOKUP(I5178,Sheet2!B:C,2,0),""),"")</f>
        <v/>
      </c>
      <c r="K5178" s="64" t="str">
        <f>IFERROR( IF(I5178&lt;&gt;"", HLOOKUP(L$2+$A5178,Sheet2!BX:NK,2,0),""),"")</f>
        <v/>
      </c>
      <c r="L5178" t="str">
        <f>IF(OR(HLOOKUP(L$2+$A5178,Sheet2!BX:NK,$B5178,0),HLOOKUP(L$2+$A5178,Sheet2!BX:NK,$B5178,0)&lt;&gt;""),HLOOKUP(L$2+$A5178,Sheet2!BX:NK,$B5178,0),"")</f>
        <v/>
      </c>
      <c r="M5178" t="str">
        <f>IF(OR(HLOOKUP(M$2+$A5178,Sheet2!BY:NL,$B5178,0),HLOOKUP(M$2+$A5178,Sheet2!BY:NL,$B5178,0)&lt;&gt;""),HLOOKUP(M$2+$A5178,Sheet2!BY:NL,$B5178,0),"")</f>
        <v/>
      </c>
      <c r="N5178" t="str">
        <f>IF(OR(HLOOKUP(N$2+$A5178,Sheet2!BZ:NM,$B5178,0),HLOOKUP(N$2+$A5178,Sheet2!BZ:NM,$B5178,0)&lt;&gt;""),HLOOKUP(N$2+$A5178,Sheet2!BZ:NM,$B5178,0),"")</f>
        <v/>
      </c>
      <c r="O5178" t="str">
        <f>IF(OR(HLOOKUP(O$2+$A5178,Sheet2!CA:NN,$B5178,0),HLOOKUP(O$2+$A5178,Sheet2!CA:NN,$B5178,0)&lt;&gt;""),HLOOKUP(O$2+$A5178,Sheet2!CA:NN,$B5178,0),"")</f>
        <v/>
      </c>
      <c r="P5178" t="str">
        <f>IF(OR(HLOOKUP(P$2+$A5178,Sheet2!CB:NO,$B5178,0),HLOOKUP(P$2+$A5178,Sheet2!CB:NO,$B5178,0)&lt;&gt;""),HLOOKUP(P$2+$A5178,Sheet2!CB:NO,$B5178,0),"")</f>
        <v/>
      </c>
      <c r="Q5178" t="str">
        <f>IF(OR(HLOOKUP(Q$2+$A5178,Sheet2!CC:NO,$B5178,0),HLOOKUP(Q$2+$A5178,Sheet2!CC:NO,$B5178,0)&lt;&gt;""),HLOOKUP(Q$2+$A5178,Sheet2!CC:NO,$B5178,0),"")</f>
        <v/>
      </c>
    </row>
    <row r="5179" spans="1:17" x14ac:dyDescent="0.25">
      <c r="A5179" s="64">
        <f t="shared" si="643"/>
        <v>30</v>
      </c>
      <c r="B5179" s="64">
        <f t="shared" si="644"/>
        <v>522</v>
      </c>
      <c r="C5179" s="64">
        <f t="shared" si="645"/>
        <v>6</v>
      </c>
      <c r="D5179" s="64">
        <f t="shared" si="646"/>
        <v>518</v>
      </c>
      <c r="E5179" s="64">
        <f t="shared" si="647"/>
        <v>2586</v>
      </c>
      <c r="F5179" s="64" t="str">
        <f t="shared" si="640"/>
        <v/>
      </c>
      <c r="G5179" s="64" t="str">
        <f t="shared" si="641"/>
        <v/>
      </c>
      <c r="H5179" s="64" t="str">
        <f t="shared" si="642"/>
        <v/>
      </c>
      <c r="I5179" s="80" t="str">
        <f>IFERROR(VLOOKUP(D5179,Sheet2!A:B,2,0),"")</f>
        <v/>
      </c>
      <c r="J5179" s="64" t="str">
        <f>IFERROR(IF(I5179&lt;&gt;"",VLOOKUP(I5179,Sheet2!B:C,2,0),""),"")</f>
        <v/>
      </c>
      <c r="K5179" s="64" t="str">
        <f>IFERROR( IF(I5179&lt;&gt;"", HLOOKUP(L$2+$A5179,Sheet2!BX:NK,2,0),""),"")</f>
        <v/>
      </c>
      <c r="L5179" t="str">
        <f>IF(OR(HLOOKUP(L$2+$A5179,Sheet2!BX:NK,$B5179,0),HLOOKUP(L$2+$A5179,Sheet2!BX:NK,$B5179,0)&lt;&gt;""),HLOOKUP(L$2+$A5179,Sheet2!BX:NK,$B5179,0),"")</f>
        <v/>
      </c>
      <c r="M5179" t="str">
        <f>IF(OR(HLOOKUP(M$2+$A5179,Sheet2!BY:NL,$B5179,0),HLOOKUP(M$2+$A5179,Sheet2!BY:NL,$B5179,0)&lt;&gt;""),HLOOKUP(M$2+$A5179,Sheet2!BY:NL,$B5179,0),"")</f>
        <v/>
      </c>
      <c r="N5179" t="str">
        <f>IF(OR(HLOOKUP(N$2+$A5179,Sheet2!BZ:NM,$B5179,0),HLOOKUP(N$2+$A5179,Sheet2!BZ:NM,$B5179,0)&lt;&gt;""),HLOOKUP(N$2+$A5179,Sheet2!BZ:NM,$B5179,0),"")</f>
        <v/>
      </c>
      <c r="O5179" t="str">
        <f>IF(OR(HLOOKUP(O$2+$A5179,Sheet2!CA:NN,$B5179,0),HLOOKUP(O$2+$A5179,Sheet2!CA:NN,$B5179,0)&lt;&gt;""),HLOOKUP(O$2+$A5179,Sheet2!CA:NN,$B5179,0),"")</f>
        <v/>
      </c>
      <c r="P5179" t="str">
        <f>IF(OR(HLOOKUP(P$2+$A5179,Sheet2!CB:NO,$B5179,0),HLOOKUP(P$2+$A5179,Sheet2!CB:NO,$B5179,0)&lt;&gt;""),HLOOKUP(P$2+$A5179,Sheet2!CB:NO,$B5179,0),"")</f>
        <v/>
      </c>
      <c r="Q5179" t="str">
        <f>IF(OR(HLOOKUP(Q$2+$A5179,Sheet2!CC:NO,$B5179,0),HLOOKUP(Q$2+$A5179,Sheet2!CC:NO,$B5179,0)&lt;&gt;""),HLOOKUP(Q$2+$A5179,Sheet2!CC:NO,$B5179,0),"")</f>
        <v/>
      </c>
    </row>
    <row r="5180" spans="1:17" x14ac:dyDescent="0.25">
      <c r="A5180" s="64">
        <f t="shared" si="643"/>
        <v>36</v>
      </c>
      <c r="B5180" s="64">
        <f t="shared" si="644"/>
        <v>522</v>
      </c>
      <c r="C5180" s="64">
        <f t="shared" si="645"/>
        <v>7</v>
      </c>
      <c r="D5180" s="64">
        <f t="shared" si="646"/>
        <v>518</v>
      </c>
      <c r="E5180" s="64">
        <f t="shared" si="647"/>
        <v>2586</v>
      </c>
      <c r="F5180" s="64" t="str">
        <f t="shared" si="640"/>
        <v/>
      </c>
      <c r="G5180" s="64" t="str">
        <f t="shared" si="641"/>
        <v/>
      </c>
      <c r="H5180" s="64" t="str">
        <f t="shared" si="642"/>
        <v/>
      </c>
      <c r="I5180" s="80" t="str">
        <f>IFERROR(VLOOKUP(D5180,Sheet2!A:B,2,0),"")</f>
        <v/>
      </c>
      <c r="J5180" s="64" t="str">
        <f>IFERROR(IF(I5180&lt;&gt;"",VLOOKUP(I5180,Sheet2!B:C,2,0),""),"")</f>
        <v/>
      </c>
      <c r="K5180" s="64" t="str">
        <f>IFERROR( IF(I5180&lt;&gt;"", HLOOKUP(L$2+$A5180,Sheet2!BX:NK,2,0),""),"")</f>
        <v/>
      </c>
      <c r="L5180" t="str">
        <f>IF(OR(HLOOKUP(L$2+$A5180,Sheet2!BX:NK,$B5180,0),HLOOKUP(L$2+$A5180,Sheet2!BX:NK,$B5180,0)&lt;&gt;""),HLOOKUP(L$2+$A5180,Sheet2!BX:NK,$B5180,0),"")</f>
        <v/>
      </c>
      <c r="M5180" t="str">
        <f>IF(OR(HLOOKUP(M$2+$A5180,Sheet2!BY:NL,$B5180,0),HLOOKUP(M$2+$A5180,Sheet2!BY:NL,$B5180,0)&lt;&gt;""),HLOOKUP(M$2+$A5180,Sheet2!BY:NL,$B5180,0),"")</f>
        <v/>
      </c>
      <c r="N5180" t="str">
        <f>IF(OR(HLOOKUP(N$2+$A5180,Sheet2!BZ:NM,$B5180,0),HLOOKUP(N$2+$A5180,Sheet2!BZ:NM,$B5180,0)&lt;&gt;""),HLOOKUP(N$2+$A5180,Sheet2!BZ:NM,$B5180,0),"")</f>
        <v/>
      </c>
      <c r="O5180" t="str">
        <f>IF(OR(HLOOKUP(O$2+$A5180,Sheet2!CA:NN,$B5180,0),HLOOKUP(O$2+$A5180,Sheet2!CA:NN,$B5180,0)&lt;&gt;""),HLOOKUP(O$2+$A5180,Sheet2!CA:NN,$B5180,0),"")</f>
        <v/>
      </c>
      <c r="P5180" t="str">
        <f>IF(OR(HLOOKUP(P$2+$A5180,Sheet2!CB:NO,$B5180,0),HLOOKUP(P$2+$A5180,Sheet2!CB:NO,$B5180,0)&lt;&gt;""),HLOOKUP(P$2+$A5180,Sheet2!CB:NO,$B5180,0),"")</f>
        <v/>
      </c>
      <c r="Q5180" t="str">
        <f>IF(OR(HLOOKUP(Q$2+$A5180,Sheet2!CC:NO,$B5180,0),HLOOKUP(Q$2+$A5180,Sheet2!CC:NO,$B5180,0)&lt;&gt;""),HLOOKUP(Q$2+$A5180,Sheet2!CC:NO,$B5180,0),"")</f>
        <v/>
      </c>
    </row>
    <row r="5181" spans="1:17" x14ac:dyDescent="0.25">
      <c r="A5181" s="64">
        <f t="shared" si="643"/>
        <v>42</v>
      </c>
      <c r="B5181" s="64">
        <f t="shared" si="644"/>
        <v>522</v>
      </c>
      <c r="C5181" s="64">
        <f t="shared" si="645"/>
        <v>8</v>
      </c>
      <c r="D5181" s="64">
        <f t="shared" si="646"/>
        <v>518</v>
      </c>
      <c r="E5181" s="64">
        <f t="shared" si="647"/>
        <v>2586</v>
      </c>
      <c r="F5181" s="64" t="str">
        <f t="shared" si="640"/>
        <v/>
      </c>
      <c r="G5181" s="64" t="str">
        <f t="shared" si="641"/>
        <v/>
      </c>
      <c r="H5181" s="64" t="str">
        <f t="shared" si="642"/>
        <v/>
      </c>
      <c r="I5181" s="80" t="str">
        <f>IFERROR(VLOOKUP(D5181,Sheet2!A:B,2,0),"")</f>
        <v/>
      </c>
      <c r="J5181" s="64" t="str">
        <f>IFERROR(IF(I5181&lt;&gt;"",VLOOKUP(I5181,Sheet2!B:C,2,0),""),"")</f>
        <v/>
      </c>
      <c r="K5181" s="64" t="str">
        <f>IFERROR( IF(I5181&lt;&gt;"", HLOOKUP(L$2+$A5181,Sheet2!BX:NK,2,0),""),"")</f>
        <v/>
      </c>
      <c r="L5181" t="str">
        <f>IF(OR(HLOOKUP(L$2+$A5181,Sheet2!BX:NK,$B5181,0),HLOOKUP(L$2+$A5181,Sheet2!BX:NK,$B5181,0)&lt;&gt;""),HLOOKUP(L$2+$A5181,Sheet2!BX:NK,$B5181,0),"")</f>
        <v/>
      </c>
      <c r="M5181" t="str">
        <f>IF(OR(HLOOKUP(M$2+$A5181,Sheet2!BY:NL,$B5181,0),HLOOKUP(M$2+$A5181,Sheet2!BY:NL,$B5181,0)&lt;&gt;""),HLOOKUP(M$2+$A5181,Sheet2!BY:NL,$B5181,0),"")</f>
        <v/>
      </c>
      <c r="N5181" t="str">
        <f>IF(OR(HLOOKUP(N$2+$A5181,Sheet2!BZ:NM,$B5181,0),HLOOKUP(N$2+$A5181,Sheet2!BZ:NM,$B5181,0)&lt;&gt;""),HLOOKUP(N$2+$A5181,Sheet2!BZ:NM,$B5181,0),"")</f>
        <v/>
      </c>
      <c r="O5181" t="str">
        <f>IF(OR(HLOOKUP(O$2+$A5181,Sheet2!CA:NN,$B5181,0),HLOOKUP(O$2+$A5181,Sheet2!CA:NN,$B5181,0)&lt;&gt;""),HLOOKUP(O$2+$A5181,Sheet2!CA:NN,$B5181,0),"")</f>
        <v/>
      </c>
      <c r="P5181" t="str">
        <f>IF(OR(HLOOKUP(P$2+$A5181,Sheet2!CB:NO,$B5181,0),HLOOKUP(P$2+$A5181,Sheet2!CB:NO,$B5181,0)&lt;&gt;""),HLOOKUP(P$2+$A5181,Sheet2!CB:NO,$B5181,0),"")</f>
        <v/>
      </c>
      <c r="Q5181" t="str">
        <f>IF(OR(HLOOKUP(Q$2+$A5181,Sheet2!CC:NO,$B5181,0),HLOOKUP(Q$2+$A5181,Sheet2!CC:NO,$B5181,0)&lt;&gt;""),HLOOKUP(Q$2+$A5181,Sheet2!CC:NO,$B5181,0),"")</f>
        <v/>
      </c>
    </row>
    <row r="5182" spans="1:17" x14ac:dyDescent="0.25">
      <c r="A5182" s="64">
        <f t="shared" si="643"/>
        <v>48</v>
      </c>
      <c r="B5182" s="64">
        <f t="shared" si="644"/>
        <v>522</v>
      </c>
      <c r="C5182" s="64">
        <f t="shared" si="645"/>
        <v>9</v>
      </c>
      <c r="D5182" s="64">
        <f t="shared" si="646"/>
        <v>518</v>
      </c>
      <c r="E5182" s="64">
        <f t="shared" si="647"/>
        <v>2586</v>
      </c>
      <c r="F5182" s="64" t="str">
        <f t="shared" si="640"/>
        <v/>
      </c>
      <c r="G5182" s="64" t="str">
        <f t="shared" si="641"/>
        <v/>
      </c>
      <c r="H5182" s="64" t="str">
        <f t="shared" si="642"/>
        <v/>
      </c>
      <c r="I5182" s="80" t="str">
        <f>IFERROR(VLOOKUP(D5182,Sheet2!A:B,2,0),"")</f>
        <v/>
      </c>
      <c r="J5182" s="64" t="str">
        <f>IFERROR(IF(I5182&lt;&gt;"",VLOOKUP(I5182,Sheet2!B:C,2,0),""),"")</f>
        <v/>
      </c>
      <c r="K5182" s="64" t="str">
        <f>IFERROR( IF(I5182&lt;&gt;"", HLOOKUP(L$2+$A5182,Sheet2!BX:NK,2,0),""),"")</f>
        <v/>
      </c>
      <c r="L5182" t="str">
        <f>IF(OR(HLOOKUP(L$2+$A5182,Sheet2!BX:NK,$B5182,0),HLOOKUP(L$2+$A5182,Sheet2!BX:NK,$B5182,0)&lt;&gt;""),HLOOKUP(L$2+$A5182,Sheet2!BX:NK,$B5182,0),"")</f>
        <v/>
      </c>
      <c r="M5182" t="str">
        <f>IF(OR(HLOOKUP(M$2+$A5182,Sheet2!BY:NL,$B5182,0),HLOOKUP(M$2+$A5182,Sheet2!BY:NL,$B5182,0)&lt;&gt;""),HLOOKUP(M$2+$A5182,Sheet2!BY:NL,$B5182,0),"")</f>
        <v/>
      </c>
      <c r="N5182" t="str">
        <f>IF(OR(HLOOKUP(N$2+$A5182,Sheet2!BZ:NM,$B5182,0),HLOOKUP(N$2+$A5182,Sheet2!BZ:NM,$B5182,0)&lt;&gt;""),HLOOKUP(N$2+$A5182,Sheet2!BZ:NM,$B5182,0),"")</f>
        <v/>
      </c>
      <c r="O5182" t="str">
        <f>IF(OR(HLOOKUP(O$2+$A5182,Sheet2!CA:NN,$B5182,0),HLOOKUP(O$2+$A5182,Sheet2!CA:NN,$B5182,0)&lt;&gt;""),HLOOKUP(O$2+$A5182,Sheet2!CA:NN,$B5182,0),"")</f>
        <v/>
      </c>
      <c r="P5182" t="str">
        <f>IF(OR(HLOOKUP(P$2+$A5182,Sheet2!CB:NO,$B5182,0),HLOOKUP(P$2+$A5182,Sheet2!CB:NO,$B5182,0)&lt;&gt;""),HLOOKUP(P$2+$A5182,Sheet2!CB:NO,$B5182,0),"")</f>
        <v/>
      </c>
      <c r="Q5182" t="str">
        <f>IF(OR(HLOOKUP(Q$2+$A5182,Sheet2!CC:NO,$B5182,0),HLOOKUP(Q$2+$A5182,Sheet2!CC:NO,$B5182,0)&lt;&gt;""),HLOOKUP(Q$2+$A5182,Sheet2!CC:NO,$B5182,0),"")</f>
        <v/>
      </c>
    </row>
    <row r="5183" spans="1:17" x14ac:dyDescent="0.25">
      <c r="A5183" s="64">
        <f t="shared" si="643"/>
        <v>54</v>
      </c>
      <c r="B5183" s="64">
        <f t="shared" si="644"/>
        <v>522</v>
      </c>
      <c r="C5183" s="64">
        <f t="shared" si="645"/>
        <v>10</v>
      </c>
      <c r="D5183" s="64">
        <f t="shared" si="646"/>
        <v>518</v>
      </c>
      <c r="E5183" s="64">
        <f t="shared" si="647"/>
        <v>2586</v>
      </c>
      <c r="F5183" s="64" t="str">
        <f t="shared" si="640"/>
        <v/>
      </c>
      <c r="G5183" s="64" t="str">
        <f t="shared" si="641"/>
        <v/>
      </c>
      <c r="H5183" s="64" t="str">
        <f t="shared" si="642"/>
        <v/>
      </c>
      <c r="I5183" s="80" t="str">
        <f>IFERROR(VLOOKUP(D5183,Sheet2!A:B,2,0),"")</f>
        <v/>
      </c>
      <c r="J5183" s="64" t="str">
        <f>IFERROR(IF(I5183&lt;&gt;"",VLOOKUP(I5183,Sheet2!B:C,2,0),""),"")</f>
        <v/>
      </c>
      <c r="K5183" s="64" t="str">
        <f>IFERROR( IF(I5183&lt;&gt;"", HLOOKUP(L$2+$A5183,Sheet2!BX:NK,2,0),""),"")</f>
        <v/>
      </c>
      <c r="L5183" t="str">
        <f>IF(OR(HLOOKUP(L$2+$A5183,Sheet2!BX:NK,$B5183,0),HLOOKUP(L$2+$A5183,Sheet2!BX:NK,$B5183,0)&lt;&gt;""),HLOOKUP(L$2+$A5183,Sheet2!BX:NK,$B5183,0),"")</f>
        <v/>
      </c>
      <c r="M5183" t="str">
        <f>IF(OR(HLOOKUP(M$2+$A5183,Sheet2!BY:NL,$B5183,0),HLOOKUP(M$2+$A5183,Sheet2!BY:NL,$B5183,0)&lt;&gt;""),HLOOKUP(M$2+$A5183,Sheet2!BY:NL,$B5183,0),"")</f>
        <v/>
      </c>
      <c r="N5183" t="str">
        <f>IF(OR(HLOOKUP(N$2+$A5183,Sheet2!BZ:NM,$B5183,0),HLOOKUP(N$2+$A5183,Sheet2!BZ:NM,$B5183,0)&lt;&gt;""),HLOOKUP(N$2+$A5183,Sheet2!BZ:NM,$B5183,0),"")</f>
        <v/>
      </c>
      <c r="O5183" t="str">
        <f>IF(OR(HLOOKUP(O$2+$A5183,Sheet2!CA:NN,$B5183,0),HLOOKUP(O$2+$A5183,Sheet2!CA:NN,$B5183,0)&lt;&gt;""),HLOOKUP(O$2+$A5183,Sheet2!CA:NN,$B5183,0),"")</f>
        <v/>
      </c>
      <c r="P5183" t="str">
        <f>IF(OR(HLOOKUP(P$2+$A5183,Sheet2!CB:NO,$B5183,0),HLOOKUP(P$2+$A5183,Sheet2!CB:NO,$B5183,0)&lt;&gt;""),HLOOKUP(P$2+$A5183,Sheet2!CB:NO,$B5183,0),"")</f>
        <v/>
      </c>
      <c r="Q5183" t="str">
        <f>IF(OR(HLOOKUP(Q$2+$A5183,Sheet2!CC:NO,$B5183,0),HLOOKUP(Q$2+$A5183,Sheet2!CC:NO,$B5183,0)&lt;&gt;""),HLOOKUP(Q$2+$A5183,Sheet2!CC:NO,$B5183,0),"")</f>
        <v/>
      </c>
    </row>
    <row r="5184" spans="1:17" x14ac:dyDescent="0.25">
      <c r="A5184" s="64">
        <f t="shared" si="643"/>
        <v>0</v>
      </c>
      <c r="B5184" s="64">
        <f t="shared" si="644"/>
        <v>523</v>
      </c>
      <c r="C5184" s="64">
        <f t="shared" si="645"/>
        <v>1</v>
      </c>
      <c r="D5184" s="64">
        <f t="shared" si="646"/>
        <v>519</v>
      </c>
      <c r="E5184" s="64">
        <f t="shared" si="647"/>
        <v>2591</v>
      </c>
      <c r="F5184" s="64" t="str">
        <f t="shared" si="640"/>
        <v/>
      </c>
      <c r="G5184" s="64" t="str">
        <f t="shared" si="641"/>
        <v/>
      </c>
      <c r="H5184" s="64" t="str">
        <f t="shared" si="642"/>
        <v/>
      </c>
      <c r="I5184" s="80" t="str">
        <f>IFERROR(VLOOKUP(D5184,Sheet2!A:B,2,0),"")</f>
        <v/>
      </c>
      <c r="J5184" s="64" t="str">
        <f>IFERROR(IF(I5184&lt;&gt;"",VLOOKUP(I5184,Sheet2!B:C,2,0),""),"")</f>
        <v/>
      </c>
      <c r="K5184" s="64" t="str">
        <f>IFERROR( IF(I5184&lt;&gt;"", HLOOKUP(L$2+$A5184,Sheet2!BX:NK,2,0),""),"")</f>
        <v/>
      </c>
      <c r="L5184" t="str">
        <f>IF(OR(HLOOKUP(L$2+$A5184,Sheet2!BX:NK,$B5184,0),HLOOKUP(L$2+$A5184,Sheet2!BX:NK,$B5184,0)&lt;&gt;""),HLOOKUP(L$2+$A5184,Sheet2!BX:NK,$B5184,0),"")</f>
        <v/>
      </c>
      <c r="M5184" t="str">
        <f>IF(OR(HLOOKUP(M$2+$A5184,Sheet2!BY:NL,$B5184,0),HLOOKUP(M$2+$A5184,Sheet2!BY:NL,$B5184,0)&lt;&gt;""),HLOOKUP(M$2+$A5184,Sheet2!BY:NL,$B5184,0),"")</f>
        <v/>
      </c>
      <c r="N5184" t="str">
        <f>IF(OR(HLOOKUP(N$2+$A5184,Sheet2!BZ:NM,$B5184,0),HLOOKUP(N$2+$A5184,Sheet2!BZ:NM,$B5184,0)&lt;&gt;""),HLOOKUP(N$2+$A5184,Sheet2!BZ:NM,$B5184,0),"")</f>
        <v/>
      </c>
      <c r="O5184" t="str">
        <f>IF(OR(HLOOKUP(O$2+$A5184,Sheet2!CA:NN,$B5184,0),HLOOKUP(O$2+$A5184,Sheet2!CA:NN,$B5184,0)&lt;&gt;""),HLOOKUP(O$2+$A5184,Sheet2!CA:NN,$B5184,0),"")</f>
        <v/>
      </c>
      <c r="P5184" t="str">
        <f>IF(OR(HLOOKUP(P$2+$A5184,Sheet2!CB:NO,$B5184,0),HLOOKUP(P$2+$A5184,Sheet2!CB:NO,$B5184,0)&lt;&gt;""),HLOOKUP(P$2+$A5184,Sheet2!CB:NO,$B5184,0),"")</f>
        <v/>
      </c>
      <c r="Q5184" t="str">
        <f>IF(OR(HLOOKUP(Q$2+$A5184,Sheet2!CC:NO,$B5184,0),HLOOKUP(Q$2+$A5184,Sheet2!CC:NO,$B5184,0)&lt;&gt;""),HLOOKUP(Q$2+$A5184,Sheet2!CC:NO,$B5184,0),"")</f>
        <v/>
      </c>
    </row>
    <row r="5185" spans="1:17" x14ac:dyDescent="0.25">
      <c r="A5185" s="64">
        <f t="shared" si="643"/>
        <v>6</v>
      </c>
      <c r="B5185" s="64">
        <f t="shared" si="644"/>
        <v>523</v>
      </c>
      <c r="C5185" s="64">
        <f t="shared" si="645"/>
        <v>2</v>
      </c>
      <c r="D5185" s="64">
        <f t="shared" si="646"/>
        <v>519</v>
      </c>
      <c r="E5185" s="64">
        <f t="shared" si="647"/>
        <v>2591</v>
      </c>
      <c r="F5185" s="64" t="str">
        <f t="shared" si="640"/>
        <v/>
      </c>
      <c r="G5185" s="64" t="str">
        <f t="shared" si="641"/>
        <v/>
      </c>
      <c r="H5185" s="64" t="str">
        <f t="shared" si="642"/>
        <v/>
      </c>
      <c r="I5185" s="80" t="str">
        <f>IFERROR(VLOOKUP(D5185,Sheet2!A:B,2,0),"")</f>
        <v/>
      </c>
      <c r="J5185" s="64" t="str">
        <f>IFERROR(IF(I5185&lt;&gt;"",VLOOKUP(I5185,Sheet2!B:C,2,0),""),"")</f>
        <v/>
      </c>
      <c r="K5185" s="64" t="str">
        <f>IFERROR( IF(I5185&lt;&gt;"", HLOOKUP(L$2+$A5185,Sheet2!BX:NK,2,0),""),"")</f>
        <v/>
      </c>
      <c r="L5185" t="str">
        <f>IF(OR(HLOOKUP(L$2+$A5185,Sheet2!BX:NK,$B5185,0),HLOOKUP(L$2+$A5185,Sheet2!BX:NK,$B5185,0)&lt;&gt;""),HLOOKUP(L$2+$A5185,Sheet2!BX:NK,$B5185,0),"")</f>
        <v/>
      </c>
      <c r="M5185" t="str">
        <f>IF(OR(HLOOKUP(M$2+$A5185,Sheet2!BY:NL,$B5185,0),HLOOKUP(M$2+$A5185,Sheet2!BY:NL,$B5185,0)&lt;&gt;""),HLOOKUP(M$2+$A5185,Sheet2!BY:NL,$B5185,0),"")</f>
        <v/>
      </c>
      <c r="N5185" t="str">
        <f>IF(OR(HLOOKUP(N$2+$A5185,Sheet2!BZ:NM,$B5185,0),HLOOKUP(N$2+$A5185,Sheet2!BZ:NM,$B5185,0)&lt;&gt;""),HLOOKUP(N$2+$A5185,Sheet2!BZ:NM,$B5185,0),"")</f>
        <v/>
      </c>
      <c r="O5185" t="str">
        <f>IF(OR(HLOOKUP(O$2+$A5185,Sheet2!CA:NN,$B5185,0),HLOOKUP(O$2+$A5185,Sheet2!CA:NN,$B5185,0)&lt;&gt;""),HLOOKUP(O$2+$A5185,Sheet2!CA:NN,$B5185,0),"")</f>
        <v/>
      </c>
      <c r="P5185" t="str">
        <f>IF(OR(HLOOKUP(P$2+$A5185,Sheet2!CB:NO,$B5185,0),HLOOKUP(P$2+$A5185,Sheet2!CB:NO,$B5185,0)&lt;&gt;""),HLOOKUP(P$2+$A5185,Sheet2!CB:NO,$B5185,0),"")</f>
        <v/>
      </c>
      <c r="Q5185" t="str">
        <f>IF(OR(HLOOKUP(Q$2+$A5185,Sheet2!CC:NO,$B5185,0),HLOOKUP(Q$2+$A5185,Sheet2!CC:NO,$B5185,0)&lt;&gt;""),HLOOKUP(Q$2+$A5185,Sheet2!CC:NO,$B5185,0),"")</f>
        <v/>
      </c>
    </row>
    <row r="5186" spans="1:17" x14ac:dyDescent="0.25">
      <c r="A5186" s="64">
        <f t="shared" si="643"/>
        <v>12</v>
      </c>
      <c r="B5186" s="64">
        <f t="shared" si="644"/>
        <v>523</v>
      </c>
      <c r="C5186" s="64">
        <f t="shared" si="645"/>
        <v>3</v>
      </c>
      <c r="D5186" s="64">
        <f t="shared" si="646"/>
        <v>519</v>
      </c>
      <c r="E5186" s="64">
        <f t="shared" si="647"/>
        <v>2591</v>
      </c>
      <c r="F5186" s="64" t="str">
        <f t="shared" si="640"/>
        <v/>
      </c>
      <c r="G5186" s="64" t="str">
        <f t="shared" si="641"/>
        <v/>
      </c>
      <c r="H5186" s="64" t="str">
        <f t="shared" si="642"/>
        <v/>
      </c>
      <c r="I5186" s="80" t="str">
        <f>IFERROR(VLOOKUP(D5186,Sheet2!A:B,2,0),"")</f>
        <v/>
      </c>
      <c r="J5186" s="64" t="str">
        <f>IFERROR(IF(I5186&lt;&gt;"",VLOOKUP(I5186,Sheet2!B:C,2,0),""),"")</f>
        <v/>
      </c>
      <c r="K5186" s="64" t="str">
        <f>IFERROR( IF(I5186&lt;&gt;"", HLOOKUP(L$2+$A5186,Sheet2!BX:NK,2,0),""),"")</f>
        <v/>
      </c>
      <c r="L5186" t="str">
        <f>IF(OR(HLOOKUP(L$2+$A5186,Sheet2!BX:NK,$B5186,0),HLOOKUP(L$2+$A5186,Sheet2!BX:NK,$B5186,0)&lt;&gt;""),HLOOKUP(L$2+$A5186,Sheet2!BX:NK,$B5186,0),"")</f>
        <v/>
      </c>
      <c r="M5186" t="str">
        <f>IF(OR(HLOOKUP(M$2+$A5186,Sheet2!BY:NL,$B5186,0),HLOOKUP(M$2+$A5186,Sheet2!BY:NL,$B5186,0)&lt;&gt;""),HLOOKUP(M$2+$A5186,Sheet2!BY:NL,$B5186,0),"")</f>
        <v/>
      </c>
      <c r="N5186" t="str">
        <f>IF(OR(HLOOKUP(N$2+$A5186,Sheet2!BZ:NM,$B5186,0),HLOOKUP(N$2+$A5186,Sheet2!BZ:NM,$B5186,0)&lt;&gt;""),HLOOKUP(N$2+$A5186,Sheet2!BZ:NM,$B5186,0),"")</f>
        <v/>
      </c>
      <c r="O5186" t="str">
        <f>IF(OR(HLOOKUP(O$2+$A5186,Sheet2!CA:NN,$B5186,0),HLOOKUP(O$2+$A5186,Sheet2!CA:NN,$B5186,0)&lt;&gt;""),HLOOKUP(O$2+$A5186,Sheet2!CA:NN,$B5186,0),"")</f>
        <v/>
      </c>
      <c r="P5186" t="str">
        <f>IF(OR(HLOOKUP(P$2+$A5186,Sheet2!CB:NO,$B5186,0),HLOOKUP(P$2+$A5186,Sheet2!CB:NO,$B5186,0)&lt;&gt;""),HLOOKUP(P$2+$A5186,Sheet2!CB:NO,$B5186,0),"")</f>
        <v/>
      </c>
      <c r="Q5186" t="str">
        <f>IF(OR(HLOOKUP(Q$2+$A5186,Sheet2!CC:NO,$B5186,0),HLOOKUP(Q$2+$A5186,Sheet2!CC:NO,$B5186,0)&lt;&gt;""),HLOOKUP(Q$2+$A5186,Sheet2!CC:NO,$B5186,0),"")</f>
        <v/>
      </c>
    </row>
    <row r="5187" spans="1:17" x14ac:dyDescent="0.25">
      <c r="A5187" s="64">
        <f t="shared" si="643"/>
        <v>18</v>
      </c>
      <c r="B5187" s="64">
        <f t="shared" si="644"/>
        <v>523</v>
      </c>
      <c r="C5187" s="64">
        <f t="shared" si="645"/>
        <v>4</v>
      </c>
      <c r="D5187" s="64">
        <f t="shared" si="646"/>
        <v>519</v>
      </c>
      <c r="E5187" s="64">
        <f t="shared" si="647"/>
        <v>2591</v>
      </c>
      <c r="F5187" s="64" t="str">
        <f t="shared" si="640"/>
        <v/>
      </c>
      <c r="G5187" s="64" t="str">
        <f t="shared" si="641"/>
        <v/>
      </c>
      <c r="H5187" s="64" t="str">
        <f t="shared" si="642"/>
        <v/>
      </c>
      <c r="I5187" s="80" t="str">
        <f>IFERROR(VLOOKUP(D5187,Sheet2!A:B,2,0),"")</f>
        <v/>
      </c>
      <c r="J5187" s="64" t="str">
        <f>IFERROR(IF(I5187&lt;&gt;"",VLOOKUP(I5187,Sheet2!B:C,2,0),""),"")</f>
        <v/>
      </c>
      <c r="K5187" s="64" t="str">
        <f>IFERROR( IF(I5187&lt;&gt;"", HLOOKUP(L$2+$A5187,Sheet2!BX:NK,2,0),""),"")</f>
        <v/>
      </c>
      <c r="L5187" t="str">
        <f>IF(OR(HLOOKUP(L$2+$A5187,Sheet2!BX:NK,$B5187,0),HLOOKUP(L$2+$A5187,Sheet2!BX:NK,$B5187,0)&lt;&gt;""),HLOOKUP(L$2+$A5187,Sheet2!BX:NK,$B5187,0),"")</f>
        <v/>
      </c>
      <c r="M5187" t="str">
        <f>IF(OR(HLOOKUP(M$2+$A5187,Sheet2!BY:NL,$B5187,0),HLOOKUP(M$2+$A5187,Sheet2!BY:NL,$B5187,0)&lt;&gt;""),HLOOKUP(M$2+$A5187,Sheet2!BY:NL,$B5187,0),"")</f>
        <v/>
      </c>
      <c r="N5187" t="str">
        <f>IF(OR(HLOOKUP(N$2+$A5187,Sheet2!BZ:NM,$B5187,0),HLOOKUP(N$2+$A5187,Sheet2!BZ:NM,$B5187,0)&lt;&gt;""),HLOOKUP(N$2+$A5187,Sheet2!BZ:NM,$B5187,0),"")</f>
        <v/>
      </c>
      <c r="O5187" t="str">
        <f>IF(OR(HLOOKUP(O$2+$A5187,Sheet2!CA:NN,$B5187,0),HLOOKUP(O$2+$A5187,Sheet2!CA:NN,$B5187,0)&lt;&gt;""),HLOOKUP(O$2+$A5187,Sheet2!CA:NN,$B5187,0),"")</f>
        <v/>
      </c>
      <c r="P5187" t="str">
        <f>IF(OR(HLOOKUP(P$2+$A5187,Sheet2!CB:NO,$B5187,0),HLOOKUP(P$2+$A5187,Sheet2!CB:NO,$B5187,0)&lt;&gt;""),HLOOKUP(P$2+$A5187,Sheet2!CB:NO,$B5187,0),"")</f>
        <v/>
      </c>
      <c r="Q5187" t="str">
        <f>IF(OR(HLOOKUP(Q$2+$A5187,Sheet2!CC:NO,$B5187,0),HLOOKUP(Q$2+$A5187,Sheet2!CC:NO,$B5187,0)&lt;&gt;""),HLOOKUP(Q$2+$A5187,Sheet2!CC:NO,$B5187,0),"")</f>
        <v/>
      </c>
    </row>
    <row r="5188" spans="1:17" x14ac:dyDescent="0.25">
      <c r="A5188" s="64">
        <f t="shared" si="643"/>
        <v>24</v>
      </c>
      <c r="B5188" s="64">
        <f t="shared" si="644"/>
        <v>523</v>
      </c>
      <c r="C5188" s="64">
        <f t="shared" si="645"/>
        <v>5</v>
      </c>
      <c r="D5188" s="64">
        <f t="shared" si="646"/>
        <v>519</v>
      </c>
      <c r="E5188" s="64">
        <f t="shared" si="647"/>
        <v>2591</v>
      </c>
      <c r="F5188" s="64" t="str">
        <f t="shared" si="640"/>
        <v/>
      </c>
      <c r="G5188" s="64" t="str">
        <f t="shared" si="641"/>
        <v/>
      </c>
      <c r="H5188" s="64" t="str">
        <f t="shared" si="642"/>
        <v/>
      </c>
      <c r="I5188" s="80" t="str">
        <f>IFERROR(VLOOKUP(D5188,Sheet2!A:B,2,0),"")</f>
        <v/>
      </c>
      <c r="J5188" s="64" t="str">
        <f>IFERROR(IF(I5188&lt;&gt;"",VLOOKUP(I5188,Sheet2!B:C,2,0),""),"")</f>
        <v/>
      </c>
      <c r="K5188" s="64" t="str">
        <f>IFERROR( IF(I5188&lt;&gt;"", HLOOKUP(L$2+$A5188,Sheet2!BX:NK,2,0),""),"")</f>
        <v/>
      </c>
      <c r="L5188" t="str">
        <f>IF(OR(HLOOKUP(L$2+$A5188,Sheet2!BX:NK,$B5188,0),HLOOKUP(L$2+$A5188,Sheet2!BX:NK,$B5188,0)&lt;&gt;""),HLOOKUP(L$2+$A5188,Sheet2!BX:NK,$B5188,0),"")</f>
        <v/>
      </c>
      <c r="M5188" t="str">
        <f>IF(OR(HLOOKUP(M$2+$A5188,Sheet2!BY:NL,$B5188,0),HLOOKUP(M$2+$A5188,Sheet2!BY:NL,$B5188,0)&lt;&gt;""),HLOOKUP(M$2+$A5188,Sheet2!BY:NL,$B5188,0),"")</f>
        <v/>
      </c>
      <c r="N5188" t="str">
        <f>IF(OR(HLOOKUP(N$2+$A5188,Sheet2!BZ:NM,$B5188,0),HLOOKUP(N$2+$A5188,Sheet2!BZ:NM,$B5188,0)&lt;&gt;""),HLOOKUP(N$2+$A5188,Sheet2!BZ:NM,$B5188,0),"")</f>
        <v/>
      </c>
      <c r="O5188" t="str">
        <f>IF(OR(HLOOKUP(O$2+$A5188,Sheet2!CA:NN,$B5188,0),HLOOKUP(O$2+$A5188,Sheet2!CA:NN,$B5188,0)&lt;&gt;""),HLOOKUP(O$2+$A5188,Sheet2!CA:NN,$B5188,0),"")</f>
        <v/>
      </c>
      <c r="P5188" t="str">
        <f>IF(OR(HLOOKUP(P$2+$A5188,Sheet2!CB:NO,$B5188,0),HLOOKUP(P$2+$A5188,Sheet2!CB:NO,$B5188,0)&lt;&gt;""),HLOOKUP(P$2+$A5188,Sheet2!CB:NO,$B5188,0),"")</f>
        <v/>
      </c>
      <c r="Q5188" t="str">
        <f>IF(OR(HLOOKUP(Q$2+$A5188,Sheet2!CC:NO,$B5188,0),HLOOKUP(Q$2+$A5188,Sheet2!CC:NO,$B5188,0)&lt;&gt;""),HLOOKUP(Q$2+$A5188,Sheet2!CC:NO,$B5188,0),"")</f>
        <v/>
      </c>
    </row>
    <row r="5189" spans="1:17" x14ac:dyDescent="0.25">
      <c r="A5189" s="64">
        <f t="shared" si="643"/>
        <v>30</v>
      </c>
      <c r="B5189" s="64">
        <f t="shared" si="644"/>
        <v>523</v>
      </c>
      <c r="C5189" s="64">
        <f t="shared" si="645"/>
        <v>6</v>
      </c>
      <c r="D5189" s="64">
        <f t="shared" si="646"/>
        <v>519</v>
      </c>
      <c r="E5189" s="64">
        <f t="shared" si="647"/>
        <v>2591</v>
      </c>
      <c r="F5189" s="64" t="str">
        <f t="shared" ref="F5189:F5252" si="648">IFERROR(IF(I5189&lt;&gt;"",IF(LEFT(K5189,2)="1-",1,2),""),"")</f>
        <v/>
      </c>
      <c r="G5189" s="64" t="str">
        <f t="shared" ref="G5189:G5252" si="649">IFERROR(IF(I5189&lt;&gt;"",MONTH( RIGHT(K5189,LEN(K5189)-FIND("-",K5189))),""),"")</f>
        <v/>
      </c>
      <c r="H5189" s="64" t="str">
        <f t="shared" ref="H5189:H5252" si="650">IFERROR(IF(I5189&lt;&gt;"",YEAR( RIGHT(K5189,LEN(K5189)-FIND("-",K5189))),""),"")</f>
        <v/>
      </c>
      <c r="I5189" s="80" t="str">
        <f>IFERROR(VLOOKUP(D5189,Sheet2!A:B,2,0),"")</f>
        <v/>
      </c>
      <c r="J5189" s="64" t="str">
        <f>IFERROR(IF(I5189&lt;&gt;"",VLOOKUP(I5189,Sheet2!B:C,2,0),""),"")</f>
        <v/>
      </c>
      <c r="K5189" s="64" t="str">
        <f>IFERROR( IF(I5189&lt;&gt;"", HLOOKUP(L$2+$A5189,Sheet2!BX:NK,2,0),""),"")</f>
        <v/>
      </c>
      <c r="L5189" t="str">
        <f>IF(OR(HLOOKUP(L$2+$A5189,Sheet2!BX:NK,$B5189,0),HLOOKUP(L$2+$A5189,Sheet2!BX:NK,$B5189,0)&lt;&gt;""),HLOOKUP(L$2+$A5189,Sheet2!BX:NK,$B5189,0),"")</f>
        <v/>
      </c>
      <c r="M5189" t="str">
        <f>IF(OR(HLOOKUP(M$2+$A5189,Sheet2!BY:NL,$B5189,0),HLOOKUP(M$2+$A5189,Sheet2!BY:NL,$B5189,0)&lt;&gt;""),HLOOKUP(M$2+$A5189,Sheet2!BY:NL,$B5189,0),"")</f>
        <v/>
      </c>
      <c r="N5189" t="str">
        <f>IF(OR(HLOOKUP(N$2+$A5189,Sheet2!BZ:NM,$B5189,0),HLOOKUP(N$2+$A5189,Sheet2!BZ:NM,$B5189,0)&lt;&gt;""),HLOOKUP(N$2+$A5189,Sheet2!BZ:NM,$B5189,0),"")</f>
        <v/>
      </c>
      <c r="O5189" t="str">
        <f>IF(OR(HLOOKUP(O$2+$A5189,Sheet2!CA:NN,$B5189,0),HLOOKUP(O$2+$A5189,Sheet2!CA:NN,$B5189,0)&lt;&gt;""),HLOOKUP(O$2+$A5189,Sheet2!CA:NN,$B5189,0),"")</f>
        <v/>
      </c>
      <c r="P5189" t="str">
        <f>IF(OR(HLOOKUP(P$2+$A5189,Sheet2!CB:NO,$B5189,0),HLOOKUP(P$2+$A5189,Sheet2!CB:NO,$B5189,0)&lt;&gt;""),HLOOKUP(P$2+$A5189,Sheet2!CB:NO,$B5189,0),"")</f>
        <v/>
      </c>
      <c r="Q5189" t="str">
        <f>IF(OR(HLOOKUP(Q$2+$A5189,Sheet2!CC:NO,$B5189,0),HLOOKUP(Q$2+$A5189,Sheet2!CC:NO,$B5189,0)&lt;&gt;""),HLOOKUP(Q$2+$A5189,Sheet2!CC:NO,$B5189,0),"")</f>
        <v/>
      </c>
    </row>
    <row r="5190" spans="1:17" x14ac:dyDescent="0.25">
      <c r="A5190" s="64">
        <f t="shared" ref="A5190:A5253" si="651">IF(C5190&lt;&gt;1,A5189+6,0)</f>
        <v>36</v>
      </c>
      <c r="B5190" s="64">
        <f t="shared" ref="B5190:B5253" si="652">IF(C5190&lt;&gt;1,B5189,B5189+1)</f>
        <v>523</v>
      </c>
      <c r="C5190" s="64">
        <f t="shared" ref="C5190:C5253" si="653">IF($C$3-C5189=0,1,C5189+1)</f>
        <v>7</v>
      </c>
      <c r="D5190" s="64">
        <f t="shared" ref="D5190:D5253" si="654">IF(C5190=1,D5189+1,D5189)</f>
        <v>519</v>
      </c>
      <c r="E5190" s="64">
        <f t="shared" ref="E5190:E5253" si="655">IF(D5190&lt;&gt;D5189,E5189+5,E5189)</f>
        <v>2591</v>
      </c>
      <c r="F5190" s="64" t="str">
        <f t="shared" si="648"/>
        <v/>
      </c>
      <c r="G5190" s="64" t="str">
        <f t="shared" si="649"/>
        <v/>
      </c>
      <c r="H5190" s="64" t="str">
        <f t="shared" si="650"/>
        <v/>
      </c>
      <c r="I5190" s="80" t="str">
        <f>IFERROR(VLOOKUP(D5190,Sheet2!A:B,2,0),"")</f>
        <v/>
      </c>
      <c r="J5190" s="64" t="str">
        <f>IFERROR(IF(I5190&lt;&gt;"",VLOOKUP(I5190,Sheet2!B:C,2,0),""),"")</f>
        <v/>
      </c>
      <c r="K5190" s="64" t="str">
        <f>IFERROR( IF(I5190&lt;&gt;"", HLOOKUP(L$2+$A5190,Sheet2!BX:NK,2,0),""),"")</f>
        <v/>
      </c>
      <c r="L5190" t="str">
        <f>IF(OR(HLOOKUP(L$2+$A5190,Sheet2!BX:NK,$B5190,0),HLOOKUP(L$2+$A5190,Sheet2!BX:NK,$B5190,0)&lt;&gt;""),HLOOKUP(L$2+$A5190,Sheet2!BX:NK,$B5190,0),"")</f>
        <v/>
      </c>
      <c r="M5190" t="str">
        <f>IF(OR(HLOOKUP(M$2+$A5190,Sheet2!BY:NL,$B5190,0),HLOOKUP(M$2+$A5190,Sheet2!BY:NL,$B5190,0)&lt;&gt;""),HLOOKUP(M$2+$A5190,Sheet2!BY:NL,$B5190,0),"")</f>
        <v/>
      </c>
      <c r="N5190" t="str">
        <f>IF(OR(HLOOKUP(N$2+$A5190,Sheet2!BZ:NM,$B5190,0),HLOOKUP(N$2+$A5190,Sheet2!BZ:NM,$B5190,0)&lt;&gt;""),HLOOKUP(N$2+$A5190,Sheet2!BZ:NM,$B5190,0),"")</f>
        <v/>
      </c>
      <c r="O5190" t="str">
        <f>IF(OR(HLOOKUP(O$2+$A5190,Sheet2!CA:NN,$B5190,0),HLOOKUP(O$2+$A5190,Sheet2!CA:NN,$B5190,0)&lt;&gt;""),HLOOKUP(O$2+$A5190,Sheet2!CA:NN,$B5190,0),"")</f>
        <v/>
      </c>
      <c r="P5190" t="str">
        <f>IF(OR(HLOOKUP(P$2+$A5190,Sheet2!CB:NO,$B5190,0),HLOOKUP(P$2+$A5190,Sheet2!CB:NO,$B5190,0)&lt;&gt;""),HLOOKUP(P$2+$A5190,Sheet2!CB:NO,$B5190,0),"")</f>
        <v/>
      </c>
      <c r="Q5190" t="str">
        <f>IF(OR(HLOOKUP(Q$2+$A5190,Sheet2!CC:NO,$B5190,0),HLOOKUP(Q$2+$A5190,Sheet2!CC:NO,$B5190,0)&lt;&gt;""),HLOOKUP(Q$2+$A5190,Sheet2!CC:NO,$B5190,0),"")</f>
        <v/>
      </c>
    </row>
    <row r="5191" spans="1:17" x14ac:dyDescent="0.25">
      <c r="A5191" s="64">
        <f t="shared" si="651"/>
        <v>42</v>
      </c>
      <c r="B5191" s="64">
        <f t="shared" si="652"/>
        <v>523</v>
      </c>
      <c r="C5191" s="64">
        <f t="shared" si="653"/>
        <v>8</v>
      </c>
      <c r="D5191" s="64">
        <f t="shared" si="654"/>
        <v>519</v>
      </c>
      <c r="E5191" s="64">
        <f t="shared" si="655"/>
        <v>2591</v>
      </c>
      <c r="F5191" s="64" t="str">
        <f t="shared" si="648"/>
        <v/>
      </c>
      <c r="G5191" s="64" t="str">
        <f t="shared" si="649"/>
        <v/>
      </c>
      <c r="H5191" s="64" t="str">
        <f t="shared" si="650"/>
        <v/>
      </c>
      <c r="I5191" s="80" t="str">
        <f>IFERROR(VLOOKUP(D5191,Sheet2!A:B,2,0),"")</f>
        <v/>
      </c>
      <c r="J5191" s="64" t="str">
        <f>IFERROR(IF(I5191&lt;&gt;"",VLOOKUP(I5191,Sheet2!B:C,2,0),""),"")</f>
        <v/>
      </c>
      <c r="K5191" s="64" t="str">
        <f>IFERROR( IF(I5191&lt;&gt;"", HLOOKUP(L$2+$A5191,Sheet2!BX:NK,2,0),""),"")</f>
        <v/>
      </c>
      <c r="L5191" t="str">
        <f>IF(OR(HLOOKUP(L$2+$A5191,Sheet2!BX:NK,$B5191,0),HLOOKUP(L$2+$A5191,Sheet2!BX:NK,$B5191,0)&lt;&gt;""),HLOOKUP(L$2+$A5191,Sheet2!BX:NK,$B5191,0),"")</f>
        <v/>
      </c>
      <c r="M5191" t="str">
        <f>IF(OR(HLOOKUP(M$2+$A5191,Sheet2!BY:NL,$B5191,0),HLOOKUP(M$2+$A5191,Sheet2!BY:NL,$B5191,0)&lt;&gt;""),HLOOKUP(M$2+$A5191,Sheet2!BY:NL,$B5191,0),"")</f>
        <v/>
      </c>
      <c r="N5191" t="str">
        <f>IF(OR(HLOOKUP(N$2+$A5191,Sheet2!BZ:NM,$B5191,0),HLOOKUP(N$2+$A5191,Sheet2!BZ:NM,$B5191,0)&lt;&gt;""),HLOOKUP(N$2+$A5191,Sheet2!BZ:NM,$B5191,0),"")</f>
        <v/>
      </c>
      <c r="O5191" t="str">
        <f>IF(OR(HLOOKUP(O$2+$A5191,Sheet2!CA:NN,$B5191,0),HLOOKUP(O$2+$A5191,Sheet2!CA:NN,$B5191,0)&lt;&gt;""),HLOOKUP(O$2+$A5191,Sheet2!CA:NN,$B5191,0),"")</f>
        <v/>
      </c>
      <c r="P5191" t="str">
        <f>IF(OR(HLOOKUP(P$2+$A5191,Sheet2!CB:NO,$B5191,0),HLOOKUP(P$2+$A5191,Sheet2!CB:NO,$B5191,0)&lt;&gt;""),HLOOKUP(P$2+$A5191,Sheet2!CB:NO,$B5191,0),"")</f>
        <v/>
      </c>
      <c r="Q5191" t="str">
        <f>IF(OR(HLOOKUP(Q$2+$A5191,Sheet2!CC:NO,$B5191,0),HLOOKUP(Q$2+$A5191,Sheet2!CC:NO,$B5191,0)&lt;&gt;""),HLOOKUP(Q$2+$A5191,Sheet2!CC:NO,$B5191,0),"")</f>
        <v/>
      </c>
    </row>
    <row r="5192" spans="1:17" x14ac:dyDescent="0.25">
      <c r="A5192" s="64">
        <f t="shared" si="651"/>
        <v>48</v>
      </c>
      <c r="B5192" s="64">
        <f t="shared" si="652"/>
        <v>523</v>
      </c>
      <c r="C5192" s="64">
        <f t="shared" si="653"/>
        <v>9</v>
      </c>
      <c r="D5192" s="64">
        <f t="shared" si="654"/>
        <v>519</v>
      </c>
      <c r="E5192" s="64">
        <f t="shared" si="655"/>
        <v>2591</v>
      </c>
      <c r="F5192" s="64" t="str">
        <f t="shared" si="648"/>
        <v/>
      </c>
      <c r="G5192" s="64" t="str">
        <f t="shared" si="649"/>
        <v/>
      </c>
      <c r="H5192" s="64" t="str">
        <f t="shared" si="650"/>
        <v/>
      </c>
      <c r="I5192" s="80" t="str">
        <f>IFERROR(VLOOKUP(D5192,Sheet2!A:B,2,0),"")</f>
        <v/>
      </c>
      <c r="J5192" s="64" t="str">
        <f>IFERROR(IF(I5192&lt;&gt;"",VLOOKUP(I5192,Sheet2!B:C,2,0),""),"")</f>
        <v/>
      </c>
      <c r="K5192" s="64" t="str">
        <f>IFERROR( IF(I5192&lt;&gt;"", HLOOKUP(L$2+$A5192,Sheet2!BX:NK,2,0),""),"")</f>
        <v/>
      </c>
      <c r="L5192" t="str">
        <f>IF(OR(HLOOKUP(L$2+$A5192,Sheet2!BX:NK,$B5192,0),HLOOKUP(L$2+$A5192,Sheet2!BX:NK,$B5192,0)&lt;&gt;""),HLOOKUP(L$2+$A5192,Sheet2!BX:NK,$B5192,0),"")</f>
        <v/>
      </c>
      <c r="M5192" t="str">
        <f>IF(OR(HLOOKUP(M$2+$A5192,Sheet2!BY:NL,$B5192,0),HLOOKUP(M$2+$A5192,Sheet2!BY:NL,$B5192,0)&lt;&gt;""),HLOOKUP(M$2+$A5192,Sheet2!BY:NL,$B5192,0),"")</f>
        <v/>
      </c>
      <c r="N5192" t="str">
        <f>IF(OR(HLOOKUP(N$2+$A5192,Sheet2!BZ:NM,$B5192,0),HLOOKUP(N$2+$A5192,Sheet2!BZ:NM,$B5192,0)&lt;&gt;""),HLOOKUP(N$2+$A5192,Sheet2!BZ:NM,$B5192,0),"")</f>
        <v/>
      </c>
      <c r="O5192" t="str">
        <f>IF(OR(HLOOKUP(O$2+$A5192,Sheet2!CA:NN,$B5192,0),HLOOKUP(O$2+$A5192,Sheet2!CA:NN,$B5192,0)&lt;&gt;""),HLOOKUP(O$2+$A5192,Sheet2!CA:NN,$B5192,0),"")</f>
        <v/>
      </c>
      <c r="P5192" t="str">
        <f>IF(OR(HLOOKUP(P$2+$A5192,Sheet2!CB:NO,$B5192,0),HLOOKUP(P$2+$A5192,Sheet2!CB:NO,$B5192,0)&lt;&gt;""),HLOOKUP(P$2+$A5192,Sheet2!CB:NO,$B5192,0),"")</f>
        <v/>
      </c>
      <c r="Q5192" t="str">
        <f>IF(OR(HLOOKUP(Q$2+$A5192,Sheet2!CC:NO,$B5192,0),HLOOKUP(Q$2+$A5192,Sheet2!CC:NO,$B5192,0)&lt;&gt;""),HLOOKUP(Q$2+$A5192,Sheet2!CC:NO,$B5192,0),"")</f>
        <v/>
      </c>
    </row>
    <row r="5193" spans="1:17" x14ac:dyDescent="0.25">
      <c r="A5193" s="64">
        <f t="shared" si="651"/>
        <v>54</v>
      </c>
      <c r="B5193" s="64">
        <f t="shared" si="652"/>
        <v>523</v>
      </c>
      <c r="C5193" s="64">
        <f t="shared" si="653"/>
        <v>10</v>
      </c>
      <c r="D5193" s="64">
        <f t="shared" si="654"/>
        <v>519</v>
      </c>
      <c r="E5193" s="64">
        <f t="shared" si="655"/>
        <v>2591</v>
      </c>
      <c r="F5193" s="64" t="str">
        <f t="shared" si="648"/>
        <v/>
      </c>
      <c r="G5193" s="64" t="str">
        <f t="shared" si="649"/>
        <v/>
      </c>
      <c r="H5193" s="64" t="str">
        <f t="shared" si="650"/>
        <v/>
      </c>
      <c r="I5193" s="80" t="str">
        <f>IFERROR(VLOOKUP(D5193,Sheet2!A:B,2,0),"")</f>
        <v/>
      </c>
      <c r="J5193" s="64" t="str">
        <f>IFERROR(IF(I5193&lt;&gt;"",VLOOKUP(I5193,Sheet2!B:C,2,0),""),"")</f>
        <v/>
      </c>
      <c r="K5193" s="64" t="str">
        <f>IFERROR( IF(I5193&lt;&gt;"", HLOOKUP(L$2+$A5193,Sheet2!BX:NK,2,0),""),"")</f>
        <v/>
      </c>
      <c r="L5193" t="str">
        <f>IF(OR(HLOOKUP(L$2+$A5193,Sheet2!BX:NK,$B5193,0),HLOOKUP(L$2+$A5193,Sheet2!BX:NK,$B5193,0)&lt;&gt;""),HLOOKUP(L$2+$A5193,Sheet2!BX:NK,$B5193,0),"")</f>
        <v/>
      </c>
      <c r="M5193" t="str">
        <f>IF(OR(HLOOKUP(M$2+$A5193,Sheet2!BY:NL,$B5193,0),HLOOKUP(M$2+$A5193,Sheet2!BY:NL,$B5193,0)&lt;&gt;""),HLOOKUP(M$2+$A5193,Sheet2!BY:NL,$B5193,0),"")</f>
        <v/>
      </c>
      <c r="N5193" t="str">
        <f>IF(OR(HLOOKUP(N$2+$A5193,Sheet2!BZ:NM,$B5193,0),HLOOKUP(N$2+$A5193,Sheet2!BZ:NM,$B5193,0)&lt;&gt;""),HLOOKUP(N$2+$A5193,Sheet2!BZ:NM,$B5193,0),"")</f>
        <v/>
      </c>
      <c r="O5193" t="str">
        <f>IF(OR(HLOOKUP(O$2+$A5193,Sheet2!CA:NN,$B5193,0),HLOOKUP(O$2+$A5193,Sheet2!CA:NN,$B5193,0)&lt;&gt;""),HLOOKUP(O$2+$A5193,Sheet2!CA:NN,$B5193,0),"")</f>
        <v/>
      </c>
      <c r="P5193" t="str">
        <f>IF(OR(HLOOKUP(P$2+$A5193,Sheet2!CB:NO,$B5193,0),HLOOKUP(P$2+$A5193,Sheet2!CB:NO,$B5193,0)&lt;&gt;""),HLOOKUP(P$2+$A5193,Sheet2!CB:NO,$B5193,0),"")</f>
        <v/>
      </c>
      <c r="Q5193" t="str">
        <f>IF(OR(HLOOKUP(Q$2+$A5193,Sheet2!CC:NO,$B5193,0),HLOOKUP(Q$2+$A5193,Sheet2!CC:NO,$B5193,0)&lt;&gt;""),HLOOKUP(Q$2+$A5193,Sheet2!CC:NO,$B5193,0),"")</f>
        <v/>
      </c>
    </row>
    <row r="5194" spans="1:17" x14ac:dyDescent="0.25">
      <c r="A5194" s="64">
        <f t="shared" si="651"/>
        <v>0</v>
      </c>
      <c r="B5194" s="64">
        <f t="shared" si="652"/>
        <v>524</v>
      </c>
      <c r="C5194" s="64">
        <f t="shared" si="653"/>
        <v>1</v>
      </c>
      <c r="D5194" s="64">
        <f t="shared" si="654"/>
        <v>520</v>
      </c>
      <c r="E5194" s="64">
        <f t="shared" si="655"/>
        <v>2596</v>
      </c>
      <c r="F5194" s="64" t="str">
        <f t="shared" si="648"/>
        <v/>
      </c>
      <c r="G5194" s="64" t="str">
        <f t="shared" si="649"/>
        <v/>
      </c>
      <c r="H5194" s="64" t="str">
        <f t="shared" si="650"/>
        <v/>
      </c>
      <c r="I5194" s="80" t="str">
        <f>IFERROR(VLOOKUP(D5194,Sheet2!A:B,2,0),"")</f>
        <v/>
      </c>
      <c r="J5194" s="64" t="str">
        <f>IFERROR(IF(I5194&lt;&gt;"",VLOOKUP(I5194,Sheet2!B:C,2,0),""),"")</f>
        <v/>
      </c>
      <c r="K5194" s="64" t="str">
        <f>IFERROR( IF(I5194&lt;&gt;"", HLOOKUP(L$2+$A5194,Sheet2!BX:NK,2,0),""),"")</f>
        <v/>
      </c>
      <c r="L5194" t="str">
        <f>IF(OR(HLOOKUP(L$2+$A5194,Sheet2!BX:NK,$B5194,0),HLOOKUP(L$2+$A5194,Sheet2!BX:NK,$B5194,0)&lt;&gt;""),HLOOKUP(L$2+$A5194,Sheet2!BX:NK,$B5194,0),"")</f>
        <v/>
      </c>
      <c r="M5194" t="str">
        <f>IF(OR(HLOOKUP(M$2+$A5194,Sheet2!BY:NL,$B5194,0),HLOOKUP(M$2+$A5194,Sheet2!BY:NL,$B5194,0)&lt;&gt;""),HLOOKUP(M$2+$A5194,Sheet2!BY:NL,$B5194,0),"")</f>
        <v/>
      </c>
      <c r="N5194" t="str">
        <f>IF(OR(HLOOKUP(N$2+$A5194,Sheet2!BZ:NM,$B5194,0),HLOOKUP(N$2+$A5194,Sheet2!BZ:NM,$B5194,0)&lt;&gt;""),HLOOKUP(N$2+$A5194,Sheet2!BZ:NM,$B5194,0),"")</f>
        <v/>
      </c>
      <c r="O5194" t="str">
        <f>IF(OR(HLOOKUP(O$2+$A5194,Sheet2!CA:NN,$B5194,0),HLOOKUP(O$2+$A5194,Sheet2!CA:NN,$B5194,0)&lt;&gt;""),HLOOKUP(O$2+$A5194,Sheet2!CA:NN,$B5194,0),"")</f>
        <v/>
      </c>
      <c r="P5194" t="str">
        <f>IF(OR(HLOOKUP(P$2+$A5194,Sheet2!CB:NO,$B5194,0),HLOOKUP(P$2+$A5194,Sheet2!CB:NO,$B5194,0)&lt;&gt;""),HLOOKUP(P$2+$A5194,Sheet2!CB:NO,$B5194,0),"")</f>
        <v/>
      </c>
      <c r="Q5194" t="str">
        <f>IF(OR(HLOOKUP(Q$2+$A5194,Sheet2!CC:NO,$B5194,0),HLOOKUP(Q$2+$A5194,Sheet2!CC:NO,$B5194,0)&lt;&gt;""),HLOOKUP(Q$2+$A5194,Sheet2!CC:NO,$B5194,0),"")</f>
        <v/>
      </c>
    </row>
    <row r="5195" spans="1:17" x14ac:dyDescent="0.25">
      <c r="A5195" s="64">
        <f t="shared" si="651"/>
        <v>6</v>
      </c>
      <c r="B5195" s="64">
        <f t="shared" si="652"/>
        <v>524</v>
      </c>
      <c r="C5195" s="64">
        <f t="shared" si="653"/>
        <v>2</v>
      </c>
      <c r="D5195" s="64">
        <f t="shared" si="654"/>
        <v>520</v>
      </c>
      <c r="E5195" s="64">
        <f t="shared" si="655"/>
        <v>2596</v>
      </c>
      <c r="F5195" s="64" t="str">
        <f t="shared" si="648"/>
        <v/>
      </c>
      <c r="G5195" s="64" t="str">
        <f t="shared" si="649"/>
        <v/>
      </c>
      <c r="H5195" s="64" t="str">
        <f t="shared" si="650"/>
        <v/>
      </c>
      <c r="I5195" s="80" t="str">
        <f>IFERROR(VLOOKUP(D5195,Sheet2!A:B,2,0),"")</f>
        <v/>
      </c>
      <c r="J5195" s="64" t="str">
        <f>IFERROR(IF(I5195&lt;&gt;"",VLOOKUP(I5195,Sheet2!B:C,2,0),""),"")</f>
        <v/>
      </c>
      <c r="K5195" s="64" t="str">
        <f>IFERROR( IF(I5195&lt;&gt;"", HLOOKUP(L$2+$A5195,Sheet2!BX:NK,2,0),""),"")</f>
        <v/>
      </c>
      <c r="L5195" t="str">
        <f>IF(OR(HLOOKUP(L$2+$A5195,Sheet2!BX:NK,$B5195,0),HLOOKUP(L$2+$A5195,Sheet2!BX:NK,$B5195,0)&lt;&gt;""),HLOOKUP(L$2+$A5195,Sheet2!BX:NK,$B5195,0),"")</f>
        <v/>
      </c>
      <c r="M5195" t="str">
        <f>IF(OR(HLOOKUP(M$2+$A5195,Sheet2!BY:NL,$B5195,0),HLOOKUP(M$2+$A5195,Sheet2!BY:NL,$B5195,0)&lt;&gt;""),HLOOKUP(M$2+$A5195,Sheet2!BY:NL,$B5195,0),"")</f>
        <v/>
      </c>
      <c r="N5195" t="str">
        <f>IF(OR(HLOOKUP(N$2+$A5195,Sheet2!BZ:NM,$B5195,0),HLOOKUP(N$2+$A5195,Sheet2!BZ:NM,$B5195,0)&lt;&gt;""),HLOOKUP(N$2+$A5195,Sheet2!BZ:NM,$B5195,0),"")</f>
        <v/>
      </c>
      <c r="O5195" t="str">
        <f>IF(OR(HLOOKUP(O$2+$A5195,Sheet2!CA:NN,$B5195,0),HLOOKUP(O$2+$A5195,Sheet2!CA:NN,$B5195,0)&lt;&gt;""),HLOOKUP(O$2+$A5195,Sheet2!CA:NN,$B5195,0),"")</f>
        <v/>
      </c>
      <c r="P5195" t="str">
        <f>IF(OR(HLOOKUP(P$2+$A5195,Sheet2!CB:NO,$B5195,0),HLOOKUP(P$2+$A5195,Sheet2!CB:NO,$B5195,0)&lt;&gt;""),HLOOKUP(P$2+$A5195,Sheet2!CB:NO,$B5195,0),"")</f>
        <v/>
      </c>
      <c r="Q5195" t="str">
        <f>IF(OR(HLOOKUP(Q$2+$A5195,Sheet2!CC:NO,$B5195,0),HLOOKUP(Q$2+$A5195,Sheet2!CC:NO,$B5195,0)&lt;&gt;""),HLOOKUP(Q$2+$A5195,Sheet2!CC:NO,$B5195,0),"")</f>
        <v/>
      </c>
    </row>
    <row r="5196" spans="1:17" x14ac:dyDescent="0.25">
      <c r="A5196" s="64">
        <f t="shared" si="651"/>
        <v>12</v>
      </c>
      <c r="B5196" s="64">
        <f t="shared" si="652"/>
        <v>524</v>
      </c>
      <c r="C5196" s="64">
        <f t="shared" si="653"/>
        <v>3</v>
      </c>
      <c r="D5196" s="64">
        <f t="shared" si="654"/>
        <v>520</v>
      </c>
      <c r="E5196" s="64">
        <f t="shared" si="655"/>
        <v>2596</v>
      </c>
      <c r="F5196" s="64" t="str">
        <f t="shared" si="648"/>
        <v/>
      </c>
      <c r="G5196" s="64" t="str">
        <f t="shared" si="649"/>
        <v/>
      </c>
      <c r="H5196" s="64" t="str">
        <f t="shared" si="650"/>
        <v/>
      </c>
      <c r="I5196" s="80" t="str">
        <f>IFERROR(VLOOKUP(D5196,Sheet2!A:B,2,0),"")</f>
        <v/>
      </c>
      <c r="J5196" s="64" t="str">
        <f>IFERROR(IF(I5196&lt;&gt;"",VLOOKUP(I5196,Sheet2!B:C,2,0),""),"")</f>
        <v/>
      </c>
      <c r="K5196" s="64" t="str">
        <f>IFERROR( IF(I5196&lt;&gt;"", HLOOKUP(L$2+$A5196,Sheet2!BX:NK,2,0),""),"")</f>
        <v/>
      </c>
      <c r="L5196" t="str">
        <f>IF(OR(HLOOKUP(L$2+$A5196,Sheet2!BX:NK,$B5196,0),HLOOKUP(L$2+$A5196,Sheet2!BX:NK,$B5196,0)&lt;&gt;""),HLOOKUP(L$2+$A5196,Sheet2!BX:NK,$B5196,0),"")</f>
        <v/>
      </c>
      <c r="M5196" t="str">
        <f>IF(OR(HLOOKUP(M$2+$A5196,Sheet2!BY:NL,$B5196,0),HLOOKUP(M$2+$A5196,Sheet2!BY:NL,$B5196,0)&lt;&gt;""),HLOOKUP(M$2+$A5196,Sheet2!BY:NL,$B5196,0),"")</f>
        <v/>
      </c>
      <c r="N5196" t="str">
        <f>IF(OR(HLOOKUP(N$2+$A5196,Sheet2!BZ:NM,$B5196,0),HLOOKUP(N$2+$A5196,Sheet2!BZ:NM,$B5196,0)&lt;&gt;""),HLOOKUP(N$2+$A5196,Sheet2!BZ:NM,$B5196,0),"")</f>
        <v/>
      </c>
      <c r="O5196" t="str">
        <f>IF(OR(HLOOKUP(O$2+$A5196,Sheet2!CA:NN,$B5196,0),HLOOKUP(O$2+$A5196,Sheet2!CA:NN,$B5196,0)&lt;&gt;""),HLOOKUP(O$2+$A5196,Sheet2!CA:NN,$B5196,0),"")</f>
        <v/>
      </c>
      <c r="P5196" t="str">
        <f>IF(OR(HLOOKUP(P$2+$A5196,Sheet2!CB:NO,$B5196,0),HLOOKUP(P$2+$A5196,Sheet2!CB:NO,$B5196,0)&lt;&gt;""),HLOOKUP(P$2+$A5196,Sheet2!CB:NO,$B5196,0),"")</f>
        <v/>
      </c>
      <c r="Q5196" t="str">
        <f>IF(OR(HLOOKUP(Q$2+$A5196,Sheet2!CC:NO,$B5196,0),HLOOKUP(Q$2+$A5196,Sheet2!CC:NO,$B5196,0)&lt;&gt;""),HLOOKUP(Q$2+$A5196,Sheet2!CC:NO,$B5196,0),"")</f>
        <v/>
      </c>
    </row>
    <row r="5197" spans="1:17" x14ac:dyDescent="0.25">
      <c r="A5197" s="64">
        <f t="shared" si="651"/>
        <v>18</v>
      </c>
      <c r="B5197" s="64">
        <f t="shared" si="652"/>
        <v>524</v>
      </c>
      <c r="C5197" s="64">
        <f t="shared" si="653"/>
        <v>4</v>
      </c>
      <c r="D5197" s="64">
        <f t="shared" si="654"/>
        <v>520</v>
      </c>
      <c r="E5197" s="64">
        <f t="shared" si="655"/>
        <v>2596</v>
      </c>
      <c r="F5197" s="64" t="str">
        <f t="shared" si="648"/>
        <v/>
      </c>
      <c r="G5197" s="64" t="str">
        <f t="shared" si="649"/>
        <v/>
      </c>
      <c r="H5197" s="64" t="str">
        <f t="shared" si="650"/>
        <v/>
      </c>
      <c r="I5197" s="80" t="str">
        <f>IFERROR(VLOOKUP(D5197,Sheet2!A:B,2,0),"")</f>
        <v/>
      </c>
      <c r="J5197" s="64" t="str">
        <f>IFERROR(IF(I5197&lt;&gt;"",VLOOKUP(I5197,Sheet2!B:C,2,0),""),"")</f>
        <v/>
      </c>
      <c r="K5197" s="64" t="str">
        <f>IFERROR( IF(I5197&lt;&gt;"", HLOOKUP(L$2+$A5197,Sheet2!BX:NK,2,0),""),"")</f>
        <v/>
      </c>
      <c r="L5197" t="str">
        <f>IF(OR(HLOOKUP(L$2+$A5197,Sheet2!BX:NK,$B5197,0),HLOOKUP(L$2+$A5197,Sheet2!BX:NK,$B5197,0)&lt;&gt;""),HLOOKUP(L$2+$A5197,Sheet2!BX:NK,$B5197,0),"")</f>
        <v/>
      </c>
      <c r="M5197" t="str">
        <f>IF(OR(HLOOKUP(M$2+$A5197,Sheet2!BY:NL,$B5197,0),HLOOKUP(M$2+$A5197,Sheet2!BY:NL,$B5197,0)&lt;&gt;""),HLOOKUP(M$2+$A5197,Sheet2!BY:NL,$B5197,0),"")</f>
        <v/>
      </c>
      <c r="N5197" t="str">
        <f>IF(OR(HLOOKUP(N$2+$A5197,Sheet2!BZ:NM,$B5197,0),HLOOKUP(N$2+$A5197,Sheet2!BZ:NM,$B5197,0)&lt;&gt;""),HLOOKUP(N$2+$A5197,Sheet2!BZ:NM,$B5197,0),"")</f>
        <v/>
      </c>
      <c r="O5197" t="str">
        <f>IF(OR(HLOOKUP(O$2+$A5197,Sheet2!CA:NN,$B5197,0),HLOOKUP(O$2+$A5197,Sheet2!CA:NN,$B5197,0)&lt;&gt;""),HLOOKUP(O$2+$A5197,Sheet2!CA:NN,$B5197,0),"")</f>
        <v/>
      </c>
      <c r="P5197" t="str">
        <f>IF(OR(HLOOKUP(P$2+$A5197,Sheet2!CB:NO,$B5197,0),HLOOKUP(P$2+$A5197,Sheet2!CB:NO,$B5197,0)&lt;&gt;""),HLOOKUP(P$2+$A5197,Sheet2!CB:NO,$B5197,0),"")</f>
        <v/>
      </c>
      <c r="Q5197" t="str">
        <f>IF(OR(HLOOKUP(Q$2+$A5197,Sheet2!CC:NO,$B5197,0),HLOOKUP(Q$2+$A5197,Sheet2!CC:NO,$B5197,0)&lt;&gt;""),HLOOKUP(Q$2+$A5197,Sheet2!CC:NO,$B5197,0),"")</f>
        <v/>
      </c>
    </row>
    <row r="5198" spans="1:17" x14ac:dyDescent="0.25">
      <c r="A5198" s="64">
        <f t="shared" si="651"/>
        <v>24</v>
      </c>
      <c r="B5198" s="64">
        <f t="shared" si="652"/>
        <v>524</v>
      </c>
      <c r="C5198" s="64">
        <f t="shared" si="653"/>
        <v>5</v>
      </c>
      <c r="D5198" s="64">
        <f t="shared" si="654"/>
        <v>520</v>
      </c>
      <c r="E5198" s="64">
        <f t="shared" si="655"/>
        <v>2596</v>
      </c>
      <c r="F5198" s="64" t="str">
        <f t="shared" si="648"/>
        <v/>
      </c>
      <c r="G5198" s="64" t="str">
        <f t="shared" si="649"/>
        <v/>
      </c>
      <c r="H5198" s="64" t="str">
        <f t="shared" si="650"/>
        <v/>
      </c>
      <c r="I5198" s="80" t="str">
        <f>IFERROR(VLOOKUP(D5198,Sheet2!A:B,2,0),"")</f>
        <v/>
      </c>
      <c r="J5198" s="64" t="str">
        <f>IFERROR(IF(I5198&lt;&gt;"",VLOOKUP(I5198,Sheet2!B:C,2,0),""),"")</f>
        <v/>
      </c>
      <c r="K5198" s="64" t="str">
        <f>IFERROR( IF(I5198&lt;&gt;"", HLOOKUP(L$2+$A5198,Sheet2!BX:NK,2,0),""),"")</f>
        <v/>
      </c>
      <c r="L5198" t="str">
        <f>IF(OR(HLOOKUP(L$2+$A5198,Sheet2!BX:NK,$B5198,0),HLOOKUP(L$2+$A5198,Sheet2!BX:NK,$B5198,0)&lt;&gt;""),HLOOKUP(L$2+$A5198,Sheet2!BX:NK,$B5198,0),"")</f>
        <v/>
      </c>
      <c r="M5198" t="str">
        <f>IF(OR(HLOOKUP(M$2+$A5198,Sheet2!BY:NL,$B5198,0),HLOOKUP(M$2+$A5198,Sheet2!BY:NL,$B5198,0)&lt;&gt;""),HLOOKUP(M$2+$A5198,Sheet2!BY:NL,$B5198,0),"")</f>
        <v/>
      </c>
      <c r="N5198" t="str">
        <f>IF(OR(HLOOKUP(N$2+$A5198,Sheet2!BZ:NM,$B5198,0),HLOOKUP(N$2+$A5198,Sheet2!BZ:NM,$B5198,0)&lt;&gt;""),HLOOKUP(N$2+$A5198,Sheet2!BZ:NM,$B5198,0),"")</f>
        <v/>
      </c>
      <c r="O5198" t="str">
        <f>IF(OR(HLOOKUP(O$2+$A5198,Sheet2!CA:NN,$B5198,0),HLOOKUP(O$2+$A5198,Sheet2!CA:NN,$B5198,0)&lt;&gt;""),HLOOKUP(O$2+$A5198,Sheet2!CA:NN,$B5198,0),"")</f>
        <v/>
      </c>
      <c r="P5198" t="str">
        <f>IF(OR(HLOOKUP(P$2+$A5198,Sheet2!CB:NO,$B5198,0),HLOOKUP(P$2+$A5198,Sheet2!CB:NO,$B5198,0)&lt;&gt;""),HLOOKUP(P$2+$A5198,Sheet2!CB:NO,$B5198,0),"")</f>
        <v/>
      </c>
      <c r="Q5198" t="str">
        <f>IF(OR(HLOOKUP(Q$2+$A5198,Sheet2!CC:NO,$B5198,0),HLOOKUP(Q$2+$A5198,Sheet2!CC:NO,$B5198,0)&lt;&gt;""),HLOOKUP(Q$2+$A5198,Sheet2!CC:NO,$B5198,0),"")</f>
        <v/>
      </c>
    </row>
    <row r="5199" spans="1:17" x14ac:dyDescent="0.25">
      <c r="A5199" s="64">
        <f t="shared" si="651"/>
        <v>30</v>
      </c>
      <c r="B5199" s="64">
        <f t="shared" si="652"/>
        <v>524</v>
      </c>
      <c r="C5199" s="64">
        <f t="shared" si="653"/>
        <v>6</v>
      </c>
      <c r="D5199" s="64">
        <f t="shared" si="654"/>
        <v>520</v>
      </c>
      <c r="E5199" s="64">
        <f t="shared" si="655"/>
        <v>2596</v>
      </c>
      <c r="F5199" s="64" t="str">
        <f t="shared" si="648"/>
        <v/>
      </c>
      <c r="G5199" s="64" t="str">
        <f t="shared" si="649"/>
        <v/>
      </c>
      <c r="H5199" s="64" t="str">
        <f t="shared" si="650"/>
        <v/>
      </c>
      <c r="I5199" s="80" t="str">
        <f>IFERROR(VLOOKUP(D5199,Sheet2!A:B,2,0),"")</f>
        <v/>
      </c>
      <c r="J5199" s="64" t="str">
        <f>IFERROR(IF(I5199&lt;&gt;"",VLOOKUP(I5199,Sheet2!B:C,2,0),""),"")</f>
        <v/>
      </c>
      <c r="K5199" s="64" t="str">
        <f>IFERROR( IF(I5199&lt;&gt;"", HLOOKUP(L$2+$A5199,Sheet2!BX:NK,2,0),""),"")</f>
        <v/>
      </c>
      <c r="L5199" t="str">
        <f>IF(OR(HLOOKUP(L$2+$A5199,Sheet2!BX:NK,$B5199,0),HLOOKUP(L$2+$A5199,Sheet2!BX:NK,$B5199,0)&lt;&gt;""),HLOOKUP(L$2+$A5199,Sheet2!BX:NK,$B5199,0),"")</f>
        <v/>
      </c>
      <c r="M5199" t="str">
        <f>IF(OR(HLOOKUP(M$2+$A5199,Sheet2!BY:NL,$B5199,0),HLOOKUP(M$2+$A5199,Sheet2!BY:NL,$B5199,0)&lt;&gt;""),HLOOKUP(M$2+$A5199,Sheet2!BY:NL,$B5199,0),"")</f>
        <v/>
      </c>
      <c r="N5199" t="str">
        <f>IF(OR(HLOOKUP(N$2+$A5199,Sheet2!BZ:NM,$B5199,0),HLOOKUP(N$2+$A5199,Sheet2!BZ:NM,$B5199,0)&lt;&gt;""),HLOOKUP(N$2+$A5199,Sheet2!BZ:NM,$B5199,0),"")</f>
        <v/>
      </c>
      <c r="O5199" t="str">
        <f>IF(OR(HLOOKUP(O$2+$A5199,Sheet2!CA:NN,$B5199,0),HLOOKUP(O$2+$A5199,Sheet2!CA:NN,$B5199,0)&lt;&gt;""),HLOOKUP(O$2+$A5199,Sheet2!CA:NN,$B5199,0),"")</f>
        <v/>
      </c>
      <c r="P5199" t="str">
        <f>IF(OR(HLOOKUP(P$2+$A5199,Sheet2!CB:NO,$B5199,0),HLOOKUP(P$2+$A5199,Sheet2!CB:NO,$B5199,0)&lt;&gt;""),HLOOKUP(P$2+$A5199,Sheet2!CB:NO,$B5199,0),"")</f>
        <v/>
      </c>
      <c r="Q5199" t="str">
        <f>IF(OR(HLOOKUP(Q$2+$A5199,Sheet2!CC:NO,$B5199,0),HLOOKUP(Q$2+$A5199,Sheet2!CC:NO,$B5199,0)&lt;&gt;""),HLOOKUP(Q$2+$A5199,Sheet2!CC:NO,$B5199,0),"")</f>
        <v/>
      </c>
    </row>
    <row r="5200" spans="1:17" x14ac:dyDescent="0.25">
      <c r="A5200" s="64">
        <f t="shared" si="651"/>
        <v>36</v>
      </c>
      <c r="B5200" s="64">
        <f t="shared" si="652"/>
        <v>524</v>
      </c>
      <c r="C5200" s="64">
        <f t="shared" si="653"/>
        <v>7</v>
      </c>
      <c r="D5200" s="64">
        <f t="shared" si="654"/>
        <v>520</v>
      </c>
      <c r="E5200" s="64">
        <f t="shared" si="655"/>
        <v>2596</v>
      </c>
      <c r="F5200" s="64" t="str">
        <f t="shared" si="648"/>
        <v/>
      </c>
      <c r="G5200" s="64" t="str">
        <f t="shared" si="649"/>
        <v/>
      </c>
      <c r="H5200" s="64" t="str">
        <f t="shared" si="650"/>
        <v/>
      </c>
      <c r="I5200" s="80" t="str">
        <f>IFERROR(VLOOKUP(D5200,Sheet2!A:B,2,0),"")</f>
        <v/>
      </c>
      <c r="J5200" s="64" t="str">
        <f>IFERROR(IF(I5200&lt;&gt;"",VLOOKUP(I5200,Sheet2!B:C,2,0),""),"")</f>
        <v/>
      </c>
      <c r="K5200" s="64" t="str">
        <f>IFERROR( IF(I5200&lt;&gt;"", HLOOKUP(L$2+$A5200,Sheet2!BX:NK,2,0),""),"")</f>
        <v/>
      </c>
      <c r="L5200" t="str">
        <f>IF(OR(HLOOKUP(L$2+$A5200,Sheet2!BX:NK,$B5200,0),HLOOKUP(L$2+$A5200,Sheet2!BX:NK,$B5200,0)&lt;&gt;""),HLOOKUP(L$2+$A5200,Sheet2!BX:NK,$B5200,0),"")</f>
        <v/>
      </c>
      <c r="M5200" t="str">
        <f>IF(OR(HLOOKUP(M$2+$A5200,Sheet2!BY:NL,$B5200,0),HLOOKUP(M$2+$A5200,Sheet2!BY:NL,$B5200,0)&lt;&gt;""),HLOOKUP(M$2+$A5200,Sheet2!BY:NL,$B5200,0),"")</f>
        <v/>
      </c>
      <c r="N5200" t="str">
        <f>IF(OR(HLOOKUP(N$2+$A5200,Sheet2!BZ:NM,$B5200,0),HLOOKUP(N$2+$A5200,Sheet2!BZ:NM,$B5200,0)&lt;&gt;""),HLOOKUP(N$2+$A5200,Sheet2!BZ:NM,$B5200,0),"")</f>
        <v/>
      </c>
      <c r="O5200" t="str">
        <f>IF(OR(HLOOKUP(O$2+$A5200,Sheet2!CA:NN,$B5200,0),HLOOKUP(O$2+$A5200,Sheet2!CA:NN,$B5200,0)&lt;&gt;""),HLOOKUP(O$2+$A5200,Sheet2!CA:NN,$B5200,0),"")</f>
        <v/>
      </c>
      <c r="P5200" t="str">
        <f>IF(OR(HLOOKUP(P$2+$A5200,Sheet2!CB:NO,$B5200,0),HLOOKUP(P$2+$A5200,Sheet2!CB:NO,$B5200,0)&lt;&gt;""),HLOOKUP(P$2+$A5200,Sheet2!CB:NO,$B5200,0),"")</f>
        <v/>
      </c>
      <c r="Q5200" t="str">
        <f>IF(OR(HLOOKUP(Q$2+$A5200,Sheet2!CC:NO,$B5200,0),HLOOKUP(Q$2+$A5200,Sheet2!CC:NO,$B5200,0)&lt;&gt;""),HLOOKUP(Q$2+$A5200,Sheet2!CC:NO,$B5200,0),"")</f>
        <v/>
      </c>
    </row>
    <row r="5201" spans="1:17" x14ac:dyDescent="0.25">
      <c r="A5201" s="64">
        <f t="shared" si="651"/>
        <v>42</v>
      </c>
      <c r="B5201" s="64">
        <f t="shared" si="652"/>
        <v>524</v>
      </c>
      <c r="C5201" s="64">
        <f t="shared" si="653"/>
        <v>8</v>
      </c>
      <c r="D5201" s="64">
        <f t="shared" si="654"/>
        <v>520</v>
      </c>
      <c r="E5201" s="64">
        <f t="shared" si="655"/>
        <v>2596</v>
      </c>
      <c r="F5201" s="64" t="str">
        <f t="shared" si="648"/>
        <v/>
      </c>
      <c r="G5201" s="64" t="str">
        <f t="shared" si="649"/>
        <v/>
      </c>
      <c r="H5201" s="64" t="str">
        <f t="shared" si="650"/>
        <v/>
      </c>
      <c r="I5201" s="80" t="str">
        <f>IFERROR(VLOOKUP(D5201,Sheet2!A:B,2,0),"")</f>
        <v/>
      </c>
      <c r="J5201" s="64" t="str">
        <f>IFERROR(IF(I5201&lt;&gt;"",VLOOKUP(I5201,Sheet2!B:C,2,0),""),"")</f>
        <v/>
      </c>
      <c r="K5201" s="64" t="str">
        <f>IFERROR( IF(I5201&lt;&gt;"", HLOOKUP(L$2+$A5201,Sheet2!BX:NK,2,0),""),"")</f>
        <v/>
      </c>
      <c r="L5201" t="str">
        <f>IF(OR(HLOOKUP(L$2+$A5201,Sheet2!BX:NK,$B5201,0),HLOOKUP(L$2+$A5201,Sheet2!BX:NK,$B5201,0)&lt;&gt;""),HLOOKUP(L$2+$A5201,Sheet2!BX:NK,$B5201,0),"")</f>
        <v/>
      </c>
      <c r="M5201" t="str">
        <f>IF(OR(HLOOKUP(M$2+$A5201,Sheet2!BY:NL,$B5201,0),HLOOKUP(M$2+$A5201,Sheet2!BY:NL,$B5201,0)&lt;&gt;""),HLOOKUP(M$2+$A5201,Sheet2!BY:NL,$B5201,0),"")</f>
        <v/>
      </c>
      <c r="N5201" t="str">
        <f>IF(OR(HLOOKUP(N$2+$A5201,Sheet2!BZ:NM,$B5201,0),HLOOKUP(N$2+$A5201,Sheet2!BZ:NM,$B5201,0)&lt;&gt;""),HLOOKUP(N$2+$A5201,Sheet2!BZ:NM,$B5201,0),"")</f>
        <v/>
      </c>
      <c r="O5201" t="str">
        <f>IF(OR(HLOOKUP(O$2+$A5201,Sheet2!CA:NN,$B5201,0),HLOOKUP(O$2+$A5201,Sheet2!CA:NN,$B5201,0)&lt;&gt;""),HLOOKUP(O$2+$A5201,Sheet2!CA:NN,$B5201,0),"")</f>
        <v/>
      </c>
      <c r="P5201" t="str">
        <f>IF(OR(HLOOKUP(P$2+$A5201,Sheet2!CB:NO,$B5201,0),HLOOKUP(P$2+$A5201,Sheet2!CB:NO,$B5201,0)&lt;&gt;""),HLOOKUP(P$2+$A5201,Sheet2!CB:NO,$B5201,0),"")</f>
        <v/>
      </c>
      <c r="Q5201" t="str">
        <f>IF(OR(HLOOKUP(Q$2+$A5201,Sheet2!CC:NO,$B5201,0),HLOOKUP(Q$2+$A5201,Sheet2!CC:NO,$B5201,0)&lt;&gt;""),HLOOKUP(Q$2+$A5201,Sheet2!CC:NO,$B5201,0),"")</f>
        <v/>
      </c>
    </row>
    <row r="5202" spans="1:17" x14ac:dyDescent="0.25">
      <c r="A5202" s="64">
        <f t="shared" si="651"/>
        <v>48</v>
      </c>
      <c r="B5202" s="64">
        <f t="shared" si="652"/>
        <v>524</v>
      </c>
      <c r="C5202" s="64">
        <f t="shared" si="653"/>
        <v>9</v>
      </c>
      <c r="D5202" s="64">
        <f t="shared" si="654"/>
        <v>520</v>
      </c>
      <c r="E5202" s="64">
        <f t="shared" si="655"/>
        <v>2596</v>
      </c>
      <c r="F5202" s="64" t="str">
        <f t="shared" si="648"/>
        <v/>
      </c>
      <c r="G5202" s="64" t="str">
        <f t="shared" si="649"/>
        <v/>
      </c>
      <c r="H5202" s="64" t="str">
        <f t="shared" si="650"/>
        <v/>
      </c>
      <c r="I5202" s="80" t="str">
        <f>IFERROR(VLOOKUP(D5202,Sheet2!A:B,2,0),"")</f>
        <v/>
      </c>
      <c r="J5202" s="64" t="str">
        <f>IFERROR(IF(I5202&lt;&gt;"",VLOOKUP(I5202,Sheet2!B:C,2,0),""),"")</f>
        <v/>
      </c>
      <c r="K5202" s="64" t="str">
        <f>IFERROR( IF(I5202&lt;&gt;"", HLOOKUP(L$2+$A5202,Sheet2!BX:NK,2,0),""),"")</f>
        <v/>
      </c>
      <c r="L5202" t="str">
        <f>IF(OR(HLOOKUP(L$2+$A5202,Sheet2!BX:NK,$B5202,0),HLOOKUP(L$2+$A5202,Sheet2!BX:NK,$B5202,0)&lt;&gt;""),HLOOKUP(L$2+$A5202,Sheet2!BX:NK,$B5202,0),"")</f>
        <v/>
      </c>
      <c r="M5202" t="str">
        <f>IF(OR(HLOOKUP(M$2+$A5202,Sheet2!BY:NL,$B5202,0),HLOOKUP(M$2+$A5202,Sheet2!BY:NL,$B5202,0)&lt;&gt;""),HLOOKUP(M$2+$A5202,Sheet2!BY:NL,$B5202,0),"")</f>
        <v/>
      </c>
      <c r="N5202" t="str">
        <f>IF(OR(HLOOKUP(N$2+$A5202,Sheet2!BZ:NM,$B5202,0),HLOOKUP(N$2+$A5202,Sheet2!BZ:NM,$B5202,0)&lt;&gt;""),HLOOKUP(N$2+$A5202,Sheet2!BZ:NM,$B5202,0),"")</f>
        <v/>
      </c>
      <c r="O5202" t="str">
        <f>IF(OR(HLOOKUP(O$2+$A5202,Sheet2!CA:NN,$B5202,0),HLOOKUP(O$2+$A5202,Sheet2!CA:NN,$B5202,0)&lt;&gt;""),HLOOKUP(O$2+$A5202,Sheet2!CA:NN,$B5202,0),"")</f>
        <v/>
      </c>
      <c r="P5202" t="str">
        <f>IF(OR(HLOOKUP(P$2+$A5202,Sheet2!CB:NO,$B5202,0),HLOOKUP(P$2+$A5202,Sheet2!CB:NO,$B5202,0)&lt;&gt;""),HLOOKUP(P$2+$A5202,Sheet2!CB:NO,$B5202,0),"")</f>
        <v/>
      </c>
      <c r="Q5202" t="str">
        <f>IF(OR(HLOOKUP(Q$2+$A5202,Sheet2!CC:NO,$B5202,0),HLOOKUP(Q$2+$A5202,Sheet2!CC:NO,$B5202,0)&lt;&gt;""),HLOOKUP(Q$2+$A5202,Sheet2!CC:NO,$B5202,0),"")</f>
        <v/>
      </c>
    </row>
    <row r="5203" spans="1:17" x14ac:dyDescent="0.25">
      <c r="A5203" s="64">
        <f t="shared" si="651"/>
        <v>54</v>
      </c>
      <c r="B5203" s="64">
        <f t="shared" si="652"/>
        <v>524</v>
      </c>
      <c r="C5203" s="64">
        <f t="shared" si="653"/>
        <v>10</v>
      </c>
      <c r="D5203" s="64">
        <f t="shared" si="654"/>
        <v>520</v>
      </c>
      <c r="E5203" s="64">
        <f t="shared" si="655"/>
        <v>2596</v>
      </c>
      <c r="F5203" s="64" t="str">
        <f t="shared" si="648"/>
        <v/>
      </c>
      <c r="G5203" s="64" t="str">
        <f t="shared" si="649"/>
        <v/>
      </c>
      <c r="H5203" s="64" t="str">
        <f t="shared" si="650"/>
        <v/>
      </c>
      <c r="I5203" s="80" t="str">
        <f>IFERROR(VLOOKUP(D5203,Sheet2!A:B,2,0),"")</f>
        <v/>
      </c>
      <c r="J5203" s="64" t="str">
        <f>IFERROR(IF(I5203&lt;&gt;"",VLOOKUP(I5203,Sheet2!B:C,2,0),""),"")</f>
        <v/>
      </c>
      <c r="K5203" s="64" t="str">
        <f>IFERROR( IF(I5203&lt;&gt;"", HLOOKUP(L$2+$A5203,Sheet2!BX:NK,2,0),""),"")</f>
        <v/>
      </c>
      <c r="L5203" t="str">
        <f>IF(OR(HLOOKUP(L$2+$A5203,Sheet2!BX:NK,$B5203,0),HLOOKUP(L$2+$A5203,Sheet2!BX:NK,$B5203,0)&lt;&gt;""),HLOOKUP(L$2+$A5203,Sheet2!BX:NK,$B5203,0),"")</f>
        <v/>
      </c>
      <c r="M5203" t="str">
        <f>IF(OR(HLOOKUP(M$2+$A5203,Sheet2!BY:NL,$B5203,0),HLOOKUP(M$2+$A5203,Sheet2!BY:NL,$B5203,0)&lt;&gt;""),HLOOKUP(M$2+$A5203,Sheet2!BY:NL,$B5203,0),"")</f>
        <v/>
      </c>
      <c r="N5203" t="str">
        <f>IF(OR(HLOOKUP(N$2+$A5203,Sheet2!BZ:NM,$B5203,0),HLOOKUP(N$2+$A5203,Sheet2!BZ:NM,$B5203,0)&lt;&gt;""),HLOOKUP(N$2+$A5203,Sheet2!BZ:NM,$B5203,0),"")</f>
        <v/>
      </c>
      <c r="O5203" t="str">
        <f>IF(OR(HLOOKUP(O$2+$A5203,Sheet2!CA:NN,$B5203,0),HLOOKUP(O$2+$A5203,Sheet2!CA:NN,$B5203,0)&lt;&gt;""),HLOOKUP(O$2+$A5203,Sheet2!CA:NN,$B5203,0),"")</f>
        <v/>
      </c>
      <c r="P5203" t="str">
        <f>IF(OR(HLOOKUP(P$2+$A5203,Sheet2!CB:NO,$B5203,0),HLOOKUP(P$2+$A5203,Sheet2!CB:NO,$B5203,0)&lt;&gt;""),HLOOKUP(P$2+$A5203,Sheet2!CB:NO,$B5203,0),"")</f>
        <v/>
      </c>
      <c r="Q5203" t="str">
        <f>IF(OR(HLOOKUP(Q$2+$A5203,Sheet2!CC:NO,$B5203,0),HLOOKUP(Q$2+$A5203,Sheet2!CC:NO,$B5203,0)&lt;&gt;""),HLOOKUP(Q$2+$A5203,Sheet2!CC:NO,$B5203,0),"")</f>
        <v/>
      </c>
    </row>
    <row r="5204" spans="1:17" x14ac:dyDescent="0.25">
      <c r="A5204" s="64">
        <f t="shared" si="651"/>
        <v>0</v>
      </c>
      <c r="B5204" s="64">
        <f t="shared" si="652"/>
        <v>525</v>
      </c>
      <c r="C5204" s="64">
        <f t="shared" si="653"/>
        <v>1</v>
      </c>
      <c r="D5204" s="64">
        <f t="shared" si="654"/>
        <v>521</v>
      </c>
      <c r="E5204" s="64">
        <f t="shared" si="655"/>
        <v>2601</v>
      </c>
      <c r="F5204" s="64" t="str">
        <f t="shared" si="648"/>
        <v/>
      </c>
      <c r="G5204" s="64" t="str">
        <f t="shared" si="649"/>
        <v/>
      </c>
      <c r="H5204" s="64" t="str">
        <f t="shared" si="650"/>
        <v/>
      </c>
      <c r="I5204" s="80" t="str">
        <f>IFERROR(VLOOKUP(D5204,Sheet2!A:B,2,0),"")</f>
        <v/>
      </c>
      <c r="J5204" s="64" t="str">
        <f>IFERROR(IF(I5204&lt;&gt;"",VLOOKUP(I5204,Sheet2!B:C,2,0),""),"")</f>
        <v/>
      </c>
      <c r="K5204" s="64" t="str">
        <f>IFERROR( IF(I5204&lt;&gt;"", HLOOKUP(L$2+$A5204,Sheet2!BX:NK,2,0),""),"")</f>
        <v/>
      </c>
      <c r="L5204" t="str">
        <f>IF(OR(HLOOKUP(L$2+$A5204,Sheet2!BX:NK,$B5204,0),HLOOKUP(L$2+$A5204,Sheet2!BX:NK,$B5204,0)&lt;&gt;""),HLOOKUP(L$2+$A5204,Sheet2!BX:NK,$B5204,0),"")</f>
        <v/>
      </c>
      <c r="M5204" t="str">
        <f>IF(OR(HLOOKUP(M$2+$A5204,Sheet2!BY:NL,$B5204,0),HLOOKUP(M$2+$A5204,Sheet2!BY:NL,$B5204,0)&lt;&gt;""),HLOOKUP(M$2+$A5204,Sheet2!BY:NL,$B5204,0),"")</f>
        <v/>
      </c>
      <c r="N5204" t="str">
        <f>IF(OR(HLOOKUP(N$2+$A5204,Sheet2!BZ:NM,$B5204,0),HLOOKUP(N$2+$A5204,Sheet2!BZ:NM,$B5204,0)&lt;&gt;""),HLOOKUP(N$2+$A5204,Sheet2!BZ:NM,$B5204,0),"")</f>
        <v/>
      </c>
      <c r="O5204" t="str">
        <f>IF(OR(HLOOKUP(O$2+$A5204,Sheet2!CA:NN,$B5204,0),HLOOKUP(O$2+$A5204,Sheet2!CA:NN,$B5204,0)&lt;&gt;""),HLOOKUP(O$2+$A5204,Sheet2!CA:NN,$B5204,0),"")</f>
        <v/>
      </c>
      <c r="P5204" t="str">
        <f>IF(OR(HLOOKUP(P$2+$A5204,Sheet2!CB:NO,$B5204,0),HLOOKUP(P$2+$A5204,Sheet2!CB:NO,$B5204,0)&lt;&gt;""),HLOOKUP(P$2+$A5204,Sheet2!CB:NO,$B5204,0),"")</f>
        <v/>
      </c>
      <c r="Q5204" t="str">
        <f>IF(OR(HLOOKUP(Q$2+$A5204,Sheet2!CC:NO,$B5204,0),HLOOKUP(Q$2+$A5204,Sheet2!CC:NO,$B5204,0)&lt;&gt;""),HLOOKUP(Q$2+$A5204,Sheet2!CC:NO,$B5204,0),"")</f>
        <v/>
      </c>
    </row>
    <row r="5205" spans="1:17" x14ac:dyDescent="0.25">
      <c r="A5205" s="64">
        <f t="shared" si="651"/>
        <v>6</v>
      </c>
      <c r="B5205" s="64">
        <f t="shared" si="652"/>
        <v>525</v>
      </c>
      <c r="C5205" s="64">
        <f t="shared" si="653"/>
        <v>2</v>
      </c>
      <c r="D5205" s="64">
        <f t="shared" si="654"/>
        <v>521</v>
      </c>
      <c r="E5205" s="64">
        <f t="shared" si="655"/>
        <v>2601</v>
      </c>
      <c r="F5205" s="64" t="str">
        <f t="shared" si="648"/>
        <v/>
      </c>
      <c r="G5205" s="64" t="str">
        <f t="shared" si="649"/>
        <v/>
      </c>
      <c r="H5205" s="64" t="str">
        <f t="shared" si="650"/>
        <v/>
      </c>
      <c r="I5205" s="80" t="str">
        <f>IFERROR(VLOOKUP(D5205,Sheet2!A:B,2,0),"")</f>
        <v/>
      </c>
      <c r="J5205" s="64" t="str">
        <f>IFERROR(IF(I5205&lt;&gt;"",VLOOKUP(I5205,Sheet2!B:C,2,0),""),"")</f>
        <v/>
      </c>
      <c r="K5205" s="64" t="str">
        <f>IFERROR( IF(I5205&lt;&gt;"", HLOOKUP(L$2+$A5205,Sheet2!BX:NK,2,0),""),"")</f>
        <v/>
      </c>
      <c r="L5205" t="str">
        <f>IF(OR(HLOOKUP(L$2+$A5205,Sheet2!BX:NK,$B5205,0),HLOOKUP(L$2+$A5205,Sheet2!BX:NK,$B5205,0)&lt;&gt;""),HLOOKUP(L$2+$A5205,Sheet2!BX:NK,$B5205,0),"")</f>
        <v/>
      </c>
      <c r="M5205" t="str">
        <f>IF(OR(HLOOKUP(M$2+$A5205,Sheet2!BY:NL,$B5205,0),HLOOKUP(M$2+$A5205,Sheet2!BY:NL,$B5205,0)&lt;&gt;""),HLOOKUP(M$2+$A5205,Sheet2!BY:NL,$B5205,0),"")</f>
        <v/>
      </c>
      <c r="N5205" t="str">
        <f>IF(OR(HLOOKUP(N$2+$A5205,Sheet2!BZ:NM,$B5205,0),HLOOKUP(N$2+$A5205,Sheet2!BZ:NM,$B5205,0)&lt;&gt;""),HLOOKUP(N$2+$A5205,Sheet2!BZ:NM,$B5205,0),"")</f>
        <v/>
      </c>
      <c r="O5205" t="str">
        <f>IF(OR(HLOOKUP(O$2+$A5205,Sheet2!CA:NN,$B5205,0),HLOOKUP(O$2+$A5205,Sheet2!CA:NN,$B5205,0)&lt;&gt;""),HLOOKUP(O$2+$A5205,Sheet2!CA:NN,$B5205,0),"")</f>
        <v/>
      </c>
      <c r="P5205" t="str">
        <f>IF(OR(HLOOKUP(P$2+$A5205,Sheet2!CB:NO,$B5205,0),HLOOKUP(P$2+$A5205,Sheet2!CB:NO,$B5205,0)&lt;&gt;""),HLOOKUP(P$2+$A5205,Sheet2!CB:NO,$B5205,0),"")</f>
        <v/>
      </c>
      <c r="Q5205" t="str">
        <f>IF(OR(HLOOKUP(Q$2+$A5205,Sheet2!CC:NO,$B5205,0),HLOOKUP(Q$2+$A5205,Sheet2!CC:NO,$B5205,0)&lt;&gt;""),HLOOKUP(Q$2+$A5205,Sheet2!CC:NO,$B5205,0),"")</f>
        <v/>
      </c>
    </row>
    <row r="5206" spans="1:17" x14ac:dyDescent="0.25">
      <c r="A5206" s="64">
        <f t="shared" si="651"/>
        <v>12</v>
      </c>
      <c r="B5206" s="64">
        <f t="shared" si="652"/>
        <v>525</v>
      </c>
      <c r="C5206" s="64">
        <f t="shared" si="653"/>
        <v>3</v>
      </c>
      <c r="D5206" s="64">
        <f t="shared" si="654"/>
        <v>521</v>
      </c>
      <c r="E5206" s="64">
        <f t="shared" si="655"/>
        <v>2601</v>
      </c>
      <c r="F5206" s="64" t="str">
        <f t="shared" si="648"/>
        <v/>
      </c>
      <c r="G5206" s="64" t="str">
        <f t="shared" si="649"/>
        <v/>
      </c>
      <c r="H5206" s="64" t="str">
        <f t="shared" si="650"/>
        <v/>
      </c>
      <c r="I5206" s="80" t="str">
        <f>IFERROR(VLOOKUP(D5206,Sheet2!A:B,2,0),"")</f>
        <v/>
      </c>
      <c r="J5206" s="64" t="str">
        <f>IFERROR(IF(I5206&lt;&gt;"",VLOOKUP(I5206,Sheet2!B:C,2,0),""),"")</f>
        <v/>
      </c>
      <c r="K5206" s="64" t="str">
        <f>IFERROR( IF(I5206&lt;&gt;"", HLOOKUP(L$2+$A5206,Sheet2!BX:NK,2,0),""),"")</f>
        <v/>
      </c>
      <c r="L5206" t="str">
        <f>IF(OR(HLOOKUP(L$2+$A5206,Sheet2!BX:NK,$B5206,0),HLOOKUP(L$2+$A5206,Sheet2!BX:NK,$B5206,0)&lt;&gt;""),HLOOKUP(L$2+$A5206,Sheet2!BX:NK,$B5206,0),"")</f>
        <v/>
      </c>
      <c r="M5206" t="str">
        <f>IF(OR(HLOOKUP(M$2+$A5206,Sheet2!BY:NL,$B5206,0),HLOOKUP(M$2+$A5206,Sheet2!BY:NL,$B5206,0)&lt;&gt;""),HLOOKUP(M$2+$A5206,Sheet2!BY:NL,$B5206,0),"")</f>
        <v/>
      </c>
      <c r="N5206" t="str">
        <f>IF(OR(HLOOKUP(N$2+$A5206,Sheet2!BZ:NM,$B5206,0),HLOOKUP(N$2+$A5206,Sheet2!BZ:NM,$B5206,0)&lt;&gt;""),HLOOKUP(N$2+$A5206,Sheet2!BZ:NM,$B5206,0),"")</f>
        <v/>
      </c>
      <c r="O5206" t="str">
        <f>IF(OR(HLOOKUP(O$2+$A5206,Sheet2!CA:NN,$B5206,0),HLOOKUP(O$2+$A5206,Sheet2!CA:NN,$B5206,0)&lt;&gt;""),HLOOKUP(O$2+$A5206,Sheet2!CA:NN,$B5206,0),"")</f>
        <v/>
      </c>
      <c r="P5206" t="str">
        <f>IF(OR(HLOOKUP(P$2+$A5206,Sheet2!CB:NO,$B5206,0),HLOOKUP(P$2+$A5206,Sheet2!CB:NO,$B5206,0)&lt;&gt;""),HLOOKUP(P$2+$A5206,Sheet2!CB:NO,$B5206,0),"")</f>
        <v/>
      </c>
      <c r="Q5206" t="str">
        <f>IF(OR(HLOOKUP(Q$2+$A5206,Sheet2!CC:NO,$B5206,0),HLOOKUP(Q$2+$A5206,Sheet2!CC:NO,$B5206,0)&lt;&gt;""),HLOOKUP(Q$2+$A5206,Sheet2!CC:NO,$B5206,0),"")</f>
        <v/>
      </c>
    </row>
    <row r="5207" spans="1:17" x14ac:dyDescent="0.25">
      <c r="A5207" s="64">
        <f t="shared" si="651"/>
        <v>18</v>
      </c>
      <c r="B5207" s="64">
        <f t="shared" si="652"/>
        <v>525</v>
      </c>
      <c r="C5207" s="64">
        <f t="shared" si="653"/>
        <v>4</v>
      </c>
      <c r="D5207" s="64">
        <f t="shared" si="654"/>
        <v>521</v>
      </c>
      <c r="E5207" s="64">
        <f t="shared" si="655"/>
        <v>2601</v>
      </c>
      <c r="F5207" s="64" t="str">
        <f t="shared" si="648"/>
        <v/>
      </c>
      <c r="G5207" s="64" t="str">
        <f t="shared" si="649"/>
        <v/>
      </c>
      <c r="H5207" s="64" t="str">
        <f t="shared" si="650"/>
        <v/>
      </c>
      <c r="I5207" s="80" t="str">
        <f>IFERROR(VLOOKUP(D5207,Sheet2!A:B,2,0),"")</f>
        <v/>
      </c>
      <c r="J5207" s="64" t="str">
        <f>IFERROR(IF(I5207&lt;&gt;"",VLOOKUP(I5207,Sheet2!B:C,2,0),""),"")</f>
        <v/>
      </c>
      <c r="K5207" s="64" t="str">
        <f>IFERROR( IF(I5207&lt;&gt;"", HLOOKUP(L$2+$A5207,Sheet2!BX:NK,2,0),""),"")</f>
        <v/>
      </c>
      <c r="L5207" t="str">
        <f>IF(OR(HLOOKUP(L$2+$A5207,Sheet2!BX:NK,$B5207,0),HLOOKUP(L$2+$A5207,Sheet2!BX:NK,$B5207,0)&lt;&gt;""),HLOOKUP(L$2+$A5207,Sheet2!BX:NK,$B5207,0),"")</f>
        <v/>
      </c>
      <c r="M5207" t="str">
        <f>IF(OR(HLOOKUP(M$2+$A5207,Sheet2!BY:NL,$B5207,0),HLOOKUP(M$2+$A5207,Sheet2!BY:NL,$B5207,0)&lt;&gt;""),HLOOKUP(M$2+$A5207,Sheet2!BY:NL,$B5207,0),"")</f>
        <v/>
      </c>
      <c r="N5207" t="str">
        <f>IF(OR(HLOOKUP(N$2+$A5207,Sheet2!BZ:NM,$B5207,0),HLOOKUP(N$2+$A5207,Sheet2!BZ:NM,$B5207,0)&lt;&gt;""),HLOOKUP(N$2+$A5207,Sheet2!BZ:NM,$B5207,0),"")</f>
        <v/>
      </c>
      <c r="O5207" t="str">
        <f>IF(OR(HLOOKUP(O$2+$A5207,Sheet2!CA:NN,$B5207,0),HLOOKUP(O$2+$A5207,Sheet2!CA:NN,$B5207,0)&lt;&gt;""),HLOOKUP(O$2+$A5207,Sheet2!CA:NN,$B5207,0),"")</f>
        <v/>
      </c>
      <c r="P5207" t="str">
        <f>IF(OR(HLOOKUP(P$2+$A5207,Sheet2!CB:NO,$B5207,0),HLOOKUP(P$2+$A5207,Sheet2!CB:NO,$B5207,0)&lt;&gt;""),HLOOKUP(P$2+$A5207,Sheet2!CB:NO,$B5207,0),"")</f>
        <v/>
      </c>
      <c r="Q5207" t="str">
        <f>IF(OR(HLOOKUP(Q$2+$A5207,Sheet2!CC:NO,$B5207,0),HLOOKUP(Q$2+$A5207,Sheet2!CC:NO,$B5207,0)&lt;&gt;""),HLOOKUP(Q$2+$A5207,Sheet2!CC:NO,$B5207,0),"")</f>
        <v/>
      </c>
    </row>
    <row r="5208" spans="1:17" x14ac:dyDescent="0.25">
      <c r="A5208" s="64">
        <f t="shared" si="651"/>
        <v>24</v>
      </c>
      <c r="B5208" s="64">
        <f t="shared" si="652"/>
        <v>525</v>
      </c>
      <c r="C5208" s="64">
        <f t="shared" si="653"/>
        <v>5</v>
      </c>
      <c r="D5208" s="64">
        <f t="shared" si="654"/>
        <v>521</v>
      </c>
      <c r="E5208" s="64">
        <f t="shared" si="655"/>
        <v>2601</v>
      </c>
      <c r="F5208" s="64" t="str">
        <f t="shared" si="648"/>
        <v/>
      </c>
      <c r="G5208" s="64" t="str">
        <f t="shared" si="649"/>
        <v/>
      </c>
      <c r="H5208" s="64" t="str">
        <f t="shared" si="650"/>
        <v/>
      </c>
      <c r="I5208" s="80" t="str">
        <f>IFERROR(VLOOKUP(D5208,Sheet2!A:B,2,0),"")</f>
        <v/>
      </c>
      <c r="J5208" s="64" t="str">
        <f>IFERROR(IF(I5208&lt;&gt;"",VLOOKUP(I5208,Sheet2!B:C,2,0),""),"")</f>
        <v/>
      </c>
      <c r="K5208" s="64" t="str">
        <f>IFERROR( IF(I5208&lt;&gt;"", HLOOKUP(L$2+$A5208,Sheet2!BX:NK,2,0),""),"")</f>
        <v/>
      </c>
      <c r="L5208" t="str">
        <f>IF(OR(HLOOKUP(L$2+$A5208,Sheet2!BX:NK,$B5208,0),HLOOKUP(L$2+$A5208,Sheet2!BX:NK,$B5208,0)&lt;&gt;""),HLOOKUP(L$2+$A5208,Sheet2!BX:NK,$B5208,0),"")</f>
        <v/>
      </c>
      <c r="M5208" t="str">
        <f>IF(OR(HLOOKUP(M$2+$A5208,Sheet2!BY:NL,$B5208,0),HLOOKUP(M$2+$A5208,Sheet2!BY:NL,$B5208,0)&lt;&gt;""),HLOOKUP(M$2+$A5208,Sheet2!BY:NL,$B5208,0),"")</f>
        <v/>
      </c>
      <c r="N5208" t="str">
        <f>IF(OR(HLOOKUP(N$2+$A5208,Sheet2!BZ:NM,$B5208,0),HLOOKUP(N$2+$A5208,Sheet2!BZ:NM,$B5208,0)&lt;&gt;""),HLOOKUP(N$2+$A5208,Sheet2!BZ:NM,$B5208,0),"")</f>
        <v/>
      </c>
      <c r="O5208" t="str">
        <f>IF(OR(HLOOKUP(O$2+$A5208,Sheet2!CA:NN,$B5208,0),HLOOKUP(O$2+$A5208,Sheet2!CA:NN,$B5208,0)&lt;&gt;""),HLOOKUP(O$2+$A5208,Sheet2!CA:NN,$B5208,0),"")</f>
        <v/>
      </c>
      <c r="P5208" t="str">
        <f>IF(OR(HLOOKUP(P$2+$A5208,Sheet2!CB:NO,$B5208,0),HLOOKUP(P$2+$A5208,Sheet2!CB:NO,$B5208,0)&lt;&gt;""),HLOOKUP(P$2+$A5208,Sheet2!CB:NO,$B5208,0),"")</f>
        <v/>
      </c>
      <c r="Q5208" t="str">
        <f>IF(OR(HLOOKUP(Q$2+$A5208,Sheet2!CC:NO,$B5208,0),HLOOKUP(Q$2+$A5208,Sheet2!CC:NO,$B5208,0)&lt;&gt;""),HLOOKUP(Q$2+$A5208,Sheet2!CC:NO,$B5208,0),"")</f>
        <v/>
      </c>
    </row>
    <row r="5209" spans="1:17" x14ac:dyDescent="0.25">
      <c r="A5209" s="64">
        <f t="shared" si="651"/>
        <v>30</v>
      </c>
      <c r="B5209" s="64">
        <f t="shared" si="652"/>
        <v>525</v>
      </c>
      <c r="C5209" s="64">
        <f t="shared" si="653"/>
        <v>6</v>
      </c>
      <c r="D5209" s="64">
        <f t="shared" si="654"/>
        <v>521</v>
      </c>
      <c r="E5209" s="64">
        <f t="shared" si="655"/>
        <v>2601</v>
      </c>
      <c r="F5209" s="64" t="str">
        <f t="shared" si="648"/>
        <v/>
      </c>
      <c r="G5209" s="64" t="str">
        <f t="shared" si="649"/>
        <v/>
      </c>
      <c r="H5209" s="64" t="str">
        <f t="shared" si="650"/>
        <v/>
      </c>
      <c r="I5209" s="80" t="str">
        <f>IFERROR(VLOOKUP(D5209,Sheet2!A:B,2,0),"")</f>
        <v/>
      </c>
      <c r="J5209" s="64" t="str">
        <f>IFERROR(IF(I5209&lt;&gt;"",VLOOKUP(I5209,Sheet2!B:C,2,0),""),"")</f>
        <v/>
      </c>
      <c r="K5209" s="64" t="str">
        <f>IFERROR( IF(I5209&lt;&gt;"", HLOOKUP(L$2+$A5209,Sheet2!BX:NK,2,0),""),"")</f>
        <v/>
      </c>
      <c r="L5209" t="str">
        <f>IF(OR(HLOOKUP(L$2+$A5209,Sheet2!BX:NK,$B5209,0),HLOOKUP(L$2+$A5209,Sheet2!BX:NK,$B5209,0)&lt;&gt;""),HLOOKUP(L$2+$A5209,Sheet2!BX:NK,$B5209,0),"")</f>
        <v/>
      </c>
      <c r="M5209" t="str">
        <f>IF(OR(HLOOKUP(M$2+$A5209,Sheet2!BY:NL,$B5209,0),HLOOKUP(M$2+$A5209,Sheet2!BY:NL,$B5209,0)&lt;&gt;""),HLOOKUP(M$2+$A5209,Sheet2!BY:NL,$B5209,0),"")</f>
        <v/>
      </c>
      <c r="N5209" t="str">
        <f>IF(OR(HLOOKUP(N$2+$A5209,Sheet2!BZ:NM,$B5209,0),HLOOKUP(N$2+$A5209,Sheet2!BZ:NM,$B5209,0)&lt;&gt;""),HLOOKUP(N$2+$A5209,Sheet2!BZ:NM,$B5209,0),"")</f>
        <v/>
      </c>
      <c r="O5209" t="str">
        <f>IF(OR(HLOOKUP(O$2+$A5209,Sheet2!CA:NN,$B5209,0),HLOOKUP(O$2+$A5209,Sheet2!CA:NN,$B5209,0)&lt;&gt;""),HLOOKUP(O$2+$A5209,Sheet2!CA:NN,$B5209,0),"")</f>
        <v/>
      </c>
      <c r="P5209" t="str">
        <f>IF(OR(HLOOKUP(P$2+$A5209,Sheet2!CB:NO,$B5209,0),HLOOKUP(P$2+$A5209,Sheet2!CB:NO,$B5209,0)&lt;&gt;""),HLOOKUP(P$2+$A5209,Sheet2!CB:NO,$B5209,0),"")</f>
        <v/>
      </c>
      <c r="Q5209" t="str">
        <f>IF(OR(HLOOKUP(Q$2+$A5209,Sheet2!CC:NO,$B5209,0),HLOOKUP(Q$2+$A5209,Sheet2!CC:NO,$B5209,0)&lt;&gt;""),HLOOKUP(Q$2+$A5209,Sheet2!CC:NO,$B5209,0),"")</f>
        <v/>
      </c>
    </row>
    <row r="5210" spans="1:17" x14ac:dyDescent="0.25">
      <c r="A5210" s="64">
        <f t="shared" si="651"/>
        <v>36</v>
      </c>
      <c r="B5210" s="64">
        <f t="shared" si="652"/>
        <v>525</v>
      </c>
      <c r="C5210" s="64">
        <f t="shared" si="653"/>
        <v>7</v>
      </c>
      <c r="D5210" s="64">
        <f t="shared" si="654"/>
        <v>521</v>
      </c>
      <c r="E5210" s="64">
        <f t="shared" si="655"/>
        <v>2601</v>
      </c>
      <c r="F5210" s="64" t="str">
        <f t="shared" si="648"/>
        <v/>
      </c>
      <c r="G5210" s="64" t="str">
        <f t="shared" si="649"/>
        <v/>
      </c>
      <c r="H5210" s="64" t="str">
        <f t="shared" si="650"/>
        <v/>
      </c>
      <c r="I5210" s="80" t="str">
        <f>IFERROR(VLOOKUP(D5210,Sheet2!A:B,2,0),"")</f>
        <v/>
      </c>
      <c r="J5210" s="64" t="str">
        <f>IFERROR(IF(I5210&lt;&gt;"",VLOOKUP(I5210,Sheet2!B:C,2,0),""),"")</f>
        <v/>
      </c>
      <c r="K5210" s="64" t="str">
        <f>IFERROR( IF(I5210&lt;&gt;"", HLOOKUP(L$2+$A5210,Sheet2!BX:NK,2,0),""),"")</f>
        <v/>
      </c>
      <c r="L5210" t="str">
        <f>IF(OR(HLOOKUP(L$2+$A5210,Sheet2!BX:NK,$B5210,0),HLOOKUP(L$2+$A5210,Sheet2!BX:NK,$B5210,0)&lt;&gt;""),HLOOKUP(L$2+$A5210,Sheet2!BX:NK,$B5210,0),"")</f>
        <v/>
      </c>
      <c r="M5210" t="str">
        <f>IF(OR(HLOOKUP(M$2+$A5210,Sheet2!BY:NL,$B5210,0),HLOOKUP(M$2+$A5210,Sheet2!BY:NL,$B5210,0)&lt;&gt;""),HLOOKUP(M$2+$A5210,Sheet2!BY:NL,$B5210,0),"")</f>
        <v/>
      </c>
      <c r="N5210" t="str">
        <f>IF(OR(HLOOKUP(N$2+$A5210,Sheet2!BZ:NM,$B5210,0),HLOOKUP(N$2+$A5210,Sheet2!BZ:NM,$B5210,0)&lt;&gt;""),HLOOKUP(N$2+$A5210,Sheet2!BZ:NM,$B5210,0),"")</f>
        <v/>
      </c>
      <c r="O5210" t="str">
        <f>IF(OR(HLOOKUP(O$2+$A5210,Sheet2!CA:NN,$B5210,0),HLOOKUP(O$2+$A5210,Sheet2!CA:NN,$B5210,0)&lt;&gt;""),HLOOKUP(O$2+$A5210,Sheet2!CA:NN,$B5210,0),"")</f>
        <v/>
      </c>
      <c r="P5210" t="str">
        <f>IF(OR(HLOOKUP(P$2+$A5210,Sheet2!CB:NO,$B5210,0),HLOOKUP(P$2+$A5210,Sheet2!CB:NO,$B5210,0)&lt;&gt;""),HLOOKUP(P$2+$A5210,Sheet2!CB:NO,$B5210,0),"")</f>
        <v/>
      </c>
      <c r="Q5210" t="str">
        <f>IF(OR(HLOOKUP(Q$2+$A5210,Sheet2!CC:NO,$B5210,0),HLOOKUP(Q$2+$A5210,Sheet2!CC:NO,$B5210,0)&lt;&gt;""),HLOOKUP(Q$2+$A5210,Sheet2!CC:NO,$B5210,0),"")</f>
        <v/>
      </c>
    </row>
    <row r="5211" spans="1:17" x14ac:dyDescent="0.25">
      <c r="A5211" s="64">
        <f t="shared" si="651"/>
        <v>42</v>
      </c>
      <c r="B5211" s="64">
        <f t="shared" si="652"/>
        <v>525</v>
      </c>
      <c r="C5211" s="64">
        <f t="shared" si="653"/>
        <v>8</v>
      </c>
      <c r="D5211" s="64">
        <f t="shared" si="654"/>
        <v>521</v>
      </c>
      <c r="E5211" s="64">
        <f t="shared" si="655"/>
        <v>2601</v>
      </c>
      <c r="F5211" s="64" t="str">
        <f t="shared" si="648"/>
        <v/>
      </c>
      <c r="G5211" s="64" t="str">
        <f t="shared" si="649"/>
        <v/>
      </c>
      <c r="H5211" s="64" t="str">
        <f t="shared" si="650"/>
        <v/>
      </c>
      <c r="I5211" s="80" t="str">
        <f>IFERROR(VLOOKUP(D5211,Sheet2!A:B,2,0),"")</f>
        <v/>
      </c>
      <c r="J5211" s="64" t="str">
        <f>IFERROR(IF(I5211&lt;&gt;"",VLOOKUP(I5211,Sheet2!B:C,2,0),""),"")</f>
        <v/>
      </c>
      <c r="K5211" s="64" t="str">
        <f>IFERROR( IF(I5211&lt;&gt;"", HLOOKUP(L$2+$A5211,Sheet2!BX:NK,2,0),""),"")</f>
        <v/>
      </c>
      <c r="L5211" t="str">
        <f>IF(OR(HLOOKUP(L$2+$A5211,Sheet2!BX:NK,$B5211,0),HLOOKUP(L$2+$A5211,Sheet2!BX:NK,$B5211,0)&lt;&gt;""),HLOOKUP(L$2+$A5211,Sheet2!BX:NK,$B5211,0),"")</f>
        <v/>
      </c>
      <c r="M5211" t="str">
        <f>IF(OR(HLOOKUP(M$2+$A5211,Sheet2!BY:NL,$B5211,0),HLOOKUP(M$2+$A5211,Sheet2!BY:NL,$B5211,0)&lt;&gt;""),HLOOKUP(M$2+$A5211,Sheet2!BY:NL,$B5211,0),"")</f>
        <v/>
      </c>
      <c r="N5211" t="str">
        <f>IF(OR(HLOOKUP(N$2+$A5211,Sheet2!BZ:NM,$B5211,0),HLOOKUP(N$2+$A5211,Sheet2!BZ:NM,$B5211,0)&lt;&gt;""),HLOOKUP(N$2+$A5211,Sheet2!BZ:NM,$B5211,0),"")</f>
        <v/>
      </c>
      <c r="O5211" t="str">
        <f>IF(OR(HLOOKUP(O$2+$A5211,Sheet2!CA:NN,$B5211,0),HLOOKUP(O$2+$A5211,Sheet2!CA:NN,$B5211,0)&lt;&gt;""),HLOOKUP(O$2+$A5211,Sheet2!CA:NN,$B5211,0),"")</f>
        <v/>
      </c>
      <c r="P5211" t="str">
        <f>IF(OR(HLOOKUP(P$2+$A5211,Sheet2!CB:NO,$B5211,0),HLOOKUP(P$2+$A5211,Sheet2!CB:NO,$B5211,0)&lt;&gt;""),HLOOKUP(P$2+$A5211,Sheet2!CB:NO,$B5211,0),"")</f>
        <v/>
      </c>
      <c r="Q5211" t="str">
        <f>IF(OR(HLOOKUP(Q$2+$A5211,Sheet2!CC:NO,$B5211,0),HLOOKUP(Q$2+$A5211,Sheet2!CC:NO,$B5211,0)&lt;&gt;""),HLOOKUP(Q$2+$A5211,Sheet2!CC:NO,$B5211,0),"")</f>
        <v/>
      </c>
    </row>
    <row r="5212" spans="1:17" x14ac:dyDescent="0.25">
      <c r="A5212" s="64">
        <f t="shared" si="651"/>
        <v>48</v>
      </c>
      <c r="B5212" s="64">
        <f t="shared" si="652"/>
        <v>525</v>
      </c>
      <c r="C5212" s="64">
        <f t="shared" si="653"/>
        <v>9</v>
      </c>
      <c r="D5212" s="64">
        <f t="shared" si="654"/>
        <v>521</v>
      </c>
      <c r="E5212" s="64">
        <f t="shared" si="655"/>
        <v>2601</v>
      </c>
      <c r="F5212" s="64" t="str">
        <f t="shared" si="648"/>
        <v/>
      </c>
      <c r="G5212" s="64" t="str">
        <f t="shared" si="649"/>
        <v/>
      </c>
      <c r="H5212" s="64" t="str">
        <f t="shared" si="650"/>
        <v/>
      </c>
      <c r="I5212" s="80" t="str">
        <f>IFERROR(VLOOKUP(D5212,Sheet2!A:B,2,0),"")</f>
        <v/>
      </c>
      <c r="J5212" s="64" t="str">
        <f>IFERROR(IF(I5212&lt;&gt;"",VLOOKUP(I5212,Sheet2!B:C,2,0),""),"")</f>
        <v/>
      </c>
      <c r="K5212" s="64" t="str">
        <f>IFERROR( IF(I5212&lt;&gt;"", HLOOKUP(L$2+$A5212,Sheet2!BX:NK,2,0),""),"")</f>
        <v/>
      </c>
      <c r="L5212" t="str">
        <f>IF(OR(HLOOKUP(L$2+$A5212,Sheet2!BX:NK,$B5212,0),HLOOKUP(L$2+$A5212,Sheet2!BX:NK,$B5212,0)&lt;&gt;""),HLOOKUP(L$2+$A5212,Sheet2!BX:NK,$B5212,0),"")</f>
        <v/>
      </c>
      <c r="M5212" t="str">
        <f>IF(OR(HLOOKUP(M$2+$A5212,Sheet2!BY:NL,$B5212,0),HLOOKUP(M$2+$A5212,Sheet2!BY:NL,$B5212,0)&lt;&gt;""),HLOOKUP(M$2+$A5212,Sheet2!BY:NL,$B5212,0),"")</f>
        <v/>
      </c>
      <c r="N5212" t="str">
        <f>IF(OR(HLOOKUP(N$2+$A5212,Sheet2!BZ:NM,$B5212,0),HLOOKUP(N$2+$A5212,Sheet2!BZ:NM,$B5212,0)&lt;&gt;""),HLOOKUP(N$2+$A5212,Sheet2!BZ:NM,$B5212,0),"")</f>
        <v/>
      </c>
      <c r="O5212" t="str">
        <f>IF(OR(HLOOKUP(O$2+$A5212,Sheet2!CA:NN,$B5212,0),HLOOKUP(O$2+$A5212,Sheet2!CA:NN,$B5212,0)&lt;&gt;""),HLOOKUP(O$2+$A5212,Sheet2!CA:NN,$B5212,0),"")</f>
        <v/>
      </c>
      <c r="P5212" t="str">
        <f>IF(OR(HLOOKUP(P$2+$A5212,Sheet2!CB:NO,$B5212,0),HLOOKUP(P$2+$A5212,Sheet2!CB:NO,$B5212,0)&lt;&gt;""),HLOOKUP(P$2+$A5212,Sheet2!CB:NO,$B5212,0),"")</f>
        <v/>
      </c>
      <c r="Q5212" t="str">
        <f>IF(OR(HLOOKUP(Q$2+$A5212,Sheet2!CC:NO,$B5212,0),HLOOKUP(Q$2+$A5212,Sheet2!CC:NO,$B5212,0)&lt;&gt;""),HLOOKUP(Q$2+$A5212,Sheet2!CC:NO,$B5212,0),"")</f>
        <v/>
      </c>
    </row>
    <row r="5213" spans="1:17" x14ac:dyDescent="0.25">
      <c r="A5213" s="64">
        <f t="shared" si="651"/>
        <v>54</v>
      </c>
      <c r="B5213" s="64">
        <f t="shared" si="652"/>
        <v>525</v>
      </c>
      <c r="C5213" s="64">
        <f t="shared" si="653"/>
        <v>10</v>
      </c>
      <c r="D5213" s="64">
        <f t="shared" si="654"/>
        <v>521</v>
      </c>
      <c r="E5213" s="64">
        <f t="shared" si="655"/>
        <v>2601</v>
      </c>
      <c r="F5213" s="64" t="str">
        <f t="shared" si="648"/>
        <v/>
      </c>
      <c r="G5213" s="64" t="str">
        <f t="shared" si="649"/>
        <v/>
      </c>
      <c r="H5213" s="64" t="str">
        <f t="shared" si="650"/>
        <v/>
      </c>
      <c r="I5213" s="80" t="str">
        <f>IFERROR(VLOOKUP(D5213,Sheet2!A:B,2,0),"")</f>
        <v/>
      </c>
      <c r="J5213" s="64" t="str">
        <f>IFERROR(IF(I5213&lt;&gt;"",VLOOKUP(I5213,Sheet2!B:C,2,0),""),"")</f>
        <v/>
      </c>
      <c r="K5213" s="64" t="str">
        <f>IFERROR( IF(I5213&lt;&gt;"", HLOOKUP(L$2+$A5213,Sheet2!BX:NK,2,0),""),"")</f>
        <v/>
      </c>
      <c r="L5213" t="str">
        <f>IF(OR(HLOOKUP(L$2+$A5213,Sheet2!BX:NK,$B5213,0),HLOOKUP(L$2+$A5213,Sheet2!BX:NK,$B5213,0)&lt;&gt;""),HLOOKUP(L$2+$A5213,Sheet2!BX:NK,$B5213,0),"")</f>
        <v/>
      </c>
      <c r="M5213" t="str">
        <f>IF(OR(HLOOKUP(M$2+$A5213,Sheet2!BY:NL,$B5213,0),HLOOKUP(M$2+$A5213,Sheet2!BY:NL,$B5213,0)&lt;&gt;""),HLOOKUP(M$2+$A5213,Sheet2!BY:NL,$B5213,0),"")</f>
        <v/>
      </c>
      <c r="N5213" t="str">
        <f>IF(OR(HLOOKUP(N$2+$A5213,Sheet2!BZ:NM,$B5213,0),HLOOKUP(N$2+$A5213,Sheet2!BZ:NM,$B5213,0)&lt;&gt;""),HLOOKUP(N$2+$A5213,Sheet2!BZ:NM,$B5213,0),"")</f>
        <v/>
      </c>
      <c r="O5213" t="str">
        <f>IF(OR(HLOOKUP(O$2+$A5213,Sheet2!CA:NN,$B5213,0),HLOOKUP(O$2+$A5213,Sheet2!CA:NN,$B5213,0)&lt;&gt;""),HLOOKUP(O$2+$A5213,Sheet2!CA:NN,$B5213,0),"")</f>
        <v/>
      </c>
      <c r="P5213" t="str">
        <f>IF(OR(HLOOKUP(P$2+$A5213,Sheet2!CB:NO,$B5213,0),HLOOKUP(P$2+$A5213,Sheet2!CB:NO,$B5213,0)&lt;&gt;""),HLOOKUP(P$2+$A5213,Sheet2!CB:NO,$B5213,0),"")</f>
        <v/>
      </c>
      <c r="Q5213" t="str">
        <f>IF(OR(HLOOKUP(Q$2+$A5213,Sheet2!CC:NO,$B5213,0),HLOOKUP(Q$2+$A5213,Sheet2!CC:NO,$B5213,0)&lt;&gt;""),HLOOKUP(Q$2+$A5213,Sheet2!CC:NO,$B5213,0),"")</f>
        <v/>
      </c>
    </row>
    <row r="5214" spans="1:17" x14ac:dyDescent="0.25">
      <c r="A5214" s="64">
        <f t="shared" si="651"/>
        <v>0</v>
      </c>
      <c r="B5214" s="64">
        <f t="shared" si="652"/>
        <v>526</v>
      </c>
      <c r="C5214" s="64">
        <f t="shared" si="653"/>
        <v>1</v>
      </c>
      <c r="D5214" s="64">
        <f t="shared" si="654"/>
        <v>522</v>
      </c>
      <c r="E5214" s="64">
        <f t="shared" si="655"/>
        <v>2606</v>
      </c>
      <c r="F5214" s="64" t="str">
        <f t="shared" si="648"/>
        <v/>
      </c>
      <c r="G5214" s="64" t="str">
        <f t="shared" si="649"/>
        <v/>
      </c>
      <c r="H5214" s="64" t="str">
        <f t="shared" si="650"/>
        <v/>
      </c>
      <c r="I5214" s="80" t="str">
        <f>IFERROR(VLOOKUP(D5214,Sheet2!A:B,2,0),"")</f>
        <v/>
      </c>
      <c r="J5214" s="64" t="str">
        <f>IFERROR(IF(I5214&lt;&gt;"",VLOOKUP(I5214,Sheet2!B:C,2,0),""),"")</f>
        <v/>
      </c>
      <c r="K5214" s="64" t="str">
        <f>IFERROR( IF(I5214&lt;&gt;"", HLOOKUP(L$2+$A5214,Sheet2!BX:NK,2,0),""),"")</f>
        <v/>
      </c>
      <c r="L5214" t="str">
        <f>IF(OR(HLOOKUP(L$2+$A5214,Sheet2!BX:NK,$B5214,0),HLOOKUP(L$2+$A5214,Sheet2!BX:NK,$B5214,0)&lt;&gt;""),HLOOKUP(L$2+$A5214,Sheet2!BX:NK,$B5214,0),"")</f>
        <v/>
      </c>
      <c r="M5214" t="str">
        <f>IF(OR(HLOOKUP(M$2+$A5214,Sheet2!BY:NL,$B5214,0),HLOOKUP(M$2+$A5214,Sheet2!BY:NL,$B5214,0)&lt;&gt;""),HLOOKUP(M$2+$A5214,Sheet2!BY:NL,$B5214,0),"")</f>
        <v/>
      </c>
      <c r="N5214" t="str">
        <f>IF(OR(HLOOKUP(N$2+$A5214,Sheet2!BZ:NM,$B5214,0),HLOOKUP(N$2+$A5214,Sheet2!BZ:NM,$B5214,0)&lt;&gt;""),HLOOKUP(N$2+$A5214,Sheet2!BZ:NM,$B5214,0),"")</f>
        <v/>
      </c>
      <c r="O5214" t="str">
        <f>IF(OR(HLOOKUP(O$2+$A5214,Sheet2!CA:NN,$B5214,0),HLOOKUP(O$2+$A5214,Sheet2!CA:NN,$B5214,0)&lt;&gt;""),HLOOKUP(O$2+$A5214,Sheet2!CA:NN,$B5214,0),"")</f>
        <v/>
      </c>
      <c r="P5214" t="str">
        <f>IF(OR(HLOOKUP(P$2+$A5214,Sheet2!CB:NO,$B5214,0),HLOOKUP(P$2+$A5214,Sheet2!CB:NO,$B5214,0)&lt;&gt;""),HLOOKUP(P$2+$A5214,Sheet2!CB:NO,$B5214,0),"")</f>
        <v/>
      </c>
      <c r="Q5214" t="str">
        <f>IF(OR(HLOOKUP(Q$2+$A5214,Sheet2!CC:NO,$B5214,0),HLOOKUP(Q$2+$A5214,Sheet2!CC:NO,$B5214,0)&lt;&gt;""),HLOOKUP(Q$2+$A5214,Sheet2!CC:NO,$B5214,0),"")</f>
        <v/>
      </c>
    </row>
    <row r="5215" spans="1:17" x14ac:dyDescent="0.25">
      <c r="A5215" s="64">
        <f t="shared" si="651"/>
        <v>6</v>
      </c>
      <c r="B5215" s="64">
        <f t="shared" si="652"/>
        <v>526</v>
      </c>
      <c r="C5215" s="64">
        <f t="shared" si="653"/>
        <v>2</v>
      </c>
      <c r="D5215" s="64">
        <f t="shared" si="654"/>
        <v>522</v>
      </c>
      <c r="E5215" s="64">
        <f t="shared" si="655"/>
        <v>2606</v>
      </c>
      <c r="F5215" s="64" t="str">
        <f t="shared" si="648"/>
        <v/>
      </c>
      <c r="G5215" s="64" t="str">
        <f t="shared" si="649"/>
        <v/>
      </c>
      <c r="H5215" s="64" t="str">
        <f t="shared" si="650"/>
        <v/>
      </c>
      <c r="I5215" s="80" t="str">
        <f>IFERROR(VLOOKUP(D5215,Sheet2!A:B,2,0),"")</f>
        <v/>
      </c>
      <c r="J5215" s="64" t="str">
        <f>IFERROR(IF(I5215&lt;&gt;"",VLOOKUP(I5215,Sheet2!B:C,2,0),""),"")</f>
        <v/>
      </c>
      <c r="K5215" s="64" t="str">
        <f>IFERROR( IF(I5215&lt;&gt;"", HLOOKUP(L$2+$A5215,Sheet2!BX:NK,2,0),""),"")</f>
        <v/>
      </c>
      <c r="L5215" t="str">
        <f>IF(OR(HLOOKUP(L$2+$A5215,Sheet2!BX:NK,$B5215,0),HLOOKUP(L$2+$A5215,Sheet2!BX:NK,$B5215,0)&lt;&gt;""),HLOOKUP(L$2+$A5215,Sheet2!BX:NK,$B5215,0),"")</f>
        <v/>
      </c>
      <c r="M5215" t="str">
        <f>IF(OR(HLOOKUP(M$2+$A5215,Sheet2!BY:NL,$B5215,0),HLOOKUP(M$2+$A5215,Sheet2!BY:NL,$B5215,0)&lt;&gt;""),HLOOKUP(M$2+$A5215,Sheet2!BY:NL,$B5215,0),"")</f>
        <v/>
      </c>
      <c r="N5215" t="str">
        <f>IF(OR(HLOOKUP(N$2+$A5215,Sheet2!BZ:NM,$B5215,0),HLOOKUP(N$2+$A5215,Sheet2!BZ:NM,$B5215,0)&lt;&gt;""),HLOOKUP(N$2+$A5215,Sheet2!BZ:NM,$B5215,0),"")</f>
        <v/>
      </c>
      <c r="O5215" t="str">
        <f>IF(OR(HLOOKUP(O$2+$A5215,Sheet2!CA:NN,$B5215,0),HLOOKUP(O$2+$A5215,Sheet2!CA:NN,$B5215,0)&lt;&gt;""),HLOOKUP(O$2+$A5215,Sheet2!CA:NN,$B5215,0),"")</f>
        <v/>
      </c>
      <c r="P5215" t="str">
        <f>IF(OR(HLOOKUP(P$2+$A5215,Sheet2!CB:NO,$B5215,0),HLOOKUP(P$2+$A5215,Sheet2!CB:NO,$B5215,0)&lt;&gt;""),HLOOKUP(P$2+$A5215,Sheet2!CB:NO,$B5215,0),"")</f>
        <v/>
      </c>
      <c r="Q5215" t="str">
        <f>IF(OR(HLOOKUP(Q$2+$A5215,Sheet2!CC:NO,$B5215,0),HLOOKUP(Q$2+$A5215,Sheet2!CC:NO,$B5215,0)&lt;&gt;""),HLOOKUP(Q$2+$A5215,Sheet2!CC:NO,$B5215,0),"")</f>
        <v/>
      </c>
    </row>
    <row r="5216" spans="1:17" x14ac:dyDescent="0.25">
      <c r="A5216" s="64">
        <f t="shared" si="651"/>
        <v>12</v>
      </c>
      <c r="B5216" s="64">
        <f t="shared" si="652"/>
        <v>526</v>
      </c>
      <c r="C5216" s="64">
        <f t="shared" si="653"/>
        <v>3</v>
      </c>
      <c r="D5216" s="64">
        <f t="shared" si="654"/>
        <v>522</v>
      </c>
      <c r="E5216" s="64">
        <f t="shared" si="655"/>
        <v>2606</v>
      </c>
      <c r="F5216" s="64" t="str">
        <f t="shared" si="648"/>
        <v/>
      </c>
      <c r="G5216" s="64" t="str">
        <f t="shared" si="649"/>
        <v/>
      </c>
      <c r="H5216" s="64" t="str">
        <f t="shared" si="650"/>
        <v/>
      </c>
      <c r="I5216" s="80" t="str">
        <f>IFERROR(VLOOKUP(D5216,Sheet2!A:B,2,0),"")</f>
        <v/>
      </c>
      <c r="J5216" s="64" t="str">
        <f>IFERROR(IF(I5216&lt;&gt;"",VLOOKUP(I5216,Sheet2!B:C,2,0),""),"")</f>
        <v/>
      </c>
      <c r="K5216" s="64" t="str">
        <f>IFERROR( IF(I5216&lt;&gt;"", HLOOKUP(L$2+$A5216,Sheet2!BX:NK,2,0),""),"")</f>
        <v/>
      </c>
      <c r="L5216" t="str">
        <f>IF(OR(HLOOKUP(L$2+$A5216,Sheet2!BX:NK,$B5216,0),HLOOKUP(L$2+$A5216,Sheet2!BX:NK,$B5216,0)&lt;&gt;""),HLOOKUP(L$2+$A5216,Sheet2!BX:NK,$B5216,0),"")</f>
        <v/>
      </c>
      <c r="M5216" t="str">
        <f>IF(OR(HLOOKUP(M$2+$A5216,Sheet2!BY:NL,$B5216,0),HLOOKUP(M$2+$A5216,Sheet2!BY:NL,$B5216,0)&lt;&gt;""),HLOOKUP(M$2+$A5216,Sheet2!BY:NL,$B5216,0),"")</f>
        <v/>
      </c>
      <c r="N5216" t="str">
        <f>IF(OR(HLOOKUP(N$2+$A5216,Sheet2!BZ:NM,$B5216,0),HLOOKUP(N$2+$A5216,Sheet2!BZ:NM,$B5216,0)&lt;&gt;""),HLOOKUP(N$2+$A5216,Sheet2!BZ:NM,$B5216,0),"")</f>
        <v/>
      </c>
      <c r="O5216" t="str">
        <f>IF(OR(HLOOKUP(O$2+$A5216,Sheet2!CA:NN,$B5216,0),HLOOKUP(O$2+$A5216,Sheet2!CA:NN,$B5216,0)&lt;&gt;""),HLOOKUP(O$2+$A5216,Sheet2!CA:NN,$B5216,0),"")</f>
        <v/>
      </c>
      <c r="P5216" t="str">
        <f>IF(OR(HLOOKUP(P$2+$A5216,Sheet2!CB:NO,$B5216,0),HLOOKUP(P$2+$A5216,Sheet2!CB:NO,$B5216,0)&lt;&gt;""),HLOOKUP(P$2+$A5216,Sheet2!CB:NO,$B5216,0),"")</f>
        <v/>
      </c>
      <c r="Q5216" t="str">
        <f>IF(OR(HLOOKUP(Q$2+$A5216,Sheet2!CC:NO,$B5216,0),HLOOKUP(Q$2+$A5216,Sheet2!CC:NO,$B5216,0)&lt;&gt;""),HLOOKUP(Q$2+$A5216,Sheet2!CC:NO,$B5216,0),"")</f>
        <v/>
      </c>
    </row>
    <row r="5217" spans="1:17" x14ac:dyDescent="0.25">
      <c r="A5217" s="64">
        <f t="shared" si="651"/>
        <v>18</v>
      </c>
      <c r="B5217" s="64">
        <f t="shared" si="652"/>
        <v>526</v>
      </c>
      <c r="C5217" s="64">
        <f t="shared" si="653"/>
        <v>4</v>
      </c>
      <c r="D5217" s="64">
        <f t="shared" si="654"/>
        <v>522</v>
      </c>
      <c r="E5217" s="64">
        <f t="shared" si="655"/>
        <v>2606</v>
      </c>
      <c r="F5217" s="64" t="str">
        <f t="shared" si="648"/>
        <v/>
      </c>
      <c r="G5217" s="64" t="str">
        <f t="shared" si="649"/>
        <v/>
      </c>
      <c r="H5217" s="64" t="str">
        <f t="shared" si="650"/>
        <v/>
      </c>
      <c r="I5217" s="80" t="str">
        <f>IFERROR(VLOOKUP(D5217,Sheet2!A:B,2,0),"")</f>
        <v/>
      </c>
      <c r="J5217" s="64" t="str">
        <f>IFERROR(IF(I5217&lt;&gt;"",VLOOKUP(I5217,Sheet2!B:C,2,0),""),"")</f>
        <v/>
      </c>
      <c r="K5217" s="64" t="str">
        <f>IFERROR( IF(I5217&lt;&gt;"", HLOOKUP(L$2+$A5217,Sheet2!BX:NK,2,0),""),"")</f>
        <v/>
      </c>
      <c r="L5217" t="str">
        <f>IF(OR(HLOOKUP(L$2+$A5217,Sheet2!BX:NK,$B5217,0),HLOOKUP(L$2+$A5217,Sheet2!BX:NK,$B5217,0)&lt;&gt;""),HLOOKUP(L$2+$A5217,Sheet2!BX:NK,$B5217,0),"")</f>
        <v/>
      </c>
      <c r="M5217" t="str">
        <f>IF(OR(HLOOKUP(M$2+$A5217,Sheet2!BY:NL,$B5217,0),HLOOKUP(M$2+$A5217,Sheet2!BY:NL,$B5217,0)&lt;&gt;""),HLOOKUP(M$2+$A5217,Sheet2!BY:NL,$B5217,0),"")</f>
        <v/>
      </c>
      <c r="N5217" t="str">
        <f>IF(OR(HLOOKUP(N$2+$A5217,Sheet2!BZ:NM,$B5217,0),HLOOKUP(N$2+$A5217,Sheet2!BZ:NM,$B5217,0)&lt;&gt;""),HLOOKUP(N$2+$A5217,Sheet2!BZ:NM,$B5217,0),"")</f>
        <v/>
      </c>
      <c r="O5217" t="str">
        <f>IF(OR(HLOOKUP(O$2+$A5217,Sheet2!CA:NN,$B5217,0),HLOOKUP(O$2+$A5217,Sheet2!CA:NN,$B5217,0)&lt;&gt;""),HLOOKUP(O$2+$A5217,Sheet2!CA:NN,$B5217,0),"")</f>
        <v/>
      </c>
      <c r="P5217" t="str">
        <f>IF(OR(HLOOKUP(P$2+$A5217,Sheet2!CB:NO,$B5217,0),HLOOKUP(P$2+$A5217,Sheet2!CB:NO,$B5217,0)&lt;&gt;""),HLOOKUP(P$2+$A5217,Sheet2!CB:NO,$B5217,0),"")</f>
        <v/>
      </c>
      <c r="Q5217" t="str">
        <f>IF(OR(HLOOKUP(Q$2+$A5217,Sheet2!CC:NO,$B5217,0),HLOOKUP(Q$2+$A5217,Sheet2!CC:NO,$B5217,0)&lt;&gt;""),HLOOKUP(Q$2+$A5217,Sheet2!CC:NO,$B5217,0),"")</f>
        <v/>
      </c>
    </row>
    <row r="5218" spans="1:17" x14ac:dyDescent="0.25">
      <c r="A5218" s="64">
        <f t="shared" si="651"/>
        <v>24</v>
      </c>
      <c r="B5218" s="64">
        <f t="shared" si="652"/>
        <v>526</v>
      </c>
      <c r="C5218" s="64">
        <f t="shared" si="653"/>
        <v>5</v>
      </c>
      <c r="D5218" s="64">
        <f t="shared" si="654"/>
        <v>522</v>
      </c>
      <c r="E5218" s="64">
        <f t="shared" si="655"/>
        <v>2606</v>
      </c>
      <c r="F5218" s="64" t="str">
        <f t="shared" si="648"/>
        <v/>
      </c>
      <c r="G5218" s="64" t="str">
        <f t="shared" si="649"/>
        <v/>
      </c>
      <c r="H5218" s="64" t="str">
        <f t="shared" si="650"/>
        <v/>
      </c>
      <c r="I5218" s="80" t="str">
        <f>IFERROR(VLOOKUP(D5218,Sheet2!A:B,2,0),"")</f>
        <v/>
      </c>
      <c r="J5218" s="64" t="str">
        <f>IFERROR(IF(I5218&lt;&gt;"",VLOOKUP(I5218,Sheet2!B:C,2,0),""),"")</f>
        <v/>
      </c>
      <c r="K5218" s="64" t="str">
        <f>IFERROR( IF(I5218&lt;&gt;"", HLOOKUP(L$2+$A5218,Sheet2!BX:NK,2,0),""),"")</f>
        <v/>
      </c>
      <c r="L5218" t="str">
        <f>IF(OR(HLOOKUP(L$2+$A5218,Sheet2!BX:NK,$B5218,0),HLOOKUP(L$2+$A5218,Sheet2!BX:NK,$B5218,0)&lt;&gt;""),HLOOKUP(L$2+$A5218,Sheet2!BX:NK,$B5218,0),"")</f>
        <v/>
      </c>
      <c r="M5218" t="str">
        <f>IF(OR(HLOOKUP(M$2+$A5218,Sheet2!BY:NL,$B5218,0),HLOOKUP(M$2+$A5218,Sheet2!BY:NL,$B5218,0)&lt;&gt;""),HLOOKUP(M$2+$A5218,Sheet2!BY:NL,$B5218,0),"")</f>
        <v/>
      </c>
      <c r="N5218" t="str">
        <f>IF(OR(HLOOKUP(N$2+$A5218,Sheet2!BZ:NM,$B5218,0),HLOOKUP(N$2+$A5218,Sheet2!BZ:NM,$B5218,0)&lt;&gt;""),HLOOKUP(N$2+$A5218,Sheet2!BZ:NM,$B5218,0),"")</f>
        <v/>
      </c>
      <c r="O5218" t="str">
        <f>IF(OR(HLOOKUP(O$2+$A5218,Sheet2!CA:NN,$B5218,0),HLOOKUP(O$2+$A5218,Sheet2!CA:NN,$B5218,0)&lt;&gt;""),HLOOKUP(O$2+$A5218,Sheet2!CA:NN,$B5218,0),"")</f>
        <v/>
      </c>
      <c r="P5218" t="str">
        <f>IF(OR(HLOOKUP(P$2+$A5218,Sheet2!CB:NO,$B5218,0),HLOOKUP(P$2+$A5218,Sheet2!CB:NO,$B5218,0)&lt;&gt;""),HLOOKUP(P$2+$A5218,Sheet2!CB:NO,$B5218,0),"")</f>
        <v/>
      </c>
      <c r="Q5218" t="str">
        <f>IF(OR(HLOOKUP(Q$2+$A5218,Sheet2!CC:NO,$B5218,0),HLOOKUP(Q$2+$A5218,Sheet2!CC:NO,$B5218,0)&lt;&gt;""),HLOOKUP(Q$2+$A5218,Sheet2!CC:NO,$B5218,0),"")</f>
        <v/>
      </c>
    </row>
    <row r="5219" spans="1:17" x14ac:dyDescent="0.25">
      <c r="A5219" s="64">
        <f t="shared" si="651"/>
        <v>30</v>
      </c>
      <c r="B5219" s="64">
        <f t="shared" si="652"/>
        <v>526</v>
      </c>
      <c r="C5219" s="64">
        <f t="shared" si="653"/>
        <v>6</v>
      </c>
      <c r="D5219" s="64">
        <f t="shared" si="654"/>
        <v>522</v>
      </c>
      <c r="E5219" s="64">
        <f t="shared" si="655"/>
        <v>2606</v>
      </c>
      <c r="F5219" s="64" t="str">
        <f t="shared" si="648"/>
        <v/>
      </c>
      <c r="G5219" s="64" t="str">
        <f t="shared" si="649"/>
        <v/>
      </c>
      <c r="H5219" s="64" t="str">
        <f t="shared" si="650"/>
        <v/>
      </c>
      <c r="I5219" s="80" t="str">
        <f>IFERROR(VLOOKUP(D5219,Sheet2!A:B,2,0),"")</f>
        <v/>
      </c>
      <c r="J5219" s="64" t="str">
        <f>IFERROR(IF(I5219&lt;&gt;"",VLOOKUP(I5219,Sheet2!B:C,2,0),""),"")</f>
        <v/>
      </c>
      <c r="K5219" s="64" t="str">
        <f>IFERROR( IF(I5219&lt;&gt;"", HLOOKUP(L$2+$A5219,Sheet2!BX:NK,2,0),""),"")</f>
        <v/>
      </c>
      <c r="L5219" t="str">
        <f>IF(OR(HLOOKUP(L$2+$A5219,Sheet2!BX:NK,$B5219,0),HLOOKUP(L$2+$A5219,Sheet2!BX:NK,$B5219,0)&lt;&gt;""),HLOOKUP(L$2+$A5219,Sheet2!BX:NK,$B5219,0),"")</f>
        <v/>
      </c>
      <c r="M5219" t="str">
        <f>IF(OR(HLOOKUP(M$2+$A5219,Sheet2!BY:NL,$B5219,0),HLOOKUP(M$2+$A5219,Sheet2!BY:NL,$B5219,0)&lt;&gt;""),HLOOKUP(M$2+$A5219,Sheet2!BY:NL,$B5219,0),"")</f>
        <v/>
      </c>
      <c r="N5219" t="str">
        <f>IF(OR(HLOOKUP(N$2+$A5219,Sheet2!BZ:NM,$B5219,0),HLOOKUP(N$2+$A5219,Sheet2!BZ:NM,$B5219,0)&lt;&gt;""),HLOOKUP(N$2+$A5219,Sheet2!BZ:NM,$B5219,0),"")</f>
        <v/>
      </c>
      <c r="O5219" t="str">
        <f>IF(OR(HLOOKUP(O$2+$A5219,Sheet2!CA:NN,$B5219,0),HLOOKUP(O$2+$A5219,Sheet2!CA:NN,$B5219,0)&lt;&gt;""),HLOOKUP(O$2+$A5219,Sheet2!CA:NN,$B5219,0),"")</f>
        <v/>
      </c>
      <c r="P5219" t="str">
        <f>IF(OR(HLOOKUP(P$2+$A5219,Sheet2!CB:NO,$B5219,0),HLOOKUP(P$2+$A5219,Sheet2!CB:NO,$B5219,0)&lt;&gt;""),HLOOKUP(P$2+$A5219,Sheet2!CB:NO,$B5219,0),"")</f>
        <v/>
      </c>
      <c r="Q5219" t="str">
        <f>IF(OR(HLOOKUP(Q$2+$A5219,Sheet2!CC:NO,$B5219,0),HLOOKUP(Q$2+$A5219,Sheet2!CC:NO,$B5219,0)&lt;&gt;""),HLOOKUP(Q$2+$A5219,Sheet2!CC:NO,$B5219,0),"")</f>
        <v/>
      </c>
    </row>
    <row r="5220" spans="1:17" x14ac:dyDescent="0.25">
      <c r="A5220" s="64">
        <f t="shared" si="651"/>
        <v>36</v>
      </c>
      <c r="B5220" s="64">
        <f t="shared" si="652"/>
        <v>526</v>
      </c>
      <c r="C5220" s="64">
        <f t="shared" si="653"/>
        <v>7</v>
      </c>
      <c r="D5220" s="64">
        <f t="shared" si="654"/>
        <v>522</v>
      </c>
      <c r="E5220" s="64">
        <f t="shared" si="655"/>
        <v>2606</v>
      </c>
      <c r="F5220" s="64" t="str">
        <f t="shared" si="648"/>
        <v/>
      </c>
      <c r="G5220" s="64" t="str">
        <f t="shared" si="649"/>
        <v/>
      </c>
      <c r="H5220" s="64" t="str">
        <f t="shared" si="650"/>
        <v/>
      </c>
      <c r="I5220" s="80" t="str">
        <f>IFERROR(VLOOKUP(D5220,Sheet2!A:B,2,0),"")</f>
        <v/>
      </c>
      <c r="J5220" s="64" t="str">
        <f>IFERROR(IF(I5220&lt;&gt;"",VLOOKUP(I5220,Sheet2!B:C,2,0),""),"")</f>
        <v/>
      </c>
      <c r="K5220" s="64" t="str">
        <f>IFERROR( IF(I5220&lt;&gt;"", HLOOKUP(L$2+$A5220,Sheet2!BX:NK,2,0),""),"")</f>
        <v/>
      </c>
      <c r="L5220" t="str">
        <f>IF(OR(HLOOKUP(L$2+$A5220,Sheet2!BX:NK,$B5220,0),HLOOKUP(L$2+$A5220,Sheet2!BX:NK,$B5220,0)&lt;&gt;""),HLOOKUP(L$2+$A5220,Sheet2!BX:NK,$B5220,0),"")</f>
        <v/>
      </c>
      <c r="M5220" t="str">
        <f>IF(OR(HLOOKUP(M$2+$A5220,Sheet2!BY:NL,$B5220,0),HLOOKUP(M$2+$A5220,Sheet2!BY:NL,$B5220,0)&lt;&gt;""),HLOOKUP(M$2+$A5220,Sheet2!BY:NL,$B5220,0),"")</f>
        <v/>
      </c>
      <c r="N5220" t="str">
        <f>IF(OR(HLOOKUP(N$2+$A5220,Sheet2!BZ:NM,$B5220,0),HLOOKUP(N$2+$A5220,Sheet2!BZ:NM,$B5220,0)&lt;&gt;""),HLOOKUP(N$2+$A5220,Sheet2!BZ:NM,$B5220,0),"")</f>
        <v/>
      </c>
      <c r="O5220" t="str">
        <f>IF(OR(HLOOKUP(O$2+$A5220,Sheet2!CA:NN,$B5220,0),HLOOKUP(O$2+$A5220,Sheet2!CA:NN,$B5220,0)&lt;&gt;""),HLOOKUP(O$2+$A5220,Sheet2!CA:NN,$B5220,0),"")</f>
        <v/>
      </c>
      <c r="P5220" t="str">
        <f>IF(OR(HLOOKUP(P$2+$A5220,Sheet2!CB:NO,$B5220,0),HLOOKUP(P$2+$A5220,Sheet2!CB:NO,$B5220,0)&lt;&gt;""),HLOOKUP(P$2+$A5220,Sheet2!CB:NO,$B5220,0),"")</f>
        <v/>
      </c>
      <c r="Q5220" t="str">
        <f>IF(OR(HLOOKUP(Q$2+$A5220,Sheet2!CC:NO,$B5220,0),HLOOKUP(Q$2+$A5220,Sheet2!CC:NO,$B5220,0)&lt;&gt;""),HLOOKUP(Q$2+$A5220,Sheet2!CC:NO,$B5220,0),"")</f>
        <v/>
      </c>
    </row>
    <row r="5221" spans="1:17" x14ac:dyDescent="0.25">
      <c r="A5221" s="64">
        <f t="shared" si="651"/>
        <v>42</v>
      </c>
      <c r="B5221" s="64">
        <f t="shared" si="652"/>
        <v>526</v>
      </c>
      <c r="C5221" s="64">
        <f t="shared" si="653"/>
        <v>8</v>
      </c>
      <c r="D5221" s="64">
        <f t="shared" si="654"/>
        <v>522</v>
      </c>
      <c r="E5221" s="64">
        <f t="shared" si="655"/>
        <v>2606</v>
      </c>
      <c r="F5221" s="64" t="str">
        <f t="shared" si="648"/>
        <v/>
      </c>
      <c r="G5221" s="64" t="str">
        <f t="shared" si="649"/>
        <v/>
      </c>
      <c r="H5221" s="64" t="str">
        <f t="shared" si="650"/>
        <v/>
      </c>
      <c r="I5221" s="80" t="str">
        <f>IFERROR(VLOOKUP(D5221,Sheet2!A:B,2,0),"")</f>
        <v/>
      </c>
      <c r="J5221" s="64" t="str">
        <f>IFERROR(IF(I5221&lt;&gt;"",VLOOKUP(I5221,Sheet2!B:C,2,0),""),"")</f>
        <v/>
      </c>
      <c r="K5221" s="64" t="str">
        <f>IFERROR( IF(I5221&lt;&gt;"", HLOOKUP(L$2+$A5221,Sheet2!BX:NK,2,0),""),"")</f>
        <v/>
      </c>
      <c r="L5221" t="str">
        <f>IF(OR(HLOOKUP(L$2+$A5221,Sheet2!BX:NK,$B5221,0),HLOOKUP(L$2+$A5221,Sheet2!BX:NK,$B5221,0)&lt;&gt;""),HLOOKUP(L$2+$A5221,Sheet2!BX:NK,$B5221,0),"")</f>
        <v/>
      </c>
      <c r="M5221" t="str">
        <f>IF(OR(HLOOKUP(M$2+$A5221,Sheet2!BY:NL,$B5221,0),HLOOKUP(M$2+$A5221,Sheet2!BY:NL,$B5221,0)&lt;&gt;""),HLOOKUP(M$2+$A5221,Sheet2!BY:NL,$B5221,0),"")</f>
        <v/>
      </c>
      <c r="N5221" t="str">
        <f>IF(OR(HLOOKUP(N$2+$A5221,Sheet2!BZ:NM,$B5221,0),HLOOKUP(N$2+$A5221,Sheet2!BZ:NM,$B5221,0)&lt;&gt;""),HLOOKUP(N$2+$A5221,Sheet2!BZ:NM,$B5221,0),"")</f>
        <v/>
      </c>
      <c r="O5221" t="str">
        <f>IF(OR(HLOOKUP(O$2+$A5221,Sheet2!CA:NN,$B5221,0),HLOOKUP(O$2+$A5221,Sheet2!CA:NN,$B5221,0)&lt;&gt;""),HLOOKUP(O$2+$A5221,Sheet2!CA:NN,$B5221,0),"")</f>
        <v/>
      </c>
      <c r="P5221" t="str">
        <f>IF(OR(HLOOKUP(P$2+$A5221,Sheet2!CB:NO,$B5221,0),HLOOKUP(P$2+$A5221,Sheet2!CB:NO,$B5221,0)&lt;&gt;""),HLOOKUP(P$2+$A5221,Sheet2!CB:NO,$B5221,0),"")</f>
        <v/>
      </c>
      <c r="Q5221" t="str">
        <f>IF(OR(HLOOKUP(Q$2+$A5221,Sheet2!CC:NO,$B5221,0),HLOOKUP(Q$2+$A5221,Sheet2!CC:NO,$B5221,0)&lt;&gt;""),HLOOKUP(Q$2+$A5221,Sheet2!CC:NO,$B5221,0),"")</f>
        <v/>
      </c>
    </row>
    <row r="5222" spans="1:17" x14ac:dyDescent="0.25">
      <c r="A5222" s="64">
        <f t="shared" si="651"/>
        <v>48</v>
      </c>
      <c r="B5222" s="64">
        <f t="shared" si="652"/>
        <v>526</v>
      </c>
      <c r="C5222" s="64">
        <f t="shared" si="653"/>
        <v>9</v>
      </c>
      <c r="D5222" s="64">
        <f t="shared" si="654"/>
        <v>522</v>
      </c>
      <c r="E5222" s="64">
        <f t="shared" si="655"/>
        <v>2606</v>
      </c>
      <c r="F5222" s="64" t="str">
        <f t="shared" si="648"/>
        <v/>
      </c>
      <c r="G5222" s="64" t="str">
        <f t="shared" si="649"/>
        <v/>
      </c>
      <c r="H5222" s="64" t="str">
        <f t="shared" si="650"/>
        <v/>
      </c>
      <c r="I5222" s="80" t="str">
        <f>IFERROR(VLOOKUP(D5222,Sheet2!A:B,2,0),"")</f>
        <v/>
      </c>
      <c r="J5222" s="64" t="str">
        <f>IFERROR(IF(I5222&lt;&gt;"",VLOOKUP(I5222,Sheet2!B:C,2,0),""),"")</f>
        <v/>
      </c>
      <c r="K5222" s="64" t="str">
        <f>IFERROR( IF(I5222&lt;&gt;"", HLOOKUP(L$2+$A5222,Sheet2!BX:NK,2,0),""),"")</f>
        <v/>
      </c>
      <c r="L5222" t="str">
        <f>IF(OR(HLOOKUP(L$2+$A5222,Sheet2!BX:NK,$B5222,0),HLOOKUP(L$2+$A5222,Sheet2!BX:NK,$B5222,0)&lt;&gt;""),HLOOKUP(L$2+$A5222,Sheet2!BX:NK,$B5222,0),"")</f>
        <v/>
      </c>
      <c r="M5222" t="str">
        <f>IF(OR(HLOOKUP(M$2+$A5222,Sheet2!BY:NL,$B5222,0),HLOOKUP(M$2+$A5222,Sheet2!BY:NL,$B5222,0)&lt;&gt;""),HLOOKUP(M$2+$A5222,Sheet2!BY:NL,$B5222,0),"")</f>
        <v/>
      </c>
      <c r="N5222" t="str">
        <f>IF(OR(HLOOKUP(N$2+$A5222,Sheet2!BZ:NM,$B5222,0),HLOOKUP(N$2+$A5222,Sheet2!BZ:NM,$B5222,0)&lt;&gt;""),HLOOKUP(N$2+$A5222,Sheet2!BZ:NM,$B5222,0),"")</f>
        <v/>
      </c>
      <c r="O5222" t="str">
        <f>IF(OR(HLOOKUP(O$2+$A5222,Sheet2!CA:NN,$B5222,0),HLOOKUP(O$2+$A5222,Sheet2!CA:NN,$B5222,0)&lt;&gt;""),HLOOKUP(O$2+$A5222,Sheet2!CA:NN,$B5222,0),"")</f>
        <v/>
      </c>
      <c r="P5222" t="str">
        <f>IF(OR(HLOOKUP(P$2+$A5222,Sheet2!CB:NO,$B5222,0),HLOOKUP(P$2+$A5222,Sheet2!CB:NO,$B5222,0)&lt;&gt;""),HLOOKUP(P$2+$A5222,Sheet2!CB:NO,$B5222,0),"")</f>
        <v/>
      </c>
      <c r="Q5222" t="str">
        <f>IF(OR(HLOOKUP(Q$2+$A5222,Sheet2!CC:NO,$B5222,0),HLOOKUP(Q$2+$A5222,Sheet2!CC:NO,$B5222,0)&lt;&gt;""),HLOOKUP(Q$2+$A5222,Sheet2!CC:NO,$B5222,0),"")</f>
        <v/>
      </c>
    </row>
    <row r="5223" spans="1:17" x14ac:dyDescent="0.25">
      <c r="A5223" s="64">
        <f t="shared" si="651"/>
        <v>54</v>
      </c>
      <c r="B5223" s="64">
        <f t="shared" si="652"/>
        <v>526</v>
      </c>
      <c r="C5223" s="64">
        <f t="shared" si="653"/>
        <v>10</v>
      </c>
      <c r="D5223" s="64">
        <f t="shared" si="654"/>
        <v>522</v>
      </c>
      <c r="E5223" s="64">
        <f t="shared" si="655"/>
        <v>2606</v>
      </c>
      <c r="F5223" s="64" t="str">
        <f t="shared" si="648"/>
        <v/>
      </c>
      <c r="G5223" s="64" t="str">
        <f t="shared" si="649"/>
        <v/>
      </c>
      <c r="H5223" s="64" t="str">
        <f t="shared" si="650"/>
        <v/>
      </c>
      <c r="I5223" s="80" t="str">
        <f>IFERROR(VLOOKUP(D5223,Sheet2!A:B,2,0),"")</f>
        <v/>
      </c>
      <c r="J5223" s="64" t="str">
        <f>IFERROR(IF(I5223&lt;&gt;"",VLOOKUP(I5223,Sheet2!B:C,2,0),""),"")</f>
        <v/>
      </c>
      <c r="K5223" s="64" t="str">
        <f>IFERROR( IF(I5223&lt;&gt;"", HLOOKUP(L$2+$A5223,Sheet2!BX:NK,2,0),""),"")</f>
        <v/>
      </c>
      <c r="L5223" t="str">
        <f>IF(OR(HLOOKUP(L$2+$A5223,Sheet2!BX:NK,$B5223,0),HLOOKUP(L$2+$A5223,Sheet2!BX:NK,$B5223,0)&lt;&gt;""),HLOOKUP(L$2+$A5223,Sheet2!BX:NK,$B5223,0),"")</f>
        <v/>
      </c>
      <c r="M5223" t="str">
        <f>IF(OR(HLOOKUP(M$2+$A5223,Sheet2!BY:NL,$B5223,0),HLOOKUP(M$2+$A5223,Sheet2!BY:NL,$B5223,0)&lt;&gt;""),HLOOKUP(M$2+$A5223,Sheet2!BY:NL,$B5223,0),"")</f>
        <v/>
      </c>
      <c r="N5223" t="str">
        <f>IF(OR(HLOOKUP(N$2+$A5223,Sheet2!BZ:NM,$B5223,0),HLOOKUP(N$2+$A5223,Sheet2!BZ:NM,$B5223,0)&lt;&gt;""),HLOOKUP(N$2+$A5223,Sheet2!BZ:NM,$B5223,0),"")</f>
        <v/>
      </c>
      <c r="O5223" t="str">
        <f>IF(OR(HLOOKUP(O$2+$A5223,Sheet2!CA:NN,$B5223,0),HLOOKUP(O$2+$A5223,Sheet2!CA:NN,$B5223,0)&lt;&gt;""),HLOOKUP(O$2+$A5223,Sheet2!CA:NN,$B5223,0),"")</f>
        <v/>
      </c>
      <c r="P5223" t="str">
        <f>IF(OR(HLOOKUP(P$2+$A5223,Sheet2!CB:NO,$B5223,0),HLOOKUP(P$2+$A5223,Sheet2!CB:NO,$B5223,0)&lt;&gt;""),HLOOKUP(P$2+$A5223,Sheet2!CB:NO,$B5223,0),"")</f>
        <v/>
      </c>
      <c r="Q5223" t="str">
        <f>IF(OR(HLOOKUP(Q$2+$A5223,Sheet2!CC:NO,$B5223,0),HLOOKUP(Q$2+$A5223,Sheet2!CC:NO,$B5223,0)&lt;&gt;""),HLOOKUP(Q$2+$A5223,Sheet2!CC:NO,$B5223,0),"")</f>
        <v/>
      </c>
    </row>
    <row r="5224" spans="1:17" x14ac:dyDescent="0.25">
      <c r="A5224" s="64">
        <f t="shared" si="651"/>
        <v>0</v>
      </c>
      <c r="B5224" s="64">
        <f t="shared" si="652"/>
        <v>527</v>
      </c>
      <c r="C5224" s="64">
        <f t="shared" si="653"/>
        <v>1</v>
      </c>
      <c r="D5224" s="64">
        <f t="shared" si="654"/>
        <v>523</v>
      </c>
      <c r="E5224" s="64">
        <f t="shared" si="655"/>
        <v>2611</v>
      </c>
      <c r="F5224" s="64" t="str">
        <f t="shared" si="648"/>
        <v/>
      </c>
      <c r="G5224" s="64" t="str">
        <f t="shared" si="649"/>
        <v/>
      </c>
      <c r="H5224" s="64" t="str">
        <f t="shared" si="650"/>
        <v/>
      </c>
      <c r="I5224" s="80" t="str">
        <f>IFERROR(VLOOKUP(D5224,Sheet2!A:B,2,0),"")</f>
        <v/>
      </c>
      <c r="J5224" s="64" t="str">
        <f>IFERROR(IF(I5224&lt;&gt;"",VLOOKUP(I5224,Sheet2!B:C,2,0),""),"")</f>
        <v/>
      </c>
      <c r="K5224" s="64" t="str">
        <f>IFERROR( IF(I5224&lt;&gt;"", HLOOKUP(L$2+$A5224,Sheet2!BX:NK,2,0),""),"")</f>
        <v/>
      </c>
      <c r="L5224" t="str">
        <f>IF(OR(HLOOKUP(L$2+$A5224,Sheet2!BX:NK,$B5224,0),HLOOKUP(L$2+$A5224,Sheet2!BX:NK,$B5224,0)&lt;&gt;""),HLOOKUP(L$2+$A5224,Sheet2!BX:NK,$B5224,0),"")</f>
        <v/>
      </c>
      <c r="M5224" t="str">
        <f>IF(OR(HLOOKUP(M$2+$A5224,Sheet2!BY:NL,$B5224,0),HLOOKUP(M$2+$A5224,Sheet2!BY:NL,$B5224,0)&lt;&gt;""),HLOOKUP(M$2+$A5224,Sheet2!BY:NL,$B5224,0),"")</f>
        <v/>
      </c>
      <c r="N5224" t="str">
        <f>IF(OR(HLOOKUP(N$2+$A5224,Sheet2!BZ:NM,$B5224,0),HLOOKUP(N$2+$A5224,Sheet2!BZ:NM,$B5224,0)&lt;&gt;""),HLOOKUP(N$2+$A5224,Sheet2!BZ:NM,$B5224,0),"")</f>
        <v/>
      </c>
      <c r="O5224" t="str">
        <f>IF(OR(HLOOKUP(O$2+$A5224,Sheet2!CA:NN,$B5224,0),HLOOKUP(O$2+$A5224,Sheet2!CA:NN,$B5224,0)&lt;&gt;""),HLOOKUP(O$2+$A5224,Sheet2!CA:NN,$B5224,0),"")</f>
        <v/>
      </c>
      <c r="P5224" t="str">
        <f>IF(OR(HLOOKUP(P$2+$A5224,Sheet2!CB:NO,$B5224,0),HLOOKUP(P$2+$A5224,Sheet2!CB:NO,$B5224,0)&lt;&gt;""),HLOOKUP(P$2+$A5224,Sheet2!CB:NO,$B5224,0),"")</f>
        <v/>
      </c>
      <c r="Q5224" t="str">
        <f>IF(OR(HLOOKUP(Q$2+$A5224,Sheet2!CC:NO,$B5224,0),HLOOKUP(Q$2+$A5224,Sheet2!CC:NO,$B5224,0)&lt;&gt;""),HLOOKUP(Q$2+$A5224,Sheet2!CC:NO,$B5224,0),"")</f>
        <v/>
      </c>
    </row>
    <row r="5225" spans="1:17" x14ac:dyDescent="0.25">
      <c r="A5225" s="64">
        <f t="shared" si="651"/>
        <v>6</v>
      </c>
      <c r="B5225" s="64">
        <f t="shared" si="652"/>
        <v>527</v>
      </c>
      <c r="C5225" s="64">
        <f t="shared" si="653"/>
        <v>2</v>
      </c>
      <c r="D5225" s="64">
        <f t="shared" si="654"/>
        <v>523</v>
      </c>
      <c r="E5225" s="64">
        <f t="shared" si="655"/>
        <v>2611</v>
      </c>
      <c r="F5225" s="64" t="str">
        <f t="shared" si="648"/>
        <v/>
      </c>
      <c r="G5225" s="64" t="str">
        <f t="shared" si="649"/>
        <v/>
      </c>
      <c r="H5225" s="64" t="str">
        <f t="shared" si="650"/>
        <v/>
      </c>
      <c r="I5225" s="80" t="str">
        <f>IFERROR(VLOOKUP(D5225,Sheet2!A:B,2,0),"")</f>
        <v/>
      </c>
      <c r="J5225" s="64" t="str">
        <f>IFERROR(IF(I5225&lt;&gt;"",VLOOKUP(I5225,Sheet2!B:C,2,0),""),"")</f>
        <v/>
      </c>
      <c r="K5225" s="64" t="str">
        <f>IFERROR( IF(I5225&lt;&gt;"", HLOOKUP(L$2+$A5225,Sheet2!BX:NK,2,0),""),"")</f>
        <v/>
      </c>
      <c r="L5225" t="str">
        <f>IF(OR(HLOOKUP(L$2+$A5225,Sheet2!BX:NK,$B5225,0),HLOOKUP(L$2+$A5225,Sheet2!BX:NK,$B5225,0)&lt;&gt;""),HLOOKUP(L$2+$A5225,Sheet2!BX:NK,$B5225,0),"")</f>
        <v/>
      </c>
      <c r="M5225" t="str">
        <f>IF(OR(HLOOKUP(M$2+$A5225,Sheet2!BY:NL,$B5225,0),HLOOKUP(M$2+$A5225,Sheet2!BY:NL,$B5225,0)&lt;&gt;""),HLOOKUP(M$2+$A5225,Sheet2!BY:NL,$B5225,0),"")</f>
        <v/>
      </c>
      <c r="N5225" t="str">
        <f>IF(OR(HLOOKUP(N$2+$A5225,Sheet2!BZ:NM,$B5225,0),HLOOKUP(N$2+$A5225,Sheet2!BZ:NM,$B5225,0)&lt;&gt;""),HLOOKUP(N$2+$A5225,Sheet2!BZ:NM,$B5225,0),"")</f>
        <v/>
      </c>
      <c r="O5225" t="str">
        <f>IF(OR(HLOOKUP(O$2+$A5225,Sheet2!CA:NN,$B5225,0),HLOOKUP(O$2+$A5225,Sheet2!CA:NN,$B5225,0)&lt;&gt;""),HLOOKUP(O$2+$A5225,Sheet2!CA:NN,$B5225,0),"")</f>
        <v/>
      </c>
      <c r="P5225" t="str">
        <f>IF(OR(HLOOKUP(P$2+$A5225,Sheet2!CB:NO,$B5225,0),HLOOKUP(P$2+$A5225,Sheet2!CB:NO,$B5225,0)&lt;&gt;""),HLOOKUP(P$2+$A5225,Sheet2!CB:NO,$B5225,0),"")</f>
        <v/>
      </c>
      <c r="Q5225" t="str">
        <f>IF(OR(HLOOKUP(Q$2+$A5225,Sheet2!CC:NO,$B5225,0),HLOOKUP(Q$2+$A5225,Sheet2!CC:NO,$B5225,0)&lt;&gt;""),HLOOKUP(Q$2+$A5225,Sheet2!CC:NO,$B5225,0),"")</f>
        <v/>
      </c>
    </row>
    <row r="5226" spans="1:17" x14ac:dyDescent="0.25">
      <c r="A5226" s="64">
        <f t="shared" si="651"/>
        <v>12</v>
      </c>
      <c r="B5226" s="64">
        <f t="shared" si="652"/>
        <v>527</v>
      </c>
      <c r="C5226" s="64">
        <f t="shared" si="653"/>
        <v>3</v>
      </c>
      <c r="D5226" s="64">
        <f t="shared" si="654"/>
        <v>523</v>
      </c>
      <c r="E5226" s="64">
        <f t="shared" si="655"/>
        <v>2611</v>
      </c>
      <c r="F5226" s="64" t="str">
        <f t="shared" si="648"/>
        <v/>
      </c>
      <c r="G5226" s="64" t="str">
        <f t="shared" si="649"/>
        <v/>
      </c>
      <c r="H5226" s="64" t="str">
        <f t="shared" si="650"/>
        <v/>
      </c>
      <c r="I5226" s="80" t="str">
        <f>IFERROR(VLOOKUP(D5226,Sheet2!A:B,2,0),"")</f>
        <v/>
      </c>
      <c r="J5226" s="64" t="str">
        <f>IFERROR(IF(I5226&lt;&gt;"",VLOOKUP(I5226,Sheet2!B:C,2,0),""),"")</f>
        <v/>
      </c>
      <c r="K5226" s="64" t="str">
        <f>IFERROR( IF(I5226&lt;&gt;"", HLOOKUP(L$2+$A5226,Sheet2!BX:NK,2,0),""),"")</f>
        <v/>
      </c>
      <c r="L5226" t="str">
        <f>IF(OR(HLOOKUP(L$2+$A5226,Sheet2!BX:NK,$B5226,0),HLOOKUP(L$2+$A5226,Sheet2!BX:NK,$B5226,0)&lt;&gt;""),HLOOKUP(L$2+$A5226,Sheet2!BX:NK,$B5226,0),"")</f>
        <v/>
      </c>
      <c r="M5226" t="str">
        <f>IF(OR(HLOOKUP(M$2+$A5226,Sheet2!BY:NL,$B5226,0),HLOOKUP(M$2+$A5226,Sheet2!BY:NL,$B5226,0)&lt;&gt;""),HLOOKUP(M$2+$A5226,Sheet2!BY:NL,$B5226,0),"")</f>
        <v/>
      </c>
      <c r="N5226" t="str">
        <f>IF(OR(HLOOKUP(N$2+$A5226,Sheet2!BZ:NM,$B5226,0),HLOOKUP(N$2+$A5226,Sheet2!BZ:NM,$B5226,0)&lt;&gt;""),HLOOKUP(N$2+$A5226,Sheet2!BZ:NM,$B5226,0),"")</f>
        <v/>
      </c>
      <c r="O5226" t="str">
        <f>IF(OR(HLOOKUP(O$2+$A5226,Sheet2!CA:NN,$B5226,0),HLOOKUP(O$2+$A5226,Sheet2!CA:NN,$B5226,0)&lt;&gt;""),HLOOKUP(O$2+$A5226,Sheet2!CA:NN,$B5226,0),"")</f>
        <v/>
      </c>
      <c r="P5226" t="str">
        <f>IF(OR(HLOOKUP(P$2+$A5226,Sheet2!CB:NO,$B5226,0),HLOOKUP(P$2+$A5226,Sheet2!CB:NO,$B5226,0)&lt;&gt;""),HLOOKUP(P$2+$A5226,Sheet2!CB:NO,$B5226,0),"")</f>
        <v/>
      </c>
      <c r="Q5226" t="str">
        <f>IF(OR(HLOOKUP(Q$2+$A5226,Sheet2!CC:NO,$B5226,0),HLOOKUP(Q$2+$A5226,Sheet2!CC:NO,$B5226,0)&lt;&gt;""),HLOOKUP(Q$2+$A5226,Sheet2!CC:NO,$B5226,0),"")</f>
        <v/>
      </c>
    </row>
    <row r="5227" spans="1:17" x14ac:dyDescent="0.25">
      <c r="A5227" s="64">
        <f t="shared" si="651"/>
        <v>18</v>
      </c>
      <c r="B5227" s="64">
        <f t="shared" si="652"/>
        <v>527</v>
      </c>
      <c r="C5227" s="64">
        <f t="shared" si="653"/>
        <v>4</v>
      </c>
      <c r="D5227" s="64">
        <f t="shared" si="654"/>
        <v>523</v>
      </c>
      <c r="E5227" s="64">
        <f t="shared" si="655"/>
        <v>2611</v>
      </c>
      <c r="F5227" s="64" t="str">
        <f t="shared" si="648"/>
        <v/>
      </c>
      <c r="G5227" s="64" t="str">
        <f t="shared" si="649"/>
        <v/>
      </c>
      <c r="H5227" s="64" t="str">
        <f t="shared" si="650"/>
        <v/>
      </c>
      <c r="I5227" s="80" t="str">
        <f>IFERROR(VLOOKUP(D5227,Sheet2!A:B,2,0),"")</f>
        <v/>
      </c>
      <c r="J5227" s="64" t="str">
        <f>IFERROR(IF(I5227&lt;&gt;"",VLOOKUP(I5227,Sheet2!B:C,2,0),""),"")</f>
        <v/>
      </c>
      <c r="K5227" s="64" t="str">
        <f>IFERROR( IF(I5227&lt;&gt;"", HLOOKUP(L$2+$A5227,Sheet2!BX:NK,2,0),""),"")</f>
        <v/>
      </c>
      <c r="L5227" t="str">
        <f>IF(OR(HLOOKUP(L$2+$A5227,Sheet2!BX:NK,$B5227,0),HLOOKUP(L$2+$A5227,Sheet2!BX:NK,$B5227,0)&lt;&gt;""),HLOOKUP(L$2+$A5227,Sheet2!BX:NK,$B5227,0),"")</f>
        <v/>
      </c>
      <c r="M5227" t="str">
        <f>IF(OR(HLOOKUP(M$2+$A5227,Sheet2!BY:NL,$B5227,0),HLOOKUP(M$2+$A5227,Sheet2!BY:NL,$B5227,0)&lt;&gt;""),HLOOKUP(M$2+$A5227,Sheet2!BY:NL,$B5227,0),"")</f>
        <v/>
      </c>
      <c r="N5227" t="str">
        <f>IF(OR(HLOOKUP(N$2+$A5227,Sheet2!BZ:NM,$B5227,0),HLOOKUP(N$2+$A5227,Sheet2!BZ:NM,$B5227,0)&lt;&gt;""),HLOOKUP(N$2+$A5227,Sheet2!BZ:NM,$B5227,0),"")</f>
        <v/>
      </c>
      <c r="O5227" t="str">
        <f>IF(OR(HLOOKUP(O$2+$A5227,Sheet2!CA:NN,$B5227,0),HLOOKUP(O$2+$A5227,Sheet2!CA:NN,$B5227,0)&lt;&gt;""),HLOOKUP(O$2+$A5227,Sheet2!CA:NN,$B5227,0),"")</f>
        <v/>
      </c>
      <c r="P5227" t="str">
        <f>IF(OR(HLOOKUP(P$2+$A5227,Sheet2!CB:NO,$B5227,0),HLOOKUP(P$2+$A5227,Sheet2!CB:NO,$B5227,0)&lt;&gt;""),HLOOKUP(P$2+$A5227,Sheet2!CB:NO,$B5227,0),"")</f>
        <v/>
      </c>
      <c r="Q5227" t="str">
        <f>IF(OR(HLOOKUP(Q$2+$A5227,Sheet2!CC:NO,$B5227,0),HLOOKUP(Q$2+$A5227,Sheet2!CC:NO,$B5227,0)&lt;&gt;""),HLOOKUP(Q$2+$A5227,Sheet2!CC:NO,$B5227,0),"")</f>
        <v/>
      </c>
    </row>
    <row r="5228" spans="1:17" x14ac:dyDescent="0.25">
      <c r="A5228" s="64">
        <f t="shared" si="651"/>
        <v>24</v>
      </c>
      <c r="B5228" s="64">
        <f t="shared" si="652"/>
        <v>527</v>
      </c>
      <c r="C5228" s="64">
        <f t="shared" si="653"/>
        <v>5</v>
      </c>
      <c r="D5228" s="64">
        <f t="shared" si="654"/>
        <v>523</v>
      </c>
      <c r="E5228" s="64">
        <f t="shared" si="655"/>
        <v>2611</v>
      </c>
      <c r="F5228" s="64" t="str">
        <f t="shared" si="648"/>
        <v/>
      </c>
      <c r="G5228" s="64" t="str">
        <f t="shared" si="649"/>
        <v/>
      </c>
      <c r="H5228" s="64" t="str">
        <f t="shared" si="650"/>
        <v/>
      </c>
      <c r="I5228" s="80" t="str">
        <f>IFERROR(VLOOKUP(D5228,Sheet2!A:B,2,0),"")</f>
        <v/>
      </c>
      <c r="J5228" s="64" t="str">
        <f>IFERROR(IF(I5228&lt;&gt;"",VLOOKUP(I5228,Sheet2!B:C,2,0),""),"")</f>
        <v/>
      </c>
      <c r="K5228" s="64" t="str">
        <f>IFERROR( IF(I5228&lt;&gt;"", HLOOKUP(L$2+$A5228,Sheet2!BX:NK,2,0),""),"")</f>
        <v/>
      </c>
      <c r="L5228" t="str">
        <f>IF(OR(HLOOKUP(L$2+$A5228,Sheet2!BX:NK,$B5228,0),HLOOKUP(L$2+$A5228,Sheet2!BX:NK,$B5228,0)&lt;&gt;""),HLOOKUP(L$2+$A5228,Sheet2!BX:NK,$B5228,0),"")</f>
        <v/>
      </c>
      <c r="M5228" t="str">
        <f>IF(OR(HLOOKUP(M$2+$A5228,Sheet2!BY:NL,$B5228,0),HLOOKUP(M$2+$A5228,Sheet2!BY:NL,$B5228,0)&lt;&gt;""),HLOOKUP(M$2+$A5228,Sheet2!BY:NL,$B5228,0),"")</f>
        <v/>
      </c>
      <c r="N5228" t="str">
        <f>IF(OR(HLOOKUP(N$2+$A5228,Sheet2!BZ:NM,$B5228,0),HLOOKUP(N$2+$A5228,Sheet2!BZ:NM,$B5228,0)&lt;&gt;""),HLOOKUP(N$2+$A5228,Sheet2!BZ:NM,$B5228,0),"")</f>
        <v/>
      </c>
      <c r="O5228" t="str">
        <f>IF(OR(HLOOKUP(O$2+$A5228,Sheet2!CA:NN,$B5228,0),HLOOKUP(O$2+$A5228,Sheet2!CA:NN,$B5228,0)&lt;&gt;""),HLOOKUP(O$2+$A5228,Sheet2!CA:NN,$B5228,0),"")</f>
        <v/>
      </c>
      <c r="P5228" t="str">
        <f>IF(OR(HLOOKUP(P$2+$A5228,Sheet2!CB:NO,$B5228,0),HLOOKUP(P$2+$A5228,Sheet2!CB:NO,$B5228,0)&lt;&gt;""),HLOOKUP(P$2+$A5228,Sheet2!CB:NO,$B5228,0),"")</f>
        <v/>
      </c>
      <c r="Q5228" t="str">
        <f>IF(OR(HLOOKUP(Q$2+$A5228,Sheet2!CC:NO,$B5228,0),HLOOKUP(Q$2+$A5228,Sheet2!CC:NO,$B5228,0)&lt;&gt;""),HLOOKUP(Q$2+$A5228,Sheet2!CC:NO,$B5228,0),"")</f>
        <v/>
      </c>
    </row>
    <row r="5229" spans="1:17" x14ac:dyDescent="0.25">
      <c r="A5229" s="64">
        <f t="shared" si="651"/>
        <v>30</v>
      </c>
      <c r="B5229" s="64">
        <f t="shared" si="652"/>
        <v>527</v>
      </c>
      <c r="C5229" s="64">
        <f t="shared" si="653"/>
        <v>6</v>
      </c>
      <c r="D5229" s="64">
        <f t="shared" si="654"/>
        <v>523</v>
      </c>
      <c r="E5229" s="64">
        <f t="shared" si="655"/>
        <v>2611</v>
      </c>
      <c r="F5229" s="64" t="str">
        <f t="shared" si="648"/>
        <v/>
      </c>
      <c r="G5229" s="64" t="str">
        <f t="shared" si="649"/>
        <v/>
      </c>
      <c r="H5229" s="64" t="str">
        <f t="shared" si="650"/>
        <v/>
      </c>
      <c r="I5229" s="80" t="str">
        <f>IFERROR(VLOOKUP(D5229,Sheet2!A:B,2,0),"")</f>
        <v/>
      </c>
      <c r="J5229" s="64" t="str">
        <f>IFERROR(IF(I5229&lt;&gt;"",VLOOKUP(I5229,Sheet2!B:C,2,0),""),"")</f>
        <v/>
      </c>
      <c r="K5229" s="64" t="str">
        <f>IFERROR( IF(I5229&lt;&gt;"", HLOOKUP(L$2+$A5229,Sheet2!BX:NK,2,0),""),"")</f>
        <v/>
      </c>
      <c r="L5229" t="str">
        <f>IF(OR(HLOOKUP(L$2+$A5229,Sheet2!BX:NK,$B5229,0),HLOOKUP(L$2+$A5229,Sheet2!BX:NK,$B5229,0)&lt;&gt;""),HLOOKUP(L$2+$A5229,Sheet2!BX:NK,$B5229,0),"")</f>
        <v/>
      </c>
      <c r="M5229" t="str">
        <f>IF(OR(HLOOKUP(M$2+$A5229,Sheet2!BY:NL,$B5229,0),HLOOKUP(M$2+$A5229,Sheet2!BY:NL,$B5229,0)&lt;&gt;""),HLOOKUP(M$2+$A5229,Sheet2!BY:NL,$B5229,0),"")</f>
        <v/>
      </c>
      <c r="N5229" t="str">
        <f>IF(OR(HLOOKUP(N$2+$A5229,Sheet2!BZ:NM,$B5229,0),HLOOKUP(N$2+$A5229,Sheet2!BZ:NM,$B5229,0)&lt;&gt;""),HLOOKUP(N$2+$A5229,Sheet2!BZ:NM,$B5229,0),"")</f>
        <v/>
      </c>
      <c r="O5229" t="str">
        <f>IF(OR(HLOOKUP(O$2+$A5229,Sheet2!CA:NN,$B5229,0),HLOOKUP(O$2+$A5229,Sheet2!CA:NN,$B5229,0)&lt;&gt;""),HLOOKUP(O$2+$A5229,Sheet2!CA:NN,$B5229,0),"")</f>
        <v/>
      </c>
      <c r="P5229" t="str">
        <f>IF(OR(HLOOKUP(P$2+$A5229,Sheet2!CB:NO,$B5229,0),HLOOKUP(P$2+$A5229,Sheet2!CB:NO,$B5229,0)&lt;&gt;""),HLOOKUP(P$2+$A5229,Sheet2!CB:NO,$B5229,0),"")</f>
        <v/>
      </c>
      <c r="Q5229" t="str">
        <f>IF(OR(HLOOKUP(Q$2+$A5229,Sheet2!CC:NO,$B5229,0),HLOOKUP(Q$2+$A5229,Sheet2!CC:NO,$B5229,0)&lt;&gt;""),HLOOKUP(Q$2+$A5229,Sheet2!CC:NO,$B5229,0),"")</f>
        <v/>
      </c>
    </row>
    <row r="5230" spans="1:17" x14ac:dyDescent="0.25">
      <c r="A5230" s="64">
        <f t="shared" si="651"/>
        <v>36</v>
      </c>
      <c r="B5230" s="64">
        <f t="shared" si="652"/>
        <v>527</v>
      </c>
      <c r="C5230" s="64">
        <f t="shared" si="653"/>
        <v>7</v>
      </c>
      <c r="D5230" s="64">
        <f t="shared" si="654"/>
        <v>523</v>
      </c>
      <c r="E5230" s="64">
        <f t="shared" si="655"/>
        <v>2611</v>
      </c>
      <c r="F5230" s="64" t="str">
        <f t="shared" si="648"/>
        <v/>
      </c>
      <c r="G5230" s="64" t="str">
        <f t="shared" si="649"/>
        <v/>
      </c>
      <c r="H5230" s="64" t="str">
        <f t="shared" si="650"/>
        <v/>
      </c>
      <c r="I5230" s="80" t="str">
        <f>IFERROR(VLOOKUP(D5230,Sheet2!A:B,2,0),"")</f>
        <v/>
      </c>
      <c r="J5230" s="64" t="str">
        <f>IFERROR(IF(I5230&lt;&gt;"",VLOOKUP(I5230,Sheet2!B:C,2,0),""),"")</f>
        <v/>
      </c>
      <c r="K5230" s="64" t="str">
        <f>IFERROR( IF(I5230&lt;&gt;"", HLOOKUP(L$2+$A5230,Sheet2!BX:NK,2,0),""),"")</f>
        <v/>
      </c>
      <c r="L5230" t="str">
        <f>IF(OR(HLOOKUP(L$2+$A5230,Sheet2!BX:NK,$B5230,0),HLOOKUP(L$2+$A5230,Sheet2!BX:NK,$B5230,0)&lt;&gt;""),HLOOKUP(L$2+$A5230,Sheet2!BX:NK,$B5230,0),"")</f>
        <v/>
      </c>
      <c r="M5230" t="str">
        <f>IF(OR(HLOOKUP(M$2+$A5230,Sheet2!BY:NL,$B5230,0),HLOOKUP(M$2+$A5230,Sheet2!BY:NL,$B5230,0)&lt;&gt;""),HLOOKUP(M$2+$A5230,Sheet2!BY:NL,$B5230,0),"")</f>
        <v/>
      </c>
      <c r="N5230" t="str">
        <f>IF(OR(HLOOKUP(N$2+$A5230,Sheet2!BZ:NM,$B5230,0),HLOOKUP(N$2+$A5230,Sheet2!BZ:NM,$B5230,0)&lt;&gt;""),HLOOKUP(N$2+$A5230,Sheet2!BZ:NM,$B5230,0),"")</f>
        <v/>
      </c>
      <c r="O5230" t="str">
        <f>IF(OR(HLOOKUP(O$2+$A5230,Sheet2!CA:NN,$B5230,0),HLOOKUP(O$2+$A5230,Sheet2!CA:NN,$B5230,0)&lt;&gt;""),HLOOKUP(O$2+$A5230,Sheet2!CA:NN,$B5230,0),"")</f>
        <v/>
      </c>
      <c r="P5230" t="str">
        <f>IF(OR(HLOOKUP(P$2+$A5230,Sheet2!CB:NO,$B5230,0),HLOOKUP(P$2+$A5230,Sheet2!CB:NO,$B5230,0)&lt;&gt;""),HLOOKUP(P$2+$A5230,Sheet2!CB:NO,$B5230,0),"")</f>
        <v/>
      </c>
      <c r="Q5230" t="str">
        <f>IF(OR(HLOOKUP(Q$2+$A5230,Sheet2!CC:NO,$B5230,0),HLOOKUP(Q$2+$A5230,Sheet2!CC:NO,$B5230,0)&lt;&gt;""),HLOOKUP(Q$2+$A5230,Sheet2!CC:NO,$B5230,0),"")</f>
        <v/>
      </c>
    </row>
    <row r="5231" spans="1:17" x14ac:dyDescent="0.25">
      <c r="A5231" s="64">
        <f t="shared" si="651"/>
        <v>42</v>
      </c>
      <c r="B5231" s="64">
        <f t="shared" si="652"/>
        <v>527</v>
      </c>
      <c r="C5231" s="64">
        <f t="shared" si="653"/>
        <v>8</v>
      </c>
      <c r="D5231" s="64">
        <f t="shared" si="654"/>
        <v>523</v>
      </c>
      <c r="E5231" s="64">
        <f t="shared" si="655"/>
        <v>2611</v>
      </c>
      <c r="F5231" s="64" t="str">
        <f t="shared" si="648"/>
        <v/>
      </c>
      <c r="G5231" s="64" t="str">
        <f t="shared" si="649"/>
        <v/>
      </c>
      <c r="H5231" s="64" t="str">
        <f t="shared" si="650"/>
        <v/>
      </c>
      <c r="I5231" s="80" t="str">
        <f>IFERROR(VLOOKUP(D5231,Sheet2!A:B,2,0),"")</f>
        <v/>
      </c>
      <c r="J5231" s="64" t="str">
        <f>IFERROR(IF(I5231&lt;&gt;"",VLOOKUP(I5231,Sheet2!B:C,2,0),""),"")</f>
        <v/>
      </c>
      <c r="K5231" s="64" t="str">
        <f>IFERROR( IF(I5231&lt;&gt;"", HLOOKUP(L$2+$A5231,Sheet2!BX:NK,2,0),""),"")</f>
        <v/>
      </c>
      <c r="L5231" t="str">
        <f>IF(OR(HLOOKUP(L$2+$A5231,Sheet2!BX:NK,$B5231,0),HLOOKUP(L$2+$A5231,Sheet2!BX:NK,$B5231,0)&lt;&gt;""),HLOOKUP(L$2+$A5231,Sheet2!BX:NK,$B5231,0),"")</f>
        <v/>
      </c>
      <c r="M5231" t="str">
        <f>IF(OR(HLOOKUP(M$2+$A5231,Sheet2!BY:NL,$B5231,0),HLOOKUP(M$2+$A5231,Sheet2!BY:NL,$B5231,0)&lt;&gt;""),HLOOKUP(M$2+$A5231,Sheet2!BY:NL,$B5231,0),"")</f>
        <v/>
      </c>
      <c r="N5231" t="str">
        <f>IF(OR(HLOOKUP(N$2+$A5231,Sheet2!BZ:NM,$B5231,0),HLOOKUP(N$2+$A5231,Sheet2!BZ:NM,$B5231,0)&lt;&gt;""),HLOOKUP(N$2+$A5231,Sheet2!BZ:NM,$B5231,0),"")</f>
        <v/>
      </c>
      <c r="O5231" t="str">
        <f>IF(OR(HLOOKUP(O$2+$A5231,Sheet2!CA:NN,$B5231,0),HLOOKUP(O$2+$A5231,Sheet2!CA:NN,$B5231,0)&lt;&gt;""),HLOOKUP(O$2+$A5231,Sheet2!CA:NN,$B5231,0),"")</f>
        <v/>
      </c>
      <c r="P5231" t="str">
        <f>IF(OR(HLOOKUP(P$2+$A5231,Sheet2!CB:NO,$B5231,0),HLOOKUP(P$2+$A5231,Sheet2!CB:NO,$B5231,0)&lt;&gt;""),HLOOKUP(P$2+$A5231,Sheet2!CB:NO,$B5231,0),"")</f>
        <v/>
      </c>
      <c r="Q5231" t="str">
        <f>IF(OR(HLOOKUP(Q$2+$A5231,Sheet2!CC:NO,$B5231,0),HLOOKUP(Q$2+$A5231,Sheet2!CC:NO,$B5231,0)&lt;&gt;""),HLOOKUP(Q$2+$A5231,Sheet2!CC:NO,$B5231,0),"")</f>
        <v/>
      </c>
    </row>
    <row r="5232" spans="1:17" x14ac:dyDescent="0.25">
      <c r="A5232" s="64">
        <f t="shared" si="651"/>
        <v>48</v>
      </c>
      <c r="B5232" s="64">
        <f t="shared" si="652"/>
        <v>527</v>
      </c>
      <c r="C5232" s="64">
        <f t="shared" si="653"/>
        <v>9</v>
      </c>
      <c r="D5232" s="64">
        <f t="shared" si="654"/>
        <v>523</v>
      </c>
      <c r="E5232" s="64">
        <f t="shared" si="655"/>
        <v>2611</v>
      </c>
      <c r="F5232" s="64" t="str">
        <f t="shared" si="648"/>
        <v/>
      </c>
      <c r="G5232" s="64" t="str">
        <f t="shared" si="649"/>
        <v/>
      </c>
      <c r="H5232" s="64" t="str">
        <f t="shared" si="650"/>
        <v/>
      </c>
      <c r="I5232" s="80" t="str">
        <f>IFERROR(VLOOKUP(D5232,Sheet2!A:B,2,0),"")</f>
        <v/>
      </c>
      <c r="J5232" s="64" t="str">
        <f>IFERROR(IF(I5232&lt;&gt;"",VLOOKUP(I5232,Sheet2!B:C,2,0),""),"")</f>
        <v/>
      </c>
      <c r="K5232" s="64" t="str">
        <f>IFERROR( IF(I5232&lt;&gt;"", HLOOKUP(L$2+$A5232,Sheet2!BX:NK,2,0),""),"")</f>
        <v/>
      </c>
      <c r="L5232" t="str">
        <f>IF(OR(HLOOKUP(L$2+$A5232,Sheet2!BX:NK,$B5232,0),HLOOKUP(L$2+$A5232,Sheet2!BX:NK,$B5232,0)&lt;&gt;""),HLOOKUP(L$2+$A5232,Sheet2!BX:NK,$B5232,0),"")</f>
        <v/>
      </c>
      <c r="M5232" t="str">
        <f>IF(OR(HLOOKUP(M$2+$A5232,Sheet2!BY:NL,$B5232,0),HLOOKUP(M$2+$A5232,Sheet2!BY:NL,$B5232,0)&lt;&gt;""),HLOOKUP(M$2+$A5232,Sheet2!BY:NL,$B5232,0),"")</f>
        <v/>
      </c>
      <c r="N5232" t="str">
        <f>IF(OR(HLOOKUP(N$2+$A5232,Sheet2!BZ:NM,$B5232,0),HLOOKUP(N$2+$A5232,Sheet2!BZ:NM,$B5232,0)&lt;&gt;""),HLOOKUP(N$2+$A5232,Sheet2!BZ:NM,$B5232,0),"")</f>
        <v/>
      </c>
      <c r="O5232" t="str">
        <f>IF(OR(HLOOKUP(O$2+$A5232,Sheet2!CA:NN,$B5232,0),HLOOKUP(O$2+$A5232,Sheet2!CA:NN,$B5232,0)&lt;&gt;""),HLOOKUP(O$2+$A5232,Sheet2!CA:NN,$B5232,0),"")</f>
        <v/>
      </c>
      <c r="P5232" t="str">
        <f>IF(OR(HLOOKUP(P$2+$A5232,Sheet2!CB:NO,$B5232,0),HLOOKUP(P$2+$A5232,Sheet2!CB:NO,$B5232,0)&lt;&gt;""),HLOOKUP(P$2+$A5232,Sheet2!CB:NO,$B5232,0),"")</f>
        <v/>
      </c>
      <c r="Q5232" t="str">
        <f>IF(OR(HLOOKUP(Q$2+$A5232,Sheet2!CC:NO,$B5232,0),HLOOKUP(Q$2+$A5232,Sheet2!CC:NO,$B5232,0)&lt;&gt;""),HLOOKUP(Q$2+$A5232,Sheet2!CC:NO,$B5232,0),"")</f>
        <v/>
      </c>
    </row>
    <row r="5233" spans="1:17" x14ac:dyDescent="0.25">
      <c r="A5233" s="64">
        <f t="shared" si="651"/>
        <v>54</v>
      </c>
      <c r="B5233" s="64">
        <f t="shared" si="652"/>
        <v>527</v>
      </c>
      <c r="C5233" s="64">
        <f t="shared" si="653"/>
        <v>10</v>
      </c>
      <c r="D5233" s="64">
        <f t="shared" si="654"/>
        <v>523</v>
      </c>
      <c r="E5233" s="64">
        <f t="shared" si="655"/>
        <v>2611</v>
      </c>
      <c r="F5233" s="64" t="str">
        <f t="shared" si="648"/>
        <v/>
      </c>
      <c r="G5233" s="64" t="str">
        <f t="shared" si="649"/>
        <v/>
      </c>
      <c r="H5233" s="64" t="str">
        <f t="shared" si="650"/>
        <v/>
      </c>
      <c r="I5233" s="80" t="str">
        <f>IFERROR(VLOOKUP(D5233,Sheet2!A:B,2,0),"")</f>
        <v/>
      </c>
      <c r="J5233" s="64" t="str">
        <f>IFERROR(IF(I5233&lt;&gt;"",VLOOKUP(I5233,Sheet2!B:C,2,0),""),"")</f>
        <v/>
      </c>
      <c r="K5233" s="64" t="str">
        <f>IFERROR( IF(I5233&lt;&gt;"", HLOOKUP(L$2+$A5233,Sheet2!BX:NK,2,0),""),"")</f>
        <v/>
      </c>
      <c r="L5233" t="str">
        <f>IF(OR(HLOOKUP(L$2+$A5233,Sheet2!BX:NK,$B5233,0),HLOOKUP(L$2+$A5233,Sheet2!BX:NK,$B5233,0)&lt;&gt;""),HLOOKUP(L$2+$A5233,Sheet2!BX:NK,$B5233,0),"")</f>
        <v/>
      </c>
      <c r="M5233" t="str">
        <f>IF(OR(HLOOKUP(M$2+$A5233,Sheet2!BY:NL,$B5233,0),HLOOKUP(M$2+$A5233,Sheet2!BY:NL,$B5233,0)&lt;&gt;""),HLOOKUP(M$2+$A5233,Sheet2!BY:NL,$B5233,0),"")</f>
        <v/>
      </c>
      <c r="N5233" t="str">
        <f>IF(OR(HLOOKUP(N$2+$A5233,Sheet2!BZ:NM,$B5233,0),HLOOKUP(N$2+$A5233,Sheet2!BZ:NM,$B5233,0)&lt;&gt;""),HLOOKUP(N$2+$A5233,Sheet2!BZ:NM,$B5233,0),"")</f>
        <v/>
      </c>
      <c r="O5233" t="str">
        <f>IF(OR(HLOOKUP(O$2+$A5233,Sheet2!CA:NN,$B5233,0),HLOOKUP(O$2+$A5233,Sheet2!CA:NN,$B5233,0)&lt;&gt;""),HLOOKUP(O$2+$A5233,Sheet2!CA:NN,$B5233,0),"")</f>
        <v/>
      </c>
      <c r="P5233" t="str">
        <f>IF(OR(HLOOKUP(P$2+$A5233,Sheet2!CB:NO,$B5233,0),HLOOKUP(P$2+$A5233,Sheet2!CB:NO,$B5233,0)&lt;&gt;""),HLOOKUP(P$2+$A5233,Sheet2!CB:NO,$B5233,0),"")</f>
        <v/>
      </c>
      <c r="Q5233" t="str">
        <f>IF(OR(HLOOKUP(Q$2+$A5233,Sheet2!CC:NO,$B5233,0),HLOOKUP(Q$2+$A5233,Sheet2!CC:NO,$B5233,0)&lt;&gt;""),HLOOKUP(Q$2+$A5233,Sheet2!CC:NO,$B5233,0),"")</f>
        <v/>
      </c>
    </row>
    <row r="5234" spans="1:17" x14ac:dyDescent="0.25">
      <c r="A5234" s="64">
        <f t="shared" si="651"/>
        <v>0</v>
      </c>
      <c r="B5234" s="64">
        <f t="shared" si="652"/>
        <v>528</v>
      </c>
      <c r="C5234" s="64">
        <f t="shared" si="653"/>
        <v>1</v>
      </c>
      <c r="D5234" s="64">
        <f t="shared" si="654"/>
        <v>524</v>
      </c>
      <c r="E5234" s="64">
        <f t="shared" si="655"/>
        <v>2616</v>
      </c>
      <c r="F5234" s="64" t="str">
        <f t="shared" si="648"/>
        <v/>
      </c>
      <c r="G5234" s="64" t="str">
        <f t="shared" si="649"/>
        <v/>
      </c>
      <c r="H5234" s="64" t="str">
        <f t="shared" si="650"/>
        <v/>
      </c>
      <c r="I5234" s="80" t="str">
        <f>IFERROR(VLOOKUP(D5234,Sheet2!A:B,2,0),"")</f>
        <v/>
      </c>
      <c r="J5234" s="64" t="str">
        <f>IFERROR(IF(I5234&lt;&gt;"",VLOOKUP(I5234,Sheet2!B:C,2,0),""),"")</f>
        <v/>
      </c>
      <c r="K5234" s="64" t="str">
        <f>IFERROR( IF(I5234&lt;&gt;"", HLOOKUP(L$2+$A5234,Sheet2!BX:NK,2,0),""),"")</f>
        <v/>
      </c>
      <c r="L5234" t="str">
        <f>IF(OR(HLOOKUP(L$2+$A5234,Sheet2!BX:NK,$B5234,0),HLOOKUP(L$2+$A5234,Sheet2!BX:NK,$B5234,0)&lt;&gt;""),HLOOKUP(L$2+$A5234,Sheet2!BX:NK,$B5234,0),"")</f>
        <v/>
      </c>
      <c r="M5234" t="str">
        <f>IF(OR(HLOOKUP(M$2+$A5234,Sheet2!BY:NL,$B5234,0),HLOOKUP(M$2+$A5234,Sheet2!BY:NL,$B5234,0)&lt;&gt;""),HLOOKUP(M$2+$A5234,Sheet2!BY:NL,$B5234,0),"")</f>
        <v/>
      </c>
      <c r="N5234" t="str">
        <f>IF(OR(HLOOKUP(N$2+$A5234,Sheet2!BZ:NM,$B5234,0),HLOOKUP(N$2+$A5234,Sheet2!BZ:NM,$B5234,0)&lt;&gt;""),HLOOKUP(N$2+$A5234,Sheet2!BZ:NM,$B5234,0),"")</f>
        <v/>
      </c>
      <c r="O5234" t="str">
        <f>IF(OR(HLOOKUP(O$2+$A5234,Sheet2!CA:NN,$B5234,0),HLOOKUP(O$2+$A5234,Sheet2!CA:NN,$B5234,0)&lt;&gt;""),HLOOKUP(O$2+$A5234,Sheet2!CA:NN,$B5234,0),"")</f>
        <v/>
      </c>
      <c r="P5234" t="str">
        <f>IF(OR(HLOOKUP(P$2+$A5234,Sheet2!CB:NO,$B5234,0),HLOOKUP(P$2+$A5234,Sheet2!CB:NO,$B5234,0)&lt;&gt;""),HLOOKUP(P$2+$A5234,Sheet2!CB:NO,$B5234,0),"")</f>
        <v/>
      </c>
      <c r="Q5234" t="str">
        <f>IF(OR(HLOOKUP(Q$2+$A5234,Sheet2!CC:NO,$B5234,0),HLOOKUP(Q$2+$A5234,Sheet2!CC:NO,$B5234,0)&lt;&gt;""),HLOOKUP(Q$2+$A5234,Sheet2!CC:NO,$B5234,0),"")</f>
        <v/>
      </c>
    </row>
    <row r="5235" spans="1:17" x14ac:dyDescent="0.25">
      <c r="A5235" s="64">
        <f t="shared" si="651"/>
        <v>6</v>
      </c>
      <c r="B5235" s="64">
        <f t="shared" si="652"/>
        <v>528</v>
      </c>
      <c r="C5235" s="64">
        <f t="shared" si="653"/>
        <v>2</v>
      </c>
      <c r="D5235" s="64">
        <f t="shared" si="654"/>
        <v>524</v>
      </c>
      <c r="E5235" s="64">
        <f t="shared" si="655"/>
        <v>2616</v>
      </c>
      <c r="F5235" s="64" t="str">
        <f t="shared" si="648"/>
        <v/>
      </c>
      <c r="G5235" s="64" t="str">
        <f t="shared" si="649"/>
        <v/>
      </c>
      <c r="H5235" s="64" t="str">
        <f t="shared" si="650"/>
        <v/>
      </c>
      <c r="I5235" s="80" t="str">
        <f>IFERROR(VLOOKUP(D5235,Sheet2!A:B,2,0),"")</f>
        <v/>
      </c>
      <c r="J5235" s="64" t="str">
        <f>IFERROR(IF(I5235&lt;&gt;"",VLOOKUP(I5235,Sheet2!B:C,2,0),""),"")</f>
        <v/>
      </c>
      <c r="K5235" s="64" t="str">
        <f>IFERROR( IF(I5235&lt;&gt;"", HLOOKUP(L$2+$A5235,Sheet2!BX:NK,2,0),""),"")</f>
        <v/>
      </c>
      <c r="L5235" t="str">
        <f>IF(OR(HLOOKUP(L$2+$A5235,Sheet2!BX:NK,$B5235,0),HLOOKUP(L$2+$A5235,Sheet2!BX:NK,$B5235,0)&lt;&gt;""),HLOOKUP(L$2+$A5235,Sheet2!BX:NK,$B5235,0),"")</f>
        <v/>
      </c>
      <c r="M5235" t="str">
        <f>IF(OR(HLOOKUP(M$2+$A5235,Sheet2!BY:NL,$B5235,0),HLOOKUP(M$2+$A5235,Sheet2!BY:NL,$B5235,0)&lt;&gt;""),HLOOKUP(M$2+$A5235,Sheet2!BY:NL,$B5235,0),"")</f>
        <v/>
      </c>
      <c r="N5235" t="str">
        <f>IF(OR(HLOOKUP(N$2+$A5235,Sheet2!BZ:NM,$B5235,0),HLOOKUP(N$2+$A5235,Sheet2!BZ:NM,$B5235,0)&lt;&gt;""),HLOOKUP(N$2+$A5235,Sheet2!BZ:NM,$B5235,0),"")</f>
        <v/>
      </c>
      <c r="O5235" t="str">
        <f>IF(OR(HLOOKUP(O$2+$A5235,Sheet2!CA:NN,$B5235,0),HLOOKUP(O$2+$A5235,Sheet2!CA:NN,$B5235,0)&lt;&gt;""),HLOOKUP(O$2+$A5235,Sheet2!CA:NN,$B5235,0),"")</f>
        <v/>
      </c>
      <c r="P5235" t="str">
        <f>IF(OR(HLOOKUP(P$2+$A5235,Sheet2!CB:NO,$B5235,0),HLOOKUP(P$2+$A5235,Sheet2!CB:NO,$B5235,0)&lt;&gt;""),HLOOKUP(P$2+$A5235,Sheet2!CB:NO,$B5235,0),"")</f>
        <v/>
      </c>
      <c r="Q5235" t="str">
        <f>IF(OR(HLOOKUP(Q$2+$A5235,Sheet2!CC:NO,$B5235,0),HLOOKUP(Q$2+$A5235,Sheet2!CC:NO,$B5235,0)&lt;&gt;""),HLOOKUP(Q$2+$A5235,Sheet2!CC:NO,$B5235,0),"")</f>
        <v/>
      </c>
    </row>
    <row r="5236" spans="1:17" x14ac:dyDescent="0.25">
      <c r="A5236" s="64">
        <f t="shared" si="651"/>
        <v>12</v>
      </c>
      <c r="B5236" s="64">
        <f t="shared" si="652"/>
        <v>528</v>
      </c>
      <c r="C5236" s="64">
        <f t="shared" si="653"/>
        <v>3</v>
      </c>
      <c r="D5236" s="64">
        <f t="shared" si="654"/>
        <v>524</v>
      </c>
      <c r="E5236" s="64">
        <f t="shared" si="655"/>
        <v>2616</v>
      </c>
      <c r="F5236" s="64" t="str">
        <f t="shared" si="648"/>
        <v/>
      </c>
      <c r="G5236" s="64" t="str">
        <f t="shared" si="649"/>
        <v/>
      </c>
      <c r="H5236" s="64" t="str">
        <f t="shared" si="650"/>
        <v/>
      </c>
      <c r="I5236" s="80" t="str">
        <f>IFERROR(VLOOKUP(D5236,Sheet2!A:B,2,0),"")</f>
        <v/>
      </c>
      <c r="J5236" s="64" t="str">
        <f>IFERROR(IF(I5236&lt;&gt;"",VLOOKUP(I5236,Sheet2!B:C,2,0),""),"")</f>
        <v/>
      </c>
      <c r="K5236" s="64" t="str">
        <f>IFERROR( IF(I5236&lt;&gt;"", HLOOKUP(L$2+$A5236,Sheet2!BX:NK,2,0),""),"")</f>
        <v/>
      </c>
      <c r="L5236" t="str">
        <f>IF(OR(HLOOKUP(L$2+$A5236,Sheet2!BX:NK,$B5236,0),HLOOKUP(L$2+$A5236,Sheet2!BX:NK,$B5236,0)&lt;&gt;""),HLOOKUP(L$2+$A5236,Sheet2!BX:NK,$B5236,0),"")</f>
        <v/>
      </c>
      <c r="M5236" t="str">
        <f>IF(OR(HLOOKUP(M$2+$A5236,Sheet2!BY:NL,$B5236,0),HLOOKUP(M$2+$A5236,Sheet2!BY:NL,$B5236,0)&lt;&gt;""),HLOOKUP(M$2+$A5236,Sheet2!BY:NL,$B5236,0),"")</f>
        <v/>
      </c>
      <c r="N5236" t="str">
        <f>IF(OR(HLOOKUP(N$2+$A5236,Sheet2!BZ:NM,$B5236,0),HLOOKUP(N$2+$A5236,Sheet2!BZ:NM,$B5236,0)&lt;&gt;""),HLOOKUP(N$2+$A5236,Sheet2!BZ:NM,$B5236,0),"")</f>
        <v/>
      </c>
      <c r="O5236" t="str">
        <f>IF(OR(HLOOKUP(O$2+$A5236,Sheet2!CA:NN,$B5236,0),HLOOKUP(O$2+$A5236,Sheet2!CA:NN,$B5236,0)&lt;&gt;""),HLOOKUP(O$2+$A5236,Sheet2!CA:NN,$B5236,0),"")</f>
        <v/>
      </c>
      <c r="P5236" t="str">
        <f>IF(OR(HLOOKUP(P$2+$A5236,Sheet2!CB:NO,$B5236,0),HLOOKUP(P$2+$A5236,Sheet2!CB:NO,$B5236,0)&lt;&gt;""),HLOOKUP(P$2+$A5236,Sheet2!CB:NO,$B5236,0),"")</f>
        <v/>
      </c>
      <c r="Q5236" t="str">
        <f>IF(OR(HLOOKUP(Q$2+$A5236,Sheet2!CC:NO,$B5236,0),HLOOKUP(Q$2+$A5236,Sheet2!CC:NO,$B5236,0)&lt;&gt;""),HLOOKUP(Q$2+$A5236,Sheet2!CC:NO,$B5236,0),"")</f>
        <v/>
      </c>
    </row>
    <row r="5237" spans="1:17" x14ac:dyDescent="0.25">
      <c r="A5237" s="64">
        <f t="shared" si="651"/>
        <v>18</v>
      </c>
      <c r="B5237" s="64">
        <f t="shared" si="652"/>
        <v>528</v>
      </c>
      <c r="C5237" s="64">
        <f t="shared" si="653"/>
        <v>4</v>
      </c>
      <c r="D5237" s="64">
        <f t="shared" si="654"/>
        <v>524</v>
      </c>
      <c r="E5237" s="64">
        <f t="shared" si="655"/>
        <v>2616</v>
      </c>
      <c r="F5237" s="64" t="str">
        <f t="shared" si="648"/>
        <v/>
      </c>
      <c r="G5237" s="64" t="str">
        <f t="shared" si="649"/>
        <v/>
      </c>
      <c r="H5237" s="64" t="str">
        <f t="shared" si="650"/>
        <v/>
      </c>
      <c r="I5237" s="80" t="str">
        <f>IFERROR(VLOOKUP(D5237,Sheet2!A:B,2,0),"")</f>
        <v/>
      </c>
      <c r="J5237" s="64" t="str">
        <f>IFERROR(IF(I5237&lt;&gt;"",VLOOKUP(I5237,Sheet2!B:C,2,0),""),"")</f>
        <v/>
      </c>
      <c r="K5237" s="64" t="str">
        <f>IFERROR( IF(I5237&lt;&gt;"", HLOOKUP(L$2+$A5237,Sheet2!BX:NK,2,0),""),"")</f>
        <v/>
      </c>
      <c r="L5237" t="str">
        <f>IF(OR(HLOOKUP(L$2+$A5237,Sheet2!BX:NK,$B5237,0),HLOOKUP(L$2+$A5237,Sheet2!BX:NK,$B5237,0)&lt;&gt;""),HLOOKUP(L$2+$A5237,Sheet2!BX:NK,$B5237,0),"")</f>
        <v/>
      </c>
      <c r="M5237" t="str">
        <f>IF(OR(HLOOKUP(M$2+$A5237,Sheet2!BY:NL,$B5237,0),HLOOKUP(M$2+$A5237,Sheet2!BY:NL,$B5237,0)&lt;&gt;""),HLOOKUP(M$2+$A5237,Sheet2!BY:NL,$B5237,0),"")</f>
        <v/>
      </c>
      <c r="N5237" t="str">
        <f>IF(OR(HLOOKUP(N$2+$A5237,Sheet2!BZ:NM,$B5237,0),HLOOKUP(N$2+$A5237,Sheet2!BZ:NM,$B5237,0)&lt;&gt;""),HLOOKUP(N$2+$A5237,Sheet2!BZ:NM,$B5237,0),"")</f>
        <v/>
      </c>
      <c r="O5237" t="str">
        <f>IF(OR(HLOOKUP(O$2+$A5237,Sheet2!CA:NN,$B5237,0),HLOOKUP(O$2+$A5237,Sheet2!CA:NN,$B5237,0)&lt;&gt;""),HLOOKUP(O$2+$A5237,Sheet2!CA:NN,$B5237,0),"")</f>
        <v/>
      </c>
      <c r="P5237" t="str">
        <f>IF(OR(HLOOKUP(P$2+$A5237,Sheet2!CB:NO,$B5237,0),HLOOKUP(P$2+$A5237,Sheet2!CB:NO,$B5237,0)&lt;&gt;""),HLOOKUP(P$2+$A5237,Sheet2!CB:NO,$B5237,0),"")</f>
        <v/>
      </c>
      <c r="Q5237" t="str">
        <f>IF(OR(HLOOKUP(Q$2+$A5237,Sheet2!CC:NO,$B5237,0),HLOOKUP(Q$2+$A5237,Sheet2!CC:NO,$B5237,0)&lt;&gt;""),HLOOKUP(Q$2+$A5237,Sheet2!CC:NO,$B5237,0),"")</f>
        <v/>
      </c>
    </row>
    <row r="5238" spans="1:17" x14ac:dyDescent="0.25">
      <c r="A5238" s="64">
        <f t="shared" si="651"/>
        <v>24</v>
      </c>
      <c r="B5238" s="64">
        <f t="shared" si="652"/>
        <v>528</v>
      </c>
      <c r="C5238" s="64">
        <f t="shared" si="653"/>
        <v>5</v>
      </c>
      <c r="D5238" s="64">
        <f t="shared" si="654"/>
        <v>524</v>
      </c>
      <c r="E5238" s="64">
        <f t="shared" si="655"/>
        <v>2616</v>
      </c>
      <c r="F5238" s="64" t="str">
        <f t="shared" si="648"/>
        <v/>
      </c>
      <c r="G5238" s="64" t="str">
        <f t="shared" si="649"/>
        <v/>
      </c>
      <c r="H5238" s="64" t="str">
        <f t="shared" si="650"/>
        <v/>
      </c>
      <c r="I5238" s="80" t="str">
        <f>IFERROR(VLOOKUP(D5238,Sheet2!A:B,2,0),"")</f>
        <v/>
      </c>
      <c r="J5238" s="64" t="str">
        <f>IFERROR(IF(I5238&lt;&gt;"",VLOOKUP(I5238,Sheet2!B:C,2,0),""),"")</f>
        <v/>
      </c>
      <c r="K5238" s="64" t="str">
        <f>IFERROR( IF(I5238&lt;&gt;"", HLOOKUP(L$2+$A5238,Sheet2!BX:NK,2,0),""),"")</f>
        <v/>
      </c>
      <c r="L5238" t="str">
        <f>IF(OR(HLOOKUP(L$2+$A5238,Sheet2!BX:NK,$B5238,0),HLOOKUP(L$2+$A5238,Sheet2!BX:NK,$B5238,0)&lt;&gt;""),HLOOKUP(L$2+$A5238,Sheet2!BX:NK,$B5238,0),"")</f>
        <v/>
      </c>
      <c r="M5238" t="str">
        <f>IF(OR(HLOOKUP(M$2+$A5238,Sheet2!BY:NL,$B5238,0),HLOOKUP(M$2+$A5238,Sheet2!BY:NL,$B5238,0)&lt;&gt;""),HLOOKUP(M$2+$A5238,Sheet2!BY:NL,$B5238,0),"")</f>
        <v/>
      </c>
      <c r="N5238" t="str">
        <f>IF(OR(HLOOKUP(N$2+$A5238,Sheet2!BZ:NM,$B5238,0),HLOOKUP(N$2+$A5238,Sheet2!BZ:NM,$B5238,0)&lt;&gt;""),HLOOKUP(N$2+$A5238,Sheet2!BZ:NM,$B5238,0),"")</f>
        <v/>
      </c>
      <c r="O5238" t="str">
        <f>IF(OR(HLOOKUP(O$2+$A5238,Sheet2!CA:NN,$B5238,0),HLOOKUP(O$2+$A5238,Sheet2!CA:NN,$B5238,0)&lt;&gt;""),HLOOKUP(O$2+$A5238,Sheet2!CA:NN,$B5238,0),"")</f>
        <v/>
      </c>
      <c r="P5238" t="str">
        <f>IF(OR(HLOOKUP(P$2+$A5238,Sheet2!CB:NO,$B5238,0),HLOOKUP(P$2+$A5238,Sheet2!CB:NO,$B5238,0)&lt;&gt;""),HLOOKUP(P$2+$A5238,Sheet2!CB:NO,$B5238,0),"")</f>
        <v/>
      </c>
      <c r="Q5238" t="str">
        <f>IF(OR(HLOOKUP(Q$2+$A5238,Sheet2!CC:NO,$B5238,0),HLOOKUP(Q$2+$A5238,Sheet2!CC:NO,$B5238,0)&lt;&gt;""),HLOOKUP(Q$2+$A5238,Sheet2!CC:NO,$B5238,0),"")</f>
        <v/>
      </c>
    </row>
    <row r="5239" spans="1:17" x14ac:dyDescent="0.25">
      <c r="A5239" s="64">
        <f t="shared" si="651"/>
        <v>30</v>
      </c>
      <c r="B5239" s="64">
        <f t="shared" si="652"/>
        <v>528</v>
      </c>
      <c r="C5239" s="64">
        <f t="shared" si="653"/>
        <v>6</v>
      </c>
      <c r="D5239" s="64">
        <f t="shared" si="654"/>
        <v>524</v>
      </c>
      <c r="E5239" s="64">
        <f t="shared" si="655"/>
        <v>2616</v>
      </c>
      <c r="F5239" s="64" t="str">
        <f t="shared" si="648"/>
        <v/>
      </c>
      <c r="G5239" s="64" t="str">
        <f t="shared" si="649"/>
        <v/>
      </c>
      <c r="H5239" s="64" t="str">
        <f t="shared" si="650"/>
        <v/>
      </c>
      <c r="I5239" s="80" t="str">
        <f>IFERROR(VLOOKUP(D5239,Sheet2!A:B,2,0),"")</f>
        <v/>
      </c>
      <c r="J5239" s="64" t="str">
        <f>IFERROR(IF(I5239&lt;&gt;"",VLOOKUP(I5239,Sheet2!B:C,2,0),""),"")</f>
        <v/>
      </c>
      <c r="K5239" s="64" t="str">
        <f>IFERROR( IF(I5239&lt;&gt;"", HLOOKUP(L$2+$A5239,Sheet2!BX:NK,2,0),""),"")</f>
        <v/>
      </c>
      <c r="L5239" t="str">
        <f>IF(OR(HLOOKUP(L$2+$A5239,Sheet2!BX:NK,$B5239,0),HLOOKUP(L$2+$A5239,Sheet2!BX:NK,$B5239,0)&lt;&gt;""),HLOOKUP(L$2+$A5239,Sheet2!BX:NK,$B5239,0),"")</f>
        <v/>
      </c>
      <c r="M5239" t="str">
        <f>IF(OR(HLOOKUP(M$2+$A5239,Sheet2!BY:NL,$B5239,0),HLOOKUP(M$2+$A5239,Sheet2!BY:NL,$B5239,0)&lt;&gt;""),HLOOKUP(M$2+$A5239,Sheet2!BY:NL,$B5239,0),"")</f>
        <v/>
      </c>
      <c r="N5239" t="str">
        <f>IF(OR(HLOOKUP(N$2+$A5239,Sheet2!BZ:NM,$B5239,0),HLOOKUP(N$2+$A5239,Sheet2!BZ:NM,$B5239,0)&lt;&gt;""),HLOOKUP(N$2+$A5239,Sheet2!BZ:NM,$B5239,0),"")</f>
        <v/>
      </c>
      <c r="O5239" t="str">
        <f>IF(OR(HLOOKUP(O$2+$A5239,Sheet2!CA:NN,$B5239,0),HLOOKUP(O$2+$A5239,Sheet2!CA:NN,$B5239,0)&lt;&gt;""),HLOOKUP(O$2+$A5239,Sheet2!CA:NN,$B5239,0),"")</f>
        <v/>
      </c>
      <c r="P5239" t="str">
        <f>IF(OR(HLOOKUP(P$2+$A5239,Sheet2!CB:NO,$B5239,0),HLOOKUP(P$2+$A5239,Sheet2!CB:NO,$B5239,0)&lt;&gt;""),HLOOKUP(P$2+$A5239,Sheet2!CB:NO,$B5239,0),"")</f>
        <v/>
      </c>
      <c r="Q5239" t="str">
        <f>IF(OR(HLOOKUP(Q$2+$A5239,Sheet2!CC:NO,$B5239,0),HLOOKUP(Q$2+$A5239,Sheet2!CC:NO,$B5239,0)&lt;&gt;""),HLOOKUP(Q$2+$A5239,Sheet2!CC:NO,$B5239,0),"")</f>
        <v/>
      </c>
    </row>
    <row r="5240" spans="1:17" x14ac:dyDescent="0.25">
      <c r="A5240" s="64">
        <f t="shared" si="651"/>
        <v>36</v>
      </c>
      <c r="B5240" s="64">
        <f t="shared" si="652"/>
        <v>528</v>
      </c>
      <c r="C5240" s="64">
        <f t="shared" si="653"/>
        <v>7</v>
      </c>
      <c r="D5240" s="64">
        <f t="shared" si="654"/>
        <v>524</v>
      </c>
      <c r="E5240" s="64">
        <f t="shared" si="655"/>
        <v>2616</v>
      </c>
      <c r="F5240" s="64" t="str">
        <f t="shared" si="648"/>
        <v/>
      </c>
      <c r="G5240" s="64" t="str">
        <f t="shared" si="649"/>
        <v/>
      </c>
      <c r="H5240" s="64" t="str">
        <f t="shared" si="650"/>
        <v/>
      </c>
      <c r="I5240" s="80" t="str">
        <f>IFERROR(VLOOKUP(D5240,Sheet2!A:B,2,0),"")</f>
        <v/>
      </c>
      <c r="J5240" s="64" t="str">
        <f>IFERROR(IF(I5240&lt;&gt;"",VLOOKUP(I5240,Sheet2!B:C,2,0),""),"")</f>
        <v/>
      </c>
      <c r="K5240" s="64" t="str">
        <f>IFERROR( IF(I5240&lt;&gt;"", HLOOKUP(L$2+$A5240,Sheet2!BX:NK,2,0),""),"")</f>
        <v/>
      </c>
      <c r="L5240" t="str">
        <f>IF(OR(HLOOKUP(L$2+$A5240,Sheet2!BX:NK,$B5240,0),HLOOKUP(L$2+$A5240,Sheet2!BX:NK,$B5240,0)&lt;&gt;""),HLOOKUP(L$2+$A5240,Sheet2!BX:NK,$B5240,0),"")</f>
        <v/>
      </c>
      <c r="M5240" t="str">
        <f>IF(OR(HLOOKUP(M$2+$A5240,Sheet2!BY:NL,$B5240,0),HLOOKUP(M$2+$A5240,Sheet2!BY:NL,$B5240,0)&lt;&gt;""),HLOOKUP(M$2+$A5240,Sheet2!BY:NL,$B5240,0),"")</f>
        <v/>
      </c>
      <c r="N5240" t="str">
        <f>IF(OR(HLOOKUP(N$2+$A5240,Sheet2!BZ:NM,$B5240,0),HLOOKUP(N$2+$A5240,Sheet2!BZ:NM,$B5240,0)&lt;&gt;""),HLOOKUP(N$2+$A5240,Sheet2!BZ:NM,$B5240,0),"")</f>
        <v/>
      </c>
      <c r="O5240" t="str">
        <f>IF(OR(HLOOKUP(O$2+$A5240,Sheet2!CA:NN,$B5240,0),HLOOKUP(O$2+$A5240,Sheet2!CA:NN,$B5240,0)&lt;&gt;""),HLOOKUP(O$2+$A5240,Sheet2!CA:NN,$B5240,0),"")</f>
        <v/>
      </c>
      <c r="P5240" t="str">
        <f>IF(OR(HLOOKUP(P$2+$A5240,Sheet2!CB:NO,$B5240,0),HLOOKUP(P$2+$A5240,Sheet2!CB:NO,$B5240,0)&lt;&gt;""),HLOOKUP(P$2+$A5240,Sheet2!CB:NO,$B5240,0),"")</f>
        <v/>
      </c>
      <c r="Q5240" t="str">
        <f>IF(OR(HLOOKUP(Q$2+$A5240,Sheet2!CC:NO,$B5240,0),HLOOKUP(Q$2+$A5240,Sheet2!CC:NO,$B5240,0)&lt;&gt;""),HLOOKUP(Q$2+$A5240,Sheet2!CC:NO,$B5240,0),"")</f>
        <v/>
      </c>
    </row>
    <row r="5241" spans="1:17" x14ac:dyDescent="0.25">
      <c r="A5241" s="64">
        <f t="shared" si="651"/>
        <v>42</v>
      </c>
      <c r="B5241" s="64">
        <f t="shared" si="652"/>
        <v>528</v>
      </c>
      <c r="C5241" s="64">
        <f t="shared" si="653"/>
        <v>8</v>
      </c>
      <c r="D5241" s="64">
        <f t="shared" si="654"/>
        <v>524</v>
      </c>
      <c r="E5241" s="64">
        <f t="shared" si="655"/>
        <v>2616</v>
      </c>
      <c r="F5241" s="64" t="str">
        <f t="shared" si="648"/>
        <v/>
      </c>
      <c r="G5241" s="64" t="str">
        <f t="shared" si="649"/>
        <v/>
      </c>
      <c r="H5241" s="64" t="str">
        <f t="shared" si="650"/>
        <v/>
      </c>
      <c r="I5241" s="80" t="str">
        <f>IFERROR(VLOOKUP(D5241,Sheet2!A:B,2,0),"")</f>
        <v/>
      </c>
      <c r="J5241" s="64" t="str">
        <f>IFERROR(IF(I5241&lt;&gt;"",VLOOKUP(I5241,Sheet2!B:C,2,0),""),"")</f>
        <v/>
      </c>
      <c r="K5241" s="64" t="str">
        <f>IFERROR( IF(I5241&lt;&gt;"", HLOOKUP(L$2+$A5241,Sheet2!BX:NK,2,0),""),"")</f>
        <v/>
      </c>
      <c r="L5241" t="str">
        <f>IF(OR(HLOOKUP(L$2+$A5241,Sheet2!BX:NK,$B5241,0),HLOOKUP(L$2+$A5241,Sheet2!BX:NK,$B5241,0)&lt;&gt;""),HLOOKUP(L$2+$A5241,Sheet2!BX:NK,$B5241,0),"")</f>
        <v/>
      </c>
      <c r="M5241" t="str">
        <f>IF(OR(HLOOKUP(M$2+$A5241,Sheet2!BY:NL,$B5241,0),HLOOKUP(M$2+$A5241,Sheet2!BY:NL,$B5241,0)&lt;&gt;""),HLOOKUP(M$2+$A5241,Sheet2!BY:NL,$B5241,0),"")</f>
        <v/>
      </c>
      <c r="N5241" t="str">
        <f>IF(OR(HLOOKUP(N$2+$A5241,Sheet2!BZ:NM,$B5241,0),HLOOKUP(N$2+$A5241,Sheet2!BZ:NM,$B5241,0)&lt;&gt;""),HLOOKUP(N$2+$A5241,Sheet2!BZ:NM,$B5241,0),"")</f>
        <v/>
      </c>
      <c r="O5241" t="str">
        <f>IF(OR(HLOOKUP(O$2+$A5241,Sheet2!CA:NN,$B5241,0),HLOOKUP(O$2+$A5241,Sheet2!CA:NN,$B5241,0)&lt;&gt;""),HLOOKUP(O$2+$A5241,Sheet2!CA:NN,$B5241,0),"")</f>
        <v/>
      </c>
      <c r="P5241" t="str">
        <f>IF(OR(HLOOKUP(P$2+$A5241,Sheet2!CB:NO,$B5241,0),HLOOKUP(P$2+$A5241,Sheet2!CB:NO,$B5241,0)&lt;&gt;""),HLOOKUP(P$2+$A5241,Sheet2!CB:NO,$B5241,0),"")</f>
        <v/>
      </c>
      <c r="Q5241" t="str">
        <f>IF(OR(HLOOKUP(Q$2+$A5241,Sheet2!CC:NO,$B5241,0),HLOOKUP(Q$2+$A5241,Sheet2!CC:NO,$B5241,0)&lt;&gt;""),HLOOKUP(Q$2+$A5241,Sheet2!CC:NO,$B5241,0),"")</f>
        <v/>
      </c>
    </row>
    <row r="5242" spans="1:17" x14ac:dyDescent="0.25">
      <c r="A5242" s="64">
        <f t="shared" si="651"/>
        <v>48</v>
      </c>
      <c r="B5242" s="64">
        <f t="shared" si="652"/>
        <v>528</v>
      </c>
      <c r="C5242" s="64">
        <f t="shared" si="653"/>
        <v>9</v>
      </c>
      <c r="D5242" s="64">
        <f t="shared" si="654"/>
        <v>524</v>
      </c>
      <c r="E5242" s="64">
        <f t="shared" si="655"/>
        <v>2616</v>
      </c>
      <c r="F5242" s="64" t="str">
        <f t="shared" si="648"/>
        <v/>
      </c>
      <c r="G5242" s="64" t="str">
        <f t="shared" si="649"/>
        <v/>
      </c>
      <c r="H5242" s="64" t="str">
        <f t="shared" si="650"/>
        <v/>
      </c>
      <c r="I5242" s="80" t="str">
        <f>IFERROR(VLOOKUP(D5242,Sheet2!A:B,2,0),"")</f>
        <v/>
      </c>
      <c r="J5242" s="64" t="str">
        <f>IFERROR(IF(I5242&lt;&gt;"",VLOOKUP(I5242,Sheet2!B:C,2,0),""),"")</f>
        <v/>
      </c>
      <c r="K5242" s="64" t="str">
        <f>IFERROR( IF(I5242&lt;&gt;"", HLOOKUP(L$2+$A5242,Sheet2!BX:NK,2,0),""),"")</f>
        <v/>
      </c>
      <c r="L5242" t="str">
        <f>IF(OR(HLOOKUP(L$2+$A5242,Sheet2!BX:NK,$B5242,0),HLOOKUP(L$2+$A5242,Sheet2!BX:NK,$B5242,0)&lt;&gt;""),HLOOKUP(L$2+$A5242,Sheet2!BX:NK,$B5242,0),"")</f>
        <v/>
      </c>
      <c r="M5242" t="str">
        <f>IF(OR(HLOOKUP(M$2+$A5242,Sheet2!BY:NL,$B5242,0),HLOOKUP(M$2+$A5242,Sheet2!BY:NL,$B5242,0)&lt;&gt;""),HLOOKUP(M$2+$A5242,Sheet2!BY:NL,$B5242,0),"")</f>
        <v/>
      </c>
      <c r="N5242" t="str">
        <f>IF(OR(HLOOKUP(N$2+$A5242,Sheet2!BZ:NM,$B5242,0),HLOOKUP(N$2+$A5242,Sheet2!BZ:NM,$B5242,0)&lt;&gt;""),HLOOKUP(N$2+$A5242,Sheet2!BZ:NM,$B5242,0),"")</f>
        <v/>
      </c>
      <c r="O5242" t="str">
        <f>IF(OR(HLOOKUP(O$2+$A5242,Sheet2!CA:NN,$B5242,0),HLOOKUP(O$2+$A5242,Sheet2!CA:NN,$B5242,0)&lt;&gt;""),HLOOKUP(O$2+$A5242,Sheet2!CA:NN,$B5242,0),"")</f>
        <v/>
      </c>
      <c r="P5242" t="str">
        <f>IF(OR(HLOOKUP(P$2+$A5242,Sheet2!CB:NO,$B5242,0),HLOOKUP(P$2+$A5242,Sheet2!CB:NO,$B5242,0)&lt;&gt;""),HLOOKUP(P$2+$A5242,Sheet2!CB:NO,$B5242,0),"")</f>
        <v/>
      </c>
      <c r="Q5242" t="str">
        <f>IF(OR(HLOOKUP(Q$2+$A5242,Sheet2!CC:NO,$B5242,0),HLOOKUP(Q$2+$A5242,Sheet2!CC:NO,$B5242,0)&lt;&gt;""),HLOOKUP(Q$2+$A5242,Sheet2!CC:NO,$B5242,0),"")</f>
        <v/>
      </c>
    </row>
    <row r="5243" spans="1:17" x14ac:dyDescent="0.25">
      <c r="A5243" s="64">
        <f t="shared" si="651"/>
        <v>54</v>
      </c>
      <c r="B5243" s="64">
        <f t="shared" si="652"/>
        <v>528</v>
      </c>
      <c r="C5243" s="64">
        <f t="shared" si="653"/>
        <v>10</v>
      </c>
      <c r="D5243" s="64">
        <f t="shared" si="654"/>
        <v>524</v>
      </c>
      <c r="E5243" s="64">
        <f t="shared" si="655"/>
        <v>2616</v>
      </c>
      <c r="F5243" s="64" t="str">
        <f t="shared" si="648"/>
        <v/>
      </c>
      <c r="G5243" s="64" t="str">
        <f t="shared" si="649"/>
        <v/>
      </c>
      <c r="H5243" s="64" t="str">
        <f t="shared" si="650"/>
        <v/>
      </c>
      <c r="I5243" s="80" t="str">
        <f>IFERROR(VLOOKUP(D5243,Sheet2!A:B,2,0),"")</f>
        <v/>
      </c>
      <c r="J5243" s="64" t="str">
        <f>IFERROR(IF(I5243&lt;&gt;"",VLOOKUP(I5243,Sheet2!B:C,2,0),""),"")</f>
        <v/>
      </c>
      <c r="K5243" s="64" t="str">
        <f>IFERROR( IF(I5243&lt;&gt;"", HLOOKUP(L$2+$A5243,Sheet2!BX:NK,2,0),""),"")</f>
        <v/>
      </c>
      <c r="L5243" t="str">
        <f>IF(OR(HLOOKUP(L$2+$A5243,Sheet2!BX:NK,$B5243,0),HLOOKUP(L$2+$A5243,Sheet2!BX:NK,$B5243,0)&lt;&gt;""),HLOOKUP(L$2+$A5243,Sheet2!BX:NK,$B5243,0),"")</f>
        <v/>
      </c>
      <c r="M5243" t="str">
        <f>IF(OR(HLOOKUP(M$2+$A5243,Sheet2!BY:NL,$B5243,0),HLOOKUP(M$2+$A5243,Sheet2!BY:NL,$B5243,0)&lt;&gt;""),HLOOKUP(M$2+$A5243,Sheet2!BY:NL,$B5243,0),"")</f>
        <v/>
      </c>
      <c r="N5243" t="str">
        <f>IF(OR(HLOOKUP(N$2+$A5243,Sheet2!BZ:NM,$B5243,0),HLOOKUP(N$2+$A5243,Sheet2!BZ:NM,$B5243,0)&lt;&gt;""),HLOOKUP(N$2+$A5243,Sheet2!BZ:NM,$B5243,0),"")</f>
        <v/>
      </c>
      <c r="O5243" t="str">
        <f>IF(OR(HLOOKUP(O$2+$A5243,Sheet2!CA:NN,$B5243,0),HLOOKUP(O$2+$A5243,Sheet2!CA:NN,$B5243,0)&lt;&gt;""),HLOOKUP(O$2+$A5243,Sheet2!CA:NN,$B5243,0),"")</f>
        <v/>
      </c>
      <c r="P5243" t="str">
        <f>IF(OR(HLOOKUP(P$2+$A5243,Sheet2!CB:NO,$B5243,0),HLOOKUP(P$2+$A5243,Sheet2!CB:NO,$B5243,0)&lt;&gt;""),HLOOKUP(P$2+$A5243,Sheet2!CB:NO,$B5243,0),"")</f>
        <v/>
      </c>
      <c r="Q5243" t="str">
        <f>IF(OR(HLOOKUP(Q$2+$A5243,Sheet2!CC:NO,$B5243,0),HLOOKUP(Q$2+$A5243,Sheet2!CC:NO,$B5243,0)&lt;&gt;""),HLOOKUP(Q$2+$A5243,Sheet2!CC:NO,$B5243,0),"")</f>
        <v/>
      </c>
    </row>
    <row r="5244" spans="1:17" x14ac:dyDescent="0.25">
      <c r="A5244" s="64">
        <f t="shared" si="651"/>
        <v>0</v>
      </c>
      <c r="B5244" s="64">
        <f t="shared" si="652"/>
        <v>529</v>
      </c>
      <c r="C5244" s="64">
        <f t="shared" si="653"/>
        <v>1</v>
      </c>
      <c r="D5244" s="64">
        <f t="shared" si="654"/>
        <v>525</v>
      </c>
      <c r="E5244" s="64">
        <f t="shared" si="655"/>
        <v>2621</v>
      </c>
      <c r="F5244" s="64" t="str">
        <f t="shared" si="648"/>
        <v/>
      </c>
      <c r="G5244" s="64" t="str">
        <f t="shared" si="649"/>
        <v/>
      </c>
      <c r="H5244" s="64" t="str">
        <f t="shared" si="650"/>
        <v/>
      </c>
      <c r="I5244" s="80" t="str">
        <f>IFERROR(VLOOKUP(D5244,Sheet2!A:B,2,0),"")</f>
        <v/>
      </c>
      <c r="J5244" s="64" t="str">
        <f>IFERROR(IF(I5244&lt;&gt;"",VLOOKUP(I5244,Sheet2!B:C,2,0),""),"")</f>
        <v/>
      </c>
      <c r="K5244" s="64" t="str">
        <f>IFERROR( IF(I5244&lt;&gt;"", HLOOKUP(L$2+$A5244,Sheet2!BX:NK,2,0),""),"")</f>
        <v/>
      </c>
      <c r="L5244" t="str">
        <f>IF(OR(HLOOKUP(L$2+$A5244,Sheet2!BX:NK,$B5244,0),HLOOKUP(L$2+$A5244,Sheet2!BX:NK,$B5244,0)&lt;&gt;""),HLOOKUP(L$2+$A5244,Sheet2!BX:NK,$B5244,0),"")</f>
        <v/>
      </c>
      <c r="M5244" t="str">
        <f>IF(OR(HLOOKUP(M$2+$A5244,Sheet2!BY:NL,$B5244,0),HLOOKUP(M$2+$A5244,Sheet2!BY:NL,$B5244,0)&lt;&gt;""),HLOOKUP(M$2+$A5244,Sheet2!BY:NL,$B5244,0),"")</f>
        <v/>
      </c>
      <c r="N5244" t="str">
        <f>IF(OR(HLOOKUP(N$2+$A5244,Sheet2!BZ:NM,$B5244,0),HLOOKUP(N$2+$A5244,Sheet2!BZ:NM,$B5244,0)&lt;&gt;""),HLOOKUP(N$2+$A5244,Sheet2!BZ:NM,$B5244,0),"")</f>
        <v/>
      </c>
      <c r="O5244" t="str">
        <f>IF(OR(HLOOKUP(O$2+$A5244,Sheet2!CA:NN,$B5244,0),HLOOKUP(O$2+$A5244,Sheet2!CA:NN,$B5244,0)&lt;&gt;""),HLOOKUP(O$2+$A5244,Sheet2!CA:NN,$B5244,0),"")</f>
        <v/>
      </c>
      <c r="P5244" t="str">
        <f>IF(OR(HLOOKUP(P$2+$A5244,Sheet2!CB:NO,$B5244,0),HLOOKUP(P$2+$A5244,Sheet2!CB:NO,$B5244,0)&lt;&gt;""),HLOOKUP(P$2+$A5244,Sheet2!CB:NO,$B5244,0),"")</f>
        <v/>
      </c>
      <c r="Q5244" t="str">
        <f>IF(OR(HLOOKUP(Q$2+$A5244,Sheet2!CC:NO,$B5244,0),HLOOKUP(Q$2+$A5244,Sheet2!CC:NO,$B5244,0)&lt;&gt;""),HLOOKUP(Q$2+$A5244,Sheet2!CC:NO,$B5244,0),"")</f>
        <v/>
      </c>
    </row>
    <row r="5245" spans="1:17" x14ac:dyDescent="0.25">
      <c r="A5245" s="64">
        <f t="shared" si="651"/>
        <v>6</v>
      </c>
      <c r="B5245" s="64">
        <f t="shared" si="652"/>
        <v>529</v>
      </c>
      <c r="C5245" s="64">
        <f t="shared" si="653"/>
        <v>2</v>
      </c>
      <c r="D5245" s="64">
        <f t="shared" si="654"/>
        <v>525</v>
      </c>
      <c r="E5245" s="64">
        <f t="shared" si="655"/>
        <v>2621</v>
      </c>
      <c r="F5245" s="64" t="str">
        <f t="shared" si="648"/>
        <v/>
      </c>
      <c r="G5245" s="64" t="str">
        <f t="shared" si="649"/>
        <v/>
      </c>
      <c r="H5245" s="64" t="str">
        <f t="shared" si="650"/>
        <v/>
      </c>
      <c r="I5245" s="80" t="str">
        <f>IFERROR(VLOOKUP(D5245,Sheet2!A:B,2,0),"")</f>
        <v/>
      </c>
      <c r="J5245" s="64" t="str">
        <f>IFERROR(IF(I5245&lt;&gt;"",VLOOKUP(I5245,Sheet2!B:C,2,0),""),"")</f>
        <v/>
      </c>
      <c r="K5245" s="64" t="str">
        <f>IFERROR( IF(I5245&lt;&gt;"", HLOOKUP(L$2+$A5245,Sheet2!BX:NK,2,0),""),"")</f>
        <v/>
      </c>
      <c r="L5245" t="str">
        <f>IF(OR(HLOOKUP(L$2+$A5245,Sheet2!BX:NK,$B5245,0),HLOOKUP(L$2+$A5245,Sheet2!BX:NK,$B5245,0)&lt;&gt;""),HLOOKUP(L$2+$A5245,Sheet2!BX:NK,$B5245,0),"")</f>
        <v/>
      </c>
      <c r="M5245" t="str">
        <f>IF(OR(HLOOKUP(M$2+$A5245,Sheet2!BY:NL,$B5245,0),HLOOKUP(M$2+$A5245,Sheet2!BY:NL,$B5245,0)&lt;&gt;""),HLOOKUP(M$2+$A5245,Sheet2!BY:NL,$B5245,0),"")</f>
        <v/>
      </c>
      <c r="N5245" t="str">
        <f>IF(OR(HLOOKUP(N$2+$A5245,Sheet2!BZ:NM,$B5245,0),HLOOKUP(N$2+$A5245,Sheet2!BZ:NM,$B5245,0)&lt;&gt;""),HLOOKUP(N$2+$A5245,Sheet2!BZ:NM,$B5245,0),"")</f>
        <v/>
      </c>
      <c r="O5245" t="str">
        <f>IF(OR(HLOOKUP(O$2+$A5245,Sheet2!CA:NN,$B5245,0),HLOOKUP(O$2+$A5245,Sheet2!CA:NN,$B5245,0)&lt;&gt;""),HLOOKUP(O$2+$A5245,Sheet2!CA:NN,$B5245,0),"")</f>
        <v/>
      </c>
      <c r="P5245" t="str">
        <f>IF(OR(HLOOKUP(P$2+$A5245,Sheet2!CB:NO,$B5245,0),HLOOKUP(P$2+$A5245,Sheet2!CB:NO,$B5245,0)&lt;&gt;""),HLOOKUP(P$2+$A5245,Sheet2!CB:NO,$B5245,0),"")</f>
        <v/>
      </c>
      <c r="Q5245" t="str">
        <f>IF(OR(HLOOKUP(Q$2+$A5245,Sheet2!CC:NO,$B5245,0),HLOOKUP(Q$2+$A5245,Sheet2!CC:NO,$B5245,0)&lt;&gt;""),HLOOKUP(Q$2+$A5245,Sheet2!CC:NO,$B5245,0),"")</f>
        <v/>
      </c>
    </row>
    <row r="5246" spans="1:17" x14ac:dyDescent="0.25">
      <c r="A5246" s="64">
        <f t="shared" si="651"/>
        <v>12</v>
      </c>
      <c r="B5246" s="64">
        <f t="shared" si="652"/>
        <v>529</v>
      </c>
      <c r="C5246" s="64">
        <f t="shared" si="653"/>
        <v>3</v>
      </c>
      <c r="D5246" s="64">
        <f t="shared" si="654"/>
        <v>525</v>
      </c>
      <c r="E5246" s="64">
        <f t="shared" si="655"/>
        <v>2621</v>
      </c>
      <c r="F5246" s="64" t="str">
        <f t="shared" si="648"/>
        <v/>
      </c>
      <c r="G5246" s="64" t="str">
        <f t="shared" si="649"/>
        <v/>
      </c>
      <c r="H5246" s="64" t="str">
        <f t="shared" si="650"/>
        <v/>
      </c>
      <c r="I5246" s="80" t="str">
        <f>IFERROR(VLOOKUP(D5246,Sheet2!A:B,2,0),"")</f>
        <v/>
      </c>
      <c r="J5246" s="64" t="str">
        <f>IFERROR(IF(I5246&lt;&gt;"",VLOOKUP(I5246,Sheet2!B:C,2,0),""),"")</f>
        <v/>
      </c>
      <c r="K5246" s="64" t="str">
        <f>IFERROR( IF(I5246&lt;&gt;"", HLOOKUP(L$2+$A5246,Sheet2!BX:NK,2,0),""),"")</f>
        <v/>
      </c>
      <c r="L5246" t="str">
        <f>IF(OR(HLOOKUP(L$2+$A5246,Sheet2!BX:NK,$B5246,0),HLOOKUP(L$2+$A5246,Sheet2!BX:NK,$B5246,0)&lt;&gt;""),HLOOKUP(L$2+$A5246,Sheet2!BX:NK,$B5246,0),"")</f>
        <v/>
      </c>
      <c r="M5246" t="str">
        <f>IF(OR(HLOOKUP(M$2+$A5246,Sheet2!BY:NL,$B5246,0),HLOOKUP(M$2+$A5246,Sheet2!BY:NL,$B5246,0)&lt;&gt;""),HLOOKUP(M$2+$A5246,Sheet2!BY:NL,$B5246,0),"")</f>
        <v/>
      </c>
      <c r="N5246" t="str">
        <f>IF(OR(HLOOKUP(N$2+$A5246,Sheet2!BZ:NM,$B5246,0),HLOOKUP(N$2+$A5246,Sheet2!BZ:NM,$B5246,0)&lt;&gt;""),HLOOKUP(N$2+$A5246,Sheet2!BZ:NM,$B5246,0),"")</f>
        <v/>
      </c>
      <c r="O5246" t="str">
        <f>IF(OR(HLOOKUP(O$2+$A5246,Sheet2!CA:NN,$B5246,0),HLOOKUP(O$2+$A5246,Sheet2!CA:NN,$B5246,0)&lt;&gt;""),HLOOKUP(O$2+$A5246,Sheet2!CA:NN,$B5246,0),"")</f>
        <v/>
      </c>
      <c r="P5246" t="str">
        <f>IF(OR(HLOOKUP(P$2+$A5246,Sheet2!CB:NO,$B5246,0),HLOOKUP(P$2+$A5246,Sheet2!CB:NO,$B5246,0)&lt;&gt;""),HLOOKUP(P$2+$A5246,Sheet2!CB:NO,$B5246,0),"")</f>
        <v/>
      </c>
      <c r="Q5246" t="str">
        <f>IF(OR(HLOOKUP(Q$2+$A5246,Sheet2!CC:NO,$B5246,0),HLOOKUP(Q$2+$A5246,Sheet2!CC:NO,$B5246,0)&lt;&gt;""),HLOOKUP(Q$2+$A5246,Sheet2!CC:NO,$B5246,0),"")</f>
        <v/>
      </c>
    </row>
    <row r="5247" spans="1:17" x14ac:dyDescent="0.25">
      <c r="A5247" s="64">
        <f t="shared" si="651"/>
        <v>18</v>
      </c>
      <c r="B5247" s="64">
        <f t="shared" si="652"/>
        <v>529</v>
      </c>
      <c r="C5247" s="64">
        <f t="shared" si="653"/>
        <v>4</v>
      </c>
      <c r="D5247" s="64">
        <f t="shared" si="654"/>
        <v>525</v>
      </c>
      <c r="E5247" s="64">
        <f t="shared" si="655"/>
        <v>2621</v>
      </c>
      <c r="F5247" s="64" t="str">
        <f t="shared" si="648"/>
        <v/>
      </c>
      <c r="G5247" s="64" t="str">
        <f t="shared" si="649"/>
        <v/>
      </c>
      <c r="H5247" s="64" t="str">
        <f t="shared" si="650"/>
        <v/>
      </c>
      <c r="I5247" s="80" t="str">
        <f>IFERROR(VLOOKUP(D5247,Sheet2!A:B,2,0),"")</f>
        <v/>
      </c>
      <c r="J5247" s="64" t="str">
        <f>IFERROR(IF(I5247&lt;&gt;"",VLOOKUP(I5247,Sheet2!B:C,2,0),""),"")</f>
        <v/>
      </c>
      <c r="K5247" s="64" t="str">
        <f>IFERROR( IF(I5247&lt;&gt;"", HLOOKUP(L$2+$A5247,Sheet2!BX:NK,2,0),""),"")</f>
        <v/>
      </c>
      <c r="L5247" t="str">
        <f>IF(OR(HLOOKUP(L$2+$A5247,Sheet2!BX:NK,$B5247,0),HLOOKUP(L$2+$A5247,Sheet2!BX:NK,$B5247,0)&lt;&gt;""),HLOOKUP(L$2+$A5247,Sheet2!BX:NK,$B5247,0),"")</f>
        <v/>
      </c>
      <c r="M5247" t="str">
        <f>IF(OR(HLOOKUP(M$2+$A5247,Sheet2!BY:NL,$B5247,0),HLOOKUP(M$2+$A5247,Sheet2!BY:NL,$B5247,0)&lt;&gt;""),HLOOKUP(M$2+$A5247,Sheet2!BY:NL,$B5247,0),"")</f>
        <v/>
      </c>
      <c r="N5247" t="str">
        <f>IF(OR(HLOOKUP(N$2+$A5247,Sheet2!BZ:NM,$B5247,0),HLOOKUP(N$2+$A5247,Sheet2!BZ:NM,$B5247,0)&lt;&gt;""),HLOOKUP(N$2+$A5247,Sheet2!BZ:NM,$B5247,0),"")</f>
        <v/>
      </c>
      <c r="O5247" t="str">
        <f>IF(OR(HLOOKUP(O$2+$A5247,Sheet2!CA:NN,$B5247,0),HLOOKUP(O$2+$A5247,Sheet2!CA:NN,$B5247,0)&lt;&gt;""),HLOOKUP(O$2+$A5247,Sheet2!CA:NN,$B5247,0),"")</f>
        <v/>
      </c>
      <c r="P5247" t="str">
        <f>IF(OR(HLOOKUP(P$2+$A5247,Sheet2!CB:NO,$B5247,0),HLOOKUP(P$2+$A5247,Sheet2!CB:NO,$B5247,0)&lt;&gt;""),HLOOKUP(P$2+$A5247,Sheet2!CB:NO,$B5247,0),"")</f>
        <v/>
      </c>
      <c r="Q5247" t="str">
        <f>IF(OR(HLOOKUP(Q$2+$A5247,Sheet2!CC:NO,$B5247,0),HLOOKUP(Q$2+$A5247,Sheet2!CC:NO,$B5247,0)&lt;&gt;""),HLOOKUP(Q$2+$A5247,Sheet2!CC:NO,$B5247,0),"")</f>
        <v/>
      </c>
    </row>
    <row r="5248" spans="1:17" x14ac:dyDescent="0.25">
      <c r="A5248" s="64">
        <f t="shared" si="651"/>
        <v>24</v>
      </c>
      <c r="B5248" s="64">
        <f t="shared" si="652"/>
        <v>529</v>
      </c>
      <c r="C5248" s="64">
        <f t="shared" si="653"/>
        <v>5</v>
      </c>
      <c r="D5248" s="64">
        <f t="shared" si="654"/>
        <v>525</v>
      </c>
      <c r="E5248" s="64">
        <f t="shared" si="655"/>
        <v>2621</v>
      </c>
      <c r="F5248" s="64" t="str">
        <f t="shared" si="648"/>
        <v/>
      </c>
      <c r="G5248" s="64" t="str">
        <f t="shared" si="649"/>
        <v/>
      </c>
      <c r="H5248" s="64" t="str">
        <f t="shared" si="650"/>
        <v/>
      </c>
      <c r="I5248" s="80" t="str">
        <f>IFERROR(VLOOKUP(D5248,Sheet2!A:B,2,0),"")</f>
        <v/>
      </c>
      <c r="J5248" s="64" t="str">
        <f>IFERROR(IF(I5248&lt;&gt;"",VLOOKUP(I5248,Sheet2!B:C,2,0),""),"")</f>
        <v/>
      </c>
      <c r="K5248" s="64" t="str">
        <f>IFERROR( IF(I5248&lt;&gt;"", HLOOKUP(L$2+$A5248,Sheet2!BX:NK,2,0),""),"")</f>
        <v/>
      </c>
      <c r="L5248" t="str">
        <f>IF(OR(HLOOKUP(L$2+$A5248,Sheet2!BX:NK,$B5248,0),HLOOKUP(L$2+$A5248,Sheet2!BX:NK,$B5248,0)&lt;&gt;""),HLOOKUP(L$2+$A5248,Sheet2!BX:NK,$B5248,0),"")</f>
        <v/>
      </c>
      <c r="M5248" t="str">
        <f>IF(OR(HLOOKUP(M$2+$A5248,Sheet2!BY:NL,$B5248,0),HLOOKUP(M$2+$A5248,Sheet2!BY:NL,$B5248,0)&lt;&gt;""),HLOOKUP(M$2+$A5248,Sheet2!BY:NL,$B5248,0),"")</f>
        <v/>
      </c>
      <c r="N5248" t="str">
        <f>IF(OR(HLOOKUP(N$2+$A5248,Sheet2!BZ:NM,$B5248,0),HLOOKUP(N$2+$A5248,Sheet2!BZ:NM,$B5248,0)&lt;&gt;""),HLOOKUP(N$2+$A5248,Sheet2!BZ:NM,$B5248,0),"")</f>
        <v/>
      </c>
      <c r="O5248" t="str">
        <f>IF(OR(HLOOKUP(O$2+$A5248,Sheet2!CA:NN,$B5248,0),HLOOKUP(O$2+$A5248,Sheet2!CA:NN,$B5248,0)&lt;&gt;""),HLOOKUP(O$2+$A5248,Sheet2!CA:NN,$B5248,0),"")</f>
        <v/>
      </c>
      <c r="P5248" t="str">
        <f>IF(OR(HLOOKUP(P$2+$A5248,Sheet2!CB:NO,$B5248,0),HLOOKUP(P$2+$A5248,Sheet2!CB:NO,$B5248,0)&lt;&gt;""),HLOOKUP(P$2+$A5248,Sheet2!CB:NO,$B5248,0),"")</f>
        <v/>
      </c>
      <c r="Q5248" t="str">
        <f>IF(OR(HLOOKUP(Q$2+$A5248,Sheet2!CC:NO,$B5248,0),HLOOKUP(Q$2+$A5248,Sheet2!CC:NO,$B5248,0)&lt;&gt;""),HLOOKUP(Q$2+$A5248,Sheet2!CC:NO,$B5248,0),"")</f>
        <v/>
      </c>
    </row>
    <row r="5249" spans="1:17" x14ac:dyDescent="0.25">
      <c r="A5249" s="64">
        <f t="shared" si="651"/>
        <v>30</v>
      </c>
      <c r="B5249" s="64">
        <f t="shared" si="652"/>
        <v>529</v>
      </c>
      <c r="C5249" s="64">
        <f t="shared" si="653"/>
        <v>6</v>
      </c>
      <c r="D5249" s="64">
        <f t="shared" si="654"/>
        <v>525</v>
      </c>
      <c r="E5249" s="64">
        <f t="shared" si="655"/>
        <v>2621</v>
      </c>
      <c r="F5249" s="64" t="str">
        <f t="shared" si="648"/>
        <v/>
      </c>
      <c r="G5249" s="64" t="str">
        <f t="shared" si="649"/>
        <v/>
      </c>
      <c r="H5249" s="64" t="str">
        <f t="shared" si="650"/>
        <v/>
      </c>
      <c r="I5249" s="80" t="str">
        <f>IFERROR(VLOOKUP(D5249,Sheet2!A:B,2,0),"")</f>
        <v/>
      </c>
      <c r="J5249" s="64" t="str">
        <f>IFERROR(IF(I5249&lt;&gt;"",VLOOKUP(I5249,Sheet2!B:C,2,0),""),"")</f>
        <v/>
      </c>
      <c r="K5249" s="64" t="str">
        <f>IFERROR( IF(I5249&lt;&gt;"", HLOOKUP(L$2+$A5249,Sheet2!BX:NK,2,0),""),"")</f>
        <v/>
      </c>
      <c r="L5249" t="str">
        <f>IF(OR(HLOOKUP(L$2+$A5249,Sheet2!BX:NK,$B5249,0),HLOOKUP(L$2+$A5249,Sheet2!BX:NK,$B5249,0)&lt;&gt;""),HLOOKUP(L$2+$A5249,Sheet2!BX:NK,$B5249,0),"")</f>
        <v/>
      </c>
      <c r="M5249" t="str">
        <f>IF(OR(HLOOKUP(M$2+$A5249,Sheet2!BY:NL,$B5249,0),HLOOKUP(M$2+$A5249,Sheet2!BY:NL,$B5249,0)&lt;&gt;""),HLOOKUP(M$2+$A5249,Sheet2!BY:NL,$B5249,0),"")</f>
        <v/>
      </c>
      <c r="N5249" t="str">
        <f>IF(OR(HLOOKUP(N$2+$A5249,Sheet2!BZ:NM,$B5249,0),HLOOKUP(N$2+$A5249,Sheet2!BZ:NM,$B5249,0)&lt;&gt;""),HLOOKUP(N$2+$A5249,Sheet2!BZ:NM,$B5249,0),"")</f>
        <v/>
      </c>
      <c r="O5249" t="str">
        <f>IF(OR(HLOOKUP(O$2+$A5249,Sheet2!CA:NN,$B5249,0),HLOOKUP(O$2+$A5249,Sheet2!CA:NN,$B5249,0)&lt;&gt;""),HLOOKUP(O$2+$A5249,Sheet2!CA:NN,$B5249,0),"")</f>
        <v/>
      </c>
      <c r="P5249" t="str">
        <f>IF(OR(HLOOKUP(P$2+$A5249,Sheet2!CB:NO,$B5249,0),HLOOKUP(P$2+$A5249,Sheet2!CB:NO,$B5249,0)&lt;&gt;""),HLOOKUP(P$2+$A5249,Sheet2!CB:NO,$B5249,0),"")</f>
        <v/>
      </c>
      <c r="Q5249" t="str">
        <f>IF(OR(HLOOKUP(Q$2+$A5249,Sheet2!CC:NO,$B5249,0),HLOOKUP(Q$2+$A5249,Sheet2!CC:NO,$B5249,0)&lt;&gt;""),HLOOKUP(Q$2+$A5249,Sheet2!CC:NO,$B5249,0),"")</f>
        <v/>
      </c>
    </row>
    <row r="5250" spans="1:17" x14ac:dyDescent="0.25">
      <c r="A5250" s="64">
        <f t="shared" si="651"/>
        <v>36</v>
      </c>
      <c r="B5250" s="64">
        <f t="shared" si="652"/>
        <v>529</v>
      </c>
      <c r="C5250" s="64">
        <f t="shared" si="653"/>
        <v>7</v>
      </c>
      <c r="D5250" s="64">
        <f t="shared" si="654"/>
        <v>525</v>
      </c>
      <c r="E5250" s="64">
        <f t="shared" si="655"/>
        <v>2621</v>
      </c>
      <c r="F5250" s="64" t="str">
        <f t="shared" si="648"/>
        <v/>
      </c>
      <c r="G5250" s="64" t="str">
        <f t="shared" si="649"/>
        <v/>
      </c>
      <c r="H5250" s="64" t="str">
        <f t="shared" si="650"/>
        <v/>
      </c>
      <c r="I5250" s="80" t="str">
        <f>IFERROR(VLOOKUP(D5250,Sheet2!A:B,2,0),"")</f>
        <v/>
      </c>
      <c r="J5250" s="64" t="str">
        <f>IFERROR(IF(I5250&lt;&gt;"",VLOOKUP(I5250,Sheet2!B:C,2,0),""),"")</f>
        <v/>
      </c>
      <c r="K5250" s="64" t="str">
        <f>IFERROR( IF(I5250&lt;&gt;"", HLOOKUP(L$2+$A5250,Sheet2!BX:NK,2,0),""),"")</f>
        <v/>
      </c>
      <c r="L5250" t="str">
        <f>IF(OR(HLOOKUP(L$2+$A5250,Sheet2!BX:NK,$B5250,0),HLOOKUP(L$2+$A5250,Sheet2!BX:NK,$B5250,0)&lt;&gt;""),HLOOKUP(L$2+$A5250,Sheet2!BX:NK,$B5250,0),"")</f>
        <v/>
      </c>
      <c r="M5250" t="str">
        <f>IF(OR(HLOOKUP(M$2+$A5250,Sheet2!BY:NL,$B5250,0),HLOOKUP(M$2+$A5250,Sheet2!BY:NL,$B5250,0)&lt;&gt;""),HLOOKUP(M$2+$A5250,Sheet2!BY:NL,$B5250,0),"")</f>
        <v/>
      </c>
      <c r="N5250" t="str">
        <f>IF(OR(HLOOKUP(N$2+$A5250,Sheet2!BZ:NM,$B5250,0),HLOOKUP(N$2+$A5250,Sheet2!BZ:NM,$B5250,0)&lt;&gt;""),HLOOKUP(N$2+$A5250,Sheet2!BZ:NM,$B5250,0),"")</f>
        <v/>
      </c>
      <c r="O5250" t="str">
        <f>IF(OR(HLOOKUP(O$2+$A5250,Sheet2!CA:NN,$B5250,0),HLOOKUP(O$2+$A5250,Sheet2!CA:NN,$B5250,0)&lt;&gt;""),HLOOKUP(O$2+$A5250,Sheet2!CA:NN,$B5250,0),"")</f>
        <v/>
      </c>
      <c r="P5250" t="str">
        <f>IF(OR(HLOOKUP(P$2+$A5250,Sheet2!CB:NO,$B5250,0),HLOOKUP(P$2+$A5250,Sheet2!CB:NO,$B5250,0)&lt;&gt;""),HLOOKUP(P$2+$A5250,Sheet2!CB:NO,$B5250,0),"")</f>
        <v/>
      </c>
      <c r="Q5250" t="str">
        <f>IF(OR(HLOOKUP(Q$2+$A5250,Sheet2!CC:NO,$B5250,0),HLOOKUP(Q$2+$A5250,Sheet2!CC:NO,$B5250,0)&lt;&gt;""),HLOOKUP(Q$2+$A5250,Sheet2!CC:NO,$B5250,0),"")</f>
        <v/>
      </c>
    </row>
    <row r="5251" spans="1:17" x14ac:dyDescent="0.25">
      <c r="A5251" s="64">
        <f t="shared" si="651"/>
        <v>42</v>
      </c>
      <c r="B5251" s="64">
        <f t="shared" si="652"/>
        <v>529</v>
      </c>
      <c r="C5251" s="64">
        <f t="shared" si="653"/>
        <v>8</v>
      </c>
      <c r="D5251" s="64">
        <f t="shared" si="654"/>
        <v>525</v>
      </c>
      <c r="E5251" s="64">
        <f t="shared" si="655"/>
        <v>2621</v>
      </c>
      <c r="F5251" s="64" t="str">
        <f t="shared" si="648"/>
        <v/>
      </c>
      <c r="G5251" s="64" t="str">
        <f t="shared" si="649"/>
        <v/>
      </c>
      <c r="H5251" s="64" t="str">
        <f t="shared" si="650"/>
        <v/>
      </c>
      <c r="I5251" s="80" t="str">
        <f>IFERROR(VLOOKUP(D5251,Sheet2!A:B,2,0),"")</f>
        <v/>
      </c>
      <c r="J5251" s="64" t="str">
        <f>IFERROR(IF(I5251&lt;&gt;"",VLOOKUP(I5251,Sheet2!B:C,2,0),""),"")</f>
        <v/>
      </c>
      <c r="K5251" s="64" t="str">
        <f>IFERROR( IF(I5251&lt;&gt;"", HLOOKUP(L$2+$A5251,Sheet2!BX:NK,2,0),""),"")</f>
        <v/>
      </c>
      <c r="L5251" t="str">
        <f>IF(OR(HLOOKUP(L$2+$A5251,Sheet2!BX:NK,$B5251,0),HLOOKUP(L$2+$A5251,Sheet2!BX:NK,$B5251,0)&lt;&gt;""),HLOOKUP(L$2+$A5251,Sheet2!BX:NK,$B5251,0),"")</f>
        <v/>
      </c>
      <c r="M5251" t="str">
        <f>IF(OR(HLOOKUP(M$2+$A5251,Sheet2!BY:NL,$B5251,0),HLOOKUP(M$2+$A5251,Sheet2!BY:NL,$B5251,0)&lt;&gt;""),HLOOKUP(M$2+$A5251,Sheet2!BY:NL,$B5251,0),"")</f>
        <v/>
      </c>
      <c r="N5251" t="str">
        <f>IF(OR(HLOOKUP(N$2+$A5251,Sheet2!BZ:NM,$B5251,0),HLOOKUP(N$2+$A5251,Sheet2!BZ:NM,$B5251,0)&lt;&gt;""),HLOOKUP(N$2+$A5251,Sheet2!BZ:NM,$B5251,0),"")</f>
        <v/>
      </c>
      <c r="O5251" t="str">
        <f>IF(OR(HLOOKUP(O$2+$A5251,Sheet2!CA:NN,$B5251,0),HLOOKUP(O$2+$A5251,Sheet2!CA:NN,$B5251,0)&lt;&gt;""),HLOOKUP(O$2+$A5251,Sheet2!CA:NN,$B5251,0),"")</f>
        <v/>
      </c>
      <c r="P5251" t="str">
        <f>IF(OR(HLOOKUP(P$2+$A5251,Sheet2!CB:NO,$B5251,0),HLOOKUP(P$2+$A5251,Sheet2!CB:NO,$B5251,0)&lt;&gt;""),HLOOKUP(P$2+$A5251,Sheet2!CB:NO,$B5251,0),"")</f>
        <v/>
      </c>
      <c r="Q5251" t="str">
        <f>IF(OR(HLOOKUP(Q$2+$A5251,Sheet2!CC:NO,$B5251,0),HLOOKUP(Q$2+$A5251,Sheet2!CC:NO,$B5251,0)&lt;&gt;""),HLOOKUP(Q$2+$A5251,Sheet2!CC:NO,$B5251,0),"")</f>
        <v/>
      </c>
    </row>
    <row r="5252" spans="1:17" x14ac:dyDescent="0.25">
      <c r="A5252" s="64">
        <f t="shared" si="651"/>
        <v>48</v>
      </c>
      <c r="B5252" s="64">
        <f t="shared" si="652"/>
        <v>529</v>
      </c>
      <c r="C5252" s="64">
        <f t="shared" si="653"/>
        <v>9</v>
      </c>
      <c r="D5252" s="64">
        <f t="shared" si="654"/>
        <v>525</v>
      </c>
      <c r="E5252" s="64">
        <f t="shared" si="655"/>
        <v>2621</v>
      </c>
      <c r="F5252" s="64" t="str">
        <f t="shared" si="648"/>
        <v/>
      </c>
      <c r="G5252" s="64" t="str">
        <f t="shared" si="649"/>
        <v/>
      </c>
      <c r="H5252" s="64" t="str">
        <f t="shared" si="650"/>
        <v/>
      </c>
      <c r="I5252" s="80" t="str">
        <f>IFERROR(VLOOKUP(D5252,Sheet2!A:B,2,0),"")</f>
        <v/>
      </c>
      <c r="J5252" s="64" t="str">
        <f>IFERROR(IF(I5252&lt;&gt;"",VLOOKUP(I5252,Sheet2!B:C,2,0),""),"")</f>
        <v/>
      </c>
      <c r="K5252" s="64" t="str">
        <f>IFERROR( IF(I5252&lt;&gt;"", HLOOKUP(L$2+$A5252,Sheet2!BX:NK,2,0),""),"")</f>
        <v/>
      </c>
      <c r="L5252" t="str">
        <f>IF(OR(HLOOKUP(L$2+$A5252,Sheet2!BX:NK,$B5252,0),HLOOKUP(L$2+$A5252,Sheet2!BX:NK,$B5252,0)&lt;&gt;""),HLOOKUP(L$2+$A5252,Sheet2!BX:NK,$B5252,0),"")</f>
        <v/>
      </c>
      <c r="M5252" t="str">
        <f>IF(OR(HLOOKUP(M$2+$A5252,Sheet2!BY:NL,$B5252,0),HLOOKUP(M$2+$A5252,Sheet2!BY:NL,$B5252,0)&lt;&gt;""),HLOOKUP(M$2+$A5252,Sheet2!BY:NL,$B5252,0),"")</f>
        <v/>
      </c>
      <c r="N5252" t="str">
        <f>IF(OR(HLOOKUP(N$2+$A5252,Sheet2!BZ:NM,$B5252,0),HLOOKUP(N$2+$A5252,Sheet2!BZ:NM,$B5252,0)&lt;&gt;""),HLOOKUP(N$2+$A5252,Sheet2!BZ:NM,$B5252,0),"")</f>
        <v/>
      </c>
      <c r="O5252" t="str">
        <f>IF(OR(HLOOKUP(O$2+$A5252,Sheet2!CA:NN,$B5252,0),HLOOKUP(O$2+$A5252,Sheet2!CA:NN,$B5252,0)&lt;&gt;""),HLOOKUP(O$2+$A5252,Sheet2!CA:NN,$B5252,0),"")</f>
        <v/>
      </c>
      <c r="P5252" t="str">
        <f>IF(OR(HLOOKUP(P$2+$A5252,Sheet2!CB:NO,$B5252,0),HLOOKUP(P$2+$A5252,Sheet2!CB:NO,$B5252,0)&lt;&gt;""),HLOOKUP(P$2+$A5252,Sheet2!CB:NO,$B5252,0),"")</f>
        <v/>
      </c>
      <c r="Q5252" t="str">
        <f>IF(OR(HLOOKUP(Q$2+$A5252,Sheet2!CC:NO,$B5252,0),HLOOKUP(Q$2+$A5252,Sheet2!CC:NO,$B5252,0)&lt;&gt;""),HLOOKUP(Q$2+$A5252,Sheet2!CC:NO,$B5252,0),"")</f>
        <v/>
      </c>
    </row>
    <row r="5253" spans="1:17" x14ac:dyDescent="0.25">
      <c r="A5253" s="64">
        <f t="shared" si="651"/>
        <v>54</v>
      </c>
      <c r="B5253" s="64">
        <f t="shared" si="652"/>
        <v>529</v>
      </c>
      <c r="C5253" s="64">
        <f t="shared" si="653"/>
        <v>10</v>
      </c>
      <c r="D5253" s="64">
        <f t="shared" si="654"/>
        <v>525</v>
      </c>
      <c r="E5253" s="64">
        <f t="shared" si="655"/>
        <v>2621</v>
      </c>
      <c r="F5253" s="64" t="str">
        <f t="shared" ref="F5253:F5316" si="656">IFERROR(IF(I5253&lt;&gt;"",IF(LEFT(K5253,2)="1-",1,2),""),"")</f>
        <v/>
      </c>
      <c r="G5253" s="64" t="str">
        <f t="shared" ref="G5253:G5316" si="657">IFERROR(IF(I5253&lt;&gt;"",MONTH( RIGHT(K5253,LEN(K5253)-FIND("-",K5253))),""),"")</f>
        <v/>
      </c>
      <c r="H5253" s="64" t="str">
        <f t="shared" ref="H5253:H5316" si="658">IFERROR(IF(I5253&lt;&gt;"",YEAR( RIGHT(K5253,LEN(K5253)-FIND("-",K5253))),""),"")</f>
        <v/>
      </c>
      <c r="I5253" s="80" t="str">
        <f>IFERROR(VLOOKUP(D5253,Sheet2!A:B,2,0),"")</f>
        <v/>
      </c>
      <c r="J5253" s="64" t="str">
        <f>IFERROR(IF(I5253&lt;&gt;"",VLOOKUP(I5253,Sheet2!B:C,2,0),""),"")</f>
        <v/>
      </c>
      <c r="K5253" s="64" t="str">
        <f>IFERROR( IF(I5253&lt;&gt;"", HLOOKUP(L$2+$A5253,Sheet2!BX:NK,2,0),""),"")</f>
        <v/>
      </c>
      <c r="L5253" t="str">
        <f>IF(OR(HLOOKUP(L$2+$A5253,Sheet2!BX:NK,$B5253,0),HLOOKUP(L$2+$A5253,Sheet2!BX:NK,$B5253,0)&lt;&gt;""),HLOOKUP(L$2+$A5253,Sheet2!BX:NK,$B5253,0),"")</f>
        <v/>
      </c>
      <c r="M5253" t="str">
        <f>IF(OR(HLOOKUP(M$2+$A5253,Sheet2!BY:NL,$B5253,0),HLOOKUP(M$2+$A5253,Sheet2!BY:NL,$B5253,0)&lt;&gt;""),HLOOKUP(M$2+$A5253,Sheet2!BY:NL,$B5253,0),"")</f>
        <v/>
      </c>
      <c r="N5253" t="str">
        <f>IF(OR(HLOOKUP(N$2+$A5253,Sheet2!BZ:NM,$B5253,0),HLOOKUP(N$2+$A5253,Sheet2!BZ:NM,$B5253,0)&lt;&gt;""),HLOOKUP(N$2+$A5253,Sheet2!BZ:NM,$B5253,0),"")</f>
        <v/>
      </c>
      <c r="O5253" t="str">
        <f>IF(OR(HLOOKUP(O$2+$A5253,Sheet2!CA:NN,$B5253,0),HLOOKUP(O$2+$A5253,Sheet2!CA:NN,$B5253,0)&lt;&gt;""),HLOOKUP(O$2+$A5253,Sheet2!CA:NN,$B5253,0),"")</f>
        <v/>
      </c>
      <c r="P5253" t="str">
        <f>IF(OR(HLOOKUP(P$2+$A5253,Sheet2!CB:NO,$B5253,0),HLOOKUP(P$2+$A5253,Sheet2!CB:NO,$B5253,0)&lt;&gt;""),HLOOKUP(P$2+$A5253,Sheet2!CB:NO,$B5253,0),"")</f>
        <v/>
      </c>
      <c r="Q5253" t="str">
        <f>IF(OR(HLOOKUP(Q$2+$A5253,Sheet2!CC:NO,$B5253,0),HLOOKUP(Q$2+$A5253,Sheet2!CC:NO,$B5253,0)&lt;&gt;""),HLOOKUP(Q$2+$A5253,Sheet2!CC:NO,$B5253,0),"")</f>
        <v/>
      </c>
    </row>
    <row r="5254" spans="1:17" x14ac:dyDescent="0.25">
      <c r="A5254" s="64">
        <f t="shared" ref="A5254:A5317" si="659">IF(C5254&lt;&gt;1,A5253+6,0)</f>
        <v>0</v>
      </c>
      <c r="B5254" s="64">
        <f t="shared" ref="B5254:B5317" si="660">IF(C5254&lt;&gt;1,B5253,B5253+1)</f>
        <v>530</v>
      </c>
      <c r="C5254" s="64">
        <f t="shared" ref="C5254:C5317" si="661">IF($C$3-C5253=0,1,C5253+1)</f>
        <v>1</v>
      </c>
      <c r="D5254" s="64">
        <f t="shared" ref="D5254:D5317" si="662">IF(C5254=1,D5253+1,D5253)</f>
        <v>526</v>
      </c>
      <c r="E5254" s="64">
        <f t="shared" ref="E5254:E5317" si="663">IF(D5254&lt;&gt;D5253,E5253+5,E5253)</f>
        <v>2626</v>
      </c>
      <c r="F5254" s="64" t="str">
        <f t="shared" si="656"/>
        <v/>
      </c>
      <c r="G5254" s="64" t="str">
        <f t="shared" si="657"/>
        <v/>
      </c>
      <c r="H5254" s="64" t="str">
        <f t="shared" si="658"/>
        <v/>
      </c>
      <c r="I5254" s="80" t="str">
        <f>IFERROR(VLOOKUP(D5254,Sheet2!A:B,2,0),"")</f>
        <v/>
      </c>
      <c r="J5254" s="64" t="str">
        <f>IFERROR(IF(I5254&lt;&gt;"",VLOOKUP(I5254,Sheet2!B:C,2,0),""),"")</f>
        <v/>
      </c>
      <c r="K5254" s="64" t="str">
        <f>IFERROR( IF(I5254&lt;&gt;"", HLOOKUP(L$2+$A5254,Sheet2!BX:NK,2,0),""),"")</f>
        <v/>
      </c>
      <c r="L5254" t="str">
        <f>IF(OR(HLOOKUP(L$2+$A5254,Sheet2!BX:NK,$B5254,0),HLOOKUP(L$2+$A5254,Sheet2!BX:NK,$B5254,0)&lt;&gt;""),HLOOKUP(L$2+$A5254,Sheet2!BX:NK,$B5254,0),"")</f>
        <v/>
      </c>
      <c r="M5254" t="str">
        <f>IF(OR(HLOOKUP(M$2+$A5254,Sheet2!BY:NL,$B5254,0),HLOOKUP(M$2+$A5254,Sheet2!BY:NL,$B5254,0)&lt;&gt;""),HLOOKUP(M$2+$A5254,Sheet2!BY:NL,$B5254,0),"")</f>
        <v/>
      </c>
      <c r="N5254" t="str">
        <f>IF(OR(HLOOKUP(N$2+$A5254,Sheet2!BZ:NM,$B5254,0),HLOOKUP(N$2+$A5254,Sheet2!BZ:NM,$B5254,0)&lt;&gt;""),HLOOKUP(N$2+$A5254,Sheet2!BZ:NM,$B5254,0),"")</f>
        <v/>
      </c>
      <c r="O5254" t="str">
        <f>IF(OR(HLOOKUP(O$2+$A5254,Sheet2!CA:NN,$B5254,0),HLOOKUP(O$2+$A5254,Sheet2!CA:NN,$B5254,0)&lt;&gt;""),HLOOKUP(O$2+$A5254,Sheet2!CA:NN,$B5254,0),"")</f>
        <v/>
      </c>
      <c r="P5254" t="str">
        <f>IF(OR(HLOOKUP(P$2+$A5254,Sheet2!CB:NO,$B5254,0),HLOOKUP(P$2+$A5254,Sheet2!CB:NO,$B5254,0)&lt;&gt;""),HLOOKUP(P$2+$A5254,Sheet2!CB:NO,$B5254,0),"")</f>
        <v/>
      </c>
      <c r="Q5254" t="str">
        <f>IF(OR(HLOOKUP(Q$2+$A5254,Sheet2!CC:NO,$B5254,0),HLOOKUP(Q$2+$A5254,Sheet2!CC:NO,$B5254,0)&lt;&gt;""),HLOOKUP(Q$2+$A5254,Sheet2!CC:NO,$B5254,0),"")</f>
        <v/>
      </c>
    </row>
    <row r="5255" spans="1:17" x14ac:dyDescent="0.25">
      <c r="A5255" s="64">
        <f t="shared" si="659"/>
        <v>6</v>
      </c>
      <c r="B5255" s="64">
        <f t="shared" si="660"/>
        <v>530</v>
      </c>
      <c r="C5255" s="64">
        <f t="shared" si="661"/>
        <v>2</v>
      </c>
      <c r="D5255" s="64">
        <f t="shared" si="662"/>
        <v>526</v>
      </c>
      <c r="E5255" s="64">
        <f t="shared" si="663"/>
        <v>2626</v>
      </c>
      <c r="F5255" s="64" t="str">
        <f t="shared" si="656"/>
        <v/>
      </c>
      <c r="G5255" s="64" t="str">
        <f t="shared" si="657"/>
        <v/>
      </c>
      <c r="H5255" s="64" t="str">
        <f t="shared" si="658"/>
        <v/>
      </c>
      <c r="I5255" s="80" t="str">
        <f>IFERROR(VLOOKUP(D5255,Sheet2!A:B,2,0),"")</f>
        <v/>
      </c>
      <c r="J5255" s="64" t="str">
        <f>IFERROR(IF(I5255&lt;&gt;"",VLOOKUP(I5255,Sheet2!B:C,2,0),""),"")</f>
        <v/>
      </c>
      <c r="K5255" s="64" t="str">
        <f>IFERROR( IF(I5255&lt;&gt;"", HLOOKUP(L$2+$A5255,Sheet2!BX:NK,2,0),""),"")</f>
        <v/>
      </c>
      <c r="L5255" t="str">
        <f>IF(OR(HLOOKUP(L$2+$A5255,Sheet2!BX:NK,$B5255,0),HLOOKUP(L$2+$A5255,Sheet2!BX:NK,$B5255,0)&lt;&gt;""),HLOOKUP(L$2+$A5255,Sheet2!BX:NK,$B5255,0),"")</f>
        <v/>
      </c>
      <c r="M5255" t="str">
        <f>IF(OR(HLOOKUP(M$2+$A5255,Sheet2!BY:NL,$B5255,0),HLOOKUP(M$2+$A5255,Sheet2!BY:NL,$B5255,0)&lt;&gt;""),HLOOKUP(M$2+$A5255,Sheet2!BY:NL,$B5255,0),"")</f>
        <v/>
      </c>
      <c r="N5255" t="str">
        <f>IF(OR(HLOOKUP(N$2+$A5255,Sheet2!BZ:NM,$B5255,0),HLOOKUP(N$2+$A5255,Sheet2!BZ:NM,$B5255,0)&lt;&gt;""),HLOOKUP(N$2+$A5255,Sheet2!BZ:NM,$B5255,0),"")</f>
        <v/>
      </c>
      <c r="O5255" t="str">
        <f>IF(OR(HLOOKUP(O$2+$A5255,Sheet2!CA:NN,$B5255,0),HLOOKUP(O$2+$A5255,Sheet2!CA:NN,$B5255,0)&lt;&gt;""),HLOOKUP(O$2+$A5255,Sheet2!CA:NN,$B5255,0),"")</f>
        <v/>
      </c>
      <c r="P5255" t="str">
        <f>IF(OR(HLOOKUP(P$2+$A5255,Sheet2!CB:NO,$B5255,0),HLOOKUP(P$2+$A5255,Sheet2!CB:NO,$B5255,0)&lt;&gt;""),HLOOKUP(P$2+$A5255,Sheet2!CB:NO,$B5255,0),"")</f>
        <v/>
      </c>
      <c r="Q5255" t="str">
        <f>IF(OR(HLOOKUP(Q$2+$A5255,Sheet2!CC:NO,$B5255,0),HLOOKUP(Q$2+$A5255,Sheet2!CC:NO,$B5255,0)&lt;&gt;""),HLOOKUP(Q$2+$A5255,Sheet2!CC:NO,$B5255,0),"")</f>
        <v/>
      </c>
    </row>
    <row r="5256" spans="1:17" x14ac:dyDescent="0.25">
      <c r="A5256" s="64">
        <f t="shared" si="659"/>
        <v>12</v>
      </c>
      <c r="B5256" s="64">
        <f t="shared" si="660"/>
        <v>530</v>
      </c>
      <c r="C5256" s="64">
        <f t="shared" si="661"/>
        <v>3</v>
      </c>
      <c r="D5256" s="64">
        <f t="shared" si="662"/>
        <v>526</v>
      </c>
      <c r="E5256" s="64">
        <f t="shared" si="663"/>
        <v>2626</v>
      </c>
      <c r="F5256" s="64" t="str">
        <f t="shared" si="656"/>
        <v/>
      </c>
      <c r="G5256" s="64" t="str">
        <f t="shared" si="657"/>
        <v/>
      </c>
      <c r="H5256" s="64" t="str">
        <f t="shared" si="658"/>
        <v/>
      </c>
      <c r="I5256" s="80" t="str">
        <f>IFERROR(VLOOKUP(D5256,Sheet2!A:B,2,0),"")</f>
        <v/>
      </c>
      <c r="J5256" s="64" t="str">
        <f>IFERROR(IF(I5256&lt;&gt;"",VLOOKUP(I5256,Sheet2!B:C,2,0),""),"")</f>
        <v/>
      </c>
      <c r="K5256" s="64" t="str">
        <f>IFERROR( IF(I5256&lt;&gt;"", HLOOKUP(L$2+$A5256,Sheet2!BX:NK,2,0),""),"")</f>
        <v/>
      </c>
      <c r="L5256" t="str">
        <f>IF(OR(HLOOKUP(L$2+$A5256,Sheet2!BX:NK,$B5256,0),HLOOKUP(L$2+$A5256,Sheet2!BX:NK,$B5256,0)&lt;&gt;""),HLOOKUP(L$2+$A5256,Sheet2!BX:NK,$B5256,0),"")</f>
        <v/>
      </c>
      <c r="M5256" t="str">
        <f>IF(OR(HLOOKUP(M$2+$A5256,Sheet2!BY:NL,$B5256,0),HLOOKUP(M$2+$A5256,Sheet2!BY:NL,$B5256,0)&lt;&gt;""),HLOOKUP(M$2+$A5256,Sheet2!BY:NL,$B5256,0),"")</f>
        <v/>
      </c>
      <c r="N5256" t="str">
        <f>IF(OR(HLOOKUP(N$2+$A5256,Sheet2!BZ:NM,$B5256,0),HLOOKUP(N$2+$A5256,Sheet2!BZ:NM,$B5256,0)&lt;&gt;""),HLOOKUP(N$2+$A5256,Sheet2!BZ:NM,$B5256,0),"")</f>
        <v/>
      </c>
      <c r="O5256" t="str">
        <f>IF(OR(HLOOKUP(O$2+$A5256,Sheet2!CA:NN,$B5256,0),HLOOKUP(O$2+$A5256,Sheet2!CA:NN,$B5256,0)&lt;&gt;""),HLOOKUP(O$2+$A5256,Sheet2!CA:NN,$B5256,0),"")</f>
        <v/>
      </c>
      <c r="P5256" t="str">
        <f>IF(OR(HLOOKUP(P$2+$A5256,Sheet2!CB:NO,$B5256,0),HLOOKUP(P$2+$A5256,Sheet2!CB:NO,$B5256,0)&lt;&gt;""),HLOOKUP(P$2+$A5256,Sheet2!CB:NO,$B5256,0),"")</f>
        <v/>
      </c>
      <c r="Q5256" t="str">
        <f>IF(OR(HLOOKUP(Q$2+$A5256,Sheet2!CC:NO,$B5256,0),HLOOKUP(Q$2+$A5256,Sheet2!CC:NO,$B5256,0)&lt;&gt;""),HLOOKUP(Q$2+$A5256,Sheet2!CC:NO,$B5256,0),"")</f>
        <v/>
      </c>
    </row>
    <row r="5257" spans="1:17" x14ac:dyDescent="0.25">
      <c r="A5257" s="64">
        <f t="shared" si="659"/>
        <v>18</v>
      </c>
      <c r="B5257" s="64">
        <f t="shared" si="660"/>
        <v>530</v>
      </c>
      <c r="C5257" s="64">
        <f t="shared" si="661"/>
        <v>4</v>
      </c>
      <c r="D5257" s="64">
        <f t="shared" si="662"/>
        <v>526</v>
      </c>
      <c r="E5257" s="64">
        <f t="shared" si="663"/>
        <v>2626</v>
      </c>
      <c r="F5257" s="64" t="str">
        <f t="shared" si="656"/>
        <v/>
      </c>
      <c r="G5257" s="64" t="str">
        <f t="shared" si="657"/>
        <v/>
      </c>
      <c r="H5257" s="64" t="str">
        <f t="shared" si="658"/>
        <v/>
      </c>
      <c r="I5257" s="80" t="str">
        <f>IFERROR(VLOOKUP(D5257,Sheet2!A:B,2,0),"")</f>
        <v/>
      </c>
      <c r="J5257" s="64" t="str">
        <f>IFERROR(IF(I5257&lt;&gt;"",VLOOKUP(I5257,Sheet2!B:C,2,0),""),"")</f>
        <v/>
      </c>
      <c r="K5257" s="64" t="str">
        <f>IFERROR( IF(I5257&lt;&gt;"", HLOOKUP(L$2+$A5257,Sheet2!BX:NK,2,0),""),"")</f>
        <v/>
      </c>
      <c r="L5257" t="str">
        <f>IF(OR(HLOOKUP(L$2+$A5257,Sheet2!BX:NK,$B5257,0),HLOOKUP(L$2+$A5257,Sheet2!BX:NK,$B5257,0)&lt;&gt;""),HLOOKUP(L$2+$A5257,Sheet2!BX:NK,$B5257,0),"")</f>
        <v/>
      </c>
      <c r="M5257" t="str">
        <f>IF(OR(HLOOKUP(M$2+$A5257,Sheet2!BY:NL,$B5257,0),HLOOKUP(M$2+$A5257,Sheet2!BY:NL,$B5257,0)&lt;&gt;""),HLOOKUP(M$2+$A5257,Sheet2!BY:NL,$B5257,0),"")</f>
        <v/>
      </c>
      <c r="N5257" t="str">
        <f>IF(OR(HLOOKUP(N$2+$A5257,Sheet2!BZ:NM,$B5257,0),HLOOKUP(N$2+$A5257,Sheet2!BZ:NM,$B5257,0)&lt;&gt;""),HLOOKUP(N$2+$A5257,Sheet2!BZ:NM,$B5257,0),"")</f>
        <v/>
      </c>
      <c r="O5257" t="str">
        <f>IF(OR(HLOOKUP(O$2+$A5257,Sheet2!CA:NN,$B5257,0),HLOOKUP(O$2+$A5257,Sheet2!CA:NN,$B5257,0)&lt;&gt;""),HLOOKUP(O$2+$A5257,Sheet2!CA:NN,$B5257,0),"")</f>
        <v/>
      </c>
      <c r="P5257" t="str">
        <f>IF(OR(HLOOKUP(P$2+$A5257,Sheet2!CB:NO,$B5257,0),HLOOKUP(P$2+$A5257,Sheet2!CB:NO,$B5257,0)&lt;&gt;""),HLOOKUP(P$2+$A5257,Sheet2!CB:NO,$B5257,0),"")</f>
        <v/>
      </c>
      <c r="Q5257" t="str">
        <f>IF(OR(HLOOKUP(Q$2+$A5257,Sheet2!CC:NO,$B5257,0),HLOOKUP(Q$2+$A5257,Sheet2!CC:NO,$B5257,0)&lt;&gt;""),HLOOKUP(Q$2+$A5257,Sheet2!CC:NO,$B5257,0),"")</f>
        <v/>
      </c>
    </row>
    <row r="5258" spans="1:17" x14ac:dyDescent="0.25">
      <c r="A5258" s="64">
        <f t="shared" si="659"/>
        <v>24</v>
      </c>
      <c r="B5258" s="64">
        <f t="shared" si="660"/>
        <v>530</v>
      </c>
      <c r="C5258" s="64">
        <f t="shared" si="661"/>
        <v>5</v>
      </c>
      <c r="D5258" s="64">
        <f t="shared" si="662"/>
        <v>526</v>
      </c>
      <c r="E5258" s="64">
        <f t="shared" si="663"/>
        <v>2626</v>
      </c>
      <c r="F5258" s="64" t="str">
        <f t="shared" si="656"/>
        <v/>
      </c>
      <c r="G5258" s="64" t="str">
        <f t="shared" si="657"/>
        <v/>
      </c>
      <c r="H5258" s="64" t="str">
        <f t="shared" si="658"/>
        <v/>
      </c>
      <c r="I5258" s="80" t="str">
        <f>IFERROR(VLOOKUP(D5258,Sheet2!A:B,2,0),"")</f>
        <v/>
      </c>
      <c r="J5258" s="64" t="str">
        <f>IFERROR(IF(I5258&lt;&gt;"",VLOOKUP(I5258,Sheet2!B:C,2,0),""),"")</f>
        <v/>
      </c>
      <c r="K5258" s="64" t="str">
        <f>IFERROR( IF(I5258&lt;&gt;"", HLOOKUP(L$2+$A5258,Sheet2!BX:NK,2,0),""),"")</f>
        <v/>
      </c>
      <c r="L5258" t="str">
        <f>IF(OR(HLOOKUP(L$2+$A5258,Sheet2!BX:NK,$B5258,0),HLOOKUP(L$2+$A5258,Sheet2!BX:NK,$B5258,0)&lt;&gt;""),HLOOKUP(L$2+$A5258,Sheet2!BX:NK,$B5258,0),"")</f>
        <v/>
      </c>
      <c r="M5258" t="str">
        <f>IF(OR(HLOOKUP(M$2+$A5258,Sheet2!BY:NL,$B5258,0),HLOOKUP(M$2+$A5258,Sheet2!BY:NL,$B5258,0)&lt;&gt;""),HLOOKUP(M$2+$A5258,Sheet2!BY:NL,$B5258,0),"")</f>
        <v/>
      </c>
      <c r="N5258" t="str">
        <f>IF(OR(HLOOKUP(N$2+$A5258,Sheet2!BZ:NM,$B5258,0),HLOOKUP(N$2+$A5258,Sheet2!BZ:NM,$B5258,0)&lt;&gt;""),HLOOKUP(N$2+$A5258,Sheet2!BZ:NM,$B5258,0),"")</f>
        <v/>
      </c>
      <c r="O5258" t="str">
        <f>IF(OR(HLOOKUP(O$2+$A5258,Sheet2!CA:NN,$B5258,0),HLOOKUP(O$2+$A5258,Sheet2!CA:NN,$B5258,0)&lt;&gt;""),HLOOKUP(O$2+$A5258,Sheet2!CA:NN,$B5258,0),"")</f>
        <v/>
      </c>
      <c r="P5258" t="str">
        <f>IF(OR(HLOOKUP(P$2+$A5258,Sheet2!CB:NO,$B5258,0),HLOOKUP(P$2+$A5258,Sheet2!CB:NO,$B5258,0)&lt;&gt;""),HLOOKUP(P$2+$A5258,Sheet2!CB:NO,$B5258,0),"")</f>
        <v/>
      </c>
      <c r="Q5258" t="str">
        <f>IF(OR(HLOOKUP(Q$2+$A5258,Sheet2!CC:NO,$B5258,0),HLOOKUP(Q$2+$A5258,Sheet2!CC:NO,$B5258,0)&lt;&gt;""),HLOOKUP(Q$2+$A5258,Sheet2!CC:NO,$B5258,0),"")</f>
        <v/>
      </c>
    </row>
    <row r="5259" spans="1:17" x14ac:dyDescent="0.25">
      <c r="A5259" s="64">
        <f t="shared" si="659"/>
        <v>30</v>
      </c>
      <c r="B5259" s="64">
        <f t="shared" si="660"/>
        <v>530</v>
      </c>
      <c r="C5259" s="64">
        <f t="shared" si="661"/>
        <v>6</v>
      </c>
      <c r="D5259" s="64">
        <f t="shared" si="662"/>
        <v>526</v>
      </c>
      <c r="E5259" s="64">
        <f t="shared" si="663"/>
        <v>2626</v>
      </c>
      <c r="F5259" s="64" t="str">
        <f t="shared" si="656"/>
        <v/>
      </c>
      <c r="G5259" s="64" t="str">
        <f t="shared" si="657"/>
        <v/>
      </c>
      <c r="H5259" s="64" t="str">
        <f t="shared" si="658"/>
        <v/>
      </c>
      <c r="I5259" s="80" t="str">
        <f>IFERROR(VLOOKUP(D5259,Sheet2!A:B,2,0),"")</f>
        <v/>
      </c>
      <c r="J5259" s="64" t="str">
        <f>IFERROR(IF(I5259&lt;&gt;"",VLOOKUP(I5259,Sheet2!B:C,2,0),""),"")</f>
        <v/>
      </c>
      <c r="K5259" s="64" t="str">
        <f>IFERROR( IF(I5259&lt;&gt;"", HLOOKUP(L$2+$A5259,Sheet2!BX:NK,2,0),""),"")</f>
        <v/>
      </c>
      <c r="L5259" t="str">
        <f>IF(OR(HLOOKUP(L$2+$A5259,Sheet2!BX:NK,$B5259,0),HLOOKUP(L$2+$A5259,Sheet2!BX:NK,$B5259,0)&lt;&gt;""),HLOOKUP(L$2+$A5259,Sheet2!BX:NK,$B5259,0),"")</f>
        <v/>
      </c>
      <c r="M5259" t="str">
        <f>IF(OR(HLOOKUP(M$2+$A5259,Sheet2!BY:NL,$B5259,0),HLOOKUP(M$2+$A5259,Sheet2!BY:NL,$B5259,0)&lt;&gt;""),HLOOKUP(M$2+$A5259,Sheet2!BY:NL,$B5259,0),"")</f>
        <v/>
      </c>
      <c r="N5259" t="str">
        <f>IF(OR(HLOOKUP(N$2+$A5259,Sheet2!BZ:NM,$B5259,0),HLOOKUP(N$2+$A5259,Sheet2!BZ:NM,$B5259,0)&lt;&gt;""),HLOOKUP(N$2+$A5259,Sheet2!BZ:NM,$B5259,0),"")</f>
        <v/>
      </c>
      <c r="O5259" t="str">
        <f>IF(OR(HLOOKUP(O$2+$A5259,Sheet2!CA:NN,$B5259,0),HLOOKUP(O$2+$A5259,Sheet2!CA:NN,$B5259,0)&lt;&gt;""),HLOOKUP(O$2+$A5259,Sheet2!CA:NN,$B5259,0),"")</f>
        <v/>
      </c>
      <c r="P5259" t="str">
        <f>IF(OR(HLOOKUP(P$2+$A5259,Sheet2!CB:NO,$B5259,0),HLOOKUP(P$2+$A5259,Sheet2!CB:NO,$B5259,0)&lt;&gt;""),HLOOKUP(P$2+$A5259,Sheet2!CB:NO,$B5259,0),"")</f>
        <v/>
      </c>
      <c r="Q5259" t="str">
        <f>IF(OR(HLOOKUP(Q$2+$A5259,Sheet2!CC:NO,$B5259,0),HLOOKUP(Q$2+$A5259,Sheet2!CC:NO,$B5259,0)&lt;&gt;""),HLOOKUP(Q$2+$A5259,Sheet2!CC:NO,$B5259,0),"")</f>
        <v/>
      </c>
    </row>
    <row r="5260" spans="1:17" x14ac:dyDescent="0.25">
      <c r="A5260" s="64">
        <f t="shared" si="659"/>
        <v>36</v>
      </c>
      <c r="B5260" s="64">
        <f t="shared" si="660"/>
        <v>530</v>
      </c>
      <c r="C5260" s="64">
        <f t="shared" si="661"/>
        <v>7</v>
      </c>
      <c r="D5260" s="64">
        <f t="shared" si="662"/>
        <v>526</v>
      </c>
      <c r="E5260" s="64">
        <f t="shared" si="663"/>
        <v>2626</v>
      </c>
      <c r="F5260" s="64" t="str">
        <f t="shared" si="656"/>
        <v/>
      </c>
      <c r="G5260" s="64" t="str">
        <f t="shared" si="657"/>
        <v/>
      </c>
      <c r="H5260" s="64" t="str">
        <f t="shared" si="658"/>
        <v/>
      </c>
      <c r="I5260" s="80" t="str">
        <f>IFERROR(VLOOKUP(D5260,Sheet2!A:B,2,0),"")</f>
        <v/>
      </c>
      <c r="J5260" s="64" t="str">
        <f>IFERROR(IF(I5260&lt;&gt;"",VLOOKUP(I5260,Sheet2!B:C,2,0),""),"")</f>
        <v/>
      </c>
      <c r="K5260" s="64" t="str">
        <f>IFERROR( IF(I5260&lt;&gt;"", HLOOKUP(L$2+$A5260,Sheet2!BX:NK,2,0),""),"")</f>
        <v/>
      </c>
      <c r="L5260" t="str">
        <f>IF(OR(HLOOKUP(L$2+$A5260,Sheet2!BX:NK,$B5260,0),HLOOKUP(L$2+$A5260,Sheet2!BX:NK,$B5260,0)&lt;&gt;""),HLOOKUP(L$2+$A5260,Sheet2!BX:NK,$B5260,0),"")</f>
        <v/>
      </c>
      <c r="M5260" t="str">
        <f>IF(OR(HLOOKUP(M$2+$A5260,Sheet2!BY:NL,$B5260,0),HLOOKUP(M$2+$A5260,Sheet2!BY:NL,$B5260,0)&lt;&gt;""),HLOOKUP(M$2+$A5260,Sheet2!BY:NL,$B5260,0),"")</f>
        <v/>
      </c>
      <c r="N5260" t="str">
        <f>IF(OR(HLOOKUP(N$2+$A5260,Sheet2!BZ:NM,$B5260,0),HLOOKUP(N$2+$A5260,Sheet2!BZ:NM,$B5260,0)&lt;&gt;""),HLOOKUP(N$2+$A5260,Sheet2!BZ:NM,$B5260,0),"")</f>
        <v/>
      </c>
      <c r="O5260" t="str">
        <f>IF(OR(HLOOKUP(O$2+$A5260,Sheet2!CA:NN,$B5260,0),HLOOKUP(O$2+$A5260,Sheet2!CA:NN,$B5260,0)&lt;&gt;""),HLOOKUP(O$2+$A5260,Sheet2!CA:NN,$B5260,0),"")</f>
        <v/>
      </c>
      <c r="P5260" t="str">
        <f>IF(OR(HLOOKUP(P$2+$A5260,Sheet2!CB:NO,$B5260,0),HLOOKUP(P$2+$A5260,Sheet2!CB:NO,$B5260,0)&lt;&gt;""),HLOOKUP(P$2+$A5260,Sheet2!CB:NO,$B5260,0),"")</f>
        <v/>
      </c>
      <c r="Q5260" t="str">
        <f>IF(OR(HLOOKUP(Q$2+$A5260,Sheet2!CC:NO,$B5260,0),HLOOKUP(Q$2+$A5260,Sheet2!CC:NO,$B5260,0)&lt;&gt;""),HLOOKUP(Q$2+$A5260,Sheet2!CC:NO,$B5260,0),"")</f>
        <v/>
      </c>
    </row>
    <row r="5261" spans="1:17" x14ac:dyDescent="0.25">
      <c r="A5261" s="64">
        <f t="shared" si="659"/>
        <v>42</v>
      </c>
      <c r="B5261" s="64">
        <f t="shared" si="660"/>
        <v>530</v>
      </c>
      <c r="C5261" s="64">
        <f t="shared" si="661"/>
        <v>8</v>
      </c>
      <c r="D5261" s="64">
        <f t="shared" si="662"/>
        <v>526</v>
      </c>
      <c r="E5261" s="64">
        <f t="shared" si="663"/>
        <v>2626</v>
      </c>
      <c r="F5261" s="64" t="str">
        <f t="shared" si="656"/>
        <v/>
      </c>
      <c r="G5261" s="64" t="str">
        <f t="shared" si="657"/>
        <v/>
      </c>
      <c r="H5261" s="64" t="str">
        <f t="shared" si="658"/>
        <v/>
      </c>
      <c r="I5261" s="80" t="str">
        <f>IFERROR(VLOOKUP(D5261,Sheet2!A:B,2,0),"")</f>
        <v/>
      </c>
      <c r="J5261" s="64" t="str">
        <f>IFERROR(IF(I5261&lt;&gt;"",VLOOKUP(I5261,Sheet2!B:C,2,0),""),"")</f>
        <v/>
      </c>
      <c r="K5261" s="64" t="str">
        <f>IFERROR( IF(I5261&lt;&gt;"", HLOOKUP(L$2+$A5261,Sheet2!BX:NK,2,0),""),"")</f>
        <v/>
      </c>
      <c r="L5261" t="str">
        <f>IF(OR(HLOOKUP(L$2+$A5261,Sheet2!BX:NK,$B5261,0),HLOOKUP(L$2+$A5261,Sheet2!BX:NK,$B5261,0)&lt;&gt;""),HLOOKUP(L$2+$A5261,Sheet2!BX:NK,$B5261,0),"")</f>
        <v/>
      </c>
      <c r="M5261" t="str">
        <f>IF(OR(HLOOKUP(M$2+$A5261,Sheet2!BY:NL,$B5261,0),HLOOKUP(M$2+$A5261,Sheet2!BY:NL,$B5261,0)&lt;&gt;""),HLOOKUP(M$2+$A5261,Sheet2!BY:NL,$B5261,0),"")</f>
        <v/>
      </c>
      <c r="N5261" t="str">
        <f>IF(OR(HLOOKUP(N$2+$A5261,Sheet2!BZ:NM,$B5261,0),HLOOKUP(N$2+$A5261,Sheet2!BZ:NM,$B5261,0)&lt;&gt;""),HLOOKUP(N$2+$A5261,Sheet2!BZ:NM,$B5261,0),"")</f>
        <v/>
      </c>
      <c r="O5261" t="str">
        <f>IF(OR(HLOOKUP(O$2+$A5261,Sheet2!CA:NN,$B5261,0),HLOOKUP(O$2+$A5261,Sheet2!CA:NN,$B5261,0)&lt;&gt;""),HLOOKUP(O$2+$A5261,Sheet2!CA:NN,$B5261,0),"")</f>
        <v/>
      </c>
      <c r="P5261" t="str">
        <f>IF(OR(HLOOKUP(P$2+$A5261,Sheet2!CB:NO,$B5261,0),HLOOKUP(P$2+$A5261,Sheet2!CB:NO,$B5261,0)&lt;&gt;""),HLOOKUP(P$2+$A5261,Sheet2!CB:NO,$B5261,0),"")</f>
        <v/>
      </c>
      <c r="Q5261" t="str">
        <f>IF(OR(HLOOKUP(Q$2+$A5261,Sheet2!CC:NO,$B5261,0),HLOOKUP(Q$2+$A5261,Sheet2!CC:NO,$B5261,0)&lt;&gt;""),HLOOKUP(Q$2+$A5261,Sheet2!CC:NO,$B5261,0),"")</f>
        <v/>
      </c>
    </row>
    <row r="5262" spans="1:17" x14ac:dyDescent="0.25">
      <c r="A5262" s="64">
        <f t="shared" si="659"/>
        <v>48</v>
      </c>
      <c r="B5262" s="64">
        <f t="shared" si="660"/>
        <v>530</v>
      </c>
      <c r="C5262" s="64">
        <f t="shared" si="661"/>
        <v>9</v>
      </c>
      <c r="D5262" s="64">
        <f t="shared" si="662"/>
        <v>526</v>
      </c>
      <c r="E5262" s="64">
        <f t="shared" si="663"/>
        <v>2626</v>
      </c>
      <c r="F5262" s="64" t="str">
        <f t="shared" si="656"/>
        <v/>
      </c>
      <c r="G5262" s="64" t="str">
        <f t="shared" si="657"/>
        <v/>
      </c>
      <c r="H5262" s="64" t="str">
        <f t="shared" si="658"/>
        <v/>
      </c>
      <c r="I5262" s="80" t="str">
        <f>IFERROR(VLOOKUP(D5262,Sheet2!A:B,2,0),"")</f>
        <v/>
      </c>
      <c r="J5262" s="64" t="str">
        <f>IFERROR(IF(I5262&lt;&gt;"",VLOOKUP(I5262,Sheet2!B:C,2,0),""),"")</f>
        <v/>
      </c>
      <c r="K5262" s="64" t="str">
        <f>IFERROR( IF(I5262&lt;&gt;"", HLOOKUP(L$2+$A5262,Sheet2!BX:NK,2,0),""),"")</f>
        <v/>
      </c>
      <c r="L5262" t="str">
        <f>IF(OR(HLOOKUP(L$2+$A5262,Sheet2!BX:NK,$B5262,0),HLOOKUP(L$2+$A5262,Sheet2!BX:NK,$B5262,0)&lt;&gt;""),HLOOKUP(L$2+$A5262,Sheet2!BX:NK,$B5262,0),"")</f>
        <v/>
      </c>
      <c r="M5262" t="str">
        <f>IF(OR(HLOOKUP(M$2+$A5262,Sheet2!BY:NL,$B5262,0),HLOOKUP(M$2+$A5262,Sheet2!BY:NL,$B5262,0)&lt;&gt;""),HLOOKUP(M$2+$A5262,Sheet2!BY:NL,$B5262,0),"")</f>
        <v/>
      </c>
      <c r="N5262" t="str">
        <f>IF(OR(HLOOKUP(N$2+$A5262,Sheet2!BZ:NM,$B5262,0),HLOOKUP(N$2+$A5262,Sheet2!BZ:NM,$B5262,0)&lt;&gt;""),HLOOKUP(N$2+$A5262,Sheet2!BZ:NM,$B5262,0),"")</f>
        <v/>
      </c>
      <c r="O5262" t="str">
        <f>IF(OR(HLOOKUP(O$2+$A5262,Sheet2!CA:NN,$B5262,0),HLOOKUP(O$2+$A5262,Sheet2!CA:NN,$B5262,0)&lt;&gt;""),HLOOKUP(O$2+$A5262,Sheet2!CA:NN,$B5262,0),"")</f>
        <v/>
      </c>
      <c r="P5262" t="str">
        <f>IF(OR(HLOOKUP(P$2+$A5262,Sheet2!CB:NO,$B5262,0),HLOOKUP(P$2+$A5262,Sheet2!CB:NO,$B5262,0)&lt;&gt;""),HLOOKUP(P$2+$A5262,Sheet2!CB:NO,$B5262,0),"")</f>
        <v/>
      </c>
      <c r="Q5262" t="str">
        <f>IF(OR(HLOOKUP(Q$2+$A5262,Sheet2!CC:NO,$B5262,0),HLOOKUP(Q$2+$A5262,Sheet2!CC:NO,$B5262,0)&lt;&gt;""),HLOOKUP(Q$2+$A5262,Sheet2!CC:NO,$B5262,0),"")</f>
        <v/>
      </c>
    </row>
    <row r="5263" spans="1:17" x14ac:dyDescent="0.25">
      <c r="A5263" s="64">
        <f t="shared" si="659"/>
        <v>54</v>
      </c>
      <c r="B5263" s="64">
        <f t="shared" si="660"/>
        <v>530</v>
      </c>
      <c r="C5263" s="64">
        <f t="shared" si="661"/>
        <v>10</v>
      </c>
      <c r="D5263" s="64">
        <f t="shared" si="662"/>
        <v>526</v>
      </c>
      <c r="E5263" s="64">
        <f t="shared" si="663"/>
        <v>2626</v>
      </c>
      <c r="F5263" s="64" t="str">
        <f t="shared" si="656"/>
        <v/>
      </c>
      <c r="G5263" s="64" t="str">
        <f t="shared" si="657"/>
        <v/>
      </c>
      <c r="H5263" s="64" t="str">
        <f t="shared" si="658"/>
        <v/>
      </c>
      <c r="I5263" s="80" t="str">
        <f>IFERROR(VLOOKUP(D5263,Sheet2!A:B,2,0),"")</f>
        <v/>
      </c>
      <c r="J5263" s="64" t="str">
        <f>IFERROR(IF(I5263&lt;&gt;"",VLOOKUP(I5263,Sheet2!B:C,2,0),""),"")</f>
        <v/>
      </c>
      <c r="K5263" s="64" t="str">
        <f>IFERROR( IF(I5263&lt;&gt;"", HLOOKUP(L$2+$A5263,Sheet2!BX:NK,2,0),""),"")</f>
        <v/>
      </c>
      <c r="L5263" t="str">
        <f>IF(OR(HLOOKUP(L$2+$A5263,Sheet2!BX:NK,$B5263,0),HLOOKUP(L$2+$A5263,Sheet2!BX:NK,$B5263,0)&lt;&gt;""),HLOOKUP(L$2+$A5263,Sheet2!BX:NK,$B5263,0),"")</f>
        <v/>
      </c>
      <c r="M5263" t="str">
        <f>IF(OR(HLOOKUP(M$2+$A5263,Sheet2!BY:NL,$B5263,0),HLOOKUP(M$2+$A5263,Sheet2!BY:NL,$B5263,0)&lt;&gt;""),HLOOKUP(M$2+$A5263,Sheet2!BY:NL,$B5263,0),"")</f>
        <v/>
      </c>
      <c r="N5263" t="str">
        <f>IF(OR(HLOOKUP(N$2+$A5263,Sheet2!BZ:NM,$B5263,0),HLOOKUP(N$2+$A5263,Sheet2!BZ:NM,$B5263,0)&lt;&gt;""),HLOOKUP(N$2+$A5263,Sheet2!BZ:NM,$B5263,0),"")</f>
        <v/>
      </c>
      <c r="O5263" t="str">
        <f>IF(OR(HLOOKUP(O$2+$A5263,Sheet2!CA:NN,$B5263,0),HLOOKUP(O$2+$A5263,Sheet2!CA:NN,$B5263,0)&lt;&gt;""),HLOOKUP(O$2+$A5263,Sheet2!CA:NN,$B5263,0),"")</f>
        <v/>
      </c>
      <c r="P5263" t="str">
        <f>IF(OR(HLOOKUP(P$2+$A5263,Sheet2!CB:NO,$B5263,0),HLOOKUP(P$2+$A5263,Sheet2!CB:NO,$B5263,0)&lt;&gt;""),HLOOKUP(P$2+$A5263,Sheet2!CB:NO,$B5263,0),"")</f>
        <v/>
      </c>
      <c r="Q5263" t="str">
        <f>IF(OR(HLOOKUP(Q$2+$A5263,Sheet2!CC:NO,$B5263,0),HLOOKUP(Q$2+$A5263,Sheet2!CC:NO,$B5263,0)&lt;&gt;""),HLOOKUP(Q$2+$A5263,Sheet2!CC:NO,$B5263,0),"")</f>
        <v/>
      </c>
    </row>
    <row r="5264" spans="1:17" x14ac:dyDescent="0.25">
      <c r="A5264" s="64">
        <f t="shared" si="659"/>
        <v>0</v>
      </c>
      <c r="B5264" s="64">
        <f t="shared" si="660"/>
        <v>531</v>
      </c>
      <c r="C5264" s="64">
        <f t="shared" si="661"/>
        <v>1</v>
      </c>
      <c r="D5264" s="64">
        <f t="shared" si="662"/>
        <v>527</v>
      </c>
      <c r="E5264" s="64">
        <f t="shared" si="663"/>
        <v>2631</v>
      </c>
      <c r="F5264" s="64" t="str">
        <f t="shared" si="656"/>
        <v/>
      </c>
      <c r="G5264" s="64" t="str">
        <f t="shared" si="657"/>
        <v/>
      </c>
      <c r="H5264" s="64" t="str">
        <f t="shared" si="658"/>
        <v/>
      </c>
      <c r="I5264" s="80" t="str">
        <f>IFERROR(VLOOKUP(D5264,Sheet2!A:B,2,0),"")</f>
        <v/>
      </c>
      <c r="J5264" s="64" t="str">
        <f>IFERROR(IF(I5264&lt;&gt;"",VLOOKUP(I5264,Sheet2!B:C,2,0),""),"")</f>
        <v/>
      </c>
      <c r="K5264" s="64" t="str">
        <f>IFERROR( IF(I5264&lt;&gt;"", HLOOKUP(L$2+$A5264,Sheet2!BX:NK,2,0),""),"")</f>
        <v/>
      </c>
      <c r="L5264" t="str">
        <f>IF(OR(HLOOKUP(L$2+$A5264,Sheet2!BX:NK,$B5264,0),HLOOKUP(L$2+$A5264,Sheet2!BX:NK,$B5264,0)&lt;&gt;""),HLOOKUP(L$2+$A5264,Sheet2!BX:NK,$B5264,0),"")</f>
        <v/>
      </c>
      <c r="M5264" t="str">
        <f>IF(OR(HLOOKUP(M$2+$A5264,Sheet2!BY:NL,$B5264,0),HLOOKUP(M$2+$A5264,Sheet2!BY:NL,$B5264,0)&lt;&gt;""),HLOOKUP(M$2+$A5264,Sheet2!BY:NL,$B5264,0),"")</f>
        <v/>
      </c>
      <c r="N5264" t="str">
        <f>IF(OR(HLOOKUP(N$2+$A5264,Sheet2!BZ:NM,$B5264,0),HLOOKUP(N$2+$A5264,Sheet2!BZ:NM,$B5264,0)&lt;&gt;""),HLOOKUP(N$2+$A5264,Sheet2!BZ:NM,$B5264,0),"")</f>
        <v/>
      </c>
      <c r="O5264" t="str">
        <f>IF(OR(HLOOKUP(O$2+$A5264,Sheet2!CA:NN,$B5264,0),HLOOKUP(O$2+$A5264,Sheet2!CA:NN,$B5264,0)&lt;&gt;""),HLOOKUP(O$2+$A5264,Sheet2!CA:NN,$B5264,0),"")</f>
        <v/>
      </c>
      <c r="P5264" t="str">
        <f>IF(OR(HLOOKUP(P$2+$A5264,Sheet2!CB:NO,$B5264,0),HLOOKUP(P$2+$A5264,Sheet2!CB:NO,$B5264,0)&lt;&gt;""),HLOOKUP(P$2+$A5264,Sheet2!CB:NO,$B5264,0),"")</f>
        <v/>
      </c>
      <c r="Q5264" t="str">
        <f>IF(OR(HLOOKUP(Q$2+$A5264,Sheet2!CC:NO,$B5264,0),HLOOKUP(Q$2+$A5264,Sheet2!CC:NO,$B5264,0)&lt;&gt;""),HLOOKUP(Q$2+$A5264,Sheet2!CC:NO,$B5264,0),"")</f>
        <v/>
      </c>
    </row>
    <row r="5265" spans="1:17" x14ac:dyDescent="0.25">
      <c r="A5265" s="64">
        <f t="shared" si="659"/>
        <v>6</v>
      </c>
      <c r="B5265" s="64">
        <f t="shared" si="660"/>
        <v>531</v>
      </c>
      <c r="C5265" s="64">
        <f t="shared" si="661"/>
        <v>2</v>
      </c>
      <c r="D5265" s="64">
        <f t="shared" si="662"/>
        <v>527</v>
      </c>
      <c r="E5265" s="64">
        <f t="shared" si="663"/>
        <v>2631</v>
      </c>
      <c r="F5265" s="64" t="str">
        <f t="shared" si="656"/>
        <v/>
      </c>
      <c r="G5265" s="64" t="str">
        <f t="shared" si="657"/>
        <v/>
      </c>
      <c r="H5265" s="64" t="str">
        <f t="shared" si="658"/>
        <v/>
      </c>
      <c r="I5265" s="80" t="str">
        <f>IFERROR(VLOOKUP(D5265,Sheet2!A:B,2,0),"")</f>
        <v/>
      </c>
      <c r="J5265" s="64" t="str">
        <f>IFERROR(IF(I5265&lt;&gt;"",VLOOKUP(I5265,Sheet2!B:C,2,0),""),"")</f>
        <v/>
      </c>
      <c r="K5265" s="64" t="str">
        <f>IFERROR( IF(I5265&lt;&gt;"", HLOOKUP(L$2+$A5265,Sheet2!BX:NK,2,0),""),"")</f>
        <v/>
      </c>
      <c r="L5265" t="str">
        <f>IF(OR(HLOOKUP(L$2+$A5265,Sheet2!BX:NK,$B5265,0),HLOOKUP(L$2+$A5265,Sheet2!BX:NK,$B5265,0)&lt;&gt;""),HLOOKUP(L$2+$A5265,Sheet2!BX:NK,$B5265,0),"")</f>
        <v/>
      </c>
      <c r="M5265" t="str">
        <f>IF(OR(HLOOKUP(M$2+$A5265,Sheet2!BY:NL,$B5265,0),HLOOKUP(M$2+$A5265,Sheet2!BY:NL,$B5265,0)&lt;&gt;""),HLOOKUP(M$2+$A5265,Sheet2!BY:NL,$B5265,0),"")</f>
        <v/>
      </c>
      <c r="N5265" t="str">
        <f>IF(OR(HLOOKUP(N$2+$A5265,Sheet2!BZ:NM,$B5265,0),HLOOKUP(N$2+$A5265,Sheet2!BZ:NM,$B5265,0)&lt;&gt;""),HLOOKUP(N$2+$A5265,Sheet2!BZ:NM,$B5265,0),"")</f>
        <v/>
      </c>
      <c r="O5265" t="str">
        <f>IF(OR(HLOOKUP(O$2+$A5265,Sheet2!CA:NN,$B5265,0),HLOOKUP(O$2+$A5265,Sheet2!CA:NN,$B5265,0)&lt;&gt;""),HLOOKUP(O$2+$A5265,Sheet2!CA:NN,$B5265,0),"")</f>
        <v/>
      </c>
      <c r="P5265" t="str">
        <f>IF(OR(HLOOKUP(P$2+$A5265,Sheet2!CB:NO,$B5265,0),HLOOKUP(P$2+$A5265,Sheet2!CB:NO,$B5265,0)&lt;&gt;""),HLOOKUP(P$2+$A5265,Sheet2!CB:NO,$B5265,0),"")</f>
        <v/>
      </c>
      <c r="Q5265" t="str">
        <f>IF(OR(HLOOKUP(Q$2+$A5265,Sheet2!CC:NO,$B5265,0),HLOOKUP(Q$2+$A5265,Sheet2!CC:NO,$B5265,0)&lt;&gt;""),HLOOKUP(Q$2+$A5265,Sheet2!CC:NO,$B5265,0),"")</f>
        <v/>
      </c>
    </row>
    <row r="5266" spans="1:17" x14ac:dyDescent="0.25">
      <c r="A5266" s="64">
        <f t="shared" si="659"/>
        <v>12</v>
      </c>
      <c r="B5266" s="64">
        <f t="shared" si="660"/>
        <v>531</v>
      </c>
      <c r="C5266" s="64">
        <f t="shared" si="661"/>
        <v>3</v>
      </c>
      <c r="D5266" s="64">
        <f t="shared" si="662"/>
        <v>527</v>
      </c>
      <c r="E5266" s="64">
        <f t="shared" si="663"/>
        <v>2631</v>
      </c>
      <c r="F5266" s="64" t="str">
        <f t="shared" si="656"/>
        <v/>
      </c>
      <c r="G5266" s="64" t="str">
        <f t="shared" si="657"/>
        <v/>
      </c>
      <c r="H5266" s="64" t="str">
        <f t="shared" si="658"/>
        <v/>
      </c>
      <c r="I5266" s="80" t="str">
        <f>IFERROR(VLOOKUP(D5266,Sheet2!A:B,2,0),"")</f>
        <v/>
      </c>
      <c r="J5266" s="64" t="str">
        <f>IFERROR(IF(I5266&lt;&gt;"",VLOOKUP(I5266,Sheet2!B:C,2,0),""),"")</f>
        <v/>
      </c>
      <c r="K5266" s="64" t="str">
        <f>IFERROR( IF(I5266&lt;&gt;"", HLOOKUP(L$2+$A5266,Sheet2!BX:NK,2,0),""),"")</f>
        <v/>
      </c>
      <c r="L5266" t="str">
        <f>IF(OR(HLOOKUP(L$2+$A5266,Sheet2!BX:NK,$B5266,0),HLOOKUP(L$2+$A5266,Sheet2!BX:NK,$B5266,0)&lt;&gt;""),HLOOKUP(L$2+$A5266,Sheet2!BX:NK,$B5266,0),"")</f>
        <v/>
      </c>
      <c r="M5266" t="str">
        <f>IF(OR(HLOOKUP(M$2+$A5266,Sheet2!BY:NL,$B5266,0),HLOOKUP(M$2+$A5266,Sheet2!BY:NL,$B5266,0)&lt;&gt;""),HLOOKUP(M$2+$A5266,Sheet2!BY:NL,$B5266,0),"")</f>
        <v/>
      </c>
      <c r="N5266" t="str">
        <f>IF(OR(HLOOKUP(N$2+$A5266,Sheet2!BZ:NM,$B5266,0),HLOOKUP(N$2+$A5266,Sheet2!BZ:NM,$B5266,0)&lt;&gt;""),HLOOKUP(N$2+$A5266,Sheet2!BZ:NM,$B5266,0),"")</f>
        <v/>
      </c>
      <c r="O5266" t="str">
        <f>IF(OR(HLOOKUP(O$2+$A5266,Sheet2!CA:NN,$B5266,0),HLOOKUP(O$2+$A5266,Sheet2!CA:NN,$B5266,0)&lt;&gt;""),HLOOKUP(O$2+$A5266,Sheet2!CA:NN,$B5266,0),"")</f>
        <v/>
      </c>
      <c r="P5266" t="str">
        <f>IF(OR(HLOOKUP(P$2+$A5266,Sheet2!CB:NO,$B5266,0),HLOOKUP(P$2+$A5266,Sheet2!CB:NO,$B5266,0)&lt;&gt;""),HLOOKUP(P$2+$A5266,Sheet2!CB:NO,$B5266,0),"")</f>
        <v/>
      </c>
      <c r="Q5266" t="str">
        <f>IF(OR(HLOOKUP(Q$2+$A5266,Sheet2!CC:NO,$B5266,0),HLOOKUP(Q$2+$A5266,Sheet2!CC:NO,$B5266,0)&lt;&gt;""),HLOOKUP(Q$2+$A5266,Sheet2!CC:NO,$B5266,0),"")</f>
        <v/>
      </c>
    </row>
    <row r="5267" spans="1:17" x14ac:dyDescent="0.25">
      <c r="A5267" s="64">
        <f t="shared" si="659"/>
        <v>18</v>
      </c>
      <c r="B5267" s="64">
        <f t="shared" si="660"/>
        <v>531</v>
      </c>
      <c r="C5267" s="64">
        <f t="shared" si="661"/>
        <v>4</v>
      </c>
      <c r="D5267" s="64">
        <f t="shared" si="662"/>
        <v>527</v>
      </c>
      <c r="E5267" s="64">
        <f t="shared" si="663"/>
        <v>2631</v>
      </c>
      <c r="F5267" s="64" t="str">
        <f t="shared" si="656"/>
        <v/>
      </c>
      <c r="G5267" s="64" t="str">
        <f t="shared" si="657"/>
        <v/>
      </c>
      <c r="H5267" s="64" t="str">
        <f t="shared" si="658"/>
        <v/>
      </c>
      <c r="I5267" s="80" t="str">
        <f>IFERROR(VLOOKUP(D5267,Sheet2!A:B,2,0),"")</f>
        <v/>
      </c>
      <c r="J5267" s="64" t="str">
        <f>IFERROR(IF(I5267&lt;&gt;"",VLOOKUP(I5267,Sheet2!B:C,2,0),""),"")</f>
        <v/>
      </c>
      <c r="K5267" s="64" t="str">
        <f>IFERROR( IF(I5267&lt;&gt;"", HLOOKUP(L$2+$A5267,Sheet2!BX:NK,2,0),""),"")</f>
        <v/>
      </c>
      <c r="L5267" t="str">
        <f>IF(OR(HLOOKUP(L$2+$A5267,Sheet2!BX:NK,$B5267,0),HLOOKUP(L$2+$A5267,Sheet2!BX:NK,$B5267,0)&lt;&gt;""),HLOOKUP(L$2+$A5267,Sheet2!BX:NK,$B5267,0),"")</f>
        <v/>
      </c>
      <c r="M5267" t="str">
        <f>IF(OR(HLOOKUP(M$2+$A5267,Sheet2!BY:NL,$B5267,0),HLOOKUP(M$2+$A5267,Sheet2!BY:NL,$B5267,0)&lt;&gt;""),HLOOKUP(M$2+$A5267,Sheet2!BY:NL,$B5267,0),"")</f>
        <v/>
      </c>
      <c r="N5267" t="str">
        <f>IF(OR(HLOOKUP(N$2+$A5267,Sheet2!BZ:NM,$B5267,0),HLOOKUP(N$2+$A5267,Sheet2!BZ:NM,$B5267,0)&lt;&gt;""),HLOOKUP(N$2+$A5267,Sheet2!BZ:NM,$B5267,0),"")</f>
        <v/>
      </c>
      <c r="O5267" t="str">
        <f>IF(OR(HLOOKUP(O$2+$A5267,Sheet2!CA:NN,$B5267,0),HLOOKUP(O$2+$A5267,Sheet2!CA:NN,$B5267,0)&lt;&gt;""),HLOOKUP(O$2+$A5267,Sheet2!CA:NN,$B5267,0),"")</f>
        <v/>
      </c>
      <c r="P5267" t="str">
        <f>IF(OR(HLOOKUP(P$2+$A5267,Sheet2!CB:NO,$B5267,0),HLOOKUP(P$2+$A5267,Sheet2!CB:NO,$B5267,0)&lt;&gt;""),HLOOKUP(P$2+$A5267,Sheet2!CB:NO,$B5267,0),"")</f>
        <v/>
      </c>
      <c r="Q5267" t="str">
        <f>IF(OR(HLOOKUP(Q$2+$A5267,Sheet2!CC:NO,$B5267,0),HLOOKUP(Q$2+$A5267,Sheet2!CC:NO,$B5267,0)&lt;&gt;""),HLOOKUP(Q$2+$A5267,Sheet2!CC:NO,$B5267,0),"")</f>
        <v/>
      </c>
    </row>
    <row r="5268" spans="1:17" x14ac:dyDescent="0.25">
      <c r="A5268" s="64">
        <f t="shared" si="659"/>
        <v>24</v>
      </c>
      <c r="B5268" s="64">
        <f t="shared" si="660"/>
        <v>531</v>
      </c>
      <c r="C5268" s="64">
        <f t="shared" si="661"/>
        <v>5</v>
      </c>
      <c r="D5268" s="64">
        <f t="shared" si="662"/>
        <v>527</v>
      </c>
      <c r="E5268" s="64">
        <f t="shared" si="663"/>
        <v>2631</v>
      </c>
      <c r="F5268" s="64" t="str">
        <f t="shared" si="656"/>
        <v/>
      </c>
      <c r="G5268" s="64" t="str">
        <f t="shared" si="657"/>
        <v/>
      </c>
      <c r="H5268" s="64" t="str">
        <f t="shared" si="658"/>
        <v/>
      </c>
      <c r="I5268" s="80" t="str">
        <f>IFERROR(VLOOKUP(D5268,Sheet2!A:B,2,0),"")</f>
        <v/>
      </c>
      <c r="J5268" s="64" t="str">
        <f>IFERROR(IF(I5268&lt;&gt;"",VLOOKUP(I5268,Sheet2!B:C,2,0),""),"")</f>
        <v/>
      </c>
      <c r="K5268" s="64" t="str">
        <f>IFERROR( IF(I5268&lt;&gt;"", HLOOKUP(L$2+$A5268,Sheet2!BX:NK,2,0),""),"")</f>
        <v/>
      </c>
      <c r="L5268" t="str">
        <f>IF(OR(HLOOKUP(L$2+$A5268,Sheet2!BX:NK,$B5268,0),HLOOKUP(L$2+$A5268,Sheet2!BX:NK,$B5268,0)&lt;&gt;""),HLOOKUP(L$2+$A5268,Sheet2!BX:NK,$B5268,0),"")</f>
        <v/>
      </c>
      <c r="M5268" t="str">
        <f>IF(OR(HLOOKUP(M$2+$A5268,Sheet2!BY:NL,$B5268,0),HLOOKUP(M$2+$A5268,Sheet2!BY:NL,$B5268,0)&lt;&gt;""),HLOOKUP(M$2+$A5268,Sheet2!BY:NL,$B5268,0),"")</f>
        <v/>
      </c>
      <c r="N5268" t="str">
        <f>IF(OR(HLOOKUP(N$2+$A5268,Sheet2!BZ:NM,$B5268,0),HLOOKUP(N$2+$A5268,Sheet2!BZ:NM,$B5268,0)&lt;&gt;""),HLOOKUP(N$2+$A5268,Sheet2!BZ:NM,$B5268,0),"")</f>
        <v/>
      </c>
      <c r="O5268" t="str">
        <f>IF(OR(HLOOKUP(O$2+$A5268,Sheet2!CA:NN,$B5268,0),HLOOKUP(O$2+$A5268,Sheet2!CA:NN,$B5268,0)&lt;&gt;""),HLOOKUP(O$2+$A5268,Sheet2!CA:NN,$B5268,0),"")</f>
        <v/>
      </c>
      <c r="P5268" t="str">
        <f>IF(OR(HLOOKUP(P$2+$A5268,Sheet2!CB:NO,$B5268,0),HLOOKUP(P$2+$A5268,Sheet2!CB:NO,$B5268,0)&lt;&gt;""),HLOOKUP(P$2+$A5268,Sheet2!CB:NO,$B5268,0),"")</f>
        <v/>
      </c>
      <c r="Q5268" t="str">
        <f>IF(OR(HLOOKUP(Q$2+$A5268,Sheet2!CC:NO,$B5268,0),HLOOKUP(Q$2+$A5268,Sheet2!CC:NO,$B5268,0)&lt;&gt;""),HLOOKUP(Q$2+$A5268,Sheet2!CC:NO,$B5268,0),"")</f>
        <v/>
      </c>
    </row>
    <row r="5269" spans="1:17" x14ac:dyDescent="0.25">
      <c r="A5269" s="64">
        <f t="shared" si="659"/>
        <v>30</v>
      </c>
      <c r="B5269" s="64">
        <f t="shared" si="660"/>
        <v>531</v>
      </c>
      <c r="C5269" s="64">
        <f t="shared" si="661"/>
        <v>6</v>
      </c>
      <c r="D5269" s="64">
        <f t="shared" si="662"/>
        <v>527</v>
      </c>
      <c r="E5269" s="64">
        <f t="shared" si="663"/>
        <v>2631</v>
      </c>
      <c r="F5269" s="64" t="str">
        <f t="shared" si="656"/>
        <v/>
      </c>
      <c r="G5269" s="64" t="str">
        <f t="shared" si="657"/>
        <v/>
      </c>
      <c r="H5269" s="64" t="str">
        <f t="shared" si="658"/>
        <v/>
      </c>
      <c r="I5269" s="80" t="str">
        <f>IFERROR(VLOOKUP(D5269,Sheet2!A:B,2,0),"")</f>
        <v/>
      </c>
      <c r="J5269" s="64" t="str">
        <f>IFERROR(IF(I5269&lt;&gt;"",VLOOKUP(I5269,Sheet2!B:C,2,0),""),"")</f>
        <v/>
      </c>
      <c r="K5269" s="64" t="str">
        <f>IFERROR( IF(I5269&lt;&gt;"", HLOOKUP(L$2+$A5269,Sheet2!BX:NK,2,0),""),"")</f>
        <v/>
      </c>
      <c r="L5269" t="str">
        <f>IF(OR(HLOOKUP(L$2+$A5269,Sheet2!BX:NK,$B5269,0),HLOOKUP(L$2+$A5269,Sheet2!BX:NK,$B5269,0)&lt;&gt;""),HLOOKUP(L$2+$A5269,Sheet2!BX:NK,$B5269,0),"")</f>
        <v/>
      </c>
      <c r="M5269" t="str">
        <f>IF(OR(HLOOKUP(M$2+$A5269,Sheet2!BY:NL,$B5269,0),HLOOKUP(M$2+$A5269,Sheet2!BY:NL,$B5269,0)&lt;&gt;""),HLOOKUP(M$2+$A5269,Sheet2!BY:NL,$B5269,0),"")</f>
        <v/>
      </c>
      <c r="N5269" t="str">
        <f>IF(OR(HLOOKUP(N$2+$A5269,Sheet2!BZ:NM,$B5269,0),HLOOKUP(N$2+$A5269,Sheet2!BZ:NM,$B5269,0)&lt;&gt;""),HLOOKUP(N$2+$A5269,Sheet2!BZ:NM,$B5269,0),"")</f>
        <v/>
      </c>
      <c r="O5269" t="str">
        <f>IF(OR(HLOOKUP(O$2+$A5269,Sheet2!CA:NN,$B5269,0),HLOOKUP(O$2+$A5269,Sheet2!CA:NN,$B5269,0)&lt;&gt;""),HLOOKUP(O$2+$A5269,Sheet2!CA:NN,$B5269,0),"")</f>
        <v/>
      </c>
      <c r="P5269" t="str">
        <f>IF(OR(HLOOKUP(P$2+$A5269,Sheet2!CB:NO,$B5269,0),HLOOKUP(P$2+$A5269,Sheet2!CB:NO,$B5269,0)&lt;&gt;""),HLOOKUP(P$2+$A5269,Sheet2!CB:NO,$B5269,0),"")</f>
        <v/>
      </c>
      <c r="Q5269" t="str">
        <f>IF(OR(HLOOKUP(Q$2+$A5269,Sheet2!CC:NO,$B5269,0),HLOOKUP(Q$2+$A5269,Sheet2!CC:NO,$B5269,0)&lt;&gt;""),HLOOKUP(Q$2+$A5269,Sheet2!CC:NO,$B5269,0),"")</f>
        <v/>
      </c>
    </row>
    <row r="5270" spans="1:17" x14ac:dyDescent="0.25">
      <c r="A5270" s="64">
        <f t="shared" si="659"/>
        <v>36</v>
      </c>
      <c r="B5270" s="64">
        <f t="shared" si="660"/>
        <v>531</v>
      </c>
      <c r="C5270" s="64">
        <f t="shared" si="661"/>
        <v>7</v>
      </c>
      <c r="D5270" s="64">
        <f t="shared" si="662"/>
        <v>527</v>
      </c>
      <c r="E5270" s="64">
        <f t="shared" si="663"/>
        <v>2631</v>
      </c>
      <c r="F5270" s="64" t="str">
        <f t="shared" si="656"/>
        <v/>
      </c>
      <c r="G5270" s="64" t="str">
        <f t="shared" si="657"/>
        <v/>
      </c>
      <c r="H5270" s="64" t="str">
        <f t="shared" si="658"/>
        <v/>
      </c>
      <c r="I5270" s="80" t="str">
        <f>IFERROR(VLOOKUP(D5270,Sheet2!A:B,2,0),"")</f>
        <v/>
      </c>
      <c r="J5270" s="64" t="str">
        <f>IFERROR(IF(I5270&lt;&gt;"",VLOOKUP(I5270,Sheet2!B:C,2,0),""),"")</f>
        <v/>
      </c>
      <c r="K5270" s="64" t="str">
        <f>IFERROR( IF(I5270&lt;&gt;"", HLOOKUP(L$2+$A5270,Sheet2!BX:NK,2,0),""),"")</f>
        <v/>
      </c>
      <c r="L5270" t="str">
        <f>IF(OR(HLOOKUP(L$2+$A5270,Sheet2!BX:NK,$B5270,0),HLOOKUP(L$2+$A5270,Sheet2!BX:NK,$B5270,0)&lt;&gt;""),HLOOKUP(L$2+$A5270,Sheet2!BX:NK,$B5270,0),"")</f>
        <v/>
      </c>
      <c r="M5270" t="str">
        <f>IF(OR(HLOOKUP(M$2+$A5270,Sheet2!BY:NL,$B5270,0),HLOOKUP(M$2+$A5270,Sheet2!BY:NL,$B5270,0)&lt;&gt;""),HLOOKUP(M$2+$A5270,Sheet2!BY:NL,$B5270,0),"")</f>
        <v/>
      </c>
      <c r="N5270" t="str">
        <f>IF(OR(HLOOKUP(N$2+$A5270,Sheet2!BZ:NM,$B5270,0),HLOOKUP(N$2+$A5270,Sheet2!BZ:NM,$B5270,0)&lt;&gt;""),HLOOKUP(N$2+$A5270,Sheet2!BZ:NM,$B5270,0),"")</f>
        <v/>
      </c>
      <c r="O5270" t="str">
        <f>IF(OR(HLOOKUP(O$2+$A5270,Sheet2!CA:NN,$B5270,0),HLOOKUP(O$2+$A5270,Sheet2!CA:NN,$B5270,0)&lt;&gt;""),HLOOKUP(O$2+$A5270,Sheet2!CA:NN,$B5270,0),"")</f>
        <v/>
      </c>
      <c r="P5270" t="str">
        <f>IF(OR(HLOOKUP(P$2+$A5270,Sheet2!CB:NO,$B5270,0),HLOOKUP(P$2+$A5270,Sheet2!CB:NO,$B5270,0)&lt;&gt;""),HLOOKUP(P$2+$A5270,Sheet2!CB:NO,$B5270,0),"")</f>
        <v/>
      </c>
      <c r="Q5270" t="str">
        <f>IF(OR(HLOOKUP(Q$2+$A5270,Sheet2!CC:NO,$B5270,0),HLOOKUP(Q$2+$A5270,Sheet2!CC:NO,$B5270,0)&lt;&gt;""),HLOOKUP(Q$2+$A5270,Sheet2!CC:NO,$B5270,0),"")</f>
        <v/>
      </c>
    </row>
    <row r="5271" spans="1:17" x14ac:dyDescent="0.25">
      <c r="A5271" s="64">
        <f t="shared" si="659"/>
        <v>42</v>
      </c>
      <c r="B5271" s="64">
        <f t="shared" si="660"/>
        <v>531</v>
      </c>
      <c r="C5271" s="64">
        <f t="shared" si="661"/>
        <v>8</v>
      </c>
      <c r="D5271" s="64">
        <f t="shared" si="662"/>
        <v>527</v>
      </c>
      <c r="E5271" s="64">
        <f t="shared" si="663"/>
        <v>2631</v>
      </c>
      <c r="F5271" s="64" t="str">
        <f t="shared" si="656"/>
        <v/>
      </c>
      <c r="G5271" s="64" t="str">
        <f t="shared" si="657"/>
        <v/>
      </c>
      <c r="H5271" s="64" t="str">
        <f t="shared" si="658"/>
        <v/>
      </c>
      <c r="I5271" s="80" t="str">
        <f>IFERROR(VLOOKUP(D5271,Sheet2!A:B,2,0),"")</f>
        <v/>
      </c>
      <c r="J5271" s="64" t="str">
        <f>IFERROR(IF(I5271&lt;&gt;"",VLOOKUP(I5271,Sheet2!B:C,2,0),""),"")</f>
        <v/>
      </c>
      <c r="K5271" s="64" t="str">
        <f>IFERROR( IF(I5271&lt;&gt;"", HLOOKUP(L$2+$A5271,Sheet2!BX:NK,2,0),""),"")</f>
        <v/>
      </c>
      <c r="L5271" t="str">
        <f>IF(OR(HLOOKUP(L$2+$A5271,Sheet2!BX:NK,$B5271,0),HLOOKUP(L$2+$A5271,Sheet2!BX:NK,$B5271,0)&lt;&gt;""),HLOOKUP(L$2+$A5271,Sheet2!BX:NK,$B5271,0),"")</f>
        <v/>
      </c>
      <c r="M5271" t="str">
        <f>IF(OR(HLOOKUP(M$2+$A5271,Sheet2!BY:NL,$B5271,0),HLOOKUP(M$2+$A5271,Sheet2!BY:NL,$B5271,0)&lt;&gt;""),HLOOKUP(M$2+$A5271,Sheet2!BY:NL,$B5271,0),"")</f>
        <v/>
      </c>
      <c r="N5271" t="str">
        <f>IF(OR(HLOOKUP(N$2+$A5271,Sheet2!BZ:NM,$B5271,0),HLOOKUP(N$2+$A5271,Sheet2!BZ:NM,$B5271,0)&lt;&gt;""),HLOOKUP(N$2+$A5271,Sheet2!BZ:NM,$B5271,0),"")</f>
        <v/>
      </c>
      <c r="O5271" t="str">
        <f>IF(OR(HLOOKUP(O$2+$A5271,Sheet2!CA:NN,$B5271,0),HLOOKUP(O$2+$A5271,Sheet2!CA:NN,$B5271,0)&lt;&gt;""),HLOOKUP(O$2+$A5271,Sheet2!CA:NN,$B5271,0),"")</f>
        <v/>
      </c>
      <c r="P5271" t="str">
        <f>IF(OR(HLOOKUP(P$2+$A5271,Sheet2!CB:NO,$B5271,0),HLOOKUP(P$2+$A5271,Sheet2!CB:NO,$B5271,0)&lt;&gt;""),HLOOKUP(P$2+$A5271,Sheet2!CB:NO,$B5271,0),"")</f>
        <v/>
      </c>
      <c r="Q5271" t="str">
        <f>IF(OR(HLOOKUP(Q$2+$A5271,Sheet2!CC:NO,$B5271,0),HLOOKUP(Q$2+$A5271,Sheet2!CC:NO,$B5271,0)&lt;&gt;""),HLOOKUP(Q$2+$A5271,Sheet2!CC:NO,$B5271,0),"")</f>
        <v/>
      </c>
    </row>
    <row r="5272" spans="1:17" x14ac:dyDescent="0.25">
      <c r="A5272" s="64">
        <f t="shared" si="659"/>
        <v>48</v>
      </c>
      <c r="B5272" s="64">
        <f t="shared" si="660"/>
        <v>531</v>
      </c>
      <c r="C5272" s="64">
        <f t="shared" si="661"/>
        <v>9</v>
      </c>
      <c r="D5272" s="64">
        <f t="shared" si="662"/>
        <v>527</v>
      </c>
      <c r="E5272" s="64">
        <f t="shared" si="663"/>
        <v>2631</v>
      </c>
      <c r="F5272" s="64" t="str">
        <f t="shared" si="656"/>
        <v/>
      </c>
      <c r="G5272" s="64" t="str">
        <f t="shared" si="657"/>
        <v/>
      </c>
      <c r="H5272" s="64" t="str">
        <f t="shared" si="658"/>
        <v/>
      </c>
      <c r="I5272" s="80" t="str">
        <f>IFERROR(VLOOKUP(D5272,Sheet2!A:B,2,0),"")</f>
        <v/>
      </c>
      <c r="J5272" s="64" t="str">
        <f>IFERROR(IF(I5272&lt;&gt;"",VLOOKUP(I5272,Sheet2!B:C,2,0),""),"")</f>
        <v/>
      </c>
      <c r="K5272" s="64" t="str">
        <f>IFERROR( IF(I5272&lt;&gt;"", HLOOKUP(L$2+$A5272,Sheet2!BX:NK,2,0),""),"")</f>
        <v/>
      </c>
      <c r="L5272" t="str">
        <f>IF(OR(HLOOKUP(L$2+$A5272,Sheet2!BX:NK,$B5272,0),HLOOKUP(L$2+$A5272,Sheet2!BX:NK,$B5272,0)&lt;&gt;""),HLOOKUP(L$2+$A5272,Sheet2!BX:NK,$B5272,0),"")</f>
        <v/>
      </c>
      <c r="M5272" t="str">
        <f>IF(OR(HLOOKUP(M$2+$A5272,Sheet2!BY:NL,$B5272,0),HLOOKUP(M$2+$A5272,Sheet2!BY:NL,$B5272,0)&lt;&gt;""),HLOOKUP(M$2+$A5272,Sheet2!BY:NL,$B5272,0),"")</f>
        <v/>
      </c>
      <c r="N5272" t="str">
        <f>IF(OR(HLOOKUP(N$2+$A5272,Sheet2!BZ:NM,$B5272,0),HLOOKUP(N$2+$A5272,Sheet2!BZ:NM,$B5272,0)&lt;&gt;""),HLOOKUP(N$2+$A5272,Sheet2!BZ:NM,$B5272,0),"")</f>
        <v/>
      </c>
      <c r="O5272" t="str">
        <f>IF(OR(HLOOKUP(O$2+$A5272,Sheet2!CA:NN,$B5272,0),HLOOKUP(O$2+$A5272,Sheet2!CA:NN,$B5272,0)&lt;&gt;""),HLOOKUP(O$2+$A5272,Sheet2!CA:NN,$B5272,0),"")</f>
        <v/>
      </c>
      <c r="P5272" t="str">
        <f>IF(OR(HLOOKUP(P$2+$A5272,Sheet2!CB:NO,$B5272,0),HLOOKUP(P$2+$A5272,Sheet2!CB:NO,$B5272,0)&lt;&gt;""),HLOOKUP(P$2+$A5272,Sheet2!CB:NO,$B5272,0),"")</f>
        <v/>
      </c>
      <c r="Q5272" t="str">
        <f>IF(OR(HLOOKUP(Q$2+$A5272,Sheet2!CC:NO,$B5272,0),HLOOKUP(Q$2+$A5272,Sheet2!CC:NO,$B5272,0)&lt;&gt;""),HLOOKUP(Q$2+$A5272,Sheet2!CC:NO,$B5272,0),"")</f>
        <v/>
      </c>
    </row>
    <row r="5273" spans="1:17" x14ac:dyDescent="0.25">
      <c r="A5273" s="64">
        <f t="shared" si="659"/>
        <v>54</v>
      </c>
      <c r="B5273" s="64">
        <f t="shared" si="660"/>
        <v>531</v>
      </c>
      <c r="C5273" s="64">
        <f t="shared" si="661"/>
        <v>10</v>
      </c>
      <c r="D5273" s="64">
        <f t="shared" si="662"/>
        <v>527</v>
      </c>
      <c r="E5273" s="64">
        <f t="shared" si="663"/>
        <v>2631</v>
      </c>
      <c r="F5273" s="64" t="str">
        <f t="shared" si="656"/>
        <v/>
      </c>
      <c r="G5273" s="64" t="str">
        <f t="shared" si="657"/>
        <v/>
      </c>
      <c r="H5273" s="64" t="str">
        <f t="shared" si="658"/>
        <v/>
      </c>
      <c r="I5273" s="80" t="str">
        <f>IFERROR(VLOOKUP(D5273,Sheet2!A:B,2,0),"")</f>
        <v/>
      </c>
      <c r="J5273" s="64" t="str">
        <f>IFERROR(IF(I5273&lt;&gt;"",VLOOKUP(I5273,Sheet2!B:C,2,0),""),"")</f>
        <v/>
      </c>
      <c r="K5273" s="64" t="str">
        <f>IFERROR( IF(I5273&lt;&gt;"", HLOOKUP(L$2+$A5273,Sheet2!BX:NK,2,0),""),"")</f>
        <v/>
      </c>
      <c r="L5273" t="str">
        <f>IF(OR(HLOOKUP(L$2+$A5273,Sheet2!BX:NK,$B5273,0),HLOOKUP(L$2+$A5273,Sheet2!BX:NK,$B5273,0)&lt;&gt;""),HLOOKUP(L$2+$A5273,Sheet2!BX:NK,$B5273,0),"")</f>
        <v/>
      </c>
      <c r="M5273" t="str">
        <f>IF(OR(HLOOKUP(M$2+$A5273,Sheet2!BY:NL,$B5273,0),HLOOKUP(M$2+$A5273,Sheet2!BY:NL,$B5273,0)&lt;&gt;""),HLOOKUP(M$2+$A5273,Sheet2!BY:NL,$B5273,0),"")</f>
        <v/>
      </c>
      <c r="N5273" t="str">
        <f>IF(OR(HLOOKUP(N$2+$A5273,Sheet2!BZ:NM,$B5273,0),HLOOKUP(N$2+$A5273,Sheet2!BZ:NM,$B5273,0)&lt;&gt;""),HLOOKUP(N$2+$A5273,Sheet2!BZ:NM,$B5273,0),"")</f>
        <v/>
      </c>
      <c r="O5273" t="str">
        <f>IF(OR(HLOOKUP(O$2+$A5273,Sheet2!CA:NN,$B5273,0),HLOOKUP(O$2+$A5273,Sheet2!CA:NN,$B5273,0)&lt;&gt;""),HLOOKUP(O$2+$A5273,Sheet2!CA:NN,$B5273,0),"")</f>
        <v/>
      </c>
      <c r="P5273" t="str">
        <f>IF(OR(HLOOKUP(P$2+$A5273,Sheet2!CB:NO,$B5273,0),HLOOKUP(P$2+$A5273,Sheet2!CB:NO,$B5273,0)&lt;&gt;""),HLOOKUP(P$2+$A5273,Sheet2!CB:NO,$B5273,0),"")</f>
        <v/>
      </c>
      <c r="Q5273" t="str">
        <f>IF(OR(HLOOKUP(Q$2+$A5273,Sheet2!CC:NO,$B5273,0),HLOOKUP(Q$2+$A5273,Sheet2!CC:NO,$B5273,0)&lt;&gt;""),HLOOKUP(Q$2+$A5273,Sheet2!CC:NO,$B5273,0),"")</f>
        <v/>
      </c>
    </row>
    <row r="5274" spans="1:17" x14ac:dyDescent="0.25">
      <c r="A5274" s="64">
        <f t="shared" si="659"/>
        <v>0</v>
      </c>
      <c r="B5274" s="64">
        <f t="shared" si="660"/>
        <v>532</v>
      </c>
      <c r="C5274" s="64">
        <f t="shared" si="661"/>
        <v>1</v>
      </c>
      <c r="D5274" s="64">
        <f t="shared" si="662"/>
        <v>528</v>
      </c>
      <c r="E5274" s="64">
        <f t="shared" si="663"/>
        <v>2636</v>
      </c>
      <c r="F5274" s="64" t="str">
        <f t="shared" si="656"/>
        <v/>
      </c>
      <c r="G5274" s="64" t="str">
        <f t="shared" si="657"/>
        <v/>
      </c>
      <c r="H5274" s="64" t="str">
        <f t="shared" si="658"/>
        <v/>
      </c>
      <c r="I5274" s="80" t="str">
        <f>IFERROR(VLOOKUP(D5274,Sheet2!A:B,2,0),"")</f>
        <v/>
      </c>
      <c r="J5274" s="64" t="str">
        <f>IFERROR(IF(I5274&lt;&gt;"",VLOOKUP(I5274,Sheet2!B:C,2,0),""),"")</f>
        <v/>
      </c>
      <c r="K5274" s="64" t="str">
        <f>IFERROR( IF(I5274&lt;&gt;"", HLOOKUP(L$2+$A5274,Sheet2!BX:NK,2,0),""),"")</f>
        <v/>
      </c>
      <c r="L5274" t="str">
        <f>IF(OR(HLOOKUP(L$2+$A5274,Sheet2!BX:NK,$B5274,0),HLOOKUP(L$2+$A5274,Sheet2!BX:NK,$B5274,0)&lt;&gt;""),HLOOKUP(L$2+$A5274,Sheet2!BX:NK,$B5274,0),"")</f>
        <v/>
      </c>
      <c r="M5274" t="str">
        <f>IF(OR(HLOOKUP(M$2+$A5274,Sheet2!BY:NL,$B5274,0),HLOOKUP(M$2+$A5274,Sheet2!BY:NL,$B5274,0)&lt;&gt;""),HLOOKUP(M$2+$A5274,Sheet2!BY:NL,$B5274,0),"")</f>
        <v/>
      </c>
      <c r="N5274" t="str">
        <f>IF(OR(HLOOKUP(N$2+$A5274,Sheet2!BZ:NM,$B5274,0),HLOOKUP(N$2+$A5274,Sheet2!BZ:NM,$B5274,0)&lt;&gt;""),HLOOKUP(N$2+$A5274,Sheet2!BZ:NM,$B5274,0),"")</f>
        <v/>
      </c>
      <c r="O5274" t="str">
        <f>IF(OR(HLOOKUP(O$2+$A5274,Sheet2!CA:NN,$B5274,0),HLOOKUP(O$2+$A5274,Sheet2!CA:NN,$B5274,0)&lt;&gt;""),HLOOKUP(O$2+$A5274,Sheet2!CA:NN,$B5274,0),"")</f>
        <v/>
      </c>
      <c r="P5274" t="str">
        <f>IF(OR(HLOOKUP(P$2+$A5274,Sheet2!CB:NO,$B5274,0),HLOOKUP(P$2+$A5274,Sheet2!CB:NO,$B5274,0)&lt;&gt;""),HLOOKUP(P$2+$A5274,Sheet2!CB:NO,$B5274,0),"")</f>
        <v/>
      </c>
      <c r="Q5274" t="str">
        <f>IF(OR(HLOOKUP(Q$2+$A5274,Sheet2!CC:NO,$B5274,0),HLOOKUP(Q$2+$A5274,Sheet2!CC:NO,$B5274,0)&lt;&gt;""),HLOOKUP(Q$2+$A5274,Sheet2!CC:NO,$B5274,0),"")</f>
        <v/>
      </c>
    </row>
    <row r="5275" spans="1:17" x14ac:dyDescent="0.25">
      <c r="A5275" s="64">
        <f t="shared" si="659"/>
        <v>6</v>
      </c>
      <c r="B5275" s="64">
        <f t="shared" si="660"/>
        <v>532</v>
      </c>
      <c r="C5275" s="64">
        <f t="shared" si="661"/>
        <v>2</v>
      </c>
      <c r="D5275" s="64">
        <f t="shared" si="662"/>
        <v>528</v>
      </c>
      <c r="E5275" s="64">
        <f t="shared" si="663"/>
        <v>2636</v>
      </c>
      <c r="F5275" s="64" t="str">
        <f t="shared" si="656"/>
        <v/>
      </c>
      <c r="G5275" s="64" t="str">
        <f t="shared" si="657"/>
        <v/>
      </c>
      <c r="H5275" s="64" t="str">
        <f t="shared" si="658"/>
        <v/>
      </c>
      <c r="I5275" s="80" t="str">
        <f>IFERROR(VLOOKUP(D5275,Sheet2!A:B,2,0),"")</f>
        <v/>
      </c>
      <c r="J5275" s="64" t="str">
        <f>IFERROR(IF(I5275&lt;&gt;"",VLOOKUP(I5275,Sheet2!B:C,2,0),""),"")</f>
        <v/>
      </c>
      <c r="K5275" s="64" t="str">
        <f>IFERROR( IF(I5275&lt;&gt;"", HLOOKUP(L$2+$A5275,Sheet2!BX:NK,2,0),""),"")</f>
        <v/>
      </c>
      <c r="L5275" t="str">
        <f>IF(OR(HLOOKUP(L$2+$A5275,Sheet2!BX:NK,$B5275,0),HLOOKUP(L$2+$A5275,Sheet2!BX:NK,$B5275,0)&lt;&gt;""),HLOOKUP(L$2+$A5275,Sheet2!BX:NK,$B5275,0),"")</f>
        <v/>
      </c>
      <c r="M5275" t="str">
        <f>IF(OR(HLOOKUP(M$2+$A5275,Sheet2!BY:NL,$B5275,0),HLOOKUP(M$2+$A5275,Sheet2!BY:NL,$B5275,0)&lt;&gt;""),HLOOKUP(M$2+$A5275,Sheet2!BY:NL,$B5275,0),"")</f>
        <v/>
      </c>
      <c r="N5275" t="str">
        <f>IF(OR(HLOOKUP(N$2+$A5275,Sheet2!BZ:NM,$B5275,0),HLOOKUP(N$2+$A5275,Sheet2!BZ:NM,$B5275,0)&lt;&gt;""),HLOOKUP(N$2+$A5275,Sheet2!BZ:NM,$B5275,0),"")</f>
        <v/>
      </c>
      <c r="O5275" t="str">
        <f>IF(OR(HLOOKUP(O$2+$A5275,Sheet2!CA:NN,$B5275,0),HLOOKUP(O$2+$A5275,Sheet2!CA:NN,$B5275,0)&lt;&gt;""),HLOOKUP(O$2+$A5275,Sheet2!CA:NN,$B5275,0),"")</f>
        <v/>
      </c>
      <c r="P5275" t="str">
        <f>IF(OR(HLOOKUP(P$2+$A5275,Sheet2!CB:NO,$B5275,0),HLOOKUP(P$2+$A5275,Sheet2!CB:NO,$B5275,0)&lt;&gt;""),HLOOKUP(P$2+$A5275,Sheet2!CB:NO,$B5275,0),"")</f>
        <v/>
      </c>
      <c r="Q5275" t="str">
        <f>IF(OR(HLOOKUP(Q$2+$A5275,Sheet2!CC:NO,$B5275,0),HLOOKUP(Q$2+$A5275,Sheet2!CC:NO,$B5275,0)&lt;&gt;""),HLOOKUP(Q$2+$A5275,Sheet2!CC:NO,$B5275,0),"")</f>
        <v/>
      </c>
    </row>
    <row r="5276" spans="1:17" x14ac:dyDescent="0.25">
      <c r="A5276" s="64">
        <f t="shared" si="659"/>
        <v>12</v>
      </c>
      <c r="B5276" s="64">
        <f t="shared" si="660"/>
        <v>532</v>
      </c>
      <c r="C5276" s="64">
        <f t="shared" si="661"/>
        <v>3</v>
      </c>
      <c r="D5276" s="64">
        <f t="shared" si="662"/>
        <v>528</v>
      </c>
      <c r="E5276" s="64">
        <f t="shared" si="663"/>
        <v>2636</v>
      </c>
      <c r="F5276" s="64" t="str">
        <f t="shared" si="656"/>
        <v/>
      </c>
      <c r="G5276" s="64" t="str">
        <f t="shared" si="657"/>
        <v/>
      </c>
      <c r="H5276" s="64" t="str">
        <f t="shared" si="658"/>
        <v/>
      </c>
      <c r="I5276" s="80" t="str">
        <f>IFERROR(VLOOKUP(D5276,Sheet2!A:B,2,0),"")</f>
        <v/>
      </c>
      <c r="J5276" s="64" t="str">
        <f>IFERROR(IF(I5276&lt;&gt;"",VLOOKUP(I5276,Sheet2!B:C,2,0),""),"")</f>
        <v/>
      </c>
      <c r="K5276" s="64" t="str">
        <f>IFERROR( IF(I5276&lt;&gt;"", HLOOKUP(L$2+$A5276,Sheet2!BX:NK,2,0),""),"")</f>
        <v/>
      </c>
      <c r="L5276" t="str">
        <f>IF(OR(HLOOKUP(L$2+$A5276,Sheet2!BX:NK,$B5276,0),HLOOKUP(L$2+$A5276,Sheet2!BX:NK,$B5276,0)&lt;&gt;""),HLOOKUP(L$2+$A5276,Sheet2!BX:NK,$B5276,0),"")</f>
        <v/>
      </c>
      <c r="M5276" t="str">
        <f>IF(OR(HLOOKUP(M$2+$A5276,Sheet2!BY:NL,$B5276,0),HLOOKUP(M$2+$A5276,Sheet2!BY:NL,$B5276,0)&lt;&gt;""),HLOOKUP(M$2+$A5276,Sheet2!BY:NL,$B5276,0),"")</f>
        <v/>
      </c>
      <c r="N5276" t="str">
        <f>IF(OR(HLOOKUP(N$2+$A5276,Sheet2!BZ:NM,$B5276,0),HLOOKUP(N$2+$A5276,Sheet2!BZ:NM,$B5276,0)&lt;&gt;""),HLOOKUP(N$2+$A5276,Sheet2!BZ:NM,$B5276,0),"")</f>
        <v/>
      </c>
      <c r="O5276" t="str">
        <f>IF(OR(HLOOKUP(O$2+$A5276,Sheet2!CA:NN,$B5276,0),HLOOKUP(O$2+$A5276,Sheet2!CA:NN,$B5276,0)&lt;&gt;""),HLOOKUP(O$2+$A5276,Sheet2!CA:NN,$B5276,0),"")</f>
        <v/>
      </c>
      <c r="P5276" t="str">
        <f>IF(OR(HLOOKUP(P$2+$A5276,Sheet2!CB:NO,$B5276,0),HLOOKUP(P$2+$A5276,Sheet2!CB:NO,$B5276,0)&lt;&gt;""),HLOOKUP(P$2+$A5276,Sheet2!CB:NO,$B5276,0),"")</f>
        <v/>
      </c>
      <c r="Q5276" t="str">
        <f>IF(OR(HLOOKUP(Q$2+$A5276,Sheet2!CC:NO,$B5276,0),HLOOKUP(Q$2+$A5276,Sheet2!CC:NO,$B5276,0)&lt;&gt;""),HLOOKUP(Q$2+$A5276,Sheet2!CC:NO,$B5276,0),"")</f>
        <v/>
      </c>
    </row>
    <row r="5277" spans="1:17" x14ac:dyDescent="0.25">
      <c r="A5277" s="64">
        <f t="shared" si="659"/>
        <v>18</v>
      </c>
      <c r="B5277" s="64">
        <f t="shared" si="660"/>
        <v>532</v>
      </c>
      <c r="C5277" s="64">
        <f t="shared" si="661"/>
        <v>4</v>
      </c>
      <c r="D5277" s="64">
        <f t="shared" si="662"/>
        <v>528</v>
      </c>
      <c r="E5277" s="64">
        <f t="shared" si="663"/>
        <v>2636</v>
      </c>
      <c r="F5277" s="64" t="str">
        <f t="shared" si="656"/>
        <v/>
      </c>
      <c r="G5277" s="64" t="str">
        <f t="shared" si="657"/>
        <v/>
      </c>
      <c r="H5277" s="64" t="str">
        <f t="shared" si="658"/>
        <v/>
      </c>
      <c r="I5277" s="80" t="str">
        <f>IFERROR(VLOOKUP(D5277,Sheet2!A:B,2,0),"")</f>
        <v/>
      </c>
      <c r="J5277" s="64" t="str">
        <f>IFERROR(IF(I5277&lt;&gt;"",VLOOKUP(I5277,Sheet2!B:C,2,0),""),"")</f>
        <v/>
      </c>
      <c r="K5277" s="64" t="str">
        <f>IFERROR( IF(I5277&lt;&gt;"", HLOOKUP(L$2+$A5277,Sheet2!BX:NK,2,0),""),"")</f>
        <v/>
      </c>
      <c r="L5277" t="str">
        <f>IF(OR(HLOOKUP(L$2+$A5277,Sheet2!BX:NK,$B5277,0),HLOOKUP(L$2+$A5277,Sheet2!BX:NK,$B5277,0)&lt;&gt;""),HLOOKUP(L$2+$A5277,Sheet2!BX:NK,$B5277,0),"")</f>
        <v/>
      </c>
      <c r="M5277" t="str">
        <f>IF(OR(HLOOKUP(M$2+$A5277,Sheet2!BY:NL,$B5277,0),HLOOKUP(M$2+$A5277,Sheet2!BY:NL,$B5277,0)&lt;&gt;""),HLOOKUP(M$2+$A5277,Sheet2!BY:NL,$B5277,0),"")</f>
        <v/>
      </c>
      <c r="N5277" t="str">
        <f>IF(OR(HLOOKUP(N$2+$A5277,Sheet2!BZ:NM,$B5277,0),HLOOKUP(N$2+$A5277,Sheet2!BZ:NM,$B5277,0)&lt;&gt;""),HLOOKUP(N$2+$A5277,Sheet2!BZ:NM,$B5277,0),"")</f>
        <v/>
      </c>
      <c r="O5277" t="str">
        <f>IF(OR(HLOOKUP(O$2+$A5277,Sheet2!CA:NN,$B5277,0),HLOOKUP(O$2+$A5277,Sheet2!CA:NN,$B5277,0)&lt;&gt;""),HLOOKUP(O$2+$A5277,Sheet2!CA:NN,$B5277,0),"")</f>
        <v/>
      </c>
      <c r="P5277" t="str">
        <f>IF(OR(HLOOKUP(P$2+$A5277,Sheet2!CB:NO,$B5277,0),HLOOKUP(P$2+$A5277,Sheet2!CB:NO,$B5277,0)&lt;&gt;""),HLOOKUP(P$2+$A5277,Sheet2!CB:NO,$B5277,0),"")</f>
        <v/>
      </c>
      <c r="Q5277" t="str">
        <f>IF(OR(HLOOKUP(Q$2+$A5277,Sheet2!CC:NO,$B5277,0),HLOOKUP(Q$2+$A5277,Sheet2!CC:NO,$B5277,0)&lt;&gt;""),HLOOKUP(Q$2+$A5277,Sheet2!CC:NO,$B5277,0),"")</f>
        <v/>
      </c>
    </row>
    <row r="5278" spans="1:17" x14ac:dyDescent="0.25">
      <c r="A5278" s="64">
        <f t="shared" si="659"/>
        <v>24</v>
      </c>
      <c r="B5278" s="64">
        <f t="shared" si="660"/>
        <v>532</v>
      </c>
      <c r="C5278" s="64">
        <f t="shared" si="661"/>
        <v>5</v>
      </c>
      <c r="D5278" s="64">
        <f t="shared" si="662"/>
        <v>528</v>
      </c>
      <c r="E5278" s="64">
        <f t="shared" si="663"/>
        <v>2636</v>
      </c>
      <c r="F5278" s="64" t="str">
        <f t="shared" si="656"/>
        <v/>
      </c>
      <c r="G5278" s="64" t="str">
        <f t="shared" si="657"/>
        <v/>
      </c>
      <c r="H5278" s="64" t="str">
        <f t="shared" si="658"/>
        <v/>
      </c>
      <c r="I5278" s="80" t="str">
        <f>IFERROR(VLOOKUP(D5278,Sheet2!A:B,2,0),"")</f>
        <v/>
      </c>
      <c r="J5278" s="64" t="str">
        <f>IFERROR(IF(I5278&lt;&gt;"",VLOOKUP(I5278,Sheet2!B:C,2,0),""),"")</f>
        <v/>
      </c>
      <c r="K5278" s="64" t="str">
        <f>IFERROR( IF(I5278&lt;&gt;"", HLOOKUP(L$2+$A5278,Sheet2!BX:NK,2,0),""),"")</f>
        <v/>
      </c>
      <c r="L5278" t="str">
        <f>IF(OR(HLOOKUP(L$2+$A5278,Sheet2!BX:NK,$B5278,0),HLOOKUP(L$2+$A5278,Sheet2!BX:NK,$B5278,0)&lt;&gt;""),HLOOKUP(L$2+$A5278,Sheet2!BX:NK,$B5278,0),"")</f>
        <v/>
      </c>
      <c r="M5278" t="str">
        <f>IF(OR(HLOOKUP(M$2+$A5278,Sheet2!BY:NL,$B5278,0),HLOOKUP(M$2+$A5278,Sheet2!BY:NL,$B5278,0)&lt;&gt;""),HLOOKUP(M$2+$A5278,Sheet2!BY:NL,$B5278,0),"")</f>
        <v/>
      </c>
      <c r="N5278" t="str">
        <f>IF(OR(HLOOKUP(N$2+$A5278,Sheet2!BZ:NM,$B5278,0),HLOOKUP(N$2+$A5278,Sheet2!BZ:NM,$B5278,0)&lt;&gt;""),HLOOKUP(N$2+$A5278,Sheet2!BZ:NM,$B5278,0),"")</f>
        <v/>
      </c>
      <c r="O5278" t="str">
        <f>IF(OR(HLOOKUP(O$2+$A5278,Sheet2!CA:NN,$B5278,0),HLOOKUP(O$2+$A5278,Sheet2!CA:NN,$B5278,0)&lt;&gt;""),HLOOKUP(O$2+$A5278,Sheet2!CA:NN,$B5278,0),"")</f>
        <v/>
      </c>
      <c r="P5278" t="str">
        <f>IF(OR(HLOOKUP(P$2+$A5278,Sheet2!CB:NO,$B5278,0),HLOOKUP(P$2+$A5278,Sheet2!CB:NO,$B5278,0)&lt;&gt;""),HLOOKUP(P$2+$A5278,Sheet2!CB:NO,$B5278,0),"")</f>
        <v/>
      </c>
      <c r="Q5278" t="str">
        <f>IF(OR(HLOOKUP(Q$2+$A5278,Sheet2!CC:NO,$B5278,0),HLOOKUP(Q$2+$A5278,Sheet2!CC:NO,$B5278,0)&lt;&gt;""),HLOOKUP(Q$2+$A5278,Sheet2!CC:NO,$B5278,0),"")</f>
        <v/>
      </c>
    </row>
    <row r="5279" spans="1:17" x14ac:dyDescent="0.25">
      <c r="A5279" s="64">
        <f t="shared" si="659"/>
        <v>30</v>
      </c>
      <c r="B5279" s="64">
        <f t="shared" si="660"/>
        <v>532</v>
      </c>
      <c r="C5279" s="64">
        <f t="shared" si="661"/>
        <v>6</v>
      </c>
      <c r="D5279" s="64">
        <f t="shared" si="662"/>
        <v>528</v>
      </c>
      <c r="E5279" s="64">
        <f t="shared" si="663"/>
        <v>2636</v>
      </c>
      <c r="F5279" s="64" t="str">
        <f t="shared" si="656"/>
        <v/>
      </c>
      <c r="G5279" s="64" t="str">
        <f t="shared" si="657"/>
        <v/>
      </c>
      <c r="H5279" s="64" t="str">
        <f t="shared" si="658"/>
        <v/>
      </c>
      <c r="I5279" s="80" t="str">
        <f>IFERROR(VLOOKUP(D5279,Sheet2!A:B,2,0),"")</f>
        <v/>
      </c>
      <c r="J5279" s="64" t="str">
        <f>IFERROR(IF(I5279&lt;&gt;"",VLOOKUP(I5279,Sheet2!B:C,2,0),""),"")</f>
        <v/>
      </c>
      <c r="K5279" s="64" t="str">
        <f>IFERROR( IF(I5279&lt;&gt;"", HLOOKUP(L$2+$A5279,Sheet2!BX:NK,2,0),""),"")</f>
        <v/>
      </c>
      <c r="L5279" t="str">
        <f>IF(OR(HLOOKUP(L$2+$A5279,Sheet2!BX:NK,$B5279,0),HLOOKUP(L$2+$A5279,Sheet2!BX:NK,$B5279,0)&lt;&gt;""),HLOOKUP(L$2+$A5279,Sheet2!BX:NK,$B5279,0),"")</f>
        <v/>
      </c>
      <c r="M5279" t="str">
        <f>IF(OR(HLOOKUP(M$2+$A5279,Sheet2!BY:NL,$B5279,0),HLOOKUP(M$2+$A5279,Sheet2!BY:NL,$B5279,0)&lt;&gt;""),HLOOKUP(M$2+$A5279,Sheet2!BY:NL,$B5279,0),"")</f>
        <v/>
      </c>
      <c r="N5279" t="str">
        <f>IF(OR(HLOOKUP(N$2+$A5279,Sheet2!BZ:NM,$B5279,0),HLOOKUP(N$2+$A5279,Sheet2!BZ:NM,$B5279,0)&lt;&gt;""),HLOOKUP(N$2+$A5279,Sheet2!BZ:NM,$B5279,0),"")</f>
        <v/>
      </c>
      <c r="O5279" t="str">
        <f>IF(OR(HLOOKUP(O$2+$A5279,Sheet2!CA:NN,$B5279,0),HLOOKUP(O$2+$A5279,Sheet2!CA:NN,$B5279,0)&lt;&gt;""),HLOOKUP(O$2+$A5279,Sheet2!CA:NN,$B5279,0),"")</f>
        <v/>
      </c>
      <c r="P5279" t="str">
        <f>IF(OR(HLOOKUP(P$2+$A5279,Sheet2!CB:NO,$B5279,0),HLOOKUP(P$2+$A5279,Sheet2!CB:NO,$B5279,0)&lt;&gt;""),HLOOKUP(P$2+$A5279,Sheet2!CB:NO,$B5279,0),"")</f>
        <v/>
      </c>
      <c r="Q5279" t="str">
        <f>IF(OR(HLOOKUP(Q$2+$A5279,Sheet2!CC:NO,$B5279,0),HLOOKUP(Q$2+$A5279,Sheet2!CC:NO,$B5279,0)&lt;&gt;""),HLOOKUP(Q$2+$A5279,Sheet2!CC:NO,$B5279,0),"")</f>
        <v/>
      </c>
    </row>
    <row r="5280" spans="1:17" x14ac:dyDescent="0.25">
      <c r="A5280" s="64">
        <f t="shared" si="659"/>
        <v>36</v>
      </c>
      <c r="B5280" s="64">
        <f t="shared" si="660"/>
        <v>532</v>
      </c>
      <c r="C5280" s="64">
        <f t="shared" si="661"/>
        <v>7</v>
      </c>
      <c r="D5280" s="64">
        <f t="shared" si="662"/>
        <v>528</v>
      </c>
      <c r="E5280" s="64">
        <f t="shared" si="663"/>
        <v>2636</v>
      </c>
      <c r="F5280" s="64" t="str">
        <f t="shared" si="656"/>
        <v/>
      </c>
      <c r="G5280" s="64" t="str">
        <f t="shared" si="657"/>
        <v/>
      </c>
      <c r="H5280" s="64" t="str">
        <f t="shared" si="658"/>
        <v/>
      </c>
      <c r="I5280" s="80" t="str">
        <f>IFERROR(VLOOKUP(D5280,Sheet2!A:B,2,0),"")</f>
        <v/>
      </c>
      <c r="J5280" s="64" t="str">
        <f>IFERROR(IF(I5280&lt;&gt;"",VLOOKUP(I5280,Sheet2!B:C,2,0),""),"")</f>
        <v/>
      </c>
      <c r="K5280" s="64" t="str">
        <f>IFERROR( IF(I5280&lt;&gt;"", HLOOKUP(L$2+$A5280,Sheet2!BX:NK,2,0),""),"")</f>
        <v/>
      </c>
      <c r="L5280" t="str">
        <f>IF(OR(HLOOKUP(L$2+$A5280,Sheet2!BX:NK,$B5280,0),HLOOKUP(L$2+$A5280,Sheet2!BX:NK,$B5280,0)&lt;&gt;""),HLOOKUP(L$2+$A5280,Sheet2!BX:NK,$B5280,0),"")</f>
        <v/>
      </c>
      <c r="M5280" t="str">
        <f>IF(OR(HLOOKUP(M$2+$A5280,Sheet2!BY:NL,$B5280,0),HLOOKUP(M$2+$A5280,Sheet2!BY:NL,$B5280,0)&lt;&gt;""),HLOOKUP(M$2+$A5280,Sheet2!BY:NL,$B5280,0),"")</f>
        <v/>
      </c>
      <c r="N5280" t="str">
        <f>IF(OR(HLOOKUP(N$2+$A5280,Sheet2!BZ:NM,$B5280,0),HLOOKUP(N$2+$A5280,Sheet2!BZ:NM,$B5280,0)&lt;&gt;""),HLOOKUP(N$2+$A5280,Sheet2!BZ:NM,$B5280,0),"")</f>
        <v/>
      </c>
      <c r="O5280" t="str">
        <f>IF(OR(HLOOKUP(O$2+$A5280,Sheet2!CA:NN,$B5280,0),HLOOKUP(O$2+$A5280,Sheet2!CA:NN,$B5280,0)&lt;&gt;""),HLOOKUP(O$2+$A5280,Sheet2!CA:NN,$B5280,0),"")</f>
        <v/>
      </c>
      <c r="P5280" t="str">
        <f>IF(OR(HLOOKUP(P$2+$A5280,Sheet2!CB:NO,$B5280,0),HLOOKUP(P$2+$A5280,Sheet2!CB:NO,$B5280,0)&lt;&gt;""),HLOOKUP(P$2+$A5280,Sheet2!CB:NO,$B5280,0),"")</f>
        <v/>
      </c>
      <c r="Q5280" t="str">
        <f>IF(OR(HLOOKUP(Q$2+$A5280,Sheet2!CC:NO,$B5280,0),HLOOKUP(Q$2+$A5280,Sheet2!CC:NO,$B5280,0)&lt;&gt;""),HLOOKUP(Q$2+$A5280,Sheet2!CC:NO,$B5280,0),"")</f>
        <v/>
      </c>
    </row>
    <row r="5281" spans="1:17" x14ac:dyDescent="0.25">
      <c r="A5281" s="64">
        <f t="shared" si="659"/>
        <v>42</v>
      </c>
      <c r="B5281" s="64">
        <f t="shared" si="660"/>
        <v>532</v>
      </c>
      <c r="C5281" s="64">
        <f t="shared" si="661"/>
        <v>8</v>
      </c>
      <c r="D5281" s="64">
        <f t="shared" si="662"/>
        <v>528</v>
      </c>
      <c r="E5281" s="64">
        <f t="shared" si="663"/>
        <v>2636</v>
      </c>
      <c r="F5281" s="64" t="str">
        <f t="shared" si="656"/>
        <v/>
      </c>
      <c r="G5281" s="64" t="str">
        <f t="shared" si="657"/>
        <v/>
      </c>
      <c r="H5281" s="64" t="str">
        <f t="shared" si="658"/>
        <v/>
      </c>
      <c r="I5281" s="80" t="str">
        <f>IFERROR(VLOOKUP(D5281,Sheet2!A:B,2,0),"")</f>
        <v/>
      </c>
      <c r="J5281" s="64" t="str">
        <f>IFERROR(IF(I5281&lt;&gt;"",VLOOKUP(I5281,Sheet2!B:C,2,0),""),"")</f>
        <v/>
      </c>
      <c r="K5281" s="64" t="str">
        <f>IFERROR( IF(I5281&lt;&gt;"", HLOOKUP(L$2+$A5281,Sheet2!BX:NK,2,0),""),"")</f>
        <v/>
      </c>
      <c r="L5281" t="str">
        <f>IF(OR(HLOOKUP(L$2+$A5281,Sheet2!BX:NK,$B5281,0),HLOOKUP(L$2+$A5281,Sheet2!BX:NK,$B5281,0)&lt;&gt;""),HLOOKUP(L$2+$A5281,Sheet2!BX:NK,$B5281,0),"")</f>
        <v/>
      </c>
      <c r="M5281" t="str">
        <f>IF(OR(HLOOKUP(M$2+$A5281,Sheet2!BY:NL,$B5281,0),HLOOKUP(M$2+$A5281,Sheet2!BY:NL,$B5281,0)&lt;&gt;""),HLOOKUP(M$2+$A5281,Sheet2!BY:NL,$B5281,0),"")</f>
        <v/>
      </c>
      <c r="N5281" t="str">
        <f>IF(OR(HLOOKUP(N$2+$A5281,Sheet2!BZ:NM,$B5281,0),HLOOKUP(N$2+$A5281,Sheet2!BZ:NM,$B5281,0)&lt;&gt;""),HLOOKUP(N$2+$A5281,Sheet2!BZ:NM,$B5281,0),"")</f>
        <v/>
      </c>
      <c r="O5281" t="str">
        <f>IF(OR(HLOOKUP(O$2+$A5281,Sheet2!CA:NN,$B5281,0),HLOOKUP(O$2+$A5281,Sheet2!CA:NN,$B5281,0)&lt;&gt;""),HLOOKUP(O$2+$A5281,Sheet2!CA:NN,$B5281,0),"")</f>
        <v/>
      </c>
      <c r="P5281" t="str">
        <f>IF(OR(HLOOKUP(P$2+$A5281,Sheet2!CB:NO,$B5281,0),HLOOKUP(P$2+$A5281,Sheet2!CB:NO,$B5281,0)&lt;&gt;""),HLOOKUP(P$2+$A5281,Sheet2!CB:NO,$B5281,0),"")</f>
        <v/>
      </c>
      <c r="Q5281" t="str">
        <f>IF(OR(HLOOKUP(Q$2+$A5281,Sheet2!CC:NO,$B5281,0),HLOOKUP(Q$2+$A5281,Sheet2!CC:NO,$B5281,0)&lt;&gt;""),HLOOKUP(Q$2+$A5281,Sheet2!CC:NO,$B5281,0),"")</f>
        <v/>
      </c>
    </row>
    <row r="5282" spans="1:17" x14ac:dyDescent="0.25">
      <c r="A5282" s="64">
        <f t="shared" si="659"/>
        <v>48</v>
      </c>
      <c r="B5282" s="64">
        <f t="shared" si="660"/>
        <v>532</v>
      </c>
      <c r="C5282" s="64">
        <f t="shared" si="661"/>
        <v>9</v>
      </c>
      <c r="D5282" s="64">
        <f t="shared" si="662"/>
        <v>528</v>
      </c>
      <c r="E5282" s="64">
        <f t="shared" si="663"/>
        <v>2636</v>
      </c>
      <c r="F5282" s="64" t="str">
        <f t="shared" si="656"/>
        <v/>
      </c>
      <c r="G5282" s="64" t="str">
        <f t="shared" si="657"/>
        <v/>
      </c>
      <c r="H5282" s="64" t="str">
        <f t="shared" si="658"/>
        <v/>
      </c>
      <c r="I5282" s="80" t="str">
        <f>IFERROR(VLOOKUP(D5282,Sheet2!A:B,2,0),"")</f>
        <v/>
      </c>
      <c r="J5282" s="64" t="str">
        <f>IFERROR(IF(I5282&lt;&gt;"",VLOOKUP(I5282,Sheet2!B:C,2,0),""),"")</f>
        <v/>
      </c>
      <c r="K5282" s="64" t="str">
        <f>IFERROR( IF(I5282&lt;&gt;"", HLOOKUP(L$2+$A5282,Sheet2!BX:NK,2,0),""),"")</f>
        <v/>
      </c>
      <c r="L5282" t="str">
        <f>IF(OR(HLOOKUP(L$2+$A5282,Sheet2!BX:NK,$B5282,0),HLOOKUP(L$2+$A5282,Sheet2!BX:NK,$B5282,0)&lt;&gt;""),HLOOKUP(L$2+$A5282,Sheet2!BX:NK,$B5282,0),"")</f>
        <v/>
      </c>
      <c r="M5282" t="str">
        <f>IF(OR(HLOOKUP(M$2+$A5282,Sheet2!BY:NL,$B5282,0),HLOOKUP(M$2+$A5282,Sheet2!BY:NL,$B5282,0)&lt;&gt;""),HLOOKUP(M$2+$A5282,Sheet2!BY:NL,$B5282,0),"")</f>
        <v/>
      </c>
      <c r="N5282" t="str">
        <f>IF(OR(HLOOKUP(N$2+$A5282,Sheet2!BZ:NM,$B5282,0),HLOOKUP(N$2+$A5282,Sheet2!BZ:NM,$B5282,0)&lt;&gt;""),HLOOKUP(N$2+$A5282,Sheet2!BZ:NM,$B5282,0),"")</f>
        <v/>
      </c>
      <c r="O5282" t="str">
        <f>IF(OR(HLOOKUP(O$2+$A5282,Sheet2!CA:NN,$B5282,0),HLOOKUP(O$2+$A5282,Sheet2!CA:NN,$B5282,0)&lt;&gt;""),HLOOKUP(O$2+$A5282,Sheet2!CA:NN,$B5282,0),"")</f>
        <v/>
      </c>
      <c r="P5282" t="str">
        <f>IF(OR(HLOOKUP(P$2+$A5282,Sheet2!CB:NO,$B5282,0),HLOOKUP(P$2+$A5282,Sheet2!CB:NO,$B5282,0)&lt;&gt;""),HLOOKUP(P$2+$A5282,Sheet2!CB:NO,$B5282,0),"")</f>
        <v/>
      </c>
      <c r="Q5282" t="str">
        <f>IF(OR(HLOOKUP(Q$2+$A5282,Sheet2!CC:NO,$B5282,0),HLOOKUP(Q$2+$A5282,Sheet2!CC:NO,$B5282,0)&lt;&gt;""),HLOOKUP(Q$2+$A5282,Sheet2!CC:NO,$B5282,0),"")</f>
        <v/>
      </c>
    </row>
    <row r="5283" spans="1:17" x14ac:dyDescent="0.25">
      <c r="A5283" s="64">
        <f t="shared" si="659"/>
        <v>54</v>
      </c>
      <c r="B5283" s="64">
        <f t="shared" si="660"/>
        <v>532</v>
      </c>
      <c r="C5283" s="64">
        <f t="shared" si="661"/>
        <v>10</v>
      </c>
      <c r="D5283" s="64">
        <f t="shared" si="662"/>
        <v>528</v>
      </c>
      <c r="E5283" s="64">
        <f t="shared" si="663"/>
        <v>2636</v>
      </c>
      <c r="F5283" s="64" t="str">
        <f t="shared" si="656"/>
        <v/>
      </c>
      <c r="G5283" s="64" t="str">
        <f t="shared" si="657"/>
        <v/>
      </c>
      <c r="H5283" s="64" t="str">
        <f t="shared" si="658"/>
        <v/>
      </c>
      <c r="I5283" s="80" t="str">
        <f>IFERROR(VLOOKUP(D5283,Sheet2!A:B,2,0),"")</f>
        <v/>
      </c>
      <c r="J5283" s="64" t="str">
        <f>IFERROR(IF(I5283&lt;&gt;"",VLOOKUP(I5283,Sheet2!B:C,2,0),""),"")</f>
        <v/>
      </c>
      <c r="K5283" s="64" t="str">
        <f>IFERROR( IF(I5283&lt;&gt;"", HLOOKUP(L$2+$A5283,Sheet2!BX:NK,2,0),""),"")</f>
        <v/>
      </c>
      <c r="L5283" t="str">
        <f>IF(OR(HLOOKUP(L$2+$A5283,Sheet2!BX:NK,$B5283,0),HLOOKUP(L$2+$A5283,Sheet2!BX:NK,$B5283,0)&lt;&gt;""),HLOOKUP(L$2+$A5283,Sheet2!BX:NK,$B5283,0),"")</f>
        <v/>
      </c>
      <c r="M5283" t="str">
        <f>IF(OR(HLOOKUP(M$2+$A5283,Sheet2!BY:NL,$B5283,0),HLOOKUP(M$2+$A5283,Sheet2!BY:NL,$B5283,0)&lt;&gt;""),HLOOKUP(M$2+$A5283,Sheet2!BY:NL,$B5283,0),"")</f>
        <v/>
      </c>
      <c r="N5283" t="str">
        <f>IF(OR(HLOOKUP(N$2+$A5283,Sheet2!BZ:NM,$B5283,0),HLOOKUP(N$2+$A5283,Sheet2!BZ:NM,$B5283,0)&lt;&gt;""),HLOOKUP(N$2+$A5283,Sheet2!BZ:NM,$B5283,0),"")</f>
        <v/>
      </c>
      <c r="O5283" t="str">
        <f>IF(OR(HLOOKUP(O$2+$A5283,Sheet2!CA:NN,$B5283,0),HLOOKUP(O$2+$A5283,Sheet2!CA:NN,$B5283,0)&lt;&gt;""),HLOOKUP(O$2+$A5283,Sheet2!CA:NN,$B5283,0),"")</f>
        <v/>
      </c>
      <c r="P5283" t="str">
        <f>IF(OR(HLOOKUP(P$2+$A5283,Sheet2!CB:NO,$B5283,0),HLOOKUP(P$2+$A5283,Sheet2!CB:NO,$B5283,0)&lt;&gt;""),HLOOKUP(P$2+$A5283,Sheet2!CB:NO,$B5283,0),"")</f>
        <v/>
      </c>
      <c r="Q5283" t="str">
        <f>IF(OR(HLOOKUP(Q$2+$A5283,Sheet2!CC:NO,$B5283,0),HLOOKUP(Q$2+$A5283,Sheet2!CC:NO,$B5283,0)&lt;&gt;""),HLOOKUP(Q$2+$A5283,Sheet2!CC:NO,$B5283,0),"")</f>
        <v/>
      </c>
    </row>
    <row r="5284" spans="1:17" x14ac:dyDescent="0.25">
      <c r="A5284" s="64">
        <f t="shared" si="659"/>
        <v>0</v>
      </c>
      <c r="B5284" s="64">
        <f t="shared" si="660"/>
        <v>533</v>
      </c>
      <c r="C5284" s="64">
        <f t="shared" si="661"/>
        <v>1</v>
      </c>
      <c r="D5284" s="64">
        <f t="shared" si="662"/>
        <v>529</v>
      </c>
      <c r="E5284" s="64">
        <f t="shared" si="663"/>
        <v>2641</v>
      </c>
      <c r="F5284" s="64" t="str">
        <f t="shared" si="656"/>
        <v/>
      </c>
      <c r="G5284" s="64" t="str">
        <f t="shared" si="657"/>
        <v/>
      </c>
      <c r="H5284" s="64" t="str">
        <f t="shared" si="658"/>
        <v/>
      </c>
      <c r="I5284" s="80" t="str">
        <f>IFERROR(VLOOKUP(D5284,Sheet2!A:B,2,0),"")</f>
        <v/>
      </c>
      <c r="J5284" s="64" t="str">
        <f>IFERROR(IF(I5284&lt;&gt;"",VLOOKUP(I5284,Sheet2!B:C,2,0),""),"")</f>
        <v/>
      </c>
      <c r="K5284" s="64" t="str">
        <f>IFERROR( IF(I5284&lt;&gt;"", HLOOKUP(L$2+$A5284,Sheet2!BX:NK,2,0),""),"")</f>
        <v/>
      </c>
      <c r="L5284" t="str">
        <f>IF(OR(HLOOKUP(L$2+$A5284,Sheet2!BX:NK,$B5284,0),HLOOKUP(L$2+$A5284,Sheet2!BX:NK,$B5284,0)&lt;&gt;""),HLOOKUP(L$2+$A5284,Sheet2!BX:NK,$B5284,0),"")</f>
        <v/>
      </c>
      <c r="M5284" t="str">
        <f>IF(OR(HLOOKUP(M$2+$A5284,Sheet2!BY:NL,$B5284,0),HLOOKUP(M$2+$A5284,Sheet2!BY:NL,$B5284,0)&lt;&gt;""),HLOOKUP(M$2+$A5284,Sheet2!BY:NL,$B5284,0),"")</f>
        <v/>
      </c>
      <c r="N5284" t="str">
        <f>IF(OR(HLOOKUP(N$2+$A5284,Sheet2!BZ:NM,$B5284,0),HLOOKUP(N$2+$A5284,Sheet2!BZ:NM,$B5284,0)&lt;&gt;""),HLOOKUP(N$2+$A5284,Sheet2!BZ:NM,$B5284,0),"")</f>
        <v/>
      </c>
      <c r="O5284" t="str">
        <f>IF(OR(HLOOKUP(O$2+$A5284,Sheet2!CA:NN,$B5284,0),HLOOKUP(O$2+$A5284,Sheet2!CA:NN,$B5284,0)&lt;&gt;""),HLOOKUP(O$2+$A5284,Sheet2!CA:NN,$B5284,0),"")</f>
        <v/>
      </c>
      <c r="P5284" t="str">
        <f>IF(OR(HLOOKUP(P$2+$A5284,Sheet2!CB:NO,$B5284,0),HLOOKUP(P$2+$A5284,Sheet2!CB:NO,$B5284,0)&lt;&gt;""),HLOOKUP(P$2+$A5284,Sheet2!CB:NO,$B5284,0),"")</f>
        <v/>
      </c>
      <c r="Q5284" t="str">
        <f>IF(OR(HLOOKUP(Q$2+$A5284,Sheet2!CC:NO,$B5284,0),HLOOKUP(Q$2+$A5284,Sheet2!CC:NO,$B5284,0)&lt;&gt;""),HLOOKUP(Q$2+$A5284,Sheet2!CC:NO,$B5284,0),"")</f>
        <v/>
      </c>
    </row>
    <row r="5285" spans="1:17" x14ac:dyDescent="0.25">
      <c r="A5285" s="64">
        <f t="shared" si="659"/>
        <v>6</v>
      </c>
      <c r="B5285" s="64">
        <f t="shared" si="660"/>
        <v>533</v>
      </c>
      <c r="C5285" s="64">
        <f t="shared" si="661"/>
        <v>2</v>
      </c>
      <c r="D5285" s="64">
        <f t="shared" si="662"/>
        <v>529</v>
      </c>
      <c r="E5285" s="64">
        <f t="shared" si="663"/>
        <v>2641</v>
      </c>
      <c r="F5285" s="64" t="str">
        <f t="shared" si="656"/>
        <v/>
      </c>
      <c r="G5285" s="64" t="str">
        <f t="shared" si="657"/>
        <v/>
      </c>
      <c r="H5285" s="64" t="str">
        <f t="shared" si="658"/>
        <v/>
      </c>
      <c r="I5285" s="80" t="str">
        <f>IFERROR(VLOOKUP(D5285,Sheet2!A:B,2,0),"")</f>
        <v/>
      </c>
      <c r="J5285" s="64" t="str">
        <f>IFERROR(IF(I5285&lt;&gt;"",VLOOKUP(I5285,Sheet2!B:C,2,0),""),"")</f>
        <v/>
      </c>
      <c r="K5285" s="64" t="str">
        <f>IFERROR( IF(I5285&lt;&gt;"", HLOOKUP(L$2+$A5285,Sheet2!BX:NK,2,0),""),"")</f>
        <v/>
      </c>
      <c r="L5285" t="str">
        <f>IF(OR(HLOOKUP(L$2+$A5285,Sheet2!BX:NK,$B5285,0),HLOOKUP(L$2+$A5285,Sheet2!BX:NK,$B5285,0)&lt;&gt;""),HLOOKUP(L$2+$A5285,Sheet2!BX:NK,$B5285,0),"")</f>
        <v/>
      </c>
      <c r="M5285" t="str">
        <f>IF(OR(HLOOKUP(M$2+$A5285,Sheet2!BY:NL,$B5285,0),HLOOKUP(M$2+$A5285,Sheet2!BY:NL,$B5285,0)&lt;&gt;""),HLOOKUP(M$2+$A5285,Sheet2!BY:NL,$B5285,0),"")</f>
        <v/>
      </c>
      <c r="N5285" t="str">
        <f>IF(OR(HLOOKUP(N$2+$A5285,Sheet2!BZ:NM,$B5285,0),HLOOKUP(N$2+$A5285,Sheet2!BZ:NM,$B5285,0)&lt;&gt;""),HLOOKUP(N$2+$A5285,Sheet2!BZ:NM,$B5285,0),"")</f>
        <v/>
      </c>
      <c r="O5285" t="str">
        <f>IF(OR(HLOOKUP(O$2+$A5285,Sheet2!CA:NN,$B5285,0),HLOOKUP(O$2+$A5285,Sheet2!CA:NN,$B5285,0)&lt;&gt;""),HLOOKUP(O$2+$A5285,Sheet2!CA:NN,$B5285,0),"")</f>
        <v/>
      </c>
      <c r="P5285" t="str">
        <f>IF(OR(HLOOKUP(P$2+$A5285,Sheet2!CB:NO,$B5285,0),HLOOKUP(P$2+$A5285,Sheet2!CB:NO,$B5285,0)&lt;&gt;""),HLOOKUP(P$2+$A5285,Sheet2!CB:NO,$B5285,0),"")</f>
        <v/>
      </c>
      <c r="Q5285" t="str">
        <f>IF(OR(HLOOKUP(Q$2+$A5285,Sheet2!CC:NO,$B5285,0),HLOOKUP(Q$2+$A5285,Sheet2!CC:NO,$B5285,0)&lt;&gt;""),HLOOKUP(Q$2+$A5285,Sheet2!CC:NO,$B5285,0),"")</f>
        <v/>
      </c>
    </row>
    <row r="5286" spans="1:17" x14ac:dyDescent="0.25">
      <c r="A5286" s="64">
        <f t="shared" si="659"/>
        <v>12</v>
      </c>
      <c r="B5286" s="64">
        <f t="shared" si="660"/>
        <v>533</v>
      </c>
      <c r="C5286" s="64">
        <f t="shared" si="661"/>
        <v>3</v>
      </c>
      <c r="D5286" s="64">
        <f t="shared" si="662"/>
        <v>529</v>
      </c>
      <c r="E5286" s="64">
        <f t="shared" si="663"/>
        <v>2641</v>
      </c>
      <c r="F5286" s="64" t="str">
        <f t="shared" si="656"/>
        <v/>
      </c>
      <c r="G5286" s="64" t="str">
        <f t="shared" si="657"/>
        <v/>
      </c>
      <c r="H5286" s="64" t="str">
        <f t="shared" si="658"/>
        <v/>
      </c>
      <c r="I5286" s="80" t="str">
        <f>IFERROR(VLOOKUP(D5286,Sheet2!A:B,2,0),"")</f>
        <v/>
      </c>
      <c r="J5286" s="64" t="str">
        <f>IFERROR(IF(I5286&lt;&gt;"",VLOOKUP(I5286,Sheet2!B:C,2,0),""),"")</f>
        <v/>
      </c>
      <c r="K5286" s="64" t="str">
        <f>IFERROR( IF(I5286&lt;&gt;"", HLOOKUP(L$2+$A5286,Sheet2!BX:NK,2,0),""),"")</f>
        <v/>
      </c>
      <c r="L5286" t="str">
        <f>IF(OR(HLOOKUP(L$2+$A5286,Sheet2!BX:NK,$B5286,0),HLOOKUP(L$2+$A5286,Sheet2!BX:NK,$B5286,0)&lt;&gt;""),HLOOKUP(L$2+$A5286,Sheet2!BX:NK,$B5286,0),"")</f>
        <v/>
      </c>
      <c r="M5286" t="str">
        <f>IF(OR(HLOOKUP(M$2+$A5286,Sheet2!BY:NL,$B5286,0),HLOOKUP(M$2+$A5286,Sheet2!BY:NL,$B5286,0)&lt;&gt;""),HLOOKUP(M$2+$A5286,Sheet2!BY:NL,$B5286,0),"")</f>
        <v/>
      </c>
      <c r="N5286" t="str">
        <f>IF(OR(HLOOKUP(N$2+$A5286,Sheet2!BZ:NM,$B5286,0),HLOOKUP(N$2+$A5286,Sheet2!BZ:NM,$B5286,0)&lt;&gt;""),HLOOKUP(N$2+$A5286,Sheet2!BZ:NM,$B5286,0),"")</f>
        <v/>
      </c>
      <c r="O5286" t="str">
        <f>IF(OR(HLOOKUP(O$2+$A5286,Sheet2!CA:NN,$B5286,0),HLOOKUP(O$2+$A5286,Sheet2!CA:NN,$B5286,0)&lt;&gt;""),HLOOKUP(O$2+$A5286,Sheet2!CA:NN,$B5286,0),"")</f>
        <v/>
      </c>
      <c r="P5286" t="str">
        <f>IF(OR(HLOOKUP(P$2+$A5286,Sheet2!CB:NO,$B5286,0),HLOOKUP(P$2+$A5286,Sheet2!CB:NO,$B5286,0)&lt;&gt;""),HLOOKUP(P$2+$A5286,Sheet2!CB:NO,$B5286,0),"")</f>
        <v/>
      </c>
      <c r="Q5286" t="str">
        <f>IF(OR(HLOOKUP(Q$2+$A5286,Sheet2!CC:NO,$B5286,0),HLOOKUP(Q$2+$A5286,Sheet2!CC:NO,$B5286,0)&lt;&gt;""),HLOOKUP(Q$2+$A5286,Sheet2!CC:NO,$B5286,0),"")</f>
        <v/>
      </c>
    </row>
    <row r="5287" spans="1:17" x14ac:dyDescent="0.25">
      <c r="A5287" s="64">
        <f t="shared" si="659"/>
        <v>18</v>
      </c>
      <c r="B5287" s="64">
        <f t="shared" si="660"/>
        <v>533</v>
      </c>
      <c r="C5287" s="64">
        <f t="shared" si="661"/>
        <v>4</v>
      </c>
      <c r="D5287" s="64">
        <f t="shared" si="662"/>
        <v>529</v>
      </c>
      <c r="E5287" s="64">
        <f t="shared" si="663"/>
        <v>2641</v>
      </c>
      <c r="F5287" s="64" t="str">
        <f t="shared" si="656"/>
        <v/>
      </c>
      <c r="G5287" s="64" t="str">
        <f t="shared" si="657"/>
        <v/>
      </c>
      <c r="H5287" s="64" t="str">
        <f t="shared" si="658"/>
        <v/>
      </c>
      <c r="I5287" s="80" t="str">
        <f>IFERROR(VLOOKUP(D5287,Sheet2!A:B,2,0),"")</f>
        <v/>
      </c>
      <c r="J5287" s="64" t="str">
        <f>IFERROR(IF(I5287&lt;&gt;"",VLOOKUP(I5287,Sheet2!B:C,2,0),""),"")</f>
        <v/>
      </c>
      <c r="K5287" s="64" t="str">
        <f>IFERROR( IF(I5287&lt;&gt;"", HLOOKUP(L$2+$A5287,Sheet2!BX:NK,2,0),""),"")</f>
        <v/>
      </c>
      <c r="L5287" t="str">
        <f>IF(OR(HLOOKUP(L$2+$A5287,Sheet2!BX:NK,$B5287,0),HLOOKUP(L$2+$A5287,Sheet2!BX:NK,$B5287,0)&lt;&gt;""),HLOOKUP(L$2+$A5287,Sheet2!BX:NK,$B5287,0),"")</f>
        <v/>
      </c>
      <c r="M5287" t="str">
        <f>IF(OR(HLOOKUP(M$2+$A5287,Sheet2!BY:NL,$B5287,0),HLOOKUP(M$2+$A5287,Sheet2!BY:NL,$B5287,0)&lt;&gt;""),HLOOKUP(M$2+$A5287,Sheet2!BY:NL,$B5287,0),"")</f>
        <v/>
      </c>
      <c r="N5287" t="str">
        <f>IF(OR(HLOOKUP(N$2+$A5287,Sheet2!BZ:NM,$B5287,0),HLOOKUP(N$2+$A5287,Sheet2!BZ:NM,$B5287,0)&lt;&gt;""),HLOOKUP(N$2+$A5287,Sheet2!BZ:NM,$B5287,0),"")</f>
        <v/>
      </c>
      <c r="O5287" t="str">
        <f>IF(OR(HLOOKUP(O$2+$A5287,Sheet2!CA:NN,$B5287,0),HLOOKUP(O$2+$A5287,Sheet2!CA:NN,$B5287,0)&lt;&gt;""),HLOOKUP(O$2+$A5287,Sheet2!CA:NN,$B5287,0),"")</f>
        <v/>
      </c>
      <c r="P5287" t="str">
        <f>IF(OR(HLOOKUP(P$2+$A5287,Sheet2!CB:NO,$B5287,0),HLOOKUP(P$2+$A5287,Sheet2!CB:NO,$B5287,0)&lt;&gt;""),HLOOKUP(P$2+$A5287,Sheet2!CB:NO,$B5287,0),"")</f>
        <v/>
      </c>
      <c r="Q5287" t="str">
        <f>IF(OR(HLOOKUP(Q$2+$A5287,Sheet2!CC:NO,$B5287,0),HLOOKUP(Q$2+$A5287,Sheet2!CC:NO,$B5287,0)&lt;&gt;""),HLOOKUP(Q$2+$A5287,Sheet2!CC:NO,$B5287,0),"")</f>
        <v/>
      </c>
    </row>
    <row r="5288" spans="1:17" x14ac:dyDescent="0.25">
      <c r="A5288" s="64">
        <f t="shared" si="659"/>
        <v>24</v>
      </c>
      <c r="B5288" s="64">
        <f t="shared" si="660"/>
        <v>533</v>
      </c>
      <c r="C5288" s="64">
        <f t="shared" si="661"/>
        <v>5</v>
      </c>
      <c r="D5288" s="64">
        <f t="shared" si="662"/>
        <v>529</v>
      </c>
      <c r="E5288" s="64">
        <f t="shared" si="663"/>
        <v>2641</v>
      </c>
      <c r="F5288" s="64" t="str">
        <f t="shared" si="656"/>
        <v/>
      </c>
      <c r="G5288" s="64" t="str">
        <f t="shared" si="657"/>
        <v/>
      </c>
      <c r="H5288" s="64" t="str">
        <f t="shared" si="658"/>
        <v/>
      </c>
      <c r="I5288" s="80" t="str">
        <f>IFERROR(VLOOKUP(D5288,Sheet2!A:B,2,0),"")</f>
        <v/>
      </c>
      <c r="J5288" s="64" t="str">
        <f>IFERROR(IF(I5288&lt;&gt;"",VLOOKUP(I5288,Sheet2!B:C,2,0),""),"")</f>
        <v/>
      </c>
      <c r="K5288" s="64" t="str">
        <f>IFERROR( IF(I5288&lt;&gt;"", HLOOKUP(L$2+$A5288,Sheet2!BX:NK,2,0),""),"")</f>
        <v/>
      </c>
      <c r="L5288" t="str">
        <f>IF(OR(HLOOKUP(L$2+$A5288,Sheet2!BX:NK,$B5288,0),HLOOKUP(L$2+$A5288,Sheet2!BX:NK,$B5288,0)&lt;&gt;""),HLOOKUP(L$2+$A5288,Sheet2!BX:NK,$B5288,0),"")</f>
        <v/>
      </c>
      <c r="M5288" t="str">
        <f>IF(OR(HLOOKUP(M$2+$A5288,Sheet2!BY:NL,$B5288,0),HLOOKUP(M$2+$A5288,Sheet2!BY:NL,$B5288,0)&lt;&gt;""),HLOOKUP(M$2+$A5288,Sheet2!BY:NL,$B5288,0),"")</f>
        <v/>
      </c>
      <c r="N5288" t="str">
        <f>IF(OR(HLOOKUP(N$2+$A5288,Sheet2!BZ:NM,$B5288,0),HLOOKUP(N$2+$A5288,Sheet2!BZ:NM,$B5288,0)&lt;&gt;""),HLOOKUP(N$2+$A5288,Sheet2!BZ:NM,$B5288,0),"")</f>
        <v/>
      </c>
      <c r="O5288" t="str">
        <f>IF(OR(HLOOKUP(O$2+$A5288,Sheet2!CA:NN,$B5288,0),HLOOKUP(O$2+$A5288,Sheet2!CA:NN,$B5288,0)&lt;&gt;""),HLOOKUP(O$2+$A5288,Sheet2!CA:NN,$B5288,0),"")</f>
        <v/>
      </c>
      <c r="P5288" t="str">
        <f>IF(OR(HLOOKUP(P$2+$A5288,Sheet2!CB:NO,$B5288,0),HLOOKUP(P$2+$A5288,Sheet2!CB:NO,$B5288,0)&lt;&gt;""),HLOOKUP(P$2+$A5288,Sheet2!CB:NO,$B5288,0),"")</f>
        <v/>
      </c>
      <c r="Q5288" t="str">
        <f>IF(OR(HLOOKUP(Q$2+$A5288,Sheet2!CC:NO,$B5288,0),HLOOKUP(Q$2+$A5288,Sheet2!CC:NO,$B5288,0)&lt;&gt;""),HLOOKUP(Q$2+$A5288,Sheet2!CC:NO,$B5288,0),"")</f>
        <v/>
      </c>
    </row>
    <row r="5289" spans="1:17" x14ac:dyDescent="0.25">
      <c r="A5289" s="64">
        <f t="shared" si="659"/>
        <v>30</v>
      </c>
      <c r="B5289" s="64">
        <f t="shared" si="660"/>
        <v>533</v>
      </c>
      <c r="C5289" s="64">
        <f t="shared" si="661"/>
        <v>6</v>
      </c>
      <c r="D5289" s="64">
        <f t="shared" si="662"/>
        <v>529</v>
      </c>
      <c r="E5289" s="64">
        <f t="shared" si="663"/>
        <v>2641</v>
      </c>
      <c r="F5289" s="64" t="str">
        <f t="shared" si="656"/>
        <v/>
      </c>
      <c r="G5289" s="64" t="str">
        <f t="shared" si="657"/>
        <v/>
      </c>
      <c r="H5289" s="64" t="str">
        <f t="shared" si="658"/>
        <v/>
      </c>
      <c r="I5289" s="80" t="str">
        <f>IFERROR(VLOOKUP(D5289,Sheet2!A:B,2,0),"")</f>
        <v/>
      </c>
      <c r="J5289" s="64" t="str">
        <f>IFERROR(IF(I5289&lt;&gt;"",VLOOKUP(I5289,Sheet2!B:C,2,0),""),"")</f>
        <v/>
      </c>
      <c r="K5289" s="64" t="str">
        <f>IFERROR( IF(I5289&lt;&gt;"", HLOOKUP(L$2+$A5289,Sheet2!BX:NK,2,0),""),"")</f>
        <v/>
      </c>
      <c r="L5289" t="str">
        <f>IF(OR(HLOOKUP(L$2+$A5289,Sheet2!BX:NK,$B5289,0),HLOOKUP(L$2+$A5289,Sheet2!BX:NK,$B5289,0)&lt;&gt;""),HLOOKUP(L$2+$A5289,Sheet2!BX:NK,$B5289,0),"")</f>
        <v/>
      </c>
      <c r="M5289" t="str">
        <f>IF(OR(HLOOKUP(M$2+$A5289,Sheet2!BY:NL,$B5289,0),HLOOKUP(M$2+$A5289,Sheet2!BY:NL,$B5289,0)&lt;&gt;""),HLOOKUP(M$2+$A5289,Sheet2!BY:NL,$B5289,0),"")</f>
        <v/>
      </c>
      <c r="N5289" t="str">
        <f>IF(OR(HLOOKUP(N$2+$A5289,Sheet2!BZ:NM,$B5289,0),HLOOKUP(N$2+$A5289,Sheet2!BZ:NM,$B5289,0)&lt;&gt;""),HLOOKUP(N$2+$A5289,Sheet2!BZ:NM,$B5289,0),"")</f>
        <v/>
      </c>
      <c r="O5289" t="str">
        <f>IF(OR(HLOOKUP(O$2+$A5289,Sheet2!CA:NN,$B5289,0),HLOOKUP(O$2+$A5289,Sheet2!CA:NN,$B5289,0)&lt;&gt;""),HLOOKUP(O$2+$A5289,Sheet2!CA:NN,$B5289,0),"")</f>
        <v/>
      </c>
      <c r="P5289" t="str">
        <f>IF(OR(HLOOKUP(P$2+$A5289,Sheet2!CB:NO,$B5289,0),HLOOKUP(P$2+$A5289,Sheet2!CB:NO,$B5289,0)&lt;&gt;""),HLOOKUP(P$2+$A5289,Sheet2!CB:NO,$B5289,0),"")</f>
        <v/>
      </c>
      <c r="Q5289" t="str">
        <f>IF(OR(HLOOKUP(Q$2+$A5289,Sheet2!CC:NO,$B5289,0),HLOOKUP(Q$2+$A5289,Sheet2!CC:NO,$B5289,0)&lt;&gt;""),HLOOKUP(Q$2+$A5289,Sheet2!CC:NO,$B5289,0),"")</f>
        <v/>
      </c>
    </row>
    <row r="5290" spans="1:17" x14ac:dyDescent="0.25">
      <c r="A5290" s="64">
        <f t="shared" si="659"/>
        <v>36</v>
      </c>
      <c r="B5290" s="64">
        <f t="shared" si="660"/>
        <v>533</v>
      </c>
      <c r="C5290" s="64">
        <f t="shared" si="661"/>
        <v>7</v>
      </c>
      <c r="D5290" s="64">
        <f t="shared" si="662"/>
        <v>529</v>
      </c>
      <c r="E5290" s="64">
        <f t="shared" si="663"/>
        <v>2641</v>
      </c>
      <c r="F5290" s="64" t="str">
        <f t="shared" si="656"/>
        <v/>
      </c>
      <c r="G5290" s="64" t="str">
        <f t="shared" si="657"/>
        <v/>
      </c>
      <c r="H5290" s="64" t="str">
        <f t="shared" si="658"/>
        <v/>
      </c>
      <c r="I5290" s="80" t="str">
        <f>IFERROR(VLOOKUP(D5290,Sheet2!A:B,2,0),"")</f>
        <v/>
      </c>
      <c r="J5290" s="64" t="str">
        <f>IFERROR(IF(I5290&lt;&gt;"",VLOOKUP(I5290,Sheet2!B:C,2,0),""),"")</f>
        <v/>
      </c>
      <c r="K5290" s="64" t="str">
        <f>IFERROR( IF(I5290&lt;&gt;"", HLOOKUP(L$2+$A5290,Sheet2!BX:NK,2,0),""),"")</f>
        <v/>
      </c>
      <c r="L5290" t="str">
        <f>IF(OR(HLOOKUP(L$2+$A5290,Sheet2!BX:NK,$B5290,0),HLOOKUP(L$2+$A5290,Sheet2!BX:NK,$B5290,0)&lt;&gt;""),HLOOKUP(L$2+$A5290,Sheet2!BX:NK,$B5290,0),"")</f>
        <v/>
      </c>
      <c r="M5290" t="str">
        <f>IF(OR(HLOOKUP(M$2+$A5290,Sheet2!BY:NL,$B5290,0),HLOOKUP(M$2+$A5290,Sheet2!BY:NL,$B5290,0)&lt;&gt;""),HLOOKUP(M$2+$A5290,Sheet2!BY:NL,$B5290,0),"")</f>
        <v/>
      </c>
      <c r="N5290" t="str">
        <f>IF(OR(HLOOKUP(N$2+$A5290,Sheet2!BZ:NM,$B5290,0),HLOOKUP(N$2+$A5290,Sheet2!BZ:NM,$B5290,0)&lt;&gt;""),HLOOKUP(N$2+$A5290,Sheet2!BZ:NM,$B5290,0),"")</f>
        <v/>
      </c>
      <c r="O5290" t="str">
        <f>IF(OR(HLOOKUP(O$2+$A5290,Sheet2!CA:NN,$B5290,0),HLOOKUP(O$2+$A5290,Sheet2!CA:NN,$B5290,0)&lt;&gt;""),HLOOKUP(O$2+$A5290,Sheet2!CA:NN,$B5290,0),"")</f>
        <v/>
      </c>
      <c r="P5290" t="str">
        <f>IF(OR(HLOOKUP(P$2+$A5290,Sheet2!CB:NO,$B5290,0),HLOOKUP(P$2+$A5290,Sheet2!CB:NO,$B5290,0)&lt;&gt;""),HLOOKUP(P$2+$A5290,Sheet2!CB:NO,$B5290,0),"")</f>
        <v/>
      </c>
      <c r="Q5290" t="str">
        <f>IF(OR(HLOOKUP(Q$2+$A5290,Sheet2!CC:NO,$B5290,0),HLOOKUP(Q$2+$A5290,Sheet2!CC:NO,$B5290,0)&lt;&gt;""),HLOOKUP(Q$2+$A5290,Sheet2!CC:NO,$B5290,0),"")</f>
        <v/>
      </c>
    </row>
    <row r="5291" spans="1:17" x14ac:dyDescent="0.25">
      <c r="A5291" s="64">
        <f t="shared" si="659"/>
        <v>42</v>
      </c>
      <c r="B5291" s="64">
        <f t="shared" si="660"/>
        <v>533</v>
      </c>
      <c r="C5291" s="64">
        <f t="shared" si="661"/>
        <v>8</v>
      </c>
      <c r="D5291" s="64">
        <f t="shared" si="662"/>
        <v>529</v>
      </c>
      <c r="E5291" s="64">
        <f t="shared" si="663"/>
        <v>2641</v>
      </c>
      <c r="F5291" s="64" t="str">
        <f t="shared" si="656"/>
        <v/>
      </c>
      <c r="G5291" s="64" t="str">
        <f t="shared" si="657"/>
        <v/>
      </c>
      <c r="H5291" s="64" t="str">
        <f t="shared" si="658"/>
        <v/>
      </c>
      <c r="I5291" s="80" t="str">
        <f>IFERROR(VLOOKUP(D5291,Sheet2!A:B,2,0),"")</f>
        <v/>
      </c>
      <c r="J5291" s="64" t="str">
        <f>IFERROR(IF(I5291&lt;&gt;"",VLOOKUP(I5291,Sheet2!B:C,2,0),""),"")</f>
        <v/>
      </c>
      <c r="K5291" s="64" t="str">
        <f>IFERROR( IF(I5291&lt;&gt;"", HLOOKUP(L$2+$A5291,Sheet2!BX:NK,2,0),""),"")</f>
        <v/>
      </c>
      <c r="L5291" t="str">
        <f>IF(OR(HLOOKUP(L$2+$A5291,Sheet2!BX:NK,$B5291,0),HLOOKUP(L$2+$A5291,Sheet2!BX:NK,$B5291,0)&lt;&gt;""),HLOOKUP(L$2+$A5291,Sheet2!BX:NK,$B5291,0),"")</f>
        <v/>
      </c>
      <c r="M5291" t="str">
        <f>IF(OR(HLOOKUP(M$2+$A5291,Sheet2!BY:NL,$B5291,0),HLOOKUP(M$2+$A5291,Sheet2!BY:NL,$B5291,0)&lt;&gt;""),HLOOKUP(M$2+$A5291,Sheet2!BY:NL,$B5291,0),"")</f>
        <v/>
      </c>
      <c r="N5291" t="str">
        <f>IF(OR(HLOOKUP(N$2+$A5291,Sheet2!BZ:NM,$B5291,0),HLOOKUP(N$2+$A5291,Sheet2!BZ:NM,$B5291,0)&lt;&gt;""),HLOOKUP(N$2+$A5291,Sheet2!BZ:NM,$B5291,0),"")</f>
        <v/>
      </c>
      <c r="O5291" t="str">
        <f>IF(OR(HLOOKUP(O$2+$A5291,Sheet2!CA:NN,$B5291,0),HLOOKUP(O$2+$A5291,Sheet2!CA:NN,$B5291,0)&lt;&gt;""),HLOOKUP(O$2+$A5291,Sheet2!CA:NN,$B5291,0),"")</f>
        <v/>
      </c>
      <c r="P5291" t="str">
        <f>IF(OR(HLOOKUP(P$2+$A5291,Sheet2!CB:NO,$B5291,0),HLOOKUP(P$2+$A5291,Sheet2!CB:NO,$B5291,0)&lt;&gt;""),HLOOKUP(P$2+$A5291,Sheet2!CB:NO,$B5291,0),"")</f>
        <v/>
      </c>
      <c r="Q5291" t="str">
        <f>IF(OR(HLOOKUP(Q$2+$A5291,Sheet2!CC:NO,$B5291,0),HLOOKUP(Q$2+$A5291,Sheet2!CC:NO,$B5291,0)&lt;&gt;""),HLOOKUP(Q$2+$A5291,Sheet2!CC:NO,$B5291,0),"")</f>
        <v/>
      </c>
    </row>
    <row r="5292" spans="1:17" x14ac:dyDescent="0.25">
      <c r="A5292" s="64">
        <f t="shared" si="659"/>
        <v>48</v>
      </c>
      <c r="B5292" s="64">
        <f t="shared" si="660"/>
        <v>533</v>
      </c>
      <c r="C5292" s="64">
        <f t="shared" si="661"/>
        <v>9</v>
      </c>
      <c r="D5292" s="64">
        <f t="shared" si="662"/>
        <v>529</v>
      </c>
      <c r="E5292" s="64">
        <f t="shared" si="663"/>
        <v>2641</v>
      </c>
      <c r="F5292" s="64" t="str">
        <f t="shared" si="656"/>
        <v/>
      </c>
      <c r="G5292" s="64" t="str">
        <f t="shared" si="657"/>
        <v/>
      </c>
      <c r="H5292" s="64" t="str">
        <f t="shared" si="658"/>
        <v/>
      </c>
      <c r="I5292" s="80" t="str">
        <f>IFERROR(VLOOKUP(D5292,Sheet2!A:B,2,0),"")</f>
        <v/>
      </c>
      <c r="J5292" s="64" t="str">
        <f>IFERROR(IF(I5292&lt;&gt;"",VLOOKUP(I5292,Sheet2!B:C,2,0),""),"")</f>
        <v/>
      </c>
      <c r="K5292" s="64" t="str">
        <f>IFERROR( IF(I5292&lt;&gt;"", HLOOKUP(L$2+$A5292,Sheet2!BX:NK,2,0),""),"")</f>
        <v/>
      </c>
      <c r="L5292" t="str">
        <f>IF(OR(HLOOKUP(L$2+$A5292,Sheet2!BX:NK,$B5292,0),HLOOKUP(L$2+$A5292,Sheet2!BX:NK,$B5292,0)&lt;&gt;""),HLOOKUP(L$2+$A5292,Sheet2!BX:NK,$B5292,0),"")</f>
        <v/>
      </c>
      <c r="M5292" t="str">
        <f>IF(OR(HLOOKUP(M$2+$A5292,Sheet2!BY:NL,$B5292,0),HLOOKUP(M$2+$A5292,Sheet2!BY:NL,$B5292,0)&lt;&gt;""),HLOOKUP(M$2+$A5292,Sheet2!BY:NL,$B5292,0),"")</f>
        <v/>
      </c>
      <c r="N5292" t="str">
        <f>IF(OR(HLOOKUP(N$2+$A5292,Sheet2!BZ:NM,$B5292,0),HLOOKUP(N$2+$A5292,Sheet2!BZ:NM,$B5292,0)&lt;&gt;""),HLOOKUP(N$2+$A5292,Sheet2!BZ:NM,$B5292,0),"")</f>
        <v/>
      </c>
      <c r="O5292" t="str">
        <f>IF(OR(HLOOKUP(O$2+$A5292,Sheet2!CA:NN,$B5292,0),HLOOKUP(O$2+$A5292,Sheet2!CA:NN,$B5292,0)&lt;&gt;""),HLOOKUP(O$2+$A5292,Sheet2!CA:NN,$B5292,0),"")</f>
        <v/>
      </c>
      <c r="P5292" t="str">
        <f>IF(OR(HLOOKUP(P$2+$A5292,Sheet2!CB:NO,$B5292,0),HLOOKUP(P$2+$A5292,Sheet2!CB:NO,$B5292,0)&lt;&gt;""),HLOOKUP(P$2+$A5292,Sheet2!CB:NO,$B5292,0),"")</f>
        <v/>
      </c>
      <c r="Q5292" t="str">
        <f>IF(OR(HLOOKUP(Q$2+$A5292,Sheet2!CC:NO,$B5292,0),HLOOKUP(Q$2+$A5292,Sheet2!CC:NO,$B5292,0)&lt;&gt;""),HLOOKUP(Q$2+$A5292,Sheet2!CC:NO,$B5292,0),"")</f>
        <v/>
      </c>
    </row>
    <row r="5293" spans="1:17" x14ac:dyDescent="0.25">
      <c r="A5293" s="64">
        <f t="shared" si="659"/>
        <v>54</v>
      </c>
      <c r="B5293" s="64">
        <f t="shared" si="660"/>
        <v>533</v>
      </c>
      <c r="C5293" s="64">
        <f t="shared" si="661"/>
        <v>10</v>
      </c>
      <c r="D5293" s="64">
        <f t="shared" si="662"/>
        <v>529</v>
      </c>
      <c r="E5293" s="64">
        <f t="shared" si="663"/>
        <v>2641</v>
      </c>
      <c r="F5293" s="64" t="str">
        <f t="shared" si="656"/>
        <v/>
      </c>
      <c r="G5293" s="64" t="str">
        <f t="shared" si="657"/>
        <v/>
      </c>
      <c r="H5293" s="64" t="str">
        <f t="shared" si="658"/>
        <v/>
      </c>
      <c r="I5293" s="80" t="str">
        <f>IFERROR(VLOOKUP(D5293,Sheet2!A:B,2,0),"")</f>
        <v/>
      </c>
      <c r="J5293" s="64" t="str">
        <f>IFERROR(IF(I5293&lt;&gt;"",VLOOKUP(I5293,Sheet2!B:C,2,0),""),"")</f>
        <v/>
      </c>
      <c r="K5293" s="64" t="str">
        <f>IFERROR( IF(I5293&lt;&gt;"", HLOOKUP(L$2+$A5293,Sheet2!BX:NK,2,0),""),"")</f>
        <v/>
      </c>
      <c r="L5293" t="str">
        <f>IF(OR(HLOOKUP(L$2+$A5293,Sheet2!BX:NK,$B5293,0),HLOOKUP(L$2+$A5293,Sheet2!BX:NK,$B5293,0)&lt;&gt;""),HLOOKUP(L$2+$A5293,Sheet2!BX:NK,$B5293,0),"")</f>
        <v/>
      </c>
      <c r="M5293" t="str">
        <f>IF(OR(HLOOKUP(M$2+$A5293,Sheet2!BY:NL,$B5293,0),HLOOKUP(M$2+$A5293,Sheet2!BY:NL,$B5293,0)&lt;&gt;""),HLOOKUP(M$2+$A5293,Sheet2!BY:NL,$B5293,0),"")</f>
        <v/>
      </c>
      <c r="N5293" t="str">
        <f>IF(OR(HLOOKUP(N$2+$A5293,Sheet2!BZ:NM,$B5293,0),HLOOKUP(N$2+$A5293,Sheet2!BZ:NM,$B5293,0)&lt;&gt;""),HLOOKUP(N$2+$A5293,Sheet2!BZ:NM,$B5293,0),"")</f>
        <v/>
      </c>
      <c r="O5293" t="str">
        <f>IF(OR(HLOOKUP(O$2+$A5293,Sheet2!CA:NN,$B5293,0),HLOOKUP(O$2+$A5293,Sheet2!CA:NN,$B5293,0)&lt;&gt;""),HLOOKUP(O$2+$A5293,Sheet2!CA:NN,$B5293,0),"")</f>
        <v/>
      </c>
      <c r="P5293" t="str">
        <f>IF(OR(HLOOKUP(P$2+$A5293,Sheet2!CB:NO,$B5293,0),HLOOKUP(P$2+$A5293,Sheet2!CB:NO,$B5293,0)&lt;&gt;""),HLOOKUP(P$2+$A5293,Sheet2!CB:NO,$B5293,0),"")</f>
        <v/>
      </c>
      <c r="Q5293" t="str">
        <f>IF(OR(HLOOKUP(Q$2+$A5293,Sheet2!CC:NO,$B5293,0),HLOOKUP(Q$2+$A5293,Sheet2!CC:NO,$B5293,0)&lt;&gt;""),HLOOKUP(Q$2+$A5293,Sheet2!CC:NO,$B5293,0),"")</f>
        <v/>
      </c>
    </row>
    <row r="5294" spans="1:17" x14ac:dyDescent="0.25">
      <c r="A5294" s="64">
        <f t="shared" si="659"/>
        <v>0</v>
      </c>
      <c r="B5294" s="64">
        <f t="shared" si="660"/>
        <v>534</v>
      </c>
      <c r="C5294" s="64">
        <f t="shared" si="661"/>
        <v>1</v>
      </c>
      <c r="D5294" s="64">
        <f t="shared" si="662"/>
        <v>530</v>
      </c>
      <c r="E5294" s="64">
        <f t="shared" si="663"/>
        <v>2646</v>
      </c>
      <c r="F5294" s="64" t="str">
        <f t="shared" si="656"/>
        <v/>
      </c>
      <c r="G5294" s="64" t="str">
        <f t="shared" si="657"/>
        <v/>
      </c>
      <c r="H5294" s="64" t="str">
        <f t="shared" si="658"/>
        <v/>
      </c>
      <c r="I5294" s="80" t="str">
        <f>IFERROR(VLOOKUP(D5294,Sheet2!A:B,2,0),"")</f>
        <v/>
      </c>
      <c r="J5294" s="64" t="str">
        <f>IFERROR(IF(I5294&lt;&gt;"",VLOOKUP(I5294,Sheet2!B:C,2,0),""),"")</f>
        <v/>
      </c>
      <c r="K5294" s="64" t="str">
        <f>IFERROR( IF(I5294&lt;&gt;"", HLOOKUP(L$2+$A5294,Sheet2!BX:NK,2,0),""),"")</f>
        <v/>
      </c>
      <c r="L5294" t="str">
        <f>IF(OR(HLOOKUP(L$2+$A5294,Sheet2!BX:NK,$B5294,0),HLOOKUP(L$2+$A5294,Sheet2!BX:NK,$B5294,0)&lt;&gt;""),HLOOKUP(L$2+$A5294,Sheet2!BX:NK,$B5294,0),"")</f>
        <v/>
      </c>
      <c r="M5294" t="str">
        <f>IF(OR(HLOOKUP(M$2+$A5294,Sheet2!BY:NL,$B5294,0),HLOOKUP(M$2+$A5294,Sheet2!BY:NL,$B5294,0)&lt;&gt;""),HLOOKUP(M$2+$A5294,Sheet2!BY:NL,$B5294,0),"")</f>
        <v/>
      </c>
      <c r="N5294" t="str">
        <f>IF(OR(HLOOKUP(N$2+$A5294,Sheet2!BZ:NM,$B5294,0),HLOOKUP(N$2+$A5294,Sheet2!BZ:NM,$B5294,0)&lt;&gt;""),HLOOKUP(N$2+$A5294,Sheet2!BZ:NM,$B5294,0),"")</f>
        <v/>
      </c>
      <c r="O5294" t="str">
        <f>IF(OR(HLOOKUP(O$2+$A5294,Sheet2!CA:NN,$B5294,0),HLOOKUP(O$2+$A5294,Sheet2!CA:NN,$B5294,0)&lt;&gt;""),HLOOKUP(O$2+$A5294,Sheet2!CA:NN,$B5294,0),"")</f>
        <v/>
      </c>
      <c r="P5294" t="str">
        <f>IF(OR(HLOOKUP(P$2+$A5294,Sheet2!CB:NO,$B5294,0),HLOOKUP(P$2+$A5294,Sheet2!CB:NO,$B5294,0)&lt;&gt;""),HLOOKUP(P$2+$A5294,Sheet2!CB:NO,$B5294,0),"")</f>
        <v/>
      </c>
      <c r="Q5294" t="str">
        <f>IF(OR(HLOOKUP(Q$2+$A5294,Sheet2!CC:NO,$B5294,0),HLOOKUP(Q$2+$A5294,Sheet2!CC:NO,$B5294,0)&lt;&gt;""),HLOOKUP(Q$2+$A5294,Sheet2!CC:NO,$B5294,0),"")</f>
        <v/>
      </c>
    </row>
    <row r="5295" spans="1:17" x14ac:dyDescent="0.25">
      <c r="A5295" s="64">
        <f t="shared" si="659"/>
        <v>6</v>
      </c>
      <c r="B5295" s="64">
        <f t="shared" si="660"/>
        <v>534</v>
      </c>
      <c r="C5295" s="64">
        <f t="shared" si="661"/>
        <v>2</v>
      </c>
      <c r="D5295" s="64">
        <f t="shared" si="662"/>
        <v>530</v>
      </c>
      <c r="E5295" s="64">
        <f t="shared" si="663"/>
        <v>2646</v>
      </c>
      <c r="F5295" s="64" t="str">
        <f t="shared" si="656"/>
        <v/>
      </c>
      <c r="G5295" s="64" t="str">
        <f t="shared" si="657"/>
        <v/>
      </c>
      <c r="H5295" s="64" t="str">
        <f t="shared" si="658"/>
        <v/>
      </c>
      <c r="I5295" s="80" t="str">
        <f>IFERROR(VLOOKUP(D5295,Sheet2!A:B,2,0),"")</f>
        <v/>
      </c>
      <c r="J5295" s="64" t="str">
        <f>IFERROR(IF(I5295&lt;&gt;"",VLOOKUP(I5295,Sheet2!B:C,2,0),""),"")</f>
        <v/>
      </c>
      <c r="K5295" s="64" t="str">
        <f>IFERROR( IF(I5295&lt;&gt;"", HLOOKUP(L$2+$A5295,Sheet2!BX:NK,2,0),""),"")</f>
        <v/>
      </c>
      <c r="L5295" t="str">
        <f>IF(OR(HLOOKUP(L$2+$A5295,Sheet2!BX:NK,$B5295,0),HLOOKUP(L$2+$A5295,Sheet2!BX:NK,$B5295,0)&lt;&gt;""),HLOOKUP(L$2+$A5295,Sheet2!BX:NK,$B5295,0),"")</f>
        <v/>
      </c>
      <c r="M5295" t="str">
        <f>IF(OR(HLOOKUP(M$2+$A5295,Sheet2!BY:NL,$B5295,0),HLOOKUP(M$2+$A5295,Sheet2!BY:NL,$B5295,0)&lt;&gt;""),HLOOKUP(M$2+$A5295,Sheet2!BY:NL,$B5295,0),"")</f>
        <v/>
      </c>
      <c r="N5295" t="str">
        <f>IF(OR(HLOOKUP(N$2+$A5295,Sheet2!BZ:NM,$B5295,0),HLOOKUP(N$2+$A5295,Sheet2!BZ:NM,$B5295,0)&lt;&gt;""),HLOOKUP(N$2+$A5295,Sheet2!BZ:NM,$B5295,0),"")</f>
        <v/>
      </c>
      <c r="O5295" t="str">
        <f>IF(OR(HLOOKUP(O$2+$A5295,Sheet2!CA:NN,$B5295,0),HLOOKUP(O$2+$A5295,Sheet2!CA:NN,$B5295,0)&lt;&gt;""),HLOOKUP(O$2+$A5295,Sheet2!CA:NN,$B5295,0),"")</f>
        <v/>
      </c>
      <c r="P5295" t="str">
        <f>IF(OR(HLOOKUP(P$2+$A5295,Sheet2!CB:NO,$B5295,0),HLOOKUP(P$2+$A5295,Sheet2!CB:NO,$B5295,0)&lt;&gt;""),HLOOKUP(P$2+$A5295,Sheet2!CB:NO,$B5295,0),"")</f>
        <v/>
      </c>
      <c r="Q5295" t="str">
        <f>IF(OR(HLOOKUP(Q$2+$A5295,Sheet2!CC:NO,$B5295,0),HLOOKUP(Q$2+$A5295,Sheet2!CC:NO,$B5295,0)&lt;&gt;""),HLOOKUP(Q$2+$A5295,Sheet2!CC:NO,$B5295,0),"")</f>
        <v/>
      </c>
    </row>
    <row r="5296" spans="1:17" x14ac:dyDescent="0.25">
      <c r="A5296" s="64">
        <f t="shared" si="659"/>
        <v>12</v>
      </c>
      <c r="B5296" s="64">
        <f t="shared" si="660"/>
        <v>534</v>
      </c>
      <c r="C5296" s="64">
        <f t="shared" si="661"/>
        <v>3</v>
      </c>
      <c r="D5296" s="64">
        <f t="shared" si="662"/>
        <v>530</v>
      </c>
      <c r="E5296" s="64">
        <f t="shared" si="663"/>
        <v>2646</v>
      </c>
      <c r="F5296" s="64" t="str">
        <f t="shared" si="656"/>
        <v/>
      </c>
      <c r="G5296" s="64" t="str">
        <f t="shared" si="657"/>
        <v/>
      </c>
      <c r="H5296" s="64" t="str">
        <f t="shared" si="658"/>
        <v/>
      </c>
      <c r="I5296" s="80" t="str">
        <f>IFERROR(VLOOKUP(D5296,Sheet2!A:B,2,0),"")</f>
        <v/>
      </c>
      <c r="J5296" s="64" t="str">
        <f>IFERROR(IF(I5296&lt;&gt;"",VLOOKUP(I5296,Sheet2!B:C,2,0),""),"")</f>
        <v/>
      </c>
      <c r="K5296" s="64" t="str">
        <f>IFERROR( IF(I5296&lt;&gt;"", HLOOKUP(L$2+$A5296,Sheet2!BX:NK,2,0),""),"")</f>
        <v/>
      </c>
      <c r="L5296" t="str">
        <f>IF(OR(HLOOKUP(L$2+$A5296,Sheet2!BX:NK,$B5296,0),HLOOKUP(L$2+$A5296,Sheet2!BX:NK,$B5296,0)&lt;&gt;""),HLOOKUP(L$2+$A5296,Sheet2!BX:NK,$B5296,0),"")</f>
        <v/>
      </c>
      <c r="M5296" t="str">
        <f>IF(OR(HLOOKUP(M$2+$A5296,Sheet2!BY:NL,$B5296,0),HLOOKUP(M$2+$A5296,Sheet2!BY:NL,$B5296,0)&lt;&gt;""),HLOOKUP(M$2+$A5296,Sheet2!BY:NL,$B5296,0),"")</f>
        <v/>
      </c>
      <c r="N5296" t="str">
        <f>IF(OR(HLOOKUP(N$2+$A5296,Sheet2!BZ:NM,$B5296,0),HLOOKUP(N$2+$A5296,Sheet2!BZ:NM,$B5296,0)&lt;&gt;""),HLOOKUP(N$2+$A5296,Sheet2!BZ:NM,$B5296,0),"")</f>
        <v/>
      </c>
      <c r="O5296" t="str">
        <f>IF(OR(HLOOKUP(O$2+$A5296,Sheet2!CA:NN,$B5296,0),HLOOKUP(O$2+$A5296,Sheet2!CA:NN,$B5296,0)&lt;&gt;""),HLOOKUP(O$2+$A5296,Sheet2!CA:NN,$B5296,0),"")</f>
        <v/>
      </c>
      <c r="P5296" t="str">
        <f>IF(OR(HLOOKUP(P$2+$A5296,Sheet2!CB:NO,$B5296,0),HLOOKUP(P$2+$A5296,Sheet2!CB:NO,$B5296,0)&lt;&gt;""),HLOOKUP(P$2+$A5296,Sheet2!CB:NO,$B5296,0),"")</f>
        <v/>
      </c>
      <c r="Q5296" t="str">
        <f>IF(OR(HLOOKUP(Q$2+$A5296,Sheet2!CC:NO,$B5296,0),HLOOKUP(Q$2+$A5296,Sheet2!CC:NO,$B5296,0)&lt;&gt;""),HLOOKUP(Q$2+$A5296,Sheet2!CC:NO,$B5296,0),"")</f>
        <v/>
      </c>
    </row>
    <row r="5297" spans="1:17" x14ac:dyDescent="0.25">
      <c r="A5297" s="64">
        <f t="shared" si="659"/>
        <v>18</v>
      </c>
      <c r="B5297" s="64">
        <f t="shared" si="660"/>
        <v>534</v>
      </c>
      <c r="C5297" s="64">
        <f t="shared" si="661"/>
        <v>4</v>
      </c>
      <c r="D5297" s="64">
        <f t="shared" si="662"/>
        <v>530</v>
      </c>
      <c r="E5297" s="64">
        <f t="shared" si="663"/>
        <v>2646</v>
      </c>
      <c r="F5297" s="64" t="str">
        <f t="shared" si="656"/>
        <v/>
      </c>
      <c r="G5297" s="64" t="str">
        <f t="shared" si="657"/>
        <v/>
      </c>
      <c r="H5297" s="64" t="str">
        <f t="shared" si="658"/>
        <v/>
      </c>
      <c r="I5297" s="80" t="str">
        <f>IFERROR(VLOOKUP(D5297,Sheet2!A:B,2,0),"")</f>
        <v/>
      </c>
      <c r="J5297" s="64" t="str">
        <f>IFERROR(IF(I5297&lt;&gt;"",VLOOKUP(I5297,Sheet2!B:C,2,0),""),"")</f>
        <v/>
      </c>
      <c r="K5297" s="64" t="str">
        <f>IFERROR( IF(I5297&lt;&gt;"", HLOOKUP(L$2+$A5297,Sheet2!BX:NK,2,0),""),"")</f>
        <v/>
      </c>
      <c r="L5297" t="str">
        <f>IF(OR(HLOOKUP(L$2+$A5297,Sheet2!BX:NK,$B5297,0),HLOOKUP(L$2+$A5297,Sheet2!BX:NK,$B5297,0)&lt;&gt;""),HLOOKUP(L$2+$A5297,Sheet2!BX:NK,$B5297,0),"")</f>
        <v/>
      </c>
      <c r="M5297" t="str">
        <f>IF(OR(HLOOKUP(M$2+$A5297,Sheet2!BY:NL,$B5297,0),HLOOKUP(M$2+$A5297,Sheet2!BY:NL,$B5297,0)&lt;&gt;""),HLOOKUP(M$2+$A5297,Sheet2!BY:NL,$B5297,0),"")</f>
        <v/>
      </c>
      <c r="N5297" t="str">
        <f>IF(OR(HLOOKUP(N$2+$A5297,Sheet2!BZ:NM,$B5297,0),HLOOKUP(N$2+$A5297,Sheet2!BZ:NM,$B5297,0)&lt;&gt;""),HLOOKUP(N$2+$A5297,Sheet2!BZ:NM,$B5297,0),"")</f>
        <v/>
      </c>
      <c r="O5297" t="str">
        <f>IF(OR(HLOOKUP(O$2+$A5297,Sheet2!CA:NN,$B5297,0),HLOOKUP(O$2+$A5297,Sheet2!CA:NN,$B5297,0)&lt;&gt;""),HLOOKUP(O$2+$A5297,Sheet2!CA:NN,$B5297,0),"")</f>
        <v/>
      </c>
      <c r="P5297" t="str">
        <f>IF(OR(HLOOKUP(P$2+$A5297,Sheet2!CB:NO,$B5297,0),HLOOKUP(P$2+$A5297,Sheet2!CB:NO,$B5297,0)&lt;&gt;""),HLOOKUP(P$2+$A5297,Sheet2!CB:NO,$B5297,0),"")</f>
        <v/>
      </c>
      <c r="Q5297" t="str">
        <f>IF(OR(HLOOKUP(Q$2+$A5297,Sheet2!CC:NO,$B5297,0),HLOOKUP(Q$2+$A5297,Sheet2!CC:NO,$B5297,0)&lt;&gt;""),HLOOKUP(Q$2+$A5297,Sheet2!CC:NO,$B5297,0),"")</f>
        <v/>
      </c>
    </row>
    <row r="5298" spans="1:17" x14ac:dyDescent="0.25">
      <c r="A5298" s="64">
        <f t="shared" si="659"/>
        <v>24</v>
      </c>
      <c r="B5298" s="64">
        <f t="shared" si="660"/>
        <v>534</v>
      </c>
      <c r="C5298" s="64">
        <f t="shared" si="661"/>
        <v>5</v>
      </c>
      <c r="D5298" s="64">
        <f t="shared" si="662"/>
        <v>530</v>
      </c>
      <c r="E5298" s="64">
        <f t="shared" si="663"/>
        <v>2646</v>
      </c>
      <c r="F5298" s="64" t="str">
        <f t="shared" si="656"/>
        <v/>
      </c>
      <c r="G5298" s="64" t="str">
        <f t="shared" si="657"/>
        <v/>
      </c>
      <c r="H5298" s="64" t="str">
        <f t="shared" si="658"/>
        <v/>
      </c>
      <c r="I5298" s="80" t="str">
        <f>IFERROR(VLOOKUP(D5298,Sheet2!A:B,2,0),"")</f>
        <v/>
      </c>
      <c r="J5298" s="64" t="str">
        <f>IFERROR(IF(I5298&lt;&gt;"",VLOOKUP(I5298,Sheet2!B:C,2,0),""),"")</f>
        <v/>
      </c>
      <c r="K5298" s="64" t="str">
        <f>IFERROR( IF(I5298&lt;&gt;"", HLOOKUP(L$2+$A5298,Sheet2!BX:NK,2,0),""),"")</f>
        <v/>
      </c>
      <c r="L5298" t="str">
        <f>IF(OR(HLOOKUP(L$2+$A5298,Sheet2!BX:NK,$B5298,0),HLOOKUP(L$2+$A5298,Sheet2!BX:NK,$B5298,0)&lt;&gt;""),HLOOKUP(L$2+$A5298,Sheet2!BX:NK,$B5298,0),"")</f>
        <v/>
      </c>
      <c r="M5298" t="str">
        <f>IF(OR(HLOOKUP(M$2+$A5298,Sheet2!BY:NL,$B5298,0),HLOOKUP(M$2+$A5298,Sheet2!BY:NL,$B5298,0)&lt;&gt;""),HLOOKUP(M$2+$A5298,Sheet2!BY:NL,$B5298,0),"")</f>
        <v/>
      </c>
      <c r="N5298" t="str">
        <f>IF(OR(HLOOKUP(N$2+$A5298,Sheet2!BZ:NM,$B5298,0),HLOOKUP(N$2+$A5298,Sheet2!BZ:NM,$B5298,0)&lt;&gt;""),HLOOKUP(N$2+$A5298,Sheet2!BZ:NM,$B5298,0),"")</f>
        <v/>
      </c>
      <c r="O5298" t="str">
        <f>IF(OR(HLOOKUP(O$2+$A5298,Sheet2!CA:NN,$B5298,0),HLOOKUP(O$2+$A5298,Sheet2!CA:NN,$B5298,0)&lt;&gt;""),HLOOKUP(O$2+$A5298,Sheet2!CA:NN,$B5298,0),"")</f>
        <v/>
      </c>
      <c r="P5298" t="str">
        <f>IF(OR(HLOOKUP(P$2+$A5298,Sheet2!CB:NO,$B5298,0),HLOOKUP(P$2+$A5298,Sheet2!CB:NO,$B5298,0)&lt;&gt;""),HLOOKUP(P$2+$A5298,Sheet2!CB:NO,$B5298,0),"")</f>
        <v/>
      </c>
      <c r="Q5298" t="str">
        <f>IF(OR(HLOOKUP(Q$2+$A5298,Sheet2!CC:NO,$B5298,0),HLOOKUP(Q$2+$A5298,Sheet2!CC:NO,$B5298,0)&lt;&gt;""),HLOOKUP(Q$2+$A5298,Sheet2!CC:NO,$B5298,0),"")</f>
        <v/>
      </c>
    </row>
    <row r="5299" spans="1:17" x14ac:dyDescent="0.25">
      <c r="A5299" s="64">
        <f t="shared" si="659"/>
        <v>30</v>
      </c>
      <c r="B5299" s="64">
        <f t="shared" si="660"/>
        <v>534</v>
      </c>
      <c r="C5299" s="64">
        <f t="shared" si="661"/>
        <v>6</v>
      </c>
      <c r="D5299" s="64">
        <f t="shared" si="662"/>
        <v>530</v>
      </c>
      <c r="E5299" s="64">
        <f t="shared" si="663"/>
        <v>2646</v>
      </c>
      <c r="F5299" s="64" t="str">
        <f t="shared" si="656"/>
        <v/>
      </c>
      <c r="G5299" s="64" t="str">
        <f t="shared" si="657"/>
        <v/>
      </c>
      <c r="H5299" s="64" t="str">
        <f t="shared" si="658"/>
        <v/>
      </c>
      <c r="I5299" s="80" t="str">
        <f>IFERROR(VLOOKUP(D5299,Sheet2!A:B,2,0),"")</f>
        <v/>
      </c>
      <c r="J5299" s="64" t="str">
        <f>IFERROR(IF(I5299&lt;&gt;"",VLOOKUP(I5299,Sheet2!B:C,2,0),""),"")</f>
        <v/>
      </c>
      <c r="K5299" s="64" t="str">
        <f>IFERROR( IF(I5299&lt;&gt;"", HLOOKUP(L$2+$A5299,Sheet2!BX:NK,2,0),""),"")</f>
        <v/>
      </c>
      <c r="L5299" t="str">
        <f>IF(OR(HLOOKUP(L$2+$A5299,Sheet2!BX:NK,$B5299,0),HLOOKUP(L$2+$A5299,Sheet2!BX:NK,$B5299,0)&lt;&gt;""),HLOOKUP(L$2+$A5299,Sheet2!BX:NK,$B5299,0),"")</f>
        <v/>
      </c>
      <c r="M5299" t="str">
        <f>IF(OR(HLOOKUP(M$2+$A5299,Sheet2!BY:NL,$B5299,0),HLOOKUP(M$2+$A5299,Sheet2!BY:NL,$B5299,0)&lt;&gt;""),HLOOKUP(M$2+$A5299,Sheet2!BY:NL,$B5299,0),"")</f>
        <v/>
      </c>
      <c r="N5299" t="str">
        <f>IF(OR(HLOOKUP(N$2+$A5299,Sheet2!BZ:NM,$B5299,0),HLOOKUP(N$2+$A5299,Sheet2!BZ:NM,$B5299,0)&lt;&gt;""),HLOOKUP(N$2+$A5299,Sheet2!BZ:NM,$B5299,0),"")</f>
        <v/>
      </c>
      <c r="O5299" t="str">
        <f>IF(OR(HLOOKUP(O$2+$A5299,Sheet2!CA:NN,$B5299,0),HLOOKUP(O$2+$A5299,Sheet2!CA:NN,$B5299,0)&lt;&gt;""),HLOOKUP(O$2+$A5299,Sheet2!CA:NN,$B5299,0),"")</f>
        <v/>
      </c>
      <c r="P5299" t="str">
        <f>IF(OR(HLOOKUP(P$2+$A5299,Sheet2!CB:NO,$B5299,0),HLOOKUP(P$2+$A5299,Sheet2!CB:NO,$B5299,0)&lt;&gt;""),HLOOKUP(P$2+$A5299,Sheet2!CB:NO,$B5299,0),"")</f>
        <v/>
      </c>
      <c r="Q5299" t="str">
        <f>IF(OR(HLOOKUP(Q$2+$A5299,Sheet2!CC:NO,$B5299,0),HLOOKUP(Q$2+$A5299,Sheet2!CC:NO,$B5299,0)&lt;&gt;""),HLOOKUP(Q$2+$A5299,Sheet2!CC:NO,$B5299,0),"")</f>
        <v/>
      </c>
    </row>
    <row r="5300" spans="1:17" x14ac:dyDescent="0.25">
      <c r="A5300" s="64">
        <f t="shared" si="659"/>
        <v>36</v>
      </c>
      <c r="B5300" s="64">
        <f t="shared" si="660"/>
        <v>534</v>
      </c>
      <c r="C5300" s="64">
        <f t="shared" si="661"/>
        <v>7</v>
      </c>
      <c r="D5300" s="64">
        <f t="shared" si="662"/>
        <v>530</v>
      </c>
      <c r="E5300" s="64">
        <f t="shared" si="663"/>
        <v>2646</v>
      </c>
      <c r="F5300" s="64" t="str">
        <f t="shared" si="656"/>
        <v/>
      </c>
      <c r="G5300" s="64" t="str">
        <f t="shared" si="657"/>
        <v/>
      </c>
      <c r="H5300" s="64" t="str">
        <f t="shared" si="658"/>
        <v/>
      </c>
      <c r="I5300" s="80" t="str">
        <f>IFERROR(VLOOKUP(D5300,Sheet2!A:B,2,0),"")</f>
        <v/>
      </c>
      <c r="J5300" s="64" t="str">
        <f>IFERROR(IF(I5300&lt;&gt;"",VLOOKUP(I5300,Sheet2!B:C,2,0),""),"")</f>
        <v/>
      </c>
      <c r="K5300" s="64" t="str">
        <f>IFERROR( IF(I5300&lt;&gt;"", HLOOKUP(L$2+$A5300,Sheet2!BX:NK,2,0),""),"")</f>
        <v/>
      </c>
      <c r="L5300" t="str">
        <f>IF(OR(HLOOKUP(L$2+$A5300,Sheet2!BX:NK,$B5300,0),HLOOKUP(L$2+$A5300,Sheet2!BX:NK,$B5300,0)&lt;&gt;""),HLOOKUP(L$2+$A5300,Sheet2!BX:NK,$B5300,0),"")</f>
        <v/>
      </c>
      <c r="M5300" t="str">
        <f>IF(OR(HLOOKUP(M$2+$A5300,Sheet2!BY:NL,$B5300,0),HLOOKUP(M$2+$A5300,Sheet2!BY:NL,$B5300,0)&lt;&gt;""),HLOOKUP(M$2+$A5300,Sheet2!BY:NL,$B5300,0),"")</f>
        <v/>
      </c>
      <c r="N5300" t="str">
        <f>IF(OR(HLOOKUP(N$2+$A5300,Sheet2!BZ:NM,$B5300,0),HLOOKUP(N$2+$A5300,Sheet2!BZ:NM,$B5300,0)&lt;&gt;""),HLOOKUP(N$2+$A5300,Sheet2!BZ:NM,$B5300,0),"")</f>
        <v/>
      </c>
      <c r="O5300" t="str">
        <f>IF(OR(HLOOKUP(O$2+$A5300,Sheet2!CA:NN,$B5300,0),HLOOKUP(O$2+$A5300,Sheet2!CA:NN,$B5300,0)&lt;&gt;""),HLOOKUP(O$2+$A5300,Sheet2!CA:NN,$B5300,0),"")</f>
        <v/>
      </c>
      <c r="P5300" t="str">
        <f>IF(OR(HLOOKUP(P$2+$A5300,Sheet2!CB:NO,$B5300,0),HLOOKUP(P$2+$A5300,Sheet2!CB:NO,$B5300,0)&lt;&gt;""),HLOOKUP(P$2+$A5300,Sheet2!CB:NO,$B5300,0),"")</f>
        <v/>
      </c>
      <c r="Q5300" t="str">
        <f>IF(OR(HLOOKUP(Q$2+$A5300,Sheet2!CC:NO,$B5300,0),HLOOKUP(Q$2+$A5300,Sheet2!CC:NO,$B5300,0)&lt;&gt;""),HLOOKUP(Q$2+$A5300,Sheet2!CC:NO,$B5300,0),"")</f>
        <v/>
      </c>
    </row>
    <row r="5301" spans="1:17" x14ac:dyDescent="0.25">
      <c r="A5301" s="64">
        <f t="shared" si="659"/>
        <v>42</v>
      </c>
      <c r="B5301" s="64">
        <f t="shared" si="660"/>
        <v>534</v>
      </c>
      <c r="C5301" s="64">
        <f t="shared" si="661"/>
        <v>8</v>
      </c>
      <c r="D5301" s="64">
        <f t="shared" si="662"/>
        <v>530</v>
      </c>
      <c r="E5301" s="64">
        <f t="shared" si="663"/>
        <v>2646</v>
      </c>
      <c r="F5301" s="64" t="str">
        <f t="shared" si="656"/>
        <v/>
      </c>
      <c r="G5301" s="64" t="str">
        <f t="shared" si="657"/>
        <v/>
      </c>
      <c r="H5301" s="64" t="str">
        <f t="shared" si="658"/>
        <v/>
      </c>
      <c r="I5301" s="80" t="str">
        <f>IFERROR(VLOOKUP(D5301,Sheet2!A:B,2,0),"")</f>
        <v/>
      </c>
      <c r="J5301" s="64" t="str">
        <f>IFERROR(IF(I5301&lt;&gt;"",VLOOKUP(I5301,Sheet2!B:C,2,0),""),"")</f>
        <v/>
      </c>
      <c r="K5301" s="64" t="str">
        <f>IFERROR( IF(I5301&lt;&gt;"", HLOOKUP(L$2+$A5301,Sheet2!BX:NK,2,0),""),"")</f>
        <v/>
      </c>
      <c r="L5301" t="str">
        <f>IF(OR(HLOOKUP(L$2+$A5301,Sheet2!BX:NK,$B5301,0),HLOOKUP(L$2+$A5301,Sheet2!BX:NK,$B5301,0)&lt;&gt;""),HLOOKUP(L$2+$A5301,Sheet2!BX:NK,$B5301,0),"")</f>
        <v/>
      </c>
      <c r="M5301" t="str">
        <f>IF(OR(HLOOKUP(M$2+$A5301,Sheet2!BY:NL,$B5301,0),HLOOKUP(M$2+$A5301,Sheet2!BY:NL,$B5301,0)&lt;&gt;""),HLOOKUP(M$2+$A5301,Sheet2!BY:NL,$B5301,0),"")</f>
        <v/>
      </c>
      <c r="N5301" t="str">
        <f>IF(OR(HLOOKUP(N$2+$A5301,Sheet2!BZ:NM,$B5301,0),HLOOKUP(N$2+$A5301,Sheet2!BZ:NM,$B5301,0)&lt;&gt;""),HLOOKUP(N$2+$A5301,Sheet2!BZ:NM,$B5301,0),"")</f>
        <v/>
      </c>
      <c r="O5301" t="str">
        <f>IF(OR(HLOOKUP(O$2+$A5301,Sheet2!CA:NN,$B5301,0),HLOOKUP(O$2+$A5301,Sheet2!CA:NN,$B5301,0)&lt;&gt;""),HLOOKUP(O$2+$A5301,Sheet2!CA:NN,$B5301,0),"")</f>
        <v/>
      </c>
      <c r="P5301" t="str">
        <f>IF(OR(HLOOKUP(P$2+$A5301,Sheet2!CB:NO,$B5301,0),HLOOKUP(P$2+$A5301,Sheet2!CB:NO,$B5301,0)&lt;&gt;""),HLOOKUP(P$2+$A5301,Sheet2!CB:NO,$B5301,0),"")</f>
        <v/>
      </c>
      <c r="Q5301" t="str">
        <f>IF(OR(HLOOKUP(Q$2+$A5301,Sheet2!CC:NO,$B5301,0),HLOOKUP(Q$2+$A5301,Sheet2!CC:NO,$B5301,0)&lt;&gt;""),HLOOKUP(Q$2+$A5301,Sheet2!CC:NO,$B5301,0),"")</f>
        <v/>
      </c>
    </row>
    <row r="5302" spans="1:17" x14ac:dyDescent="0.25">
      <c r="A5302" s="64">
        <f t="shared" si="659"/>
        <v>48</v>
      </c>
      <c r="B5302" s="64">
        <f t="shared" si="660"/>
        <v>534</v>
      </c>
      <c r="C5302" s="64">
        <f t="shared" si="661"/>
        <v>9</v>
      </c>
      <c r="D5302" s="64">
        <f t="shared" si="662"/>
        <v>530</v>
      </c>
      <c r="E5302" s="64">
        <f t="shared" si="663"/>
        <v>2646</v>
      </c>
      <c r="F5302" s="64" t="str">
        <f t="shared" si="656"/>
        <v/>
      </c>
      <c r="G5302" s="64" t="str">
        <f t="shared" si="657"/>
        <v/>
      </c>
      <c r="H5302" s="64" t="str">
        <f t="shared" si="658"/>
        <v/>
      </c>
      <c r="I5302" s="80" t="str">
        <f>IFERROR(VLOOKUP(D5302,Sheet2!A:B,2,0),"")</f>
        <v/>
      </c>
      <c r="J5302" s="64" t="str">
        <f>IFERROR(IF(I5302&lt;&gt;"",VLOOKUP(I5302,Sheet2!B:C,2,0),""),"")</f>
        <v/>
      </c>
      <c r="K5302" s="64" t="str">
        <f>IFERROR( IF(I5302&lt;&gt;"", HLOOKUP(L$2+$A5302,Sheet2!BX:NK,2,0),""),"")</f>
        <v/>
      </c>
      <c r="L5302" t="str">
        <f>IF(OR(HLOOKUP(L$2+$A5302,Sheet2!BX:NK,$B5302,0),HLOOKUP(L$2+$A5302,Sheet2!BX:NK,$B5302,0)&lt;&gt;""),HLOOKUP(L$2+$A5302,Sheet2!BX:NK,$B5302,0),"")</f>
        <v/>
      </c>
      <c r="M5302" t="str">
        <f>IF(OR(HLOOKUP(M$2+$A5302,Sheet2!BY:NL,$B5302,0),HLOOKUP(M$2+$A5302,Sheet2!BY:NL,$B5302,0)&lt;&gt;""),HLOOKUP(M$2+$A5302,Sheet2!BY:NL,$B5302,0),"")</f>
        <v/>
      </c>
      <c r="N5302" t="str">
        <f>IF(OR(HLOOKUP(N$2+$A5302,Sheet2!BZ:NM,$B5302,0),HLOOKUP(N$2+$A5302,Sheet2!BZ:NM,$B5302,0)&lt;&gt;""),HLOOKUP(N$2+$A5302,Sheet2!BZ:NM,$B5302,0),"")</f>
        <v/>
      </c>
      <c r="O5302" t="str">
        <f>IF(OR(HLOOKUP(O$2+$A5302,Sheet2!CA:NN,$B5302,0),HLOOKUP(O$2+$A5302,Sheet2!CA:NN,$B5302,0)&lt;&gt;""),HLOOKUP(O$2+$A5302,Sheet2!CA:NN,$B5302,0),"")</f>
        <v/>
      </c>
      <c r="P5302" t="str">
        <f>IF(OR(HLOOKUP(P$2+$A5302,Sheet2!CB:NO,$B5302,0),HLOOKUP(P$2+$A5302,Sheet2!CB:NO,$B5302,0)&lt;&gt;""),HLOOKUP(P$2+$A5302,Sheet2!CB:NO,$B5302,0),"")</f>
        <v/>
      </c>
      <c r="Q5302" t="str">
        <f>IF(OR(HLOOKUP(Q$2+$A5302,Sheet2!CC:NO,$B5302,0),HLOOKUP(Q$2+$A5302,Sheet2!CC:NO,$B5302,0)&lt;&gt;""),HLOOKUP(Q$2+$A5302,Sheet2!CC:NO,$B5302,0),"")</f>
        <v/>
      </c>
    </row>
    <row r="5303" spans="1:17" x14ac:dyDescent="0.25">
      <c r="A5303" s="64">
        <f t="shared" si="659"/>
        <v>54</v>
      </c>
      <c r="B5303" s="64">
        <f t="shared" si="660"/>
        <v>534</v>
      </c>
      <c r="C5303" s="64">
        <f t="shared" si="661"/>
        <v>10</v>
      </c>
      <c r="D5303" s="64">
        <f t="shared" si="662"/>
        <v>530</v>
      </c>
      <c r="E5303" s="64">
        <f t="shared" si="663"/>
        <v>2646</v>
      </c>
      <c r="F5303" s="64" t="str">
        <f t="shared" si="656"/>
        <v/>
      </c>
      <c r="G5303" s="64" t="str">
        <f t="shared" si="657"/>
        <v/>
      </c>
      <c r="H5303" s="64" t="str">
        <f t="shared" si="658"/>
        <v/>
      </c>
      <c r="I5303" s="80" t="str">
        <f>IFERROR(VLOOKUP(D5303,Sheet2!A:B,2,0),"")</f>
        <v/>
      </c>
      <c r="J5303" s="64" t="str">
        <f>IFERROR(IF(I5303&lt;&gt;"",VLOOKUP(I5303,Sheet2!B:C,2,0),""),"")</f>
        <v/>
      </c>
      <c r="K5303" s="64" t="str">
        <f>IFERROR( IF(I5303&lt;&gt;"", HLOOKUP(L$2+$A5303,Sheet2!BX:NK,2,0),""),"")</f>
        <v/>
      </c>
      <c r="L5303" t="str">
        <f>IF(OR(HLOOKUP(L$2+$A5303,Sheet2!BX:NK,$B5303,0),HLOOKUP(L$2+$A5303,Sheet2!BX:NK,$B5303,0)&lt;&gt;""),HLOOKUP(L$2+$A5303,Sheet2!BX:NK,$B5303,0),"")</f>
        <v/>
      </c>
      <c r="M5303" t="str">
        <f>IF(OR(HLOOKUP(M$2+$A5303,Sheet2!BY:NL,$B5303,0),HLOOKUP(M$2+$A5303,Sheet2!BY:NL,$B5303,0)&lt;&gt;""),HLOOKUP(M$2+$A5303,Sheet2!BY:NL,$B5303,0),"")</f>
        <v/>
      </c>
      <c r="N5303" t="str">
        <f>IF(OR(HLOOKUP(N$2+$A5303,Sheet2!BZ:NM,$B5303,0),HLOOKUP(N$2+$A5303,Sheet2!BZ:NM,$B5303,0)&lt;&gt;""),HLOOKUP(N$2+$A5303,Sheet2!BZ:NM,$B5303,0),"")</f>
        <v/>
      </c>
      <c r="O5303" t="str">
        <f>IF(OR(HLOOKUP(O$2+$A5303,Sheet2!CA:NN,$B5303,0),HLOOKUP(O$2+$A5303,Sheet2!CA:NN,$B5303,0)&lt;&gt;""),HLOOKUP(O$2+$A5303,Sheet2!CA:NN,$B5303,0),"")</f>
        <v/>
      </c>
      <c r="P5303" t="str">
        <f>IF(OR(HLOOKUP(P$2+$A5303,Sheet2!CB:NO,$B5303,0),HLOOKUP(P$2+$A5303,Sheet2!CB:NO,$B5303,0)&lt;&gt;""),HLOOKUP(P$2+$A5303,Sheet2!CB:NO,$B5303,0),"")</f>
        <v/>
      </c>
      <c r="Q5303" t="str">
        <f>IF(OR(HLOOKUP(Q$2+$A5303,Sheet2!CC:NO,$B5303,0),HLOOKUP(Q$2+$A5303,Sheet2!CC:NO,$B5303,0)&lt;&gt;""),HLOOKUP(Q$2+$A5303,Sheet2!CC:NO,$B5303,0),"")</f>
        <v/>
      </c>
    </row>
    <row r="5304" spans="1:17" x14ac:dyDescent="0.25">
      <c r="A5304" s="64">
        <f t="shared" si="659"/>
        <v>0</v>
      </c>
      <c r="B5304" s="64">
        <f t="shared" si="660"/>
        <v>535</v>
      </c>
      <c r="C5304" s="64">
        <f t="shared" si="661"/>
        <v>1</v>
      </c>
      <c r="D5304" s="64">
        <f t="shared" si="662"/>
        <v>531</v>
      </c>
      <c r="E5304" s="64">
        <f t="shared" si="663"/>
        <v>2651</v>
      </c>
      <c r="F5304" s="64" t="str">
        <f t="shared" si="656"/>
        <v/>
      </c>
      <c r="G5304" s="64" t="str">
        <f t="shared" si="657"/>
        <v/>
      </c>
      <c r="H5304" s="64" t="str">
        <f t="shared" si="658"/>
        <v/>
      </c>
      <c r="I5304" s="80" t="str">
        <f>IFERROR(VLOOKUP(D5304,Sheet2!A:B,2,0),"")</f>
        <v/>
      </c>
      <c r="J5304" s="64" t="str">
        <f>IFERROR(IF(I5304&lt;&gt;"",VLOOKUP(I5304,Sheet2!B:C,2,0),""),"")</f>
        <v/>
      </c>
      <c r="K5304" s="64" t="str">
        <f>IFERROR( IF(I5304&lt;&gt;"", HLOOKUP(L$2+$A5304,Sheet2!BX:NK,2,0),""),"")</f>
        <v/>
      </c>
      <c r="L5304" t="str">
        <f>IF(OR(HLOOKUP(L$2+$A5304,Sheet2!BX:NK,$B5304,0),HLOOKUP(L$2+$A5304,Sheet2!BX:NK,$B5304,0)&lt;&gt;""),HLOOKUP(L$2+$A5304,Sheet2!BX:NK,$B5304,0),"")</f>
        <v/>
      </c>
      <c r="M5304" t="str">
        <f>IF(OR(HLOOKUP(M$2+$A5304,Sheet2!BY:NL,$B5304,0),HLOOKUP(M$2+$A5304,Sheet2!BY:NL,$B5304,0)&lt;&gt;""),HLOOKUP(M$2+$A5304,Sheet2!BY:NL,$B5304,0),"")</f>
        <v/>
      </c>
      <c r="N5304" t="str">
        <f>IF(OR(HLOOKUP(N$2+$A5304,Sheet2!BZ:NM,$B5304,0),HLOOKUP(N$2+$A5304,Sheet2!BZ:NM,$B5304,0)&lt;&gt;""),HLOOKUP(N$2+$A5304,Sheet2!BZ:NM,$B5304,0),"")</f>
        <v/>
      </c>
      <c r="O5304" t="str">
        <f>IF(OR(HLOOKUP(O$2+$A5304,Sheet2!CA:NN,$B5304,0),HLOOKUP(O$2+$A5304,Sheet2!CA:NN,$B5304,0)&lt;&gt;""),HLOOKUP(O$2+$A5304,Sheet2!CA:NN,$B5304,0),"")</f>
        <v/>
      </c>
      <c r="P5304" t="str">
        <f>IF(OR(HLOOKUP(P$2+$A5304,Sheet2!CB:NO,$B5304,0),HLOOKUP(P$2+$A5304,Sheet2!CB:NO,$B5304,0)&lt;&gt;""),HLOOKUP(P$2+$A5304,Sheet2!CB:NO,$B5304,0),"")</f>
        <v/>
      </c>
      <c r="Q5304" t="str">
        <f>IF(OR(HLOOKUP(Q$2+$A5304,Sheet2!CC:NO,$B5304,0),HLOOKUP(Q$2+$A5304,Sheet2!CC:NO,$B5304,0)&lt;&gt;""),HLOOKUP(Q$2+$A5304,Sheet2!CC:NO,$B5304,0),"")</f>
        <v/>
      </c>
    </row>
    <row r="5305" spans="1:17" x14ac:dyDescent="0.25">
      <c r="A5305" s="64">
        <f t="shared" si="659"/>
        <v>6</v>
      </c>
      <c r="B5305" s="64">
        <f t="shared" si="660"/>
        <v>535</v>
      </c>
      <c r="C5305" s="64">
        <f t="shared" si="661"/>
        <v>2</v>
      </c>
      <c r="D5305" s="64">
        <f t="shared" si="662"/>
        <v>531</v>
      </c>
      <c r="E5305" s="64">
        <f t="shared" si="663"/>
        <v>2651</v>
      </c>
      <c r="F5305" s="64" t="str">
        <f t="shared" si="656"/>
        <v/>
      </c>
      <c r="G5305" s="64" t="str">
        <f t="shared" si="657"/>
        <v/>
      </c>
      <c r="H5305" s="64" t="str">
        <f t="shared" si="658"/>
        <v/>
      </c>
      <c r="I5305" s="80" t="str">
        <f>IFERROR(VLOOKUP(D5305,Sheet2!A:B,2,0),"")</f>
        <v/>
      </c>
      <c r="J5305" s="64" t="str">
        <f>IFERROR(IF(I5305&lt;&gt;"",VLOOKUP(I5305,Sheet2!B:C,2,0),""),"")</f>
        <v/>
      </c>
      <c r="K5305" s="64" t="str">
        <f>IFERROR( IF(I5305&lt;&gt;"", HLOOKUP(L$2+$A5305,Sheet2!BX:NK,2,0),""),"")</f>
        <v/>
      </c>
      <c r="L5305" t="str">
        <f>IF(OR(HLOOKUP(L$2+$A5305,Sheet2!BX:NK,$B5305,0),HLOOKUP(L$2+$A5305,Sheet2!BX:NK,$B5305,0)&lt;&gt;""),HLOOKUP(L$2+$A5305,Sheet2!BX:NK,$B5305,0),"")</f>
        <v/>
      </c>
      <c r="M5305" t="str">
        <f>IF(OR(HLOOKUP(M$2+$A5305,Sheet2!BY:NL,$B5305,0),HLOOKUP(M$2+$A5305,Sheet2!BY:NL,$B5305,0)&lt;&gt;""),HLOOKUP(M$2+$A5305,Sheet2!BY:NL,$B5305,0),"")</f>
        <v/>
      </c>
      <c r="N5305" t="str">
        <f>IF(OR(HLOOKUP(N$2+$A5305,Sheet2!BZ:NM,$B5305,0),HLOOKUP(N$2+$A5305,Sheet2!BZ:NM,$B5305,0)&lt;&gt;""),HLOOKUP(N$2+$A5305,Sheet2!BZ:NM,$B5305,0),"")</f>
        <v/>
      </c>
      <c r="O5305" t="str">
        <f>IF(OR(HLOOKUP(O$2+$A5305,Sheet2!CA:NN,$B5305,0),HLOOKUP(O$2+$A5305,Sheet2!CA:NN,$B5305,0)&lt;&gt;""),HLOOKUP(O$2+$A5305,Sheet2!CA:NN,$B5305,0),"")</f>
        <v/>
      </c>
      <c r="P5305" t="str">
        <f>IF(OR(HLOOKUP(P$2+$A5305,Sheet2!CB:NO,$B5305,0),HLOOKUP(P$2+$A5305,Sheet2!CB:NO,$B5305,0)&lt;&gt;""),HLOOKUP(P$2+$A5305,Sheet2!CB:NO,$B5305,0),"")</f>
        <v/>
      </c>
      <c r="Q5305" t="str">
        <f>IF(OR(HLOOKUP(Q$2+$A5305,Sheet2!CC:NO,$B5305,0),HLOOKUP(Q$2+$A5305,Sheet2!CC:NO,$B5305,0)&lt;&gt;""),HLOOKUP(Q$2+$A5305,Sheet2!CC:NO,$B5305,0),"")</f>
        <v/>
      </c>
    </row>
    <row r="5306" spans="1:17" x14ac:dyDescent="0.25">
      <c r="A5306" s="64">
        <f t="shared" si="659"/>
        <v>12</v>
      </c>
      <c r="B5306" s="64">
        <f t="shared" si="660"/>
        <v>535</v>
      </c>
      <c r="C5306" s="64">
        <f t="shared" si="661"/>
        <v>3</v>
      </c>
      <c r="D5306" s="64">
        <f t="shared" si="662"/>
        <v>531</v>
      </c>
      <c r="E5306" s="64">
        <f t="shared" si="663"/>
        <v>2651</v>
      </c>
      <c r="F5306" s="64" t="str">
        <f t="shared" si="656"/>
        <v/>
      </c>
      <c r="G5306" s="64" t="str">
        <f t="shared" si="657"/>
        <v/>
      </c>
      <c r="H5306" s="64" t="str">
        <f t="shared" si="658"/>
        <v/>
      </c>
      <c r="I5306" s="80" t="str">
        <f>IFERROR(VLOOKUP(D5306,Sheet2!A:B,2,0),"")</f>
        <v/>
      </c>
      <c r="J5306" s="64" t="str">
        <f>IFERROR(IF(I5306&lt;&gt;"",VLOOKUP(I5306,Sheet2!B:C,2,0),""),"")</f>
        <v/>
      </c>
      <c r="K5306" s="64" t="str">
        <f>IFERROR( IF(I5306&lt;&gt;"", HLOOKUP(L$2+$A5306,Sheet2!BX:NK,2,0),""),"")</f>
        <v/>
      </c>
      <c r="L5306" t="str">
        <f>IF(OR(HLOOKUP(L$2+$A5306,Sheet2!BX:NK,$B5306,0),HLOOKUP(L$2+$A5306,Sheet2!BX:NK,$B5306,0)&lt;&gt;""),HLOOKUP(L$2+$A5306,Sheet2!BX:NK,$B5306,0),"")</f>
        <v/>
      </c>
      <c r="M5306" t="str">
        <f>IF(OR(HLOOKUP(M$2+$A5306,Sheet2!BY:NL,$B5306,0),HLOOKUP(M$2+$A5306,Sheet2!BY:NL,$B5306,0)&lt;&gt;""),HLOOKUP(M$2+$A5306,Sheet2!BY:NL,$B5306,0),"")</f>
        <v/>
      </c>
      <c r="N5306" t="str">
        <f>IF(OR(HLOOKUP(N$2+$A5306,Sheet2!BZ:NM,$B5306,0),HLOOKUP(N$2+$A5306,Sheet2!BZ:NM,$B5306,0)&lt;&gt;""),HLOOKUP(N$2+$A5306,Sheet2!BZ:NM,$B5306,0),"")</f>
        <v/>
      </c>
      <c r="O5306" t="str">
        <f>IF(OR(HLOOKUP(O$2+$A5306,Sheet2!CA:NN,$B5306,0),HLOOKUP(O$2+$A5306,Sheet2!CA:NN,$B5306,0)&lt;&gt;""),HLOOKUP(O$2+$A5306,Sheet2!CA:NN,$B5306,0),"")</f>
        <v/>
      </c>
      <c r="P5306" t="str">
        <f>IF(OR(HLOOKUP(P$2+$A5306,Sheet2!CB:NO,$B5306,0),HLOOKUP(P$2+$A5306,Sheet2!CB:NO,$B5306,0)&lt;&gt;""),HLOOKUP(P$2+$A5306,Sheet2!CB:NO,$B5306,0),"")</f>
        <v/>
      </c>
      <c r="Q5306" t="str">
        <f>IF(OR(HLOOKUP(Q$2+$A5306,Sheet2!CC:NO,$B5306,0),HLOOKUP(Q$2+$A5306,Sheet2!CC:NO,$B5306,0)&lt;&gt;""),HLOOKUP(Q$2+$A5306,Sheet2!CC:NO,$B5306,0),"")</f>
        <v/>
      </c>
    </row>
    <row r="5307" spans="1:17" x14ac:dyDescent="0.25">
      <c r="A5307" s="64">
        <f t="shared" si="659"/>
        <v>18</v>
      </c>
      <c r="B5307" s="64">
        <f t="shared" si="660"/>
        <v>535</v>
      </c>
      <c r="C5307" s="64">
        <f t="shared" si="661"/>
        <v>4</v>
      </c>
      <c r="D5307" s="64">
        <f t="shared" si="662"/>
        <v>531</v>
      </c>
      <c r="E5307" s="64">
        <f t="shared" si="663"/>
        <v>2651</v>
      </c>
      <c r="F5307" s="64" t="str">
        <f t="shared" si="656"/>
        <v/>
      </c>
      <c r="G5307" s="64" t="str">
        <f t="shared" si="657"/>
        <v/>
      </c>
      <c r="H5307" s="64" t="str">
        <f t="shared" si="658"/>
        <v/>
      </c>
      <c r="I5307" s="80" t="str">
        <f>IFERROR(VLOOKUP(D5307,Sheet2!A:B,2,0),"")</f>
        <v/>
      </c>
      <c r="J5307" s="64" t="str">
        <f>IFERROR(IF(I5307&lt;&gt;"",VLOOKUP(I5307,Sheet2!B:C,2,0),""),"")</f>
        <v/>
      </c>
      <c r="K5307" s="64" t="str">
        <f>IFERROR( IF(I5307&lt;&gt;"", HLOOKUP(L$2+$A5307,Sheet2!BX:NK,2,0),""),"")</f>
        <v/>
      </c>
      <c r="L5307" t="str">
        <f>IF(OR(HLOOKUP(L$2+$A5307,Sheet2!BX:NK,$B5307,0),HLOOKUP(L$2+$A5307,Sheet2!BX:NK,$B5307,0)&lt;&gt;""),HLOOKUP(L$2+$A5307,Sheet2!BX:NK,$B5307,0),"")</f>
        <v/>
      </c>
      <c r="M5307" t="str">
        <f>IF(OR(HLOOKUP(M$2+$A5307,Sheet2!BY:NL,$B5307,0),HLOOKUP(M$2+$A5307,Sheet2!BY:NL,$B5307,0)&lt;&gt;""),HLOOKUP(M$2+$A5307,Sheet2!BY:NL,$B5307,0),"")</f>
        <v/>
      </c>
      <c r="N5307" t="str">
        <f>IF(OR(HLOOKUP(N$2+$A5307,Sheet2!BZ:NM,$B5307,0),HLOOKUP(N$2+$A5307,Sheet2!BZ:NM,$B5307,0)&lt;&gt;""),HLOOKUP(N$2+$A5307,Sheet2!BZ:NM,$B5307,0),"")</f>
        <v/>
      </c>
      <c r="O5307" t="str">
        <f>IF(OR(HLOOKUP(O$2+$A5307,Sheet2!CA:NN,$B5307,0),HLOOKUP(O$2+$A5307,Sheet2!CA:NN,$B5307,0)&lt;&gt;""),HLOOKUP(O$2+$A5307,Sheet2!CA:NN,$B5307,0),"")</f>
        <v/>
      </c>
      <c r="P5307" t="str">
        <f>IF(OR(HLOOKUP(P$2+$A5307,Sheet2!CB:NO,$B5307,0),HLOOKUP(P$2+$A5307,Sheet2!CB:NO,$B5307,0)&lt;&gt;""),HLOOKUP(P$2+$A5307,Sheet2!CB:NO,$B5307,0),"")</f>
        <v/>
      </c>
      <c r="Q5307" t="str">
        <f>IF(OR(HLOOKUP(Q$2+$A5307,Sheet2!CC:NO,$B5307,0),HLOOKUP(Q$2+$A5307,Sheet2!CC:NO,$B5307,0)&lt;&gt;""),HLOOKUP(Q$2+$A5307,Sheet2!CC:NO,$B5307,0),"")</f>
        <v/>
      </c>
    </row>
    <row r="5308" spans="1:17" x14ac:dyDescent="0.25">
      <c r="A5308" s="64">
        <f t="shared" si="659"/>
        <v>24</v>
      </c>
      <c r="B5308" s="64">
        <f t="shared" si="660"/>
        <v>535</v>
      </c>
      <c r="C5308" s="64">
        <f t="shared" si="661"/>
        <v>5</v>
      </c>
      <c r="D5308" s="64">
        <f t="shared" si="662"/>
        <v>531</v>
      </c>
      <c r="E5308" s="64">
        <f t="shared" si="663"/>
        <v>2651</v>
      </c>
      <c r="F5308" s="64" t="str">
        <f t="shared" si="656"/>
        <v/>
      </c>
      <c r="G5308" s="64" t="str">
        <f t="shared" si="657"/>
        <v/>
      </c>
      <c r="H5308" s="64" t="str">
        <f t="shared" si="658"/>
        <v/>
      </c>
      <c r="I5308" s="80" t="str">
        <f>IFERROR(VLOOKUP(D5308,Sheet2!A:B,2,0),"")</f>
        <v/>
      </c>
      <c r="J5308" s="64" t="str">
        <f>IFERROR(IF(I5308&lt;&gt;"",VLOOKUP(I5308,Sheet2!B:C,2,0),""),"")</f>
        <v/>
      </c>
      <c r="K5308" s="64" t="str">
        <f>IFERROR( IF(I5308&lt;&gt;"", HLOOKUP(L$2+$A5308,Sheet2!BX:NK,2,0),""),"")</f>
        <v/>
      </c>
      <c r="L5308" t="str">
        <f>IF(OR(HLOOKUP(L$2+$A5308,Sheet2!BX:NK,$B5308,0),HLOOKUP(L$2+$A5308,Sheet2!BX:NK,$B5308,0)&lt;&gt;""),HLOOKUP(L$2+$A5308,Sheet2!BX:NK,$B5308,0),"")</f>
        <v/>
      </c>
      <c r="M5308" t="str">
        <f>IF(OR(HLOOKUP(M$2+$A5308,Sheet2!BY:NL,$B5308,0),HLOOKUP(M$2+$A5308,Sheet2!BY:NL,$B5308,0)&lt;&gt;""),HLOOKUP(M$2+$A5308,Sheet2!BY:NL,$B5308,0),"")</f>
        <v/>
      </c>
      <c r="N5308" t="str">
        <f>IF(OR(HLOOKUP(N$2+$A5308,Sheet2!BZ:NM,$B5308,0),HLOOKUP(N$2+$A5308,Sheet2!BZ:NM,$B5308,0)&lt;&gt;""),HLOOKUP(N$2+$A5308,Sheet2!BZ:NM,$B5308,0),"")</f>
        <v/>
      </c>
      <c r="O5308" t="str">
        <f>IF(OR(HLOOKUP(O$2+$A5308,Sheet2!CA:NN,$B5308,0),HLOOKUP(O$2+$A5308,Sheet2!CA:NN,$B5308,0)&lt;&gt;""),HLOOKUP(O$2+$A5308,Sheet2!CA:NN,$B5308,0),"")</f>
        <v/>
      </c>
      <c r="P5308" t="str">
        <f>IF(OR(HLOOKUP(P$2+$A5308,Sheet2!CB:NO,$B5308,0),HLOOKUP(P$2+$A5308,Sheet2!CB:NO,$B5308,0)&lt;&gt;""),HLOOKUP(P$2+$A5308,Sheet2!CB:NO,$B5308,0),"")</f>
        <v/>
      </c>
      <c r="Q5308" t="str">
        <f>IF(OR(HLOOKUP(Q$2+$A5308,Sheet2!CC:NO,$B5308,0),HLOOKUP(Q$2+$A5308,Sheet2!CC:NO,$B5308,0)&lt;&gt;""),HLOOKUP(Q$2+$A5308,Sheet2!CC:NO,$B5308,0),"")</f>
        <v/>
      </c>
    </row>
    <row r="5309" spans="1:17" x14ac:dyDescent="0.25">
      <c r="A5309" s="64">
        <f t="shared" si="659"/>
        <v>30</v>
      </c>
      <c r="B5309" s="64">
        <f t="shared" si="660"/>
        <v>535</v>
      </c>
      <c r="C5309" s="64">
        <f t="shared" si="661"/>
        <v>6</v>
      </c>
      <c r="D5309" s="64">
        <f t="shared" si="662"/>
        <v>531</v>
      </c>
      <c r="E5309" s="64">
        <f t="shared" si="663"/>
        <v>2651</v>
      </c>
      <c r="F5309" s="64" t="str">
        <f t="shared" si="656"/>
        <v/>
      </c>
      <c r="G5309" s="64" t="str">
        <f t="shared" si="657"/>
        <v/>
      </c>
      <c r="H5309" s="64" t="str">
        <f t="shared" si="658"/>
        <v/>
      </c>
      <c r="I5309" s="80" t="str">
        <f>IFERROR(VLOOKUP(D5309,Sheet2!A:B,2,0),"")</f>
        <v/>
      </c>
      <c r="J5309" s="64" t="str">
        <f>IFERROR(IF(I5309&lt;&gt;"",VLOOKUP(I5309,Sheet2!B:C,2,0),""),"")</f>
        <v/>
      </c>
      <c r="K5309" s="64" t="str">
        <f>IFERROR( IF(I5309&lt;&gt;"", HLOOKUP(L$2+$A5309,Sheet2!BX:NK,2,0),""),"")</f>
        <v/>
      </c>
      <c r="L5309" t="str">
        <f>IF(OR(HLOOKUP(L$2+$A5309,Sheet2!BX:NK,$B5309,0),HLOOKUP(L$2+$A5309,Sheet2!BX:NK,$B5309,0)&lt;&gt;""),HLOOKUP(L$2+$A5309,Sheet2!BX:NK,$B5309,0),"")</f>
        <v/>
      </c>
      <c r="M5309" t="str">
        <f>IF(OR(HLOOKUP(M$2+$A5309,Sheet2!BY:NL,$B5309,0),HLOOKUP(M$2+$A5309,Sheet2!BY:NL,$B5309,0)&lt;&gt;""),HLOOKUP(M$2+$A5309,Sheet2!BY:NL,$B5309,0),"")</f>
        <v/>
      </c>
      <c r="N5309" t="str">
        <f>IF(OR(HLOOKUP(N$2+$A5309,Sheet2!BZ:NM,$B5309,0),HLOOKUP(N$2+$A5309,Sheet2!BZ:NM,$B5309,0)&lt;&gt;""),HLOOKUP(N$2+$A5309,Sheet2!BZ:NM,$B5309,0),"")</f>
        <v/>
      </c>
      <c r="O5309" t="str">
        <f>IF(OR(HLOOKUP(O$2+$A5309,Sheet2!CA:NN,$B5309,0),HLOOKUP(O$2+$A5309,Sheet2!CA:NN,$B5309,0)&lt;&gt;""),HLOOKUP(O$2+$A5309,Sheet2!CA:NN,$B5309,0),"")</f>
        <v/>
      </c>
      <c r="P5309" t="str">
        <f>IF(OR(HLOOKUP(P$2+$A5309,Sheet2!CB:NO,$B5309,0),HLOOKUP(P$2+$A5309,Sheet2!CB:NO,$B5309,0)&lt;&gt;""),HLOOKUP(P$2+$A5309,Sheet2!CB:NO,$B5309,0),"")</f>
        <v/>
      </c>
      <c r="Q5309" t="str">
        <f>IF(OR(HLOOKUP(Q$2+$A5309,Sheet2!CC:NO,$B5309,0),HLOOKUP(Q$2+$A5309,Sheet2!CC:NO,$B5309,0)&lt;&gt;""),HLOOKUP(Q$2+$A5309,Sheet2!CC:NO,$B5309,0),"")</f>
        <v/>
      </c>
    </row>
    <row r="5310" spans="1:17" x14ac:dyDescent="0.25">
      <c r="A5310" s="64">
        <f t="shared" si="659"/>
        <v>36</v>
      </c>
      <c r="B5310" s="64">
        <f t="shared" si="660"/>
        <v>535</v>
      </c>
      <c r="C5310" s="64">
        <f t="shared" si="661"/>
        <v>7</v>
      </c>
      <c r="D5310" s="64">
        <f t="shared" si="662"/>
        <v>531</v>
      </c>
      <c r="E5310" s="64">
        <f t="shared" si="663"/>
        <v>2651</v>
      </c>
      <c r="F5310" s="64" t="str">
        <f t="shared" si="656"/>
        <v/>
      </c>
      <c r="G5310" s="64" t="str">
        <f t="shared" si="657"/>
        <v/>
      </c>
      <c r="H5310" s="64" t="str">
        <f t="shared" si="658"/>
        <v/>
      </c>
      <c r="I5310" s="80" t="str">
        <f>IFERROR(VLOOKUP(D5310,Sheet2!A:B,2,0),"")</f>
        <v/>
      </c>
      <c r="J5310" s="64" t="str">
        <f>IFERROR(IF(I5310&lt;&gt;"",VLOOKUP(I5310,Sheet2!B:C,2,0),""),"")</f>
        <v/>
      </c>
      <c r="K5310" s="64" t="str">
        <f>IFERROR( IF(I5310&lt;&gt;"", HLOOKUP(L$2+$A5310,Sheet2!BX:NK,2,0),""),"")</f>
        <v/>
      </c>
      <c r="L5310" t="str">
        <f>IF(OR(HLOOKUP(L$2+$A5310,Sheet2!BX:NK,$B5310,0),HLOOKUP(L$2+$A5310,Sheet2!BX:NK,$B5310,0)&lt;&gt;""),HLOOKUP(L$2+$A5310,Sheet2!BX:NK,$B5310,0),"")</f>
        <v/>
      </c>
      <c r="M5310" t="str">
        <f>IF(OR(HLOOKUP(M$2+$A5310,Sheet2!BY:NL,$B5310,0),HLOOKUP(M$2+$A5310,Sheet2!BY:NL,$B5310,0)&lt;&gt;""),HLOOKUP(M$2+$A5310,Sheet2!BY:NL,$B5310,0),"")</f>
        <v/>
      </c>
      <c r="N5310" t="str">
        <f>IF(OR(HLOOKUP(N$2+$A5310,Sheet2!BZ:NM,$B5310,0),HLOOKUP(N$2+$A5310,Sheet2!BZ:NM,$B5310,0)&lt;&gt;""),HLOOKUP(N$2+$A5310,Sheet2!BZ:NM,$B5310,0),"")</f>
        <v/>
      </c>
      <c r="O5310" t="str">
        <f>IF(OR(HLOOKUP(O$2+$A5310,Sheet2!CA:NN,$B5310,0),HLOOKUP(O$2+$A5310,Sheet2!CA:NN,$B5310,0)&lt;&gt;""),HLOOKUP(O$2+$A5310,Sheet2!CA:NN,$B5310,0),"")</f>
        <v/>
      </c>
      <c r="P5310" t="str">
        <f>IF(OR(HLOOKUP(P$2+$A5310,Sheet2!CB:NO,$B5310,0),HLOOKUP(P$2+$A5310,Sheet2!CB:NO,$B5310,0)&lt;&gt;""),HLOOKUP(P$2+$A5310,Sheet2!CB:NO,$B5310,0),"")</f>
        <v/>
      </c>
      <c r="Q5310" t="str">
        <f>IF(OR(HLOOKUP(Q$2+$A5310,Sheet2!CC:NO,$B5310,0),HLOOKUP(Q$2+$A5310,Sheet2!CC:NO,$B5310,0)&lt;&gt;""),HLOOKUP(Q$2+$A5310,Sheet2!CC:NO,$B5310,0),"")</f>
        <v/>
      </c>
    </row>
    <row r="5311" spans="1:17" x14ac:dyDescent="0.25">
      <c r="A5311" s="64">
        <f t="shared" si="659"/>
        <v>42</v>
      </c>
      <c r="B5311" s="64">
        <f t="shared" si="660"/>
        <v>535</v>
      </c>
      <c r="C5311" s="64">
        <f t="shared" si="661"/>
        <v>8</v>
      </c>
      <c r="D5311" s="64">
        <f t="shared" si="662"/>
        <v>531</v>
      </c>
      <c r="E5311" s="64">
        <f t="shared" si="663"/>
        <v>2651</v>
      </c>
      <c r="F5311" s="64" t="str">
        <f t="shared" si="656"/>
        <v/>
      </c>
      <c r="G5311" s="64" t="str">
        <f t="shared" si="657"/>
        <v/>
      </c>
      <c r="H5311" s="64" t="str">
        <f t="shared" si="658"/>
        <v/>
      </c>
      <c r="I5311" s="80" t="str">
        <f>IFERROR(VLOOKUP(D5311,Sheet2!A:B,2,0),"")</f>
        <v/>
      </c>
      <c r="J5311" s="64" t="str">
        <f>IFERROR(IF(I5311&lt;&gt;"",VLOOKUP(I5311,Sheet2!B:C,2,0),""),"")</f>
        <v/>
      </c>
      <c r="K5311" s="64" t="str">
        <f>IFERROR( IF(I5311&lt;&gt;"", HLOOKUP(L$2+$A5311,Sheet2!BX:NK,2,0),""),"")</f>
        <v/>
      </c>
      <c r="L5311" t="str">
        <f>IF(OR(HLOOKUP(L$2+$A5311,Sheet2!BX:NK,$B5311,0),HLOOKUP(L$2+$A5311,Sheet2!BX:NK,$B5311,0)&lt;&gt;""),HLOOKUP(L$2+$A5311,Sheet2!BX:NK,$B5311,0),"")</f>
        <v/>
      </c>
      <c r="M5311" t="str">
        <f>IF(OR(HLOOKUP(M$2+$A5311,Sheet2!BY:NL,$B5311,0),HLOOKUP(M$2+$A5311,Sheet2!BY:NL,$B5311,0)&lt;&gt;""),HLOOKUP(M$2+$A5311,Sheet2!BY:NL,$B5311,0),"")</f>
        <v/>
      </c>
      <c r="N5311" t="str">
        <f>IF(OR(HLOOKUP(N$2+$A5311,Sheet2!BZ:NM,$B5311,0),HLOOKUP(N$2+$A5311,Sheet2!BZ:NM,$B5311,0)&lt;&gt;""),HLOOKUP(N$2+$A5311,Sheet2!BZ:NM,$B5311,0),"")</f>
        <v/>
      </c>
      <c r="O5311" t="str">
        <f>IF(OR(HLOOKUP(O$2+$A5311,Sheet2!CA:NN,$B5311,0),HLOOKUP(O$2+$A5311,Sheet2!CA:NN,$B5311,0)&lt;&gt;""),HLOOKUP(O$2+$A5311,Sheet2!CA:NN,$B5311,0),"")</f>
        <v/>
      </c>
      <c r="P5311" t="str">
        <f>IF(OR(HLOOKUP(P$2+$A5311,Sheet2!CB:NO,$B5311,0),HLOOKUP(P$2+$A5311,Sheet2!CB:NO,$B5311,0)&lt;&gt;""),HLOOKUP(P$2+$A5311,Sheet2!CB:NO,$B5311,0),"")</f>
        <v/>
      </c>
      <c r="Q5311" t="str">
        <f>IF(OR(HLOOKUP(Q$2+$A5311,Sheet2!CC:NO,$B5311,0),HLOOKUP(Q$2+$A5311,Sheet2!CC:NO,$B5311,0)&lt;&gt;""),HLOOKUP(Q$2+$A5311,Sheet2!CC:NO,$B5311,0),"")</f>
        <v/>
      </c>
    </row>
    <row r="5312" spans="1:17" x14ac:dyDescent="0.25">
      <c r="A5312" s="64">
        <f t="shared" si="659"/>
        <v>48</v>
      </c>
      <c r="B5312" s="64">
        <f t="shared" si="660"/>
        <v>535</v>
      </c>
      <c r="C5312" s="64">
        <f t="shared" si="661"/>
        <v>9</v>
      </c>
      <c r="D5312" s="64">
        <f t="shared" si="662"/>
        <v>531</v>
      </c>
      <c r="E5312" s="64">
        <f t="shared" si="663"/>
        <v>2651</v>
      </c>
      <c r="F5312" s="64" t="str">
        <f t="shared" si="656"/>
        <v/>
      </c>
      <c r="G5312" s="64" t="str">
        <f t="shared" si="657"/>
        <v/>
      </c>
      <c r="H5312" s="64" t="str">
        <f t="shared" si="658"/>
        <v/>
      </c>
      <c r="I5312" s="80" t="str">
        <f>IFERROR(VLOOKUP(D5312,Sheet2!A:B,2,0),"")</f>
        <v/>
      </c>
      <c r="J5312" s="64" t="str">
        <f>IFERROR(IF(I5312&lt;&gt;"",VLOOKUP(I5312,Sheet2!B:C,2,0),""),"")</f>
        <v/>
      </c>
      <c r="K5312" s="64" t="str">
        <f>IFERROR( IF(I5312&lt;&gt;"", HLOOKUP(L$2+$A5312,Sheet2!BX:NK,2,0),""),"")</f>
        <v/>
      </c>
      <c r="L5312" t="str">
        <f>IF(OR(HLOOKUP(L$2+$A5312,Sheet2!BX:NK,$B5312,0),HLOOKUP(L$2+$A5312,Sheet2!BX:NK,$B5312,0)&lt;&gt;""),HLOOKUP(L$2+$A5312,Sheet2!BX:NK,$B5312,0),"")</f>
        <v/>
      </c>
      <c r="M5312" t="str">
        <f>IF(OR(HLOOKUP(M$2+$A5312,Sheet2!BY:NL,$B5312,0),HLOOKUP(M$2+$A5312,Sheet2!BY:NL,$B5312,0)&lt;&gt;""),HLOOKUP(M$2+$A5312,Sheet2!BY:NL,$B5312,0),"")</f>
        <v/>
      </c>
      <c r="N5312" t="str">
        <f>IF(OR(HLOOKUP(N$2+$A5312,Sheet2!BZ:NM,$B5312,0),HLOOKUP(N$2+$A5312,Sheet2!BZ:NM,$B5312,0)&lt;&gt;""),HLOOKUP(N$2+$A5312,Sheet2!BZ:NM,$B5312,0),"")</f>
        <v/>
      </c>
      <c r="O5312" t="str">
        <f>IF(OR(HLOOKUP(O$2+$A5312,Sheet2!CA:NN,$B5312,0),HLOOKUP(O$2+$A5312,Sheet2!CA:NN,$B5312,0)&lt;&gt;""),HLOOKUP(O$2+$A5312,Sheet2!CA:NN,$B5312,0),"")</f>
        <v/>
      </c>
      <c r="P5312" t="str">
        <f>IF(OR(HLOOKUP(P$2+$A5312,Sheet2!CB:NO,$B5312,0),HLOOKUP(P$2+$A5312,Sheet2!CB:NO,$B5312,0)&lt;&gt;""),HLOOKUP(P$2+$A5312,Sheet2!CB:NO,$B5312,0),"")</f>
        <v/>
      </c>
      <c r="Q5312" t="str">
        <f>IF(OR(HLOOKUP(Q$2+$A5312,Sheet2!CC:NO,$B5312,0),HLOOKUP(Q$2+$A5312,Sheet2!CC:NO,$B5312,0)&lt;&gt;""),HLOOKUP(Q$2+$A5312,Sheet2!CC:NO,$B5312,0),"")</f>
        <v/>
      </c>
    </row>
    <row r="5313" spans="1:17" x14ac:dyDescent="0.25">
      <c r="A5313" s="64">
        <f t="shared" si="659"/>
        <v>54</v>
      </c>
      <c r="B5313" s="64">
        <f t="shared" si="660"/>
        <v>535</v>
      </c>
      <c r="C5313" s="64">
        <f t="shared" si="661"/>
        <v>10</v>
      </c>
      <c r="D5313" s="64">
        <f t="shared" si="662"/>
        <v>531</v>
      </c>
      <c r="E5313" s="64">
        <f t="shared" si="663"/>
        <v>2651</v>
      </c>
      <c r="F5313" s="64" t="str">
        <f t="shared" si="656"/>
        <v/>
      </c>
      <c r="G5313" s="64" t="str">
        <f t="shared" si="657"/>
        <v/>
      </c>
      <c r="H5313" s="64" t="str">
        <f t="shared" si="658"/>
        <v/>
      </c>
      <c r="I5313" s="80" t="str">
        <f>IFERROR(VLOOKUP(D5313,Sheet2!A:B,2,0),"")</f>
        <v/>
      </c>
      <c r="J5313" s="64" t="str">
        <f>IFERROR(IF(I5313&lt;&gt;"",VLOOKUP(I5313,Sheet2!B:C,2,0),""),"")</f>
        <v/>
      </c>
      <c r="K5313" s="64" t="str">
        <f>IFERROR( IF(I5313&lt;&gt;"", HLOOKUP(L$2+$A5313,Sheet2!BX:NK,2,0),""),"")</f>
        <v/>
      </c>
      <c r="L5313" t="str">
        <f>IF(OR(HLOOKUP(L$2+$A5313,Sheet2!BX:NK,$B5313,0),HLOOKUP(L$2+$A5313,Sheet2!BX:NK,$B5313,0)&lt;&gt;""),HLOOKUP(L$2+$A5313,Sheet2!BX:NK,$B5313,0),"")</f>
        <v/>
      </c>
      <c r="M5313" t="str">
        <f>IF(OR(HLOOKUP(M$2+$A5313,Sheet2!BY:NL,$B5313,0),HLOOKUP(M$2+$A5313,Sheet2!BY:NL,$B5313,0)&lt;&gt;""),HLOOKUP(M$2+$A5313,Sheet2!BY:NL,$B5313,0),"")</f>
        <v/>
      </c>
      <c r="N5313" t="str">
        <f>IF(OR(HLOOKUP(N$2+$A5313,Sheet2!BZ:NM,$B5313,0),HLOOKUP(N$2+$A5313,Sheet2!BZ:NM,$B5313,0)&lt;&gt;""),HLOOKUP(N$2+$A5313,Sheet2!BZ:NM,$B5313,0),"")</f>
        <v/>
      </c>
      <c r="O5313" t="str">
        <f>IF(OR(HLOOKUP(O$2+$A5313,Sheet2!CA:NN,$B5313,0),HLOOKUP(O$2+$A5313,Sheet2!CA:NN,$B5313,0)&lt;&gt;""),HLOOKUP(O$2+$A5313,Sheet2!CA:NN,$B5313,0),"")</f>
        <v/>
      </c>
      <c r="P5313" t="str">
        <f>IF(OR(HLOOKUP(P$2+$A5313,Sheet2!CB:NO,$B5313,0),HLOOKUP(P$2+$A5313,Sheet2!CB:NO,$B5313,0)&lt;&gt;""),HLOOKUP(P$2+$A5313,Sheet2!CB:NO,$B5313,0),"")</f>
        <v/>
      </c>
      <c r="Q5313" t="str">
        <f>IF(OR(HLOOKUP(Q$2+$A5313,Sheet2!CC:NO,$B5313,0),HLOOKUP(Q$2+$A5313,Sheet2!CC:NO,$B5313,0)&lt;&gt;""),HLOOKUP(Q$2+$A5313,Sheet2!CC:NO,$B5313,0),"")</f>
        <v/>
      </c>
    </row>
    <row r="5314" spans="1:17" x14ac:dyDescent="0.25">
      <c r="A5314" s="64">
        <f t="shared" si="659"/>
        <v>0</v>
      </c>
      <c r="B5314" s="64">
        <f t="shared" si="660"/>
        <v>536</v>
      </c>
      <c r="C5314" s="64">
        <f t="shared" si="661"/>
        <v>1</v>
      </c>
      <c r="D5314" s="64">
        <f t="shared" si="662"/>
        <v>532</v>
      </c>
      <c r="E5314" s="64">
        <f t="shared" si="663"/>
        <v>2656</v>
      </c>
      <c r="F5314" s="64" t="str">
        <f t="shared" si="656"/>
        <v/>
      </c>
      <c r="G5314" s="64" t="str">
        <f t="shared" si="657"/>
        <v/>
      </c>
      <c r="H5314" s="64" t="str">
        <f t="shared" si="658"/>
        <v/>
      </c>
      <c r="I5314" s="80" t="str">
        <f>IFERROR(VLOOKUP(D5314,Sheet2!A:B,2,0),"")</f>
        <v/>
      </c>
      <c r="J5314" s="64" t="str">
        <f>IFERROR(IF(I5314&lt;&gt;"",VLOOKUP(I5314,Sheet2!B:C,2,0),""),"")</f>
        <v/>
      </c>
      <c r="K5314" s="64" t="str">
        <f>IFERROR( IF(I5314&lt;&gt;"", HLOOKUP(L$2+$A5314,Sheet2!BX:NK,2,0),""),"")</f>
        <v/>
      </c>
      <c r="L5314" t="str">
        <f>IF(OR(HLOOKUP(L$2+$A5314,Sheet2!BX:NK,$B5314,0),HLOOKUP(L$2+$A5314,Sheet2!BX:NK,$B5314,0)&lt;&gt;""),HLOOKUP(L$2+$A5314,Sheet2!BX:NK,$B5314,0),"")</f>
        <v/>
      </c>
      <c r="M5314" t="str">
        <f>IF(OR(HLOOKUP(M$2+$A5314,Sheet2!BY:NL,$B5314,0),HLOOKUP(M$2+$A5314,Sheet2!BY:NL,$B5314,0)&lt;&gt;""),HLOOKUP(M$2+$A5314,Sheet2!BY:NL,$B5314,0),"")</f>
        <v/>
      </c>
      <c r="N5314" t="str">
        <f>IF(OR(HLOOKUP(N$2+$A5314,Sheet2!BZ:NM,$B5314,0),HLOOKUP(N$2+$A5314,Sheet2!BZ:NM,$B5314,0)&lt;&gt;""),HLOOKUP(N$2+$A5314,Sheet2!BZ:NM,$B5314,0),"")</f>
        <v/>
      </c>
      <c r="O5314" t="str">
        <f>IF(OR(HLOOKUP(O$2+$A5314,Sheet2!CA:NN,$B5314,0),HLOOKUP(O$2+$A5314,Sheet2!CA:NN,$B5314,0)&lt;&gt;""),HLOOKUP(O$2+$A5314,Sheet2!CA:NN,$B5314,0),"")</f>
        <v/>
      </c>
      <c r="P5314" t="str">
        <f>IF(OR(HLOOKUP(P$2+$A5314,Sheet2!CB:NO,$B5314,0),HLOOKUP(P$2+$A5314,Sheet2!CB:NO,$B5314,0)&lt;&gt;""),HLOOKUP(P$2+$A5314,Sheet2!CB:NO,$B5314,0),"")</f>
        <v/>
      </c>
      <c r="Q5314" t="str">
        <f>IF(OR(HLOOKUP(Q$2+$A5314,Sheet2!CC:NO,$B5314,0),HLOOKUP(Q$2+$A5314,Sheet2!CC:NO,$B5314,0)&lt;&gt;""),HLOOKUP(Q$2+$A5314,Sheet2!CC:NO,$B5314,0),"")</f>
        <v/>
      </c>
    </row>
    <row r="5315" spans="1:17" x14ac:dyDescent="0.25">
      <c r="A5315" s="64">
        <f t="shared" si="659"/>
        <v>6</v>
      </c>
      <c r="B5315" s="64">
        <f t="shared" si="660"/>
        <v>536</v>
      </c>
      <c r="C5315" s="64">
        <f t="shared" si="661"/>
        <v>2</v>
      </c>
      <c r="D5315" s="64">
        <f t="shared" si="662"/>
        <v>532</v>
      </c>
      <c r="E5315" s="64">
        <f t="shared" si="663"/>
        <v>2656</v>
      </c>
      <c r="F5315" s="64" t="str">
        <f t="shared" si="656"/>
        <v/>
      </c>
      <c r="G5315" s="64" t="str">
        <f t="shared" si="657"/>
        <v/>
      </c>
      <c r="H5315" s="64" t="str">
        <f t="shared" si="658"/>
        <v/>
      </c>
      <c r="I5315" s="80" t="str">
        <f>IFERROR(VLOOKUP(D5315,Sheet2!A:B,2,0),"")</f>
        <v/>
      </c>
      <c r="J5315" s="64" t="str">
        <f>IFERROR(IF(I5315&lt;&gt;"",VLOOKUP(I5315,Sheet2!B:C,2,0),""),"")</f>
        <v/>
      </c>
      <c r="K5315" s="64" t="str">
        <f>IFERROR( IF(I5315&lt;&gt;"", HLOOKUP(L$2+$A5315,Sheet2!BX:NK,2,0),""),"")</f>
        <v/>
      </c>
      <c r="L5315" t="str">
        <f>IF(OR(HLOOKUP(L$2+$A5315,Sheet2!BX:NK,$B5315,0),HLOOKUP(L$2+$A5315,Sheet2!BX:NK,$B5315,0)&lt;&gt;""),HLOOKUP(L$2+$A5315,Sheet2!BX:NK,$B5315,0),"")</f>
        <v/>
      </c>
      <c r="M5315" t="str">
        <f>IF(OR(HLOOKUP(M$2+$A5315,Sheet2!BY:NL,$B5315,0),HLOOKUP(M$2+$A5315,Sheet2!BY:NL,$B5315,0)&lt;&gt;""),HLOOKUP(M$2+$A5315,Sheet2!BY:NL,$B5315,0),"")</f>
        <v/>
      </c>
      <c r="N5315" t="str">
        <f>IF(OR(HLOOKUP(N$2+$A5315,Sheet2!BZ:NM,$B5315,0),HLOOKUP(N$2+$A5315,Sheet2!BZ:NM,$B5315,0)&lt;&gt;""),HLOOKUP(N$2+$A5315,Sheet2!BZ:NM,$B5315,0),"")</f>
        <v/>
      </c>
      <c r="O5315" t="str">
        <f>IF(OR(HLOOKUP(O$2+$A5315,Sheet2!CA:NN,$B5315,0),HLOOKUP(O$2+$A5315,Sheet2!CA:NN,$B5315,0)&lt;&gt;""),HLOOKUP(O$2+$A5315,Sheet2!CA:NN,$B5315,0),"")</f>
        <v/>
      </c>
      <c r="P5315" t="str">
        <f>IF(OR(HLOOKUP(P$2+$A5315,Sheet2!CB:NO,$B5315,0),HLOOKUP(P$2+$A5315,Sheet2!CB:NO,$B5315,0)&lt;&gt;""),HLOOKUP(P$2+$A5315,Sheet2!CB:NO,$B5315,0),"")</f>
        <v/>
      </c>
      <c r="Q5315" t="str">
        <f>IF(OR(HLOOKUP(Q$2+$A5315,Sheet2!CC:NO,$B5315,0),HLOOKUP(Q$2+$A5315,Sheet2!CC:NO,$B5315,0)&lt;&gt;""),HLOOKUP(Q$2+$A5315,Sheet2!CC:NO,$B5315,0),"")</f>
        <v/>
      </c>
    </row>
    <row r="5316" spans="1:17" x14ac:dyDescent="0.25">
      <c r="A5316" s="64">
        <f t="shared" si="659"/>
        <v>12</v>
      </c>
      <c r="B5316" s="64">
        <f t="shared" si="660"/>
        <v>536</v>
      </c>
      <c r="C5316" s="64">
        <f t="shared" si="661"/>
        <v>3</v>
      </c>
      <c r="D5316" s="64">
        <f t="shared" si="662"/>
        <v>532</v>
      </c>
      <c r="E5316" s="64">
        <f t="shared" si="663"/>
        <v>2656</v>
      </c>
      <c r="F5316" s="64" t="str">
        <f t="shared" si="656"/>
        <v/>
      </c>
      <c r="G5316" s="64" t="str">
        <f t="shared" si="657"/>
        <v/>
      </c>
      <c r="H5316" s="64" t="str">
        <f t="shared" si="658"/>
        <v/>
      </c>
      <c r="I5316" s="80" t="str">
        <f>IFERROR(VLOOKUP(D5316,Sheet2!A:B,2,0),"")</f>
        <v/>
      </c>
      <c r="J5316" s="64" t="str">
        <f>IFERROR(IF(I5316&lt;&gt;"",VLOOKUP(I5316,Sheet2!B:C,2,0),""),"")</f>
        <v/>
      </c>
      <c r="K5316" s="64" t="str">
        <f>IFERROR( IF(I5316&lt;&gt;"", HLOOKUP(L$2+$A5316,Sheet2!BX:NK,2,0),""),"")</f>
        <v/>
      </c>
      <c r="L5316" t="str">
        <f>IF(OR(HLOOKUP(L$2+$A5316,Sheet2!BX:NK,$B5316,0),HLOOKUP(L$2+$A5316,Sheet2!BX:NK,$B5316,0)&lt;&gt;""),HLOOKUP(L$2+$A5316,Sheet2!BX:NK,$B5316,0),"")</f>
        <v/>
      </c>
      <c r="M5316" t="str">
        <f>IF(OR(HLOOKUP(M$2+$A5316,Sheet2!BY:NL,$B5316,0),HLOOKUP(M$2+$A5316,Sheet2!BY:NL,$B5316,0)&lt;&gt;""),HLOOKUP(M$2+$A5316,Sheet2!BY:NL,$B5316,0),"")</f>
        <v/>
      </c>
      <c r="N5316" t="str">
        <f>IF(OR(HLOOKUP(N$2+$A5316,Sheet2!BZ:NM,$B5316,0),HLOOKUP(N$2+$A5316,Sheet2!BZ:NM,$B5316,0)&lt;&gt;""),HLOOKUP(N$2+$A5316,Sheet2!BZ:NM,$B5316,0),"")</f>
        <v/>
      </c>
      <c r="O5316" t="str">
        <f>IF(OR(HLOOKUP(O$2+$A5316,Sheet2!CA:NN,$B5316,0),HLOOKUP(O$2+$A5316,Sheet2!CA:NN,$B5316,0)&lt;&gt;""),HLOOKUP(O$2+$A5316,Sheet2!CA:NN,$B5316,0),"")</f>
        <v/>
      </c>
      <c r="P5316" t="str">
        <f>IF(OR(HLOOKUP(P$2+$A5316,Sheet2!CB:NO,$B5316,0),HLOOKUP(P$2+$A5316,Sheet2!CB:NO,$B5316,0)&lt;&gt;""),HLOOKUP(P$2+$A5316,Sheet2!CB:NO,$B5316,0),"")</f>
        <v/>
      </c>
      <c r="Q5316" t="str">
        <f>IF(OR(HLOOKUP(Q$2+$A5316,Sheet2!CC:NO,$B5316,0),HLOOKUP(Q$2+$A5316,Sheet2!CC:NO,$B5316,0)&lt;&gt;""),HLOOKUP(Q$2+$A5316,Sheet2!CC:NO,$B5316,0),"")</f>
        <v/>
      </c>
    </row>
    <row r="5317" spans="1:17" x14ac:dyDescent="0.25">
      <c r="A5317" s="64">
        <f t="shared" si="659"/>
        <v>18</v>
      </c>
      <c r="B5317" s="64">
        <f t="shared" si="660"/>
        <v>536</v>
      </c>
      <c r="C5317" s="64">
        <f t="shared" si="661"/>
        <v>4</v>
      </c>
      <c r="D5317" s="64">
        <f t="shared" si="662"/>
        <v>532</v>
      </c>
      <c r="E5317" s="64">
        <f t="shared" si="663"/>
        <v>2656</v>
      </c>
      <c r="F5317" s="64" t="str">
        <f t="shared" ref="F5317:F5380" si="664">IFERROR(IF(I5317&lt;&gt;"",IF(LEFT(K5317,2)="1-",1,2),""),"")</f>
        <v/>
      </c>
      <c r="G5317" s="64" t="str">
        <f t="shared" ref="G5317:G5380" si="665">IFERROR(IF(I5317&lt;&gt;"",MONTH( RIGHT(K5317,LEN(K5317)-FIND("-",K5317))),""),"")</f>
        <v/>
      </c>
      <c r="H5317" s="64" t="str">
        <f t="shared" ref="H5317:H5380" si="666">IFERROR(IF(I5317&lt;&gt;"",YEAR( RIGHT(K5317,LEN(K5317)-FIND("-",K5317))),""),"")</f>
        <v/>
      </c>
      <c r="I5317" s="80" t="str">
        <f>IFERROR(VLOOKUP(D5317,Sheet2!A:B,2,0),"")</f>
        <v/>
      </c>
      <c r="J5317" s="64" t="str">
        <f>IFERROR(IF(I5317&lt;&gt;"",VLOOKUP(I5317,Sheet2!B:C,2,0),""),"")</f>
        <v/>
      </c>
      <c r="K5317" s="64" t="str">
        <f>IFERROR( IF(I5317&lt;&gt;"", HLOOKUP(L$2+$A5317,Sheet2!BX:NK,2,0),""),"")</f>
        <v/>
      </c>
      <c r="L5317" t="str">
        <f>IF(OR(HLOOKUP(L$2+$A5317,Sheet2!BX:NK,$B5317,0),HLOOKUP(L$2+$A5317,Sheet2!BX:NK,$B5317,0)&lt;&gt;""),HLOOKUP(L$2+$A5317,Sheet2!BX:NK,$B5317,0),"")</f>
        <v/>
      </c>
      <c r="M5317" t="str">
        <f>IF(OR(HLOOKUP(M$2+$A5317,Sheet2!BY:NL,$B5317,0),HLOOKUP(M$2+$A5317,Sheet2!BY:NL,$B5317,0)&lt;&gt;""),HLOOKUP(M$2+$A5317,Sheet2!BY:NL,$B5317,0),"")</f>
        <v/>
      </c>
      <c r="N5317" t="str">
        <f>IF(OR(HLOOKUP(N$2+$A5317,Sheet2!BZ:NM,$B5317,0),HLOOKUP(N$2+$A5317,Sheet2!BZ:NM,$B5317,0)&lt;&gt;""),HLOOKUP(N$2+$A5317,Sheet2!BZ:NM,$B5317,0),"")</f>
        <v/>
      </c>
      <c r="O5317" t="str">
        <f>IF(OR(HLOOKUP(O$2+$A5317,Sheet2!CA:NN,$B5317,0),HLOOKUP(O$2+$A5317,Sheet2!CA:NN,$B5317,0)&lt;&gt;""),HLOOKUP(O$2+$A5317,Sheet2!CA:NN,$B5317,0),"")</f>
        <v/>
      </c>
      <c r="P5317" t="str">
        <f>IF(OR(HLOOKUP(P$2+$A5317,Sheet2!CB:NO,$B5317,0),HLOOKUP(P$2+$A5317,Sheet2!CB:NO,$B5317,0)&lt;&gt;""),HLOOKUP(P$2+$A5317,Sheet2!CB:NO,$B5317,0),"")</f>
        <v/>
      </c>
      <c r="Q5317" t="str">
        <f>IF(OR(HLOOKUP(Q$2+$A5317,Sheet2!CC:NO,$B5317,0),HLOOKUP(Q$2+$A5317,Sheet2!CC:NO,$B5317,0)&lt;&gt;""),HLOOKUP(Q$2+$A5317,Sheet2!CC:NO,$B5317,0),"")</f>
        <v/>
      </c>
    </row>
    <row r="5318" spans="1:17" x14ac:dyDescent="0.25">
      <c r="A5318" s="64">
        <f t="shared" ref="A5318:A5381" si="667">IF(C5318&lt;&gt;1,A5317+6,0)</f>
        <v>24</v>
      </c>
      <c r="B5318" s="64">
        <f t="shared" ref="B5318:B5381" si="668">IF(C5318&lt;&gt;1,B5317,B5317+1)</f>
        <v>536</v>
      </c>
      <c r="C5318" s="64">
        <f t="shared" ref="C5318:C5381" si="669">IF($C$3-C5317=0,1,C5317+1)</f>
        <v>5</v>
      </c>
      <c r="D5318" s="64">
        <f t="shared" ref="D5318:D5381" si="670">IF(C5318=1,D5317+1,D5317)</f>
        <v>532</v>
      </c>
      <c r="E5318" s="64">
        <f t="shared" ref="E5318:E5381" si="671">IF(D5318&lt;&gt;D5317,E5317+5,E5317)</f>
        <v>2656</v>
      </c>
      <c r="F5318" s="64" t="str">
        <f t="shared" si="664"/>
        <v/>
      </c>
      <c r="G5318" s="64" t="str">
        <f t="shared" si="665"/>
        <v/>
      </c>
      <c r="H5318" s="64" t="str">
        <f t="shared" si="666"/>
        <v/>
      </c>
      <c r="I5318" s="80" t="str">
        <f>IFERROR(VLOOKUP(D5318,Sheet2!A:B,2,0),"")</f>
        <v/>
      </c>
      <c r="J5318" s="64" t="str">
        <f>IFERROR(IF(I5318&lt;&gt;"",VLOOKUP(I5318,Sheet2!B:C,2,0),""),"")</f>
        <v/>
      </c>
      <c r="K5318" s="64" t="str">
        <f>IFERROR( IF(I5318&lt;&gt;"", HLOOKUP(L$2+$A5318,Sheet2!BX:NK,2,0),""),"")</f>
        <v/>
      </c>
      <c r="L5318" t="str">
        <f>IF(OR(HLOOKUP(L$2+$A5318,Sheet2!BX:NK,$B5318,0),HLOOKUP(L$2+$A5318,Sheet2!BX:NK,$B5318,0)&lt;&gt;""),HLOOKUP(L$2+$A5318,Sheet2!BX:NK,$B5318,0),"")</f>
        <v/>
      </c>
      <c r="M5318" t="str">
        <f>IF(OR(HLOOKUP(M$2+$A5318,Sheet2!BY:NL,$B5318,0),HLOOKUP(M$2+$A5318,Sheet2!BY:NL,$B5318,0)&lt;&gt;""),HLOOKUP(M$2+$A5318,Sheet2!BY:NL,$B5318,0),"")</f>
        <v/>
      </c>
      <c r="N5318" t="str">
        <f>IF(OR(HLOOKUP(N$2+$A5318,Sheet2!BZ:NM,$B5318,0),HLOOKUP(N$2+$A5318,Sheet2!BZ:NM,$B5318,0)&lt;&gt;""),HLOOKUP(N$2+$A5318,Sheet2!BZ:NM,$B5318,0),"")</f>
        <v/>
      </c>
      <c r="O5318" t="str">
        <f>IF(OR(HLOOKUP(O$2+$A5318,Sheet2!CA:NN,$B5318,0),HLOOKUP(O$2+$A5318,Sheet2!CA:NN,$B5318,0)&lt;&gt;""),HLOOKUP(O$2+$A5318,Sheet2!CA:NN,$B5318,0),"")</f>
        <v/>
      </c>
      <c r="P5318" t="str">
        <f>IF(OR(HLOOKUP(P$2+$A5318,Sheet2!CB:NO,$B5318,0),HLOOKUP(P$2+$A5318,Sheet2!CB:NO,$B5318,0)&lt;&gt;""),HLOOKUP(P$2+$A5318,Sheet2!CB:NO,$B5318,0),"")</f>
        <v/>
      </c>
      <c r="Q5318" t="str">
        <f>IF(OR(HLOOKUP(Q$2+$A5318,Sheet2!CC:NO,$B5318,0),HLOOKUP(Q$2+$A5318,Sheet2!CC:NO,$B5318,0)&lt;&gt;""),HLOOKUP(Q$2+$A5318,Sheet2!CC:NO,$B5318,0),"")</f>
        <v/>
      </c>
    </row>
    <row r="5319" spans="1:17" x14ac:dyDescent="0.25">
      <c r="A5319" s="64">
        <f t="shared" si="667"/>
        <v>30</v>
      </c>
      <c r="B5319" s="64">
        <f t="shared" si="668"/>
        <v>536</v>
      </c>
      <c r="C5319" s="64">
        <f t="shared" si="669"/>
        <v>6</v>
      </c>
      <c r="D5319" s="64">
        <f t="shared" si="670"/>
        <v>532</v>
      </c>
      <c r="E5319" s="64">
        <f t="shared" si="671"/>
        <v>2656</v>
      </c>
      <c r="F5319" s="64" t="str">
        <f t="shared" si="664"/>
        <v/>
      </c>
      <c r="G5319" s="64" t="str">
        <f t="shared" si="665"/>
        <v/>
      </c>
      <c r="H5319" s="64" t="str">
        <f t="shared" si="666"/>
        <v/>
      </c>
      <c r="I5319" s="80" t="str">
        <f>IFERROR(VLOOKUP(D5319,Sheet2!A:B,2,0),"")</f>
        <v/>
      </c>
      <c r="J5319" s="64" t="str">
        <f>IFERROR(IF(I5319&lt;&gt;"",VLOOKUP(I5319,Sheet2!B:C,2,0),""),"")</f>
        <v/>
      </c>
      <c r="K5319" s="64" t="str">
        <f>IFERROR( IF(I5319&lt;&gt;"", HLOOKUP(L$2+$A5319,Sheet2!BX:NK,2,0),""),"")</f>
        <v/>
      </c>
      <c r="L5319" t="str">
        <f>IF(OR(HLOOKUP(L$2+$A5319,Sheet2!BX:NK,$B5319,0),HLOOKUP(L$2+$A5319,Sheet2!BX:NK,$B5319,0)&lt;&gt;""),HLOOKUP(L$2+$A5319,Sheet2!BX:NK,$B5319,0),"")</f>
        <v/>
      </c>
      <c r="M5319" t="str">
        <f>IF(OR(HLOOKUP(M$2+$A5319,Sheet2!BY:NL,$B5319,0),HLOOKUP(M$2+$A5319,Sheet2!BY:NL,$B5319,0)&lt;&gt;""),HLOOKUP(M$2+$A5319,Sheet2!BY:NL,$B5319,0),"")</f>
        <v/>
      </c>
      <c r="N5319" t="str">
        <f>IF(OR(HLOOKUP(N$2+$A5319,Sheet2!BZ:NM,$B5319,0),HLOOKUP(N$2+$A5319,Sheet2!BZ:NM,$B5319,0)&lt;&gt;""),HLOOKUP(N$2+$A5319,Sheet2!BZ:NM,$B5319,0),"")</f>
        <v/>
      </c>
      <c r="O5319" t="str">
        <f>IF(OR(HLOOKUP(O$2+$A5319,Sheet2!CA:NN,$B5319,0),HLOOKUP(O$2+$A5319,Sheet2!CA:NN,$B5319,0)&lt;&gt;""),HLOOKUP(O$2+$A5319,Sheet2!CA:NN,$B5319,0),"")</f>
        <v/>
      </c>
      <c r="P5319" t="str">
        <f>IF(OR(HLOOKUP(P$2+$A5319,Sheet2!CB:NO,$B5319,0),HLOOKUP(P$2+$A5319,Sheet2!CB:NO,$B5319,0)&lt;&gt;""),HLOOKUP(P$2+$A5319,Sheet2!CB:NO,$B5319,0),"")</f>
        <v/>
      </c>
      <c r="Q5319" t="str">
        <f>IF(OR(HLOOKUP(Q$2+$A5319,Sheet2!CC:NO,$B5319,0),HLOOKUP(Q$2+$A5319,Sheet2!CC:NO,$B5319,0)&lt;&gt;""),HLOOKUP(Q$2+$A5319,Sheet2!CC:NO,$B5319,0),"")</f>
        <v/>
      </c>
    </row>
    <row r="5320" spans="1:17" x14ac:dyDescent="0.25">
      <c r="A5320" s="64">
        <f t="shared" si="667"/>
        <v>36</v>
      </c>
      <c r="B5320" s="64">
        <f t="shared" si="668"/>
        <v>536</v>
      </c>
      <c r="C5320" s="64">
        <f t="shared" si="669"/>
        <v>7</v>
      </c>
      <c r="D5320" s="64">
        <f t="shared" si="670"/>
        <v>532</v>
      </c>
      <c r="E5320" s="64">
        <f t="shared" si="671"/>
        <v>2656</v>
      </c>
      <c r="F5320" s="64" t="str">
        <f t="shared" si="664"/>
        <v/>
      </c>
      <c r="G5320" s="64" t="str">
        <f t="shared" si="665"/>
        <v/>
      </c>
      <c r="H5320" s="64" t="str">
        <f t="shared" si="666"/>
        <v/>
      </c>
      <c r="I5320" s="80" t="str">
        <f>IFERROR(VLOOKUP(D5320,Sheet2!A:B,2,0),"")</f>
        <v/>
      </c>
      <c r="J5320" s="64" t="str">
        <f>IFERROR(IF(I5320&lt;&gt;"",VLOOKUP(I5320,Sheet2!B:C,2,0),""),"")</f>
        <v/>
      </c>
      <c r="K5320" s="64" t="str">
        <f>IFERROR( IF(I5320&lt;&gt;"", HLOOKUP(L$2+$A5320,Sheet2!BX:NK,2,0),""),"")</f>
        <v/>
      </c>
      <c r="L5320" t="str">
        <f>IF(OR(HLOOKUP(L$2+$A5320,Sheet2!BX:NK,$B5320,0),HLOOKUP(L$2+$A5320,Sheet2!BX:NK,$B5320,0)&lt;&gt;""),HLOOKUP(L$2+$A5320,Sheet2!BX:NK,$B5320,0),"")</f>
        <v/>
      </c>
      <c r="M5320" t="str">
        <f>IF(OR(HLOOKUP(M$2+$A5320,Sheet2!BY:NL,$B5320,0),HLOOKUP(M$2+$A5320,Sheet2!BY:NL,$B5320,0)&lt;&gt;""),HLOOKUP(M$2+$A5320,Sheet2!BY:NL,$B5320,0),"")</f>
        <v/>
      </c>
      <c r="N5320" t="str">
        <f>IF(OR(HLOOKUP(N$2+$A5320,Sheet2!BZ:NM,$B5320,0),HLOOKUP(N$2+$A5320,Sheet2!BZ:NM,$B5320,0)&lt;&gt;""),HLOOKUP(N$2+$A5320,Sheet2!BZ:NM,$B5320,0),"")</f>
        <v/>
      </c>
      <c r="O5320" t="str">
        <f>IF(OR(HLOOKUP(O$2+$A5320,Sheet2!CA:NN,$B5320,0),HLOOKUP(O$2+$A5320,Sheet2!CA:NN,$B5320,0)&lt;&gt;""),HLOOKUP(O$2+$A5320,Sheet2!CA:NN,$B5320,0),"")</f>
        <v/>
      </c>
      <c r="P5320" t="str">
        <f>IF(OR(HLOOKUP(P$2+$A5320,Sheet2!CB:NO,$B5320,0),HLOOKUP(P$2+$A5320,Sheet2!CB:NO,$B5320,0)&lt;&gt;""),HLOOKUP(P$2+$A5320,Sheet2!CB:NO,$B5320,0),"")</f>
        <v/>
      </c>
      <c r="Q5320" t="str">
        <f>IF(OR(HLOOKUP(Q$2+$A5320,Sheet2!CC:NO,$B5320,0),HLOOKUP(Q$2+$A5320,Sheet2!CC:NO,$B5320,0)&lt;&gt;""),HLOOKUP(Q$2+$A5320,Sheet2!CC:NO,$B5320,0),"")</f>
        <v/>
      </c>
    </row>
    <row r="5321" spans="1:17" x14ac:dyDescent="0.25">
      <c r="A5321" s="64">
        <f t="shared" si="667"/>
        <v>42</v>
      </c>
      <c r="B5321" s="64">
        <f t="shared" si="668"/>
        <v>536</v>
      </c>
      <c r="C5321" s="64">
        <f t="shared" si="669"/>
        <v>8</v>
      </c>
      <c r="D5321" s="64">
        <f t="shared" si="670"/>
        <v>532</v>
      </c>
      <c r="E5321" s="64">
        <f t="shared" si="671"/>
        <v>2656</v>
      </c>
      <c r="F5321" s="64" t="str">
        <f t="shared" si="664"/>
        <v/>
      </c>
      <c r="G5321" s="64" t="str">
        <f t="shared" si="665"/>
        <v/>
      </c>
      <c r="H5321" s="64" t="str">
        <f t="shared" si="666"/>
        <v/>
      </c>
      <c r="I5321" s="80" t="str">
        <f>IFERROR(VLOOKUP(D5321,Sheet2!A:B,2,0),"")</f>
        <v/>
      </c>
      <c r="J5321" s="64" t="str">
        <f>IFERROR(IF(I5321&lt;&gt;"",VLOOKUP(I5321,Sheet2!B:C,2,0),""),"")</f>
        <v/>
      </c>
      <c r="K5321" s="64" t="str">
        <f>IFERROR( IF(I5321&lt;&gt;"", HLOOKUP(L$2+$A5321,Sheet2!BX:NK,2,0),""),"")</f>
        <v/>
      </c>
      <c r="L5321" t="str">
        <f>IF(OR(HLOOKUP(L$2+$A5321,Sheet2!BX:NK,$B5321,0),HLOOKUP(L$2+$A5321,Sheet2!BX:NK,$B5321,0)&lt;&gt;""),HLOOKUP(L$2+$A5321,Sheet2!BX:NK,$B5321,0),"")</f>
        <v/>
      </c>
      <c r="M5321" t="str">
        <f>IF(OR(HLOOKUP(M$2+$A5321,Sheet2!BY:NL,$B5321,0),HLOOKUP(M$2+$A5321,Sheet2!BY:NL,$B5321,0)&lt;&gt;""),HLOOKUP(M$2+$A5321,Sheet2!BY:NL,$B5321,0),"")</f>
        <v/>
      </c>
      <c r="N5321" t="str">
        <f>IF(OR(HLOOKUP(N$2+$A5321,Sheet2!BZ:NM,$B5321,0),HLOOKUP(N$2+$A5321,Sheet2!BZ:NM,$B5321,0)&lt;&gt;""),HLOOKUP(N$2+$A5321,Sheet2!BZ:NM,$B5321,0),"")</f>
        <v/>
      </c>
      <c r="O5321" t="str">
        <f>IF(OR(HLOOKUP(O$2+$A5321,Sheet2!CA:NN,$B5321,0),HLOOKUP(O$2+$A5321,Sheet2!CA:NN,$B5321,0)&lt;&gt;""),HLOOKUP(O$2+$A5321,Sheet2!CA:NN,$B5321,0),"")</f>
        <v/>
      </c>
      <c r="P5321" t="str">
        <f>IF(OR(HLOOKUP(P$2+$A5321,Sheet2!CB:NO,$B5321,0),HLOOKUP(P$2+$A5321,Sheet2!CB:NO,$B5321,0)&lt;&gt;""),HLOOKUP(P$2+$A5321,Sheet2!CB:NO,$B5321,0),"")</f>
        <v/>
      </c>
      <c r="Q5321" t="str">
        <f>IF(OR(HLOOKUP(Q$2+$A5321,Sheet2!CC:NO,$B5321,0),HLOOKUP(Q$2+$A5321,Sheet2!CC:NO,$B5321,0)&lt;&gt;""),HLOOKUP(Q$2+$A5321,Sheet2!CC:NO,$B5321,0),"")</f>
        <v/>
      </c>
    </row>
    <row r="5322" spans="1:17" x14ac:dyDescent="0.25">
      <c r="A5322" s="64">
        <f t="shared" si="667"/>
        <v>48</v>
      </c>
      <c r="B5322" s="64">
        <f t="shared" si="668"/>
        <v>536</v>
      </c>
      <c r="C5322" s="64">
        <f t="shared" si="669"/>
        <v>9</v>
      </c>
      <c r="D5322" s="64">
        <f t="shared" si="670"/>
        <v>532</v>
      </c>
      <c r="E5322" s="64">
        <f t="shared" si="671"/>
        <v>2656</v>
      </c>
      <c r="F5322" s="64" t="str">
        <f t="shared" si="664"/>
        <v/>
      </c>
      <c r="G5322" s="64" t="str">
        <f t="shared" si="665"/>
        <v/>
      </c>
      <c r="H5322" s="64" t="str">
        <f t="shared" si="666"/>
        <v/>
      </c>
      <c r="I5322" s="80" t="str">
        <f>IFERROR(VLOOKUP(D5322,Sheet2!A:B,2,0),"")</f>
        <v/>
      </c>
      <c r="J5322" s="64" t="str">
        <f>IFERROR(IF(I5322&lt;&gt;"",VLOOKUP(I5322,Sheet2!B:C,2,0),""),"")</f>
        <v/>
      </c>
      <c r="K5322" s="64" t="str">
        <f>IFERROR( IF(I5322&lt;&gt;"", HLOOKUP(L$2+$A5322,Sheet2!BX:NK,2,0),""),"")</f>
        <v/>
      </c>
      <c r="L5322" t="str">
        <f>IF(OR(HLOOKUP(L$2+$A5322,Sheet2!BX:NK,$B5322,0),HLOOKUP(L$2+$A5322,Sheet2!BX:NK,$B5322,0)&lt;&gt;""),HLOOKUP(L$2+$A5322,Sheet2!BX:NK,$B5322,0),"")</f>
        <v/>
      </c>
      <c r="M5322" t="str">
        <f>IF(OR(HLOOKUP(M$2+$A5322,Sheet2!BY:NL,$B5322,0),HLOOKUP(M$2+$A5322,Sheet2!BY:NL,$B5322,0)&lt;&gt;""),HLOOKUP(M$2+$A5322,Sheet2!BY:NL,$B5322,0),"")</f>
        <v/>
      </c>
      <c r="N5322" t="str">
        <f>IF(OR(HLOOKUP(N$2+$A5322,Sheet2!BZ:NM,$B5322,0),HLOOKUP(N$2+$A5322,Sheet2!BZ:NM,$B5322,0)&lt;&gt;""),HLOOKUP(N$2+$A5322,Sheet2!BZ:NM,$B5322,0),"")</f>
        <v/>
      </c>
      <c r="O5322" t="str">
        <f>IF(OR(HLOOKUP(O$2+$A5322,Sheet2!CA:NN,$B5322,0),HLOOKUP(O$2+$A5322,Sheet2!CA:NN,$B5322,0)&lt;&gt;""),HLOOKUP(O$2+$A5322,Sheet2!CA:NN,$B5322,0),"")</f>
        <v/>
      </c>
      <c r="P5322" t="str">
        <f>IF(OR(HLOOKUP(P$2+$A5322,Sheet2!CB:NO,$B5322,0),HLOOKUP(P$2+$A5322,Sheet2!CB:NO,$B5322,0)&lt;&gt;""),HLOOKUP(P$2+$A5322,Sheet2!CB:NO,$B5322,0),"")</f>
        <v/>
      </c>
      <c r="Q5322" t="str">
        <f>IF(OR(HLOOKUP(Q$2+$A5322,Sheet2!CC:NO,$B5322,0),HLOOKUP(Q$2+$A5322,Sheet2!CC:NO,$B5322,0)&lt;&gt;""),HLOOKUP(Q$2+$A5322,Sheet2!CC:NO,$B5322,0),"")</f>
        <v/>
      </c>
    </row>
    <row r="5323" spans="1:17" x14ac:dyDescent="0.25">
      <c r="A5323" s="64">
        <f t="shared" si="667"/>
        <v>54</v>
      </c>
      <c r="B5323" s="64">
        <f t="shared" si="668"/>
        <v>536</v>
      </c>
      <c r="C5323" s="64">
        <f t="shared" si="669"/>
        <v>10</v>
      </c>
      <c r="D5323" s="64">
        <f t="shared" si="670"/>
        <v>532</v>
      </c>
      <c r="E5323" s="64">
        <f t="shared" si="671"/>
        <v>2656</v>
      </c>
      <c r="F5323" s="64" t="str">
        <f t="shared" si="664"/>
        <v/>
      </c>
      <c r="G5323" s="64" t="str">
        <f t="shared" si="665"/>
        <v/>
      </c>
      <c r="H5323" s="64" t="str">
        <f t="shared" si="666"/>
        <v/>
      </c>
      <c r="I5323" s="80" t="str">
        <f>IFERROR(VLOOKUP(D5323,Sheet2!A:B,2,0),"")</f>
        <v/>
      </c>
      <c r="J5323" s="64" t="str">
        <f>IFERROR(IF(I5323&lt;&gt;"",VLOOKUP(I5323,Sheet2!B:C,2,0),""),"")</f>
        <v/>
      </c>
      <c r="K5323" s="64" t="str">
        <f>IFERROR( IF(I5323&lt;&gt;"", HLOOKUP(L$2+$A5323,Sheet2!BX:NK,2,0),""),"")</f>
        <v/>
      </c>
      <c r="L5323" t="str">
        <f>IF(OR(HLOOKUP(L$2+$A5323,Sheet2!BX:NK,$B5323,0),HLOOKUP(L$2+$A5323,Sheet2!BX:NK,$B5323,0)&lt;&gt;""),HLOOKUP(L$2+$A5323,Sheet2!BX:NK,$B5323,0),"")</f>
        <v/>
      </c>
      <c r="M5323" t="str">
        <f>IF(OR(HLOOKUP(M$2+$A5323,Sheet2!BY:NL,$B5323,0),HLOOKUP(M$2+$A5323,Sheet2!BY:NL,$B5323,0)&lt;&gt;""),HLOOKUP(M$2+$A5323,Sheet2!BY:NL,$B5323,0),"")</f>
        <v/>
      </c>
      <c r="N5323" t="str">
        <f>IF(OR(HLOOKUP(N$2+$A5323,Sheet2!BZ:NM,$B5323,0),HLOOKUP(N$2+$A5323,Sheet2!BZ:NM,$B5323,0)&lt;&gt;""),HLOOKUP(N$2+$A5323,Sheet2!BZ:NM,$B5323,0),"")</f>
        <v/>
      </c>
      <c r="O5323" t="str">
        <f>IF(OR(HLOOKUP(O$2+$A5323,Sheet2!CA:NN,$B5323,0),HLOOKUP(O$2+$A5323,Sheet2!CA:NN,$B5323,0)&lt;&gt;""),HLOOKUP(O$2+$A5323,Sheet2!CA:NN,$B5323,0),"")</f>
        <v/>
      </c>
      <c r="P5323" t="str">
        <f>IF(OR(HLOOKUP(P$2+$A5323,Sheet2!CB:NO,$B5323,0),HLOOKUP(P$2+$A5323,Sheet2!CB:NO,$B5323,0)&lt;&gt;""),HLOOKUP(P$2+$A5323,Sheet2!CB:NO,$B5323,0),"")</f>
        <v/>
      </c>
      <c r="Q5323" t="str">
        <f>IF(OR(HLOOKUP(Q$2+$A5323,Sheet2!CC:NO,$B5323,0),HLOOKUP(Q$2+$A5323,Sheet2!CC:NO,$B5323,0)&lt;&gt;""),HLOOKUP(Q$2+$A5323,Sheet2!CC:NO,$B5323,0),"")</f>
        <v/>
      </c>
    </row>
    <row r="5324" spans="1:17" x14ac:dyDescent="0.25">
      <c r="A5324" s="64">
        <f t="shared" si="667"/>
        <v>0</v>
      </c>
      <c r="B5324" s="64">
        <f t="shared" si="668"/>
        <v>537</v>
      </c>
      <c r="C5324" s="64">
        <f t="shared" si="669"/>
        <v>1</v>
      </c>
      <c r="D5324" s="64">
        <f t="shared" si="670"/>
        <v>533</v>
      </c>
      <c r="E5324" s="64">
        <f t="shared" si="671"/>
        <v>2661</v>
      </c>
      <c r="F5324" s="64" t="str">
        <f t="shared" si="664"/>
        <v/>
      </c>
      <c r="G5324" s="64" t="str">
        <f t="shared" si="665"/>
        <v/>
      </c>
      <c r="H5324" s="64" t="str">
        <f t="shared" si="666"/>
        <v/>
      </c>
      <c r="I5324" s="80" t="str">
        <f>IFERROR(VLOOKUP(D5324,Sheet2!A:B,2,0),"")</f>
        <v/>
      </c>
      <c r="J5324" s="64" t="str">
        <f>IFERROR(IF(I5324&lt;&gt;"",VLOOKUP(I5324,Sheet2!B:C,2,0),""),"")</f>
        <v/>
      </c>
      <c r="K5324" s="64" t="str">
        <f>IFERROR( IF(I5324&lt;&gt;"", HLOOKUP(L$2+$A5324,Sheet2!BX:NK,2,0),""),"")</f>
        <v/>
      </c>
      <c r="L5324" t="str">
        <f>IF(OR(HLOOKUP(L$2+$A5324,Sheet2!BX:NK,$B5324,0),HLOOKUP(L$2+$A5324,Sheet2!BX:NK,$B5324,0)&lt;&gt;""),HLOOKUP(L$2+$A5324,Sheet2!BX:NK,$B5324,0),"")</f>
        <v/>
      </c>
      <c r="M5324" t="str">
        <f>IF(OR(HLOOKUP(M$2+$A5324,Sheet2!BY:NL,$B5324,0),HLOOKUP(M$2+$A5324,Sheet2!BY:NL,$B5324,0)&lt;&gt;""),HLOOKUP(M$2+$A5324,Sheet2!BY:NL,$B5324,0),"")</f>
        <v/>
      </c>
      <c r="N5324" t="str">
        <f>IF(OR(HLOOKUP(N$2+$A5324,Sheet2!BZ:NM,$B5324,0),HLOOKUP(N$2+$A5324,Sheet2!BZ:NM,$B5324,0)&lt;&gt;""),HLOOKUP(N$2+$A5324,Sheet2!BZ:NM,$B5324,0),"")</f>
        <v/>
      </c>
      <c r="O5324" t="str">
        <f>IF(OR(HLOOKUP(O$2+$A5324,Sheet2!CA:NN,$B5324,0),HLOOKUP(O$2+$A5324,Sheet2!CA:NN,$B5324,0)&lt;&gt;""),HLOOKUP(O$2+$A5324,Sheet2!CA:NN,$B5324,0),"")</f>
        <v/>
      </c>
      <c r="P5324" t="str">
        <f>IF(OR(HLOOKUP(P$2+$A5324,Sheet2!CB:NO,$B5324,0),HLOOKUP(P$2+$A5324,Sheet2!CB:NO,$B5324,0)&lt;&gt;""),HLOOKUP(P$2+$A5324,Sheet2!CB:NO,$B5324,0),"")</f>
        <v/>
      </c>
      <c r="Q5324" t="str">
        <f>IF(OR(HLOOKUP(Q$2+$A5324,Sheet2!CC:NO,$B5324,0),HLOOKUP(Q$2+$A5324,Sheet2!CC:NO,$B5324,0)&lt;&gt;""),HLOOKUP(Q$2+$A5324,Sheet2!CC:NO,$B5324,0),"")</f>
        <v/>
      </c>
    </row>
    <row r="5325" spans="1:17" x14ac:dyDescent="0.25">
      <c r="A5325" s="64">
        <f t="shared" si="667"/>
        <v>6</v>
      </c>
      <c r="B5325" s="64">
        <f t="shared" si="668"/>
        <v>537</v>
      </c>
      <c r="C5325" s="64">
        <f t="shared" si="669"/>
        <v>2</v>
      </c>
      <c r="D5325" s="64">
        <f t="shared" si="670"/>
        <v>533</v>
      </c>
      <c r="E5325" s="64">
        <f t="shared" si="671"/>
        <v>2661</v>
      </c>
      <c r="F5325" s="64" t="str">
        <f t="shared" si="664"/>
        <v/>
      </c>
      <c r="G5325" s="64" t="str">
        <f t="shared" si="665"/>
        <v/>
      </c>
      <c r="H5325" s="64" t="str">
        <f t="shared" si="666"/>
        <v/>
      </c>
      <c r="I5325" s="80" t="str">
        <f>IFERROR(VLOOKUP(D5325,Sheet2!A:B,2,0),"")</f>
        <v/>
      </c>
      <c r="J5325" s="64" t="str">
        <f>IFERROR(IF(I5325&lt;&gt;"",VLOOKUP(I5325,Sheet2!B:C,2,0),""),"")</f>
        <v/>
      </c>
      <c r="K5325" s="64" t="str">
        <f>IFERROR( IF(I5325&lt;&gt;"", HLOOKUP(L$2+$A5325,Sheet2!BX:NK,2,0),""),"")</f>
        <v/>
      </c>
      <c r="L5325" t="str">
        <f>IF(OR(HLOOKUP(L$2+$A5325,Sheet2!BX:NK,$B5325,0),HLOOKUP(L$2+$A5325,Sheet2!BX:NK,$B5325,0)&lt;&gt;""),HLOOKUP(L$2+$A5325,Sheet2!BX:NK,$B5325,0),"")</f>
        <v/>
      </c>
      <c r="M5325" t="str">
        <f>IF(OR(HLOOKUP(M$2+$A5325,Sheet2!BY:NL,$B5325,0),HLOOKUP(M$2+$A5325,Sheet2!BY:NL,$B5325,0)&lt;&gt;""),HLOOKUP(M$2+$A5325,Sheet2!BY:NL,$B5325,0),"")</f>
        <v/>
      </c>
      <c r="N5325" t="str">
        <f>IF(OR(HLOOKUP(N$2+$A5325,Sheet2!BZ:NM,$B5325,0),HLOOKUP(N$2+$A5325,Sheet2!BZ:NM,$B5325,0)&lt;&gt;""),HLOOKUP(N$2+$A5325,Sheet2!BZ:NM,$B5325,0),"")</f>
        <v/>
      </c>
      <c r="O5325" t="str">
        <f>IF(OR(HLOOKUP(O$2+$A5325,Sheet2!CA:NN,$B5325,0),HLOOKUP(O$2+$A5325,Sheet2!CA:NN,$B5325,0)&lt;&gt;""),HLOOKUP(O$2+$A5325,Sheet2!CA:NN,$B5325,0),"")</f>
        <v/>
      </c>
      <c r="P5325" t="str">
        <f>IF(OR(HLOOKUP(P$2+$A5325,Sheet2!CB:NO,$B5325,0),HLOOKUP(P$2+$A5325,Sheet2!CB:NO,$B5325,0)&lt;&gt;""),HLOOKUP(P$2+$A5325,Sheet2!CB:NO,$B5325,0),"")</f>
        <v/>
      </c>
      <c r="Q5325" t="str">
        <f>IF(OR(HLOOKUP(Q$2+$A5325,Sheet2!CC:NO,$B5325,0),HLOOKUP(Q$2+$A5325,Sheet2!CC:NO,$B5325,0)&lt;&gt;""),HLOOKUP(Q$2+$A5325,Sheet2!CC:NO,$B5325,0),"")</f>
        <v/>
      </c>
    </row>
    <row r="5326" spans="1:17" x14ac:dyDescent="0.25">
      <c r="A5326" s="64">
        <f t="shared" si="667"/>
        <v>12</v>
      </c>
      <c r="B5326" s="64">
        <f t="shared" si="668"/>
        <v>537</v>
      </c>
      <c r="C5326" s="64">
        <f t="shared" si="669"/>
        <v>3</v>
      </c>
      <c r="D5326" s="64">
        <f t="shared" si="670"/>
        <v>533</v>
      </c>
      <c r="E5326" s="64">
        <f t="shared" si="671"/>
        <v>2661</v>
      </c>
      <c r="F5326" s="64" t="str">
        <f t="shared" si="664"/>
        <v/>
      </c>
      <c r="G5326" s="64" t="str">
        <f t="shared" si="665"/>
        <v/>
      </c>
      <c r="H5326" s="64" t="str">
        <f t="shared" si="666"/>
        <v/>
      </c>
      <c r="I5326" s="80" t="str">
        <f>IFERROR(VLOOKUP(D5326,Sheet2!A:B,2,0),"")</f>
        <v/>
      </c>
      <c r="J5326" s="64" t="str">
        <f>IFERROR(IF(I5326&lt;&gt;"",VLOOKUP(I5326,Sheet2!B:C,2,0),""),"")</f>
        <v/>
      </c>
      <c r="K5326" s="64" t="str">
        <f>IFERROR( IF(I5326&lt;&gt;"", HLOOKUP(L$2+$A5326,Sheet2!BX:NK,2,0),""),"")</f>
        <v/>
      </c>
      <c r="L5326" t="str">
        <f>IF(OR(HLOOKUP(L$2+$A5326,Sheet2!BX:NK,$B5326,0),HLOOKUP(L$2+$A5326,Sheet2!BX:NK,$B5326,0)&lt;&gt;""),HLOOKUP(L$2+$A5326,Sheet2!BX:NK,$B5326,0),"")</f>
        <v/>
      </c>
      <c r="M5326" t="str">
        <f>IF(OR(HLOOKUP(M$2+$A5326,Sheet2!BY:NL,$B5326,0),HLOOKUP(M$2+$A5326,Sheet2!BY:NL,$B5326,0)&lt;&gt;""),HLOOKUP(M$2+$A5326,Sheet2!BY:NL,$B5326,0),"")</f>
        <v/>
      </c>
      <c r="N5326" t="str">
        <f>IF(OR(HLOOKUP(N$2+$A5326,Sheet2!BZ:NM,$B5326,0),HLOOKUP(N$2+$A5326,Sheet2!BZ:NM,$B5326,0)&lt;&gt;""),HLOOKUP(N$2+$A5326,Sheet2!BZ:NM,$B5326,0),"")</f>
        <v/>
      </c>
      <c r="O5326" t="str">
        <f>IF(OR(HLOOKUP(O$2+$A5326,Sheet2!CA:NN,$B5326,0),HLOOKUP(O$2+$A5326,Sheet2!CA:NN,$B5326,0)&lt;&gt;""),HLOOKUP(O$2+$A5326,Sheet2!CA:NN,$B5326,0),"")</f>
        <v/>
      </c>
      <c r="P5326" t="str">
        <f>IF(OR(HLOOKUP(P$2+$A5326,Sheet2!CB:NO,$B5326,0),HLOOKUP(P$2+$A5326,Sheet2!CB:NO,$B5326,0)&lt;&gt;""),HLOOKUP(P$2+$A5326,Sheet2!CB:NO,$B5326,0),"")</f>
        <v/>
      </c>
      <c r="Q5326" t="str">
        <f>IF(OR(HLOOKUP(Q$2+$A5326,Sheet2!CC:NO,$B5326,0),HLOOKUP(Q$2+$A5326,Sheet2!CC:NO,$B5326,0)&lt;&gt;""),HLOOKUP(Q$2+$A5326,Sheet2!CC:NO,$B5326,0),"")</f>
        <v/>
      </c>
    </row>
    <row r="5327" spans="1:17" x14ac:dyDescent="0.25">
      <c r="A5327" s="64">
        <f t="shared" si="667"/>
        <v>18</v>
      </c>
      <c r="B5327" s="64">
        <f t="shared" si="668"/>
        <v>537</v>
      </c>
      <c r="C5327" s="64">
        <f t="shared" si="669"/>
        <v>4</v>
      </c>
      <c r="D5327" s="64">
        <f t="shared" si="670"/>
        <v>533</v>
      </c>
      <c r="E5327" s="64">
        <f t="shared" si="671"/>
        <v>2661</v>
      </c>
      <c r="F5327" s="64" t="str">
        <f t="shared" si="664"/>
        <v/>
      </c>
      <c r="G5327" s="64" t="str">
        <f t="shared" si="665"/>
        <v/>
      </c>
      <c r="H5327" s="64" t="str">
        <f t="shared" si="666"/>
        <v/>
      </c>
      <c r="I5327" s="80" t="str">
        <f>IFERROR(VLOOKUP(D5327,Sheet2!A:B,2,0),"")</f>
        <v/>
      </c>
      <c r="J5327" s="64" t="str">
        <f>IFERROR(IF(I5327&lt;&gt;"",VLOOKUP(I5327,Sheet2!B:C,2,0),""),"")</f>
        <v/>
      </c>
      <c r="K5327" s="64" t="str">
        <f>IFERROR( IF(I5327&lt;&gt;"", HLOOKUP(L$2+$A5327,Sheet2!BX:NK,2,0),""),"")</f>
        <v/>
      </c>
      <c r="L5327" t="str">
        <f>IF(OR(HLOOKUP(L$2+$A5327,Sheet2!BX:NK,$B5327,0),HLOOKUP(L$2+$A5327,Sheet2!BX:NK,$B5327,0)&lt;&gt;""),HLOOKUP(L$2+$A5327,Sheet2!BX:NK,$B5327,0),"")</f>
        <v/>
      </c>
      <c r="M5327" t="str">
        <f>IF(OR(HLOOKUP(M$2+$A5327,Sheet2!BY:NL,$B5327,0),HLOOKUP(M$2+$A5327,Sheet2!BY:NL,$B5327,0)&lt;&gt;""),HLOOKUP(M$2+$A5327,Sheet2!BY:NL,$B5327,0),"")</f>
        <v/>
      </c>
      <c r="N5327" t="str">
        <f>IF(OR(HLOOKUP(N$2+$A5327,Sheet2!BZ:NM,$B5327,0),HLOOKUP(N$2+$A5327,Sheet2!BZ:NM,$B5327,0)&lt;&gt;""),HLOOKUP(N$2+$A5327,Sheet2!BZ:NM,$B5327,0),"")</f>
        <v/>
      </c>
      <c r="O5327" t="str">
        <f>IF(OR(HLOOKUP(O$2+$A5327,Sheet2!CA:NN,$B5327,0),HLOOKUP(O$2+$A5327,Sheet2!CA:NN,$B5327,0)&lt;&gt;""),HLOOKUP(O$2+$A5327,Sheet2!CA:NN,$B5327,0),"")</f>
        <v/>
      </c>
      <c r="P5327" t="str">
        <f>IF(OR(HLOOKUP(P$2+$A5327,Sheet2!CB:NO,$B5327,0),HLOOKUP(P$2+$A5327,Sheet2!CB:NO,$B5327,0)&lt;&gt;""),HLOOKUP(P$2+$A5327,Sheet2!CB:NO,$B5327,0),"")</f>
        <v/>
      </c>
      <c r="Q5327" t="str">
        <f>IF(OR(HLOOKUP(Q$2+$A5327,Sheet2!CC:NO,$B5327,0),HLOOKUP(Q$2+$A5327,Sheet2!CC:NO,$B5327,0)&lt;&gt;""),HLOOKUP(Q$2+$A5327,Sheet2!CC:NO,$B5327,0),"")</f>
        <v/>
      </c>
    </row>
    <row r="5328" spans="1:17" x14ac:dyDescent="0.25">
      <c r="A5328" s="64">
        <f t="shared" si="667"/>
        <v>24</v>
      </c>
      <c r="B5328" s="64">
        <f t="shared" si="668"/>
        <v>537</v>
      </c>
      <c r="C5328" s="64">
        <f t="shared" si="669"/>
        <v>5</v>
      </c>
      <c r="D5328" s="64">
        <f t="shared" si="670"/>
        <v>533</v>
      </c>
      <c r="E5328" s="64">
        <f t="shared" si="671"/>
        <v>2661</v>
      </c>
      <c r="F5328" s="64" t="str">
        <f t="shared" si="664"/>
        <v/>
      </c>
      <c r="G5328" s="64" t="str">
        <f t="shared" si="665"/>
        <v/>
      </c>
      <c r="H5328" s="64" t="str">
        <f t="shared" si="666"/>
        <v/>
      </c>
      <c r="I5328" s="80" t="str">
        <f>IFERROR(VLOOKUP(D5328,Sheet2!A:B,2,0),"")</f>
        <v/>
      </c>
      <c r="J5328" s="64" t="str">
        <f>IFERROR(IF(I5328&lt;&gt;"",VLOOKUP(I5328,Sheet2!B:C,2,0),""),"")</f>
        <v/>
      </c>
      <c r="K5328" s="64" t="str">
        <f>IFERROR( IF(I5328&lt;&gt;"", HLOOKUP(L$2+$A5328,Sheet2!BX:NK,2,0),""),"")</f>
        <v/>
      </c>
      <c r="L5328" t="str">
        <f>IF(OR(HLOOKUP(L$2+$A5328,Sheet2!BX:NK,$B5328,0),HLOOKUP(L$2+$A5328,Sheet2!BX:NK,$B5328,0)&lt;&gt;""),HLOOKUP(L$2+$A5328,Sheet2!BX:NK,$B5328,0),"")</f>
        <v/>
      </c>
      <c r="M5328" t="str">
        <f>IF(OR(HLOOKUP(M$2+$A5328,Sheet2!BY:NL,$B5328,0),HLOOKUP(M$2+$A5328,Sheet2!BY:NL,$B5328,0)&lt;&gt;""),HLOOKUP(M$2+$A5328,Sheet2!BY:NL,$B5328,0),"")</f>
        <v/>
      </c>
      <c r="N5328" t="str">
        <f>IF(OR(HLOOKUP(N$2+$A5328,Sheet2!BZ:NM,$B5328,0),HLOOKUP(N$2+$A5328,Sheet2!BZ:NM,$B5328,0)&lt;&gt;""),HLOOKUP(N$2+$A5328,Sheet2!BZ:NM,$B5328,0),"")</f>
        <v/>
      </c>
      <c r="O5328" t="str">
        <f>IF(OR(HLOOKUP(O$2+$A5328,Sheet2!CA:NN,$B5328,0),HLOOKUP(O$2+$A5328,Sheet2!CA:NN,$B5328,0)&lt;&gt;""),HLOOKUP(O$2+$A5328,Sheet2!CA:NN,$B5328,0),"")</f>
        <v/>
      </c>
      <c r="P5328" t="str">
        <f>IF(OR(HLOOKUP(P$2+$A5328,Sheet2!CB:NO,$B5328,0),HLOOKUP(P$2+$A5328,Sheet2!CB:NO,$B5328,0)&lt;&gt;""),HLOOKUP(P$2+$A5328,Sheet2!CB:NO,$B5328,0),"")</f>
        <v/>
      </c>
      <c r="Q5328" t="str">
        <f>IF(OR(HLOOKUP(Q$2+$A5328,Sheet2!CC:NO,$B5328,0),HLOOKUP(Q$2+$A5328,Sheet2!CC:NO,$B5328,0)&lt;&gt;""),HLOOKUP(Q$2+$A5328,Sheet2!CC:NO,$B5328,0),"")</f>
        <v/>
      </c>
    </row>
    <row r="5329" spans="1:17" x14ac:dyDescent="0.25">
      <c r="A5329" s="64">
        <f t="shared" si="667"/>
        <v>30</v>
      </c>
      <c r="B5329" s="64">
        <f t="shared" si="668"/>
        <v>537</v>
      </c>
      <c r="C5329" s="64">
        <f t="shared" si="669"/>
        <v>6</v>
      </c>
      <c r="D5329" s="64">
        <f t="shared" si="670"/>
        <v>533</v>
      </c>
      <c r="E5329" s="64">
        <f t="shared" si="671"/>
        <v>2661</v>
      </c>
      <c r="F5329" s="64" t="str">
        <f t="shared" si="664"/>
        <v/>
      </c>
      <c r="G5329" s="64" t="str">
        <f t="shared" si="665"/>
        <v/>
      </c>
      <c r="H5329" s="64" t="str">
        <f t="shared" si="666"/>
        <v/>
      </c>
      <c r="I5329" s="80" t="str">
        <f>IFERROR(VLOOKUP(D5329,Sheet2!A:B,2,0),"")</f>
        <v/>
      </c>
      <c r="J5329" s="64" t="str">
        <f>IFERROR(IF(I5329&lt;&gt;"",VLOOKUP(I5329,Sheet2!B:C,2,0),""),"")</f>
        <v/>
      </c>
      <c r="K5329" s="64" t="str">
        <f>IFERROR( IF(I5329&lt;&gt;"", HLOOKUP(L$2+$A5329,Sheet2!BX:NK,2,0),""),"")</f>
        <v/>
      </c>
      <c r="L5329" t="str">
        <f>IF(OR(HLOOKUP(L$2+$A5329,Sheet2!BX:NK,$B5329,0),HLOOKUP(L$2+$A5329,Sheet2!BX:NK,$B5329,0)&lt;&gt;""),HLOOKUP(L$2+$A5329,Sheet2!BX:NK,$B5329,0),"")</f>
        <v/>
      </c>
      <c r="M5329" t="str">
        <f>IF(OR(HLOOKUP(M$2+$A5329,Sheet2!BY:NL,$B5329,0),HLOOKUP(M$2+$A5329,Sheet2!BY:NL,$B5329,0)&lt;&gt;""),HLOOKUP(M$2+$A5329,Sheet2!BY:NL,$B5329,0),"")</f>
        <v/>
      </c>
      <c r="N5329" t="str">
        <f>IF(OR(HLOOKUP(N$2+$A5329,Sheet2!BZ:NM,$B5329,0),HLOOKUP(N$2+$A5329,Sheet2!BZ:NM,$B5329,0)&lt;&gt;""),HLOOKUP(N$2+$A5329,Sheet2!BZ:NM,$B5329,0),"")</f>
        <v/>
      </c>
      <c r="O5329" t="str">
        <f>IF(OR(HLOOKUP(O$2+$A5329,Sheet2!CA:NN,$B5329,0),HLOOKUP(O$2+$A5329,Sheet2!CA:NN,$B5329,0)&lt;&gt;""),HLOOKUP(O$2+$A5329,Sheet2!CA:NN,$B5329,0),"")</f>
        <v/>
      </c>
      <c r="P5329" t="str">
        <f>IF(OR(HLOOKUP(P$2+$A5329,Sheet2!CB:NO,$B5329,0),HLOOKUP(P$2+$A5329,Sheet2!CB:NO,$B5329,0)&lt;&gt;""),HLOOKUP(P$2+$A5329,Sheet2!CB:NO,$B5329,0),"")</f>
        <v/>
      </c>
      <c r="Q5329" t="str">
        <f>IF(OR(HLOOKUP(Q$2+$A5329,Sheet2!CC:NO,$B5329,0),HLOOKUP(Q$2+$A5329,Sheet2!CC:NO,$B5329,0)&lt;&gt;""),HLOOKUP(Q$2+$A5329,Sheet2!CC:NO,$B5329,0),"")</f>
        <v/>
      </c>
    </row>
    <row r="5330" spans="1:17" x14ac:dyDescent="0.25">
      <c r="A5330" s="64">
        <f t="shared" si="667"/>
        <v>36</v>
      </c>
      <c r="B5330" s="64">
        <f t="shared" si="668"/>
        <v>537</v>
      </c>
      <c r="C5330" s="64">
        <f t="shared" si="669"/>
        <v>7</v>
      </c>
      <c r="D5330" s="64">
        <f t="shared" si="670"/>
        <v>533</v>
      </c>
      <c r="E5330" s="64">
        <f t="shared" si="671"/>
        <v>2661</v>
      </c>
      <c r="F5330" s="64" t="str">
        <f t="shared" si="664"/>
        <v/>
      </c>
      <c r="G5330" s="64" t="str">
        <f t="shared" si="665"/>
        <v/>
      </c>
      <c r="H5330" s="64" t="str">
        <f t="shared" si="666"/>
        <v/>
      </c>
      <c r="I5330" s="80" t="str">
        <f>IFERROR(VLOOKUP(D5330,Sheet2!A:B,2,0),"")</f>
        <v/>
      </c>
      <c r="J5330" s="64" t="str">
        <f>IFERROR(IF(I5330&lt;&gt;"",VLOOKUP(I5330,Sheet2!B:C,2,0),""),"")</f>
        <v/>
      </c>
      <c r="K5330" s="64" t="str">
        <f>IFERROR( IF(I5330&lt;&gt;"", HLOOKUP(L$2+$A5330,Sheet2!BX:NK,2,0),""),"")</f>
        <v/>
      </c>
      <c r="L5330" t="str">
        <f>IF(OR(HLOOKUP(L$2+$A5330,Sheet2!BX:NK,$B5330,0),HLOOKUP(L$2+$A5330,Sheet2!BX:NK,$B5330,0)&lt;&gt;""),HLOOKUP(L$2+$A5330,Sheet2!BX:NK,$B5330,0),"")</f>
        <v/>
      </c>
      <c r="M5330" t="str">
        <f>IF(OR(HLOOKUP(M$2+$A5330,Sheet2!BY:NL,$B5330,0),HLOOKUP(M$2+$A5330,Sheet2!BY:NL,$B5330,0)&lt;&gt;""),HLOOKUP(M$2+$A5330,Sheet2!BY:NL,$B5330,0),"")</f>
        <v/>
      </c>
      <c r="N5330" t="str">
        <f>IF(OR(HLOOKUP(N$2+$A5330,Sheet2!BZ:NM,$B5330,0),HLOOKUP(N$2+$A5330,Sheet2!BZ:NM,$B5330,0)&lt;&gt;""),HLOOKUP(N$2+$A5330,Sheet2!BZ:NM,$B5330,0),"")</f>
        <v/>
      </c>
      <c r="O5330" t="str">
        <f>IF(OR(HLOOKUP(O$2+$A5330,Sheet2!CA:NN,$B5330,0),HLOOKUP(O$2+$A5330,Sheet2!CA:NN,$B5330,0)&lt;&gt;""),HLOOKUP(O$2+$A5330,Sheet2!CA:NN,$B5330,0),"")</f>
        <v/>
      </c>
      <c r="P5330" t="str">
        <f>IF(OR(HLOOKUP(P$2+$A5330,Sheet2!CB:NO,$B5330,0),HLOOKUP(P$2+$A5330,Sheet2!CB:NO,$B5330,0)&lt;&gt;""),HLOOKUP(P$2+$A5330,Sheet2!CB:NO,$B5330,0),"")</f>
        <v/>
      </c>
      <c r="Q5330" t="str">
        <f>IF(OR(HLOOKUP(Q$2+$A5330,Sheet2!CC:NO,$B5330,0),HLOOKUP(Q$2+$A5330,Sheet2!CC:NO,$B5330,0)&lt;&gt;""),HLOOKUP(Q$2+$A5330,Sheet2!CC:NO,$B5330,0),"")</f>
        <v/>
      </c>
    </row>
    <row r="5331" spans="1:17" x14ac:dyDescent="0.25">
      <c r="A5331" s="64">
        <f t="shared" si="667"/>
        <v>42</v>
      </c>
      <c r="B5331" s="64">
        <f t="shared" si="668"/>
        <v>537</v>
      </c>
      <c r="C5331" s="64">
        <f t="shared" si="669"/>
        <v>8</v>
      </c>
      <c r="D5331" s="64">
        <f t="shared" si="670"/>
        <v>533</v>
      </c>
      <c r="E5331" s="64">
        <f t="shared" si="671"/>
        <v>2661</v>
      </c>
      <c r="F5331" s="64" t="str">
        <f t="shared" si="664"/>
        <v/>
      </c>
      <c r="G5331" s="64" t="str">
        <f t="shared" si="665"/>
        <v/>
      </c>
      <c r="H5331" s="64" t="str">
        <f t="shared" si="666"/>
        <v/>
      </c>
      <c r="I5331" s="80" t="str">
        <f>IFERROR(VLOOKUP(D5331,Sheet2!A:B,2,0),"")</f>
        <v/>
      </c>
      <c r="J5331" s="64" t="str">
        <f>IFERROR(IF(I5331&lt;&gt;"",VLOOKUP(I5331,Sheet2!B:C,2,0),""),"")</f>
        <v/>
      </c>
      <c r="K5331" s="64" t="str">
        <f>IFERROR( IF(I5331&lt;&gt;"", HLOOKUP(L$2+$A5331,Sheet2!BX:NK,2,0),""),"")</f>
        <v/>
      </c>
      <c r="L5331" t="str">
        <f>IF(OR(HLOOKUP(L$2+$A5331,Sheet2!BX:NK,$B5331,0),HLOOKUP(L$2+$A5331,Sheet2!BX:NK,$B5331,0)&lt;&gt;""),HLOOKUP(L$2+$A5331,Sheet2!BX:NK,$B5331,0),"")</f>
        <v/>
      </c>
      <c r="M5331" t="str">
        <f>IF(OR(HLOOKUP(M$2+$A5331,Sheet2!BY:NL,$B5331,0),HLOOKUP(M$2+$A5331,Sheet2!BY:NL,$B5331,0)&lt;&gt;""),HLOOKUP(M$2+$A5331,Sheet2!BY:NL,$B5331,0),"")</f>
        <v/>
      </c>
      <c r="N5331" t="str">
        <f>IF(OR(HLOOKUP(N$2+$A5331,Sheet2!BZ:NM,$B5331,0),HLOOKUP(N$2+$A5331,Sheet2!BZ:NM,$B5331,0)&lt;&gt;""),HLOOKUP(N$2+$A5331,Sheet2!BZ:NM,$B5331,0),"")</f>
        <v/>
      </c>
      <c r="O5331" t="str">
        <f>IF(OR(HLOOKUP(O$2+$A5331,Sheet2!CA:NN,$B5331,0),HLOOKUP(O$2+$A5331,Sheet2!CA:NN,$B5331,0)&lt;&gt;""),HLOOKUP(O$2+$A5331,Sheet2!CA:NN,$B5331,0),"")</f>
        <v/>
      </c>
      <c r="P5331" t="str">
        <f>IF(OR(HLOOKUP(P$2+$A5331,Sheet2!CB:NO,$B5331,0),HLOOKUP(P$2+$A5331,Sheet2!CB:NO,$B5331,0)&lt;&gt;""),HLOOKUP(P$2+$A5331,Sheet2!CB:NO,$B5331,0),"")</f>
        <v/>
      </c>
      <c r="Q5331" t="str">
        <f>IF(OR(HLOOKUP(Q$2+$A5331,Sheet2!CC:NO,$B5331,0),HLOOKUP(Q$2+$A5331,Sheet2!CC:NO,$B5331,0)&lt;&gt;""),HLOOKUP(Q$2+$A5331,Sheet2!CC:NO,$B5331,0),"")</f>
        <v/>
      </c>
    </row>
    <row r="5332" spans="1:17" x14ac:dyDescent="0.25">
      <c r="A5332" s="64">
        <f t="shared" si="667"/>
        <v>48</v>
      </c>
      <c r="B5332" s="64">
        <f t="shared" si="668"/>
        <v>537</v>
      </c>
      <c r="C5332" s="64">
        <f t="shared" si="669"/>
        <v>9</v>
      </c>
      <c r="D5332" s="64">
        <f t="shared" si="670"/>
        <v>533</v>
      </c>
      <c r="E5332" s="64">
        <f t="shared" si="671"/>
        <v>2661</v>
      </c>
      <c r="F5332" s="64" t="str">
        <f t="shared" si="664"/>
        <v/>
      </c>
      <c r="G5332" s="64" t="str">
        <f t="shared" si="665"/>
        <v/>
      </c>
      <c r="H5332" s="64" t="str">
        <f t="shared" si="666"/>
        <v/>
      </c>
      <c r="I5332" s="80" t="str">
        <f>IFERROR(VLOOKUP(D5332,Sheet2!A:B,2,0),"")</f>
        <v/>
      </c>
      <c r="J5332" s="64" t="str">
        <f>IFERROR(IF(I5332&lt;&gt;"",VLOOKUP(I5332,Sheet2!B:C,2,0),""),"")</f>
        <v/>
      </c>
      <c r="K5332" s="64" t="str">
        <f>IFERROR( IF(I5332&lt;&gt;"", HLOOKUP(L$2+$A5332,Sheet2!BX:NK,2,0),""),"")</f>
        <v/>
      </c>
      <c r="L5332" t="str">
        <f>IF(OR(HLOOKUP(L$2+$A5332,Sheet2!BX:NK,$B5332,0),HLOOKUP(L$2+$A5332,Sheet2!BX:NK,$B5332,0)&lt;&gt;""),HLOOKUP(L$2+$A5332,Sheet2!BX:NK,$B5332,0),"")</f>
        <v/>
      </c>
      <c r="M5332" t="str">
        <f>IF(OR(HLOOKUP(M$2+$A5332,Sheet2!BY:NL,$B5332,0),HLOOKUP(M$2+$A5332,Sheet2!BY:NL,$B5332,0)&lt;&gt;""),HLOOKUP(M$2+$A5332,Sheet2!BY:NL,$B5332,0),"")</f>
        <v/>
      </c>
      <c r="N5332" t="str">
        <f>IF(OR(HLOOKUP(N$2+$A5332,Sheet2!BZ:NM,$B5332,0),HLOOKUP(N$2+$A5332,Sheet2!BZ:NM,$B5332,0)&lt;&gt;""),HLOOKUP(N$2+$A5332,Sheet2!BZ:NM,$B5332,0),"")</f>
        <v/>
      </c>
      <c r="O5332" t="str">
        <f>IF(OR(HLOOKUP(O$2+$A5332,Sheet2!CA:NN,$B5332,0),HLOOKUP(O$2+$A5332,Sheet2!CA:NN,$B5332,0)&lt;&gt;""),HLOOKUP(O$2+$A5332,Sheet2!CA:NN,$B5332,0),"")</f>
        <v/>
      </c>
      <c r="P5332" t="str">
        <f>IF(OR(HLOOKUP(P$2+$A5332,Sheet2!CB:NO,$B5332,0),HLOOKUP(P$2+$A5332,Sheet2!CB:NO,$B5332,0)&lt;&gt;""),HLOOKUP(P$2+$A5332,Sheet2!CB:NO,$B5332,0),"")</f>
        <v/>
      </c>
      <c r="Q5332" t="str">
        <f>IF(OR(HLOOKUP(Q$2+$A5332,Sheet2!CC:NO,$B5332,0),HLOOKUP(Q$2+$A5332,Sheet2!CC:NO,$B5332,0)&lt;&gt;""),HLOOKUP(Q$2+$A5332,Sheet2!CC:NO,$B5332,0),"")</f>
        <v/>
      </c>
    </row>
    <row r="5333" spans="1:17" x14ac:dyDescent="0.25">
      <c r="A5333" s="64">
        <f t="shared" si="667"/>
        <v>54</v>
      </c>
      <c r="B5333" s="64">
        <f t="shared" si="668"/>
        <v>537</v>
      </c>
      <c r="C5333" s="64">
        <f t="shared" si="669"/>
        <v>10</v>
      </c>
      <c r="D5333" s="64">
        <f t="shared" si="670"/>
        <v>533</v>
      </c>
      <c r="E5333" s="64">
        <f t="shared" si="671"/>
        <v>2661</v>
      </c>
      <c r="F5333" s="64" t="str">
        <f t="shared" si="664"/>
        <v/>
      </c>
      <c r="G5333" s="64" t="str">
        <f t="shared" si="665"/>
        <v/>
      </c>
      <c r="H5333" s="64" t="str">
        <f t="shared" si="666"/>
        <v/>
      </c>
      <c r="I5333" s="80" t="str">
        <f>IFERROR(VLOOKUP(D5333,Sheet2!A:B,2,0),"")</f>
        <v/>
      </c>
      <c r="J5333" s="64" t="str">
        <f>IFERROR(IF(I5333&lt;&gt;"",VLOOKUP(I5333,Sheet2!B:C,2,0),""),"")</f>
        <v/>
      </c>
      <c r="K5333" s="64" t="str">
        <f>IFERROR( IF(I5333&lt;&gt;"", HLOOKUP(L$2+$A5333,Sheet2!BX:NK,2,0),""),"")</f>
        <v/>
      </c>
      <c r="L5333" t="str">
        <f>IF(OR(HLOOKUP(L$2+$A5333,Sheet2!BX:NK,$B5333,0),HLOOKUP(L$2+$A5333,Sheet2!BX:NK,$B5333,0)&lt;&gt;""),HLOOKUP(L$2+$A5333,Sheet2!BX:NK,$B5333,0),"")</f>
        <v/>
      </c>
      <c r="M5333" t="str">
        <f>IF(OR(HLOOKUP(M$2+$A5333,Sheet2!BY:NL,$B5333,0),HLOOKUP(M$2+$A5333,Sheet2!BY:NL,$B5333,0)&lt;&gt;""),HLOOKUP(M$2+$A5333,Sheet2!BY:NL,$B5333,0),"")</f>
        <v/>
      </c>
      <c r="N5333" t="str">
        <f>IF(OR(HLOOKUP(N$2+$A5333,Sheet2!BZ:NM,$B5333,0),HLOOKUP(N$2+$A5333,Sheet2!BZ:NM,$B5333,0)&lt;&gt;""),HLOOKUP(N$2+$A5333,Sheet2!BZ:NM,$B5333,0),"")</f>
        <v/>
      </c>
      <c r="O5333" t="str">
        <f>IF(OR(HLOOKUP(O$2+$A5333,Sheet2!CA:NN,$B5333,0),HLOOKUP(O$2+$A5333,Sheet2!CA:NN,$B5333,0)&lt;&gt;""),HLOOKUP(O$2+$A5333,Sheet2!CA:NN,$B5333,0),"")</f>
        <v/>
      </c>
      <c r="P5333" t="str">
        <f>IF(OR(HLOOKUP(P$2+$A5333,Sheet2!CB:NO,$B5333,0),HLOOKUP(P$2+$A5333,Sheet2!CB:NO,$B5333,0)&lt;&gt;""),HLOOKUP(P$2+$A5333,Sheet2!CB:NO,$B5333,0),"")</f>
        <v/>
      </c>
      <c r="Q5333" t="str">
        <f>IF(OR(HLOOKUP(Q$2+$A5333,Sheet2!CC:NO,$B5333,0),HLOOKUP(Q$2+$A5333,Sheet2!CC:NO,$B5333,0)&lt;&gt;""),HLOOKUP(Q$2+$A5333,Sheet2!CC:NO,$B5333,0),"")</f>
        <v/>
      </c>
    </row>
    <row r="5334" spans="1:17" x14ac:dyDescent="0.25">
      <c r="A5334" s="64">
        <f t="shared" si="667"/>
        <v>0</v>
      </c>
      <c r="B5334" s="64">
        <f t="shared" si="668"/>
        <v>538</v>
      </c>
      <c r="C5334" s="64">
        <f t="shared" si="669"/>
        <v>1</v>
      </c>
      <c r="D5334" s="64">
        <f t="shared" si="670"/>
        <v>534</v>
      </c>
      <c r="E5334" s="64">
        <f t="shared" si="671"/>
        <v>2666</v>
      </c>
      <c r="F5334" s="64" t="str">
        <f t="shared" si="664"/>
        <v/>
      </c>
      <c r="G5334" s="64" t="str">
        <f t="shared" si="665"/>
        <v/>
      </c>
      <c r="H5334" s="64" t="str">
        <f t="shared" si="666"/>
        <v/>
      </c>
      <c r="I5334" s="80" t="str">
        <f>IFERROR(VLOOKUP(D5334,Sheet2!A:B,2,0),"")</f>
        <v/>
      </c>
      <c r="J5334" s="64" t="str">
        <f>IFERROR(IF(I5334&lt;&gt;"",VLOOKUP(I5334,Sheet2!B:C,2,0),""),"")</f>
        <v/>
      </c>
      <c r="K5334" s="64" t="str">
        <f>IFERROR( IF(I5334&lt;&gt;"", HLOOKUP(L$2+$A5334,Sheet2!BX:NK,2,0),""),"")</f>
        <v/>
      </c>
      <c r="L5334" t="str">
        <f>IF(OR(HLOOKUP(L$2+$A5334,Sheet2!BX:NK,$B5334,0),HLOOKUP(L$2+$A5334,Sheet2!BX:NK,$B5334,0)&lt;&gt;""),HLOOKUP(L$2+$A5334,Sheet2!BX:NK,$B5334,0),"")</f>
        <v/>
      </c>
      <c r="M5334" t="str">
        <f>IF(OR(HLOOKUP(M$2+$A5334,Sheet2!BY:NL,$B5334,0),HLOOKUP(M$2+$A5334,Sheet2!BY:NL,$B5334,0)&lt;&gt;""),HLOOKUP(M$2+$A5334,Sheet2!BY:NL,$B5334,0),"")</f>
        <v/>
      </c>
      <c r="N5334" t="str">
        <f>IF(OR(HLOOKUP(N$2+$A5334,Sheet2!BZ:NM,$B5334,0),HLOOKUP(N$2+$A5334,Sheet2!BZ:NM,$B5334,0)&lt;&gt;""),HLOOKUP(N$2+$A5334,Sheet2!BZ:NM,$B5334,0),"")</f>
        <v/>
      </c>
      <c r="O5334" t="str">
        <f>IF(OR(HLOOKUP(O$2+$A5334,Sheet2!CA:NN,$B5334,0),HLOOKUP(O$2+$A5334,Sheet2!CA:NN,$B5334,0)&lt;&gt;""),HLOOKUP(O$2+$A5334,Sheet2!CA:NN,$B5334,0),"")</f>
        <v/>
      </c>
      <c r="P5334" t="str">
        <f>IF(OR(HLOOKUP(P$2+$A5334,Sheet2!CB:NO,$B5334,0),HLOOKUP(P$2+$A5334,Sheet2!CB:NO,$B5334,0)&lt;&gt;""),HLOOKUP(P$2+$A5334,Sheet2!CB:NO,$B5334,0),"")</f>
        <v/>
      </c>
      <c r="Q5334" t="str">
        <f>IF(OR(HLOOKUP(Q$2+$A5334,Sheet2!CC:NO,$B5334,0),HLOOKUP(Q$2+$A5334,Sheet2!CC:NO,$B5334,0)&lt;&gt;""),HLOOKUP(Q$2+$A5334,Sheet2!CC:NO,$B5334,0),"")</f>
        <v/>
      </c>
    </row>
    <row r="5335" spans="1:17" x14ac:dyDescent="0.25">
      <c r="A5335" s="64">
        <f t="shared" si="667"/>
        <v>6</v>
      </c>
      <c r="B5335" s="64">
        <f t="shared" si="668"/>
        <v>538</v>
      </c>
      <c r="C5335" s="64">
        <f t="shared" si="669"/>
        <v>2</v>
      </c>
      <c r="D5335" s="64">
        <f t="shared" si="670"/>
        <v>534</v>
      </c>
      <c r="E5335" s="64">
        <f t="shared" si="671"/>
        <v>2666</v>
      </c>
      <c r="F5335" s="64" t="str">
        <f t="shared" si="664"/>
        <v/>
      </c>
      <c r="G5335" s="64" t="str">
        <f t="shared" si="665"/>
        <v/>
      </c>
      <c r="H5335" s="64" t="str">
        <f t="shared" si="666"/>
        <v/>
      </c>
      <c r="I5335" s="80" t="str">
        <f>IFERROR(VLOOKUP(D5335,Sheet2!A:B,2,0),"")</f>
        <v/>
      </c>
      <c r="J5335" s="64" t="str">
        <f>IFERROR(IF(I5335&lt;&gt;"",VLOOKUP(I5335,Sheet2!B:C,2,0),""),"")</f>
        <v/>
      </c>
      <c r="K5335" s="64" t="str">
        <f>IFERROR( IF(I5335&lt;&gt;"", HLOOKUP(L$2+$A5335,Sheet2!BX:NK,2,0),""),"")</f>
        <v/>
      </c>
      <c r="L5335" t="str">
        <f>IF(OR(HLOOKUP(L$2+$A5335,Sheet2!BX:NK,$B5335,0),HLOOKUP(L$2+$A5335,Sheet2!BX:NK,$B5335,0)&lt;&gt;""),HLOOKUP(L$2+$A5335,Sheet2!BX:NK,$B5335,0),"")</f>
        <v/>
      </c>
      <c r="M5335" t="str">
        <f>IF(OR(HLOOKUP(M$2+$A5335,Sheet2!BY:NL,$B5335,0),HLOOKUP(M$2+$A5335,Sheet2!BY:NL,$B5335,0)&lt;&gt;""),HLOOKUP(M$2+$A5335,Sheet2!BY:NL,$B5335,0),"")</f>
        <v/>
      </c>
      <c r="N5335" t="str">
        <f>IF(OR(HLOOKUP(N$2+$A5335,Sheet2!BZ:NM,$B5335,0),HLOOKUP(N$2+$A5335,Sheet2!BZ:NM,$B5335,0)&lt;&gt;""),HLOOKUP(N$2+$A5335,Sheet2!BZ:NM,$B5335,0),"")</f>
        <v/>
      </c>
      <c r="O5335" t="str">
        <f>IF(OR(HLOOKUP(O$2+$A5335,Sheet2!CA:NN,$B5335,0),HLOOKUP(O$2+$A5335,Sheet2!CA:NN,$B5335,0)&lt;&gt;""),HLOOKUP(O$2+$A5335,Sheet2!CA:NN,$B5335,0),"")</f>
        <v/>
      </c>
      <c r="P5335" t="str">
        <f>IF(OR(HLOOKUP(P$2+$A5335,Sheet2!CB:NO,$B5335,0),HLOOKUP(P$2+$A5335,Sheet2!CB:NO,$B5335,0)&lt;&gt;""),HLOOKUP(P$2+$A5335,Sheet2!CB:NO,$B5335,0),"")</f>
        <v/>
      </c>
      <c r="Q5335" t="str">
        <f>IF(OR(HLOOKUP(Q$2+$A5335,Sheet2!CC:NO,$B5335,0),HLOOKUP(Q$2+$A5335,Sheet2!CC:NO,$B5335,0)&lt;&gt;""),HLOOKUP(Q$2+$A5335,Sheet2!CC:NO,$B5335,0),"")</f>
        <v/>
      </c>
    </row>
    <row r="5336" spans="1:17" x14ac:dyDescent="0.25">
      <c r="A5336" s="64">
        <f t="shared" si="667"/>
        <v>12</v>
      </c>
      <c r="B5336" s="64">
        <f t="shared" si="668"/>
        <v>538</v>
      </c>
      <c r="C5336" s="64">
        <f t="shared" si="669"/>
        <v>3</v>
      </c>
      <c r="D5336" s="64">
        <f t="shared" si="670"/>
        <v>534</v>
      </c>
      <c r="E5336" s="64">
        <f t="shared" si="671"/>
        <v>2666</v>
      </c>
      <c r="F5336" s="64" t="str">
        <f t="shared" si="664"/>
        <v/>
      </c>
      <c r="G5336" s="64" t="str">
        <f t="shared" si="665"/>
        <v/>
      </c>
      <c r="H5336" s="64" t="str">
        <f t="shared" si="666"/>
        <v/>
      </c>
      <c r="I5336" s="80" t="str">
        <f>IFERROR(VLOOKUP(D5336,Sheet2!A:B,2,0),"")</f>
        <v/>
      </c>
      <c r="J5336" s="64" t="str">
        <f>IFERROR(IF(I5336&lt;&gt;"",VLOOKUP(I5336,Sheet2!B:C,2,0),""),"")</f>
        <v/>
      </c>
      <c r="K5336" s="64" t="str">
        <f>IFERROR( IF(I5336&lt;&gt;"", HLOOKUP(L$2+$A5336,Sheet2!BX:NK,2,0),""),"")</f>
        <v/>
      </c>
      <c r="L5336" t="str">
        <f>IF(OR(HLOOKUP(L$2+$A5336,Sheet2!BX:NK,$B5336,0),HLOOKUP(L$2+$A5336,Sheet2!BX:NK,$B5336,0)&lt;&gt;""),HLOOKUP(L$2+$A5336,Sheet2!BX:NK,$B5336,0),"")</f>
        <v/>
      </c>
      <c r="M5336" t="str">
        <f>IF(OR(HLOOKUP(M$2+$A5336,Sheet2!BY:NL,$B5336,0),HLOOKUP(M$2+$A5336,Sheet2!BY:NL,$B5336,0)&lt;&gt;""),HLOOKUP(M$2+$A5336,Sheet2!BY:NL,$B5336,0),"")</f>
        <v/>
      </c>
      <c r="N5336" t="str">
        <f>IF(OR(HLOOKUP(N$2+$A5336,Sheet2!BZ:NM,$B5336,0),HLOOKUP(N$2+$A5336,Sheet2!BZ:NM,$B5336,0)&lt;&gt;""),HLOOKUP(N$2+$A5336,Sheet2!BZ:NM,$B5336,0),"")</f>
        <v/>
      </c>
      <c r="O5336" t="str">
        <f>IF(OR(HLOOKUP(O$2+$A5336,Sheet2!CA:NN,$B5336,0),HLOOKUP(O$2+$A5336,Sheet2!CA:NN,$B5336,0)&lt;&gt;""),HLOOKUP(O$2+$A5336,Sheet2!CA:NN,$B5336,0),"")</f>
        <v/>
      </c>
      <c r="P5336" t="str">
        <f>IF(OR(HLOOKUP(P$2+$A5336,Sheet2!CB:NO,$B5336,0),HLOOKUP(P$2+$A5336,Sheet2!CB:NO,$B5336,0)&lt;&gt;""),HLOOKUP(P$2+$A5336,Sheet2!CB:NO,$B5336,0),"")</f>
        <v/>
      </c>
      <c r="Q5336" t="str">
        <f>IF(OR(HLOOKUP(Q$2+$A5336,Sheet2!CC:NO,$B5336,0),HLOOKUP(Q$2+$A5336,Sheet2!CC:NO,$B5336,0)&lt;&gt;""),HLOOKUP(Q$2+$A5336,Sheet2!CC:NO,$B5336,0),"")</f>
        <v/>
      </c>
    </row>
    <row r="5337" spans="1:17" x14ac:dyDescent="0.25">
      <c r="A5337" s="64">
        <f t="shared" si="667"/>
        <v>18</v>
      </c>
      <c r="B5337" s="64">
        <f t="shared" si="668"/>
        <v>538</v>
      </c>
      <c r="C5337" s="64">
        <f t="shared" si="669"/>
        <v>4</v>
      </c>
      <c r="D5337" s="64">
        <f t="shared" si="670"/>
        <v>534</v>
      </c>
      <c r="E5337" s="64">
        <f t="shared" si="671"/>
        <v>2666</v>
      </c>
      <c r="F5337" s="64" t="str">
        <f t="shared" si="664"/>
        <v/>
      </c>
      <c r="G5337" s="64" t="str">
        <f t="shared" si="665"/>
        <v/>
      </c>
      <c r="H5337" s="64" t="str">
        <f t="shared" si="666"/>
        <v/>
      </c>
      <c r="I5337" s="80" t="str">
        <f>IFERROR(VLOOKUP(D5337,Sheet2!A:B,2,0),"")</f>
        <v/>
      </c>
      <c r="J5337" s="64" t="str">
        <f>IFERROR(IF(I5337&lt;&gt;"",VLOOKUP(I5337,Sheet2!B:C,2,0),""),"")</f>
        <v/>
      </c>
      <c r="K5337" s="64" t="str">
        <f>IFERROR( IF(I5337&lt;&gt;"", HLOOKUP(L$2+$A5337,Sheet2!BX:NK,2,0),""),"")</f>
        <v/>
      </c>
      <c r="L5337" t="str">
        <f>IF(OR(HLOOKUP(L$2+$A5337,Sheet2!BX:NK,$B5337,0),HLOOKUP(L$2+$A5337,Sheet2!BX:NK,$B5337,0)&lt;&gt;""),HLOOKUP(L$2+$A5337,Sheet2!BX:NK,$B5337,0),"")</f>
        <v/>
      </c>
      <c r="M5337" t="str">
        <f>IF(OR(HLOOKUP(M$2+$A5337,Sheet2!BY:NL,$B5337,0),HLOOKUP(M$2+$A5337,Sheet2!BY:NL,$B5337,0)&lt;&gt;""),HLOOKUP(M$2+$A5337,Sheet2!BY:NL,$B5337,0),"")</f>
        <v/>
      </c>
      <c r="N5337" t="str">
        <f>IF(OR(HLOOKUP(N$2+$A5337,Sheet2!BZ:NM,$B5337,0),HLOOKUP(N$2+$A5337,Sheet2!BZ:NM,$B5337,0)&lt;&gt;""),HLOOKUP(N$2+$A5337,Sheet2!BZ:NM,$B5337,0),"")</f>
        <v/>
      </c>
      <c r="O5337" t="str">
        <f>IF(OR(HLOOKUP(O$2+$A5337,Sheet2!CA:NN,$B5337,0),HLOOKUP(O$2+$A5337,Sheet2!CA:NN,$B5337,0)&lt;&gt;""),HLOOKUP(O$2+$A5337,Sheet2!CA:NN,$B5337,0),"")</f>
        <v/>
      </c>
      <c r="P5337" t="str">
        <f>IF(OR(HLOOKUP(P$2+$A5337,Sheet2!CB:NO,$B5337,0),HLOOKUP(P$2+$A5337,Sheet2!CB:NO,$B5337,0)&lt;&gt;""),HLOOKUP(P$2+$A5337,Sheet2!CB:NO,$B5337,0),"")</f>
        <v/>
      </c>
      <c r="Q5337" t="str">
        <f>IF(OR(HLOOKUP(Q$2+$A5337,Sheet2!CC:NO,$B5337,0),HLOOKUP(Q$2+$A5337,Sheet2!CC:NO,$B5337,0)&lt;&gt;""),HLOOKUP(Q$2+$A5337,Sheet2!CC:NO,$B5337,0),"")</f>
        <v/>
      </c>
    </row>
    <row r="5338" spans="1:17" x14ac:dyDescent="0.25">
      <c r="A5338" s="64">
        <f t="shared" si="667"/>
        <v>24</v>
      </c>
      <c r="B5338" s="64">
        <f t="shared" si="668"/>
        <v>538</v>
      </c>
      <c r="C5338" s="64">
        <f t="shared" si="669"/>
        <v>5</v>
      </c>
      <c r="D5338" s="64">
        <f t="shared" si="670"/>
        <v>534</v>
      </c>
      <c r="E5338" s="64">
        <f t="shared" si="671"/>
        <v>2666</v>
      </c>
      <c r="F5338" s="64" t="str">
        <f t="shared" si="664"/>
        <v/>
      </c>
      <c r="G5338" s="64" t="str">
        <f t="shared" si="665"/>
        <v/>
      </c>
      <c r="H5338" s="64" t="str">
        <f t="shared" si="666"/>
        <v/>
      </c>
      <c r="I5338" s="80" t="str">
        <f>IFERROR(VLOOKUP(D5338,Sheet2!A:B,2,0),"")</f>
        <v/>
      </c>
      <c r="J5338" s="64" t="str">
        <f>IFERROR(IF(I5338&lt;&gt;"",VLOOKUP(I5338,Sheet2!B:C,2,0),""),"")</f>
        <v/>
      </c>
      <c r="K5338" s="64" t="str">
        <f>IFERROR( IF(I5338&lt;&gt;"", HLOOKUP(L$2+$A5338,Sheet2!BX:NK,2,0),""),"")</f>
        <v/>
      </c>
      <c r="L5338" t="str">
        <f>IF(OR(HLOOKUP(L$2+$A5338,Sheet2!BX:NK,$B5338,0),HLOOKUP(L$2+$A5338,Sheet2!BX:NK,$B5338,0)&lt;&gt;""),HLOOKUP(L$2+$A5338,Sheet2!BX:NK,$B5338,0),"")</f>
        <v/>
      </c>
      <c r="M5338" t="str">
        <f>IF(OR(HLOOKUP(M$2+$A5338,Sheet2!BY:NL,$B5338,0),HLOOKUP(M$2+$A5338,Sheet2!BY:NL,$B5338,0)&lt;&gt;""),HLOOKUP(M$2+$A5338,Sheet2!BY:NL,$B5338,0),"")</f>
        <v/>
      </c>
      <c r="N5338" t="str">
        <f>IF(OR(HLOOKUP(N$2+$A5338,Sheet2!BZ:NM,$B5338,0),HLOOKUP(N$2+$A5338,Sheet2!BZ:NM,$B5338,0)&lt;&gt;""),HLOOKUP(N$2+$A5338,Sheet2!BZ:NM,$B5338,0),"")</f>
        <v/>
      </c>
      <c r="O5338" t="str">
        <f>IF(OR(HLOOKUP(O$2+$A5338,Sheet2!CA:NN,$B5338,0),HLOOKUP(O$2+$A5338,Sheet2!CA:NN,$B5338,0)&lt;&gt;""),HLOOKUP(O$2+$A5338,Sheet2!CA:NN,$B5338,0),"")</f>
        <v/>
      </c>
      <c r="P5338" t="str">
        <f>IF(OR(HLOOKUP(P$2+$A5338,Sheet2!CB:NO,$B5338,0),HLOOKUP(P$2+$A5338,Sheet2!CB:NO,$B5338,0)&lt;&gt;""),HLOOKUP(P$2+$A5338,Sheet2!CB:NO,$B5338,0),"")</f>
        <v/>
      </c>
      <c r="Q5338" t="str">
        <f>IF(OR(HLOOKUP(Q$2+$A5338,Sheet2!CC:NO,$B5338,0),HLOOKUP(Q$2+$A5338,Sheet2!CC:NO,$B5338,0)&lt;&gt;""),HLOOKUP(Q$2+$A5338,Sheet2!CC:NO,$B5338,0),"")</f>
        <v/>
      </c>
    </row>
    <row r="5339" spans="1:17" x14ac:dyDescent="0.25">
      <c r="A5339" s="64">
        <f t="shared" si="667"/>
        <v>30</v>
      </c>
      <c r="B5339" s="64">
        <f t="shared" si="668"/>
        <v>538</v>
      </c>
      <c r="C5339" s="64">
        <f t="shared" si="669"/>
        <v>6</v>
      </c>
      <c r="D5339" s="64">
        <f t="shared" si="670"/>
        <v>534</v>
      </c>
      <c r="E5339" s="64">
        <f t="shared" si="671"/>
        <v>2666</v>
      </c>
      <c r="F5339" s="64" t="str">
        <f t="shared" si="664"/>
        <v/>
      </c>
      <c r="G5339" s="64" t="str">
        <f t="shared" si="665"/>
        <v/>
      </c>
      <c r="H5339" s="64" t="str">
        <f t="shared" si="666"/>
        <v/>
      </c>
      <c r="I5339" s="80" t="str">
        <f>IFERROR(VLOOKUP(D5339,Sheet2!A:B,2,0),"")</f>
        <v/>
      </c>
      <c r="J5339" s="64" t="str">
        <f>IFERROR(IF(I5339&lt;&gt;"",VLOOKUP(I5339,Sheet2!B:C,2,0),""),"")</f>
        <v/>
      </c>
      <c r="K5339" s="64" t="str">
        <f>IFERROR( IF(I5339&lt;&gt;"", HLOOKUP(L$2+$A5339,Sheet2!BX:NK,2,0),""),"")</f>
        <v/>
      </c>
      <c r="L5339" t="str">
        <f>IF(OR(HLOOKUP(L$2+$A5339,Sheet2!BX:NK,$B5339,0),HLOOKUP(L$2+$A5339,Sheet2!BX:NK,$B5339,0)&lt;&gt;""),HLOOKUP(L$2+$A5339,Sheet2!BX:NK,$B5339,0),"")</f>
        <v/>
      </c>
      <c r="M5339" t="str">
        <f>IF(OR(HLOOKUP(M$2+$A5339,Sheet2!BY:NL,$B5339,0),HLOOKUP(M$2+$A5339,Sheet2!BY:NL,$B5339,0)&lt;&gt;""),HLOOKUP(M$2+$A5339,Sheet2!BY:NL,$B5339,0),"")</f>
        <v/>
      </c>
      <c r="N5339" t="str">
        <f>IF(OR(HLOOKUP(N$2+$A5339,Sheet2!BZ:NM,$B5339,0),HLOOKUP(N$2+$A5339,Sheet2!BZ:NM,$B5339,0)&lt;&gt;""),HLOOKUP(N$2+$A5339,Sheet2!BZ:NM,$B5339,0),"")</f>
        <v/>
      </c>
      <c r="O5339" t="str">
        <f>IF(OR(HLOOKUP(O$2+$A5339,Sheet2!CA:NN,$B5339,0),HLOOKUP(O$2+$A5339,Sheet2!CA:NN,$B5339,0)&lt;&gt;""),HLOOKUP(O$2+$A5339,Sheet2!CA:NN,$B5339,0),"")</f>
        <v/>
      </c>
      <c r="P5339" t="str">
        <f>IF(OR(HLOOKUP(P$2+$A5339,Sheet2!CB:NO,$B5339,0),HLOOKUP(P$2+$A5339,Sheet2!CB:NO,$B5339,0)&lt;&gt;""),HLOOKUP(P$2+$A5339,Sheet2!CB:NO,$B5339,0),"")</f>
        <v/>
      </c>
      <c r="Q5339" t="str">
        <f>IF(OR(HLOOKUP(Q$2+$A5339,Sheet2!CC:NO,$B5339,0),HLOOKUP(Q$2+$A5339,Sheet2!CC:NO,$B5339,0)&lt;&gt;""),HLOOKUP(Q$2+$A5339,Sheet2!CC:NO,$B5339,0),"")</f>
        <v/>
      </c>
    </row>
    <row r="5340" spans="1:17" x14ac:dyDescent="0.25">
      <c r="A5340" s="64">
        <f t="shared" si="667"/>
        <v>36</v>
      </c>
      <c r="B5340" s="64">
        <f t="shared" si="668"/>
        <v>538</v>
      </c>
      <c r="C5340" s="64">
        <f t="shared" si="669"/>
        <v>7</v>
      </c>
      <c r="D5340" s="64">
        <f t="shared" si="670"/>
        <v>534</v>
      </c>
      <c r="E5340" s="64">
        <f t="shared" si="671"/>
        <v>2666</v>
      </c>
      <c r="F5340" s="64" t="str">
        <f t="shared" si="664"/>
        <v/>
      </c>
      <c r="G5340" s="64" t="str">
        <f t="shared" si="665"/>
        <v/>
      </c>
      <c r="H5340" s="64" t="str">
        <f t="shared" si="666"/>
        <v/>
      </c>
      <c r="I5340" s="80" t="str">
        <f>IFERROR(VLOOKUP(D5340,Sheet2!A:B,2,0),"")</f>
        <v/>
      </c>
      <c r="J5340" s="64" t="str">
        <f>IFERROR(IF(I5340&lt;&gt;"",VLOOKUP(I5340,Sheet2!B:C,2,0),""),"")</f>
        <v/>
      </c>
      <c r="K5340" s="64" t="str">
        <f>IFERROR( IF(I5340&lt;&gt;"", HLOOKUP(L$2+$A5340,Sheet2!BX:NK,2,0),""),"")</f>
        <v/>
      </c>
      <c r="L5340" t="str">
        <f>IF(OR(HLOOKUP(L$2+$A5340,Sheet2!BX:NK,$B5340,0),HLOOKUP(L$2+$A5340,Sheet2!BX:NK,$B5340,0)&lt;&gt;""),HLOOKUP(L$2+$A5340,Sheet2!BX:NK,$B5340,0),"")</f>
        <v/>
      </c>
      <c r="M5340" t="str">
        <f>IF(OR(HLOOKUP(M$2+$A5340,Sheet2!BY:NL,$B5340,0),HLOOKUP(M$2+$A5340,Sheet2!BY:NL,$B5340,0)&lt;&gt;""),HLOOKUP(M$2+$A5340,Sheet2!BY:NL,$B5340,0),"")</f>
        <v/>
      </c>
      <c r="N5340" t="str">
        <f>IF(OR(HLOOKUP(N$2+$A5340,Sheet2!BZ:NM,$B5340,0),HLOOKUP(N$2+$A5340,Sheet2!BZ:NM,$B5340,0)&lt;&gt;""),HLOOKUP(N$2+$A5340,Sheet2!BZ:NM,$B5340,0),"")</f>
        <v/>
      </c>
      <c r="O5340" t="str">
        <f>IF(OR(HLOOKUP(O$2+$A5340,Sheet2!CA:NN,$B5340,0),HLOOKUP(O$2+$A5340,Sheet2!CA:NN,$B5340,0)&lt;&gt;""),HLOOKUP(O$2+$A5340,Sheet2!CA:NN,$B5340,0),"")</f>
        <v/>
      </c>
      <c r="P5340" t="str">
        <f>IF(OR(HLOOKUP(P$2+$A5340,Sheet2!CB:NO,$B5340,0),HLOOKUP(P$2+$A5340,Sheet2!CB:NO,$B5340,0)&lt;&gt;""),HLOOKUP(P$2+$A5340,Sheet2!CB:NO,$B5340,0),"")</f>
        <v/>
      </c>
      <c r="Q5340" t="str">
        <f>IF(OR(HLOOKUP(Q$2+$A5340,Sheet2!CC:NO,$B5340,0),HLOOKUP(Q$2+$A5340,Sheet2!CC:NO,$B5340,0)&lt;&gt;""),HLOOKUP(Q$2+$A5340,Sheet2!CC:NO,$B5340,0),"")</f>
        <v/>
      </c>
    </row>
    <row r="5341" spans="1:17" x14ac:dyDescent="0.25">
      <c r="A5341" s="64">
        <f t="shared" si="667"/>
        <v>42</v>
      </c>
      <c r="B5341" s="64">
        <f t="shared" si="668"/>
        <v>538</v>
      </c>
      <c r="C5341" s="64">
        <f t="shared" si="669"/>
        <v>8</v>
      </c>
      <c r="D5341" s="64">
        <f t="shared" si="670"/>
        <v>534</v>
      </c>
      <c r="E5341" s="64">
        <f t="shared" si="671"/>
        <v>2666</v>
      </c>
      <c r="F5341" s="64" t="str">
        <f t="shared" si="664"/>
        <v/>
      </c>
      <c r="G5341" s="64" t="str">
        <f t="shared" si="665"/>
        <v/>
      </c>
      <c r="H5341" s="64" t="str">
        <f t="shared" si="666"/>
        <v/>
      </c>
      <c r="I5341" s="80" t="str">
        <f>IFERROR(VLOOKUP(D5341,Sheet2!A:B,2,0),"")</f>
        <v/>
      </c>
      <c r="J5341" s="64" t="str">
        <f>IFERROR(IF(I5341&lt;&gt;"",VLOOKUP(I5341,Sheet2!B:C,2,0),""),"")</f>
        <v/>
      </c>
      <c r="K5341" s="64" t="str">
        <f>IFERROR( IF(I5341&lt;&gt;"", HLOOKUP(L$2+$A5341,Sheet2!BX:NK,2,0),""),"")</f>
        <v/>
      </c>
      <c r="L5341" t="str">
        <f>IF(OR(HLOOKUP(L$2+$A5341,Sheet2!BX:NK,$B5341,0),HLOOKUP(L$2+$A5341,Sheet2!BX:NK,$B5341,0)&lt;&gt;""),HLOOKUP(L$2+$A5341,Sheet2!BX:NK,$B5341,0),"")</f>
        <v/>
      </c>
      <c r="M5341" t="str">
        <f>IF(OR(HLOOKUP(M$2+$A5341,Sheet2!BY:NL,$B5341,0),HLOOKUP(M$2+$A5341,Sheet2!BY:NL,$B5341,0)&lt;&gt;""),HLOOKUP(M$2+$A5341,Sheet2!BY:NL,$B5341,0),"")</f>
        <v/>
      </c>
      <c r="N5341" t="str">
        <f>IF(OR(HLOOKUP(N$2+$A5341,Sheet2!BZ:NM,$B5341,0),HLOOKUP(N$2+$A5341,Sheet2!BZ:NM,$B5341,0)&lt;&gt;""),HLOOKUP(N$2+$A5341,Sheet2!BZ:NM,$B5341,0),"")</f>
        <v/>
      </c>
      <c r="O5341" t="str">
        <f>IF(OR(HLOOKUP(O$2+$A5341,Sheet2!CA:NN,$B5341,0),HLOOKUP(O$2+$A5341,Sheet2!CA:NN,$B5341,0)&lt;&gt;""),HLOOKUP(O$2+$A5341,Sheet2!CA:NN,$B5341,0),"")</f>
        <v/>
      </c>
      <c r="P5341" t="str">
        <f>IF(OR(HLOOKUP(P$2+$A5341,Sheet2!CB:NO,$B5341,0),HLOOKUP(P$2+$A5341,Sheet2!CB:NO,$B5341,0)&lt;&gt;""),HLOOKUP(P$2+$A5341,Sheet2!CB:NO,$B5341,0),"")</f>
        <v/>
      </c>
      <c r="Q5341" t="str">
        <f>IF(OR(HLOOKUP(Q$2+$A5341,Sheet2!CC:NO,$B5341,0),HLOOKUP(Q$2+$A5341,Sheet2!CC:NO,$B5341,0)&lt;&gt;""),HLOOKUP(Q$2+$A5341,Sheet2!CC:NO,$B5341,0),"")</f>
        <v/>
      </c>
    </row>
    <row r="5342" spans="1:17" x14ac:dyDescent="0.25">
      <c r="A5342" s="64">
        <f t="shared" si="667"/>
        <v>48</v>
      </c>
      <c r="B5342" s="64">
        <f t="shared" si="668"/>
        <v>538</v>
      </c>
      <c r="C5342" s="64">
        <f t="shared" si="669"/>
        <v>9</v>
      </c>
      <c r="D5342" s="64">
        <f t="shared" si="670"/>
        <v>534</v>
      </c>
      <c r="E5342" s="64">
        <f t="shared" si="671"/>
        <v>2666</v>
      </c>
      <c r="F5342" s="64" t="str">
        <f t="shared" si="664"/>
        <v/>
      </c>
      <c r="G5342" s="64" t="str">
        <f t="shared" si="665"/>
        <v/>
      </c>
      <c r="H5342" s="64" t="str">
        <f t="shared" si="666"/>
        <v/>
      </c>
      <c r="I5342" s="80" t="str">
        <f>IFERROR(VLOOKUP(D5342,Sheet2!A:B,2,0),"")</f>
        <v/>
      </c>
      <c r="J5342" s="64" t="str">
        <f>IFERROR(IF(I5342&lt;&gt;"",VLOOKUP(I5342,Sheet2!B:C,2,0),""),"")</f>
        <v/>
      </c>
      <c r="K5342" s="64" t="str">
        <f>IFERROR( IF(I5342&lt;&gt;"", HLOOKUP(L$2+$A5342,Sheet2!BX:NK,2,0),""),"")</f>
        <v/>
      </c>
      <c r="L5342" t="str">
        <f>IF(OR(HLOOKUP(L$2+$A5342,Sheet2!BX:NK,$B5342,0),HLOOKUP(L$2+$A5342,Sheet2!BX:NK,$B5342,0)&lt;&gt;""),HLOOKUP(L$2+$A5342,Sheet2!BX:NK,$B5342,0),"")</f>
        <v/>
      </c>
      <c r="M5342" t="str">
        <f>IF(OR(HLOOKUP(M$2+$A5342,Sheet2!BY:NL,$B5342,0),HLOOKUP(M$2+$A5342,Sheet2!BY:NL,$B5342,0)&lt;&gt;""),HLOOKUP(M$2+$A5342,Sheet2!BY:NL,$B5342,0),"")</f>
        <v/>
      </c>
      <c r="N5342" t="str">
        <f>IF(OR(HLOOKUP(N$2+$A5342,Sheet2!BZ:NM,$B5342,0),HLOOKUP(N$2+$A5342,Sheet2!BZ:NM,$B5342,0)&lt;&gt;""),HLOOKUP(N$2+$A5342,Sheet2!BZ:NM,$B5342,0),"")</f>
        <v/>
      </c>
      <c r="O5342" t="str">
        <f>IF(OR(HLOOKUP(O$2+$A5342,Sheet2!CA:NN,$B5342,0),HLOOKUP(O$2+$A5342,Sheet2!CA:NN,$B5342,0)&lt;&gt;""),HLOOKUP(O$2+$A5342,Sheet2!CA:NN,$B5342,0),"")</f>
        <v/>
      </c>
      <c r="P5342" t="str">
        <f>IF(OR(HLOOKUP(P$2+$A5342,Sheet2!CB:NO,$B5342,0),HLOOKUP(P$2+$A5342,Sheet2!CB:NO,$B5342,0)&lt;&gt;""),HLOOKUP(P$2+$A5342,Sheet2!CB:NO,$B5342,0),"")</f>
        <v/>
      </c>
      <c r="Q5342" t="str">
        <f>IF(OR(HLOOKUP(Q$2+$A5342,Sheet2!CC:NO,$B5342,0),HLOOKUP(Q$2+$A5342,Sheet2!CC:NO,$B5342,0)&lt;&gt;""),HLOOKUP(Q$2+$A5342,Sheet2!CC:NO,$B5342,0),"")</f>
        <v/>
      </c>
    </row>
    <row r="5343" spans="1:17" x14ac:dyDescent="0.25">
      <c r="A5343" s="64">
        <f t="shared" si="667"/>
        <v>54</v>
      </c>
      <c r="B5343" s="64">
        <f t="shared" si="668"/>
        <v>538</v>
      </c>
      <c r="C5343" s="64">
        <f t="shared" si="669"/>
        <v>10</v>
      </c>
      <c r="D5343" s="64">
        <f t="shared" si="670"/>
        <v>534</v>
      </c>
      <c r="E5343" s="64">
        <f t="shared" si="671"/>
        <v>2666</v>
      </c>
      <c r="F5343" s="64" t="str">
        <f t="shared" si="664"/>
        <v/>
      </c>
      <c r="G5343" s="64" t="str">
        <f t="shared" si="665"/>
        <v/>
      </c>
      <c r="H5343" s="64" t="str">
        <f t="shared" si="666"/>
        <v/>
      </c>
      <c r="I5343" s="80" t="str">
        <f>IFERROR(VLOOKUP(D5343,Sheet2!A:B,2,0),"")</f>
        <v/>
      </c>
      <c r="J5343" s="64" t="str">
        <f>IFERROR(IF(I5343&lt;&gt;"",VLOOKUP(I5343,Sheet2!B:C,2,0),""),"")</f>
        <v/>
      </c>
      <c r="K5343" s="64" t="str">
        <f>IFERROR( IF(I5343&lt;&gt;"", HLOOKUP(L$2+$A5343,Sheet2!BX:NK,2,0),""),"")</f>
        <v/>
      </c>
      <c r="L5343" t="str">
        <f>IF(OR(HLOOKUP(L$2+$A5343,Sheet2!BX:NK,$B5343,0),HLOOKUP(L$2+$A5343,Sheet2!BX:NK,$B5343,0)&lt;&gt;""),HLOOKUP(L$2+$A5343,Sheet2!BX:NK,$B5343,0),"")</f>
        <v/>
      </c>
      <c r="M5343" t="str">
        <f>IF(OR(HLOOKUP(M$2+$A5343,Sheet2!BY:NL,$B5343,0),HLOOKUP(M$2+$A5343,Sheet2!BY:NL,$B5343,0)&lt;&gt;""),HLOOKUP(M$2+$A5343,Sheet2!BY:NL,$B5343,0),"")</f>
        <v/>
      </c>
      <c r="N5343" t="str">
        <f>IF(OR(HLOOKUP(N$2+$A5343,Sheet2!BZ:NM,$B5343,0),HLOOKUP(N$2+$A5343,Sheet2!BZ:NM,$B5343,0)&lt;&gt;""),HLOOKUP(N$2+$A5343,Sheet2!BZ:NM,$B5343,0),"")</f>
        <v/>
      </c>
      <c r="O5343" t="str">
        <f>IF(OR(HLOOKUP(O$2+$A5343,Sheet2!CA:NN,$B5343,0),HLOOKUP(O$2+$A5343,Sheet2!CA:NN,$B5343,0)&lt;&gt;""),HLOOKUP(O$2+$A5343,Sheet2!CA:NN,$B5343,0),"")</f>
        <v/>
      </c>
      <c r="P5343" t="str">
        <f>IF(OR(HLOOKUP(P$2+$A5343,Sheet2!CB:NO,$B5343,0),HLOOKUP(P$2+$A5343,Sheet2!CB:NO,$B5343,0)&lt;&gt;""),HLOOKUP(P$2+$A5343,Sheet2!CB:NO,$B5343,0),"")</f>
        <v/>
      </c>
      <c r="Q5343" t="str">
        <f>IF(OR(HLOOKUP(Q$2+$A5343,Sheet2!CC:NO,$B5343,0),HLOOKUP(Q$2+$A5343,Sheet2!CC:NO,$B5343,0)&lt;&gt;""),HLOOKUP(Q$2+$A5343,Sheet2!CC:NO,$B5343,0),"")</f>
        <v/>
      </c>
    </row>
    <row r="5344" spans="1:17" x14ac:dyDescent="0.25">
      <c r="A5344" s="64">
        <f t="shared" si="667"/>
        <v>0</v>
      </c>
      <c r="B5344" s="64">
        <f t="shared" si="668"/>
        <v>539</v>
      </c>
      <c r="C5344" s="64">
        <f t="shared" si="669"/>
        <v>1</v>
      </c>
      <c r="D5344" s="64">
        <f t="shared" si="670"/>
        <v>535</v>
      </c>
      <c r="E5344" s="64">
        <f t="shared" si="671"/>
        <v>2671</v>
      </c>
      <c r="F5344" s="64" t="str">
        <f t="shared" si="664"/>
        <v/>
      </c>
      <c r="G5344" s="64" t="str">
        <f t="shared" si="665"/>
        <v/>
      </c>
      <c r="H5344" s="64" t="str">
        <f t="shared" si="666"/>
        <v/>
      </c>
      <c r="I5344" s="80" t="str">
        <f>IFERROR(VLOOKUP(D5344,Sheet2!A:B,2,0),"")</f>
        <v/>
      </c>
      <c r="J5344" s="64" t="str">
        <f>IFERROR(IF(I5344&lt;&gt;"",VLOOKUP(I5344,Sheet2!B:C,2,0),""),"")</f>
        <v/>
      </c>
      <c r="K5344" s="64" t="str">
        <f>IFERROR( IF(I5344&lt;&gt;"", HLOOKUP(L$2+$A5344,Sheet2!BX:NK,2,0),""),"")</f>
        <v/>
      </c>
      <c r="L5344" t="str">
        <f>IF(OR(HLOOKUP(L$2+$A5344,Sheet2!BX:NK,$B5344,0),HLOOKUP(L$2+$A5344,Sheet2!BX:NK,$B5344,0)&lt;&gt;""),HLOOKUP(L$2+$A5344,Sheet2!BX:NK,$B5344,0),"")</f>
        <v/>
      </c>
      <c r="M5344" t="str">
        <f>IF(OR(HLOOKUP(M$2+$A5344,Sheet2!BY:NL,$B5344,0),HLOOKUP(M$2+$A5344,Sheet2!BY:NL,$B5344,0)&lt;&gt;""),HLOOKUP(M$2+$A5344,Sheet2!BY:NL,$B5344,0),"")</f>
        <v/>
      </c>
      <c r="N5344" t="str">
        <f>IF(OR(HLOOKUP(N$2+$A5344,Sheet2!BZ:NM,$B5344,0),HLOOKUP(N$2+$A5344,Sheet2!BZ:NM,$B5344,0)&lt;&gt;""),HLOOKUP(N$2+$A5344,Sheet2!BZ:NM,$B5344,0),"")</f>
        <v/>
      </c>
      <c r="O5344" t="str">
        <f>IF(OR(HLOOKUP(O$2+$A5344,Sheet2!CA:NN,$B5344,0),HLOOKUP(O$2+$A5344,Sheet2!CA:NN,$B5344,0)&lt;&gt;""),HLOOKUP(O$2+$A5344,Sheet2!CA:NN,$B5344,0),"")</f>
        <v/>
      </c>
      <c r="P5344" t="str">
        <f>IF(OR(HLOOKUP(P$2+$A5344,Sheet2!CB:NO,$B5344,0),HLOOKUP(P$2+$A5344,Sheet2!CB:NO,$B5344,0)&lt;&gt;""),HLOOKUP(P$2+$A5344,Sheet2!CB:NO,$B5344,0),"")</f>
        <v/>
      </c>
      <c r="Q5344" t="str">
        <f>IF(OR(HLOOKUP(Q$2+$A5344,Sheet2!CC:NO,$B5344,0),HLOOKUP(Q$2+$A5344,Sheet2!CC:NO,$B5344,0)&lt;&gt;""),HLOOKUP(Q$2+$A5344,Sheet2!CC:NO,$B5344,0),"")</f>
        <v/>
      </c>
    </row>
    <row r="5345" spans="1:17" x14ac:dyDescent="0.25">
      <c r="A5345" s="64">
        <f t="shared" si="667"/>
        <v>6</v>
      </c>
      <c r="B5345" s="64">
        <f t="shared" si="668"/>
        <v>539</v>
      </c>
      <c r="C5345" s="64">
        <f t="shared" si="669"/>
        <v>2</v>
      </c>
      <c r="D5345" s="64">
        <f t="shared" si="670"/>
        <v>535</v>
      </c>
      <c r="E5345" s="64">
        <f t="shared" si="671"/>
        <v>2671</v>
      </c>
      <c r="F5345" s="64" t="str">
        <f t="shared" si="664"/>
        <v/>
      </c>
      <c r="G5345" s="64" t="str">
        <f t="shared" si="665"/>
        <v/>
      </c>
      <c r="H5345" s="64" t="str">
        <f t="shared" si="666"/>
        <v/>
      </c>
      <c r="I5345" s="80" t="str">
        <f>IFERROR(VLOOKUP(D5345,Sheet2!A:B,2,0),"")</f>
        <v/>
      </c>
      <c r="J5345" s="64" t="str">
        <f>IFERROR(IF(I5345&lt;&gt;"",VLOOKUP(I5345,Sheet2!B:C,2,0),""),"")</f>
        <v/>
      </c>
      <c r="K5345" s="64" t="str">
        <f>IFERROR( IF(I5345&lt;&gt;"", HLOOKUP(L$2+$A5345,Sheet2!BX:NK,2,0),""),"")</f>
        <v/>
      </c>
      <c r="L5345" t="str">
        <f>IF(OR(HLOOKUP(L$2+$A5345,Sheet2!BX:NK,$B5345,0),HLOOKUP(L$2+$A5345,Sheet2!BX:NK,$B5345,0)&lt;&gt;""),HLOOKUP(L$2+$A5345,Sheet2!BX:NK,$B5345,0),"")</f>
        <v/>
      </c>
      <c r="M5345" t="str">
        <f>IF(OR(HLOOKUP(M$2+$A5345,Sheet2!BY:NL,$B5345,0),HLOOKUP(M$2+$A5345,Sheet2!BY:NL,$B5345,0)&lt;&gt;""),HLOOKUP(M$2+$A5345,Sheet2!BY:NL,$B5345,0),"")</f>
        <v/>
      </c>
      <c r="N5345" t="str">
        <f>IF(OR(HLOOKUP(N$2+$A5345,Sheet2!BZ:NM,$B5345,0),HLOOKUP(N$2+$A5345,Sheet2!BZ:NM,$B5345,0)&lt;&gt;""),HLOOKUP(N$2+$A5345,Sheet2!BZ:NM,$B5345,0),"")</f>
        <v/>
      </c>
      <c r="O5345" t="str">
        <f>IF(OR(HLOOKUP(O$2+$A5345,Sheet2!CA:NN,$B5345,0),HLOOKUP(O$2+$A5345,Sheet2!CA:NN,$B5345,0)&lt;&gt;""),HLOOKUP(O$2+$A5345,Sheet2!CA:NN,$B5345,0),"")</f>
        <v/>
      </c>
      <c r="P5345" t="str">
        <f>IF(OR(HLOOKUP(P$2+$A5345,Sheet2!CB:NO,$B5345,0),HLOOKUP(P$2+$A5345,Sheet2!CB:NO,$B5345,0)&lt;&gt;""),HLOOKUP(P$2+$A5345,Sheet2!CB:NO,$B5345,0),"")</f>
        <v/>
      </c>
      <c r="Q5345" t="str">
        <f>IF(OR(HLOOKUP(Q$2+$A5345,Sheet2!CC:NO,$B5345,0),HLOOKUP(Q$2+$A5345,Sheet2!CC:NO,$B5345,0)&lt;&gt;""),HLOOKUP(Q$2+$A5345,Sheet2!CC:NO,$B5345,0),"")</f>
        <v/>
      </c>
    </row>
    <row r="5346" spans="1:17" x14ac:dyDescent="0.25">
      <c r="A5346" s="64">
        <f t="shared" si="667"/>
        <v>12</v>
      </c>
      <c r="B5346" s="64">
        <f t="shared" si="668"/>
        <v>539</v>
      </c>
      <c r="C5346" s="64">
        <f t="shared" si="669"/>
        <v>3</v>
      </c>
      <c r="D5346" s="64">
        <f t="shared" si="670"/>
        <v>535</v>
      </c>
      <c r="E5346" s="64">
        <f t="shared" si="671"/>
        <v>2671</v>
      </c>
      <c r="F5346" s="64" t="str">
        <f t="shared" si="664"/>
        <v/>
      </c>
      <c r="G5346" s="64" t="str">
        <f t="shared" si="665"/>
        <v/>
      </c>
      <c r="H5346" s="64" t="str">
        <f t="shared" si="666"/>
        <v/>
      </c>
      <c r="I5346" s="80" t="str">
        <f>IFERROR(VLOOKUP(D5346,Sheet2!A:B,2,0),"")</f>
        <v/>
      </c>
      <c r="J5346" s="64" t="str">
        <f>IFERROR(IF(I5346&lt;&gt;"",VLOOKUP(I5346,Sheet2!B:C,2,0),""),"")</f>
        <v/>
      </c>
      <c r="K5346" s="64" t="str">
        <f>IFERROR( IF(I5346&lt;&gt;"", HLOOKUP(L$2+$A5346,Sheet2!BX:NK,2,0),""),"")</f>
        <v/>
      </c>
      <c r="L5346" t="str">
        <f>IF(OR(HLOOKUP(L$2+$A5346,Sheet2!BX:NK,$B5346,0),HLOOKUP(L$2+$A5346,Sheet2!BX:NK,$B5346,0)&lt;&gt;""),HLOOKUP(L$2+$A5346,Sheet2!BX:NK,$B5346,0),"")</f>
        <v/>
      </c>
      <c r="M5346" t="str">
        <f>IF(OR(HLOOKUP(M$2+$A5346,Sheet2!BY:NL,$B5346,0),HLOOKUP(M$2+$A5346,Sheet2!BY:NL,$B5346,0)&lt;&gt;""),HLOOKUP(M$2+$A5346,Sheet2!BY:NL,$B5346,0),"")</f>
        <v/>
      </c>
      <c r="N5346" t="str">
        <f>IF(OR(HLOOKUP(N$2+$A5346,Sheet2!BZ:NM,$B5346,0),HLOOKUP(N$2+$A5346,Sheet2!BZ:NM,$B5346,0)&lt;&gt;""),HLOOKUP(N$2+$A5346,Sheet2!BZ:NM,$B5346,0),"")</f>
        <v/>
      </c>
      <c r="O5346" t="str">
        <f>IF(OR(HLOOKUP(O$2+$A5346,Sheet2!CA:NN,$B5346,0),HLOOKUP(O$2+$A5346,Sheet2!CA:NN,$B5346,0)&lt;&gt;""),HLOOKUP(O$2+$A5346,Sheet2!CA:NN,$B5346,0),"")</f>
        <v/>
      </c>
      <c r="P5346" t="str">
        <f>IF(OR(HLOOKUP(P$2+$A5346,Sheet2!CB:NO,$B5346,0),HLOOKUP(P$2+$A5346,Sheet2!CB:NO,$B5346,0)&lt;&gt;""),HLOOKUP(P$2+$A5346,Sheet2!CB:NO,$B5346,0),"")</f>
        <v/>
      </c>
      <c r="Q5346" t="str">
        <f>IF(OR(HLOOKUP(Q$2+$A5346,Sheet2!CC:NO,$B5346,0),HLOOKUP(Q$2+$A5346,Sheet2!CC:NO,$B5346,0)&lt;&gt;""),HLOOKUP(Q$2+$A5346,Sheet2!CC:NO,$B5346,0),"")</f>
        <v/>
      </c>
    </row>
    <row r="5347" spans="1:17" x14ac:dyDescent="0.25">
      <c r="A5347" s="64">
        <f t="shared" si="667"/>
        <v>18</v>
      </c>
      <c r="B5347" s="64">
        <f t="shared" si="668"/>
        <v>539</v>
      </c>
      <c r="C5347" s="64">
        <f t="shared" si="669"/>
        <v>4</v>
      </c>
      <c r="D5347" s="64">
        <f t="shared" si="670"/>
        <v>535</v>
      </c>
      <c r="E5347" s="64">
        <f t="shared" si="671"/>
        <v>2671</v>
      </c>
      <c r="F5347" s="64" t="str">
        <f t="shared" si="664"/>
        <v/>
      </c>
      <c r="G5347" s="64" t="str">
        <f t="shared" si="665"/>
        <v/>
      </c>
      <c r="H5347" s="64" t="str">
        <f t="shared" si="666"/>
        <v/>
      </c>
      <c r="I5347" s="80" t="str">
        <f>IFERROR(VLOOKUP(D5347,Sheet2!A:B,2,0),"")</f>
        <v/>
      </c>
      <c r="J5347" s="64" t="str">
        <f>IFERROR(IF(I5347&lt;&gt;"",VLOOKUP(I5347,Sheet2!B:C,2,0),""),"")</f>
        <v/>
      </c>
      <c r="K5347" s="64" t="str">
        <f>IFERROR( IF(I5347&lt;&gt;"", HLOOKUP(L$2+$A5347,Sheet2!BX:NK,2,0),""),"")</f>
        <v/>
      </c>
      <c r="L5347" t="str">
        <f>IF(OR(HLOOKUP(L$2+$A5347,Sheet2!BX:NK,$B5347,0),HLOOKUP(L$2+$A5347,Sheet2!BX:NK,$B5347,0)&lt;&gt;""),HLOOKUP(L$2+$A5347,Sheet2!BX:NK,$B5347,0),"")</f>
        <v/>
      </c>
      <c r="M5347" t="str">
        <f>IF(OR(HLOOKUP(M$2+$A5347,Sheet2!BY:NL,$B5347,0),HLOOKUP(M$2+$A5347,Sheet2!BY:NL,$B5347,0)&lt;&gt;""),HLOOKUP(M$2+$A5347,Sheet2!BY:NL,$B5347,0),"")</f>
        <v/>
      </c>
      <c r="N5347" t="str">
        <f>IF(OR(HLOOKUP(N$2+$A5347,Sheet2!BZ:NM,$B5347,0),HLOOKUP(N$2+$A5347,Sheet2!BZ:NM,$B5347,0)&lt;&gt;""),HLOOKUP(N$2+$A5347,Sheet2!BZ:NM,$B5347,0),"")</f>
        <v/>
      </c>
      <c r="O5347" t="str">
        <f>IF(OR(HLOOKUP(O$2+$A5347,Sheet2!CA:NN,$B5347,0),HLOOKUP(O$2+$A5347,Sheet2!CA:NN,$B5347,0)&lt;&gt;""),HLOOKUP(O$2+$A5347,Sheet2!CA:NN,$B5347,0),"")</f>
        <v/>
      </c>
      <c r="P5347" t="str">
        <f>IF(OR(HLOOKUP(P$2+$A5347,Sheet2!CB:NO,$B5347,0),HLOOKUP(P$2+$A5347,Sheet2!CB:NO,$B5347,0)&lt;&gt;""),HLOOKUP(P$2+$A5347,Sheet2!CB:NO,$B5347,0),"")</f>
        <v/>
      </c>
      <c r="Q5347" t="str">
        <f>IF(OR(HLOOKUP(Q$2+$A5347,Sheet2!CC:NO,$B5347,0),HLOOKUP(Q$2+$A5347,Sheet2!CC:NO,$B5347,0)&lt;&gt;""),HLOOKUP(Q$2+$A5347,Sheet2!CC:NO,$B5347,0),"")</f>
        <v/>
      </c>
    </row>
    <row r="5348" spans="1:17" x14ac:dyDescent="0.25">
      <c r="A5348" s="64">
        <f t="shared" si="667"/>
        <v>24</v>
      </c>
      <c r="B5348" s="64">
        <f t="shared" si="668"/>
        <v>539</v>
      </c>
      <c r="C5348" s="64">
        <f t="shared" si="669"/>
        <v>5</v>
      </c>
      <c r="D5348" s="64">
        <f t="shared" si="670"/>
        <v>535</v>
      </c>
      <c r="E5348" s="64">
        <f t="shared" si="671"/>
        <v>2671</v>
      </c>
      <c r="F5348" s="64" t="str">
        <f t="shared" si="664"/>
        <v/>
      </c>
      <c r="G5348" s="64" t="str">
        <f t="shared" si="665"/>
        <v/>
      </c>
      <c r="H5348" s="64" t="str">
        <f t="shared" si="666"/>
        <v/>
      </c>
      <c r="I5348" s="80" t="str">
        <f>IFERROR(VLOOKUP(D5348,Sheet2!A:B,2,0),"")</f>
        <v/>
      </c>
      <c r="J5348" s="64" t="str">
        <f>IFERROR(IF(I5348&lt;&gt;"",VLOOKUP(I5348,Sheet2!B:C,2,0),""),"")</f>
        <v/>
      </c>
      <c r="K5348" s="64" t="str">
        <f>IFERROR( IF(I5348&lt;&gt;"", HLOOKUP(L$2+$A5348,Sheet2!BX:NK,2,0),""),"")</f>
        <v/>
      </c>
      <c r="L5348" t="str">
        <f>IF(OR(HLOOKUP(L$2+$A5348,Sheet2!BX:NK,$B5348,0),HLOOKUP(L$2+$A5348,Sheet2!BX:NK,$B5348,0)&lt;&gt;""),HLOOKUP(L$2+$A5348,Sheet2!BX:NK,$B5348,0),"")</f>
        <v/>
      </c>
      <c r="M5348" t="str">
        <f>IF(OR(HLOOKUP(M$2+$A5348,Sheet2!BY:NL,$B5348,0),HLOOKUP(M$2+$A5348,Sheet2!BY:NL,$B5348,0)&lt;&gt;""),HLOOKUP(M$2+$A5348,Sheet2!BY:NL,$B5348,0),"")</f>
        <v/>
      </c>
      <c r="N5348" t="str">
        <f>IF(OR(HLOOKUP(N$2+$A5348,Sheet2!BZ:NM,$B5348,0),HLOOKUP(N$2+$A5348,Sheet2!BZ:NM,$B5348,0)&lt;&gt;""),HLOOKUP(N$2+$A5348,Sheet2!BZ:NM,$B5348,0),"")</f>
        <v/>
      </c>
      <c r="O5348" t="str">
        <f>IF(OR(HLOOKUP(O$2+$A5348,Sheet2!CA:NN,$B5348,0),HLOOKUP(O$2+$A5348,Sheet2!CA:NN,$B5348,0)&lt;&gt;""),HLOOKUP(O$2+$A5348,Sheet2!CA:NN,$B5348,0),"")</f>
        <v/>
      </c>
      <c r="P5348" t="str">
        <f>IF(OR(HLOOKUP(P$2+$A5348,Sheet2!CB:NO,$B5348,0),HLOOKUP(P$2+$A5348,Sheet2!CB:NO,$B5348,0)&lt;&gt;""),HLOOKUP(P$2+$A5348,Sheet2!CB:NO,$B5348,0),"")</f>
        <v/>
      </c>
      <c r="Q5348" t="str">
        <f>IF(OR(HLOOKUP(Q$2+$A5348,Sheet2!CC:NO,$B5348,0),HLOOKUP(Q$2+$A5348,Sheet2!CC:NO,$B5348,0)&lt;&gt;""),HLOOKUP(Q$2+$A5348,Sheet2!CC:NO,$B5348,0),"")</f>
        <v/>
      </c>
    </row>
    <row r="5349" spans="1:17" x14ac:dyDescent="0.25">
      <c r="A5349" s="64">
        <f t="shared" si="667"/>
        <v>30</v>
      </c>
      <c r="B5349" s="64">
        <f t="shared" si="668"/>
        <v>539</v>
      </c>
      <c r="C5349" s="64">
        <f t="shared" si="669"/>
        <v>6</v>
      </c>
      <c r="D5349" s="64">
        <f t="shared" si="670"/>
        <v>535</v>
      </c>
      <c r="E5349" s="64">
        <f t="shared" si="671"/>
        <v>2671</v>
      </c>
      <c r="F5349" s="64" t="str">
        <f t="shared" si="664"/>
        <v/>
      </c>
      <c r="G5349" s="64" t="str">
        <f t="shared" si="665"/>
        <v/>
      </c>
      <c r="H5349" s="64" t="str">
        <f t="shared" si="666"/>
        <v/>
      </c>
      <c r="I5349" s="80" t="str">
        <f>IFERROR(VLOOKUP(D5349,Sheet2!A:B,2,0),"")</f>
        <v/>
      </c>
      <c r="J5349" s="64" t="str">
        <f>IFERROR(IF(I5349&lt;&gt;"",VLOOKUP(I5349,Sheet2!B:C,2,0),""),"")</f>
        <v/>
      </c>
      <c r="K5349" s="64" t="str">
        <f>IFERROR( IF(I5349&lt;&gt;"", HLOOKUP(L$2+$A5349,Sheet2!BX:NK,2,0),""),"")</f>
        <v/>
      </c>
      <c r="L5349" t="str">
        <f>IF(OR(HLOOKUP(L$2+$A5349,Sheet2!BX:NK,$B5349,0),HLOOKUP(L$2+$A5349,Sheet2!BX:NK,$B5349,0)&lt;&gt;""),HLOOKUP(L$2+$A5349,Sheet2!BX:NK,$B5349,0),"")</f>
        <v/>
      </c>
      <c r="M5349" t="str">
        <f>IF(OR(HLOOKUP(M$2+$A5349,Sheet2!BY:NL,$B5349,0),HLOOKUP(M$2+$A5349,Sheet2!BY:NL,$B5349,0)&lt;&gt;""),HLOOKUP(M$2+$A5349,Sheet2!BY:NL,$B5349,0),"")</f>
        <v/>
      </c>
      <c r="N5349" t="str">
        <f>IF(OR(HLOOKUP(N$2+$A5349,Sheet2!BZ:NM,$B5349,0),HLOOKUP(N$2+$A5349,Sheet2!BZ:NM,$B5349,0)&lt;&gt;""),HLOOKUP(N$2+$A5349,Sheet2!BZ:NM,$B5349,0),"")</f>
        <v/>
      </c>
      <c r="O5349" t="str">
        <f>IF(OR(HLOOKUP(O$2+$A5349,Sheet2!CA:NN,$B5349,0),HLOOKUP(O$2+$A5349,Sheet2!CA:NN,$B5349,0)&lt;&gt;""),HLOOKUP(O$2+$A5349,Sheet2!CA:NN,$B5349,0),"")</f>
        <v/>
      </c>
      <c r="P5349" t="str">
        <f>IF(OR(HLOOKUP(P$2+$A5349,Sheet2!CB:NO,$B5349,0),HLOOKUP(P$2+$A5349,Sheet2!CB:NO,$B5349,0)&lt;&gt;""),HLOOKUP(P$2+$A5349,Sheet2!CB:NO,$B5349,0),"")</f>
        <v/>
      </c>
      <c r="Q5349" t="str">
        <f>IF(OR(HLOOKUP(Q$2+$A5349,Sheet2!CC:NO,$B5349,0),HLOOKUP(Q$2+$A5349,Sheet2!CC:NO,$B5349,0)&lt;&gt;""),HLOOKUP(Q$2+$A5349,Sheet2!CC:NO,$B5349,0),"")</f>
        <v/>
      </c>
    </row>
    <row r="5350" spans="1:17" x14ac:dyDescent="0.25">
      <c r="A5350" s="64">
        <f t="shared" si="667"/>
        <v>36</v>
      </c>
      <c r="B5350" s="64">
        <f t="shared" si="668"/>
        <v>539</v>
      </c>
      <c r="C5350" s="64">
        <f t="shared" si="669"/>
        <v>7</v>
      </c>
      <c r="D5350" s="64">
        <f t="shared" si="670"/>
        <v>535</v>
      </c>
      <c r="E5350" s="64">
        <f t="shared" si="671"/>
        <v>2671</v>
      </c>
      <c r="F5350" s="64" t="str">
        <f t="shared" si="664"/>
        <v/>
      </c>
      <c r="G5350" s="64" t="str">
        <f t="shared" si="665"/>
        <v/>
      </c>
      <c r="H5350" s="64" t="str">
        <f t="shared" si="666"/>
        <v/>
      </c>
      <c r="I5350" s="80" t="str">
        <f>IFERROR(VLOOKUP(D5350,Sheet2!A:B,2,0),"")</f>
        <v/>
      </c>
      <c r="J5350" s="64" t="str">
        <f>IFERROR(IF(I5350&lt;&gt;"",VLOOKUP(I5350,Sheet2!B:C,2,0),""),"")</f>
        <v/>
      </c>
      <c r="K5350" s="64" t="str">
        <f>IFERROR( IF(I5350&lt;&gt;"", HLOOKUP(L$2+$A5350,Sheet2!BX:NK,2,0),""),"")</f>
        <v/>
      </c>
      <c r="L5350" t="str">
        <f>IF(OR(HLOOKUP(L$2+$A5350,Sheet2!BX:NK,$B5350,0),HLOOKUP(L$2+$A5350,Sheet2!BX:NK,$B5350,0)&lt;&gt;""),HLOOKUP(L$2+$A5350,Sheet2!BX:NK,$B5350,0),"")</f>
        <v/>
      </c>
      <c r="M5350" t="str">
        <f>IF(OR(HLOOKUP(M$2+$A5350,Sheet2!BY:NL,$B5350,0),HLOOKUP(M$2+$A5350,Sheet2!BY:NL,$B5350,0)&lt;&gt;""),HLOOKUP(M$2+$A5350,Sheet2!BY:NL,$B5350,0),"")</f>
        <v/>
      </c>
      <c r="N5350" t="str">
        <f>IF(OR(HLOOKUP(N$2+$A5350,Sheet2!BZ:NM,$B5350,0),HLOOKUP(N$2+$A5350,Sheet2!BZ:NM,$B5350,0)&lt;&gt;""),HLOOKUP(N$2+$A5350,Sheet2!BZ:NM,$B5350,0),"")</f>
        <v/>
      </c>
      <c r="O5350" t="str">
        <f>IF(OR(HLOOKUP(O$2+$A5350,Sheet2!CA:NN,$B5350,0),HLOOKUP(O$2+$A5350,Sheet2!CA:NN,$B5350,0)&lt;&gt;""),HLOOKUP(O$2+$A5350,Sheet2!CA:NN,$B5350,0),"")</f>
        <v/>
      </c>
      <c r="P5350" t="str">
        <f>IF(OR(HLOOKUP(P$2+$A5350,Sheet2!CB:NO,$B5350,0),HLOOKUP(P$2+$A5350,Sheet2!CB:NO,$B5350,0)&lt;&gt;""),HLOOKUP(P$2+$A5350,Sheet2!CB:NO,$B5350,0),"")</f>
        <v/>
      </c>
      <c r="Q5350" t="str">
        <f>IF(OR(HLOOKUP(Q$2+$A5350,Sheet2!CC:NO,$B5350,0),HLOOKUP(Q$2+$A5350,Sheet2!CC:NO,$B5350,0)&lt;&gt;""),HLOOKUP(Q$2+$A5350,Sheet2!CC:NO,$B5350,0),"")</f>
        <v/>
      </c>
    </row>
    <row r="5351" spans="1:17" x14ac:dyDescent="0.25">
      <c r="A5351" s="64">
        <f t="shared" si="667"/>
        <v>42</v>
      </c>
      <c r="B5351" s="64">
        <f t="shared" si="668"/>
        <v>539</v>
      </c>
      <c r="C5351" s="64">
        <f t="shared" si="669"/>
        <v>8</v>
      </c>
      <c r="D5351" s="64">
        <f t="shared" si="670"/>
        <v>535</v>
      </c>
      <c r="E5351" s="64">
        <f t="shared" si="671"/>
        <v>2671</v>
      </c>
      <c r="F5351" s="64" t="str">
        <f t="shared" si="664"/>
        <v/>
      </c>
      <c r="G5351" s="64" t="str">
        <f t="shared" si="665"/>
        <v/>
      </c>
      <c r="H5351" s="64" t="str">
        <f t="shared" si="666"/>
        <v/>
      </c>
      <c r="I5351" s="80" t="str">
        <f>IFERROR(VLOOKUP(D5351,Sheet2!A:B,2,0),"")</f>
        <v/>
      </c>
      <c r="J5351" s="64" t="str">
        <f>IFERROR(IF(I5351&lt;&gt;"",VLOOKUP(I5351,Sheet2!B:C,2,0),""),"")</f>
        <v/>
      </c>
      <c r="K5351" s="64" t="str">
        <f>IFERROR( IF(I5351&lt;&gt;"", HLOOKUP(L$2+$A5351,Sheet2!BX:NK,2,0),""),"")</f>
        <v/>
      </c>
      <c r="L5351" t="str">
        <f>IF(OR(HLOOKUP(L$2+$A5351,Sheet2!BX:NK,$B5351,0),HLOOKUP(L$2+$A5351,Sheet2!BX:NK,$B5351,0)&lt;&gt;""),HLOOKUP(L$2+$A5351,Sheet2!BX:NK,$B5351,0),"")</f>
        <v/>
      </c>
      <c r="M5351" t="str">
        <f>IF(OR(HLOOKUP(M$2+$A5351,Sheet2!BY:NL,$B5351,0),HLOOKUP(M$2+$A5351,Sheet2!BY:NL,$B5351,0)&lt;&gt;""),HLOOKUP(M$2+$A5351,Sheet2!BY:NL,$B5351,0),"")</f>
        <v/>
      </c>
      <c r="N5351" t="str">
        <f>IF(OR(HLOOKUP(N$2+$A5351,Sheet2!BZ:NM,$B5351,0),HLOOKUP(N$2+$A5351,Sheet2!BZ:NM,$B5351,0)&lt;&gt;""),HLOOKUP(N$2+$A5351,Sheet2!BZ:NM,$B5351,0),"")</f>
        <v/>
      </c>
      <c r="O5351" t="str">
        <f>IF(OR(HLOOKUP(O$2+$A5351,Sheet2!CA:NN,$B5351,0),HLOOKUP(O$2+$A5351,Sheet2!CA:NN,$B5351,0)&lt;&gt;""),HLOOKUP(O$2+$A5351,Sheet2!CA:NN,$B5351,0),"")</f>
        <v/>
      </c>
      <c r="P5351" t="str">
        <f>IF(OR(HLOOKUP(P$2+$A5351,Sheet2!CB:NO,$B5351,0),HLOOKUP(P$2+$A5351,Sheet2!CB:NO,$B5351,0)&lt;&gt;""),HLOOKUP(P$2+$A5351,Sheet2!CB:NO,$B5351,0),"")</f>
        <v/>
      </c>
      <c r="Q5351" t="str">
        <f>IF(OR(HLOOKUP(Q$2+$A5351,Sheet2!CC:NO,$B5351,0),HLOOKUP(Q$2+$A5351,Sheet2!CC:NO,$B5351,0)&lt;&gt;""),HLOOKUP(Q$2+$A5351,Sheet2!CC:NO,$B5351,0),"")</f>
        <v/>
      </c>
    </row>
    <row r="5352" spans="1:17" x14ac:dyDescent="0.25">
      <c r="A5352" s="64">
        <f t="shared" si="667"/>
        <v>48</v>
      </c>
      <c r="B5352" s="64">
        <f t="shared" si="668"/>
        <v>539</v>
      </c>
      <c r="C5352" s="64">
        <f t="shared" si="669"/>
        <v>9</v>
      </c>
      <c r="D5352" s="64">
        <f t="shared" si="670"/>
        <v>535</v>
      </c>
      <c r="E5352" s="64">
        <f t="shared" si="671"/>
        <v>2671</v>
      </c>
      <c r="F5352" s="64" t="str">
        <f t="shared" si="664"/>
        <v/>
      </c>
      <c r="G5352" s="64" t="str">
        <f t="shared" si="665"/>
        <v/>
      </c>
      <c r="H5352" s="64" t="str">
        <f t="shared" si="666"/>
        <v/>
      </c>
      <c r="I5352" s="80" t="str">
        <f>IFERROR(VLOOKUP(D5352,Sheet2!A:B,2,0),"")</f>
        <v/>
      </c>
      <c r="J5352" s="64" t="str">
        <f>IFERROR(IF(I5352&lt;&gt;"",VLOOKUP(I5352,Sheet2!B:C,2,0),""),"")</f>
        <v/>
      </c>
      <c r="K5352" s="64" t="str">
        <f>IFERROR( IF(I5352&lt;&gt;"", HLOOKUP(L$2+$A5352,Sheet2!BX:NK,2,0),""),"")</f>
        <v/>
      </c>
      <c r="L5352" t="str">
        <f>IF(OR(HLOOKUP(L$2+$A5352,Sheet2!BX:NK,$B5352,0),HLOOKUP(L$2+$A5352,Sheet2!BX:NK,$B5352,0)&lt;&gt;""),HLOOKUP(L$2+$A5352,Sheet2!BX:NK,$B5352,0),"")</f>
        <v/>
      </c>
      <c r="M5352" t="str">
        <f>IF(OR(HLOOKUP(M$2+$A5352,Sheet2!BY:NL,$B5352,0),HLOOKUP(M$2+$A5352,Sheet2!BY:NL,$B5352,0)&lt;&gt;""),HLOOKUP(M$2+$A5352,Sheet2!BY:NL,$B5352,0),"")</f>
        <v/>
      </c>
      <c r="N5352" t="str">
        <f>IF(OR(HLOOKUP(N$2+$A5352,Sheet2!BZ:NM,$B5352,0),HLOOKUP(N$2+$A5352,Sheet2!BZ:NM,$B5352,0)&lt;&gt;""),HLOOKUP(N$2+$A5352,Sheet2!BZ:NM,$B5352,0),"")</f>
        <v/>
      </c>
      <c r="O5352" t="str">
        <f>IF(OR(HLOOKUP(O$2+$A5352,Sheet2!CA:NN,$B5352,0),HLOOKUP(O$2+$A5352,Sheet2!CA:NN,$B5352,0)&lt;&gt;""),HLOOKUP(O$2+$A5352,Sheet2!CA:NN,$B5352,0),"")</f>
        <v/>
      </c>
      <c r="P5352" t="str">
        <f>IF(OR(HLOOKUP(P$2+$A5352,Sheet2!CB:NO,$B5352,0),HLOOKUP(P$2+$A5352,Sheet2!CB:NO,$B5352,0)&lt;&gt;""),HLOOKUP(P$2+$A5352,Sheet2!CB:NO,$B5352,0),"")</f>
        <v/>
      </c>
      <c r="Q5352" t="str">
        <f>IF(OR(HLOOKUP(Q$2+$A5352,Sheet2!CC:NO,$B5352,0),HLOOKUP(Q$2+$A5352,Sheet2!CC:NO,$B5352,0)&lt;&gt;""),HLOOKUP(Q$2+$A5352,Sheet2!CC:NO,$B5352,0),"")</f>
        <v/>
      </c>
    </row>
    <row r="5353" spans="1:17" x14ac:dyDescent="0.25">
      <c r="A5353" s="64">
        <f t="shared" si="667"/>
        <v>54</v>
      </c>
      <c r="B5353" s="64">
        <f t="shared" si="668"/>
        <v>539</v>
      </c>
      <c r="C5353" s="64">
        <f t="shared" si="669"/>
        <v>10</v>
      </c>
      <c r="D5353" s="64">
        <f t="shared" si="670"/>
        <v>535</v>
      </c>
      <c r="E5353" s="64">
        <f t="shared" si="671"/>
        <v>2671</v>
      </c>
      <c r="F5353" s="64" t="str">
        <f t="shared" si="664"/>
        <v/>
      </c>
      <c r="G5353" s="64" t="str">
        <f t="shared" si="665"/>
        <v/>
      </c>
      <c r="H5353" s="64" t="str">
        <f t="shared" si="666"/>
        <v/>
      </c>
      <c r="I5353" s="80" t="str">
        <f>IFERROR(VLOOKUP(D5353,Sheet2!A:B,2,0),"")</f>
        <v/>
      </c>
      <c r="J5353" s="64" t="str">
        <f>IFERROR(IF(I5353&lt;&gt;"",VLOOKUP(I5353,Sheet2!B:C,2,0),""),"")</f>
        <v/>
      </c>
      <c r="K5353" s="64" t="str">
        <f>IFERROR( IF(I5353&lt;&gt;"", HLOOKUP(L$2+$A5353,Sheet2!BX:NK,2,0),""),"")</f>
        <v/>
      </c>
      <c r="L5353" t="str">
        <f>IF(OR(HLOOKUP(L$2+$A5353,Sheet2!BX:NK,$B5353,0),HLOOKUP(L$2+$A5353,Sheet2!BX:NK,$B5353,0)&lt;&gt;""),HLOOKUP(L$2+$A5353,Sheet2!BX:NK,$B5353,0),"")</f>
        <v/>
      </c>
      <c r="M5353" t="str">
        <f>IF(OR(HLOOKUP(M$2+$A5353,Sheet2!BY:NL,$B5353,0),HLOOKUP(M$2+$A5353,Sheet2!BY:NL,$B5353,0)&lt;&gt;""),HLOOKUP(M$2+$A5353,Sheet2!BY:NL,$B5353,0),"")</f>
        <v/>
      </c>
      <c r="N5353" t="str">
        <f>IF(OR(HLOOKUP(N$2+$A5353,Sheet2!BZ:NM,$B5353,0),HLOOKUP(N$2+$A5353,Sheet2!BZ:NM,$B5353,0)&lt;&gt;""),HLOOKUP(N$2+$A5353,Sheet2!BZ:NM,$B5353,0),"")</f>
        <v/>
      </c>
      <c r="O5353" t="str">
        <f>IF(OR(HLOOKUP(O$2+$A5353,Sheet2!CA:NN,$B5353,0),HLOOKUP(O$2+$A5353,Sheet2!CA:NN,$B5353,0)&lt;&gt;""),HLOOKUP(O$2+$A5353,Sheet2!CA:NN,$B5353,0),"")</f>
        <v/>
      </c>
      <c r="P5353" t="str">
        <f>IF(OR(HLOOKUP(P$2+$A5353,Sheet2!CB:NO,$B5353,0),HLOOKUP(P$2+$A5353,Sheet2!CB:NO,$B5353,0)&lt;&gt;""),HLOOKUP(P$2+$A5353,Sheet2!CB:NO,$B5353,0),"")</f>
        <v/>
      </c>
      <c r="Q5353" t="str">
        <f>IF(OR(HLOOKUP(Q$2+$A5353,Sheet2!CC:NO,$B5353,0),HLOOKUP(Q$2+$A5353,Sheet2!CC:NO,$B5353,0)&lt;&gt;""),HLOOKUP(Q$2+$A5353,Sheet2!CC:NO,$B5353,0),"")</f>
        <v/>
      </c>
    </row>
    <row r="5354" spans="1:17" x14ac:dyDescent="0.25">
      <c r="A5354" s="64">
        <f t="shared" si="667"/>
        <v>0</v>
      </c>
      <c r="B5354" s="64">
        <f t="shared" si="668"/>
        <v>540</v>
      </c>
      <c r="C5354" s="64">
        <f t="shared" si="669"/>
        <v>1</v>
      </c>
      <c r="D5354" s="64">
        <f t="shared" si="670"/>
        <v>536</v>
      </c>
      <c r="E5354" s="64">
        <f t="shared" si="671"/>
        <v>2676</v>
      </c>
      <c r="F5354" s="64" t="str">
        <f t="shared" si="664"/>
        <v/>
      </c>
      <c r="G5354" s="64" t="str">
        <f t="shared" si="665"/>
        <v/>
      </c>
      <c r="H5354" s="64" t="str">
        <f t="shared" si="666"/>
        <v/>
      </c>
      <c r="I5354" s="80" t="str">
        <f>IFERROR(VLOOKUP(D5354,Sheet2!A:B,2,0),"")</f>
        <v/>
      </c>
      <c r="J5354" s="64" t="str">
        <f>IFERROR(IF(I5354&lt;&gt;"",VLOOKUP(I5354,Sheet2!B:C,2,0),""),"")</f>
        <v/>
      </c>
      <c r="K5354" s="64" t="str">
        <f>IFERROR( IF(I5354&lt;&gt;"", HLOOKUP(L$2+$A5354,Sheet2!BX:NK,2,0),""),"")</f>
        <v/>
      </c>
      <c r="L5354" t="str">
        <f>IF(OR(HLOOKUP(L$2+$A5354,Sheet2!BX:NK,$B5354,0),HLOOKUP(L$2+$A5354,Sheet2!BX:NK,$B5354,0)&lt;&gt;""),HLOOKUP(L$2+$A5354,Sheet2!BX:NK,$B5354,0),"")</f>
        <v/>
      </c>
      <c r="M5354" t="str">
        <f>IF(OR(HLOOKUP(M$2+$A5354,Sheet2!BY:NL,$B5354,0),HLOOKUP(M$2+$A5354,Sheet2!BY:NL,$B5354,0)&lt;&gt;""),HLOOKUP(M$2+$A5354,Sheet2!BY:NL,$B5354,0),"")</f>
        <v/>
      </c>
      <c r="N5354" t="str">
        <f>IF(OR(HLOOKUP(N$2+$A5354,Sheet2!BZ:NM,$B5354,0),HLOOKUP(N$2+$A5354,Sheet2!BZ:NM,$B5354,0)&lt;&gt;""),HLOOKUP(N$2+$A5354,Sheet2!BZ:NM,$B5354,0),"")</f>
        <v/>
      </c>
      <c r="O5354" t="str">
        <f>IF(OR(HLOOKUP(O$2+$A5354,Sheet2!CA:NN,$B5354,0),HLOOKUP(O$2+$A5354,Sheet2!CA:NN,$B5354,0)&lt;&gt;""),HLOOKUP(O$2+$A5354,Sheet2!CA:NN,$B5354,0),"")</f>
        <v/>
      </c>
      <c r="P5354" t="str">
        <f>IF(OR(HLOOKUP(P$2+$A5354,Sheet2!CB:NO,$B5354,0),HLOOKUP(P$2+$A5354,Sheet2!CB:NO,$B5354,0)&lt;&gt;""),HLOOKUP(P$2+$A5354,Sheet2!CB:NO,$B5354,0),"")</f>
        <v/>
      </c>
      <c r="Q5354" t="str">
        <f>IF(OR(HLOOKUP(Q$2+$A5354,Sheet2!CC:NO,$B5354,0),HLOOKUP(Q$2+$A5354,Sheet2!CC:NO,$B5354,0)&lt;&gt;""),HLOOKUP(Q$2+$A5354,Sheet2!CC:NO,$B5354,0),"")</f>
        <v/>
      </c>
    </row>
    <row r="5355" spans="1:17" x14ac:dyDescent="0.25">
      <c r="A5355" s="64">
        <f t="shared" si="667"/>
        <v>6</v>
      </c>
      <c r="B5355" s="64">
        <f t="shared" si="668"/>
        <v>540</v>
      </c>
      <c r="C5355" s="64">
        <f t="shared" si="669"/>
        <v>2</v>
      </c>
      <c r="D5355" s="64">
        <f t="shared" si="670"/>
        <v>536</v>
      </c>
      <c r="E5355" s="64">
        <f t="shared" si="671"/>
        <v>2676</v>
      </c>
      <c r="F5355" s="64" t="str">
        <f t="shared" si="664"/>
        <v/>
      </c>
      <c r="G5355" s="64" t="str">
        <f t="shared" si="665"/>
        <v/>
      </c>
      <c r="H5355" s="64" t="str">
        <f t="shared" si="666"/>
        <v/>
      </c>
      <c r="I5355" s="80" t="str">
        <f>IFERROR(VLOOKUP(D5355,Sheet2!A:B,2,0),"")</f>
        <v/>
      </c>
      <c r="J5355" s="64" t="str">
        <f>IFERROR(IF(I5355&lt;&gt;"",VLOOKUP(I5355,Sheet2!B:C,2,0),""),"")</f>
        <v/>
      </c>
      <c r="K5355" s="64" t="str">
        <f>IFERROR( IF(I5355&lt;&gt;"", HLOOKUP(L$2+$A5355,Sheet2!BX:NK,2,0),""),"")</f>
        <v/>
      </c>
      <c r="L5355" t="str">
        <f>IF(OR(HLOOKUP(L$2+$A5355,Sheet2!BX:NK,$B5355,0),HLOOKUP(L$2+$A5355,Sheet2!BX:NK,$B5355,0)&lt;&gt;""),HLOOKUP(L$2+$A5355,Sheet2!BX:NK,$B5355,0),"")</f>
        <v/>
      </c>
      <c r="M5355" t="str">
        <f>IF(OR(HLOOKUP(M$2+$A5355,Sheet2!BY:NL,$B5355,0),HLOOKUP(M$2+$A5355,Sheet2!BY:NL,$B5355,0)&lt;&gt;""),HLOOKUP(M$2+$A5355,Sheet2!BY:NL,$B5355,0),"")</f>
        <v/>
      </c>
      <c r="N5355" t="str">
        <f>IF(OR(HLOOKUP(N$2+$A5355,Sheet2!BZ:NM,$B5355,0),HLOOKUP(N$2+$A5355,Sheet2!BZ:NM,$B5355,0)&lt;&gt;""),HLOOKUP(N$2+$A5355,Sheet2!BZ:NM,$B5355,0),"")</f>
        <v/>
      </c>
      <c r="O5355" t="str">
        <f>IF(OR(HLOOKUP(O$2+$A5355,Sheet2!CA:NN,$B5355,0),HLOOKUP(O$2+$A5355,Sheet2!CA:NN,$B5355,0)&lt;&gt;""),HLOOKUP(O$2+$A5355,Sheet2!CA:NN,$B5355,0),"")</f>
        <v/>
      </c>
      <c r="P5355" t="str">
        <f>IF(OR(HLOOKUP(P$2+$A5355,Sheet2!CB:NO,$B5355,0),HLOOKUP(P$2+$A5355,Sheet2!CB:NO,$B5355,0)&lt;&gt;""),HLOOKUP(P$2+$A5355,Sheet2!CB:NO,$B5355,0),"")</f>
        <v/>
      </c>
      <c r="Q5355" t="str">
        <f>IF(OR(HLOOKUP(Q$2+$A5355,Sheet2!CC:NO,$B5355,0),HLOOKUP(Q$2+$A5355,Sheet2!CC:NO,$B5355,0)&lt;&gt;""),HLOOKUP(Q$2+$A5355,Sheet2!CC:NO,$B5355,0),"")</f>
        <v/>
      </c>
    </row>
    <row r="5356" spans="1:17" x14ac:dyDescent="0.25">
      <c r="A5356" s="64">
        <f t="shared" si="667"/>
        <v>12</v>
      </c>
      <c r="B5356" s="64">
        <f t="shared" si="668"/>
        <v>540</v>
      </c>
      <c r="C5356" s="64">
        <f t="shared" si="669"/>
        <v>3</v>
      </c>
      <c r="D5356" s="64">
        <f t="shared" si="670"/>
        <v>536</v>
      </c>
      <c r="E5356" s="64">
        <f t="shared" si="671"/>
        <v>2676</v>
      </c>
      <c r="F5356" s="64" t="str">
        <f t="shared" si="664"/>
        <v/>
      </c>
      <c r="G5356" s="64" t="str">
        <f t="shared" si="665"/>
        <v/>
      </c>
      <c r="H5356" s="64" t="str">
        <f t="shared" si="666"/>
        <v/>
      </c>
      <c r="I5356" s="80" t="str">
        <f>IFERROR(VLOOKUP(D5356,Sheet2!A:B,2,0),"")</f>
        <v/>
      </c>
      <c r="J5356" s="64" t="str">
        <f>IFERROR(IF(I5356&lt;&gt;"",VLOOKUP(I5356,Sheet2!B:C,2,0),""),"")</f>
        <v/>
      </c>
      <c r="K5356" s="64" t="str">
        <f>IFERROR( IF(I5356&lt;&gt;"", HLOOKUP(L$2+$A5356,Sheet2!BX:NK,2,0),""),"")</f>
        <v/>
      </c>
      <c r="L5356" t="str">
        <f>IF(OR(HLOOKUP(L$2+$A5356,Sheet2!BX:NK,$B5356,0),HLOOKUP(L$2+$A5356,Sheet2!BX:NK,$B5356,0)&lt;&gt;""),HLOOKUP(L$2+$A5356,Sheet2!BX:NK,$B5356,0),"")</f>
        <v/>
      </c>
      <c r="M5356" t="str">
        <f>IF(OR(HLOOKUP(M$2+$A5356,Sheet2!BY:NL,$B5356,0),HLOOKUP(M$2+$A5356,Sheet2!BY:NL,$B5356,0)&lt;&gt;""),HLOOKUP(M$2+$A5356,Sheet2!BY:NL,$B5356,0),"")</f>
        <v/>
      </c>
      <c r="N5356" t="str">
        <f>IF(OR(HLOOKUP(N$2+$A5356,Sheet2!BZ:NM,$B5356,0),HLOOKUP(N$2+$A5356,Sheet2!BZ:NM,$B5356,0)&lt;&gt;""),HLOOKUP(N$2+$A5356,Sheet2!BZ:NM,$B5356,0),"")</f>
        <v/>
      </c>
      <c r="O5356" t="str">
        <f>IF(OR(HLOOKUP(O$2+$A5356,Sheet2!CA:NN,$B5356,0),HLOOKUP(O$2+$A5356,Sheet2!CA:NN,$B5356,0)&lt;&gt;""),HLOOKUP(O$2+$A5356,Sheet2!CA:NN,$B5356,0),"")</f>
        <v/>
      </c>
      <c r="P5356" t="str">
        <f>IF(OR(HLOOKUP(P$2+$A5356,Sheet2!CB:NO,$B5356,0),HLOOKUP(P$2+$A5356,Sheet2!CB:NO,$B5356,0)&lt;&gt;""),HLOOKUP(P$2+$A5356,Sheet2!CB:NO,$B5356,0),"")</f>
        <v/>
      </c>
      <c r="Q5356" t="str">
        <f>IF(OR(HLOOKUP(Q$2+$A5356,Sheet2!CC:NO,$B5356,0),HLOOKUP(Q$2+$A5356,Sheet2!CC:NO,$B5356,0)&lt;&gt;""),HLOOKUP(Q$2+$A5356,Sheet2!CC:NO,$B5356,0),"")</f>
        <v/>
      </c>
    </row>
    <row r="5357" spans="1:17" x14ac:dyDescent="0.25">
      <c r="A5357" s="64">
        <f t="shared" si="667"/>
        <v>18</v>
      </c>
      <c r="B5357" s="64">
        <f t="shared" si="668"/>
        <v>540</v>
      </c>
      <c r="C5357" s="64">
        <f t="shared" si="669"/>
        <v>4</v>
      </c>
      <c r="D5357" s="64">
        <f t="shared" si="670"/>
        <v>536</v>
      </c>
      <c r="E5357" s="64">
        <f t="shared" si="671"/>
        <v>2676</v>
      </c>
      <c r="F5357" s="64" t="str">
        <f t="shared" si="664"/>
        <v/>
      </c>
      <c r="G5357" s="64" t="str">
        <f t="shared" si="665"/>
        <v/>
      </c>
      <c r="H5357" s="64" t="str">
        <f t="shared" si="666"/>
        <v/>
      </c>
      <c r="I5357" s="80" t="str">
        <f>IFERROR(VLOOKUP(D5357,Sheet2!A:B,2,0),"")</f>
        <v/>
      </c>
      <c r="J5357" s="64" t="str">
        <f>IFERROR(IF(I5357&lt;&gt;"",VLOOKUP(I5357,Sheet2!B:C,2,0),""),"")</f>
        <v/>
      </c>
      <c r="K5357" s="64" t="str">
        <f>IFERROR( IF(I5357&lt;&gt;"", HLOOKUP(L$2+$A5357,Sheet2!BX:NK,2,0),""),"")</f>
        <v/>
      </c>
      <c r="L5357" t="str">
        <f>IF(OR(HLOOKUP(L$2+$A5357,Sheet2!BX:NK,$B5357,0),HLOOKUP(L$2+$A5357,Sheet2!BX:NK,$B5357,0)&lt;&gt;""),HLOOKUP(L$2+$A5357,Sheet2!BX:NK,$B5357,0),"")</f>
        <v/>
      </c>
      <c r="M5357" t="str">
        <f>IF(OR(HLOOKUP(M$2+$A5357,Sheet2!BY:NL,$B5357,0),HLOOKUP(M$2+$A5357,Sheet2!BY:NL,$B5357,0)&lt;&gt;""),HLOOKUP(M$2+$A5357,Sheet2!BY:NL,$B5357,0),"")</f>
        <v/>
      </c>
      <c r="N5357" t="str">
        <f>IF(OR(HLOOKUP(N$2+$A5357,Sheet2!BZ:NM,$B5357,0),HLOOKUP(N$2+$A5357,Sheet2!BZ:NM,$B5357,0)&lt;&gt;""),HLOOKUP(N$2+$A5357,Sheet2!BZ:NM,$B5357,0),"")</f>
        <v/>
      </c>
      <c r="O5357" t="str">
        <f>IF(OR(HLOOKUP(O$2+$A5357,Sheet2!CA:NN,$B5357,0),HLOOKUP(O$2+$A5357,Sheet2!CA:NN,$B5357,0)&lt;&gt;""),HLOOKUP(O$2+$A5357,Sheet2!CA:NN,$B5357,0),"")</f>
        <v/>
      </c>
      <c r="P5357" t="str">
        <f>IF(OR(HLOOKUP(P$2+$A5357,Sheet2!CB:NO,$B5357,0),HLOOKUP(P$2+$A5357,Sheet2!CB:NO,$B5357,0)&lt;&gt;""),HLOOKUP(P$2+$A5357,Sheet2!CB:NO,$B5357,0),"")</f>
        <v/>
      </c>
      <c r="Q5357" t="str">
        <f>IF(OR(HLOOKUP(Q$2+$A5357,Sheet2!CC:NO,$B5357,0),HLOOKUP(Q$2+$A5357,Sheet2!CC:NO,$B5357,0)&lt;&gt;""),HLOOKUP(Q$2+$A5357,Sheet2!CC:NO,$B5357,0),"")</f>
        <v/>
      </c>
    </row>
    <row r="5358" spans="1:17" x14ac:dyDescent="0.25">
      <c r="A5358" s="64">
        <f t="shared" si="667"/>
        <v>24</v>
      </c>
      <c r="B5358" s="64">
        <f t="shared" si="668"/>
        <v>540</v>
      </c>
      <c r="C5358" s="64">
        <f t="shared" si="669"/>
        <v>5</v>
      </c>
      <c r="D5358" s="64">
        <f t="shared" si="670"/>
        <v>536</v>
      </c>
      <c r="E5358" s="64">
        <f t="shared" si="671"/>
        <v>2676</v>
      </c>
      <c r="F5358" s="64" t="str">
        <f t="shared" si="664"/>
        <v/>
      </c>
      <c r="G5358" s="64" t="str">
        <f t="shared" si="665"/>
        <v/>
      </c>
      <c r="H5358" s="64" t="str">
        <f t="shared" si="666"/>
        <v/>
      </c>
      <c r="I5358" s="80" t="str">
        <f>IFERROR(VLOOKUP(D5358,Sheet2!A:B,2,0),"")</f>
        <v/>
      </c>
      <c r="J5358" s="64" t="str">
        <f>IFERROR(IF(I5358&lt;&gt;"",VLOOKUP(I5358,Sheet2!B:C,2,0),""),"")</f>
        <v/>
      </c>
      <c r="K5358" s="64" t="str">
        <f>IFERROR( IF(I5358&lt;&gt;"", HLOOKUP(L$2+$A5358,Sheet2!BX:NK,2,0),""),"")</f>
        <v/>
      </c>
      <c r="L5358" t="str">
        <f>IF(OR(HLOOKUP(L$2+$A5358,Sheet2!BX:NK,$B5358,0),HLOOKUP(L$2+$A5358,Sheet2!BX:NK,$B5358,0)&lt;&gt;""),HLOOKUP(L$2+$A5358,Sheet2!BX:NK,$B5358,0),"")</f>
        <v/>
      </c>
      <c r="M5358" t="str">
        <f>IF(OR(HLOOKUP(M$2+$A5358,Sheet2!BY:NL,$B5358,0),HLOOKUP(M$2+$A5358,Sheet2!BY:NL,$B5358,0)&lt;&gt;""),HLOOKUP(M$2+$A5358,Sheet2!BY:NL,$B5358,0),"")</f>
        <v/>
      </c>
      <c r="N5358" t="str">
        <f>IF(OR(HLOOKUP(N$2+$A5358,Sheet2!BZ:NM,$B5358,0),HLOOKUP(N$2+$A5358,Sheet2!BZ:NM,$B5358,0)&lt;&gt;""),HLOOKUP(N$2+$A5358,Sheet2!BZ:NM,$B5358,0),"")</f>
        <v/>
      </c>
      <c r="O5358" t="str">
        <f>IF(OR(HLOOKUP(O$2+$A5358,Sheet2!CA:NN,$B5358,0),HLOOKUP(O$2+$A5358,Sheet2!CA:NN,$B5358,0)&lt;&gt;""),HLOOKUP(O$2+$A5358,Sheet2!CA:NN,$B5358,0),"")</f>
        <v/>
      </c>
      <c r="P5358" t="str">
        <f>IF(OR(HLOOKUP(P$2+$A5358,Sheet2!CB:NO,$B5358,0),HLOOKUP(P$2+$A5358,Sheet2!CB:NO,$B5358,0)&lt;&gt;""),HLOOKUP(P$2+$A5358,Sheet2!CB:NO,$B5358,0),"")</f>
        <v/>
      </c>
      <c r="Q5358" t="str">
        <f>IF(OR(HLOOKUP(Q$2+$A5358,Sheet2!CC:NO,$B5358,0),HLOOKUP(Q$2+$A5358,Sheet2!CC:NO,$B5358,0)&lt;&gt;""),HLOOKUP(Q$2+$A5358,Sheet2!CC:NO,$B5358,0),"")</f>
        <v/>
      </c>
    </row>
    <row r="5359" spans="1:17" x14ac:dyDescent="0.25">
      <c r="A5359" s="64">
        <f t="shared" si="667"/>
        <v>30</v>
      </c>
      <c r="B5359" s="64">
        <f t="shared" si="668"/>
        <v>540</v>
      </c>
      <c r="C5359" s="64">
        <f t="shared" si="669"/>
        <v>6</v>
      </c>
      <c r="D5359" s="64">
        <f t="shared" si="670"/>
        <v>536</v>
      </c>
      <c r="E5359" s="64">
        <f t="shared" si="671"/>
        <v>2676</v>
      </c>
      <c r="F5359" s="64" t="str">
        <f t="shared" si="664"/>
        <v/>
      </c>
      <c r="G5359" s="64" t="str">
        <f t="shared" si="665"/>
        <v/>
      </c>
      <c r="H5359" s="64" t="str">
        <f t="shared" si="666"/>
        <v/>
      </c>
      <c r="I5359" s="80" t="str">
        <f>IFERROR(VLOOKUP(D5359,Sheet2!A:B,2,0),"")</f>
        <v/>
      </c>
      <c r="J5359" s="64" t="str">
        <f>IFERROR(IF(I5359&lt;&gt;"",VLOOKUP(I5359,Sheet2!B:C,2,0),""),"")</f>
        <v/>
      </c>
      <c r="K5359" s="64" t="str">
        <f>IFERROR( IF(I5359&lt;&gt;"", HLOOKUP(L$2+$A5359,Sheet2!BX:NK,2,0),""),"")</f>
        <v/>
      </c>
      <c r="L5359" t="str">
        <f>IF(OR(HLOOKUP(L$2+$A5359,Sheet2!BX:NK,$B5359,0),HLOOKUP(L$2+$A5359,Sheet2!BX:NK,$B5359,0)&lt;&gt;""),HLOOKUP(L$2+$A5359,Sheet2!BX:NK,$B5359,0),"")</f>
        <v/>
      </c>
      <c r="M5359" t="str">
        <f>IF(OR(HLOOKUP(M$2+$A5359,Sheet2!BY:NL,$B5359,0),HLOOKUP(M$2+$A5359,Sheet2!BY:NL,$B5359,0)&lt;&gt;""),HLOOKUP(M$2+$A5359,Sheet2!BY:NL,$B5359,0),"")</f>
        <v/>
      </c>
      <c r="N5359" t="str">
        <f>IF(OR(HLOOKUP(N$2+$A5359,Sheet2!BZ:NM,$B5359,0),HLOOKUP(N$2+$A5359,Sheet2!BZ:NM,$B5359,0)&lt;&gt;""),HLOOKUP(N$2+$A5359,Sheet2!BZ:NM,$B5359,0),"")</f>
        <v/>
      </c>
      <c r="O5359" t="str">
        <f>IF(OR(HLOOKUP(O$2+$A5359,Sheet2!CA:NN,$B5359,0),HLOOKUP(O$2+$A5359,Sheet2!CA:NN,$B5359,0)&lt;&gt;""),HLOOKUP(O$2+$A5359,Sheet2!CA:NN,$B5359,0),"")</f>
        <v/>
      </c>
      <c r="P5359" t="str">
        <f>IF(OR(HLOOKUP(P$2+$A5359,Sheet2!CB:NO,$B5359,0),HLOOKUP(P$2+$A5359,Sheet2!CB:NO,$B5359,0)&lt;&gt;""),HLOOKUP(P$2+$A5359,Sheet2!CB:NO,$B5359,0),"")</f>
        <v/>
      </c>
      <c r="Q5359" t="str">
        <f>IF(OR(HLOOKUP(Q$2+$A5359,Sheet2!CC:NO,$B5359,0),HLOOKUP(Q$2+$A5359,Sheet2!CC:NO,$B5359,0)&lt;&gt;""),HLOOKUP(Q$2+$A5359,Sheet2!CC:NO,$B5359,0),"")</f>
        <v/>
      </c>
    </row>
    <row r="5360" spans="1:17" x14ac:dyDescent="0.25">
      <c r="A5360" s="64">
        <f t="shared" si="667"/>
        <v>36</v>
      </c>
      <c r="B5360" s="64">
        <f t="shared" si="668"/>
        <v>540</v>
      </c>
      <c r="C5360" s="64">
        <f t="shared" si="669"/>
        <v>7</v>
      </c>
      <c r="D5360" s="64">
        <f t="shared" si="670"/>
        <v>536</v>
      </c>
      <c r="E5360" s="64">
        <f t="shared" si="671"/>
        <v>2676</v>
      </c>
      <c r="F5360" s="64" t="str">
        <f t="shared" si="664"/>
        <v/>
      </c>
      <c r="G5360" s="64" t="str">
        <f t="shared" si="665"/>
        <v/>
      </c>
      <c r="H5360" s="64" t="str">
        <f t="shared" si="666"/>
        <v/>
      </c>
      <c r="I5360" s="80" t="str">
        <f>IFERROR(VLOOKUP(D5360,Sheet2!A:B,2,0),"")</f>
        <v/>
      </c>
      <c r="J5360" s="64" t="str">
        <f>IFERROR(IF(I5360&lt;&gt;"",VLOOKUP(I5360,Sheet2!B:C,2,0),""),"")</f>
        <v/>
      </c>
      <c r="K5360" s="64" t="str">
        <f>IFERROR( IF(I5360&lt;&gt;"", HLOOKUP(L$2+$A5360,Sheet2!BX:NK,2,0),""),"")</f>
        <v/>
      </c>
      <c r="L5360" t="str">
        <f>IF(OR(HLOOKUP(L$2+$A5360,Sheet2!BX:NK,$B5360,0),HLOOKUP(L$2+$A5360,Sheet2!BX:NK,$B5360,0)&lt;&gt;""),HLOOKUP(L$2+$A5360,Sheet2!BX:NK,$B5360,0),"")</f>
        <v/>
      </c>
      <c r="M5360" t="str">
        <f>IF(OR(HLOOKUP(M$2+$A5360,Sheet2!BY:NL,$B5360,0),HLOOKUP(M$2+$A5360,Sheet2!BY:NL,$B5360,0)&lt;&gt;""),HLOOKUP(M$2+$A5360,Sheet2!BY:NL,$B5360,0),"")</f>
        <v/>
      </c>
      <c r="N5360" t="str">
        <f>IF(OR(HLOOKUP(N$2+$A5360,Sheet2!BZ:NM,$B5360,0),HLOOKUP(N$2+$A5360,Sheet2!BZ:NM,$B5360,0)&lt;&gt;""),HLOOKUP(N$2+$A5360,Sheet2!BZ:NM,$B5360,0),"")</f>
        <v/>
      </c>
      <c r="O5360" t="str">
        <f>IF(OR(HLOOKUP(O$2+$A5360,Sheet2!CA:NN,$B5360,0),HLOOKUP(O$2+$A5360,Sheet2!CA:NN,$B5360,0)&lt;&gt;""),HLOOKUP(O$2+$A5360,Sheet2!CA:NN,$B5360,0),"")</f>
        <v/>
      </c>
      <c r="P5360" t="str">
        <f>IF(OR(HLOOKUP(P$2+$A5360,Sheet2!CB:NO,$B5360,0),HLOOKUP(P$2+$A5360,Sheet2!CB:NO,$B5360,0)&lt;&gt;""),HLOOKUP(P$2+$A5360,Sheet2!CB:NO,$B5360,0),"")</f>
        <v/>
      </c>
      <c r="Q5360" t="str">
        <f>IF(OR(HLOOKUP(Q$2+$A5360,Sheet2!CC:NO,$B5360,0),HLOOKUP(Q$2+$A5360,Sheet2!CC:NO,$B5360,0)&lt;&gt;""),HLOOKUP(Q$2+$A5360,Sheet2!CC:NO,$B5360,0),"")</f>
        <v/>
      </c>
    </row>
    <row r="5361" spans="1:17" x14ac:dyDescent="0.25">
      <c r="A5361" s="64">
        <f t="shared" si="667"/>
        <v>42</v>
      </c>
      <c r="B5361" s="64">
        <f t="shared" si="668"/>
        <v>540</v>
      </c>
      <c r="C5361" s="64">
        <f t="shared" si="669"/>
        <v>8</v>
      </c>
      <c r="D5361" s="64">
        <f t="shared" si="670"/>
        <v>536</v>
      </c>
      <c r="E5361" s="64">
        <f t="shared" si="671"/>
        <v>2676</v>
      </c>
      <c r="F5361" s="64" t="str">
        <f t="shared" si="664"/>
        <v/>
      </c>
      <c r="G5361" s="64" t="str">
        <f t="shared" si="665"/>
        <v/>
      </c>
      <c r="H5361" s="64" t="str">
        <f t="shared" si="666"/>
        <v/>
      </c>
      <c r="I5361" s="80" t="str">
        <f>IFERROR(VLOOKUP(D5361,Sheet2!A:B,2,0),"")</f>
        <v/>
      </c>
      <c r="J5361" s="64" t="str">
        <f>IFERROR(IF(I5361&lt;&gt;"",VLOOKUP(I5361,Sheet2!B:C,2,0),""),"")</f>
        <v/>
      </c>
      <c r="K5361" s="64" t="str">
        <f>IFERROR( IF(I5361&lt;&gt;"", HLOOKUP(L$2+$A5361,Sheet2!BX:NK,2,0),""),"")</f>
        <v/>
      </c>
      <c r="L5361" t="str">
        <f>IF(OR(HLOOKUP(L$2+$A5361,Sheet2!BX:NK,$B5361,0),HLOOKUP(L$2+$A5361,Sheet2!BX:NK,$B5361,0)&lt;&gt;""),HLOOKUP(L$2+$A5361,Sheet2!BX:NK,$B5361,0),"")</f>
        <v/>
      </c>
      <c r="M5361" t="str">
        <f>IF(OR(HLOOKUP(M$2+$A5361,Sheet2!BY:NL,$B5361,0),HLOOKUP(M$2+$A5361,Sheet2!BY:NL,$B5361,0)&lt;&gt;""),HLOOKUP(M$2+$A5361,Sheet2!BY:NL,$B5361,0),"")</f>
        <v/>
      </c>
      <c r="N5361" t="str">
        <f>IF(OR(HLOOKUP(N$2+$A5361,Sheet2!BZ:NM,$B5361,0),HLOOKUP(N$2+$A5361,Sheet2!BZ:NM,$B5361,0)&lt;&gt;""),HLOOKUP(N$2+$A5361,Sheet2!BZ:NM,$B5361,0),"")</f>
        <v/>
      </c>
      <c r="O5361" t="str">
        <f>IF(OR(HLOOKUP(O$2+$A5361,Sheet2!CA:NN,$B5361,0),HLOOKUP(O$2+$A5361,Sheet2!CA:NN,$B5361,0)&lt;&gt;""),HLOOKUP(O$2+$A5361,Sheet2!CA:NN,$B5361,0),"")</f>
        <v/>
      </c>
      <c r="P5361" t="str">
        <f>IF(OR(HLOOKUP(P$2+$A5361,Sheet2!CB:NO,$B5361,0),HLOOKUP(P$2+$A5361,Sheet2!CB:NO,$B5361,0)&lt;&gt;""),HLOOKUP(P$2+$A5361,Sheet2!CB:NO,$B5361,0),"")</f>
        <v/>
      </c>
      <c r="Q5361" t="str">
        <f>IF(OR(HLOOKUP(Q$2+$A5361,Sheet2!CC:NO,$B5361,0),HLOOKUP(Q$2+$A5361,Sheet2!CC:NO,$B5361,0)&lt;&gt;""),HLOOKUP(Q$2+$A5361,Sheet2!CC:NO,$B5361,0),"")</f>
        <v/>
      </c>
    </row>
    <row r="5362" spans="1:17" x14ac:dyDescent="0.25">
      <c r="A5362" s="64">
        <f t="shared" si="667"/>
        <v>48</v>
      </c>
      <c r="B5362" s="64">
        <f t="shared" si="668"/>
        <v>540</v>
      </c>
      <c r="C5362" s="64">
        <f t="shared" si="669"/>
        <v>9</v>
      </c>
      <c r="D5362" s="64">
        <f t="shared" si="670"/>
        <v>536</v>
      </c>
      <c r="E5362" s="64">
        <f t="shared" si="671"/>
        <v>2676</v>
      </c>
      <c r="F5362" s="64" t="str">
        <f t="shared" si="664"/>
        <v/>
      </c>
      <c r="G5362" s="64" t="str">
        <f t="shared" si="665"/>
        <v/>
      </c>
      <c r="H5362" s="64" t="str">
        <f t="shared" si="666"/>
        <v/>
      </c>
      <c r="I5362" s="80" t="str">
        <f>IFERROR(VLOOKUP(D5362,Sheet2!A:B,2,0),"")</f>
        <v/>
      </c>
      <c r="J5362" s="64" t="str">
        <f>IFERROR(IF(I5362&lt;&gt;"",VLOOKUP(I5362,Sheet2!B:C,2,0),""),"")</f>
        <v/>
      </c>
      <c r="K5362" s="64" t="str">
        <f>IFERROR( IF(I5362&lt;&gt;"", HLOOKUP(L$2+$A5362,Sheet2!BX:NK,2,0),""),"")</f>
        <v/>
      </c>
      <c r="L5362" t="str">
        <f>IF(OR(HLOOKUP(L$2+$A5362,Sheet2!BX:NK,$B5362,0),HLOOKUP(L$2+$A5362,Sheet2!BX:NK,$B5362,0)&lt;&gt;""),HLOOKUP(L$2+$A5362,Sheet2!BX:NK,$B5362,0),"")</f>
        <v/>
      </c>
      <c r="M5362" t="str">
        <f>IF(OR(HLOOKUP(M$2+$A5362,Sheet2!BY:NL,$B5362,0),HLOOKUP(M$2+$A5362,Sheet2!BY:NL,$B5362,0)&lt;&gt;""),HLOOKUP(M$2+$A5362,Sheet2!BY:NL,$B5362,0),"")</f>
        <v/>
      </c>
      <c r="N5362" t="str">
        <f>IF(OR(HLOOKUP(N$2+$A5362,Sheet2!BZ:NM,$B5362,0),HLOOKUP(N$2+$A5362,Sheet2!BZ:NM,$B5362,0)&lt;&gt;""),HLOOKUP(N$2+$A5362,Sheet2!BZ:NM,$B5362,0),"")</f>
        <v/>
      </c>
      <c r="O5362" t="str">
        <f>IF(OR(HLOOKUP(O$2+$A5362,Sheet2!CA:NN,$B5362,0),HLOOKUP(O$2+$A5362,Sheet2!CA:NN,$B5362,0)&lt;&gt;""),HLOOKUP(O$2+$A5362,Sheet2!CA:NN,$B5362,0),"")</f>
        <v/>
      </c>
      <c r="P5362" t="str">
        <f>IF(OR(HLOOKUP(P$2+$A5362,Sheet2!CB:NO,$B5362,0),HLOOKUP(P$2+$A5362,Sheet2!CB:NO,$B5362,0)&lt;&gt;""),HLOOKUP(P$2+$A5362,Sheet2!CB:NO,$B5362,0),"")</f>
        <v/>
      </c>
      <c r="Q5362" t="str">
        <f>IF(OR(HLOOKUP(Q$2+$A5362,Sheet2!CC:NO,$B5362,0),HLOOKUP(Q$2+$A5362,Sheet2!CC:NO,$B5362,0)&lt;&gt;""),HLOOKUP(Q$2+$A5362,Sheet2!CC:NO,$B5362,0),"")</f>
        <v/>
      </c>
    </row>
    <row r="5363" spans="1:17" x14ac:dyDescent="0.25">
      <c r="A5363" s="64">
        <f t="shared" si="667"/>
        <v>54</v>
      </c>
      <c r="B5363" s="64">
        <f t="shared" si="668"/>
        <v>540</v>
      </c>
      <c r="C5363" s="64">
        <f t="shared" si="669"/>
        <v>10</v>
      </c>
      <c r="D5363" s="64">
        <f t="shared" si="670"/>
        <v>536</v>
      </c>
      <c r="E5363" s="64">
        <f t="shared" si="671"/>
        <v>2676</v>
      </c>
      <c r="F5363" s="64" t="str">
        <f t="shared" si="664"/>
        <v/>
      </c>
      <c r="G5363" s="64" t="str">
        <f t="shared" si="665"/>
        <v/>
      </c>
      <c r="H5363" s="64" t="str">
        <f t="shared" si="666"/>
        <v/>
      </c>
      <c r="I5363" s="80" t="str">
        <f>IFERROR(VLOOKUP(D5363,Sheet2!A:B,2,0),"")</f>
        <v/>
      </c>
      <c r="J5363" s="64" t="str">
        <f>IFERROR(IF(I5363&lt;&gt;"",VLOOKUP(I5363,Sheet2!B:C,2,0),""),"")</f>
        <v/>
      </c>
      <c r="K5363" s="64" t="str">
        <f>IFERROR( IF(I5363&lt;&gt;"", HLOOKUP(L$2+$A5363,Sheet2!BX:NK,2,0),""),"")</f>
        <v/>
      </c>
      <c r="L5363" t="str">
        <f>IF(OR(HLOOKUP(L$2+$A5363,Sheet2!BX:NK,$B5363,0),HLOOKUP(L$2+$A5363,Sheet2!BX:NK,$B5363,0)&lt;&gt;""),HLOOKUP(L$2+$A5363,Sheet2!BX:NK,$B5363,0),"")</f>
        <v/>
      </c>
      <c r="M5363" t="str">
        <f>IF(OR(HLOOKUP(M$2+$A5363,Sheet2!BY:NL,$B5363,0),HLOOKUP(M$2+$A5363,Sheet2!BY:NL,$B5363,0)&lt;&gt;""),HLOOKUP(M$2+$A5363,Sheet2!BY:NL,$B5363,0),"")</f>
        <v/>
      </c>
      <c r="N5363" t="str">
        <f>IF(OR(HLOOKUP(N$2+$A5363,Sheet2!BZ:NM,$B5363,0),HLOOKUP(N$2+$A5363,Sheet2!BZ:NM,$B5363,0)&lt;&gt;""),HLOOKUP(N$2+$A5363,Sheet2!BZ:NM,$B5363,0),"")</f>
        <v/>
      </c>
      <c r="O5363" t="str">
        <f>IF(OR(HLOOKUP(O$2+$A5363,Sheet2!CA:NN,$B5363,0),HLOOKUP(O$2+$A5363,Sheet2!CA:NN,$B5363,0)&lt;&gt;""),HLOOKUP(O$2+$A5363,Sheet2!CA:NN,$B5363,0),"")</f>
        <v/>
      </c>
      <c r="P5363" t="str">
        <f>IF(OR(HLOOKUP(P$2+$A5363,Sheet2!CB:NO,$B5363,0),HLOOKUP(P$2+$A5363,Sheet2!CB:NO,$B5363,0)&lt;&gt;""),HLOOKUP(P$2+$A5363,Sheet2!CB:NO,$B5363,0),"")</f>
        <v/>
      </c>
      <c r="Q5363" t="str">
        <f>IF(OR(HLOOKUP(Q$2+$A5363,Sheet2!CC:NO,$B5363,0),HLOOKUP(Q$2+$A5363,Sheet2!CC:NO,$B5363,0)&lt;&gt;""),HLOOKUP(Q$2+$A5363,Sheet2!CC:NO,$B5363,0),"")</f>
        <v/>
      </c>
    </row>
    <row r="5364" spans="1:17" x14ac:dyDescent="0.25">
      <c r="A5364" s="64">
        <f t="shared" si="667"/>
        <v>0</v>
      </c>
      <c r="B5364" s="64">
        <f t="shared" si="668"/>
        <v>541</v>
      </c>
      <c r="C5364" s="64">
        <f t="shared" si="669"/>
        <v>1</v>
      </c>
      <c r="D5364" s="64">
        <f t="shared" si="670"/>
        <v>537</v>
      </c>
      <c r="E5364" s="64">
        <f t="shared" si="671"/>
        <v>2681</v>
      </c>
      <c r="F5364" s="64" t="str">
        <f t="shared" si="664"/>
        <v/>
      </c>
      <c r="G5364" s="64" t="str">
        <f t="shared" si="665"/>
        <v/>
      </c>
      <c r="H5364" s="64" t="str">
        <f t="shared" si="666"/>
        <v/>
      </c>
      <c r="I5364" s="80" t="str">
        <f>IFERROR(VLOOKUP(D5364,Sheet2!A:B,2,0),"")</f>
        <v/>
      </c>
      <c r="J5364" s="64" t="str">
        <f>IFERROR(IF(I5364&lt;&gt;"",VLOOKUP(I5364,Sheet2!B:C,2,0),""),"")</f>
        <v/>
      </c>
      <c r="K5364" s="64" t="str">
        <f>IFERROR( IF(I5364&lt;&gt;"", HLOOKUP(L$2+$A5364,Sheet2!BX:NK,2,0),""),"")</f>
        <v/>
      </c>
      <c r="L5364" t="str">
        <f>IF(OR(HLOOKUP(L$2+$A5364,Sheet2!BX:NK,$B5364,0),HLOOKUP(L$2+$A5364,Sheet2!BX:NK,$B5364,0)&lt;&gt;""),HLOOKUP(L$2+$A5364,Sheet2!BX:NK,$B5364,0),"")</f>
        <v/>
      </c>
      <c r="M5364" t="str">
        <f>IF(OR(HLOOKUP(M$2+$A5364,Sheet2!BY:NL,$B5364,0),HLOOKUP(M$2+$A5364,Sheet2!BY:NL,$B5364,0)&lt;&gt;""),HLOOKUP(M$2+$A5364,Sheet2!BY:NL,$B5364,0),"")</f>
        <v/>
      </c>
      <c r="N5364" t="str">
        <f>IF(OR(HLOOKUP(N$2+$A5364,Sheet2!BZ:NM,$B5364,0),HLOOKUP(N$2+$A5364,Sheet2!BZ:NM,$B5364,0)&lt;&gt;""),HLOOKUP(N$2+$A5364,Sheet2!BZ:NM,$B5364,0),"")</f>
        <v/>
      </c>
      <c r="O5364" t="str">
        <f>IF(OR(HLOOKUP(O$2+$A5364,Sheet2!CA:NN,$B5364,0),HLOOKUP(O$2+$A5364,Sheet2!CA:NN,$B5364,0)&lt;&gt;""),HLOOKUP(O$2+$A5364,Sheet2!CA:NN,$B5364,0),"")</f>
        <v/>
      </c>
      <c r="P5364" t="str">
        <f>IF(OR(HLOOKUP(P$2+$A5364,Sheet2!CB:NO,$B5364,0),HLOOKUP(P$2+$A5364,Sheet2!CB:NO,$B5364,0)&lt;&gt;""),HLOOKUP(P$2+$A5364,Sheet2!CB:NO,$B5364,0),"")</f>
        <v/>
      </c>
      <c r="Q5364" t="str">
        <f>IF(OR(HLOOKUP(Q$2+$A5364,Sheet2!CC:NO,$B5364,0),HLOOKUP(Q$2+$A5364,Sheet2!CC:NO,$B5364,0)&lt;&gt;""),HLOOKUP(Q$2+$A5364,Sheet2!CC:NO,$B5364,0),"")</f>
        <v/>
      </c>
    </row>
    <row r="5365" spans="1:17" x14ac:dyDescent="0.25">
      <c r="A5365" s="64">
        <f t="shared" si="667"/>
        <v>6</v>
      </c>
      <c r="B5365" s="64">
        <f t="shared" si="668"/>
        <v>541</v>
      </c>
      <c r="C5365" s="64">
        <f t="shared" si="669"/>
        <v>2</v>
      </c>
      <c r="D5365" s="64">
        <f t="shared" si="670"/>
        <v>537</v>
      </c>
      <c r="E5365" s="64">
        <f t="shared" si="671"/>
        <v>2681</v>
      </c>
      <c r="F5365" s="64" t="str">
        <f t="shared" si="664"/>
        <v/>
      </c>
      <c r="G5365" s="64" t="str">
        <f t="shared" si="665"/>
        <v/>
      </c>
      <c r="H5365" s="64" t="str">
        <f t="shared" si="666"/>
        <v/>
      </c>
      <c r="I5365" s="80" t="str">
        <f>IFERROR(VLOOKUP(D5365,Sheet2!A:B,2,0),"")</f>
        <v/>
      </c>
      <c r="J5365" s="64" t="str">
        <f>IFERROR(IF(I5365&lt;&gt;"",VLOOKUP(I5365,Sheet2!B:C,2,0),""),"")</f>
        <v/>
      </c>
      <c r="K5365" s="64" t="str">
        <f>IFERROR( IF(I5365&lt;&gt;"", HLOOKUP(L$2+$A5365,Sheet2!BX:NK,2,0),""),"")</f>
        <v/>
      </c>
      <c r="L5365" t="str">
        <f>IF(OR(HLOOKUP(L$2+$A5365,Sheet2!BX:NK,$B5365,0),HLOOKUP(L$2+$A5365,Sheet2!BX:NK,$B5365,0)&lt;&gt;""),HLOOKUP(L$2+$A5365,Sheet2!BX:NK,$B5365,0),"")</f>
        <v/>
      </c>
      <c r="M5365" t="str">
        <f>IF(OR(HLOOKUP(M$2+$A5365,Sheet2!BY:NL,$B5365,0),HLOOKUP(M$2+$A5365,Sheet2!BY:NL,$B5365,0)&lt;&gt;""),HLOOKUP(M$2+$A5365,Sheet2!BY:NL,$B5365,0),"")</f>
        <v/>
      </c>
      <c r="N5365" t="str">
        <f>IF(OR(HLOOKUP(N$2+$A5365,Sheet2!BZ:NM,$B5365,0),HLOOKUP(N$2+$A5365,Sheet2!BZ:NM,$B5365,0)&lt;&gt;""),HLOOKUP(N$2+$A5365,Sheet2!BZ:NM,$B5365,0),"")</f>
        <v/>
      </c>
      <c r="O5365" t="str">
        <f>IF(OR(HLOOKUP(O$2+$A5365,Sheet2!CA:NN,$B5365,0),HLOOKUP(O$2+$A5365,Sheet2!CA:NN,$B5365,0)&lt;&gt;""),HLOOKUP(O$2+$A5365,Sheet2!CA:NN,$B5365,0),"")</f>
        <v/>
      </c>
      <c r="P5365" t="str">
        <f>IF(OR(HLOOKUP(P$2+$A5365,Sheet2!CB:NO,$B5365,0),HLOOKUP(P$2+$A5365,Sheet2!CB:NO,$B5365,0)&lt;&gt;""),HLOOKUP(P$2+$A5365,Sheet2!CB:NO,$B5365,0),"")</f>
        <v/>
      </c>
      <c r="Q5365" t="str">
        <f>IF(OR(HLOOKUP(Q$2+$A5365,Sheet2!CC:NO,$B5365,0),HLOOKUP(Q$2+$A5365,Sheet2!CC:NO,$B5365,0)&lt;&gt;""),HLOOKUP(Q$2+$A5365,Sheet2!CC:NO,$B5365,0),"")</f>
        <v/>
      </c>
    </row>
    <row r="5366" spans="1:17" x14ac:dyDescent="0.25">
      <c r="A5366" s="64">
        <f t="shared" si="667"/>
        <v>12</v>
      </c>
      <c r="B5366" s="64">
        <f t="shared" si="668"/>
        <v>541</v>
      </c>
      <c r="C5366" s="64">
        <f t="shared" si="669"/>
        <v>3</v>
      </c>
      <c r="D5366" s="64">
        <f t="shared" si="670"/>
        <v>537</v>
      </c>
      <c r="E5366" s="64">
        <f t="shared" si="671"/>
        <v>2681</v>
      </c>
      <c r="F5366" s="64" t="str">
        <f t="shared" si="664"/>
        <v/>
      </c>
      <c r="G5366" s="64" t="str">
        <f t="shared" si="665"/>
        <v/>
      </c>
      <c r="H5366" s="64" t="str">
        <f t="shared" si="666"/>
        <v/>
      </c>
      <c r="I5366" s="80" t="str">
        <f>IFERROR(VLOOKUP(D5366,Sheet2!A:B,2,0),"")</f>
        <v/>
      </c>
      <c r="J5366" s="64" t="str">
        <f>IFERROR(IF(I5366&lt;&gt;"",VLOOKUP(I5366,Sheet2!B:C,2,0),""),"")</f>
        <v/>
      </c>
      <c r="K5366" s="64" t="str">
        <f>IFERROR( IF(I5366&lt;&gt;"", HLOOKUP(L$2+$A5366,Sheet2!BX:NK,2,0),""),"")</f>
        <v/>
      </c>
      <c r="L5366" t="str">
        <f>IF(OR(HLOOKUP(L$2+$A5366,Sheet2!BX:NK,$B5366,0),HLOOKUP(L$2+$A5366,Sheet2!BX:NK,$B5366,0)&lt;&gt;""),HLOOKUP(L$2+$A5366,Sheet2!BX:NK,$B5366,0),"")</f>
        <v/>
      </c>
      <c r="M5366" t="str">
        <f>IF(OR(HLOOKUP(M$2+$A5366,Sheet2!BY:NL,$B5366,0),HLOOKUP(M$2+$A5366,Sheet2!BY:NL,$B5366,0)&lt;&gt;""),HLOOKUP(M$2+$A5366,Sheet2!BY:NL,$B5366,0),"")</f>
        <v/>
      </c>
      <c r="N5366" t="str">
        <f>IF(OR(HLOOKUP(N$2+$A5366,Sheet2!BZ:NM,$B5366,0),HLOOKUP(N$2+$A5366,Sheet2!BZ:NM,$B5366,0)&lt;&gt;""),HLOOKUP(N$2+$A5366,Sheet2!BZ:NM,$B5366,0),"")</f>
        <v/>
      </c>
      <c r="O5366" t="str">
        <f>IF(OR(HLOOKUP(O$2+$A5366,Sheet2!CA:NN,$B5366,0),HLOOKUP(O$2+$A5366,Sheet2!CA:NN,$B5366,0)&lt;&gt;""),HLOOKUP(O$2+$A5366,Sheet2!CA:NN,$B5366,0),"")</f>
        <v/>
      </c>
      <c r="P5366" t="str">
        <f>IF(OR(HLOOKUP(P$2+$A5366,Sheet2!CB:NO,$B5366,0),HLOOKUP(P$2+$A5366,Sheet2!CB:NO,$B5366,0)&lt;&gt;""),HLOOKUP(P$2+$A5366,Sheet2!CB:NO,$B5366,0),"")</f>
        <v/>
      </c>
      <c r="Q5366" t="str">
        <f>IF(OR(HLOOKUP(Q$2+$A5366,Sheet2!CC:NO,$B5366,0),HLOOKUP(Q$2+$A5366,Sheet2!CC:NO,$B5366,0)&lt;&gt;""),HLOOKUP(Q$2+$A5366,Sheet2!CC:NO,$B5366,0),"")</f>
        <v/>
      </c>
    </row>
    <row r="5367" spans="1:17" x14ac:dyDescent="0.25">
      <c r="A5367" s="64">
        <f t="shared" si="667"/>
        <v>18</v>
      </c>
      <c r="B5367" s="64">
        <f t="shared" si="668"/>
        <v>541</v>
      </c>
      <c r="C5367" s="64">
        <f t="shared" si="669"/>
        <v>4</v>
      </c>
      <c r="D5367" s="64">
        <f t="shared" si="670"/>
        <v>537</v>
      </c>
      <c r="E5367" s="64">
        <f t="shared" si="671"/>
        <v>2681</v>
      </c>
      <c r="F5367" s="64" t="str">
        <f t="shared" si="664"/>
        <v/>
      </c>
      <c r="G5367" s="64" t="str">
        <f t="shared" si="665"/>
        <v/>
      </c>
      <c r="H5367" s="64" t="str">
        <f t="shared" si="666"/>
        <v/>
      </c>
      <c r="I5367" s="80" t="str">
        <f>IFERROR(VLOOKUP(D5367,Sheet2!A:B,2,0),"")</f>
        <v/>
      </c>
      <c r="J5367" s="64" t="str">
        <f>IFERROR(IF(I5367&lt;&gt;"",VLOOKUP(I5367,Sheet2!B:C,2,0),""),"")</f>
        <v/>
      </c>
      <c r="K5367" s="64" t="str">
        <f>IFERROR( IF(I5367&lt;&gt;"", HLOOKUP(L$2+$A5367,Sheet2!BX:NK,2,0),""),"")</f>
        <v/>
      </c>
      <c r="L5367" t="str">
        <f>IF(OR(HLOOKUP(L$2+$A5367,Sheet2!BX:NK,$B5367,0),HLOOKUP(L$2+$A5367,Sheet2!BX:NK,$B5367,0)&lt;&gt;""),HLOOKUP(L$2+$A5367,Sheet2!BX:NK,$B5367,0),"")</f>
        <v/>
      </c>
      <c r="M5367" t="str">
        <f>IF(OR(HLOOKUP(M$2+$A5367,Sheet2!BY:NL,$B5367,0),HLOOKUP(M$2+$A5367,Sheet2!BY:NL,$B5367,0)&lt;&gt;""),HLOOKUP(M$2+$A5367,Sheet2!BY:NL,$B5367,0),"")</f>
        <v/>
      </c>
      <c r="N5367" t="str">
        <f>IF(OR(HLOOKUP(N$2+$A5367,Sheet2!BZ:NM,$B5367,0),HLOOKUP(N$2+$A5367,Sheet2!BZ:NM,$B5367,0)&lt;&gt;""),HLOOKUP(N$2+$A5367,Sheet2!BZ:NM,$B5367,0),"")</f>
        <v/>
      </c>
      <c r="O5367" t="str">
        <f>IF(OR(HLOOKUP(O$2+$A5367,Sheet2!CA:NN,$B5367,0),HLOOKUP(O$2+$A5367,Sheet2!CA:NN,$B5367,0)&lt;&gt;""),HLOOKUP(O$2+$A5367,Sheet2!CA:NN,$B5367,0),"")</f>
        <v/>
      </c>
      <c r="P5367" t="str">
        <f>IF(OR(HLOOKUP(P$2+$A5367,Sheet2!CB:NO,$B5367,0),HLOOKUP(P$2+$A5367,Sheet2!CB:NO,$B5367,0)&lt;&gt;""),HLOOKUP(P$2+$A5367,Sheet2!CB:NO,$B5367,0),"")</f>
        <v/>
      </c>
      <c r="Q5367" t="str">
        <f>IF(OR(HLOOKUP(Q$2+$A5367,Sheet2!CC:NO,$B5367,0),HLOOKUP(Q$2+$A5367,Sheet2!CC:NO,$B5367,0)&lt;&gt;""),HLOOKUP(Q$2+$A5367,Sheet2!CC:NO,$B5367,0),"")</f>
        <v/>
      </c>
    </row>
    <row r="5368" spans="1:17" x14ac:dyDescent="0.25">
      <c r="A5368" s="64">
        <f t="shared" si="667"/>
        <v>24</v>
      </c>
      <c r="B5368" s="64">
        <f t="shared" si="668"/>
        <v>541</v>
      </c>
      <c r="C5368" s="64">
        <f t="shared" si="669"/>
        <v>5</v>
      </c>
      <c r="D5368" s="64">
        <f t="shared" si="670"/>
        <v>537</v>
      </c>
      <c r="E5368" s="64">
        <f t="shared" si="671"/>
        <v>2681</v>
      </c>
      <c r="F5368" s="64" t="str">
        <f t="shared" si="664"/>
        <v/>
      </c>
      <c r="G5368" s="64" t="str">
        <f t="shared" si="665"/>
        <v/>
      </c>
      <c r="H5368" s="64" t="str">
        <f t="shared" si="666"/>
        <v/>
      </c>
      <c r="I5368" s="80" t="str">
        <f>IFERROR(VLOOKUP(D5368,Sheet2!A:B,2,0),"")</f>
        <v/>
      </c>
      <c r="J5368" s="64" t="str">
        <f>IFERROR(IF(I5368&lt;&gt;"",VLOOKUP(I5368,Sheet2!B:C,2,0),""),"")</f>
        <v/>
      </c>
      <c r="K5368" s="64" t="str">
        <f>IFERROR( IF(I5368&lt;&gt;"", HLOOKUP(L$2+$A5368,Sheet2!BX:NK,2,0),""),"")</f>
        <v/>
      </c>
      <c r="L5368" t="str">
        <f>IF(OR(HLOOKUP(L$2+$A5368,Sheet2!BX:NK,$B5368,0),HLOOKUP(L$2+$A5368,Sheet2!BX:NK,$B5368,0)&lt;&gt;""),HLOOKUP(L$2+$A5368,Sheet2!BX:NK,$B5368,0),"")</f>
        <v/>
      </c>
      <c r="M5368" t="str">
        <f>IF(OR(HLOOKUP(M$2+$A5368,Sheet2!BY:NL,$B5368,0),HLOOKUP(M$2+$A5368,Sheet2!BY:NL,$B5368,0)&lt;&gt;""),HLOOKUP(M$2+$A5368,Sheet2!BY:NL,$B5368,0),"")</f>
        <v/>
      </c>
      <c r="N5368" t="str">
        <f>IF(OR(HLOOKUP(N$2+$A5368,Sheet2!BZ:NM,$B5368,0),HLOOKUP(N$2+$A5368,Sheet2!BZ:NM,$B5368,0)&lt;&gt;""),HLOOKUP(N$2+$A5368,Sheet2!BZ:NM,$B5368,0),"")</f>
        <v/>
      </c>
      <c r="O5368" t="str">
        <f>IF(OR(HLOOKUP(O$2+$A5368,Sheet2!CA:NN,$B5368,0),HLOOKUP(O$2+$A5368,Sheet2!CA:NN,$B5368,0)&lt;&gt;""),HLOOKUP(O$2+$A5368,Sheet2!CA:NN,$B5368,0),"")</f>
        <v/>
      </c>
      <c r="P5368" t="str">
        <f>IF(OR(HLOOKUP(P$2+$A5368,Sheet2!CB:NO,$B5368,0),HLOOKUP(P$2+$A5368,Sheet2!CB:NO,$B5368,0)&lt;&gt;""),HLOOKUP(P$2+$A5368,Sheet2!CB:NO,$B5368,0),"")</f>
        <v/>
      </c>
      <c r="Q5368" t="str">
        <f>IF(OR(HLOOKUP(Q$2+$A5368,Sheet2!CC:NO,$B5368,0),HLOOKUP(Q$2+$A5368,Sheet2!CC:NO,$B5368,0)&lt;&gt;""),HLOOKUP(Q$2+$A5368,Sheet2!CC:NO,$B5368,0),"")</f>
        <v/>
      </c>
    </row>
    <row r="5369" spans="1:17" x14ac:dyDescent="0.25">
      <c r="A5369" s="64">
        <f t="shared" si="667"/>
        <v>30</v>
      </c>
      <c r="B5369" s="64">
        <f t="shared" si="668"/>
        <v>541</v>
      </c>
      <c r="C5369" s="64">
        <f t="shared" si="669"/>
        <v>6</v>
      </c>
      <c r="D5369" s="64">
        <f t="shared" si="670"/>
        <v>537</v>
      </c>
      <c r="E5369" s="64">
        <f t="shared" si="671"/>
        <v>2681</v>
      </c>
      <c r="F5369" s="64" t="str">
        <f t="shared" si="664"/>
        <v/>
      </c>
      <c r="G5369" s="64" t="str">
        <f t="shared" si="665"/>
        <v/>
      </c>
      <c r="H5369" s="64" t="str">
        <f t="shared" si="666"/>
        <v/>
      </c>
      <c r="I5369" s="80" t="str">
        <f>IFERROR(VLOOKUP(D5369,Sheet2!A:B,2,0),"")</f>
        <v/>
      </c>
      <c r="J5369" s="64" t="str">
        <f>IFERROR(IF(I5369&lt;&gt;"",VLOOKUP(I5369,Sheet2!B:C,2,0),""),"")</f>
        <v/>
      </c>
      <c r="K5369" s="64" t="str">
        <f>IFERROR( IF(I5369&lt;&gt;"", HLOOKUP(L$2+$A5369,Sheet2!BX:NK,2,0),""),"")</f>
        <v/>
      </c>
      <c r="L5369" t="str">
        <f>IF(OR(HLOOKUP(L$2+$A5369,Sheet2!BX:NK,$B5369,0),HLOOKUP(L$2+$A5369,Sheet2!BX:NK,$B5369,0)&lt;&gt;""),HLOOKUP(L$2+$A5369,Sheet2!BX:NK,$B5369,0),"")</f>
        <v/>
      </c>
      <c r="M5369" t="str">
        <f>IF(OR(HLOOKUP(M$2+$A5369,Sheet2!BY:NL,$B5369,0),HLOOKUP(M$2+$A5369,Sheet2!BY:NL,$B5369,0)&lt;&gt;""),HLOOKUP(M$2+$A5369,Sheet2!BY:NL,$B5369,0),"")</f>
        <v/>
      </c>
      <c r="N5369" t="str">
        <f>IF(OR(HLOOKUP(N$2+$A5369,Sheet2!BZ:NM,$B5369,0),HLOOKUP(N$2+$A5369,Sheet2!BZ:NM,$B5369,0)&lt;&gt;""),HLOOKUP(N$2+$A5369,Sheet2!BZ:NM,$B5369,0),"")</f>
        <v/>
      </c>
      <c r="O5369" t="str">
        <f>IF(OR(HLOOKUP(O$2+$A5369,Sheet2!CA:NN,$B5369,0),HLOOKUP(O$2+$A5369,Sheet2!CA:NN,$B5369,0)&lt;&gt;""),HLOOKUP(O$2+$A5369,Sheet2!CA:NN,$B5369,0),"")</f>
        <v/>
      </c>
      <c r="P5369" t="str">
        <f>IF(OR(HLOOKUP(P$2+$A5369,Sheet2!CB:NO,$B5369,0),HLOOKUP(P$2+$A5369,Sheet2!CB:NO,$B5369,0)&lt;&gt;""),HLOOKUP(P$2+$A5369,Sheet2!CB:NO,$B5369,0),"")</f>
        <v/>
      </c>
      <c r="Q5369" t="str">
        <f>IF(OR(HLOOKUP(Q$2+$A5369,Sheet2!CC:NO,$B5369,0),HLOOKUP(Q$2+$A5369,Sheet2!CC:NO,$B5369,0)&lt;&gt;""),HLOOKUP(Q$2+$A5369,Sheet2!CC:NO,$B5369,0),"")</f>
        <v/>
      </c>
    </row>
    <row r="5370" spans="1:17" x14ac:dyDescent="0.25">
      <c r="A5370" s="64">
        <f t="shared" si="667"/>
        <v>36</v>
      </c>
      <c r="B5370" s="64">
        <f t="shared" si="668"/>
        <v>541</v>
      </c>
      <c r="C5370" s="64">
        <f t="shared" si="669"/>
        <v>7</v>
      </c>
      <c r="D5370" s="64">
        <f t="shared" si="670"/>
        <v>537</v>
      </c>
      <c r="E5370" s="64">
        <f t="shared" si="671"/>
        <v>2681</v>
      </c>
      <c r="F5370" s="64" t="str">
        <f t="shared" si="664"/>
        <v/>
      </c>
      <c r="G5370" s="64" t="str">
        <f t="shared" si="665"/>
        <v/>
      </c>
      <c r="H5370" s="64" t="str">
        <f t="shared" si="666"/>
        <v/>
      </c>
      <c r="I5370" s="80" t="str">
        <f>IFERROR(VLOOKUP(D5370,Sheet2!A:B,2,0),"")</f>
        <v/>
      </c>
      <c r="J5370" s="64" t="str">
        <f>IFERROR(IF(I5370&lt;&gt;"",VLOOKUP(I5370,Sheet2!B:C,2,0),""),"")</f>
        <v/>
      </c>
      <c r="K5370" s="64" t="str">
        <f>IFERROR( IF(I5370&lt;&gt;"", HLOOKUP(L$2+$A5370,Sheet2!BX:NK,2,0),""),"")</f>
        <v/>
      </c>
      <c r="L5370" t="str">
        <f>IF(OR(HLOOKUP(L$2+$A5370,Sheet2!BX:NK,$B5370,0),HLOOKUP(L$2+$A5370,Sheet2!BX:NK,$B5370,0)&lt;&gt;""),HLOOKUP(L$2+$A5370,Sheet2!BX:NK,$B5370,0),"")</f>
        <v/>
      </c>
      <c r="M5370" t="str">
        <f>IF(OR(HLOOKUP(M$2+$A5370,Sheet2!BY:NL,$B5370,0),HLOOKUP(M$2+$A5370,Sheet2!BY:NL,$B5370,0)&lt;&gt;""),HLOOKUP(M$2+$A5370,Sheet2!BY:NL,$B5370,0),"")</f>
        <v/>
      </c>
      <c r="N5370" t="str">
        <f>IF(OR(HLOOKUP(N$2+$A5370,Sheet2!BZ:NM,$B5370,0),HLOOKUP(N$2+$A5370,Sheet2!BZ:NM,$B5370,0)&lt;&gt;""),HLOOKUP(N$2+$A5370,Sheet2!BZ:NM,$B5370,0),"")</f>
        <v/>
      </c>
      <c r="O5370" t="str">
        <f>IF(OR(HLOOKUP(O$2+$A5370,Sheet2!CA:NN,$B5370,0),HLOOKUP(O$2+$A5370,Sheet2!CA:NN,$B5370,0)&lt;&gt;""),HLOOKUP(O$2+$A5370,Sheet2!CA:NN,$B5370,0),"")</f>
        <v/>
      </c>
      <c r="P5370" t="str">
        <f>IF(OR(HLOOKUP(P$2+$A5370,Sheet2!CB:NO,$B5370,0),HLOOKUP(P$2+$A5370,Sheet2!CB:NO,$B5370,0)&lt;&gt;""),HLOOKUP(P$2+$A5370,Sheet2!CB:NO,$B5370,0),"")</f>
        <v/>
      </c>
      <c r="Q5370" t="str">
        <f>IF(OR(HLOOKUP(Q$2+$A5370,Sheet2!CC:NO,$B5370,0),HLOOKUP(Q$2+$A5370,Sheet2!CC:NO,$B5370,0)&lt;&gt;""),HLOOKUP(Q$2+$A5370,Sheet2!CC:NO,$B5370,0),"")</f>
        <v/>
      </c>
    </row>
    <row r="5371" spans="1:17" x14ac:dyDescent="0.25">
      <c r="A5371" s="64">
        <f t="shared" si="667"/>
        <v>42</v>
      </c>
      <c r="B5371" s="64">
        <f t="shared" si="668"/>
        <v>541</v>
      </c>
      <c r="C5371" s="64">
        <f t="shared" si="669"/>
        <v>8</v>
      </c>
      <c r="D5371" s="64">
        <f t="shared" si="670"/>
        <v>537</v>
      </c>
      <c r="E5371" s="64">
        <f t="shared" si="671"/>
        <v>2681</v>
      </c>
      <c r="F5371" s="64" t="str">
        <f t="shared" si="664"/>
        <v/>
      </c>
      <c r="G5371" s="64" t="str">
        <f t="shared" si="665"/>
        <v/>
      </c>
      <c r="H5371" s="64" t="str">
        <f t="shared" si="666"/>
        <v/>
      </c>
      <c r="I5371" s="80" t="str">
        <f>IFERROR(VLOOKUP(D5371,Sheet2!A:B,2,0),"")</f>
        <v/>
      </c>
      <c r="J5371" s="64" t="str">
        <f>IFERROR(IF(I5371&lt;&gt;"",VLOOKUP(I5371,Sheet2!B:C,2,0),""),"")</f>
        <v/>
      </c>
      <c r="K5371" s="64" t="str">
        <f>IFERROR( IF(I5371&lt;&gt;"", HLOOKUP(L$2+$A5371,Sheet2!BX:NK,2,0),""),"")</f>
        <v/>
      </c>
      <c r="L5371" t="str">
        <f>IF(OR(HLOOKUP(L$2+$A5371,Sheet2!BX:NK,$B5371,0),HLOOKUP(L$2+$A5371,Sheet2!BX:NK,$B5371,0)&lt;&gt;""),HLOOKUP(L$2+$A5371,Sheet2!BX:NK,$B5371,0),"")</f>
        <v/>
      </c>
      <c r="M5371" t="str">
        <f>IF(OR(HLOOKUP(M$2+$A5371,Sheet2!BY:NL,$B5371,0),HLOOKUP(M$2+$A5371,Sheet2!BY:NL,$B5371,0)&lt;&gt;""),HLOOKUP(M$2+$A5371,Sheet2!BY:NL,$B5371,0),"")</f>
        <v/>
      </c>
      <c r="N5371" t="str">
        <f>IF(OR(HLOOKUP(N$2+$A5371,Sheet2!BZ:NM,$B5371,0),HLOOKUP(N$2+$A5371,Sheet2!BZ:NM,$B5371,0)&lt;&gt;""),HLOOKUP(N$2+$A5371,Sheet2!BZ:NM,$B5371,0),"")</f>
        <v/>
      </c>
      <c r="O5371" t="str">
        <f>IF(OR(HLOOKUP(O$2+$A5371,Sheet2!CA:NN,$B5371,0),HLOOKUP(O$2+$A5371,Sheet2!CA:NN,$B5371,0)&lt;&gt;""),HLOOKUP(O$2+$A5371,Sheet2!CA:NN,$B5371,0),"")</f>
        <v/>
      </c>
      <c r="P5371" t="str">
        <f>IF(OR(HLOOKUP(P$2+$A5371,Sheet2!CB:NO,$B5371,0),HLOOKUP(P$2+$A5371,Sheet2!CB:NO,$B5371,0)&lt;&gt;""),HLOOKUP(P$2+$A5371,Sheet2!CB:NO,$B5371,0),"")</f>
        <v/>
      </c>
      <c r="Q5371" t="str">
        <f>IF(OR(HLOOKUP(Q$2+$A5371,Sheet2!CC:NO,$B5371,0),HLOOKUP(Q$2+$A5371,Sheet2!CC:NO,$B5371,0)&lt;&gt;""),HLOOKUP(Q$2+$A5371,Sheet2!CC:NO,$B5371,0),"")</f>
        <v/>
      </c>
    </row>
    <row r="5372" spans="1:17" x14ac:dyDescent="0.25">
      <c r="A5372" s="64">
        <f t="shared" si="667"/>
        <v>48</v>
      </c>
      <c r="B5372" s="64">
        <f t="shared" si="668"/>
        <v>541</v>
      </c>
      <c r="C5372" s="64">
        <f t="shared" si="669"/>
        <v>9</v>
      </c>
      <c r="D5372" s="64">
        <f t="shared" si="670"/>
        <v>537</v>
      </c>
      <c r="E5372" s="64">
        <f t="shared" si="671"/>
        <v>2681</v>
      </c>
      <c r="F5372" s="64" t="str">
        <f t="shared" si="664"/>
        <v/>
      </c>
      <c r="G5372" s="64" t="str">
        <f t="shared" si="665"/>
        <v/>
      </c>
      <c r="H5372" s="64" t="str">
        <f t="shared" si="666"/>
        <v/>
      </c>
      <c r="I5372" s="80" t="str">
        <f>IFERROR(VLOOKUP(D5372,Sheet2!A:B,2,0),"")</f>
        <v/>
      </c>
      <c r="J5372" s="64" t="str">
        <f>IFERROR(IF(I5372&lt;&gt;"",VLOOKUP(I5372,Sheet2!B:C,2,0),""),"")</f>
        <v/>
      </c>
      <c r="K5372" s="64" t="str">
        <f>IFERROR( IF(I5372&lt;&gt;"", HLOOKUP(L$2+$A5372,Sheet2!BX:NK,2,0),""),"")</f>
        <v/>
      </c>
      <c r="L5372" t="str">
        <f>IF(OR(HLOOKUP(L$2+$A5372,Sheet2!BX:NK,$B5372,0),HLOOKUP(L$2+$A5372,Sheet2!BX:NK,$B5372,0)&lt;&gt;""),HLOOKUP(L$2+$A5372,Sheet2!BX:NK,$B5372,0),"")</f>
        <v/>
      </c>
      <c r="M5372" t="str">
        <f>IF(OR(HLOOKUP(M$2+$A5372,Sheet2!BY:NL,$B5372,0),HLOOKUP(M$2+$A5372,Sheet2!BY:NL,$B5372,0)&lt;&gt;""),HLOOKUP(M$2+$A5372,Sheet2!BY:NL,$B5372,0),"")</f>
        <v/>
      </c>
      <c r="N5372" t="str">
        <f>IF(OR(HLOOKUP(N$2+$A5372,Sheet2!BZ:NM,$B5372,0),HLOOKUP(N$2+$A5372,Sheet2!BZ:NM,$B5372,0)&lt;&gt;""),HLOOKUP(N$2+$A5372,Sheet2!BZ:NM,$B5372,0),"")</f>
        <v/>
      </c>
      <c r="O5372" t="str">
        <f>IF(OR(HLOOKUP(O$2+$A5372,Sheet2!CA:NN,$B5372,0),HLOOKUP(O$2+$A5372,Sheet2!CA:NN,$B5372,0)&lt;&gt;""),HLOOKUP(O$2+$A5372,Sheet2!CA:NN,$B5372,0),"")</f>
        <v/>
      </c>
      <c r="P5372" t="str">
        <f>IF(OR(HLOOKUP(P$2+$A5372,Sheet2!CB:NO,$B5372,0),HLOOKUP(P$2+$A5372,Sheet2!CB:NO,$B5372,0)&lt;&gt;""),HLOOKUP(P$2+$A5372,Sheet2!CB:NO,$B5372,0),"")</f>
        <v/>
      </c>
      <c r="Q5372" t="str">
        <f>IF(OR(HLOOKUP(Q$2+$A5372,Sheet2!CC:NO,$B5372,0),HLOOKUP(Q$2+$A5372,Sheet2!CC:NO,$B5372,0)&lt;&gt;""),HLOOKUP(Q$2+$A5372,Sheet2!CC:NO,$B5372,0),"")</f>
        <v/>
      </c>
    </row>
    <row r="5373" spans="1:17" x14ac:dyDescent="0.25">
      <c r="A5373" s="64">
        <f t="shared" si="667"/>
        <v>54</v>
      </c>
      <c r="B5373" s="64">
        <f t="shared" si="668"/>
        <v>541</v>
      </c>
      <c r="C5373" s="64">
        <f t="shared" si="669"/>
        <v>10</v>
      </c>
      <c r="D5373" s="64">
        <f t="shared" si="670"/>
        <v>537</v>
      </c>
      <c r="E5373" s="64">
        <f t="shared" si="671"/>
        <v>2681</v>
      </c>
      <c r="F5373" s="64" t="str">
        <f t="shared" si="664"/>
        <v/>
      </c>
      <c r="G5373" s="64" t="str">
        <f t="shared" si="665"/>
        <v/>
      </c>
      <c r="H5373" s="64" t="str">
        <f t="shared" si="666"/>
        <v/>
      </c>
      <c r="I5373" s="80" t="str">
        <f>IFERROR(VLOOKUP(D5373,Sheet2!A:B,2,0),"")</f>
        <v/>
      </c>
      <c r="J5373" s="64" t="str">
        <f>IFERROR(IF(I5373&lt;&gt;"",VLOOKUP(I5373,Sheet2!B:C,2,0),""),"")</f>
        <v/>
      </c>
      <c r="K5373" s="64" t="str">
        <f>IFERROR( IF(I5373&lt;&gt;"", HLOOKUP(L$2+$A5373,Sheet2!BX:NK,2,0),""),"")</f>
        <v/>
      </c>
      <c r="L5373" t="str">
        <f>IF(OR(HLOOKUP(L$2+$A5373,Sheet2!BX:NK,$B5373,0),HLOOKUP(L$2+$A5373,Sheet2!BX:NK,$B5373,0)&lt;&gt;""),HLOOKUP(L$2+$A5373,Sheet2!BX:NK,$B5373,0),"")</f>
        <v/>
      </c>
      <c r="M5373" t="str">
        <f>IF(OR(HLOOKUP(M$2+$A5373,Sheet2!BY:NL,$B5373,0),HLOOKUP(M$2+$A5373,Sheet2!BY:NL,$B5373,0)&lt;&gt;""),HLOOKUP(M$2+$A5373,Sheet2!BY:NL,$B5373,0),"")</f>
        <v/>
      </c>
      <c r="N5373" t="str">
        <f>IF(OR(HLOOKUP(N$2+$A5373,Sheet2!BZ:NM,$B5373,0),HLOOKUP(N$2+$A5373,Sheet2!BZ:NM,$B5373,0)&lt;&gt;""),HLOOKUP(N$2+$A5373,Sheet2!BZ:NM,$B5373,0),"")</f>
        <v/>
      </c>
      <c r="O5373" t="str">
        <f>IF(OR(HLOOKUP(O$2+$A5373,Sheet2!CA:NN,$B5373,0),HLOOKUP(O$2+$A5373,Sheet2!CA:NN,$B5373,0)&lt;&gt;""),HLOOKUP(O$2+$A5373,Sheet2!CA:NN,$B5373,0),"")</f>
        <v/>
      </c>
      <c r="P5373" t="str">
        <f>IF(OR(HLOOKUP(P$2+$A5373,Sheet2!CB:NO,$B5373,0),HLOOKUP(P$2+$A5373,Sheet2!CB:NO,$B5373,0)&lt;&gt;""),HLOOKUP(P$2+$A5373,Sheet2!CB:NO,$B5373,0),"")</f>
        <v/>
      </c>
      <c r="Q5373" t="str">
        <f>IF(OR(HLOOKUP(Q$2+$A5373,Sheet2!CC:NO,$B5373,0),HLOOKUP(Q$2+$A5373,Sheet2!CC:NO,$B5373,0)&lt;&gt;""),HLOOKUP(Q$2+$A5373,Sheet2!CC:NO,$B5373,0),"")</f>
        <v/>
      </c>
    </row>
    <row r="5374" spans="1:17" x14ac:dyDescent="0.25">
      <c r="A5374" s="64">
        <f t="shared" si="667"/>
        <v>0</v>
      </c>
      <c r="B5374" s="64">
        <f t="shared" si="668"/>
        <v>542</v>
      </c>
      <c r="C5374" s="64">
        <f t="shared" si="669"/>
        <v>1</v>
      </c>
      <c r="D5374" s="64">
        <f t="shared" si="670"/>
        <v>538</v>
      </c>
      <c r="E5374" s="64">
        <f t="shared" si="671"/>
        <v>2686</v>
      </c>
      <c r="F5374" s="64" t="str">
        <f t="shared" si="664"/>
        <v/>
      </c>
      <c r="G5374" s="64" t="str">
        <f t="shared" si="665"/>
        <v/>
      </c>
      <c r="H5374" s="64" t="str">
        <f t="shared" si="666"/>
        <v/>
      </c>
      <c r="I5374" s="80" t="str">
        <f>IFERROR(VLOOKUP(D5374,Sheet2!A:B,2,0),"")</f>
        <v/>
      </c>
      <c r="J5374" s="64" t="str">
        <f>IFERROR(IF(I5374&lt;&gt;"",VLOOKUP(I5374,Sheet2!B:C,2,0),""),"")</f>
        <v/>
      </c>
      <c r="K5374" s="64" t="str">
        <f>IFERROR( IF(I5374&lt;&gt;"", HLOOKUP(L$2+$A5374,Sheet2!BX:NK,2,0),""),"")</f>
        <v/>
      </c>
      <c r="L5374" t="str">
        <f>IF(OR(HLOOKUP(L$2+$A5374,Sheet2!BX:NK,$B5374,0),HLOOKUP(L$2+$A5374,Sheet2!BX:NK,$B5374,0)&lt;&gt;""),HLOOKUP(L$2+$A5374,Sheet2!BX:NK,$B5374,0),"")</f>
        <v/>
      </c>
      <c r="M5374" t="str">
        <f>IF(OR(HLOOKUP(M$2+$A5374,Sheet2!BY:NL,$B5374,0),HLOOKUP(M$2+$A5374,Sheet2!BY:NL,$B5374,0)&lt;&gt;""),HLOOKUP(M$2+$A5374,Sheet2!BY:NL,$B5374,0),"")</f>
        <v/>
      </c>
      <c r="N5374" t="str">
        <f>IF(OR(HLOOKUP(N$2+$A5374,Sheet2!BZ:NM,$B5374,0),HLOOKUP(N$2+$A5374,Sheet2!BZ:NM,$B5374,0)&lt;&gt;""),HLOOKUP(N$2+$A5374,Sheet2!BZ:NM,$B5374,0),"")</f>
        <v/>
      </c>
      <c r="O5374" t="str">
        <f>IF(OR(HLOOKUP(O$2+$A5374,Sheet2!CA:NN,$B5374,0),HLOOKUP(O$2+$A5374,Sheet2!CA:NN,$B5374,0)&lt;&gt;""),HLOOKUP(O$2+$A5374,Sheet2!CA:NN,$B5374,0),"")</f>
        <v/>
      </c>
      <c r="P5374" t="str">
        <f>IF(OR(HLOOKUP(P$2+$A5374,Sheet2!CB:NO,$B5374,0),HLOOKUP(P$2+$A5374,Sheet2!CB:NO,$B5374,0)&lt;&gt;""),HLOOKUP(P$2+$A5374,Sheet2!CB:NO,$B5374,0),"")</f>
        <v/>
      </c>
      <c r="Q5374" t="str">
        <f>IF(OR(HLOOKUP(Q$2+$A5374,Sheet2!CC:NO,$B5374,0),HLOOKUP(Q$2+$A5374,Sheet2!CC:NO,$B5374,0)&lt;&gt;""),HLOOKUP(Q$2+$A5374,Sheet2!CC:NO,$B5374,0),"")</f>
        <v/>
      </c>
    </row>
    <row r="5375" spans="1:17" x14ac:dyDescent="0.25">
      <c r="A5375" s="64">
        <f t="shared" si="667"/>
        <v>6</v>
      </c>
      <c r="B5375" s="64">
        <f t="shared" si="668"/>
        <v>542</v>
      </c>
      <c r="C5375" s="64">
        <f t="shared" si="669"/>
        <v>2</v>
      </c>
      <c r="D5375" s="64">
        <f t="shared" si="670"/>
        <v>538</v>
      </c>
      <c r="E5375" s="64">
        <f t="shared" si="671"/>
        <v>2686</v>
      </c>
      <c r="F5375" s="64" t="str">
        <f t="shared" si="664"/>
        <v/>
      </c>
      <c r="G5375" s="64" t="str">
        <f t="shared" si="665"/>
        <v/>
      </c>
      <c r="H5375" s="64" t="str">
        <f t="shared" si="666"/>
        <v/>
      </c>
      <c r="I5375" s="80" t="str">
        <f>IFERROR(VLOOKUP(D5375,Sheet2!A:B,2,0),"")</f>
        <v/>
      </c>
      <c r="J5375" s="64" t="str">
        <f>IFERROR(IF(I5375&lt;&gt;"",VLOOKUP(I5375,Sheet2!B:C,2,0),""),"")</f>
        <v/>
      </c>
      <c r="K5375" s="64" t="str">
        <f>IFERROR( IF(I5375&lt;&gt;"", HLOOKUP(L$2+$A5375,Sheet2!BX:NK,2,0),""),"")</f>
        <v/>
      </c>
      <c r="L5375" t="str">
        <f>IF(OR(HLOOKUP(L$2+$A5375,Sheet2!BX:NK,$B5375,0),HLOOKUP(L$2+$A5375,Sheet2!BX:NK,$B5375,0)&lt;&gt;""),HLOOKUP(L$2+$A5375,Sheet2!BX:NK,$B5375,0),"")</f>
        <v/>
      </c>
      <c r="M5375" t="str">
        <f>IF(OR(HLOOKUP(M$2+$A5375,Sheet2!BY:NL,$B5375,0),HLOOKUP(M$2+$A5375,Sheet2!BY:NL,$B5375,0)&lt;&gt;""),HLOOKUP(M$2+$A5375,Sheet2!BY:NL,$B5375,0),"")</f>
        <v/>
      </c>
      <c r="N5375" t="str">
        <f>IF(OR(HLOOKUP(N$2+$A5375,Sheet2!BZ:NM,$B5375,0),HLOOKUP(N$2+$A5375,Sheet2!BZ:NM,$B5375,0)&lt;&gt;""),HLOOKUP(N$2+$A5375,Sheet2!BZ:NM,$B5375,0),"")</f>
        <v/>
      </c>
      <c r="O5375" t="str">
        <f>IF(OR(HLOOKUP(O$2+$A5375,Sheet2!CA:NN,$B5375,0),HLOOKUP(O$2+$A5375,Sheet2!CA:NN,$B5375,0)&lt;&gt;""),HLOOKUP(O$2+$A5375,Sheet2!CA:NN,$B5375,0),"")</f>
        <v/>
      </c>
      <c r="P5375" t="str">
        <f>IF(OR(HLOOKUP(P$2+$A5375,Sheet2!CB:NO,$B5375,0),HLOOKUP(P$2+$A5375,Sheet2!CB:NO,$B5375,0)&lt;&gt;""),HLOOKUP(P$2+$A5375,Sheet2!CB:NO,$B5375,0),"")</f>
        <v/>
      </c>
      <c r="Q5375" t="str">
        <f>IF(OR(HLOOKUP(Q$2+$A5375,Sheet2!CC:NO,$B5375,0),HLOOKUP(Q$2+$A5375,Sheet2!CC:NO,$B5375,0)&lt;&gt;""),HLOOKUP(Q$2+$A5375,Sheet2!CC:NO,$B5375,0),"")</f>
        <v/>
      </c>
    </row>
    <row r="5376" spans="1:17" x14ac:dyDescent="0.25">
      <c r="A5376" s="64">
        <f t="shared" si="667"/>
        <v>12</v>
      </c>
      <c r="B5376" s="64">
        <f t="shared" si="668"/>
        <v>542</v>
      </c>
      <c r="C5376" s="64">
        <f t="shared" si="669"/>
        <v>3</v>
      </c>
      <c r="D5376" s="64">
        <f t="shared" si="670"/>
        <v>538</v>
      </c>
      <c r="E5376" s="64">
        <f t="shared" si="671"/>
        <v>2686</v>
      </c>
      <c r="F5376" s="64" t="str">
        <f t="shared" si="664"/>
        <v/>
      </c>
      <c r="G5376" s="64" t="str">
        <f t="shared" si="665"/>
        <v/>
      </c>
      <c r="H5376" s="64" t="str">
        <f t="shared" si="666"/>
        <v/>
      </c>
      <c r="I5376" s="80" t="str">
        <f>IFERROR(VLOOKUP(D5376,Sheet2!A:B,2,0),"")</f>
        <v/>
      </c>
      <c r="J5376" s="64" t="str">
        <f>IFERROR(IF(I5376&lt;&gt;"",VLOOKUP(I5376,Sheet2!B:C,2,0),""),"")</f>
        <v/>
      </c>
      <c r="K5376" s="64" t="str">
        <f>IFERROR( IF(I5376&lt;&gt;"", HLOOKUP(L$2+$A5376,Sheet2!BX:NK,2,0),""),"")</f>
        <v/>
      </c>
      <c r="L5376" t="str">
        <f>IF(OR(HLOOKUP(L$2+$A5376,Sheet2!BX:NK,$B5376,0),HLOOKUP(L$2+$A5376,Sheet2!BX:NK,$B5376,0)&lt;&gt;""),HLOOKUP(L$2+$A5376,Sheet2!BX:NK,$B5376,0),"")</f>
        <v/>
      </c>
      <c r="M5376" t="str">
        <f>IF(OR(HLOOKUP(M$2+$A5376,Sheet2!BY:NL,$B5376,0),HLOOKUP(M$2+$A5376,Sheet2!BY:NL,$B5376,0)&lt;&gt;""),HLOOKUP(M$2+$A5376,Sheet2!BY:NL,$B5376,0),"")</f>
        <v/>
      </c>
      <c r="N5376" t="str">
        <f>IF(OR(HLOOKUP(N$2+$A5376,Sheet2!BZ:NM,$B5376,0),HLOOKUP(N$2+$A5376,Sheet2!BZ:NM,$B5376,0)&lt;&gt;""),HLOOKUP(N$2+$A5376,Sheet2!BZ:NM,$B5376,0),"")</f>
        <v/>
      </c>
      <c r="O5376" t="str">
        <f>IF(OR(HLOOKUP(O$2+$A5376,Sheet2!CA:NN,$B5376,0),HLOOKUP(O$2+$A5376,Sheet2!CA:NN,$B5376,0)&lt;&gt;""),HLOOKUP(O$2+$A5376,Sheet2!CA:NN,$B5376,0),"")</f>
        <v/>
      </c>
      <c r="P5376" t="str">
        <f>IF(OR(HLOOKUP(P$2+$A5376,Sheet2!CB:NO,$B5376,0),HLOOKUP(P$2+$A5376,Sheet2!CB:NO,$B5376,0)&lt;&gt;""),HLOOKUP(P$2+$A5376,Sheet2!CB:NO,$B5376,0),"")</f>
        <v/>
      </c>
      <c r="Q5376" t="str">
        <f>IF(OR(HLOOKUP(Q$2+$A5376,Sheet2!CC:NO,$B5376,0),HLOOKUP(Q$2+$A5376,Sheet2!CC:NO,$B5376,0)&lt;&gt;""),HLOOKUP(Q$2+$A5376,Sheet2!CC:NO,$B5376,0),"")</f>
        <v/>
      </c>
    </row>
    <row r="5377" spans="1:17" x14ac:dyDescent="0.25">
      <c r="A5377" s="64">
        <f t="shared" si="667"/>
        <v>18</v>
      </c>
      <c r="B5377" s="64">
        <f t="shared" si="668"/>
        <v>542</v>
      </c>
      <c r="C5377" s="64">
        <f t="shared" si="669"/>
        <v>4</v>
      </c>
      <c r="D5377" s="64">
        <f t="shared" si="670"/>
        <v>538</v>
      </c>
      <c r="E5377" s="64">
        <f t="shared" si="671"/>
        <v>2686</v>
      </c>
      <c r="F5377" s="64" t="str">
        <f t="shared" si="664"/>
        <v/>
      </c>
      <c r="G5377" s="64" t="str">
        <f t="shared" si="665"/>
        <v/>
      </c>
      <c r="H5377" s="64" t="str">
        <f t="shared" si="666"/>
        <v/>
      </c>
      <c r="I5377" s="80" t="str">
        <f>IFERROR(VLOOKUP(D5377,Sheet2!A:B,2,0),"")</f>
        <v/>
      </c>
      <c r="J5377" s="64" t="str">
        <f>IFERROR(IF(I5377&lt;&gt;"",VLOOKUP(I5377,Sheet2!B:C,2,0),""),"")</f>
        <v/>
      </c>
      <c r="K5377" s="64" t="str">
        <f>IFERROR( IF(I5377&lt;&gt;"", HLOOKUP(L$2+$A5377,Sheet2!BX:NK,2,0),""),"")</f>
        <v/>
      </c>
      <c r="L5377" t="str">
        <f>IF(OR(HLOOKUP(L$2+$A5377,Sheet2!BX:NK,$B5377,0),HLOOKUP(L$2+$A5377,Sheet2!BX:NK,$B5377,0)&lt;&gt;""),HLOOKUP(L$2+$A5377,Sheet2!BX:NK,$B5377,0),"")</f>
        <v/>
      </c>
      <c r="M5377" t="str">
        <f>IF(OR(HLOOKUP(M$2+$A5377,Sheet2!BY:NL,$B5377,0),HLOOKUP(M$2+$A5377,Sheet2!BY:NL,$B5377,0)&lt;&gt;""),HLOOKUP(M$2+$A5377,Sheet2!BY:NL,$B5377,0),"")</f>
        <v/>
      </c>
      <c r="N5377" t="str">
        <f>IF(OR(HLOOKUP(N$2+$A5377,Sheet2!BZ:NM,$B5377,0),HLOOKUP(N$2+$A5377,Sheet2!BZ:NM,$B5377,0)&lt;&gt;""),HLOOKUP(N$2+$A5377,Sheet2!BZ:NM,$B5377,0),"")</f>
        <v/>
      </c>
      <c r="O5377" t="str">
        <f>IF(OR(HLOOKUP(O$2+$A5377,Sheet2!CA:NN,$B5377,0),HLOOKUP(O$2+$A5377,Sheet2!CA:NN,$B5377,0)&lt;&gt;""),HLOOKUP(O$2+$A5377,Sheet2!CA:NN,$B5377,0),"")</f>
        <v/>
      </c>
      <c r="P5377" t="str">
        <f>IF(OR(HLOOKUP(P$2+$A5377,Sheet2!CB:NO,$B5377,0),HLOOKUP(P$2+$A5377,Sheet2!CB:NO,$B5377,0)&lt;&gt;""),HLOOKUP(P$2+$A5377,Sheet2!CB:NO,$B5377,0),"")</f>
        <v/>
      </c>
      <c r="Q5377" t="str">
        <f>IF(OR(HLOOKUP(Q$2+$A5377,Sheet2!CC:NO,$B5377,0),HLOOKUP(Q$2+$A5377,Sheet2!CC:NO,$B5377,0)&lt;&gt;""),HLOOKUP(Q$2+$A5377,Sheet2!CC:NO,$B5377,0),"")</f>
        <v/>
      </c>
    </row>
    <row r="5378" spans="1:17" x14ac:dyDescent="0.25">
      <c r="A5378" s="64">
        <f t="shared" si="667"/>
        <v>24</v>
      </c>
      <c r="B5378" s="64">
        <f t="shared" si="668"/>
        <v>542</v>
      </c>
      <c r="C5378" s="64">
        <f t="shared" si="669"/>
        <v>5</v>
      </c>
      <c r="D5378" s="64">
        <f t="shared" si="670"/>
        <v>538</v>
      </c>
      <c r="E5378" s="64">
        <f t="shared" si="671"/>
        <v>2686</v>
      </c>
      <c r="F5378" s="64" t="str">
        <f t="shared" si="664"/>
        <v/>
      </c>
      <c r="G5378" s="64" t="str">
        <f t="shared" si="665"/>
        <v/>
      </c>
      <c r="H5378" s="64" t="str">
        <f t="shared" si="666"/>
        <v/>
      </c>
      <c r="I5378" s="80" t="str">
        <f>IFERROR(VLOOKUP(D5378,Sheet2!A:B,2,0),"")</f>
        <v/>
      </c>
      <c r="J5378" s="64" t="str">
        <f>IFERROR(IF(I5378&lt;&gt;"",VLOOKUP(I5378,Sheet2!B:C,2,0),""),"")</f>
        <v/>
      </c>
      <c r="K5378" s="64" t="str">
        <f>IFERROR( IF(I5378&lt;&gt;"", HLOOKUP(L$2+$A5378,Sheet2!BX:NK,2,0),""),"")</f>
        <v/>
      </c>
      <c r="L5378" t="str">
        <f>IF(OR(HLOOKUP(L$2+$A5378,Sheet2!BX:NK,$B5378,0),HLOOKUP(L$2+$A5378,Sheet2!BX:NK,$B5378,0)&lt;&gt;""),HLOOKUP(L$2+$A5378,Sheet2!BX:NK,$B5378,0),"")</f>
        <v/>
      </c>
      <c r="M5378" t="str">
        <f>IF(OR(HLOOKUP(M$2+$A5378,Sheet2!BY:NL,$B5378,0),HLOOKUP(M$2+$A5378,Sheet2!BY:NL,$B5378,0)&lt;&gt;""),HLOOKUP(M$2+$A5378,Sheet2!BY:NL,$B5378,0),"")</f>
        <v/>
      </c>
      <c r="N5378" t="str">
        <f>IF(OR(HLOOKUP(N$2+$A5378,Sheet2!BZ:NM,$B5378,0),HLOOKUP(N$2+$A5378,Sheet2!BZ:NM,$B5378,0)&lt;&gt;""),HLOOKUP(N$2+$A5378,Sheet2!BZ:NM,$B5378,0),"")</f>
        <v/>
      </c>
      <c r="O5378" t="str">
        <f>IF(OR(HLOOKUP(O$2+$A5378,Sheet2!CA:NN,$B5378,0),HLOOKUP(O$2+$A5378,Sheet2!CA:NN,$B5378,0)&lt;&gt;""),HLOOKUP(O$2+$A5378,Sheet2!CA:NN,$B5378,0),"")</f>
        <v/>
      </c>
      <c r="P5378" t="str">
        <f>IF(OR(HLOOKUP(P$2+$A5378,Sheet2!CB:NO,$B5378,0),HLOOKUP(P$2+$A5378,Sheet2!CB:NO,$B5378,0)&lt;&gt;""),HLOOKUP(P$2+$A5378,Sheet2!CB:NO,$B5378,0),"")</f>
        <v/>
      </c>
      <c r="Q5378" t="str">
        <f>IF(OR(HLOOKUP(Q$2+$A5378,Sheet2!CC:NO,$B5378,0),HLOOKUP(Q$2+$A5378,Sheet2!CC:NO,$B5378,0)&lt;&gt;""),HLOOKUP(Q$2+$A5378,Sheet2!CC:NO,$B5378,0),"")</f>
        <v/>
      </c>
    </row>
    <row r="5379" spans="1:17" x14ac:dyDescent="0.25">
      <c r="A5379" s="64">
        <f t="shared" si="667"/>
        <v>30</v>
      </c>
      <c r="B5379" s="64">
        <f t="shared" si="668"/>
        <v>542</v>
      </c>
      <c r="C5379" s="64">
        <f t="shared" si="669"/>
        <v>6</v>
      </c>
      <c r="D5379" s="64">
        <f t="shared" si="670"/>
        <v>538</v>
      </c>
      <c r="E5379" s="64">
        <f t="shared" si="671"/>
        <v>2686</v>
      </c>
      <c r="F5379" s="64" t="str">
        <f t="shared" si="664"/>
        <v/>
      </c>
      <c r="G5379" s="64" t="str">
        <f t="shared" si="665"/>
        <v/>
      </c>
      <c r="H5379" s="64" t="str">
        <f t="shared" si="666"/>
        <v/>
      </c>
      <c r="I5379" s="80" t="str">
        <f>IFERROR(VLOOKUP(D5379,Sheet2!A:B,2,0),"")</f>
        <v/>
      </c>
      <c r="J5379" s="64" t="str">
        <f>IFERROR(IF(I5379&lt;&gt;"",VLOOKUP(I5379,Sheet2!B:C,2,0),""),"")</f>
        <v/>
      </c>
      <c r="K5379" s="64" t="str">
        <f>IFERROR( IF(I5379&lt;&gt;"", HLOOKUP(L$2+$A5379,Sheet2!BX:NK,2,0),""),"")</f>
        <v/>
      </c>
      <c r="L5379" t="str">
        <f>IF(OR(HLOOKUP(L$2+$A5379,Sheet2!BX:NK,$B5379,0),HLOOKUP(L$2+$A5379,Sheet2!BX:NK,$B5379,0)&lt;&gt;""),HLOOKUP(L$2+$A5379,Sheet2!BX:NK,$B5379,0),"")</f>
        <v/>
      </c>
      <c r="M5379" t="str">
        <f>IF(OR(HLOOKUP(M$2+$A5379,Sheet2!BY:NL,$B5379,0),HLOOKUP(M$2+$A5379,Sheet2!BY:NL,$B5379,0)&lt;&gt;""),HLOOKUP(M$2+$A5379,Sheet2!BY:NL,$B5379,0),"")</f>
        <v/>
      </c>
      <c r="N5379" t="str">
        <f>IF(OR(HLOOKUP(N$2+$A5379,Sheet2!BZ:NM,$B5379,0),HLOOKUP(N$2+$A5379,Sheet2!BZ:NM,$B5379,0)&lt;&gt;""),HLOOKUP(N$2+$A5379,Sheet2!BZ:NM,$B5379,0),"")</f>
        <v/>
      </c>
      <c r="O5379" t="str">
        <f>IF(OR(HLOOKUP(O$2+$A5379,Sheet2!CA:NN,$B5379,0),HLOOKUP(O$2+$A5379,Sheet2!CA:NN,$B5379,0)&lt;&gt;""),HLOOKUP(O$2+$A5379,Sheet2!CA:NN,$B5379,0),"")</f>
        <v/>
      </c>
      <c r="P5379" t="str">
        <f>IF(OR(HLOOKUP(P$2+$A5379,Sheet2!CB:NO,$B5379,0),HLOOKUP(P$2+$A5379,Sheet2!CB:NO,$B5379,0)&lt;&gt;""),HLOOKUP(P$2+$A5379,Sheet2!CB:NO,$B5379,0),"")</f>
        <v/>
      </c>
      <c r="Q5379" t="str">
        <f>IF(OR(HLOOKUP(Q$2+$A5379,Sheet2!CC:NO,$B5379,0),HLOOKUP(Q$2+$A5379,Sheet2!CC:NO,$B5379,0)&lt;&gt;""),HLOOKUP(Q$2+$A5379,Sheet2!CC:NO,$B5379,0),"")</f>
        <v/>
      </c>
    </row>
    <row r="5380" spans="1:17" x14ac:dyDescent="0.25">
      <c r="A5380" s="64">
        <f t="shared" si="667"/>
        <v>36</v>
      </c>
      <c r="B5380" s="64">
        <f t="shared" si="668"/>
        <v>542</v>
      </c>
      <c r="C5380" s="64">
        <f t="shared" si="669"/>
        <v>7</v>
      </c>
      <c r="D5380" s="64">
        <f t="shared" si="670"/>
        <v>538</v>
      </c>
      <c r="E5380" s="64">
        <f t="shared" si="671"/>
        <v>2686</v>
      </c>
      <c r="F5380" s="64" t="str">
        <f t="shared" si="664"/>
        <v/>
      </c>
      <c r="G5380" s="64" t="str">
        <f t="shared" si="665"/>
        <v/>
      </c>
      <c r="H5380" s="64" t="str">
        <f t="shared" si="666"/>
        <v/>
      </c>
      <c r="I5380" s="80" t="str">
        <f>IFERROR(VLOOKUP(D5380,Sheet2!A:B,2,0),"")</f>
        <v/>
      </c>
      <c r="J5380" s="64" t="str">
        <f>IFERROR(IF(I5380&lt;&gt;"",VLOOKUP(I5380,Sheet2!B:C,2,0),""),"")</f>
        <v/>
      </c>
      <c r="K5380" s="64" t="str">
        <f>IFERROR( IF(I5380&lt;&gt;"", HLOOKUP(L$2+$A5380,Sheet2!BX:NK,2,0),""),"")</f>
        <v/>
      </c>
      <c r="L5380" t="str">
        <f>IF(OR(HLOOKUP(L$2+$A5380,Sheet2!BX:NK,$B5380,0),HLOOKUP(L$2+$A5380,Sheet2!BX:NK,$B5380,0)&lt;&gt;""),HLOOKUP(L$2+$A5380,Sheet2!BX:NK,$B5380,0),"")</f>
        <v/>
      </c>
      <c r="M5380" t="str">
        <f>IF(OR(HLOOKUP(M$2+$A5380,Sheet2!BY:NL,$B5380,0),HLOOKUP(M$2+$A5380,Sheet2!BY:NL,$B5380,0)&lt;&gt;""),HLOOKUP(M$2+$A5380,Sheet2!BY:NL,$B5380,0),"")</f>
        <v/>
      </c>
      <c r="N5380" t="str">
        <f>IF(OR(HLOOKUP(N$2+$A5380,Sheet2!BZ:NM,$B5380,0),HLOOKUP(N$2+$A5380,Sheet2!BZ:NM,$B5380,0)&lt;&gt;""),HLOOKUP(N$2+$A5380,Sheet2!BZ:NM,$B5380,0),"")</f>
        <v/>
      </c>
      <c r="O5380" t="str">
        <f>IF(OR(HLOOKUP(O$2+$A5380,Sheet2!CA:NN,$B5380,0),HLOOKUP(O$2+$A5380,Sheet2!CA:NN,$B5380,0)&lt;&gt;""),HLOOKUP(O$2+$A5380,Sheet2!CA:NN,$B5380,0),"")</f>
        <v/>
      </c>
      <c r="P5380" t="str">
        <f>IF(OR(HLOOKUP(P$2+$A5380,Sheet2!CB:NO,$B5380,0),HLOOKUP(P$2+$A5380,Sheet2!CB:NO,$B5380,0)&lt;&gt;""),HLOOKUP(P$2+$A5380,Sheet2!CB:NO,$B5380,0),"")</f>
        <v/>
      </c>
      <c r="Q5380" t="str">
        <f>IF(OR(HLOOKUP(Q$2+$A5380,Sheet2!CC:NO,$B5380,0),HLOOKUP(Q$2+$A5380,Sheet2!CC:NO,$B5380,0)&lt;&gt;""),HLOOKUP(Q$2+$A5380,Sheet2!CC:NO,$B5380,0),"")</f>
        <v/>
      </c>
    </row>
    <row r="5381" spans="1:17" x14ac:dyDescent="0.25">
      <c r="A5381" s="64">
        <f t="shared" si="667"/>
        <v>42</v>
      </c>
      <c r="B5381" s="64">
        <f t="shared" si="668"/>
        <v>542</v>
      </c>
      <c r="C5381" s="64">
        <f t="shared" si="669"/>
        <v>8</v>
      </c>
      <c r="D5381" s="64">
        <f t="shared" si="670"/>
        <v>538</v>
      </c>
      <c r="E5381" s="64">
        <f t="shared" si="671"/>
        <v>2686</v>
      </c>
      <c r="F5381" s="64" t="str">
        <f t="shared" ref="F5381:F5444" si="672">IFERROR(IF(I5381&lt;&gt;"",IF(LEFT(K5381,2)="1-",1,2),""),"")</f>
        <v/>
      </c>
      <c r="G5381" s="64" t="str">
        <f t="shared" ref="G5381:G5444" si="673">IFERROR(IF(I5381&lt;&gt;"",MONTH( RIGHT(K5381,LEN(K5381)-FIND("-",K5381))),""),"")</f>
        <v/>
      </c>
      <c r="H5381" s="64" t="str">
        <f t="shared" ref="H5381:H5444" si="674">IFERROR(IF(I5381&lt;&gt;"",YEAR( RIGHT(K5381,LEN(K5381)-FIND("-",K5381))),""),"")</f>
        <v/>
      </c>
      <c r="I5381" s="80" t="str">
        <f>IFERROR(VLOOKUP(D5381,Sheet2!A:B,2,0),"")</f>
        <v/>
      </c>
      <c r="J5381" s="64" t="str">
        <f>IFERROR(IF(I5381&lt;&gt;"",VLOOKUP(I5381,Sheet2!B:C,2,0),""),"")</f>
        <v/>
      </c>
      <c r="K5381" s="64" t="str">
        <f>IFERROR( IF(I5381&lt;&gt;"", HLOOKUP(L$2+$A5381,Sheet2!BX:NK,2,0),""),"")</f>
        <v/>
      </c>
      <c r="L5381" t="str">
        <f>IF(OR(HLOOKUP(L$2+$A5381,Sheet2!BX:NK,$B5381,0),HLOOKUP(L$2+$A5381,Sheet2!BX:NK,$B5381,0)&lt;&gt;""),HLOOKUP(L$2+$A5381,Sheet2!BX:NK,$B5381,0),"")</f>
        <v/>
      </c>
      <c r="M5381" t="str">
        <f>IF(OR(HLOOKUP(M$2+$A5381,Sheet2!BY:NL,$B5381,0),HLOOKUP(M$2+$A5381,Sheet2!BY:NL,$B5381,0)&lt;&gt;""),HLOOKUP(M$2+$A5381,Sheet2!BY:NL,$B5381,0),"")</f>
        <v/>
      </c>
      <c r="N5381" t="str">
        <f>IF(OR(HLOOKUP(N$2+$A5381,Sheet2!BZ:NM,$B5381,0),HLOOKUP(N$2+$A5381,Sheet2!BZ:NM,$B5381,0)&lt;&gt;""),HLOOKUP(N$2+$A5381,Sheet2!BZ:NM,$B5381,0),"")</f>
        <v/>
      </c>
      <c r="O5381" t="str">
        <f>IF(OR(HLOOKUP(O$2+$A5381,Sheet2!CA:NN,$B5381,0),HLOOKUP(O$2+$A5381,Sheet2!CA:NN,$B5381,0)&lt;&gt;""),HLOOKUP(O$2+$A5381,Sheet2!CA:NN,$B5381,0),"")</f>
        <v/>
      </c>
      <c r="P5381" t="str">
        <f>IF(OR(HLOOKUP(P$2+$A5381,Sheet2!CB:NO,$B5381,0),HLOOKUP(P$2+$A5381,Sheet2!CB:NO,$B5381,0)&lt;&gt;""),HLOOKUP(P$2+$A5381,Sheet2!CB:NO,$B5381,0),"")</f>
        <v/>
      </c>
      <c r="Q5381" t="str">
        <f>IF(OR(HLOOKUP(Q$2+$A5381,Sheet2!CC:NO,$B5381,0),HLOOKUP(Q$2+$A5381,Sheet2!CC:NO,$B5381,0)&lt;&gt;""),HLOOKUP(Q$2+$A5381,Sheet2!CC:NO,$B5381,0),"")</f>
        <v/>
      </c>
    </row>
    <row r="5382" spans="1:17" x14ac:dyDescent="0.25">
      <c r="A5382" s="64">
        <f t="shared" ref="A5382:A5445" si="675">IF(C5382&lt;&gt;1,A5381+6,0)</f>
        <v>48</v>
      </c>
      <c r="B5382" s="64">
        <f t="shared" ref="B5382:B5445" si="676">IF(C5382&lt;&gt;1,B5381,B5381+1)</f>
        <v>542</v>
      </c>
      <c r="C5382" s="64">
        <f t="shared" ref="C5382:C5445" si="677">IF($C$3-C5381=0,1,C5381+1)</f>
        <v>9</v>
      </c>
      <c r="D5382" s="64">
        <f t="shared" ref="D5382:D5445" si="678">IF(C5382=1,D5381+1,D5381)</f>
        <v>538</v>
      </c>
      <c r="E5382" s="64">
        <f t="shared" ref="E5382:E5445" si="679">IF(D5382&lt;&gt;D5381,E5381+5,E5381)</f>
        <v>2686</v>
      </c>
      <c r="F5382" s="64" t="str">
        <f t="shared" si="672"/>
        <v/>
      </c>
      <c r="G5382" s="64" t="str">
        <f t="shared" si="673"/>
        <v/>
      </c>
      <c r="H5382" s="64" t="str">
        <f t="shared" si="674"/>
        <v/>
      </c>
      <c r="I5382" s="80" t="str">
        <f>IFERROR(VLOOKUP(D5382,Sheet2!A:B,2,0),"")</f>
        <v/>
      </c>
      <c r="J5382" s="64" t="str">
        <f>IFERROR(IF(I5382&lt;&gt;"",VLOOKUP(I5382,Sheet2!B:C,2,0),""),"")</f>
        <v/>
      </c>
      <c r="K5382" s="64" t="str">
        <f>IFERROR( IF(I5382&lt;&gt;"", HLOOKUP(L$2+$A5382,Sheet2!BX:NK,2,0),""),"")</f>
        <v/>
      </c>
      <c r="L5382" t="str">
        <f>IF(OR(HLOOKUP(L$2+$A5382,Sheet2!BX:NK,$B5382,0),HLOOKUP(L$2+$A5382,Sheet2!BX:NK,$B5382,0)&lt;&gt;""),HLOOKUP(L$2+$A5382,Sheet2!BX:NK,$B5382,0),"")</f>
        <v/>
      </c>
      <c r="M5382" t="str">
        <f>IF(OR(HLOOKUP(M$2+$A5382,Sheet2!BY:NL,$B5382,0),HLOOKUP(M$2+$A5382,Sheet2!BY:NL,$B5382,0)&lt;&gt;""),HLOOKUP(M$2+$A5382,Sheet2!BY:NL,$B5382,0),"")</f>
        <v/>
      </c>
      <c r="N5382" t="str">
        <f>IF(OR(HLOOKUP(N$2+$A5382,Sheet2!BZ:NM,$B5382,0),HLOOKUP(N$2+$A5382,Sheet2!BZ:NM,$B5382,0)&lt;&gt;""),HLOOKUP(N$2+$A5382,Sheet2!BZ:NM,$B5382,0),"")</f>
        <v/>
      </c>
      <c r="O5382" t="str">
        <f>IF(OR(HLOOKUP(O$2+$A5382,Sheet2!CA:NN,$B5382,0),HLOOKUP(O$2+$A5382,Sheet2!CA:NN,$B5382,0)&lt;&gt;""),HLOOKUP(O$2+$A5382,Sheet2!CA:NN,$B5382,0),"")</f>
        <v/>
      </c>
      <c r="P5382" t="str">
        <f>IF(OR(HLOOKUP(P$2+$A5382,Sheet2!CB:NO,$B5382,0),HLOOKUP(P$2+$A5382,Sheet2!CB:NO,$B5382,0)&lt;&gt;""),HLOOKUP(P$2+$A5382,Sheet2!CB:NO,$B5382,0),"")</f>
        <v/>
      </c>
      <c r="Q5382" t="str">
        <f>IF(OR(HLOOKUP(Q$2+$A5382,Sheet2!CC:NO,$B5382,0),HLOOKUP(Q$2+$A5382,Sheet2!CC:NO,$B5382,0)&lt;&gt;""),HLOOKUP(Q$2+$A5382,Sheet2!CC:NO,$B5382,0),"")</f>
        <v/>
      </c>
    </row>
    <row r="5383" spans="1:17" x14ac:dyDescent="0.25">
      <c r="A5383" s="64">
        <f t="shared" si="675"/>
        <v>54</v>
      </c>
      <c r="B5383" s="64">
        <f t="shared" si="676"/>
        <v>542</v>
      </c>
      <c r="C5383" s="64">
        <f t="shared" si="677"/>
        <v>10</v>
      </c>
      <c r="D5383" s="64">
        <f t="shared" si="678"/>
        <v>538</v>
      </c>
      <c r="E5383" s="64">
        <f t="shared" si="679"/>
        <v>2686</v>
      </c>
      <c r="F5383" s="64" t="str">
        <f t="shared" si="672"/>
        <v/>
      </c>
      <c r="G5383" s="64" t="str">
        <f t="shared" si="673"/>
        <v/>
      </c>
      <c r="H5383" s="64" t="str">
        <f t="shared" si="674"/>
        <v/>
      </c>
      <c r="I5383" s="80" t="str">
        <f>IFERROR(VLOOKUP(D5383,Sheet2!A:B,2,0),"")</f>
        <v/>
      </c>
      <c r="J5383" s="64" t="str">
        <f>IFERROR(IF(I5383&lt;&gt;"",VLOOKUP(I5383,Sheet2!B:C,2,0),""),"")</f>
        <v/>
      </c>
      <c r="K5383" s="64" t="str">
        <f>IFERROR( IF(I5383&lt;&gt;"", HLOOKUP(L$2+$A5383,Sheet2!BX:NK,2,0),""),"")</f>
        <v/>
      </c>
      <c r="L5383" t="str">
        <f>IF(OR(HLOOKUP(L$2+$A5383,Sheet2!BX:NK,$B5383,0),HLOOKUP(L$2+$A5383,Sheet2!BX:NK,$B5383,0)&lt;&gt;""),HLOOKUP(L$2+$A5383,Sheet2!BX:NK,$B5383,0),"")</f>
        <v/>
      </c>
      <c r="M5383" t="str">
        <f>IF(OR(HLOOKUP(M$2+$A5383,Sheet2!BY:NL,$B5383,0),HLOOKUP(M$2+$A5383,Sheet2!BY:NL,$B5383,0)&lt;&gt;""),HLOOKUP(M$2+$A5383,Sheet2!BY:NL,$B5383,0),"")</f>
        <v/>
      </c>
      <c r="N5383" t="str">
        <f>IF(OR(HLOOKUP(N$2+$A5383,Sheet2!BZ:NM,$B5383,0),HLOOKUP(N$2+$A5383,Sheet2!BZ:NM,$B5383,0)&lt;&gt;""),HLOOKUP(N$2+$A5383,Sheet2!BZ:NM,$B5383,0),"")</f>
        <v/>
      </c>
      <c r="O5383" t="str">
        <f>IF(OR(HLOOKUP(O$2+$A5383,Sheet2!CA:NN,$B5383,0),HLOOKUP(O$2+$A5383,Sheet2!CA:NN,$B5383,0)&lt;&gt;""),HLOOKUP(O$2+$A5383,Sheet2!CA:NN,$B5383,0),"")</f>
        <v/>
      </c>
      <c r="P5383" t="str">
        <f>IF(OR(HLOOKUP(P$2+$A5383,Sheet2!CB:NO,$B5383,0),HLOOKUP(P$2+$A5383,Sheet2!CB:NO,$B5383,0)&lt;&gt;""),HLOOKUP(P$2+$A5383,Sheet2!CB:NO,$B5383,0),"")</f>
        <v/>
      </c>
      <c r="Q5383" t="str">
        <f>IF(OR(HLOOKUP(Q$2+$A5383,Sheet2!CC:NO,$B5383,0),HLOOKUP(Q$2+$A5383,Sheet2!CC:NO,$B5383,0)&lt;&gt;""),HLOOKUP(Q$2+$A5383,Sheet2!CC:NO,$B5383,0),"")</f>
        <v/>
      </c>
    </row>
    <row r="5384" spans="1:17" x14ac:dyDescent="0.25">
      <c r="A5384" s="64">
        <f t="shared" si="675"/>
        <v>0</v>
      </c>
      <c r="B5384" s="64">
        <f t="shared" si="676"/>
        <v>543</v>
      </c>
      <c r="C5384" s="64">
        <f t="shared" si="677"/>
        <v>1</v>
      </c>
      <c r="D5384" s="64">
        <f t="shared" si="678"/>
        <v>539</v>
      </c>
      <c r="E5384" s="64">
        <f t="shared" si="679"/>
        <v>2691</v>
      </c>
      <c r="F5384" s="64" t="str">
        <f t="shared" si="672"/>
        <v/>
      </c>
      <c r="G5384" s="64" t="str">
        <f t="shared" si="673"/>
        <v/>
      </c>
      <c r="H5384" s="64" t="str">
        <f t="shared" si="674"/>
        <v/>
      </c>
      <c r="I5384" s="80" t="str">
        <f>IFERROR(VLOOKUP(D5384,Sheet2!A:B,2,0),"")</f>
        <v/>
      </c>
      <c r="J5384" s="64" t="str">
        <f>IFERROR(IF(I5384&lt;&gt;"",VLOOKUP(I5384,Sheet2!B:C,2,0),""),"")</f>
        <v/>
      </c>
      <c r="K5384" s="64" t="str">
        <f>IFERROR( IF(I5384&lt;&gt;"", HLOOKUP(L$2+$A5384,Sheet2!BX:NK,2,0),""),"")</f>
        <v/>
      </c>
      <c r="L5384" t="str">
        <f>IF(OR(HLOOKUP(L$2+$A5384,Sheet2!BX:NK,$B5384,0),HLOOKUP(L$2+$A5384,Sheet2!BX:NK,$B5384,0)&lt;&gt;""),HLOOKUP(L$2+$A5384,Sheet2!BX:NK,$B5384,0),"")</f>
        <v/>
      </c>
      <c r="M5384" t="str">
        <f>IF(OR(HLOOKUP(M$2+$A5384,Sheet2!BY:NL,$B5384,0),HLOOKUP(M$2+$A5384,Sheet2!BY:NL,$B5384,0)&lt;&gt;""),HLOOKUP(M$2+$A5384,Sheet2!BY:NL,$B5384,0),"")</f>
        <v/>
      </c>
      <c r="N5384" t="str">
        <f>IF(OR(HLOOKUP(N$2+$A5384,Sheet2!BZ:NM,$B5384,0),HLOOKUP(N$2+$A5384,Sheet2!BZ:NM,$B5384,0)&lt;&gt;""),HLOOKUP(N$2+$A5384,Sheet2!BZ:NM,$B5384,0),"")</f>
        <v/>
      </c>
      <c r="O5384" t="str">
        <f>IF(OR(HLOOKUP(O$2+$A5384,Sheet2!CA:NN,$B5384,0),HLOOKUP(O$2+$A5384,Sheet2!CA:NN,$B5384,0)&lt;&gt;""),HLOOKUP(O$2+$A5384,Sheet2!CA:NN,$B5384,0),"")</f>
        <v/>
      </c>
      <c r="P5384" t="str">
        <f>IF(OR(HLOOKUP(P$2+$A5384,Sheet2!CB:NO,$B5384,0),HLOOKUP(P$2+$A5384,Sheet2!CB:NO,$B5384,0)&lt;&gt;""),HLOOKUP(P$2+$A5384,Sheet2!CB:NO,$B5384,0),"")</f>
        <v/>
      </c>
      <c r="Q5384" t="str">
        <f>IF(OR(HLOOKUP(Q$2+$A5384,Sheet2!CC:NO,$B5384,0),HLOOKUP(Q$2+$A5384,Sheet2!CC:NO,$B5384,0)&lt;&gt;""),HLOOKUP(Q$2+$A5384,Sheet2!CC:NO,$B5384,0),"")</f>
        <v/>
      </c>
    </row>
    <row r="5385" spans="1:17" x14ac:dyDescent="0.25">
      <c r="A5385" s="64">
        <f t="shared" si="675"/>
        <v>6</v>
      </c>
      <c r="B5385" s="64">
        <f t="shared" si="676"/>
        <v>543</v>
      </c>
      <c r="C5385" s="64">
        <f t="shared" si="677"/>
        <v>2</v>
      </c>
      <c r="D5385" s="64">
        <f t="shared" si="678"/>
        <v>539</v>
      </c>
      <c r="E5385" s="64">
        <f t="shared" si="679"/>
        <v>2691</v>
      </c>
      <c r="F5385" s="64" t="str">
        <f t="shared" si="672"/>
        <v/>
      </c>
      <c r="G5385" s="64" t="str">
        <f t="shared" si="673"/>
        <v/>
      </c>
      <c r="H5385" s="64" t="str">
        <f t="shared" si="674"/>
        <v/>
      </c>
      <c r="I5385" s="80" t="str">
        <f>IFERROR(VLOOKUP(D5385,Sheet2!A:B,2,0),"")</f>
        <v/>
      </c>
      <c r="J5385" s="64" t="str">
        <f>IFERROR(IF(I5385&lt;&gt;"",VLOOKUP(I5385,Sheet2!B:C,2,0),""),"")</f>
        <v/>
      </c>
      <c r="K5385" s="64" t="str">
        <f>IFERROR( IF(I5385&lt;&gt;"", HLOOKUP(L$2+$A5385,Sheet2!BX:NK,2,0),""),"")</f>
        <v/>
      </c>
      <c r="L5385" t="str">
        <f>IF(OR(HLOOKUP(L$2+$A5385,Sheet2!BX:NK,$B5385,0),HLOOKUP(L$2+$A5385,Sheet2!BX:NK,$B5385,0)&lt;&gt;""),HLOOKUP(L$2+$A5385,Sheet2!BX:NK,$B5385,0),"")</f>
        <v/>
      </c>
      <c r="M5385" t="str">
        <f>IF(OR(HLOOKUP(M$2+$A5385,Sheet2!BY:NL,$B5385,0),HLOOKUP(M$2+$A5385,Sheet2!BY:NL,$B5385,0)&lt;&gt;""),HLOOKUP(M$2+$A5385,Sheet2!BY:NL,$B5385,0),"")</f>
        <v/>
      </c>
      <c r="N5385" t="str">
        <f>IF(OR(HLOOKUP(N$2+$A5385,Sheet2!BZ:NM,$B5385,0),HLOOKUP(N$2+$A5385,Sheet2!BZ:NM,$B5385,0)&lt;&gt;""),HLOOKUP(N$2+$A5385,Sheet2!BZ:NM,$B5385,0),"")</f>
        <v/>
      </c>
      <c r="O5385" t="str">
        <f>IF(OR(HLOOKUP(O$2+$A5385,Sheet2!CA:NN,$B5385,0),HLOOKUP(O$2+$A5385,Sheet2!CA:NN,$B5385,0)&lt;&gt;""),HLOOKUP(O$2+$A5385,Sheet2!CA:NN,$B5385,0),"")</f>
        <v/>
      </c>
      <c r="P5385" t="str">
        <f>IF(OR(HLOOKUP(P$2+$A5385,Sheet2!CB:NO,$B5385,0),HLOOKUP(P$2+$A5385,Sheet2!CB:NO,$B5385,0)&lt;&gt;""),HLOOKUP(P$2+$A5385,Sheet2!CB:NO,$B5385,0),"")</f>
        <v/>
      </c>
      <c r="Q5385" t="str">
        <f>IF(OR(HLOOKUP(Q$2+$A5385,Sheet2!CC:NO,$B5385,0),HLOOKUP(Q$2+$A5385,Sheet2!CC:NO,$B5385,0)&lt;&gt;""),HLOOKUP(Q$2+$A5385,Sheet2!CC:NO,$B5385,0),"")</f>
        <v/>
      </c>
    </row>
    <row r="5386" spans="1:17" x14ac:dyDescent="0.25">
      <c r="A5386" s="64">
        <f t="shared" si="675"/>
        <v>12</v>
      </c>
      <c r="B5386" s="64">
        <f t="shared" si="676"/>
        <v>543</v>
      </c>
      <c r="C5386" s="64">
        <f t="shared" si="677"/>
        <v>3</v>
      </c>
      <c r="D5386" s="64">
        <f t="shared" si="678"/>
        <v>539</v>
      </c>
      <c r="E5386" s="64">
        <f t="shared" si="679"/>
        <v>2691</v>
      </c>
      <c r="F5386" s="64" t="str">
        <f t="shared" si="672"/>
        <v/>
      </c>
      <c r="G5386" s="64" t="str">
        <f t="shared" si="673"/>
        <v/>
      </c>
      <c r="H5386" s="64" t="str">
        <f t="shared" si="674"/>
        <v/>
      </c>
      <c r="I5386" s="80" t="str">
        <f>IFERROR(VLOOKUP(D5386,Sheet2!A:B,2,0),"")</f>
        <v/>
      </c>
      <c r="J5386" s="64" t="str">
        <f>IFERROR(IF(I5386&lt;&gt;"",VLOOKUP(I5386,Sheet2!B:C,2,0),""),"")</f>
        <v/>
      </c>
      <c r="K5386" s="64" t="str">
        <f>IFERROR( IF(I5386&lt;&gt;"", HLOOKUP(L$2+$A5386,Sheet2!BX:NK,2,0),""),"")</f>
        <v/>
      </c>
      <c r="L5386" t="str">
        <f>IF(OR(HLOOKUP(L$2+$A5386,Sheet2!BX:NK,$B5386,0),HLOOKUP(L$2+$A5386,Sheet2!BX:NK,$B5386,0)&lt;&gt;""),HLOOKUP(L$2+$A5386,Sheet2!BX:NK,$B5386,0),"")</f>
        <v/>
      </c>
      <c r="M5386" t="str">
        <f>IF(OR(HLOOKUP(M$2+$A5386,Sheet2!BY:NL,$B5386,0),HLOOKUP(M$2+$A5386,Sheet2!BY:NL,$B5386,0)&lt;&gt;""),HLOOKUP(M$2+$A5386,Sheet2!BY:NL,$B5386,0),"")</f>
        <v/>
      </c>
      <c r="N5386" t="str">
        <f>IF(OR(HLOOKUP(N$2+$A5386,Sheet2!BZ:NM,$B5386,0),HLOOKUP(N$2+$A5386,Sheet2!BZ:NM,$B5386,0)&lt;&gt;""),HLOOKUP(N$2+$A5386,Sheet2!BZ:NM,$B5386,0),"")</f>
        <v/>
      </c>
      <c r="O5386" t="str">
        <f>IF(OR(HLOOKUP(O$2+$A5386,Sheet2!CA:NN,$B5386,0),HLOOKUP(O$2+$A5386,Sheet2!CA:NN,$B5386,0)&lt;&gt;""),HLOOKUP(O$2+$A5386,Sheet2!CA:NN,$B5386,0),"")</f>
        <v/>
      </c>
      <c r="P5386" t="str">
        <f>IF(OR(HLOOKUP(P$2+$A5386,Sheet2!CB:NO,$B5386,0),HLOOKUP(P$2+$A5386,Sheet2!CB:NO,$B5386,0)&lt;&gt;""),HLOOKUP(P$2+$A5386,Sheet2!CB:NO,$B5386,0),"")</f>
        <v/>
      </c>
      <c r="Q5386" t="str">
        <f>IF(OR(HLOOKUP(Q$2+$A5386,Sheet2!CC:NO,$B5386,0),HLOOKUP(Q$2+$A5386,Sheet2!CC:NO,$B5386,0)&lt;&gt;""),HLOOKUP(Q$2+$A5386,Sheet2!CC:NO,$B5386,0),"")</f>
        <v/>
      </c>
    </row>
    <row r="5387" spans="1:17" x14ac:dyDescent="0.25">
      <c r="A5387" s="64">
        <f t="shared" si="675"/>
        <v>18</v>
      </c>
      <c r="B5387" s="64">
        <f t="shared" si="676"/>
        <v>543</v>
      </c>
      <c r="C5387" s="64">
        <f t="shared" si="677"/>
        <v>4</v>
      </c>
      <c r="D5387" s="64">
        <f t="shared" si="678"/>
        <v>539</v>
      </c>
      <c r="E5387" s="64">
        <f t="shared" si="679"/>
        <v>2691</v>
      </c>
      <c r="F5387" s="64" t="str">
        <f t="shared" si="672"/>
        <v/>
      </c>
      <c r="G5387" s="64" t="str">
        <f t="shared" si="673"/>
        <v/>
      </c>
      <c r="H5387" s="64" t="str">
        <f t="shared" si="674"/>
        <v/>
      </c>
      <c r="I5387" s="80" t="str">
        <f>IFERROR(VLOOKUP(D5387,Sheet2!A:B,2,0),"")</f>
        <v/>
      </c>
      <c r="J5387" s="64" t="str">
        <f>IFERROR(IF(I5387&lt;&gt;"",VLOOKUP(I5387,Sheet2!B:C,2,0),""),"")</f>
        <v/>
      </c>
      <c r="K5387" s="64" t="str">
        <f>IFERROR( IF(I5387&lt;&gt;"", HLOOKUP(L$2+$A5387,Sheet2!BX:NK,2,0),""),"")</f>
        <v/>
      </c>
      <c r="L5387" t="str">
        <f>IF(OR(HLOOKUP(L$2+$A5387,Sheet2!BX:NK,$B5387,0),HLOOKUP(L$2+$A5387,Sheet2!BX:NK,$B5387,0)&lt;&gt;""),HLOOKUP(L$2+$A5387,Sheet2!BX:NK,$B5387,0),"")</f>
        <v/>
      </c>
      <c r="M5387" t="str">
        <f>IF(OR(HLOOKUP(M$2+$A5387,Sheet2!BY:NL,$B5387,0),HLOOKUP(M$2+$A5387,Sheet2!BY:NL,$B5387,0)&lt;&gt;""),HLOOKUP(M$2+$A5387,Sheet2!BY:NL,$B5387,0),"")</f>
        <v/>
      </c>
      <c r="N5387" t="str">
        <f>IF(OR(HLOOKUP(N$2+$A5387,Sheet2!BZ:NM,$B5387,0),HLOOKUP(N$2+$A5387,Sheet2!BZ:NM,$B5387,0)&lt;&gt;""),HLOOKUP(N$2+$A5387,Sheet2!BZ:NM,$B5387,0),"")</f>
        <v/>
      </c>
      <c r="O5387" t="str">
        <f>IF(OR(HLOOKUP(O$2+$A5387,Sheet2!CA:NN,$B5387,0),HLOOKUP(O$2+$A5387,Sheet2!CA:NN,$B5387,0)&lt;&gt;""),HLOOKUP(O$2+$A5387,Sheet2!CA:NN,$B5387,0),"")</f>
        <v/>
      </c>
      <c r="P5387" t="str">
        <f>IF(OR(HLOOKUP(P$2+$A5387,Sheet2!CB:NO,$B5387,0),HLOOKUP(P$2+$A5387,Sheet2!CB:NO,$B5387,0)&lt;&gt;""),HLOOKUP(P$2+$A5387,Sheet2!CB:NO,$B5387,0),"")</f>
        <v/>
      </c>
      <c r="Q5387" t="str">
        <f>IF(OR(HLOOKUP(Q$2+$A5387,Sheet2!CC:NO,$B5387,0),HLOOKUP(Q$2+$A5387,Sheet2!CC:NO,$B5387,0)&lt;&gt;""),HLOOKUP(Q$2+$A5387,Sheet2!CC:NO,$B5387,0),"")</f>
        <v/>
      </c>
    </row>
    <row r="5388" spans="1:17" x14ac:dyDescent="0.25">
      <c r="A5388" s="64">
        <f t="shared" si="675"/>
        <v>24</v>
      </c>
      <c r="B5388" s="64">
        <f t="shared" si="676"/>
        <v>543</v>
      </c>
      <c r="C5388" s="64">
        <f t="shared" si="677"/>
        <v>5</v>
      </c>
      <c r="D5388" s="64">
        <f t="shared" si="678"/>
        <v>539</v>
      </c>
      <c r="E5388" s="64">
        <f t="shared" si="679"/>
        <v>2691</v>
      </c>
      <c r="F5388" s="64" t="str">
        <f t="shared" si="672"/>
        <v/>
      </c>
      <c r="G5388" s="64" t="str">
        <f t="shared" si="673"/>
        <v/>
      </c>
      <c r="H5388" s="64" t="str">
        <f t="shared" si="674"/>
        <v/>
      </c>
      <c r="I5388" s="80" t="str">
        <f>IFERROR(VLOOKUP(D5388,Sheet2!A:B,2,0),"")</f>
        <v/>
      </c>
      <c r="J5388" s="64" t="str">
        <f>IFERROR(IF(I5388&lt;&gt;"",VLOOKUP(I5388,Sheet2!B:C,2,0),""),"")</f>
        <v/>
      </c>
      <c r="K5388" s="64" t="str">
        <f>IFERROR( IF(I5388&lt;&gt;"", HLOOKUP(L$2+$A5388,Sheet2!BX:NK,2,0),""),"")</f>
        <v/>
      </c>
      <c r="L5388" t="str">
        <f>IF(OR(HLOOKUP(L$2+$A5388,Sheet2!BX:NK,$B5388,0),HLOOKUP(L$2+$A5388,Sheet2!BX:NK,$B5388,0)&lt;&gt;""),HLOOKUP(L$2+$A5388,Sheet2!BX:NK,$B5388,0),"")</f>
        <v/>
      </c>
      <c r="M5388" t="str">
        <f>IF(OR(HLOOKUP(M$2+$A5388,Sheet2!BY:NL,$B5388,0),HLOOKUP(M$2+$A5388,Sheet2!BY:NL,$B5388,0)&lt;&gt;""),HLOOKUP(M$2+$A5388,Sheet2!BY:NL,$B5388,0),"")</f>
        <v/>
      </c>
      <c r="N5388" t="str">
        <f>IF(OR(HLOOKUP(N$2+$A5388,Sheet2!BZ:NM,$B5388,0),HLOOKUP(N$2+$A5388,Sheet2!BZ:NM,$B5388,0)&lt;&gt;""),HLOOKUP(N$2+$A5388,Sheet2!BZ:NM,$B5388,0),"")</f>
        <v/>
      </c>
      <c r="O5388" t="str">
        <f>IF(OR(HLOOKUP(O$2+$A5388,Sheet2!CA:NN,$B5388,0),HLOOKUP(O$2+$A5388,Sheet2!CA:NN,$B5388,0)&lt;&gt;""),HLOOKUP(O$2+$A5388,Sheet2!CA:NN,$B5388,0),"")</f>
        <v/>
      </c>
      <c r="P5388" t="str">
        <f>IF(OR(HLOOKUP(P$2+$A5388,Sheet2!CB:NO,$B5388,0),HLOOKUP(P$2+$A5388,Sheet2!CB:NO,$B5388,0)&lt;&gt;""),HLOOKUP(P$2+$A5388,Sheet2!CB:NO,$B5388,0),"")</f>
        <v/>
      </c>
      <c r="Q5388" t="str">
        <f>IF(OR(HLOOKUP(Q$2+$A5388,Sheet2!CC:NO,$B5388,0),HLOOKUP(Q$2+$A5388,Sheet2!CC:NO,$B5388,0)&lt;&gt;""),HLOOKUP(Q$2+$A5388,Sheet2!CC:NO,$B5388,0),"")</f>
        <v/>
      </c>
    </row>
    <row r="5389" spans="1:17" x14ac:dyDescent="0.25">
      <c r="A5389" s="64">
        <f t="shared" si="675"/>
        <v>30</v>
      </c>
      <c r="B5389" s="64">
        <f t="shared" si="676"/>
        <v>543</v>
      </c>
      <c r="C5389" s="64">
        <f t="shared" si="677"/>
        <v>6</v>
      </c>
      <c r="D5389" s="64">
        <f t="shared" si="678"/>
        <v>539</v>
      </c>
      <c r="E5389" s="64">
        <f t="shared" si="679"/>
        <v>2691</v>
      </c>
      <c r="F5389" s="64" t="str">
        <f t="shared" si="672"/>
        <v/>
      </c>
      <c r="G5389" s="64" t="str">
        <f t="shared" si="673"/>
        <v/>
      </c>
      <c r="H5389" s="64" t="str">
        <f t="shared" si="674"/>
        <v/>
      </c>
      <c r="I5389" s="80" t="str">
        <f>IFERROR(VLOOKUP(D5389,Sheet2!A:B,2,0),"")</f>
        <v/>
      </c>
      <c r="J5389" s="64" t="str">
        <f>IFERROR(IF(I5389&lt;&gt;"",VLOOKUP(I5389,Sheet2!B:C,2,0),""),"")</f>
        <v/>
      </c>
      <c r="K5389" s="64" t="str">
        <f>IFERROR( IF(I5389&lt;&gt;"", HLOOKUP(L$2+$A5389,Sheet2!BX:NK,2,0),""),"")</f>
        <v/>
      </c>
      <c r="L5389" t="str">
        <f>IF(OR(HLOOKUP(L$2+$A5389,Sheet2!BX:NK,$B5389,0),HLOOKUP(L$2+$A5389,Sheet2!BX:NK,$B5389,0)&lt;&gt;""),HLOOKUP(L$2+$A5389,Sheet2!BX:NK,$B5389,0),"")</f>
        <v/>
      </c>
      <c r="M5389" t="str">
        <f>IF(OR(HLOOKUP(M$2+$A5389,Sheet2!BY:NL,$B5389,0),HLOOKUP(M$2+$A5389,Sheet2!BY:NL,$B5389,0)&lt;&gt;""),HLOOKUP(M$2+$A5389,Sheet2!BY:NL,$B5389,0),"")</f>
        <v/>
      </c>
      <c r="N5389" t="str">
        <f>IF(OR(HLOOKUP(N$2+$A5389,Sheet2!BZ:NM,$B5389,0),HLOOKUP(N$2+$A5389,Sheet2!BZ:NM,$B5389,0)&lt;&gt;""),HLOOKUP(N$2+$A5389,Sheet2!BZ:NM,$B5389,0),"")</f>
        <v/>
      </c>
      <c r="O5389" t="str">
        <f>IF(OR(HLOOKUP(O$2+$A5389,Sheet2!CA:NN,$B5389,0),HLOOKUP(O$2+$A5389,Sheet2!CA:NN,$B5389,0)&lt;&gt;""),HLOOKUP(O$2+$A5389,Sheet2!CA:NN,$B5389,0),"")</f>
        <v/>
      </c>
      <c r="P5389" t="str">
        <f>IF(OR(HLOOKUP(P$2+$A5389,Sheet2!CB:NO,$B5389,0),HLOOKUP(P$2+$A5389,Sheet2!CB:NO,$B5389,0)&lt;&gt;""),HLOOKUP(P$2+$A5389,Sheet2!CB:NO,$B5389,0),"")</f>
        <v/>
      </c>
      <c r="Q5389" t="str">
        <f>IF(OR(HLOOKUP(Q$2+$A5389,Sheet2!CC:NO,$B5389,0),HLOOKUP(Q$2+$A5389,Sheet2!CC:NO,$B5389,0)&lt;&gt;""),HLOOKUP(Q$2+$A5389,Sheet2!CC:NO,$B5389,0),"")</f>
        <v/>
      </c>
    </row>
    <row r="5390" spans="1:17" x14ac:dyDescent="0.25">
      <c r="A5390" s="64">
        <f t="shared" si="675"/>
        <v>36</v>
      </c>
      <c r="B5390" s="64">
        <f t="shared" si="676"/>
        <v>543</v>
      </c>
      <c r="C5390" s="64">
        <f t="shared" si="677"/>
        <v>7</v>
      </c>
      <c r="D5390" s="64">
        <f t="shared" si="678"/>
        <v>539</v>
      </c>
      <c r="E5390" s="64">
        <f t="shared" si="679"/>
        <v>2691</v>
      </c>
      <c r="F5390" s="64" t="str">
        <f t="shared" si="672"/>
        <v/>
      </c>
      <c r="G5390" s="64" t="str">
        <f t="shared" si="673"/>
        <v/>
      </c>
      <c r="H5390" s="64" t="str">
        <f t="shared" si="674"/>
        <v/>
      </c>
      <c r="I5390" s="80" t="str">
        <f>IFERROR(VLOOKUP(D5390,Sheet2!A:B,2,0),"")</f>
        <v/>
      </c>
      <c r="J5390" s="64" t="str">
        <f>IFERROR(IF(I5390&lt;&gt;"",VLOOKUP(I5390,Sheet2!B:C,2,0),""),"")</f>
        <v/>
      </c>
      <c r="K5390" s="64" t="str">
        <f>IFERROR( IF(I5390&lt;&gt;"", HLOOKUP(L$2+$A5390,Sheet2!BX:NK,2,0),""),"")</f>
        <v/>
      </c>
      <c r="L5390" t="str">
        <f>IF(OR(HLOOKUP(L$2+$A5390,Sheet2!BX:NK,$B5390,0),HLOOKUP(L$2+$A5390,Sheet2!BX:NK,$B5390,0)&lt;&gt;""),HLOOKUP(L$2+$A5390,Sheet2!BX:NK,$B5390,0),"")</f>
        <v/>
      </c>
      <c r="M5390" t="str">
        <f>IF(OR(HLOOKUP(M$2+$A5390,Sheet2!BY:NL,$B5390,0),HLOOKUP(M$2+$A5390,Sheet2!BY:NL,$B5390,0)&lt;&gt;""),HLOOKUP(M$2+$A5390,Sheet2!BY:NL,$B5390,0),"")</f>
        <v/>
      </c>
      <c r="N5390" t="str">
        <f>IF(OR(HLOOKUP(N$2+$A5390,Sheet2!BZ:NM,$B5390,0),HLOOKUP(N$2+$A5390,Sheet2!BZ:NM,$B5390,0)&lt;&gt;""),HLOOKUP(N$2+$A5390,Sheet2!BZ:NM,$B5390,0),"")</f>
        <v/>
      </c>
      <c r="O5390" t="str">
        <f>IF(OR(HLOOKUP(O$2+$A5390,Sheet2!CA:NN,$B5390,0),HLOOKUP(O$2+$A5390,Sheet2!CA:NN,$B5390,0)&lt;&gt;""),HLOOKUP(O$2+$A5390,Sheet2!CA:NN,$B5390,0),"")</f>
        <v/>
      </c>
      <c r="P5390" t="str">
        <f>IF(OR(HLOOKUP(P$2+$A5390,Sheet2!CB:NO,$B5390,0),HLOOKUP(P$2+$A5390,Sheet2!CB:NO,$B5390,0)&lt;&gt;""),HLOOKUP(P$2+$A5390,Sheet2!CB:NO,$B5390,0),"")</f>
        <v/>
      </c>
      <c r="Q5390" t="str">
        <f>IF(OR(HLOOKUP(Q$2+$A5390,Sheet2!CC:NO,$B5390,0),HLOOKUP(Q$2+$A5390,Sheet2!CC:NO,$B5390,0)&lt;&gt;""),HLOOKUP(Q$2+$A5390,Sheet2!CC:NO,$B5390,0),"")</f>
        <v/>
      </c>
    </row>
    <row r="5391" spans="1:17" x14ac:dyDescent="0.25">
      <c r="A5391" s="64">
        <f t="shared" si="675"/>
        <v>42</v>
      </c>
      <c r="B5391" s="64">
        <f t="shared" si="676"/>
        <v>543</v>
      </c>
      <c r="C5391" s="64">
        <f t="shared" si="677"/>
        <v>8</v>
      </c>
      <c r="D5391" s="64">
        <f t="shared" si="678"/>
        <v>539</v>
      </c>
      <c r="E5391" s="64">
        <f t="shared" si="679"/>
        <v>2691</v>
      </c>
      <c r="F5391" s="64" t="str">
        <f t="shared" si="672"/>
        <v/>
      </c>
      <c r="G5391" s="64" t="str">
        <f t="shared" si="673"/>
        <v/>
      </c>
      <c r="H5391" s="64" t="str">
        <f t="shared" si="674"/>
        <v/>
      </c>
      <c r="I5391" s="80" t="str">
        <f>IFERROR(VLOOKUP(D5391,Sheet2!A:B,2,0),"")</f>
        <v/>
      </c>
      <c r="J5391" s="64" t="str">
        <f>IFERROR(IF(I5391&lt;&gt;"",VLOOKUP(I5391,Sheet2!B:C,2,0),""),"")</f>
        <v/>
      </c>
      <c r="K5391" s="64" t="str">
        <f>IFERROR( IF(I5391&lt;&gt;"", HLOOKUP(L$2+$A5391,Sheet2!BX:NK,2,0),""),"")</f>
        <v/>
      </c>
      <c r="L5391" t="str">
        <f>IF(OR(HLOOKUP(L$2+$A5391,Sheet2!BX:NK,$B5391,0),HLOOKUP(L$2+$A5391,Sheet2!BX:NK,$B5391,0)&lt;&gt;""),HLOOKUP(L$2+$A5391,Sheet2!BX:NK,$B5391,0),"")</f>
        <v/>
      </c>
      <c r="M5391" t="str">
        <f>IF(OR(HLOOKUP(M$2+$A5391,Sheet2!BY:NL,$B5391,0),HLOOKUP(M$2+$A5391,Sheet2!BY:NL,$B5391,0)&lt;&gt;""),HLOOKUP(M$2+$A5391,Sheet2!BY:NL,$B5391,0),"")</f>
        <v/>
      </c>
      <c r="N5391" t="str">
        <f>IF(OR(HLOOKUP(N$2+$A5391,Sheet2!BZ:NM,$B5391,0),HLOOKUP(N$2+$A5391,Sheet2!BZ:NM,$B5391,0)&lt;&gt;""),HLOOKUP(N$2+$A5391,Sheet2!BZ:NM,$B5391,0),"")</f>
        <v/>
      </c>
      <c r="O5391" t="str">
        <f>IF(OR(HLOOKUP(O$2+$A5391,Sheet2!CA:NN,$B5391,0),HLOOKUP(O$2+$A5391,Sheet2!CA:NN,$B5391,0)&lt;&gt;""),HLOOKUP(O$2+$A5391,Sheet2!CA:NN,$B5391,0),"")</f>
        <v/>
      </c>
      <c r="P5391" t="str">
        <f>IF(OR(HLOOKUP(P$2+$A5391,Sheet2!CB:NO,$B5391,0),HLOOKUP(P$2+$A5391,Sheet2!CB:NO,$B5391,0)&lt;&gt;""),HLOOKUP(P$2+$A5391,Sheet2!CB:NO,$B5391,0),"")</f>
        <v/>
      </c>
      <c r="Q5391" t="str">
        <f>IF(OR(HLOOKUP(Q$2+$A5391,Sheet2!CC:NO,$B5391,0),HLOOKUP(Q$2+$A5391,Sheet2!CC:NO,$B5391,0)&lt;&gt;""),HLOOKUP(Q$2+$A5391,Sheet2!CC:NO,$B5391,0),"")</f>
        <v/>
      </c>
    </row>
    <row r="5392" spans="1:17" x14ac:dyDescent="0.25">
      <c r="A5392" s="64">
        <f t="shared" si="675"/>
        <v>48</v>
      </c>
      <c r="B5392" s="64">
        <f t="shared" si="676"/>
        <v>543</v>
      </c>
      <c r="C5392" s="64">
        <f t="shared" si="677"/>
        <v>9</v>
      </c>
      <c r="D5392" s="64">
        <f t="shared" si="678"/>
        <v>539</v>
      </c>
      <c r="E5392" s="64">
        <f t="shared" si="679"/>
        <v>2691</v>
      </c>
      <c r="F5392" s="64" t="str">
        <f t="shared" si="672"/>
        <v/>
      </c>
      <c r="G5392" s="64" t="str">
        <f t="shared" si="673"/>
        <v/>
      </c>
      <c r="H5392" s="64" t="str">
        <f t="shared" si="674"/>
        <v/>
      </c>
      <c r="I5392" s="80" t="str">
        <f>IFERROR(VLOOKUP(D5392,Sheet2!A:B,2,0),"")</f>
        <v/>
      </c>
      <c r="J5392" s="64" t="str">
        <f>IFERROR(IF(I5392&lt;&gt;"",VLOOKUP(I5392,Sheet2!B:C,2,0),""),"")</f>
        <v/>
      </c>
      <c r="K5392" s="64" t="str">
        <f>IFERROR( IF(I5392&lt;&gt;"", HLOOKUP(L$2+$A5392,Sheet2!BX:NK,2,0),""),"")</f>
        <v/>
      </c>
      <c r="L5392" t="str">
        <f>IF(OR(HLOOKUP(L$2+$A5392,Sheet2!BX:NK,$B5392,0),HLOOKUP(L$2+$A5392,Sheet2!BX:NK,$B5392,0)&lt;&gt;""),HLOOKUP(L$2+$A5392,Sheet2!BX:NK,$B5392,0),"")</f>
        <v/>
      </c>
      <c r="M5392" t="str">
        <f>IF(OR(HLOOKUP(M$2+$A5392,Sheet2!BY:NL,$B5392,0),HLOOKUP(M$2+$A5392,Sheet2!BY:NL,$B5392,0)&lt;&gt;""),HLOOKUP(M$2+$A5392,Sheet2!BY:NL,$B5392,0),"")</f>
        <v/>
      </c>
      <c r="N5392" t="str">
        <f>IF(OR(HLOOKUP(N$2+$A5392,Sheet2!BZ:NM,$B5392,0),HLOOKUP(N$2+$A5392,Sheet2!BZ:NM,$B5392,0)&lt;&gt;""),HLOOKUP(N$2+$A5392,Sheet2!BZ:NM,$B5392,0),"")</f>
        <v/>
      </c>
      <c r="O5392" t="str">
        <f>IF(OR(HLOOKUP(O$2+$A5392,Sheet2!CA:NN,$B5392,0),HLOOKUP(O$2+$A5392,Sheet2!CA:NN,$B5392,0)&lt;&gt;""),HLOOKUP(O$2+$A5392,Sheet2!CA:NN,$B5392,0),"")</f>
        <v/>
      </c>
      <c r="P5392" t="str">
        <f>IF(OR(HLOOKUP(P$2+$A5392,Sheet2!CB:NO,$B5392,0),HLOOKUP(P$2+$A5392,Sheet2!CB:NO,$B5392,0)&lt;&gt;""),HLOOKUP(P$2+$A5392,Sheet2!CB:NO,$B5392,0),"")</f>
        <v/>
      </c>
      <c r="Q5392" t="str">
        <f>IF(OR(HLOOKUP(Q$2+$A5392,Sheet2!CC:NO,$B5392,0),HLOOKUP(Q$2+$A5392,Sheet2!CC:NO,$B5392,0)&lt;&gt;""),HLOOKUP(Q$2+$A5392,Sheet2!CC:NO,$B5392,0),"")</f>
        <v/>
      </c>
    </row>
    <row r="5393" spans="1:17" x14ac:dyDescent="0.25">
      <c r="A5393" s="64">
        <f t="shared" si="675"/>
        <v>54</v>
      </c>
      <c r="B5393" s="64">
        <f t="shared" si="676"/>
        <v>543</v>
      </c>
      <c r="C5393" s="64">
        <f t="shared" si="677"/>
        <v>10</v>
      </c>
      <c r="D5393" s="64">
        <f t="shared" si="678"/>
        <v>539</v>
      </c>
      <c r="E5393" s="64">
        <f t="shared" si="679"/>
        <v>2691</v>
      </c>
      <c r="F5393" s="64" t="str">
        <f t="shared" si="672"/>
        <v/>
      </c>
      <c r="G5393" s="64" t="str">
        <f t="shared" si="673"/>
        <v/>
      </c>
      <c r="H5393" s="64" t="str">
        <f t="shared" si="674"/>
        <v/>
      </c>
      <c r="I5393" s="80" t="str">
        <f>IFERROR(VLOOKUP(D5393,Sheet2!A:B,2,0),"")</f>
        <v/>
      </c>
      <c r="J5393" s="64" t="str">
        <f>IFERROR(IF(I5393&lt;&gt;"",VLOOKUP(I5393,Sheet2!B:C,2,0),""),"")</f>
        <v/>
      </c>
      <c r="K5393" s="64" t="str">
        <f>IFERROR( IF(I5393&lt;&gt;"", HLOOKUP(L$2+$A5393,Sheet2!BX:NK,2,0),""),"")</f>
        <v/>
      </c>
      <c r="L5393" t="str">
        <f>IF(OR(HLOOKUP(L$2+$A5393,Sheet2!BX:NK,$B5393,0),HLOOKUP(L$2+$A5393,Sheet2!BX:NK,$B5393,0)&lt;&gt;""),HLOOKUP(L$2+$A5393,Sheet2!BX:NK,$B5393,0),"")</f>
        <v/>
      </c>
      <c r="M5393" t="str">
        <f>IF(OR(HLOOKUP(M$2+$A5393,Sheet2!BY:NL,$B5393,0),HLOOKUP(M$2+$A5393,Sheet2!BY:NL,$B5393,0)&lt;&gt;""),HLOOKUP(M$2+$A5393,Sheet2!BY:NL,$B5393,0),"")</f>
        <v/>
      </c>
      <c r="N5393" t="str">
        <f>IF(OR(HLOOKUP(N$2+$A5393,Sheet2!BZ:NM,$B5393,0),HLOOKUP(N$2+$A5393,Sheet2!BZ:NM,$B5393,0)&lt;&gt;""),HLOOKUP(N$2+$A5393,Sheet2!BZ:NM,$B5393,0),"")</f>
        <v/>
      </c>
      <c r="O5393" t="str">
        <f>IF(OR(HLOOKUP(O$2+$A5393,Sheet2!CA:NN,$B5393,0),HLOOKUP(O$2+$A5393,Sheet2!CA:NN,$B5393,0)&lt;&gt;""),HLOOKUP(O$2+$A5393,Sheet2!CA:NN,$B5393,0),"")</f>
        <v/>
      </c>
      <c r="P5393" t="str">
        <f>IF(OR(HLOOKUP(P$2+$A5393,Sheet2!CB:NO,$B5393,0),HLOOKUP(P$2+$A5393,Sheet2!CB:NO,$B5393,0)&lt;&gt;""),HLOOKUP(P$2+$A5393,Sheet2!CB:NO,$B5393,0),"")</f>
        <v/>
      </c>
      <c r="Q5393" t="str">
        <f>IF(OR(HLOOKUP(Q$2+$A5393,Sheet2!CC:NO,$B5393,0),HLOOKUP(Q$2+$A5393,Sheet2!CC:NO,$B5393,0)&lt;&gt;""),HLOOKUP(Q$2+$A5393,Sheet2!CC:NO,$B5393,0),"")</f>
        <v/>
      </c>
    </row>
    <row r="5394" spans="1:17" x14ac:dyDescent="0.25">
      <c r="A5394" s="64">
        <f t="shared" si="675"/>
        <v>0</v>
      </c>
      <c r="B5394" s="64">
        <f t="shared" si="676"/>
        <v>544</v>
      </c>
      <c r="C5394" s="64">
        <f t="shared" si="677"/>
        <v>1</v>
      </c>
      <c r="D5394" s="64">
        <f t="shared" si="678"/>
        <v>540</v>
      </c>
      <c r="E5394" s="64">
        <f t="shared" si="679"/>
        <v>2696</v>
      </c>
      <c r="F5394" s="64" t="str">
        <f t="shared" si="672"/>
        <v/>
      </c>
      <c r="G5394" s="64" t="str">
        <f t="shared" si="673"/>
        <v/>
      </c>
      <c r="H5394" s="64" t="str">
        <f t="shared" si="674"/>
        <v/>
      </c>
      <c r="I5394" s="80" t="str">
        <f>IFERROR(VLOOKUP(D5394,Sheet2!A:B,2,0),"")</f>
        <v/>
      </c>
      <c r="J5394" s="64" t="str">
        <f>IFERROR(IF(I5394&lt;&gt;"",VLOOKUP(I5394,Sheet2!B:C,2,0),""),"")</f>
        <v/>
      </c>
      <c r="K5394" s="64" t="str">
        <f>IFERROR( IF(I5394&lt;&gt;"", HLOOKUP(L$2+$A5394,Sheet2!BX:NK,2,0),""),"")</f>
        <v/>
      </c>
      <c r="L5394" t="str">
        <f>IF(OR(HLOOKUP(L$2+$A5394,Sheet2!BX:NK,$B5394,0),HLOOKUP(L$2+$A5394,Sheet2!BX:NK,$B5394,0)&lt;&gt;""),HLOOKUP(L$2+$A5394,Sheet2!BX:NK,$B5394,0),"")</f>
        <v/>
      </c>
      <c r="M5394" t="str">
        <f>IF(OR(HLOOKUP(M$2+$A5394,Sheet2!BY:NL,$B5394,0),HLOOKUP(M$2+$A5394,Sheet2!BY:NL,$B5394,0)&lt;&gt;""),HLOOKUP(M$2+$A5394,Sheet2!BY:NL,$B5394,0),"")</f>
        <v/>
      </c>
      <c r="N5394" t="str">
        <f>IF(OR(HLOOKUP(N$2+$A5394,Sheet2!BZ:NM,$B5394,0),HLOOKUP(N$2+$A5394,Sheet2!BZ:NM,$B5394,0)&lt;&gt;""),HLOOKUP(N$2+$A5394,Sheet2!BZ:NM,$B5394,0),"")</f>
        <v/>
      </c>
      <c r="O5394" t="str">
        <f>IF(OR(HLOOKUP(O$2+$A5394,Sheet2!CA:NN,$B5394,0),HLOOKUP(O$2+$A5394,Sheet2!CA:NN,$B5394,0)&lt;&gt;""),HLOOKUP(O$2+$A5394,Sheet2!CA:NN,$B5394,0),"")</f>
        <v/>
      </c>
      <c r="P5394" t="str">
        <f>IF(OR(HLOOKUP(P$2+$A5394,Sheet2!CB:NO,$B5394,0),HLOOKUP(P$2+$A5394,Sheet2!CB:NO,$B5394,0)&lt;&gt;""),HLOOKUP(P$2+$A5394,Sheet2!CB:NO,$B5394,0),"")</f>
        <v/>
      </c>
      <c r="Q5394" t="str">
        <f>IF(OR(HLOOKUP(Q$2+$A5394,Sheet2!CC:NO,$B5394,0),HLOOKUP(Q$2+$A5394,Sheet2!CC:NO,$B5394,0)&lt;&gt;""),HLOOKUP(Q$2+$A5394,Sheet2!CC:NO,$B5394,0),"")</f>
        <v/>
      </c>
    </row>
    <row r="5395" spans="1:17" x14ac:dyDescent="0.25">
      <c r="A5395" s="64">
        <f t="shared" si="675"/>
        <v>6</v>
      </c>
      <c r="B5395" s="64">
        <f t="shared" si="676"/>
        <v>544</v>
      </c>
      <c r="C5395" s="64">
        <f t="shared" si="677"/>
        <v>2</v>
      </c>
      <c r="D5395" s="64">
        <f t="shared" si="678"/>
        <v>540</v>
      </c>
      <c r="E5395" s="64">
        <f t="shared" si="679"/>
        <v>2696</v>
      </c>
      <c r="F5395" s="64" t="str">
        <f t="shared" si="672"/>
        <v/>
      </c>
      <c r="G5395" s="64" t="str">
        <f t="shared" si="673"/>
        <v/>
      </c>
      <c r="H5395" s="64" t="str">
        <f t="shared" si="674"/>
        <v/>
      </c>
      <c r="I5395" s="80" t="str">
        <f>IFERROR(VLOOKUP(D5395,Sheet2!A:B,2,0),"")</f>
        <v/>
      </c>
      <c r="J5395" s="64" t="str">
        <f>IFERROR(IF(I5395&lt;&gt;"",VLOOKUP(I5395,Sheet2!B:C,2,0),""),"")</f>
        <v/>
      </c>
      <c r="K5395" s="64" t="str">
        <f>IFERROR( IF(I5395&lt;&gt;"", HLOOKUP(L$2+$A5395,Sheet2!BX:NK,2,0),""),"")</f>
        <v/>
      </c>
      <c r="L5395" t="str">
        <f>IF(OR(HLOOKUP(L$2+$A5395,Sheet2!BX:NK,$B5395,0),HLOOKUP(L$2+$A5395,Sheet2!BX:NK,$B5395,0)&lt;&gt;""),HLOOKUP(L$2+$A5395,Sheet2!BX:NK,$B5395,0),"")</f>
        <v/>
      </c>
      <c r="M5395" t="str">
        <f>IF(OR(HLOOKUP(M$2+$A5395,Sheet2!BY:NL,$B5395,0),HLOOKUP(M$2+$A5395,Sheet2!BY:NL,$B5395,0)&lt;&gt;""),HLOOKUP(M$2+$A5395,Sheet2!BY:NL,$B5395,0),"")</f>
        <v/>
      </c>
      <c r="N5395" t="str">
        <f>IF(OR(HLOOKUP(N$2+$A5395,Sheet2!BZ:NM,$B5395,0),HLOOKUP(N$2+$A5395,Sheet2!BZ:NM,$B5395,0)&lt;&gt;""),HLOOKUP(N$2+$A5395,Sheet2!BZ:NM,$B5395,0),"")</f>
        <v/>
      </c>
      <c r="O5395" t="str">
        <f>IF(OR(HLOOKUP(O$2+$A5395,Sheet2!CA:NN,$B5395,0),HLOOKUP(O$2+$A5395,Sheet2!CA:NN,$B5395,0)&lt;&gt;""),HLOOKUP(O$2+$A5395,Sheet2!CA:NN,$B5395,0),"")</f>
        <v/>
      </c>
      <c r="P5395" t="str">
        <f>IF(OR(HLOOKUP(P$2+$A5395,Sheet2!CB:NO,$B5395,0),HLOOKUP(P$2+$A5395,Sheet2!CB:NO,$B5395,0)&lt;&gt;""),HLOOKUP(P$2+$A5395,Sheet2!CB:NO,$B5395,0),"")</f>
        <v/>
      </c>
      <c r="Q5395" t="str">
        <f>IF(OR(HLOOKUP(Q$2+$A5395,Sheet2!CC:NO,$B5395,0),HLOOKUP(Q$2+$A5395,Sheet2!CC:NO,$B5395,0)&lt;&gt;""),HLOOKUP(Q$2+$A5395,Sheet2!CC:NO,$B5395,0),"")</f>
        <v/>
      </c>
    </row>
    <row r="5396" spans="1:17" x14ac:dyDescent="0.25">
      <c r="A5396" s="64">
        <f t="shared" si="675"/>
        <v>12</v>
      </c>
      <c r="B5396" s="64">
        <f t="shared" si="676"/>
        <v>544</v>
      </c>
      <c r="C5396" s="64">
        <f t="shared" si="677"/>
        <v>3</v>
      </c>
      <c r="D5396" s="64">
        <f t="shared" si="678"/>
        <v>540</v>
      </c>
      <c r="E5396" s="64">
        <f t="shared" si="679"/>
        <v>2696</v>
      </c>
      <c r="F5396" s="64" t="str">
        <f t="shared" si="672"/>
        <v/>
      </c>
      <c r="G5396" s="64" t="str">
        <f t="shared" si="673"/>
        <v/>
      </c>
      <c r="H5396" s="64" t="str">
        <f t="shared" si="674"/>
        <v/>
      </c>
      <c r="I5396" s="80" t="str">
        <f>IFERROR(VLOOKUP(D5396,Sheet2!A:B,2,0),"")</f>
        <v/>
      </c>
      <c r="J5396" s="64" t="str">
        <f>IFERROR(IF(I5396&lt;&gt;"",VLOOKUP(I5396,Sheet2!B:C,2,0),""),"")</f>
        <v/>
      </c>
      <c r="K5396" s="64" t="str">
        <f>IFERROR( IF(I5396&lt;&gt;"", HLOOKUP(L$2+$A5396,Sheet2!BX:NK,2,0),""),"")</f>
        <v/>
      </c>
      <c r="L5396" t="str">
        <f>IF(OR(HLOOKUP(L$2+$A5396,Sheet2!BX:NK,$B5396,0),HLOOKUP(L$2+$A5396,Sheet2!BX:NK,$B5396,0)&lt;&gt;""),HLOOKUP(L$2+$A5396,Sheet2!BX:NK,$B5396,0),"")</f>
        <v/>
      </c>
      <c r="M5396" t="str">
        <f>IF(OR(HLOOKUP(M$2+$A5396,Sheet2!BY:NL,$B5396,0),HLOOKUP(M$2+$A5396,Sheet2!BY:NL,$B5396,0)&lt;&gt;""),HLOOKUP(M$2+$A5396,Sheet2!BY:NL,$B5396,0),"")</f>
        <v/>
      </c>
      <c r="N5396" t="str">
        <f>IF(OR(HLOOKUP(N$2+$A5396,Sheet2!BZ:NM,$B5396,0),HLOOKUP(N$2+$A5396,Sheet2!BZ:NM,$B5396,0)&lt;&gt;""),HLOOKUP(N$2+$A5396,Sheet2!BZ:NM,$B5396,0),"")</f>
        <v/>
      </c>
      <c r="O5396" t="str">
        <f>IF(OR(HLOOKUP(O$2+$A5396,Sheet2!CA:NN,$B5396,0),HLOOKUP(O$2+$A5396,Sheet2!CA:NN,$B5396,0)&lt;&gt;""),HLOOKUP(O$2+$A5396,Sheet2!CA:NN,$B5396,0),"")</f>
        <v/>
      </c>
      <c r="P5396" t="str">
        <f>IF(OR(HLOOKUP(P$2+$A5396,Sheet2!CB:NO,$B5396,0),HLOOKUP(P$2+$A5396,Sheet2!CB:NO,$B5396,0)&lt;&gt;""),HLOOKUP(P$2+$A5396,Sheet2!CB:NO,$B5396,0),"")</f>
        <v/>
      </c>
      <c r="Q5396" t="str">
        <f>IF(OR(HLOOKUP(Q$2+$A5396,Sheet2!CC:NO,$B5396,0),HLOOKUP(Q$2+$A5396,Sheet2!CC:NO,$B5396,0)&lt;&gt;""),HLOOKUP(Q$2+$A5396,Sheet2!CC:NO,$B5396,0),"")</f>
        <v/>
      </c>
    </row>
    <row r="5397" spans="1:17" x14ac:dyDescent="0.25">
      <c r="A5397" s="64">
        <f t="shared" si="675"/>
        <v>18</v>
      </c>
      <c r="B5397" s="64">
        <f t="shared" si="676"/>
        <v>544</v>
      </c>
      <c r="C5397" s="64">
        <f t="shared" si="677"/>
        <v>4</v>
      </c>
      <c r="D5397" s="64">
        <f t="shared" si="678"/>
        <v>540</v>
      </c>
      <c r="E5397" s="64">
        <f t="shared" si="679"/>
        <v>2696</v>
      </c>
      <c r="F5397" s="64" t="str">
        <f t="shared" si="672"/>
        <v/>
      </c>
      <c r="G5397" s="64" t="str">
        <f t="shared" si="673"/>
        <v/>
      </c>
      <c r="H5397" s="64" t="str">
        <f t="shared" si="674"/>
        <v/>
      </c>
      <c r="I5397" s="80" t="str">
        <f>IFERROR(VLOOKUP(D5397,Sheet2!A:B,2,0),"")</f>
        <v/>
      </c>
      <c r="J5397" s="64" t="str">
        <f>IFERROR(IF(I5397&lt;&gt;"",VLOOKUP(I5397,Sheet2!B:C,2,0),""),"")</f>
        <v/>
      </c>
      <c r="K5397" s="64" t="str">
        <f>IFERROR( IF(I5397&lt;&gt;"", HLOOKUP(L$2+$A5397,Sheet2!BX:NK,2,0),""),"")</f>
        <v/>
      </c>
      <c r="L5397" t="str">
        <f>IF(OR(HLOOKUP(L$2+$A5397,Sheet2!BX:NK,$B5397,0),HLOOKUP(L$2+$A5397,Sheet2!BX:NK,$B5397,0)&lt;&gt;""),HLOOKUP(L$2+$A5397,Sheet2!BX:NK,$B5397,0),"")</f>
        <v/>
      </c>
      <c r="M5397" t="str">
        <f>IF(OR(HLOOKUP(M$2+$A5397,Sheet2!BY:NL,$B5397,0),HLOOKUP(M$2+$A5397,Sheet2!BY:NL,$B5397,0)&lt;&gt;""),HLOOKUP(M$2+$A5397,Sheet2!BY:NL,$B5397,0),"")</f>
        <v/>
      </c>
      <c r="N5397" t="str">
        <f>IF(OR(HLOOKUP(N$2+$A5397,Sheet2!BZ:NM,$B5397,0),HLOOKUP(N$2+$A5397,Sheet2!BZ:NM,$B5397,0)&lt;&gt;""),HLOOKUP(N$2+$A5397,Sheet2!BZ:NM,$B5397,0),"")</f>
        <v/>
      </c>
      <c r="O5397" t="str">
        <f>IF(OR(HLOOKUP(O$2+$A5397,Sheet2!CA:NN,$B5397,0),HLOOKUP(O$2+$A5397,Sheet2!CA:NN,$B5397,0)&lt;&gt;""),HLOOKUP(O$2+$A5397,Sheet2!CA:NN,$B5397,0),"")</f>
        <v/>
      </c>
      <c r="P5397" t="str">
        <f>IF(OR(HLOOKUP(P$2+$A5397,Sheet2!CB:NO,$B5397,0),HLOOKUP(P$2+$A5397,Sheet2!CB:NO,$B5397,0)&lt;&gt;""),HLOOKUP(P$2+$A5397,Sheet2!CB:NO,$B5397,0),"")</f>
        <v/>
      </c>
      <c r="Q5397" t="str">
        <f>IF(OR(HLOOKUP(Q$2+$A5397,Sheet2!CC:NO,$B5397,0),HLOOKUP(Q$2+$A5397,Sheet2!CC:NO,$B5397,0)&lt;&gt;""),HLOOKUP(Q$2+$A5397,Sheet2!CC:NO,$B5397,0),"")</f>
        <v/>
      </c>
    </row>
    <row r="5398" spans="1:17" x14ac:dyDescent="0.25">
      <c r="A5398" s="64">
        <f t="shared" si="675"/>
        <v>24</v>
      </c>
      <c r="B5398" s="64">
        <f t="shared" si="676"/>
        <v>544</v>
      </c>
      <c r="C5398" s="64">
        <f t="shared" si="677"/>
        <v>5</v>
      </c>
      <c r="D5398" s="64">
        <f t="shared" si="678"/>
        <v>540</v>
      </c>
      <c r="E5398" s="64">
        <f t="shared" si="679"/>
        <v>2696</v>
      </c>
      <c r="F5398" s="64" t="str">
        <f t="shared" si="672"/>
        <v/>
      </c>
      <c r="G5398" s="64" t="str">
        <f t="shared" si="673"/>
        <v/>
      </c>
      <c r="H5398" s="64" t="str">
        <f t="shared" si="674"/>
        <v/>
      </c>
      <c r="I5398" s="80" t="str">
        <f>IFERROR(VLOOKUP(D5398,Sheet2!A:B,2,0),"")</f>
        <v/>
      </c>
      <c r="J5398" s="64" t="str">
        <f>IFERROR(IF(I5398&lt;&gt;"",VLOOKUP(I5398,Sheet2!B:C,2,0),""),"")</f>
        <v/>
      </c>
      <c r="K5398" s="64" t="str">
        <f>IFERROR( IF(I5398&lt;&gt;"", HLOOKUP(L$2+$A5398,Sheet2!BX:NK,2,0),""),"")</f>
        <v/>
      </c>
      <c r="L5398" t="str">
        <f>IF(OR(HLOOKUP(L$2+$A5398,Sheet2!BX:NK,$B5398,0),HLOOKUP(L$2+$A5398,Sheet2!BX:NK,$B5398,0)&lt;&gt;""),HLOOKUP(L$2+$A5398,Sheet2!BX:NK,$B5398,0),"")</f>
        <v/>
      </c>
      <c r="M5398" t="str">
        <f>IF(OR(HLOOKUP(M$2+$A5398,Sheet2!BY:NL,$B5398,0),HLOOKUP(M$2+$A5398,Sheet2!BY:NL,$B5398,0)&lt;&gt;""),HLOOKUP(M$2+$A5398,Sheet2!BY:NL,$B5398,0),"")</f>
        <v/>
      </c>
      <c r="N5398" t="str">
        <f>IF(OR(HLOOKUP(N$2+$A5398,Sheet2!BZ:NM,$B5398,0),HLOOKUP(N$2+$A5398,Sheet2!BZ:NM,$B5398,0)&lt;&gt;""),HLOOKUP(N$2+$A5398,Sheet2!BZ:NM,$B5398,0),"")</f>
        <v/>
      </c>
      <c r="O5398" t="str">
        <f>IF(OR(HLOOKUP(O$2+$A5398,Sheet2!CA:NN,$B5398,0),HLOOKUP(O$2+$A5398,Sheet2!CA:NN,$B5398,0)&lt;&gt;""),HLOOKUP(O$2+$A5398,Sheet2!CA:NN,$B5398,0),"")</f>
        <v/>
      </c>
      <c r="P5398" t="str">
        <f>IF(OR(HLOOKUP(P$2+$A5398,Sheet2!CB:NO,$B5398,0),HLOOKUP(P$2+$A5398,Sheet2!CB:NO,$B5398,0)&lt;&gt;""),HLOOKUP(P$2+$A5398,Sheet2!CB:NO,$B5398,0),"")</f>
        <v/>
      </c>
      <c r="Q5398" t="str">
        <f>IF(OR(HLOOKUP(Q$2+$A5398,Sheet2!CC:NO,$B5398,0),HLOOKUP(Q$2+$A5398,Sheet2!CC:NO,$B5398,0)&lt;&gt;""),HLOOKUP(Q$2+$A5398,Sheet2!CC:NO,$B5398,0),"")</f>
        <v/>
      </c>
    </row>
    <row r="5399" spans="1:17" x14ac:dyDescent="0.25">
      <c r="A5399" s="64">
        <f t="shared" si="675"/>
        <v>30</v>
      </c>
      <c r="B5399" s="64">
        <f t="shared" si="676"/>
        <v>544</v>
      </c>
      <c r="C5399" s="64">
        <f t="shared" si="677"/>
        <v>6</v>
      </c>
      <c r="D5399" s="64">
        <f t="shared" si="678"/>
        <v>540</v>
      </c>
      <c r="E5399" s="64">
        <f t="shared" si="679"/>
        <v>2696</v>
      </c>
      <c r="F5399" s="64" t="str">
        <f t="shared" si="672"/>
        <v/>
      </c>
      <c r="G5399" s="64" t="str">
        <f t="shared" si="673"/>
        <v/>
      </c>
      <c r="H5399" s="64" t="str">
        <f t="shared" si="674"/>
        <v/>
      </c>
      <c r="I5399" s="80" t="str">
        <f>IFERROR(VLOOKUP(D5399,Sheet2!A:B,2,0),"")</f>
        <v/>
      </c>
      <c r="J5399" s="64" t="str">
        <f>IFERROR(IF(I5399&lt;&gt;"",VLOOKUP(I5399,Sheet2!B:C,2,0),""),"")</f>
        <v/>
      </c>
      <c r="K5399" s="64" t="str">
        <f>IFERROR( IF(I5399&lt;&gt;"", HLOOKUP(L$2+$A5399,Sheet2!BX:NK,2,0),""),"")</f>
        <v/>
      </c>
      <c r="L5399" t="str">
        <f>IF(OR(HLOOKUP(L$2+$A5399,Sheet2!BX:NK,$B5399,0),HLOOKUP(L$2+$A5399,Sheet2!BX:NK,$B5399,0)&lt;&gt;""),HLOOKUP(L$2+$A5399,Sheet2!BX:NK,$B5399,0),"")</f>
        <v/>
      </c>
      <c r="M5399" t="str">
        <f>IF(OR(HLOOKUP(M$2+$A5399,Sheet2!BY:NL,$B5399,0),HLOOKUP(M$2+$A5399,Sheet2!BY:NL,$B5399,0)&lt;&gt;""),HLOOKUP(M$2+$A5399,Sheet2!BY:NL,$B5399,0),"")</f>
        <v/>
      </c>
      <c r="N5399" t="str">
        <f>IF(OR(HLOOKUP(N$2+$A5399,Sheet2!BZ:NM,$B5399,0),HLOOKUP(N$2+$A5399,Sheet2!BZ:NM,$B5399,0)&lt;&gt;""),HLOOKUP(N$2+$A5399,Sheet2!BZ:NM,$B5399,0),"")</f>
        <v/>
      </c>
      <c r="O5399" t="str">
        <f>IF(OR(HLOOKUP(O$2+$A5399,Sheet2!CA:NN,$B5399,0),HLOOKUP(O$2+$A5399,Sheet2!CA:NN,$B5399,0)&lt;&gt;""),HLOOKUP(O$2+$A5399,Sheet2!CA:NN,$B5399,0),"")</f>
        <v/>
      </c>
      <c r="P5399" t="str">
        <f>IF(OR(HLOOKUP(P$2+$A5399,Sheet2!CB:NO,$B5399,0),HLOOKUP(P$2+$A5399,Sheet2!CB:NO,$B5399,0)&lt;&gt;""),HLOOKUP(P$2+$A5399,Sheet2!CB:NO,$B5399,0),"")</f>
        <v/>
      </c>
      <c r="Q5399" t="str">
        <f>IF(OR(HLOOKUP(Q$2+$A5399,Sheet2!CC:NO,$B5399,0),HLOOKUP(Q$2+$A5399,Sheet2!CC:NO,$B5399,0)&lt;&gt;""),HLOOKUP(Q$2+$A5399,Sheet2!CC:NO,$B5399,0),"")</f>
        <v/>
      </c>
    </row>
    <row r="5400" spans="1:17" x14ac:dyDescent="0.25">
      <c r="A5400" s="64">
        <f t="shared" si="675"/>
        <v>36</v>
      </c>
      <c r="B5400" s="64">
        <f t="shared" si="676"/>
        <v>544</v>
      </c>
      <c r="C5400" s="64">
        <f t="shared" si="677"/>
        <v>7</v>
      </c>
      <c r="D5400" s="64">
        <f t="shared" si="678"/>
        <v>540</v>
      </c>
      <c r="E5400" s="64">
        <f t="shared" si="679"/>
        <v>2696</v>
      </c>
      <c r="F5400" s="64" t="str">
        <f t="shared" si="672"/>
        <v/>
      </c>
      <c r="G5400" s="64" t="str">
        <f t="shared" si="673"/>
        <v/>
      </c>
      <c r="H5400" s="64" t="str">
        <f t="shared" si="674"/>
        <v/>
      </c>
      <c r="I5400" s="80" t="str">
        <f>IFERROR(VLOOKUP(D5400,Sheet2!A:B,2,0),"")</f>
        <v/>
      </c>
      <c r="J5400" s="64" t="str">
        <f>IFERROR(IF(I5400&lt;&gt;"",VLOOKUP(I5400,Sheet2!B:C,2,0),""),"")</f>
        <v/>
      </c>
      <c r="K5400" s="64" t="str">
        <f>IFERROR( IF(I5400&lt;&gt;"", HLOOKUP(L$2+$A5400,Sheet2!BX:NK,2,0),""),"")</f>
        <v/>
      </c>
      <c r="L5400" t="str">
        <f>IF(OR(HLOOKUP(L$2+$A5400,Sheet2!BX:NK,$B5400,0),HLOOKUP(L$2+$A5400,Sheet2!BX:NK,$B5400,0)&lt;&gt;""),HLOOKUP(L$2+$A5400,Sheet2!BX:NK,$B5400,0),"")</f>
        <v/>
      </c>
      <c r="M5400" t="str">
        <f>IF(OR(HLOOKUP(M$2+$A5400,Sheet2!BY:NL,$B5400,0),HLOOKUP(M$2+$A5400,Sheet2!BY:NL,$B5400,0)&lt;&gt;""),HLOOKUP(M$2+$A5400,Sheet2!BY:NL,$B5400,0),"")</f>
        <v/>
      </c>
      <c r="N5400" t="str">
        <f>IF(OR(HLOOKUP(N$2+$A5400,Sheet2!BZ:NM,$B5400,0),HLOOKUP(N$2+$A5400,Sheet2!BZ:NM,$B5400,0)&lt;&gt;""),HLOOKUP(N$2+$A5400,Sheet2!BZ:NM,$B5400,0),"")</f>
        <v/>
      </c>
      <c r="O5400" t="str">
        <f>IF(OR(HLOOKUP(O$2+$A5400,Sheet2!CA:NN,$B5400,0),HLOOKUP(O$2+$A5400,Sheet2!CA:NN,$B5400,0)&lt;&gt;""),HLOOKUP(O$2+$A5400,Sheet2!CA:NN,$B5400,0),"")</f>
        <v/>
      </c>
      <c r="P5400" t="str">
        <f>IF(OR(HLOOKUP(P$2+$A5400,Sheet2!CB:NO,$B5400,0),HLOOKUP(P$2+$A5400,Sheet2!CB:NO,$B5400,0)&lt;&gt;""),HLOOKUP(P$2+$A5400,Sheet2!CB:NO,$B5400,0),"")</f>
        <v/>
      </c>
      <c r="Q5400" t="str">
        <f>IF(OR(HLOOKUP(Q$2+$A5400,Sheet2!CC:NO,$B5400,0),HLOOKUP(Q$2+$A5400,Sheet2!CC:NO,$B5400,0)&lt;&gt;""),HLOOKUP(Q$2+$A5400,Sheet2!CC:NO,$B5400,0),"")</f>
        <v/>
      </c>
    </row>
    <row r="5401" spans="1:17" x14ac:dyDescent="0.25">
      <c r="A5401" s="64">
        <f t="shared" si="675"/>
        <v>42</v>
      </c>
      <c r="B5401" s="64">
        <f t="shared" si="676"/>
        <v>544</v>
      </c>
      <c r="C5401" s="64">
        <f t="shared" si="677"/>
        <v>8</v>
      </c>
      <c r="D5401" s="64">
        <f t="shared" si="678"/>
        <v>540</v>
      </c>
      <c r="E5401" s="64">
        <f t="shared" si="679"/>
        <v>2696</v>
      </c>
      <c r="F5401" s="64" t="str">
        <f t="shared" si="672"/>
        <v/>
      </c>
      <c r="G5401" s="64" t="str">
        <f t="shared" si="673"/>
        <v/>
      </c>
      <c r="H5401" s="64" t="str">
        <f t="shared" si="674"/>
        <v/>
      </c>
      <c r="I5401" s="80" t="str">
        <f>IFERROR(VLOOKUP(D5401,Sheet2!A:B,2,0),"")</f>
        <v/>
      </c>
      <c r="J5401" s="64" t="str">
        <f>IFERROR(IF(I5401&lt;&gt;"",VLOOKUP(I5401,Sheet2!B:C,2,0),""),"")</f>
        <v/>
      </c>
      <c r="K5401" s="64" t="str">
        <f>IFERROR( IF(I5401&lt;&gt;"", HLOOKUP(L$2+$A5401,Sheet2!BX:NK,2,0),""),"")</f>
        <v/>
      </c>
      <c r="L5401" t="str">
        <f>IF(OR(HLOOKUP(L$2+$A5401,Sheet2!BX:NK,$B5401,0),HLOOKUP(L$2+$A5401,Sheet2!BX:NK,$B5401,0)&lt;&gt;""),HLOOKUP(L$2+$A5401,Sheet2!BX:NK,$B5401,0),"")</f>
        <v/>
      </c>
      <c r="M5401" t="str">
        <f>IF(OR(HLOOKUP(M$2+$A5401,Sheet2!BY:NL,$B5401,0),HLOOKUP(M$2+$A5401,Sheet2!BY:NL,$B5401,0)&lt;&gt;""),HLOOKUP(M$2+$A5401,Sheet2!BY:NL,$B5401,0),"")</f>
        <v/>
      </c>
      <c r="N5401" t="str">
        <f>IF(OR(HLOOKUP(N$2+$A5401,Sheet2!BZ:NM,$B5401,0),HLOOKUP(N$2+$A5401,Sheet2!BZ:NM,$B5401,0)&lt;&gt;""),HLOOKUP(N$2+$A5401,Sheet2!BZ:NM,$B5401,0),"")</f>
        <v/>
      </c>
      <c r="O5401" t="str">
        <f>IF(OR(HLOOKUP(O$2+$A5401,Sheet2!CA:NN,$B5401,0),HLOOKUP(O$2+$A5401,Sheet2!CA:NN,$B5401,0)&lt;&gt;""),HLOOKUP(O$2+$A5401,Sheet2!CA:NN,$B5401,0),"")</f>
        <v/>
      </c>
      <c r="P5401" t="str">
        <f>IF(OR(HLOOKUP(P$2+$A5401,Sheet2!CB:NO,$B5401,0),HLOOKUP(P$2+$A5401,Sheet2!CB:NO,$B5401,0)&lt;&gt;""),HLOOKUP(P$2+$A5401,Sheet2!CB:NO,$B5401,0),"")</f>
        <v/>
      </c>
      <c r="Q5401" t="str">
        <f>IF(OR(HLOOKUP(Q$2+$A5401,Sheet2!CC:NO,$B5401,0),HLOOKUP(Q$2+$A5401,Sheet2!CC:NO,$B5401,0)&lt;&gt;""),HLOOKUP(Q$2+$A5401,Sheet2!CC:NO,$B5401,0),"")</f>
        <v/>
      </c>
    </row>
    <row r="5402" spans="1:17" x14ac:dyDescent="0.25">
      <c r="A5402" s="64">
        <f t="shared" si="675"/>
        <v>48</v>
      </c>
      <c r="B5402" s="64">
        <f t="shared" si="676"/>
        <v>544</v>
      </c>
      <c r="C5402" s="64">
        <f t="shared" si="677"/>
        <v>9</v>
      </c>
      <c r="D5402" s="64">
        <f t="shared" si="678"/>
        <v>540</v>
      </c>
      <c r="E5402" s="64">
        <f t="shared" si="679"/>
        <v>2696</v>
      </c>
      <c r="F5402" s="64" t="str">
        <f t="shared" si="672"/>
        <v/>
      </c>
      <c r="G5402" s="64" t="str">
        <f t="shared" si="673"/>
        <v/>
      </c>
      <c r="H5402" s="64" t="str">
        <f t="shared" si="674"/>
        <v/>
      </c>
      <c r="I5402" s="80" t="str">
        <f>IFERROR(VLOOKUP(D5402,Sheet2!A:B,2,0),"")</f>
        <v/>
      </c>
      <c r="J5402" s="64" t="str">
        <f>IFERROR(IF(I5402&lt;&gt;"",VLOOKUP(I5402,Sheet2!B:C,2,0),""),"")</f>
        <v/>
      </c>
      <c r="K5402" s="64" t="str">
        <f>IFERROR( IF(I5402&lt;&gt;"", HLOOKUP(L$2+$A5402,Sheet2!BX:NK,2,0),""),"")</f>
        <v/>
      </c>
      <c r="L5402" t="str">
        <f>IF(OR(HLOOKUP(L$2+$A5402,Sheet2!BX:NK,$B5402,0),HLOOKUP(L$2+$A5402,Sheet2!BX:NK,$B5402,0)&lt;&gt;""),HLOOKUP(L$2+$A5402,Sheet2!BX:NK,$B5402,0),"")</f>
        <v/>
      </c>
      <c r="M5402" t="str">
        <f>IF(OR(HLOOKUP(M$2+$A5402,Sheet2!BY:NL,$B5402,0),HLOOKUP(M$2+$A5402,Sheet2!BY:NL,$B5402,0)&lt;&gt;""),HLOOKUP(M$2+$A5402,Sheet2!BY:NL,$B5402,0),"")</f>
        <v/>
      </c>
      <c r="N5402" t="str">
        <f>IF(OR(HLOOKUP(N$2+$A5402,Sheet2!BZ:NM,$B5402,0),HLOOKUP(N$2+$A5402,Sheet2!BZ:NM,$B5402,0)&lt;&gt;""),HLOOKUP(N$2+$A5402,Sheet2!BZ:NM,$B5402,0),"")</f>
        <v/>
      </c>
      <c r="O5402" t="str">
        <f>IF(OR(HLOOKUP(O$2+$A5402,Sheet2!CA:NN,$B5402,0),HLOOKUP(O$2+$A5402,Sheet2!CA:NN,$B5402,0)&lt;&gt;""),HLOOKUP(O$2+$A5402,Sheet2!CA:NN,$B5402,0),"")</f>
        <v/>
      </c>
      <c r="P5402" t="str">
        <f>IF(OR(HLOOKUP(P$2+$A5402,Sheet2!CB:NO,$B5402,0),HLOOKUP(P$2+$A5402,Sheet2!CB:NO,$B5402,0)&lt;&gt;""),HLOOKUP(P$2+$A5402,Sheet2!CB:NO,$B5402,0),"")</f>
        <v/>
      </c>
      <c r="Q5402" t="str">
        <f>IF(OR(HLOOKUP(Q$2+$A5402,Sheet2!CC:NO,$B5402,0),HLOOKUP(Q$2+$A5402,Sheet2!CC:NO,$B5402,0)&lt;&gt;""),HLOOKUP(Q$2+$A5402,Sheet2!CC:NO,$B5402,0),"")</f>
        <v/>
      </c>
    </row>
    <row r="5403" spans="1:17" x14ac:dyDescent="0.25">
      <c r="A5403" s="64">
        <f t="shared" si="675"/>
        <v>54</v>
      </c>
      <c r="B5403" s="64">
        <f t="shared" si="676"/>
        <v>544</v>
      </c>
      <c r="C5403" s="64">
        <f t="shared" si="677"/>
        <v>10</v>
      </c>
      <c r="D5403" s="64">
        <f t="shared" si="678"/>
        <v>540</v>
      </c>
      <c r="E5403" s="64">
        <f t="shared" si="679"/>
        <v>2696</v>
      </c>
      <c r="F5403" s="64" t="str">
        <f t="shared" si="672"/>
        <v/>
      </c>
      <c r="G5403" s="64" t="str">
        <f t="shared" si="673"/>
        <v/>
      </c>
      <c r="H5403" s="64" t="str">
        <f t="shared" si="674"/>
        <v/>
      </c>
      <c r="I5403" s="80" t="str">
        <f>IFERROR(VLOOKUP(D5403,Sheet2!A:B,2,0),"")</f>
        <v/>
      </c>
      <c r="J5403" s="64" t="str">
        <f>IFERROR(IF(I5403&lt;&gt;"",VLOOKUP(I5403,Sheet2!B:C,2,0),""),"")</f>
        <v/>
      </c>
      <c r="K5403" s="64" t="str">
        <f>IFERROR( IF(I5403&lt;&gt;"", HLOOKUP(L$2+$A5403,Sheet2!BX:NK,2,0),""),"")</f>
        <v/>
      </c>
      <c r="L5403" t="str">
        <f>IF(OR(HLOOKUP(L$2+$A5403,Sheet2!BX:NK,$B5403,0),HLOOKUP(L$2+$A5403,Sheet2!BX:NK,$B5403,0)&lt;&gt;""),HLOOKUP(L$2+$A5403,Sheet2!BX:NK,$B5403,0),"")</f>
        <v/>
      </c>
      <c r="M5403" t="str">
        <f>IF(OR(HLOOKUP(M$2+$A5403,Sheet2!BY:NL,$B5403,0),HLOOKUP(M$2+$A5403,Sheet2!BY:NL,$B5403,0)&lt;&gt;""),HLOOKUP(M$2+$A5403,Sheet2!BY:NL,$B5403,0),"")</f>
        <v/>
      </c>
      <c r="N5403" t="str">
        <f>IF(OR(HLOOKUP(N$2+$A5403,Sheet2!BZ:NM,$B5403,0),HLOOKUP(N$2+$A5403,Sheet2!BZ:NM,$B5403,0)&lt;&gt;""),HLOOKUP(N$2+$A5403,Sheet2!BZ:NM,$B5403,0),"")</f>
        <v/>
      </c>
      <c r="O5403" t="str">
        <f>IF(OR(HLOOKUP(O$2+$A5403,Sheet2!CA:NN,$B5403,0),HLOOKUP(O$2+$A5403,Sheet2!CA:NN,$B5403,0)&lt;&gt;""),HLOOKUP(O$2+$A5403,Sheet2!CA:NN,$B5403,0),"")</f>
        <v/>
      </c>
      <c r="P5403" t="str">
        <f>IF(OR(HLOOKUP(P$2+$A5403,Sheet2!CB:NO,$B5403,0),HLOOKUP(P$2+$A5403,Sheet2!CB:NO,$B5403,0)&lt;&gt;""),HLOOKUP(P$2+$A5403,Sheet2!CB:NO,$B5403,0),"")</f>
        <v/>
      </c>
      <c r="Q5403" t="str">
        <f>IF(OR(HLOOKUP(Q$2+$A5403,Sheet2!CC:NO,$B5403,0),HLOOKUP(Q$2+$A5403,Sheet2!CC:NO,$B5403,0)&lt;&gt;""),HLOOKUP(Q$2+$A5403,Sheet2!CC:NO,$B5403,0),"")</f>
        <v/>
      </c>
    </row>
    <row r="5404" spans="1:17" x14ac:dyDescent="0.25">
      <c r="A5404" s="64">
        <f t="shared" si="675"/>
        <v>0</v>
      </c>
      <c r="B5404" s="64">
        <f t="shared" si="676"/>
        <v>545</v>
      </c>
      <c r="C5404" s="64">
        <f t="shared" si="677"/>
        <v>1</v>
      </c>
      <c r="D5404" s="64">
        <f t="shared" si="678"/>
        <v>541</v>
      </c>
      <c r="E5404" s="64">
        <f t="shared" si="679"/>
        <v>2701</v>
      </c>
      <c r="F5404" s="64" t="str">
        <f t="shared" si="672"/>
        <v/>
      </c>
      <c r="G5404" s="64" t="str">
        <f t="shared" si="673"/>
        <v/>
      </c>
      <c r="H5404" s="64" t="str">
        <f t="shared" si="674"/>
        <v/>
      </c>
      <c r="I5404" s="80" t="str">
        <f>IFERROR(VLOOKUP(D5404,Sheet2!A:B,2,0),"")</f>
        <v/>
      </c>
      <c r="J5404" s="64" t="str">
        <f>IFERROR(IF(I5404&lt;&gt;"",VLOOKUP(I5404,Sheet2!B:C,2,0),""),"")</f>
        <v/>
      </c>
      <c r="K5404" s="64" t="str">
        <f>IFERROR( IF(I5404&lt;&gt;"", HLOOKUP(L$2+$A5404,Sheet2!BX:NK,2,0),""),"")</f>
        <v/>
      </c>
      <c r="L5404" t="str">
        <f>IF(OR(HLOOKUP(L$2+$A5404,Sheet2!BX:NK,$B5404,0),HLOOKUP(L$2+$A5404,Sheet2!BX:NK,$B5404,0)&lt;&gt;""),HLOOKUP(L$2+$A5404,Sheet2!BX:NK,$B5404,0),"")</f>
        <v/>
      </c>
      <c r="M5404" t="str">
        <f>IF(OR(HLOOKUP(M$2+$A5404,Sheet2!BY:NL,$B5404,0),HLOOKUP(M$2+$A5404,Sheet2!BY:NL,$B5404,0)&lt;&gt;""),HLOOKUP(M$2+$A5404,Sheet2!BY:NL,$B5404,0),"")</f>
        <v/>
      </c>
      <c r="N5404" t="str">
        <f>IF(OR(HLOOKUP(N$2+$A5404,Sheet2!BZ:NM,$B5404,0),HLOOKUP(N$2+$A5404,Sheet2!BZ:NM,$B5404,0)&lt;&gt;""),HLOOKUP(N$2+$A5404,Sheet2!BZ:NM,$B5404,0),"")</f>
        <v/>
      </c>
      <c r="O5404" t="str">
        <f>IF(OR(HLOOKUP(O$2+$A5404,Sheet2!CA:NN,$B5404,0),HLOOKUP(O$2+$A5404,Sheet2!CA:NN,$B5404,0)&lt;&gt;""),HLOOKUP(O$2+$A5404,Sheet2!CA:NN,$B5404,0),"")</f>
        <v/>
      </c>
      <c r="P5404" t="str">
        <f>IF(OR(HLOOKUP(P$2+$A5404,Sheet2!CB:NO,$B5404,0),HLOOKUP(P$2+$A5404,Sheet2!CB:NO,$B5404,0)&lt;&gt;""),HLOOKUP(P$2+$A5404,Sheet2!CB:NO,$B5404,0),"")</f>
        <v/>
      </c>
      <c r="Q5404" t="str">
        <f>IF(OR(HLOOKUP(Q$2+$A5404,Sheet2!CC:NO,$B5404,0),HLOOKUP(Q$2+$A5404,Sheet2!CC:NO,$B5404,0)&lt;&gt;""),HLOOKUP(Q$2+$A5404,Sheet2!CC:NO,$B5404,0),"")</f>
        <v/>
      </c>
    </row>
    <row r="5405" spans="1:17" x14ac:dyDescent="0.25">
      <c r="A5405" s="64">
        <f t="shared" si="675"/>
        <v>6</v>
      </c>
      <c r="B5405" s="64">
        <f t="shared" si="676"/>
        <v>545</v>
      </c>
      <c r="C5405" s="64">
        <f t="shared" si="677"/>
        <v>2</v>
      </c>
      <c r="D5405" s="64">
        <f t="shared" si="678"/>
        <v>541</v>
      </c>
      <c r="E5405" s="64">
        <f t="shared" si="679"/>
        <v>2701</v>
      </c>
      <c r="F5405" s="64" t="str">
        <f t="shared" si="672"/>
        <v/>
      </c>
      <c r="G5405" s="64" t="str">
        <f t="shared" si="673"/>
        <v/>
      </c>
      <c r="H5405" s="64" t="str">
        <f t="shared" si="674"/>
        <v/>
      </c>
      <c r="I5405" s="80" t="str">
        <f>IFERROR(VLOOKUP(D5405,Sheet2!A:B,2,0),"")</f>
        <v/>
      </c>
      <c r="J5405" s="64" t="str">
        <f>IFERROR(IF(I5405&lt;&gt;"",VLOOKUP(I5405,Sheet2!B:C,2,0),""),"")</f>
        <v/>
      </c>
      <c r="K5405" s="64" t="str">
        <f>IFERROR( IF(I5405&lt;&gt;"", HLOOKUP(L$2+$A5405,Sheet2!BX:NK,2,0),""),"")</f>
        <v/>
      </c>
      <c r="L5405" t="str">
        <f>IF(OR(HLOOKUP(L$2+$A5405,Sheet2!BX:NK,$B5405,0),HLOOKUP(L$2+$A5405,Sheet2!BX:NK,$B5405,0)&lt;&gt;""),HLOOKUP(L$2+$A5405,Sheet2!BX:NK,$B5405,0),"")</f>
        <v/>
      </c>
      <c r="M5405" t="str">
        <f>IF(OR(HLOOKUP(M$2+$A5405,Sheet2!BY:NL,$B5405,0),HLOOKUP(M$2+$A5405,Sheet2!BY:NL,$B5405,0)&lt;&gt;""),HLOOKUP(M$2+$A5405,Sheet2!BY:NL,$B5405,0),"")</f>
        <v/>
      </c>
      <c r="N5405" t="str">
        <f>IF(OR(HLOOKUP(N$2+$A5405,Sheet2!BZ:NM,$B5405,0),HLOOKUP(N$2+$A5405,Sheet2!BZ:NM,$B5405,0)&lt;&gt;""),HLOOKUP(N$2+$A5405,Sheet2!BZ:NM,$B5405,0),"")</f>
        <v/>
      </c>
      <c r="O5405" t="str">
        <f>IF(OR(HLOOKUP(O$2+$A5405,Sheet2!CA:NN,$B5405,0),HLOOKUP(O$2+$A5405,Sheet2!CA:NN,$B5405,0)&lt;&gt;""),HLOOKUP(O$2+$A5405,Sheet2!CA:NN,$B5405,0),"")</f>
        <v/>
      </c>
      <c r="P5405" t="str">
        <f>IF(OR(HLOOKUP(P$2+$A5405,Sheet2!CB:NO,$B5405,0),HLOOKUP(P$2+$A5405,Sheet2!CB:NO,$B5405,0)&lt;&gt;""),HLOOKUP(P$2+$A5405,Sheet2!CB:NO,$B5405,0),"")</f>
        <v/>
      </c>
      <c r="Q5405" t="str">
        <f>IF(OR(HLOOKUP(Q$2+$A5405,Sheet2!CC:NO,$B5405,0),HLOOKUP(Q$2+$A5405,Sheet2!CC:NO,$B5405,0)&lt;&gt;""),HLOOKUP(Q$2+$A5405,Sheet2!CC:NO,$B5405,0),"")</f>
        <v/>
      </c>
    </row>
    <row r="5406" spans="1:17" x14ac:dyDescent="0.25">
      <c r="A5406" s="64">
        <f t="shared" si="675"/>
        <v>12</v>
      </c>
      <c r="B5406" s="64">
        <f t="shared" si="676"/>
        <v>545</v>
      </c>
      <c r="C5406" s="64">
        <f t="shared" si="677"/>
        <v>3</v>
      </c>
      <c r="D5406" s="64">
        <f t="shared" si="678"/>
        <v>541</v>
      </c>
      <c r="E5406" s="64">
        <f t="shared" si="679"/>
        <v>2701</v>
      </c>
      <c r="F5406" s="64" t="str">
        <f t="shared" si="672"/>
        <v/>
      </c>
      <c r="G5406" s="64" t="str">
        <f t="shared" si="673"/>
        <v/>
      </c>
      <c r="H5406" s="64" t="str">
        <f t="shared" si="674"/>
        <v/>
      </c>
      <c r="I5406" s="80" t="str">
        <f>IFERROR(VLOOKUP(D5406,Sheet2!A:B,2,0),"")</f>
        <v/>
      </c>
      <c r="J5406" s="64" t="str">
        <f>IFERROR(IF(I5406&lt;&gt;"",VLOOKUP(I5406,Sheet2!B:C,2,0),""),"")</f>
        <v/>
      </c>
      <c r="K5406" s="64" t="str">
        <f>IFERROR( IF(I5406&lt;&gt;"", HLOOKUP(L$2+$A5406,Sheet2!BX:NK,2,0),""),"")</f>
        <v/>
      </c>
      <c r="L5406" t="str">
        <f>IF(OR(HLOOKUP(L$2+$A5406,Sheet2!BX:NK,$B5406,0),HLOOKUP(L$2+$A5406,Sheet2!BX:NK,$B5406,0)&lt;&gt;""),HLOOKUP(L$2+$A5406,Sheet2!BX:NK,$B5406,0),"")</f>
        <v/>
      </c>
      <c r="M5406" t="str">
        <f>IF(OR(HLOOKUP(M$2+$A5406,Sheet2!BY:NL,$B5406,0),HLOOKUP(M$2+$A5406,Sheet2!BY:NL,$B5406,0)&lt;&gt;""),HLOOKUP(M$2+$A5406,Sheet2!BY:NL,$B5406,0),"")</f>
        <v/>
      </c>
      <c r="N5406" t="str">
        <f>IF(OR(HLOOKUP(N$2+$A5406,Sheet2!BZ:NM,$B5406,0),HLOOKUP(N$2+$A5406,Sheet2!BZ:NM,$B5406,0)&lt;&gt;""),HLOOKUP(N$2+$A5406,Sheet2!BZ:NM,$B5406,0),"")</f>
        <v/>
      </c>
      <c r="O5406" t="str">
        <f>IF(OR(HLOOKUP(O$2+$A5406,Sheet2!CA:NN,$B5406,0),HLOOKUP(O$2+$A5406,Sheet2!CA:NN,$B5406,0)&lt;&gt;""),HLOOKUP(O$2+$A5406,Sheet2!CA:NN,$B5406,0),"")</f>
        <v/>
      </c>
      <c r="P5406" t="str">
        <f>IF(OR(HLOOKUP(P$2+$A5406,Sheet2!CB:NO,$B5406,0),HLOOKUP(P$2+$A5406,Sheet2!CB:NO,$B5406,0)&lt;&gt;""),HLOOKUP(P$2+$A5406,Sheet2!CB:NO,$B5406,0),"")</f>
        <v/>
      </c>
      <c r="Q5406" t="str">
        <f>IF(OR(HLOOKUP(Q$2+$A5406,Sheet2!CC:NO,$B5406,0),HLOOKUP(Q$2+$A5406,Sheet2!CC:NO,$B5406,0)&lt;&gt;""),HLOOKUP(Q$2+$A5406,Sheet2!CC:NO,$B5406,0),"")</f>
        <v/>
      </c>
    </row>
    <row r="5407" spans="1:17" x14ac:dyDescent="0.25">
      <c r="A5407" s="64">
        <f t="shared" si="675"/>
        <v>18</v>
      </c>
      <c r="B5407" s="64">
        <f t="shared" si="676"/>
        <v>545</v>
      </c>
      <c r="C5407" s="64">
        <f t="shared" si="677"/>
        <v>4</v>
      </c>
      <c r="D5407" s="64">
        <f t="shared" si="678"/>
        <v>541</v>
      </c>
      <c r="E5407" s="64">
        <f t="shared" si="679"/>
        <v>2701</v>
      </c>
      <c r="F5407" s="64" t="str">
        <f t="shared" si="672"/>
        <v/>
      </c>
      <c r="G5407" s="64" t="str">
        <f t="shared" si="673"/>
        <v/>
      </c>
      <c r="H5407" s="64" t="str">
        <f t="shared" si="674"/>
        <v/>
      </c>
      <c r="I5407" s="80" t="str">
        <f>IFERROR(VLOOKUP(D5407,Sheet2!A:B,2,0),"")</f>
        <v/>
      </c>
      <c r="J5407" s="64" t="str">
        <f>IFERROR(IF(I5407&lt;&gt;"",VLOOKUP(I5407,Sheet2!B:C,2,0),""),"")</f>
        <v/>
      </c>
      <c r="K5407" s="64" t="str">
        <f>IFERROR( IF(I5407&lt;&gt;"", HLOOKUP(L$2+$A5407,Sheet2!BX:NK,2,0),""),"")</f>
        <v/>
      </c>
      <c r="L5407" t="str">
        <f>IF(OR(HLOOKUP(L$2+$A5407,Sheet2!BX:NK,$B5407,0),HLOOKUP(L$2+$A5407,Sheet2!BX:NK,$B5407,0)&lt;&gt;""),HLOOKUP(L$2+$A5407,Sheet2!BX:NK,$B5407,0),"")</f>
        <v/>
      </c>
      <c r="M5407" t="str">
        <f>IF(OR(HLOOKUP(M$2+$A5407,Sheet2!BY:NL,$B5407,0),HLOOKUP(M$2+$A5407,Sheet2!BY:NL,$B5407,0)&lt;&gt;""),HLOOKUP(M$2+$A5407,Sheet2!BY:NL,$B5407,0),"")</f>
        <v/>
      </c>
      <c r="N5407" t="str">
        <f>IF(OR(HLOOKUP(N$2+$A5407,Sheet2!BZ:NM,$B5407,0),HLOOKUP(N$2+$A5407,Sheet2!BZ:NM,$B5407,0)&lt;&gt;""),HLOOKUP(N$2+$A5407,Sheet2!BZ:NM,$B5407,0),"")</f>
        <v/>
      </c>
      <c r="O5407" t="str">
        <f>IF(OR(HLOOKUP(O$2+$A5407,Sheet2!CA:NN,$B5407,0),HLOOKUP(O$2+$A5407,Sheet2!CA:NN,$B5407,0)&lt;&gt;""),HLOOKUP(O$2+$A5407,Sheet2!CA:NN,$B5407,0),"")</f>
        <v/>
      </c>
      <c r="P5407" t="str">
        <f>IF(OR(HLOOKUP(P$2+$A5407,Sheet2!CB:NO,$B5407,0),HLOOKUP(P$2+$A5407,Sheet2!CB:NO,$B5407,0)&lt;&gt;""),HLOOKUP(P$2+$A5407,Sheet2!CB:NO,$B5407,0),"")</f>
        <v/>
      </c>
      <c r="Q5407" t="str">
        <f>IF(OR(HLOOKUP(Q$2+$A5407,Sheet2!CC:NO,$B5407,0),HLOOKUP(Q$2+$A5407,Sheet2!CC:NO,$B5407,0)&lt;&gt;""),HLOOKUP(Q$2+$A5407,Sheet2!CC:NO,$B5407,0),"")</f>
        <v/>
      </c>
    </row>
    <row r="5408" spans="1:17" x14ac:dyDescent="0.25">
      <c r="A5408" s="64">
        <f t="shared" si="675"/>
        <v>24</v>
      </c>
      <c r="B5408" s="64">
        <f t="shared" si="676"/>
        <v>545</v>
      </c>
      <c r="C5408" s="64">
        <f t="shared" si="677"/>
        <v>5</v>
      </c>
      <c r="D5408" s="64">
        <f t="shared" si="678"/>
        <v>541</v>
      </c>
      <c r="E5408" s="64">
        <f t="shared" si="679"/>
        <v>2701</v>
      </c>
      <c r="F5408" s="64" t="str">
        <f t="shared" si="672"/>
        <v/>
      </c>
      <c r="G5408" s="64" t="str">
        <f t="shared" si="673"/>
        <v/>
      </c>
      <c r="H5408" s="64" t="str">
        <f t="shared" si="674"/>
        <v/>
      </c>
      <c r="I5408" s="80" t="str">
        <f>IFERROR(VLOOKUP(D5408,Sheet2!A:B,2,0),"")</f>
        <v/>
      </c>
      <c r="J5408" s="64" t="str">
        <f>IFERROR(IF(I5408&lt;&gt;"",VLOOKUP(I5408,Sheet2!B:C,2,0),""),"")</f>
        <v/>
      </c>
      <c r="K5408" s="64" t="str">
        <f>IFERROR( IF(I5408&lt;&gt;"", HLOOKUP(L$2+$A5408,Sheet2!BX:NK,2,0),""),"")</f>
        <v/>
      </c>
      <c r="L5408" t="str">
        <f>IF(OR(HLOOKUP(L$2+$A5408,Sheet2!BX:NK,$B5408,0),HLOOKUP(L$2+$A5408,Sheet2!BX:NK,$B5408,0)&lt;&gt;""),HLOOKUP(L$2+$A5408,Sheet2!BX:NK,$B5408,0),"")</f>
        <v/>
      </c>
      <c r="M5408" t="str">
        <f>IF(OR(HLOOKUP(M$2+$A5408,Sheet2!BY:NL,$B5408,0),HLOOKUP(M$2+$A5408,Sheet2!BY:NL,$B5408,0)&lt;&gt;""),HLOOKUP(M$2+$A5408,Sheet2!BY:NL,$B5408,0),"")</f>
        <v/>
      </c>
      <c r="N5408" t="str">
        <f>IF(OR(HLOOKUP(N$2+$A5408,Sheet2!BZ:NM,$B5408,0),HLOOKUP(N$2+$A5408,Sheet2!BZ:NM,$B5408,0)&lt;&gt;""),HLOOKUP(N$2+$A5408,Sheet2!BZ:NM,$B5408,0),"")</f>
        <v/>
      </c>
      <c r="O5408" t="str">
        <f>IF(OR(HLOOKUP(O$2+$A5408,Sheet2!CA:NN,$B5408,0),HLOOKUP(O$2+$A5408,Sheet2!CA:NN,$B5408,0)&lt;&gt;""),HLOOKUP(O$2+$A5408,Sheet2!CA:NN,$B5408,0),"")</f>
        <v/>
      </c>
      <c r="P5408" t="str">
        <f>IF(OR(HLOOKUP(P$2+$A5408,Sheet2!CB:NO,$B5408,0),HLOOKUP(P$2+$A5408,Sheet2!CB:NO,$B5408,0)&lt;&gt;""),HLOOKUP(P$2+$A5408,Sheet2!CB:NO,$B5408,0),"")</f>
        <v/>
      </c>
      <c r="Q5408" t="str">
        <f>IF(OR(HLOOKUP(Q$2+$A5408,Sheet2!CC:NO,$B5408,0),HLOOKUP(Q$2+$A5408,Sheet2!CC:NO,$B5408,0)&lt;&gt;""),HLOOKUP(Q$2+$A5408,Sheet2!CC:NO,$B5408,0),"")</f>
        <v/>
      </c>
    </row>
    <row r="5409" spans="1:17" x14ac:dyDescent="0.25">
      <c r="A5409" s="64">
        <f t="shared" si="675"/>
        <v>30</v>
      </c>
      <c r="B5409" s="64">
        <f t="shared" si="676"/>
        <v>545</v>
      </c>
      <c r="C5409" s="64">
        <f t="shared" si="677"/>
        <v>6</v>
      </c>
      <c r="D5409" s="64">
        <f t="shared" si="678"/>
        <v>541</v>
      </c>
      <c r="E5409" s="64">
        <f t="shared" si="679"/>
        <v>2701</v>
      </c>
      <c r="F5409" s="64" t="str">
        <f t="shared" si="672"/>
        <v/>
      </c>
      <c r="G5409" s="64" t="str">
        <f t="shared" si="673"/>
        <v/>
      </c>
      <c r="H5409" s="64" t="str">
        <f t="shared" si="674"/>
        <v/>
      </c>
      <c r="I5409" s="80" t="str">
        <f>IFERROR(VLOOKUP(D5409,Sheet2!A:B,2,0),"")</f>
        <v/>
      </c>
      <c r="J5409" s="64" t="str">
        <f>IFERROR(IF(I5409&lt;&gt;"",VLOOKUP(I5409,Sheet2!B:C,2,0),""),"")</f>
        <v/>
      </c>
      <c r="K5409" s="64" t="str">
        <f>IFERROR( IF(I5409&lt;&gt;"", HLOOKUP(L$2+$A5409,Sheet2!BX:NK,2,0),""),"")</f>
        <v/>
      </c>
      <c r="L5409" t="str">
        <f>IF(OR(HLOOKUP(L$2+$A5409,Sheet2!BX:NK,$B5409,0),HLOOKUP(L$2+$A5409,Sheet2!BX:NK,$B5409,0)&lt;&gt;""),HLOOKUP(L$2+$A5409,Sheet2!BX:NK,$B5409,0),"")</f>
        <v/>
      </c>
      <c r="M5409" t="str">
        <f>IF(OR(HLOOKUP(M$2+$A5409,Sheet2!BY:NL,$B5409,0),HLOOKUP(M$2+$A5409,Sheet2!BY:NL,$B5409,0)&lt;&gt;""),HLOOKUP(M$2+$A5409,Sheet2!BY:NL,$B5409,0),"")</f>
        <v/>
      </c>
      <c r="N5409" t="str">
        <f>IF(OR(HLOOKUP(N$2+$A5409,Sheet2!BZ:NM,$B5409,0),HLOOKUP(N$2+$A5409,Sheet2!BZ:NM,$B5409,0)&lt;&gt;""),HLOOKUP(N$2+$A5409,Sheet2!BZ:NM,$B5409,0),"")</f>
        <v/>
      </c>
      <c r="O5409" t="str">
        <f>IF(OR(HLOOKUP(O$2+$A5409,Sheet2!CA:NN,$B5409,0),HLOOKUP(O$2+$A5409,Sheet2!CA:NN,$B5409,0)&lt;&gt;""),HLOOKUP(O$2+$A5409,Sheet2!CA:NN,$B5409,0),"")</f>
        <v/>
      </c>
      <c r="P5409" t="str">
        <f>IF(OR(HLOOKUP(P$2+$A5409,Sheet2!CB:NO,$B5409,0),HLOOKUP(P$2+$A5409,Sheet2!CB:NO,$B5409,0)&lt;&gt;""),HLOOKUP(P$2+$A5409,Sheet2!CB:NO,$B5409,0),"")</f>
        <v/>
      </c>
      <c r="Q5409" t="str">
        <f>IF(OR(HLOOKUP(Q$2+$A5409,Sheet2!CC:NO,$B5409,0),HLOOKUP(Q$2+$A5409,Sheet2!CC:NO,$B5409,0)&lt;&gt;""),HLOOKUP(Q$2+$A5409,Sheet2!CC:NO,$B5409,0),"")</f>
        <v/>
      </c>
    </row>
    <row r="5410" spans="1:17" x14ac:dyDescent="0.25">
      <c r="A5410" s="64">
        <f t="shared" si="675"/>
        <v>36</v>
      </c>
      <c r="B5410" s="64">
        <f t="shared" si="676"/>
        <v>545</v>
      </c>
      <c r="C5410" s="64">
        <f t="shared" si="677"/>
        <v>7</v>
      </c>
      <c r="D5410" s="64">
        <f t="shared" si="678"/>
        <v>541</v>
      </c>
      <c r="E5410" s="64">
        <f t="shared" si="679"/>
        <v>2701</v>
      </c>
      <c r="F5410" s="64" t="str">
        <f t="shared" si="672"/>
        <v/>
      </c>
      <c r="G5410" s="64" t="str">
        <f t="shared" si="673"/>
        <v/>
      </c>
      <c r="H5410" s="64" t="str">
        <f t="shared" si="674"/>
        <v/>
      </c>
      <c r="I5410" s="80" t="str">
        <f>IFERROR(VLOOKUP(D5410,Sheet2!A:B,2,0),"")</f>
        <v/>
      </c>
      <c r="J5410" s="64" t="str">
        <f>IFERROR(IF(I5410&lt;&gt;"",VLOOKUP(I5410,Sheet2!B:C,2,0),""),"")</f>
        <v/>
      </c>
      <c r="K5410" s="64" t="str">
        <f>IFERROR( IF(I5410&lt;&gt;"", HLOOKUP(L$2+$A5410,Sheet2!BX:NK,2,0),""),"")</f>
        <v/>
      </c>
      <c r="L5410" t="str">
        <f>IF(OR(HLOOKUP(L$2+$A5410,Sheet2!BX:NK,$B5410,0),HLOOKUP(L$2+$A5410,Sheet2!BX:NK,$B5410,0)&lt;&gt;""),HLOOKUP(L$2+$A5410,Sheet2!BX:NK,$B5410,0),"")</f>
        <v/>
      </c>
      <c r="M5410" t="str">
        <f>IF(OR(HLOOKUP(M$2+$A5410,Sheet2!BY:NL,$B5410,0),HLOOKUP(M$2+$A5410,Sheet2!BY:NL,$B5410,0)&lt;&gt;""),HLOOKUP(M$2+$A5410,Sheet2!BY:NL,$B5410,0),"")</f>
        <v/>
      </c>
      <c r="N5410" t="str">
        <f>IF(OR(HLOOKUP(N$2+$A5410,Sheet2!BZ:NM,$B5410,0),HLOOKUP(N$2+$A5410,Sheet2!BZ:NM,$B5410,0)&lt;&gt;""),HLOOKUP(N$2+$A5410,Sheet2!BZ:NM,$B5410,0),"")</f>
        <v/>
      </c>
      <c r="O5410" t="str">
        <f>IF(OR(HLOOKUP(O$2+$A5410,Sheet2!CA:NN,$B5410,0),HLOOKUP(O$2+$A5410,Sheet2!CA:NN,$B5410,0)&lt;&gt;""),HLOOKUP(O$2+$A5410,Sheet2!CA:NN,$B5410,0),"")</f>
        <v/>
      </c>
      <c r="P5410" t="str">
        <f>IF(OR(HLOOKUP(P$2+$A5410,Sheet2!CB:NO,$B5410,0),HLOOKUP(P$2+$A5410,Sheet2!CB:NO,$B5410,0)&lt;&gt;""),HLOOKUP(P$2+$A5410,Sheet2!CB:NO,$B5410,0),"")</f>
        <v/>
      </c>
      <c r="Q5410" t="str">
        <f>IF(OR(HLOOKUP(Q$2+$A5410,Sheet2!CC:NO,$B5410,0),HLOOKUP(Q$2+$A5410,Sheet2!CC:NO,$B5410,0)&lt;&gt;""),HLOOKUP(Q$2+$A5410,Sheet2!CC:NO,$B5410,0),"")</f>
        <v/>
      </c>
    </row>
    <row r="5411" spans="1:17" x14ac:dyDescent="0.25">
      <c r="A5411" s="64">
        <f t="shared" si="675"/>
        <v>42</v>
      </c>
      <c r="B5411" s="64">
        <f t="shared" si="676"/>
        <v>545</v>
      </c>
      <c r="C5411" s="64">
        <f t="shared" si="677"/>
        <v>8</v>
      </c>
      <c r="D5411" s="64">
        <f t="shared" si="678"/>
        <v>541</v>
      </c>
      <c r="E5411" s="64">
        <f t="shared" si="679"/>
        <v>2701</v>
      </c>
      <c r="F5411" s="64" t="str">
        <f t="shared" si="672"/>
        <v/>
      </c>
      <c r="G5411" s="64" t="str">
        <f t="shared" si="673"/>
        <v/>
      </c>
      <c r="H5411" s="64" t="str">
        <f t="shared" si="674"/>
        <v/>
      </c>
      <c r="I5411" s="80" t="str">
        <f>IFERROR(VLOOKUP(D5411,Sheet2!A:B,2,0),"")</f>
        <v/>
      </c>
      <c r="J5411" s="64" t="str">
        <f>IFERROR(IF(I5411&lt;&gt;"",VLOOKUP(I5411,Sheet2!B:C,2,0),""),"")</f>
        <v/>
      </c>
      <c r="K5411" s="64" t="str">
        <f>IFERROR( IF(I5411&lt;&gt;"", HLOOKUP(L$2+$A5411,Sheet2!BX:NK,2,0),""),"")</f>
        <v/>
      </c>
      <c r="L5411" t="str">
        <f>IF(OR(HLOOKUP(L$2+$A5411,Sheet2!BX:NK,$B5411,0),HLOOKUP(L$2+$A5411,Sheet2!BX:NK,$B5411,0)&lt;&gt;""),HLOOKUP(L$2+$A5411,Sheet2!BX:NK,$B5411,0),"")</f>
        <v/>
      </c>
      <c r="M5411" t="str">
        <f>IF(OR(HLOOKUP(M$2+$A5411,Sheet2!BY:NL,$B5411,0),HLOOKUP(M$2+$A5411,Sheet2!BY:NL,$B5411,0)&lt;&gt;""),HLOOKUP(M$2+$A5411,Sheet2!BY:NL,$B5411,0),"")</f>
        <v/>
      </c>
      <c r="N5411" t="str">
        <f>IF(OR(HLOOKUP(N$2+$A5411,Sheet2!BZ:NM,$B5411,0),HLOOKUP(N$2+$A5411,Sheet2!BZ:NM,$B5411,0)&lt;&gt;""),HLOOKUP(N$2+$A5411,Sheet2!BZ:NM,$B5411,0),"")</f>
        <v/>
      </c>
      <c r="O5411" t="str">
        <f>IF(OR(HLOOKUP(O$2+$A5411,Sheet2!CA:NN,$B5411,0),HLOOKUP(O$2+$A5411,Sheet2!CA:NN,$B5411,0)&lt;&gt;""),HLOOKUP(O$2+$A5411,Sheet2!CA:NN,$B5411,0),"")</f>
        <v/>
      </c>
      <c r="P5411" t="str">
        <f>IF(OR(HLOOKUP(P$2+$A5411,Sheet2!CB:NO,$B5411,0),HLOOKUP(P$2+$A5411,Sheet2!CB:NO,$B5411,0)&lt;&gt;""),HLOOKUP(P$2+$A5411,Sheet2!CB:NO,$B5411,0),"")</f>
        <v/>
      </c>
      <c r="Q5411" t="str">
        <f>IF(OR(HLOOKUP(Q$2+$A5411,Sheet2!CC:NO,$B5411,0),HLOOKUP(Q$2+$A5411,Sheet2!CC:NO,$B5411,0)&lt;&gt;""),HLOOKUP(Q$2+$A5411,Sheet2!CC:NO,$B5411,0),"")</f>
        <v/>
      </c>
    </row>
    <row r="5412" spans="1:17" x14ac:dyDescent="0.25">
      <c r="A5412" s="64">
        <f t="shared" si="675"/>
        <v>48</v>
      </c>
      <c r="B5412" s="64">
        <f t="shared" si="676"/>
        <v>545</v>
      </c>
      <c r="C5412" s="64">
        <f t="shared" si="677"/>
        <v>9</v>
      </c>
      <c r="D5412" s="64">
        <f t="shared" si="678"/>
        <v>541</v>
      </c>
      <c r="E5412" s="64">
        <f t="shared" si="679"/>
        <v>2701</v>
      </c>
      <c r="F5412" s="64" t="str">
        <f t="shared" si="672"/>
        <v/>
      </c>
      <c r="G5412" s="64" t="str">
        <f t="shared" si="673"/>
        <v/>
      </c>
      <c r="H5412" s="64" t="str">
        <f t="shared" si="674"/>
        <v/>
      </c>
      <c r="I5412" s="80" t="str">
        <f>IFERROR(VLOOKUP(D5412,Sheet2!A:B,2,0),"")</f>
        <v/>
      </c>
      <c r="J5412" s="64" t="str">
        <f>IFERROR(IF(I5412&lt;&gt;"",VLOOKUP(I5412,Sheet2!B:C,2,0),""),"")</f>
        <v/>
      </c>
      <c r="K5412" s="64" t="str">
        <f>IFERROR( IF(I5412&lt;&gt;"", HLOOKUP(L$2+$A5412,Sheet2!BX:NK,2,0),""),"")</f>
        <v/>
      </c>
      <c r="L5412" t="str">
        <f>IF(OR(HLOOKUP(L$2+$A5412,Sheet2!BX:NK,$B5412,0),HLOOKUP(L$2+$A5412,Sheet2!BX:NK,$B5412,0)&lt;&gt;""),HLOOKUP(L$2+$A5412,Sheet2!BX:NK,$B5412,0),"")</f>
        <v/>
      </c>
      <c r="M5412" t="str">
        <f>IF(OR(HLOOKUP(M$2+$A5412,Sheet2!BY:NL,$B5412,0),HLOOKUP(M$2+$A5412,Sheet2!BY:NL,$B5412,0)&lt;&gt;""),HLOOKUP(M$2+$A5412,Sheet2!BY:NL,$B5412,0),"")</f>
        <v/>
      </c>
      <c r="N5412" t="str">
        <f>IF(OR(HLOOKUP(N$2+$A5412,Sheet2!BZ:NM,$B5412,0),HLOOKUP(N$2+$A5412,Sheet2!BZ:NM,$B5412,0)&lt;&gt;""),HLOOKUP(N$2+$A5412,Sheet2!BZ:NM,$B5412,0),"")</f>
        <v/>
      </c>
      <c r="O5412" t="str">
        <f>IF(OR(HLOOKUP(O$2+$A5412,Sheet2!CA:NN,$B5412,0),HLOOKUP(O$2+$A5412,Sheet2!CA:NN,$B5412,0)&lt;&gt;""),HLOOKUP(O$2+$A5412,Sheet2!CA:NN,$B5412,0),"")</f>
        <v/>
      </c>
      <c r="P5412" t="str">
        <f>IF(OR(HLOOKUP(P$2+$A5412,Sheet2!CB:NO,$B5412,0),HLOOKUP(P$2+$A5412,Sheet2!CB:NO,$B5412,0)&lt;&gt;""),HLOOKUP(P$2+$A5412,Sheet2!CB:NO,$B5412,0),"")</f>
        <v/>
      </c>
      <c r="Q5412" t="str">
        <f>IF(OR(HLOOKUP(Q$2+$A5412,Sheet2!CC:NO,$B5412,0),HLOOKUP(Q$2+$A5412,Sheet2!CC:NO,$B5412,0)&lt;&gt;""),HLOOKUP(Q$2+$A5412,Sheet2!CC:NO,$B5412,0),"")</f>
        <v/>
      </c>
    </row>
    <row r="5413" spans="1:17" x14ac:dyDescent="0.25">
      <c r="A5413" s="64">
        <f t="shared" si="675"/>
        <v>54</v>
      </c>
      <c r="B5413" s="64">
        <f t="shared" si="676"/>
        <v>545</v>
      </c>
      <c r="C5413" s="64">
        <f t="shared" si="677"/>
        <v>10</v>
      </c>
      <c r="D5413" s="64">
        <f t="shared" si="678"/>
        <v>541</v>
      </c>
      <c r="E5413" s="64">
        <f t="shared" si="679"/>
        <v>2701</v>
      </c>
      <c r="F5413" s="64" t="str">
        <f t="shared" si="672"/>
        <v/>
      </c>
      <c r="G5413" s="64" t="str">
        <f t="shared" si="673"/>
        <v/>
      </c>
      <c r="H5413" s="64" t="str">
        <f t="shared" si="674"/>
        <v/>
      </c>
      <c r="I5413" s="80" t="str">
        <f>IFERROR(VLOOKUP(D5413,Sheet2!A:B,2,0),"")</f>
        <v/>
      </c>
      <c r="J5413" s="64" t="str">
        <f>IFERROR(IF(I5413&lt;&gt;"",VLOOKUP(I5413,Sheet2!B:C,2,0),""),"")</f>
        <v/>
      </c>
      <c r="K5413" s="64" t="str">
        <f>IFERROR( IF(I5413&lt;&gt;"", HLOOKUP(L$2+$A5413,Sheet2!BX:NK,2,0),""),"")</f>
        <v/>
      </c>
      <c r="L5413" t="str">
        <f>IF(OR(HLOOKUP(L$2+$A5413,Sheet2!BX:NK,$B5413,0),HLOOKUP(L$2+$A5413,Sheet2!BX:NK,$B5413,0)&lt;&gt;""),HLOOKUP(L$2+$A5413,Sheet2!BX:NK,$B5413,0),"")</f>
        <v/>
      </c>
      <c r="M5413" t="str">
        <f>IF(OR(HLOOKUP(M$2+$A5413,Sheet2!BY:NL,$B5413,0),HLOOKUP(M$2+$A5413,Sheet2!BY:NL,$B5413,0)&lt;&gt;""),HLOOKUP(M$2+$A5413,Sheet2!BY:NL,$B5413,0),"")</f>
        <v/>
      </c>
      <c r="N5413" t="str">
        <f>IF(OR(HLOOKUP(N$2+$A5413,Sheet2!BZ:NM,$B5413,0),HLOOKUP(N$2+$A5413,Sheet2!BZ:NM,$B5413,0)&lt;&gt;""),HLOOKUP(N$2+$A5413,Sheet2!BZ:NM,$B5413,0),"")</f>
        <v/>
      </c>
      <c r="O5413" t="str">
        <f>IF(OR(HLOOKUP(O$2+$A5413,Sheet2!CA:NN,$B5413,0),HLOOKUP(O$2+$A5413,Sheet2!CA:NN,$B5413,0)&lt;&gt;""),HLOOKUP(O$2+$A5413,Sheet2!CA:NN,$B5413,0),"")</f>
        <v/>
      </c>
      <c r="P5413" t="str">
        <f>IF(OR(HLOOKUP(P$2+$A5413,Sheet2!CB:NO,$B5413,0),HLOOKUP(P$2+$A5413,Sheet2!CB:NO,$B5413,0)&lt;&gt;""),HLOOKUP(P$2+$A5413,Sheet2!CB:NO,$B5413,0),"")</f>
        <v/>
      </c>
      <c r="Q5413" t="str">
        <f>IF(OR(HLOOKUP(Q$2+$A5413,Sheet2!CC:NO,$B5413,0),HLOOKUP(Q$2+$A5413,Sheet2!CC:NO,$B5413,0)&lt;&gt;""),HLOOKUP(Q$2+$A5413,Sheet2!CC:NO,$B5413,0),"")</f>
        <v/>
      </c>
    </row>
    <row r="5414" spans="1:17" x14ac:dyDescent="0.25">
      <c r="A5414" s="64">
        <f t="shared" si="675"/>
        <v>0</v>
      </c>
      <c r="B5414" s="64">
        <f t="shared" si="676"/>
        <v>546</v>
      </c>
      <c r="C5414" s="64">
        <f t="shared" si="677"/>
        <v>1</v>
      </c>
      <c r="D5414" s="64">
        <f t="shared" si="678"/>
        <v>542</v>
      </c>
      <c r="E5414" s="64">
        <f t="shared" si="679"/>
        <v>2706</v>
      </c>
      <c r="F5414" s="64" t="str">
        <f t="shared" si="672"/>
        <v/>
      </c>
      <c r="G5414" s="64" t="str">
        <f t="shared" si="673"/>
        <v/>
      </c>
      <c r="H5414" s="64" t="str">
        <f t="shared" si="674"/>
        <v/>
      </c>
      <c r="I5414" s="80" t="str">
        <f>IFERROR(VLOOKUP(D5414,Sheet2!A:B,2,0),"")</f>
        <v/>
      </c>
      <c r="J5414" s="64" t="str">
        <f>IFERROR(IF(I5414&lt;&gt;"",VLOOKUP(I5414,Sheet2!B:C,2,0),""),"")</f>
        <v/>
      </c>
      <c r="K5414" s="64" t="str">
        <f>IFERROR( IF(I5414&lt;&gt;"", HLOOKUP(L$2+$A5414,Sheet2!BX:NK,2,0),""),"")</f>
        <v/>
      </c>
      <c r="L5414" t="str">
        <f>IF(OR(HLOOKUP(L$2+$A5414,Sheet2!BX:NK,$B5414,0),HLOOKUP(L$2+$A5414,Sheet2!BX:NK,$B5414,0)&lt;&gt;""),HLOOKUP(L$2+$A5414,Sheet2!BX:NK,$B5414,0),"")</f>
        <v/>
      </c>
      <c r="M5414" t="str">
        <f>IF(OR(HLOOKUP(M$2+$A5414,Sheet2!BY:NL,$B5414,0),HLOOKUP(M$2+$A5414,Sheet2!BY:NL,$B5414,0)&lt;&gt;""),HLOOKUP(M$2+$A5414,Sheet2!BY:NL,$B5414,0),"")</f>
        <v/>
      </c>
      <c r="N5414" t="str">
        <f>IF(OR(HLOOKUP(N$2+$A5414,Sheet2!BZ:NM,$B5414,0),HLOOKUP(N$2+$A5414,Sheet2!BZ:NM,$B5414,0)&lt;&gt;""),HLOOKUP(N$2+$A5414,Sheet2!BZ:NM,$B5414,0),"")</f>
        <v/>
      </c>
      <c r="O5414" t="str">
        <f>IF(OR(HLOOKUP(O$2+$A5414,Sheet2!CA:NN,$B5414,0),HLOOKUP(O$2+$A5414,Sheet2!CA:NN,$B5414,0)&lt;&gt;""),HLOOKUP(O$2+$A5414,Sheet2!CA:NN,$B5414,0),"")</f>
        <v/>
      </c>
      <c r="P5414" t="str">
        <f>IF(OR(HLOOKUP(P$2+$A5414,Sheet2!CB:NO,$B5414,0),HLOOKUP(P$2+$A5414,Sheet2!CB:NO,$B5414,0)&lt;&gt;""),HLOOKUP(P$2+$A5414,Sheet2!CB:NO,$B5414,0),"")</f>
        <v/>
      </c>
      <c r="Q5414" t="str">
        <f>IF(OR(HLOOKUP(Q$2+$A5414,Sheet2!CC:NO,$B5414,0),HLOOKUP(Q$2+$A5414,Sheet2!CC:NO,$B5414,0)&lt;&gt;""),HLOOKUP(Q$2+$A5414,Sheet2!CC:NO,$B5414,0),"")</f>
        <v/>
      </c>
    </row>
    <row r="5415" spans="1:17" x14ac:dyDescent="0.25">
      <c r="A5415" s="64">
        <f t="shared" si="675"/>
        <v>6</v>
      </c>
      <c r="B5415" s="64">
        <f t="shared" si="676"/>
        <v>546</v>
      </c>
      <c r="C5415" s="64">
        <f t="shared" si="677"/>
        <v>2</v>
      </c>
      <c r="D5415" s="64">
        <f t="shared" si="678"/>
        <v>542</v>
      </c>
      <c r="E5415" s="64">
        <f t="shared" si="679"/>
        <v>2706</v>
      </c>
      <c r="F5415" s="64" t="str">
        <f t="shared" si="672"/>
        <v/>
      </c>
      <c r="G5415" s="64" t="str">
        <f t="shared" si="673"/>
        <v/>
      </c>
      <c r="H5415" s="64" t="str">
        <f t="shared" si="674"/>
        <v/>
      </c>
      <c r="I5415" s="80" t="str">
        <f>IFERROR(VLOOKUP(D5415,Sheet2!A:B,2,0),"")</f>
        <v/>
      </c>
      <c r="J5415" s="64" t="str">
        <f>IFERROR(IF(I5415&lt;&gt;"",VLOOKUP(I5415,Sheet2!B:C,2,0),""),"")</f>
        <v/>
      </c>
      <c r="K5415" s="64" t="str">
        <f>IFERROR( IF(I5415&lt;&gt;"", HLOOKUP(L$2+$A5415,Sheet2!BX:NK,2,0),""),"")</f>
        <v/>
      </c>
      <c r="L5415" t="str">
        <f>IF(OR(HLOOKUP(L$2+$A5415,Sheet2!BX:NK,$B5415,0),HLOOKUP(L$2+$A5415,Sheet2!BX:NK,$B5415,0)&lt;&gt;""),HLOOKUP(L$2+$A5415,Sheet2!BX:NK,$B5415,0),"")</f>
        <v/>
      </c>
      <c r="M5415" t="str">
        <f>IF(OR(HLOOKUP(M$2+$A5415,Sheet2!BY:NL,$B5415,0),HLOOKUP(M$2+$A5415,Sheet2!BY:NL,$B5415,0)&lt;&gt;""),HLOOKUP(M$2+$A5415,Sheet2!BY:NL,$B5415,0),"")</f>
        <v/>
      </c>
      <c r="N5415" t="str">
        <f>IF(OR(HLOOKUP(N$2+$A5415,Sheet2!BZ:NM,$B5415,0),HLOOKUP(N$2+$A5415,Sheet2!BZ:NM,$B5415,0)&lt;&gt;""),HLOOKUP(N$2+$A5415,Sheet2!BZ:NM,$B5415,0),"")</f>
        <v/>
      </c>
      <c r="O5415" t="str">
        <f>IF(OR(HLOOKUP(O$2+$A5415,Sheet2!CA:NN,$B5415,0),HLOOKUP(O$2+$A5415,Sheet2!CA:NN,$B5415,0)&lt;&gt;""),HLOOKUP(O$2+$A5415,Sheet2!CA:NN,$B5415,0),"")</f>
        <v/>
      </c>
      <c r="P5415" t="str">
        <f>IF(OR(HLOOKUP(P$2+$A5415,Sheet2!CB:NO,$B5415,0),HLOOKUP(P$2+$A5415,Sheet2!CB:NO,$B5415,0)&lt;&gt;""),HLOOKUP(P$2+$A5415,Sheet2!CB:NO,$B5415,0),"")</f>
        <v/>
      </c>
      <c r="Q5415" t="str">
        <f>IF(OR(HLOOKUP(Q$2+$A5415,Sheet2!CC:NO,$B5415,0),HLOOKUP(Q$2+$A5415,Sheet2!CC:NO,$B5415,0)&lt;&gt;""),HLOOKUP(Q$2+$A5415,Sheet2!CC:NO,$B5415,0),"")</f>
        <v/>
      </c>
    </row>
    <row r="5416" spans="1:17" x14ac:dyDescent="0.25">
      <c r="A5416" s="64">
        <f t="shared" si="675"/>
        <v>12</v>
      </c>
      <c r="B5416" s="64">
        <f t="shared" si="676"/>
        <v>546</v>
      </c>
      <c r="C5416" s="64">
        <f t="shared" si="677"/>
        <v>3</v>
      </c>
      <c r="D5416" s="64">
        <f t="shared" si="678"/>
        <v>542</v>
      </c>
      <c r="E5416" s="64">
        <f t="shared" si="679"/>
        <v>2706</v>
      </c>
      <c r="F5416" s="64" t="str">
        <f t="shared" si="672"/>
        <v/>
      </c>
      <c r="G5416" s="64" t="str">
        <f t="shared" si="673"/>
        <v/>
      </c>
      <c r="H5416" s="64" t="str">
        <f t="shared" si="674"/>
        <v/>
      </c>
      <c r="I5416" s="80" t="str">
        <f>IFERROR(VLOOKUP(D5416,Sheet2!A:B,2,0),"")</f>
        <v/>
      </c>
      <c r="J5416" s="64" t="str">
        <f>IFERROR(IF(I5416&lt;&gt;"",VLOOKUP(I5416,Sheet2!B:C,2,0),""),"")</f>
        <v/>
      </c>
      <c r="K5416" s="64" t="str">
        <f>IFERROR( IF(I5416&lt;&gt;"", HLOOKUP(L$2+$A5416,Sheet2!BX:NK,2,0),""),"")</f>
        <v/>
      </c>
      <c r="L5416" t="str">
        <f>IF(OR(HLOOKUP(L$2+$A5416,Sheet2!BX:NK,$B5416,0),HLOOKUP(L$2+$A5416,Sheet2!BX:NK,$B5416,0)&lt;&gt;""),HLOOKUP(L$2+$A5416,Sheet2!BX:NK,$B5416,0),"")</f>
        <v/>
      </c>
      <c r="M5416" t="str">
        <f>IF(OR(HLOOKUP(M$2+$A5416,Sheet2!BY:NL,$B5416,0),HLOOKUP(M$2+$A5416,Sheet2!BY:NL,$B5416,0)&lt;&gt;""),HLOOKUP(M$2+$A5416,Sheet2!BY:NL,$B5416,0),"")</f>
        <v/>
      </c>
      <c r="N5416" t="str">
        <f>IF(OR(HLOOKUP(N$2+$A5416,Sheet2!BZ:NM,$B5416,0),HLOOKUP(N$2+$A5416,Sheet2!BZ:NM,$B5416,0)&lt;&gt;""),HLOOKUP(N$2+$A5416,Sheet2!BZ:NM,$B5416,0),"")</f>
        <v/>
      </c>
      <c r="O5416" t="str">
        <f>IF(OR(HLOOKUP(O$2+$A5416,Sheet2!CA:NN,$B5416,0),HLOOKUP(O$2+$A5416,Sheet2!CA:NN,$B5416,0)&lt;&gt;""),HLOOKUP(O$2+$A5416,Sheet2!CA:NN,$B5416,0),"")</f>
        <v/>
      </c>
      <c r="P5416" t="str">
        <f>IF(OR(HLOOKUP(P$2+$A5416,Sheet2!CB:NO,$B5416,0),HLOOKUP(P$2+$A5416,Sheet2!CB:NO,$B5416,0)&lt;&gt;""),HLOOKUP(P$2+$A5416,Sheet2!CB:NO,$B5416,0),"")</f>
        <v/>
      </c>
      <c r="Q5416" t="str">
        <f>IF(OR(HLOOKUP(Q$2+$A5416,Sheet2!CC:NO,$B5416,0),HLOOKUP(Q$2+$A5416,Sheet2!CC:NO,$B5416,0)&lt;&gt;""),HLOOKUP(Q$2+$A5416,Sheet2!CC:NO,$B5416,0),"")</f>
        <v/>
      </c>
    </row>
    <row r="5417" spans="1:17" x14ac:dyDescent="0.25">
      <c r="A5417" s="64">
        <f t="shared" si="675"/>
        <v>18</v>
      </c>
      <c r="B5417" s="64">
        <f t="shared" si="676"/>
        <v>546</v>
      </c>
      <c r="C5417" s="64">
        <f t="shared" si="677"/>
        <v>4</v>
      </c>
      <c r="D5417" s="64">
        <f t="shared" si="678"/>
        <v>542</v>
      </c>
      <c r="E5417" s="64">
        <f t="shared" si="679"/>
        <v>2706</v>
      </c>
      <c r="F5417" s="64" t="str">
        <f t="shared" si="672"/>
        <v/>
      </c>
      <c r="G5417" s="64" t="str">
        <f t="shared" si="673"/>
        <v/>
      </c>
      <c r="H5417" s="64" t="str">
        <f t="shared" si="674"/>
        <v/>
      </c>
      <c r="I5417" s="80" t="str">
        <f>IFERROR(VLOOKUP(D5417,Sheet2!A:B,2,0),"")</f>
        <v/>
      </c>
      <c r="J5417" s="64" t="str">
        <f>IFERROR(IF(I5417&lt;&gt;"",VLOOKUP(I5417,Sheet2!B:C,2,0),""),"")</f>
        <v/>
      </c>
      <c r="K5417" s="64" t="str">
        <f>IFERROR( IF(I5417&lt;&gt;"", HLOOKUP(L$2+$A5417,Sheet2!BX:NK,2,0),""),"")</f>
        <v/>
      </c>
      <c r="L5417" t="str">
        <f>IF(OR(HLOOKUP(L$2+$A5417,Sheet2!BX:NK,$B5417,0),HLOOKUP(L$2+$A5417,Sheet2!BX:NK,$B5417,0)&lt;&gt;""),HLOOKUP(L$2+$A5417,Sheet2!BX:NK,$B5417,0),"")</f>
        <v/>
      </c>
      <c r="M5417" t="str">
        <f>IF(OR(HLOOKUP(M$2+$A5417,Sheet2!BY:NL,$B5417,0),HLOOKUP(M$2+$A5417,Sheet2!BY:NL,$B5417,0)&lt;&gt;""),HLOOKUP(M$2+$A5417,Sheet2!BY:NL,$B5417,0),"")</f>
        <v/>
      </c>
      <c r="N5417" t="str">
        <f>IF(OR(HLOOKUP(N$2+$A5417,Sheet2!BZ:NM,$B5417,0),HLOOKUP(N$2+$A5417,Sheet2!BZ:NM,$B5417,0)&lt;&gt;""),HLOOKUP(N$2+$A5417,Sheet2!BZ:NM,$B5417,0),"")</f>
        <v/>
      </c>
      <c r="O5417" t="str">
        <f>IF(OR(HLOOKUP(O$2+$A5417,Sheet2!CA:NN,$B5417,0),HLOOKUP(O$2+$A5417,Sheet2!CA:NN,$B5417,0)&lt;&gt;""),HLOOKUP(O$2+$A5417,Sheet2!CA:NN,$B5417,0),"")</f>
        <v/>
      </c>
      <c r="P5417" t="str">
        <f>IF(OR(HLOOKUP(P$2+$A5417,Sheet2!CB:NO,$B5417,0),HLOOKUP(P$2+$A5417,Sheet2!CB:NO,$B5417,0)&lt;&gt;""),HLOOKUP(P$2+$A5417,Sheet2!CB:NO,$B5417,0),"")</f>
        <v/>
      </c>
      <c r="Q5417" t="str">
        <f>IF(OR(HLOOKUP(Q$2+$A5417,Sheet2!CC:NO,$B5417,0),HLOOKUP(Q$2+$A5417,Sheet2!CC:NO,$B5417,0)&lt;&gt;""),HLOOKUP(Q$2+$A5417,Sheet2!CC:NO,$B5417,0),"")</f>
        <v/>
      </c>
    </row>
    <row r="5418" spans="1:17" x14ac:dyDescent="0.25">
      <c r="A5418" s="64">
        <f t="shared" si="675"/>
        <v>24</v>
      </c>
      <c r="B5418" s="64">
        <f t="shared" si="676"/>
        <v>546</v>
      </c>
      <c r="C5418" s="64">
        <f t="shared" si="677"/>
        <v>5</v>
      </c>
      <c r="D5418" s="64">
        <f t="shared" si="678"/>
        <v>542</v>
      </c>
      <c r="E5418" s="64">
        <f t="shared" si="679"/>
        <v>2706</v>
      </c>
      <c r="F5418" s="64" t="str">
        <f t="shared" si="672"/>
        <v/>
      </c>
      <c r="G5418" s="64" t="str">
        <f t="shared" si="673"/>
        <v/>
      </c>
      <c r="H5418" s="64" t="str">
        <f t="shared" si="674"/>
        <v/>
      </c>
      <c r="I5418" s="80" t="str">
        <f>IFERROR(VLOOKUP(D5418,Sheet2!A:B,2,0),"")</f>
        <v/>
      </c>
      <c r="J5418" s="64" t="str">
        <f>IFERROR(IF(I5418&lt;&gt;"",VLOOKUP(I5418,Sheet2!B:C,2,0),""),"")</f>
        <v/>
      </c>
      <c r="K5418" s="64" t="str">
        <f>IFERROR( IF(I5418&lt;&gt;"", HLOOKUP(L$2+$A5418,Sheet2!BX:NK,2,0),""),"")</f>
        <v/>
      </c>
      <c r="L5418" t="str">
        <f>IF(OR(HLOOKUP(L$2+$A5418,Sheet2!BX:NK,$B5418,0),HLOOKUP(L$2+$A5418,Sheet2!BX:NK,$B5418,0)&lt;&gt;""),HLOOKUP(L$2+$A5418,Sheet2!BX:NK,$B5418,0),"")</f>
        <v/>
      </c>
      <c r="M5418" t="str">
        <f>IF(OR(HLOOKUP(M$2+$A5418,Sheet2!BY:NL,$B5418,0),HLOOKUP(M$2+$A5418,Sheet2!BY:NL,$B5418,0)&lt;&gt;""),HLOOKUP(M$2+$A5418,Sheet2!BY:NL,$B5418,0),"")</f>
        <v/>
      </c>
      <c r="N5418" t="str">
        <f>IF(OR(HLOOKUP(N$2+$A5418,Sheet2!BZ:NM,$B5418,0),HLOOKUP(N$2+$A5418,Sheet2!BZ:NM,$B5418,0)&lt;&gt;""),HLOOKUP(N$2+$A5418,Sheet2!BZ:NM,$B5418,0),"")</f>
        <v/>
      </c>
      <c r="O5418" t="str">
        <f>IF(OR(HLOOKUP(O$2+$A5418,Sheet2!CA:NN,$B5418,0),HLOOKUP(O$2+$A5418,Sheet2!CA:NN,$B5418,0)&lt;&gt;""),HLOOKUP(O$2+$A5418,Sheet2!CA:NN,$B5418,0),"")</f>
        <v/>
      </c>
      <c r="P5418" t="str">
        <f>IF(OR(HLOOKUP(P$2+$A5418,Sheet2!CB:NO,$B5418,0),HLOOKUP(P$2+$A5418,Sheet2!CB:NO,$B5418,0)&lt;&gt;""),HLOOKUP(P$2+$A5418,Sheet2!CB:NO,$B5418,0),"")</f>
        <v/>
      </c>
      <c r="Q5418" t="str">
        <f>IF(OR(HLOOKUP(Q$2+$A5418,Sheet2!CC:NO,$B5418,0),HLOOKUP(Q$2+$A5418,Sheet2!CC:NO,$B5418,0)&lt;&gt;""),HLOOKUP(Q$2+$A5418,Sheet2!CC:NO,$B5418,0),"")</f>
        <v/>
      </c>
    </row>
    <row r="5419" spans="1:17" x14ac:dyDescent="0.25">
      <c r="A5419" s="64">
        <f t="shared" si="675"/>
        <v>30</v>
      </c>
      <c r="B5419" s="64">
        <f t="shared" si="676"/>
        <v>546</v>
      </c>
      <c r="C5419" s="64">
        <f t="shared" si="677"/>
        <v>6</v>
      </c>
      <c r="D5419" s="64">
        <f t="shared" si="678"/>
        <v>542</v>
      </c>
      <c r="E5419" s="64">
        <f t="shared" si="679"/>
        <v>2706</v>
      </c>
      <c r="F5419" s="64" t="str">
        <f t="shared" si="672"/>
        <v/>
      </c>
      <c r="G5419" s="64" t="str">
        <f t="shared" si="673"/>
        <v/>
      </c>
      <c r="H5419" s="64" t="str">
        <f t="shared" si="674"/>
        <v/>
      </c>
      <c r="I5419" s="80" t="str">
        <f>IFERROR(VLOOKUP(D5419,Sheet2!A:B,2,0),"")</f>
        <v/>
      </c>
      <c r="J5419" s="64" t="str">
        <f>IFERROR(IF(I5419&lt;&gt;"",VLOOKUP(I5419,Sheet2!B:C,2,0),""),"")</f>
        <v/>
      </c>
      <c r="K5419" s="64" t="str">
        <f>IFERROR( IF(I5419&lt;&gt;"", HLOOKUP(L$2+$A5419,Sheet2!BX:NK,2,0),""),"")</f>
        <v/>
      </c>
      <c r="L5419" t="str">
        <f>IF(OR(HLOOKUP(L$2+$A5419,Sheet2!BX:NK,$B5419,0),HLOOKUP(L$2+$A5419,Sheet2!BX:NK,$B5419,0)&lt;&gt;""),HLOOKUP(L$2+$A5419,Sheet2!BX:NK,$B5419,0),"")</f>
        <v/>
      </c>
      <c r="M5419" t="str">
        <f>IF(OR(HLOOKUP(M$2+$A5419,Sheet2!BY:NL,$B5419,0),HLOOKUP(M$2+$A5419,Sheet2!BY:NL,$B5419,0)&lt;&gt;""),HLOOKUP(M$2+$A5419,Sheet2!BY:NL,$B5419,0),"")</f>
        <v/>
      </c>
      <c r="N5419" t="str">
        <f>IF(OR(HLOOKUP(N$2+$A5419,Sheet2!BZ:NM,$B5419,0),HLOOKUP(N$2+$A5419,Sheet2!BZ:NM,$B5419,0)&lt;&gt;""),HLOOKUP(N$2+$A5419,Sheet2!BZ:NM,$B5419,0),"")</f>
        <v/>
      </c>
      <c r="O5419" t="str">
        <f>IF(OR(HLOOKUP(O$2+$A5419,Sheet2!CA:NN,$B5419,0),HLOOKUP(O$2+$A5419,Sheet2!CA:NN,$B5419,0)&lt;&gt;""),HLOOKUP(O$2+$A5419,Sheet2!CA:NN,$B5419,0),"")</f>
        <v/>
      </c>
      <c r="P5419" t="str">
        <f>IF(OR(HLOOKUP(P$2+$A5419,Sheet2!CB:NO,$B5419,0),HLOOKUP(P$2+$A5419,Sheet2!CB:NO,$B5419,0)&lt;&gt;""),HLOOKUP(P$2+$A5419,Sheet2!CB:NO,$B5419,0),"")</f>
        <v/>
      </c>
      <c r="Q5419" t="str">
        <f>IF(OR(HLOOKUP(Q$2+$A5419,Sheet2!CC:NO,$B5419,0),HLOOKUP(Q$2+$A5419,Sheet2!CC:NO,$B5419,0)&lt;&gt;""),HLOOKUP(Q$2+$A5419,Sheet2!CC:NO,$B5419,0),"")</f>
        <v/>
      </c>
    </row>
    <row r="5420" spans="1:17" x14ac:dyDescent="0.25">
      <c r="A5420" s="64">
        <f t="shared" si="675"/>
        <v>36</v>
      </c>
      <c r="B5420" s="64">
        <f t="shared" si="676"/>
        <v>546</v>
      </c>
      <c r="C5420" s="64">
        <f t="shared" si="677"/>
        <v>7</v>
      </c>
      <c r="D5420" s="64">
        <f t="shared" si="678"/>
        <v>542</v>
      </c>
      <c r="E5420" s="64">
        <f t="shared" si="679"/>
        <v>2706</v>
      </c>
      <c r="F5420" s="64" t="str">
        <f t="shared" si="672"/>
        <v/>
      </c>
      <c r="G5420" s="64" t="str">
        <f t="shared" si="673"/>
        <v/>
      </c>
      <c r="H5420" s="64" t="str">
        <f t="shared" si="674"/>
        <v/>
      </c>
      <c r="I5420" s="80" t="str">
        <f>IFERROR(VLOOKUP(D5420,Sheet2!A:B,2,0),"")</f>
        <v/>
      </c>
      <c r="J5420" s="64" t="str">
        <f>IFERROR(IF(I5420&lt;&gt;"",VLOOKUP(I5420,Sheet2!B:C,2,0),""),"")</f>
        <v/>
      </c>
      <c r="K5420" s="64" t="str">
        <f>IFERROR( IF(I5420&lt;&gt;"", HLOOKUP(L$2+$A5420,Sheet2!BX:NK,2,0),""),"")</f>
        <v/>
      </c>
      <c r="L5420" t="str">
        <f>IF(OR(HLOOKUP(L$2+$A5420,Sheet2!BX:NK,$B5420,0),HLOOKUP(L$2+$A5420,Sheet2!BX:NK,$B5420,0)&lt;&gt;""),HLOOKUP(L$2+$A5420,Sheet2!BX:NK,$B5420,0),"")</f>
        <v/>
      </c>
      <c r="M5420" t="str">
        <f>IF(OR(HLOOKUP(M$2+$A5420,Sheet2!BY:NL,$B5420,0),HLOOKUP(M$2+$A5420,Sheet2!BY:NL,$B5420,0)&lt;&gt;""),HLOOKUP(M$2+$A5420,Sheet2!BY:NL,$B5420,0),"")</f>
        <v/>
      </c>
      <c r="N5420" t="str">
        <f>IF(OR(HLOOKUP(N$2+$A5420,Sheet2!BZ:NM,$B5420,0),HLOOKUP(N$2+$A5420,Sheet2!BZ:NM,$B5420,0)&lt;&gt;""),HLOOKUP(N$2+$A5420,Sheet2!BZ:NM,$B5420,0),"")</f>
        <v/>
      </c>
      <c r="O5420" t="str">
        <f>IF(OR(HLOOKUP(O$2+$A5420,Sheet2!CA:NN,$B5420,0),HLOOKUP(O$2+$A5420,Sheet2!CA:NN,$B5420,0)&lt;&gt;""),HLOOKUP(O$2+$A5420,Sheet2!CA:NN,$B5420,0),"")</f>
        <v/>
      </c>
      <c r="P5420" t="str">
        <f>IF(OR(HLOOKUP(P$2+$A5420,Sheet2!CB:NO,$B5420,0),HLOOKUP(P$2+$A5420,Sheet2!CB:NO,$B5420,0)&lt;&gt;""),HLOOKUP(P$2+$A5420,Sheet2!CB:NO,$B5420,0),"")</f>
        <v/>
      </c>
      <c r="Q5420" t="str">
        <f>IF(OR(HLOOKUP(Q$2+$A5420,Sheet2!CC:NO,$B5420,0),HLOOKUP(Q$2+$A5420,Sheet2!CC:NO,$B5420,0)&lt;&gt;""),HLOOKUP(Q$2+$A5420,Sheet2!CC:NO,$B5420,0),"")</f>
        <v/>
      </c>
    </row>
    <row r="5421" spans="1:17" x14ac:dyDescent="0.25">
      <c r="A5421" s="64">
        <f t="shared" si="675"/>
        <v>42</v>
      </c>
      <c r="B5421" s="64">
        <f t="shared" si="676"/>
        <v>546</v>
      </c>
      <c r="C5421" s="64">
        <f t="shared" si="677"/>
        <v>8</v>
      </c>
      <c r="D5421" s="64">
        <f t="shared" si="678"/>
        <v>542</v>
      </c>
      <c r="E5421" s="64">
        <f t="shared" si="679"/>
        <v>2706</v>
      </c>
      <c r="F5421" s="64" t="str">
        <f t="shared" si="672"/>
        <v/>
      </c>
      <c r="G5421" s="64" t="str">
        <f t="shared" si="673"/>
        <v/>
      </c>
      <c r="H5421" s="64" t="str">
        <f t="shared" si="674"/>
        <v/>
      </c>
      <c r="I5421" s="80" t="str">
        <f>IFERROR(VLOOKUP(D5421,Sheet2!A:B,2,0),"")</f>
        <v/>
      </c>
      <c r="J5421" s="64" t="str">
        <f>IFERROR(IF(I5421&lt;&gt;"",VLOOKUP(I5421,Sheet2!B:C,2,0),""),"")</f>
        <v/>
      </c>
      <c r="K5421" s="64" t="str">
        <f>IFERROR( IF(I5421&lt;&gt;"", HLOOKUP(L$2+$A5421,Sheet2!BX:NK,2,0),""),"")</f>
        <v/>
      </c>
      <c r="L5421" t="str">
        <f>IF(OR(HLOOKUP(L$2+$A5421,Sheet2!BX:NK,$B5421,0),HLOOKUP(L$2+$A5421,Sheet2!BX:NK,$B5421,0)&lt;&gt;""),HLOOKUP(L$2+$A5421,Sheet2!BX:NK,$B5421,0),"")</f>
        <v/>
      </c>
      <c r="M5421" t="str">
        <f>IF(OR(HLOOKUP(M$2+$A5421,Sheet2!BY:NL,$B5421,0),HLOOKUP(M$2+$A5421,Sheet2!BY:NL,$B5421,0)&lt;&gt;""),HLOOKUP(M$2+$A5421,Sheet2!BY:NL,$B5421,0),"")</f>
        <v/>
      </c>
      <c r="N5421" t="str">
        <f>IF(OR(HLOOKUP(N$2+$A5421,Sheet2!BZ:NM,$B5421,0),HLOOKUP(N$2+$A5421,Sheet2!BZ:NM,$B5421,0)&lt;&gt;""),HLOOKUP(N$2+$A5421,Sheet2!BZ:NM,$B5421,0),"")</f>
        <v/>
      </c>
      <c r="O5421" t="str">
        <f>IF(OR(HLOOKUP(O$2+$A5421,Sheet2!CA:NN,$B5421,0),HLOOKUP(O$2+$A5421,Sheet2!CA:NN,$B5421,0)&lt;&gt;""),HLOOKUP(O$2+$A5421,Sheet2!CA:NN,$B5421,0),"")</f>
        <v/>
      </c>
      <c r="P5421" t="str">
        <f>IF(OR(HLOOKUP(P$2+$A5421,Sheet2!CB:NO,$B5421,0),HLOOKUP(P$2+$A5421,Sheet2!CB:NO,$B5421,0)&lt;&gt;""),HLOOKUP(P$2+$A5421,Sheet2!CB:NO,$B5421,0),"")</f>
        <v/>
      </c>
      <c r="Q5421" t="str">
        <f>IF(OR(HLOOKUP(Q$2+$A5421,Sheet2!CC:NO,$B5421,0),HLOOKUP(Q$2+$A5421,Sheet2!CC:NO,$B5421,0)&lt;&gt;""),HLOOKUP(Q$2+$A5421,Sheet2!CC:NO,$B5421,0),"")</f>
        <v/>
      </c>
    </row>
    <row r="5422" spans="1:17" x14ac:dyDescent="0.25">
      <c r="A5422" s="64">
        <f t="shared" si="675"/>
        <v>48</v>
      </c>
      <c r="B5422" s="64">
        <f t="shared" si="676"/>
        <v>546</v>
      </c>
      <c r="C5422" s="64">
        <f t="shared" si="677"/>
        <v>9</v>
      </c>
      <c r="D5422" s="64">
        <f t="shared" si="678"/>
        <v>542</v>
      </c>
      <c r="E5422" s="64">
        <f t="shared" si="679"/>
        <v>2706</v>
      </c>
      <c r="F5422" s="64" t="str">
        <f t="shared" si="672"/>
        <v/>
      </c>
      <c r="G5422" s="64" t="str">
        <f t="shared" si="673"/>
        <v/>
      </c>
      <c r="H5422" s="64" t="str">
        <f t="shared" si="674"/>
        <v/>
      </c>
      <c r="I5422" s="80" t="str">
        <f>IFERROR(VLOOKUP(D5422,Sheet2!A:B,2,0),"")</f>
        <v/>
      </c>
      <c r="J5422" s="64" t="str">
        <f>IFERROR(IF(I5422&lt;&gt;"",VLOOKUP(I5422,Sheet2!B:C,2,0),""),"")</f>
        <v/>
      </c>
      <c r="K5422" s="64" t="str">
        <f>IFERROR( IF(I5422&lt;&gt;"", HLOOKUP(L$2+$A5422,Sheet2!BX:NK,2,0),""),"")</f>
        <v/>
      </c>
      <c r="L5422" t="str">
        <f>IF(OR(HLOOKUP(L$2+$A5422,Sheet2!BX:NK,$B5422,0),HLOOKUP(L$2+$A5422,Sheet2!BX:NK,$B5422,0)&lt;&gt;""),HLOOKUP(L$2+$A5422,Sheet2!BX:NK,$B5422,0),"")</f>
        <v/>
      </c>
      <c r="M5422" t="str">
        <f>IF(OR(HLOOKUP(M$2+$A5422,Sheet2!BY:NL,$B5422,0),HLOOKUP(M$2+$A5422,Sheet2!BY:NL,$B5422,0)&lt;&gt;""),HLOOKUP(M$2+$A5422,Sheet2!BY:NL,$B5422,0),"")</f>
        <v/>
      </c>
      <c r="N5422" t="str">
        <f>IF(OR(HLOOKUP(N$2+$A5422,Sheet2!BZ:NM,$B5422,0),HLOOKUP(N$2+$A5422,Sheet2!BZ:NM,$B5422,0)&lt;&gt;""),HLOOKUP(N$2+$A5422,Sheet2!BZ:NM,$B5422,0),"")</f>
        <v/>
      </c>
      <c r="O5422" t="str">
        <f>IF(OR(HLOOKUP(O$2+$A5422,Sheet2!CA:NN,$B5422,0),HLOOKUP(O$2+$A5422,Sheet2!CA:NN,$B5422,0)&lt;&gt;""),HLOOKUP(O$2+$A5422,Sheet2!CA:NN,$B5422,0),"")</f>
        <v/>
      </c>
      <c r="P5422" t="str">
        <f>IF(OR(HLOOKUP(P$2+$A5422,Sheet2!CB:NO,$B5422,0),HLOOKUP(P$2+$A5422,Sheet2!CB:NO,$B5422,0)&lt;&gt;""),HLOOKUP(P$2+$A5422,Sheet2!CB:NO,$B5422,0),"")</f>
        <v/>
      </c>
      <c r="Q5422" t="str">
        <f>IF(OR(HLOOKUP(Q$2+$A5422,Sheet2!CC:NO,$B5422,0),HLOOKUP(Q$2+$A5422,Sheet2!CC:NO,$B5422,0)&lt;&gt;""),HLOOKUP(Q$2+$A5422,Sheet2!CC:NO,$B5422,0),"")</f>
        <v/>
      </c>
    </row>
    <row r="5423" spans="1:17" x14ac:dyDescent="0.25">
      <c r="A5423" s="64">
        <f t="shared" si="675"/>
        <v>54</v>
      </c>
      <c r="B5423" s="64">
        <f t="shared" si="676"/>
        <v>546</v>
      </c>
      <c r="C5423" s="64">
        <f t="shared" si="677"/>
        <v>10</v>
      </c>
      <c r="D5423" s="64">
        <f t="shared" si="678"/>
        <v>542</v>
      </c>
      <c r="E5423" s="64">
        <f t="shared" si="679"/>
        <v>2706</v>
      </c>
      <c r="F5423" s="64" t="str">
        <f t="shared" si="672"/>
        <v/>
      </c>
      <c r="G5423" s="64" t="str">
        <f t="shared" si="673"/>
        <v/>
      </c>
      <c r="H5423" s="64" t="str">
        <f t="shared" si="674"/>
        <v/>
      </c>
      <c r="I5423" s="80" t="str">
        <f>IFERROR(VLOOKUP(D5423,Sheet2!A:B,2,0),"")</f>
        <v/>
      </c>
      <c r="J5423" s="64" t="str">
        <f>IFERROR(IF(I5423&lt;&gt;"",VLOOKUP(I5423,Sheet2!B:C,2,0),""),"")</f>
        <v/>
      </c>
      <c r="K5423" s="64" t="str">
        <f>IFERROR( IF(I5423&lt;&gt;"", HLOOKUP(L$2+$A5423,Sheet2!BX:NK,2,0),""),"")</f>
        <v/>
      </c>
      <c r="L5423" t="str">
        <f>IF(OR(HLOOKUP(L$2+$A5423,Sheet2!BX:NK,$B5423,0),HLOOKUP(L$2+$A5423,Sheet2!BX:NK,$B5423,0)&lt;&gt;""),HLOOKUP(L$2+$A5423,Sheet2!BX:NK,$B5423,0),"")</f>
        <v/>
      </c>
      <c r="M5423" t="str">
        <f>IF(OR(HLOOKUP(M$2+$A5423,Sheet2!BY:NL,$B5423,0),HLOOKUP(M$2+$A5423,Sheet2!BY:NL,$B5423,0)&lt;&gt;""),HLOOKUP(M$2+$A5423,Sheet2!BY:NL,$B5423,0),"")</f>
        <v/>
      </c>
      <c r="N5423" t="str">
        <f>IF(OR(HLOOKUP(N$2+$A5423,Sheet2!BZ:NM,$B5423,0),HLOOKUP(N$2+$A5423,Sheet2!BZ:NM,$B5423,0)&lt;&gt;""),HLOOKUP(N$2+$A5423,Sheet2!BZ:NM,$B5423,0),"")</f>
        <v/>
      </c>
      <c r="O5423" t="str">
        <f>IF(OR(HLOOKUP(O$2+$A5423,Sheet2!CA:NN,$B5423,0),HLOOKUP(O$2+$A5423,Sheet2!CA:NN,$B5423,0)&lt;&gt;""),HLOOKUP(O$2+$A5423,Sheet2!CA:NN,$B5423,0),"")</f>
        <v/>
      </c>
      <c r="P5423" t="str">
        <f>IF(OR(HLOOKUP(P$2+$A5423,Sheet2!CB:NO,$B5423,0),HLOOKUP(P$2+$A5423,Sheet2!CB:NO,$B5423,0)&lt;&gt;""),HLOOKUP(P$2+$A5423,Sheet2!CB:NO,$B5423,0),"")</f>
        <v/>
      </c>
      <c r="Q5423" t="str">
        <f>IF(OR(HLOOKUP(Q$2+$A5423,Sheet2!CC:NO,$B5423,0),HLOOKUP(Q$2+$A5423,Sheet2!CC:NO,$B5423,0)&lt;&gt;""),HLOOKUP(Q$2+$A5423,Sheet2!CC:NO,$B5423,0),"")</f>
        <v/>
      </c>
    </row>
    <row r="5424" spans="1:17" x14ac:dyDescent="0.25">
      <c r="A5424" s="64">
        <f t="shared" si="675"/>
        <v>0</v>
      </c>
      <c r="B5424" s="64">
        <f t="shared" si="676"/>
        <v>547</v>
      </c>
      <c r="C5424" s="64">
        <f t="shared" si="677"/>
        <v>1</v>
      </c>
      <c r="D5424" s="64">
        <f t="shared" si="678"/>
        <v>543</v>
      </c>
      <c r="E5424" s="64">
        <f t="shared" si="679"/>
        <v>2711</v>
      </c>
      <c r="F5424" s="64" t="str">
        <f t="shared" si="672"/>
        <v/>
      </c>
      <c r="G5424" s="64" t="str">
        <f t="shared" si="673"/>
        <v/>
      </c>
      <c r="H5424" s="64" t="str">
        <f t="shared" si="674"/>
        <v/>
      </c>
      <c r="I5424" s="80" t="str">
        <f>IFERROR(VLOOKUP(D5424,Sheet2!A:B,2,0),"")</f>
        <v/>
      </c>
      <c r="J5424" s="64" t="str">
        <f>IFERROR(IF(I5424&lt;&gt;"",VLOOKUP(I5424,Sheet2!B:C,2,0),""),"")</f>
        <v/>
      </c>
      <c r="K5424" s="64" t="str">
        <f>IFERROR( IF(I5424&lt;&gt;"", HLOOKUP(L$2+$A5424,Sheet2!BX:NK,2,0),""),"")</f>
        <v/>
      </c>
      <c r="L5424" t="str">
        <f>IF(OR(HLOOKUP(L$2+$A5424,Sheet2!BX:NK,$B5424,0),HLOOKUP(L$2+$A5424,Sheet2!BX:NK,$B5424,0)&lt;&gt;""),HLOOKUP(L$2+$A5424,Sheet2!BX:NK,$B5424,0),"")</f>
        <v/>
      </c>
      <c r="M5424" t="str">
        <f>IF(OR(HLOOKUP(M$2+$A5424,Sheet2!BY:NL,$B5424,0),HLOOKUP(M$2+$A5424,Sheet2!BY:NL,$B5424,0)&lt;&gt;""),HLOOKUP(M$2+$A5424,Sheet2!BY:NL,$B5424,0),"")</f>
        <v/>
      </c>
      <c r="N5424" t="str">
        <f>IF(OR(HLOOKUP(N$2+$A5424,Sheet2!BZ:NM,$B5424,0),HLOOKUP(N$2+$A5424,Sheet2!BZ:NM,$B5424,0)&lt;&gt;""),HLOOKUP(N$2+$A5424,Sheet2!BZ:NM,$B5424,0),"")</f>
        <v/>
      </c>
      <c r="O5424" t="str">
        <f>IF(OR(HLOOKUP(O$2+$A5424,Sheet2!CA:NN,$B5424,0),HLOOKUP(O$2+$A5424,Sheet2!CA:NN,$B5424,0)&lt;&gt;""),HLOOKUP(O$2+$A5424,Sheet2!CA:NN,$B5424,0),"")</f>
        <v/>
      </c>
      <c r="P5424" t="str">
        <f>IF(OR(HLOOKUP(P$2+$A5424,Sheet2!CB:NO,$B5424,0),HLOOKUP(P$2+$A5424,Sheet2!CB:NO,$B5424,0)&lt;&gt;""),HLOOKUP(P$2+$A5424,Sheet2!CB:NO,$B5424,0),"")</f>
        <v/>
      </c>
      <c r="Q5424" t="str">
        <f>IF(OR(HLOOKUP(Q$2+$A5424,Sheet2!CC:NO,$B5424,0),HLOOKUP(Q$2+$A5424,Sheet2!CC:NO,$B5424,0)&lt;&gt;""),HLOOKUP(Q$2+$A5424,Sheet2!CC:NO,$B5424,0),"")</f>
        <v/>
      </c>
    </row>
    <row r="5425" spans="1:17" x14ac:dyDescent="0.25">
      <c r="A5425" s="64">
        <f t="shared" si="675"/>
        <v>6</v>
      </c>
      <c r="B5425" s="64">
        <f t="shared" si="676"/>
        <v>547</v>
      </c>
      <c r="C5425" s="64">
        <f t="shared" si="677"/>
        <v>2</v>
      </c>
      <c r="D5425" s="64">
        <f t="shared" si="678"/>
        <v>543</v>
      </c>
      <c r="E5425" s="64">
        <f t="shared" si="679"/>
        <v>2711</v>
      </c>
      <c r="F5425" s="64" t="str">
        <f t="shared" si="672"/>
        <v/>
      </c>
      <c r="G5425" s="64" t="str">
        <f t="shared" si="673"/>
        <v/>
      </c>
      <c r="H5425" s="64" t="str">
        <f t="shared" si="674"/>
        <v/>
      </c>
      <c r="I5425" s="80" t="str">
        <f>IFERROR(VLOOKUP(D5425,Sheet2!A:B,2,0),"")</f>
        <v/>
      </c>
      <c r="J5425" s="64" t="str">
        <f>IFERROR(IF(I5425&lt;&gt;"",VLOOKUP(I5425,Sheet2!B:C,2,0),""),"")</f>
        <v/>
      </c>
      <c r="K5425" s="64" t="str">
        <f>IFERROR( IF(I5425&lt;&gt;"", HLOOKUP(L$2+$A5425,Sheet2!BX:NK,2,0),""),"")</f>
        <v/>
      </c>
      <c r="L5425" t="str">
        <f>IF(OR(HLOOKUP(L$2+$A5425,Sheet2!BX:NK,$B5425,0),HLOOKUP(L$2+$A5425,Sheet2!BX:NK,$B5425,0)&lt;&gt;""),HLOOKUP(L$2+$A5425,Sheet2!BX:NK,$B5425,0),"")</f>
        <v/>
      </c>
      <c r="M5425" t="str">
        <f>IF(OR(HLOOKUP(M$2+$A5425,Sheet2!BY:NL,$B5425,0),HLOOKUP(M$2+$A5425,Sheet2!BY:NL,$B5425,0)&lt;&gt;""),HLOOKUP(M$2+$A5425,Sheet2!BY:NL,$B5425,0),"")</f>
        <v/>
      </c>
      <c r="N5425" t="str">
        <f>IF(OR(HLOOKUP(N$2+$A5425,Sheet2!BZ:NM,$B5425,0),HLOOKUP(N$2+$A5425,Sheet2!BZ:NM,$B5425,0)&lt;&gt;""),HLOOKUP(N$2+$A5425,Sheet2!BZ:NM,$B5425,0),"")</f>
        <v/>
      </c>
      <c r="O5425" t="str">
        <f>IF(OR(HLOOKUP(O$2+$A5425,Sheet2!CA:NN,$B5425,0),HLOOKUP(O$2+$A5425,Sheet2!CA:NN,$B5425,0)&lt;&gt;""),HLOOKUP(O$2+$A5425,Sheet2!CA:NN,$B5425,0),"")</f>
        <v/>
      </c>
      <c r="P5425" t="str">
        <f>IF(OR(HLOOKUP(P$2+$A5425,Sheet2!CB:NO,$B5425,0),HLOOKUP(P$2+$A5425,Sheet2!CB:NO,$B5425,0)&lt;&gt;""),HLOOKUP(P$2+$A5425,Sheet2!CB:NO,$B5425,0),"")</f>
        <v/>
      </c>
      <c r="Q5425" t="str">
        <f>IF(OR(HLOOKUP(Q$2+$A5425,Sheet2!CC:NO,$B5425,0),HLOOKUP(Q$2+$A5425,Sheet2!CC:NO,$B5425,0)&lt;&gt;""),HLOOKUP(Q$2+$A5425,Sheet2!CC:NO,$B5425,0),"")</f>
        <v/>
      </c>
    </row>
    <row r="5426" spans="1:17" x14ac:dyDescent="0.25">
      <c r="A5426" s="64">
        <f t="shared" si="675"/>
        <v>12</v>
      </c>
      <c r="B5426" s="64">
        <f t="shared" si="676"/>
        <v>547</v>
      </c>
      <c r="C5426" s="64">
        <f t="shared" si="677"/>
        <v>3</v>
      </c>
      <c r="D5426" s="64">
        <f t="shared" si="678"/>
        <v>543</v>
      </c>
      <c r="E5426" s="64">
        <f t="shared" si="679"/>
        <v>2711</v>
      </c>
      <c r="F5426" s="64" t="str">
        <f t="shared" si="672"/>
        <v/>
      </c>
      <c r="G5426" s="64" t="str">
        <f t="shared" si="673"/>
        <v/>
      </c>
      <c r="H5426" s="64" t="str">
        <f t="shared" si="674"/>
        <v/>
      </c>
      <c r="I5426" s="80" t="str">
        <f>IFERROR(VLOOKUP(D5426,Sheet2!A:B,2,0),"")</f>
        <v/>
      </c>
      <c r="J5426" s="64" t="str">
        <f>IFERROR(IF(I5426&lt;&gt;"",VLOOKUP(I5426,Sheet2!B:C,2,0),""),"")</f>
        <v/>
      </c>
      <c r="K5426" s="64" t="str">
        <f>IFERROR( IF(I5426&lt;&gt;"", HLOOKUP(L$2+$A5426,Sheet2!BX:NK,2,0),""),"")</f>
        <v/>
      </c>
      <c r="L5426" t="str">
        <f>IF(OR(HLOOKUP(L$2+$A5426,Sheet2!BX:NK,$B5426,0),HLOOKUP(L$2+$A5426,Sheet2!BX:NK,$B5426,0)&lt;&gt;""),HLOOKUP(L$2+$A5426,Sheet2!BX:NK,$B5426,0),"")</f>
        <v/>
      </c>
      <c r="M5426" t="str">
        <f>IF(OR(HLOOKUP(M$2+$A5426,Sheet2!BY:NL,$B5426,0),HLOOKUP(M$2+$A5426,Sheet2!BY:NL,$B5426,0)&lt;&gt;""),HLOOKUP(M$2+$A5426,Sheet2!BY:NL,$B5426,0),"")</f>
        <v/>
      </c>
      <c r="N5426" t="str">
        <f>IF(OR(HLOOKUP(N$2+$A5426,Sheet2!BZ:NM,$B5426,0),HLOOKUP(N$2+$A5426,Sheet2!BZ:NM,$B5426,0)&lt;&gt;""),HLOOKUP(N$2+$A5426,Sheet2!BZ:NM,$B5426,0),"")</f>
        <v/>
      </c>
      <c r="O5426" t="str">
        <f>IF(OR(HLOOKUP(O$2+$A5426,Sheet2!CA:NN,$B5426,0),HLOOKUP(O$2+$A5426,Sheet2!CA:NN,$B5426,0)&lt;&gt;""),HLOOKUP(O$2+$A5426,Sheet2!CA:NN,$B5426,0),"")</f>
        <v/>
      </c>
      <c r="P5426" t="str">
        <f>IF(OR(HLOOKUP(P$2+$A5426,Sheet2!CB:NO,$B5426,0),HLOOKUP(P$2+$A5426,Sheet2!CB:NO,$B5426,0)&lt;&gt;""),HLOOKUP(P$2+$A5426,Sheet2!CB:NO,$B5426,0),"")</f>
        <v/>
      </c>
      <c r="Q5426" t="str">
        <f>IF(OR(HLOOKUP(Q$2+$A5426,Sheet2!CC:NO,$B5426,0),HLOOKUP(Q$2+$A5426,Sheet2!CC:NO,$B5426,0)&lt;&gt;""),HLOOKUP(Q$2+$A5426,Sheet2!CC:NO,$B5426,0),"")</f>
        <v/>
      </c>
    </row>
    <row r="5427" spans="1:17" x14ac:dyDescent="0.25">
      <c r="A5427" s="64">
        <f t="shared" si="675"/>
        <v>18</v>
      </c>
      <c r="B5427" s="64">
        <f t="shared" si="676"/>
        <v>547</v>
      </c>
      <c r="C5427" s="64">
        <f t="shared" si="677"/>
        <v>4</v>
      </c>
      <c r="D5427" s="64">
        <f t="shared" si="678"/>
        <v>543</v>
      </c>
      <c r="E5427" s="64">
        <f t="shared" si="679"/>
        <v>2711</v>
      </c>
      <c r="F5427" s="64" t="str">
        <f t="shared" si="672"/>
        <v/>
      </c>
      <c r="G5427" s="64" t="str">
        <f t="shared" si="673"/>
        <v/>
      </c>
      <c r="H5427" s="64" t="str">
        <f t="shared" si="674"/>
        <v/>
      </c>
      <c r="I5427" s="80" t="str">
        <f>IFERROR(VLOOKUP(D5427,Sheet2!A:B,2,0),"")</f>
        <v/>
      </c>
      <c r="J5427" s="64" t="str">
        <f>IFERROR(IF(I5427&lt;&gt;"",VLOOKUP(I5427,Sheet2!B:C,2,0),""),"")</f>
        <v/>
      </c>
      <c r="K5427" s="64" t="str">
        <f>IFERROR( IF(I5427&lt;&gt;"", HLOOKUP(L$2+$A5427,Sheet2!BX:NK,2,0),""),"")</f>
        <v/>
      </c>
      <c r="L5427" t="str">
        <f>IF(OR(HLOOKUP(L$2+$A5427,Sheet2!BX:NK,$B5427,0),HLOOKUP(L$2+$A5427,Sheet2!BX:NK,$B5427,0)&lt;&gt;""),HLOOKUP(L$2+$A5427,Sheet2!BX:NK,$B5427,0),"")</f>
        <v/>
      </c>
      <c r="M5427" t="str">
        <f>IF(OR(HLOOKUP(M$2+$A5427,Sheet2!BY:NL,$B5427,0),HLOOKUP(M$2+$A5427,Sheet2!BY:NL,$B5427,0)&lt;&gt;""),HLOOKUP(M$2+$A5427,Sheet2!BY:NL,$B5427,0),"")</f>
        <v/>
      </c>
      <c r="N5427" t="str">
        <f>IF(OR(HLOOKUP(N$2+$A5427,Sheet2!BZ:NM,$B5427,0),HLOOKUP(N$2+$A5427,Sheet2!BZ:NM,$B5427,0)&lt;&gt;""),HLOOKUP(N$2+$A5427,Sheet2!BZ:NM,$B5427,0),"")</f>
        <v/>
      </c>
      <c r="O5427" t="str">
        <f>IF(OR(HLOOKUP(O$2+$A5427,Sheet2!CA:NN,$B5427,0),HLOOKUP(O$2+$A5427,Sheet2!CA:NN,$B5427,0)&lt;&gt;""),HLOOKUP(O$2+$A5427,Sheet2!CA:NN,$B5427,0),"")</f>
        <v/>
      </c>
      <c r="P5427" t="str">
        <f>IF(OR(HLOOKUP(P$2+$A5427,Sheet2!CB:NO,$B5427,0),HLOOKUP(P$2+$A5427,Sheet2!CB:NO,$B5427,0)&lt;&gt;""),HLOOKUP(P$2+$A5427,Sheet2!CB:NO,$B5427,0),"")</f>
        <v/>
      </c>
      <c r="Q5427" t="str">
        <f>IF(OR(HLOOKUP(Q$2+$A5427,Sheet2!CC:NO,$B5427,0),HLOOKUP(Q$2+$A5427,Sheet2!CC:NO,$B5427,0)&lt;&gt;""),HLOOKUP(Q$2+$A5427,Sheet2!CC:NO,$B5427,0),"")</f>
        <v/>
      </c>
    </row>
    <row r="5428" spans="1:17" x14ac:dyDescent="0.25">
      <c r="A5428" s="64">
        <f t="shared" si="675"/>
        <v>24</v>
      </c>
      <c r="B5428" s="64">
        <f t="shared" si="676"/>
        <v>547</v>
      </c>
      <c r="C5428" s="64">
        <f t="shared" si="677"/>
        <v>5</v>
      </c>
      <c r="D5428" s="64">
        <f t="shared" si="678"/>
        <v>543</v>
      </c>
      <c r="E5428" s="64">
        <f t="shared" si="679"/>
        <v>2711</v>
      </c>
      <c r="F5428" s="64" t="str">
        <f t="shared" si="672"/>
        <v/>
      </c>
      <c r="G5428" s="64" t="str">
        <f t="shared" si="673"/>
        <v/>
      </c>
      <c r="H5428" s="64" t="str">
        <f t="shared" si="674"/>
        <v/>
      </c>
      <c r="I5428" s="80" t="str">
        <f>IFERROR(VLOOKUP(D5428,Sheet2!A:B,2,0),"")</f>
        <v/>
      </c>
      <c r="J5428" s="64" t="str">
        <f>IFERROR(IF(I5428&lt;&gt;"",VLOOKUP(I5428,Sheet2!B:C,2,0),""),"")</f>
        <v/>
      </c>
      <c r="K5428" s="64" t="str">
        <f>IFERROR( IF(I5428&lt;&gt;"", HLOOKUP(L$2+$A5428,Sheet2!BX:NK,2,0),""),"")</f>
        <v/>
      </c>
      <c r="L5428" t="str">
        <f>IF(OR(HLOOKUP(L$2+$A5428,Sheet2!BX:NK,$B5428,0),HLOOKUP(L$2+$A5428,Sheet2!BX:NK,$B5428,0)&lt;&gt;""),HLOOKUP(L$2+$A5428,Sheet2!BX:NK,$B5428,0),"")</f>
        <v/>
      </c>
      <c r="M5428" t="str">
        <f>IF(OR(HLOOKUP(M$2+$A5428,Sheet2!BY:NL,$B5428,0),HLOOKUP(M$2+$A5428,Sheet2!BY:NL,$B5428,0)&lt;&gt;""),HLOOKUP(M$2+$A5428,Sheet2!BY:NL,$B5428,0),"")</f>
        <v/>
      </c>
      <c r="N5428" t="str">
        <f>IF(OR(HLOOKUP(N$2+$A5428,Sheet2!BZ:NM,$B5428,0),HLOOKUP(N$2+$A5428,Sheet2!BZ:NM,$B5428,0)&lt;&gt;""),HLOOKUP(N$2+$A5428,Sheet2!BZ:NM,$B5428,0),"")</f>
        <v/>
      </c>
      <c r="O5428" t="str">
        <f>IF(OR(HLOOKUP(O$2+$A5428,Sheet2!CA:NN,$B5428,0),HLOOKUP(O$2+$A5428,Sheet2!CA:NN,$B5428,0)&lt;&gt;""),HLOOKUP(O$2+$A5428,Sheet2!CA:NN,$B5428,0),"")</f>
        <v/>
      </c>
      <c r="P5428" t="str">
        <f>IF(OR(HLOOKUP(P$2+$A5428,Sheet2!CB:NO,$B5428,0),HLOOKUP(P$2+$A5428,Sheet2!CB:NO,$B5428,0)&lt;&gt;""),HLOOKUP(P$2+$A5428,Sheet2!CB:NO,$B5428,0),"")</f>
        <v/>
      </c>
      <c r="Q5428" t="str">
        <f>IF(OR(HLOOKUP(Q$2+$A5428,Sheet2!CC:NO,$B5428,0),HLOOKUP(Q$2+$A5428,Sheet2!CC:NO,$B5428,0)&lt;&gt;""),HLOOKUP(Q$2+$A5428,Sheet2!CC:NO,$B5428,0),"")</f>
        <v/>
      </c>
    </row>
    <row r="5429" spans="1:17" x14ac:dyDescent="0.25">
      <c r="A5429" s="64">
        <f t="shared" si="675"/>
        <v>30</v>
      </c>
      <c r="B5429" s="64">
        <f t="shared" si="676"/>
        <v>547</v>
      </c>
      <c r="C5429" s="64">
        <f t="shared" si="677"/>
        <v>6</v>
      </c>
      <c r="D5429" s="64">
        <f t="shared" si="678"/>
        <v>543</v>
      </c>
      <c r="E5429" s="64">
        <f t="shared" si="679"/>
        <v>2711</v>
      </c>
      <c r="F5429" s="64" t="str">
        <f t="shared" si="672"/>
        <v/>
      </c>
      <c r="G5429" s="64" t="str">
        <f t="shared" si="673"/>
        <v/>
      </c>
      <c r="H5429" s="64" t="str">
        <f t="shared" si="674"/>
        <v/>
      </c>
      <c r="I5429" s="80" t="str">
        <f>IFERROR(VLOOKUP(D5429,Sheet2!A:B,2,0),"")</f>
        <v/>
      </c>
      <c r="J5429" s="64" t="str">
        <f>IFERROR(IF(I5429&lt;&gt;"",VLOOKUP(I5429,Sheet2!B:C,2,0),""),"")</f>
        <v/>
      </c>
      <c r="K5429" s="64" t="str">
        <f>IFERROR( IF(I5429&lt;&gt;"", HLOOKUP(L$2+$A5429,Sheet2!BX:NK,2,0),""),"")</f>
        <v/>
      </c>
      <c r="L5429" t="str">
        <f>IF(OR(HLOOKUP(L$2+$A5429,Sheet2!BX:NK,$B5429,0),HLOOKUP(L$2+$A5429,Sheet2!BX:NK,$B5429,0)&lt;&gt;""),HLOOKUP(L$2+$A5429,Sheet2!BX:NK,$B5429,0),"")</f>
        <v/>
      </c>
      <c r="M5429" t="str">
        <f>IF(OR(HLOOKUP(M$2+$A5429,Sheet2!BY:NL,$B5429,0),HLOOKUP(M$2+$A5429,Sheet2!BY:NL,$B5429,0)&lt;&gt;""),HLOOKUP(M$2+$A5429,Sheet2!BY:NL,$B5429,0),"")</f>
        <v/>
      </c>
      <c r="N5429" t="str">
        <f>IF(OR(HLOOKUP(N$2+$A5429,Sheet2!BZ:NM,$B5429,0),HLOOKUP(N$2+$A5429,Sheet2!BZ:NM,$B5429,0)&lt;&gt;""),HLOOKUP(N$2+$A5429,Sheet2!BZ:NM,$B5429,0),"")</f>
        <v/>
      </c>
      <c r="O5429" t="str">
        <f>IF(OR(HLOOKUP(O$2+$A5429,Sheet2!CA:NN,$B5429,0),HLOOKUP(O$2+$A5429,Sheet2!CA:NN,$B5429,0)&lt;&gt;""),HLOOKUP(O$2+$A5429,Sheet2!CA:NN,$B5429,0),"")</f>
        <v/>
      </c>
      <c r="P5429" t="str">
        <f>IF(OR(HLOOKUP(P$2+$A5429,Sheet2!CB:NO,$B5429,0),HLOOKUP(P$2+$A5429,Sheet2!CB:NO,$B5429,0)&lt;&gt;""),HLOOKUP(P$2+$A5429,Sheet2!CB:NO,$B5429,0),"")</f>
        <v/>
      </c>
      <c r="Q5429" t="str">
        <f>IF(OR(HLOOKUP(Q$2+$A5429,Sheet2!CC:NO,$B5429,0),HLOOKUP(Q$2+$A5429,Sheet2!CC:NO,$B5429,0)&lt;&gt;""),HLOOKUP(Q$2+$A5429,Sheet2!CC:NO,$B5429,0),"")</f>
        <v/>
      </c>
    </row>
    <row r="5430" spans="1:17" x14ac:dyDescent="0.25">
      <c r="A5430" s="64">
        <f t="shared" si="675"/>
        <v>36</v>
      </c>
      <c r="B5430" s="64">
        <f t="shared" si="676"/>
        <v>547</v>
      </c>
      <c r="C5430" s="64">
        <f t="shared" si="677"/>
        <v>7</v>
      </c>
      <c r="D5430" s="64">
        <f t="shared" si="678"/>
        <v>543</v>
      </c>
      <c r="E5430" s="64">
        <f t="shared" si="679"/>
        <v>2711</v>
      </c>
      <c r="F5430" s="64" t="str">
        <f t="shared" si="672"/>
        <v/>
      </c>
      <c r="G5430" s="64" t="str">
        <f t="shared" si="673"/>
        <v/>
      </c>
      <c r="H5430" s="64" t="str">
        <f t="shared" si="674"/>
        <v/>
      </c>
      <c r="I5430" s="80" t="str">
        <f>IFERROR(VLOOKUP(D5430,Sheet2!A:B,2,0),"")</f>
        <v/>
      </c>
      <c r="J5430" s="64" t="str">
        <f>IFERROR(IF(I5430&lt;&gt;"",VLOOKUP(I5430,Sheet2!B:C,2,0),""),"")</f>
        <v/>
      </c>
      <c r="K5430" s="64" t="str">
        <f>IFERROR( IF(I5430&lt;&gt;"", HLOOKUP(L$2+$A5430,Sheet2!BX:NK,2,0),""),"")</f>
        <v/>
      </c>
      <c r="L5430" t="str">
        <f>IF(OR(HLOOKUP(L$2+$A5430,Sheet2!BX:NK,$B5430,0),HLOOKUP(L$2+$A5430,Sheet2!BX:NK,$B5430,0)&lt;&gt;""),HLOOKUP(L$2+$A5430,Sheet2!BX:NK,$B5430,0),"")</f>
        <v/>
      </c>
      <c r="M5430" t="str">
        <f>IF(OR(HLOOKUP(M$2+$A5430,Sheet2!BY:NL,$B5430,0),HLOOKUP(M$2+$A5430,Sheet2!BY:NL,$B5430,0)&lt;&gt;""),HLOOKUP(M$2+$A5430,Sheet2!BY:NL,$B5430,0),"")</f>
        <v/>
      </c>
      <c r="N5430" t="str">
        <f>IF(OR(HLOOKUP(N$2+$A5430,Sheet2!BZ:NM,$B5430,0),HLOOKUP(N$2+$A5430,Sheet2!BZ:NM,$B5430,0)&lt;&gt;""),HLOOKUP(N$2+$A5430,Sheet2!BZ:NM,$B5430,0),"")</f>
        <v/>
      </c>
      <c r="O5430" t="str">
        <f>IF(OR(HLOOKUP(O$2+$A5430,Sheet2!CA:NN,$B5430,0),HLOOKUP(O$2+$A5430,Sheet2!CA:NN,$B5430,0)&lt;&gt;""),HLOOKUP(O$2+$A5430,Sheet2!CA:NN,$B5430,0),"")</f>
        <v/>
      </c>
      <c r="P5430" t="str">
        <f>IF(OR(HLOOKUP(P$2+$A5430,Sheet2!CB:NO,$B5430,0),HLOOKUP(P$2+$A5430,Sheet2!CB:NO,$B5430,0)&lt;&gt;""),HLOOKUP(P$2+$A5430,Sheet2!CB:NO,$B5430,0),"")</f>
        <v/>
      </c>
      <c r="Q5430" t="str">
        <f>IF(OR(HLOOKUP(Q$2+$A5430,Sheet2!CC:NO,$B5430,0),HLOOKUP(Q$2+$A5430,Sheet2!CC:NO,$B5430,0)&lt;&gt;""),HLOOKUP(Q$2+$A5430,Sheet2!CC:NO,$B5430,0),"")</f>
        <v/>
      </c>
    </row>
    <row r="5431" spans="1:17" x14ac:dyDescent="0.25">
      <c r="A5431" s="64">
        <f t="shared" si="675"/>
        <v>42</v>
      </c>
      <c r="B5431" s="64">
        <f t="shared" si="676"/>
        <v>547</v>
      </c>
      <c r="C5431" s="64">
        <f t="shared" si="677"/>
        <v>8</v>
      </c>
      <c r="D5431" s="64">
        <f t="shared" si="678"/>
        <v>543</v>
      </c>
      <c r="E5431" s="64">
        <f t="shared" si="679"/>
        <v>2711</v>
      </c>
      <c r="F5431" s="64" t="str">
        <f t="shared" si="672"/>
        <v/>
      </c>
      <c r="G5431" s="64" t="str">
        <f t="shared" si="673"/>
        <v/>
      </c>
      <c r="H5431" s="64" t="str">
        <f t="shared" si="674"/>
        <v/>
      </c>
      <c r="I5431" s="80" t="str">
        <f>IFERROR(VLOOKUP(D5431,Sheet2!A:B,2,0),"")</f>
        <v/>
      </c>
      <c r="J5431" s="64" t="str">
        <f>IFERROR(IF(I5431&lt;&gt;"",VLOOKUP(I5431,Sheet2!B:C,2,0),""),"")</f>
        <v/>
      </c>
      <c r="K5431" s="64" t="str">
        <f>IFERROR( IF(I5431&lt;&gt;"", HLOOKUP(L$2+$A5431,Sheet2!BX:NK,2,0),""),"")</f>
        <v/>
      </c>
      <c r="L5431" t="str">
        <f>IF(OR(HLOOKUP(L$2+$A5431,Sheet2!BX:NK,$B5431,0),HLOOKUP(L$2+$A5431,Sheet2!BX:NK,$B5431,0)&lt;&gt;""),HLOOKUP(L$2+$A5431,Sheet2!BX:NK,$B5431,0),"")</f>
        <v/>
      </c>
      <c r="M5431" t="str">
        <f>IF(OR(HLOOKUP(M$2+$A5431,Sheet2!BY:NL,$B5431,0),HLOOKUP(M$2+$A5431,Sheet2!BY:NL,$B5431,0)&lt;&gt;""),HLOOKUP(M$2+$A5431,Sheet2!BY:NL,$B5431,0),"")</f>
        <v/>
      </c>
      <c r="N5431" t="str">
        <f>IF(OR(HLOOKUP(N$2+$A5431,Sheet2!BZ:NM,$B5431,0),HLOOKUP(N$2+$A5431,Sheet2!BZ:NM,$B5431,0)&lt;&gt;""),HLOOKUP(N$2+$A5431,Sheet2!BZ:NM,$B5431,0),"")</f>
        <v/>
      </c>
      <c r="O5431" t="str">
        <f>IF(OR(HLOOKUP(O$2+$A5431,Sheet2!CA:NN,$B5431,0),HLOOKUP(O$2+$A5431,Sheet2!CA:NN,$B5431,0)&lt;&gt;""),HLOOKUP(O$2+$A5431,Sheet2!CA:NN,$B5431,0),"")</f>
        <v/>
      </c>
      <c r="P5431" t="str">
        <f>IF(OR(HLOOKUP(P$2+$A5431,Sheet2!CB:NO,$B5431,0),HLOOKUP(P$2+$A5431,Sheet2!CB:NO,$B5431,0)&lt;&gt;""),HLOOKUP(P$2+$A5431,Sheet2!CB:NO,$B5431,0),"")</f>
        <v/>
      </c>
      <c r="Q5431" t="str">
        <f>IF(OR(HLOOKUP(Q$2+$A5431,Sheet2!CC:NO,$B5431,0),HLOOKUP(Q$2+$A5431,Sheet2!CC:NO,$B5431,0)&lt;&gt;""),HLOOKUP(Q$2+$A5431,Sheet2!CC:NO,$B5431,0),"")</f>
        <v/>
      </c>
    </row>
    <row r="5432" spans="1:17" x14ac:dyDescent="0.25">
      <c r="A5432" s="64">
        <f t="shared" si="675"/>
        <v>48</v>
      </c>
      <c r="B5432" s="64">
        <f t="shared" si="676"/>
        <v>547</v>
      </c>
      <c r="C5432" s="64">
        <f t="shared" si="677"/>
        <v>9</v>
      </c>
      <c r="D5432" s="64">
        <f t="shared" si="678"/>
        <v>543</v>
      </c>
      <c r="E5432" s="64">
        <f t="shared" si="679"/>
        <v>2711</v>
      </c>
      <c r="F5432" s="64" t="str">
        <f t="shared" si="672"/>
        <v/>
      </c>
      <c r="G5432" s="64" t="str">
        <f t="shared" si="673"/>
        <v/>
      </c>
      <c r="H5432" s="64" t="str">
        <f t="shared" si="674"/>
        <v/>
      </c>
      <c r="I5432" s="80" t="str">
        <f>IFERROR(VLOOKUP(D5432,Sheet2!A:B,2,0),"")</f>
        <v/>
      </c>
      <c r="J5432" s="64" t="str">
        <f>IFERROR(IF(I5432&lt;&gt;"",VLOOKUP(I5432,Sheet2!B:C,2,0),""),"")</f>
        <v/>
      </c>
      <c r="K5432" s="64" t="str">
        <f>IFERROR( IF(I5432&lt;&gt;"", HLOOKUP(L$2+$A5432,Sheet2!BX:NK,2,0),""),"")</f>
        <v/>
      </c>
      <c r="L5432" t="str">
        <f>IF(OR(HLOOKUP(L$2+$A5432,Sheet2!BX:NK,$B5432,0),HLOOKUP(L$2+$A5432,Sheet2!BX:NK,$B5432,0)&lt;&gt;""),HLOOKUP(L$2+$A5432,Sheet2!BX:NK,$B5432,0),"")</f>
        <v/>
      </c>
      <c r="M5432" t="str">
        <f>IF(OR(HLOOKUP(M$2+$A5432,Sheet2!BY:NL,$B5432,0),HLOOKUP(M$2+$A5432,Sheet2!BY:NL,$B5432,0)&lt;&gt;""),HLOOKUP(M$2+$A5432,Sheet2!BY:NL,$B5432,0),"")</f>
        <v/>
      </c>
      <c r="N5432" t="str">
        <f>IF(OR(HLOOKUP(N$2+$A5432,Sheet2!BZ:NM,$B5432,0),HLOOKUP(N$2+$A5432,Sheet2!BZ:NM,$B5432,0)&lt;&gt;""),HLOOKUP(N$2+$A5432,Sheet2!BZ:NM,$B5432,0),"")</f>
        <v/>
      </c>
      <c r="O5432" t="str">
        <f>IF(OR(HLOOKUP(O$2+$A5432,Sheet2!CA:NN,$B5432,0),HLOOKUP(O$2+$A5432,Sheet2!CA:NN,$B5432,0)&lt;&gt;""),HLOOKUP(O$2+$A5432,Sheet2!CA:NN,$B5432,0),"")</f>
        <v/>
      </c>
      <c r="P5432" t="str">
        <f>IF(OR(HLOOKUP(P$2+$A5432,Sheet2!CB:NO,$B5432,0),HLOOKUP(P$2+$A5432,Sheet2!CB:NO,$B5432,0)&lt;&gt;""),HLOOKUP(P$2+$A5432,Sheet2!CB:NO,$B5432,0),"")</f>
        <v/>
      </c>
      <c r="Q5432" t="str">
        <f>IF(OR(HLOOKUP(Q$2+$A5432,Sheet2!CC:NO,$B5432,0),HLOOKUP(Q$2+$A5432,Sheet2!CC:NO,$B5432,0)&lt;&gt;""),HLOOKUP(Q$2+$A5432,Sheet2!CC:NO,$B5432,0),"")</f>
        <v/>
      </c>
    </row>
    <row r="5433" spans="1:17" x14ac:dyDescent="0.25">
      <c r="A5433" s="64">
        <f t="shared" si="675"/>
        <v>54</v>
      </c>
      <c r="B5433" s="64">
        <f t="shared" si="676"/>
        <v>547</v>
      </c>
      <c r="C5433" s="64">
        <f t="shared" si="677"/>
        <v>10</v>
      </c>
      <c r="D5433" s="64">
        <f t="shared" si="678"/>
        <v>543</v>
      </c>
      <c r="E5433" s="64">
        <f t="shared" si="679"/>
        <v>2711</v>
      </c>
      <c r="F5433" s="64" t="str">
        <f t="shared" si="672"/>
        <v/>
      </c>
      <c r="G5433" s="64" t="str">
        <f t="shared" si="673"/>
        <v/>
      </c>
      <c r="H5433" s="64" t="str">
        <f t="shared" si="674"/>
        <v/>
      </c>
      <c r="I5433" s="80" t="str">
        <f>IFERROR(VLOOKUP(D5433,Sheet2!A:B,2,0),"")</f>
        <v/>
      </c>
      <c r="J5433" s="64" t="str">
        <f>IFERROR(IF(I5433&lt;&gt;"",VLOOKUP(I5433,Sheet2!B:C,2,0),""),"")</f>
        <v/>
      </c>
      <c r="K5433" s="64" t="str">
        <f>IFERROR( IF(I5433&lt;&gt;"", HLOOKUP(L$2+$A5433,Sheet2!BX:NK,2,0),""),"")</f>
        <v/>
      </c>
      <c r="L5433" t="str">
        <f>IF(OR(HLOOKUP(L$2+$A5433,Sheet2!BX:NK,$B5433,0),HLOOKUP(L$2+$A5433,Sheet2!BX:NK,$B5433,0)&lt;&gt;""),HLOOKUP(L$2+$A5433,Sheet2!BX:NK,$B5433,0),"")</f>
        <v/>
      </c>
      <c r="M5433" t="str">
        <f>IF(OR(HLOOKUP(M$2+$A5433,Sheet2!BY:NL,$B5433,0),HLOOKUP(M$2+$A5433,Sheet2!BY:NL,$B5433,0)&lt;&gt;""),HLOOKUP(M$2+$A5433,Sheet2!BY:NL,$B5433,0),"")</f>
        <v/>
      </c>
      <c r="N5433" t="str">
        <f>IF(OR(HLOOKUP(N$2+$A5433,Sheet2!BZ:NM,$B5433,0),HLOOKUP(N$2+$A5433,Sheet2!BZ:NM,$B5433,0)&lt;&gt;""),HLOOKUP(N$2+$A5433,Sheet2!BZ:NM,$B5433,0),"")</f>
        <v/>
      </c>
      <c r="O5433" t="str">
        <f>IF(OR(HLOOKUP(O$2+$A5433,Sheet2!CA:NN,$B5433,0),HLOOKUP(O$2+$A5433,Sheet2!CA:NN,$B5433,0)&lt;&gt;""),HLOOKUP(O$2+$A5433,Sheet2!CA:NN,$B5433,0),"")</f>
        <v/>
      </c>
      <c r="P5433" t="str">
        <f>IF(OR(HLOOKUP(P$2+$A5433,Sheet2!CB:NO,$B5433,0),HLOOKUP(P$2+$A5433,Sheet2!CB:NO,$B5433,0)&lt;&gt;""),HLOOKUP(P$2+$A5433,Sheet2!CB:NO,$B5433,0),"")</f>
        <v/>
      </c>
      <c r="Q5433" t="str">
        <f>IF(OR(HLOOKUP(Q$2+$A5433,Sheet2!CC:NO,$B5433,0),HLOOKUP(Q$2+$A5433,Sheet2!CC:NO,$B5433,0)&lt;&gt;""),HLOOKUP(Q$2+$A5433,Sheet2!CC:NO,$B5433,0),"")</f>
        <v/>
      </c>
    </row>
    <row r="5434" spans="1:17" x14ac:dyDescent="0.25">
      <c r="A5434" s="64">
        <f t="shared" si="675"/>
        <v>0</v>
      </c>
      <c r="B5434" s="64">
        <f t="shared" si="676"/>
        <v>548</v>
      </c>
      <c r="C5434" s="64">
        <f t="shared" si="677"/>
        <v>1</v>
      </c>
      <c r="D5434" s="64">
        <f t="shared" si="678"/>
        <v>544</v>
      </c>
      <c r="E5434" s="64">
        <f t="shared" si="679"/>
        <v>2716</v>
      </c>
      <c r="F5434" s="64" t="str">
        <f t="shared" si="672"/>
        <v/>
      </c>
      <c r="G5434" s="64" t="str">
        <f t="shared" si="673"/>
        <v/>
      </c>
      <c r="H5434" s="64" t="str">
        <f t="shared" si="674"/>
        <v/>
      </c>
      <c r="I5434" s="80" t="str">
        <f>IFERROR(VLOOKUP(D5434,Sheet2!A:B,2,0),"")</f>
        <v/>
      </c>
      <c r="J5434" s="64" t="str">
        <f>IFERROR(IF(I5434&lt;&gt;"",VLOOKUP(I5434,Sheet2!B:C,2,0),""),"")</f>
        <v/>
      </c>
      <c r="K5434" s="64" t="str">
        <f>IFERROR( IF(I5434&lt;&gt;"", HLOOKUP(L$2+$A5434,Sheet2!BX:NK,2,0),""),"")</f>
        <v/>
      </c>
      <c r="L5434" t="str">
        <f>IF(OR(HLOOKUP(L$2+$A5434,Sheet2!BX:NK,$B5434,0),HLOOKUP(L$2+$A5434,Sheet2!BX:NK,$B5434,0)&lt;&gt;""),HLOOKUP(L$2+$A5434,Sheet2!BX:NK,$B5434,0),"")</f>
        <v/>
      </c>
      <c r="M5434" t="str">
        <f>IF(OR(HLOOKUP(M$2+$A5434,Sheet2!BY:NL,$B5434,0),HLOOKUP(M$2+$A5434,Sheet2!BY:NL,$B5434,0)&lt;&gt;""),HLOOKUP(M$2+$A5434,Sheet2!BY:NL,$B5434,0),"")</f>
        <v/>
      </c>
      <c r="N5434" t="str">
        <f>IF(OR(HLOOKUP(N$2+$A5434,Sheet2!BZ:NM,$B5434,0),HLOOKUP(N$2+$A5434,Sheet2!BZ:NM,$B5434,0)&lt;&gt;""),HLOOKUP(N$2+$A5434,Sheet2!BZ:NM,$B5434,0),"")</f>
        <v/>
      </c>
      <c r="O5434" t="str">
        <f>IF(OR(HLOOKUP(O$2+$A5434,Sheet2!CA:NN,$B5434,0),HLOOKUP(O$2+$A5434,Sheet2!CA:NN,$B5434,0)&lt;&gt;""),HLOOKUP(O$2+$A5434,Sheet2!CA:NN,$B5434,0),"")</f>
        <v/>
      </c>
      <c r="P5434" t="str">
        <f>IF(OR(HLOOKUP(P$2+$A5434,Sheet2!CB:NO,$B5434,0),HLOOKUP(P$2+$A5434,Sheet2!CB:NO,$B5434,0)&lt;&gt;""),HLOOKUP(P$2+$A5434,Sheet2!CB:NO,$B5434,0),"")</f>
        <v/>
      </c>
      <c r="Q5434" t="str">
        <f>IF(OR(HLOOKUP(Q$2+$A5434,Sheet2!CC:NO,$B5434,0),HLOOKUP(Q$2+$A5434,Sheet2!CC:NO,$B5434,0)&lt;&gt;""),HLOOKUP(Q$2+$A5434,Sheet2!CC:NO,$B5434,0),"")</f>
        <v/>
      </c>
    </row>
    <row r="5435" spans="1:17" x14ac:dyDescent="0.25">
      <c r="A5435" s="64">
        <f t="shared" si="675"/>
        <v>6</v>
      </c>
      <c r="B5435" s="64">
        <f t="shared" si="676"/>
        <v>548</v>
      </c>
      <c r="C5435" s="64">
        <f t="shared" si="677"/>
        <v>2</v>
      </c>
      <c r="D5435" s="64">
        <f t="shared" si="678"/>
        <v>544</v>
      </c>
      <c r="E5435" s="64">
        <f t="shared" si="679"/>
        <v>2716</v>
      </c>
      <c r="F5435" s="64" t="str">
        <f t="shared" si="672"/>
        <v/>
      </c>
      <c r="G5435" s="64" t="str">
        <f t="shared" si="673"/>
        <v/>
      </c>
      <c r="H5435" s="64" t="str">
        <f t="shared" si="674"/>
        <v/>
      </c>
      <c r="I5435" s="80" t="str">
        <f>IFERROR(VLOOKUP(D5435,Sheet2!A:B,2,0),"")</f>
        <v/>
      </c>
      <c r="J5435" s="64" t="str">
        <f>IFERROR(IF(I5435&lt;&gt;"",VLOOKUP(I5435,Sheet2!B:C,2,0),""),"")</f>
        <v/>
      </c>
      <c r="K5435" s="64" t="str">
        <f>IFERROR( IF(I5435&lt;&gt;"", HLOOKUP(L$2+$A5435,Sheet2!BX:NK,2,0),""),"")</f>
        <v/>
      </c>
      <c r="L5435" t="str">
        <f>IF(OR(HLOOKUP(L$2+$A5435,Sheet2!BX:NK,$B5435,0),HLOOKUP(L$2+$A5435,Sheet2!BX:NK,$B5435,0)&lt;&gt;""),HLOOKUP(L$2+$A5435,Sheet2!BX:NK,$B5435,0),"")</f>
        <v/>
      </c>
      <c r="M5435" t="str">
        <f>IF(OR(HLOOKUP(M$2+$A5435,Sheet2!BY:NL,$B5435,0),HLOOKUP(M$2+$A5435,Sheet2!BY:NL,$B5435,0)&lt;&gt;""),HLOOKUP(M$2+$A5435,Sheet2!BY:NL,$B5435,0),"")</f>
        <v/>
      </c>
      <c r="N5435" t="str">
        <f>IF(OR(HLOOKUP(N$2+$A5435,Sheet2!BZ:NM,$B5435,0),HLOOKUP(N$2+$A5435,Sheet2!BZ:NM,$B5435,0)&lt;&gt;""),HLOOKUP(N$2+$A5435,Sheet2!BZ:NM,$B5435,0),"")</f>
        <v/>
      </c>
      <c r="O5435" t="str">
        <f>IF(OR(HLOOKUP(O$2+$A5435,Sheet2!CA:NN,$B5435,0),HLOOKUP(O$2+$A5435,Sheet2!CA:NN,$B5435,0)&lt;&gt;""),HLOOKUP(O$2+$A5435,Sheet2!CA:NN,$B5435,0),"")</f>
        <v/>
      </c>
      <c r="P5435" t="str">
        <f>IF(OR(HLOOKUP(P$2+$A5435,Sheet2!CB:NO,$B5435,0),HLOOKUP(P$2+$A5435,Sheet2!CB:NO,$B5435,0)&lt;&gt;""),HLOOKUP(P$2+$A5435,Sheet2!CB:NO,$B5435,0),"")</f>
        <v/>
      </c>
      <c r="Q5435" t="str">
        <f>IF(OR(HLOOKUP(Q$2+$A5435,Sheet2!CC:NO,$B5435,0),HLOOKUP(Q$2+$A5435,Sheet2!CC:NO,$B5435,0)&lt;&gt;""),HLOOKUP(Q$2+$A5435,Sheet2!CC:NO,$B5435,0),"")</f>
        <v/>
      </c>
    </row>
    <row r="5436" spans="1:17" x14ac:dyDescent="0.25">
      <c r="A5436" s="64">
        <f t="shared" si="675"/>
        <v>12</v>
      </c>
      <c r="B5436" s="64">
        <f t="shared" si="676"/>
        <v>548</v>
      </c>
      <c r="C5436" s="64">
        <f t="shared" si="677"/>
        <v>3</v>
      </c>
      <c r="D5436" s="64">
        <f t="shared" si="678"/>
        <v>544</v>
      </c>
      <c r="E5436" s="64">
        <f t="shared" si="679"/>
        <v>2716</v>
      </c>
      <c r="F5436" s="64" t="str">
        <f t="shared" si="672"/>
        <v/>
      </c>
      <c r="G5436" s="64" t="str">
        <f t="shared" si="673"/>
        <v/>
      </c>
      <c r="H5436" s="64" t="str">
        <f t="shared" si="674"/>
        <v/>
      </c>
      <c r="I5436" s="80" t="str">
        <f>IFERROR(VLOOKUP(D5436,Sheet2!A:B,2,0),"")</f>
        <v/>
      </c>
      <c r="J5436" s="64" t="str">
        <f>IFERROR(IF(I5436&lt;&gt;"",VLOOKUP(I5436,Sheet2!B:C,2,0),""),"")</f>
        <v/>
      </c>
      <c r="K5436" s="64" t="str">
        <f>IFERROR( IF(I5436&lt;&gt;"", HLOOKUP(L$2+$A5436,Sheet2!BX:NK,2,0),""),"")</f>
        <v/>
      </c>
      <c r="L5436" t="str">
        <f>IF(OR(HLOOKUP(L$2+$A5436,Sheet2!BX:NK,$B5436,0),HLOOKUP(L$2+$A5436,Sheet2!BX:NK,$B5436,0)&lt;&gt;""),HLOOKUP(L$2+$A5436,Sheet2!BX:NK,$B5436,0),"")</f>
        <v/>
      </c>
      <c r="M5436" t="str">
        <f>IF(OR(HLOOKUP(M$2+$A5436,Sheet2!BY:NL,$B5436,0),HLOOKUP(M$2+$A5436,Sheet2!BY:NL,$B5436,0)&lt;&gt;""),HLOOKUP(M$2+$A5436,Sheet2!BY:NL,$B5436,0),"")</f>
        <v/>
      </c>
      <c r="N5436" t="str">
        <f>IF(OR(HLOOKUP(N$2+$A5436,Sheet2!BZ:NM,$B5436,0),HLOOKUP(N$2+$A5436,Sheet2!BZ:NM,$B5436,0)&lt;&gt;""),HLOOKUP(N$2+$A5436,Sheet2!BZ:NM,$B5436,0),"")</f>
        <v/>
      </c>
      <c r="O5436" t="str">
        <f>IF(OR(HLOOKUP(O$2+$A5436,Sheet2!CA:NN,$B5436,0),HLOOKUP(O$2+$A5436,Sheet2!CA:NN,$B5436,0)&lt;&gt;""),HLOOKUP(O$2+$A5436,Sheet2!CA:NN,$B5436,0),"")</f>
        <v/>
      </c>
      <c r="P5436" t="str">
        <f>IF(OR(HLOOKUP(P$2+$A5436,Sheet2!CB:NO,$B5436,0),HLOOKUP(P$2+$A5436,Sheet2!CB:NO,$B5436,0)&lt;&gt;""),HLOOKUP(P$2+$A5436,Sheet2!CB:NO,$B5436,0),"")</f>
        <v/>
      </c>
      <c r="Q5436" t="str">
        <f>IF(OR(HLOOKUP(Q$2+$A5436,Sheet2!CC:NO,$B5436,0),HLOOKUP(Q$2+$A5436,Sheet2!CC:NO,$B5436,0)&lt;&gt;""),HLOOKUP(Q$2+$A5436,Sheet2!CC:NO,$B5436,0),"")</f>
        <v/>
      </c>
    </row>
    <row r="5437" spans="1:17" x14ac:dyDescent="0.25">
      <c r="A5437" s="64">
        <f t="shared" si="675"/>
        <v>18</v>
      </c>
      <c r="B5437" s="64">
        <f t="shared" si="676"/>
        <v>548</v>
      </c>
      <c r="C5437" s="64">
        <f t="shared" si="677"/>
        <v>4</v>
      </c>
      <c r="D5437" s="64">
        <f t="shared" si="678"/>
        <v>544</v>
      </c>
      <c r="E5437" s="64">
        <f t="shared" si="679"/>
        <v>2716</v>
      </c>
      <c r="F5437" s="64" t="str">
        <f t="shared" si="672"/>
        <v/>
      </c>
      <c r="G5437" s="64" t="str">
        <f t="shared" si="673"/>
        <v/>
      </c>
      <c r="H5437" s="64" t="str">
        <f t="shared" si="674"/>
        <v/>
      </c>
      <c r="I5437" s="80" t="str">
        <f>IFERROR(VLOOKUP(D5437,Sheet2!A:B,2,0),"")</f>
        <v/>
      </c>
      <c r="J5437" s="64" t="str">
        <f>IFERROR(IF(I5437&lt;&gt;"",VLOOKUP(I5437,Sheet2!B:C,2,0),""),"")</f>
        <v/>
      </c>
      <c r="K5437" s="64" t="str">
        <f>IFERROR( IF(I5437&lt;&gt;"", HLOOKUP(L$2+$A5437,Sheet2!BX:NK,2,0),""),"")</f>
        <v/>
      </c>
      <c r="L5437" t="str">
        <f>IF(OR(HLOOKUP(L$2+$A5437,Sheet2!BX:NK,$B5437,0),HLOOKUP(L$2+$A5437,Sheet2!BX:NK,$B5437,0)&lt;&gt;""),HLOOKUP(L$2+$A5437,Sheet2!BX:NK,$B5437,0),"")</f>
        <v/>
      </c>
      <c r="M5437" t="str">
        <f>IF(OR(HLOOKUP(M$2+$A5437,Sheet2!BY:NL,$B5437,0),HLOOKUP(M$2+$A5437,Sheet2!BY:NL,$B5437,0)&lt;&gt;""),HLOOKUP(M$2+$A5437,Sheet2!BY:NL,$B5437,0),"")</f>
        <v/>
      </c>
      <c r="N5437" t="str">
        <f>IF(OR(HLOOKUP(N$2+$A5437,Sheet2!BZ:NM,$B5437,0),HLOOKUP(N$2+$A5437,Sheet2!BZ:NM,$B5437,0)&lt;&gt;""),HLOOKUP(N$2+$A5437,Sheet2!BZ:NM,$B5437,0),"")</f>
        <v/>
      </c>
      <c r="O5437" t="str">
        <f>IF(OR(HLOOKUP(O$2+$A5437,Sheet2!CA:NN,$B5437,0),HLOOKUP(O$2+$A5437,Sheet2!CA:NN,$B5437,0)&lt;&gt;""),HLOOKUP(O$2+$A5437,Sheet2!CA:NN,$B5437,0),"")</f>
        <v/>
      </c>
      <c r="P5437" t="str">
        <f>IF(OR(HLOOKUP(P$2+$A5437,Sheet2!CB:NO,$B5437,0),HLOOKUP(P$2+$A5437,Sheet2!CB:NO,$B5437,0)&lt;&gt;""),HLOOKUP(P$2+$A5437,Sheet2!CB:NO,$B5437,0),"")</f>
        <v/>
      </c>
      <c r="Q5437" t="str">
        <f>IF(OR(HLOOKUP(Q$2+$A5437,Sheet2!CC:NO,$B5437,0),HLOOKUP(Q$2+$A5437,Sheet2!CC:NO,$B5437,0)&lt;&gt;""),HLOOKUP(Q$2+$A5437,Sheet2!CC:NO,$B5437,0),"")</f>
        <v/>
      </c>
    </row>
    <row r="5438" spans="1:17" x14ac:dyDescent="0.25">
      <c r="A5438" s="64">
        <f t="shared" si="675"/>
        <v>24</v>
      </c>
      <c r="B5438" s="64">
        <f t="shared" si="676"/>
        <v>548</v>
      </c>
      <c r="C5438" s="64">
        <f t="shared" si="677"/>
        <v>5</v>
      </c>
      <c r="D5438" s="64">
        <f t="shared" si="678"/>
        <v>544</v>
      </c>
      <c r="E5438" s="64">
        <f t="shared" si="679"/>
        <v>2716</v>
      </c>
      <c r="F5438" s="64" t="str">
        <f t="shared" si="672"/>
        <v/>
      </c>
      <c r="G5438" s="64" t="str">
        <f t="shared" si="673"/>
        <v/>
      </c>
      <c r="H5438" s="64" t="str">
        <f t="shared" si="674"/>
        <v/>
      </c>
      <c r="I5438" s="80" t="str">
        <f>IFERROR(VLOOKUP(D5438,Sheet2!A:B,2,0),"")</f>
        <v/>
      </c>
      <c r="J5438" s="64" t="str">
        <f>IFERROR(IF(I5438&lt;&gt;"",VLOOKUP(I5438,Sheet2!B:C,2,0),""),"")</f>
        <v/>
      </c>
      <c r="K5438" s="64" t="str">
        <f>IFERROR( IF(I5438&lt;&gt;"", HLOOKUP(L$2+$A5438,Sheet2!BX:NK,2,0),""),"")</f>
        <v/>
      </c>
      <c r="L5438" t="str">
        <f>IF(OR(HLOOKUP(L$2+$A5438,Sheet2!BX:NK,$B5438,0),HLOOKUP(L$2+$A5438,Sheet2!BX:NK,$B5438,0)&lt;&gt;""),HLOOKUP(L$2+$A5438,Sheet2!BX:NK,$B5438,0),"")</f>
        <v/>
      </c>
      <c r="M5438" t="str">
        <f>IF(OR(HLOOKUP(M$2+$A5438,Sheet2!BY:NL,$B5438,0),HLOOKUP(M$2+$A5438,Sheet2!BY:NL,$B5438,0)&lt;&gt;""),HLOOKUP(M$2+$A5438,Sheet2!BY:NL,$B5438,0),"")</f>
        <v/>
      </c>
      <c r="N5438" t="str">
        <f>IF(OR(HLOOKUP(N$2+$A5438,Sheet2!BZ:NM,$B5438,0),HLOOKUP(N$2+$A5438,Sheet2!BZ:NM,$B5438,0)&lt;&gt;""),HLOOKUP(N$2+$A5438,Sheet2!BZ:NM,$B5438,0),"")</f>
        <v/>
      </c>
      <c r="O5438" t="str">
        <f>IF(OR(HLOOKUP(O$2+$A5438,Sheet2!CA:NN,$B5438,0),HLOOKUP(O$2+$A5438,Sheet2!CA:NN,$B5438,0)&lt;&gt;""),HLOOKUP(O$2+$A5438,Sheet2!CA:NN,$B5438,0),"")</f>
        <v/>
      </c>
      <c r="P5438" t="str">
        <f>IF(OR(HLOOKUP(P$2+$A5438,Sheet2!CB:NO,$B5438,0),HLOOKUP(P$2+$A5438,Sheet2!CB:NO,$B5438,0)&lt;&gt;""),HLOOKUP(P$2+$A5438,Sheet2!CB:NO,$B5438,0),"")</f>
        <v/>
      </c>
      <c r="Q5438" t="str">
        <f>IF(OR(HLOOKUP(Q$2+$A5438,Sheet2!CC:NO,$B5438,0),HLOOKUP(Q$2+$A5438,Sheet2!CC:NO,$B5438,0)&lt;&gt;""),HLOOKUP(Q$2+$A5438,Sheet2!CC:NO,$B5438,0),"")</f>
        <v/>
      </c>
    </row>
    <row r="5439" spans="1:17" x14ac:dyDescent="0.25">
      <c r="A5439" s="64">
        <f t="shared" si="675"/>
        <v>30</v>
      </c>
      <c r="B5439" s="64">
        <f t="shared" si="676"/>
        <v>548</v>
      </c>
      <c r="C5439" s="64">
        <f t="shared" si="677"/>
        <v>6</v>
      </c>
      <c r="D5439" s="64">
        <f t="shared" si="678"/>
        <v>544</v>
      </c>
      <c r="E5439" s="64">
        <f t="shared" si="679"/>
        <v>2716</v>
      </c>
      <c r="F5439" s="64" t="str">
        <f t="shared" si="672"/>
        <v/>
      </c>
      <c r="G5439" s="64" t="str">
        <f t="shared" si="673"/>
        <v/>
      </c>
      <c r="H5439" s="64" t="str">
        <f t="shared" si="674"/>
        <v/>
      </c>
      <c r="I5439" s="80" t="str">
        <f>IFERROR(VLOOKUP(D5439,Sheet2!A:B,2,0),"")</f>
        <v/>
      </c>
      <c r="J5439" s="64" t="str">
        <f>IFERROR(IF(I5439&lt;&gt;"",VLOOKUP(I5439,Sheet2!B:C,2,0),""),"")</f>
        <v/>
      </c>
      <c r="K5439" s="64" t="str">
        <f>IFERROR( IF(I5439&lt;&gt;"", HLOOKUP(L$2+$A5439,Sheet2!BX:NK,2,0),""),"")</f>
        <v/>
      </c>
      <c r="L5439" t="str">
        <f>IF(OR(HLOOKUP(L$2+$A5439,Sheet2!BX:NK,$B5439,0),HLOOKUP(L$2+$A5439,Sheet2!BX:NK,$B5439,0)&lt;&gt;""),HLOOKUP(L$2+$A5439,Sheet2!BX:NK,$B5439,0),"")</f>
        <v/>
      </c>
      <c r="M5439" t="str">
        <f>IF(OR(HLOOKUP(M$2+$A5439,Sheet2!BY:NL,$B5439,0),HLOOKUP(M$2+$A5439,Sheet2!BY:NL,$B5439,0)&lt;&gt;""),HLOOKUP(M$2+$A5439,Sheet2!BY:NL,$B5439,0),"")</f>
        <v/>
      </c>
      <c r="N5439" t="str">
        <f>IF(OR(HLOOKUP(N$2+$A5439,Sheet2!BZ:NM,$B5439,0),HLOOKUP(N$2+$A5439,Sheet2!BZ:NM,$B5439,0)&lt;&gt;""),HLOOKUP(N$2+$A5439,Sheet2!BZ:NM,$B5439,0),"")</f>
        <v/>
      </c>
      <c r="O5439" t="str">
        <f>IF(OR(HLOOKUP(O$2+$A5439,Sheet2!CA:NN,$B5439,0),HLOOKUP(O$2+$A5439,Sheet2!CA:NN,$B5439,0)&lt;&gt;""),HLOOKUP(O$2+$A5439,Sheet2!CA:NN,$B5439,0),"")</f>
        <v/>
      </c>
      <c r="P5439" t="str">
        <f>IF(OR(HLOOKUP(P$2+$A5439,Sheet2!CB:NO,$B5439,0),HLOOKUP(P$2+$A5439,Sheet2!CB:NO,$B5439,0)&lt;&gt;""),HLOOKUP(P$2+$A5439,Sheet2!CB:NO,$B5439,0),"")</f>
        <v/>
      </c>
      <c r="Q5439" t="str">
        <f>IF(OR(HLOOKUP(Q$2+$A5439,Sheet2!CC:NO,$B5439,0),HLOOKUP(Q$2+$A5439,Sheet2!CC:NO,$B5439,0)&lt;&gt;""),HLOOKUP(Q$2+$A5439,Sheet2!CC:NO,$B5439,0),"")</f>
        <v/>
      </c>
    </row>
    <row r="5440" spans="1:17" x14ac:dyDescent="0.25">
      <c r="A5440" s="64">
        <f t="shared" si="675"/>
        <v>36</v>
      </c>
      <c r="B5440" s="64">
        <f t="shared" si="676"/>
        <v>548</v>
      </c>
      <c r="C5440" s="64">
        <f t="shared" si="677"/>
        <v>7</v>
      </c>
      <c r="D5440" s="64">
        <f t="shared" si="678"/>
        <v>544</v>
      </c>
      <c r="E5440" s="64">
        <f t="shared" si="679"/>
        <v>2716</v>
      </c>
      <c r="F5440" s="64" t="str">
        <f t="shared" si="672"/>
        <v/>
      </c>
      <c r="G5440" s="64" t="str">
        <f t="shared" si="673"/>
        <v/>
      </c>
      <c r="H5440" s="64" t="str">
        <f t="shared" si="674"/>
        <v/>
      </c>
      <c r="I5440" s="80" t="str">
        <f>IFERROR(VLOOKUP(D5440,Sheet2!A:B,2,0),"")</f>
        <v/>
      </c>
      <c r="J5440" s="64" t="str">
        <f>IFERROR(IF(I5440&lt;&gt;"",VLOOKUP(I5440,Sheet2!B:C,2,0),""),"")</f>
        <v/>
      </c>
      <c r="K5440" s="64" t="str">
        <f>IFERROR( IF(I5440&lt;&gt;"", HLOOKUP(L$2+$A5440,Sheet2!BX:NK,2,0),""),"")</f>
        <v/>
      </c>
      <c r="L5440" t="str">
        <f>IF(OR(HLOOKUP(L$2+$A5440,Sheet2!BX:NK,$B5440,0),HLOOKUP(L$2+$A5440,Sheet2!BX:NK,$B5440,0)&lt;&gt;""),HLOOKUP(L$2+$A5440,Sheet2!BX:NK,$B5440,0),"")</f>
        <v/>
      </c>
      <c r="M5440" t="str">
        <f>IF(OR(HLOOKUP(M$2+$A5440,Sheet2!BY:NL,$B5440,0),HLOOKUP(M$2+$A5440,Sheet2!BY:NL,$B5440,0)&lt;&gt;""),HLOOKUP(M$2+$A5440,Sheet2!BY:NL,$B5440,0),"")</f>
        <v/>
      </c>
      <c r="N5440" t="str">
        <f>IF(OR(HLOOKUP(N$2+$A5440,Sheet2!BZ:NM,$B5440,0),HLOOKUP(N$2+$A5440,Sheet2!BZ:NM,$B5440,0)&lt;&gt;""),HLOOKUP(N$2+$A5440,Sheet2!BZ:NM,$B5440,0),"")</f>
        <v/>
      </c>
      <c r="O5440" t="str">
        <f>IF(OR(HLOOKUP(O$2+$A5440,Sheet2!CA:NN,$B5440,0),HLOOKUP(O$2+$A5440,Sheet2!CA:NN,$B5440,0)&lt;&gt;""),HLOOKUP(O$2+$A5440,Sheet2!CA:NN,$B5440,0),"")</f>
        <v/>
      </c>
      <c r="P5440" t="str">
        <f>IF(OR(HLOOKUP(P$2+$A5440,Sheet2!CB:NO,$B5440,0),HLOOKUP(P$2+$A5440,Sheet2!CB:NO,$B5440,0)&lt;&gt;""),HLOOKUP(P$2+$A5440,Sheet2!CB:NO,$B5440,0),"")</f>
        <v/>
      </c>
      <c r="Q5440" t="str">
        <f>IF(OR(HLOOKUP(Q$2+$A5440,Sheet2!CC:NO,$B5440,0),HLOOKUP(Q$2+$A5440,Sheet2!CC:NO,$B5440,0)&lt;&gt;""),HLOOKUP(Q$2+$A5440,Sheet2!CC:NO,$B5440,0),"")</f>
        <v/>
      </c>
    </row>
    <row r="5441" spans="1:17" x14ac:dyDescent="0.25">
      <c r="A5441" s="64">
        <f t="shared" si="675"/>
        <v>42</v>
      </c>
      <c r="B5441" s="64">
        <f t="shared" si="676"/>
        <v>548</v>
      </c>
      <c r="C5441" s="64">
        <f t="shared" si="677"/>
        <v>8</v>
      </c>
      <c r="D5441" s="64">
        <f t="shared" si="678"/>
        <v>544</v>
      </c>
      <c r="E5441" s="64">
        <f t="shared" si="679"/>
        <v>2716</v>
      </c>
      <c r="F5441" s="64" t="str">
        <f t="shared" si="672"/>
        <v/>
      </c>
      <c r="G5441" s="64" t="str">
        <f t="shared" si="673"/>
        <v/>
      </c>
      <c r="H5441" s="64" t="str">
        <f t="shared" si="674"/>
        <v/>
      </c>
      <c r="I5441" s="80" t="str">
        <f>IFERROR(VLOOKUP(D5441,Sheet2!A:B,2,0),"")</f>
        <v/>
      </c>
      <c r="J5441" s="64" t="str">
        <f>IFERROR(IF(I5441&lt;&gt;"",VLOOKUP(I5441,Sheet2!B:C,2,0),""),"")</f>
        <v/>
      </c>
      <c r="K5441" s="64" t="str">
        <f>IFERROR( IF(I5441&lt;&gt;"", HLOOKUP(L$2+$A5441,Sheet2!BX:NK,2,0),""),"")</f>
        <v/>
      </c>
      <c r="L5441" t="str">
        <f>IF(OR(HLOOKUP(L$2+$A5441,Sheet2!BX:NK,$B5441,0),HLOOKUP(L$2+$A5441,Sheet2!BX:NK,$B5441,0)&lt;&gt;""),HLOOKUP(L$2+$A5441,Sheet2!BX:NK,$B5441,0),"")</f>
        <v/>
      </c>
      <c r="M5441" t="str">
        <f>IF(OR(HLOOKUP(M$2+$A5441,Sheet2!BY:NL,$B5441,0),HLOOKUP(M$2+$A5441,Sheet2!BY:NL,$B5441,0)&lt;&gt;""),HLOOKUP(M$2+$A5441,Sheet2!BY:NL,$B5441,0),"")</f>
        <v/>
      </c>
      <c r="N5441" t="str">
        <f>IF(OR(HLOOKUP(N$2+$A5441,Sheet2!BZ:NM,$B5441,0),HLOOKUP(N$2+$A5441,Sheet2!BZ:NM,$B5441,0)&lt;&gt;""),HLOOKUP(N$2+$A5441,Sheet2!BZ:NM,$B5441,0),"")</f>
        <v/>
      </c>
      <c r="O5441" t="str">
        <f>IF(OR(HLOOKUP(O$2+$A5441,Sheet2!CA:NN,$B5441,0),HLOOKUP(O$2+$A5441,Sheet2!CA:NN,$B5441,0)&lt;&gt;""),HLOOKUP(O$2+$A5441,Sheet2!CA:NN,$B5441,0),"")</f>
        <v/>
      </c>
      <c r="P5441" t="str">
        <f>IF(OR(HLOOKUP(P$2+$A5441,Sheet2!CB:NO,$B5441,0),HLOOKUP(P$2+$A5441,Sheet2!CB:NO,$B5441,0)&lt;&gt;""),HLOOKUP(P$2+$A5441,Sheet2!CB:NO,$B5441,0),"")</f>
        <v/>
      </c>
      <c r="Q5441" t="str">
        <f>IF(OR(HLOOKUP(Q$2+$A5441,Sheet2!CC:NO,$B5441,0),HLOOKUP(Q$2+$A5441,Sheet2!CC:NO,$B5441,0)&lt;&gt;""),HLOOKUP(Q$2+$A5441,Sheet2!CC:NO,$B5441,0),"")</f>
        <v/>
      </c>
    </row>
    <row r="5442" spans="1:17" x14ac:dyDescent="0.25">
      <c r="A5442" s="64">
        <f t="shared" si="675"/>
        <v>48</v>
      </c>
      <c r="B5442" s="64">
        <f t="shared" si="676"/>
        <v>548</v>
      </c>
      <c r="C5442" s="64">
        <f t="shared" si="677"/>
        <v>9</v>
      </c>
      <c r="D5442" s="64">
        <f t="shared" si="678"/>
        <v>544</v>
      </c>
      <c r="E5442" s="64">
        <f t="shared" si="679"/>
        <v>2716</v>
      </c>
      <c r="F5442" s="64" t="str">
        <f t="shared" si="672"/>
        <v/>
      </c>
      <c r="G5442" s="64" t="str">
        <f t="shared" si="673"/>
        <v/>
      </c>
      <c r="H5442" s="64" t="str">
        <f t="shared" si="674"/>
        <v/>
      </c>
      <c r="I5442" s="80" t="str">
        <f>IFERROR(VLOOKUP(D5442,Sheet2!A:B,2,0),"")</f>
        <v/>
      </c>
      <c r="J5442" s="64" t="str">
        <f>IFERROR(IF(I5442&lt;&gt;"",VLOOKUP(I5442,Sheet2!B:C,2,0),""),"")</f>
        <v/>
      </c>
      <c r="K5442" s="64" t="str">
        <f>IFERROR( IF(I5442&lt;&gt;"", HLOOKUP(L$2+$A5442,Sheet2!BX:NK,2,0),""),"")</f>
        <v/>
      </c>
      <c r="L5442" t="str">
        <f>IF(OR(HLOOKUP(L$2+$A5442,Sheet2!BX:NK,$B5442,0),HLOOKUP(L$2+$A5442,Sheet2!BX:NK,$B5442,0)&lt;&gt;""),HLOOKUP(L$2+$A5442,Sheet2!BX:NK,$B5442,0),"")</f>
        <v/>
      </c>
      <c r="M5442" t="str">
        <f>IF(OR(HLOOKUP(M$2+$A5442,Sheet2!BY:NL,$B5442,0),HLOOKUP(M$2+$A5442,Sheet2!BY:NL,$B5442,0)&lt;&gt;""),HLOOKUP(M$2+$A5442,Sheet2!BY:NL,$B5442,0),"")</f>
        <v/>
      </c>
      <c r="N5442" t="str">
        <f>IF(OR(HLOOKUP(N$2+$A5442,Sheet2!BZ:NM,$B5442,0),HLOOKUP(N$2+$A5442,Sheet2!BZ:NM,$B5442,0)&lt;&gt;""),HLOOKUP(N$2+$A5442,Sheet2!BZ:NM,$B5442,0),"")</f>
        <v/>
      </c>
      <c r="O5442" t="str">
        <f>IF(OR(HLOOKUP(O$2+$A5442,Sheet2!CA:NN,$B5442,0),HLOOKUP(O$2+$A5442,Sheet2!CA:NN,$B5442,0)&lt;&gt;""),HLOOKUP(O$2+$A5442,Sheet2!CA:NN,$B5442,0),"")</f>
        <v/>
      </c>
      <c r="P5442" t="str">
        <f>IF(OR(HLOOKUP(P$2+$A5442,Sheet2!CB:NO,$B5442,0),HLOOKUP(P$2+$A5442,Sheet2!CB:NO,$B5442,0)&lt;&gt;""),HLOOKUP(P$2+$A5442,Sheet2!CB:NO,$B5442,0),"")</f>
        <v/>
      </c>
      <c r="Q5442" t="str">
        <f>IF(OR(HLOOKUP(Q$2+$A5442,Sheet2!CC:NO,$B5442,0),HLOOKUP(Q$2+$A5442,Sheet2!CC:NO,$B5442,0)&lt;&gt;""),HLOOKUP(Q$2+$A5442,Sheet2!CC:NO,$B5442,0),"")</f>
        <v/>
      </c>
    </row>
    <row r="5443" spans="1:17" x14ac:dyDescent="0.25">
      <c r="A5443" s="64">
        <f t="shared" si="675"/>
        <v>54</v>
      </c>
      <c r="B5443" s="64">
        <f t="shared" si="676"/>
        <v>548</v>
      </c>
      <c r="C5443" s="64">
        <f t="shared" si="677"/>
        <v>10</v>
      </c>
      <c r="D5443" s="64">
        <f t="shared" si="678"/>
        <v>544</v>
      </c>
      <c r="E5443" s="64">
        <f t="shared" si="679"/>
        <v>2716</v>
      </c>
      <c r="F5443" s="64" t="str">
        <f t="shared" si="672"/>
        <v/>
      </c>
      <c r="G5443" s="64" t="str">
        <f t="shared" si="673"/>
        <v/>
      </c>
      <c r="H5443" s="64" t="str">
        <f t="shared" si="674"/>
        <v/>
      </c>
      <c r="I5443" s="80" t="str">
        <f>IFERROR(VLOOKUP(D5443,Sheet2!A:B,2,0),"")</f>
        <v/>
      </c>
      <c r="J5443" s="64" t="str">
        <f>IFERROR(IF(I5443&lt;&gt;"",VLOOKUP(I5443,Sheet2!B:C,2,0),""),"")</f>
        <v/>
      </c>
      <c r="K5443" s="64" t="str">
        <f>IFERROR( IF(I5443&lt;&gt;"", HLOOKUP(L$2+$A5443,Sheet2!BX:NK,2,0),""),"")</f>
        <v/>
      </c>
      <c r="L5443" t="str">
        <f>IF(OR(HLOOKUP(L$2+$A5443,Sheet2!BX:NK,$B5443,0),HLOOKUP(L$2+$A5443,Sheet2!BX:NK,$B5443,0)&lt;&gt;""),HLOOKUP(L$2+$A5443,Sheet2!BX:NK,$B5443,0),"")</f>
        <v/>
      </c>
      <c r="M5443" t="str">
        <f>IF(OR(HLOOKUP(M$2+$A5443,Sheet2!BY:NL,$B5443,0),HLOOKUP(M$2+$A5443,Sheet2!BY:NL,$B5443,0)&lt;&gt;""),HLOOKUP(M$2+$A5443,Sheet2!BY:NL,$B5443,0),"")</f>
        <v/>
      </c>
      <c r="N5443" t="str">
        <f>IF(OR(HLOOKUP(N$2+$A5443,Sheet2!BZ:NM,$B5443,0),HLOOKUP(N$2+$A5443,Sheet2!BZ:NM,$B5443,0)&lt;&gt;""),HLOOKUP(N$2+$A5443,Sheet2!BZ:NM,$B5443,0),"")</f>
        <v/>
      </c>
      <c r="O5443" t="str">
        <f>IF(OR(HLOOKUP(O$2+$A5443,Sheet2!CA:NN,$B5443,0),HLOOKUP(O$2+$A5443,Sheet2!CA:NN,$B5443,0)&lt;&gt;""),HLOOKUP(O$2+$A5443,Sheet2!CA:NN,$B5443,0),"")</f>
        <v/>
      </c>
      <c r="P5443" t="str">
        <f>IF(OR(HLOOKUP(P$2+$A5443,Sheet2!CB:NO,$B5443,0),HLOOKUP(P$2+$A5443,Sheet2!CB:NO,$B5443,0)&lt;&gt;""),HLOOKUP(P$2+$A5443,Sheet2!CB:NO,$B5443,0),"")</f>
        <v/>
      </c>
      <c r="Q5443" t="str">
        <f>IF(OR(HLOOKUP(Q$2+$A5443,Sheet2!CC:NO,$B5443,0),HLOOKUP(Q$2+$A5443,Sheet2!CC:NO,$B5443,0)&lt;&gt;""),HLOOKUP(Q$2+$A5443,Sheet2!CC:NO,$B5443,0),"")</f>
        <v/>
      </c>
    </row>
    <row r="5444" spans="1:17" x14ac:dyDescent="0.25">
      <c r="A5444" s="64">
        <f t="shared" si="675"/>
        <v>0</v>
      </c>
      <c r="B5444" s="64">
        <f t="shared" si="676"/>
        <v>549</v>
      </c>
      <c r="C5444" s="64">
        <f t="shared" si="677"/>
        <v>1</v>
      </c>
      <c r="D5444" s="64">
        <f t="shared" si="678"/>
        <v>545</v>
      </c>
      <c r="E5444" s="64">
        <f t="shared" si="679"/>
        <v>2721</v>
      </c>
      <c r="F5444" s="64" t="str">
        <f t="shared" si="672"/>
        <v/>
      </c>
      <c r="G5444" s="64" t="str">
        <f t="shared" si="673"/>
        <v/>
      </c>
      <c r="H5444" s="64" t="str">
        <f t="shared" si="674"/>
        <v/>
      </c>
      <c r="I5444" s="80" t="str">
        <f>IFERROR(VLOOKUP(D5444,Sheet2!A:B,2,0),"")</f>
        <v/>
      </c>
      <c r="J5444" s="64" t="str">
        <f>IFERROR(IF(I5444&lt;&gt;"",VLOOKUP(I5444,Sheet2!B:C,2,0),""),"")</f>
        <v/>
      </c>
      <c r="K5444" s="64" t="str">
        <f>IFERROR( IF(I5444&lt;&gt;"", HLOOKUP(L$2+$A5444,Sheet2!BX:NK,2,0),""),"")</f>
        <v/>
      </c>
      <c r="L5444" t="str">
        <f>IF(OR(HLOOKUP(L$2+$A5444,Sheet2!BX:NK,$B5444,0),HLOOKUP(L$2+$A5444,Sheet2!BX:NK,$B5444,0)&lt;&gt;""),HLOOKUP(L$2+$A5444,Sheet2!BX:NK,$B5444,0),"")</f>
        <v/>
      </c>
      <c r="M5444" t="str">
        <f>IF(OR(HLOOKUP(M$2+$A5444,Sheet2!BY:NL,$B5444,0),HLOOKUP(M$2+$A5444,Sheet2!BY:NL,$B5444,0)&lt;&gt;""),HLOOKUP(M$2+$A5444,Sheet2!BY:NL,$B5444,0),"")</f>
        <v/>
      </c>
      <c r="N5444" t="str">
        <f>IF(OR(HLOOKUP(N$2+$A5444,Sheet2!BZ:NM,$B5444,0),HLOOKUP(N$2+$A5444,Sheet2!BZ:NM,$B5444,0)&lt;&gt;""),HLOOKUP(N$2+$A5444,Sheet2!BZ:NM,$B5444,0),"")</f>
        <v/>
      </c>
      <c r="O5444" t="str">
        <f>IF(OR(HLOOKUP(O$2+$A5444,Sheet2!CA:NN,$B5444,0),HLOOKUP(O$2+$A5444,Sheet2!CA:NN,$B5444,0)&lt;&gt;""),HLOOKUP(O$2+$A5444,Sheet2!CA:NN,$B5444,0),"")</f>
        <v/>
      </c>
      <c r="P5444" t="str">
        <f>IF(OR(HLOOKUP(P$2+$A5444,Sheet2!CB:NO,$B5444,0),HLOOKUP(P$2+$A5444,Sheet2!CB:NO,$B5444,0)&lt;&gt;""),HLOOKUP(P$2+$A5444,Sheet2!CB:NO,$B5444,0),"")</f>
        <v/>
      </c>
      <c r="Q5444" t="str">
        <f>IF(OR(HLOOKUP(Q$2+$A5444,Sheet2!CC:NO,$B5444,0),HLOOKUP(Q$2+$A5444,Sheet2!CC:NO,$B5444,0)&lt;&gt;""),HLOOKUP(Q$2+$A5444,Sheet2!CC:NO,$B5444,0),"")</f>
        <v/>
      </c>
    </row>
    <row r="5445" spans="1:17" x14ac:dyDescent="0.25">
      <c r="A5445" s="64">
        <f t="shared" si="675"/>
        <v>6</v>
      </c>
      <c r="B5445" s="64">
        <f t="shared" si="676"/>
        <v>549</v>
      </c>
      <c r="C5445" s="64">
        <f t="shared" si="677"/>
        <v>2</v>
      </c>
      <c r="D5445" s="64">
        <f t="shared" si="678"/>
        <v>545</v>
      </c>
      <c r="E5445" s="64">
        <f t="shared" si="679"/>
        <v>2721</v>
      </c>
      <c r="F5445" s="64" t="str">
        <f t="shared" ref="F5445:F5508" si="680">IFERROR(IF(I5445&lt;&gt;"",IF(LEFT(K5445,2)="1-",1,2),""),"")</f>
        <v/>
      </c>
      <c r="G5445" s="64" t="str">
        <f t="shared" ref="G5445:G5508" si="681">IFERROR(IF(I5445&lt;&gt;"",MONTH( RIGHT(K5445,LEN(K5445)-FIND("-",K5445))),""),"")</f>
        <v/>
      </c>
      <c r="H5445" s="64" t="str">
        <f t="shared" ref="H5445:H5508" si="682">IFERROR(IF(I5445&lt;&gt;"",YEAR( RIGHT(K5445,LEN(K5445)-FIND("-",K5445))),""),"")</f>
        <v/>
      </c>
      <c r="I5445" s="80" t="str">
        <f>IFERROR(VLOOKUP(D5445,Sheet2!A:B,2,0),"")</f>
        <v/>
      </c>
      <c r="J5445" s="64" t="str">
        <f>IFERROR(IF(I5445&lt;&gt;"",VLOOKUP(I5445,Sheet2!B:C,2,0),""),"")</f>
        <v/>
      </c>
      <c r="K5445" s="64" t="str">
        <f>IFERROR( IF(I5445&lt;&gt;"", HLOOKUP(L$2+$A5445,Sheet2!BX:NK,2,0),""),"")</f>
        <v/>
      </c>
      <c r="L5445" t="str">
        <f>IF(OR(HLOOKUP(L$2+$A5445,Sheet2!BX:NK,$B5445,0),HLOOKUP(L$2+$A5445,Sheet2!BX:NK,$B5445,0)&lt;&gt;""),HLOOKUP(L$2+$A5445,Sheet2!BX:NK,$B5445,0),"")</f>
        <v/>
      </c>
      <c r="M5445" t="str">
        <f>IF(OR(HLOOKUP(M$2+$A5445,Sheet2!BY:NL,$B5445,0),HLOOKUP(M$2+$A5445,Sheet2!BY:NL,$B5445,0)&lt;&gt;""),HLOOKUP(M$2+$A5445,Sheet2!BY:NL,$B5445,0),"")</f>
        <v/>
      </c>
      <c r="N5445" t="str">
        <f>IF(OR(HLOOKUP(N$2+$A5445,Sheet2!BZ:NM,$B5445,0),HLOOKUP(N$2+$A5445,Sheet2!BZ:NM,$B5445,0)&lt;&gt;""),HLOOKUP(N$2+$A5445,Sheet2!BZ:NM,$B5445,0),"")</f>
        <v/>
      </c>
      <c r="O5445" t="str">
        <f>IF(OR(HLOOKUP(O$2+$A5445,Sheet2!CA:NN,$B5445,0),HLOOKUP(O$2+$A5445,Sheet2!CA:NN,$B5445,0)&lt;&gt;""),HLOOKUP(O$2+$A5445,Sheet2!CA:NN,$B5445,0),"")</f>
        <v/>
      </c>
      <c r="P5445" t="str">
        <f>IF(OR(HLOOKUP(P$2+$A5445,Sheet2!CB:NO,$B5445,0),HLOOKUP(P$2+$A5445,Sheet2!CB:NO,$B5445,0)&lt;&gt;""),HLOOKUP(P$2+$A5445,Sheet2!CB:NO,$B5445,0),"")</f>
        <v/>
      </c>
      <c r="Q5445" t="str">
        <f>IF(OR(HLOOKUP(Q$2+$A5445,Sheet2!CC:NO,$B5445,0),HLOOKUP(Q$2+$A5445,Sheet2!CC:NO,$B5445,0)&lt;&gt;""),HLOOKUP(Q$2+$A5445,Sheet2!CC:NO,$B5445,0),"")</f>
        <v/>
      </c>
    </row>
    <row r="5446" spans="1:17" x14ac:dyDescent="0.25">
      <c r="A5446" s="64">
        <f t="shared" ref="A5446:A5509" si="683">IF(C5446&lt;&gt;1,A5445+6,0)</f>
        <v>12</v>
      </c>
      <c r="B5446" s="64">
        <f t="shared" ref="B5446:B5509" si="684">IF(C5446&lt;&gt;1,B5445,B5445+1)</f>
        <v>549</v>
      </c>
      <c r="C5446" s="64">
        <f t="shared" ref="C5446:C5509" si="685">IF($C$3-C5445=0,1,C5445+1)</f>
        <v>3</v>
      </c>
      <c r="D5446" s="64">
        <f t="shared" ref="D5446:D5509" si="686">IF(C5446=1,D5445+1,D5445)</f>
        <v>545</v>
      </c>
      <c r="E5446" s="64">
        <f t="shared" ref="E5446:E5509" si="687">IF(D5446&lt;&gt;D5445,E5445+5,E5445)</f>
        <v>2721</v>
      </c>
      <c r="F5446" s="64" t="str">
        <f t="shared" si="680"/>
        <v/>
      </c>
      <c r="G5446" s="64" t="str">
        <f t="shared" si="681"/>
        <v/>
      </c>
      <c r="H5446" s="64" t="str">
        <f t="shared" si="682"/>
        <v/>
      </c>
      <c r="I5446" s="80" t="str">
        <f>IFERROR(VLOOKUP(D5446,Sheet2!A:B,2,0),"")</f>
        <v/>
      </c>
      <c r="J5446" s="64" t="str">
        <f>IFERROR(IF(I5446&lt;&gt;"",VLOOKUP(I5446,Sheet2!B:C,2,0),""),"")</f>
        <v/>
      </c>
      <c r="K5446" s="64" t="str">
        <f>IFERROR( IF(I5446&lt;&gt;"", HLOOKUP(L$2+$A5446,Sheet2!BX:NK,2,0),""),"")</f>
        <v/>
      </c>
      <c r="L5446" t="str">
        <f>IF(OR(HLOOKUP(L$2+$A5446,Sheet2!BX:NK,$B5446,0),HLOOKUP(L$2+$A5446,Sheet2!BX:NK,$B5446,0)&lt;&gt;""),HLOOKUP(L$2+$A5446,Sheet2!BX:NK,$B5446,0),"")</f>
        <v/>
      </c>
      <c r="M5446" t="str">
        <f>IF(OR(HLOOKUP(M$2+$A5446,Sheet2!BY:NL,$B5446,0),HLOOKUP(M$2+$A5446,Sheet2!BY:NL,$B5446,0)&lt;&gt;""),HLOOKUP(M$2+$A5446,Sheet2!BY:NL,$B5446,0),"")</f>
        <v/>
      </c>
      <c r="N5446" t="str">
        <f>IF(OR(HLOOKUP(N$2+$A5446,Sheet2!BZ:NM,$B5446,0),HLOOKUP(N$2+$A5446,Sheet2!BZ:NM,$B5446,0)&lt;&gt;""),HLOOKUP(N$2+$A5446,Sheet2!BZ:NM,$B5446,0),"")</f>
        <v/>
      </c>
      <c r="O5446" t="str">
        <f>IF(OR(HLOOKUP(O$2+$A5446,Sheet2!CA:NN,$B5446,0),HLOOKUP(O$2+$A5446,Sheet2!CA:NN,$B5446,0)&lt;&gt;""),HLOOKUP(O$2+$A5446,Sheet2!CA:NN,$B5446,0),"")</f>
        <v/>
      </c>
      <c r="P5446" t="str">
        <f>IF(OR(HLOOKUP(P$2+$A5446,Sheet2!CB:NO,$B5446,0),HLOOKUP(P$2+$A5446,Sheet2!CB:NO,$B5446,0)&lt;&gt;""),HLOOKUP(P$2+$A5446,Sheet2!CB:NO,$B5446,0),"")</f>
        <v/>
      </c>
      <c r="Q5446" t="str">
        <f>IF(OR(HLOOKUP(Q$2+$A5446,Sheet2!CC:NO,$B5446,0),HLOOKUP(Q$2+$A5446,Sheet2!CC:NO,$B5446,0)&lt;&gt;""),HLOOKUP(Q$2+$A5446,Sheet2!CC:NO,$B5446,0),"")</f>
        <v/>
      </c>
    </row>
    <row r="5447" spans="1:17" x14ac:dyDescent="0.25">
      <c r="A5447" s="64">
        <f t="shared" si="683"/>
        <v>18</v>
      </c>
      <c r="B5447" s="64">
        <f t="shared" si="684"/>
        <v>549</v>
      </c>
      <c r="C5447" s="64">
        <f t="shared" si="685"/>
        <v>4</v>
      </c>
      <c r="D5447" s="64">
        <f t="shared" si="686"/>
        <v>545</v>
      </c>
      <c r="E5447" s="64">
        <f t="shared" si="687"/>
        <v>2721</v>
      </c>
      <c r="F5447" s="64" t="str">
        <f t="shared" si="680"/>
        <v/>
      </c>
      <c r="G5447" s="64" t="str">
        <f t="shared" si="681"/>
        <v/>
      </c>
      <c r="H5447" s="64" t="str">
        <f t="shared" si="682"/>
        <v/>
      </c>
      <c r="I5447" s="80" t="str">
        <f>IFERROR(VLOOKUP(D5447,Sheet2!A:B,2,0),"")</f>
        <v/>
      </c>
      <c r="J5447" s="64" t="str">
        <f>IFERROR(IF(I5447&lt;&gt;"",VLOOKUP(I5447,Sheet2!B:C,2,0),""),"")</f>
        <v/>
      </c>
      <c r="K5447" s="64" t="str">
        <f>IFERROR( IF(I5447&lt;&gt;"", HLOOKUP(L$2+$A5447,Sheet2!BX:NK,2,0),""),"")</f>
        <v/>
      </c>
      <c r="L5447" t="str">
        <f>IF(OR(HLOOKUP(L$2+$A5447,Sheet2!BX:NK,$B5447,0),HLOOKUP(L$2+$A5447,Sheet2!BX:NK,$B5447,0)&lt;&gt;""),HLOOKUP(L$2+$A5447,Sheet2!BX:NK,$B5447,0),"")</f>
        <v/>
      </c>
      <c r="M5447" t="str">
        <f>IF(OR(HLOOKUP(M$2+$A5447,Sheet2!BY:NL,$B5447,0),HLOOKUP(M$2+$A5447,Sheet2!BY:NL,$B5447,0)&lt;&gt;""),HLOOKUP(M$2+$A5447,Sheet2!BY:NL,$B5447,0),"")</f>
        <v/>
      </c>
      <c r="N5447" t="str">
        <f>IF(OR(HLOOKUP(N$2+$A5447,Sheet2!BZ:NM,$B5447,0),HLOOKUP(N$2+$A5447,Sheet2!BZ:NM,$B5447,0)&lt;&gt;""),HLOOKUP(N$2+$A5447,Sheet2!BZ:NM,$B5447,0),"")</f>
        <v/>
      </c>
      <c r="O5447" t="str">
        <f>IF(OR(HLOOKUP(O$2+$A5447,Sheet2!CA:NN,$B5447,0),HLOOKUP(O$2+$A5447,Sheet2!CA:NN,$B5447,0)&lt;&gt;""),HLOOKUP(O$2+$A5447,Sheet2!CA:NN,$B5447,0),"")</f>
        <v/>
      </c>
      <c r="P5447" t="str">
        <f>IF(OR(HLOOKUP(P$2+$A5447,Sheet2!CB:NO,$B5447,0),HLOOKUP(P$2+$A5447,Sheet2!CB:NO,$B5447,0)&lt;&gt;""),HLOOKUP(P$2+$A5447,Sheet2!CB:NO,$B5447,0),"")</f>
        <v/>
      </c>
      <c r="Q5447" t="str">
        <f>IF(OR(HLOOKUP(Q$2+$A5447,Sheet2!CC:NO,$B5447,0),HLOOKUP(Q$2+$A5447,Sheet2!CC:NO,$B5447,0)&lt;&gt;""),HLOOKUP(Q$2+$A5447,Sheet2!CC:NO,$B5447,0),"")</f>
        <v/>
      </c>
    </row>
    <row r="5448" spans="1:17" x14ac:dyDescent="0.25">
      <c r="A5448" s="64">
        <f t="shared" si="683"/>
        <v>24</v>
      </c>
      <c r="B5448" s="64">
        <f t="shared" si="684"/>
        <v>549</v>
      </c>
      <c r="C5448" s="64">
        <f t="shared" si="685"/>
        <v>5</v>
      </c>
      <c r="D5448" s="64">
        <f t="shared" si="686"/>
        <v>545</v>
      </c>
      <c r="E5448" s="64">
        <f t="shared" si="687"/>
        <v>2721</v>
      </c>
      <c r="F5448" s="64" t="str">
        <f t="shared" si="680"/>
        <v/>
      </c>
      <c r="G5448" s="64" t="str">
        <f t="shared" si="681"/>
        <v/>
      </c>
      <c r="H5448" s="64" t="str">
        <f t="shared" si="682"/>
        <v/>
      </c>
      <c r="I5448" s="80" t="str">
        <f>IFERROR(VLOOKUP(D5448,Sheet2!A:B,2,0),"")</f>
        <v/>
      </c>
      <c r="J5448" s="64" t="str">
        <f>IFERROR(IF(I5448&lt;&gt;"",VLOOKUP(I5448,Sheet2!B:C,2,0),""),"")</f>
        <v/>
      </c>
      <c r="K5448" s="64" t="str">
        <f>IFERROR( IF(I5448&lt;&gt;"", HLOOKUP(L$2+$A5448,Sheet2!BX:NK,2,0),""),"")</f>
        <v/>
      </c>
      <c r="L5448" t="str">
        <f>IF(OR(HLOOKUP(L$2+$A5448,Sheet2!BX:NK,$B5448,0),HLOOKUP(L$2+$A5448,Sheet2!BX:NK,$B5448,0)&lt;&gt;""),HLOOKUP(L$2+$A5448,Sheet2!BX:NK,$B5448,0),"")</f>
        <v/>
      </c>
      <c r="M5448" t="str">
        <f>IF(OR(HLOOKUP(M$2+$A5448,Sheet2!BY:NL,$B5448,0),HLOOKUP(M$2+$A5448,Sheet2!BY:NL,$B5448,0)&lt;&gt;""),HLOOKUP(M$2+$A5448,Sheet2!BY:NL,$B5448,0),"")</f>
        <v/>
      </c>
      <c r="N5448" t="str">
        <f>IF(OR(HLOOKUP(N$2+$A5448,Sheet2!BZ:NM,$B5448,0),HLOOKUP(N$2+$A5448,Sheet2!BZ:NM,$B5448,0)&lt;&gt;""),HLOOKUP(N$2+$A5448,Sheet2!BZ:NM,$B5448,0),"")</f>
        <v/>
      </c>
      <c r="O5448" t="str">
        <f>IF(OR(HLOOKUP(O$2+$A5448,Sheet2!CA:NN,$B5448,0),HLOOKUP(O$2+$A5448,Sheet2!CA:NN,$B5448,0)&lt;&gt;""),HLOOKUP(O$2+$A5448,Sheet2!CA:NN,$B5448,0),"")</f>
        <v/>
      </c>
      <c r="P5448" t="str">
        <f>IF(OR(HLOOKUP(P$2+$A5448,Sheet2!CB:NO,$B5448,0),HLOOKUP(P$2+$A5448,Sheet2!CB:NO,$B5448,0)&lt;&gt;""),HLOOKUP(P$2+$A5448,Sheet2!CB:NO,$B5448,0),"")</f>
        <v/>
      </c>
      <c r="Q5448" t="str">
        <f>IF(OR(HLOOKUP(Q$2+$A5448,Sheet2!CC:NO,$B5448,0),HLOOKUP(Q$2+$A5448,Sheet2!CC:NO,$B5448,0)&lt;&gt;""),HLOOKUP(Q$2+$A5448,Sheet2!CC:NO,$B5448,0),"")</f>
        <v/>
      </c>
    </row>
    <row r="5449" spans="1:17" x14ac:dyDescent="0.25">
      <c r="A5449" s="64">
        <f t="shared" si="683"/>
        <v>30</v>
      </c>
      <c r="B5449" s="64">
        <f t="shared" si="684"/>
        <v>549</v>
      </c>
      <c r="C5449" s="64">
        <f t="shared" si="685"/>
        <v>6</v>
      </c>
      <c r="D5449" s="64">
        <f t="shared" si="686"/>
        <v>545</v>
      </c>
      <c r="E5449" s="64">
        <f t="shared" si="687"/>
        <v>2721</v>
      </c>
      <c r="F5449" s="64" t="str">
        <f t="shared" si="680"/>
        <v/>
      </c>
      <c r="G5449" s="64" t="str">
        <f t="shared" si="681"/>
        <v/>
      </c>
      <c r="H5449" s="64" t="str">
        <f t="shared" si="682"/>
        <v/>
      </c>
      <c r="I5449" s="80" t="str">
        <f>IFERROR(VLOOKUP(D5449,Sheet2!A:B,2,0),"")</f>
        <v/>
      </c>
      <c r="J5449" s="64" t="str">
        <f>IFERROR(IF(I5449&lt;&gt;"",VLOOKUP(I5449,Sheet2!B:C,2,0),""),"")</f>
        <v/>
      </c>
      <c r="K5449" s="64" t="str">
        <f>IFERROR( IF(I5449&lt;&gt;"", HLOOKUP(L$2+$A5449,Sheet2!BX:NK,2,0),""),"")</f>
        <v/>
      </c>
      <c r="L5449" t="str">
        <f>IF(OR(HLOOKUP(L$2+$A5449,Sheet2!BX:NK,$B5449,0),HLOOKUP(L$2+$A5449,Sheet2!BX:NK,$B5449,0)&lt;&gt;""),HLOOKUP(L$2+$A5449,Sheet2!BX:NK,$B5449,0),"")</f>
        <v/>
      </c>
      <c r="M5449" t="str">
        <f>IF(OR(HLOOKUP(M$2+$A5449,Sheet2!BY:NL,$B5449,0),HLOOKUP(M$2+$A5449,Sheet2!BY:NL,$B5449,0)&lt;&gt;""),HLOOKUP(M$2+$A5449,Sheet2!BY:NL,$B5449,0),"")</f>
        <v/>
      </c>
      <c r="N5449" t="str">
        <f>IF(OR(HLOOKUP(N$2+$A5449,Sheet2!BZ:NM,$B5449,0),HLOOKUP(N$2+$A5449,Sheet2!BZ:NM,$B5449,0)&lt;&gt;""),HLOOKUP(N$2+$A5449,Sheet2!BZ:NM,$B5449,0),"")</f>
        <v/>
      </c>
      <c r="O5449" t="str">
        <f>IF(OR(HLOOKUP(O$2+$A5449,Sheet2!CA:NN,$B5449,0),HLOOKUP(O$2+$A5449,Sheet2!CA:NN,$B5449,0)&lt;&gt;""),HLOOKUP(O$2+$A5449,Sheet2!CA:NN,$B5449,0),"")</f>
        <v/>
      </c>
      <c r="P5449" t="str">
        <f>IF(OR(HLOOKUP(P$2+$A5449,Sheet2!CB:NO,$B5449,0),HLOOKUP(P$2+$A5449,Sheet2!CB:NO,$B5449,0)&lt;&gt;""),HLOOKUP(P$2+$A5449,Sheet2!CB:NO,$B5449,0),"")</f>
        <v/>
      </c>
      <c r="Q5449" t="str">
        <f>IF(OR(HLOOKUP(Q$2+$A5449,Sheet2!CC:NO,$B5449,0),HLOOKUP(Q$2+$A5449,Sheet2!CC:NO,$B5449,0)&lt;&gt;""),HLOOKUP(Q$2+$A5449,Sheet2!CC:NO,$B5449,0),"")</f>
        <v/>
      </c>
    </row>
    <row r="5450" spans="1:17" x14ac:dyDescent="0.25">
      <c r="A5450" s="64">
        <f t="shared" si="683"/>
        <v>36</v>
      </c>
      <c r="B5450" s="64">
        <f t="shared" si="684"/>
        <v>549</v>
      </c>
      <c r="C5450" s="64">
        <f t="shared" si="685"/>
        <v>7</v>
      </c>
      <c r="D5450" s="64">
        <f t="shared" si="686"/>
        <v>545</v>
      </c>
      <c r="E5450" s="64">
        <f t="shared" si="687"/>
        <v>2721</v>
      </c>
      <c r="F5450" s="64" t="str">
        <f t="shared" si="680"/>
        <v/>
      </c>
      <c r="G5450" s="64" t="str">
        <f t="shared" si="681"/>
        <v/>
      </c>
      <c r="H5450" s="64" t="str">
        <f t="shared" si="682"/>
        <v/>
      </c>
      <c r="I5450" s="80" t="str">
        <f>IFERROR(VLOOKUP(D5450,Sheet2!A:B,2,0),"")</f>
        <v/>
      </c>
      <c r="J5450" s="64" t="str">
        <f>IFERROR(IF(I5450&lt;&gt;"",VLOOKUP(I5450,Sheet2!B:C,2,0),""),"")</f>
        <v/>
      </c>
      <c r="K5450" s="64" t="str">
        <f>IFERROR( IF(I5450&lt;&gt;"", HLOOKUP(L$2+$A5450,Sheet2!BX:NK,2,0),""),"")</f>
        <v/>
      </c>
      <c r="L5450" t="str">
        <f>IF(OR(HLOOKUP(L$2+$A5450,Sheet2!BX:NK,$B5450,0),HLOOKUP(L$2+$A5450,Sheet2!BX:NK,$B5450,0)&lt;&gt;""),HLOOKUP(L$2+$A5450,Sheet2!BX:NK,$B5450,0),"")</f>
        <v/>
      </c>
      <c r="M5450" t="str">
        <f>IF(OR(HLOOKUP(M$2+$A5450,Sheet2!BY:NL,$B5450,0),HLOOKUP(M$2+$A5450,Sheet2!BY:NL,$B5450,0)&lt;&gt;""),HLOOKUP(M$2+$A5450,Sheet2!BY:NL,$B5450,0),"")</f>
        <v/>
      </c>
      <c r="N5450" t="str">
        <f>IF(OR(HLOOKUP(N$2+$A5450,Sheet2!BZ:NM,$B5450,0),HLOOKUP(N$2+$A5450,Sheet2!BZ:NM,$B5450,0)&lt;&gt;""),HLOOKUP(N$2+$A5450,Sheet2!BZ:NM,$B5450,0),"")</f>
        <v/>
      </c>
      <c r="O5450" t="str">
        <f>IF(OR(HLOOKUP(O$2+$A5450,Sheet2!CA:NN,$B5450,0),HLOOKUP(O$2+$A5450,Sheet2!CA:NN,$B5450,0)&lt;&gt;""),HLOOKUP(O$2+$A5450,Sheet2!CA:NN,$B5450,0),"")</f>
        <v/>
      </c>
      <c r="P5450" t="str">
        <f>IF(OR(HLOOKUP(P$2+$A5450,Sheet2!CB:NO,$B5450,0),HLOOKUP(P$2+$A5450,Sheet2!CB:NO,$B5450,0)&lt;&gt;""),HLOOKUP(P$2+$A5450,Sheet2!CB:NO,$B5450,0),"")</f>
        <v/>
      </c>
      <c r="Q5450" t="str">
        <f>IF(OR(HLOOKUP(Q$2+$A5450,Sheet2!CC:NO,$B5450,0),HLOOKUP(Q$2+$A5450,Sheet2!CC:NO,$B5450,0)&lt;&gt;""),HLOOKUP(Q$2+$A5450,Sheet2!CC:NO,$B5450,0),"")</f>
        <v/>
      </c>
    </row>
    <row r="5451" spans="1:17" x14ac:dyDescent="0.25">
      <c r="A5451" s="64">
        <f t="shared" si="683"/>
        <v>42</v>
      </c>
      <c r="B5451" s="64">
        <f t="shared" si="684"/>
        <v>549</v>
      </c>
      <c r="C5451" s="64">
        <f t="shared" si="685"/>
        <v>8</v>
      </c>
      <c r="D5451" s="64">
        <f t="shared" si="686"/>
        <v>545</v>
      </c>
      <c r="E5451" s="64">
        <f t="shared" si="687"/>
        <v>2721</v>
      </c>
      <c r="F5451" s="64" t="str">
        <f t="shared" si="680"/>
        <v/>
      </c>
      <c r="G5451" s="64" t="str">
        <f t="shared" si="681"/>
        <v/>
      </c>
      <c r="H5451" s="64" t="str">
        <f t="shared" si="682"/>
        <v/>
      </c>
      <c r="I5451" s="80" t="str">
        <f>IFERROR(VLOOKUP(D5451,Sheet2!A:B,2,0),"")</f>
        <v/>
      </c>
      <c r="J5451" s="64" t="str">
        <f>IFERROR(IF(I5451&lt;&gt;"",VLOOKUP(I5451,Sheet2!B:C,2,0),""),"")</f>
        <v/>
      </c>
      <c r="K5451" s="64" t="str">
        <f>IFERROR( IF(I5451&lt;&gt;"", HLOOKUP(L$2+$A5451,Sheet2!BX:NK,2,0),""),"")</f>
        <v/>
      </c>
      <c r="L5451" t="str">
        <f>IF(OR(HLOOKUP(L$2+$A5451,Sheet2!BX:NK,$B5451,0),HLOOKUP(L$2+$A5451,Sheet2!BX:NK,$B5451,0)&lt;&gt;""),HLOOKUP(L$2+$A5451,Sheet2!BX:NK,$B5451,0),"")</f>
        <v/>
      </c>
      <c r="M5451" t="str">
        <f>IF(OR(HLOOKUP(M$2+$A5451,Sheet2!BY:NL,$B5451,0),HLOOKUP(M$2+$A5451,Sheet2!BY:NL,$B5451,0)&lt;&gt;""),HLOOKUP(M$2+$A5451,Sheet2!BY:NL,$B5451,0),"")</f>
        <v/>
      </c>
      <c r="N5451" t="str">
        <f>IF(OR(HLOOKUP(N$2+$A5451,Sheet2!BZ:NM,$B5451,0),HLOOKUP(N$2+$A5451,Sheet2!BZ:NM,$B5451,0)&lt;&gt;""),HLOOKUP(N$2+$A5451,Sheet2!BZ:NM,$B5451,0),"")</f>
        <v/>
      </c>
      <c r="O5451" t="str">
        <f>IF(OR(HLOOKUP(O$2+$A5451,Sheet2!CA:NN,$B5451,0),HLOOKUP(O$2+$A5451,Sheet2!CA:NN,$B5451,0)&lt;&gt;""),HLOOKUP(O$2+$A5451,Sheet2!CA:NN,$B5451,0),"")</f>
        <v/>
      </c>
      <c r="P5451" t="str">
        <f>IF(OR(HLOOKUP(P$2+$A5451,Sheet2!CB:NO,$B5451,0),HLOOKUP(P$2+$A5451,Sheet2!CB:NO,$B5451,0)&lt;&gt;""),HLOOKUP(P$2+$A5451,Sheet2!CB:NO,$B5451,0),"")</f>
        <v/>
      </c>
      <c r="Q5451" t="str">
        <f>IF(OR(HLOOKUP(Q$2+$A5451,Sheet2!CC:NO,$B5451,0),HLOOKUP(Q$2+$A5451,Sheet2!CC:NO,$B5451,0)&lt;&gt;""),HLOOKUP(Q$2+$A5451,Sheet2!CC:NO,$B5451,0),"")</f>
        <v/>
      </c>
    </row>
    <row r="5452" spans="1:17" x14ac:dyDescent="0.25">
      <c r="A5452" s="64">
        <f t="shared" si="683"/>
        <v>48</v>
      </c>
      <c r="B5452" s="64">
        <f t="shared" si="684"/>
        <v>549</v>
      </c>
      <c r="C5452" s="64">
        <f t="shared" si="685"/>
        <v>9</v>
      </c>
      <c r="D5452" s="64">
        <f t="shared" si="686"/>
        <v>545</v>
      </c>
      <c r="E5452" s="64">
        <f t="shared" si="687"/>
        <v>2721</v>
      </c>
      <c r="F5452" s="64" t="str">
        <f t="shared" si="680"/>
        <v/>
      </c>
      <c r="G5452" s="64" t="str">
        <f t="shared" si="681"/>
        <v/>
      </c>
      <c r="H5452" s="64" t="str">
        <f t="shared" si="682"/>
        <v/>
      </c>
      <c r="I5452" s="80" t="str">
        <f>IFERROR(VLOOKUP(D5452,Sheet2!A:B,2,0),"")</f>
        <v/>
      </c>
      <c r="J5452" s="64" t="str">
        <f>IFERROR(IF(I5452&lt;&gt;"",VLOOKUP(I5452,Sheet2!B:C,2,0),""),"")</f>
        <v/>
      </c>
      <c r="K5452" s="64" t="str">
        <f>IFERROR( IF(I5452&lt;&gt;"", HLOOKUP(L$2+$A5452,Sheet2!BX:NK,2,0),""),"")</f>
        <v/>
      </c>
      <c r="L5452" t="str">
        <f>IF(OR(HLOOKUP(L$2+$A5452,Sheet2!BX:NK,$B5452,0),HLOOKUP(L$2+$A5452,Sheet2!BX:NK,$B5452,0)&lt;&gt;""),HLOOKUP(L$2+$A5452,Sheet2!BX:NK,$B5452,0),"")</f>
        <v/>
      </c>
      <c r="M5452" t="str">
        <f>IF(OR(HLOOKUP(M$2+$A5452,Sheet2!BY:NL,$B5452,0),HLOOKUP(M$2+$A5452,Sheet2!BY:NL,$B5452,0)&lt;&gt;""),HLOOKUP(M$2+$A5452,Sheet2!BY:NL,$B5452,0),"")</f>
        <v/>
      </c>
      <c r="N5452" t="str">
        <f>IF(OR(HLOOKUP(N$2+$A5452,Sheet2!BZ:NM,$B5452,0),HLOOKUP(N$2+$A5452,Sheet2!BZ:NM,$B5452,0)&lt;&gt;""),HLOOKUP(N$2+$A5452,Sheet2!BZ:NM,$B5452,0),"")</f>
        <v/>
      </c>
      <c r="O5452" t="str">
        <f>IF(OR(HLOOKUP(O$2+$A5452,Sheet2!CA:NN,$B5452,0),HLOOKUP(O$2+$A5452,Sheet2!CA:NN,$B5452,0)&lt;&gt;""),HLOOKUP(O$2+$A5452,Sheet2!CA:NN,$B5452,0),"")</f>
        <v/>
      </c>
      <c r="P5452" t="str">
        <f>IF(OR(HLOOKUP(P$2+$A5452,Sheet2!CB:NO,$B5452,0),HLOOKUP(P$2+$A5452,Sheet2!CB:NO,$B5452,0)&lt;&gt;""),HLOOKUP(P$2+$A5452,Sheet2!CB:NO,$B5452,0),"")</f>
        <v/>
      </c>
      <c r="Q5452" t="str">
        <f>IF(OR(HLOOKUP(Q$2+$A5452,Sheet2!CC:NO,$B5452,0),HLOOKUP(Q$2+$A5452,Sheet2!CC:NO,$B5452,0)&lt;&gt;""),HLOOKUP(Q$2+$A5452,Sheet2!CC:NO,$B5452,0),"")</f>
        <v/>
      </c>
    </row>
    <row r="5453" spans="1:17" x14ac:dyDescent="0.25">
      <c r="A5453" s="64">
        <f t="shared" si="683"/>
        <v>54</v>
      </c>
      <c r="B5453" s="64">
        <f t="shared" si="684"/>
        <v>549</v>
      </c>
      <c r="C5453" s="64">
        <f t="shared" si="685"/>
        <v>10</v>
      </c>
      <c r="D5453" s="64">
        <f t="shared" si="686"/>
        <v>545</v>
      </c>
      <c r="E5453" s="64">
        <f t="shared" si="687"/>
        <v>2721</v>
      </c>
      <c r="F5453" s="64" t="str">
        <f t="shared" si="680"/>
        <v/>
      </c>
      <c r="G5453" s="64" t="str">
        <f t="shared" si="681"/>
        <v/>
      </c>
      <c r="H5453" s="64" t="str">
        <f t="shared" si="682"/>
        <v/>
      </c>
      <c r="I5453" s="80" t="str">
        <f>IFERROR(VLOOKUP(D5453,Sheet2!A:B,2,0),"")</f>
        <v/>
      </c>
      <c r="J5453" s="64" t="str">
        <f>IFERROR(IF(I5453&lt;&gt;"",VLOOKUP(I5453,Sheet2!B:C,2,0),""),"")</f>
        <v/>
      </c>
      <c r="K5453" s="64" t="str">
        <f>IFERROR( IF(I5453&lt;&gt;"", HLOOKUP(L$2+$A5453,Sheet2!BX:NK,2,0),""),"")</f>
        <v/>
      </c>
      <c r="L5453" t="str">
        <f>IF(OR(HLOOKUP(L$2+$A5453,Sheet2!BX:NK,$B5453,0),HLOOKUP(L$2+$A5453,Sheet2!BX:NK,$B5453,0)&lt;&gt;""),HLOOKUP(L$2+$A5453,Sheet2!BX:NK,$B5453,0),"")</f>
        <v/>
      </c>
      <c r="M5453" t="str">
        <f>IF(OR(HLOOKUP(M$2+$A5453,Sheet2!BY:NL,$B5453,0),HLOOKUP(M$2+$A5453,Sheet2!BY:NL,$B5453,0)&lt;&gt;""),HLOOKUP(M$2+$A5453,Sheet2!BY:NL,$B5453,0),"")</f>
        <v/>
      </c>
      <c r="N5453" t="str">
        <f>IF(OR(HLOOKUP(N$2+$A5453,Sheet2!BZ:NM,$B5453,0),HLOOKUP(N$2+$A5453,Sheet2!BZ:NM,$B5453,0)&lt;&gt;""),HLOOKUP(N$2+$A5453,Sheet2!BZ:NM,$B5453,0),"")</f>
        <v/>
      </c>
      <c r="O5453" t="str">
        <f>IF(OR(HLOOKUP(O$2+$A5453,Sheet2!CA:NN,$B5453,0),HLOOKUP(O$2+$A5453,Sheet2!CA:NN,$B5453,0)&lt;&gt;""),HLOOKUP(O$2+$A5453,Sheet2!CA:NN,$B5453,0),"")</f>
        <v/>
      </c>
      <c r="P5453" t="str">
        <f>IF(OR(HLOOKUP(P$2+$A5453,Sheet2!CB:NO,$B5453,0),HLOOKUP(P$2+$A5453,Sheet2!CB:NO,$B5453,0)&lt;&gt;""),HLOOKUP(P$2+$A5453,Sheet2!CB:NO,$B5453,0),"")</f>
        <v/>
      </c>
      <c r="Q5453" t="str">
        <f>IF(OR(HLOOKUP(Q$2+$A5453,Sheet2!CC:NO,$B5453,0),HLOOKUP(Q$2+$A5453,Sheet2!CC:NO,$B5453,0)&lt;&gt;""),HLOOKUP(Q$2+$A5453,Sheet2!CC:NO,$B5453,0),"")</f>
        <v/>
      </c>
    </row>
    <row r="5454" spans="1:17" x14ac:dyDescent="0.25">
      <c r="A5454" s="64">
        <f t="shared" si="683"/>
        <v>0</v>
      </c>
      <c r="B5454" s="64">
        <f t="shared" si="684"/>
        <v>550</v>
      </c>
      <c r="C5454" s="64">
        <f t="shared" si="685"/>
        <v>1</v>
      </c>
      <c r="D5454" s="64">
        <f t="shared" si="686"/>
        <v>546</v>
      </c>
      <c r="E5454" s="64">
        <f t="shared" si="687"/>
        <v>2726</v>
      </c>
      <c r="F5454" s="64" t="str">
        <f t="shared" si="680"/>
        <v/>
      </c>
      <c r="G5454" s="64" t="str">
        <f t="shared" si="681"/>
        <v/>
      </c>
      <c r="H5454" s="64" t="str">
        <f t="shared" si="682"/>
        <v/>
      </c>
      <c r="I5454" s="80" t="str">
        <f>IFERROR(VLOOKUP(D5454,Sheet2!A:B,2,0),"")</f>
        <v/>
      </c>
      <c r="J5454" s="64" t="str">
        <f>IFERROR(IF(I5454&lt;&gt;"",VLOOKUP(I5454,Sheet2!B:C,2,0),""),"")</f>
        <v/>
      </c>
      <c r="K5454" s="64" t="str">
        <f>IFERROR( IF(I5454&lt;&gt;"", HLOOKUP(L$2+$A5454,Sheet2!BX:NK,2,0),""),"")</f>
        <v/>
      </c>
      <c r="L5454" t="str">
        <f>IF(OR(HLOOKUP(L$2+$A5454,Sheet2!BX:NK,$B5454,0),HLOOKUP(L$2+$A5454,Sheet2!BX:NK,$B5454,0)&lt;&gt;""),HLOOKUP(L$2+$A5454,Sheet2!BX:NK,$B5454,0),"")</f>
        <v/>
      </c>
      <c r="M5454" t="str">
        <f>IF(OR(HLOOKUP(M$2+$A5454,Sheet2!BY:NL,$B5454,0),HLOOKUP(M$2+$A5454,Sheet2!BY:NL,$B5454,0)&lt;&gt;""),HLOOKUP(M$2+$A5454,Sheet2!BY:NL,$B5454,0),"")</f>
        <v/>
      </c>
      <c r="N5454" t="str">
        <f>IF(OR(HLOOKUP(N$2+$A5454,Sheet2!BZ:NM,$B5454,0),HLOOKUP(N$2+$A5454,Sheet2!BZ:NM,$B5454,0)&lt;&gt;""),HLOOKUP(N$2+$A5454,Sheet2!BZ:NM,$B5454,0),"")</f>
        <v/>
      </c>
      <c r="O5454" t="str">
        <f>IF(OR(HLOOKUP(O$2+$A5454,Sheet2!CA:NN,$B5454,0),HLOOKUP(O$2+$A5454,Sheet2!CA:NN,$B5454,0)&lt;&gt;""),HLOOKUP(O$2+$A5454,Sheet2!CA:NN,$B5454,0),"")</f>
        <v/>
      </c>
      <c r="P5454" t="str">
        <f>IF(OR(HLOOKUP(P$2+$A5454,Sheet2!CB:NO,$B5454,0),HLOOKUP(P$2+$A5454,Sheet2!CB:NO,$B5454,0)&lt;&gt;""),HLOOKUP(P$2+$A5454,Sheet2!CB:NO,$B5454,0),"")</f>
        <v/>
      </c>
      <c r="Q5454" t="str">
        <f>IF(OR(HLOOKUP(Q$2+$A5454,Sheet2!CC:NO,$B5454,0),HLOOKUP(Q$2+$A5454,Sheet2!CC:NO,$B5454,0)&lt;&gt;""),HLOOKUP(Q$2+$A5454,Sheet2!CC:NO,$B5454,0),"")</f>
        <v/>
      </c>
    </row>
    <row r="5455" spans="1:17" x14ac:dyDescent="0.25">
      <c r="A5455" s="64">
        <f t="shared" si="683"/>
        <v>6</v>
      </c>
      <c r="B5455" s="64">
        <f t="shared" si="684"/>
        <v>550</v>
      </c>
      <c r="C5455" s="64">
        <f t="shared" si="685"/>
        <v>2</v>
      </c>
      <c r="D5455" s="64">
        <f t="shared" si="686"/>
        <v>546</v>
      </c>
      <c r="E5455" s="64">
        <f t="shared" si="687"/>
        <v>2726</v>
      </c>
      <c r="F5455" s="64" t="str">
        <f t="shared" si="680"/>
        <v/>
      </c>
      <c r="G5455" s="64" t="str">
        <f t="shared" si="681"/>
        <v/>
      </c>
      <c r="H5455" s="64" t="str">
        <f t="shared" si="682"/>
        <v/>
      </c>
      <c r="I5455" s="80" t="str">
        <f>IFERROR(VLOOKUP(D5455,Sheet2!A:B,2,0),"")</f>
        <v/>
      </c>
      <c r="J5455" s="64" t="str">
        <f>IFERROR(IF(I5455&lt;&gt;"",VLOOKUP(I5455,Sheet2!B:C,2,0),""),"")</f>
        <v/>
      </c>
      <c r="K5455" s="64" t="str">
        <f>IFERROR( IF(I5455&lt;&gt;"", HLOOKUP(L$2+$A5455,Sheet2!BX:NK,2,0),""),"")</f>
        <v/>
      </c>
      <c r="L5455" t="str">
        <f>IF(OR(HLOOKUP(L$2+$A5455,Sheet2!BX:NK,$B5455,0),HLOOKUP(L$2+$A5455,Sheet2!BX:NK,$B5455,0)&lt;&gt;""),HLOOKUP(L$2+$A5455,Sheet2!BX:NK,$B5455,0),"")</f>
        <v/>
      </c>
      <c r="M5455" t="str">
        <f>IF(OR(HLOOKUP(M$2+$A5455,Sheet2!BY:NL,$B5455,0),HLOOKUP(M$2+$A5455,Sheet2!BY:NL,$B5455,0)&lt;&gt;""),HLOOKUP(M$2+$A5455,Sheet2!BY:NL,$B5455,0),"")</f>
        <v/>
      </c>
      <c r="N5455" t="str">
        <f>IF(OR(HLOOKUP(N$2+$A5455,Sheet2!BZ:NM,$B5455,0),HLOOKUP(N$2+$A5455,Sheet2!BZ:NM,$B5455,0)&lt;&gt;""),HLOOKUP(N$2+$A5455,Sheet2!BZ:NM,$B5455,0),"")</f>
        <v/>
      </c>
      <c r="O5455" t="str">
        <f>IF(OR(HLOOKUP(O$2+$A5455,Sheet2!CA:NN,$B5455,0),HLOOKUP(O$2+$A5455,Sheet2!CA:NN,$B5455,0)&lt;&gt;""),HLOOKUP(O$2+$A5455,Sheet2!CA:NN,$B5455,0),"")</f>
        <v/>
      </c>
      <c r="P5455" t="str">
        <f>IF(OR(HLOOKUP(P$2+$A5455,Sheet2!CB:NO,$B5455,0),HLOOKUP(P$2+$A5455,Sheet2!CB:NO,$B5455,0)&lt;&gt;""),HLOOKUP(P$2+$A5455,Sheet2!CB:NO,$B5455,0),"")</f>
        <v/>
      </c>
      <c r="Q5455" t="str">
        <f>IF(OR(HLOOKUP(Q$2+$A5455,Sheet2!CC:NO,$B5455,0),HLOOKUP(Q$2+$A5455,Sheet2!CC:NO,$B5455,0)&lt;&gt;""),HLOOKUP(Q$2+$A5455,Sheet2!CC:NO,$B5455,0),"")</f>
        <v/>
      </c>
    </row>
    <row r="5456" spans="1:17" x14ac:dyDescent="0.25">
      <c r="A5456" s="64">
        <f t="shared" si="683"/>
        <v>12</v>
      </c>
      <c r="B5456" s="64">
        <f t="shared" si="684"/>
        <v>550</v>
      </c>
      <c r="C5456" s="64">
        <f t="shared" si="685"/>
        <v>3</v>
      </c>
      <c r="D5456" s="64">
        <f t="shared" si="686"/>
        <v>546</v>
      </c>
      <c r="E5456" s="64">
        <f t="shared" si="687"/>
        <v>2726</v>
      </c>
      <c r="F5456" s="64" t="str">
        <f t="shared" si="680"/>
        <v/>
      </c>
      <c r="G5456" s="64" t="str">
        <f t="shared" si="681"/>
        <v/>
      </c>
      <c r="H5456" s="64" t="str">
        <f t="shared" si="682"/>
        <v/>
      </c>
      <c r="I5456" s="80" t="str">
        <f>IFERROR(VLOOKUP(D5456,Sheet2!A:B,2,0),"")</f>
        <v/>
      </c>
      <c r="J5456" s="64" t="str">
        <f>IFERROR(IF(I5456&lt;&gt;"",VLOOKUP(I5456,Sheet2!B:C,2,0),""),"")</f>
        <v/>
      </c>
      <c r="K5456" s="64" t="str">
        <f>IFERROR( IF(I5456&lt;&gt;"", HLOOKUP(L$2+$A5456,Sheet2!BX:NK,2,0),""),"")</f>
        <v/>
      </c>
      <c r="L5456" t="str">
        <f>IF(OR(HLOOKUP(L$2+$A5456,Sheet2!BX:NK,$B5456,0),HLOOKUP(L$2+$A5456,Sheet2!BX:NK,$B5456,0)&lt;&gt;""),HLOOKUP(L$2+$A5456,Sheet2!BX:NK,$B5456,0),"")</f>
        <v/>
      </c>
      <c r="M5456" t="str">
        <f>IF(OR(HLOOKUP(M$2+$A5456,Sheet2!BY:NL,$B5456,0),HLOOKUP(M$2+$A5456,Sheet2!BY:NL,$B5456,0)&lt;&gt;""),HLOOKUP(M$2+$A5456,Sheet2!BY:NL,$B5456,0),"")</f>
        <v/>
      </c>
      <c r="N5456" t="str">
        <f>IF(OR(HLOOKUP(N$2+$A5456,Sheet2!BZ:NM,$B5456,0),HLOOKUP(N$2+$A5456,Sheet2!BZ:NM,$B5456,0)&lt;&gt;""),HLOOKUP(N$2+$A5456,Sheet2!BZ:NM,$B5456,0),"")</f>
        <v/>
      </c>
      <c r="O5456" t="str">
        <f>IF(OR(HLOOKUP(O$2+$A5456,Sheet2!CA:NN,$B5456,0),HLOOKUP(O$2+$A5456,Sheet2!CA:NN,$B5456,0)&lt;&gt;""),HLOOKUP(O$2+$A5456,Sheet2!CA:NN,$B5456,0),"")</f>
        <v/>
      </c>
      <c r="P5456" t="str">
        <f>IF(OR(HLOOKUP(P$2+$A5456,Sheet2!CB:NO,$B5456,0),HLOOKUP(P$2+$A5456,Sheet2!CB:NO,$B5456,0)&lt;&gt;""),HLOOKUP(P$2+$A5456,Sheet2!CB:NO,$B5456,0),"")</f>
        <v/>
      </c>
      <c r="Q5456" t="str">
        <f>IF(OR(HLOOKUP(Q$2+$A5456,Sheet2!CC:NO,$B5456,0),HLOOKUP(Q$2+$A5456,Sheet2!CC:NO,$B5456,0)&lt;&gt;""),HLOOKUP(Q$2+$A5456,Sheet2!CC:NO,$B5456,0),"")</f>
        <v/>
      </c>
    </row>
    <row r="5457" spans="1:17" x14ac:dyDescent="0.25">
      <c r="A5457" s="64">
        <f t="shared" si="683"/>
        <v>18</v>
      </c>
      <c r="B5457" s="64">
        <f t="shared" si="684"/>
        <v>550</v>
      </c>
      <c r="C5457" s="64">
        <f t="shared" si="685"/>
        <v>4</v>
      </c>
      <c r="D5457" s="64">
        <f t="shared" si="686"/>
        <v>546</v>
      </c>
      <c r="E5457" s="64">
        <f t="shared" si="687"/>
        <v>2726</v>
      </c>
      <c r="F5457" s="64" t="str">
        <f t="shared" si="680"/>
        <v/>
      </c>
      <c r="G5457" s="64" t="str">
        <f t="shared" si="681"/>
        <v/>
      </c>
      <c r="H5457" s="64" t="str">
        <f t="shared" si="682"/>
        <v/>
      </c>
      <c r="I5457" s="80" t="str">
        <f>IFERROR(VLOOKUP(D5457,Sheet2!A:B,2,0),"")</f>
        <v/>
      </c>
      <c r="J5457" s="64" t="str">
        <f>IFERROR(IF(I5457&lt;&gt;"",VLOOKUP(I5457,Sheet2!B:C,2,0),""),"")</f>
        <v/>
      </c>
      <c r="K5457" s="64" t="str">
        <f>IFERROR( IF(I5457&lt;&gt;"", HLOOKUP(L$2+$A5457,Sheet2!BX:NK,2,0),""),"")</f>
        <v/>
      </c>
      <c r="L5457" t="str">
        <f>IF(OR(HLOOKUP(L$2+$A5457,Sheet2!BX:NK,$B5457,0),HLOOKUP(L$2+$A5457,Sheet2!BX:NK,$B5457,0)&lt;&gt;""),HLOOKUP(L$2+$A5457,Sheet2!BX:NK,$B5457,0),"")</f>
        <v/>
      </c>
      <c r="M5457" t="str">
        <f>IF(OR(HLOOKUP(M$2+$A5457,Sheet2!BY:NL,$B5457,0),HLOOKUP(M$2+$A5457,Sheet2!BY:NL,$B5457,0)&lt;&gt;""),HLOOKUP(M$2+$A5457,Sheet2!BY:NL,$B5457,0),"")</f>
        <v/>
      </c>
      <c r="N5457" t="str">
        <f>IF(OR(HLOOKUP(N$2+$A5457,Sheet2!BZ:NM,$B5457,0),HLOOKUP(N$2+$A5457,Sheet2!BZ:NM,$B5457,0)&lt;&gt;""),HLOOKUP(N$2+$A5457,Sheet2!BZ:NM,$B5457,0),"")</f>
        <v/>
      </c>
      <c r="O5457" t="str">
        <f>IF(OR(HLOOKUP(O$2+$A5457,Sheet2!CA:NN,$B5457,0),HLOOKUP(O$2+$A5457,Sheet2!CA:NN,$B5457,0)&lt;&gt;""),HLOOKUP(O$2+$A5457,Sheet2!CA:NN,$B5457,0),"")</f>
        <v/>
      </c>
      <c r="P5457" t="str">
        <f>IF(OR(HLOOKUP(P$2+$A5457,Sheet2!CB:NO,$B5457,0),HLOOKUP(P$2+$A5457,Sheet2!CB:NO,$B5457,0)&lt;&gt;""),HLOOKUP(P$2+$A5457,Sheet2!CB:NO,$B5457,0),"")</f>
        <v/>
      </c>
      <c r="Q5457" t="str">
        <f>IF(OR(HLOOKUP(Q$2+$A5457,Sheet2!CC:NO,$B5457,0),HLOOKUP(Q$2+$A5457,Sheet2!CC:NO,$B5457,0)&lt;&gt;""),HLOOKUP(Q$2+$A5457,Sheet2!CC:NO,$B5457,0),"")</f>
        <v/>
      </c>
    </row>
    <row r="5458" spans="1:17" x14ac:dyDescent="0.25">
      <c r="A5458" s="64">
        <f t="shared" si="683"/>
        <v>24</v>
      </c>
      <c r="B5458" s="64">
        <f t="shared" si="684"/>
        <v>550</v>
      </c>
      <c r="C5458" s="64">
        <f t="shared" si="685"/>
        <v>5</v>
      </c>
      <c r="D5458" s="64">
        <f t="shared" si="686"/>
        <v>546</v>
      </c>
      <c r="E5458" s="64">
        <f t="shared" si="687"/>
        <v>2726</v>
      </c>
      <c r="F5458" s="64" t="str">
        <f t="shared" si="680"/>
        <v/>
      </c>
      <c r="G5458" s="64" t="str">
        <f t="shared" si="681"/>
        <v/>
      </c>
      <c r="H5458" s="64" t="str">
        <f t="shared" si="682"/>
        <v/>
      </c>
      <c r="I5458" s="80" t="str">
        <f>IFERROR(VLOOKUP(D5458,Sheet2!A:B,2,0),"")</f>
        <v/>
      </c>
      <c r="J5458" s="64" t="str">
        <f>IFERROR(IF(I5458&lt;&gt;"",VLOOKUP(I5458,Sheet2!B:C,2,0),""),"")</f>
        <v/>
      </c>
      <c r="K5458" s="64" t="str">
        <f>IFERROR( IF(I5458&lt;&gt;"", HLOOKUP(L$2+$A5458,Sheet2!BX:NK,2,0),""),"")</f>
        <v/>
      </c>
      <c r="L5458" t="str">
        <f>IF(OR(HLOOKUP(L$2+$A5458,Sheet2!BX:NK,$B5458,0),HLOOKUP(L$2+$A5458,Sheet2!BX:NK,$B5458,0)&lt;&gt;""),HLOOKUP(L$2+$A5458,Sheet2!BX:NK,$B5458,0),"")</f>
        <v/>
      </c>
      <c r="M5458" t="str">
        <f>IF(OR(HLOOKUP(M$2+$A5458,Sheet2!BY:NL,$B5458,0),HLOOKUP(M$2+$A5458,Sheet2!BY:NL,$B5458,0)&lt;&gt;""),HLOOKUP(M$2+$A5458,Sheet2!BY:NL,$B5458,0),"")</f>
        <v/>
      </c>
      <c r="N5458" t="str">
        <f>IF(OR(HLOOKUP(N$2+$A5458,Sheet2!BZ:NM,$B5458,0),HLOOKUP(N$2+$A5458,Sheet2!BZ:NM,$B5458,0)&lt;&gt;""),HLOOKUP(N$2+$A5458,Sheet2!BZ:NM,$B5458,0),"")</f>
        <v/>
      </c>
      <c r="O5458" t="str">
        <f>IF(OR(HLOOKUP(O$2+$A5458,Sheet2!CA:NN,$B5458,0),HLOOKUP(O$2+$A5458,Sheet2!CA:NN,$B5458,0)&lt;&gt;""),HLOOKUP(O$2+$A5458,Sheet2!CA:NN,$B5458,0),"")</f>
        <v/>
      </c>
      <c r="P5458" t="str">
        <f>IF(OR(HLOOKUP(P$2+$A5458,Sheet2!CB:NO,$B5458,0),HLOOKUP(P$2+$A5458,Sheet2!CB:NO,$B5458,0)&lt;&gt;""),HLOOKUP(P$2+$A5458,Sheet2!CB:NO,$B5458,0),"")</f>
        <v/>
      </c>
      <c r="Q5458" t="str">
        <f>IF(OR(HLOOKUP(Q$2+$A5458,Sheet2!CC:NO,$B5458,0),HLOOKUP(Q$2+$A5458,Sheet2!CC:NO,$B5458,0)&lt;&gt;""),HLOOKUP(Q$2+$A5458,Sheet2!CC:NO,$B5458,0),"")</f>
        <v/>
      </c>
    </row>
    <row r="5459" spans="1:17" x14ac:dyDescent="0.25">
      <c r="A5459" s="64">
        <f t="shared" si="683"/>
        <v>30</v>
      </c>
      <c r="B5459" s="64">
        <f t="shared" si="684"/>
        <v>550</v>
      </c>
      <c r="C5459" s="64">
        <f t="shared" si="685"/>
        <v>6</v>
      </c>
      <c r="D5459" s="64">
        <f t="shared" si="686"/>
        <v>546</v>
      </c>
      <c r="E5459" s="64">
        <f t="shared" si="687"/>
        <v>2726</v>
      </c>
      <c r="F5459" s="64" t="str">
        <f t="shared" si="680"/>
        <v/>
      </c>
      <c r="G5459" s="64" t="str">
        <f t="shared" si="681"/>
        <v/>
      </c>
      <c r="H5459" s="64" t="str">
        <f t="shared" si="682"/>
        <v/>
      </c>
      <c r="I5459" s="80" t="str">
        <f>IFERROR(VLOOKUP(D5459,Sheet2!A:B,2,0),"")</f>
        <v/>
      </c>
      <c r="J5459" s="64" t="str">
        <f>IFERROR(IF(I5459&lt;&gt;"",VLOOKUP(I5459,Sheet2!B:C,2,0),""),"")</f>
        <v/>
      </c>
      <c r="K5459" s="64" t="str">
        <f>IFERROR( IF(I5459&lt;&gt;"", HLOOKUP(L$2+$A5459,Sheet2!BX:NK,2,0),""),"")</f>
        <v/>
      </c>
      <c r="L5459" t="str">
        <f>IF(OR(HLOOKUP(L$2+$A5459,Sheet2!BX:NK,$B5459,0),HLOOKUP(L$2+$A5459,Sheet2!BX:NK,$B5459,0)&lt;&gt;""),HLOOKUP(L$2+$A5459,Sheet2!BX:NK,$B5459,0),"")</f>
        <v/>
      </c>
      <c r="M5459" t="str">
        <f>IF(OR(HLOOKUP(M$2+$A5459,Sheet2!BY:NL,$B5459,0),HLOOKUP(M$2+$A5459,Sheet2!BY:NL,$B5459,0)&lt;&gt;""),HLOOKUP(M$2+$A5459,Sheet2!BY:NL,$B5459,0),"")</f>
        <v/>
      </c>
      <c r="N5459" t="str">
        <f>IF(OR(HLOOKUP(N$2+$A5459,Sheet2!BZ:NM,$B5459,0),HLOOKUP(N$2+$A5459,Sheet2!BZ:NM,$B5459,0)&lt;&gt;""),HLOOKUP(N$2+$A5459,Sheet2!BZ:NM,$B5459,0),"")</f>
        <v/>
      </c>
      <c r="O5459" t="str">
        <f>IF(OR(HLOOKUP(O$2+$A5459,Sheet2!CA:NN,$B5459,0),HLOOKUP(O$2+$A5459,Sheet2!CA:NN,$B5459,0)&lt;&gt;""),HLOOKUP(O$2+$A5459,Sheet2!CA:NN,$B5459,0),"")</f>
        <v/>
      </c>
      <c r="P5459" t="str">
        <f>IF(OR(HLOOKUP(P$2+$A5459,Sheet2!CB:NO,$B5459,0),HLOOKUP(P$2+$A5459,Sheet2!CB:NO,$B5459,0)&lt;&gt;""),HLOOKUP(P$2+$A5459,Sheet2!CB:NO,$B5459,0),"")</f>
        <v/>
      </c>
      <c r="Q5459" t="str">
        <f>IF(OR(HLOOKUP(Q$2+$A5459,Sheet2!CC:NO,$B5459,0),HLOOKUP(Q$2+$A5459,Sheet2!CC:NO,$B5459,0)&lt;&gt;""),HLOOKUP(Q$2+$A5459,Sheet2!CC:NO,$B5459,0),"")</f>
        <v/>
      </c>
    </row>
    <row r="5460" spans="1:17" x14ac:dyDescent="0.25">
      <c r="A5460" s="64">
        <f t="shared" si="683"/>
        <v>36</v>
      </c>
      <c r="B5460" s="64">
        <f t="shared" si="684"/>
        <v>550</v>
      </c>
      <c r="C5460" s="64">
        <f t="shared" si="685"/>
        <v>7</v>
      </c>
      <c r="D5460" s="64">
        <f t="shared" si="686"/>
        <v>546</v>
      </c>
      <c r="E5460" s="64">
        <f t="shared" si="687"/>
        <v>2726</v>
      </c>
      <c r="F5460" s="64" t="str">
        <f t="shared" si="680"/>
        <v/>
      </c>
      <c r="G5460" s="64" t="str">
        <f t="shared" si="681"/>
        <v/>
      </c>
      <c r="H5460" s="64" t="str">
        <f t="shared" si="682"/>
        <v/>
      </c>
      <c r="I5460" s="80" t="str">
        <f>IFERROR(VLOOKUP(D5460,Sheet2!A:B,2,0),"")</f>
        <v/>
      </c>
      <c r="J5460" s="64" t="str">
        <f>IFERROR(IF(I5460&lt;&gt;"",VLOOKUP(I5460,Sheet2!B:C,2,0),""),"")</f>
        <v/>
      </c>
      <c r="K5460" s="64" t="str">
        <f>IFERROR( IF(I5460&lt;&gt;"", HLOOKUP(L$2+$A5460,Sheet2!BX:NK,2,0),""),"")</f>
        <v/>
      </c>
      <c r="L5460" t="str">
        <f>IF(OR(HLOOKUP(L$2+$A5460,Sheet2!BX:NK,$B5460,0),HLOOKUP(L$2+$A5460,Sheet2!BX:NK,$B5460,0)&lt;&gt;""),HLOOKUP(L$2+$A5460,Sheet2!BX:NK,$B5460,0),"")</f>
        <v/>
      </c>
      <c r="M5460" t="str">
        <f>IF(OR(HLOOKUP(M$2+$A5460,Sheet2!BY:NL,$B5460,0),HLOOKUP(M$2+$A5460,Sheet2!BY:NL,$B5460,0)&lt;&gt;""),HLOOKUP(M$2+$A5460,Sheet2!BY:NL,$B5460,0),"")</f>
        <v/>
      </c>
      <c r="N5460" t="str">
        <f>IF(OR(HLOOKUP(N$2+$A5460,Sheet2!BZ:NM,$B5460,0),HLOOKUP(N$2+$A5460,Sheet2!BZ:NM,$B5460,0)&lt;&gt;""),HLOOKUP(N$2+$A5460,Sheet2!BZ:NM,$B5460,0),"")</f>
        <v/>
      </c>
      <c r="O5460" t="str">
        <f>IF(OR(HLOOKUP(O$2+$A5460,Sheet2!CA:NN,$B5460,0),HLOOKUP(O$2+$A5460,Sheet2!CA:NN,$B5460,0)&lt;&gt;""),HLOOKUP(O$2+$A5460,Sheet2!CA:NN,$B5460,0),"")</f>
        <v/>
      </c>
      <c r="P5460" t="str">
        <f>IF(OR(HLOOKUP(P$2+$A5460,Sheet2!CB:NO,$B5460,0),HLOOKUP(P$2+$A5460,Sheet2!CB:NO,$B5460,0)&lt;&gt;""),HLOOKUP(P$2+$A5460,Sheet2!CB:NO,$B5460,0),"")</f>
        <v/>
      </c>
      <c r="Q5460" t="str">
        <f>IF(OR(HLOOKUP(Q$2+$A5460,Sheet2!CC:NO,$B5460,0),HLOOKUP(Q$2+$A5460,Sheet2!CC:NO,$B5460,0)&lt;&gt;""),HLOOKUP(Q$2+$A5460,Sheet2!CC:NO,$B5460,0),"")</f>
        <v/>
      </c>
    </row>
    <row r="5461" spans="1:17" x14ac:dyDescent="0.25">
      <c r="A5461" s="64">
        <f t="shared" si="683"/>
        <v>42</v>
      </c>
      <c r="B5461" s="64">
        <f t="shared" si="684"/>
        <v>550</v>
      </c>
      <c r="C5461" s="64">
        <f t="shared" si="685"/>
        <v>8</v>
      </c>
      <c r="D5461" s="64">
        <f t="shared" si="686"/>
        <v>546</v>
      </c>
      <c r="E5461" s="64">
        <f t="shared" si="687"/>
        <v>2726</v>
      </c>
      <c r="F5461" s="64" t="str">
        <f t="shared" si="680"/>
        <v/>
      </c>
      <c r="G5461" s="64" t="str">
        <f t="shared" si="681"/>
        <v/>
      </c>
      <c r="H5461" s="64" t="str">
        <f t="shared" si="682"/>
        <v/>
      </c>
      <c r="I5461" s="80" t="str">
        <f>IFERROR(VLOOKUP(D5461,Sheet2!A:B,2,0),"")</f>
        <v/>
      </c>
      <c r="J5461" s="64" t="str">
        <f>IFERROR(IF(I5461&lt;&gt;"",VLOOKUP(I5461,Sheet2!B:C,2,0),""),"")</f>
        <v/>
      </c>
      <c r="K5461" s="64" t="str">
        <f>IFERROR( IF(I5461&lt;&gt;"", HLOOKUP(L$2+$A5461,Sheet2!BX:NK,2,0),""),"")</f>
        <v/>
      </c>
      <c r="L5461" t="str">
        <f>IF(OR(HLOOKUP(L$2+$A5461,Sheet2!BX:NK,$B5461,0),HLOOKUP(L$2+$A5461,Sheet2!BX:NK,$B5461,0)&lt;&gt;""),HLOOKUP(L$2+$A5461,Sheet2!BX:NK,$B5461,0),"")</f>
        <v/>
      </c>
      <c r="M5461" t="str">
        <f>IF(OR(HLOOKUP(M$2+$A5461,Sheet2!BY:NL,$B5461,0),HLOOKUP(M$2+$A5461,Sheet2!BY:NL,$B5461,0)&lt;&gt;""),HLOOKUP(M$2+$A5461,Sheet2!BY:NL,$B5461,0),"")</f>
        <v/>
      </c>
      <c r="N5461" t="str">
        <f>IF(OR(HLOOKUP(N$2+$A5461,Sheet2!BZ:NM,$B5461,0),HLOOKUP(N$2+$A5461,Sheet2!BZ:NM,$B5461,0)&lt;&gt;""),HLOOKUP(N$2+$A5461,Sheet2!BZ:NM,$B5461,0),"")</f>
        <v/>
      </c>
      <c r="O5461" t="str">
        <f>IF(OR(HLOOKUP(O$2+$A5461,Sheet2!CA:NN,$B5461,0),HLOOKUP(O$2+$A5461,Sheet2!CA:NN,$B5461,0)&lt;&gt;""),HLOOKUP(O$2+$A5461,Sheet2!CA:NN,$B5461,0),"")</f>
        <v/>
      </c>
      <c r="P5461" t="str">
        <f>IF(OR(HLOOKUP(P$2+$A5461,Sheet2!CB:NO,$B5461,0),HLOOKUP(P$2+$A5461,Sheet2!CB:NO,$B5461,0)&lt;&gt;""),HLOOKUP(P$2+$A5461,Sheet2!CB:NO,$B5461,0),"")</f>
        <v/>
      </c>
      <c r="Q5461" t="str">
        <f>IF(OR(HLOOKUP(Q$2+$A5461,Sheet2!CC:NO,$B5461,0),HLOOKUP(Q$2+$A5461,Sheet2!CC:NO,$B5461,0)&lt;&gt;""),HLOOKUP(Q$2+$A5461,Sheet2!CC:NO,$B5461,0),"")</f>
        <v/>
      </c>
    </row>
    <row r="5462" spans="1:17" x14ac:dyDescent="0.25">
      <c r="A5462" s="64">
        <f t="shared" si="683"/>
        <v>48</v>
      </c>
      <c r="B5462" s="64">
        <f t="shared" si="684"/>
        <v>550</v>
      </c>
      <c r="C5462" s="64">
        <f t="shared" si="685"/>
        <v>9</v>
      </c>
      <c r="D5462" s="64">
        <f t="shared" si="686"/>
        <v>546</v>
      </c>
      <c r="E5462" s="64">
        <f t="shared" si="687"/>
        <v>2726</v>
      </c>
      <c r="F5462" s="64" t="str">
        <f t="shared" si="680"/>
        <v/>
      </c>
      <c r="G5462" s="64" t="str">
        <f t="shared" si="681"/>
        <v/>
      </c>
      <c r="H5462" s="64" t="str">
        <f t="shared" si="682"/>
        <v/>
      </c>
      <c r="I5462" s="80" t="str">
        <f>IFERROR(VLOOKUP(D5462,Sheet2!A:B,2,0),"")</f>
        <v/>
      </c>
      <c r="J5462" s="64" t="str">
        <f>IFERROR(IF(I5462&lt;&gt;"",VLOOKUP(I5462,Sheet2!B:C,2,0),""),"")</f>
        <v/>
      </c>
      <c r="K5462" s="64" t="str">
        <f>IFERROR( IF(I5462&lt;&gt;"", HLOOKUP(L$2+$A5462,Sheet2!BX:NK,2,0),""),"")</f>
        <v/>
      </c>
      <c r="L5462" t="str">
        <f>IF(OR(HLOOKUP(L$2+$A5462,Sheet2!BX:NK,$B5462,0),HLOOKUP(L$2+$A5462,Sheet2!BX:NK,$B5462,0)&lt;&gt;""),HLOOKUP(L$2+$A5462,Sheet2!BX:NK,$B5462,0),"")</f>
        <v/>
      </c>
      <c r="M5462" t="str">
        <f>IF(OR(HLOOKUP(M$2+$A5462,Sheet2!BY:NL,$B5462,0),HLOOKUP(M$2+$A5462,Sheet2!BY:NL,$B5462,0)&lt;&gt;""),HLOOKUP(M$2+$A5462,Sheet2!BY:NL,$B5462,0),"")</f>
        <v/>
      </c>
      <c r="N5462" t="str">
        <f>IF(OR(HLOOKUP(N$2+$A5462,Sheet2!BZ:NM,$B5462,0),HLOOKUP(N$2+$A5462,Sheet2!BZ:NM,$B5462,0)&lt;&gt;""),HLOOKUP(N$2+$A5462,Sheet2!BZ:NM,$B5462,0),"")</f>
        <v/>
      </c>
      <c r="O5462" t="str">
        <f>IF(OR(HLOOKUP(O$2+$A5462,Sheet2!CA:NN,$B5462,0),HLOOKUP(O$2+$A5462,Sheet2!CA:NN,$B5462,0)&lt;&gt;""),HLOOKUP(O$2+$A5462,Sheet2!CA:NN,$B5462,0),"")</f>
        <v/>
      </c>
      <c r="P5462" t="str">
        <f>IF(OR(HLOOKUP(P$2+$A5462,Sheet2!CB:NO,$B5462,0),HLOOKUP(P$2+$A5462,Sheet2!CB:NO,$B5462,0)&lt;&gt;""),HLOOKUP(P$2+$A5462,Sheet2!CB:NO,$B5462,0),"")</f>
        <v/>
      </c>
      <c r="Q5462" t="str">
        <f>IF(OR(HLOOKUP(Q$2+$A5462,Sheet2!CC:NO,$B5462,0),HLOOKUP(Q$2+$A5462,Sheet2!CC:NO,$B5462,0)&lt;&gt;""),HLOOKUP(Q$2+$A5462,Sheet2!CC:NO,$B5462,0),"")</f>
        <v/>
      </c>
    </row>
    <row r="5463" spans="1:17" x14ac:dyDescent="0.25">
      <c r="A5463" s="64">
        <f t="shared" si="683"/>
        <v>54</v>
      </c>
      <c r="B5463" s="64">
        <f t="shared" si="684"/>
        <v>550</v>
      </c>
      <c r="C5463" s="64">
        <f t="shared" si="685"/>
        <v>10</v>
      </c>
      <c r="D5463" s="64">
        <f t="shared" si="686"/>
        <v>546</v>
      </c>
      <c r="E5463" s="64">
        <f t="shared" si="687"/>
        <v>2726</v>
      </c>
      <c r="F5463" s="64" t="str">
        <f t="shared" si="680"/>
        <v/>
      </c>
      <c r="G5463" s="64" t="str">
        <f t="shared" si="681"/>
        <v/>
      </c>
      <c r="H5463" s="64" t="str">
        <f t="shared" si="682"/>
        <v/>
      </c>
      <c r="I5463" s="80" t="str">
        <f>IFERROR(VLOOKUP(D5463,Sheet2!A:B,2,0),"")</f>
        <v/>
      </c>
      <c r="J5463" s="64" t="str">
        <f>IFERROR(IF(I5463&lt;&gt;"",VLOOKUP(I5463,Sheet2!B:C,2,0),""),"")</f>
        <v/>
      </c>
      <c r="K5463" s="64" t="str">
        <f>IFERROR( IF(I5463&lt;&gt;"", HLOOKUP(L$2+$A5463,Sheet2!BX:NK,2,0),""),"")</f>
        <v/>
      </c>
      <c r="L5463" t="str">
        <f>IF(OR(HLOOKUP(L$2+$A5463,Sheet2!BX:NK,$B5463,0),HLOOKUP(L$2+$A5463,Sheet2!BX:NK,$B5463,0)&lt;&gt;""),HLOOKUP(L$2+$A5463,Sheet2!BX:NK,$B5463,0),"")</f>
        <v/>
      </c>
      <c r="M5463" t="str">
        <f>IF(OR(HLOOKUP(M$2+$A5463,Sheet2!BY:NL,$B5463,0),HLOOKUP(M$2+$A5463,Sheet2!BY:NL,$B5463,0)&lt;&gt;""),HLOOKUP(M$2+$A5463,Sheet2!BY:NL,$B5463,0),"")</f>
        <v/>
      </c>
      <c r="N5463" t="str">
        <f>IF(OR(HLOOKUP(N$2+$A5463,Sheet2!BZ:NM,$B5463,0),HLOOKUP(N$2+$A5463,Sheet2!BZ:NM,$B5463,0)&lt;&gt;""),HLOOKUP(N$2+$A5463,Sheet2!BZ:NM,$B5463,0),"")</f>
        <v/>
      </c>
      <c r="O5463" t="str">
        <f>IF(OR(HLOOKUP(O$2+$A5463,Sheet2!CA:NN,$B5463,0),HLOOKUP(O$2+$A5463,Sheet2!CA:NN,$B5463,0)&lt;&gt;""),HLOOKUP(O$2+$A5463,Sheet2!CA:NN,$B5463,0),"")</f>
        <v/>
      </c>
      <c r="P5463" t="str">
        <f>IF(OR(HLOOKUP(P$2+$A5463,Sheet2!CB:NO,$B5463,0),HLOOKUP(P$2+$A5463,Sheet2!CB:NO,$B5463,0)&lt;&gt;""),HLOOKUP(P$2+$A5463,Sheet2!CB:NO,$B5463,0),"")</f>
        <v/>
      </c>
      <c r="Q5463" t="str">
        <f>IF(OR(HLOOKUP(Q$2+$A5463,Sheet2!CC:NO,$B5463,0),HLOOKUP(Q$2+$A5463,Sheet2!CC:NO,$B5463,0)&lt;&gt;""),HLOOKUP(Q$2+$A5463,Sheet2!CC:NO,$B5463,0),"")</f>
        <v/>
      </c>
    </row>
    <row r="5464" spans="1:17" x14ac:dyDescent="0.25">
      <c r="A5464" s="64">
        <f t="shared" si="683"/>
        <v>0</v>
      </c>
      <c r="B5464" s="64">
        <f t="shared" si="684"/>
        <v>551</v>
      </c>
      <c r="C5464" s="64">
        <f t="shared" si="685"/>
        <v>1</v>
      </c>
      <c r="D5464" s="64">
        <f t="shared" si="686"/>
        <v>547</v>
      </c>
      <c r="E5464" s="64">
        <f t="shared" si="687"/>
        <v>2731</v>
      </c>
      <c r="F5464" s="64" t="str">
        <f t="shared" si="680"/>
        <v/>
      </c>
      <c r="G5464" s="64" t="str">
        <f t="shared" si="681"/>
        <v/>
      </c>
      <c r="H5464" s="64" t="str">
        <f t="shared" si="682"/>
        <v/>
      </c>
      <c r="I5464" s="80" t="str">
        <f>IFERROR(VLOOKUP(D5464,Sheet2!A:B,2,0),"")</f>
        <v/>
      </c>
      <c r="J5464" s="64" t="str">
        <f>IFERROR(IF(I5464&lt;&gt;"",VLOOKUP(I5464,Sheet2!B:C,2,0),""),"")</f>
        <v/>
      </c>
      <c r="K5464" s="64" t="str">
        <f>IFERROR( IF(I5464&lt;&gt;"", HLOOKUP(L$2+$A5464,Sheet2!BX:NK,2,0),""),"")</f>
        <v/>
      </c>
      <c r="L5464" t="str">
        <f>IF(OR(HLOOKUP(L$2+$A5464,Sheet2!BX:NK,$B5464,0),HLOOKUP(L$2+$A5464,Sheet2!BX:NK,$B5464,0)&lt;&gt;""),HLOOKUP(L$2+$A5464,Sheet2!BX:NK,$B5464,0),"")</f>
        <v/>
      </c>
      <c r="M5464" t="str">
        <f>IF(OR(HLOOKUP(M$2+$A5464,Sheet2!BY:NL,$B5464,0),HLOOKUP(M$2+$A5464,Sheet2!BY:NL,$B5464,0)&lt;&gt;""),HLOOKUP(M$2+$A5464,Sheet2!BY:NL,$B5464,0),"")</f>
        <v/>
      </c>
      <c r="N5464" t="str">
        <f>IF(OR(HLOOKUP(N$2+$A5464,Sheet2!BZ:NM,$B5464,0),HLOOKUP(N$2+$A5464,Sheet2!BZ:NM,$B5464,0)&lt;&gt;""),HLOOKUP(N$2+$A5464,Sheet2!BZ:NM,$B5464,0),"")</f>
        <v/>
      </c>
      <c r="O5464" t="str">
        <f>IF(OR(HLOOKUP(O$2+$A5464,Sheet2!CA:NN,$B5464,0),HLOOKUP(O$2+$A5464,Sheet2!CA:NN,$B5464,0)&lt;&gt;""),HLOOKUP(O$2+$A5464,Sheet2!CA:NN,$B5464,0),"")</f>
        <v/>
      </c>
      <c r="P5464" t="str">
        <f>IF(OR(HLOOKUP(P$2+$A5464,Sheet2!CB:NO,$B5464,0),HLOOKUP(P$2+$A5464,Sheet2!CB:NO,$B5464,0)&lt;&gt;""),HLOOKUP(P$2+$A5464,Sheet2!CB:NO,$B5464,0),"")</f>
        <v/>
      </c>
      <c r="Q5464" t="str">
        <f>IF(OR(HLOOKUP(Q$2+$A5464,Sheet2!CC:NO,$B5464,0),HLOOKUP(Q$2+$A5464,Sheet2!CC:NO,$B5464,0)&lt;&gt;""),HLOOKUP(Q$2+$A5464,Sheet2!CC:NO,$B5464,0),"")</f>
        <v/>
      </c>
    </row>
    <row r="5465" spans="1:17" x14ac:dyDescent="0.25">
      <c r="A5465" s="64">
        <f t="shared" si="683"/>
        <v>6</v>
      </c>
      <c r="B5465" s="64">
        <f t="shared" si="684"/>
        <v>551</v>
      </c>
      <c r="C5465" s="64">
        <f t="shared" si="685"/>
        <v>2</v>
      </c>
      <c r="D5465" s="64">
        <f t="shared" si="686"/>
        <v>547</v>
      </c>
      <c r="E5465" s="64">
        <f t="shared" si="687"/>
        <v>2731</v>
      </c>
      <c r="F5465" s="64" t="str">
        <f t="shared" si="680"/>
        <v/>
      </c>
      <c r="G5465" s="64" t="str">
        <f t="shared" si="681"/>
        <v/>
      </c>
      <c r="H5465" s="64" t="str">
        <f t="shared" si="682"/>
        <v/>
      </c>
      <c r="I5465" s="80" t="str">
        <f>IFERROR(VLOOKUP(D5465,Sheet2!A:B,2,0),"")</f>
        <v/>
      </c>
      <c r="J5465" s="64" t="str">
        <f>IFERROR(IF(I5465&lt;&gt;"",VLOOKUP(I5465,Sheet2!B:C,2,0),""),"")</f>
        <v/>
      </c>
      <c r="K5465" s="64" t="str">
        <f>IFERROR( IF(I5465&lt;&gt;"", HLOOKUP(L$2+$A5465,Sheet2!BX:NK,2,0),""),"")</f>
        <v/>
      </c>
      <c r="L5465" t="str">
        <f>IF(OR(HLOOKUP(L$2+$A5465,Sheet2!BX:NK,$B5465,0),HLOOKUP(L$2+$A5465,Sheet2!BX:NK,$B5465,0)&lt;&gt;""),HLOOKUP(L$2+$A5465,Sheet2!BX:NK,$B5465,0),"")</f>
        <v/>
      </c>
      <c r="M5465" t="str">
        <f>IF(OR(HLOOKUP(M$2+$A5465,Sheet2!BY:NL,$B5465,0),HLOOKUP(M$2+$A5465,Sheet2!BY:NL,$B5465,0)&lt;&gt;""),HLOOKUP(M$2+$A5465,Sheet2!BY:NL,$B5465,0),"")</f>
        <v/>
      </c>
      <c r="N5465" t="str">
        <f>IF(OR(HLOOKUP(N$2+$A5465,Sheet2!BZ:NM,$B5465,0),HLOOKUP(N$2+$A5465,Sheet2!BZ:NM,$B5465,0)&lt;&gt;""),HLOOKUP(N$2+$A5465,Sheet2!BZ:NM,$B5465,0),"")</f>
        <v/>
      </c>
      <c r="O5465" t="str">
        <f>IF(OR(HLOOKUP(O$2+$A5465,Sheet2!CA:NN,$B5465,0),HLOOKUP(O$2+$A5465,Sheet2!CA:NN,$B5465,0)&lt;&gt;""),HLOOKUP(O$2+$A5465,Sheet2!CA:NN,$B5465,0),"")</f>
        <v/>
      </c>
      <c r="P5465" t="str">
        <f>IF(OR(HLOOKUP(P$2+$A5465,Sheet2!CB:NO,$B5465,0),HLOOKUP(P$2+$A5465,Sheet2!CB:NO,$B5465,0)&lt;&gt;""),HLOOKUP(P$2+$A5465,Sheet2!CB:NO,$B5465,0),"")</f>
        <v/>
      </c>
      <c r="Q5465" t="str">
        <f>IF(OR(HLOOKUP(Q$2+$A5465,Sheet2!CC:NO,$B5465,0),HLOOKUP(Q$2+$A5465,Sheet2!CC:NO,$B5465,0)&lt;&gt;""),HLOOKUP(Q$2+$A5465,Sheet2!CC:NO,$B5465,0),"")</f>
        <v/>
      </c>
    </row>
    <row r="5466" spans="1:17" x14ac:dyDescent="0.25">
      <c r="A5466" s="64">
        <f t="shared" si="683"/>
        <v>12</v>
      </c>
      <c r="B5466" s="64">
        <f t="shared" si="684"/>
        <v>551</v>
      </c>
      <c r="C5466" s="64">
        <f t="shared" si="685"/>
        <v>3</v>
      </c>
      <c r="D5466" s="64">
        <f t="shared" si="686"/>
        <v>547</v>
      </c>
      <c r="E5466" s="64">
        <f t="shared" si="687"/>
        <v>2731</v>
      </c>
      <c r="F5466" s="64" t="str">
        <f t="shared" si="680"/>
        <v/>
      </c>
      <c r="G5466" s="64" t="str">
        <f t="shared" si="681"/>
        <v/>
      </c>
      <c r="H5466" s="64" t="str">
        <f t="shared" si="682"/>
        <v/>
      </c>
      <c r="I5466" s="80" t="str">
        <f>IFERROR(VLOOKUP(D5466,Sheet2!A:B,2,0),"")</f>
        <v/>
      </c>
      <c r="J5466" s="64" t="str">
        <f>IFERROR(IF(I5466&lt;&gt;"",VLOOKUP(I5466,Sheet2!B:C,2,0),""),"")</f>
        <v/>
      </c>
      <c r="K5466" s="64" t="str">
        <f>IFERROR( IF(I5466&lt;&gt;"", HLOOKUP(L$2+$A5466,Sheet2!BX:NK,2,0),""),"")</f>
        <v/>
      </c>
      <c r="L5466" t="str">
        <f>IF(OR(HLOOKUP(L$2+$A5466,Sheet2!BX:NK,$B5466,0),HLOOKUP(L$2+$A5466,Sheet2!BX:NK,$B5466,0)&lt;&gt;""),HLOOKUP(L$2+$A5466,Sheet2!BX:NK,$B5466,0),"")</f>
        <v/>
      </c>
      <c r="M5466" t="str">
        <f>IF(OR(HLOOKUP(M$2+$A5466,Sheet2!BY:NL,$B5466,0),HLOOKUP(M$2+$A5466,Sheet2!BY:NL,$B5466,0)&lt;&gt;""),HLOOKUP(M$2+$A5466,Sheet2!BY:NL,$B5466,0),"")</f>
        <v/>
      </c>
      <c r="N5466" t="str">
        <f>IF(OR(HLOOKUP(N$2+$A5466,Sheet2!BZ:NM,$B5466,0),HLOOKUP(N$2+$A5466,Sheet2!BZ:NM,$B5466,0)&lt;&gt;""),HLOOKUP(N$2+$A5466,Sheet2!BZ:NM,$B5466,0),"")</f>
        <v/>
      </c>
      <c r="O5466" t="str">
        <f>IF(OR(HLOOKUP(O$2+$A5466,Sheet2!CA:NN,$B5466,0),HLOOKUP(O$2+$A5466,Sheet2!CA:NN,$B5466,0)&lt;&gt;""),HLOOKUP(O$2+$A5466,Sheet2!CA:NN,$B5466,0),"")</f>
        <v/>
      </c>
      <c r="P5466" t="str">
        <f>IF(OR(HLOOKUP(P$2+$A5466,Sheet2!CB:NO,$B5466,0),HLOOKUP(P$2+$A5466,Sheet2!CB:NO,$B5466,0)&lt;&gt;""),HLOOKUP(P$2+$A5466,Sheet2!CB:NO,$B5466,0),"")</f>
        <v/>
      </c>
      <c r="Q5466" t="str">
        <f>IF(OR(HLOOKUP(Q$2+$A5466,Sheet2!CC:NO,$B5466,0),HLOOKUP(Q$2+$A5466,Sheet2!CC:NO,$B5466,0)&lt;&gt;""),HLOOKUP(Q$2+$A5466,Sheet2!CC:NO,$B5466,0),"")</f>
        <v/>
      </c>
    </row>
    <row r="5467" spans="1:17" x14ac:dyDescent="0.25">
      <c r="A5467" s="64">
        <f t="shared" si="683"/>
        <v>18</v>
      </c>
      <c r="B5467" s="64">
        <f t="shared" si="684"/>
        <v>551</v>
      </c>
      <c r="C5467" s="64">
        <f t="shared" si="685"/>
        <v>4</v>
      </c>
      <c r="D5467" s="64">
        <f t="shared" si="686"/>
        <v>547</v>
      </c>
      <c r="E5467" s="64">
        <f t="shared" si="687"/>
        <v>2731</v>
      </c>
      <c r="F5467" s="64" t="str">
        <f t="shared" si="680"/>
        <v/>
      </c>
      <c r="G5467" s="64" t="str">
        <f t="shared" si="681"/>
        <v/>
      </c>
      <c r="H5467" s="64" t="str">
        <f t="shared" si="682"/>
        <v/>
      </c>
      <c r="I5467" s="80" t="str">
        <f>IFERROR(VLOOKUP(D5467,Sheet2!A:B,2,0),"")</f>
        <v/>
      </c>
      <c r="J5467" s="64" t="str">
        <f>IFERROR(IF(I5467&lt;&gt;"",VLOOKUP(I5467,Sheet2!B:C,2,0),""),"")</f>
        <v/>
      </c>
      <c r="K5467" s="64" t="str">
        <f>IFERROR( IF(I5467&lt;&gt;"", HLOOKUP(L$2+$A5467,Sheet2!BX:NK,2,0),""),"")</f>
        <v/>
      </c>
      <c r="L5467" t="str">
        <f>IF(OR(HLOOKUP(L$2+$A5467,Sheet2!BX:NK,$B5467,0),HLOOKUP(L$2+$A5467,Sheet2!BX:NK,$B5467,0)&lt;&gt;""),HLOOKUP(L$2+$A5467,Sheet2!BX:NK,$B5467,0),"")</f>
        <v/>
      </c>
      <c r="M5467" t="str">
        <f>IF(OR(HLOOKUP(M$2+$A5467,Sheet2!BY:NL,$B5467,0),HLOOKUP(M$2+$A5467,Sheet2!BY:NL,$B5467,0)&lt;&gt;""),HLOOKUP(M$2+$A5467,Sheet2!BY:NL,$B5467,0),"")</f>
        <v/>
      </c>
      <c r="N5467" t="str">
        <f>IF(OR(HLOOKUP(N$2+$A5467,Sheet2!BZ:NM,$B5467,0),HLOOKUP(N$2+$A5467,Sheet2!BZ:NM,$B5467,0)&lt;&gt;""),HLOOKUP(N$2+$A5467,Sheet2!BZ:NM,$B5467,0),"")</f>
        <v/>
      </c>
      <c r="O5467" t="str">
        <f>IF(OR(HLOOKUP(O$2+$A5467,Sheet2!CA:NN,$B5467,0),HLOOKUP(O$2+$A5467,Sheet2!CA:NN,$B5467,0)&lt;&gt;""),HLOOKUP(O$2+$A5467,Sheet2!CA:NN,$B5467,0),"")</f>
        <v/>
      </c>
      <c r="P5467" t="str">
        <f>IF(OR(HLOOKUP(P$2+$A5467,Sheet2!CB:NO,$B5467,0),HLOOKUP(P$2+$A5467,Sheet2!CB:NO,$B5467,0)&lt;&gt;""),HLOOKUP(P$2+$A5467,Sheet2!CB:NO,$B5467,0),"")</f>
        <v/>
      </c>
      <c r="Q5467" t="str">
        <f>IF(OR(HLOOKUP(Q$2+$A5467,Sheet2!CC:NO,$B5467,0),HLOOKUP(Q$2+$A5467,Sheet2!CC:NO,$B5467,0)&lt;&gt;""),HLOOKUP(Q$2+$A5467,Sheet2!CC:NO,$B5467,0),"")</f>
        <v/>
      </c>
    </row>
    <row r="5468" spans="1:17" x14ac:dyDescent="0.25">
      <c r="A5468" s="64">
        <f t="shared" si="683"/>
        <v>24</v>
      </c>
      <c r="B5468" s="64">
        <f t="shared" si="684"/>
        <v>551</v>
      </c>
      <c r="C5468" s="64">
        <f t="shared" si="685"/>
        <v>5</v>
      </c>
      <c r="D5468" s="64">
        <f t="shared" si="686"/>
        <v>547</v>
      </c>
      <c r="E5468" s="64">
        <f t="shared" si="687"/>
        <v>2731</v>
      </c>
      <c r="F5468" s="64" t="str">
        <f t="shared" si="680"/>
        <v/>
      </c>
      <c r="G5468" s="64" t="str">
        <f t="shared" si="681"/>
        <v/>
      </c>
      <c r="H5468" s="64" t="str">
        <f t="shared" si="682"/>
        <v/>
      </c>
      <c r="I5468" s="80" t="str">
        <f>IFERROR(VLOOKUP(D5468,Sheet2!A:B,2,0),"")</f>
        <v/>
      </c>
      <c r="J5468" s="64" t="str">
        <f>IFERROR(IF(I5468&lt;&gt;"",VLOOKUP(I5468,Sheet2!B:C,2,0),""),"")</f>
        <v/>
      </c>
      <c r="K5468" s="64" t="str">
        <f>IFERROR( IF(I5468&lt;&gt;"", HLOOKUP(L$2+$A5468,Sheet2!BX:NK,2,0),""),"")</f>
        <v/>
      </c>
      <c r="L5468" t="str">
        <f>IF(OR(HLOOKUP(L$2+$A5468,Sheet2!BX:NK,$B5468,0),HLOOKUP(L$2+$A5468,Sheet2!BX:NK,$B5468,0)&lt;&gt;""),HLOOKUP(L$2+$A5468,Sheet2!BX:NK,$B5468,0),"")</f>
        <v/>
      </c>
      <c r="M5468" t="str">
        <f>IF(OR(HLOOKUP(M$2+$A5468,Sheet2!BY:NL,$B5468,0),HLOOKUP(M$2+$A5468,Sheet2!BY:NL,$B5468,0)&lt;&gt;""),HLOOKUP(M$2+$A5468,Sheet2!BY:NL,$B5468,0),"")</f>
        <v/>
      </c>
      <c r="N5468" t="str">
        <f>IF(OR(HLOOKUP(N$2+$A5468,Sheet2!BZ:NM,$B5468,0),HLOOKUP(N$2+$A5468,Sheet2!BZ:NM,$B5468,0)&lt;&gt;""),HLOOKUP(N$2+$A5468,Sheet2!BZ:NM,$B5468,0),"")</f>
        <v/>
      </c>
      <c r="O5468" t="str">
        <f>IF(OR(HLOOKUP(O$2+$A5468,Sheet2!CA:NN,$B5468,0),HLOOKUP(O$2+$A5468,Sheet2!CA:NN,$B5468,0)&lt;&gt;""),HLOOKUP(O$2+$A5468,Sheet2!CA:NN,$B5468,0),"")</f>
        <v/>
      </c>
      <c r="P5468" t="str">
        <f>IF(OR(HLOOKUP(P$2+$A5468,Sheet2!CB:NO,$B5468,0),HLOOKUP(P$2+$A5468,Sheet2!CB:NO,$B5468,0)&lt;&gt;""),HLOOKUP(P$2+$A5468,Sheet2!CB:NO,$B5468,0),"")</f>
        <v/>
      </c>
      <c r="Q5468" t="str">
        <f>IF(OR(HLOOKUP(Q$2+$A5468,Sheet2!CC:NO,$B5468,0),HLOOKUP(Q$2+$A5468,Sheet2!CC:NO,$B5468,0)&lt;&gt;""),HLOOKUP(Q$2+$A5468,Sheet2!CC:NO,$B5468,0),"")</f>
        <v/>
      </c>
    </row>
    <row r="5469" spans="1:17" x14ac:dyDescent="0.25">
      <c r="A5469" s="64">
        <f t="shared" si="683"/>
        <v>30</v>
      </c>
      <c r="B5469" s="64">
        <f t="shared" si="684"/>
        <v>551</v>
      </c>
      <c r="C5469" s="64">
        <f t="shared" si="685"/>
        <v>6</v>
      </c>
      <c r="D5469" s="64">
        <f t="shared" si="686"/>
        <v>547</v>
      </c>
      <c r="E5469" s="64">
        <f t="shared" si="687"/>
        <v>2731</v>
      </c>
      <c r="F5469" s="64" t="str">
        <f t="shared" si="680"/>
        <v/>
      </c>
      <c r="G5469" s="64" t="str">
        <f t="shared" si="681"/>
        <v/>
      </c>
      <c r="H5469" s="64" t="str">
        <f t="shared" si="682"/>
        <v/>
      </c>
      <c r="I5469" s="80" t="str">
        <f>IFERROR(VLOOKUP(D5469,Sheet2!A:B,2,0),"")</f>
        <v/>
      </c>
      <c r="J5469" s="64" t="str">
        <f>IFERROR(IF(I5469&lt;&gt;"",VLOOKUP(I5469,Sheet2!B:C,2,0),""),"")</f>
        <v/>
      </c>
      <c r="K5469" s="64" t="str">
        <f>IFERROR( IF(I5469&lt;&gt;"", HLOOKUP(L$2+$A5469,Sheet2!BX:NK,2,0),""),"")</f>
        <v/>
      </c>
      <c r="L5469" t="str">
        <f>IF(OR(HLOOKUP(L$2+$A5469,Sheet2!BX:NK,$B5469,0),HLOOKUP(L$2+$A5469,Sheet2!BX:NK,$B5469,0)&lt;&gt;""),HLOOKUP(L$2+$A5469,Sheet2!BX:NK,$B5469,0),"")</f>
        <v/>
      </c>
      <c r="M5469" t="str">
        <f>IF(OR(HLOOKUP(M$2+$A5469,Sheet2!BY:NL,$B5469,0),HLOOKUP(M$2+$A5469,Sheet2!BY:NL,$B5469,0)&lt;&gt;""),HLOOKUP(M$2+$A5469,Sheet2!BY:NL,$B5469,0),"")</f>
        <v/>
      </c>
      <c r="N5469" t="str">
        <f>IF(OR(HLOOKUP(N$2+$A5469,Sheet2!BZ:NM,$B5469,0),HLOOKUP(N$2+$A5469,Sheet2!BZ:NM,$B5469,0)&lt;&gt;""),HLOOKUP(N$2+$A5469,Sheet2!BZ:NM,$B5469,0),"")</f>
        <v/>
      </c>
      <c r="O5469" t="str">
        <f>IF(OR(HLOOKUP(O$2+$A5469,Sheet2!CA:NN,$B5469,0),HLOOKUP(O$2+$A5469,Sheet2!CA:NN,$B5469,0)&lt;&gt;""),HLOOKUP(O$2+$A5469,Sheet2!CA:NN,$B5469,0),"")</f>
        <v/>
      </c>
      <c r="P5469" t="str">
        <f>IF(OR(HLOOKUP(P$2+$A5469,Sheet2!CB:NO,$B5469,0),HLOOKUP(P$2+$A5469,Sheet2!CB:NO,$B5469,0)&lt;&gt;""),HLOOKUP(P$2+$A5469,Sheet2!CB:NO,$B5469,0),"")</f>
        <v/>
      </c>
      <c r="Q5469" t="str">
        <f>IF(OR(HLOOKUP(Q$2+$A5469,Sheet2!CC:NO,$B5469,0),HLOOKUP(Q$2+$A5469,Sheet2!CC:NO,$B5469,0)&lt;&gt;""),HLOOKUP(Q$2+$A5469,Sheet2!CC:NO,$B5469,0),"")</f>
        <v/>
      </c>
    </row>
    <row r="5470" spans="1:17" x14ac:dyDescent="0.25">
      <c r="A5470" s="64">
        <f t="shared" si="683"/>
        <v>36</v>
      </c>
      <c r="B5470" s="64">
        <f t="shared" si="684"/>
        <v>551</v>
      </c>
      <c r="C5470" s="64">
        <f t="shared" si="685"/>
        <v>7</v>
      </c>
      <c r="D5470" s="64">
        <f t="shared" si="686"/>
        <v>547</v>
      </c>
      <c r="E5470" s="64">
        <f t="shared" si="687"/>
        <v>2731</v>
      </c>
      <c r="F5470" s="64" t="str">
        <f t="shared" si="680"/>
        <v/>
      </c>
      <c r="G5470" s="64" t="str">
        <f t="shared" si="681"/>
        <v/>
      </c>
      <c r="H5470" s="64" t="str">
        <f t="shared" si="682"/>
        <v/>
      </c>
      <c r="I5470" s="80" t="str">
        <f>IFERROR(VLOOKUP(D5470,Sheet2!A:B,2,0),"")</f>
        <v/>
      </c>
      <c r="J5470" s="64" t="str">
        <f>IFERROR(IF(I5470&lt;&gt;"",VLOOKUP(I5470,Sheet2!B:C,2,0),""),"")</f>
        <v/>
      </c>
      <c r="K5470" s="64" t="str">
        <f>IFERROR( IF(I5470&lt;&gt;"", HLOOKUP(L$2+$A5470,Sheet2!BX:NK,2,0),""),"")</f>
        <v/>
      </c>
      <c r="L5470" t="str">
        <f>IF(OR(HLOOKUP(L$2+$A5470,Sheet2!BX:NK,$B5470,0),HLOOKUP(L$2+$A5470,Sheet2!BX:NK,$B5470,0)&lt;&gt;""),HLOOKUP(L$2+$A5470,Sheet2!BX:NK,$B5470,0),"")</f>
        <v/>
      </c>
      <c r="M5470" t="str">
        <f>IF(OR(HLOOKUP(M$2+$A5470,Sheet2!BY:NL,$B5470,0),HLOOKUP(M$2+$A5470,Sheet2!BY:NL,$B5470,0)&lt;&gt;""),HLOOKUP(M$2+$A5470,Sheet2!BY:NL,$B5470,0),"")</f>
        <v/>
      </c>
      <c r="N5470" t="str">
        <f>IF(OR(HLOOKUP(N$2+$A5470,Sheet2!BZ:NM,$B5470,0),HLOOKUP(N$2+$A5470,Sheet2!BZ:NM,$B5470,0)&lt;&gt;""),HLOOKUP(N$2+$A5470,Sheet2!BZ:NM,$B5470,0),"")</f>
        <v/>
      </c>
      <c r="O5470" t="str">
        <f>IF(OR(HLOOKUP(O$2+$A5470,Sheet2!CA:NN,$B5470,0),HLOOKUP(O$2+$A5470,Sheet2!CA:NN,$B5470,0)&lt;&gt;""),HLOOKUP(O$2+$A5470,Sheet2!CA:NN,$B5470,0),"")</f>
        <v/>
      </c>
      <c r="P5470" t="str">
        <f>IF(OR(HLOOKUP(P$2+$A5470,Sheet2!CB:NO,$B5470,0),HLOOKUP(P$2+$A5470,Sheet2!CB:NO,$B5470,0)&lt;&gt;""),HLOOKUP(P$2+$A5470,Sheet2!CB:NO,$B5470,0),"")</f>
        <v/>
      </c>
      <c r="Q5470" t="str">
        <f>IF(OR(HLOOKUP(Q$2+$A5470,Sheet2!CC:NO,$B5470,0),HLOOKUP(Q$2+$A5470,Sheet2!CC:NO,$B5470,0)&lt;&gt;""),HLOOKUP(Q$2+$A5470,Sheet2!CC:NO,$B5470,0),"")</f>
        <v/>
      </c>
    </row>
    <row r="5471" spans="1:17" x14ac:dyDescent="0.25">
      <c r="A5471" s="64">
        <f t="shared" si="683"/>
        <v>42</v>
      </c>
      <c r="B5471" s="64">
        <f t="shared" si="684"/>
        <v>551</v>
      </c>
      <c r="C5471" s="64">
        <f t="shared" si="685"/>
        <v>8</v>
      </c>
      <c r="D5471" s="64">
        <f t="shared" si="686"/>
        <v>547</v>
      </c>
      <c r="E5471" s="64">
        <f t="shared" si="687"/>
        <v>2731</v>
      </c>
      <c r="F5471" s="64" t="str">
        <f t="shared" si="680"/>
        <v/>
      </c>
      <c r="G5471" s="64" t="str">
        <f t="shared" si="681"/>
        <v/>
      </c>
      <c r="H5471" s="64" t="str">
        <f t="shared" si="682"/>
        <v/>
      </c>
      <c r="I5471" s="80" t="str">
        <f>IFERROR(VLOOKUP(D5471,Sheet2!A:B,2,0),"")</f>
        <v/>
      </c>
      <c r="J5471" s="64" t="str">
        <f>IFERROR(IF(I5471&lt;&gt;"",VLOOKUP(I5471,Sheet2!B:C,2,0),""),"")</f>
        <v/>
      </c>
      <c r="K5471" s="64" t="str">
        <f>IFERROR( IF(I5471&lt;&gt;"", HLOOKUP(L$2+$A5471,Sheet2!BX:NK,2,0),""),"")</f>
        <v/>
      </c>
      <c r="L5471" t="str">
        <f>IF(OR(HLOOKUP(L$2+$A5471,Sheet2!BX:NK,$B5471,0),HLOOKUP(L$2+$A5471,Sheet2!BX:NK,$B5471,0)&lt;&gt;""),HLOOKUP(L$2+$A5471,Sheet2!BX:NK,$B5471,0),"")</f>
        <v/>
      </c>
      <c r="M5471" t="str">
        <f>IF(OR(HLOOKUP(M$2+$A5471,Sheet2!BY:NL,$B5471,0),HLOOKUP(M$2+$A5471,Sheet2!BY:NL,$B5471,0)&lt;&gt;""),HLOOKUP(M$2+$A5471,Sheet2!BY:NL,$B5471,0),"")</f>
        <v/>
      </c>
      <c r="N5471" t="str">
        <f>IF(OR(HLOOKUP(N$2+$A5471,Sheet2!BZ:NM,$B5471,0),HLOOKUP(N$2+$A5471,Sheet2!BZ:NM,$B5471,0)&lt;&gt;""),HLOOKUP(N$2+$A5471,Sheet2!BZ:NM,$B5471,0),"")</f>
        <v/>
      </c>
      <c r="O5471" t="str">
        <f>IF(OR(HLOOKUP(O$2+$A5471,Sheet2!CA:NN,$B5471,0),HLOOKUP(O$2+$A5471,Sheet2!CA:NN,$B5471,0)&lt;&gt;""),HLOOKUP(O$2+$A5471,Sheet2!CA:NN,$B5471,0),"")</f>
        <v/>
      </c>
      <c r="P5471" t="str">
        <f>IF(OR(HLOOKUP(P$2+$A5471,Sheet2!CB:NO,$B5471,0),HLOOKUP(P$2+$A5471,Sheet2!CB:NO,$B5471,0)&lt;&gt;""),HLOOKUP(P$2+$A5471,Sheet2!CB:NO,$B5471,0),"")</f>
        <v/>
      </c>
      <c r="Q5471" t="str">
        <f>IF(OR(HLOOKUP(Q$2+$A5471,Sheet2!CC:NO,$B5471,0),HLOOKUP(Q$2+$A5471,Sheet2!CC:NO,$B5471,0)&lt;&gt;""),HLOOKUP(Q$2+$A5471,Sheet2!CC:NO,$B5471,0),"")</f>
        <v/>
      </c>
    </row>
    <row r="5472" spans="1:17" x14ac:dyDescent="0.25">
      <c r="A5472" s="64">
        <f t="shared" si="683"/>
        <v>48</v>
      </c>
      <c r="B5472" s="64">
        <f t="shared" si="684"/>
        <v>551</v>
      </c>
      <c r="C5472" s="64">
        <f t="shared" si="685"/>
        <v>9</v>
      </c>
      <c r="D5472" s="64">
        <f t="shared" si="686"/>
        <v>547</v>
      </c>
      <c r="E5472" s="64">
        <f t="shared" si="687"/>
        <v>2731</v>
      </c>
      <c r="F5472" s="64" t="str">
        <f t="shared" si="680"/>
        <v/>
      </c>
      <c r="G5472" s="64" t="str">
        <f t="shared" si="681"/>
        <v/>
      </c>
      <c r="H5472" s="64" t="str">
        <f t="shared" si="682"/>
        <v/>
      </c>
      <c r="I5472" s="80" t="str">
        <f>IFERROR(VLOOKUP(D5472,Sheet2!A:B,2,0),"")</f>
        <v/>
      </c>
      <c r="J5472" s="64" t="str">
        <f>IFERROR(IF(I5472&lt;&gt;"",VLOOKUP(I5472,Sheet2!B:C,2,0),""),"")</f>
        <v/>
      </c>
      <c r="K5472" s="64" t="str">
        <f>IFERROR( IF(I5472&lt;&gt;"", HLOOKUP(L$2+$A5472,Sheet2!BX:NK,2,0),""),"")</f>
        <v/>
      </c>
      <c r="L5472" t="str">
        <f>IF(OR(HLOOKUP(L$2+$A5472,Sheet2!BX:NK,$B5472,0),HLOOKUP(L$2+$A5472,Sheet2!BX:NK,$B5472,0)&lt;&gt;""),HLOOKUP(L$2+$A5472,Sheet2!BX:NK,$B5472,0),"")</f>
        <v/>
      </c>
      <c r="M5472" t="str">
        <f>IF(OR(HLOOKUP(M$2+$A5472,Sheet2!BY:NL,$B5472,0),HLOOKUP(M$2+$A5472,Sheet2!BY:NL,$B5472,0)&lt;&gt;""),HLOOKUP(M$2+$A5472,Sheet2!BY:NL,$B5472,0),"")</f>
        <v/>
      </c>
      <c r="N5472" t="str">
        <f>IF(OR(HLOOKUP(N$2+$A5472,Sheet2!BZ:NM,$B5472,0),HLOOKUP(N$2+$A5472,Sheet2!BZ:NM,$B5472,0)&lt;&gt;""),HLOOKUP(N$2+$A5472,Sheet2!BZ:NM,$B5472,0),"")</f>
        <v/>
      </c>
      <c r="O5472" t="str">
        <f>IF(OR(HLOOKUP(O$2+$A5472,Sheet2!CA:NN,$B5472,0),HLOOKUP(O$2+$A5472,Sheet2!CA:NN,$B5472,0)&lt;&gt;""),HLOOKUP(O$2+$A5472,Sheet2!CA:NN,$B5472,0),"")</f>
        <v/>
      </c>
      <c r="P5472" t="str">
        <f>IF(OR(HLOOKUP(P$2+$A5472,Sheet2!CB:NO,$B5472,0),HLOOKUP(P$2+$A5472,Sheet2!CB:NO,$B5472,0)&lt;&gt;""),HLOOKUP(P$2+$A5472,Sheet2!CB:NO,$B5472,0),"")</f>
        <v/>
      </c>
      <c r="Q5472" t="str">
        <f>IF(OR(HLOOKUP(Q$2+$A5472,Sheet2!CC:NO,$B5472,0),HLOOKUP(Q$2+$A5472,Sheet2!CC:NO,$B5472,0)&lt;&gt;""),HLOOKUP(Q$2+$A5472,Sheet2!CC:NO,$B5472,0),"")</f>
        <v/>
      </c>
    </row>
    <row r="5473" spans="1:17" x14ac:dyDescent="0.25">
      <c r="A5473" s="64">
        <f t="shared" si="683"/>
        <v>54</v>
      </c>
      <c r="B5473" s="64">
        <f t="shared" si="684"/>
        <v>551</v>
      </c>
      <c r="C5473" s="64">
        <f t="shared" si="685"/>
        <v>10</v>
      </c>
      <c r="D5473" s="64">
        <f t="shared" si="686"/>
        <v>547</v>
      </c>
      <c r="E5473" s="64">
        <f t="shared" si="687"/>
        <v>2731</v>
      </c>
      <c r="F5473" s="64" t="str">
        <f t="shared" si="680"/>
        <v/>
      </c>
      <c r="G5473" s="64" t="str">
        <f t="shared" si="681"/>
        <v/>
      </c>
      <c r="H5473" s="64" t="str">
        <f t="shared" si="682"/>
        <v/>
      </c>
      <c r="I5473" s="80" t="str">
        <f>IFERROR(VLOOKUP(D5473,Sheet2!A:B,2,0),"")</f>
        <v/>
      </c>
      <c r="J5473" s="64" t="str">
        <f>IFERROR(IF(I5473&lt;&gt;"",VLOOKUP(I5473,Sheet2!B:C,2,0),""),"")</f>
        <v/>
      </c>
      <c r="K5473" s="64" t="str">
        <f>IFERROR( IF(I5473&lt;&gt;"", HLOOKUP(L$2+$A5473,Sheet2!BX:NK,2,0),""),"")</f>
        <v/>
      </c>
      <c r="L5473" t="str">
        <f>IF(OR(HLOOKUP(L$2+$A5473,Sheet2!BX:NK,$B5473,0),HLOOKUP(L$2+$A5473,Sheet2!BX:NK,$B5473,0)&lt;&gt;""),HLOOKUP(L$2+$A5473,Sheet2!BX:NK,$B5473,0),"")</f>
        <v/>
      </c>
      <c r="M5473" t="str">
        <f>IF(OR(HLOOKUP(M$2+$A5473,Sheet2!BY:NL,$B5473,0),HLOOKUP(M$2+$A5473,Sheet2!BY:NL,$B5473,0)&lt;&gt;""),HLOOKUP(M$2+$A5473,Sheet2!BY:NL,$B5473,0),"")</f>
        <v/>
      </c>
      <c r="N5473" t="str">
        <f>IF(OR(HLOOKUP(N$2+$A5473,Sheet2!BZ:NM,$B5473,0),HLOOKUP(N$2+$A5473,Sheet2!BZ:NM,$B5473,0)&lt;&gt;""),HLOOKUP(N$2+$A5473,Sheet2!BZ:NM,$B5473,0),"")</f>
        <v/>
      </c>
      <c r="O5473" t="str">
        <f>IF(OR(HLOOKUP(O$2+$A5473,Sheet2!CA:NN,$B5473,0),HLOOKUP(O$2+$A5473,Sheet2!CA:NN,$B5473,0)&lt;&gt;""),HLOOKUP(O$2+$A5473,Sheet2!CA:NN,$B5473,0),"")</f>
        <v/>
      </c>
      <c r="P5473" t="str">
        <f>IF(OR(HLOOKUP(P$2+$A5473,Sheet2!CB:NO,$B5473,0),HLOOKUP(P$2+$A5473,Sheet2!CB:NO,$B5473,0)&lt;&gt;""),HLOOKUP(P$2+$A5473,Sheet2!CB:NO,$B5473,0),"")</f>
        <v/>
      </c>
      <c r="Q5473" t="str">
        <f>IF(OR(HLOOKUP(Q$2+$A5473,Sheet2!CC:NO,$B5473,0),HLOOKUP(Q$2+$A5473,Sheet2!CC:NO,$B5473,0)&lt;&gt;""),HLOOKUP(Q$2+$A5473,Sheet2!CC:NO,$B5473,0),"")</f>
        <v/>
      </c>
    </row>
    <row r="5474" spans="1:17" x14ac:dyDescent="0.25">
      <c r="A5474" s="64">
        <f t="shared" si="683"/>
        <v>0</v>
      </c>
      <c r="B5474" s="64">
        <f t="shared" si="684"/>
        <v>552</v>
      </c>
      <c r="C5474" s="64">
        <f t="shared" si="685"/>
        <v>1</v>
      </c>
      <c r="D5474" s="64">
        <f t="shared" si="686"/>
        <v>548</v>
      </c>
      <c r="E5474" s="64">
        <f t="shared" si="687"/>
        <v>2736</v>
      </c>
      <c r="F5474" s="64" t="str">
        <f t="shared" si="680"/>
        <v/>
      </c>
      <c r="G5474" s="64" t="str">
        <f t="shared" si="681"/>
        <v/>
      </c>
      <c r="H5474" s="64" t="str">
        <f t="shared" si="682"/>
        <v/>
      </c>
      <c r="I5474" s="80" t="str">
        <f>IFERROR(VLOOKUP(D5474,Sheet2!A:B,2,0),"")</f>
        <v/>
      </c>
      <c r="J5474" s="64" t="str">
        <f>IFERROR(IF(I5474&lt;&gt;"",VLOOKUP(I5474,Sheet2!B:C,2,0),""),"")</f>
        <v/>
      </c>
      <c r="K5474" s="64" t="str">
        <f>IFERROR( IF(I5474&lt;&gt;"", HLOOKUP(L$2+$A5474,Sheet2!BX:NK,2,0),""),"")</f>
        <v/>
      </c>
      <c r="L5474" t="str">
        <f>IF(OR(HLOOKUP(L$2+$A5474,Sheet2!BX:NK,$B5474,0),HLOOKUP(L$2+$A5474,Sheet2!BX:NK,$B5474,0)&lt;&gt;""),HLOOKUP(L$2+$A5474,Sheet2!BX:NK,$B5474,0),"")</f>
        <v/>
      </c>
      <c r="M5474" t="str">
        <f>IF(OR(HLOOKUP(M$2+$A5474,Sheet2!BY:NL,$B5474,0),HLOOKUP(M$2+$A5474,Sheet2!BY:NL,$B5474,0)&lt;&gt;""),HLOOKUP(M$2+$A5474,Sheet2!BY:NL,$B5474,0),"")</f>
        <v/>
      </c>
      <c r="N5474" t="str">
        <f>IF(OR(HLOOKUP(N$2+$A5474,Sheet2!BZ:NM,$B5474,0),HLOOKUP(N$2+$A5474,Sheet2!BZ:NM,$B5474,0)&lt;&gt;""),HLOOKUP(N$2+$A5474,Sheet2!BZ:NM,$B5474,0),"")</f>
        <v/>
      </c>
      <c r="O5474" t="str">
        <f>IF(OR(HLOOKUP(O$2+$A5474,Sheet2!CA:NN,$B5474,0),HLOOKUP(O$2+$A5474,Sheet2!CA:NN,$B5474,0)&lt;&gt;""),HLOOKUP(O$2+$A5474,Sheet2!CA:NN,$B5474,0),"")</f>
        <v/>
      </c>
      <c r="P5474" t="str">
        <f>IF(OR(HLOOKUP(P$2+$A5474,Sheet2!CB:NO,$B5474,0),HLOOKUP(P$2+$A5474,Sheet2!CB:NO,$B5474,0)&lt;&gt;""),HLOOKUP(P$2+$A5474,Sheet2!CB:NO,$B5474,0),"")</f>
        <v/>
      </c>
      <c r="Q5474" t="str">
        <f>IF(OR(HLOOKUP(Q$2+$A5474,Sheet2!CC:NO,$B5474,0),HLOOKUP(Q$2+$A5474,Sheet2!CC:NO,$B5474,0)&lt;&gt;""),HLOOKUP(Q$2+$A5474,Sheet2!CC:NO,$B5474,0),"")</f>
        <v/>
      </c>
    </row>
    <row r="5475" spans="1:17" x14ac:dyDescent="0.25">
      <c r="A5475" s="64">
        <f t="shared" si="683"/>
        <v>6</v>
      </c>
      <c r="B5475" s="64">
        <f t="shared" si="684"/>
        <v>552</v>
      </c>
      <c r="C5475" s="64">
        <f t="shared" si="685"/>
        <v>2</v>
      </c>
      <c r="D5475" s="64">
        <f t="shared" si="686"/>
        <v>548</v>
      </c>
      <c r="E5475" s="64">
        <f t="shared" si="687"/>
        <v>2736</v>
      </c>
      <c r="F5475" s="64" t="str">
        <f t="shared" si="680"/>
        <v/>
      </c>
      <c r="G5475" s="64" t="str">
        <f t="shared" si="681"/>
        <v/>
      </c>
      <c r="H5475" s="64" t="str">
        <f t="shared" si="682"/>
        <v/>
      </c>
      <c r="I5475" s="80" t="str">
        <f>IFERROR(VLOOKUP(D5475,Sheet2!A:B,2,0),"")</f>
        <v/>
      </c>
      <c r="J5475" s="64" t="str">
        <f>IFERROR(IF(I5475&lt;&gt;"",VLOOKUP(I5475,Sheet2!B:C,2,0),""),"")</f>
        <v/>
      </c>
      <c r="K5475" s="64" t="str">
        <f>IFERROR( IF(I5475&lt;&gt;"", HLOOKUP(L$2+$A5475,Sheet2!BX:NK,2,0),""),"")</f>
        <v/>
      </c>
      <c r="L5475" t="str">
        <f>IF(OR(HLOOKUP(L$2+$A5475,Sheet2!BX:NK,$B5475,0),HLOOKUP(L$2+$A5475,Sheet2!BX:NK,$B5475,0)&lt;&gt;""),HLOOKUP(L$2+$A5475,Sheet2!BX:NK,$B5475,0),"")</f>
        <v/>
      </c>
      <c r="M5475" t="str">
        <f>IF(OR(HLOOKUP(M$2+$A5475,Sheet2!BY:NL,$B5475,0),HLOOKUP(M$2+$A5475,Sheet2!BY:NL,$B5475,0)&lt;&gt;""),HLOOKUP(M$2+$A5475,Sheet2!BY:NL,$B5475,0),"")</f>
        <v/>
      </c>
      <c r="N5475" t="str">
        <f>IF(OR(HLOOKUP(N$2+$A5475,Sheet2!BZ:NM,$B5475,0),HLOOKUP(N$2+$A5475,Sheet2!BZ:NM,$B5475,0)&lt;&gt;""),HLOOKUP(N$2+$A5475,Sheet2!BZ:NM,$B5475,0),"")</f>
        <v/>
      </c>
      <c r="O5475" t="str">
        <f>IF(OR(HLOOKUP(O$2+$A5475,Sheet2!CA:NN,$B5475,0),HLOOKUP(O$2+$A5475,Sheet2!CA:NN,$B5475,0)&lt;&gt;""),HLOOKUP(O$2+$A5475,Sheet2!CA:NN,$B5475,0),"")</f>
        <v/>
      </c>
      <c r="P5475" t="str">
        <f>IF(OR(HLOOKUP(P$2+$A5475,Sheet2!CB:NO,$B5475,0),HLOOKUP(P$2+$A5475,Sheet2!CB:NO,$B5475,0)&lt;&gt;""),HLOOKUP(P$2+$A5475,Sheet2!CB:NO,$B5475,0),"")</f>
        <v/>
      </c>
      <c r="Q5475" t="str">
        <f>IF(OR(HLOOKUP(Q$2+$A5475,Sheet2!CC:NO,$B5475,0),HLOOKUP(Q$2+$A5475,Sheet2!CC:NO,$B5475,0)&lt;&gt;""),HLOOKUP(Q$2+$A5475,Sheet2!CC:NO,$B5475,0),"")</f>
        <v/>
      </c>
    </row>
    <row r="5476" spans="1:17" x14ac:dyDescent="0.25">
      <c r="A5476" s="64">
        <f t="shared" si="683"/>
        <v>12</v>
      </c>
      <c r="B5476" s="64">
        <f t="shared" si="684"/>
        <v>552</v>
      </c>
      <c r="C5476" s="64">
        <f t="shared" si="685"/>
        <v>3</v>
      </c>
      <c r="D5476" s="64">
        <f t="shared" si="686"/>
        <v>548</v>
      </c>
      <c r="E5476" s="64">
        <f t="shared" si="687"/>
        <v>2736</v>
      </c>
      <c r="F5476" s="64" t="str">
        <f t="shared" si="680"/>
        <v/>
      </c>
      <c r="G5476" s="64" t="str">
        <f t="shared" si="681"/>
        <v/>
      </c>
      <c r="H5476" s="64" t="str">
        <f t="shared" si="682"/>
        <v/>
      </c>
      <c r="I5476" s="80" t="str">
        <f>IFERROR(VLOOKUP(D5476,Sheet2!A:B,2,0),"")</f>
        <v/>
      </c>
      <c r="J5476" s="64" t="str">
        <f>IFERROR(IF(I5476&lt;&gt;"",VLOOKUP(I5476,Sheet2!B:C,2,0),""),"")</f>
        <v/>
      </c>
      <c r="K5476" s="64" t="str">
        <f>IFERROR( IF(I5476&lt;&gt;"", HLOOKUP(L$2+$A5476,Sheet2!BX:NK,2,0),""),"")</f>
        <v/>
      </c>
      <c r="L5476" t="str">
        <f>IF(OR(HLOOKUP(L$2+$A5476,Sheet2!BX:NK,$B5476,0),HLOOKUP(L$2+$A5476,Sheet2!BX:NK,$B5476,0)&lt;&gt;""),HLOOKUP(L$2+$A5476,Sheet2!BX:NK,$B5476,0),"")</f>
        <v/>
      </c>
      <c r="M5476" t="str">
        <f>IF(OR(HLOOKUP(M$2+$A5476,Sheet2!BY:NL,$B5476,0),HLOOKUP(M$2+$A5476,Sheet2!BY:NL,$B5476,0)&lt;&gt;""),HLOOKUP(M$2+$A5476,Sheet2!BY:NL,$B5476,0),"")</f>
        <v/>
      </c>
      <c r="N5476" t="str">
        <f>IF(OR(HLOOKUP(N$2+$A5476,Sheet2!BZ:NM,$B5476,0),HLOOKUP(N$2+$A5476,Sheet2!BZ:NM,$B5476,0)&lt;&gt;""),HLOOKUP(N$2+$A5476,Sheet2!BZ:NM,$B5476,0),"")</f>
        <v/>
      </c>
      <c r="O5476" t="str">
        <f>IF(OR(HLOOKUP(O$2+$A5476,Sheet2!CA:NN,$B5476,0),HLOOKUP(O$2+$A5476,Sheet2!CA:NN,$B5476,0)&lt;&gt;""),HLOOKUP(O$2+$A5476,Sheet2!CA:NN,$B5476,0),"")</f>
        <v/>
      </c>
      <c r="P5476" t="str">
        <f>IF(OR(HLOOKUP(P$2+$A5476,Sheet2!CB:NO,$B5476,0),HLOOKUP(P$2+$A5476,Sheet2!CB:NO,$B5476,0)&lt;&gt;""),HLOOKUP(P$2+$A5476,Sheet2!CB:NO,$B5476,0),"")</f>
        <v/>
      </c>
      <c r="Q5476" t="str">
        <f>IF(OR(HLOOKUP(Q$2+$A5476,Sheet2!CC:NO,$B5476,0),HLOOKUP(Q$2+$A5476,Sheet2!CC:NO,$B5476,0)&lt;&gt;""),HLOOKUP(Q$2+$A5476,Sheet2!CC:NO,$B5476,0),"")</f>
        <v/>
      </c>
    </row>
    <row r="5477" spans="1:17" x14ac:dyDescent="0.25">
      <c r="A5477" s="64">
        <f t="shared" si="683"/>
        <v>18</v>
      </c>
      <c r="B5477" s="64">
        <f t="shared" si="684"/>
        <v>552</v>
      </c>
      <c r="C5477" s="64">
        <f t="shared" si="685"/>
        <v>4</v>
      </c>
      <c r="D5477" s="64">
        <f t="shared" si="686"/>
        <v>548</v>
      </c>
      <c r="E5477" s="64">
        <f t="shared" si="687"/>
        <v>2736</v>
      </c>
      <c r="F5477" s="64" t="str">
        <f t="shared" si="680"/>
        <v/>
      </c>
      <c r="G5477" s="64" t="str">
        <f t="shared" si="681"/>
        <v/>
      </c>
      <c r="H5477" s="64" t="str">
        <f t="shared" si="682"/>
        <v/>
      </c>
      <c r="I5477" s="80" t="str">
        <f>IFERROR(VLOOKUP(D5477,Sheet2!A:B,2,0),"")</f>
        <v/>
      </c>
      <c r="J5477" s="64" t="str">
        <f>IFERROR(IF(I5477&lt;&gt;"",VLOOKUP(I5477,Sheet2!B:C,2,0),""),"")</f>
        <v/>
      </c>
      <c r="K5477" s="64" t="str">
        <f>IFERROR( IF(I5477&lt;&gt;"", HLOOKUP(L$2+$A5477,Sheet2!BX:NK,2,0),""),"")</f>
        <v/>
      </c>
      <c r="L5477" t="str">
        <f>IF(OR(HLOOKUP(L$2+$A5477,Sheet2!BX:NK,$B5477,0),HLOOKUP(L$2+$A5477,Sheet2!BX:NK,$B5477,0)&lt;&gt;""),HLOOKUP(L$2+$A5477,Sheet2!BX:NK,$B5477,0),"")</f>
        <v/>
      </c>
      <c r="M5477" t="str">
        <f>IF(OR(HLOOKUP(M$2+$A5477,Sheet2!BY:NL,$B5477,0),HLOOKUP(M$2+$A5477,Sheet2!BY:NL,$B5477,0)&lt;&gt;""),HLOOKUP(M$2+$A5477,Sheet2!BY:NL,$B5477,0),"")</f>
        <v/>
      </c>
      <c r="N5477" t="str">
        <f>IF(OR(HLOOKUP(N$2+$A5477,Sheet2!BZ:NM,$B5477,0),HLOOKUP(N$2+$A5477,Sheet2!BZ:NM,$B5477,0)&lt;&gt;""),HLOOKUP(N$2+$A5477,Sheet2!BZ:NM,$B5477,0),"")</f>
        <v/>
      </c>
      <c r="O5477" t="str">
        <f>IF(OR(HLOOKUP(O$2+$A5477,Sheet2!CA:NN,$B5477,0),HLOOKUP(O$2+$A5477,Sheet2!CA:NN,$B5477,0)&lt;&gt;""),HLOOKUP(O$2+$A5477,Sheet2!CA:NN,$B5477,0),"")</f>
        <v/>
      </c>
      <c r="P5477" t="str">
        <f>IF(OR(HLOOKUP(P$2+$A5477,Sheet2!CB:NO,$B5477,0),HLOOKUP(P$2+$A5477,Sheet2!CB:NO,$B5477,0)&lt;&gt;""),HLOOKUP(P$2+$A5477,Sheet2!CB:NO,$B5477,0),"")</f>
        <v/>
      </c>
      <c r="Q5477" t="str">
        <f>IF(OR(HLOOKUP(Q$2+$A5477,Sheet2!CC:NO,$B5477,0),HLOOKUP(Q$2+$A5477,Sheet2!CC:NO,$B5477,0)&lt;&gt;""),HLOOKUP(Q$2+$A5477,Sheet2!CC:NO,$B5477,0),"")</f>
        <v/>
      </c>
    </row>
    <row r="5478" spans="1:17" x14ac:dyDescent="0.25">
      <c r="A5478" s="64">
        <f t="shared" si="683"/>
        <v>24</v>
      </c>
      <c r="B5478" s="64">
        <f t="shared" si="684"/>
        <v>552</v>
      </c>
      <c r="C5478" s="64">
        <f t="shared" si="685"/>
        <v>5</v>
      </c>
      <c r="D5478" s="64">
        <f t="shared" si="686"/>
        <v>548</v>
      </c>
      <c r="E5478" s="64">
        <f t="shared" si="687"/>
        <v>2736</v>
      </c>
      <c r="F5478" s="64" t="str">
        <f t="shared" si="680"/>
        <v/>
      </c>
      <c r="G5478" s="64" t="str">
        <f t="shared" si="681"/>
        <v/>
      </c>
      <c r="H5478" s="64" t="str">
        <f t="shared" si="682"/>
        <v/>
      </c>
      <c r="I5478" s="80" t="str">
        <f>IFERROR(VLOOKUP(D5478,Sheet2!A:B,2,0),"")</f>
        <v/>
      </c>
      <c r="J5478" s="64" t="str">
        <f>IFERROR(IF(I5478&lt;&gt;"",VLOOKUP(I5478,Sheet2!B:C,2,0),""),"")</f>
        <v/>
      </c>
      <c r="K5478" s="64" t="str">
        <f>IFERROR( IF(I5478&lt;&gt;"", HLOOKUP(L$2+$A5478,Sheet2!BX:NK,2,0),""),"")</f>
        <v/>
      </c>
      <c r="L5478" t="str">
        <f>IF(OR(HLOOKUP(L$2+$A5478,Sheet2!BX:NK,$B5478,0),HLOOKUP(L$2+$A5478,Sheet2!BX:NK,$B5478,0)&lt;&gt;""),HLOOKUP(L$2+$A5478,Sheet2!BX:NK,$B5478,0),"")</f>
        <v/>
      </c>
      <c r="M5478" t="str">
        <f>IF(OR(HLOOKUP(M$2+$A5478,Sheet2!BY:NL,$B5478,0),HLOOKUP(M$2+$A5478,Sheet2!BY:NL,$B5478,0)&lt;&gt;""),HLOOKUP(M$2+$A5478,Sheet2!BY:NL,$B5478,0),"")</f>
        <v/>
      </c>
      <c r="N5478" t="str">
        <f>IF(OR(HLOOKUP(N$2+$A5478,Sheet2!BZ:NM,$B5478,0),HLOOKUP(N$2+$A5478,Sheet2!BZ:NM,$B5478,0)&lt;&gt;""),HLOOKUP(N$2+$A5478,Sheet2!BZ:NM,$B5478,0),"")</f>
        <v/>
      </c>
      <c r="O5478" t="str">
        <f>IF(OR(HLOOKUP(O$2+$A5478,Sheet2!CA:NN,$B5478,0),HLOOKUP(O$2+$A5478,Sheet2!CA:NN,$B5478,0)&lt;&gt;""),HLOOKUP(O$2+$A5478,Sheet2!CA:NN,$B5478,0),"")</f>
        <v/>
      </c>
      <c r="P5478" t="str">
        <f>IF(OR(HLOOKUP(P$2+$A5478,Sheet2!CB:NO,$B5478,0),HLOOKUP(P$2+$A5478,Sheet2!CB:NO,$B5478,0)&lt;&gt;""),HLOOKUP(P$2+$A5478,Sheet2!CB:NO,$B5478,0),"")</f>
        <v/>
      </c>
      <c r="Q5478" t="str">
        <f>IF(OR(HLOOKUP(Q$2+$A5478,Sheet2!CC:NO,$B5478,0),HLOOKUP(Q$2+$A5478,Sheet2!CC:NO,$B5478,0)&lt;&gt;""),HLOOKUP(Q$2+$A5478,Sheet2!CC:NO,$B5478,0),"")</f>
        <v/>
      </c>
    </row>
    <row r="5479" spans="1:17" x14ac:dyDescent="0.25">
      <c r="A5479" s="64">
        <f t="shared" si="683"/>
        <v>30</v>
      </c>
      <c r="B5479" s="64">
        <f t="shared" si="684"/>
        <v>552</v>
      </c>
      <c r="C5479" s="64">
        <f t="shared" si="685"/>
        <v>6</v>
      </c>
      <c r="D5479" s="64">
        <f t="shared" si="686"/>
        <v>548</v>
      </c>
      <c r="E5479" s="64">
        <f t="shared" si="687"/>
        <v>2736</v>
      </c>
      <c r="F5479" s="64" t="str">
        <f t="shared" si="680"/>
        <v/>
      </c>
      <c r="G5479" s="64" t="str">
        <f t="shared" si="681"/>
        <v/>
      </c>
      <c r="H5479" s="64" t="str">
        <f t="shared" si="682"/>
        <v/>
      </c>
      <c r="I5479" s="80" t="str">
        <f>IFERROR(VLOOKUP(D5479,Sheet2!A:B,2,0),"")</f>
        <v/>
      </c>
      <c r="J5479" s="64" t="str">
        <f>IFERROR(IF(I5479&lt;&gt;"",VLOOKUP(I5479,Sheet2!B:C,2,0),""),"")</f>
        <v/>
      </c>
      <c r="K5479" s="64" t="str">
        <f>IFERROR( IF(I5479&lt;&gt;"", HLOOKUP(L$2+$A5479,Sheet2!BX:NK,2,0),""),"")</f>
        <v/>
      </c>
      <c r="L5479" t="str">
        <f>IF(OR(HLOOKUP(L$2+$A5479,Sheet2!BX:NK,$B5479,0),HLOOKUP(L$2+$A5479,Sheet2!BX:NK,$B5479,0)&lt;&gt;""),HLOOKUP(L$2+$A5479,Sheet2!BX:NK,$B5479,0),"")</f>
        <v/>
      </c>
      <c r="M5479" t="str">
        <f>IF(OR(HLOOKUP(M$2+$A5479,Sheet2!BY:NL,$B5479,0),HLOOKUP(M$2+$A5479,Sheet2!BY:NL,$B5479,0)&lt;&gt;""),HLOOKUP(M$2+$A5479,Sheet2!BY:NL,$B5479,0),"")</f>
        <v/>
      </c>
      <c r="N5479" t="str">
        <f>IF(OR(HLOOKUP(N$2+$A5479,Sheet2!BZ:NM,$B5479,0),HLOOKUP(N$2+$A5479,Sheet2!BZ:NM,$B5479,0)&lt;&gt;""),HLOOKUP(N$2+$A5479,Sheet2!BZ:NM,$B5479,0),"")</f>
        <v/>
      </c>
      <c r="O5479" t="str">
        <f>IF(OR(HLOOKUP(O$2+$A5479,Sheet2!CA:NN,$B5479,0),HLOOKUP(O$2+$A5479,Sheet2!CA:NN,$B5479,0)&lt;&gt;""),HLOOKUP(O$2+$A5479,Sheet2!CA:NN,$B5479,0),"")</f>
        <v/>
      </c>
      <c r="P5479" t="str">
        <f>IF(OR(HLOOKUP(P$2+$A5479,Sheet2!CB:NO,$B5479,0),HLOOKUP(P$2+$A5479,Sheet2!CB:NO,$B5479,0)&lt;&gt;""),HLOOKUP(P$2+$A5479,Sheet2!CB:NO,$B5479,0),"")</f>
        <v/>
      </c>
      <c r="Q5479" t="str">
        <f>IF(OR(HLOOKUP(Q$2+$A5479,Sheet2!CC:NO,$B5479,0),HLOOKUP(Q$2+$A5479,Sheet2!CC:NO,$B5479,0)&lt;&gt;""),HLOOKUP(Q$2+$A5479,Sheet2!CC:NO,$B5479,0),"")</f>
        <v/>
      </c>
    </row>
    <row r="5480" spans="1:17" x14ac:dyDescent="0.25">
      <c r="A5480" s="64">
        <f t="shared" si="683"/>
        <v>36</v>
      </c>
      <c r="B5480" s="64">
        <f t="shared" si="684"/>
        <v>552</v>
      </c>
      <c r="C5480" s="64">
        <f t="shared" si="685"/>
        <v>7</v>
      </c>
      <c r="D5480" s="64">
        <f t="shared" si="686"/>
        <v>548</v>
      </c>
      <c r="E5480" s="64">
        <f t="shared" si="687"/>
        <v>2736</v>
      </c>
      <c r="F5480" s="64" t="str">
        <f t="shared" si="680"/>
        <v/>
      </c>
      <c r="G5480" s="64" t="str">
        <f t="shared" si="681"/>
        <v/>
      </c>
      <c r="H5480" s="64" t="str">
        <f t="shared" si="682"/>
        <v/>
      </c>
      <c r="I5480" s="80" t="str">
        <f>IFERROR(VLOOKUP(D5480,Sheet2!A:B,2,0),"")</f>
        <v/>
      </c>
      <c r="J5480" s="64" t="str">
        <f>IFERROR(IF(I5480&lt;&gt;"",VLOOKUP(I5480,Sheet2!B:C,2,0),""),"")</f>
        <v/>
      </c>
      <c r="K5480" s="64" t="str">
        <f>IFERROR( IF(I5480&lt;&gt;"", HLOOKUP(L$2+$A5480,Sheet2!BX:NK,2,0),""),"")</f>
        <v/>
      </c>
      <c r="L5480" t="str">
        <f>IF(OR(HLOOKUP(L$2+$A5480,Sheet2!BX:NK,$B5480,0),HLOOKUP(L$2+$A5480,Sheet2!BX:NK,$B5480,0)&lt;&gt;""),HLOOKUP(L$2+$A5480,Sheet2!BX:NK,$B5480,0),"")</f>
        <v/>
      </c>
      <c r="M5480" t="str">
        <f>IF(OR(HLOOKUP(M$2+$A5480,Sheet2!BY:NL,$B5480,0),HLOOKUP(M$2+$A5480,Sheet2!BY:NL,$B5480,0)&lt;&gt;""),HLOOKUP(M$2+$A5480,Sheet2!BY:NL,$B5480,0),"")</f>
        <v/>
      </c>
      <c r="N5480" t="str">
        <f>IF(OR(HLOOKUP(N$2+$A5480,Sheet2!BZ:NM,$B5480,0),HLOOKUP(N$2+$A5480,Sheet2!BZ:NM,$B5480,0)&lt;&gt;""),HLOOKUP(N$2+$A5480,Sheet2!BZ:NM,$B5480,0),"")</f>
        <v/>
      </c>
      <c r="O5480" t="str">
        <f>IF(OR(HLOOKUP(O$2+$A5480,Sheet2!CA:NN,$B5480,0),HLOOKUP(O$2+$A5480,Sheet2!CA:NN,$B5480,0)&lt;&gt;""),HLOOKUP(O$2+$A5480,Sheet2!CA:NN,$B5480,0),"")</f>
        <v/>
      </c>
      <c r="P5480" t="str">
        <f>IF(OR(HLOOKUP(P$2+$A5480,Sheet2!CB:NO,$B5480,0),HLOOKUP(P$2+$A5480,Sheet2!CB:NO,$B5480,0)&lt;&gt;""),HLOOKUP(P$2+$A5480,Sheet2!CB:NO,$B5480,0),"")</f>
        <v/>
      </c>
      <c r="Q5480" t="str">
        <f>IF(OR(HLOOKUP(Q$2+$A5480,Sheet2!CC:NO,$B5480,0),HLOOKUP(Q$2+$A5480,Sheet2!CC:NO,$B5480,0)&lt;&gt;""),HLOOKUP(Q$2+$A5480,Sheet2!CC:NO,$B5480,0),"")</f>
        <v/>
      </c>
    </row>
    <row r="5481" spans="1:17" x14ac:dyDescent="0.25">
      <c r="A5481" s="64">
        <f t="shared" si="683"/>
        <v>42</v>
      </c>
      <c r="B5481" s="64">
        <f t="shared" si="684"/>
        <v>552</v>
      </c>
      <c r="C5481" s="64">
        <f t="shared" si="685"/>
        <v>8</v>
      </c>
      <c r="D5481" s="64">
        <f t="shared" si="686"/>
        <v>548</v>
      </c>
      <c r="E5481" s="64">
        <f t="shared" si="687"/>
        <v>2736</v>
      </c>
      <c r="F5481" s="64" t="str">
        <f t="shared" si="680"/>
        <v/>
      </c>
      <c r="G5481" s="64" t="str">
        <f t="shared" si="681"/>
        <v/>
      </c>
      <c r="H5481" s="64" t="str">
        <f t="shared" si="682"/>
        <v/>
      </c>
      <c r="I5481" s="80" t="str">
        <f>IFERROR(VLOOKUP(D5481,Sheet2!A:B,2,0),"")</f>
        <v/>
      </c>
      <c r="J5481" s="64" t="str">
        <f>IFERROR(IF(I5481&lt;&gt;"",VLOOKUP(I5481,Sheet2!B:C,2,0),""),"")</f>
        <v/>
      </c>
      <c r="K5481" s="64" t="str">
        <f>IFERROR( IF(I5481&lt;&gt;"", HLOOKUP(L$2+$A5481,Sheet2!BX:NK,2,0),""),"")</f>
        <v/>
      </c>
      <c r="L5481" t="str">
        <f>IF(OR(HLOOKUP(L$2+$A5481,Sheet2!BX:NK,$B5481,0),HLOOKUP(L$2+$A5481,Sheet2!BX:NK,$B5481,0)&lt;&gt;""),HLOOKUP(L$2+$A5481,Sheet2!BX:NK,$B5481,0),"")</f>
        <v/>
      </c>
      <c r="M5481" t="str">
        <f>IF(OR(HLOOKUP(M$2+$A5481,Sheet2!BY:NL,$B5481,0),HLOOKUP(M$2+$A5481,Sheet2!BY:NL,$B5481,0)&lt;&gt;""),HLOOKUP(M$2+$A5481,Sheet2!BY:NL,$B5481,0),"")</f>
        <v/>
      </c>
      <c r="N5481" t="str">
        <f>IF(OR(HLOOKUP(N$2+$A5481,Sheet2!BZ:NM,$B5481,0),HLOOKUP(N$2+$A5481,Sheet2!BZ:NM,$B5481,0)&lt;&gt;""),HLOOKUP(N$2+$A5481,Sheet2!BZ:NM,$B5481,0),"")</f>
        <v/>
      </c>
      <c r="O5481" t="str">
        <f>IF(OR(HLOOKUP(O$2+$A5481,Sheet2!CA:NN,$B5481,0),HLOOKUP(O$2+$A5481,Sheet2!CA:NN,$B5481,0)&lt;&gt;""),HLOOKUP(O$2+$A5481,Sheet2!CA:NN,$B5481,0),"")</f>
        <v/>
      </c>
      <c r="P5481" t="str">
        <f>IF(OR(HLOOKUP(P$2+$A5481,Sheet2!CB:NO,$B5481,0),HLOOKUP(P$2+$A5481,Sheet2!CB:NO,$B5481,0)&lt;&gt;""),HLOOKUP(P$2+$A5481,Sheet2!CB:NO,$B5481,0),"")</f>
        <v/>
      </c>
      <c r="Q5481" t="str">
        <f>IF(OR(HLOOKUP(Q$2+$A5481,Sheet2!CC:NO,$B5481,0),HLOOKUP(Q$2+$A5481,Sheet2!CC:NO,$B5481,0)&lt;&gt;""),HLOOKUP(Q$2+$A5481,Sheet2!CC:NO,$B5481,0),"")</f>
        <v/>
      </c>
    </row>
    <row r="5482" spans="1:17" x14ac:dyDescent="0.25">
      <c r="A5482" s="64">
        <f t="shared" si="683"/>
        <v>48</v>
      </c>
      <c r="B5482" s="64">
        <f t="shared" si="684"/>
        <v>552</v>
      </c>
      <c r="C5482" s="64">
        <f t="shared" si="685"/>
        <v>9</v>
      </c>
      <c r="D5482" s="64">
        <f t="shared" si="686"/>
        <v>548</v>
      </c>
      <c r="E5482" s="64">
        <f t="shared" si="687"/>
        <v>2736</v>
      </c>
      <c r="F5482" s="64" t="str">
        <f t="shared" si="680"/>
        <v/>
      </c>
      <c r="G5482" s="64" t="str">
        <f t="shared" si="681"/>
        <v/>
      </c>
      <c r="H5482" s="64" t="str">
        <f t="shared" si="682"/>
        <v/>
      </c>
      <c r="I5482" s="80" t="str">
        <f>IFERROR(VLOOKUP(D5482,Sheet2!A:B,2,0),"")</f>
        <v/>
      </c>
      <c r="J5482" s="64" t="str">
        <f>IFERROR(IF(I5482&lt;&gt;"",VLOOKUP(I5482,Sheet2!B:C,2,0),""),"")</f>
        <v/>
      </c>
      <c r="K5482" s="64" t="str">
        <f>IFERROR( IF(I5482&lt;&gt;"", HLOOKUP(L$2+$A5482,Sheet2!BX:NK,2,0),""),"")</f>
        <v/>
      </c>
      <c r="L5482" t="str">
        <f>IF(OR(HLOOKUP(L$2+$A5482,Sheet2!BX:NK,$B5482,0),HLOOKUP(L$2+$A5482,Sheet2!BX:NK,$B5482,0)&lt;&gt;""),HLOOKUP(L$2+$A5482,Sheet2!BX:NK,$B5482,0),"")</f>
        <v/>
      </c>
      <c r="M5482" t="str">
        <f>IF(OR(HLOOKUP(M$2+$A5482,Sheet2!BY:NL,$B5482,0),HLOOKUP(M$2+$A5482,Sheet2!BY:NL,$B5482,0)&lt;&gt;""),HLOOKUP(M$2+$A5482,Sheet2!BY:NL,$B5482,0),"")</f>
        <v/>
      </c>
      <c r="N5482" t="str">
        <f>IF(OR(HLOOKUP(N$2+$A5482,Sheet2!BZ:NM,$B5482,0),HLOOKUP(N$2+$A5482,Sheet2!BZ:NM,$B5482,0)&lt;&gt;""),HLOOKUP(N$2+$A5482,Sheet2!BZ:NM,$B5482,0),"")</f>
        <v/>
      </c>
      <c r="O5482" t="str">
        <f>IF(OR(HLOOKUP(O$2+$A5482,Sheet2!CA:NN,$B5482,0),HLOOKUP(O$2+$A5482,Sheet2!CA:NN,$B5482,0)&lt;&gt;""),HLOOKUP(O$2+$A5482,Sheet2!CA:NN,$B5482,0),"")</f>
        <v/>
      </c>
      <c r="P5482" t="str">
        <f>IF(OR(HLOOKUP(P$2+$A5482,Sheet2!CB:NO,$B5482,0),HLOOKUP(P$2+$A5482,Sheet2!CB:NO,$B5482,0)&lt;&gt;""),HLOOKUP(P$2+$A5482,Sheet2!CB:NO,$B5482,0),"")</f>
        <v/>
      </c>
      <c r="Q5482" t="str">
        <f>IF(OR(HLOOKUP(Q$2+$A5482,Sheet2!CC:NO,$B5482,0),HLOOKUP(Q$2+$A5482,Sheet2!CC:NO,$B5482,0)&lt;&gt;""),HLOOKUP(Q$2+$A5482,Sheet2!CC:NO,$B5482,0),"")</f>
        <v/>
      </c>
    </row>
    <row r="5483" spans="1:17" x14ac:dyDescent="0.25">
      <c r="A5483" s="64">
        <f t="shared" si="683"/>
        <v>54</v>
      </c>
      <c r="B5483" s="64">
        <f t="shared" si="684"/>
        <v>552</v>
      </c>
      <c r="C5483" s="64">
        <f t="shared" si="685"/>
        <v>10</v>
      </c>
      <c r="D5483" s="64">
        <f t="shared" si="686"/>
        <v>548</v>
      </c>
      <c r="E5483" s="64">
        <f t="shared" si="687"/>
        <v>2736</v>
      </c>
      <c r="F5483" s="64" t="str">
        <f t="shared" si="680"/>
        <v/>
      </c>
      <c r="G5483" s="64" t="str">
        <f t="shared" si="681"/>
        <v/>
      </c>
      <c r="H5483" s="64" t="str">
        <f t="shared" si="682"/>
        <v/>
      </c>
      <c r="I5483" s="80" t="str">
        <f>IFERROR(VLOOKUP(D5483,Sheet2!A:B,2,0),"")</f>
        <v/>
      </c>
      <c r="J5483" s="64" t="str">
        <f>IFERROR(IF(I5483&lt;&gt;"",VLOOKUP(I5483,Sheet2!B:C,2,0),""),"")</f>
        <v/>
      </c>
      <c r="K5483" s="64" t="str">
        <f>IFERROR( IF(I5483&lt;&gt;"", HLOOKUP(L$2+$A5483,Sheet2!BX:NK,2,0),""),"")</f>
        <v/>
      </c>
      <c r="L5483" t="str">
        <f>IF(OR(HLOOKUP(L$2+$A5483,Sheet2!BX:NK,$B5483,0),HLOOKUP(L$2+$A5483,Sheet2!BX:NK,$B5483,0)&lt;&gt;""),HLOOKUP(L$2+$A5483,Sheet2!BX:NK,$B5483,0),"")</f>
        <v/>
      </c>
      <c r="M5483" t="str">
        <f>IF(OR(HLOOKUP(M$2+$A5483,Sheet2!BY:NL,$B5483,0),HLOOKUP(M$2+$A5483,Sheet2!BY:NL,$B5483,0)&lt;&gt;""),HLOOKUP(M$2+$A5483,Sheet2!BY:NL,$B5483,0),"")</f>
        <v/>
      </c>
      <c r="N5483" t="str">
        <f>IF(OR(HLOOKUP(N$2+$A5483,Sheet2!BZ:NM,$B5483,0),HLOOKUP(N$2+$A5483,Sheet2!BZ:NM,$B5483,0)&lt;&gt;""),HLOOKUP(N$2+$A5483,Sheet2!BZ:NM,$B5483,0),"")</f>
        <v/>
      </c>
      <c r="O5483" t="str">
        <f>IF(OR(HLOOKUP(O$2+$A5483,Sheet2!CA:NN,$B5483,0),HLOOKUP(O$2+$A5483,Sheet2!CA:NN,$B5483,0)&lt;&gt;""),HLOOKUP(O$2+$A5483,Sheet2!CA:NN,$B5483,0),"")</f>
        <v/>
      </c>
      <c r="P5483" t="str">
        <f>IF(OR(HLOOKUP(P$2+$A5483,Sheet2!CB:NO,$B5483,0),HLOOKUP(P$2+$A5483,Sheet2!CB:NO,$B5483,0)&lt;&gt;""),HLOOKUP(P$2+$A5483,Sheet2!CB:NO,$B5483,0),"")</f>
        <v/>
      </c>
      <c r="Q5483" t="str">
        <f>IF(OR(HLOOKUP(Q$2+$A5483,Sheet2!CC:NO,$B5483,0),HLOOKUP(Q$2+$A5483,Sheet2!CC:NO,$B5483,0)&lt;&gt;""),HLOOKUP(Q$2+$A5483,Sheet2!CC:NO,$B5483,0),"")</f>
        <v/>
      </c>
    </row>
    <row r="5484" spans="1:17" x14ac:dyDescent="0.25">
      <c r="A5484" s="64">
        <f t="shared" si="683"/>
        <v>0</v>
      </c>
      <c r="B5484" s="64">
        <f t="shared" si="684"/>
        <v>553</v>
      </c>
      <c r="C5484" s="64">
        <f t="shared" si="685"/>
        <v>1</v>
      </c>
      <c r="D5484" s="64">
        <f t="shared" si="686"/>
        <v>549</v>
      </c>
      <c r="E5484" s="64">
        <f t="shared" si="687"/>
        <v>2741</v>
      </c>
      <c r="F5484" s="64" t="str">
        <f t="shared" si="680"/>
        <v/>
      </c>
      <c r="G5484" s="64" t="str">
        <f t="shared" si="681"/>
        <v/>
      </c>
      <c r="H5484" s="64" t="str">
        <f t="shared" si="682"/>
        <v/>
      </c>
      <c r="I5484" s="80" t="str">
        <f>IFERROR(VLOOKUP(D5484,Sheet2!A:B,2,0),"")</f>
        <v/>
      </c>
      <c r="J5484" s="64" t="str">
        <f>IFERROR(IF(I5484&lt;&gt;"",VLOOKUP(I5484,Sheet2!B:C,2,0),""),"")</f>
        <v/>
      </c>
      <c r="K5484" s="64" t="str">
        <f>IFERROR( IF(I5484&lt;&gt;"", HLOOKUP(L$2+$A5484,Sheet2!BX:NK,2,0),""),"")</f>
        <v/>
      </c>
      <c r="L5484" t="str">
        <f>IF(OR(HLOOKUP(L$2+$A5484,Sheet2!BX:NK,$B5484,0),HLOOKUP(L$2+$A5484,Sheet2!BX:NK,$B5484,0)&lt;&gt;""),HLOOKUP(L$2+$A5484,Sheet2!BX:NK,$B5484,0),"")</f>
        <v/>
      </c>
      <c r="M5484" t="str">
        <f>IF(OR(HLOOKUP(M$2+$A5484,Sheet2!BY:NL,$B5484,0),HLOOKUP(M$2+$A5484,Sheet2!BY:NL,$B5484,0)&lt;&gt;""),HLOOKUP(M$2+$A5484,Sheet2!BY:NL,$B5484,0),"")</f>
        <v/>
      </c>
      <c r="N5484" t="str">
        <f>IF(OR(HLOOKUP(N$2+$A5484,Sheet2!BZ:NM,$B5484,0),HLOOKUP(N$2+$A5484,Sheet2!BZ:NM,$B5484,0)&lt;&gt;""),HLOOKUP(N$2+$A5484,Sheet2!BZ:NM,$B5484,0),"")</f>
        <v/>
      </c>
      <c r="O5484" t="str">
        <f>IF(OR(HLOOKUP(O$2+$A5484,Sheet2!CA:NN,$B5484,0),HLOOKUP(O$2+$A5484,Sheet2!CA:NN,$B5484,0)&lt;&gt;""),HLOOKUP(O$2+$A5484,Sheet2!CA:NN,$B5484,0),"")</f>
        <v/>
      </c>
      <c r="P5484" t="str">
        <f>IF(OR(HLOOKUP(P$2+$A5484,Sheet2!CB:NO,$B5484,0),HLOOKUP(P$2+$A5484,Sheet2!CB:NO,$B5484,0)&lt;&gt;""),HLOOKUP(P$2+$A5484,Sheet2!CB:NO,$B5484,0),"")</f>
        <v/>
      </c>
      <c r="Q5484" t="str">
        <f>IF(OR(HLOOKUP(Q$2+$A5484,Sheet2!CC:NO,$B5484,0),HLOOKUP(Q$2+$A5484,Sheet2!CC:NO,$B5484,0)&lt;&gt;""),HLOOKUP(Q$2+$A5484,Sheet2!CC:NO,$B5484,0),"")</f>
        <v/>
      </c>
    </row>
    <row r="5485" spans="1:17" x14ac:dyDescent="0.25">
      <c r="A5485" s="64">
        <f t="shared" si="683"/>
        <v>6</v>
      </c>
      <c r="B5485" s="64">
        <f t="shared" si="684"/>
        <v>553</v>
      </c>
      <c r="C5485" s="64">
        <f t="shared" si="685"/>
        <v>2</v>
      </c>
      <c r="D5485" s="64">
        <f t="shared" si="686"/>
        <v>549</v>
      </c>
      <c r="E5485" s="64">
        <f t="shared" si="687"/>
        <v>2741</v>
      </c>
      <c r="F5485" s="64" t="str">
        <f t="shared" si="680"/>
        <v/>
      </c>
      <c r="G5485" s="64" t="str">
        <f t="shared" si="681"/>
        <v/>
      </c>
      <c r="H5485" s="64" t="str">
        <f t="shared" si="682"/>
        <v/>
      </c>
      <c r="I5485" s="80" t="str">
        <f>IFERROR(VLOOKUP(D5485,Sheet2!A:B,2,0),"")</f>
        <v/>
      </c>
      <c r="J5485" s="64" t="str">
        <f>IFERROR(IF(I5485&lt;&gt;"",VLOOKUP(I5485,Sheet2!B:C,2,0),""),"")</f>
        <v/>
      </c>
      <c r="K5485" s="64" t="str">
        <f>IFERROR( IF(I5485&lt;&gt;"", HLOOKUP(L$2+$A5485,Sheet2!BX:NK,2,0),""),"")</f>
        <v/>
      </c>
      <c r="L5485" t="str">
        <f>IF(OR(HLOOKUP(L$2+$A5485,Sheet2!BX:NK,$B5485,0),HLOOKUP(L$2+$A5485,Sheet2!BX:NK,$B5485,0)&lt;&gt;""),HLOOKUP(L$2+$A5485,Sheet2!BX:NK,$B5485,0),"")</f>
        <v/>
      </c>
      <c r="M5485" t="str">
        <f>IF(OR(HLOOKUP(M$2+$A5485,Sheet2!BY:NL,$B5485,0),HLOOKUP(M$2+$A5485,Sheet2!BY:NL,$B5485,0)&lt;&gt;""),HLOOKUP(M$2+$A5485,Sheet2!BY:NL,$B5485,0),"")</f>
        <v/>
      </c>
      <c r="N5485" t="str">
        <f>IF(OR(HLOOKUP(N$2+$A5485,Sheet2!BZ:NM,$B5485,0),HLOOKUP(N$2+$A5485,Sheet2!BZ:NM,$B5485,0)&lt;&gt;""),HLOOKUP(N$2+$A5485,Sheet2!BZ:NM,$B5485,0),"")</f>
        <v/>
      </c>
      <c r="O5485" t="str">
        <f>IF(OR(HLOOKUP(O$2+$A5485,Sheet2!CA:NN,$B5485,0),HLOOKUP(O$2+$A5485,Sheet2!CA:NN,$B5485,0)&lt;&gt;""),HLOOKUP(O$2+$A5485,Sheet2!CA:NN,$B5485,0),"")</f>
        <v/>
      </c>
      <c r="P5485" t="str">
        <f>IF(OR(HLOOKUP(P$2+$A5485,Sheet2!CB:NO,$B5485,0),HLOOKUP(P$2+$A5485,Sheet2!CB:NO,$B5485,0)&lt;&gt;""),HLOOKUP(P$2+$A5485,Sheet2!CB:NO,$B5485,0),"")</f>
        <v/>
      </c>
      <c r="Q5485" t="str">
        <f>IF(OR(HLOOKUP(Q$2+$A5485,Sheet2!CC:NO,$B5485,0),HLOOKUP(Q$2+$A5485,Sheet2!CC:NO,$B5485,0)&lt;&gt;""),HLOOKUP(Q$2+$A5485,Sheet2!CC:NO,$B5485,0),"")</f>
        <v/>
      </c>
    </row>
    <row r="5486" spans="1:17" x14ac:dyDescent="0.25">
      <c r="A5486" s="64">
        <f t="shared" si="683"/>
        <v>12</v>
      </c>
      <c r="B5486" s="64">
        <f t="shared" si="684"/>
        <v>553</v>
      </c>
      <c r="C5486" s="64">
        <f t="shared" si="685"/>
        <v>3</v>
      </c>
      <c r="D5486" s="64">
        <f t="shared" si="686"/>
        <v>549</v>
      </c>
      <c r="E5486" s="64">
        <f t="shared" si="687"/>
        <v>2741</v>
      </c>
      <c r="F5486" s="64" t="str">
        <f t="shared" si="680"/>
        <v/>
      </c>
      <c r="G5486" s="64" t="str">
        <f t="shared" si="681"/>
        <v/>
      </c>
      <c r="H5486" s="64" t="str">
        <f t="shared" si="682"/>
        <v/>
      </c>
      <c r="I5486" s="80" t="str">
        <f>IFERROR(VLOOKUP(D5486,Sheet2!A:B,2,0),"")</f>
        <v/>
      </c>
      <c r="J5486" s="64" t="str">
        <f>IFERROR(IF(I5486&lt;&gt;"",VLOOKUP(I5486,Sheet2!B:C,2,0),""),"")</f>
        <v/>
      </c>
      <c r="K5486" s="64" t="str">
        <f>IFERROR( IF(I5486&lt;&gt;"", HLOOKUP(L$2+$A5486,Sheet2!BX:NK,2,0),""),"")</f>
        <v/>
      </c>
      <c r="L5486" t="str">
        <f>IF(OR(HLOOKUP(L$2+$A5486,Sheet2!BX:NK,$B5486,0),HLOOKUP(L$2+$A5486,Sheet2!BX:NK,$B5486,0)&lt;&gt;""),HLOOKUP(L$2+$A5486,Sheet2!BX:NK,$B5486,0),"")</f>
        <v/>
      </c>
      <c r="M5486" t="str">
        <f>IF(OR(HLOOKUP(M$2+$A5486,Sheet2!BY:NL,$B5486,0),HLOOKUP(M$2+$A5486,Sheet2!BY:NL,$B5486,0)&lt;&gt;""),HLOOKUP(M$2+$A5486,Sheet2!BY:NL,$B5486,0),"")</f>
        <v/>
      </c>
      <c r="N5486" t="str">
        <f>IF(OR(HLOOKUP(N$2+$A5486,Sheet2!BZ:NM,$B5486,0),HLOOKUP(N$2+$A5486,Sheet2!BZ:NM,$B5486,0)&lt;&gt;""),HLOOKUP(N$2+$A5486,Sheet2!BZ:NM,$B5486,0),"")</f>
        <v/>
      </c>
      <c r="O5486" t="str">
        <f>IF(OR(HLOOKUP(O$2+$A5486,Sheet2!CA:NN,$B5486,0),HLOOKUP(O$2+$A5486,Sheet2!CA:NN,$B5486,0)&lt;&gt;""),HLOOKUP(O$2+$A5486,Sheet2!CA:NN,$B5486,0),"")</f>
        <v/>
      </c>
      <c r="P5486" t="str">
        <f>IF(OR(HLOOKUP(P$2+$A5486,Sheet2!CB:NO,$B5486,0),HLOOKUP(P$2+$A5486,Sheet2!CB:NO,$B5486,0)&lt;&gt;""),HLOOKUP(P$2+$A5486,Sheet2!CB:NO,$B5486,0),"")</f>
        <v/>
      </c>
      <c r="Q5486" t="str">
        <f>IF(OR(HLOOKUP(Q$2+$A5486,Sheet2!CC:NO,$B5486,0),HLOOKUP(Q$2+$A5486,Sheet2!CC:NO,$B5486,0)&lt;&gt;""),HLOOKUP(Q$2+$A5486,Sheet2!CC:NO,$B5486,0),"")</f>
        <v/>
      </c>
    </row>
    <row r="5487" spans="1:17" x14ac:dyDescent="0.25">
      <c r="A5487" s="64">
        <f t="shared" si="683"/>
        <v>18</v>
      </c>
      <c r="B5487" s="64">
        <f t="shared" si="684"/>
        <v>553</v>
      </c>
      <c r="C5487" s="64">
        <f t="shared" si="685"/>
        <v>4</v>
      </c>
      <c r="D5487" s="64">
        <f t="shared" si="686"/>
        <v>549</v>
      </c>
      <c r="E5487" s="64">
        <f t="shared" si="687"/>
        <v>2741</v>
      </c>
      <c r="F5487" s="64" t="str">
        <f t="shared" si="680"/>
        <v/>
      </c>
      <c r="G5487" s="64" t="str">
        <f t="shared" si="681"/>
        <v/>
      </c>
      <c r="H5487" s="64" t="str">
        <f t="shared" si="682"/>
        <v/>
      </c>
      <c r="I5487" s="80" t="str">
        <f>IFERROR(VLOOKUP(D5487,Sheet2!A:B,2,0),"")</f>
        <v/>
      </c>
      <c r="J5487" s="64" t="str">
        <f>IFERROR(IF(I5487&lt;&gt;"",VLOOKUP(I5487,Sheet2!B:C,2,0),""),"")</f>
        <v/>
      </c>
      <c r="K5487" s="64" t="str">
        <f>IFERROR( IF(I5487&lt;&gt;"", HLOOKUP(L$2+$A5487,Sheet2!BX:NK,2,0),""),"")</f>
        <v/>
      </c>
      <c r="L5487" t="str">
        <f>IF(OR(HLOOKUP(L$2+$A5487,Sheet2!BX:NK,$B5487,0),HLOOKUP(L$2+$A5487,Sheet2!BX:NK,$B5487,0)&lt;&gt;""),HLOOKUP(L$2+$A5487,Sheet2!BX:NK,$B5487,0),"")</f>
        <v/>
      </c>
      <c r="M5487" t="str">
        <f>IF(OR(HLOOKUP(M$2+$A5487,Sheet2!BY:NL,$B5487,0),HLOOKUP(M$2+$A5487,Sheet2!BY:NL,$B5487,0)&lt;&gt;""),HLOOKUP(M$2+$A5487,Sheet2!BY:NL,$B5487,0),"")</f>
        <v/>
      </c>
      <c r="N5487" t="str">
        <f>IF(OR(HLOOKUP(N$2+$A5487,Sheet2!BZ:NM,$B5487,0),HLOOKUP(N$2+$A5487,Sheet2!BZ:NM,$B5487,0)&lt;&gt;""),HLOOKUP(N$2+$A5487,Sheet2!BZ:NM,$B5487,0),"")</f>
        <v/>
      </c>
      <c r="O5487" t="str">
        <f>IF(OR(HLOOKUP(O$2+$A5487,Sheet2!CA:NN,$B5487,0),HLOOKUP(O$2+$A5487,Sheet2!CA:NN,$B5487,0)&lt;&gt;""),HLOOKUP(O$2+$A5487,Sheet2!CA:NN,$B5487,0),"")</f>
        <v/>
      </c>
      <c r="P5487" t="str">
        <f>IF(OR(HLOOKUP(P$2+$A5487,Sheet2!CB:NO,$B5487,0),HLOOKUP(P$2+$A5487,Sheet2!CB:NO,$B5487,0)&lt;&gt;""),HLOOKUP(P$2+$A5487,Sheet2!CB:NO,$B5487,0),"")</f>
        <v/>
      </c>
      <c r="Q5487" t="str">
        <f>IF(OR(HLOOKUP(Q$2+$A5487,Sheet2!CC:NO,$B5487,0),HLOOKUP(Q$2+$A5487,Sheet2!CC:NO,$B5487,0)&lt;&gt;""),HLOOKUP(Q$2+$A5487,Sheet2!CC:NO,$B5487,0),"")</f>
        <v/>
      </c>
    </row>
    <row r="5488" spans="1:17" x14ac:dyDescent="0.25">
      <c r="A5488" s="64">
        <f t="shared" si="683"/>
        <v>24</v>
      </c>
      <c r="B5488" s="64">
        <f t="shared" si="684"/>
        <v>553</v>
      </c>
      <c r="C5488" s="64">
        <f t="shared" si="685"/>
        <v>5</v>
      </c>
      <c r="D5488" s="64">
        <f t="shared" si="686"/>
        <v>549</v>
      </c>
      <c r="E5488" s="64">
        <f t="shared" si="687"/>
        <v>2741</v>
      </c>
      <c r="F5488" s="64" t="str">
        <f t="shared" si="680"/>
        <v/>
      </c>
      <c r="G5488" s="64" t="str">
        <f t="shared" si="681"/>
        <v/>
      </c>
      <c r="H5488" s="64" t="str">
        <f t="shared" si="682"/>
        <v/>
      </c>
      <c r="I5488" s="80" t="str">
        <f>IFERROR(VLOOKUP(D5488,Sheet2!A:B,2,0),"")</f>
        <v/>
      </c>
      <c r="J5488" s="64" t="str">
        <f>IFERROR(IF(I5488&lt;&gt;"",VLOOKUP(I5488,Sheet2!B:C,2,0),""),"")</f>
        <v/>
      </c>
      <c r="K5488" s="64" t="str">
        <f>IFERROR( IF(I5488&lt;&gt;"", HLOOKUP(L$2+$A5488,Sheet2!BX:NK,2,0),""),"")</f>
        <v/>
      </c>
      <c r="L5488" t="str">
        <f>IF(OR(HLOOKUP(L$2+$A5488,Sheet2!BX:NK,$B5488,0),HLOOKUP(L$2+$A5488,Sheet2!BX:NK,$B5488,0)&lt;&gt;""),HLOOKUP(L$2+$A5488,Sheet2!BX:NK,$B5488,0),"")</f>
        <v/>
      </c>
      <c r="M5488" t="str">
        <f>IF(OR(HLOOKUP(M$2+$A5488,Sheet2!BY:NL,$B5488,0),HLOOKUP(M$2+$A5488,Sheet2!BY:NL,$B5488,0)&lt;&gt;""),HLOOKUP(M$2+$A5488,Sheet2!BY:NL,$B5488,0),"")</f>
        <v/>
      </c>
      <c r="N5488" t="str">
        <f>IF(OR(HLOOKUP(N$2+$A5488,Sheet2!BZ:NM,$B5488,0),HLOOKUP(N$2+$A5488,Sheet2!BZ:NM,$B5488,0)&lt;&gt;""),HLOOKUP(N$2+$A5488,Sheet2!BZ:NM,$B5488,0),"")</f>
        <v/>
      </c>
      <c r="O5488" t="str">
        <f>IF(OR(HLOOKUP(O$2+$A5488,Sheet2!CA:NN,$B5488,0),HLOOKUP(O$2+$A5488,Sheet2!CA:NN,$B5488,0)&lt;&gt;""),HLOOKUP(O$2+$A5488,Sheet2!CA:NN,$B5488,0),"")</f>
        <v/>
      </c>
      <c r="P5488" t="str">
        <f>IF(OR(HLOOKUP(P$2+$A5488,Sheet2!CB:NO,$B5488,0),HLOOKUP(P$2+$A5488,Sheet2!CB:NO,$B5488,0)&lt;&gt;""),HLOOKUP(P$2+$A5488,Sheet2!CB:NO,$B5488,0),"")</f>
        <v/>
      </c>
      <c r="Q5488" t="str">
        <f>IF(OR(HLOOKUP(Q$2+$A5488,Sheet2!CC:NO,$B5488,0),HLOOKUP(Q$2+$A5488,Sheet2!CC:NO,$B5488,0)&lt;&gt;""),HLOOKUP(Q$2+$A5488,Sheet2!CC:NO,$B5488,0),"")</f>
        <v/>
      </c>
    </row>
    <row r="5489" spans="1:17" x14ac:dyDescent="0.25">
      <c r="A5489" s="64">
        <f t="shared" si="683"/>
        <v>30</v>
      </c>
      <c r="B5489" s="64">
        <f t="shared" si="684"/>
        <v>553</v>
      </c>
      <c r="C5489" s="64">
        <f t="shared" si="685"/>
        <v>6</v>
      </c>
      <c r="D5489" s="64">
        <f t="shared" si="686"/>
        <v>549</v>
      </c>
      <c r="E5489" s="64">
        <f t="shared" si="687"/>
        <v>2741</v>
      </c>
      <c r="F5489" s="64" t="str">
        <f t="shared" si="680"/>
        <v/>
      </c>
      <c r="G5489" s="64" t="str">
        <f t="shared" si="681"/>
        <v/>
      </c>
      <c r="H5489" s="64" t="str">
        <f t="shared" si="682"/>
        <v/>
      </c>
      <c r="I5489" s="80" t="str">
        <f>IFERROR(VLOOKUP(D5489,Sheet2!A:B,2,0),"")</f>
        <v/>
      </c>
      <c r="J5489" s="64" t="str">
        <f>IFERROR(IF(I5489&lt;&gt;"",VLOOKUP(I5489,Sheet2!B:C,2,0),""),"")</f>
        <v/>
      </c>
      <c r="K5489" s="64" t="str">
        <f>IFERROR( IF(I5489&lt;&gt;"", HLOOKUP(L$2+$A5489,Sheet2!BX:NK,2,0),""),"")</f>
        <v/>
      </c>
      <c r="L5489" t="str">
        <f>IF(OR(HLOOKUP(L$2+$A5489,Sheet2!BX:NK,$B5489,0),HLOOKUP(L$2+$A5489,Sheet2!BX:NK,$B5489,0)&lt;&gt;""),HLOOKUP(L$2+$A5489,Sheet2!BX:NK,$B5489,0),"")</f>
        <v/>
      </c>
      <c r="M5489" t="str">
        <f>IF(OR(HLOOKUP(M$2+$A5489,Sheet2!BY:NL,$B5489,0),HLOOKUP(M$2+$A5489,Sheet2!BY:NL,$B5489,0)&lt;&gt;""),HLOOKUP(M$2+$A5489,Sheet2!BY:NL,$B5489,0),"")</f>
        <v/>
      </c>
      <c r="N5489" t="str">
        <f>IF(OR(HLOOKUP(N$2+$A5489,Sheet2!BZ:NM,$B5489,0),HLOOKUP(N$2+$A5489,Sheet2!BZ:NM,$B5489,0)&lt;&gt;""),HLOOKUP(N$2+$A5489,Sheet2!BZ:NM,$B5489,0),"")</f>
        <v/>
      </c>
      <c r="O5489" t="str">
        <f>IF(OR(HLOOKUP(O$2+$A5489,Sheet2!CA:NN,$B5489,0),HLOOKUP(O$2+$A5489,Sheet2!CA:NN,$B5489,0)&lt;&gt;""),HLOOKUP(O$2+$A5489,Sheet2!CA:NN,$B5489,0),"")</f>
        <v/>
      </c>
      <c r="P5489" t="str">
        <f>IF(OR(HLOOKUP(P$2+$A5489,Sheet2!CB:NO,$B5489,0),HLOOKUP(P$2+$A5489,Sheet2!CB:NO,$B5489,0)&lt;&gt;""),HLOOKUP(P$2+$A5489,Sheet2!CB:NO,$B5489,0),"")</f>
        <v/>
      </c>
      <c r="Q5489" t="str">
        <f>IF(OR(HLOOKUP(Q$2+$A5489,Sheet2!CC:NO,$B5489,0),HLOOKUP(Q$2+$A5489,Sheet2!CC:NO,$B5489,0)&lt;&gt;""),HLOOKUP(Q$2+$A5489,Sheet2!CC:NO,$B5489,0),"")</f>
        <v/>
      </c>
    </row>
    <row r="5490" spans="1:17" x14ac:dyDescent="0.25">
      <c r="A5490" s="64">
        <f t="shared" si="683"/>
        <v>36</v>
      </c>
      <c r="B5490" s="64">
        <f t="shared" si="684"/>
        <v>553</v>
      </c>
      <c r="C5490" s="64">
        <f t="shared" si="685"/>
        <v>7</v>
      </c>
      <c r="D5490" s="64">
        <f t="shared" si="686"/>
        <v>549</v>
      </c>
      <c r="E5490" s="64">
        <f t="shared" si="687"/>
        <v>2741</v>
      </c>
      <c r="F5490" s="64" t="str">
        <f t="shared" si="680"/>
        <v/>
      </c>
      <c r="G5490" s="64" t="str">
        <f t="shared" si="681"/>
        <v/>
      </c>
      <c r="H5490" s="64" t="str">
        <f t="shared" si="682"/>
        <v/>
      </c>
      <c r="I5490" s="80" t="str">
        <f>IFERROR(VLOOKUP(D5490,Sheet2!A:B,2,0),"")</f>
        <v/>
      </c>
      <c r="J5490" s="64" t="str">
        <f>IFERROR(IF(I5490&lt;&gt;"",VLOOKUP(I5490,Sheet2!B:C,2,0),""),"")</f>
        <v/>
      </c>
      <c r="K5490" s="64" t="str">
        <f>IFERROR( IF(I5490&lt;&gt;"", HLOOKUP(L$2+$A5490,Sheet2!BX:NK,2,0),""),"")</f>
        <v/>
      </c>
      <c r="L5490" t="str">
        <f>IF(OR(HLOOKUP(L$2+$A5490,Sheet2!BX:NK,$B5490,0),HLOOKUP(L$2+$A5490,Sheet2!BX:NK,$B5490,0)&lt;&gt;""),HLOOKUP(L$2+$A5490,Sheet2!BX:NK,$B5490,0),"")</f>
        <v/>
      </c>
      <c r="M5490" t="str">
        <f>IF(OR(HLOOKUP(M$2+$A5490,Sheet2!BY:NL,$B5490,0),HLOOKUP(M$2+$A5490,Sheet2!BY:NL,$B5490,0)&lt;&gt;""),HLOOKUP(M$2+$A5490,Sheet2!BY:NL,$B5490,0),"")</f>
        <v/>
      </c>
      <c r="N5490" t="str">
        <f>IF(OR(HLOOKUP(N$2+$A5490,Sheet2!BZ:NM,$B5490,0),HLOOKUP(N$2+$A5490,Sheet2!BZ:NM,$B5490,0)&lt;&gt;""),HLOOKUP(N$2+$A5490,Sheet2!BZ:NM,$B5490,0),"")</f>
        <v/>
      </c>
      <c r="O5490" t="str">
        <f>IF(OR(HLOOKUP(O$2+$A5490,Sheet2!CA:NN,$B5490,0),HLOOKUP(O$2+$A5490,Sheet2!CA:NN,$B5490,0)&lt;&gt;""),HLOOKUP(O$2+$A5490,Sheet2!CA:NN,$B5490,0),"")</f>
        <v/>
      </c>
      <c r="P5490" t="str">
        <f>IF(OR(HLOOKUP(P$2+$A5490,Sheet2!CB:NO,$B5490,0),HLOOKUP(P$2+$A5490,Sheet2!CB:NO,$B5490,0)&lt;&gt;""),HLOOKUP(P$2+$A5490,Sheet2!CB:NO,$B5490,0),"")</f>
        <v/>
      </c>
      <c r="Q5490" t="str">
        <f>IF(OR(HLOOKUP(Q$2+$A5490,Sheet2!CC:NO,$B5490,0),HLOOKUP(Q$2+$A5490,Sheet2!CC:NO,$B5490,0)&lt;&gt;""),HLOOKUP(Q$2+$A5490,Sheet2!CC:NO,$B5490,0),"")</f>
        <v/>
      </c>
    </row>
    <row r="5491" spans="1:17" x14ac:dyDescent="0.25">
      <c r="A5491" s="64">
        <f t="shared" si="683"/>
        <v>42</v>
      </c>
      <c r="B5491" s="64">
        <f t="shared" si="684"/>
        <v>553</v>
      </c>
      <c r="C5491" s="64">
        <f t="shared" si="685"/>
        <v>8</v>
      </c>
      <c r="D5491" s="64">
        <f t="shared" si="686"/>
        <v>549</v>
      </c>
      <c r="E5491" s="64">
        <f t="shared" si="687"/>
        <v>2741</v>
      </c>
      <c r="F5491" s="64" t="str">
        <f t="shared" si="680"/>
        <v/>
      </c>
      <c r="G5491" s="64" t="str">
        <f t="shared" si="681"/>
        <v/>
      </c>
      <c r="H5491" s="64" t="str">
        <f t="shared" si="682"/>
        <v/>
      </c>
      <c r="I5491" s="80" t="str">
        <f>IFERROR(VLOOKUP(D5491,Sheet2!A:B,2,0),"")</f>
        <v/>
      </c>
      <c r="J5491" s="64" t="str">
        <f>IFERROR(IF(I5491&lt;&gt;"",VLOOKUP(I5491,Sheet2!B:C,2,0),""),"")</f>
        <v/>
      </c>
      <c r="K5491" s="64" t="str">
        <f>IFERROR( IF(I5491&lt;&gt;"", HLOOKUP(L$2+$A5491,Sheet2!BX:NK,2,0),""),"")</f>
        <v/>
      </c>
      <c r="L5491" t="str">
        <f>IF(OR(HLOOKUP(L$2+$A5491,Sheet2!BX:NK,$B5491,0),HLOOKUP(L$2+$A5491,Sheet2!BX:NK,$B5491,0)&lt;&gt;""),HLOOKUP(L$2+$A5491,Sheet2!BX:NK,$B5491,0),"")</f>
        <v/>
      </c>
      <c r="M5491" t="str">
        <f>IF(OR(HLOOKUP(M$2+$A5491,Sheet2!BY:NL,$B5491,0),HLOOKUP(M$2+$A5491,Sheet2!BY:NL,$B5491,0)&lt;&gt;""),HLOOKUP(M$2+$A5491,Sheet2!BY:NL,$B5491,0),"")</f>
        <v/>
      </c>
      <c r="N5491" t="str">
        <f>IF(OR(HLOOKUP(N$2+$A5491,Sheet2!BZ:NM,$B5491,0),HLOOKUP(N$2+$A5491,Sheet2!BZ:NM,$B5491,0)&lt;&gt;""),HLOOKUP(N$2+$A5491,Sheet2!BZ:NM,$B5491,0),"")</f>
        <v/>
      </c>
      <c r="O5491" t="str">
        <f>IF(OR(HLOOKUP(O$2+$A5491,Sheet2!CA:NN,$B5491,0),HLOOKUP(O$2+$A5491,Sheet2!CA:NN,$B5491,0)&lt;&gt;""),HLOOKUP(O$2+$A5491,Sheet2!CA:NN,$B5491,0),"")</f>
        <v/>
      </c>
      <c r="P5491" t="str">
        <f>IF(OR(HLOOKUP(P$2+$A5491,Sheet2!CB:NO,$B5491,0),HLOOKUP(P$2+$A5491,Sheet2!CB:NO,$B5491,0)&lt;&gt;""),HLOOKUP(P$2+$A5491,Sheet2!CB:NO,$B5491,0),"")</f>
        <v/>
      </c>
      <c r="Q5491" t="str">
        <f>IF(OR(HLOOKUP(Q$2+$A5491,Sheet2!CC:NO,$B5491,0),HLOOKUP(Q$2+$A5491,Sheet2!CC:NO,$B5491,0)&lt;&gt;""),HLOOKUP(Q$2+$A5491,Sheet2!CC:NO,$B5491,0),"")</f>
        <v/>
      </c>
    </row>
    <row r="5492" spans="1:17" x14ac:dyDescent="0.25">
      <c r="A5492" s="64">
        <f t="shared" si="683"/>
        <v>48</v>
      </c>
      <c r="B5492" s="64">
        <f t="shared" si="684"/>
        <v>553</v>
      </c>
      <c r="C5492" s="64">
        <f t="shared" si="685"/>
        <v>9</v>
      </c>
      <c r="D5492" s="64">
        <f t="shared" si="686"/>
        <v>549</v>
      </c>
      <c r="E5492" s="64">
        <f t="shared" si="687"/>
        <v>2741</v>
      </c>
      <c r="F5492" s="64" t="str">
        <f t="shared" si="680"/>
        <v/>
      </c>
      <c r="G5492" s="64" t="str">
        <f t="shared" si="681"/>
        <v/>
      </c>
      <c r="H5492" s="64" t="str">
        <f t="shared" si="682"/>
        <v/>
      </c>
      <c r="I5492" s="80" t="str">
        <f>IFERROR(VLOOKUP(D5492,Sheet2!A:B,2,0),"")</f>
        <v/>
      </c>
      <c r="J5492" s="64" t="str">
        <f>IFERROR(IF(I5492&lt;&gt;"",VLOOKUP(I5492,Sheet2!B:C,2,0),""),"")</f>
        <v/>
      </c>
      <c r="K5492" s="64" t="str">
        <f>IFERROR( IF(I5492&lt;&gt;"", HLOOKUP(L$2+$A5492,Sheet2!BX:NK,2,0),""),"")</f>
        <v/>
      </c>
      <c r="L5492" t="str">
        <f>IF(OR(HLOOKUP(L$2+$A5492,Sheet2!BX:NK,$B5492,0),HLOOKUP(L$2+$A5492,Sheet2!BX:NK,$B5492,0)&lt;&gt;""),HLOOKUP(L$2+$A5492,Sheet2!BX:NK,$B5492,0),"")</f>
        <v/>
      </c>
      <c r="M5492" t="str">
        <f>IF(OR(HLOOKUP(M$2+$A5492,Sheet2!BY:NL,$B5492,0),HLOOKUP(M$2+$A5492,Sheet2!BY:NL,$B5492,0)&lt;&gt;""),HLOOKUP(M$2+$A5492,Sheet2!BY:NL,$B5492,0),"")</f>
        <v/>
      </c>
      <c r="N5492" t="str">
        <f>IF(OR(HLOOKUP(N$2+$A5492,Sheet2!BZ:NM,$B5492,0),HLOOKUP(N$2+$A5492,Sheet2!BZ:NM,$B5492,0)&lt;&gt;""),HLOOKUP(N$2+$A5492,Sheet2!BZ:NM,$B5492,0),"")</f>
        <v/>
      </c>
      <c r="O5492" t="str">
        <f>IF(OR(HLOOKUP(O$2+$A5492,Sheet2!CA:NN,$B5492,0),HLOOKUP(O$2+$A5492,Sheet2!CA:NN,$B5492,0)&lt;&gt;""),HLOOKUP(O$2+$A5492,Sheet2!CA:NN,$B5492,0),"")</f>
        <v/>
      </c>
      <c r="P5492" t="str">
        <f>IF(OR(HLOOKUP(P$2+$A5492,Sheet2!CB:NO,$B5492,0),HLOOKUP(P$2+$A5492,Sheet2!CB:NO,$B5492,0)&lt;&gt;""),HLOOKUP(P$2+$A5492,Sheet2!CB:NO,$B5492,0),"")</f>
        <v/>
      </c>
      <c r="Q5492" t="str">
        <f>IF(OR(HLOOKUP(Q$2+$A5492,Sheet2!CC:NO,$B5492,0),HLOOKUP(Q$2+$A5492,Sheet2!CC:NO,$B5492,0)&lt;&gt;""),HLOOKUP(Q$2+$A5492,Sheet2!CC:NO,$B5492,0),"")</f>
        <v/>
      </c>
    </row>
    <row r="5493" spans="1:17" x14ac:dyDescent="0.25">
      <c r="A5493" s="64">
        <f t="shared" si="683"/>
        <v>54</v>
      </c>
      <c r="B5493" s="64">
        <f t="shared" si="684"/>
        <v>553</v>
      </c>
      <c r="C5493" s="64">
        <f t="shared" si="685"/>
        <v>10</v>
      </c>
      <c r="D5493" s="64">
        <f t="shared" si="686"/>
        <v>549</v>
      </c>
      <c r="E5493" s="64">
        <f t="shared" si="687"/>
        <v>2741</v>
      </c>
      <c r="F5493" s="64" t="str">
        <f t="shared" si="680"/>
        <v/>
      </c>
      <c r="G5493" s="64" t="str">
        <f t="shared" si="681"/>
        <v/>
      </c>
      <c r="H5493" s="64" t="str">
        <f t="shared" si="682"/>
        <v/>
      </c>
      <c r="I5493" s="80" t="str">
        <f>IFERROR(VLOOKUP(D5493,Sheet2!A:B,2,0),"")</f>
        <v/>
      </c>
      <c r="J5493" s="64" t="str">
        <f>IFERROR(IF(I5493&lt;&gt;"",VLOOKUP(I5493,Sheet2!B:C,2,0),""),"")</f>
        <v/>
      </c>
      <c r="K5493" s="64" t="str">
        <f>IFERROR( IF(I5493&lt;&gt;"", HLOOKUP(L$2+$A5493,Sheet2!BX:NK,2,0),""),"")</f>
        <v/>
      </c>
      <c r="L5493" t="str">
        <f>IF(OR(HLOOKUP(L$2+$A5493,Sheet2!BX:NK,$B5493,0),HLOOKUP(L$2+$A5493,Sheet2!BX:NK,$B5493,0)&lt;&gt;""),HLOOKUP(L$2+$A5493,Sheet2!BX:NK,$B5493,0),"")</f>
        <v/>
      </c>
      <c r="M5493" t="str">
        <f>IF(OR(HLOOKUP(M$2+$A5493,Sheet2!BY:NL,$B5493,0),HLOOKUP(M$2+$A5493,Sheet2!BY:NL,$B5493,0)&lt;&gt;""),HLOOKUP(M$2+$A5493,Sheet2!BY:NL,$B5493,0),"")</f>
        <v/>
      </c>
      <c r="N5493" t="str">
        <f>IF(OR(HLOOKUP(N$2+$A5493,Sheet2!BZ:NM,$B5493,0),HLOOKUP(N$2+$A5493,Sheet2!BZ:NM,$B5493,0)&lt;&gt;""),HLOOKUP(N$2+$A5493,Sheet2!BZ:NM,$B5493,0),"")</f>
        <v/>
      </c>
      <c r="O5493" t="str">
        <f>IF(OR(HLOOKUP(O$2+$A5493,Sheet2!CA:NN,$B5493,0),HLOOKUP(O$2+$A5493,Sheet2!CA:NN,$B5493,0)&lt;&gt;""),HLOOKUP(O$2+$A5493,Sheet2!CA:NN,$B5493,0),"")</f>
        <v/>
      </c>
      <c r="P5493" t="str">
        <f>IF(OR(HLOOKUP(P$2+$A5493,Sheet2!CB:NO,$B5493,0),HLOOKUP(P$2+$A5493,Sheet2!CB:NO,$B5493,0)&lt;&gt;""),HLOOKUP(P$2+$A5493,Sheet2!CB:NO,$B5493,0),"")</f>
        <v/>
      </c>
      <c r="Q5493" t="str">
        <f>IF(OR(HLOOKUP(Q$2+$A5493,Sheet2!CC:NO,$B5493,0),HLOOKUP(Q$2+$A5493,Sheet2!CC:NO,$B5493,0)&lt;&gt;""),HLOOKUP(Q$2+$A5493,Sheet2!CC:NO,$B5493,0),"")</f>
        <v/>
      </c>
    </row>
    <row r="5494" spans="1:17" x14ac:dyDescent="0.25">
      <c r="A5494" s="64">
        <f t="shared" si="683"/>
        <v>0</v>
      </c>
      <c r="B5494" s="64">
        <f t="shared" si="684"/>
        <v>554</v>
      </c>
      <c r="C5494" s="64">
        <f t="shared" si="685"/>
        <v>1</v>
      </c>
      <c r="D5494" s="64">
        <f t="shared" si="686"/>
        <v>550</v>
      </c>
      <c r="E5494" s="64">
        <f t="shared" si="687"/>
        <v>2746</v>
      </c>
      <c r="F5494" s="64" t="str">
        <f t="shared" si="680"/>
        <v/>
      </c>
      <c r="G5494" s="64" t="str">
        <f t="shared" si="681"/>
        <v/>
      </c>
      <c r="H5494" s="64" t="str">
        <f t="shared" si="682"/>
        <v/>
      </c>
      <c r="I5494" s="80" t="str">
        <f>IFERROR(VLOOKUP(D5494,Sheet2!A:B,2,0),"")</f>
        <v/>
      </c>
      <c r="J5494" s="64" t="str">
        <f>IFERROR(IF(I5494&lt;&gt;"",VLOOKUP(I5494,Sheet2!B:C,2,0),""),"")</f>
        <v/>
      </c>
      <c r="K5494" s="64" t="str">
        <f>IFERROR( IF(I5494&lt;&gt;"", HLOOKUP(L$2+$A5494,Sheet2!BX:NK,2,0),""),"")</f>
        <v/>
      </c>
      <c r="L5494" t="str">
        <f>IF(OR(HLOOKUP(L$2+$A5494,Sheet2!BX:NK,$B5494,0),HLOOKUP(L$2+$A5494,Sheet2!BX:NK,$B5494,0)&lt;&gt;""),HLOOKUP(L$2+$A5494,Sheet2!BX:NK,$B5494,0),"")</f>
        <v/>
      </c>
      <c r="M5494" t="str">
        <f>IF(OR(HLOOKUP(M$2+$A5494,Sheet2!BY:NL,$B5494,0),HLOOKUP(M$2+$A5494,Sheet2!BY:NL,$B5494,0)&lt;&gt;""),HLOOKUP(M$2+$A5494,Sheet2!BY:NL,$B5494,0),"")</f>
        <v/>
      </c>
      <c r="N5494" t="str">
        <f>IF(OR(HLOOKUP(N$2+$A5494,Sheet2!BZ:NM,$B5494,0),HLOOKUP(N$2+$A5494,Sheet2!BZ:NM,$B5494,0)&lt;&gt;""),HLOOKUP(N$2+$A5494,Sheet2!BZ:NM,$B5494,0),"")</f>
        <v/>
      </c>
      <c r="O5494" t="str">
        <f>IF(OR(HLOOKUP(O$2+$A5494,Sheet2!CA:NN,$B5494,0),HLOOKUP(O$2+$A5494,Sheet2!CA:NN,$B5494,0)&lt;&gt;""),HLOOKUP(O$2+$A5494,Sheet2!CA:NN,$B5494,0),"")</f>
        <v/>
      </c>
      <c r="P5494" t="str">
        <f>IF(OR(HLOOKUP(P$2+$A5494,Sheet2!CB:NO,$B5494,0),HLOOKUP(P$2+$A5494,Sheet2!CB:NO,$B5494,0)&lt;&gt;""),HLOOKUP(P$2+$A5494,Sheet2!CB:NO,$B5494,0),"")</f>
        <v/>
      </c>
      <c r="Q5494" t="str">
        <f>IF(OR(HLOOKUP(Q$2+$A5494,Sheet2!CC:NO,$B5494,0),HLOOKUP(Q$2+$A5494,Sheet2!CC:NO,$B5494,0)&lt;&gt;""),HLOOKUP(Q$2+$A5494,Sheet2!CC:NO,$B5494,0),"")</f>
        <v/>
      </c>
    </row>
    <row r="5495" spans="1:17" x14ac:dyDescent="0.25">
      <c r="A5495" s="64">
        <f t="shared" si="683"/>
        <v>6</v>
      </c>
      <c r="B5495" s="64">
        <f t="shared" si="684"/>
        <v>554</v>
      </c>
      <c r="C5495" s="64">
        <f t="shared" si="685"/>
        <v>2</v>
      </c>
      <c r="D5495" s="64">
        <f t="shared" si="686"/>
        <v>550</v>
      </c>
      <c r="E5495" s="64">
        <f t="shared" si="687"/>
        <v>2746</v>
      </c>
      <c r="F5495" s="64" t="str">
        <f t="shared" si="680"/>
        <v/>
      </c>
      <c r="G5495" s="64" t="str">
        <f t="shared" si="681"/>
        <v/>
      </c>
      <c r="H5495" s="64" t="str">
        <f t="shared" si="682"/>
        <v/>
      </c>
      <c r="I5495" s="80" t="str">
        <f>IFERROR(VLOOKUP(D5495,Sheet2!A:B,2,0),"")</f>
        <v/>
      </c>
      <c r="J5495" s="64" t="str">
        <f>IFERROR(IF(I5495&lt;&gt;"",VLOOKUP(I5495,Sheet2!B:C,2,0),""),"")</f>
        <v/>
      </c>
      <c r="K5495" s="64" t="str">
        <f>IFERROR( IF(I5495&lt;&gt;"", HLOOKUP(L$2+$A5495,Sheet2!BX:NK,2,0),""),"")</f>
        <v/>
      </c>
      <c r="L5495" t="str">
        <f>IF(OR(HLOOKUP(L$2+$A5495,Sheet2!BX:NK,$B5495,0),HLOOKUP(L$2+$A5495,Sheet2!BX:NK,$B5495,0)&lt;&gt;""),HLOOKUP(L$2+$A5495,Sheet2!BX:NK,$B5495,0),"")</f>
        <v/>
      </c>
      <c r="M5495" t="str">
        <f>IF(OR(HLOOKUP(M$2+$A5495,Sheet2!BY:NL,$B5495,0),HLOOKUP(M$2+$A5495,Sheet2!BY:NL,$B5495,0)&lt;&gt;""),HLOOKUP(M$2+$A5495,Sheet2!BY:NL,$B5495,0),"")</f>
        <v/>
      </c>
      <c r="N5495" t="str">
        <f>IF(OR(HLOOKUP(N$2+$A5495,Sheet2!BZ:NM,$B5495,0),HLOOKUP(N$2+$A5495,Sheet2!BZ:NM,$B5495,0)&lt;&gt;""),HLOOKUP(N$2+$A5495,Sheet2!BZ:NM,$B5495,0),"")</f>
        <v/>
      </c>
      <c r="O5495" t="str">
        <f>IF(OR(HLOOKUP(O$2+$A5495,Sheet2!CA:NN,$B5495,0),HLOOKUP(O$2+$A5495,Sheet2!CA:NN,$B5495,0)&lt;&gt;""),HLOOKUP(O$2+$A5495,Sheet2!CA:NN,$B5495,0),"")</f>
        <v/>
      </c>
      <c r="P5495" t="str">
        <f>IF(OR(HLOOKUP(P$2+$A5495,Sheet2!CB:NO,$B5495,0),HLOOKUP(P$2+$A5495,Sheet2!CB:NO,$B5495,0)&lt;&gt;""),HLOOKUP(P$2+$A5495,Sheet2!CB:NO,$B5495,0),"")</f>
        <v/>
      </c>
      <c r="Q5495" t="str">
        <f>IF(OR(HLOOKUP(Q$2+$A5495,Sheet2!CC:NO,$B5495,0),HLOOKUP(Q$2+$A5495,Sheet2!CC:NO,$B5495,0)&lt;&gt;""),HLOOKUP(Q$2+$A5495,Sheet2!CC:NO,$B5495,0),"")</f>
        <v/>
      </c>
    </row>
    <row r="5496" spans="1:17" x14ac:dyDescent="0.25">
      <c r="A5496" s="64">
        <f t="shared" si="683"/>
        <v>12</v>
      </c>
      <c r="B5496" s="64">
        <f t="shared" si="684"/>
        <v>554</v>
      </c>
      <c r="C5496" s="64">
        <f t="shared" si="685"/>
        <v>3</v>
      </c>
      <c r="D5496" s="64">
        <f t="shared" si="686"/>
        <v>550</v>
      </c>
      <c r="E5496" s="64">
        <f t="shared" si="687"/>
        <v>2746</v>
      </c>
      <c r="F5496" s="64" t="str">
        <f t="shared" si="680"/>
        <v/>
      </c>
      <c r="G5496" s="64" t="str">
        <f t="shared" si="681"/>
        <v/>
      </c>
      <c r="H5496" s="64" t="str">
        <f t="shared" si="682"/>
        <v/>
      </c>
      <c r="I5496" s="80" t="str">
        <f>IFERROR(VLOOKUP(D5496,Sheet2!A:B,2,0),"")</f>
        <v/>
      </c>
      <c r="J5496" s="64" t="str">
        <f>IFERROR(IF(I5496&lt;&gt;"",VLOOKUP(I5496,Sheet2!B:C,2,0),""),"")</f>
        <v/>
      </c>
      <c r="K5496" s="64" t="str">
        <f>IFERROR( IF(I5496&lt;&gt;"", HLOOKUP(L$2+$A5496,Sheet2!BX:NK,2,0),""),"")</f>
        <v/>
      </c>
      <c r="L5496" t="str">
        <f>IF(OR(HLOOKUP(L$2+$A5496,Sheet2!BX:NK,$B5496,0),HLOOKUP(L$2+$A5496,Sheet2!BX:NK,$B5496,0)&lt;&gt;""),HLOOKUP(L$2+$A5496,Sheet2!BX:NK,$B5496,0),"")</f>
        <v/>
      </c>
      <c r="M5496" t="str">
        <f>IF(OR(HLOOKUP(M$2+$A5496,Sheet2!BY:NL,$B5496,0),HLOOKUP(M$2+$A5496,Sheet2!BY:NL,$B5496,0)&lt;&gt;""),HLOOKUP(M$2+$A5496,Sheet2!BY:NL,$B5496,0),"")</f>
        <v/>
      </c>
      <c r="N5496" t="str">
        <f>IF(OR(HLOOKUP(N$2+$A5496,Sheet2!BZ:NM,$B5496,0),HLOOKUP(N$2+$A5496,Sheet2!BZ:NM,$B5496,0)&lt;&gt;""),HLOOKUP(N$2+$A5496,Sheet2!BZ:NM,$B5496,0),"")</f>
        <v/>
      </c>
      <c r="O5496" t="str">
        <f>IF(OR(HLOOKUP(O$2+$A5496,Sheet2!CA:NN,$B5496,0),HLOOKUP(O$2+$A5496,Sheet2!CA:NN,$B5496,0)&lt;&gt;""),HLOOKUP(O$2+$A5496,Sheet2!CA:NN,$B5496,0),"")</f>
        <v/>
      </c>
      <c r="P5496" t="str">
        <f>IF(OR(HLOOKUP(P$2+$A5496,Sheet2!CB:NO,$B5496,0),HLOOKUP(P$2+$A5496,Sheet2!CB:NO,$B5496,0)&lt;&gt;""),HLOOKUP(P$2+$A5496,Sheet2!CB:NO,$B5496,0),"")</f>
        <v/>
      </c>
      <c r="Q5496" t="str">
        <f>IF(OR(HLOOKUP(Q$2+$A5496,Sheet2!CC:NO,$B5496,0),HLOOKUP(Q$2+$A5496,Sheet2!CC:NO,$B5496,0)&lt;&gt;""),HLOOKUP(Q$2+$A5496,Sheet2!CC:NO,$B5496,0),"")</f>
        <v/>
      </c>
    </row>
    <row r="5497" spans="1:17" x14ac:dyDescent="0.25">
      <c r="A5497" s="64">
        <f t="shared" si="683"/>
        <v>18</v>
      </c>
      <c r="B5497" s="64">
        <f t="shared" si="684"/>
        <v>554</v>
      </c>
      <c r="C5497" s="64">
        <f t="shared" si="685"/>
        <v>4</v>
      </c>
      <c r="D5497" s="64">
        <f t="shared" si="686"/>
        <v>550</v>
      </c>
      <c r="E5497" s="64">
        <f t="shared" si="687"/>
        <v>2746</v>
      </c>
      <c r="F5497" s="64" t="str">
        <f t="shared" si="680"/>
        <v/>
      </c>
      <c r="G5497" s="64" t="str">
        <f t="shared" si="681"/>
        <v/>
      </c>
      <c r="H5497" s="64" t="str">
        <f t="shared" si="682"/>
        <v/>
      </c>
      <c r="I5497" s="80" t="str">
        <f>IFERROR(VLOOKUP(D5497,Sheet2!A:B,2,0),"")</f>
        <v/>
      </c>
      <c r="J5497" s="64" t="str">
        <f>IFERROR(IF(I5497&lt;&gt;"",VLOOKUP(I5497,Sheet2!B:C,2,0),""),"")</f>
        <v/>
      </c>
      <c r="K5497" s="64" t="str">
        <f>IFERROR( IF(I5497&lt;&gt;"", HLOOKUP(L$2+$A5497,Sheet2!BX:NK,2,0),""),"")</f>
        <v/>
      </c>
      <c r="L5497" t="str">
        <f>IF(OR(HLOOKUP(L$2+$A5497,Sheet2!BX:NK,$B5497,0),HLOOKUP(L$2+$A5497,Sheet2!BX:NK,$B5497,0)&lt;&gt;""),HLOOKUP(L$2+$A5497,Sheet2!BX:NK,$B5497,0),"")</f>
        <v/>
      </c>
      <c r="M5497" t="str">
        <f>IF(OR(HLOOKUP(M$2+$A5497,Sheet2!BY:NL,$B5497,0),HLOOKUP(M$2+$A5497,Sheet2!BY:NL,$B5497,0)&lt;&gt;""),HLOOKUP(M$2+$A5497,Sheet2!BY:NL,$B5497,0),"")</f>
        <v/>
      </c>
      <c r="N5497" t="str">
        <f>IF(OR(HLOOKUP(N$2+$A5497,Sheet2!BZ:NM,$B5497,0),HLOOKUP(N$2+$A5497,Sheet2!BZ:NM,$B5497,0)&lt;&gt;""),HLOOKUP(N$2+$A5497,Sheet2!BZ:NM,$B5497,0),"")</f>
        <v/>
      </c>
      <c r="O5497" t="str">
        <f>IF(OR(HLOOKUP(O$2+$A5497,Sheet2!CA:NN,$B5497,0),HLOOKUP(O$2+$A5497,Sheet2!CA:NN,$B5497,0)&lt;&gt;""),HLOOKUP(O$2+$A5497,Sheet2!CA:NN,$B5497,0),"")</f>
        <v/>
      </c>
      <c r="P5497" t="str">
        <f>IF(OR(HLOOKUP(P$2+$A5497,Sheet2!CB:NO,$B5497,0),HLOOKUP(P$2+$A5497,Sheet2!CB:NO,$B5497,0)&lt;&gt;""),HLOOKUP(P$2+$A5497,Sheet2!CB:NO,$B5497,0),"")</f>
        <v/>
      </c>
      <c r="Q5497" t="str">
        <f>IF(OR(HLOOKUP(Q$2+$A5497,Sheet2!CC:NO,$B5497,0),HLOOKUP(Q$2+$A5497,Sheet2!CC:NO,$B5497,0)&lt;&gt;""),HLOOKUP(Q$2+$A5497,Sheet2!CC:NO,$B5497,0),"")</f>
        <v/>
      </c>
    </row>
    <row r="5498" spans="1:17" x14ac:dyDescent="0.25">
      <c r="A5498" s="64">
        <f t="shared" si="683"/>
        <v>24</v>
      </c>
      <c r="B5498" s="64">
        <f t="shared" si="684"/>
        <v>554</v>
      </c>
      <c r="C5498" s="64">
        <f t="shared" si="685"/>
        <v>5</v>
      </c>
      <c r="D5498" s="64">
        <f t="shared" si="686"/>
        <v>550</v>
      </c>
      <c r="E5498" s="64">
        <f t="shared" si="687"/>
        <v>2746</v>
      </c>
      <c r="F5498" s="64" t="str">
        <f t="shared" si="680"/>
        <v/>
      </c>
      <c r="G5498" s="64" t="str">
        <f t="shared" si="681"/>
        <v/>
      </c>
      <c r="H5498" s="64" t="str">
        <f t="shared" si="682"/>
        <v/>
      </c>
      <c r="I5498" s="80" t="str">
        <f>IFERROR(VLOOKUP(D5498,Sheet2!A:B,2,0),"")</f>
        <v/>
      </c>
      <c r="J5498" s="64" t="str">
        <f>IFERROR(IF(I5498&lt;&gt;"",VLOOKUP(I5498,Sheet2!B:C,2,0),""),"")</f>
        <v/>
      </c>
      <c r="K5498" s="64" t="str">
        <f>IFERROR( IF(I5498&lt;&gt;"", HLOOKUP(L$2+$A5498,Sheet2!BX:NK,2,0),""),"")</f>
        <v/>
      </c>
      <c r="L5498" t="str">
        <f>IF(OR(HLOOKUP(L$2+$A5498,Sheet2!BX:NK,$B5498,0),HLOOKUP(L$2+$A5498,Sheet2!BX:NK,$B5498,0)&lt;&gt;""),HLOOKUP(L$2+$A5498,Sheet2!BX:NK,$B5498,0),"")</f>
        <v/>
      </c>
      <c r="M5498" t="str">
        <f>IF(OR(HLOOKUP(M$2+$A5498,Sheet2!BY:NL,$B5498,0),HLOOKUP(M$2+$A5498,Sheet2!BY:NL,$B5498,0)&lt;&gt;""),HLOOKUP(M$2+$A5498,Sheet2!BY:NL,$B5498,0),"")</f>
        <v/>
      </c>
      <c r="N5498" t="str">
        <f>IF(OR(HLOOKUP(N$2+$A5498,Sheet2!BZ:NM,$B5498,0),HLOOKUP(N$2+$A5498,Sheet2!BZ:NM,$B5498,0)&lt;&gt;""),HLOOKUP(N$2+$A5498,Sheet2!BZ:NM,$B5498,0),"")</f>
        <v/>
      </c>
      <c r="O5498" t="str">
        <f>IF(OR(HLOOKUP(O$2+$A5498,Sheet2!CA:NN,$B5498,0),HLOOKUP(O$2+$A5498,Sheet2!CA:NN,$B5498,0)&lt;&gt;""),HLOOKUP(O$2+$A5498,Sheet2!CA:NN,$B5498,0),"")</f>
        <v/>
      </c>
      <c r="P5498" t="str">
        <f>IF(OR(HLOOKUP(P$2+$A5498,Sheet2!CB:NO,$B5498,0),HLOOKUP(P$2+$A5498,Sheet2!CB:NO,$B5498,0)&lt;&gt;""),HLOOKUP(P$2+$A5498,Sheet2!CB:NO,$B5498,0),"")</f>
        <v/>
      </c>
      <c r="Q5498" t="str">
        <f>IF(OR(HLOOKUP(Q$2+$A5498,Sheet2!CC:NO,$B5498,0),HLOOKUP(Q$2+$A5498,Sheet2!CC:NO,$B5498,0)&lt;&gt;""),HLOOKUP(Q$2+$A5498,Sheet2!CC:NO,$B5498,0),"")</f>
        <v/>
      </c>
    </row>
    <row r="5499" spans="1:17" x14ac:dyDescent="0.25">
      <c r="A5499" s="64">
        <f t="shared" si="683"/>
        <v>30</v>
      </c>
      <c r="B5499" s="64">
        <f t="shared" si="684"/>
        <v>554</v>
      </c>
      <c r="C5499" s="64">
        <f t="shared" si="685"/>
        <v>6</v>
      </c>
      <c r="D5499" s="64">
        <f t="shared" si="686"/>
        <v>550</v>
      </c>
      <c r="E5499" s="64">
        <f t="shared" si="687"/>
        <v>2746</v>
      </c>
      <c r="F5499" s="64" t="str">
        <f t="shared" si="680"/>
        <v/>
      </c>
      <c r="G5499" s="64" t="str">
        <f t="shared" si="681"/>
        <v/>
      </c>
      <c r="H5499" s="64" t="str">
        <f t="shared" si="682"/>
        <v/>
      </c>
      <c r="I5499" s="80" t="str">
        <f>IFERROR(VLOOKUP(D5499,Sheet2!A:B,2,0),"")</f>
        <v/>
      </c>
      <c r="J5499" s="64" t="str">
        <f>IFERROR(IF(I5499&lt;&gt;"",VLOOKUP(I5499,Sheet2!B:C,2,0),""),"")</f>
        <v/>
      </c>
      <c r="K5499" s="64" t="str">
        <f>IFERROR( IF(I5499&lt;&gt;"", HLOOKUP(L$2+$A5499,Sheet2!BX:NK,2,0),""),"")</f>
        <v/>
      </c>
      <c r="L5499" t="str">
        <f>IF(OR(HLOOKUP(L$2+$A5499,Sheet2!BX:NK,$B5499,0),HLOOKUP(L$2+$A5499,Sheet2!BX:NK,$B5499,0)&lt;&gt;""),HLOOKUP(L$2+$A5499,Sheet2!BX:NK,$B5499,0),"")</f>
        <v/>
      </c>
      <c r="M5499" t="str">
        <f>IF(OR(HLOOKUP(M$2+$A5499,Sheet2!BY:NL,$B5499,0),HLOOKUP(M$2+$A5499,Sheet2!BY:NL,$B5499,0)&lt;&gt;""),HLOOKUP(M$2+$A5499,Sheet2!BY:NL,$B5499,0),"")</f>
        <v/>
      </c>
      <c r="N5499" t="str">
        <f>IF(OR(HLOOKUP(N$2+$A5499,Sheet2!BZ:NM,$B5499,0),HLOOKUP(N$2+$A5499,Sheet2!BZ:NM,$B5499,0)&lt;&gt;""),HLOOKUP(N$2+$A5499,Sheet2!BZ:NM,$B5499,0),"")</f>
        <v/>
      </c>
      <c r="O5499" t="str">
        <f>IF(OR(HLOOKUP(O$2+$A5499,Sheet2!CA:NN,$B5499,0),HLOOKUP(O$2+$A5499,Sheet2!CA:NN,$B5499,0)&lt;&gt;""),HLOOKUP(O$2+$A5499,Sheet2!CA:NN,$B5499,0),"")</f>
        <v/>
      </c>
      <c r="P5499" t="str">
        <f>IF(OR(HLOOKUP(P$2+$A5499,Sheet2!CB:NO,$B5499,0),HLOOKUP(P$2+$A5499,Sheet2!CB:NO,$B5499,0)&lt;&gt;""),HLOOKUP(P$2+$A5499,Sheet2!CB:NO,$B5499,0),"")</f>
        <v/>
      </c>
      <c r="Q5499" t="str">
        <f>IF(OR(HLOOKUP(Q$2+$A5499,Sheet2!CC:NO,$B5499,0),HLOOKUP(Q$2+$A5499,Sheet2!CC:NO,$B5499,0)&lt;&gt;""),HLOOKUP(Q$2+$A5499,Sheet2!CC:NO,$B5499,0),"")</f>
        <v/>
      </c>
    </row>
    <row r="5500" spans="1:17" x14ac:dyDescent="0.25">
      <c r="A5500" s="64">
        <f t="shared" si="683"/>
        <v>36</v>
      </c>
      <c r="B5500" s="64">
        <f t="shared" si="684"/>
        <v>554</v>
      </c>
      <c r="C5500" s="64">
        <f t="shared" si="685"/>
        <v>7</v>
      </c>
      <c r="D5500" s="64">
        <f t="shared" si="686"/>
        <v>550</v>
      </c>
      <c r="E5500" s="64">
        <f t="shared" si="687"/>
        <v>2746</v>
      </c>
      <c r="F5500" s="64" t="str">
        <f t="shared" si="680"/>
        <v/>
      </c>
      <c r="G5500" s="64" t="str">
        <f t="shared" si="681"/>
        <v/>
      </c>
      <c r="H5500" s="64" t="str">
        <f t="shared" si="682"/>
        <v/>
      </c>
      <c r="I5500" s="80" t="str">
        <f>IFERROR(VLOOKUP(D5500,Sheet2!A:B,2,0),"")</f>
        <v/>
      </c>
      <c r="J5500" s="64" t="str">
        <f>IFERROR(IF(I5500&lt;&gt;"",VLOOKUP(I5500,Sheet2!B:C,2,0),""),"")</f>
        <v/>
      </c>
      <c r="K5500" s="64" t="str">
        <f>IFERROR( IF(I5500&lt;&gt;"", HLOOKUP(L$2+$A5500,Sheet2!BX:NK,2,0),""),"")</f>
        <v/>
      </c>
      <c r="L5500" t="str">
        <f>IF(OR(HLOOKUP(L$2+$A5500,Sheet2!BX:NK,$B5500,0),HLOOKUP(L$2+$A5500,Sheet2!BX:NK,$B5500,0)&lt;&gt;""),HLOOKUP(L$2+$A5500,Sheet2!BX:NK,$B5500,0),"")</f>
        <v/>
      </c>
      <c r="M5500" t="str">
        <f>IF(OR(HLOOKUP(M$2+$A5500,Sheet2!BY:NL,$B5500,0),HLOOKUP(M$2+$A5500,Sheet2!BY:NL,$B5500,0)&lt;&gt;""),HLOOKUP(M$2+$A5500,Sheet2!BY:NL,$B5500,0),"")</f>
        <v/>
      </c>
      <c r="N5500" t="str">
        <f>IF(OR(HLOOKUP(N$2+$A5500,Sheet2!BZ:NM,$B5500,0),HLOOKUP(N$2+$A5500,Sheet2!BZ:NM,$B5500,0)&lt;&gt;""),HLOOKUP(N$2+$A5500,Sheet2!BZ:NM,$B5500,0),"")</f>
        <v/>
      </c>
      <c r="O5500" t="str">
        <f>IF(OR(HLOOKUP(O$2+$A5500,Sheet2!CA:NN,$B5500,0),HLOOKUP(O$2+$A5500,Sheet2!CA:NN,$B5500,0)&lt;&gt;""),HLOOKUP(O$2+$A5500,Sheet2!CA:NN,$B5500,0),"")</f>
        <v/>
      </c>
      <c r="P5500" t="str">
        <f>IF(OR(HLOOKUP(P$2+$A5500,Sheet2!CB:NO,$B5500,0),HLOOKUP(P$2+$A5500,Sheet2!CB:NO,$B5500,0)&lt;&gt;""),HLOOKUP(P$2+$A5500,Sheet2!CB:NO,$B5500,0),"")</f>
        <v/>
      </c>
      <c r="Q5500" t="str">
        <f>IF(OR(HLOOKUP(Q$2+$A5500,Sheet2!CC:NO,$B5500,0),HLOOKUP(Q$2+$A5500,Sheet2!CC:NO,$B5500,0)&lt;&gt;""),HLOOKUP(Q$2+$A5500,Sheet2!CC:NO,$B5500,0),"")</f>
        <v/>
      </c>
    </row>
    <row r="5501" spans="1:17" x14ac:dyDescent="0.25">
      <c r="A5501" s="64">
        <f t="shared" si="683"/>
        <v>42</v>
      </c>
      <c r="B5501" s="64">
        <f t="shared" si="684"/>
        <v>554</v>
      </c>
      <c r="C5501" s="64">
        <f t="shared" si="685"/>
        <v>8</v>
      </c>
      <c r="D5501" s="64">
        <f t="shared" si="686"/>
        <v>550</v>
      </c>
      <c r="E5501" s="64">
        <f t="shared" si="687"/>
        <v>2746</v>
      </c>
      <c r="F5501" s="64" t="str">
        <f t="shared" si="680"/>
        <v/>
      </c>
      <c r="G5501" s="64" t="str">
        <f t="shared" si="681"/>
        <v/>
      </c>
      <c r="H5501" s="64" t="str">
        <f t="shared" si="682"/>
        <v/>
      </c>
      <c r="I5501" s="80" t="str">
        <f>IFERROR(VLOOKUP(D5501,Sheet2!A:B,2,0),"")</f>
        <v/>
      </c>
      <c r="J5501" s="64" t="str">
        <f>IFERROR(IF(I5501&lt;&gt;"",VLOOKUP(I5501,Sheet2!B:C,2,0),""),"")</f>
        <v/>
      </c>
      <c r="K5501" s="64" t="str">
        <f>IFERROR( IF(I5501&lt;&gt;"", HLOOKUP(L$2+$A5501,Sheet2!BX:NK,2,0),""),"")</f>
        <v/>
      </c>
      <c r="L5501" t="str">
        <f>IF(OR(HLOOKUP(L$2+$A5501,Sheet2!BX:NK,$B5501,0),HLOOKUP(L$2+$A5501,Sheet2!BX:NK,$B5501,0)&lt;&gt;""),HLOOKUP(L$2+$A5501,Sheet2!BX:NK,$B5501,0),"")</f>
        <v/>
      </c>
      <c r="M5501" t="str">
        <f>IF(OR(HLOOKUP(M$2+$A5501,Sheet2!BY:NL,$B5501,0),HLOOKUP(M$2+$A5501,Sheet2!BY:NL,$B5501,0)&lt;&gt;""),HLOOKUP(M$2+$A5501,Sheet2!BY:NL,$B5501,0),"")</f>
        <v/>
      </c>
      <c r="N5501" t="str">
        <f>IF(OR(HLOOKUP(N$2+$A5501,Sheet2!BZ:NM,$B5501,0),HLOOKUP(N$2+$A5501,Sheet2!BZ:NM,$B5501,0)&lt;&gt;""),HLOOKUP(N$2+$A5501,Sheet2!BZ:NM,$B5501,0),"")</f>
        <v/>
      </c>
      <c r="O5501" t="str">
        <f>IF(OR(HLOOKUP(O$2+$A5501,Sheet2!CA:NN,$B5501,0),HLOOKUP(O$2+$A5501,Sheet2!CA:NN,$B5501,0)&lt;&gt;""),HLOOKUP(O$2+$A5501,Sheet2!CA:NN,$B5501,0),"")</f>
        <v/>
      </c>
      <c r="P5501" t="str">
        <f>IF(OR(HLOOKUP(P$2+$A5501,Sheet2!CB:NO,$B5501,0),HLOOKUP(P$2+$A5501,Sheet2!CB:NO,$B5501,0)&lt;&gt;""),HLOOKUP(P$2+$A5501,Sheet2!CB:NO,$B5501,0),"")</f>
        <v/>
      </c>
      <c r="Q5501" t="str">
        <f>IF(OR(HLOOKUP(Q$2+$A5501,Sheet2!CC:NO,$B5501,0),HLOOKUP(Q$2+$A5501,Sheet2!CC:NO,$B5501,0)&lt;&gt;""),HLOOKUP(Q$2+$A5501,Sheet2!CC:NO,$B5501,0),"")</f>
        <v/>
      </c>
    </row>
    <row r="5502" spans="1:17" x14ac:dyDescent="0.25">
      <c r="A5502" s="64">
        <f t="shared" si="683"/>
        <v>48</v>
      </c>
      <c r="B5502" s="64">
        <f t="shared" si="684"/>
        <v>554</v>
      </c>
      <c r="C5502" s="64">
        <f t="shared" si="685"/>
        <v>9</v>
      </c>
      <c r="D5502" s="64">
        <f t="shared" si="686"/>
        <v>550</v>
      </c>
      <c r="E5502" s="64">
        <f t="shared" si="687"/>
        <v>2746</v>
      </c>
      <c r="F5502" s="64" t="str">
        <f t="shared" si="680"/>
        <v/>
      </c>
      <c r="G5502" s="64" t="str">
        <f t="shared" si="681"/>
        <v/>
      </c>
      <c r="H5502" s="64" t="str">
        <f t="shared" si="682"/>
        <v/>
      </c>
      <c r="I5502" s="80" t="str">
        <f>IFERROR(VLOOKUP(D5502,Sheet2!A:B,2,0),"")</f>
        <v/>
      </c>
      <c r="J5502" s="64" t="str">
        <f>IFERROR(IF(I5502&lt;&gt;"",VLOOKUP(I5502,Sheet2!B:C,2,0),""),"")</f>
        <v/>
      </c>
      <c r="K5502" s="64" t="str">
        <f>IFERROR( IF(I5502&lt;&gt;"", HLOOKUP(L$2+$A5502,Sheet2!BX:NK,2,0),""),"")</f>
        <v/>
      </c>
      <c r="L5502" t="str">
        <f>IF(OR(HLOOKUP(L$2+$A5502,Sheet2!BX:NK,$B5502,0),HLOOKUP(L$2+$A5502,Sheet2!BX:NK,$B5502,0)&lt;&gt;""),HLOOKUP(L$2+$A5502,Sheet2!BX:NK,$B5502,0),"")</f>
        <v/>
      </c>
      <c r="M5502" t="str">
        <f>IF(OR(HLOOKUP(M$2+$A5502,Sheet2!BY:NL,$B5502,0),HLOOKUP(M$2+$A5502,Sheet2!BY:NL,$B5502,0)&lt;&gt;""),HLOOKUP(M$2+$A5502,Sheet2!BY:NL,$B5502,0),"")</f>
        <v/>
      </c>
      <c r="N5502" t="str">
        <f>IF(OR(HLOOKUP(N$2+$A5502,Sheet2!BZ:NM,$B5502,0),HLOOKUP(N$2+$A5502,Sheet2!BZ:NM,$B5502,0)&lt;&gt;""),HLOOKUP(N$2+$A5502,Sheet2!BZ:NM,$B5502,0),"")</f>
        <v/>
      </c>
      <c r="O5502" t="str">
        <f>IF(OR(HLOOKUP(O$2+$A5502,Sheet2!CA:NN,$B5502,0),HLOOKUP(O$2+$A5502,Sheet2!CA:NN,$B5502,0)&lt;&gt;""),HLOOKUP(O$2+$A5502,Sheet2!CA:NN,$B5502,0),"")</f>
        <v/>
      </c>
      <c r="P5502" t="str">
        <f>IF(OR(HLOOKUP(P$2+$A5502,Sheet2!CB:NO,$B5502,0),HLOOKUP(P$2+$A5502,Sheet2!CB:NO,$B5502,0)&lt;&gt;""),HLOOKUP(P$2+$A5502,Sheet2!CB:NO,$B5502,0),"")</f>
        <v/>
      </c>
      <c r="Q5502" t="str">
        <f>IF(OR(HLOOKUP(Q$2+$A5502,Sheet2!CC:NO,$B5502,0),HLOOKUP(Q$2+$A5502,Sheet2!CC:NO,$B5502,0)&lt;&gt;""),HLOOKUP(Q$2+$A5502,Sheet2!CC:NO,$B5502,0),"")</f>
        <v/>
      </c>
    </row>
    <row r="5503" spans="1:17" x14ac:dyDescent="0.25">
      <c r="A5503" s="64">
        <f t="shared" si="683"/>
        <v>54</v>
      </c>
      <c r="B5503" s="64">
        <f t="shared" si="684"/>
        <v>554</v>
      </c>
      <c r="C5503" s="64">
        <f t="shared" si="685"/>
        <v>10</v>
      </c>
      <c r="D5503" s="64">
        <f t="shared" si="686"/>
        <v>550</v>
      </c>
      <c r="E5503" s="64">
        <f t="shared" si="687"/>
        <v>2746</v>
      </c>
      <c r="F5503" s="64" t="str">
        <f t="shared" si="680"/>
        <v/>
      </c>
      <c r="G5503" s="64" t="str">
        <f t="shared" si="681"/>
        <v/>
      </c>
      <c r="H5503" s="64" t="str">
        <f t="shared" si="682"/>
        <v/>
      </c>
      <c r="I5503" s="80" t="str">
        <f>IFERROR(VLOOKUP(D5503,Sheet2!A:B,2,0),"")</f>
        <v/>
      </c>
      <c r="J5503" s="64" t="str">
        <f>IFERROR(IF(I5503&lt;&gt;"",VLOOKUP(I5503,Sheet2!B:C,2,0),""),"")</f>
        <v/>
      </c>
      <c r="K5503" s="64" t="str">
        <f>IFERROR( IF(I5503&lt;&gt;"", HLOOKUP(L$2+$A5503,Sheet2!BX:NK,2,0),""),"")</f>
        <v/>
      </c>
      <c r="L5503" t="str">
        <f>IF(OR(HLOOKUP(L$2+$A5503,Sheet2!BX:NK,$B5503,0),HLOOKUP(L$2+$A5503,Sheet2!BX:NK,$B5503,0)&lt;&gt;""),HLOOKUP(L$2+$A5503,Sheet2!BX:NK,$B5503,0),"")</f>
        <v/>
      </c>
      <c r="M5503" t="str">
        <f>IF(OR(HLOOKUP(M$2+$A5503,Sheet2!BY:NL,$B5503,0),HLOOKUP(M$2+$A5503,Sheet2!BY:NL,$B5503,0)&lt;&gt;""),HLOOKUP(M$2+$A5503,Sheet2!BY:NL,$B5503,0),"")</f>
        <v/>
      </c>
      <c r="N5503" t="str">
        <f>IF(OR(HLOOKUP(N$2+$A5503,Sheet2!BZ:NM,$B5503,0),HLOOKUP(N$2+$A5503,Sheet2!BZ:NM,$B5503,0)&lt;&gt;""),HLOOKUP(N$2+$A5503,Sheet2!BZ:NM,$B5503,0),"")</f>
        <v/>
      </c>
      <c r="O5503" t="str">
        <f>IF(OR(HLOOKUP(O$2+$A5503,Sheet2!CA:NN,$B5503,0),HLOOKUP(O$2+$A5503,Sheet2!CA:NN,$B5503,0)&lt;&gt;""),HLOOKUP(O$2+$A5503,Sheet2!CA:NN,$B5503,0),"")</f>
        <v/>
      </c>
      <c r="P5503" t="str">
        <f>IF(OR(HLOOKUP(P$2+$A5503,Sheet2!CB:NO,$B5503,0),HLOOKUP(P$2+$A5503,Sheet2!CB:NO,$B5503,0)&lt;&gt;""),HLOOKUP(P$2+$A5503,Sheet2!CB:NO,$B5503,0),"")</f>
        <v/>
      </c>
      <c r="Q5503" t="str">
        <f>IF(OR(HLOOKUP(Q$2+$A5503,Sheet2!CC:NO,$B5503,0),HLOOKUP(Q$2+$A5503,Sheet2!CC:NO,$B5503,0)&lt;&gt;""),HLOOKUP(Q$2+$A5503,Sheet2!CC:NO,$B5503,0),"")</f>
        <v/>
      </c>
    </row>
    <row r="5504" spans="1:17" x14ac:dyDescent="0.25">
      <c r="A5504" s="64">
        <f t="shared" si="683"/>
        <v>0</v>
      </c>
      <c r="B5504" s="64">
        <f t="shared" si="684"/>
        <v>555</v>
      </c>
      <c r="C5504" s="64">
        <f t="shared" si="685"/>
        <v>1</v>
      </c>
      <c r="D5504" s="64">
        <f t="shared" si="686"/>
        <v>551</v>
      </c>
      <c r="E5504" s="64">
        <f t="shared" si="687"/>
        <v>2751</v>
      </c>
      <c r="F5504" s="64" t="str">
        <f t="shared" si="680"/>
        <v/>
      </c>
      <c r="G5504" s="64" t="str">
        <f t="shared" si="681"/>
        <v/>
      </c>
      <c r="H5504" s="64" t="str">
        <f t="shared" si="682"/>
        <v/>
      </c>
      <c r="I5504" s="80" t="str">
        <f>IFERROR(VLOOKUP(D5504,Sheet2!A:B,2,0),"")</f>
        <v/>
      </c>
      <c r="J5504" s="64" t="str">
        <f>IFERROR(IF(I5504&lt;&gt;"",VLOOKUP(I5504,Sheet2!B:C,2,0),""),"")</f>
        <v/>
      </c>
      <c r="K5504" s="64" t="str">
        <f>IFERROR( IF(I5504&lt;&gt;"", HLOOKUP(L$2+$A5504,Sheet2!BX:NK,2,0),""),"")</f>
        <v/>
      </c>
      <c r="L5504" t="str">
        <f>IF(OR(HLOOKUP(L$2+$A5504,Sheet2!BX:NK,$B5504,0),HLOOKUP(L$2+$A5504,Sheet2!BX:NK,$B5504,0)&lt;&gt;""),HLOOKUP(L$2+$A5504,Sheet2!BX:NK,$B5504,0),"")</f>
        <v/>
      </c>
      <c r="M5504" t="str">
        <f>IF(OR(HLOOKUP(M$2+$A5504,Sheet2!BY:NL,$B5504,0),HLOOKUP(M$2+$A5504,Sheet2!BY:NL,$B5504,0)&lt;&gt;""),HLOOKUP(M$2+$A5504,Sheet2!BY:NL,$B5504,0),"")</f>
        <v/>
      </c>
      <c r="N5504" t="str">
        <f>IF(OR(HLOOKUP(N$2+$A5504,Sheet2!BZ:NM,$B5504,0),HLOOKUP(N$2+$A5504,Sheet2!BZ:NM,$B5504,0)&lt;&gt;""),HLOOKUP(N$2+$A5504,Sheet2!BZ:NM,$B5504,0),"")</f>
        <v/>
      </c>
      <c r="O5504" t="str">
        <f>IF(OR(HLOOKUP(O$2+$A5504,Sheet2!CA:NN,$B5504,0),HLOOKUP(O$2+$A5504,Sheet2!CA:NN,$B5504,0)&lt;&gt;""),HLOOKUP(O$2+$A5504,Sheet2!CA:NN,$B5504,0),"")</f>
        <v/>
      </c>
      <c r="P5504" t="str">
        <f>IF(OR(HLOOKUP(P$2+$A5504,Sheet2!CB:NO,$B5504,0),HLOOKUP(P$2+$A5504,Sheet2!CB:NO,$B5504,0)&lt;&gt;""),HLOOKUP(P$2+$A5504,Sheet2!CB:NO,$B5504,0),"")</f>
        <v/>
      </c>
      <c r="Q5504" t="str">
        <f>IF(OR(HLOOKUP(Q$2+$A5504,Sheet2!CC:NO,$B5504,0),HLOOKUP(Q$2+$A5504,Sheet2!CC:NO,$B5504,0)&lt;&gt;""),HLOOKUP(Q$2+$A5504,Sheet2!CC:NO,$B5504,0),"")</f>
        <v/>
      </c>
    </row>
    <row r="5505" spans="1:17" x14ac:dyDescent="0.25">
      <c r="A5505" s="64">
        <f t="shared" si="683"/>
        <v>6</v>
      </c>
      <c r="B5505" s="64">
        <f t="shared" si="684"/>
        <v>555</v>
      </c>
      <c r="C5505" s="64">
        <f t="shared" si="685"/>
        <v>2</v>
      </c>
      <c r="D5505" s="64">
        <f t="shared" si="686"/>
        <v>551</v>
      </c>
      <c r="E5505" s="64">
        <f t="shared" si="687"/>
        <v>2751</v>
      </c>
      <c r="F5505" s="64" t="str">
        <f t="shared" si="680"/>
        <v/>
      </c>
      <c r="G5505" s="64" t="str">
        <f t="shared" si="681"/>
        <v/>
      </c>
      <c r="H5505" s="64" t="str">
        <f t="shared" si="682"/>
        <v/>
      </c>
      <c r="I5505" s="80" t="str">
        <f>IFERROR(VLOOKUP(D5505,Sheet2!A:B,2,0),"")</f>
        <v/>
      </c>
      <c r="J5505" s="64" t="str">
        <f>IFERROR(IF(I5505&lt;&gt;"",VLOOKUP(I5505,Sheet2!B:C,2,0),""),"")</f>
        <v/>
      </c>
      <c r="K5505" s="64" t="str">
        <f>IFERROR( IF(I5505&lt;&gt;"", HLOOKUP(L$2+$A5505,Sheet2!BX:NK,2,0),""),"")</f>
        <v/>
      </c>
      <c r="L5505" t="str">
        <f>IF(OR(HLOOKUP(L$2+$A5505,Sheet2!BX:NK,$B5505,0),HLOOKUP(L$2+$A5505,Sheet2!BX:NK,$B5505,0)&lt;&gt;""),HLOOKUP(L$2+$A5505,Sheet2!BX:NK,$B5505,0),"")</f>
        <v/>
      </c>
      <c r="M5505" t="str">
        <f>IF(OR(HLOOKUP(M$2+$A5505,Sheet2!BY:NL,$B5505,0),HLOOKUP(M$2+$A5505,Sheet2!BY:NL,$B5505,0)&lt;&gt;""),HLOOKUP(M$2+$A5505,Sheet2!BY:NL,$B5505,0),"")</f>
        <v/>
      </c>
      <c r="N5505" t="str">
        <f>IF(OR(HLOOKUP(N$2+$A5505,Sheet2!BZ:NM,$B5505,0),HLOOKUP(N$2+$A5505,Sheet2!BZ:NM,$B5505,0)&lt;&gt;""),HLOOKUP(N$2+$A5505,Sheet2!BZ:NM,$B5505,0),"")</f>
        <v/>
      </c>
      <c r="O5505" t="str">
        <f>IF(OR(HLOOKUP(O$2+$A5505,Sheet2!CA:NN,$B5505,0),HLOOKUP(O$2+$A5505,Sheet2!CA:NN,$B5505,0)&lt;&gt;""),HLOOKUP(O$2+$A5505,Sheet2!CA:NN,$B5505,0),"")</f>
        <v/>
      </c>
      <c r="P5505" t="str">
        <f>IF(OR(HLOOKUP(P$2+$A5505,Sheet2!CB:NO,$B5505,0),HLOOKUP(P$2+$A5505,Sheet2!CB:NO,$B5505,0)&lt;&gt;""),HLOOKUP(P$2+$A5505,Sheet2!CB:NO,$B5505,0),"")</f>
        <v/>
      </c>
      <c r="Q5505" t="str">
        <f>IF(OR(HLOOKUP(Q$2+$A5505,Sheet2!CC:NO,$B5505,0),HLOOKUP(Q$2+$A5505,Sheet2!CC:NO,$B5505,0)&lt;&gt;""),HLOOKUP(Q$2+$A5505,Sheet2!CC:NO,$B5505,0),"")</f>
        <v/>
      </c>
    </row>
    <row r="5506" spans="1:17" x14ac:dyDescent="0.25">
      <c r="A5506" s="64">
        <f t="shared" si="683"/>
        <v>12</v>
      </c>
      <c r="B5506" s="64">
        <f t="shared" si="684"/>
        <v>555</v>
      </c>
      <c r="C5506" s="64">
        <f t="shared" si="685"/>
        <v>3</v>
      </c>
      <c r="D5506" s="64">
        <f t="shared" si="686"/>
        <v>551</v>
      </c>
      <c r="E5506" s="64">
        <f t="shared" si="687"/>
        <v>2751</v>
      </c>
      <c r="F5506" s="64" t="str">
        <f t="shared" si="680"/>
        <v/>
      </c>
      <c r="G5506" s="64" t="str">
        <f t="shared" si="681"/>
        <v/>
      </c>
      <c r="H5506" s="64" t="str">
        <f t="shared" si="682"/>
        <v/>
      </c>
      <c r="I5506" s="80" t="str">
        <f>IFERROR(VLOOKUP(D5506,Sheet2!A:B,2,0),"")</f>
        <v/>
      </c>
      <c r="J5506" s="64" t="str">
        <f>IFERROR(IF(I5506&lt;&gt;"",VLOOKUP(I5506,Sheet2!B:C,2,0),""),"")</f>
        <v/>
      </c>
      <c r="K5506" s="64" t="str">
        <f>IFERROR( IF(I5506&lt;&gt;"", HLOOKUP(L$2+$A5506,Sheet2!BX:NK,2,0),""),"")</f>
        <v/>
      </c>
      <c r="L5506" t="str">
        <f>IF(OR(HLOOKUP(L$2+$A5506,Sheet2!BX:NK,$B5506,0),HLOOKUP(L$2+$A5506,Sheet2!BX:NK,$B5506,0)&lt;&gt;""),HLOOKUP(L$2+$A5506,Sheet2!BX:NK,$B5506,0),"")</f>
        <v/>
      </c>
      <c r="M5506" t="str">
        <f>IF(OR(HLOOKUP(M$2+$A5506,Sheet2!BY:NL,$B5506,0),HLOOKUP(M$2+$A5506,Sheet2!BY:NL,$B5506,0)&lt;&gt;""),HLOOKUP(M$2+$A5506,Sheet2!BY:NL,$B5506,0),"")</f>
        <v/>
      </c>
      <c r="N5506" t="str">
        <f>IF(OR(HLOOKUP(N$2+$A5506,Sheet2!BZ:NM,$B5506,0),HLOOKUP(N$2+$A5506,Sheet2!BZ:NM,$B5506,0)&lt;&gt;""),HLOOKUP(N$2+$A5506,Sheet2!BZ:NM,$B5506,0),"")</f>
        <v/>
      </c>
      <c r="O5506" t="str">
        <f>IF(OR(HLOOKUP(O$2+$A5506,Sheet2!CA:NN,$B5506,0),HLOOKUP(O$2+$A5506,Sheet2!CA:NN,$B5506,0)&lt;&gt;""),HLOOKUP(O$2+$A5506,Sheet2!CA:NN,$B5506,0),"")</f>
        <v/>
      </c>
      <c r="P5506" t="str">
        <f>IF(OR(HLOOKUP(P$2+$A5506,Sheet2!CB:NO,$B5506,0),HLOOKUP(P$2+$A5506,Sheet2!CB:NO,$B5506,0)&lt;&gt;""),HLOOKUP(P$2+$A5506,Sheet2!CB:NO,$B5506,0),"")</f>
        <v/>
      </c>
      <c r="Q5506" t="str">
        <f>IF(OR(HLOOKUP(Q$2+$A5506,Sheet2!CC:NO,$B5506,0),HLOOKUP(Q$2+$A5506,Sheet2!CC:NO,$B5506,0)&lt;&gt;""),HLOOKUP(Q$2+$A5506,Sheet2!CC:NO,$B5506,0),"")</f>
        <v/>
      </c>
    </row>
    <row r="5507" spans="1:17" x14ac:dyDescent="0.25">
      <c r="A5507" s="64">
        <f t="shared" si="683"/>
        <v>18</v>
      </c>
      <c r="B5507" s="64">
        <f t="shared" si="684"/>
        <v>555</v>
      </c>
      <c r="C5507" s="64">
        <f t="shared" si="685"/>
        <v>4</v>
      </c>
      <c r="D5507" s="64">
        <f t="shared" si="686"/>
        <v>551</v>
      </c>
      <c r="E5507" s="64">
        <f t="shared" si="687"/>
        <v>2751</v>
      </c>
      <c r="F5507" s="64" t="str">
        <f t="shared" si="680"/>
        <v/>
      </c>
      <c r="G5507" s="64" t="str">
        <f t="shared" si="681"/>
        <v/>
      </c>
      <c r="H5507" s="64" t="str">
        <f t="shared" si="682"/>
        <v/>
      </c>
      <c r="I5507" s="80" t="str">
        <f>IFERROR(VLOOKUP(D5507,Sheet2!A:B,2,0),"")</f>
        <v/>
      </c>
      <c r="J5507" s="64" t="str">
        <f>IFERROR(IF(I5507&lt;&gt;"",VLOOKUP(I5507,Sheet2!B:C,2,0),""),"")</f>
        <v/>
      </c>
      <c r="K5507" s="64" t="str">
        <f>IFERROR( IF(I5507&lt;&gt;"", HLOOKUP(L$2+$A5507,Sheet2!BX:NK,2,0),""),"")</f>
        <v/>
      </c>
      <c r="L5507" t="str">
        <f>IF(OR(HLOOKUP(L$2+$A5507,Sheet2!BX:NK,$B5507,0),HLOOKUP(L$2+$A5507,Sheet2!BX:NK,$B5507,0)&lt;&gt;""),HLOOKUP(L$2+$A5507,Sheet2!BX:NK,$B5507,0),"")</f>
        <v/>
      </c>
      <c r="M5507" t="str">
        <f>IF(OR(HLOOKUP(M$2+$A5507,Sheet2!BY:NL,$B5507,0),HLOOKUP(M$2+$A5507,Sheet2!BY:NL,$B5507,0)&lt;&gt;""),HLOOKUP(M$2+$A5507,Sheet2!BY:NL,$B5507,0),"")</f>
        <v/>
      </c>
      <c r="N5507" t="str">
        <f>IF(OR(HLOOKUP(N$2+$A5507,Sheet2!BZ:NM,$B5507,0),HLOOKUP(N$2+$A5507,Sheet2!BZ:NM,$B5507,0)&lt;&gt;""),HLOOKUP(N$2+$A5507,Sheet2!BZ:NM,$B5507,0),"")</f>
        <v/>
      </c>
      <c r="O5507" t="str">
        <f>IF(OR(HLOOKUP(O$2+$A5507,Sheet2!CA:NN,$B5507,0),HLOOKUP(O$2+$A5507,Sheet2!CA:NN,$B5507,0)&lt;&gt;""),HLOOKUP(O$2+$A5507,Sheet2!CA:NN,$B5507,0),"")</f>
        <v/>
      </c>
      <c r="P5507" t="str">
        <f>IF(OR(HLOOKUP(P$2+$A5507,Sheet2!CB:NO,$B5507,0),HLOOKUP(P$2+$A5507,Sheet2!CB:NO,$B5507,0)&lt;&gt;""),HLOOKUP(P$2+$A5507,Sheet2!CB:NO,$B5507,0),"")</f>
        <v/>
      </c>
      <c r="Q5507" t="str">
        <f>IF(OR(HLOOKUP(Q$2+$A5507,Sheet2!CC:NO,$B5507,0),HLOOKUP(Q$2+$A5507,Sheet2!CC:NO,$B5507,0)&lt;&gt;""),HLOOKUP(Q$2+$A5507,Sheet2!CC:NO,$B5507,0),"")</f>
        <v/>
      </c>
    </row>
    <row r="5508" spans="1:17" x14ac:dyDescent="0.25">
      <c r="A5508" s="64">
        <f t="shared" si="683"/>
        <v>24</v>
      </c>
      <c r="B5508" s="64">
        <f t="shared" si="684"/>
        <v>555</v>
      </c>
      <c r="C5508" s="64">
        <f t="shared" si="685"/>
        <v>5</v>
      </c>
      <c r="D5508" s="64">
        <f t="shared" si="686"/>
        <v>551</v>
      </c>
      <c r="E5508" s="64">
        <f t="shared" si="687"/>
        <v>2751</v>
      </c>
      <c r="F5508" s="64" t="str">
        <f t="shared" si="680"/>
        <v/>
      </c>
      <c r="G5508" s="64" t="str">
        <f t="shared" si="681"/>
        <v/>
      </c>
      <c r="H5508" s="64" t="str">
        <f t="shared" si="682"/>
        <v/>
      </c>
      <c r="I5508" s="80" t="str">
        <f>IFERROR(VLOOKUP(D5508,Sheet2!A:B,2,0),"")</f>
        <v/>
      </c>
      <c r="J5508" s="64" t="str">
        <f>IFERROR(IF(I5508&lt;&gt;"",VLOOKUP(I5508,Sheet2!B:C,2,0),""),"")</f>
        <v/>
      </c>
      <c r="K5508" s="64" t="str">
        <f>IFERROR( IF(I5508&lt;&gt;"", HLOOKUP(L$2+$A5508,Sheet2!BX:NK,2,0),""),"")</f>
        <v/>
      </c>
      <c r="L5508" t="str">
        <f>IF(OR(HLOOKUP(L$2+$A5508,Sheet2!BX:NK,$B5508,0),HLOOKUP(L$2+$A5508,Sheet2!BX:NK,$B5508,0)&lt;&gt;""),HLOOKUP(L$2+$A5508,Sheet2!BX:NK,$B5508,0),"")</f>
        <v/>
      </c>
      <c r="M5508" t="str">
        <f>IF(OR(HLOOKUP(M$2+$A5508,Sheet2!BY:NL,$B5508,0),HLOOKUP(M$2+$A5508,Sheet2!BY:NL,$B5508,0)&lt;&gt;""),HLOOKUP(M$2+$A5508,Sheet2!BY:NL,$B5508,0),"")</f>
        <v/>
      </c>
      <c r="N5508" t="str">
        <f>IF(OR(HLOOKUP(N$2+$A5508,Sheet2!BZ:NM,$B5508,0),HLOOKUP(N$2+$A5508,Sheet2!BZ:NM,$B5508,0)&lt;&gt;""),HLOOKUP(N$2+$A5508,Sheet2!BZ:NM,$B5508,0),"")</f>
        <v/>
      </c>
      <c r="O5508" t="str">
        <f>IF(OR(HLOOKUP(O$2+$A5508,Sheet2!CA:NN,$B5508,0),HLOOKUP(O$2+$A5508,Sheet2!CA:NN,$B5508,0)&lt;&gt;""),HLOOKUP(O$2+$A5508,Sheet2!CA:NN,$B5508,0),"")</f>
        <v/>
      </c>
      <c r="P5508" t="str">
        <f>IF(OR(HLOOKUP(P$2+$A5508,Sheet2!CB:NO,$B5508,0),HLOOKUP(P$2+$A5508,Sheet2!CB:NO,$B5508,0)&lt;&gt;""),HLOOKUP(P$2+$A5508,Sheet2!CB:NO,$B5508,0),"")</f>
        <v/>
      </c>
      <c r="Q5508" t="str">
        <f>IF(OR(HLOOKUP(Q$2+$A5508,Sheet2!CC:NO,$B5508,0),HLOOKUP(Q$2+$A5508,Sheet2!CC:NO,$B5508,0)&lt;&gt;""),HLOOKUP(Q$2+$A5508,Sheet2!CC:NO,$B5508,0),"")</f>
        <v/>
      </c>
    </row>
    <row r="5509" spans="1:17" x14ac:dyDescent="0.25">
      <c r="A5509" s="64">
        <f t="shared" si="683"/>
        <v>30</v>
      </c>
      <c r="B5509" s="64">
        <f t="shared" si="684"/>
        <v>555</v>
      </c>
      <c r="C5509" s="64">
        <f t="shared" si="685"/>
        <v>6</v>
      </c>
      <c r="D5509" s="64">
        <f t="shared" si="686"/>
        <v>551</v>
      </c>
      <c r="E5509" s="64">
        <f t="shared" si="687"/>
        <v>2751</v>
      </c>
      <c r="F5509" s="64" t="str">
        <f t="shared" ref="F5509:F5572" si="688">IFERROR(IF(I5509&lt;&gt;"",IF(LEFT(K5509,2)="1-",1,2),""),"")</f>
        <v/>
      </c>
      <c r="G5509" s="64" t="str">
        <f t="shared" ref="G5509:G5572" si="689">IFERROR(IF(I5509&lt;&gt;"",MONTH( RIGHT(K5509,LEN(K5509)-FIND("-",K5509))),""),"")</f>
        <v/>
      </c>
      <c r="H5509" s="64" t="str">
        <f t="shared" ref="H5509:H5572" si="690">IFERROR(IF(I5509&lt;&gt;"",YEAR( RIGHT(K5509,LEN(K5509)-FIND("-",K5509))),""),"")</f>
        <v/>
      </c>
      <c r="I5509" s="80" t="str">
        <f>IFERROR(VLOOKUP(D5509,Sheet2!A:B,2,0),"")</f>
        <v/>
      </c>
      <c r="J5509" s="64" t="str">
        <f>IFERROR(IF(I5509&lt;&gt;"",VLOOKUP(I5509,Sheet2!B:C,2,0),""),"")</f>
        <v/>
      </c>
      <c r="K5509" s="64" t="str">
        <f>IFERROR( IF(I5509&lt;&gt;"", HLOOKUP(L$2+$A5509,Sheet2!BX:NK,2,0),""),"")</f>
        <v/>
      </c>
      <c r="L5509" t="str">
        <f>IF(OR(HLOOKUP(L$2+$A5509,Sheet2!BX:NK,$B5509,0),HLOOKUP(L$2+$A5509,Sheet2!BX:NK,$B5509,0)&lt;&gt;""),HLOOKUP(L$2+$A5509,Sheet2!BX:NK,$B5509,0),"")</f>
        <v/>
      </c>
      <c r="M5509" t="str">
        <f>IF(OR(HLOOKUP(M$2+$A5509,Sheet2!BY:NL,$B5509,0),HLOOKUP(M$2+$A5509,Sheet2!BY:NL,$B5509,0)&lt;&gt;""),HLOOKUP(M$2+$A5509,Sheet2!BY:NL,$B5509,0),"")</f>
        <v/>
      </c>
      <c r="N5509" t="str">
        <f>IF(OR(HLOOKUP(N$2+$A5509,Sheet2!BZ:NM,$B5509,0),HLOOKUP(N$2+$A5509,Sheet2!BZ:NM,$B5509,0)&lt;&gt;""),HLOOKUP(N$2+$A5509,Sheet2!BZ:NM,$B5509,0),"")</f>
        <v/>
      </c>
      <c r="O5509" t="str">
        <f>IF(OR(HLOOKUP(O$2+$A5509,Sheet2!CA:NN,$B5509,0),HLOOKUP(O$2+$A5509,Sheet2!CA:NN,$B5509,0)&lt;&gt;""),HLOOKUP(O$2+$A5509,Sheet2!CA:NN,$B5509,0),"")</f>
        <v/>
      </c>
      <c r="P5509" t="str">
        <f>IF(OR(HLOOKUP(P$2+$A5509,Sheet2!CB:NO,$B5509,0),HLOOKUP(P$2+$A5509,Sheet2!CB:NO,$B5509,0)&lt;&gt;""),HLOOKUP(P$2+$A5509,Sheet2!CB:NO,$B5509,0),"")</f>
        <v/>
      </c>
      <c r="Q5509" t="str">
        <f>IF(OR(HLOOKUP(Q$2+$A5509,Sheet2!CC:NO,$B5509,0),HLOOKUP(Q$2+$A5509,Sheet2!CC:NO,$B5509,0)&lt;&gt;""),HLOOKUP(Q$2+$A5509,Sheet2!CC:NO,$B5509,0),"")</f>
        <v/>
      </c>
    </row>
    <row r="5510" spans="1:17" x14ac:dyDescent="0.25">
      <c r="A5510" s="64">
        <f t="shared" ref="A5510:A5573" si="691">IF(C5510&lt;&gt;1,A5509+6,0)</f>
        <v>36</v>
      </c>
      <c r="B5510" s="64">
        <f t="shared" ref="B5510:B5573" si="692">IF(C5510&lt;&gt;1,B5509,B5509+1)</f>
        <v>555</v>
      </c>
      <c r="C5510" s="64">
        <f t="shared" ref="C5510:C5573" si="693">IF($C$3-C5509=0,1,C5509+1)</f>
        <v>7</v>
      </c>
      <c r="D5510" s="64">
        <f t="shared" ref="D5510:D5573" si="694">IF(C5510=1,D5509+1,D5509)</f>
        <v>551</v>
      </c>
      <c r="E5510" s="64">
        <f t="shared" ref="E5510:E5573" si="695">IF(D5510&lt;&gt;D5509,E5509+5,E5509)</f>
        <v>2751</v>
      </c>
      <c r="F5510" s="64" t="str">
        <f t="shared" si="688"/>
        <v/>
      </c>
      <c r="G5510" s="64" t="str">
        <f t="shared" si="689"/>
        <v/>
      </c>
      <c r="H5510" s="64" t="str">
        <f t="shared" si="690"/>
        <v/>
      </c>
      <c r="I5510" s="80" t="str">
        <f>IFERROR(VLOOKUP(D5510,Sheet2!A:B,2,0),"")</f>
        <v/>
      </c>
      <c r="J5510" s="64" t="str">
        <f>IFERROR(IF(I5510&lt;&gt;"",VLOOKUP(I5510,Sheet2!B:C,2,0),""),"")</f>
        <v/>
      </c>
      <c r="K5510" s="64" t="str">
        <f>IFERROR( IF(I5510&lt;&gt;"", HLOOKUP(L$2+$A5510,Sheet2!BX:NK,2,0),""),"")</f>
        <v/>
      </c>
      <c r="L5510" t="str">
        <f>IF(OR(HLOOKUP(L$2+$A5510,Sheet2!BX:NK,$B5510,0),HLOOKUP(L$2+$A5510,Sheet2!BX:NK,$B5510,0)&lt;&gt;""),HLOOKUP(L$2+$A5510,Sheet2!BX:NK,$B5510,0),"")</f>
        <v/>
      </c>
      <c r="M5510" t="str">
        <f>IF(OR(HLOOKUP(M$2+$A5510,Sheet2!BY:NL,$B5510,0),HLOOKUP(M$2+$A5510,Sheet2!BY:NL,$B5510,0)&lt;&gt;""),HLOOKUP(M$2+$A5510,Sheet2!BY:NL,$B5510,0),"")</f>
        <v/>
      </c>
      <c r="N5510" t="str">
        <f>IF(OR(HLOOKUP(N$2+$A5510,Sheet2!BZ:NM,$B5510,0),HLOOKUP(N$2+$A5510,Sheet2!BZ:NM,$B5510,0)&lt;&gt;""),HLOOKUP(N$2+$A5510,Sheet2!BZ:NM,$B5510,0),"")</f>
        <v/>
      </c>
      <c r="O5510" t="str">
        <f>IF(OR(HLOOKUP(O$2+$A5510,Sheet2!CA:NN,$B5510,0),HLOOKUP(O$2+$A5510,Sheet2!CA:NN,$B5510,0)&lt;&gt;""),HLOOKUP(O$2+$A5510,Sheet2!CA:NN,$B5510,0),"")</f>
        <v/>
      </c>
      <c r="P5510" t="str">
        <f>IF(OR(HLOOKUP(P$2+$A5510,Sheet2!CB:NO,$B5510,0),HLOOKUP(P$2+$A5510,Sheet2!CB:NO,$B5510,0)&lt;&gt;""),HLOOKUP(P$2+$A5510,Sheet2!CB:NO,$B5510,0),"")</f>
        <v/>
      </c>
      <c r="Q5510" t="str">
        <f>IF(OR(HLOOKUP(Q$2+$A5510,Sheet2!CC:NO,$B5510,0),HLOOKUP(Q$2+$A5510,Sheet2!CC:NO,$B5510,0)&lt;&gt;""),HLOOKUP(Q$2+$A5510,Sheet2!CC:NO,$B5510,0),"")</f>
        <v/>
      </c>
    </row>
    <row r="5511" spans="1:17" x14ac:dyDescent="0.25">
      <c r="A5511" s="64">
        <f t="shared" si="691"/>
        <v>42</v>
      </c>
      <c r="B5511" s="64">
        <f t="shared" si="692"/>
        <v>555</v>
      </c>
      <c r="C5511" s="64">
        <f t="shared" si="693"/>
        <v>8</v>
      </c>
      <c r="D5511" s="64">
        <f t="shared" si="694"/>
        <v>551</v>
      </c>
      <c r="E5511" s="64">
        <f t="shared" si="695"/>
        <v>2751</v>
      </c>
      <c r="F5511" s="64" t="str">
        <f t="shared" si="688"/>
        <v/>
      </c>
      <c r="G5511" s="64" t="str">
        <f t="shared" si="689"/>
        <v/>
      </c>
      <c r="H5511" s="64" t="str">
        <f t="shared" si="690"/>
        <v/>
      </c>
      <c r="I5511" s="80" t="str">
        <f>IFERROR(VLOOKUP(D5511,Sheet2!A:B,2,0),"")</f>
        <v/>
      </c>
      <c r="J5511" s="64" t="str">
        <f>IFERROR(IF(I5511&lt;&gt;"",VLOOKUP(I5511,Sheet2!B:C,2,0),""),"")</f>
        <v/>
      </c>
      <c r="K5511" s="64" t="str">
        <f>IFERROR( IF(I5511&lt;&gt;"", HLOOKUP(L$2+$A5511,Sheet2!BX:NK,2,0),""),"")</f>
        <v/>
      </c>
      <c r="L5511" t="str">
        <f>IF(OR(HLOOKUP(L$2+$A5511,Sheet2!BX:NK,$B5511,0),HLOOKUP(L$2+$A5511,Sheet2!BX:NK,$B5511,0)&lt;&gt;""),HLOOKUP(L$2+$A5511,Sheet2!BX:NK,$B5511,0),"")</f>
        <v/>
      </c>
      <c r="M5511" t="str">
        <f>IF(OR(HLOOKUP(M$2+$A5511,Sheet2!BY:NL,$B5511,0),HLOOKUP(M$2+$A5511,Sheet2!BY:NL,$B5511,0)&lt;&gt;""),HLOOKUP(M$2+$A5511,Sheet2!BY:NL,$B5511,0),"")</f>
        <v/>
      </c>
      <c r="N5511" t="str">
        <f>IF(OR(HLOOKUP(N$2+$A5511,Sheet2!BZ:NM,$B5511,0),HLOOKUP(N$2+$A5511,Sheet2!BZ:NM,$B5511,0)&lt;&gt;""),HLOOKUP(N$2+$A5511,Sheet2!BZ:NM,$B5511,0),"")</f>
        <v/>
      </c>
      <c r="O5511" t="str">
        <f>IF(OR(HLOOKUP(O$2+$A5511,Sheet2!CA:NN,$B5511,0),HLOOKUP(O$2+$A5511,Sheet2!CA:NN,$B5511,0)&lt;&gt;""),HLOOKUP(O$2+$A5511,Sheet2!CA:NN,$B5511,0),"")</f>
        <v/>
      </c>
      <c r="P5511" t="str">
        <f>IF(OR(HLOOKUP(P$2+$A5511,Sheet2!CB:NO,$B5511,0),HLOOKUP(P$2+$A5511,Sheet2!CB:NO,$B5511,0)&lt;&gt;""),HLOOKUP(P$2+$A5511,Sheet2!CB:NO,$B5511,0),"")</f>
        <v/>
      </c>
      <c r="Q5511" t="str">
        <f>IF(OR(HLOOKUP(Q$2+$A5511,Sheet2!CC:NO,$B5511,0),HLOOKUP(Q$2+$A5511,Sheet2!CC:NO,$B5511,0)&lt;&gt;""),HLOOKUP(Q$2+$A5511,Sheet2!CC:NO,$B5511,0),"")</f>
        <v/>
      </c>
    </row>
    <row r="5512" spans="1:17" x14ac:dyDescent="0.25">
      <c r="A5512" s="64">
        <f t="shared" si="691"/>
        <v>48</v>
      </c>
      <c r="B5512" s="64">
        <f t="shared" si="692"/>
        <v>555</v>
      </c>
      <c r="C5512" s="64">
        <f t="shared" si="693"/>
        <v>9</v>
      </c>
      <c r="D5512" s="64">
        <f t="shared" si="694"/>
        <v>551</v>
      </c>
      <c r="E5512" s="64">
        <f t="shared" si="695"/>
        <v>2751</v>
      </c>
      <c r="F5512" s="64" t="str">
        <f t="shared" si="688"/>
        <v/>
      </c>
      <c r="G5512" s="64" t="str">
        <f t="shared" si="689"/>
        <v/>
      </c>
      <c r="H5512" s="64" t="str">
        <f t="shared" si="690"/>
        <v/>
      </c>
      <c r="I5512" s="80" t="str">
        <f>IFERROR(VLOOKUP(D5512,Sheet2!A:B,2,0),"")</f>
        <v/>
      </c>
      <c r="J5512" s="64" t="str">
        <f>IFERROR(IF(I5512&lt;&gt;"",VLOOKUP(I5512,Sheet2!B:C,2,0),""),"")</f>
        <v/>
      </c>
      <c r="K5512" s="64" t="str">
        <f>IFERROR( IF(I5512&lt;&gt;"", HLOOKUP(L$2+$A5512,Sheet2!BX:NK,2,0),""),"")</f>
        <v/>
      </c>
      <c r="L5512" t="str">
        <f>IF(OR(HLOOKUP(L$2+$A5512,Sheet2!BX:NK,$B5512,0),HLOOKUP(L$2+$A5512,Sheet2!BX:NK,$B5512,0)&lt;&gt;""),HLOOKUP(L$2+$A5512,Sheet2!BX:NK,$B5512,0),"")</f>
        <v/>
      </c>
      <c r="M5512" t="str">
        <f>IF(OR(HLOOKUP(M$2+$A5512,Sheet2!BY:NL,$B5512,0),HLOOKUP(M$2+$A5512,Sheet2!BY:NL,$B5512,0)&lt;&gt;""),HLOOKUP(M$2+$A5512,Sheet2!BY:NL,$B5512,0),"")</f>
        <v/>
      </c>
      <c r="N5512" t="str">
        <f>IF(OR(HLOOKUP(N$2+$A5512,Sheet2!BZ:NM,$B5512,0),HLOOKUP(N$2+$A5512,Sheet2!BZ:NM,$B5512,0)&lt;&gt;""),HLOOKUP(N$2+$A5512,Sheet2!BZ:NM,$B5512,0),"")</f>
        <v/>
      </c>
      <c r="O5512" t="str">
        <f>IF(OR(HLOOKUP(O$2+$A5512,Sheet2!CA:NN,$B5512,0),HLOOKUP(O$2+$A5512,Sheet2!CA:NN,$B5512,0)&lt;&gt;""),HLOOKUP(O$2+$A5512,Sheet2!CA:NN,$B5512,0),"")</f>
        <v/>
      </c>
      <c r="P5512" t="str">
        <f>IF(OR(HLOOKUP(P$2+$A5512,Sheet2!CB:NO,$B5512,0),HLOOKUP(P$2+$A5512,Sheet2!CB:NO,$B5512,0)&lt;&gt;""),HLOOKUP(P$2+$A5512,Sheet2!CB:NO,$B5512,0),"")</f>
        <v/>
      </c>
      <c r="Q5512" t="str">
        <f>IF(OR(HLOOKUP(Q$2+$A5512,Sheet2!CC:NO,$B5512,0),HLOOKUP(Q$2+$A5512,Sheet2!CC:NO,$B5512,0)&lt;&gt;""),HLOOKUP(Q$2+$A5512,Sheet2!CC:NO,$B5512,0),"")</f>
        <v/>
      </c>
    </row>
    <row r="5513" spans="1:17" x14ac:dyDescent="0.25">
      <c r="A5513" s="64">
        <f t="shared" si="691"/>
        <v>54</v>
      </c>
      <c r="B5513" s="64">
        <f t="shared" si="692"/>
        <v>555</v>
      </c>
      <c r="C5513" s="64">
        <f t="shared" si="693"/>
        <v>10</v>
      </c>
      <c r="D5513" s="64">
        <f t="shared" si="694"/>
        <v>551</v>
      </c>
      <c r="E5513" s="64">
        <f t="shared" si="695"/>
        <v>2751</v>
      </c>
      <c r="F5513" s="64" t="str">
        <f t="shared" si="688"/>
        <v/>
      </c>
      <c r="G5513" s="64" t="str">
        <f t="shared" si="689"/>
        <v/>
      </c>
      <c r="H5513" s="64" t="str">
        <f t="shared" si="690"/>
        <v/>
      </c>
      <c r="I5513" s="80" t="str">
        <f>IFERROR(VLOOKUP(D5513,Sheet2!A:B,2,0),"")</f>
        <v/>
      </c>
      <c r="J5513" s="64" t="str">
        <f>IFERROR(IF(I5513&lt;&gt;"",VLOOKUP(I5513,Sheet2!B:C,2,0),""),"")</f>
        <v/>
      </c>
      <c r="K5513" s="64" t="str">
        <f>IFERROR( IF(I5513&lt;&gt;"", HLOOKUP(L$2+$A5513,Sheet2!BX:NK,2,0),""),"")</f>
        <v/>
      </c>
      <c r="L5513" t="str">
        <f>IF(OR(HLOOKUP(L$2+$A5513,Sheet2!BX:NK,$B5513,0),HLOOKUP(L$2+$A5513,Sheet2!BX:NK,$B5513,0)&lt;&gt;""),HLOOKUP(L$2+$A5513,Sheet2!BX:NK,$B5513,0),"")</f>
        <v/>
      </c>
      <c r="M5513" t="str">
        <f>IF(OR(HLOOKUP(M$2+$A5513,Sheet2!BY:NL,$B5513,0),HLOOKUP(M$2+$A5513,Sheet2!BY:NL,$B5513,0)&lt;&gt;""),HLOOKUP(M$2+$A5513,Sheet2!BY:NL,$B5513,0),"")</f>
        <v/>
      </c>
      <c r="N5513" t="str">
        <f>IF(OR(HLOOKUP(N$2+$A5513,Sheet2!BZ:NM,$B5513,0),HLOOKUP(N$2+$A5513,Sheet2!BZ:NM,$B5513,0)&lt;&gt;""),HLOOKUP(N$2+$A5513,Sheet2!BZ:NM,$B5513,0),"")</f>
        <v/>
      </c>
      <c r="O5513" t="str">
        <f>IF(OR(HLOOKUP(O$2+$A5513,Sheet2!CA:NN,$B5513,0),HLOOKUP(O$2+$A5513,Sheet2!CA:NN,$B5513,0)&lt;&gt;""),HLOOKUP(O$2+$A5513,Sheet2!CA:NN,$B5513,0),"")</f>
        <v/>
      </c>
      <c r="P5513" t="str">
        <f>IF(OR(HLOOKUP(P$2+$A5513,Sheet2!CB:NO,$B5513,0),HLOOKUP(P$2+$A5513,Sheet2!CB:NO,$B5513,0)&lt;&gt;""),HLOOKUP(P$2+$A5513,Sheet2!CB:NO,$B5513,0),"")</f>
        <v/>
      </c>
      <c r="Q5513" t="str">
        <f>IF(OR(HLOOKUP(Q$2+$A5513,Sheet2!CC:NO,$B5513,0),HLOOKUP(Q$2+$A5513,Sheet2!CC:NO,$B5513,0)&lt;&gt;""),HLOOKUP(Q$2+$A5513,Sheet2!CC:NO,$B5513,0),"")</f>
        <v/>
      </c>
    </row>
    <row r="5514" spans="1:17" x14ac:dyDescent="0.25">
      <c r="A5514" s="64">
        <f t="shared" si="691"/>
        <v>0</v>
      </c>
      <c r="B5514" s="64">
        <f t="shared" si="692"/>
        <v>556</v>
      </c>
      <c r="C5514" s="64">
        <f t="shared" si="693"/>
        <v>1</v>
      </c>
      <c r="D5514" s="64">
        <f t="shared" si="694"/>
        <v>552</v>
      </c>
      <c r="E5514" s="64">
        <f t="shared" si="695"/>
        <v>2756</v>
      </c>
      <c r="F5514" s="64" t="str">
        <f t="shared" si="688"/>
        <v/>
      </c>
      <c r="G5514" s="64" t="str">
        <f t="shared" si="689"/>
        <v/>
      </c>
      <c r="H5514" s="64" t="str">
        <f t="shared" si="690"/>
        <v/>
      </c>
      <c r="I5514" s="80" t="str">
        <f>IFERROR(VLOOKUP(D5514,Sheet2!A:B,2,0),"")</f>
        <v/>
      </c>
      <c r="J5514" s="64" t="str">
        <f>IFERROR(IF(I5514&lt;&gt;"",VLOOKUP(I5514,Sheet2!B:C,2,0),""),"")</f>
        <v/>
      </c>
      <c r="K5514" s="64" t="str">
        <f>IFERROR( IF(I5514&lt;&gt;"", HLOOKUP(L$2+$A5514,Sheet2!BX:NK,2,0),""),"")</f>
        <v/>
      </c>
      <c r="L5514" t="str">
        <f>IF(OR(HLOOKUP(L$2+$A5514,Sheet2!BX:NK,$B5514,0),HLOOKUP(L$2+$A5514,Sheet2!BX:NK,$B5514,0)&lt;&gt;""),HLOOKUP(L$2+$A5514,Sheet2!BX:NK,$B5514,0),"")</f>
        <v/>
      </c>
      <c r="M5514" t="str">
        <f>IF(OR(HLOOKUP(M$2+$A5514,Sheet2!BY:NL,$B5514,0),HLOOKUP(M$2+$A5514,Sheet2!BY:NL,$B5514,0)&lt;&gt;""),HLOOKUP(M$2+$A5514,Sheet2!BY:NL,$B5514,0),"")</f>
        <v/>
      </c>
      <c r="N5514" t="str">
        <f>IF(OR(HLOOKUP(N$2+$A5514,Sheet2!BZ:NM,$B5514,0),HLOOKUP(N$2+$A5514,Sheet2!BZ:NM,$B5514,0)&lt;&gt;""),HLOOKUP(N$2+$A5514,Sheet2!BZ:NM,$B5514,0),"")</f>
        <v/>
      </c>
      <c r="O5514" t="str">
        <f>IF(OR(HLOOKUP(O$2+$A5514,Sheet2!CA:NN,$B5514,0),HLOOKUP(O$2+$A5514,Sheet2!CA:NN,$B5514,0)&lt;&gt;""),HLOOKUP(O$2+$A5514,Sheet2!CA:NN,$B5514,0),"")</f>
        <v/>
      </c>
      <c r="P5514" t="str">
        <f>IF(OR(HLOOKUP(P$2+$A5514,Sheet2!CB:NO,$B5514,0),HLOOKUP(P$2+$A5514,Sheet2!CB:NO,$B5514,0)&lt;&gt;""),HLOOKUP(P$2+$A5514,Sheet2!CB:NO,$B5514,0),"")</f>
        <v/>
      </c>
      <c r="Q5514" t="str">
        <f>IF(OR(HLOOKUP(Q$2+$A5514,Sheet2!CC:NO,$B5514,0),HLOOKUP(Q$2+$A5514,Sheet2!CC:NO,$B5514,0)&lt;&gt;""),HLOOKUP(Q$2+$A5514,Sheet2!CC:NO,$B5514,0),"")</f>
        <v/>
      </c>
    </row>
    <row r="5515" spans="1:17" x14ac:dyDescent="0.25">
      <c r="A5515" s="64">
        <f t="shared" si="691"/>
        <v>6</v>
      </c>
      <c r="B5515" s="64">
        <f t="shared" si="692"/>
        <v>556</v>
      </c>
      <c r="C5515" s="64">
        <f t="shared" si="693"/>
        <v>2</v>
      </c>
      <c r="D5515" s="64">
        <f t="shared" si="694"/>
        <v>552</v>
      </c>
      <c r="E5515" s="64">
        <f t="shared" si="695"/>
        <v>2756</v>
      </c>
      <c r="F5515" s="64" t="str">
        <f t="shared" si="688"/>
        <v/>
      </c>
      <c r="G5515" s="64" t="str">
        <f t="shared" si="689"/>
        <v/>
      </c>
      <c r="H5515" s="64" t="str">
        <f t="shared" si="690"/>
        <v/>
      </c>
      <c r="I5515" s="80" t="str">
        <f>IFERROR(VLOOKUP(D5515,Sheet2!A:B,2,0),"")</f>
        <v/>
      </c>
      <c r="J5515" s="64" t="str">
        <f>IFERROR(IF(I5515&lt;&gt;"",VLOOKUP(I5515,Sheet2!B:C,2,0),""),"")</f>
        <v/>
      </c>
      <c r="K5515" s="64" t="str">
        <f>IFERROR( IF(I5515&lt;&gt;"", HLOOKUP(L$2+$A5515,Sheet2!BX:NK,2,0),""),"")</f>
        <v/>
      </c>
      <c r="L5515" t="str">
        <f>IF(OR(HLOOKUP(L$2+$A5515,Sheet2!BX:NK,$B5515,0),HLOOKUP(L$2+$A5515,Sheet2!BX:NK,$B5515,0)&lt;&gt;""),HLOOKUP(L$2+$A5515,Sheet2!BX:NK,$B5515,0),"")</f>
        <v/>
      </c>
      <c r="M5515" t="str">
        <f>IF(OR(HLOOKUP(M$2+$A5515,Sheet2!BY:NL,$B5515,0),HLOOKUP(M$2+$A5515,Sheet2!BY:NL,$B5515,0)&lt;&gt;""),HLOOKUP(M$2+$A5515,Sheet2!BY:NL,$B5515,0),"")</f>
        <v/>
      </c>
      <c r="N5515" t="str">
        <f>IF(OR(HLOOKUP(N$2+$A5515,Sheet2!BZ:NM,$B5515,0),HLOOKUP(N$2+$A5515,Sheet2!BZ:NM,$B5515,0)&lt;&gt;""),HLOOKUP(N$2+$A5515,Sheet2!BZ:NM,$B5515,0),"")</f>
        <v/>
      </c>
      <c r="O5515" t="str">
        <f>IF(OR(HLOOKUP(O$2+$A5515,Sheet2!CA:NN,$B5515,0),HLOOKUP(O$2+$A5515,Sheet2!CA:NN,$B5515,0)&lt;&gt;""),HLOOKUP(O$2+$A5515,Sheet2!CA:NN,$B5515,0),"")</f>
        <v/>
      </c>
      <c r="P5515" t="str">
        <f>IF(OR(HLOOKUP(P$2+$A5515,Sheet2!CB:NO,$B5515,0),HLOOKUP(P$2+$A5515,Sheet2!CB:NO,$B5515,0)&lt;&gt;""),HLOOKUP(P$2+$A5515,Sheet2!CB:NO,$B5515,0),"")</f>
        <v/>
      </c>
      <c r="Q5515" t="str">
        <f>IF(OR(HLOOKUP(Q$2+$A5515,Sheet2!CC:NO,$B5515,0),HLOOKUP(Q$2+$A5515,Sheet2!CC:NO,$B5515,0)&lt;&gt;""),HLOOKUP(Q$2+$A5515,Sheet2!CC:NO,$B5515,0),"")</f>
        <v/>
      </c>
    </row>
    <row r="5516" spans="1:17" x14ac:dyDescent="0.25">
      <c r="A5516" s="64">
        <f t="shared" si="691"/>
        <v>12</v>
      </c>
      <c r="B5516" s="64">
        <f t="shared" si="692"/>
        <v>556</v>
      </c>
      <c r="C5516" s="64">
        <f t="shared" si="693"/>
        <v>3</v>
      </c>
      <c r="D5516" s="64">
        <f t="shared" si="694"/>
        <v>552</v>
      </c>
      <c r="E5516" s="64">
        <f t="shared" si="695"/>
        <v>2756</v>
      </c>
      <c r="F5516" s="64" t="str">
        <f t="shared" si="688"/>
        <v/>
      </c>
      <c r="G5516" s="64" t="str">
        <f t="shared" si="689"/>
        <v/>
      </c>
      <c r="H5516" s="64" t="str">
        <f t="shared" si="690"/>
        <v/>
      </c>
      <c r="I5516" s="80" t="str">
        <f>IFERROR(VLOOKUP(D5516,Sheet2!A:B,2,0),"")</f>
        <v/>
      </c>
      <c r="J5516" s="64" t="str">
        <f>IFERROR(IF(I5516&lt;&gt;"",VLOOKUP(I5516,Sheet2!B:C,2,0),""),"")</f>
        <v/>
      </c>
      <c r="K5516" s="64" t="str">
        <f>IFERROR( IF(I5516&lt;&gt;"", HLOOKUP(L$2+$A5516,Sheet2!BX:NK,2,0),""),"")</f>
        <v/>
      </c>
      <c r="L5516" t="str">
        <f>IF(OR(HLOOKUP(L$2+$A5516,Sheet2!BX:NK,$B5516,0),HLOOKUP(L$2+$A5516,Sheet2!BX:NK,$B5516,0)&lt;&gt;""),HLOOKUP(L$2+$A5516,Sheet2!BX:NK,$B5516,0),"")</f>
        <v/>
      </c>
      <c r="M5516" t="str">
        <f>IF(OR(HLOOKUP(M$2+$A5516,Sheet2!BY:NL,$B5516,0),HLOOKUP(M$2+$A5516,Sheet2!BY:NL,$B5516,0)&lt;&gt;""),HLOOKUP(M$2+$A5516,Sheet2!BY:NL,$B5516,0),"")</f>
        <v/>
      </c>
      <c r="N5516" t="str">
        <f>IF(OR(HLOOKUP(N$2+$A5516,Sheet2!BZ:NM,$B5516,0),HLOOKUP(N$2+$A5516,Sheet2!BZ:NM,$B5516,0)&lt;&gt;""),HLOOKUP(N$2+$A5516,Sheet2!BZ:NM,$B5516,0),"")</f>
        <v/>
      </c>
      <c r="O5516" t="str">
        <f>IF(OR(HLOOKUP(O$2+$A5516,Sheet2!CA:NN,$B5516,0),HLOOKUP(O$2+$A5516,Sheet2!CA:NN,$B5516,0)&lt;&gt;""),HLOOKUP(O$2+$A5516,Sheet2!CA:NN,$B5516,0),"")</f>
        <v/>
      </c>
      <c r="P5516" t="str">
        <f>IF(OR(HLOOKUP(P$2+$A5516,Sheet2!CB:NO,$B5516,0),HLOOKUP(P$2+$A5516,Sheet2!CB:NO,$B5516,0)&lt;&gt;""),HLOOKUP(P$2+$A5516,Sheet2!CB:NO,$B5516,0),"")</f>
        <v/>
      </c>
      <c r="Q5516" t="str">
        <f>IF(OR(HLOOKUP(Q$2+$A5516,Sheet2!CC:NO,$B5516,0),HLOOKUP(Q$2+$A5516,Sheet2!CC:NO,$B5516,0)&lt;&gt;""),HLOOKUP(Q$2+$A5516,Sheet2!CC:NO,$B5516,0),"")</f>
        <v/>
      </c>
    </row>
    <row r="5517" spans="1:17" x14ac:dyDescent="0.25">
      <c r="A5517" s="64">
        <f t="shared" si="691"/>
        <v>18</v>
      </c>
      <c r="B5517" s="64">
        <f t="shared" si="692"/>
        <v>556</v>
      </c>
      <c r="C5517" s="64">
        <f t="shared" si="693"/>
        <v>4</v>
      </c>
      <c r="D5517" s="64">
        <f t="shared" si="694"/>
        <v>552</v>
      </c>
      <c r="E5517" s="64">
        <f t="shared" si="695"/>
        <v>2756</v>
      </c>
      <c r="F5517" s="64" t="str">
        <f t="shared" si="688"/>
        <v/>
      </c>
      <c r="G5517" s="64" t="str">
        <f t="shared" si="689"/>
        <v/>
      </c>
      <c r="H5517" s="64" t="str">
        <f t="shared" si="690"/>
        <v/>
      </c>
      <c r="I5517" s="80" t="str">
        <f>IFERROR(VLOOKUP(D5517,Sheet2!A:B,2,0),"")</f>
        <v/>
      </c>
      <c r="J5517" s="64" t="str">
        <f>IFERROR(IF(I5517&lt;&gt;"",VLOOKUP(I5517,Sheet2!B:C,2,0),""),"")</f>
        <v/>
      </c>
      <c r="K5517" s="64" t="str">
        <f>IFERROR( IF(I5517&lt;&gt;"", HLOOKUP(L$2+$A5517,Sheet2!BX:NK,2,0),""),"")</f>
        <v/>
      </c>
      <c r="L5517" t="str">
        <f>IF(OR(HLOOKUP(L$2+$A5517,Sheet2!BX:NK,$B5517,0),HLOOKUP(L$2+$A5517,Sheet2!BX:NK,$B5517,0)&lt;&gt;""),HLOOKUP(L$2+$A5517,Sheet2!BX:NK,$B5517,0),"")</f>
        <v/>
      </c>
      <c r="M5517" t="str">
        <f>IF(OR(HLOOKUP(M$2+$A5517,Sheet2!BY:NL,$B5517,0),HLOOKUP(M$2+$A5517,Sheet2!BY:NL,$B5517,0)&lt;&gt;""),HLOOKUP(M$2+$A5517,Sheet2!BY:NL,$B5517,0),"")</f>
        <v/>
      </c>
      <c r="N5517" t="str">
        <f>IF(OR(HLOOKUP(N$2+$A5517,Sheet2!BZ:NM,$B5517,0),HLOOKUP(N$2+$A5517,Sheet2!BZ:NM,$B5517,0)&lt;&gt;""),HLOOKUP(N$2+$A5517,Sheet2!BZ:NM,$B5517,0),"")</f>
        <v/>
      </c>
      <c r="O5517" t="str">
        <f>IF(OR(HLOOKUP(O$2+$A5517,Sheet2!CA:NN,$B5517,0),HLOOKUP(O$2+$A5517,Sheet2!CA:NN,$B5517,0)&lt;&gt;""),HLOOKUP(O$2+$A5517,Sheet2!CA:NN,$B5517,0),"")</f>
        <v/>
      </c>
      <c r="P5517" t="str">
        <f>IF(OR(HLOOKUP(P$2+$A5517,Sheet2!CB:NO,$B5517,0),HLOOKUP(P$2+$A5517,Sheet2!CB:NO,$B5517,0)&lt;&gt;""),HLOOKUP(P$2+$A5517,Sheet2!CB:NO,$B5517,0),"")</f>
        <v/>
      </c>
      <c r="Q5517" t="str">
        <f>IF(OR(HLOOKUP(Q$2+$A5517,Sheet2!CC:NO,$B5517,0),HLOOKUP(Q$2+$A5517,Sheet2!CC:NO,$B5517,0)&lt;&gt;""),HLOOKUP(Q$2+$A5517,Sheet2!CC:NO,$B5517,0),"")</f>
        <v/>
      </c>
    </row>
    <row r="5518" spans="1:17" x14ac:dyDescent="0.25">
      <c r="A5518" s="64">
        <f t="shared" si="691"/>
        <v>24</v>
      </c>
      <c r="B5518" s="64">
        <f t="shared" si="692"/>
        <v>556</v>
      </c>
      <c r="C5518" s="64">
        <f t="shared" si="693"/>
        <v>5</v>
      </c>
      <c r="D5518" s="64">
        <f t="shared" si="694"/>
        <v>552</v>
      </c>
      <c r="E5518" s="64">
        <f t="shared" si="695"/>
        <v>2756</v>
      </c>
      <c r="F5518" s="64" t="str">
        <f t="shared" si="688"/>
        <v/>
      </c>
      <c r="G5518" s="64" t="str">
        <f t="shared" si="689"/>
        <v/>
      </c>
      <c r="H5518" s="64" t="str">
        <f t="shared" si="690"/>
        <v/>
      </c>
      <c r="I5518" s="80" t="str">
        <f>IFERROR(VLOOKUP(D5518,Sheet2!A:B,2,0),"")</f>
        <v/>
      </c>
      <c r="J5518" s="64" t="str">
        <f>IFERROR(IF(I5518&lt;&gt;"",VLOOKUP(I5518,Sheet2!B:C,2,0),""),"")</f>
        <v/>
      </c>
      <c r="K5518" s="64" t="str">
        <f>IFERROR( IF(I5518&lt;&gt;"", HLOOKUP(L$2+$A5518,Sheet2!BX:NK,2,0),""),"")</f>
        <v/>
      </c>
      <c r="L5518" t="str">
        <f>IF(OR(HLOOKUP(L$2+$A5518,Sheet2!BX:NK,$B5518,0),HLOOKUP(L$2+$A5518,Sheet2!BX:NK,$B5518,0)&lt;&gt;""),HLOOKUP(L$2+$A5518,Sheet2!BX:NK,$B5518,0),"")</f>
        <v/>
      </c>
      <c r="M5518" t="str">
        <f>IF(OR(HLOOKUP(M$2+$A5518,Sheet2!BY:NL,$B5518,0),HLOOKUP(M$2+$A5518,Sheet2!BY:NL,$B5518,0)&lt;&gt;""),HLOOKUP(M$2+$A5518,Sheet2!BY:NL,$B5518,0),"")</f>
        <v/>
      </c>
      <c r="N5518" t="str">
        <f>IF(OR(HLOOKUP(N$2+$A5518,Sheet2!BZ:NM,$B5518,0),HLOOKUP(N$2+$A5518,Sheet2!BZ:NM,$B5518,0)&lt;&gt;""),HLOOKUP(N$2+$A5518,Sheet2!BZ:NM,$B5518,0),"")</f>
        <v/>
      </c>
      <c r="O5518" t="str">
        <f>IF(OR(HLOOKUP(O$2+$A5518,Sheet2!CA:NN,$B5518,0),HLOOKUP(O$2+$A5518,Sheet2!CA:NN,$B5518,0)&lt;&gt;""),HLOOKUP(O$2+$A5518,Sheet2!CA:NN,$B5518,0),"")</f>
        <v/>
      </c>
      <c r="P5518" t="str">
        <f>IF(OR(HLOOKUP(P$2+$A5518,Sheet2!CB:NO,$B5518,0),HLOOKUP(P$2+$A5518,Sheet2!CB:NO,$B5518,0)&lt;&gt;""),HLOOKUP(P$2+$A5518,Sheet2!CB:NO,$B5518,0),"")</f>
        <v/>
      </c>
      <c r="Q5518" t="str">
        <f>IF(OR(HLOOKUP(Q$2+$A5518,Sheet2!CC:NO,$B5518,0),HLOOKUP(Q$2+$A5518,Sheet2!CC:NO,$B5518,0)&lt;&gt;""),HLOOKUP(Q$2+$A5518,Sheet2!CC:NO,$B5518,0),"")</f>
        <v/>
      </c>
    </row>
    <row r="5519" spans="1:17" x14ac:dyDescent="0.25">
      <c r="A5519" s="64">
        <f t="shared" si="691"/>
        <v>30</v>
      </c>
      <c r="B5519" s="64">
        <f t="shared" si="692"/>
        <v>556</v>
      </c>
      <c r="C5519" s="64">
        <f t="shared" si="693"/>
        <v>6</v>
      </c>
      <c r="D5519" s="64">
        <f t="shared" si="694"/>
        <v>552</v>
      </c>
      <c r="E5519" s="64">
        <f t="shared" si="695"/>
        <v>2756</v>
      </c>
      <c r="F5519" s="64" t="str">
        <f t="shared" si="688"/>
        <v/>
      </c>
      <c r="G5519" s="64" t="str">
        <f t="shared" si="689"/>
        <v/>
      </c>
      <c r="H5519" s="64" t="str">
        <f t="shared" si="690"/>
        <v/>
      </c>
      <c r="I5519" s="80" t="str">
        <f>IFERROR(VLOOKUP(D5519,Sheet2!A:B,2,0),"")</f>
        <v/>
      </c>
      <c r="J5519" s="64" t="str">
        <f>IFERROR(IF(I5519&lt;&gt;"",VLOOKUP(I5519,Sheet2!B:C,2,0),""),"")</f>
        <v/>
      </c>
      <c r="K5519" s="64" t="str">
        <f>IFERROR( IF(I5519&lt;&gt;"", HLOOKUP(L$2+$A5519,Sheet2!BX:NK,2,0),""),"")</f>
        <v/>
      </c>
      <c r="L5519" t="str">
        <f>IF(OR(HLOOKUP(L$2+$A5519,Sheet2!BX:NK,$B5519,0),HLOOKUP(L$2+$A5519,Sheet2!BX:NK,$B5519,0)&lt;&gt;""),HLOOKUP(L$2+$A5519,Sheet2!BX:NK,$B5519,0),"")</f>
        <v/>
      </c>
      <c r="M5519" t="str">
        <f>IF(OR(HLOOKUP(M$2+$A5519,Sheet2!BY:NL,$B5519,0),HLOOKUP(M$2+$A5519,Sheet2!BY:NL,$B5519,0)&lt;&gt;""),HLOOKUP(M$2+$A5519,Sheet2!BY:NL,$B5519,0),"")</f>
        <v/>
      </c>
      <c r="N5519" t="str">
        <f>IF(OR(HLOOKUP(N$2+$A5519,Sheet2!BZ:NM,$B5519,0),HLOOKUP(N$2+$A5519,Sheet2!BZ:NM,$B5519,0)&lt;&gt;""),HLOOKUP(N$2+$A5519,Sheet2!BZ:NM,$B5519,0),"")</f>
        <v/>
      </c>
      <c r="O5519" t="str">
        <f>IF(OR(HLOOKUP(O$2+$A5519,Sheet2!CA:NN,$B5519,0),HLOOKUP(O$2+$A5519,Sheet2!CA:NN,$B5519,0)&lt;&gt;""),HLOOKUP(O$2+$A5519,Sheet2!CA:NN,$B5519,0),"")</f>
        <v/>
      </c>
      <c r="P5519" t="str">
        <f>IF(OR(HLOOKUP(P$2+$A5519,Sheet2!CB:NO,$B5519,0),HLOOKUP(P$2+$A5519,Sheet2!CB:NO,$B5519,0)&lt;&gt;""),HLOOKUP(P$2+$A5519,Sheet2!CB:NO,$B5519,0),"")</f>
        <v/>
      </c>
      <c r="Q5519" t="str">
        <f>IF(OR(HLOOKUP(Q$2+$A5519,Sheet2!CC:NO,$B5519,0),HLOOKUP(Q$2+$A5519,Sheet2!CC:NO,$B5519,0)&lt;&gt;""),HLOOKUP(Q$2+$A5519,Sheet2!CC:NO,$B5519,0),"")</f>
        <v/>
      </c>
    </row>
    <row r="5520" spans="1:17" x14ac:dyDescent="0.25">
      <c r="A5520" s="64">
        <f t="shared" si="691"/>
        <v>36</v>
      </c>
      <c r="B5520" s="64">
        <f t="shared" si="692"/>
        <v>556</v>
      </c>
      <c r="C5520" s="64">
        <f t="shared" si="693"/>
        <v>7</v>
      </c>
      <c r="D5520" s="64">
        <f t="shared" si="694"/>
        <v>552</v>
      </c>
      <c r="E5520" s="64">
        <f t="shared" si="695"/>
        <v>2756</v>
      </c>
      <c r="F5520" s="64" t="str">
        <f t="shared" si="688"/>
        <v/>
      </c>
      <c r="G5520" s="64" t="str">
        <f t="shared" si="689"/>
        <v/>
      </c>
      <c r="H5520" s="64" t="str">
        <f t="shared" si="690"/>
        <v/>
      </c>
      <c r="I5520" s="80" t="str">
        <f>IFERROR(VLOOKUP(D5520,Sheet2!A:B,2,0),"")</f>
        <v/>
      </c>
      <c r="J5520" s="64" t="str">
        <f>IFERROR(IF(I5520&lt;&gt;"",VLOOKUP(I5520,Sheet2!B:C,2,0),""),"")</f>
        <v/>
      </c>
      <c r="K5520" s="64" t="str">
        <f>IFERROR( IF(I5520&lt;&gt;"", HLOOKUP(L$2+$A5520,Sheet2!BX:NK,2,0),""),"")</f>
        <v/>
      </c>
      <c r="L5520" t="str">
        <f>IF(OR(HLOOKUP(L$2+$A5520,Sheet2!BX:NK,$B5520,0),HLOOKUP(L$2+$A5520,Sheet2!BX:NK,$B5520,0)&lt;&gt;""),HLOOKUP(L$2+$A5520,Sheet2!BX:NK,$B5520,0),"")</f>
        <v/>
      </c>
      <c r="M5520" t="str">
        <f>IF(OR(HLOOKUP(M$2+$A5520,Sheet2!BY:NL,$B5520,0),HLOOKUP(M$2+$A5520,Sheet2!BY:NL,$B5520,0)&lt;&gt;""),HLOOKUP(M$2+$A5520,Sheet2!BY:NL,$B5520,0),"")</f>
        <v/>
      </c>
      <c r="N5520" t="str">
        <f>IF(OR(HLOOKUP(N$2+$A5520,Sheet2!BZ:NM,$B5520,0),HLOOKUP(N$2+$A5520,Sheet2!BZ:NM,$B5520,0)&lt;&gt;""),HLOOKUP(N$2+$A5520,Sheet2!BZ:NM,$B5520,0),"")</f>
        <v/>
      </c>
      <c r="O5520" t="str">
        <f>IF(OR(HLOOKUP(O$2+$A5520,Sheet2!CA:NN,$B5520,0),HLOOKUP(O$2+$A5520,Sheet2!CA:NN,$B5520,0)&lt;&gt;""),HLOOKUP(O$2+$A5520,Sheet2!CA:NN,$B5520,0),"")</f>
        <v/>
      </c>
      <c r="P5520" t="str">
        <f>IF(OR(HLOOKUP(P$2+$A5520,Sheet2!CB:NO,$B5520,0),HLOOKUP(P$2+$A5520,Sheet2!CB:NO,$B5520,0)&lt;&gt;""),HLOOKUP(P$2+$A5520,Sheet2!CB:NO,$B5520,0),"")</f>
        <v/>
      </c>
      <c r="Q5520" t="str">
        <f>IF(OR(HLOOKUP(Q$2+$A5520,Sheet2!CC:NO,$B5520,0),HLOOKUP(Q$2+$A5520,Sheet2!CC:NO,$B5520,0)&lt;&gt;""),HLOOKUP(Q$2+$A5520,Sheet2!CC:NO,$B5520,0),"")</f>
        <v/>
      </c>
    </row>
    <row r="5521" spans="1:17" x14ac:dyDescent="0.25">
      <c r="A5521" s="64">
        <f t="shared" si="691"/>
        <v>42</v>
      </c>
      <c r="B5521" s="64">
        <f t="shared" si="692"/>
        <v>556</v>
      </c>
      <c r="C5521" s="64">
        <f t="shared" si="693"/>
        <v>8</v>
      </c>
      <c r="D5521" s="64">
        <f t="shared" si="694"/>
        <v>552</v>
      </c>
      <c r="E5521" s="64">
        <f t="shared" si="695"/>
        <v>2756</v>
      </c>
      <c r="F5521" s="64" t="str">
        <f t="shared" si="688"/>
        <v/>
      </c>
      <c r="G5521" s="64" t="str">
        <f t="shared" si="689"/>
        <v/>
      </c>
      <c r="H5521" s="64" t="str">
        <f t="shared" si="690"/>
        <v/>
      </c>
      <c r="I5521" s="80" t="str">
        <f>IFERROR(VLOOKUP(D5521,Sheet2!A:B,2,0),"")</f>
        <v/>
      </c>
      <c r="J5521" s="64" t="str">
        <f>IFERROR(IF(I5521&lt;&gt;"",VLOOKUP(I5521,Sheet2!B:C,2,0),""),"")</f>
        <v/>
      </c>
      <c r="K5521" s="64" t="str">
        <f>IFERROR( IF(I5521&lt;&gt;"", HLOOKUP(L$2+$A5521,Sheet2!BX:NK,2,0),""),"")</f>
        <v/>
      </c>
      <c r="L5521" t="str">
        <f>IF(OR(HLOOKUP(L$2+$A5521,Sheet2!BX:NK,$B5521,0),HLOOKUP(L$2+$A5521,Sheet2!BX:NK,$B5521,0)&lt;&gt;""),HLOOKUP(L$2+$A5521,Sheet2!BX:NK,$B5521,0),"")</f>
        <v/>
      </c>
      <c r="M5521" t="str">
        <f>IF(OR(HLOOKUP(M$2+$A5521,Sheet2!BY:NL,$B5521,0),HLOOKUP(M$2+$A5521,Sheet2!BY:NL,$B5521,0)&lt;&gt;""),HLOOKUP(M$2+$A5521,Sheet2!BY:NL,$B5521,0),"")</f>
        <v/>
      </c>
      <c r="N5521" t="str">
        <f>IF(OR(HLOOKUP(N$2+$A5521,Sheet2!BZ:NM,$B5521,0),HLOOKUP(N$2+$A5521,Sheet2!BZ:NM,$B5521,0)&lt;&gt;""),HLOOKUP(N$2+$A5521,Sheet2!BZ:NM,$B5521,0),"")</f>
        <v/>
      </c>
      <c r="O5521" t="str">
        <f>IF(OR(HLOOKUP(O$2+$A5521,Sheet2!CA:NN,$B5521,0),HLOOKUP(O$2+$A5521,Sheet2!CA:NN,$B5521,0)&lt;&gt;""),HLOOKUP(O$2+$A5521,Sheet2!CA:NN,$B5521,0),"")</f>
        <v/>
      </c>
      <c r="P5521" t="str">
        <f>IF(OR(HLOOKUP(P$2+$A5521,Sheet2!CB:NO,$B5521,0),HLOOKUP(P$2+$A5521,Sheet2!CB:NO,$B5521,0)&lt;&gt;""),HLOOKUP(P$2+$A5521,Sheet2!CB:NO,$B5521,0),"")</f>
        <v/>
      </c>
      <c r="Q5521" t="str">
        <f>IF(OR(HLOOKUP(Q$2+$A5521,Sheet2!CC:NO,$B5521,0),HLOOKUP(Q$2+$A5521,Sheet2!CC:NO,$B5521,0)&lt;&gt;""),HLOOKUP(Q$2+$A5521,Sheet2!CC:NO,$B5521,0),"")</f>
        <v/>
      </c>
    </row>
    <row r="5522" spans="1:17" x14ac:dyDescent="0.25">
      <c r="A5522" s="64">
        <f t="shared" si="691"/>
        <v>48</v>
      </c>
      <c r="B5522" s="64">
        <f t="shared" si="692"/>
        <v>556</v>
      </c>
      <c r="C5522" s="64">
        <f t="shared" si="693"/>
        <v>9</v>
      </c>
      <c r="D5522" s="64">
        <f t="shared" si="694"/>
        <v>552</v>
      </c>
      <c r="E5522" s="64">
        <f t="shared" si="695"/>
        <v>2756</v>
      </c>
      <c r="F5522" s="64" t="str">
        <f t="shared" si="688"/>
        <v/>
      </c>
      <c r="G5522" s="64" t="str">
        <f t="shared" si="689"/>
        <v/>
      </c>
      <c r="H5522" s="64" t="str">
        <f t="shared" si="690"/>
        <v/>
      </c>
      <c r="I5522" s="80" t="str">
        <f>IFERROR(VLOOKUP(D5522,Sheet2!A:B,2,0),"")</f>
        <v/>
      </c>
      <c r="J5522" s="64" t="str">
        <f>IFERROR(IF(I5522&lt;&gt;"",VLOOKUP(I5522,Sheet2!B:C,2,0),""),"")</f>
        <v/>
      </c>
      <c r="K5522" s="64" t="str">
        <f>IFERROR( IF(I5522&lt;&gt;"", HLOOKUP(L$2+$A5522,Sheet2!BX:NK,2,0),""),"")</f>
        <v/>
      </c>
      <c r="L5522" t="str">
        <f>IF(OR(HLOOKUP(L$2+$A5522,Sheet2!BX:NK,$B5522,0),HLOOKUP(L$2+$A5522,Sheet2!BX:NK,$B5522,0)&lt;&gt;""),HLOOKUP(L$2+$A5522,Sheet2!BX:NK,$B5522,0),"")</f>
        <v/>
      </c>
      <c r="M5522" t="str">
        <f>IF(OR(HLOOKUP(M$2+$A5522,Sheet2!BY:NL,$B5522,0),HLOOKUP(M$2+$A5522,Sheet2!BY:NL,$B5522,0)&lt;&gt;""),HLOOKUP(M$2+$A5522,Sheet2!BY:NL,$B5522,0),"")</f>
        <v/>
      </c>
      <c r="N5522" t="str">
        <f>IF(OR(HLOOKUP(N$2+$A5522,Sheet2!BZ:NM,$B5522,0),HLOOKUP(N$2+$A5522,Sheet2!BZ:NM,$B5522,0)&lt;&gt;""),HLOOKUP(N$2+$A5522,Sheet2!BZ:NM,$B5522,0),"")</f>
        <v/>
      </c>
      <c r="O5522" t="str">
        <f>IF(OR(HLOOKUP(O$2+$A5522,Sheet2!CA:NN,$B5522,0),HLOOKUP(O$2+$A5522,Sheet2!CA:NN,$B5522,0)&lt;&gt;""),HLOOKUP(O$2+$A5522,Sheet2!CA:NN,$B5522,0),"")</f>
        <v/>
      </c>
      <c r="P5522" t="str">
        <f>IF(OR(HLOOKUP(P$2+$A5522,Sheet2!CB:NO,$B5522,0),HLOOKUP(P$2+$A5522,Sheet2!CB:NO,$B5522,0)&lt;&gt;""),HLOOKUP(P$2+$A5522,Sheet2!CB:NO,$B5522,0),"")</f>
        <v/>
      </c>
      <c r="Q5522" t="str">
        <f>IF(OR(HLOOKUP(Q$2+$A5522,Sheet2!CC:NO,$B5522,0),HLOOKUP(Q$2+$A5522,Sheet2!CC:NO,$B5522,0)&lt;&gt;""),HLOOKUP(Q$2+$A5522,Sheet2!CC:NO,$B5522,0),"")</f>
        <v/>
      </c>
    </row>
    <row r="5523" spans="1:17" x14ac:dyDescent="0.25">
      <c r="A5523" s="64">
        <f t="shared" si="691"/>
        <v>54</v>
      </c>
      <c r="B5523" s="64">
        <f t="shared" si="692"/>
        <v>556</v>
      </c>
      <c r="C5523" s="64">
        <f t="shared" si="693"/>
        <v>10</v>
      </c>
      <c r="D5523" s="64">
        <f t="shared" si="694"/>
        <v>552</v>
      </c>
      <c r="E5523" s="64">
        <f t="shared" si="695"/>
        <v>2756</v>
      </c>
      <c r="F5523" s="64" t="str">
        <f t="shared" si="688"/>
        <v/>
      </c>
      <c r="G5523" s="64" t="str">
        <f t="shared" si="689"/>
        <v/>
      </c>
      <c r="H5523" s="64" t="str">
        <f t="shared" si="690"/>
        <v/>
      </c>
      <c r="I5523" s="80" t="str">
        <f>IFERROR(VLOOKUP(D5523,Sheet2!A:B,2,0),"")</f>
        <v/>
      </c>
      <c r="J5523" s="64" t="str">
        <f>IFERROR(IF(I5523&lt;&gt;"",VLOOKUP(I5523,Sheet2!B:C,2,0),""),"")</f>
        <v/>
      </c>
      <c r="K5523" s="64" t="str">
        <f>IFERROR( IF(I5523&lt;&gt;"", HLOOKUP(L$2+$A5523,Sheet2!BX:NK,2,0),""),"")</f>
        <v/>
      </c>
      <c r="L5523" t="str">
        <f>IF(OR(HLOOKUP(L$2+$A5523,Sheet2!BX:NK,$B5523,0),HLOOKUP(L$2+$A5523,Sheet2!BX:NK,$B5523,0)&lt;&gt;""),HLOOKUP(L$2+$A5523,Sheet2!BX:NK,$B5523,0),"")</f>
        <v/>
      </c>
      <c r="M5523" t="str">
        <f>IF(OR(HLOOKUP(M$2+$A5523,Sheet2!BY:NL,$B5523,0),HLOOKUP(M$2+$A5523,Sheet2!BY:NL,$B5523,0)&lt;&gt;""),HLOOKUP(M$2+$A5523,Sheet2!BY:NL,$B5523,0),"")</f>
        <v/>
      </c>
      <c r="N5523" t="str">
        <f>IF(OR(HLOOKUP(N$2+$A5523,Sheet2!BZ:NM,$B5523,0),HLOOKUP(N$2+$A5523,Sheet2!BZ:NM,$B5523,0)&lt;&gt;""),HLOOKUP(N$2+$A5523,Sheet2!BZ:NM,$B5523,0),"")</f>
        <v/>
      </c>
      <c r="O5523" t="str">
        <f>IF(OR(HLOOKUP(O$2+$A5523,Sheet2!CA:NN,$B5523,0),HLOOKUP(O$2+$A5523,Sheet2!CA:NN,$B5523,0)&lt;&gt;""),HLOOKUP(O$2+$A5523,Sheet2!CA:NN,$B5523,0),"")</f>
        <v/>
      </c>
      <c r="P5523" t="str">
        <f>IF(OR(HLOOKUP(P$2+$A5523,Sheet2!CB:NO,$B5523,0),HLOOKUP(P$2+$A5523,Sheet2!CB:NO,$B5523,0)&lt;&gt;""),HLOOKUP(P$2+$A5523,Sheet2!CB:NO,$B5523,0),"")</f>
        <v/>
      </c>
      <c r="Q5523" t="str">
        <f>IF(OR(HLOOKUP(Q$2+$A5523,Sheet2!CC:NO,$B5523,0),HLOOKUP(Q$2+$A5523,Sheet2!CC:NO,$B5523,0)&lt;&gt;""),HLOOKUP(Q$2+$A5523,Sheet2!CC:NO,$B5523,0),"")</f>
        <v/>
      </c>
    </row>
    <row r="5524" spans="1:17" x14ac:dyDescent="0.25">
      <c r="A5524" s="64">
        <f t="shared" si="691"/>
        <v>0</v>
      </c>
      <c r="B5524" s="64">
        <f t="shared" si="692"/>
        <v>557</v>
      </c>
      <c r="C5524" s="64">
        <f t="shared" si="693"/>
        <v>1</v>
      </c>
      <c r="D5524" s="64">
        <f t="shared" si="694"/>
        <v>553</v>
      </c>
      <c r="E5524" s="64">
        <f t="shared" si="695"/>
        <v>2761</v>
      </c>
      <c r="F5524" s="64" t="str">
        <f t="shared" si="688"/>
        <v/>
      </c>
      <c r="G5524" s="64" t="str">
        <f t="shared" si="689"/>
        <v/>
      </c>
      <c r="H5524" s="64" t="str">
        <f t="shared" si="690"/>
        <v/>
      </c>
      <c r="I5524" s="80" t="str">
        <f>IFERROR(VLOOKUP(D5524,Sheet2!A:B,2,0),"")</f>
        <v/>
      </c>
      <c r="J5524" s="64" t="str">
        <f>IFERROR(IF(I5524&lt;&gt;"",VLOOKUP(I5524,Sheet2!B:C,2,0),""),"")</f>
        <v/>
      </c>
      <c r="K5524" s="64" t="str">
        <f>IFERROR( IF(I5524&lt;&gt;"", HLOOKUP(L$2+$A5524,Sheet2!BX:NK,2,0),""),"")</f>
        <v/>
      </c>
      <c r="L5524" t="str">
        <f>IF(OR(HLOOKUP(L$2+$A5524,Sheet2!BX:NK,$B5524,0),HLOOKUP(L$2+$A5524,Sheet2!BX:NK,$B5524,0)&lt;&gt;""),HLOOKUP(L$2+$A5524,Sheet2!BX:NK,$B5524,0),"")</f>
        <v/>
      </c>
      <c r="M5524" t="str">
        <f>IF(OR(HLOOKUP(M$2+$A5524,Sheet2!BY:NL,$B5524,0),HLOOKUP(M$2+$A5524,Sheet2!BY:NL,$B5524,0)&lt;&gt;""),HLOOKUP(M$2+$A5524,Sheet2!BY:NL,$B5524,0),"")</f>
        <v/>
      </c>
      <c r="N5524" t="str">
        <f>IF(OR(HLOOKUP(N$2+$A5524,Sheet2!BZ:NM,$B5524,0),HLOOKUP(N$2+$A5524,Sheet2!BZ:NM,$B5524,0)&lt;&gt;""),HLOOKUP(N$2+$A5524,Sheet2!BZ:NM,$B5524,0),"")</f>
        <v/>
      </c>
      <c r="O5524" t="str">
        <f>IF(OR(HLOOKUP(O$2+$A5524,Sheet2!CA:NN,$B5524,0),HLOOKUP(O$2+$A5524,Sheet2!CA:NN,$B5524,0)&lt;&gt;""),HLOOKUP(O$2+$A5524,Sheet2!CA:NN,$B5524,0),"")</f>
        <v/>
      </c>
      <c r="P5524" t="str">
        <f>IF(OR(HLOOKUP(P$2+$A5524,Sheet2!CB:NO,$B5524,0),HLOOKUP(P$2+$A5524,Sheet2!CB:NO,$B5524,0)&lt;&gt;""),HLOOKUP(P$2+$A5524,Sheet2!CB:NO,$B5524,0),"")</f>
        <v/>
      </c>
      <c r="Q5524" t="str">
        <f>IF(OR(HLOOKUP(Q$2+$A5524,Sheet2!CC:NO,$B5524,0),HLOOKUP(Q$2+$A5524,Sheet2!CC:NO,$B5524,0)&lt;&gt;""),HLOOKUP(Q$2+$A5524,Sheet2!CC:NO,$B5524,0),"")</f>
        <v/>
      </c>
    </row>
    <row r="5525" spans="1:17" x14ac:dyDescent="0.25">
      <c r="A5525" s="64">
        <f t="shared" si="691"/>
        <v>6</v>
      </c>
      <c r="B5525" s="64">
        <f t="shared" si="692"/>
        <v>557</v>
      </c>
      <c r="C5525" s="64">
        <f t="shared" si="693"/>
        <v>2</v>
      </c>
      <c r="D5525" s="64">
        <f t="shared" si="694"/>
        <v>553</v>
      </c>
      <c r="E5525" s="64">
        <f t="shared" si="695"/>
        <v>2761</v>
      </c>
      <c r="F5525" s="64" t="str">
        <f t="shared" si="688"/>
        <v/>
      </c>
      <c r="G5525" s="64" t="str">
        <f t="shared" si="689"/>
        <v/>
      </c>
      <c r="H5525" s="64" t="str">
        <f t="shared" si="690"/>
        <v/>
      </c>
      <c r="I5525" s="80" t="str">
        <f>IFERROR(VLOOKUP(D5525,Sheet2!A:B,2,0),"")</f>
        <v/>
      </c>
      <c r="J5525" s="64" t="str">
        <f>IFERROR(IF(I5525&lt;&gt;"",VLOOKUP(I5525,Sheet2!B:C,2,0),""),"")</f>
        <v/>
      </c>
      <c r="K5525" s="64" t="str">
        <f>IFERROR( IF(I5525&lt;&gt;"", HLOOKUP(L$2+$A5525,Sheet2!BX:NK,2,0),""),"")</f>
        <v/>
      </c>
      <c r="L5525" t="str">
        <f>IF(OR(HLOOKUP(L$2+$A5525,Sheet2!BX:NK,$B5525,0),HLOOKUP(L$2+$A5525,Sheet2!BX:NK,$B5525,0)&lt;&gt;""),HLOOKUP(L$2+$A5525,Sheet2!BX:NK,$B5525,0),"")</f>
        <v/>
      </c>
      <c r="M5525" t="str">
        <f>IF(OR(HLOOKUP(M$2+$A5525,Sheet2!BY:NL,$B5525,0),HLOOKUP(M$2+$A5525,Sheet2!BY:NL,$B5525,0)&lt;&gt;""),HLOOKUP(M$2+$A5525,Sheet2!BY:NL,$B5525,0),"")</f>
        <v/>
      </c>
      <c r="N5525" t="str">
        <f>IF(OR(HLOOKUP(N$2+$A5525,Sheet2!BZ:NM,$B5525,0),HLOOKUP(N$2+$A5525,Sheet2!BZ:NM,$B5525,0)&lt;&gt;""),HLOOKUP(N$2+$A5525,Sheet2!BZ:NM,$B5525,0),"")</f>
        <v/>
      </c>
      <c r="O5525" t="str">
        <f>IF(OR(HLOOKUP(O$2+$A5525,Sheet2!CA:NN,$B5525,0),HLOOKUP(O$2+$A5525,Sheet2!CA:NN,$B5525,0)&lt;&gt;""),HLOOKUP(O$2+$A5525,Sheet2!CA:NN,$B5525,0),"")</f>
        <v/>
      </c>
      <c r="P5525" t="str">
        <f>IF(OR(HLOOKUP(P$2+$A5525,Sheet2!CB:NO,$B5525,0),HLOOKUP(P$2+$A5525,Sheet2!CB:NO,$B5525,0)&lt;&gt;""),HLOOKUP(P$2+$A5525,Sheet2!CB:NO,$B5525,0),"")</f>
        <v/>
      </c>
      <c r="Q5525" t="str">
        <f>IF(OR(HLOOKUP(Q$2+$A5525,Sheet2!CC:NO,$B5525,0),HLOOKUP(Q$2+$A5525,Sheet2!CC:NO,$B5525,0)&lt;&gt;""),HLOOKUP(Q$2+$A5525,Sheet2!CC:NO,$B5525,0),"")</f>
        <v/>
      </c>
    </row>
    <row r="5526" spans="1:17" x14ac:dyDescent="0.25">
      <c r="A5526" s="64">
        <f t="shared" si="691"/>
        <v>12</v>
      </c>
      <c r="B5526" s="64">
        <f t="shared" si="692"/>
        <v>557</v>
      </c>
      <c r="C5526" s="64">
        <f t="shared" si="693"/>
        <v>3</v>
      </c>
      <c r="D5526" s="64">
        <f t="shared" si="694"/>
        <v>553</v>
      </c>
      <c r="E5526" s="64">
        <f t="shared" si="695"/>
        <v>2761</v>
      </c>
      <c r="F5526" s="64" t="str">
        <f t="shared" si="688"/>
        <v/>
      </c>
      <c r="G5526" s="64" t="str">
        <f t="shared" si="689"/>
        <v/>
      </c>
      <c r="H5526" s="64" t="str">
        <f t="shared" si="690"/>
        <v/>
      </c>
      <c r="I5526" s="80" t="str">
        <f>IFERROR(VLOOKUP(D5526,Sheet2!A:B,2,0),"")</f>
        <v/>
      </c>
      <c r="J5526" s="64" t="str">
        <f>IFERROR(IF(I5526&lt;&gt;"",VLOOKUP(I5526,Sheet2!B:C,2,0),""),"")</f>
        <v/>
      </c>
      <c r="K5526" s="64" t="str">
        <f>IFERROR( IF(I5526&lt;&gt;"", HLOOKUP(L$2+$A5526,Sheet2!BX:NK,2,0),""),"")</f>
        <v/>
      </c>
      <c r="L5526" t="str">
        <f>IF(OR(HLOOKUP(L$2+$A5526,Sheet2!BX:NK,$B5526,0),HLOOKUP(L$2+$A5526,Sheet2!BX:NK,$B5526,0)&lt;&gt;""),HLOOKUP(L$2+$A5526,Sheet2!BX:NK,$B5526,0),"")</f>
        <v/>
      </c>
      <c r="M5526" t="str">
        <f>IF(OR(HLOOKUP(M$2+$A5526,Sheet2!BY:NL,$B5526,0),HLOOKUP(M$2+$A5526,Sheet2!BY:NL,$B5526,0)&lt;&gt;""),HLOOKUP(M$2+$A5526,Sheet2!BY:NL,$B5526,0),"")</f>
        <v/>
      </c>
      <c r="N5526" t="str">
        <f>IF(OR(HLOOKUP(N$2+$A5526,Sheet2!BZ:NM,$B5526,0),HLOOKUP(N$2+$A5526,Sheet2!BZ:NM,$B5526,0)&lt;&gt;""),HLOOKUP(N$2+$A5526,Sheet2!BZ:NM,$B5526,0),"")</f>
        <v/>
      </c>
      <c r="O5526" t="str">
        <f>IF(OR(HLOOKUP(O$2+$A5526,Sheet2!CA:NN,$B5526,0),HLOOKUP(O$2+$A5526,Sheet2!CA:NN,$B5526,0)&lt;&gt;""),HLOOKUP(O$2+$A5526,Sheet2!CA:NN,$B5526,0),"")</f>
        <v/>
      </c>
      <c r="P5526" t="str">
        <f>IF(OR(HLOOKUP(P$2+$A5526,Sheet2!CB:NO,$B5526,0),HLOOKUP(P$2+$A5526,Sheet2!CB:NO,$B5526,0)&lt;&gt;""),HLOOKUP(P$2+$A5526,Sheet2!CB:NO,$B5526,0),"")</f>
        <v/>
      </c>
      <c r="Q5526" t="str">
        <f>IF(OR(HLOOKUP(Q$2+$A5526,Sheet2!CC:NO,$B5526,0),HLOOKUP(Q$2+$A5526,Sheet2!CC:NO,$B5526,0)&lt;&gt;""),HLOOKUP(Q$2+$A5526,Sheet2!CC:NO,$B5526,0),"")</f>
        <v/>
      </c>
    </row>
    <row r="5527" spans="1:17" x14ac:dyDescent="0.25">
      <c r="A5527" s="64">
        <f t="shared" si="691"/>
        <v>18</v>
      </c>
      <c r="B5527" s="64">
        <f t="shared" si="692"/>
        <v>557</v>
      </c>
      <c r="C5527" s="64">
        <f t="shared" si="693"/>
        <v>4</v>
      </c>
      <c r="D5527" s="64">
        <f t="shared" si="694"/>
        <v>553</v>
      </c>
      <c r="E5527" s="64">
        <f t="shared" si="695"/>
        <v>2761</v>
      </c>
      <c r="F5527" s="64" t="str">
        <f t="shared" si="688"/>
        <v/>
      </c>
      <c r="G5527" s="64" t="str">
        <f t="shared" si="689"/>
        <v/>
      </c>
      <c r="H5527" s="64" t="str">
        <f t="shared" si="690"/>
        <v/>
      </c>
      <c r="I5527" s="80" t="str">
        <f>IFERROR(VLOOKUP(D5527,Sheet2!A:B,2,0),"")</f>
        <v/>
      </c>
      <c r="J5527" s="64" t="str">
        <f>IFERROR(IF(I5527&lt;&gt;"",VLOOKUP(I5527,Sheet2!B:C,2,0),""),"")</f>
        <v/>
      </c>
      <c r="K5527" s="64" t="str">
        <f>IFERROR( IF(I5527&lt;&gt;"", HLOOKUP(L$2+$A5527,Sheet2!BX:NK,2,0),""),"")</f>
        <v/>
      </c>
      <c r="L5527" t="str">
        <f>IF(OR(HLOOKUP(L$2+$A5527,Sheet2!BX:NK,$B5527,0),HLOOKUP(L$2+$A5527,Sheet2!BX:NK,$B5527,0)&lt;&gt;""),HLOOKUP(L$2+$A5527,Sheet2!BX:NK,$B5527,0),"")</f>
        <v/>
      </c>
      <c r="M5527" t="str">
        <f>IF(OR(HLOOKUP(M$2+$A5527,Sheet2!BY:NL,$B5527,0),HLOOKUP(M$2+$A5527,Sheet2!BY:NL,$B5527,0)&lt;&gt;""),HLOOKUP(M$2+$A5527,Sheet2!BY:NL,$B5527,0),"")</f>
        <v/>
      </c>
      <c r="N5527" t="str">
        <f>IF(OR(HLOOKUP(N$2+$A5527,Sheet2!BZ:NM,$B5527,0),HLOOKUP(N$2+$A5527,Sheet2!BZ:NM,$B5527,0)&lt;&gt;""),HLOOKUP(N$2+$A5527,Sheet2!BZ:NM,$B5527,0),"")</f>
        <v/>
      </c>
      <c r="O5527" t="str">
        <f>IF(OR(HLOOKUP(O$2+$A5527,Sheet2!CA:NN,$B5527,0),HLOOKUP(O$2+$A5527,Sheet2!CA:NN,$B5527,0)&lt;&gt;""),HLOOKUP(O$2+$A5527,Sheet2!CA:NN,$B5527,0),"")</f>
        <v/>
      </c>
      <c r="P5527" t="str">
        <f>IF(OR(HLOOKUP(P$2+$A5527,Sheet2!CB:NO,$B5527,0),HLOOKUP(P$2+$A5527,Sheet2!CB:NO,$B5527,0)&lt;&gt;""),HLOOKUP(P$2+$A5527,Sheet2!CB:NO,$B5527,0),"")</f>
        <v/>
      </c>
      <c r="Q5527" t="str">
        <f>IF(OR(HLOOKUP(Q$2+$A5527,Sheet2!CC:NO,$B5527,0),HLOOKUP(Q$2+$A5527,Sheet2!CC:NO,$B5527,0)&lt;&gt;""),HLOOKUP(Q$2+$A5527,Sheet2!CC:NO,$B5527,0),"")</f>
        <v/>
      </c>
    </row>
    <row r="5528" spans="1:17" x14ac:dyDescent="0.25">
      <c r="A5528" s="64">
        <f t="shared" si="691"/>
        <v>24</v>
      </c>
      <c r="B5528" s="64">
        <f t="shared" si="692"/>
        <v>557</v>
      </c>
      <c r="C5528" s="64">
        <f t="shared" si="693"/>
        <v>5</v>
      </c>
      <c r="D5528" s="64">
        <f t="shared" si="694"/>
        <v>553</v>
      </c>
      <c r="E5528" s="64">
        <f t="shared" si="695"/>
        <v>2761</v>
      </c>
      <c r="F5528" s="64" t="str">
        <f t="shared" si="688"/>
        <v/>
      </c>
      <c r="G5528" s="64" t="str">
        <f t="shared" si="689"/>
        <v/>
      </c>
      <c r="H5528" s="64" t="str">
        <f t="shared" si="690"/>
        <v/>
      </c>
      <c r="I5528" s="80" t="str">
        <f>IFERROR(VLOOKUP(D5528,Sheet2!A:B,2,0),"")</f>
        <v/>
      </c>
      <c r="J5528" s="64" t="str">
        <f>IFERROR(IF(I5528&lt;&gt;"",VLOOKUP(I5528,Sheet2!B:C,2,0),""),"")</f>
        <v/>
      </c>
      <c r="K5528" s="64" t="str">
        <f>IFERROR( IF(I5528&lt;&gt;"", HLOOKUP(L$2+$A5528,Sheet2!BX:NK,2,0),""),"")</f>
        <v/>
      </c>
      <c r="L5528" t="str">
        <f>IF(OR(HLOOKUP(L$2+$A5528,Sheet2!BX:NK,$B5528,0),HLOOKUP(L$2+$A5528,Sheet2!BX:NK,$B5528,0)&lt;&gt;""),HLOOKUP(L$2+$A5528,Sheet2!BX:NK,$B5528,0),"")</f>
        <v/>
      </c>
      <c r="M5528" t="str">
        <f>IF(OR(HLOOKUP(M$2+$A5528,Sheet2!BY:NL,$B5528,0),HLOOKUP(M$2+$A5528,Sheet2!BY:NL,$B5528,0)&lt;&gt;""),HLOOKUP(M$2+$A5528,Sheet2!BY:NL,$B5528,0),"")</f>
        <v/>
      </c>
      <c r="N5528" t="str">
        <f>IF(OR(HLOOKUP(N$2+$A5528,Sheet2!BZ:NM,$B5528,0),HLOOKUP(N$2+$A5528,Sheet2!BZ:NM,$B5528,0)&lt;&gt;""),HLOOKUP(N$2+$A5528,Sheet2!BZ:NM,$B5528,0),"")</f>
        <v/>
      </c>
      <c r="O5528" t="str">
        <f>IF(OR(HLOOKUP(O$2+$A5528,Sheet2!CA:NN,$B5528,0),HLOOKUP(O$2+$A5528,Sheet2!CA:NN,$B5528,0)&lt;&gt;""),HLOOKUP(O$2+$A5528,Sheet2!CA:NN,$B5528,0),"")</f>
        <v/>
      </c>
      <c r="P5528" t="str">
        <f>IF(OR(HLOOKUP(P$2+$A5528,Sheet2!CB:NO,$B5528,0),HLOOKUP(P$2+$A5528,Sheet2!CB:NO,$B5528,0)&lt;&gt;""),HLOOKUP(P$2+$A5528,Sheet2!CB:NO,$B5528,0),"")</f>
        <v/>
      </c>
      <c r="Q5528" t="str">
        <f>IF(OR(HLOOKUP(Q$2+$A5528,Sheet2!CC:NO,$B5528,0),HLOOKUP(Q$2+$A5528,Sheet2!CC:NO,$B5528,0)&lt;&gt;""),HLOOKUP(Q$2+$A5528,Sheet2!CC:NO,$B5528,0),"")</f>
        <v/>
      </c>
    </row>
    <row r="5529" spans="1:17" x14ac:dyDescent="0.25">
      <c r="A5529" s="64">
        <f t="shared" si="691"/>
        <v>30</v>
      </c>
      <c r="B5529" s="64">
        <f t="shared" si="692"/>
        <v>557</v>
      </c>
      <c r="C5529" s="64">
        <f t="shared" si="693"/>
        <v>6</v>
      </c>
      <c r="D5529" s="64">
        <f t="shared" si="694"/>
        <v>553</v>
      </c>
      <c r="E5529" s="64">
        <f t="shared" si="695"/>
        <v>2761</v>
      </c>
      <c r="F5529" s="64" t="str">
        <f t="shared" si="688"/>
        <v/>
      </c>
      <c r="G5529" s="64" t="str">
        <f t="shared" si="689"/>
        <v/>
      </c>
      <c r="H5529" s="64" t="str">
        <f t="shared" si="690"/>
        <v/>
      </c>
      <c r="I5529" s="80" t="str">
        <f>IFERROR(VLOOKUP(D5529,Sheet2!A:B,2,0),"")</f>
        <v/>
      </c>
      <c r="J5529" s="64" t="str">
        <f>IFERROR(IF(I5529&lt;&gt;"",VLOOKUP(I5529,Sheet2!B:C,2,0),""),"")</f>
        <v/>
      </c>
      <c r="K5529" s="64" t="str">
        <f>IFERROR( IF(I5529&lt;&gt;"", HLOOKUP(L$2+$A5529,Sheet2!BX:NK,2,0),""),"")</f>
        <v/>
      </c>
      <c r="L5529" t="str">
        <f>IF(OR(HLOOKUP(L$2+$A5529,Sheet2!BX:NK,$B5529,0),HLOOKUP(L$2+$A5529,Sheet2!BX:NK,$B5529,0)&lt;&gt;""),HLOOKUP(L$2+$A5529,Sheet2!BX:NK,$B5529,0),"")</f>
        <v/>
      </c>
      <c r="M5529" t="str">
        <f>IF(OR(HLOOKUP(M$2+$A5529,Sheet2!BY:NL,$B5529,0),HLOOKUP(M$2+$A5529,Sheet2!BY:NL,$B5529,0)&lt;&gt;""),HLOOKUP(M$2+$A5529,Sheet2!BY:NL,$B5529,0),"")</f>
        <v/>
      </c>
      <c r="N5529" t="str">
        <f>IF(OR(HLOOKUP(N$2+$A5529,Sheet2!BZ:NM,$B5529,0),HLOOKUP(N$2+$A5529,Sheet2!BZ:NM,$B5529,0)&lt;&gt;""),HLOOKUP(N$2+$A5529,Sheet2!BZ:NM,$B5529,0),"")</f>
        <v/>
      </c>
      <c r="O5529" t="str">
        <f>IF(OR(HLOOKUP(O$2+$A5529,Sheet2!CA:NN,$B5529,0),HLOOKUP(O$2+$A5529,Sheet2!CA:NN,$B5529,0)&lt;&gt;""),HLOOKUP(O$2+$A5529,Sheet2!CA:NN,$B5529,0),"")</f>
        <v/>
      </c>
      <c r="P5529" t="str">
        <f>IF(OR(HLOOKUP(P$2+$A5529,Sheet2!CB:NO,$B5529,0),HLOOKUP(P$2+$A5529,Sheet2!CB:NO,$B5529,0)&lt;&gt;""),HLOOKUP(P$2+$A5529,Sheet2!CB:NO,$B5529,0),"")</f>
        <v/>
      </c>
      <c r="Q5529" t="str">
        <f>IF(OR(HLOOKUP(Q$2+$A5529,Sheet2!CC:NO,$B5529,0),HLOOKUP(Q$2+$A5529,Sheet2!CC:NO,$B5529,0)&lt;&gt;""),HLOOKUP(Q$2+$A5529,Sheet2!CC:NO,$B5529,0),"")</f>
        <v/>
      </c>
    </row>
    <row r="5530" spans="1:17" x14ac:dyDescent="0.25">
      <c r="A5530" s="64">
        <f t="shared" si="691"/>
        <v>36</v>
      </c>
      <c r="B5530" s="64">
        <f t="shared" si="692"/>
        <v>557</v>
      </c>
      <c r="C5530" s="64">
        <f t="shared" si="693"/>
        <v>7</v>
      </c>
      <c r="D5530" s="64">
        <f t="shared" si="694"/>
        <v>553</v>
      </c>
      <c r="E5530" s="64">
        <f t="shared" si="695"/>
        <v>2761</v>
      </c>
      <c r="F5530" s="64" t="str">
        <f t="shared" si="688"/>
        <v/>
      </c>
      <c r="G5530" s="64" t="str">
        <f t="shared" si="689"/>
        <v/>
      </c>
      <c r="H5530" s="64" t="str">
        <f t="shared" si="690"/>
        <v/>
      </c>
      <c r="I5530" s="80" t="str">
        <f>IFERROR(VLOOKUP(D5530,Sheet2!A:B,2,0),"")</f>
        <v/>
      </c>
      <c r="J5530" s="64" t="str">
        <f>IFERROR(IF(I5530&lt;&gt;"",VLOOKUP(I5530,Sheet2!B:C,2,0),""),"")</f>
        <v/>
      </c>
      <c r="K5530" s="64" t="str">
        <f>IFERROR( IF(I5530&lt;&gt;"", HLOOKUP(L$2+$A5530,Sheet2!BX:NK,2,0),""),"")</f>
        <v/>
      </c>
      <c r="L5530" t="str">
        <f>IF(OR(HLOOKUP(L$2+$A5530,Sheet2!BX:NK,$B5530,0),HLOOKUP(L$2+$A5530,Sheet2!BX:NK,$B5530,0)&lt;&gt;""),HLOOKUP(L$2+$A5530,Sheet2!BX:NK,$B5530,0),"")</f>
        <v/>
      </c>
      <c r="M5530" t="str">
        <f>IF(OR(HLOOKUP(M$2+$A5530,Sheet2!BY:NL,$B5530,0),HLOOKUP(M$2+$A5530,Sheet2!BY:NL,$B5530,0)&lt;&gt;""),HLOOKUP(M$2+$A5530,Sheet2!BY:NL,$B5530,0),"")</f>
        <v/>
      </c>
      <c r="N5530" t="str">
        <f>IF(OR(HLOOKUP(N$2+$A5530,Sheet2!BZ:NM,$B5530,0),HLOOKUP(N$2+$A5530,Sheet2!BZ:NM,$B5530,0)&lt;&gt;""),HLOOKUP(N$2+$A5530,Sheet2!BZ:NM,$B5530,0),"")</f>
        <v/>
      </c>
      <c r="O5530" t="str">
        <f>IF(OR(HLOOKUP(O$2+$A5530,Sheet2!CA:NN,$B5530,0),HLOOKUP(O$2+$A5530,Sheet2!CA:NN,$B5530,0)&lt;&gt;""),HLOOKUP(O$2+$A5530,Sheet2!CA:NN,$B5530,0),"")</f>
        <v/>
      </c>
      <c r="P5530" t="str">
        <f>IF(OR(HLOOKUP(P$2+$A5530,Sheet2!CB:NO,$B5530,0),HLOOKUP(P$2+$A5530,Sheet2!CB:NO,$B5530,0)&lt;&gt;""),HLOOKUP(P$2+$A5530,Sheet2!CB:NO,$B5530,0),"")</f>
        <v/>
      </c>
      <c r="Q5530" t="str">
        <f>IF(OR(HLOOKUP(Q$2+$A5530,Sheet2!CC:NO,$B5530,0),HLOOKUP(Q$2+$A5530,Sheet2!CC:NO,$B5530,0)&lt;&gt;""),HLOOKUP(Q$2+$A5530,Sheet2!CC:NO,$B5530,0),"")</f>
        <v/>
      </c>
    </row>
    <row r="5531" spans="1:17" x14ac:dyDescent="0.25">
      <c r="A5531" s="64">
        <f t="shared" si="691"/>
        <v>42</v>
      </c>
      <c r="B5531" s="64">
        <f t="shared" si="692"/>
        <v>557</v>
      </c>
      <c r="C5531" s="64">
        <f t="shared" si="693"/>
        <v>8</v>
      </c>
      <c r="D5531" s="64">
        <f t="shared" si="694"/>
        <v>553</v>
      </c>
      <c r="E5531" s="64">
        <f t="shared" si="695"/>
        <v>2761</v>
      </c>
      <c r="F5531" s="64" t="str">
        <f t="shared" si="688"/>
        <v/>
      </c>
      <c r="G5531" s="64" t="str">
        <f t="shared" si="689"/>
        <v/>
      </c>
      <c r="H5531" s="64" t="str">
        <f t="shared" si="690"/>
        <v/>
      </c>
      <c r="I5531" s="80" t="str">
        <f>IFERROR(VLOOKUP(D5531,Sheet2!A:B,2,0),"")</f>
        <v/>
      </c>
      <c r="J5531" s="64" t="str">
        <f>IFERROR(IF(I5531&lt;&gt;"",VLOOKUP(I5531,Sheet2!B:C,2,0),""),"")</f>
        <v/>
      </c>
      <c r="K5531" s="64" t="str">
        <f>IFERROR( IF(I5531&lt;&gt;"", HLOOKUP(L$2+$A5531,Sheet2!BX:NK,2,0),""),"")</f>
        <v/>
      </c>
      <c r="L5531" t="str">
        <f>IF(OR(HLOOKUP(L$2+$A5531,Sheet2!BX:NK,$B5531,0),HLOOKUP(L$2+$A5531,Sheet2!BX:NK,$B5531,0)&lt;&gt;""),HLOOKUP(L$2+$A5531,Sheet2!BX:NK,$B5531,0),"")</f>
        <v/>
      </c>
      <c r="M5531" t="str">
        <f>IF(OR(HLOOKUP(M$2+$A5531,Sheet2!BY:NL,$B5531,0),HLOOKUP(M$2+$A5531,Sheet2!BY:NL,$B5531,0)&lt;&gt;""),HLOOKUP(M$2+$A5531,Sheet2!BY:NL,$B5531,0),"")</f>
        <v/>
      </c>
      <c r="N5531" t="str">
        <f>IF(OR(HLOOKUP(N$2+$A5531,Sheet2!BZ:NM,$B5531,0),HLOOKUP(N$2+$A5531,Sheet2!BZ:NM,$B5531,0)&lt;&gt;""),HLOOKUP(N$2+$A5531,Sheet2!BZ:NM,$B5531,0),"")</f>
        <v/>
      </c>
      <c r="O5531" t="str">
        <f>IF(OR(HLOOKUP(O$2+$A5531,Sheet2!CA:NN,$B5531,0),HLOOKUP(O$2+$A5531,Sheet2!CA:NN,$B5531,0)&lt;&gt;""),HLOOKUP(O$2+$A5531,Sheet2!CA:NN,$B5531,0),"")</f>
        <v/>
      </c>
      <c r="P5531" t="str">
        <f>IF(OR(HLOOKUP(P$2+$A5531,Sheet2!CB:NO,$B5531,0),HLOOKUP(P$2+$A5531,Sheet2!CB:NO,$B5531,0)&lt;&gt;""),HLOOKUP(P$2+$A5531,Sheet2!CB:NO,$B5531,0),"")</f>
        <v/>
      </c>
      <c r="Q5531" t="str">
        <f>IF(OR(HLOOKUP(Q$2+$A5531,Sheet2!CC:NO,$B5531,0),HLOOKUP(Q$2+$A5531,Sheet2!CC:NO,$B5531,0)&lt;&gt;""),HLOOKUP(Q$2+$A5531,Sheet2!CC:NO,$B5531,0),"")</f>
        <v/>
      </c>
    </row>
    <row r="5532" spans="1:17" x14ac:dyDescent="0.25">
      <c r="A5532" s="64">
        <f t="shared" si="691"/>
        <v>48</v>
      </c>
      <c r="B5532" s="64">
        <f t="shared" si="692"/>
        <v>557</v>
      </c>
      <c r="C5532" s="64">
        <f t="shared" si="693"/>
        <v>9</v>
      </c>
      <c r="D5532" s="64">
        <f t="shared" si="694"/>
        <v>553</v>
      </c>
      <c r="E5532" s="64">
        <f t="shared" si="695"/>
        <v>2761</v>
      </c>
      <c r="F5532" s="64" t="str">
        <f t="shared" si="688"/>
        <v/>
      </c>
      <c r="G5532" s="64" t="str">
        <f t="shared" si="689"/>
        <v/>
      </c>
      <c r="H5532" s="64" t="str">
        <f t="shared" si="690"/>
        <v/>
      </c>
      <c r="I5532" s="80" t="str">
        <f>IFERROR(VLOOKUP(D5532,Sheet2!A:B,2,0),"")</f>
        <v/>
      </c>
      <c r="J5532" s="64" t="str">
        <f>IFERROR(IF(I5532&lt;&gt;"",VLOOKUP(I5532,Sheet2!B:C,2,0),""),"")</f>
        <v/>
      </c>
      <c r="K5532" s="64" t="str">
        <f>IFERROR( IF(I5532&lt;&gt;"", HLOOKUP(L$2+$A5532,Sheet2!BX:NK,2,0),""),"")</f>
        <v/>
      </c>
      <c r="L5532" t="str">
        <f>IF(OR(HLOOKUP(L$2+$A5532,Sheet2!BX:NK,$B5532,0),HLOOKUP(L$2+$A5532,Sheet2!BX:NK,$B5532,0)&lt;&gt;""),HLOOKUP(L$2+$A5532,Sheet2!BX:NK,$B5532,0),"")</f>
        <v/>
      </c>
      <c r="M5532" t="str">
        <f>IF(OR(HLOOKUP(M$2+$A5532,Sheet2!BY:NL,$B5532,0),HLOOKUP(M$2+$A5532,Sheet2!BY:NL,$B5532,0)&lt;&gt;""),HLOOKUP(M$2+$A5532,Sheet2!BY:NL,$B5532,0),"")</f>
        <v/>
      </c>
      <c r="N5532" t="str">
        <f>IF(OR(HLOOKUP(N$2+$A5532,Sheet2!BZ:NM,$B5532,0),HLOOKUP(N$2+$A5532,Sheet2!BZ:NM,$B5532,0)&lt;&gt;""),HLOOKUP(N$2+$A5532,Sheet2!BZ:NM,$B5532,0),"")</f>
        <v/>
      </c>
      <c r="O5532" t="str">
        <f>IF(OR(HLOOKUP(O$2+$A5532,Sheet2!CA:NN,$B5532,0),HLOOKUP(O$2+$A5532,Sheet2!CA:NN,$B5532,0)&lt;&gt;""),HLOOKUP(O$2+$A5532,Sheet2!CA:NN,$B5532,0),"")</f>
        <v/>
      </c>
      <c r="P5532" t="str">
        <f>IF(OR(HLOOKUP(P$2+$A5532,Sheet2!CB:NO,$B5532,0),HLOOKUP(P$2+$A5532,Sheet2!CB:NO,$B5532,0)&lt;&gt;""),HLOOKUP(P$2+$A5532,Sheet2!CB:NO,$B5532,0),"")</f>
        <v/>
      </c>
      <c r="Q5532" t="str">
        <f>IF(OR(HLOOKUP(Q$2+$A5532,Sheet2!CC:NO,$B5532,0),HLOOKUP(Q$2+$A5532,Sheet2!CC:NO,$B5532,0)&lt;&gt;""),HLOOKUP(Q$2+$A5532,Sheet2!CC:NO,$B5532,0),"")</f>
        <v/>
      </c>
    </row>
    <row r="5533" spans="1:17" x14ac:dyDescent="0.25">
      <c r="A5533" s="64">
        <f t="shared" si="691"/>
        <v>54</v>
      </c>
      <c r="B5533" s="64">
        <f t="shared" si="692"/>
        <v>557</v>
      </c>
      <c r="C5533" s="64">
        <f t="shared" si="693"/>
        <v>10</v>
      </c>
      <c r="D5533" s="64">
        <f t="shared" si="694"/>
        <v>553</v>
      </c>
      <c r="E5533" s="64">
        <f t="shared" si="695"/>
        <v>2761</v>
      </c>
      <c r="F5533" s="64" t="str">
        <f t="shared" si="688"/>
        <v/>
      </c>
      <c r="G5533" s="64" t="str">
        <f t="shared" si="689"/>
        <v/>
      </c>
      <c r="H5533" s="64" t="str">
        <f t="shared" si="690"/>
        <v/>
      </c>
      <c r="I5533" s="80" t="str">
        <f>IFERROR(VLOOKUP(D5533,Sheet2!A:B,2,0),"")</f>
        <v/>
      </c>
      <c r="J5533" s="64" t="str">
        <f>IFERROR(IF(I5533&lt;&gt;"",VLOOKUP(I5533,Sheet2!B:C,2,0),""),"")</f>
        <v/>
      </c>
      <c r="K5533" s="64" t="str">
        <f>IFERROR( IF(I5533&lt;&gt;"", HLOOKUP(L$2+$A5533,Sheet2!BX:NK,2,0),""),"")</f>
        <v/>
      </c>
      <c r="L5533" t="str">
        <f>IF(OR(HLOOKUP(L$2+$A5533,Sheet2!BX:NK,$B5533,0),HLOOKUP(L$2+$A5533,Sheet2!BX:NK,$B5533,0)&lt;&gt;""),HLOOKUP(L$2+$A5533,Sheet2!BX:NK,$B5533,0),"")</f>
        <v/>
      </c>
      <c r="M5533" t="str">
        <f>IF(OR(HLOOKUP(M$2+$A5533,Sheet2!BY:NL,$B5533,0),HLOOKUP(M$2+$A5533,Sheet2!BY:NL,$B5533,0)&lt;&gt;""),HLOOKUP(M$2+$A5533,Sheet2!BY:NL,$B5533,0),"")</f>
        <v/>
      </c>
      <c r="N5533" t="str">
        <f>IF(OR(HLOOKUP(N$2+$A5533,Sheet2!BZ:NM,$B5533,0),HLOOKUP(N$2+$A5533,Sheet2!BZ:NM,$B5533,0)&lt;&gt;""),HLOOKUP(N$2+$A5533,Sheet2!BZ:NM,$B5533,0),"")</f>
        <v/>
      </c>
      <c r="O5533" t="str">
        <f>IF(OR(HLOOKUP(O$2+$A5533,Sheet2!CA:NN,$B5533,0),HLOOKUP(O$2+$A5533,Sheet2!CA:NN,$B5533,0)&lt;&gt;""),HLOOKUP(O$2+$A5533,Sheet2!CA:NN,$B5533,0),"")</f>
        <v/>
      </c>
      <c r="P5533" t="str">
        <f>IF(OR(HLOOKUP(P$2+$A5533,Sheet2!CB:NO,$B5533,0),HLOOKUP(P$2+$A5533,Sheet2!CB:NO,$B5533,0)&lt;&gt;""),HLOOKUP(P$2+$A5533,Sheet2!CB:NO,$B5533,0),"")</f>
        <v/>
      </c>
      <c r="Q5533" t="str">
        <f>IF(OR(HLOOKUP(Q$2+$A5533,Sheet2!CC:NO,$B5533,0),HLOOKUP(Q$2+$A5533,Sheet2!CC:NO,$B5533,0)&lt;&gt;""),HLOOKUP(Q$2+$A5533,Sheet2!CC:NO,$B5533,0),"")</f>
        <v/>
      </c>
    </row>
    <row r="5534" spans="1:17" x14ac:dyDescent="0.25">
      <c r="A5534" s="64">
        <f t="shared" si="691"/>
        <v>0</v>
      </c>
      <c r="B5534" s="64">
        <f t="shared" si="692"/>
        <v>558</v>
      </c>
      <c r="C5534" s="64">
        <f t="shared" si="693"/>
        <v>1</v>
      </c>
      <c r="D5534" s="64">
        <f t="shared" si="694"/>
        <v>554</v>
      </c>
      <c r="E5534" s="64">
        <f t="shared" si="695"/>
        <v>2766</v>
      </c>
      <c r="F5534" s="64" t="str">
        <f t="shared" si="688"/>
        <v/>
      </c>
      <c r="G5534" s="64" t="str">
        <f t="shared" si="689"/>
        <v/>
      </c>
      <c r="H5534" s="64" t="str">
        <f t="shared" si="690"/>
        <v/>
      </c>
      <c r="I5534" s="80" t="str">
        <f>IFERROR(VLOOKUP(D5534,Sheet2!A:B,2,0),"")</f>
        <v/>
      </c>
      <c r="J5534" s="64" t="str">
        <f>IFERROR(IF(I5534&lt;&gt;"",VLOOKUP(I5534,Sheet2!B:C,2,0),""),"")</f>
        <v/>
      </c>
      <c r="K5534" s="64" t="str">
        <f>IFERROR( IF(I5534&lt;&gt;"", HLOOKUP(L$2+$A5534,Sheet2!BX:NK,2,0),""),"")</f>
        <v/>
      </c>
      <c r="L5534" t="str">
        <f>IF(OR(HLOOKUP(L$2+$A5534,Sheet2!BX:NK,$B5534,0),HLOOKUP(L$2+$A5534,Sheet2!BX:NK,$B5534,0)&lt;&gt;""),HLOOKUP(L$2+$A5534,Sheet2!BX:NK,$B5534,0),"")</f>
        <v/>
      </c>
      <c r="M5534" t="str">
        <f>IF(OR(HLOOKUP(M$2+$A5534,Sheet2!BY:NL,$B5534,0),HLOOKUP(M$2+$A5534,Sheet2!BY:NL,$B5534,0)&lt;&gt;""),HLOOKUP(M$2+$A5534,Sheet2!BY:NL,$B5534,0),"")</f>
        <v/>
      </c>
      <c r="N5534" t="str">
        <f>IF(OR(HLOOKUP(N$2+$A5534,Sheet2!BZ:NM,$B5534,0),HLOOKUP(N$2+$A5534,Sheet2!BZ:NM,$B5534,0)&lt;&gt;""),HLOOKUP(N$2+$A5534,Sheet2!BZ:NM,$B5534,0),"")</f>
        <v/>
      </c>
      <c r="O5534" t="str">
        <f>IF(OR(HLOOKUP(O$2+$A5534,Sheet2!CA:NN,$B5534,0),HLOOKUP(O$2+$A5534,Sheet2!CA:NN,$B5534,0)&lt;&gt;""),HLOOKUP(O$2+$A5534,Sheet2!CA:NN,$B5534,0),"")</f>
        <v/>
      </c>
      <c r="P5534" t="str">
        <f>IF(OR(HLOOKUP(P$2+$A5534,Sheet2!CB:NO,$B5534,0),HLOOKUP(P$2+$A5534,Sheet2!CB:NO,$B5534,0)&lt;&gt;""),HLOOKUP(P$2+$A5534,Sheet2!CB:NO,$B5534,0),"")</f>
        <v/>
      </c>
      <c r="Q5534" t="str">
        <f>IF(OR(HLOOKUP(Q$2+$A5534,Sheet2!CC:NO,$B5534,0),HLOOKUP(Q$2+$A5534,Sheet2!CC:NO,$B5534,0)&lt;&gt;""),HLOOKUP(Q$2+$A5534,Sheet2!CC:NO,$B5534,0),"")</f>
        <v/>
      </c>
    </row>
    <row r="5535" spans="1:17" x14ac:dyDescent="0.25">
      <c r="A5535" s="64">
        <f t="shared" si="691"/>
        <v>6</v>
      </c>
      <c r="B5535" s="64">
        <f t="shared" si="692"/>
        <v>558</v>
      </c>
      <c r="C5535" s="64">
        <f t="shared" si="693"/>
        <v>2</v>
      </c>
      <c r="D5535" s="64">
        <f t="shared" si="694"/>
        <v>554</v>
      </c>
      <c r="E5535" s="64">
        <f t="shared" si="695"/>
        <v>2766</v>
      </c>
      <c r="F5535" s="64" t="str">
        <f t="shared" si="688"/>
        <v/>
      </c>
      <c r="G5535" s="64" t="str">
        <f t="shared" si="689"/>
        <v/>
      </c>
      <c r="H5535" s="64" t="str">
        <f t="shared" si="690"/>
        <v/>
      </c>
      <c r="I5535" s="80" t="str">
        <f>IFERROR(VLOOKUP(D5535,Sheet2!A:B,2,0),"")</f>
        <v/>
      </c>
      <c r="J5535" s="64" t="str">
        <f>IFERROR(IF(I5535&lt;&gt;"",VLOOKUP(I5535,Sheet2!B:C,2,0),""),"")</f>
        <v/>
      </c>
      <c r="K5535" s="64" t="str">
        <f>IFERROR( IF(I5535&lt;&gt;"", HLOOKUP(L$2+$A5535,Sheet2!BX:NK,2,0),""),"")</f>
        <v/>
      </c>
      <c r="L5535" t="str">
        <f>IF(OR(HLOOKUP(L$2+$A5535,Sheet2!BX:NK,$B5535,0),HLOOKUP(L$2+$A5535,Sheet2!BX:NK,$B5535,0)&lt;&gt;""),HLOOKUP(L$2+$A5535,Sheet2!BX:NK,$B5535,0),"")</f>
        <v/>
      </c>
      <c r="M5535" t="str">
        <f>IF(OR(HLOOKUP(M$2+$A5535,Sheet2!BY:NL,$B5535,0),HLOOKUP(M$2+$A5535,Sheet2!BY:NL,$B5535,0)&lt;&gt;""),HLOOKUP(M$2+$A5535,Sheet2!BY:NL,$B5535,0),"")</f>
        <v/>
      </c>
      <c r="N5535" t="str">
        <f>IF(OR(HLOOKUP(N$2+$A5535,Sheet2!BZ:NM,$B5535,0),HLOOKUP(N$2+$A5535,Sheet2!BZ:NM,$B5535,0)&lt;&gt;""),HLOOKUP(N$2+$A5535,Sheet2!BZ:NM,$B5535,0),"")</f>
        <v/>
      </c>
      <c r="O5535" t="str">
        <f>IF(OR(HLOOKUP(O$2+$A5535,Sheet2!CA:NN,$B5535,0),HLOOKUP(O$2+$A5535,Sheet2!CA:NN,$B5535,0)&lt;&gt;""),HLOOKUP(O$2+$A5535,Sheet2!CA:NN,$B5535,0),"")</f>
        <v/>
      </c>
      <c r="P5535" t="str">
        <f>IF(OR(HLOOKUP(P$2+$A5535,Sheet2!CB:NO,$B5535,0),HLOOKUP(P$2+$A5535,Sheet2!CB:NO,$B5535,0)&lt;&gt;""),HLOOKUP(P$2+$A5535,Sheet2!CB:NO,$B5535,0),"")</f>
        <v/>
      </c>
      <c r="Q5535" t="str">
        <f>IF(OR(HLOOKUP(Q$2+$A5535,Sheet2!CC:NO,$B5535,0),HLOOKUP(Q$2+$A5535,Sheet2!CC:NO,$B5535,0)&lt;&gt;""),HLOOKUP(Q$2+$A5535,Sheet2!CC:NO,$B5535,0),"")</f>
        <v/>
      </c>
    </row>
    <row r="5536" spans="1:17" x14ac:dyDescent="0.25">
      <c r="A5536" s="64">
        <f t="shared" si="691"/>
        <v>12</v>
      </c>
      <c r="B5536" s="64">
        <f t="shared" si="692"/>
        <v>558</v>
      </c>
      <c r="C5536" s="64">
        <f t="shared" si="693"/>
        <v>3</v>
      </c>
      <c r="D5536" s="64">
        <f t="shared" si="694"/>
        <v>554</v>
      </c>
      <c r="E5536" s="64">
        <f t="shared" si="695"/>
        <v>2766</v>
      </c>
      <c r="F5536" s="64" t="str">
        <f t="shared" si="688"/>
        <v/>
      </c>
      <c r="G5536" s="64" t="str">
        <f t="shared" si="689"/>
        <v/>
      </c>
      <c r="H5536" s="64" t="str">
        <f t="shared" si="690"/>
        <v/>
      </c>
      <c r="I5536" s="80" t="str">
        <f>IFERROR(VLOOKUP(D5536,Sheet2!A:B,2,0),"")</f>
        <v/>
      </c>
      <c r="J5536" s="64" t="str">
        <f>IFERROR(IF(I5536&lt;&gt;"",VLOOKUP(I5536,Sheet2!B:C,2,0),""),"")</f>
        <v/>
      </c>
      <c r="K5536" s="64" t="str">
        <f>IFERROR( IF(I5536&lt;&gt;"", HLOOKUP(L$2+$A5536,Sheet2!BX:NK,2,0),""),"")</f>
        <v/>
      </c>
      <c r="L5536" t="str">
        <f>IF(OR(HLOOKUP(L$2+$A5536,Sheet2!BX:NK,$B5536,0),HLOOKUP(L$2+$A5536,Sheet2!BX:NK,$B5536,0)&lt;&gt;""),HLOOKUP(L$2+$A5536,Sheet2!BX:NK,$B5536,0),"")</f>
        <v/>
      </c>
      <c r="M5536" t="str">
        <f>IF(OR(HLOOKUP(M$2+$A5536,Sheet2!BY:NL,$B5536,0),HLOOKUP(M$2+$A5536,Sheet2!BY:NL,$B5536,0)&lt;&gt;""),HLOOKUP(M$2+$A5536,Sheet2!BY:NL,$B5536,0),"")</f>
        <v/>
      </c>
      <c r="N5536" t="str">
        <f>IF(OR(HLOOKUP(N$2+$A5536,Sheet2!BZ:NM,$B5536,0),HLOOKUP(N$2+$A5536,Sheet2!BZ:NM,$B5536,0)&lt;&gt;""),HLOOKUP(N$2+$A5536,Sheet2!BZ:NM,$B5536,0),"")</f>
        <v/>
      </c>
      <c r="O5536" t="str">
        <f>IF(OR(HLOOKUP(O$2+$A5536,Sheet2!CA:NN,$B5536,0),HLOOKUP(O$2+$A5536,Sheet2!CA:NN,$B5536,0)&lt;&gt;""),HLOOKUP(O$2+$A5536,Sheet2!CA:NN,$B5536,0),"")</f>
        <v/>
      </c>
      <c r="P5536" t="str">
        <f>IF(OR(HLOOKUP(P$2+$A5536,Sheet2!CB:NO,$B5536,0),HLOOKUP(P$2+$A5536,Sheet2!CB:NO,$B5536,0)&lt;&gt;""),HLOOKUP(P$2+$A5536,Sheet2!CB:NO,$B5536,0),"")</f>
        <v/>
      </c>
      <c r="Q5536" t="str">
        <f>IF(OR(HLOOKUP(Q$2+$A5536,Sheet2!CC:NO,$B5536,0),HLOOKUP(Q$2+$A5536,Sheet2!CC:NO,$B5536,0)&lt;&gt;""),HLOOKUP(Q$2+$A5536,Sheet2!CC:NO,$B5536,0),"")</f>
        <v/>
      </c>
    </row>
    <row r="5537" spans="1:17" x14ac:dyDescent="0.25">
      <c r="A5537" s="64">
        <f t="shared" si="691"/>
        <v>18</v>
      </c>
      <c r="B5537" s="64">
        <f t="shared" si="692"/>
        <v>558</v>
      </c>
      <c r="C5537" s="64">
        <f t="shared" si="693"/>
        <v>4</v>
      </c>
      <c r="D5537" s="64">
        <f t="shared" si="694"/>
        <v>554</v>
      </c>
      <c r="E5537" s="64">
        <f t="shared" si="695"/>
        <v>2766</v>
      </c>
      <c r="F5537" s="64" t="str">
        <f t="shared" si="688"/>
        <v/>
      </c>
      <c r="G5537" s="64" t="str">
        <f t="shared" si="689"/>
        <v/>
      </c>
      <c r="H5537" s="64" t="str">
        <f t="shared" si="690"/>
        <v/>
      </c>
      <c r="I5537" s="80" t="str">
        <f>IFERROR(VLOOKUP(D5537,Sheet2!A:B,2,0),"")</f>
        <v/>
      </c>
      <c r="J5537" s="64" t="str">
        <f>IFERROR(IF(I5537&lt;&gt;"",VLOOKUP(I5537,Sheet2!B:C,2,0),""),"")</f>
        <v/>
      </c>
      <c r="K5537" s="64" t="str">
        <f>IFERROR( IF(I5537&lt;&gt;"", HLOOKUP(L$2+$A5537,Sheet2!BX:NK,2,0),""),"")</f>
        <v/>
      </c>
      <c r="L5537" t="str">
        <f>IF(OR(HLOOKUP(L$2+$A5537,Sheet2!BX:NK,$B5537,0),HLOOKUP(L$2+$A5537,Sheet2!BX:NK,$B5537,0)&lt;&gt;""),HLOOKUP(L$2+$A5537,Sheet2!BX:NK,$B5537,0),"")</f>
        <v/>
      </c>
      <c r="M5537" t="str">
        <f>IF(OR(HLOOKUP(M$2+$A5537,Sheet2!BY:NL,$B5537,0),HLOOKUP(M$2+$A5537,Sheet2!BY:NL,$B5537,0)&lt;&gt;""),HLOOKUP(M$2+$A5537,Sheet2!BY:NL,$B5537,0),"")</f>
        <v/>
      </c>
      <c r="N5537" t="str">
        <f>IF(OR(HLOOKUP(N$2+$A5537,Sheet2!BZ:NM,$B5537,0),HLOOKUP(N$2+$A5537,Sheet2!BZ:NM,$B5537,0)&lt;&gt;""),HLOOKUP(N$2+$A5537,Sheet2!BZ:NM,$B5537,0),"")</f>
        <v/>
      </c>
      <c r="O5537" t="str">
        <f>IF(OR(HLOOKUP(O$2+$A5537,Sheet2!CA:NN,$B5537,0),HLOOKUP(O$2+$A5537,Sheet2!CA:NN,$B5537,0)&lt;&gt;""),HLOOKUP(O$2+$A5537,Sheet2!CA:NN,$B5537,0),"")</f>
        <v/>
      </c>
      <c r="P5537" t="str">
        <f>IF(OR(HLOOKUP(P$2+$A5537,Sheet2!CB:NO,$B5537,0),HLOOKUP(P$2+$A5537,Sheet2!CB:NO,$B5537,0)&lt;&gt;""),HLOOKUP(P$2+$A5537,Sheet2!CB:NO,$B5537,0),"")</f>
        <v/>
      </c>
      <c r="Q5537" t="str">
        <f>IF(OR(HLOOKUP(Q$2+$A5537,Sheet2!CC:NO,$B5537,0),HLOOKUP(Q$2+$A5537,Sheet2!CC:NO,$B5537,0)&lt;&gt;""),HLOOKUP(Q$2+$A5537,Sheet2!CC:NO,$B5537,0),"")</f>
        <v/>
      </c>
    </row>
    <row r="5538" spans="1:17" x14ac:dyDescent="0.25">
      <c r="A5538" s="64">
        <f t="shared" si="691"/>
        <v>24</v>
      </c>
      <c r="B5538" s="64">
        <f t="shared" si="692"/>
        <v>558</v>
      </c>
      <c r="C5538" s="64">
        <f t="shared" si="693"/>
        <v>5</v>
      </c>
      <c r="D5538" s="64">
        <f t="shared" si="694"/>
        <v>554</v>
      </c>
      <c r="E5538" s="64">
        <f t="shared" si="695"/>
        <v>2766</v>
      </c>
      <c r="F5538" s="64" t="str">
        <f t="shared" si="688"/>
        <v/>
      </c>
      <c r="G5538" s="64" t="str">
        <f t="shared" si="689"/>
        <v/>
      </c>
      <c r="H5538" s="64" t="str">
        <f t="shared" si="690"/>
        <v/>
      </c>
      <c r="I5538" s="80" t="str">
        <f>IFERROR(VLOOKUP(D5538,Sheet2!A:B,2,0),"")</f>
        <v/>
      </c>
      <c r="J5538" s="64" t="str">
        <f>IFERROR(IF(I5538&lt;&gt;"",VLOOKUP(I5538,Sheet2!B:C,2,0),""),"")</f>
        <v/>
      </c>
      <c r="K5538" s="64" t="str">
        <f>IFERROR( IF(I5538&lt;&gt;"", HLOOKUP(L$2+$A5538,Sheet2!BX:NK,2,0),""),"")</f>
        <v/>
      </c>
      <c r="L5538" t="str">
        <f>IF(OR(HLOOKUP(L$2+$A5538,Sheet2!BX:NK,$B5538,0),HLOOKUP(L$2+$A5538,Sheet2!BX:NK,$B5538,0)&lt;&gt;""),HLOOKUP(L$2+$A5538,Sheet2!BX:NK,$B5538,0),"")</f>
        <v/>
      </c>
      <c r="M5538" t="str">
        <f>IF(OR(HLOOKUP(M$2+$A5538,Sheet2!BY:NL,$B5538,0),HLOOKUP(M$2+$A5538,Sheet2!BY:NL,$B5538,0)&lt;&gt;""),HLOOKUP(M$2+$A5538,Sheet2!BY:NL,$B5538,0),"")</f>
        <v/>
      </c>
      <c r="N5538" t="str">
        <f>IF(OR(HLOOKUP(N$2+$A5538,Sheet2!BZ:NM,$B5538,0),HLOOKUP(N$2+$A5538,Sheet2!BZ:NM,$B5538,0)&lt;&gt;""),HLOOKUP(N$2+$A5538,Sheet2!BZ:NM,$B5538,0),"")</f>
        <v/>
      </c>
      <c r="O5538" t="str">
        <f>IF(OR(HLOOKUP(O$2+$A5538,Sheet2!CA:NN,$B5538,0),HLOOKUP(O$2+$A5538,Sheet2!CA:NN,$B5538,0)&lt;&gt;""),HLOOKUP(O$2+$A5538,Sheet2!CA:NN,$B5538,0),"")</f>
        <v/>
      </c>
      <c r="P5538" t="str">
        <f>IF(OR(HLOOKUP(P$2+$A5538,Sheet2!CB:NO,$B5538,0),HLOOKUP(P$2+$A5538,Sheet2!CB:NO,$B5538,0)&lt;&gt;""),HLOOKUP(P$2+$A5538,Sheet2!CB:NO,$B5538,0),"")</f>
        <v/>
      </c>
      <c r="Q5538" t="str">
        <f>IF(OR(HLOOKUP(Q$2+$A5538,Sheet2!CC:NO,$B5538,0),HLOOKUP(Q$2+$A5538,Sheet2!CC:NO,$B5538,0)&lt;&gt;""),HLOOKUP(Q$2+$A5538,Sheet2!CC:NO,$B5538,0),"")</f>
        <v/>
      </c>
    </row>
    <row r="5539" spans="1:17" x14ac:dyDescent="0.25">
      <c r="A5539" s="64">
        <f t="shared" si="691"/>
        <v>30</v>
      </c>
      <c r="B5539" s="64">
        <f t="shared" si="692"/>
        <v>558</v>
      </c>
      <c r="C5539" s="64">
        <f t="shared" si="693"/>
        <v>6</v>
      </c>
      <c r="D5539" s="64">
        <f t="shared" si="694"/>
        <v>554</v>
      </c>
      <c r="E5539" s="64">
        <f t="shared" si="695"/>
        <v>2766</v>
      </c>
      <c r="F5539" s="64" t="str">
        <f t="shared" si="688"/>
        <v/>
      </c>
      <c r="G5539" s="64" t="str">
        <f t="shared" si="689"/>
        <v/>
      </c>
      <c r="H5539" s="64" t="str">
        <f t="shared" si="690"/>
        <v/>
      </c>
      <c r="I5539" s="80" t="str">
        <f>IFERROR(VLOOKUP(D5539,Sheet2!A:B,2,0),"")</f>
        <v/>
      </c>
      <c r="J5539" s="64" t="str">
        <f>IFERROR(IF(I5539&lt;&gt;"",VLOOKUP(I5539,Sheet2!B:C,2,0),""),"")</f>
        <v/>
      </c>
      <c r="K5539" s="64" t="str">
        <f>IFERROR( IF(I5539&lt;&gt;"", HLOOKUP(L$2+$A5539,Sheet2!BX:NK,2,0),""),"")</f>
        <v/>
      </c>
      <c r="L5539" t="str">
        <f>IF(OR(HLOOKUP(L$2+$A5539,Sheet2!BX:NK,$B5539,0),HLOOKUP(L$2+$A5539,Sheet2!BX:NK,$B5539,0)&lt;&gt;""),HLOOKUP(L$2+$A5539,Sheet2!BX:NK,$B5539,0),"")</f>
        <v/>
      </c>
      <c r="M5539" t="str">
        <f>IF(OR(HLOOKUP(M$2+$A5539,Sheet2!BY:NL,$B5539,0),HLOOKUP(M$2+$A5539,Sheet2!BY:NL,$B5539,0)&lt;&gt;""),HLOOKUP(M$2+$A5539,Sheet2!BY:NL,$B5539,0),"")</f>
        <v/>
      </c>
      <c r="N5539" t="str">
        <f>IF(OR(HLOOKUP(N$2+$A5539,Sheet2!BZ:NM,$B5539,0),HLOOKUP(N$2+$A5539,Sheet2!BZ:NM,$B5539,0)&lt;&gt;""),HLOOKUP(N$2+$A5539,Sheet2!BZ:NM,$B5539,0),"")</f>
        <v/>
      </c>
      <c r="O5539" t="str">
        <f>IF(OR(HLOOKUP(O$2+$A5539,Sheet2!CA:NN,$B5539,0),HLOOKUP(O$2+$A5539,Sheet2!CA:NN,$B5539,0)&lt;&gt;""),HLOOKUP(O$2+$A5539,Sheet2!CA:NN,$B5539,0),"")</f>
        <v/>
      </c>
      <c r="P5539" t="str">
        <f>IF(OR(HLOOKUP(P$2+$A5539,Sheet2!CB:NO,$B5539,0),HLOOKUP(P$2+$A5539,Sheet2!CB:NO,$B5539,0)&lt;&gt;""),HLOOKUP(P$2+$A5539,Sheet2!CB:NO,$B5539,0),"")</f>
        <v/>
      </c>
      <c r="Q5539" t="str">
        <f>IF(OR(HLOOKUP(Q$2+$A5539,Sheet2!CC:NO,$B5539,0),HLOOKUP(Q$2+$A5539,Sheet2!CC:NO,$B5539,0)&lt;&gt;""),HLOOKUP(Q$2+$A5539,Sheet2!CC:NO,$B5539,0),"")</f>
        <v/>
      </c>
    </row>
    <row r="5540" spans="1:17" x14ac:dyDescent="0.25">
      <c r="A5540" s="64">
        <f t="shared" si="691"/>
        <v>36</v>
      </c>
      <c r="B5540" s="64">
        <f t="shared" si="692"/>
        <v>558</v>
      </c>
      <c r="C5540" s="64">
        <f t="shared" si="693"/>
        <v>7</v>
      </c>
      <c r="D5540" s="64">
        <f t="shared" si="694"/>
        <v>554</v>
      </c>
      <c r="E5540" s="64">
        <f t="shared" si="695"/>
        <v>2766</v>
      </c>
      <c r="F5540" s="64" t="str">
        <f t="shared" si="688"/>
        <v/>
      </c>
      <c r="G5540" s="64" t="str">
        <f t="shared" si="689"/>
        <v/>
      </c>
      <c r="H5540" s="64" t="str">
        <f t="shared" si="690"/>
        <v/>
      </c>
      <c r="I5540" s="80" t="str">
        <f>IFERROR(VLOOKUP(D5540,Sheet2!A:B,2,0),"")</f>
        <v/>
      </c>
      <c r="J5540" s="64" t="str">
        <f>IFERROR(IF(I5540&lt;&gt;"",VLOOKUP(I5540,Sheet2!B:C,2,0),""),"")</f>
        <v/>
      </c>
      <c r="K5540" s="64" t="str">
        <f>IFERROR( IF(I5540&lt;&gt;"", HLOOKUP(L$2+$A5540,Sheet2!BX:NK,2,0),""),"")</f>
        <v/>
      </c>
      <c r="L5540" t="str">
        <f>IF(OR(HLOOKUP(L$2+$A5540,Sheet2!BX:NK,$B5540,0),HLOOKUP(L$2+$A5540,Sheet2!BX:NK,$B5540,0)&lt;&gt;""),HLOOKUP(L$2+$A5540,Sheet2!BX:NK,$B5540,0),"")</f>
        <v/>
      </c>
      <c r="M5540" t="str">
        <f>IF(OR(HLOOKUP(M$2+$A5540,Sheet2!BY:NL,$B5540,0),HLOOKUP(M$2+$A5540,Sheet2!BY:NL,$B5540,0)&lt;&gt;""),HLOOKUP(M$2+$A5540,Sheet2!BY:NL,$B5540,0),"")</f>
        <v/>
      </c>
      <c r="N5540" t="str">
        <f>IF(OR(HLOOKUP(N$2+$A5540,Sheet2!BZ:NM,$B5540,0),HLOOKUP(N$2+$A5540,Sheet2!BZ:NM,$B5540,0)&lt;&gt;""),HLOOKUP(N$2+$A5540,Sheet2!BZ:NM,$B5540,0),"")</f>
        <v/>
      </c>
      <c r="O5540" t="str">
        <f>IF(OR(HLOOKUP(O$2+$A5540,Sheet2!CA:NN,$B5540,0),HLOOKUP(O$2+$A5540,Sheet2!CA:NN,$B5540,0)&lt;&gt;""),HLOOKUP(O$2+$A5540,Sheet2!CA:NN,$B5540,0),"")</f>
        <v/>
      </c>
      <c r="P5540" t="str">
        <f>IF(OR(HLOOKUP(P$2+$A5540,Sheet2!CB:NO,$B5540,0),HLOOKUP(P$2+$A5540,Sheet2!CB:NO,$B5540,0)&lt;&gt;""),HLOOKUP(P$2+$A5540,Sheet2!CB:NO,$B5540,0),"")</f>
        <v/>
      </c>
      <c r="Q5540" t="str">
        <f>IF(OR(HLOOKUP(Q$2+$A5540,Sheet2!CC:NO,$B5540,0),HLOOKUP(Q$2+$A5540,Sheet2!CC:NO,$B5540,0)&lt;&gt;""),HLOOKUP(Q$2+$A5540,Sheet2!CC:NO,$B5540,0),"")</f>
        <v/>
      </c>
    </row>
    <row r="5541" spans="1:17" x14ac:dyDescent="0.25">
      <c r="A5541" s="64">
        <f t="shared" si="691"/>
        <v>42</v>
      </c>
      <c r="B5541" s="64">
        <f t="shared" si="692"/>
        <v>558</v>
      </c>
      <c r="C5541" s="64">
        <f t="shared" si="693"/>
        <v>8</v>
      </c>
      <c r="D5541" s="64">
        <f t="shared" si="694"/>
        <v>554</v>
      </c>
      <c r="E5541" s="64">
        <f t="shared" si="695"/>
        <v>2766</v>
      </c>
      <c r="F5541" s="64" t="str">
        <f t="shared" si="688"/>
        <v/>
      </c>
      <c r="G5541" s="64" t="str">
        <f t="shared" si="689"/>
        <v/>
      </c>
      <c r="H5541" s="64" t="str">
        <f t="shared" si="690"/>
        <v/>
      </c>
      <c r="I5541" s="80" t="str">
        <f>IFERROR(VLOOKUP(D5541,Sheet2!A:B,2,0),"")</f>
        <v/>
      </c>
      <c r="J5541" s="64" t="str">
        <f>IFERROR(IF(I5541&lt;&gt;"",VLOOKUP(I5541,Sheet2!B:C,2,0),""),"")</f>
        <v/>
      </c>
      <c r="K5541" s="64" t="str">
        <f>IFERROR( IF(I5541&lt;&gt;"", HLOOKUP(L$2+$A5541,Sheet2!BX:NK,2,0),""),"")</f>
        <v/>
      </c>
      <c r="L5541" t="str">
        <f>IF(OR(HLOOKUP(L$2+$A5541,Sheet2!BX:NK,$B5541,0),HLOOKUP(L$2+$A5541,Sheet2!BX:NK,$B5541,0)&lt;&gt;""),HLOOKUP(L$2+$A5541,Sheet2!BX:NK,$B5541,0),"")</f>
        <v/>
      </c>
      <c r="M5541" t="str">
        <f>IF(OR(HLOOKUP(M$2+$A5541,Sheet2!BY:NL,$B5541,0),HLOOKUP(M$2+$A5541,Sheet2!BY:NL,$B5541,0)&lt;&gt;""),HLOOKUP(M$2+$A5541,Sheet2!BY:NL,$B5541,0),"")</f>
        <v/>
      </c>
      <c r="N5541" t="str">
        <f>IF(OR(HLOOKUP(N$2+$A5541,Sheet2!BZ:NM,$B5541,0),HLOOKUP(N$2+$A5541,Sheet2!BZ:NM,$B5541,0)&lt;&gt;""),HLOOKUP(N$2+$A5541,Sheet2!BZ:NM,$B5541,0),"")</f>
        <v/>
      </c>
      <c r="O5541" t="str">
        <f>IF(OR(HLOOKUP(O$2+$A5541,Sheet2!CA:NN,$B5541,0),HLOOKUP(O$2+$A5541,Sheet2!CA:NN,$B5541,0)&lt;&gt;""),HLOOKUP(O$2+$A5541,Sheet2!CA:NN,$B5541,0),"")</f>
        <v/>
      </c>
      <c r="P5541" t="str">
        <f>IF(OR(HLOOKUP(P$2+$A5541,Sheet2!CB:NO,$B5541,0),HLOOKUP(P$2+$A5541,Sheet2!CB:NO,$B5541,0)&lt;&gt;""),HLOOKUP(P$2+$A5541,Sheet2!CB:NO,$B5541,0),"")</f>
        <v/>
      </c>
      <c r="Q5541" t="str">
        <f>IF(OR(HLOOKUP(Q$2+$A5541,Sheet2!CC:NO,$B5541,0),HLOOKUP(Q$2+$A5541,Sheet2!CC:NO,$B5541,0)&lt;&gt;""),HLOOKUP(Q$2+$A5541,Sheet2!CC:NO,$B5541,0),"")</f>
        <v/>
      </c>
    </row>
    <row r="5542" spans="1:17" x14ac:dyDescent="0.25">
      <c r="A5542" s="64">
        <f t="shared" si="691"/>
        <v>48</v>
      </c>
      <c r="B5542" s="64">
        <f t="shared" si="692"/>
        <v>558</v>
      </c>
      <c r="C5542" s="64">
        <f t="shared" si="693"/>
        <v>9</v>
      </c>
      <c r="D5542" s="64">
        <f t="shared" si="694"/>
        <v>554</v>
      </c>
      <c r="E5542" s="64">
        <f t="shared" si="695"/>
        <v>2766</v>
      </c>
      <c r="F5542" s="64" t="str">
        <f t="shared" si="688"/>
        <v/>
      </c>
      <c r="G5542" s="64" t="str">
        <f t="shared" si="689"/>
        <v/>
      </c>
      <c r="H5542" s="64" t="str">
        <f t="shared" si="690"/>
        <v/>
      </c>
      <c r="I5542" s="80" t="str">
        <f>IFERROR(VLOOKUP(D5542,Sheet2!A:B,2,0),"")</f>
        <v/>
      </c>
      <c r="J5542" s="64" t="str">
        <f>IFERROR(IF(I5542&lt;&gt;"",VLOOKUP(I5542,Sheet2!B:C,2,0),""),"")</f>
        <v/>
      </c>
      <c r="K5542" s="64" t="str">
        <f>IFERROR( IF(I5542&lt;&gt;"", HLOOKUP(L$2+$A5542,Sheet2!BX:NK,2,0),""),"")</f>
        <v/>
      </c>
      <c r="L5542" t="str">
        <f>IF(OR(HLOOKUP(L$2+$A5542,Sheet2!BX:NK,$B5542,0),HLOOKUP(L$2+$A5542,Sheet2!BX:NK,$B5542,0)&lt;&gt;""),HLOOKUP(L$2+$A5542,Sheet2!BX:NK,$B5542,0),"")</f>
        <v/>
      </c>
      <c r="M5542" t="str">
        <f>IF(OR(HLOOKUP(M$2+$A5542,Sheet2!BY:NL,$B5542,0),HLOOKUP(M$2+$A5542,Sheet2!BY:NL,$B5542,0)&lt;&gt;""),HLOOKUP(M$2+$A5542,Sheet2!BY:NL,$B5542,0),"")</f>
        <v/>
      </c>
      <c r="N5542" t="str">
        <f>IF(OR(HLOOKUP(N$2+$A5542,Sheet2!BZ:NM,$B5542,0),HLOOKUP(N$2+$A5542,Sheet2!BZ:NM,$B5542,0)&lt;&gt;""),HLOOKUP(N$2+$A5542,Sheet2!BZ:NM,$B5542,0),"")</f>
        <v/>
      </c>
      <c r="O5542" t="str">
        <f>IF(OR(HLOOKUP(O$2+$A5542,Sheet2!CA:NN,$B5542,0),HLOOKUP(O$2+$A5542,Sheet2!CA:NN,$B5542,0)&lt;&gt;""),HLOOKUP(O$2+$A5542,Sheet2!CA:NN,$B5542,0),"")</f>
        <v/>
      </c>
      <c r="P5542" t="str">
        <f>IF(OR(HLOOKUP(P$2+$A5542,Sheet2!CB:NO,$B5542,0),HLOOKUP(P$2+$A5542,Sheet2!CB:NO,$B5542,0)&lt;&gt;""),HLOOKUP(P$2+$A5542,Sheet2!CB:NO,$B5542,0),"")</f>
        <v/>
      </c>
      <c r="Q5542" t="str">
        <f>IF(OR(HLOOKUP(Q$2+$A5542,Sheet2!CC:NO,$B5542,0),HLOOKUP(Q$2+$A5542,Sheet2!CC:NO,$B5542,0)&lt;&gt;""),HLOOKUP(Q$2+$A5542,Sheet2!CC:NO,$B5542,0),"")</f>
        <v/>
      </c>
    </row>
    <row r="5543" spans="1:17" x14ac:dyDescent="0.25">
      <c r="A5543" s="64">
        <f t="shared" si="691"/>
        <v>54</v>
      </c>
      <c r="B5543" s="64">
        <f t="shared" si="692"/>
        <v>558</v>
      </c>
      <c r="C5543" s="64">
        <f t="shared" si="693"/>
        <v>10</v>
      </c>
      <c r="D5543" s="64">
        <f t="shared" si="694"/>
        <v>554</v>
      </c>
      <c r="E5543" s="64">
        <f t="shared" si="695"/>
        <v>2766</v>
      </c>
      <c r="F5543" s="64" t="str">
        <f t="shared" si="688"/>
        <v/>
      </c>
      <c r="G5543" s="64" t="str">
        <f t="shared" si="689"/>
        <v/>
      </c>
      <c r="H5543" s="64" t="str">
        <f t="shared" si="690"/>
        <v/>
      </c>
      <c r="I5543" s="80" t="str">
        <f>IFERROR(VLOOKUP(D5543,Sheet2!A:B,2,0),"")</f>
        <v/>
      </c>
      <c r="J5543" s="64" t="str">
        <f>IFERROR(IF(I5543&lt;&gt;"",VLOOKUP(I5543,Sheet2!B:C,2,0),""),"")</f>
        <v/>
      </c>
      <c r="K5543" s="64" t="str">
        <f>IFERROR( IF(I5543&lt;&gt;"", HLOOKUP(L$2+$A5543,Sheet2!BX:NK,2,0),""),"")</f>
        <v/>
      </c>
      <c r="L5543" t="str">
        <f>IF(OR(HLOOKUP(L$2+$A5543,Sheet2!BX:NK,$B5543,0),HLOOKUP(L$2+$A5543,Sheet2!BX:NK,$B5543,0)&lt;&gt;""),HLOOKUP(L$2+$A5543,Sheet2!BX:NK,$B5543,0),"")</f>
        <v/>
      </c>
      <c r="M5543" t="str">
        <f>IF(OR(HLOOKUP(M$2+$A5543,Sheet2!BY:NL,$B5543,0),HLOOKUP(M$2+$A5543,Sheet2!BY:NL,$B5543,0)&lt;&gt;""),HLOOKUP(M$2+$A5543,Sheet2!BY:NL,$B5543,0),"")</f>
        <v/>
      </c>
      <c r="N5543" t="str">
        <f>IF(OR(HLOOKUP(N$2+$A5543,Sheet2!BZ:NM,$B5543,0),HLOOKUP(N$2+$A5543,Sheet2!BZ:NM,$B5543,0)&lt;&gt;""),HLOOKUP(N$2+$A5543,Sheet2!BZ:NM,$B5543,0),"")</f>
        <v/>
      </c>
      <c r="O5543" t="str">
        <f>IF(OR(HLOOKUP(O$2+$A5543,Sheet2!CA:NN,$B5543,0),HLOOKUP(O$2+$A5543,Sheet2!CA:NN,$B5543,0)&lt;&gt;""),HLOOKUP(O$2+$A5543,Sheet2!CA:NN,$B5543,0),"")</f>
        <v/>
      </c>
      <c r="P5543" t="str">
        <f>IF(OR(HLOOKUP(P$2+$A5543,Sheet2!CB:NO,$B5543,0),HLOOKUP(P$2+$A5543,Sheet2!CB:NO,$B5543,0)&lt;&gt;""),HLOOKUP(P$2+$A5543,Sheet2!CB:NO,$B5543,0),"")</f>
        <v/>
      </c>
      <c r="Q5543" t="str">
        <f>IF(OR(HLOOKUP(Q$2+$A5543,Sheet2!CC:NO,$B5543,0),HLOOKUP(Q$2+$A5543,Sheet2!CC:NO,$B5543,0)&lt;&gt;""),HLOOKUP(Q$2+$A5543,Sheet2!CC:NO,$B5543,0),"")</f>
        <v/>
      </c>
    </row>
    <row r="5544" spans="1:17" x14ac:dyDescent="0.25">
      <c r="A5544" s="64">
        <f t="shared" si="691"/>
        <v>0</v>
      </c>
      <c r="B5544" s="64">
        <f t="shared" si="692"/>
        <v>559</v>
      </c>
      <c r="C5544" s="64">
        <f t="shared" si="693"/>
        <v>1</v>
      </c>
      <c r="D5544" s="64">
        <f t="shared" si="694"/>
        <v>555</v>
      </c>
      <c r="E5544" s="64">
        <f t="shared" si="695"/>
        <v>2771</v>
      </c>
      <c r="F5544" s="64" t="str">
        <f t="shared" si="688"/>
        <v/>
      </c>
      <c r="G5544" s="64" t="str">
        <f t="shared" si="689"/>
        <v/>
      </c>
      <c r="H5544" s="64" t="str">
        <f t="shared" si="690"/>
        <v/>
      </c>
      <c r="I5544" s="80" t="str">
        <f>IFERROR(VLOOKUP(D5544,Sheet2!A:B,2,0),"")</f>
        <v/>
      </c>
      <c r="J5544" s="64" t="str">
        <f>IFERROR(IF(I5544&lt;&gt;"",VLOOKUP(I5544,Sheet2!B:C,2,0),""),"")</f>
        <v/>
      </c>
      <c r="K5544" s="64" t="str">
        <f>IFERROR( IF(I5544&lt;&gt;"", HLOOKUP(L$2+$A5544,Sheet2!BX:NK,2,0),""),"")</f>
        <v/>
      </c>
      <c r="L5544" t="str">
        <f>IF(OR(HLOOKUP(L$2+$A5544,Sheet2!BX:NK,$B5544,0),HLOOKUP(L$2+$A5544,Sheet2!BX:NK,$B5544,0)&lt;&gt;""),HLOOKUP(L$2+$A5544,Sheet2!BX:NK,$B5544,0),"")</f>
        <v/>
      </c>
      <c r="M5544" t="str">
        <f>IF(OR(HLOOKUP(M$2+$A5544,Sheet2!BY:NL,$B5544,0),HLOOKUP(M$2+$A5544,Sheet2!BY:NL,$B5544,0)&lt;&gt;""),HLOOKUP(M$2+$A5544,Sheet2!BY:NL,$B5544,0),"")</f>
        <v/>
      </c>
      <c r="N5544" t="str">
        <f>IF(OR(HLOOKUP(N$2+$A5544,Sheet2!BZ:NM,$B5544,0),HLOOKUP(N$2+$A5544,Sheet2!BZ:NM,$B5544,0)&lt;&gt;""),HLOOKUP(N$2+$A5544,Sheet2!BZ:NM,$B5544,0),"")</f>
        <v/>
      </c>
      <c r="O5544" t="str">
        <f>IF(OR(HLOOKUP(O$2+$A5544,Sheet2!CA:NN,$B5544,0),HLOOKUP(O$2+$A5544,Sheet2!CA:NN,$B5544,0)&lt;&gt;""),HLOOKUP(O$2+$A5544,Sheet2!CA:NN,$B5544,0),"")</f>
        <v/>
      </c>
      <c r="P5544" t="str">
        <f>IF(OR(HLOOKUP(P$2+$A5544,Sheet2!CB:NO,$B5544,0),HLOOKUP(P$2+$A5544,Sheet2!CB:NO,$B5544,0)&lt;&gt;""),HLOOKUP(P$2+$A5544,Sheet2!CB:NO,$B5544,0),"")</f>
        <v/>
      </c>
      <c r="Q5544" t="str">
        <f>IF(OR(HLOOKUP(Q$2+$A5544,Sheet2!CC:NO,$B5544,0),HLOOKUP(Q$2+$A5544,Sheet2!CC:NO,$B5544,0)&lt;&gt;""),HLOOKUP(Q$2+$A5544,Sheet2!CC:NO,$B5544,0),"")</f>
        <v/>
      </c>
    </row>
    <row r="5545" spans="1:17" x14ac:dyDescent="0.25">
      <c r="A5545" s="64">
        <f t="shared" si="691"/>
        <v>6</v>
      </c>
      <c r="B5545" s="64">
        <f t="shared" si="692"/>
        <v>559</v>
      </c>
      <c r="C5545" s="64">
        <f t="shared" si="693"/>
        <v>2</v>
      </c>
      <c r="D5545" s="64">
        <f t="shared" si="694"/>
        <v>555</v>
      </c>
      <c r="E5545" s="64">
        <f t="shared" si="695"/>
        <v>2771</v>
      </c>
      <c r="F5545" s="64" t="str">
        <f t="shared" si="688"/>
        <v/>
      </c>
      <c r="G5545" s="64" t="str">
        <f t="shared" si="689"/>
        <v/>
      </c>
      <c r="H5545" s="64" t="str">
        <f t="shared" si="690"/>
        <v/>
      </c>
      <c r="I5545" s="80" t="str">
        <f>IFERROR(VLOOKUP(D5545,Sheet2!A:B,2,0),"")</f>
        <v/>
      </c>
      <c r="J5545" s="64" t="str">
        <f>IFERROR(IF(I5545&lt;&gt;"",VLOOKUP(I5545,Sheet2!B:C,2,0),""),"")</f>
        <v/>
      </c>
      <c r="K5545" s="64" t="str">
        <f>IFERROR( IF(I5545&lt;&gt;"", HLOOKUP(L$2+$A5545,Sheet2!BX:NK,2,0),""),"")</f>
        <v/>
      </c>
      <c r="L5545" t="str">
        <f>IF(OR(HLOOKUP(L$2+$A5545,Sheet2!BX:NK,$B5545,0),HLOOKUP(L$2+$A5545,Sheet2!BX:NK,$B5545,0)&lt;&gt;""),HLOOKUP(L$2+$A5545,Sheet2!BX:NK,$B5545,0),"")</f>
        <v/>
      </c>
      <c r="M5545" t="str">
        <f>IF(OR(HLOOKUP(M$2+$A5545,Sheet2!BY:NL,$B5545,0),HLOOKUP(M$2+$A5545,Sheet2!BY:NL,$B5545,0)&lt;&gt;""),HLOOKUP(M$2+$A5545,Sheet2!BY:NL,$B5545,0),"")</f>
        <v/>
      </c>
      <c r="N5545" t="str">
        <f>IF(OR(HLOOKUP(N$2+$A5545,Sheet2!BZ:NM,$B5545,0),HLOOKUP(N$2+$A5545,Sheet2!BZ:NM,$B5545,0)&lt;&gt;""),HLOOKUP(N$2+$A5545,Sheet2!BZ:NM,$B5545,0),"")</f>
        <v/>
      </c>
      <c r="O5545" t="str">
        <f>IF(OR(HLOOKUP(O$2+$A5545,Sheet2!CA:NN,$B5545,0),HLOOKUP(O$2+$A5545,Sheet2!CA:NN,$B5545,0)&lt;&gt;""),HLOOKUP(O$2+$A5545,Sheet2!CA:NN,$B5545,0),"")</f>
        <v/>
      </c>
      <c r="P5545" t="str">
        <f>IF(OR(HLOOKUP(P$2+$A5545,Sheet2!CB:NO,$B5545,0),HLOOKUP(P$2+$A5545,Sheet2!CB:NO,$B5545,0)&lt;&gt;""),HLOOKUP(P$2+$A5545,Sheet2!CB:NO,$B5545,0),"")</f>
        <v/>
      </c>
      <c r="Q5545" t="str">
        <f>IF(OR(HLOOKUP(Q$2+$A5545,Sheet2!CC:NO,$B5545,0),HLOOKUP(Q$2+$A5545,Sheet2!CC:NO,$B5545,0)&lt;&gt;""),HLOOKUP(Q$2+$A5545,Sheet2!CC:NO,$B5545,0),"")</f>
        <v/>
      </c>
    </row>
    <row r="5546" spans="1:17" x14ac:dyDescent="0.25">
      <c r="A5546" s="64">
        <f t="shared" si="691"/>
        <v>12</v>
      </c>
      <c r="B5546" s="64">
        <f t="shared" si="692"/>
        <v>559</v>
      </c>
      <c r="C5546" s="64">
        <f t="shared" si="693"/>
        <v>3</v>
      </c>
      <c r="D5546" s="64">
        <f t="shared" si="694"/>
        <v>555</v>
      </c>
      <c r="E5546" s="64">
        <f t="shared" si="695"/>
        <v>2771</v>
      </c>
      <c r="F5546" s="64" t="str">
        <f t="shared" si="688"/>
        <v/>
      </c>
      <c r="G5546" s="64" t="str">
        <f t="shared" si="689"/>
        <v/>
      </c>
      <c r="H5546" s="64" t="str">
        <f t="shared" si="690"/>
        <v/>
      </c>
      <c r="I5546" s="80" t="str">
        <f>IFERROR(VLOOKUP(D5546,Sheet2!A:B,2,0),"")</f>
        <v/>
      </c>
      <c r="J5546" s="64" t="str">
        <f>IFERROR(IF(I5546&lt;&gt;"",VLOOKUP(I5546,Sheet2!B:C,2,0),""),"")</f>
        <v/>
      </c>
      <c r="K5546" s="64" t="str">
        <f>IFERROR( IF(I5546&lt;&gt;"", HLOOKUP(L$2+$A5546,Sheet2!BX:NK,2,0),""),"")</f>
        <v/>
      </c>
      <c r="L5546" t="str">
        <f>IF(OR(HLOOKUP(L$2+$A5546,Sheet2!BX:NK,$B5546,0),HLOOKUP(L$2+$A5546,Sheet2!BX:NK,$B5546,0)&lt;&gt;""),HLOOKUP(L$2+$A5546,Sheet2!BX:NK,$B5546,0),"")</f>
        <v/>
      </c>
      <c r="M5546" t="str">
        <f>IF(OR(HLOOKUP(M$2+$A5546,Sheet2!BY:NL,$B5546,0),HLOOKUP(M$2+$A5546,Sheet2!BY:NL,$B5546,0)&lt;&gt;""),HLOOKUP(M$2+$A5546,Sheet2!BY:NL,$B5546,0),"")</f>
        <v/>
      </c>
      <c r="N5546" t="str">
        <f>IF(OR(HLOOKUP(N$2+$A5546,Sheet2!BZ:NM,$B5546,0),HLOOKUP(N$2+$A5546,Sheet2!BZ:NM,$B5546,0)&lt;&gt;""),HLOOKUP(N$2+$A5546,Sheet2!BZ:NM,$B5546,0),"")</f>
        <v/>
      </c>
      <c r="O5546" t="str">
        <f>IF(OR(HLOOKUP(O$2+$A5546,Sheet2!CA:NN,$B5546,0),HLOOKUP(O$2+$A5546,Sheet2!CA:NN,$B5546,0)&lt;&gt;""),HLOOKUP(O$2+$A5546,Sheet2!CA:NN,$B5546,0),"")</f>
        <v/>
      </c>
      <c r="P5546" t="str">
        <f>IF(OR(HLOOKUP(P$2+$A5546,Sheet2!CB:NO,$B5546,0),HLOOKUP(P$2+$A5546,Sheet2!CB:NO,$B5546,0)&lt;&gt;""),HLOOKUP(P$2+$A5546,Sheet2!CB:NO,$B5546,0),"")</f>
        <v/>
      </c>
      <c r="Q5546" t="str">
        <f>IF(OR(HLOOKUP(Q$2+$A5546,Sheet2!CC:NO,$B5546,0),HLOOKUP(Q$2+$A5546,Sheet2!CC:NO,$B5546,0)&lt;&gt;""),HLOOKUP(Q$2+$A5546,Sheet2!CC:NO,$B5546,0),"")</f>
        <v/>
      </c>
    </row>
    <row r="5547" spans="1:17" x14ac:dyDescent="0.25">
      <c r="A5547" s="64">
        <f t="shared" si="691"/>
        <v>18</v>
      </c>
      <c r="B5547" s="64">
        <f t="shared" si="692"/>
        <v>559</v>
      </c>
      <c r="C5547" s="64">
        <f t="shared" si="693"/>
        <v>4</v>
      </c>
      <c r="D5547" s="64">
        <f t="shared" si="694"/>
        <v>555</v>
      </c>
      <c r="E5547" s="64">
        <f t="shared" si="695"/>
        <v>2771</v>
      </c>
      <c r="F5547" s="64" t="str">
        <f t="shared" si="688"/>
        <v/>
      </c>
      <c r="G5547" s="64" t="str">
        <f t="shared" si="689"/>
        <v/>
      </c>
      <c r="H5547" s="64" t="str">
        <f t="shared" si="690"/>
        <v/>
      </c>
      <c r="I5547" s="80" t="str">
        <f>IFERROR(VLOOKUP(D5547,Sheet2!A:B,2,0),"")</f>
        <v/>
      </c>
      <c r="J5547" s="64" t="str">
        <f>IFERROR(IF(I5547&lt;&gt;"",VLOOKUP(I5547,Sheet2!B:C,2,0),""),"")</f>
        <v/>
      </c>
      <c r="K5547" s="64" t="str">
        <f>IFERROR( IF(I5547&lt;&gt;"", HLOOKUP(L$2+$A5547,Sheet2!BX:NK,2,0),""),"")</f>
        <v/>
      </c>
      <c r="L5547" t="str">
        <f>IF(OR(HLOOKUP(L$2+$A5547,Sheet2!BX:NK,$B5547,0),HLOOKUP(L$2+$A5547,Sheet2!BX:NK,$B5547,0)&lt;&gt;""),HLOOKUP(L$2+$A5547,Sheet2!BX:NK,$B5547,0),"")</f>
        <v/>
      </c>
      <c r="M5547" t="str">
        <f>IF(OR(HLOOKUP(M$2+$A5547,Sheet2!BY:NL,$B5547,0),HLOOKUP(M$2+$A5547,Sheet2!BY:NL,$B5547,0)&lt;&gt;""),HLOOKUP(M$2+$A5547,Sheet2!BY:NL,$B5547,0),"")</f>
        <v/>
      </c>
      <c r="N5547" t="str">
        <f>IF(OR(HLOOKUP(N$2+$A5547,Sheet2!BZ:NM,$B5547,0),HLOOKUP(N$2+$A5547,Sheet2!BZ:NM,$B5547,0)&lt;&gt;""),HLOOKUP(N$2+$A5547,Sheet2!BZ:NM,$B5547,0),"")</f>
        <v/>
      </c>
      <c r="O5547" t="str">
        <f>IF(OR(HLOOKUP(O$2+$A5547,Sheet2!CA:NN,$B5547,0),HLOOKUP(O$2+$A5547,Sheet2!CA:NN,$B5547,0)&lt;&gt;""),HLOOKUP(O$2+$A5547,Sheet2!CA:NN,$B5547,0),"")</f>
        <v/>
      </c>
      <c r="P5547" t="str">
        <f>IF(OR(HLOOKUP(P$2+$A5547,Sheet2!CB:NO,$B5547,0),HLOOKUP(P$2+$A5547,Sheet2!CB:NO,$B5547,0)&lt;&gt;""),HLOOKUP(P$2+$A5547,Sheet2!CB:NO,$B5547,0),"")</f>
        <v/>
      </c>
      <c r="Q5547" t="str">
        <f>IF(OR(HLOOKUP(Q$2+$A5547,Sheet2!CC:NO,$B5547,0),HLOOKUP(Q$2+$A5547,Sheet2!CC:NO,$B5547,0)&lt;&gt;""),HLOOKUP(Q$2+$A5547,Sheet2!CC:NO,$B5547,0),"")</f>
        <v/>
      </c>
    </row>
    <row r="5548" spans="1:17" x14ac:dyDescent="0.25">
      <c r="A5548" s="64">
        <f t="shared" si="691"/>
        <v>24</v>
      </c>
      <c r="B5548" s="64">
        <f t="shared" si="692"/>
        <v>559</v>
      </c>
      <c r="C5548" s="64">
        <f t="shared" si="693"/>
        <v>5</v>
      </c>
      <c r="D5548" s="64">
        <f t="shared" si="694"/>
        <v>555</v>
      </c>
      <c r="E5548" s="64">
        <f t="shared" si="695"/>
        <v>2771</v>
      </c>
      <c r="F5548" s="64" t="str">
        <f t="shared" si="688"/>
        <v/>
      </c>
      <c r="G5548" s="64" t="str">
        <f t="shared" si="689"/>
        <v/>
      </c>
      <c r="H5548" s="64" t="str">
        <f t="shared" si="690"/>
        <v/>
      </c>
      <c r="I5548" s="80" t="str">
        <f>IFERROR(VLOOKUP(D5548,Sheet2!A:B,2,0),"")</f>
        <v/>
      </c>
      <c r="J5548" s="64" t="str">
        <f>IFERROR(IF(I5548&lt;&gt;"",VLOOKUP(I5548,Sheet2!B:C,2,0),""),"")</f>
        <v/>
      </c>
      <c r="K5548" s="64" t="str">
        <f>IFERROR( IF(I5548&lt;&gt;"", HLOOKUP(L$2+$A5548,Sheet2!BX:NK,2,0),""),"")</f>
        <v/>
      </c>
      <c r="L5548" t="str">
        <f>IF(OR(HLOOKUP(L$2+$A5548,Sheet2!BX:NK,$B5548,0),HLOOKUP(L$2+$A5548,Sheet2!BX:NK,$B5548,0)&lt;&gt;""),HLOOKUP(L$2+$A5548,Sheet2!BX:NK,$B5548,0),"")</f>
        <v/>
      </c>
      <c r="M5548" t="str">
        <f>IF(OR(HLOOKUP(M$2+$A5548,Sheet2!BY:NL,$B5548,0),HLOOKUP(M$2+$A5548,Sheet2!BY:NL,$B5548,0)&lt;&gt;""),HLOOKUP(M$2+$A5548,Sheet2!BY:NL,$B5548,0),"")</f>
        <v/>
      </c>
      <c r="N5548" t="str">
        <f>IF(OR(HLOOKUP(N$2+$A5548,Sheet2!BZ:NM,$B5548,0),HLOOKUP(N$2+$A5548,Sheet2!BZ:NM,$B5548,0)&lt;&gt;""),HLOOKUP(N$2+$A5548,Sheet2!BZ:NM,$B5548,0),"")</f>
        <v/>
      </c>
      <c r="O5548" t="str">
        <f>IF(OR(HLOOKUP(O$2+$A5548,Sheet2!CA:NN,$B5548,0),HLOOKUP(O$2+$A5548,Sheet2!CA:NN,$B5548,0)&lt;&gt;""),HLOOKUP(O$2+$A5548,Sheet2!CA:NN,$B5548,0),"")</f>
        <v/>
      </c>
      <c r="P5548" t="str">
        <f>IF(OR(HLOOKUP(P$2+$A5548,Sheet2!CB:NO,$B5548,0),HLOOKUP(P$2+$A5548,Sheet2!CB:NO,$B5548,0)&lt;&gt;""),HLOOKUP(P$2+$A5548,Sheet2!CB:NO,$B5548,0),"")</f>
        <v/>
      </c>
      <c r="Q5548" t="str">
        <f>IF(OR(HLOOKUP(Q$2+$A5548,Sheet2!CC:NO,$B5548,0),HLOOKUP(Q$2+$A5548,Sheet2!CC:NO,$B5548,0)&lt;&gt;""),HLOOKUP(Q$2+$A5548,Sheet2!CC:NO,$B5548,0),"")</f>
        <v/>
      </c>
    </row>
    <row r="5549" spans="1:17" x14ac:dyDescent="0.25">
      <c r="A5549" s="64">
        <f t="shared" si="691"/>
        <v>30</v>
      </c>
      <c r="B5549" s="64">
        <f t="shared" si="692"/>
        <v>559</v>
      </c>
      <c r="C5549" s="64">
        <f t="shared" si="693"/>
        <v>6</v>
      </c>
      <c r="D5549" s="64">
        <f t="shared" si="694"/>
        <v>555</v>
      </c>
      <c r="E5549" s="64">
        <f t="shared" si="695"/>
        <v>2771</v>
      </c>
      <c r="F5549" s="64" t="str">
        <f t="shared" si="688"/>
        <v/>
      </c>
      <c r="G5549" s="64" t="str">
        <f t="shared" si="689"/>
        <v/>
      </c>
      <c r="H5549" s="64" t="str">
        <f t="shared" si="690"/>
        <v/>
      </c>
      <c r="I5549" s="80" t="str">
        <f>IFERROR(VLOOKUP(D5549,Sheet2!A:B,2,0),"")</f>
        <v/>
      </c>
      <c r="J5549" s="64" t="str">
        <f>IFERROR(IF(I5549&lt;&gt;"",VLOOKUP(I5549,Sheet2!B:C,2,0),""),"")</f>
        <v/>
      </c>
      <c r="K5549" s="64" t="str">
        <f>IFERROR( IF(I5549&lt;&gt;"", HLOOKUP(L$2+$A5549,Sheet2!BX:NK,2,0),""),"")</f>
        <v/>
      </c>
      <c r="L5549" t="str">
        <f>IF(OR(HLOOKUP(L$2+$A5549,Sheet2!BX:NK,$B5549,0),HLOOKUP(L$2+$A5549,Sheet2!BX:NK,$B5549,0)&lt;&gt;""),HLOOKUP(L$2+$A5549,Sheet2!BX:NK,$B5549,0),"")</f>
        <v/>
      </c>
      <c r="M5549" t="str">
        <f>IF(OR(HLOOKUP(M$2+$A5549,Sheet2!BY:NL,$B5549,0),HLOOKUP(M$2+$A5549,Sheet2!BY:NL,$B5549,0)&lt;&gt;""),HLOOKUP(M$2+$A5549,Sheet2!BY:NL,$B5549,0),"")</f>
        <v/>
      </c>
      <c r="N5549" t="str">
        <f>IF(OR(HLOOKUP(N$2+$A5549,Sheet2!BZ:NM,$B5549,0),HLOOKUP(N$2+$A5549,Sheet2!BZ:NM,$B5549,0)&lt;&gt;""),HLOOKUP(N$2+$A5549,Sheet2!BZ:NM,$B5549,0),"")</f>
        <v/>
      </c>
      <c r="O5549" t="str">
        <f>IF(OR(HLOOKUP(O$2+$A5549,Sheet2!CA:NN,$B5549,0),HLOOKUP(O$2+$A5549,Sheet2!CA:NN,$B5549,0)&lt;&gt;""),HLOOKUP(O$2+$A5549,Sheet2!CA:NN,$B5549,0),"")</f>
        <v/>
      </c>
      <c r="P5549" t="str">
        <f>IF(OR(HLOOKUP(P$2+$A5549,Sheet2!CB:NO,$B5549,0),HLOOKUP(P$2+$A5549,Sheet2!CB:NO,$B5549,0)&lt;&gt;""),HLOOKUP(P$2+$A5549,Sheet2!CB:NO,$B5549,0),"")</f>
        <v/>
      </c>
      <c r="Q5549" t="str">
        <f>IF(OR(HLOOKUP(Q$2+$A5549,Sheet2!CC:NO,$B5549,0),HLOOKUP(Q$2+$A5549,Sheet2!CC:NO,$B5549,0)&lt;&gt;""),HLOOKUP(Q$2+$A5549,Sheet2!CC:NO,$B5549,0),"")</f>
        <v/>
      </c>
    </row>
    <row r="5550" spans="1:17" x14ac:dyDescent="0.25">
      <c r="A5550" s="64">
        <f t="shared" si="691"/>
        <v>36</v>
      </c>
      <c r="B5550" s="64">
        <f t="shared" si="692"/>
        <v>559</v>
      </c>
      <c r="C5550" s="64">
        <f t="shared" si="693"/>
        <v>7</v>
      </c>
      <c r="D5550" s="64">
        <f t="shared" si="694"/>
        <v>555</v>
      </c>
      <c r="E5550" s="64">
        <f t="shared" si="695"/>
        <v>2771</v>
      </c>
      <c r="F5550" s="64" t="str">
        <f t="shared" si="688"/>
        <v/>
      </c>
      <c r="G5550" s="64" t="str">
        <f t="shared" si="689"/>
        <v/>
      </c>
      <c r="H5550" s="64" t="str">
        <f t="shared" si="690"/>
        <v/>
      </c>
      <c r="I5550" s="80" t="str">
        <f>IFERROR(VLOOKUP(D5550,Sheet2!A:B,2,0),"")</f>
        <v/>
      </c>
      <c r="J5550" s="64" t="str">
        <f>IFERROR(IF(I5550&lt;&gt;"",VLOOKUP(I5550,Sheet2!B:C,2,0),""),"")</f>
        <v/>
      </c>
      <c r="K5550" s="64" t="str">
        <f>IFERROR( IF(I5550&lt;&gt;"", HLOOKUP(L$2+$A5550,Sheet2!BX:NK,2,0),""),"")</f>
        <v/>
      </c>
      <c r="L5550" t="str">
        <f>IF(OR(HLOOKUP(L$2+$A5550,Sheet2!BX:NK,$B5550,0),HLOOKUP(L$2+$A5550,Sheet2!BX:NK,$B5550,0)&lt;&gt;""),HLOOKUP(L$2+$A5550,Sheet2!BX:NK,$B5550,0),"")</f>
        <v/>
      </c>
      <c r="M5550" t="str">
        <f>IF(OR(HLOOKUP(M$2+$A5550,Sheet2!BY:NL,$B5550,0),HLOOKUP(M$2+$A5550,Sheet2!BY:NL,$B5550,0)&lt;&gt;""),HLOOKUP(M$2+$A5550,Sheet2!BY:NL,$B5550,0),"")</f>
        <v/>
      </c>
      <c r="N5550" t="str">
        <f>IF(OR(HLOOKUP(N$2+$A5550,Sheet2!BZ:NM,$B5550,0),HLOOKUP(N$2+$A5550,Sheet2!BZ:NM,$B5550,0)&lt;&gt;""),HLOOKUP(N$2+$A5550,Sheet2!BZ:NM,$B5550,0),"")</f>
        <v/>
      </c>
      <c r="O5550" t="str">
        <f>IF(OR(HLOOKUP(O$2+$A5550,Sheet2!CA:NN,$B5550,0),HLOOKUP(O$2+$A5550,Sheet2!CA:NN,$B5550,0)&lt;&gt;""),HLOOKUP(O$2+$A5550,Sheet2!CA:NN,$B5550,0),"")</f>
        <v/>
      </c>
      <c r="P5550" t="str">
        <f>IF(OR(HLOOKUP(P$2+$A5550,Sheet2!CB:NO,$B5550,0),HLOOKUP(P$2+$A5550,Sheet2!CB:NO,$B5550,0)&lt;&gt;""),HLOOKUP(P$2+$A5550,Sheet2!CB:NO,$B5550,0),"")</f>
        <v/>
      </c>
      <c r="Q5550" t="str">
        <f>IF(OR(HLOOKUP(Q$2+$A5550,Sheet2!CC:NO,$B5550,0),HLOOKUP(Q$2+$A5550,Sheet2!CC:NO,$B5550,0)&lt;&gt;""),HLOOKUP(Q$2+$A5550,Sheet2!CC:NO,$B5550,0),"")</f>
        <v/>
      </c>
    </row>
    <row r="5551" spans="1:17" x14ac:dyDescent="0.25">
      <c r="A5551" s="64">
        <f t="shared" si="691"/>
        <v>42</v>
      </c>
      <c r="B5551" s="64">
        <f t="shared" si="692"/>
        <v>559</v>
      </c>
      <c r="C5551" s="64">
        <f t="shared" si="693"/>
        <v>8</v>
      </c>
      <c r="D5551" s="64">
        <f t="shared" si="694"/>
        <v>555</v>
      </c>
      <c r="E5551" s="64">
        <f t="shared" si="695"/>
        <v>2771</v>
      </c>
      <c r="F5551" s="64" t="str">
        <f t="shared" si="688"/>
        <v/>
      </c>
      <c r="G5551" s="64" t="str">
        <f t="shared" si="689"/>
        <v/>
      </c>
      <c r="H5551" s="64" t="str">
        <f t="shared" si="690"/>
        <v/>
      </c>
      <c r="I5551" s="80" t="str">
        <f>IFERROR(VLOOKUP(D5551,Sheet2!A:B,2,0),"")</f>
        <v/>
      </c>
      <c r="J5551" s="64" t="str">
        <f>IFERROR(IF(I5551&lt;&gt;"",VLOOKUP(I5551,Sheet2!B:C,2,0),""),"")</f>
        <v/>
      </c>
      <c r="K5551" s="64" t="str">
        <f>IFERROR( IF(I5551&lt;&gt;"", HLOOKUP(L$2+$A5551,Sheet2!BX:NK,2,0),""),"")</f>
        <v/>
      </c>
      <c r="L5551" t="str">
        <f>IF(OR(HLOOKUP(L$2+$A5551,Sheet2!BX:NK,$B5551,0),HLOOKUP(L$2+$A5551,Sheet2!BX:NK,$B5551,0)&lt;&gt;""),HLOOKUP(L$2+$A5551,Sheet2!BX:NK,$B5551,0),"")</f>
        <v/>
      </c>
      <c r="M5551" t="str">
        <f>IF(OR(HLOOKUP(M$2+$A5551,Sheet2!BY:NL,$B5551,0),HLOOKUP(M$2+$A5551,Sheet2!BY:NL,$B5551,0)&lt;&gt;""),HLOOKUP(M$2+$A5551,Sheet2!BY:NL,$B5551,0),"")</f>
        <v/>
      </c>
      <c r="N5551" t="str">
        <f>IF(OR(HLOOKUP(N$2+$A5551,Sheet2!BZ:NM,$B5551,0),HLOOKUP(N$2+$A5551,Sheet2!BZ:NM,$B5551,0)&lt;&gt;""),HLOOKUP(N$2+$A5551,Sheet2!BZ:NM,$B5551,0),"")</f>
        <v/>
      </c>
      <c r="O5551" t="str">
        <f>IF(OR(HLOOKUP(O$2+$A5551,Sheet2!CA:NN,$B5551,0),HLOOKUP(O$2+$A5551,Sheet2!CA:NN,$B5551,0)&lt;&gt;""),HLOOKUP(O$2+$A5551,Sheet2!CA:NN,$B5551,0),"")</f>
        <v/>
      </c>
      <c r="P5551" t="str">
        <f>IF(OR(HLOOKUP(P$2+$A5551,Sheet2!CB:NO,$B5551,0),HLOOKUP(P$2+$A5551,Sheet2!CB:NO,$B5551,0)&lt;&gt;""),HLOOKUP(P$2+$A5551,Sheet2!CB:NO,$B5551,0),"")</f>
        <v/>
      </c>
      <c r="Q5551" t="str">
        <f>IF(OR(HLOOKUP(Q$2+$A5551,Sheet2!CC:NO,$B5551,0),HLOOKUP(Q$2+$A5551,Sheet2!CC:NO,$B5551,0)&lt;&gt;""),HLOOKUP(Q$2+$A5551,Sheet2!CC:NO,$B5551,0),"")</f>
        <v/>
      </c>
    </row>
    <row r="5552" spans="1:17" x14ac:dyDescent="0.25">
      <c r="A5552" s="64">
        <f t="shared" si="691"/>
        <v>48</v>
      </c>
      <c r="B5552" s="64">
        <f t="shared" si="692"/>
        <v>559</v>
      </c>
      <c r="C5552" s="64">
        <f t="shared" si="693"/>
        <v>9</v>
      </c>
      <c r="D5552" s="64">
        <f t="shared" si="694"/>
        <v>555</v>
      </c>
      <c r="E5552" s="64">
        <f t="shared" si="695"/>
        <v>2771</v>
      </c>
      <c r="F5552" s="64" t="str">
        <f t="shared" si="688"/>
        <v/>
      </c>
      <c r="G5552" s="64" t="str">
        <f t="shared" si="689"/>
        <v/>
      </c>
      <c r="H5552" s="64" t="str">
        <f t="shared" si="690"/>
        <v/>
      </c>
      <c r="I5552" s="80" t="str">
        <f>IFERROR(VLOOKUP(D5552,Sheet2!A:B,2,0),"")</f>
        <v/>
      </c>
      <c r="J5552" s="64" t="str">
        <f>IFERROR(IF(I5552&lt;&gt;"",VLOOKUP(I5552,Sheet2!B:C,2,0),""),"")</f>
        <v/>
      </c>
      <c r="K5552" s="64" t="str">
        <f>IFERROR( IF(I5552&lt;&gt;"", HLOOKUP(L$2+$A5552,Sheet2!BX:NK,2,0),""),"")</f>
        <v/>
      </c>
      <c r="L5552" t="str">
        <f>IF(OR(HLOOKUP(L$2+$A5552,Sheet2!BX:NK,$B5552,0),HLOOKUP(L$2+$A5552,Sheet2!BX:NK,$B5552,0)&lt;&gt;""),HLOOKUP(L$2+$A5552,Sheet2!BX:NK,$B5552,0),"")</f>
        <v/>
      </c>
      <c r="M5552" t="str">
        <f>IF(OR(HLOOKUP(M$2+$A5552,Sheet2!BY:NL,$B5552,0),HLOOKUP(M$2+$A5552,Sheet2!BY:NL,$B5552,0)&lt;&gt;""),HLOOKUP(M$2+$A5552,Sheet2!BY:NL,$B5552,0),"")</f>
        <v/>
      </c>
      <c r="N5552" t="str">
        <f>IF(OR(HLOOKUP(N$2+$A5552,Sheet2!BZ:NM,$B5552,0),HLOOKUP(N$2+$A5552,Sheet2!BZ:NM,$B5552,0)&lt;&gt;""),HLOOKUP(N$2+$A5552,Sheet2!BZ:NM,$B5552,0),"")</f>
        <v/>
      </c>
      <c r="O5552" t="str">
        <f>IF(OR(HLOOKUP(O$2+$A5552,Sheet2!CA:NN,$B5552,0),HLOOKUP(O$2+$A5552,Sheet2!CA:NN,$B5552,0)&lt;&gt;""),HLOOKUP(O$2+$A5552,Sheet2!CA:NN,$B5552,0),"")</f>
        <v/>
      </c>
      <c r="P5552" t="str">
        <f>IF(OR(HLOOKUP(P$2+$A5552,Sheet2!CB:NO,$B5552,0),HLOOKUP(P$2+$A5552,Sheet2!CB:NO,$B5552,0)&lt;&gt;""),HLOOKUP(P$2+$A5552,Sheet2!CB:NO,$B5552,0),"")</f>
        <v/>
      </c>
      <c r="Q5552" t="str">
        <f>IF(OR(HLOOKUP(Q$2+$A5552,Sheet2!CC:NO,$B5552,0),HLOOKUP(Q$2+$A5552,Sheet2!CC:NO,$B5552,0)&lt;&gt;""),HLOOKUP(Q$2+$A5552,Sheet2!CC:NO,$B5552,0),"")</f>
        <v/>
      </c>
    </row>
    <row r="5553" spans="1:17" x14ac:dyDescent="0.25">
      <c r="A5553" s="64">
        <f t="shared" si="691"/>
        <v>54</v>
      </c>
      <c r="B5553" s="64">
        <f t="shared" si="692"/>
        <v>559</v>
      </c>
      <c r="C5553" s="64">
        <f t="shared" si="693"/>
        <v>10</v>
      </c>
      <c r="D5553" s="64">
        <f t="shared" si="694"/>
        <v>555</v>
      </c>
      <c r="E5553" s="64">
        <f t="shared" si="695"/>
        <v>2771</v>
      </c>
      <c r="F5553" s="64" t="str">
        <f t="shared" si="688"/>
        <v/>
      </c>
      <c r="G5553" s="64" t="str">
        <f t="shared" si="689"/>
        <v/>
      </c>
      <c r="H5553" s="64" t="str">
        <f t="shared" si="690"/>
        <v/>
      </c>
      <c r="I5553" s="80" t="str">
        <f>IFERROR(VLOOKUP(D5553,Sheet2!A:B,2,0),"")</f>
        <v/>
      </c>
      <c r="J5553" s="64" t="str">
        <f>IFERROR(IF(I5553&lt;&gt;"",VLOOKUP(I5553,Sheet2!B:C,2,0),""),"")</f>
        <v/>
      </c>
      <c r="K5553" s="64" t="str">
        <f>IFERROR( IF(I5553&lt;&gt;"", HLOOKUP(L$2+$A5553,Sheet2!BX:NK,2,0),""),"")</f>
        <v/>
      </c>
      <c r="L5553" t="str">
        <f>IF(OR(HLOOKUP(L$2+$A5553,Sheet2!BX:NK,$B5553,0),HLOOKUP(L$2+$A5553,Sheet2!BX:NK,$B5553,0)&lt;&gt;""),HLOOKUP(L$2+$A5553,Sheet2!BX:NK,$B5553,0),"")</f>
        <v/>
      </c>
      <c r="M5553" t="str">
        <f>IF(OR(HLOOKUP(M$2+$A5553,Sheet2!BY:NL,$B5553,0),HLOOKUP(M$2+$A5553,Sheet2!BY:NL,$B5553,0)&lt;&gt;""),HLOOKUP(M$2+$A5553,Sheet2!BY:NL,$B5553,0),"")</f>
        <v/>
      </c>
      <c r="N5553" t="str">
        <f>IF(OR(HLOOKUP(N$2+$A5553,Sheet2!BZ:NM,$B5553,0),HLOOKUP(N$2+$A5553,Sheet2!BZ:NM,$B5553,0)&lt;&gt;""),HLOOKUP(N$2+$A5553,Sheet2!BZ:NM,$B5553,0),"")</f>
        <v/>
      </c>
      <c r="O5553" t="str">
        <f>IF(OR(HLOOKUP(O$2+$A5553,Sheet2!CA:NN,$B5553,0),HLOOKUP(O$2+$A5553,Sheet2!CA:NN,$B5553,0)&lt;&gt;""),HLOOKUP(O$2+$A5553,Sheet2!CA:NN,$B5553,0),"")</f>
        <v/>
      </c>
      <c r="P5553" t="str">
        <f>IF(OR(HLOOKUP(P$2+$A5553,Sheet2!CB:NO,$B5553,0),HLOOKUP(P$2+$A5553,Sheet2!CB:NO,$B5553,0)&lt;&gt;""),HLOOKUP(P$2+$A5553,Sheet2!CB:NO,$B5553,0),"")</f>
        <v/>
      </c>
      <c r="Q5553" t="str">
        <f>IF(OR(HLOOKUP(Q$2+$A5553,Sheet2!CC:NO,$B5553,0),HLOOKUP(Q$2+$A5553,Sheet2!CC:NO,$B5553,0)&lt;&gt;""),HLOOKUP(Q$2+$A5553,Sheet2!CC:NO,$B5553,0),"")</f>
        <v/>
      </c>
    </row>
    <row r="5554" spans="1:17" x14ac:dyDescent="0.25">
      <c r="A5554" s="64">
        <f t="shared" si="691"/>
        <v>0</v>
      </c>
      <c r="B5554" s="64">
        <f t="shared" si="692"/>
        <v>560</v>
      </c>
      <c r="C5554" s="64">
        <f t="shared" si="693"/>
        <v>1</v>
      </c>
      <c r="D5554" s="64">
        <f t="shared" si="694"/>
        <v>556</v>
      </c>
      <c r="E5554" s="64">
        <f t="shared" si="695"/>
        <v>2776</v>
      </c>
      <c r="F5554" s="64" t="str">
        <f t="shared" si="688"/>
        <v/>
      </c>
      <c r="G5554" s="64" t="str">
        <f t="shared" si="689"/>
        <v/>
      </c>
      <c r="H5554" s="64" t="str">
        <f t="shared" si="690"/>
        <v/>
      </c>
      <c r="I5554" s="80" t="str">
        <f>IFERROR(VLOOKUP(D5554,Sheet2!A:B,2,0),"")</f>
        <v/>
      </c>
      <c r="J5554" s="64" t="str">
        <f>IFERROR(IF(I5554&lt;&gt;"",VLOOKUP(I5554,Sheet2!B:C,2,0),""),"")</f>
        <v/>
      </c>
      <c r="K5554" s="64" t="str">
        <f>IFERROR( IF(I5554&lt;&gt;"", HLOOKUP(L$2+$A5554,Sheet2!BX:NK,2,0),""),"")</f>
        <v/>
      </c>
      <c r="L5554" t="str">
        <f>IF(OR(HLOOKUP(L$2+$A5554,Sheet2!BX:NK,$B5554,0),HLOOKUP(L$2+$A5554,Sheet2!BX:NK,$B5554,0)&lt;&gt;""),HLOOKUP(L$2+$A5554,Sheet2!BX:NK,$B5554,0),"")</f>
        <v/>
      </c>
      <c r="M5554" t="str">
        <f>IF(OR(HLOOKUP(M$2+$A5554,Sheet2!BY:NL,$B5554,0),HLOOKUP(M$2+$A5554,Sheet2!BY:NL,$B5554,0)&lt;&gt;""),HLOOKUP(M$2+$A5554,Sheet2!BY:NL,$B5554,0),"")</f>
        <v/>
      </c>
      <c r="N5554" t="str">
        <f>IF(OR(HLOOKUP(N$2+$A5554,Sheet2!BZ:NM,$B5554,0),HLOOKUP(N$2+$A5554,Sheet2!BZ:NM,$B5554,0)&lt;&gt;""),HLOOKUP(N$2+$A5554,Sheet2!BZ:NM,$B5554,0),"")</f>
        <v/>
      </c>
      <c r="O5554" t="str">
        <f>IF(OR(HLOOKUP(O$2+$A5554,Sheet2!CA:NN,$B5554,0),HLOOKUP(O$2+$A5554,Sheet2!CA:NN,$B5554,0)&lt;&gt;""),HLOOKUP(O$2+$A5554,Sheet2!CA:NN,$B5554,0),"")</f>
        <v/>
      </c>
      <c r="P5554" t="str">
        <f>IF(OR(HLOOKUP(P$2+$A5554,Sheet2!CB:NO,$B5554,0),HLOOKUP(P$2+$A5554,Sheet2!CB:NO,$B5554,0)&lt;&gt;""),HLOOKUP(P$2+$A5554,Sheet2!CB:NO,$B5554,0),"")</f>
        <v/>
      </c>
      <c r="Q5554" t="str">
        <f>IF(OR(HLOOKUP(Q$2+$A5554,Sheet2!CC:NO,$B5554,0),HLOOKUP(Q$2+$A5554,Sheet2!CC:NO,$B5554,0)&lt;&gt;""),HLOOKUP(Q$2+$A5554,Sheet2!CC:NO,$B5554,0),"")</f>
        <v/>
      </c>
    </row>
    <row r="5555" spans="1:17" x14ac:dyDescent="0.25">
      <c r="A5555" s="64">
        <f t="shared" si="691"/>
        <v>6</v>
      </c>
      <c r="B5555" s="64">
        <f t="shared" si="692"/>
        <v>560</v>
      </c>
      <c r="C5555" s="64">
        <f t="shared" si="693"/>
        <v>2</v>
      </c>
      <c r="D5555" s="64">
        <f t="shared" si="694"/>
        <v>556</v>
      </c>
      <c r="E5555" s="64">
        <f t="shared" si="695"/>
        <v>2776</v>
      </c>
      <c r="F5555" s="64" t="str">
        <f t="shared" si="688"/>
        <v/>
      </c>
      <c r="G5555" s="64" t="str">
        <f t="shared" si="689"/>
        <v/>
      </c>
      <c r="H5555" s="64" t="str">
        <f t="shared" si="690"/>
        <v/>
      </c>
      <c r="I5555" s="80" t="str">
        <f>IFERROR(VLOOKUP(D5555,Sheet2!A:B,2,0),"")</f>
        <v/>
      </c>
      <c r="J5555" s="64" t="str">
        <f>IFERROR(IF(I5555&lt;&gt;"",VLOOKUP(I5555,Sheet2!B:C,2,0),""),"")</f>
        <v/>
      </c>
      <c r="K5555" s="64" t="str">
        <f>IFERROR( IF(I5555&lt;&gt;"", HLOOKUP(L$2+$A5555,Sheet2!BX:NK,2,0),""),"")</f>
        <v/>
      </c>
      <c r="L5555" t="str">
        <f>IF(OR(HLOOKUP(L$2+$A5555,Sheet2!BX:NK,$B5555,0),HLOOKUP(L$2+$A5555,Sheet2!BX:NK,$B5555,0)&lt;&gt;""),HLOOKUP(L$2+$A5555,Sheet2!BX:NK,$B5555,0),"")</f>
        <v/>
      </c>
      <c r="M5555" t="str">
        <f>IF(OR(HLOOKUP(M$2+$A5555,Sheet2!BY:NL,$B5555,0),HLOOKUP(M$2+$A5555,Sheet2!BY:NL,$B5555,0)&lt;&gt;""),HLOOKUP(M$2+$A5555,Sheet2!BY:NL,$B5555,0),"")</f>
        <v/>
      </c>
      <c r="N5555" t="str">
        <f>IF(OR(HLOOKUP(N$2+$A5555,Sheet2!BZ:NM,$B5555,0),HLOOKUP(N$2+$A5555,Sheet2!BZ:NM,$B5555,0)&lt;&gt;""),HLOOKUP(N$2+$A5555,Sheet2!BZ:NM,$B5555,0),"")</f>
        <v/>
      </c>
      <c r="O5555" t="str">
        <f>IF(OR(HLOOKUP(O$2+$A5555,Sheet2!CA:NN,$B5555,0),HLOOKUP(O$2+$A5555,Sheet2!CA:NN,$B5555,0)&lt;&gt;""),HLOOKUP(O$2+$A5555,Sheet2!CA:NN,$B5555,0),"")</f>
        <v/>
      </c>
      <c r="P5555" t="str">
        <f>IF(OR(HLOOKUP(P$2+$A5555,Sheet2!CB:NO,$B5555,0),HLOOKUP(P$2+$A5555,Sheet2!CB:NO,$B5555,0)&lt;&gt;""),HLOOKUP(P$2+$A5555,Sheet2!CB:NO,$B5555,0),"")</f>
        <v/>
      </c>
      <c r="Q5555" t="str">
        <f>IF(OR(HLOOKUP(Q$2+$A5555,Sheet2!CC:NO,$B5555,0),HLOOKUP(Q$2+$A5555,Sheet2!CC:NO,$B5555,0)&lt;&gt;""),HLOOKUP(Q$2+$A5555,Sheet2!CC:NO,$B5555,0),"")</f>
        <v/>
      </c>
    </row>
    <row r="5556" spans="1:17" x14ac:dyDescent="0.25">
      <c r="A5556" s="64">
        <f t="shared" si="691"/>
        <v>12</v>
      </c>
      <c r="B5556" s="64">
        <f t="shared" si="692"/>
        <v>560</v>
      </c>
      <c r="C5556" s="64">
        <f t="shared" si="693"/>
        <v>3</v>
      </c>
      <c r="D5556" s="64">
        <f t="shared" si="694"/>
        <v>556</v>
      </c>
      <c r="E5556" s="64">
        <f t="shared" si="695"/>
        <v>2776</v>
      </c>
      <c r="F5556" s="64" t="str">
        <f t="shared" si="688"/>
        <v/>
      </c>
      <c r="G5556" s="64" t="str">
        <f t="shared" si="689"/>
        <v/>
      </c>
      <c r="H5556" s="64" t="str">
        <f t="shared" si="690"/>
        <v/>
      </c>
      <c r="I5556" s="80" t="str">
        <f>IFERROR(VLOOKUP(D5556,Sheet2!A:B,2,0),"")</f>
        <v/>
      </c>
      <c r="J5556" s="64" t="str">
        <f>IFERROR(IF(I5556&lt;&gt;"",VLOOKUP(I5556,Sheet2!B:C,2,0),""),"")</f>
        <v/>
      </c>
      <c r="K5556" s="64" t="str">
        <f>IFERROR( IF(I5556&lt;&gt;"", HLOOKUP(L$2+$A5556,Sheet2!BX:NK,2,0),""),"")</f>
        <v/>
      </c>
      <c r="L5556" t="str">
        <f>IF(OR(HLOOKUP(L$2+$A5556,Sheet2!BX:NK,$B5556,0),HLOOKUP(L$2+$A5556,Sheet2!BX:NK,$B5556,0)&lt;&gt;""),HLOOKUP(L$2+$A5556,Sheet2!BX:NK,$B5556,0),"")</f>
        <v/>
      </c>
      <c r="M5556" t="str">
        <f>IF(OR(HLOOKUP(M$2+$A5556,Sheet2!BY:NL,$B5556,0),HLOOKUP(M$2+$A5556,Sheet2!BY:NL,$B5556,0)&lt;&gt;""),HLOOKUP(M$2+$A5556,Sheet2!BY:NL,$B5556,0),"")</f>
        <v/>
      </c>
      <c r="N5556" t="str">
        <f>IF(OR(HLOOKUP(N$2+$A5556,Sheet2!BZ:NM,$B5556,0),HLOOKUP(N$2+$A5556,Sheet2!BZ:NM,$B5556,0)&lt;&gt;""),HLOOKUP(N$2+$A5556,Sheet2!BZ:NM,$B5556,0),"")</f>
        <v/>
      </c>
      <c r="O5556" t="str">
        <f>IF(OR(HLOOKUP(O$2+$A5556,Sheet2!CA:NN,$B5556,0),HLOOKUP(O$2+$A5556,Sheet2!CA:NN,$B5556,0)&lt;&gt;""),HLOOKUP(O$2+$A5556,Sheet2!CA:NN,$B5556,0),"")</f>
        <v/>
      </c>
      <c r="P5556" t="str">
        <f>IF(OR(HLOOKUP(P$2+$A5556,Sheet2!CB:NO,$B5556,0),HLOOKUP(P$2+$A5556,Sheet2!CB:NO,$B5556,0)&lt;&gt;""),HLOOKUP(P$2+$A5556,Sheet2!CB:NO,$B5556,0),"")</f>
        <v/>
      </c>
      <c r="Q5556" t="str">
        <f>IF(OR(HLOOKUP(Q$2+$A5556,Sheet2!CC:NO,$B5556,0),HLOOKUP(Q$2+$A5556,Sheet2!CC:NO,$B5556,0)&lt;&gt;""),HLOOKUP(Q$2+$A5556,Sheet2!CC:NO,$B5556,0),"")</f>
        <v/>
      </c>
    </row>
    <row r="5557" spans="1:17" x14ac:dyDescent="0.25">
      <c r="A5557" s="64">
        <f t="shared" si="691"/>
        <v>18</v>
      </c>
      <c r="B5557" s="64">
        <f t="shared" si="692"/>
        <v>560</v>
      </c>
      <c r="C5557" s="64">
        <f t="shared" si="693"/>
        <v>4</v>
      </c>
      <c r="D5557" s="64">
        <f t="shared" si="694"/>
        <v>556</v>
      </c>
      <c r="E5557" s="64">
        <f t="shared" si="695"/>
        <v>2776</v>
      </c>
      <c r="F5557" s="64" t="str">
        <f t="shared" si="688"/>
        <v/>
      </c>
      <c r="G5557" s="64" t="str">
        <f t="shared" si="689"/>
        <v/>
      </c>
      <c r="H5557" s="64" t="str">
        <f t="shared" si="690"/>
        <v/>
      </c>
      <c r="I5557" s="80" t="str">
        <f>IFERROR(VLOOKUP(D5557,Sheet2!A:B,2,0),"")</f>
        <v/>
      </c>
      <c r="J5557" s="64" t="str">
        <f>IFERROR(IF(I5557&lt;&gt;"",VLOOKUP(I5557,Sheet2!B:C,2,0),""),"")</f>
        <v/>
      </c>
      <c r="K5557" s="64" t="str">
        <f>IFERROR( IF(I5557&lt;&gt;"", HLOOKUP(L$2+$A5557,Sheet2!BX:NK,2,0),""),"")</f>
        <v/>
      </c>
      <c r="L5557" t="str">
        <f>IF(OR(HLOOKUP(L$2+$A5557,Sheet2!BX:NK,$B5557,0),HLOOKUP(L$2+$A5557,Sheet2!BX:NK,$B5557,0)&lt;&gt;""),HLOOKUP(L$2+$A5557,Sheet2!BX:NK,$B5557,0),"")</f>
        <v/>
      </c>
      <c r="M5557" t="str">
        <f>IF(OR(HLOOKUP(M$2+$A5557,Sheet2!BY:NL,$B5557,0),HLOOKUP(M$2+$A5557,Sheet2!BY:NL,$B5557,0)&lt;&gt;""),HLOOKUP(M$2+$A5557,Sheet2!BY:NL,$B5557,0),"")</f>
        <v/>
      </c>
      <c r="N5557" t="str">
        <f>IF(OR(HLOOKUP(N$2+$A5557,Sheet2!BZ:NM,$B5557,0),HLOOKUP(N$2+$A5557,Sheet2!BZ:NM,$B5557,0)&lt;&gt;""),HLOOKUP(N$2+$A5557,Sheet2!BZ:NM,$B5557,0),"")</f>
        <v/>
      </c>
      <c r="O5557" t="str">
        <f>IF(OR(HLOOKUP(O$2+$A5557,Sheet2!CA:NN,$B5557,0),HLOOKUP(O$2+$A5557,Sheet2!CA:NN,$B5557,0)&lt;&gt;""),HLOOKUP(O$2+$A5557,Sheet2!CA:NN,$B5557,0),"")</f>
        <v/>
      </c>
      <c r="P5557" t="str">
        <f>IF(OR(HLOOKUP(P$2+$A5557,Sheet2!CB:NO,$B5557,0),HLOOKUP(P$2+$A5557,Sheet2!CB:NO,$B5557,0)&lt;&gt;""),HLOOKUP(P$2+$A5557,Sheet2!CB:NO,$B5557,0),"")</f>
        <v/>
      </c>
      <c r="Q5557" t="str">
        <f>IF(OR(HLOOKUP(Q$2+$A5557,Sheet2!CC:NO,$B5557,0),HLOOKUP(Q$2+$A5557,Sheet2!CC:NO,$B5557,0)&lt;&gt;""),HLOOKUP(Q$2+$A5557,Sheet2!CC:NO,$B5557,0),"")</f>
        <v/>
      </c>
    </row>
    <row r="5558" spans="1:17" x14ac:dyDescent="0.25">
      <c r="A5558" s="64">
        <f t="shared" si="691"/>
        <v>24</v>
      </c>
      <c r="B5558" s="64">
        <f t="shared" si="692"/>
        <v>560</v>
      </c>
      <c r="C5558" s="64">
        <f t="shared" si="693"/>
        <v>5</v>
      </c>
      <c r="D5558" s="64">
        <f t="shared" si="694"/>
        <v>556</v>
      </c>
      <c r="E5558" s="64">
        <f t="shared" si="695"/>
        <v>2776</v>
      </c>
      <c r="F5558" s="64" t="str">
        <f t="shared" si="688"/>
        <v/>
      </c>
      <c r="G5558" s="64" t="str">
        <f t="shared" si="689"/>
        <v/>
      </c>
      <c r="H5558" s="64" t="str">
        <f t="shared" si="690"/>
        <v/>
      </c>
      <c r="I5558" s="80" t="str">
        <f>IFERROR(VLOOKUP(D5558,Sheet2!A:B,2,0),"")</f>
        <v/>
      </c>
      <c r="J5558" s="64" t="str">
        <f>IFERROR(IF(I5558&lt;&gt;"",VLOOKUP(I5558,Sheet2!B:C,2,0),""),"")</f>
        <v/>
      </c>
      <c r="K5558" s="64" t="str">
        <f>IFERROR( IF(I5558&lt;&gt;"", HLOOKUP(L$2+$A5558,Sheet2!BX:NK,2,0),""),"")</f>
        <v/>
      </c>
      <c r="L5558" t="str">
        <f>IF(OR(HLOOKUP(L$2+$A5558,Sheet2!BX:NK,$B5558,0),HLOOKUP(L$2+$A5558,Sheet2!BX:NK,$B5558,0)&lt;&gt;""),HLOOKUP(L$2+$A5558,Sheet2!BX:NK,$B5558,0),"")</f>
        <v/>
      </c>
      <c r="M5558" t="str">
        <f>IF(OR(HLOOKUP(M$2+$A5558,Sheet2!BY:NL,$B5558,0),HLOOKUP(M$2+$A5558,Sheet2!BY:NL,$B5558,0)&lt;&gt;""),HLOOKUP(M$2+$A5558,Sheet2!BY:NL,$B5558,0),"")</f>
        <v/>
      </c>
      <c r="N5558" t="str">
        <f>IF(OR(HLOOKUP(N$2+$A5558,Sheet2!BZ:NM,$B5558,0),HLOOKUP(N$2+$A5558,Sheet2!BZ:NM,$B5558,0)&lt;&gt;""),HLOOKUP(N$2+$A5558,Sheet2!BZ:NM,$B5558,0),"")</f>
        <v/>
      </c>
      <c r="O5558" t="str">
        <f>IF(OR(HLOOKUP(O$2+$A5558,Sheet2!CA:NN,$B5558,0),HLOOKUP(O$2+$A5558,Sheet2!CA:NN,$B5558,0)&lt;&gt;""),HLOOKUP(O$2+$A5558,Sheet2!CA:NN,$B5558,0),"")</f>
        <v/>
      </c>
      <c r="P5558" t="str">
        <f>IF(OR(HLOOKUP(P$2+$A5558,Sheet2!CB:NO,$B5558,0),HLOOKUP(P$2+$A5558,Sheet2!CB:NO,$B5558,0)&lt;&gt;""),HLOOKUP(P$2+$A5558,Sheet2!CB:NO,$B5558,0),"")</f>
        <v/>
      </c>
      <c r="Q5558" t="str">
        <f>IF(OR(HLOOKUP(Q$2+$A5558,Sheet2!CC:NO,$B5558,0),HLOOKUP(Q$2+$A5558,Sheet2!CC:NO,$B5558,0)&lt;&gt;""),HLOOKUP(Q$2+$A5558,Sheet2!CC:NO,$B5558,0),"")</f>
        <v/>
      </c>
    </row>
    <row r="5559" spans="1:17" x14ac:dyDescent="0.25">
      <c r="A5559" s="64">
        <f t="shared" si="691"/>
        <v>30</v>
      </c>
      <c r="B5559" s="64">
        <f t="shared" si="692"/>
        <v>560</v>
      </c>
      <c r="C5559" s="64">
        <f t="shared" si="693"/>
        <v>6</v>
      </c>
      <c r="D5559" s="64">
        <f t="shared" si="694"/>
        <v>556</v>
      </c>
      <c r="E5559" s="64">
        <f t="shared" si="695"/>
        <v>2776</v>
      </c>
      <c r="F5559" s="64" t="str">
        <f t="shared" si="688"/>
        <v/>
      </c>
      <c r="G5559" s="64" t="str">
        <f t="shared" si="689"/>
        <v/>
      </c>
      <c r="H5559" s="64" t="str">
        <f t="shared" si="690"/>
        <v/>
      </c>
      <c r="I5559" s="80" t="str">
        <f>IFERROR(VLOOKUP(D5559,Sheet2!A:B,2,0),"")</f>
        <v/>
      </c>
      <c r="J5559" s="64" t="str">
        <f>IFERROR(IF(I5559&lt;&gt;"",VLOOKUP(I5559,Sheet2!B:C,2,0),""),"")</f>
        <v/>
      </c>
      <c r="K5559" s="64" t="str">
        <f>IFERROR( IF(I5559&lt;&gt;"", HLOOKUP(L$2+$A5559,Sheet2!BX:NK,2,0),""),"")</f>
        <v/>
      </c>
      <c r="L5559" t="str">
        <f>IF(OR(HLOOKUP(L$2+$A5559,Sheet2!BX:NK,$B5559,0),HLOOKUP(L$2+$A5559,Sheet2!BX:NK,$B5559,0)&lt;&gt;""),HLOOKUP(L$2+$A5559,Sheet2!BX:NK,$B5559,0),"")</f>
        <v/>
      </c>
      <c r="M5559" t="str">
        <f>IF(OR(HLOOKUP(M$2+$A5559,Sheet2!BY:NL,$B5559,0),HLOOKUP(M$2+$A5559,Sheet2!BY:NL,$B5559,0)&lt;&gt;""),HLOOKUP(M$2+$A5559,Sheet2!BY:NL,$B5559,0),"")</f>
        <v/>
      </c>
      <c r="N5559" t="str">
        <f>IF(OR(HLOOKUP(N$2+$A5559,Sheet2!BZ:NM,$B5559,0),HLOOKUP(N$2+$A5559,Sheet2!BZ:NM,$B5559,0)&lt;&gt;""),HLOOKUP(N$2+$A5559,Sheet2!BZ:NM,$B5559,0),"")</f>
        <v/>
      </c>
      <c r="O5559" t="str">
        <f>IF(OR(HLOOKUP(O$2+$A5559,Sheet2!CA:NN,$B5559,0),HLOOKUP(O$2+$A5559,Sheet2!CA:NN,$B5559,0)&lt;&gt;""),HLOOKUP(O$2+$A5559,Sheet2!CA:NN,$B5559,0),"")</f>
        <v/>
      </c>
      <c r="P5559" t="str">
        <f>IF(OR(HLOOKUP(P$2+$A5559,Sheet2!CB:NO,$B5559,0),HLOOKUP(P$2+$A5559,Sheet2!CB:NO,$B5559,0)&lt;&gt;""),HLOOKUP(P$2+$A5559,Sheet2!CB:NO,$B5559,0),"")</f>
        <v/>
      </c>
      <c r="Q5559" t="str">
        <f>IF(OR(HLOOKUP(Q$2+$A5559,Sheet2!CC:NO,$B5559,0),HLOOKUP(Q$2+$A5559,Sheet2!CC:NO,$B5559,0)&lt;&gt;""),HLOOKUP(Q$2+$A5559,Sheet2!CC:NO,$B5559,0),"")</f>
        <v/>
      </c>
    </row>
    <row r="5560" spans="1:17" x14ac:dyDescent="0.25">
      <c r="A5560" s="64">
        <f t="shared" si="691"/>
        <v>36</v>
      </c>
      <c r="B5560" s="64">
        <f t="shared" si="692"/>
        <v>560</v>
      </c>
      <c r="C5560" s="64">
        <f t="shared" si="693"/>
        <v>7</v>
      </c>
      <c r="D5560" s="64">
        <f t="shared" si="694"/>
        <v>556</v>
      </c>
      <c r="E5560" s="64">
        <f t="shared" si="695"/>
        <v>2776</v>
      </c>
      <c r="F5560" s="64" t="str">
        <f t="shared" si="688"/>
        <v/>
      </c>
      <c r="G5560" s="64" t="str">
        <f t="shared" si="689"/>
        <v/>
      </c>
      <c r="H5560" s="64" t="str">
        <f t="shared" si="690"/>
        <v/>
      </c>
      <c r="I5560" s="80" t="str">
        <f>IFERROR(VLOOKUP(D5560,Sheet2!A:B,2,0),"")</f>
        <v/>
      </c>
      <c r="J5560" s="64" t="str">
        <f>IFERROR(IF(I5560&lt;&gt;"",VLOOKUP(I5560,Sheet2!B:C,2,0),""),"")</f>
        <v/>
      </c>
      <c r="K5560" s="64" t="str">
        <f>IFERROR( IF(I5560&lt;&gt;"", HLOOKUP(L$2+$A5560,Sheet2!BX:NK,2,0),""),"")</f>
        <v/>
      </c>
      <c r="L5560" t="str">
        <f>IF(OR(HLOOKUP(L$2+$A5560,Sheet2!BX:NK,$B5560,0),HLOOKUP(L$2+$A5560,Sheet2!BX:NK,$B5560,0)&lt;&gt;""),HLOOKUP(L$2+$A5560,Sheet2!BX:NK,$B5560,0),"")</f>
        <v/>
      </c>
      <c r="M5560" t="str">
        <f>IF(OR(HLOOKUP(M$2+$A5560,Sheet2!BY:NL,$B5560,0),HLOOKUP(M$2+$A5560,Sheet2!BY:NL,$B5560,0)&lt;&gt;""),HLOOKUP(M$2+$A5560,Sheet2!BY:NL,$B5560,0),"")</f>
        <v/>
      </c>
      <c r="N5560" t="str">
        <f>IF(OR(HLOOKUP(N$2+$A5560,Sheet2!BZ:NM,$B5560,0),HLOOKUP(N$2+$A5560,Sheet2!BZ:NM,$B5560,0)&lt;&gt;""),HLOOKUP(N$2+$A5560,Sheet2!BZ:NM,$B5560,0),"")</f>
        <v/>
      </c>
      <c r="O5560" t="str">
        <f>IF(OR(HLOOKUP(O$2+$A5560,Sheet2!CA:NN,$B5560,0),HLOOKUP(O$2+$A5560,Sheet2!CA:NN,$B5560,0)&lt;&gt;""),HLOOKUP(O$2+$A5560,Sheet2!CA:NN,$B5560,0),"")</f>
        <v/>
      </c>
      <c r="P5560" t="str">
        <f>IF(OR(HLOOKUP(P$2+$A5560,Sheet2!CB:NO,$B5560,0),HLOOKUP(P$2+$A5560,Sheet2!CB:NO,$B5560,0)&lt;&gt;""),HLOOKUP(P$2+$A5560,Sheet2!CB:NO,$B5560,0),"")</f>
        <v/>
      </c>
      <c r="Q5560" t="str">
        <f>IF(OR(HLOOKUP(Q$2+$A5560,Sheet2!CC:NO,$B5560,0),HLOOKUP(Q$2+$A5560,Sheet2!CC:NO,$B5560,0)&lt;&gt;""),HLOOKUP(Q$2+$A5560,Sheet2!CC:NO,$B5560,0),"")</f>
        <v/>
      </c>
    </row>
    <row r="5561" spans="1:17" x14ac:dyDescent="0.25">
      <c r="A5561" s="64">
        <f t="shared" si="691"/>
        <v>42</v>
      </c>
      <c r="B5561" s="64">
        <f t="shared" si="692"/>
        <v>560</v>
      </c>
      <c r="C5561" s="64">
        <f t="shared" si="693"/>
        <v>8</v>
      </c>
      <c r="D5561" s="64">
        <f t="shared" si="694"/>
        <v>556</v>
      </c>
      <c r="E5561" s="64">
        <f t="shared" si="695"/>
        <v>2776</v>
      </c>
      <c r="F5561" s="64" t="str">
        <f t="shared" si="688"/>
        <v/>
      </c>
      <c r="G5561" s="64" t="str">
        <f t="shared" si="689"/>
        <v/>
      </c>
      <c r="H5561" s="64" t="str">
        <f t="shared" si="690"/>
        <v/>
      </c>
      <c r="I5561" s="80" t="str">
        <f>IFERROR(VLOOKUP(D5561,Sheet2!A:B,2,0),"")</f>
        <v/>
      </c>
      <c r="J5561" s="64" t="str">
        <f>IFERROR(IF(I5561&lt;&gt;"",VLOOKUP(I5561,Sheet2!B:C,2,0),""),"")</f>
        <v/>
      </c>
      <c r="K5561" s="64" t="str">
        <f>IFERROR( IF(I5561&lt;&gt;"", HLOOKUP(L$2+$A5561,Sheet2!BX:NK,2,0),""),"")</f>
        <v/>
      </c>
      <c r="L5561" t="str">
        <f>IF(OR(HLOOKUP(L$2+$A5561,Sheet2!BX:NK,$B5561,0),HLOOKUP(L$2+$A5561,Sheet2!BX:NK,$B5561,0)&lt;&gt;""),HLOOKUP(L$2+$A5561,Sheet2!BX:NK,$B5561,0),"")</f>
        <v/>
      </c>
      <c r="M5561" t="str">
        <f>IF(OR(HLOOKUP(M$2+$A5561,Sheet2!BY:NL,$B5561,0),HLOOKUP(M$2+$A5561,Sheet2!BY:NL,$B5561,0)&lt;&gt;""),HLOOKUP(M$2+$A5561,Sheet2!BY:NL,$B5561,0),"")</f>
        <v/>
      </c>
      <c r="N5561" t="str">
        <f>IF(OR(HLOOKUP(N$2+$A5561,Sheet2!BZ:NM,$B5561,0),HLOOKUP(N$2+$A5561,Sheet2!BZ:NM,$B5561,0)&lt;&gt;""),HLOOKUP(N$2+$A5561,Sheet2!BZ:NM,$B5561,0),"")</f>
        <v/>
      </c>
      <c r="O5561" t="str">
        <f>IF(OR(HLOOKUP(O$2+$A5561,Sheet2!CA:NN,$B5561,0),HLOOKUP(O$2+$A5561,Sheet2!CA:NN,$B5561,0)&lt;&gt;""),HLOOKUP(O$2+$A5561,Sheet2!CA:NN,$B5561,0),"")</f>
        <v/>
      </c>
      <c r="P5561" t="str">
        <f>IF(OR(HLOOKUP(P$2+$A5561,Sheet2!CB:NO,$B5561,0),HLOOKUP(P$2+$A5561,Sheet2!CB:NO,$B5561,0)&lt;&gt;""),HLOOKUP(P$2+$A5561,Sheet2!CB:NO,$B5561,0),"")</f>
        <v/>
      </c>
      <c r="Q5561" t="str">
        <f>IF(OR(HLOOKUP(Q$2+$A5561,Sheet2!CC:NO,$B5561,0),HLOOKUP(Q$2+$A5561,Sheet2!CC:NO,$B5561,0)&lt;&gt;""),HLOOKUP(Q$2+$A5561,Sheet2!CC:NO,$B5561,0),"")</f>
        <v/>
      </c>
    </row>
    <row r="5562" spans="1:17" x14ac:dyDescent="0.25">
      <c r="A5562" s="64">
        <f t="shared" si="691"/>
        <v>48</v>
      </c>
      <c r="B5562" s="64">
        <f t="shared" si="692"/>
        <v>560</v>
      </c>
      <c r="C5562" s="64">
        <f t="shared" si="693"/>
        <v>9</v>
      </c>
      <c r="D5562" s="64">
        <f t="shared" si="694"/>
        <v>556</v>
      </c>
      <c r="E5562" s="64">
        <f t="shared" si="695"/>
        <v>2776</v>
      </c>
      <c r="F5562" s="64" t="str">
        <f t="shared" si="688"/>
        <v/>
      </c>
      <c r="G5562" s="64" t="str">
        <f t="shared" si="689"/>
        <v/>
      </c>
      <c r="H5562" s="64" t="str">
        <f t="shared" si="690"/>
        <v/>
      </c>
      <c r="I5562" s="80" t="str">
        <f>IFERROR(VLOOKUP(D5562,Sheet2!A:B,2,0),"")</f>
        <v/>
      </c>
      <c r="J5562" s="64" t="str">
        <f>IFERROR(IF(I5562&lt;&gt;"",VLOOKUP(I5562,Sheet2!B:C,2,0),""),"")</f>
        <v/>
      </c>
      <c r="K5562" s="64" t="str">
        <f>IFERROR( IF(I5562&lt;&gt;"", HLOOKUP(L$2+$A5562,Sheet2!BX:NK,2,0),""),"")</f>
        <v/>
      </c>
      <c r="L5562" t="str">
        <f>IF(OR(HLOOKUP(L$2+$A5562,Sheet2!BX:NK,$B5562,0),HLOOKUP(L$2+$A5562,Sheet2!BX:NK,$B5562,0)&lt;&gt;""),HLOOKUP(L$2+$A5562,Sheet2!BX:NK,$B5562,0),"")</f>
        <v/>
      </c>
      <c r="M5562" t="str">
        <f>IF(OR(HLOOKUP(M$2+$A5562,Sheet2!BY:NL,$B5562,0),HLOOKUP(M$2+$A5562,Sheet2!BY:NL,$B5562,0)&lt;&gt;""),HLOOKUP(M$2+$A5562,Sheet2!BY:NL,$B5562,0),"")</f>
        <v/>
      </c>
      <c r="N5562" t="str">
        <f>IF(OR(HLOOKUP(N$2+$A5562,Sheet2!BZ:NM,$B5562,0),HLOOKUP(N$2+$A5562,Sheet2!BZ:NM,$B5562,0)&lt;&gt;""),HLOOKUP(N$2+$A5562,Sheet2!BZ:NM,$B5562,0),"")</f>
        <v/>
      </c>
      <c r="O5562" t="str">
        <f>IF(OR(HLOOKUP(O$2+$A5562,Sheet2!CA:NN,$B5562,0),HLOOKUP(O$2+$A5562,Sheet2!CA:NN,$B5562,0)&lt;&gt;""),HLOOKUP(O$2+$A5562,Sheet2!CA:NN,$B5562,0),"")</f>
        <v/>
      </c>
      <c r="P5562" t="str">
        <f>IF(OR(HLOOKUP(P$2+$A5562,Sheet2!CB:NO,$B5562,0),HLOOKUP(P$2+$A5562,Sheet2!CB:NO,$B5562,0)&lt;&gt;""),HLOOKUP(P$2+$A5562,Sheet2!CB:NO,$B5562,0),"")</f>
        <v/>
      </c>
      <c r="Q5562" t="str">
        <f>IF(OR(HLOOKUP(Q$2+$A5562,Sheet2!CC:NO,$B5562,0),HLOOKUP(Q$2+$A5562,Sheet2!CC:NO,$B5562,0)&lt;&gt;""),HLOOKUP(Q$2+$A5562,Sheet2!CC:NO,$B5562,0),"")</f>
        <v/>
      </c>
    </row>
    <row r="5563" spans="1:17" x14ac:dyDescent="0.25">
      <c r="A5563" s="64">
        <f t="shared" si="691"/>
        <v>54</v>
      </c>
      <c r="B5563" s="64">
        <f t="shared" si="692"/>
        <v>560</v>
      </c>
      <c r="C5563" s="64">
        <f t="shared" si="693"/>
        <v>10</v>
      </c>
      <c r="D5563" s="64">
        <f t="shared" si="694"/>
        <v>556</v>
      </c>
      <c r="E5563" s="64">
        <f t="shared" si="695"/>
        <v>2776</v>
      </c>
      <c r="F5563" s="64" t="str">
        <f t="shared" si="688"/>
        <v/>
      </c>
      <c r="G5563" s="64" t="str">
        <f t="shared" si="689"/>
        <v/>
      </c>
      <c r="H5563" s="64" t="str">
        <f t="shared" si="690"/>
        <v/>
      </c>
      <c r="I5563" s="80" t="str">
        <f>IFERROR(VLOOKUP(D5563,Sheet2!A:B,2,0),"")</f>
        <v/>
      </c>
      <c r="J5563" s="64" t="str">
        <f>IFERROR(IF(I5563&lt;&gt;"",VLOOKUP(I5563,Sheet2!B:C,2,0),""),"")</f>
        <v/>
      </c>
      <c r="K5563" s="64" t="str">
        <f>IFERROR( IF(I5563&lt;&gt;"", HLOOKUP(L$2+$A5563,Sheet2!BX:NK,2,0),""),"")</f>
        <v/>
      </c>
      <c r="L5563" t="str">
        <f>IF(OR(HLOOKUP(L$2+$A5563,Sheet2!BX:NK,$B5563,0),HLOOKUP(L$2+$A5563,Sheet2!BX:NK,$B5563,0)&lt;&gt;""),HLOOKUP(L$2+$A5563,Sheet2!BX:NK,$B5563,0),"")</f>
        <v/>
      </c>
      <c r="M5563" t="str">
        <f>IF(OR(HLOOKUP(M$2+$A5563,Sheet2!BY:NL,$B5563,0),HLOOKUP(M$2+$A5563,Sheet2!BY:NL,$B5563,0)&lt;&gt;""),HLOOKUP(M$2+$A5563,Sheet2!BY:NL,$B5563,0),"")</f>
        <v/>
      </c>
      <c r="N5563" t="str">
        <f>IF(OR(HLOOKUP(N$2+$A5563,Sheet2!BZ:NM,$B5563,0),HLOOKUP(N$2+$A5563,Sheet2!BZ:NM,$B5563,0)&lt;&gt;""),HLOOKUP(N$2+$A5563,Sheet2!BZ:NM,$B5563,0),"")</f>
        <v/>
      </c>
      <c r="O5563" t="str">
        <f>IF(OR(HLOOKUP(O$2+$A5563,Sheet2!CA:NN,$B5563,0),HLOOKUP(O$2+$A5563,Sheet2!CA:NN,$B5563,0)&lt;&gt;""),HLOOKUP(O$2+$A5563,Sheet2!CA:NN,$B5563,0),"")</f>
        <v/>
      </c>
      <c r="P5563" t="str">
        <f>IF(OR(HLOOKUP(P$2+$A5563,Sheet2!CB:NO,$B5563,0),HLOOKUP(P$2+$A5563,Sheet2!CB:NO,$B5563,0)&lt;&gt;""),HLOOKUP(P$2+$A5563,Sheet2!CB:NO,$B5563,0),"")</f>
        <v/>
      </c>
      <c r="Q5563" t="str">
        <f>IF(OR(HLOOKUP(Q$2+$A5563,Sheet2!CC:NO,$B5563,0),HLOOKUP(Q$2+$A5563,Sheet2!CC:NO,$B5563,0)&lt;&gt;""),HLOOKUP(Q$2+$A5563,Sheet2!CC:NO,$B5563,0),"")</f>
        <v/>
      </c>
    </row>
    <row r="5564" spans="1:17" x14ac:dyDescent="0.25">
      <c r="A5564" s="64">
        <f t="shared" si="691"/>
        <v>0</v>
      </c>
      <c r="B5564" s="64">
        <f t="shared" si="692"/>
        <v>561</v>
      </c>
      <c r="C5564" s="64">
        <f t="shared" si="693"/>
        <v>1</v>
      </c>
      <c r="D5564" s="64">
        <f t="shared" si="694"/>
        <v>557</v>
      </c>
      <c r="E5564" s="64">
        <f t="shared" si="695"/>
        <v>2781</v>
      </c>
      <c r="F5564" s="64" t="str">
        <f t="shared" si="688"/>
        <v/>
      </c>
      <c r="G5564" s="64" t="str">
        <f t="shared" si="689"/>
        <v/>
      </c>
      <c r="H5564" s="64" t="str">
        <f t="shared" si="690"/>
        <v/>
      </c>
      <c r="I5564" s="80" t="str">
        <f>IFERROR(VLOOKUP(D5564,Sheet2!A:B,2,0),"")</f>
        <v/>
      </c>
      <c r="J5564" s="64" t="str">
        <f>IFERROR(IF(I5564&lt;&gt;"",VLOOKUP(I5564,Sheet2!B:C,2,0),""),"")</f>
        <v/>
      </c>
      <c r="K5564" s="64" t="str">
        <f>IFERROR( IF(I5564&lt;&gt;"", HLOOKUP(L$2+$A5564,Sheet2!BX:NK,2,0),""),"")</f>
        <v/>
      </c>
      <c r="L5564" t="str">
        <f>IF(OR(HLOOKUP(L$2+$A5564,Sheet2!BX:NK,$B5564,0),HLOOKUP(L$2+$A5564,Sheet2!BX:NK,$B5564,0)&lt;&gt;""),HLOOKUP(L$2+$A5564,Sheet2!BX:NK,$B5564,0),"")</f>
        <v/>
      </c>
      <c r="M5564" t="str">
        <f>IF(OR(HLOOKUP(M$2+$A5564,Sheet2!BY:NL,$B5564,0),HLOOKUP(M$2+$A5564,Sheet2!BY:NL,$B5564,0)&lt;&gt;""),HLOOKUP(M$2+$A5564,Sheet2!BY:NL,$B5564,0),"")</f>
        <v/>
      </c>
      <c r="N5564" t="str">
        <f>IF(OR(HLOOKUP(N$2+$A5564,Sheet2!BZ:NM,$B5564,0),HLOOKUP(N$2+$A5564,Sheet2!BZ:NM,$B5564,0)&lt;&gt;""),HLOOKUP(N$2+$A5564,Sheet2!BZ:NM,$B5564,0),"")</f>
        <v/>
      </c>
      <c r="O5564" t="str">
        <f>IF(OR(HLOOKUP(O$2+$A5564,Sheet2!CA:NN,$B5564,0),HLOOKUP(O$2+$A5564,Sheet2!CA:NN,$B5564,0)&lt;&gt;""),HLOOKUP(O$2+$A5564,Sheet2!CA:NN,$B5564,0),"")</f>
        <v/>
      </c>
      <c r="P5564" t="str">
        <f>IF(OR(HLOOKUP(P$2+$A5564,Sheet2!CB:NO,$B5564,0),HLOOKUP(P$2+$A5564,Sheet2!CB:NO,$B5564,0)&lt;&gt;""),HLOOKUP(P$2+$A5564,Sheet2!CB:NO,$B5564,0),"")</f>
        <v/>
      </c>
      <c r="Q5564" t="str">
        <f>IF(OR(HLOOKUP(Q$2+$A5564,Sheet2!CC:NO,$B5564,0),HLOOKUP(Q$2+$A5564,Sheet2!CC:NO,$B5564,0)&lt;&gt;""),HLOOKUP(Q$2+$A5564,Sheet2!CC:NO,$B5564,0),"")</f>
        <v/>
      </c>
    </row>
    <row r="5565" spans="1:17" x14ac:dyDescent="0.25">
      <c r="A5565" s="64">
        <f t="shared" si="691"/>
        <v>6</v>
      </c>
      <c r="B5565" s="64">
        <f t="shared" si="692"/>
        <v>561</v>
      </c>
      <c r="C5565" s="64">
        <f t="shared" si="693"/>
        <v>2</v>
      </c>
      <c r="D5565" s="64">
        <f t="shared" si="694"/>
        <v>557</v>
      </c>
      <c r="E5565" s="64">
        <f t="shared" si="695"/>
        <v>2781</v>
      </c>
      <c r="F5565" s="64" t="str">
        <f t="shared" si="688"/>
        <v/>
      </c>
      <c r="G5565" s="64" t="str">
        <f t="shared" si="689"/>
        <v/>
      </c>
      <c r="H5565" s="64" t="str">
        <f t="shared" si="690"/>
        <v/>
      </c>
      <c r="I5565" s="80" t="str">
        <f>IFERROR(VLOOKUP(D5565,Sheet2!A:B,2,0),"")</f>
        <v/>
      </c>
      <c r="J5565" s="64" t="str">
        <f>IFERROR(IF(I5565&lt;&gt;"",VLOOKUP(I5565,Sheet2!B:C,2,0),""),"")</f>
        <v/>
      </c>
      <c r="K5565" s="64" t="str">
        <f>IFERROR( IF(I5565&lt;&gt;"", HLOOKUP(L$2+$A5565,Sheet2!BX:NK,2,0),""),"")</f>
        <v/>
      </c>
      <c r="L5565" t="str">
        <f>IF(OR(HLOOKUP(L$2+$A5565,Sheet2!BX:NK,$B5565,0),HLOOKUP(L$2+$A5565,Sheet2!BX:NK,$B5565,0)&lt;&gt;""),HLOOKUP(L$2+$A5565,Sheet2!BX:NK,$B5565,0),"")</f>
        <v/>
      </c>
      <c r="M5565" t="str">
        <f>IF(OR(HLOOKUP(M$2+$A5565,Sheet2!BY:NL,$B5565,0),HLOOKUP(M$2+$A5565,Sheet2!BY:NL,$B5565,0)&lt;&gt;""),HLOOKUP(M$2+$A5565,Sheet2!BY:NL,$B5565,0),"")</f>
        <v/>
      </c>
      <c r="N5565" t="str">
        <f>IF(OR(HLOOKUP(N$2+$A5565,Sheet2!BZ:NM,$B5565,0),HLOOKUP(N$2+$A5565,Sheet2!BZ:NM,$B5565,0)&lt;&gt;""),HLOOKUP(N$2+$A5565,Sheet2!BZ:NM,$B5565,0),"")</f>
        <v/>
      </c>
      <c r="O5565" t="str">
        <f>IF(OR(HLOOKUP(O$2+$A5565,Sheet2!CA:NN,$B5565,0),HLOOKUP(O$2+$A5565,Sheet2!CA:NN,$B5565,0)&lt;&gt;""),HLOOKUP(O$2+$A5565,Sheet2!CA:NN,$B5565,0),"")</f>
        <v/>
      </c>
      <c r="P5565" t="str">
        <f>IF(OR(HLOOKUP(P$2+$A5565,Sheet2!CB:NO,$B5565,0),HLOOKUP(P$2+$A5565,Sheet2!CB:NO,$B5565,0)&lt;&gt;""),HLOOKUP(P$2+$A5565,Sheet2!CB:NO,$B5565,0),"")</f>
        <v/>
      </c>
      <c r="Q5565" t="str">
        <f>IF(OR(HLOOKUP(Q$2+$A5565,Sheet2!CC:NO,$B5565,0),HLOOKUP(Q$2+$A5565,Sheet2!CC:NO,$B5565,0)&lt;&gt;""),HLOOKUP(Q$2+$A5565,Sheet2!CC:NO,$B5565,0),"")</f>
        <v/>
      </c>
    </row>
    <row r="5566" spans="1:17" x14ac:dyDescent="0.25">
      <c r="A5566" s="64">
        <f t="shared" si="691"/>
        <v>12</v>
      </c>
      <c r="B5566" s="64">
        <f t="shared" si="692"/>
        <v>561</v>
      </c>
      <c r="C5566" s="64">
        <f t="shared" si="693"/>
        <v>3</v>
      </c>
      <c r="D5566" s="64">
        <f t="shared" si="694"/>
        <v>557</v>
      </c>
      <c r="E5566" s="64">
        <f t="shared" si="695"/>
        <v>2781</v>
      </c>
      <c r="F5566" s="64" t="str">
        <f t="shared" si="688"/>
        <v/>
      </c>
      <c r="G5566" s="64" t="str">
        <f t="shared" si="689"/>
        <v/>
      </c>
      <c r="H5566" s="64" t="str">
        <f t="shared" si="690"/>
        <v/>
      </c>
      <c r="I5566" s="80" t="str">
        <f>IFERROR(VLOOKUP(D5566,Sheet2!A:B,2,0),"")</f>
        <v/>
      </c>
      <c r="J5566" s="64" t="str">
        <f>IFERROR(IF(I5566&lt;&gt;"",VLOOKUP(I5566,Sheet2!B:C,2,0),""),"")</f>
        <v/>
      </c>
      <c r="K5566" s="64" t="str">
        <f>IFERROR( IF(I5566&lt;&gt;"", HLOOKUP(L$2+$A5566,Sheet2!BX:NK,2,0),""),"")</f>
        <v/>
      </c>
      <c r="L5566" t="str">
        <f>IF(OR(HLOOKUP(L$2+$A5566,Sheet2!BX:NK,$B5566,0),HLOOKUP(L$2+$A5566,Sheet2!BX:NK,$B5566,0)&lt;&gt;""),HLOOKUP(L$2+$A5566,Sheet2!BX:NK,$B5566,0),"")</f>
        <v/>
      </c>
      <c r="M5566" t="str">
        <f>IF(OR(HLOOKUP(M$2+$A5566,Sheet2!BY:NL,$B5566,0),HLOOKUP(M$2+$A5566,Sheet2!BY:NL,$B5566,0)&lt;&gt;""),HLOOKUP(M$2+$A5566,Sheet2!BY:NL,$B5566,0),"")</f>
        <v/>
      </c>
      <c r="N5566" t="str">
        <f>IF(OR(HLOOKUP(N$2+$A5566,Sheet2!BZ:NM,$B5566,0),HLOOKUP(N$2+$A5566,Sheet2!BZ:NM,$B5566,0)&lt;&gt;""),HLOOKUP(N$2+$A5566,Sheet2!BZ:NM,$B5566,0),"")</f>
        <v/>
      </c>
      <c r="O5566" t="str">
        <f>IF(OR(HLOOKUP(O$2+$A5566,Sheet2!CA:NN,$B5566,0),HLOOKUP(O$2+$A5566,Sheet2!CA:NN,$B5566,0)&lt;&gt;""),HLOOKUP(O$2+$A5566,Sheet2!CA:NN,$B5566,0),"")</f>
        <v/>
      </c>
      <c r="P5566" t="str">
        <f>IF(OR(HLOOKUP(P$2+$A5566,Sheet2!CB:NO,$B5566,0),HLOOKUP(P$2+$A5566,Sheet2!CB:NO,$B5566,0)&lt;&gt;""),HLOOKUP(P$2+$A5566,Sheet2!CB:NO,$B5566,0),"")</f>
        <v/>
      </c>
      <c r="Q5566" t="str">
        <f>IF(OR(HLOOKUP(Q$2+$A5566,Sheet2!CC:NO,$B5566,0),HLOOKUP(Q$2+$A5566,Sheet2!CC:NO,$B5566,0)&lt;&gt;""),HLOOKUP(Q$2+$A5566,Sheet2!CC:NO,$B5566,0),"")</f>
        <v/>
      </c>
    </row>
    <row r="5567" spans="1:17" x14ac:dyDescent="0.25">
      <c r="A5567" s="64">
        <f t="shared" si="691"/>
        <v>18</v>
      </c>
      <c r="B5567" s="64">
        <f t="shared" si="692"/>
        <v>561</v>
      </c>
      <c r="C5567" s="64">
        <f t="shared" si="693"/>
        <v>4</v>
      </c>
      <c r="D5567" s="64">
        <f t="shared" si="694"/>
        <v>557</v>
      </c>
      <c r="E5567" s="64">
        <f t="shared" si="695"/>
        <v>2781</v>
      </c>
      <c r="F5567" s="64" t="str">
        <f t="shared" si="688"/>
        <v/>
      </c>
      <c r="G5567" s="64" t="str">
        <f t="shared" si="689"/>
        <v/>
      </c>
      <c r="H5567" s="64" t="str">
        <f t="shared" si="690"/>
        <v/>
      </c>
      <c r="I5567" s="80" t="str">
        <f>IFERROR(VLOOKUP(D5567,Sheet2!A:B,2,0),"")</f>
        <v/>
      </c>
      <c r="J5567" s="64" t="str">
        <f>IFERROR(IF(I5567&lt;&gt;"",VLOOKUP(I5567,Sheet2!B:C,2,0),""),"")</f>
        <v/>
      </c>
      <c r="K5567" s="64" t="str">
        <f>IFERROR( IF(I5567&lt;&gt;"", HLOOKUP(L$2+$A5567,Sheet2!BX:NK,2,0),""),"")</f>
        <v/>
      </c>
      <c r="L5567" t="str">
        <f>IF(OR(HLOOKUP(L$2+$A5567,Sheet2!BX:NK,$B5567,0),HLOOKUP(L$2+$A5567,Sheet2!BX:NK,$B5567,0)&lt;&gt;""),HLOOKUP(L$2+$A5567,Sheet2!BX:NK,$B5567,0),"")</f>
        <v/>
      </c>
      <c r="M5567" t="str">
        <f>IF(OR(HLOOKUP(M$2+$A5567,Sheet2!BY:NL,$B5567,0),HLOOKUP(M$2+$A5567,Sheet2!BY:NL,$B5567,0)&lt;&gt;""),HLOOKUP(M$2+$A5567,Sheet2!BY:NL,$B5567,0),"")</f>
        <v/>
      </c>
      <c r="N5567" t="str">
        <f>IF(OR(HLOOKUP(N$2+$A5567,Sheet2!BZ:NM,$B5567,0),HLOOKUP(N$2+$A5567,Sheet2!BZ:NM,$B5567,0)&lt;&gt;""),HLOOKUP(N$2+$A5567,Sheet2!BZ:NM,$B5567,0),"")</f>
        <v/>
      </c>
      <c r="O5567" t="str">
        <f>IF(OR(HLOOKUP(O$2+$A5567,Sheet2!CA:NN,$B5567,0),HLOOKUP(O$2+$A5567,Sheet2!CA:NN,$B5567,0)&lt;&gt;""),HLOOKUP(O$2+$A5567,Sheet2!CA:NN,$B5567,0),"")</f>
        <v/>
      </c>
      <c r="P5567" t="str">
        <f>IF(OR(HLOOKUP(P$2+$A5567,Sheet2!CB:NO,$B5567,0),HLOOKUP(P$2+$A5567,Sheet2!CB:NO,$B5567,0)&lt;&gt;""),HLOOKUP(P$2+$A5567,Sheet2!CB:NO,$B5567,0),"")</f>
        <v/>
      </c>
      <c r="Q5567" t="str">
        <f>IF(OR(HLOOKUP(Q$2+$A5567,Sheet2!CC:NO,$B5567,0),HLOOKUP(Q$2+$A5567,Sheet2!CC:NO,$B5567,0)&lt;&gt;""),HLOOKUP(Q$2+$A5567,Sheet2!CC:NO,$B5567,0),"")</f>
        <v/>
      </c>
    </row>
    <row r="5568" spans="1:17" x14ac:dyDescent="0.25">
      <c r="A5568" s="64">
        <f t="shared" si="691"/>
        <v>24</v>
      </c>
      <c r="B5568" s="64">
        <f t="shared" si="692"/>
        <v>561</v>
      </c>
      <c r="C5568" s="64">
        <f t="shared" si="693"/>
        <v>5</v>
      </c>
      <c r="D5568" s="64">
        <f t="shared" si="694"/>
        <v>557</v>
      </c>
      <c r="E5568" s="64">
        <f t="shared" si="695"/>
        <v>2781</v>
      </c>
      <c r="F5568" s="64" t="str">
        <f t="shared" si="688"/>
        <v/>
      </c>
      <c r="G5568" s="64" t="str">
        <f t="shared" si="689"/>
        <v/>
      </c>
      <c r="H5568" s="64" t="str">
        <f t="shared" si="690"/>
        <v/>
      </c>
      <c r="I5568" s="80" t="str">
        <f>IFERROR(VLOOKUP(D5568,Sheet2!A:B,2,0),"")</f>
        <v/>
      </c>
      <c r="J5568" s="64" t="str">
        <f>IFERROR(IF(I5568&lt;&gt;"",VLOOKUP(I5568,Sheet2!B:C,2,0),""),"")</f>
        <v/>
      </c>
      <c r="K5568" s="64" t="str">
        <f>IFERROR( IF(I5568&lt;&gt;"", HLOOKUP(L$2+$A5568,Sheet2!BX:NK,2,0),""),"")</f>
        <v/>
      </c>
      <c r="L5568" t="str">
        <f>IF(OR(HLOOKUP(L$2+$A5568,Sheet2!BX:NK,$B5568,0),HLOOKUP(L$2+$A5568,Sheet2!BX:NK,$B5568,0)&lt;&gt;""),HLOOKUP(L$2+$A5568,Sheet2!BX:NK,$B5568,0),"")</f>
        <v/>
      </c>
      <c r="M5568" t="str">
        <f>IF(OR(HLOOKUP(M$2+$A5568,Sheet2!BY:NL,$B5568,0),HLOOKUP(M$2+$A5568,Sheet2!BY:NL,$B5568,0)&lt;&gt;""),HLOOKUP(M$2+$A5568,Sheet2!BY:NL,$B5568,0),"")</f>
        <v/>
      </c>
      <c r="N5568" t="str">
        <f>IF(OR(HLOOKUP(N$2+$A5568,Sheet2!BZ:NM,$B5568,0),HLOOKUP(N$2+$A5568,Sheet2!BZ:NM,$B5568,0)&lt;&gt;""),HLOOKUP(N$2+$A5568,Sheet2!BZ:NM,$B5568,0),"")</f>
        <v/>
      </c>
      <c r="O5568" t="str">
        <f>IF(OR(HLOOKUP(O$2+$A5568,Sheet2!CA:NN,$B5568,0),HLOOKUP(O$2+$A5568,Sheet2!CA:NN,$B5568,0)&lt;&gt;""),HLOOKUP(O$2+$A5568,Sheet2!CA:NN,$B5568,0),"")</f>
        <v/>
      </c>
      <c r="P5568" t="str">
        <f>IF(OR(HLOOKUP(P$2+$A5568,Sheet2!CB:NO,$B5568,0),HLOOKUP(P$2+$A5568,Sheet2!CB:NO,$B5568,0)&lt;&gt;""),HLOOKUP(P$2+$A5568,Sheet2!CB:NO,$B5568,0),"")</f>
        <v/>
      </c>
      <c r="Q5568" t="str">
        <f>IF(OR(HLOOKUP(Q$2+$A5568,Sheet2!CC:NO,$B5568,0),HLOOKUP(Q$2+$A5568,Sheet2!CC:NO,$B5568,0)&lt;&gt;""),HLOOKUP(Q$2+$A5568,Sheet2!CC:NO,$B5568,0),"")</f>
        <v/>
      </c>
    </row>
    <row r="5569" spans="1:17" x14ac:dyDescent="0.25">
      <c r="A5569" s="64">
        <f t="shared" si="691"/>
        <v>30</v>
      </c>
      <c r="B5569" s="64">
        <f t="shared" si="692"/>
        <v>561</v>
      </c>
      <c r="C5569" s="64">
        <f t="shared" si="693"/>
        <v>6</v>
      </c>
      <c r="D5569" s="64">
        <f t="shared" si="694"/>
        <v>557</v>
      </c>
      <c r="E5569" s="64">
        <f t="shared" si="695"/>
        <v>2781</v>
      </c>
      <c r="F5569" s="64" t="str">
        <f t="shared" si="688"/>
        <v/>
      </c>
      <c r="G5569" s="64" t="str">
        <f t="shared" si="689"/>
        <v/>
      </c>
      <c r="H5569" s="64" t="str">
        <f t="shared" si="690"/>
        <v/>
      </c>
      <c r="I5569" s="80" t="str">
        <f>IFERROR(VLOOKUP(D5569,Sheet2!A:B,2,0),"")</f>
        <v/>
      </c>
      <c r="J5569" s="64" t="str">
        <f>IFERROR(IF(I5569&lt;&gt;"",VLOOKUP(I5569,Sheet2!B:C,2,0),""),"")</f>
        <v/>
      </c>
      <c r="K5569" s="64" t="str">
        <f>IFERROR( IF(I5569&lt;&gt;"", HLOOKUP(L$2+$A5569,Sheet2!BX:NK,2,0),""),"")</f>
        <v/>
      </c>
      <c r="L5569" t="str">
        <f>IF(OR(HLOOKUP(L$2+$A5569,Sheet2!BX:NK,$B5569,0),HLOOKUP(L$2+$A5569,Sheet2!BX:NK,$B5569,0)&lt;&gt;""),HLOOKUP(L$2+$A5569,Sheet2!BX:NK,$B5569,0),"")</f>
        <v/>
      </c>
      <c r="M5569" t="str">
        <f>IF(OR(HLOOKUP(M$2+$A5569,Sheet2!BY:NL,$B5569,0),HLOOKUP(M$2+$A5569,Sheet2!BY:NL,$B5569,0)&lt;&gt;""),HLOOKUP(M$2+$A5569,Sheet2!BY:NL,$B5569,0),"")</f>
        <v/>
      </c>
      <c r="N5569" t="str">
        <f>IF(OR(HLOOKUP(N$2+$A5569,Sheet2!BZ:NM,$B5569,0),HLOOKUP(N$2+$A5569,Sheet2!BZ:NM,$B5569,0)&lt;&gt;""),HLOOKUP(N$2+$A5569,Sheet2!BZ:NM,$B5569,0),"")</f>
        <v/>
      </c>
      <c r="O5569" t="str">
        <f>IF(OR(HLOOKUP(O$2+$A5569,Sheet2!CA:NN,$B5569,0),HLOOKUP(O$2+$A5569,Sheet2!CA:NN,$B5569,0)&lt;&gt;""),HLOOKUP(O$2+$A5569,Sheet2!CA:NN,$B5569,0),"")</f>
        <v/>
      </c>
      <c r="P5569" t="str">
        <f>IF(OR(HLOOKUP(P$2+$A5569,Sheet2!CB:NO,$B5569,0),HLOOKUP(P$2+$A5569,Sheet2!CB:NO,$B5569,0)&lt;&gt;""),HLOOKUP(P$2+$A5569,Sheet2!CB:NO,$B5569,0),"")</f>
        <v/>
      </c>
      <c r="Q5569" t="str">
        <f>IF(OR(HLOOKUP(Q$2+$A5569,Sheet2!CC:NO,$B5569,0),HLOOKUP(Q$2+$A5569,Sheet2!CC:NO,$B5569,0)&lt;&gt;""),HLOOKUP(Q$2+$A5569,Sheet2!CC:NO,$B5569,0),"")</f>
        <v/>
      </c>
    </row>
    <row r="5570" spans="1:17" x14ac:dyDescent="0.25">
      <c r="A5570" s="64">
        <f t="shared" si="691"/>
        <v>36</v>
      </c>
      <c r="B5570" s="64">
        <f t="shared" si="692"/>
        <v>561</v>
      </c>
      <c r="C5570" s="64">
        <f t="shared" si="693"/>
        <v>7</v>
      </c>
      <c r="D5570" s="64">
        <f t="shared" si="694"/>
        <v>557</v>
      </c>
      <c r="E5570" s="64">
        <f t="shared" si="695"/>
        <v>2781</v>
      </c>
      <c r="F5570" s="64" t="str">
        <f t="shared" si="688"/>
        <v/>
      </c>
      <c r="G5570" s="64" t="str">
        <f t="shared" si="689"/>
        <v/>
      </c>
      <c r="H5570" s="64" t="str">
        <f t="shared" si="690"/>
        <v/>
      </c>
      <c r="I5570" s="80" t="str">
        <f>IFERROR(VLOOKUP(D5570,Sheet2!A:B,2,0),"")</f>
        <v/>
      </c>
      <c r="J5570" s="64" t="str">
        <f>IFERROR(IF(I5570&lt;&gt;"",VLOOKUP(I5570,Sheet2!B:C,2,0),""),"")</f>
        <v/>
      </c>
      <c r="K5570" s="64" t="str">
        <f>IFERROR( IF(I5570&lt;&gt;"", HLOOKUP(L$2+$A5570,Sheet2!BX:NK,2,0),""),"")</f>
        <v/>
      </c>
      <c r="L5570" t="str">
        <f>IF(OR(HLOOKUP(L$2+$A5570,Sheet2!BX:NK,$B5570,0),HLOOKUP(L$2+$A5570,Sheet2!BX:NK,$B5570,0)&lt;&gt;""),HLOOKUP(L$2+$A5570,Sheet2!BX:NK,$B5570,0),"")</f>
        <v/>
      </c>
      <c r="M5570" t="str">
        <f>IF(OR(HLOOKUP(M$2+$A5570,Sheet2!BY:NL,$B5570,0),HLOOKUP(M$2+$A5570,Sheet2!BY:NL,$B5570,0)&lt;&gt;""),HLOOKUP(M$2+$A5570,Sheet2!BY:NL,$B5570,0),"")</f>
        <v/>
      </c>
      <c r="N5570" t="str">
        <f>IF(OR(HLOOKUP(N$2+$A5570,Sheet2!BZ:NM,$B5570,0),HLOOKUP(N$2+$A5570,Sheet2!BZ:NM,$B5570,0)&lt;&gt;""),HLOOKUP(N$2+$A5570,Sheet2!BZ:NM,$B5570,0),"")</f>
        <v/>
      </c>
      <c r="O5570" t="str">
        <f>IF(OR(HLOOKUP(O$2+$A5570,Sheet2!CA:NN,$B5570,0),HLOOKUP(O$2+$A5570,Sheet2!CA:NN,$B5570,0)&lt;&gt;""),HLOOKUP(O$2+$A5570,Sheet2!CA:NN,$B5570,0),"")</f>
        <v/>
      </c>
      <c r="P5570" t="str">
        <f>IF(OR(HLOOKUP(P$2+$A5570,Sheet2!CB:NO,$B5570,0),HLOOKUP(P$2+$A5570,Sheet2!CB:NO,$B5570,0)&lt;&gt;""),HLOOKUP(P$2+$A5570,Sheet2!CB:NO,$B5570,0),"")</f>
        <v/>
      </c>
      <c r="Q5570" t="str">
        <f>IF(OR(HLOOKUP(Q$2+$A5570,Sheet2!CC:NO,$B5570,0),HLOOKUP(Q$2+$A5570,Sheet2!CC:NO,$B5570,0)&lt;&gt;""),HLOOKUP(Q$2+$A5570,Sheet2!CC:NO,$B5570,0),"")</f>
        <v/>
      </c>
    </row>
    <row r="5571" spans="1:17" x14ac:dyDescent="0.25">
      <c r="A5571" s="64">
        <f t="shared" si="691"/>
        <v>42</v>
      </c>
      <c r="B5571" s="64">
        <f t="shared" si="692"/>
        <v>561</v>
      </c>
      <c r="C5571" s="64">
        <f t="shared" si="693"/>
        <v>8</v>
      </c>
      <c r="D5571" s="64">
        <f t="shared" si="694"/>
        <v>557</v>
      </c>
      <c r="E5571" s="64">
        <f t="shared" si="695"/>
        <v>2781</v>
      </c>
      <c r="F5571" s="64" t="str">
        <f t="shared" si="688"/>
        <v/>
      </c>
      <c r="G5571" s="64" t="str">
        <f t="shared" si="689"/>
        <v/>
      </c>
      <c r="H5571" s="64" t="str">
        <f t="shared" si="690"/>
        <v/>
      </c>
      <c r="I5571" s="80" t="str">
        <f>IFERROR(VLOOKUP(D5571,Sheet2!A:B,2,0),"")</f>
        <v/>
      </c>
      <c r="J5571" s="64" t="str">
        <f>IFERROR(IF(I5571&lt;&gt;"",VLOOKUP(I5571,Sheet2!B:C,2,0),""),"")</f>
        <v/>
      </c>
      <c r="K5571" s="64" t="str">
        <f>IFERROR( IF(I5571&lt;&gt;"", HLOOKUP(L$2+$A5571,Sheet2!BX:NK,2,0),""),"")</f>
        <v/>
      </c>
      <c r="L5571" t="str">
        <f>IF(OR(HLOOKUP(L$2+$A5571,Sheet2!BX:NK,$B5571,0),HLOOKUP(L$2+$A5571,Sheet2!BX:NK,$B5571,0)&lt;&gt;""),HLOOKUP(L$2+$A5571,Sheet2!BX:NK,$B5571,0),"")</f>
        <v/>
      </c>
      <c r="M5571" t="str">
        <f>IF(OR(HLOOKUP(M$2+$A5571,Sheet2!BY:NL,$B5571,0),HLOOKUP(M$2+$A5571,Sheet2!BY:NL,$B5571,0)&lt;&gt;""),HLOOKUP(M$2+$A5571,Sheet2!BY:NL,$B5571,0),"")</f>
        <v/>
      </c>
      <c r="N5571" t="str">
        <f>IF(OR(HLOOKUP(N$2+$A5571,Sheet2!BZ:NM,$B5571,0),HLOOKUP(N$2+$A5571,Sheet2!BZ:NM,$B5571,0)&lt;&gt;""),HLOOKUP(N$2+$A5571,Sheet2!BZ:NM,$B5571,0),"")</f>
        <v/>
      </c>
      <c r="O5571" t="str">
        <f>IF(OR(HLOOKUP(O$2+$A5571,Sheet2!CA:NN,$B5571,0),HLOOKUP(O$2+$A5571,Sheet2!CA:NN,$B5571,0)&lt;&gt;""),HLOOKUP(O$2+$A5571,Sheet2!CA:NN,$B5571,0),"")</f>
        <v/>
      </c>
      <c r="P5571" t="str">
        <f>IF(OR(HLOOKUP(P$2+$A5571,Sheet2!CB:NO,$B5571,0),HLOOKUP(P$2+$A5571,Sheet2!CB:NO,$B5571,0)&lt;&gt;""),HLOOKUP(P$2+$A5571,Sheet2!CB:NO,$B5571,0),"")</f>
        <v/>
      </c>
      <c r="Q5571" t="str">
        <f>IF(OR(HLOOKUP(Q$2+$A5571,Sheet2!CC:NO,$B5571,0),HLOOKUP(Q$2+$A5571,Sheet2!CC:NO,$B5571,0)&lt;&gt;""),HLOOKUP(Q$2+$A5571,Sheet2!CC:NO,$B5571,0),"")</f>
        <v/>
      </c>
    </row>
    <row r="5572" spans="1:17" x14ac:dyDescent="0.25">
      <c r="A5572" s="64">
        <f t="shared" si="691"/>
        <v>48</v>
      </c>
      <c r="B5572" s="64">
        <f t="shared" si="692"/>
        <v>561</v>
      </c>
      <c r="C5572" s="64">
        <f t="shared" si="693"/>
        <v>9</v>
      </c>
      <c r="D5572" s="64">
        <f t="shared" si="694"/>
        <v>557</v>
      </c>
      <c r="E5572" s="64">
        <f t="shared" si="695"/>
        <v>2781</v>
      </c>
      <c r="F5572" s="64" t="str">
        <f t="shared" si="688"/>
        <v/>
      </c>
      <c r="G5572" s="64" t="str">
        <f t="shared" si="689"/>
        <v/>
      </c>
      <c r="H5572" s="64" t="str">
        <f t="shared" si="690"/>
        <v/>
      </c>
      <c r="I5572" s="80" t="str">
        <f>IFERROR(VLOOKUP(D5572,Sheet2!A:B,2,0),"")</f>
        <v/>
      </c>
      <c r="J5572" s="64" t="str">
        <f>IFERROR(IF(I5572&lt;&gt;"",VLOOKUP(I5572,Sheet2!B:C,2,0),""),"")</f>
        <v/>
      </c>
      <c r="K5572" s="64" t="str">
        <f>IFERROR( IF(I5572&lt;&gt;"", HLOOKUP(L$2+$A5572,Sheet2!BX:NK,2,0),""),"")</f>
        <v/>
      </c>
      <c r="L5572" t="str">
        <f>IF(OR(HLOOKUP(L$2+$A5572,Sheet2!BX:NK,$B5572,0),HLOOKUP(L$2+$A5572,Sheet2!BX:NK,$B5572,0)&lt;&gt;""),HLOOKUP(L$2+$A5572,Sheet2!BX:NK,$B5572,0),"")</f>
        <v/>
      </c>
      <c r="M5572" t="str">
        <f>IF(OR(HLOOKUP(M$2+$A5572,Sheet2!BY:NL,$B5572,0),HLOOKUP(M$2+$A5572,Sheet2!BY:NL,$B5572,0)&lt;&gt;""),HLOOKUP(M$2+$A5572,Sheet2!BY:NL,$B5572,0),"")</f>
        <v/>
      </c>
      <c r="N5572" t="str">
        <f>IF(OR(HLOOKUP(N$2+$A5572,Sheet2!BZ:NM,$B5572,0),HLOOKUP(N$2+$A5572,Sheet2!BZ:NM,$B5572,0)&lt;&gt;""),HLOOKUP(N$2+$A5572,Sheet2!BZ:NM,$B5572,0),"")</f>
        <v/>
      </c>
      <c r="O5572" t="str">
        <f>IF(OR(HLOOKUP(O$2+$A5572,Sheet2!CA:NN,$B5572,0),HLOOKUP(O$2+$A5572,Sheet2!CA:NN,$B5572,0)&lt;&gt;""),HLOOKUP(O$2+$A5572,Sheet2!CA:NN,$B5572,0),"")</f>
        <v/>
      </c>
      <c r="P5572" t="str">
        <f>IF(OR(HLOOKUP(P$2+$A5572,Sheet2!CB:NO,$B5572,0),HLOOKUP(P$2+$A5572,Sheet2!CB:NO,$B5572,0)&lt;&gt;""),HLOOKUP(P$2+$A5572,Sheet2!CB:NO,$B5572,0),"")</f>
        <v/>
      </c>
      <c r="Q5572" t="str">
        <f>IF(OR(HLOOKUP(Q$2+$A5572,Sheet2!CC:NO,$B5572,0),HLOOKUP(Q$2+$A5572,Sheet2!CC:NO,$B5572,0)&lt;&gt;""),HLOOKUP(Q$2+$A5572,Sheet2!CC:NO,$B5572,0),"")</f>
        <v/>
      </c>
    </row>
    <row r="5573" spans="1:17" x14ac:dyDescent="0.25">
      <c r="A5573" s="64">
        <f t="shared" si="691"/>
        <v>54</v>
      </c>
      <c r="B5573" s="64">
        <f t="shared" si="692"/>
        <v>561</v>
      </c>
      <c r="C5573" s="64">
        <f t="shared" si="693"/>
        <v>10</v>
      </c>
      <c r="D5573" s="64">
        <f t="shared" si="694"/>
        <v>557</v>
      </c>
      <c r="E5573" s="64">
        <f t="shared" si="695"/>
        <v>2781</v>
      </c>
      <c r="F5573" s="64" t="str">
        <f t="shared" ref="F5573:F5636" si="696">IFERROR(IF(I5573&lt;&gt;"",IF(LEFT(K5573,2)="1-",1,2),""),"")</f>
        <v/>
      </c>
      <c r="G5573" s="64" t="str">
        <f t="shared" ref="G5573:G5636" si="697">IFERROR(IF(I5573&lt;&gt;"",MONTH( RIGHT(K5573,LEN(K5573)-FIND("-",K5573))),""),"")</f>
        <v/>
      </c>
      <c r="H5573" s="64" t="str">
        <f t="shared" ref="H5573:H5636" si="698">IFERROR(IF(I5573&lt;&gt;"",YEAR( RIGHT(K5573,LEN(K5573)-FIND("-",K5573))),""),"")</f>
        <v/>
      </c>
      <c r="I5573" s="80" t="str">
        <f>IFERROR(VLOOKUP(D5573,Sheet2!A:B,2,0),"")</f>
        <v/>
      </c>
      <c r="J5573" s="64" t="str">
        <f>IFERROR(IF(I5573&lt;&gt;"",VLOOKUP(I5573,Sheet2!B:C,2,0),""),"")</f>
        <v/>
      </c>
      <c r="K5573" s="64" t="str">
        <f>IFERROR( IF(I5573&lt;&gt;"", HLOOKUP(L$2+$A5573,Sheet2!BX:NK,2,0),""),"")</f>
        <v/>
      </c>
      <c r="L5573" t="str">
        <f>IF(OR(HLOOKUP(L$2+$A5573,Sheet2!BX:NK,$B5573,0),HLOOKUP(L$2+$A5573,Sheet2!BX:NK,$B5573,0)&lt;&gt;""),HLOOKUP(L$2+$A5573,Sheet2!BX:NK,$B5573,0),"")</f>
        <v/>
      </c>
      <c r="M5573" t="str">
        <f>IF(OR(HLOOKUP(M$2+$A5573,Sheet2!BY:NL,$B5573,0),HLOOKUP(M$2+$A5573,Sheet2!BY:NL,$B5573,0)&lt;&gt;""),HLOOKUP(M$2+$A5573,Sheet2!BY:NL,$B5573,0),"")</f>
        <v/>
      </c>
      <c r="N5573" t="str">
        <f>IF(OR(HLOOKUP(N$2+$A5573,Sheet2!BZ:NM,$B5573,0),HLOOKUP(N$2+$A5573,Sheet2!BZ:NM,$B5573,0)&lt;&gt;""),HLOOKUP(N$2+$A5573,Sheet2!BZ:NM,$B5573,0),"")</f>
        <v/>
      </c>
      <c r="O5573" t="str">
        <f>IF(OR(HLOOKUP(O$2+$A5573,Sheet2!CA:NN,$B5573,0),HLOOKUP(O$2+$A5573,Sheet2!CA:NN,$B5573,0)&lt;&gt;""),HLOOKUP(O$2+$A5573,Sheet2!CA:NN,$B5573,0),"")</f>
        <v/>
      </c>
      <c r="P5573" t="str">
        <f>IF(OR(HLOOKUP(P$2+$A5573,Sheet2!CB:NO,$B5573,0),HLOOKUP(P$2+$A5573,Sheet2!CB:NO,$B5573,0)&lt;&gt;""),HLOOKUP(P$2+$A5573,Sheet2!CB:NO,$B5573,0),"")</f>
        <v/>
      </c>
      <c r="Q5573" t="str">
        <f>IF(OR(HLOOKUP(Q$2+$A5573,Sheet2!CC:NO,$B5573,0),HLOOKUP(Q$2+$A5573,Sheet2!CC:NO,$B5573,0)&lt;&gt;""),HLOOKUP(Q$2+$A5573,Sheet2!CC:NO,$B5573,0),"")</f>
        <v/>
      </c>
    </row>
    <row r="5574" spans="1:17" x14ac:dyDescent="0.25">
      <c r="A5574" s="64">
        <f t="shared" ref="A5574:A5637" si="699">IF(C5574&lt;&gt;1,A5573+6,0)</f>
        <v>0</v>
      </c>
      <c r="B5574" s="64">
        <f t="shared" ref="B5574:B5637" si="700">IF(C5574&lt;&gt;1,B5573,B5573+1)</f>
        <v>562</v>
      </c>
      <c r="C5574" s="64">
        <f t="shared" ref="C5574:C5637" si="701">IF($C$3-C5573=0,1,C5573+1)</f>
        <v>1</v>
      </c>
      <c r="D5574" s="64">
        <f t="shared" ref="D5574:D5637" si="702">IF(C5574=1,D5573+1,D5573)</f>
        <v>558</v>
      </c>
      <c r="E5574" s="64">
        <f t="shared" ref="E5574:E5637" si="703">IF(D5574&lt;&gt;D5573,E5573+5,E5573)</f>
        <v>2786</v>
      </c>
      <c r="F5574" s="64" t="str">
        <f t="shared" si="696"/>
        <v/>
      </c>
      <c r="G5574" s="64" t="str">
        <f t="shared" si="697"/>
        <v/>
      </c>
      <c r="H5574" s="64" t="str">
        <f t="shared" si="698"/>
        <v/>
      </c>
      <c r="I5574" s="80" t="str">
        <f>IFERROR(VLOOKUP(D5574,Sheet2!A:B,2,0),"")</f>
        <v/>
      </c>
      <c r="J5574" s="64" t="str">
        <f>IFERROR(IF(I5574&lt;&gt;"",VLOOKUP(I5574,Sheet2!B:C,2,0),""),"")</f>
        <v/>
      </c>
      <c r="K5574" s="64" t="str">
        <f>IFERROR( IF(I5574&lt;&gt;"", HLOOKUP(L$2+$A5574,Sheet2!BX:NK,2,0),""),"")</f>
        <v/>
      </c>
      <c r="L5574" t="str">
        <f>IF(OR(HLOOKUP(L$2+$A5574,Sheet2!BX:NK,$B5574,0),HLOOKUP(L$2+$A5574,Sheet2!BX:NK,$B5574,0)&lt;&gt;""),HLOOKUP(L$2+$A5574,Sheet2!BX:NK,$B5574,0),"")</f>
        <v/>
      </c>
      <c r="M5574" t="str">
        <f>IF(OR(HLOOKUP(M$2+$A5574,Sheet2!BY:NL,$B5574,0),HLOOKUP(M$2+$A5574,Sheet2!BY:NL,$B5574,0)&lt;&gt;""),HLOOKUP(M$2+$A5574,Sheet2!BY:NL,$B5574,0),"")</f>
        <v/>
      </c>
      <c r="N5574" t="str">
        <f>IF(OR(HLOOKUP(N$2+$A5574,Sheet2!BZ:NM,$B5574,0),HLOOKUP(N$2+$A5574,Sheet2!BZ:NM,$B5574,0)&lt;&gt;""),HLOOKUP(N$2+$A5574,Sheet2!BZ:NM,$B5574,0),"")</f>
        <v/>
      </c>
      <c r="O5574" t="str">
        <f>IF(OR(HLOOKUP(O$2+$A5574,Sheet2!CA:NN,$B5574,0),HLOOKUP(O$2+$A5574,Sheet2!CA:NN,$B5574,0)&lt;&gt;""),HLOOKUP(O$2+$A5574,Sheet2!CA:NN,$B5574,0),"")</f>
        <v/>
      </c>
      <c r="P5574" t="str">
        <f>IF(OR(HLOOKUP(P$2+$A5574,Sheet2!CB:NO,$B5574,0),HLOOKUP(P$2+$A5574,Sheet2!CB:NO,$B5574,0)&lt;&gt;""),HLOOKUP(P$2+$A5574,Sheet2!CB:NO,$B5574,0),"")</f>
        <v/>
      </c>
      <c r="Q5574" t="str">
        <f>IF(OR(HLOOKUP(Q$2+$A5574,Sheet2!CC:NO,$B5574,0),HLOOKUP(Q$2+$A5574,Sheet2!CC:NO,$B5574,0)&lt;&gt;""),HLOOKUP(Q$2+$A5574,Sheet2!CC:NO,$B5574,0),"")</f>
        <v/>
      </c>
    </row>
    <row r="5575" spans="1:17" x14ac:dyDescent="0.25">
      <c r="A5575" s="64">
        <f t="shared" si="699"/>
        <v>6</v>
      </c>
      <c r="B5575" s="64">
        <f t="shared" si="700"/>
        <v>562</v>
      </c>
      <c r="C5575" s="64">
        <f t="shared" si="701"/>
        <v>2</v>
      </c>
      <c r="D5575" s="64">
        <f t="shared" si="702"/>
        <v>558</v>
      </c>
      <c r="E5575" s="64">
        <f t="shared" si="703"/>
        <v>2786</v>
      </c>
      <c r="F5575" s="64" t="str">
        <f t="shared" si="696"/>
        <v/>
      </c>
      <c r="G5575" s="64" t="str">
        <f t="shared" si="697"/>
        <v/>
      </c>
      <c r="H5575" s="64" t="str">
        <f t="shared" si="698"/>
        <v/>
      </c>
      <c r="I5575" s="80" t="str">
        <f>IFERROR(VLOOKUP(D5575,Sheet2!A:B,2,0),"")</f>
        <v/>
      </c>
      <c r="J5575" s="64" t="str">
        <f>IFERROR(IF(I5575&lt;&gt;"",VLOOKUP(I5575,Sheet2!B:C,2,0),""),"")</f>
        <v/>
      </c>
      <c r="K5575" s="64" t="str">
        <f>IFERROR( IF(I5575&lt;&gt;"", HLOOKUP(L$2+$A5575,Sheet2!BX:NK,2,0),""),"")</f>
        <v/>
      </c>
      <c r="L5575" t="str">
        <f>IF(OR(HLOOKUP(L$2+$A5575,Sheet2!BX:NK,$B5575,0),HLOOKUP(L$2+$A5575,Sheet2!BX:NK,$B5575,0)&lt;&gt;""),HLOOKUP(L$2+$A5575,Sheet2!BX:NK,$B5575,0),"")</f>
        <v/>
      </c>
      <c r="M5575" t="str">
        <f>IF(OR(HLOOKUP(M$2+$A5575,Sheet2!BY:NL,$B5575,0),HLOOKUP(M$2+$A5575,Sheet2!BY:NL,$B5575,0)&lt;&gt;""),HLOOKUP(M$2+$A5575,Sheet2!BY:NL,$B5575,0),"")</f>
        <v/>
      </c>
      <c r="N5575" t="str">
        <f>IF(OR(HLOOKUP(N$2+$A5575,Sheet2!BZ:NM,$B5575,0),HLOOKUP(N$2+$A5575,Sheet2!BZ:NM,$B5575,0)&lt;&gt;""),HLOOKUP(N$2+$A5575,Sheet2!BZ:NM,$B5575,0),"")</f>
        <v/>
      </c>
      <c r="O5575" t="str">
        <f>IF(OR(HLOOKUP(O$2+$A5575,Sheet2!CA:NN,$B5575,0),HLOOKUP(O$2+$A5575,Sheet2!CA:NN,$B5575,0)&lt;&gt;""),HLOOKUP(O$2+$A5575,Sheet2!CA:NN,$B5575,0),"")</f>
        <v/>
      </c>
      <c r="P5575" t="str">
        <f>IF(OR(HLOOKUP(P$2+$A5575,Sheet2!CB:NO,$B5575,0),HLOOKUP(P$2+$A5575,Sheet2!CB:NO,$B5575,0)&lt;&gt;""),HLOOKUP(P$2+$A5575,Sheet2!CB:NO,$B5575,0),"")</f>
        <v/>
      </c>
      <c r="Q5575" t="str">
        <f>IF(OR(HLOOKUP(Q$2+$A5575,Sheet2!CC:NO,$B5575,0),HLOOKUP(Q$2+$A5575,Sheet2!CC:NO,$B5575,0)&lt;&gt;""),HLOOKUP(Q$2+$A5575,Sheet2!CC:NO,$B5575,0),"")</f>
        <v/>
      </c>
    </row>
    <row r="5576" spans="1:17" x14ac:dyDescent="0.25">
      <c r="A5576" s="64">
        <f t="shared" si="699"/>
        <v>12</v>
      </c>
      <c r="B5576" s="64">
        <f t="shared" si="700"/>
        <v>562</v>
      </c>
      <c r="C5576" s="64">
        <f t="shared" si="701"/>
        <v>3</v>
      </c>
      <c r="D5576" s="64">
        <f t="shared" si="702"/>
        <v>558</v>
      </c>
      <c r="E5576" s="64">
        <f t="shared" si="703"/>
        <v>2786</v>
      </c>
      <c r="F5576" s="64" t="str">
        <f t="shared" si="696"/>
        <v/>
      </c>
      <c r="G5576" s="64" t="str">
        <f t="shared" si="697"/>
        <v/>
      </c>
      <c r="H5576" s="64" t="str">
        <f t="shared" si="698"/>
        <v/>
      </c>
      <c r="I5576" s="80" t="str">
        <f>IFERROR(VLOOKUP(D5576,Sheet2!A:B,2,0),"")</f>
        <v/>
      </c>
      <c r="J5576" s="64" t="str">
        <f>IFERROR(IF(I5576&lt;&gt;"",VLOOKUP(I5576,Sheet2!B:C,2,0),""),"")</f>
        <v/>
      </c>
      <c r="K5576" s="64" t="str">
        <f>IFERROR( IF(I5576&lt;&gt;"", HLOOKUP(L$2+$A5576,Sheet2!BX:NK,2,0),""),"")</f>
        <v/>
      </c>
      <c r="L5576" t="str">
        <f>IF(OR(HLOOKUP(L$2+$A5576,Sheet2!BX:NK,$B5576,0),HLOOKUP(L$2+$A5576,Sheet2!BX:NK,$B5576,0)&lt;&gt;""),HLOOKUP(L$2+$A5576,Sheet2!BX:NK,$B5576,0),"")</f>
        <v/>
      </c>
      <c r="M5576" t="str">
        <f>IF(OR(HLOOKUP(M$2+$A5576,Sheet2!BY:NL,$B5576,0),HLOOKUP(M$2+$A5576,Sheet2!BY:NL,$B5576,0)&lt;&gt;""),HLOOKUP(M$2+$A5576,Sheet2!BY:NL,$B5576,0),"")</f>
        <v/>
      </c>
      <c r="N5576" t="str">
        <f>IF(OR(HLOOKUP(N$2+$A5576,Sheet2!BZ:NM,$B5576,0),HLOOKUP(N$2+$A5576,Sheet2!BZ:NM,$B5576,0)&lt;&gt;""),HLOOKUP(N$2+$A5576,Sheet2!BZ:NM,$B5576,0),"")</f>
        <v/>
      </c>
      <c r="O5576" t="str">
        <f>IF(OR(HLOOKUP(O$2+$A5576,Sheet2!CA:NN,$B5576,0),HLOOKUP(O$2+$A5576,Sheet2!CA:NN,$B5576,0)&lt;&gt;""),HLOOKUP(O$2+$A5576,Sheet2!CA:NN,$B5576,0),"")</f>
        <v/>
      </c>
      <c r="P5576" t="str">
        <f>IF(OR(HLOOKUP(P$2+$A5576,Sheet2!CB:NO,$B5576,0),HLOOKUP(P$2+$A5576,Sheet2!CB:NO,$B5576,0)&lt;&gt;""),HLOOKUP(P$2+$A5576,Sheet2!CB:NO,$B5576,0),"")</f>
        <v/>
      </c>
      <c r="Q5576" t="str">
        <f>IF(OR(HLOOKUP(Q$2+$A5576,Sheet2!CC:NO,$B5576,0),HLOOKUP(Q$2+$A5576,Sheet2!CC:NO,$B5576,0)&lt;&gt;""),HLOOKUP(Q$2+$A5576,Sheet2!CC:NO,$B5576,0),"")</f>
        <v/>
      </c>
    </row>
    <row r="5577" spans="1:17" x14ac:dyDescent="0.25">
      <c r="A5577" s="64">
        <f t="shared" si="699"/>
        <v>18</v>
      </c>
      <c r="B5577" s="64">
        <f t="shared" si="700"/>
        <v>562</v>
      </c>
      <c r="C5577" s="64">
        <f t="shared" si="701"/>
        <v>4</v>
      </c>
      <c r="D5577" s="64">
        <f t="shared" si="702"/>
        <v>558</v>
      </c>
      <c r="E5577" s="64">
        <f t="shared" si="703"/>
        <v>2786</v>
      </c>
      <c r="F5577" s="64" t="str">
        <f t="shared" si="696"/>
        <v/>
      </c>
      <c r="G5577" s="64" t="str">
        <f t="shared" si="697"/>
        <v/>
      </c>
      <c r="H5577" s="64" t="str">
        <f t="shared" si="698"/>
        <v/>
      </c>
      <c r="I5577" s="80" t="str">
        <f>IFERROR(VLOOKUP(D5577,Sheet2!A:B,2,0),"")</f>
        <v/>
      </c>
      <c r="J5577" s="64" t="str">
        <f>IFERROR(IF(I5577&lt;&gt;"",VLOOKUP(I5577,Sheet2!B:C,2,0),""),"")</f>
        <v/>
      </c>
      <c r="K5577" s="64" t="str">
        <f>IFERROR( IF(I5577&lt;&gt;"", HLOOKUP(L$2+$A5577,Sheet2!BX:NK,2,0),""),"")</f>
        <v/>
      </c>
      <c r="L5577" t="str">
        <f>IF(OR(HLOOKUP(L$2+$A5577,Sheet2!BX:NK,$B5577,0),HLOOKUP(L$2+$A5577,Sheet2!BX:NK,$B5577,0)&lt;&gt;""),HLOOKUP(L$2+$A5577,Sheet2!BX:NK,$B5577,0),"")</f>
        <v/>
      </c>
      <c r="M5577" t="str">
        <f>IF(OR(HLOOKUP(M$2+$A5577,Sheet2!BY:NL,$B5577,0),HLOOKUP(M$2+$A5577,Sheet2!BY:NL,$B5577,0)&lt;&gt;""),HLOOKUP(M$2+$A5577,Sheet2!BY:NL,$B5577,0),"")</f>
        <v/>
      </c>
      <c r="N5577" t="str">
        <f>IF(OR(HLOOKUP(N$2+$A5577,Sheet2!BZ:NM,$B5577,0),HLOOKUP(N$2+$A5577,Sheet2!BZ:NM,$B5577,0)&lt;&gt;""),HLOOKUP(N$2+$A5577,Sheet2!BZ:NM,$B5577,0),"")</f>
        <v/>
      </c>
      <c r="O5577" t="str">
        <f>IF(OR(HLOOKUP(O$2+$A5577,Sheet2!CA:NN,$B5577,0),HLOOKUP(O$2+$A5577,Sheet2!CA:NN,$B5577,0)&lt;&gt;""),HLOOKUP(O$2+$A5577,Sheet2!CA:NN,$B5577,0),"")</f>
        <v/>
      </c>
      <c r="P5577" t="str">
        <f>IF(OR(HLOOKUP(P$2+$A5577,Sheet2!CB:NO,$B5577,0),HLOOKUP(P$2+$A5577,Sheet2!CB:NO,$B5577,0)&lt;&gt;""),HLOOKUP(P$2+$A5577,Sheet2!CB:NO,$B5577,0),"")</f>
        <v/>
      </c>
      <c r="Q5577" t="str">
        <f>IF(OR(HLOOKUP(Q$2+$A5577,Sheet2!CC:NO,$B5577,0),HLOOKUP(Q$2+$A5577,Sheet2!CC:NO,$B5577,0)&lt;&gt;""),HLOOKUP(Q$2+$A5577,Sheet2!CC:NO,$B5577,0),"")</f>
        <v/>
      </c>
    </row>
    <row r="5578" spans="1:17" x14ac:dyDescent="0.25">
      <c r="A5578" s="64">
        <f t="shared" si="699"/>
        <v>24</v>
      </c>
      <c r="B5578" s="64">
        <f t="shared" si="700"/>
        <v>562</v>
      </c>
      <c r="C5578" s="64">
        <f t="shared" si="701"/>
        <v>5</v>
      </c>
      <c r="D5578" s="64">
        <f t="shared" si="702"/>
        <v>558</v>
      </c>
      <c r="E5578" s="64">
        <f t="shared" si="703"/>
        <v>2786</v>
      </c>
      <c r="F5578" s="64" t="str">
        <f t="shared" si="696"/>
        <v/>
      </c>
      <c r="G5578" s="64" t="str">
        <f t="shared" si="697"/>
        <v/>
      </c>
      <c r="H5578" s="64" t="str">
        <f t="shared" si="698"/>
        <v/>
      </c>
      <c r="I5578" s="80" t="str">
        <f>IFERROR(VLOOKUP(D5578,Sheet2!A:B,2,0),"")</f>
        <v/>
      </c>
      <c r="J5578" s="64" t="str">
        <f>IFERROR(IF(I5578&lt;&gt;"",VLOOKUP(I5578,Sheet2!B:C,2,0),""),"")</f>
        <v/>
      </c>
      <c r="K5578" s="64" t="str">
        <f>IFERROR( IF(I5578&lt;&gt;"", HLOOKUP(L$2+$A5578,Sheet2!BX:NK,2,0),""),"")</f>
        <v/>
      </c>
      <c r="L5578" t="str">
        <f>IF(OR(HLOOKUP(L$2+$A5578,Sheet2!BX:NK,$B5578,0),HLOOKUP(L$2+$A5578,Sheet2!BX:NK,$B5578,0)&lt;&gt;""),HLOOKUP(L$2+$A5578,Sheet2!BX:NK,$B5578,0),"")</f>
        <v/>
      </c>
      <c r="M5578" t="str">
        <f>IF(OR(HLOOKUP(M$2+$A5578,Sheet2!BY:NL,$B5578,0),HLOOKUP(M$2+$A5578,Sheet2!BY:NL,$B5578,0)&lt;&gt;""),HLOOKUP(M$2+$A5578,Sheet2!BY:NL,$B5578,0),"")</f>
        <v/>
      </c>
      <c r="N5578" t="str">
        <f>IF(OR(HLOOKUP(N$2+$A5578,Sheet2!BZ:NM,$B5578,0),HLOOKUP(N$2+$A5578,Sheet2!BZ:NM,$B5578,0)&lt;&gt;""),HLOOKUP(N$2+$A5578,Sheet2!BZ:NM,$B5578,0),"")</f>
        <v/>
      </c>
      <c r="O5578" t="str">
        <f>IF(OR(HLOOKUP(O$2+$A5578,Sheet2!CA:NN,$B5578,0),HLOOKUP(O$2+$A5578,Sheet2!CA:NN,$B5578,0)&lt;&gt;""),HLOOKUP(O$2+$A5578,Sheet2!CA:NN,$B5578,0),"")</f>
        <v/>
      </c>
      <c r="P5578" t="str">
        <f>IF(OR(HLOOKUP(P$2+$A5578,Sheet2!CB:NO,$B5578,0),HLOOKUP(P$2+$A5578,Sheet2!CB:NO,$B5578,0)&lt;&gt;""),HLOOKUP(P$2+$A5578,Sheet2!CB:NO,$B5578,0),"")</f>
        <v/>
      </c>
      <c r="Q5578" t="str">
        <f>IF(OR(HLOOKUP(Q$2+$A5578,Sheet2!CC:NO,$B5578,0),HLOOKUP(Q$2+$A5578,Sheet2!CC:NO,$B5578,0)&lt;&gt;""),HLOOKUP(Q$2+$A5578,Sheet2!CC:NO,$B5578,0),"")</f>
        <v/>
      </c>
    </row>
    <row r="5579" spans="1:17" x14ac:dyDescent="0.25">
      <c r="A5579" s="64">
        <f t="shared" si="699"/>
        <v>30</v>
      </c>
      <c r="B5579" s="64">
        <f t="shared" si="700"/>
        <v>562</v>
      </c>
      <c r="C5579" s="64">
        <f t="shared" si="701"/>
        <v>6</v>
      </c>
      <c r="D5579" s="64">
        <f t="shared" si="702"/>
        <v>558</v>
      </c>
      <c r="E5579" s="64">
        <f t="shared" si="703"/>
        <v>2786</v>
      </c>
      <c r="F5579" s="64" t="str">
        <f t="shared" si="696"/>
        <v/>
      </c>
      <c r="G5579" s="64" t="str">
        <f t="shared" si="697"/>
        <v/>
      </c>
      <c r="H5579" s="64" t="str">
        <f t="shared" si="698"/>
        <v/>
      </c>
      <c r="I5579" s="80" t="str">
        <f>IFERROR(VLOOKUP(D5579,Sheet2!A:B,2,0),"")</f>
        <v/>
      </c>
      <c r="J5579" s="64" t="str">
        <f>IFERROR(IF(I5579&lt;&gt;"",VLOOKUP(I5579,Sheet2!B:C,2,0),""),"")</f>
        <v/>
      </c>
      <c r="K5579" s="64" t="str">
        <f>IFERROR( IF(I5579&lt;&gt;"", HLOOKUP(L$2+$A5579,Sheet2!BX:NK,2,0),""),"")</f>
        <v/>
      </c>
      <c r="L5579" t="str">
        <f>IF(OR(HLOOKUP(L$2+$A5579,Sheet2!BX:NK,$B5579,0),HLOOKUP(L$2+$A5579,Sheet2!BX:NK,$B5579,0)&lt;&gt;""),HLOOKUP(L$2+$A5579,Sheet2!BX:NK,$B5579,0),"")</f>
        <v/>
      </c>
      <c r="M5579" t="str">
        <f>IF(OR(HLOOKUP(M$2+$A5579,Sheet2!BY:NL,$B5579,0),HLOOKUP(M$2+$A5579,Sheet2!BY:NL,$B5579,0)&lt;&gt;""),HLOOKUP(M$2+$A5579,Sheet2!BY:NL,$B5579,0),"")</f>
        <v/>
      </c>
      <c r="N5579" t="str">
        <f>IF(OR(HLOOKUP(N$2+$A5579,Sheet2!BZ:NM,$B5579,0),HLOOKUP(N$2+$A5579,Sheet2!BZ:NM,$B5579,0)&lt;&gt;""),HLOOKUP(N$2+$A5579,Sheet2!BZ:NM,$B5579,0),"")</f>
        <v/>
      </c>
      <c r="O5579" t="str">
        <f>IF(OR(HLOOKUP(O$2+$A5579,Sheet2!CA:NN,$B5579,0),HLOOKUP(O$2+$A5579,Sheet2!CA:NN,$B5579,0)&lt;&gt;""),HLOOKUP(O$2+$A5579,Sheet2!CA:NN,$B5579,0),"")</f>
        <v/>
      </c>
      <c r="P5579" t="str">
        <f>IF(OR(HLOOKUP(P$2+$A5579,Sheet2!CB:NO,$B5579,0),HLOOKUP(P$2+$A5579,Sheet2!CB:NO,$B5579,0)&lt;&gt;""),HLOOKUP(P$2+$A5579,Sheet2!CB:NO,$B5579,0),"")</f>
        <v/>
      </c>
      <c r="Q5579" t="str">
        <f>IF(OR(HLOOKUP(Q$2+$A5579,Sheet2!CC:NO,$B5579,0),HLOOKUP(Q$2+$A5579,Sheet2!CC:NO,$B5579,0)&lt;&gt;""),HLOOKUP(Q$2+$A5579,Sheet2!CC:NO,$B5579,0),"")</f>
        <v/>
      </c>
    </row>
    <row r="5580" spans="1:17" x14ac:dyDescent="0.25">
      <c r="A5580" s="64">
        <f t="shared" si="699"/>
        <v>36</v>
      </c>
      <c r="B5580" s="64">
        <f t="shared" si="700"/>
        <v>562</v>
      </c>
      <c r="C5580" s="64">
        <f t="shared" si="701"/>
        <v>7</v>
      </c>
      <c r="D5580" s="64">
        <f t="shared" si="702"/>
        <v>558</v>
      </c>
      <c r="E5580" s="64">
        <f t="shared" si="703"/>
        <v>2786</v>
      </c>
      <c r="F5580" s="64" t="str">
        <f t="shared" si="696"/>
        <v/>
      </c>
      <c r="G5580" s="64" t="str">
        <f t="shared" si="697"/>
        <v/>
      </c>
      <c r="H5580" s="64" t="str">
        <f t="shared" si="698"/>
        <v/>
      </c>
      <c r="I5580" s="80" t="str">
        <f>IFERROR(VLOOKUP(D5580,Sheet2!A:B,2,0),"")</f>
        <v/>
      </c>
      <c r="J5580" s="64" t="str">
        <f>IFERROR(IF(I5580&lt;&gt;"",VLOOKUP(I5580,Sheet2!B:C,2,0),""),"")</f>
        <v/>
      </c>
      <c r="K5580" s="64" t="str">
        <f>IFERROR( IF(I5580&lt;&gt;"", HLOOKUP(L$2+$A5580,Sheet2!BX:NK,2,0),""),"")</f>
        <v/>
      </c>
      <c r="L5580" t="str">
        <f>IF(OR(HLOOKUP(L$2+$A5580,Sheet2!BX:NK,$B5580,0),HLOOKUP(L$2+$A5580,Sheet2!BX:NK,$B5580,0)&lt;&gt;""),HLOOKUP(L$2+$A5580,Sheet2!BX:NK,$B5580,0),"")</f>
        <v/>
      </c>
      <c r="M5580" t="str">
        <f>IF(OR(HLOOKUP(M$2+$A5580,Sheet2!BY:NL,$B5580,0),HLOOKUP(M$2+$A5580,Sheet2!BY:NL,$B5580,0)&lt;&gt;""),HLOOKUP(M$2+$A5580,Sheet2!BY:NL,$B5580,0),"")</f>
        <v/>
      </c>
      <c r="N5580" t="str">
        <f>IF(OR(HLOOKUP(N$2+$A5580,Sheet2!BZ:NM,$B5580,0),HLOOKUP(N$2+$A5580,Sheet2!BZ:NM,$B5580,0)&lt;&gt;""),HLOOKUP(N$2+$A5580,Sheet2!BZ:NM,$B5580,0),"")</f>
        <v/>
      </c>
      <c r="O5580" t="str">
        <f>IF(OR(HLOOKUP(O$2+$A5580,Sheet2!CA:NN,$B5580,0),HLOOKUP(O$2+$A5580,Sheet2!CA:NN,$B5580,0)&lt;&gt;""),HLOOKUP(O$2+$A5580,Sheet2!CA:NN,$B5580,0),"")</f>
        <v/>
      </c>
      <c r="P5580" t="str">
        <f>IF(OR(HLOOKUP(P$2+$A5580,Sheet2!CB:NO,$B5580,0),HLOOKUP(P$2+$A5580,Sheet2!CB:NO,$B5580,0)&lt;&gt;""),HLOOKUP(P$2+$A5580,Sheet2!CB:NO,$B5580,0),"")</f>
        <v/>
      </c>
      <c r="Q5580" t="str">
        <f>IF(OR(HLOOKUP(Q$2+$A5580,Sheet2!CC:NO,$B5580,0),HLOOKUP(Q$2+$A5580,Sheet2!CC:NO,$B5580,0)&lt;&gt;""),HLOOKUP(Q$2+$A5580,Sheet2!CC:NO,$B5580,0),"")</f>
        <v/>
      </c>
    </row>
    <row r="5581" spans="1:17" x14ac:dyDescent="0.25">
      <c r="A5581" s="64">
        <f t="shared" si="699"/>
        <v>42</v>
      </c>
      <c r="B5581" s="64">
        <f t="shared" si="700"/>
        <v>562</v>
      </c>
      <c r="C5581" s="64">
        <f t="shared" si="701"/>
        <v>8</v>
      </c>
      <c r="D5581" s="64">
        <f t="shared" si="702"/>
        <v>558</v>
      </c>
      <c r="E5581" s="64">
        <f t="shared" si="703"/>
        <v>2786</v>
      </c>
      <c r="F5581" s="64" t="str">
        <f t="shared" si="696"/>
        <v/>
      </c>
      <c r="G5581" s="64" t="str">
        <f t="shared" si="697"/>
        <v/>
      </c>
      <c r="H5581" s="64" t="str">
        <f t="shared" si="698"/>
        <v/>
      </c>
      <c r="I5581" s="80" t="str">
        <f>IFERROR(VLOOKUP(D5581,Sheet2!A:B,2,0),"")</f>
        <v/>
      </c>
      <c r="J5581" s="64" t="str">
        <f>IFERROR(IF(I5581&lt;&gt;"",VLOOKUP(I5581,Sheet2!B:C,2,0),""),"")</f>
        <v/>
      </c>
      <c r="K5581" s="64" t="str">
        <f>IFERROR( IF(I5581&lt;&gt;"", HLOOKUP(L$2+$A5581,Sheet2!BX:NK,2,0),""),"")</f>
        <v/>
      </c>
      <c r="L5581" t="str">
        <f>IF(OR(HLOOKUP(L$2+$A5581,Sheet2!BX:NK,$B5581,0),HLOOKUP(L$2+$A5581,Sheet2!BX:NK,$B5581,0)&lt;&gt;""),HLOOKUP(L$2+$A5581,Sheet2!BX:NK,$B5581,0),"")</f>
        <v/>
      </c>
      <c r="M5581" t="str">
        <f>IF(OR(HLOOKUP(M$2+$A5581,Sheet2!BY:NL,$B5581,0),HLOOKUP(M$2+$A5581,Sheet2!BY:NL,$B5581,0)&lt;&gt;""),HLOOKUP(M$2+$A5581,Sheet2!BY:NL,$B5581,0),"")</f>
        <v/>
      </c>
      <c r="N5581" t="str">
        <f>IF(OR(HLOOKUP(N$2+$A5581,Sheet2!BZ:NM,$B5581,0),HLOOKUP(N$2+$A5581,Sheet2!BZ:NM,$B5581,0)&lt;&gt;""),HLOOKUP(N$2+$A5581,Sheet2!BZ:NM,$B5581,0),"")</f>
        <v/>
      </c>
      <c r="O5581" t="str">
        <f>IF(OR(HLOOKUP(O$2+$A5581,Sheet2!CA:NN,$B5581,0),HLOOKUP(O$2+$A5581,Sheet2!CA:NN,$B5581,0)&lt;&gt;""),HLOOKUP(O$2+$A5581,Sheet2!CA:NN,$B5581,0),"")</f>
        <v/>
      </c>
      <c r="P5581" t="str">
        <f>IF(OR(HLOOKUP(P$2+$A5581,Sheet2!CB:NO,$B5581,0),HLOOKUP(P$2+$A5581,Sheet2!CB:NO,$B5581,0)&lt;&gt;""),HLOOKUP(P$2+$A5581,Sheet2!CB:NO,$B5581,0),"")</f>
        <v/>
      </c>
      <c r="Q5581" t="str">
        <f>IF(OR(HLOOKUP(Q$2+$A5581,Sheet2!CC:NO,$B5581,0),HLOOKUP(Q$2+$A5581,Sheet2!CC:NO,$B5581,0)&lt;&gt;""),HLOOKUP(Q$2+$A5581,Sheet2!CC:NO,$B5581,0),"")</f>
        <v/>
      </c>
    </row>
    <row r="5582" spans="1:17" x14ac:dyDescent="0.25">
      <c r="A5582" s="64">
        <f t="shared" si="699"/>
        <v>48</v>
      </c>
      <c r="B5582" s="64">
        <f t="shared" si="700"/>
        <v>562</v>
      </c>
      <c r="C5582" s="64">
        <f t="shared" si="701"/>
        <v>9</v>
      </c>
      <c r="D5582" s="64">
        <f t="shared" si="702"/>
        <v>558</v>
      </c>
      <c r="E5582" s="64">
        <f t="shared" si="703"/>
        <v>2786</v>
      </c>
      <c r="F5582" s="64" t="str">
        <f t="shared" si="696"/>
        <v/>
      </c>
      <c r="G5582" s="64" t="str">
        <f t="shared" si="697"/>
        <v/>
      </c>
      <c r="H5582" s="64" t="str">
        <f t="shared" si="698"/>
        <v/>
      </c>
      <c r="I5582" s="80" t="str">
        <f>IFERROR(VLOOKUP(D5582,Sheet2!A:B,2,0),"")</f>
        <v/>
      </c>
      <c r="J5582" s="64" t="str">
        <f>IFERROR(IF(I5582&lt;&gt;"",VLOOKUP(I5582,Sheet2!B:C,2,0),""),"")</f>
        <v/>
      </c>
      <c r="K5582" s="64" t="str">
        <f>IFERROR( IF(I5582&lt;&gt;"", HLOOKUP(L$2+$A5582,Sheet2!BX:NK,2,0),""),"")</f>
        <v/>
      </c>
      <c r="L5582" t="str">
        <f>IF(OR(HLOOKUP(L$2+$A5582,Sheet2!BX:NK,$B5582,0),HLOOKUP(L$2+$A5582,Sheet2!BX:NK,$B5582,0)&lt;&gt;""),HLOOKUP(L$2+$A5582,Sheet2!BX:NK,$B5582,0),"")</f>
        <v/>
      </c>
      <c r="M5582" t="str">
        <f>IF(OR(HLOOKUP(M$2+$A5582,Sheet2!BY:NL,$B5582,0),HLOOKUP(M$2+$A5582,Sheet2!BY:NL,$B5582,0)&lt;&gt;""),HLOOKUP(M$2+$A5582,Sheet2!BY:NL,$B5582,0),"")</f>
        <v/>
      </c>
      <c r="N5582" t="str">
        <f>IF(OR(HLOOKUP(N$2+$A5582,Sheet2!BZ:NM,$B5582,0),HLOOKUP(N$2+$A5582,Sheet2!BZ:NM,$B5582,0)&lt;&gt;""),HLOOKUP(N$2+$A5582,Sheet2!BZ:NM,$B5582,0),"")</f>
        <v/>
      </c>
      <c r="O5582" t="str">
        <f>IF(OR(HLOOKUP(O$2+$A5582,Sheet2!CA:NN,$B5582,0),HLOOKUP(O$2+$A5582,Sheet2!CA:NN,$B5582,0)&lt;&gt;""),HLOOKUP(O$2+$A5582,Sheet2!CA:NN,$B5582,0),"")</f>
        <v/>
      </c>
      <c r="P5582" t="str">
        <f>IF(OR(HLOOKUP(P$2+$A5582,Sheet2!CB:NO,$B5582,0),HLOOKUP(P$2+$A5582,Sheet2!CB:NO,$B5582,0)&lt;&gt;""),HLOOKUP(P$2+$A5582,Sheet2!CB:NO,$B5582,0),"")</f>
        <v/>
      </c>
      <c r="Q5582" t="str">
        <f>IF(OR(HLOOKUP(Q$2+$A5582,Sheet2!CC:NO,$B5582,0),HLOOKUP(Q$2+$A5582,Sheet2!CC:NO,$B5582,0)&lt;&gt;""),HLOOKUP(Q$2+$A5582,Sheet2!CC:NO,$B5582,0),"")</f>
        <v/>
      </c>
    </row>
    <row r="5583" spans="1:17" x14ac:dyDescent="0.25">
      <c r="A5583" s="64">
        <f t="shared" si="699"/>
        <v>54</v>
      </c>
      <c r="B5583" s="64">
        <f t="shared" si="700"/>
        <v>562</v>
      </c>
      <c r="C5583" s="64">
        <f t="shared" si="701"/>
        <v>10</v>
      </c>
      <c r="D5583" s="64">
        <f t="shared" si="702"/>
        <v>558</v>
      </c>
      <c r="E5583" s="64">
        <f t="shared" si="703"/>
        <v>2786</v>
      </c>
      <c r="F5583" s="64" t="str">
        <f t="shared" si="696"/>
        <v/>
      </c>
      <c r="G5583" s="64" t="str">
        <f t="shared" si="697"/>
        <v/>
      </c>
      <c r="H5583" s="64" t="str">
        <f t="shared" si="698"/>
        <v/>
      </c>
      <c r="I5583" s="80" t="str">
        <f>IFERROR(VLOOKUP(D5583,Sheet2!A:B,2,0),"")</f>
        <v/>
      </c>
      <c r="J5583" s="64" t="str">
        <f>IFERROR(IF(I5583&lt;&gt;"",VLOOKUP(I5583,Sheet2!B:C,2,0),""),"")</f>
        <v/>
      </c>
      <c r="K5583" s="64" t="str">
        <f>IFERROR( IF(I5583&lt;&gt;"", HLOOKUP(L$2+$A5583,Sheet2!BX:NK,2,0),""),"")</f>
        <v/>
      </c>
      <c r="L5583" t="str">
        <f>IF(OR(HLOOKUP(L$2+$A5583,Sheet2!BX:NK,$B5583,0),HLOOKUP(L$2+$A5583,Sheet2!BX:NK,$B5583,0)&lt;&gt;""),HLOOKUP(L$2+$A5583,Sheet2!BX:NK,$B5583,0),"")</f>
        <v/>
      </c>
      <c r="M5583" t="str">
        <f>IF(OR(HLOOKUP(M$2+$A5583,Sheet2!BY:NL,$B5583,0),HLOOKUP(M$2+$A5583,Sheet2!BY:NL,$B5583,0)&lt;&gt;""),HLOOKUP(M$2+$A5583,Sheet2!BY:NL,$B5583,0),"")</f>
        <v/>
      </c>
      <c r="N5583" t="str">
        <f>IF(OR(HLOOKUP(N$2+$A5583,Sheet2!BZ:NM,$B5583,0),HLOOKUP(N$2+$A5583,Sheet2!BZ:NM,$B5583,0)&lt;&gt;""),HLOOKUP(N$2+$A5583,Sheet2!BZ:NM,$B5583,0),"")</f>
        <v/>
      </c>
      <c r="O5583" t="str">
        <f>IF(OR(HLOOKUP(O$2+$A5583,Sheet2!CA:NN,$B5583,0),HLOOKUP(O$2+$A5583,Sheet2!CA:NN,$B5583,0)&lt;&gt;""),HLOOKUP(O$2+$A5583,Sheet2!CA:NN,$B5583,0),"")</f>
        <v/>
      </c>
      <c r="P5583" t="str">
        <f>IF(OR(HLOOKUP(P$2+$A5583,Sheet2!CB:NO,$B5583,0),HLOOKUP(P$2+$A5583,Sheet2!CB:NO,$B5583,0)&lt;&gt;""),HLOOKUP(P$2+$A5583,Sheet2!CB:NO,$B5583,0),"")</f>
        <v/>
      </c>
      <c r="Q5583" t="str">
        <f>IF(OR(HLOOKUP(Q$2+$A5583,Sheet2!CC:NO,$B5583,0),HLOOKUP(Q$2+$A5583,Sheet2!CC:NO,$B5583,0)&lt;&gt;""),HLOOKUP(Q$2+$A5583,Sheet2!CC:NO,$B5583,0),"")</f>
        <v/>
      </c>
    </row>
    <row r="5584" spans="1:17" x14ac:dyDescent="0.25">
      <c r="A5584" s="64">
        <f t="shared" si="699"/>
        <v>0</v>
      </c>
      <c r="B5584" s="64">
        <f t="shared" si="700"/>
        <v>563</v>
      </c>
      <c r="C5584" s="64">
        <f t="shared" si="701"/>
        <v>1</v>
      </c>
      <c r="D5584" s="64">
        <f t="shared" si="702"/>
        <v>559</v>
      </c>
      <c r="E5584" s="64">
        <f t="shared" si="703"/>
        <v>2791</v>
      </c>
      <c r="F5584" s="64" t="str">
        <f t="shared" si="696"/>
        <v/>
      </c>
      <c r="G5584" s="64" t="str">
        <f t="shared" si="697"/>
        <v/>
      </c>
      <c r="H5584" s="64" t="str">
        <f t="shared" si="698"/>
        <v/>
      </c>
      <c r="I5584" s="80" t="str">
        <f>IFERROR(VLOOKUP(D5584,Sheet2!A:B,2,0),"")</f>
        <v/>
      </c>
      <c r="J5584" s="64" t="str">
        <f>IFERROR(IF(I5584&lt;&gt;"",VLOOKUP(I5584,Sheet2!B:C,2,0),""),"")</f>
        <v/>
      </c>
      <c r="K5584" s="64" t="str">
        <f>IFERROR( IF(I5584&lt;&gt;"", HLOOKUP(L$2+$A5584,Sheet2!BX:NK,2,0),""),"")</f>
        <v/>
      </c>
      <c r="L5584" t="str">
        <f>IF(OR(HLOOKUP(L$2+$A5584,Sheet2!BX:NK,$B5584,0),HLOOKUP(L$2+$A5584,Sheet2!BX:NK,$B5584,0)&lt;&gt;""),HLOOKUP(L$2+$A5584,Sheet2!BX:NK,$B5584,0),"")</f>
        <v/>
      </c>
      <c r="M5584" t="str">
        <f>IF(OR(HLOOKUP(M$2+$A5584,Sheet2!BY:NL,$B5584,0),HLOOKUP(M$2+$A5584,Sheet2!BY:NL,$B5584,0)&lt;&gt;""),HLOOKUP(M$2+$A5584,Sheet2!BY:NL,$B5584,0),"")</f>
        <v/>
      </c>
      <c r="N5584" t="str">
        <f>IF(OR(HLOOKUP(N$2+$A5584,Sheet2!BZ:NM,$B5584,0),HLOOKUP(N$2+$A5584,Sheet2!BZ:NM,$B5584,0)&lt;&gt;""),HLOOKUP(N$2+$A5584,Sheet2!BZ:NM,$B5584,0),"")</f>
        <v/>
      </c>
      <c r="O5584" t="str">
        <f>IF(OR(HLOOKUP(O$2+$A5584,Sheet2!CA:NN,$B5584,0),HLOOKUP(O$2+$A5584,Sheet2!CA:NN,$B5584,0)&lt;&gt;""),HLOOKUP(O$2+$A5584,Sheet2!CA:NN,$B5584,0),"")</f>
        <v/>
      </c>
      <c r="P5584" t="str">
        <f>IF(OR(HLOOKUP(P$2+$A5584,Sheet2!CB:NO,$B5584,0),HLOOKUP(P$2+$A5584,Sheet2!CB:NO,$B5584,0)&lt;&gt;""),HLOOKUP(P$2+$A5584,Sheet2!CB:NO,$B5584,0),"")</f>
        <v/>
      </c>
      <c r="Q5584" t="str">
        <f>IF(OR(HLOOKUP(Q$2+$A5584,Sheet2!CC:NO,$B5584,0),HLOOKUP(Q$2+$A5584,Sheet2!CC:NO,$B5584,0)&lt;&gt;""),HLOOKUP(Q$2+$A5584,Sheet2!CC:NO,$B5584,0),"")</f>
        <v/>
      </c>
    </row>
    <row r="5585" spans="1:17" x14ac:dyDescent="0.25">
      <c r="A5585" s="64">
        <f t="shared" si="699"/>
        <v>6</v>
      </c>
      <c r="B5585" s="64">
        <f t="shared" si="700"/>
        <v>563</v>
      </c>
      <c r="C5585" s="64">
        <f t="shared" si="701"/>
        <v>2</v>
      </c>
      <c r="D5585" s="64">
        <f t="shared" si="702"/>
        <v>559</v>
      </c>
      <c r="E5585" s="64">
        <f t="shared" si="703"/>
        <v>2791</v>
      </c>
      <c r="F5585" s="64" t="str">
        <f t="shared" si="696"/>
        <v/>
      </c>
      <c r="G5585" s="64" t="str">
        <f t="shared" si="697"/>
        <v/>
      </c>
      <c r="H5585" s="64" t="str">
        <f t="shared" si="698"/>
        <v/>
      </c>
      <c r="I5585" s="80" t="str">
        <f>IFERROR(VLOOKUP(D5585,Sheet2!A:B,2,0),"")</f>
        <v/>
      </c>
      <c r="J5585" s="64" t="str">
        <f>IFERROR(IF(I5585&lt;&gt;"",VLOOKUP(I5585,Sheet2!B:C,2,0),""),"")</f>
        <v/>
      </c>
      <c r="K5585" s="64" t="str">
        <f>IFERROR( IF(I5585&lt;&gt;"", HLOOKUP(L$2+$A5585,Sheet2!BX:NK,2,0),""),"")</f>
        <v/>
      </c>
      <c r="L5585" t="str">
        <f>IF(OR(HLOOKUP(L$2+$A5585,Sheet2!BX:NK,$B5585,0),HLOOKUP(L$2+$A5585,Sheet2!BX:NK,$B5585,0)&lt;&gt;""),HLOOKUP(L$2+$A5585,Sheet2!BX:NK,$B5585,0),"")</f>
        <v/>
      </c>
      <c r="M5585" t="str">
        <f>IF(OR(HLOOKUP(M$2+$A5585,Sheet2!BY:NL,$B5585,0),HLOOKUP(M$2+$A5585,Sheet2!BY:NL,$B5585,0)&lt;&gt;""),HLOOKUP(M$2+$A5585,Sheet2!BY:NL,$B5585,0),"")</f>
        <v/>
      </c>
      <c r="N5585" t="str">
        <f>IF(OR(HLOOKUP(N$2+$A5585,Sheet2!BZ:NM,$B5585,0),HLOOKUP(N$2+$A5585,Sheet2!BZ:NM,$B5585,0)&lt;&gt;""),HLOOKUP(N$2+$A5585,Sheet2!BZ:NM,$B5585,0),"")</f>
        <v/>
      </c>
      <c r="O5585" t="str">
        <f>IF(OR(HLOOKUP(O$2+$A5585,Sheet2!CA:NN,$B5585,0),HLOOKUP(O$2+$A5585,Sheet2!CA:NN,$B5585,0)&lt;&gt;""),HLOOKUP(O$2+$A5585,Sheet2!CA:NN,$B5585,0),"")</f>
        <v/>
      </c>
      <c r="P5585" t="str">
        <f>IF(OR(HLOOKUP(P$2+$A5585,Sheet2!CB:NO,$B5585,0),HLOOKUP(P$2+$A5585,Sheet2!CB:NO,$B5585,0)&lt;&gt;""),HLOOKUP(P$2+$A5585,Sheet2!CB:NO,$B5585,0),"")</f>
        <v/>
      </c>
      <c r="Q5585" t="str">
        <f>IF(OR(HLOOKUP(Q$2+$A5585,Sheet2!CC:NO,$B5585,0),HLOOKUP(Q$2+$A5585,Sheet2!CC:NO,$B5585,0)&lt;&gt;""),HLOOKUP(Q$2+$A5585,Sheet2!CC:NO,$B5585,0),"")</f>
        <v/>
      </c>
    </row>
    <row r="5586" spans="1:17" x14ac:dyDescent="0.25">
      <c r="A5586" s="64">
        <f t="shared" si="699"/>
        <v>12</v>
      </c>
      <c r="B5586" s="64">
        <f t="shared" si="700"/>
        <v>563</v>
      </c>
      <c r="C5586" s="64">
        <f t="shared" si="701"/>
        <v>3</v>
      </c>
      <c r="D5586" s="64">
        <f t="shared" si="702"/>
        <v>559</v>
      </c>
      <c r="E5586" s="64">
        <f t="shared" si="703"/>
        <v>2791</v>
      </c>
      <c r="F5586" s="64" t="str">
        <f t="shared" si="696"/>
        <v/>
      </c>
      <c r="G5586" s="64" t="str">
        <f t="shared" si="697"/>
        <v/>
      </c>
      <c r="H5586" s="64" t="str">
        <f t="shared" si="698"/>
        <v/>
      </c>
      <c r="I5586" s="80" t="str">
        <f>IFERROR(VLOOKUP(D5586,Sheet2!A:B,2,0),"")</f>
        <v/>
      </c>
      <c r="J5586" s="64" t="str">
        <f>IFERROR(IF(I5586&lt;&gt;"",VLOOKUP(I5586,Sheet2!B:C,2,0),""),"")</f>
        <v/>
      </c>
      <c r="K5586" s="64" t="str">
        <f>IFERROR( IF(I5586&lt;&gt;"", HLOOKUP(L$2+$A5586,Sheet2!BX:NK,2,0),""),"")</f>
        <v/>
      </c>
      <c r="L5586" t="str">
        <f>IF(OR(HLOOKUP(L$2+$A5586,Sheet2!BX:NK,$B5586,0),HLOOKUP(L$2+$A5586,Sheet2!BX:NK,$B5586,0)&lt;&gt;""),HLOOKUP(L$2+$A5586,Sheet2!BX:NK,$B5586,0),"")</f>
        <v/>
      </c>
      <c r="M5586" t="str">
        <f>IF(OR(HLOOKUP(M$2+$A5586,Sheet2!BY:NL,$B5586,0),HLOOKUP(M$2+$A5586,Sheet2!BY:NL,$B5586,0)&lt;&gt;""),HLOOKUP(M$2+$A5586,Sheet2!BY:NL,$B5586,0),"")</f>
        <v/>
      </c>
      <c r="N5586" t="str">
        <f>IF(OR(HLOOKUP(N$2+$A5586,Sheet2!BZ:NM,$B5586,0),HLOOKUP(N$2+$A5586,Sheet2!BZ:NM,$B5586,0)&lt;&gt;""),HLOOKUP(N$2+$A5586,Sheet2!BZ:NM,$B5586,0),"")</f>
        <v/>
      </c>
      <c r="O5586" t="str">
        <f>IF(OR(HLOOKUP(O$2+$A5586,Sheet2!CA:NN,$B5586,0),HLOOKUP(O$2+$A5586,Sheet2!CA:NN,$B5586,0)&lt;&gt;""),HLOOKUP(O$2+$A5586,Sheet2!CA:NN,$B5586,0),"")</f>
        <v/>
      </c>
      <c r="P5586" t="str">
        <f>IF(OR(HLOOKUP(P$2+$A5586,Sheet2!CB:NO,$B5586,0),HLOOKUP(P$2+$A5586,Sheet2!CB:NO,$B5586,0)&lt;&gt;""),HLOOKUP(P$2+$A5586,Sheet2!CB:NO,$B5586,0),"")</f>
        <v/>
      </c>
      <c r="Q5586" t="str">
        <f>IF(OR(HLOOKUP(Q$2+$A5586,Sheet2!CC:NO,$B5586,0),HLOOKUP(Q$2+$A5586,Sheet2!CC:NO,$B5586,0)&lt;&gt;""),HLOOKUP(Q$2+$A5586,Sheet2!CC:NO,$B5586,0),"")</f>
        <v/>
      </c>
    </row>
    <row r="5587" spans="1:17" x14ac:dyDescent="0.25">
      <c r="A5587" s="64">
        <f t="shared" si="699"/>
        <v>18</v>
      </c>
      <c r="B5587" s="64">
        <f t="shared" si="700"/>
        <v>563</v>
      </c>
      <c r="C5587" s="64">
        <f t="shared" si="701"/>
        <v>4</v>
      </c>
      <c r="D5587" s="64">
        <f t="shared" si="702"/>
        <v>559</v>
      </c>
      <c r="E5587" s="64">
        <f t="shared" si="703"/>
        <v>2791</v>
      </c>
      <c r="F5587" s="64" t="str">
        <f t="shared" si="696"/>
        <v/>
      </c>
      <c r="G5587" s="64" t="str">
        <f t="shared" si="697"/>
        <v/>
      </c>
      <c r="H5587" s="64" t="str">
        <f t="shared" si="698"/>
        <v/>
      </c>
      <c r="I5587" s="80" t="str">
        <f>IFERROR(VLOOKUP(D5587,Sheet2!A:B,2,0),"")</f>
        <v/>
      </c>
      <c r="J5587" s="64" t="str">
        <f>IFERROR(IF(I5587&lt;&gt;"",VLOOKUP(I5587,Sheet2!B:C,2,0),""),"")</f>
        <v/>
      </c>
      <c r="K5587" s="64" t="str">
        <f>IFERROR( IF(I5587&lt;&gt;"", HLOOKUP(L$2+$A5587,Sheet2!BX:NK,2,0),""),"")</f>
        <v/>
      </c>
      <c r="L5587" t="str">
        <f>IF(OR(HLOOKUP(L$2+$A5587,Sheet2!BX:NK,$B5587,0),HLOOKUP(L$2+$A5587,Sheet2!BX:NK,$B5587,0)&lt;&gt;""),HLOOKUP(L$2+$A5587,Sheet2!BX:NK,$B5587,0),"")</f>
        <v/>
      </c>
      <c r="M5587" t="str">
        <f>IF(OR(HLOOKUP(M$2+$A5587,Sheet2!BY:NL,$B5587,0),HLOOKUP(M$2+$A5587,Sheet2!BY:NL,$B5587,0)&lt;&gt;""),HLOOKUP(M$2+$A5587,Sheet2!BY:NL,$B5587,0),"")</f>
        <v/>
      </c>
      <c r="N5587" t="str">
        <f>IF(OR(HLOOKUP(N$2+$A5587,Sheet2!BZ:NM,$B5587,0),HLOOKUP(N$2+$A5587,Sheet2!BZ:NM,$B5587,0)&lt;&gt;""),HLOOKUP(N$2+$A5587,Sheet2!BZ:NM,$B5587,0),"")</f>
        <v/>
      </c>
      <c r="O5587" t="str">
        <f>IF(OR(HLOOKUP(O$2+$A5587,Sheet2!CA:NN,$B5587,0),HLOOKUP(O$2+$A5587,Sheet2!CA:NN,$B5587,0)&lt;&gt;""),HLOOKUP(O$2+$A5587,Sheet2!CA:NN,$B5587,0),"")</f>
        <v/>
      </c>
      <c r="P5587" t="str">
        <f>IF(OR(HLOOKUP(P$2+$A5587,Sheet2!CB:NO,$B5587,0),HLOOKUP(P$2+$A5587,Sheet2!CB:NO,$B5587,0)&lt;&gt;""),HLOOKUP(P$2+$A5587,Sheet2!CB:NO,$B5587,0),"")</f>
        <v/>
      </c>
      <c r="Q5587" t="str">
        <f>IF(OR(HLOOKUP(Q$2+$A5587,Sheet2!CC:NO,$B5587,0),HLOOKUP(Q$2+$A5587,Sheet2!CC:NO,$B5587,0)&lt;&gt;""),HLOOKUP(Q$2+$A5587,Sheet2!CC:NO,$B5587,0),"")</f>
        <v/>
      </c>
    </row>
    <row r="5588" spans="1:17" x14ac:dyDescent="0.25">
      <c r="A5588" s="64">
        <f t="shared" si="699"/>
        <v>24</v>
      </c>
      <c r="B5588" s="64">
        <f t="shared" si="700"/>
        <v>563</v>
      </c>
      <c r="C5588" s="64">
        <f t="shared" si="701"/>
        <v>5</v>
      </c>
      <c r="D5588" s="64">
        <f t="shared" si="702"/>
        <v>559</v>
      </c>
      <c r="E5588" s="64">
        <f t="shared" si="703"/>
        <v>2791</v>
      </c>
      <c r="F5588" s="64" t="str">
        <f t="shared" si="696"/>
        <v/>
      </c>
      <c r="G5588" s="64" t="str">
        <f t="shared" si="697"/>
        <v/>
      </c>
      <c r="H5588" s="64" t="str">
        <f t="shared" si="698"/>
        <v/>
      </c>
      <c r="I5588" s="80" t="str">
        <f>IFERROR(VLOOKUP(D5588,Sheet2!A:B,2,0),"")</f>
        <v/>
      </c>
      <c r="J5588" s="64" t="str">
        <f>IFERROR(IF(I5588&lt;&gt;"",VLOOKUP(I5588,Sheet2!B:C,2,0),""),"")</f>
        <v/>
      </c>
      <c r="K5588" s="64" t="str">
        <f>IFERROR( IF(I5588&lt;&gt;"", HLOOKUP(L$2+$A5588,Sheet2!BX:NK,2,0),""),"")</f>
        <v/>
      </c>
      <c r="L5588" t="str">
        <f>IF(OR(HLOOKUP(L$2+$A5588,Sheet2!BX:NK,$B5588,0),HLOOKUP(L$2+$A5588,Sheet2!BX:NK,$B5588,0)&lt;&gt;""),HLOOKUP(L$2+$A5588,Sheet2!BX:NK,$B5588,0),"")</f>
        <v/>
      </c>
      <c r="M5588" t="str">
        <f>IF(OR(HLOOKUP(M$2+$A5588,Sheet2!BY:NL,$B5588,0),HLOOKUP(M$2+$A5588,Sheet2!BY:NL,$B5588,0)&lt;&gt;""),HLOOKUP(M$2+$A5588,Sheet2!BY:NL,$B5588,0),"")</f>
        <v/>
      </c>
      <c r="N5588" t="str">
        <f>IF(OR(HLOOKUP(N$2+$A5588,Sheet2!BZ:NM,$B5588,0),HLOOKUP(N$2+$A5588,Sheet2!BZ:NM,$B5588,0)&lt;&gt;""),HLOOKUP(N$2+$A5588,Sheet2!BZ:NM,$B5588,0),"")</f>
        <v/>
      </c>
      <c r="O5588" t="str">
        <f>IF(OR(HLOOKUP(O$2+$A5588,Sheet2!CA:NN,$B5588,0),HLOOKUP(O$2+$A5588,Sheet2!CA:NN,$B5588,0)&lt;&gt;""),HLOOKUP(O$2+$A5588,Sheet2!CA:NN,$B5588,0),"")</f>
        <v/>
      </c>
      <c r="P5588" t="str">
        <f>IF(OR(HLOOKUP(P$2+$A5588,Sheet2!CB:NO,$B5588,0),HLOOKUP(P$2+$A5588,Sheet2!CB:NO,$B5588,0)&lt;&gt;""),HLOOKUP(P$2+$A5588,Sheet2!CB:NO,$B5588,0),"")</f>
        <v/>
      </c>
      <c r="Q5588" t="str">
        <f>IF(OR(HLOOKUP(Q$2+$A5588,Sheet2!CC:NO,$B5588,0),HLOOKUP(Q$2+$A5588,Sheet2!CC:NO,$B5588,0)&lt;&gt;""),HLOOKUP(Q$2+$A5588,Sheet2!CC:NO,$B5588,0),"")</f>
        <v/>
      </c>
    </row>
    <row r="5589" spans="1:17" x14ac:dyDescent="0.25">
      <c r="A5589" s="64">
        <f t="shared" si="699"/>
        <v>30</v>
      </c>
      <c r="B5589" s="64">
        <f t="shared" si="700"/>
        <v>563</v>
      </c>
      <c r="C5589" s="64">
        <f t="shared" si="701"/>
        <v>6</v>
      </c>
      <c r="D5589" s="64">
        <f t="shared" si="702"/>
        <v>559</v>
      </c>
      <c r="E5589" s="64">
        <f t="shared" si="703"/>
        <v>2791</v>
      </c>
      <c r="F5589" s="64" t="str">
        <f t="shared" si="696"/>
        <v/>
      </c>
      <c r="G5589" s="64" t="str">
        <f t="shared" si="697"/>
        <v/>
      </c>
      <c r="H5589" s="64" t="str">
        <f t="shared" si="698"/>
        <v/>
      </c>
      <c r="I5589" s="80" t="str">
        <f>IFERROR(VLOOKUP(D5589,Sheet2!A:B,2,0),"")</f>
        <v/>
      </c>
      <c r="J5589" s="64" t="str">
        <f>IFERROR(IF(I5589&lt;&gt;"",VLOOKUP(I5589,Sheet2!B:C,2,0),""),"")</f>
        <v/>
      </c>
      <c r="K5589" s="64" t="str">
        <f>IFERROR( IF(I5589&lt;&gt;"", HLOOKUP(L$2+$A5589,Sheet2!BX:NK,2,0),""),"")</f>
        <v/>
      </c>
      <c r="L5589" t="str">
        <f>IF(OR(HLOOKUP(L$2+$A5589,Sheet2!BX:NK,$B5589,0),HLOOKUP(L$2+$A5589,Sheet2!BX:NK,$B5589,0)&lt;&gt;""),HLOOKUP(L$2+$A5589,Sheet2!BX:NK,$B5589,0),"")</f>
        <v/>
      </c>
      <c r="M5589" t="str">
        <f>IF(OR(HLOOKUP(M$2+$A5589,Sheet2!BY:NL,$B5589,0),HLOOKUP(M$2+$A5589,Sheet2!BY:NL,$B5589,0)&lt;&gt;""),HLOOKUP(M$2+$A5589,Sheet2!BY:NL,$B5589,0),"")</f>
        <v/>
      </c>
      <c r="N5589" t="str">
        <f>IF(OR(HLOOKUP(N$2+$A5589,Sheet2!BZ:NM,$B5589,0),HLOOKUP(N$2+$A5589,Sheet2!BZ:NM,$B5589,0)&lt;&gt;""),HLOOKUP(N$2+$A5589,Sheet2!BZ:NM,$B5589,0),"")</f>
        <v/>
      </c>
      <c r="O5589" t="str">
        <f>IF(OR(HLOOKUP(O$2+$A5589,Sheet2!CA:NN,$B5589,0),HLOOKUP(O$2+$A5589,Sheet2!CA:NN,$B5589,0)&lt;&gt;""),HLOOKUP(O$2+$A5589,Sheet2!CA:NN,$B5589,0),"")</f>
        <v/>
      </c>
      <c r="P5589" t="str">
        <f>IF(OR(HLOOKUP(P$2+$A5589,Sheet2!CB:NO,$B5589,0),HLOOKUP(P$2+$A5589,Sheet2!CB:NO,$B5589,0)&lt;&gt;""),HLOOKUP(P$2+$A5589,Sheet2!CB:NO,$B5589,0),"")</f>
        <v/>
      </c>
      <c r="Q5589" t="str">
        <f>IF(OR(HLOOKUP(Q$2+$A5589,Sheet2!CC:NO,$B5589,0),HLOOKUP(Q$2+$A5589,Sheet2!CC:NO,$B5589,0)&lt;&gt;""),HLOOKUP(Q$2+$A5589,Sheet2!CC:NO,$B5589,0),"")</f>
        <v/>
      </c>
    </row>
    <row r="5590" spans="1:17" x14ac:dyDescent="0.25">
      <c r="A5590" s="64">
        <f t="shared" si="699"/>
        <v>36</v>
      </c>
      <c r="B5590" s="64">
        <f t="shared" si="700"/>
        <v>563</v>
      </c>
      <c r="C5590" s="64">
        <f t="shared" si="701"/>
        <v>7</v>
      </c>
      <c r="D5590" s="64">
        <f t="shared" si="702"/>
        <v>559</v>
      </c>
      <c r="E5590" s="64">
        <f t="shared" si="703"/>
        <v>2791</v>
      </c>
      <c r="F5590" s="64" t="str">
        <f t="shared" si="696"/>
        <v/>
      </c>
      <c r="G5590" s="64" t="str">
        <f t="shared" si="697"/>
        <v/>
      </c>
      <c r="H5590" s="64" t="str">
        <f t="shared" si="698"/>
        <v/>
      </c>
      <c r="I5590" s="80" t="str">
        <f>IFERROR(VLOOKUP(D5590,Sheet2!A:B,2,0),"")</f>
        <v/>
      </c>
      <c r="J5590" s="64" t="str">
        <f>IFERROR(IF(I5590&lt;&gt;"",VLOOKUP(I5590,Sheet2!B:C,2,0),""),"")</f>
        <v/>
      </c>
      <c r="K5590" s="64" t="str">
        <f>IFERROR( IF(I5590&lt;&gt;"", HLOOKUP(L$2+$A5590,Sheet2!BX:NK,2,0),""),"")</f>
        <v/>
      </c>
      <c r="L5590" t="str">
        <f>IF(OR(HLOOKUP(L$2+$A5590,Sheet2!BX:NK,$B5590,0),HLOOKUP(L$2+$A5590,Sheet2!BX:NK,$B5590,0)&lt;&gt;""),HLOOKUP(L$2+$A5590,Sheet2!BX:NK,$B5590,0),"")</f>
        <v/>
      </c>
      <c r="M5590" t="str">
        <f>IF(OR(HLOOKUP(M$2+$A5590,Sheet2!BY:NL,$B5590,0),HLOOKUP(M$2+$A5590,Sheet2!BY:NL,$B5590,0)&lt;&gt;""),HLOOKUP(M$2+$A5590,Sheet2!BY:NL,$B5590,0),"")</f>
        <v/>
      </c>
      <c r="N5590" t="str">
        <f>IF(OR(HLOOKUP(N$2+$A5590,Sheet2!BZ:NM,$B5590,0),HLOOKUP(N$2+$A5590,Sheet2!BZ:NM,$B5590,0)&lt;&gt;""),HLOOKUP(N$2+$A5590,Sheet2!BZ:NM,$B5590,0),"")</f>
        <v/>
      </c>
      <c r="O5590" t="str">
        <f>IF(OR(HLOOKUP(O$2+$A5590,Sheet2!CA:NN,$B5590,0),HLOOKUP(O$2+$A5590,Sheet2!CA:NN,$B5590,0)&lt;&gt;""),HLOOKUP(O$2+$A5590,Sheet2!CA:NN,$B5590,0),"")</f>
        <v/>
      </c>
      <c r="P5590" t="str">
        <f>IF(OR(HLOOKUP(P$2+$A5590,Sheet2!CB:NO,$B5590,0),HLOOKUP(P$2+$A5590,Sheet2!CB:NO,$B5590,0)&lt;&gt;""),HLOOKUP(P$2+$A5590,Sheet2!CB:NO,$B5590,0),"")</f>
        <v/>
      </c>
      <c r="Q5590" t="str">
        <f>IF(OR(HLOOKUP(Q$2+$A5590,Sheet2!CC:NO,$B5590,0),HLOOKUP(Q$2+$A5590,Sheet2!CC:NO,$B5590,0)&lt;&gt;""),HLOOKUP(Q$2+$A5590,Sheet2!CC:NO,$B5590,0),"")</f>
        <v/>
      </c>
    </row>
    <row r="5591" spans="1:17" x14ac:dyDescent="0.25">
      <c r="A5591" s="64">
        <f t="shared" si="699"/>
        <v>42</v>
      </c>
      <c r="B5591" s="64">
        <f t="shared" si="700"/>
        <v>563</v>
      </c>
      <c r="C5591" s="64">
        <f t="shared" si="701"/>
        <v>8</v>
      </c>
      <c r="D5591" s="64">
        <f t="shared" si="702"/>
        <v>559</v>
      </c>
      <c r="E5591" s="64">
        <f t="shared" si="703"/>
        <v>2791</v>
      </c>
      <c r="F5591" s="64" t="str">
        <f t="shared" si="696"/>
        <v/>
      </c>
      <c r="G5591" s="64" t="str">
        <f t="shared" si="697"/>
        <v/>
      </c>
      <c r="H5591" s="64" t="str">
        <f t="shared" si="698"/>
        <v/>
      </c>
      <c r="I5591" s="80" t="str">
        <f>IFERROR(VLOOKUP(D5591,Sheet2!A:B,2,0),"")</f>
        <v/>
      </c>
      <c r="J5591" s="64" t="str">
        <f>IFERROR(IF(I5591&lt;&gt;"",VLOOKUP(I5591,Sheet2!B:C,2,0),""),"")</f>
        <v/>
      </c>
      <c r="K5591" s="64" t="str">
        <f>IFERROR( IF(I5591&lt;&gt;"", HLOOKUP(L$2+$A5591,Sheet2!BX:NK,2,0),""),"")</f>
        <v/>
      </c>
      <c r="L5591" t="str">
        <f>IF(OR(HLOOKUP(L$2+$A5591,Sheet2!BX:NK,$B5591,0),HLOOKUP(L$2+$A5591,Sheet2!BX:NK,$B5591,0)&lt;&gt;""),HLOOKUP(L$2+$A5591,Sheet2!BX:NK,$B5591,0),"")</f>
        <v/>
      </c>
      <c r="M5591" t="str">
        <f>IF(OR(HLOOKUP(M$2+$A5591,Sheet2!BY:NL,$B5591,0),HLOOKUP(M$2+$A5591,Sheet2!BY:NL,$B5591,0)&lt;&gt;""),HLOOKUP(M$2+$A5591,Sheet2!BY:NL,$B5591,0),"")</f>
        <v/>
      </c>
      <c r="N5591" t="str">
        <f>IF(OR(HLOOKUP(N$2+$A5591,Sheet2!BZ:NM,$B5591,0),HLOOKUP(N$2+$A5591,Sheet2!BZ:NM,$B5591,0)&lt;&gt;""),HLOOKUP(N$2+$A5591,Sheet2!BZ:NM,$B5591,0),"")</f>
        <v/>
      </c>
      <c r="O5591" t="str">
        <f>IF(OR(HLOOKUP(O$2+$A5591,Sheet2!CA:NN,$B5591,0),HLOOKUP(O$2+$A5591,Sheet2!CA:NN,$B5591,0)&lt;&gt;""),HLOOKUP(O$2+$A5591,Sheet2!CA:NN,$B5591,0),"")</f>
        <v/>
      </c>
      <c r="P5591" t="str">
        <f>IF(OR(HLOOKUP(P$2+$A5591,Sheet2!CB:NO,$B5591,0),HLOOKUP(P$2+$A5591,Sheet2!CB:NO,$B5591,0)&lt;&gt;""),HLOOKUP(P$2+$A5591,Sheet2!CB:NO,$B5591,0),"")</f>
        <v/>
      </c>
      <c r="Q5591" t="str">
        <f>IF(OR(HLOOKUP(Q$2+$A5591,Sheet2!CC:NO,$B5591,0),HLOOKUP(Q$2+$A5591,Sheet2!CC:NO,$B5591,0)&lt;&gt;""),HLOOKUP(Q$2+$A5591,Sheet2!CC:NO,$B5591,0),"")</f>
        <v/>
      </c>
    </row>
    <row r="5592" spans="1:17" x14ac:dyDescent="0.25">
      <c r="A5592" s="64">
        <f t="shared" si="699"/>
        <v>48</v>
      </c>
      <c r="B5592" s="64">
        <f t="shared" si="700"/>
        <v>563</v>
      </c>
      <c r="C5592" s="64">
        <f t="shared" si="701"/>
        <v>9</v>
      </c>
      <c r="D5592" s="64">
        <f t="shared" si="702"/>
        <v>559</v>
      </c>
      <c r="E5592" s="64">
        <f t="shared" si="703"/>
        <v>2791</v>
      </c>
      <c r="F5592" s="64" t="str">
        <f t="shared" si="696"/>
        <v/>
      </c>
      <c r="G5592" s="64" t="str">
        <f t="shared" si="697"/>
        <v/>
      </c>
      <c r="H5592" s="64" t="str">
        <f t="shared" si="698"/>
        <v/>
      </c>
      <c r="I5592" s="80" t="str">
        <f>IFERROR(VLOOKUP(D5592,Sheet2!A:B,2,0),"")</f>
        <v/>
      </c>
      <c r="J5592" s="64" t="str">
        <f>IFERROR(IF(I5592&lt;&gt;"",VLOOKUP(I5592,Sheet2!B:C,2,0),""),"")</f>
        <v/>
      </c>
      <c r="K5592" s="64" t="str">
        <f>IFERROR( IF(I5592&lt;&gt;"", HLOOKUP(L$2+$A5592,Sheet2!BX:NK,2,0),""),"")</f>
        <v/>
      </c>
      <c r="L5592" t="str">
        <f>IF(OR(HLOOKUP(L$2+$A5592,Sheet2!BX:NK,$B5592,0),HLOOKUP(L$2+$A5592,Sheet2!BX:NK,$B5592,0)&lt;&gt;""),HLOOKUP(L$2+$A5592,Sheet2!BX:NK,$B5592,0),"")</f>
        <v/>
      </c>
      <c r="M5592" t="str">
        <f>IF(OR(HLOOKUP(M$2+$A5592,Sheet2!BY:NL,$B5592,0),HLOOKUP(M$2+$A5592,Sheet2!BY:NL,$B5592,0)&lt;&gt;""),HLOOKUP(M$2+$A5592,Sheet2!BY:NL,$B5592,0),"")</f>
        <v/>
      </c>
      <c r="N5592" t="str">
        <f>IF(OR(HLOOKUP(N$2+$A5592,Sheet2!BZ:NM,$B5592,0),HLOOKUP(N$2+$A5592,Sheet2!BZ:NM,$B5592,0)&lt;&gt;""),HLOOKUP(N$2+$A5592,Sheet2!BZ:NM,$B5592,0),"")</f>
        <v/>
      </c>
      <c r="O5592" t="str">
        <f>IF(OR(HLOOKUP(O$2+$A5592,Sheet2!CA:NN,$B5592,0),HLOOKUP(O$2+$A5592,Sheet2!CA:NN,$B5592,0)&lt;&gt;""),HLOOKUP(O$2+$A5592,Sheet2!CA:NN,$B5592,0),"")</f>
        <v/>
      </c>
      <c r="P5592" t="str">
        <f>IF(OR(HLOOKUP(P$2+$A5592,Sheet2!CB:NO,$B5592,0),HLOOKUP(P$2+$A5592,Sheet2!CB:NO,$B5592,0)&lt;&gt;""),HLOOKUP(P$2+$A5592,Sheet2!CB:NO,$B5592,0),"")</f>
        <v/>
      </c>
      <c r="Q5592" t="str">
        <f>IF(OR(HLOOKUP(Q$2+$A5592,Sheet2!CC:NO,$B5592,0),HLOOKUP(Q$2+$A5592,Sheet2!CC:NO,$B5592,0)&lt;&gt;""),HLOOKUP(Q$2+$A5592,Sheet2!CC:NO,$B5592,0),"")</f>
        <v/>
      </c>
    </row>
    <row r="5593" spans="1:17" x14ac:dyDescent="0.25">
      <c r="A5593" s="64">
        <f t="shared" si="699"/>
        <v>54</v>
      </c>
      <c r="B5593" s="64">
        <f t="shared" si="700"/>
        <v>563</v>
      </c>
      <c r="C5593" s="64">
        <f t="shared" si="701"/>
        <v>10</v>
      </c>
      <c r="D5593" s="64">
        <f t="shared" si="702"/>
        <v>559</v>
      </c>
      <c r="E5593" s="64">
        <f t="shared" si="703"/>
        <v>2791</v>
      </c>
      <c r="F5593" s="64" t="str">
        <f t="shared" si="696"/>
        <v/>
      </c>
      <c r="G5593" s="64" t="str">
        <f t="shared" si="697"/>
        <v/>
      </c>
      <c r="H5593" s="64" t="str">
        <f t="shared" si="698"/>
        <v/>
      </c>
      <c r="I5593" s="80" t="str">
        <f>IFERROR(VLOOKUP(D5593,Sheet2!A:B,2,0),"")</f>
        <v/>
      </c>
      <c r="J5593" s="64" t="str">
        <f>IFERROR(IF(I5593&lt;&gt;"",VLOOKUP(I5593,Sheet2!B:C,2,0),""),"")</f>
        <v/>
      </c>
      <c r="K5593" s="64" t="str">
        <f>IFERROR( IF(I5593&lt;&gt;"", HLOOKUP(L$2+$A5593,Sheet2!BX:NK,2,0),""),"")</f>
        <v/>
      </c>
      <c r="L5593" t="str">
        <f>IF(OR(HLOOKUP(L$2+$A5593,Sheet2!BX:NK,$B5593,0),HLOOKUP(L$2+$A5593,Sheet2!BX:NK,$B5593,0)&lt;&gt;""),HLOOKUP(L$2+$A5593,Sheet2!BX:NK,$B5593,0),"")</f>
        <v/>
      </c>
      <c r="M5593" t="str">
        <f>IF(OR(HLOOKUP(M$2+$A5593,Sheet2!BY:NL,$B5593,0),HLOOKUP(M$2+$A5593,Sheet2!BY:NL,$B5593,0)&lt;&gt;""),HLOOKUP(M$2+$A5593,Sheet2!BY:NL,$B5593,0),"")</f>
        <v/>
      </c>
      <c r="N5593" t="str">
        <f>IF(OR(HLOOKUP(N$2+$A5593,Sheet2!BZ:NM,$B5593,0),HLOOKUP(N$2+$A5593,Sheet2!BZ:NM,$B5593,0)&lt;&gt;""),HLOOKUP(N$2+$A5593,Sheet2!BZ:NM,$B5593,0),"")</f>
        <v/>
      </c>
      <c r="O5593" t="str">
        <f>IF(OR(HLOOKUP(O$2+$A5593,Sheet2!CA:NN,$B5593,0),HLOOKUP(O$2+$A5593,Sheet2!CA:NN,$B5593,0)&lt;&gt;""),HLOOKUP(O$2+$A5593,Sheet2!CA:NN,$B5593,0),"")</f>
        <v/>
      </c>
      <c r="P5593" t="str">
        <f>IF(OR(HLOOKUP(P$2+$A5593,Sheet2!CB:NO,$B5593,0),HLOOKUP(P$2+$A5593,Sheet2!CB:NO,$B5593,0)&lt;&gt;""),HLOOKUP(P$2+$A5593,Sheet2!CB:NO,$B5593,0),"")</f>
        <v/>
      </c>
      <c r="Q5593" t="str">
        <f>IF(OR(HLOOKUP(Q$2+$A5593,Sheet2!CC:NO,$B5593,0),HLOOKUP(Q$2+$A5593,Sheet2!CC:NO,$B5593,0)&lt;&gt;""),HLOOKUP(Q$2+$A5593,Sheet2!CC:NO,$B5593,0),"")</f>
        <v/>
      </c>
    </row>
    <row r="5594" spans="1:17" x14ac:dyDescent="0.25">
      <c r="A5594" s="64">
        <f t="shared" si="699"/>
        <v>0</v>
      </c>
      <c r="B5594" s="64">
        <f t="shared" si="700"/>
        <v>564</v>
      </c>
      <c r="C5594" s="64">
        <f t="shared" si="701"/>
        <v>1</v>
      </c>
      <c r="D5594" s="64">
        <f t="shared" si="702"/>
        <v>560</v>
      </c>
      <c r="E5594" s="64">
        <f t="shared" si="703"/>
        <v>2796</v>
      </c>
      <c r="F5594" s="64" t="str">
        <f t="shared" si="696"/>
        <v/>
      </c>
      <c r="G5594" s="64" t="str">
        <f t="shared" si="697"/>
        <v/>
      </c>
      <c r="H5594" s="64" t="str">
        <f t="shared" si="698"/>
        <v/>
      </c>
      <c r="I5594" s="80" t="str">
        <f>IFERROR(VLOOKUP(D5594,Sheet2!A:B,2,0),"")</f>
        <v/>
      </c>
      <c r="J5594" s="64" t="str">
        <f>IFERROR(IF(I5594&lt;&gt;"",VLOOKUP(I5594,Sheet2!B:C,2,0),""),"")</f>
        <v/>
      </c>
      <c r="K5594" s="64" t="str">
        <f>IFERROR( IF(I5594&lt;&gt;"", HLOOKUP(L$2+$A5594,Sheet2!BX:NK,2,0),""),"")</f>
        <v/>
      </c>
      <c r="L5594" t="str">
        <f>IF(OR(HLOOKUP(L$2+$A5594,Sheet2!BX:NK,$B5594,0),HLOOKUP(L$2+$A5594,Sheet2!BX:NK,$B5594,0)&lt;&gt;""),HLOOKUP(L$2+$A5594,Sheet2!BX:NK,$B5594,0),"")</f>
        <v/>
      </c>
      <c r="M5594" t="str">
        <f>IF(OR(HLOOKUP(M$2+$A5594,Sheet2!BY:NL,$B5594,0),HLOOKUP(M$2+$A5594,Sheet2!BY:NL,$B5594,0)&lt;&gt;""),HLOOKUP(M$2+$A5594,Sheet2!BY:NL,$B5594,0),"")</f>
        <v/>
      </c>
      <c r="N5594" t="str">
        <f>IF(OR(HLOOKUP(N$2+$A5594,Sheet2!BZ:NM,$B5594,0),HLOOKUP(N$2+$A5594,Sheet2!BZ:NM,$B5594,0)&lt;&gt;""),HLOOKUP(N$2+$A5594,Sheet2!BZ:NM,$B5594,0),"")</f>
        <v/>
      </c>
      <c r="O5594" t="str">
        <f>IF(OR(HLOOKUP(O$2+$A5594,Sheet2!CA:NN,$B5594,0),HLOOKUP(O$2+$A5594,Sheet2!CA:NN,$B5594,0)&lt;&gt;""),HLOOKUP(O$2+$A5594,Sheet2!CA:NN,$B5594,0),"")</f>
        <v/>
      </c>
      <c r="P5594" t="str">
        <f>IF(OR(HLOOKUP(P$2+$A5594,Sheet2!CB:NO,$B5594,0),HLOOKUP(P$2+$A5594,Sheet2!CB:NO,$B5594,0)&lt;&gt;""),HLOOKUP(P$2+$A5594,Sheet2!CB:NO,$B5594,0),"")</f>
        <v/>
      </c>
      <c r="Q5594" t="str">
        <f>IF(OR(HLOOKUP(Q$2+$A5594,Sheet2!CC:NO,$B5594,0),HLOOKUP(Q$2+$A5594,Sheet2!CC:NO,$B5594,0)&lt;&gt;""),HLOOKUP(Q$2+$A5594,Sheet2!CC:NO,$B5594,0),"")</f>
        <v/>
      </c>
    </row>
    <row r="5595" spans="1:17" x14ac:dyDescent="0.25">
      <c r="A5595" s="64">
        <f t="shared" si="699"/>
        <v>6</v>
      </c>
      <c r="B5595" s="64">
        <f t="shared" si="700"/>
        <v>564</v>
      </c>
      <c r="C5595" s="64">
        <f t="shared" si="701"/>
        <v>2</v>
      </c>
      <c r="D5595" s="64">
        <f t="shared" si="702"/>
        <v>560</v>
      </c>
      <c r="E5595" s="64">
        <f t="shared" si="703"/>
        <v>2796</v>
      </c>
      <c r="F5595" s="64" t="str">
        <f t="shared" si="696"/>
        <v/>
      </c>
      <c r="G5595" s="64" t="str">
        <f t="shared" si="697"/>
        <v/>
      </c>
      <c r="H5595" s="64" t="str">
        <f t="shared" si="698"/>
        <v/>
      </c>
      <c r="I5595" s="80" t="str">
        <f>IFERROR(VLOOKUP(D5595,Sheet2!A:B,2,0),"")</f>
        <v/>
      </c>
      <c r="J5595" s="64" t="str">
        <f>IFERROR(IF(I5595&lt;&gt;"",VLOOKUP(I5595,Sheet2!B:C,2,0),""),"")</f>
        <v/>
      </c>
      <c r="K5595" s="64" t="str">
        <f>IFERROR( IF(I5595&lt;&gt;"", HLOOKUP(L$2+$A5595,Sheet2!BX:NK,2,0),""),"")</f>
        <v/>
      </c>
      <c r="L5595" t="str">
        <f>IF(OR(HLOOKUP(L$2+$A5595,Sheet2!BX:NK,$B5595,0),HLOOKUP(L$2+$A5595,Sheet2!BX:NK,$B5595,0)&lt;&gt;""),HLOOKUP(L$2+$A5595,Sheet2!BX:NK,$B5595,0),"")</f>
        <v/>
      </c>
      <c r="M5595" t="str">
        <f>IF(OR(HLOOKUP(M$2+$A5595,Sheet2!BY:NL,$B5595,0),HLOOKUP(M$2+$A5595,Sheet2!BY:NL,$B5595,0)&lt;&gt;""),HLOOKUP(M$2+$A5595,Sheet2!BY:NL,$B5595,0),"")</f>
        <v/>
      </c>
      <c r="N5595" t="str">
        <f>IF(OR(HLOOKUP(N$2+$A5595,Sheet2!BZ:NM,$B5595,0),HLOOKUP(N$2+$A5595,Sheet2!BZ:NM,$B5595,0)&lt;&gt;""),HLOOKUP(N$2+$A5595,Sheet2!BZ:NM,$B5595,0),"")</f>
        <v/>
      </c>
      <c r="O5595" t="str">
        <f>IF(OR(HLOOKUP(O$2+$A5595,Sheet2!CA:NN,$B5595,0),HLOOKUP(O$2+$A5595,Sheet2!CA:NN,$B5595,0)&lt;&gt;""),HLOOKUP(O$2+$A5595,Sheet2!CA:NN,$B5595,0),"")</f>
        <v/>
      </c>
      <c r="P5595" t="str">
        <f>IF(OR(HLOOKUP(P$2+$A5595,Sheet2!CB:NO,$B5595,0),HLOOKUP(P$2+$A5595,Sheet2!CB:NO,$B5595,0)&lt;&gt;""),HLOOKUP(P$2+$A5595,Sheet2!CB:NO,$B5595,0),"")</f>
        <v/>
      </c>
      <c r="Q5595" t="str">
        <f>IF(OR(HLOOKUP(Q$2+$A5595,Sheet2!CC:NO,$B5595,0),HLOOKUP(Q$2+$A5595,Sheet2!CC:NO,$B5595,0)&lt;&gt;""),HLOOKUP(Q$2+$A5595,Sheet2!CC:NO,$B5595,0),"")</f>
        <v/>
      </c>
    </row>
    <row r="5596" spans="1:17" x14ac:dyDescent="0.25">
      <c r="A5596" s="64">
        <f t="shared" si="699"/>
        <v>12</v>
      </c>
      <c r="B5596" s="64">
        <f t="shared" si="700"/>
        <v>564</v>
      </c>
      <c r="C5596" s="64">
        <f t="shared" si="701"/>
        <v>3</v>
      </c>
      <c r="D5596" s="64">
        <f t="shared" si="702"/>
        <v>560</v>
      </c>
      <c r="E5596" s="64">
        <f t="shared" si="703"/>
        <v>2796</v>
      </c>
      <c r="F5596" s="64" t="str">
        <f t="shared" si="696"/>
        <v/>
      </c>
      <c r="G5596" s="64" t="str">
        <f t="shared" si="697"/>
        <v/>
      </c>
      <c r="H5596" s="64" t="str">
        <f t="shared" si="698"/>
        <v/>
      </c>
      <c r="I5596" s="80" t="str">
        <f>IFERROR(VLOOKUP(D5596,Sheet2!A:B,2,0),"")</f>
        <v/>
      </c>
      <c r="J5596" s="64" t="str">
        <f>IFERROR(IF(I5596&lt;&gt;"",VLOOKUP(I5596,Sheet2!B:C,2,0),""),"")</f>
        <v/>
      </c>
      <c r="K5596" s="64" t="str">
        <f>IFERROR( IF(I5596&lt;&gt;"", HLOOKUP(L$2+$A5596,Sheet2!BX:NK,2,0),""),"")</f>
        <v/>
      </c>
      <c r="L5596" t="str">
        <f>IF(OR(HLOOKUP(L$2+$A5596,Sheet2!BX:NK,$B5596,0),HLOOKUP(L$2+$A5596,Sheet2!BX:NK,$B5596,0)&lt;&gt;""),HLOOKUP(L$2+$A5596,Sheet2!BX:NK,$B5596,0),"")</f>
        <v/>
      </c>
      <c r="M5596" t="str">
        <f>IF(OR(HLOOKUP(M$2+$A5596,Sheet2!BY:NL,$B5596,0),HLOOKUP(M$2+$A5596,Sheet2!BY:NL,$B5596,0)&lt;&gt;""),HLOOKUP(M$2+$A5596,Sheet2!BY:NL,$B5596,0),"")</f>
        <v/>
      </c>
      <c r="N5596" t="str">
        <f>IF(OR(HLOOKUP(N$2+$A5596,Sheet2!BZ:NM,$B5596,0),HLOOKUP(N$2+$A5596,Sheet2!BZ:NM,$B5596,0)&lt;&gt;""),HLOOKUP(N$2+$A5596,Sheet2!BZ:NM,$B5596,0),"")</f>
        <v/>
      </c>
      <c r="O5596" t="str">
        <f>IF(OR(HLOOKUP(O$2+$A5596,Sheet2!CA:NN,$B5596,0),HLOOKUP(O$2+$A5596,Sheet2!CA:NN,$B5596,0)&lt;&gt;""),HLOOKUP(O$2+$A5596,Sheet2!CA:NN,$B5596,0),"")</f>
        <v/>
      </c>
      <c r="P5596" t="str">
        <f>IF(OR(HLOOKUP(P$2+$A5596,Sheet2!CB:NO,$B5596,0),HLOOKUP(P$2+$A5596,Sheet2!CB:NO,$B5596,0)&lt;&gt;""),HLOOKUP(P$2+$A5596,Sheet2!CB:NO,$B5596,0),"")</f>
        <v/>
      </c>
      <c r="Q5596" t="str">
        <f>IF(OR(HLOOKUP(Q$2+$A5596,Sheet2!CC:NO,$B5596,0),HLOOKUP(Q$2+$A5596,Sheet2!CC:NO,$B5596,0)&lt;&gt;""),HLOOKUP(Q$2+$A5596,Sheet2!CC:NO,$B5596,0),"")</f>
        <v/>
      </c>
    </row>
    <row r="5597" spans="1:17" x14ac:dyDescent="0.25">
      <c r="A5597" s="64">
        <f t="shared" si="699"/>
        <v>18</v>
      </c>
      <c r="B5597" s="64">
        <f t="shared" si="700"/>
        <v>564</v>
      </c>
      <c r="C5597" s="64">
        <f t="shared" si="701"/>
        <v>4</v>
      </c>
      <c r="D5597" s="64">
        <f t="shared" si="702"/>
        <v>560</v>
      </c>
      <c r="E5597" s="64">
        <f t="shared" si="703"/>
        <v>2796</v>
      </c>
      <c r="F5597" s="64" t="str">
        <f t="shared" si="696"/>
        <v/>
      </c>
      <c r="G5597" s="64" t="str">
        <f t="shared" si="697"/>
        <v/>
      </c>
      <c r="H5597" s="64" t="str">
        <f t="shared" si="698"/>
        <v/>
      </c>
      <c r="I5597" s="80" t="str">
        <f>IFERROR(VLOOKUP(D5597,Sheet2!A:B,2,0),"")</f>
        <v/>
      </c>
      <c r="J5597" s="64" t="str">
        <f>IFERROR(IF(I5597&lt;&gt;"",VLOOKUP(I5597,Sheet2!B:C,2,0),""),"")</f>
        <v/>
      </c>
      <c r="K5597" s="64" t="str">
        <f>IFERROR( IF(I5597&lt;&gt;"", HLOOKUP(L$2+$A5597,Sheet2!BX:NK,2,0),""),"")</f>
        <v/>
      </c>
      <c r="L5597" t="str">
        <f>IF(OR(HLOOKUP(L$2+$A5597,Sheet2!BX:NK,$B5597,0),HLOOKUP(L$2+$A5597,Sheet2!BX:NK,$B5597,0)&lt;&gt;""),HLOOKUP(L$2+$A5597,Sheet2!BX:NK,$B5597,0),"")</f>
        <v/>
      </c>
      <c r="M5597" t="str">
        <f>IF(OR(HLOOKUP(M$2+$A5597,Sheet2!BY:NL,$B5597,0),HLOOKUP(M$2+$A5597,Sheet2!BY:NL,$B5597,0)&lt;&gt;""),HLOOKUP(M$2+$A5597,Sheet2!BY:NL,$B5597,0),"")</f>
        <v/>
      </c>
      <c r="N5597" t="str">
        <f>IF(OR(HLOOKUP(N$2+$A5597,Sheet2!BZ:NM,$B5597,0),HLOOKUP(N$2+$A5597,Sheet2!BZ:NM,$B5597,0)&lt;&gt;""),HLOOKUP(N$2+$A5597,Sheet2!BZ:NM,$B5597,0),"")</f>
        <v/>
      </c>
      <c r="O5597" t="str">
        <f>IF(OR(HLOOKUP(O$2+$A5597,Sheet2!CA:NN,$B5597,0),HLOOKUP(O$2+$A5597,Sheet2!CA:NN,$B5597,0)&lt;&gt;""),HLOOKUP(O$2+$A5597,Sheet2!CA:NN,$B5597,0),"")</f>
        <v/>
      </c>
      <c r="P5597" t="str">
        <f>IF(OR(HLOOKUP(P$2+$A5597,Sheet2!CB:NO,$B5597,0),HLOOKUP(P$2+$A5597,Sheet2!CB:NO,$B5597,0)&lt;&gt;""),HLOOKUP(P$2+$A5597,Sheet2!CB:NO,$B5597,0),"")</f>
        <v/>
      </c>
      <c r="Q5597" t="str">
        <f>IF(OR(HLOOKUP(Q$2+$A5597,Sheet2!CC:NO,$B5597,0),HLOOKUP(Q$2+$A5597,Sheet2!CC:NO,$B5597,0)&lt;&gt;""),HLOOKUP(Q$2+$A5597,Sheet2!CC:NO,$B5597,0),"")</f>
        <v/>
      </c>
    </row>
    <row r="5598" spans="1:17" x14ac:dyDescent="0.25">
      <c r="A5598" s="64">
        <f t="shared" si="699"/>
        <v>24</v>
      </c>
      <c r="B5598" s="64">
        <f t="shared" si="700"/>
        <v>564</v>
      </c>
      <c r="C5598" s="64">
        <f t="shared" si="701"/>
        <v>5</v>
      </c>
      <c r="D5598" s="64">
        <f t="shared" si="702"/>
        <v>560</v>
      </c>
      <c r="E5598" s="64">
        <f t="shared" si="703"/>
        <v>2796</v>
      </c>
      <c r="F5598" s="64" t="str">
        <f t="shared" si="696"/>
        <v/>
      </c>
      <c r="G5598" s="64" t="str">
        <f t="shared" si="697"/>
        <v/>
      </c>
      <c r="H5598" s="64" t="str">
        <f t="shared" si="698"/>
        <v/>
      </c>
      <c r="I5598" s="80" t="str">
        <f>IFERROR(VLOOKUP(D5598,Sheet2!A:B,2,0),"")</f>
        <v/>
      </c>
      <c r="J5598" s="64" t="str">
        <f>IFERROR(IF(I5598&lt;&gt;"",VLOOKUP(I5598,Sheet2!B:C,2,0),""),"")</f>
        <v/>
      </c>
      <c r="K5598" s="64" t="str">
        <f>IFERROR( IF(I5598&lt;&gt;"", HLOOKUP(L$2+$A5598,Sheet2!BX:NK,2,0),""),"")</f>
        <v/>
      </c>
      <c r="L5598" t="str">
        <f>IF(OR(HLOOKUP(L$2+$A5598,Sheet2!BX:NK,$B5598,0),HLOOKUP(L$2+$A5598,Sheet2!BX:NK,$B5598,0)&lt;&gt;""),HLOOKUP(L$2+$A5598,Sheet2!BX:NK,$B5598,0),"")</f>
        <v/>
      </c>
      <c r="M5598" t="str">
        <f>IF(OR(HLOOKUP(M$2+$A5598,Sheet2!BY:NL,$B5598,0),HLOOKUP(M$2+$A5598,Sheet2!BY:NL,$B5598,0)&lt;&gt;""),HLOOKUP(M$2+$A5598,Sheet2!BY:NL,$B5598,0),"")</f>
        <v/>
      </c>
      <c r="N5598" t="str">
        <f>IF(OR(HLOOKUP(N$2+$A5598,Sheet2!BZ:NM,$B5598,0),HLOOKUP(N$2+$A5598,Sheet2!BZ:NM,$B5598,0)&lt;&gt;""),HLOOKUP(N$2+$A5598,Sheet2!BZ:NM,$B5598,0),"")</f>
        <v/>
      </c>
      <c r="O5598" t="str">
        <f>IF(OR(HLOOKUP(O$2+$A5598,Sheet2!CA:NN,$B5598,0),HLOOKUP(O$2+$A5598,Sheet2!CA:NN,$B5598,0)&lt;&gt;""),HLOOKUP(O$2+$A5598,Sheet2!CA:NN,$B5598,0),"")</f>
        <v/>
      </c>
      <c r="P5598" t="str">
        <f>IF(OR(HLOOKUP(P$2+$A5598,Sheet2!CB:NO,$B5598,0),HLOOKUP(P$2+$A5598,Sheet2!CB:NO,$B5598,0)&lt;&gt;""),HLOOKUP(P$2+$A5598,Sheet2!CB:NO,$B5598,0),"")</f>
        <v/>
      </c>
      <c r="Q5598" t="str">
        <f>IF(OR(HLOOKUP(Q$2+$A5598,Sheet2!CC:NO,$B5598,0),HLOOKUP(Q$2+$A5598,Sheet2!CC:NO,$B5598,0)&lt;&gt;""),HLOOKUP(Q$2+$A5598,Sheet2!CC:NO,$B5598,0),"")</f>
        <v/>
      </c>
    </row>
    <row r="5599" spans="1:17" x14ac:dyDescent="0.25">
      <c r="A5599" s="64">
        <f t="shared" si="699"/>
        <v>30</v>
      </c>
      <c r="B5599" s="64">
        <f t="shared" si="700"/>
        <v>564</v>
      </c>
      <c r="C5599" s="64">
        <f t="shared" si="701"/>
        <v>6</v>
      </c>
      <c r="D5599" s="64">
        <f t="shared" si="702"/>
        <v>560</v>
      </c>
      <c r="E5599" s="64">
        <f t="shared" si="703"/>
        <v>2796</v>
      </c>
      <c r="F5599" s="64" t="str">
        <f t="shared" si="696"/>
        <v/>
      </c>
      <c r="G5599" s="64" t="str">
        <f t="shared" si="697"/>
        <v/>
      </c>
      <c r="H5599" s="64" t="str">
        <f t="shared" si="698"/>
        <v/>
      </c>
      <c r="I5599" s="80" t="str">
        <f>IFERROR(VLOOKUP(D5599,Sheet2!A:B,2,0),"")</f>
        <v/>
      </c>
      <c r="J5599" s="64" t="str">
        <f>IFERROR(IF(I5599&lt;&gt;"",VLOOKUP(I5599,Sheet2!B:C,2,0),""),"")</f>
        <v/>
      </c>
      <c r="K5599" s="64" t="str">
        <f>IFERROR( IF(I5599&lt;&gt;"", HLOOKUP(L$2+$A5599,Sheet2!BX:NK,2,0),""),"")</f>
        <v/>
      </c>
      <c r="L5599" t="str">
        <f>IF(OR(HLOOKUP(L$2+$A5599,Sheet2!BX:NK,$B5599,0),HLOOKUP(L$2+$A5599,Sheet2!BX:NK,$B5599,0)&lt;&gt;""),HLOOKUP(L$2+$A5599,Sheet2!BX:NK,$B5599,0),"")</f>
        <v/>
      </c>
      <c r="M5599" t="str">
        <f>IF(OR(HLOOKUP(M$2+$A5599,Sheet2!BY:NL,$B5599,0),HLOOKUP(M$2+$A5599,Sheet2!BY:NL,$B5599,0)&lt;&gt;""),HLOOKUP(M$2+$A5599,Sheet2!BY:NL,$B5599,0),"")</f>
        <v/>
      </c>
      <c r="N5599" t="str">
        <f>IF(OR(HLOOKUP(N$2+$A5599,Sheet2!BZ:NM,$B5599,0),HLOOKUP(N$2+$A5599,Sheet2!BZ:NM,$B5599,0)&lt;&gt;""),HLOOKUP(N$2+$A5599,Sheet2!BZ:NM,$B5599,0),"")</f>
        <v/>
      </c>
      <c r="O5599" t="str">
        <f>IF(OR(HLOOKUP(O$2+$A5599,Sheet2!CA:NN,$B5599,0),HLOOKUP(O$2+$A5599,Sheet2!CA:NN,$B5599,0)&lt;&gt;""),HLOOKUP(O$2+$A5599,Sheet2!CA:NN,$B5599,0),"")</f>
        <v/>
      </c>
      <c r="P5599" t="str">
        <f>IF(OR(HLOOKUP(P$2+$A5599,Sheet2!CB:NO,$B5599,0),HLOOKUP(P$2+$A5599,Sheet2!CB:NO,$B5599,0)&lt;&gt;""),HLOOKUP(P$2+$A5599,Sheet2!CB:NO,$B5599,0),"")</f>
        <v/>
      </c>
      <c r="Q5599" t="str">
        <f>IF(OR(HLOOKUP(Q$2+$A5599,Sheet2!CC:NO,$B5599,0),HLOOKUP(Q$2+$A5599,Sheet2!CC:NO,$B5599,0)&lt;&gt;""),HLOOKUP(Q$2+$A5599,Sheet2!CC:NO,$B5599,0),"")</f>
        <v/>
      </c>
    </row>
    <row r="5600" spans="1:17" x14ac:dyDescent="0.25">
      <c r="A5600" s="64">
        <f t="shared" si="699"/>
        <v>36</v>
      </c>
      <c r="B5600" s="64">
        <f t="shared" si="700"/>
        <v>564</v>
      </c>
      <c r="C5600" s="64">
        <f t="shared" si="701"/>
        <v>7</v>
      </c>
      <c r="D5600" s="64">
        <f t="shared" si="702"/>
        <v>560</v>
      </c>
      <c r="E5600" s="64">
        <f t="shared" si="703"/>
        <v>2796</v>
      </c>
      <c r="F5600" s="64" t="str">
        <f t="shared" si="696"/>
        <v/>
      </c>
      <c r="G5600" s="64" t="str">
        <f t="shared" si="697"/>
        <v/>
      </c>
      <c r="H5600" s="64" t="str">
        <f t="shared" si="698"/>
        <v/>
      </c>
      <c r="I5600" s="80" t="str">
        <f>IFERROR(VLOOKUP(D5600,Sheet2!A:B,2,0),"")</f>
        <v/>
      </c>
      <c r="J5600" s="64" t="str">
        <f>IFERROR(IF(I5600&lt;&gt;"",VLOOKUP(I5600,Sheet2!B:C,2,0),""),"")</f>
        <v/>
      </c>
      <c r="K5600" s="64" t="str">
        <f>IFERROR( IF(I5600&lt;&gt;"", HLOOKUP(L$2+$A5600,Sheet2!BX:NK,2,0),""),"")</f>
        <v/>
      </c>
      <c r="L5600" t="str">
        <f>IF(OR(HLOOKUP(L$2+$A5600,Sheet2!BX:NK,$B5600,0),HLOOKUP(L$2+$A5600,Sheet2!BX:NK,$B5600,0)&lt;&gt;""),HLOOKUP(L$2+$A5600,Sheet2!BX:NK,$B5600,0),"")</f>
        <v/>
      </c>
      <c r="M5600" t="str">
        <f>IF(OR(HLOOKUP(M$2+$A5600,Sheet2!BY:NL,$B5600,0),HLOOKUP(M$2+$A5600,Sheet2!BY:NL,$B5600,0)&lt;&gt;""),HLOOKUP(M$2+$A5600,Sheet2!BY:NL,$B5600,0),"")</f>
        <v/>
      </c>
      <c r="N5600" t="str">
        <f>IF(OR(HLOOKUP(N$2+$A5600,Sheet2!BZ:NM,$B5600,0),HLOOKUP(N$2+$A5600,Sheet2!BZ:NM,$B5600,0)&lt;&gt;""),HLOOKUP(N$2+$A5600,Sheet2!BZ:NM,$B5600,0),"")</f>
        <v/>
      </c>
      <c r="O5600" t="str">
        <f>IF(OR(HLOOKUP(O$2+$A5600,Sheet2!CA:NN,$B5600,0),HLOOKUP(O$2+$A5600,Sheet2!CA:NN,$B5600,0)&lt;&gt;""),HLOOKUP(O$2+$A5600,Sheet2!CA:NN,$B5600,0),"")</f>
        <v/>
      </c>
      <c r="P5600" t="str">
        <f>IF(OR(HLOOKUP(P$2+$A5600,Sheet2!CB:NO,$B5600,0),HLOOKUP(P$2+$A5600,Sheet2!CB:NO,$B5600,0)&lt;&gt;""),HLOOKUP(P$2+$A5600,Sheet2!CB:NO,$B5600,0),"")</f>
        <v/>
      </c>
      <c r="Q5600" t="str">
        <f>IF(OR(HLOOKUP(Q$2+$A5600,Sheet2!CC:NO,$B5600,0),HLOOKUP(Q$2+$A5600,Sheet2!CC:NO,$B5600,0)&lt;&gt;""),HLOOKUP(Q$2+$A5600,Sheet2!CC:NO,$B5600,0),"")</f>
        <v/>
      </c>
    </row>
    <row r="5601" spans="1:17" x14ac:dyDescent="0.25">
      <c r="A5601" s="64">
        <f t="shared" si="699"/>
        <v>42</v>
      </c>
      <c r="B5601" s="64">
        <f t="shared" si="700"/>
        <v>564</v>
      </c>
      <c r="C5601" s="64">
        <f t="shared" si="701"/>
        <v>8</v>
      </c>
      <c r="D5601" s="64">
        <f t="shared" si="702"/>
        <v>560</v>
      </c>
      <c r="E5601" s="64">
        <f t="shared" si="703"/>
        <v>2796</v>
      </c>
      <c r="F5601" s="64" t="str">
        <f t="shared" si="696"/>
        <v/>
      </c>
      <c r="G5601" s="64" t="str">
        <f t="shared" si="697"/>
        <v/>
      </c>
      <c r="H5601" s="64" t="str">
        <f t="shared" si="698"/>
        <v/>
      </c>
      <c r="I5601" s="80" t="str">
        <f>IFERROR(VLOOKUP(D5601,Sheet2!A:B,2,0),"")</f>
        <v/>
      </c>
      <c r="J5601" s="64" t="str">
        <f>IFERROR(IF(I5601&lt;&gt;"",VLOOKUP(I5601,Sheet2!B:C,2,0),""),"")</f>
        <v/>
      </c>
      <c r="K5601" s="64" t="str">
        <f>IFERROR( IF(I5601&lt;&gt;"", HLOOKUP(L$2+$A5601,Sheet2!BX:NK,2,0),""),"")</f>
        <v/>
      </c>
      <c r="L5601" t="str">
        <f>IF(OR(HLOOKUP(L$2+$A5601,Sheet2!BX:NK,$B5601,0),HLOOKUP(L$2+$A5601,Sheet2!BX:NK,$B5601,0)&lt;&gt;""),HLOOKUP(L$2+$A5601,Sheet2!BX:NK,$B5601,0),"")</f>
        <v/>
      </c>
      <c r="M5601" t="str">
        <f>IF(OR(HLOOKUP(M$2+$A5601,Sheet2!BY:NL,$B5601,0),HLOOKUP(M$2+$A5601,Sheet2!BY:NL,$B5601,0)&lt;&gt;""),HLOOKUP(M$2+$A5601,Sheet2!BY:NL,$B5601,0),"")</f>
        <v/>
      </c>
      <c r="N5601" t="str">
        <f>IF(OR(HLOOKUP(N$2+$A5601,Sheet2!BZ:NM,$B5601,0),HLOOKUP(N$2+$A5601,Sheet2!BZ:NM,$B5601,0)&lt;&gt;""),HLOOKUP(N$2+$A5601,Sheet2!BZ:NM,$B5601,0),"")</f>
        <v/>
      </c>
      <c r="O5601" t="str">
        <f>IF(OR(HLOOKUP(O$2+$A5601,Sheet2!CA:NN,$B5601,0),HLOOKUP(O$2+$A5601,Sheet2!CA:NN,$B5601,0)&lt;&gt;""),HLOOKUP(O$2+$A5601,Sheet2!CA:NN,$B5601,0),"")</f>
        <v/>
      </c>
      <c r="P5601" t="str">
        <f>IF(OR(HLOOKUP(P$2+$A5601,Sheet2!CB:NO,$B5601,0),HLOOKUP(P$2+$A5601,Sheet2!CB:NO,$B5601,0)&lt;&gt;""),HLOOKUP(P$2+$A5601,Sheet2!CB:NO,$B5601,0),"")</f>
        <v/>
      </c>
      <c r="Q5601" t="str">
        <f>IF(OR(HLOOKUP(Q$2+$A5601,Sheet2!CC:NO,$B5601,0),HLOOKUP(Q$2+$A5601,Sheet2!CC:NO,$B5601,0)&lt;&gt;""),HLOOKUP(Q$2+$A5601,Sheet2!CC:NO,$B5601,0),"")</f>
        <v/>
      </c>
    </row>
    <row r="5602" spans="1:17" x14ac:dyDescent="0.25">
      <c r="A5602" s="64">
        <f t="shared" si="699"/>
        <v>48</v>
      </c>
      <c r="B5602" s="64">
        <f t="shared" si="700"/>
        <v>564</v>
      </c>
      <c r="C5602" s="64">
        <f t="shared" si="701"/>
        <v>9</v>
      </c>
      <c r="D5602" s="64">
        <f t="shared" si="702"/>
        <v>560</v>
      </c>
      <c r="E5602" s="64">
        <f t="shared" si="703"/>
        <v>2796</v>
      </c>
      <c r="F5602" s="64" t="str">
        <f t="shared" si="696"/>
        <v/>
      </c>
      <c r="G5602" s="64" t="str">
        <f t="shared" si="697"/>
        <v/>
      </c>
      <c r="H5602" s="64" t="str">
        <f t="shared" si="698"/>
        <v/>
      </c>
      <c r="I5602" s="80" t="str">
        <f>IFERROR(VLOOKUP(D5602,Sheet2!A:B,2,0),"")</f>
        <v/>
      </c>
      <c r="J5602" s="64" t="str">
        <f>IFERROR(IF(I5602&lt;&gt;"",VLOOKUP(I5602,Sheet2!B:C,2,0),""),"")</f>
        <v/>
      </c>
      <c r="K5602" s="64" t="str">
        <f>IFERROR( IF(I5602&lt;&gt;"", HLOOKUP(L$2+$A5602,Sheet2!BX:NK,2,0),""),"")</f>
        <v/>
      </c>
      <c r="L5602" t="str">
        <f>IF(OR(HLOOKUP(L$2+$A5602,Sheet2!BX:NK,$B5602,0),HLOOKUP(L$2+$A5602,Sheet2!BX:NK,$B5602,0)&lt;&gt;""),HLOOKUP(L$2+$A5602,Sheet2!BX:NK,$B5602,0),"")</f>
        <v/>
      </c>
      <c r="M5602" t="str">
        <f>IF(OR(HLOOKUP(M$2+$A5602,Sheet2!BY:NL,$B5602,0),HLOOKUP(M$2+$A5602,Sheet2!BY:NL,$B5602,0)&lt;&gt;""),HLOOKUP(M$2+$A5602,Sheet2!BY:NL,$B5602,0),"")</f>
        <v/>
      </c>
      <c r="N5602" t="str">
        <f>IF(OR(HLOOKUP(N$2+$A5602,Sheet2!BZ:NM,$B5602,0),HLOOKUP(N$2+$A5602,Sheet2!BZ:NM,$B5602,0)&lt;&gt;""),HLOOKUP(N$2+$A5602,Sheet2!BZ:NM,$B5602,0),"")</f>
        <v/>
      </c>
      <c r="O5602" t="str">
        <f>IF(OR(HLOOKUP(O$2+$A5602,Sheet2!CA:NN,$B5602,0),HLOOKUP(O$2+$A5602,Sheet2!CA:NN,$B5602,0)&lt;&gt;""),HLOOKUP(O$2+$A5602,Sheet2!CA:NN,$B5602,0),"")</f>
        <v/>
      </c>
      <c r="P5602" t="str">
        <f>IF(OR(HLOOKUP(P$2+$A5602,Sheet2!CB:NO,$B5602,0),HLOOKUP(P$2+$A5602,Sheet2!CB:NO,$B5602,0)&lt;&gt;""),HLOOKUP(P$2+$A5602,Sheet2!CB:NO,$B5602,0),"")</f>
        <v/>
      </c>
      <c r="Q5602" t="str">
        <f>IF(OR(HLOOKUP(Q$2+$A5602,Sheet2!CC:NO,$B5602,0),HLOOKUP(Q$2+$A5602,Sheet2!CC:NO,$B5602,0)&lt;&gt;""),HLOOKUP(Q$2+$A5602,Sheet2!CC:NO,$B5602,0),"")</f>
        <v/>
      </c>
    </row>
    <row r="5603" spans="1:17" x14ac:dyDescent="0.25">
      <c r="A5603" s="64">
        <f t="shared" si="699"/>
        <v>54</v>
      </c>
      <c r="B5603" s="64">
        <f t="shared" si="700"/>
        <v>564</v>
      </c>
      <c r="C5603" s="64">
        <f t="shared" si="701"/>
        <v>10</v>
      </c>
      <c r="D5603" s="64">
        <f t="shared" si="702"/>
        <v>560</v>
      </c>
      <c r="E5603" s="64">
        <f t="shared" si="703"/>
        <v>2796</v>
      </c>
      <c r="F5603" s="64" t="str">
        <f t="shared" si="696"/>
        <v/>
      </c>
      <c r="G5603" s="64" t="str">
        <f t="shared" si="697"/>
        <v/>
      </c>
      <c r="H5603" s="64" t="str">
        <f t="shared" si="698"/>
        <v/>
      </c>
      <c r="I5603" s="80" t="str">
        <f>IFERROR(VLOOKUP(D5603,Sheet2!A:B,2,0),"")</f>
        <v/>
      </c>
      <c r="J5603" s="64" t="str">
        <f>IFERROR(IF(I5603&lt;&gt;"",VLOOKUP(I5603,Sheet2!B:C,2,0),""),"")</f>
        <v/>
      </c>
      <c r="K5603" s="64" t="str">
        <f>IFERROR( IF(I5603&lt;&gt;"", HLOOKUP(L$2+$A5603,Sheet2!BX:NK,2,0),""),"")</f>
        <v/>
      </c>
      <c r="L5603" t="str">
        <f>IF(OR(HLOOKUP(L$2+$A5603,Sheet2!BX:NK,$B5603,0),HLOOKUP(L$2+$A5603,Sheet2!BX:NK,$B5603,0)&lt;&gt;""),HLOOKUP(L$2+$A5603,Sheet2!BX:NK,$B5603,0),"")</f>
        <v/>
      </c>
      <c r="M5603" t="str">
        <f>IF(OR(HLOOKUP(M$2+$A5603,Sheet2!BY:NL,$B5603,0),HLOOKUP(M$2+$A5603,Sheet2!BY:NL,$B5603,0)&lt;&gt;""),HLOOKUP(M$2+$A5603,Sheet2!BY:NL,$B5603,0),"")</f>
        <v/>
      </c>
      <c r="N5603" t="str">
        <f>IF(OR(HLOOKUP(N$2+$A5603,Sheet2!BZ:NM,$B5603,0),HLOOKUP(N$2+$A5603,Sheet2!BZ:NM,$B5603,0)&lt;&gt;""),HLOOKUP(N$2+$A5603,Sheet2!BZ:NM,$B5603,0),"")</f>
        <v/>
      </c>
      <c r="O5603" t="str">
        <f>IF(OR(HLOOKUP(O$2+$A5603,Sheet2!CA:NN,$B5603,0),HLOOKUP(O$2+$A5603,Sheet2!CA:NN,$B5603,0)&lt;&gt;""),HLOOKUP(O$2+$A5603,Sheet2!CA:NN,$B5603,0),"")</f>
        <v/>
      </c>
      <c r="P5603" t="str">
        <f>IF(OR(HLOOKUP(P$2+$A5603,Sheet2!CB:NO,$B5603,0),HLOOKUP(P$2+$A5603,Sheet2!CB:NO,$B5603,0)&lt;&gt;""),HLOOKUP(P$2+$A5603,Sheet2!CB:NO,$B5603,0),"")</f>
        <v/>
      </c>
      <c r="Q5603" t="str">
        <f>IF(OR(HLOOKUP(Q$2+$A5603,Sheet2!CC:NO,$B5603,0),HLOOKUP(Q$2+$A5603,Sheet2!CC:NO,$B5603,0)&lt;&gt;""),HLOOKUP(Q$2+$A5603,Sheet2!CC:NO,$B5603,0),"")</f>
        <v/>
      </c>
    </row>
    <row r="5604" spans="1:17" x14ac:dyDescent="0.25">
      <c r="A5604" s="64">
        <f t="shared" si="699"/>
        <v>0</v>
      </c>
      <c r="B5604" s="64">
        <f t="shared" si="700"/>
        <v>565</v>
      </c>
      <c r="C5604" s="64">
        <f t="shared" si="701"/>
        <v>1</v>
      </c>
      <c r="D5604" s="64">
        <f t="shared" si="702"/>
        <v>561</v>
      </c>
      <c r="E5604" s="64">
        <f t="shared" si="703"/>
        <v>2801</v>
      </c>
      <c r="F5604" s="64" t="str">
        <f t="shared" si="696"/>
        <v/>
      </c>
      <c r="G5604" s="64" t="str">
        <f t="shared" si="697"/>
        <v/>
      </c>
      <c r="H5604" s="64" t="str">
        <f t="shared" si="698"/>
        <v/>
      </c>
      <c r="I5604" s="80" t="str">
        <f>IFERROR(VLOOKUP(D5604,Sheet2!A:B,2,0),"")</f>
        <v/>
      </c>
      <c r="J5604" s="64" t="str">
        <f>IFERROR(IF(I5604&lt;&gt;"",VLOOKUP(I5604,Sheet2!B:C,2,0),""),"")</f>
        <v/>
      </c>
      <c r="K5604" s="64" t="str">
        <f>IFERROR( IF(I5604&lt;&gt;"", HLOOKUP(L$2+$A5604,Sheet2!BX:NK,2,0),""),"")</f>
        <v/>
      </c>
      <c r="L5604" t="str">
        <f>IF(OR(HLOOKUP(L$2+$A5604,Sheet2!BX:NK,$B5604,0),HLOOKUP(L$2+$A5604,Sheet2!BX:NK,$B5604,0)&lt;&gt;""),HLOOKUP(L$2+$A5604,Sheet2!BX:NK,$B5604,0),"")</f>
        <v/>
      </c>
      <c r="M5604" t="str">
        <f>IF(OR(HLOOKUP(M$2+$A5604,Sheet2!BY:NL,$B5604,0),HLOOKUP(M$2+$A5604,Sheet2!BY:NL,$B5604,0)&lt;&gt;""),HLOOKUP(M$2+$A5604,Sheet2!BY:NL,$B5604,0),"")</f>
        <v/>
      </c>
      <c r="N5604" t="str">
        <f>IF(OR(HLOOKUP(N$2+$A5604,Sheet2!BZ:NM,$B5604,0),HLOOKUP(N$2+$A5604,Sheet2!BZ:NM,$B5604,0)&lt;&gt;""),HLOOKUP(N$2+$A5604,Sheet2!BZ:NM,$B5604,0),"")</f>
        <v/>
      </c>
      <c r="O5604" t="str">
        <f>IF(OR(HLOOKUP(O$2+$A5604,Sheet2!CA:NN,$B5604,0),HLOOKUP(O$2+$A5604,Sheet2!CA:NN,$B5604,0)&lt;&gt;""),HLOOKUP(O$2+$A5604,Sheet2!CA:NN,$B5604,0),"")</f>
        <v/>
      </c>
      <c r="P5604" t="str">
        <f>IF(OR(HLOOKUP(P$2+$A5604,Sheet2!CB:NO,$B5604,0),HLOOKUP(P$2+$A5604,Sheet2!CB:NO,$B5604,0)&lt;&gt;""),HLOOKUP(P$2+$A5604,Sheet2!CB:NO,$B5604,0),"")</f>
        <v/>
      </c>
      <c r="Q5604" t="str">
        <f>IF(OR(HLOOKUP(Q$2+$A5604,Sheet2!CC:NO,$B5604,0),HLOOKUP(Q$2+$A5604,Sheet2!CC:NO,$B5604,0)&lt;&gt;""),HLOOKUP(Q$2+$A5604,Sheet2!CC:NO,$B5604,0),"")</f>
        <v/>
      </c>
    </row>
    <row r="5605" spans="1:17" x14ac:dyDescent="0.25">
      <c r="A5605" s="64">
        <f t="shared" si="699"/>
        <v>6</v>
      </c>
      <c r="B5605" s="64">
        <f t="shared" si="700"/>
        <v>565</v>
      </c>
      <c r="C5605" s="64">
        <f t="shared" si="701"/>
        <v>2</v>
      </c>
      <c r="D5605" s="64">
        <f t="shared" si="702"/>
        <v>561</v>
      </c>
      <c r="E5605" s="64">
        <f t="shared" si="703"/>
        <v>2801</v>
      </c>
      <c r="F5605" s="64" t="str">
        <f t="shared" si="696"/>
        <v/>
      </c>
      <c r="G5605" s="64" t="str">
        <f t="shared" si="697"/>
        <v/>
      </c>
      <c r="H5605" s="64" t="str">
        <f t="shared" si="698"/>
        <v/>
      </c>
      <c r="I5605" s="80" t="str">
        <f>IFERROR(VLOOKUP(D5605,Sheet2!A:B,2,0),"")</f>
        <v/>
      </c>
      <c r="J5605" s="64" t="str">
        <f>IFERROR(IF(I5605&lt;&gt;"",VLOOKUP(I5605,Sheet2!B:C,2,0),""),"")</f>
        <v/>
      </c>
      <c r="K5605" s="64" t="str">
        <f>IFERROR( IF(I5605&lt;&gt;"", HLOOKUP(L$2+$A5605,Sheet2!BX:NK,2,0),""),"")</f>
        <v/>
      </c>
      <c r="L5605" t="str">
        <f>IF(OR(HLOOKUP(L$2+$A5605,Sheet2!BX:NK,$B5605,0),HLOOKUP(L$2+$A5605,Sheet2!BX:NK,$B5605,0)&lt;&gt;""),HLOOKUP(L$2+$A5605,Sheet2!BX:NK,$B5605,0),"")</f>
        <v/>
      </c>
      <c r="M5605" t="str">
        <f>IF(OR(HLOOKUP(M$2+$A5605,Sheet2!BY:NL,$B5605,0),HLOOKUP(M$2+$A5605,Sheet2!BY:NL,$B5605,0)&lt;&gt;""),HLOOKUP(M$2+$A5605,Sheet2!BY:NL,$B5605,0),"")</f>
        <v/>
      </c>
      <c r="N5605" t="str">
        <f>IF(OR(HLOOKUP(N$2+$A5605,Sheet2!BZ:NM,$B5605,0),HLOOKUP(N$2+$A5605,Sheet2!BZ:NM,$B5605,0)&lt;&gt;""),HLOOKUP(N$2+$A5605,Sheet2!BZ:NM,$B5605,0),"")</f>
        <v/>
      </c>
      <c r="O5605" t="str">
        <f>IF(OR(HLOOKUP(O$2+$A5605,Sheet2!CA:NN,$B5605,0),HLOOKUP(O$2+$A5605,Sheet2!CA:NN,$B5605,0)&lt;&gt;""),HLOOKUP(O$2+$A5605,Sheet2!CA:NN,$B5605,0),"")</f>
        <v/>
      </c>
      <c r="P5605" t="str">
        <f>IF(OR(HLOOKUP(P$2+$A5605,Sheet2!CB:NO,$B5605,0),HLOOKUP(P$2+$A5605,Sheet2!CB:NO,$B5605,0)&lt;&gt;""),HLOOKUP(P$2+$A5605,Sheet2!CB:NO,$B5605,0),"")</f>
        <v/>
      </c>
      <c r="Q5605" t="str">
        <f>IF(OR(HLOOKUP(Q$2+$A5605,Sheet2!CC:NO,$B5605,0),HLOOKUP(Q$2+$A5605,Sheet2!CC:NO,$B5605,0)&lt;&gt;""),HLOOKUP(Q$2+$A5605,Sheet2!CC:NO,$B5605,0),"")</f>
        <v/>
      </c>
    </row>
    <row r="5606" spans="1:17" x14ac:dyDescent="0.25">
      <c r="A5606" s="64">
        <f t="shared" si="699"/>
        <v>12</v>
      </c>
      <c r="B5606" s="64">
        <f t="shared" si="700"/>
        <v>565</v>
      </c>
      <c r="C5606" s="64">
        <f t="shared" si="701"/>
        <v>3</v>
      </c>
      <c r="D5606" s="64">
        <f t="shared" si="702"/>
        <v>561</v>
      </c>
      <c r="E5606" s="64">
        <f t="shared" si="703"/>
        <v>2801</v>
      </c>
      <c r="F5606" s="64" t="str">
        <f t="shared" si="696"/>
        <v/>
      </c>
      <c r="G5606" s="64" t="str">
        <f t="shared" si="697"/>
        <v/>
      </c>
      <c r="H5606" s="64" t="str">
        <f t="shared" si="698"/>
        <v/>
      </c>
      <c r="I5606" s="80" t="str">
        <f>IFERROR(VLOOKUP(D5606,Sheet2!A:B,2,0),"")</f>
        <v/>
      </c>
      <c r="J5606" s="64" t="str">
        <f>IFERROR(IF(I5606&lt;&gt;"",VLOOKUP(I5606,Sheet2!B:C,2,0),""),"")</f>
        <v/>
      </c>
      <c r="K5606" s="64" t="str">
        <f>IFERROR( IF(I5606&lt;&gt;"", HLOOKUP(L$2+$A5606,Sheet2!BX:NK,2,0),""),"")</f>
        <v/>
      </c>
      <c r="L5606" t="str">
        <f>IF(OR(HLOOKUP(L$2+$A5606,Sheet2!BX:NK,$B5606,0),HLOOKUP(L$2+$A5606,Sheet2!BX:NK,$B5606,0)&lt;&gt;""),HLOOKUP(L$2+$A5606,Sheet2!BX:NK,$B5606,0),"")</f>
        <v/>
      </c>
      <c r="M5606" t="str">
        <f>IF(OR(HLOOKUP(M$2+$A5606,Sheet2!BY:NL,$B5606,0),HLOOKUP(M$2+$A5606,Sheet2!BY:NL,$B5606,0)&lt;&gt;""),HLOOKUP(M$2+$A5606,Sheet2!BY:NL,$B5606,0),"")</f>
        <v/>
      </c>
      <c r="N5606" t="str">
        <f>IF(OR(HLOOKUP(N$2+$A5606,Sheet2!BZ:NM,$B5606,0),HLOOKUP(N$2+$A5606,Sheet2!BZ:NM,$B5606,0)&lt;&gt;""),HLOOKUP(N$2+$A5606,Sheet2!BZ:NM,$B5606,0),"")</f>
        <v/>
      </c>
      <c r="O5606" t="str">
        <f>IF(OR(HLOOKUP(O$2+$A5606,Sheet2!CA:NN,$B5606,0),HLOOKUP(O$2+$A5606,Sheet2!CA:NN,$B5606,0)&lt;&gt;""),HLOOKUP(O$2+$A5606,Sheet2!CA:NN,$B5606,0),"")</f>
        <v/>
      </c>
      <c r="P5606" t="str">
        <f>IF(OR(HLOOKUP(P$2+$A5606,Sheet2!CB:NO,$B5606,0),HLOOKUP(P$2+$A5606,Sheet2!CB:NO,$B5606,0)&lt;&gt;""),HLOOKUP(P$2+$A5606,Sheet2!CB:NO,$B5606,0),"")</f>
        <v/>
      </c>
      <c r="Q5606" t="str">
        <f>IF(OR(HLOOKUP(Q$2+$A5606,Sheet2!CC:NO,$B5606,0),HLOOKUP(Q$2+$A5606,Sheet2!CC:NO,$B5606,0)&lt;&gt;""),HLOOKUP(Q$2+$A5606,Sheet2!CC:NO,$B5606,0),"")</f>
        <v/>
      </c>
    </row>
    <row r="5607" spans="1:17" x14ac:dyDescent="0.25">
      <c r="A5607" s="64">
        <f t="shared" si="699"/>
        <v>18</v>
      </c>
      <c r="B5607" s="64">
        <f t="shared" si="700"/>
        <v>565</v>
      </c>
      <c r="C5607" s="64">
        <f t="shared" si="701"/>
        <v>4</v>
      </c>
      <c r="D5607" s="64">
        <f t="shared" si="702"/>
        <v>561</v>
      </c>
      <c r="E5607" s="64">
        <f t="shared" si="703"/>
        <v>2801</v>
      </c>
      <c r="F5607" s="64" t="str">
        <f t="shared" si="696"/>
        <v/>
      </c>
      <c r="G5607" s="64" t="str">
        <f t="shared" si="697"/>
        <v/>
      </c>
      <c r="H5607" s="64" t="str">
        <f t="shared" si="698"/>
        <v/>
      </c>
      <c r="I5607" s="80" t="str">
        <f>IFERROR(VLOOKUP(D5607,Sheet2!A:B,2,0),"")</f>
        <v/>
      </c>
      <c r="J5607" s="64" t="str">
        <f>IFERROR(IF(I5607&lt;&gt;"",VLOOKUP(I5607,Sheet2!B:C,2,0),""),"")</f>
        <v/>
      </c>
      <c r="K5607" s="64" t="str">
        <f>IFERROR( IF(I5607&lt;&gt;"", HLOOKUP(L$2+$A5607,Sheet2!BX:NK,2,0),""),"")</f>
        <v/>
      </c>
      <c r="L5607" t="str">
        <f>IF(OR(HLOOKUP(L$2+$A5607,Sheet2!BX:NK,$B5607,0),HLOOKUP(L$2+$A5607,Sheet2!BX:NK,$B5607,0)&lt;&gt;""),HLOOKUP(L$2+$A5607,Sheet2!BX:NK,$B5607,0),"")</f>
        <v/>
      </c>
      <c r="M5607" t="str">
        <f>IF(OR(HLOOKUP(M$2+$A5607,Sheet2!BY:NL,$B5607,0),HLOOKUP(M$2+$A5607,Sheet2!BY:NL,$B5607,0)&lt;&gt;""),HLOOKUP(M$2+$A5607,Sheet2!BY:NL,$B5607,0),"")</f>
        <v/>
      </c>
      <c r="N5607" t="str">
        <f>IF(OR(HLOOKUP(N$2+$A5607,Sheet2!BZ:NM,$B5607,0),HLOOKUP(N$2+$A5607,Sheet2!BZ:NM,$B5607,0)&lt;&gt;""),HLOOKUP(N$2+$A5607,Sheet2!BZ:NM,$B5607,0),"")</f>
        <v/>
      </c>
      <c r="O5607" t="str">
        <f>IF(OR(HLOOKUP(O$2+$A5607,Sheet2!CA:NN,$B5607,0),HLOOKUP(O$2+$A5607,Sheet2!CA:NN,$B5607,0)&lt;&gt;""),HLOOKUP(O$2+$A5607,Sheet2!CA:NN,$B5607,0),"")</f>
        <v/>
      </c>
      <c r="P5607" t="str">
        <f>IF(OR(HLOOKUP(P$2+$A5607,Sheet2!CB:NO,$B5607,0),HLOOKUP(P$2+$A5607,Sheet2!CB:NO,$B5607,0)&lt;&gt;""),HLOOKUP(P$2+$A5607,Sheet2!CB:NO,$B5607,0),"")</f>
        <v/>
      </c>
      <c r="Q5607" t="str">
        <f>IF(OR(HLOOKUP(Q$2+$A5607,Sheet2!CC:NO,$B5607,0),HLOOKUP(Q$2+$A5607,Sheet2!CC:NO,$B5607,0)&lt;&gt;""),HLOOKUP(Q$2+$A5607,Sheet2!CC:NO,$B5607,0),"")</f>
        <v/>
      </c>
    </row>
    <row r="5608" spans="1:17" x14ac:dyDescent="0.25">
      <c r="A5608" s="64">
        <f t="shared" si="699"/>
        <v>24</v>
      </c>
      <c r="B5608" s="64">
        <f t="shared" si="700"/>
        <v>565</v>
      </c>
      <c r="C5608" s="64">
        <f t="shared" si="701"/>
        <v>5</v>
      </c>
      <c r="D5608" s="64">
        <f t="shared" si="702"/>
        <v>561</v>
      </c>
      <c r="E5608" s="64">
        <f t="shared" si="703"/>
        <v>2801</v>
      </c>
      <c r="F5608" s="64" t="str">
        <f t="shared" si="696"/>
        <v/>
      </c>
      <c r="G5608" s="64" t="str">
        <f t="shared" si="697"/>
        <v/>
      </c>
      <c r="H5608" s="64" t="str">
        <f t="shared" si="698"/>
        <v/>
      </c>
      <c r="I5608" s="80" t="str">
        <f>IFERROR(VLOOKUP(D5608,Sheet2!A:B,2,0),"")</f>
        <v/>
      </c>
      <c r="J5608" s="64" t="str">
        <f>IFERROR(IF(I5608&lt;&gt;"",VLOOKUP(I5608,Sheet2!B:C,2,0),""),"")</f>
        <v/>
      </c>
      <c r="K5608" s="64" t="str">
        <f>IFERROR( IF(I5608&lt;&gt;"", HLOOKUP(L$2+$A5608,Sheet2!BX:NK,2,0),""),"")</f>
        <v/>
      </c>
      <c r="L5608" t="str">
        <f>IF(OR(HLOOKUP(L$2+$A5608,Sheet2!BX:NK,$B5608,0),HLOOKUP(L$2+$A5608,Sheet2!BX:NK,$B5608,0)&lt;&gt;""),HLOOKUP(L$2+$A5608,Sheet2!BX:NK,$B5608,0),"")</f>
        <v/>
      </c>
      <c r="M5608" t="str">
        <f>IF(OR(HLOOKUP(M$2+$A5608,Sheet2!BY:NL,$B5608,0),HLOOKUP(M$2+$A5608,Sheet2!BY:NL,$B5608,0)&lt;&gt;""),HLOOKUP(M$2+$A5608,Sheet2!BY:NL,$B5608,0),"")</f>
        <v/>
      </c>
      <c r="N5608" t="str">
        <f>IF(OR(HLOOKUP(N$2+$A5608,Sheet2!BZ:NM,$B5608,0),HLOOKUP(N$2+$A5608,Sheet2!BZ:NM,$B5608,0)&lt;&gt;""),HLOOKUP(N$2+$A5608,Sheet2!BZ:NM,$B5608,0),"")</f>
        <v/>
      </c>
      <c r="O5608" t="str">
        <f>IF(OR(HLOOKUP(O$2+$A5608,Sheet2!CA:NN,$B5608,0),HLOOKUP(O$2+$A5608,Sheet2!CA:NN,$B5608,0)&lt;&gt;""),HLOOKUP(O$2+$A5608,Sheet2!CA:NN,$B5608,0),"")</f>
        <v/>
      </c>
      <c r="P5608" t="str">
        <f>IF(OR(HLOOKUP(P$2+$A5608,Sheet2!CB:NO,$B5608,0),HLOOKUP(P$2+$A5608,Sheet2!CB:NO,$B5608,0)&lt;&gt;""),HLOOKUP(P$2+$A5608,Sheet2!CB:NO,$B5608,0),"")</f>
        <v/>
      </c>
      <c r="Q5608" t="str">
        <f>IF(OR(HLOOKUP(Q$2+$A5608,Sheet2!CC:NO,$B5608,0),HLOOKUP(Q$2+$A5608,Sheet2!CC:NO,$B5608,0)&lt;&gt;""),HLOOKUP(Q$2+$A5608,Sheet2!CC:NO,$B5608,0),"")</f>
        <v/>
      </c>
    </row>
    <row r="5609" spans="1:17" x14ac:dyDescent="0.25">
      <c r="A5609" s="64">
        <f t="shared" si="699"/>
        <v>30</v>
      </c>
      <c r="B5609" s="64">
        <f t="shared" si="700"/>
        <v>565</v>
      </c>
      <c r="C5609" s="64">
        <f t="shared" si="701"/>
        <v>6</v>
      </c>
      <c r="D5609" s="64">
        <f t="shared" si="702"/>
        <v>561</v>
      </c>
      <c r="E5609" s="64">
        <f t="shared" si="703"/>
        <v>2801</v>
      </c>
      <c r="F5609" s="64" t="str">
        <f t="shared" si="696"/>
        <v/>
      </c>
      <c r="G5609" s="64" t="str">
        <f t="shared" si="697"/>
        <v/>
      </c>
      <c r="H5609" s="64" t="str">
        <f t="shared" si="698"/>
        <v/>
      </c>
      <c r="I5609" s="80" t="str">
        <f>IFERROR(VLOOKUP(D5609,Sheet2!A:B,2,0),"")</f>
        <v/>
      </c>
      <c r="J5609" s="64" t="str">
        <f>IFERROR(IF(I5609&lt;&gt;"",VLOOKUP(I5609,Sheet2!B:C,2,0),""),"")</f>
        <v/>
      </c>
      <c r="K5609" s="64" t="str">
        <f>IFERROR( IF(I5609&lt;&gt;"", HLOOKUP(L$2+$A5609,Sheet2!BX:NK,2,0),""),"")</f>
        <v/>
      </c>
      <c r="L5609" t="str">
        <f>IF(OR(HLOOKUP(L$2+$A5609,Sheet2!BX:NK,$B5609,0),HLOOKUP(L$2+$A5609,Sheet2!BX:NK,$B5609,0)&lt;&gt;""),HLOOKUP(L$2+$A5609,Sheet2!BX:NK,$B5609,0),"")</f>
        <v/>
      </c>
      <c r="M5609" t="str">
        <f>IF(OR(HLOOKUP(M$2+$A5609,Sheet2!BY:NL,$B5609,0),HLOOKUP(M$2+$A5609,Sheet2!BY:NL,$B5609,0)&lt;&gt;""),HLOOKUP(M$2+$A5609,Sheet2!BY:NL,$B5609,0),"")</f>
        <v/>
      </c>
      <c r="N5609" t="str">
        <f>IF(OR(HLOOKUP(N$2+$A5609,Sheet2!BZ:NM,$B5609,0),HLOOKUP(N$2+$A5609,Sheet2!BZ:NM,$B5609,0)&lt;&gt;""),HLOOKUP(N$2+$A5609,Sheet2!BZ:NM,$B5609,0),"")</f>
        <v/>
      </c>
      <c r="O5609" t="str">
        <f>IF(OR(HLOOKUP(O$2+$A5609,Sheet2!CA:NN,$B5609,0),HLOOKUP(O$2+$A5609,Sheet2!CA:NN,$B5609,0)&lt;&gt;""),HLOOKUP(O$2+$A5609,Sheet2!CA:NN,$B5609,0),"")</f>
        <v/>
      </c>
      <c r="P5609" t="str">
        <f>IF(OR(HLOOKUP(P$2+$A5609,Sheet2!CB:NO,$B5609,0),HLOOKUP(P$2+$A5609,Sheet2!CB:NO,$B5609,0)&lt;&gt;""),HLOOKUP(P$2+$A5609,Sheet2!CB:NO,$B5609,0),"")</f>
        <v/>
      </c>
      <c r="Q5609" t="str">
        <f>IF(OR(HLOOKUP(Q$2+$A5609,Sheet2!CC:NO,$B5609,0),HLOOKUP(Q$2+$A5609,Sheet2!CC:NO,$B5609,0)&lt;&gt;""),HLOOKUP(Q$2+$A5609,Sheet2!CC:NO,$B5609,0),"")</f>
        <v/>
      </c>
    </row>
    <row r="5610" spans="1:17" x14ac:dyDescent="0.25">
      <c r="A5610" s="64">
        <f t="shared" si="699"/>
        <v>36</v>
      </c>
      <c r="B5610" s="64">
        <f t="shared" si="700"/>
        <v>565</v>
      </c>
      <c r="C5610" s="64">
        <f t="shared" si="701"/>
        <v>7</v>
      </c>
      <c r="D5610" s="64">
        <f t="shared" si="702"/>
        <v>561</v>
      </c>
      <c r="E5610" s="64">
        <f t="shared" si="703"/>
        <v>2801</v>
      </c>
      <c r="F5610" s="64" t="str">
        <f t="shared" si="696"/>
        <v/>
      </c>
      <c r="G5610" s="64" t="str">
        <f t="shared" si="697"/>
        <v/>
      </c>
      <c r="H5610" s="64" t="str">
        <f t="shared" si="698"/>
        <v/>
      </c>
      <c r="I5610" s="80" t="str">
        <f>IFERROR(VLOOKUP(D5610,Sheet2!A:B,2,0),"")</f>
        <v/>
      </c>
      <c r="J5610" s="64" t="str">
        <f>IFERROR(IF(I5610&lt;&gt;"",VLOOKUP(I5610,Sheet2!B:C,2,0),""),"")</f>
        <v/>
      </c>
      <c r="K5610" s="64" t="str">
        <f>IFERROR( IF(I5610&lt;&gt;"", HLOOKUP(L$2+$A5610,Sheet2!BX:NK,2,0),""),"")</f>
        <v/>
      </c>
      <c r="L5610" t="str">
        <f>IF(OR(HLOOKUP(L$2+$A5610,Sheet2!BX:NK,$B5610,0),HLOOKUP(L$2+$A5610,Sheet2!BX:NK,$B5610,0)&lt;&gt;""),HLOOKUP(L$2+$A5610,Sheet2!BX:NK,$B5610,0),"")</f>
        <v/>
      </c>
      <c r="M5610" t="str">
        <f>IF(OR(HLOOKUP(M$2+$A5610,Sheet2!BY:NL,$B5610,0),HLOOKUP(M$2+$A5610,Sheet2!BY:NL,$B5610,0)&lt;&gt;""),HLOOKUP(M$2+$A5610,Sheet2!BY:NL,$B5610,0),"")</f>
        <v/>
      </c>
      <c r="N5610" t="str">
        <f>IF(OR(HLOOKUP(N$2+$A5610,Sheet2!BZ:NM,$B5610,0),HLOOKUP(N$2+$A5610,Sheet2!BZ:NM,$B5610,0)&lt;&gt;""),HLOOKUP(N$2+$A5610,Sheet2!BZ:NM,$B5610,0),"")</f>
        <v/>
      </c>
      <c r="O5610" t="str">
        <f>IF(OR(HLOOKUP(O$2+$A5610,Sheet2!CA:NN,$B5610,0),HLOOKUP(O$2+$A5610,Sheet2!CA:NN,$B5610,0)&lt;&gt;""),HLOOKUP(O$2+$A5610,Sheet2!CA:NN,$B5610,0),"")</f>
        <v/>
      </c>
      <c r="P5610" t="str">
        <f>IF(OR(HLOOKUP(P$2+$A5610,Sheet2!CB:NO,$B5610,0),HLOOKUP(P$2+$A5610,Sheet2!CB:NO,$B5610,0)&lt;&gt;""),HLOOKUP(P$2+$A5610,Sheet2!CB:NO,$B5610,0),"")</f>
        <v/>
      </c>
      <c r="Q5610" t="str">
        <f>IF(OR(HLOOKUP(Q$2+$A5610,Sheet2!CC:NO,$B5610,0),HLOOKUP(Q$2+$A5610,Sheet2!CC:NO,$B5610,0)&lt;&gt;""),HLOOKUP(Q$2+$A5610,Sheet2!CC:NO,$B5610,0),"")</f>
        <v/>
      </c>
    </row>
    <row r="5611" spans="1:17" x14ac:dyDescent="0.25">
      <c r="A5611" s="64">
        <f t="shared" si="699"/>
        <v>42</v>
      </c>
      <c r="B5611" s="64">
        <f t="shared" si="700"/>
        <v>565</v>
      </c>
      <c r="C5611" s="64">
        <f t="shared" si="701"/>
        <v>8</v>
      </c>
      <c r="D5611" s="64">
        <f t="shared" si="702"/>
        <v>561</v>
      </c>
      <c r="E5611" s="64">
        <f t="shared" si="703"/>
        <v>2801</v>
      </c>
      <c r="F5611" s="64" t="str">
        <f t="shared" si="696"/>
        <v/>
      </c>
      <c r="G5611" s="64" t="str">
        <f t="shared" si="697"/>
        <v/>
      </c>
      <c r="H5611" s="64" t="str">
        <f t="shared" si="698"/>
        <v/>
      </c>
      <c r="I5611" s="80" t="str">
        <f>IFERROR(VLOOKUP(D5611,Sheet2!A:B,2,0),"")</f>
        <v/>
      </c>
      <c r="J5611" s="64" t="str">
        <f>IFERROR(IF(I5611&lt;&gt;"",VLOOKUP(I5611,Sheet2!B:C,2,0),""),"")</f>
        <v/>
      </c>
      <c r="K5611" s="64" t="str">
        <f>IFERROR( IF(I5611&lt;&gt;"", HLOOKUP(L$2+$A5611,Sheet2!BX:NK,2,0),""),"")</f>
        <v/>
      </c>
      <c r="L5611" t="str">
        <f>IF(OR(HLOOKUP(L$2+$A5611,Sheet2!BX:NK,$B5611,0),HLOOKUP(L$2+$A5611,Sheet2!BX:NK,$B5611,0)&lt;&gt;""),HLOOKUP(L$2+$A5611,Sheet2!BX:NK,$B5611,0),"")</f>
        <v/>
      </c>
      <c r="M5611" t="str">
        <f>IF(OR(HLOOKUP(M$2+$A5611,Sheet2!BY:NL,$B5611,0),HLOOKUP(M$2+$A5611,Sheet2!BY:NL,$B5611,0)&lt;&gt;""),HLOOKUP(M$2+$A5611,Sheet2!BY:NL,$B5611,0),"")</f>
        <v/>
      </c>
      <c r="N5611" t="str">
        <f>IF(OR(HLOOKUP(N$2+$A5611,Sheet2!BZ:NM,$B5611,0),HLOOKUP(N$2+$A5611,Sheet2!BZ:NM,$B5611,0)&lt;&gt;""),HLOOKUP(N$2+$A5611,Sheet2!BZ:NM,$B5611,0),"")</f>
        <v/>
      </c>
      <c r="O5611" t="str">
        <f>IF(OR(HLOOKUP(O$2+$A5611,Sheet2!CA:NN,$B5611,0),HLOOKUP(O$2+$A5611,Sheet2!CA:NN,$B5611,0)&lt;&gt;""),HLOOKUP(O$2+$A5611,Sheet2!CA:NN,$B5611,0),"")</f>
        <v/>
      </c>
      <c r="P5611" t="str">
        <f>IF(OR(HLOOKUP(P$2+$A5611,Sheet2!CB:NO,$B5611,0),HLOOKUP(P$2+$A5611,Sheet2!CB:NO,$B5611,0)&lt;&gt;""),HLOOKUP(P$2+$A5611,Sheet2!CB:NO,$B5611,0),"")</f>
        <v/>
      </c>
      <c r="Q5611" t="str">
        <f>IF(OR(HLOOKUP(Q$2+$A5611,Sheet2!CC:NO,$B5611,0),HLOOKUP(Q$2+$A5611,Sheet2!CC:NO,$B5611,0)&lt;&gt;""),HLOOKUP(Q$2+$A5611,Sheet2!CC:NO,$B5611,0),"")</f>
        <v/>
      </c>
    </row>
    <row r="5612" spans="1:17" x14ac:dyDescent="0.25">
      <c r="A5612" s="64">
        <f t="shared" si="699"/>
        <v>48</v>
      </c>
      <c r="B5612" s="64">
        <f t="shared" si="700"/>
        <v>565</v>
      </c>
      <c r="C5612" s="64">
        <f t="shared" si="701"/>
        <v>9</v>
      </c>
      <c r="D5612" s="64">
        <f t="shared" si="702"/>
        <v>561</v>
      </c>
      <c r="E5612" s="64">
        <f t="shared" si="703"/>
        <v>2801</v>
      </c>
      <c r="F5612" s="64" t="str">
        <f t="shared" si="696"/>
        <v/>
      </c>
      <c r="G5612" s="64" t="str">
        <f t="shared" si="697"/>
        <v/>
      </c>
      <c r="H5612" s="64" t="str">
        <f t="shared" si="698"/>
        <v/>
      </c>
      <c r="I5612" s="80" t="str">
        <f>IFERROR(VLOOKUP(D5612,Sheet2!A:B,2,0),"")</f>
        <v/>
      </c>
      <c r="J5612" s="64" t="str">
        <f>IFERROR(IF(I5612&lt;&gt;"",VLOOKUP(I5612,Sheet2!B:C,2,0),""),"")</f>
        <v/>
      </c>
      <c r="K5612" s="64" t="str">
        <f>IFERROR( IF(I5612&lt;&gt;"", HLOOKUP(L$2+$A5612,Sheet2!BX:NK,2,0),""),"")</f>
        <v/>
      </c>
      <c r="L5612" t="str">
        <f>IF(OR(HLOOKUP(L$2+$A5612,Sheet2!BX:NK,$B5612,0),HLOOKUP(L$2+$A5612,Sheet2!BX:NK,$B5612,0)&lt;&gt;""),HLOOKUP(L$2+$A5612,Sheet2!BX:NK,$B5612,0),"")</f>
        <v/>
      </c>
      <c r="M5612" t="str">
        <f>IF(OR(HLOOKUP(M$2+$A5612,Sheet2!BY:NL,$B5612,0),HLOOKUP(M$2+$A5612,Sheet2!BY:NL,$B5612,0)&lt;&gt;""),HLOOKUP(M$2+$A5612,Sheet2!BY:NL,$B5612,0),"")</f>
        <v/>
      </c>
      <c r="N5612" t="str">
        <f>IF(OR(HLOOKUP(N$2+$A5612,Sheet2!BZ:NM,$B5612,0),HLOOKUP(N$2+$A5612,Sheet2!BZ:NM,$B5612,0)&lt;&gt;""),HLOOKUP(N$2+$A5612,Sheet2!BZ:NM,$B5612,0),"")</f>
        <v/>
      </c>
      <c r="O5612" t="str">
        <f>IF(OR(HLOOKUP(O$2+$A5612,Sheet2!CA:NN,$B5612,0),HLOOKUP(O$2+$A5612,Sheet2!CA:NN,$B5612,0)&lt;&gt;""),HLOOKUP(O$2+$A5612,Sheet2!CA:NN,$B5612,0),"")</f>
        <v/>
      </c>
      <c r="P5612" t="str">
        <f>IF(OR(HLOOKUP(P$2+$A5612,Sheet2!CB:NO,$B5612,0),HLOOKUP(P$2+$A5612,Sheet2!CB:NO,$B5612,0)&lt;&gt;""),HLOOKUP(P$2+$A5612,Sheet2!CB:NO,$B5612,0),"")</f>
        <v/>
      </c>
      <c r="Q5612" t="str">
        <f>IF(OR(HLOOKUP(Q$2+$A5612,Sheet2!CC:NO,$B5612,0),HLOOKUP(Q$2+$A5612,Sheet2!CC:NO,$B5612,0)&lt;&gt;""),HLOOKUP(Q$2+$A5612,Sheet2!CC:NO,$B5612,0),"")</f>
        <v/>
      </c>
    </row>
    <row r="5613" spans="1:17" x14ac:dyDescent="0.25">
      <c r="A5613" s="64">
        <f t="shared" si="699"/>
        <v>54</v>
      </c>
      <c r="B5613" s="64">
        <f t="shared" si="700"/>
        <v>565</v>
      </c>
      <c r="C5613" s="64">
        <f t="shared" si="701"/>
        <v>10</v>
      </c>
      <c r="D5613" s="64">
        <f t="shared" si="702"/>
        <v>561</v>
      </c>
      <c r="E5613" s="64">
        <f t="shared" si="703"/>
        <v>2801</v>
      </c>
      <c r="F5613" s="64" t="str">
        <f t="shared" si="696"/>
        <v/>
      </c>
      <c r="G5613" s="64" t="str">
        <f t="shared" si="697"/>
        <v/>
      </c>
      <c r="H5613" s="64" t="str">
        <f t="shared" si="698"/>
        <v/>
      </c>
      <c r="I5613" s="80" t="str">
        <f>IFERROR(VLOOKUP(D5613,Sheet2!A:B,2,0),"")</f>
        <v/>
      </c>
      <c r="J5613" s="64" t="str">
        <f>IFERROR(IF(I5613&lt;&gt;"",VLOOKUP(I5613,Sheet2!B:C,2,0),""),"")</f>
        <v/>
      </c>
      <c r="K5613" s="64" t="str">
        <f>IFERROR( IF(I5613&lt;&gt;"", HLOOKUP(L$2+$A5613,Sheet2!BX:NK,2,0),""),"")</f>
        <v/>
      </c>
      <c r="L5613" t="str">
        <f>IF(OR(HLOOKUP(L$2+$A5613,Sheet2!BX:NK,$B5613,0),HLOOKUP(L$2+$A5613,Sheet2!BX:NK,$B5613,0)&lt;&gt;""),HLOOKUP(L$2+$A5613,Sheet2!BX:NK,$B5613,0),"")</f>
        <v/>
      </c>
      <c r="M5613" t="str">
        <f>IF(OR(HLOOKUP(M$2+$A5613,Sheet2!BY:NL,$B5613,0),HLOOKUP(M$2+$A5613,Sheet2!BY:NL,$B5613,0)&lt;&gt;""),HLOOKUP(M$2+$A5613,Sheet2!BY:NL,$B5613,0),"")</f>
        <v/>
      </c>
      <c r="N5613" t="str">
        <f>IF(OR(HLOOKUP(N$2+$A5613,Sheet2!BZ:NM,$B5613,0),HLOOKUP(N$2+$A5613,Sheet2!BZ:NM,$B5613,0)&lt;&gt;""),HLOOKUP(N$2+$A5613,Sheet2!BZ:NM,$B5613,0),"")</f>
        <v/>
      </c>
      <c r="O5613" t="str">
        <f>IF(OR(HLOOKUP(O$2+$A5613,Sheet2!CA:NN,$B5613,0),HLOOKUP(O$2+$A5613,Sheet2!CA:NN,$B5613,0)&lt;&gt;""),HLOOKUP(O$2+$A5613,Sheet2!CA:NN,$B5613,0),"")</f>
        <v/>
      </c>
      <c r="P5613" t="str">
        <f>IF(OR(HLOOKUP(P$2+$A5613,Sheet2!CB:NO,$B5613,0),HLOOKUP(P$2+$A5613,Sheet2!CB:NO,$B5613,0)&lt;&gt;""),HLOOKUP(P$2+$A5613,Sheet2!CB:NO,$B5613,0),"")</f>
        <v/>
      </c>
      <c r="Q5613" t="str">
        <f>IF(OR(HLOOKUP(Q$2+$A5613,Sheet2!CC:NO,$B5613,0),HLOOKUP(Q$2+$A5613,Sheet2!CC:NO,$B5613,0)&lt;&gt;""),HLOOKUP(Q$2+$A5613,Sheet2!CC:NO,$B5613,0),"")</f>
        <v/>
      </c>
    </row>
    <row r="5614" spans="1:17" x14ac:dyDescent="0.25">
      <c r="A5614" s="64">
        <f t="shared" si="699"/>
        <v>0</v>
      </c>
      <c r="B5614" s="64">
        <f t="shared" si="700"/>
        <v>566</v>
      </c>
      <c r="C5614" s="64">
        <f t="shared" si="701"/>
        <v>1</v>
      </c>
      <c r="D5614" s="64">
        <f t="shared" si="702"/>
        <v>562</v>
      </c>
      <c r="E5614" s="64">
        <f t="shared" si="703"/>
        <v>2806</v>
      </c>
      <c r="F5614" s="64" t="str">
        <f t="shared" si="696"/>
        <v/>
      </c>
      <c r="G5614" s="64" t="str">
        <f t="shared" si="697"/>
        <v/>
      </c>
      <c r="H5614" s="64" t="str">
        <f t="shared" si="698"/>
        <v/>
      </c>
      <c r="I5614" s="80" t="str">
        <f>IFERROR(VLOOKUP(D5614,Sheet2!A:B,2,0),"")</f>
        <v/>
      </c>
      <c r="J5614" s="64" t="str">
        <f>IFERROR(IF(I5614&lt;&gt;"",VLOOKUP(I5614,Sheet2!B:C,2,0),""),"")</f>
        <v/>
      </c>
      <c r="K5614" s="64" t="str">
        <f>IFERROR( IF(I5614&lt;&gt;"", HLOOKUP(L$2+$A5614,Sheet2!BX:NK,2,0),""),"")</f>
        <v/>
      </c>
      <c r="L5614" t="str">
        <f>IF(OR(HLOOKUP(L$2+$A5614,Sheet2!BX:NK,$B5614,0),HLOOKUP(L$2+$A5614,Sheet2!BX:NK,$B5614,0)&lt;&gt;""),HLOOKUP(L$2+$A5614,Sheet2!BX:NK,$B5614,0),"")</f>
        <v/>
      </c>
      <c r="M5614" t="str">
        <f>IF(OR(HLOOKUP(M$2+$A5614,Sheet2!BY:NL,$B5614,0),HLOOKUP(M$2+$A5614,Sheet2!BY:NL,$B5614,0)&lt;&gt;""),HLOOKUP(M$2+$A5614,Sheet2!BY:NL,$B5614,0),"")</f>
        <v/>
      </c>
      <c r="N5614" t="str">
        <f>IF(OR(HLOOKUP(N$2+$A5614,Sheet2!BZ:NM,$B5614,0),HLOOKUP(N$2+$A5614,Sheet2!BZ:NM,$B5614,0)&lt;&gt;""),HLOOKUP(N$2+$A5614,Sheet2!BZ:NM,$B5614,0),"")</f>
        <v/>
      </c>
      <c r="O5614" t="str">
        <f>IF(OR(HLOOKUP(O$2+$A5614,Sheet2!CA:NN,$B5614,0),HLOOKUP(O$2+$A5614,Sheet2!CA:NN,$B5614,0)&lt;&gt;""),HLOOKUP(O$2+$A5614,Sheet2!CA:NN,$B5614,0),"")</f>
        <v/>
      </c>
      <c r="P5614" t="str">
        <f>IF(OR(HLOOKUP(P$2+$A5614,Sheet2!CB:NO,$B5614,0),HLOOKUP(P$2+$A5614,Sheet2!CB:NO,$B5614,0)&lt;&gt;""),HLOOKUP(P$2+$A5614,Sheet2!CB:NO,$B5614,0),"")</f>
        <v/>
      </c>
      <c r="Q5614" t="str">
        <f>IF(OR(HLOOKUP(Q$2+$A5614,Sheet2!CC:NO,$B5614,0),HLOOKUP(Q$2+$A5614,Sheet2!CC:NO,$B5614,0)&lt;&gt;""),HLOOKUP(Q$2+$A5614,Sheet2!CC:NO,$B5614,0),"")</f>
        <v/>
      </c>
    </row>
    <row r="5615" spans="1:17" x14ac:dyDescent="0.25">
      <c r="A5615" s="64">
        <f t="shared" si="699"/>
        <v>6</v>
      </c>
      <c r="B5615" s="64">
        <f t="shared" si="700"/>
        <v>566</v>
      </c>
      <c r="C5615" s="64">
        <f t="shared" si="701"/>
        <v>2</v>
      </c>
      <c r="D5615" s="64">
        <f t="shared" si="702"/>
        <v>562</v>
      </c>
      <c r="E5615" s="64">
        <f t="shared" si="703"/>
        <v>2806</v>
      </c>
      <c r="F5615" s="64" t="str">
        <f t="shared" si="696"/>
        <v/>
      </c>
      <c r="G5615" s="64" t="str">
        <f t="shared" si="697"/>
        <v/>
      </c>
      <c r="H5615" s="64" t="str">
        <f t="shared" si="698"/>
        <v/>
      </c>
      <c r="I5615" s="80" t="str">
        <f>IFERROR(VLOOKUP(D5615,Sheet2!A:B,2,0),"")</f>
        <v/>
      </c>
      <c r="J5615" s="64" t="str">
        <f>IFERROR(IF(I5615&lt;&gt;"",VLOOKUP(I5615,Sheet2!B:C,2,0),""),"")</f>
        <v/>
      </c>
      <c r="K5615" s="64" t="str">
        <f>IFERROR( IF(I5615&lt;&gt;"", HLOOKUP(L$2+$A5615,Sheet2!BX:NK,2,0),""),"")</f>
        <v/>
      </c>
      <c r="L5615" t="str">
        <f>IF(OR(HLOOKUP(L$2+$A5615,Sheet2!BX:NK,$B5615,0),HLOOKUP(L$2+$A5615,Sheet2!BX:NK,$B5615,0)&lt;&gt;""),HLOOKUP(L$2+$A5615,Sheet2!BX:NK,$B5615,0),"")</f>
        <v/>
      </c>
      <c r="M5615" t="str">
        <f>IF(OR(HLOOKUP(M$2+$A5615,Sheet2!BY:NL,$B5615,0),HLOOKUP(M$2+$A5615,Sheet2!BY:NL,$B5615,0)&lt;&gt;""),HLOOKUP(M$2+$A5615,Sheet2!BY:NL,$B5615,0),"")</f>
        <v/>
      </c>
      <c r="N5615" t="str">
        <f>IF(OR(HLOOKUP(N$2+$A5615,Sheet2!BZ:NM,$B5615,0),HLOOKUP(N$2+$A5615,Sheet2!BZ:NM,$B5615,0)&lt;&gt;""),HLOOKUP(N$2+$A5615,Sheet2!BZ:NM,$B5615,0),"")</f>
        <v/>
      </c>
      <c r="O5615" t="str">
        <f>IF(OR(HLOOKUP(O$2+$A5615,Sheet2!CA:NN,$B5615,0),HLOOKUP(O$2+$A5615,Sheet2!CA:NN,$B5615,0)&lt;&gt;""),HLOOKUP(O$2+$A5615,Sheet2!CA:NN,$B5615,0),"")</f>
        <v/>
      </c>
      <c r="P5615" t="str">
        <f>IF(OR(HLOOKUP(P$2+$A5615,Sheet2!CB:NO,$B5615,0),HLOOKUP(P$2+$A5615,Sheet2!CB:NO,$B5615,0)&lt;&gt;""),HLOOKUP(P$2+$A5615,Sheet2!CB:NO,$B5615,0),"")</f>
        <v/>
      </c>
      <c r="Q5615" t="str">
        <f>IF(OR(HLOOKUP(Q$2+$A5615,Sheet2!CC:NO,$B5615,0),HLOOKUP(Q$2+$A5615,Sheet2!CC:NO,$B5615,0)&lt;&gt;""),HLOOKUP(Q$2+$A5615,Sheet2!CC:NO,$B5615,0),"")</f>
        <v/>
      </c>
    </row>
    <row r="5616" spans="1:17" x14ac:dyDescent="0.25">
      <c r="A5616" s="64">
        <f t="shared" si="699"/>
        <v>12</v>
      </c>
      <c r="B5616" s="64">
        <f t="shared" si="700"/>
        <v>566</v>
      </c>
      <c r="C5616" s="64">
        <f t="shared" si="701"/>
        <v>3</v>
      </c>
      <c r="D5616" s="64">
        <f t="shared" si="702"/>
        <v>562</v>
      </c>
      <c r="E5616" s="64">
        <f t="shared" si="703"/>
        <v>2806</v>
      </c>
      <c r="F5616" s="64" t="str">
        <f t="shared" si="696"/>
        <v/>
      </c>
      <c r="G5616" s="64" t="str">
        <f t="shared" si="697"/>
        <v/>
      </c>
      <c r="H5616" s="64" t="str">
        <f t="shared" si="698"/>
        <v/>
      </c>
      <c r="I5616" s="80" t="str">
        <f>IFERROR(VLOOKUP(D5616,Sheet2!A:B,2,0),"")</f>
        <v/>
      </c>
      <c r="J5616" s="64" t="str">
        <f>IFERROR(IF(I5616&lt;&gt;"",VLOOKUP(I5616,Sheet2!B:C,2,0),""),"")</f>
        <v/>
      </c>
      <c r="K5616" s="64" t="str">
        <f>IFERROR( IF(I5616&lt;&gt;"", HLOOKUP(L$2+$A5616,Sheet2!BX:NK,2,0),""),"")</f>
        <v/>
      </c>
      <c r="L5616" t="str">
        <f>IF(OR(HLOOKUP(L$2+$A5616,Sheet2!BX:NK,$B5616,0),HLOOKUP(L$2+$A5616,Sheet2!BX:NK,$B5616,0)&lt;&gt;""),HLOOKUP(L$2+$A5616,Sheet2!BX:NK,$B5616,0),"")</f>
        <v/>
      </c>
      <c r="M5616" t="str">
        <f>IF(OR(HLOOKUP(M$2+$A5616,Sheet2!BY:NL,$B5616,0),HLOOKUP(M$2+$A5616,Sheet2!BY:NL,$B5616,0)&lt;&gt;""),HLOOKUP(M$2+$A5616,Sheet2!BY:NL,$B5616,0),"")</f>
        <v/>
      </c>
      <c r="N5616" t="str">
        <f>IF(OR(HLOOKUP(N$2+$A5616,Sheet2!BZ:NM,$B5616,0),HLOOKUP(N$2+$A5616,Sheet2!BZ:NM,$B5616,0)&lt;&gt;""),HLOOKUP(N$2+$A5616,Sheet2!BZ:NM,$B5616,0),"")</f>
        <v/>
      </c>
      <c r="O5616" t="str">
        <f>IF(OR(HLOOKUP(O$2+$A5616,Sheet2!CA:NN,$B5616,0),HLOOKUP(O$2+$A5616,Sheet2!CA:NN,$B5616,0)&lt;&gt;""),HLOOKUP(O$2+$A5616,Sheet2!CA:NN,$B5616,0),"")</f>
        <v/>
      </c>
      <c r="P5616" t="str">
        <f>IF(OR(HLOOKUP(P$2+$A5616,Sheet2!CB:NO,$B5616,0),HLOOKUP(P$2+$A5616,Sheet2!CB:NO,$B5616,0)&lt;&gt;""),HLOOKUP(P$2+$A5616,Sheet2!CB:NO,$B5616,0),"")</f>
        <v/>
      </c>
      <c r="Q5616" t="str">
        <f>IF(OR(HLOOKUP(Q$2+$A5616,Sheet2!CC:NO,$B5616,0),HLOOKUP(Q$2+$A5616,Sheet2!CC:NO,$B5616,0)&lt;&gt;""),HLOOKUP(Q$2+$A5616,Sheet2!CC:NO,$B5616,0),"")</f>
        <v/>
      </c>
    </row>
    <row r="5617" spans="1:17" x14ac:dyDescent="0.25">
      <c r="A5617" s="64">
        <f t="shared" si="699"/>
        <v>18</v>
      </c>
      <c r="B5617" s="64">
        <f t="shared" si="700"/>
        <v>566</v>
      </c>
      <c r="C5617" s="64">
        <f t="shared" si="701"/>
        <v>4</v>
      </c>
      <c r="D5617" s="64">
        <f t="shared" si="702"/>
        <v>562</v>
      </c>
      <c r="E5617" s="64">
        <f t="shared" si="703"/>
        <v>2806</v>
      </c>
      <c r="F5617" s="64" t="str">
        <f t="shared" si="696"/>
        <v/>
      </c>
      <c r="G5617" s="64" t="str">
        <f t="shared" si="697"/>
        <v/>
      </c>
      <c r="H5617" s="64" t="str">
        <f t="shared" si="698"/>
        <v/>
      </c>
      <c r="I5617" s="80" t="str">
        <f>IFERROR(VLOOKUP(D5617,Sheet2!A:B,2,0),"")</f>
        <v/>
      </c>
      <c r="J5617" s="64" t="str">
        <f>IFERROR(IF(I5617&lt;&gt;"",VLOOKUP(I5617,Sheet2!B:C,2,0),""),"")</f>
        <v/>
      </c>
      <c r="K5617" s="64" t="str">
        <f>IFERROR( IF(I5617&lt;&gt;"", HLOOKUP(L$2+$A5617,Sheet2!BX:NK,2,0),""),"")</f>
        <v/>
      </c>
      <c r="L5617" t="str">
        <f>IF(OR(HLOOKUP(L$2+$A5617,Sheet2!BX:NK,$B5617,0),HLOOKUP(L$2+$A5617,Sheet2!BX:NK,$B5617,0)&lt;&gt;""),HLOOKUP(L$2+$A5617,Sheet2!BX:NK,$B5617,0),"")</f>
        <v/>
      </c>
      <c r="M5617" t="str">
        <f>IF(OR(HLOOKUP(M$2+$A5617,Sheet2!BY:NL,$B5617,0),HLOOKUP(M$2+$A5617,Sheet2!BY:NL,$B5617,0)&lt;&gt;""),HLOOKUP(M$2+$A5617,Sheet2!BY:NL,$B5617,0),"")</f>
        <v/>
      </c>
      <c r="N5617" t="str">
        <f>IF(OR(HLOOKUP(N$2+$A5617,Sheet2!BZ:NM,$B5617,0),HLOOKUP(N$2+$A5617,Sheet2!BZ:NM,$B5617,0)&lt;&gt;""),HLOOKUP(N$2+$A5617,Sheet2!BZ:NM,$B5617,0),"")</f>
        <v/>
      </c>
      <c r="O5617" t="str">
        <f>IF(OR(HLOOKUP(O$2+$A5617,Sheet2!CA:NN,$B5617,0),HLOOKUP(O$2+$A5617,Sheet2!CA:NN,$B5617,0)&lt;&gt;""),HLOOKUP(O$2+$A5617,Sheet2!CA:NN,$B5617,0),"")</f>
        <v/>
      </c>
      <c r="P5617" t="str">
        <f>IF(OR(HLOOKUP(P$2+$A5617,Sheet2!CB:NO,$B5617,0),HLOOKUP(P$2+$A5617,Sheet2!CB:NO,$B5617,0)&lt;&gt;""),HLOOKUP(P$2+$A5617,Sheet2!CB:NO,$B5617,0),"")</f>
        <v/>
      </c>
      <c r="Q5617" t="str">
        <f>IF(OR(HLOOKUP(Q$2+$A5617,Sheet2!CC:NO,$B5617,0),HLOOKUP(Q$2+$A5617,Sheet2!CC:NO,$B5617,0)&lt;&gt;""),HLOOKUP(Q$2+$A5617,Sheet2!CC:NO,$B5617,0),"")</f>
        <v/>
      </c>
    </row>
    <row r="5618" spans="1:17" x14ac:dyDescent="0.25">
      <c r="A5618" s="64">
        <f t="shared" si="699"/>
        <v>24</v>
      </c>
      <c r="B5618" s="64">
        <f t="shared" si="700"/>
        <v>566</v>
      </c>
      <c r="C5618" s="64">
        <f t="shared" si="701"/>
        <v>5</v>
      </c>
      <c r="D5618" s="64">
        <f t="shared" si="702"/>
        <v>562</v>
      </c>
      <c r="E5618" s="64">
        <f t="shared" si="703"/>
        <v>2806</v>
      </c>
      <c r="F5618" s="64" t="str">
        <f t="shared" si="696"/>
        <v/>
      </c>
      <c r="G5618" s="64" t="str">
        <f t="shared" si="697"/>
        <v/>
      </c>
      <c r="H5618" s="64" t="str">
        <f t="shared" si="698"/>
        <v/>
      </c>
      <c r="I5618" s="80" t="str">
        <f>IFERROR(VLOOKUP(D5618,Sheet2!A:B,2,0),"")</f>
        <v/>
      </c>
      <c r="J5618" s="64" t="str">
        <f>IFERROR(IF(I5618&lt;&gt;"",VLOOKUP(I5618,Sheet2!B:C,2,0),""),"")</f>
        <v/>
      </c>
      <c r="K5618" s="64" t="str">
        <f>IFERROR( IF(I5618&lt;&gt;"", HLOOKUP(L$2+$A5618,Sheet2!BX:NK,2,0),""),"")</f>
        <v/>
      </c>
      <c r="L5618" t="str">
        <f>IF(OR(HLOOKUP(L$2+$A5618,Sheet2!BX:NK,$B5618,0),HLOOKUP(L$2+$A5618,Sheet2!BX:NK,$B5618,0)&lt;&gt;""),HLOOKUP(L$2+$A5618,Sheet2!BX:NK,$B5618,0),"")</f>
        <v/>
      </c>
      <c r="M5618" t="str">
        <f>IF(OR(HLOOKUP(M$2+$A5618,Sheet2!BY:NL,$B5618,0),HLOOKUP(M$2+$A5618,Sheet2!BY:NL,$B5618,0)&lt;&gt;""),HLOOKUP(M$2+$A5618,Sheet2!BY:NL,$B5618,0),"")</f>
        <v/>
      </c>
      <c r="N5618" t="str">
        <f>IF(OR(HLOOKUP(N$2+$A5618,Sheet2!BZ:NM,$B5618,0),HLOOKUP(N$2+$A5618,Sheet2!BZ:NM,$B5618,0)&lt;&gt;""),HLOOKUP(N$2+$A5618,Sheet2!BZ:NM,$B5618,0),"")</f>
        <v/>
      </c>
      <c r="O5618" t="str">
        <f>IF(OR(HLOOKUP(O$2+$A5618,Sheet2!CA:NN,$B5618,0),HLOOKUP(O$2+$A5618,Sheet2!CA:NN,$B5618,0)&lt;&gt;""),HLOOKUP(O$2+$A5618,Sheet2!CA:NN,$B5618,0),"")</f>
        <v/>
      </c>
      <c r="P5618" t="str">
        <f>IF(OR(HLOOKUP(P$2+$A5618,Sheet2!CB:NO,$B5618,0),HLOOKUP(P$2+$A5618,Sheet2!CB:NO,$B5618,0)&lt;&gt;""),HLOOKUP(P$2+$A5618,Sheet2!CB:NO,$B5618,0),"")</f>
        <v/>
      </c>
      <c r="Q5618" t="str">
        <f>IF(OR(HLOOKUP(Q$2+$A5618,Sheet2!CC:NO,$B5618,0),HLOOKUP(Q$2+$A5618,Sheet2!CC:NO,$B5618,0)&lt;&gt;""),HLOOKUP(Q$2+$A5618,Sheet2!CC:NO,$B5618,0),"")</f>
        <v/>
      </c>
    </row>
    <row r="5619" spans="1:17" x14ac:dyDescent="0.25">
      <c r="A5619" s="64">
        <f t="shared" si="699"/>
        <v>30</v>
      </c>
      <c r="B5619" s="64">
        <f t="shared" si="700"/>
        <v>566</v>
      </c>
      <c r="C5619" s="64">
        <f t="shared" si="701"/>
        <v>6</v>
      </c>
      <c r="D5619" s="64">
        <f t="shared" si="702"/>
        <v>562</v>
      </c>
      <c r="E5619" s="64">
        <f t="shared" si="703"/>
        <v>2806</v>
      </c>
      <c r="F5619" s="64" t="str">
        <f t="shared" si="696"/>
        <v/>
      </c>
      <c r="G5619" s="64" t="str">
        <f t="shared" si="697"/>
        <v/>
      </c>
      <c r="H5619" s="64" t="str">
        <f t="shared" si="698"/>
        <v/>
      </c>
      <c r="I5619" s="80" t="str">
        <f>IFERROR(VLOOKUP(D5619,Sheet2!A:B,2,0),"")</f>
        <v/>
      </c>
      <c r="J5619" s="64" t="str">
        <f>IFERROR(IF(I5619&lt;&gt;"",VLOOKUP(I5619,Sheet2!B:C,2,0),""),"")</f>
        <v/>
      </c>
      <c r="K5619" s="64" t="str">
        <f>IFERROR( IF(I5619&lt;&gt;"", HLOOKUP(L$2+$A5619,Sheet2!BX:NK,2,0),""),"")</f>
        <v/>
      </c>
      <c r="L5619" t="str">
        <f>IF(OR(HLOOKUP(L$2+$A5619,Sheet2!BX:NK,$B5619,0),HLOOKUP(L$2+$A5619,Sheet2!BX:NK,$B5619,0)&lt;&gt;""),HLOOKUP(L$2+$A5619,Sheet2!BX:NK,$B5619,0),"")</f>
        <v/>
      </c>
      <c r="M5619" t="str">
        <f>IF(OR(HLOOKUP(M$2+$A5619,Sheet2!BY:NL,$B5619,0),HLOOKUP(M$2+$A5619,Sheet2!BY:NL,$B5619,0)&lt;&gt;""),HLOOKUP(M$2+$A5619,Sheet2!BY:NL,$B5619,0),"")</f>
        <v/>
      </c>
      <c r="N5619" t="str">
        <f>IF(OR(HLOOKUP(N$2+$A5619,Sheet2!BZ:NM,$B5619,0),HLOOKUP(N$2+$A5619,Sheet2!BZ:NM,$B5619,0)&lt;&gt;""),HLOOKUP(N$2+$A5619,Sheet2!BZ:NM,$B5619,0),"")</f>
        <v/>
      </c>
      <c r="O5619" t="str">
        <f>IF(OR(HLOOKUP(O$2+$A5619,Sheet2!CA:NN,$B5619,0),HLOOKUP(O$2+$A5619,Sheet2!CA:NN,$B5619,0)&lt;&gt;""),HLOOKUP(O$2+$A5619,Sheet2!CA:NN,$B5619,0),"")</f>
        <v/>
      </c>
      <c r="P5619" t="str">
        <f>IF(OR(HLOOKUP(P$2+$A5619,Sheet2!CB:NO,$B5619,0),HLOOKUP(P$2+$A5619,Sheet2!CB:NO,$B5619,0)&lt;&gt;""),HLOOKUP(P$2+$A5619,Sheet2!CB:NO,$B5619,0),"")</f>
        <v/>
      </c>
      <c r="Q5619" t="str">
        <f>IF(OR(HLOOKUP(Q$2+$A5619,Sheet2!CC:NO,$B5619,0),HLOOKUP(Q$2+$A5619,Sheet2!CC:NO,$B5619,0)&lt;&gt;""),HLOOKUP(Q$2+$A5619,Sheet2!CC:NO,$B5619,0),"")</f>
        <v/>
      </c>
    </row>
    <row r="5620" spans="1:17" x14ac:dyDescent="0.25">
      <c r="A5620" s="64">
        <f t="shared" si="699"/>
        <v>36</v>
      </c>
      <c r="B5620" s="64">
        <f t="shared" si="700"/>
        <v>566</v>
      </c>
      <c r="C5620" s="64">
        <f t="shared" si="701"/>
        <v>7</v>
      </c>
      <c r="D5620" s="64">
        <f t="shared" si="702"/>
        <v>562</v>
      </c>
      <c r="E5620" s="64">
        <f t="shared" si="703"/>
        <v>2806</v>
      </c>
      <c r="F5620" s="64" t="str">
        <f t="shared" si="696"/>
        <v/>
      </c>
      <c r="G5620" s="64" t="str">
        <f t="shared" si="697"/>
        <v/>
      </c>
      <c r="H5620" s="64" t="str">
        <f t="shared" si="698"/>
        <v/>
      </c>
      <c r="I5620" s="80" t="str">
        <f>IFERROR(VLOOKUP(D5620,Sheet2!A:B,2,0),"")</f>
        <v/>
      </c>
      <c r="J5620" s="64" t="str">
        <f>IFERROR(IF(I5620&lt;&gt;"",VLOOKUP(I5620,Sheet2!B:C,2,0),""),"")</f>
        <v/>
      </c>
      <c r="K5620" s="64" t="str">
        <f>IFERROR( IF(I5620&lt;&gt;"", HLOOKUP(L$2+$A5620,Sheet2!BX:NK,2,0),""),"")</f>
        <v/>
      </c>
      <c r="L5620" t="str">
        <f>IF(OR(HLOOKUP(L$2+$A5620,Sheet2!BX:NK,$B5620,0),HLOOKUP(L$2+$A5620,Sheet2!BX:NK,$B5620,0)&lt;&gt;""),HLOOKUP(L$2+$A5620,Sheet2!BX:NK,$B5620,0),"")</f>
        <v/>
      </c>
      <c r="M5620" t="str">
        <f>IF(OR(HLOOKUP(M$2+$A5620,Sheet2!BY:NL,$B5620,0),HLOOKUP(M$2+$A5620,Sheet2!BY:NL,$B5620,0)&lt;&gt;""),HLOOKUP(M$2+$A5620,Sheet2!BY:NL,$B5620,0),"")</f>
        <v/>
      </c>
      <c r="N5620" t="str">
        <f>IF(OR(HLOOKUP(N$2+$A5620,Sheet2!BZ:NM,$B5620,0),HLOOKUP(N$2+$A5620,Sheet2!BZ:NM,$B5620,0)&lt;&gt;""),HLOOKUP(N$2+$A5620,Sheet2!BZ:NM,$B5620,0),"")</f>
        <v/>
      </c>
      <c r="O5620" t="str">
        <f>IF(OR(HLOOKUP(O$2+$A5620,Sheet2!CA:NN,$B5620,0),HLOOKUP(O$2+$A5620,Sheet2!CA:NN,$B5620,0)&lt;&gt;""),HLOOKUP(O$2+$A5620,Sheet2!CA:NN,$B5620,0),"")</f>
        <v/>
      </c>
      <c r="P5620" t="str">
        <f>IF(OR(HLOOKUP(P$2+$A5620,Sheet2!CB:NO,$B5620,0),HLOOKUP(P$2+$A5620,Sheet2!CB:NO,$B5620,0)&lt;&gt;""),HLOOKUP(P$2+$A5620,Sheet2!CB:NO,$B5620,0),"")</f>
        <v/>
      </c>
      <c r="Q5620" t="str">
        <f>IF(OR(HLOOKUP(Q$2+$A5620,Sheet2!CC:NO,$B5620,0),HLOOKUP(Q$2+$A5620,Sheet2!CC:NO,$B5620,0)&lt;&gt;""),HLOOKUP(Q$2+$A5620,Sheet2!CC:NO,$B5620,0),"")</f>
        <v/>
      </c>
    </row>
    <row r="5621" spans="1:17" x14ac:dyDescent="0.25">
      <c r="A5621" s="64">
        <f t="shared" si="699"/>
        <v>42</v>
      </c>
      <c r="B5621" s="64">
        <f t="shared" si="700"/>
        <v>566</v>
      </c>
      <c r="C5621" s="64">
        <f t="shared" si="701"/>
        <v>8</v>
      </c>
      <c r="D5621" s="64">
        <f t="shared" si="702"/>
        <v>562</v>
      </c>
      <c r="E5621" s="64">
        <f t="shared" si="703"/>
        <v>2806</v>
      </c>
      <c r="F5621" s="64" t="str">
        <f t="shared" si="696"/>
        <v/>
      </c>
      <c r="G5621" s="64" t="str">
        <f t="shared" si="697"/>
        <v/>
      </c>
      <c r="H5621" s="64" t="str">
        <f t="shared" si="698"/>
        <v/>
      </c>
      <c r="I5621" s="80" t="str">
        <f>IFERROR(VLOOKUP(D5621,Sheet2!A:B,2,0),"")</f>
        <v/>
      </c>
      <c r="J5621" s="64" t="str">
        <f>IFERROR(IF(I5621&lt;&gt;"",VLOOKUP(I5621,Sheet2!B:C,2,0),""),"")</f>
        <v/>
      </c>
      <c r="K5621" s="64" t="str">
        <f>IFERROR( IF(I5621&lt;&gt;"", HLOOKUP(L$2+$A5621,Sheet2!BX:NK,2,0),""),"")</f>
        <v/>
      </c>
      <c r="L5621" t="str">
        <f>IF(OR(HLOOKUP(L$2+$A5621,Sheet2!BX:NK,$B5621,0),HLOOKUP(L$2+$A5621,Sheet2!BX:NK,$B5621,0)&lt;&gt;""),HLOOKUP(L$2+$A5621,Sheet2!BX:NK,$B5621,0),"")</f>
        <v/>
      </c>
      <c r="M5621" t="str">
        <f>IF(OR(HLOOKUP(M$2+$A5621,Sheet2!BY:NL,$B5621,0),HLOOKUP(M$2+$A5621,Sheet2!BY:NL,$B5621,0)&lt;&gt;""),HLOOKUP(M$2+$A5621,Sheet2!BY:NL,$B5621,0),"")</f>
        <v/>
      </c>
      <c r="N5621" t="str">
        <f>IF(OR(HLOOKUP(N$2+$A5621,Sheet2!BZ:NM,$B5621,0),HLOOKUP(N$2+$A5621,Sheet2!BZ:NM,$B5621,0)&lt;&gt;""),HLOOKUP(N$2+$A5621,Sheet2!BZ:NM,$B5621,0),"")</f>
        <v/>
      </c>
      <c r="O5621" t="str">
        <f>IF(OR(HLOOKUP(O$2+$A5621,Sheet2!CA:NN,$B5621,0),HLOOKUP(O$2+$A5621,Sheet2!CA:NN,$B5621,0)&lt;&gt;""),HLOOKUP(O$2+$A5621,Sheet2!CA:NN,$B5621,0),"")</f>
        <v/>
      </c>
      <c r="P5621" t="str">
        <f>IF(OR(HLOOKUP(P$2+$A5621,Sheet2!CB:NO,$B5621,0),HLOOKUP(P$2+$A5621,Sheet2!CB:NO,$B5621,0)&lt;&gt;""),HLOOKUP(P$2+$A5621,Sheet2!CB:NO,$B5621,0),"")</f>
        <v/>
      </c>
      <c r="Q5621" t="str">
        <f>IF(OR(HLOOKUP(Q$2+$A5621,Sheet2!CC:NO,$B5621,0),HLOOKUP(Q$2+$A5621,Sheet2!CC:NO,$B5621,0)&lt;&gt;""),HLOOKUP(Q$2+$A5621,Sheet2!CC:NO,$B5621,0),"")</f>
        <v/>
      </c>
    </row>
    <row r="5622" spans="1:17" x14ac:dyDescent="0.25">
      <c r="A5622" s="64">
        <f t="shared" si="699"/>
        <v>48</v>
      </c>
      <c r="B5622" s="64">
        <f t="shared" si="700"/>
        <v>566</v>
      </c>
      <c r="C5622" s="64">
        <f t="shared" si="701"/>
        <v>9</v>
      </c>
      <c r="D5622" s="64">
        <f t="shared" si="702"/>
        <v>562</v>
      </c>
      <c r="E5622" s="64">
        <f t="shared" si="703"/>
        <v>2806</v>
      </c>
      <c r="F5622" s="64" t="str">
        <f t="shared" si="696"/>
        <v/>
      </c>
      <c r="G5622" s="64" t="str">
        <f t="shared" si="697"/>
        <v/>
      </c>
      <c r="H5622" s="64" t="str">
        <f t="shared" si="698"/>
        <v/>
      </c>
      <c r="I5622" s="80" t="str">
        <f>IFERROR(VLOOKUP(D5622,Sheet2!A:B,2,0),"")</f>
        <v/>
      </c>
      <c r="J5622" s="64" t="str">
        <f>IFERROR(IF(I5622&lt;&gt;"",VLOOKUP(I5622,Sheet2!B:C,2,0),""),"")</f>
        <v/>
      </c>
      <c r="K5622" s="64" t="str">
        <f>IFERROR( IF(I5622&lt;&gt;"", HLOOKUP(L$2+$A5622,Sheet2!BX:NK,2,0),""),"")</f>
        <v/>
      </c>
      <c r="L5622" t="str">
        <f>IF(OR(HLOOKUP(L$2+$A5622,Sheet2!BX:NK,$B5622,0),HLOOKUP(L$2+$A5622,Sheet2!BX:NK,$B5622,0)&lt;&gt;""),HLOOKUP(L$2+$A5622,Sheet2!BX:NK,$B5622,0),"")</f>
        <v/>
      </c>
      <c r="M5622" t="str">
        <f>IF(OR(HLOOKUP(M$2+$A5622,Sheet2!BY:NL,$B5622,0),HLOOKUP(M$2+$A5622,Sheet2!BY:NL,$B5622,0)&lt;&gt;""),HLOOKUP(M$2+$A5622,Sheet2!BY:NL,$B5622,0),"")</f>
        <v/>
      </c>
      <c r="N5622" t="str">
        <f>IF(OR(HLOOKUP(N$2+$A5622,Sheet2!BZ:NM,$B5622,0),HLOOKUP(N$2+$A5622,Sheet2!BZ:NM,$B5622,0)&lt;&gt;""),HLOOKUP(N$2+$A5622,Sheet2!BZ:NM,$B5622,0),"")</f>
        <v/>
      </c>
      <c r="O5622" t="str">
        <f>IF(OR(HLOOKUP(O$2+$A5622,Sheet2!CA:NN,$B5622,0),HLOOKUP(O$2+$A5622,Sheet2!CA:NN,$B5622,0)&lt;&gt;""),HLOOKUP(O$2+$A5622,Sheet2!CA:NN,$B5622,0),"")</f>
        <v/>
      </c>
      <c r="P5622" t="str">
        <f>IF(OR(HLOOKUP(P$2+$A5622,Sheet2!CB:NO,$B5622,0),HLOOKUP(P$2+$A5622,Sheet2!CB:NO,$B5622,0)&lt;&gt;""),HLOOKUP(P$2+$A5622,Sheet2!CB:NO,$B5622,0),"")</f>
        <v/>
      </c>
      <c r="Q5622" t="str">
        <f>IF(OR(HLOOKUP(Q$2+$A5622,Sheet2!CC:NO,$B5622,0),HLOOKUP(Q$2+$A5622,Sheet2!CC:NO,$B5622,0)&lt;&gt;""),HLOOKUP(Q$2+$A5622,Sheet2!CC:NO,$B5622,0),"")</f>
        <v/>
      </c>
    </row>
    <row r="5623" spans="1:17" x14ac:dyDescent="0.25">
      <c r="A5623" s="64">
        <f t="shared" si="699"/>
        <v>54</v>
      </c>
      <c r="B5623" s="64">
        <f t="shared" si="700"/>
        <v>566</v>
      </c>
      <c r="C5623" s="64">
        <f t="shared" si="701"/>
        <v>10</v>
      </c>
      <c r="D5623" s="64">
        <f t="shared" si="702"/>
        <v>562</v>
      </c>
      <c r="E5623" s="64">
        <f t="shared" si="703"/>
        <v>2806</v>
      </c>
      <c r="F5623" s="64" t="str">
        <f t="shared" si="696"/>
        <v/>
      </c>
      <c r="G5623" s="64" t="str">
        <f t="shared" si="697"/>
        <v/>
      </c>
      <c r="H5623" s="64" t="str">
        <f t="shared" si="698"/>
        <v/>
      </c>
      <c r="I5623" s="80" t="str">
        <f>IFERROR(VLOOKUP(D5623,Sheet2!A:B,2,0),"")</f>
        <v/>
      </c>
      <c r="J5623" s="64" t="str">
        <f>IFERROR(IF(I5623&lt;&gt;"",VLOOKUP(I5623,Sheet2!B:C,2,0),""),"")</f>
        <v/>
      </c>
      <c r="K5623" s="64" t="str">
        <f>IFERROR( IF(I5623&lt;&gt;"", HLOOKUP(L$2+$A5623,Sheet2!BX:NK,2,0),""),"")</f>
        <v/>
      </c>
      <c r="L5623" t="str">
        <f>IF(OR(HLOOKUP(L$2+$A5623,Sheet2!BX:NK,$B5623,0),HLOOKUP(L$2+$A5623,Sheet2!BX:NK,$B5623,0)&lt;&gt;""),HLOOKUP(L$2+$A5623,Sheet2!BX:NK,$B5623,0),"")</f>
        <v/>
      </c>
      <c r="M5623" t="str">
        <f>IF(OR(HLOOKUP(M$2+$A5623,Sheet2!BY:NL,$B5623,0),HLOOKUP(M$2+$A5623,Sheet2!BY:NL,$B5623,0)&lt;&gt;""),HLOOKUP(M$2+$A5623,Sheet2!BY:NL,$B5623,0),"")</f>
        <v/>
      </c>
      <c r="N5623" t="str">
        <f>IF(OR(HLOOKUP(N$2+$A5623,Sheet2!BZ:NM,$B5623,0),HLOOKUP(N$2+$A5623,Sheet2!BZ:NM,$B5623,0)&lt;&gt;""),HLOOKUP(N$2+$A5623,Sheet2!BZ:NM,$B5623,0),"")</f>
        <v/>
      </c>
      <c r="O5623" t="str">
        <f>IF(OR(HLOOKUP(O$2+$A5623,Sheet2!CA:NN,$B5623,0),HLOOKUP(O$2+$A5623,Sheet2!CA:NN,$B5623,0)&lt;&gt;""),HLOOKUP(O$2+$A5623,Sheet2!CA:NN,$B5623,0),"")</f>
        <v/>
      </c>
      <c r="P5623" t="str">
        <f>IF(OR(HLOOKUP(P$2+$A5623,Sheet2!CB:NO,$B5623,0),HLOOKUP(P$2+$A5623,Sheet2!CB:NO,$B5623,0)&lt;&gt;""),HLOOKUP(P$2+$A5623,Sheet2!CB:NO,$B5623,0),"")</f>
        <v/>
      </c>
      <c r="Q5623" t="str">
        <f>IF(OR(HLOOKUP(Q$2+$A5623,Sheet2!CC:NO,$B5623,0),HLOOKUP(Q$2+$A5623,Sheet2!CC:NO,$B5623,0)&lt;&gt;""),HLOOKUP(Q$2+$A5623,Sheet2!CC:NO,$B5623,0),"")</f>
        <v/>
      </c>
    </row>
    <row r="5624" spans="1:17" x14ac:dyDescent="0.25">
      <c r="A5624" s="64">
        <f t="shared" si="699"/>
        <v>0</v>
      </c>
      <c r="B5624" s="64">
        <f t="shared" si="700"/>
        <v>567</v>
      </c>
      <c r="C5624" s="64">
        <f t="shared" si="701"/>
        <v>1</v>
      </c>
      <c r="D5624" s="64">
        <f t="shared" si="702"/>
        <v>563</v>
      </c>
      <c r="E5624" s="64">
        <f t="shared" si="703"/>
        <v>2811</v>
      </c>
      <c r="F5624" s="64" t="str">
        <f t="shared" si="696"/>
        <v/>
      </c>
      <c r="G5624" s="64" t="str">
        <f t="shared" si="697"/>
        <v/>
      </c>
      <c r="H5624" s="64" t="str">
        <f t="shared" si="698"/>
        <v/>
      </c>
      <c r="I5624" s="80" t="str">
        <f>IFERROR(VLOOKUP(D5624,Sheet2!A:B,2,0),"")</f>
        <v/>
      </c>
      <c r="J5624" s="64" t="str">
        <f>IFERROR(IF(I5624&lt;&gt;"",VLOOKUP(I5624,Sheet2!B:C,2,0),""),"")</f>
        <v/>
      </c>
      <c r="K5624" s="64" t="str">
        <f>IFERROR( IF(I5624&lt;&gt;"", HLOOKUP(L$2+$A5624,Sheet2!BX:NK,2,0),""),"")</f>
        <v/>
      </c>
      <c r="L5624" t="str">
        <f>IF(OR(HLOOKUP(L$2+$A5624,Sheet2!BX:NK,$B5624,0),HLOOKUP(L$2+$A5624,Sheet2!BX:NK,$B5624,0)&lt;&gt;""),HLOOKUP(L$2+$A5624,Sheet2!BX:NK,$B5624,0),"")</f>
        <v/>
      </c>
      <c r="M5624" t="str">
        <f>IF(OR(HLOOKUP(M$2+$A5624,Sheet2!BY:NL,$B5624,0),HLOOKUP(M$2+$A5624,Sheet2!BY:NL,$B5624,0)&lt;&gt;""),HLOOKUP(M$2+$A5624,Sheet2!BY:NL,$B5624,0),"")</f>
        <v/>
      </c>
      <c r="N5624" t="str">
        <f>IF(OR(HLOOKUP(N$2+$A5624,Sheet2!BZ:NM,$B5624,0),HLOOKUP(N$2+$A5624,Sheet2!BZ:NM,$B5624,0)&lt;&gt;""),HLOOKUP(N$2+$A5624,Sheet2!BZ:NM,$B5624,0),"")</f>
        <v/>
      </c>
      <c r="O5624" t="str">
        <f>IF(OR(HLOOKUP(O$2+$A5624,Sheet2!CA:NN,$B5624,0),HLOOKUP(O$2+$A5624,Sheet2!CA:NN,$B5624,0)&lt;&gt;""),HLOOKUP(O$2+$A5624,Sheet2!CA:NN,$B5624,0),"")</f>
        <v/>
      </c>
      <c r="P5624" t="str">
        <f>IF(OR(HLOOKUP(P$2+$A5624,Sheet2!CB:NO,$B5624,0),HLOOKUP(P$2+$A5624,Sheet2!CB:NO,$B5624,0)&lt;&gt;""),HLOOKUP(P$2+$A5624,Sheet2!CB:NO,$B5624,0),"")</f>
        <v/>
      </c>
      <c r="Q5624" t="str">
        <f>IF(OR(HLOOKUP(Q$2+$A5624,Sheet2!CC:NO,$B5624,0),HLOOKUP(Q$2+$A5624,Sheet2!CC:NO,$B5624,0)&lt;&gt;""),HLOOKUP(Q$2+$A5624,Sheet2!CC:NO,$B5624,0),"")</f>
        <v/>
      </c>
    </row>
    <row r="5625" spans="1:17" x14ac:dyDescent="0.25">
      <c r="A5625" s="64">
        <f t="shared" si="699"/>
        <v>6</v>
      </c>
      <c r="B5625" s="64">
        <f t="shared" si="700"/>
        <v>567</v>
      </c>
      <c r="C5625" s="64">
        <f t="shared" si="701"/>
        <v>2</v>
      </c>
      <c r="D5625" s="64">
        <f t="shared" si="702"/>
        <v>563</v>
      </c>
      <c r="E5625" s="64">
        <f t="shared" si="703"/>
        <v>2811</v>
      </c>
      <c r="F5625" s="64" t="str">
        <f t="shared" si="696"/>
        <v/>
      </c>
      <c r="G5625" s="64" t="str">
        <f t="shared" si="697"/>
        <v/>
      </c>
      <c r="H5625" s="64" t="str">
        <f t="shared" si="698"/>
        <v/>
      </c>
      <c r="I5625" s="80" t="str">
        <f>IFERROR(VLOOKUP(D5625,Sheet2!A:B,2,0),"")</f>
        <v/>
      </c>
      <c r="J5625" s="64" t="str">
        <f>IFERROR(IF(I5625&lt;&gt;"",VLOOKUP(I5625,Sheet2!B:C,2,0),""),"")</f>
        <v/>
      </c>
      <c r="K5625" s="64" t="str">
        <f>IFERROR( IF(I5625&lt;&gt;"", HLOOKUP(L$2+$A5625,Sheet2!BX:NK,2,0),""),"")</f>
        <v/>
      </c>
      <c r="L5625" t="str">
        <f>IF(OR(HLOOKUP(L$2+$A5625,Sheet2!BX:NK,$B5625,0),HLOOKUP(L$2+$A5625,Sheet2!BX:NK,$B5625,0)&lt;&gt;""),HLOOKUP(L$2+$A5625,Sheet2!BX:NK,$B5625,0),"")</f>
        <v/>
      </c>
      <c r="M5625" t="str">
        <f>IF(OR(HLOOKUP(M$2+$A5625,Sheet2!BY:NL,$B5625,0),HLOOKUP(M$2+$A5625,Sheet2!BY:NL,$B5625,0)&lt;&gt;""),HLOOKUP(M$2+$A5625,Sheet2!BY:NL,$B5625,0),"")</f>
        <v/>
      </c>
      <c r="N5625" t="str">
        <f>IF(OR(HLOOKUP(N$2+$A5625,Sheet2!BZ:NM,$B5625,0),HLOOKUP(N$2+$A5625,Sheet2!BZ:NM,$B5625,0)&lt;&gt;""),HLOOKUP(N$2+$A5625,Sheet2!BZ:NM,$B5625,0),"")</f>
        <v/>
      </c>
      <c r="O5625" t="str">
        <f>IF(OR(HLOOKUP(O$2+$A5625,Sheet2!CA:NN,$B5625,0),HLOOKUP(O$2+$A5625,Sheet2!CA:NN,$B5625,0)&lt;&gt;""),HLOOKUP(O$2+$A5625,Sheet2!CA:NN,$B5625,0),"")</f>
        <v/>
      </c>
      <c r="P5625" t="str">
        <f>IF(OR(HLOOKUP(P$2+$A5625,Sheet2!CB:NO,$B5625,0),HLOOKUP(P$2+$A5625,Sheet2!CB:NO,$B5625,0)&lt;&gt;""),HLOOKUP(P$2+$A5625,Sheet2!CB:NO,$B5625,0),"")</f>
        <v/>
      </c>
      <c r="Q5625" t="str">
        <f>IF(OR(HLOOKUP(Q$2+$A5625,Sheet2!CC:NO,$B5625,0),HLOOKUP(Q$2+$A5625,Sheet2!CC:NO,$B5625,0)&lt;&gt;""),HLOOKUP(Q$2+$A5625,Sheet2!CC:NO,$B5625,0),"")</f>
        <v/>
      </c>
    </row>
    <row r="5626" spans="1:17" x14ac:dyDescent="0.25">
      <c r="A5626" s="64">
        <f t="shared" si="699"/>
        <v>12</v>
      </c>
      <c r="B5626" s="64">
        <f t="shared" si="700"/>
        <v>567</v>
      </c>
      <c r="C5626" s="64">
        <f t="shared" si="701"/>
        <v>3</v>
      </c>
      <c r="D5626" s="64">
        <f t="shared" si="702"/>
        <v>563</v>
      </c>
      <c r="E5626" s="64">
        <f t="shared" si="703"/>
        <v>2811</v>
      </c>
      <c r="F5626" s="64" t="str">
        <f t="shared" si="696"/>
        <v/>
      </c>
      <c r="G5626" s="64" t="str">
        <f t="shared" si="697"/>
        <v/>
      </c>
      <c r="H5626" s="64" t="str">
        <f t="shared" si="698"/>
        <v/>
      </c>
      <c r="I5626" s="80" t="str">
        <f>IFERROR(VLOOKUP(D5626,Sheet2!A:B,2,0),"")</f>
        <v/>
      </c>
      <c r="J5626" s="64" t="str">
        <f>IFERROR(IF(I5626&lt;&gt;"",VLOOKUP(I5626,Sheet2!B:C,2,0),""),"")</f>
        <v/>
      </c>
      <c r="K5626" s="64" t="str">
        <f>IFERROR( IF(I5626&lt;&gt;"", HLOOKUP(L$2+$A5626,Sheet2!BX:NK,2,0),""),"")</f>
        <v/>
      </c>
      <c r="L5626" t="str">
        <f>IF(OR(HLOOKUP(L$2+$A5626,Sheet2!BX:NK,$B5626,0),HLOOKUP(L$2+$A5626,Sheet2!BX:NK,$B5626,0)&lt;&gt;""),HLOOKUP(L$2+$A5626,Sheet2!BX:NK,$B5626,0),"")</f>
        <v/>
      </c>
      <c r="M5626" t="str">
        <f>IF(OR(HLOOKUP(M$2+$A5626,Sheet2!BY:NL,$B5626,0),HLOOKUP(M$2+$A5626,Sheet2!BY:NL,$B5626,0)&lt;&gt;""),HLOOKUP(M$2+$A5626,Sheet2!BY:NL,$B5626,0),"")</f>
        <v/>
      </c>
      <c r="N5626" t="str">
        <f>IF(OR(HLOOKUP(N$2+$A5626,Sheet2!BZ:NM,$B5626,0),HLOOKUP(N$2+$A5626,Sheet2!BZ:NM,$B5626,0)&lt;&gt;""),HLOOKUP(N$2+$A5626,Sheet2!BZ:NM,$B5626,0),"")</f>
        <v/>
      </c>
      <c r="O5626" t="str">
        <f>IF(OR(HLOOKUP(O$2+$A5626,Sheet2!CA:NN,$B5626,0),HLOOKUP(O$2+$A5626,Sheet2!CA:NN,$B5626,0)&lt;&gt;""),HLOOKUP(O$2+$A5626,Sheet2!CA:NN,$B5626,0),"")</f>
        <v/>
      </c>
      <c r="P5626" t="str">
        <f>IF(OR(HLOOKUP(P$2+$A5626,Sheet2!CB:NO,$B5626,0),HLOOKUP(P$2+$A5626,Sheet2!CB:NO,$B5626,0)&lt;&gt;""),HLOOKUP(P$2+$A5626,Sheet2!CB:NO,$B5626,0),"")</f>
        <v/>
      </c>
      <c r="Q5626" t="str">
        <f>IF(OR(HLOOKUP(Q$2+$A5626,Sheet2!CC:NO,$B5626,0),HLOOKUP(Q$2+$A5626,Sheet2!CC:NO,$B5626,0)&lt;&gt;""),HLOOKUP(Q$2+$A5626,Sheet2!CC:NO,$B5626,0),"")</f>
        <v/>
      </c>
    </row>
    <row r="5627" spans="1:17" x14ac:dyDescent="0.25">
      <c r="A5627" s="64">
        <f t="shared" si="699"/>
        <v>18</v>
      </c>
      <c r="B5627" s="64">
        <f t="shared" si="700"/>
        <v>567</v>
      </c>
      <c r="C5627" s="64">
        <f t="shared" si="701"/>
        <v>4</v>
      </c>
      <c r="D5627" s="64">
        <f t="shared" si="702"/>
        <v>563</v>
      </c>
      <c r="E5627" s="64">
        <f t="shared" si="703"/>
        <v>2811</v>
      </c>
      <c r="F5627" s="64" t="str">
        <f t="shared" si="696"/>
        <v/>
      </c>
      <c r="G5627" s="64" t="str">
        <f t="shared" si="697"/>
        <v/>
      </c>
      <c r="H5627" s="64" t="str">
        <f t="shared" si="698"/>
        <v/>
      </c>
      <c r="I5627" s="80" t="str">
        <f>IFERROR(VLOOKUP(D5627,Sheet2!A:B,2,0),"")</f>
        <v/>
      </c>
      <c r="J5627" s="64" t="str">
        <f>IFERROR(IF(I5627&lt;&gt;"",VLOOKUP(I5627,Sheet2!B:C,2,0),""),"")</f>
        <v/>
      </c>
      <c r="K5627" s="64" t="str">
        <f>IFERROR( IF(I5627&lt;&gt;"", HLOOKUP(L$2+$A5627,Sheet2!BX:NK,2,0),""),"")</f>
        <v/>
      </c>
      <c r="L5627" t="str">
        <f>IF(OR(HLOOKUP(L$2+$A5627,Sheet2!BX:NK,$B5627,0),HLOOKUP(L$2+$A5627,Sheet2!BX:NK,$B5627,0)&lt;&gt;""),HLOOKUP(L$2+$A5627,Sheet2!BX:NK,$B5627,0),"")</f>
        <v/>
      </c>
      <c r="M5627" t="str">
        <f>IF(OR(HLOOKUP(M$2+$A5627,Sheet2!BY:NL,$B5627,0),HLOOKUP(M$2+$A5627,Sheet2!BY:NL,$B5627,0)&lt;&gt;""),HLOOKUP(M$2+$A5627,Sheet2!BY:NL,$B5627,0),"")</f>
        <v/>
      </c>
      <c r="N5627" t="str">
        <f>IF(OR(HLOOKUP(N$2+$A5627,Sheet2!BZ:NM,$B5627,0),HLOOKUP(N$2+$A5627,Sheet2!BZ:NM,$B5627,0)&lt;&gt;""),HLOOKUP(N$2+$A5627,Sheet2!BZ:NM,$B5627,0),"")</f>
        <v/>
      </c>
      <c r="O5627" t="str">
        <f>IF(OR(HLOOKUP(O$2+$A5627,Sheet2!CA:NN,$B5627,0),HLOOKUP(O$2+$A5627,Sheet2!CA:NN,$B5627,0)&lt;&gt;""),HLOOKUP(O$2+$A5627,Sheet2!CA:NN,$B5627,0),"")</f>
        <v/>
      </c>
      <c r="P5627" t="str">
        <f>IF(OR(HLOOKUP(P$2+$A5627,Sheet2!CB:NO,$B5627,0),HLOOKUP(P$2+$A5627,Sheet2!CB:NO,$B5627,0)&lt;&gt;""),HLOOKUP(P$2+$A5627,Sheet2!CB:NO,$B5627,0),"")</f>
        <v/>
      </c>
      <c r="Q5627" t="str">
        <f>IF(OR(HLOOKUP(Q$2+$A5627,Sheet2!CC:NO,$B5627,0),HLOOKUP(Q$2+$A5627,Sheet2!CC:NO,$B5627,0)&lt;&gt;""),HLOOKUP(Q$2+$A5627,Sheet2!CC:NO,$B5627,0),"")</f>
        <v/>
      </c>
    </row>
    <row r="5628" spans="1:17" x14ac:dyDescent="0.25">
      <c r="A5628" s="64">
        <f t="shared" si="699"/>
        <v>24</v>
      </c>
      <c r="B5628" s="64">
        <f t="shared" si="700"/>
        <v>567</v>
      </c>
      <c r="C5628" s="64">
        <f t="shared" si="701"/>
        <v>5</v>
      </c>
      <c r="D5628" s="64">
        <f t="shared" si="702"/>
        <v>563</v>
      </c>
      <c r="E5628" s="64">
        <f t="shared" si="703"/>
        <v>2811</v>
      </c>
      <c r="F5628" s="64" t="str">
        <f t="shared" si="696"/>
        <v/>
      </c>
      <c r="G5628" s="64" t="str">
        <f t="shared" si="697"/>
        <v/>
      </c>
      <c r="H5628" s="64" t="str">
        <f t="shared" si="698"/>
        <v/>
      </c>
      <c r="I5628" s="80" t="str">
        <f>IFERROR(VLOOKUP(D5628,Sheet2!A:B,2,0),"")</f>
        <v/>
      </c>
      <c r="J5628" s="64" t="str">
        <f>IFERROR(IF(I5628&lt;&gt;"",VLOOKUP(I5628,Sheet2!B:C,2,0),""),"")</f>
        <v/>
      </c>
      <c r="K5628" s="64" t="str">
        <f>IFERROR( IF(I5628&lt;&gt;"", HLOOKUP(L$2+$A5628,Sheet2!BX:NK,2,0),""),"")</f>
        <v/>
      </c>
      <c r="L5628" t="str">
        <f>IF(OR(HLOOKUP(L$2+$A5628,Sheet2!BX:NK,$B5628,0),HLOOKUP(L$2+$A5628,Sheet2!BX:NK,$B5628,0)&lt;&gt;""),HLOOKUP(L$2+$A5628,Sheet2!BX:NK,$B5628,0),"")</f>
        <v/>
      </c>
      <c r="M5628" t="str">
        <f>IF(OR(HLOOKUP(M$2+$A5628,Sheet2!BY:NL,$B5628,0),HLOOKUP(M$2+$A5628,Sheet2!BY:NL,$B5628,0)&lt;&gt;""),HLOOKUP(M$2+$A5628,Sheet2!BY:NL,$B5628,0),"")</f>
        <v/>
      </c>
      <c r="N5628" t="str">
        <f>IF(OR(HLOOKUP(N$2+$A5628,Sheet2!BZ:NM,$B5628,0),HLOOKUP(N$2+$A5628,Sheet2!BZ:NM,$B5628,0)&lt;&gt;""),HLOOKUP(N$2+$A5628,Sheet2!BZ:NM,$B5628,0),"")</f>
        <v/>
      </c>
      <c r="O5628" t="str">
        <f>IF(OR(HLOOKUP(O$2+$A5628,Sheet2!CA:NN,$B5628,0),HLOOKUP(O$2+$A5628,Sheet2!CA:NN,$B5628,0)&lt;&gt;""),HLOOKUP(O$2+$A5628,Sheet2!CA:NN,$B5628,0),"")</f>
        <v/>
      </c>
      <c r="P5628" t="str">
        <f>IF(OR(HLOOKUP(P$2+$A5628,Sheet2!CB:NO,$B5628,0),HLOOKUP(P$2+$A5628,Sheet2!CB:NO,$B5628,0)&lt;&gt;""),HLOOKUP(P$2+$A5628,Sheet2!CB:NO,$B5628,0),"")</f>
        <v/>
      </c>
      <c r="Q5628" t="str">
        <f>IF(OR(HLOOKUP(Q$2+$A5628,Sheet2!CC:NO,$B5628,0),HLOOKUP(Q$2+$A5628,Sheet2!CC:NO,$B5628,0)&lt;&gt;""),HLOOKUP(Q$2+$A5628,Sheet2!CC:NO,$B5628,0),"")</f>
        <v/>
      </c>
    </row>
    <row r="5629" spans="1:17" x14ac:dyDescent="0.25">
      <c r="A5629" s="64">
        <f t="shared" si="699"/>
        <v>30</v>
      </c>
      <c r="B5629" s="64">
        <f t="shared" si="700"/>
        <v>567</v>
      </c>
      <c r="C5629" s="64">
        <f t="shared" si="701"/>
        <v>6</v>
      </c>
      <c r="D5629" s="64">
        <f t="shared" si="702"/>
        <v>563</v>
      </c>
      <c r="E5629" s="64">
        <f t="shared" si="703"/>
        <v>2811</v>
      </c>
      <c r="F5629" s="64" t="str">
        <f t="shared" si="696"/>
        <v/>
      </c>
      <c r="G5629" s="64" t="str">
        <f t="shared" si="697"/>
        <v/>
      </c>
      <c r="H5629" s="64" t="str">
        <f t="shared" si="698"/>
        <v/>
      </c>
      <c r="I5629" s="80" t="str">
        <f>IFERROR(VLOOKUP(D5629,Sheet2!A:B,2,0),"")</f>
        <v/>
      </c>
      <c r="J5629" s="64" t="str">
        <f>IFERROR(IF(I5629&lt;&gt;"",VLOOKUP(I5629,Sheet2!B:C,2,0),""),"")</f>
        <v/>
      </c>
      <c r="K5629" s="64" t="str">
        <f>IFERROR( IF(I5629&lt;&gt;"", HLOOKUP(L$2+$A5629,Sheet2!BX:NK,2,0),""),"")</f>
        <v/>
      </c>
      <c r="L5629" t="str">
        <f>IF(OR(HLOOKUP(L$2+$A5629,Sheet2!BX:NK,$B5629,0),HLOOKUP(L$2+$A5629,Sheet2!BX:NK,$B5629,0)&lt;&gt;""),HLOOKUP(L$2+$A5629,Sheet2!BX:NK,$B5629,0),"")</f>
        <v/>
      </c>
      <c r="M5629" t="str">
        <f>IF(OR(HLOOKUP(M$2+$A5629,Sheet2!BY:NL,$B5629,0),HLOOKUP(M$2+$A5629,Sheet2!BY:NL,$B5629,0)&lt;&gt;""),HLOOKUP(M$2+$A5629,Sheet2!BY:NL,$B5629,0),"")</f>
        <v/>
      </c>
      <c r="N5629" t="str">
        <f>IF(OR(HLOOKUP(N$2+$A5629,Sheet2!BZ:NM,$B5629,0),HLOOKUP(N$2+$A5629,Sheet2!BZ:NM,$B5629,0)&lt;&gt;""),HLOOKUP(N$2+$A5629,Sheet2!BZ:NM,$B5629,0),"")</f>
        <v/>
      </c>
      <c r="O5629" t="str">
        <f>IF(OR(HLOOKUP(O$2+$A5629,Sheet2!CA:NN,$B5629,0),HLOOKUP(O$2+$A5629,Sheet2!CA:NN,$B5629,0)&lt;&gt;""),HLOOKUP(O$2+$A5629,Sheet2!CA:NN,$B5629,0),"")</f>
        <v/>
      </c>
      <c r="P5629" t="str">
        <f>IF(OR(HLOOKUP(P$2+$A5629,Sheet2!CB:NO,$B5629,0),HLOOKUP(P$2+$A5629,Sheet2!CB:NO,$B5629,0)&lt;&gt;""),HLOOKUP(P$2+$A5629,Sheet2!CB:NO,$B5629,0),"")</f>
        <v/>
      </c>
      <c r="Q5629" t="str">
        <f>IF(OR(HLOOKUP(Q$2+$A5629,Sheet2!CC:NO,$B5629,0),HLOOKUP(Q$2+$A5629,Sheet2!CC:NO,$B5629,0)&lt;&gt;""),HLOOKUP(Q$2+$A5629,Sheet2!CC:NO,$B5629,0),"")</f>
        <v/>
      </c>
    </row>
    <row r="5630" spans="1:17" x14ac:dyDescent="0.25">
      <c r="A5630" s="64">
        <f t="shared" si="699"/>
        <v>36</v>
      </c>
      <c r="B5630" s="64">
        <f t="shared" si="700"/>
        <v>567</v>
      </c>
      <c r="C5630" s="64">
        <f t="shared" si="701"/>
        <v>7</v>
      </c>
      <c r="D5630" s="64">
        <f t="shared" si="702"/>
        <v>563</v>
      </c>
      <c r="E5630" s="64">
        <f t="shared" si="703"/>
        <v>2811</v>
      </c>
      <c r="F5630" s="64" t="str">
        <f t="shared" si="696"/>
        <v/>
      </c>
      <c r="G5630" s="64" t="str">
        <f t="shared" si="697"/>
        <v/>
      </c>
      <c r="H5630" s="64" t="str">
        <f t="shared" si="698"/>
        <v/>
      </c>
      <c r="I5630" s="80" t="str">
        <f>IFERROR(VLOOKUP(D5630,Sheet2!A:B,2,0),"")</f>
        <v/>
      </c>
      <c r="J5630" s="64" t="str">
        <f>IFERROR(IF(I5630&lt;&gt;"",VLOOKUP(I5630,Sheet2!B:C,2,0),""),"")</f>
        <v/>
      </c>
      <c r="K5630" s="64" t="str">
        <f>IFERROR( IF(I5630&lt;&gt;"", HLOOKUP(L$2+$A5630,Sheet2!BX:NK,2,0),""),"")</f>
        <v/>
      </c>
      <c r="L5630" t="str">
        <f>IF(OR(HLOOKUP(L$2+$A5630,Sheet2!BX:NK,$B5630,0),HLOOKUP(L$2+$A5630,Sheet2!BX:NK,$B5630,0)&lt;&gt;""),HLOOKUP(L$2+$A5630,Sheet2!BX:NK,$B5630,0),"")</f>
        <v/>
      </c>
      <c r="M5630" t="str">
        <f>IF(OR(HLOOKUP(M$2+$A5630,Sheet2!BY:NL,$B5630,0),HLOOKUP(M$2+$A5630,Sheet2!BY:NL,$B5630,0)&lt;&gt;""),HLOOKUP(M$2+$A5630,Sheet2!BY:NL,$B5630,0),"")</f>
        <v/>
      </c>
      <c r="N5630" t="str">
        <f>IF(OR(HLOOKUP(N$2+$A5630,Sheet2!BZ:NM,$B5630,0),HLOOKUP(N$2+$A5630,Sheet2!BZ:NM,$B5630,0)&lt;&gt;""),HLOOKUP(N$2+$A5630,Sheet2!BZ:NM,$B5630,0),"")</f>
        <v/>
      </c>
      <c r="O5630" t="str">
        <f>IF(OR(HLOOKUP(O$2+$A5630,Sheet2!CA:NN,$B5630,0),HLOOKUP(O$2+$A5630,Sheet2!CA:NN,$B5630,0)&lt;&gt;""),HLOOKUP(O$2+$A5630,Sheet2!CA:NN,$B5630,0),"")</f>
        <v/>
      </c>
      <c r="P5630" t="str">
        <f>IF(OR(HLOOKUP(P$2+$A5630,Sheet2!CB:NO,$B5630,0),HLOOKUP(P$2+$A5630,Sheet2!CB:NO,$B5630,0)&lt;&gt;""),HLOOKUP(P$2+$A5630,Sheet2!CB:NO,$B5630,0),"")</f>
        <v/>
      </c>
      <c r="Q5630" t="str">
        <f>IF(OR(HLOOKUP(Q$2+$A5630,Sheet2!CC:NO,$B5630,0),HLOOKUP(Q$2+$A5630,Sheet2!CC:NO,$B5630,0)&lt;&gt;""),HLOOKUP(Q$2+$A5630,Sheet2!CC:NO,$B5630,0),"")</f>
        <v/>
      </c>
    </row>
    <row r="5631" spans="1:17" x14ac:dyDescent="0.25">
      <c r="A5631" s="64">
        <f t="shared" si="699"/>
        <v>42</v>
      </c>
      <c r="B5631" s="64">
        <f t="shared" si="700"/>
        <v>567</v>
      </c>
      <c r="C5631" s="64">
        <f t="shared" si="701"/>
        <v>8</v>
      </c>
      <c r="D5631" s="64">
        <f t="shared" si="702"/>
        <v>563</v>
      </c>
      <c r="E5631" s="64">
        <f t="shared" si="703"/>
        <v>2811</v>
      </c>
      <c r="F5631" s="64" t="str">
        <f t="shared" si="696"/>
        <v/>
      </c>
      <c r="G5631" s="64" t="str">
        <f t="shared" si="697"/>
        <v/>
      </c>
      <c r="H5631" s="64" t="str">
        <f t="shared" si="698"/>
        <v/>
      </c>
      <c r="I5631" s="80" t="str">
        <f>IFERROR(VLOOKUP(D5631,Sheet2!A:B,2,0),"")</f>
        <v/>
      </c>
      <c r="J5631" s="64" t="str">
        <f>IFERROR(IF(I5631&lt;&gt;"",VLOOKUP(I5631,Sheet2!B:C,2,0),""),"")</f>
        <v/>
      </c>
      <c r="K5631" s="64" t="str">
        <f>IFERROR( IF(I5631&lt;&gt;"", HLOOKUP(L$2+$A5631,Sheet2!BX:NK,2,0),""),"")</f>
        <v/>
      </c>
      <c r="L5631" t="str">
        <f>IF(OR(HLOOKUP(L$2+$A5631,Sheet2!BX:NK,$B5631,0),HLOOKUP(L$2+$A5631,Sheet2!BX:NK,$B5631,0)&lt;&gt;""),HLOOKUP(L$2+$A5631,Sheet2!BX:NK,$B5631,0),"")</f>
        <v/>
      </c>
      <c r="M5631" t="str">
        <f>IF(OR(HLOOKUP(M$2+$A5631,Sheet2!BY:NL,$B5631,0),HLOOKUP(M$2+$A5631,Sheet2!BY:NL,$B5631,0)&lt;&gt;""),HLOOKUP(M$2+$A5631,Sheet2!BY:NL,$B5631,0),"")</f>
        <v/>
      </c>
      <c r="N5631" t="str">
        <f>IF(OR(HLOOKUP(N$2+$A5631,Sheet2!BZ:NM,$B5631,0),HLOOKUP(N$2+$A5631,Sheet2!BZ:NM,$B5631,0)&lt;&gt;""),HLOOKUP(N$2+$A5631,Sheet2!BZ:NM,$B5631,0),"")</f>
        <v/>
      </c>
      <c r="O5631" t="str">
        <f>IF(OR(HLOOKUP(O$2+$A5631,Sheet2!CA:NN,$B5631,0),HLOOKUP(O$2+$A5631,Sheet2!CA:NN,$B5631,0)&lt;&gt;""),HLOOKUP(O$2+$A5631,Sheet2!CA:NN,$B5631,0),"")</f>
        <v/>
      </c>
      <c r="P5631" t="str">
        <f>IF(OR(HLOOKUP(P$2+$A5631,Sheet2!CB:NO,$B5631,0),HLOOKUP(P$2+$A5631,Sheet2!CB:NO,$B5631,0)&lt;&gt;""),HLOOKUP(P$2+$A5631,Sheet2!CB:NO,$B5631,0),"")</f>
        <v/>
      </c>
      <c r="Q5631" t="str">
        <f>IF(OR(HLOOKUP(Q$2+$A5631,Sheet2!CC:NO,$B5631,0),HLOOKUP(Q$2+$A5631,Sheet2!CC:NO,$B5631,0)&lt;&gt;""),HLOOKUP(Q$2+$A5631,Sheet2!CC:NO,$B5631,0),"")</f>
        <v/>
      </c>
    </row>
    <row r="5632" spans="1:17" x14ac:dyDescent="0.25">
      <c r="A5632" s="64">
        <f t="shared" si="699"/>
        <v>48</v>
      </c>
      <c r="B5632" s="64">
        <f t="shared" si="700"/>
        <v>567</v>
      </c>
      <c r="C5632" s="64">
        <f t="shared" si="701"/>
        <v>9</v>
      </c>
      <c r="D5632" s="64">
        <f t="shared" si="702"/>
        <v>563</v>
      </c>
      <c r="E5632" s="64">
        <f t="shared" si="703"/>
        <v>2811</v>
      </c>
      <c r="F5632" s="64" t="str">
        <f t="shared" si="696"/>
        <v/>
      </c>
      <c r="G5632" s="64" t="str">
        <f t="shared" si="697"/>
        <v/>
      </c>
      <c r="H5632" s="64" t="str">
        <f t="shared" si="698"/>
        <v/>
      </c>
      <c r="I5632" s="80" t="str">
        <f>IFERROR(VLOOKUP(D5632,Sheet2!A:B,2,0),"")</f>
        <v/>
      </c>
      <c r="J5632" s="64" t="str">
        <f>IFERROR(IF(I5632&lt;&gt;"",VLOOKUP(I5632,Sheet2!B:C,2,0),""),"")</f>
        <v/>
      </c>
      <c r="K5632" s="64" t="str">
        <f>IFERROR( IF(I5632&lt;&gt;"", HLOOKUP(L$2+$A5632,Sheet2!BX:NK,2,0),""),"")</f>
        <v/>
      </c>
      <c r="L5632" t="str">
        <f>IF(OR(HLOOKUP(L$2+$A5632,Sheet2!BX:NK,$B5632,0),HLOOKUP(L$2+$A5632,Sheet2!BX:NK,$B5632,0)&lt;&gt;""),HLOOKUP(L$2+$A5632,Sheet2!BX:NK,$B5632,0),"")</f>
        <v/>
      </c>
      <c r="M5632" t="str">
        <f>IF(OR(HLOOKUP(M$2+$A5632,Sheet2!BY:NL,$B5632,0),HLOOKUP(M$2+$A5632,Sheet2!BY:NL,$B5632,0)&lt;&gt;""),HLOOKUP(M$2+$A5632,Sheet2!BY:NL,$B5632,0),"")</f>
        <v/>
      </c>
      <c r="N5632" t="str">
        <f>IF(OR(HLOOKUP(N$2+$A5632,Sheet2!BZ:NM,$B5632,0),HLOOKUP(N$2+$A5632,Sheet2!BZ:NM,$B5632,0)&lt;&gt;""),HLOOKUP(N$2+$A5632,Sheet2!BZ:NM,$B5632,0),"")</f>
        <v/>
      </c>
      <c r="O5632" t="str">
        <f>IF(OR(HLOOKUP(O$2+$A5632,Sheet2!CA:NN,$B5632,0),HLOOKUP(O$2+$A5632,Sheet2!CA:NN,$B5632,0)&lt;&gt;""),HLOOKUP(O$2+$A5632,Sheet2!CA:NN,$B5632,0),"")</f>
        <v/>
      </c>
      <c r="P5632" t="str">
        <f>IF(OR(HLOOKUP(P$2+$A5632,Sheet2!CB:NO,$B5632,0),HLOOKUP(P$2+$A5632,Sheet2!CB:NO,$B5632,0)&lt;&gt;""),HLOOKUP(P$2+$A5632,Sheet2!CB:NO,$B5632,0),"")</f>
        <v/>
      </c>
      <c r="Q5632" t="str">
        <f>IF(OR(HLOOKUP(Q$2+$A5632,Sheet2!CC:NO,$B5632,0),HLOOKUP(Q$2+$A5632,Sheet2!CC:NO,$B5632,0)&lt;&gt;""),HLOOKUP(Q$2+$A5632,Sheet2!CC:NO,$B5632,0),"")</f>
        <v/>
      </c>
    </row>
    <row r="5633" spans="1:17" x14ac:dyDescent="0.25">
      <c r="A5633" s="64">
        <f t="shared" si="699"/>
        <v>54</v>
      </c>
      <c r="B5633" s="64">
        <f t="shared" si="700"/>
        <v>567</v>
      </c>
      <c r="C5633" s="64">
        <f t="shared" si="701"/>
        <v>10</v>
      </c>
      <c r="D5633" s="64">
        <f t="shared" si="702"/>
        <v>563</v>
      </c>
      <c r="E5633" s="64">
        <f t="shared" si="703"/>
        <v>2811</v>
      </c>
      <c r="F5633" s="64" t="str">
        <f t="shared" si="696"/>
        <v/>
      </c>
      <c r="G5633" s="64" t="str">
        <f t="shared" si="697"/>
        <v/>
      </c>
      <c r="H5633" s="64" t="str">
        <f t="shared" si="698"/>
        <v/>
      </c>
      <c r="I5633" s="80" t="str">
        <f>IFERROR(VLOOKUP(D5633,Sheet2!A:B,2,0),"")</f>
        <v/>
      </c>
      <c r="J5633" s="64" t="str">
        <f>IFERROR(IF(I5633&lt;&gt;"",VLOOKUP(I5633,Sheet2!B:C,2,0),""),"")</f>
        <v/>
      </c>
      <c r="K5633" s="64" t="str">
        <f>IFERROR( IF(I5633&lt;&gt;"", HLOOKUP(L$2+$A5633,Sheet2!BX:NK,2,0),""),"")</f>
        <v/>
      </c>
      <c r="L5633" t="str">
        <f>IF(OR(HLOOKUP(L$2+$A5633,Sheet2!BX:NK,$B5633,0),HLOOKUP(L$2+$A5633,Sheet2!BX:NK,$B5633,0)&lt;&gt;""),HLOOKUP(L$2+$A5633,Sheet2!BX:NK,$B5633,0),"")</f>
        <v/>
      </c>
      <c r="M5633" t="str">
        <f>IF(OR(HLOOKUP(M$2+$A5633,Sheet2!BY:NL,$B5633,0),HLOOKUP(M$2+$A5633,Sheet2!BY:NL,$B5633,0)&lt;&gt;""),HLOOKUP(M$2+$A5633,Sheet2!BY:NL,$B5633,0),"")</f>
        <v/>
      </c>
      <c r="N5633" t="str">
        <f>IF(OR(HLOOKUP(N$2+$A5633,Sheet2!BZ:NM,$B5633,0),HLOOKUP(N$2+$A5633,Sheet2!BZ:NM,$B5633,0)&lt;&gt;""),HLOOKUP(N$2+$A5633,Sheet2!BZ:NM,$B5633,0),"")</f>
        <v/>
      </c>
      <c r="O5633" t="str">
        <f>IF(OR(HLOOKUP(O$2+$A5633,Sheet2!CA:NN,$B5633,0),HLOOKUP(O$2+$A5633,Sheet2!CA:NN,$B5633,0)&lt;&gt;""),HLOOKUP(O$2+$A5633,Sheet2!CA:NN,$B5633,0),"")</f>
        <v/>
      </c>
      <c r="P5633" t="str">
        <f>IF(OR(HLOOKUP(P$2+$A5633,Sheet2!CB:NO,$B5633,0),HLOOKUP(P$2+$A5633,Sheet2!CB:NO,$B5633,0)&lt;&gt;""),HLOOKUP(P$2+$A5633,Sheet2!CB:NO,$B5633,0),"")</f>
        <v/>
      </c>
      <c r="Q5633" t="str">
        <f>IF(OR(HLOOKUP(Q$2+$A5633,Sheet2!CC:NO,$B5633,0),HLOOKUP(Q$2+$A5633,Sheet2!CC:NO,$B5633,0)&lt;&gt;""),HLOOKUP(Q$2+$A5633,Sheet2!CC:NO,$B5633,0),"")</f>
        <v/>
      </c>
    </row>
    <row r="5634" spans="1:17" x14ac:dyDescent="0.25">
      <c r="A5634" s="64">
        <f t="shared" si="699"/>
        <v>0</v>
      </c>
      <c r="B5634" s="64">
        <f t="shared" si="700"/>
        <v>568</v>
      </c>
      <c r="C5634" s="64">
        <f t="shared" si="701"/>
        <v>1</v>
      </c>
      <c r="D5634" s="64">
        <f t="shared" si="702"/>
        <v>564</v>
      </c>
      <c r="E5634" s="64">
        <f t="shared" si="703"/>
        <v>2816</v>
      </c>
      <c r="F5634" s="64" t="str">
        <f t="shared" si="696"/>
        <v/>
      </c>
      <c r="G5634" s="64" t="str">
        <f t="shared" si="697"/>
        <v/>
      </c>
      <c r="H5634" s="64" t="str">
        <f t="shared" si="698"/>
        <v/>
      </c>
      <c r="I5634" s="80" t="str">
        <f>IFERROR(VLOOKUP(D5634,Sheet2!A:B,2,0),"")</f>
        <v/>
      </c>
      <c r="J5634" s="64" t="str">
        <f>IFERROR(IF(I5634&lt;&gt;"",VLOOKUP(I5634,Sheet2!B:C,2,0),""),"")</f>
        <v/>
      </c>
      <c r="K5634" s="64" t="str">
        <f>IFERROR( IF(I5634&lt;&gt;"", HLOOKUP(L$2+$A5634,Sheet2!BX:NK,2,0),""),"")</f>
        <v/>
      </c>
      <c r="L5634" t="str">
        <f>IF(OR(HLOOKUP(L$2+$A5634,Sheet2!BX:NK,$B5634,0),HLOOKUP(L$2+$A5634,Sheet2!BX:NK,$B5634,0)&lt;&gt;""),HLOOKUP(L$2+$A5634,Sheet2!BX:NK,$B5634,0),"")</f>
        <v/>
      </c>
      <c r="M5634" t="str">
        <f>IF(OR(HLOOKUP(M$2+$A5634,Sheet2!BY:NL,$B5634,0),HLOOKUP(M$2+$A5634,Sheet2!BY:NL,$B5634,0)&lt;&gt;""),HLOOKUP(M$2+$A5634,Sheet2!BY:NL,$B5634,0),"")</f>
        <v/>
      </c>
      <c r="N5634" t="str">
        <f>IF(OR(HLOOKUP(N$2+$A5634,Sheet2!BZ:NM,$B5634,0),HLOOKUP(N$2+$A5634,Sheet2!BZ:NM,$B5634,0)&lt;&gt;""),HLOOKUP(N$2+$A5634,Sheet2!BZ:NM,$B5634,0),"")</f>
        <v/>
      </c>
      <c r="O5634" t="str">
        <f>IF(OR(HLOOKUP(O$2+$A5634,Sheet2!CA:NN,$B5634,0),HLOOKUP(O$2+$A5634,Sheet2!CA:NN,$B5634,0)&lt;&gt;""),HLOOKUP(O$2+$A5634,Sheet2!CA:NN,$B5634,0),"")</f>
        <v/>
      </c>
      <c r="P5634" t="str">
        <f>IF(OR(HLOOKUP(P$2+$A5634,Sheet2!CB:NO,$B5634,0),HLOOKUP(P$2+$A5634,Sheet2!CB:NO,$B5634,0)&lt;&gt;""),HLOOKUP(P$2+$A5634,Sheet2!CB:NO,$B5634,0),"")</f>
        <v/>
      </c>
      <c r="Q5634" t="str">
        <f>IF(OR(HLOOKUP(Q$2+$A5634,Sheet2!CC:NO,$B5634,0),HLOOKUP(Q$2+$A5634,Sheet2!CC:NO,$B5634,0)&lt;&gt;""),HLOOKUP(Q$2+$A5634,Sheet2!CC:NO,$B5634,0),"")</f>
        <v/>
      </c>
    </row>
    <row r="5635" spans="1:17" x14ac:dyDescent="0.25">
      <c r="A5635" s="64">
        <f t="shared" si="699"/>
        <v>6</v>
      </c>
      <c r="B5635" s="64">
        <f t="shared" si="700"/>
        <v>568</v>
      </c>
      <c r="C5635" s="64">
        <f t="shared" si="701"/>
        <v>2</v>
      </c>
      <c r="D5635" s="64">
        <f t="shared" si="702"/>
        <v>564</v>
      </c>
      <c r="E5635" s="64">
        <f t="shared" si="703"/>
        <v>2816</v>
      </c>
      <c r="F5635" s="64" t="str">
        <f t="shared" si="696"/>
        <v/>
      </c>
      <c r="G5635" s="64" t="str">
        <f t="shared" si="697"/>
        <v/>
      </c>
      <c r="H5635" s="64" t="str">
        <f t="shared" si="698"/>
        <v/>
      </c>
      <c r="I5635" s="80" t="str">
        <f>IFERROR(VLOOKUP(D5635,Sheet2!A:B,2,0),"")</f>
        <v/>
      </c>
      <c r="J5635" s="64" t="str">
        <f>IFERROR(IF(I5635&lt;&gt;"",VLOOKUP(I5635,Sheet2!B:C,2,0),""),"")</f>
        <v/>
      </c>
      <c r="K5635" s="64" t="str">
        <f>IFERROR( IF(I5635&lt;&gt;"", HLOOKUP(L$2+$A5635,Sheet2!BX:NK,2,0),""),"")</f>
        <v/>
      </c>
      <c r="L5635" t="str">
        <f>IF(OR(HLOOKUP(L$2+$A5635,Sheet2!BX:NK,$B5635,0),HLOOKUP(L$2+$A5635,Sheet2!BX:NK,$B5635,0)&lt;&gt;""),HLOOKUP(L$2+$A5635,Sheet2!BX:NK,$B5635,0),"")</f>
        <v/>
      </c>
      <c r="M5635" t="str">
        <f>IF(OR(HLOOKUP(M$2+$A5635,Sheet2!BY:NL,$B5635,0),HLOOKUP(M$2+$A5635,Sheet2!BY:NL,$B5635,0)&lt;&gt;""),HLOOKUP(M$2+$A5635,Sheet2!BY:NL,$B5635,0),"")</f>
        <v/>
      </c>
      <c r="N5635" t="str">
        <f>IF(OR(HLOOKUP(N$2+$A5635,Sheet2!BZ:NM,$B5635,0),HLOOKUP(N$2+$A5635,Sheet2!BZ:NM,$B5635,0)&lt;&gt;""),HLOOKUP(N$2+$A5635,Sheet2!BZ:NM,$B5635,0),"")</f>
        <v/>
      </c>
      <c r="O5635" t="str">
        <f>IF(OR(HLOOKUP(O$2+$A5635,Sheet2!CA:NN,$B5635,0),HLOOKUP(O$2+$A5635,Sheet2!CA:NN,$B5635,0)&lt;&gt;""),HLOOKUP(O$2+$A5635,Sheet2!CA:NN,$B5635,0),"")</f>
        <v/>
      </c>
      <c r="P5635" t="str">
        <f>IF(OR(HLOOKUP(P$2+$A5635,Sheet2!CB:NO,$B5635,0),HLOOKUP(P$2+$A5635,Sheet2!CB:NO,$B5635,0)&lt;&gt;""),HLOOKUP(P$2+$A5635,Sheet2!CB:NO,$B5635,0),"")</f>
        <v/>
      </c>
      <c r="Q5635" t="str">
        <f>IF(OR(HLOOKUP(Q$2+$A5635,Sheet2!CC:NO,$B5635,0),HLOOKUP(Q$2+$A5635,Sheet2!CC:NO,$B5635,0)&lt;&gt;""),HLOOKUP(Q$2+$A5635,Sheet2!CC:NO,$B5635,0),"")</f>
        <v/>
      </c>
    </row>
    <row r="5636" spans="1:17" x14ac:dyDescent="0.25">
      <c r="A5636" s="64">
        <f t="shared" si="699"/>
        <v>12</v>
      </c>
      <c r="B5636" s="64">
        <f t="shared" si="700"/>
        <v>568</v>
      </c>
      <c r="C5636" s="64">
        <f t="shared" si="701"/>
        <v>3</v>
      </c>
      <c r="D5636" s="64">
        <f t="shared" si="702"/>
        <v>564</v>
      </c>
      <c r="E5636" s="64">
        <f t="shared" si="703"/>
        <v>2816</v>
      </c>
      <c r="F5636" s="64" t="str">
        <f t="shared" si="696"/>
        <v/>
      </c>
      <c r="G5636" s="64" t="str">
        <f t="shared" si="697"/>
        <v/>
      </c>
      <c r="H5636" s="64" t="str">
        <f t="shared" si="698"/>
        <v/>
      </c>
      <c r="I5636" s="80" t="str">
        <f>IFERROR(VLOOKUP(D5636,Sheet2!A:B,2,0),"")</f>
        <v/>
      </c>
      <c r="J5636" s="64" t="str">
        <f>IFERROR(IF(I5636&lt;&gt;"",VLOOKUP(I5636,Sheet2!B:C,2,0),""),"")</f>
        <v/>
      </c>
      <c r="K5636" s="64" t="str">
        <f>IFERROR( IF(I5636&lt;&gt;"", HLOOKUP(L$2+$A5636,Sheet2!BX:NK,2,0),""),"")</f>
        <v/>
      </c>
      <c r="L5636" t="str">
        <f>IF(OR(HLOOKUP(L$2+$A5636,Sheet2!BX:NK,$B5636,0),HLOOKUP(L$2+$A5636,Sheet2!BX:NK,$B5636,0)&lt;&gt;""),HLOOKUP(L$2+$A5636,Sheet2!BX:NK,$B5636,0),"")</f>
        <v/>
      </c>
      <c r="M5636" t="str">
        <f>IF(OR(HLOOKUP(M$2+$A5636,Sheet2!BY:NL,$B5636,0),HLOOKUP(M$2+$A5636,Sheet2!BY:NL,$B5636,0)&lt;&gt;""),HLOOKUP(M$2+$A5636,Sheet2!BY:NL,$B5636,0),"")</f>
        <v/>
      </c>
      <c r="N5636" t="str">
        <f>IF(OR(HLOOKUP(N$2+$A5636,Sheet2!BZ:NM,$B5636,0),HLOOKUP(N$2+$A5636,Sheet2!BZ:NM,$B5636,0)&lt;&gt;""),HLOOKUP(N$2+$A5636,Sheet2!BZ:NM,$B5636,0),"")</f>
        <v/>
      </c>
      <c r="O5636" t="str">
        <f>IF(OR(HLOOKUP(O$2+$A5636,Sheet2!CA:NN,$B5636,0),HLOOKUP(O$2+$A5636,Sheet2!CA:NN,$B5636,0)&lt;&gt;""),HLOOKUP(O$2+$A5636,Sheet2!CA:NN,$B5636,0),"")</f>
        <v/>
      </c>
      <c r="P5636" t="str">
        <f>IF(OR(HLOOKUP(P$2+$A5636,Sheet2!CB:NO,$B5636,0),HLOOKUP(P$2+$A5636,Sheet2!CB:NO,$B5636,0)&lt;&gt;""),HLOOKUP(P$2+$A5636,Sheet2!CB:NO,$B5636,0),"")</f>
        <v/>
      </c>
      <c r="Q5636" t="str">
        <f>IF(OR(HLOOKUP(Q$2+$A5636,Sheet2!CC:NO,$B5636,0),HLOOKUP(Q$2+$A5636,Sheet2!CC:NO,$B5636,0)&lt;&gt;""),HLOOKUP(Q$2+$A5636,Sheet2!CC:NO,$B5636,0),"")</f>
        <v/>
      </c>
    </row>
    <row r="5637" spans="1:17" x14ac:dyDescent="0.25">
      <c r="A5637" s="64">
        <f t="shared" si="699"/>
        <v>18</v>
      </c>
      <c r="B5637" s="64">
        <f t="shared" si="700"/>
        <v>568</v>
      </c>
      <c r="C5637" s="64">
        <f t="shared" si="701"/>
        <v>4</v>
      </c>
      <c r="D5637" s="64">
        <f t="shared" si="702"/>
        <v>564</v>
      </c>
      <c r="E5637" s="64">
        <f t="shared" si="703"/>
        <v>2816</v>
      </c>
      <c r="F5637" s="64" t="str">
        <f t="shared" ref="F5637:F5700" si="704">IFERROR(IF(I5637&lt;&gt;"",IF(LEFT(K5637,2)="1-",1,2),""),"")</f>
        <v/>
      </c>
      <c r="G5637" s="64" t="str">
        <f t="shared" ref="G5637:G5700" si="705">IFERROR(IF(I5637&lt;&gt;"",MONTH( RIGHT(K5637,LEN(K5637)-FIND("-",K5637))),""),"")</f>
        <v/>
      </c>
      <c r="H5637" s="64" t="str">
        <f t="shared" ref="H5637:H5700" si="706">IFERROR(IF(I5637&lt;&gt;"",YEAR( RIGHT(K5637,LEN(K5637)-FIND("-",K5637))),""),"")</f>
        <v/>
      </c>
      <c r="I5637" s="80" t="str">
        <f>IFERROR(VLOOKUP(D5637,Sheet2!A:B,2,0),"")</f>
        <v/>
      </c>
      <c r="J5637" s="64" t="str">
        <f>IFERROR(IF(I5637&lt;&gt;"",VLOOKUP(I5637,Sheet2!B:C,2,0),""),"")</f>
        <v/>
      </c>
      <c r="K5637" s="64" t="str">
        <f>IFERROR( IF(I5637&lt;&gt;"", HLOOKUP(L$2+$A5637,Sheet2!BX:NK,2,0),""),"")</f>
        <v/>
      </c>
      <c r="L5637" t="str">
        <f>IF(OR(HLOOKUP(L$2+$A5637,Sheet2!BX:NK,$B5637,0),HLOOKUP(L$2+$A5637,Sheet2!BX:NK,$B5637,0)&lt;&gt;""),HLOOKUP(L$2+$A5637,Sheet2!BX:NK,$B5637,0),"")</f>
        <v/>
      </c>
      <c r="M5637" t="str">
        <f>IF(OR(HLOOKUP(M$2+$A5637,Sheet2!BY:NL,$B5637,0),HLOOKUP(M$2+$A5637,Sheet2!BY:NL,$B5637,0)&lt;&gt;""),HLOOKUP(M$2+$A5637,Sheet2!BY:NL,$B5637,0),"")</f>
        <v/>
      </c>
      <c r="N5637" t="str">
        <f>IF(OR(HLOOKUP(N$2+$A5637,Sheet2!BZ:NM,$B5637,0),HLOOKUP(N$2+$A5637,Sheet2!BZ:NM,$B5637,0)&lt;&gt;""),HLOOKUP(N$2+$A5637,Sheet2!BZ:NM,$B5637,0),"")</f>
        <v/>
      </c>
      <c r="O5637" t="str">
        <f>IF(OR(HLOOKUP(O$2+$A5637,Sheet2!CA:NN,$B5637,0),HLOOKUP(O$2+$A5637,Sheet2!CA:NN,$B5637,0)&lt;&gt;""),HLOOKUP(O$2+$A5637,Sheet2!CA:NN,$B5637,0),"")</f>
        <v/>
      </c>
      <c r="P5637" t="str">
        <f>IF(OR(HLOOKUP(P$2+$A5637,Sheet2!CB:NO,$B5637,0),HLOOKUP(P$2+$A5637,Sheet2!CB:NO,$B5637,0)&lt;&gt;""),HLOOKUP(P$2+$A5637,Sheet2!CB:NO,$B5637,0),"")</f>
        <v/>
      </c>
      <c r="Q5637" t="str">
        <f>IF(OR(HLOOKUP(Q$2+$A5637,Sheet2!CC:NO,$B5637,0),HLOOKUP(Q$2+$A5637,Sheet2!CC:NO,$B5637,0)&lt;&gt;""),HLOOKUP(Q$2+$A5637,Sheet2!CC:NO,$B5637,0),"")</f>
        <v/>
      </c>
    </row>
    <row r="5638" spans="1:17" x14ac:dyDescent="0.25">
      <c r="A5638" s="64">
        <f t="shared" ref="A5638:A5701" si="707">IF(C5638&lt;&gt;1,A5637+6,0)</f>
        <v>24</v>
      </c>
      <c r="B5638" s="64">
        <f t="shared" ref="B5638:B5701" si="708">IF(C5638&lt;&gt;1,B5637,B5637+1)</f>
        <v>568</v>
      </c>
      <c r="C5638" s="64">
        <f t="shared" ref="C5638:C5701" si="709">IF($C$3-C5637=0,1,C5637+1)</f>
        <v>5</v>
      </c>
      <c r="D5638" s="64">
        <f t="shared" ref="D5638:D5701" si="710">IF(C5638=1,D5637+1,D5637)</f>
        <v>564</v>
      </c>
      <c r="E5638" s="64">
        <f t="shared" ref="E5638:E5701" si="711">IF(D5638&lt;&gt;D5637,E5637+5,E5637)</f>
        <v>2816</v>
      </c>
      <c r="F5638" s="64" t="str">
        <f t="shared" si="704"/>
        <v/>
      </c>
      <c r="G5638" s="64" t="str">
        <f t="shared" si="705"/>
        <v/>
      </c>
      <c r="H5638" s="64" t="str">
        <f t="shared" si="706"/>
        <v/>
      </c>
      <c r="I5638" s="80" t="str">
        <f>IFERROR(VLOOKUP(D5638,Sheet2!A:B,2,0),"")</f>
        <v/>
      </c>
      <c r="J5638" s="64" t="str">
        <f>IFERROR(IF(I5638&lt;&gt;"",VLOOKUP(I5638,Sheet2!B:C,2,0),""),"")</f>
        <v/>
      </c>
      <c r="K5638" s="64" t="str">
        <f>IFERROR( IF(I5638&lt;&gt;"", HLOOKUP(L$2+$A5638,Sheet2!BX:NK,2,0),""),"")</f>
        <v/>
      </c>
      <c r="L5638" t="str">
        <f>IF(OR(HLOOKUP(L$2+$A5638,Sheet2!BX:NK,$B5638,0),HLOOKUP(L$2+$A5638,Sheet2!BX:NK,$B5638,0)&lt;&gt;""),HLOOKUP(L$2+$A5638,Sheet2!BX:NK,$B5638,0),"")</f>
        <v/>
      </c>
      <c r="M5638" t="str">
        <f>IF(OR(HLOOKUP(M$2+$A5638,Sheet2!BY:NL,$B5638,0),HLOOKUP(M$2+$A5638,Sheet2!BY:NL,$B5638,0)&lt;&gt;""),HLOOKUP(M$2+$A5638,Sheet2!BY:NL,$B5638,0),"")</f>
        <v/>
      </c>
      <c r="N5638" t="str">
        <f>IF(OR(HLOOKUP(N$2+$A5638,Sheet2!BZ:NM,$B5638,0),HLOOKUP(N$2+$A5638,Sheet2!BZ:NM,$B5638,0)&lt;&gt;""),HLOOKUP(N$2+$A5638,Sheet2!BZ:NM,$B5638,0),"")</f>
        <v/>
      </c>
      <c r="O5638" t="str">
        <f>IF(OR(HLOOKUP(O$2+$A5638,Sheet2!CA:NN,$B5638,0),HLOOKUP(O$2+$A5638,Sheet2!CA:NN,$B5638,0)&lt;&gt;""),HLOOKUP(O$2+$A5638,Sheet2!CA:NN,$B5638,0),"")</f>
        <v/>
      </c>
      <c r="P5638" t="str">
        <f>IF(OR(HLOOKUP(P$2+$A5638,Sheet2!CB:NO,$B5638,0),HLOOKUP(P$2+$A5638,Sheet2!CB:NO,$B5638,0)&lt;&gt;""),HLOOKUP(P$2+$A5638,Sheet2!CB:NO,$B5638,0),"")</f>
        <v/>
      </c>
      <c r="Q5638" t="str">
        <f>IF(OR(HLOOKUP(Q$2+$A5638,Sheet2!CC:NO,$B5638,0),HLOOKUP(Q$2+$A5638,Sheet2!CC:NO,$B5638,0)&lt;&gt;""),HLOOKUP(Q$2+$A5638,Sheet2!CC:NO,$B5638,0),"")</f>
        <v/>
      </c>
    </row>
    <row r="5639" spans="1:17" x14ac:dyDescent="0.25">
      <c r="A5639" s="64">
        <f t="shared" si="707"/>
        <v>30</v>
      </c>
      <c r="B5639" s="64">
        <f t="shared" si="708"/>
        <v>568</v>
      </c>
      <c r="C5639" s="64">
        <f t="shared" si="709"/>
        <v>6</v>
      </c>
      <c r="D5639" s="64">
        <f t="shared" si="710"/>
        <v>564</v>
      </c>
      <c r="E5639" s="64">
        <f t="shared" si="711"/>
        <v>2816</v>
      </c>
      <c r="F5639" s="64" t="str">
        <f t="shared" si="704"/>
        <v/>
      </c>
      <c r="G5639" s="64" t="str">
        <f t="shared" si="705"/>
        <v/>
      </c>
      <c r="H5639" s="64" t="str">
        <f t="shared" si="706"/>
        <v/>
      </c>
      <c r="I5639" s="80" t="str">
        <f>IFERROR(VLOOKUP(D5639,Sheet2!A:B,2,0),"")</f>
        <v/>
      </c>
      <c r="J5639" s="64" t="str">
        <f>IFERROR(IF(I5639&lt;&gt;"",VLOOKUP(I5639,Sheet2!B:C,2,0),""),"")</f>
        <v/>
      </c>
      <c r="K5639" s="64" t="str">
        <f>IFERROR( IF(I5639&lt;&gt;"", HLOOKUP(L$2+$A5639,Sheet2!BX:NK,2,0),""),"")</f>
        <v/>
      </c>
      <c r="L5639" t="str">
        <f>IF(OR(HLOOKUP(L$2+$A5639,Sheet2!BX:NK,$B5639,0),HLOOKUP(L$2+$A5639,Sheet2!BX:NK,$B5639,0)&lt;&gt;""),HLOOKUP(L$2+$A5639,Sheet2!BX:NK,$B5639,0),"")</f>
        <v/>
      </c>
      <c r="M5639" t="str">
        <f>IF(OR(HLOOKUP(M$2+$A5639,Sheet2!BY:NL,$B5639,0),HLOOKUP(M$2+$A5639,Sheet2!BY:NL,$B5639,0)&lt;&gt;""),HLOOKUP(M$2+$A5639,Sheet2!BY:NL,$B5639,0),"")</f>
        <v/>
      </c>
      <c r="N5639" t="str">
        <f>IF(OR(HLOOKUP(N$2+$A5639,Sheet2!BZ:NM,$B5639,0),HLOOKUP(N$2+$A5639,Sheet2!BZ:NM,$B5639,0)&lt;&gt;""),HLOOKUP(N$2+$A5639,Sheet2!BZ:NM,$B5639,0),"")</f>
        <v/>
      </c>
      <c r="O5639" t="str">
        <f>IF(OR(HLOOKUP(O$2+$A5639,Sheet2!CA:NN,$B5639,0),HLOOKUP(O$2+$A5639,Sheet2!CA:NN,$B5639,0)&lt;&gt;""),HLOOKUP(O$2+$A5639,Sheet2!CA:NN,$B5639,0),"")</f>
        <v/>
      </c>
      <c r="P5639" t="str">
        <f>IF(OR(HLOOKUP(P$2+$A5639,Sheet2!CB:NO,$B5639,0),HLOOKUP(P$2+$A5639,Sheet2!CB:NO,$B5639,0)&lt;&gt;""),HLOOKUP(P$2+$A5639,Sheet2!CB:NO,$B5639,0),"")</f>
        <v/>
      </c>
      <c r="Q5639" t="str">
        <f>IF(OR(HLOOKUP(Q$2+$A5639,Sheet2!CC:NO,$B5639,0),HLOOKUP(Q$2+$A5639,Sheet2!CC:NO,$B5639,0)&lt;&gt;""),HLOOKUP(Q$2+$A5639,Sheet2!CC:NO,$B5639,0),"")</f>
        <v/>
      </c>
    </row>
    <row r="5640" spans="1:17" x14ac:dyDescent="0.25">
      <c r="A5640" s="64">
        <f t="shared" si="707"/>
        <v>36</v>
      </c>
      <c r="B5640" s="64">
        <f t="shared" si="708"/>
        <v>568</v>
      </c>
      <c r="C5640" s="64">
        <f t="shared" si="709"/>
        <v>7</v>
      </c>
      <c r="D5640" s="64">
        <f t="shared" si="710"/>
        <v>564</v>
      </c>
      <c r="E5640" s="64">
        <f t="shared" si="711"/>
        <v>2816</v>
      </c>
      <c r="F5640" s="64" t="str">
        <f t="shared" si="704"/>
        <v/>
      </c>
      <c r="G5640" s="64" t="str">
        <f t="shared" si="705"/>
        <v/>
      </c>
      <c r="H5640" s="64" t="str">
        <f t="shared" si="706"/>
        <v/>
      </c>
      <c r="I5640" s="80" t="str">
        <f>IFERROR(VLOOKUP(D5640,Sheet2!A:B,2,0),"")</f>
        <v/>
      </c>
      <c r="J5640" s="64" t="str">
        <f>IFERROR(IF(I5640&lt;&gt;"",VLOOKUP(I5640,Sheet2!B:C,2,0),""),"")</f>
        <v/>
      </c>
      <c r="K5640" s="64" t="str">
        <f>IFERROR( IF(I5640&lt;&gt;"", HLOOKUP(L$2+$A5640,Sheet2!BX:NK,2,0),""),"")</f>
        <v/>
      </c>
      <c r="L5640" t="str">
        <f>IF(OR(HLOOKUP(L$2+$A5640,Sheet2!BX:NK,$B5640,0),HLOOKUP(L$2+$A5640,Sheet2!BX:NK,$B5640,0)&lt;&gt;""),HLOOKUP(L$2+$A5640,Sheet2!BX:NK,$B5640,0),"")</f>
        <v/>
      </c>
      <c r="M5640" t="str">
        <f>IF(OR(HLOOKUP(M$2+$A5640,Sheet2!BY:NL,$B5640,0),HLOOKUP(M$2+$A5640,Sheet2!BY:NL,$B5640,0)&lt;&gt;""),HLOOKUP(M$2+$A5640,Sheet2!BY:NL,$B5640,0),"")</f>
        <v/>
      </c>
      <c r="N5640" t="str">
        <f>IF(OR(HLOOKUP(N$2+$A5640,Sheet2!BZ:NM,$B5640,0),HLOOKUP(N$2+$A5640,Sheet2!BZ:NM,$B5640,0)&lt;&gt;""),HLOOKUP(N$2+$A5640,Sheet2!BZ:NM,$B5640,0),"")</f>
        <v/>
      </c>
      <c r="O5640" t="str">
        <f>IF(OR(HLOOKUP(O$2+$A5640,Sheet2!CA:NN,$B5640,0),HLOOKUP(O$2+$A5640,Sheet2!CA:NN,$B5640,0)&lt;&gt;""),HLOOKUP(O$2+$A5640,Sheet2!CA:NN,$B5640,0),"")</f>
        <v/>
      </c>
      <c r="P5640" t="str">
        <f>IF(OR(HLOOKUP(P$2+$A5640,Sheet2!CB:NO,$B5640,0),HLOOKUP(P$2+$A5640,Sheet2!CB:NO,$B5640,0)&lt;&gt;""),HLOOKUP(P$2+$A5640,Sheet2!CB:NO,$B5640,0),"")</f>
        <v/>
      </c>
      <c r="Q5640" t="str">
        <f>IF(OR(HLOOKUP(Q$2+$A5640,Sheet2!CC:NO,$B5640,0),HLOOKUP(Q$2+$A5640,Sheet2!CC:NO,$B5640,0)&lt;&gt;""),HLOOKUP(Q$2+$A5640,Sheet2!CC:NO,$B5640,0),"")</f>
        <v/>
      </c>
    </row>
    <row r="5641" spans="1:17" x14ac:dyDescent="0.25">
      <c r="A5641" s="64">
        <f t="shared" si="707"/>
        <v>42</v>
      </c>
      <c r="B5641" s="64">
        <f t="shared" si="708"/>
        <v>568</v>
      </c>
      <c r="C5641" s="64">
        <f t="shared" si="709"/>
        <v>8</v>
      </c>
      <c r="D5641" s="64">
        <f t="shared" si="710"/>
        <v>564</v>
      </c>
      <c r="E5641" s="64">
        <f t="shared" si="711"/>
        <v>2816</v>
      </c>
      <c r="F5641" s="64" t="str">
        <f t="shared" si="704"/>
        <v/>
      </c>
      <c r="G5641" s="64" t="str">
        <f t="shared" si="705"/>
        <v/>
      </c>
      <c r="H5641" s="64" t="str">
        <f t="shared" si="706"/>
        <v/>
      </c>
      <c r="I5641" s="80" t="str">
        <f>IFERROR(VLOOKUP(D5641,Sheet2!A:B,2,0),"")</f>
        <v/>
      </c>
      <c r="J5641" s="64" t="str">
        <f>IFERROR(IF(I5641&lt;&gt;"",VLOOKUP(I5641,Sheet2!B:C,2,0),""),"")</f>
        <v/>
      </c>
      <c r="K5641" s="64" t="str">
        <f>IFERROR( IF(I5641&lt;&gt;"", HLOOKUP(L$2+$A5641,Sheet2!BX:NK,2,0),""),"")</f>
        <v/>
      </c>
      <c r="L5641" t="str">
        <f>IF(OR(HLOOKUP(L$2+$A5641,Sheet2!BX:NK,$B5641,0),HLOOKUP(L$2+$A5641,Sheet2!BX:NK,$B5641,0)&lt;&gt;""),HLOOKUP(L$2+$A5641,Sheet2!BX:NK,$B5641,0),"")</f>
        <v/>
      </c>
      <c r="M5641" t="str">
        <f>IF(OR(HLOOKUP(M$2+$A5641,Sheet2!BY:NL,$B5641,0),HLOOKUP(M$2+$A5641,Sheet2!BY:NL,$B5641,0)&lt;&gt;""),HLOOKUP(M$2+$A5641,Sheet2!BY:NL,$B5641,0),"")</f>
        <v/>
      </c>
      <c r="N5641" t="str">
        <f>IF(OR(HLOOKUP(N$2+$A5641,Sheet2!BZ:NM,$B5641,0),HLOOKUP(N$2+$A5641,Sheet2!BZ:NM,$B5641,0)&lt;&gt;""),HLOOKUP(N$2+$A5641,Sheet2!BZ:NM,$B5641,0),"")</f>
        <v/>
      </c>
      <c r="O5641" t="str">
        <f>IF(OR(HLOOKUP(O$2+$A5641,Sheet2!CA:NN,$B5641,0),HLOOKUP(O$2+$A5641,Sheet2!CA:NN,$B5641,0)&lt;&gt;""),HLOOKUP(O$2+$A5641,Sheet2!CA:NN,$B5641,0),"")</f>
        <v/>
      </c>
      <c r="P5641" t="str">
        <f>IF(OR(HLOOKUP(P$2+$A5641,Sheet2!CB:NO,$B5641,0),HLOOKUP(P$2+$A5641,Sheet2!CB:NO,$B5641,0)&lt;&gt;""),HLOOKUP(P$2+$A5641,Sheet2!CB:NO,$B5641,0),"")</f>
        <v/>
      </c>
      <c r="Q5641" t="str">
        <f>IF(OR(HLOOKUP(Q$2+$A5641,Sheet2!CC:NO,$B5641,0),HLOOKUP(Q$2+$A5641,Sheet2!CC:NO,$B5641,0)&lt;&gt;""),HLOOKUP(Q$2+$A5641,Sheet2!CC:NO,$B5641,0),"")</f>
        <v/>
      </c>
    </row>
    <row r="5642" spans="1:17" x14ac:dyDescent="0.25">
      <c r="A5642" s="64">
        <f t="shared" si="707"/>
        <v>48</v>
      </c>
      <c r="B5642" s="64">
        <f t="shared" si="708"/>
        <v>568</v>
      </c>
      <c r="C5642" s="64">
        <f t="shared" si="709"/>
        <v>9</v>
      </c>
      <c r="D5642" s="64">
        <f t="shared" si="710"/>
        <v>564</v>
      </c>
      <c r="E5642" s="64">
        <f t="shared" si="711"/>
        <v>2816</v>
      </c>
      <c r="F5642" s="64" t="str">
        <f t="shared" si="704"/>
        <v/>
      </c>
      <c r="G5642" s="64" t="str">
        <f t="shared" si="705"/>
        <v/>
      </c>
      <c r="H5642" s="64" t="str">
        <f t="shared" si="706"/>
        <v/>
      </c>
      <c r="I5642" s="80" t="str">
        <f>IFERROR(VLOOKUP(D5642,Sheet2!A:B,2,0),"")</f>
        <v/>
      </c>
      <c r="J5642" s="64" t="str">
        <f>IFERROR(IF(I5642&lt;&gt;"",VLOOKUP(I5642,Sheet2!B:C,2,0),""),"")</f>
        <v/>
      </c>
      <c r="K5642" s="64" t="str">
        <f>IFERROR( IF(I5642&lt;&gt;"", HLOOKUP(L$2+$A5642,Sheet2!BX:NK,2,0),""),"")</f>
        <v/>
      </c>
      <c r="L5642" t="str">
        <f>IF(OR(HLOOKUP(L$2+$A5642,Sheet2!BX:NK,$B5642,0),HLOOKUP(L$2+$A5642,Sheet2!BX:NK,$B5642,0)&lt;&gt;""),HLOOKUP(L$2+$A5642,Sheet2!BX:NK,$B5642,0),"")</f>
        <v/>
      </c>
      <c r="M5642" t="str">
        <f>IF(OR(HLOOKUP(M$2+$A5642,Sheet2!BY:NL,$B5642,0),HLOOKUP(M$2+$A5642,Sheet2!BY:NL,$B5642,0)&lt;&gt;""),HLOOKUP(M$2+$A5642,Sheet2!BY:NL,$B5642,0),"")</f>
        <v/>
      </c>
      <c r="N5642" t="str">
        <f>IF(OR(HLOOKUP(N$2+$A5642,Sheet2!BZ:NM,$B5642,0),HLOOKUP(N$2+$A5642,Sheet2!BZ:NM,$B5642,0)&lt;&gt;""),HLOOKUP(N$2+$A5642,Sheet2!BZ:NM,$B5642,0),"")</f>
        <v/>
      </c>
      <c r="O5642" t="str">
        <f>IF(OR(HLOOKUP(O$2+$A5642,Sheet2!CA:NN,$B5642,0),HLOOKUP(O$2+$A5642,Sheet2!CA:NN,$B5642,0)&lt;&gt;""),HLOOKUP(O$2+$A5642,Sheet2!CA:NN,$B5642,0),"")</f>
        <v/>
      </c>
      <c r="P5642" t="str">
        <f>IF(OR(HLOOKUP(P$2+$A5642,Sheet2!CB:NO,$B5642,0),HLOOKUP(P$2+$A5642,Sheet2!CB:NO,$B5642,0)&lt;&gt;""),HLOOKUP(P$2+$A5642,Sheet2!CB:NO,$B5642,0),"")</f>
        <v/>
      </c>
      <c r="Q5642" t="str">
        <f>IF(OR(HLOOKUP(Q$2+$A5642,Sheet2!CC:NO,$B5642,0),HLOOKUP(Q$2+$A5642,Sheet2!CC:NO,$B5642,0)&lt;&gt;""),HLOOKUP(Q$2+$A5642,Sheet2!CC:NO,$B5642,0),"")</f>
        <v/>
      </c>
    </row>
    <row r="5643" spans="1:17" x14ac:dyDescent="0.25">
      <c r="A5643" s="64">
        <f t="shared" si="707"/>
        <v>54</v>
      </c>
      <c r="B5643" s="64">
        <f t="shared" si="708"/>
        <v>568</v>
      </c>
      <c r="C5643" s="64">
        <f t="shared" si="709"/>
        <v>10</v>
      </c>
      <c r="D5643" s="64">
        <f t="shared" si="710"/>
        <v>564</v>
      </c>
      <c r="E5643" s="64">
        <f t="shared" si="711"/>
        <v>2816</v>
      </c>
      <c r="F5643" s="64" t="str">
        <f t="shared" si="704"/>
        <v/>
      </c>
      <c r="G5643" s="64" t="str">
        <f t="shared" si="705"/>
        <v/>
      </c>
      <c r="H5643" s="64" t="str">
        <f t="shared" si="706"/>
        <v/>
      </c>
      <c r="I5643" s="80" t="str">
        <f>IFERROR(VLOOKUP(D5643,Sheet2!A:B,2,0),"")</f>
        <v/>
      </c>
      <c r="J5643" s="64" t="str">
        <f>IFERROR(IF(I5643&lt;&gt;"",VLOOKUP(I5643,Sheet2!B:C,2,0),""),"")</f>
        <v/>
      </c>
      <c r="K5643" s="64" t="str">
        <f>IFERROR( IF(I5643&lt;&gt;"", HLOOKUP(L$2+$A5643,Sheet2!BX:NK,2,0),""),"")</f>
        <v/>
      </c>
      <c r="L5643" t="str">
        <f>IF(OR(HLOOKUP(L$2+$A5643,Sheet2!BX:NK,$B5643,0),HLOOKUP(L$2+$A5643,Sheet2!BX:NK,$B5643,0)&lt;&gt;""),HLOOKUP(L$2+$A5643,Sheet2!BX:NK,$B5643,0),"")</f>
        <v/>
      </c>
      <c r="M5643" t="str">
        <f>IF(OR(HLOOKUP(M$2+$A5643,Sheet2!BY:NL,$B5643,0),HLOOKUP(M$2+$A5643,Sheet2!BY:NL,$B5643,0)&lt;&gt;""),HLOOKUP(M$2+$A5643,Sheet2!BY:NL,$B5643,0),"")</f>
        <v/>
      </c>
      <c r="N5643" t="str">
        <f>IF(OR(HLOOKUP(N$2+$A5643,Sheet2!BZ:NM,$B5643,0),HLOOKUP(N$2+$A5643,Sheet2!BZ:NM,$B5643,0)&lt;&gt;""),HLOOKUP(N$2+$A5643,Sheet2!BZ:NM,$B5643,0),"")</f>
        <v/>
      </c>
      <c r="O5643" t="str">
        <f>IF(OR(HLOOKUP(O$2+$A5643,Sheet2!CA:NN,$B5643,0),HLOOKUP(O$2+$A5643,Sheet2!CA:NN,$B5643,0)&lt;&gt;""),HLOOKUP(O$2+$A5643,Sheet2!CA:NN,$B5643,0),"")</f>
        <v/>
      </c>
      <c r="P5643" t="str">
        <f>IF(OR(HLOOKUP(P$2+$A5643,Sheet2!CB:NO,$B5643,0),HLOOKUP(P$2+$A5643,Sheet2!CB:NO,$B5643,0)&lt;&gt;""),HLOOKUP(P$2+$A5643,Sheet2!CB:NO,$B5643,0),"")</f>
        <v/>
      </c>
      <c r="Q5643" t="str">
        <f>IF(OR(HLOOKUP(Q$2+$A5643,Sheet2!CC:NO,$B5643,0),HLOOKUP(Q$2+$A5643,Sheet2!CC:NO,$B5643,0)&lt;&gt;""),HLOOKUP(Q$2+$A5643,Sheet2!CC:NO,$B5643,0),"")</f>
        <v/>
      </c>
    </row>
    <row r="5644" spans="1:17" x14ac:dyDescent="0.25">
      <c r="A5644" s="64">
        <f t="shared" si="707"/>
        <v>0</v>
      </c>
      <c r="B5644" s="64">
        <f t="shared" si="708"/>
        <v>569</v>
      </c>
      <c r="C5644" s="64">
        <f t="shared" si="709"/>
        <v>1</v>
      </c>
      <c r="D5644" s="64">
        <f t="shared" si="710"/>
        <v>565</v>
      </c>
      <c r="E5644" s="64">
        <f t="shared" si="711"/>
        <v>2821</v>
      </c>
      <c r="F5644" s="64" t="str">
        <f t="shared" si="704"/>
        <v/>
      </c>
      <c r="G5644" s="64" t="str">
        <f t="shared" si="705"/>
        <v/>
      </c>
      <c r="H5644" s="64" t="str">
        <f t="shared" si="706"/>
        <v/>
      </c>
      <c r="I5644" s="80" t="str">
        <f>IFERROR(VLOOKUP(D5644,Sheet2!A:B,2,0),"")</f>
        <v/>
      </c>
      <c r="J5644" s="64" t="str">
        <f>IFERROR(IF(I5644&lt;&gt;"",VLOOKUP(I5644,Sheet2!B:C,2,0),""),"")</f>
        <v/>
      </c>
      <c r="K5644" s="64" t="str">
        <f>IFERROR( IF(I5644&lt;&gt;"", HLOOKUP(L$2+$A5644,Sheet2!BX:NK,2,0),""),"")</f>
        <v/>
      </c>
      <c r="L5644" t="str">
        <f>IF(OR(HLOOKUP(L$2+$A5644,Sheet2!BX:NK,$B5644,0),HLOOKUP(L$2+$A5644,Sheet2!BX:NK,$B5644,0)&lt;&gt;""),HLOOKUP(L$2+$A5644,Sheet2!BX:NK,$B5644,0),"")</f>
        <v/>
      </c>
      <c r="M5644" t="str">
        <f>IF(OR(HLOOKUP(M$2+$A5644,Sheet2!BY:NL,$B5644,0),HLOOKUP(M$2+$A5644,Sheet2!BY:NL,$B5644,0)&lt;&gt;""),HLOOKUP(M$2+$A5644,Sheet2!BY:NL,$B5644,0),"")</f>
        <v/>
      </c>
      <c r="N5644" t="str">
        <f>IF(OR(HLOOKUP(N$2+$A5644,Sheet2!BZ:NM,$B5644,0),HLOOKUP(N$2+$A5644,Sheet2!BZ:NM,$B5644,0)&lt;&gt;""),HLOOKUP(N$2+$A5644,Sheet2!BZ:NM,$B5644,0),"")</f>
        <v/>
      </c>
      <c r="O5644" t="str">
        <f>IF(OR(HLOOKUP(O$2+$A5644,Sheet2!CA:NN,$B5644,0),HLOOKUP(O$2+$A5644,Sheet2!CA:NN,$B5644,0)&lt;&gt;""),HLOOKUP(O$2+$A5644,Sheet2!CA:NN,$B5644,0),"")</f>
        <v/>
      </c>
      <c r="P5644" t="str">
        <f>IF(OR(HLOOKUP(P$2+$A5644,Sheet2!CB:NO,$B5644,0),HLOOKUP(P$2+$A5644,Sheet2!CB:NO,$B5644,0)&lt;&gt;""),HLOOKUP(P$2+$A5644,Sheet2!CB:NO,$B5644,0),"")</f>
        <v/>
      </c>
      <c r="Q5644" t="str">
        <f>IF(OR(HLOOKUP(Q$2+$A5644,Sheet2!CC:NO,$B5644,0),HLOOKUP(Q$2+$A5644,Sheet2!CC:NO,$B5644,0)&lt;&gt;""),HLOOKUP(Q$2+$A5644,Sheet2!CC:NO,$B5644,0),"")</f>
        <v/>
      </c>
    </row>
    <row r="5645" spans="1:17" x14ac:dyDescent="0.25">
      <c r="A5645" s="64">
        <f t="shared" si="707"/>
        <v>6</v>
      </c>
      <c r="B5645" s="64">
        <f t="shared" si="708"/>
        <v>569</v>
      </c>
      <c r="C5645" s="64">
        <f t="shared" si="709"/>
        <v>2</v>
      </c>
      <c r="D5645" s="64">
        <f t="shared" si="710"/>
        <v>565</v>
      </c>
      <c r="E5645" s="64">
        <f t="shared" si="711"/>
        <v>2821</v>
      </c>
      <c r="F5645" s="64" t="str">
        <f t="shared" si="704"/>
        <v/>
      </c>
      <c r="G5645" s="64" t="str">
        <f t="shared" si="705"/>
        <v/>
      </c>
      <c r="H5645" s="64" t="str">
        <f t="shared" si="706"/>
        <v/>
      </c>
      <c r="I5645" s="80" t="str">
        <f>IFERROR(VLOOKUP(D5645,Sheet2!A:B,2,0),"")</f>
        <v/>
      </c>
      <c r="J5645" s="64" t="str">
        <f>IFERROR(IF(I5645&lt;&gt;"",VLOOKUP(I5645,Sheet2!B:C,2,0),""),"")</f>
        <v/>
      </c>
      <c r="K5645" s="64" t="str">
        <f>IFERROR( IF(I5645&lt;&gt;"", HLOOKUP(L$2+$A5645,Sheet2!BX:NK,2,0),""),"")</f>
        <v/>
      </c>
      <c r="L5645" t="str">
        <f>IF(OR(HLOOKUP(L$2+$A5645,Sheet2!BX:NK,$B5645,0),HLOOKUP(L$2+$A5645,Sheet2!BX:NK,$B5645,0)&lt;&gt;""),HLOOKUP(L$2+$A5645,Sheet2!BX:NK,$B5645,0),"")</f>
        <v/>
      </c>
      <c r="M5645" t="str">
        <f>IF(OR(HLOOKUP(M$2+$A5645,Sheet2!BY:NL,$B5645,0),HLOOKUP(M$2+$A5645,Sheet2!BY:NL,$B5645,0)&lt;&gt;""),HLOOKUP(M$2+$A5645,Sheet2!BY:NL,$B5645,0),"")</f>
        <v/>
      </c>
      <c r="N5645" t="str">
        <f>IF(OR(HLOOKUP(N$2+$A5645,Sheet2!BZ:NM,$B5645,0),HLOOKUP(N$2+$A5645,Sheet2!BZ:NM,$B5645,0)&lt;&gt;""),HLOOKUP(N$2+$A5645,Sheet2!BZ:NM,$B5645,0),"")</f>
        <v/>
      </c>
      <c r="O5645" t="str">
        <f>IF(OR(HLOOKUP(O$2+$A5645,Sheet2!CA:NN,$B5645,0),HLOOKUP(O$2+$A5645,Sheet2!CA:NN,$B5645,0)&lt;&gt;""),HLOOKUP(O$2+$A5645,Sheet2!CA:NN,$B5645,0),"")</f>
        <v/>
      </c>
      <c r="P5645" t="str">
        <f>IF(OR(HLOOKUP(P$2+$A5645,Sheet2!CB:NO,$B5645,0),HLOOKUP(P$2+$A5645,Sheet2!CB:NO,$B5645,0)&lt;&gt;""),HLOOKUP(P$2+$A5645,Sheet2!CB:NO,$B5645,0),"")</f>
        <v/>
      </c>
      <c r="Q5645" t="str">
        <f>IF(OR(HLOOKUP(Q$2+$A5645,Sheet2!CC:NO,$B5645,0),HLOOKUP(Q$2+$A5645,Sheet2!CC:NO,$B5645,0)&lt;&gt;""),HLOOKUP(Q$2+$A5645,Sheet2!CC:NO,$B5645,0),"")</f>
        <v/>
      </c>
    </row>
    <row r="5646" spans="1:17" x14ac:dyDescent="0.25">
      <c r="A5646" s="64">
        <f t="shared" si="707"/>
        <v>12</v>
      </c>
      <c r="B5646" s="64">
        <f t="shared" si="708"/>
        <v>569</v>
      </c>
      <c r="C5646" s="64">
        <f t="shared" si="709"/>
        <v>3</v>
      </c>
      <c r="D5646" s="64">
        <f t="shared" si="710"/>
        <v>565</v>
      </c>
      <c r="E5646" s="64">
        <f t="shared" si="711"/>
        <v>2821</v>
      </c>
      <c r="F5646" s="64" t="str">
        <f t="shared" si="704"/>
        <v/>
      </c>
      <c r="G5646" s="64" t="str">
        <f t="shared" si="705"/>
        <v/>
      </c>
      <c r="H5646" s="64" t="str">
        <f t="shared" si="706"/>
        <v/>
      </c>
      <c r="I5646" s="80" t="str">
        <f>IFERROR(VLOOKUP(D5646,Sheet2!A:B,2,0),"")</f>
        <v/>
      </c>
      <c r="J5646" s="64" t="str">
        <f>IFERROR(IF(I5646&lt;&gt;"",VLOOKUP(I5646,Sheet2!B:C,2,0),""),"")</f>
        <v/>
      </c>
      <c r="K5646" s="64" t="str">
        <f>IFERROR( IF(I5646&lt;&gt;"", HLOOKUP(L$2+$A5646,Sheet2!BX:NK,2,0),""),"")</f>
        <v/>
      </c>
      <c r="L5646" t="str">
        <f>IF(OR(HLOOKUP(L$2+$A5646,Sheet2!BX:NK,$B5646,0),HLOOKUP(L$2+$A5646,Sheet2!BX:NK,$B5646,0)&lt;&gt;""),HLOOKUP(L$2+$A5646,Sheet2!BX:NK,$B5646,0),"")</f>
        <v/>
      </c>
      <c r="M5646" t="str">
        <f>IF(OR(HLOOKUP(M$2+$A5646,Sheet2!BY:NL,$B5646,0),HLOOKUP(M$2+$A5646,Sheet2!BY:NL,$B5646,0)&lt;&gt;""),HLOOKUP(M$2+$A5646,Sheet2!BY:NL,$B5646,0),"")</f>
        <v/>
      </c>
      <c r="N5646" t="str">
        <f>IF(OR(HLOOKUP(N$2+$A5646,Sheet2!BZ:NM,$B5646,0),HLOOKUP(N$2+$A5646,Sheet2!BZ:NM,$B5646,0)&lt;&gt;""),HLOOKUP(N$2+$A5646,Sheet2!BZ:NM,$B5646,0),"")</f>
        <v/>
      </c>
      <c r="O5646" t="str">
        <f>IF(OR(HLOOKUP(O$2+$A5646,Sheet2!CA:NN,$B5646,0),HLOOKUP(O$2+$A5646,Sheet2!CA:NN,$B5646,0)&lt;&gt;""),HLOOKUP(O$2+$A5646,Sheet2!CA:NN,$B5646,0),"")</f>
        <v/>
      </c>
      <c r="P5646" t="str">
        <f>IF(OR(HLOOKUP(P$2+$A5646,Sheet2!CB:NO,$B5646,0),HLOOKUP(P$2+$A5646,Sheet2!CB:NO,$B5646,0)&lt;&gt;""),HLOOKUP(P$2+$A5646,Sheet2!CB:NO,$B5646,0),"")</f>
        <v/>
      </c>
      <c r="Q5646" t="str">
        <f>IF(OR(HLOOKUP(Q$2+$A5646,Sheet2!CC:NO,$B5646,0),HLOOKUP(Q$2+$A5646,Sheet2!CC:NO,$B5646,0)&lt;&gt;""),HLOOKUP(Q$2+$A5646,Sheet2!CC:NO,$B5646,0),"")</f>
        <v/>
      </c>
    </row>
    <row r="5647" spans="1:17" x14ac:dyDescent="0.25">
      <c r="A5647" s="64">
        <f t="shared" si="707"/>
        <v>18</v>
      </c>
      <c r="B5647" s="64">
        <f t="shared" si="708"/>
        <v>569</v>
      </c>
      <c r="C5647" s="64">
        <f t="shared" si="709"/>
        <v>4</v>
      </c>
      <c r="D5647" s="64">
        <f t="shared" si="710"/>
        <v>565</v>
      </c>
      <c r="E5647" s="64">
        <f t="shared" si="711"/>
        <v>2821</v>
      </c>
      <c r="F5647" s="64" t="str">
        <f t="shared" si="704"/>
        <v/>
      </c>
      <c r="G5647" s="64" t="str">
        <f t="shared" si="705"/>
        <v/>
      </c>
      <c r="H5647" s="64" t="str">
        <f t="shared" si="706"/>
        <v/>
      </c>
      <c r="I5647" s="80" t="str">
        <f>IFERROR(VLOOKUP(D5647,Sheet2!A:B,2,0),"")</f>
        <v/>
      </c>
      <c r="J5647" s="64" t="str">
        <f>IFERROR(IF(I5647&lt;&gt;"",VLOOKUP(I5647,Sheet2!B:C,2,0),""),"")</f>
        <v/>
      </c>
      <c r="K5647" s="64" t="str">
        <f>IFERROR( IF(I5647&lt;&gt;"", HLOOKUP(L$2+$A5647,Sheet2!BX:NK,2,0),""),"")</f>
        <v/>
      </c>
      <c r="L5647" t="str">
        <f>IF(OR(HLOOKUP(L$2+$A5647,Sheet2!BX:NK,$B5647,0),HLOOKUP(L$2+$A5647,Sheet2!BX:NK,$B5647,0)&lt;&gt;""),HLOOKUP(L$2+$A5647,Sheet2!BX:NK,$B5647,0),"")</f>
        <v/>
      </c>
      <c r="M5647" t="str">
        <f>IF(OR(HLOOKUP(M$2+$A5647,Sheet2!BY:NL,$B5647,0),HLOOKUP(M$2+$A5647,Sheet2!BY:NL,$B5647,0)&lt;&gt;""),HLOOKUP(M$2+$A5647,Sheet2!BY:NL,$B5647,0),"")</f>
        <v/>
      </c>
      <c r="N5647" t="str">
        <f>IF(OR(HLOOKUP(N$2+$A5647,Sheet2!BZ:NM,$B5647,0),HLOOKUP(N$2+$A5647,Sheet2!BZ:NM,$B5647,0)&lt;&gt;""),HLOOKUP(N$2+$A5647,Sheet2!BZ:NM,$B5647,0),"")</f>
        <v/>
      </c>
      <c r="O5647" t="str">
        <f>IF(OR(HLOOKUP(O$2+$A5647,Sheet2!CA:NN,$B5647,0),HLOOKUP(O$2+$A5647,Sheet2!CA:NN,$B5647,0)&lt;&gt;""),HLOOKUP(O$2+$A5647,Sheet2!CA:NN,$B5647,0),"")</f>
        <v/>
      </c>
      <c r="P5647" t="str">
        <f>IF(OR(HLOOKUP(P$2+$A5647,Sheet2!CB:NO,$B5647,0),HLOOKUP(P$2+$A5647,Sheet2!CB:NO,$B5647,0)&lt;&gt;""),HLOOKUP(P$2+$A5647,Sheet2!CB:NO,$B5647,0),"")</f>
        <v/>
      </c>
      <c r="Q5647" t="str">
        <f>IF(OR(HLOOKUP(Q$2+$A5647,Sheet2!CC:NO,$B5647,0),HLOOKUP(Q$2+$A5647,Sheet2!CC:NO,$B5647,0)&lt;&gt;""),HLOOKUP(Q$2+$A5647,Sheet2!CC:NO,$B5647,0),"")</f>
        <v/>
      </c>
    </row>
    <row r="5648" spans="1:17" x14ac:dyDescent="0.25">
      <c r="A5648" s="64">
        <f t="shared" si="707"/>
        <v>24</v>
      </c>
      <c r="B5648" s="64">
        <f t="shared" si="708"/>
        <v>569</v>
      </c>
      <c r="C5648" s="64">
        <f t="shared" si="709"/>
        <v>5</v>
      </c>
      <c r="D5648" s="64">
        <f t="shared" si="710"/>
        <v>565</v>
      </c>
      <c r="E5648" s="64">
        <f t="shared" si="711"/>
        <v>2821</v>
      </c>
      <c r="F5648" s="64" t="str">
        <f t="shared" si="704"/>
        <v/>
      </c>
      <c r="G5648" s="64" t="str">
        <f t="shared" si="705"/>
        <v/>
      </c>
      <c r="H5648" s="64" t="str">
        <f t="shared" si="706"/>
        <v/>
      </c>
      <c r="I5648" s="80" t="str">
        <f>IFERROR(VLOOKUP(D5648,Sheet2!A:B,2,0),"")</f>
        <v/>
      </c>
      <c r="J5648" s="64" t="str">
        <f>IFERROR(IF(I5648&lt;&gt;"",VLOOKUP(I5648,Sheet2!B:C,2,0),""),"")</f>
        <v/>
      </c>
      <c r="K5648" s="64" t="str">
        <f>IFERROR( IF(I5648&lt;&gt;"", HLOOKUP(L$2+$A5648,Sheet2!BX:NK,2,0),""),"")</f>
        <v/>
      </c>
      <c r="L5648" t="str">
        <f>IF(OR(HLOOKUP(L$2+$A5648,Sheet2!BX:NK,$B5648,0),HLOOKUP(L$2+$A5648,Sheet2!BX:NK,$B5648,0)&lt;&gt;""),HLOOKUP(L$2+$A5648,Sheet2!BX:NK,$B5648,0),"")</f>
        <v/>
      </c>
      <c r="M5648" t="str">
        <f>IF(OR(HLOOKUP(M$2+$A5648,Sheet2!BY:NL,$B5648,0),HLOOKUP(M$2+$A5648,Sheet2!BY:NL,$B5648,0)&lt;&gt;""),HLOOKUP(M$2+$A5648,Sheet2!BY:NL,$B5648,0),"")</f>
        <v/>
      </c>
      <c r="N5648" t="str">
        <f>IF(OR(HLOOKUP(N$2+$A5648,Sheet2!BZ:NM,$B5648,0),HLOOKUP(N$2+$A5648,Sheet2!BZ:NM,$B5648,0)&lt;&gt;""),HLOOKUP(N$2+$A5648,Sheet2!BZ:NM,$B5648,0),"")</f>
        <v/>
      </c>
      <c r="O5648" t="str">
        <f>IF(OR(HLOOKUP(O$2+$A5648,Sheet2!CA:NN,$B5648,0),HLOOKUP(O$2+$A5648,Sheet2!CA:NN,$B5648,0)&lt;&gt;""),HLOOKUP(O$2+$A5648,Sheet2!CA:NN,$B5648,0),"")</f>
        <v/>
      </c>
      <c r="P5648" t="str">
        <f>IF(OR(HLOOKUP(P$2+$A5648,Sheet2!CB:NO,$B5648,0),HLOOKUP(P$2+$A5648,Sheet2!CB:NO,$B5648,0)&lt;&gt;""),HLOOKUP(P$2+$A5648,Sheet2!CB:NO,$B5648,0),"")</f>
        <v/>
      </c>
      <c r="Q5648" t="str">
        <f>IF(OR(HLOOKUP(Q$2+$A5648,Sheet2!CC:NO,$B5648,0),HLOOKUP(Q$2+$A5648,Sheet2!CC:NO,$B5648,0)&lt;&gt;""),HLOOKUP(Q$2+$A5648,Sheet2!CC:NO,$B5648,0),"")</f>
        <v/>
      </c>
    </row>
    <row r="5649" spans="1:17" x14ac:dyDescent="0.25">
      <c r="A5649" s="64">
        <f t="shared" si="707"/>
        <v>30</v>
      </c>
      <c r="B5649" s="64">
        <f t="shared" si="708"/>
        <v>569</v>
      </c>
      <c r="C5649" s="64">
        <f t="shared" si="709"/>
        <v>6</v>
      </c>
      <c r="D5649" s="64">
        <f t="shared" si="710"/>
        <v>565</v>
      </c>
      <c r="E5649" s="64">
        <f t="shared" si="711"/>
        <v>2821</v>
      </c>
      <c r="F5649" s="64" t="str">
        <f t="shared" si="704"/>
        <v/>
      </c>
      <c r="G5649" s="64" t="str">
        <f t="shared" si="705"/>
        <v/>
      </c>
      <c r="H5649" s="64" t="str">
        <f t="shared" si="706"/>
        <v/>
      </c>
      <c r="I5649" s="80" t="str">
        <f>IFERROR(VLOOKUP(D5649,Sheet2!A:B,2,0),"")</f>
        <v/>
      </c>
      <c r="J5649" s="64" t="str">
        <f>IFERROR(IF(I5649&lt;&gt;"",VLOOKUP(I5649,Sheet2!B:C,2,0),""),"")</f>
        <v/>
      </c>
      <c r="K5649" s="64" t="str">
        <f>IFERROR( IF(I5649&lt;&gt;"", HLOOKUP(L$2+$A5649,Sheet2!BX:NK,2,0),""),"")</f>
        <v/>
      </c>
      <c r="L5649" t="str">
        <f>IF(OR(HLOOKUP(L$2+$A5649,Sheet2!BX:NK,$B5649,0),HLOOKUP(L$2+$A5649,Sheet2!BX:NK,$B5649,0)&lt;&gt;""),HLOOKUP(L$2+$A5649,Sheet2!BX:NK,$B5649,0),"")</f>
        <v/>
      </c>
      <c r="M5649" t="str">
        <f>IF(OR(HLOOKUP(M$2+$A5649,Sheet2!BY:NL,$B5649,0),HLOOKUP(M$2+$A5649,Sheet2!BY:NL,$B5649,0)&lt;&gt;""),HLOOKUP(M$2+$A5649,Sheet2!BY:NL,$B5649,0),"")</f>
        <v/>
      </c>
      <c r="N5649" t="str">
        <f>IF(OR(HLOOKUP(N$2+$A5649,Sheet2!BZ:NM,$B5649,0),HLOOKUP(N$2+$A5649,Sheet2!BZ:NM,$B5649,0)&lt;&gt;""),HLOOKUP(N$2+$A5649,Sheet2!BZ:NM,$B5649,0),"")</f>
        <v/>
      </c>
      <c r="O5649" t="str">
        <f>IF(OR(HLOOKUP(O$2+$A5649,Sheet2!CA:NN,$B5649,0),HLOOKUP(O$2+$A5649,Sheet2!CA:NN,$B5649,0)&lt;&gt;""),HLOOKUP(O$2+$A5649,Sheet2!CA:NN,$B5649,0),"")</f>
        <v/>
      </c>
      <c r="P5649" t="str">
        <f>IF(OR(HLOOKUP(P$2+$A5649,Sheet2!CB:NO,$B5649,0),HLOOKUP(P$2+$A5649,Sheet2!CB:NO,$B5649,0)&lt;&gt;""),HLOOKUP(P$2+$A5649,Sheet2!CB:NO,$B5649,0),"")</f>
        <v/>
      </c>
      <c r="Q5649" t="str">
        <f>IF(OR(HLOOKUP(Q$2+$A5649,Sheet2!CC:NO,$B5649,0),HLOOKUP(Q$2+$A5649,Sheet2!CC:NO,$B5649,0)&lt;&gt;""),HLOOKUP(Q$2+$A5649,Sheet2!CC:NO,$B5649,0),"")</f>
        <v/>
      </c>
    </row>
    <row r="5650" spans="1:17" x14ac:dyDescent="0.25">
      <c r="A5650" s="64">
        <f t="shared" si="707"/>
        <v>36</v>
      </c>
      <c r="B5650" s="64">
        <f t="shared" si="708"/>
        <v>569</v>
      </c>
      <c r="C5650" s="64">
        <f t="shared" si="709"/>
        <v>7</v>
      </c>
      <c r="D5650" s="64">
        <f t="shared" si="710"/>
        <v>565</v>
      </c>
      <c r="E5650" s="64">
        <f t="shared" si="711"/>
        <v>2821</v>
      </c>
      <c r="F5650" s="64" t="str">
        <f t="shared" si="704"/>
        <v/>
      </c>
      <c r="G5650" s="64" t="str">
        <f t="shared" si="705"/>
        <v/>
      </c>
      <c r="H5650" s="64" t="str">
        <f t="shared" si="706"/>
        <v/>
      </c>
      <c r="I5650" s="80" t="str">
        <f>IFERROR(VLOOKUP(D5650,Sheet2!A:B,2,0),"")</f>
        <v/>
      </c>
      <c r="J5650" s="64" t="str">
        <f>IFERROR(IF(I5650&lt;&gt;"",VLOOKUP(I5650,Sheet2!B:C,2,0),""),"")</f>
        <v/>
      </c>
      <c r="K5650" s="64" t="str">
        <f>IFERROR( IF(I5650&lt;&gt;"", HLOOKUP(L$2+$A5650,Sheet2!BX:NK,2,0),""),"")</f>
        <v/>
      </c>
      <c r="L5650" t="str">
        <f>IF(OR(HLOOKUP(L$2+$A5650,Sheet2!BX:NK,$B5650,0),HLOOKUP(L$2+$A5650,Sheet2!BX:NK,$B5650,0)&lt;&gt;""),HLOOKUP(L$2+$A5650,Sheet2!BX:NK,$B5650,0),"")</f>
        <v/>
      </c>
      <c r="M5650" t="str">
        <f>IF(OR(HLOOKUP(M$2+$A5650,Sheet2!BY:NL,$B5650,0),HLOOKUP(M$2+$A5650,Sheet2!BY:NL,$B5650,0)&lt;&gt;""),HLOOKUP(M$2+$A5650,Sheet2!BY:NL,$B5650,0),"")</f>
        <v/>
      </c>
      <c r="N5650" t="str">
        <f>IF(OR(HLOOKUP(N$2+$A5650,Sheet2!BZ:NM,$B5650,0),HLOOKUP(N$2+$A5650,Sheet2!BZ:NM,$B5650,0)&lt;&gt;""),HLOOKUP(N$2+$A5650,Sheet2!BZ:NM,$B5650,0),"")</f>
        <v/>
      </c>
      <c r="O5650" t="str">
        <f>IF(OR(HLOOKUP(O$2+$A5650,Sheet2!CA:NN,$B5650,0),HLOOKUP(O$2+$A5650,Sheet2!CA:NN,$B5650,0)&lt;&gt;""),HLOOKUP(O$2+$A5650,Sheet2!CA:NN,$B5650,0),"")</f>
        <v/>
      </c>
      <c r="P5650" t="str">
        <f>IF(OR(HLOOKUP(P$2+$A5650,Sheet2!CB:NO,$B5650,0),HLOOKUP(P$2+$A5650,Sheet2!CB:NO,$B5650,0)&lt;&gt;""),HLOOKUP(P$2+$A5650,Sheet2!CB:NO,$B5650,0),"")</f>
        <v/>
      </c>
      <c r="Q5650" t="str">
        <f>IF(OR(HLOOKUP(Q$2+$A5650,Sheet2!CC:NO,$B5650,0),HLOOKUP(Q$2+$A5650,Sheet2!CC:NO,$B5650,0)&lt;&gt;""),HLOOKUP(Q$2+$A5650,Sheet2!CC:NO,$B5650,0),"")</f>
        <v/>
      </c>
    </row>
    <row r="5651" spans="1:17" x14ac:dyDescent="0.25">
      <c r="A5651" s="64">
        <f t="shared" si="707"/>
        <v>42</v>
      </c>
      <c r="B5651" s="64">
        <f t="shared" si="708"/>
        <v>569</v>
      </c>
      <c r="C5651" s="64">
        <f t="shared" si="709"/>
        <v>8</v>
      </c>
      <c r="D5651" s="64">
        <f t="shared" si="710"/>
        <v>565</v>
      </c>
      <c r="E5651" s="64">
        <f t="shared" si="711"/>
        <v>2821</v>
      </c>
      <c r="F5651" s="64" t="str">
        <f t="shared" si="704"/>
        <v/>
      </c>
      <c r="G5651" s="64" t="str">
        <f t="shared" si="705"/>
        <v/>
      </c>
      <c r="H5651" s="64" t="str">
        <f t="shared" si="706"/>
        <v/>
      </c>
      <c r="I5651" s="80" t="str">
        <f>IFERROR(VLOOKUP(D5651,Sheet2!A:B,2,0),"")</f>
        <v/>
      </c>
      <c r="J5651" s="64" t="str">
        <f>IFERROR(IF(I5651&lt;&gt;"",VLOOKUP(I5651,Sheet2!B:C,2,0),""),"")</f>
        <v/>
      </c>
      <c r="K5651" s="64" t="str">
        <f>IFERROR( IF(I5651&lt;&gt;"", HLOOKUP(L$2+$A5651,Sheet2!BX:NK,2,0),""),"")</f>
        <v/>
      </c>
      <c r="L5651" t="str">
        <f>IF(OR(HLOOKUP(L$2+$A5651,Sheet2!BX:NK,$B5651,0),HLOOKUP(L$2+$A5651,Sheet2!BX:NK,$B5651,0)&lt;&gt;""),HLOOKUP(L$2+$A5651,Sheet2!BX:NK,$B5651,0),"")</f>
        <v/>
      </c>
      <c r="M5651" t="str">
        <f>IF(OR(HLOOKUP(M$2+$A5651,Sheet2!BY:NL,$B5651,0),HLOOKUP(M$2+$A5651,Sheet2!BY:NL,$B5651,0)&lt;&gt;""),HLOOKUP(M$2+$A5651,Sheet2!BY:NL,$B5651,0),"")</f>
        <v/>
      </c>
      <c r="N5651" t="str">
        <f>IF(OR(HLOOKUP(N$2+$A5651,Sheet2!BZ:NM,$B5651,0),HLOOKUP(N$2+$A5651,Sheet2!BZ:NM,$B5651,0)&lt;&gt;""),HLOOKUP(N$2+$A5651,Sheet2!BZ:NM,$B5651,0),"")</f>
        <v/>
      </c>
      <c r="O5651" t="str">
        <f>IF(OR(HLOOKUP(O$2+$A5651,Sheet2!CA:NN,$B5651,0),HLOOKUP(O$2+$A5651,Sheet2!CA:NN,$B5651,0)&lt;&gt;""),HLOOKUP(O$2+$A5651,Sheet2!CA:NN,$B5651,0),"")</f>
        <v/>
      </c>
      <c r="P5651" t="str">
        <f>IF(OR(HLOOKUP(P$2+$A5651,Sheet2!CB:NO,$B5651,0),HLOOKUP(P$2+$A5651,Sheet2!CB:NO,$B5651,0)&lt;&gt;""),HLOOKUP(P$2+$A5651,Sheet2!CB:NO,$B5651,0),"")</f>
        <v/>
      </c>
      <c r="Q5651" t="str">
        <f>IF(OR(HLOOKUP(Q$2+$A5651,Sheet2!CC:NO,$B5651,0),HLOOKUP(Q$2+$A5651,Sheet2!CC:NO,$B5651,0)&lt;&gt;""),HLOOKUP(Q$2+$A5651,Sheet2!CC:NO,$B5651,0),"")</f>
        <v/>
      </c>
    </row>
    <row r="5652" spans="1:17" x14ac:dyDescent="0.25">
      <c r="A5652" s="64">
        <f t="shared" si="707"/>
        <v>48</v>
      </c>
      <c r="B5652" s="64">
        <f t="shared" si="708"/>
        <v>569</v>
      </c>
      <c r="C5652" s="64">
        <f t="shared" si="709"/>
        <v>9</v>
      </c>
      <c r="D5652" s="64">
        <f t="shared" si="710"/>
        <v>565</v>
      </c>
      <c r="E5652" s="64">
        <f t="shared" si="711"/>
        <v>2821</v>
      </c>
      <c r="F5652" s="64" t="str">
        <f t="shared" si="704"/>
        <v/>
      </c>
      <c r="G5652" s="64" t="str">
        <f t="shared" si="705"/>
        <v/>
      </c>
      <c r="H5652" s="64" t="str">
        <f t="shared" si="706"/>
        <v/>
      </c>
      <c r="I5652" s="80" t="str">
        <f>IFERROR(VLOOKUP(D5652,Sheet2!A:B,2,0),"")</f>
        <v/>
      </c>
      <c r="J5652" s="64" t="str">
        <f>IFERROR(IF(I5652&lt;&gt;"",VLOOKUP(I5652,Sheet2!B:C,2,0),""),"")</f>
        <v/>
      </c>
      <c r="K5652" s="64" t="str">
        <f>IFERROR( IF(I5652&lt;&gt;"", HLOOKUP(L$2+$A5652,Sheet2!BX:NK,2,0),""),"")</f>
        <v/>
      </c>
      <c r="L5652" t="str">
        <f>IF(OR(HLOOKUP(L$2+$A5652,Sheet2!BX:NK,$B5652,0),HLOOKUP(L$2+$A5652,Sheet2!BX:NK,$B5652,0)&lt;&gt;""),HLOOKUP(L$2+$A5652,Sheet2!BX:NK,$B5652,0),"")</f>
        <v/>
      </c>
      <c r="M5652" t="str">
        <f>IF(OR(HLOOKUP(M$2+$A5652,Sheet2!BY:NL,$B5652,0),HLOOKUP(M$2+$A5652,Sheet2!BY:NL,$B5652,0)&lt;&gt;""),HLOOKUP(M$2+$A5652,Sheet2!BY:NL,$B5652,0),"")</f>
        <v/>
      </c>
      <c r="N5652" t="str">
        <f>IF(OR(HLOOKUP(N$2+$A5652,Sheet2!BZ:NM,$B5652,0),HLOOKUP(N$2+$A5652,Sheet2!BZ:NM,$B5652,0)&lt;&gt;""),HLOOKUP(N$2+$A5652,Sheet2!BZ:NM,$B5652,0),"")</f>
        <v/>
      </c>
      <c r="O5652" t="str">
        <f>IF(OR(HLOOKUP(O$2+$A5652,Sheet2!CA:NN,$B5652,0),HLOOKUP(O$2+$A5652,Sheet2!CA:NN,$B5652,0)&lt;&gt;""),HLOOKUP(O$2+$A5652,Sheet2!CA:NN,$B5652,0),"")</f>
        <v/>
      </c>
      <c r="P5652" t="str">
        <f>IF(OR(HLOOKUP(P$2+$A5652,Sheet2!CB:NO,$B5652,0),HLOOKUP(P$2+$A5652,Sheet2!CB:NO,$B5652,0)&lt;&gt;""),HLOOKUP(P$2+$A5652,Sheet2!CB:NO,$B5652,0),"")</f>
        <v/>
      </c>
      <c r="Q5652" t="str">
        <f>IF(OR(HLOOKUP(Q$2+$A5652,Sheet2!CC:NO,$B5652,0),HLOOKUP(Q$2+$A5652,Sheet2!CC:NO,$B5652,0)&lt;&gt;""),HLOOKUP(Q$2+$A5652,Sheet2!CC:NO,$B5652,0),"")</f>
        <v/>
      </c>
    </row>
    <row r="5653" spans="1:17" x14ac:dyDescent="0.25">
      <c r="A5653" s="64">
        <f t="shared" si="707"/>
        <v>54</v>
      </c>
      <c r="B5653" s="64">
        <f t="shared" si="708"/>
        <v>569</v>
      </c>
      <c r="C5653" s="64">
        <f t="shared" si="709"/>
        <v>10</v>
      </c>
      <c r="D5653" s="64">
        <f t="shared" si="710"/>
        <v>565</v>
      </c>
      <c r="E5653" s="64">
        <f t="shared" si="711"/>
        <v>2821</v>
      </c>
      <c r="F5653" s="64" t="str">
        <f t="shared" si="704"/>
        <v/>
      </c>
      <c r="G5653" s="64" t="str">
        <f t="shared" si="705"/>
        <v/>
      </c>
      <c r="H5653" s="64" t="str">
        <f t="shared" si="706"/>
        <v/>
      </c>
      <c r="I5653" s="80" t="str">
        <f>IFERROR(VLOOKUP(D5653,Sheet2!A:B,2,0),"")</f>
        <v/>
      </c>
      <c r="J5653" s="64" t="str">
        <f>IFERROR(IF(I5653&lt;&gt;"",VLOOKUP(I5653,Sheet2!B:C,2,0),""),"")</f>
        <v/>
      </c>
      <c r="K5653" s="64" t="str">
        <f>IFERROR( IF(I5653&lt;&gt;"", HLOOKUP(L$2+$A5653,Sheet2!BX:NK,2,0),""),"")</f>
        <v/>
      </c>
      <c r="L5653" t="str">
        <f>IF(OR(HLOOKUP(L$2+$A5653,Sheet2!BX:NK,$B5653,0),HLOOKUP(L$2+$A5653,Sheet2!BX:NK,$B5653,0)&lt;&gt;""),HLOOKUP(L$2+$A5653,Sheet2!BX:NK,$B5653,0),"")</f>
        <v/>
      </c>
      <c r="M5653" t="str">
        <f>IF(OR(HLOOKUP(M$2+$A5653,Sheet2!BY:NL,$B5653,0),HLOOKUP(M$2+$A5653,Sheet2!BY:NL,$B5653,0)&lt;&gt;""),HLOOKUP(M$2+$A5653,Sheet2!BY:NL,$B5653,0),"")</f>
        <v/>
      </c>
      <c r="N5653" t="str">
        <f>IF(OR(HLOOKUP(N$2+$A5653,Sheet2!BZ:NM,$B5653,0),HLOOKUP(N$2+$A5653,Sheet2!BZ:NM,$B5653,0)&lt;&gt;""),HLOOKUP(N$2+$A5653,Sheet2!BZ:NM,$B5653,0),"")</f>
        <v/>
      </c>
      <c r="O5653" t="str">
        <f>IF(OR(HLOOKUP(O$2+$A5653,Sheet2!CA:NN,$B5653,0),HLOOKUP(O$2+$A5653,Sheet2!CA:NN,$B5653,0)&lt;&gt;""),HLOOKUP(O$2+$A5653,Sheet2!CA:NN,$B5653,0),"")</f>
        <v/>
      </c>
      <c r="P5653" t="str">
        <f>IF(OR(HLOOKUP(P$2+$A5653,Sheet2!CB:NO,$B5653,0),HLOOKUP(P$2+$A5653,Sheet2!CB:NO,$B5653,0)&lt;&gt;""),HLOOKUP(P$2+$A5653,Sheet2!CB:NO,$B5653,0),"")</f>
        <v/>
      </c>
      <c r="Q5653" t="str">
        <f>IF(OR(HLOOKUP(Q$2+$A5653,Sheet2!CC:NO,$B5653,0),HLOOKUP(Q$2+$A5653,Sheet2!CC:NO,$B5653,0)&lt;&gt;""),HLOOKUP(Q$2+$A5653,Sheet2!CC:NO,$B5653,0),"")</f>
        <v/>
      </c>
    </row>
    <row r="5654" spans="1:17" x14ac:dyDescent="0.25">
      <c r="A5654" s="64">
        <f t="shared" si="707"/>
        <v>0</v>
      </c>
      <c r="B5654" s="64">
        <f t="shared" si="708"/>
        <v>570</v>
      </c>
      <c r="C5654" s="64">
        <f t="shared" si="709"/>
        <v>1</v>
      </c>
      <c r="D5654" s="64">
        <f t="shared" si="710"/>
        <v>566</v>
      </c>
      <c r="E5654" s="64">
        <f t="shared" si="711"/>
        <v>2826</v>
      </c>
      <c r="F5654" s="64" t="str">
        <f t="shared" si="704"/>
        <v/>
      </c>
      <c r="G5654" s="64" t="str">
        <f t="shared" si="705"/>
        <v/>
      </c>
      <c r="H5654" s="64" t="str">
        <f t="shared" si="706"/>
        <v/>
      </c>
      <c r="I5654" s="80" t="str">
        <f>IFERROR(VLOOKUP(D5654,Sheet2!A:B,2,0),"")</f>
        <v/>
      </c>
      <c r="J5654" s="64" t="str">
        <f>IFERROR(IF(I5654&lt;&gt;"",VLOOKUP(I5654,Sheet2!B:C,2,0),""),"")</f>
        <v/>
      </c>
      <c r="K5654" s="64" t="str">
        <f>IFERROR( IF(I5654&lt;&gt;"", HLOOKUP(L$2+$A5654,Sheet2!BX:NK,2,0),""),"")</f>
        <v/>
      </c>
      <c r="L5654" t="str">
        <f>IF(OR(HLOOKUP(L$2+$A5654,Sheet2!BX:NK,$B5654,0),HLOOKUP(L$2+$A5654,Sheet2!BX:NK,$B5654,0)&lt;&gt;""),HLOOKUP(L$2+$A5654,Sheet2!BX:NK,$B5654,0),"")</f>
        <v/>
      </c>
      <c r="M5654" t="str">
        <f>IF(OR(HLOOKUP(M$2+$A5654,Sheet2!BY:NL,$B5654,0),HLOOKUP(M$2+$A5654,Sheet2!BY:NL,$B5654,0)&lt;&gt;""),HLOOKUP(M$2+$A5654,Sheet2!BY:NL,$B5654,0),"")</f>
        <v/>
      </c>
      <c r="N5654" t="str">
        <f>IF(OR(HLOOKUP(N$2+$A5654,Sheet2!BZ:NM,$B5654,0),HLOOKUP(N$2+$A5654,Sheet2!BZ:NM,$B5654,0)&lt;&gt;""),HLOOKUP(N$2+$A5654,Sheet2!BZ:NM,$B5654,0),"")</f>
        <v/>
      </c>
      <c r="O5654" t="str">
        <f>IF(OR(HLOOKUP(O$2+$A5654,Sheet2!CA:NN,$B5654,0),HLOOKUP(O$2+$A5654,Sheet2!CA:NN,$B5654,0)&lt;&gt;""),HLOOKUP(O$2+$A5654,Sheet2!CA:NN,$B5654,0),"")</f>
        <v/>
      </c>
      <c r="P5654" t="str">
        <f>IF(OR(HLOOKUP(P$2+$A5654,Sheet2!CB:NO,$B5654,0),HLOOKUP(P$2+$A5654,Sheet2!CB:NO,$B5654,0)&lt;&gt;""),HLOOKUP(P$2+$A5654,Sheet2!CB:NO,$B5654,0),"")</f>
        <v/>
      </c>
      <c r="Q5654" t="str">
        <f>IF(OR(HLOOKUP(Q$2+$A5654,Sheet2!CC:NO,$B5654,0),HLOOKUP(Q$2+$A5654,Sheet2!CC:NO,$B5654,0)&lt;&gt;""),HLOOKUP(Q$2+$A5654,Sheet2!CC:NO,$B5654,0),"")</f>
        <v/>
      </c>
    </row>
    <row r="5655" spans="1:17" x14ac:dyDescent="0.25">
      <c r="A5655" s="64">
        <f t="shared" si="707"/>
        <v>6</v>
      </c>
      <c r="B5655" s="64">
        <f t="shared" si="708"/>
        <v>570</v>
      </c>
      <c r="C5655" s="64">
        <f t="shared" si="709"/>
        <v>2</v>
      </c>
      <c r="D5655" s="64">
        <f t="shared" si="710"/>
        <v>566</v>
      </c>
      <c r="E5655" s="64">
        <f t="shared" si="711"/>
        <v>2826</v>
      </c>
      <c r="F5655" s="64" t="str">
        <f t="shared" si="704"/>
        <v/>
      </c>
      <c r="G5655" s="64" t="str">
        <f t="shared" si="705"/>
        <v/>
      </c>
      <c r="H5655" s="64" t="str">
        <f t="shared" si="706"/>
        <v/>
      </c>
      <c r="I5655" s="80" t="str">
        <f>IFERROR(VLOOKUP(D5655,Sheet2!A:B,2,0),"")</f>
        <v/>
      </c>
      <c r="J5655" s="64" t="str">
        <f>IFERROR(IF(I5655&lt;&gt;"",VLOOKUP(I5655,Sheet2!B:C,2,0),""),"")</f>
        <v/>
      </c>
      <c r="K5655" s="64" t="str">
        <f>IFERROR( IF(I5655&lt;&gt;"", HLOOKUP(L$2+$A5655,Sheet2!BX:NK,2,0),""),"")</f>
        <v/>
      </c>
      <c r="L5655" t="str">
        <f>IF(OR(HLOOKUP(L$2+$A5655,Sheet2!BX:NK,$B5655,0),HLOOKUP(L$2+$A5655,Sheet2!BX:NK,$B5655,0)&lt;&gt;""),HLOOKUP(L$2+$A5655,Sheet2!BX:NK,$B5655,0),"")</f>
        <v/>
      </c>
      <c r="M5655" t="str">
        <f>IF(OR(HLOOKUP(M$2+$A5655,Sheet2!BY:NL,$B5655,0),HLOOKUP(M$2+$A5655,Sheet2!BY:NL,$B5655,0)&lt;&gt;""),HLOOKUP(M$2+$A5655,Sheet2!BY:NL,$B5655,0),"")</f>
        <v/>
      </c>
      <c r="N5655" t="str">
        <f>IF(OR(HLOOKUP(N$2+$A5655,Sheet2!BZ:NM,$B5655,0),HLOOKUP(N$2+$A5655,Sheet2!BZ:NM,$B5655,0)&lt;&gt;""),HLOOKUP(N$2+$A5655,Sheet2!BZ:NM,$B5655,0),"")</f>
        <v/>
      </c>
      <c r="O5655" t="str">
        <f>IF(OR(HLOOKUP(O$2+$A5655,Sheet2!CA:NN,$B5655,0),HLOOKUP(O$2+$A5655,Sheet2!CA:NN,$B5655,0)&lt;&gt;""),HLOOKUP(O$2+$A5655,Sheet2!CA:NN,$B5655,0),"")</f>
        <v/>
      </c>
      <c r="P5655" t="str">
        <f>IF(OR(HLOOKUP(P$2+$A5655,Sheet2!CB:NO,$B5655,0),HLOOKUP(P$2+$A5655,Sheet2!CB:NO,$B5655,0)&lt;&gt;""),HLOOKUP(P$2+$A5655,Sheet2!CB:NO,$B5655,0),"")</f>
        <v/>
      </c>
      <c r="Q5655" t="str">
        <f>IF(OR(HLOOKUP(Q$2+$A5655,Sheet2!CC:NO,$B5655,0),HLOOKUP(Q$2+$A5655,Sheet2!CC:NO,$B5655,0)&lt;&gt;""),HLOOKUP(Q$2+$A5655,Sheet2!CC:NO,$B5655,0),"")</f>
        <v/>
      </c>
    </row>
    <row r="5656" spans="1:17" x14ac:dyDescent="0.25">
      <c r="A5656" s="64">
        <f t="shared" si="707"/>
        <v>12</v>
      </c>
      <c r="B5656" s="64">
        <f t="shared" si="708"/>
        <v>570</v>
      </c>
      <c r="C5656" s="64">
        <f t="shared" si="709"/>
        <v>3</v>
      </c>
      <c r="D5656" s="64">
        <f t="shared" si="710"/>
        <v>566</v>
      </c>
      <c r="E5656" s="64">
        <f t="shared" si="711"/>
        <v>2826</v>
      </c>
      <c r="F5656" s="64" t="str">
        <f t="shared" si="704"/>
        <v/>
      </c>
      <c r="G5656" s="64" t="str">
        <f t="shared" si="705"/>
        <v/>
      </c>
      <c r="H5656" s="64" t="str">
        <f t="shared" si="706"/>
        <v/>
      </c>
      <c r="I5656" s="80" t="str">
        <f>IFERROR(VLOOKUP(D5656,Sheet2!A:B,2,0),"")</f>
        <v/>
      </c>
      <c r="J5656" s="64" t="str">
        <f>IFERROR(IF(I5656&lt;&gt;"",VLOOKUP(I5656,Sheet2!B:C,2,0),""),"")</f>
        <v/>
      </c>
      <c r="K5656" s="64" t="str">
        <f>IFERROR( IF(I5656&lt;&gt;"", HLOOKUP(L$2+$A5656,Sheet2!BX:NK,2,0),""),"")</f>
        <v/>
      </c>
      <c r="L5656" t="str">
        <f>IF(OR(HLOOKUP(L$2+$A5656,Sheet2!BX:NK,$B5656,0),HLOOKUP(L$2+$A5656,Sheet2!BX:NK,$B5656,0)&lt;&gt;""),HLOOKUP(L$2+$A5656,Sheet2!BX:NK,$B5656,0),"")</f>
        <v/>
      </c>
      <c r="M5656" t="str">
        <f>IF(OR(HLOOKUP(M$2+$A5656,Sheet2!BY:NL,$B5656,0),HLOOKUP(M$2+$A5656,Sheet2!BY:NL,$B5656,0)&lt;&gt;""),HLOOKUP(M$2+$A5656,Sheet2!BY:NL,$B5656,0),"")</f>
        <v/>
      </c>
      <c r="N5656" t="str">
        <f>IF(OR(HLOOKUP(N$2+$A5656,Sheet2!BZ:NM,$B5656,0),HLOOKUP(N$2+$A5656,Sheet2!BZ:NM,$B5656,0)&lt;&gt;""),HLOOKUP(N$2+$A5656,Sheet2!BZ:NM,$B5656,0),"")</f>
        <v/>
      </c>
      <c r="O5656" t="str">
        <f>IF(OR(HLOOKUP(O$2+$A5656,Sheet2!CA:NN,$B5656,0),HLOOKUP(O$2+$A5656,Sheet2!CA:NN,$B5656,0)&lt;&gt;""),HLOOKUP(O$2+$A5656,Sheet2!CA:NN,$B5656,0),"")</f>
        <v/>
      </c>
      <c r="P5656" t="str">
        <f>IF(OR(HLOOKUP(P$2+$A5656,Sheet2!CB:NO,$B5656,0),HLOOKUP(P$2+$A5656,Sheet2!CB:NO,$B5656,0)&lt;&gt;""),HLOOKUP(P$2+$A5656,Sheet2!CB:NO,$B5656,0),"")</f>
        <v/>
      </c>
      <c r="Q5656" t="str">
        <f>IF(OR(HLOOKUP(Q$2+$A5656,Sheet2!CC:NO,$B5656,0),HLOOKUP(Q$2+$A5656,Sheet2!CC:NO,$B5656,0)&lt;&gt;""),HLOOKUP(Q$2+$A5656,Sheet2!CC:NO,$B5656,0),"")</f>
        <v/>
      </c>
    </row>
    <row r="5657" spans="1:17" x14ac:dyDescent="0.25">
      <c r="A5657" s="64">
        <f t="shared" si="707"/>
        <v>18</v>
      </c>
      <c r="B5657" s="64">
        <f t="shared" si="708"/>
        <v>570</v>
      </c>
      <c r="C5657" s="64">
        <f t="shared" si="709"/>
        <v>4</v>
      </c>
      <c r="D5657" s="64">
        <f t="shared" si="710"/>
        <v>566</v>
      </c>
      <c r="E5657" s="64">
        <f t="shared" si="711"/>
        <v>2826</v>
      </c>
      <c r="F5657" s="64" t="str">
        <f t="shared" si="704"/>
        <v/>
      </c>
      <c r="G5657" s="64" t="str">
        <f t="shared" si="705"/>
        <v/>
      </c>
      <c r="H5657" s="64" t="str">
        <f t="shared" si="706"/>
        <v/>
      </c>
      <c r="I5657" s="80" t="str">
        <f>IFERROR(VLOOKUP(D5657,Sheet2!A:B,2,0),"")</f>
        <v/>
      </c>
      <c r="J5657" s="64" t="str">
        <f>IFERROR(IF(I5657&lt;&gt;"",VLOOKUP(I5657,Sheet2!B:C,2,0),""),"")</f>
        <v/>
      </c>
      <c r="K5657" s="64" t="str">
        <f>IFERROR( IF(I5657&lt;&gt;"", HLOOKUP(L$2+$A5657,Sheet2!BX:NK,2,0),""),"")</f>
        <v/>
      </c>
      <c r="L5657" t="str">
        <f>IF(OR(HLOOKUP(L$2+$A5657,Sheet2!BX:NK,$B5657,0),HLOOKUP(L$2+$A5657,Sheet2!BX:NK,$B5657,0)&lt;&gt;""),HLOOKUP(L$2+$A5657,Sheet2!BX:NK,$B5657,0),"")</f>
        <v/>
      </c>
      <c r="M5657" t="str">
        <f>IF(OR(HLOOKUP(M$2+$A5657,Sheet2!BY:NL,$B5657,0),HLOOKUP(M$2+$A5657,Sheet2!BY:NL,$B5657,0)&lt;&gt;""),HLOOKUP(M$2+$A5657,Sheet2!BY:NL,$B5657,0),"")</f>
        <v/>
      </c>
      <c r="N5657" t="str">
        <f>IF(OR(HLOOKUP(N$2+$A5657,Sheet2!BZ:NM,$B5657,0),HLOOKUP(N$2+$A5657,Sheet2!BZ:NM,$B5657,0)&lt;&gt;""),HLOOKUP(N$2+$A5657,Sheet2!BZ:NM,$B5657,0),"")</f>
        <v/>
      </c>
      <c r="O5657" t="str">
        <f>IF(OR(HLOOKUP(O$2+$A5657,Sheet2!CA:NN,$B5657,0),HLOOKUP(O$2+$A5657,Sheet2!CA:NN,$B5657,0)&lt;&gt;""),HLOOKUP(O$2+$A5657,Sheet2!CA:NN,$B5657,0),"")</f>
        <v/>
      </c>
      <c r="P5657" t="str">
        <f>IF(OR(HLOOKUP(P$2+$A5657,Sheet2!CB:NO,$B5657,0),HLOOKUP(P$2+$A5657,Sheet2!CB:NO,$B5657,0)&lt;&gt;""),HLOOKUP(P$2+$A5657,Sheet2!CB:NO,$B5657,0),"")</f>
        <v/>
      </c>
      <c r="Q5657" t="str">
        <f>IF(OR(HLOOKUP(Q$2+$A5657,Sheet2!CC:NO,$B5657,0),HLOOKUP(Q$2+$A5657,Sheet2!CC:NO,$B5657,0)&lt;&gt;""),HLOOKUP(Q$2+$A5657,Sheet2!CC:NO,$B5657,0),"")</f>
        <v/>
      </c>
    </row>
    <row r="5658" spans="1:17" x14ac:dyDescent="0.25">
      <c r="A5658" s="64">
        <f t="shared" si="707"/>
        <v>24</v>
      </c>
      <c r="B5658" s="64">
        <f t="shared" si="708"/>
        <v>570</v>
      </c>
      <c r="C5658" s="64">
        <f t="shared" si="709"/>
        <v>5</v>
      </c>
      <c r="D5658" s="64">
        <f t="shared" si="710"/>
        <v>566</v>
      </c>
      <c r="E5658" s="64">
        <f t="shared" si="711"/>
        <v>2826</v>
      </c>
      <c r="F5658" s="64" t="str">
        <f t="shared" si="704"/>
        <v/>
      </c>
      <c r="G5658" s="64" t="str">
        <f t="shared" si="705"/>
        <v/>
      </c>
      <c r="H5658" s="64" t="str">
        <f t="shared" si="706"/>
        <v/>
      </c>
      <c r="I5658" s="80" t="str">
        <f>IFERROR(VLOOKUP(D5658,Sheet2!A:B,2,0),"")</f>
        <v/>
      </c>
      <c r="J5658" s="64" t="str">
        <f>IFERROR(IF(I5658&lt;&gt;"",VLOOKUP(I5658,Sheet2!B:C,2,0),""),"")</f>
        <v/>
      </c>
      <c r="K5658" s="64" t="str">
        <f>IFERROR( IF(I5658&lt;&gt;"", HLOOKUP(L$2+$A5658,Sheet2!BX:NK,2,0),""),"")</f>
        <v/>
      </c>
      <c r="L5658" t="str">
        <f>IF(OR(HLOOKUP(L$2+$A5658,Sheet2!BX:NK,$B5658,0),HLOOKUP(L$2+$A5658,Sheet2!BX:NK,$B5658,0)&lt;&gt;""),HLOOKUP(L$2+$A5658,Sheet2!BX:NK,$B5658,0),"")</f>
        <v/>
      </c>
      <c r="M5658" t="str">
        <f>IF(OR(HLOOKUP(M$2+$A5658,Sheet2!BY:NL,$B5658,0),HLOOKUP(M$2+$A5658,Sheet2!BY:NL,$B5658,0)&lt;&gt;""),HLOOKUP(M$2+$A5658,Sheet2!BY:NL,$B5658,0),"")</f>
        <v/>
      </c>
      <c r="N5658" t="str">
        <f>IF(OR(HLOOKUP(N$2+$A5658,Sheet2!BZ:NM,$B5658,0),HLOOKUP(N$2+$A5658,Sheet2!BZ:NM,$B5658,0)&lt;&gt;""),HLOOKUP(N$2+$A5658,Sheet2!BZ:NM,$B5658,0),"")</f>
        <v/>
      </c>
      <c r="O5658" t="str">
        <f>IF(OR(HLOOKUP(O$2+$A5658,Sheet2!CA:NN,$B5658,0),HLOOKUP(O$2+$A5658,Sheet2!CA:NN,$B5658,0)&lt;&gt;""),HLOOKUP(O$2+$A5658,Sheet2!CA:NN,$B5658,0),"")</f>
        <v/>
      </c>
      <c r="P5658" t="str">
        <f>IF(OR(HLOOKUP(P$2+$A5658,Sheet2!CB:NO,$B5658,0),HLOOKUP(P$2+$A5658,Sheet2!CB:NO,$B5658,0)&lt;&gt;""),HLOOKUP(P$2+$A5658,Sheet2!CB:NO,$B5658,0),"")</f>
        <v/>
      </c>
      <c r="Q5658" t="str">
        <f>IF(OR(HLOOKUP(Q$2+$A5658,Sheet2!CC:NO,$B5658,0),HLOOKUP(Q$2+$A5658,Sheet2!CC:NO,$B5658,0)&lt;&gt;""),HLOOKUP(Q$2+$A5658,Sheet2!CC:NO,$B5658,0),"")</f>
        <v/>
      </c>
    </row>
    <row r="5659" spans="1:17" x14ac:dyDescent="0.25">
      <c r="A5659" s="64">
        <f t="shared" si="707"/>
        <v>30</v>
      </c>
      <c r="B5659" s="64">
        <f t="shared" si="708"/>
        <v>570</v>
      </c>
      <c r="C5659" s="64">
        <f t="shared" si="709"/>
        <v>6</v>
      </c>
      <c r="D5659" s="64">
        <f t="shared" si="710"/>
        <v>566</v>
      </c>
      <c r="E5659" s="64">
        <f t="shared" si="711"/>
        <v>2826</v>
      </c>
      <c r="F5659" s="64" t="str">
        <f t="shared" si="704"/>
        <v/>
      </c>
      <c r="G5659" s="64" t="str">
        <f t="shared" si="705"/>
        <v/>
      </c>
      <c r="H5659" s="64" t="str">
        <f t="shared" si="706"/>
        <v/>
      </c>
      <c r="I5659" s="80" t="str">
        <f>IFERROR(VLOOKUP(D5659,Sheet2!A:B,2,0),"")</f>
        <v/>
      </c>
      <c r="J5659" s="64" t="str">
        <f>IFERROR(IF(I5659&lt;&gt;"",VLOOKUP(I5659,Sheet2!B:C,2,0),""),"")</f>
        <v/>
      </c>
      <c r="K5659" s="64" t="str">
        <f>IFERROR( IF(I5659&lt;&gt;"", HLOOKUP(L$2+$A5659,Sheet2!BX:NK,2,0),""),"")</f>
        <v/>
      </c>
      <c r="L5659" t="str">
        <f>IF(OR(HLOOKUP(L$2+$A5659,Sheet2!BX:NK,$B5659,0),HLOOKUP(L$2+$A5659,Sheet2!BX:NK,$B5659,0)&lt;&gt;""),HLOOKUP(L$2+$A5659,Sheet2!BX:NK,$B5659,0),"")</f>
        <v/>
      </c>
      <c r="M5659" t="str">
        <f>IF(OR(HLOOKUP(M$2+$A5659,Sheet2!BY:NL,$B5659,0),HLOOKUP(M$2+$A5659,Sheet2!BY:NL,$B5659,0)&lt;&gt;""),HLOOKUP(M$2+$A5659,Sheet2!BY:NL,$B5659,0),"")</f>
        <v/>
      </c>
      <c r="N5659" t="str">
        <f>IF(OR(HLOOKUP(N$2+$A5659,Sheet2!BZ:NM,$B5659,0),HLOOKUP(N$2+$A5659,Sheet2!BZ:NM,$B5659,0)&lt;&gt;""),HLOOKUP(N$2+$A5659,Sheet2!BZ:NM,$B5659,0),"")</f>
        <v/>
      </c>
      <c r="O5659" t="str">
        <f>IF(OR(HLOOKUP(O$2+$A5659,Sheet2!CA:NN,$B5659,0),HLOOKUP(O$2+$A5659,Sheet2!CA:NN,$B5659,0)&lt;&gt;""),HLOOKUP(O$2+$A5659,Sheet2!CA:NN,$B5659,0),"")</f>
        <v/>
      </c>
      <c r="P5659" t="str">
        <f>IF(OR(HLOOKUP(P$2+$A5659,Sheet2!CB:NO,$B5659,0),HLOOKUP(P$2+$A5659,Sheet2!CB:NO,$B5659,0)&lt;&gt;""),HLOOKUP(P$2+$A5659,Sheet2!CB:NO,$B5659,0),"")</f>
        <v/>
      </c>
      <c r="Q5659" t="str">
        <f>IF(OR(HLOOKUP(Q$2+$A5659,Sheet2!CC:NO,$B5659,0),HLOOKUP(Q$2+$A5659,Sheet2!CC:NO,$B5659,0)&lt;&gt;""),HLOOKUP(Q$2+$A5659,Sheet2!CC:NO,$B5659,0),"")</f>
        <v/>
      </c>
    </row>
    <row r="5660" spans="1:17" x14ac:dyDescent="0.25">
      <c r="A5660" s="64">
        <f t="shared" si="707"/>
        <v>36</v>
      </c>
      <c r="B5660" s="64">
        <f t="shared" si="708"/>
        <v>570</v>
      </c>
      <c r="C5660" s="64">
        <f t="shared" si="709"/>
        <v>7</v>
      </c>
      <c r="D5660" s="64">
        <f t="shared" si="710"/>
        <v>566</v>
      </c>
      <c r="E5660" s="64">
        <f t="shared" si="711"/>
        <v>2826</v>
      </c>
      <c r="F5660" s="64" t="str">
        <f t="shared" si="704"/>
        <v/>
      </c>
      <c r="G5660" s="64" t="str">
        <f t="shared" si="705"/>
        <v/>
      </c>
      <c r="H5660" s="64" t="str">
        <f t="shared" si="706"/>
        <v/>
      </c>
      <c r="I5660" s="80" t="str">
        <f>IFERROR(VLOOKUP(D5660,Sheet2!A:B,2,0),"")</f>
        <v/>
      </c>
      <c r="J5660" s="64" t="str">
        <f>IFERROR(IF(I5660&lt;&gt;"",VLOOKUP(I5660,Sheet2!B:C,2,0),""),"")</f>
        <v/>
      </c>
      <c r="K5660" s="64" t="str">
        <f>IFERROR( IF(I5660&lt;&gt;"", HLOOKUP(L$2+$A5660,Sheet2!BX:NK,2,0),""),"")</f>
        <v/>
      </c>
      <c r="L5660" t="str">
        <f>IF(OR(HLOOKUP(L$2+$A5660,Sheet2!BX:NK,$B5660,0),HLOOKUP(L$2+$A5660,Sheet2!BX:NK,$B5660,0)&lt;&gt;""),HLOOKUP(L$2+$A5660,Sheet2!BX:NK,$B5660,0),"")</f>
        <v/>
      </c>
      <c r="M5660" t="str">
        <f>IF(OR(HLOOKUP(M$2+$A5660,Sheet2!BY:NL,$B5660,0),HLOOKUP(M$2+$A5660,Sheet2!BY:NL,$B5660,0)&lt;&gt;""),HLOOKUP(M$2+$A5660,Sheet2!BY:NL,$B5660,0),"")</f>
        <v/>
      </c>
      <c r="N5660" t="str">
        <f>IF(OR(HLOOKUP(N$2+$A5660,Sheet2!BZ:NM,$B5660,0),HLOOKUP(N$2+$A5660,Sheet2!BZ:NM,$B5660,0)&lt;&gt;""),HLOOKUP(N$2+$A5660,Sheet2!BZ:NM,$B5660,0),"")</f>
        <v/>
      </c>
      <c r="O5660" t="str">
        <f>IF(OR(HLOOKUP(O$2+$A5660,Sheet2!CA:NN,$B5660,0),HLOOKUP(O$2+$A5660,Sheet2!CA:NN,$B5660,0)&lt;&gt;""),HLOOKUP(O$2+$A5660,Sheet2!CA:NN,$B5660,0),"")</f>
        <v/>
      </c>
      <c r="P5660" t="str">
        <f>IF(OR(HLOOKUP(P$2+$A5660,Sheet2!CB:NO,$B5660,0),HLOOKUP(P$2+$A5660,Sheet2!CB:NO,$B5660,0)&lt;&gt;""),HLOOKUP(P$2+$A5660,Sheet2!CB:NO,$B5660,0),"")</f>
        <v/>
      </c>
      <c r="Q5660" t="str">
        <f>IF(OR(HLOOKUP(Q$2+$A5660,Sheet2!CC:NO,$B5660,0),HLOOKUP(Q$2+$A5660,Sheet2!CC:NO,$B5660,0)&lt;&gt;""),HLOOKUP(Q$2+$A5660,Sheet2!CC:NO,$B5660,0),"")</f>
        <v/>
      </c>
    </row>
    <row r="5661" spans="1:17" x14ac:dyDescent="0.25">
      <c r="A5661" s="64">
        <f t="shared" si="707"/>
        <v>42</v>
      </c>
      <c r="B5661" s="64">
        <f t="shared" si="708"/>
        <v>570</v>
      </c>
      <c r="C5661" s="64">
        <f t="shared" si="709"/>
        <v>8</v>
      </c>
      <c r="D5661" s="64">
        <f t="shared" si="710"/>
        <v>566</v>
      </c>
      <c r="E5661" s="64">
        <f t="shared" si="711"/>
        <v>2826</v>
      </c>
      <c r="F5661" s="64" t="str">
        <f t="shared" si="704"/>
        <v/>
      </c>
      <c r="G5661" s="64" t="str">
        <f t="shared" si="705"/>
        <v/>
      </c>
      <c r="H5661" s="64" t="str">
        <f t="shared" si="706"/>
        <v/>
      </c>
      <c r="I5661" s="80" t="str">
        <f>IFERROR(VLOOKUP(D5661,Sheet2!A:B,2,0),"")</f>
        <v/>
      </c>
      <c r="J5661" s="64" t="str">
        <f>IFERROR(IF(I5661&lt;&gt;"",VLOOKUP(I5661,Sheet2!B:C,2,0),""),"")</f>
        <v/>
      </c>
      <c r="K5661" s="64" t="str">
        <f>IFERROR( IF(I5661&lt;&gt;"", HLOOKUP(L$2+$A5661,Sheet2!BX:NK,2,0),""),"")</f>
        <v/>
      </c>
      <c r="L5661" t="str">
        <f>IF(OR(HLOOKUP(L$2+$A5661,Sheet2!BX:NK,$B5661,0),HLOOKUP(L$2+$A5661,Sheet2!BX:NK,$B5661,0)&lt;&gt;""),HLOOKUP(L$2+$A5661,Sheet2!BX:NK,$B5661,0),"")</f>
        <v/>
      </c>
      <c r="M5661" t="str">
        <f>IF(OR(HLOOKUP(M$2+$A5661,Sheet2!BY:NL,$B5661,0),HLOOKUP(M$2+$A5661,Sheet2!BY:NL,$B5661,0)&lt;&gt;""),HLOOKUP(M$2+$A5661,Sheet2!BY:NL,$B5661,0),"")</f>
        <v/>
      </c>
      <c r="N5661" t="str">
        <f>IF(OR(HLOOKUP(N$2+$A5661,Sheet2!BZ:NM,$B5661,0),HLOOKUP(N$2+$A5661,Sheet2!BZ:NM,$B5661,0)&lt;&gt;""),HLOOKUP(N$2+$A5661,Sheet2!BZ:NM,$B5661,0),"")</f>
        <v/>
      </c>
      <c r="O5661" t="str">
        <f>IF(OR(HLOOKUP(O$2+$A5661,Sheet2!CA:NN,$B5661,0),HLOOKUP(O$2+$A5661,Sheet2!CA:NN,$B5661,0)&lt;&gt;""),HLOOKUP(O$2+$A5661,Sheet2!CA:NN,$B5661,0),"")</f>
        <v/>
      </c>
      <c r="P5661" t="str">
        <f>IF(OR(HLOOKUP(P$2+$A5661,Sheet2!CB:NO,$B5661,0),HLOOKUP(P$2+$A5661,Sheet2!CB:NO,$B5661,0)&lt;&gt;""),HLOOKUP(P$2+$A5661,Sheet2!CB:NO,$B5661,0),"")</f>
        <v/>
      </c>
      <c r="Q5661" t="str">
        <f>IF(OR(HLOOKUP(Q$2+$A5661,Sheet2!CC:NO,$B5661,0),HLOOKUP(Q$2+$A5661,Sheet2!CC:NO,$B5661,0)&lt;&gt;""),HLOOKUP(Q$2+$A5661,Sheet2!CC:NO,$B5661,0),"")</f>
        <v/>
      </c>
    </row>
    <row r="5662" spans="1:17" x14ac:dyDescent="0.25">
      <c r="A5662" s="64">
        <f t="shared" si="707"/>
        <v>48</v>
      </c>
      <c r="B5662" s="64">
        <f t="shared" si="708"/>
        <v>570</v>
      </c>
      <c r="C5662" s="64">
        <f t="shared" si="709"/>
        <v>9</v>
      </c>
      <c r="D5662" s="64">
        <f t="shared" si="710"/>
        <v>566</v>
      </c>
      <c r="E5662" s="64">
        <f t="shared" si="711"/>
        <v>2826</v>
      </c>
      <c r="F5662" s="64" t="str">
        <f t="shared" si="704"/>
        <v/>
      </c>
      <c r="G5662" s="64" t="str">
        <f t="shared" si="705"/>
        <v/>
      </c>
      <c r="H5662" s="64" t="str">
        <f t="shared" si="706"/>
        <v/>
      </c>
      <c r="I5662" s="80" t="str">
        <f>IFERROR(VLOOKUP(D5662,Sheet2!A:B,2,0),"")</f>
        <v/>
      </c>
      <c r="J5662" s="64" t="str">
        <f>IFERROR(IF(I5662&lt;&gt;"",VLOOKUP(I5662,Sheet2!B:C,2,0),""),"")</f>
        <v/>
      </c>
      <c r="K5662" s="64" t="str">
        <f>IFERROR( IF(I5662&lt;&gt;"", HLOOKUP(L$2+$A5662,Sheet2!BX:NK,2,0),""),"")</f>
        <v/>
      </c>
      <c r="L5662" t="str">
        <f>IF(OR(HLOOKUP(L$2+$A5662,Sheet2!BX:NK,$B5662,0),HLOOKUP(L$2+$A5662,Sheet2!BX:NK,$B5662,0)&lt;&gt;""),HLOOKUP(L$2+$A5662,Sheet2!BX:NK,$B5662,0),"")</f>
        <v/>
      </c>
      <c r="M5662" t="str">
        <f>IF(OR(HLOOKUP(M$2+$A5662,Sheet2!BY:NL,$B5662,0),HLOOKUP(M$2+$A5662,Sheet2!BY:NL,$B5662,0)&lt;&gt;""),HLOOKUP(M$2+$A5662,Sheet2!BY:NL,$B5662,0),"")</f>
        <v/>
      </c>
      <c r="N5662" t="str">
        <f>IF(OR(HLOOKUP(N$2+$A5662,Sheet2!BZ:NM,$B5662,0),HLOOKUP(N$2+$A5662,Sheet2!BZ:NM,$B5662,0)&lt;&gt;""),HLOOKUP(N$2+$A5662,Sheet2!BZ:NM,$B5662,0),"")</f>
        <v/>
      </c>
      <c r="O5662" t="str">
        <f>IF(OR(HLOOKUP(O$2+$A5662,Sheet2!CA:NN,$B5662,0),HLOOKUP(O$2+$A5662,Sheet2!CA:NN,$B5662,0)&lt;&gt;""),HLOOKUP(O$2+$A5662,Sheet2!CA:NN,$B5662,0),"")</f>
        <v/>
      </c>
      <c r="P5662" t="str">
        <f>IF(OR(HLOOKUP(P$2+$A5662,Sheet2!CB:NO,$B5662,0),HLOOKUP(P$2+$A5662,Sheet2!CB:NO,$B5662,0)&lt;&gt;""),HLOOKUP(P$2+$A5662,Sheet2!CB:NO,$B5662,0),"")</f>
        <v/>
      </c>
      <c r="Q5662" t="str">
        <f>IF(OR(HLOOKUP(Q$2+$A5662,Sheet2!CC:NO,$B5662,0),HLOOKUP(Q$2+$A5662,Sheet2!CC:NO,$B5662,0)&lt;&gt;""),HLOOKUP(Q$2+$A5662,Sheet2!CC:NO,$B5662,0),"")</f>
        <v/>
      </c>
    </row>
    <row r="5663" spans="1:17" x14ac:dyDescent="0.25">
      <c r="A5663" s="64">
        <f t="shared" si="707"/>
        <v>54</v>
      </c>
      <c r="B5663" s="64">
        <f t="shared" si="708"/>
        <v>570</v>
      </c>
      <c r="C5663" s="64">
        <f t="shared" si="709"/>
        <v>10</v>
      </c>
      <c r="D5663" s="64">
        <f t="shared" si="710"/>
        <v>566</v>
      </c>
      <c r="E5663" s="64">
        <f t="shared" si="711"/>
        <v>2826</v>
      </c>
      <c r="F5663" s="64" t="str">
        <f t="shared" si="704"/>
        <v/>
      </c>
      <c r="G5663" s="64" t="str">
        <f t="shared" si="705"/>
        <v/>
      </c>
      <c r="H5663" s="64" t="str">
        <f t="shared" si="706"/>
        <v/>
      </c>
      <c r="I5663" s="80" t="str">
        <f>IFERROR(VLOOKUP(D5663,Sheet2!A:B,2,0),"")</f>
        <v/>
      </c>
      <c r="J5663" s="64" t="str">
        <f>IFERROR(IF(I5663&lt;&gt;"",VLOOKUP(I5663,Sheet2!B:C,2,0),""),"")</f>
        <v/>
      </c>
      <c r="K5663" s="64" t="str">
        <f>IFERROR( IF(I5663&lt;&gt;"", HLOOKUP(L$2+$A5663,Sheet2!BX:NK,2,0),""),"")</f>
        <v/>
      </c>
      <c r="L5663" t="str">
        <f>IF(OR(HLOOKUP(L$2+$A5663,Sheet2!BX:NK,$B5663,0),HLOOKUP(L$2+$A5663,Sheet2!BX:NK,$B5663,0)&lt;&gt;""),HLOOKUP(L$2+$A5663,Sheet2!BX:NK,$B5663,0),"")</f>
        <v/>
      </c>
      <c r="M5663" t="str">
        <f>IF(OR(HLOOKUP(M$2+$A5663,Sheet2!BY:NL,$B5663,0),HLOOKUP(M$2+$A5663,Sheet2!BY:NL,$B5663,0)&lt;&gt;""),HLOOKUP(M$2+$A5663,Sheet2!BY:NL,$B5663,0),"")</f>
        <v/>
      </c>
      <c r="N5663" t="str">
        <f>IF(OR(HLOOKUP(N$2+$A5663,Sheet2!BZ:NM,$B5663,0),HLOOKUP(N$2+$A5663,Sheet2!BZ:NM,$B5663,0)&lt;&gt;""),HLOOKUP(N$2+$A5663,Sheet2!BZ:NM,$B5663,0),"")</f>
        <v/>
      </c>
      <c r="O5663" t="str">
        <f>IF(OR(HLOOKUP(O$2+$A5663,Sheet2!CA:NN,$B5663,0),HLOOKUP(O$2+$A5663,Sheet2!CA:NN,$B5663,0)&lt;&gt;""),HLOOKUP(O$2+$A5663,Sheet2!CA:NN,$B5663,0),"")</f>
        <v/>
      </c>
      <c r="P5663" t="str">
        <f>IF(OR(HLOOKUP(P$2+$A5663,Sheet2!CB:NO,$B5663,0),HLOOKUP(P$2+$A5663,Sheet2!CB:NO,$B5663,0)&lt;&gt;""),HLOOKUP(P$2+$A5663,Sheet2!CB:NO,$B5663,0),"")</f>
        <v/>
      </c>
      <c r="Q5663" t="str">
        <f>IF(OR(HLOOKUP(Q$2+$A5663,Sheet2!CC:NO,$B5663,0),HLOOKUP(Q$2+$A5663,Sheet2!CC:NO,$B5663,0)&lt;&gt;""),HLOOKUP(Q$2+$A5663,Sheet2!CC:NO,$B5663,0),"")</f>
        <v/>
      </c>
    </row>
    <row r="5664" spans="1:17" x14ac:dyDescent="0.25">
      <c r="A5664" s="64">
        <f t="shared" si="707"/>
        <v>0</v>
      </c>
      <c r="B5664" s="64">
        <f t="shared" si="708"/>
        <v>571</v>
      </c>
      <c r="C5664" s="64">
        <f t="shared" si="709"/>
        <v>1</v>
      </c>
      <c r="D5664" s="64">
        <f t="shared" si="710"/>
        <v>567</v>
      </c>
      <c r="E5664" s="64">
        <f t="shared" si="711"/>
        <v>2831</v>
      </c>
      <c r="F5664" s="64" t="str">
        <f t="shared" si="704"/>
        <v/>
      </c>
      <c r="G5664" s="64" t="str">
        <f t="shared" si="705"/>
        <v/>
      </c>
      <c r="H5664" s="64" t="str">
        <f t="shared" si="706"/>
        <v/>
      </c>
      <c r="I5664" s="80" t="str">
        <f>IFERROR(VLOOKUP(D5664,Sheet2!A:B,2,0),"")</f>
        <v/>
      </c>
      <c r="J5664" s="64" t="str">
        <f>IFERROR(IF(I5664&lt;&gt;"",VLOOKUP(I5664,Sheet2!B:C,2,0),""),"")</f>
        <v/>
      </c>
      <c r="K5664" s="64" t="str">
        <f>IFERROR( IF(I5664&lt;&gt;"", HLOOKUP(L$2+$A5664,Sheet2!BX:NK,2,0),""),"")</f>
        <v/>
      </c>
      <c r="L5664" t="str">
        <f>IF(OR(HLOOKUP(L$2+$A5664,Sheet2!BX:NK,$B5664,0),HLOOKUP(L$2+$A5664,Sheet2!BX:NK,$B5664,0)&lt;&gt;""),HLOOKUP(L$2+$A5664,Sheet2!BX:NK,$B5664,0),"")</f>
        <v/>
      </c>
      <c r="M5664" t="str">
        <f>IF(OR(HLOOKUP(M$2+$A5664,Sheet2!BY:NL,$B5664,0),HLOOKUP(M$2+$A5664,Sheet2!BY:NL,$B5664,0)&lt;&gt;""),HLOOKUP(M$2+$A5664,Sheet2!BY:NL,$B5664,0),"")</f>
        <v/>
      </c>
      <c r="N5664" t="str">
        <f>IF(OR(HLOOKUP(N$2+$A5664,Sheet2!BZ:NM,$B5664,0),HLOOKUP(N$2+$A5664,Sheet2!BZ:NM,$B5664,0)&lt;&gt;""),HLOOKUP(N$2+$A5664,Sheet2!BZ:NM,$B5664,0),"")</f>
        <v/>
      </c>
      <c r="O5664" t="str">
        <f>IF(OR(HLOOKUP(O$2+$A5664,Sheet2!CA:NN,$B5664,0),HLOOKUP(O$2+$A5664,Sheet2!CA:NN,$B5664,0)&lt;&gt;""),HLOOKUP(O$2+$A5664,Sheet2!CA:NN,$B5664,0),"")</f>
        <v/>
      </c>
      <c r="P5664" t="str">
        <f>IF(OR(HLOOKUP(P$2+$A5664,Sheet2!CB:NO,$B5664,0),HLOOKUP(P$2+$A5664,Sheet2!CB:NO,$B5664,0)&lt;&gt;""),HLOOKUP(P$2+$A5664,Sheet2!CB:NO,$B5664,0),"")</f>
        <v/>
      </c>
      <c r="Q5664" t="str">
        <f>IF(OR(HLOOKUP(Q$2+$A5664,Sheet2!CC:NO,$B5664,0),HLOOKUP(Q$2+$A5664,Sheet2!CC:NO,$B5664,0)&lt;&gt;""),HLOOKUP(Q$2+$A5664,Sheet2!CC:NO,$B5664,0),"")</f>
        <v/>
      </c>
    </row>
    <row r="5665" spans="1:17" x14ac:dyDescent="0.25">
      <c r="A5665" s="64">
        <f t="shared" si="707"/>
        <v>6</v>
      </c>
      <c r="B5665" s="64">
        <f t="shared" si="708"/>
        <v>571</v>
      </c>
      <c r="C5665" s="64">
        <f t="shared" si="709"/>
        <v>2</v>
      </c>
      <c r="D5665" s="64">
        <f t="shared" si="710"/>
        <v>567</v>
      </c>
      <c r="E5665" s="64">
        <f t="shared" si="711"/>
        <v>2831</v>
      </c>
      <c r="F5665" s="64" t="str">
        <f t="shared" si="704"/>
        <v/>
      </c>
      <c r="G5665" s="64" t="str">
        <f t="shared" si="705"/>
        <v/>
      </c>
      <c r="H5665" s="64" t="str">
        <f t="shared" si="706"/>
        <v/>
      </c>
      <c r="I5665" s="80" t="str">
        <f>IFERROR(VLOOKUP(D5665,Sheet2!A:B,2,0),"")</f>
        <v/>
      </c>
      <c r="J5665" s="64" t="str">
        <f>IFERROR(IF(I5665&lt;&gt;"",VLOOKUP(I5665,Sheet2!B:C,2,0),""),"")</f>
        <v/>
      </c>
      <c r="K5665" s="64" t="str">
        <f>IFERROR( IF(I5665&lt;&gt;"", HLOOKUP(L$2+$A5665,Sheet2!BX:NK,2,0),""),"")</f>
        <v/>
      </c>
      <c r="L5665" t="str">
        <f>IF(OR(HLOOKUP(L$2+$A5665,Sheet2!BX:NK,$B5665,0),HLOOKUP(L$2+$A5665,Sheet2!BX:NK,$B5665,0)&lt;&gt;""),HLOOKUP(L$2+$A5665,Sheet2!BX:NK,$B5665,0),"")</f>
        <v/>
      </c>
      <c r="M5665" t="str">
        <f>IF(OR(HLOOKUP(M$2+$A5665,Sheet2!BY:NL,$B5665,0),HLOOKUP(M$2+$A5665,Sheet2!BY:NL,$B5665,0)&lt;&gt;""),HLOOKUP(M$2+$A5665,Sheet2!BY:NL,$B5665,0),"")</f>
        <v/>
      </c>
      <c r="N5665" t="str">
        <f>IF(OR(HLOOKUP(N$2+$A5665,Sheet2!BZ:NM,$B5665,0),HLOOKUP(N$2+$A5665,Sheet2!BZ:NM,$B5665,0)&lt;&gt;""),HLOOKUP(N$2+$A5665,Sheet2!BZ:NM,$B5665,0),"")</f>
        <v/>
      </c>
      <c r="O5665" t="str">
        <f>IF(OR(HLOOKUP(O$2+$A5665,Sheet2!CA:NN,$B5665,0),HLOOKUP(O$2+$A5665,Sheet2!CA:NN,$B5665,0)&lt;&gt;""),HLOOKUP(O$2+$A5665,Sheet2!CA:NN,$B5665,0),"")</f>
        <v/>
      </c>
      <c r="P5665" t="str">
        <f>IF(OR(HLOOKUP(P$2+$A5665,Sheet2!CB:NO,$B5665,0),HLOOKUP(P$2+$A5665,Sheet2!CB:NO,$B5665,0)&lt;&gt;""),HLOOKUP(P$2+$A5665,Sheet2!CB:NO,$B5665,0),"")</f>
        <v/>
      </c>
      <c r="Q5665" t="str">
        <f>IF(OR(HLOOKUP(Q$2+$A5665,Sheet2!CC:NO,$B5665,0),HLOOKUP(Q$2+$A5665,Sheet2!CC:NO,$B5665,0)&lt;&gt;""),HLOOKUP(Q$2+$A5665,Sheet2!CC:NO,$B5665,0),"")</f>
        <v/>
      </c>
    </row>
    <row r="5666" spans="1:17" x14ac:dyDescent="0.25">
      <c r="A5666" s="64">
        <f t="shared" si="707"/>
        <v>12</v>
      </c>
      <c r="B5666" s="64">
        <f t="shared" si="708"/>
        <v>571</v>
      </c>
      <c r="C5666" s="64">
        <f t="shared" si="709"/>
        <v>3</v>
      </c>
      <c r="D5666" s="64">
        <f t="shared" si="710"/>
        <v>567</v>
      </c>
      <c r="E5666" s="64">
        <f t="shared" si="711"/>
        <v>2831</v>
      </c>
      <c r="F5666" s="64" t="str">
        <f t="shared" si="704"/>
        <v/>
      </c>
      <c r="G5666" s="64" t="str">
        <f t="shared" si="705"/>
        <v/>
      </c>
      <c r="H5666" s="64" t="str">
        <f t="shared" si="706"/>
        <v/>
      </c>
      <c r="I5666" s="80" t="str">
        <f>IFERROR(VLOOKUP(D5666,Sheet2!A:B,2,0),"")</f>
        <v/>
      </c>
      <c r="J5666" s="64" t="str">
        <f>IFERROR(IF(I5666&lt;&gt;"",VLOOKUP(I5666,Sheet2!B:C,2,0),""),"")</f>
        <v/>
      </c>
      <c r="K5666" s="64" t="str">
        <f>IFERROR( IF(I5666&lt;&gt;"", HLOOKUP(L$2+$A5666,Sheet2!BX:NK,2,0),""),"")</f>
        <v/>
      </c>
      <c r="L5666" t="str">
        <f>IF(OR(HLOOKUP(L$2+$A5666,Sheet2!BX:NK,$B5666,0),HLOOKUP(L$2+$A5666,Sheet2!BX:NK,$B5666,0)&lt;&gt;""),HLOOKUP(L$2+$A5666,Sheet2!BX:NK,$B5666,0),"")</f>
        <v/>
      </c>
      <c r="M5666" t="str">
        <f>IF(OR(HLOOKUP(M$2+$A5666,Sheet2!BY:NL,$B5666,0),HLOOKUP(M$2+$A5666,Sheet2!BY:NL,$B5666,0)&lt;&gt;""),HLOOKUP(M$2+$A5666,Sheet2!BY:NL,$B5666,0),"")</f>
        <v/>
      </c>
      <c r="N5666" t="str">
        <f>IF(OR(HLOOKUP(N$2+$A5666,Sheet2!BZ:NM,$B5666,0),HLOOKUP(N$2+$A5666,Sheet2!BZ:NM,$B5666,0)&lt;&gt;""),HLOOKUP(N$2+$A5666,Sheet2!BZ:NM,$B5666,0),"")</f>
        <v/>
      </c>
      <c r="O5666" t="str">
        <f>IF(OR(HLOOKUP(O$2+$A5666,Sheet2!CA:NN,$B5666,0),HLOOKUP(O$2+$A5666,Sheet2!CA:NN,$B5666,0)&lt;&gt;""),HLOOKUP(O$2+$A5666,Sheet2!CA:NN,$B5666,0),"")</f>
        <v/>
      </c>
      <c r="P5666" t="str">
        <f>IF(OR(HLOOKUP(P$2+$A5666,Sheet2!CB:NO,$B5666,0),HLOOKUP(P$2+$A5666,Sheet2!CB:NO,$B5666,0)&lt;&gt;""),HLOOKUP(P$2+$A5666,Sheet2!CB:NO,$B5666,0),"")</f>
        <v/>
      </c>
      <c r="Q5666" t="str">
        <f>IF(OR(HLOOKUP(Q$2+$A5666,Sheet2!CC:NO,$B5666,0),HLOOKUP(Q$2+$A5666,Sheet2!CC:NO,$B5666,0)&lt;&gt;""),HLOOKUP(Q$2+$A5666,Sheet2!CC:NO,$B5666,0),"")</f>
        <v/>
      </c>
    </row>
    <row r="5667" spans="1:17" x14ac:dyDescent="0.25">
      <c r="A5667" s="64">
        <f t="shared" si="707"/>
        <v>18</v>
      </c>
      <c r="B5667" s="64">
        <f t="shared" si="708"/>
        <v>571</v>
      </c>
      <c r="C5667" s="64">
        <f t="shared" si="709"/>
        <v>4</v>
      </c>
      <c r="D5667" s="64">
        <f t="shared" si="710"/>
        <v>567</v>
      </c>
      <c r="E5667" s="64">
        <f t="shared" si="711"/>
        <v>2831</v>
      </c>
      <c r="F5667" s="64" t="str">
        <f t="shared" si="704"/>
        <v/>
      </c>
      <c r="G5667" s="64" t="str">
        <f t="shared" si="705"/>
        <v/>
      </c>
      <c r="H5667" s="64" t="str">
        <f t="shared" si="706"/>
        <v/>
      </c>
      <c r="I5667" s="80" t="str">
        <f>IFERROR(VLOOKUP(D5667,Sheet2!A:B,2,0),"")</f>
        <v/>
      </c>
      <c r="J5667" s="64" t="str">
        <f>IFERROR(IF(I5667&lt;&gt;"",VLOOKUP(I5667,Sheet2!B:C,2,0),""),"")</f>
        <v/>
      </c>
      <c r="K5667" s="64" t="str">
        <f>IFERROR( IF(I5667&lt;&gt;"", HLOOKUP(L$2+$A5667,Sheet2!BX:NK,2,0),""),"")</f>
        <v/>
      </c>
      <c r="L5667" t="str">
        <f>IF(OR(HLOOKUP(L$2+$A5667,Sheet2!BX:NK,$B5667,0),HLOOKUP(L$2+$A5667,Sheet2!BX:NK,$B5667,0)&lt;&gt;""),HLOOKUP(L$2+$A5667,Sheet2!BX:NK,$B5667,0),"")</f>
        <v/>
      </c>
      <c r="M5667" t="str">
        <f>IF(OR(HLOOKUP(M$2+$A5667,Sheet2!BY:NL,$B5667,0),HLOOKUP(M$2+$A5667,Sheet2!BY:NL,$B5667,0)&lt;&gt;""),HLOOKUP(M$2+$A5667,Sheet2!BY:NL,$B5667,0),"")</f>
        <v/>
      </c>
      <c r="N5667" t="str">
        <f>IF(OR(HLOOKUP(N$2+$A5667,Sheet2!BZ:NM,$B5667,0),HLOOKUP(N$2+$A5667,Sheet2!BZ:NM,$B5667,0)&lt;&gt;""),HLOOKUP(N$2+$A5667,Sheet2!BZ:NM,$B5667,0),"")</f>
        <v/>
      </c>
      <c r="O5667" t="str">
        <f>IF(OR(HLOOKUP(O$2+$A5667,Sheet2!CA:NN,$B5667,0),HLOOKUP(O$2+$A5667,Sheet2!CA:NN,$B5667,0)&lt;&gt;""),HLOOKUP(O$2+$A5667,Sheet2!CA:NN,$B5667,0),"")</f>
        <v/>
      </c>
      <c r="P5667" t="str">
        <f>IF(OR(HLOOKUP(P$2+$A5667,Sheet2!CB:NO,$B5667,0),HLOOKUP(P$2+$A5667,Sheet2!CB:NO,$B5667,0)&lt;&gt;""),HLOOKUP(P$2+$A5667,Sheet2!CB:NO,$B5667,0),"")</f>
        <v/>
      </c>
      <c r="Q5667" t="str">
        <f>IF(OR(HLOOKUP(Q$2+$A5667,Sheet2!CC:NO,$B5667,0),HLOOKUP(Q$2+$A5667,Sheet2!CC:NO,$B5667,0)&lt;&gt;""),HLOOKUP(Q$2+$A5667,Sheet2!CC:NO,$B5667,0),"")</f>
        <v/>
      </c>
    </row>
    <row r="5668" spans="1:17" x14ac:dyDescent="0.25">
      <c r="A5668" s="64">
        <f t="shared" si="707"/>
        <v>24</v>
      </c>
      <c r="B5668" s="64">
        <f t="shared" si="708"/>
        <v>571</v>
      </c>
      <c r="C5668" s="64">
        <f t="shared" si="709"/>
        <v>5</v>
      </c>
      <c r="D5668" s="64">
        <f t="shared" si="710"/>
        <v>567</v>
      </c>
      <c r="E5668" s="64">
        <f t="shared" si="711"/>
        <v>2831</v>
      </c>
      <c r="F5668" s="64" t="str">
        <f t="shared" si="704"/>
        <v/>
      </c>
      <c r="G5668" s="64" t="str">
        <f t="shared" si="705"/>
        <v/>
      </c>
      <c r="H5668" s="64" t="str">
        <f t="shared" si="706"/>
        <v/>
      </c>
      <c r="I5668" s="80" t="str">
        <f>IFERROR(VLOOKUP(D5668,Sheet2!A:B,2,0),"")</f>
        <v/>
      </c>
      <c r="J5668" s="64" t="str">
        <f>IFERROR(IF(I5668&lt;&gt;"",VLOOKUP(I5668,Sheet2!B:C,2,0),""),"")</f>
        <v/>
      </c>
      <c r="K5668" s="64" t="str">
        <f>IFERROR( IF(I5668&lt;&gt;"", HLOOKUP(L$2+$A5668,Sheet2!BX:NK,2,0),""),"")</f>
        <v/>
      </c>
      <c r="L5668" t="str">
        <f>IF(OR(HLOOKUP(L$2+$A5668,Sheet2!BX:NK,$B5668,0),HLOOKUP(L$2+$A5668,Sheet2!BX:NK,$B5668,0)&lt;&gt;""),HLOOKUP(L$2+$A5668,Sheet2!BX:NK,$B5668,0),"")</f>
        <v/>
      </c>
      <c r="M5668" t="str">
        <f>IF(OR(HLOOKUP(M$2+$A5668,Sheet2!BY:NL,$B5668,0),HLOOKUP(M$2+$A5668,Sheet2!BY:NL,$B5668,0)&lt;&gt;""),HLOOKUP(M$2+$A5668,Sheet2!BY:NL,$B5668,0),"")</f>
        <v/>
      </c>
      <c r="N5668" t="str">
        <f>IF(OR(HLOOKUP(N$2+$A5668,Sheet2!BZ:NM,$B5668,0),HLOOKUP(N$2+$A5668,Sheet2!BZ:NM,$B5668,0)&lt;&gt;""),HLOOKUP(N$2+$A5668,Sheet2!BZ:NM,$B5668,0),"")</f>
        <v/>
      </c>
      <c r="O5668" t="str">
        <f>IF(OR(HLOOKUP(O$2+$A5668,Sheet2!CA:NN,$B5668,0),HLOOKUP(O$2+$A5668,Sheet2!CA:NN,$B5668,0)&lt;&gt;""),HLOOKUP(O$2+$A5668,Sheet2!CA:NN,$B5668,0),"")</f>
        <v/>
      </c>
      <c r="P5668" t="str">
        <f>IF(OR(HLOOKUP(P$2+$A5668,Sheet2!CB:NO,$B5668,0),HLOOKUP(P$2+$A5668,Sheet2!CB:NO,$B5668,0)&lt;&gt;""),HLOOKUP(P$2+$A5668,Sheet2!CB:NO,$B5668,0),"")</f>
        <v/>
      </c>
      <c r="Q5668" t="str">
        <f>IF(OR(HLOOKUP(Q$2+$A5668,Sheet2!CC:NO,$B5668,0),HLOOKUP(Q$2+$A5668,Sheet2!CC:NO,$B5668,0)&lt;&gt;""),HLOOKUP(Q$2+$A5668,Sheet2!CC:NO,$B5668,0),"")</f>
        <v/>
      </c>
    </row>
    <row r="5669" spans="1:17" x14ac:dyDescent="0.25">
      <c r="A5669" s="64">
        <f t="shared" si="707"/>
        <v>30</v>
      </c>
      <c r="B5669" s="64">
        <f t="shared" si="708"/>
        <v>571</v>
      </c>
      <c r="C5669" s="64">
        <f t="shared" si="709"/>
        <v>6</v>
      </c>
      <c r="D5669" s="64">
        <f t="shared" si="710"/>
        <v>567</v>
      </c>
      <c r="E5669" s="64">
        <f t="shared" si="711"/>
        <v>2831</v>
      </c>
      <c r="F5669" s="64" t="str">
        <f t="shared" si="704"/>
        <v/>
      </c>
      <c r="G5669" s="64" t="str">
        <f t="shared" si="705"/>
        <v/>
      </c>
      <c r="H5669" s="64" t="str">
        <f t="shared" si="706"/>
        <v/>
      </c>
      <c r="I5669" s="80" t="str">
        <f>IFERROR(VLOOKUP(D5669,Sheet2!A:B,2,0),"")</f>
        <v/>
      </c>
      <c r="J5669" s="64" t="str">
        <f>IFERROR(IF(I5669&lt;&gt;"",VLOOKUP(I5669,Sheet2!B:C,2,0),""),"")</f>
        <v/>
      </c>
      <c r="K5669" s="64" t="str">
        <f>IFERROR( IF(I5669&lt;&gt;"", HLOOKUP(L$2+$A5669,Sheet2!BX:NK,2,0),""),"")</f>
        <v/>
      </c>
      <c r="L5669" t="str">
        <f>IF(OR(HLOOKUP(L$2+$A5669,Sheet2!BX:NK,$B5669,0),HLOOKUP(L$2+$A5669,Sheet2!BX:NK,$B5669,0)&lt;&gt;""),HLOOKUP(L$2+$A5669,Sheet2!BX:NK,$B5669,0),"")</f>
        <v/>
      </c>
      <c r="M5669" t="str">
        <f>IF(OR(HLOOKUP(M$2+$A5669,Sheet2!BY:NL,$B5669,0),HLOOKUP(M$2+$A5669,Sheet2!BY:NL,$B5669,0)&lt;&gt;""),HLOOKUP(M$2+$A5669,Sheet2!BY:NL,$B5669,0),"")</f>
        <v/>
      </c>
      <c r="N5669" t="str">
        <f>IF(OR(HLOOKUP(N$2+$A5669,Sheet2!BZ:NM,$B5669,0),HLOOKUP(N$2+$A5669,Sheet2!BZ:NM,$B5669,0)&lt;&gt;""),HLOOKUP(N$2+$A5669,Sheet2!BZ:NM,$B5669,0),"")</f>
        <v/>
      </c>
      <c r="O5669" t="str">
        <f>IF(OR(HLOOKUP(O$2+$A5669,Sheet2!CA:NN,$B5669,0),HLOOKUP(O$2+$A5669,Sheet2!CA:NN,$B5669,0)&lt;&gt;""),HLOOKUP(O$2+$A5669,Sheet2!CA:NN,$B5669,0),"")</f>
        <v/>
      </c>
      <c r="P5669" t="str">
        <f>IF(OR(HLOOKUP(P$2+$A5669,Sheet2!CB:NO,$B5669,0),HLOOKUP(P$2+$A5669,Sheet2!CB:NO,$B5669,0)&lt;&gt;""),HLOOKUP(P$2+$A5669,Sheet2!CB:NO,$B5669,0),"")</f>
        <v/>
      </c>
      <c r="Q5669" t="str">
        <f>IF(OR(HLOOKUP(Q$2+$A5669,Sheet2!CC:NO,$B5669,0),HLOOKUP(Q$2+$A5669,Sheet2!CC:NO,$B5669,0)&lt;&gt;""),HLOOKUP(Q$2+$A5669,Sheet2!CC:NO,$B5669,0),"")</f>
        <v/>
      </c>
    </row>
    <row r="5670" spans="1:17" x14ac:dyDescent="0.25">
      <c r="A5670" s="64">
        <f t="shared" si="707"/>
        <v>36</v>
      </c>
      <c r="B5670" s="64">
        <f t="shared" si="708"/>
        <v>571</v>
      </c>
      <c r="C5670" s="64">
        <f t="shared" si="709"/>
        <v>7</v>
      </c>
      <c r="D5670" s="64">
        <f t="shared" si="710"/>
        <v>567</v>
      </c>
      <c r="E5670" s="64">
        <f t="shared" si="711"/>
        <v>2831</v>
      </c>
      <c r="F5670" s="64" t="str">
        <f t="shared" si="704"/>
        <v/>
      </c>
      <c r="G5670" s="64" t="str">
        <f t="shared" si="705"/>
        <v/>
      </c>
      <c r="H5670" s="64" t="str">
        <f t="shared" si="706"/>
        <v/>
      </c>
      <c r="I5670" s="80" t="str">
        <f>IFERROR(VLOOKUP(D5670,Sheet2!A:B,2,0),"")</f>
        <v/>
      </c>
      <c r="J5670" s="64" t="str">
        <f>IFERROR(IF(I5670&lt;&gt;"",VLOOKUP(I5670,Sheet2!B:C,2,0),""),"")</f>
        <v/>
      </c>
      <c r="K5670" s="64" t="str">
        <f>IFERROR( IF(I5670&lt;&gt;"", HLOOKUP(L$2+$A5670,Sheet2!BX:NK,2,0),""),"")</f>
        <v/>
      </c>
      <c r="L5670" t="str">
        <f>IF(OR(HLOOKUP(L$2+$A5670,Sheet2!BX:NK,$B5670,0),HLOOKUP(L$2+$A5670,Sheet2!BX:NK,$B5670,0)&lt;&gt;""),HLOOKUP(L$2+$A5670,Sheet2!BX:NK,$B5670,0),"")</f>
        <v/>
      </c>
      <c r="M5670" t="str">
        <f>IF(OR(HLOOKUP(M$2+$A5670,Sheet2!BY:NL,$B5670,0),HLOOKUP(M$2+$A5670,Sheet2!BY:NL,$B5670,0)&lt;&gt;""),HLOOKUP(M$2+$A5670,Sheet2!BY:NL,$B5670,0),"")</f>
        <v/>
      </c>
      <c r="N5670" t="str">
        <f>IF(OR(HLOOKUP(N$2+$A5670,Sheet2!BZ:NM,$B5670,0),HLOOKUP(N$2+$A5670,Sheet2!BZ:NM,$B5670,0)&lt;&gt;""),HLOOKUP(N$2+$A5670,Sheet2!BZ:NM,$B5670,0),"")</f>
        <v/>
      </c>
      <c r="O5670" t="str">
        <f>IF(OR(HLOOKUP(O$2+$A5670,Sheet2!CA:NN,$B5670,0),HLOOKUP(O$2+$A5670,Sheet2!CA:NN,$B5670,0)&lt;&gt;""),HLOOKUP(O$2+$A5670,Sheet2!CA:NN,$B5670,0),"")</f>
        <v/>
      </c>
      <c r="P5670" t="str">
        <f>IF(OR(HLOOKUP(P$2+$A5670,Sheet2!CB:NO,$B5670,0),HLOOKUP(P$2+$A5670,Sheet2!CB:NO,$B5670,0)&lt;&gt;""),HLOOKUP(P$2+$A5670,Sheet2!CB:NO,$B5670,0),"")</f>
        <v/>
      </c>
      <c r="Q5670" t="str">
        <f>IF(OR(HLOOKUP(Q$2+$A5670,Sheet2!CC:NO,$B5670,0),HLOOKUP(Q$2+$A5670,Sheet2!CC:NO,$B5670,0)&lt;&gt;""),HLOOKUP(Q$2+$A5670,Sheet2!CC:NO,$B5670,0),"")</f>
        <v/>
      </c>
    </row>
    <row r="5671" spans="1:17" x14ac:dyDescent="0.25">
      <c r="A5671" s="64">
        <f t="shared" si="707"/>
        <v>42</v>
      </c>
      <c r="B5671" s="64">
        <f t="shared" si="708"/>
        <v>571</v>
      </c>
      <c r="C5671" s="64">
        <f t="shared" si="709"/>
        <v>8</v>
      </c>
      <c r="D5671" s="64">
        <f t="shared" si="710"/>
        <v>567</v>
      </c>
      <c r="E5671" s="64">
        <f t="shared" si="711"/>
        <v>2831</v>
      </c>
      <c r="F5671" s="64" t="str">
        <f t="shared" si="704"/>
        <v/>
      </c>
      <c r="G5671" s="64" t="str">
        <f t="shared" si="705"/>
        <v/>
      </c>
      <c r="H5671" s="64" t="str">
        <f t="shared" si="706"/>
        <v/>
      </c>
      <c r="I5671" s="80" t="str">
        <f>IFERROR(VLOOKUP(D5671,Sheet2!A:B,2,0),"")</f>
        <v/>
      </c>
      <c r="J5671" s="64" t="str">
        <f>IFERROR(IF(I5671&lt;&gt;"",VLOOKUP(I5671,Sheet2!B:C,2,0),""),"")</f>
        <v/>
      </c>
      <c r="K5671" s="64" t="str">
        <f>IFERROR( IF(I5671&lt;&gt;"", HLOOKUP(L$2+$A5671,Sheet2!BX:NK,2,0),""),"")</f>
        <v/>
      </c>
      <c r="L5671" t="str">
        <f>IF(OR(HLOOKUP(L$2+$A5671,Sheet2!BX:NK,$B5671,0),HLOOKUP(L$2+$A5671,Sheet2!BX:NK,$B5671,0)&lt;&gt;""),HLOOKUP(L$2+$A5671,Sheet2!BX:NK,$B5671,0),"")</f>
        <v/>
      </c>
      <c r="M5671" t="str">
        <f>IF(OR(HLOOKUP(M$2+$A5671,Sheet2!BY:NL,$B5671,0),HLOOKUP(M$2+$A5671,Sheet2!BY:NL,$B5671,0)&lt;&gt;""),HLOOKUP(M$2+$A5671,Sheet2!BY:NL,$B5671,0),"")</f>
        <v/>
      </c>
      <c r="N5671" t="str">
        <f>IF(OR(HLOOKUP(N$2+$A5671,Sheet2!BZ:NM,$B5671,0),HLOOKUP(N$2+$A5671,Sheet2!BZ:NM,$B5671,0)&lt;&gt;""),HLOOKUP(N$2+$A5671,Sheet2!BZ:NM,$B5671,0),"")</f>
        <v/>
      </c>
      <c r="O5671" t="str">
        <f>IF(OR(HLOOKUP(O$2+$A5671,Sheet2!CA:NN,$B5671,0),HLOOKUP(O$2+$A5671,Sheet2!CA:NN,$B5671,0)&lt;&gt;""),HLOOKUP(O$2+$A5671,Sheet2!CA:NN,$B5671,0),"")</f>
        <v/>
      </c>
      <c r="P5671" t="str">
        <f>IF(OR(HLOOKUP(P$2+$A5671,Sheet2!CB:NO,$B5671,0),HLOOKUP(P$2+$A5671,Sheet2!CB:NO,$B5671,0)&lt;&gt;""),HLOOKUP(P$2+$A5671,Sheet2!CB:NO,$B5671,0),"")</f>
        <v/>
      </c>
      <c r="Q5671" t="str">
        <f>IF(OR(HLOOKUP(Q$2+$A5671,Sheet2!CC:NO,$B5671,0),HLOOKUP(Q$2+$A5671,Sheet2!CC:NO,$B5671,0)&lt;&gt;""),HLOOKUP(Q$2+$A5671,Sheet2!CC:NO,$B5671,0),"")</f>
        <v/>
      </c>
    </row>
    <row r="5672" spans="1:17" x14ac:dyDescent="0.25">
      <c r="A5672" s="64">
        <f t="shared" si="707"/>
        <v>48</v>
      </c>
      <c r="B5672" s="64">
        <f t="shared" si="708"/>
        <v>571</v>
      </c>
      <c r="C5672" s="64">
        <f t="shared" si="709"/>
        <v>9</v>
      </c>
      <c r="D5672" s="64">
        <f t="shared" si="710"/>
        <v>567</v>
      </c>
      <c r="E5672" s="64">
        <f t="shared" si="711"/>
        <v>2831</v>
      </c>
      <c r="F5672" s="64" t="str">
        <f t="shared" si="704"/>
        <v/>
      </c>
      <c r="G5672" s="64" t="str">
        <f t="shared" si="705"/>
        <v/>
      </c>
      <c r="H5672" s="64" t="str">
        <f t="shared" si="706"/>
        <v/>
      </c>
      <c r="I5672" s="80" t="str">
        <f>IFERROR(VLOOKUP(D5672,Sheet2!A:B,2,0),"")</f>
        <v/>
      </c>
      <c r="J5672" s="64" t="str">
        <f>IFERROR(IF(I5672&lt;&gt;"",VLOOKUP(I5672,Sheet2!B:C,2,0),""),"")</f>
        <v/>
      </c>
      <c r="K5672" s="64" t="str">
        <f>IFERROR( IF(I5672&lt;&gt;"", HLOOKUP(L$2+$A5672,Sheet2!BX:NK,2,0),""),"")</f>
        <v/>
      </c>
      <c r="L5672" t="str">
        <f>IF(OR(HLOOKUP(L$2+$A5672,Sheet2!BX:NK,$B5672,0),HLOOKUP(L$2+$A5672,Sheet2!BX:NK,$B5672,0)&lt;&gt;""),HLOOKUP(L$2+$A5672,Sheet2!BX:NK,$B5672,0),"")</f>
        <v/>
      </c>
      <c r="M5672" t="str">
        <f>IF(OR(HLOOKUP(M$2+$A5672,Sheet2!BY:NL,$B5672,0),HLOOKUP(M$2+$A5672,Sheet2!BY:NL,$B5672,0)&lt;&gt;""),HLOOKUP(M$2+$A5672,Sheet2!BY:NL,$B5672,0),"")</f>
        <v/>
      </c>
      <c r="N5672" t="str">
        <f>IF(OR(HLOOKUP(N$2+$A5672,Sheet2!BZ:NM,$B5672,0),HLOOKUP(N$2+$A5672,Sheet2!BZ:NM,$B5672,0)&lt;&gt;""),HLOOKUP(N$2+$A5672,Sheet2!BZ:NM,$B5672,0),"")</f>
        <v/>
      </c>
      <c r="O5672" t="str">
        <f>IF(OR(HLOOKUP(O$2+$A5672,Sheet2!CA:NN,$B5672,0),HLOOKUP(O$2+$A5672,Sheet2!CA:NN,$B5672,0)&lt;&gt;""),HLOOKUP(O$2+$A5672,Sheet2!CA:NN,$B5672,0),"")</f>
        <v/>
      </c>
      <c r="P5672" t="str">
        <f>IF(OR(HLOOKUP(P$2+$A5672,Sheet2!CB:NO,$B5672,0),HLOOKUP(P$2+$A5672,Sheet2!CB:NO,$B5672,0)&lt;&gt;""),HLOOKUP(P$2+$A5672,Sheet2!CB:NO,$B5672,0),"")</f>
        <v/>
      </c>
      <c r="Q5672" t="str">
        <f>IF(OR(HLOOKUP(Q$2+$A5672,Sheet2!CC:NO,$B5672,0),HLOOKUP(Q$2+$A5672,Sheet2!CC:NO,$B5672,0)&lt;&gt;""),HLOOKUP(Q$2+$A5672,Sheet2!CC:NO,$B5672,0),"")</f>
        <v/>
      </c>
    </row>
    <row r="5673" spans="1:17" x14ac:dyDescent="0.25">
      <c r="A5673" s="64">
        <f t="shared" si="707"/>
        <v>54</v>
      </c>
      <c r="B5673" s="64">
        <f t="shared" si="708"/>
        <v>571</v>
      </c>
      <c r="C5673" s="64">
        <f t="shared" si="709"/>
        <v>10</v>
      </c>
      <c r="D5673" s="64">
        <f t="shared" si="710"/>
        <v>567</v>
      </c>
      <c r="E5673" s="64">
        <f t="shared" si="711"/>
        <v>2831</v>
      </c>
      <c r="F5673" s="64" t="str">
        <f t="shared" si="704"/>
        <v/>
      </c>
      <c r="G5673" s="64" t="str">
        <f t="shared" si="705"/>
        <v/>
      </c>
      <c r="H5673" s="64" t="str">
        <f t="shared" si="706"/>
        <v/>
      </c>
      <c r="I5673" s="80" t="str">
        <f>IFERROR(VLOOKUP(D5673,Sheet2!A:B,2,0),"")</f>
        <v/>
      </c>
      <c r="J5673" s="64" t="str">
        <f>IFERROR(IF(I5673&lt;&gt;"",VLOOKUP(I5673,Sheet2!B:C,2,0),""),"")</f>
        <v/>
      </c>
      <c r="K5673" s="64" t="str">
        <f>IFERROR( IF(I5673&lt;&gt;"", HLOOKUP(L$2+$A5673,Sheet2!BX:NK,2,0),""),"")</f>
        <v/>
      </c>
      <c r="L5673" t="str">
        <f>IF(OR(HLOOKUP(L$2+$A5673,Sheet2!BX:NK,$B5673,0),HLOOKUP(L$2+$A5673,Sheet2!BX:NK,$B5673,0)&lt;&gt;""),HLOOKUP(L$2+$A5673,Sheet2!BX:NK,$B5673,0),"")</f>
        <v/>
      </c>
      <c r="M5673" t="str">
        <f>IF(OR(HLOOKUP(M$2+$A5673,Sheet2!BY:NL,$B5673,0),HLOOKUP(M$2+$A5673,Sheet2!BY:NL,$B5673,0)&lt;&gt;""),HLOOKUP(M$2+$A5673,Sheet2!BY:NL,$B5673,0),"")</f>
        <v/>
      </c>
      <c r="N5673" t="str">
        <f>IF(OR(HLOOKUP(N$2+$A5673,Sheet2!BZ:NM,$B5673,0),HLOOKUP(N$2+$A5673,Sheet2!BZ:NM,$B5673,0)&lt;&gt;""),HLOOKUP(N$2+$A5673,Sheet2!BZ:NM,$B5673,0),"")</f>
        <v/>
      </c>
      <c r="O5673" t="str">
        <f>IF(OR(HLOOKUP(O$2+$A5673,Sheet2!CA:NN,$B5673,0),HLOOKUP(O$2+$A5673,Sheet2!CA:NN,$B5673,0)&lt;&gt;""),HLOOKUP(O$2+$A5673,Sheet2!CA:NN,$B5673,0),"")</f>
        <v/>
      </c>
      <c r="P5673" t="str">
        <f>IF(OR(HLOOKUP(P$2+$A5673,Sheet2!CB:NO,$B5673,0),HLOOKUP(P$2+$A5673,Sheet2!CB:NO,$B5673,0)&lt;&gt;""),HLOOKUP(P$2+$A5673,Sheet2!CB:NO,$B5673,0),"")</f>
        <v/>
      </c>
      <c r="Q5673" t="str">
        <f>IF(OR(HLOOKUP(Q$2+$A5673,Sheet2!CC:NO,$B5673,0),HLOOKUP(Q$2+$A5673,Sheet2!CC:NO,$B5673,0)&lt;&gt;""),HLOOKUP(Q$2+$A5673,Sheet2!CC:NO,$B5673,0),"")</f>
        <v/>
      </c>
    </row>
    <row r="5674" spans="1:17" x14ac:dyDescent="0.25">
      <c r="A5674" s="64">
        <f t="shared" si="707"/>
        <v>0</v>
      </c>
      <c r="B5674" s="64">
        <f t="shared" si="708"/>
        <v>572</v>
      </c>
      <c r="C5674" s="64">
        <f t="shared" si="709"/>
        <v>1</v>
      </c>
      <c r="D5674" s="64">
        <f t="shared" si="710"/>
        <v>568</v>
      </c>
      <c r="E5674" s="64">
        <f t="shared" si="711"/>
        <v>2836</v>
      </c>
      <c r="F5674" s="64" t="str">
        <f t="shared" si="704"/>
        <v/>
      </c>
      <c r="G5674" s="64" t="str">
        <f t="shared" si="705"/>
        <v/>
      </c>
      <c r="H5674" s="64" t="str">
        <f t="shared" si="706"/>
        <v/>
      </c>
      <c r="I5674" s="80" t="str">
        <f>IFERROR(VLOOKUP(D5674,Sheet2!A:B,2,0),"")</f>
        <v/>
      </c>
      <c r="J5674" s="64" t="str">
        <f>IFERROR(IF(I5674&lt;&gt;"",VLOOKUP(I5674,Sheet2!B:C,2,0),""),"")</f>
        <v/>
      </c>
      <c r="K5674" s="64" t="str">
        <f>IFERROR( IF(I5674&lt;&gt;"", HLOOKUP(L$2+$A5674,Sheet2!BX:NK,2,0),""),"")</f>
        <v/>
      </c>
      <c r="L5674" t="str">
        <f>IF(OR(HLOOKUP(L$2+$A5674,Sheet2!BX:NK,$B5674,0),HLOOKUP(L$2+$A5674,Sheet2!BX:NK,$B5674,0)&lt;&gt;""),HLOOKUP(L$2+$A5674,Sheet2!BX:NK,$B5674,0),"")</f>
        <v/>
      </c>
      <c r="M5674" t="str">
        <f>IF(OR(HLOOKUP(M$2+$A5674,Sheet2!BY:NL,$B5674,0),HLOOKUP(M$2+$A5674,Sheet2!BY:NL,$B5674,0)&lt;&gt;""),HLOOKUP(M$2+$A5674,Sheet2!BY:NL,$B5674,0),"")</f>
        <v/>
      </c>
      <c r="N5674" t="str">
        <f>IF(OR(HLOOKUP(N$2+$A5674,Sheet2!BZ:NM,$B5674,0),HLOOKUP(N$2+$A5674,Sheet2!BZ:NM,$B5674,0)&lt;&gt;""),HLOOKUP(N$2+$A5674,Sheet2!BZ:NM,$B5674,0),"")</f>
        <v/>
      </c>
      <c r="O5674" t="str">
        <f>IF(OR(HLOOKUP(O$2+$A5674,Sheet2!CA:NN,$B5674,0),HLOOKUP(O$2+$A5674,Sheet2!CA:NN,$B5674,0)&lt;&gt;""),HLOOKUP(O$2+$A5674,Sheet2!CA:NN,$B5674,0),"")</f>
        <v/>
      </c>
      <c r="P5674" t="str">
        <f>IF(OR(HLOOKUP(P$2+$A5674,Sheet2!CB:NO,$B5674,0),HLOOKUP(P$2+$A5674,Sheet2!CB:NO,$B5674,0)&lt;&gt;""),HLOOKUP(P$2+$A5674,Sheet2!CB:NO,$B5674,0),"")</f>
        <v/>
      </c>
      <c r="Q5674" t="str">
        <f>IF(OR(HLOOKUP(Q$2+$A5674,Sheet2!CC:NO,$B5674,0),HLOOKUP(Q$2+$A5674,Sheet2!CC:NO,$B5674,0)&lt;&gt;""),HLOOKUP(Q$2+$A5674,Sheet2!CC:NO,$B5674,0),"")</f>
        <v/>
      </c>
    </row>
    <row r="5675" spans="1:17" x14ac:dyDescent="0.25">
      <c r="A5675" s="64">
        <f t="shared" si="707"/>
        <v>6</v>
      </c>
      <c r="B5675" s="64">
        <f t="shared" si="708"/>
        <v>572</v>
      </c>
      <c r="C5675" s="64">
        <f t="shared" si="709"/>
        <v>2</v>
      </c>
      <c r="D5675" s="64">
        <f t="shared" si="710"/>
        <v>568</v>
      </c>
      <c r="E5675" s="64">
        <f t="shared" si="711"/>
        <v>2836</v>
      </c>
      <c r="F5675" s="64" t="str">
        <f t="shared" si="704"/>
        <v/>
      </c>
      <c r="G5675" s="64" t="str">
        <f t="shared" si="705"/>
        <v/>
      </c>
      <c r="H5675" s="64" t="str">
        <f t="shared" si="706"/>
        <v/>
      </c>
      <c r="I5675" s="80" t="str">
        <f>IFERROR(VLOOKUP(D5675,Sheet2!A:B,2,0),"")</f>
        <v/>
      </c>
      <c r="J5675" s="64" t="str">
        <f>IFERROR(IF(I5675&lt;&gt;"",VLOOKUP(I5675,Sheet2!B:C,2,0),""),"")</f>
        <v/>
      </c>
      <c r="K5675" s="64" t="str">
        <f>IFERROR( IF(I5675&lt;&gt;"", HLOOKUP(L$2+$A5675,Sheet2!BX:NK,2,0),""),"")</f>
        <v/>
      </c>
      <c r="L5675" t="str">
        <f>IF(OR(HLOOKUP(L$2+$A5675,Sheet2!BX:NK,$B5675,0),HLOOKUP(L$2+$A5675,Sheet2!BX:NK,$B5675,0)&lt;&gt;""),HLOOKUP(L$2+$A5675,Sheet2!BX:NK,$B5675,0),"")</f>
        <v/>
      </c>
      <c r="M5675" t="str">
        <f>IF(OR(HLOOKUP(M$2+$A5675,Sheet2!BY:NL,$B5675,0),HLOOKUP(M$2+$A5675,Sheet2!BY:NL,$B5675,0)&lt;&gt;""),HLOOKUP(M$2+$A5675,Sheet2!BY:NL,$B5675,0),"")</f>
        <v/>
      </c>
      <c r="N5675" t="str">
        <f>IF(OR(HLOOKUP(N$2+$A5675,Sheet2!BZ:NM,$B5675,0),HLOOKUP(N$2+$A5675,Sheet2!BZ:NM,$B5675,0)&lt;&gt;""),HLOOKUP(N$2+$A5675,Sheet2!BZ:NM,$B5675,0),"")</f>
        <v/>
      </c>
      <c r="O5675" t="str">
        <f>IF(OR(HLOOKUP(O$2+$A5675,Sheet2!CA:NN,$B5675,0),HLOOKUP(O$2+$A5675,Sheet2!CA:NN,$B5675,0)&lt;&gt;""),HLOOKUP(O$2+$A5675,Sheet2!CA:NN,$B5675,0),"")</f>
        <v/>
      </c>
      <c r="P5675" t="str">
        <f>IF(OR(HLOOKUP(P$2+$A5675,Sheet2!CB:NO,$B5675,0),HLOOKUP(P$2+$A5675,Sheet2!CB:NO,$B5675,0)&lt;&gt;""),HLOOKUP(P$2+$A5675,Sheet2!CB:NO,$B5675,0),"")</f>
        <v/>
      </c>
      <c r="Q5675" t="str">
        <f>IF(OR(HLOOKUP(Q$2+$A5675,Sheet2!CC:NO,$B5675,0),HLOOKUP(Q$2+$A5675,Sheet2!CC:NO,$B5675,0)&lt;&gt;""),HLOOKUP(Q$2+$A5675,Sheet2!CC:NO,$B5675,0),"")</f>
        <v/>
      </c>
    </row>
    <row r="5676" spans="1:17" x14ac:dyDescent="0.25">
      <c r="A5676" s="64">
        <f t="shared" si="707"/>
        <v>12</v>
      </c>
      <c r="B5676" s="64">
        <f t="shared" si="708"/>
        <v>572</v>
      </c>
      <c r="C5676" s="64">
        <f t="shared" si="709"/>
        <v>3</v>
      </c>
      <c r="D5676" s="64">
        <f t="shared" si="710"/>
        <v>568</v>
      </c>
      <c r="E5676" s="64">
        <f t="shared" si="711"/>
        <v>2836</v>
      </c>
      <c r="F5676" s="64" t="str">
        <f t="shared" si="704"/>
        <v/>
      </c>
      <c r="G5676" s="64" t="str">
        <f t="shared" si="705"/>
        <v/>
      </c>
      <c r="H5676" s="64" t="str">
        <f t="shared" si="706"/>
        <v/>
      </c>
      <c r="I5676" s="80" t="str">
        <f>IFERROR(VLOOKUP(D5676,Sheet2!A:B,2,0),"")</f>
        <v/>
      </c>
      <c r="J5676" s="64" t="str">
        <f>IFERROR(IF(I5676&lt;&gt;"",VLOOKUP(I5676,Sheet2!B:C,2,0),""),"")</f>
        <v/>
      </c>
      <c r="K5676" s="64" t="str">
        <f>IFERROR( IF(I5676&lt;&gt;"", HLOOKUP(L$2+$A5676,Sheet2!BX:NK,2,0),""),"")</f>
        <v/>
      </c>
      <c r="L5676" t="str">
        <f>IF(OR(HLOOKUP(L$2+$A5676,Sheet2!BX:NK,$B5676,0),HLOOKUP(L$2+$A5676,Sheet2!BX:NK,$B5676,0)&lt;&gt;""),HLOOKUP(L$2+$A5676,Sheet2!BX:NK,$B5676,0),"")</f>
        <v/>
      </c>
      <c r="M5676" t="str">
        <f>IF(OR(HLOOKUP(M$2+$A5676,Sheet2!BY:NL,$B5676,0),HLOOKUP(M$2+$A5676,Sheet2!BY:NL,$B5676,0)&lt;&gt;""),HLOOKUP(M$2+$A5676,Sheet2!BY:NL,$B5676,0),"")</f>
        <v/>
      </c>
      <c r="N5676" t="str">
        <f>IF(OR(HLOOKUP(N$2+$A5676,Sheet2!BZ:NM,$B5676,0),HLOOKUP(N$2+$A5676,Sheet2!BZ:NM,$B5676,0)&lt;&gt;""),HLOOKUP(N$2+$A5676,Sheet2!BZ:NM,$B5676,0),"")</f>
        <v/>
      </c>
      <c r="O5676" t="str">
        <f>IF(OR(HLOOKUP(O$2+$A5676,Sheet2!CA:NN,$B5676,0),HLOOKUP(O$2+$A5676,Sheet2!CA:NN,$B5676,0)&lt;&gt;""),HLOOKUP(O$2+$A5676,Sheet2!CA:NN,$B5676,0),"")</f>
        <v/>
      </c>
      <c r="P5676" t="str">
        <f>IF(OR(HLOOKUP(P$2+$A5676,Sheet2!CB:NO,$B5676,0),HLOOKUP(P$2+$A5676,Sheet2!CB:NO,$B5676,0)&lt;&gt;""),HLOOKUP(P$2+$A5676,Sheet2!CB:NO,$B5676,0),"")</f>
        <v/>
      </c>
      <c r="Q5676" t="str">
        <f>IF(OR(HLOOKUP(Q$2+$A5676,Sheet2!CC:NO,$B5676,0),HLOOKUP(Q$2+$A5676,Sheet2!CC:NO,$B5676,0)&lt;&gt;""),HLOOKUP(Q$2+$A5676,Sheet2!CC:NO,$B5676,0),"")</f>
        <v/>
      </c>
    </row>
    <row r="5677" spans="1:17" x14ac:dyDescent="0.25">
      <c r="A5677" s="64">
        <f t="shared" si="707"/>
        <v>18</v>
      </c>
      <c r="B5677" s="64">
        <f t="shared" si="708"/>
        <v>572</v>
      </c>
      <c r="C5677" s="64">
        <f t="shared" si="709"/>
        <v>4</v>
      </c>
      <c r="D5677" s="64">
        <f t="shared" si="710"/>
        <v>568</v>
      </c>
      <c r="E5677" s="64">
        <f t="shared" si="711"/>
        <v>2836</v>
      </c>
      <c r="F5677" s="64" t="str">
        <f t="shared" si="704"/>
        <v/>
      </c>
      <c r="G5677" s="64" t="str">
        <f t="shared" si="705"/>
        <v/>
      </c>
      <c r="H5677" s="64" t="str">
        <f t="shared" si="706"/>
        <v/>
      </c>
      <c r="I5677" s="80" t="str">
        <f>IFERROR(VLOOKUP(D5677,Sheet2!A:B,2,0),"")</f>
        <v/>
      </c>
      <c r="J5677" s="64" t="str">
        <f>IFERROR(IF(I5677&lt;&gt;"",VLOOKUP(I5677,Sheet2!B:C,2,0),""),"")</f>
        <v/>
      </c>
      <c r="K5677" s="64" t="str">
        <f>IFERROR( IF(I5677&lt;&gt;"", HLOOKUP(L$2+$A5677,Sheet2!BX:NK,2,0),""),"")</f>
        <v/>
      </c>
      <c r="L5677" t="str">
        <f>IF(OR(HLOOKUP(L$2+$A5677,Sheet2!BX:NK,$B5677,0),HLOOKUP(L$2+$A5677,Sheet2!BX:NK,$B5677,0)&lt;&gt;""),HLOOKUP(L$2+$A5677,Sheet2!BX:NK,$B5677,0),"")</f>
        <v/>
      </c>
      <c r="M5677" t="str">
        <f>IF(OR(HLOOKUP(M$2+$A5677,Sheet2!BY:NL,$B5677,0),HLOOKUP(M$2+$A5677,Sheet2!BY:NL,$B5677,0)&lt;&gt;""),HLOOKUP(M$2+$A5677,Sheet2!BY:NL,$B5677,0),"")</f>
        <v/>
      </c>
      <c r="N5677" t="str">
        <f>IF(OR(HLOOKUP(N$2+$A5677,Sheet2!BZ:NM,$B5677,0),HLOOKUP(N$2+$A5677,Sheet2!BZ:NM,$B5677,0)&lt;&gt;""),HLOOKUP(N$2+$A5677,Sheet2!BZ:NM,$B5677,0),"")</f>
        <v/>
      </c>
      <c r="O5677" t="str">
        <f>IF(OR(HLOOKUP(O$2+$A5677,Sheet2!CA:NN,$B5677,0),HLOOKUP(O$2+$A5677,Sheet2!CA:NN,$B5677,0)&lt;&gt;""),HLOOKUP(O$2+$A5677,Sheet2!CA:NN,$B5677,0),"")</f>
        <v/>
      </c>
      <c r="P5677" t="str">
        <f>IF(OR(HLOOKUP(P$2+$A5677,Sheet2!CB:NO,$B5677,0),HLOOKUP(P$2+$A5677,Sheet2!CB:NO,$B5677,0)&lt;&gt;""),HLOOKUP(P$2+$A5677,Sheet2!CB:NO,$B5677,0),"")</f>
        <v/>
      </c>
      <c r="Q5677" t="str">
        <f>IF(OR(HLOOKUP(Q$2+$A5677,Sheet2!CC:NO,$B5677,0),HLOOKUP(Q$2+$A5677,Sheet2!CC:NO,$B5677,0)&lt;&gt;""),HLOOKUP(Q$2+$A5677,Sheet2!CC:NO,$B5677,0),"")</f>
        <v/>
      </c>
    </row>
    <row r="5678" spans="1:17" x14ac:dyDescent="0.25">
      <c r="A5678" s="64">
        <f t="shared" si="707"/>
        <v>24</v>
      </c>
      <c r="B5678" s="64">
        <f t="shared" si="708"/>
        <v>572</v>
      </c>
      <c r="C5678" s="64">
        <f t="shared" si="709"/>
        <v>5</v>
      </c>
      <c r="D5678" s="64">
        <f t="shared" si="710"/>
        <v>568</v>
      </c>
      <c r="E5678" s="64">
        <f t="shared" si="711"/>
        <v>2836</v>
      </c>
      <c r="F5678" s="64" t="str">
        <f t="shared" si="704"/>
        <v/>
      </c>
      <c r="G5678" s="64" t="str">
        <f t="shared" si="705"/>
        <v/>
      </c>
      <c r="H5678" s="64" t="str">
        <f t="shared" si="706"/>
        <v/>
      </c>
      <c r="I5678" s="80" t="str">
        <f>IFERROR(VLOOKUP(D5678,Sheet2!A:B,2,0),"")</f>
        <v/>
      </c>
      <c r="J5678" s="64" t="str">
        <f>IFERROR(IF(I5678&lt;&gt;"",VLOOKUP(I5678,Sheet2!B:C,2,0),""),"")</f>
        <v/>
      </c>
      <c r="K5678" s="64" t="str">
        <f>IFERROR( IF(I5678&lt;&gt;"", HLOOKUP(L$2+$A5678,Sheet2!BX:NK,2,0),""),"")</f>
        <v/>
      </c>
      <c r="L5678" t="str">
        <f>IF(OR(HLOOKUP(L$2+$A5678,Sheet2!BX:NK,$B5678,0),HLOOKUP(L$2+$A5678,Sheet2!BX:NK,$B5678,0)&lt;&gt;""),HLOOKUP(L$2+$A5678,Sheet2!BX:NK,$B5678,0),"")</f>
        <v/>
      </c>
      <c r="M5678" t="str">
        <f>IF(OR(HLOOKUP(M$2+$A5678,Sheet2!BY:NL,$B5678,0),HLOOKUP(M$2+$A5678,Sheet2!BY:NL,$B5678,0)&lt;&gt;""),HLOOKUP(M$2+$A5678,Sheet2!BY:NL,$B5678,0),"")</f>
        <v/>
      </c>
      <c r="N5678" t="str">
        <f>IF(OR(HLOOKUP(N$2+$A5678,Sheet2!BZ:NM,$B5678,0),HLOOKUP(N$2+$A5678,Sheet2!BZ:NM,$B5678,0)&lt;&gt;""),HLOOKUP(N$2+$A5678,Sheet2!BZ:NM,$B5678,0),"")</f>
        <v/>
      </c>
      <c r="O5678" t="str">
        <f>IF(OR(HLOOKUP(O$2+$A5678,Sheet2!CA:NN,$B5678,0),HLOOKUP(O$2+$A5678,Sheet2!CA:NN,$B5678,0)&lt;&gt;""),HLOOKUP(O$2+$A5678,Sheet2!CA:NN,$B5678,0),"")</f>
        <v/>
      </c>
      <c r="P5678" t="str">
        <f>IF(OR(HLOOKUP(P$2+$A5678,Sheet2!CB:NO,$B5678,0),HLOOKUP(P$2+$A5678,Sheet2!CB:NO,$B5678,0)&lt;&gt;""),HLOOKUP(P$2+$A5678,Sheet2!CB:NO,$B5678,0),"")</f>
        <v/>
      </c>
      <c r="Q5678" t="str">
        <f>IF(OR(HLOOKUP(Q$2+$A5678,Sheet2!CC:NO,$B5678,0),HLOOKUP(Q$2+$A5678,Sheet2!CC:NO,$B5678,0)&lt;&gt;""),HLOOKUP(Q$2+$A5678,Sheet2!CC:NO,$B5678,0),"")</f>
        <v/>
      </c>
    </row>
    <row r="5679" spans="1:17" x14ac:dyDescent="0.25">
      <c r="A5679" s="64">
        <f t="shared" si="707"/>
        <v>30</v>
      </c>
      <c r="B5679" s="64">
        <f t="shared" si="708"/>
        <v>572</v>
      </c>
      <c r="C5679" s="64">
        <f t="shared" si="709"/>
        <v>6</v>
      </c>
      <c r="D5679" s="64">
        <f t="shared" si="710"/>
        <v>568</v>
      </c>
      <c r="E5679" s="64">
        <f t="shared" si="711"/>
        <v>2836</v>
      </c>
      <c r="F5679" s="64" t="str">
        <f t="shared" si="704"/>
        <v/>
      </c>
      <c r="G5679" s="64" t="str">
        <f t="shared" si="705"/>
        <v/>
      </c>
      <c r="H5679" s="64" t="str">
        <f t="shared" si="706"/>
        <v/>
      </c>
      <c r="I5679" s="80" t="str">
        <f>IFERROR(VLOOKUP(D5679,Sheet2!A:B,2,0),"")</f>
        <v/>
      </c>
      <c r="J5679" s="64" t="str">
        <f>IFERROR(IF(I5679&lt;&gt;"",VLOOKUP(I5679,Sheet2!B:C,2,0),""),"")</f>
        <v/>
      </c>
      <c r="K5679" s="64" t="str">
        <f>IFERROR( IF(I5679&lt;&gt;"", HLOOKUP(L$2+$A5679,Sheet2!BX:NK,2,0),""),"")</f>
        <v/>
      </c>
      <c r="L5679" t="str">
        <f>IF(OR(HLOOKUP(L$2+$A5679,Sheet2!BX:NK,$B5679,0),HLOOKUP(L$2+$A5679,Sheet2!BX:NK,$B5679,0)&lt;&gt;""),HLOOKUP(L$2+$A5679,Sheet2!BX:NK,$B5679,0),"")</f>
        <v/>
      </c>
      <c r="M5679" t="str">
        <f>IF(OR(HLOOKUP(M$2+$A5679,Sheet2!BY:NL,$B5679,0),HLOOKUP(M$2+$A5679,Sheet2!BY:NL,$B5679,0)&lt;&gt;""),HLOOKUP(M$2+$A5679,Sheet2!BY:NL,$B5679,0),"")</f>
        <v/>
      </c>
      <c r="N5679" t="str">
        <f>IF(OR(HLOOKUP(N$2+$A5679,Sheet2!BZ:NM,$B5679,0),HLOOKUP(N$2+$A5679,Sheet2!BZ:NM,$B5679,0)&lt;&gt;""),HLOOKUP(N$2+$A5679,Sheet2!BZ:NM,$B5679,0),"")</f>
        <v/>
      </c>
      <c r="O5679" t="str">
        <f>IF(OR(HLOOKUP(O$2+$A5679,Sheet2!CA:NN,$B5679,0),HLOOKUP(O$2+$A5679,Sheet2!CA:NN,$B5679,0)&lt;&gt;""),HLOOKUP(O$2+$A5679,Sheet2!CA:NN,$B5679,0),"")</f>
        <v/>
      </c>
      <c r="P5679" t="str">
        <f>IF(OR(HLOOKUP(P$2+$A5679,Sheet2!CB:NO,$B5679,0),HLOOKUP(P$2+$A5679,Sheet2!CB:NO,$B5679,0)&lt;&gt;""),HLOOKUP(P$2+$A5679,Sheet2!CB:NO,$B5679,0),"")</f>
        <v/>
      </c>
      <c r="Q5679" t="str">
        <f>IF(OR(HLOOKUP(Q$2+$A5679,Sheet2!CC:NO,$B5679,0),HLOOKUP(Q$2+$A5679,Sheet2!CC:NO,$B5679,0)&lt;&gt;""),HLOOKUP(Q$2+$A5679,Sheet2!CC:NO,$B5679,0),"")</f>
        <v/>
      </c>
    </row>
    <row r="5680" spans="1:17" x14ac:dyDescent="0.25">
      <c r="A5680" s="64">
        <f t="shared" si="707"/>
        <v>36</v>
      </c>
      <c r="B5680" s="64">
        <f t="shared" si="708"/>
        <v>572</v>
      </c>
      <c r="C5680" s="64">
        <f t="shared" si="709"/>
        <v>7</v>
      </c>
      <c r="D5680" s="64">
        <f t="shared" si="710"/>
        <v>568</v>
      </c>
      <c r="E5680" s="64">
        <f t="shared" si="711"/>
        <v>2836</v>
      </c>
      <c r="F5680" s="64" t="str">
        <f t="shared" si="704"/>
        <v/>
      </c>
      <c r="G5680" s="64" t="str">
        <f t="shared" si="705"/>
        <v/>
      </c>
      <c r="H5680" s="64" t="str">
        <f t="shared" si="706"/>
        <v/>
      </c>
      <c r="I5680" s="80" t="str">
        <f>IFERROR(VLOOKUP(D5680,Sheet2!A:B,2,0),"")</f>
        <v/>
      </c>
      <c r="J5680" s="64" t="str">
        <f>IFERROR(IF(I5680&lt;&gt;"",VLOOKUP(I5680,Sheet2!B:C,2,0),""),"")</f>
        <v/>
      </c>
      <c r="K5680" s="64" t="str">
        <f>IFERROR( IF(I5680&lt;&gt;"", HLOOKUP(L$2+$A5680,Sheet2!BX:NK,2,0),""),"")</f>
        <v/>
      </c>
      <c r="L5680" t="str">
        <f>IF(OR(HLOOKUP(L$2+$A5680,Sheet2!BX:NK,$B5680,0),HLOOKUP(L$2+$A5680,Sheet2!BX:NK,$B5680,0)&lt;&gt;""),HLOOKUP(L$2+$A5680,Sheet2!BX:NK,$B5680,0),"")</f>
        <v/>
      </c>
      <c r="M5680" t="str">
        <f>IF(OR(HLOOKUP(M$2+$A5680,Sheet2!BY:NL,$B5680,0),HLOOKUP(M$2+$A5680,Sheet2!BY:NL,$B5680,0)&lt;&gt;""),HLOOKUP(M$2+$A5680,Sheet2!BY:NL,$B5680,0),"")</f>
        <v/>
      </c>
      <c r="N5680" t="str">
        <f>IF(OR(HLOOKUP(N$2+$A5680,Sheet2!BZ:NM,$B5680,0),HLOOKUP(N$2+$A5680,Sheet2!BZ:NM,$B5680,0)&lt;&gt;""),HLOOKUP(N$2+$A5680,Sheet2!BZ:NM,$B5680,0),"")</f>
        <v/>
      </c>
      <c r="O5680" t="str">
        <f>IF(OR(HLOOKUP(O$2+$A5680,Sheet2!CA:NN,$B5680,0),HLOOKUP(O$2+$A5680,Sheet2!CA:NN,$B5680,0)&lt;&gt;""),HLOOKUP(O$2+$A5680,Sheet2!CA:NN,$B5680,0),"")</f>
        <v/>
      </c>
      <c r="P5680" t="str">
        <f>IF(OR(HLOOKUP(P$2+$A5680,Sheet2!CB:NO,$B5680,0),HLOOKUP(P$2+$A5680,Sheet2!CB:NO,$B5680,0)&lt;&gt;""),HLOOKUP(P$2+$A5680,Sheet2!CB:NO,$B5680,0),"")</f>
        <v/>
      </c>
      <c r="Q5680" t="str">
        <f>IF(OR(HLOOKUP(Q$2+$A5680,Sheet2!CC:NO,$B5680,0),HLOOKUP(Q$2+$A5680,Sheet2!CC:NO,$B5680,0)&lt;&gt;""),HLOOKUP(Q$2+$A5680,Sheet2!CC:NO,$B5680,0),"")</f>
        <v/>
      </c>
    </row>
    <row r="5681" spans="1:17" x14ac:dyDescent="0.25">
      <c r="A5681" s="64">
        <f t="shared" si="707"/>
        <v>42</v>
      </c>
      <c r="B5681" s="64">
        <f t="shared" si="708"/>
        <v>572</v>
      </c>
      <c r="C5681" s="64">
        <f t="shared" si="709"/>
        <v>8</v>
      </c>
      <c r="D5681" s="64">
        <f t="shared" si="710"/>
        <v>568</v>
      </c>
      <c r="E5681" s="64">
        <f t="shared" si="711"/>
        <v>2836</v>
      </c>
      <c r="F5681" s="64" t="str">
        <f t="shared" si="704"/>
        <v/>
      </c>
      <c r="G5681" s="64" t="str">
        <f t="shared" si="705"/>
        <v/>
      </c>
      <c r="H5681" s="64" t="str">
        <f t="shared" si="706"/>
        <v/>
      </c>
      <c r="I5681" s="80" t="str">
        <f>IFERROR(VLOOKUP(D5681,Sheet2!A:B,2,0),"")</f>
        <v/>
      </c>
      <c r="J5681" s="64" t="str">
        <f>IFERROR(IF(I5681&lt;&gt;"",VLOOKUP(I5681,Sheet2!B:C,2,0),""),"")</f>
        <v/>
      </c>
      <c r="K5681" s="64" t="str">
        <f>IFERROR( IF(I5681&lt;&gt;"", HLOOKUP(L$2+$A5681,Sheet2!BX:NK,2,0),""),"")</f>
        <v/>
      </c>
      <c r="L5681" t="str">
        <f>IF(OR(HLOOKUP(L$2+$A5681,Sheet2!BX:NK,$B5681,0),HLOOKUP(L$2+$A5681,Sheet2!BX:NK,$B5681,0)&lt;&gt;""),HLOOKUP(L$2+$A5681,Sheet2!BX:NK,$B5681,0),"")</f>
        <v/>
      </c>
      <c r="M5681" t="str">
        <f>IF(OR(HLOOKUP(M$2+$A5681,Sheet2!BY:NL,$B5681,0),HLOOKUP(M$2+$A5681,Sheet2!BY:NL,$B5681,0)&lt;&gt;""),HLOOKUP(M$2+$A5681,Sheet2!BY:NL,$B5681,0),"")</f>
        <v/>
      </c>
      <c r="N5681" t="str">
        <f>IF(OR(HLOOKUP(N$2+$A5681,Sheet2!BZ:NM,$B5681,0),HLOOKUP(N$2+$A5681,Sheet2!BZ:NM,$B5681,0)&lt;&gt;""),HLOOKUP(N$2+$A5681,Sheet2!BZ:NM,$B5681,0),"")</f>
        <v/>
      </c>
      <c r="O5681" t="str">
        <f>IF(OR(HLOOKUP(O$2+$A5681,Sheet2!CA:NN,$B5681,0),HLOOKUP(O$2+$A5681,Sheet2!CA:NN,$B5681,0)&lt;&gt;""),HLOOKUP(O$2+$A5681,Sheet2!CA:NN,$B5681,0),"")</f>
        <v/>
      </c>
      <c r="P5681" t="str">
        <f>IF(OR(HLOOKUP(P$2+$A5681,Sheet2!CB:NO,$B5681,0),HLOOKUP(P$2+$A5681,Sheet2!CB:NO,$B5681,0)&lt;&gt;""),HLOOKUP(P$2+$A5681,Sheet2!CB:NO,$B5681,0),"")</f>
        <v/>
      </c>
      <c r="Q5681" t="str">
        <f>IF(OR(HLOOKUP(Q$2+$A5681,Sheet2!CC:NO,$B5681,0),HLOOKUP(Q$2+$A5681,Sheet2!CC:NO,$B5681,0)&lt;&gt;""),HLOOKUP(Q$2+$A5681,Sheet2!CC:NO,$B5681,0),"")</f>
        <v/>
      </c>
    </row>
    <row r="5682" spans="1:17" x14ac:dyDescent="0.25">
      <c r="A5682" s="64">
        <f t="shared" si="707"/>
        <v>48</v>
      </c>
      <c r="B5682" s="64">
        <f t="shared" si="708"/>
        <v>572</v>
      </c>
      <c r="C5682" s="64">
        <f t="shared" si="709"/>
        <v>9</v>
      </c>
      <c r="D5682" s="64">
        <f t="shared" si="710"/>
        <v>568</v>
      </c>
      <c r="E5682" s="64">
        <f t="shared" si="711"/>
        <v>2836</v>
      </c>
      <c r="F5682" s="64" t="str">
        <f t="shared" si="704"/>
        <v/>
      </c>
      <c r="G5682" s="64" t="str">
        <f t="shared" si="705"/>
        <v/>
      </c>
      <c r="H5682" s="64" t="str">
        <f t="shared" si="706"/>
        <v/>
      </c>
      <c r="I5682" s="80" t="str">
        <f>IFERROR(VLOOKUP(D5682,Sheet2!A:B,2,0),"")</f>
        <v/>
      </c>
      <c r="J5682" s="64" t="str">
        <f>IFERROR(IF(I5682&lt;&gt;"",VLOOKUP(I5682,Sheet2!B:C,2,0),""),"")</f>
        <v/>
      </c>
      <c r="K5682" s="64" t="str">
        <f>IFERROR( IF(I5682&lt;&gt;"", HLOOKUP(L$2+$A5682,Sheet2!BX:NK,2,0),""),"")</f>
        <v/>
      </c>
      <c r="L5682" t="str">
        <f>IF(OR(HLOOKUP(L$2+$A5682,Sheet2!BX:NK,$B5682,0),HLOOKUP(L$2+$A5682,Sheet2!BX:NK,$B5682,0)&lt;&gt;""),HLOOKUP(L$2+$A5682,Sheet2!BX:NK,$B5682,0),"")</f>
        <v/>
      </c>
      <c r="M5682" t="str">
        <f>IF(OR(HLOOKUP(M$2+$A5682,Sheet2!BY:NL,$B5682,0),HLOOKUP(M$2+$A5682,Sheet2!BY:NL,$B5682,0)&lt;&gt;""),HLOOKUP(M$2+$A5682,Sheet2!BY:NL,$B5682,0),"")</f>
        <v/>
      </c>
      <c r="N5682" t="str">
        <f>IF(OR(HLOOKUP(N$2+$A5682,Sheet2!BZ:NM,$B5682,0),HLOOKUP(N$2+$A5682,Sheet2!BZ:NM,$B5682,0)&lt;&gt;""),HLOOKUP(N$2+$A5682,Sheet2!BZ:NM,$B5682,0),"")</f>
        <v/>
      </c>
      <c r="O5682" t="str">
        <f>IF(OR(HLOOKUP(O$2+$A5682,Sheet2!CA:NN,$B5682,0),HLOOKUP(O$2+$A5682,Sheet2!CA:NN,$B5682,0)&lt;&gt;""),HLOOKUP(O$2+$A5682,Sheet2!CA:NN,$B5682,0),"")</f>
        <v/>
      </c>
      <c r="P5682" t="str">
        <f>IF(OR(HLOOKUP(P$2+$A5682,Sheet2!CB:NO,$B5682,0),HLOOKUP(P$2+$A5682,Sheet2!CB:NO,$B5682,0)&lt;&gt;""),HLOOKUP(P$2+$A5682,Sheet2!CB:NO,$B5682,0),"")</f>
        <v/>
      </c>
      <c r="Q5682" t="str">
        <f>IF(OR(HLOOKUP(Q$2+$A5682,Sheet2!CC:NO,$B5682,0),HLOOKUP(Q$2+$A5682,Sheet2!CC:NO,$B5682,0)&lt;&gt;""),HLOOKUP(Q$2+$A5682,Sheet2!CC:NO,$B5682,0),"")</f>
        <v/>
      </c>
    </row>
    <row r="5683" spans="1:17" x14ac:dyDescent="0.25">
      <c r="A5683" s="64">
        <f t="shared" si="707"/>
        <v>54</v>
      </c>
      <c r="B5683" s="64">
        <f t="shared" si="708"/>
        <v>572</v>
      </c>
      <c r="C5683" s="64">
        <f t="shared" si="709"/>
        <v>10</v>
      </c>
      <c r="D5683" s="64">
        <f t="shared" si="710"/>
        <v>568</v>
      </c>
      <c r="E5683" s="64">
        <f t="shared" si="711"/>
        <v>2836</v>
      </c>
      <c r="F5683" s="64" t="str">
        <f t="shared" si="704"/>
        <v/>
      </c>
      <c r="G5683" s="64" t="str">
        <f t="shared" si="705"/>
        <v/>
      </c>
      <c r="H5683" s="64" t="str">
        <f t="shared" si="706"/>
        <v/>
      </c>
      <c r="I5683" s="80" t="str">
        <f>IFERROR(VLOOKUP(D5683,Sheet2!A:B,2,0),"")</f>
        <v/>
      </c>
      <c r="J5683" s="64" t="str">
        <f>IFERROR(IF(I5683&lt;&gt;"",VLOOKUP(I5683,Sheet2!B:C,2,0),""),"")</f>
        <v/>
      </c>
      <c r="K5683" s="64" t="str">
        <f>IFERROR( IF(I5683&lt;&gt;"", HLOOKUP(L$2+$A5683,Sheet2!BX:NK,2,0),""),"")</f>
        <v/>
      </c>
      <c r="L5683" t="str">
        <f>IF(OR(HLOOKUP(L$2+$A5683,Sheet2!BX:NK,$B5683,0),HLOOKUP(L$2+$A5683,Sheet2!BX:NK,$B5683,0)&lt;&gt;""),HLOOKUP(L$2+$A5683,Sheet2!BX:NK,$B5683,0),"")</f>
        <v/>
      </c>
      <c r="M5683" t="str">
        <f>IF(OR(HLOOKUP(M$2+$A5683,Sheet2!BY:NL,$B5683,0),HLOOKUP(M$2+$A5683,Sheet2!BY:NL,$B5683,0)&lt;&gt;""),HLOOKUP(M$2+$A5683,Sheet2!BY:NL,$B5683,0),"")</f>
        <v/>
      </c>
      <c r="N5683" t="str">
        <f>IF(OR(HLOOKUP(N$2+$A5683,Sheet2!BZ:NM,$B5683,0),HLOOKUP(N$2+$A5683,Sheet2!BZ:NM,$B5683,0)&lt;&gt;""),HLOOKUP(N$2+$A5683,Sheet2!BZ:NM,$B5683,0),"")</f>
        <v/>
      </c>
      <c r="O5683" t="str">
        <f>IF(OR(HLOOKUP(O$2+$A5683,Sheet2!CA:NN,$B5683,0),HLOOKUP(O$2+$A5683,Sheet2!CA:NN,$B5683,0)&lt;&gt;""),HLOOKUP(O$2+$A5683,Sheet2!CA:NN,$B5683,0),"")</f>
        <v/>
      </c>
      <c r="P5683" t="str">
        <f>IF(OR(HLOOKUP(P$2+$A5683,Sheet2!CB:NO,$B5683,0),HLOOKUP(P$2+$A5683,Sheet2!CB:NO,$B5683,0)&lt;&gt;""),HLOOKUP(P$2+$A5683,Sheet2!CB:NO,$B5683,0),"")</f>
        <v/>
      </c>
      <c r="Q5683" t="str">
        <f>IF(OR(HLOOKUP(Q$2+$A5683,Sheet2!CC:NO,$B5683,0),HLOOKUP(Q$2+$A5683,Sheet2!CC:NO,$B5683,0)&lt;&gt;""),HLOOKUP(Q$2+$A5683,Sheet2!CC:NO,$B5683,0),"")</f>
        <v/>
      </c>
    </row>
    <row r="5684" spans="1:17" x14ac:dyDescent="0.25">
      <c r="A5684" s="64">
        <f t="shared" si="707"/>
        <v>0</v>
      </c>
      <c r="B5684" s="64">
        <f t="shared" si="708"/>
        <v>573</v>
      </c>
      <c r="C5684" s="64">
        <f t="shared" si="709"/>
        <v>1</v>
      </c>
      <c r="D5684" s="64">
        <f t="shared" si="710"/>
        <v>569</v>
      </c>
      <c r="E5684" s="64">
        <f t="shared" si="711"/>
        <v>2841</v>
      </c>
      <c r="F5684" s="64" t="str">
        <f t="shared" si="704"/>
        <v/>
      </c>
      <c r="G5684" s="64" t="str">
        <f t="shared" si="705"/>
        <v/>
      </c>
      <c r="H5684" s="64" t="str">
        <f t="shared" si="706"/>
        <v/>
      </c>
      <c r="I5684" s="80" t="str">
        <f>IFERROR(VLOOKUP(D5684,Sheet2!A:B,2,0),"")</f>
        <v/>
      </c>
      <c r="J5684" s="64" t="str">
        <f>IFERROR(IF(I5684&lt;&gt;"",VLOOKUP(I5684,Sheet2!B:C,2,0),""),"")</f>
        <v/>
      </c>
      <c r="K5684" s="64" t="str">
        <f>IFERROR( IF(I5684&lt;&gt;"", HLOOKUP(L$2+$A5684,Sheet2!BX:NK,2,0),""),"")</f>
        <v/>
      </c>
      <c r="L5684" t="str">
        <f>IF(OR(HLOOKUP(L$2+$A5684,Sheet2!BX:NK,$B5684,0),HLOOKUP(L$2+$A5684,Sheet2!BX:NK,$B5684,0)&lt;&gt;""),HLOOKUP(L$2+$A5684,Sheet2!BX:NK,$B5684,0),"")</f>
        <v/>
      </c>
      <c r="M5684" t="str">
        <f>IF(OR(HLOOKUP(M$2+$A5684,Sheet2!BY:NL,$B5684,0),HLOOKUP(M$2+$A5684,Sheet2!BY:NL,$B5684,0)&lt;&gt;""),HLOOKUP(M$2+$A5684,Sheet2!BY:NL,$B5684,0),"")</f>
        <v/>
      </c>
      <c r="N5684" t="str">
        <f>IF(OR(HLOOKUP(N$2+$A5684,Sheet2!BZ:NM,$B5684,0),HLOOKUP(N$2+$A5684,Sheet2!BZ:NM,$B5684,0)&lt;&gt;""),HLOOKUP(N$2+$A5684,Sheet2!BZ:NM,$B5684,0),"")</f>
        <v/>
      </c>
      <c r="O5684" t="str">
        <f>IF(OR(HLOOKUP(O$2+$A5684,Sheet2!CA:NN,$B5684,0),HLOOKUP(O$2+$A5684,Sheet2!CA:NN,$B5684,0)&lt;&gt;""),HLOOKUP(O$2+$A5684,Sheet2!CA:NN,$B5684,0),"")</f>
        <v/>
      </c>
      <c r="P5684" t="str">
        <f>IF(OR(HLOOKUP(P$2+$A5684,Sheet2!CB:NO,$B5684,0),HLOOKUP(P$2+$A5684,Sheet2!CB:NO,$B5684,0)&lt;&gt;""),HLOOKUP(P$2+$A5684,Sheet2!CB:NO,$B5684,0),"")</f>
        <v/>
      </c>
      <c r="Q5684" t="str">
        <f>IF(OR(HLOOKUP(Q$2+$A5684,Sheet2!CC:NO,$B5684,0),HLOOKUP(Q$2+$A5684,Sheet2!CC:NO,$B5684,0)&lt;&gt;""),HLOOKUP(Q$2+$A5684,Sheet2!CC:NO,$B5684,0),"")</f>
        <v/>
      </c>
    </row>
    <row r="5685" spans="1:17" x14ac:dyDescent="0.25">
      <c r="A5685" s="64">
        <f t="shared" si="707"/>
        <v>6</v>
      </c>
      <c r="B5685" s="64">
        <f t="shared" si="708"/>
        <v>573</v>
      </c>
      <c r="C5685" s="64">
        <f t="shared" si="709"/>
        <v>2</v>
      </c>
      <c r="D5685" s="64">
        <f t="shared" si="710"/>
        <v>569</v>
      </c>
      <c r="E5685" s="64">
        <f t="shared" si="711"/>
        <v>2841</v>
      </c>
      <c r="F5685" s="64" t="str">
        <f t="shared" si="704"/>
        <v/>
      </c>
      <c r="G5685" s="64" t="str">
        <f t="shared" si="705"/>
        <v/>
      </c>
      <c r="H5685" s="64" t="str">
        <f t="shared" si="706"/>
        <v/>
      </c>
      <c r="I5685" s="80" t="str">
        <f>IFERROR(VLOOKUP(D5685,Sheet2!A:B,2,0),"")</f>
        <v/>
      </c>
      <c r="J5685" s="64" t="str">
        <f>IFERROR(IF(I5685&lt;&gt;"",VLOOKUP(I5685,Sheet2!B:C,2,0),""),"")</f>
        <v/>
      </c>
      <c r="K5685" s="64" t="str">
        <f>IFERROR( IF(I5685&lt;&gt;"", HLOOKUP(L$2+$A5685,Sheet2!BX:NK,2,0),""),"")</f>
        <v/>
      </c>
      <c r="L5685" t="str">
        <f>IF(OR(HLOOKUP(L$2+$A5685,Sheet2!BX:NK,$B5685,0),HLOOKUP(L$2+$A5685,Sheet2!BX:NK,$B5685,0)&lt;&gt;""),HLOOKUP(L$2+$A5685,Sheet2!BX:NK,$B5685,0),"")</f>
        <v/>
      </c>
      <c r="M5685" t="str">
        <f>IF(OR(HLOOKUP(M$2+$A5685,Sheet2!BY:NL,$B5685,0),HLOOKUP(M$2+$A5685,Sheet2!BY:NL,$B5685,0)&lt;&gt;""),HLOOKUP(M$2+$A5685,Sheet2!BY:NL,$B5685,0),"")</f>
        <v/>
      </c>
      <c r="N5685" t="str">
        <f>IF(OR(HLOOKUP(N$2+$A5685,Sheet2!BZ:NM,$B5685,0),HLOOKUP(N$2+$A5685,Sheet2!BZ:NM,$B5685,0)&lt;&gt;""),HLOOKUP(N$2+$A5685,Sheet2!BZ:NM,$B5685,0),"")</f>
        <v/>
      </c>
      <c r="O5685" t="str">
        <f>IF(OR(HLOOKUP(O$2+$A5685,Sheet2!CA:NN,$B5685,0),HLOOKUP(O$2+$A5685,Sheet2!CA:NN,$B5685,0)&lt;&gt;""),HLOOKUP(O$2+$A5685,Sheet2!CA:NN,$B5685,0),"")</f>
        <v/>
      </c>
      <c r="P5685" t="str">
        <f>IF(OR(HLOOKUP(P$2+$A5685,Sheet2!CB:NO,$B5685,0),HLOOKUP(P$2+$A5685,Sheet2!CB:NO,$B5685,0)&lt;&gt;""),HLOOKUP(P$2+$A5685,Sheet2!CB:NO,$B5685,0),"")</f>
        <v/>
      </c>
      <c r="Q5685" t="str">
        <f>IF(OR(HLOOKUP(Q$2+$A5685,Sheet2!CC:NO,$B5685,0),HLOOKUP(Q$2+$A5685,Sheet2!CC:NO,$B5685,0)&lt;&gt;""),HLOOKUP(Q$2+$A5685,Sheet2!CC:NO,$B5685,0),"")</f>
        <v/>
      </c>
    </row>
    <row r="5686" spans="1:17" x14ac:dyDescent="0.25">
      <c r="A5686" s="64">
        <f t="shared" si="707"/>
        <v>12</v>
      </c>
      <c r="B5686" s="64">
        <f t="shared" si="708"/>
        <v>573</v>
      </c>
      <c r="C5686" s="64">
        <f t="shared" si="709"/>
        <v>3</v>
      </c>
      <c r="D5686" s="64">
        <f t="shared" si="710"/>
        <v>569</v>
      </c>
      <c r="E5686" s="64">
        <f t="shared" si="711"/>
        <v>2841</v>
      </c>
      <c r="F5686" s="64" t="str">
        <f t="shared" si="704"/>
        <v/>
      </c>
      <c r="G5686" s="64" t="str">
        <f t="shared" si="705"/>
        <v/>
      </c>
      <c r="H5686" s="64" t="str">
        <f t="shared" si="706"/>
        <v/>
      </c>
      <c r="I5686" s="80" t="str">
        <f>IFERROR(VLOOKUP(D5686,Sheet2!A:B,2,0),"")</f>
        <v/>
      </c>
      <c r="J5686" s="64" t="str">
        <f>IFERROR(IF(I5686&lt;&gt;"",VLOOKUP(I5686,Sheet2!B:C,2,0),""),"")</f>
        <v/>
      </c>
      <c r="K5686" s="64" t="str">
        <f>IFERROR( IF(I5686&lt;&gt;"", HLOOKUP(L$2+$A5686,Sheet2!BX:NK,2,0),""),"")</f>
        <v/>
      </c>
      <c r="L5686" t="str">
        <f>IF(OR(HLOOKUP(L$2+$A5686,Sheet2!BX:NK,$B5686,0),HLOOKUP(L$2+$A5686,Sheet2!BX:NK,$B5686,0)&lt;&gt;""),HLOOKUP(L$2+$A5686,Sheet2!BX:NK,$B5686,0),"")</f>
        <v/>
      </c>
      <c r="M5686" t="str">
        <f>IF(OR(HLOOKUP(M$2+$A5686,Sheet2!BY:NL,$B5686,0),HLOOKUP(M$2+$A5686,Sheet2!BY:NL,$B5686,0)&lt;&gt;""),HLOOKUP(M$2+$A5686,Sheet2!BY:NL,$B5686,0),"")</f>
        <v/>
      </c>
      <c r="N5686" t="str">
        <f>IF(OR(HLOOKUP(N$2+$A5686,Sheet2!BZ:NM,$B5686,0),HLOOKUP(N$2+$A5686,Sheet2!BZ:NM,$B5686,0)&lt;&gt;""),HLOOKUP(N$2+$A5686,Sheet2!BZ:NM,$B5686,0),"")</f>
        <v/>
      </c>
      <c r="O5686" t="str">
        <f>IF(OR(HLOOKUP(O$2+$A5686,Sheet2!CA:NN,$B5686,0),HLOOKUP(O$2+$A5686,Sheet2!CA:NN,$B5686,0)&lt;&gt;""),HLOOKUP(O$2+$A5686,Sheet2!CA:NN,$B5686,0),"")</f>
        <v/>
      </c>
      <c r="P5686" t="str">
        <f>IF(OR(HLOOKUP(P$2+$A5686,Sheet2!CB:NO,$B5686,0),HLOOKUP(P$2+$A5686,Sheet2!CB:NO,$B5686,0)&lt;&gt;""),HLOOKUP(P$2+$A5686,Sheet2!CB:NO,$B5686,0),"")</f>
        <v/>
      </c>
      <c r="Q5686" t="str">
        <f>IF(OR(HLOOKUP(Q$2+$A5686,Sheet2!CC:NO,$B5686,0),HLOOKUP(Q$2+$A5686,Sheet2!CC:NO,$B5686,0)&lt;&gt;""),HLOOKUP(Q$2+$A5686,Sheet2!CC:NO,$B5686,0),"")</f>
        <v/>
      </c>
    </row>
    <row r="5687" spans="1:17" x14ac:dyDescent="0.25">
      <c r="A5687" s="64">
        <f t="shared" si="707"/>
        <v>18</v>
      </c>
      <c r="B5687" s="64">
        <f t="shared" si="708"/>
        <v>573</v>
      </c>
      <c r="C5687" s="64">
        <f t="shared" si="709"/>
        <v>4</v>
      </c>
      <c r="D5687" s="64">
        <f t="shared" si="710"/>
        <v>569</v>
      </c>
      <c r="E5687" s="64">
        <f t="shared" si="711"/>
        <v>2841</v>
      </c>
      <c r="F5687" s="64" t="str">
        <f t="shared" si="704"/>
        <v/>
      </c>
      <c r="G5687" s="64" t="str">
        <f t="shared" si="705"/>
        <v/>
      </c>
      <c r="H5687" s="64" t="str">
        <f t="shared" si="706"/>
        <v/>
      </c>
      <c r="I5687" s="80" t="str">
        <f>IFERROR(VLOOKUP(D5687,Sheet2!A:B,2,0),"")</f>
        <v/>
      </c>
      <c r="J5687" s="64" t="str">
        <f>IFERROR(IF(I5687&lt;&gt;"",VLOOKUP(I5687,Sheet2!B:C,2,0),""),"")</f>
        <v/>
      </c>
      <c r="K5687" s="64" t="str">
        <f>IFERROR( IF(I5687&lt;&gt;"", HLOOKUP(L$2+$A5687,Sheet2!BX:NK,2,0),""),"")</f>
        <v/>
      </c>
      <c r="L5687" t="str">
        <f>IF(OR(HLOOKUP(L$2+$A5687,Sheet2!BX:NK,$B5687,0),HLOOKUP(L$2+$A5687,Sheet2!BX:NK,$B5687,0)&lt;&gt;""),HLOOKUP(L$2+$A5687,Sheet2!BX:NK,$B5687,0),"")</f>
        <v/>
      </c>
      <c r="M5687" t="str">
        <f>IF(OR(HLOOKUP(M$2+$A5687,Sheet2!BY:NL,$B5687,0),HLOOKUP(M$2+$A5687,Sheet2!BY:NL,$B5687,0)&lt;&gt;""),HLOOKUP(M$2+$A5687,Sheet2!BY:NL,$B5687,0),"")</f>
        <v/>
      </c>
      <c r="N5687" t="str">
        <f>IF(OR(HLOOKUP(N$2+$A5687,Sheet2!BZ:NM,$B5687,0),HLOOKUP(N$2+$A5687,Sheet2!BZ:NM,$B5687,0)&lt;&gt;""),HLOOKUP(N$2+$A5687,Sheet2!BZ:NM,$B5687,0),"")</f>
        <v/>
      </c>
      <c r="O5687" t="str">
        <f>IF(OR(HLOOKUP(O$2+$A5687,Sheet2!CA:NN,$B5687,0),HLOOKUP(O$2+$A5687,Sheet2!CA:NN,$B5687,0)&lt;&gt;""),HLOOKUP(O$2+$A5687,Sheet2!CA:NN,$B5687,0),"")</f>
        <v/>
      </c>
      <c r="P5687" t="str">
        <f>IF(OR(HLOOKUP(P$2+$A5687,Sheet2!CB:NO,$B5687,0),HLOOKUP(P$2+$A5687,Sheet2!CB:NO,$B5687,0)&lt;&gt;""),HLOOKUP(P$2+$A5687,Sheet2!CB:NO,$B5687,0),"")</f>
        <v/>
      </c>
      <c r="Q5687" t="str">
        <f>IF(OR(HLOOKUP(Q$2+$A5687,Sheet2!CC:NO,$B5687,0),HLOOKUP(Q$2+$A5687,Sheet2!CC:NO,$B5687,0)&lt;&gt;""),HLOOKUP(Q$2+$A5687,Sheet2!CC:NO,$B5687,0),"")</f>
        <v/>
      </c>
    </row>
    <row r="5688" spans="1:17" x14ac:dyDescent="0.25">
      <c r="A5688" s="64">
        <f t="shared" si="707"/>
        <v>24</v>
      </c>
      <c r="B5688" s="64">
        <f t="shared" si="708"/>
        <v>573</v>
      </c>
      <c r="C5688" s="64">
        <f t="shared" si="709"/>
        <v>5</v>
      </c>
      <c r="D5688" s="64">
        <f t="shared" si="710"/>
        <v>569</v>
      </c>
      <c r="E5688" s="64">
        <f t="shared" si="711"/>
        <v>2841</v>
      </c>
      <c r="F5688" s="64" t="str">
        <f t="shared" si="704"/>
        <v/>
      </c>
      <c r="G5688" s="64" t="str">
        <f t="shared" si="705"/>
        <v/>
      </c>
      <c r="H5688" s="64" t="str">
        <f t="shared" si="706"/>
        <v/>
      </c>
      <c r="I5688" s="80" t="str">
        <f>IFERROR(VLOOKUP(D5688,Sheet2!A:B,2,0),"")</f>
        <v/>
      </c>
      <c r="J5688" s="64" t="str">
        <f>IFERROR(IF(I5688&lt;&gt;"",VLOOKUP(I5688,Sheet2!B:C,2,0),""),"")</f>
        <v/>
      </c>
      <c r="K5688" s="64" t="str">
        <f>IFERROR( IF(I5688&lt;&gt;"", HLOOKUP(L$2+$A5688,Sheet2!BX:NK,2,0),""),"")</f>
        <v/>
      </c>
      <c r="L5688" t="str">
        <f>IF(OR(HLOOKUP(L$2+$A5688,Sheet2!BX:NK,$B5688,0),HLOOKUP(L$2+$A5688,Sheet2!BX:NK,$B5688,0)&lt;&gt;""),HLOOKUP(L$2+$A5688,Sheet2!BX:NK,$B5688,0),"")</f>
        <v/>
      </c>
      <c r="M5688" t="str">
        <f>IF(OR(HLOOKUP(M$2+$A5688,Sheet2!BY:NL,$B5688,0),HLOOKUP(M$2+$A5688,Sheet2!BY:NL,$B5688,0)&lt;&gt;""),HLOOKUP(M$2+$A5688,Sheet2!BY:NL,$B5688,0),"")</f>
        <v/>
      </c>
      <c r="N5688" t="str">
        <f>IF(OR(HLOOKUP(N$2+$A5688,Sheet2!BZ:NM,$B5688,0),HLOOKUP(N$2+$A5688,Sheet2!BZ:NM,$B5688,0)&lt;&gt;""),HLOOKUP(N$2+$A5688,Sheet2!BZ:NM,$B5688,0),"")</f>
        <v/>
      </c>
      <c r="O5688" t="str">
        <f>IF(OR(HLOOKUP(O$2+$A5688,Sheet2!CA:NN,$B5688,0),HLOOKUP(O$2+$A5688,Sheet2!CA:NN,$B5688,0)&lt;&gt;""),HLOOKUP(O$2+$A5688,Sheet2!CA:NN,$B5688,0),"")</f>
        <v/>
      </c>
      <c r="P5688" t="str">
        <f>IF(OR(HLOOKUP(P$2+$A5688,Sheet2!CB:NO,$B5688,0),HLOOKUP(P$2+$A5688,Sheet2!CB:NO,$B5688,0)&lt;&gt;""),HLOOKUP(P$2+$A5688,Sheet2!CB:NO,$B5688,0),"")</f>
        <v/>
      </c>
      <c r="Q5688" t="str">
        <f>IF(OR(HLOOKUP(Q$2+$A5688,Sheet2!CC:NO,$B5688,0),HLOOKUP(Q$2+$A5688,Sheet2!CC:NO,$B5688,0)&lt;&gt;""),HLOOKUP(Q$2+$A5688,Sheet2!CC:NO,$B5688,0),"")</f>
        <v/>
      </c>
    </row>
    <row r="5689" spans="1:17" x14ac:dyDescent="0.25">
      <c r="A5689" s="64">
        <f t="shared" si="707"/>
        <v>30</v>
      </c>
      <c r="B5689" s="64">
        <f t="shared" si="708"/>
        <v>573</v>
      </c>
      <c r="C5689" s="64">
        <f t="shared" si="709"/>
        <v>6</v>
      </c>
      <c r="D5689" s="64">
        <f t="shared" si="710"/>
        <v>569</v>
      </c>
      <c r="E5689" s="64">
        <f t="shared" si="711"/>
        <v>2841</v>
      </c>
      <c r="F5689" s="64" t="str">
        <f t="shared" si="704"/>
        <v/>
      </c>
      <c r="G5689" s="64" t="str">
        <f t="shared" si="705"/>
        <v/>
      </c>
      <c r="H5689" s="64" t="str">
        <f t="shared" si="706"/>
        <v/>
      </c>
      <c r="I5689" s="80" t="str">
        <f>IFERROR(VLOOKUP(D5689,Sheet2!A:B,2,0),"")</f>
        <v/>
      </c>
      <c r="J5689" s="64" t="str">
        <f>IFERROR(IF(I5689&lt;&gt;"",VLOOKUP(I5689,Sheet2!B:C,2,0),""),"")</f>
        <v/>
      </c>
      <c r="K5689" s="64" t="str">
        <f>IFERROR( IF(I5689&lt;&gt;"", HLOOKUP(L$2+$A5689,Sheet2!BX:NK,2,0),""),"")</f>
        <v/>
      </c>
      <c r="L5689" t="str">
        <f>IF(OR(HLOOKUP(L$2+$A5689,Sheet2!BX:NK,$B5689,0),HLOOKUP(L$2+$A5689,Sheet2!BX:NK,$B5689,0)&lt;&gt;""),HLOOKUP(L$2+$A5689,Sheet2!BX:NK,$B5689,0),"")</f>
        <v/>
      </c>
      <c r="M5689" t="str">
        <f>IF(OR(HLOOKUP(M$2+$A5689,Sheet2!BY:NL,$B5689,0),HLOOKUP(M$2+$A5689,Sheet2!BY:NL,$B5689,0)&lt;&gt;""),HLOOKUP(M$2+$A5689,Sheet2!BY:NL,$B5689,0),"")</f>
        <v/>
      </c>
      <c r="N5689" t="str">
        <f>IF(OR(HLOOKUP(N$2+$A5689,Sheet2!BZ:NM,$B5689,0),HLOOKUP(N$2+$A5689,Sheet2!BZ:NM,$B5689,0)&lt;&gt;""),HLOOKUP(N$2+$A5689,Sheet2!BZ:NM,$B5689,0),"")</f>
        <v/>
      </c>
      <c r="O5689" t="str">
        <f>IF(OR(HLOOKUP(O$2+$A5689,Sheet2!CA:NN,$B5689,0),HLOOKUP(O$2+$A5689,Sheet2!CA:NN,$B5689,0)&lt;&gt;""),HLOOKUP(O$2+$A5689,Sheet2!CA:NN,$B5689,0),"")</f>
        <v/>
      </c>
      <c r="P5689" t="str">
        <f>IF(OR(HLOOKUP(P$2+$A5689,Sheet2!CB:NO,$B5689,0),HLOOKUP(P$2+$A5689,Sheet2!CB:NO,$B5689,0)&lt;&gt;""),HLOOKUP(P$2+$A5689,Sheet2!CB:NO,$B5689,0),"")</f>
        <v/>
      </c>
      <c r="Q5689" t="str">
        <f>IF(OR(HLOOKUP(Q$2+$A5689,Sheet2!CC:NO,$B5689,0),HLOOKUP(Q$2+$A5689,Sheet2!CC:NO,$B5689,0)&lt;&gt;""),HLOOKUP(Q$2+$A5689,Sheet2!CC:NO,$B5689,0),"")</f>
        <v/>
      </c>
    </row>
    <row r="5690" spans="1:17" x14ac:dyDescent="0.25">
      <c r="A5690" s="64">
        <f t="shared" si="707"/>
        <v>36</v>
      </c>
      <c r="B5690" s="64">
        <f t="shared" si="708"/>
        <v>573</v>
      </c>
      <c r="C5690" s="64">
        <f t="shared" si="709"/>
        <v>7</v>
      </c>
      <c r="D5690" s="64">
        <f t="shared" si="710"/>
        <v>569</v>
      </c>
      <c r="E5690" s="64">
        <f t="shared" si="711"/>
        <v>2841</v>
      </c>
      <c r="F5690" s="64" t="str">
        <f t="shared" si="704"/>
        <v/>
      </c>
      <c r="G5690" s="64" t="str">
        <f t="shared" si="705"/>
        <v/>
      </c>
      <c r="H5690" s="64" t="str">
        <f t="shared" si="706"/>
        <v/>
      </c>
      <c r="I5690" s="80" t="str">
        <f>IFERROR(VLOOKUP(D5690,Sheet2!A:B,2,0),"")</f>
        <v/>
      </c>
      <c r="J5690" s="64" t="str">
        <f>IFERROR(IF(I5690&lt;&gt;"",VLOOKUP(I5690,Sheet2!B:C,2,0),""),"")</f>
        <v/>
      </c>
      <c r="K5690" s="64" t="str">
        <f>IFERROR( IF(I5690&lt;&gt;"", HLOOKUP(L$2+$A5690,Sheet2!BX:NK,2,0),""),"")</f>
        <v/>
      </c>
      <c r="L5690" t="str">
        <f>IF(OR(HLOOKUP(L$2+$A5690,Sheet2!BX:NK,$B5690,0),HLOOKUP(L$2+$A5690,Sheet2!BX:NK,$B5690,0)&lt;&gt;""),HLOOKUP(L$2+$A5690,Sheet2!BX:NK,$B5690,0),"")</f>
        <v/>
      </c>
      <c r="M5690" t="str">
        <f>IF(OR(HLOOKUP(M$2+$A5690,Sheet2!BY:NL,$B5690,0),HLOOKUP(M$2+$A5690,Sheet2!BY:NL,$B5690,0)&lt;&gt;""),HLOOKUP(M$2+$A5690,Sheet2!BY:NL,$B5690,0),"")</f>
        <v/>
      </c>
      <c r="N5690" t="str">
        <f>IF(OR(HLOOKUP(N$2+$A5690,Sheet2!BZ:NM,$B5690,0),HLOOKUP(N$2+$A5690,Sheet2!BZ:NM,$B5690,0)&lt;&gt;""),HLOOKUP(N$2+$A5690,Sheet2!BZ:NM,$B5690,0),"")</f>
        <v/>
      </c>
      <c r="O5690" t="str">
        <f>IF(OR(HLOOKUP(O$2+$A5690,Sheet2!CA:NN,$B5690,0),HLOOKUP(O$2+$A5690,Sheet2!CA:NN,$B5690,0)&lt;&gt;""),HLOOKUP(O$2+$A5690,Sheet2!CA:NN,$B5690,0),"")</f>
        <v/>
      </c>
      <c r="P5690" t="str">
        <f>IF(OR(HLOOKUP(P$2+$A5690,Sheet2!CB:NO,$B5690,0),HLOOKUP(P$2+$A5690,Sheet2!CB:NO,$B5690,0)&lt;&gt;""),HLOOKUP(P$2+$A5690,Sheet2!CB:NO,$B5690,0),"")</f>
        <v/>
      </c>
      <c r="Q5690" t="str">
        <f>IF(OR(HLOOKUP(Q$2+$A5690,Sheet2!CC:NO,$B5690,0),HLOOKUP(Q$2+$A5690,Sheet2!CC:NO,$B5690,0)&lt;&gt;""),HLOOKUP(Q$2+$A5690,Sheet2!CC:NO,$B5690,0),"")</f>
        <v/>
      </c>
    </row>
    <row r="5691" spans="1:17" x14ac:dyDescent="0.25">
      <c r="A5691" s="64">
        <f t="shared" si="707"/>
        <v>42</v>
      </c>
      <c r="B5691" s="64">
        <f t="shared" si="708"/>
        <v>573</v>
      </c>
      <c r="C5691" s="64">
        <f t="shared" si="709"/>
        <v>8</v>
      </c>
      <c r="D5691" s="64">
        <f t="shared" si="710"/>
        <v>569</v>
      </c>
      <c r="E5691" s="64">
        <f t="shared" si="711"/>
        <v>2841</v>
      </c>
      <c r="F5691" s="64" t="str">
        <f t="shared" si="704"/>
        <v/>
      </c>
      <c r="G5691" s="64" t="str">
        <f t="shared" si="705"/>
        <v/>
      </c>
      <c r="H5691" s="64" t="str">
        <f t="shared" si="706"/>
        <v/>
      </c>
      <c r="I5691" s="80" t="str">
        <f>IFERROR(VLOOKUP(D5691,Sheet2!A:B,2,0),"")</f>
        <v/>
      </c>
      <c r="J5691" s="64" t="str">
        <f>IFERROR(IF(I5691&lt;&gt;"",VLOOKUP(I5691,Sheet2!B:C,2,0),""),"")</f>
        <v/>
      </c>
      <c r="K5691" s="64" t="str">
        <f>IFERROR( IF(I5691&lt;&gt;"", HLOOKUP(L$2+$A5691,Sheet2!BX:NK,2,0),""),"")</f>
        <v/>
      </c>
      <c r="L5691" t="str">
        <f>IF(OR(HLOOKUP(L$2+$A5691,Sheet2!BX:NK,$B5691,0),HLOOKUP(L$2+$A5691,Sheet2!BX:NK,$B5691,0)&lt;&gt;""),HLOOKUP(L$2+$A5691,Sheet2!BX:NK,$B5691,0),"")</f>
        <v/>
      </c>
      <c r="M5691" t="str">
        <f>IF(OR(HLOOKUP(M$2+$A5691,Sheet2!BY:NL,$B5691,0),HLOOKUP(M$2+$A5691,Sheet2!BY:NL,$B5691,0)&lt;&gt;""),HLOOKUP(M$2+$A5691,Sheet2!BY:NL,$B5691,0),"")</f>
        <v/>
      </c>
      <c r="N5691" t="str">
        <f>IF(OR(HLOOKUP(N$2+$A5691,Sheet2!BZ:NM,$B5691,0),HLOOKUP(N$2+$A5691,Sheet2!BZ:NM,$B5691,0)&lt;&gt;""),HLOOKUP(N$2+$A5691,Sheet2!BZ:NM,$B5691,0),"")</f>
        <v/>
      </c>
      <c r="O5691" t="str">
        <f>IF(OR(HLOOKUP(O$2+$A5691,Sheet2!CA:NN,$B5691,0),HLOOKUP(O$2+$A5691,Sheet2!CA:NN,$B5691,0)&lt;&gt;""),HLOOKUP(O$2+$A5691,Sheet2!CA:NN,$B5691,0),"")</f>
        <v/>
      </c>
      <c r="P5691" t="str">
        <f>IF(OR(HLOOKUP(P$2+$A5691,Sheet2!CB:NO,$B5691,0),HLOOKUP(P$2+$A5691,Sheet2!CB:NO,$B5691,0)&lt;&gt;""),HLOOKUP(P$2+$A5691,Sheet2!CB:NO,$B5691,0),"")</f>
        <v/>
      </c>
      <c r="Q5691" t="str">
        <f>IF(OR(HLOOKUP(Q$2+$A5691,Sheet2!CC:NO,$B5691,0),HLOOKUP(Q$2+$A5691,Sheet2!CC:NO,$B5691,0)&lt;&gt;""),HLOOKUP(Q$2+$A5691,Sheet2!CC:NO,$B5691,0),"")</f>
        <v/>
      </c>
    </row>
    <row r="5692" spans="1:17" x14ac:dyDescent="0.25">
      <c r="A5692" s="64">
        <f t="shared" si="707"/>
        <v>48</v>
      </c>
      <c r="B5692" s="64">
        <f t="shared" si="708"/>
        <v>573</v>
      </c>
      <c r="C5692" s="64">
        <f t="shared" si="709"/>
        <v>9</v>
      </c>
      <c r="D5692" s="64">
        <f t="shared" si="710"/>
        <v>569</v>
      </c>
      <c r="E5692" s="64">
        <f t="shared" si="711"/>
        <v>2841</v>
      </c>
      <c r="F5692" s="64" t="str">
        <f t="shared" si="704"/>
        <v/>
      </c>
      <c r="G5692" s="64" t="str">
        <f t="shared" si="705"/>
        <v/>
      </c>
      <c r="H5692" s="64" t="str">
        <f t="shared" si="706"/>
        <v/>
      </c>
      <c r="I5692" s="80" t="str">
        <f>IFERROR(VLOOKUP(D5692,Sheet2!A:B,2,0),"")</f>
        <v/>
      </c>
      <c r="J5692" s="64" t="str">
        <f>IFERROR(IF(I5692&lt;&gt;"",VLOOKUP(I5692,Sheet2!B:C,2,0),""),"")</f>
        <v/>
      </c>
      <c r="K5692" s="64" t="str">
        <f>IFERROR( IF(I5692&lt;&gt;"", HLOOKUP(L$2+$A5692,Sheet2!BX:NK,2,0),""),"")</f>
        <v/>
      </c>
      <c r="L5692" t="str">
        <f>IF(OR(HLOOKUP(L$2+$A5692,Sheet2!BX:NK,$B5692,0),HLOOKUP(L$2+$A5692,Sheet2!BX:NK,$B5692,0)&lt;&gt;""),HLOOKUP(L$2+$A5692,Sheet2!BX:NK,$B5692,0),"")</f>
        <v/>
      </c>
      <c r="M5692" t="str">
        <f>IF(OR(HLOOKUP(M$2+$A5692,Sheet2!BY:NL,$B5692,0),HLOOKUP(M$2+$A5692,Sheet2!BY:NL,$B5692,0)&lt;&gt;""),HLOOKUP(M$2+$A5692,Sheet2!BY:NL,$B5692,0),"")</f>
        <v/>
      </c>
      <c r="N5692" t="str">
        <f>IF(OR(HLOOKUP(N$2+$A5692,Sheet2!BZ:NM,$B5692,0),HLOOKUP(N$2+$A5692,Sheet2!BZ:NM,$B5692,0)&lt;&gt;""),HLOOKUP(N$2+$A5692,Sheet2!BZ:NM,$B5692,0),"")</f>
        <v/>
      </c>
      <c r="O5692" t="str">
        <f>IF(OR(HLOOKUP(O$2+$A5692,Sheet2!CA:NN,$B5692,0),HLOOKUP(O$2+$A5692,Sheet2!CA:NN,$B5692,0)&lt;&gt;""),HLOOKUP(O$2+$A5692,Sheet2!CA:NN,$B5692,0),"")</f>
        <v/>
      </c>
      <c r="P5692" t="str">
        <f>IF(OR(HLOOKUP(P$2+$A5692,Sheet2!CB:NO,$B5692,0),HLOOKUP(P$2+$A5692,Sheet2!CB:NO,$B5692,0)&lt;&gt;""),HLOOKUP(P$2+$A5692,Sheet2!CB:NO,$B5692,0),"")</f>
        <v/>
      </c>
      <c r="Q5692" t="str">
        <f>IF(OR(HLOOKUP(Q$2+$A5692,Sheet2!CC:NO,$B5692,0),HLOOKUP(Q$2+$A5692,Sheet2!CC:NO,$B5692,0)&lt;&gt;""),HLOOKUP(Q$2+$A5692,Sheet2!CC:NO,$B5692,0),"")</f>
        <v/>
      </c>
    </row>
    <row r="5693" spans="1:17" x14ac:dyDescent="0.25">
      <c r="A5693" s="64">
        <f t="shared" si="707"/>
        <v>54</v>
      </c>
      <c r="B5693" s="64">
        <f t="shared" si="708"/>
        <v>573</v>
      </c>
      <c r="C5693" s="64">
        <f t="shared" si="709"/>
        <v>10</v>
      </c>
      <c r="D5693" s="64">
        <f t="shared" si="710"/>
        <v>569</v>
      </c>
      <c r="E5693" s="64">
        <f t="shared" si="711"/>
        <v>2841</v>
      </c>
      <c r="F5693" s="64" t="str">
        <f t="shared" si="704"/>
        <v/>
      </c>
      <c r="G5693" s="64" t="str">
        <f t="shared" si="705"/>
        <v/>
      </c>
      <c r="H5693" s="64" t="str">
        <f t="shared" si="706"/>
        <v/>
      </c>
      <c r="I5693" s="80" t="str">
        <f>IFERROR(VLOOKUP(D5693,Sheet2!A:B,2,0),"")</f>
        <v/>
      </c>
      <c r="J5693" s="64" t="str">
        <f>IFERROR(IF(I5693&lt;&gt;"",VLOOKUP(I5693,Sheet2!B:C,2,0),""),"")</f>
        <v/>
      </c>
      <c r="K5693" s="64" t="str">
        <f>IFERROR( IF(I5693&lt;&gt;"", HLOOKUP(L$2+$A5693,Sheet2!BX:NK,2,0),""),"")</f>
        <v/>
      </c>
      <c r="L5693" t="str">
        <f>IF(OR(HLOOKUP(L$2+$A5693,Sheet2!BX:NK,$B5693,0),HLOOKUP(L$2+$A5693,Sheet2!BX:NK,$B5693,0)&lt;&gt;""),HLOOKUP(L$2+$A5693,Sheet2!BX:NK,$B5693,0),"")</f>
        <v/>
      </c>
      <c r="M5693" t="str">
        <f>IF(OR(HLOOKUP(M$2+$A5693,Sheet2!BY:NL,$B5693,0),HLOOKUP(M$2+$A5693,Sheet2!BY:NL,$B5693,0)&lt;&gt;""),HLOOKUP(M$2+$A5693,Sheet2!BY:NL,$B5693,0),"")</f>
        <v/>
      </c>
      <c r="N5693" t="str">
        <f>IF(OR(HLOOKUP(N$2+$A5693,Sheet2!BZ:NM,$B5693,0),HLOOKUP(N$2+$A5693,Sheet2!BZ:NM,$B5693,0)&lt;&gt;""),HLOOKUP(N$2+$A5693,Sheet2!BZ:NM,$B5693,0),"")</f>
        <v/>
      </c>
      <c r="O5693" t="str">
        <f>IF(OR(HLOOKUP(O$2+$A5693,Sheet2!CA:NN,$B5693,0),HLOOKUP(O$2+$A5693,Sheet2!CA:NN,$B5693,0)&lt;&gt;""),HLOOKUP(O$2+$A5693,Sheet2!CA:NN,$B5693,0),"")</f>
        <v/>
      </c>
      <c r="P5693" t="str">
        <f>IF(OR(HLOOKUP(P$2+$A5693,Sheet2!CB:NO,$B5693,0),HLOOKUP(P$2+$A5693,Sheet2!CB:NO,$B5693,0)&lt;&gt;""),HLOOKUP(P$2+$A5693,Sheet2!CB:NO,$B5693,0),"")</f>
        <v/>
      </c>
      <c r="Q5693" t="str">
        <f>IF(OR(HLOOKUP(Q$2+$A5693,Sheet2!CC:NO,$B5693,0),HLOOKUP(Q$2+$A5693,Sheet2!CC:NO,$B5693,0)&lt;&gt;""),HLOOKUP(Q$2+$A5693,Sheet2!CC:NO,$B5693,0),"")</f>
        <v/>
      </c>
    </row>
    <row r="5694" spans="1:17" x14ac:dyDescent="0.25">
      <c r="A5694" s="64">
        <f t="shared" si="707"/>
        <v>0</v>
      </c>
      <c r="B5694" s="64">
        <f t="shared" si="708"/>
        <v>574</v>
      </c>
      <c r="C5694" s="64">
        <f t="shared" si="709"/>
        <v>1</v>
      </c>
      <c r="D5694" s="64">
        <f t="shared" si="710"/>
        <v>570</v>
      </c>
      <c r="E5694" s="64">
        <f t="shared" si="711"/>
        <v>2846</v>
      </c>
      <c r="F5694" s="64" t="str">
        <f t="shared" si="704"/>
        <v/>
      </c>
      <c r="G5694" s="64" t="str">
        <f t="shared" si="705"/>
        <v/>
      </c>
      <c r="H5694" s="64" t="str">
        <f t="shared" si="706"/>
        <v/>
      </c>
      <c r="I5694" s="80" t="str">
        <f>IFERROR(VLOOKUP(D5694,Sheet2!A:B,2,0),"")</f>
        <v/>
      </c>
      <c r="J5694" s="64" t="str">
        <f>IFERROR(IF(I5694&lt;&gt;"",VLOOKUP(I5694,Sheet2!B:C,2,0),""),"")</f>
        <v/>
      </c>
      <c r="K5694" s="64" t="str">
        <f>IFERROR( IF(I5694&lt;&gt;"", HLOOKUP(L$2+$A5694,Sheet2!BX:NK,2,0),""),"")</f>
        <v/>
      </c>
      <c r="L5694" t="str">
        <f>IF(OR(HLOOKUP(L$2+$A5694,Sheet2!BX:NK,$B5694,0),HLOOKUP(L$2+$A5694,Sheet2!BX:NK,$B5694,0)&lt;&gt;""),HLOOKUP(L$2+$A5694,Sheet2!BX:NK,$B5694,0),"")</f>
        <v/>
      </c>
      <c r="M5694" t="str">
        <f>IF(OR(HLOOKUP(M$2+$A5694,Sheet2!BY:NL,$B5694,0),HLOOKUP(M$2+$A5694,Sheet2!BY:NL,$B5694,0)&lt;&gt;""),HLOOKUP(M$2+$A5694,Sheet2!BY:NL,$B5694,0),"")</f>
        <v/>
      </c>
      <c r="N5694" t="str">
        <f>IF(OR(HLOOKUP(N$2+$A5694,Sheet2!BZ:NM,$B5694,0),HLOOKUP(N$2+$A5694,Sheet2!BZ:NM,$B5694,0)&lt;&gt;""),HLOOKUP(N$2+$A5694,Sheet2!BZ:NM,$B5694,0),"")</f>
        <v/>
      </c>
      <c r="O5694" t="str">
        <f>IF(OR(HLOOKUP(O$2+$A5694,Sheet2!CA:NN,$B5694,0),HLOOKUP(O$2+$A5694,Sheet2!CA:NN,$B5694,0)&lt;&gt;""),HLOOKUP(O$2+$A5694,Sheet2!CA:NN,$B5694,0),"")</f>
        <v/>
      </c>
      <c r="P5694" t="str">
        <f>IF(OR(HLOOKUP(P$2+$A5694,Sheet2!CB:NO,$B5694,0),HLOOKUP(P$2+$A5694,Sheet2!CB:NO,$B5694,0)&lt;&gt;""),HLOOKUP(P$2+$A5694,Sheet2!CB:NO,$B5694,0),"")</f>
        <v/>
      </c>
      <c r="Q5694" t="str">
        <f>IF(OR(HLOOKUP(Q$2+$A5694,Sheet2!CC:NO,$B5694,0),HLOOKUP(Q$2+$A5694,Sheet2!CC:NO,$B5694,0)&lt;&gt;""),HLOOKUP(Q$2+$A5694,Sheet2!CC:NO,$B5694,0),"")</f>
        <v/>
      </c>
    </row>
    <row r="5695" spans="1:17" x14ac:dyDescent="0.25">
      <c r="A5695" s="64">
        <f t="shared" si="707"/>
        <v>6</v>
      </c>
      <c r="B5695" s="64">
        <f t="shared" si="708"/>
        <v>574</v>
      </c>
      <c r="C5695" s="64">
        <f t="shared" si="709"/>
        <v>2</v>
      </c>
      <c r="D5695" s="64">
        <f t="shared" si="710"/>
        <v>570</v>
      </c>
      <c r="E5695" s="64">
        <f t="shared" si="711"/>
        <v>2846</v>
      </c>
      <c r="F5695" s="64" t="str">
        <f t="shared" si="704"/>
        <v/>
      </c>
      <c r="G5695" s="64" t="str">
        <f t="shared" si="705"/>
        <v/>
      </c>
      <c r="H5695" s="64" t="str">
        <f t="shared" si="706"/>
        <v/>
      </c>
      <c r="I5695" s="80" t="str">
        <f>IFERROR(VLOOKUP(D5695,Sheet2!A:B,2,0),"")</f>
        <v/>
      </c>
      <c r="J5695" s="64" t="str">
        <f>IFERROR(IF(I5695&lt;&gt;"",VLOOKUP(I5695,Sheet2!B:C,2,0),""),"")</f>
        <v/>
      </c>
      <c r="K5695" s="64" t="str">
        <f>IFERROR( IF(I5695&lt;&gt;"", HLOOKUP(L$2+$A5695,Sheet2!BX:NK,2,0),""),"")</f>
        <v/>
      </c>
      <c r="L5695" t="str">
        <f>IF(OR(HLOOKUP(L$2+$A5695,Sheet2!BX:NK,$B5695,0),HLOOKUP(L$2+$A5695,Sheet2!BX:NK,$B5695,0)&lt;&gt;""),HLOOKUP(L$2+$A5695,Sheet2!BX:NK,$B5695,0),"")</f>
        <v/>
      </c>
      <c r="M5695" t="str">
        <f>IF(OR(HLOOKUP(M$2+$A5695,Sheet2!BY:NL,$B5695,0),HLOOKUP(M$2+$A5695,Sheet2!BY:NL,$B5695,0)&lt;&gt;""),HLOOKUP(M$2+$A5695,Sheet2!BY:NL,$B5695,0),"")</f>
        <v/>
      </c>
      <c r="N5695" t="str">
        <f>IF(OR(HLOOKUP(N$2+$A5695,Sheet2!BZ:NM,$B5695,0),HLOOKUP(N$2+$A5695,Sheet2!BZ:NM,$B5695,0)&lt;&gt;""),HLOOKUP(N$2+$A5695,Sheet2!BZ:NM,$B5695,0),"")</f>
        <v/>
      </c>
      <c r="O5695" t="str">
        <f>IF(OR(HLOOKUP(O$2+$A5695,Sheet2!CA:NN,$B5695,0),HLOOKUP(O$2+$A5695,Sheet2!CA:NN,$B5695,0)&lt;&gt;""),HLOOKUP(O$2+$A5695,Sheet2!CA:NN,$B5695,0),"")</f>
        <v/>
      </c>
      <c r="P5695" t="str">
        <f>IF(OR(HLOOKUP(P$2+$A5695,Sheet2!CB:NO,$B5695,0),HLOOKUP(P$2+$A5695,Sheet2!CB:NO,$B5695,0)&lt;&gt;""),HLOOKUP(P$2+$A5695,Sheet2!CB:NO,$B5695,0),"")</f>
        <v/>
      </c>
      <c r="Q5695" t="str">
        <f>IF(OR(HLOOKUP(Q$2+$A5695,Sheet2!CC:NO,$B5695,0),HLOOKUP(Q$2+$A5695,Sheet2!CC:NO,$B5695,0)&lt;&gt;""),HLOOKUP(Q$2+$A5695,Sheet2!CC:NO,$B5695,0),"")</f>
        <v/>
      </c>
    </row>
    <row r="5696" spans="1:17" x14ac:dyDescent="0.25">
      <c r="A5696" s="64">
        <f t="shared" si="707"/>
        <v>12</v>
      </c>
      <c r="B5696" s="64">
        <f t="shared" si="708"/>
        <v>574</v>
      </c>
      <c r="C5696" s="64">
        <f t="shared" si="709"/>
        <v>3</v>
      </c>
      <c r="D5696" s="64">
        <f t="shared" si="710"/>
        <v>570</v>
      </c>
      <c r="E5696" s="64">
        <f t="shared" si="711"/>
        <v>2846</v>
      </c>
      <c r="F5696" s="64" t="str">
        <f t="shared" si="704"/>
        <v/>
      </c>
      <c r="G5696" s="64" t="str">
        <f t="shared" si="705"/>
        <v/>
      </c>
      <c r="H5696" s="64" t="str">
        <f t="shared" si="706"/>
        <v/>
      </c>
      <c r="I5696" s="80" t="str">
        <f>IFERROR(VLOOKUP(D5696,Sheet2!A:B,2,0),"")</f>
        <v/>
      </c>
      <c r="J5696" s="64" t="str">
        <f>IFERROR(IF(I5696&lt;&gt;"",VLOOKUP(I5696,Sheet2!B:C,2,0),""),"")</f>
        <v/>
      </c>
      <c r="K5696" s="64" t="str">
        <f>IFERROR( IF(I5696&lt;&gt;"", HLOOKUP(L$2+$A5696,Sheet2!BX:NK,2,0),""),"")</f>
        <v/>
      </c>
      <c r="L5696" t="str">
        <f>IF(OR(HLOOKUP(L$2+$A5696,Sheet2!BX:NK,$B5696,0),HLOOKUP(L$2+$A5696,Sheet2!BX:NK,$B5696,0)&lt;&gt;""),HLOOKUP(L$2+$A5696,Sheet2!BX:NK,$B5696,0),"")</f>
        <v/>
      </c>
      <c r="M5696" t="str">
        <f>IF(OR(HLOOKUP(M$2+$A5696,Sheet2!BY:NL,$B5696,0),HLOOKUP(M$2+$A5696,Sheet2!BY:NL,$B5696,0)&lt;&gt;""),HLOOKUP(M$2+$A5696,Sheet2!BY:NL,$B5696,0),"")</f>
        <v/>
      </c>
      <c r="N5696" t="str">
        <f>IF(OR(HLOOKUP(N$2+$A5696,Sheet2!BZ:NM,$B5696,0),HLOOKUP(N$2+$A5696,Sheet2!BZ:NM,$B5696,0)&lt;&gt;""),HLOOKUP(N$2+$A5696,Sheet2!BZ:NM,$B5696,0),"")</f>
        <v/>
      </c>
      <c r="O5696" t="str">
        <f>IF(OR(HLOOKUP(O$2+$A5696,Sheet2!CA:NN,$B5696,0),HLOOKUP(O$2+$A5696,Sheet2!CA:NN,$B5696,0)&lt;&gt;""),HLOOKUP(O$2+$A5696,Sheet2!CA:NN,$B5696,0),"")</f>
        <v/>
      </c>
      <c r="P5696" t="str">
        <f>IF(OR(HLOOKUP(P$2+$A5696,Sheet2!CB:NO,$B5696,0),HLOOKUP(P$2+$A5696,Sheet2!CB:NO,$B5696,0)&lt;&gt;""),HLOOKUP(P$2+$A5696,Sheet2!CB:NO,$B5696,0),"")</f>
        <v/>
      </c>
      <c r="Q5696" t="str">
        <f>IF(OR(HLOOKUP(Q$2+$A5696,Sheet2!CC:NO,$B5696,0),HLOOKUP(Q$2+$A5696,Sheet2!CC:NO,$B5696,0)&lt;&gt;""),HLOOKUP(Q$2+$A5696,Sheet2!CC:NO,$B5696,0),"")</f>
        <v/>
      </c>
    </row>
    <row r="5697" spans="1:17" x14ac:dyDescent="0.25">
      <c r="A5697" s="64">
        <f t="shared" si="707"/>
        <v>18</v>
      </c>
      <c r="B5697" s="64">
        <f t="shared" si="708"/>
        <v>574</v>
      </c>
      <c r="C5697" s="64">
        <f t="shared" si="709"/>
        <v>4</v>
      </c>
      <c r="D5697" s="64">
        <f t="shared" si="710"/>
        <v>570</v>
      </c>
      <c r="E5697" s="64">
        <f t="shared" si="711"/>
        <v>2846</v>
      </c>
      <c r="F5697" s="64" t="str">
        <f t="shared" si="704"/>
        <v/>
      </c>
      <c r="G5697" s="64" t="str">
        <f t="shared" si="705"/>
        <v/>
      </c>
      <c r="H5697" s="64" t="str">
        <f t="shared" si="706"/>
        <v/>
      </c>
      <c r="I5697" s="80" t="str">
        <f>IFERROR(VLOOKUP(D5697,Sheet2!A:B,2,0),"")</f>
        <v/>
      </c>
      <c r="J5697" s="64" t="str">
        <f>IFERROR(IF(I5697&lt;&gt;"",VLOOKUP(I5697,Sheet2!B:C,2,0),""),"")</f>
        <v/>
      </c>
      <c r="K5697" s="64" t="str">
        <f>IFERROR( IF(I5697&lt;&gt;"", HLOOKUP(L$2+$A5697,Sheet2!BX:NK,2,0),""),"")</f>
        <v/>
      </c>
      <c r="L5697" t="str">
        <f>IF(OR(HLOOKUP(L$2+$A5697,Sheet2!BX:NK,$B5697,0),HLOOKUP(L$2+$A5697,Sheet2!BX:NK,$B5697,0)&lt;&gt;""),HLOOKUP(L$2+$A5697,Sheet2!BX:NK,$B5697,0),"")</f>
        <v/>
      </c>
      <c r="M5697" t="str">
        <f>IF(OR(HLOOKUP(M$2+$A5697,Sheet2!BY:NL,$B5697,0),HLOOKUP(M$2+$A5697,Sheet2!BY:NL,$B5697,0)&lt;&gt;""),HLOOKUP(M$2+$A5697,Sheet2!BY:NL,$B5697,0),"")</f>
        <v/>
      </c>
      <c r="N5697" t="str">
        <f>IF(OR(HLOOKUP(N$2+$A5697,Sheet2!BZ:NM,$B5697,0),HLOOKUP(N$2+$A5697,Sheet2!BZ:NM,$B5697,0)&lt;&gt;""),HLOOKUP(N$2+$A5697,Sheet2!BZ:NM,$B5697,0),"")</f>
        <v/>
      </c>
      <c r="O5697" t="str">
        <f>IF(OR(HLOOKUP(O$2+$A5697,Sheet2!CA:NN,$B5697,0),HLOOKUP(O$2+$A5697,Sheet2!CA:NN,$B5697,0)&lt;&gt;""),HLOOKUP(O$2+$A5697,Sheet2!CA:NN,$B5697,0),"")</f>
        <v/>
      </c>
      <c r="P5697" t="str">
        <f>IF(OR(HLOOKUP(P$2+$A5697,Sheet2!CB:NO,$B5697,0),HLOOKUP(P$2+$A5697,Sheet2!CB:NO,$B5697,0)&lt;&gt;""),HLOOKUP(P$2+$A5697,Sheet2!CB:NO,$B5697,0),"")</f>
        <v/>
      </c>
      <c r="Q5697" t="str">
        <f>IF(OR(HLOOKUP(Q$2+$A5697,Sheet2!CC:NO,$B5697,0),HLOOKUP(Q$2+$A5697,Sheet2!CC:NO,$B5697,0)&lt;&gt;""),HLOOKUP(Q$2+$A5697,Sheet2!CC:NO,$B5697,0),"")</f>
        <v/>
      </c>
    </row>
    <row r="5698" spans="1:17" x14ac:dyDescent="0.25">
      <c r="A5698" s="64">
        <f t="shared" si="707"/>
        <v>24</v>
      </c>
      <c r="B5698" s="64">
        <f t="shared" si="708"/>
        <v>574</v>
      </c>
      <c r="C5698" s="64">
        <f t="shared" si="709"/>
        <v>5</v>
      </c>
      <c r="D5698" s="64">
        <f t="shared" si="710"/>
        <v>570</v>
      </c>
      <c r="E5698" s="64">
        <f t="shared" si="711"/>
        <v>2846</v>
      </c>
      <c r="F5698" s="64" t="str">
        <f t="shared" si="704"/>
        <v/>
      </c>
      <c r="G5698" s="64" t="str">
        <f t="shared" si="705"/>
        <v/>
      </c>
      <c r="H5698" s="64" t="str">
        <f t="shared" si="706"/>
        <v/>
      </c>
      <c r="I5698" s="80" t="str">
        <f>IFERROR(VLOOKUP(D5698,Sheet2!A:B,2,0),"")</f>
        <v/>
      </c>
      <c r="J5698" s="64" t="str">
        <f>IFERROR(IF(I5698&lt;&gt;"",VLOOKUP(I5698,Sheet2!B:C,2,0),""),"")</f>
        <v/>
      </c>
      <c r="K5698" s="64" t="str">
        <f>IFERROR( IF(I5698&lt;&gt;"", HLOOKUP(L$2+$A5698,Sheet2!BX:NK,2,0),""),"")</f>
        <v/>
      </c>
      <c r="L5698" t="str">
        <f>IF(OR(HLOOKUP(L$2+$A5698,Sheet2!BX:NK,$B5698,0),HLOOKUP(L$2+$A5698,Sheet2!BX:NK,$B5698,0)&lt;&gt;""),HLOOKUP(L$2+$A5698,Sheet2!BX:NK,$B5698,0),"")</f>
        <v/>
      </c>
      <c r="M5698" t="str">
        <f>IF(OR(HLOOKUP(M$2+$A5698,Sheet2!BY:NL,$B5698,0),HLOOKUP(M$2+$A5698,Sheet2!BY:NL,$B5698,0)&lt;&gt;""),HLOOKUP(M$2+$A5698,Sheet2!BY:NL,$B5698,0),"")</f>
        <v/>
      </c>
      <c r="N5698" t="str">
        <f>IF(OR(HLOOKUP(N$2+$A5698,Sheet2!BZ:NM,$B5698,0),HLOOKUP(N$2+$A5698,Sheet2!BZ:NM,$B5698,0)&lt;&gt;""),HLOOKUP(N$2+$A5698,Sheet2!BZ:NM,$B5698,0),"")</f>
        <v/>
      </c>
      <c r="O5698" t="str">
        <f>IF(OR(HLOOKUP(O$2+$A5698,Sheet2!CA:NN,$B5698,0),HLOOKUP(O$2+$A5698,Sheet2!CA:NN,$B5698,0)&lt;&gt;""),HLOOKUP(O$2+$A5698,Sheet2!CA:NN,$B5698,0),"")</f>
        <v/>
      </c>
      <c r="P5698" t="str">
        <f>IF(OR(HLOOKUP(P$2+$A5698,Sheet2!CB:NO,$B5698,0),HLOOKUP(P$2+$A5698,Sheet2!CB:NO,$B5698,0)&lt;&gt;""),HLOOKUP(P$2+$A5698,Sheet2!CB:NO,$B5698,0),"")</f>
        <v/>
      </c>
      <c r="Q5698" t="str">
        <f>IF(OR(HLOOKUP(Q$2+$A5698,Sheet2!CC:NO,$B5698,0),HLOOKUP(Q$2+$A5698,Sheet2!CC:NO,$B5698,0)&lt;&gt;""),HLOOKUP(Q$2+$A5698,Sheet2!CC:NO,$B5698,0),"")</f>
        <v/>
      </c>
    </row>
    <row r="5699" spans="1:17" x14ac:dyDescent="0.25">
      <c r="A5699" s="64">
        <f t="shared" si="707"/>
        <v>30</v>
      </c>
      <c r="B5699" s="64">
        <f t="shared" si="708"/>
        <v>574</v>
      </c>
      <c r="C5699" s="64">
        <f t="shared" si="709"/>
        <v>6</v>
      </c>
      <c r="D5699" s="64">
        <f t="shared" si="710"/>
        <v>570</v>
      </c>
      <c r="E5699" s="64">
        <f t="shared" si="711"/>
        <v>2846</v>
      </c>
      <c r="F5699" s="64" t="str">
        <f t="shared" si="704"/>
        <v/>
      </c>
      <c r="G5699" s="64" t="str">
        <f t="shared" si="705"/>
        <v/>
      </c>
      <c r="H5699" s="64" t="str">
        <f t="shared" si="706"/>
        <v/>
      </c>
      <c r="I5699" s="80" t="str">
        <f>IFERROR(VLOOKUP(D5699,Sheet2!A:B,2,0),"")</f>
        <v/>
      </c>
      <c r="J5699" s="64" t="str">
        <f>IFERROR(IF(I5699&lt;&gt;"",VLOOKUP(I5699,Sheet2!B:C,2,0),""),"")</f>
        <v/>
      </c>
      <c r="K5699" s="64" t="str">
        <f>IFERROR( IF(I5699&lt;&gt;"", HLOOKUP(L$2+$A5699,Sheet2!BX:NK,2,0),""),"")</f>
        <v/>
      </c>
      <c r="L5699" t="str">
        <f>IF(OR(HLOOKUP(L$2+$A5699,Sheet2!BX:NK,$B5699,0),HLOOKUP(L$2+$A5699,Sheet2!BX:NK,$B5699,0)&lt;&gt;""),HLOOKUP(L$2+$A5699,Sheet2!BX:NK,$B5699,0),"")</f>
        <v/>
      </c>
      <c r="M5699" t="str">
        <f>IF(OR(HLOOKUP(M$2+$A5699,Sheet2!BY:NL,$B5699,0),HLOOKUP(M$2+$A5699,Sheet2!BY:NL,$B5699,0)&lt;&gt;""),HLOOKUP(M$2+$A5699,Sheet2!BY:NL,$B5699,0),"")</f>
        <v/>
      </c>
      <c r="N5699" t="str">
        <f>IF(OR(HLOOKUP(N$2+$A5699,Sheet2!BZ:NM,$B5699,0),HLOOKUP(N$2+$A5699,Sheet2!BZ:NM,$B5699,0)&lt;&gt;""),HLOOKUP(N$2+$A5699,Sheet2!BZ:NM,$B5699,0),"")</f>
        <v/>
      </c>
      <c r="O5699" t="str">
        <f>IF(OR(HLOOKUP(O$2+$A5699,Sheet2!CA:NN,$B5699,0),HLOOKUP(O$2+$A5699,Sheet2!CA:NN,$B5699,0)&lt;&gt;""),HLOOKUP(O$2+$A5699,Sheet2!CA:NN,$B5699,0),"")</f>
        <v/>
      </c>
      <c r="P5699" t="str">
        <f>IF(OR(HLOOKUP(P$2+$A5699,Sheet2!CB:NO,$B5699,0),HLOOKUP(P$2+$A5699,Sheet2!CB:NO,$B5699,0)&lt;&gt;""),HLOOKUP(P$2+$A5699,Sheet2!CB:NO,$B5699,0),"")</f>
        <v/>
      </c>
      <c r="Q5699" t="str">
        <f>IF(OR(HLOOKUP(Q$2+$A5699,Sheet2!CC:NO,$B5699,0),HLOOKUP(Q$2+$A5699,Sheet2!CC:NO,$B5699,0)&lt;&gt;""),HLOOKUP(Q$2+$A5699,Sheet2!CC:NO,$B5699,0),"")</f>
        <v/>
      </c>
    </row>
    <row r="5700" spans="1:17" x14ac:dyDescent="0.25">
      <c r="A5700" s="64">
        <f t="shared" si="707"/>
        <v>36</v>
      </c>
      <c r="B5700" s="64">
        <f t="shared" si="708"/>
        <v>574</v>
      </c>
      <c r="C5700" s="64">
        <f t="shared" si="709"/>
        <v>7</v>
      </c>
      <c r="D5700" s="64">
        <f t="shared" si="710"/>
        <v>570</v>
      </c>
      <c r="E5700" s="64">
        <f t="shared" si="711"/>
        <v>2846</v>
      </c>
      <c r="F5700" s="64" t="str">
        <f t="shared" si="704"/>
        <v/>
      </c>
      <c r="G5700" s="64" t="str">
        <f t="shared" si="705"/>
        <v/>
      </c>
      <c r="H5700" s="64" t="str">
        <f t="shared" si="706"/>
        <v/>
      </c>
      <c r="I5700" s="80" t="str">
        <f>IFERROR(VLOOKUP(D5700,Sheet2!A:B,2,0),"")</f>
        <v/>
      </c>
      <c r="J5700" s="64" t="str">
        <f>IFERROR(IF(I5700&lt;&gt;"",VLOOKUP(I5700,Sheet2!B:C,2,0),""),"")</f>
        <v/>
      </c>
      <c r="K5700" s="64" t="str">
        <f>IFERROR( IF(I5700&lt;&gt;"", HLOOKUP(L$2+$A5700,Sheet2!BX:NK,2,0),""),"")</f>
        <v/>
      </c>
      <c r="L5700" t="str">
        <f>IF(OR(HLOOKUP(L$2+$A5700,Sheet2!BX:NK,$B5700,0),HLOOKUP(L$2+$A5700,Sheet2!BX:NK,$B5700,0)&lt;&gt;""),HLOOKUP(L$2+$A5700,Sheet2!BX:NK,$B5700,0),"")</f>
        <v/>
      </c>
      <c r="M5700" t="str">
        <f>IF(OR(HLOOKUP(M$2+$A5700,Sheet2!BY:NL,$B5700,0),HLOOKUP(M$2+$A5700,Sheet2!BY:NL,$B5700,0)&lt;&gt;""),HLOOKUP(M$2+$A5700,Sheet2!BY:NL,$B5700,0),"")</f>
        <v/>
      </c>
      <c r="N5700" t="str">
        <f>IF(OR(HLOOKUP(N$2+$A5700,Sheet2!BZ:NM,$B5700,0),HLOOKUP(N$2+$A5700,Sheet2!BZ:NM,$B5700,0)&lt;&gt;""),HLOOKUP(N$2+$A5700,Sheet2!BZ:NM,$B5700,0),"")</f>
        <v/>
      </c>
      <c r="O5700" t="str">
        <f>IF(OR(HLOOKUP(O$2+$A5700,Sheet2!CA:NN,$B5700,0),HLOOKUP(O$2+$A5700,Sheet2!CA:NN,$B5700,0)&lt;&gt;""),HLOOKUP(O$2+$A5700,Sheet2!CA:NN,$B5700,0),"")</f>
        <v/>
      </c>
      <c r="P5700" t="str">
        <f>IF(OR(HLOOKUP(P$2+$A5700,Sheet2!CB:NO,$B5700,0),HLOOKUP(P$2+$A5700,Sheet2!CB:NO,$B5700,0)&lt;&gt;""),HLOOKUP(P$2+$A5700,Sheet2!CB:NO,$B5700,0),"")</f>
        <v/>
      </c>
      <c r="Q5700" t="str">
        <f>IF(OR(HLOOKUP(Q$2+$A5700,Sheet2!CC:NO,$B5700,0),HLOOKUP(Q$2+$A5700,Sheet2!CC:NO,$B5700,0)&lt;&gt;""),HLOOKUP(Q$2+$A5700,Sheet2!CC:NO,$B5700,0),"")</f>
        <v/>
      </c>
    </row>
    <row r="5701" spans="1:17" x14ac:dyDescent="0.25">
      <c r="A5701" s="64">
        <f t="shared" si="707"/>
        <v>42</v>
      </c>
      <c r="B5701" s="64">
        <f t="shared" si="708"/>
        <v>574</v>
      </c>
      <c r="C5701" s="64">
        <f t="shared" si="709"/>
        <v>8</v>
      </c>
      <c r="D5701" s="64">
        <f t="shared" si="710"/>
        <v>570</v>
      </c>
      <c r="E5701" s="64">
        <f t="shared" si="711"/>
        <v>2846</v>
      </c>
      <c r="F5701" s="64" t="str">
        <f t="shared" ref="F5701:F5764" si="712">IFERROR(IF(I5701&lt;&gt;"",IF(LEFT(K5701,2)="1-",1,2),""),"")</f>
        <v/>
      </c>
      <c r="G5701" s="64" t="str">
        <f t="shared" ref="G5701:G5764" si="713">IFERROR(IF(I5701&lt;&gt;"",MONTH( RIGHT(K5701,LEN(K5701)-FIND("-",K5701))),""),"")</f>
        <v/>
      </c>
      <c r="H5701" s="64" t="str">
        <f t="shared" ref="H5701:H5764" si="714">IFERROR(IF(I5701&lt;&gt;"",YEAR( RIGHT(K5701,LEN(K5701)-FIND("-",K5701))),""),"")</f>
        <v/>
      </c>
      <c r="I5701" s="80" t="str">
        <f>IFERROR(VLOOKUP(D5701,Sheet2!A:B,2,0),"")</f>
        <v/>
      </c>
      <c r="J5701" s="64" t="str">
        <f>IFERROR(IF(I5701&lt;&gt;"",VLOOKUP(I5701,Sheet2!B:C,2,0),""),"")</f>
        <v/>
      </c>
      <c r="K5701" s="64" t="str">
        <f>IFERROR( IF(I5701&lt;&gt;"", HLOOKUP(L$2+$A5701,Sheet2!BX:NK,2,0),""),"")</f>
        <v/>
      </c>
      <c r="L5701" t="str">
        <f>IF(OR(HLOOKUP(L$2+$A5701,Sheet2!BX:NK,$B5701,0),HLOOKUP(L$2+$A5701,Sheet2!BX:NK,$B5701,0)&lt;&gt;""),HLOOKUP(L$2+$A5701,Sheet2!BX:NK,$B5701,0),"")</f>
        <v/>
      </c>
      <c r="M5701" t="str">
        <f>IF(OR(HLOOKUP(M$2+$A5701,Sheet2!BY:NL,$B5701,0),HLOOKUP(M$2+$A5701,Sheet2!BY:NL,$B5701,0)&lt;&gt;""),HLOOKUP(M$2+$A5701,Sheet2!BY:NL,$B5701,0),"")</f>
        <v/>
      </c>
      <c r="N5701" t="str">
        <f>IF(OR(HLOOKUP(N$2+$A5701,Sheet2!BZ:NM,$B5701,0),HLOOKUP(N$2+$A5701,Sheet2!BZ:NM,$B5701,0)&lt;&gt;""),HLOOKUP(N$2+$A5701,Sheet2!BZ:NM,$B5701,0),"")</f>
        <v/>
      </c>
      <c r="O5701" t="str">
        <f>IF(OR(HLOOKUP(O$2+$A5701,Sheet2!CA:NN,$B5701,0),HLOOKUP(O$2+$A5701,Sheet2!CA:NN,$B5701,0)&lt;&gt;""),HLOOKUP(O$2+$A5701,Sheet2!CA:NN,$B5701,0),"")</f>
        <v/>
      </c>
      <c r="P5701" t="str">
        <f>IF(OR(HLOOKUP(P$2+$A5701,Sheet2!CB:NO,$B5701,0),HLOOKUP(P$2+$A5701,Sheet2!CB:NO,$B5701,0)&lt;&gt;""),HLOOKUP(P$2+$A5701,Sheet2!CB:NO,$B5701,0),"")</f>
        <v/>
      </c>
      <c r="Q5701" t="str">
        <f>IF(OR(HLOOKUP(Q$2+$A5701,Sheet2!CC:NO,$B5701,0),HLOOKUP(Q$2+$A5701,Sheet2!CC:NO,$B5701,0)&lt;&gt;""),HLOOKUP(Q$2+$A5701,Sheet2!CC:NO,$B5701,0),"")</f>
        <v/>
      </c>
    </row>
    <row r="5702" spans="1:17" x14ac:dyDescent="0.25">
      <c r="A5702" s="64">
        <f t="shared" ref="A5702:A5765" si="715">IF(C5702&lt;&gt;1,A5701+6,0)</f>
        <v>48</v>
      </c>
      <c r="B5702" s="64">
        <f t="shared" ref="B5702:B5765" si="716">IF(C5702&lt;&gt;1,B5701,B5701+1)</f>
        <v>574</v>
      </c>
      <c r="C5702" s="64">
        <f t="shared" ref="C5702:C5765" si="717">IF($C$3-C5701=0,1,C5701+1)</f>
        <v>9</v>
      </c>
      <c r="D5702" s="64">
        <f t="shared" ref="D5702:D5765" si="718">IF(C5702=1,D5701+1,D5701)</f>
        <v>570</v>
      </c>
      <c r="E5702" s="64">
        <f t="shared" ref="E5702:E5765" si="719">IF(D5702&lt;&gt;D5701,E5701+5,E5701)</f>
        <v>2846</v>
      </c>
      <c r="F5702" s="64" t="str">
        <f t="shared" si="712"/>
        <v/>
      </c>
      <c r="G5702" s="64" t="str">
        <f t="shared" si="713"/>
        <v/>
      </c>
      <c r="H5702" s="64" t="str">
        <f t="shared" si="714"/>
        <v/>
      </c>
      <c r="I5702" s="80" t="str">
        <f>IFERROR(VLOOKUP(D5702,Sheet2!A:B,2,0),"")</f>
        <v/>
      </c>
      <c r="J5702" s="64" t="str">
        <f>IFERROR(IF(I5702&lt;&gt;"",VLOOKUP(I5702,Sheet2!B:C,2,0),""),"")</f>
        <v/>
      </c>
      <c r="K5702" s="64" t="str">
        <f>IFERROR( IF(I5702&lt;&gt;"", HLOOKUP(L$2+$A5702,Sheet2!BX:NK,2,0),""),"")</f>
        <v/>
      </c>
      <c r="L5702" t="str">
        <f>IF(OR(HLOOKUP(L$2+$A5702,Sheet2!BX:NK,$B5702,0),HLOOKUP(L$2+$A5702,Sheet2!BX:NK,$B5702,0)&lt;&gt;""),HLOOKUP(L$2+$A5702,Sheet2!BX:NK,$B5702,0),"")</f>
        <v/>
      </c>
      <c r="M5702" t="str">
        <f>IF(OR(HLOOKUP(M$2+$A5702,Sheet2!BY:NL,$B5702,0),HLOOKUP(M$2+$A5702,Sheet2!BY:NL,$B5702,0)&lt;&gt;""),HLOOKUP(M$2+$A5702,Sheet2!BY:NL,$B5702,0),"")</f>
        <v/>
      </c>
      <c r="N5702" t="str">
        <f>IF(OR(HLOOKUP(N$2+$A5702,Sheet2!BZ:NM,$B5702,0),HLOOKUP(N$2+$A5702,Sheet2!BZ:NM,$B5702,0)&lt;&gt;""),HLOOKUP(N$2+$A5702,Sheet2!BZ:NM,$B5702,0),"")</f>
        <v/>
      </c>
      <c r="O5702" t="str">
        <f>IF(OR(HLOOKUP(O$2+$A5702,Sheet2!CA:NN,$B5702,0),HLOOKUP(O$2+$A5702,Sheet2!CA:NN,$B5702,0)&lt;&gt;""),HLOOKUP(O$2+$A5702,Sheet2!CA:NN,$B5702,0),"")</f>
        <v/>
      </c>
      <c r="P5702" t="str">
        <f>IF(OR(HLOOKUP(P$2+$A5702,Sheet2!CB:NO,$B5702,0),HLOOKUP(P$2+$A5702,Sheet2!CB:NO,$B5702,0)&lt;&gt;""),HLOOKUP(P$2+$A5702,Sheet2!CB:NO,$B5702,0),"")</f>
        <v/>
      </c>
      <c r="Q5702" t="str">
        <f>IF(OR(HLOOKUP(Q$2+$A5702,Sheet2!CC:NO,$B5702,0),HLOOKUP(Q$2+$A5702,Sheet2!CC:NO,$B5702,0)&lt;&gt;""),HLOOKUP(Q$2+$A5702,Sheet2!CC:NO,$B5702,0),"")</f>
        <v/>
      </c>
    </row>
    <row r="5703" spans="1:17" x14ac:dyDescent="0.25">
      <c r="A5703" s="64">
        <f t="shared" si="715"/>
        <v>54</v>
      </c>
      <c r="B5703" s="64">
        <f t="shared" si="716"/>
        <v>574</v>
      </c>
      <c r="C5703" s="64">
        <f t="shared" si="717"/>
        <v>10</v>
      </c>
      <c r="D5703" s="64">
        <f t="shared" si="718"/>
        <v>570</v>
      </c>
      <c r="E5703" s="64">
        <f t="shared" si="719"/>
        <v>2846</v>
      </c>
      <c r="F5703" s="64" t="str">
        <f t="shared" si="712"/>
        <v/>
      </c>
      <c r="G5703" s="64" t="str">
        <f t="shared" si="713"/>
        <v/>
      </c>
      <c r="H5703" s="64" t="str">
        <f t="shared" si="714"/>
        <v/>
      </c>
      <c r="I5703" s="80" t="str">
        <f>IFERROR(VLOOKUP(D5703,Sheet2!A:B,2,0),"")</f>
        <v/>
      </c>
      <c r="J5703" s="64" t="str">
        <f>IFERROR(IF(I5703&lt;&gt;"",VLOOKUP(I5703,Sheet2!B:C,2,0),""),"")</f>
        <v/>
      </c>
      <c r="K5703" s="64" t="str">
        <f>IFERROR( IF(I5703&lt;&gt;"", HLOOKUP(L$2+$A5703,Sheet2!BX:NK,2,0),""),"")</f>
        <v/>
      </c>
      <c r="L5703" t="str">
        <f>IF(OR(HLOOKUP(L$2+$A5703,Sheet2!BX:NK,$B5703,0),HLOOKUP(L$2+$A5703,Sheet2!BX:NK,$B5703,0)&lt;&gt;""),HLOOKUP(L$2+$A5703,Sheet2!BX:NK,$B5703,0),"")</f>
        <v/>
      </c>
      <c r="M5703" t="str">
        <f>IF(OR(HLOOKUP(M$2+$A5703,Sheet2!BY:NL,$B5703,0),HLOOKUP(M$2+$A5703,Sheet2!BY:NL,$B5703,0)&lt;&gt;""),HLOOKUP(M$2+$A5703,Sheet2!BY:NL,$B5703,0),"")</f>
        <v/>
      </c>
      <c r="N5703" t="str">
        <f>IF(OR(HLOOKUP(N$2+$A5703,Sheet2!BZ:NM,$B5703,0),HLOOKUP(N$2+$A5703,Sheet2!BZ:NM,$B5703,0)&lt;&gt;""),HLOOKUP(N$2+$A5703,Sheet2!BZ:NM,$B5703,0),"")</f>
        <v/>
      </c>
      <c r="O5703" t="str">
        <f>IF(OR(HLOOKUP(O$2+$A5703,Sheet2!CA:NN,$B5703,0),HLOOKUP(O$2+$A5703,Sheet2!CA:NN,$B5703,0)&lt;&gt;""),HLOOKUP(O$2+$A5703,Sheet2!CA:NN,$B5703,0),"")</f>
        <v/>
      </c>
      <c r="P5703" t="str">
        <f>IF(OR(HLOOKUP(P$2+$A5703,Sheet2!CB:NO,$B5703,0),HLOOKUP(P$2+$A5703,Sheet2!CB:NO,$B5703,0)&lt;&gt;""),HLOOKUP(P$2+$A5703,Sheet2!CB:NO,$B5703,0),"")</f>
        <v/>
      </c>
      <c r="Q5703" t="str">
        <f>IF(OR(HLOOKUP(Q$2+$A5703,Sheet2!CC:NO,$B5703,0),HLOOKUP(Q$2+$A5703,Sheet2!CC:NO,$B5703,0)&lt;&gt;""),HLOOKUP(Q$2+$A5703,Sheet2!CC:NO,$B5703,0),"")</f>
        <v/>
      </c>
    </row>
    <row r="5704" spans="1:17" x14ac:dyDescent="0.25">
      <c r="A5704" s="64">
        <f t="shared" si="715"/>
        <v>0</v>
      </c>
      <c r="B5704" s="64">
        <f t="shared" si="716"/>
        <v>575</v>
      </c>
      <c r="C5704" s="64">
        <f t="shared" si="717"/>
        <v>1</v>
      </c>
      <c r="D5704" s="64">
        <f t="shared" si="718"/>
        <v>571</v>
      </c>
      <c r="E5704" s="64">
        <f t="shared" si="719"/>
        <v>2851</v>
      </c>
      <c r="F5704" s="64" t="str">
        <f t="shared" si="712"/>
        <v/>
      </c>
      <c r="G5704" s="64" t="str">
        <f t="shared" si="713"/>
        <v/>
      </c>
      <c r="H5704" s="64" t="str">
        <f t="shared" si="714"/>
        <v/>
      </c>
      <c r="I5704" s="80" t="str">
        <f>IFERROR(VLOOKUP(D5704,Sheet2!A:B,2,0),"")</f>
        <v/>
      </c>
      <c r="J5704" s="64" t="str">
        <f>IFERROR(IF(I5704&lt;&gt;"",VLOOKUP(I5704,Sheet2!B:C,2,0),""),"")</f>
        <v/>
      </c>
      <c r="K5704" s="64" t="str">
        <f>IFERROR( IF(I5704&lt;&gt;"", HLOOKUP(L$2+$A5704,Sheet2!BX:NK,2,0),""),"")</f>
        <v/>
      </c>
      <c r="L5704" t="str">
        <f>IF(OR(HLOOKUP(L$2+$A5704,Sheet2!BX:NK,$B5704,0),HLOOKUP(L$2+$A5704,Sheet2!BX:NK,$B5704,0)&lt;&gt;""),HLOOKUP(L$2+$A5704,Sheet2!BX:NK,$B5704,0),"")</f>
        <v/>
      </c>
      <c r="M5704" t="str">
        <f>IF(OR(HLOOKUP(M$2+$A5704,Sheet2!BY:NL,$B5704,0),HLOOKUP(M$2+$A5704,Sheet2!BY:NL,$B5704,0)&lt;&gt;""),HLOOKUP(M$2+$A5704,Sheet2!BY:NL,$B5704,0),"")</f>
        <v/>
      </c>
      <c r="N5704" t="str">
        <f>IF(OR(HLOOKUP(N$2+$A5704,Sheet2!BZ:NM,$B5704,0),HLOOKUP(N$2+$A5704,Sheet2!BZ:NM,$B5704,0)&lt;&gt;""),HLOOKUP(N$2+$A5704,Sheet2!BZ:NM,$B5704,0),"")</f>
        <v/>
      </c>
      <c r="O5704" t="str">
        <f>IF(OR(HLOOKUP(O$2+$A5704,Sheet2!CA:NN,$B5704,0),HLOOKUP(O$2+$A5704,Sheet2!CA:NN,$B5704,0)&lt;&gt;""),HLOOKUP(O$2+$A5704,Sheet2!CA:NN,$B5704,0),"")</f>
        <v/>
      </c>
      <c r="P5704" t="str">
        <f>IF(OR(HLOOKUP(P$2+$A5704,Sheet2!CB:NO,$B5704,0),HLOOKUP(P$2+$A5704,Sheet2!CB:NO,$B5704,0)&lt;&gt;""),HLOOKUP(P$2+$A5704,Sheet2!CB:NO,$B5704,0),"")</f>
        <v/>
      </c>
      <c r="Q5704" t="str">
        <f>IF(OR(HLOOKUP(Q$2+$A5704,Sheet2!CC:NO,$B5704,0),HLOOKUP(Q$2+$A5704,Sheet2!CC:NO,$B5704,0)&lt;&gt;""),HLOOKUP(Q$2+$A5704,Sheet2!CC:NO,$B5704,0),"")</f>
        <v/>
      </c>
    </row>
    <row r="5705" spans="1:17" x14ac:dyDescent="0.25">
      <c r="A5705" s="64">
        <f t="shared" si="715"/>
        <v>6</v>
      </c>
      <c r="B5705" s="64">
        <f t="shared" si="716"/>
        <v>575</v>
      </c>
      <c r="C5705" s="64">
        <f t="shared" si="717"/>
        <v>2</v>
      </c>
      <c r="D5705" s="64">
        <f t="shared" si="718"/>
        <v>571</v>
      </c>
      <c r="E5705" s="64">
        <f t="shared" si="719"/>
        <v>2851</v>
      </c>
      <c r="F5705" s="64" t="str">
        <f t="shared" si="712"/>
        <v/>
      </c>
      <c r="G5705" s="64" t="str">
        <f t="shared" si="713"/>
        <v/>
      </c>
      <c r="H5705" s="64" t="str">
        <f t="shared" si="714"/>
        <v/>
      </c>
      <c r="I5705" s="80" t="str">
        <f>IFERROR(VLOOKUP(D5705,Sheet2!A:B,2,0),"")</f>
        <v/>
      </c>
      <c r="J5705" s="64" t="str">
        <f>IFERROR(IF(I5705&lt;&gt;"",VLOOKUP(I5705,Sheet2!B:C,2,0),""),"")</f>
        <v/>
      </c>
      <c r="K5705" s="64" t="str">
        <f>IFERROR( IF(I5705&lt;&gt;"", HLOOKUP(L$2+$A5705,Sheet2!BX:NK,2,0),""),"")</f>
        <v/>
      </c>
      <c r="L5705" t="str">
        <f>IF(OR(HLOOKUP(L$2+$A5705,Sheet2!BX:NK,$B5705,0),HLOOKUP(L$2+$A5705,Sheet2!BX:NK,$B5705,0)&lt;&gt;""),HLOOKUP(L$2+$A5705,Sheet2!BX:NK,$B5705,0),"")</f>
        <v/>
      </c>
      <c r="M5705" t="str">
        <f>IF(OR(HLOOKUP(M$2+$A5705,Sheet2!BY:NL,$B5705,0),HLOOKUP(M$2+$A5705,Sheet2!BY:NL,$B5705,0)&lt;&gt;""),HLOOKUP(M$2+$A5705,Sheet2!BY:NL,$B5705,0),"")</f>
        <v/>
      </c>
      <c r="N5705" t="str">
        <f>IF(OR(HLOOKUP(N$2+$A5705,Sheet2!BZ:NM,$B5705,0),HLOOKUP(N$2+$A5705,Sheet2!BZ:NM,$B5705,0)&lt;&gt;""),HLOOKUP(N$2+$A5705,Sheet2!BZ:NM,$B5705,0),"")</f>
        <v/>
      </c>
      <c r="O5705" t="str">
        <f>IF(OR(HLOOKUP(O$2+$A5705,Sheet2!CA:NN,$B5705,0),HLOOKUP(O$2+$A5705,Sheet2!CA:NN,$B5705,0)&lt;&gt;""),HLOOKUP(O$2+$A5705,Sheet2!CA:NN,$B5705,0),"")</f>
        <v/>
      </c>
      <c r="P5705" t="str">
        <f>IF(OR(HLOOKUP(P$2+$A5705,Sheet2!CB:NO,$B5705,0),HLOOKUP(P$2+$A5705,Sheet2!CB:NO,$B5705,0)&lt;&gt;""),HLOOKUP(P$2+$A5705,Sheet2!CB:NO,$B5705,0),"")</f>
        <v/>
      </c>
      <c r="Q5705" t="str">
        <f>IF(OR(HLOOKUP(Q$2+$A5705,Sheet2!CC:NO,$B5705,0),HLOOKUP(Q$2+$A5705,Sheet2!CC:NO,$B5705,0)&lt;&gt;""),HLOOKUP(Q$2+$A5705,Sheet2!CC:NO,$B5705,0),"")</f>
        <v/>
      </c>
    </row>
    <row r="5706" spans="1:17" x14ac:dyDescent="0.25">
      <c r="A5706" s="64">
        <f t="shared" si="715"/>
        <v>12</v>
      </c>
      <c r="B5706" s="64">
        <f t="shared" si="716"/>
        <v>575</v>
      </c>
      <c r="C5706" s="64">
        <f t="shared" si="717"/>
        <v>3</v>
      </c>
      <c r="D5706" s="64">
        <f t="shared" si="718"/>
        <v>571</v>
      </c>
      <c r="E5706" s="64">
        <f t="shared" si="719"/>
        <v>2851</v>
      </c>
      <c r="F5706" s="64" t="str">
        <f t="shared" si="712"/>
        <v/>
      </c>
      <c r="G5706" s="64" t="str">
        <f t="shared" si="713"/>
        <v/>
      </c>
      <c r="H5706" s="64" t="str">
        <f t="shared" si="714"/>
        <v/>
      </c>
      <c r="I5706" s="80" t="str">
        <f>IFERROR(VLOOKUP(D5706,Sheet2!A:B,2,0),"")</f>
        <v/>
      </c>
      <c r="J5706" s="64" t="str">
        <f>IFERROR(IF(I5706&lt;&gt;"",VLOOKUP(I5706,Sheet2!B:C,2,0),""),"")</f>
        <v/>
      </c>
      <c r="K5706" s="64" t="str">
        <f>IFERROR( IF(I5706&lt;&gt;"", HLOOKUP(L$2+$A5706,Sheet2!BX:NK,2,0),""),"")</f>
        <v/>
      </c>
      <c r="L5706" t="str">
        <f>IF(OR(HLOOKUP(L$2+$A5706,Sheet2!BX:NK,$B5706,0),HLOOKUP(L$2+$A5706,Sheet2!BX:NK,$B5706,0)&lt;&gt;""),HLOOKUP(L$2+$A5706,Sheet2!BX:NK,$B5706,0),"")</f>
        <v/>
      </c>
      <c r="M5706" t="str">
        <f>IF(OR(HLOOKUP(M$2+$A5706,Sheet2!BY:NL,$B5706,0),HLOOKUP(M$2+$A5706,Sheet2!BY:NL,$B5706,0)&lt;&gt;""),HLOOKUP(M$2+$A5706,Sheet2!BY:NL,$B5706,0),"")</f>
        <v/>
      </c>
      <c r="N5706" t="str">
        <f>IF(OR(HLOOKUP(N$2+$A5706,Sheet2!BZ:NM,$B5706,0),HLOOKUP(N$2+$A5706,Sheet2!BZ:NM,$B5706,0)&lt;&gt;""),HLOOKUP(N$2+$A5706,Sheet2!BZ:NM,$B5706,0),"")</f>
        <v/>
      </c>
      <c r="O5706" t="str">
        <f>IF(OR(HLOOKUP(O$2+$A5706,Sheet2!CA:NN,$B5706,0),HLOOKUP(O$2+$A5706,Sheet2!CA:NN,$B5706,0)&lt;&gt;""),HLOOKUP(O$2+$A5706,Sheet2!CA:NN,$B5706,0),"")</f>
        <v/>
      </c>
      <c r="P5706" t="str">
        <f>IF(OR(HLOOKUP(P$2+$A5706,Sheet2!CB:NO,$B5706,0),HLOOKUP(P$2+$A5706,Sheet2!CB:NO,$B5706,0)&lt;&gt;""),HLOOKUP(P$2+$A5706,Sheet2!CB:NO,$B5706,0),"")</f>
        <v/>
      </c>
      <c r="Q5706" t="str">
        <f>IF(OR(HLOOKUP(Q$2+$A5706,Sheet2!CC:NO,$B5706,0),HLOOKUP(Q$2+$A5706,Sheet2!CC:NO,$B5706,0)&lt;&gt;""),HLOOKUP(Q$2+$A5706,Sheet2!CC:NO,$B5706,0),"")</f>
        <v/>
      </c>
    </row>
    <row r="5707" spans="1:17" x14ac:dyDescent="0.25">
      <c r="A5707" s="64">
        <f t="shared" si="715"/>
        <v>18</v>
      </c>
      <c r="B5707" s="64">
        <f t="shared" si="716"/>
        <v>575</v>
      </c>
      <c r="C5707" s="64">
        <f t="shared" si="717"/>
        <v>4</v>
      </c>
      <c r="D5707" s="64">
        <f t="shared" si="718"/>
        <v>571</v>
      </c>
      <c r="E5707" s="64">
        <f t="shared" si="719"/>
        <v>2851</v>
      </c>
      <c r="F5707" s="64" t="str">
        <f t="shared" si="712"/>
        <v/>
      </c>
      <c r="G5707" s="64" t="str">
        <f t="shared" si="713"/>
        <v/>
      </c>
      <c r="H5707" s="64" t="str">
        <f t="shared" si="714"/>
        <v/>
      </c>
      <c r="I5707" s="80" t="str">
        <f>IFERROR(VLOOKUP(D5707,Sheet2!A:B,2,0),"")</f>
        <v/>
      </c>
      <c r="J5707" s="64" t="str">
        <f>IFERROR(IF(I5707&lt;&gt;"",VLOOKUP(I5707,Sheet2!B:C,2,0),""),"")</f>
        <v/>
      </c>
      <c r="K5707" s="64" t="str">
        <f>IFERROR( IF(I5707&lt;&gt;"", HLOOKUP(L$2+$A5707,Sheet2!BX:NK,2,0),""),"")</f>
        <v/>
      </c>
      <c r="L5707" t="str">
        <f>IF(OR(HLOOKUP(L$2+$A5707,Sheet2!BX:NK,$B5707,0),HLOOKUP(L$2+$A5707,Sheet2!BX:NK,$B5707,0)&lt;&gt;""),HLOOKUP(L$2+$A5707,Sheet2!BX:NK,$B5707,0),"")</f>
        <v/>
      </c>
      <c r="M5707" t="str">
        <f>IF(OR(HLOOKUP(M$2+$A5707,Sheet2!BY:NL,$B5707,0),HLOOKUP(M$2+$A5707,Sheet2!BY:NL,$B5707,0)&lt;&gt;""),HLOOKUP(M$2+$A5707,Sheet2!BY:NL,$B5707,0),"")</f>
        <v/>
      </c>
      <c r="N5707" t="str">
        <f>IF(OR(HLOOKUP(N$2+$A5707,Sheet2!BZ:NM,$B5707,0),HLOOKUP(N$2+$A5707,Sheet2!BZ:NM,$B5707,0)&lt;&gt;""),HLOOKUP(N$2+$A5707,Sheet2!BZ:NM,$B5707,0),"")</f>
        <v/>
      </c>
      <c r="O5707" t="str">
        <f>IF(OR(HLOOKUP(O$2+$A5707,Sheet2!CA:NN,$B5707,0),HLOOKUP(O$2+$A5707,Sheet2!CA:NN,$B5707,0)&lt;&gt;""),HLOOKUP(O$2+$A5707,Sheet2!CA:NN,$B5707,0),"")</f>
        <v/>
      </c>
      <c r="P5707" t="str">
        <f>IF(OR(HLOOKUP(P$2+$A5707,Sheet2!CB:NO,$B5707,0),HLOOKUP(P$2+$A5707,Sheet2!CB:NO,$B5707,0)&lt;&gt;""),HLOOKUP(P$2+$A5707,Sheet2!CB:NO,$B5707,0),"")</f>
        <v/>
      </c>
      <c r="Q5707" t="str">
        <f>IF(OR(HLOOKUP(Q$2+$A5707,Sheet2!CC:NO,$B5707,0),HLOOKUP(Q$2+$A5707,Sheet2!CC:NO,$B5707,0)&lt;&gt;""),HLOOKUP(Q$2+$A5707,Sheet2!CC:NO,$B5707,0),"")</f>
        <v/>
      </c>
    </row>
    <row r="5708" spans="1:17" x14ac:dyDescent="0.25">
      <c r="A5708" s="64">
        <f t="shared" si="715"/>
        <v>24</v>
      </c>
      <c r="B5708" s="64">
        <f t="shared" si="716"/>
        <v>575</v>
      </c>
      <c r="C5708" s="64">
        <f t="shared" si="717"/>
        <v>5</v>
      </c>
      <c r="D5708" s="64">
        <f t="shared" si="718"/>
        <v>571</v>
      </c>
      <c r="E5708" s="64">
        <f t="shared" si="719"/>
        <v>2851</v>
      </c>
      <c r="F5708" s="64" t="str">
        <f t="shared" si="712"/>
        <v/>
      </c>
      <c r="G5708" s="64" t="str">
        <f t="shared" si="713"/>
        <v/>
      </c>
      <c r="H5708" s="64" t="str">
        <f t="shared" si="714"/>
        <v/>
      </c>
      <c r="I5708" s="80" t="str">
        <f>IFERROR(VLOOKUP(D5708,Sheet2!A:B,2,0),"")</f>
        <v/>
      </c>
      <c r="J5708" s="64" t="str">
        <f>IFERROR(IF(I5708&lt;&gt;"",VLOOKUP(I5708,Sheet2!B:C,2,0),""),"")</f>
        <v/>
      </c>
      <c r="K5708" s="64" t="str">
        <f>IFERROR( IF(I5708&lt;&gt;"", HLOOKUP(L$2+$A5708,Sheet2!BX:NK,2,0),""),"")</f>
        <v/>
      </c>
      <c r="L5708" t="str">
        <f>IF(OR(HLOOKUP(L$2+$A5708,Sheet2!BX:NK,$B5708,0),HLOOKUP(L$2+$A5708,Sheet2!BX:NK,$B5708,0)&lt;&gt;""),HLOOKUP(L$2+$A5708,Sheet2!BX:NK,$B5708,0),"")</f>
        <v/>
      </c>
      <c r="M5708" t="str">
        <f>IF(OR(HLOOKUP(M$2+$A5708,Sheet2!BY:NL,$B5708,0),HLOOKUP(M$2+$A5708,Sheet2!BY:NL,$B5708,0)&lt;&gt;""),HLOOKUP(M$2+$A5708,Sheet2!BY:NL,$B5708,0),"")</f>
        <v/>
      </c>
      <c r="N5708" t="str">
        <f>IF(OR(HLOOKUP(N$2+$A5708,Sheet2!BZ:NM,$B5708,0),HLOOKUP(N$2+$A5708,Sheet2!BZ:NM,$B5708,0)&lt;&gt;""),HLOOKUP(N$2+$A5708,Sheet2!BZ:NM,$B5708,0),"")</f>
        <v/>
      </c>
      <c r="O5708" t="str">
        <f>IF(OR(HLOOKUP(O$2+$A5708,Sheet2!CA:NN,$B5708,0),HLOOKUP(O$2+$A5708,Sheet2!CA:NN,$B5708,0)&lt;&gt;""),HLOOKUP(O$2+$A5708,Sheet2!CA:NN,$B5708,0),"")</f>
        <v/>
      </c>
      <c r="P5708" t="str">
        <f>IF(OR(HLOOKUP(P$2+$A5708,Sheet2!CB:NO,$B5708,0),HLOOKUP(P$2+$A5708,Sheet2!CB:NO,$B5708,0)&lt;&gt;""),HLOOKUP(P$2+$A5708,Sheet2!CB:NO,$B5708,0),"")</f>
        <v/>
      </c>
      <c r="Q5708" t="str">
        <f>IF(OR(HLOOKUP(Q$2+$A5708,Sheet2!CC:NO,$B5708,0),HLOOKUP(Q$2+$A5708,Sheet2!CC:NO,$B5708,0)&lt;&gt;""),HLOOKUP(Q$2+$A5708,Sheet2!CC:NO,$B5708,0),"")</f>
        <v/>
      </c>
    </row>
    <row r="5709" spans="1:17" x14ac:dyDescent="0.25">
      <c r="A5709" s="64">
        <f t="shared" si="715"/>
        <v>30</v>
      </c>
      <c r="B5709" s="64">
        <f t="shared" si="716"/>
        <v>575</v>
      </c>
      <c r="C5709" s="64">
        <f t="shared" si="717"/>
        <v>6</v>
      </c>
      <c r="D5709" s="64">
        <f t="shared" si="718"/>
        <v>571</v>
      </c>
      <c r="E5709" s="64">
        <f t="shared" si="719"/>
        <v>2851</v>
      </c>
      <c r="F5709" s="64" t="str">
        <f t="shared" si="712"/>
        <v/>
      </c>
      <c r="G5709" s="64" t="str">
        <f t="shared" si="713"/>
        <v/>
      </c>
      <c r="H5709" s="64" t="str">
        <f t="shared" si="714"/>
        <v/>
      </c>
      <c r="I5709" s="80" t="str">
        <f>IFERROR(VLOOKUP(D5709,Sheet2!A:B,2,0),"")</f>
        <v/>
      </c>
      <c r="J5709" s="64" t="str">
        <f>IFERROR(IF(I5709&lt;&gt;"",VLOOKUP(I5709,Sheet2!B:C,2,0),""),"")</f>
        <v/>
      </c>
      <c r="K5709" s="64" t="str">
        <f>IFERROR( IF(I5709&lt;&gt;"", HLOOKUP(L$2+$A5709,Sheet2!BX:NK,2,0),""),"")</f>
        <v/>
      </c>
      <c r="L5709" t="str">
        <f>IF(OR(HLOOKUP(L$2+$A5709,Sheet2!BX:NK,$B5709,0),HLOOKUP(L$2+$A5709,Sheet2!BX:NK,$B5709,0)&lt;&gt;""),HLOOKUP(L$2+$A5709,Sheet2!BX:NK,$B5709,0),"")</f>
        <v/>
      </c>
      <c r="M5709" t="str">
        <f>IF(OR(HLOOKUP(M$2+$A5709,Sheet2!BY:NL,$B5709,0),HLOOKUP(M$2+$A5709,Sheet2!BY:NL,$B5709,0)&lt;&gt;""),HLOOKUP(M$2+$A5709,Sheet2!BY:NL,$B5709,0),"")</f>
        <v/>
      </c>
      <c r="N5709" t="str">
        <f>IF(OR(HLOOKUP(N$2+$A5709,Sheet2!BZ:NM,$B5709,0),HLOOKUP(N$2+$A5709,Sheet2!BZ:NM,$B5709,0)&lt;&gt;""),HLOOKUP(N$2+$A5709,Sheet2!BZ:NM,$B5709,0),"")</f>
        <v/>
      </c>
      <c r="O5709" t="str">
        <f>IF(OR(HLOOKUP(O$2+$A5709,Sheet2!CA:NN,$B5709,0),HLOOKUP(O$2+$A5709,Sheet2!CA:NN,$B5709,0)&lt;&gt;""),HLOOKUP(O$2+$A5709,Sheet2!CA:NN,$B5709,0),"")</f>
        <v/>
      </c>
      <c r="P5709" t="str">
        <f>IF(OR(HLOOKUP(P$2+$A5709,Sheet2!CB:NO,$B5709,0),HLOOKUP(P$2+$A5709,Sheet2!CB:NO,$B5709,0)&lt;&gt;""),HLOOKUP(P$2+$A5709,Sheet2!CB:NO,$B5709,0),"")</f>
        <v/>
      </c>
      <c r="Q5709" t="str">
        <f>IF(OR(HLOOKUP(Q$2+$A5709,Sheet2!CC:NO,$B5709,0),HLOOKUP(Q$2+$A5709,Sheet2!CC:NO,$B5709,0)&lt;&gt;""),HLOOKUP(Q$2+$A5709,Sheet2!CC:NO,$B5709,0),"")</f>
        <v/>
      </c>
    </row>
    <row r="5710" spans="1:17" x14ac:dyDescent="0.25">
      <c r="A5710" s="64">
        <f t="shared" si="715"/>
        <v>36</v>
      </c>
      <c r="B5710" s="64">
        <f t="shared" si="716"/>
        <v>575</v>
      </c>
      <c r="C5710" s="64">
        <f t="shared" si="717"/>
        <v>7</v>
      </c>
      <c r="D5710" s="64">
        <f t="shared" si="718"/>
        <v>571</v>
      </c>
      <c r="E5710" s="64">
        <f t="shared" si="719"/>
        <v>2851</v>
      </c>
      <c r="F5710" s="64" t="str">
        <f t="shared" si="712"/>
        <v/>
      </c>
      <c r="G5710" s="64" t="str">
        <f t="shared" si="713"/>
        <v/>
      </c>
      <c r="H5710" s="64" t="str">
        <f t="shared" si="714"/>
        <v/>
      </c>
      <c r="I5710" s="80" t="str">
        <f>IFERROR(VLOOKUP(D5710,Sheet2!A:B,2,0),"")</f>
        <v/>
      </c>
      <c r="J5710" s="64" t="str">
        <f>IFERROR(IF(I5710&lt;&gt;"",VLOOKUP(I5710,Sheet2!B:C,2,0),""),"")</f>
        <v/>
      </c>
      <c r="K5710" s="64" t="str">
        <f>IFERROR( IF(I5710&lt;&gt;"", HLOOKUP(L$2+$A5710,Sheet2!BX:NK,2,0),""),"")</f>
        <v/>
      </c>
      <c r="L5710" t="str">
        <f>IF(OR(HLOOKUP(L$2+$A5710,Sheet2!BX:NK,$B5710,0),HLOOKUP(L$2+$A5710,Sheet2!BX:NK,$B5710,0)&lt;&gt;""),HLOOKUP(L$2+$A5710,Sheet2!BX:NK,$B5710,0),"")</f>
        <v/>
      </c>
      <c r="M5710" t="str">
        <f>IF(OR(HLOOKUP(M$2+$A5710,Sheet2!BY:NL,$B5710,0),HLOOKUP(M$2+$A5710,Sheet2!BY:NL,$B5710,0)&lt;&gt;""),HLOOKUP(M$2+$A5710,Sheet2!BY:NL,$B5710,0),"")</f>
        <v/>
      </c>
      <c r="N5710" t="str">
        <f>IF(OR(HLOOKUP(N$2+$A5710,Sheet2!BZ:NM,$B5710,0),HLOOKUP(N$2+$A5710,Sheet2!BZ:NM,$B5710,0)&lt;&gt;""),HLOOKUP(N$2+$A5710,Sheet2!BZ:NM,$B5710,0),"")</f>
        <v/>
      </c>
      <c r="O5710" t="str">
        <f>IF(OR(HLOOKUP(O$2+$A5710,Sheet2!CA:NN,$B5710,0),HLOOKUP(O$2+$A5710,Sheet2!CA:NN,$B5710,0)&lt;&gt;""),HLOOKUP(O$2+$A5710,Sheet2!CA:NN,$B5710,0),"")</f>
        <v/>
      </c>
      <c r="P5710" t="str">
        <f>IF(OR(HLOOKUP(P$2+$A5710,Sheet2!CB:NO,$B5710,0),HLOOKUP(P$2+$A5710,Sheet2!CB:NO,$B5710,0)&lt;&gt;""),HLOOKUP(P$2+$A5710,Sheet2!CB:NO,$B5710,0),"")</f>
        <v/>
      </c>
      <c r="Q5710" t="str">
        <f>IF(OR(HLOOKUP(Q$2+$A5710,Sheet2!CC:NO,$B5710,0),HLOOKUP(Q$2+$A5710,Sheet2!CC:NO,$B5710,0)&lt;&gt;""),HLOOKUP(Q$2+$A5710,Sheet2!CC:NO,$B5710,0),"")</f>
        <v/>
      </c>
    </row>
    <row r="5711" spans="1:17" x14ac:dyDescent="0.25">
      <c r="A5711" s="64">
        <f t="shared" si="715"/>
        <v>42</v>
      </c>
      <c r="B5711" s="64">
        <f t="shared" si="716"/>
        <v>575</v>
      </c>
      <c r="C5711" s="64">
        <f t="shared" si="717"/>
        <v>8</v>
      </c>
      <c r="D5711" s="64">
        <f t="shared" si="718"/>
        <v>571</v>
      </c>
      <c r="E5711" s="64">
        <f t="shared" si="719"/>
        <v>2851</v>
      </c>
      <c r="F5711" s="64" t="str">
        <f t="shared" si="712"/>
        <v/>
      </c>
      <c r="G5711" s="64" t="str">
        <f t="shared" si="713"/>
        <v/>
      </c>
      <c r="H5711" s="64" t="str">
        <f t="shared" si="714"/>
        <v/>
      </c>
      <c r="I5711" s="80" t="str">
        <f>IFERROR(VLOOKUP(D5711,Sheet2!A:B,2,0),"")</f>
        <v/>
      </c>
      <c r="J5711" s="64" t="str">
        <f>IFERROR(IF(I5711&lt;&gt;"",VLOOKUP(I5711,Sheet2!B:C,2,0),""),"")</f>
        <v/>
      </c>
      <c r="K5711" s="64" t="str">
        <f>IFERROR( IF(I5711&lt;&gt;"", HLOOKUP(L$2+$A5711,Sheet2!BX:NK,2,0),""),"")</f>
        <v/>
      </c>
      <c r="L5711" t="str">
        <f>IF(OR(HLOOKUP(L$2+$A5711,Sheet2!BX:NK,$B5711,0),HLOOKUP(L$2+$A5711,Sheet2!BX:NK,$B5711,0)&lt;&gt;""),HLOOKUP(L$2+$A5711,Sheet2!BX:NK,$B5711,0),"")</f>
        <v/>
      </c>
      <c r="M5711" t="str">
        <f>IF(OR(HLOOKUP(M$2+$A5711,Sheet2!BY:NL,$B5711,0),HLOOKUP(M$2+$A5711,Sheet2!BY:NL,$B5711,0)&lt;&gt;""),HLOOKUP(M$2+$A5711,Sheet2!BY:NL,$B5711,0),"")</f>
        <v/>
      </c>
      <c r="N5711" t="str">
        <f>IF(OR(HLOOKUP(N$2+$A5711,Sheet2!BZ:NM,$B5711,0),HLOOKUP(N$2+$A5711,Sheet2!BZ:NM,$B5711,0)&lt;&gt;""),HLOOKUP(N$2+$A5711,Sheet2!BZ:NM,$B5711,0),"")</f>
        <v/>
      </c>
      <c r="O5711" t="str">
        <f>IF(OR(HLOOKUP(O$2+$A5711,Sheet2!CA:NN,$B5711,0),HLOOKUP(O$2+$A5711,Sheet2!CA:NN,$B5711,0)&lt;&gt;""),HLOOKUP(O$2+$A5711,Sheet2!CA:NN,$B5711,0),"")</f>
        <v/>
      </c>
      <c r="P5711" t="str">
        <f>IF(OR(HLOOKUP(P$2+$A5711,Sheet2!CB:NO,$B5711,0),HLOOKUP(P$2+$A5711,Sheet2!CB:NO,$B5711,0)&lt;&gt;""),HLOOKUP(P$2+$A5711,Sheet2!CB:NO,$B5711,0),"")</f>
        <v/>
      </c>
      <c r="Q5711" t="str">
        <f>IF(OR(HLOOKUP(Q$2+$A5711,Sheet2!CC:NO,$B5711,0),HLOOKUP(Q$2+$A5711,Sheet2!CC:NO,$B5711,0)&lt;&gt;""),HLOOKUP(Q$2+$A5711,Sheet2!CC:NO,$B5711,0),"")</f>
        <v/>
      </c>
    </row>
    <row r="5712" spans="1:17" x14ac:dyDescent="0.25">
      <c r="A5712" s="64">
        <f t="shared" si="715"/>
        <v>48</v>
      </c>
      <c r="B5712" s="64">
        <f t="shared" si="716"/>
        <v>575</v>
      </c>
      <c r="C5712" s="64">
        <f t="shared" si="717"/>
        <v>9</v>
      </c>
      <c r="D5712" s="64">
        <f t="shared" si="718"/>
        <v>571</v>
      </c>
      <c r="E5712" s="64">
        <f t="shared" si="719"/>
        <v>2851</v>
      </c>
      <c r="F5712" s="64" t="str">
        <f t="shared" si="712"/>
        <v/>
      </c>
      <c r="G5712" s="64" t="str">
        <f t="shared" si="713"/>
        <v/>
      </c>
      <c r="H5712" s="64" t="str">
        <f t="shared" si="714"/>
        <v/>
      </c>
      <c r="I5712" s="80" t="str">
        <f>IFERROR(VLOOKUP(D5712,Sheet2!A:B,2,0),"")</f>
        <v/>
      </c>
      <c r="J5712" s="64" t="str">
        <f>IFERROR(IF(I5712&lt;&gt;"",VLOOKUP(I5712,Sheet2!B:C,2,0),""),"")</f>
        <v/>
      </c>
      <c r="K5712" s="64" t="str">
        <f>IFERROR( IF(I5712&lt;&gt;"", HLOOKUP(L$2+$A5712,Sheet2!BX:NK,2,0),""),"")</f>
        <v/>
      </c>
      <c r="L5712" t="str">
        <f>IF(OR(HLOOKUP(L$2+$A5712,Sheet2!BX:NK,$B5712,0),HLOOKUP(L$2+$A5712,Sheet2!BX:NK,$B5712,0)&lt;&gt;""),HLOOKUP(L$2+$A5712,Sheet2!BX:NK,$B5712,0),"")</f>
        <v/>
      </c>
      <c r="M5712" t="str">
        <f>IF(OR(HLOOKUP(M$2+$A5712,Sheet2!BY:NL,$B5712,0),HLOOKUP(M$2+$A5712,Sheet2!BY:NL,$B5712,0)&lt;&gt;""),HLOOKUP(M$2+$A5712,Sheet2!BY:NL,$B5712,0),"")</f>
        <v/>
      </c>
      <c r="N5712" t="str">
        <f>IF(OR(HLOOKUP(N$2+$A5712,Sheet2!BZ:NM,$B5712,0),HLOOKUP(N$2+$A5712,Sheet2!BZ:NM,$B5712,0)&lt;&gt;""),HLOOKUP(N$2+$A5712,Sheet2!BZ:NM,$B5712,0),"")</f>
        <v/>
      </c>
      <c r="O5712" t="str">
        <f>IF(OR(HLOOKUP(O$2+$A5712,Sheet2!CA:NN,$B5712,0),HLOOKUP(O$2+$A5712,Sheet2!CA:NN,$B5712,0)&lt;&gt;""),HLOOKUP(O$2+$A5712,Sheet2!CA:NN,$B5712,0),"")</f>
        <v/>
      </c>
      <c r="P5712" t="str">
        <f>IF(OR(HLOOKUP(P$2+$A5712,Sheet2!CB:NO,$B5712,0),HLOOKUP(P$2+$A5712,Sheet2!CB:NO,$B5712,0)&lt;&gt;""),HLOOKUP(P$2+$A5712,Sheet2!CB:NO,$B5712,0),"")</f>
        <v/>
      </c>
      <c r="Q5712" t="str">
        <f>IF(OR(HLOOKUP(Q$2+$A5712,Sheet2!CC:NO,$B5712,0),HLOOKUP(Q$2+$A5712,Sheet2!CC:NO,$B5712,0)&lt;&gt;""),HLOOKUP(Q$2+$A5712,Sheet2!CC:NO,$B5712,0),"")</f>
        <v/>
      </c>
    </row>
    <row r="5713" spans="1:17" x14ac:dyDescent="0.25">
      <c r="A5713" s="64">
        <f t="shared" si="715"/>
        <v>54</v>
      </c>
      <c r="B5713" s="64">
        <f t="shared" si="716"/>
        <v>575</v>
      </c>
      <c r="C5713" s="64">
        <f t="shared" si="717"/>
        <v>10</v>
      </c>
      <c r="D5713" s="64">
        <f t="shared" si="718"/>
        <v>571</v>
      </c>
      <c r="E5713" s="64">
        <f t="shared" si="719"/>
        <v>2851</v>
      </c>
      <c r="F5713" s="64" t="str">
        <f t="shared" si="712"/>
        <v/>
      </c>
      <c r="G5713" s="64" t="str">
        <f t="shared" si="713"/>
        <v/>
      </c>
      <c r="H5713" s="64" t="str">
        <f t="shared" si="714"/>
        <v/>
      </c>
      <c r="I5713" s="80" t="str">
        <f>IFERROR(VLOOKUP(D5713,Sheet2!A:B,2,0),"")</f>
        <v/>
      </c>
      <c r="J5713" s="64" t="str">
        <f>IFERROR(IF(I5713&lt;&gt;"",VLOOKUP(I5713,Sheet2!B:C,2,0),""),"")</f>
        <v/>
      </c>
      <c r="K5713" s="64" t="str">
        <f>IFERROR( IF(I5713&lt;&gt;"", HLOOKUP(L$2+$A5713,Sheet2!BX:NK,2,0),""),"")</f>
        <v/>
      </c>
      <c r="L5713" t="str">
        <f>IF(OR(HLOOKUP(L$2+$A5713,Sheet2!BX:NK,$B5713,0),HLOOKUP(L$2+$A5713,Sheet2!BX:NK,$B5713,0)&lt;&gt;""),HLOOKUP(L$2+$A5713,Sheet2!BX:NK,$B5713,0),"")</f>
        <v/>
      </c>
      <c r="M5713" t="str">
        <f>IF(OR(HLOOKUP(M$2+$A5713,Sheet2!BY:NL,$B5713,0),HLOOKUP(M$2+$A5713,Sheet2!BY:NL,$B5713,0)&lt;&gt;""),HLOOKUP(M$2+$A5713,Sheet2!BY:NL,$B5713,0),"")</f>
        <v/>
      </c>
      <c r="N5713" t="str">
        <f>IF(OR(HLOOKUP(N$2+$A5713,Sheet2!BZ:NM,$B5713,0),HLOOKUP(N$2+$A5713,Sheet2!BZ:NM,$B5713,0)&lt;&gt;""),HLOOKUP(N$2+$A5713,Sheet2!BZ:NM,$B5713,0),"")</f>
        <v/>
      </c>
      <c r="O5713" t="str">
        <f>IF(OR(HLOOKUP(O$2+$A5713,Sheet2!CA:NN,$B5713,0),HLOOKUP(O$2+$A5713,Sheet2!CA:NN,$B5713,0)&lt;&gt;""),HLOOKUP(O$2+$A5713,Sheet2!CA:NN,$B5713,0),"")</f>
        <v/>
      </c>
      <c r="P5713" t="str">
        <f>IF(OR(HLOOKUP(P$2+$A5713,Sheet2!CB:NO,$B5713,0),HLOOKUP(P$2+$A5713,Sheet2!CB:NO,$B5713,0)&lt;&gt;""),HLOOKUP(P$2+$A5713,Sheet2!CB:NO,$B5713,0),"")</f>
        <v/>
      </c>
      <c r="Q5713" t="str">
        <f>IF(OR(HLOOKUP(Q$2+$A5713,Sheet2!CC:NO,$B5713,0),HLOOKUP(Q$2+$A5713,Sheet2!CC:NO,$B5713,0)&lt;&gt;""),HLOOKUP(Q$2+$A5713,Sheet2!CC:NO,$B5713,0),"")</f>
        <v/>
      </c>
    </row>
    <row r="5714" spans="1:17" x14ac:dyDescent="0.25">
      <c r="A5714" s="64">
        <f t="shared" si="715"/>
        <v>0</v>
      </c>
      <c r="B5714" s="64">
        <f t="shared" si="716"/>
        <v>576</v>
      </c>
      <c r="C5714" s="64">
        <f t="shared" si="717"/>
        <v>1</v>
      </c>
      <c r="D5714" s="64">
        <f t="shared" si="718"/>
        <v>572</v>
      </c>
      <c r="E5714" s="64">
        <f t="shared" si="719"/>
        <v>2856</v>
      </c>
      <c r="F5714" s="64" t="str">
        <f t="shared" si="712"/>
        <v/>
      </c>
      <c r="G5714" s="64" t="str">
        <f t="shared" si="713"/>
        <v/>
      </c>
      <c r="H5714" s="64" t="str">
        <f t="shared" si="714"/>
        <v/>
      </c>
      <c r="I5714" s="80" t="str">
        <f>IFERROR(VLOOKUP(D5714,Sheet2!A:B,2,0),"")</f>
        <v/>
      </c>
      <c r="J5714" s="64" t="str">
        <f>IFERROR(IF(I5714&lt;&gt;"",VLOOKUP(I5714,Sheet2!B:C,2,0),""),"")</f>
        <v/>
      </c>
      <c r="K5714" s="64" t="str">
        <f>IFERROR( IF(I5714&lt;&gt;"", HLOOKUP(L$2+$A5714,Sheet2!BX:NK,2,0),""),"")</f>
        <v/>
      </c>
      <c r="L5714" t="str">
        <f>IF(OR(HLOOKUP(L$2+$A5714,Sheet2!BX:NK,$B5714,0),HLOOKUP(L$2+$A5714,Sheet2!BX:NK,$B5714,0)&lt;&gt;""),HLOOKUP(L$2+$A5714,Sheet2!BX:NK,$B5714,0),"")</f>
        <v/>
      </c>
      <c r="M5714" t="str">
        <f>IF(OR(HLOOKUP(M$2+$A5714,Sheet2!BY:NL,$B5714,0),HLOOKUP(M$2+$A5714,Sheet2!BY:NL,$B5714,0)&lt;&gt;""),HLOOKUP(M$2+$A5714,Sheet2!BY:NL,$B5714,0),"")</f>
        <v/>
      </c>
      <c r="N5714" t="str">
        <f>IF(OR(HLOOKUP(N$2+$A5714,Sheet2!BZ:NM,$B5714,0),HLOOKUP(N$2+$A5714,Sheet2!BZ:NM,$B5714,0)&lt;&gt;""),HLOOKUP(N$2+$A5714,Sheet2!BZ:NM,$B5714,0),"")</f>
        <v/>
      </c>
      <c r="O5714" t="str">
        <f>IF(OR(HLOOKUP(O$2+$A5714,Sheet2!CA:NN,$B5714,0),HLOOKUP(O$2+$A5714,Sheet2!CA:NN,$B5714,0)&lt;&gt;""),HLOOKUP(O$2+$A5714,Sheet2!CA:NN,$B5714,0),"")</f>
        <v/>
      </c>
      <c r="P5714" t="str">
        <f>IF(OR(HLOOKUP(P$2+$A5714,Sheet2!CB:NO,$B5714,0),HLOOKUP(P$2+$A5714,Sheet2!CB:NO,$B5714,0)&lt;&gt;""),HLOOKUP(P$2+$A5714,Sheet2!CB:NO,$B5714,0),"")</f>
        <v/>
      </c>
      <c r="Q5714" t="str">
        <f>IF(OR(HLOOKUP(Q$2+$A5714,Sheet2!CC:NO,$B5714,0),HLOOKUP(Q$2+$A5714,Sheet2!CC:NO,$B5714,0)&lt;&gt;""),HLOOKUP(Q$2+$A5714,Sheet2!CC:NO,$B5714,0),"")</f>
        <v/>
      </c>
    </row>
    <row r="5715" spans="1:17" x14ac:dyDescent="0.25">
      <c r="A5715" s="64">
        <f t="shared" si="715"/>
        <v>6</v>
      </c>
      <c r="B5715" s="64">
        <f t="shared" si="716"/>
        <v>576</v>
      </c>
      <c r="C5715" s="64">
        <f t="shared" si="717"/>
        <v>2</v>
      </c>
      <c r="D5715" s="64">
        <f t="shared" si="718"/>
        <v>572</v>
      </c>
      <c r="E5715" s="64">
        <f t="shared" si="719"/>
        <v>2856</v>
      </c>
      <c r="F5715" s="64" t="str">
        <f t="shared" si="712"/>
        <v/>
      </c>
      <c r="G5715" s="64" t="str">
        <f t="shared" si="713"/>
        <v/>
      </c>
      <c r="H5715" s="64" t="str">
        <f t="shared" si="714"/>
        <v/>
      </c>
      <c r="I5715" s="80" t="str">
        <f>IFERROR(VLOOKUP(D5715,Sheet2!A:B,2,0),"")</f>
        <v/>
      </c>
      <c r="J5715" s="64" t="str">
        <f>IFERROR(IF(I5715&lt;&gt;"",VLOOKUP(I5715,Sheet2!B:C,2,0),""),"")</f>
        <v/>
      </c>
      <c r="K5715" s="64" t="str">
        <f>IFERROR( IF(I5715&lt;&gt;"", HLOOKUP(L$2+$A5715,Sheet2!BX:NK,2,0),""),"")</f>
        <v/>
      </c>
      <c r="L5715" t="str">
        <f>IF(OR(HLOOKUP(L$2+$A5715,Sheet2!BX:NK,$B5715,0),HLOOKUP(L$2+$A5715,Sheet2!BX:NK,$B5715,0)&lt;&gt;""),HLOOKUP(L$2+$A5715,Sheet2!BX:NK,$B5715,0),"")</f>
        <v/>
      </c>
      <c r="M5715" t="str">
        <f>IF(OR(HLOOKUP(M$2+$A5715,Sheet2!BY:NL,$B5715,0),HLOOKUP(M$2+$A5715,Sheet2!BY:NL,$B5715,0)&lt;&gt;""),HLOOKUP(M$2+$A5715,Sheet2!BY:NL,$B5715,0),"")</f>
        <v/>
      </c>
      <c r="N5715" t="str">
        <f>IF(OR(HLOOKUP(N$2+$A5715,Sheet2!BZ:NM,$B5715,0),HLOOKUP(N$2+$A5715,Sheet2!BZ:NM,$B5715,0)&lt;&gt;""),HLOOKUP(N$2+$A5715,Sheet2!BZ:NM,$B5715,0),"")</f>
        <v/>
      </c>
      <c r="O5715" t="str">
        <f>IF(OR(HLOOKUP(O$2+$A5715,Sheet2!CA:NN,$B5715,0),HLOOKUP(O$2+$A5715,Sheet2!CA:NN,$B5715,0)&lt;&gt;""),HLOOKUP(O$2+$A5715,Sheet2!CA:NN,$B5715,0),"")</f>
        <v/>
      </c>
      <c r="P5715" t="str">
        <f>IF(OR(HLOOKUP(P$2+$A5715,Sheet2!CB:NO,$B5715,0),HLOOKUP(P$2+$A5715,Sheet2!CB:NO,$B5715,0)&lt;&gt;""),HLOOKUP(P$2+$A5715,Sheet2!CB:NO,$B5715,0),"")</f>
        <v/>
      </c>
      <c r="Q5715" t="str">
        <f>IF(OR(HLOOKUP(Q$2+$A5715,Sheet2!CC:NO,$B5715,0),HLOOKUP(Q$2+$A5715,Sheet2!CC:NO,$B5715,0)&lt;&gt;""),HLOOKUP(Q$2+$A5715,Sheet2!CC:NO,$B5715,0),"")</f>
        <v/>
      </c>
    </row>
    <row r="5716" spans="1:17" x14ac:dyDescent="0.25">
      <c r="A5716" s="64">
        <f t="shared" si="715"/>
        <v>12</v>
      </c>
      <c r="B5716" s="64">
        <f t="shared" si="716"/>
        <v>576</v>
      </c>
      <c r="C5716" s="64">
        <f t="shared" si="717"/>
        <v>3</v>
      </c>
      <c r="D5716" s="64">
        <f t="shared" si="718"/>
        <v>572</v>
      </c>
      <c r="E5716" s="64">
        <f t="shared" si="719"/>
        <v>2856</v>
      </c>
      <c r="F5716" s="64" t="str">
        <f t="shared" si="712"/>
        <v/>
      </c>
      <c r="G5716" s="64" t="str">
        <f t="shared" si="713"/>
        <v/>
      </c>
      <c r="H5716" s="64" t="str">
        <f t="shared" si="714"/>
        <v/>
      </c>
      <c r="I5716" s="80" t="str">
        <f>IFERROR(VLOOKUP(D5716,Sheet2!A:B,2,0),"")</f>
        <v/>
      </c>
      <c r="J5716" s="64" t="str">
        <f>IFERROR(IF(I5716&lt;&gt;"",VLOOKUP(I5716,Sheet2!B:C,2,0),""),"")</f>
        <v/>
      </c>
      <c r="K5716" s="64" t="str">
        <f>IFERROR( IF(I5716&lt;&gt;"", HLOOKUP(L$2+$A5716,Sheet2!BX:NK,2,0),""),"")</f>
        <v/>
      </c>
      <c r="L5716" t="str">
        <f>IF(OR(HLOOKUP(L$2+$A5716,Sheet2!BX:NK,$B5716,0),HLOOKUP(L$2+$A5716,Sheet2!BX:NK,$B5716,0)&lt;&gt;""),HLOOKUP(L$2+$A5716,Sheet2!BX:NK,$B5716,0),"")</f>
        <v/>
      </c>
      <c r="M5716" t="str">
        <f>IF(OR(HLOOKUP(M$2+$A5716,Sheet2!BY:NL,$B5716,0),HLOOKUP(M$2+$A5716,Sheet2!BY:NL,$B5716,0)&lt;&gt;""),HLOOKUP(M$2+$A5716,Sheet2!BY:NL,$B5716,0),"")</f>
        <v/>
      </c>
      <c r="N5716" t="str">
        <f>IF(OR(HLOOKUP(N$2+$A5716,Sheet2!BZ:NM,$B5716,0),HLOOKUP(N$2+$A5716,Sheet2!BZ:NM,$B5716,0)&lt;&gt;""),HLOOKUP(N$2+$A5716,Sheet2!BZ:NM,$B5716,0),"")</f>
        <v/>
      </c>
      <c r="O5716" t="str">
        <f>IF(OR(HLOOKUP(O$2+$A5716,Sheet2!CA:NN,$B5716,0),HLOOKUP(O$2+$A5716,Sheet2!CA:NN,$B5716,0)&lt;&gt;""),HLOOKUP(O$2+$A5716,Sheet2!CA:NN,$B5716,0),"")</f>
        <v/>
      </c>
      <c r="P5716" t="str">
        <f>IF(OR(HLOOKUP(P$2+$A5716,Sheet2!CB:NO,$B5716,0),HLOOKUP(P$2+$A5716,Sheet2!CB:NO,$B5716,0)&lt;&gt;""),HLOOKUP(P$2+$A5716,Sheet2!CB:NO,$B5716,0),"")</f>
        <v/>
      </c>
      <c r="Q5716" t="str">
        <f>IF(OR(HLOOKUP(Q$2+$A5716,Sheet2!CC:NO,$B5716,0),HLOOKUP(Q$2+$A5716,Sheet2!CC:NO,$B5716,0)&lt;&gt;""),HLOOKUP(Q$2+$A5716,Sheet2!CC:NO,$B5716,0),"")</f>
        <v/>
      </c>
    </row>
    <row r="5717" spans="1:17" x14ac:dyDescent="0.25">
      <c r="A5717" s="64">
        <f t="shared" si="715"/>
        <v>18</v>
      </c>
      <c r="B5717" s="64">
        <f t="shared" si="716"/>
        <v>576</v>
      </c>
      <c r="C5717" s="64">
        <f t="shared" si="717"/>
        <v>4</v>
      </c>
      <c r="D5717" s="64">
        <f t="shared" si="718"/>
        <v>572</v>
      </c>
      <c r="E5717" s="64">
        <f t="shared" si="719"/>
        <v>2856</v>
      </c>
      <c r="F5717" s="64" t="str">
        <f t="shared" si="712"/>
        <v/>
      </c>
      <c r="G5717" s="64" t="str">
        <f t="shared" si="713"/>
        <v/>
      </c>
      <c r="H5717" s="64" t="str">
        <f t="shared" si="714"/>
        <v/>
      </c>
      <c r="I5717" s="80" t="str">
        <f>IFERROR(VLOOKUP(D5717,Sheet2!A:B,2,0),"")</f>
        <v/>
      </c>
      <c r="J5717" s="64" t="str">
        <f>IFERROR(IF(I5717&lt;&gt;"",VLOOKUP(I5717,Sheet2!B:C,2,0),""),"")</f>
        <v/>
      </c>
      <c r="K5717" s="64" t="str">
        <f>IFERROR( IF(I5717&lt;&gt;"", HLOOKUP(L$2+$A5717,Sheet2!BX:NK,2,0),""),"")</f>
        <v/>
      </c>
      <c r="L5717" t="str">
        <f>IF(OR(HLOOKUP(L$2+$A5717,Sheet2!BX:NK,$B5717,0),HLOOKUP(L$2+$A5717,Sheet2!BX:NK,$B5717,0)&lt;&gt;""),HLOOKUP(L$2+$A5717,Sheet2!BX:NK,$B5717,0),"")</f>
        <v/>
      </c>
      <c r="M5717" t="str">
        <f>IF(OR(HLOOKUP(M$2+$A5717,Sheet2!BY:NL,$B5717,0),HLOOKUP(M$2+$A5717,Sheet2!BY:NL,$B5717,0)&lt;&gt;""),HLOOKUP(M$2+$A5717,Sheet2!BY:NL,$B5717,0),"")</f>
        <v/>
      </c>
      <c r="N5717" t="str">
        <f>IF(OR(HLOOKUP(N$2+$A5717,Sheet2!BZ:NM,$B5717,0),HLOOKUP(N$2+$A5717,Sheet2!BZ:NM,$B5717,0)&lt;&gt;""),HLOOKUP(N$2+$A5717,Sheet2!BZ:NM,$B5717,0),"")</f>
        <v/>
      </c>
      <c r="O5717" t="str">
        <f>IF(OR(HLOOKUP(O$2+$A5717,Sheet2!CA:NN,$B5717,0),HLOOKUP(O$2+$A5717,Sheet2!CA:NN,$B5717,0)&lt;&gt;""),HLOOKUP(O$2+$A5717,Sheet2!CA:NN,$B5717,0),"")</f>
        <v/>
      </c>
      <c r="P5717" t="str">
        <f>IF(OR(HLOOKUP(P$2+$A5717,Sheet2!CB:NO,$B5717,0),HLOOKUP(P$2+$A5717,Sheet2!CB:NO,$B5717,0)&lt;&gt;""),HLOOKUP(P$2+$A5717,Sheet2!CB:NO,$B5717,0),"")</f>
        <v/>
      </c>
      <c r="Q5717" t="str">
        <f>IF(OR(HLOOKUP(Q$2+$A5717,Sheet2!CC:NO,$B5717,0),HLOOKUP(Q$2+$A5717,Sheet2!CC:NO,$B5717,0)&lt;&gt;""),HLOOKUP(Q$2+$A5717,Sheet2!CC:NO,$B5717,0),"")</f>
        <v/>
      </c>
    </row>
    <row r="5718" spans="1:17" x14ac:dyDescent="0.25">
      <c r="A5718" s="64">
        <f t="shared" si="715"/>
        <v>24</v>
      </c>
      <c r="B5718" s="64">
        <f t="shared" si="716"/>
        <v>576</v>
      </c>
      <c r="C5718" s="64">
        <f t="shared" si="717"/>
        <v>5</v>
      </c>
      <c r="D5718" s="64">
        <f t="shared" si="718"/>
        <v>572</v>
      </c>
      <c r="E5718" s="64">
        <f t="shared" si="719"/>
        <v>2856</v>
      </c>
      <c r="F5718" s="64" t="str">
        <f t="shared" si="712"/>
        <v/>
      </c>
      <c r="G5718" s="64" t="str">
        <f t="shared" si="713"/>
        <v/>
      </c>
      <c r="H5718" s="64" t="str">
        <f t="shared" si="714"/>
        <v/>
      </c>
      <c r="I5718" s="80" t="str">
        <f>IFERROR(VLOOKUP(D5718,Sheet2!A:B,2,0),"")</f>
        <v/>
      </c>
      <c r="J5718" s="64" t="str">
        <f>IFERROR(IF(I5718&lt;&gt;"",VLOOKUP(I5718,Sheet2!B:C,2,0),""),"")</f>
        <v/>
      </c>
      <c r="K5718" s="64" t="str">
        <f>IFERROR( IF(I5718&lt;&gt;"", HLOOKUP(L$2+$A5718,Sheet2!BX:NK,2,0),""),"")</f>
        <v/>
      </c>
      <c r="L5718" t="str">
        <f>IF(OR(HLOOKUP(L$2+$A5718,Sheet2!BX:NK,$B5718,0),HLOOKUP(L$2+$A5718,Sheet2!BX:NK,$B5718,0)&lt;&gt;""),HLOOKUP(L$2+$A5718,Sheet2!BX:NK,$B5718,0),"")</f>
        <v/>
      </c>
      <c r="M5718" t="str">
        <f>IF(OR(HLOOKUP(M$2+$A5718,Sheet2!BY:NL,$B5718,0),HLOOKUP(M$2+$A5718,Sheet2!BY:NL,$B5718,0)&lt;&gt;""),HLOOKUP(M$2+$A5718,Sheet2!BY:NL,$B5718,0),"")</f>
        <v/>
      </c>
      <c r="N5718" t="str">
        <f>IF(OR(HLOOKUP(N$2+$A5718,Sheet2!BZ:NM,$B5718,0),HLOOKUP(N$2+$A5718,Sheet2!BZ:NM,$B5718,0)&lt;&gt;""),HLOOKUP(N$2+$A5718,Sheet2!BZ:NM,$B5718,0),"")</f>
        <v/>
      </c>
      <c r="O5718" t="str">
        <f>IF(OR(HLOOKUP(O$2+$A5718,Sheet2!CA:NN,$B5718,0),HLOOKUP(O$2+$A5718,Sheet2!CA:NN,$B5718,0)&lt;&gt;""),HLOOKUP(O$2+$A5718,Sheet2!CA:NN,$B5718,0),"")</f>
        <v/>
      </c>
      <c r="P5718" t="str">
        <f>IF(OR(HLOOKUP(P$2+$A5718,Sheet2!CB:NO,$B5718,0),HLOOKUP(P$2+$A5718,Sheet2!CB:NO,$B5718,0)&lt;&gt;""),HLOOKUP(P$2+$A5718,Sheet2!CB:NO,$B5718,0),"")</f>
        <v/>
      </c>
      <c r="Q5718" t="str">
        <f>IF(OR(HLOOKUP(Q$2+$A5718,Sheet2!CC:NO,$B5718,0),HLOOKUP(Q$2+$A5718,Sheet2!CC:NO,$B5718,0)&lt;&gt;""),HLOOKUP(Q$2+$A5718,Sheet2!CC:NO,$B5718,0),"")</f>
        <v/>
      </c>
    </row>
    <row r="5719" spans="1:17" x14ac:dyDescent="0.25">
      <c r="A5719" s="64">
        <f t="shared" si="715"/>
        <v>30</v>
      </c>
      <c r="B5719" s="64">
        <f t="shared" si="716"/>
        <v>576</v>
      </c>
      <c r="C5719" s="64">
        <f t="shared" si="717"/>
        <v>6</v>
      </c>
      <c r="D5719" s="64">
        <f t="shared" si="718"/>
        <v>572</v>
      </c>
      <c r="E5719" s="64">
        <f t="shared" si="719"/>
        <v>2856</v>
      </c>
      <c r="F5719" s="64" t="str">
        <f t="shared" si="712"/>
        <v/>
      </c>
      <c r="G5719" s="64" t="str">
        <f t="shared" si="713"/>
        <v/>
      </c>
      <c r="H5719" s="64" t="str">
        <f t="shared" si="714"/>
        <v/>
      </c>
      <c r="I5719" s="80" t="str">
        <f>IFERROR(VLOOKUP(D5719,Sheet2!A:B,2,0),"")</f>
        <v/>
      </c>
      <c r="J5719" s="64" t="str">
        <f>IFERROR(IF(I5719&lt;&gt;"",VLOOKUP(I5719,Sheet2!B:C,2,0),""),"")</f>
        <v/>
      </c>
      <c r="K5719" s="64" t="str">
        <f>IFERROR( IF(I5719&lt;&gt;"", HLOOKUP(L$2+$A5719,Sheet2!BX:NK,2,0),""),"")</f>
        <v/>
      </c>
      <c r="L5719" t="str">
        <f>IF(OR(HLOOKUP(L$2+$A5719,Sheet2!BX:NK,$B5719,0),HLOOKUP(L$2+$A5719,Sheet2!BX:NK,$B5719,0)&lt;&gt;""),HLOOKUP(L$2+$A5719,Sheet2!BX:NK,$B5719,0),"")</f>
        <v/>
      </c>
      <c r="M5719" t="str">
        <f>IF(OR(HLOOKUP(M$2+$A5719,Sheet2!BY:NL,$B5719,0),HLOOKUP(M$2+$A5719,Sheet2!BY:NL,$B5719,0)&lt;&gt;""),HLOOKUP(M$2+$A5719,Sheet2!BY:NL,$B5719,0),"")</f>
        <v/>
      </c>
      <c r="N5719" t="str">
        <f>IF(OR(HLOOKUP(N$2+$A5719,Sheet2!BZ:NM,$B5719,0),HLOOKUP(N$2+$A5719,Sheet2!BZ:NM,$B5719,0)&lt;&gt;""),HLOOKUP(N$2+$A5719,Sheet2!BZ:NM,$B5719,0),"")</f>
        <v/>
      </c>
      <c r="O5719" t="str">
        <f>IF(OR(HLOOKUP(O$2+$A5719,Sheet2!CA:NN,$B5719,0),HLOOKUP(O$2+$A5719,Sheet2!CA:NN,$B5719,0)&lt;&gt;""),HLOOKUP(O$2+$A5719,Sheet2!CA:NN,$B5719,0),"")</f>
        <v/>
      </c>
      <c r="P5719" t="str">
        <f>IF(OR(HLOOKUP(P$2+$A5719,Sheet2!CB:NO,$B5719,0),HLOOKUP(P$2+$A5719,Sheet2!CB:NO,$B5719,0)&lt;&gt;""),HLOOKUP(P$2+$A5719,Sheet2!CB:NO,$B5719,0),"")</f>
        <v/>
      </c>
      <c r="Q5719" t="str">
        <f>IF(OR(HLOOKUP(Q$2+$A5719,Sheet2!CC:NO,$B5719,0),HLOOKUP(Q$2+$A5719,Sheet2!CC:NO,$B5719,0)&lt;&gt;""),HLOOKUP(Q$2+$A5719,Sheet2!CC:NO,$B5719,0),"")</f>
        <v/>
      </c>
    </row>
    <row r="5720" spans="1:17" x14ac:dyDescent="0.25">
      <c r="A5720" s="64">
        <f t="shared" si="715"/>
        <v>36</v>
      </c>
      <c r="B5720" s="64">
        <f t="shared" si="716"/>
        <v>576</v>
      </c>
      <c r="C5720" s="64">
        <f t="shared" si="717"/>
        <v>7</v>
      </c>
      <c r="D5720" s="64">
        <f t="shared" si="718"/>
        <v>572</v>
      </c>
      <c r="E5720" s="64">
        <f t="shared" si="719"/>
        <v>2856</v>
      </c>
      <c r="F5720" s="64" t="str">
        <f t="shared" si="712"/>
        <v/>
      </c>
      <c r="G5720" s="64" t="str">
        <f t="shared" si="713"/>
        <v/>
      </c>
      <c r="H5720" s="64" t="str">
        <f t="shared" si="714"/>
        <v/>
      </c>
      <c r="I5720" s="80" t="str">
        <f>IFERROR(VLOOKUP(D5720,Sheet2!A:B,2,0),"")</f>
        <v/>
      </c>
      <c r="J5720" s="64" t="str">
        <f>IFERROR(IF(I5720&lt;&gt;"",VLOOKUP(I5720,Sheet2!B:C,2,0),""),"")</f>
        <v/>
      </c>
      <c r="K5720" s="64" t="str">
        <f>IFERROR( IF(I5720&lt;&gt;"", HLOOKUP(L$2+$A5720,Sheet2!BX:NK,2,0),""),"")</f>
        <v/>
      </c>
      <c r="L5720" t="str">
        <f>IF(OR(HLOOKUP(L$2+$A5720,Sheet2!BX:NK,$B5720,0),HLOOKUP(L$2+$A5720,Sheet2!BX:NK,$B5720,0)&lt;&gt;""),HLOOKUP(L$2+$A5720,Sheet2!BX:NK,$B5720,0),"")</f>
        <v/>
      </c>
      <c r="M5720" t="str">
        <f>IF(OR(HLOOKUP(M$2+$A5720,Sheet2!BY:NL,$B5720,0),HLOOKUP(M$2+$A5720,Sheet2!BY:NL,$B5720,0)&lt;&gt;""),HLOOKUP(M$2+$A5720,Sheet2!BY:NL,$B5720,0),"")</f>
        <v/>
      </c>
      <c r="N5720" t="str">
        <f>IF(OR(HLOOKUP(N$2+$A5720,Sheet2!BZ:NM,$B5720,0),HLOOKUP(N$2+$A5720,Sheet2!BZ:NM,$B5720,0)&lt;&gt;""),HLOOKUP(N$2+$A5720,Sheet2!BZ:NM,$B5720,0),"")</f>
        <v/>
      </c>
      <c r="O5720" t="str">
        <f>IF(OR(HLOOKUP(O$2+$A5720,Sheet2!CA:NN,$B5720,0),HLOOKUP(O$2+$A5720,Sheet2!CA:NN,$B5720,0)&lt;&gt;""),HLOOKUP(O$2+$A5720,Sheet2!CA:NN,$B5720,0),"")</f>
        <v/>
      </c>
      <c r="P5720" t="str">
        <f>IF(OR(HLOOKUP(P$2+$A5720,Sheet2!CB:NO,$B5720,0),HLOOKUP(P$2+$A5720,Sheet2!CB:NO,$B5720,0)&lt;&gt;""),HLOOKUP(P$2+$A5720,Sheet2!CB:NO,$B5720,0),"")</f>
        <v/>
      </c>
      <c r="Q5720" t="str">
        <f>IF(OR(HLOOKUP(Q$2+$A5720,Sheet2!CC:NO,$B5720,0),HLOOKUP(Q$2+$A5720,Sheet2!CC:NO,$B5720,0)&lt;&gt;""),HLOOKUP(Q$2+$A5720,Sheet2!CC:NO,$B5720,0),"")</f>
        <v/>
      </c>
    </row>
    <row r="5721" spans="1:17" x14ac:dyDescent="0.25">
      <c r="A5721" s="64">
        <f t="shared" si="715"/>
        <v>42</v>
      </c>
      <c r="B5721" s="64">
        <f t="shared" si="716"/>
        <v>576</v>
      </c>
      <c r="C5721" s="64">
        <f t="shared" si="717"/>
        <v>8</v>
      </c>
      <c r="D5721" s="64">
        <f t="shared" si="718"/>
        <v>572</v>
      </c>
      <c r="E5721" s="64">
        <f t="shared" si="719"/>
        <v>2856</v>
      </c>
      <c r="F5721" s="64" t="str">
        <f t="shared" si="712"/>
        <v/>
      </c>
      <c r="G5721" s="64" t="str">
        <f t="shared" si="713"/>
        <v/>
      </c>
      <c r="H5721" s="64" t="str">
        <f t="shared" si="714"/>
        <v/>
      </c>
      <c r="I5721" s="80" t="str">
        <f>IFERROR(VLOOKUP(D5721,Sheet2!A:B,2,0),"")</f>
        <v/>
      </c>
      <c r="J5721" s="64" t="str">
        <f>IFERROR(IF(I5721&lt;&gt;"",VLOOKUP(I5721,Sheet2!B:C,2,0),""),"")</f>
        <v/>
      </c>
      <c r="K5721" s="64" t="str">
        <f>IFERROR( IF(I5721&lt;&gt;"", HLOOKUP(L$2+$A5721,Sheet2!BX:NK,2,0),""),"")</f>
        <v/>
      </c>
      <c r="L5721" t="str">
        <f>IF(OR(HLOOKUP(L$2+$A5721,Sheet2!BX:NK,$B5721,0),HLOOKUP(L$2+$A5721,Sheet2!BX:NK,$B5721,0)&lt;&gt;""),HLOOKUP(L$2+$A5721,Sheet2!BX:NK,$B5721,0),"")</f>
        <v/>
      </c>
      <c r="M5721" t="str">
        <f>IF(OR(HLOOKUP(M$2+$A5721,Sheet2!BY:NL,$B5721,0),HLOOKUP(M$2+$A5721,Sheet2!BY:NL,$B5721,0)&lt;&gt;""),HLOOKUP(M$2+$A5721,Sheet2!BY:NL,$B5721,0),"")</f>
        <v/>
      </c>
      <c r="N5721" t="str">
        <f>IF(OR(HLOOKUP(N$2+$A5721,Sheet2!BZ:NM,$B5721,0),HLOOKUP(N$2+$A5721,Sheet2!BZ:NM,$B5721,0)&lt;&gt;""),HLOOKUP(N$2+$A5721,Sheet2!BZ:NM,$B5721,0),"")</f>
        <v/>
      </c>
      <c r="O5721" t="str">
        <f>IF(OR(HLOOKUP(O$2+$A5721,Sheet2!CA:NN,$B5721,0),HLOOKUP(O$2+$A5721,Sheet2!CA:NN,$B5721,0)&lt;&gt;""),HLOOKUP(O$2+$A5721,Sheet2!CA:NN,$B5721,0),"")</f>
        <v/>
      </c>
      <c r="P5721" t="str">
        <f>IF(OR(HLOOKUP(P$2+$A5721,Sheet2!CB:NO,$B5721,0),HLOOKUP(P$2+$A5721,Sheet2!CB:NO,$B5721,0)&lt;&gt;""),HLOOKUP(P$2+$A5721,Sheet2!CB:NO,$B5721,0),"")</f>
        <v/>
      </c>
      <c r="Q5721" t="str">
        <f>IF(OR(HLOOKUP(Q$2+$A5721,Sheet2!CC:NO,$B5721,0),HLOOKUP(Q$2+$A5721,Sheet2!CC:NO,$B5721,0)&lt;&gt;""),HLOOKUP(Q$2+$A5721,Sheet2!CC:NO,$B5721,0),"")</f>
        <v/>
      </c>
    </row>
    <row r="5722" spans="1:17" x14ac:dyDescent="0.25">
      <c r="A5722" s="64">
        <f t="shared" si="715"/>
        <v>48</v>
      </c>
      <c r="B5722" s="64">
        <f t="shared" si="716"/>
        <v>576</v>
      </c>
      <c r="C5722" s="64">
        <f t="shared" si="717"/>
        <v>9</v>
      </c>
      <c r="D5722" s="64">
        <f t="shared" si="718"/>
        <v>572</v>
      </c>
      <c r="E5722" s="64">
        <f t="shared" si="719"/>
        <v>2856</v>
      </c>
      <c r="F5722" s="64" t="str">
        <f t="shared" si="712"/>
        <v/>
      </c>
      <c r="G5722" s="64" t="str">
        <f t="shared" si="713"/>
        <v/>
      </c>
      <c r="H5722" s="64" t="str">
        <f t="shared" si="714"/>
        <v/>
      </c>
      <c r="I5722" s="80" t="str">
        <f>IFERROR(VLOOKUP(D5722,Sheet2!A:B,2,0),"")</f>
        <v/>
      </c>
      <c r="J5722" s="64" t="str">
        <f>IFERROR(IF(I5722&lt;&gt;"",VLOOKUP(I5722,Sheet2!B:C,2,0),""),"")</f>
        <v/>
      </c>
      <c r="K5722" s="64" t="str">
        <f>IFERROR( IF(I5722&lt;&gt;"", HLOOKUP(L$2+$A5722,Sheet2!BX:NK,2,0),""),"")</f>
        <v/>
      </c>
      <c r="L5722" t="str">
        <f>IF(OR(HLOOKUP(L$2+$A5722,Sheet2!BX:NK,$B5722,0),HLOOKUP(L$2+$A5722,Sheet2!BX:NK,$B5722,0)&lt;&gt;""),HLOOKUP(L$2+$A5722,Sheet2!BX:NK,$B5722,0),"")</f>
        <v/>
      </c>
      <c r="M5722" t="str">
        <f>IF(OR(HLOOKUP(M$2+$A5722,Sheet2!BY:NL,$B5722,0),HLOOKUP(M$2+$A5722,Sheet2!BY:NL,$B5722,0)&lt;&gt;""),HLOOKUP(M$2+$A5722,Sheet2!BY:NL,$B5722,0),"")</f>
        <v/>
      </c>
      <c r="N5722" t="str">
        <f>IF(OR(HLOOKUP(N$2+$A5722,Sheet2!BZ:NM,$B5722,0),HLOOKUP(N$2+$A5722,Sheet2!BZ:NM,$B5722,0)&lt;&gt;""),HLOOKUP(N$2+$A5722,Sheet2!BZ:NM,$B5722,0),"")</f>
        <v/>
      </c>
      <c r="O5722" t="str">
        <f>IF(OR(HLOOKUP(O$2+$A5722,Sheet2!CA:NN,$B5722,0),HLOOKUP(O$2+$A5722,Sheet2!CA:NN,$B5722,0)&lt;&gt;""),HLOOKUP(O$2+$A5722,Sheet2!CA:NN,$B5722,0),"")</f>
        <v/>
      </c>
      <c r="P5722" t="str">
        <f>IF(OR(HLOOKUP(P$2+$A5722,Sheet2!CB:NO,$B5722,0),HLOOKUP(P$2+$A5722,Sheet2!CB:NO,$B5722,0)&lt;&gt;""),HLOOKUP(P$2+$A5722,Sheet2!CB:NO,$B5722,0),"")</f>
        <v/>
      </c>
      <c r="Q5722" t="str">
        <f>IF(OR(HLOOKUP(Q$2+$A5722,Sheet2!CC:NO,$B5722,0),HLOOKUP(Q$2+$A5722,Sheet2!CC:NO,$B5722,0)&lt;&gt;""),HLOOKUP(Q$2+$A5722,Sheet2!CC:NO,$B5722,0),"")</f>
        <v/>
      </c>
    </row>
    <row r="5723" spans="1:17" x14ac:dyDescent="0.25">
      <c r="A5723" s="64">
        <f t="shared" si="715"/>
        <v>54</v>
      </c>
      <c r="B5723" s="64">
        <f t="shared" si="716"/>
        <v>576</v>
      </c>
      <c r="C5723" s="64">
        <f t="shared" si="717"/>
        <v>10</v>
      </c>
      <c r="D5723" s="64">
        <f t="shared" si="718"/>
        <v>572</v>
      </c>
      <c r="E5723" s="64">
        <f t="shared" si="719"/>
        <v>2856</v>
      </c>
      <c r="F5723" s="64" t="str">
        <f t="shared" si="712"/>
        <v/>
      </c>
      <c r="G5723" s="64" t="str">
        <f t="shared" si="713"/>
        <v/>
      </c>
      <c r="H5723" s="64" t="str">
        <f t="shared" si="714"/>
        <v/>
      </c>
      <c r="I5723" s="80" t="str">
        <f>IFERROR(VLOOKUP(D5723,Sheet2!A:B,2,0),"")</f>
        <v/>
      </c>
      <c r="J5723" s="64" t="str">
        <f>IFERROR(IF(I5723&lt;&gt;"",VLOOKUP(I5723,Sheet2!B:C,2,0),""),"")</f>
        <v/>
      </c>
      <c r="K5723" s="64" t="str">
        <f>IFERROR( IF(I5723&lt;&gt;"", HLOOKUP(L$2+$A5723,Sheet2!BX:NK,2,0),""),"")</f>
        <v/>
      </c>
      <c r="L5723" t="str">
        <f>IF(OR(HLOOKUP(L$2+$A5723,Sheet2!BX:NK,$B5723,0),HLOOKUP(L$2+$A5723,Sheet2!BX:NK,$B5723,0)&lt;&gt;""),HLOOKUP(L$2+$A5723,Sheet2!BX:NK,$B5723,0),"")</f>
        <v/>
      </c>
      <c r="M5723" t="str">
        <f>IF(OR(HLOOKUP(M$2+$A5723,Sheet2!BY:NL,$B5723,0),HLOOKUP(M$2+$A5723,Sheet2!BY:NL,$B5723,0)&lt;&gt;""),HLOOKUP(M$2+$A5723,Sheet2!BY:NL,$B5723,0),"")</f>
        <v/>
      </c>
      <c r="N5723" t="str">
        <f>IF(OR(HLOOKUP(N$2+$A5723,Sheet2!BZ:NM,$B5723,0),HLOOKUP(N$2+$A5723,Sheet2!BZ:NM,$B5723,0)&lt;&gt;""),HLOOKUP(N$2+$A5723,Sheet2!BZ:NM,$B5723,0),"")</f>
        <v/>
      </c>
      <c r="O5723" t="str">
        <f>IF(OR(HLOOKUP(O$2+$A5723,Sheet2!CA:NN,$B5723,0),HLOOKUP(O$2+$A5723,Sheet2!CA:NN,$B5723,0)&lt;&gt;""),HLOOKUP(O$2+$A5723,Sheet2!CA:NN,$B5723,0),"")</f>
        <v/>
      </c>
      <c r="P5723" t="str">
        <f>IF(OR(HLOOKUP(P$2+$A5723,Sheet2!CB:NO,$B5723,0),HLOOKUP(P$2+$A5723,Sheet2!CB:NO,$B5723,0)&lt;&gt;""),HLOOKUP(P$2+$A5723,Sheet2!CB:NO,$B5723,0),"")</f>
        <v/>
      </c>
      <c r="Q5723" t="str">
        <f>IF(OR(HLOOKUP(Q$2+$A5723,Sheet2!CC:NO,$B5723,0),HLOOKUP(Q$2+$A5723,Sheet2!CC:NO,$B5723,0)&lt;&gt;""),HLOOKUP(Q$2+$A5723,Sheet2!CC:NO,$B5723,0),"")</f>
        <v/>
      </c>
    </row>
    <row r="5724" spans="1:17" x14ac:dyDescent="0.25">
      <c r="A5724" s="64">
        <f t="shared" si="715"/>
        <v>0</v>
      </c>
      <c r="B5724" s="64">
        <f t="shared" si="716"/>
        <v>577</v>
      </c>
      <c r="C5724" s="64">
        <f t="shared" si="717"/>
        <v>1</v>
      </c>
      <c r="D5724" s="64">
        <f t="shared" si="718"/>
        <v>573</v>
      </c>
      <c r="E5724" s="64">
        <f t="shared" si="719"/>
        <v>2861</v>
      </c>
      <c r="F5724" s="64" t="str">
        <f t="shared" si="712"/>
        <v/>
      </c>
      <c r="G5724" s="64" t="str">
        <f t="shared" si="713"/>
        <v/>
      </c>
      <c r="H5724" s="64" t="str">
        <f t="shared" si="714"/>
        <v/>
      </c>
      <c r="I5724" s="80" t="str">
        <f>IFERROR(VLOOKUP(D5724,Sheet2!A:B,2,0),"")</f>
        <v/>
      </c>
      <c r="J5724" s="64" t="str">
        <f>IFERROR(IF(I5724&lt;&gt;"",VLOOKUP(I5724,Sheet2!B:C,2,0),""),"")</f>
        <v/>
      </c>
      <c r="K5724" s="64" t="str">
        <f>IFERROR( IF(I5724&lt;&gt;"", HLOOKUP(L$2+$A5724,Sheet2!BX:NK,2,0),""),"")</f>
        <v/>
      </c>
      <c r="L5724" t="str">
        <f>IF(OR(HLOOKUP(L$2+$A5724,Sheet2!BX:NK,$B5724,0),HLOOKUP(L$2+$A5724,Sheet2!BX:NK,$B5724,0)&lt;&gt;""),HLOOKUP(L$2+$A5724,Sheet2!BX:NK,$B5724,0),"")</f>
        <v/>
      </c>
      <c r="M5724" t="str">
        <f>IF(OR(HLOOKUP(M$2+$A5724,Sheet2!BY:NL,$B5724,0),HLOOKUP(M$2+$A5724,Sheet2!BY:NL,$B5724,0)&lt;&gt;""),HLOOKUP(M$2+$A5724,Sheet2!BY:NL,$B5724,0),"")</f>
        <v/>
      </c>
      <c r="N5724" t="str">
        <f>IF(OR(HLOOKUP(N$2+$A5724,Sheet2!BZ:NM,$B5724,0),HLOOKUP(N$2+$A5724,Sheet2!BZ:NM,$B5724,0)&lt;&gt;""),HLOOKUP(N$2+$A5724,Sheet2!BZ:NM,$B5724,0),"")</f>
        <v/>
      </c>
      <c r="O5724" t="str">
        <f>IF(OR(HLOOKUP(O$2+$A5724,Sheet2!CA:NN,$B5724,0),HLOOKUP(O$2+$A5724,Sheet2!CA:NN,$B5724,0)&lt;&gt;""),HLOOKUP(O$2+$A5724,Sheet2!CA:NN,$B5724,0),"")</f>
        <v/>
      </c>
      <c r="P5724" t="str">
        <f>IF(OR(HLOOKUP(P$2+$A5724,Sheet2!CB:NO,$B5724,0),HLOOKUP(P$2+$A5724,Sheet2!CB:NO,$B5724,0)&lt;&gt;""),HLOOKUP(P$2+$A5724,Sheet2!CB:NO,$B5724,0),"")</f>
        <v/>
      </c>
      <c r="Q5724" t="str">
        <f>IF(OR(HLOOKUP(Q$2+$A5724,Sheet2!CC:NO,$B5724,0),HLOOKUP(Q$2+$A5724,Sheet2!CC:NO,$B5724,0)&lt;&gt;""),HLOOKUP(Q$2+$A5724,Sheet2!CC:NO,$B5724,0),"")</f>
        <v/>
      </c>
    </row>
    <row r="5725" spans="1:17" x14ac:dyDescent="0.25">
      <c r="A5725" s="64">
        <f t="shared" si="715"/>
        <v>6</v>
      </c>
      <c r="B5725" s="64">
        <f t="shared" si="716"/>
        <v>577</v>
      </c>
      <c r="C5725" s="64">
        <f t="shared" si="717"/>
        <v>2</v>
      </c>
      <c r="D5725" s="64">
        <f t="shared" si="718"/>
        <v>573</v>
      </c>
      <c r="E5725" s="64">
        <f t="shared" si="719"/>
        <v>2861</v>
      </c>
      <c r="F5725" s="64" t="str">
        <f t="shared" si="712"/>
        <v/>
      </c>
      <c r="G5725" s="64" t="str">
        <f t="shared" si="713"/>
        <v/>
      </c>
      <c r="H5725" s="64" t="str">
        <f t="shared" si="714"/>
        <v/>
      </c>
      <c r="I5725" s="80" t="str">
        <f>IFERROR(VLOOKUP(D5725,Sheet2!A:B,2,0),"")</f>
        <v/>
      </c>
      <c r="J5725" s="64" t="str">
        <f>IFERROR(IF(I5725&lt;&gt;"",VLOOKUP(I5725,Sheet2!B:C,2,0),""),"")</f>
        <v/>
      </c>
      <c r="K5725" s="64" t="str">
        <f>IFERROR( IF(I5725&lt;&gt;"", HLOOKUP(L$2+$A5725,Sheet2!BX:NK,2,0),""),"")</f>
        <v/>
      </c>
      <c r="L5725" t="str">
        <f>IF(OR(HLOOKUP(L$2+$A5725,Sheet2!BX:NK,$B5725,0),HLOOKUP(L$2+$A5725,Sheet2!BX:NK,$B5725,0)&lt;&gt;""),HLOOKUP(L$2+$A5725,Sheet2!BX:NK,$B5725,0),"")</f>
        <v/>
      </c>
      <c r="M5725" t="str">
        <f>IF(OR(HLOOKUP(M$2+$A5725,Sheet2!BY:NL,$B5725,0),HLOOKUP(M$2+$A5725,Sheet2!BY:NL,$B5725,0)&lt;&gt;""),HLOOKUP(M$2+$A5725,Sheet2!BY:NL,$B5725,0),"")</f>
        <v/>
      </c>
      <c r="N5725" t="str">
        <f>IF(OR(HLOOKUP(N$2+$A5725,Sheet2!BZ:NM,$B5725,0),HLOOKUP(N$2+$A5725,Sheet2!BZ:NM,$B5725,0)&lt;&gt;""),HLOOKUP(N$2+$A5725,Sheet2!BZ:NM,$B5725,0),"")</f>
        <v/>
      </c>
      <c r="O5725" t="str">
        <f>IF(OR(HLOOKUP(O$2+$A5725,Sheet2!CA:NN,$B5725,0),HLOOKUP(O$2+$A5725,Sheet2!CA:NN,$B5725,0)&lt;&gt;""),HLOOKUP(O$2+$A5725,Sheet2!CA:NN,$B5725,0),"")</f>
        <v/>
      </c>
      <c r="P5725" t="str">
        <f>IF(OR(HLOOKUP(P$2+$A5725,Sheet2!CB:NO,$B5725,0),HLOOKUP(P$2+$A5725,Sheet2!CB:NO,$B5725,0)&lt;&gt;""),HLOOKUP(P$2+$A5725,Sheet2!CB:NO,$B5725,0),"")</f>
        <v/>
      </c>
      <c r="Q5725" t="str">
        <f>IF(OR(HLOOKUP(Q$2+$A5725,Sheet2!CC:NO,$B5725,0),HLOOKUP(Q$2+$A5725,Sheet2!CC:NO,$B5725,0)&lt;&gt;""),HLOOKUP(Q$2+$A5725,Sheet2!CC:NO,$B5725,0),"")</f>
        <v/>
      </c>
    </row>
    <row r="5726" spans="1:17" x14ac:dyDescent="0.25">
      <c r="A5726" s="64">
        <f t="shared" si="715"/>
        <v>12</v>
      </c>
      <c r="B5726" s="64">
        <f t="shared" si="716"/>
        <v>577</v>
      </c>
      <c r="C5726" s="64">
        <f t="shared" si="717"/>
        <v>3</v>
      </c>
      <c r="D5726" s="64">
        <f t="shared" si="718"/>
        <v>573</v>
      </c>
      <c r="E5726" s="64">
        <f t="shared" si="719"/>
        <v>2861</v>
      </c>
      <c r="F5726" s="64" t="str">
        <f t="shared" si="712"/>
        <v/>
      </c>
      <c r="G5726" s="64" t="str">
        <f t="shared" si="713"/>
        <v/>
      </c>
      <c r="H5726" s="64" t="str">
        <f t="shared" si="714"/>
        <v/>
      </c>
      <c r="I5726" s="80" t="str">
        <f>IFERROR(VLOOKUP(D5726,Sheet2!A:B,2,0),"")</f>
        <v/>
      </c>
      <c r="J5726" s="64" t="str">
        <f>IFERROR(IF(I5726&lt;&gt;"",VLOOKUP(I5726,Sheet2!B:C,2,0),""),"")</f>
        <v/>
      </c>
      <c r="K5726" s="64" t="str">
        <f>IFERROR( IF(I5726&lt;&gt;"", HLOOKUP(L$2+$A5726,Sheet2!BX:NK,2,0),""),"")</f>
        <v/>
      </c>
      <c r="L5726" t="str">
        <f>IF(OR(HLOOKUP(L$2+$A5726,Sheet2!BX:NK,$B5726,0),HLOOKUP(L$2+$A5726,Sheet2!BX:NK,$B5726,0)&lt;&gt;""),HLOOKUP(L$2+$A5726,Sheet2!BX:NK,$B5726,0),"")</f>
        <v/>
      </c>
      <c r="M5726" t="str">
        <f>IF(OR(HLOOKUP(M$2+$A5726,Sheet2!BY:NL,$B5726,0),HLOOKUP(M$2+$A5726,Sheet2!BY:NL,$B5726,0)&lt;&gt;""),HLOOKUP(M$2+$A5726,Sheet2!BY:NL,$B5726,0),"")</f>
        <v/>
      </c>
      <c r="N5726" t="str">
        <f>IF(OR(HLOOKUP(N$2+$A5726,Sheet2!BZ:NM,$B5726,0),HLOOKUP(N$2+$A5726,Sheet2!BZ:NM,$B5726,0)&lt;&gt;""),HLOOKUP(N$2+$A5726,Sheet2!BZ:NM,$B5726,0),"")</f>
        <v/>
      </c>
      <c r="O5726" t="str">
        <f>IF(OR(HLOOKUP(O$2+$A5726,Sheet2!CA:NN,$B5726,0),HLOOKUP(O$2+$A5726,Sheet2!CA:NN,$B5726,0)&lt;&gt;""),HLOOKUP(O$2+$A5726,Sheet2!CA:NN,$B5726,0),"")</f>
        <v/>
      </c>
      <c r="P5726" t="str">
        <f>IF(OR(HLOOKUP(P$2+$A5726,Sheet2!CB:NO,$B5726,0),HLOOKUP(P$2+$A5726,Sheet2!CB:NO,$B5726,0)&lt;&gt;""),HLOOKUP(P$2+$A5726,Sheet2!CB:NO,$B5726,0),"")</f>
        <v/>
      </c>
      <c r="Q5726" t="str">
        <f>IF(OR(HLOOKUP(Q$2+$A5726,Sheet2!CC:NO,$B5726,0),HLOOKUP(Q$2+$A5726,Sheet2!CC:NO,$B5726,0)&lt;&gt;""),HLOOKUP(Q$2+$A5726,Sheet2!CC:NO,$B5726,0),"")</f>
        <v/>
      </c>
    </row>
    <row r="5727" spans="1:17" x14ac:dyDescent="0.25">
      <c r="A5727" s="64">
        <f t="shared" si="715"/>
        <v>18</v>
      </c>
      <c r="B5727" s="64">
        <f t="shared" si="716"/>
        <v>577</v>
      </c>
      <c r="C5727" s="64">
        <f t="shared" si="717"/>
        <v>4</v>
      </c>
      <c r="D5727" s="64">
        <f t="shared" si="718"/>
        <v>573</v>
      </c>
      <c r="E5727" s="64">
        <f t="shared" si="719"/>
        <v>2861</v>
      </c>
      <c r="F5727" s="64" t="str">
        <f t="shared" si="712"/>
        <v/>
      </c>
      <c r="G5727" s="64" t="str">
        <f t="shared" si="713"/>
        <v/>
      </c>
      <c r="H5727" s="64" t="str">
        <f t="shared" si="714"/>
        <v/>
      </c>
      <c r="I5727" s="80" t="str">
        <f>IFERROR(VLOOKUP(D5727,Sheet2!A:B,2,0),"")</f>
        <v/>
      </c>
      <c r="J5727" s="64" t="str">
        <f>IFERROR(IF(I5727&lt;&gt;"",VLOOKUP(I5727,Sheet2!B:C,2,0),""),"")</f>
        <v/>
      </c>
      <c r="K5727" s="64" t="str">
        <f>IFERROR( IF(I5727&lt;&gt;"", HLOOKUP(L$2+$A5727,Sheet2!BX:NK,2,0),""),"")</f>
        <v/>
      </c>
      <c r="L5727" t="str">
        <f>IF(OR(HLOOKUP(L$2+$A5727,Sheet2!BX:NK,$B5727,0),HLOOKUP(L$2+$A5727,Sheet2!BX:NK,$B5727,0)&lt;&gt;""),HLOOKUP(L$2+$A5727,Sheet2!BX:NK,$B5727,0),"")</f>
        <v/>
      </c>
      <c r="M5727" t="str">
        <f>IF(OR(HLOOKUP(M$2+$A5727,Sheet2!BY:NL,$B5727,0),HLOOKUP(M$2+$A5727,Sheet2!BY:NL,$B5727,0)&lt;&gt;""),HLOOKUP(M$2+$A5727,Sheet2!BY:NL,$B5727,0),"")</f>
        <v/>
      </c>
      <c r="N5727" t="str">
        <f>IF(OR(HLOOKUP(N$2+$A5727,Sheet2!BZ:NM,$B5727,0),HLOOKUP(N$2+$A5727,Sheet2!BZ:NM,$B5727,0)&lt;&gt;""),HLOOKUP(N$2+$A5727,Sheet2!BZ:NM,$B5727,0),"")</f>
        <v/>
      </c>
      <c r="O5727" t="str">
        <f>IF(OR(HLOOKUP(O$2+$A5727,Sheet2!CA:NN,$B5727,0),HLOOKUP(O$2+$A5727,Sheet2!CA:NN,$B5727,0)&lt;&gt;""),HLOOKUP(O$2+$A5727,Sheet2!CA:NN,$B5727,0),"")</f>
        <v/>
      </c>
      <c r="P5727" t="str">
        <f>IF(OR(HLOOKUP(P$2+$A5727,Sheet2!CB:NO,$B5727,0),HLOOKUP(P$2+$A5727,Sheet2!CB:NO,$B5727,0)&lt;&gt;""),HLOOKUP(P$2+$A5727,Sheet2!CB:NO,$B5727,0),"")</f>
        <v/>
      </c>
      <c r="Q5727" t="str">
        <f>IF(OR(HLOOKUP(Q$2+$A5727,Sheet2!CC:NO,$B5727,0),HLOOKUP(Q$2+$A5727,Sheet2!CC:NO,$B5727,0)&lt;&gt;""),HLOOKUP(Q$2+$A5727,Sheet2!CC:NO,$B5727,0),"")</f>
        <v/>
      </c>
    </row>
    <row r="5728" spans="1:17" x14ac:dyDescent="0.25">
      <c r="A5728" s="64">
        <f t="shared" si="715"/>
        <v>24</v>
      </c>
      <c r="B5728" s="64">
        <f t="shared" si="716"/>
        <v>577</v>
      </c>
      <c r="C5728" s="64">
        <f t="shared" si="717"/>
        <v>5</v>
      </c>
      <c r="D5728" s="64">
        <f t="shared" si="718"/>
        <v>573</v>
      </c>
      <c r="E5728" s="64">
        <f t="shared" si="719"/>
        <v>2861</v>
      </c>
      <c r="F5728" s="64" t="str">
        <f t="shared" si="712"/>
        <v/>
      </c>
      <c r="G5728" s="64" t="str">
        <f t="shared" si="713"/>
        <v/>
      </c>
      <c r="H5728" s="64" t="str">
        <f t="shared" si="714"/>
        <v/>
      </c>
      <c r="I5728" s="80" t="str">
        <f>IFERROR(VLOOKUP(D5728,Sheet2!A:B,2,0),"")</f>
        <v/>
      </c>
      <c r="J5728" s="64" t="str">
        <f>IFERROR(IF(I5728&lt;&gt;"",VLOOKUP(I5728,Sheet2!B:C,2,0),""),"")</f>
        <v/>
      </c>
      <c r="K5728" s="64" t="str">
        <f>IFERROR( IF(I5728&lt;&gt;"", HLOOKUP(L$2+$A5728,Sheet2!BX:NK,2,0),""),"")</f>
        <v/>
      </c>
      <c r="L5728" t="str">
        <f>IF(OR(HLOOKUP(L$2+$A5728,Sheet2!BX:NK,$B5728,0),HLOOKUP(L$2+$A5728,Sheet2!BX:NK,$B5728,0)&lt;&gt;""),HLOOKUP(L$2+$A5728,Sheet2!BX:NK,$B5728,0),"")</f>
        <v/>
      </c>
      <c r="M5728" t="str">
        <f>IF(OR(HLOOKUP(M$2+$A5728,Sheet2!BY:NL,$B5728,0),HLOOKUP(M$2+$A5728,Sheet2!BY:NL,$B5728,0)&lt;&gt;""),HLOOKUP(M$2+$A5728,Sheet2!BY:NL,$B5728,0),"")</f>
        <v/>
      </c>
      <c r="N5728" t="str">
        <f>IF(OR(HLOOKUP(N$2+$A5728,Sheet2!BZ:NM,$B5728,0),HLOOKUP(N$2+$A5728,Sheet2!BZ:NM,$B5728,0)&lt;&gt;""),HLOOKUP(N$2+$A5728,Sheet2!BZ:NM,$B5728,0),"")</f>
        <v/>
      </c>
      <c r="O5728" t="str">
        <f>IF(OR(HLOOKUP(O$2+$A5728,Sheet2!CA:NN,$B5728,0),HLOOKUP(O$2+$A5728,Sheet2!CA:NN,$B5728,0)&lt;&gt;""),HLOOKUP(O$2+$A5728,Sheet2!CA:NN,$B5728,0),"")</f>
        <v/>
      </c>
      <c r="P5728" t="str">
        <f>IF(OR(HLOOKUP(P$2+$A5728,Sheet2!CB:NO,$B5728,0),HLOOKUP(P$2+$A5728,Sheet2!CB:NO,$B5728,0)&lt;&gt;""),HLOOKUP(P$2+$A5728,Sheet2!CB:NO,$B5728,0),"")</f>
        <v/>
      </c>
      <c r="Q5728" t="str">
        <f>IF(OR(HLOOKUP(Q$2+$A5728,Sheet2!CC:NO,$B5728,0),HLOOKUP(Q$2+$A5728,Sheet2!CC:NO,$B5728,0)&lt;&gt;""),HLOOKUP(Q$2+$A5728,Sheet2!CC:NO,$B5728,0),"")</f>
        <v/>
      </c>
    </row>
    <row r="5729" spans="1:17" x14ac:dyDescent="0.25">
      <c r="A5729" s="64">
        <f t="shared" si="715"/>
        <v>30</v>
      </c>
      <c r="B5729" s="64">
        <f t="shared" si="716"/>
        <v>577</v>
      </c>
      <c r="C5729" s="64">
        <f t="shared" si="717"/>
        <v>6</v>
      </c>
      <c r="D5729" s="64">
        <f t="shared" si="718"/>
        <v>573</v>
      </c>
      <c r="E5729" s="64">
        <f t="shared" si="719"/>
        <v>2861</v>
      </c>
      <c r="F5729" s="64" t="str">
        <f t="shared" si="712"/>
        <v/>
      </c>
      <c r="G5729" s="64" t="str">
        <f t="shared" si="713"/>
        <v/>
      </c>
      <c r="H5729" s="64" t="str">
        <f t="shared" si="714"/>
        <v/>
      </c>
      <c r="I5729" s="80" t="str">
        <f>IFERROR(VLOOKUP(D5729,Sheet2!A:B,2,0),"")</f>
        <v/>
      </c>
      <c r="J5729" s="64" t="str">
        <f>IFERROR(IF(I5729&lt;&gt;"",VLOOKUP(I5729,Sheet2!B:C,2,0),""),"")</f>
        <v/>
      </c>
      <c r="K5729" s="64" t="str">
        <f>IFERROR( IF(I5729&lt;&gt;"", HLOOKUP(L$2+$A5729,Sheet2!BX:NK,2,0),""),"")</f>
        <v/>
      </c>
      <c r="L5729" t="str">
        <f>IF(OR(HLOOKUP(L$2+$A5729,Sheet2!BX:NK,$B5729,0),HLOOKUP(L$2+$A5729,Sheet2!BX:NK,$B5729,0)&lt;&gt;""),HLOOKUP(L$2+$A5729,Sheet2!BX:NK,$B5729,0),"")</f>
        <v/>
      </c>
      <c r="M5729" t="str">
        <f>IF(OR(HLOOKUP(M$2+$A5729,Sheet2!BY:NL,$B5729,0),HLOOKUP(M$2+$A5729,Sheet2!BY:NL,$B5729,0)&lt;&gt;""),HLOOKUP(M$2+$A5729,Sheet2!BY:NL,$B5729,0),"")</f>
        <v/>
      </c>
      <c r="N5729" t="str">
        <f>IF(OR(HLOOKUP(N$2+$A5729,Sheet2!BZ:NM,$B5729,0),HLOOKUP(N$2+$A5729,Sheet2!BZ:NM,$B5729,0)&lt;&gt;""),HLOOKUP(N$2+$A5729,Sheet2!BZ:NM,$B5729,0),"")</f>
        <v/>
      </c>
      <c r="O5729" t="str">
        <f>IF(OR(HLOOKUP(O$2+$A5729,Sheet2!CA:NN,$B5729,0),HLOOKUP(O$2+$A5729,Sheet2!CA:NN,$B5729,0)&lt;&gt;""),HLOOKUP(O$2+$A5729,Sheet2!CA:NN,$B5729,0),"")</f>
        <v/>
      </c>
      <c r="P5729" t="str">
        <f>IF(OR(HLOOKUP(P$2+$A5729,Sheet2!CB:NO,$B5729,0),HLOOKUP(P$2+$A5729,Sheet2!CB:NO,$B5729,0)&lt;&gt;""),HLOOKUP(P$2+$A5729,Sheet2!CB:NO,$B5729,0),"")</f>
        <v/>
      </c>
      <c r="Q5729" t="str">
        <f>IF(OR(HLOOKUP(Q$2+$A5729,Sheet2!CC:NO,$B5729,0),HLOOKUP(Q$2+$A5729,Sheet2!CC:NO,$B5729,0)&lt;&gt;""),HLOOKUP(Q$2+$A5729,Sheet2!CC:NO,$B5729,0),"")</f>
        <v/>
      </c>
    </row>
    <row r="5730" spans="1:17" x14ac:dyDescent="0.25">
      <c r="A5730" s="64">
        <f t="shared" si="715"/>
        <v>36</v>
      </c>
      <c r="B5730" s="64">
        <f t="shared" si="716"/>
        <v>577</v>
      </c>
      <c r="C5730" s="64">
        <f t="shared" si="717"/>
        <v>7</v>
      </c>
      <c r="D5730" s="64">
        <f t="shared" si="718"/>
        <v>573</v>
      </c>
      <c r="E5730" s="64">
        <f t="shared" si="719"/>
        <v>2861</v>
      </c>
      <c r="F5730" s="64" t="str">
        <f t="shared" si="712"/>
        <v/>
      </c>
      <c r="G5730" s="64" t="str">
        <f t="shared" si="713"/>
        <v/>
      </c>
      <c r="H5730" s="64" t="str">
        <f t="shared" si="714"/>
        <v/>
      </c>
      <c r="I5730" s="80" t="str">
        <f>IFERROR(VLOOKUP(D5730,Sheet2!A:B,2,0),"")</f>
        <v/>
      </c>
      <c r="J5730" s="64" t="str">
        <f>IFERROR(IF(I5730&lt;&gt;"",VLOOKUP(I5730,Sheet2!B:C,2,0),""),"")</f>
        <v/>
      </c>
      <c r="K5730" s="64" t="str">
        <f>IFERROR( IF(I5730&lt;&gt;"", HLOOKUP(L$2+$A5730,Sheet2!BX:NK,2,0),""),"")</f>
        <v/>
      </c>
      <c r="L5730" t="str">
        <f>IF(OR(HLOOKUP(L$2+$A5730,Sheet2!BX:NK,$B5730,0),HLOOKUP(L$2+$A5730,Sheet2!BX:NK,$B5730,0)&lt;&gt;""),HLOOKUP(L$2+$A5730,Sheet2!BX:NK,$B5730,0),"")</f>
        <v/>
      </c>
      <c r="M5730" t="str">
        <f>IF(OR(HLOOKUP(M$2+$A5730,Sheet2!BY:NL,$B5730,0),HLOOKUP(M$2+$A5730,Sheet2!BY:NL,$B5730,0)&lt;&gt;""),HLOOKUP(M$2+$A5730,Sheet2!BY:NL,$B5730,0),"")</f>
        <v/>
      </c>
      <c r="N5730" t="str">
        <f>IF(OR(HLOOKUP(N$2+$A5730,Sheet2!BZ:NM,$B5730,0),HLOOKUP(N$2+$A5730,Sheet2!BZ:NM,$B5730,0)&lt;&gt;""),HLOOKUP(N$2+$A5730,Sheet2!BZ:NM,$B5730,0),"")</f>
        <v/>
      </c>
      <c r="O5730" t="str">
        <f>IF(OR(HLOOKUP(O$2+$A5730,Sheet2!CA:NN,$B5730,0),HLOOKUP(O$2+$A5730,Sheet2!CA:NN,$B5730,0)&lt;&gt;""),HLOOKUP(O$2+$A5730,Sheet2!CA:NN,$B5730,0),"")</f>
        <v/>
      </c>
      <c r="P5730" t="str">
        <f>IF(OR(HLOOKUP(P$2+$A5730,Sheet2!CB:NO,$B5730,0),HLOOKUP(P$2+$A5730,Sheet2!CB:NO,$B5730,0)&lt;&gt;""),HLOOKUP(P$2+$A5730,Sheet2!CB:NO,$B5730,0),"")</f>
        <v/>
      </c>
      <c r="Q5730" t="str">
        <f>IF(OR(HLOOKUP(Q$2+$A5730,Sheet2!CC:NO,$B5730,0),HLOOKUP(Q$2+$A5730,Sheet2!CC:NO,$B5730,0)&lt;&gt;""),HLOOKUP(Q$2+$A5730,Sheet2!CC:NO,$B5730,0),"")</f>
        <v/>
      </c>
    </row>
    <row r="5731" spans="1:17" x14ac:dyDescent="0.25">
      <c r="A5731" s="64">
        <f t="shared" si="715"/>
        <v>42</v>
      </c>
      <c r="B5731" s="64">
        <f t="shared" si="716"/>
        <v>577</v>
      </c>
      <c r="C5731" s="64">
        <f t="shared" si="717"/>
        <v>8</v>
      </c>
      <c r="D5731" s="64">
        <f t="shared" si="718"/>
        <v>573</v>
      </c>
      <c r="E5731" s="64">
        <f t="shared" si="719"/>
        <v>2861</v>
      </c>
      <c r="F5731" s="64" t="str">
        <f t="shared" si="712"/>
        <v/>
      </c>
      <c r="G5731" s="64" t="str">
        <f t="shared" si="713"/>
        <v/>
      </c>
      <c r="H5731" s="64" t="str">
        <f t="shared" si="714"/>
        <v/>
      </c>
      <c r="I5731" s="80" t="str">
        <f>IFERROR(VLOOKUP(D5731,Sheet2!A:B,2,0),"")</f>
        <v/>
      </c>
      <c r="J5731" s="64" t="str">
        <f>IFERROR(IF(I5731&lt;&gt;"",VLOOKUP(I5731,Sheet2!B:C,2,0),""),"")</f>
        <v/>
      </c>
      <c r="K5731" s="64" t="str">
        <f>IFERROR( IF(I5731&lt;&gt;"", HLOOKUP(L$2+$A5731,Sheet2!BX:NK,2,0),""),"")</f>
        <v/>
      </c>
      <c r="L5731" t="str">
        <f>IF(OR(HLOOKUP(L$2+$A5731,Sheet2!BX:NK,$B5731,0),HLOOKUP(L$2+$A5731,Sheet2!BX:NK,$B5731,0)&lt;&gt;""),HLOOKUP(L$2+$A5731,Sheet2!BX:NK,$B5731,0),"")</f>
        <v/>
      </c>
      <c r="M5731" t="str">
        <f>IF(OR(HLOOKUP(M$2+$A5731,Sheet2!BY:NL,$B5731,0),HLOOKUP(M$2+$A5731,Sheet2!BY:NL,$B5731,0)&lt;&gt;""),HLOOKUP(M$2+$A5731,Sheet2!BY:NL,$B5731,0),"")</f>
        <v/>
      </c>
      <c r="N5731" t="str">
        <f>IF(OR(HLOOKUP(N$2+$A5731,Sheet2!BZ:NM,$B5731,0),HLOOKUP(N$2+$A5731,Sheet2!BZ:NM,$B5731,0)&lt;&gt;""),HLOOKUP(N$2+$A5731,Sheet2!BZ:NM,$B5731,0),"")</f>
        <v/>
      </c>
      <c r="O5731" t="str">
        <f>IF(OR(HLOOKUP(O$2+$A5731,Sheet2!CA:NN,$B5731,0),HLOOKUP(O$2+$A5731,Sheet2!CA:NN,$B5731,0)&lt;&gt;""),HLOOKUP(O$2+$A5731,Sheet2!CA:NN,$B5731,0),"")</f>
        <v/>
      </c>
      <c r="P5731" t="str">
        <f>IF(OR(HLOOKUP(P$2+$A5731,Sheet2!CB:NO,$B5731,0),HLOOKUP(P$2+$A5731,Sheet2!CB:NO,$B5731,0)&lt;&gt;""),HLOOKUP(P$2+$A5731,Sheet2!CB:NO,$B5731,0),"")</f>
        <v/>
      </c>
      <c r="Q5731" t="str">
        <f>IF(OR(HLOOKUP(Q$2+$A5731,Sheet2!CC:NO,$B5731,0),HLOOKUP(Q$2+$A5731,Sheet2!CC:NO,$B5731,0)&lt;&gt;""),HLOOKUP(Q$2+$A5731,Sheet2!CC:NO,$B5731,0),"")</f>
        <v/>
      </c>
    </row>
    <row r="5732" spans="1:17" x14ac:dyDescent="0.25">
      <c r="A5732" s="64">
        <f t="shared" si="715"/>
        <v>48</v>
      </c>
      <c r="B5732" s="64">
        <f t="shared" si="716"/>
        <v>577</v>
      </c>
      <c r="C5732" s="64">
        <f t="shared" si="717"/>
        <v>9</v>
      </c>
      <c r="D5732" s="64">
        <f t="shared" si="718"/>
        <v>573</v>
      </c>
      <c r="E5732" s="64">
        <f t="shared" si="719"/>
        <v>2861</v>
      </c>
      <c r="F5732" s="64" t="str">
        <f t="shared" si="712"/>
        <v/>
      </c>
      <c r="G5732" s="64" t="str">
        <f t="shared" si="713"/>
        <v/>
      </c>
      <c r="H5732" s="64" t="str">
        <f t="shared" si="714"/>
        <v/>
      </c>
      <c r="I5732" s="80" t="str">
        <f>IFERROR(VLOOKUP(D5732,Sheet2!A:B,2,0),"")</f>
        <v/>
      </c>
      <c r="J5732" s="64" t="str">
        <f>IFERROR(IF(I5732&lt;&gt;"",VLOOKUP(I5732,Sheet2!B:C,2,0),""),"")</f>
        <v/>
      </c>
      <c r="K5732" s="64" t="str">
        <f>IFERROR( IF(I5732&lt;&gt;"", HLOOKUP(L$2+$A5732,Sheet2!BX:NK,2,0),""),"")</f>
        <v/>
      </c>
      <c r="L5732" t="str">
        <f>IF(OR(HLOOKUP(L$2+$A5732,Sheet2!BX:NK,$B5732,0),HLOOKUP(L$2+$A5732,Sheet2!BX:NK,$B5732,0)&lt;&gt;""),HLOOKUP(L$2+$A5732,Sheet2!BX:NK,$B5732,0),"")</f>
        <v/>
      </c>
      <c r="M5732" t="str">
        <f>IF(OR(HLOOKUP(M$2+$A5732,Sheet2!BY:NL,$B5732,0),HLOOKUP(M$2+$A5732,Sheet2!BY:NL,$B5732,0)&lt;&gt;""),HLOOKUP(M$2+$A5732,Sheet2!BY:NL,$B5732,0),"")</f>
        <v/>
      </c>
      <c r="N5732" t="str">
        <f>IF(OR(HLOOKUP(N$2+$A5732,Sheet2!BZ:NM,$B5732,0),HLOOKUP(N$2+$A5732,Sheet2!BZ:NM,$B5732,0)&lt;&gt;""),HLOOKUP(N$2+$A5732,Sheet2!BZ:NM,$B5732,0),"")</f>
        <v/>
      </c>
      <c r="O5732" t="str">
        <f>IF(OR(HLOOKUP(O$2+$A5732,Sheet2!CA:NN,$B5732,0),HLOOKUP(O$2+$A5732,Sheet2!CA:NN,$B5732,0)&lt;&gt;""),HLOOKUP(O$2+$A5732,Sheet2!CA:NN,$B5732,0),"")</f>
        <v/>
      </c>
      <c r="P5732" t="str">
        <f>IF(OR(HLOOKUP(P$2+$A5732,Sheet2!CB:NO,$B5732,0),HLOOKUP(P$2+$A5732,Sheet2!CB:NO,$B5732,0)&lt;&gt;""),HLOOKUP(P$2+$A5732,Sheet2!CB:NO,$B5732,0),"")</f>
        <v/>
      </c>
      <c r="Q5732" t="str">
        <f>IF(OR(HLOOKUP(Q$2+$A5732,Sheet2!CC:NO,$B5732,0),HLOOKUP(Q$2+$A5732,Sheet2!CC:NO,$B5732,0)&lt;&gt;""),HLOOKUP(Q$2+$A5732,Sheet2!CC:NO,$B5732,0),"")</f>
        <v/>
      </c>
    </row>
    <row r="5733" spans="1:17" x14ac:dyDescent="0.25">
      <c r="A5733" s="64">
        <f t="shared" si="715"/>
        <v>54</v>
      </c>
      <c r="B5733" s="64">
        <f t="shared" si="716"/>
        <v>577</v>
      </c>
      <c r="C5733" s="64">
        <f t="shared" si="717"/>
        <v>10</v>
      </c>
      <c r="D5733" s="64">
        <f t="shared" si="718"/>
        <v>573</v>
      </c>
      <c r="E5733" s="64">
        <f t="shared" si="719"/>
        <v>2861</v>
      </c>
      <c r="F5733" s="64" t="str">
        <f t="shared" si="712"/>
        <v/>
      </c>
      <c r="G5733" s="64" t="str">
        <f t="shared" si="713"/>
        <v/>
      </c>
      <c r="H5733" s="64" t="str">
        <f t="shared" si="714"/>
        <v/>
      </c>
      <c r="I5733" s="80" t="str">
        <f>IFERROR(VLOOKUP(D5733,Sheet2!A:B,2,0),"")</f>
        <v/>
      </c>
      <c r="J5733" s="64" t="str">
        <f>IFERROR(IF(I5733&lt;&gt;"",VLOOKUP(I5733,Sheet2!B:C,2,0),""),"")</f>
        <v/>
      </c>
      <c r="K5733" s="64" t="str">
        <f>IFERROR( IF(I5733&lt;&gt;"", HLOOKUP(L$2+$A5733,Sheet2!BX:NK,2,0),""),"")</f>
        <v/>
      </c>
      <c r="L5733" t="str">
        <f>IF(OR(HLOOKUP(L$2+$A5733,Sheet2!BX:NK,$B5733,0),HLOOKUP(L$2+$A5733,Sheet2!BX:NK,$B5733,0)&lt;&gt;""),HLOOKUP(L$2+$A5733,Sheet2!BX:NK,$B5733,0),"")</f>
        <v/>
      </c>
      <c r="M5733" t="str">
        <f>IF(OR(HLOOKUP(M$2+$A5733,Sheet2!BY:NL,$B5733,0),HLOOKUP(M$2+$A5733,Sheet2!BY:NL,$B5733,0)&lt;&gt;""),HLOOKUP(M$2+$A5733,Sheet2!BY:NL,$B5733,0),"")</f>
        <v/>
      </c>
      <c r="N5733" t="str">
        <f>IF(OR(HLOOKUP(N$2+$A5733,Sheet2!BZ:NM,$B5733,0),HLOOKUP(N$2+$A5733,Sheet2!BZ:NM,$B5733,0)&lt;&gt;""),HLOOKUP(N$2+$A5733,Sheet2!BZ:NM,$B5733,0),"")</f>
        <v/>
      </c>
      <c r="O5733" t="str">
        <f>IF(OR(HLOOKUP(O$2+$A5733,Sheet2!CA:NN,$B5733,0),HLOOKUP(O$2+$A5733,Sheet2!CA:NN,$B5733,0)&lt;&gt;""),HLOOKUP(O$2+$A5733,Sheet2!CA:NN,$B5733,0),"")</f>
        <v/>
      </c>
      <c r="P5733" t="str">
        <f>IF(OR(HLOOKUP(P$2+$A5733,Sheet2!CB:NO,$B5733,0),HLOOKUP(P$2+$A5733,Sheet2!CB:NO,$B5733,0)&lt;&gt;""),HLOOKUP(P$2+$A5733,Sheet2!CB:NO,$B5733,0),"")</f>
        <v/>
      </c>
      <c r="Q5733" t="str">
        <f>IF(OR(HLOOKUP(Q$2+$A5733,Sheet2!CC:NO,$B5733,0),HLOOKUP(Q$2+$A5733,Sheet2!CC:NO,$B5733,0)&lt;&gt;""),HLOOKUP(Q$2+$A5733,Sheet2!CC:NO,$B5733,0),"")</f>
        <v/>
      </c>
    </row>
    <row r="5734" spans="1:17" x14ac:dyDescent="0.25">
      <c r="A5734" s="64">
        <f t="shared" si="715"/>
        <v>0</v>
      </c>
      <c r="B5734" s="64">
        <f t="shared" si="716"/>
        <v>578</v>
      </c>
      <c r="C5734" s="64">
        <f t="shared" si="717"/>
        <v>1</v>
      </c>
      <c r="D5734" s="64">
        <f t="shared" si="718"/>
        <v>574</v>
      </c>
      <c r="E5734" s="64">
        <f t="shared" si="719"/>
        <v>2866</v>
      </c>
      <c r="F5734" s="64" t="str">
        <f t="shared" si="712"/>
        <v/>
      </c>
      <c r="G5734" s="64" t="str">
        <f t="shared" si="713"/>
        <v/>
      </c>
      <c r="H5734" s="64" t="str">
        <f t="shared" si="714"/>
        <v/>
      </c>
      <c r="I5734" s="80" t="str">
        <f>IFERROR(VLOOKUP(D5734,Sheet2!A:B,2,0),"")</f>
        <v/>
      </c>
      <c r="J5734" s="64" t="str">
        <f>IFERROR(IF(I5734&lt;&gt;"",VLOOKUP(I5734,Sheet2!B:C,2,0),""),"")</f>
        <v/>
      </c>
      <c r="K5734" s="64" t="str">
        <f>IFERROR( IF(I5734&lt;&gt;"", HLOOKUP(L$2+$A5734,Sheet2!BX:NK,2,0),""),"")</f>
        <v/>
      </c>
      <c r="L5734" t="str">
        <f>IF(OR(HLOOKUP(L$2+$A5734,Sheet2!BX:NK,$B5734,0),HLOOKUP(L$2+$A5734,Sheet2!BX:NK,$B5734,0)&lt;&gt;""),HLOOKUP(L$2+$A5734,Sheet2!BX:NK,$B5734,0),"")</f>
        <v/>
      </c>
      <c r="M5734" t="str">
        <f>IF(OR(HLOOKUP(M$2+$A5734,Sheet2!BY:NL,$B5734,0),HLOOKUP(M$2+$A5734,Sheet2!BY:NL,$B5734,0)&lt;&gt;""),HLOOKUP(M$2+$A5734,Sheet2!BY:NL,$B5734,0),"")</f>
        <v/>
      </c>
      <c r="N5734" t="str">
        <f>IF(OR(HLOOKUP(N$2+$A5734,Sheet2!BZ:NM,$B5734,0),HLOOKUP(N$2+$A5734,Sheet2!BZ:NM,$B5734,0)&lt;&gt;""),HLOOKUP(N$2+$A5734,Sheet2!BZ:NM,$B5734,0),"")</f>
        <v/>
      </c>
      <c r="O5734" t="str">
        <f>IF(OR(HLOOKUP(O$2+$A5734,Sheet2!CA:NN,$B5734,0),HLOOKUP(O$2+$A5734,Sheet2!CA:NN,$B5734,0)&lt;&gt;""),HLOOKUP(O$2+$A5734,Sheet2!CA:NN,$B5734,0),"")</f>
        <v/>
      </c>
      <c r="P5734" t="str">
        <f>IF(OR(HLOOKUP(P$2+$A5734,Sheet2!CB:NO,$B5734,0),HLOOKUP(P$2+$A5734,Sheet2!CB:NO,$B5734,0)&lt;&gt;""),HLOOKUP(P$2+$A5734,Sheet2!CB:NO,$B5734,0),"")</f>
        <v/>
      </c>
      <c r="Q5734" t="str">
        <f>IF(OR(HLOOKUP(Q$2+$A5734,Sheet2!CC:NO,$B5734,0),HLOOKUP(Q$2+$A5734,Sheet2!CC:NO,$B5734,0)&lt;&gt;""),HLOOKUP(Q$2+$A5734,Sheet2!CC:NO,$B5734,0),"")</f>
        <v/>
      </c>
    </row>
    <row r="5735" spans="1:17" x14ac:dyDescent="0.25">
      <c r="A5735" s="64">
        <f t="shared" si="715"/>
        <v>6</v>
      </c>
      <c r="B5735" s="64">
        <f t="shared" si="716"/>
        <v>578</v>
      </c>
      <c r="C5735" s="64">
        <f t="shared" si="717"/>
        <v>2</v>
      </c>
      <c r="D5735" s="64">
        <f t="shared" si="718"/>
        <v>574</v>
      </c>
      <c r="E5735" s="64">
        <f t="shared" si="719"/>
        <v>2866</v>
      </c>
      <c r="F5735" s="64" t="str">
        <f t="shared" si="712"/>
        <v/>
      </c>
      <c r="G5735" s="64" t="str">
        <f t="shared" si="713"/>
        <v/>
      </c>
      <c r="H5735" s="64" t="str">
        <f t="shared" si="714"/>
        <v/>
      </c>
      <c r="I5735" s="80" t="str">
        <f>IFERROR(VLOOKUP(D5735,Sheet2!A:B,2,0),"")</f>
        <v/>
      </c>
      <c r="J5735" s="64" t="str">
        <f>IFERROR(IF(I5735&lt;&gt;"",VLOOKUP(I5735,Sheet2!B:C,2,0),""),"")</f>
        <v/>
      </c>
      <c r="K5735" s="64" t="str">
        <f>IFERROR( IF(I5735&lt;&gt;"", HLOOKUP(L$2+$A5735,Sheet2!BX:NK,2,0),""),"")</f>
        <v/>
      </c>
      <c r="L5735" t="str">
        <f>IF(OR(HLOOKUP(L$2+$A5735,Sheet2!BX:NK,$B5735,0),HLOOKUP(L$2+$A5735,Sheet2!BX:NK,$B5735,0)&lt;&gt;""),HLOOKUP(L$2+$A5735,Sheet2!BX:NK,$B5735,0),"")</f>
        <v/>
      </c>
      <c r="M5735" t="str">
        <f>IF(OR(HLOOKUP(M$2+$A5735,Sheet2!BY:NL,$B5735,0),HLOOKUP(M$2+$A5735,Sheet2!BY:NL,$B5735,0)&lt;&gt;""),HLOOKUP(M$2+$A5735,Sheet2!BY:NL,$B5735,0),"")</f>
        <v/>
      </c>
      <c r="N5735" t="str">
        <f>IF(OR(HLOOKUP(N$2+$A5735,Sheet2!BZ:NM,$B5735,0),HLOOKUP(N$2+$A5735,Sheet2!BZ:NM,$B5735,0)&lt;&gt;""),HLOOKUP(N$2+$A5735,Sheet2!BZ:NM,$B5735,0),"")</f>
        <v/>
      </c>
      <c r="O5735" t="str">
        <f>IF(OR(HLOOKUP(O$2+$A5735,Sheet2!CA:NN,$B5735,0),HLOOKUP(O$2+$A5735,Sheet2!CA:NN,$B5735,0)&lt;&gt;""),HLOOKUP(O$2+$A5735,Sheet2!CA:NN,$B5735,0),"")</f>
        <v/>
      </c>
      <c r="P5735" t="str">
        <f>IF(OR(HLOOKUP(P$2+$A5735,Sheet2!CB:NO,$B5735,0),HLOOKUP(P$2+$A5735,Sheet2!CB:NO,$B5735,0)&lt;&gt;""),HLOOKUP(P$2+$A5735,Sheet2!CB:NO,$B5735,0),"")</f>
        <v/>
      </c>
      <c r="Q5735" t="str">
        <f>IF(OR(HLOOKUP(Q$2+$A5735,Sheet2!CC:NO,$B5735,0),HLOOKUP(Q$2+$A5735,Sheet2!CC:NO,$B5735,0)&lt;&gt;""),HLOOKUP(Q$2+$A5735,Sheet2!CC:NO,$B5735,0),"")</f>
        <v/>
      </c>
    </row>
    <row r="5736" spans="1:17" x14ac:dyDescent="0.25">
      <c r="A5736" s="64">
        <f t="shared" si="715"/>
        <v>12</v>
      </c>
      <c r="B5736" s="64">
        <f t="shared" si="716"/>
        <v>578</v>
      </c>
      <c r="C5736" s="64">
        <f t="shared" si="717"/>
        <v>3</v>
      </c>
      <c r="D5736" s="64">
        <f t="shared" si="718"/>
        <v>574</v>
      </c>
      <c r="E5736" s="64">
        <f t="shared" si="719"/>
        <v>2866</v>
      </c>
      <c r="F5736" s="64" t="str">
        <f t="shared" si="712"/>
        <v/>
      </c>
      <c r="G5736" s="64" t="str">
        <f t="shared" si="713"/>
        <v/>
      </c>
      <c r="H5736" s="64" t="str">
        <f t="shared" si="714"/>
        <v/>
      </c>
      <c r="I5736" s="80" t="str">
        <f>IFERROR(VLOOKUP(D5736,Sheet2!A:B,2,0),"")</f>
        <v/>
      </c>
      <c r="J5736" s="64" t="str">
        <f>IFERROR(IF(I5736&lt;&gt;"",VLOOKUP(I5736,Sheet2!B:C,2,0),""),"")</f>
        <v/>
      </c>
      <c r="K5736" s="64" t="str">
        <f>IFERROR( IF(I5736&lt;&gt;"", HLOOKUP(L$2+$A5736,Sheet2!BX:NK,2,0),""),"")</f>
        <v/>
      </c>
      <c r="L5736" t="str">
        <f>IF(OR(HLOOKUP(L$2+$A5736,Sheet2!BX:NK,$B5736,0),HLOOKUP(L$2+$A5736,Sheet2!BX:NK,$B5736,0)&lt;&gt;""),HLOOKUP(L$2+$A5736,Sheet2!BX:NK,$B5736,0),"")</f>
        <v/>
      </c>
      <c r="M5736" t="str">
        <f>IF(OR(HLOOKUP(M$2+$A5736,Sheet2!BY:NL,$B5736,0),HLOOKUP(M$2+$A5736,Sheet2!BY:NL,$B5736,0)&lt;&gt;""),HLOOKUP(M$2+$A5736,Sheet2!BY:NL,$B5736,0),"")</f>
        <v/>
      </c>
      <c r="N5736" t="str">
        <f>IF(OR(HLOOKUP(N$2+$A5736,Sheet2!BZ:NM,$B5736,0),HLOOKUP(N$2+$A5736,Sheet2!BZ:NM,$B5736,0)&lt;&gt;""),HLOOKUP(N$2+$A5736,Sheet2!BZ:NM,$B5736,0),"")</f>
        <v/>
      </c>
      <c r="O5736" t="str">
        <f>IF(OR(HLOOKUP(O$2+$A5736,Sheet2!CA:NN,$B5736,0),HLOOKUP(O$2+$A5736,Sheet2!CA:NN,$B5736,0)&lt;&gt;""),HLOOKUP(O$2+$A5736,Sheet2!CA:NN,$B5736,0),"")</f>
        <v/>
      </c>
      <c r="P5736" t="str">
        <f>IF(OR(HLOOKUP(P$2+$A5736,Sheet2!CB:NO,$B5736,0),HLOOKUP(P$2+$A5736,Sheet2!CB:NO,$B5736,0)&lt;&gt;""),HLOOKUP(P$2+$A5736,Sheet2!CB:NO,$B5736,0),"")</f>
        <v/>
      </c>
      <c r="Q5736" t="str">
        <f>IF(OR(HLOOKUP(Q$2+$A5736,Sheet2!CC:NO,$B5736,0),HLOOKUP(Q$2+$A5736,Sheet2!CC:NO,$B5736,0)&lt;&gt;""),HLOOKUP(Q$2+$A5736,Sheet2!CC:NO,$B5736,0),"")</f>
        <v/>
      </c>
    </row>
    <row r="5737" spans="1:17" x14ac:dyDescent="0.25">
      <c r="A5737" s="64">
        <f t="shared" si="715"/>
        <v>18</v>
      </c>
      <c r="B5737" s="64">
        <f t="shared" si="716"/>
        <v>578</v>
      </c>
      <c r="C5737" s="64">
        <f t="shared" si="717"/>
        <v>4</v>
      </c>
      <c r="D5737" s="64">
        <f t="shared" si="718"/>
        <v>574</v>
      </c>
      <c r="E5737" s="64">
        <f t="shared" si="719"/>
        <v>2866</v>
      </c>
      <c r="F5737" s="64" t="str">
        <f t="shared" si="712"/>
        <v/>
      </c>
      <c r="G5737" s="64" t="str">
        <f t="shared" si="713"/>
        <v/>
      </c>
      <c r="H5737" s="64" t="str">
        <f t="shared" si="714"/>
        <v/>
      </c>
      <c r="I5737" s="80" t="str">
        <f>IFERROR(VLOOKUP(D5737,Sheet2!A:B,2,0),"")</f>
        <v/>
      </c>
      <c r="J5737" s="64" t="str">
        <f>IFERROR(IF(I5737&lt;&gt;"",VLOOKUP(I5737,Sheet2!B:C,2,0),""),"")</f>
        <v/>
      </c>
      <c r="K5737" s="64" t="str">
        <f>IFERROR( IF(I5737&lt;&gt;"", HLOOKUP(L$2+$A5737,Sheet2!BX:NK,2,0),""),"")</f>
        <v/>
      </c>
      <c r="L5737" t="str">
        <f>IF(OR(HLOOKUP(L$2+$A5737,Sheet2!BX:NK,$B5737,0),HLOOKUP(L$2+$A5737,Sheet2!BX:NK,$B5737,0)&lt;&gt;""),HLOOKUP(L$2+$A5737,Sheet2!BX:NK,$B5737,0),"")</f>
        <v/>
      </c>
      <c r="M5737" t="str">
        <f>IF(OR(HLOOKUP(M$2+$A5737,Sheet2!BY:NL,$B5737,0),HLOOKUP(M$2+$A5737,Sheet2!BY:NL,$B5737,0)&lt;&gt;""),HLOOKUP(M$2+$A5737,Sheet2!BY:NL,$B5737,0),"")</f>
        <v/>
      </c>
      <c r="N5737" t="str">
        <f>IF(OR(HLOOKUP(N$2+$A5737,Sheet2!BZ:NM,$B5737,0),HLOOKUP(N$2+$A5737,Sheet2!BZ:NM,$B5737,0)&lt;&gt;""),HLOOKUP(N$2+$A5737,Sheet2!BZ:NM,$B5737,0),"")</f>
        <v/>
      </c>
      <c r="O5737" t="str">
        <f>IF(OR(HLOOKUP(O$2+$A5737,Sheet2!CA:NN,$B5737,0),HLOOKUP(O$2+$A5737,Sheet2!CA:NN,$B5737,0)&lt;&gt;""),HLOOKUP(O$2+$A5737,Sheet2!CA:NN,$B5737,0),"")</f>
        <v/>
      </c>
      <c r="P5737" t="str">
        <f>IF(OR(HLOOKUP(P$2+$A5737,Sheet2!CB:NO,$B5737,0),HLOOKUP(P$2+$A5737,Sheet2!CB:NO,$B5737,0)&lt;&gt;""),HLOOKUP(P$2+$A5737,Sheet2!CB:NO,$B5737,0),"")</f>
        <v/>
      </c>
      <c r="Q5737" t="str">
        <f>IF(OR(HLOOKUP(Q$2+$A5737,Sheet2!CC:NO,$B5737,0),HLOOKUP(Q$2+$A5737,Sheet2!CC:NO,$B5737,0)&lt;&gt;""),HLOOKUP(Q$2+$A5737,Sheet2!CC:NO,$B5737,0),"")</f>
        <v/>
      </c>
    </row>
    <row r="5738" spans="1:17" x14ac:dyDescent="0.25">
      <c r="A5738" s="64">
        <f t="shared" si="715"/>
        <v>24</v>
      </c>
      <c r="B5738" s="64">
        <f t="shared" si="716"/>
        <v>578</v>
      </c>
      <c r="C5738" s="64">
        <f t="shared" si="717"/>
        <v>5</v>
      </c>
      <c r="D5738" s="64">
        <f t="shared" si="718"/>
        <v>574</v>
      </c>
      <c r="E5738" s="64">
        <f t="shared" si="719"/>
        <v>2866</v>
      </c>
      <c r="F5738" s="64" t="str">
        <f t="shared" si="712"/>
        <v/>
      </c>
      <c r="G5738" s="64" t="str">
        <f t="shared" si="713"/>
        <v/>
      </c>
      <c r="H5738" s="64" t="str">
        <f t="shared" si="714"/>
        <v/>
      </c>
      <c r="I5738" s="80" t="str">
        <f>IFERROR(VLOOKUP(D5738,Sheet2!A:B,2,0),"")</f>
        <v/>
      </c>
      <c r="J5738" s="64" t="str">
        <f>IFERROR(IF(I5738&lt;&gt;"",VLOOKUP(I5738,Sheet2!B:C,2,0),""),"")</f>
        <v/>
      </c>
      <c r="K5738" s="64" t="str">
        <f>IFERROR( IF(I5738&lt;&gt;"", HLOOKUP(L$2+$A5738,Sheet2!BX:NK,2,0),""),"")</f>
        <v/>
      </c>
      <c r="L5738" t="str">
        <f>IF(OR(HLOOKUP(L$2+$A5738,Sheet2!BX:NK,$B5738,0),HLOOKUP(L$2+$A5738,Sheet2!BX:NK,$B5738,0)&lt;&gt;""),HLOOKUP(L$2+$A5738,Sheet2!BX:NK,$B5738,0),"")</f>
        <v/>
      </c>
      <c r="M5738" t="str">
        <f>IF(OR(HLOOKUP(M$2+$A5738,Sheet2!BY:NL,$B5738,0),HLOOKUP(M$2+$A5738,Sheet2!BY:NL,$B5738,0)&lt;&gt;""),HLOOKUP(M$2+$A5738,Sheet2!BY:NL,$B5738,0),"")</f>
        <v/>
      </c>
      <c r="N5738" t="str">
        <f>IF(OR(HLOOKUP(N$2+$A5738,Sheet2!BZ:NM,$B5738,0),HLOOKUP(N$2+$A5738,Sheet2!BZ:NM,$B5738,0)&lt;&gt;""),HLOOKUP(N$2+$A5738,Sheet2!BZ:NM,$B5738,0),"")</f>
        <v/>
      </c>
      <c r="O5738" t="str">
        <f>IF(OR(HLOOKUP(O$2+$A5738,Sheet2!CA:NN,$B5738,0),HLOOKUP(O$2+$A5738,Sheet2!CA:NN,$B5738,0)&lt;&gt;""),HLOOKUP(O$2+$A5738,Sheet2!CA:NN,$B5738,0),"")</f>
        <v/>
      </c>
      <c r="P5738" t="str">
        <f>IF(OR(HLOOKUP(P$2+$A5738,Sheet2!CB:NO,$B5738,0),HLOOKUP(P$2+$A5738,Sheet2!CB:NO,$B5738,0)&lt;&gt;""),HLOOKUP(P$2+$A5738,Sheet2!CB:NO,$B5738,0),"")</f>
        <v/>
      </c>
      <c r="Q5738" t="str">
        <f>IF(OR(HLOOKUP(Q$2+$A5738,Sheet2!CC:NO,$B5738,0),HLOOKUP(Q$2+$A5738,Sheet2!CC:NO,$B5738,0)&lt;&gt;""),HLOOKUP(Q$2+$A5738,Sheet2!CC:NO,$B5738,0),"")</f>
        <v/>
      </c>
    </row>
    <row r="5739" spans="1:17" x14ac:dyDescent="0.25">
      <c r="A5739" s="64">
        <f t="shared" si="715"/>
        <v>30</v>
      </c>
      <c r="B5739" s="64">
        <f t="shared" si="716"/>
        <v>578</v>
      </c>
      <c r="C5739" s="64">
        <f t="shared" si="717"/>
        <v>6</v>
      </c>
      <c r="D5739" s="64">
        <f t="shared" si="718"/>
        <v>574</v>
      </c>
      <c r="E5739" s="64">
        <f t="shared" si="719"/>
        <v>2866</v>
      </c>
      <c r="F5739" s="64" t="str">
        <f t="shared" si="712"/>
        <v/>
      </c>
      <c r="G5739" s="64" t="str">
        <f t="shared" si="713"/>
        <v/>
      </c>
      <c r="H5739" s="64" t="str">
        <f t="shared" si="714"/>
        <v/>
      </c>
      <c r="I5739" s="80" t="str">
        <f>IFERROR(VLOOKUP(D5739,Sheet2!A:B,2,0),"")</f>
        <v/>
      </c>
      <c r="J5739" s="64" t="str">
        <f>IFERROR(IF(I5739&lt;&gt;"",VLOOKUP(I5739,Sheet2!B:C,2,0),""),"")</f>
        <v/>
      </c>
      <c r="K5739" s="64" t="str">
        <f>IFERROR( IF(I5739&lt;&gt;"", HLOOKUP(L$2+$A5739,Sheet2!BX:NK,2,0),""),"")</f>
        <v/>
      </c>
      <c r="L5739" t="str">
        <f>IF(OR(HLOOKUP(L$2+$A5739,Sheet2!BX:NK,$B5739,0),HLOOKUP(L$2+$A5739,Sheet2!BX:NK,$B5739,0)&lt;&gt;""),HLOOKUP(L$2+$A5739,Sheet2!BX:NK,$B5739,0),"")</f>
        <v/>
      </c>
      <c r="M5739" t="str">
        <f>IF(OR(HLOOKUP(M$2+$A5739,Sheet2!BY:NL,$B5739,0),HLOOKUP(M$2+$A5739,Sheet2!BY:NL,$B5739,0)&lt;&gt;""),HLOOKUP(M$2+$A5739,Sheet2!BY:NL,$B5739,0),"")</f>
        <v/>
      </c>
      <c r="N5739" t="str">
        <f>IF(OR(HLOOKUP(N$2+$A5739,Sheet2!BZ:NM,$B5739,0),HLOOKUP(N$2+$A5739,Sheet2!BZ:NM,$B5739,0)&lt;&gt;""),HLOOKUP(N$2+$A5739,Sheet2!BZ:NM,$B5739,0),"")</f>
        <v/>
      </c>
      <c r="O5739" t="str">
        <f>IF(OR(HLOOKUP(O$2+$A5739,Sheet2!CA:NN,$B5739,0),HLOOKUP(O$2+$A5739,Sheet2!CA:NN,$B5739,0)&lt;&gt;""),HLOOKUP(O$2+$A5739,Sheet2!CA:NN,$B5739,0),"")</f>
        <v/>
      </c>
      <c r="P5739" t="str">
        <f>IF(OR(HLOOKUP(P$2+$A5739,Sheet2!CB:NO,$B5739,0),HLOOKUP(P$2+$A5739,Sheet2!CB:NO,$B5739,0)&lt;&gt;""),HLOOKUP(P$2+$A5739,Sheet2!CB:NO,$B5739,0),"")</f>
        <v/>
      </c>
      <c r="Q5739" t="str">
        <f>IF(OR(HLOOKUP(Q$2+$A5739,Sheet2!CC:NO,$B5739,0),HLOOKUP(Q$2+$A5739,Sheet2!CC:NO,$B5739,0)&lt;&gt;""),HLOOKUP(Q$2+$A5739,Sheet2!CC:NO,$B5739,0),"")</f>
        <v/>
      </c>
    </row>
    <row r="5740" spans="1:17" x14ac:dyDescent="0.25">
      <c r="A5740" s="64">
        <f t="shared" si="715"/>
        <v>36</v>
      </c>
      <c r="B5740" s="64">
        <f t="shared" si="716"/>
        <v>578</v>
      </c>
      <c r="C5740" s="64">
        <f t="shared" si="717"/>
        <v>7</v>
      </c>
      <c r="D5740" s="64">
        <f t="shared" si="718"/>
        <v>574</v>
      </c>
      <c r="E5740" s="64">
        <f t="shared" si="719"/>
        <v>2866</v>
      </c>
      <c r="F5740" s="64" t="str">
        <f t="shared" si="712"/>
        <v/>
      </c>
      <c r="G5740" s="64" t="str">
        <f t="shared" si="713"/>
        <v/>
      </c>
      <c r="H5740" s="64" t="str">
        <f t="shared" si="714"/>
        <v/>
      </c>
      <c r="I5740" s="80" t="str">
        <f>IFERROR(VLOOKUP(D5740,Sheet2!A:B,2,0),"")</f>
        <v/>
      </c>
      <c r="J5740" s="64" t="str">
        <f>IFERROR(IF(I5740&lt;&gt;"",VLOOKUP(I5740,Sheet2!B:C,2,0),""),"")</f>
        <v/>
      </c>
      <c r="K5740" s="64" t="str">
        <f>IFERROR( IF(I5740&lt;&gt;"", HLOOKUP(L$2+$A5740,Sheet2!BX:NK,2,0),""),"")</f>
        <v/>
      </c>
      <c r="L5740" t="str">
        <f>IF(OR(HLOOKUP(L$2+$A5740,Sheet2!BX:NK,$B5740,0),HLOOKUP(L$2+$A5740,Sheet2!BX:NK,$B5740,0)&lt;&gt;""),HLOOKUP(L$2+$A5740,Sheet2!BX:NK,$B5740,0),"")</f>
        <v/>
      </c>
      <c r="M5740" t="str">
        <f>IF(OR(HLOOKUP(M$2+$A5740,Sheet2!BY:NL,$B5740,0),HLOOKUP(M$2+$A5740,Sheet2!BY:NL,$B5740,0)&lt;&gt;""),HLOOKUP(M$2+$A5740,Sheet2!BY:NL,$B5740,0),"")</f>
        <v/>
      </c>
      <c r="N5740" t="str">
        <f>IF(OR(HLOOKUP(N$2+$A5740,Sheet2!BZ:NM,$B5740,0),HLOOKUP(N$2+$A5740,Sheet2!BZ:NM,$B5740,0)&lt;&gt;""),HLOOKUP(N$2+$A5740,Sheet2!BZ:NM,$B5740,0),"")</f>
        <v/>
      </c>
      <c r="O5740" t="str">
        <f>IF(OR(HLOOKUP(O$2+$A5740,Sheet2!CA:NN,$B5740,0),HLOOKUP(O$2+$A5740,Sheet2!CA:NN,$B5740,0)&lt;&gt;""),HLOOKUP(O$2+$A5740,Sheet2!CA:NN,$B5740,0),"")</f>
        <v/>
      </c>
      <c r="P5740" t="str">
        <f>IF(OR(HLOOKUP(P$2+$A5740,Sheet2!CB:NO,$B5740,0),HLOOKUP(P$2+$A5740,Sheet2!CB:NO,$B5740,0)&lt;&gt;""),HLOOKUP(P$2+$A5740,Sheet2!CB:NO,$B5740,0),"")</f>
        <v/>
      </c>
      <c r="Q5740" t="str">
        <f>IF(OR(HLOOKUP(Q$2+$A5740,Sheet2!CC:NO,$B5740,0),HLOOKUP(Q$2+$A5740,Sheet2!CC:NO,$B5740,0)&lt;&gt;""),HLOOKUP(Q$2+$A5740,Sheet2!CC:NO,$B5740,0),"")</f>
        <v/>
      </c>
    </row>
    <row r="5741" spans="1:17" x14ac:dyDescent="0.25">
      <c r="A5741" s="64">
        <f t="shared" si="715"/>
        <v>42</v>
      </c>
      <c r="B5741" s="64">
        <f t="shared" si="716"/>
        <v>578</v>
      </c>
      <c r="C5741" s="64">
        <f t="shared" si="717"/>
        <v>8</v>
      </c>
      <c r="D5741" s="64">
        <f t="shared" si="718"/>
        <v>574</v>
      </c>
      <c r="E5741" s="64">
        <f t="shared" si="719"/>
        <v>2866</v>
      </c>
      <c r="F5741" s="64" t="str">
        <f t="shared" si="712"/>
        <v/>
      </c>
      <c r="G5741" s="64" t="str">
        <f t="shared" si="713"/>
        <v/>
      </c>
      <c r="H5741" s="64" t="str">
        <f t="shared" si="714"/>
        <v/>
      </c>
      <c r="I5741" s="80" t="str">
        <f>IFERROR(VLOOKUP(D5741,Sheet2!A:B,2,0),"")</f>
        <v/>
      </c>
      <c r="J5741" s="64" t="str">
        <f>IFERROR(IF(I5741&lt;&gt;"",VLOOKUP(I5741,Sheet2!B:C,2,0),""),"")</f>
        <v/>
      </c>
      <c r="K5741" s="64" t="str">
        <f>IFERROR( IF(I5741&lt;&gt;"", HLOOKUP(L$2+$A5741,Sheet2!BX:NK,2,0),""),"")</f>
        <v/>
      </c>
      <c r="L5741" t="str">
        <f>IF(OR(HLOOKUP(L$2+$A5741,Sheet2!BX:NK,$B5741,0),HLOOKUP(L$2+$A5741,Sheet2!BX:NK,$B5741,0)&lt;&gt;""),HLOOKUP(L$2+$A5741,Sheet2!BX:NK,$B5741,0),"")</f>
        <v/>
      </c>
      <c r="M5741" t="str">
        <f>IF(OR(HLOOKUP(M$2+$A5741,Sheet2!BY:NL,$B5741,0),HLOOKUP(M$2+$A5741,Sheet2!BY:NL,$B5741,0)&lt;&gt;""),HLOOKUP(M$2+$A5741,Sheet2!BY:NL,$B5741,0),"")</f>
        <v/>
      </c>
      <c r="N5741" t="str">
        <f>IF(OR(HLOOKUP(N$2+$A5741,Sheet2!BZ:NM,$B5741,0),HLOOKUP(N$2+$A5741,Sheet2!BZ:NM,$B5741,0)&lt;&gt;""),HLOOKUP(N$2+$A5741,Sheet2!BZ:NM,$B5741,0),"")</f>
        <v/>
      </c>
      <c r="O5741" t="str">
        <f>IF(OR(HLOOKUP(O$2+$A5741,Sheet2!CA:NN,$B5741,0),HLOOKUP(O$2+$A5741,Sheet2!CA:NN,$B5741,0)&lt;&gt;""),HLOOKUP(O$2+$A5741,Sheet2!CA:NN,$B5741,0),"")</f>
        <v/>
      </c>
      <c r="P5741" t="str">
        <f>IF(OR(HLOOKUP(P$2+$A5741,Sheet2!CB:NO,$B5741,0),HLOOKUP(P$2+$A5741,Sheet2!CB:NO,$B5741,0)&lt;&gt;""),HLOOKUP(P$2+$A5741,Sheet2!CB:NO,$B5741,0),"")</f>
        <v/>
      </c>
      <c r="Q5741" t="str">
        <f>IF(OR(HLOOKUP(Q$2+$A5741,Sheet2!CC:NO,$B5741,0),HLOOKUP(Q$2+$A5741,Sheet2!CC:NO,$B5741,0)&lt;&gt;""),HLOOKUP(Q$2+$A5741,Sheet2!CC:NO,$B5741,0),"")</f>
        <v/>
      </c>
    </row>
    <row r="5742" spans="1:17" x14ac:dyDescent="0.25">
      <c r="A5742" s="64">
        <f t="shared" si="715"/>
        <v>48</v>
      </c>
      <c r="B5742" s="64">
        <f t="shared" si="716"/>
        <v>578</v>
      </c>
      <c r="C5742" s="64">
        <f t="shared" si="717"/>
        <v>9</v>
      </c>
      <c r="D5742" s="64">
        <f t="shared" si="718"/>
        <v>574</v>
      </c>
      <c r="E5742" s="64">
        <f t="shared" si="719"/>
        <v>2866</v>
      </c>
      <c r="F5742" s="64" t="str">
        <f t="shared" si="712"/>
        <v/>
      </c>
      <c r="G5742" s="64" t="str">
        <f t="shared" si="713"/>
        <v/>
      </c>
      <c r="H5742" s="64" t="str">
        <f t="shared" si="714"/>
        <v/>
      </c>
      <c r="I5742" s="80" t="str">
        <f>IFERROR(VLOOKUP(D5742,Sheet2!A:B,2,0),"")</f>
        <v/>
      </c>
      <c r="J5742" s="64" t="str">
        <f>IFERROR(IF(I5742&lt;&gt;"",VLOOKUP(I5742,Sheet2!B:C,2,0),""),"")</f>
        <v/>
      </c>
      <c r="K5742" s="64" t="str">
        <f>IFERROR( IF(I5742&lt;&gt;"", HLOOKUP(L$2+$A5742,Sheet2!BX:NK,2,0),""),"")</f>
        <v/>
      </c>
      <c r="L5742" t="str">
        <f>IF(OR(HLOOKUP(L$2+$A5742,Sheet2!BX:NK,$B5742,0),HLOOKUP(L$2+$A5742,Sheet2!BX:NK,$B5742,0)&lt;&gt;""),HLOOKUP(L$2+$A5742,Sheet2!BX:NK,$B5742,0),"")</f>
        <v/>
      </c>
      <c r="M5742" t="str">
        <f>IF(OR(HLOOKUP(M$2+$A5742,Sheet2!BY:NL,$B5742,0),HLOOKUP(M$2+$A5742,Sheet2!BY:NL,$B5742,0)&lt;&gt;""),HLOOKUP(M$2+$A5742,Sheet2!BY:NL,$B5742,0),"")</f>
        <v/>
      </c>
      <c r="N5742" t="str">
        <f>IF(OR(HLOOKUP(N$2+$A5742,Sheet2!BZ:NM,$B5742,0),HLOOKUP(N$2+$A5742,Sheet2!BZ:NM,$B5742,0)&lt;&gt;""),HLOOKUP(N$2+$A5742,Sheet2!BZ:NM,$B5742,0),"")</f>
        <v/>
      </c>
      <c r="O5742" t="str">
        <f>IF(OR(HLOOKUP(O$2+$A5742,Sheet2!CA:NN,$B5742,0),HLOOKUP(O$2+$A5742,Sheet2!CA:NN,$B5742,0)&lt;&gt;""),HLOOKUP(O$2+$A5742,Sheet2!CA:NN,$B5742,0),"")</f>
        <v/>
      </c>
      <c r="P5742" t="str">
        <f>IF(OR(HLOOKUP(P$2+$A5742,Sheet2!CB:NO,$B5742,0),HLOOKUP(P$2+$A5742,Sheet2!CB:NO,$B5742,0)&lt;&gt;""),HLOOKUP(P$2+$A5742,Sheet2!CB:NO,$B5742,0),"")</f>
        <v/>
      </c>
      <c r="Q5742" t="str">
        <f>IF(OR(HLOOKUP(Q$2+$A5742,Sheet2!CC:NO,$B5742,0),HLOOKUP(Q$2+$A5742,Sheet2!CC:NO,$B5742,0)&lt;&gt;""),HLOOKUP(Q$2+$A5742,Sheet2!CC:NO,$B5742,0),"")</f>
        <v/>
      </c>
    </row>
    <row r="5743" spans="1:17" x14ac:dyDescent="0.25">
      <c r="A5743" s="64">
        <f t="shared" si="715"/>
        <v>54</v>
      </c>
      <c r="B5743" s="64">
        <f t="shared" si="716"/>
        <v>578</v>
      </c>
      <c r="C5743" s="64">
        <f t="shared" si="717"/>
        <v>10</v>
      </c>
      <c r="D5743" s="64">
        <f t="shared" si="718"/>
        <v>574</v>
      </c>
      <c r="E5743" s="64">
        <f t="shared" si="719"/>
        <v>2866</v>
      </c>
      <c r="F5743" s="64" t="str">
        <f t="shared" si="712"/>
        <v/>
      </c>
      <c r="G5743" s="64" t="str">
        <f t="shared" si="713"/>
        <v/>
      </c>
      <c r="H5743" s="64" t="str">
        <f t="shared" si="714"/>
        <v/>
      </c>
      <c r="I5743" s="80" t="str">
        <f>IFERROR(VLOOKUP(D5743,Sheet2!A:B,2,0),"")</f>
        <v/>
      </c>
      <c r="J5743" s="64" t="str">
        <f>IFERROR(IF(I5743&lt;&gt;"",VLOOKUP(I5743,Sheet2!B:C,2,0),""),"")</f>
        <v/>
      </c>
      <c r="K5743" s="64" t="str">
        <f>IFERROR( IF(I5743&lt;&gt;"", HLOOKUP(L$2+$A5743,Sheet2!BX:NK,2,0),""),"")</f>
        <v/>
      </c>
      <c r="L5743" t="str">
        <f>IF(OR(HLOOKUP(L$2+$A5743,Sheet2!BX:NK,$B5743,0),HLOOKUP(L$2+$A5743,Sheet2!BX:NK,$B5743,0)&lt;&gt;""),HLOOKUP(L$2+$A5743,Sheet2!BX:NK,$B5743,0),"")</f>
        <v/>
      </c>
      <c r="M5743" t="str">
        <f>IF(OR(HLOOKUP(M$2+$A5743,Sheet2!BY:NL,$B5743,0),HLOOKUP(M$2+$A5743,Sheet2!BY:NL,$B5743,0)&lt;&gt;""),HLOOKUP(M$2+$A5743,Sheet2!BY:NL,$B5743,0),"")</f>
        <v/>
      </c>
      <c r="N5743" t="str">
        <f>IF(OR(HLOOKUP(N$2+$A5743,Sheet2!BZ:NM,$B5743,0),HLOOKUP(N$2+$A5743,Sheet2!BZ:NM,$B5743,0)&lt;&gt;""),HLOOKUP(N$2+$A5743,Sheet2!BZ:NM,$B5743,0),"")</f>
        <v/>
      </c>
      <c r="O5743" t="str">
        <f>IF(OR(HLOOKUP(O$2+$A5743,Sheet2!CA:NN,$B5743,0),HLOOKUP(O$2+$A5743,Sheet2!CA:NN,$B5743,0)&lt;&gt;""),HLOOKUP(O$2+$A5743,Sheet2!CA:NN,$B5743,0),"")</f>
        <v/>
      </c>
      <c r="P5743" t="str">
        <f>IF(OR(HLOOKUP(P$2+$A5743,Sheet2!CB:NO,$B5743,0),HLOOKUP(P$2+$A5743,Sheet2!CB:NO,$B5743,0)&lt;&gt;""),HLOOKUP(P$2+$A5743,Sheet2!CB:NO,$B5743,0),"")</f>
        <v/>
      </c>
      <c r="Q5743" t="str">
        <f>IF(OR(HLOOKUP(Q$2+$A5743,Sheet2!CC:NO,$B5743,0),HLOOKUP(Q$2+$A5743,Sheet2!CC:NO,$B5743,0)&lt;&gt;""),HLOOKUP(Q$2+$A5743,Sheet2!CC:NO,$B5743,0),"")</f>
        <v/>
      </c>
    </row>
    <row r="5744" spans="1:17" x14ac:dyDescent="0.25">
      <c r="A5744" s="64">
        <f t="shared" si="715"/>
        <v>0</v>
      </c>
      <c r="B5744" s="64">
        <f t="shared" si="716"/>
        <v>579</v>
      </c>
      <c r="C5744" s="64">
        <f t="shared" si="717"/>
        <v>1</v>
      </c>
      <c r="D5744" s="64">
        <f t="shared" si="718"/>
        <v>575</v>
      </c>
      <c r="E5744" s="64">
        <f t="shared" si="719"/>
        <v>2871</v>
      </c>
      <c r="F5744" s="64" t="str">
        <f t="shared" si="712"/>
        <v/>
      </c>
      <c r="G5744" s="64" t="str">
        <f t="shared" si="713"/>
        <v/>
      </c>
      <c r="H5744" s="64" t="str">
        <f t="shared" si="714"/>
        <v/>
      </c>
      <c r="I5744" s="80" t="str">
        <f>IFERROR(VLOOKUP(D5744,Sheet2!A:B,2,0),"")</f>
        <v/>
      </c>
      <c r="J5744" s="64" t="str">
        <f>IFERROR(IF(I5744&lt;&gt;"",VLOOKUP(I5744,Sheet2!B:C,2,0),""),"")</f>
        <v/>
      </c>
      <c r="K5744" s="64" t="str">
        <f>IFERROR( IF(I5744&lt;&gt;"", HLOOKUP(L$2+$A5744,Sheet2!BX:NK,2,0),""),"")</f>
        <v/>
      </c>
      <c r="L5744" t="str">
        <f>IF(OR(HLOOKUP(L$2+$A5744,Sheet2!BX:NK,$B5744,0),HLOOKUP(L$2+$A5744,Sheet2!BX:NK,$B5744,0)&lt;&gt;""),HLOOKUP(L$2+$A5744,Sheet2!BX:NK,$B5744,0),"")</f>
        <v/>
      </c>
      <c r="M5744" t="str">
        <f>IF(OR(HLOOKUP(M$2+$A5744,Sheet2!BY:NL,$B5744,0),HLOOKUP(M$2+$A5744,Sheet2!BY:NL,$B5744,0)&lt;&gt;""),HLOOKUP(M$2+$A5744,Sheet2!BY:NL,$B5744,0),"")</f>
        <v/>
      </c>
      <c r="N5744" t="str">
        <f>IF(OR(HLOOKUP(N$2+$A5744,Sheet2!BZ:NM,$B5744,0),HLOOKUP(N$2+$A5744,Sheet2!BZ:NM,$B5744,0)&lt;&gt;""),HLOOKUP(N$2+$A5744,Sheet2!BZ:NM,$B5744,0),"")</f>
        <v/>
      </c>
      <c r="O5744" t="str">
        <f>IF(OR(HLOOKUP(O$2+$A5744,Sheet2!CA:NN,$B5744,0),HLOOKUP(O$2+$A5744,Sheet2!CA:NN,$B5744,0)&lt;&gt;""),HLOOKUP(O$2+$A5744,Sheet2!CA:NN,$B5744,0),"")</f>
        <v/>
      </c>
      <c r="P5744" t="str">
        <f>IF(OR(HLOOKUP(P$2+$A5744,Sheet2!CB:NO,$B5744,0),HLOOKUP(P$2+$A5744,Sheet2!CB:NO,$B5744,0)&lt;&gt;""),HLOOKUP(P$2+$A5744,Sheet2!CB:NO,$B5744,0),"")</f>
        <v/>
      </c>
      <c r="Q5744" t="str">
        <f>IF(OR(HLOOKUP(Q$2+$A5744,Sheet2!CC:NO,$B5744,0),HLOOKUP(Q$2+$A5744,Sheet2!CC:NO,$B5744,0)&lt;&gt;""),HLOOKUP(Q$2+$A5744,Sheet2!CC:NO,$B5744,0),"")</f>
        <v/>
      </c>
    </row>
    <row r="5745" spans="1:17" x14ac:dyDescent="0.25">
      <c r="A5745" s="64">
        <f t="shared" si="715"/>
        <v>6</v>
      </c>
      <c r="B5745" s="64">
        <f t="shared" si="716"/>
        <v>579</v>
      </c>
      <c r="C5745" s="64">
        <f t="shared" si="717"/>
        <v>2</v>
      </c>
      <c r="D5745" s="64">
        <f t="shared" si="718"/>
        <v>575</v>
      </c>
      <c r="E5745" s="64">
        <f t="shared" si="719"/>
        <v>2871</v>
      </c>
      <c r="F5745" s="64" t="str">
        <f t="shared" si="712"/>
        <v/>
      </c>
      <c r="G5745" s="64" t="str">
        <f t="shared" si="713"/>
        <v/>
      </c>
      <c r="H5745" s="64" t="str">
        <f t="shared" si="714"/>
        <v/>
      </c>
      <c r="I5745" s="80" t="str">
        <f>IFERROR(VLOOKUP(D5745,Sheet2!A:B,2,0),"")</f>
        <v/>
      </c>
      <c r="J5745" s="64" t="str">
        <f>IFERROR(IF(I5745&lt;&gt;"",VLOOKUP(I5745,Sheet2!B:C,2,0),""),"")</f>
        <v/>
      </c>
      <c r="K5745" s="64" t="str">
        <f>IFERROR( IF(I5745&lt;&gt;"", HLOOKUP(L$2+$A5745,Sheet2!BX:NK,2,0),""),"")</f>
        <v/>
      </c>
      <c r="L5745" t="str">
        <f>IF(OR(HLOOKUP(L$2+$A5745,Sheet2!BX:NK,$B5745,0),HLOOKUP(L$2+$A5745,Sheet2!BX:NK,$B5745,0)&lt;&gt;""),HLOOKUP(L$2+$A5745,Sheet2!BX:NK,$B5745,0),"")</f>
        <v/>
      </c>
      <c r="M5745" t="str">
        <f>IF(OR(HLOOKUP(M$2+$A5745,Sheet2!BY:NL,$B5745,0),HLOOKUP(M$2+$A5745,Sheet2!BY:NL,$B5745,0)&lt;&gt;""),HLOOKUP(M$2+$A5745,Sheet2!BY:NL,$B5745,0),"")</f>
        <v/>
      </c>
      <c r="N5745" t="str">
        <f>IF(OR(HLOOKUP(N$2+$A5745,Sheet2!BZ:NM,$B5745,0),HLOOKUP(N$2+$A5745,Sheet2!BZ:NM,$B5745,0)&lt;&gt;""),HLOOKUP(N$2+$A5745,Sheet2!BZ:NM,$B5745,0),"")</f>
        <v/>
      </c>
      <c r="O5745" t="str">
        <f>IF(OR(HLOOKUP(O$2+$A5745,Sheet2!CA:NN,$B5745,0),HLOOKUP(O$2+$A5745,Sheet2!CA:NN,$B5745,0)&lt;&gt;""),HLOOKUP(O$2+$A5745,Sheet2!CA:NN,$B5745,0),"")</f>
        <v/>
      </c>
      <c r="P5745" t="str">
        <f>IF(OR(HLOOKUP(P$2+$A5745,Sheet2!CB:NO,$B5745,0),HLOOKUP(P$2+$A5745,Sheet2!CB:NO,$B5745,0)&lt;&gt;""),HLOOKUP(P$2+$A5745,Sheet2!CB:NO,$B5745,0),"")</f>
        <v/>
      </c>
      <c r="Q5745" t="str">
        <f>IF(OR(HLOOKUP(Q$2+$A5745,Sheet2!CC:NO,$B5745,0),HLOOKUP(Q$2+$A5745,Sheet2!CC:NO,$B5745,0)&lt;&gt;""),HLOOKUP(Q$2+$A5745,Sheet2!CC:NO,$B5745,0),"")</f>
        <v/>
      </c>
    </row>
    <row r="5746" spans="1:17" x14ac:dyDescent="0.25">
      <c r="A5746" s="64">
        <f t="shared" si="715"/>
        <v>12</v>
      </c>
      <c r="B5746" s="64">
        <f t="shared" si="716"/>
        <v>579</v>
      </c>
      <c r="C5746" s="64">
        <f t="shared" si="717"/>
        <v>3</v>
      </c>
      <c r="D5746" s="64">
        <f t="shared" si="718"/>
        <v>575</v>
      </c>
      <c r="E5746" s="64">
        <f t="shared" si="719"/>
        <v>2871</v>
      </c>
      <c r="F5746" s="64" t="str">
        <f t="shared" si="712"/>
        <v/>
      </c>
      <c r="G5746" s="64" t="str">
        <f t="shared" si="713"/>
        <v/>
      </c>
      <c r="H5746" s="64" t="str">
        <f t="shared" si="714"/>
        <v/>
      </c>
      <c r="I5746" s="80" t="str">
        <f>IFERROR(VLOOKUP(D5746,Sheet2!A:B,2,0),"")</f>
        <v/>
      </c>
      <c r="J5746" s="64" t="str">
        <f>IFERROR(IF(I5746&lt;&gt;"",VLOOKUP(I5746,Sheet2!B:C,2,0),""),"")</f>
        <v/>
      </c>
      <c r="K5746" s="64" t="str">
        <f>IFERROR( IF(I5746&lt;&gt;"", HLOOKUP(L$2+$A5746,Sheet2!BX:NK,2,0),""),"")</f>
        <v/>
      </c>
      <c r="L5746" t="str">
        <f>IF(OR(HLOOKUP(L$2+$A5746,Sheet2!BX:NK,$B5746,0),HLOOKUP(L$2+$A5746,Sheet2!BX:NK,$B5746,0)&lt;&gt;""),HLOOKUP(L$2+$A5746,Sheet2!BX:NK,$B5746,0),"")</f>
        <v/>
      </c>
      <c r="M5746" t="str">
        <f>IF(OR(HLOOKUP(M$2+$A5746,Sheet2!BY:NL,$B5746,0),HLOOKUP(M$2+$A5746,Sheet2!BY:NL,$B5746,0)&lt;&gt;""),HLOOKUP(M$2+$A5746,Sheet2!BY:NL,$B5746,0),"")</f>
        <v/>
      </c>
      <c r="N5746" t="str">
        <f>IF(OR(HLOOKUP(N$2+$A5746,Sheet2!BZ:NM,$B5746,0),HLOOKUP(N$2+$A5746,Sheet2!BZ:NM,$B5746,0)&lt;&gt;""),HLOOKUP(N$2+$A5746,Sheet2!BZ:NM,$B5746,0),"")</f>
        <v/>
      </c>
      <c r="O5746" t="str">
        <f>IF(OR(HLOOKUP(O$2+$A5746,Sheet2!CA:NN,$B5746,0),HLOOKUP(O$2+$A5746,Sheet2!CA:NN,$B5746,0)&lt;&gt;""),HLOOKUP(O$2+$A5746,Sheet2!CA:NN,$B5746,0),"")</f>
        <v/>
      </c>
      <c r="P5746" t="str">
        <f>IF(OR(HLOOKUP(P$2+$A5746,Sheet2!CB:NO,$B5746,0),HLOOKUP(P$2+$A5746,Sheet2!CB:NO,$B5746,0)&lt;&gt;""),HLOOKUP(P$2+$A5746,Sheet2!CB:NO,$B5746,0),"")</f>
        <v/>
      </c>
      <c r="Q5746" t="str">
        <f>IF(OR(HLOOKUP(Q$2+$A5746,Sheet2!CC:NO,$B5746,0),HLOOKUP(Q$2+$A5746,Sheet2!CC:NO,$B5746,0)&lt;&gt;""),HLOOKUP(Q$2+$A5746,Sheet2!CC:NO,$B5746,0),"")</f>
        <v/>
      </c>
    </row>
    <row r="5747" spans="1:17" x14ac:dyDescent="0.25">
      <c r="A5747" s="64">
        <f t="shared" si="715"/>
        <v>18</v>
      </c>
      <c r="B5747" s="64">
        <f t="shared" si="716"/>
        <v>579</v>
      </c>
      <c r="C5747" s="64">
        <f t="shared" si="717"/>
        <v>4</v>
      </c>
      <c r="D5747" s="64">
        <f t="shared" si="718"/>
        <v>575</v>
      </c>
      <c r="E5747" s="64">
        <f t="shared" si="719"/>
        <v>2871</v>
      </c>
      <c r="F5747" s="64" t="str">
        <f t="shared" si="712"/>
        <v/>
      </c>
      <c r="G5747" s="64" t="str">
        <f t="shared" si="713"/>
        <v/>
      </c>
      <c r="H5747" s="64" t="str">
        <f t="shared" si="714"/>
        <v/>
      </c>
      <c r="I5747" s="80" t="str">
        <f>IFERROR(VLOOKUP(D5747,Sheet2!A:B,2,0),"")</f>
        <v/>
      </c>
      <c r="J5747" s="64" t="str">
        <f>IFERROR(IF(I5747&lt;&gt;"",VLOOKUP(I5747,Sheet2!B:C,2,0),""),"")</f>
        <v/>
      </c>
      <c r="K5747" s="64" t="str">
        <f>IFERROR( IF(I5747&lt;&gt;"", HLOOKUP(L$2+$A5747,Sheet2!BX:NK,2,0),""),"")</f>
        <v/>
      </c>
      <c r="L5747" t="str">
        <f>IF(OR(HLOOKUP(L$2+$A5747,Sheet2!BX:NK,$B5747,0),HLOOKUP(L$2+$A5747,Sheet2!BX:NK,$B5747,0)&lt;&gt;""),HLOOKUP(L$2+$A5747,Sheet2!BX:NK,$B5747,0),"")</f>
        <v/>
      </c>
      <c r="M5747" t="str">
        <f>IF(OR(HLOOKUP(M$2+$A5747,Sheet2!BY:NL,$B5747,0),HLOOKUP(M$2+$A5747,Sheet2!BY:NL,$B5747,0)&lt;&gt;""),HLOOKUP(M$2+$A5747,Sheet2!BY:NL,$B5747,0),"")</f>
        <v/>
      </c>
      <c r="N5747" t="str">
        <f>IF(OR(HLOOKUP(N$2+$A5747,Sheet2!BZ:NM,$B5747,0),HLOOKUP(N$2+$A5747,Sheet2!BZ:NM,$B5747,0)&lt;&gt;""),HLOOKUP(N$2+$A5747,Sheet2!BZ:NM,$B5747,0),"")</f>
        <v/>
      </c>
      <c r="O5747" t="str">
        <f>IF(OR(HLOOKUP(O$2+$A5747,Sheet2!CA:NN,$B5747,0),HLOOKUP(O$2+$A5747,Sheet2!CA:NN,$B5747,0)&lt;&gt;""),HLOOKUP(O$2+$A5747,Sheet2!CA:NN,$B5747,0),"")</f>
        <v/>
      </c>
      <c r="P5747" t="str">
        <f>IF(OR(HLOOKUP(P$2+$A5747,Sheet2!CB:NO,$B5747,0),HLOOKUP(P$2+$A5747,Sheet2!CB:NO,$B5747,0)&lt;&gt;""),HLOOKUP(P$2+$A5747,Sheet2!CB:NO,$B5747,0),"")</f>
        <v/>
      </c>
      <c r="Q5747" t="str">
        <f>IF(OR(HLOOKUP(Q$2+$A5747,Sheet2!CC:NO,$B5747,0),HLOOKUP(Q$2+$A5747,Sheet2!CC:NO,$B5747,0)&lt;&gt;""),HLOOKUP(Q$2+$A5747,Sheet2!CC:NO,$B5747,0),"")</f>
        <v/>
      </c>
    </row>
    <row r="5748" spans="1:17" x14ac:dyDescent="0.25">
      <c r="A5748" s="64">
        <f t="shared" si="715"/>
        <v>24</v>
      </c>
      <c r="B5748" s="64">
        <f t="shared" si="716"/>
        <v>579</v>
      </c>
      <c r="C5748" s="64">
        <f t="shared" si="717"/>
        <v>5</v>
      </c>
      <c r="D5748" s="64">
        <f t="shared" si="718"/>
        <v>575</v>
      </c>
      <c r="E5748" s="64">
        <f t="shared" si="719"/>
        <v>2871</v>
      </c>
      <c r="F5748" s="64" t="str">
        <f t="shared" si="712"/>
        <v/>
      </c>
      <c r="G5748" s="64" t="str">
        <f t="shared" si="713"/>
        <v/>
      </c>
      <c r="H5748" s="64" t="str">
        <f t="shared" si="714"/>
        <v/>
      </c>
      <c r="I5748" s="80" t="str">
        <f>IFERROR(VLOOKUP(D5748,Sheet2!A:B,2,0),"")</f>
        <v/>
      </c>
      <c r="J5748" s="64" t="str">
        <f>IFERROR(IF(I5748&lt;&gt;"",VLOOKUP(I5748,Sheet2!B:C,2,0),""),"")</f>
        <v/>
      </c>
      <c r="K5748" s="64" t="str">
        <f>IFERROR( IF(I5748&lt;&gt;"", HLOOKUP(L$2+$A5748,Sheet2!BX:NK,2,0),""),"")</f>
        <v/>
      </c>
      <c r="L5748" t="str">
        <f>IF(OR(HLOOKUP(L$2+$A5748,Sheet2!BX:NK,$B5748,0),HLOOKUP(L$2+$A5748,Sheet2!BX:NK,$B5748,0)&lt;&gt;""),HLOOKUP(L$2+$A5748,Sheet2!BX:NK,$B5748,0),"")</f>
        <v/>
      </c>
      <c r="M5748" t="str">
        <f>IF(OR(HLOOKUP(M$2+$A5748,Sheet2!BY:NL,$B5748,0),HLOOKUP(M$2+$A5748,Sheet2!BY:NL,$B5748,0)&lt;&gt;""),HLOOKUP(M$2+$A5748,Sheet2!BY:NL,$B5748,0),"")</f>
        <v/>
      </c>
      <c r="N5748" t="str">
        <f>IF(OR(HLOOKUP(N$2+$A5748,Sheet2!BZ:NM,$B5748,0),HLOOKUP(N$2+$A5748,Sheet2!BZ:NM,$B5748,0)&lt;&gt;""),HLOOKUP(N$2+$A5748,Sheet2!BZ:NM,$B5748,0),"")</f>
        <v/>
      </c>
      <c r="O5748" t="str">
        <f>IF(OR(HLOOKUP(O$2+$A5748,Sheet2!CA:NN,$B5748,0),HLOOKUP(O$2+$A5748,Sheet2!CA:NN,$B5748,0)&lt;&gt;""),HLOOKUP(O$2+$A5748,Sheet2!CA:NN,$B5748,0),"")</f>
        <v/>
      </c>
      <c r="P5748" t="str">
        <f>IF(OR(HLOOKUP(P$2+$A5748,Sheet2!CB:NO,$B5748,0),HLOOKUP(P$2+$A5748,Sheet2!CB:NO,$B5748,0)&lt;&gt;""),HLOOKUP(P$2+$A5748,Sheet2!CB:NO,$B5748,0),"")</f>
        <v/>
      </c>
      <c r="Q5748" t="str">
        <f>IF(OR(HLOOKUP(Q$2+$A5748,Sheet2!CC:NO,$B5748,0),HLOOKUP(Q$2+$A5748,Sheet2!CC:NO,$B5748,0)&lt;&gt;""),HLOOKUP(Q$2+$A5748,Sheet2!CC:NO,$B5748,0),"")</f>
        <v/>
      </c>
    </row>
    <row r="5749" spans="1:17" x14ac:dyDescent="0.25">
      <c r="A5749" s="64">
        <f t="shared" si="715"/>
        <v>30</v>
      </c>
      <c r="B5749" s="64">
        <f t="shared" si="716"/>
        <v>579</v>
      </c>
      <c r="C5749" s="64">
        <f t="shared" si="717"/>
        <v>6</v>
      </c>
      <c r="D5749" s="64">
        <f t="shared" si="718"/>
        <v>575</v>
      </c>
      <c r="E5749" s="64">
        <f t="shared" si="719"/>
        <v>2871</v>
      </c>
      <c r="F5749" s="64" t="str">
        <f t="shared" si="712"/>
        <v/>
      </c>
      <c r="G5749" s="64" t="str">
        <f t="shared" si="713"/>
        <v/>
      </c>
      <c r="H5749" s="64" t="str">
        <f t="shared" si="714"/>
        <v/>
      </c>
      <c r="I5749" s="80" t="str">
        <f>IFERROR(VLOOKUP(D5749,Sheet2!A:B,2,0),"")</f>
        <v/>
      </c>
      <c r="J5749" s="64" t="str">
        <f>IFERROR(IF(I5749&lt;&gt;"",VLOOKUP(I5749,Sheet2!B:C,2,0),""),"")</f>
        <v/>
      </c>
      <c r="K5749" s="64" t="str">
        <f>IFERROR( IF(I5749&lt;&gt;"", HLOOKUP(L$2+$A5749,Sheet2!BX:NK,2,0),""),"")</f>
        <v/>
      </c>
      <c r="L5749" t="str">
        <f>IF(OR(HLOOKUP(L$2+$A5749,Sheet2!BX:NK,$B5749,0),HLOOKUP(L$2+$A5749,Sheet2!BX:NK,$B5749,0)&lt;&gt;""),HLOOKUP(L$2+$A5749,Sheet2!BX:NK,$B5749,0),"")</f>
        <v/>
      </c>
      <c r="M5749" t="str">
        <f>IF(OR(HLOOKUP(M$2+$A5749,Sheet2!BY:NL,$B5749,0),HLOOKUP(M$2+$A5749,Sheet2!BY:NL,$B5749,0)&lt;&gt;""),HLOOKUP(M$2+$A5749,Sheet2!BY:NL,$B5749,0),"")</f>
        <v/>
      </c>
      <c r="N5749" t="str">
        <f>IF(OR(HLOOKUP(N$2+$A5749,Sheet2!BZ:NM,$B5749,0),HLOOKUP(N$2+$A5749,Sheet2!BZ:NM,$B5749,0)&lt;&gt;""),HLOOKUP(N$2+$A5749,Sheet2!BZ:NM,$B5749,0),"")</f>
        <v/>
      </c>
      <c r="O5749" t="str">
        <f>IF(OR(HLOOKUP(O$2+$A5749,Sheet2!CA:NN,$B5749,0),HLOOKUP(O$2+$A5749,Sheet2!CA:NN,$B5749,0)&lt;&gt;""),HLOOKUP(O$2+$A5749,Sheet2!CA:NN,$B5749,0),"")</f>
        <v/>
      </c>
      <c r="P5749" t="str">
        <f>IF(OR(HLOOKUP(P$2+$A5749,Sheet2!CB:NO,$B5749,0),HLOOKUP(P$2+$A5749,Sheet2!CB:NO,$B5749,0)&lt;&gt;""),HLOOKUP(P$2+$A5749,Sheet2!CB:NO,$B5749,0),"")</f>
        <v/>
      </c>
      <c r="Q5749" t="str">
        <f>IF(OR(HLOOKUP(Q$2+$A5749,Sheet2!CC:NO,$B5749,0),HLOOKUP(Q$2+$A5749,Sheet2!CC:NO,$B5749,0)&lt;&gt;""),HLOOKUP(Q$2+$A5749,Sheet2!CC:NO,$B5749,0),"")</f>
        <v/>
      </c>
    </row>
    <row r="5750" spans="1:17" x14ac:dyDescent="0.25">
      <c r="A5750" s="64">
        <f t="shared" si="715"/>
        <v>36</v>
      </c>
      <c r="B5750" s="64">
        <f t="shared" si="716"/>
        <v>579</v>
      </c>
      <c r="C5750" s="64">
        <f t="shared" si="717"/>
        <v>7</v>
      </c>
      <c r="D5750" s="64">
        <f t="shared" si="718"/>
        <v>575</v>
      </c>
      <c r="E5750" s="64">
        <f t="shared" si="719"/>
        <v>2871</v>
      </c>
      <c r="F5750" s="64" t="str">
        <f t="shared" si="712"/>
        <v/>
      </c>
      <c r="G5750" s="64" t="str">
        <f t="shared" si="713"/>
        <v/>
      </c>
      <c r="H5750" s="64" t="str">
        <f t="shared" si="714"/>
        <v/>
      </c>
      <c r="I5750" s="80" t="str">
        <f>IFERROR(VLOOKUP(D5750,Sheet2!A:B,2,0),"")</f>
        <v/>
      </c>
      <c r="J5750" s="64" t="str">
        <f>IFERROR(IF(I5750&lt;&gt;"",VLOOKUP(I5750,Sheet2!B:C,2,0),""),"")</f>
        <v/>
      </c>
      <c r="K5750" s="64" t="str">
        <f>IFERROR( IF(I5750&lt;&gt;"", HLOOKUP(L$2+$A5750,Sheet2!BX:NK,2,0),""),"")</f>
        <v/>
      </c>
      <c r="L5750" t="str">
        <f>IF(OR(HLOOKUP(L$2+$A5750,Sheet2!BX:NK,$B5750,0),HLOOKUP(L$2+$A5750,Sheet2!BX:NK,$B5750,0)&lt;&gt;""),HLOOKUP(L$2+$A5750,Sheet2!BX:NK,$B5750,0),"")</f>
        <v/>
      </c>
      <c r="M5750" t="str">
        <f>IF(OR(HLOOKUP(M$2+$A5750,Sheet2!BY:NL,$B5750,0),HLOOKUP(M$2+$A5750,Sheet2!BY:NL,$B5750,0)&lt;&gt;""),HLOOKUP(M$2+$A5750,Sheet2!BY:NL,$B5750,0),"")</f>
        <v/>
      </c>
      <c r="N5750" t="str">
        <f>IF(OR(HLOOKUP(N$2+$A5750,Sheet2!BZ:NM,$B5750,0),HLOOKUP(N$2+$A5750,Sheet2!BZ:NM,$B5750,0)&lt;&gt;""),HLOOKUP(N$2+$A5750,Sheet2!BZ:NM,$B5750,0),"")</f>
        <v/>
      </c>
      <c r="O5750" t="str">
        <f>IF(OR(HLOOKUP(O$2+$A5750,Sheet2!CA:NN,$B5750,0),HLOOKUP(O$2+$A5750,Sheet2!CA:NN,$B5750,0)&lt;&gt;""),HLOOKUP(O$2+$A5750,Sheet2!CA:NN,$B5750,0),"")</f>
        <v/>
      </c>
      <c r="P5750" t="str">
        <f>IF(OR(HLOOKUP(P$2+$A5750,Sheet2!CB:NO,$B5750,0),HLOOKUP(P$2+$A5750,Sheet2!CB:NO,$B5750,0)&lt;&gt;""),HLOOKUP(P$2+$A5750,Sheet2!CB:NO,$B5750,0),"")</f>
        <v/>
      </c>
      <c r="Q5750" t="str">
        <f>IF(OR(HLOOKUP(Q$2+$A5750,Sheet2!CC:NO,$B5750,0),HLOOKUP(Q$2+$A5750,Sheet2!CC:NO,$B5750,0)&lt;&gt;""),HLOOKUP(Q$2+$A5750,Sheet2!CC:NO,$B5750,0),"")</f>
        <v/>
      </c>
    </row>
    <row r="5751" spans="1:17" x14ac:dyDescent="0.25">
      <c r="A5751" s="64">
        <f t="shared" si="715"/>
        <v>42</v>
      </c>
      <c r="B5751" s="64">
        <f t="shared" si="716"/>
        <v>579</v>
      </c>
      <c r="C5751" s="64">
        <f t="shared" si="717"/>
        <v>8</v>
      </c>
      <c r="D5751" s="64">
        <f t="shared" si="718"/>
        <v>575</v>
      </c>
      <c r="E5751" s="64">
        <f t="shared" si="719"/>
        <v>2871</v>
      </c>
      <c r="F5751" s="64" t="str">
        <f t="shared" si="712"/>
        <v/>
      </c>
      <c r="G5751" s="64" t="str">
        <f t="shared" si="713"/>
        <v/>
      </c>
      <c r="H5751" s="64" t="str">
        <f t="shared" si="714"/>
        <v/>
      </c>
      <c r="I5751" s="80" t="str">
        <f>IFERROR(VLOOKUP(D5751,Sheet2!A:B,2,0),"")</f>
        <v/>
      </c>
      <c r="J5751" s="64" t="str">
        <f>IFERROR(IF(I5751&lt;&gt;"",VLOOKUP(I5751,Sheet2!B:C,2,0),""),"")</f>
        <v/>
      </c>
      <c r="K5751" s="64" t="str">
        <f>IFERROR( IF(I5751&lt;&gt;"", HLOOKUP(L$2+$A5751,Sheet2!BX:NK,2,0),""),"")</f>
        <v/>
      </c>
      <c r="L5751" t="str">
        <f>IF(OR(HLOOKUP(L$2+$A5751,Sheet2!BX:NK,$B5751,0),HLOOKUP(L$2+$A5751,Sheet2!BX:NK,$B5751,0)&lt;&gt;""),HLOOKUP(L$2+$A5751,Sheet2!BX:NK,$B5751,0),"")</f>
        <v/>
      </c>
      <c r="M5751" t="str">
        <f>IF(OR(HLOOKUP(M$2+$A5751,Sheet2!BY:NL,$B5751,0),HLOOKUP(M$2+$A5751,Sheet2!BY:NL,$B5751,0)&lt;&gt;""),HLOOKUP(M$2+$A5751,Sheet2!BY:NL,$B5751,0),"")</f>
        <v/>
      </c>
      <c r="N5751" t="str">
        <f>IF(OR(HLOOKUP(N$2+$A5751,Sheet2!BZ:NM,$B5751,0),HLOOKUP(N$2+$A5751,Sheet2!BZ:NM,$B5751,0)&lt;&gt;""),HLOOKUP(N$2+$A5751,Sheet2!BZ:NM,$B5751,0),"")</f>
        <v/>
      </c>
      <c r="O5751" t="str">
        <f>IF(OR(HLOOKUP(O$2+$A5751,Sheet2!CA:NN,$B5751,0),HLOOKUP(O$2+$A5751,Sheet2!CA:NN,$B5751,0)&lt;&gt;""),HLOOKUP(O$2+$A5751,Sheet2!CA:NN,$B5751,0),"")</f>
        <v/>
      </c>
      <c r="P5751" t="str">
        <f>IF(OR(HLOOKUP(P$2+$A5751,Sheet2!CB:NO,$B5751,0),HLOOKUP(P$2+$A5751,Sheet2!CB:NO,$B5751,0)&lt;&gt;""),HLOOKUP(P$2+$A5751,Sheet2!CB:NO,$B5751,0),"")</f>
        <v/>
      </c>
      <c r="Q5751" t="str">
        <f>IF(OR(HLOOKUP(Q$2+$A5751,Sheet2!CC:NO,$B5751,0),HLOOKUP(Q$2+$A5751,Sheet2!CC:NO,$B5751,0)&lt;&gt;""),HLOOKUP(Q$2+$A5751,Sheet2!CC:NO,$B5751,0),"")</f>
        <v/>
      </c>
    </row>
    <row r="5752" spans="1:17" x14ac:dyDescent="0.25">
      <c r="A5752" s="64">
        <f t="shared" si="715"/>
        <v>48</v>
      </c>
      <c r="B5752" s="64">
        <f t="shared" si="716"/>
        <v>579</v>
      </c>
      <c r="C5752" s="64">
        <f t="shared" si="717"/>
        <v>9</v>
      </c>
      <c r="D5752" s="64">
        <f t="shared" si="718"/>
        <v>575</v>
      </c>
      <c r="E5752" s="64">
        <f t="shared" si="719"/>
        <v>2871</v>
      </c>
      <c r="F5752" s="64" t="str">
        <f t="shared" si="712"/>
        <v/>
      </c>
      <c r="G5752" s="64" t="str">
        <f t="shared" si="713"/>
        <v/>
      </c>
      <c r="H5752" s="64" t="str">
        <f t="shared" si="714"/>
        <v/>
      </c>
      <c r="I5752" s="80" t="str">
        <f>IFERROR(VLOOKUP(D5752,Sheet2!A:B,2,0),"")</f>
        <v/>
      </c>
      <c r="J5752" s="64" t="str">
        <f>IFERROR(IF(I5752&lt;&gt;"",VLOOKUP(I5752,Sheet2!B:C,2,0),""),"")</f>
        <v/>
      </c>
      <c r="K5752" s="64" t="str">
        <f>IFERROR( IF(I5752&lt;&gt;"", HLOOKUP(L$2+$A5752,Sheet2!BX:NK,2,0),""),"")</f>
        <v/>
      </c>
      <c r="L5752" t="str">
        <f>IF(OR(HLOOKUP(L$2+$A5752,Sheet2!BX:NK,$B5752,0),HLOOKUP(L$2+$A5752,Sheet2!BX:NK,$B5752,0)&lt;&gt;""),HLOOKUP(L$2+$A5752,Sheet2!BX:NK,$B5752,0),"")</f>
        <v/>
      </c>
      <c r="M5752" t="str">
        <f>IF(OR(HLOOKUP(M$2+$A5752,Sheet2!BY:NL,$B5752,0),HLOOKUP(M$2+$A5752,Sheet2!BY:NL,$B5752,0)&lt;&gt;""),HLOOKUP(M$2+$A5752,Sheet2!BY:NL,$B5752,0),"")</f>
        <v/>
      </c>
      <c r="N5752" t="str">
        <f>IF(OR(HLOOKUP(N$2+$A5752,Sheet2!BZ:NM,$B5752,0),HLOOKUP(N$2+$A5752,Sheet2!BZ:NM,$B5752,0)&lt;&gt;""),HLOOKUP(N$2+$A5752,Sheet2!BZ:NM,$B5752,0),"")</f>
        <v/>
      </c>
      <c r="O5752" t="str">
        <f>IF(OR(HLOOKUP(O$2+$A5752,Sheet2!CA:NN,$B5752,0),HLOOKUP(O$2+$A5752,Sheet2!CA:NN,$B5752,0)&lt;&gt;""),HLOOKUP(O$2+$A5752,Sheet2!CA:NN,$B5752,0),"")</f>
        <v/>
      </c>
      <c r="P5752" t="str">
        <f>IF(OR(HLOOKUP(P$2+$A5752,Sheet2!CB:NO,$B5752,0),HLOOKUP(P$2+$A5752,Sheet2!CB:NO,$B5752,0)&lt;&gt;""),HLOOKUP(P$2+$A5752,Sheet2!CB:NO,$B5752,0),"")</f>
        <v/>
      </c>
      <c r="Q5752" t="str">
        <f>IF(OR(HLOOKUP(Q$2+$A5752,Sheet2!CC:NO,$B5752,0),HLOOKUP(Q$2+$A5752,Sheet2!CC:NO,$B5752,0)&lt;&gt;""),HLOOKUP(Q$2+$A5752,Sheet2!CC:NO,$B5752,0),"")</f>
        <v/>
      </c>
    </row>
    <row r="5753" spans="1:17" x14ac:dyDescent="0.25">
      <c r="A5753" s="64">
        <f t="shared" si="715"/>
        <v>54</v>
      </c>
      <c r="B5753" s="64">
        <f t="shared" si="716"/>
        <v>579</v>
      </c>
      <c r="C5753" s="64">
        <f t="shared" si="717"/>
        <v>10</v>
      </c>
      <c r="D5753" s="64">
        <f t="shared" si="718"/>
        <v>575</v>
      </c>
      <c r="E5753" s="64">
        <f t="shared" si="719"/>
        <v>2871</v>
      </c>
      <c r="F5753" s="64" t="str">
        <f t="shared" si="712"/>
        <v/>
      </c>
      <c r="G5753" s="64" t="str">
        <f t="shared" si="713"/>
        <v/>
      </c>
      <c r="H5753" s="64" t="str">
        <f t="shared" si="714"/>
        <v/>
      </c>
      <c r="I5753" s="80" t="str">
        <f>IFERROR(VLOOKUP(D5753,Sheet2!A:B,2,0),"")</f>
        <v/>
      </c>
      <c r="J5753" s="64" t="str">
        <f>IFERROR(IF(I5753&lt;&gt;"",VLOOKUP(I5753,Sheet2!B:C,2,0),""),"")</f>
        <v/>
      </c>
      <c r="K5753" s="64" t="str">
        <f>IFERROR( IF(I5753&lt;&gt;"", HLOOKUP(L$2+$A5753,Sheet2!BX:NK,2,0),""),"")</f>
        <v/>
      </c>
      <c r="L5753" t="str">
        <f>IF(OR(HLOOKUP(L$2+$A5753,Sheet2!BX:NK,$B5753,0),HLOOKUP(L$2+$A5753,Sheet2!BX:NK,$B5753,0)&lt;&gt;""),HLOOKUP(L$2+$A5753,Sheet2!BX:NK,$B5753,0),"")</f>
        <v/>
      </c>
      <c r="M5753" t="str">
        <f>IF(OR(HLOOKUP(M$2+$A5753,Sheet2!BY:NL,$B5753,0),HLOOKUP(M$2+$A5753,Sheet2!BY:NL,$B5753,0)&lt;&gt;""),HLOOKUP(M$2+$A5753,Sheet2!BY:NL,$B5753,0),"")</f>
        <v/>
      </c>
      <c r="N5753" t="str">
        <f>IF(OR(HLOOKUP(N$2+$A5753,Sheet2!BZ:NM,$B5753,0),HLOOKUP(N$2+$A5753,Sheet2!BZ:NM,$B5753,0)&lt;&gt;""),HLOOKUP(N$2+$A5753,Sheet2!BZ:NM,$B5753,0),"")</f>
        <v/>
      </c>
      <c r="O5753" t="str">
        <f>IF(OR(HLOOKUP(O$2+$A5753,Sheet2!CA:NN,$B5753,0),HLOOKUP(O$2+$A5753,Sheet2!CA:NN,$B5753,0)&lt;&gt;""),HLOOKUP(O$2+$A5753,Sheet2!CA:NN,$B5753,0),"")</f>
        <v/>
      </c>
      <c r="P5753" t="str">
        <f>IF(OR(HLOOKUP(P$2+$A5753,Sheet2!CB:NO,$B5753,0),HLOOKUP(P$2+$A5753,Sheet2!CB:NO,$B5753,0)&lt;&gt;""),HLOOKUP(P$2+$A5753,Sheet2!CB:NO,$B5753,0),"")</f>
        <v/>
      </c>
      <c r="Q5753" t="str">
        <f>IF(OR(HLOOKUP(Q$2+$A5753,Sheet2!CC:NO,$B5753,0),HLOOKUP(Q$2+$A5753,Sheet2!CC:NO,$B5753,0)&lt;&gt;""),HLOOKUP(Q$2+$A5753,Sheet2!CC:NO,$B5753,0),"")</f>
        <v/>
      </c>
    </row>
    <row r="5754" spans="1:17" x14ac:dyDescent="0.25">
      <c r="A5754" s="64">
        <f t="shared" si="715"/>
        <v>0</v>
      </c>
      <c r="B5754" s="64">
        <f t="shared" si="716"/>
        <v>580</v>
      </c>
      <c r="C5754" s="64">
        <f t="shared" si="717"/>
        <v>1</v>
      </c>
      <c r="D5754" s="64">
        <f t="shared" si="718"/>
        <v>576</v>
      </c>
      <c r="E5754" s="64">
        <f t="shared" si="719"/>
        <v>2876</v>
      </c>
      <c r="F5754" s="64" t="str">
        <f t="shared" si="712"/>
        <v/>
      </c>
      <c r="G5754" s="64" t="str">
        <f t="shared" si="713"/>
        <v/>
      </c>
      <c r="H5754" s="64" t="str">
        <f t="shared" si="714"/>
        <v/>
      </c>
      <c r="I5754" s="80" t="str">
        <f>IFERROR(VLOOKUP(D5754,Sheet2!A:B,2,0),"")</f>
        <v/>
      </c>
      <c r="J5754" s="64" t="str">
        <f>IFERROR(IF(I5754&lt;&gt;"",VLOOKUP(I5754,Sheet2!B:C,2,0),""),"")</f>
        <v/>
      </c>
      <c r="K5754" s="64" t="str">
        <f>IFERROR( IF(I5754&lt;&gt;"", HLOOKUP(L$2+$A5754,Sheet2!BX:NK,2,0),""),"")</f>
        <v/>
      </c>
      <c r="L5754" t="str">
        <f>IF(OR(HLOOKUP(L$2+$A5754,Sheet2!BX:NK,$B5754,0),HLOOKUP(L$2+$A5754,Sheet2!BX:NK,$B5754,0)&lt;&gt;""),HLOOKUP(L$2+$A5754,Sheet2!BX:NK,$B5754,0),"")</f>
        <v/>
      </c>
      <c r="M5754" t="str">
        <f>IF(OR(HLOOKUP(M$2+$A5754,Sheet2!BY:NL,$B5754,0),HLOOKUP(M$2+$A5754,Sheet2!BY:NL,$B5754,0)&lt;&gt;""),HLOOKUP(M$2+$A5754,Sheet2!BY:NL,$B5754,0),"")</f>
        <v/>
      </c>
      <c r="N5754" t="str">
        <f>IF(OR(HLOOKUP(N$2+$A5754,Sheet2!BZ:NM,$B5754,0),HLOOKUP(N$2+$A5754,Sheet2!BZ:NM,$B5754,0)&lt;&gt;""),HLOOKUP(N$2+$A5754,Sheet2!BZ:NM,$B5754,0),"")</f>
        <v/>
      </c>
      <c r="O5754" t="str">
        <f>IF(OR(HLOOKUP(O$2+$A5754,Sheet2!CA:NN,$B5754,0),HLOOKUP(O$2+$A5754,Sheet2!CA:NN,$B5754,0)&lt;&gt;""),HLOOKUP(O$2+$A5754,Sheet2!CA:NN,$B5754,0),"")</f>
        <v/>
      </c>
      <c r="P5754" t="str">
        <f>IF(OR(HLOOKUP(P$2+$A5754,Sheet2!CB:NO,$B5754,0),HLOOKUP(P$2+$A5754,Sheet2!CB:NO,$B5754,0)&lt;&gt;""),HLOOKUP(P$2+$A5754,Sheet2!CB:NO,$B5754,0),"")</f>
        <v/>
      </c>
      <c r="Q5754" t="str">
        <f>IF(OR(HLOOKUP(Q$2+$A5754,Sheet2!CC:NO,$B5754,0),HLOOKUP(Q$2+$A5754,Sheet2!CC:NO,$B5754,0)&lt;&gt;""),HLOOKUP(Q$2+$A5754,Sheet2!CC:NO,$B5754,0),"")</f>
        <v/>
      </c>
    </row>
    <row r="5755" spans="1:17" x14ac:dyDescent="0.25">
      <c r="A5755" s="64">
        <f t="shared" si="715"/>
        <v>6</v>
      </c>
      <c r="B5755" s="64">
        <f t="shared" si="716"/>
        <v>580</v>
      </c>
      <c r="C5755" s="64">
        <f t="shared" si="717"/>
        <v>2</v>
      </c>
      <c r="D5755" s="64">
        <f t="shared" si="718"/>
        <v>576</v>
      </c>
      <c r="E5755" s="64">
        <f t="shared" si="719"/>
        <v>2876</v>
      </c>
      <c r="F5755" s="64" t="str">
        <f t="shared" si="712"/>
        <v/>
      </c>
      <c r="G5755" s="64" t="str">
        <f t="shared" si="713"/>
        <v/>
      </c>
      <c r="H5755" s="64" t="str">
        <f t="shared" si="714"/>
        <v/>
      </c>
      <c r="I5755" s="80" t="str">
        <f>IFERROR(VLOOKUP(D5755,Sheet2!A:B,2,0),"")</f>
        <v/>
      </c>
      <c r="J5755" s="64" t="str">
        <f>IFERROR(IF(I5755&lt;&gt;"",VLOOKUP(I5755,Sheet2!B:C,2,0),""),"")</f>
        <v/>
      </c>
      <c r="K5755" s="64" t="str">
        <f>IFERROR( IF(I5755&lt;&gt;"", HLOOKUP(L$2+$A5755,Sheet2!BX:NK,2,0),""),"")</f>
        <v/>
      </c>
      <c r="L5755" t="str">
        <f>IF(OR(HLOOKUP(L$2+$A5755,Sheet2!BX:NK,$B5755,0),HLOOKUP(L$2+$A5755,Sheet2!BX:NK,$B5755,0)&lt;&gt;""),HLOOKUP(L$2+$A5755,Sheet2!BX:NK,$B5755,0),"")</f>
        <v/>
      </c>
      <c r="M5755" t="str">
        <f>IF(OR(HLOOKUP(M$2+$A5755,Sheet2!BY:NL,$B5755,0),HLOOKUP(M$2+$A5755,Sheet2!BY:NL,$B5755,0)&lt;&gt;""),HLOOKUP(M$2+$A5755,Sheet2!BY:NL,$B5755,0),"")</f>
        <v/>
      </c>
      <c r="N5755" t="str">
        <f>IF(OR(HLOOKUP(N$2+$A5755,Sheet2!BZ:NM,$B5755,0),HLOOKUP(N$2+$A5755,Sheet2!BZ:NM,$B5755,0)&lt;&gt;""),HLOOKUP(N$2+$A5755,Sheet2!BZ:NM,$B5755,0),"")</f>
        <v/>
      </c>
      <c r="O5755" t="str">
        <f>IF(OR(HLOOKUP(O$2+$A5755,Sheet2!CA:NN,$B5755,0),HLOOKUP(O$2+$A5755,Sheet2!CA:NN,$B5755,0)&lt;&gt;""),HLOOKUP(O$2+$A5755,Sheet2!CA:NN,$B5755,0),"")</f>
        <v/>
      </c>
      <c r="P5755" t="str">
        <f>IF(OR(HLOOKUP(P$2+$A5755,Sheet2!CB:NO,$B5755,0),HLOOKUP(P$2+$A5755,Sheet2!CB:NO,$B5755,0)&lt;&gt;""),HLOOKUP(P$2+$A5755,Sheet2!CB:NO,$B5755,0),"")</f>
        <v/>
      </c>
      <c r="Q5755" t="str">
        <f>IF(OR(HLOOKUP(Q$2+$A5755,Sheet2!CC:NO,$B5755,0),HLOOKUP(Q$2+$A5755,Sheet2!CC:NO,$B5755,0)&lt;&gt;""),HLOOKUP(Q$2+$A5755,Sheet2!CC:NO,$B5755,0),"")</f>
        <v/>
      </c>
    </row>
    <row r="5756" spans="1:17" x14ac:dyDescent="0.25">
      <c r="A5756" s="64">
        <f t="shared" si="715"/>
        <v>12</v>
      </c>
      <c r="B5756" s="64">
        <f t="shared" si="716"/>
        <v>580</v>
      </c>
      <c r="C5756" s="64">
        <f t="shared" si="717"/>
        <v>3</v>
      </c>
      <c r="D5756" s="64">
        <f t="shared" si="718"/>
        <v>576</v>
      </c>
      <c r="E5756" s="64">
        <f t="shared" si="719"/>
        <v>2876</v>
      </c>
      <c r="F5756" s="64" t="str">
        <f t="shared" si="712"/>
        <v/>
      </c>
      <c r="G5756" s="64" t="str">
        <f t="shared" si="713"/>
        <v/>
      </c>
      <c r="H5756" s="64" t="str">
        <f t="shared" si="714"/>
        <v/>
      </c>
      <c r="I5756" s="80" t="str">
        <f>IFERROR(VLOOKUP(D5756,Sheet2!A:B,2,0),"")</f>
        <v/>
      </c>
      <c r="J5756" s="64" t="str">
        <f>IFERROR(IF(I5756&lt;&gt;"",VLOOKUP(I5756,Sheet2!B:C,2,0),""),"")</f>
        <v/>
      </c>
      <c r="K5756" s="64" t="str">
        <f>IFERROR( IF(I5756&lt;&gt;"", HLOOKUP(L$2+$A5756,Sheet2!BX:NK,2,0),""),"")</f>
        <v/>
      </c>
      <c r="L5756" t="str">
        <f>IF(OR(HLOOKUP(L$2+$A5756,Sheet2!BX:NK,$B5756,0),HLOOKUP(L$2+$A5756,Sheet2!BX:NK,$B5756,0)&lt;&gt;""),HLOOKUP(L$2+$A5756,Sheet2!BX:NK,$B5756,0),"")</f>
        <v/>
      </c>
      <c r="M5756" t="str">
        <f>IF(OR(HLOOKUP(M$2+$A5756,Sheet2!BY:NL,$B5756,0),HLOOKUP(M$2+$A5756,Sheet2!BY:NL,$B5756,0)&lt;&gt;""),HLOOKUP(M$2+$A5756,Sheet2!BY:NL,$B5756,0),"")</f>
        <v/>
      </c>
      <c r="N5756" t="str">
        <f>IF(OR(HLOOKUP(N$2+$A5756,Sheet2!BZ:NM,$B5756,0),HLOOKUP(N$2+$A5756,Sheet2!BZ:NM,$B5756,0)&lt;&gt;""),HLOOKUP(N$2+$A5756,Sheet2!BZ:NM,$B5756,0),"")</f>
        <v/>
      </c>
      <c r="O5756" t="str">
        <f>IF(OR(HLOOKUP(O$2+$A5756,Sheet2!CA:NN,$B5756,0),HLOOKUP(O$2+$A5756,Sheet2!CA:NN,$B5756,0)&lt;&gt;""),HLOOKUP(O$2+$A5756,Sheet2!CA:NN,$B5756,0),"")</f>
        <v/>
      </c>
      <c r="P5756" t="str">
        <f>IF(OR(HLOOKUP(P$2+$A5756,Sheet2!CB:NO,$B5756,0),HLOOKUP(P$2+$A5756,Sheet2!CB:NO,$B5756,0)&lt;&gt;""),HLOOKUP(P$2+$A5756,Sheet2!CB:NO,$B5756,0),"")</f>
        <v/>
      </c>
      <c r="Q5756" t="str">
        <f>IF(OR(HLOOKUP(Q$2+$A5756,Sheet2!CC:NO,$B5756,0),HLOOKUP(Q$2+$A5756,Sheet2!CC:NO,$B5756,0)&lt;&gt;""),HLOOKUP(Q$2+$A5756,Sheet2!CC:NO,$B5756,0),"")</f>
        <v/>
      </c>
    </row>
    <row r="5757" spans="1:17" x14ac:dyDescent="0.25">
      <c r="A5757" s="64">
        <f t="shared" si="715"/>
        <v>18</v>
      </c>
      <c r="B5757" s="64">
        <f t="shared" si="716"/>
        <v>580</v>
      </c>
      <c r="C5757" s="64">
        <f t="shared" si="717"/>
        <v>4</v>
      </c>
      <c r="D5757" s="64">
        <f t="shared" si="718"/>
        <v>576</v>
      </c>
      <c r="E5757" s="64">
        <f t="shared" si="719"/>
        <v>2876</v>
      </c>
      <c r="F5757" s="64" t="str">
        <f t="shared" si="712"/>
        <v/>
      </c>
      <c r="G5757" s="64" t="str">
        <f t="shared" si="713"/>
        <v/>
      </c>
      <c r="H5757" s="64" t="str">
        <f t="shared" si="714"/>
        <v/>
      </c>
      <c r="I5757" s="80" t="str">
        <f>IFERROR(VLOOKUP(D5757,Sheet2!A:B,2,0),"")</f>
        <v/>
      </c>
      <c r="J5757" s="64" t="str">
        <f>IFERROR(IF(I5757&lt;&gt;"",VLOOKUP(I5757,Sheet2!B:C,2,0),""),"")</f>
        <v/>
      </c>
      <c r="K5757" s="64" t="str">
        <f>IFERROR( IF(I5757&lt;&gt;"", HLOOKUP(L$2+$A5757,Sheet2!BX:NK,2,0),""),"")</f>
        <v/>
      </c>
      <c r="L5757" t="str">
        <f>IF(OR(HLOOKUP(L$2+$A5757,Sheet2!BX:NK,$B5757,0),HLOOKUP(L$2+$A5757,Sheet2!BX:NK,$B5757,0)&lt;&gt;""),HLOOKUP(L$2+$A5757,Sheet2!BX:NK,$B5757,0),"")</f>
        <v/>
      </c>
      <c r="M5757" t="str">
        <f>IF(OR(HLOOKUP(M$2+$A5757,Sheet2!BY:NL,$B5757,0),HLOOKUP(M$2+$A5757,Sheet2!BY:NL,$B5757,0)&lt;&gt;""),HLOOKUP(M$2+$A5757,Sheet2!BY:NL,$B5757,0),"")</f>
        <v/>
      </c>
      <c r="N5757" t="str">
        <f>IF(OR(HLOOKUP(N$2+$A5757,Sheet2!BZ:NM,$B5757,0),HLOOKUP(N$2+$A5757,Sheet2!BZ:NM,$B5757,0)&lt;&gt;""),HLOOKUP(N$2+$A5757,Sheet2!BZ:NM,$B5757,0),"")</f>
        <v/>
      </c>
      <c r="O5757" t="str">
        <f>IF(OR(HLOOKUP(O$2+$A5757,Sheet2!CA:NN,$B5757,0),HLOOKUP(O$2+$A5757,Sheet2!CA:NN,$B5757,0)&lt;&gt;""),HLOOKUP(O$2+$A5757,Sheet2!CA:NN,$B5757,0),"")</f>
        <v/>
      </c>
      <c r="P5757" t="str">
        <f>IF(OR(HLOOKUP(P$2+$A5757,Sheet2!CB:NO,$B5757,0),HLOOKUP(P$2+$A5757,Sheet2!CB:NO,$B5757,0)&lt;&gt;""),HLOOKUP(P$2+$A5757,Sheet2!CB:NO,$B5757,0),"")</f>
        <v/>
      </c>
      <c r="Q5757" t="str">
        <f>IF(OR(HLOOKUP(Q$2+$A5757,Sheet2!CC:NO,$B5757,0),HLOOKUP(Q$2+$A5757,Sheet2!CC:NO,$B5757,0)&lt;&gt;""),HLOOKUP(Q$2+$A5757,Sheet2!CC:NO,$B5757,0),"")</f>
        <v/>
      </c>
    </row>
    <row r="5758" spans="1:17" x14ac:dyDescent="0.25">
      <c r="A5758" s="64">
        <f t="shared" si="715"/>
        <v>24</v>
      </c>
      <c r="B5758" s="64">
        <f t="shared" si="716"/>
        <v>580</v>
      </c>
      <c r="C5758" s="64">
        <f t="shared" si="717"/>
        <v>5</v>
      </c>
      <c r="D5758" s="64">
        <f t="shared" si="718"/>
        <v>576</v>
      </c>
      <c r="E5758" s="64">
        <f t="shared" si="719"/>
        <v>2876</v>
      </c>
      <c r="F5758" s="64" t="str">
        <f t="shared" si="712"/>
        <v/>
      </c>
      <c r="G5758" s="64" t="str">
        <f t="shared" si="713"/>
        <v/>
      </c>
      <c r="H5758" s="64" t="str">
        <f t="shared" si="714"/>
        <v/>
      </c>
      <c r="I5758" s="80" t="str">
        <f>IFERROR(VLOOKUP(D5758,Sheet2!A:B,2,0),"")</f>
        <v/>
      </c>
      <c r="J5758" s="64" t="str">
        <f>IFERROR(IF(I5758&lt;&gt;"",VLOOKUP(I5758,Sheet2!B:C,2,0),""),"")</f>
        <v/>
      </c>
      <c r="K5758" s="64" t="str">
        <f>IFERROR( IF(I5758&lt;&gt;"", HLOOKUP(L$2+$A5758,Sheet2!BX:NK,2,0),""),"")</f>
        <v/>
      </c>
      <c r="L5758" t="str">
        <f>IF(OR(HLOOKUP(L$2+$A5758,Sheet2!BX:NK,$B5758,0),HLOOKUP(L$2+$A5758,Sheet2!BX:NK,$B5758,0)&lt;&gt;""),HLOOKUP(L$2+$A5758,Sheet2!BX:NK,$B5758,0),"")</f>
        <v/>
      </c>
      <c r="M5758" t="str">
        <f>IF(OR(HLOOKUP(M$2+$A5758,Sheet2!BY:NL,$B5758,0),HLOOKUP(M$2+$A5758,Sheet2!BY:NL,$B5758,0)&lt;&gt;""),HLOOKUP(M$2+$A5758,Sheet2!BY:NL,$B5758,0),"")</f>
        <v/>
      </c>
      <c r="N5758" t="str">
        <f>IF(OR(HLOOKUP(N$2+$A5758,Sheet2!BZ:NM,$B5758,0),HLOOKUP(N$2+$A5758,Sheet2!BZ:NM,$B5758,0)&lt;&gt;""),HLOOKUP(N$2+$A5758,Sheet2!BZ:NM,$B5758,0),"")</f>
        <v/>
      </c>
      <c r="O5758" t="str">
        <f>IF(OR(HLOOKUP(O$2+$A5758,Sheet2!CA:NN,$B5758,0),HLOOKUP(O$2+$A5758,Sheet2!CA:NN,$B5758,0)&lt;&gt;""),HLOOKUP(O$2+$A5758,Sheet2!CA:NN,$B5758,0),"")</f>
        <v/>
      </c>
      <c r="P5758" t="str">
        <f>IF(OR(HLOOKUP(P$2+$A5758,Sheet2!CB:NO,$B5758,0),HLOOKUP(P$2+$A5758,Sheet2!CB:NO,$B5758,0)&lt;&gt;""),HLOOKUP(P$2+$A5758,Sheet2!CB:NO,$B5758,0),"")</f>
        <v/>
      </c>
      <c r="Q5758" t="str">
        <f>IF(OR(HLOOKUP(Q$2+$A5758,Sheet2!CC:NO,$B5758,0),HLOOKUP(Q$2+$A5758,Sheet2!CC:NO,$B5758,0)&lt;&gt;""),HLOOKUP(Q$2+$A5758,Sheet2!CC:NO,$B5758,0),"")</f>
        <v/>
      </c>
    </row>
    <row r="5759" spans="1:17" x14ac:dyDescent="0.25">
      <c r="A5759" s="64">
        <f t="shared" si="715"/>
        <v>30</v>
      </c>
      <c r="B5759" s="64">
        <f t="shared" si="716"/>
        <v>580</v>
      </c>
      <c r="C5759" s="64">
        <f t="shared" si="717"/>
        <v>6</v>
      </c>
      <c r="D5759" s="64">
        <f t="shared" si="718"/>
        <v>576</v>
      </c>
      <c r="E5759" s="64">
        <f t="shared" si="719"/>
        <v>2876</v>
      </c>
      <c r="F5759" s="64" t="str">
        <f t="shared" si="712"/>
        <v/>
      </c>
      <c r="G5759" s="64" t="str">
        <f t="shared" si="713"/>
        <v/>
      </c>
      <c r="H5759" s="64" t="str">
        <f t="shared" si="714"/>
        <v/>
      </c>
      <c r="I5759" s="80" t="str">
        <f>IFERROR(VLOOKUP(D5759,Sheet2!A:B,2,0),"")</f>
        <v/>
      </c>
      <c r="J5759" s="64" t="str">
        <f>IFERROR(IF(I5759&lt;&gt;"",VLOOKUP(I5759,Sheet2!B:C,2,0),""),"")</f>
        <v/>
      </c>
      <c r="K5759" s="64" t="str">
        <f>IFERROR( IF(I5759&lt;&gt;"", HLOOKUP(L$2+$A5759,Sheet2!BX:NK,2,0),""),"")</f>
        <v/>
      </c>
      <c r="L5759" t="str">
        <f>IF(OR(HLOOKUP(L$2+$A5759,Sheet2!BX:NK,$B5759,0),HLOOKUP(L$2+$A5759,Sheet2!BX:NK,$B5759,0)&lt;&gt;""),HLOOKUP(L$2+$A5759,Sheet2!BX:NK,$B5759,0),"")</f>
        <v/>
      </c>
      <c r="M5759" t="str">
        <f>IF(OR(HLOOKUP(M$2+$A5759,Sheet2!BY:NL,$B5759,0),HLOOKUP(M$2+$A5759,Sheet2!BY:NL,$B5759,0)&lt;&gt;""),HLOOKUP(M$2+$A5759,Sheet2!BY:NL,$B5759,0),"")</f>
        <v/>
      </c>
      <c r="N5759" t="str">
        <f>IF(OR(HLOOKUP(N$2+$A5759,Sheet2!BZ:NM,$B5759,0),HLOOKUP(N$2+$A5759,Sheet2!BZ:NM,$B5759,0)&lt;&gt;""),HLOOKUP(N$2+$A5759,Sheet2!BZ:NM,$B5759,0),"")</f>
        <v/>
      </c>
      <c r="O5759" t="str">
        <f>IF(OR(HLOOKUP(O$2+$A5759,Sheet2!CA:NN,$B5759,0),HLOOKUP(O$2+$A5759,Sheet2!CA:NN,$B5759,0)&lt;&gt;""),HLOOKUP(O$2+$A5759,Sheet2!CA:NN,$B5759,0),"")</f>
        <v/>
      </c>
      <c r="P5759" t="str">
        <f>IF(OR(HLOOKUP(P$2+$A5759,Sheet2!CB:NO,$B5759,0),HLOOKUP(P$2+$A5759,Sheet2!CB:NO,$B5759,0)&lt;&gt;""),HLOOKUP(P$2+$A5759,Sheet2!CB:NO,$B5759,0),"")</f>
        <v/>
      </c>
      <c r="Q5759" t="str">
        <f>IF(OR(HLOOKUP(Q$2+$A5759,Sheet2!CC:NO,$B5759,0),HLOOKUP(Q$2+$A5759,Sheet2!CC:NO,$B5759,0)&lt;&gt;""),HLOOKUP(Q$2+$A5759,Sheet2!CC:NO,$B5759,0),"")</f>
        <v/>
      </c>
    </row>
    <row r="5760" spans="1:17" x14ac:dyDescent="0.25">
      <c r="A5760" s="64">
        <f t="shared" si="715"/>
        <v>36</v>
      </c>
      <c r="B5760" s="64">
        <f t="shared" si="716"/>
        <v>580</v>
      </c>
      <c r="C5760" s="64">
        <f t="shared" si="717"/>
        <v>7</v>
      </c>
      <c r="D5760" s="64">
        <f t="shared" si="718"/>
        <v>576</v>
      </c>
      <c r="E5760" s="64">
        <f t="shared" si="719"/>
        <v>2876</v>
      </c>
      <c r="F5760" s="64" t="str">
        <f t="shared" si="712"/>
        <v/>
      </c>
      <c r="G5760" s="64" t="str">
        <f t="shared" si="713"/>
        <v/>
      </c>
      <c r="H5760" s="64" t="str">
        <f t="shared" si="714"/>
        <v/>
      </c>
      <c r="I5760" s="80" t="str">
        <f>IFERROR(VLOOKUP(D5760,Sheet2!A:B,2,0),"")</f>
        <v/>
      </c>
      <c r="J5760" s="64" t="str">
        <f>IFERROR(IF(I5760&lt;&gt;"",VLOOKUP(I5760,Sheet2!B:C,2,0),""),"")</f>
        <v/>
      </c>
      <c r="K5760" s="64" t="str">
        <f>IFERROR( IF(I5760&lt;&gt;"", HLOOKUP(L$2+$A5760,Sheet2!BX:NK,2,0),""),"")</f>
        <v/>
      </c>
      <c r="L5760" t="str">
        <f>IF(OR(HLOOKUP(L$2+$A5760,Sheet2!BX:NK,$B5760,0),HLOOKUP(L$2+$A5760,Sheet2!BX:NK,$B5760,0)&lt;&gt;""),HLOOKUP(L$2+$A5760,Sheet2!BX:NK,$B5760,0),"")</f>
        <v/>
      </c>
      <c r="M5760" t="str">
        <f>IF(OR(HLOOKUP(M$2+$A5760,Sheet2!BY:NL,$B5760,0),HLOOKUP(M$2+$A5760,Sheet2!BY:NL,$B5760,0)&lt;&gt;""),HLOOKUP(M$2+$A5760,Sheet2!BY:NL,$B5760,0),"")</f>
        <v/>
      </c>
      <c r="N5760" t="str">
        <f>IF(OR(HLOOKUP(N$2+$A5760,Sheet2!BZ:NM,$B5760,0),HLOOKUP(N$2+$A5760,Sheet2!BZ:NM,$B5760,0)&lt;&gt;""),HLOOKUP(N$2+$A5760,Sheet2!BZ:NM,$B5760,0),"")</f>
        <v/>
      </c>
      <c r="O5760" t="str">
        <f>IF(OR(HLOOKUP(O$2+$A5760,Sheet2!CA:NN,$B5760,0),HLOOKUP(O$2+$A5760,Sheet2!CA:NN,$B5760,0)&lt;&gt;""),HLOOKUP(O$2+$A5760,Sheet2!CA:NN,$B5760,0),"")</f>
        <v/>
      </c>
      <c r="P5760" t="str">
        <f>IF(OR(HLOOKUP(P$2+$A5760,Sheet2!CB:NO,$B5760,0),HLOOKUP(P$2+$A5760,Sheet2!CB:NO,$B5760,0)&lt;&gt;""),HLOOKUP(P$2+$A5760,Sheet2!CB:NO,$B5760,0),"")</f>
        <v/>
      </c>
      <c r="Q5760" t="str">
        <f>IF(OR(HLOOKUP(Q$2+$A5760,Sheet2!CC:NO,$B5760,0),HLOOKUP(Q$2+$A5760,Sheet2!CC:NO,$B5760,0)&lt;&gt;""),HLOOKUP(Q$2+$A5760,Sheet2!CC:NO,$B5760,0),"")</f>
        <v/>
      </c>
    </row>
    <row r="5761" spans="1:17" x14ac:dyDescent="0.25">
      <c r="A5761" s="64">
        <f t="shared" si="715"/>
        <v>42</v>
      </c>
      <c r="B5761" s="64">
        <f t="shared" si="716"/>
        <v>580</v>
      </c>
      <c r="C5761" s="64">
        <f t="shared" si="717"/>
        <v>8</v>
      </c>
      <c r="D5761" s="64">
        <f t="shared" si="718"/>
        <v>576</v>
      </c>
      <c r="E5761" s="64">
        <f t="shared" si="719"/>
        <v>2876</v>
      </c>
      <c r="F5761" s="64" t="str">
        <f t="shared" si="712"/>
        <v/>
      </c>
      <c r="G5761" s="64" t="str">
        <f t="shared" si="713"/>
        <v/>
      </c>
      <c r="H5761" s="64" t="str">
        <f t="shared" si="714"/>
        <v/>
      </c>
      <c r="I5761" s="80" t="str">
        <f>IFERROR(VLOOKUP(D5761,Sheet2!A:B,2,0),"")</f>
        <v/>
      </c>
      <c r="J5761" s="64" t="str">
        <f>IFERROR(IF(I5761&lt;&gt;"",VLOOKUP(I5761,Sheet2!B:C,2,0),""),"")</f>
        <v/>
      </c>
      <c r="K5761" s="64" t="str">
        <f>IFERROR( IF(I5761&lt;&gt;"", HLOOKUP(L$2+$A5761,Sheet2!BX:NK,2,0),""),"")</f>
        <v/>
      </c>
      <c r="L5761" t="str">
        <f>IF(OR(HLOOKUP(L$2+$A5761,Sheet2!BX:NK,$B5761,0),HLOOKUP(L$2+$A5761,Sheet2!BX:NK,$B5761,0)&lt;&gt;""),HLOOKUP(L$2+$A5761,Sheet2!BX:NK,$B5761,0),"")</f>
        <v/>
      </c>
      <c r="M5761" t="str">
        <f>IF(OR(HLOOKUP(M$2+$A5761,Sheet2!BY:NL,$B5761,0),HLOOKUP(M$2+$A5761,Sheet2!BY:NL,$B5761,0)&lt;&gt;""),HLOOKUP(M$2+$A5761,Sheet2!BY:NL,$B5761,0),"")</f>
        <v/>
      </c>
      <c r="N5761" t="str">
        <f>IF(OR(HLOOKUP(N$2+$A5761,Sheet2!BZ:NM,$B5761,0),HLOOKUP(N$2+$A5761,Sheet2!BZ:NM,$B5761,0)&lt;&gt;""),HLOOKUP(N$2+$A5761,Sheet2!BZ:NM,$B5761,0),"")</f>
        <v/>
      </c>
      <c r="O5761" t="str">
        <f>IF(OR(HLOOKUP(O$2+$A5761,Sheet2!CA:NN,$B5761,0),HLOOKUP(O$2+$A5761,Sheet2!CA:NN,$B5761,0)&lt;&gt;""),HLOOKUP(O$2+$A5761,Sheet2!CA:NN,$B5761,0),"")</f>
        <v/>
      </c>
      <c r="P5761" t="str">
        <f>IF(OR(HLOOKUP(P$2+$A5761,Sheet2!CB:NO,$B5761,0),HLOOKUP(P$2+$A5761,Sheet2!CB:NO,$B5761,0)&lt;&gt;""),HLOOKUP(P$2+$A5761,Sheet2!CB:NO,$B5761,0),"")</f>
        <v/>
      </c>
      <c r="Q5761" t="str">
        <f>IF(OR(HLOOKUP(Q$2+$A5761,Sheet2!CC:NO,$B5761,0),HLOOKUP(Q$2+$A5761,Sheet2!CC:NO,$B5761,0)&lt;&gt;""),HLOOKUP(Q$2+$A5761,Sheet2!CC:NO,$B5761,0),"")</f>
        <v/>
      </c>
    </row>
    <row r="5762" spans="1:17" x14ac:dyDescent="0.25">
      <c r="A5762" s="64">
        <f t="shared" si="715"/>
        <v>48</v>
      </c>
      <c r="B5762" s="64">
        <f t="shared" si="716"/>
        <v>580</v>
      </c>
      <c r="C5762" s="64">
        <f t="shared" si="717"/>
        <v>9</v>
      </c>
      <c r="D5762" s="64">
        <f t="shared" si="718"/>
        <v>576</v>
      </c>
      <c r="E5762" s="64">
        <f t="shared" si="719"/>
        <v>2876</v>
      </c>
      <c r="F5762" s="64" t="str">
        <f t="shared" si="712"/>
        <v/>
      </c>
      <c r="G5762" s="64" t="str">
        <f t="shared" si="713"/>
        <v/>
      </c>
      <c r="H5762" s="64" t="str">
        <f t="shared" si="714"/>
        <v/>
      </c>
      <c r="I5762" s="80" t="str">
        <f>IFERROR(VLOOKUP(D5762,Sheet2!A:B,2,0),"")</f>
        <v/>
      </c>
      <c r="J5762" s="64" t="str">
        <f>IFERROR(IF(I5762&lt;&gt;"",VLOOKUP(I5762,Sheet2!B:C,2,0),""),"")</f>
        <v/>
      </c>
      <c r="K5762" s="64" t="str">
        <f>IFERROR( IF(I5762&lt;&gt;"", HLOOKUP(L$2+$A5762,Sheet2!BX:NK,2,0),""),"")</f>
        <v/>
      </c>
      <c r="L5762" t="str">
        <f>IF(OR(HLOOKUP(L$2+$A5762,Sheet2!BX:NK,$B5762,0),HLOOKUP(L$2+$A5762,Sheet2!BX:NK,$B5762,0)&lt;&gt;""),HLOOKUP(L$2+$A5762,Sheet2!BX:NK,$B5762,0),"")</f>
        <v/>
      </c>
      <c r="M5762" t="str">
        <f>IF(OR(HLOOKUP(M$2+$A5762,Sheet2!BY:NL,$B5762,0),HLOOKUP(M$2+$A5762,Sheet2!BY:NL,$B5762,0)&lt;&gt;""),HLOOKUP(M$2+$A5762,Sheet2!BY:NL,$B5762,0),"")</f>
        <v/>
      </c>
      <c r="N5762" t="str">
        <f>IF(OR(HLOOKUP(N$2+$A5762,Sheet2!BZ:NM,$B5762,0),HLOOKUP(N$2+$A5762,Sheet2!BZ:NM,$B5762,0)&lt;&gt;""),HLOOKUP(N$2+$A5762,Sheet2!BZ:NM,$B5762,0),"")</f>
        <v/>
      </c>
      <c r="O5762" t="str">
        <f>IF(OR(HLOOKUP(O$2+$A5762,Sheet2!CA:NN,$B5762,0),HLOOKUP(O$2+$A5762,Sheet2!CA:NN,$B5762,0)&lt;&gt;""),HLOOKUP(O$2+$A5762,Sheet2!CA:NN,$B5762,0),"")</f>
        <v/>
      </c>
      <c r="P5762" t="str">
        <f>IF(OR(HLOOKUP(P$2+$A5762,Sheet2!CB:NO,$B5762,0),HLOOKUP(P$2+$A5762,Sheet2!CB:NO,$B5762,0)&lt;&gt;""),HLOOKUP(P$2+$A5762,Sheet2!CB:NO,$B5762,0),"")</f>
        <v/>
      </c>
      <c r="Q5762" t="str">
        <f>IF(OR(HLOOKUP(Q$2+$A5762,Sheet2!CC:NO,$B5762,0),HLOOKUP(Q$2+$A5762,Sheet2!CC:NO,$B5762,0)&lt;&gt;""),HLOOKUP(Q$2+$A5762,Sheet2!CC:NO,$B5762,0),"")</f>
        <v/>
      </c>
    </row>
    <row r="5763" spans="1:17" x14ac:dyDescent="0.25">
      <c r="A5763" s="64">
        <f t="shared" si="715"/>
        <v>54</v>
      </c>
      <c r="B5763" s="64">
        <f t="shared" si="716"/>
        <v>580</v>
      </c>
      <c r="C5763" s="64">
        <f t="shared" si="717"/>
        <v>10</v>
      </c>
      <c r="D5763" s="64">
        <f t="shared" si="718"/>
        <v>576</v>
      </c>
      <c r="E5763" s="64">
        <f t="shared" si="719"/>
        <v>2876</v>
      </c>
      <c r="F5763" s="64" t="str">
        <f t="shared" si="712"/>
        <v/>
      </c>
      <c r="G5763" s="64" t="str">
        <f t="shared" si="713"/>
        <v/>
      </c>
      <c r="H5763" s="64" t="str">
        <f t="shared" si="714"/>
        <v/>
      </c>
      <c r="I5763" s="80" t="str">
        <f>IFERROR(VLOOKUP(D5763,Sheet2!A:B,2,0),"")</f>
        <v/>
      </c>
      <c r="J5763" s="64" t="str">
        <f>IFERROR(IF(I5763&lt;&gt;"",VLOOKUP(I5763,Sheet2!B:C,2,0),""),"")</f>
        <v/>
      </c>
      <c r="K5763" s="64" t="str">
        <f>IFERROR( IF(I5763&lt;&gt;"", HLOOKUP(L$2+$A5763,Sheet2!BX:NK,2,0),""),"")</f>
        <v/>
      </c>
      <c r="L5763" t="str">
        <f>IF(OR(HLOOKUP(L$2+$A5763,Sheet2!BX:NK,$B5763,0),HLOOKUP(L$2+$A5763,Sheet2!BX:NK,$B5763,0)&lt;&gt;""),HLOOKUP(L$2+$A5763,Sheet2!BX:NK,$B5763,0),"")</f>
        <v/>
      </c>
      <c r="M5763" t="str">
        <f>IF(OR(HLOOKUP(M$2+$A5763,Sheet2!BY:NL,$B5763,0),HLOOKUP(M$2+$A5763,Sheet2!BY:NL,$B5763,0)&lt;&gt;""),HLOOKUP(M$2+$A5763,Sheet2!BY:NL,$B5763,0),"")</f>
        <v/>
      </c>
      <c r="N5763" t="str">
        <f>IF(OR(HLOOKUP(N$2+$A5763,Sheet2!BZ:NM,$B5763,0),HLOOKUP(N$2+$A5763,Sheet2!BZ:NM,$B5763,0)&lt;&gt;""),HLOOKUP(N$2+$A5763,Sheet2!BZ:NM,$B5763,0),"")</f>
        <v/>
      </c>
      <c r="O5763" t="str">
        <f>IF(OR(HLOOKUP(O$2+$A5763,Sheet2!CA:NN,$B5763,0),HLOOKUP(O$2+$A5763,Sheet2!CA:NN,$B5763,0)&lt;&gt;""),HLOOKUP(O$2+$A5763,Sheet2!CA:NN,$B5763,0),"")</f>
        <v/>
      </c>
      <c r="P5763" t="str">
        <f>IF(OR(HLOOKUP(P$2+$A5763,Sheet2!CB:NO,$B5763,0),HLOOKUP(P$2+$A5763,Sheet2!CB:NO,$B5763,0)&lt;&gt;""),HLOOKUP(P$2+$A5763,Sheet2!CB:NO,$B5763,0),"")</f>
        <v/>
      </c>
      <c r="Q5763" t="str">
        <f>IF(OR(HLOOKUP(Q$2+$A5763,Sheet2!CC:NO,$B5763,0),HLOOKUP(Q$2+$A5763,Sheet2!CC:NO,$B5763,0)&lt;&gt;""),HLOOKUP(Q$2+$A5763,Sheet2!CC:NO,$B5763,0),"")</f>
        <v/>
      </c>
    </row>
    <row r="5764" spans="1:17" x14ac:dyDescent="0.25">
      <c r="A5764" s="64">
        <f t="shared" si="715"/>
        <v>0</v>
      </c>
      <c r="B5764" s="64">
        <f t="shared" si="716"/>
        <v>581</v>
      </c>
      <c r="C5764" s="64">
        <f t="shared" si="717"/>
        <v>1</v>
      </c>
      <c r="D5764" s="64">
        <f t="shared" si="718"/>
        <v>577</v>
      </c>
      <c r="E5764" s="64">
        <f t="shared" si="719"/>
        <v>2881</v>
      </c>
      <c r="F5764" s="64" t="str">
        <f t="shared" si="712"/>
        <v/>
      </c>
      <c r="G5764" s="64" t="str">
        <f t="shared" si="713"/>
        <v/>
      </c>
      <c r="H5764" s="64" t="str">
        <f t="shared" si="714"/>
        <v/>
      </c>
      <c r="I5764" s="80" t="str">
        <f>IFERROR(VLOOKUP(D5764,Sheet2!A:B,2,0),"")</f>
        <v/>
      </c>
      <c r="J5764" s="64" t="str">
        <f>IFERROR(IF(I5764&lt;&gt;"",VLOOKUP(I5764,Sheet2!B:C,2,0),""),"")</f>
        <v/>
      </c>
      <c r="K5764" s="64" t="str">
        <f>IFERROR( IF(I5764&lt;&gt;"", HLOOKUP(L$2+$A5764,Sheet2!BX:NK,2,0),""),"")</f>
        <v/>
      </c>
      <c r="L5764" t="str">
        <f>IF(OR(HLOOKUP(L$2+$A5764,Sheet2!BX:NK,$B5764,0),HLOOKUP(L$2+$A5764,Sheet2!BX:NK,$B5764,0)&lt;&gt;""),HLOOKUP(L$2+$A5764,Sheet2!BX:NK,$B5764,0),"")</f>
        <v/>
      </c>
      <c r="M5764" t="str">
        <f>IF(OR(HLOOKUP(M$2+$A5764,Sheet2!BY:NL,$B5764,0),HLOOKUP(M$2+$A5764,Sheet2!BY:NL,$B5764,0)&lt;&gt;""),HLOOKUP(M$2+$A5764,Sheet2!BY:NL,$B5764,0),"")</f>
        <v/>
      </c>
      <c r="N5764" t="str">
        <f>IF(OR(HLOOKUP(N$2+$A5764,Sheet2!BZ:NM,$B5764,0),HLOOKUP(N$2+$A5764,Sheet2!BZ:NM,$B5764,0)&lt;&gt;""),HLOOKUP(N$2+$A5764,Sheet2!BZ:NM,$B5764,0),"")</f>
        <v/>
      </c>
      <c r="O5764" t="str">
        <f>IF(OR(HLOOKUP(O$2+$A5764,Sheet2!CA:NN,$B5764,0),HLOOKUP(O$2+$A5764,Sheet2!CA:NN,$B5764,0)&lt;&gt;""),HLOOKUP(O$2+$A5764,Sheet2!CA:NN,$B5764,0),"")</f>
        <v/>
      </c>
      <c r="P5764" t="str">
        <f>IF(OR(HLOOKUP(P$2+$A5764,Sheet2!CB:NO,$B5764,0),HLOOKUP(P$2+$A5764,Sheet2!CB:NO,$B5764,0)&lt;&gt;""),HLOOKUP(P$2+$A5764,Sheet2!CB:NO,$B5764,0),"")</f>
        <v/>
      </c>
      <c r="Q5764" t="str">
        <f>IF(OR(HLOOKUP(Q$2+$A5764,Sheet2!CC:NO,$B5764,0),HLOOKUP(Q$2+$A5764,Sheet2!CC:NO,$B5764,0)&lt;&gt;""),HLOOKUP(Q$2+$A5764,Sheet2!CC:NO,$B5764,0),"")</f>
        <v/>
      </c>
    </row>
    <row r="5765" spans="1:17" x14ac:dyDescent="0.25">
      <c r="A5765" s="64">
        <f t="shared" si="715"/>
        <v>6</v>
      </c>
      <c r="B5765" s="64">
        <f t="shared" si="716"/>
        <v>581</v>
      </c>
      <c r="C5765" s="64">
        <f t="shared" si="717"/>
        <v>2</v>
      </c>
      <c r="D5765" s="64">
        <f t="shared" si="718"/>
        <v>577</v>
      </c>
      <c r="E5765" s="64">
        <f t="shared" si="719"/>
        <v>2881</v>
      </c>
      <c r="F5765" s="64" t="str">
        <f t="shared" ref="F5765:F5828" si="720">IFERROR(IF(I5765&lt;&gt;"",IF(LEFT(K5765,2)="1-",1,2),""),"")</f>
        <v/>
      </c>
      <c r="G5765" s="64" t="str">
        <f t="shared" ref="G5765:G5828" si="721">IFERROR(IF(I5765&lt;&gt;"",MONTH( RIGHT(K5765,LEN(K5765)-FIND("-",K5765))),""),"")</f>
        <v/>
      </c>
      <c r="H5765" s="64" t="str">
        <f t="shared" ref="H5765:H5828" si="722">IFERROR(IF(I5765&lt;&gt;"",YEAR( RIGHT(K5765,LEN(K5765)-FIND("-",K5765))),""),"")</f>
        <v/>
      </c>
      <c r="I5765" s="80" t="str">
        <f>IFERROR(VLOOKUP(D5765,Sheet2!A:B,2,0),"")</f>
        <v/>
      </c>
      <c r="J5765" s="64" t="str">
        <f>IFERROR(IF(I5765&lt;&gt;"",VLOOKUP(I5765,Sheet2!B:C,2,0),""),"")</f>
        <v/>
      </c>
      <c r="K5765" s="64" t="str">
        <f>IFERROR( IF(I5765&lt;&gt;"", HLOOKUP(L$2+$A5765,Sheet2!BX:NK,2,0),""),"")</f>
        <v/>
      </c>
      <c r="L5765" t="str">
        <f>IF(OR(HLOOKUP(L$2+$A5765,Sheet2!BX:NK,$B5765,0),HLOOKUP(L$2+$A5765,Sheet2!BX:NK,$B5765,0)&lt;&gt;""),HLOOKUP(L$2+$A5765,Sheet2!BX:NK,$B5765,0),"")</f>
        <v/>
      </c>
      <c r="M5765" t="str">
        <f>IF(OR(HLOOKUP(M$2+$A5765,Sheet2!BY:NL,$B5765,0),HLOOKUP(M$2+$A5765,Sheet2!BY:NL,$B5765,0)&lt;&gt;""),HLOOKUP(M$2+$A5765,Sheet2!BY:NL,$B5765,0),"")</f>
        <v/>
      </c>
      <c r="N5765" t="str">
        <f>IF(OR(HLOOKUP(N$2+$A5765,Sheet2!BZ:NM,$B5765,0),HLOOKUP(N$2+$A5765,Sheet2!BZ:NM,$B5765,0)&lt;&gt;""),HLOOKUP(N$2+$A5765,Sheet2!BZ:NM,$B5765,0),"")</f>
        <v/>
      </c>
      <c r="O5765" t="str">
        <f>IF(OR(HLOOKUP(O$2+$A5765,Sheet2!CA:NN,$B5765,0),HLOOKUP(O$2+$A5765,Sheet2!CA:NN,$B5765,0)&lt;&gt;""),HLOOKUP(O$2+$A5765,Sheet2!CA:NN,$B5765,0),"")</f>
        <v/>
      </c>
      <c r="P5765" t="str">
        <f>IF(OR(HLOOKUP(P$2+$A5765,Sheet2!CB:NO,$B5765,0),HLOOKUP(P$2+$A5765,Sheet2!CB:NO,$B5765,0)&lt;&gt;""),HLOOKUP(P$2+$A5765,Sheet2!CB:NO,$B5765,0),"")</f>
        <v/>
      </c>
      <c r="Q5765" t="str">
        <f>IF(OR(HLOOKUP(Q$2+$A5765,Sheet2!CC:NO,$B5765,0),HLOOKUP(Q$2+$A5765,Sheet2!CC:NO,$B5765,0)&lt;&gt;""),HLOOKUP(Q$2+$A5765,Sheet2!CC:NO,$B5765,0),"")</f>
        <v/>
      </c>
    </row>
    <row r="5766" spans="1:17" x14ac:dyDescent="0.25">
      <c r="A5766" s="64">
        <f t="shared" ref="A5766:A5829" si="723">IF(C5766&lt;&gt;1,A5765+6,0)</f>
        <v>12</v>
      </c>
      <c r="B5766" s="64">
        <f t="shared" ref="B5766:B5829" si="724">IF(C5766&lt;&gt;1,B5765,B5765+1)</f>
        <v>581</v>
      </c>
      <c r="C5766" s="64">
        <f t="shared" ref="C5766:C5829" si="725">IF($C$3-C5765=0,1,C5765+1)</f>
        <v>3</v>
      </c>
      <c r="D5766" s="64">
        <f t="shared" ref="D5766:D5829" si="726">IF(C5766=1,D5765+1,D5765)</f>
        <v>577</v>
      </c>
      <c r="E5766" s="64">
        <f t="shared" ref="E5766:E5829" si="727">IF(D5766&lt;&gt;D5765,E5765+5,E5765)</f>
        <v>2881</v>
      </c>
      <c r="F5766" s="64" t="str">
        <f t="shared" si="720"/>
        <v/>
      </c>
      <c r="G5766" s="64" t="str">
        <f t="shared" si="721"/>
        <v/>
      </c>
      <c r="H5766" s="64" t="str">
        <f t="shared" si="722"/>
        <v/>
      </c>
      <c r="I5766" s="80" t="str">
        <f>IFERROR(VLOOKUP(D5766,Sheet2!A:B,2,0),"")</f>
        <v/>
      </c>
      <c r="J5766" s="64" t="str">
        <f>IFERROR(IF(I5766&lt;&gt;"",VLOOKUP(I5766,Sheet2!B:C,2,0),""),"")</f>
        <v/>
      </c>
      <c r="K5766" s="64" t="str">
        <f>IFERROR( IF(I5766&lt;&gt;"", HLOOKUP(L$2+$A5766,Sheet2!BX:NK,2,0),""),"")</f>
        <v/>
      </c>
      <c r="L5766" t="str">
        <f>IF(OR(HLOOKUP(L$2+$A5766,Sheet2!BX:NK,$B5766,0),HLOOKUP(L$2+$A5766,Sheet2!BX:NK,$B5766,0)&lt;&gt;""),HLOOKUP(L$2+$A5766,Sheet2!BX:NK,$B5766,0),"")</f>
        <v/>
      </c>
      <c r="M5766" t="str">
        <f>IF(OR(HLOOKUP(M$2+$A5766,Sheet2!BY:NL,$B5766,0),HLOOKUP(M$2+$A5766,Sheet2!BY:NL,$B5766,0)&lt;&gt;""),HLOOKUP(M$2+$A5766,Sheet2!BY:NL,$B5766,0),"")</f>
        <v/>
      </c>
      <c r="N5766" t="str">
        <f>IF(OR(HLOOKUP(N$2+$A5766,Sheet2!BZ:NM,$B5766,0),HLOOKUP(N$2+$A5766,Sheet2!BZ:NM,$B5766,0)&lt;&gt;""),HLOOKUP(N$2+$A5766,Sheet2!BZ:NM,$B5766,0),"")</f>
        <v/>
      </c>
      <c r="O5766" t="str">
        <f>IF(OR(HLOOKUP(O$2+$A5766,Sheet2!CA:NN,$B5766,0),HLOOKUP(O$2+$A5766,Sheet2!CA:NN,$B5766,0)&lt;&gt;""),HLOOKUP(O$2+$A5766,Sheet2!CA:NN,$B5766,0),"")</f>
        <v/>
      </c>
      <c r="P5766" t="str">
        <f>IF(OR(HLOOKUP(P$2+$A5766,Sheet2!CB:NO,$B5766,0),HLOOKUP(P$2+$A5766,Sheet2!CB:NO,$B5766,0)&lt;&gt;""),HLOOKUP(P$2+$A5766,Sheet2!CB:NO,$B5766,0),"")</f>
        <v/>
      </c>
      <c r="Q5766" t="str">
        <f>IF(OR(HLOOKUP(Q$2+$A5766,Sheet2!CC:NO,$B5766,0),HLOOKUP(Q$2+$A5766,Sheet2!CC:NO,$B5766,0)&lt;&gt;""),HLOOKUP(Q$2+$A5766,Sheet2!CC:NO,$B5766,0),"")</f>
        <v/>
      </c>
    </row>
    <row r="5767" spans="1:17" x14ac:dyDescent="0.25">
      <c r="A5767" s="64">
        <f t="shared" si="723"/>
        <v>18</v>
      </c>
      <c r="B5767" s="64">
        <f t="shared" si="724"/>
        <v>581</v>
      </c>
      <c r="C5767" s="64">
        <f t="shared" si="725"/>
        <v>4</v>
      </c>
      <c r="D5767" s="64">
        <f t="shared" si="726"/>
        <v>577</v>
      </c>
      <c r="E5767" s="64">
        <f t="shared" si="727"/>
        <v>2881</v>
      </c>
      <c r="F5767" s="64" t="str">
        <f t="shared" si="720"/>
        <v/>
      </c>
      <c r="G5767" s="64" t="str">
        <f t="shared" si="721"/>
        <v/>
      </c>
      <c r="H5767" s="64" t="str">
        <f t="shared" si="722"/>
        <v/>
      </c>
      <c r="I5767" s="80" t="str">
        <f>IFERROR(VLOOKUP(D5767,Sheet2!A:B,2,0),"")</f>
        <v/>
      </c>
      <c r="J5767" s="64" t="str">
        <f>IFERROR(IF(I5767&lt;&gt;"",VLOOKUP(I5767,Sheet2!B:C,2,0),""),"")</f>
        <v/>
      </c>
      <c r="K5767" s="64" t="str">
        <f>IFERROR( IF(I5767&lt;&gt;"", HLOOKUP(L$2+$A5767,Sheet2!BX:NK,2,0),""),"")</f>
        <v/>
      </c>
      <c r="L5767" t="str">
        <f>IF(OR(HLOOKUP(L$2+$A5767,Sheet2!BX:NK,$B5767,0),HLOOKUP(L$2+$A5767,Sheet2!BX:NK,$B5767,0)&lt;&gt;""),HLOOKUP(L$2+$A5767,Sheet2!BX:NK,$B5767,0),"")</f>
        <v/>
      </c>
      <c r="M5767" t="str">
        <f>IF(OR(HLOOKUP(M$2+$A5767,Sheet2!BY:NL,$B5767,0),HLOOKUP(M$2+$A5767,Sheet2!BY:NL,$B5767,0)&lt;&gt;""),HLOOKUP(M$2+$A5767,Sheet2!BY:NL,$B5767,0),"")</f>
        <v/>
      </c>
      <c r="N5767" t="str">
        <f>IF(OR(HLOOKUP(N$2+$A5767,Sheet2!BZ:NM,$B5767,0),HLOOKUP(N$2+$A5767,Sheet2!BZ:NM,$B5767,0)&lt;&gt;""),HLOOKUP(N$2+$A5767,Sheet2!BZ:NM,$B5767,0),"")</f>
        <v/>
      </c>
      <c r="O5767" t="str">
        <f>IF(OR(HLOOKUP(O$2+$A5767,Sheet2!CA:NN,$B5767,0),HLOOKUP(O$2+$A5767,Sheet2!CA:NN,$B5767,0)&lt;&gt;""),HLOOKUP(O$2+$A5767,Sheet2!CA:NN,$B5767,0),"")</f>
        <v/>
      </c>
      <c r="P5767" t="str">
        <f>IF(OR(HLOOKUP(P$2+$A5767,Sheet2!CB:NO,$B5767,0),HLOOKUP(P$2+$A5767,Sheet2!CB:NO,$B5767,0)&lt;&gt;""),HLOOKUP(P$2+$A5767,Sheet2!CB:NO,$B5767,0),"")</f>
        <v/>
      </c>
      <c r="Q5767" t="str">
        <f>IF(OR(HLOOKUP(Q$2+$A5767,Sheet2!CC:NO,$B5767,0),HLOOKUP(Q$2+$A5767,Sheet2!CC:NO,$B5767,0)&lt;&gt;""),HLOOKUP(Q$2+$A5767,Sheet2!CC:NO,$B5767,0),"")</f>
        <v/>
      </c>
    </row>
    <row r="5768" spans="1:17" x14ac:dyDescent="0.25">
      <c r="A5768" s="64">
        <f t="shared" si="723"/>
        <v>24</v>
      </c>
      <c r="B5768" s="64">
        <f t="shared" si="724"/>
        <v>581</v>
      </c>
      <c r="C5768" s="64">
        <f t="shared" si="725"/>
        <v>5</v>
      </c>
      <c r="D5768" s="64">
        <f t="shared" si="726"/>
        <v>577</v>
      </c>
      <c r="E5768" s="64">
        <f t="shared" si="727"/>
        <v>2881</v>
      </c>
      <c r="F5768" s="64" t="str">
        <f t="shared" si="720"/>
        <v/>
      </c>
      <c r="G5768" s="64" t="str">
        <f t="shared" si="721"/>
        <v/>
      </c>
      <c r="H5768" s="64" t="str">
        <f t="shared" si="722"/>
        <v/>
      </c>
      <c r="I5768" s="80" t="str">
        <f>IFERROR(VLOOKUP(D5768,Sheet2!A:B,2,0),"")</f>
        <v/>
      </c>
      <c r="J5768" s="64" t="str">
        <f>IFERROR(IF(I5768&lt;&gt;"",VLOOKUP(I5768,Sheet2!B:C,2,0),""),"")</f>
        <v/>
      </c>
      <c r="K5768" s="64" t="str">
        <f>IFERROR( IF(I5768&lt;&gt;"", HLOOKUP(L$2+$A5768,Sheet2!BX:NK,2,0),""),"")</f>
        <v/>
      </c>
      <c r="L5768" t="str">
        <f>IF(OR(HLOOKUP(L$2+$A5768,Sheet2!BX:NK,$B5768,0),HLOOKUP(L$2+$A5768,Sheet2!BX:NK,$B5768,0)&lt;&gt;""),HLOOKUP(L$2+$A5768,Sheet2!BX:NK,$B5768,0),"")</f>
        <v/>
      </c>
      <c r="M5768" t="str">
        <f>IF(OR(HLOOKUP(M$2+$A5768,Sheet2!BY:NL,$B5768,0),HLOOKUP(M$2+$A5768,Sheet2!BY:NL,$B5768,0)&lt;&gt;""),HLOOKUP(M$2+$A5768,Sheet2!BY:NL,$B5768,0),"")</f>
        <v/>
      </c>
      <c r="N5768" t="str">
        <f>IF(OR(HLOOKUP(N$2+$A5768,Sheet2!BZ:NM,$B5768,0),HLOOKUP(N$2+$A5768,Sheet2!BZ:NM,$B5768,0)&lt;&gt;""),HLOOKUP(N$2+$A5768,Sheet2!BZ:NM,$B5768,0),"")</f>
        <v/>
      </c>
      <c r="O5768" t="str">
        <f>IF(OR(HLOOKUP(O$2+$A5768,Sheet2!CA:NN,$B5768,0),HLOOKUP(O$2+$A5768,Sheet2!CA:NN,$B5768,0)&lt;&gt;""),HLOOKUP(O$2+$A5768,Sheet2!CA:NN,$B5768,0),"")</f>
        <v/>
      </c>
      <c r="P5768" t="str">
        <f>IF(OR(HLOOKUP(P$2+$A5768,Sheet2!CB:NO,$B5768,0),HLOOKUP(P$2+$A5768,Sheet2!CB:NO,$B5768,0)&lt;&gt;""),HLOOKUP(P$2+$A5768,Sheet2!CB:NO,$B5768,0),"")</f>
        <v/>
      </c>
      <c r="Q5768" t="str">
        <f>IF(OR(HLOOKUP(Q$2+$A5768,Sheet2!CC:NO,$B5768,0),HLOOKUP(Q$2+$A5768,Sheet2!CC:NO,$B5768,0)&lt;&gt;""),HLOOKUP(Q$2+$A5768,Sheet2!CC:NO,$B5768,0),"")</f>
        <v/>
      </c>
    </row>
    <row r="5769" spans="1:17" x14ac:dyDescent="0.25">
      <c r="A5769" s="64">
        <f t="shared" si="723"/>
        <v>30</v>
      </c>
      <c r="B5769" s="64">
        <f t="shared" si="724"/>
        <v>581</v>
      </c>
      <c r="C5769" s="64">
        <f t="shared" si="725"/>
        <v>6</v>
      </c>
      <c r="D5769" s="64">
        <f t="shared" si="726"/>
        <v>577</v>
      </c>
      <c r="E5769" s="64">
        <f t="shared" si="727"/>
        <v>2881</v>
      </c>
      <c r="F5769" s="64" t="str">
        <f t="shared" si="720"/>
        <v/>
      </c>
      <c r="G5769" s="64" t="str">
        <f t="shared" si="721"/>
        <v/>
      </c>
      <c r="H5769" s="64" t="str">
        <f t="shared" si="722"/>
        <v/>
      </c>
      <c r="I5769" s="80" t="str">
        <f>IFERROR(VLOOKUP(D5769,Sheet2!A:B,2,0),"")</f>
        <v/>
      </c>
      <c r="J5769" s="64" t="str">
        <f>IFERROR(IF(I5769&lt;&gt;"",VLOOKUP(I5769,Sheet2!B:C,2,0),""),"")</f>
        <v/>
      </c>
      <c r="K5769" s="64" t="str">
        <f>IFERROR( IF(I5769&lt;&gt;"", HLOOKUP(L$2+$A5769,Sheet2!BX:NK,2,0),""),"")</f>
        <v/>
      </c>
      <c r="L5769" t="str">
        <f>IF(OR(HLOOKUP(L$2+$A5769,Sheet2!BX:NK,$B5769,0),HLOOKUP(L$2+$A5769,Sheet2!BX:NK,$B5769,0)&lt;&gt;""),HLOOKUP(L$2+$A5769,Sheet2!BX:NK,$B5769,0),"")</f>
        <v/>
      </c>
      <c r="M5769" t="str">
        <f>IF(OR(HLOOKUP(M$2+$A5769,Sheet2!BY:NL,$B5769,0),HLOOKUP(M$2+$A5769,Sheet2!BY:NL,$B5769,0)&lt;&gt;""),HLOOKUP(M$2+$A5769,Sheet2!BY:NL,$B5769,0),"")</f>
        <v/>
      </c>
      <c r="N5769" t="str">
        <f>IF(OR(HLOOKUP(N$2+$A5769,Sheet2!BZ:NM,$B5769,0),HLOOKUP(N$2+$A5769,Sheet2!BZ:NM,$B5769,0)&lt;&gt;""),HLOOKUP(N$2+$A5769,Sheet2!BZ:NM,$B5769,0),"")</f>
        <v/>
      </c>
      <c r="O5769" t="str">
        <f>IF(OR(HLOOKUP(O$2+$A5769,Sheet2!CA:NN,$B5769,0),HLOOKUP(O$2+$A5769,Sheet2!CA:NN,$B5769,0)&lt;&gt;""),HLOOKUP(O$2+$A5769,Sheet2!CA:NN,$B5769,0),"")</f>
        <v/>
      </c>
      <c r="P5769" t="str">
        <f>IF(OR(HLOOKUP(P$2+$A5769,Sheet2!CB:NO,$B5769,0),HLOOKUP(P$2+$A5769,Sheet2!CB:NO,$B5769,0)&lt;&gt;""),HLOOKUP(P$2+$A5769,Sheet2!CB:NO,$B5769,0),"")</f>
        <v/>
      </c>
      <c r="Q5769" t="str">
        <f>IF(OR(HLOOKUP(Q$2+$A5769,Sheet2!CC:NO,$B5769,0),HLOOKUP(Q$2+$A5769,Sheet2!CC:NO,$B5769,0)&lt;&gt;""),HLOOKUP(Q$2+$A5769,Sheet2!CC:NO,$B5769,0),"")</f>
        <v/>
      </c>
    </row>
    <row r="5770" spans="1:17" x14ac:dyDescent="0.25">
      <c r="A5770" s="64">
        <f t="shared" si="723"/>
        <v>36</v>
      </c>
      <c r="B5770" s="64">
        <f t="shared" si="724"/>
        <v>581</v>
      </c>
      <c r="C5770" s="64">
        <f t="shared" si="725"/>
        <v>7</v>
      </c>
      <c r="D5770" s="64">
        <f t="shared" si="726"/>
        <v>577</v>
      </c>
      <c r="E5770" s="64">
        <f t="shared" si="727"/>
        <v>2881</v>
      </c>
      <c r="F5770" s="64" t="str">
        <f t="shared" si="720"/>
        <v/>
      </c>
      <c r="G5770" s="64" t="str">
        <f t="shared" si="721"/>
        <v/>
      </c>
      <c r="H5770" s="64" t="str">
        <f t="shared" si="722"/>
        <v/>
      </c>
      <c r="I5770" s="80" t="str">
        <f>IFERROR(VLOOKUP(D5770,Sheet2!A:B,2,0),"")</f>
        <v/>
      </c>
      <c r="J5770" s="64" t="str">
        <f>IFERROR(IF(I5770&lt;&gt;"",VLOOKUP(I5770,Sheet2!B:C,2,0),""),"")</f>
        <v/>
      </c>
      <c r="K5770" s="64" t="str">
        <f>IFERROR( IF(I5770&lt;&gt;"", HLOOKUP(L$2+$A5770,Sheet2!BX:NK,2,0),""),"")</f>
        <v/>
      </c>
      <c r="L5770" t="str">
        <f>IF(OR(HLOOKUP(L$2+$A5770,Sheet2!BX:NK,$B5770,0),HLOOKUP(L$2+$A5770,Sheet2!BX:NK,$B5770,0)&lt;&gt;""),HLOOKUP(L$2+$A5770,Sheet2!BX:NK,$B5770,0),"")</f>
        <v/>
      </c>
      <c r="M5770" t="str">
        <f>IF(OR(HLOOKUP(M$2+$A5770,Sheet2!BY:NL,$B5770,0),HLOOKUP(M$2+$A5770,Sheet2!BY:NL,$B5770,0)&lt;&gt;""),HLOOKUP(M$2+$A5770,Sheet2!BY:NL,$B5770,0),"")</f>
        <v/>
      </c>
      <c r="N5770" t="str">
        <f>IF(OR(HLOOKUP(N$2+$A5770,Sheet2!BZ:NM,$B5770,0),HLOOKUP(N$2+$A5770,Sheet2!BZ:NM,$B5770,0)&lt;&gt;""),HLOOKUP(N$2+$A5770,Sheet2!BZ:NM,$B5770,0),"")</f>
        <v/>
      </c>
      <c r="O5770" t="str">
        <f>IF(OR(HLOOKUP(O$2+$A5770,Sheet2!CA:NN,$B5770,0),HLOOKUP(O$2+$A5770,Sheet2!CA:NN,$B5770,0)&lt;&gt;""),HLOOKUP(O$2+$A5770,Sheet2!CA:NN,$B5770,0),"")</f>
        <v/>
      </c>
      <c r="P5770" t="str">
        <f>IF(OR(HLOOKUP(P$2+$A5770,Sheet2!CB:NO,$B5770,0),HLOOKUP(P$2+$A5770,Sheet2!CB:NO,$B5770,0)&lt;&gt;""),HLOOKUP(P$2+$A5770,Sheet2!CB:NO,$B5770,0),"")</f>
        <v/>
      </c>
      <c r="Q5770" t="str">
        <f>IF(OR(HLOOKUP(Q$2+$A5770,Sheet2!CC:NO,$B5770,0),HLOOKUP(Q$2+$A5770,Sheet2!CC:NO,$B5770,0)&lt;&gt;""),HLOOKUP(Q$2+$A5770,Sheet2!CC:NO,$B5770,0),"")</f>
        <v/>
      </c>
    </row>
    <row r="5771" spans="1:17" x14ac:dyDescent="0.25">
      <c r="A5771" s="64">
        <f t="shared" si="723"/>
        <v>42</v>
      </c>
      <c r="B5771" s="64">
        <f t="shared" si="724"/>
        <v>581</v>
      </c>
      <c r="C5771" s="64">
        <f t="shared" si="725"/>
        <v>8</v>
      </c>
      <c r="D5771" s="64">
        <f t="shared" si="726"/>
        <v>577</v>
      </c>
      <c r="E5771" s="64">
        <f t="shared" si="727"/>
        <v>2881</v>
      </c>
      <c r="F5771" s="64" t="str">
        <f t="shared" si="720"/>
        <v/>
      </c>
      <c r="G5771" s="64" t="str">
        <f t="shared" si="721"/>
        <v/>
      </c>
      <c r="H5771" s="64" t="str">
        <f t="shared" si="722"/>
        <v/>
      </c>
      <c r="I5771" s="80" t="str">
        <f>IFERROR(VLOOKUP(D5771,Sheet2!A:B,2,0),"")</f>
        <v/>
      </c>
      <c r="J5771" s="64" t="str">
        <f>IFERROR(IF(I5771&lt;&gt;"",VLOOKUP(I5771,Sheet2!B:C,2,0),""),"")</f>
        <v/>
      </c>
      <c r="K5771" s="64" t="str">
        <f>IFERROR( IF(I5771&lt;&gt;"", HLOOKUP(L$2+$A5771,Sheet2!BX:NK,2,0),""),"")</f>
        <v/>
      </c>
      <c r="L5771" t="str">
        <f>IF(OR(HLOOKUP(L$2+$A5771,Sheet2!BX:NK,$B5771,0),HLOOKUP(L$2+$A5771,Sheet2!BX:NK,$B5771,0)&lt;&gt;""),HLOOKUP(L$2+$A5771,Sheet2!BX:NK,$B5771,0),"")</f>
        <v/>
      </c>
      <c r="M5771" t="str">
        <f>IF(OR(HLOOKUP(M$2+$A5771,Sheet2!BY:NL,$B5771,0),HLOOKUP(M$2+$A5771,Sheet2!BY:NL,$B5771,0)&lt;&gt;""),HLOOKUP(M$2+$A5771,Sheet2!BY:NL,$B5771,0),"")</f>
        <v/>
      </c>
      <c r="N5771" t="str">
        <f>IF(OR(HLOOKUP(N$2+$A5771,Sheet2!BZ:NM,$B5771,0),HLOOKUP(N$2+$A5771,Sheet2!BZ:NM,$B5771,0)&lt;&gt;""),HLOOKUP(N$2+$A5771,Sheet2!BZ:NM,$B5771,0),"")</f>
        <v/>
      </c>
      <c r="O5771" t="str">
        <f>IF(OR(HLOOKUP(O$2+$A5771,Sheet2!CA:NN,$B5771,0),HLOOKUP(O$2+$A5771,Sheet2!CA:NN,$B5771,0)&lt;&gt;""),HLOOKUP(O$2+$A5771,Sheet2!CA:NN,$B5771,0),"")</f>
        <v/>
      </c>
      <c r="P5771" t="str">
        <f>IF(OR(HLOOKUP(P$2+$A5771,Sheet2!CB:NO,$B5771,0),HLOOKUP(P$2+$A5771,Sheet2!CB:NO,$B5771,0)&lt;&gt;""),HLOOKUP(P$2+$A5771,Sheet2!CB:NO,$B5771,0),"")</f>
        <v/>
      </c>
      <c r="Q5771" t="str">
        <f>IF(OR(HLOOKUP(Q$2+$A5771,Sheet2!CC:NO,$B5771,0),HLOOKUP(Q$2+$A5771,Sheet2!CC:NO,$B5771,0)&lt;&gt;""),HLOOKUP(Q$2+$A5771,Sheet2!CC:NO,$B5771,0),"")</f>
        <v/>
      </c>
    </row>
    <row r="5772" spans="1:17" x14ac:dyDescent="0.25">
      <c r="A5772" s="64">
        <f t="shared" si="723"/>
        <v>48</v>
      </c>
      <c r="B5772" s="64">
        <f t="shared" si="724"/>
        <v>581</v>
      </c>
      <c r="C5772" s="64">
        <f t="shared" si="725"/>
        <v>9</v>
      </c>
      <c r="D5772" s="64">
        <f t="shared" si="726"/>
        <v>577</v>
      </c>
      <c r="E5772" s="64">
        <f t="shared" si="727"/>
        <v>2881</v>
      </c>
      <c r="F5772" s="64" t="str">
        <f t="shared" si="720"/>
        <v/>
      </c>
      <c r="G5772" s="64" t="str">
        <f t="shared" si="721"/>
        <v/>
      </c>
      <c r="H5772" s="64" t="str">
        <f t="shared" si="722"/>
        <v/>
      </c>
      <c r="I5772" s="80" t="str">
        <f>IFERROR(VLOOKUP(D5772,Sheet2!A:B,2,0),"")</f>
        <v/>
      </c>
      <c r="J5772" s="64" t="str">
        <f>IFERROR(IF(I5772&lt;&gt;"",VLOOKUP(I5772,Sheet2!B:C,2,0),""),"")</f>
        <v/>
      </c>
      <c r="K5772" s="64" t="str">
        <f>IFERROR( IF(I5772&lt;&gt;"", HLOOKUP(L$2+$A5772,Sheet2!BX:NK,2,0),""),"")</f>
        <v/>
      </c>
      <c r="L5772" t="str">
        <f>IF(OR(HLOOKUP(L$2+$A5772,Sheet2!BX:NK,$B5772,0),HLOOKUP(L$2+$A5772,Sheet2!BX:NK,$B5772,0)&lt;&gt;""),HLOOKUP(L$2+$A5772,Sheet2!BX:NK,$B5772,0),"")</f>
        <v/>
      </c>
      <c r="M5772" t="str">
        <f>IF(OR(HLOOKUP(M$2+$A5772,Sheet2!BY:NL,$B5772,0),HLOOKUP(M$2+$A5772,Sheet2!BY:NL,$B5772,0)&lt;&gt;""),HLOOKUP(M$2+$A5772,Sheet2!BY:NL,$B5772,0),"")</f>
        <v/>
      </c>
      <c r="N5772" t="str">
        <f>IF(OR(HLOOKUP(N$2+$A5772,Sheet2!BZ:NM,$B5772,0),HLOOKUP(N$2+$A5772,Sheet2!BZ:NM,$B5772,0)&lt;&gt;""),HLOOKUP(N$2+$A5772,Sheet2!BZ:NM,$B5772,0),"")</f>
        <v/>
      </c>
      <c r="O5772" t="str">
        <f>IF(OR(HLOOKUP(O$2+$A5772,Sheet2!CA:NN,$B5772,0),HLOOKUP(O$2+$A5772,Sheet2!CA:NN,$B5772,0)&lt;&gt;""),HLOOKUP(O$2+$A5772,Sheet2!CA:NN,$B5772,0),"")</f>
        <v/>
      </c>
      <c r="P5772" t="str">
        <f>IF(OR(HLOOKUP(P$2+$A5772,Sheet2!CB:NO,$B5772,0),HLOOKUP(P$2+$A5772,Sheet2!CB:NO,$B5772,0)&lt;&gt;""),HLOOKUP(P$2+$A5772,Sheet2!CB:NO,$B5772,0),"")</f>
        <v/>
      </c>
      <c r="Q5772" t="str">
        <f>IF(OR(HLOOKUP(Q$2+$A5772,Sheet2!CC:NO,$B5772,0),HLOOKUP(Q$2+$A5772,Sheet2!CC:NO,$B5772,0)&lt;&gt;""),HLOOKUP(Q$2+$A5772,Sheet2!CC:NO,$B5772,0),"")</f>
        <v/>
      </c>
    </row>
    <row r="5773" spans="1:17" x14ac:dyDescent="0.25">
      <c r="A5773" s="64">
        <f t="shared" si="723"/>
        <v>54</v>
      </c>
      <c r="B5773" s="64">
        <f t="shared" si="724"/>
        <v>581</v>
      </c>
      <c r="C5773" s="64">
        <f t="shared" si="725"/>
        <v>10</v>
      </c>
      <c r="D5773" s="64">
        <f t="shared" si="726"/>
        <v>577</v>
      </c>
      <c r="E5773" s="64">
        <f t="shared" si="727"/>
        <v>2881</v>
      </c>
      <c r="F5773" s="64" t="str">
        <f t="shared" si="720"/>
        <v/>
      </c>
      <c r="G5773" s="64" t="str">
        <f t="shared" si="721"/>
        <v/>
      </c>
      <c r="H5773" s="64" t="str">
        <f t="shared" si="722"/>
        <v/>
      </c>
      <c r="I5773" s="80" t="str">
        <f>IFERROR(VLOOKUP(D5773,Sheet2!A:B,2,0),"")</f>
        <v/>
      </c>
      <c r="J5773" s="64" t="str">
        <f>IFERROR(IF(I5773&lt;&gt;"",VLOOKUP(I5773,Sheet2!B:C,2,0),""),"")</f>
        <v/>
      </c>
      <c r="K5773" s="64" t="str">
        <f>IFERROR( IF(I5773&lt;&gt;"", HLOOKUP(L$2+$A5773,Sheet2!BX:NK,2,0),""),"")</f>
        <v/>
      </c>
      <c r="L5773" t="str">
        <f>IF(OR(HLOOKUP(L$2+$A5773,Sheet2!BX:NK,$B5773,0),HLOOKUP(L$2+$A5773,Sheet2!BX:NK,$B5773,0)&lt;&gt;""),HLOOKUP(L$2+$A5773,Sheet2!BX:NK,$B5773,0),"")</f>
        <v/>
      </c>
      <c r="M5773" t="str">
        <f>IF(OR(HLOOKUP(M$2+$A5773,Sheet2!BY:NL,$B5773,0),HLOOKUP(M$2+$A5773,Sheet2!BY:NL,$B5773,0)&lt;&gt;""),HLOOKUP(M$2+$A5773,Sheet2!BY:NL,$B5773,0),"")</f>
        <v/>
      </c>
      <c r="N5773" t="str">
        <f>IF(OR(HLOOKUP(N$2+$A5773,Sheet2!BZ:NM,$B5773,0),HLOOKUP(N$2+$A5773,Sheet2!BZ:NM,$B5773,0)&lt;&gt;""),HLOOKUP(N$2+$A5773,Sheet2!BZ:NM,$B5773,0),"")</f>
        <v/>
      </c>
      <c r="O5773" t="str">
        <f>IF(OR(HLOOKUP(O$2+$A5773,Sheet2!CA:NN,$B5773,0),HLOOKUP(O$2+$A5773,Sheet2!CA:NN,$B5773,0)&lt;&gt;""),HLOOKUP(O$2+$A5773,Sheet2!CA:NN,$B5773,0),"")</f>
        <v/>
      </c>
      <c r="P5773" t="str">
        <f>IF(OR(HLOOKUP(P$2+$A5773,Sheet2!CB:NO,$B5773,0),HLOOKUP(P$2+$A5773,Sheet2!CB:NO,$B5773,0)&lt;&gt;""),HLOOKUP(P$2+$A5773,Sheet2!CB:NO,$B5773,0),"")</f>
        <v/>
      </c>
      <c r="Q5773" t="str">
        <f>IF(OR(HLOOKUP(Q$2+$A5773,Sheet2!CC:NO,$B5773,0),HLOOKUP(Q$2+$A5773,Sheet2!CC:NO,$B5773,0)&lt;&gt;""),HLOOKUP(Q$2+$A5773,Sheet2!CC:NO,$B5773,0),"")</f>
        <v/>
      </c>
    </row>
    <row r="5774" spans="1:17" x14ac:dyDescent="0.25">
      <c r="A5774" s="64">
        <f t="shared" si="723"/>
        <v>0</v>
      </c>
      <c r="B5774" s="64">
        <f t="shared" si="724"/>
        <v>582</v>
      </c>
      <c r="C5774" s="64">
        <f t="shared" si="725"/>
        <v>1</v>
      </c>
      <c r="D5774" s="64">
        <f t="shared" si="726"/>
        <v>578</v>
      </c>
      <c r="E5774" s="64">
        <f t="shared" si="727"/>
        <v>2886</v>
      </c>
      <c r="F5774" s="64" t="str">
        <f t="shared" si="720"/>
        <v/>
      </c>
      <c r="G5774" s="64" t="str">
        <f t="shared" si="721"/>
        <v/>
      </c>
      <c r="H5774" s="64" t="str">
        <f t="shared" si="722"/>
        <v/>
      </c>
      <c r="I5774" s="80" t="str">
        <f>IFERROR(VLOOKUP(D5774,Sheet2!A:B,2,0),"")</f>
        <v/>
      </c>
      <c r="J5774" s="64" t="str">
        <f>IFERROR(IF(I5774&lt;&gt;"",VLOOKUP(I5774,Sheet2!B:C,2,0),""),"")</f>
        <v/>
      </c>
      <c r="K5774" s="64" t="str">
        <f>IFERROR( IF(I5774&lt;&gt;"", HLOOKUP(L$2+$A5774,Sheet2!BX:NK,2,0),""),"")</f>
        <v/>
      </c>
      <c r="L5774" t="str">
        <f>IF(OR(HLOOKUP(L$2+$A5774,Sheet2!BX:NK,$B5774,0),HLOOKUP(L$2+$A5774,Sheet2!BX:NK,$B5774,0)&lt;&gt;""),HLOOKUP(L$2+$A5774,Sheet2!BX:NK,$B5774,0),"")</f>
        <v/>
      </c>
      <c r="M5774" t="str">
        <f>IF(OR(HLOOKUP(M$2+$A5774,Sheet2!BY:NL,$B5774,0),HLOOKUP(M$2+$A5774,Sheet2!BY:NL,$B5774,0)&lt;&gt;""),HLOOKUP(M$2+$A5774,Sheet2!BY:NL,$B5774,0),"")</f>
        <v/>
      </c>
      <c r="N5774" t="str">
        <f>IF(OR(HLOOKUP(N$2+$A5774,Sheet2!BZ:NM,$B5774,0),HLOOKUP(N$2+$A5774,Sheet2!BZ:NM,$B5774,0)&lt;&gt;""),HLOOKUP(N$2+$A5774,Sheet2!BZ:NM,$B5774,0),"")</f>
        <v/>
      </c>
      <c r="O5774" t="str">
        <f>IF(OR(HLOOKUP(O$2+$A5774,Sheet2!CA:NN,$B5774,0),HLOOKUP(O$2+$A5774,Sheet2!CA:NN,$B5774,0)&lt;&gt;""),HLOOKUP(O$2+$A5774,Sheet2!CA:NN,$B5774,0),"")</f>
        <v/>
      </c>
      <c r="P5774" t="str">
        <f>IF(OR(HLOOKUP(P$2+$A5774,Sheet2!CB:NO,$B5774,0),HLOOKUP(P$2+$A5774,Sheet2!CB:NO,$B5774,0)&lt;&gt;""),HLOOKUP(P$2+$A5774,Sheet2!CB:NO,$B5774,0),"")</f>
        <v/>
      </c>
      <c r="Q5774" t="str">
        <f>IF(OR(HLOOKUP(Q$2+$A5774,Sheet2!CC:NO,$B5774,0),HLOOKUP(Q$2+$A5774,Sheet2!CC:NO,$B5774,0)&lt;&gt;""),HLOOKUP(Q$2+$A5774,Sheet2!CC:NO,$B5774,0),"")</f>
        <v/>
      </c>
    </row>
    <row r="5775" spans="1:17" x14ac:dyDescent="0.25">
      <c r="A5775" s="64">
        <f t="shared" si="723"/>
        <v>6</v>
      </c>
      <c r="B5775" s="64">
        <f t="shared" si="724"/>
        <v>582</v>
      </c>
      <c r="C5775" s="64">
        <f t="shared" si="725"/>
        <v>2</v>
      </c>
      <c r="D5775" s="64">
        <f t="shared" si="726"/>
        <v>578</v>
      </c>
      <c r="E5775" s="64">
        <f t="shared" si="727"/>
        <v>2886</v>
      </c>
      <c r="F5775" s="64" t="str">
        <f t="shared" si="720"/>
        <v/>
      </c>
      <c r="G5775" s="64" t="str">
        <f t="shared" si="721"/>
        <v/>
      </c>
      <c r="H5775" s="64" t="str">
        <f t="shared" si="722"/>
        <v/>
      </c>
      <c r="I5775" s="80" t="str">
        <f>IFERROR(VLOOKUP(D5775,Sheet2!A:B,2,0),"")</f>
        <v/>
      </c>
      <c r="J5775" s="64" t="str">
        <f>IFERROR(IF(I5775&lt;&gt;"",VLOOKUP(I5775,Sheet2!B:C,2,0),""),"")</f>
        <v/>
      </c>
      <c r="K5775" s="64" t="str">
        <f>IFERROR( IF(I5775&lt;&gt;"", HLOOKUP(L$2+$A5775,Sheet2!BX:NK,2,0),""),"")</f>
        <v/>
      </c>
      <c r="L5775" t="str">
        <f>IF(OR(HLOOKUP(L$2+$A5775,Sheet2!BX:NK,$B5775,0),HLOOKUP(L$2+$A5775,Sheet2!BX:NK,$B5775,0)&lt;&gt;""),HLOOKUP(L$2+$A5775,Sheet2!BX:NK,$B5775,0),"")</f>
        <v/>
      </c>
      <c r="M5775" t="str">
        <f>IF(OR(HLOOKUP(M$2+$A5775,Sheet2!BY:NL,$B5775,0),HLOOKUP(M$2+$A5775,Sheet2!BY:NL,$B5775,0)&lt;&gt;""),HLOOKUP(M$2+$A5775,Sheet2!BY:NL,$B5775,0),"")</f>
        <v/>
      </c>
      <c r="N5775" t="str">
        <f>IF(OR(HLOOKUP(N$2+$A5775,Sheet2!BZ:NM,$B5775,0),HLOOKUP(N$2+$A5775,Sheet2!BZ:NM,$B5775,0)&lt;&gt;""),HLOOKUP(N$2+$A5775,Sheet2!BZ:NM,$B5775,0),"")</f>
        <v/>
      </c>
      <c r="O5775" t="str">
        <f>IF(OR(HLOOKUP(O$2+$A5775,Sheet2!CA:NN,$B5775,0),HLOOKUP(O$2+$A5775,Sheet2!CA:NN,$B5775,0)&lt;&gt;""),HLOOKUP(O$2+$A5775,Sheet2!CA:NN,$B5775,0),"")</f>
        <v/>
      </c>
      <c r="P5775" t="str">
        <f>IF(OR(HLOOKUP(P$2+$A5775,Sheet2!CB:NO,$B5775,0),HLOOKUP(P$2+$A5775,Sheet2!CB:NO,$B5775,0)&lt;&gt;""),HLOOKUP(P$2+$A5775,Sheet2!CB:NO,$B5775,0),"")</f>
        <v/>
      </c>
      <c r="Q5775" t="str">
        <f>IF(OR(HLOOKUP(Q$2+$A5775,Sheet2!CC:NO,$B5775,0),HLOOKUP(Q$2+$A5775,Sheet2!CC:NO,$B5775,0)&lt;&gt;""),HLOOKUP(Q$2+$A5775,Sheet2!CC:NO,$B5775,0),"")</f>
        <v/>
      </c>
    </row>
    <row r="5776" spans="1:17" x14ac:dyDescent="0.25">
      <c r="A5776" s="64">
        <f t="shared" si="723"/>
        <v>12</v>
      </c>
      <c r="B5776" s="64">
        <f t="shared" si="724"/>
        <v>582</v>
      </c>
      <c r="C5776" s="64">
        <f t="shared" si="725"/>
        <v>3</v>
      </c>
      <c r="D5776" s="64">
        <f t="shared" si="726"/>
        <v>578</v>
      </c>
      <c r="E5776" s="64">
        <f t="shared" si="727"/>
        <v>2886</v>
      </c>
      <c r="F5776" s="64" t="str">
        <f t="shared" si="720"/>
        <v/>
      </c>
      <c r="G5776" s="64" t="str">
        <f t="shared" si="721"/>
        <v/>
      </c>
      <c r="H5776" s="64" t="str">
        <f t="shared" si="722"/>
        <v/>
      </c>
      <c r="I5776" s="80" t="str">
        <f>IFERROR(VLOOKUP(D5776,Sheet2!A:B,2,0),"")</f>
        <v/>
      </c>
      <c r="J5776" s="64" t="str">
        <f>IFERROR(IF(I5776&lt;&gt;"",VLOOKUP(I5776,Sheet2!B:C,2,0),""),"")</f>
        <v/>
      </c>
      <c r="K5776" s="64" t="str">
        <f>IFERROR( IF(I5776&lt;&gt;"", HLOOKUP(L$2+$A5776,Sheet2!BX:NK,2,0),""),"")</f>
        <v/>
      </c>
      <c r="L5776" t="str">
        <f>IF(OR(HLOOKUP(L$2+$A5776,Sheet2!BX:NK,$B5776,0),HLOOKUP(L$2+$A5776,Sheet2!BX:NK,$B5776,0)&lt;&gt;""),HLOOKUP(L$2+$A5776,Sheet2!BX:NK,$B5776,0),"")</f>
        <v/>
      </c>
      <c r="M5776" t="str">
        <f>IF(OR(HLOOKUP(M$2+$A5776,Sheet2!BY:NL,$B5776,0),HLOOKUP(M$2+$A5776,Sheet2!BY:NL,$B5776,0)&lt;&gt;""),HLOOKUP(M$2+$A5776,Sheet2!BY:NL,$B5776,0),"")</f>
        <v/>
      </c>
      <c r="N5776" t="str">
        <f>IF(OR(HLOOKUP(N$2+$A5776,Sheet2!BZ:NM,$B5776,0),HLOOKUP(N$2+$A5776,Sheet2!BZ:NM,$B5776,0)&lt;&gt;""),HLOOKUP(N$2+$A5776,Sheet2!BZ:NM,$B5776,0),"")</f>
        <v/>
      </c>
      <c r="O5776" t="str">
        <f>IF(OR(HLOOKUP(O$2+$A5776,Sheet2!CA:NN,$B5776,0),HLOOKUP(O$2+$A5776,Sheet2!CA:NN,$B5776,0)&lt;&gt;""),HLOOKUP(O$2+$A5776,Sheet2!CA:NN,$B5776,0),"")</f>
        <v/>
      </c>
      <c r="P5776" t="str">
        <f>IF(OR(HLOOKUP(P$2+$A5776,Sheet2!CB:NO,$B5776,0),HLOOKUP(P$2+$A5776,Sheet2!CB:NO,$B5776,0)&lt;&gt;""),HLOOKUP(P$2+$A5776,Sheet2!CB:NO,$B5776,0),"")</f>
        <v/>
      </c>
      <c r="Q5776" t="str">
        <f>IF(OR(HLOOKUP(Q$2+$A5776,Sheet2!CC:NO,$B5776,0),HLOOKUP(Q$2+$A5776,Sheet2!CC:NO,$B5776,0)&lt;&gt;""),HLOOKUP(Q$2+$A5776,Sheet2!CC:NO,$B5776,0),"")</f>
        <v/>
      </c>
    </row>
    <row r="5777" spans="1:17" x14ac:dyDescent="0.25">
      <c r="A5777" s="64">
        <f t="shared" si="723"/>
        <v>18</v>
      </c>
      <c r="B5777" s="64">
        <f t="shared" si="724"/>
        <v>582</v>
      </c>
      <c r="C5777" s="64">
        <f t="shared" si="725"/>
        <v>4</v>
      </c>
      <c r="D5777" s="64">
        <f t="shared" si="726"/>
        <v>578</v>
      </c>
      <c r="E5777" s="64">
        <f t="shared" si="727"/>
        <v>2886</v>
      </c>
      <c r="F5777" s="64" t="str">
        <f t="shared" si="720"/>
        <v/>
      </c>
      <c r="G5777" s="64" t="str">
        <f t="shared" si="721"/>
        <v/>
      </c>
      <c r="H5777" s="64" t="str">
        <f t="shared" si="722"/>
        <v/>
      </c>
      <c r="I5777" s="80" t="str">
        <f>IFERROR(VLOOKUP(D5777,Sheet2!A:B,2,0),"")</f>
        <v/>
      </c>
      <c r="J5777" s="64" t="str">
        <f>IFERROR(IF(I5777&lt;&gt;"",VLOOKUP(I5777,Sheet2!B:C,2,0),""),"")</f>
        <v/>
      </c>
      <c r="K5777" s="64" t="str">
        <f>IFERROR( IF(I5777&lt;&gt;"", HLOOKUP(L$2+$A5777,Sheet2!BX:NK,2,0),""),"")</f>
        <v/>
      </c>
      <c r="L5777" t="str">
        <f>IF(OR(HLOOKUP(L$2+$A5777,Sheet2!BX:NK,$B5777,0),HLOOKUP(L$2+$A5777,Sheet2!BX:NK,$B5777,0)&lt;&gt;""),HLOOKUP(L$2+$A5777,Sheet2!BX:NK,$B5777,0),"")</f>
        <v/>
      </c>
      <c r="M5777" t="str">
        <f>IF(OR(HLOOKUP(M$2+$A5777,Sheet2!BY:NL,$B5777,0),HLOOKUP(M$2+$A5777,Sheet2!BY:NL,$B5777,0)&lt;&gt;""),HLOOKUP(M$2+$A5777,Sheet2!BY:NL,$B5777,0),"")</f>
        <v/>
      </c>
      <c r="N5777" t="str">
        <f>IF(OR(HLOOKUP(N$2+$A5777,Sheet2!BZ:NM,$B5777,0),HLOOKUP(N$2+$A5777,Sheet2!BZ:NM,$B5777,0)&lt;&gt;""),HLOOKUP(N$2+$A5777,Sheet2!BZ:NM,$B5777,0),"")</f>
        <v/>
      </c>
      <c r="O5777" t="str">
        <f>IF(OR(HLOOKUP(O$2+$A5777,Sheet2!CA:NN,$B5777,0),HLOOKUP(O$2+$A5777,Sheet2!CA:NN,$B5777,0)&lt;&gt;""),HLOOKUP(O$2+$A5777,Sheet2!CA:NN,$B5777,0),"")</f>
        <v/>
      </c>
      <c r="P5777" t="str">
        <f>IF(OR(HLOOKUP(P$2+$A5777,Sheet2!CB:NO,$B5777,0),HLOOKUP(P$2+$A5777,Sheet2!CB:NO,$B5777,0)&lt;&gt;""),HLOOKUP(P$2+$A5777,Sheet2!CB:NO,$B5777,0),"")</f>
        <v/>
      </c>
      <c r="Q5777" t="str">
        <f>IF(OR(HLOOKUP(Q$2+$A5777,Sheet2!CC:NO,$B5777,0),HLOOKUP(Q$2+$A5777,Sheet2!CC:NO,$B5777,0)&lt;&gt;""),HLOOKUP(Q$2+$A5777,Sheet2!CC:NO,$B5777,0),"")</f>
        <v/>
      </c>
    </row>
    <row r="5778" spans="1:17" x14ac:dyDescent="0.25">
      <c r="A5778" s="64">
        <f t="shared" si="723"/>
        <v>24</v>
      </c>
      <c r="B5778" s="64">
        <f t="shared" si="724"/>
        <v>582</v>
      </c>
      <c r="C5778" s="64">
        <f t="shared" si="725"/>
        <v>5</v>
      </c>
      <c r="D5778" s="64">
        <f t="shared" si="726"/>
        <v>578</v>
      </c>
      <c r="E5778" s="64">
        <f t="shared" si="727"/>
        <v>2886</v>
      </c>
      <c r="F5778" s="64" t="str">
        <f t="shared" si="720"/>
        <v/>
      </c>
      <c r="G5778" s="64" t="str">
        <f t="shared" si="721"/>
        <v/>
      </c>
      <c r="H5778" s="64" t="str">
        <f t="shared" si="722"/>
        <v/>
      </c>
      <c r="I5778" s="80" t="str">
        <f>IFERROR(VLOOKUP(D5778,Sheet2!A:B,2,0),"")</f>
        <v/>
      </c>
      <c r="J5778" s="64" t="str">
        <f>IFERROR(IF(I5778&lt;&gt;"",VLOOKUP(I5778,Sheet2!B:C,2,0),""),"")</f>
        <v/>
      </c>
      <c r="K5778" s="64" t="str">
        <f>IFERROR( IF(I5778&lt;&gt;"", HLOOKUP(L$2+$A5778,Sheet2!BX:NK,2,0),""),"")</f>
        <v/>
      </c>
      <c r="L5778" t="str">
        <f>IF(OR(HLOOKUP(L$2+$A5778,Sheet2!BX:NK,$B5778,0),HLOOKUP(L$2+$A5778,Sheet2!BX:NK,$B5778,0)&lt;&gt;""),HLOOKUP(L$2+$A5778,Sheet2!BX:NK,$B5778,0),"")</f>
        <v/>
      </c>
      <c r="M5778" t="str">
        <f>IF(OR(HLOOKUP(M$2+$A5778,Sheet2!BY:NL,$B5778,0),HLOOKUP(M$2+$A5778,Sheet2!BY:NL,$B5778,0)&lt;&gt;""),HLOOKUP(M$2+$A5778,Sheet2!BY:NL,$B5778,0),"")</f>
        <v/>
      </c>
      <c r="N5778" t="str">
        <f>IF(OR(HLOOKUP(N$2+$A5778,Sheet2!BZ:NM,$B5778,0),HLOOKUP(N$2+$A5778,Sheet2!BZ:NM,$B5778,0)&lt;&gt;""),HLOOKUP(N$2+$A5778,Sheet2!BZ:NM,$B5778,0),"")</f>
        <v/>
      </c>
      <c r="O5778" t="str">
        <f>IF(OR(HLOOKUP(O$2+$A5778,Sheet2!CA:NN,$B5778,0),HLOOKUP(O$2+$A5778,Sheet2!CA:NN,$B5778,0)&lt;&gt;""),HLOOKUP(O$2+$A5778,Sheet2!CA:NN,$B5778,0),"")</f>
        <v/>
      </c>
      <c r="P5778" t="str">
        <f>IF(OR(HLOOKUP(P$2+$A5778,Sheet2!CB:NO,$B5778,0),HLOOKUP(P$2+$A5778,Sheet2!CB:NO,$B5778,0)&lt;&gt;""),HLOOKUP(P$2+$A5778,Sheet2!CB:NO,$B5778,0),"")</f>
        <v/>
      </c>
      <c r="Q5778" t="str">
        <f>IF(OR(HLOOKUP(Q$2+$A5778,Sheet2!CC:NO,$B5778,0),HLOOKUP(Q$2+$A5778,Sheet2!CC:NO,$B5778,0)&lt;&gt;""),HLOOKUP(Q$2+$A5778,Sheet2!CC:NO,$B5778,0),"")</f>
        <v/>
      </c>
    </row>
    <row r="5779" spans="1:17" x14ac:dyDescent="0.25">
      <c r="A5779" s="64">
        <f t="shared" si="723"/>
        <v>30</v>
      </c>
      <c r="B5779" s="64">
        <f t="shared" si="724"/>
        <v>582</v>
      </c>
      <c r="C5779" s="64">
        <f t="shared" si="725"/>
        <v>6</v>
      </c>
      <c r="D5779" s="64">
        <f t="shared" si="726"/>
        <v>578</v>
      </c>
      <c r="E5779" s="64">
        <f t="shared" si="727"/>
        <v>2886</v>
      </c>
      <c r="F5779" s="64" t="str">
        <f t="shared" si="720"/>
        <v/>
      </c>
      <c r="G5779" s="64" t="str">
        <f t="shared" si="721"/>
        <v/>
      </c>
      <c r="H5779" s="64" t="str">
        <f t="shared" si="722"/>
        <v/>
      </c>
      <c r="I5779" s="80" t="str">
        <f>IFERROR(VLOOKUP(D5779,Sheet2!A:B,2,0),"")</f>
        <v/>
      </c>
      <c r="J5779" s="64" t="str">
        <f>IFERROR(IF(I5779&lt;&gt;"",VLOOKUP(I5779,Sheet2!B:C,2,0),""),"")</f>
        <v/>
      </c>
      <c r="K5779" s="64" t="str">
        <f>IFERROR( IF(I5779&lt;&gt;"", HLOOKUP(L$2+$A5779,Sheet2!BX:NK,2,0),""),"")</f>
        <v/>
      </c>
      <c r="L5779" t="str">
        <f>IF(OR(HLOOKUP(L$2+$A5779,Sheet2!BX:NK,$B5779,0),HLOOKUP(L$2+$A5779,Sheet2!BX:NK,$B5779,0)&lt;&gt;""),HLOOKUP(L$2+$A5779,Sheet2!BX:NK,$B5779,0),"")</f>
        <v/>
      </c>
      <c r="M5779" t="str">
        <f>IF(OR(HLOOKUP(M$2+$A5779,Sheet2!BY:NL,$B5779,0),HLOOKUP(M$2+$A5779,Sheet2!BY:NL,$B5779,0)&lt;&gt;""),HLOOKUP(M$2+$A5779,Sheet2!BY:NL,$B5779,0),"")</f>
        <v/>
      </c>
      <c r="N5779" t="str">
        <f>IF(OR(HLOOKUP(N$2+$A5779,Sheet2!BZ:NM,$B5779,0),HLOOKUP(N$2+$A5779,Sheet2!BZ:NM,$B5779,0)&lt;&gt;""),HLOOKUP(N$2+$A5779,Sheet2!BZ:NM,$B5779,0),"")</f>
        <v/>
      </c>
      <c r="O5779" t="str">
        <f>IF(OR(HLOOKUP(O$2+$A5779,Sheet2!CA:NN,$B5779,0),HLOOKUP(O$2+$A5779,Sheet2!CA:NN,$B5779,0)&lt;&gt;""),HLOOKUP(O$2+$A5779,Sheet2!CA:NN,$B5779,0),"")</f>
        <v/>
      </c>
      <c r="P5779" t="str">
        <f>IF(OR(HLOOKUP(P$2+$A5779,Sheet2!CB:NO,$B5779,0),HLOOKUP(P$2+$A5779,Sheet2!CB:NO,$B5779,0)&lt;&gt;""),HLOOKUP(P$2+$A5779,Sheet2!CB:NO,$B5779,0),"")</f>
        <v/>
      </c>
      <c r="Q5779" t="str">
        <f>IF(OR(HLOOKUP(Q$2+$A5779,Sheet2!CC:NO,$B5779,0),HLOOKUP(Q$2+$A5779,Sheet2!CC:NO,$B5779,0)&lt;&gt;""),HLOOKUP(Q$2+$A5779,Sheet2!CC:NO,$B5779,0),"")</f>
        <v/>
      </c>
    </row>
    <row r="5780" spans="1:17" x14ac:dyDescent="0.25">
      <c r="A5780" s="64">
        <f t="shared" si="723"/>
        <v>36</v>
      </c>
      <c r="B5780" s="64">
        <f t="shared" si="724"/>
        <v>582</v>
      </c>
      <c r="C5780" s="64">
        <f t="shared" si="725"/>
        <v>7</v>
      </c>
      <c r="D5780" s="64">
        <f t="shared" si="726"/>
        <v>578</v>
      </c>
      <c r="E5780" s="64">
        <f t="shared" si="727"/>
        <v>2886</v>
      </c>
      <c r="F5780" s="64" t="str">
        <f t="shared" si="720"/>
        <v/>
      </c>
      <c r="G5780" s="64" t="str">
        <f t="shared" si="721"/>
        <v/>
      </c>
      <c r="H5780" s="64" t="str">
        <f t="shared" si="722"/>
        <v/>
      </c>
      <c r="I5780" s="80" t="str">
        <f>IFERROR(VLOOKUP(D5780,Sheet2!A:B,2,0),"")</f>
        <v/>
      </c>
      <c r="J5780" s="64" t="str">
        <f>IFERROR(IF(I5780&lt;&gt;"",VLOOKUP(I5780,Sheet2!B:C,2,0),""),"")</f>
        <v/>
      </c>
      <c r="K5780" s="64" t="str">
        <f>IFERROR( IF(I5780&lt;&gt;"", HLOOKUP(L$2+$A5780,Sheet2!BX:NK,2,0),""),"")</f>
        <v/>
      </c>
      <c r="L5780" t="str">
        <f>IF(OR(HLOOKUP(L$2+$A5780,Sheet2!BX:NK,$B5780,0),HLOOKUP(L$2+$A5780,Sheet2!BX:NK,$B5780,0)&lt;&gt;""),HLOOKUP(L$2+$A5780,Sheet2!BX:NK,$B5780,0),"")</f>
        <v/>
      </c>
      <c r="M5780" t="str">
        <f>IF(OR(HLOOKUP(M$2+$A5780,Sheet2!BY:NL,$B5780,0),HLOOKUP(M$2+$A5780,Sheet2!BY:NL,$B5780,0)&lt;&gt;""),HLOOKUP(M$2+$A5780,Sheet2!BY:NL,$B5780,0),"")</f>
        <v/>
      </c>
      <c r="N5780" t="str">
        <f>IF(OR(HLOOKUP(N$2+$A5780,Sheet2!BZ:NM,$B5780,0),HLOOKUP(N$2+$A5780,Sheet2!BZ:NM,$B5780,0)&lt;&gt;""),HLOOKUP(N$2+$A5780,Sheet2!BZ:NM,$B5780,0),"")</f>
        <v/>
      </c>
      <c r="O5780" t="str">
        <f>IF(OR(HLOOKUP(O$2+$A5780,Sheet2!CA:NN,$B5780,0),HLOOKUP(O$2+$A5780,Sheet2!CA:NN,$B5780,0)&lt;&gt;""),HLOOKUP(O$2+$A5780,Sheet2!CA:NN,$B5780,0),"")</f>
        <v/>
      </c>
      <c r="P5780" t="str">
        <f>IF(OR(HLOOKUP(P$2+$A5780,Sheet2!CB:NO,$B5780,0),HLOOKUP(P$2+$A5780,Sheet2!CB:NO,$B5780,0)&lt;&gt;""),HLOOKUP(P$2+$A5780,Sheet2!CB:NO,$B5780,0),"")</f>
        <v/>
      </c>
      <c r="Q5780" t="str">
        <f>IF(OR(HLOOKUP(Q$2+$A5780,Sheet2!CC:NO,$B5780,0),HLOOKUP(Q$2+$A5780,Sheet2!CC:NO,$B5780,0)&lt;&gt;""),HLOOKUP(Q$2+$A5780,Sheet2!CC:NO,$B5780,0),"")</f>
        <v/>
      </c>
    </row>
    <row r="5781" spans="1:17" x14ac:dyDescent="0.25">
      <c r="A5781" s="64">
        <f t="shared" si="723"/>
        <v>42</v>
      </c>
      <c r="B5781" s="64">
        <f t="shared" si="724"/>
        <v>582</v>
      </c>
      <c r="C5781" s="64">
        <f t="shared" si="725"/>
        <v>8</v>
      </c>
      <c r="D5781" s="64">
        <f t="shared" si="726"/>
        <v>578</v>
      </c>
      <c r="E5781" s="64">
        <f t="shared" si="727"/>
        <v>2886</v>
      </c>
      <c r="F5781" s="64" t="str">
        <f t="shared" si="720"/>
        <v/>
      </c>
      <c r="G5781" s="64" t="str">
        <f t="shared" si="721"/>
        <v/>
      </c>
      <c r="H5781" s="64" t="str">
        <f t="shared" si="722"/>
        <v/>
      </c>
      <c r="I5781" s="80" t="str">
        <f>IFERROR(VLOOKUP(D5781,Sheet2!A:B,2,0),"")</f>
        <v/>
      </c>
      <c r="J5781" s="64" t="str">
        <f>IFERROR(IF(I5781&lt;&gt;"",VLOOKUP(I5781,Sheet2!B:C,2,0),""),"")</f>
        <v/>
      </c>
      <c r="K5781" s="64" t="str">
        <f>IFERROR( IF(I5781&lt;&gt;"", HLOOKUP(L$2+$A5781,Sheet2!BX:NK,2,0),""),"")</f>
        <v/>
      </c>
      <c r="L5781" t="str">
        <f>IF(OR(HLOOKUP(L$2+$A5781,Sheet2!BX:NK,$B5781,0),HLOOKUP(L$2+$A5781,Sheet2!BX:NK,$B5781,0)&lt;&gt;""),HLOOKUP(L$2+$A5781,Sheet2!BX:NK,$B5781,0),"")</f>
        <v/>
      </c>
      <c r="M5781" t="str">
        <f>IF(OR(HLOOKUP(M$2+$A5781,Sheet2!BY:NL,$B5781,0),HLOOKUP(M$2+$A5781,Sheet2!BY:NL,$B5781,0)&lt;&gt;""),HLOOKUP(M$2+$A5781,Sheet2!BY:NL,$B5781,0),"")</f>
        <v/>
      </c>
      <c r="N5781" t="str">
        <f>IF(OR(HLOOKUP(N$2+$A5781,Sheet2!BZ:NM,$B5781,0),HLOOKUP(N$2+$A5781,Sheet2!BZ:NM,$B5781,0)&lt;&gt;""),HLOOKUP(N$2+$A5781,Sheet2!BZ:NM,$B5781,0),"")</f>
        <v/>
      </c>
      <c r="O5781" t="str">
        <f>IF(OR(HLOOKUP(O$2+$A5781,Sheet2!CA:NN,$B5781,0),HLOOKUP(O$2+$A5781,Sheet2!CA:NN,$B5781,0)&lt;&gt;""),HLOOKUP(O$2+$A5781,Sheet2!CA:NN,$B5781,0),"")</f>
        <v/>
      </c>
      <c r="P5781" t="str">
        <f>IF(OR(HLOOKUP(P$2+$A5781,Sheet2!CB:NO,$B5781,0),HLOOKUP(P$2+$A5781,Sheet2!CB:NO,$B5781,0)&lt;&gt;""),HLOOKUP(P$2+$A5781,Sheet2!CB:NO,$B5781,0),"")</f>
        <v/>
      </c>
      <c r="Q5781" t="str">
        <f>IF(OR(HLOOKUP(Q$2+$A5781,Sheet2!CC:NO,$B5781,0),HLOOKUP(Q$2+$A5781,Sheet2!CC:NO,$B5781,0)&lt;&gt;""),HLOOKUP(Q$2+$A5781,Sheet2!CC:NO,$B5781,0),"")</f>
        <v/>
      </c>
    </row>
    <row r="5782" spans="1:17" x14ac:dyDescent="0.25">
      <c r="A5782" s="64">
        <f t="shared" si="723"/>
        <v>48</v>
      </c>
      <c r="B5782" s="64">
        <f t="shared" si="724"/>
        <v>582</v>
      </c>
      <c r="C5782" s="64">
        <f t="shared" si="725"/>
        <v>9</v>
      </c>
      <c r="D5782" s="64">
        <f t="shared" si="726"/>
        <v>578</v>
      </c>
      <c r="E5782" s="64">
        <f t="shared" si="727"/>
        <v>2886</v>
      </c>
      <c r="F5782" s="64" t="str">
        <f t="shared" si="720"/>
        <v/>
      </c>
      <c r="G5782" s="64" t="str">
        <f t="shared" si="721"/>
        <v/>
      </c>
      <c r="H5782" s="64" t="str">
        <f t="shared" si="722"/>
        <v/>
      </c>
      <c r="I5782" s="80" t="str">
        <f>IFERROR(VLOOKUP(D5782,Sheet2!A:B,2,0),"")</f>
        <v/>
      </c>
      <c r="J5782" s="64" t="str">
        <f>IFERROR(IF(I5782&lt;&gt;"",VLOOKUP(I5782,Sheet2!B:C,2,0),""),"")</f>
        <v/>
      </c>
      <c r="K5782" s="64" t="str">
        <f>IFERROR( IF(I5782&lt;&gt;"", HLOOKUP(L$2+$A5782,Sheet2!BX:NK,2,0),""),"")</f>
        <v/>
      </c>
      <c r="L5782" t="str">
        <f>IF(OR(HLOOKUP(L$2+$A5782,Sheet2!BX:NK,$B5782,0),HLOOKUP(L$2+$A5782,Sheet2!BX:NK,$B5782,0)&lt;&gt;""),HLOOKUP(L$2+$A5782,Sheet2!BX:NK,$B5782,0),"")</f>
        <v/>
      </c>
      <c r="M5782" t="str">
        <f>IF(OR(HLOOKUP(M$2+$A5782,Sheet2!BY:NL,$B5782,0),HLOOKUP(M$2+$A5782,Sheet2!BY:NL,$B5782,0)&lt;&gt;""),HLOOKUP(M$2+$A5782,Sheet2!BY:NL,$B5782,0),"")</f>
        <v/>
      </c>
      <c r="N5782" t="str">
        <f>IF(OR(HLOOKUP(N$2+$A5782,Sheet2!BZ:NM,$B5782,0),HLOOKUP(N$2+$A5782,Sheet2!BZ:NM,$B5782,0)&lt;&gt;""),HLOOKUP(N$2+$A5782,Sheet2!BZ:NM,$B5782,0),"")</f>
        <v/>
      </c>
      <c r="O5782" t="str">
        <f>IF(OR(HLOOKUP(O$2+$A5782,Sheet2!CA:NN,$B5782,0),HLOOKUP(O$2+$A5782,Sheet2!CA:NN,$B5782,0)&lt;&gt;""),HLOOKUP(O$2+$A5782,Sheet2!CA:NN,$B5782,0),"")</f>
        <v/>
      </c>
      <c r="P5782" t="str">
        <f>IF(OR(HLOOKUP(P$2+$A5782,Sheet2!CB:NO,$B5782,0),HLOOKUP(P$2+$A5782,Sheet2!CB:NO,$B5782,0)&lt;&gt;""),HLOOKUP(P$2+$A5782,Sheet2!CB:NO,$B5782,0),"")</f>
        <v/>
      </c>
      <c r="Q5782" t="str">
        <f>IF(OR(HLOOKUP(Q$2+$A5782,Sheet2!CC:NO,$B5782,0),HLOOKUP(Q$2+$A5782,Sheet2!CC:NO,$B5782,0)&lt;&gt;""),HLOOKUP(Q$2+$A5782,Sheet2!CC:NO,$B5782,0),"")</f>
        <v/>
      </c>
    </row>
    <row r="5783" spans="1:17" x14ac:dyDescent="0.25">
      <c r="A5783" s="64">
        <f t="shared" si="723"/>
        <v>54</v>
      </c>
      <c r="B5783" s="64">
        <f t="shared" si="724"/>
        <v>582</v>
      </c>
      <c r="C5783" s="64">
        <f t="shared" si="725"/>
        <v>10</v>
      </c>
      <c r="D5783" s="64">
        <f t="shared" si="726"/>
        <v>578</v>
      </c>
      <c r="E5783" s="64">
        <f t="shared" si="727"/>
        <v>2886</v>
      </c>
      <c r="F5783" s="64" t="str">
        <f t="shared" si="720"/>
        <v/>
      </c>
      <c r="G5783" s="64" t="str">
        <f t="shared" si="721"/>
        <v/>
      </c>
      <c r="H5783" s="64" t="str">
        <f t="shared" si="722"/>
        <v/>
      </c>
      <c r="I5783" s="80" t="str">
        <f>IFERROR(VLOOKUP(D5783,Sheet2!A:B,2,0),"")</f>
        <v/>
      </c>
      <c r="J5783" s="64" t="str">
        <f>IFERROR(IF(I5783&lt;&gt;"",VLOOKUP(I5783,Sheet2!B:C,2,0),""),"")</f>
        <v/>
      </c>
      <c r="K5783" s="64" t="str">
        <f>IFERROR( IF(I5783&lt;&gt;"", HLOOKUP(L$2+$A5783,Sheet2!BX:NK,2,0),""),"")</f>
        <v/>
      </c>
      <c r="L5783" t="str">
        <f>IF(OR(HLOOKUP(L$2+$A5783,Sheet2!BX:NK,$B5783,0),HLOOKUP(L$2+$A5783,Sheet2!BX:NK,$B5783,0)&lt;&gt;""),HLOOKUP(L$2+$A5783,Sheet2!BX:NK,$B5783,0),"")</f>
        <v/>
      </c>
      <c r="M5783" t="str">
        <f>IF(OR(HLOOKUP(M$2+$A5783,Sheet2!BY:NL,$B5783,0),HLOOKUP(M$2+$A5783,Sheet2!BY:NL,$B5783,0)&lt;&gt;""),HLOOKUP(M$2+$A5783,Sheet2!BY:NL,$B5783,0),"")</f>
        <v/>
      </c>
      <c r="N5783" t="str">
        <f>IF(OR(HLOOKUP(N$2+$A5783,Sheet2!BZ:NM,$B5783,0),HLOOKUP(N$2+$A5783,Sheet2!BZ:NM,$B5783,0)&lt;&gt;""),HLOOKUP(N$2+$A5783,Sheet2!BZ:NM,$B5783,0),"")</f>
        <v/>
      </c>
      <c r="O5783" t="str">
        <f>IF(OR(HLOOKUP(O$2+$A5783,Sheet2!CA:NN,$B5783,0),HLOOKUP(O$2+$A5783,Sheet2!CA:NN,$B5783,0)&lt;&gt;""),HLOOKUP(O$2+$A5783,Sheet2!CA:NN,$B5783,0),"")</f>
        <v/>
      </c>
      <c r="P5783" t="str">
        <f>IF(OR(HLOOKUP(P$2+$A5783,Sheet2!CB:NO,$B5783,0),HLOOKUP(P$2+$A5783,Sheet2!CB:NO,$B5783,0)&lt;&gt;""),HLOOKUP(P$2+$A5783,Sheet2!CB:NO,$B5783,0),"")</f>
        <v/>
      </c>
      <c r="Q5783" t="str">
        <f>IF(OR(HLOOKUP(Q$2+$A5783,Sheet2!CC:NO,$B5783,0),HLOOKUP(Q$2+$A5783,Sheet2!CC:NO,$B5783,0)&lt;&gt;""),HLOOKUP(Q$2+$A5783,Sheet2!CC:NO,$B5783,0),"")</f>
        <v/>
      </c>
    </row>
    <row r="5784" spans="1:17" x14ac:dyDescent="0.25">
      <c r="A5784" s="64">
        <f t="shared" si="723"/>
        <v>0</v>
      </c>
      <c r="B5784" s="64">
        <f t="shared" si="724"/>
        <v>583</v>
      </c>
      <c r="C5784" s="64">
        <f t="shared" si="725"/>
        <v>1</v>
      </c>
      <c r="D5784" s="64">
        <f t="shared" si="726"/>
        <v>579</v>
      </c>
      <c r="E5784" s="64">
        <f t="shared" si="727"/>
        <v>2891</v>
      </c>
      <c r="F5784" s="64" t="str">
        <f t="shared" si="720"/>
        <v/>
      </c>
      <c r="G5784" s="64" t="str">
        <f t="shared" si="721"/>
        <v/>
      </c>
      <c r="H5784" s="64" t="str">
        <f t="shared" si="722"/>
        <v/>
      </c>
      <c r="I5784" s="80" t="str">
        <f>IFERROR(VLOOKUP(D5784,Sheet2!A:B,2,0),"")</f>
        <v/>
      </c>
      <c r="J5784" s="64" t="str">
        <f>IFERROR(IF(I5784&lt;&gt;"",VLOOKUP(I5784,Sheet2!B:C,2,0),""),"")</f>
        <v/>
      </c>
      <c r="K5784" s="64" t="str">
        <f>IFERROR( IF(I5784&lt;&gt;"", HLOOKUP(L$2+$A5784,Sheet2!BX:NK,2,0),""),"")</f>
        <v/>
      </c>
      <c r="L5784" t="str">
        <f>IF(OR(HLOOKUP(L$2+$A5784,Sheet2!BX:NK,$B5784,0),HLOOKUP(L$2+$A5784,Sheet2!BX:NK,$B5784,0)&lt;&gt;""),HLOOKUP(L$2+$A5784,Sheet2!BX:NK,$B5784,0),"")</f>
        <v/>
      </c>
      <c r="M5784" t="str">
        <f>IF(OR(HLOOKUP(M$2+$A5784,Sheet2!BY:NL,$B5784,0),HLOOKUP(M$2+$A5784,Sheet2!BY:NL,$B5784,0)&lt;&gt;""),HLOOKUP(M$2+$A5784,Sheet2!BY:NL,$B5784,0),"")</f>
        <v/>
      </c>
      <c r="N5784" t="str">
        <f>IF(OR(HLOOKUP(N$2+$A5784,Sheet2!BZ:NM,$B5784,0),HLOOKUP(N$2+$A5784,Sheet2!BZ:NM,$B5784,0)&lt;&gt;""),HLOOKUP(N$2+$A5784,Sheet2!BZ:NM,$B5784,0),"")</f>
        <v/>
      </c>
      <c r="O5784" t="str">
        <f>IF(OR(HLOOKUP(O$2+$A5784,Sheet2!CA:NN,$B5784,0),HLOOKUP(O$2+$A5784,Sheet2!CA:NN,$B5784,0)&lt;&gt;""),HLOOKUP(O$2+$A5784,Sheet2!CA:NN,$B5784,0),"")</f>
        <v/>
      </c>
      <c r="P5784" t="str">
        <f>IF(OR(HLOOKUP(P$2+$A5784,Sheet2!CB:NO,$B5784,0),HLOOKUP(P$2+$A5784,Sheet2!CB:NO,$B5784,0)&lt;&gt;""),HLOOKUP(P$2+$A5784,Sheet2!CB:NO,$B5784,0),"")</f>
        <v/>
      </c>
      <c r="Q5784" t="str">
        <f>IF(OR(HLOOKUP(Q$2+$A5784,Sheet2!CC:NO,$B5784,0),HLOOKUP(Q$2+$A5784,Sheet2!CC:NO,$B5784,0)&lt;&gt;""),HLOOKUP(Q$2+$A5784,Sheet2!CC:NO,$B5784,0),"")</f>
        <v/>
      </c>
    </row>
    <row r="5785" spans="1:17" x14ac:dyDescent="0.25">
      <c r="A5785" s="64">
        <f t="shared" si="723"/>
        <v>6</v>
      </c>
      <c r="B5785" s="64">
        <f t="shared" si="724"/>
        <v>583</v>
      </c>
      <c r="C5785" s="64">
        <f t="shared" si="725"/>
        <v>2</v>
      </c>
      <c r="D5785" s="64">
        <f t="shared" si="726"/>
        <v>579</v>
      </c>
      <c r="E5785" s="64">
        <f t="shared" si="727"/>
        <v>2891</v>
      </c>
      <c r="F5785" s="64" t="str">
        <f t="shared" si="720"/>
        <v/>
      </c>
      <c r="G5785" s="64" t="str">
        <f t="shared" si="721"/>
        <v/>
      </c>
      <c r="H5785" s="64" t="str">
        <f t="shared" si="722"/>
        <v/>
      </c>
      <c r="I5785" s="80" t="str">
        <f>IFERROR(VLOOKUP(D5785,Sheet2!A:B,2,0),"")</f>
        <v/>
      </c>
      <c r="J5785" s="64" t="str">
        <f>IFERROR(IF(I5785&lt;&gt;"",VLOOKUP(I5785,Sheet2!B:C,2,0),""),"")</f>
        <v/>
      </c>
      <c r="K5785" s="64" t="str">
        <f>IFERROR( IF(I5785&lt;&gt;"", HLOOKUP(L$2+$A5785,Sheet2!BX:NK,2,0),""),"")</f>
        <v/>
      </c>
      <c r="L5785" t="str">
        <f>IF(OR(HLOOKUP(L$2+$A5785,Sheet2!BX:NK,$B5785,0),HLOOKUP(L$2+$A5785,Sheet2!BX:NK,$B5785,0)&lt;&gt;""),HLOOKUP(L$2+$A5785,Sheet2!BX:NK,$B5785,0),"")</f>
        <v/>
      </c>
      <c r="M5785" t="str">
        <f>IF(OR(HLOOKUP(M$2+$A5785,Sheet2!BY:NL,$B5785,0),HLOOKUP(M$2+$A5785,Sheet2!BY:NL,$B5785,0)&lt;&gt;""),HLOOKUP(M$2+$A5785,Sheet2!BY:NL,$B5785,0),"")</f>
        <v/>
      </c>
      <c r="N5785" t="str">
        <f>IF(OR(HLOOKUP(N$2+$A5785,Sheet2!BZ:NM,$B5785,0),HLOOKUP(N$2+$A5785,Sheet2!BZ:NM,$B5785,0)&lt;&gt;""),HLOOKUP(N$2+$A5785,Sheet2!BZ:NM,$B5785,0),"")</f>
        <v/>
      </c>
      <c r="O5785" t="str">
        <f>IF(OR(HLOOKUP(O$2+$A5785,Sheet2!CA:NN,$B5785,0),HLOOKUP(O$2+$A5785,Sheet2!CA:NN,$B5785,0)&lt;&gt;""),HLOOKUP(O$2+$A5785,Sheet2!CA:NN,$B5785,0),"")</f>
        <v/>
      </c>
      <c r="P5785" t="str">
        <f>IF(OR(HLOOKUP(P$2+$A5785,Sheet2!CB:NO,$B5785,0),HLOOKUP(P$2+$A5785,Sheet2!CB:NO,$B5785,0)&lt;&gt;""),HLOOKUP(P$2+$A5785,Sheet2!CB:NO,$B5785,0),"")</f>
        <v/>
      </c>
      <c r="Q5785" t="str">
        <f>IF(OR(HLOOKUP(Q$2+$A5785,Sheet2!CC:NO,$B5785,0),HLOOKUP(Q$2+$A5785,Sheet2!CC:NO,$B5785,0)&lt;&gt;""),HLOOKUP(Q$2+$A5785,Sheet2!CC:NO,$B5785,0),"")</f>
        <v/>
      </c>
    </row>
    <row r="5786" spans="1:17" x14ac:dyDescent="0.25">
      <c r="A5786" s="64">
        <f t="shared" si="723"/>
        <v>12</v>
      </c>
      <c r="B5786" s="64">
        <f t="shared" si="724"/>
        <v>583</v>
      </c>
      <c r="C5786" s="64">
        <f t="shared" si="725"/>
        <v>3</v>
      </c>
      <c r="D5786" s="64">
        <f t="shared" si="726"/>
        <v>579</v>
      </c>
      <c r="E5786" s="64">
        <f t="shared" si="727"/>
        <v>2891</v>
      </c>
      <c r="F5786" s="64" t="str">
        <f t="shared" si="720"/>
        <v/>
      </c>
      <c r="G5786" s="64" t="str">
        <f t="shared" si="721"/>
        <v/>
      </c>
      <c r="H5786" s="64" t="str">
        <f t="shared" si="722"/>
        <v/>
      </c>
      <c r="I5786" s="80" t="str">
        <f>IFERROR(VLOOKUP(D5786,Sheet2!A:B,2,0),"")</f>
        <v/>
      </c>
      <c r="J5786" s="64" t="str">
        <f>IFERROR(IF(I5786&lt;&gt;"",VLOOKUP(I5786,Sheet2!B:C,2,0),""),"")</f>
        <v/>
      </c>
      <c r="K5786" s="64" t="str">
        <f>IFERROR( IF(I5786&lt;&gt;"", HLOOKUP(L$2+$A5786,Sheet2!BX:NK,2,0),""),"")</f>
        <v/>
      </c>
      <c r="L5786" t="str">
        <f>IF(OR(HLOOKUP(L$2+$A5786,Sheet2!BX:NK,$B5786,0),HLOOKUP(L$2+$A5786,Sheet2!BX:NK,$B5786,0)&lt;&gt;""),HLOOKUP(L$2+$A5786,Sheet2!BX:NK,$B5786,0),"")</f>
        <v/>
      </c>
      <c r="M5786" t="str">
        <f>IF(OR(HLOOKUP(M$2+$A5786,Sheet2!BY:NL,$B5786,0),HLOOKUP(M$2+$A5786,Sheet2!BY:NL,$B5786,0)&lt;&gt;""),HLOOKUP(M$2+$A5786,Sheet2!BY:NL,$B5786,0),"")</f>
        <v/>
      </c>
      <c r="N5786" t="str">
        <f>IF(OR(HLOOKUP(N$2+$A5786,Sheet2!BZ:NM,$B5786,0),HLOOKUP(N$2+$A5786,Sheet2!BZ:NM,$B5786,0)&lt;&gt;""),HLOOKUP(N$2+$A5786,Sheet2!BZ:NM,$B5786,0),"")</f>
        <v/>
      </c>
      <c r="O5786" t="str">
        <f>IF(OR(HLOOKUP(O$2+$A5786,Sheet2!CA:NN,$B5786,0),HLOOKUP(O$2+$A5786,Sheet2!CA:NN,$B5786,0)&lt;&gt;""),HLOOKUP(O$2+$A5786,Sheet2!CA:NN,$B5786,0),"")</f>
        <v/>
      </c>
      <c r="P5786" t="str">
        <f>IF(OR(HLOOKUP(P$2+$A5786,Sheet2!CB:NO,$B5786,0),HLOOKUP(P$2+$A5786,Sheet2!CB:NO,$B5786,0)&lt;&gt;""),HLOOKUP(P$2+$A5786,Sheet2!CB:NO,$B5786,0),"")</f>
        <v/>
      </c>
      <c r="Q5786" t="str">
        <f>IF(OR(HLOOKUP(Q$2+$A5786,Sheet2!CC:NO,$B5786,0),HLOOKUP(Q$2+$A5786,Sheet2!CC:NO,$B5786,0)&lt;&gt;""),HLOOKUP(Q$2+$A5786,Sheet2!CC:NO,$B5786,0),"")</f>
        <v/>
      </c>
    </row>
    <row r="5787" spans="1:17" x14ac:dyDescent="0.25">
      <c r="A5787" s="64">
        <f t="shared" si="723"/>
        <v>18</v>
      </c>
      <c r="B5787" s="64">
        <f t="shared" si="724"/>
        <v>583</v>
      </c>
      <c r="C5787" s="64">
        <f t="shared" si="725"/>
        <v>4</v>
      </c>
      <c r="D5787" s="64">
        <f t="shared" si="726"/>
        <v>579</v>
      </c>
      <c r="E5787" s="64">
        <f t="shared" si="727"/>
        <v>2891</v>
      </c>
      <c r="F5787" s="64" t="str">
        <f t="shared" si="720"/>
        <v/>
      </c>
      <c r="G5787" s="64" t="str">
        <f t="shared" si="721"/>
        <v/>
      </c>
      <c r="H5787" s="64" t="str">
        <f t="shared" si="722"/>
        <v/>
      </c>
      <c r="I5787" s="80" t="str">
        <f>IFERROR(VLOOKUP(D5787,Sheet2!A:B,2,0),"")</f>
        <v/>
      </c>
      <c r="J5787" s="64" t="str">
        <f>IFERROR(IF(I5787&lt;&gt;"",VLOOKUP(I5787,Sheet2!B:C,2,0),""),"")</f>
        <v/>
      </c>
      <c r="K5787" s="64" t="str">
        <f>IFERROR( IF(I5787&lt;&gt;"", HLOOKUP(L$2+$A5787,Sheet2!BX:NK,2,0),""),"")</f>
        <v/>
      </c>
      <c r="L5787" t="str">
        <f>IF(OR(HLOOKUP(L$2+$A5787,Sheet2!BX:NK,$B5787,0),HLOOKUP(L$2+$A5787,Sheet2!BX:NK,$B5787,0)&lt;&gt;""),HLOOKUP(L$2+$A5787,Sheet2!BX:NK,$B5787,0),"")</f>
        <v/>
      </c>
      <c r="M5787" t="str">
        <f>IF(OR(HLOOKUP(M$2+$A5787,Sheet2!BY:NL,$B5787,0),HLOOKUP(M$2+$A5787,Sheet2!BY:NL,$B5787,0)&lt;&gt;""),HLOOKUP(M$2+$A5787,Sheet2!BY:NL,$B5787,0),"")</f>
        <v/>
      </c>
      <c r="N5787" t="str">
        <f>IF(OR(HLOOKUP(N$2+$A5787,Sheet2!BZ:NM,$B5787,0),HLOOKUP(N$2+$A5787,Sheet2!BZ:NM,$B5787,0)&lt;&gt;""),HLOOKUP(N$2+$A5787,Sheet2!BZ:NM,$B5787,0),"")</f>
        <v/>
      </c>
      <c r="O5787" t="str">
        <f>IF(OR(HLOOKUP(O$2+$A5787,Sheet2!CA:NN,$B5787,0),HLOOKUP(O$2+$A5787,Sheet2!CA:NN,$B5787,0)&lt;&gt;""),HLOOKUP(O$2+$A5787,Sheet2!CA:NN,$B5787,0),"")</f>
        <v/>
      </c>
      <c r="P5787" t="str">
        <f>IF(OR(HLOOKUP(P$2+$A5787,Sheet2!CB:NO,$B5787,0),HLOOKUP(P$2+$A5787,Sheet2!CB:NO,$B5787,0)&lt;&gt;""),HLOOKUP(P$2+$A5787,Sheet2!CB:NO,$B5787,0),"")</f>
        <v/>
      </c>
      <c r="Q5787" t="str">
        <f>IF(OR(HLOOKUP(Q$2+$A5787,Sheet2!CC:NO,$B5787,0),HLOOKUP(Q$2+$A5787,Sheet2!CC:NO,$B5787,0)&lt;&gt;""),HLOOKUP(Q$2+$A5787,Sheet2!CC:NO,$B5787,0),"")</f>
        <v/>
      </c>
    </row>
    <row r="5788" spans="1:17" x14ac:dyDescent="0.25">
      <c r="A5788" s="64">
        <f t="shared" si="723"/>
        <v>24</v>
      </c>
      <c r="B5788" s="64">
        <f t="shared" si="724"/>
        <v>583</v>
      </c>
      <c r="C5788" s="64">
        <f t="shared" si="725"/>
        <v>5</v>
      </c>
      <c r="D5788" s="64">
        <f t="shared" si="726"/>
        <v>579</v>
      </c>
      <c r="E5788" s="64">
        <f t="shared" si="727"/>
        <v>2891</v>
      </c>
      <c r="F5788" s="64" t="str">
        <f t="shared" si="720"/>
        <v/>
      </c>
      <c r="G5788" s="64" t="str">
        <f t="shared" si="721"/>
        <v/>
      </c>
      <c r="H5788" s="64" t="str">
        <f t="shared" si="722"/>
        <v/>
      </c>
      <c r="I5788" s="80" t="str">
        <f>IFERROR(VLOOKUP(D5788,Sheet2!A:B,2,0),"")</f>
        <v/>
      </c>
      <c r="J5788" s="64" t="str">
        <f>IFERROR(IF(I5788&lt;&gt;"",VLOOKUP(I5788,Sheet2!B:C,2,0),""),"")</f>
        <v/>
      </c>
      <c r="K5788" s="64" t="str">
        <f>IFERROR( IF(I5788&lt;&gt;"", HLOOKUP(L$2+$A5788,Sheet2!BX:NK,2,0),""),"")</f>
        <v/>
      </c>
      <c r="L5788" t="str">
        <f>IF(OR(HLOOKUP(L$2+$A5788,Sheet2!BX:NK,$B5788,0),HLOOKUP(L$2+$A5788,Sheet2!BX:NK,$B5788,0)&lt;&gt;""),HLOOKUP(L$2+$A5788,Sheet2!BX:NK,$B5788,0),"")</f>
        <v/>
      </c>
      <c r="M5788" t="str">
        <f>IF(OR(HLOOKUP(M$2+$A5788,Sheet2!BY:NL,$B5788,0),HLOOKUP(M$2+$A5788,Sheet2!BY:NL,$B5788,0)&lt;&gt;""),HLOOKUP(M$2+$A5788,Sheet2!BY:NL,$B5788,0),"")</f>
        <v/>
      </c>
      <c r="N5788" t="str">
        <f>IF(OR(HLOOKUP(N$2+$A5788,Sheet2!BZ:NM,$B5788,0),HLOOKUP(N$2+$A5788,Sheet2!BZ:NM,$B5788,0)&lt;&gt;""),HLOOKUP(N$2+$A5788,Sheet2!BZ:NM,$B5788,0),"")</f>
        <v/>
      </c>
      <c r="O5788" t="str">
        <f>IF(OR(HLOOKUP(O$2+$A5788,Sheet2!CA:NN,$B5788,0),HLOOKUP(O$2+$A5788,Sheet2!CA:NN,$B5788,0)&lt;&gt;""),HLOOKUP(O$2+$A5788,Sheet2!CA:NN,$B5788,0),"")</f>
        <v/>
      </c>
      <c r="P5788" t="str">
        <f>IF(OR(HLOOKUP(P$2+$A5788,Sheet2!CB:NO,$B5788,0),HLOOKUP(P$2+$A5788,Sheet2!CB:NO,$B5788,0)&lt;&gt;""),HLOOKUP(P$2+$A5788,Sheet2!CB:NO,$B5788,0),"")</f>
        <v/>
      </c>
      <c r="Q5788" t="str">
        <f>IF(OR(HLOOKUP(Q$2+$A5788,Sheet2!CC:NO,$B5788,0),HLOOKUP(Q$2+$A5788,Sheet2!CC:NO,$B5788,0)&lt;&gt;""),HLOOKUP(Q$2+$A5788,Sheet2!CC:NO,$B5788,0),"")</f>
        <v/>
      </c>
    </row>
    <row r="5789" spans="1:17" x14ac:dyDescent="0.25">
      <c r="A5789" s="64">
        <f t="shared" si="723"/>
        <v>30</v>
      </c>
      <c r="B5789" s="64">
        <f t="shared" si="724"/>
        <v>583</v>
      </c>
      <c r="C5789" s="64">
        <f t="shared" si="725"/>
        <v>6</v>
      </c>
      <c r="D5789" s="64">
        <f t="shared" si="726"/>
        <v>579</v>
      </c>
      <c r="E5789" s="64">
        <f t="shared" si="727"/>
        <v>2891</v>
      </c>
      <c r="F5789" s="64" t="str">
        <f t="shared" si="720"/>
        <v/>
      </c>
      <c r="G5789" s="64" t="str">
        <f t="shared" si="721"/>
        <v/>
      </c>
      <c r="H5789" s="64" t="str">
        <f t="shared" si="722"/>
        <v/>
      </c>
      <c r="I5789" s="80" t="str">
        <f>IFERROR(VLOOKUP(D5789,Sheet2!A:B,2,0),"")</f>
        <v/>
      </c>
      <c r="J5789" s="64" t="str">
        <f>IFERROR(IF(I5789&lt;&gt;"",VLOOKUP(I5789,Sheet2!B:C,2,0),""),"")</f>
        <v/>
      </c>
      <c r="K5789" s="64" t="str">
        <f>IFERROR( IF(I5789&lt;&gt;"", HLOOKUP(L$2+$A5789,Sheet2!BX:NK,2,0),""),"")</f>
        <v/>
      </c>
      <c r="L5789" t="str">
        <f>IF(OR(HLOOKUP(L$2+$A5789,Sheet2!BX:NK,$B5789,0),HLOOKUP(L$2+$A5789,Sheet2!BX:NK,$B5789,0)&lt;&gt;""),HLOOKUP(L$2+$A5789,Sheet2!BX:NK,$B5789,0),"")</f>
        <v/>
      </c>
      <c r="M5789" t="str">
        <f>IF(OR(HLOOKUP(M$2+$A5789,Sheet2!BY:NL,$B5789,0),HLOOKUP(M$2+$A5789,Sheet2!BY:NL,$B5789,0)&lt;&gt;""),HLOOKUP(M$2+$A5789,Sheet2!BY:NL,$B5789,0),"")</f>
        <v/>
      </c>
      <c r="N5789" t="str">
        <f>IF(OR(HLOOKUP(N$2+$A5789,Sheet2!BZ:NM,$B5789,0),HLOOKUP(N$2+$A5789,Sheet2!BZ:NM,$B5789,0)&lt;&gt;""),HLOOKUP(N$2+$A5789,Sheet2!BZ:NM,$B5789,0),"")</f>
        <v/>
      </c>
      <c r="O5789" t="str">
        <f>IF(OR(HLOOKUP(O$2+$A5789,Sheet2!CA:NN,$B5789,0),HLOOKUP(O$2+$A5789,Sheet2!CA:NN,$B5789,0)&lt;&gt;""),HLOOKUP(O$2+$A5789,Sheet2!CA:NN,$B5789,0),"")</f>
        <v/>
      </c>
      <c r="P5789" t="str">
        <f>IF(OR(HLOOKUP(P$2+$A5789,Sheet2!CB:NO,$B5789,0),HLOOKUP(P$2+$A5789,Sheet2!CB:NO,$B5789,0)&lt;&gt;""),HLOOKUP(P$2+$A5789,Sheet2!CB:NO,$B5789,0),"")</f>
        <v/>
      </c>
      <c r="Q5789" t="str">
        <f>IF(OR(HLOOKUP(Q$2+$A5789,Sheet2!CC:NO,$B5789,0),HLOOKUP(Q$2+$A5789,Sheet2!CC:NO,$B5789,0)&lt;&gt;""),HLOOKUP(Q$2+$A5789,Sheet2!CC:NO,$B5789,0),"")</f>
        <v/>
      </c>
    </row>
    <row r="5790" spans="1:17" x14ac:dyDescent="0.25">
      <c r="A5790" s="64">
        <f t="shared" si="723"/>
        <v>36</v>
      </c>
      <c r="B5790" s="64">
        <f t="shared" si="724"/>
        <v>583</v>
      </c>
      <c r="C5790" s="64">
        <f t="shared" si="725"/>
        <v>7</v>
      </c>
      <c r="D5790" s="64">
        <f t="shared" si="726"/>
        <v>579</v>
      </c>
      <c r="E5790" s="64">
        <f t="shared" si="727"/>
        <v>2891</v>
      </c>
      <c r="F5790" s="64" t="str">
        <f t="shared" si="720"/>
        <v/>
      </c>
      <c r="G5790" s="64" t="str">
        <f t="shared" si="721"/>
        <v/>
      </c>
      <c r="H5790" s="64" t="str">
        <f t="shared" si="722"/>
        <v/>
      </c>
      <c r="I5790" s="80" t="str">
        <f>IFERROR(VLOOKUP(D5790,Sheet2!A:B,2,0),"")</f>
        <v/>
      </c>
      <c r="J5790" s="64" t="str">
        <f>IFERROR(IF(I5790&lt;&gt;"",VLOOKUP(I5790,Sheet2!B:C,2,0),""),"")</f>
        <v/>
      </c>
      <c r="K5790" s="64" t="str">
        <f>IFERROR( IF(I5790&lt;&gt;"", HLOOKUP(L$2+$A5790,Sheet2!BX:NK,2,0),""),"")</f>
        <v/>
      </c>
      <c r="L5790" t="str">
        <f>IF(OR(HLOOKUP(L$2+$A5790,Sheet2!BX:NK,$B5790,0),HLOOKUP(L$2+$A5790,Sheet2!BX:NK,$B5790,0)&lt;&gt;""),HLOOKUP(L$2+$A5790,Sheet2!BX:NK,$B5790,0),"")</f>
        <v/>
      </c>
      <c r="M5790" t="str">
        <f>IF(OR(HLOOKUP(M$2+$A5790,Sheet2!BY:NL,$B5790,0),HLOOKUP(M$2+$A5790,Sheet2!BY:NL,$B5790,0)&lt;&gt;""),HLOOKUP(M$2+$A5790,Sheet2!BY:NL,$B5790,0),"")</f>
        <v/>
      </c>
      <c r="N5790" t="str">
        <f>IF(OR(HLOOKUP(N$2+$A5790,Sheet2!BZ:NM,$B5790,0),HLOOKUP(N$2+$A5790,Sheet2!BZ:NM,$B5790,0)&lt;&gt;""),HLOOKUP(N$2+$A5790,Sheet2!BZ:NM,$B5790,0),"")</f>
        <v/>
      </c>
      <c r="O5790" t="str">
        <f>IF(OR(HLOOKUP(O$2+$A5790,Sheet2!CA:NN,$B5790,0),HLOOKUP(O$2+$A5790,Sheet2!CA:NN,$B5790,0)&lt;&gt;""),HLOOKUP(O$2+$A5790,Sheet2!CA:NN,$B5790,0),"")</f>
        <v/>
      </c>
      <c r="P5790" t="str">
        <f>IF(OR(HLOOKUP(P$2+$A5790,Sheet2!CB:NO,$B5790,0),HLOOKUP(P$2+$A5790,Sheet2!CB:NO,$B5790,0)&lt;&gt;""),HLOOKUP(P$2+$A5790,Sheet2!CB:NO,$B5790,0),"")</f>
        <v/>
      </c>
      <c r="Q5790" t="str">
        <f>IF(OR(HLOOKUP(Q$2+$A5790,Sheet2!CC:NO,$B5790,0),HLOOKUP(Q$2+$A5790,Sheet2!CC:NO,$B5790,0)&lt;&gt;""),HLOOKUP(Q$2+$A5790,Sheet2!CC:NO,$B5790,0),"")</f>
        <v/>
      </c>
    </row>
    <row r="5791" spans="1:17" x14ac:dyDescent="0.25">
      <c r="A5791" s="64">
        <f t="shared" si="723"/>
        <v>42</v>
      </c>
      <c r="B5791" s="64">
        <f t="shared" si="724"/>
        <v>583</v>
      </c>
      <c r="C5791" s="64">
        <f t="shared" si="725"/>
        <v>8</v>
      </c>
      <c r="D5791" s="64">
        <f t="shared" si="726"/>
        <v>579</v>
      </c>
      <c r="E5791" s="64">
        <f t="shared" si="727"/>
        <v>2891</v>
      </c>
      <c r="F5791" s="64" t="str">
        <f t="shared" si="720"/>
        <v/>
      </c>
      <c r="G5791" s="64" t="str">
        <f t="shared" si="721"/>
        <v/>
      </c>
      <c r="H5791" s="64" t="str">
        <f t="shared" si="722"/>
        <v/>
      </c>
      <c r="I5791" s="80" t="str">
        <f>IFERROR(VLOOKUP(D5791,Sheet2!A:B,2,0),"")</f>
        <v/>
      </c>
      <c r="J5791" s="64" t="str">
        <f>IFERROR(IF(I5791&lt;&gt;"",VLOOKUP(I5791,Sheet2!B:C,2,0),""),"")</f>
        <v/>
      </c>
      <c r="K5791" s="64" t="str">
        <f>IFERROR( IF(I5791&lt;&gt;"", HLOOKUP(L$2+$A5791,Sheet2!BX:NK,2,0),""),"")</f>
        <v/>
      </c>
      <c r="L5791" t="str">
        <f>IF(OR(HLOOKUP(L$2+$A5791,Sheet2!BX:NK,$B5791,0),HLOOKUP(L$2+$A5791,Sheet2!BX:NK,$B5791,0)&lt;&gt;""),HLOOKUP(L$2+$A5791,Sheet2!BX:NK,$B5791,0),"")</f>
        <v/>
      </c>
      <c r="M5791" t="str">
        <f>IF(OR(HLOOKUP(M$2+$A5791,Sheet2!BY:NL,$B5791,0),HLOOKUP(M$2+$A5791,Sheet2!BY:NL,$B5791,0)&lt;&gt;""),HLOOKUP(M$2+$A5791,Sheet2!BY:NL,$B5791,0),"")</f>
        <v/>
      </c>
      <c r="N5791" t="str">
        <f>IF(OR(HLOOKUP(N$2+$A5791,Sheet2!BZ:NM,$B5791,0),HLOOKUP(N$2+$A5791,Sheet2!BZ:NM,$B5791,0)&lt;&gt;""),HLOOKUP(N$2+$A5791,Sheet2!BZ:NM,$B5791,0),"")</f>
        <v/>
      </c>
      <c r="O5791" t="str">
        <f>IF(OR(HLOOKUP(O$2+$A5791,Sheet2!CA:NN,$B5791,0),HLOOKUP(O$2+$A5791,Sheet2!CA:NN,$B5791,0)&lt;&gt;""),HLOOKUP(O$2+$A5791,Sheet2!CA:NN,$B5791,0),"")</f>
        <v/>
      </c>
      <c r="P5791" t="str">
        <f>IF(OR(HLOOKUP(P$2+$A5791,Sheet2!CB:NO,$B5791,0),HLOOKUP(P$2+$A5791,Sheet2!CB:NO,$B5791,0)&lt;&gt;""),HLOOKUP(P$2+$A5791,Sheet2!CB:NO,$B5791,0),"")</f>
        <v/>
      </c>
      <c r="Q5791" t="str">
        <f>IF(OR(HLOOKUP(Q$2+$A5791,Sheet2!CC:NO,$B5791,0),HLOOKUP(Q$2+$A5791,Sheet2!CC:NO,$B5791,0)&lt;&gt;""),HLOOKUP(Q$2+$A5791,Sheet2!CC:NO,$B5791,0),"")</f>
        <v/>
      </c>
    </row>
    <row r="5792" spans="1:17" x14ac:dyDescent="0.25">
      <c r="A5792" s="64">
        <f t="shared" si="723"/>
        <v>48</v>
      </c>
      <c r="B5792" s="64">
        <f t="shared" si="724"/>
        <v>583</v>
      </c>
      <c r="C5792" s="64">
        <f t="shared" si="725"/>
        <v>9</v>
      </c>
      <c r="D5792" s="64">
        <f t="shared" si="726"/>
        <v>579</v>
      </c>
      <c r="E5792" s="64">
        <f t="shared" si="727"/>
        <v>2891</v>
      </c>
      <c r="F5792" s="64" t="str">
        <f t="shared" si="720"/>
        <v/>
      </c>
      <c r="G5792" s="64" t="str">
        <f t="shared" si="721"/>
        <v/>
      </c>
      <c r="H5792" s="64" t="str">
        <f t="shared" si="722"/>
        <v/>
      </c>
      <c r="I5792" s="80" t="str">
        <f>IFERROR(VLOOKUP(D5792,Sheet2!A:B,2,0),"")</f>
        <v/>
      </c>
      <c r="J5792" s="64" t="str">
        <f>IFERROR(IF(I5792&lt;&gt;"",VLOOKUP(I5792,Sheet2!B:C,2,0),""),"")</f>
        <v/>
      </c>
      <c r="K5792" s="64" t="str">
        <f>IFERROR( IF(I5792&lt;&gt;"", HLOOKUP(L$2+$A5792,Sheet2!BX:NK,2,0),""),"")</f>
        <v/>
      </c>
      <c r="L5792" t="str">
        <f>IF(OR(HLOOKUP(L$2+$A5792,Sheet2!BX:NK,$B5792,0),HLOOKUP(L$2+$A5792,Sheet2!BX:NK,$B5792,0)&lt;&gt;""),HLOOKUP(L$2+$A5792,Sheet2!BX:NK,$B5792,0),"")</f>
        <v/>
      </c>
      <c r="M5792" t="str">
        <f>IF(OR(HLOOKUP(M$2+$A5792,Sheet2!BY:NL,$B5792,0),HLOOKUP(M$2+$A5792,Sheet2!BY:NL,$B5792,0)&lt;&gt;""),HLOOKUP(M$2+$A5792,Sheet2!BY:NL,$B5792,0),"")</f>
        <v/>
      </c>
      <c r="N5792" t="str">
        <f>IF(OR(HLOOKUP(N$2+$A5792,Sheet2!BZ:NM,$B5792,0),HLOOKUP(N$2+$A5792,Sheet2!BZ:NM,$B5792,0)&lt;&gt;""),HLOOKUP(N$2+$A5792,Sheet2!BZ:NM,$B5792,0),"")</f>
        <v/>
      </c>
      <c r="O5792" t="str">
        <f>IF(OR(HLOOKUP(O$2+$A5792,Sheet2!CA:NN,$B5792,0),HLOOKUP(O$2+$A5792,Sheet2!CA:NN,$B5792,0)&lt;&gt;""),HLOOKUP(O$2+$A5792,Sheet2!CA:NN,$B5792,0),"")</f>
        <v/>
      </c>
      <c r="P5792" t="str">
        <f>IF(OR(HLOOKUP(P$2+$A5792,Sheet2!CB:NO,$B5792,0),HLOOKUP(P$2+$A5792,Sheet2!CB:NO,$B5792,0)&lt;&gt;""),HLOOKUP(P$2+$A5792,Sheet2!CB:NO,$B5792,0),"")</f>
        <v/>
      </c>
      <c r="Q5792" t="str">
        <f>IF(OR(HLOOKUP(Q$2+$A5792,Sheet2!CC:NO,$B5792,0),HLOOKUP(Q$2+$A5792,Sheet2!CC:NO,$B5792,0)&lt;&gt;""),HLOOKUP(Q$2+$A5792,Sheet2!CC:NO,$B5792,0),"")</f>
        <v/>
      </c>
    </row>
    <row r="5793" spans="1:17" x14ac:dyDescent="0.25">
      <c r="A5793" s="64">
        <f t="shared" si="723"/>
        <v>54</v>
      </c>
      <c r="B5793" s="64">
        <f t="shared" si="724"/>
        <v>583</v>
      </c>
      <c r="C5793" s="64">
        <f t="shared" si="725"/>
        <v>10</v>
      </c>
      <c r="D5793" s="64">
        <f t="shared" si="726"/>
        <v>579</v>
      </c>
      <c r="E5793" s="64">
        <f t="shared" si="727"/>
        <v>2891</v>
      </c>
      <c r="F5793" s="64" t="str">
        <f t="shared" si="720"/>
        <v/>
      </c>
      <c r="G5793" s="64" t="str">
        <f t="shared" si="721"/>
        <v/>
      </c>
      <c r="H5793" s="64" t="str">
        <f t="shared" si="722"/>
        <v/>
      </c>
      <c r="I5793" s="80" t="str">
        <f>IFERROR(VLOOKUP(D5793,Sheet2!A:B,2,0),"")</f>
        <v/>
      </c>
      <c r="J5793" s="64" t="str">
        <f>IFERROR(IF(I5793&lt;&gt;"",VLOOKUP(I5793,Sheet2!B:C,2,0),""),"")</f>
        <v/>
      </c>
      <c r="K5793" s="64" t="str">
        <f>IFERROR( IF(I5793&lt;&gt;"", HLOOKUP(L$2+$A5793,Sheet2!BX:NK,2,0),""),"")</f>
        <v/>
      </c>
      <c r="L5793" t="str">
        <f>IF(OR(HLOOKUP(L$2+$A5793,Sheet2!BX:NK,$B5793,0),HLOOKUP(L$2+$A5793,Sheet2!BX:NK,$B5793,0)&lt;&gt;""),HLOOKUP(L$2+$A5793,Sheet2!BX:NK,$B5793,0),"")</f>
        <v/>
      </c>
      <c r="M5793" t="str">
        <f>IF(OR(HLOOKUP(M$2+$A5793,Sheet2!BY:NL,$B5793,0),HLOOKUP(M$2+$A5793,Sheet2!BY:NL,$B5793,0)&lt;&gt;""),HLOOKUP(M$2+$A5793,Sheet2!BY:NL,$B5793,0),"")</f>
        <v/>
      </c>
      <c r="N5793" t="str">
        <f>IF(OR(HLOOKUP(N$2+$A5793,Sheet2!BZ:NM,$B5793,0),HLOOKUP(N$2+$A5793,Sheet2!BZ:NM,$B5793,0)&lt;&gt;""),HLOOKUP(N$2+$A5793,Sheet2!BZ:NM,$B5793,0),"")</f>
        <v/>
      </c>
      <c r="O5793" t="str">
        <f>IF(OR(HLOOKUP(O$2+$A5793,Sheet2!CA:NN,$B5793,0),HLOOKUP(O$2+$A5793,Sheet2!CA:NN,$B5793,0)&lt;&gt;""),HLOOKUP(O$2+$A5793,Sheet2!CA:NN,$B5793,0),"")</f>
        <v/>
      </c>
      <c r="P5793" t="str">
        <f>IF(OR(HLOOKUP(P$2+$A5793,Sheet2!CB:NO,$B5793,0),HLOOKUP(P$2+$A5793,Sheet2!CB:NO,$B5793,0)&lt;&gt;""),HLOOKUP(P$2+$A5793,Sheet2!CB:NO,$B5793,0),"")</f>
        <v/>
      </c>
      <c r="Q5793" t="str">
        <f>IF(OR(HLOOKUP(Q$2+$A5793,Sheet2!CC:NO,$B5793,0),HLOOKUP(Q$2+$A5793,Sheet2!CC:NO,$B5793,0)&lt;&gt;""),HLOOKUP(Q$2+$A5793,Sheet2!CC:NO,$B5793,0),"")</f>
        <v/>
      </c>
    </row>
    <row r="5794" spans="1:17" x14ac:dyDescent="0.25">
      <c r="A5794" s="64">
        <f t="shared" si="723"/>
        <v>0</v>
      </c>
      <c r="B5794" s="64">
        <f t="shared" si="724"/>
        <v>584</v>
      </c>
      <c r="C5794" s="64">
        <f t="shared" si="725"/>
        <v>1</v>
      </c>
      <c r="D5794" s="64">
        <f t="shared" si="726"/>
        <v>580</v>
      </c>
      <c r="E5794" s="64">
        <f t="shared" si="727"/>
        <v>2896</v>
      </c>
      <c r="F5794" s="64" t="str">
        <f t="shared" si="720"/>
        <v/>
      </c>
      <c r="G5794" s="64" t="str">
        <f t="shared" si="721"/>
        <v/>
      </c>
      <c r="H5794" s="64" t="str">
        <f t="shared" si="722"/>
        <v/>
      </c>
      <c r="I5794" s="80" t="str">
        <f>IFERROR(VLOOKUP(D5794,Sheet2!A:B,2,0),"")</f>
        <v/>
      </c>
      <c r="J5794" s="64" t="str">
        <f>IFERROR(IF(I5794&lt;&gt;"",VLOOKUP(I5794,Sheet2!B:C,2,0),""),"")</f>
        <v/>
      </c>
      <c r="K5794" s="64" t="str">
        <f>IFERROR( IF(I5794&lt;&gt;"", HLOOKUP(L$2+$A5794,Sheet2!BX:NK,2,0),""),"")</f>
        <v/>
      </c>
      <c r="L5794" t="str">
        <f>IF(OR(HLOOKUP(L$2+$A5794,Sheet2!BX:NK,$B5794,0),HLOOKUP(L$2+$A5794,Sheet2!BX:NK,$B5794,0)&lt;&gt;""),HLOOKUP(L$2+$A5794,Sheet2!BX:NK,$B5794,0),"")</f>
        <v/>
      </c>
      <c r="M5794" t="str">
        <f>IF(OR(HLOOKUP(M$2+$A5794,Sheet2!BY:NL,$B5794,0),HLOOKUP(M$2+$A5794,Sheet2!BY:NL,$B5794,0)&lt;&gt;""),HLOOKUP(M$2+$A5794,Sheet2!BY:NL,$B5794,0),"")</f>
        <v/>
      </c>
      <c r="N5794" t="str">
        <f>IF(OR(HLOOKUP(N$2+$A5794,Sheet2!BZ:NM,$B5794,0),HLOOKUP(N$2+$A5794,Sheet2!BZ:NM,$B5794,0)&lt;&gt;""),HLOOKUP(N$2+$A5794,Sheet2!BZ:NM,$B5794,0),"")</f>
        <v/>
      </c>
      <c r="O5794" t="str">
        <f>IF(OR(HLOOKUP(O$2+$A5794,Sheet2!CA:NN,$B5794,0),HLOOKUP(O$2+$A5794,Sheet2!CA:NN,$B5794,0)&lt;&gt;""),HLOOKUP(O$2+$A5794,Sheet2!CA:NN,$B5794,0),"")</f>
        <v/>
      </c>
      <c r="P5794" t="str">
        <f>IF(OR(HLOOKUP(P$2+$A5794,Sheet2!CB:NO,$B5794,0),HLOOKUP(P$2+$A5794,Sheet2!CB:NO,$B5794,0)&lt;&gt;""),HLOOKUP(P$2+$A5794,Sheet2!CB:NO,$B5794,0),"")</f>
        <v/>
      </c>
      <c r="Q5794" t="str">
        <f>IF(OR(HLOOKUP(Q$2+$A5794,Sheet2!CC:NO,$B5794,0),HLOOKUP(Q$2+$A5794,Sheet2!CC:NO,$B5794,0)&lt;&gt;""),HLOOKUP(Q$2+$A5794,Sheet2!CC:NO,$B5794,0),"")</f>
        <v/>
      </c>
    </row>
    <row r="5795" spans="1:17" x14ac:dyDescent="0.25">
      <c r="A5795" s="64">
        <f t="shared" si="723"/>
        <v>6</v>
      </c>
      <c r="B5795" s="64">
        <f t="shared" si="724"/>
        <v>584</v>
      </c>
      <c r="C5795" s="64">
        <f t="shared" si="725"/>
        <v>2</v>
      </c>
      <c r="D5795" s="64">
        <f t="shared" si="726"/>
        <v>580</v>
      </c>
      <c r="E5795" s="64">
        <f t="shared" si="727"/>
        <v>2896</v>
      </c>
      <c r="F5795" s="64" t="str">
        <f t="shared" si="720"/>
        <v/>
      </c>
      <c r="G5795" s="64" t="str">
        <f t="shared" si="721"/>
        <v/>
      </c>
      <c r="H5795" s="64" t="str">
        <f t="shared" si="722"/>
        <v/>
      </c>
      <c r="I5795" s="80" t="str">
        <f>IFERROR(VLOOKUP(D5795,Sheet2!A:B,2,0),"")</f>
        <v/>
      </c>
      <c r="J5795" s="64" t="str">
        <f>IFERROR(IF(I5795&lt;&gt;"",VLOOKUP(I5795,Sheet2!B:C,2,0),""),"")</f>
        <v/>
      </c>
      <c r="K5795" s="64" t="str">
        <f>IFERROR( IF(I5795&lt;&gt;"", HLOOKUP(L$2+$A5795,Sheet2!BX:NK,2,0),""),"")</f>
        <v/>
      </c>
      <c r="L5795" t="str">
        <f>IF(OR(HLOOKUP(L$2+$A5795,Sheet2!BX:NK,$B5795,0),HLOOKUP(L$2+$A5795,Sheet2!BX:NK,$B5795,0)&lt;&gt;""),HLOOKUP(L$2+$A5795,Sheet2!BX:NK,$B5795,0),"")</f>
        <v/>
      </c>
      <c r="M5795" t="str">
        <f>IF(OR(HLOOKUP(M$2+$A5795,Sheet2!BY:NL,$B5795,0),HLOOKUP(M$2+$A5795,Sheet2!BY:NL,$B5795,0)&lt;&gt;""),HLOOKUP(M$2+$A5795,Sheet2!BY:NL,$B5795,0),"")</f>
        <v/>
      </c>
      <c r="N5795" t="str">
        <f>IF(OR(HLOOKUP(N$2+$A5795,Sheet2!BZ:NM,$B5795,0),HLOOKUP(N$2+$A5795,Sheet2!BZ:NM,$B5795,0)&lt;&gt;""),HLOOKUP(N$2+$A5795,Sheet2!BZ:NM,$B5795,0),"")</f>
        <v/>
      </c>
      <c r="O5795" t="str">
        <f>IF(OR(HLOOKUP(O$2+$A5795,Sheet2!CA:NN,$B5795,0),HLOOKUP(O$2+$A5795,Sheet2!CA:NN,$B5795,0)&lt;&gt;""),HLOOKUP(O$2+$A5795,Sheet2!CA:NN,$B5795,0),"")</f>
        <v/>
      </c>
      <c r="P5795" t="str">
        <f>IF(OR(HLOOKUP(P$2+$A5795,Sheet2!CB:NO,$B5795,0),HLOOKUP(P$2+$A5795,Sheet2!CB:NO,$B5795,0)&lt;&gt;""),HLOOKUP(P$2+$A5795,Sheet2!CB:NO,$B5795,0),"")</f>
        <v/>
      </c>
      <c r="Q5795" t="str">
        <f>IF(OR(HLOOKUP(Q$2+$A5795,Sheet2!CC:NO,$B5795,0),HLOOKUP(Q$2+$A5795,Sheet2!CC:NO,$B5795,0)&lt;&gt;""),HLOOKUP(Q$2+$A5795,Sheet2!CC:NO,$B5795,0),"")</f>
        <v/>
      </c>
    </row>
    <row r="5796" spans="1:17" x14ac:dyDescent="0.25">
      <c r="A5796" s="64">
        <f t="shared" si="723"/>
        <v>12</v>
      </c>
      <c r="B5796" s="64">
        <f t="shared" si="724"/>
        <v>584</v>
      </c>
      <c r="C5796" s="64">
        <f t="shared" si="725"/>
        <v>3</v>
      </c>
      <c r="D5796" s="64">
        <f t="shared" si="726"/>
        <v>580</v>
      </c>
      <c r="E5796" s="64">
        <f t="shared" si="727"/>
        <v>2896</v>
      </c>
      <c r="F5796" s="64" t="str">
        <f t="shared" si="720"/>
        <v/>
      </c>
      <c r="G5796" s="64" t="str">
        <f t="shared" si="721"/>
        <v/>
      </c>
      <c r="H5796" s="64" t="str">
        <f t="shared" si="722"/>
        <v/>
      </c>
      <c r="I5796" s="80" t="str">
        <f>IFERROR(VLOOKUP(D5796,Sheet2!A:B,2,0),"")</f>
        <v/>
      </c>
      <c r="J5796" s="64" t="str">
        <f>IFERROR(IF(I5796&lt;&gt;"",VLOOKUP(I5796,Sheet2!B:C,2,0),""),"")</f>
        <v/>
      </c>
      <c r="K5796" s="64" t="str">
        <f>IFERROR( IF(I5796&lt;&gt;"", HLOOKUP(L$2+$A5796,Sheet2!BX:NK,2,0),""),"")</f>
        <v/>
      </c>
      <c r="L5796" t="str">
        <f>IF(OR(HLOOKUP(L$2+$A5796,Sheet2!BX:NK,$B5796,0),HLOOKUP(L$2+$A5796,Sheet2!BX:NK,$B5796,0)&lt;&gt;""),HLOOKUP(L$2+$A5796,Sheet2!BX:NK,$B5796,0),"")</f>
        <v/>
      </c>
      <c r="M5796" t="str">
        <f>IF(OR(HLOOKUP(M$2+$A5796,Sheet2!BY:NL,$B5796,0),HLOOKUP(M$2+$A5796,Sheet2!BY:NL,$B5796,0)&lt;&gt;""),HLOOKUP(M$2+$A5796,Sheet2!BY:NL,$B5796,0),"")</f>
        <v/>
      </c>
      <c r="N5796" t="str">
        <f>IF(OR(HLOOKUP(N$2+$A5796,Sheet2!BZ:NM,$B5796,0),HLOOKUP(N$2+$A5796,Sheet2!BZ:NM,$B5796,0)&lt;&gt;""),HLOOKUP(N$2+$A5796,Sheet2!BZ:NM,$B5796,0),"")</f>
        <v/>
      </c>
      <c r="O5796" t="str">
        <f>IF(OR(HLOOKUP(O$2+$A5796,Sheet2!CA:NN,$B5796,0),HLOOKUP(O$2+$A5796,Sheet2!CA:NN,$B5796,0)&lt;&gt;""),HLOOKUP(O$2+$A5796,Sheet2!CA:NN,$B5796,0),"")</f>
        <v/>
      </c>
      <c r="P5796" t="str">
        <f>IF(OR(HLOOKUP(P$2+$A5796,Sheet2!CB:NO,$B5796,0),HLOOKUP(P$2+$A5796,Sheet2!CB:NO,$B5796,0)&lt;&gt;""),HLOOKUP(P$2+$A5796,Sheet2!CB:NO,$B5796,0),"")</f>
        <v/>
      </c>
      <c r="Q5796" t="str">
        <f>IF(OR(HLOOKUP(Q$2+$A5796,Sheet2!CC:NO,$B5796,0),HLOOKUP(Q$2+$A5796,Sheet2!CC:NO,$B5796,0)&lt;&gt;""),HLOOKUP(Q$2+$A5796,Sheet2!CC:NO,$B5796,0),"")</f>
        <v/>
      </c>
    </row>
    <row r="5797" spans="1:17" x14ac:dyDescent="0.25">
      <c r="A5797" s="64">
        <f t="shared" si="723"/>
        <v>18</v>
      </c>
      <c r="B5797" s="64">
        <f t="shared" si="724"/>
        <v>584</v>
      </c>
      <c r="C5797" s="64">
        <f t="shared" si="725"/>
        <v>4</v>
      </c>
      <c r="D5797" s="64">
        <f t="shared" si="726"/>
        <v>580</v>
      </c>
      <c r="E5797" s="64">
        <f t="shared" si="727"/>
        <v>2896</v>
      </c>
      <c r="F5797" s="64" t="str">
        <f t="shared" si="720"/>
        <v/>
      </c>
      <c r="G5797" s="64" t="str">
        <f t="shared" si="721"/>
        <v/>
      </c>
      <c r="H5797" s="64" t="str">
        <f t="shared" si="722"/>
        <v/>
      </c>
      <c r="I5797" s="80" t="str">
        <f>IFERROR(VLOOKUP(D5797,Sheet2!A:B,2,0),"")</f>
        <v/>
      </c>
      <c r="J5797" s="64" t="str">
        <f>IFERROR(IF(I5797&lt;&gt;"",VLOOKUP(I5797,Sheet2!B:C,2,0),""),"")</f>
        <v/>
      </c>
      <c r="K5797" s="64" t="str">
        <f>IFERROR( IF(I5797&lt;&gt;"", HLOOKUP(L$2+$A5797,Sheet2!BX:NK,2,0),""),"")</f>
        <v/>
      </c>
      <c r="L5797" t="str">
        <f>IF(OR(HLOOKUP(L$2+$A5797,Sheet2!BX:NK,$B5797,0),HLOOKUP(L$2+$A5797,Sheet2!BX:NK,$B5797,0)&lt;&gt;""),HLOOKUP(L$2+$A5797,Sheet2!BX:NK,$B5797,0),"")</f>
        <v/>
      </c>
      <c r="M5797" t="str">
        <f>IF(OR(HLOOKUP(M$2+$A5797,Sheet2!BY:NL,$B5797,0),HLOOKUP(M$2+$A5797,Sheet2!BY:NL,$B5797,0)&lt;&gt;""),HLOOKUP(M$2+$A5797,Sheet2!BY:NL,$B5797,0),"")</f>
        <v/>
      </c>
      <c r="N5797" t="str">
        <f>IF(OR(HLOOKUP(N$2+$A5797,Sheet2!BZ:NM,$B5797,0),HLOOKUP(N$2+$A5797,Sheet2!BZ:NM,$B5797,0)&lt;&gt;""),HLOOKUP(N$2+$A5797,Sheet2!BZ:NM,$B5797,0),"")</f>
        <v/>
      </c>
      <c r="O5797" t="str">
        <f>IF(OR(HLOOKUP(O$2+$A5797,Sheet2!CA:NN,$B5797,0),HLOOKUP(O$2+$A5797,Sheet2!CA:NN,$B5797,0)&lt;&gt;""),HLOOKUP(O$2+$A5797,Sheet2!CA:NN,$B5797,0),"")</f>
        <v/>
      </c>
      <c r="P5797" t="str">
        <f>IF(OR(HLOOKUP(P$2+$A5797,Sheet2!CB:NO,$B5797,0),HLOOKUP(P$2+$A5797,Sheet2!CB:NO,$B5797,0)&lt;&gt;""),HLOOKUP(P$2+$A5797,Sheet2!CB:NO,$B5797,0),"")</f>
        <v/>
      </c>
      <c r="Q5797" t="str">
        <f>IF(OR(HLOOKUP(Q$2+$A5797,Sheet2!CC:NO,$B5797,0),HLOOKUP(Q$2+$A5797,Sheet2!CC:NO,$B5797,0)&lt;&gt;""),HLOOKUP(Q$2+$A5797,Sheet2!CC:NO,$B5797,0),"")</f>
        <v/>
      </c>
    </row>
    <row r="5798" spans="1:17" x14ac:dyDescent="0.25">
      <c r="A5798" s="64">
        <f t="shared" si="723"/>
        <v>24</v>
      </c>
      <c r="B5798" s="64">
        <f t="shared" si="724"/>
        <v>584</v>
      </c>
      <c r="C5798" s="64">
        <f t="shared" si="725"/>
        <v>5</v>
      </c>
      <c r="D5798" s="64">
        <f t="shared" si="726"/>
        <v>580</v>
      </c>
      <c r="E5798" s="64">
        <f t="shared" si="727"/>
        <v>2896</v>
      </c>
      <c r="F5798" s="64" t="str">
        <f t="shared" si="720"/>
        <v/>
      </c>
      <c r="G5798" s="64" t="str">
        <f t="shared" si="721"/>
        <v/>
      </c>
      <c r="H5798" s="64" t="str">
        <f t="shared" si="722"/>
        <v/>
      </c>
      <c r="I5798" s="80" t="str">
        <f>IFERROR(VLOOKUP(D5798,Sheet2!A:B,2,0),"")</f>
        <v/>
      </c>
      <c r="J5798" s="64" t="str">
        <f>IFERROR(IF(I5798&lt;&gt;"",VLOOKUP(I5798,Sheet2!B:C,2,0),""),"")</f>
        <v/>
      </c>
      <c r="K5798" s="64" t="str">
        <f>IFERROR( IF(I5798&lt;&gt;"", HLOOKUP(L$2+$A5798,Sheet2!BX:NK,2,0),""),"")</f>
        <v/>
      </c>
      <c r="L5798" t="str">
        <f>IF(OR(HLOOKUP(L$2+$A5798,Sheet2!BX:NK,$B5798,0),HLOOKUP(L$2+$A5798,Sheet2!BX:NK,$B5798,0)&lt;&gt;""),HLOOKUP(L$2+$A5798,Sheet2!BX:NK,$B5798,0),"")</f>
        <v/>
      </c>
      <c r="M5798" t="str">
        <f>IF(OR(HLOOKUP(M$2+$A5798,Sheet2!BY:NL,$B5798,0),HLOOKUP(M$2+$A5798,Sheet2!BY:NL,$B5798,0)&lt;&gt;""),HLOOKUP(M$2+$A5798,Sheet2!BY:NL,$B5798,0),"")</f>
        <v/>
      </c>
      <c r="N5798" t="str">
        <f>IF(OR(HLOOKUP(N$2+$A5798,Sheet2!BZ:NM,$B5798,0),HLOOKUP(N$2+$A5798,Sheet2!BZ:NM,$B5798,0)&lt;&gt;""),HLOOKUP(N$2+$A5798,Sheet2!BZ:NM,$B5798,0),"")</f>
        <v/>
      </c>
      <c r="O5798" t="str">
        <f>IF(OR(HLOOKUP(O$2+$A5798,Sheet2!CA:NN,$B5798,0),HLOOKUP(O$2+$A5798,Sheet2!CA:NN,$B5798,0)&lt;&gt;""),HLOOKUP(O$2+$A5798,Sheet2!CA:NN,$B5798,0),"")</f>
        <v/>
      </c>
      <c r="P5798" t="str">
        <f>IF(OR(HLOOKUP(P$2+$A5798,Sheet2!CB:NO,$B5798,0),HLOOKUP(P$2+$A5798,Sheet2!CB:NO,$B5798,0)&lt;&gt;""),HLOOKUP(P$2+$A5798,Sheet2!CB:NO,$B5798,0),"")</f>
        <v/>
      </c>
      <c r="Q5798" t="str">
        <f>IF(OR(HLOOKUP(Q$2+$A5798,Sheet2!CC:NO,$B5798,0),HLOOKUP(Q$2+$A5798,Sheet2!CC:NO,$B5798,0)&lt;&gt;""),HLOOKUP(Q$2+$A5798,Sheet2!CC:NO,$B5798,0),"")</f>
        <v/>
      </c>
    </row>
    <row r="5799" spans="1:17" x14ac:dyDescent="0.25">
      <c r="A5799" s="64">
        <f t="shared" si="723"/>
        <v>30</v>
      </c>
      <c r="B5799" s="64">
        <f t="shared" si="724"/>
        <v>584</v>
      </c>
      <c r="C5799" s="64">
        <f t="shared" si="725"/>
        <v>6</v>
      </c>
      <c r="D5799" s="64">
        <f t="shared" si="726"/>
        <v>580</v>
      </c>
      <c r="E5799" s="64">
        <f t="shared" si="727"/>
        <v>2896</v>
      </c>
      <c r="F5799" s="64" t="str">
        <f t="shared" si="720"/>
        <v/>
      </c>
      <c r="G5799" s="64" t="str">
        <f t="shared" si="721"/>
        <v/>
      </c>
      <c r="H5799" s="64" t="str">
        <f t="shared" si="722"/>
        <v/>
      </c>
      <c r="I5799" s="80" t="str">
        <f>IFERROR(VLOOKUP(D5799,Sheet2!A:B,2,0),"")</f>
        <v/>
      </c>
      <c r="J5799" s="64" t="str">
        <f>IFERROR(IF(I5799&lt;&gt;"",VLOOKUP(I5799,Sheet2!B:C,2,0),""),"")</f>
        <v/>
      </c>
      <c r="K5799" s="64" t="str">
        <f>IFERROR( IF(I5799&lt;&gt;"", HLOOKUP(L$2+$A5799,Sheet2!BX:NK,2,0),""),"")</f>
        <v/>
      </c>
      <c r="L5799" t="str">
        <f>IF(OR(HLOOKUP(L$2+$A5799,Sheet2!BX:NK,$B5799,0),HLOOKUP(L$2+$A5799,Sheet2!BX:NK,$B5799,0)&lt;&gt;""),HLOOKUP(L$2+$A5799,Sheet2!BX:NK,$B5799,0),"")</f>
        <v/>
      </c>
      <c r="M5799" t="str">
        <f>IF(OR(HLOOKUP(M$2+$A5799,Sheet2!BY:NL,$B5799,0),HLOOKUP(M$2+$A5799,Sheet2!BY:NL,$B5799,0)&lt;&gt;""),HLOOKUP(M$2+$A5799,Sheet2!BY:NL,$B5799,0),"")</f>
        <v/>
      </c>
      <c r="N5799" t="str">
        <f>IF(OR(HLOOKUP(N$2+$A5799,Sheet2!BZ:NM,$B5799,0),HLOOKUP(N$2+$A5799,Sheet2!BZ:NM,$B5799,0)&lt;&gt;""),HLOOKUP(N$2+$A5799,Sheet2!BZ:NM,$B5799,0),"")</f>
        <v/>
      </c>
      <c r="O5799" t="str">
        <f>IF(OR(HLOOKUP(O$2+$A5799,Sheet2!CA:NN,$B5799,0),HLOOKUP(O$2+$A5799,Sheet2!CA:NN,$B5799,0)&lt;&gt;""),HLOOKUP(O$2+$A5799,Sheet2!CA:NN,$B5799,0),"")</f>
        <v/>
      </c>
      <c r="P5799" t="str">
        <f>IF(OR(HLOOKUP(P$2+$A5799,Sheet2!CB:NO,$B5799,0),HLOOKUP(P$2+$A5799,Sheet2!CB:NO,$B5799,0)&lt;&gt;""),HLOOKUP(P$2+$A5799,Sheet2!CB:NO,$B5799,0),"")</f>
        <v/>
      </c>
      <c r="Q5799" t="str">
        <f>IF(OR(HLOOKUP(Q$2+$A5799,Sheet2!CC:NO,$B5799,0),HLOOKUP(Q$2+$A5799,Sheet2!CC:NO,$B5799,0)&lt;&gt;""),HLOOKUP(Q$2+$A5799,Sheet2!CC:NO,$B5799,0),"")</f>
        <v/>
      </c>
    </row>
    <row r="5800" spans="1:17" x14ac:dyDescent="0.25">
      <c r="A5800" s="64">
        <f t="shared" si="723"/>
        <v>36</v>
      </c>
      <c r="B5800" s="64">
        <f t="shared" si="724"/>
        <v>584</v>
      </c>
      <c r="C5800" s="64">
        <f t="shared" si="725"/>
        <v>7</v>
      </c>
      <c r="D5800" s="64">
        <f t="shared" si="726"/>
        <v>580</v>
      </c>
      <c r="E5800" s="64">
        <f t="shared" si="727"/>
        <v>2896</v>
      </c>
      <c r="F5800" s="64" t="str">
        <f t="shared" si="720"/>
        <v/>
      </c>
      <c r="G5800" s="64" t="str">
        <f t="shared" si="721"/>
        <v/>
      </c>
      <c r="H5800" s="64" t="str">
        <f t="shared" si="722"/>
        <v/>
      </c>
      <c r="I5800" s="80" t="str">
        <f>IFERROR(VLOOKUP(D5800,Sheet2!A:B,2,0),"")</f>
        <v/>
      </c>
      <c r="J5800" s="64" t="str">
        <f>IFERROR(IF(I5800&lt;&gt;"",VLOOKUP(I5800,Sheet2!B:C,2,0),""),"")</f>
        <v/>
      </c>
      <c r="K5800" s="64" t="str">
        <f>IFERROR( IF(I5800&lt;&gt;"", HLOOKUP(L$2+$A5800,Sheet2!BX:NK,2,0),""),"")</f>
        <v/>
      </c>
      <c r="L5800" t="str">
        <f>IF(OR(HLOOKUP(L$2+$A5800,Sheet2!BX:NK,$B5800,0),HLOOKUP(L$2+$A5800,Sheet2!BX:NK,$B5800,0)&lt;&gt;""),HLOOKUP(L$2+$A5800,Sheet2!BX:NK,$B5800,0),"")</f>
        <v/>
      </c>
      <c r="M5800" t="str">
        <f>IF(OR(HLOOKUP(M$2+$A5800,Sheet2!BY:NL,$B5800,0),HLOOKUP(M$2+$A5800,Sheet2!BY:NL,$B5800,0)&lt;&gt;""),HLOOKUP(M$2+$A5800,Sheet2!BY:NL,$B5800,0),"")</f>
        <v/>
      </c>
      <c r="N5800" t="str">
        <f>IF(OR(HLOOKUP(N$2+$A5800,Sheet2!BZ:NM,$B5800,0),HLOOKUP(N$2+$A5800,Sheet2!BZ:NM,$B5800,0)&lt;&gt;""),HLOOKUP(N$2+$A5800,Sheet2!BZ:NM,$B5800,0),"")</f>
        <v/>
      </c>
      <c r="O5800" t="str">
        <f>IF(OR(HLOOKUP(O$2+$A5800,Sheet2!CA:NN,$B5800,0),HLOOKUP(O$2+$A5800,Sheet2!CA:NN,$B5800,0)&lt;&gt;""),HLOOKUP(O$2+$A5800,Sheet2!CA:NN,$B5800,0),"")</f>
        <v/>
      </c>
      <c r="P5800" t="str">
        <f>IF(OR(HLOOKUP(P$2+$A5800,Sheet2!CB:NO,$B5800,0),HLOOKUP(P$2+$A5800,Sheet2!CB:NO,$B5800,0)&lt;&gt;""),HLOOKUP(P$2+$A5800,Sheet2!CB:NO,$B5800,0),"")</f>
        <v/>
      </c>
      <c r="Q5800" t="str">
        <f>IF(OR(HLOOKUP(Q$2+$A5800,Sheet2!CC:NO,$B5800,0),HLOOKUP(Q$2+$A5800,Sheet2!CC:NO,$B5800,0)&lt;&gt;""),HLOOKUP(Q$2+$A5800,Sheet2!CC:NO,$B5800,0),"")</f>
        <v/>
      </c>
    </row>
    <row r="5801" spans="1:17" x14ac:dyDescent="0.25">
      <c r="A5801" s="64">
        <f t="shared" si="723"/>
        <v>42</v>
      </c>
      <c r="B5801" s="64">
        <f t="shared" si="724"/>
        <v>584</v>
      </c>
      <c r="C5801" s="64">
        <f t="shared" si="725"/>
        <v>8</v>
      </c>
      <c r="D5801" s="64">
        <f t="shared" si="726"/>
        <v>580</v>
      </c>
      <c r="E5801" s="64">
        <f t="shared" si="727"/>
        <v>2896</v>
      </c>
      <c r="F5801" s="64" t="str">
        <f t="shared" si="720"/>
        <v/>
      </c>
      <c r="G5801" s="64" t="str">
        <f t="shared" si="721"/>
        <v/>
      </c>
      <c r="H5801" s="64" t="str">
        <f t="shared" si="722"/>
        <v/>
      </c>
      <c r="I5801" s="80" t="str">
        <f>IFERROR(VLOOKUP(D5801,Sheet2!A:B,2,0),"")</f>
        <v/>
      </c>
      <c r="J5801" s="64" t="str">
        <f>IFERROR(IF(I5801&lt;&gt;"",VLOOKUP(I5801,Sheet2!B:C,2,0),""),"")</f>
        <v/>
      </c>
      <c r="K5801" s="64" t="str">
        <f>IFERROR( IF(I5801&lt;&gt;"", HLOOKUP(L$2+$A5801,Sheet2!BX:NK,2,0),""),"")</f>
        <v/>
      </c>
      <c r="L5801" t="str">
        <f>IF(OR(HLOOKUP(L$2+$A5801,Sheet2!BX:NK,$B5801,0),HLOOKUP(L$2+$A5801,Sheet2!BX:NK,$B5801,0)&lt;&gt;""),HLOOKUP(L$2+$A5801,Sheet2!BX:NK,$B5801,0),"")</f>
        <v/>
      </c>
      <c r="M5801" t="str">
        <f>IF(OR(HLOOKUP(M$2+$A5801,Sheet2!BY:NL,$B5801,0),HLOOKUP(M$2+$A5801,Sheet2!BY:NL,$B5801,0)&lt;&gt;""),HLOOKUP(M$2+$A5801,Sheet2!BY:NL,$B5801,0),"")</f>
        <v/>
      </c>
      <c r="N5801" t="str">
        <f>IF(OR(HLOOKUP(N$2+$A5801,Sheet2!BZ:NM,$B5801,0),HLOOKUP(N$2+$A5801,Sheet2!BZ:NM,$B5801,0)&lt;&gt;""),HLOOKUP(N$2+$A5801,Sheet2!BZ:NM,$B5801,0),"")</f>
        <v/>
      </c>
      <c r="O5801" t="str">
        <f>IF(OR(HLOOKUP(O$2+$A5801,Sheet2!CA:NN,$B5801,0),HLOOKUP(O$2+$A5801,Sheet2!CA:NN,$B5801,0)&lt;&gt;""),HLOOKUP(O$2+$A5801,Sheet2!CA:NN,$B5801,0),"")</f>
        <v/>
      </c>
      <c r="P5801" t="str">
        <f>IF(OR(HLOOKUP(P$2+$A5801,Sheet2!CB:NO,$B5801,0),HLOOKUP(P$2+$A5801,Sheet2!CB:NO,$B5801,0)&lt;&gt;""),HLOOKUP(P$2+$A5801,Sheet2!CB:NO,$B5801,0),"")</f>
        <v/>
      </c>
      <c r="Q5801" t="str">
        <f>IF(OR(HLOOKUP(Q$2+$A5801,Sheet2!CC:NO,$B5801,0),HLOOKUP(Q$2+$A5801,Sheet2!CC:NO,$B5801,0)&lt;&gt;""),HLOOKUP(Q$2+$A5801,Sheet2!CC:NO,$B5801,0),"")</f>
        <v/>
      </c>
    </row>
    <row r="5802" spans="1:17" x14ac:dyDescent="0.25">
      <c r="A5802" s="64">
        <f t="shared" si="723"/>
        <v>48</v>
      </c>
      <c r="B5802" s="64">
        <f t="shared" si="724"/>
        <v>584</v>
      </c>
      <c r="C5802" s="64">
        <f t="shared" si="725"/>
        <v>9</v>
      </c>
      <c r="D5802" s="64">
        <f t="shared" si="726"/>
        <v>580</v>
      </c>
      <c r="E5802" s="64">
        <f t="shared" si="727"/>
        <v>2896</v>
      </c>
      <c r="F5802" s="64" t="str">
        <f t="shared" si="720"/>
        <v/>
      </c>
      <c r="G5802" s="64" t="str">
        <f t="shared" si="721"/>
        <v/>
      </c>
      <c r="H5802" s="64" t="str">
        <f t="shared" si="722"/>
        <v/>
      </c>
      <c r="I5802" s="80" t="str">
        <f>IFERROR(VLOOKUP(D5802,Sheet2!A:B,2,0),"")</f>
        <v/>
      </c>
      <c r="J5802" s="64" t="str">
        <f>IFERROR(IF(I5802&lt;&gt;"",VLOOKUP(I5802,Sheet2!B:C,2,0),""),"")</f>
        <v/>
      </c>
      <c r="K5802" s="64" t="str">
        <f>IFERROR( IF(I5802&lt;&gt;"", HLOOKUP(L$2+$A5802,Sheet2!BX:NK,2,0),""),"")</f>
        <v/>
      </c>
      <c r="L5802" t="str">
        <f>IF(OR(HLOOKUP(L$2+$A5802,Sheet2!BX:NK,$B5802,0),HLOOKUP(L$2+$A5802,Sheet2!BX:NK,$B5802,0)&lt;&gt;""),HLOOKUP(L$2+$A5802,Sheet2!BX:NK,$B5802,0),"")</f>
        <v/>
      </c>
      <c r="M5802" t="str">
        <f>IF(OR(HLOOKUP(M$2+$A5802,Sheet2!BY:NL,$B5802,0),HLOOKUP(M$2+$A5802,Sheet2!BY:NL,$B5802,0)&lt;&gt;""),HLOOKUP(M$2+$A5802,Sheet2!BY:NL,$B5802,0),"")</f>
        <v/>
      </c>
      <c r="N5802" t="str">
        <f>IF(OR(HLOOKUP(N$2+$A5802,Sheet2!BZ:NM,$B5802,0),HLOOKUP(N$2+$A5802,Sheet2!BZ:NM,$B5802,0)&lt;&gt;""),HLOOKUP(N$2+$A5802,Sheet2!BZ:NM,$B5802,0),"")</f>
        <v/>
      </c>
      <c r="O5802" t="str">
        <f>IF(OR(HLOOKUP(O$2+$A5802,Sheet2!CA:NN,$B5802,0),HLOOKUP(O$2+$A5802,Sheet2!CA:NN,$B5802,0)&lt;&gt;""),HLOOKUP(O$2+$A5802,Sheet2!CA:NN,$B5802,0),"")</f>
        <v/>
      </c>
      <c r="P5802" t="str">
        <f>IF(OR(HLOOKUP(P$2+$A5802,Sheet2!CB:NO,$B5802,0),HLOOKUP(P$2+$A5802,Sheet2!CB:NO,$B5802,0)&lt;&gt;""),HLOOKUP(P$2+$A5802,Sheet2!CB:NO,$B5802,0),"")</f>
        <v/>
      </c>
      <c r="Q5802" t="str">
        <f>IF(OR(HLOOKUP(Q$2+$A5802,Sheet2!CC:NO,$B5802,0),HLOOKUP(Q$2+$A5802,Sheet2!CC:NO,$B5802,0)&lt;&gt;""),HLOOKUP(Q$2+$A5802,Sheet2!CC:NO,$B5802,0),"")</f>
        <v/>
      </c>
    </row>
    <row r="5803" spans="1:17" x14ac:dyDescent="0.25">
      <c r="A5803" s="64">
        <f t="shared" si="723"/>
        <v>54</v>
      </c>
      <c r="B5803" s="64">
        <f t="shared" si="724"/>
        <v>584</v>
      </c>
      <c r="C5803" s="64">
        <f t="shared" si="725"/>
        <v>10</v>
      </c>
      <c r="D5803" s="64">
        <f t="shared" si="726"/>
        <v>580</v>
      </c>
      <c r="E5803" s="64">
        <f t="shared" si="727"/>
        <v>2896</v>
      </c>
      <c r="F5803" s="64" t="str">
        <f t="shared" si="720"/>
        <v/>
      </c>
      <c r="G5803" s="64" t="str">
        <f t="shared" si="721"/>
        <v/>
      </c>
      <c r="H5803" s="64" t="str">
        <f t="shared" si="722"/>
        <v/>
      </c>
      <c r="I5803" s="80" t="str">
        <f>IFERROR(VLOOKUP(D5803,Sheet2!A:B,2,0),"")</f>
        <v/>
      </c>
      <c r="J5803" s="64" t="str">
        <f>IFERROR(IF(I5803&lt;&gt;"",VLOOKUP(I5803,Sheet2!B:C,2,0),""),"")</f>
        <v/>
      </c>
      <c r="K5803" s="64" t="str">
        <f>IFERROR( IF(I5803&lt;&gt;"", HLOOKUP(L$2+$A5803,Sheet2!BX:NK,2,0),""),"")</f>
        <v/>
      </c>
      <c r="L5803" t="str">
        <f>IF(OR(HLOOKUP(L$2+$A5803,Sheet2!BX:NK,$B5803,0),HLOOKUP(L$2+$A5803,Sheet2!BX:NK,$B5803,0)&lt;&gt;""),HLOOKUP(L$2+$A5803,Sheet2!BX:NK,$B5803,0),"")</f>
        <v/>
      </c>
      <c r="M5803" t="str">
        <f>IF(OR(HLOOKUP(M$2+$A5803,Sheet2!BY:NL,$B5803,0),HLOOKUP(M$2+$A5803,Sheet2!BY:NL,$B5803,0)&lt;&gt;""),HLOOKUP(M$2+$A5803,Sheet2!BY:NL,$B5803,0),"")</f>
        <v/>
      </c>
      <c r="N5803" t="str">
        <f>IF(OR(HLOOKUP(N$2+$A5803,Sheet2!BZ:NM,$B5803,0),HLOOKUP(N$2+$A5803,Sheet2!BZ:NM,$B5803,0)&lt;&gt;""),HLOOKUP(N$2+$A5803,Sheet2!BZ:NM,$B5803,0),"")</f>
        <v/>
      </c>
      <c r="O5803" t="str">
        <f>IF(OR(HLOOKUP(O$2+$A5803,Sheet2!CA:NN,$B5803,0),HLOOKUP(O$2+$A5803,Sheet2!CA:NN,$B5803,0)&lt;&gt;""),HLOOKUP(O$2+$A5803,Sheet2!CA:NN,$B5803,0),"")</f>
        <v/>
      </c>
      <c r="P5803" t="str">
        <f>IF(OR(HLOOKUP(P$2+$A5803,Sheet2!CB:NO,$B5803,0),HLOOKUP(P$2+$A5803,Sheet2!CB:NO,$B5803,0)&lt;&gt;""),HLOOKUP(P$2+$A5803,Sheet2!CB:NO,$B5803,0),"")</f>
        <v/>
      </c>
      <c r="Q5803" t="str">
        <f>IF(OR(HLOOKUP(Q$2+$A5803,Sheet2!CC:NO,$B5803,0),HLOOKUP(Q$2+$A5803,Sheet2!CC:NO,$B5803,0)&lt;&gt;""),HLOOKUP(Q$2+$A5803,Sheet2!CC:NO,$B5803,0),"")</f>
        <v/>
      </c>
    </row>
    <row r="5804" spans="1:17" x14ac:dyDescent="0.25">
      <c r="A5804" s="64">
        <f t="shared" si="723"/>
        <v>0</v>
      </c>
      <c r="B5804" s="64">
        <f t="shared" si="724"/>
        <v>585</v>
      </c>
      <c r="C5804" s="64">
        <f t="shared" si="725"/>
        <v>1</v>
      </c>
      <c r="D5804" s="64">
        <f t="shared" si="726"/>
        <v>581</v>
      </c>
      <c r="E5804" s="64">
        <f t="shared" si="727"/>
        <v>2901</v>
      </c>
      <c r="F5804" s="64" t="str">
        <f t="shared" si="720"/>
        <v/>
      </c>
      <c r="G5804" s="64" t="str">
        <f t="shared" si="721"/>
        <v/>
      </c>
      <c r="H5804" s="64" t="str">
        <f t="shared" si="722"/>
        <v/>
      </c>
      <c r="I5804" s="80" t="str">
        <f>IFERROR(VLOOKUP(D5804,Sheet2!A:B,2,0),"")</f>
        <v/>
      </c>
      <c r="J5804" s="64" t="str">
        <f>IFERROR(IF(I5804&lt;&gt;"",VLOOKUP(I5804,Sheet2!B:C,2,0),""),"")</f>
        <v/>
      </c>
      <c r="K5804" s="64" t="str">
        <f>IFERROR( IF(I5804&lt;&gt;"", HLOOKUP(L$2+$A5804,Sheet2!BX:NK,2,0),""),"")</f>
        <v/>
      </c>
      <c r="L5804" t="str">
        <f>IF(OR(HLOOKUP(L$2+$A5804,Sheet2!BX:NK,$B5804,0),HLOOKUP(L$2+$A5804,Sheet2!BX:NK,$B5804,0)&lt;&gt;""),HLOOKUP(L$2+$A5804,Sheet2!BX:NK,$B5804,0),"")</f>
        <v/>
      </c>
      <c r="M5804" t="str">
        <f>IF(OR(HLOOKUP(M$2+$A5804,Sheet2!BY:NL,$B5804,0),HLOOKUP(M$2+$A5804,Sheet2!BY:NL,$B5804,0)&lt;&gt;""),HLOOKUP(M$2+$A5804,Sheet2!BY:NL,$B5804,0),"")</f>
        <v/>
      </c>
      <c r="N5804" t="str">
        <f>IF(OR(HLOOKUP(N$2+$A5804,Sheet2!BZ:NM,$B5804,0),HLOOKUP(N$2+$A5804,Sheet2!BZ:NM,$B5804,0)&lt;&gt;""),HLOOKUP(N$2+$A5804,Sheet2!BZ:NM,$B5804,0),"")</f>
        <v/>
      </c>
      <c r="O5804" t="str">
        <f>IF(OR(HLOOKUP(O$2+$A5804,Sheet2!CA:NN,$B5804,0),HLOOKUP(O$2+$A5804,Sheet2!CA:NN,$B5804,0)&lt;&gt;""),HLOOKUP(O$2+$A5804,Sheet2!CA:NN,$B5804,0),"")</f>
        <v/>
      </c>
      <c r="P5804" t="str">
        <f>IF(OR(HLOOKUP(P$2+$A5804,Sheet2!CB:NO,$B5804,0),HLOOKUP(P$2+$A5804,Sheet2!CB:NO,$B5804,0)&lt;&gt;""),HLOOKUP(P$2+$A5804,Sheet2!CB:NO,$B5804,0),"")</f>
        <v/>
      </c>
      <c r="Q5804" t="str">
        <f>IF(OR(HLOOKUP(Q$2+$A5804,Sheet2!CC:NO,$B5804,0),HLOOKUP(Q$2+$A5804,Sheet2!CC:NO,$B5804,0)&lt;&gt;""),HLOOKUP(Q$2+$A5804,Sheet2!CC:NO,$B5804,0),"")</f>
        <v/>
      </c>
    </row>
    <row r="5805" spans="1:17" x14ac:dyDescent="0.25">
      <c r="A5805" s="64">
        <f t="shared" si="723"/>
        <v>6</v>
      </c>
      <c r="B5805" s="64">
        <f t="shared" si="724"/>
        <v>585</v>
      </c>
      <c r="C5805" s="64">
        <f t="shared" si="725"/>
        <v>2</v>
      </c>
      <c r="D5805" s="64">
        <f t="shared" si="726"/>
        <v>581</v>
      </c>
      <c r="E5805" s="64">
        <f t="shared" si="727"/>
        <v>2901</v>
      </c>
      <c r="F5805" s="64" t="str">
        <f t="shared" si="720"/>
        <v/>
      </c>
      <c r="G5805" s="64" t="str">
        <f t="shared" si="721"/>
        <v/>
      </c>
      <c r="H5805" s="64" t="str">
        <f t="shared" si="722"/>
        <v/>
      </c>
      <c r="I5805" s="80" t="str">
        <f>IFERROR(VLOOKUP(D5805,Sheet2!A:B,2,0),"")</f>
        <v/>
      </c>
      <c r="J5805" s="64" t="str">
        <f>IFERROR(IF(I5805&lt;&gt;"",VLOOKUP(I5805,Sheet2!B:C,2,0),""),"")</f>
        <v/>
      </c>
      <c r="K5805" s="64" t="str">
        <f>IFERROR( IF(I5805&lt;&gt;"", HLOOKUP(L$2+$A5805,Sheet2!BX:NK,2,0),""),"")</f>
        <v/>
      </c>
      <c r="L5805" t="str">
        <f>IF(OR(HLOOKUP(L$2+$A5805,Sheet2!BX:NK,$B5805,0),HLOOKUP(L$2+$A5805,Sheet2!BX:NK,$B5805,0)&lt;&gt;""),HLOOKUP(L$2+$A5805,Sheet2!BX:NK,$B5805,0),"")</f>
        <v/>
      </c>
      <c r="M5805" t="str">
        <f>IF(OR(HLOOKUP(M$2+$A5805,Sheet2!BY:NL,$B5805,0),HLOOKUP(M$2+$A5805,Sheet2!BY:NL,$B5805,0)&lt;&gt;""),HLOOKUP(M$2+$A5805,Sheet2!BY:NL,$B5805,0),"")</f>
        <v/>
      </c>
      <c r="N5805" t="str">
        <f>IF(OR(HLOOKUP(N$2+$A5805,Sheet2!BZ:NM,$B5805,0),HLOOKUP(N$2+$A5805,Sheet2!BZ:NM,$B5805,0)&lt;&gt;""),HLOOKUP(N$2+$A5805,Sheet2!BZ:NM,$B5805,0),"")</f>
        <v/>
      </c>
      <c r="O5805" t="str">
        <f>IF(OR(HLOOKUP(O$2+$A5805,Sheet2!CA:NN,$B5805,0),HLOOKUP(O$2+$A5805,Sheet2!CA:NN,$B5805,0)&lt;&gt;""),HLOOKUP(O$2+$A5805,Sheet2!CA:NN,$B5805,0),"")</f>
        <v/>
      </c>
      <c r="P5805" t="str">
        <f>IF(OR(HLOOKUP(P$2+$A5805,Sheet2!CB:NO,$B5805,0),HLOOKUP(P$2+$A5805,Sheet2!CB:NO,$B5805,0)&lt;&gt;""),HLOOKUP(P$2+$A5805,Sheet2!CB:NO,$B5805,0),"")</f>
        <v/>
      </c>
      <c r="Q5805" t="str">
        <f>IF(OR(HLOOKUP(Q$2+$A5805,Sheet2!CC:NO,$B5805,0),HLOOKUP(Q$2+$A5805,Sheet2!CC:NO,$B5805,0)&lt;&gt;""),HLOOKUP(Q$2+$A5805,Sheet2!CC:NO,$B5805,0),"")</f>
        <v/>
      </c>
    </row>
    <row r="5806" spans="1:17" x14ac:dyDescent="0.25">
      <c r="A5806" s="64">
        <f t="shared" si="723"/>
        <v>12</v>
      </c>
      <c r="B5806" s="64">
        <f t="shared" si="724"/>
        <v>585</v>
      </c>
      <c r="C5806" s="64">
        <f t="shared" si="725"/>
        <v>3</v>
      </c>
      <c r="D5806" s="64">
        <f t="shared" si="726"/>
        <v>581</v>
      </c>
      <c r="E5806" s="64">
        <f t="shared" si="727"/>
        <v>2901</v>
      </c>
      <c r="F5806" s="64" t="str">
        <f t="shared" si="720"/>
        <v/>
      </c>
      <c r="G5806" s="64" t="str">
        <f t="shared" si="721"/>
        <v/>
      </c>
      <c r="H5806" s="64" t="str">
        <f t="shared" si="722"/>
        <v/>
      </c>
      <c r="I5806" s="80" t="str">
        <f>IFERROR(VLOOKUP(D5806,Sheet2!A:B,2,0),"")</f>
        <v/>
      </c>
      <c r="J5806" s="64" t="str">
        <f>IFERROR(IF(I5806&lt;&gt;"",VLOOKUP(I5806,Sheet2!B:C,2,0),""),"")</f>
        <v/>
      </c>
      <c r="K5806" s="64" t="str">
        <f>IFERROR( IF(I5806&lt;&gt;"", HLOOKUP(L$2+$A5806,Sheet2!BX:NK,2,0),""),"")</f>
        <v/>
      </c>
      <c r="L5806" t="str">
        <f>IF(OR(HLOOKUP(L$2+$A5806,Sheet2!BX:NK,$B5806,0),HLOOKUP(L$2+$A5806,Sheet2!BX:NK,$B5806,0)&lt;&gt;""),HLOOKUP(L$2+$A5806,Sheet2!BX:NK,$B5806,0),"")</f>
        <v/>
      </c>
      <c r="M5806" t="str">
        <f>IF(OR(HLOOKUP(M$2+$A5806,Sheet2!BY:NL,$B5806,0),HLOOKUP(M$2+$A5806,Sheet2!BY:NL,$B5806,0)&lt;&gt;""),HLOOKUP(M$2+$A5806,Sheet2!BY:NL,$B5806,0),"")</f>
        <v/>
      </c>
      <c r="N5806" t="str">
        <f>IF(OR(HLOOKUP(N$2+$A5806,Sheet2!BZ:NM,$B5806,0),HLOOKUP(N$2+$A5806,Sheet2!BZ:NM,$B5806,0)&lt;&gt;""),HLOOKUP(N$2+$A5806,Sheet2!BZ:NM,$B5806,0),"")</f>
        <v/>
      </c>
      <c r="O5806" t="str">
        <f>IF(OR(HLOOKUP(O$2+$A5806,Sheet2!CA:NN,$B5806,0),HLOOKUP(O$2+$A5806,Sheet2!CA:NN,$B5806,0)&lt;&gt;""),HLOOKUP(O$2+$A5806,Sheet2!CA:NN,$B5806,0),"")</f>
        <v/>
      </c>
      <c r="P5806" t="str">
        <f>IF(OR(HLOOKUP(P$2+$A5806,Sheet2!CB:NO,$B5806,0),HLOOKUP(P$2+$A5806,Sheet2!CB:NO,$B5806,0)&lt;&gt;""),HLOOKUP(P$2+$A5806,Sheet2!CB:NO,$B5806,0),"")</f>
        <v/>
      </c>
      <c r="Q5806" t="str">
        <f>IF(OR(HLOOKUP(Q$2+$A5806,Sheet2!CC:NO,$B5806,0),HLOOKUP(Q$2+$A5806,Sheet2!CC:NO,$B5806,0)&lt;&gt;""),HLOOKUP(Q$2+$A5806,Sheet2!CC:NO,$B5806,0),"")</f>
        <v/>
      </c>
    </row>
    <row r="5807" spans="1:17" x14ac:dyDescent="0.25">
      <c r="A5807" s="64">
        <f t="shared" si="723"/>
        <v>18</v>
      </c>
      <c r="B5807" s="64">
        <f t="shared" si="724"/>
        <v>585</v>
      </c>
      <c r="C5807" s="64">
        <f t="shared" si="725"/>
        <v>4</v>
      </c>
      <c r="D5807" s="64">
        <f t="shared" si="726"/>
        <v>581</v>
      </c>
      <c r="E5807" s="64">
        <f t="shared" si="727"/>
        <v>2901</v>
      </c>
      <c r="F5807" s="64" t="str">
        <f t="shared" si="720"/>
        <v/>
      </c>
      <c r="G5807" s="64" t="str">
        <f t="shared" si="721"/>
        <v/>
      </c>
      <c r="H5807" s="64" t="str">
        <f t="shared" si="722"/>
        <v/>
      </c>
      <c r="I5807" s="80" t="str">
        <f>IFERROR(VLOOKUP(D5807,Sheet2!A:B,2,0),"")</f>
        <v/>
      </c>
      <c r="J5807" s="64" t="str">
        <f>IFERROR(IF(I5807&lt;&gt;"",VLOOKUP(I5807,Sheet2!B:C,2,0),""),"")</f>
        <v/>
      </c>
      <c r="K5807" s="64" t="str">
        <f>IFERROR( IF(I5807&lt;&gt;"", HLOOKUP(L$2+$A5807,Sheet2!BX:NK,2,0),""),"")</f>
        <v/>
      </c>
      <c r="L5807" t="str">
        <f>IF(OR(HLOOKUP(L$2+$A5807,Sheet2!BX:NK,$B5807,0),HLOOKUP(L$2+$A5807,Sheet2!BX:NK,$B5807,0)&lt;&gt;""),HLOOKUP(L$2+$A5807,Sheet2!BX:NK,$B5807,0),"")</f>
        <v/>
      </c>
      <c r="M5807" t="str">
        <f>IF(OR(HLOOKUP(M$2+$A5807,Sheet2!BY:NL,$B5807,0),HLOOKUP(M$2+$A5807,Sheet2!BY:NL,$B5807,0)&lt;&gt;""),HLOOKUP(M$2+$A5807,Sheet2!BY:NL,$B5807,0),"")</f>
        <v/>
      </c>
      <c r="N5807" t="str">
        <f>IF(OR(HLOOKUP(N$2+$A5807,Sheet2!BZ:NM,$B5807,0),HLOOKUP(N$2+$A5807,Sheet2!BZ:NM,$B5807,0)&lt;&gt;""),HLOOKUP(N$2+$A5807,Sheet2!BZ:NM,$B5807,0),"")</f>
        <v/>
      </c>
      <c r="O5807" t="str">
        <f>IF(OR(HLOOKUP(O$2+$A5807,Sheet2!CA:NN,$B5807,0),HLOOKUP(O$2+$A5807,Sheet2!CA:NN,$B5807,0)&lt;&gt;""),HLOOKUP(O$2+$A5807,Sheet2!CA:NN,$B5807,0),"")</f>
        <v/>
      </c>
      <c r="P5807" t="str">
        <f>IF(OR(HLOOKUP(P$2+$A5807,Sheet2!CB:NO,$B5807,0),HLOOKUP(P$2+$A5807,Sheet2!CB:NO,$B5807,0)&lt;&gt;""),HLOOKUP(P$2+$A5807,Sheet2!CB:NO,$B5807,0),"")</f>
        <v/>
      </c>
      <c r="Q5807" t="str">
        <f>IF(OR(HLOOKUP(Q$2+$A5807,Sheet2!CC:NO,$B5807,0),HLOOKUP(Q$2+$A5807,Sheet2!CC:NO,$B5807,0)&lt;&gt;""),HLOOKUP(Q$2+$A5807,Sheet2!CC:NO,$B5807,0),"")</f>
        <v/>
      </c>
    </row>
    <row r="5808" spans="1:17" x14ac:dyDescent="0.25">
      <c r="A5808" s="64">
        <f t="shared" si="723"/>
        <v>24</v>
      </c>
      <c r="B5808" s="64">
        <f t="shared" si="724"/>
        <v>585</v>
      </c>
      <c r="C5808" s="64">
        <f t="shared" si="725"/>
        <v>5</v>
      </c>
      <c r="D5808" s="64">
        <f t="shared" si="726"/>
        <v>581</v>
      </c>
      <c r="E5808" s="64">
        <f t="shared" si="727"/>
        <v>2901</v>
      </c>
      <c r="F5808" s="64" t="str">
        <f t="shared" si="720"/>
        <v/>
      </c>
      <c r="G5808" s="64" t="str">
        <f t="shared" si="721"/>
        <v/>
      </c>
      <c r="H5808" s="64" t="str">
        <f t="shared" si="722"/>
        <v/>
      </c>
      <c r="I5808" s="80" t="str">
        <f>IFERROR(VLOOKUP(D5808,Sheet2!A:B,2,0),"")</f>
        <v/>
      </c>
      <c r="J5808" s="64" t="str">
        <f>IFERROR(IF(I5808&lt;&gt;"",VLOOKUP(I5808,Sheet2!B:C,2,0),""),"")</f>
        <v/>
      </c>
      <c r="K5808" s="64" t="str">
        <f>IFERROR( IF(I5808&lt;&gt;"", HLOOKUP(L$2+$A5808,Sheet2!BX:NK,2,0),""),"")</f>
        <v/>
      </c>
      <c r="L5808" t="str">
        <f>IF(OR(HLOOKUP(L$2+$A5808,Sheet2!BX:NK,$B5808,0),HLOOKUP(L$2+$A5808,Sheet2!BX:NK,$B5808,0)&lt;&gt;""),HLOOKUP(L$2+$A5808,Sheet2!BX:NK,$B5808,0),"")</f>
        <v/>
      </c>
      <c r="M5808" t="str">
        <f>IF(OR(HLOOKUP(M$2+$A5808,Sheet2!BY:NL,$B5808,0),HLOOKUP(M$2+$A5808,Sheet2!BY:NL,$B5808,0)&lt;&gt;""),HLOOKUP(M$2+$A5808,Sheet2!BY:NL,$B5808,0),"")</f>
        <v/>
      </c>
      <c r="N5808" t="str">
        <f>IF(OR(HLOOKUP(N$2+$A5808,Sheet2!BZ:NM,$B5808,0),HLOOKUP(N$2+$A5808,Sheet2!BZ:NM,$B5808,0)&lt;&gt;""),HLOOKUP(N$2+$A5808,Sheet2!BZ:NM,$B5808,0),"")</f>
        <v/>
      </c>
      <c r="O5808" t="str">
        <f>IF(OR(HLOOKUP(O$2+$A5808,Sheet2!CA:NN,$B5808,0),HLOOKUP(O$2+$A5808,Sheet2!CA:NN,$B5808,0)&lt;&gt;""),HLOOKUP(O$2+$A5808,Sheet2!CA:NN,$B5808,0),"")</f>
        <v/>
      </c>
      <c r="P5808" t="str">
        <f>IF(OR(HLOOKUP(P$2+$A5808,Sheet2!CB:NO,$B5808,0),HLOOKUP(P$2+$A5808,Sheet2!CB:NO,$B5808,0)&lt;&gt;""),HLOOKUP(P$2+$A5808,Sheet2!CB:NO,$B5808,0),"")</f>
        <v/>
      </c>
      <c r="Q5808" t="str">
        <f>IF(OR(HLOOKUP(Q$2+$A5808,Sheet2!CC:NO,$B5808,0),HLOOKUP(Q$2+$A5808,Sheet2!CC:NO,$B5808,0)&lt;&gt;""),HLOOKUP(Q$2+$A5808,Sheet2!CC:NO,$B5808,0),"")</f>
        <v/>
      </c>
    </row>
    <row r="5809" spans="1:17" x14ac:dyDescent="0.25">
      <c r="A5809" s="64">
        <f t="shared" si="723"/>
        <v>30</v>
      </c>
      <c r="B5809" s="64">
        <f t="shared" si="724"/>
        <v>585</v>
      </c>
      <c r="C5809" s="64">
        <f t="shared" si="725"/>
        <v>6</v>
      </c>
      <c r="D5809" s="64">
        <f t="shared" si="726"/>
        <v>581</v>
      </c>
      <c r="E5809" s="64">
        <f t="shared" si="727"/>
        <v>2901</v>
      </c>
      <c r="F5809" s="64" t="str">
        <f t="shared" si="720"/>
        <v/>
      </c>
      <c r="G5809" s="64" t="str">
        <f t="shared" si="721"/>
        <v/>
      </c>
      <c r="H5809" s="64" t="str">
        <f t="shared" si="722"/>
        <v/>
      </c>
      <c r="I5809" s="80" t="str">
        <f>IFERROR(VLOOKUP(D5809,Sheet2!A:B,2,0),"")</f>
        <v/>
      </c>
      <c r="J5809" s="64" t="str">
        <f>IFERROR(IF(I5809&lt;&gt;"",VLOOKUP(I5809,Sheet2!B:C,2,0),""),"")</f>
        <v/>
      </c>
      <c r="K5809" s="64" t="str">
        <f>IFERROR( IF(I5809&lt;&gt;"", HLOOKUP(L$2+$A5809,Sheet2!BX:NK,2,0),""),"")</f>
        <v/>
      </c>
      <c r="L5809" t="str">
        <f>IF(OR(HLOOKUP(L$2+$A5809,Sheet2!BX:NK,$B5809,0),HLOOKUP(L$2+$A5809,Sheet2!BX:NK,$B5809,0)&lt;&gt;""),HLOOKUP(L$2+$A5809,Sheet2!BX:NK,$B5809,0),"")</f>
        <v/>
      </c>
      <c r="M5809" t="str">
        <f>IF(OR(HLOOKUP(M$2+$A5809,Sheet2!BY:NL,$B5809,0),HLOOKUP(M$2+$A5809,Sheet2!BY:NL,$B5809,0)&lt;&gt;""),HLOOKUP(M$2+$A5809,Sheet2!BY:NL,$B5809,0),"")</f>
        <v/>
      </c>
      <c r="N5809" t="str">
        <f>IF(OR(HLOOKUP(N$2+$A5809,Sheet2!BZ:NM,$B5809,0),HLOOKUP(N$2+$A5809,Sheet2!BZ:NM,$B5809,0)&lt;&gt;""),HLOOKUP(N$2+$A5809,Sheet2!BZ:NM,$B5809,0),"")</f>
        <v/>
      </c>
      <c r="O5809" t="str">
        <f>IF(OR(HLOOKUP(O$2+$A5809,Sheet2!CA:NN,$B5809,0),HLOOKUP(O$2+$A5809,Sheet2!CA:NN,$B5809,0)&lt;&gt;""),HLOOKUP(O$2+$A5809,Sheet2!CA:NN,$B5809,0),"")</f>
        <v/>
      </c>
      <c r="P5809" t="str">
        <f>IF(OR(HLOOKUP(P$2+$A5809,Sheet2!CB:NO,$B5809,0),HLOOKUP(P$2+$A5809,Sheet2!CB:NO,$B5809,0)&lt;&gt;""),HLOOKUP(P$2+$A5809,Sheet2!CB:NO,$B5809,0),"")</f>
        <v/>
      </c>
      <c r="Q5809" t="str">
        <f>IF(OR(HLOOKUP(Q$2+$A5809,Sheet2!CC:NO,$B5809,0),HLOOKUP(Q$2+$A5809,Sheet2!CC:NO,$B5809,0)&lt;&gt;""),HLOOKUP(Q$2+$A5809,Sheet2!CC:NO,$B5809,0),"")</f>
        <v/>
      </c>
    </row>
    <row r="5810" spans="1:17" x14ac:dyDescent="0.25">
      <c r="A5810" s="64">
        <f t="shared" si="723"/>
        <v>36</v>
      </c>
      <c r="B5810" s="64">
        <f t="shared" si="724"/>
        <v>585</v>
      </c>
      <c r="C5810" s="64">
        <f t="shared" si="725"/>
        <v>7</v>
      </c>
      <c r="D5810" s="64">
        <f t="shared" si="726"/>
        <v>581</v>
      </c>
      <c r="E5810" s="64">
        <f t="shared" si="727"/>
        <v>2901</v>
      </c>
      <c r="F5810" s="64" t="str">
        <f t="shared" si="720"/>
        <v/>
      </c>
      <c r="G5810" s="64" t="str">
        <f t="shared" si="721"/>
        <v/>
      </c>
      <c r="H5810" s="64" t="str">
        <f t="shared" si="722"/>
        <v/>
      </c>
      <c r="I5810" s="80" t="str">
        <f>IFERROR(VLOOKUP(D5810,Sheet2!A:B,2,0),"")</f>
        <v/>
      </c>
      <c r="J5810" s="64" t="str">
        <f>IFERROR(IF(I5810&lt;&gt;"",VLOOKUP(I5810,Sheet2!B:C,2,0),""),"")</f>
        <v/>
      </c>
      <c r="K5810" s="64" t="str">
        <f>IFERROR( IF(I5810&lt;&gt;"", HLOOKUP(L$2+$A5810,Sheet2!BX:NK,2,0),""),"")</f>
        <v/>
      </c>
      <c r="L5810" t="str">
        <f>IF(OR(HLOOKUP(L$2+$A5810,Sheet2!BX:NK,$B5810,0),HLOOKUP(L$2+$A5810,Sheet2!BX:NK,$B5810,0)&lt;&gt;""),HLOOKUP(L$2+$A5810,Sheet2!BX:NK,$B5810,0),"")</f>
        <v/>
      </c>
      <c r="M5810" t="str">
        <f>IF(OR(HLOOKUP(M$2+$A5810,Sheet2!BY:NL,$B5810,0),HLOOKUP(M$2+$A5810,Sheet2!BY:NL,$B5810,0)&lt;&gt;""),HLOOKUP(M$2+$A5810,Sheet2!BY:NL,$B5810,0),"")</f>
        <v/>
      </c>
      <c r="N5810" t="str">
        <f>IF(OR(HLOOKUP(N$2+$A5810,Sheet2!BZ:NM,$B5810,0),HLOOKUP(N$2+$A5810,Sheet2!BZ:NM,$B5810,0)&lt;&gt;""),HLOOKUP(N$2+$A5810,Sheet2!BZ:NM,$B5810,0),"")</f>
        <v/>
      </c>
      <c r="O5810" t="str">
        <f>IF(OR(HLOOKUP(O$2+$A5810,Sheet2!CA:NN,$B5810,0),HLOOKUP(O$2+$A5810,Sheet2!CA:NN,$B5810,0)&lt;&gt;""),HLOOKUP(O$2+$A5810,Sheet2!CA:NN,$B5810,0),"")</f>
        <v/>
      </c>
      <c r="P5810" t="str">
        <f>IF(OR(HLOOKUP(P$2+$A5810,Sheet2!CB:NO,$B5810,0),HLOOKUP(P$2+$A5810,Sheet2!CB:NO,$B5810,0)&lt;&gt;""),HLOOKUP(P$2+$A5810,Sheet2!CB:NO,$B5810,0),"")</f>
        <v/>
      </c>
      <c r="Q5810" t="str">
        <f>IF(OR(HLOOKUP(Q$2+$A5810,Sheet2!CC:NO,$B5810,0),HLOOKUP(Q$2+$A5810,Sheet2!CC:NO,$B5810,0)&lt;&gt;""),HLOOKUP(Q$2+$A5810,Sheet2!CC:NO,$B5810,0),"")</f>
        <v/>
      </c>
    </row>
    <row r="5811" spans="1:17" x14ac:dyDescent="0.25">
      <c r="A5811" s="64">
        <f t="shared" si="723"/>
        <v>42</v>
      </c>
      <c r="B5811" s="64">
        <f t="shared" si="724"/>
        <v>585</v>
      </c>
      <c r="C5811" s="64">
        <f t="shared" si="725"/>
        <v>8</v>
      </c>
      <c r="D5811" s="64">
        <f t="shared" si="726"/>
        <v>581</v>
      </c>
      <c r="E5811" s="64">
        <f t="shared" si="727"/>
        <v>2901</v>
      </c>
      <c r="F5811" s="64" t="str">
        <f t="shared" si="720"/>
        <v/>
      </c>
      <c r="G5811" s="64" t="str">
        <f t="shared" si="721"/>
        <v/>
      </c>
      <c r="H5811" s="64" t="str">
        <f t="shared" si="722"/>
        <v/>
      </c>
      <c r="I5811" s="80" t="str">
        <f>IFERROR(VLOOKUP(D5811,Sheet2!A:B,2,0),"")</f>
        <v/>
      </c>
      <c r="J5811" s="64" t="str">
        <f>IFERROR(IF(I5811&lt;&gt;"",VLOOKUP(I5811,Sheet2!B:C,2,0),""),"")</f>
        <v/>
      </c>
      <c r="K5811" s="64" t="str">
        <f>IFERROR( IF(I5811&lt;&gt;"", HLOOKUP(L$2+$A5811,Sheet2!BX:NK,2,0),""),"")</f>
        <v/>
      </c>
      <c r="L5811" t="str">
        <f>IF(OR(HLOOKUP(L$2+$A5811,Sheet2!BX:NK,$B5811,0),HLOOKUP(L$2+$A5811,Sheet2!BX:NK,$B5811,0)&lt;&gt;""),HLOOKUP(L$2+$A5811,Sheet2!BX:NK,$B5811,0),"")</f>
        <v/>
      </c>
      <c r="M5811" t="str">
        <f>IF(OR(HLOOKUP(M$2+$A5811,Sheet2!BY:NL,$B5811,0),HLOOKUP(M$2+$A5811,Sheet2!BY:NL,$B5811,0)&lt;&gt;""),HLOOKUP(M$2+$A5811,Sheet2!BY:NL,$B5811,0),"")</f>
        <v/>
      </c>
      <c r="N5811" t="str">
        <f>IF(OR(HLOOKUP(N$2+$A5811,Sheet2!BZ:NM,$B5811,0),HLOOKUP(N$2+$A5811,Sheet2!BZ:NM,$B5811,0)&lt;&gt;""),HLOOKUP(N$2+$A5811,Sheet2!BZ:NM,$B5811,0),"")</f>
        <v/>
      </c>
      <c r="O5811" t="str">
        <f>IF(OR(HLOOKUP(O$2+$A5811,Sheet2!CA:NN,$B5811,0),HLOOKUP(O$2+$A5811,Sheet2!CA:NN,$B5811,0)&lt;&gt;""),HLOOKUP(O$2+$A5811,Sheet2!CA:NN,$B5811,0),"")</f>
        <v/>
      </c>
      <c r="P5811" t="str">
        <f>IF(OR(HLOOKUP(P$2+$A5811,Sheet2!CB:NO,$B5811,0),HLOOKUP(P$2+$A5811,Sheet2!CB:NO,$B5811,0)&lt;&gt;""),HLOOKUP(P$2+$A5811,Sheet2!CB:NO,$B5811,0),"")</f>
        <v/>
      </c>
      <c r="Q5811" t="str">
        <f>IF(OR(HLOOKUP(Q$2+$A5811,Sheet2!CC:NO,$B5811,0),HLOOKUP(Q$2+$A5811,Sheet2!CC:NO,$B5811,0)&lt;&gt;""),HLOOKUP(Q$2+$A5811,Sheet2!CC:NO,$B5811,0),"")</f>
        <v/>
      </c>
    </row>
    <row r="5812" spans="1:17" x14ac:dyDescent="0.25">
      <c r="A5812" s="64">
        <f t="shared" si="723"/>
        <v>48</v>
      </c>
      <c r="B5812" s="64">
        <f t="shared" si="724"/>
        <v>585</v>
      </c>
      <c r="C5812" s="64">
        <f t="shared" si="725"/>
        <v>9</v>
      </c>
      <c r="D5812" s="64">
        <f t="shared" si="726"/>
        <v>581</v>
      </c>
      <c r="E5812" s="64">
        <f t="shared" si="727"/>
        <v>2901</v>
      </c>
      <c r="F5812" s="64" t="str">
        <f t="shared" si="720"/>
        <v/>
      </c>
      <c r="G5812" s="64" t="str">
        <f t="shared" si="721"/>
        <v/>
      </c>
      <c r="H5812" s="64" t="str">
        <f t="shared" si="722"/>
        <v/>
      </c>
      <c r="I5812" s="80" t="str">
        <f>IFERROR(VLOOKUP(D5812,Sheet2!A:B,2,0),"")</f>
        <v/>
      </c>
      <c r="J5812" s="64" t="str">
        <f>IFERROR(IF(I5812&lt;&gt;"",VLOOKUP(I5812,Sheet2!B:C,2,0),""),"")</f>
        <v/>
      </c>
      <c r="K5812" s="64" t="str">
        <f>IFERROR( IF(I5812&lt;&gt;"", HLOOKUP(L$2+$A5812,Sheet2!BX:NK,2,0),""),"")</f>
        <v/>
      </c>
      <c r="L5812" t="str">
        <f>IF(OR(HLOOKUP(L$2+$A5812,Sheet2!BX:NK,$B5812,0),HLOOKUP(L$2+$A5812,Sheet2!BX:NK,$B5812,0)&lt;&gt;""),HLOOKUP(L$2+$A5812,Sheet2!BX:NK,$B5812,0),"")</f>
        <v/>
      </c>
      <c r="M5812" t="str">
        <f>IF(OR(HLOOKUP(M$2+$A5812,Sheet2!BY:NL,$B5812,0),HLOOKUP(M$2+$A5812,Sheet2!BY:NL,$B5812,0)&lt;&gt;""),HLOOKUP(M$2+$A5812,Sheet2!BY:NL,$B5812,0),"")</f>
        <v/>
      </c>
      <c r="N5812" t="str">
        <f>IF(OR(HLOOKUP(N$2+$A5812,Sheet2!BZ:NM,$B5812,0),HLOOKUP(N$2+$A5812,Sheet2!BZ:NM,$B5812,0)&lt;&gt;""),HLOOKUP(N$2+$A5812,Sheet2!BZ:NM,$B5812,0),"")</f>
        <v/>
      </c>
      <c r="O5812" t="str">
        <f>IF(OR(HLOOKUP(O$2+$A5812,Sheet2!CA:NN,$B5812,0),HLOOKUP(O$2+$A5812,Sheet2!CA:NN,$B5812,0)&lt;&gt;""),HLOOKUP(O$2+$A5812,Sheet2!CA:NN,$B5812,0),"")</f>
        <v/>
      </c>
      <c r="P5812" t="str">
        <f>IF(OR(HLOOKUP(P$2+$A5812,Sheet2!CB:NO,$B5812,0),HLOOKUP(P$2+$A5812,Sheet2!CB:NO,$B5812,0)&lt;&gt;""),HLOOKUP(P$2+$A5812,Sheet2!CB:NO,$B5812,0),"")</f>
        <v/>
      </c>
      <c r="Q5812" t="str">
        <f>IF(OR(HLOOKUP(Q$2+$A5812,Sheet2!CC:NO,$B5812,0),HLOOKUP(Q$2+$A5812,Sheet2!CC:NO,$B5812,0)&lt;&gt;""),HLOOKUP(Q$2+$A5812,Sheet2!CC:NO,$B5812,0),"")</f>
        <v/>
      </c>
    </row>
    <row r="5813" spans="1:17" x14ac:dyDescent="0.25">
      <c r="A5813" s="64">
        <f t="shared" si="723"/>
        <v>54</v>
      </c>
      <c r="B5813" s="64">
        <f t="shared" si="724"/>
        <v>585</v>
      </c>
      <c r="C5813" s="64">
        <f t="shared" si="725"/>
        <v>10</v>
      </c>
      <c r="D5813" s="64">
        <f t="shared" si="726"/>
        <v>581</v>
      </c>
      <c r="E5813" s="64">
        <f t="shared" si="727"/>
        <v>2901</v>
      </c>
      <c r="F5813" s="64" t="str">
        <f t="shared" si="720"/>
        <v/>
      </c>
      <c r="G5813" s="64" t="str">
        <f t="shared" si="721"/>
        <v/>
      </c>
      <c r="H5813" s="64" t="str">
        <f t="shared" si="722"/>
        <v/>
      </c>
      <c r="I5813" s="80" t="str">
        <f>IFERROR(VLOOKUP(D5813,Sheet2!A:B,2,0),"")</f>
        <v/>
      </c>
      <c r="J5813" s="64" t="str">
        <f>IFERROR(IF(I5813&lt;&gt;"",VLOOKUP(I5813,Sheet2!B:C,2,0),""),"")</f>
        <v/>
      </c>
      <c r="K5813" s="64" t="str">
        <f>IFERROR( IF(I5813&lt;&gt;"", HLOOKUP(L$2+$A5813,Sheet2!BX:NK,2,0),""),"")</f>
        <v/>
      </c>
      <c r="L5813" t="str">
        <f>IF(OR(HLOOKUP(L$2+$A5813,Sheet2!BX:NK,$B5813,0),HLOOKUP(L$2+$A5813,Sheet2!BX:NK,$B5813,0)&lt;&gt;""),HLOOKUP(L$2+$A5813,Sheet2!BX:NK,$B5813,0),"")</f>
        <v/>
      </c>
      <c r="M5813" t="str">
        <f>IF(OR(HLOOKUP(M$2+$A5813,Sheet2!BY:NL,$B5813,0),HLOOKUP(M$2+$A5813,Sheet2!BY:NL,$B5813,0)&lt;&gt;""),HLOOKUP(M$2+$A5813,Sheet2!BY:NL,$B5813,0),"")</f>
        <v/>
      </c>
      <c r="N5813" t="str">
        <f>IF(OR(HLOOKUP(N$2+$A5813,Sheet2!BZ:NM,$B5813,0),HLOOKUP(N$2+$A5813,Sheet2!BZ:NM,$B5813,0)&lt;&gt;""),HLOOKUP(N$2+$A5813,Sheet2!BZ:NM,$B5813,0),"")</f>
        <v/>
      </c>
      <c r="O5813" t="str">
        <f>IF(OR(HLOOKUP(O$2+$A5813,Sheet2!CA:NN,$B5813,0),HLOOKUP(O$2+$A5813,Sheet2!CA:NN,$B5813,0)&lt;&gt;""),HLOOKUP(O$2+$A5813,Sheet2!CA:NN,$B5813,0),"")</f>
        <v/>
      </c>
      <c r="P5813" t="str">
        <f>IF(OR(HLOOKUP(P$2+$A5813,Sheet2!CB:NO,$B5813,0),HLOOKUP(P$2+$A5813,Sheet2!CB:NO,$B5813,0)&lt;&gt;""),HLOOKUP(P$2+$A5813,Sheet2!CB:NO,$B5813,0),"")</f>
        <v/>
      </c>
      <c r="Q5813" t="str">
        <f>IF(OR(HLOOKUP(Q$2+$A5813,Sheet2!CC:NO,$B5813,0),HLOOKUP(Q$2+$A5813,Sheet2!CC:NO,$B5813,0)&lt;&gt;""),HLOOKUP(Q$2+$A5813,Sheet2!CC:NO,$B5813,0),"")</f>
        <v/>
      </c>
    </row>
    <row r="5814" spans="1:17" x14ac:dyDescent="0.25">
      <c r="A5814" s="64">
        <f t="shared" si="723"/>
        <v>0</v>
      </c>
      <c r="B5814" s="64">
        <f t="shared" si="724"/>
        <v>586</v>
      </c>
      <c r="C5814" s="64">
        <f t="shared" si="725"/>
        <v>1</v>
      </c>
      <c r="D5814" s="64">
        <f t="shared" si="726"/>
        <v>582</v>
      </c>
      <c r="E5814" s="64">
        <f t="shared" si="727"/>
        <v>2906</v>
      </c>
      <c r="F5814" s="64" t="str">
        <f t="shared" si="720"/>
        <v/>
      </c>
      <c r="G5814" s="64" t="str">
        <f t="shared" si="721"/>
        <v/>
      </c>
      <c r="H5814" s="64" t="str">
        <f t="shared" si="722"/>
        <v/>
      </c>
      <c r="I5814" s="80" t="str">
        <f>IFERROR(VLOOKUP(D5814,Sheet2!A:B,2,0),"")</f>
        <v/>
      </c>
      <c r="J5814" s="64" t="str">
        <f>IFERROR(IF(I5814&lt;&gt;"",VLOOKUP(I5814,Sheet2!B:C,2,0),""),"")</f>
        <v/>
      </c>
      <c r="K5814" s="64" t="str">
        <f>IFERROR( IF(I5814&lt;&gt;"", HLOOKUP(L$2+$A5814,Sheet2!BX:NK,2,0),""),"")</f>
        <v/>
      </c>
      <c r="L5814" t="str">
        <f>IF(OR(HLOOKUP(L$2+$A5814,Sheet2!BX:NK,$B5814,0),HLOOKUP(L$2+$A5814,Sheet2!BX:NK,$B5814,0)&lt;&gt;""),HLOOKUP(L$2+$A5814,Sheet2!BX:NK,$B5814,0),"")</f>
        <v/>
      </c>
      <c r="M5814" t="str">
        <f>IF(OR(HLOOKUP(M$2+$A5814,Sheet2!BY:NL,$B5814,0),HLOOKUP(M$2+$A5814,Sheet2!BY:NL,$B5814,0)&lt;&gt;""),HLOOKUP(M$2+$A5814,Sheet2!BY:NL,$B5814,0),"")</f>
        <v/>
      </c>
      <c r="N5814" t="str">
        <f>IF(OR(HLOOKUP(N$2+$A5814,Sheet2!BZ:NM,$B5814,0),HLOOKUP(N$2+$A5814,Sheet2!BZ:NM,$B5814,0)&lt;&gt;""),HLOOKUP(N$2+$A5814,Sheet2!BZ:NM,$B5814,0),"")</f>
        <v/>
      </c>
      <c r="O5814" t="str">
        <f>IF(OR(HLOOKUP(O$2+$A5814,Sheet2!CA:NN,$B5814,0),HLOOKUP(O$2+$A5814,Sheet2!CA:NN,$B5814,0)&lt;&gt;""),HLOOKUP(O$2+$A5814,Sheet2!CA:NN,$B5814,0),"")</f>
        <v/>
      </c>
      <c r="P5814" t="str">
        <f>IF(OR(HLOOKUP(P$2+$A5814,Sheet2!CB:NO,$B5814,0),HLOOKUP(P$2+$A5814,Sheet2!CB:NO,$B5814,0)&lt;&gt;""),HLOOKUP(P$2+$A5814,Sheet2!CB:NO,$B5814,0),"")</f>
        <v/>
      </c>
      <c r="Q5814" t="str">
        <f>IF(OR(HLOOKUP(Q$2+$A5814,Sheet2!CC:NO,$B5814,0),HLOOKUP(Q$2+$A5814,Sheet2!CC:NO,$B5814,0)&lt;&gt;""),HLOOKUP(Q$2+$A5814,Sheet2!CC:NO,$B5814,0),"")</f>
        <v/>
      </c>
    </row>
    <row r="5815" spans="1:17" x14ac:dyDescent="0.25">
      <c r="A5815" s="64">
        <f t="shared" si="723"/>
        <v>6</v>
      </c>
      <c r="B5815" s="64">
        <f t="shared" si="724"/>
        <v>586</v>
      </c>
      <c r="C5815" s="64">
        <f t="shared" si="725"/>
        <v>2</v>
      </c>
      <c r="D5815" s="64">
        <f t="shared" si="726"/>
        <v>582</v>
      </c>
      <c r="E5815" s="64">
        <f t="shared" si="727"/>
        <v>2906</v>
      </c>
      <c r="F5815" s="64" t="str">
        <f t="shared" si="720"/>
        <v/>
      </c>
      <c r="G5815" s="64" t="str">
        <f t="shared" si="721"/>
        <v/>
      </c>
      <c r="H5815" s="64" t="str">
        <f t="shared" si="722"/>
        <v/>
      </c>
      <c r="I5815" s="80" t="str">
        <f>IFERROR(VLOOKUP(D5815,Sheet2!A:B,2,0),"")</f>
        <v/>
      </c>
      <c r="J5815" s="64" t="str">
        <f>IFERROR(IF(I5815&lt;&gt;"",VLOOKUP(I5815,Sheet2!B:C,2,0),""),"")</f>
        <v/>
      </c>
      <c r="K5815" s="64" t="str">
        <f>IFERROR( IF(I5815&lt;&gt;"", HLOOKUP(L$2+$A5815,Sheet2!BX:NK,2,0),""),"")</f>
        <v/>
      </c>
      <c r="L5815" t="str">
        <f>IF(OR(HLOOKUP(L$2+$A5815,Sheet2!BX:NK,$B5815,0),HLOOKUP(L$2+$A5815,Sheet2!BX:NK,$B5815,0)&lt;&gt;""),HLOOKUP(L$2+$A5815,Sheet2!BX:NK,$B5815,0),"")</f>
        <v/>
      </c>
      <c r="M5815" t="str">
        <f>IF(OR(HLOOKUP(M$2+$A5815,Sheet2!BY:NL,$B5815,0),HLOOKUP(M$2+$A5815,Sheet2!BY:NL,$B5815,0)&lt;&gt;""),HLOOKUP(M$2+$A5815,Sheet2!BY:NL,$B5815,0),"")</f>
        <v/>
      </c>
      <c r="N5815" t="str">
        <f>IF(OR(HLOOKUP(N$2+$A5815,Sheet2!BZ:NM,$B5815,0),HLOOKUP(N$2+$A5815,Sheet2!BZ:NM,$B5815,0)&lt;&gt;""),HLOOKUP(N$2+$A5815,Sheet2!BZ:NM,$B5815,0),"")</f>
        <v/>
      </c>
      <c r="O5815" t="str">
        <f>IF(OR(HLOOKUP(O$2+$A5815,Sheet2!CA:NN,$B5815,0),HLOOKUP(O$2+$A5815,Sheet2!CA:NN,$B5815,0)&lt;&gt;""),HLOOKUP(O$2+$A5815,Sheet2!CA:NN,$B5815,0),"")</f>
        <v/>
      </c>
      <c r="P5815" t="str">
        <f>IF(OR(HLOOKUP(P$2+$A5815,Sheet2!CB:NO,$B5815,0),HLOOKUP(P$2+$A5815,Sheet2!CB:NO,$B5815,0)&lt;&gt;""),HLOOKUP(P$2+$A5815,Sheet2!CB:NO,$B5815,0),"")</f>
        <v/>
      </c>
      <c r="Q5815" t="str">
        <f>IF(OR(HLOOKUP(Q$2+$A5815,Sheet2!CC:NO,$B5815,0),HLOOKUP(Q$2+$A5815,Sheet2!CC:NO,$B5815,0)&lt;&gt;""),HLOOKUP(Q$2+$A5815,Sheet2!CC:NO,$B5815,0),"")</f>
        <v/>
      </c>
    </row>
    <row r="5816" spans="1:17" x14ac:dyDescent="0.25">
      <c r="A5816" s="64">
        <f t="shared" si="723"/>
        <v>12</v>
      </c>
      <c r="B5816" s="64">
        <f t="shared" si="724"/>
        <v>586</v>
      </c>
      <c r="C5816" s="64">
        <f t="shared" si="725"/>
        <v>3</v>
      </c>
      <c r="D5816" s="64">
        <f t="shared" si="726"/>
        <v>582</v>
      </c>
      <c r="E5816" s="64">
        <f t="shared" si="727"/>
        <v>2906</v>
      </c>
      <c r="F5816" s="64" t="str">
        <f t="shared" si="720"/>
        <v/>
      </c>
      <c r="G5816" s="64" t="str">
        <f t="shared" si="721"/>
        <v/>
      </c>
      <c r="H5816" s="64" t="str">
        <f t="shared" si="722"/>
        <v/>
      </c>
      <c r="I5816" s="80" t="str">
        <f>IFERROR(VLOOKUP(D5816,Sheet2!A:B,2,0),"")</f>
        <v/>
      </c>
      <c r="J5816" s="64" t="str">
        <f>IFERROR(IF(I5816&lt;&gt;"",VLOOKUP(I5816,Sheet2!B:C,2,0),""),"")</f>
        <v/>
      </c>
      <c r="K5816" s="64" t="str">
        <f>IFERROR( IF(I5816&lt;&gt;"", HLOOKUP(L$2+$A5816,Sheet2!BX:NK,2,0),""),"")</f>
        <v/>
      </c>
      <c r="L5816" t="str">
        <f>IF(OR(HLOOKUP(L$2+$A5816,Sheet2!BX:NK,$B5816,0),HLOOKUP(L$2+$A5816,Sheet2!BX:NK,$B5816,0)&lt;&gt;""),HLOOKUP(L$2+$A5816,Sheet2!BX:NK,$B5816,0),"")</f>
        <v/>
      </c>
      <c r="M5816" t="str">
        <f>IF(OR(HLOOKUP(M$2+$A5816,Sheet2!BY:NL,$B5816,0),HLOOKUP(M$2+$A5816,Sheet2!BY:NL,$B5816,0)&lt;&gt;""),HLOOKUP(M$2+$A5816,Sheet2!BY:NL,$B5816,0),"")</f>
        <v/>
      </c>
      <c r="N5816" t="str">
        <f>IF(OR(HLOOKUP(N$2+$A5816,Sheet2!BZ:NM,$B5816,0),HLOOKUP(N$2+$A5816,Sheet2!BZ:NM,$B5816,0)&lt;&gt;""),HLOOKUP(N$2+$A5816,Sheet2!BZ:NM,$B5816,0),"")</f>
        <v/>
      </c>
      <c r="O5816" t="str">
        <f>IF(OR(HLOOKUP(O$2+$A5816,Sheet2!CA:NN,$B5816,0),HLOOKUP(O$2+$A5816,Sheet2!CA:NN,$B5816,0)&lt;&gt;""),HLOOKUP(O$2+$A5816,Sheet2!CA:NN,$B5816,0),"")</f>
        <v/>
      </c>
      <c r="P5816" t="str">
        <f>IF(OR(HLOOKUP(P$2+$A5816,Sheet2!CB:NO,$B5816,0),HLOOKUP(P$2+$A5816,Sheet2!CB:NO,$B5816,0)&lt;&gt;""),HLOOKUP(P$2+$A5816,Sheet2!CB:NO,$B5816,0),"")</f>
        <v/>
      </c>
      <c r="Q5816" t="str">
        <f>IF(OR(HLOOKUP(Q$2+$A5816,Sheet2!CC:NO,$B5816,0),HLOOKUP(Q$2+$A5816,Sheet2!CC:NO,$B5816,0)&lt;&gt;""),HLOOKUP(Q$2+$A5816,Sheet2!CC:NO,$B5816,0),"")</f>
        <v/>
      </c>
    </row>
    <row r="5817" spans="1:17" x14ac:dyDescent="0.25">
      <c r="A5817" s="64">
        <f t="shared" si="723"/>
        <v>18</v>
      </c>
      <c r="B5817" s="64">
        <f t="shared" si="724"/>
        <v>586</v>
      </c>
      <c r="C5817" s="64">
        <f t="shared" si="725"/>
        <v>4</v>
      </c>
      <c r="D5817" s="64">
        <f t="shared" si="726"/>
        <v>582</v>
      </c>
      <c r="E5817" s="64">
        <f t="shared" si="727"/>
        <v>2906</v>
      </c>
      <c r="F5817" s="64" t="str">
        <f t="shared" si="720"/>
        <v/>
      </c>
      <c r="G5817" s="64" t="str">
        <f t="shared" si="721"/>
        <v/>
      </c>
      <c r="H5817" s="64" t="str">
        <f t="shared" si="722"/>
        <v/>
      </c>
      <c r="I5817" s="80" t="str">
        <f>IFERROR(VLOOKUP(D5817,Sheet2!A:B,2,0),"")</f>
        <v/>
      </c>
      <c r="J5817" s="64" t="str">
        <f>IFERROR(IF(I5817&lt;&gt;"",VLOOKUP(I5817,Sheet2!B:C,2,0),""),"")</f>
        <v/>
      </c>
      <c r="K5817" s="64" t="str">
        <f>IFERROR( IF(I5817&lt;&gt;"", HLOOKUP(L$2+$A5817,Sheet2!BX:NK,2,0),""),"")</f>
        <v/>
      </c>
      <c r="L5817" t="str">
        <f>IF(OR(HLOOKUP(L$2+$A5817,Sheet2!BX:NK,$B5817,0),HLOOKUP(L$2+$A5817,Sheet2!BX:NK,$B5817,0)&lt;&gt;""),HLOOKUP(L$2+$A5817,Sheet2!BX:NK,$B5817,0),"")</f>
        <v/>
      </c>
      <c r="M5817" t="str">
        <f>IF(OR(HLOOKUP(M$2+$A5817,Sheet2!BY:NL,$B5817,0),HLOOKUP(M$2+$A5817,Sheet2!BY:NL,$B5817,0)&lt;&gt;""),HLOOKUP(M$2+$A5817,Sheet2!BY:NL,$B5817,0),"")</f>
        <v/>
      </c>
      <c r="N5817" t="str">
        <f>IF(OR(HLOOKUP(N$2+$A5817,Sheet2!BZ:NM,$B5817,0),HLOOKUP(N$2+$A5817,Sheet2!BZ:NM,$B5817,0)&lt;&gt;""),HLOOKUP(N$2+$A5817,Sheet2!BZ:NM,$B5817,0),"")</f>
        <v/>
      </c>
      <c r="O5817" t="str">
        <f>IF(OR(HLOOKUP(O$2+$A5817,Sheet2!CA:NN,$B5817,0),HLOOKUP(O$2+$A5817,Sheet2!CA:NN,$B5817,0)&lt;&gt;""),HLOOKUP(O$2+$A5817,Sheet2!CA:NN,$B5817,0),"")</f>
        <v/>
      </c>
      <c r="P5817" t="str">
        <f>IF(OR(HLOOKUP(P$2+$A5817,Sheet2!CB:NO,$B5817,0),HLOOKUP(P$2+$A5817,Sheet2!CB:NO,$B5817,0)&lt;&gt;""),HLOOKUP(P$2+$A5817,Sheet2!CB:NO,$B5817,0),"")</f>
        <v/>
      </c>
      <c r="Q5817" t="str">
        <f>IF(OR(HLOOKUP(Q$2+$A5817,Sheet2!CC:NO,$B5817,0),HLOOKUP(Q$2+$A5817,Sheet2!CC:NO,$B5817,0)&lt;&gt;""),HLOOKUP(Q$2+$A5817,Sheet2!CC:NO,$B5817,0),"")</f>
        <v/>
      </c>
    </row>
    <row r="5818" spans="1:17" x14ac:dyDescent="0.25">
      <c r="A5818" s="64">
        <f t="shared" si="723"/>
        <v>24</v>
      </c>
      <c r="B5818" s="64">
        <f t="shared" si="724"/>
        <v>586</v>
      </c>
      <c r="C5818" s="64">
        <f t="shared" si="725"/>
        <v>5</v>
      </c>
      <c r="D5818" s="64">
        <f t="shared" si="726"/>
        <v>582</v>
      </c>
      <c r="E5818" s="64">
        <f t="shared" si="727"/>
        <v>2906</v>
      </c>
      <c r="F5818" s="64" t="str">
        <f t="shared" si="720"/>
        <v/>
      </c>
      <c r="G5818" s="64" t="str">
        <f t="shared" si="721"/>
        <v/>
      </c>
      <c r="H5818" s="64" t="str">
        <f t="shared" si="722"/>
        <v/>
      </c>
      <c r="I5818" s="80" t="str">
        <f>IFERROR(VLOOKUP(D5818,Sheet2!A:B,2,0),"")</f>
        <v/>
      </c>
      <c r="J5818" s="64" t="str">
        <f>IFERROR(IF(I5818&lt;&gt;"",VLOOKUP(I5818,Sheet2!B:C,2,0),""),"")</f>
        <v/>
      </c>
      <c r="K5818" s="64" t="str">
        <f>IFERROR( IF(I5818&lt;&gt;"", HLOOKUP(L$2+$A5818,Sheet2!BX:NK,2,0),""),"")</f>
        <v/>
      </c>
      <c r="L5818" t="str">
        <f>IF(OR(HLOOKUP(L$2+$A5818,Sheet2!BX:NK,$B5818,0),HLOOKUP(L$2+$A5818,Sheet2!BX:NK,$B5818,0)&lt;&gt;""),HLOOKUP(L$2+$A5818,Sheet2!BX:NK,$B5818,0),"")</f>
        <v/>
      </c>
      <c r="M5818" t="str">
        <f>IF(OR(HLOOKUP(M$2+$A5818,Sheet2!BY:NL,$B5818,0),HLOOKUP(M$2+$A5818,Sheet2!BY:NL,$B5818,0)&lt;&gt;""),HLOOKUP(M$2+$A5818,Sheet2!BY:NL,$B5818,0),"")</f>
        <v/>
      </c>
      <c r="N5818" t="str">
        <f>IF(OR(HLOOKUP(N$2+$A5818,Sheet2!BZ:NM,$B5818,0),HLOOKUP(N$2+$A5818,Sheet2!BZ:NM,$B5818,0)&lt;&gt;""),HLOOKUP(N$2+$A5818,Sheet2!BZ:NM,$B5818,0),"")</f>
        <v/>
      </c>
      <c r="O5818" t="str">
        <f>IF(OR(HLOOKUP(O$2+$A5818,Sheet2!CA:NN,$B5818,0),HLOOKUP(O$2+$A5818,Sheet2!CA:NN,$B5818,0)&lt;&gt;""),HLOOKUP(O$2+$A5818,Sheet2!CA:NN,$B5818,0),"")</f>
        <v/>
      </c>
      <c r="P5818" t="str">
        <f>IF(OR(HLOOKUP(P$2+$A5818,Sheet2!CB:NO,$B5818,0),HLOOKUP(P$2+$A5818,Sheet2!CB:NO,$B5818,0)&lt;&gt;""),HLOOKUP(P$2+$A5818,Sheet2!CB:NO,$B5818,0),"")</f>
        <v/>
      </c>
      <c r="Q5818" t="str">
        <f>IF(OR(HLOOKUP(Q$2+$A5818,Sheet2!CC:NO,$B5818,0),HLOOKUP(Q$2+$A5818,Sheet2!CC:NO,$B5818,0)&lt;&gt;""),HLOOKUP(Q$2+$A5818,Sheet2!CC:NO,$B5818,0),"")</f>
        <v/>
      </c>
    </row>
    <row r="5819" spans="1:17" x14ac:dyDescent="0.25">
      <c r="A5819" s="64">
        <f t="shared" si="723"/>
        <v>30</v>
      </c>
      <c r="B5819" s="64">
        <f t="shared" si="724"/>
        <v>586</v>
      </c>
      <c r="C5819" s="64">
        <f t="shared" si="725"/>
        <v>6</v>
      </c>
      <c r="D5819" s="64">
        <f t="shared" si="726"/>
        <v>582</v>
      </c>
      <c r="E5819" s="64">
        <f t="shared" si="727"/>
        <v>2906</v>
      </c>
      <c r="F5819" s="64" t="str">
        <f t="shared" si="720"/>
        <v/>
      </c>
      <c r="G5819" s="64" t="str">
        <f t="shared" si="721"/>
        <v/>
      </c>
      <c r="H5819" s="64" t="str">
        <f t="shared" si="722"/>
        <v/>
      </c>
      <c r="I5819" s="80" t="str">
        <f>IFERROR(VLOOKUP(D5819,Sheet2!A:B,2,0),"")</f>
        <v/>
      </c>
      <c r="J5819" s="64" t="str">
        <f>IFERROR(IF(I5819&lt;&gt;"",VLOOKUP(I5819,Sheet2!B:C,2,0),""),"")</f>
        <v/>
      </c>
      <c r="K5819" s="64" t="str">
        <f>IFERROR( IF(I5819&lt;&gt;"", HLOOKUP(L$2+$A5819,Sheet2!BX:NK,2,0),""),"")</f>
        <v/>
      </c>
      <c r="L5819" t="str">
        <f>IF(OR(HLOOKUP(L$2+$A5819,Sheet2!BX:NK,$B5819,0),HLOOKUP(L$2+$A5819,Sheet2!BX:NK,$B5819,0)&lt;&gt;""),HLOOKUP(L$2+$A5819,Sheet2!BX:NK,$B5819,0),"")</f>
        <v/>
      </c>
      <c r="M5819" t="str">
        <f>IF(OR(HLOOKUP(M$2+$A5819,Sheet2!BY:NL,$B5819,0),HLOOKUP(M$2+$A5819,Sheet2!BY:NL,$B5819,0)&lt;&gt;""),HLOOKUP(M$2+$A5819,Sheet2!BY:NL,$B5819,0),"")</f>
        <v/>
      </c>
      <c r="N5819" t="str">
        <f>IF(OR(HLOOKUP(N$2+$A5819,Sheet2!BZ:NM,$B5819,0),HLOOKUP(N$2+$A5819,Sheet2!BZ:NM,$B5819,0)&lt;&gt;""),HLOOKUP(N$2+$A5819,Sheet2!BZ:NM,$B5819,0),"")</f>
        <v/>
      </c>
      <c r="O5819" t="str">
        <f>IF(OR(HLOOKUP(O$2+$A5819,Sheet2!CA:NN,$B5819,0),HLOOKUP(O$2+$A5819,Sheet2!CA:NN,$B5819,0)&lt;&gt;""),HLOOKUP(O$2+$A5819,Sheet2!CA:NN,$B5819,0),"")</f>
        <v/>
      </c>
      <c r="P5819" t="str">
        <f>IF(OR(HLOOKUP(P$2+$A5819,Sheet2!CB:NO,$B5819,0),HLOOKUP(P$2+$A5819,Sheet2!CB:NO,$B5819,0)&lt;&gt;""),HLOOKUP(P$2+$A5819,Sheet2!CB:NO,$B5819,0),"")</f>
        <v/>
      </c>
      <c r="Q5819" t="str">
        <f>IF(OR(HLOOKUP(Q$2+$A5819,Sheet2!CC:NO,$B5819,0),HLOOKUP(Q$2+$A5819,Sheet2!CC:NO,$B5819,0)&lt;&gt;""),HLOOKUP(Q$2+$A5819,Sheet2!CC:NO,$B5819,0),"")</f>
        <v/>
      </c>
    </row>
    <row r="5820" spans="1:17" x14ac:dyDescent="0.25">
      <c r="A5820" s="64">
        <f t="shared" si="723"/>
        <v>36</v>
      </c>
      <c r="B5820" s="64">
        <f t="shared" si="724"/>
        <v>586</v>
      </c>
      <c r="C5820" s="64">
        <f t="shared" si="725"/>
        <v>7</v>
      </c>
      <c r="D5820" s="64">
        <f t="shared" si="726"/>
        <v>582</v>
      </c>
      <c r="E5820" s="64">
        <f t="shared" si="727"/>
        <v>2906</v>
      </c>
      <c r="F5820" s="64" t="str">
        <f t="shared" si="720"/>
        <v/>
      </c>
      <c r="G5820" s="64" t="str">
        <f t="shared" si="721"/>
        <v/>
      </c>
      <c r="H5820" s="64" t="str">
        <f t="shared" si="722"/>
        <v/>
      </c>
      <c r="I5820" s="80" t="str">
        <f>IFERROR(VLOOKUP(D5820,Sheet2!A:B,2,0),"")</f>
        <v/>
      </c>
      <c r="J5820" s="64" t="str">
        <f>IFERROR(IF(I5820&lt;&gt;"",VLOOKUP(I5820,Sheet2!B:C,2,0),""),"")</f>
        <v/>
      </c>
      <c r="K5820" s="64" t="str">
        <f>IFERROR( IF(I5820&lt;&gt;"", HLOOKUP(L$2+$A5820,Sheet2!BX:NK,2,0),""),"")</f>
        <v/>
      </c>
      <c r="L5820" t="str">
        <f>IF(OR(HLOOKUP(L$2+$A5820,Sheet2!BX:NK,$B5820,0),HLOOKUP(L$2+$A5820,Sheet2!BX:NK,$B5820,0)&lt;&gt;""),HLOOKUP(L$2+$A5820,Sheet2!BX:NK,$B5820,0),"")</f>
        <v/>
      </c>
      <c r="M5820" t="str">
        <f>IF(OR(HLOOKUP(M$2+$A5820,Sheet2!BY:NL,$B5820,0),HLOOKUP(M$2+$A5820,Sheet2!BY:NL,$B5820,0)&lt;&gt;""),HLOOKUP(M$2+$A5820,Sheet2!BY:NL,$B5820,0),"")</f>
        <v/>
      </c>
      <c r="N5820" t="str">
        <f>IF(OR(HLOOKUP(N$2+$A5820,Sheet2!BZ:NM,$B5820,0),HLOOKUP(N$2+$A5820,Sheet2!BZ:NM,$B5820,0)&lt;&gt;""),HLOOKUP(N$2+$A5820,Sheet2!BZ:NM,$B5820,0),"")</f>
        <v/>
      </c>
      <c r="O5820" t="str">
        <f>IF(OR(HLOOKUP(O$2+$A5820,Sheet2!CA:NN,$B5820,0),HLOOKUP(O$2+$A5820,Sheet2!CA:NN,$B5820,0)&lt;&gt;""),HLOOKUP(O$2+$A5820,Sheet2!CA:NN,$B5820,0),"")</f>
        <v/>
      </c>
      <c r="P5820" t="str">
        <f>IF(OR(HLOOKUP(P$2+$A5820,Sheet2!CB:NO,$B5820,0),HLOOKUP(P$2+$A5820,Sheet2!CB:NO,$B5820,0)&lt;&gt;""),HLOOKUP(P$2+$A5820,Sheet2!CB:NO,$B5820,0),"")</f>
        <v/>
      </c>
      <c r="Q5820" t="str">
        <f>IF(OR(HLOOKUP(Q$2+$A5820,Sheet2!CC:NO,$B5820,0),HLOOKUP(Q$2+$A5820,Sheet2!CC:NO,$B5820,0)&lt;&gt;""),HLOOKUP(Q$2+$A5820,Sheet2!CC:NO,$B5820,0),"")</f>
        <v/>
      </c>
    </row>
    <row r="5821" spans="1:17" x14ac:dyDescent="0.25">
      <c r="A5821" s="64">
        <f t="shared" si="723"/>
        <v>42</v>
      </c>
      <c r="B5821" s="64">
        <f t="shared" si="724"/>
        <v>586</v>
      </c>
      <c r="C5821" s="64">
        <f t="shared" si="725"/>
        <v>8</v>
      </c>
      <c r="D5821" s="64">
        <f t="shared" si="726"/>
        <v>582</v>
      </c>
      <c r="E5821" s="64">
        <f t="shared" si="727"/>
        <v>2906</v>
      </c>
      <c r="F5821" s="64" t="str">
        <f t="shared" si="720"/>
        <v/>
      </c>
      <c r="G5821" s="64" t="str">
        <f t="shared" si="721"/>
        <v/>
      </c>
      <c r="H5821" s="64" t="str">
        <f t="shared" si="722"/>
        <v/>
      </c>
      <c r="I5821" s="80" t="str">
        <f>IFERROR(VLOOKUP(D5821,Sheet2!A:B,2,0),"")</f>
        <v/>
      </c>
      <c r="J5821" s="64" t="str">
        <f>IFERROR(IF(I5821&lt;&gt;"",VLOOKUP(I5821,Sheet2!B:C,2,0),""),"")</f>
        <v/>
      </c>
      <c r="K5821" s="64" t="str">
        <f>IFERROR( IF(I5821&lt;&gt;"", HLOOKUP(L$2+$A5821,Sheet2!BX:NK,2,0),""),"")</f>
        <v/>
      </c>
      <c r="L5821" t="str">
        <f>IF(OR(HLOOKUP(L$2+$A5821,Sheet2!BX:NK,$B5821,0),HLOOKUP(L$2+$A5821,Sheet2!BX:NK,$B5821,0)&lt;&gt;""),HLOOKUP(L$2+$A5821,Sheet2!BX:NK,$B5821,0),"")</f>
        <v/>
      </c>
      <c r="M5821" t="str">
        <f>IF(OR(HLOOKUP(M$2+$A5821,Sheet2!BY:NL,$B5821,0),HLOOKUP(M$2+$A5821,Sheet2!BY:NL,$B5821,0)&lt;&gt;""),HLOOKUP(M$2+$A5821,Sheet2!BY:NL,$B5821,0),"")</f>
        <v/>
      </c>
      <c r="N5821" t="str">
        <f>IF(OR(HLOOKUP(N$2+$A5821,Sheet2!BZ:NM,$B5821,0),HLOOKUP(N$2+$A5821,Sheet2!BZ:NM,$B5821,0)&lt;&gt;""),HLOOKUP(N$2+$A5821,Sheet2!BZ:NM,$B5821,0),"")</f>
        <v/>
      </c>
      <c r="O5821" t="str">
        <f>IF(OR(HLOOKUP(O$2+$A5821,Sheet2!CA:NN,$B5821,0),HLOOKUP(O$2+$A5821,Sheet2!CA:NN,$B5821,0)&lt;&gt;""),HLOOKUP(O$2+$A5821,Sheet2!CA:NN,$B5821,0),"")</f>
        <v/>
      </c>
      <c r="P5821" t="str">
        <f>IF(OR(HLOOKUP(P$2+$A5821,Sheet2!CB:NO,$B5821,0),HLOOKUP(P$2+$A5821,Sheet2!CB:NO,$B5821,0)&lt;&gt;""),HLOOKUP(P$2+$A5821,Sheet2!CB:NO,$B5821,0),"")</f>
        <v/>
      </c>
      <c r="Q5821" t="str">
        <f>IF(OR(HLOOKUP(Q$2+$A5821,Sheet2!CC:NO,$B5821,0),HLOOKUP(Q$2+$A5821,Sheet2!CC:NO,$B5821,0)&lt;&gt;""),HLOOKUP(Q$2+$A5821,Sheet2!CC:NO,$B5821,0),"")</f>
        <v/>
      </c>
    </row>
    <row r="5822" spans="1:17" x14ac:dyDescent="0.25">
      <c r="A5822" s="64">
        <f t="shared" si="723"/>
        <v>48</v>
      </c>
      <c r="B5822" s="64">
        <f t="shared" si="724"/>
        <v>586</v>
      </c>
      <c r="C5822" s="64">
        <f t="shared" si="725"/>
        <v>9</v>
      </c>
      <c r="D5822" s="64">
        <f t="shared" si="726"/>
        <v>582</v>
      </c>
      <c r="E5822" s="64">
        <f t="shared" si="727"/>
        <v>2906</v>
      </c>
      <c r="F5822" s="64" t="str">
        <f t="shared" si="720"/>
        <v/>
      </c>
      <c r="G5822" s="64" t="str">
        <f t="shared" si="721"/>
        <v/>
      </c>
      <c r="H5822" s="64" t="str">
        <f t="shared" si="722"/>
        <v/>
      </c>
      <c r="I5822" s="80" t="str">
        <f>IFERROR(VLOOKUP(D5822,Sheet2!A:B,2,0),"")</f>
        <v/>
      </c>
      <c r="J5822" s="64" t="str">
        <f>IFERROR(IF(I5822&lt;&gt;"",VLOOKUP(I5822,Sheet2!B:C,2,0),""),"")</f>
        <v/>
      </c>
      <c r="K5822" s="64" t="str">
        <f>IFERROR( IF(I5822&lt;&gt;"", HLOOKUP(L$2+$A5822,Sheet2!BX:NK,2,0),""),"")</f>
        <v/>
      </c>
      <c r="L5822" t="str">
        <f>IF(OR(HLOOKUP(L$2+$A5822,Sheet2!BX:NK,$B5822,0),HLOOKUP(L$2+$A5822,Sheet2!BX:NK,$B5822,0)&lt;&gt;""),HLOOKUP(L$2+$A5822,Sheet2!BX:NK,$B5822,0),"")</f>
        <v/>
      </c>
      <c r="M5822" t="str">
        <f>IF(OR(HLOOKUP(M$2+$A5822,Sheet2!BY:NL,$B5822,0),HLOOKUP(M$2+$A5822,Sheet2!BY:NL,$B5822,0)&lt;&gt;""),HLOOKUP(M$2+$A5822,Sheet2!BY:NL,$B5822,0),"")</f>
        <v/>
      </c>
      <c r="N5822" t="str">
        <f>IF(OR(HLOOKUP(N$2+$A5822,Sheet2!BZ:NM,$B5822,0),HLOOKUP(N$2+$A5822,Sheet2!BZ:NM,$B5822,0)&lt;&gt;""),HLOOKUP(N$2+$A5822,Sheet2!BZ:NM,$B5822,0),"")</f>
        <v/>
      </c>
      <c r="O5822" t="str">
        <f>IF(OR(HLOOKUP(O$2+$A5822,Sheet2!CA:NN,$B5822,0),HLOOKUP(O$2+$A5822,Sheet2!CA:NN,$B5822,0)&lt;&gt;""),HLOOKUP(O$2+$A5822,Sheet2!CA:NN,$B5822,0),"")</f>
        <v/>
      </c>
      <c r="P5822" t="str">
        <f>IF(OR(HLOOKUP(P$2+$A5822,Sheet2!CB:NO,$B5822,0),HLOOKUP(P$2+$A5822,Sheet2!CB:NO,$B5822,0)&lt;&gt;""),HLOOKUP(P$2+$A5822,Sheet2!CB:NO,$B5822,0),"")</f>
        <v/>
      </c>
      <c r="Q5822" t="str">
        <f>IF(OR(HLOOKUP(Q$2+$A5822,Sheet2!CC:NO,$B5822,0),HLOOKUP(Q$2+$A5822,Sheet2!CC:NO,$B5822,0)&lt;&gt;""),HLOOKUP(Q$2+$A5822,Sheet2!CC:NO,$B5822,0),"")</f>
        <v/>
      </c>
    </row>
    <row r="5823" spans="1:17" x14ac:dyDescent="0.25">
      <c r="A5823" s="64">
        <f t="shared" si="723"/>
        <v>54</v>
      </c>
      <c r="B5823" s="64">
        <f t="shared" si="724"/>
        <v>586</v>
      </c>
      <c r="C5823" s="64">
        <f t="shared" si="725"/>
        <v>10</v>
      </c>
      <c r="D5823" s="64">
        <f t="shared" si="726"/>
        <v>582</v>
      </c>
      <c r="E5823" s="64">
        <f t="shared" si="727"/>
        <v>2906</v>
      </c>
      <c r="F5823" s="64" t="str">
        <f t="shared" si="720"/>
        <v/>
      </c>
      <c r="G5823" s="64" t="str">
        <f t="shared" si="721"/>
        <v/>
      </c>
      <c r="H5823" s="64" t="str">
        <f t="shared" si="722"/>
        <v/>
      </c>
      <c r="I5823" s="80" t="str">
        <f>IFERROR(VLOOKUP(D5823,Sheet2!A:B,2,0),"")</f>
        <v/>
      </c>
      <c r="J5823" s="64" t="str">
        <f>IFERROR(IF(I5823&lt;&gt;"",VLOOKUP(I5823,Sheet2!B:C,2,0),""),"")</f>
        <v/>
      </c>
      <c r="K5823" s="64" t="str">
        <f>IFERROR( IF(I5823&lt;&gt;"", HLOOKUP(L$2+$A5823,Sheet2!BX:NK,2,0),""),"")</f>
        <v/>
      </c>
      <c r="L5823" t="str">
        <f>IF(OR(HLOOKUP(L$2+$A5823,Sheet2!BX:NK,$B5823,0),HLOOKUP(L$2+$A5823,Sheet2!BX:NK,$B5823,0)&lt;&gt;""),HLOOKUP(L$2+$A5823,Sheet2!BX:NK,$B5823,0),"")</f>
        <v/>
      </c>
      <c r="M5823" t="str">
        <f>IF(OR(HLOOKUP(M$2+$A5823,Sheet2!BY:NL,$B5823,0),HLOOKUP(M$2+$A5823,Sheet2!BY:NL,$B5823,0)&lt;&gt;""),HLOOKUP(M$2+$A5823,Sheet2!BY:NL,$B5823,0),"")</f>
        <v/>
      </c>
      <c r="N5823" t="str">
        <f>IF(OR(HLOOKUP(N$2+$A5823,Sheet2!BZ:NM,$B5823,0),HLOOKUP(N$2+$A5823,Sheet2!BZ:NM,$B5823,0)&lt;&gt;""),HLOOKUP(N$2+$A5823,Sheet2!BZ:NM,$B5823,0),"")</f>
        <v/>
      </c>
      <c r="O5823" t="str">
        <f>IF(OR(HLOOKUP(O$2+$A5823,Sheet2!CA:NN,$B5823,0),HLOOKUP(O$2+$A5823,Sheet2!CA:NN,$B5823,0)&lt;&gt;""),HLOOKUP(O$2+$A5823,Sheet2!CA:NN,$B5823,0),"")</f>
        <v/>
      </c>
      <c r="P5823" t="str">
        <f>IF(OR(HLOOKUP(P$2+$A5823,Sheet2!CB:NO,$B5823,0),HLOOKUP(P$2+$A5823,Sheet2!CB:NO,$B5823,0)&lt;&gt;""),HLOOKUP(P$2+$A5823,Sheet2!CB:NO,$B5823,0),"")</f>
        <v/>
      </c>
      <c r="Q5823" t="str">
        <f>IF(OR(HLOOKUP(Q$2+$A5823,Sheet2!CC:NO,$B5823,0),HLOOKUP(Q$2+$A5823,Sheet2!CC:NO,$B5823,0)&lt;&gt;""),HLOOKUP(Q$2+$A5823,Sheet2!CC:NO,$B5823,0),"")</f>
        <v/>
      </c>
    </row>
    <row r="5824" spans="1:17" x14ac:dyDescent="0.25">
      <c r="A5824" s="64">
        <f t="shared" si="723"/>
        <v>0</v>
      </c>
      <c r="B5824" s="64">
        <f t="shared" si="724"/>
        <v>587</v>
      </c>
      <c r="C5824" s="64">
        <f t="shared" si="725"/>
        <v>1</v>
      </c>
      <c r="D5824" s="64">
        <f t="shared" si="726"/>
        <v>583</v>
      </c>
      <c r="E5824" s="64">
        <f t="shared" si="727"/>
        <v>2911</v>
      </c>
      <c r="F5824" s="64" t="str">
        <f t="shared" si="720"/>
        <v/>
      </c>
      <c r="G5824" s="64" t="str">
        <f t="shared" si="721"/>
        <v/>
      </c>
      <c r="H5824" s="64" t="str">
        <f t="shared" si="722"/>
        <v/>
      </c>
      <c r="I5824" s="80" t="str">
        <f>IFERROR(VLOOKUP(D5824,Sheet2!A:B,2,0),"")</f>
        <v/>
      </c>
      <c r="J5824" s="64" t="str">
        <f>IFERROR(IF(I5824&lt;&gt;"",VLOOKUP(I5824,Sheet2!B:C,2,0),""),"")</f>
        <v/>
      </c>
      <c r="K5824" s="64" t="str">
        <f>IFERROR( IF(I5824&lt;&gt;"", HLOOKUP(L$2+$A5824,Sheet2!BX:NK,2,0),""),"")</f>
        <v/>
      </c>
      <c r="L5824" t="str">
        <f>IF(OR(HLOOKUP(L$2+$A5824,Sheet2!BX:NK,$B5824,0),HLOOKUP(L$2+$A5824,Sheet2!BX:NK,$B5824,0)&lt;&gt;""),HLOOKUP(L$2+$A5824,Sheet2!BX:NK,$B5824,0),"")</f>
        <v/>
      </c>
      <c r="M5824" t="str">
        <f>IF(OR(HLOOKUP(M$2+$A5824,Sheet2!BY:NL,$B5824,0),HLOOKUP(M$2+$A5824,Sheet2!BY:NL,$B5824,0)&lt;&gt;""),HLOOKUP(M$2+$A5824,Sheet2!BY:NL,$B5824,0),"")</f>
        <v/>
      </c>
      <c r="N5824" t="str">
        <f>IF(OR(HLOOKUP(N$2+$A5824,Sheet2!BZ:NM,$B5824,0),HLOOKUP(N$2+$A5824,Sheet2!BZ:NM,$B5824,0)&lt;&gt;""),HLOOKUP(N$2+$A5824,Sheet2!BZ:NM,$B5824,0),"")</f>
        <v/>
      </c>
      <c r="O5824" t="str">
        <f>IF(OR(HLOOKUP(O$2+$A5824,Sheet2!CA:NN,$B5824,0),HLOOKUP(O$2+$A5824,Sheet2!CA:NN,$B5824,0)&lt;&gt;""),HLOOKUP(O$2+$A5824,Sheet2!CA:NN,$B5824,0),"")</f>
        <v/>
      </c>
      <c r="P5824" t="str">
        <f>IF(OR(HLOOKUP(P$2+$A5824,Sheet2!CB:NO,$B5824,0),HLOOKUP(P$2+$A5824,Sheet2!CB:NO,$B5824,0)&lt;&gt;""),HLOOKUP(P$2+$A5824,Sheet2!CB:NO,$B5824,0),"")</f>
        <v/>
      </c>
      <c r="Q5824" t="str">
        <f>IF(OR(HLOOKUP(Q$2+$A5824,Sheet2!CC:NO,$B5824,0),HLOOKUP(Q$2+$A5824,Sheet2!CC:NO,$B5824,0)&lt;&gt;""),HLOOKUP(Q$2+$A5824,Sheet2!CC:NO,$B5824,0),"")</f>
        <v/>
      </c>
    </row>
    <row r="5825" spans="1:17" x14ac:dyDescent="0.25">
      <c r="A5825" s="64">
        <f t="shared" si="723"/>
        <v>6</v>
      </c>
      <c r="B5825" s="64">
        <f t="shared" si="724"/>
        <v>587</v>
      </c>
      <c r="C5825" s="64">
        <f t="shared" si="725"/>
        <v>2</v>
      </c>
      <c r="D5825" s="64">
        <f t="shared" si="726"/>
        <v>583</v>
      </c>
      <c r="E5825" s="64">
        <f t="shared" si="727"/>
        <v>2911</v>
      </c>
      <c r="F5825" s="64" t="str">
        <f t="shared" si="720"/>
        <v/>
      </c>
      <c r="G5825" s="64" t="str">
        <f t="shared" si="721"/>
        <v/>
      </c>
      <c r="H5825" s="64" t="str">
        <f t="shared" si="722"/>
        <v/>
      </c>
      <c r="I5825" s="80" t="str">
        <f>IFERROR(VLOOKUP(D5825,Sheet2!A:B,2,0),"")</f>
        <v/>
      </c>
      <c r="J5825" s="64" t="str">
        <f>IFERROR(IF(I5825&lt;&gt;"",VLOOKUP(I5825,Sheet2!B:C,2,0),""),"")</f>
        <v/>
      </c>
      <c r="K5825" s="64" t="str">
        <f>IFERROR( IF(I5825&lt;&gt;"", HLOOKUP(L$2+$A5825,Sheet2!BX:NK,2,0),""),"")</f>
        <v/>
      </c>
      <c r="L5825" t="str">
        <f>IF(OR(HLOOKUP(L$2+$A5825,Sheet2!BX:NK,$B5825,0),HLOOKUP(L$2+$A5825,Sheet2!BX:NK,$B5825,0)&lt;&gt;""),HLOOKUP(L$2+$A5825,Sheet2!BX:NK,$B5825,0),"")</f>
        <v/>
      </c>
      <c r="M5825" t="str">
        <f>IF(OR(HLOOKUP(M$2+$A5825,Sheet2!BY:NL,$B5825,0),HLOOKUP(M$2+$A5825,Sheet2!BY:NL,$B5825,0)&lt;&gt;""),HLOOKUP(M$2+$A5825,Sheet2!BY:NL,$B5825,0),"")</f>
        <v/>
      </c>
      <c r="N5825" t="str">
        <f>IF(OR(HLOOKUP(N$2+$A5825,Sheet2!BZ:NM,$B5825,0),HLOOKUP(N$2+$A5825,Sheet2!BZ:NM,$B5825,0)&lt;&gt;""),HLOOKUP(N$2+$A5825,Sheet2!BZ:NM,$B5825,0),"")</f>
        <v/>
      </c>
      <c r="O5825" t="str">
        <f>IF(OR(HLOOKUP(O$2+$A5825,Sheet2!CA:NN,$B5825,0),HLOOKUP(O$2+$A5825,Sheet2!CA:NN,$B5825,0)&lt;&gt;""),HLOOKUP(O$2+$A5825,Sheet2!CA:NN,$B5825,0),"")</f>
        <v/>
      </c>
      <c r="P5825" t="str">
        <f>IF(OR(HLOOKUP(P$2+$A5825,Sheet2!CB:NO,$B5825,0),HLOOKUP(P$2+$A5825,Sheet2!CB:NO,$B5825,0)&lt;&gt;""),HLOOKUP(P$2+$A5825,Sheet2!CB:NO,$B5825,0),"")</f>
        <v/>
      </c>
      <c r="Q5825" t="str">
        <f>IF(OR(HLOOKUP(Q$2+$A5825,Sheet2!CC:NO,$B5825,0),HLOOKUP(Q$2+$A5825,Sheet2!CC:NO,$B5825,0)&lt;&gt;""),HLOOKUP(Q$2+$A5825,Sheet2!CC:NO,$B5825,0),"")</f>
        <v/>
      </c>
    </row>
    <row r="5826" spans="1:17" x14ac:dyDescent="0.25">
      <c r="A5826" s="64">
        <f t="shared" si="723"/>
        <v>12</v>
      </c>
      <c r="B5826" s="64">
        <f t="shared" si="724"/>
        <v>587</v>
      </c>
      <c r="C5826" s="64">
        <f t="shared" si="725"/>
        <v>3</v>
      </c>
      <c r="D5826" s="64">
        <f t="shared" si="726"/>
        <v>583</v>
      </c>
      <c r="E5826" s="64">
        <f t="shared" si="727"/>
        <v>2911</v>
      </c>
      <c r="F5826" s="64" t="str">
        <f t="shared" si="720"/>
        <v/>
      </c>
      <c r="G5826" s="64" t="str">
        <f t="shared" si="721"/>
        <v/>
      </c>
      <c r="H5826" s="64" t="str">
        <f t="shared" si="722"/>
        <v/>
      </c>
      <c r="I5826" s="80" t="str">
        <f>IFERROR(VLOOKUP(D5826,Sheet2!A:B,2,0),"")</f>
        <v/>
      </c>
      <c r="J5826" s="64" t="str">
        <f>IFERROR(IF(I5826&lt;&gt;"",VLOOKUP(I5826,Sheet2!B:C,2,0),""),"")</f>
        <v/>
      </c>
      <c r="K5826" s="64" t="str">
        <f>IFERROR( IF(I5826&lt;&gt;"", HLOOKUP(L$2+$A5826,Sheet2!BX:NK,2,0),""),"")</f>
        <v/>
      </c>
      <c r="L5826" t="str">
        <f>IF(OR(HLOOKUP(L$2+$A5826,Sheet2!BX:NK,$B5826,0),HLOOKUP(L$2+$A5826,Sheet2!BX:NK,$B5826,0)&lt;&gt;""),HLOOKUP(L$2+$A5826,Sheet2!BX:NK,$B5826,0),"")</f>
        <v/>
      </c>
      <c r="M5826" t="str">
        <f>IF(OR(HLOOKUP(M$2+$A5826,Sheet2!BY:NL,$B5826,0),HLOOKUP(M$2+$A5826,Sheet2!BY:NL,$B5826,0)&lt;&gt;""),HLOOKUP(M$2+$A5826,Sheet2!BY:NL,$B5826,0),"")</f>
        <v/>
      </c>
      <c r="N5826" t="str">
        <f>IF(OR(HLOOKUP(N$2+$A5826,Sheet2!BZ:NM,$B5826,0),HLOOKUP(N$2+$A5826,Sheet2!BZ:NM,$B5826,0)&lt;&gt;""),HLOOKUP(N$2+$A5826,Sheet2!BZ:NM,$B5826,0),"")</f>
        <v/>
      </c>
      <c r="O5826" t="str">
        <f>IF(OR(HLOOKUP(O$2+$A5826,Sheet2!CA:NN,$B5826,0),HLOOKUP(O$2+$A5826,Sheet2!CA:NN,$B5826,0)&lt;&gt;""),HLOOKUP(O$2+$A5826,Sheet2!CA:NN,$B5826,0),"")</f>
        <v/>
      </c>
      <c r="P5826" t="str">
        <f>IF(OR(HLOOKUP(P$2+$A5826,Sheet2!CB:NO,$B5826,0),HLOOKUP(P$2+$A5826,Sheet2!CB:NO,$B5826,0)&lt;&gt;""),HLOOKUP(P$2+$A5826,Sheet2!CB:NO,$B5826,0),"")</f>
        <v/>
      </c>
      <c r="Q5826" t="str">
        <f>IF(OR(HLOOKUP(Q$2+$A5826,Sheet2!CC:NO,$B5826,0),HLOOKUP(Q$2+$A5826,Sheet2!CC:NO,$B5826,0)&lt;&gt;""),HLOOKUP(Q$2+$A5826,Sheet2!CC:NO,$B5826,0),"")</f>
        <v/>
      </c>
    </row>
    <row r="5827" spans="1:17" x14ac:dyDescent="0.25">
      <c r="A5827" s="64">
        <f t="shared" si="723"/>
        <v>18</v>
      </c>
      <c r="B5827" s="64">
        <f t="shared" si="724"/>
        <v>587</v>
      </c>
      <c r="C5827" s="64">
        <f t="shared" si="725"/>
        <v>4</v>
      </c>
      <c r="D5827" s="64">
        <f t="shared" si="726"/>
        <v>583</v>
      </c>
      <c r="E5827" s="64">
        <f t="shared" si="727"/>
        <v>2911</v>
      </c>
      <c r="F5827" s="64" t="str">
        <f t="shared" si="720"/>
        <v/>
      </c>
      <c r="G5827" s="64" t="str">
        <f t="shared" si="721"/>
        <v/>
      </c>
      <c r="H5827" s="64" t="str">
        <f t="shared" si="722"/>
        <v/>
      </c>
      <c r="I5827" s="80" t="str">
        <f>IFERROR(VLOOKUP(D5827,Sheet2!A:B,2,0),"")</f>
        <v/>
      </c>
      <c r="J5827" s="64" t="str">
        <f>IFERROR(IF(I5827&lt;&gt;"",VLOOKUP(I5827,Sheet2!B:C,2,0),""),"")</f>
        <v/>
      </c>
      <c r="K5827" s="64" t="str">
        <f>IFERROR( IF(I5827&lt;&gt;"", HLOOKUP(L$2+$A5827,Sheet2!BX:NK,2,0),""),"")</f>
        <v/>
      </c>
      <c r="L5827" t="str">
        <f>IF(OR(HLOOKUP(L$2+$A5827,Sheet2!BX:NK,$B5827,0),HLOOKUP(L$2+$A5827,Sheet2!BX:NK,$B5827,0)&lt;&gt;""),HLOOKUP(L$2+$A5827,Sheet2!BX:NK,$B5827,0),"")</f>
        <v/>
      </c>
      <c r="M5827" t="str">
        <f>IF(OR(HLOOKUP(M$2+$A5827,Sheet2!BY:NL,$B5827,0),HLOOKUP(M$2+$A5827,Sheet2!BY:NL,$B5827,0)&lt;&gt;""),HLOOKUP(M$2+$A5827,Sheet2!BY:NL,$B5827,0),"")</f>
        <v/>
      </c>
      <c r="N5827" t="str">
        <f>IF(OR(HLOOKUP(N$2+$A5827,Sheet2!BZ:NM,$B5827,0),HLOOKUP(N$2+$A5827,Sheet2!BZ:NM,$B5827,0)&lt;&gt;""),HLOOKUP(N$2+$A5827,Sheet2!BZ:NM,$B5827,0),"")</f>
        <v/>
      </c>
      <c r="O5827" t="str">
        <f>IF(OR(HLOOKUP(O$2+$A5827,Sheet2!CA:NN,$B5827,0),HLOOKUP(O$2+$A5827,Sheet2!CA:NN,$B5827,0)&lt;&gt;""),HLOOKUP(O$2+$A5827,Sheet2!CA:NN,$B5827,0),"")</f>
        <v/>
      </c>
      <c r="P5827" t="str">
        <f>IF(OR(HLOOKUP(P$2+$A5827,Sheet2!CB:NO,$B5827,0),HLOOKUP(P$2+$A5827,Sheet2!CB:NO,$B5827,0)&lt;&gt;""),HLOOKUP(P$2+$A5827,Sheet2!CB:NO,$B5827,0),"")</f>
        <v/>
      </c>
      <c r="Q5827" t="str">
        <f>IF(OR(HLOOKUP(Q$2+$A5827,Sheet2!CC:NO,$B5827,0),HLOOKUP(Q$2+$A5827,Sheet2!CC:NO,$B5827,0)&lt;&gt;""),HLOOKUP(Q$2+$A5827,Sheet2!CC:NO,$B5827,0),"")</f>
        <v/>
      </c>
    </row>
    <row r="5828" spans="1:17" x14ac:dyDescent="0.25">
      <c r="A5828" s="64">
        <f t="shared" si="723"/>
        <v>24</v>
      </c>
      <c r="B5828" s="64">
        <f t="shared" si="724"/>
        <v>587</v>
      </c>
      <c r="C5828" s="64">
        <f t="shared" si="725"/>
        <v>5</v>
      </c>
      <c r="D5828" s="64">
        <f t="shared" si="726"/>
        <v>583</v>
      </c>
      <c r="E5828" s="64">
        <f t="shared" si="727"/>
        <v>2911</v>
      </c>
      <c r="F5828" s="64" t="str">
        <f t="shared" si="720"/>
        <v/>
      </c>
      <c r="G5828" s="64" t="str">
        <f t="shared" si="721"/>
        <v/>
      </c>
      <c r="H5828" s="64" t="str">
        <f t="shared" si="722"/>
        <v/>
      </c>
      <c r="I5828" s="80" t="str">
        <f>IFERROR(VLOOKUP(D5828,Sheet2!A:B,2,0),"")</f>
        <v/>
      </c>
      <c r="J5828" s="64" t="str">
        <f>IFERROR(IF(I5828&lt;&gt;"",VLOOKUP(I5828,Sheet2!B:C,2,0),""),"")</f>
        <v/>
      </c>
      <c r="K5828" s="64" t="str">
        <f>IFERROR( IF(I5828&lt;&gt;"", HLOOKUP(L$2+$A5828,Sheet2!BX:NK,2,0),""),"")</f>
        <v/>
      </c>
      <c r="L5828" t="str">
        <f>IF(OR(HLOOKUP(L$2+$A5828,Sheet2!BX:NK,$B5828,0),HLOOKUP(L$2+$A5828,Sheet2!BX:NK,$B5828,0)&lt;&gt;""),HLOOKUP(L$2+$A5828,Sheet2!BX:NK,$B5828,0),"")</f>
        <v/>
      </c>
      <c r="M5828" t="str">
        <f>IF(OR(HLOOKUP(M$2+$A5828,Sheet2!BY:NL,$B5828,0),HLOOKUP(M$2+$A5828,Sheet2!BY:NL,$B5828,0)&lt;&gt;""),HLOOKUP(M$2+$A5828,Sheet2!BY:NL,$B5828,0),"")</f>
        <v/>
      </c>
      <c r="N5828" t="str">
        <f>IF(OR(HLOOKUP(N$2+$A5828,Sheet2!BZ:NM,$B5828,0),HLOOKUP(N$2+$A5828,Sheet2!BZ:NM,$B5828,0)&lt;&gt;""),HLOOKUP(N$2+$A5828,Sheet2!BZ:NM,$B5828,0),"")</f>
        <v/>
      </c>
      <c r="O5828" t="str">
        <f>IF(OR(HLOOKUP(O$2+$A5828,Sheet2!CA:NN,$B5828,0),HLOOKUP(O$2+$A5828,Sheet2!CA:NN,$B5828,0)&lt;&gt;""),HLOOKUP(O$2+$A5828,Sheet2!CA:NN,$B5828,0),"")</f>
        <v/>
      </c>
      <c r="P5828" t="str">
        <f>IF(OR(HLOOKUP(P$2+$A5828,Sheet2!CB:NO,$B5828,0),HLOOKUP(P$2+$A5828,Sheet2!CB:NO,$B5828,0)&lt;&gt;""),HLOOKUP(P$2+$A5828,Sheet2!CB:NO,$B5828,0),"")</f>
        <v/>
      </c>
      <c r="Q5828" t="str">
        <f>IF(OR(HLOOKUP(Q$2+$A5828,Sheet2!CC:NO,$B5828,0),HLOOKUP(Q$2+$A5828,Sheet2!CC:NO,$B5828,0)&lt;&gt;""),HLOOKUP(Q$2+$A5828,Sheet2!CC:NO,$B5828,0),"")</f>
        <v/>
      </c>
    </row>
    <row r="5829" spans="1:17" x14ac:dyDescent="0.25">
      <c r="A5829" s="64">
        <f t="shared" si="723"/>
        <v>30</v>
      </c>
      <c r="B5829" s="64">
        <f t="shared" si="724"/>
        <v>587</v>
      </c>
      <c r="C5829" s="64">
        <f t="shared" si="725"/>
        <v>6</v>
      </c>
      <c r="D5829" s="64">
        <f t="shared" si="726"/>
        <v>583</v>
      </c>
      <c r="E5829" s="64">
        <f t="shared" si="727"/>
        <v>2911</v>
      </c>
      <c r="F5829" s="64" t="str">
        <f t="shared" ref="F5829:F5892" si="728">IFERROR(IF(I5829&lt;&gt;"",IF(LEFT(K5829,2)="1-",1,2),""),"")</f>
        <v/>
      </c>
      <c r="G5829" s="64" t="str">
        <f t="shared" ref="G5829:G5892" si="729">IFERROR(IF(I5829&lt;&gt;"",MONTH( RIGHT(K5829,LEN(K5829)-FIND("-",K5829))),""),"")</f>
        <v/>
      </c>
      <c r="H5829" s="64" t="str">
        <f t="shared" ref="H5829:H5892" si="730">IFERROR(IF(I5829&lt;&gt;"",YEAR( RIGHT(K5829,LEN(K5829)-FIND("-",K5829))),""),"")</f>
        <v/>
      </c>
      <c r="I5829" s="80" t="str">
        <f>IFERROR(VLOOKUP(D5829,Sheet2!A:B,2,0),"")</f>
        <v/>
      </c>
      <c r="J5829" s="64" t="str">
        <f>IFERROR(IF(I5829&lt;&gt;"",VLOOKUP(I5829,Sheet2!B:C,2,0),""),"")</f>
        <v/>
      </c>
      <c r="K5829" s="64" t="str">
        <f>IFERROR( IF(I5829&lt;&gt;"", HLOOKUP(L$2+$A5829,Sheet2!BX:NK,2,0),""),"")</f>
        <v/>
      </c>
      <c r="L5829" t="str">
        <f>IF(OR(HLOOKUP(L$2+$A5829,Sheet2!BX:NK,$B5829,0),HLOOKUP(L$2+$A5829,Sheet2!BX:NK,$B5829,0)&lt;&gt;""),HLOOKUP(L$2+$A5829,Sheet2!BX:NK,$B5829,0),"")</f>
        <v/>
      </c>
      <c r="M5829" t="str">
        <f>IF(OR(HLOOKUP(M$2+$A5829,Sheet2!BY:NL,$B5829,0),HLOOKUP(M$2+$A5829,Sheet2!BY:NL,$B5829,0)&lt;&gt;""),HLOOKUP(M$2+$A5829,Sheet2!BY:NL,$B5829,0),"")</f>
        <v/>
      </c>
      <c r="N5829" t="str">
        <f>IF(OR(HLOOKUP(N$2+$A5829,Sheet2!BZ:NM,$B5829,0),HLOOKUP(N$2+$A5829,Sheet2!BZ:NM,$B5829,0)&lt;&gt;""),HLOOKUP(N$2+$A5829,Sheet2!BZ:NM,$B5829,0),"")</f>
        <v/>
      </c>
      <c r="O5829" t="str">
        <f>IF(OR(HLOOKUP(O$2+$A5829,Sheet2!CA:NN,$B5829,0),HLOOKUP(O$2+$A5829,Sheet2!CA:NN,$B5829,0)&lt;&gt;""),HLOOKUP(O$2+$A5829,Sheet2!CA:NN,$B5829,0),"")</f>
        <v/>
      </c>
      <c r="P5829" t="str">
        <f>IF(OR(HLOOKUP(P$2+$A5829,Sheet2!CB:NO,$B5829,0),HLOOKUP(P$2+$A5829,Sheet2!CB:NO,$B5829,0)&lt;&gt;""),HLOOKUP(P$2+$A5829,Sheet2!CB:NO,$B5829,0),"")</f>
        <v/>
      </c>
      <c r="Q5829" t="str">
        <f>IF(OR(HLOOKUP(Q$2+$A5829,Sheet2!CC:NO,$B5829,0),HLOOKUP(Q$2+$A5829,Sheet2!CC:NO,$B5829,0)&lt;&gt;""),HLOOKUP(Q$2+$A5829,Sheet2!CC:NO,$B5829,0),"")</f>
        <v/>
      </c>
    </row>
    <row r="5830" spans="1:17" x14ac:dyDescent="0.25">
      <c r="A5830" s="64">
        <f t="shared" ref="A5830:A5893" si="731">IF(C5830&lt;&gt;1,A5829+6,0)</f>
        <v>36</v>
      </c>
      <c r="B5830" s="64">
        <f t="shared" ref="B5830:B5893" si="732">IF(C5830&lt;&gt;1,B5829,B5829+1)</f>
        <v>587</v>
      </c>
      <c r="C5830" s="64">
        <f t="shared" ref="C5830:C5893" si="733">IF($C$3-C5829=0,1,C5829+1)</f>
        <v>7</v>
      </c>
      <c r="D5830" s="64">
        <f t="shared" ref="D5830:D5893" si="734">IF(C5830=1,D5829+1,D5829)</f>
        <v>583</v>
      </c>
      <c r="E5830" s="64">
        <f t="shared" ref="E5830:E5893" si="735">IF(D5830&lt;&gt;D5829,E5829+5,E5829)</f>
        <v>2911</v>
      </c>
      <c r="F5830" s="64" t="str">
        <f t="shared" si="728"/>
        <v/>
      </c>
      <c r="G5830" s="64" t="str">
        <f t="shared" si="729"/>
        <v/>
      </c>
      <c r="H5830" s="64" t="str">
        <f t="shared" si="730"/>
        <v/>
      </c>
      <c r="I5830" s="80" t="str">
        <f>IFERROR(VLOOKUP(D5830,Sheet2!A:B,2,0),"")</f>
        <v/>
      </c>
      <c r="J5830" s="64" t="str">
        <f>IFERROR(IF(I5830&lt;&gt;"",VLOOKUP(I5830,Sheet2!B:C,2,0),""),"")</f>
        <v/>
      </c>
      <c r="K5830" s="64" t="str">
        <f>IFERROR( IF(I5830&lt;&gt;"", HLOOKUP(L$2+$A5830,Sheet2!BX:NK,2,0),""),"")</f>
        <v/>
      </c>
      <c r="L5830" t="str">
        <f>IF(OR(HLOOKUP(L$2+$A5830,Sheet2!BX:NK,$B5830,0),HLOOKUP(L$2+$A5830,Sheet2!BX:NK,$B5830,0)&lt;&gt;""),HLOOKUP(L$2+$A5830,Sheet2!BX:NK,$B5830,0),"")</f>
        <v/>
      </c>
      <c r="M5830" t="str">
        <f>IF(OR(HLOOKUP(M$2+$A5830,Sheet2!BY:NL,$B5830,0),HLOOKUP(M$2+$A5830,Sheet2!BY:NL,$B5830,0)&lt;&gt;""),HLOOKUP(M$2+$A5830,Sheet2!BY:NL,$B5830,0),"")</f>
        <v/>
      </c>
      <c r="N5830" t="str">
        <f>IF(OR(HLOOKUP(N$2+$A5830,Sheet2!BZ:NM,$B5830,0),HLOOKUP(N$2+$A5830,Sheet2!BZ:NM,$B5830,0)&lt;&gt;""),HLOOKUP(N$2+$A5830,Sheet2!BZ:NM,$B5830,0),"")</f>
        <v/>
      </c>
      <c r="O5830" t="str">
        <f>IF(OR(HLOOKUP(O$2+$A5830,Sheet2!CA:NN,$B5830,0),HLOOKUP(O$2+$A5830,Sheet2!CA:NN,$B5830,0)&lt;&gt;""),HLOOKUP(O$2+$A5830,Sheet2!CA:NN,$B5830,0),"")</f>
        <v/>
      </c>
      <c r="P5830" t="str">
        <f>IF(OR(HLOOKUP(P$2+$A5830,Sheet2!CB:NO,$B5830,0),HLOOKUP(P$2+$A5830,Sheet2!CB:NO,$B5830,0)&lt;&gt;""),HLOOKUP(P$2+$A5830,Sheet2!CB:NO,$B5830,0),"")</f>
        <v/>
      </c>
      <c r="Q5830" t="str">
        <f>IF(OR(HLOOKUP(Q$2+$A5830,Sheet2!CC:NO,$B5830,0),HLOOKUP(Q$2+$A5830,Sheet2!CC:NO,$B5830,0)&lt;&gt;""),HLOOKUP(Q$2+$A5830,Sheet2!CC:NO,$B5830,0),"")</f>
        <v/>
      </c>
    </row>
    <row r="5831" spans="1:17" x14ac:dyDescent="0.25">
      <c r="A5831" s="64">
        <f t="shared" si="731"/>
        <v>42</v>
      </c>
      <c r="B5831" s="64">
        <f t="shared" si="732"/>
        <v>587</v>
      </c>
      <c r="C5831" s="64">
        <f t="shared" si="733"/>
        <v>8</v>
      </c>
      <c r="D5831" s="64">
        <f t="shared" si="734"/>
        <v>583</v>
      </c>
      <c r="E5831" s="64">
        <f t="shared" si="735"/>
        <v>2911</v>
      </c>
      <c r="F5831" s="64" t="str">
        <f t="shared" si="728"/>
        <v/>
      </c>
      <c r="G5831" s="64" t="str">
        <f t="shared" si="729"/>
        <v/>
      </c>
      <c r="H5831" s="64" t="str">
        <f t="shared" si="730"/>
        <v/>
      </c>
      <c r="I5831" s="80" t="str">
        <f>IFERROR(VLOOKUP(D5831,Sheet2!A:B,2,0),"")</f>
        <v/>
      </c>
      <c r="J5831" s="64" t="str">
        <f>IFERROR(IF(I5831&lt;&gt;"",VLOOKUP(I5831,Sheet2!B:C,2,0),""),"")</f>
        <v/>
      </c>
      <c r="K5831" s="64" t="str">
        <f>IFERROR( IF(I5831&lt;&gt;"", HLOOKUP(L$2+$A5831,Sheet2!BX:NK,2,0),""),"")</f>
        <v/>
      </c>
      <c r="L5831" t="str">
        <f>IF(OR(HLOOKUP(L$2+$A5831,Sheet2!BX:NK,$B5831,0),HLOOKUP(L$2+$A5831,Sheet2!BX:NK,$B5831,0)&lt;&gt;""),HLOOKUP(L$2+$A5831,Sheet2!BX:NK,$B5831,0),"")</f>
        <v/>
      </c>
      <c r="M5831" t="str">
        <f>IF(OR(HLOOKUP(M$2+$A5831,Sheet2!BY:NL,$B5831,0),HLOOKUP(M$2+$A5831,Sheet2!BY:NL,$B5831,0)&lt;&gt;""),HLOOKUP(M$2+$A5831,Sheet2!BY:NL,$B5831,0),"")</f>
        <v/>
      </c>
      <c r="N5831" t="str">
        <f>IF(OR(HLOOKUP(N$2+$A5831,Sheet2!BZ:NM,$B5831,0),HLOOKUP(N$2+$A5831,Sheet2!BZ:NM,$B5831,0)&lt;&gt;""),HLOOKUP(N$2+$A5831,Sheet2!BZ:NM,$B5831,0),"")</f>
        <v/>
      </c>
      <c r="O5831" t="str">
        <f>IF(OR(HLOOKUP(O$2+$A5831,Sheet2!CA:NN,$B5831,0),HLOOKUP(O$2+$A5831,Sheet2!CA:NN,$B5831,0)&lt;&gt;""),HLOOKUP(O$2+$A5831,Sheet2!CA:NN,$B5831,0),"")</f>
        <v/>
      </c>
      <c r="P5831" t="str">
        <f>IF(OR(HLOOKUP(P$2+$A5831,Sheet2!CB:NO,$B5831,0),HLOOKUP(P$2+$A5831,Sheet2!CB:NO,$B5831,0)&lt;&gt;""),HLOOKUP(P$2+$A5831,Sheet2!CB:NO,$B5831,0),"")</f>
        <v/>
      </c>
      <c r="Q5831" t="str">
        <f>IF(OR(HLOOKUP(Q$2+$A5831,Sheet2!CC:NO,$B5831,0),HLOOKUP(Q$2+$A5831,Sheet2!CC:NO,$B5831,0)&lt;&gt;""),HLOOKUP(Q$2+$A5831,Sheet2!CC:NO,$B5831,0),"")</f>
        <v/>
      </c>
    </row>
    <row r="5832" spans="1:17" x14ac:dyDescent="0.25">
      <c r="A5832" s="64">
        <f t="shared" si="731"/>
        <v>48</v>
      </c>
      <c r="B5832" s="64">
        <f t="shared" si="732"/>
        <v>587</v>
      </c>
      <c r="C5832" s="64">
        <f t="shared" si="733"/>
        <v>9</v>
      </c>
      <c r="D5832" s="64">
        <f t="shared" si="734"/>
        <v>583</v>
      </c>
      <c r="E5832" s="64">
        <f t="shared" si="735"/>
        <v>2911</v>
      </c>
      <c r="F5832" s="64" t="str">
        <f t="shared" si="728"/>
        <v/>
      </c>
      <c r="G5832" s="64" t="str">
        <f t="shared" si="729"/>
        <v/>
      </c>
      <c r="H5832" s="64" t="str">
        <f t="shared" si="730"/>
        <v/>
      </c>
      <c r="I5832" s="80" t="str">
        <f>IFERROR(VLOOKUP(D5832,Sheet2!A:B,2,0),"")</f>
        <v/>
      </c>
      <c r="J5832" s="64" t="str">
        <f>IFERROR(IF(I5832&lt;&gt;"",VLOOKUP(I5832,Sheet2!B:C,2,0),""),"")</f>
        <v/>
      </c>
      <c r="K5832" s="64" t="str">
        <f>IFERROR( IF(I5832&lt;&gt;"", HLOOKUP(L$2+$A5832,Sheet2!BX:NK,2,0),""),"")</f>
        <v/>
      </c>
      <c r="L5832" t="str">
        <f>IF(OR(HLOOKUP(L$2+$A5832,Sheet2!BX:NK,$B5832,0),HLOOKUP(L$2+$A5832,Sheet2!BX:NK,$B5832,0)&lt;&gt;""),HLOOKUP(L$2+$A5832,Sheet2!BX:NK,$B5832,0),"")</f>
        <v/>
      </c>
      <c r="M5832" t="str">
        <f>IF(OR(HLOOKUP(M$2+$A5832,Sheet2!BY:NL,$B5832,0),HLOOKUP(M$2+$A5832,Sheet2!BY:NL,$B5832,0)&lt;&gt;""),HLOOKUP(M$2+$A5832,Sheet2!BY:NL,$B5832,0),"")</f>
        <v/>
      </c>
      <c r="N5832" t="str">
        <f>IF(OR(HLOOKUP(N$2+$A5832,Sheet2!BZ:NM,$B5832,0),HLOOKUP(N$2+$A5832,Sheet2!BZ:NM,$B5832,0)&lt;&gt;""),HLOOKUP(N$2+$A5832,Sheet2!BZ:NM,$B5832,0),"")</f>
        <v/>
      </c>
      <c r="O5832" t="str">
        <f>IF(OR(HLOOKUP(O$2+$A5832,Sheet2!CA:NN,$B5832,0),HLOOKUP(O$2+$A5832,Sheet2!CA:NN,$B5832,0)&lt;&gt;""),HLOOKUP(O$2+$A5832,Sheet2!CA:NN,$B5832,0),"")</f>
        <v/>
      </c>
      <c r="P5832" t="str">
        <f>IF(OR(HLOOKUP(P$2+$A5832,Sheet2!CB:NO,$B5832,0),HLOOKUP(P$2+$A5832,Sheet2!CB:NO,$B5832,0)&lt;&gt;""),HLOOKUP(P$2+$A5832,Sheet2!CB:NO,$B5832,0),"")</f>
        <v/>
      </c>
      <c r="Q5832" t="str">
        <f>IF(OR(HLOOKUP(Q$2+$A5832,Sheet2!CC:NO,$B5832,0),HLOOKUP(Q$2+$A5832,Sheet2!CC:NO,$B5832,0)&lt;&gt;""),HLOOKUP(Q$2+$A5832,Sheet2!CC:NO,$B5832,0),"")</f>
        <v/>
      </c>
    </row>
    <row r="5833" spans="1:17" x14ac:dyDescent="0.25">
      <c r="A5833" s="64">
        <f t="shared" si="731"/>
        <v>54</v>
      </c>
      <c r="B5833" s="64">
        <f t="shared" si="732"/>
        <v>587</v>
      </c>
      <c r="C5833" s="64">
        <f t="shared" si="733"/>
        <v>10</v>
      </c>
      <c r="D5833" s="64">
        <f t="shared" si="734"/>
        <v>583</v>
      </c>
      <c r="E5833" s="64">
        <f t="shared" si="735"/>
        <v>2911</v>
      </c>
      <c r="F5833" s="64" t="str">
        <f t="shared" si="728"/>
        <v/>
      </c>
      <c r="G5833" s="64" t="str">
        <f t="shared" si="729"/>
        <v/>
      </c>
      <c r="H5833" s="64" t="str">
        <f t="shared" si="730"/>
        <v/>
      </c>
      <c r="I5833" s="80" t="str">
        <f>IFERROR(VLOOKUP(D5833,Sheet2!A:B,2,0),"")</f>
        <v/>
      </c>
      <c r="J5833" s="64" t="str">
        <f>IFERROR(IF(I5833&lt;&gt;"",VLOOKUP(I5833,Sheet2!B:C,2,0),""),"")</f>
        <v/>
      </c>
      <c r="K5833" s="64" t="str">
        <f>IFERROR( IF(I5833&lt;&gt;"", HLOOKUP(L$2+$A5833,Sheet2!BX:NK,2,0),""),"")</f>
        <v/>
      </c>
      <c r="L5833" t="str">
        <f>IF(OR(HLOOKUP(L$2+$A5833,Sheet2!BX:NK,$B5833,0),HLOOKUP(L$2+$A5833,Sheet2!BX:NK,$B5833,0)&lt;&gt;""),HLOOKUP(L$2+$A5833,Sheet2!BX:NK,$B5833,0),"")</f>
        <v/>
      </c>
      <c r="M5833" t="str">
        <f>IF(OR(HLOOKUP(M$2+$A5833,Sheet2!BY:NL,$B5833,0),HLOOKUP(M$2+$A5833,Sheet2!BY:NL,$B5833,0)&lt;&gt;""),HLOOKUP(M$2+$A5833,Sheet2!BY:NL,$B5833,0),"")</f>
        <v/>
      </c>
      <c r="N5833" t="str">
        <f>IF(OR(HLOOKUP(N$2+$A5833,Sheet2!BZ:NM,$B5833,0),HLOOKUP(N$2+$A5833,Sheet2!BZ:NM,$B5833,0)&lt;&gt;""),HLOOKUP(N$2+$A5833,Sheet2!BZ:NM,$B5833,0),"")</f>
        <v/>
      </c>
      <c r="O5833" t="str">
        <f>IF(OR(HLOOKUP(O$2+$A5833,Sheet2!CA:NN,$B5833,0),HLOOKUP(O$2+$A5833,Sheet2!CA:NN,$B5833,0)&lt;&gt;""),HLOOKUP(O$2+$A5833,Sheet2!CA:NN,$B5833,0),"")</f>
        <v/>
      </c>
      <c r="P5833" t="str">
        <f>IF(OR(HLOOKUP(P$2+$A5833,Sheet2!CB:NO,$B5833,0),HLOOKUP(P$2+$A5833,Sheet2!CB:NO,$B5833,0)&lt;&gt;""),HLOOKUP(P$2+$A5833,Sheet2!CB:NO,$B5833,0),"")</f>
        <v/>
      </c>
      <c r="Q5833" t="str">
        <f>IF(OR(HLOOKUP(Q$2+$A5833,Sheet2!CC:NO,$B5833,0),HLOOKUP(Q$2+$A5833,Sheet2!CC:NO,$B5833,0)&lt;&gt;""),HLOOKUP(Q$2+$A5833,Sheet2!CC:NO,$B5833,0),"")</f>
        <v/>
      </c>
    </row>
    <row r="5834" spans="1:17" x14ac:dyDescent="0.25">
      <c r="A5834" s="64">
        <f t="shared" si="731"/>
        <v>0</v>
      </c>
      <c r="B5834" s="64">
        <f t="shared" si="732"/>
        <v>588</v>
      </c>
      <c r="C5834" s="64">
        <f t="shared" si="733"/>
        <v>1</v>
      </c>
      <c r="D5834" s="64">
        <f t="shared" si="734"/>
        <v>584</v>
      </c>
      <c r="E5834" s="64">
        <f t="shared" si="735"/>
        <v>2916</v>
      </c>
      <c r="F5834" s="64" t="str">
        <f t="shared" si="728"/>
        <v/>
      </c>
      <c r="G5834" s="64" t="str">
        <f t="shared" si="729"/>
        <v/>
      </c>
      <c r="H5834" s="64" t="str">
        <f t="shared" si="730"/>
        <v/>
      </c>
      <c r="I5834" s="80" t="str">
        <f>IFERROR(VLOOKUP(D5834,Sheet2!A:B,2,0),"")</f>
        <v/>
      </c>
      <c r="J5834" s="64" t="str">
        <f>IFERROR(IF(I5834&lt;&gt;"",VLOOKUP(I5834,Sheet2!B:C,2,0),""),"")</f>
        <v/>
      </c>
      <c r="K5834" s="64" t="str">
        <f>IFERROR( IF(I5834&lt;&gt;"", HLOOKUP(L$2+$A5834,Sheet2!BX:NK,2,0),""),"")</f>
        <v/>
      </c>
      <c r="L5834" t="str">
        <f>IF(OR(HLOOKUP(L$2+$A5834,Sheet2!BX:NK,$B5834,0),HLOOKUP(L$2+$A5834,Sheet2!BX:NK,$B5834,0)&lt;&gt;""),HLOOKUP(L$2+$A5834,Sheet2!BX:NK,$B5834,0),"")</f>
        <v/>
      </c>
      <c r="M5834" t="str">
        <f>IF(OR(HLOOKUP(M$2+$A5834,Sheet2!BY:NL,$B5834,0),HLOOKUP(M$2+$A5834,Sheet2!BY:NL,$B5834,0)&lt;&gt;""),HLOOKUP(M$2+$A5834,Sheet2!BY:NL,$B5834,0),"")</f>
        <v/>
      </c>
      <c r="N5834" t="str">
        <f>IF(OR(HLOOKUP(N$2+$A5834,Sheet2!BZ:NM,$B5834,0),HLOOKUP(N$2+$A5834,Sheet2!BZ:NM,$B5834,0)&lt;&gt;""),HLOOKUP(N$2+$A5834,Sheet2!BZ:NM,$B5834,0),"")</f>
        <v/>
      </c>
      <c r="O5834" t="str">
        <f>IF(OR(HLOOKUP(O$2+$A5834,Sheet2!CA:NN,$B5834,0),HLOOKUP(O$2+$A5834,Sheet2!CA:NN,$B5834,0)&lt;&gt;""),HLOOKUP(O$2+$A5834,Sheet2!CA:NN,$B5834,0),"")</f>
        <v/>
      </c>
      <c r="P5834" t="str">
        <f>IF(OR(HLOOKUP(P$2+$A5834,Sheet2!CB:NO,$B5834,0),HLOOKUP(P$2+$A5834,Sheet2!CB:NO,$B5834,0)&lt;&gt;""),HLOOKUP(P$2+$A5834,Sheet2!CB:NO,$B5834,0),"")</f>
        <v/>
      </c>
      <c r="Q5834" t="str">
        <f>IF(OR(HLOOKUP(Q$2+$A5834,Sheet2!CC:NO,$B5834,0),HLOOKUP(Q$2+$A5834,Sheet2!CC:NO,$B5834,0)&lt;&gt;""),HLOOKUP(Q$2+$A5834,Sheet2!CC:NO,$B5834,0),"")</f>
        <v/>
      </c>
    </row>
    <row r="5835" spans="1:17" x14ac:dyDescent="0.25">
      <c r="A5835" s="64">
        <f t="shared" si="731"/>
        <v>6</v>
      </c>
      <c r="B5835" s="64">
        <f t="shared" si="732"/>
        <v>588</v>
      </c>
      <c r="C5835" s="64">
        <f t="shared" si="733"/>
        <v>2</v>
      </c>
      <c r="D5835" s="64">
        <f t="shared" si="734"/>
        <v>584</v>
      </c>
      <c r="E5835" s="64">
        <f t="shared" si="735"/>
        <v>2916</v>
      </c>
      <c r="F5835" s="64" t="str">
        <f t="shared" si="728"/>
        <v/>
      </c>
      <c r="G5835" s="64" t="str">
        <f t="shared" si="729"/>
        <v/>
      </c>
      <c r="H5835" s="64" t="str">
        <f t="shared" si="730"/>
        <v/>
      </c>
      <c r="I5835" s="80" t="str">
        <f>IFERROR(VLOOKUP(D5835,Sheet2!A:B,2,0),"")</f>
        <v/>
      </c>
      <c r="J5835" s="64" t="str">
        <f>IFERROR(IF(I5835&lt;&gt;"",VLOOKUP(I5835,Sheet2!B:C,2,0),""),"")</f>
        <v/>
      </c>
      <c r="K5835" s="64" t="str">
        <f>IFERROR( IF(I5835&lt;&gt;"", HLOOKUP(L$2+$A5835,Sheet2!BX:NK,2,0),""),"")</f>
        <v/>
      </c>
      <c r="L5835" t="str">
        <f>IF(OR(HLOOKUP(L$2+$A5835,Sheet2!BX:NK,$B5835,0),HLOOKUP(L$2+$A5835,Sheet2!BX:NK,$B5835,0)&lt;&gt;""),HLOOKUP(L$2+$A5835,Sheet2!BX:NK,$B5835,0),"")</f>
        <v/>
      </c>
      <c r="M5835" t="str">
        <f>IF(OR(HLOOKUP(M$2+$A5835,Sheet2!BY:NL,$B5835,0),HLOOKUP(M$2+$A5835,Sheet2!BY:NL,$B5835,0)&lt;&gt;""),HLOOKUP(M$2+$A5835,Sheet2!BY:NL,$B5835,0),"")</f>
        <v/>
      </c>
      <c r="N5835" t="str">
        <f>IF(OR(HLOOKUP(N$2+$A5835,Sheet2!BZ:NM,$B5835,0),HLOOKUP(N$2+$A5835,Sheet2!BZ:NM,$B5835,0)&lt;&gt;""),HLOOKUP(N$2+$A5835,Sheet2!BZ:NM,$B5835,0),"")</f>
        <v/>
      </c>
      <c r="O5835" t="str">
        <f>IF(OR(HLOOKUP(O$2+$A5835,Sheet2!CA:NN,$B5835,0),HLOOKUP(O$2+$A5835,Sheet2!CA:NN,$B5835,0)&lt;&gt;""),HLOOKUP(O$2+$A5835,Sheet2!CA:NN,$B5835,0),"")</f>
        <v/>
      </c>
      <c r="P5835" t="str">
        <f>IF(OR(HLOOKUP(P$2+$A5835,Sheet2!CB:NO,$B5835,0),HLOOKUP(P$2+$A5835,Sheet2!CB:NO,$B5835,0)&lt;&gt;""),HLOOKUP(P$2+$A5835,Sheet2!CB:NO,$B5835,0),"")</f>
        <v/>
      </c>
      <c r="Q5835" t="str">
        <f>IF(OR(HLOOKUP(Q$2+$A5835,Sheet2!CC:NO,$B5835,0),HLOOKUP(Q$2+$A5835,Sheet2!CC:NO,$B5835,0)&lt;&gt;""),HLOOKUP(Q$2+$A5835,Sheet2!CC:NO,$B5835,0),"")</f>
        <v/>
      </c>
    </row>
    <row r="5836" spans="1:17" x14ac:dyDescent="0.25">
      <c r="A5836" s="64">
        <f t="shared" si="731"/>
        <v>12</v>
      </c>
      <c r="B5836" s="64">
        <f t="shared" si="732"/>
        <v>588</v>
      </c>
      <c r="C5836" s="64">
        <f t="shared" si="733"/>
        <v>3</v>
      </c>
      <c r="D5836" s="64">
        <f t="shared" si="734"/>
        <v>584</v>
      </c>
      <c r="E5836" s="64">
        <f t="shared" si="735"/>
        <v>2916</v>
      </c>
      <c r="F5836" s="64" t="str">
        <f t="shared" si="728"/>
        <v/>
      </c>
      <c r="G5836" s="64" t="str">
        <f t="shared" si="729"/>
        <v/>
      </c>
      <c r="H5836" s="64" t="str">
        <f t="shared" si="730"/>
        <v/>
      </c>
      <c r="I5836" s="80" t="str">
        <f>IFERROR(VLOOKUP(D5836,Sheet2!A:B,2,0),"")</f>
        <v/>
      </c>
      <c r="J5836" s="64" t="str">
        <f>IFERROR(IF(I5836&lt;&gt;"",VLOOKUP(I5836,Sheet2!B:C,2,0),""),"")</f>
        <v/>
      </c>
      <c r="K5836" s="64" t="str">
        <f>IFERROR( IF(I5836&lt;&gt;"", HLOOKUP(L$2+$A5836,Sheet2!BX:NK,2,0),""),"")</f>
        <v/>
      </c>
      <c r="L5836" t="str">
        <f>IF(OR(HLOOKUP(L$2+$A5836,Sheet2!BX:NK,$B5836,0),HLOOKUP(L$2+$A5836,Sheet2!BX:NK,$B5836,0)&lt;&gt;""),HLOOKUP(L$2+$A5836,Sheet2!BX:NK,$B5836,0),"")</f>
        <v/>
      </c>
      <c r="M5836" t="str">
        <f>IF(OR(HLOOKUP(M$2+$A5836,Sheet2!BY:NL,$B5836,0),HLOOKUP(M$2+$A5836,Sheet2!BY:NL,$B5836,0)&lt;&gt;""),HLOOKUP(M$2+$A5836,Sheet2!BY:NL,$B5836,0),"")</f>
        <v/>
      </c>
      <c r="N5836" t="str">
        <f>IF(OR(HLOOKUP(N$2+$A5836,Sheet2!BZ:NM,$B5836,0),HLOOKUP(N$2+$A5836,Sheet2!BZ:NM,$B5836,0)&lt;&gt;""),HLOOKUP(N$2+$A5836,Sheet2!BZ:NM,$B5836,0),"")</f>
        <v/>
      </c>
      <c r="O5836" t="str">
        <f>IF(OR(HLOOKUP(O$2+$A5836,Sheet2!CA:NN,$B5836,0),HLOOKUP(O$2+$A5836,Sheet2!CA:NN,$B5836,0)&lt;&gt;""),HLOOKUP(O$2+$A5836,Sheet2!CA:NN,$B5836,0),"")</f>
        <v/>
      </c>
      <c r="P5836" t="str">
        <f>IF(OR(HLOOKUP(P$2+$A5836,Sheet2!CB:NO,$B5836,0),HLOOKUP(P$2+$A5836,Sheet2!CB:NO,$B5836,0)&lt;&gt;""),HLOOKUP(P$2+$A5836,Sheet2!CB:NO,$B5836,0),"")</f>
        <v/>
      </c>
      <c r="Q5836" t="str">
        <f>IF(OR(HLOOKUP(Q$2+$A5836,Sheet2!CC:NO,$B5836,0),HLOOKUP(Q$2+$A5836,Sheet2!CC:NO,$B5836,0)&lt;&gt;""),HLOOKUP(Q$2+$A5836,Sheet2!CC:NO,$B5836,0),"")</f>
        <v/>
      </c>
    </row>
    <row r="5837" spans="1:17" x14ac:dyDescent="0.25">
      <c r="A5837" s="64">
        <f t="shared" si="731"/>
        <v>18</v>
      </c>
      <c r="B5837" s="64">
        <f t="shared" si="732"/>
        <v>588</v>
      </c>
      <c r="C5837" s="64">
        <f t="shared" si="733"/>
        <v>4</v>
      </c>
      <c r="D5837" s="64">
        <f t="shared" si="734"/>
        <v>584</v>
      </c>
      <c r="E5837" s="64">
        <f t="shared" si="735"/>
        <v>2916</v>
      </c>
      <c r="F5837" s="64" t="str">
        <f t="shared" si="728"/>
        <v/>
      </c>
      <c r="G5837" s="64" t="str">
        <f t="shared" si="729"/>
        <v/>
      </c>
      <c r="H5837" s="64" t="str">
        <f t="shared" si="730"/>
        <v/>
      </c>
      <c r="I5837" s="80" t="str">
        <f>IFERROR(VLOOKUP(D5837,Sheet2!A:B,2,0),"")</f>
        <v/>
      </c>
      <c r="J5837" s="64" t="str">
        <f>IFERROR(IF(I5837&lt;&gt;"",VLOOKUP(I5837,Sheet2!B:C,2,0),""),"")</f>
        <v/>
      </c>
      <c r="K5837" s="64" t="str">
        <f>IFERROR( IF(I5837&lt;&gt;"", HLOOKUP(L$2+$A5837,Sheet2!BX:NK,2,0),""),"")</f>
        <v/>
      </c>
      <c r="L5837" t="str">
        <f>IF(OR(HLOOKUP(L$2+$A5837,Sheet2!BX:NK,$B5837,0),HLOOKUP(L$2+$A5837,Sheet2!BX:NK,$B5837,0)&lt;&gt;""),HLOOKUP(L$2+$A5837,Sheet2!BX:NK,$B5837,0),"")</f>
        <v/>
      </c>
      <c r="M5837" t="str">
        <f>IF(OR(HLOOKUP(M$2+$A5837,Sheet2!BY:NL,$B5837,0),HLOOKUP(M$2+$A5837,Sheet2!BY:NL,$B5837,0)&lt;&gt;""),HLOOKUP(M$2+$A5837,Sheet2!BY:NL,$B5837,0),"")</f>
        <v/>
      </c>
      <c r="N5837" t="str">
        <f>IF(OR(HLOOKUP(N$2+$A5837,Sheet2!BZ:NM,$B5837,0),HLOOKUP(N$2+$A5837,Sheet2!BZ:NM,$B5837,0)&lt;&gt;""),HLOOKUP(N$2+$A5837,Sheet2!BZ:NM,$B5837,0),"")</f>
        <v/>
      </c>
      <c r="O5837" t="str">
        <f>IF(OR(HLOOKUP(O$2+$A5837,Sheet2!CA:NN,$B5837,0),HLOOKUP(O$2+$A5837,Sheet2!CA:NN,$B5837,0)&lt;&gt;""),HLOOKUP(O$2+$A5837,Sheet2!CA:NN,$B5837,0),"")</f>
        <v/>
      </c>
      <c r="P5837" t="str">
        <f>IF(OR(HLOOKUP(P$2+$A5837,Sheet2!CB:NO,$B5837,0),HLOOKUP(P$2+$A5837,Sheet2!CB:NO,$B5837,0)&lt;&gt;""),HLOOKUP(P$2+$A5837,Sheet2!CB:NO,$B5837,0),"")</f>
        <v/>
      </c>
      <c r="Q5837" t="str">
        <f>IF(OR(HLOOKUP(Q$2+$A5837,Sheet2!CC:NO,$B5837,0),HLOOKUP(Q$2+$A5837,Sheet2!CC:NO,$B5837,0)&lt;&gt;""),HLOOKUP(Q$2+$A5837,Sheet2!CC:NO,$B5837,0),"")</f>
        <v/>
      </c>
    </row>
    <row r="5838" spans="1:17" x14ac:dyDescent="0.25">
      <c r="A5838" s="64">
        <f t="shared" si="731"/>
        <v>24</v>
      </c>
      <c r="B5838" s="64">
        <f t="shared" si="732"/>
        <v>588</v>
      </c>
      <c r="C5838" s="64">
        <f t="shared" si="733"/>
        <v>5</v>
      </c>
      <c r="D5838" s="64">
        <f t="shared" si="734"/>
        <v>584</v>
      </c>
      <c r="E5838" s="64">
        <f t="shared" si="735"/>
        <v>2916</v>
      </c>
      <c r="F5838" s="64" t="str">
        <f t="shared" si="728"/>
        <v/>
      </c>
      <c r="G5838" s="64" t="str">
        <f t="shared" si="729"/>
        <v/>
      </c>
      <c r="H5838" s="64" t="str">
        <f t="shared" si="730"/>
        <v/>
      </c>
      <c r="I5838" s="80" t="str">
        <f>IFERROR(VLOOKUP(D5838,Sheet2!A:B,2,0),"")</f>
        <v/>
      </c>
      <c r="J5838" s="64" t="str">
        <f>IFERROR(IF(I5838&lt;&gt;"",VLOOKUP(I5838,Sheet2!B:C,2,0),""),"")</f>
        <v/>
      </c>
      <c r="K5838" s="64" t="str">
        <f>IFERROR( IF(I5838&lt;&gt;"", HLOOKUP(L$2+$A5838,Sheet2!BX:NK,2,0),""),"")</f>
        <v/>
      </c>
      <c r="L5838" t="str">
        <f>IF(OR(HLOOKUP(L$2+$A5838,Sheet2!BX:NK,$B5838,0),HLOOKUP(L$2+$A5838,Sheet2!BX:NK,$B5838,0)&lt;&gt;""),HLOOKUP(L$2+$A5838,Sheet2!BX:NK,$B5838,0),"")</f>
        <v/>
      </c>
      <c r="M5838" t="str">
        <f>IF(OR(HLOOKUP(M$2+$A5838,Sheet2!BY:NL,$B5838,0),HLOOKUP(M$2+$A5838,Sheet2!BY:NL,$B5838,0)&lt;&gt;""),HLOOKUP(M$2+$A5838,Sheet2!BY:NL,$B5838,0),"")</f>
        <v/>
      </c>
      <c r="N5838" t="str">
        <f>IF(OR(HLOOKUP(N$2+$A5838,Sheet2!BZ:NM,$B5838,0),HLOOKUP(N$2+$A5838,Sheet2!BZ:NM,$B5838,0)&lt;&gt;""),HLOOKUP(N$2+$A5838,Sheet2!BZ:NM,$B5838,0),"")</f>
        <v/>
      </c>
      <c r="O5838" t="str">
        <f>IF(OR(HLOOKUP(O$2+$A5838,Sheet2!CA:NN,$B5838,0),HLOOKUP(O$2+$A5838,Sheet2!CA:NN,$B5838,0)&lt;&gt;""),HLOOKUP(O$2+$A5838,Sheet2!CA:NN,$B5838,0),"")</f>
        <v/>
      </c>
      <c r="P5838" t="str">
        <f>IF(OR(HLOOKUP(P$2+$A5838,Sheet2!CB:NO,$B5838,0),HLOOKUP(P$2+$A5838,Sheet2!CB:NO,$B5838,0)&lt;&gt;""),HLOOKUP(P$2+$A5838,Sheet2!CB:NO,$B5838,0),"")</f>
        <v/>
      </c>
      <c r="Q5838" t="str">
        <f>IF(OR(HLOOKUP(Q$2+$A5838,Sheet2!CC:NO,$B5838,0),HLOOKUP(Q$2+$A5838,Sheet2!CC:NO,$B5838,0)&lt;&gt;""),HLOOKUP(Q$2+$A5838,Sheet2!CC:NO,$B5838,0),"")</f>
        <v/>
      </c>
    </row>
    <row r="5839" spans="1:17" x14ac:dyDescent="0.25">
      <c r="A5839" s="64">
        <f t="shared" si="731"/>
        <v>30</v>
      </c>
      <c r="B5839" s="64">
        <f t="shared" si="732"/>
        <v>588</v>
      </c>
      <c r="C5839" s="64">
        <f t="shared" si="733"/>
        <v>6</v>
      </c>
      <c r="D5839" s="64">
        <f t="shared" si="734"/>
        <v>584</v>
      </c>
      <c r="E5839" s="64">
        <f t="shared" si="735"/>
        <v>2916</v>
      </c>
      <c r="F5839" s="64" t="str">
        <f t="shared" si="728"/>
        <v/>
      </c>
      <c r="G5839" s="64" t="str">
        <f t="shared" si="729"/>
        <v/>
      </c>
      <c r="H5839" s="64" t="str">
        <f t="shared" si="730"/>
        <v/>
      </c>
      <c r="I5839" s="80" t="str">
        <f>IFERROR(VLOOKUP(D5839,Sheet2!A:B,2,0),"")</f>
        <v/>
      </c>
      <c r="J5839" s="64" t="str">
        <f>IFERROR(IF(I5839&lt;&gt;"",VLOOKUP(I5839,Sheet2!B:C,2,0),""),"")</f>
        <v/>
      </c>
      <c r="K5839" s="64" t="str">
        <f>IFERROR( IF(I5839&lt;&gt;"", HLOOKUP(L$2+$A5839,Sheet2!BX:NK,2,0),""),"")</f>
        <v/>
      </c>
      <c r="L5839" t="str">
        <f>IF(OR(HLOOKUP(L$2+$A5839,Sheet2!BX:NK,$B5839,0),HLOOKUP(L$2+$A5839,Sheet2!BX:NK,$B5839,0)&lt;&gt;""),HLOOKUP(L$2+$A5839,Sheet2!BX:NK,$B5839,0),"")</f>
        <v/>
      </c>
      <c r="M5839" t="str">
        <f>IF(OR(HLOOKUP(M$2+$A5839,Sheet2!BY:NL,$B5839,0),HLOOKUP(M$2+$A5839,Sheet2!BY:NL,$B5839,0)&lt;&gt;""),HLOOKUP(M$2+$A5839,Sheet2!BY:NL,$B5839,0),"")</f>
        <v/>
      </c>
      <c r="N5839" t="str">
        <f>IF(OR(HLOOKUP(N$2+$A5839,Sheet2!BZ:NM,$B5839,0),HLOOKUP(N$2+$A5839,Sheet2!BZ:NM,$B5839,0)&lt;&gt;""),HLOOKUP(N$2+$A5839,Sheet2!BZ:NM,$B5839,0),"")</f>
        <v/>
      </c>
      <c r="O5839" t="str">
        <f>IF(OR(HLOOKUP(O$2+$A5839,Sheet2!CA:NN,$B5839,0),HLOOKUP(O$2+$A5839,Sheet2!CA:NN,$B5839,0)&lt;&gt;""),HLOOKUP(O$2+$A5839,Sheet2!CA:NN,$B5839,0),"")</f>
        <v/>
      </c>
      <c r="P5839" t="str">
        <f>IF(OR(HLOOKUP(P$2+$A5839,Sheet2!CB:NO,$B5839,0),HLOOKUP(P$2+$A5839,Sheet2!CB:NO,$B5839,0)&lt;&gt;""),HLOOKUP(P$2+$A5839,Sheet2!CB:NO,$B5839,0),"")</f>
        <v/>
      </c>
      <c r="Q5839" t="str">
        <f>IF(OR(HLOOKUP(Q$2+$A5839,Sheet2!CC:NO,$B5839,0),HLOOKUP(Q$2+$A5839,Sheet2!CC:NO,$B5839,0)&lt;&gt;""),HLOOKUP(Q$2+$A5839,Sheet2!CC:NO,$B5839,0),"")</f>
        <v/>
      </c>
    </row>
    <row r="5840" spans="1:17" x14ac:dyDescent="0.25">
      <c r="A5840" s="64">
        <f t="shared" si="731"/>
        <v>36</v>
      </c>
      <c r="B5840" s="64">
        <f t="shared" si="732"/>
        <v>588</v>
      </c>
      <c r="C5840" s="64">
        <f t="shared" si="733"/>
        <v>7</v>
      </c>
      <c r="D5840" s="64">
        <f t="shared" si="734"/>
        <v>584</v>
      </c>
      <c r="E5840" s="64">
        <f t="shared" si="735"/>
        <v>2916</v>
      </c>
      <c r="F5840" s="64" t="str">
        <f t="shared" si="728"/>
        <v/>
      </c>
      <c r="G5840" s="64" t="str">
        <f t="shared" si="729"/>
        <v/>
      </c>
      <c r="H5840" s="64" t="str">
        <f t="shared" si="730"/>
        <v/>
      </c>
      <c r="I5840" s="80" t="str">
        <f>IFERROR(VLOOKUP(D5840,Sheet2!A:B,2,0),"")</f>
        <v/>
      </c>
      <c r="J5840" s="64" t="str">
        <f>IFERROR(IF(I5840&lt;&gt;"",VLOOKUP(I5840,Sheet2!B:C,2,0),""),"")</f>
        <v/>
      </c>
      <c r="K5840" s="64" t="str">
        <f>IFERROR( IF(I5840&lt;&gt;"", HLOOKUP(L$2+$A5840,Sheet2!BX:NK,2,0),""),"")</f>
        <v/>
      </c>
      <c r="L5840" t="str">
        <f>IF(OR(HLOOKUP(L$2+$A5840,Sheet2!BX:NK,$B5840,0),HLOOKUP(L$2+$A5840,Sheet2!BX:NK,$B5840,0)&lt;&gt;""),HLOOKUP(L$2+$A5840,Sheet2!BX:NK,$B5840,0),"")</f>
        <v/>
      </c>
      <c r="M5840" t="str">
        <f>IF(OR(HLOOKUP(M$2+$A5840,Sheet2!BY:NL,$B5840,0),HLOOKUP(M$2+$A5840,Sheet2!BY:NL,$B5840,0)&lt;&gt;""),HLOOKUP(M$2+$A5840,Sheet2!BY:NL,$B5840,0),"")</f>
        <v/>
      </c>
      <c r="N5840" t="str">
        <f>IF(OR(HLOOKUP(N$2+$A5840,Sheet2!BZ:NM,$B5840,0),HLOOKUP(N$2+$A5840,Sheet2!BZ:NM,$B5840,0)&lt;&gt;""),HLOOKUP(N$2+$A5840,Sheet2!BZ:NM,$B5840,0),"")</f>
        <v/>
      </c>
      <c r="O5840" t="str">
        <f>IF(OR(HLOOKUP(O$2+$A5840,Sheet2!CA:NN,$B5840,0),HLOOKUP(O$2+$A5840,Sheet2!CA:NN,$B5840,0)&lt;&gt;""),HLOOKUP(O$2+$A5840,Sheet2!CA:NN,$B5840,0),"")</f>
        <v/>
      </c>
      <c r="P5840" t="str">
        <f>IF(OR(HLOOKUP(P$2+$A5840,Sheet2!CB:NO,$B5840,0),HLOOKUP(P$2+$A5840,Sheet2!CB:NO,$B5840,0)&lt;&gt;""),HLOOKUP(P$2+$A5840,Sheet2!CB:NO,$B5840,0),"")</f>
        <v/>
      </c>
      <c r="Q5840" t="str">
        <f>IF(OR(HLOOKUP(Q$2+$A5840,Sheet2!CC:NO,$B5840,0),HLOOKUP(Q$2+$A5840,Sheet2!CC:NO,$B5840,0)&lt;&gt;""),HLOOKUP(Q$2+$A5840,Sheet2!CC:NO,$B5840,0),"")</f>
        <v/>
      </c>
    </row>
    <row r="5841" spans="1:17" x14ac:dyDescent="0.25">
      <c r="A5841" s="64">
        <f t="shared" si="731"/>
        <v>42</v>
      </c>
      <c r="B5841" s="64">
        <f t="shared" si="732"/>
        <v>588</v>
      </c>
      <c r="C5841" s="64">
        <f t="shared" si="733"/>
        <v>8</v>
      </c>
      <c r="D5841" s="64">
        <f t="shared" si="734"/>
        <v>584</v>
      </c>
      <c r="E5841" s="64">
        <f t="shared" si="735"/>
        <v>2916</v>
      </c>
      <c r="F5841" s="64" t="str">
        <f t="shared" si="728"/>
        <v/>
      </c>
      <c r="G5841" s="64" t="str">
        <f t="shared" si="729"/>
        <v/>
      </c>
      <c r="H5841" s="64" t="str">
        <f t="shared" si="730"/>
        <v/>
      </c>
      <c r="I5841" s="80" t="str">
        <f>IFERROR(VLOOKUP(D5841,Sheet2!A:B,2,0),"")</f>
        <v/>
      </c>
      <c r="J5841" s="64" t="str">
        <f>IFERROR(IF(I5841&lt;&gt;"",VLOOKUP(I5841,Sheet2!B:C,2,0),""),"")</f>
        <v/>
      </c>
      <c r="K5841" s="64" t="str">
        <f>IFERROR( IF(I5841&lt;&gt;"", HLOOKUP(L$2+$A5841,Sheet2!BX:NK,2,0),""),"")</f>
        <v/>
      </c>
      <c r="L5841" t="str">
        <f>IF(OR(HLOOKUP(L$2+$A5841,Sheet2!BX:NK,$B5841,0),HLOOKUP(L$2+$A5841,Sheet2!BX:NK,$B5841,0)&lt;&gt;""),HLOOKUP(L$2+$A5841,Sheet2!BX:NK,$B5841,0),"")</f>
        <v/>
      </c>
      <c r="M5841" t="str">
        <f>IF(OR(HLOOKUP(M$2+$A5841,Sheet2!BY:NL,$B5841,0),HLOOKUP(M$2+$A5841,Sheet2!BY:NL,$B5841,0)&lt;&gt;""),HLOOKUP(M$2+$A5841,Sheet2!BY:NL,$B5841,0),"")</f>
        <v/>
      </c>
      <c r="N5841" t="str">
        <f>IF(OR(HLOOKUP(N$2+$A5841,Sheet2!BZ:NM,$B5841,0),HLOOKUP(N$2+$A5841,Sheet2!BZ:NM,$B5841,0)&lt;&gt;""),HLOOKUP(N$2+$A5841,Sheet2!BZ:NM,$B5841,0),"")</f>
        <v/>
      </c>
      <c r="O5841" t="str">
        <f>IF(OR(HLOOKUP(O$2+$A5841,Sheet2!CA:NN,$B5841,0),HLOOKUP(O$2+$A5841,Sheet2!CA:NN,$B5841,0)&lt;&gt;""),HLOOKUP(O$2+$A5841,Sheet2!CA:NN,$B5841,0),"")</f>
        <v/>
      </c>
      <c r="P5841" t="str">
        <f>IF(OR(HLOOKUP(P$2+$A5841,Sheet2!CB:NO,$B5841,0),HLOOKUP(P$2+$A5841,Sheet2!CB:NO,$B5841,0)&lt;&gt;""),HLOOKUP(P$2+$A5841,Sheet2!CB:NO,$B5841,0),"")</f>
        <v/>
      </c>
      <c r="Q5841" t="str">
        <f>IF(OR(HLOOKUP(Q$2+$A5841,Sheet2!CC:NO,$B5841,0),HLOOKUP(Q$2+$A5841,Sheet2!CC:NO,$B5841,0)&lt;&gt;""),HLOOKUP(Q$2+$A5841,Sheet2!CC:NO,$B5841,0),"")</f>
        <v/>
      </c>
    </row>
    <row r="5842" spans="1:17" x14ac:dyDescent="0.25">
      <c r="A5842" s="64">
        <f t="shared" si="731"/>
        <v>48</v>
      </c>
      <c r="B5842" s="64">
        <f t="shared" si="732"/>
        <v>588</v>
      </c>
      <c r="C5842" s="64">
        <f t="shared" si="733"/>
        <v>9</v>
      </c>
      <c r="D5842" s="64">
        <f t="shared" si="734"/>
        <v>584</v>
      </c>
      <c r="E5842" s="64">
        <f t="shared" si="735"/>
        <v>2916</v>
      </c>
      <c r="F5842" s="64" t="str">
        <f t="shared" si="728"/>
        <v/>
      </c>
      <c r="G5842" s="64" t="str">
        <f t="shared" si="729"/>
        <v/>
      </c>
      <c r="H5842" s="64" t="str">
        <f t="shared" si="730"/>
        <v/>
      </c>
      <c r="I5842" s="80" t="str">
        <f>IFERROR(VLOOKUP(D5842,Sheet2!A:B,2,0),"")</f>
        <v/>
      </c>
      <c r="J5842" s="64" t="str">
        <f>IFERROR(IF(I5842&lt;&gt;"",VLOOKUP(I5842,Sheet2!B:C,2,0),""),"")</f>
        <v/>
      </c>
      <c r="K5842" s="64" t="str">
        <f>IFERROR( IF(I5842&lt;&gt;"", HLOOKUP(L$2+$A5842,Sheet2!BX:NK,2,0),""),"")</f>
        <v/>
      </c>
      <c r="L5842" t="str">
        <f>IF(OR(HLOOKUP(L$2+$A5842,Sheet2!BX:NK,$B5842,0),HLOOKUP(L$2+$A5842,Sheet2!BX:NK,$B5842,0)&lt;&gt;""),HLOOKUP(L$2+$A5842,Sheet2!BX:NK,$B5842,0),"")</f>
        <v/>
      </c>
      <c r="M5842" t="str">
        <f>IF(OR(HLOOKUP(M$2+$A5842,Sheet2!BY:NL,$B5842,0),HLOOKUP(M$2+$A5842,Sheet2!BY:NL,$B5842,0)&lt;&gt;""),HLOOKUP(M$2+$A5842,Sheet2!BY:NL,$B5842,0),"")</f>
        <v/>
      </c>
      <c r="N5842" t="str">
        <f>IF(OR(HLOOKUP(N$2+$A5842,Sheet2!BZ:NM,$B5842,0),HLOOKUP(N$2+$A5842,Sheet2!BZ:NM,$B5842,0)&lt;&gt;""),HLOOKUP(N$2+$A5842,Sheet2!BZ:NM,$B5842,0),"")</f>
        <v/>
      </c>
      <c r="O5842" t="str">
        <f>IF(OR(HLOOKUP(O$2+$A5842,Sheet2!CA:NN,$B5842,0),HLOOKUP(O$2+$A5842,Sheet2!CA:NN,$B5842,0)&lt;&gt;""),HLOOKUP(O$2+$A5842,Sheet2!CA:NN,$B5842,0),"")</f>
        <v/>
      </c>
      <c r="P5842" t="str">
        <f>IF(OR(HLOOKUP(P$2+$A5842,Sheet2!CB:NO,$B5842,0),HLOOKUP(P$2+$A5842,Sheet2!CB:NO,$B5842,0)&lt;&gt;""),HLOOKUP(P$2+$A5842,Sheet2!CB:NO,$B5842,0),"")</f>
        <v/>
      </c>
      <c r="Q5842" t="str">
        <f>IF(OR(HLOOKUP(Q$2+$A5842,Sheet2!CC:NO,$B5842,0),HLOOKUP(Q$2+$A5842,Sheet2!CC:NO,$B5842,0)&lt;&gt;""),HLOOKUP(Q$2+$A5842,Sheet2!CC:NO,$B5842,0),"")</f>
        <v/>
      </c>
    </row>
    <row r="5843" spans="1:17" x14ac:dyDescent="0.25">
      <c r="A5843" s="64">
        <f t="shared" si="731"/>
        <v>54</v>
      </c>
      <c r="B5843" s="64">
        <f t="shared" si="732"/>
        <v>588</v>
      </c>
      <c r="C5843" s="64">
        <f t="shared" si="733"/>
        <v>10</v>
      </c>
      <c r="D5843" s="64">
        <f t="shared" si="734"/>
        <v>584</v>
      </c>
      <c r="E5843" s="64">
        <f t="shared" si="735"/>
        <v>2916</v>
      </c>
      <c r="F5843" s="64" t="str">
        <f t="shared" si="728"/>
        <v/>
      </c>
      <c r="G5843" s="64" t="str">
        <f t="shared" si="729"/>
        <v/>
      </c>
      <c r="H5843" s="64" t="str">
        <f t="shared" si="730"/>
        <v/>
      </c>
      <c r="I5843" s="80" t="str">
        <f>IFERROR(VLOOKUP(D5843,Sheet2!A:B,2,0),"")</f>
        <v/>
      </c>
      <c r="J5843" s="64" t="str">
        <f>IFERROR(IF(I5843&lt;&gt;"",VLOOKUP(I5843,Sheet2!B:C,2,0),""),"")</f>
        <v/>
      </c>
      <c r="K5843" s="64" t="str">
        <f>IFERROR( IF(I5843&lt;&gt;"", HLOOKUP(L$2+$A5843,Sheet2!BX:NK,2,0),""),"")</f>
        <v/>
      </c>
      <c r="L5843" t="str">
        <f>IF(OR(HLOOKUP(L$2+$A5843,Sheet2!BX:NK,$B5843,0),HLOOKUP(L$2+$A5843,Sheet2!BX:NK,$B5843,0)&lt;&gt;""),HLOOKUP(L$2+$A5843,Sheet2!BX:NK,$B5843,0),"")</f>
        <v/>
      </c>
      <c r="M5843" t="str">
        <f>IF(OR(HLOOKUP(M$2+$A5843,Sheet2!BY:NL,$B5843,0),HLOOKUP(M$2+$A5843,Sheet2!BY:NL,$B5843,0)&lt;&gt;""),HLOOKUP(M$2+$A5843,Sheet2!BY:NL,$B5843,0),"")</f>
        <v/>
      </c>
      <c r="N5843" t="str">
        <f>IF(OR(HLOOKUP(N$2+$A5843,Sheet2!BZ:NM,$B5843,0),HLOOKUP(N$2+$A5843,Sheet2!BZ:NM,$B5843,0)&lt;&gt;""),HLOOKUP(N$2+$A5843,Sheet2!BZ:NM,$B5843,0),"")</f>
        <v/>
      </c>
      <c r="O5843" t="str">
        <f>IF(OR(HLOOKUP(O$2+$A5843,Sheet2!CA:NN,$B5843,0),HLOOKUP(O$2+$A5843,Sheet2!CA:NN,$B5843,0)&lt;&gt;""),HLOOKUP(O$2+$A5843,Sheet2!CA:NN,$B5843,0),"")</f>
        <v/>
      </c>
      <c r="P5843" t="str">
        <f>IF(OR(HLOOKUP(P$2+$A5843,Sheet2!CB:NO,$B5843,0),HLOOKUP(P$2+$A5843,Sheet2!CB:NO,$B5843,0)&lt;&gt;""),HLOOKUP(P$2+$A5843,Sheet2!CB:NO,$B5843,0),"")</f>
        <v/>
      </c>
      <c r="Q5843" t="str">
        <f>IF(OR(HLOOKUP(Q$2+$A5843,Sheet2!CC:NO,$B5843,0),HLOOKUP(Q$2+$A5843,Sheet2!CC:NO,$B5843,0)&lt;&gt;""),HLOOKUP(Q$2+$A5843,Sheet2!CC:NO,$B5843,0),"")</f>
        <v/>
      </c>
    </row>
    <row r="5844" spans="1:17" x14ac:dyDescent="0.25">
      <c r="A5844" s="64">
        <f t="shared" si="731"/>
        <v>0</v>
      </c>
      <c r="B5844" s="64">
        <f t="shared" si="732"/>
        <v>589</v>
      </c>
      <c r="C5844" s="64">
        <f t="shared" si="733"/>
        <v>1</v>
      </c>
      <c r="D5844" s="64">
        <f t="shared" si="734"/>
        <v>585</v>
      </c>
      <c r="E5844" s="64">
        <f t="shared" si="735"/>
        <v>2921</v>
      </c>
      <c r="F5844" s="64" t="str">
        <f t="shared" si="728"/>
        <v/>
      </c>
      <c r="G5844" s="64" t="str">
        <f t="shared" si="729"/>
        <v/>
      </c>
      <c r="H5844" s="64" t="str">
        <f t="shared" si="730"/>
        <v/>
      </c>
      <c r="I5844" s="80" t="str">
        <f>IFERROR(VLOOKUP(D5844,Sheet2!A:B,2,0),"")</f>
        <v/>
      </c>
      <c r="J5844" s="64" t="str">
        <f>IFERROR(IF(I5844&lt;&gt;"",VLOOKUP(I5844,Sheet2!B:C,2,0),""),"")</f>
        <v/>
      </c>
      <c r="K5844" s="64" t="str">
        <f>IFERROR( IF(I5844&lt;&gt;"", HLOOKUP(L$2+$A5844,Sheet2!BX:NK,2,0),""),"")</f>
        <v/>
      </c>
      <c r="L5844" t="str">
        <f>IF(OR(HLOOKUP(L$2+$A5844,Sheet2!BX:NK,$B5844,0),HLOOKUP(L$2+$A5844,Sheet2!BX:NK,$B5844,0)&lt;&gt;""),HLOOKUP(L$2+$A5844,Sheet2!BX:NK,$B5844,0),"")</f>
        <v/>
      </c>
      <c r="M5844" t="str">
        <f>IF(OR(HLOOKUP(M$2+$A5844,Sheet2!BY:NL,$B5844,0),HLOOKUP(M$2+$A5844,Sheet2!BY:NL,$B5844,0)&lt;&gt;""),HLOOKUP(M$2+$A5844,Sheet2!BY:NL,$B5844,0),"")</f>
        <v/>
      </c>
      <c r="N5844" t="str">
        <f>IF(OR(HLOOKUP(N$2+$A5844,Sheet2!BZ:NM,$B5844,0),HLOOKUP(N$2+$A5844,Sheet2!BZ:NM,$B5844,0)&lt;&gt;""),HLOOKUP(N$2+$A5844,Sheet2!BZ:NM,$B5844,0),"")</f>
        <v/>
      </c>
      <c r="O5844" t="str">
        <f>IF(OR(HLOOKUP(O$2+$A5844,Sheet2!CA:NN,$B5844,0),HLOOKUP(O$2+$A5844,Sheet2!CA:NN,$B5844,0)&lt;&gt;""),HLOOKUP(O$2+$A5844,Sheet2!CA:NN,$B5844,0),"")</f>
        <v/>
      </c>
      <c r="P5844" t="str">
        <f>IF(OR(HLOOKUP(P$2+$A5844,Sheet2!CB:NO,$B5844,0),HLOOKUP(P$2+$A5844,Sheet2!CB:NO,$B5844,0)&lt;&gt;""),HLOOKUP(P$2+$A5844,Sheet2!CB:NO,$B5844,0),"")</f>
        <v/>
      </c>
      <c r="Q5844" t="str">
        <f>IF(OR(HLOOKUP(Q$2+$A5844,Sheet2!CC:NO,$B5844,0),HLOOKUP(Q$2+$A5844,Sheet2!CC:NO,$B5844,0)&lt;&gt;""),HLOOKUP(Q$2+$A5844,Sheet2!CC:NO,$B5844,0),"")</f>
        <v/>
      </c>
    </row>
    <row r="5845" spans="1:17" x14ac:dyDescent="0.25">
      <c r="A5845" s="64">
        <f t="shared" si="731"/>
        <v>6</v>
      </c>
      <c r="B5845" s="64">
        <f t="shared" si="732"/>
        <v>589</v>
      </c>
      <c r="C5845" s="64">
        <f t="shared" si="733"/>
        <v>2</v>
      </c>
      <c r="D5845" s="64">
        <f t="shared" si="734"/>
        <v>585</v>
      </c>
      <c r="E5845" s="64">
        <f t="shared" si="735"/>
        <v>2921</v>
      </c>
      <c r="F5845" s="64" t="str">
        <f t="shared" si="728"/>
        <v/>
      </c>
      <c r="G5845" s="64" t="str">
        <f t="shared" si="729"/>
        <v/>
      </c>
      <c r="H5845" s="64" t="str">
        <f t="shared" si="730"/>
        <v/>
      </c>
      <c r="I5845" s="80" t="str">
        <f>IFERROR(VLOOKUP(D5845,Sheet2!A:B,2,0),"")</f>
        <v/>
      </c>
      <c r="J5845" s="64" t="str">
        <f>IFERROR(IF(I5845&lt;&gt;"",VLOOKUP(I5845,Sheet2!B:C,2,0),""),"")</f>
        <v/>
      </c>
      <c r="K5845" s="64" t="str">
        <f>IFERROR( IF(I5845&lt;&gt;"", HLOOKUP(L$2+$A5845,Sheet2!BX:NK,2,0),""),"")</f>
        <v/>
      </c>
      <c r="L5845" t="str">
        <f>IF(OR(HLOOKUP(L$2+$A5845,Sheet2!BX:NK,$B5845,0),HLOOKUP(L$2+$A5845,Sheet2!BX:NK,$B5845,0)&lt;&gt;""),HLOOKUP(L$2+$A5845,Sheet2!BX:NK,$B5845,0),"")</f>
        <v/>
      </c>
      <c r="M5845" t="str">
        <f>IF(OR(HLOOKUP(M$2+$A5845,Sheet2!BY:NL,$B5845,0),HLOOKUP(M$2+$A5845,Sheet2!BY:NL,$B5845,0)&lt;&gt;""),HLOOKUP(M$2+$A5845,Sheet2!BY:NL,$B5845,0),"")</f>
        <v/>
      </c>
      <c r="N5845" t="str">
        <f>IF(OR(HLOOKUP(N$2+$A5845,Sheet2!BZ:NM,$B5845,0),HLOOKUP(N$2+$A5845,Sheet2!BZ:NM,$B5845,0)&lt;&gt;""),HLOOKUP(N$2+$A5845,Sheet2!BZ:NM,$B5845,0),"")</f>
        <v/>
      </c>
      <c r="O5845" t="str">
        <f>IF(OR(HLOOKUP(O$2+$A5845,Sheet2!CA:NN,$B5845,0),HLOOKUP(O$2+$A5845,Sheet2!CA:NN,$B5845,0)&lt;&gt;""),HLOOKUP(O$2+$A5845,Sheet2!CA:NN,$B5845,0),"")</f>
        <v/>
      </c>
      <c r="P5845" t="str">
        <f>IF(OR(HLOOKUP(P$2+$A5845,Sheet2!CB:NO,$B5845,0),HLOOKUP(P$2+$A5845,Sheet2!CB:NO,$B5845,0)&lt;&gt;""),HLOOKUP(P$2+$A5845,Sheet2!CB:NO,$B5845,0),"")</f>
        <v/>
      </c>
      <c r="Q5845" t="str">
        <f>IF(OR(HLOOKUP(Q$2+$A5845,Sheet2!CC:NO,$B5845,0),HLOOKUP(Q$2+$A5845,Sheet2!CC:NO,$B5845,0)&lt;&gt;""),HLOOKUP(Q$2+$A5845,Sheet2!CC:NO,$B5845,0),"")</f>
        <v/>
      </c>
    </row>
    <row r="5846" spans="1:17" x14ac:dyDescent="0.25">
      <c r="A5846" s="64">
        <f t="shared" si="731"/>
        <v>12</v>
      </c>
      <c r="B5846" s="64">
        <f t="shared" si="732"/>
        <v>589</v>
      </c>
      <c r="C5846" s="64">
        <f t="shared" si="733"/>
        <v>3</v>
      </c>
      <c r="D5846" s="64">
        <f t="shared" si="734"/>
        <v>585</v>
      </c>
      <c r="E5846" s="64">
        <f t="shared" si="735"/>
        <v>2921</v>
      </c>
      <c r="F5846" s="64" t="str">
        <f t="shared" si="728"/>
        <v/>
      </c>
      <c r="G5846" s="64" t="str">
        <f t="shared" si="729"/>
        <v/>
      </c>
      <c r="H5846" s="64" t="str">
        <f t="shared" si="730"/>
        <v/>
      </c>
      <c r="I5846" s="80" t="str">
        <f>IFERROR(VLOOKUP(D5846,Sheet2!A:B,2,0),"")</f>
        <v/>
      </c>
      <c r="J5846" s="64" t="str">
        <f>IFERROR(IF(I5846&lt;&gt;"",VLOOKUP(I5846,Sheet2!B:C,2,0),""),"")</f>
        <v/>
      </c>
      <c r="K5846" s="64" t="str">
        <f>IFERROR( IF(I5846&lt;&gt;"", HLOOKUP(L$2+$A5846,Sheet2!BX:NK,2,0),""),"")</f>
        <v/>
      </c>
      <c r="L5846" t="str">
        <f>IF(OR(HLOOKUP(L$2+$A5846,Sheet2!BX:NK,$B5846,0),HLOOKUP(L$2+$A5846,Sheet2!BX:NK,$B5846,0)&lt;&gt;""),HLOOKUP(L$2+$A5846,Sheet2!BX:NK,$B5846,0),"")</f>
        <v/>
      </c>
      <c r="M5846" t="str">
        <f>IF(OR(HLOOKUP(M$2+$A5846,Sheet2!BY:NL,$B5846,0),HLOOKUP(M$2+$A5846,Sheet2!BY:NL,$B5846,0)&lt;&gt;""),HLOOKUP(M$2+$A5846,Sheet2!BY:NL,$B5846,0),"")</f>
        <v/>
      </c>
      <c r="N5846" t="str">
        <f>IF(OR(HLOOKUP(N$2+$A5846,Sheet2!BZ:NM,$B5846,0),HLOOKUP(N$2+$A5846,Sheet2!BZ:NM,$B5846,0)&lt;&gt;""),HLOOKUP(N$2+$A5846,Sheet2!BZ:NM,$B5846,0),"")</f>
        <v/>
      </c>
      <c r="O5846" t="str">
        <f>IF(OR(HLOOKUP(O$2+$A5846,Sheet2!CA:NN,$B5846,0),HLOOKUP(O$2+$A5846,Sheet2!CA:NN,$B5846,0)&lt;&gt;""),HLOOKUP(O$2+$A5846,Sheet2!CA:NN,$B5846,0),"")</f>
        <v/>
      </c>
      <c r="P5846" t="str">
        <f>IF(OR(HLOOKUP(P$2+$A5846,Sheet2!CB:NO,$B5846,0),HLOOKUP(P$2+$A5846,Sheet2!CB:NO,$B5846,0)&lt;&gt;""),HLOOKUP(P$2+$A5846,Sheet2!CB:NO,$B5846,0),"")</f>
        <v/>
      </c>
      <c r="Q5846" t="str">
        <f>IF(OR(HLOOKUP(Q$2+$A5846,Sheet2!CC:NO,$B5846,0),HLOOKUP(Q$2+$A5846,Sheet2!CC:NO,$B5846,0)&lt;&gt;""),HLOOKUP(Q$2+$A5846,Sheet2!CC:NO,$B5846,0),"")</f>
        <v/>
      </c>
    </row>
    <row r="5847" spans="1:17" x14ac:dyDescent="0.25">
      <c r="A5847" s="64">
        <f t="shared" si="731"/>
        <v>18</v>
      </c>
      <c r="B5847" s="64">
        <f t="shared" si="732"/>
        <v>589</v>
      </c>
      <c r="C5847" s="64">
        <f t="shared" si="733"/>
        <v>4</v>
      </c>
      <c r="D5847" s="64">
        <f t="shared" si="734"/>
        <v>585</v>
      </c>
      <c r="E5847" s="64">
        <f t="shared" si="735"/>
        <v>2921</v>
      </c>
      <c r="F5847" s="64" t="str">
        <f t="shared" si="728"/>
        <v/>
      </c>
      <c r="G5847" s="64" t="str">
        <f t="shared" si="729"/>
        <v/>
      </c>
      <c r="H5847" s="64" t="str">
        <f t="shared" si="730"/>
        <v/>
      </c>
      <c r="I5847" s="80" t="str">
        <f>IFERROR(VLOOKUP(D5847,Sheet2!A:B,2,0),"")</f>
        <v/>
      </c>
      <c r="J5847" s="64" t="str">
        <f>IFERROR(IF(I5847&lt;&gt;"",VLOOKUP(I5847,Sheet2!B:C,2,0),""),"")</f>
        <v/>
      </c>
      <c r="K5847" s="64" t="str">
        <f>IFERROR( IF(I5847&lt;&gt;"", HLOOKUP(L$2+$A5847,Sheet2!BX:NK,2,0),""),"")</f>
        <v/>
      </c>
      <c r="L5847" t="str">
        <f>IF(OR(HLOOKUP(L$2+$A5847,Sheet2!BX:NK,$B5847,0),HLOOKUP(L$2+$A5847,Sheet2!BX:NK,$B5847,0)&lt;&gt;""),HLOOKUP(L$2+$A5847,Sheet2!BX:NK,$B5847,0),"")</f>
        <v/>
      </c>
      <c r="M5847" t="str">
        <f>IF(OR(HLOOKUP(M$2+$A5847,Sheet2!BY:NL,$B5847,0),HLOOKUP(M$2+$A5847,Sheet2!BY:NL,$B5847,0)&lt;&gt;""),HLOOKUP(M$2+$A5847,Sheet2!BY:NL,$B5847,0),"")</f>
        <v/>
      </c>
      <c r="N5847" t="str">
        <f>IF(OR(HLOOKUP(N$2+$A5847,Sheet2!BZ:NM,$B5847,0),HLOOKUP(N$2+$A5847,Sheet2!BZ:NM,$B5847,0)&lt;&gt;""),HLOOKUP(N$2+$A5847,Sheet2!BZ:NM,$B5847,0),"")</f>
        <v/>
      </c>
      <c r="O5847" t="str">
        <f>IF(OR(HLOOKUP(O$2+$A5847,Sheet2!CA:NN,$B5847,0),HLOOKUP(O$2+$A5847,Sheet2!CA:NN,$B5847,0)&lt;&gt;""),HLOOKUP(O$2+$A5847,Sheet2!CA:NN,$B5847,0),"")</f>
        <v/>
      </c>
      <c r="P5847" t="str">
        <f>IF(OR(HLOOKUP(P$2+$A5847,Sheet2!CB:NO,$B5847,0),HLOOKUP(P$2+$A5847,Sheet2!CB:NO,$B5847,0)&lt;&gt;""),HLOOKUP(P$2+$A5847,Sheet2!CB:NO,$B5847,0),"")</f>
        <v/>
      </c>
      <c r="Q5847" t="str">
        <f>IF(OR(HLOOKUP(Q$2+$A5847,Sheet2!CC:NO,$B5847,0),HLOOKUP(Q$2+$A5847,Sheet2!CC:NO,$B5847,0)&lt;&gt;""),HLOOKUP(Q$2+$A5847,Sheet2!CC:NO,$B5847,0),"")</f>
        <v/>
      </c>
    </row>
    <row r="5848" spans="1:17" x14ac:dyDescent="0.25">
      <c r="A5848" s="64">
        <f t="shared" si="731"/>
        <v>24</v>
      </c>
      <c r="B5848" s="64">
        <f t="shared" si="732"/>
        <v>589</v>
      </c>
      <c r="C5848" s="64">
        <f t="shared" si="733"/>
        <v>5</v>
      </c>
      <c r="D5848" s="64">
        <f t="shared" si="734"/>
        <v>585</v>
      </c>
      <c r="E5848" s="64">
        <f t="shared" si="735"/>
        <v>2921</v>
      </c>
      <c r="F5848" s="64" t="str">
        <f t="shared" si="728"/>
        <v/>
      </c>
      <c r="G5848" s="64" t="str">
        <f t="shared" si="729"/>
        <v/>
      </c>
      <c r="H5848" s="64" t="str">
        <f t="shared" si="730"/>
        <v/>
      </c>
      <c r="I5848" s="80" t="str">
        <f>IFERROR(VLOOKUP(D5848,Sheet2!A:B,2,0),"")</f>
        <v/>
      </c>
      <c r="J5848" s="64" t="str">
        <f>IFERROR(IF(I5848&lt;&gt;"",VLOOKUP(I5848,Sheet2!B:C,2,0),""),"")</f>
        <v/>
      </c>
      <c r="K5848" s="64" t="str">
        <f>IFERROR( IF(I5848&lt;&gt;"", HLOOKUP(L$2+$A5848,Sheet2!BX:NK,2,0),""),"")</f>
        <v/>
      </c>
      <c r="L5848" t="str">
        <f>IF(OR(HLOOKUP(L$2+$A5848,Sheet2!BX:NK,$B5848,0),HLOOKUP(L$2+$A5848,Sheet2!BX:NK,$B5848,0)&lt;&gt;""),HLOOKUP(L$2+$A5848,Sheet2!BX:NK,$B5848,0),"")</f>
        <v/>
      </c>
      <c r="M5848" t="str">
        <f>IF(OR(HLOOKUP(M$2+$A5848,Sheet2!BY:NL,$B5848,0),HLOOKUP(M$2+$A5848,Sheet2!BY:NL,$B5848,0)&lt;&gt;""),HLOOKUP(M$2+$A5848,Sheet2!BY:NL,$B5848,0),"")</f>
        <v/>
      </c>
      <c r="N5848" t="str">
        <f>IF(OR(HLOOKUP(N$2+$A5848,Sheet2!BZ:NM,$B5848,0),HLOOKUP(N$2+$A5848,Sheet2!BZ:NM,$B5848,0)&lt;&gt;""),HLOOKUP(N$2+$A5848,Sheet2!BZ:NM,$B5848,0),"")</f>
        <v/>
      </c>
      <c r="O5848" t="str">
        <f>IF(OR(HLOOKUP(O$2+$A5848,Sheet2!CA:NN,$B5848,0),HLOOKUP(O$2+$A5848,Sheet2!CA:NN,$B5848,0)&lt;&gt;""),HLOOKUP(O$2+$A5848,Sheet2!CA:NN,$B5848,0),"")</f>
        <v/>
      </c>
      <c r="P5848" t="str">
        <f>IF(OR(HLOOKUP(P$2+$A5848,Sheet2!CB:NO,$B5848,0),HLOOKUP(P$2+$A5848,Sheet2!CB:NO,$B5848,0)&lt;&gt;""),HLOOKUP(P$2+$A5848,Sheet2!CB:NO,$B5848,0),"")</f>
        <v/>
      </c>
      <c r="Q5848" t="str">
        <f>IF(OR(HLOOKUP(Q$2+$A5848,Sheet2!CC:NO,$B5848,0),HLOOKUP(Q$2+$A5848,Sheet2!CC:NO,$B5848,0)&lt;&gt;""),HLOOKUP(Q$2+$A5848,Sheet2!CC:NO,$B5848,0),"")</f>
        <v/>
      </c>
    </row>
    <row r="5849" spans="1:17" x14ac:dyDescent="0.25">
      <c r="A5849" s="64">
        <f t="shared" si="731"/>
        <v>30</v>
      </c>
      <c r="B5849" s="64">
        <f t="shared" si="732"/>
        <v>589</v>
      </c>
      <c r="C5849" s="64">
        <f t="shared" si="733"/>
        <v>6</v>
      </c>
      <c r="D5849" s="64">
        <f t="shared" si="734"/>
        <v>585</v>
      </c>
      <c r="E5849" s="64">
        <f t="shared" si="735"/>
        <v>2921</v>
      </c>
      <c r="F5849" s="64" t="str">
        <f t="shared" si="728"/>
        <v/>
      </c>
      <c r="G5849" s="64" t="str">
        <f t="shared" si="729"/>
        <v/>
      </c>
      <c r="H5849" s="64" t="str">
        <f t="shared" si="730"/>
        <v/>
      </c>
      <c r="I5849" s="80" t="str">
        <f>IFERROR(VLOOKUP(D5849,Sheet2!A:B,2,0),"")</f>
        <v/>
      </c>
      <c r="J5849" s="64" t="str">
        <f>IFERROR(IF(I5849&lt;&gt;"",VLOOKUP(I5849,Sheet2!B:C,2,0),""),"")</f>
        <v/>
      </c>
      <c r="K5849" s="64" t="str">
        <f>IFERROR( IF(I5849&lt;&gt;"", HLOOKUP(L$2+$A5849,Sheet2!BX:NK,2,0),""),"")</f>
        <v/>
      </c>
      <c r="L5849" t="str">
        <f>IF(OR(HLOOKUP(L$2+$A5849,Sheet2!BX:NK,$B5849,0),HLOOKUP(L$2+$A5849,Sheet2!BX:NK,$B5849,0)&lt;&gt;""),HLOOKUP(L$2+$A5849,Sheet2!BX:NK,$B5849,0),"")</f>
        <v/>
      </c>
      <c r="M5849" t="str">
        <f>IF(OR(HLOOKUP(M$2+$A5849,Sheet2!BY:NL,$B5849,0),HLOOKUP(M$2+$A5849,Sheet2!BY:NL,$B5849,0)&lt;&gt;""),HLOOKUP(M$2+$A5849,Sheet2!BY:NL,$B5849,0),"")</f>
        <v/>
      </c>
      <c r="N5849" t="str">
        <f>IF(OR(HLOOKUP(N$2+$A5849,Sheet2!BZ:NM,$B5849,0),HLOOKUP(N$2+$A5849,Sheet2!BZ:NM,$B5849,0)&lt;&gt;""),HLOOKUP(N$2+$A5849,Sheet2!BZ:NM,$B5849,0),"")</f>
        <v/>
      </c>
      <c r="O5849" t="str">
        <f>IF(OR(HLOOKUP(O$2+$A5849,Sheet2!CA:NN,$B5849,0),HLOOKUP(O$2+$A5849,Sheet2!CA:NN,$B5849,0)&lt;&gt;""),HLOOKUP(O$2+$A5849,Sheet2!CA:NN,$B5849,0),"")</f>
        <v/>
      </c>
      <c r="P5849" t="str">
        <f>IF(OR(HLOOKUP(P$2+$A5849,Sheet2!CB:NO,$B5849,0),HLOOKUP(P$2+$A5849,Sheet2!CB:NO,$B5849,0)&lt;&gt;""),HLOOKUP(P$2+$A5849,Sheet2!CB:NO,$B5849,0),"")</f>
        <v/>
      </c>
      <c r="Q5849" t="str">
        <f>IF(OR(HLOOKUP(Q$2+$A5849,Sheet2!CC:NO,$B5849,0),HLOOKUP(Q$2+$A5849,Sheet2!CC:NO,$B5849,0)&lt;&gt;""),HLOOKUP(Q$2+$A5849,Sheet2!CC:NO,$B5849,0),"")</f>
        <v/>
      </c>
    </row>
    <row r="5850" spans="1:17" x14ac:dyDescent="0.25">
      <c r="A5850" s="64">
        <f t="shared" si="731"/>
        <v>36</v>
      </c>
      <c r="B5850" s="64">
        <f t="shared" si="732"/>
        <v>589</v>
      </c>
      <c r="C5850" s="64">
        <f t="shared" si="733"/>
        <v>7</v>
      </c>
      <c r="D5850" s="64">
        <f t="shared" si="734"/>
        <v>585</v>
      </c>
      <c r="E5850" s="64">
        <f t="shared" si="735"/>
        <v>2921</v>
      </c>
      <c r="F5850" s="64" t="str">
        <f t="shared" si="728"/>
        <v/>
      </c>
      <c r="G5850" s="64" t="str">
        <f t="shared" si="729"/>
        <v/>
      </c>
      <c r="H5850" s="64" t="str">
        <f t="shared" si="730"/>
        <v/>
      </c>
      <c r="I5850" s="80" t="str">
        <f>IFERROR(VLOOKUP(D5850,Sheet2!A:B,2,0),"")</f>
        <v/>
      </c>
      <c r="J5850" s="64" t="str">
        <f>IFERROR(IF(I5850&lt;&gt;"",VLOOKUP(I5850,Sheet2!B:C,2,0),""),"")</f>
        <v/>
      </c>
      <c r="K5850" s="64" t="str">
        <f>IFERROR( IF(I5850&lt;&gt;"", HLOOKUP(L$2+$A5850,Sheet2!BX:NK,2,0),""),"")</f>
        <v/>
      </c>
      <c r="L5850" t="str">
        <f>IF(OR(HLOOKUP(L$2+$A5850,Sheet2!BX:NK,$B5850,0),HLOOKUP(L$2+$A5850,Sheet2!BX:NK,$B5850,0)&lt;&gt;""),HLOOKUP(L$2+$A5850,Sheet2!BX:NK,$B5850,0),"")</f>
        <v/>
      </c>
      <c r="M5850" t="str">
        <f>IF(OR(HLOOKUP(M$2+$A5850,Sheet2!BY:NL,$B5850,0),HLOOKUP(M$2+$A5850,Sheet2!BY:NL,$B5850,0)&lt;&gt;""),HLOOKUP(M$2+$A5850,Sheet2!BY:NL,$B5850,0),"")</f>
        <v/>
      </c>
      <c r="N5850" t="str">
        <f>IF(OR(HLOOKUP(N$2+$A5850,Sheet2!BZ:NM,$B5850,0),HLOOKUP(N$2+$A5850,Sheet2!BZ:NM,$B5850,0)&lt;&gt;""),HLOOKUP(N$2+$A5850,Sheet2!BZ:NM,$B5850,0),"")</f>
        <v/>
      </c>
      <c r="O5850" t="str">
        <f>IF(OR(HLOOKUP(O$2+$A5850,Sheet2!CA:NN,$B5850,0),HLOOKUP(O$2+$A5850,Sheet2!CA:NN,$B5850,0)&lt;&gt;""),HLOOKUP(O$2+$A5850,Sheet2!CA:NN,$B5850,0),"")</f>
        <v/>
      </c>
      <c r="P5850" t="str">
        <f>IF(OR(HLOOKUP(P$2+$A5850,Sheet2!CB:NO,$B5850,0),HLOOKUP(P$2+$A5850,Sheet2!CB:NO,$B5850,0)&lt;&gt;""),HLOOKUP(P$2+$A5850,Sheet2!CB:NO,$B5850,0),"")</f>
        <v/>
      </c>
      <c r="Q5850" t="str">
        <f>IF(OR(HLOOKUP(Q$2+$A5850,Sheet2!CC:NO,$B5850,0),HLOOKUP(Q$2+$A5850,Sheet2!CC:NO,$B5850,0)&lt;&gt;""),HLOOKUP(Q$2+$A5850,Sheet2!CC:NO,$B5850,0),"")</f>
        <v/>
      </c>
    </row>
    <row r="5851" spans="1:17" x14ac:dyDescent="0.25">
      <c r="A5851" s="64">
        <f t="shared" si="731"/>
        <v>42</v>
      </c>
      <c r="B5851" s="64">
        <f t="shared" si="732"/>
        <v>589</v>
      </c>
      <c r="C5851" s="64">
        <f t="shared" si="733"/>
        <v>8</v>
      </c>
      <c r="D5851" s="64">
        <f t="shared" si="734"/>
        <v>585</v>
      </c>
      <c r="E5851" s="64">
        <f t="shared" si="735"/>
        <v>2921</v>
      </c>
      <c r="F5851" s="64" t="str">
        <f t="shared" si="728"/>
        <v/>
      </c>
      <c r="G5851" s="64" t="str">
        <f t="shared" si="729"/>
        <v/>
      </c>
      <c r="H5851" s="64" t="str">
        <f t="shared" si="730"/>
        <v/>
      </c>
      <c r="I5851" s="80" t="str">
        <f>IFERROR(VLOOKUP(D5851,Sheet2!A:B,2,0),"")</f>
        <v/>
      </c>
      <c r="J5851" s="64" t="str">
        <f>IFERROR(IF(I5851&lt;&gt;"",VLOOKUP(I5851,Sheet2!B:C,2,0),""),"")</f>
        <v/>
      </c>
      <c r="K5851" s="64" t="str">
        <f>IFERROR( IF(I5851&lt;&gt;"", HLOOKUP(L$2+$A5851,Sheet2!BX:NK,2,0),""),"")</f>
        <v/>
      </c>
      <c r="L5851" t="str">
        <f>IF(OR(HLOOKUP(L$2+$A5851,Sheet2!BX:NK,$B5851,0),HLOOKUP(L$2+$A5851,Sheet2!BX:NK,$B5851,0)&lt;&gt;""),HLOOKUP(L$2+$A5851,Sheet2!BX:NK,$B5851,0),"")</f>
        <v/>
      </c>
      <c r="M5851" t="str">
        <f>IF(OR(HLOOKUP(M$2+$A5851,Sheet2!BY:NL,$B5851,0),HLOOKUP(M$2+$A5851,Sheet2!BY:NL,$B5851,0)&lt;&gt;""),HLOOKUP(M$2+$A5851,Sheet2!BY:NL,$B5851,0),"")</f>
        <v/>
      </c>
      <c r="N5851" t="str">
        <f>IF(OR(HLOOKUP(N$2+$A5851,Sheet2!BZ:NM,$B5851,0),HLOOKUP(N$2+$A5851,Sheet2!BZ:NM,$B5851,0)&lt;&gt;""),HLOOKUP(N$2+$A5851,Sheet2!BZ:NM,$B5851,0),"")</f>
        <v/>
      </c>
      <c r="O5851" t="str">
        <f>IF(OR(HLOOKUP(O$2+$A5851,Sheet2!CA:NN,$B5851,0),HLOOKUP(O$2+$A5851,Sheet2!CA:NN,$B5851,0)&lt;&gt;""),HLOOKUP(O$2+$A5851,Sheet2!CA:NN,$B5851,0),"")</f>
        <v/>
      </c>
      <c r="P5851" t="str">
        <f>IF(OR(HLOOKUP(P$2+$A5851,Sheet2!CB:NO,$B5851,0),HLOOKUP(P$2+$A5851,Sheet2!CB:NO,$B5851,0)&lt;&gt;""),HLOOKUP(P$2+$A5851,Sheet2!CB:NO,$B5851,0),"")</f>
        <v/>
      </c>
      <c r="Q5851" t="str">
        <f>IF(OR(HLOOKUP(Q$2+$A5851,Sheet2!CC:NO,$B5851,0),HLOOKUP(Q$2+$A5851,Sheet2!CC:NO,$B5851,0)&lt;&gt;""),HLOOKUP(Q$2+$A5851,Sheet2!CC:NO,$B5851,0),"")</f>
        <v/>
      </c>
    </row>
    <row r="5852" spans="1:17" x14ac:dyDescent="0.25">
      <c r="A5852" s="64">
        <f t="shared" si="731"/>
        <v>48</v>
      </c>
      <c r="B5852" s="64">
        <f t="shared" si="732"/>
        <v>589</v>
      </c>
      <c r="C5852" s="64">
        <f t="shared" si="733"/>
        <v>9</v>
      </c>
      <c r="D5852" s="64">
        <f t="shared" si="734"/>
        <v>585</v>
      </c>
      <c r="E5852" s="64">
        <f t="shared" si="735"/>
        <v>2921</v>
      </c>
      <c r="F5852" s="64" t="str">
        <f t="shared" si="728"/>
        <v/>
      </c>
      <c r="G5852" s="64" t="str">
        <f t="shared" si="729"/>
        <v/>
      </c>
      <c r="H5852" s="64" t="str">
        <f t="shared" si="730"/>
        <v/>
      </c>
      <c r="I5852" s="80" t="str">
        <f>IFERROR(VLOOKUP(D5852,Sheet2!A:B,2,0),"")</f>
        <v/>
      </c>
      <c r="J5852" s="64" t="str">
        <f>IFERROR(IF(I5852&lt;&gt;"",VLOOKUP(I5852,Sheet2!B:C,2,0),""),"")</f>
        <v/>
      </c>
      <c r="K5852" s="64" t="str">
        <f>IFERROR( IF(I5852&lt;&gt;"", HLOOKUP(L$2+$A5852,Sheet2!BX:NK,2,0),""),"")</f>
        <v/>
      </c>
      <c r="L5852" t="str">
        <f>IF(OR(HLOOKUP(L$2+$A5852,Sheet2!BX:NK,$B5852,0),HLOOKUP(L$2+$A5852,Sheet2!BX:NK,$B5852,0)&lt;&gt;""),HLOOKUP(L$2+$A5852,Sheet2!BX:NK,$B5852,0),"")</f>
        <v/>
      </c>
      <c r="M5852" t="str">
        <f>IF(OR(HLOOKUP(M$2+$A5852,Sheet2!BY:NL,$B5852,0),HLOOKUP(M$2+$A5852,Sheet2!BY:NL,$B5852,0)&lt;&gt;""),HLOOKUP(M$2+$A5852,Sheet2!BY:NL,$B5852,0),"")</f>
        <v/>
      </c>
      <c r="N5852" t="str">
        <f>IF(OR(HLOOKUP(N$2+$A5852,Sheet2!BZ:NM,$B5852,0),HLOOKUP(N$2+$A5852,Sheet2!BZ:NM,$B5852,0)&lt;&gt;""),HLOOKUP(N$2+$A5852,Sheet2!BZ:NM,$B5852,0),"")</f>
        <v/>
      </c>
      <c r="O5852" t="str">
        <f>IF(OR(HLOOKUP(O$2+$A5852,Sheet2!CA:NN,$B5852,0),HLOOKUP(O$2+$A5852,Sheet2!CA:NN,$B5852,0)&lt;&gt;""),HLOOKUP(O$2+$A5852,Sheet2!CA:NN,$B5852,0),"")</f>
        <v/>
      </c>
      <c r="P5852" t="str">
        <f>IF(OR(HLOOKUP(P$2+$A5852,Sheet2!CB:NO,$B5852,0),HLOOKUP(P$2+$A5852,Sheet2!CB:NO,$B5852,0)&lt;&gt;""),HLOOKUP(P$2+$A5852,Sheet2!CB:NO,$B5852,0),"")</f>
        <v/>
      </c>
      <c r="Q5852" t="str">
        <f>IF(OR(HLOOKUP(Q$2+$A5852,Sheet2!CC:NO,$B5852,0),HLOOKUP(Q$2+$A5852,Sheet2!CC:NO,$B5852,0)&lt;&gt;""),HLOOKUP(Q$2+$A5852,Sheet2!CC:NO,$B5852,0),"")</f>
        <v/>
      </c>
    </row>
    <row r="5853" spans="1:17" x14ac:dyDescent="0.25">
      <c r="A5853" s="64">
        <f t="shared" si="731"/>
        <v>54</v>
      </c>
      <c r="B5853" s="64">
        <f t="shared" si="732"/>
        <v>589</v>
      </c>
      <c r="C5853" s="64">
        <f t="shared" si="733"/>
        <v>10</v>
      </c>
      <c r="D5853" s="64">
        <f t="shared" si="734"/>
        <v>585</v>
      </c>
      <c r="E5853" s="64">
        <f t="shared" si="735"/>
        <v>2921</v>
      </c>
      <c r="F5853" s="64" t="str">
        <f t="shared" si="728"/>
        <v/>
      </c>
      <c r="G5853" s="64" t="str">
        <f t="shared" si="729"/>
        <v/>
      </c>
      <c r="H5853" s="64" t="str">
        <f t="shared" si="730"/>
        <v/>
      </c>
      <c r="I5853" s="80" t="str">
        <f>IFERROR(VLOOKUP(D5853,Sheet2!A:B,2,0),"")</f>
        <v/>
      </c>
      <c r="J5853" s="64" t="str">
        <f>IFERROR(IF(I5853&lt;&gt;"",VLOOKUP(I5853,Sheet2!B:C,2,0),""),"")</f>
        <v/>
      </c>
      <c r="K5853" s="64" t="str">
        <f>IFERROR( IF(I5853&lt;&gt;"", HLOOKUP(L$2+$A5853,Sheet2!BX:NK,2,0),""),"")</f>
        <v/>
      </c>
      <c r="L5853" t="str">
        <f>IF(OR(HLOOKUP(L$2+$A5853,Sheet2!BX:NK,$B5853,0),HLOOKUP(L$2+$A5853,Sheet2!BX:NK,$B5853,0)&lt;&gt;""),HLOOKUP(L$2+$A5853,Sheet2!BX:NK,$B5853,0),"")</f>
        <v/>
      </c>
      <c r="M5853" t="str">
        <f>IF(OR(HLOOKUP(M$2+$A5853,Sheet2!BY:NL,$B5853,0),HLOOKUP(M$2+$A5853,Sheet2!BY:NL,$B5853,0)&lt;&gt;""),HLOOKUP(M$2+$A5853,Sheet2!BY:NL,$B5853,0),"")</f>
        <v/>
      </c>
      <c r="N5853" t="str">
        <f>IF(OR(HLOOKUP(N$2+$A5853,Sheet2!BZ:NM,$B5853,0),HLOOKUP(N$2+$A5853,Sheet2!BZ:NM,$B5853,0)&lt;&gt;""),HLOOKUP(N$2+$A5853,Sheet2!BZ:NM,$B5853,0),"")</f>
        <v/>
      </c>
      <c r="O5853" t="str">
        <f>IF(OR(HLOOKUP(O$2+$A5853,Sheet2!CA:NN,$B5853,0),HLOOKUP(O$2+$A5853,Sheet2!CA:NN,$B5853,0)&lt;&gt;""),HLOOKUP(O$2+$A5853,Sheet2!CA:NN,$B5853,0),"")</f>
        <v/>
      </c>
      <c r="P5853" t="str">
        <f>IF(OR(HLOOKUP(P$2+$A5853,Sheet2!CB:NO,$B5853,0),HLOOKUP(P$2+$A5853,Sheet2!CB:NO,$B5853,0)&lt;&gt;""),HLOOKUP(P$2+$A5853,Sheet2!CB:NO,$B5853,0),"")</f>
        <v/>
      </c>
      <c r="Q5853" t="str">
        <f>IF(OR(HLOOKUP(Q$2+$A5853,Sheet2!CC:NO,$B5853,0),HLOOKUP(Q$2+$A5853,Sheet2!CC:NO,$B5853,0)&lt;&gt;""),HLOOKUP(Q$2+$A5853,Sheet2!CC:NO,$B5853,0),"")</f>
        <v/>
      </c>
    </row>
    <row r="5854" spans="1:17" x14ac:dyDescent="0.25">
      <c r="A5854" s="64">
        <f t="shared" si="731"/>
        <v>0</v>
      </c>
      <c r="B5854" s="64">
        <f t="shared" si="732"/>
        <v>590</v>
      </c>
      <c r="C5854" s="64">
        <f t="shared" si="733"/>
        <v>1</v>
      </c>
      <c r="D5854" s="64">
        <f t="shared" si="734"/>
        <v>586</v>
      </c>
      <c r="E5854" s="64">
        <f t="shared" si="735"/>
        <v>2926</v>
      </c>
      <c r="F5854" s="64" t="str">
        <f t="shared" si="728"/>
        <v/>
      </c>
      <c r="G5854" s="64" t="str">
        <f t="shared" si="729"/>
        <v/>
      </c>
      <c r="H5854" s="64" t="str">
        <f t="shared" si="730"/>
        <v/>
      </c>
      <c r="I5854" s="80" t="str">
        <f>IFERROR(VLOOKUP(D5854,Sheet2!A:B,2,0),"")</f>
        <v/>
      </c>
      <c r="J5854" s="64" t="str">
        <f>IFERROR(IF(I5854&lt;&gt;"",VLOOKUP(I5854,Sheet2!B:C,2,0),""),"")</f>
        <v/>
      </c>
      <c r="K5854" s="64" t="str">
        <f>IFERROR( IF(I5854&lt;&gt;"", HLOOKUP(L$2+$A5854,Sheet2!BX:NK,2,0),""),"")</f>
        <v/>
      </c>
      <c r="L5854" t="str">
        <f>IF(OR(HLOOKUP(L$2+$A5854,Sheet2!BX:NK,$B5854,0),HLOOKUP(L$2+$A5854,Sheet2!BX:NK,$B5854,0)&lt;&gt;""),HLOOKUP(L$2+$A5854,Sheet2!BX:NK,$B5854,0),"")</f>
        <v/>
      </c>
      <c r="M5854" t="str">
        <f>IF(OR(HLOOKUP(M$2+$A5854,Sheet2!BY:NL,$B5854,0),HLOOKUP(M$2+$A5854,Sheet2!BY:NL,$B5854,0)&lt;&gt;""),HLOOKUP(M$2+$A5854,Sheet2!BY:NL,$B5854,0),"")</f>
        <v/>
      </c>
      <c r="N5854" t="str">
        <f>IF(OR(HLOOKUP(N$2+$A5854,Sheet2!BZ:NM,$B5854,0),HLOOKUP(N$2+$A5854,Sheet2!BZ:NM,$B5854,0)&lt;&gt;""),HLOOKUP(N$2+$A5854,Sheet2!BZ:NM,$B5854,0),"")</f>
        <v/>
      </c>
      <c r="O5854" t="str">
        <f>IF(OR(HLOOKUP(O$2+$A5854,Sheet2!CA:NN,$B5854,0),HLOOKUP(O$2+$A5854,Sheet2!CA:NN,$B5854,0)&lt;&gt;""),HLOOKUP(O$2+$A5854,Sheet2!CA:NN,$B5854,0),"")</f>
        <v/>
      </c>
      <c r="P5854" t="str">
        <f>IF(OR(HLOOKUP(P$2+$A5854,Sheet2!CB:NO,$B5854,0),HLOOKUP(P$2+$A5854,Sheet2!CB:NO,$B5854,0)&lt;&gt;""),HLOOKUP(P$2+$A5854,Sheet2!CB:NO,$B5854,0),"")</f>
        <v/>
      </c>
      <c r="Q5854" t="str">
        <f>IF(OR(HLOOKUP(Q$2+$A5854,Sheet2!CC:NO,$B5854,0),HLOOKUP(Q$2+$A5854,Sheet2!CC:NO,$B5854,0)&lt;&gt;""),HLOOKUP(Q$2+$A5854,Sheet2!CC:NO,$B5854,0),"")</f>
        <v/>
      </c>
    </row>
    <row r="5855" spans="1:17" x14ac:dyDescent="0.25">
      <c r="A5855" s="64">
        <f t="shared" si="731"/>
        <v>6</v>
      </c>
      <c r="B5855" s="64">
        <f t="shared" si="732"/>
        <v>590</v>
      </c>
      <c r="C5855" s="64">
        <f t="shared" si="733"/>
        <v>2</v>
      </c>
      <c r="D5855" s="64">
        <f t="shared" si="734"/>
        <v>586</v>
      </c>
      <c r="E5855" s="64">
        <f t="shared" si="735"/>
        <v>2926</v>
      </c>
      <c r="F5855" s="64" t="str">
        <f t="shared" si="728"/>
        <v/>
      </c>
      <c r="G5855" s="64" t="str">
        <f t="shared" si="729"/>
        <v/>
      </c>
      <c r="H5855" s="64" t="str">
        <f t="shared" si="730"/>
        <v/>
      </c>
      <c r="I5855" s="80" t="str">
        <f>IFERROR(VLOOKUP(D5855,Sheet2!A:B,2,0),"")</f>
        <v/>
      </c>
      <c r="J5855" s="64" t="str">
        <f>IFERROR(IF(I5855&lt;&gt;"",VLOOKUP(I5855,Sheet2!B:C,2,0),""),"")</f>
        <v/>
      </c>
      <c r="K5855" s="64" t="str">
        <f>IFERROR( IF(I5855&lt;&gt;"", HLOOKUP(L$2+$A5855,Sheet2!BX:NK,2,0),""),"")</f>
        <v/>
      </c>
      <c r="L5855" t="str">
        <f>IF(OR(HLOOKUP(L$2+$A5855,Sheet2!BX:NK,$B5855,0),HLOOKUP(L$2+$A5855,Sheet2!BX:NK,$B5855,0)&lt;&gt;""),HLOOKUP(L$2+$A5855,Sheet2!BX:NK,$B5855,0),"")</f>
        <v/>
      </c>
      <c r="M5855" t="str">
        <f>IF(OR(HLOOKUP(M$2+$A5855,Sheet2!BY:NL,$B5855,0),HLOOKUP(M$2+$A5855,Sheet2!BY:NL,$B5855,0)&lt;&gt;""),HLOOKUP(M$2+$A5855,Sheet2!BY:NL,$B5855,0),"")</f>
        <v/>
      </c>
      <c r="N5855" t="str">
        <f>IF(OR(HLOOKUP(N$2+$A5855,Sheet2!BZ:NM,$B5855,0),HLOOKUP(N$2+$A5855,Sheet2!BZ:NM,$B5855,0)&lt;&gt;""),HLOOKUP(N$2+$A5855,Sheet2!BZ:NM,$B5855,0),"")</f>
        <v/>
      </c>
      <c r="O5855" t="str">
        <f>IF(OR(HLOOKUP(O$2+$A5855,Sheet2!CA:NN,$B5855,0),HLOOKUP(O$2+$A5855,Sheet2!CA:NN,$B5855,0)&lt;&gt;""),HLOOKUP(O$2+$A5855,Sheet2!CA:NN,$B5855,0),"")</f>
        <v/>
      </c>
      <c r="P5855" t="str">
        <f>IF(OR(HLOOKUP(P$2+$A5855,Sheet2!CB:NO,$B5855,0),HLOOKUP(P$2+$A5855,Sheet2!CB:NO,$B5855,0)&lt;&gt;""),HLOOKUP(P$2+$A5855,Sheet2!CB:NO,$B5855,0),"")</f>
        <v/>
      </c>
      <c r="Q5855" t="str">
        <f>IF(OR(HLOOKUP(Q$2+$A5855,Sheet2!CC:NO,$B5855,0),HLOOKUP(Q$2+$A5855,Sheet2!CC:NO,$B5855,0)&lt;&gt;""),HLOOKUP(Q$2+$A5855,Sheet2!CC:NO,$B5855,0),"")</f>
        <v/>
      </c>
    </row>
    <row r="5856" spans="1:17" x14ac:dyDescent="0.25">
      <c r="A5856" s="64">
        <f t="shared" si="731"/>
        <v>12</v>
      </c>
      <c r="B5856" s="64">
        <f t="shared" si="732"/>
        <v>590</v>
      </c>
      <c r="C5856" s="64">
        <f t="shared" si="733"/>
        <v>3</v>
      </c>
      <c r="D5856" s="64">
        <f t="shared" si="734"/>
        <v>586</v>
      </c>
      <c r="E5856" s="64">
        <f t="shared" si="735"/>
        <v>2926</v>
      </c>
      <c r="F5856" s="64" t="str">
        <f t="shared" si="728"/>
        <v/>
      </c>
      <c r="G5856" s="64" t="str">
        <f t="shared" si="729"/>
        <v/>
      </c>
      <c r="H5856" s="64" t="str">
        <f t="shared" si="730"/>
        <v/>
      </c>
      <c r="I5856" s="80" t="str">
        <f>IFERROR(VLOOKUP(D5856,Sheet2!A:B,2,0),"")</f>
        <v/>
      </c>
      <c r="J5856" s="64" t="str">
        <f>IFERROR(IF(I5856&lt;&gt;"",VLOOKUP(I5856,Sheet2!B:C,2,0),""),"")</f>
        <v/>
      </c>
      <c r="K5856" s="64" t="str">
        <f>IFERROR( IF(I5856&lt;&gt;"", HLOOKUP(L$2+$A5856,Sheet2!BX:NK,2,0),""),"")</f>
        <v/>
      </c>
      <c r="L5856" t="str">
        <f>IF(OR(HLOOKUP(L$2+$A5856,Sheet2!BX:NK,$B5856,0),HLOOKUP(L$2+$A5856,Sheet2!BX:NK,$B5856,0)&lt;&gt;""),HLOOKUP(L$2+$A5856,Sheet2!BX:NK,$B5856,0),"")</f>
        <v/>
      </c>
      <c r="M5856" t="str">
        <f>IF(OR(HLOOKUP(M$2+$A5856,Sheet2!BY:NL,$B5856,0),HLOOKUP(M$2+$A5856,Sheet2!BY:NL,$B5856,0)&lt;&gt;""),HLOOKUP(M$2+$A5856,Sheet2!BY:NL,$B5856,0),"")</f>
        <v/>
      </c>
      <c r="N5856" t="str">
        <f>IF(OR(HLOOKUP(N$2+$A5856,Sheet2!BZ:NM,$B5856,0),HLOOKUP(N$2+$A5856,Sheet2!BZ:NM,$B5856,0)&lt;&gt;""),HLOOKUP(N$2+$A5856,Sheet2!BZ:NM,$B5856,0),"")</f>
        <v/>
      </c>
      <c r="O5856" t="str">
        <f>IF(OR(HLOOKUP(O$2+$A5856,Sheet2!CA:NN,$B5856,0),HLOOKUP(O$2+$A5856,Sheet2!CA:NN,$B5856,0)&lt;&gt;""),HLOOKUP(O$2+$A5856,Sheet2!CA:NN,$B5856,0),"")</f>
        <v/>
      </c>
      <c r="P5856" t="str">
        <f>IF(OR(HLOOKUP(P$2+$A5856,Sheet2!CB:NO,$B5856,0),HLOOKUP(P$2+$A5856,Sheet2!CB:NO,$B5856,0)&lt;&gt;""),HLOOKUP(P$2+$A5856,Sheet2!CB:NO,$B5856,0),"")</f>
        <v/>
      </c>
      <c r="Q5856" t="str">
        <f>IF(OR(HLOOKUP(Q$2+$A5856,Sheet2!CC:NO,$B5856,0),HLOOKUP(Q$2+$A5856,Sheet2!CC:NO,$B5856,0)&lt;&gt;""),HLOOKUP(Q$2+$A5856,Sheet2!CC:NO,$B5856,0),"")</f>
        <v/>
      </c>
    </row>
    <row r="5857" spans="1:17" x14ac:dyDescent="0.25">
      <c r="A5857" s="64">
        <f t="shared" si="731"/>
        <v>18</v>
      </c>
      <c r="B5857" s="64">
        <f t="shared" si="732"/>
        <v>590</v>
      </c>
      <c r="C5857" s="64">
        <f t="shared" si="733"/>
        <v>4</v>
      </c>
      <c r="D5857" s="64">
        <f t="shared" si="734"/>
        <v>586</v>
      </c>
      <c r="E5857" s="64">
        <f t="shared" si="735"/>
        <v>2926</v>
      </c>
      <c r="F5857" s="64" t="str">
        <f t="shared" si="728"/>
        <v/>
      </c>
      <c r="G5857" s="64" t="str">
        <f t="shared" si="729"/>
        <v/>
      </c>
      <c r="H5857" s="64" t="str">
        <f t="shared" si="730"/>
        <v/>
      </c>
      <c r="I5857" s="80" t="str">
        <f>IFERROR(VLOOKUP(D5857,Sheet2!A:B,2,0),"")</f>
        <v/>
      </c>
      <c r="J5857" s="64" t="str">
        <f>IFERROR(IF(I5857&lt;&gt;"",VLOOKUP(I5857,Sheet2!B:C,2,0),""),"")</f>
        <v/>
      </c>
      <c r="K5857" s="64" t="str">
        <f>IFERROR( IF(I5857&lt;&gt;"", HLOOKUP(L$2+$A5857,Sheet2!BX:NK,2,0),""),"")</f>
        <v/>
      </c>
      <c r="L5857" t="str">
        <f>IF(OR(HLOOKUP(L$2+$A5857,Sheet2!BX:NK,$B5857,0),HLOOKUP(L$2+$A5857,Sheet2!BX:NK,$B5857,0)&lt;&gt;""),HLOOKUP(L$2+$A5857,Sheet2!BX:NK,$B5857,0),"")</f>
        <v/>
      </c>
      <c r="M5857" t="str">
        <f>IF(OR(HLOOKUP(M$2+$A5857,Sheet2!BY:NL,$B5857,0),HLOOKUP(M$2+$A5857,Sheet2!BY:NL,$B5857,0)&lt;&gt;""),HLOOKUP(M$2+$A5857,Sheet2!BY:NL,$B5857,0),"")</f>
        <v/>
      </c>
      <c r="N5857" t="str">
        <f>IF(OR(HLOOKUP(N$2+$A5857,Sheet2!BZ:NM,$B5857,0),HLOOKUP(N$2+$A5857,Sheet2!BZ:NM,$B5857,0)&lt;&gt;""),HLOOKUP(N$2+$A5857,Sheet2!BZ:NM,$B5857,0),"")</f>
        <v/>
      </c>
      <c r="O5857" t="str">
        <f>IF(OR(HLOOKUP(O$2+$A5857,Sheet2!CA:NN,$B5857,0),HLOOKUP(O$2+$A5857,Sheet2!CA:NN,$B5857,0)&lt;&gt;""),HLOOKUP(O$2+$A5857,Sheet2!CA:NN,$B5857,0),"")</f>
        <v/>
      </c>
      <c r="P5857" t="str">
        <f>IF(OR(HLOOKUP(P$2+$A5857,Sheet2!CB:NO,$B5857,0),HLOOKUP(P$2+$A5857,Sheet2!CB:NO,$B5857,0)&lt;&gt;""),HLOOKUP(P$2+$A5857,Sheet2!CB:NO,$B5857,0),"")</f>
        <v/>
      </c>
      <c r="Q5857" t="str">
        <f>IF(OR(HLOOKUP(Q$2+$A5857,Sheet2!CC:NO,$B5857,0),HLOOKUP(Q$2+$A5857,Sheet2!CC:NO,$B5857,0)&lt;&gt;""),HLOOKUP(Q$2+$A5857,Sheet2!CC:NO,$B5857,0),"")</f>
        <v/>
      </c>
    </row>
    <row r="5858" spans="1:17" x14ac:dyDescent="0.25">
      <c r="A5858" s="64">
        <f t="shared" si="731"/>
        <v>24</v>
      </c>
      <c r="B5858" s="64">
        <f t="shared" si="732"/>
        <v>590</v>
      </c>
      <c r="C5858" s="64">
        <f t="shared" si="733"/>
        <v>5</v>
      </c>
      <c r="D5858" s="64">
        <f t="shared" si="734"/>
        <v>586</v>
      </c>
      <c r="E5858" s="64">
        <f t="shared" si="735"/>
        <v>2926</v>
      </c>
      <c r="F5858" s="64" t="str">
        <f t="shared" si="728"/>
        <v/>
      </c>
      <c r="G5858" s="64" t="str">
        <f t="shared" si="729"/>
        <v/>
      </c>
      <c r="H5858" s="64" t="str">
        <f t="shared" si="730"/>
        <v/>
      </c>
      <c r="I5858" s="80" t="str">
        <f>IFERROR(VLOOKUP(D5858,Sheet2!A:B,2,0),"")</f>
        <v/>
      </c>
      <c r="J5858" s="64" t="str">
        <f>IFERROR(IF(I5858&lt;&gt;"",VLOOKUP(I5858,Sheet2!B:C,2,0),""),"")</f>
        <v/>
      </c>
      <c r="K5858" s="64" t="str">
        <f>IFERROR( IF(I5858&lt;&gt;"", HLOOKUP(L$2+$A5858,Sheet2!BX:NK,2,0),""),"")</f>
        <v/>
      </c>
      <c r="L5858" t="str">
        <f>IF(OR(HLOOKUP(L$2+$A5858,Sheet2!BX:NK,$B5858,0),HLOOKUP(L$2+$A5858,Sheet2!BX:NK,$B5858,0)&lt;&gt;""),HLOOKUP(L$2+$A5858,Sheet2!BX:NK,$B5858,0),"")</f>
        <v/>
      </c>
      <c r="M5858" t="str">
        <f>IF(OR(HLOOKUP(M$2+$A5858,Sheet2!BY:NL,$B5858,0),HLOOKUP(M$2+$A5858,Sheet2!BY:NL,$B5858,0)&lt;&gt;""),HLOOKUP(M$2+$A5858,Sheet2!BY:NL,$B5858,0),"")</f>
        <v/>
      </c>
      <c r="N5858" t="str">
        <f>IF(OR(HLOOKUP(N$2+$A5858,Sheet2!BZ:NM,$B5858,0),HLOOKUP(N$2+$A5858,Sheet2!BZ:NM,$B5858,0)&lt;&gt;""),HLOOKUP(N$2+$A5858,Sheet2!BZ:NM,$B5858,0),"")</f>
        <v/>
      </c>
      <c r="O5858" t="str">
        <f>IF(OR(HLOOKUP(O$2+$A5858,Sheet2!CA:NN,$B5858,0),HLOOKUP(O$2+$A5858,Sheet2!CA:NN,$B5858,0)&lt;&gt;""),HLOOKUP(O$2+$A5858,Sheet2!CA:NN,$B5858,0),"")</f>
        <v/>
      </c>
      <c r="P5858" t="str">
        <f>IF(OR(HLOOKUP(P$2+$A5858,Sheet2!CB:NO,$B5858,0),HLOOKUP(P$2+$A5858,Sheet2!CB:NO,$B5858,0)&lt;&gt;""),HLOOKUP(P$2+$A5858,Sheet2!CB:NO,$B5858,0),"")</f>
        <v/>
      </c>
      <c r="Q5858" t="str">
        <f>IF(OR(HLOOKUP(Q$2+$A5858,Sheet2!CC:NO,$B5858,0),HLOOKUP(Q$2+$A5858,Sheet2!CC:NO,$B5858,0)&lt;&gt;""),HLOOKUP(Q$2+$A5858,Sheet2!CC:NO,$B5858,0),"")</f>
        <v/>
      </c>
    </row>
    <row r="5859" spans="1:17" x14ac:dyDescent="0.25">
      <c r="A5859" s="64">
        <f t="shared" si="731"/>
        <v>30</v>
      </c>
      <c r="B5859" s="64">
        <f t="shared" si="732"/>
        <v>590</v>
      </c>
      <c r="C5859" s="64">
        <f t="shared" si="733"/>
        <v>6</v>
      </c>
      <c r="D5859" s="64">
        <f t="shared" si="734"/>
        <v>586</v>
      </c>
      <c r="E5859" s="64">
        <f t="shared" si="735"/>
        <v>2926</v>
      </c>
      <c r="F5859" s="64" t="str">
        <f t="shared" si="728"/>
        <v/>
      </c>
      <c r="G5859" s="64" t="str">
        <f t="shared" si="729"/>
        <v/>
      </c>
      <c r="H5859" s="64" t="str">
        <f t="shared" si="730"/>
        <v/>
      </c>
      <c r="I5859" s="80" t="str">
        <f>IFERROR(VLOOKUP(D5859,Sheet2!A:B,2,0),"")</f>
        <v/>
      </c>
      <c r="J5859" s="64" t="str">
        <f>IFERROR(IF(I5859&lt;&gt;"",VLOOKUP(I5859,Sheet2!B:C,2,0),""),"")</f>
        <v/>
      </c>
      <c r="K5859" s="64" t="str">
        <f>IFERROR( IF(I5859&lt;&gt;"", HLOOKUP(L$2+$A5859,Sheet2!BX:NK,2,0),""),"")</f>
        <v/>
      </c>
      <c r="L5859" t="str">
        <f>IF(OR(HLOOKUP(L$2+$A5859,Sheet2!BX:NK,$B5859,0),HLOOKUP(L$2+$A5859,Sheet2!BX:NK,$B5859,0)&lt;&gt;""),HLOOKUP(L$2+$A5859,Sheet2!BX:NK,$B5859,0),"")</f>
        <v/>
      </c>
      <c r="M5859" t="str">
        <f>IF(OR(HLOOKUP(M$2+$A5859,Sheet2!BY:NL,$B5859,0),HLOOKUP(M$2+$A5859,Sheet2!BY:NL,$B5859,0)&lt;&gt;""),HLOOKUP(M$2+$A5859,Sheet2!BY:NL,$B5859,0),"")</f>
        <v/>
      </c>
      <c r="N5859" t="str">
        <f>IF(OR(HLOOKUP(N$2+$A5859,Sheet2!BZ:NM,$B5859,0),HLOOKUP(N$2+$A5859,Sheet2!BZ:NM,$B5859,0)&lt;&gt;""),HLOOKUP(N$2+$A5859,Sheet2!BZ:NM,$B5859,0),"")</f>
        <v/>
      </c>
      <c r="O5859" t="str">
        <f>IF(OR(HLOOKUP(O$2+$A5859,Sheet2!CA:NN,$B5859,0),HLOOKUP(O$2+$A5859,Sheet2!CA:NN,$B5859,0)&lt;&gt;""),HLOOKUP(O$2+$A5859,Sheet2!CA:NN,$B5859,0),"")</f>
        <v/>
      </c>
      <c r="P5859" t="str">
        <f>IF(OR(HLOOKUP(P$2+$A5859,Sheet2!CB:NO,$B5859,0),HLOOKUP(P$2+$A5859,Sheet2!CB:NO,$B5859,0)&lt;&gt;""),HLOOKUP(P$2+$A5859,Sheet2!CB:NO,$B5859,0),"")</f>
        <v/>
      </c>
      <c r="Q5859" t="str">
        <f>IF(OR(HLOOKUP(Q$2+$A5859,Sheet2!CC:NO,$B5859,0),HLOOKUP(Q$2+$A5859,Sheet2!CC:NO,$B5859,0)&lt;&gt;""),HLOOKUP(Q$2+$A5859,Sheet2!CC:NO,$B5859,0),"")</f>
        <v/>
      </c>
    </row>
    <row r="5860" spans="1:17" x14ac:dyDescent="0.25">
      <c r="A5860" s="64">
        <f t="shared" si="731"/>
        <v>36</v>
      </c>
      <c r="B5860" s="64">
        <f t="shared" si="732"/>
        <v>590</v>
      </c>
      <c r="C5860" s="64">
        <f t="shared" si="733"/>
        <v>7</v>
      </c>
      <c r="D5860" s="64">
        <f t="shared" si="734"/>
        <v>586</v>
      </c>
      <c r="E5860" s="64">
        <f t="shared" si="735"/>
        <v>2926</v>
      </c>
      <c r="F5860" s="64" t="str">
        <f t="shared" si="728"/>
        <v/>
      </c>
      <c r="G5860" s="64" t="str">
        <f t="shared" si="729"/>
        <v/>
      </c>
      <c r="H5860" s="64" t="str">
        <f t="shared" si="730"/>
        <v/>
      </c>
      <c r="I5860" s="80" t="str">
        <f>IFERROR(VLOOKUP(D5860,Sheet2!A:B,2,0),"")</f>
        <v/>
      </c>
      <c r="J5860" s="64" t="str">
        <f>IFERROR(IF(I5860&lt;&gt;"",VLOOKUP(I5860,Sheet2!B:C,2,0),""),"")</f>
        <v/>
      </c>
      <c r="K5860" s="64" t="str">
        <f>IFERROR( IF(I5860&lt;&gt;"", HLOOKUP(L$2+$A5860,Sheet2!BX:NK,2,0),""),"")</f>
        <v/>
      </c>
      <c r="L5860" t="str">
        <f>IF(OR(HLOOKUP(L$2+$A5860,Sheet2!BX:NK,$B5860,0),HLOOKUP(L$2+$A5860,Sheet2!BX:NK,$B5860,0)&lt;&gt;""),HLOOKUP(L$2+$A5860,Sheet2!BX:NK,$B5860,0),"")</f>
        <v/>
      </c>
      <c r="M5860" t="str">
        <f>IF(OR(HLOOKUP(M$2+$A5860,Sheet2!BY:NL,$B5860,0),HLOOKUP(M$2+$A5860,Sheet2!BY:NL,$B5860,0)&lt;&gt;""),HLOOKUP(M$2+$A5860,Sheet2!BY:NL,$B5860,0),"")</f>
        <v/>
      </c>
      <c r="N5860" t="str">
        <f>IF(OR(HLOOKUP(N$2+$A5860,Sheet2!BZ:NM,$B5860,0),HLOOKUP(N$2+$A5860,Sheet2!BZ:NM,$B5860,0)&lt;&gt;""),HLOOKUP(N$2+$A5860,Sheet2!BZ:NM,$B5860,0),"")</f>
        <v/>
      </c>
      <c r="O5860" t="str">
        <f>IF(OR(HLOOKUP(O$2+$A5860,Sheet2!CA:NN,$B5860,0),HLOOKUP(O$2+$A5860,Sheet2!CA:NN,$B5860,0)&lt;&gt;""),HLOOKUP(O$2+$A5860,Sheet2!CA:NN,$B5860,0),"")</f>
        <v/>
      </c>
      <c r="P5860" t="str">
        <f>IF(OR(HLOOKUP(P$2+$A5860,Sheet2!CB:NO,$B5860,0),HLOOKUP(P$2+$A5860,Sheet2!CB:NO,$B5860,0)&lt;&gt;""),HLOOKUP(P$2+$A5860,Sheet2!CB:NO,$B5860,0),"")</f>
        <v/>
      </c>
      <c r="Q5860" t="str">
        <f>IF(OR(HLOOKUP(Q$2+$A5860,Sheet2!CC:NO,$B5860,0),HLOOKUP(Q$2+$A5860,Sheet2!CC:NO,$B5860,0)&lt;&gt;""),HLOOKUP(Q$2+$A5860,Sheet2!CC:NO,$B5860,0),"")</f>
        <v/>
      </c>
    </row>
    <row r="5861" spans="1:17" x14ac:dyDescent="0.25">
      <c r="A5861" s="64">
        <f t="shared" si="731"/>
        <v>42</v>
      </c>
      <c r="B5861" s="64">
        <f t="shared" si="732"/>
        <v>590</v>
      </c>
      <c r="C5861" s="64">
        <f t="shared" si="733"/>
        <v>8</v>
      </c>
      <c r="D5861" s="64">
        <f t="shared" si="734"/>
        <v>586</v>
      </c>
      <c r="E5861" s="64">
        <f t="shared" si="735"/>
        <v>2926</v>
      </c>
      <c r="F5861" s="64" t="str">
        <f t="shared" si="728"/>
        <v/>
      </c>
      <c r="G5861" s="64" t="str">
        <f t="shared" si="729"/>
        <v/>
      </c>
      <c r="H5861" s="64" t="str">
        <f t="shared" si="730"/>
        <v/>
      </c>
      <c r="I5861" s="80" t="str">
        <f>IFERROR(VLOOKUP(D5861,Sheet2!A:B,2,0),"")</f>
        <v/>
      </c>
      <c r="J5861" s="64" t="str">
        <f>IFERROR(IF(I5861&lt;&gt;"",VLOOKUP(I5861,Sheet2!B:C,2,0),""),"")</f>
        <v/>
      </c>
      <c r="K5861" s="64" t="str">
        <f>IFERROR( IF(I5861&lt;&gt;"", HLOOKUP(L$2+$A5861,Sheet2!BX:NK,2,0),""),"")</f>
        <v/>
      </c>
      <c r="L5861" t="str">
        <f>IF(OR(HLOOKUP(L$2+$A5861,Sheet2!BX:NK,$B5861,0),HLOOKUP(L$2+$A5861,Sheet2!BX:NK,$B5861,0)&lt;&gt;""),HLOOKUP(L$2+$A5861,Sheet2!BX:NK,$B5861,0),"")</f>
        <v/>
      </c>
      <c r="M5861" t="str">
        <f>IF(OR(HLOOKUP(M$2+$A5861,Sheet2!BY:NL,$B5861,0),HLOOKUP(M$2+$A5861,Sheet2!BY:NL,$B5861,0)&lt;&gt;""),HLOOKUP(M$2+$A5861,Sheet2!BY:NL,$B5861,0),"")</f>
        <v/>
      </c>
      <c r="N5861" t="str">
        <f>IF(OR(HLOOKUP(N$2+$A5861,Sheet2!BZ:NM,$B5861,0),HLOOKUP(N$2+$A5861,Sheet2!BZ:NM,$B5861,0)&lt;&gt;""),HLOOKUP(N$2+$A5861,Sheet2!BZ:NM,$B5861,0),"")</f>
        <v/>
      </c>
      <c r="O5861" t="str">
        <f>IF(OR(HLOOKUP(O$2+$A5861,Sheet2!CA:NN,$B5861,0),HLOOKUP(O$2+$A5861,Sheet2!CA:NN,$B5861,0)&lt;&gt;""),HLOOKUP(O$2+$A5861,Sheet2!CA:NN,$B5861,0),"")</f>
        <v/>
      </c>
      <c r="P5861" t="str">
        <f>IF(OR(HLOOKUP(P$2+$A5861,Sheet2!CB:NO,$B5861,0),HLOOKUP(P$2+$A5861,Sheet2!CB:NO,$B5861,0)&lt;&gt;""),HLOOKUP(P$2+$A5861,Sheet2!CB:NO,$B5861,0),"")</f>
        <v/>
      </c>
      <c r="Q5861" t="str">
        <f>IF(OR(HLOOKUP(Q$2+$A5861,Sheet2!CC:NO,$B5861,0),HLOOKUP(Q$2+$A5861,Sheet2!CC:NO,$B5861,0)&lt;&gt;""),HLOOKUP(Q$2+$A5861,Sheet2!CC:NO,$B5861,0),"")</f>
        <v/>
      </c>
    </row>
    <row r="5862" spans="1:17" x14ac:dyDescent="0.25">
      <c r="A5862" s="64">
        <f t="shared" si="731"/>
        <v>48</v>
      </c>
      <c r="B5862" s="64">
        <f t="shared" si="732"/>
        <v>590</v>
      </c>
      <c r="C5862" s="64">
        <f t="shared" si="733"/>
        <v>9</v>
      </c>
      <c r="D5862" s="64">
        <f t="shared" si="734"/>
        <v>586</v>
      </c>
      <c r="E5862" s="64">
        <f t="shared" si="735"/>
        <v>2926</v>
      </c>
      <c r="F5862" s="64" t="str">
        <f t="shared" si="728"/>
        <v/>
      </c>
      <c r="G5862" s="64" t="str">
        <f t="shared" si="729"/>
        <v/>
      </c>
      <c r="H5862" s="64" t="str">
        <f t="shared" si="730"/>
        <v/>
      </c>
      <c r="I5862" s="80" t="str">
        <f>IFERROR(VLOOKUP(D5862,Sheet2!A:B,2,0),"")</f>
        <v/>
      </c>
      <c r="J5862" s="64" t="str">
        <f>IFERROR(IF(I5862&lt;&gt;"",VLOOKUP(I5862,Sheet2!B:C,2,0),""),"")</f>
        <v/>
      </c>
      <c r="K5862" s="64" t="str">
        <f>IFERROR( IF(I5862&lt;&gt;"", HLOOKUP(L$2+$A5862,Sheet2!BX:NK,2,0),""),"")</f>
        <v/>
      </c>
      <c r="L5862" t="str">
        <f>IF(OR(HLOOKUP(L$2+$A5862,Sheet2!BX:NK,$B5862,0),HLOOKUP(L$2+$A5862,Sheet2!BX:NK,$B5862,0)&lt;&gt;""),HLOOKUP(L$2+$A5862,Sheet2!BX:NK,$B5862,0),"")</f>
        <v/>
      </c>
      <c r="M5862" t="str">
        <f>IF(OR(HLOOKUP(M$2+$A5862,Sheet2!BY:NL,$B5862,0),HLOOKUP(M$2+$A5862,Sheet2!BY:NL,$B5862,0)&lt;&gt;""),HLOOKUP(M$2+$A5862,Sheet2!BY:NL,$B5862,0),"")</f>
        <v/>
      </c>
      <c r="N5862" t="str">
        <f>IF(OR(HLOOKUP(N$2+$A5862,Sheet2!BZ:NM,$B5862,0),HLOOKUP(N$2+$A5862,Sheet2!BZ:NM,$B5862,0)&lt;&gt;""),HLOOKUP(N$2+$A5862,Sheet2!BZ:NM,$B5862,0),"")</f>
        <v/>
      </c>
      <c r="O5862" t="str">
        <f>IF(OR(HLOOKUP(O$2+$A5862,Sheet2!CA:NN,$B5862,0),HLOOKUP(O$2+$A5862,Sheet2!CA:NN,$B5862,0)&lt;&gt;""),HLOOKUP(O$2+$A5862,Sheet2!CA:NN,$B5862,0),"")</f>
        <v/>
      </c>
      <c r="P5862" t="str">
        <f>IF(OR(HLOOKUP(P$2+$A5862,Sheet2!CB:NO,$B5862,0),HLOOKUP(P$2+$A5862,Sheet2!CB:NO,$B5862,0)&lt;&gt;""),HLOOKUP(P$2+$A5862,Sheet2!CB:NO,$B5862,0),"")</f>
        <v/>
      </c>
      <c r="Q5862" t="str">
        <f>IF(OR(HLOOKUP(Q$2+$A5862,Sheet2!CC:NO,$B5862,0),HLOOKUP(Q$2+$A5862,Sheet2!CC:NO,$B5862,0)&lt;&gt;""),HLOOKUP(Q$2+$A5862,Sheet2!CC:NO,$B5862,0),"")</f>
        <v/>
      </c>
    </row>
    <row r="5863" spans="1:17" x14ac:dyDescent="0.25">
      <c r="A5863" s="64">
        <f t="shared" si="731"/>
        <v>54</v>
      </c>
      <c r="B5863" s="64">
        <f t="shared" si="732"/>
        <v>590</v>
      </c>
      <c r="C5863" s="64">
        <f t="shared" si="733"/>
        <v>10</v>
      </c>
      <c r="D5863" s="64">
        <f t="shared" si="734"/>
        <v>586</v>
      </c>
      <c r="E5863" s="64">
        <f t="shared" si="735"/>
        <v>2926</v>
      </c>
      <c r="F5863" s="64" t="str">
        <f t="shared" si="728"/>
        <v/>
      </c>
      <c r="G5863" s="64" t="str">
        <f t="shared" si="729"/>
        <v/>
      </c>
      <c r="H5863" s="64" t="str">
        <f t="shared" si="730"/>
        <v/>
      </c>
      <c r="I5863" s="80" t="str">
        <f>IFERROR(VLOOKUP(D5863,Sheet2!A:B,2,0),"")</f>
        <v/>
      </c>
      <c r="J5863" s="64" t="str">
        <f>IFERROR(IF(I5863&lt;&gt;"",VLOOKUP(I5863,Sheet2!B:C,2,0),""),"")</f>
        <v/>
      </c>
      <c r="K5863" s="64" t="str">
        <f>IFERROR( IF(I5863&lt;&gt;"", HLOOKUP(L$2+$A5863,Sheet2!BX:NK,2,0),""),"")</f>
        <v/>
      </c>
      <c r="L5863" t="str">
        <f>IF(OR(HLOOKUP(L$2+$A5863,Sheet2!BX:NK,$B5863,0),HLOOKUP(L$2+$A5863,Sheet2!BX:NK,$B5863,0)&lt;&gt;""),HLOOKUP(L$2+$A5863,Sheet2!BX:NK,$B5863,0),"")</f>
        <v/>
      </c>
      <c r="M5863" t="str">
        <f>IF(OR(HLOOKUP(M$2+$A5863,Sheet2!BY:NL,$B5863,0),HLOOKUP(M$2+$A5863,Sheet2!BY:NL,$B5863,0)&lt;&gt;""),HLOOKUP(M$2+$A5863,Sheet2!BY:NL,$B5863,0),"")</f>
        <v/>
      </c>
      <c r="N5863" t="str">
        <f>IF(OR(HLOOKUP(N$2+$A5863,Sheet2!BZ:NM,$B5863,0),HLOOKUP(N$2+$A5863,Sheet2!BZ:NM,$B5863,0)&lt;&gt;""),HLOOKUP(N$2+$A5863,Sheet2!BZ:NM,$B5863,0),"")</f>
        <v/>
      </c>
      <c r="O5863" t="str">
        <f>IF(OR(HLOOKUP(O$2+$A5863,Sheet2!CA:NN,$B5863,0),HLOOKUP(O$2+$A5863,Sheet2!CA:NN,$B5863,0)&lt;&gt;""),HLOOKUP(O$2+$A5863,Sheet2!CA:NN,$B5863,0),"")</f>
        <v/>
      </c>
      <c r="P5863" t="str">
        <f>IF(OR(HLOOKUP(P$2+$A5863,Sheet2!CB:NO,$B5863,0),HLOOKUP(P$2+$A5863,Sheet2!CB:NO,$B5863,0)&lt;&gt;""),HLOOKUP(P$2+$A5863,Sheet2!CB:NO,$B5863,0),"")</f>
        <v/>
      </c>
      <c r="Q5863" t="str">
        <f>IF(OR(HLOOKUP(Q$2+$A5863,Sheet2!CC:NO,$B5863,0),HLOOKUP(Q$2+$A5863,Sheet2!CC:NO,$B5863,0)&lt;&gt;""),HLOOKUP(Q$2+$A5863,Sheet2!CC:NO,$B5863,0),"")</f>
        <v/>
      </c>
    </row>
    <row r="5864" spans="1:17" x14ac:dyDescent="0.25">
      <c r="A5864" s="64">
        <f t="shared" si="731"/>
        <v>0</v>
      </c>
      <c r="B5864" s="64">
        <f t="shared" si="732"/>
        <v>591</v>
      </c>
      <c r="C5864" s="64">
        <f t="shared" si="733"/>
        <v>1</v>
      </c>
      <c r="D5864" s="64">
        <f t="shared" si="734"/>
        <v>587</v>
      </c>
      <c r="E5864" s="64">
        <f t="shared" si="735"/>
        <v>2931</v>
      </c>
      <c r="F5864" s="64" t="str">
        <f t="shared" si="728"/>
        <v/>
      </c>
      <c r="G5864" s="64" t="str">
        <f t="shared" si="729"/>
        <v/>
      </c>
      <c r="H5864" s="64" t="str">
        <f t="shared" si="730"/>
        <v/>
      </c>
      <c r="I5864" s="80" t="str">
        <f>IFERROR(VLOOKUP(D5864,Sheet2!A:B,2,0),"")</f>
        <v/>
      </c>
      <c r="J5864" s="64" t="str">
        <f>IFERROR(IF(I5864&lt;&gt;"",VLOOKUP(I5864,Sheet2!B:C,2,0),""),"")</f>
        <v/>
      </c>
      <c r="K5864" s="64" t="str">
        <f>IFERROR( IF(I5864&lt;&gt;"", HLOOKUP(L$2+$A5864,Sheet2!BX:NK,2,0),""),"")</f>
        <v/>
      </c>
      <c r="L5864" t="str">
        <f>IF(OR(HLOOKUP(L$2+$A5864,Sheet2!BX:NK,$B5864,0),HLOOKUP(L$2+$A5864,Sheet2!BX:NK,$B5864,0)&lt;&gt;""),HLOOKUP(L$2+$A5864,Sheet2!BX:NK,$B5864,0),"")</f>
        <v/>
      </c>
      <c r="M5864" t="str">
        <f>IF(OR(HLOOKUP(M$2+$A5864,Sheet2!BY:NL,$B5864,0),HLOOKUP(M$2+$A5864,Sheet2!BY:NL,$B5864,0)&lt;&gt;""),HLOOKUP(M$2+$A5864,Sheet2!BY:NL,$B5864,0),"")</f>
        <v/>
      </c>
      <c r="N5864" t="str">
        <f>IF(OR(HLOOKUP(N$2+$A5864,Sheet2!BZ:NM,$B5864,0),HLOOKUP(N$2+$A5864,Sheet2!BZ:NM,$B5864,0)&lt;&gt;""),HLOOKUP(N$2+$A5864,Sheet2!BZ:NM,$B5864,0),"")</f>
        <v/>
      </c>
      <c r="O5864" t="str">
        <f>IF(OR(HLOOKUP(O$2+$A5864,Sheet2!CA:NN,$B5864,0),HLOOKUP(O$2+$A5864,Sheet2!CA:NN,$B5864,0)&lt;&gt;""),HLOOKUP(O$2+$A5864,Sheet2!CA:NN,$B5864,0),"")</f>
        <v/>
      </c>
      <c r="P5864" t="str">
        <f>IF(OR(HLOOKUP(P$2+$A5864,Sheet2!CB:NO,$B5864,0),HLOOKUP(P$2+$A5864,Sheet2!CB:NO,$B5864,0)&lt;&gt;""),HLOOKUP(P$2+$A5864,Sheet2!CB:NO,$B5864,0),"")</f>
        <v/>
      </c>
      <c r="Q5864" t="str">
        <f>IF(OR(HLOOKUP(Q$2+$A5864,Sheet2!CC:NO,$B5864,0),HLOOKUP(Q$2+$A5864,Sheet2!CC:NO,$B5864,0)&lt;&gt;""),HLOOKUP(Q$2+$A5864,Sheet2!CC:NO,$B5864,0),"")</f>
        <v/>
      </c>
    </row>
    <row r="5865" spans="1:17" x14ac:dyDescent="0.25">
      <c r="A5865" s="64">
        <f t="shared" si="731"/>
        <v>6</v>
      </c>
      <c r="B5865" s="64">
        <f t="shared" si="732"/>
        <v>591</v>
      </c>
      <c r="C5865" s="64">
        <f t="shared" si="733"/>
        <v>2</v>
      </c>
      <c r="D5865" s="64">
        <f t="shared" si="734"/>
        <v>587</v>
      </c>
      <c r="E5865" s="64">
        <f t="shared" si="735"/>
        <v>2931</v>
      </c>
      <c r="F5865" s="64" t="str">
        <f t="shared" si="728"/>
        <v/>
      </c>
      <c r="G5865" s="64" t="str">
        <f t="shared" si="729"/>
        <v/>
      </c>
      <c r="H5865" s="64" t="str">
        <f t="shared" si="730"/>
        <v/>
      </c>
      <c r="I5865" s="80" t="str">
        <f>IFERROR(VLOOKUP(D5865,Sheet2!A:B,2,0),"")</f>
        <v/>
      </c>
      <c r="J5865" s="64" t="str">
        <f>IFERROR(IF(I5865&lt;&gt;"",VLOOKUP(I5865,Sheet2!B:C,2,0),""),"")</f>
        <v/>
      </c>
      <c r="K5865" s="64" t="str">
        <f>IFERROR( IF(I5865&lt;&gt;"", HLOOKUP(L$2+$A5865,Sheet2!BX:NK,2,0),""),"")</f>
        <v/>
      </c>
      <c r="L5865" t="str">
        <f>IF(OR(HLOOKUP(L$2+$A5865,Sheet2!BX:NK,$B5865,0),HLOOKUP(L$2+$A5865,Sheet2!BX:NK,$B5865,0)&lt;&gt;""),HLOOKUP(L$2+$A5865,Sheet2!BX:NK,$B5865,0),"")</f>
        <v/>
      </c>
      <c r="M5865" t="str">
        <f>IF(OR(HLOOKUP(M$2+$A5865,Sheet2!BY:NL,$B5865,0),HLOOKUP(M$2+$A5865,Sheet2!BY:NL,$B5865,0)&lt;&gt;""),HLOOKUP(M$2+$A5865,Sheet2!BY:NL,$B5865,0),"")</f>
        <v/>
      </c>
      <c r="N5865" t="str">
        <f>IF(OR(HLOOKUP(N$2+$A5865,Sheet2!BZ:NM,$B5865,0),HLOOKUP(N$2+$A5865,Sheet2!BZ:NM,$B5865,0)&lt;&gt;""),HLOOKUP(N$2+$A5865,Sheet2!BZ:NM,$B5865,0),"")</f>
        <v/>
      </c>
      <c r="O5865" t="str">
        <f>IF(OR(HLOOKUP(O$2+$A5865,Sheet2!CA:NN,$B5865,0),HLOOKUP(O$2+$A5865,Sheet2!CA:NN,$B5865,0)&lt;&gt;""),HLOOKUP(O$2+$A5865,Sheet2!CA:NN,$B5865,0),"")</f>
        <v/>
      </c>
      <c r="P5865" t="str">
        <f>IF(OR(HLOOKUP(P$2+$A5865,Sheet2!CB:NO,$B5865,0),HLOOKUP(P$2+$A5865,Sheet2!CB:NO,$B5865,0)&lt;&gt;""),HLOOKUP(P$2+$A5865,Sheet2!CB:NO,$B5865,0),"")</f>
        <v/>
      </c>
      <c r="Q5865" t="str">
        <f>IF(OR(HLOOKUP(Q$2+$A5865,Sheet2!CC:NO,$B5865,0),HLOOKUP(Q$2+$A5865,Sheet2!CC:NO,$B5865,0)&lt;&gt;""),HLOOKUP(Q$2+$A5865,Sheet2!CC:NO,$B5865,0),"")</f>
        <v/>
      </c>
    </row>
    <row r="5866" spans="1:17" x14ac:dyDescent="0.25">
      <c r="A5866" s="64">
        <f t="shared" si="731"/>
        <v>12</v>
      </c>
      <c r="B5866" s="64">
        <f t="shared" si="732"/>
        <v>591</v>
      </c>
      <c r="C5866" s="64">
        <f t="shared" si="733"/>
        <v>3</v>
      </c>
      <c r="D5866" s="64">
        <f t="shared" si="734"/>
        <v>587</v>
      </c>
      <c r="E5866" s="64">
        <f t="shared" si="735"/>
        <v>2931</v>
      </c>
      <c r="F5866" s="64" t="str">
        <f t="shared" si="728"/>
        <v/>
      </c>
      <c r="G5866" s="64" t="str">
        <f t="shared" si="729"/>
        <v/>
      </c>
      <c r="H5866" s="64" t="str">
        <f t="shared" si="730"/>
        <v/>
      </c>
      <c r="I5866" s="80" t="str">
        <f>IFERROR(VLOOKUP(D5866,Sheet2!A:B,2,0),"")</f>
        <v/>
      </c>
      <c r="J5866" s="64" t="str">
        <f>IFERROR(IF(I5866&lt;&gt;"",VLOOKUP(I5866,Sheet2!B:C,2,0),""),"")</f>
        <v/>
      </c>
      <c r="K5866" s="64" t="str">
        <f>IFERROR( IF(I5866&lt;&gt;"", HLOOKUP(L$2+$A5866,Sheet2!BX:NK,2,0),""),"")</f>
        <v/>
      </c>
      <c r="L5866" t="str">
        <f>IF(OR(HLOOKUP(L$2+$A5866,Sheet2!BX:NK,$B5866,0),HLOOKUP(L$2+$A5866,Sheet2!BX:NK,$B5866,0)&lt;&gt;""),HLOOKUP(L$2+$A5866,Sheet2!BX:NK,$B5866,0),"")</f>
        <v/>
      </c>
      <c r="M5866" t="str">
        <f>IF(OR(HLOOKUP(M$2+$A5866,Sheet2!BY:NL,$B5866,0),HLOOKUP(M$2+$A5866,Sheet2!BY:NL,$B5866,0)&lt;&gt;""),HLOOKUP(M$2+$A5866,Sheet2!BY:NL,$B5866,0),"")</f>
        <v/>
      </c>
      <c r="N5866" t="str">
        <f>IF(OR(HLOOKUP(N$2+$A5866,Sheet2!BZ:NM,$B5866,0),HLOOKUP(N$2+$A5866,Sheet2!BZ:NM,$B5866,0)&lt;&gt;""),HLOOKUP(N$2+$A5866,Sheet2!BZ:NM,$B5866,0),"")</f>
        <v/>
      </c>
      <c r="O5866" t="str">
        <f>IF(OR(HLOOKUP(O$2+$A5866,Sheet2!CA:NN,$B5866,0),HLOOKUP(O$2+$A5866,Sheet2!CA:NN,$B5866,0)&lt;&gt;""),HLOOKUP(O$2+$A5866,Sheet2!CA:NN,$B5866,0),"")</f>
        <v/>
      </c>
      <c r="P5866" t="str">
        <f>IF(OR(HLOOKUP(P$2+$A5866,Sheet2!CB:NO,$B5866,0),HLOOKUP(P$2+$A5866,Sheet2!CB:NO,$B5866,0)&lt;&gt;""),HLOOKUP(P$2+$A5866,Sheet2!CB:NO,$B5866,0),"")</f>
        <v/>
      </c>
      <c r="Q5866" t="str">
        <f>IF(OR(HLOOKUP(Q$2+$A5866,Sheet2!CC:NO,$B5866,0),HLOOKUP(Q$2+$A5866,Sheet2!CC:NO,$B5866,0)&lt;&gt;""),HLOOKUP(Q$2+$A5866,Sheet2!CC:NO,$B5866,0),"")</f>
        <v/>
      </c>
    </row>
    <row r="5867" spans="1:17" x14ac:dyDescent="0.25">
      <c r="A5867" s="64">
        <f t="shared" si="731"/>
        <v>18</v>
      </c>
      <c r="B5867" s="64">
        <f t="shared" si="732"/>
        <v>591</v>
      </c>
      <c r="C5867" s="64">
        <f t="shared" si="733"/>
        <v>4</v>
      </c>
      <c r="D5867" s="64">
        <f t="shared" si="734"/>
        <v>587</v>
      </c>
      <c r="E5867" s="64">
        <f t="shared" si="735"/>
        <v>2931</v>
      </c>
      <c r="F5867" s="64" t="str">
        <f t="shared" si="728"/>
        <v/>
      </c>
      <c r="G5867" s="64" t="str">
        <f t="shared" si="729"/>
        <v/>
      </c>
      <c r="H5867" s="64" t="str">
        <f t="shared" si="730"/>
        <v/>
      </c>
      <c r="I5867" s="80" t="str">
        <f>IFERROR(VLOOKUP(D5867,Sheet2!A:B,2,0),"")</f>
        <v/>
      </c>
      <c r="J5867" s="64" t="str">
        <f>IFERROR(IF(I5867&lt;&gt;"",VLOOKUP(I5867,Sheet2!B:C,2,0),""),"")</f>
        <v/>
      </c>
      <c r="K5867" s="64" t="str">
        <f>IFERROR( IF(I5867&lt;&gt;"", HLOOKUP(L$2+$A5867,Sheet2!BX:NK,2,0),""),"")</f>
        <v/>
      </c>
      <c r="L5867" t="str">
        <f>IF(OR(HLOOKUP(L$2+$A5867,Sheet2!BX:NK,$B5867,0),HLOOKUP(L$2+$A5867,Sheet2!BX:NK,$B5867,0)&lt;&gt;""),HLOOKUP(L$2+$A5867,Sheet2!BX:NK,$B5867,0),"")</f>
        <v/>
      </c>
      <c r="M5867" t="str">
        <f>IF(OR(HLOOKUP(M$2+$A5867,Sheet2!BY:NL,$B5867,0),HLOOKUP(M$2+$A5867,Sheet2!BY:NL,$B5867,0)&lt;&gt;""),HLOOKUP(M$2+$A5867,Sheet2!BY:NL,$B5867,0),"")</f>
        <v/>
      </c>
      <c r="N5867" t="str">
        <f>IF(OR(HLOOKUP(N$2+$A5867,Sheet2!BZ:NM,$B5867,0),HLOOKUP(N$2+$A5867,Sheet2!BZ:NM,$B5867,0)&lt;&gt;""),HLOOKUP(N$2+$A5867,Sheet2!BZ:NM,$B5867,0),"")</f>
        <v/>
      </c>
      <c r="O5867" t="str">
        <f>IF(OR(HLOOKUP(O$2+$A5867,Sheet2!CA:NN,$B5867,0),HLOOKUP(O$2+$A5867,Sheet2!CA:NN,$B5867,0)&lt;&gt;""),HLOOKUP(O$2+$A5867,Sheet2!CA:NN,$B5867,0),"")</f>
        <v/>
      </c>
      <c r="P5867" t="str">
        <f>IF(OR(HLOOKUP(P$2+$A5867,Sheet2!CB:NO,$B5867,0),HLOOKUP(P$2+$A5867,Sheet2!CB:NO,$B5867,0)&lt;&gt;""),HLOOKUP(P$2+$A5867,Sheet2!CB:NO,$B5867,0),"")</f>
        <v/>
      </c>
      <c r="Q5867" t="str">
        <f>IF(OR(HLOOKUP(Q$2+$A5867,Sheet2!CC:NO,$B5867,0),HLOOKUP(Q$2+$A5867,Sheet2!CC:NO,$B5867,0)&lt;&gt;""),HLOOKUP(Q$2+$A5867,Sheet2!CC:NO,$B5867,0),"")</f>
        <v/>
      </c>
    </row>
    <row r="5868" spans="1:17" x14ac:dyDescent="0.25">
      <c r="A5868" s="64">
        <f t="shared" si="731"/>
        <v>24</v>
      </c>
      <c r="B5868" s="64">
        <f t="shared" si="732"/>
        <v>591</v>
      </c>
      <c r="C5868" s="64">
        <f t="shared" si="733"/>
        <v>5</v>
      </c>
      <c r="D5868" s="64">
        <f t="shared" si="734"/>
        <v>587</v>
      </c>
      <c r="E5868" s="64">
        <f t="shared" si="735"/>
        <v>2931</v>
      </c>
      <c r="F5868" s="64" t="str">
        <f t="shared" si="728"/>
        <v/>
      </c>
      <c r="G5868" s="64" t="str">
        <f t="shared" si="729"/>
        <v/>
      </c>
      <c r="H5868" s="64" t="str">
        <f t="shared" si="730"/>
        <v/>
      </c>
      <c r="I5868" s="80" t="str">
        <f>IFERROR(VLOOKUP(D5868,Sheet2!A:B,2,0),"")</f>
        <v/>
      </c>
      <c r="J5868" s="64" t="str">
        <f>IFERROR(IF(I5868&lt;&gt;"",VLOOKUP(I5868,Sheet2!B:C,2,0),""),"")</f>
        <v/>
      </c>
      <c r="K5868" s="64" t="str">
        <f>IFERROR( IF(I5868&lt;&gt;"", HLOOKUP(L$2+$A5868,Sheet2!BX:NK,2,0),""),"")</f>
        <v/>
      </c>
      <c r="L5868" t="str">
        <f>IF(OR(HLOOKUP(L$2+$A5868,Sheet2!BX:NK,$B5868,0),HLOOKUP(L$2+$A5868,Sheet2!BX:NK,$B5868,0)&lt;&gt;""),HLOOKUP(L$2+$A5868,Sheet2!BX:NK,$B5868,0),"")</f>
        <v/>
      </c>
      <c r="M5868" t="str">
        <f>IF(OR(HLOOKUP(M$2+$A5868,Sheet2!BY:NL,$B5868,0),HLOOKUP(M$2+$A5868,Sheet2!BY:NL,$B5868,0)&lt;&gt;""),HLOOKUP(M$2+$A5868,Sheet2!BY:NL,$B5868,0),"")</f>
        <v/>
      </c>
      <c r="N5868" t="str">
        <f>IF(OR(HLOOKUP(N$2+$A5868,Sheet2!BZ:NM,$B5868,0),HLOOKUP(N$2+$A5868,Sheet2!BZ:NM,$B5868,0)&lt;&gt;""),HLOOKUP(N$2+$A5868,Sheet2!BZ:NM,$B5868,0),"")</f>
        <v/>
      </c>
      <c r="O5868" t="str">
        <f>IF(OR(HLOOKUP(O$2+$A5868,Sheet2!CA:NN,$B5868,0),HLOOKUP(O$2+$A5868,Sheet2!CA:NN,$B5868,0)&lt;&gt;""),HLOOKUP(O$2+$A5868,Sheet2!CA:NN,$B5868,0),"")</f>
        <v/>
      </c>
      <c r="P5868" t="str">
        <f>IF(OR(HLOOKUP(P$2+$A5868,Sheet2!CB:NO,$B5868,0),HLOOKUP(P$2+$A5868,Sheet2!CB:NO,$B5868,0)&lt;&gt;""),HLOOKUP(P$2+$A5868,Sheet2!CB:NO,$B5868,0),"")</f>
        <v/>
      </c>
      <c r="Q5868" t="str">
        <f>IF(OR(HLOOKUP(Q$2+$A5868,Sheet2!CC:NO,$B5868,0),HLOOKUP(Q$2+$A5868,Sheet2!CC:NO,$B5868,0)&lt;&gt;""),HLOOKUP(Q$2+$A5868,Sheet2!CC:NO,$B5868,0),"")</f>
        <v/>
      </c>
    </row>
    <row r="5869" spans="1:17" x14ac:dyDescent="0.25">
      <c r="A5869" s="64">
        <f t="shared" si="731"/>
        <v>30</v>
      </c>
      <c r="B5869" s="64">
        <f t="shared" si="732"/>
        <v>591</v>
      </c>
      <c r="C5869" s="64">
        <f t="shared" si="733"/>
        <v>6</v>
      </c>
      <c r="D5869" s="64">
        <f t="shared" si="734"/>
        <v>587</v>
      </c>
      <c r="E5869" s="64">
        <f t="shared" si="735"/>
        <v>2931</v>
      </c>
      <c r="F5869" s="64" t="str">
        <f t="shared" si="728"/>
        <v/>
      </c>
      <c r="G5869" s="64" t="str">
        <f t="shared" si="729"/>
        <v/>
      </c>
      <c r="H5869" s="64" t="str">
        <f t="shared" si="730"/>
        <v/>
      </c>
      <c r="I5869" s="80" t="str">
        <f>IFERROR(VLOOKUP(D5869,Sheet2!A:B,2,0),"")</f>
        <v/>
      </c>
      <c r="J5869" s="64" t="str">
        <f>IFERROR(IF(I5869&lt;&gt;"",VLOOKUP(I5869,Sheet2!B:C,2,0),""),"")</f>
        <v/>
      </c>
      <c r="K5869" s="64" t="str">
        <f>IFERROR( IF(I5869&lt;&gt;"", HLOOKUP(L$2+$A5869,Sheet2!BX:NK,2,0),""),"")</f>
        <v/>
      </c>
      <c r="L5869" t="str">
        <f>IF(OR(HLOOKUP(L$2+$A5869,Sheet2!BX:NK,$B5869,0),HLOOKUP(L$2+$A5869,Sheet2!BX:NK,$B5869,0)&lt;&gt;""),HLOOKUP(L$2+$A5869,Sheet2!BX:NK,$B5869,0),"")</f>
        <v/>
      </c>
      <c r="M5869" t="str">
        <f>IF(OR(HLOOKUP(M$2+$A5869,Sheet2!BY:NL,$B5869,0),HLOOKUP(M$2+$A5869,Sheet2!BY:NL,$B5869,0)&lt;&gt;""),HLOOKUP(M$2+$A5869,Sheet2!BY:NL,$B5869,0),"")</f>
        <v/>
      </c>
      <c r="N5869" t="str">
        <f>IF(OR(HLOOKUP(N$2+$A5869,Sheet2!BZ:NM,$B5869,0),HLOOKUP(N$2+$A5869,Sheet2!BZ:NM,$B5869,0)&lt;&gt;""),HLOOKUP(N$2+$A5869,Sheet2!BZ:NM,$B5869,0),"")</f>
        <v/>
      </c>
      <c r="O5869" t="str">
        <f>IF(OR(HLOOKUP(O$2+$A5869,Sheet2!CA:NN,$B5869,0),HLOOKUP(O$2+$A5869,Sheet2!CA:NN,$B5869,0)&lt;&gt;""),HLOOKUP(O$2+$A5869,Sheet2!CA:NN,$B5869,0),"")</f>
        <v/>
      </c>
      <c r="P5869" t="str">
        <f>IF(OR(HLOOKUP(P$2+$A5869,Sheet2!CB:NO,$B5869,0),HLOOKUP(P$2+$A5869,Sheet2!CB:NO,$B5869,0)&lt;&gt;""),HLOOKUP(P$2+$A5869,Sheet2!CB:NO,$B5869,0),"")</f>
        <v/>
      </c>
      <c r="Q5869" t="str">
        <f>IF(OR(HLOOKUP(Q$2+$A5869,Sheet2!CC:NO,$B5869,0),HLOOKUP(Q$2+$A5869,Sheet2!CC:NO,$B5869,0)&lt;&gt;""),HLOOKUP(Q$2+$A5869,Sheet2!CC:NO,$B5869,0),"")</f>
        <v/>
      </c>
    </row>
    <row r="5870" spans="1:17" x14ac:dyDescent="0.25">
      <c r="A5870" s="64">
        <f t="shared" si="731"/>
        <v>36</v>
      </c>
      <c r="B5870" s="64">
        <f t="shared" si="732"/>
        <v>591</v>
      </c>
      <c r="C5870" s="64">
        <f t="shared" si="733"/>
        <v>7</v>
      </c>
      <c r="D5870" s="64">
        <f t="shared" si="734"/>
        <v>587</v>
      </c>
      <c r="E5870" s="64">
        <f t="shared" si="735"/>
        <v>2931</v>
      </c>
      <c r="F5870" s="64" t="str">
        <f t="shared" si="728"/>
        <v/>
      </c>
      <c r="G5870" s="64" t="str">
        <f t="shared" si="729"/>
        <v/>
      </c>
      <c r="H5870" s="64" t="str">
        <f t="shared" si="730"/>
        <v/>
      </c>
      <c r="I5870" s="80" t="str">
        <f>IFERROR(VLOOKUP(D5870,Sheet2!A:B,2,0),"")</f>
        <v/>
      </c>
      <c r="J5870" s="64" t="str">
        <f>IFERROR(IF(I5870&lt;&gt;"",VLOOKUP(I5870,Sheet2!B:C,2,0),""),"")</f>
        <v/>
      </c>
      <c r="K5870" s="64" t="str">
        <f>IFERROR( IF(I5870&lt;&gt;"", HLOOKUP(L$2+$A5870,Sheet2!BX:NK,2,0),""),"")</f>
        <v/>
      </c>
      <c r="L5870" t="str">
        <f>IF(OR(HLOOKUP(L$2+$A5870,Sheet2!BX:NK,$B5870,0),HLOOKUP(L$2+$A5870,Sheet2!BX:NK,$B5870,0)&lt;&gt;""),HLOOKUP(L$2+$A5870,Sheet2!BX:NK,$B5870,0),"")</f>
        <v/>
      </c>
      <c r="M5870" t="str">
        <f>IF(OR(HLOOKUP(M$2+$A5870,Sheet2!BY:NL,$B5870,0),HLOOKUP(M$2+$A5870,Sheet2!BY:NL,$B5870,0)&lt;&gt;""),HLOOKUP(M$2+$A5870,Sheet2!BY:NL,$B5870,0),"")</f>
        <v/>
      </c>
      <c r="N5870" t="str">
        <f>IF(OR(HLOOKUP(N$2+$A5870,Sheet2!BZ:NM,$B5870,0),HLOOKUP(N$2+$A5870,Sheet2!BZ:NM,$B5870,0)&lt;&gt;""),HLOOKUP(N$2+$A5870,Sheet2!BZ:NM,$B5870,0),"")</f>
        <v/>
      </c>
      <c r="O5870" t="str">
        <f>IF(OR(HLOOKUP(O$2+$A5870,Sheet2!CA:NN,$B5870,0),HLOOKUP(O$2+$A5870,Sheet2!CA:NN,$B5870,0)&lt;&gt;""),HLOOKUP(O$2+$A5870,Sheet2!CA:NN,$B5870,0),"")</f>
        <v/>
      </c>
      <c r="P5870" t="str">
        <f>IF(OR(HLOOKUP(P$2+$A5870,Sheet2!CB:NO,$B5870,0),HLOOKUP(P$2+$A5870,Sheet2!CB:NO,$B5870,0)&lt;&gt;""),HLOOKUP(P$2+$A5870,Sheet2!CB:NO,$B5870,0),"")</f>
        <v/>
      </c>
      <c r="Q5870" t="str">
        <f>IF(OR(HLOOKUP(Q$2+$A5870,Sheet2!CC:NO,$B5870,0),HLOOKUP(Q$2+$A5870,Sheet2!CC:NO,$B5870,0)&lt;&gt;""),HLOOKUP(Q$2+$A5870,Sheet2!CC:NO,$B5870,0),"")</f>
        <v/>
      </c>
    </row>
    <row r="5871" spans="1:17" x14ac:dyDescent="0.25">
      <c r="A5871" s="64">
        <f t="shared" si="731"/>
        <v>42</v>
      </c>
      <c r="B5871" s="64">
        <f t="shared" si="732"/>
        <v>591</v>
      </c>
      <c r="C5871" s="64">
        <f t="shared" si="733"/>
        <v>8</v>
      </c>
      <c r="D5871" s="64">
        <f t="shared" si="734"/>
        <v>587</v>
      </c>
      <c r="E5871" s="64">
        <f t="shared" si="735"/>
        <v>2931</v>
      </c>
      <c r="F5871" s="64" t="str">
        <f t="shared" si="728"/>
        <v/>
      </c>
      <c r="G5871" s="64" t="str">
        <f t="shared" si="729"/>
        <v/>
      </c>
      <c r="H5871" s="64" t="str">
        <f t="shared" si="730"/>
        <v/>
      </c>
      <c r="I5871" s="80" t="str">
        <f>IFERROR(VLOOKUP(D5871,Sheet2!A:B,2,0),"")</f>
        <v/>
      </c>
      <c r="J5871" s="64" t="str">
        <f>IFERROR(IF(I5871&lt;&gt;"",VLOOKUP(I5871,Sheet2!B:C,2,0),""),"")</f>
        <v/>
      </c>
      <c r="K5871" s="64" t="str">
        <f>IFERROR( IF(I5871&lt;&gt;"", HLOOKUP(L$2+$A5871,Sheet2!BX:NK,2,0),""),"")</f>
        <v/>
      </c>
      <c r="L5871" t="str">
        <f>IF(OR(HLOOKUP(L$2+$A5871,Sheet2!BX:NK,$B5871,0),HLOOKUP(L$2+$A5871,Sheet2!BX:NK,$B5871,0)&lt;&gt;""),HLOOKUP(L$2+$A5871,Sheet2!BX:NK,$B5871,0),"")</f>
        <v/>
      </c>
      <c r="M5871" t="str">
        <f>IF(OR(HLOOKUP(M$2+$A5871,Sheet2!BY:NL,$B5871,0),HLOOKUP(M$2+$A5871,Sheet2!BY:NL,$B5871,0)&lt;&gt;""),HLOOKUP(M$2+$A5871,Sheet2!BY:NL,$B5871,0),"")</f>
        <v/>
      </c>
      <c r="N5871" t="str">
        <f>IF(OR(HLOOKUP(N$2+$A5871,Sheet2!BZ:NM,$B5871,0),HLOOKUP(N$2+$A5871,Sheet2!BZ:NM,$B5871,0)&lt;&gt;""),HLOOKUP(N$2+$A5871,Sheet2!BZ:NM,$B5871,0),"")</f>
        <v/>
      </c>
      <c r="O5871" t="str">
        <f>IF(OR(HLOOKUP(O$2+$A5871,Sheet2!CA:NN,$B5871,0),HLOOKUP(O$2+$A5871,Sheet2!CA:NN,$B5871,0)&lt;&gt;""),HLOOKUP(O$2+$A5871,Sheet2!CA:NN,$B5871,0),"")</f>
        <v/>
      </c>
      <c r="P5871" t="str">
        <f>IF(OR(HLOOKUP(P$2+$A5871,Sheet2!CB:NO,$B5871,0),HLOOKUP(P$2+$A5871,Sheet2!CB:NO,$B5871,0)&lt;&gt;""),HLOOKUP(P$2+$A5871,Sheet2!CB:NO,$B5871,0),"")</f>
        <v/>
      </c>
      <c r="Q5871" t="str">
        <f>IF(OR(HLOOKUP(Q$2+$A5871,Sheet2!CC:NO,$B5871,0),HLOOKUP(Q$2+$A5871,Sheet2!CC:NO,$B5871,0)&lt;&gt;""),HLOOKUP(Q$2+$A5871,Sheet2!CC:NO,$B5871,0),"")</f>
        <v/>
      </c>
    </row>
    <row r="5872" spans="1:17" x14ac:dyDescent="0.25">
      <c r="A5872" s="64">
        <f t="shared" si="731"/>
        <v>48</v>
      </c>
      <c r="B5872" s="64">
        <f t="shared" si="732"/>
        <v>591</v>
      </c>
      <c r="C5872" s="64">
        <f t="shared" si="733"/>
        <v>9</v>
      </c>
      <c r="D5872" s="64">
        <f t="shared" si="734"/>
        <v>587</v>
      </c>
      <c r="E5872" s="64">
        <f t="shared" si="735"/>
        <v>2931</v>
      </c>
      <c r="F5872" s="64" t="str">
        <f t="shared" si="728"/>
        <v/>
      </c>
      <c r="G5872" s="64" t="str">
        <f t="shared" si="729"/>
        <v/>
      </c>
      <c r="H5872" s="64" t="str">
        <f t="shared" si="730"/>
        <v/>
      </c>
      <c r="I5872" s="80" t="str">
        <f>IFERROR(VLOOKUP(D5872,Sheet2!A:B,2,0),"")</f>
        <v/>
      </c>
      <c r="J5872" s="64" t="str">
        <f>IFERROR(IF(I5872&lt;&gt;"",VLOOKUP(I5872,Sheet2!B:C,2,0),""),"")</f>
        <v/>
      </c>
      <c r="K5872" s="64" t="str">
        <f>IFERROR( IF(I5872&lt;&gt;"", HLOOKUP(L$2+$A5872,Sheet2!BX:NK,2,0),""),"")</f>
        <v/>
      </c>
      <c r="L5872" t="str">
        <f>IF(OR(HLOOKUP(L$2+$A5872,Sheet2!BX:NK,$B5872,0),HLOOKUP(L$2+$A5872,Sheet2!BX:NK,$B5872,0)&lt;&gt;""),HLOOKUP(L$2+$A5872,Sheet2!BX:NK,$B5872,0),"")</f>
        <v/>
      </c>
      <c r="M5872" t="str">
        <f>IF(OR(HLOOKUP(M$2+$A5872,Sheet2!BY:NL,$B5872,0),HLOOKUP(M$2+$A5872,Sheet2!BY:NL,$B5872,0)&lt;&gt;""),HLOOKUP(M$2+$A5872,Sheet2!BY:NL,$B5872,0),"")</f>
        <v/>
      </c>
      <c r="N5872" t="str">
        <f>IF(OR(HLOOKUP(N$2+$A5872,Sheet2!BZ:NM,$B5872,0),HLOOKUP(N$2+$A5872,Sheet2!BZ:NM,$B5872,0)&lt;&gt;""),HLOOKUP(N$2+$A5872,Sheet2!BZ:NM,$B5872,0),"")</f>
        <v/>
      </c>
      <c r="O5872" t="str">
        <f>IF(OR(HLOOKUP(O$2+$A5872,Sheet2!CA:NN,$B5872,0),HLOOKUP(O$2+$A5872,Sheet2!CA:NN,$B5872,0)&lt;&gt;""),HLOOKUP(O$2+$A5872,Sheet2!CA:NN,$B5872,0),"")</f>
        <v/>
      </c>
      <c r="P5872" t="str">
        <f>IF(OR(HLOOKUP(P$2+$A5872,Sheet2!CB:NO,$B5872,0),HLOOKUP(P$2+$A5872,Sheet2!CB:NO,$B5872,0)&lt;&gt;""),HLOOKUP(P$2+$A5872,Sheet2!CB:NO,$B5872,0),"")</f>
        <v/>
      </c>
      <c r="Q5872" t="str">
        <f>IF(OR(HLOOKUP(Q$2+$A5872,Sheet2!CC:NO,$B5872,0),HLOOKUP(Q$2+$A5872,Sheet2!CC:NO,$B5872,0)&lt;&gt;""),HLOOKUP(Q$2+$A5872,Sheet2!CC:NO,$B5872,0),"")</f>
        <v/>
      </c>
    </row>
    <row r="5873" spans="1:17" x14ac:dyDescent="0.25">
      <c r="A5873" s="64">
        <f t="shared" si="731"/>
        <v>54</v>
      </c>
      <c r="B5873" s="64">
        <f t="shared" si="732"/>
        <v>591</v>
      </c>
      <c r="C5873" s="64">
        <f t="shared" si="733"/>
        <v>10</v>
      </c>
      <c r="D5873" s="64">
        <f t="shared" si="734"/>
        <v>587</v>
      </c>
      <c r="E5873" s="64">
        <f t="shared" si="735"/>
        <v>2931</v>
      </c>
      <c r="F5873" s="64" t="str">
        <f t="shared" si="728"/>
        <v/>
      </c>
      <c r="G5873" s="64" t="str">
        <f t="shared" si="729"/>
        <v/>
      </c>
      <c r="H5873" s="64" t="str">
        <f t="shared" si="730"/>
        <v/>
      </c>
      <c r="I5873" s="80" t="str">
        <f>IFERROR(VLOOKUP(D5873,Sheet2!A:B,2,0),"")</f>
        <v/>
      </c>
      <c r="J5873" s="64" t="str">
        <f>IFERROR(IF(I5873&lt;&gt;"",VLOOKUP(I5873,Sheet2!B:C,2,0),""),"")</f>
        <v/>
      </c>
      <c r="K5873" s="64" t="str">
        <f>IFERROR( IF(I5873&lt;&gt;"", HLOOKUP(L$2+$A5873,Sheet2!BX:NK,2,0),""),"")</f>
        <v/>
      </c>
      <c r="L5873" t="str">
        <f>IF(OR(HLOOKUP(L$2+$A5873,Sheet2!BX:NK,$B5873,0),HLOOKUP(L$2+$A5873,Sheet2!BX:NK,$B5873,0)&lt;&gt;""),HLOOKUP(L$2+$A5873,Sheet2!BX:NK,$B5873,0),"")</f>
        <v/>
      </c>
      <c r="M5873" t="str">
        <f>IF(OR(HLOOKUP(M$2+$A5873,Sheet2!BY:NL,$B5873,0),HLOOKUP(M$2+$A5873,Sheet2!BY:NL,$B5873,0)&lt;&gt;""),HLOOKUP(M$2+$A5873,Sheet2!BY:NL,$B5873,0),"")</f>
        <v/>
      </c>
      <c r="N5873" t="str">
        <f>IF(OR(HLOOKUP(N$2+$A5873,Sheet2!BZ:NM,$B5873,0),HLOOKUP(N$2+$A5873,Sheet2!BZ:NM,$B5873,0)&lt;&gt;""),HLOOKUP(N$2+$A5873,Sheet2!BZ:NM,$B5873,0),"")</f>
        <v/>
      </c>
      <c r="O5873" t="str">
        <f>IF(OR(HLOOKUP(O$2+$A5873,Sheet2!CA:NN,$B5873,0),HLOOKUP(O$2+$A5873,Sheet2!CA:NN,$B5873,0)&lt;&gt;""),HLOOKUP(O$2+$A5873,Sheet2!CA:NN,$B5873,0),"")</f>
        <v/>
      </c>
      <c r="P5873" t="str">
        <f>IF(OR(HLOOKUP(P$2+$A5873,Sheet2!CB:NO,$B5873,0),HLOOKUP(P$2+$A5873,Sheet2!CB:NO,$B5873,0)&lt;&gt;""),HLOOKUP(P$2+$A5873,Sheet2!CB:NO,$B5873,0),"")</f>
        <v/>
      </c>
      <c r="Q5873" t="str">
        <f>IF(OR(HLOOKUP(Q$2+$A5873,Sheet2!CC:NO,$B5873,0),HLOOKUP(Q$2+$A5873,Sheet2!CC:NO,$B5873,0)&lt;&gt;""),HLOOKUP(Q$2+$A5873,Sheet2!CC:NO,$B5873,0),"")</f>
        <v/>
      </c>
    </row>
    <row r="5874" spans="1:17" x14ac:dyDescent="0.25">
      <c r="A5874" s="64">
        <f t="shared" si="731"/>
        <v>0</v>
      </c>
      <c r="B5874" s="64">
        <f t="shared" si="732"/>
        <v>592</v>
      </c>
      <c r="C5874" s="64">
        <f t="shared" si="733"/>
        <v>1</v>
      </c>
      <c r="D5874" s="64">
        <f t="shared" si="734"/>
        <v>588</v>
      </c>
      <c r="E5874" s="64">
        <f t="shared" si="735"/>
        <v>2936</v>
      </c>
      <c r="F5874" s="64" t="str">
        <f t="shared" si="728"/>
        <v/>
      </c>
      <c r="G5874" s="64" t="str">
        <f t="shared" si="729"/>
        <v/>
      </c>
      <c r="H5874" s="64" t="str">
        <f t="shared" si="730"/>
        <v/>
      </c>
      <c r="I5874" s="80" t="str">
        <f>IFERROR(VLOOKUP(D5874,Sheet2!A:B,2,0),"")</f>
        <v/>
      </c>
      <c r="J5874" s="64" t="str">
        <f>IFERROR(IF(I5874&lt;&gt;"",VLOOKUP(I5874,Sheet2!B:C,2,0),""),"")</f>
        <v/>
      </c>
      <c r="K5874" s="64" t="str">
        <f>IFERROR( IF(I5874&lt;&gt;"", HLOOKUP(L$2+$A5874,Sheet2!BX:NK,2,0),""),"")</f>
        <v/>
      </c>
      <c r="L5874" t="str">
        <f>IF(OR(HLOOKUP(L$2+$A5874,Sheet2!BX:NK,$B5874,0),HLOOKUP(L$2+$A5874,Sheet2!BX:NK,$B5874,0)&lt;&gt;""),HLOOKUP(L$2+$A5874,Sheet2!BX:NK,$B5874,0),"")</f>
        <v/>
      </c>
      <c r="M5874" t="str">
        <f>IF(OR(HLOOKUP(M$2+$A5874,Sheet2!BY:NL,$B5874,0),HLOOKUP(M$2+$A5874,Sheet2!BY:NL,$B5874,0)&lt;&gt;""),HLOOKUP(M$2+$A5874,Sheet2!BY:NL,$B5874,0),"")</f>
        <v/>
      </c>
      <c r="N5874" t="str">
        <f>IF(OR(HLOOKUP(N$2+$A5874,Sheet2!BZ:NM,$B5874,0),HLOOKUP(N$2+$A5874,Sheet2!BZ:NM,$B5874,0)&lt;&gt;""),HLOOKUP(N$2+$A5874,Sheet2!BZ:NM,$B5874,0),"")</f>
        <v/>
      </c>
      <c r="O5874" t="str">
        <f>IF(OR(HLOOKUP(O$2+$A5874,Sheet2!CA:NN,$B5874,0),HLOOKUP(O$2+$A5874,Sheet2!CA:NN,$B5874,0)&lt;&gt;""),HLOOKUP(O$2+$A5874,Sheet2!CA:NN,$B5874,0),"")</f>
        <v/>
      </c>
      <c r="P5874" t="str">
        <f>IF(OR(HLOOKUP(P$2+$A5874,Sheet2!CB:NO,$B5874,0),HLOOKUP(P$2+$A5874,Sheet2!CB:NO,$B5874,0)&lt;&gt;""),HLOOKUP(P$2+$A5874,Sheet2!CB:NO,$B5874,0),"")</f>
        <v/>
      </c>
      <c r="Q5874" t="str">
        <f>IF(OR(HLOOKUP(Q$2+$A5874,Sheet2!CC:NO,$B5874,0),HLOOKUP(Q$2+$A5874,Sheet2!CC:NO,$B5874,0)&lt;&gt;""),HLOOKUP(Q$2+$A5874,Sheet2!CC:NO,$B5874,0),"")</f>
        <v/>
      </c>
    </row>
    <row r="5875" spans="1:17" x14ac:dyDescent="0.25">
      <c r="A5875" s="64">
        <f t="shared" si="731"/>
        <v>6</v>
      </c>
      <c r="B5875" s="64">
        <f t="shared" si="732"/>
        <v>592</v>
      </c>
      <c r="C5875" s="64">
        <f t="shared" si="733"/>
        <v>2</v>
      </c>
      <c r="D5875" s="64">
        <f t="shared" si="734"/>
        <v>588</v>
      </c>
      <c r="E5875" s="64">
        <f t="shared" si="735"/>
        <v>2936</v>
      </c>
      <c r="F5875" s="64" t="str">
        <f t="shared" si="728"/>
        <v/>
      </c>
      <c r="G5875" s="64" t="str">
        <f t="shared" si="729"/>
        <v/>
      </c>
      <c r="H5875" s="64" t="str">
        <f t="shared" si="730"/>
        <v/>
      </c>
      <c r="I5875" s="80" t="str">
        <f>IFERROR(VLOOKUP(D5875,Sheet2!A:B,2,0),"")</f>
        <v/>
      </c>
      <c r="J5875" s="64" t="str">
        <f>IFERROR(IF(I5875&lt;&gt;"",VLOOKUP(I5875,Sheet2!B:C,2,0),""),"")</f>
        <v/>
      </c>
      <c r="K5875" s="64" t="str">
        <f>IFERROR( IF(I5875&lt;&gt;"", HLOOKUP(L$2+$A5875,Sheet2!BX:NK,2,0),""),"")</f>
        <v/>
      </c>
      <c r="L5875" t="str">
        <f>IF(OR(HLOOKUP(L$2+$A5875,Sheet2!BX:NK,$B5875,0),HLOOKUP(L$2+$A5875,Sheet2!BX:NK,$B5875,0)&lt;&gt;""),HLOOKUP(L$2+$A5875,Sheet2!BX:NK,$B5875,0),"")</f>
        <v/>
      </c>
      <c r="M5875" t="str">
        <f>IF(OR(HLOOKUP(M$2+$A5875,Sheet2!BY:NL,$B5875,0),HLOOKUP(M$2+$A5875,Sheet2!BY:NL,$B5875,0)&lt;&gt;""),HLOOKUP(M$2+$A5875,Sheet2!BY:NL,$B5875,0),"")</f>
        <v/>
      </c>
      <c r="N5875" t="str">
        <f>IF(OR(HLOOKUP(N$2+$A5875,Sheet2!BZ:NM,$B5875,0),HLOOKUP(N$2+$A5875,Sheet2!BZ:NM,$B5875,0)&lt;&gt;""),HLOOKUP(N$2+$A5875,Sheet2!BZ:NM,$B5875,0),"")</f>
        <v/>
      </c>
      <c r="O5875" t="str">
        <f>IF(OR(HLOOKUP(O$2+$A5875,Sheet2!CA:NN,$B5875,0),HLOOKUP(O$2+$A5875,Sheet2!CA:NN,$B5875,0)&lt;&gt;""),HLOOKUP(O$2+$A5875,Sheet2!CA:NN,$B5875,0),"")</f>
        <v/>
      </c>
      <c r="P5875" t="str">
        <f>IF(OR(HLOOKUP(P$2+$A5875,Sheet2!CB:NO,$B5875,0),HLOOKUP(P$2+$A5875,Sheet2!CB:NO,$B5875,0)&lt;&gt;""),HLOOKUP(P$2+$A5875,Sheet2!CB:NO,$B5875,0),"")</f>
        <v/>
      </c>
      <c r="Q5875" t="str">
        <f>IF(OR(HLOOKUP(Q$2+$A5875,Sheet2!CC:NO,$B5875,0),HLOOKUP(Q$2+$A5875,Sheet2!CC:NO,$B5875,0)&lt;&gt;""),HLOOKUP(Q$2+$A5875,Sheet2!CC:NO,$B5875,0),"")</f>
        <v/>
      </c>
    </row>
    <row r="5876" spans="1:17" x14ac:dyDescent="0.25">
      <c r="A5876" s="64">
        <f t="shared" si="731"/>
        <v>12</v>
      </c>
      <c r="B5876" s="64">
        <f t="shared" si="732"/>
        <v>592</v>
      </c>
      <c r="C5876" s="64">
        <f t="shared" si="733"/>
        <v>3</v>
      </c>
      <c r="D5876" s="64">
        <f t="shared" si="734"/>
        <v>588</v>
      </c>
      <c r="E5876" s="64">
        <f t="shared" si="735"/>
        <v>2936</v>
      </c>
      <c r="F5876" s="64" t="str">
        <f t="shared" si="728"/>
        <v/>
      </c>
      <c r="G5876" s="64" t="str">
        <f t="shared" si="729"/>
        <v/>
      </c>
      <c r="H5876" s="64" t="str">
        <f t="shared" si="730"/>
        <v/>
      </c>
      <c r="I5876" s="80" t="str">
        <f>IFERROR(VLOOKUP(D5876,Sheet2!A:B,2,0),"")</f>
        <v/>
      </c>
      <c r="J5876" s="64" t="str">
        <f>IFERROR(IF(I5876&lt;&gt;"",VLOOKUP(I5876,Sheet2!B:C,2,0),""),"")</f>
        <v/>
      </c>
      <c r="K5876" s="64" t="str">
        <f>IFERROR( IF(I5876&lt;&gt;"", HLOOKUP(L$2+$A5876,Sheet2!BX:NK,2,0),""),"")</f>
        <v/>
      </c>
      <c r="L5876" t="str">
        <f>IF(OR(HLOOKUP(L$2+$A5876,Sheet2!BX:NK,$B5876,0),HLOOKUP(L$2+$A5876,Sheet2!BX:NK,$B5876,0)&lt;&gt;""),HLOOKUP(L$2+$A5876,Sheet2!BX:NK,$B5876,0),"")</f>
        <v/>
      </c>
      <c r="M5876" t="str">
        <f>IF(OR(HLOOKUP(M$2+$A5876,Sheet2!BY:NL,$B5876,0),HLOOKUP(M$2+$A5876,Sheet2!BY:NL,$B5876,0)&lt;&gt;""),HLOOKUP(M$2+$A5876,Sheet2!BY:NL,$B5876,0),"")</f>
        <v/>
      </c>
      <c r="N5876" t="str">
        <f>IF(OR(HLOOKUP(N$2+$A5876,Sheet2!BZ:NM,$B5876,0),HLOOKUP(N$2+$A5876,Sheet2!BZ:NM,$B5876,0)&lt;&gt;""),HLOOKUP(N$2+$A5876,Sheet2!BZ:NM,$B5876,0),"")</f>
        <v/>
      </c>
      <c r="O5876" t="str">
        <f>IF(OR(HLOOKUP(O$2+$A5876,Sheet2!CA:NN,$B5876,0),HLOOKUP(O$2+$A5876,Sheet2!CA:NN,$B5876,0)&lt;&gt;""),HLOOKUP(O$2+$A5876,Sheet2!CA:NN,$B5876,0),"")</f>
        <v/>
      </c>
      <c r="P5876" t="str">
        <f>IF(OR(HLOOKUP(P$2+$A5876,Sheet2!CB:NO,$B5876,0),HLOOKUP(P$2+$A5876,Sheet2!CB:NO,$B5876,0)&lt;&gt;""),HLOOKUP(P$2+$A5876,Sheet2!CB:NO,$B5876,0),"")</f>
        <v/>
      </c>
      <c r="Q5876" t="str">
        <f>IF(OR(HLOOKUP(Q$2+$A5876,Sheet2!CC:NO,$B5876,0),HLOOKUP(Q$2+$A5876,Sheet2!CC:NO,$B5876,0)&lt;&gt;""),HLOOKUP(Q$2+$A5876,Sheet2!CC:NO,$B5876,0),"")</f>
        <v/>
      </c>
    </row>
    <row r="5877" spans="1:17" x14ac:dyDescent="0.25">
      <c r="A5877" s="64">
        <f t="shared" si="731"/>
        <v>18</v>
      </c>
      <c r="B5877" s="64">
        <f t="shared" si="732"/>
        <v>592</v>
      </c>
      <c r="C5877" s="64">
        <f t="shared" si="733"/>
        <v>4</v>
      </c>
      <c r="D5877" s="64">
        <f t="shared" si="734"/>
        <v>588</v>
      </c>
      <c r="E5877" s="64">
        <f t="shared" si="735"/>
        <v>2936</v>
      </c>
      <c r="F5877" s="64" t="str">
        <f t="shared" si="728"/>
        <v/>
      </c>
      <c r="G5877" s="64" t="str">
        <f t="shared" si="729"/>
        <v/>
      </c>
      <c r="H5877" s="64" t="str">
        <f t="shared" si="730"/>
        <v/>
      </c>
      <c r="I5877" s="80" t="str">
        <f>IFERROR(VLOOKUP(D5877,Sheet2!A:B,2,0),"")</f>
        <v/>
      </c>
      <c r="J5877" s="64" t="str">
        <f>IFERROR(IF(I5877&lt;&gt;"",VLOOKUP(I5877,Sheet2!B:C,2,0),""),"")</f>
        <v/>
      </c>
      <c r="K5877" s="64" t="str">
        <f>IFERROR( IF(I5877&lt;&gt;"", HLOOKUP(L$2+$A5877,Sheet2!BX:NK,2,0),""),"")</f>
        <v/>
      </c>
      <c r="L5877" t="str">
        <f>IF(OR(HLOOKUP(L$2+$A5877,Sheet2!BX:NK,$B5877,0),HLOOKUP(L$2+$A5877,Sheet2!BX:NK,$B5877,0)&lt;&gt;""),HLOOKUP(L$2+$A5877,Sheet2!BX:NK,$B5877,0),"")</f>
        <v/>
      </c>
      <c r="M5877" t="str">
        <f>IF(OR(HLOOKUP(M$2+$A5877,Sheet2!BY:NL,$B5877,0),HLOOKUP(M$2+$A5877,Sheet2!BY:NL,$B5877,0)&lt;&gt;""),HLOOKUP(M$2+$A5877,Sheet2!BY:NL,$B5877,0),"")</f>
        <v/>
      </c>
      <c r="N5877" t="str">
        <f>IF(OR(HLOOKUP(N$2+$A5877,Sheet2!BZ:NM,$B5877,0),HLOOKUP(N$2+$A5877,Sheet2!BZ:NM,$B5877,0)&lt;&gt;""),HLOOKUP(N$2+$A5877,Sheet2!BZ:NM,$B5877,0),"")</f>
        <v/>
      </c>
      <c r="O5877" t="str">
        <f>IF(OR(HLOOKUP(O$2+$A5877,Sheet2!CA:NN,$B5877,0),HLOOKUP(O$2+$A5877,Sheet2!CA:NN,$B5877,0)&lt;&gt;""),HLOOKUP(O$2+$A5877,Sheet2!CA:NN,$B5877,0),"")</f>
        <v/>
      </c>
      <c r="P5877" t="str">
        <f>IF(OR(HLOOKUP(P$2+$A5877,Sheet2!CB:NO,$B5877,0),HLOOKUP(P$2+$A5877,Sheet2!CB:NO,$B5877,0)&lt;&gt;""),HLOOKUP(P$2+$A5877,Sheet2!CB:NO,$B5877,0),"")</f>
        <v/>
      </c>
      <c r="Q5877" t="str">
        <f>IF(OR(HLOOKUP(Q$2+$A5877,Sheet2!CC:NO,$B5877,0),HLOOKUP(Q$2+$A5877,Sheet2!CC:NO,$B5877,0)&lt;&gt;""),HLOOKUP(Q$2+$A5877,Sheet2!CC:NO,$B5877,0),"")</f>
        <v/>
      </c>
    </row>
    <row r="5878" spans="1:17" x14ac:dyDescent="0.25">
      <c r="A5878" s="64">
        <f t="shared" si="731"/>
        <v>24</v>
      </c>
      <c r="B5878" s="64">
        <f t="shared" si="732"/>
        <v>592</v>
      </c>
      <c r="C5878" s="64">
        <f t="shared" si="733"/>
        <v>5</v>
      </c>
      <c r="D5878" s="64">
        <f t="shared" si="734"/>
        <v>588</v>
      </c>
      <c r="E5878" s="64">
        <f t="shared" si="735"/>
        <v>2936</v>
      </c>
      <c r="F5878" s="64" t="str">
        <f t="shared" si="728"/>
        <v/>
      </c>
      <c r="G5878" s="64" t="str">
        <f t="shared" si="729"/>
        <v/>
      </c>
      <c r="H5878" s="64" t="str">
        <f t="shared" si="730"/>
        <v/>
      </c>
      <c r="I5878" s="80" t="str">
        <f>IFERROR(VLOOKUP(D5878,Sheet2!A:B,2,0),"")</f>
        <v/>
      </c>
      <c r="J5878" s="64" t="str">
        <f>IFERROR(IF(I5878&lt;&gt;"",VLOOKUP(I5878,Sheet2!B:C,2,0),""),"")</f>
        <v/>
      </c>
      <c r="K5878" s="64" t="str">
        <f>IFERROR( IF(I5878&lt;&gt;"", HLOOKUP(L$2+$A5878,Sheet2!BX:NK,2,0),""),"")</f>
        <v/>
      </c>
      <c r="L5878" t="str">
        <f>IF(OR(HLOOKUP(L$2+$A5878,Sheet2!BX:NK,$B5878,0),HLOOKUP(L$2+$A5878,Sheet2!BX:NK,$B5878,0)&lt;&gt;""),HLOOKUP(L$2+$A5878,Sheet2!BX:NK,$B5878,0),"")</f>
        <v/>
      </c>
      <c r="M5878" t="str">
        <f>IF(OR(HLOOKUP(M$2+$A5878,Sheet2!BY:NL,$B5878,0),HLOOKUP(M$2+$A5878,Sheet2!BY:NL,$B5878,0)&lt;&gt;""),HLOOKUP(M$2+$A5878,Sheet2!BY:NL,$B5878,0),"")</f>
        <v/>
      </c>
      <c r="N5878" t="str">
        <f>IF(OR(HLOOKUP(N$2+$A5878,Sheet2!BZ:NM,$B5878,0),HLOOKUP(N$2+$A5878,Sheet2!BZ:NM,$B5878,0)&lt;&gt;""),HLOOKUP(N$2+$A5878,Sheet2!BZ:NM,$B5878,0),"")</f>
        <v/>
      </c>
      <c r="O5878" t="str">
        <f>IF(OR(HLOOKUP(O$2+$A5878,Sheet2!CA:NN,$B5878,0),HLOOKUP(O$2+$A5878,Sheet2!CA:NN,$B5878,0)&lt;&gt;""),HLOOKUP(O$2+$A5878,Sheet2!CA:NN,$B5878,0),"")</f>
        <v/>
      </c>
      <c r="P5878" t="str">
        <f>IF(OR(HLOOKUP(P$2+$A5878,Sheet2!CB:NO,$B5878,0),HLOOKUP(P$2+$A5878,Sheet2!CB:NO,$B5878,0)&lt;&gt;""),HLOOKUP(P$2+$A5878,Sheet2!CB:NO,$B5878,0),"")</f>
        <v/>
      </c>
      <c r="Q5878" t="str">
        <f>IF(OR(HLOOKUP(Q$2+$A5878,Sheet2!CC:NO,$B5878,0),HLOOKUP(Q$2+$A5878,Sheet2!CC:NO,$B5878,0)&lt;&gt;""),HLOOKUP(Q$2+$A5878,Sheet2!CC:NO,$B5878,0),"")</f>
        <v/>
      </c>
    </row>
    <row r="5879" spans="1:17" x14ac:dyDescent="0.25">
      <c r="A5879" s="64">
        <f t="shared" si="731"/>
        <v>30</v>
      </c>
      <c r="B5879" s="64">
        <f t="shared" si="732"/>
        <v>592</v>
      </c>
      <c r="C5879" s="64">
        <f t="shared" si="733"/>
        <v>6</v>
      </c>
      <c r="D5879" s="64">
        <f t="shared" si="734"/>
        <v>588</v>
      </c>
      <c r="E5879" s="64">
        <f t="shared" si="735"/>
        <v>2936</v>
      </c>
      <c r="F5879" s="64" t="str">
        <f t="shared" si="728"/>
        <v/>
      </c>
      <c r="G5879" s="64" t="str">
        <f t="shared" si="729"/>
        <v/>
      </c>
      <c r="H5879" s="64" t="str">
        <f t="shared" si="730"/>
        <v/>
      </c>
      <c r="I5879" s="80" t="str">
        <f>IFERROR(VLOOKUP(D5879,Sheet2!A:B,2,0),"")</f>
        <v/>
      </c>
      <c r="J5879" s="64" t="str">
        <f>IFERROR(IF(I5879&lt;&gt;"",VLOOKUP(I5879,Sheet2!B:C,2,0),""),"")</f>
        <v/>
      </c>
      <c r="K5879" s="64" t="str">
        <f>IFERROR( IF(I5879&lt;&gt;"", HLOOKUP(L$2+$A5879,Sheet2!BX:NK,2,0),""),"")</f>
        <v/>
      </c>
      <c r="L5879" t="str">
        <f>IF(OR(HLOOKUP(L$2+$A5879,Sheet2!BX:NK,$B5879,0),HLOOKUP(L$2+$A5879,Sheet2!BX:NK,$B5879,0)&lt;&gt;""),HLOOKUP(L$2+$A5879,Sheet2!BX:NK,$B5879,0),"")</f>
        <v/>
      </c>
      <c r="M5879" t="str">
        <f>IF(OR(HLOOKUP(M$2+$A5879,Sheet2!BY:NL,$B5879,0),HLOOKUP(M$2+$A5879,Sheet2!BY:NL,$B5879,0)&lt;&gt;""),HLOOKUP(M$2+$A5879,Sheet2!BY:NL,$B5879,0),"")</f>
        <v/>
      </c>
      <c r="N5879" t="str">
        <f>IF(OR(HLOOKUP(N$2+$A5879,Sheet2!BZ:NM,$B5879,0),HLOOKUP(N$2+$A5879,Sheet2!BZ:NM,$B5879,0)&lt;&gt;""),HLOOKUP(N$2+$A5879,Sheet2!BZ:NM,$B5879,0),"")</f>
        <v/>
      </c>
      <c r="O5879" t="str">
        <f>IF(OR(HLOOKUP(O$2+$A5879,Sheet2!CA:NN,$B5879,0),HLOOKUP(O$2+$A5879,Sheet2!CA:NN,$B5879,0)&lt;&gt;""),HLOOKUP(O$2+$A5879,Sheet2!CA:NN,$B5879,0),"")</f>
        <v/>
      </c>
      <c r="P5879" t="str">
        <f>IF(OR(HLOOKUP(P$2+$A5879,Sheet2!CB:NO,$B5879,0),HLOOKUP(P$2+$A5879,Sheet2!CB:NO,$B5879,0)&lt;&gt;""),HLOOKUP(P$2+$A5879,Sheet2!CB:NO,$B5879,0),"")</f>
        <v/>
      </c>
      <c r="Q5879" t="str">
        <f>IF(OR(HLOOKUP(Q$2+$A5879,Sheet2!CC:NO,$B5879,0),HLOOKUP(Q$2+$A5879,Sheet2!CC:NO,$B5879,0)&lt;&gt;""),HLOOKUP(Q$2+$A5879,Sheet2!CC:NO,$B5879,0),"")</f>
        <v/>
      </c>
    </row>
    <row r="5880" spans="1:17" x14ac:dyDescent="0.25">
      <c r="A5880" s="64">
        <f t="shared" si="731"/>
        <v>36</v>
      </c>
      <c r="B5880" s="64">
        <f t="shared" si="732"/>
        <v>592</v>
      </c>
      <c r="C5880" s="64">
        <f t="shared" si="733"/>
        <v>7</v>
      </c>
      <c r="D5880" s="64">
        <f t="shared" si="734"/>
        <v>588</v>
      </c>
      <c r="E5880" s="64">
        <f t="shared" si="735"/>
        <v>2936</v>
      </c>
      <c r="F5880" s="64" t="str">
        <f t="shared" si="728"/>
        <v/>
      </c>
      <c r="G5880" s="64" t="str">
        <f t="shared" si="729"/>
        <v/>
      </c>
      <c r="H5880" s="64" t="str">
        <f t="shared" si="730"/>
        <v/>
      </c>
      <c r="I5880" s="80" t="str">
        <f>IFERROR(VLOOKUP(D5880,Sheet2!A:B,2,0),"")</f>
        <v/>
      </c>
      <c r="J5880" s="64" t="str">
        <f>IFERROR(IF(I5880&lt;&gt;"",VLOOKUP(I5880,Sheet2!B:C,2,0),""),"")</f>
        <v/>
      </c>
      <c r="K5880" s="64" t="str">
        <f>IFERROR( IF(I5880&lt;&gt;"", HLOOKUP(L$2+$A5880,Sheet2!BX:NK,2,0),""),"")</f>
        <v/>
      </c>
      <c r="L5880" t="str">
        <f>IF(OR(HLOOKUP(L$2+$A5880,Sheet2!BX:NK,$B5880,0),HLOOKUP(L$2+$A5880,Sheet2!BX:NK,$B5880,0)&lt;&gt;""),HLOOKUP(L$2+$A5880,Sheet2!BX:NK,$B5880,0),"")</f>
        <v/>
      </c>
      <c r="M5880" t="str">
        <f>IF(OR(HLOOKUP(M$2+$A5880,Sheet2!BY:NL,$B5880,0),HLOOKUP(M$2+$A5880,Sheet2!BY:NL,$B5880,0)&lt;&gt;""),HLOOKUP(M$2+$A5880,Sheet2!BY:NL,$B5880,0),"")</f>
        <v/>
      </c>
      <c r="N5880" t="str">
        <f>IF(OR(HLOOKUP(N$2+$A5880,Sheet2!BZ:NM,$B5880,0),HLOOKUP(N$2+$A5880,Sheet2!BZ:NM,$B5880,0)&lt;&gt;""),HLOOKUP(N$2+$A5880,Sheet2!BZ:NM,$B5880,0),"")</f>
        <v/>
      </c>
      <c r="O5880" t="str">
        <f>IF(OR(HLOOKUP(O$2+$A5880,Sheet2!CA:NN,$B5880,0),HLOOKUP(O$2+$A5880,Sheet2!CA:NN,$B5880,0)&lt;&gt;""),HLOOKUP(O$2+$A5880,Sheet2!CA:NN,$B5880,0),"")</f>
        <v/>
      </c>
      <c r="P5880" t="str">
        <f>IF(OR(HLOOKUP(P$2+$A5880,Sheet2!CB:NO,$B5880,0),HLOOKUP(P$2+$A5880,Sheet2!CB:NO,$B5880,0)&lt;&gt;""),HLOOKUP(P$2+$A5880,Sheet2!CB:NO,$B5880,0),"")</f>
        <v/>
      </c>
      <c r="Q5880" t="str">
        <f>IF(OR(HLOOKUP(Q$2+$A5880,Sheet2!CC:NO,$B5880,0),HLOOKUP(Q$2+$A5880,Sheet2!CC:NO,$B5880,0)&lt;&gt;""),HLOOKUP(Q$2+$A5880,Sheet2!CC:NO,$B5880,0),"")</f>
        <v/>
      </c>
    </row>
    <row r="5881" spans="1:17" x14ac:dyDescent="0.25">
      <c r="A5881" s="64">
        <f t="shared" si="731"/>
        <v>42</v>
      </c>
      <c r="B5881" s="64">
        <f t="shared" si="732"/>
        <v>592</v>
      </c>
      <c r="C5881" s="64">
        <f t="shared" si="733"/>
        <v>8</v>
      </c>
      <c r="D5881" s="64">
        <f t="shared" si="734"/>
        <v>588</v>
      </c>
      <c r="E5881" s="64">
        <f t="shared" si="735"/>
        <v>2936</v>
      </c>
      <c r="F5881" s="64" t="str">
        <f t="shared" si="728"/>
        <v/>
      </c>
      <c r="G5881" s="64" t="str">
        <f t="shared" si="729"/>
        <v/>
      </c>
      <c r="H5881" s="64" t="str">
        <f t="shared" si="730"/>
        <v/>
      </c>
      <c r="I5881" s="80" t="str">
        <f>IFERROR(VLOOKUP(D5881,Sheet2!A:B,2,0),"")</f>
        <v/>
      </c>
      <c r="J5881" s="64" t="str">
        <f>IFERROR(IF(I5881&lt;&gt;"",VLOOKUP(I5881,Sheet2!B:C,2,0),""),"")</f>
        <v/>
      </c>
      <c r="K5881" s="64" t="str">
        <f>IFERROR( IF(I5881&lt;&gt;"", HLOOKUP(L$2+$A5881,Sheet2!BX:NK,2,0),""),"")</f>
        <v/>
      </c>
      <c r="L5881" t="str">
        <f>IF(OR(HLOOKUP(L$2+$A5881,Sheet2!BX:NK,$B5881,0),HLOOKUP(L$2+$A5881,Sheet2!BX:NK,$B5881,0)&lt;&gt;""),HLOOKUP(L$2+$A5881,Sheet2!BX:NK,$B5881,0),"")</f>
        <v/>
      </c>
      <c r="M5881" t="str">
        <f>IF(OR(HLOOKUP(M$2+$A5881,Sheet2!BY:NL,$B5881,0),HLOOKUP(M$2+$A5881,Sheet2!BY:NL,$B5881,0)&lt;&gt;""),HLOOKUP(M$2+$A5881,Sheet2!BY:NL,$B5881,0),"")</f>
        <v/>
      </c>
      <c r="N5881" t="str">
        <f>IF(OR(HLOOKUP(N$2+$A5881,Sheet2!BZ:NM,$B5881,0),HLOOKUP(N$2+$A5881,Sheet2!BZ:NM,$B5881,0)&lt;&gt;""),HLOOKUP(N$2+$A5881,Sheet2!BZ:NM,$B5881,0),"")</f>
        <v/>
      </c>
      <c r="O5881" t="str">
        <f>IF(OR(HLOOKUP(O$2+$A5881,Sheet2!CA:NN,$B5881,0),HLOOKUP(O$2+$A5881,Sheet2!CA:NN,$B5881,0)&lt;&gt;""),HLOOKUP(O$2+$A5881,Sheet2!CA:NN,$B5881,0),"")</f>
        <v/>
      </c>
      <c r="P5881" t="str">
        <f>IF(OR(HLOOKUP(P$2+$A5881,Sheet2!CB:NO,$B5881,0),HLOOKUP(P$2+$A5881,Sheet2!CB:NO,$B5881,0)&lt;&gt;""),HLOOKUP(P$2+$A5881,Sheet2!CB:NO,$B5881,0),"")</f>
        <v/>
      </c>
      <c r="Q5881" t="str">
        <f>IF(OR(HLOOKUP(Q$2+$A5881,Sheet2!CC:NO,$B5881,0),HLOOKUP(Q$2+$A5881,Sheet2!CC:NO,$B5881,0)&lt;&gt;""),HLOOKUP(Q$2+$A5881,Sheet2!CC:NO,$B5881,0),"")</f>
        <v/>
      </c>
    </row>
    <row r="5882" spans="1:17" x14ac:dyDescent="0.25">
      <c r="A5882" s="64">
        <f t="shared" si="731"/>
        <v>48</v>
      </c>
      <c r="B5882" s="64">
        <f t="shared" si="732"/>
        <v>592</v>
      </c>
      <c r="C5882" s="64">
        <f t="shared" si="733"/>
        <v>9</v>
      </c>
      <c r="D5882" s="64">
        <f t="shared" si="734"/>
        <v>588</v>
      </c>
      <c r="E5882" s="64">
        <f t="shared" si="735"/>
        <v>2936</v>
      </c>
      <c r="F5882" s="64" t="str">
        <f t="shared" si="728"/>
        <v/>
      </c>
      <c r="G5882" s="64" t="str">
        <f t="shared" si="729"/>
        <v/>
      </c>
      <c r="H5882" s="64" t="str">
        <f t="shared" si="730"/>
        <v/>
      </c>
      <c r="I5882" s="80" t="str">
        <f>IFERROR(VLOOKUP(D5882,Sheet2!A:B,2,0),"")</f>
        <v/>
      </c>
      <c r="J5882" s="64" t="str">
        <f>IFERROR(IF(I5882&lt;&gt;"",VLOOKUP(I5882,Sheet2!B:C,2,0),""),"")</f>
        <v/>
      </c>
      <c r="K5882" s="64" t="str">
        <f>IFERROR( IF(I5882&lt;&gt;"", HLOOKUP(L$2+$A5882,Sheet2!BX:NK,2,0),""),"")</f>
        <v/>
      </c>
      <c r="L5882" t="str">
        <f>IF(OR(HLOOKUP(L$2+$A5882,Sheet2!BX:NK,$B5882,0),HLOOKUP(L$2+$A5882,Sheet2!BX:NK,$B5882,0)&lt;&gt;""),HLOOKUP(L$2+$A5882,Sheet2!BX:NK,$B5882,0),"")</f>
        <v/>
      </c>
      <c r="M5882" t="str">
        <f>IF(OR(HLOOKUP(M$2+$A5882,Sheet2!BY:NL,$B5882,0),HLOOKUP(M$2+$A5882,Sheet2!BY:NL,$B5882,0)&lt;&gt;""),HLOOKUP(M$2+$A5882,Sheet2!BY:NL,$B5882,0),"")</f>
        <v/>
      </c>
      <c r="N5882" t="str">
        <f>IF(OR(HLOOKUP(N$2+$A5882,Sheet2!BZ:NM,$B5882,0),HLOOKUP(N$2+$A5882,Sheet2!BZ:NM,$B5882,0)&lt;&gt;""),HLOOKUP(N$2+$A5882,Sheet2!BZ:NM,$B5882,0),"")</f>
        <v/>
      </c>
      <c r="O5882" t="str">
        <f>IF(OR(HLOOKUP(O$2+$A5882,Sheet2!CA:NN,$B5882,0),HLOOKUP(O$2+$A5882,Sheet2!CA:NN,$B5882,0)&lt;&gt;""),HLOOKUP(O$2+$A5882,Sheet2!CA:NN,$B5882,0),"")</f>
        <v/>
      </c>
      <c r="P5882" t="str">
        <f>IF(OR(HLOOKUP(P$2+$A5882,Sheet2!CB:NO,$B5882,0),HLOOKUP(P$2+$A5882,Sheet2!CB:NO,$B5882,0)&lt;&gt;""),HLOOKUP(P$2+$A5882,Sheet2!CB:NO,$B5882,0),"")</f>
        <v/>
      </c>
      <c r="Q5882" t="str">
        <f>IF(OR(HLOOKUP(Q$2+$A5882,Sheet2!CC:NO,$B5882,0),HLOOKUP(Q$2+$A5882,Sheet2!CC:NO,$B5882,0)&lt;&gt;""),HLOOKUP(Q$2+$A5882,Sheet2!CC:NO,$B5882,0),"")</f>
        <v/>
      </c>
    </row>
    <row r="5883" spans="1:17" x14ac:dyDescent="0.25">
      <c r="A5883" s="64">
        <f t="shared" si="731"/>
        <v>54</v>
      </c>
      <c r="B5883" s="64">
        <f t="shared" si="732"/>
        <v>592</v>
      </c>
      <c r="C5883" s="64">
        <f t="shared" si="733"/>
        <v>10</v>
      </c>
      <c r="D5883" s="64">
        <f t="shared" si="734"/>
        <v>588</v>
      </c>
      <c r="E5883" s="64">
        <f t="shared" si="735"/>
        <v>2936</v>
      </c>
      <c r="F5883" s="64" t="str">
        <f t="shared" si="728"/>
        <v/>
      </c>
      <c r="G5883" s="64" t="str">
        <f t="shared" si="729"/>
        <v/>
      </c>
      <c r="H5883" s="64" t="str">
        <f t="shared" si="730"/>
        <v/>
      </c>
      <c r="I5883" s="80" t="str">
        <f>IFERROR(VLOOKUP(D5883,Sheet2!A:B,2,0),"")</f>
        <v/>
      </c>
      <c r="J5883" s="64" t="str">
        <f>IFERROR(IF(I5883&lt;&gt;"",VLOOKUP(I5883,Sheet2!B:C,2,0),""),"")</f>
        <v/>
      </c>
      <c r="K5883" s="64" t="str">
        <f>IFERROR( IF(I5883&lt;&gt;"", HLOOKUP(L$2+$A5883,Sheet2!BX:NK,2,0),""),"")</f>
        <v/>
      </c>
      <c r="L5883" t="str">
        <f>IF(OR(HLOOKUP(L$2+$A5883,Sheet2!BX:NK,$B5883,0),HLOOKUP(L$2+$A5883,Sheet2!BX:NK,$B5883,0)&lt;&gt;""),HLOOKUP(L$2+$A5883,Sheet2!BX:NK,$B5883,0),"")</f>
        <v/>
      </c>
      <c r="M5883" t="str">
        <f>IF(OR(HLOOKUP(M$2+$A5883,Sheet2!BY:NL,$B5883,0),HLOOKUP(M$2+$A5883,Sheet2!BY:NL,$B5883,0)&lt;&gt;""),HLOOKUP(M$2+$A5883,Sheet2!BY:NL,$B5883,0),"")</f>
        <v/>
      </c>
      <c r="N5883" t="str">
        <f>IF(OR(HLOOKUP(N$2+$A5883,Sheet2!BZ:NM,$B5883,0),HLOOKUP(N$2+$A5883,Sheet2!BZ:NM,$B5883,0)&lt;&gt;""),HLOOKUP(N$2+$A5883,Sheet2!BZ:NM,$B5883,0),"")</f>
        <v/>
      </c>
      <c r="O5883" t="str">
        <f>IF(OR(HLOOKUP(O$2+$A5883,Sheet2!CA:NN,$B5883,0),HLOOKUP(O$2+$A5883,Sheet2!CA:NN,$B5883,0)&lt;&gt;""),HLOOKUP(O$2+$A5883,Sheet2!CA:NN,$B5883,0),"")</f>
        <v/>
      </c>
      <c r="P5883" t="str">
        <f>IF(OR(HLOOKUP(P$2+$A5883,Sheet2!CB:NO,$B5883,0),HLOOKUP(P$2+$A5883,Sheet2!CB:NO,$B5883,0)&lt;&gt;""),HLOOKUP(P$2+$A5883,Sheet2!CB:NO,$B5883,0),"")</f>
        <v/>
      </c>
      <c r="Q5883" t="str">
        <f>IF(OR(HLOOKUP(Q$2+$A5883,Sheet2!CC:NO,$B5883,0),HLOOKUP(Q$2+$A5883,Sheet2!CC:NO,$B5883,0)&lt;&gt;""),HLOOKUP(Q$2+$A5883,Sheet2!CC:NO,$B5883,0),"")</f>
        <v/>
      </c>
    </row>
    <row r="5884" spans="1:17" x14ac:dyDescent="0.25">
      <c r="A5884" s="64">
        <f t="shared" si="731"/>
        <v>0</v>
      </c>
      <c r="B5884" s="64">
        <f t="shared" si="732"/>
        <v>593</v>
      </c>
      <c r="C5884" s="64">
        <f t="shared" si="733"/>
        <v>1</v>
      </c>
      <c r="D5884" s="64">
        <f t="shared" si="734"/>
        <v>589</v>
      </c>
      <c r="E5884" s="64">
        <f t="shared" si="735"/>
        <v>2941</v>
      </c>
      <c r="F5884" s="64" t="str">
        <f t="shared" si="728"/>
        <v/>
      </c>
      <c r="G5884" s="64" t="str">
        <f t="shared" si="729"/>
        <v/>
      </c>
      <c r="H5884" s="64" t="str">
        <f t="shared" si="730"/>
        <v/>
      </c>
      <c r="I5884" s="80" t="str">
        <f>IFERROR(VLOOKUP(D5884,Sheet2!A:B,2,0),"")</f>
        <v/>
      </c>
      <c r="J5884" s="64" t="str">
        <f>IFERROR(IF(I5884&lt;&gt;"",VLOOKUP(I5884,Sheet2!B:C,2,0),""),"")</f>
        <v/>
      </c>
      <c r="K5884" s="64" t="str">
        <f>IFERROR( IF(I5884&lt;&gt;"", HLOOKUP(L$2+$A5884,Sheet2!BX:NK,2,0),""),"")</f>
        <v/>
      </c>
      <c r="L5884" t="str">
        <f>IF(OR(HLOOKUP(L$2+$A5884,Sheet2!BX:NK,$B5884,0),HLOOKUP(L$2+$A5884,Sheet2!BX:NK,$B5884,0)&lt;&gt;""),HLOOKUP(L$2+$A5884,Sheet2!BX:NK,$B5884,0),"")</f>
        <v/>
      </c>
      <c r="M5884" t="str">
        <f>IF(OR(HLOOKUP(M$2+$A5884,Sheet2!BY:NL,$B5884,0),HLOOKUP(M$2+$A5884,Sheet2!BY:NL,$B5884,0)&lt;&gt;""),HLOOKUP(M$2+$A5884,Sheet2!BY:NL,$B5884,0),"")</f>
        <v/>
      </c>
      <c r="N5884" t="str">
        <f>IF(OR(HLOOKUP(N$2+$A5884,Sheet2!BZ:NM,$B5884,0),HLOOKUP(N$2+$A5884,Sheet2!BZ:NM,$B5884,0)&lt;&gt;""),HLOOKUP(N$2+$A5884,Sheet2!BZ:NM,$B5884,0),"")</f>
        <v/>
      </c>
      <c r="O5884" t="str">
        <f>IF(OR(HLOOKUP(O$2+$A5884,Sheet2!CA:NN,$B5884,0),HLOOKUP(O$2+$A5884,Sheet2!CA:NN,$B5884,0)&lt;&gt;""),HLOOKUP(O$2+$A5884,Sheet2!CA:NN,$B5884,0),"")</f>
        <v/>
      </c>
      <c r="P5884" t="str">
        <f>IF(OR(HLOOKUP(P$2+$A5884,Sheet2!CB:NO,$B5884,0),HLOOKUP(P$2+$A5884,Sheet2!CB:NO,$B5884,0)&lt;&gt;""),HLOOKUP(P$2+$A5884,Sheet2!CB:NO,$B5884,0),"")</f>
        <v/>
      </c>
      <c r="Q5884" t="str">
        <f>IF(OR(HLOOKUP(Q$2+$A5884,Sheet2!CC:NO,$B5884,0),HLOOKUP(Q$2+$A5884,Sheet2!CC:NO,$B5884,0)&lt;&gt;""),HLOOKUP(Q$2+$A5884,Sheet2!CC:NO,$B5884,0),"")</f>
        <v/>
      </c>
    </row>
    <row r="5885" spans="1:17" x14ac:dyDescent="0.25">
      <c r="A5885" s="64">
        <f t="shared" si="731"/>
        <v>6</v>
      </c>
      <c r="B5885" s="64">
        <f t="shared" si="732"/>
        <v>593</v>
      </c>
      <c r="C5885" s="64">
        <f t="shared" si="733"/>
        <v>2</v>
      </c>
      <c r="D5885" s="64">
        <f t="shared" si="734"/>
        <v>589</v>
      </c>
      <c r="E5885" s="64">
        <f t="shared" si="735"/>
        <v>2941</v>
      </c>
      <c r="F5885" s="64" t="str">
        <f t="shared" si="728"/>
        <v/>
      </c>
      <c r="G5885" s="64" t="str">
        <f t="shared" si="729"/>
        <v/>
      </c>
      <c r="H5885" s="64" t="str">
        <f t="shared" si="730"/>
        <v/>
      </c>
      <c r="I5885" s="80" t="str">
        <f>IFERROR(VLOOKUP(D5885,Sheet2!A:B,2,0),"")</f>
        <v/>
      </c>
      <c r="J5885" s="64" t="str">
        <f>IFERROR(IF(I5885&lt;&gt;"",VLOOKUP(I5885,Sheet2!B:C,2,0),""),"")</f>
        <v/>
      </c>
      <c r="K5885" s="64" t="str">
        <f>IFERROR( IF(I5885&lt;&gt;"", HLOOKUP(L$2+$A5885,Sheet2!BX:NK,2,0),""),"")</f>
        <v/>
      </c>
      <c r="L5885" t="str">
        <f>IF(OR(HLOOKUP(L$2+$A5885,Sheet2!BX:NK,$B5885,0),HLOOKUP(L$2+$A5885,Sheet2!BX:NK,$B5885,0)&lt;&gt;""),HLOOKUP(L$2+$A5885,Sheet2!BX:NK,$B5885,0),"")</f>
        <v/>
      </c>
      <c r="M5885" t="str">
        <f>IF(OR(HLOOKUP(M$2+$A5885,Sheet2!BY:NL,$B5885,0),HLOOKUP(M$2+$A5885,Sheet2!BY:NL,$B5885,0)&lt;&gt;""),HLOOKUP(M$2+$A5885,Sheet2!BY:NL,$B5885,0),"")</f>
        <v/>
      </c>
      <c r="N5885" t="str">
        <f>IF(OR(HLOOKUP(N$2+$A5885,Sheet2!BZ:NM,$B5885,0),HLOOKUP(N$2+$A5885,Sheet2!BZ:NM,$B5885,0)&lt;&gt;""),HLOOKUP(N$2+$A5885,Sheet2!BZ:NM,$B5885,0),"")</f>
        <v/>
      </c>
      <c r="O5885" t="str">
        <f>IF(OR(HLOOKUP(O$2+$A5885,Sheet2!CA:NN,$B5885,0),HLOOKUP(O$2+$A5885,Sheet2!CA:NN,$B5885,0)&lt;&gt;""),HLOOKUP(O$2+$A5885,Sheet2!CA:NN,$B5885,0),"")</f>
        <v/>
      </c>
      <c r="P5885" t="str">
        <f>IF(OR(HLOOKUP(P$2+$A5885,Sheet2!CB:NO,$B5885,0),HLOOKUP(P$2+$A5885,Sheet2!CB:NO,$B5885,0)&lt;&gt;""),HLOOKUP(P$2+$A5885,Sheet2!CB:NO,$B5885,0),"")</f>
        <v/>
      </c>
      <c r="Q5885" t="str">
        <f>IF(OR(HLOOKUP(Q$2+$A5885,Sheet2!CC:NO,$B5885,0),HLOOKUP(Q$2+$A5885,Sheet2!CC:NO,$B5885,0)&lt;&gt;""),HLOOKUP(Q$2+$A5885,Sheet2!CC:NO,$B5885,0),"")</f>
        <v/>
      </c>
    </row>
    <row r="5886" spans="1:17" x14ac:dyDescent="0.25">
      <c r="A5886" s="64">
        <f t="shared" si="731"/>
        <v>12</v>
      </c>
      <c r="B5886" s="64">
        <f t="shared" si="732"/>
        <v>593</v>
      </c>
      <c r="C5886" s="64">
        <f t="shared" si="733"/>
        <v>3</v>
      </c>
      <c r="D5886" s="64">
        <f t="shared" si="734"/>
        <v>589</v>
      </c>
      <c r="E5886" s="64">
        <f t="shared" si="735"/>
        <v>2941</v>
      </c>
      <c r="F5886" s="64" t="str">
        <f t="shared" si="728"/>
        <v/>
      </c>
      <c r="G5886" s="64" t="str">
        <f t="shared" si="729"/>
        <v/>
      </c>
      <c r="H5886" s="64" t="str">
        <f t="shared" si="730"/>
        <v/>
      </c>
      <c r="I5886" s="80" t="str">
        <f>IFERROR(VLOOKUP(D5886,Sheet2!A:B,2,0),"")</f>
        <v/>
      </c>
      <c r="J5886" s="64" t="str">
        <f>IFERROR(IF(I5886&lt;&gt;"",VLOOKUP(I5886,Sheet2!B:C,2,0),""),"")</f>
        <v/>
      </c>
      <c r="K5886" s="64" t="str">
        <f>IFERROR( IF(I5886&lt;&gt;"", HLOOKUP(L$2+$A5886,Sheet2!BX:NK,2,0),""),"")</f>
        <v/>
      </c>
      <c r="L5886" t="str">
        <f>IF(OR(HLOOKUP(L$2+$A5886,Sheet2!BX:NK,$B5886,0),HLOOKUP(L$2+$A5886,Sheet2!BX:NK,$B5886,0)&lt;&gt;""),HLOOKUP(L$2+$A5886,Sheet2!BX:NK,$B5886,0),"")</f>
        <v/>
      </c>
      <c r="M5886" t="str">
        <f>IF(OR(HLOOKUP(M$2+$A5886,Sheet2!BY:NL,$B5886,0),HLOOKUP(M$2+$A5886,Sheet2!BY:NL,$B5886,0)&lt;&gt;""),HLOOKUP(M$2+$A5886,Sheet2!BY:NL,$B5886,0),"")</f>
        <v/>
      </c>
      <c r="N5886" t="str">
        <f>IF(OR(HLOOKUP(N$2+$A5886,Sheet2!BZ:NM,$B5886,0),HLOOKUP(N$2+$A5886,Sheet2!BZ:NM,$B5886,0)&lt;&gt;""),HLOOKUP(N$2+$A5886,Sheet2!BZ:NM,$B5886,0),"")</f>
        <v/>
      </c>
      <c r="O5886" t="str">
        <f>IF(OR(HLOOKUP(O$2+$A5886,Sheet2!CA:NN,$B5886,0),HLOOKUP(O$2+$A5886,Sheet2!CA:NN,$B5886,0)&lt;&gt;""),HLOOKUP(O$2+$A5886,Sheet2!CA:NN,$B5886,0),"")</f>
        <v/>
      </c>
      <c r="P5886" t="str">
        <f>IF(OR(HLOOKUP(P$2+$A5886,Sheet2!CB:NO,$B5886,0),HLOOKUP(P$2+$A5886,Sheet2!CB:NO,$B5886,0)&lt;&gt;""),HLOOKUP(P$2+$A5886,Sheet2!CB:NO,$B5886,0),"")</f>
        <v/>
      </c>
      <c r="Q5886" t="str">
        <f>IF(OR(HLOOKUP(Q$2+$A5886,Sheet2!CC:NO,$B5886,0),HLOOKUP(Q$2+$A5886,Sheet2!CC:NO,$B5886,0)&lt;&gt;""),HLOOKUP(Q$2+$A5886,Sheet2!CC:NO,$B5886,0),"")</f>
        <v/>
      </c>
    </row>
    <row r="5887" spans="1:17" x14ac:dyDescent="0.25">
      <c r="A5887" s="64">
        <f t="shared" si="731"/>
        <v>18</v>
      </c>
      <c r="B5887" s="64">
        <f t="shared" si="732"/>
        <v>593</v>
      </c>
      <c r="C5887" s="64">
        <f t="shared" si="733"/>
        <v>4</v>
      </c>
      <c r="D5887" s="64">
        <f t="shared" si="734"/>
        <v>589</v>
      </c>
      <c r="E5887" s="64">
        <f t="shared" si="735"/>
        <v>2941</v>
      </c>
      <c r="F5887" s="64" t="str">
        <f t="shared" si="728"/>
        <v/>
      </c>
      <c r="G5887" s="64" t="str">
        <f t="shared" si="729"/>
        <v/>
      </c>
      <c r="H5887" s="64" t="str">
        <f t="shared" si="730"/>
        <v/>
      </c>
      <c r="I5887" s="80" t="str">
        <f>IFERROR(VLOOKUP(D5887,Sheet2!A:B,2,0),"")</f>
        <v/>
      </c>
      <c r="J5887" s="64" t="str">
        <f>IFERROR(IF(I5887&lt;&gt;"",VLOOKUP(I5887,Sheet2!B:C,2,0),""),"")</f>
        <v/>
      </c>
      <c r="K5887" s="64" t="str">
        <f>IFERROR( IF(I5887&lt;&gt;"", HLOOKUP(L$2+$A5887,Sheet2!BX:NK,2,0),""),"")</f>
        <v/>
      </c>
      <c r="L5887" t="str">
        <f>IF(OR(HLOOKUP(L$2+$A5887,Sheet2!BX:NK,$B5887,0),HLOOKUP(L$2+$A5887,Sheet2!BX:NK,$B5887,0)&lt;&gt;""),HLOOKUP(L$2+$A5887,Sheet2!BX:NK,$B5887,0),"")</f>
        <v/>
      </c>
      <c r="M5887" t="str">
        <f>IF(OR(HLOOKUP(M$2+$A5887,Sheet2!BY:NL,$B5887,0),HLOOKUP(M$2+$A5887,Sheet2!BY:NL,$B5887,0)&lt;&gt;""),HLOOKUP(M$2+$A5887,Sheet2!BY:NL,$B5887,0),"")</f>
        <v/>
      </c>
      <c r="N5887" t="str">
        <f>IF(OR(HLOOKUP(N$2+$A5887,Sheet2!BZ:NM,$B5887,0),HLOOKUP(N$2+$A5887,Sheet2!BZ:NM,$B5887,0)&lt;&gt;""),HLOOKUP(N$2+$A5887,Sheet2!BZ:NM,$B5887,0),"")</f>
        <v/>
      </c>
      <c r="O5887" t="str">
        <f>IF(OR(HLOOKUP(O$2+$A5887,Sheet2!CA:NN,$B5887,0),HLOOKUP(O$2+$A5887,Sheet2!CA:NN,$B5887,0)&lt;&gt;""),HLOOKUP(O$2+$A5887,Sheet2!CA:NN,$B5887,0),"")</f>
        <v/>
      </c>
      <c r="P5887" t="str">
        <f>IF(OR(HLOOKUP(P$2+$A5887,Sheet2!CB:NO,$B5887,0),HLOOKUP(P$2+$A5887,Sheet2!CB:NO,$B5887,0)&lt;&gt;""),HLOOKUP(P$2+$A5887,Sheet2!CB:NO,$B5887,0),"")</f>
        <v/>
      </c>
      <c r="Q5887" t="str">
        <f>IF(OR(HLOOKUP(Q$2+$A5887,Sheet2!CC:NO,$B5887,0),HLOOKUP(Q$2+$A5887,Sheet2!CC:NO,$B5887,0)&lt;&gt;""),HLOOKUP(Q$2+$A5887,Sheet2!CC:NO,$B5887,0),"")</f>
        <v/>
      </c>
    </row>
    <row r="5888" spans="1:17" x14ac:dyDescent="0.25">
      <c r="A5888" s="64">
        <f t="shared" si="731"/>
        <v>24</v>
      </c>
      <c r="B5888" s="64">
        <f t="shared" si="732"/>
        <v>593</v>
      </c>
      <c r="C5888" s="64">
        <f t="shared" si="733"/>
        <v>5</v>
      </c>
      <c r="D5888" s="64">
        <f t="shared" si="734"/>
        <v>589</v>
      </c>
      <c r="E5888" s="64">
        <f t="shared" si="735"/>
        <v>2941</v>
      </c>
      <c r="F5888" s="64" t="str">
        <f t="shared" si="728"/>
        <v/>
      </c>
      <c r="G5888" s="64" t="str">
        <f t="shared" si="729"/>
        <v/>
      </c>
      <c r="H5888" s="64" t="str">
        <f t="shared" si="730"/>
        <v/>
      </c>
      <c r="I5888" s="80" t="str">
        <f>IFERROR(VLOOKUP(D5888,Sheet2!A:B,2,0),"")</f>
        <v/>
      </c>
      <c r="J5888" s="64" t="str">
        <f>IFERROR(IF(I5888&lt;&gt;"",VLOOKUP(I5888,Sheet2!B:C,2,0),""),"")</f>
        <v/>
      </c>
      <c r="K5888" s="64" t="str">
        <f>IFERROR( IF(I5888&lt;&gt;"", HLOOKUP(L$2+$A5888,Sheet2!BX:NK,2,0),""),"")</f>
        <v/>
      </c>
      <c r="L5888" t="str">
        <f>IF(OR(HLOOKUP(L$2+$A5888,Sheet2!BX:NK,$B5888,0),HLOOKUP(L$2+$A5888,Sheet2!BX:NK,$B5888,0)&lt;&gt;""),HLOOKUP(L$2+$A5888,Sheet2!BX:NK,$B5888,0),"")</f>
        <v/>
      </c>
      <c r="M5888" t="str">
        <f>IF(OR(HLOOKUP(M$2+$A5888,Sheet2!BY:NL,$B5888,0),HLOOKUP(M$2+$A5888,Sheet2!BY:NL,$B5888,0)&lt;&gt;""),HLOOKUP(M$2+$A5888,Sheet2!BY:NL,$B5888,0),"")</f>
        <v/>
      </c>
      <c r="N5888" t="str">
        <f>IF(OR(HLOOKUP(N$2+$A5888,Sheet2!BZ:NM,$B5888,0),HLOOKUP(N$2+$A5888,Sheet2!BZ:NM,$B5888,0)&lt;&gt;""),HLOOKUP(N$2+$A5888,Sheet2!BZ:NM,$B5888,0),"")</f>
        <v/>
      </c>
      <c r="O5888" t="str">
        <f>IF(OR(HLOOKUP(O$2+$A5888,Sheet2!CA:NN,$B5888,0),HLOOKUP(O$2+$A5888,Sheet2!CA:NN,$B5888,0)&lt;&gt;""),HLOOKUP(O$2+$A5888,Sheet2!CA:NN,$B5888,0),"")</f>
        <v/>
      </c>
      <c r="P5888" t="str">
        <f>IF(OR(HLOOKUP(P$2+$A5888,Sheet2!CB:NO,$B5888,0),HLOOKUP(P$2+$A5888,Sheet2!CB:NO,$B5888,0)&lt;&gt;""),HLOOKUP(P$2+$A5888,Sheet2!CB:NO,$B5888,0),"")</f>
        <v/>
      </c>
      <c r="Q5888" t="str">
        <f>IF(OR(HLOOKUP(Q$2+$A5888,Sheet2!CC:NO,$B5888,0),HLOOKUP(Q$2+$A5888,Sheet2!CC:NO,$B5888,0)&lt;&gt;""),HLOOKUP(Q$2+$A5888,Sheet2!CC:NO,$B5888,0),"")</f>
        <v/>
      </c>
    </row>
    <row r="5889" spans="1:17" x14ac:dyDescent="0.25">
      <c r="A5889" s="64">
        <f t="shared" si="731"/>
        <v>30</v>
      </c>
      <c r="B5889" s="64">
        <f t="shared" si="732"/>
        <v>593</v>
      </c>
      <c r="C5889" s="64">
        <f t="shared" si="733"/>
        <v>6</v>
      </c>
      <c r="D5889" s="64">
        <f t="shared" si="734"/>
        <v>589</v>
      </c>
      <c r="E5889" s="64">
        <f t="shared" si="735"/>
        <v>2941</v>
      </c>
      <c r="F5889" s="64" t="str">
        <f t="shared" si="728"/>
        <v/>
      </c>
      <c r="G5889" s="64" t="str">
        <f t="shared" si="729"/>
        <v/>
      </c>
      <c r="H5889" s="64" t="str">
        <f t="shared" si="730"/>
        <v/>
      </c>
      <c r="I5889" s="80" t="str">
        <f>IFERROR(VLOOKUP(D5889,Sheet2!A:B,2,0),"")</f>
        <v/>
      </c>
      <c r="J5889" s="64" t="str">
        <f>IFERROR(IF(I5889&lt;&gt;"",VLOOKUP(I5889,Sheet2!B:C,2,0),""),"")</f>
        <v/>
      </c>
      <c r="K5889" s="64" t="str">
        <f>IFERROR( IF(I5889&lt;&gt;"", HLOOKUP(L$2+$A5889,Sheet2!BX:NK,2,0),""),"")</f>
        <v/>
      </c>
      <c r="L5889" t="str">
        <f>IF(OR(HLOOKUP(L$2+$A5889,Sheet2!BX:NK,$B5889,0),HLOOKUP(L$2+$A5889,Sheet2!BX:NK,$B5889,0)&lt;&gt;""),HLOOKUP(L$2+$A5889,Sheet2!BX:NK,$B5889,0),"")</f>
        <v/>
      </c>
      <c r="M5889" t="str">
        <f>IF(OR(HLOOKUP(M$2+$A5889,Sheet2!BY:NL,$B5889,0),HLOOKUP(M$2+$A5889,Sheet2!BY:NL,$B5889,0)&lt;&gt;""),HLOOKUP(M$2+$A5889,Sheet2!BY:NL,$B5889,0),"")</f>
        <v/>
      </c>
      <c r="N5889" t="str">
        <f>IF(OR(HLOOKUP(N$2+$A5889,Sheet2!BZ:NM,$B5889,0),HLOOKUP(N$2+$A5889,Sheet2!BZ:NM,$B5889,0)&lt;&gt;""),HLOOKUP(N$2+$A5889,Sheet2!BZ:NM,$B5889,0),"")</f>
        <v/>
      </c>
      <c r="O5889" t="str">
        <f>IF(OR(HLOOKUP(O$2+$A5889,Sheet2!CA:NN,$B5889,0),HLOOKUP(O$2+$A5889,Sheet2!CA:NN,$B5889,0)&lt;&gt;""),HLOOKUP(O$2+$A5889,Sheet2!CA:NN,$B5889,0),"")</f>
        <v/>
      </c>
      <c r="P5889" t="str">
        <f>IF(OR(HLOOKUP(P$2+$A5889,Sheet2!CB:NO,$B5889,0),HLOOKUP(P$2+$A5889,Sheet2!CB:NO,$B5889,0)&lt;&gt;""),HLOOKUP(P$2+$A5889,Sheet2!CB:NO,$B5889,0),"")</f>
        <v/>
      </c>
      <c r="Q5889" t="str">
        <f>IF(OR(HLOOKUP(Q$2+$A5889,Sheet2!CC:NO,$B5889,0),HLOOKUP(Q$2+$A5889,Sheet2!CC:NO,$B5889,0)&lt;&gt;""),HLOOKUP(Q$2+$A5889,Sheet2!CC:NO,$B5889,0),"")</f>
        <v/>
      </c>
    </row>
    <row r="5890" spans="1:17" x14ac:dyDescent="0.25">
      <c r="A5890" s="64">
        <f t="shared" si="731"/>
        <v>36</v>
      </c>
      <c r="B5890" s="64">
        <f t="shared" si="732"/>
        <v>593</v>
      </c>
      <c r="C5890" s="64">
        <f t="shared" si="733"/>
        <v>7</v>
      </c>
      <c r="D5890" s="64">
        <f t="shared" si="734"/>
        <v>589</v>
      </c>
      <c r="E5890" s="64">
        <f t="shared" si="735"/>
        <v>2941</v>
      </c>
      <c r="F5890" s="64" t="str">
        <f t="shared" si="728"/>
        <v/>
      </c>
      <c r="G5890" s="64" t="str">
        <f t="shared" si="729"/>
        <v/>
      </c>
      <c r="H5890" s="64" t="str">
        <f t="shared" si="730"/>
        <v/>
      </c>
      <c r="I5890" s="80" t="str">
        <f>IFERROR(VLOOKUP(D5890,Sheet2!A:B,2,0),"")</f>
        <v/>
      </c>
      <c r="J5890" s="64" t="str">
        <f>IFERROR(IF(I5890&lt;&gt;"",VLOOKUP(I5890,Sheet2!B:C,2,0),""),"")</f>
        <v/>
      </c>
      <c r="K5890" s="64" t="str">
        <f>IFERROR( IF(I5890&lt;&gt;"", HLOOKUP(L$2+$A5890,Sheet2!BX:NK,2,0),""),"")</f>
        <v/>
      </c>
      <c r="L5890" t="str">
        <f>IF(OR(HLOOKUP(L$2+$A5890,Sheet2!BX:NK,$B5890,0),HLOOKUP(L$2+$A5890,Sheet2!BX:NK,$B5890,0)&lt;&gt;""),HLOOKUP(L$2+$A5890,Sheet2!BX:NK,$B5890,0),"")</f>
        <v/>
      </c>
      <c r="M5890" t="str">
        <f>IF(OR(HLOOKUP(M$2+$A5890,Sheet2!BY:NL,$B5890,0),HLOOKUP(M$2+$A5890,Sheet2!BY:NL,$B5890,0)&lt;&gt;""),HLOOKUP(M$2+$A5890,Sheet2!BY:NL,$B5890,0),"")</f>
        <v/>
      </c>
      <c r="N5890" t="str">
        <f>IF(OR(HLOOKUP(N$2+$A5890,Sheet2!BZ:NM,$B5890,0),HLOOKUP(N$2+$A5890,Sheet2!BZ:NM,$B5890,0)&lt;&gt;""),HLOOKUP(N$2+$A5890,Sheet2!BZ:NM,$B5890,0),"")</f>
        <v/>
      </c>
      <c r="O5890" t="str">
        <f>IF(OR(HLOOKUP(O$2+$A5890,Sheet2!CA:NN,$B5890,0),HLOOKUP(O$2+$A5890,Sheet2!CA:NN,$B5890,0)&lt;&gt;""),HLOOKUP(O$2+$A5890,Sheet2!CA:NN,$B5890,0),"")</f>
        <v/>
      </c>
      <c r="P5890" t="str">
        <f>IF(OR(HLOOKUP(P$2+$A5890,Sheet2!CB:NO,$B5890,0),HLOOKUP(P$2+$A5890,Sheet2!CB:NO,$B5890,0)&lt;&gt;""),HLOOKUP(P$2+$A5890,Sheet2!CB:NO,$B5890,0),"")</f>
        <v/>
      </c>
      <c r="Q5890" t="str">
        <f>IF(OR(HLOOKUP(Q$2+$A5890,Sheet2!CC:NO,$B5890,0),HLOOKUP(Q$2+$A5890,Sheet2!CC:NO,$B5890,0)&lt;&gt;""),HLOOKUP(Q$2+$A5890,Sheet2!CC:NO,$B5890,0),"")</f>
        <v/>
      </c>
    </row>
    <row r="5891" spans="1:17" x14ac:dyDescent="0.25">
      <c r="A5891" s="64">
        <f t="shared" si="731"/>
        <v>42</v>
      </c>
      <c r="B5891" s="64">
        <f t="shared" si="732"/>
        <v>593</v>
      </c>
      <c r="C5891" s="64">
        <f t="shared" si="733"/>
        <v>8</v>
      </c>
      <c r="D5891" s="64">
        <f t="shared" si="734"/>
        <v>589</v>
      </c>
      <c r="E5891" s="64">
        <f t="shared" si="735"/>
        <v>2941</v>
      </c>
      <c r="F5891" s="64" t="str">
        <f t="shared" si="728"/>
        <v/>
      </c>
      <c r="G5891" s="64" t="str">
        <f t="shared" si="729"/>
        <v/>
      </c>
      <c r="H5891" s="64" t="str">
        <f t="shared" si="730"/>
        <v/>
      </c>
      <c r="I5891" s="80" t="str">
        <f>IFERROR(VLOOKUP(D5891,Sheet2!A:B,2,0),"")</f>
        <v/>
      </c>
      <c r="J5891" s="64" t="str">
        <f>IFERROR(IF(I5891&lt;&gt;"",VLOOKUP(I5891,Sheet2!B:C,2,0),""),"")</f>
        <v/>
      </c>
      <c r="K5891" s="64" t="str">
        <f>IFERROR( IF(I5891&lt;&gt;"", HLOOKUP(L$2+$A5891,Sheet2!BX:NK,2,0),""),"")</f>
        <v/>
      </c>
      <c r="L5891" t="str">
        <f>IF(OR(HLOOKUP(L$2+$A5891,Sheet2!BX:NK,$B5891,0),HLOOKUP(L$2+$A5891,Sheet2!BX:NK,$B5891,0)&lt;&gt;""),HLOOKUP(L$2+$A5891,Sheet2!BX:NK,$B5891,0),"")</f>
        <v/>
      </c>
      <c r="M5891" t="str">
        <f>IF(OR(HLOOKUP(M$2+$A5891,Sheet2!BY:NL,$B5891,0),HLOOKUP(M$2+$A5891,Sheet2!BY:NL,$B5891,0)&lt;&gt;""),HLOOKUP(M$2+$A5891,Sheet2!BY:NL,$B5891,0),"")</f>
        <v/>
      </c>
      <c r="N5891" t="str">
        <f>IF(OR(HLOOKUP(N$2+$A5891,Sheet2!BZ:NM,$B5891,0),HLOOKUP(N$2+$A5891,Sheet2!BZ:NM,$B5891,0)&lt;&gt;""),HLOOKUP(N$2+$A5891,Sheet2!BZ:NM,$B5891,0),"")</f>
        <v/>
      </c>
      <c r="O5891" t="str">
        <f>IF(OR(HLOOKUP(O$2+$A5891,Sheet2!CA:NN,$B5891,0),HLOOKUP(O$2+$A5891,Sheet2!CA:NN,$B5891,0)&lt;&gt;""),HLOOKUP(O$2+$A5891,Sheet2!CA:NN,$B5891,0),"")</f>
        <v/>
      </c>
      <c r="P5891" t="str">
        <f>IF(OR(HLOOKUP(P$2+$A5891,Sheet2!CB:NO,$B5891,0),HLOOKUP(P$2+$A5891,Sheet2!CB:NO,$B5891,0)&lt;&gt;""),HLOOKUP(P$2+$A5891,Sheet2!CB:NO,$B5891,0),"")</f>
        <v/>
      </c>
      <c r="Q5891" t="str">
        <f>IF(OR(HLOOKUP(Q$2+$A5891,Sheet2!CC:NO,$B5891,0),HLOOKUP(Q$2+$A5891,Sheet2!CC:NO,$B5891,0)&lt;&gt;""),HLOOKUP(Q$2+$A5891,Sheet2!CC:NO,$B5891,0),"")</f>
        <v/>
      </c>
    </row>
    <row r="5892" spans="1:17" x14ac:dyDescent="0.25">
      <c r="A5892" s="64">
        <f t="shared" si="731"/>
        <v>48</v>
      </c>
      <c r="B5892" s="64">
        <f t="shared" si="732"/>
        <v>593</v>
      </c>
      <c r="C5892" s="64">
        <f t="shared" si="733"/>
        <v>9</v>
      </c>
      <c r="D5892" s="64">
        <f t="shared" si="734"/>
        <v>589</v>
      </c>
      <c r="E5892" s="64">
        <f t="shared" si="735"/>
        <v>2941</v>
      </c>
      <c r="F5892" s="64" t="str">
        <f t="shared" si="728"/>
        <v/>
      </c>
      <c r="G5892" s="64" t="str">
        <f t="shared" si="729"/>
        <v/>
      </c>
      <c r="H5892" s="64" t="str">
        <f t="shared" si="730"/>
        <v/>
      </c>
      <c r="I5892" s="80" t="str">
        <f>IFERROR(VLOOKUP(D5892,Sheet2!A:B,2,0),"")</f>
        <v/>
      </c>
      <c r="J5892" s="64" t="str">
        <f>IFERROR(IF(I5892&lt;&gt;"",VLOOKUP(I5892,Sheet2!B:C,2,0),""),"")</f>
        <v/>
      </c>
      <c r="K5892" s="64" t="str">
        <f>IFERROR( IF(I5892&lt;&gt;"", HLOOKUP(L$2+$A5892,Sheet2!BX:NK,2,0),""),"")</f>
        <v/>
      </c>
      <c r="L5892" t="str">
        <f>IF(OR(HLOOKUP(L$2+$A5892,Sheet2!BX:NK,$B5892,0),HLOOKUP(L$2+$A5892,Sheet2!BX:NK,$B5892,0)&lt;&gt;""),HLOOKUP(L$2+$A5892,Sheet2!BX:NK,$B5892,0),"")</f>
        <v/>
      </c>
      <c r="M5892" t="str">
        <f>IF(OR(HLOOKUP(M$2+$A5892,Sheet2!BY:NL,$B5892,0),HLOOKUP(M$2+$A5892,Sheet2!BY:NL,$B5892,0)&lt;&gt;""),HLOOKUP(M$2+$A5892,Sheet2!BY:NL,$B5892,0),"")</f>
        <v/>
      </c>
      <c r="N5892" t="str">
        <f>IF(OR(HLOOKUP(N$2+$A5892,Sheet2!BZ:NM,$B5892,0),HLOOKUP(N$2+$A5892,Sheet2!BZ:NM,$B5892,0)&lt;&gt;""),HLOOKUP(N$2+$A5892,Sheet2!BZ:NM,$B5892,0),"")</f>
        <v/>
      </c>
      <c r="O5892" t="str">
        <f>IF(OR(HLOOKUP(O$2+$A5892,Sheet2!CA:NN,$B5892,0),HLOOKUP(O$2+$A5892,Sheet2!CA:NN,$B5892,0)&lt;&gt;""),HLOOKUP(O$2+$A5892,Sheet2!CA:NN,$B5892,0),"")</f>
        <v/>
      </c>
      <c r="P5892" t="str">
        <f>IF(OR(HLOOKUP(P$2+$A5892,Sheet2!CB:NO,$B5892,0),HLOOKUP(P$2+$A5892,Sheet2!CB:NO,$B5892,0)&lt;&gt;""),HLOOKUP(P$2+$A5892,Sheet2!CB:NO,$B5892,0),"")</f>
        <v/>
      </c>
      <c r="Q5892" t="str">
        <f>IF(OR(HLOOKUP(Q$2+$A5892,Sheet2!CC:NO,$B5892,0),HLOOKUP(Q$2+$A5892,Sheet2!CC:NO,$B5892,0)&lt;&gt;""),HLOOKUP(Q$2+$A5892,Sheet2!CC:NO,$B5892,0),"")</f>
        <v/>
      </c>
    </row>
    <row r="5893" spans="1:17" x14ac:dyDescent="0.25">
      <c r="A5893" s="64">
        <f t="shared" si="731"/>
        <v>54</v>
      </c>
      <c r="B5893" s="64">
        <f t="shared" si="732"/>
        <v>593</v>
      </c>
      <c r="C5893" s="64">
        <f t="shared" si="733"/>
        <v>10</v>
      </c>
      <c r="D5893" s="64">
        <f t="shared" si="734"/>
        <v>589</v>
      </c>
      <c r="E5893" s="64">
        <f t="shared" si="735"/>
        <v>2941</v>
      </c>
      <c r="F5893" s="64" t="str">
        <f t="shared" ref="F5893:F5956" si="736">IFERROR(IF(I5893&lt;&gt;"",IF(LEFT(K5893,2)="1-",1,2),""),"")</f>
        <v/>
      </c>
      <c r="G5893" s="64" t="str">
        <f t="shared" ref="G5893:G5956" si="737">IFERROR(IF(I5893&lt;&gt;"",MONTH( RIGHT(K5893,LEN(K5893)-FIND("-",K5893))),""),"")</f>
        <v/>
      </c>
      <c r="H5893" s="64" t="str">
        <f t="shared" ref="H5893:H5956" si="738">IFERROR(IF(I5893&lt;&gt;"",YEAR( RIGHT(K5893,LEN(K5893)-FIND("-",K5893))),""),"")</f>
        <v/>
      </c>
      <c r="I5893" s="80" t="str">
        <f>IFERROR(VLOOKUP(D5893,Sheet2!A:B,2,0),"")</f>
        <v/>
      </c>
      <c r="J5893" s="64" t="str">
        <f>IFERROR(IF(I5893&lt;&gt;"",VLOOKUP(I5893,Sheet2!B:C,2,0),""),"")</f>
        <v/>
      </c>
      <c r="K5893" s="64" t="str">
        <f>IFERROR( IF(I5893&lt;&gt;"", HLOOKUP(L$2+$A5893,Sheet2!BX:NK,2,0),""),"")</f>
        <v/>
      </c>
      <c r="L5893" t="str">
        <f>IF(OR(HLOOKUP(L$2+$A5893,Sheet2!BX:NK,$B5893,0),HLOOKUP(L$2+$A5893,Sheet2!BX:NK,$B5893,0)&lt;&gt;""),HLOOKUP(L$2+$A5893,Sheet2!BX:NK,$B5893,0),"")</f>
        <v/>
      </c>
      <c r="M5893" t="str">
        <f>IF(OR(HLOOKUP(M$2+$A5893,Sheet2!BY:NL,$B5893,0),HLOOKUP(M$2+$A5893,Sheet2!BY:NL,$B5893,0)&lt;&gt;""),HLOOKUP(M$2+$A5893,Sheet2!BY:NL,$B5893,0),"")</f>
        <v/>
      </c>
      <c r="N5893" t="str">
        <f>IF(OR(HLOOKUP(N$2+$A5893,Sheet2!BZ:NM,$B5893,0),HLOOKUP(N$2+$A5893,Sheet2!BZ:NM,$B5893,0)&lt;&gt;""),HLOOKUP(N$2+$A5893,Sheet2!BZ:NM,$B5893,0),"")</f>
        <v/>
      </c>
      <c r="O5893" t="str">
        <f>IF(OR(HLOOKUP(O$2+$A5893,Sheet2!CA:NN,$B5893,0),HLOOKUP(O$2+$A5893,Sheet2!CA:NN,$B5893,0)&lt;&gt;""),HLOOKUP(O$2+$A5893,Sheet2!CA:NN,$B5893,0),"")</f>
        <v/>
      </c>
      <c r="P5893" t="str">
        <f>IF(OR(HLOOKUP(P$2+$A5893,Sheet2!CB:NO,$B5893,0),HLOOKUP(P$2+$A5893,Sheet2!CB:NO,$B5893,0)&lt;&gt;""),HLOOKUP(P$2+$A5893,Sheet2!CB:NO,$B5893,0),"")</f>
        <v/>
      </c>
      <c r="Q5893" t="str">
        <f>IF(OR(HLOOKUP(Q$2+$A5893,Sheet2!CC:NO,$B5893,0),HLOOKUP(Q$2+$A5893,Sheet2!CC:NO,$B5893,0)&lt;&gt;""),HLOOKUP(Q$2+$A5893,Sheet2!CC:NO,$B5893,0),"")</f>
        <v/>
      </c>
    </row>
    <row r="5894" spans="1:17" x14ac:dyDescent="0.25">
      <c r="A5894" s="64">
        <f t="shared" ref="A5894:A5957" si="739">IF(C5894&lt;&gt;1,A5893+6,0)</f>
        <v>0</v>
      </c>
      <c r="B5894" s="64">
        <f t="shared" ref="B5894:B5957" si="740">IF(C5894&lt;&gt;1,B5893,B5893+1)</f>
        <v>594</v>
      </c>
      <c r="C5894" s="64">
        <f t="shared" ref="C5894:C5957" si="741">IF($C$3-C5893=0,1,C5893+1)</f>
        <v>1</v>
      </c>
      <c r="D5894" s="64">
        <f t="shared" ref="D5894:D5957" si="742">IF(C5894=1,D5893+1,D5893)</f>
        <v>590</v>
      </c>
      <c r="E5894" s="64">
        <f t="shared" ref="E5894:E5957" si="743">IF(D5894&lt;&gt;D5893,E5893+5,E5893)</f>
        <v>2946</v>
      </c>
      <c r="F5894" s="64" t="str">
        <f t="shared" si="736"/>
        <v/>
      </c>
      <c r="G5894" s="64" t="str">
        <f t="shared" si="737"/>
        <v/>
      </c>
      <c r="H5894" s="64" t="str">
        <f t="shared" si="738"/>
        <v/>
      </c>
      <c r="I5894" s="80" t="str">
        <f>IFERROR(VLOOKUP(D5894,Sheet2!A:B,2,0),"")</f>
        <v/>
      </c>
      <c r="J5894" s="64" t="str">
        <f>IFERROR(IF(I5894&lt;&gt;"",VLOOKUP(I5894,Sheet2!B:C,2,0),""),"")</f>
        <v/>
      </c>
      <c r="K5894" s="64" t="str">
        <f>IFERROR( IF(I5894&lt;&gt;"", HLOOKUP(L$2+$A5894,Sheet2!BX:NK,2,0),""),"")</f>
        <v/>
      </c>
      <c r="L5894" t="str">
        <f>IF(OR(HLOOKUP(L$2+$A5894,Sheet2!BX:NK,$B5894,0),HLOOKUP(L$2+$A5894,Sheet2!BX:NK,$B5894,0)&lt;&gt;""),HLOOKUP(L$2+$A5894,Sheet2!BX:NK,$B5894,0),"")</f>
        <v/>
      </c>
      <c r="M5894" t="str">
        <f>IF(OR(HLOOKUP(M$2+$A5894,Sheet2!BY:NL,$B5894,0),HLOOKUP(M$2+$A5894,Sheet2!BY:NL,$B5894,0)&lt;&gt;""),HLOOKUP(M$2+$A5894,Sheet2!BY:NL,$B5894,0),"")</f>
        <v/>
      </c>
      <c r="N5894" t="str">
        <f>IF(OR(HLOOKUP(N$2+$A5894,Sheet2!BZ:NM,$B5894,0),HLOOKUP(N$2+$A5894,Sheet2!BZ:NM,$B5894,0)&lt;&gt;""),HLOOKUP(N$2+$A5894,Sheet2!BZ:NM,$B5894,0),"")</f>
        <v/>
      </c>
      <c r="O5894" t="str">
        <f>IF(OR(HLOOKUP(O$2+$A5894,Sheet2!CA:NN,$B5894,0),HLOOKUP(O$2+$A5894,Sheet2!CA:NN,$B5894,0)&lt;&gt;""),HLOOKUP(O$2+$A5894,Sheet2!CA:NN,$B5894,0),"")</f>
        <v/>
      </c>
      <c r="P5894" t="str">
        <f>IF(OR(HLOOKUP(P$2+$A5894,Sheet2!CB:NO,$B5894,0),HLOOKUP(P$2+$A5894,Sheet2!CB:NO,$B5894,0)&lt;&gt;""),HLOOKUP(P$2+$A5894,Sheet2!CB:NO,$B5894,0),"")</f>
        <v/>
      </c>
      <c r="Q5894" t="str">
        <f>IF(OR(HLOOKUP(Q$2+$A5894,Sheet2!CC:NO,$B5894,0),HLOOKUP(Q$2+$A5894,Sheet2!CC:NO,$B5894,0)&lt;&gt;""),HLOOKUP(Q$2+$A5894,Sheet2!CC:NO,$B5894,0),"")</f>
        <v/>
      </c>
    </row>
    <row r="5895" spans="1:17" x14ac:dyDescent="0.25">
      <c r="A5895" s="64">
        <f t="shared" si="739"/>
        <v>6</v>
      </c>
      <c r="B5895" s="64">
        <f t="shared" si="740"/>
        <v>594</v>
      </c>
      <c r="C5895" s="64">
        <f t="shared" si="741"/>
        <v>2</v>
      </c>
      <c r="D5895" s="64">
        <f t="shared" si="742"/>
        <v>590</v>
      </c>
      <c r="E5895" s="64">
        <f t="shared" si="743"/>
        <v>2946</v>
      </c>
      <c r="F5895" s="64" t="str">
        <f t="shared" si="736"/>
        <v/>
      </c>
      <c r="G5895" s="64" t="str">
        <f t="shared" si="737"/>
        <v/>
      </c>
      <c r="H5895" s="64" t="str">
        <f t="shared" si="738"/>
        <v/>
      </c>
      <c r="I5895" s="80" t="str">
        <f>IFERROR(VLOOKUP(D5895,Sheet2!A:B,2,0),"")</f>
        <v/>
      </c>
      <c r="J5895" s="64" t="str">
        <f>IFERROR(IF(I5895&lt;&gt;"",VLOOKUP(I5895,Sheet2!B:C,2,0),""),"")</f>
        <v/>
      </c>
      <c r="K5895" s="64" t="str">
        <f>IFERROR( IF(I5895&lt;&gt;"", HLOOKUP(L$2+$A5895,Sheet2!BX:NK,2,0),""),"")</f>
        <v/>
      </c>
      <c r="L5895" t="str">
        <f>IF(OR(HLOOKUP(L$2+$A5895,Sheet2!BX:NK,$B5895,0),HLOOKUP(L$2+$A5895,Sheet2!BX:NK,$B5895,0)&lt;&gt;""),HLOOKUP(L$2+$A5895,Sheet2!BX:NK,$B5895,0),"")</f>
        <v/>
      </c>
      <c r="M5895" t="str">
        <f>IF(OR(HLOOKUP(M$2+$A5895,Sheet2!BY:NL,$B5895,0),HLOOKUP(M$2+$A5895,Sheet2!BY:NL,$B5895,0)&lt;&gt;""),HLOOKUP(M$2+$A5895,Sheet2!BY:NL,$B5895,0),"")</f>
        <v/>
      </c>
      <c r="N5895" t="str">
        <f>IF(OR(HLOOKUP(N$2+$A5895,Sheet2!BZ:NM,$B5895,0),HLOOKUP(N$2+$A5895,Sheet2!BZ:NM,$B5895,0)&lt;&gt;""),HLOOKUP(N$2+$A5895,Sheet2!BZ:NM,$B5895,0),"")</f>
        <v/>
      </c>
      <c r="O5895" t="str">
        <f>IF(OR(HLOOKUP(O$2+$A5895,Sheet2!CA:NN,$B5895,0),HLOOKUP(O$2+$A5895,Sheet2!CA:NN,$B5895,0)&lt;&gt;""),HLOOKUP(O$2+$A5895,Sheet2!CA:NN,$B5895,0),"")</f>
        <v/>
      </c>
      <c r="P5895" t="str">
        <f>IF(OR(HLOOKUP(P$2+$A5895,Sheet2!CB:NO,$B5895,0),HLOOKUP(P$2+$A5895,Sheet2!CB:NO,$B5895,0)&lt;&gt;""),HLOOKUP(P$2+$A5895,Sheet2!CB:NO,$B5895,0),"")</f>
        <v/>
      </c>
      <c r="Q5895" t="str">
        <f>IF(OR(HLOOKUP(Q$2+$A5895,Sheet2!CC:NO,$B5895,0),HLOOKUP(Q$2+$A5895,Sheet2!CC:NO,$B5895,0)&lt;&gt;""),HLOOKUP(Q$2+$A5895,Sheet2!CC:NO,$B5895,0),"")</f>
        <v/>
      </c>
    </row>
    <row r="5896" spans="1:17" x14ac:dyDescent="0.25">
      <c r="A5896" s="64">
        <f t="shared" si="739"/>
        <v>12</v>
      </c>
      <c r="B5896" s="64">
        <f t="shared" si="740"/>
        <v>594</v>
      </c>
      <c r="C5896" s="64">
        <f t="shared" si="741"/>
        <v>3</v>
      </c>
      <c r="D5896" s="64">
        <f t="shared" si="742"/>
        <v>590</v>
      </c>
      <c r="E5896" s="64">
        <f t="shared" si="743"/>
        <v>2946</v>
      </c>
      <c r="F5896" s="64" t="str">
        <f t="shared" si="736"/>
        <v/>
      </c>
      <c r="G5896" s="64" t="str">
        <f t="shared" si="737"/>
        <v/>
      </c>
      <c r="H5896" s="64" t="str">
        <f t="shared" si="738"/>
        <v/>
      </c>
      <c r="I5896" s="80" t="str">
        <f>IFERROR(VLOOKUP(D5896,Sheet2!A:B,2,0),"")</f>
        <v/>
      </c>
      <c r="J5896" s="64" t="str">
        <f>IFERROR(IF(I5896&lt;&gt;"",VLOOKUP(I5896,Sheet2!B:C,2,0),""),"")</f>
        <v/>
      </c>
      <c r="K5896" s="64" t="str">
        <f>IFERROR( IF(I5896&lt;&gt;"", HLOOKUP(L$2+$A5896,Sheet2!BX:NK,2,0),""),"")</f>
        <v/>
      </c>
      <c r="L5896" t="str">
        <f>IF(OR(HLOOKUP(L$2+$A5896,Sheet2!BX:NK,$B5896,0),HLOOKUP(L$2+$A5896,Sheet2!BX:NK,$B5896,0)&lt;&gt;""),HLOOKUP(L$2+$A5896,Sheet2!BX:NK,$B5896,0),"")</f>
        <v/>
      </c>
      <c r="M5896" t="str">
        <f>IF(OR(HLOOKUP(M$2+$A5896,Sheet2!BY:NL,$B5896,0),HLOOKUP(M$2+$A5896,Sheet2!BY:NL,$B5896,0)&lt;&gt;""),HLOOKUP(M$2+$A5896,Sheet2!BY:NL,$B5896,0),"")</f>
        <v/>
      </c>
      <c r="N5896" t="str">
        <f>IF(OR(HLOOKUP(N$2+$A5896,Sheet2!BZ:NM,$B5896,0),HLOOKUP(N$2+$A5896,Sheet2!BZ:NM,$B5896,0)&lt;&gt;""),HLOOKUP(N$2+$A5896,Sheet2!BZ:NM,$B5896,0),"")</f>
        <v/>
      </c>
      <c r="O5896" t="str">
        <f>IF(OR(HLOOKUP(O$2+$A5896,Sheet2!CA:NN,$B5896,0),HLOOKUP(O$2+$A5896,Sheet2!CA:NN,$B5896,0)&lt;&gt;""),HLOOKUP(O$2+$A5896,Sheet2!CA:NN,$B5896,0),"")</f>
        <v/>
      </c>
      <c r="P5896" t="str">
        <f>IF(OR(HLOOKUP(P$2+$A5896,Sheet2!CB:NO,$B5896,0),HLOOKUP(P$2+$A5896,Sheet2!CB:NO,$B5896,0)&lt;&gt;""),HLOOKUP(P$2+$A5896,Sheet2!CB:NO,$B5896,0),"")</f>
        <v/>
      </c>
      <c r="Q5896" t="str">
        <f>IF(OR(HLOOKUP(Q$2+$A5896,Sheet2!CC:NO,$B5896,0),HLOOKUP(Q$2+$A5896,Sheet2!CC:NO,$B5896,0)&lt;&gt;""),HLOOKUP(Q$2+$A5896,Sheet2!CC:NO,$B5896,0),"")</f>
        <v/>
      </c>
    </row>
    <row r="5897" spans="1:17" x14ac:dyDescent="0.25">
      <c r="A5897" s="64">
        <f t="shared" si="739"/>
        <v>18</v>
      </c>
      <c r="B5897" s="64">
        <f t="shared" si="740"/>
        <v>594</v>
      </c>
      <c r="C5897" s="64">
        <f t="shared" si="741"/>
        <v>4</v>
      </c>
      <c r="D5897" s="64">
        <f t="shared" si="742"/>
        <v>590</v>
      </c>
      <c r="E5897" s="64">
        <f t="shared" si="743"/>
        <v>2946</v>
      </c>
      <c r="F5897" s="64" t="str">
        <f t="shared" si="736"/>
        <v/>
      </c>
      <c r="G5897" s="64" t="str">
        <f t="shared" si="737"/>
        <v/>
      </c>
      <c r="H5897" s="64" t="str">
        <f t="shared" si="738"/>
        <v/>
      </c>
      <c r="I5897" s="80" t="str">
        <f>IFERROR(VLOOKUP(D5897,Sheet2!A:B,2,0),"")</f>
        <v/>
      </c>
      <c r="J5897" s="64" t="str">
        <f>IFERROR(IF(I5897&lt;&gt;"",VLOOKUP(I5897,Sheet2!B:C,2,0),""),"")</f>
        <v/>
      </c>
      <c r="K5897" s="64" t="str">
        <f>IFERROR( IF(I5897&lt;&gt;"", HLOOKUP(L$2+$A5897,Sheet2!BX:NK,2,0),""),"")</f>
        <v/>
      </c>
      <c r="L5897" t="str">
        <f>IF(OR(HLOOKUP(L$2+$A5897,Sheet2!BX:NK,$B5897,0),HLOOKUP(L$2+$A5897,Sheet2!BX:NK,$B5897,0)&lt;&gt;""),HLOOKUP(L$2+$A5897,Sheet2!BX:NK,$B5897,0),"")</f>
        <v/>
      </c>
      <c r="M5897" t="str">
        <f>IF(OR(HLOOKUP(M$2+$A5897,Sheet2!BY:NL,$B5897,0),HLOOKUP(M$2+$A5897,Sheet2!BY:NL,$B5897,0)&lt;&gt;""),HLOOKUP(M$2+$A5897,Sheet2!BY:NL,$B5897,0),"")</f>
        <v/>
      </c>
      <c r="N5897" t="str">
        <f>IF(OR(HLOOKUP(N$2+$A5897,Sheet2!BZ:NM,$B5897,0),HLOOKUP(N$2+$A5897,Sheet2!BZ:NM,$B5897,0)&lt;&gt;""),HLOOKUP(N$2+$A5897,Sheet2!BZ:NM,$B5897,0),"")</f>
        <v/>
      </c>
      <c r="O5897" t="str">
        <f>IF(OR(HLOOKUP(O$2+$A5897,Sheet2!CA:NN,$B5897,0),HLOOKUP(O$2+$A5897,Sheet2!CA:NN,$B5897,0)&lt;&gt;""),HLOOKUP(O$2+$A5897,Sheet2!CA:NN,$B5897,0),"")</f>
        <v/>
      </c>
      <c r="P5897" t="str">
        <f>IF(OR(HLOOKUP(P$2+$A5897,Sheet2!CB:NO,$B5897,0),HLOOKUP(P$2+$A5897,Sheet2!CB:NO,$B5897,0)&lt;&gt;""),HLOOKUP(P$2+$A5897,Sheet2!CB:NO,$B5897,0),"")</f>
        <v/>
      </c>
      <c r="Q5897" t="str">
        <f>IF(OR(HLOOKUP(Q$2+$A5897,Sheet2!CC:NO,$B5897,0),HLOOKUP(Q$2+$A5897,Sheet2!CC:NO,$B5897,0)&lt;&gt;""),HLOOKUP(Q$2+$A5897,Sheet2!CC:NO,$B5897,0),"")</f>
        <v/>
      </c>
    </row>
    <row r="5898" spans="1:17" x14ac:dyDescent="0.25">
      <c r="A5898" s="64">
        <f t="shared" si="739"/>
        <v>24</v>
      </c>
      <c r="B5898" s="64">
        <f t="shared" si="740"/>
        <v>594</v>
      </c>
      <c r="C5898" s="64">
        <f t="shared" si="741"/>
        <v>5</v>
      </c>
      <c r="D5898" s="64">
        <f t="shared" si="742"/>
        <v>590</v>
      </c>
      <c r="E5898" s="64">
        <f t="shared" si="743"/>
        <v>2946</v>
      </c>
      <c r="F5898" s="64" t="str">
        <f t="shared" si="736"/>
        <v/>
      </c>
      <c r="G5898" s="64" t="str">
        <f t="shared" si="737"/>
        <v/>
      </c>
      <c r="H5898" s="64" t="str">
        <f t="shared" si="738"/>
        <v/>
      </c>
      <c r="I5898" s="80" t="str">
        <f>IFERROR(VLOOKUP(D5898,Sheet2!A:B,2,0),"")</f>
        <v/>
      </c>
      <c r="J5898" s="64" t="str">
        <f>IFERROR(IF(I5898&lt;&gt;"",VLOOKUP(I5898,Sheet2!B:C,2,0),""),"")</f>
        <v/>
      </c>
      <c r="K5898" s="64" t="str">
        <f>IFERROR( IF(I5898&lt;&gt;"", HLOOKUP(L$2+$A5898,Sheet2!BX:NK,2,0),""),"")</f>
        <v/>
      </c>
      <c r="L5898" t="str">
        <f>IF(OR(HLOOKUP(L$2+$A5898,Sheet2!BX:NK,$B5898,0),HLOOKUP(L$2+$A5898,Sheet2!BX:NK,$B5898,0)&lt;&gt;""),HLOOKUP(L$2+$A5898,Sheet2!BX:NK,$B5898,0),"")</f>
        <v/>
      </c>
      <c r="M5898" t="str">
        <f>IF(OR(HLOOKUP(M$2+$A5898,Sheet2!BY:NL,$B5898,0),HLOOKUP(M$2+$A5898,Sheet2!BY:NL,$B5898,0)&lt;&gt;""),HLOOKUP(M$2+$A5898,Sheet2!BY:NL,$B5898,0),"")</f>
        <v/>
      </c>
      <c r="N5898" t="str">
        <f>IF(OR(HLOOKUP(N$2+$A5898,Sheet2!BZ:NM,$B5898,0),HLOOKUP(N$2+$A5898,Sheet2!BZ:NM,$B5898,0)&lt;&gt;""),HLOOKUP(N$2+$A5898,Sheet2!BZ:NM,$B5898,0),"")</f>
        <v/>
      </c>
      <c r="O5898" t="str">
        <f>IF(OR(HLOOKUP(O$2+$A5898,Sheet2!CA:NN,$B5898,0),HLOOKUP(O$2+$A5898,Sheet2!CA:NN,$B5898,0)&lt;&gt;""),HLOOKUP(O$2+$A5898,Sheet2!CA:NN,$B5898,0),"")</f>
        <v/>
      </c>
      <c r="P5898" t="str">
        <f>IF(OR(HLOOKUP(P$2+$A5898,Sheet2!CB:NO,$B5898,0),HLOOKUP(P$2+$A5898,Sheet2!CB:NO,$B5898,0)&lt;&gt;""),HLOOKUP(P$2+$A5898,Sheet2!CB:NO,$B5898,0),"")</f>
        <v/>
      </c>
      <c r="Q5898" t="str">
        <f>IF(OR(HLOOKUP(Q$2+$A5898,Sheet2!CC:NO,$B5898,0),HLOOKUP(Q$2+$A5898,Sheet2!CC:NO,$B5898,0)&lt;&gt;""),HLOOKUP(Q$2+$A5898,Sheet2!CC:NO,$B5898,0),"")</f>
        <v/>
      </c>
    </row>
    <row r="5899" spans="1:17" x14ac:dyDescent="0.25">
      <c r="A5899" s="64">
        <f t="shared" si="739"/>
        <v>30</v>
      </c>
      <c r="B5899" s="64">
        <f t="shared" si="740"/>
        <v>594</v>
      </c>
      <c r="C5899" s="64">
        <f t="shared" si="741"/>
        <v>6</v>
      </c>
      <c r="D5899" s="64">
        <f t="shared" si="742"/>
        <v>590</v>
      </c>
      <c r="E5899" s="64">
        <f t="shared" si="743"/>
        <v>2946</v>
      </c>
      <c r="F5899" s="64" t="str">
        <f t="shared" si="736"/>
        <v/>
      </c>
      <c r="G5899" s="64" t="str">
        <f t="shared" si="737"/>
        <v/>
      </c>
      <c r="H5899" s="64" t="str">
        <f t="shared" si="738"/>
        <v/>
      </c>
      <c r="I5899" s="80" t="str">
        <f>IFERROR(VLOOKUP(D5899,Sheet2!A:B,2,0),"")</f>
        <v/>
      </c>
      <c r="J5899" s="64" t="str">
        <f>IFERROR(IF(I5899&lt;&gt;"",VLOOKUP(I5899,Sheet2!B:C,2,0),""),"")</f>
        <v/>
      </c>
      <c r="K5899" s="64" t="str">
        <f>IFERROR( IF(I5899&lt;&gt;"", HLOOKUP(L$2+$A5899,Sheet2!BX:NK,2,0),""),"")</f>
        <v/>
      </c>
      <c r="L5899" t="str">
        <f>IF(OR(HLOOKUP(L$2+$A5899,Sheet2!BX:NK,$B5899,0),HLOOKUP(L$2+$A5899,Sheet2!BX:NK,$B5899,0)&lt;&gt;""),HLOOKUP(L$2+$A5899,Sheet2!BX:NK,$B5899,0),"")</f>
        <v/>
      </c>
      <c r="M5899" t="str">
        <f>IF(OR(HLOOKUP(M$2+$A5899,Sheet2!BY:NL,$B5899,0),HLOOKUP(M$2+$A5899,Sheet2!BY:NL,$B5899,0)&lt;&gt;""),HLOOKUP(M$2+$A5899,Sheet2!BY:NL,$B5899,0),"")</f>
        <v/>
      </c>
      <c r="N5899" t="str">
        <f>IF(OR(HLOOKUP(N$2+$A5899,Sheet2!BZ:NM,$B5899,0),HLOOKUP(N$2+$A5899,Sheet2!BZ:NM,$B5899,0)&lt;&gt;""),HLOOKUP(N$2+$A5899,Sheet2!BZ:NM,$B5899,0),"")</f>
        <v/>
      </c>
      <c r="O5899" t="str">
        <f>IF(OR(HLOOKUP(O$2+$A5899,Sheet2!CA:NN,$B5899,0),HLOOKUP(O$2+$A5899,Sheet2!CA:NN,$B5899,0)&lt;&gt;""),HLOOKUP(O$2+$A5899,Sheet2!CA:NN,$B5899,0),"")</f>
        <v/>
      </c>
      <c r="P5899" t="str">
        <f>IF(OR(HLOOKUP(P$2+$A5899,Sheet2!CB:NO,$B5899,0),HLOOKUP(P$2+$A5899,Sheet2!CB:NO,$B5899,0)&lt;&gt;""),HLOOKUP(P$2+$A5899,Sheet2!CB:NO,$B5899,0),"")</f>
        <v/>
      </c>
      <c r="Q5899" t="str">
        <f>IF(OR(HLOOKUP(Q$2+$A5899,Sheet2!CC:NO,$B5899,0),HLOOKUP(Q$2+$A5899,Sheet2!CC:NO,$B5899,0)&lt;&gt;""),HLOOKUP(Q$2+$A5899,Sheet2!CC:NO,$B5899,0),"")</f>
        <v/>
      </c>
    </row>
    <row r="5900" spans="1:17" x14ac:dyDescent="0.25">
      <c r="A5900" s="64">
        <f t="shared" si="739"/>
        <v>36</v>
      </c>
      <c r="B5900" s="64">
        <f t="shared" si="740"/>
        <v>594</v>
      </c>
      <c r="C5900" s="64">
        <f t="shared" si="741"/>
        <v>7</v>
      </c>
      <c r="D5900" s="64">
        <f t="shared" si="742"/>
        <v>590</v>
      </c>
      <c r="E5900" s="64">
        <f t="shared" si="743"/>
        <v>2946</v>
      </c>
      <c r="F5900" s="64" t="str">
        <f t="shared" si="736"/>
        <v/>
      </c>
      <c r="G5900" s="64" t="str">
        <f t="shared" si="737"/>
        <v/>
      </c>
      <c r="H5900" s="64" t="str">
        <f t="shared" si="738"/>
        <v/>
      </c>
      <c r="I5900" s="80" t="str">
        <f>IFERROR(VLOOKUP(D5900,Sheet2!A:B,2,0),"")</f>
        <v/>
      </c>
      <c r="J5900" s="64" t="str">
        <f>IFERROR(IF(I5900&lt;&gt;"",VLOOKUP(I5900,Sheet2!B:C,2,0),""),"")</f>
        <v/>
      </c>
      <c r="K5900" s="64" t="str">
        <f>IFERROR( IF(I5900&lt;&gt;"", HLOOKUP(L$2+$A5900,Sheet2!BX:NK,2,0),""),"")</f>
        <v/>
      </c>
      <c r="L5900" t="str">
        <f>IF(OR(HLOOKUP(L$2+$A5900,Sheet2!BX:NK,$B5900,0),HLOOKUP(L$2+$A5900,Sheet2!BX:NK,$B5900,0)&lt;&gt;""),HLOOKUP(L$2+$A5900,Sheet2!BX:NK,$B5900,0),"")</f>
        <v/>
      </c>
      <c r="M5900" t="str">
        <f>IF(OR(HLOOKUP(M$2+$A5900,Sheet2!BY:NL,$B5900,0),HLOOKUP(M$2+$A5900,Sheet2!BY:NL,$B5900,0)&lt;&gt;""),HLOOKUP(M$2+$A5900,Sheet2!BY:NL,$B5900,0),"")</f>
        <v/>
      </c>
      <c r="N5900" t="str">
        <f>IF(OR(HLOOKUP(N$2+$A5900,Sheet2!BZ:NM,$B5900,0),HLOOKUP(N$2+$A5900,Sheet2!BZ:NM,$B5900,0)&lt;&gt;""),HLOOKUP(N$2+$A5900,Sheet2!BZ:NM,$B5900,0),"")</f>
        <v/>
      </c>
      <c r="O5900" t="str">
        <f>IF(OR(HLOOKUP(O$2+$A5900,Sheet2!CA:NN,$B5900,0),HLOOKUP(O$2+$A5900,Sheet2!CA:NN,$B5900,0)&lt;&gt;""),HLOOKUP(O$2+$A5900,Sheet2!CA:NN,$B5900,0),"")</f>
        <v/>
      </c>
      <c r="P5900" t="str">
        <f>IF(OR(HLOOKUP(P$2+$A5900,Sheet2!CB:NO,$B5900,0),HLOOKUP(P$2+$A5900,Sheet2!CB:NO,$B5900,0)&lt;&gt;""),HLOOKUP(P$2+$A5900,Sheet2!CB:NO,$B5900,0),"")</f>
        <v/>
      </c>
      <c r="Q5900" t="str">
        <f>IF(OR(HLOOKUP(Q$2+$A5900,Sheet2!CC:NO,$B5900,0),HLOOKUP(Q$2+$A5900,Sheet2!CC:NO,$B5900,0)&lt;&gt;""),HLOOKUP(Q$2+$A5900,Sheet2!CC:NO,$B5900,0),"")</f>
        <v/>
      </c>
    </row>
    <row r="5901" spans="1:17" x14ac:dyDescent="0.25">
      <c r="A5901" s="64">
        <f t="shared" si="739"/>
        <v>42</v>
      </c>
      <c r="B5901" s="64">
        <f t="shared" si="740"/>
        <v>594</v>
      </c>
      <c r="C5901" s="64">
        <f t="shared" si="741"/>
        <v>8</v>
      </c>
      <c r="D5901" s="64">
        <f t="shared" si="742"/>
        <v>590</v>
      </c>
      <c r="E5901" s="64">
        <f t="shared" si="743"/>
        <v>2946</v>
      </c>
      <c r="F5901" s="64" t="str">
        <f t="shared" si="736"/>
        <v/>
      </c>
      <c r="G5901" s="64" t="str">
        <f t="shared" si="737"/>
        <v/>
      </c>
      <c r="H5901" s="64" t="str">
        <f t="shared" si="738"/>
        <v/>
      </c>
      <c r="I5901" s="80" t="str">
        <f>IFERROR(VLOOKUP(D5901,Sheet2!A:B,2,0),"")</f>
        <v/>
      </c>
      <c r="J5901" s="64" t="str">
        <f>IFERROR(IF(I5901&lt;&gt;"",VLOOKUP(I5901,Sheet2!B:C,2,0),""),"")</f>
        <v/>
      </c>
      <c r="K5901" s="64" t="str">
        <f>IFERROR( IF(I5901&lt;&gt;"", HLOOKUP(L$2+$A5901,Sheet2!BX:NK,2,0),""),"")</f>
        <v/>
      </c>
      <c r="L5901" t="str">
        <f>IF(OR(HLOOKUP(L$2+$A5901,Sheet2!BX:NK,$B5901,0),HLOOKUP(L$2+$A5901,Sheet2!BX:NK,$B5901,0)&lt;&gt;""),HLOOKUP(L$2+$A5901,Sheet2!BX:NK,$B5901,0),"")</f>
        <v/>
      </c>
      <c r="M5901" t="str">
        <f>IF(OR(HLOOKUP(M$2+$A5901,Sheet2!BY:NL,$B5901,0),HLOOKUP(M$2+$A5901,Sheet2!BY:NL,$B5901,0)&lt;&gt;""),HLOOKUP(M$2+$A5901,Sheet2!BY:NL,$B5901,0),"")</f>
        <v/>
      </c>
      <c r="N5901" t="str">
        <f>IF(OR(HLOOKUP(N$2+$A5901,Sheet2!BZ:NM,$B5901,0),HLOOKUP(N$2+$A5901,Sheet2!BZ:NM,$B5901,0)&lt;&gt;""),HLOOKUP(N$2+$A5901,Sheet2!BZ:NM,$B5901,0),"")</f>
        <v/>
      </c>
      <c r="O5901" t="str">
        <f>IF(OR(HLOOKUP(O$2+$A5901,Sheet2!CA:NN,$B5901,0),HLOOKUP(O$2+$A5901,Sheet2!CA:NN,$B5901,0)&lt;&gt;""),HLOOKUP(O$2+$A5901,Sheet2!CA:NN,$B5901,0),"")</f>
        <v/>
      </c>
      <c r="P5901" t="str">
        <f>IF(OR(HLOOKUP(P$2+$A5901,Sheet2!CB:NO,$B5901,0),HLOOKUP(P$2+$A5901,Sheet2!CB:NO,$B5901,0)&lt;&gt;""),HLOOKUP(P$2+$A5901,Sheet2!CB:NO,$B5901,0),"")</f>
        <v/>
      </c>
      <c r="Q5901" t="str">
        <f>IF(OR(HLOOKUP(Q$2+$A5901,Sheet2!CC:NO,$B5901,0),HLOOKUP(Q$2+$A5901,Sheet2!CC:NO,$B5901,0)&lt;&gt;""),HLOOKUP(Q$2+$A5901,Sheet2!CC:NO,$B5901,0),"")</f>
        <v/>
      </c>
    </row>
    <row r="5902" spans="1:17" x14ac:dyDescent="0.25">
      <c r="A5902" s="64">
        <f t="shared" si="739"/>
        <v>48</v>
      </c>
      <c r="B5902" s="64">
        <f t="shared" si="740"/>
        <v>594</v>
      </c>
      <c r="C5902" s="64">
        <f t="shared" si="741"/>
        <v>9</v>
      </c>
      <c r="D5902" s="64">
        <f t="shared" si="742"/>
        <v>590</v>
      </c>
      <c r="E5902" s="64">
        <f t="shared" si="743"/>
        <v>2946</v>
      </c>
      <c r="F5902" s="64" t="str">
        <f t="shared" si="736"/>
        <v/>
      </c>
      <c r="G5902" s="64" t="str">
        <f t="shared" si="737"/>
        <v/>
      </c>
      <c r="H5902" s="64" t="str">
        <f t="shared" si="738"/>
        <v/>
      </c>
      <c r="I5902" s="80" t="str">
        <f>IFERROR(VLOOKUP(D5902,Sheet2!A:B,2,0),"")</f>
        <v/>
      </c>
      <c r="J5902" s="64" t="str">
        <f>IFERROR(IF(I5902&lt;&gt;"",VLOOKUP(I5902,Sheet2!B:C,2,0),""),"")</f>
        <v/>
      </c>
      <c r="K5902" s="64" t="str">
        <f>IFERROR( IF(I5902&lt;&gt;"", HLOOKUP(L$2+$A5902,Sheet2!BX:NK,2,0),""),"")</f>
        <v/>
      </c>
      <c r="L5902" t="str">
        <f>IF(OR(HLOOKUP(L$2+$A5902,Sheet2!BX:NK,$B5902,0),HLOOKUP(L$2+$A5902,Sheet2!BX:NK,$B5902,0)&lt;&gt;""),HLOOKUP(L$2+$A5902,Sheet2!BX:NK,$B5902,0),"")</f>
        <v/>
      </c>
      <c r="M5902" t="str">
        <f>IF(OR(HLOOKUP(M$2+$A5902,Sheet2!BY:NL,$B5902,0),HLOOKUP(M$2+$A5902,Sheet2!BY:NL,$B5902,0)&lt;&gt;""),HLOOKUP(M$2+$A5902,Sheet2!BY:NL,$B5902,0),"")</f>
        <v/>
      </c>
      <c r="N5902" t="str">
        <f>IF(OR(HLOOKUP(N$2+$A5902,Sheet2!BZ:NM,$B5902,0),HLOOKUP(N$2+$A5902,Sheet2!BZ:NM,$B5902,0)&lt;&gt;""),HLOOKUP(N$2+$A5902,Sheet2!BZ:NM,$B5902,0),"")</f>
        <v/>
      </c>
      <c r="O5902" t="str">
        <f>IF(OR(HLOOKUP(O$2+$A5902,Sheet2!CA:NN,$B5902,0),HLOOKUP(O$2+$A5902,Sheet2!CA:NN,$B5902,0)&lt;&gt;""),HLOOKUP(O$2+$A5902,Sheet2!CA:NN,$B5902,0),"")</f>
        <v/>
      </c>
      <c r="P5902" t="str">
        <f>IF(OR(HLOOKUP(P$2+$A5902,Sheet2!CB:NO,$B5902,0),HLOOKUP(P$2+$A5902,Sheet2!CB:NO,$B5902,0)&lt;&gt;""),HLOOKUP(P$2+$A5902,Sheet2!CB:NO,$B5902,0),"")</f>
        <v/>
      </c>
      <c r="Q5902" t="str">
        <f>IF(OR(HLOOKUP(Q$2+$A5902,Sheet2!CC:NO,$B5902,0),HLOOKUP(Q$2+$A5902,Sheet2!CC:NO,$B5902,0)&lt;&gt;""),HLOOKUP(Q$2+$A5902,Sheet2!CC:NO,$B5902,0),"")</f>
        <v/>
      </c>
    </row>
    <row r="5903" spans="1:17" x14ac:dyDescent="0.25">
      <c r="A5903" s="64">
        <f t="shared" si="739"/>
        <v>54</v>
      </c>
      <c r="B5903" s="64">
        <f t="shared" si="740"/>
        <v>594</v>
      </c>
      <c r="C5903" s="64">
        <f t="shared" si="741"/>
        <v>10</v>
      </c>
      <c r="D5903" s="64">
        <f t="shared" si="742"/>
        <v>590</v>
      </c>
      <c r="E5903" s="64">
        <f t="shared" si="743"/>
        <v>2946</v>
      </c>
      <c r="F5903" s="64" t="str">
        <f t="shared" si="736"/>
        <v/>
      </c>
      <c r="G5903" s="64" t="str">
        <f t="shared" si="737"/>
        <v/>
      </c>
      <c r="H5903" s="64" t="str">
        <f t="shared" si="738"/>
        <v/>
      </c>
      <c r="I5903" s="80" t="str">
        <f>IFERROR(VLOOKUP(D5903,Sheet2!A:B,2,0),"")</f>
        <v/>
      </c>
      <c r="J5903" s="64" t="str">
        <f>IFERROR(IF(I5903&lt;&gt;"",VLOOKUP(I5903,Sheet2!B:C,2,0),""),"")</f>
        <v/>
      </c>
      <c r="K5903" s="64" t="str">
        <f>IFERROR( IF(I5903&lt;&gt;"", HLOOKUP(L$2+$A5903,Sheet2!BX:NK,2,0),""),"")</f>
        <v/>
      </c>
      <c r="L5903" t="str">
        <f>IF(OR(HLOOKUP(L$2+$A5903,Sheet2!BX:NK,$B5903,0),HLOOKUP(L$2+$A5903,Sheet2!BX:NK,$B5903,0)&lt;&gt;""),HLOOKUP(L$2+$A5903,Sheet2!BX:NK,$B5903,0),"")</f>
        <v/>
      </c>
      <c r="M5903" t="str">
        <f>IF(OR(HLOOKUP(M$2+$A5903,Sheet2!BY:NL,$B5903,0),HLOOKUP(M$2+$A5903,Sheet2!BY:NL,$B5903,0)&lt;&gt;""),HLOOKUP(M$2+$A5903,Sheet2!BY:NL,$B5903,0),"")</f>
        <v/>
      </c>
      <c r="N5903" t="str">
        <f>IF(OR(HLOOKUP(N$2+$A5903,Sheet2!BZ:NM,$B5903,0),HLOOKUP(N$2+$A5903,Sheet2!BZ:NM,$B5903,0)&lt;&gt;""),HLOOKUP(N$2+$A5903,Sheet2!BZ:NM,$B5903,0),"")</f>
        <v/>
      </c>
      <c r="O5903" t="str">
        <f>IF(OR(HLOOKUP(O$2+$A5903,Sheet2!CA:NN,$B5903,0),HLOOKUP(O$2+$A5903,Sheet2!CA:NN,$B5903,0)&lt;&gt;""),HLOOKUP(O$2+$A5903,Sheet2!CA:NN,$B5903,0),"")</f>
        <v/>
      </c>
      <c r="P5903" t="str">
        <f>IF(OR(HLOOKUP(P$2+$A5903,Sheet2!CB:NO,$B5903,0),HLOOKUP(P$2+$A5903,Sheet2!CB:NO,$B5903,0)&lt;&gt;""),HLOOKUP(P$2+$A5903,Sheet2!CB:NO,$B5903,0),"")</f>
        <v/>
      </c>
      <c r="Q5903" t="str">
        <f>IF(OR(HLOOKUP(Q$2+$A5903,Sheet2!CC:NO,$B5903,0),HLOOKUP(Q$2+$A5903,Sheet2!CC:NO,$B5903,0)&lt;&gt;""),HLOOKUP(Q$2+$A5903,Sheet2!CC:NO,$B5903,0),"")</f>
        <v/>
      </c>
    </row>
    <row r="5904" spans="1:17" x14ac:dyDescent="0.25">
      <c r="A5904" s="64">
        <f t="shared" si="739"/>
        <v>0</v>
      </c>
      <c r="B5904" s="64">
        <f t="shared" si="740"/>
        <v>595</v>
      </c>
      <c r="C5904" s="64">
        <f t="shared" si="741"/>
        <v>1</v>
      </c>
      <c r="D5904" s="64">
        <f t="shared" si="742"/>
        <v>591</v>
      </c>
      <c r="E5904" s="64">
        <f t="shared" si="743"/>
        <v>2951</v>
      </c>
      <c r="F5904" s="64" t="str">
        <f t="shared" si="736"/>
        <v/>
      </c>
      <c r="G5904" s="64" t="str">
        <f t="shared" si="737"/>
        <v/>
      </c>
      <c r="H5904" s="64" t="str">
        <f t="shared" si="738"/>
        <v/>
      </c>
      <c r="I5904" s="80" t="str">
        <f>IFERROR(VLOOKUP(D5904,Sheet2!A:B,2,0),"")</f>
        <v/>
      </c>
      <c r="J5904" s="64" t="str">
        <f>IFERROR(IF(I5904&lt;&gt;"",VLOOKUP(I5904,Sheet2!B:C,2,0),""),"")</f>
        <v/>
      </c>
      <c r="K5904" s="64" t="str">
        <f>IFERROR( IF(I5904&lt;&gt;"", HLOOKUP(L$2+$A5904,Sheet2!BX:NK,2,0),""),"")</f>
        <v/>
      </c>
      <c r="L5904" t="str">
        <f>IF(OR(HLOOKUP(L$2+$A5904,Sheet2!BX:NK,$B5904,0),HLOOKUP(L$2+$A5904,Sheet2!BX:NK,$B5904,0)&lt;&gt;""),HLOOKUP(L$2+$A5904,Sheet2!BX:NK,$B5904,0),"")</f>
        <v/>
      </c>
      <c r="M5904" t="str">
        <f>IF(OR(HLOOKUP(M$2+$A5904,Sheet2!BY:NL,$B5904,0),HLOOKUP(M$2+$A5904,Sheet2!BY:NL,$B5904,0)&lt;&gt;""),HLOOKUP(M$2+$A5904,Sheet2!BY:NL,$B5904,0),"")</f>
        <v/>
      </c>
      <c r="N5904" t="str">
        <f>IF(OR(HLOOKUP(N$2+$A5904,Sheet2!BZ:NM,$B5904,0),HLOOKUP(N$2+$A5904,Sheet2!BZ:NM,$B5904,0)&lt;&gt;""),HLOOKUP(N$2+$A5904,Sheet2!BZ:NM,$B5904,0),"")</f>
        <v/>
      </c>
      <c r="O5904" t="str">
        <f>IF(OR(HLOOKUP(O$2+$A5904,Sheet2!CA:NN,$B5904,0),HLOOKUP(O$2+$A5904,Sheet2!CA:NN,$B5904,0)&lt;&gt;""),HLOOKUP(O$2+$A5904,Sheet2!CA:NN,$B5904,0),"")</f>
        <v/>
      </c>
      <c r="P5904" t="str">
        <f>IF(OR(HLOOKUP(P$2+$A5904,Sheet2!CB:NO,$B5904,0),HLOOKUP(P$2+$A5904,Sheet2!CB:NO,$B5904,0)&lt;&gt;""),HLOOKUP(P$2+$A5904,Sheet2!CB:NO,$B5904,0),"")</f>
        <v/>
      </c>
      <c r="Q5904" t="str">
        <f>IF(OR(HLOOKUP(Q$2+$A5904,Sheet2!CC:NO,$B5904,0),HLOOKUP(Q$2+$A5904,Sheet2!CC:NO,$B5904,0)&lt;&gt;""),HLOOKUP(Q$2+$A5904,Sheet2!CC:NO,$B5904,0),"")</f>
        <v/>
      </c>
    </row>
    <row r="5905" spans="1:17" x14ac:dyDescent="0.25">
      <c r="A5905" s="64">
        <f t="shared" si="739"/>
        <v>6</v>
      </c>
      <c r="B5905" s="64">
        <f t="shared" si="740"/>
        <v>595</v>
      </c>
      <c r="C5905" s="64">
        <f t="shared" si="741"/>
        <v>2</v>
      </c>
      <c r="D5905" s="64">
        <f t="shared" si="742"/>
        <v>591</v>
      </c>
      <c r="E5905" s="64">
        <f t="shared" si="743"/>
        <v>2951</v>
      </c>
      <c r="F5905" s="64" t="str">
        <f t="shared" si="736"/>
        <v/>
      </c>
      <c r="G5905" s="64" t="str">
        <f t="shared" si="737"/>
        <v/>
      </c>
      <c r="H5905" s="64" t="str">
        <f t="shared" si="738"/>
        <v/>
      </c>
      <c r="I5905" s="80" t="str">
        <f>IFERROR(VLOOKUP(D5905,Sheet2!A:B,2,0),"")</f>
        <v/>
      </c>
      <c r="J5905" s="64" t="str">
        <f>IFERROR(IF(I5905&lt;&gt;"",VLOOKUP(I5905,Sheet2!B:C,2,0),""),"")</f>
        <v/>
      </c>
      <c r="K5905" s="64" t="str">
        <f>IFERROR( IF(I5905&lt;&gt;"", HLOOKUP(L$2+$A5905,Sheet2!BX:NK,2,0),""),"")</f>
        <v/>
      </c>
      <c r="L5905" t="str">
        <f>IF(OR(HLOOKUP(L$2+$A5905,Sheet2!BX:NK,$B5905,0),HLOOKUP(L$2+$A5905,Sheet2!BX:NK,$B5905,0)&lt;&gt;""),HLOOKUP(L$2+$A5905,Sheet2!BX:NK,$B5905,0),"")</f>
        <v/>
      </c>
      <c r="M5905" t="str">
        <f>IF(OR(HLOOKUP(M$2+$A5905,Sheet2!BY:NL,$B5905,0),HLOOKUP(M$2+$A5905,Sheet2!BY:NL,$B5905,0)&lt;&gt;""),HLOOKUP(M$2+$A5905,Sheet2!BY:NL,$B5905,0),"")</f>
        <v/>
      </c>
      <c r="N5905" t="str">
        <f>IF(OR(HLOOKUP(N$2+$A5905,Sheet2!BZ:NM,$B5905,0),HLOOKUP(N$2+$A5905,Sheet2!BZ:NM,$B5905,0)&lt;&gt;""),HLOOKUP(N$2+$A5905,Sheet2!BZ:NM,$B5905,0),"")</f>
        <v/>
      </c>
      <c r="O5905" t="str">
        <f>IF(OR(HLOOKUP(O$2+$A5905,Sheet2!CA:NN,$B5905,0),HLOOKUP(O$2+$A5905,Sheet2!CA:NN,$B5905,0)&lt;&gt;""),HLOOKUP(O$2+$A5905,Sheet2!CA:NN,$B5905,0),"")</f>
        <v/>
      </c>
      <c r="P5905" t="str">
        <f>IF(OR(HLOOKUP(P$2+$A5905,Sheet2!CB:NO,$B5905,0),HLOOKUP(P$2+$A5905,Sheet2!CB:NO,$B5905,0)&lt;&gt;""),HLOOKUP(P$2+$A5905,Sheet2!CB:NO,$B5905,0),"")</f>
        <v/>
      </c>
      <c r="Q5905" t="str">
        <f>IF(OR(HLOOKUP(Q$2+$A5905,Sheet2!CC:NO,$B5905,0),HLOOKUP(Q$2+$A5905,Sheet2!CC:NO,$B5905,0)&lt;&gt;""),HLOOKUP(Q$2+$A5905,Sheet2!CC:NO,$B5905,0),"")</f>
        <v/>
      </c>
    </row>
    <row r="5906" spans="1:17" x14ac:dyDescent="0.25">
      <c r="A5906" s="64">
        <f t="shared" si="739"/>
        <v>12</v>
      </c>
      <c r="B5906" s="64">
        <f t="shared" si="740"/>
        <v>595</v>
      </c>
      <c r="C5906" s="64">
        <f t="shared" si="741"/>
        <v>3</v>
      </c>
      <c r="D5906" s="64">
        <f t="shared" si="742"/>
        <v>591</v>
      </c>
      <c r="E5906" s="64">
        <f t="shared" si="743"/>
        <v>2951</v>
      </c>
      <c r="F5906" s="64" t="str">
        <f t="shared" si="736"/>
        <v/>
      </c>
      <c r="G5906" s="64" t="str">
        <f t="shared" si="737"/>
        <v/>
      </c>
      <c r="H5906" s="64" t="str">
        <f t="shared" si="738"/>
        <v/>
      </c>
      <c r="I5906" s="80" t="str">
        <f>IFERROR(VLOOKUP(D5906,Sheet2!A:B,2,0),"")</f>
        <v/>
      </c>
      <c r="J5906" s="64" t="str">
        <f>IFERROR(IF(I5906&lt;&gt;"",VLOOKUP(I5906,Sheet2!B:C,2,0),""),"")</f>
        <v/>
      </c>
      <c r="K5906" s="64" t="str">
        <f>IFERROR( IF(I5906&lt;&gt;"", HLOOKUP(L$2+$A5906,Sheet2!BX:NK,2,0),""),"")</f>
        <v/>
      </c>
      <c r="L5906" t="str">
        <f>IF(OR(HLOOKUP(L$2+$A5906,Sheet2!BX:NK,$B5906,0),HLOOKUP(L$2+$A5906,Sheet2!BX:NK,$B5906,0)&lt;&gt;""),HLOOKUP(L$2+$A5906,Sheet2!BX:NK,$B5906,0),"")</f>
        <v/>
      </c>
      <c r="M5906" t="str">
        <f>IF(OR(HLOOKUP(M$2+$A5906,Sheet2!BY:NL,$B5906,0),HLOOKUP(M$2+$A5906,Sheet2!BY:NL,$B5906,0)&lt;&gt;""),HLOOKUP(M$2+$A5906,Sheet2!BY:NL,$B5906,0),"")</f>
        <v/>
      </c>
      <c r="N5906" t="str">
        <f>IF(OR(HLOOKUP(N$2+$A5906,Sheet2!BZ:NM,$B5906,0),HLOOKUP(N$2+$A5906,Sheet2!BZ:NM,$B5906,0)&lt;&gt;""),HLOOKUP(N$2+$A5906,Sheet2!BZ:NM,$B5906,0),"")</f>
        <v/>
      </c>
      <c r="O5906" t="str">
        <f>IF(OR(HLOOKUP(O$2+$A5906,Sheet2!CA:NN,$B5906,0),HLOOKUP(O$2+$A5906,Sheet2!CA:NN,$B5906,0)&lt;&gt;""),HLOOKUP(O$2+$A5906,Sheet2!CA:NN,$B5906,0),"")</f>
        <v/>
      </c>
      <c r="P5906" t="str">
        <f>IF(OR(HLOOKUP(P$2+$A5906,Sheet2!CB:NO,$B5906,0),HLOOKUP(P$2+$A5906,Sheet2!CB:NO,$B5906,0)&lt;&gt;""),HLOOKUP(P$2+$A5906,Sheet2!CB:NO,$B5906,0),"")</f>
        <v/>
      </c>
      <c r="Q5906" t="str">
        <f>IF(OR(HLOOKUP(Q$2+$A5906,Sheet2!CC:NO,$B5906,0),HLOOKUP(Q$2+$A5906,Sheet2!CC:NO,$B5906,0)&lt;&gt;""),HLOOKUP(Q$2+$A5906,Sheet2!CC:NO,$B5906,0),"")</f>
        <v/>
      </c>
    </row>
    <row r="5907" spans="1:17" x14ac:dyDescent="0.25">
      <c r="A5907" s="64">
        <f t="shared" si="739"/>
        <v>18</v>
      </c>
      <c r="B5907" s="64">
        <f t="shared" si="740"/>
        <v>595</v>
      </c>
      <c r="C5907" s="64">
        <f t="shared" si="741"/>
        <v>4</v>
      </c>
      <c r="D5907" s="64">
        <f t="shared" si="742"/>
        <v>591</v>
      </c>
      <c r="E5907" s="64">
        <f t="shared" si="743"/>
        <v>2951</v>
      </c>
      <c r="F5907" s="64" t="str">
        <f t="shared" si="736"/>
        <v/>
      </c>
      <c r="G5907" s="64" t="str">
        <f t="shared" si="737"/>
        <v/>
      </c>
      <c r="H5907" s="64" t="str">
        <f t="shared" si="738"/>
        <v/>
      </c>
      <c r="I5907" s="80" t="str">
        <f>IFERROR(VLOOKUP(D5907,Sheet2!A:B,2,0),"")</f>
        <v/>
      </c>
      <c r="J5907" s="64" t="str">
        <f>IFERROR(IF(I5907&lt;&gt;"",VLOOKUP(I5907,Sheet2!B:C,2,0),""),"")</f>
        <v/>
      </c>
      <c r="K5907" s="64" t="str">
        <f>IFERROR( IF(I5907&lt;&gt;"", HLOOKUP(L$2+$A5907,Sheet2!BX:NK,2,0),""),"")</f>
        <v/>
      </c>
      <c r="L5907" t="str">
        <f>IF(OR(HLOOKUP(L$2+$A5907,Sheet2!BX:NK,$B5907,0),HLOOKUP(L$2+$A5907,Sheet2!BX:NK,$B5907,0)&lt;&gt;""),HLOOKUP(L$2+$A5907,Sheet2!BX:NK,$B5907,0),"")</f>
        <v/>
      </c>
      <c r="M5907" t="str">
        <f>IF(OR(HLOOKUP(M$2+$A5907,Sheet2!BY:NL,$B5907,0),HLOOKUP(M$2+$A5907,Sheet2!BY:NL,$B5907,0)&lt;&gt;""),HLOOKUP(M$2+$A5907,Sheet2!BY:NL,$B5907,0),"")</f>
        <v/>
      </c>
      <c r="N5907" t="str">
        <f>IF(OR(HLOOKUP(N$2+$A5907,Sheet2!BZ:NM,$B5907,0),HLOOKUP(N$2+$A5907,Sheet2!BZ:NM,$B5907,0)&lt;&gt;""),HLOOKUP(N$2+$A5907,Sheet2!BZ:NM,$B5907,0),"")</f>
        <v/>
      </c>
      <c r="O5907" t="str">
        <f>IF(OR(HLOOKUP(O$2+$A5907,Sheet2!CA:NN,$B5907,0),HLOOKUP(O$2+$A5907,Sheet2!CA:NN,$B5907,0)&lt;&gt;""),HLOOKUP(O$2+$A5907,Sheet2!CA:NN,$B5907,0),"")</f>
        <v/>
      </c>
      <c r="P5907" t="str">
        <f>IF(OR(HLOOKUP(P$2+$A5907,Sheet2!CB:NO,$B5907,0),HLOOKUP(P$2+$A5907,Sheet2!CB:NO,$B5907,0)&lt;&gt;""),HLOOKUP(P$2+$A5907,Sheet2!CB:NO,$B5907,0),"")</f>
        <v/>
      </c>
      <c r="Q5907" t="str">
        <f>IF(OR(HLOOKUP(Q$2+$A5907,Sheet2!CC:NO,$B5907,0),HLOOKUP(Q$2+$A5907,Sheet2!CC:NO,$B5907,0)&lt;&gt;""),HLOOKUP(Q$2+$A5907,Sheet2!CC:NO,$B5907,0),"")</f>
        <v/>
      </c>
    </row>
    <row r="5908" spans="1:17" x14ac:dyDescent="0.25">
      <c r="A5908" s="64">
        <f t="shared" si="739"/>
        <v>24</v>
      </c>
      <c r="B5908" s="64">
        <f t="shared" si="740"/>
        <v>595</v>
      </c>
      <c r="C5908" s="64">
        <f t="shared" si="741"/>
        <v>5</v>
      </c>
      <c r="D5908" s="64">
        <f t="shared" si="742"/>
        <v>591</v>
      </c>
      <c r="E5908" s="64">
        <f t="shared" si="743"/>
        <v>2951</v>
      </c>
      <c r="F5908" s="64" t="str">
        <f t="shared" si="736"/>
        <v/>
      </c>
      <c r="G5908" s="64" t="str">
        <f t="shared" si="737"/>
        <v/>
      </c>
      <c r="H5908" s="64" t="str">
        <f t="shared" si="738"/>
        <v/>
      </c>
      <c r="I5908" s="80" t="str">
        <f>IFERROR(VLOOKUP(D5908,Sheet2!A:B,2,0),"")</f>
        <v/>
      </c>
      <c r="J5908" s="64" t="str">
        <f>IFERROR(IF(I5908&lt;&gt;"",VLOOKUP(I5908,Sheet2!B:C,2,0),""),"")</f>
        <v/>
      </c>
      <c r="K5908" s="64" t="str">
        <f>IFERROR( IF(I5908&lt;&gt;"", HLOOKUP(L$2+$A5908,Sheet2!BX:NK,2,0),""),"")</f>
        <v/>
      </c>
      <c r="L5908" t="str">
        <f>IF(OR(HLOOKUP(L$2+$A5908,Sheet2!BX:NK,$B5908,0),HLOOKUP(L$2+$A5908,Sheet2!BX:NK,$B5908,0)&lt;&gt;""),HLOOKUP(L$2+$A5908,Sheet2!BX:NK,$B5908,0),"")</f>
        <v/>
      </c>
      <c r="M5908" t="str">
        <f>IF(OR(HLOOKUP(M$2+$A5908,Sheet2!BY:NL,$B5908,0),HLOOKUP(M$2+$A5908,Sheet2!BY:NL,$B5908,0)&lt;&gt;""),HLOOKUP(M$2+$A5908,Sheet2!BY:NL,$B5908,0),"")</f>
        <v/>
      </c>
      <c r="N5908" t="str">
        <f>IF(OR(HLOOKUP(N$2+$A5908,Sheet2!BZ:NM,$B5908,0),HLOOKUP(N$2+$A5908,Sheet2!BZ:NM,$B5908,0)&lt;&gt;""),HLOOKUP(N$2+$A5908,Sheet2!BZ:NM,$B5908,0),"")</f>
        <v/>
      </c>
      <c r="O5908" t="str">
        <f>IF(OR(HLOOKUP(O$2+$A5908,Sheet2!CA:NN,$B5908,0),HLOOKUP(O$2+$A5908,Sheet2!CA:NN,$B5908,0)&lt;&gt;""),HLOOKUP(O$2+$A5908,Sheet2!CA:NN,$B5908,0),"")</f>
        <v/>
      </c>
      <c r="P5908" t="str">
        <f>IF(OR(HLOOKUP(P$2+$A5908,Sheet2!CB:NO,$B5908,0),HLOOKUP(P$2+$A5908,Sheet2!CB:NO,$B5908,0)&lt;&gt;""),HLOOKUP(P$2+$A5908,Sheet2!CB:NO,$B5908,0),"")</f>
        <v/>
      </c>
      <c r="Q5908" t="str">
        <f>IF(OR(HLOOKUP(Q$2+$A5908,Sheet2!CC:NO,$B5908,0),HLOOKUP(Q$2+$A5908,Sheet2!CC:NO,$B5908,0)&lt;&gt;""),HLOOKUP(Q$2+$A5908,Sheet2!CC:NO,$B5908,0),"")</f>
        <v/>
      </c>
    </row>
    <row r="5909" spans="1:17" x14ac:dyDescent="0.25">
      <c r="A5909" s="64">
        <f t="shared" si="739"/>
        <v>30</v>
      </c>
      <c r="B5909" s="64">
        <f t="shared" si="740"/>
        <v>595</v>
      </c>
      <c r="C5909" s="64">
        <f t="shared" si="741"/>
        <v>6</v>
      </c>
      <c r="D5909" s="64">
        <f t="shared" si="742"/>
        <v>591</v>
      </c>
      <c r="E5909" s="64">
        <f t="shared" si="743"/>
        <v>2951</v>
      </c>
      <c r="F5909" s="64" t="str">
        <f t="shared" si="736"/>
        <v/>
      </c>
      <c r="G5909" s="64" t="str">
        <f t="shared" si="737"/>
        <v/>
      </c>
      <c r="H5909" s="64" t="str">
        <f t="shared" si="738"/>
        <v/>
      </c>
      <c r="I5909" s="80" t="str">
        <f>IFERROR(VLOOKUP(D5909,Sheet2!A:B,2,0),"")</f>
        <v/>
      </c>
      <c r="J5909" s="64" t="str">
        <f>IFERROR(IF(I5909&lt;&gt;"",VLOOKUP(I5909,Sheet2!B:C,2,0),""),"")</f>
        <v/>
      </c>
      <c r="K5909" s="64" t="str">
        <f>IFERROR( IF(I5909&lt;&gt;"", HLOOKUP(L$2+$A5909,Sheet2!BX:NK,2,0),""),"")</f>
        <v/>
      </c>
      <c r="L5909" t="str">
        <f>IF(OR(HLOOKUP(L$2+$A5909,Sheet2!BX:NK,$B5909,0),HLOOKUP(L$2+$A5909,Sheet2!BX:NK,$B5909,0)&lt;&gt;""),HLOOKUP(L$2+$A5909,Sheet2!BX:NK,$B5909,0),"")</f>
        <v/>
      </c>
      <c r="M5909" t="str">
        <f>IF(OR(HLOOKUP(M$2+$A5909,Sheet2!BY:NL,$B5909,0),HLOOKUP(M$2+$A5909,Sheet2!BY:NL,$B5909,0)&lt;&gt;""),HLOOKUP(M$2+$A5909,Sheet2!BY:NL,$B5909,0),"")</f>
        <v/>
      </c>
      <c r="N5909" t="str">
        <f>IF(OR(HLOOKUP(N$2+$A5909,Sheet2!BZ:NM,$B5909,0),HLOOKUP(N$2+$A5909,Sheet2!BZ:NM,$B5909,0)&lt;&gt;""),HLOOKUP(N$2+$A5909,Sheet2!BZ:NM,$B5909,0),"")</f>
        <v/>
      </c>
      <c r="O5909" t="str">
        <f>IF(OR(HLOOKUP(O$2+$A5909,Sheet2!CA:NN,$B5909,0),HLOOKUP(O$2+$A5909,Sheet2!CA:NN,$B5909,0)&lt;&gt;""),HLOOKUP(O$2+$A5909,Sheet2!CA:NN,$B5909,0),"")</f>
        <v/>
      </c>
      <c r="P5909" t="str">
        <f>IF(OR(HLOOKUP(P$2+$A5909,Sheet2!CB:NO,$B5909,0),HLOOKUP(P$2+$A5909,Sheet2!CB:NO,$B5909,0)&lt;&gt;""),HLOOKUP(P$2+$A5909,Sheet2!CB:NO,$B5909,0),"")</f>
        <v/>
      </c>
      <c r="Q5909" t="str">
        <f>IF(OR(HLOOKUP(Q$2+$A5909,Sheet2!CC:NO,$B5909,0),HLOOKUP(Q$2+$A5909,Sheet2!CC:NO,$B5909,0)&lt;&gt;""),HLOOKUP(Q$2+$A5909,Sheet2!CC:NO,$B5909,0),"")</f>
        <v/>
      </c>
    </row>
    <row r="5910" spans="1:17" x14ac:dyDescent="0.25">
      <c r="A5910" s="64">
        <f t="shared" si="739"/>
        <v>36</v>
      </c>
      <c r="B5910" s="64">
        <f t="shared" si="740"/>
        <v>595</v>
      </c>
      <c r="C5910" s="64">
        <f t="shared" si="741"/>
        <v>7</v>
      </c>
      <c r="D5910" s="64">
        <f t="shared" si="742"/>
        <v>591</v>
      </c>
      <c r="E5910" s="64">
        <f t="shared" si="743"/>
        <v>2951</v>
      </c>
      <c r="F5910" s="64" t="str">
        <f t="shared" si="736"/>
        <v/>
      </c>
      <c r="G5910" s="64" t="str">
        <f t="shared" si="737"/>
        <v/>
      </c>
      <c r="H5910" s="64" t="str">
        <f t="shared" si="738"/>
        <v/>
      </c>
      <c r="I5910" s="80" t="str">
        <f>IFERROR(VLOOKUP(D5910,Sheet2!A:B,2,0),"")</f>
        <v/>
      </c>
      <c r="J5910" s="64" t="str">
        <f>IFERROR(IF(I5910&lt;&gt;"",VLOOKUP(I5910,Sheet2!B:C,2,0),""),"")</f>
        <v/>
      </c>
      <c r="K5910" s="64" t="str">
        <f>IFERROR( IF(I5910&lt;&gt;"", HLOOKUP(L$2+$A5910,Sheet2!BX:NK,2,0),""),"")</f>
        <v/>
      </c>
      <c r="L5910" t="str">
        <f>IF(OR(HLOOKUP(L$2+$A5910,Sheet2!BX:NK,$B5910,0),HLOOKUP(L$2+$A5910,Sheet2!BX:NK,$B5910,0)&lt;&gt;""),HLOOKUP(L$2+$A5910,Sheet2!BX:NK,$B5910,0),"")</f>
        <v/>
      </c>
      <c r="M5910" t="str">
        <f>IF(OR(HLOOKUP(M$2+$A5910,Sheet2!BY:NL,$B5910,0),HLOOKUP(M$2+$A5910,Sheet2!BY:NL,$B5910,0)&lt;&gt;""),HLOOKUP(M$2+$A5910,Sheet2!BY:NL,$B5910,0),"")</f>
        <v/>
      </c>
      <c r="N5910" t="str">
        <f>IF(OR(HLOOKUP(N$2+$A5910,Sheet2!BZ:NM,$B5910,0),HLOOKUP(N$2+$A5910,Sheet2!BZ:NM,$B5910,0)&lt;&gt;""),HLOOKUP(N$2+$A5910,Sheet2!BZ:NM,$B5910,0),"")</f>
        <v/>
      </c>
      <c r="O5910" t="str">
        <f>IF(OR(HLOOKUP(O$2+$A5910,Sheet2!CA:NN,$B5910,0),HLOOKUP(O$2+$A5910,Sheet2!CA:NN,$B5910,0)&lt;&gt;""),HLOOKUP(O$2+$A5910,Sheet2!CA:NN,$B5910,0),"")</f>
        <v/>
      </c>
      <c r="P5910" t="str">
        <f>IF(OR(HLOOKUP(P$2+$A5910,Sheet2!CB:NO,$B5910,0),HLOOKUP(P$2+$A5910,Sheet2!CB:NO,$B5910,0)&lt;&gt;""),HLOOKUP(P$2+$A5910,Sheet2!CB:NO,$B5910,0),"")</f>
        <v/>
      </c>
      <c r="Q5910" t="str">
        <f>IF(OR(HLOOKUP(Q$2+$A5910,Sheet2!CC:NO,$B5910,0),HLOOKUP(Q$2+$A5910,Sheet2!CC:NO,$B5910,0)&lt;&gt;""),HLOOKUP(Q$2+$A5910,Sheet2!CC:NO,$B5910,0),"")</f>
        <v/>
      </c>
    </row>
    <row r="5911" spans="1:17" x14ac:dyDescent="0.25">
      <c r="A5911" s="64">
        <f t="shared" si="739"/>
        <v>42</v>
      </c>
      <c r="B5911" s="64">
        <f t="shared" si="740"/>
        <v>595</v>
      </c>
      <c r="C5911" s="64">
        <f t="shared" si="741"/>
        <v>8</v>
      </c>
      <c r="D5911" s="64">
        <f t="shared" si="742"/>
        <v>591</v>
      </c>
      <c r="E5911" s="64">
        <f t="shared" si="743"/>
        <v>2951</v>
      </c>
      <c r="F5911" s="64" t="str">
        <f t="shared" si="736"/>
        <v/>
      </c>
      <c r="G5911" s="64" t="str">
        <f t="shared" si="737"/>
        <v/>
      </c>
      <c r="H5911" s="64" t="str">
        <f t="shared" si="738"/>
        <v/>
      </c>
      <c r="I5911" s="80" t="str">
        <f>IFERROR(VLOOKUP(D5911,Sheet2!A:B,2,0),"")</f>
        <v/>
      </c>
      <c r="J5911" s="64" t="str">
        <f>IFERROR(IF(I5911&lt;&gt;"",VLOOKUP(I5911,Sheet2!B:C,2,0),""),"")</f>
        <v/>
      </c>
      <c r="K5911" s="64" t="str">
        <f>IFERROR( IF(I5911&lt;&gt;"", HLOOKUP(L$2+$A5911,Sheet2!BX:NK,2,0),""),"")</f>
        <v/>
      </c>
      <c r="L5911" t="str">
        <f>IF(OR(HLOOKUP(L$2+$A5911,Sheet2!BX:NK,$B5911,0),HLOOKUP(L$2+$A5911,Sheet2!BX:NK,$B5911,0)&lt;&gt;""),HLOOKUP(L$2+$A5911,Sheet2!BX:NK,$B5911,0),"")</f>
        <v/>
      </c>
      <c r="M5911" t="str">
        <f>IF(OR(HLOOKUP(M$2+$A5911,Sheet2!BY:NL,$B5911,0),HLOOKUP(M$2+$A5911,Sheet2!BY:NL,$B5911,0)&lt;&gt;""),HLOOKUP(M$2+$A5911,Sheet2!BY:NL,$B5911,0),"")</f>
        <v/>
      </c>
      <c r="N5911" t="str">
        <f>IF(OR(HLOOKUP(N$2+$A5911,Sheet2!BZ:NM,$B5911,0),HLOOKUP(N$2+$A5911,Sheet2!BZ:NM,$B5911,0)&lt;&gt;""),HLOOKUP(N$2+$A5911,Sheet2!BZ:NM,$B5911,0),"")</f>
        <v/>
      </c>
      <c r="O5911" t="str">
        <f>IF(OR(HLOOKUP(O$2+$A5911,Sheet2!CA:NN,$B5911,0),HLOOKUP(O$2+$A5911,Sheet2!CA:NN,$B5911,0)&lt;&gt;""),HLOOKUP(O$2+$A5911,Sheet2!CA:NN,$B5911,0),"")</f>
        <v/>
      </c>
      <c r="P5911" t="str">
        <f>IF(OR(HLOOKUP(P$2+$A5911,Sheet2!CB:NO,$B5911,0),HLOOKUP(P$2+$A5911,Sheet2!CB:NO,$B5911,0)&lt;&gt;""),HLOOKUP(P$2+$A5911,Sheet2!CB:NO,$B5911,0),"")</f>
        <v/>
      </c>
      <c r="Q5911" t="str">
        <f>IF(OR(HLOOKUP(Q$2+$A5911,Sheet2!CC:NO,$B5911,0),HLOOKUP(Q$2+$A5911,Sheet2!CC:NO,$B5911,0)&lt;&gt;""),HLOOKUP(Q$2+$A5911,Sheet2!CC:NO,$B5911,0),"")</f>
        <v/>
      </c>
    </row>
    <row r="5912" spans="1:17" x14ac:dyDescent="0.25">
      <c r="A5912" s="64">
        <f t="shared" si="739"/>
        <v>48</v>
      </c>
      <c r="B5912" s="64">
        <f t="shared" si="740"/>
        <v>595</v>
      </c>
      <c r="C5912" s="64">
        <f t="shared" si="741"/>
        <v>9</v>
      </c>
      <c r="D5912" s="64">
        <f t="shared" si="742"/>
        <v>591</v>
      </c>
      <c r="E5912" s="64">
        <f t="shared" si="743"/>
        <v>2951</v>
      </c>
      <c r="F5912" s="64" t="str">
        <f t="shared" si="736"/>
        <v/>
      </c>
      <c r="G5912" s="64" t="str">
        <f t="shared" si="737"/>
        <v/>
      </c>
      <c r="H5912" s="64" t="str">
        <f t="shared" si="738"/>
        <v/>
      </c>
      <c r="I5912" s="80" t="str">
        <f>IFERROR(VLOOKUP(D5912,Sheet2!A:B,2,0),"")</f>
        <v/>
      </c>
      <c r="J5912" s="64" t="str">
        <f>IFERROR(IF(I5912&lt;&gt;"",VLOOKUP(I5912,Sheet2!B:C,2,0),""),"")</f>
        <v/>
      </c>
      <c r="K5912" s="64" t="str">
        <f>IFERROR( IF(I5912&lt;&gt;"", HLOOKUP(L$2+$A5912,Sheet2!BX:NK,2,0),""),"")</f>
        <v/>
      </c>
      <c r="L5912" t="str">
        <f>IF(OR(HLOOKUP(L$2+$A5912,Sheet2!BX:NK,$B5912,0),HLOOKUP(L$2+$A5912,Sheet2!BX:NK,$B5912,0)&lt;&gt;""),HLOOKUP(L$2+$A5912,Sheet2!BX:NK,$B5912,0),"")</f>
        <v/>
      </c>
      <c r="M5912" t="str">
        <f>IF(OR(HLOOKUP(M$2+$A5912,Sheet2!BY:NL,$B5912,0),HLOOKUP(M$2+$A5912,Sheet2!BY:NL,$B5912,0)&lt;&gt;""),HLOOKUP(M$2+$A5912,Sheet2!BY:NL,$B5912,0),"")</f>
        <v/>
      </c>
      <c r="N5912" t="str">
        <f>IF(OR(HLOOKUP(N$2+$A5912,Sheet2!BZ:NM,$B5912,0),HLOOKUP(N$2+$A5912,Sheet2!BZ:NM,$B5912,0)&lt;&gt;""),HLOOKUP(N$2+$A5912,Sheet2!BZ:NM,$B5912,0),"")</f>
        <v/>
      </c>
      <c r="O5912" t="str">
        <f>IF(OR(HLOOKUP(O$2+$A5912,Sheet2!CA:NN,$B5912,0),HLOOKUP(O$2+$A5912,Sheet2!CA:NN,$B5912,0)&lt;&gt;""),HLOOKUP(O$2+$A5912,Sheet2!CA:NN,$B5912,0),"")</f>
        <v/>
      </c>
      <c r="P5912" t="str">
        <f>IF(OR(HLOOKUP(P$2+$A5912,Sheet2!CB:NO,$B5912,0),HLOOKUP(P$2+$A5912,Sheet2!CB:NO,$B5912,0)&lt;&gt;""),HLOOKUP(P$2+$A5912,Sheet2!CB:NO,$B5912,0),"")</f>
        <v/>
      </c>
      <c r="Q5912" t="str">
        <f>IF(OR(HLOOKUP(Q$2+$A5912,Sheet2!CC:NO,$B5912,0),HLOOKUP(Q$2+$A5912,Sheet2!CC:NO,$B5912,0)&lt;&gt;""),HLOOKUP(Q$2+$A5912,Sheet2!CC:NO,$B5912,0),"")</f>
        <v/>
      </c>
    </row>
    <row r="5913" spans="1:17" x14ac:dyDescent="0.25">
      <c r="A5913" s="64">
        <f t="shared" si="739"/>
        <v>54</v>
      </c>
      <c r="B5913" s="64">
        <f t="shared" si="740"/>
        <v>595</v>
      </c>
      <c r="C5913" s="64">
        <f t="shared" si="741"/>
        <v>10</v>
      </c>
      <c r="D5913" s="64">
        <f t="shared" si="742"/>
        <v>591</v>
      </c>
      <c r="E5913" s="64">
        <f t="shared" si="743"/>
        <v>2951</v>
      </c>
      <c r="F5913" s="64" t="str">
        <f t="shared" si="736"/>
        <v/>
      </c>
      <c r="G5913" s="64" t="str">
        <f t="shared" si="737"/>
        <v/>
      </c>
      <c r="H5913" s="64" t="str">
        <f t="shared" si="738"/>
        <v/>
      </c>
      <c r="I5913" s="80" t="str">
        <f>IFERROR(VLOOKUP(D5913,Sheet2!A:B,2,0),"")</f>
        <v/>
      </c>
      <c r="J5913" s="64" t="str">
        <f>IFERROR(IF(I5913&lt;&gt;"",VLOOKUP(I5913,Sheet2!B:C,2,0),""),"")</f>
        <v/>
      </c>
      <c r="K5913" s="64" t="str">
        <f>IFERROR( IF(I5913&lt;&gt;"", HLOOKUP(L$2+$A5913,Sheet2!BX:NK,2,0),""),"")</f>
        <v/>
      </c>
      <c r="L5913" t="str">
        <f>IF(OR(HLOOKUP(L$2+$A5913,Sheet2!BX:NK,$B5913,0),HLOOKUP(L$2+$A5913,Sheet2!BX:NK,$B5913,0)&lt;&gt;""),HLOOKUP(L$2+$A5913,Sheet2!BX:NK,$B5913,0),"")</f>
        <v/>
      </c>
      <c r="M5913" t="str">
        <f>IF(OR(HLOOKUP(M$2+$A5913,Sheet2!BY:NL,$B5913,0),HLOOKUP(M$2+$A5913,Sheet2!BY:NL,$B5913,0)&lt;&gt;""),HLOOKUP(M$2+$A5913,Sheet2!BY:NL,$B5913,0),"")</f>
        <v/>
      </c>
      <c r="N5913" t="str">
        <f>IF(OR(HLOOKUP(N$2+$A5913,Sheet2!BZ:NM,$B5913,0),HLOOKUP(N$2+$A5913,Sheet2!BZ:NM,$B5913,0)&lt;&gt;""),HLOOKUP(N$2+$A5913,Sheet2!BZ:NM,$B5913,0),"")</f>
        <v/>
      </c>
      <c r="O5913" t="str">
        <f>IF(OR(HLOOKUP(O$2+$A5913,Sheet2!CA:NN,$B5913,0),HLOOKUP(O$2+$A5913,Sheet2!CA:NN,$B5913,0)&lt;&gt;""),HLOOKUP(O$2+$A5913,Sheet2!CA:NN,$B5913,0),"")</f>
        <v/>
      </c>
      <c r="P5913" t="str">
        <f>IF(OR(HLOOKUP(P$2+$A5913,Sheet2!CB:NO,$B5913,0),HLOOKUP(P$2+$A5913,Sheet2!CB:NO,$B5913,0)&lt;&gt;""),HLOOKUP(P$2+$A5913,Sheet2!CB:NO,$B5913,0),"")</f>
        <v/>
      </c>
      <c r="Q5913" t="str">
        <f>IF(OR(HLOOKUP(Q$2+$A5913,Sheet2!CC:NO,$B5913,0),HLOOKUP(Q$2+$A5913,Sheet2!CC:NO,$B5913,0)&lt;&gt;""),HLOOKUP(Q$2+$A5913,Sheet2!CC:NO,$B5913,0),"")</f>
        <v/>
      </c>
    </row>
    <row r="5914" spans="1:17" x14ac:dyDescent="0.25">
      <c r="A5914" s="64">
        <f t="shared" si="739"/>
        <v>0</v>
      </c>
      <c r="B5914" s="64">
        <f t="shared" si="740"/>
        <v>596</v>
      </c>
      <c r="C5914" s="64">
        <f t="shared" si="741"/>
        <v>1</v>
      </c>
      <c r="D5914" s="64">
        <f t="shared" si="742"/>
        <v>592</v>
      </c>
      <c r="E5914" s="64">
        <f t="shared" si="743"/>
        <v>2956</v>
      </c>
      <c r="F5914" s="64" t="str">
        <f t="shared" si="736"/>
        <v/>
      </c>
      <c r="G5914" s="64" t="str">
        <f t="shared" si="737"/>
        <v/>
      </c>
      <c r="H5914" s="64" t="str">
        <f t="shared" si="738"/>
        <v/>
      </c>
      <c r="I5914" s="80" t="str">
        <f>IFERROR(VLOOKUP(D5914,Sheet2!A:B,2,0),"")</f>
        <v/>
      </c>
      <c r="J5914" s="64" t="str">
        <f>IFERROR(IF(I5914&lt;&gt;"",VLOOKUP(I5914,Sheet2!B:C,2,0),""),"")</f>
        <v/>
      </c>
      <c r="K5914" s="64" t="str">
        <f>IFERROR( IF(I5914&lt;&gt;"", HLOOKUP(L$2+$A5914,Sheet2!BX:NK,2,0),""),"")</f>
        <v/>
      </c>
      <c r="L5914" t="str">
        <f>IF(OR(HLOOKUP(L$2+$A5914,Sheet2!BX:NK,$B5914,0),HLOOKUP(L$2+$A5914,Sheet2!BX:NK,$B5914,0)&lt;&gt;""),HLOOKUP(L$2+$A5914,Sheet2!BX:NK,$B5914,0),"")</f>
        <v/>
      </c>
      <c r="M5914" t="str">
        <f>IF(OR(HLOOKUP(M$2+$A5914,Sheet2!BY:NL,$B5914,0),HLOOKUP(M$2+$A5914,Sheet2!BY:NL,$B5914,0)&lt;&gt;""),HLOOKUP(M$2+$A5914,Sheet2!BY:NL,$B5914,0),"")</f>
        <v/>
      </c>
      <c r="N5914" t="str">
        <f>IF(OR(HLOOKUP(N$2+$A5914,Sheet2!BZ:NM,$B5914,0),HLOOKUP(N$2+$A5914,Sheet2!BZ:NM,$B5914,0)&lt;&gt;""),HLOOKUP(N$2+$A5914,Sheet2!BZ:NM,$B5914,0),"")</f>
        <v/>
      </c>
      <c r="O5914" t="str">
        <f>IF(OR(HLOOKUP(O$2+$A5914,Sheet2!CA:NN,$B5914,0),HLOOKUP(O$2+$A5914,Sheet2!CA:NN,$B5914,0)&lt;&gt;""),HLOOKUP(O$2+$A5914,Sheet2!CA:NN,$B5914,0),"")</f>
        <v/>
      </c>
      <c r="P5914" t="str">
        <f>IF(OR(HLOOKUP(P$2+$A5914,Sheet2!CB:NO,$B5914,0),HLOOKUP(P$2+$A5914,Sheet2!CB:NO,$B5914,0)&lt;&gt;""),HLOOKUP(P$2+$A5914,Sheet2!CB:NO,$B5914,0),"")</f>
        <v/>
      </c>
      <c r="Q5914" t="str">
        <f>IF(OR(HLOOKUP(Q$2+$A5914,Sheet2!CC:NO,$B5914,0),HLOOKUP(Q$2+$A5914,Sheet2!CC:NO,$B5914,0)&lt;&gt;""),HLOOKUP(Q$2+$A5914,Sheet2!CC:NO,$B5914,0),"")</f>
        <v/>
      </c>
    </row>
    <row r="5915" spans="1:17" x14ac:dyDescent="0.25">
      <c r="A5915" s="64">
        <f t="shared" si="739"/>
        <v>6</v>
      </c>
      <c r="B5915" s="64">
        <f t="shared" si="740"/>
        <v>596</v>
      </c>
      <c r="C5915" s="64">
        <f t="shared" si="741"/>
        <v>2</v>
      </c>
      <c r="D5915" s="64">
        <f t="shared" si="742"/>
        <v>592</v>
      </c>
      <c r="E5915" s="64">
        <f t="shared" si="743"/>
        <v>2956</v>
      </c>
      <c r="F5915" s="64" t="str">
        <f t="shared" si="736"/>
        <v/>
      </c>
      <c r="G5915" s="64" t="str">
        <f t="shared" si="737"/>
        <v/>
      </c>
      <c r="H5915" s="64" t="str">
        <f t="shared" si="738"/>
        <v/>
      </c>
      <c r="I5915" s="80" t="str">
        <f>IFERROR(VLOOKUP(D5915,Sheet2!A:B,2,0),"")</f>
        <v/>
      </c>
      <c r="J5915" s="64" t="str">
        <f>IFERROR(IF(I5915&lt;&gt;"",VLOOKUP(I5915,Sheet2!B:C,2,0),""),"")</f>
        <v/>
      </c>
      <c r="K5915" s="64" t="str">
        <f>IFERROR( IF(I5915&lt;&gt;"", HLOOKUP(L$2+$A5915,Sheet2!BX:NK,2,0),""),"")</f>
        <v/>
      </c>
      <c r="L5915" t="str">
        <f>IF(OR(HLOOKUP(L$2+$A5915,Sheet2!BX:NK,$B5915,0),HLOOKUP(L$2+$A5915,Sheet2!BX:NK,$B5915,0)&lt;&gt;""),HLOOKUP(L$2+$A5915,Sheet2!BX:NK,$B5915,0),"")</f>
        <v/>
      </c>
      <c r="M5915" t="str">
        <f>IF(OR(HLOOKUP(M$2+$A5915,Sheet2!BY:NL,$B5915,0),HLOOKUP(M$2+$A5915,Sheet2!BY:NL,$B5915,0)&lt;&gt;""),HLOOKUP(M$2+$A5915,Sheet2!BY:NL,$B5915,0),"")</f>
        <v/>
      </c>
      <c r="N5915" t="str">
        <f>IF(OR(HLOOKUP(N$2+$A5915,Sheet2!BZ:NM,$B5915,0),HLOOKUP(N$2+$A5915,Sheet2!BZ:NM,$B5915,0)&lt;&gt;""),HLOOKUP(N$2+$A5915,Sheet2!BZ:NM,$B5915,0),"")</f>
        <v/>
      </c>
      <c r="O5915" t="str">
        <f>IF(OR(HLOOKUP(O$2+$A5915,Sheet2!CA:NN,$B5915,0),HLOOKUP(O$2+$A5915,Sheet2!CA:NN,$B5915,0)&lt;&gt;""),HLOOKUP(O$2+$A5915,Sheet2!CA:NN,$B5915,0),"")</f>
        <v/>
      </c>
      <c r="P5915" t="str">
        <f>IF(OR(HLOOKUP(P$2+$A5915,Sheet2!CB:NO,$B5915,0),HLOOKUP(P$2+$A5915,Sheet2!CB:NO,$B5915,0)&lt;&gt;""),HLOOKUP(P$2+$A5915,Sheet2!CB:NO,$B5915,0),"")</f>
        <v/>
      </c>
      <c r="Q5915" t="str">
        <f>IF(OR(HLOOKUP(Q$2+$A5915,Sheet2!CC:NO,$B5915,0),HLOOKUP(Q$2+$A5915,Sheet2!CC:NO,$B5915,0)&lt;&gt;""),HLOOKUP(Q$2+$A5915,Sheet2!CC:NO,$B5915,0),"")</f>
        <v/>
      </c>
    </row>
    <row r="5916" spans="1:17" x14ac:dyDescent="0.25">
      <c r="A5916" s="64">
        <f t="shared" si="739"/>
        <v>12</v>
      </c>
      <c r="B5916" s="64">
        <f t="shared" si="740"/>
        <v>596</v>
      </c>
      <c r="C5916" s="64">
        <f t="shared" si="741"/>
        <v>3</v>
      </c>
      <c r="D5916" s="64">
        <f t="shared" si="742"/>
        <v>592</v>
      </c>
      <c r="E5916" s="64">
        <f t="shared" si="743"/>
        <v>2956</v>
      </c>
      <c r="F5916" s="64" t="str">
        <f t="shared" si="736"/>
        <v/>
      </c>
      <c r="G5916" s="64" t="str">
        <f t="shared" si="737"/>
        <v/>
      </c>
      <c r="H5916" s="64" t="str">
        <f t="shared" si="738"/>
        <v/>
      </c>
      <c r="I5916" s="80" t="str">
        <f>IFERROR(VLOOKUP(D5916,Sheet2!A:B,2,0),"")</f>
        <v/>
      </c>
      <c r="J5916" s="64" t="str">
        <f>IFERROR(IF(I5916&lt;&gt;"",VLOOKUP(I5916,Sheet2!B:C,2,0),""),"")</f>
        <v/>
      </c>
      <c r="K5916" s="64" t="str">
        <f>IFERROR( IF(I5916&lt;&gt;"", HLOOKUP(L$2+$A5916,Sheet2!BX:NK,2,0),""),"")</f>
        <v/>
      </c>
      <c r="L5916" t="str">
        <f>IF(OR(HLOOKUP(L$2+$A5916,Sheet2!BX:NK,$B5916,0),HLOOKUP(L$2+$A5916,Sheet2!BX:NK,$B5916,0)&lt;&gt;""),HLOOKUP(L$2+$A5916,Sheet2!BX:NK,$B5916,0),"")</f>
        <v/>
      </c>
      <c r="M5916" t="str">
        <f>IF(OR(HLOOKUP(M$2+$A5916,Sheet2!BY:NL,$B5916,0),HLOOKUP(M$2+$A5916,Sheet2!BY:NL,$B5916,0)&lt;&gt;""),HLOOKUP(M$2+$A5916,Sheet2!BY:NL,$B5916,0),"")</f>
        <v/>
      </c>
      <c r="N5916" t="str">
        <f>IF(OR(HLOOKUP(N$2+$A5916,Sheet2!BZ:NM,$B5916,0),HLOOKUP(N$2+$A5916,Sheet2!BZ:NM,$B5916,0)&lt;&gt;""),HLOOKUP(N$2+$A5916,Sheet2!BZ:NM,$B5916,0),"")</f>
        <v/>
      </c>
      <c r="O5916" t="str">
        <f>IF(OR(HLOOKUP(O$2+$A5916,Sheet2!CA:NN,$B5916,0),HLOOKUP(O$2+$A5916,Sheet2!CA:NN,$B5916,0)&lt;&gt;""),HLOOKUP(O$2+$A5916,Sheet2!CA:NN,$B5916,0),"")</f>
        <v/>
      </c>
      <c r="P5916" t="str">
        <f>IF(OR(HLOOKUP(P$2+$A5916,Sheet2!CB:NO,$B5916,0),HLOOKUP(P$2+$A5916,Sheet2!CB:NO,$B5916,0)&lt;&gt;""),HLOOKUP(P$2+$A5916,Sheet2!CB:NO,$B5916,0),"")</f>
        <v/>
      </c>
      <c r="Q5916" t="str">
        <f>IF(OR(HLOOKUP(Q$2+$A5916,Sheet2!CC:NO,$B5916,0),HLOOKUP(Q$2+$A5916,Sheet2!CC:NO,$B5916,0)&lt;&gt;""),HLOOKUP(Q$2+$A5916,Sheet2!CC:NO,$B5916,0),"")</f>
        <v/>
      </c>
    </row>
    <row r="5917" spans="1:17" x14ac:dyDescent="0.25">
      <c r="A5917" s="64">
        <f t="shared" si="739"/>
        <v>18</v>
      </c>
      <c r="B5917" s="64">
        <f t="shared" si="740"/>
        <v>596</v>
      </c>
      <c r="C5917" s="64">
        <f t="shared" si="741"/>
        <v>4</v>
      </c>
      <c r="D5917" s="64">
        <f t="shared" si="742"/>
        <v>592</v>
      </c>
      <c r="E5917" s="64">
        <f t="shared" si="743"/>
        <v>2956</v>
      </c>
      <c r="F5917" s="64" t="str">
        <f t="shared" si="736"/>
        <v/>
      </c>
      <c r="G5917" s="64" t="str">
        <f t="shared" si="737"/>
        <v/>
      </c>
      <c r="H5917" s="64" t="str">
        <f t="shared" si="738"/>
        <v/>
      </c>
      <c r="I5917" s="80" t="str">
        <f>IFERROR(VLOOKUP(D5917,Sheet2!A:B,2,0),"")</f>
        <v/>
      </c>
      <c r="J5917" s="64" t="str">
        <f>IFERROR(IF(I5917&lt;&gt;"",VLOOKUP(I5917,Sheet2!B:C,2,0),""),"")</f>
        <v/>
      </c>
      <c r="K5917" s="64" t="str">
        <f>IFERROR( IF(I5917&lt;&gt;"", HLOOKUP(L$2+$A5917,Sheet2!BX:NK,2,0),""),"")</f>
        <v/>
      </c>
      <c r="L5917" t="str">
        <f>IF(OR(HLOOKUP(L$2+$A5917,Sheet2!BX:NK,$B5917,0),HLOOKUP(L$2+$A5917,Sheet2!BX:NK,$B5917,0)&lt;&gt;""),HLOOKUP(L$2+$A5917,Sheet2!BX:NK,$B5917,0),"")</f>
        <v/>
      </c>
      <c r="M5917" t="str">
        <f>IF(OR(HLOOKUP(M$2+$A5917,Sheet2!BY:NL,$B5917,0),HLOOKUP(M$2+$A5917,Sheet2!BY:NL,$B5917,0)&lt;&gt;""),HLOOKUP(M$2+$A5917,Sheet2!BY:NL,$B5917,0),"")</f>
        <v/>
      </c>
      <c r="N5917" t="str">
        <f>IF(OR(HLOOKUP(N$2+$A5917,Sheet2!BZ:NM,$B5917,0),HLOOKUP(N$2+$A5917,Sheet2!BZ:NM,$B5917,0)&lt;&gt;""),HLOOKUP(N$2+$A5917,Sheet2!BZ:NM,$B5917,0),"")</f>
        <v/>
      </c>
      <c r="O5917" t="str">
        <f>IF(OR(HLOOKUP(O$2+$A5917,Sheet2!CA:NN,$B5917,0),HLOOKUP(O$2+$A5917,Sheet2!CA:NN,$B5917,0)&lt;&gt;""),HLOOKUP(O$2+$A5917,Sheet2!CA:NN,$B5917,0),"")</f>
        <v/>
      </c>
      <c r="P5917" t="str">
        <f>IF(OR(HLOOKUP(P$2+$A5917,Sheet2!CB:NO,$B5917,0),HLOOKUP(P$2+$A5917,Sheet2!CB:NO,$B5917,0)&lt;&gt;""),HLOOKUP(P$2+$A5917,Sheet2!CB:NO,$B5917,0),"")</f>
        <v/>
      </c>
      <c r="Q5917" t="str">
        <f>IF(OR(HLOOKUP(Q$2+$A5917,Sheet2!CC:NO,$B5917,0),HLOOKUP(Q$2+$A5917,Sheet2!CC:NO,$B5917,0)&lt;&gt;""),HLOOKUP(Q$2+$A5917,Sheet2!CC:NO,$B5917,0),"")</f>
        <v/>
      </c>
    </row>
    <row r="5918" spans="1:17" x14ac:dyDescent="0.25">
      <c r="A5918" s="64">
        <f t="shared" si="739"/>
        <v>24</v>
      </c>
      <c r="B5918" s="64">
        <f t="shared" si="740"/>
        <v>596</v>
      </c>
      <c r="C5918" s="64">
        <f t="shared" si="741"/>
        <v>5</v>
      </c>
      <c r="D5918" s="64">
        <f t="shared" si="742"/>
        <v>592</v>
      </c>
      <c r="E5918" s="64">
        <f t="shared" si="743"/>
        <v>2956</v>
      </c>
      <c r="F5918" s="64" t="str">
        <f t="shared" si="736"/>
        <v/>
      </c>
      <c r="G5918" s="64" t="str">
        <f t="shared" si="737"/>
        <v/>
      </c>
      <c r="H5918" s="64" t="str">
        <f t="shared" si="738"/>
        <v/>
      </c>
      <c r="I5918" s="80" t="str">
        <f>IFERROR(VLOOKUP(D5918,Sheet2!A:B,2,0),"")</f>
        <v/>
      </c>
      <c r="J5918" s="64" t="str">
        <f>IFERROR(IF(I5918&lt;&gt;"",VLOOKUP(I5918,Sheet2!B:C,2,0),""),"")</f>
        <v/>
      </c>
      <c r="K5918" s="64" t="str">
        <f>IFERROR( IF(I5918&lt;&gt;"", HLOOKUP(L$2+$A5918,Sheet2!BX:NK,2,0),""),"")</f>
        <v/>
      </c>
      <c r="L5918" t="str">
        <f>IF(OR(HLOOKUP(L$2+$A5918,Sheet2!BX:NK,$B5918,0),HLOOKUP(L$2+$A5918,Sheet2!BX:NK,$B5918,0)&lt;&gt;""),HLOOKUP(L$2+$A5918,Sheet2!BX:NK,$B5918,0),"")</f>
        <v/>
      </c>
      <c r="M5918" t="str">
        <f>IF(OR(HLOOKUP(M$2+$A5918,Sheet2!BY:NL,$B5918,0),HLOOKUP(M$2+$A5918,Sheet2!BY:NL,$B5918,0)&lt;&gt;""),HLOOKUP(M$2+$A5918,Sheet2!BY:NL,$B5918,0),"")</f>
        <v/>
      </c>
      <c r="N5918" t="str">
        <f>IF(OR(HLOOKUP(N$2+$A5918,Sheet2!BZ:NM,$B5918,0),HLOOKUP(N$2+$A5918,Sheet2!BZ:NM,$B5918,0)&lt;&gt;""),HLOOKUP(N$2+$A5918,Sheet2!BZ:NM,$B5918,0),"")</f>
        <v/>
      </c>
      <c r="O5918" t="str">
        <f>IF(OR(HLOOKUP(O$2+$A5918,Sheet2!CA:NN,$B5918,0),HLOOKUP(O$2+$A5918,Sheet2!CA:NN,$B5918,0)&lt;&gt;""),HLOOKUP(O$2+$A5918,Sheet2!CA:NN,$B5918,0),"")</f>
        <v/>
      </c>
      <c r="P5918" t="str">
        <f>IF(OR(HLOOKUP(P$2+$A5918,Sheet2!CB:NO,$B5918,0),HLOOKUP(P$2+$A5918,Sheet2!CB:NO,$B5918,0)&lt;&gt;""),HLOOKUP(P$2+$A5918,Sheet2!CB:NO,$B5918,0),"")</f>
        <v/>
      </c>
      <c r="Q5918" t="str">
        <f>IF(OR(HLOOKUP(Q$2+$A5918,Sheet2!CC:NO,$B5918,0),HLOOKUP(Q$2+$A5918,Sheet2!CC:NO,$B5918,0)&lt;&gt;""),HLOOKUP(Q$2+$A5918,Sheet2!CC:NO,$B5918,0),"")</f>
        <v/>
      </c>
    </row>
    <row r="5919" spans="1:17" x14ac:dyDescent="0.25">
      <c r="A5919" s="64">
        <f t="shared" si="739"/>
        <v>30</v>
      </c>
      <c r="B5919" s="64">
        <f t="shared" si="740"/>
        <v>596</v>
      </c>
      <c r="C5919" s="64">
        <f t="shared" si="741"/>
        <v>6</v>
      </c>
      <c r="D5919" s="64">
        <f t="shared" si="742"/>
        <v>592</v>
      </c>
      <c r="E5919" s="64">
        <f t="shared" si="743"/>
        <v>2956</v>
      </c>
      <c r="F5919" s="64" t="str">
        <f t="shared" si="736"/>
        <v/>
      </c>
      <c r="G5919" s="64" t="str">
        <f t="shared" si="737"/>
        <v/>
      </c>
      <c r="H5919" s="64" t="str">
        <f t="shared" si="738"/>
        <v/>
      </c>
      <c r="I5919" s="80" t="str">
        <f>IFERROR(VLOOKUP(D5919,Sheet2!A:B,2,0),"")</f>
        <v/>
      </c>
      <c r="J5919" s="64" t="str">
        <f>IFERROR(IF(I5919&lt;&gt;"",VLOOKUP(I5919,Sheet2!B:C,2,0),""),"")</f>
        <v/>
      </c>
      <c r="K5919" s="64" t="str">
        <f>IFERROR( IF(I5919&lt;&gt;"", HLOOKUP(L$2+$A5919,Sheet2!BX:NK,2,0),""),"")</f>
        <v/>
      </c>
      <c r="L5919" t="str">
        <f>IF(OR(HLOOKUP(L$2+$A5919,Sheet2!BX:NK,$B5919,0),HLOOKUP(L$2+$A5919,Sheet2!BX:NK,$B5919,0)&lt;&gt;""),HLOOKUP(L$2+$A5919,Sheet2!BX:NK,$B5919,0),"")</f>
        <v/>
      </c>
      <c r="M5919" t="str">
        <f>IF(OR(HLOOKUP(M$2+$A5919,Sheet2!BY:NL,$B5919,0),HLOOKUP(M$2+$A5919,Sheet2!BY:NL,$B5919,0)&lt;&gt;""),HLOOKUP(M$2+$A5919,Sheet2!BY:NL,$B5919,0),"")</f>
        <v/>
      </c>
      <c r="N5919" t="str">
        <f>IF(OR(HLOOKUP(N$2+$A5919,Sheet2!BZ:NM,$B5919,0),HLOOKUP(N$2+$A5919,Sheet2!BZ:NM,$B5919,0)&lt;&gt;""),HLOOKUP(N$2+$A5919,Sheet2!BZ:NM,$B5919,0),"")</f>
        <v/>
      </c>
      <c r="O5919" t="str">
        <f>IF(OR(HLOOKUP(O$2+$A5919,Sheet2!CA:NN,$B5919,0),HLOOKUP(O$2+$A5919,Sheet2!CA:NN,$B5919,0)&lt;&gt;""),HLOOKUP(O$2+$A5919,Sheet2!CA:NN,$B5919,0),"")</f>
        <v/>
      </c>
      <c r="P5919" t="str">
        <f>IF(OR(HLOOKUP(P$2+$A5919,Sheet2!CB:NO,$B5919,0),HLOOKUP(P$2+$A5919,Sheet2!CB:NO,$B5919,0)&lt;&gt;""),HLOOKUP(P$2+$A5919,Sheet2!CB:NO,$B5919,0),"")</f>
        <v/>
      </c>
      <c r="Q5919" t="str">
        <f>IF(OR(HLOOKUP(Q$2+$A5919,Sheet2!CC:NO,$B5919,0),HLOOKUP(Q$2+$A5919,Sheet2!CC:NO,$B5919,0)&lt;&gt;""),HLOOKUP(Q$2+$A5919,Sheet2!CC:NO,$B5919,0),"")</f>
        <v/>
      </c>
    </row>
    <row r="5920" spans="1:17" x14ac:dyDescent="0.25">
      <c r="A5920" s="64">
        <f t="shared" si="739"/>
        <v>36</v>
      </c>
      <c r="B5920" s="64">
        <f t="shared" si="740"/>
        <v>596</v>
      </c>
      <c r="C5920" s="64">
        <f t="shared" si="741"/>
        <v>7</v>
      </c>
      <c r="D5920" s="64">
        <f t="shared" si="742"/>
        <v>592</v>
      </c>
      <c r="E5920" s="64">
        <f t="shared" si="743"/>
        <v>2956</v>
      </c>
      <c r="F5920" s="64" t="str">
        <f t="shared" si="736"/>
        <v/>
      </c>
      <c r="G5920" s="64" t="str">
        <f t="shared" si="737"/>
        <v/>
      </c>
      <c r="H5920" s="64" t="str">
        <f t="shared" si="738"/>
        <v/>
      </c>
      <c r="I5920" s="80" t="str">
        <f>IFERROR(VLOOKUP(D5920,Sheet2!A:B,2,0),"")</f>
        <v/>
      </c>
      <c r="J5920" s="64" t="str">
        <f>IFERROR(IF(I5920&lt;&gt;"",VLOOKUP(I5920,Sheet2!B:C,2,0),""),"")</f>
        <v/>
      </c>
      <c r="K5920" s="64" t="str">
        <f>IFERROR( IF(I5920&lt;&gt;"", HLOOKUP(L$2+$A5920,Sheet2!BX:NK,2,0),""),"")</f>
        <v/>
      </c>
      <c r="L5920" t="str">
        <f>IF(OR(HLOOKUP(L$2+$A5920,Sheet2!BX:NK,$B5920,0),HLOOKUP(L$2+$A5920,Sheet2!BX:NK,$B5920,0)&lt;&gt;""),HLOOKUP(L$2+$A5920,Sheet2!BX:NK,$B5920,0),"")</f>
        <v/>
      </c>
      <c r="M5920" t="str">
        <f>IF(OR(HLOOKUP(M$2+$A5920,Sheet2!BY:NL,$B5920,0),HLOOKUP(M$2+$A5920,Sheet2!BY:NL,$B5920,0)&lt;&gt;""),HLOOKUP(M$2+$A5920,Sheet2!BY:NL,$B5920,0),"")</f>
        <v/>
      </c>
      <c r="N5920" t="str">
        <f>IF(OR(HLOOKUP(N$2+$A5920,Sheet2!BZ:NM,$B5920,0),HLOOKUP(N$2+$A5920,Sheet2!BZ:NM,$B5920,0)&lt;&gt;""),HLOOKUP(N$2+$A5920,Sheet2!BZ:NM,$B5920,0),"")</f>
        <v/>
      </c>
      <c r="O5920" t="str">
        <f>IF(OR(HLOOKUP(O$2+$A5920,Sheet2!CA:NN,$B5920,0),HLOOKUP(O$2+$A5920,Sheet2!CA:NN,$B5920,0)&lt;&gt;""),HLOOKUP(O$2+$A5920,Sheet2!CA:NN,$B5920,0),"")</f>
        <v/>
      </c>
      <c r="P5920" t="str">
        <f>IF(OR(HLOOKUP(P$2+$A5920,Sheet2!CB:NO,$B5920,0),HLOOKUP(P$2+$A5920,Sheet2!CB:NO,$B5920,0)&lt;&gt;""),HLOOKUP(P$2+$A5920,Sheet2!CB:NO,$B5920,0),"")</f>
        <v/>
      </c>
      <c r="Q5920" t="str">
        <f>IF(OR(HLOOKUP(Q$2+$A5920,Sheet2!CC:NO,$B5920,0),HLOOKUP(Q$2+$A5920,Sheet2!CC:NO,$B5920,0)&lt;&gt;""),HLOOKUP(Q$2+$A5920,Sheet2!CC:NO,$B5920,0),"")</f>
        <v/>
      </c>
    </row>
    <row r="5921" spans="1:17" x14ac:dyDescent="0.25">
      <c r="A5921" s="64">
        <f t="shared" si="739"/>
        <v>42</v>
      </c>
      <c r="B5921" s="64">
        <f t="shared" si="740"/>
        <v>596</v>
      </c>
      <c r="C5921" s="64">
        <f t="shared" si="741"/>
        <v>8</v>
      </c>
      <c r="D5921" s="64">
        <f t="shared" si="742"/>
        <v>592</v>
      </c>
      <c r="E5921" s="64">
        <f t="shared" si="743"/>
        <v>2956</v>
      </c>
      <c r="F5921" s="64" t="str">
        <f t="shared" si="736"/>
        <v/>
      </c>
      <c r="G5921" s="64" t="str">
        <f t="shared" si="737"/>
        <v/>
      </c>
      <c r="H5921" s="64" t="str">
        <f t="shared" si="738"/>
        <v/>
      </c>
      <c r="I5921" s="80" t="str">
        <f>IFERROR(VLOOKUP(D5921,Sheet2!A:B,2,0),"")</f>
        <v/>
      </c>
      <c r="J5921" s="64" t="str">
        <f>IFERROR(IF(I5921&lt;&gt;"",VLOOKUP(I5921,Sheet2!B:C,2,0),""),"")</f>
        <v/>
      </c>
      <c r="K5921" s="64" t="str">
        <f>IFERROR( IF(I5921&lt;&gt;"", HLOOKUP(L$2+$A5921,Sheet2!BX:NK,2,0),""),"")</f>
        <v/>
      </c>
      <c r="L5921" t="str">
        <f>IF(OR(HLOOKUP(L$2+$A5921,Sheet2!BX:NK,$B5921,0),HLOOKUP(L$2+$A5921,Sheet2!BX:NK,$B5921,0)&lt;&gt;""),HLOOKUP(L$2+$A5921,Sheet2!BX:NK,$B5921,0),"")</f>
        <v/>
      </c>
      <c r="M5921" t="str">
        <f>IF(OR(HLOOKUP(M$2+$A5921,Sheet2!BY:NL,$B5921,0),HLOOKUP(M$2+$A5921,Sheet2!BY:NL,$B5921,0)&lt;&gt;""),HLOOKUP(M$2+$A5921,Sheet2!BY:NL,$B5921,0),"")</f>
        <v/>
      </c>
      <c r="N5921" t="str">
        <f>IF(OR(HLOOKUP(N$2+$A5921,Sheet2!BZ:NM,$B5921,0),HLOOKUP(N$2+$A5921,Sheet2!BZ:NM,$B5921,0)&lt;&gt;""),HLOOKUP(N$2+$A5921,Sheet2!BZ:NM,$B5921,0),"")</f>
        <v/>
      </c>
      <c r="O5921" t="str">
        <f>IF(OR(HLOOKUP(O$2+$A5921,Sheet2!CA:NN,$B5921,0),HLOOKUP(O$2+$A5921,Sheet2!CA:NN,$B5921,0)&lt;&gt;""),HLOOKUP(O$2+$A5921,Sheet2!CA:NN,$B5921,0),"")</f>
        <v/>
      </c>
      <c r="P5921" t="str">
        <f>IF(OR(HLOOKUP(P$2+$A5921,Sheet2!CB:NO,$B5921,0),HLOOKUP(P$2+$A5921,Sheet2!CB:NO,$B5921,0)&lt;&gt;""),HLOOKUP(P$2+$A5921,Sheet2!CB:NO,$B5921,0),"")</f>
        <v/>
      </c>
      <c r="Q5921" t="str">
        <f>IF(OR(HLOOKUP(Q$2+$A5921,Sheet2!CC:NO,$B5921,0),HLOOKUP(Q$2+$A5921,Sheet2!CC:NO,$B5921,0)&lt;&gt;""),HLOOKUP(Q$2+$A5921,Sheet2!CC:NO,$B5921,0),"")</f>
        <v/>
      </c>
    </row>
    <row r="5922" spans="1:17" x14ac:dyDescent="0.25">
      <c r="A5922" s="64">
        <f t="shared" si="739"/>
        <v>48</v>
      </c>
      <c r="B5922" s="64">
        <f t="shared" si="740"/>
        <v>596</v>
      </c>
      <c r="C5922" s="64">
        <f t="shared" si="741"/>
        <v>9</v>
      </c>
      <c r="D5922" s="64">
        <f t="shared" si="742"/>
        <v>592</v>
      </c>
      <c r="E5922" s="64">
        <f t="shared" si="743"/>
        <v>2956</v>
      </c>
      <c r="F5922" s="64" t="str">
        <f t="shared" si="736"/>
        <v/>
      </c>
      <c r="G5922" s="64" t="str">
        <f t="shared" si="737"/>
        <v/>
      </c>
      <c r="H5922" s="64" t="str">
        <f t="shared" si="738"/>
        <v/>
      </c>
      <c r="I5922" s="80" t="str">
        <f>IFERROR(VLOOKUP(D5922,Sheet2!A:B,2,0),"")</f>
        <v/>
      </c>
      <c r="J5922" s="64" t="str">
        <f>IFERROR(IF(I5922&lt;&gt;"",VLOOKUP(I5922,Sheet2!B:C,2,0),""),"")</f>
        <v/>
      </c>
      <c r="K5922" s="64" t="str">
        <f>IFERROR( IF(I5922&lt;&gt;"", HLOOKUP(L$2+$A5922,Sheet2!BX:NK,2,0),""),"")</f>
        <v/>
      </c>
      <c r="L5922" t="str">
        <f>IF(OR(HLOOKUP(L$2+$A5922,Sheet2!BX:NK,$B5922,0),HLOOKUP(L$2+$A5922,Sheet2!BX:NK,$B5922,0)&lt;&gt;""),HLOOKUP(L$2+$A5922,Sheet2!BX:NK,$B5922,0),"")</f>
        <v/>
      </c>
      <c r="M5922" t="str">
        <f>IF(OR(HLOOKUP(M$2+$A5922,Sheet2!BY:NL,$B5922,0),HLOOKUP(M$2+$A5922,Sheet2!BY:NL,$B5922,0)&lt;&gt;""),HLOOKUP(M$2+$A5922,Sheet2!BY:NL,$B5922,0),"")</f>
        <v/>
      </c>
      <c r="N5922" t="str">
        <f>IF(OR(HLOOKUP(N$2+$A5922,Sheet2!BZ:NM,$B5922,0),HLOOKUP(N$2+$A5922,Sheet2!BZ:NM,$B5922,0)&lt;&gt;""),HLOOKUP(N$2+$A5922,Sheet2!BZ:NM,$B5922,0),"")</f>
        <v/>
      </c>
      <c r="O5922" t="str">
        <f>IF(OR(HLOOKUP(O$2+$A5922,Sheet2!CA:NN,$B5922,0),HLOOKUP(O$2+$A5922,Sheet2!CA:NN,$B5922,0)&lt;&gt;""),HLOOKUP(O$2+$A5922,Sheet2!CA:NN,$B5922,0),"")</f>
        <v/>
      </c>
      <c r="P5922" t="str">
        <f>IF(OR(HLOOKUP(P$2+$A5922,Sheet2!CB:NO,$B5922,0),HLOOKUP(P$2+$A5922,Sheet2!CB:NO,$B5922,0)&lt;&gt;""),HLOOKUP(P$2+$A5922,Sheet2!CB:NO,$B5922,0),"")</f>
        <v/>
      </c>
      <c r="Q5922" t="str">
        <f>IF(OR(HLOOKUP(Q$2+$A5922,Sheet2!CC:NO,$B5922,0),HLOOKUP(Q$2+$A5922,Sheet2!CC:NO,$B5922,0)&lt;&gt;""),HLOOKUP(Q$2+$A5922,Sheet2!CC:NO,$B5922,0),"")</f>
        <v/>
      </c>
    </row>
    <row r="5923" spans="1:17" x14ac:dyDescent="0.25">
      <c r="A5923" s="64">
        <f t="shared" si="739"/>
        <v>54</v>
      </c>
      <c r="B5923" s="64">
        <f t="shared" si="740"/>
        <v>596</v>
      </c>
      <c r="C5923" s="64">
        <f t="shared" si="741"/>
        <v>10</v>
      </c>
      <c r="D5923" s="64">
        <f t="shared" si="742"/>
        <v>592</v>
      </c>
      <c r="E5923" s="64">
        <f t="shared" si="743"/>
        <v>2956</v>
      </c>
      <c r="F5923" s="64" t="str">
        <f t="shared" si="736"/>
        <v/>
      </c>
      <c r="G5923" s="64" t="str">
        <f t="shared" si="737"/>
        <v/>
      </c>
      <c r="H5923" s="64" t="str">
        <f t="shared" si="738"/>
        <v/>
      </c>
      <c r="I5923" s="80" t="str">
        <f>IFERROR(VLOOKUP(D5923,Sheet2!A:B,2,0),"")</f>
        <v/>
      </c>
      <c r="J5923" s="64" t="str">
        <f>IFERROR(IF(I5923&lt;&gt;"",VLOOKUP(I5923,Sheet2!B:C,2,0),""),"")</f>
        <v/>
      </c>
      <c r="K5923" s="64" t="str">
        <f>IFERROR( IF(I5923&lt;&gt;"", HLOOKUP(L$2+$A5923,Sheet2!BX:NK,2,0),""),"")</f>
        <v/>
      </c>
      <c r="L5923" t="str">
        <f>IF(OR(HLOOKUP(L$2+$A5923,Sheet2!BX:NK,$B5923,0),HLOOKUP(L$2+$A5923,Sheet2!BX:NK,$B5923,0)&lt;&gt;""),HLOOKUP(L$2+$A5923,Sheet2!BX:NK,$B5923,0),"")</f>
        <v/>
      </c>
      <c r="M5923" t="str">
        <f>IF(OR(HLOOKUP(M$2+$A5923,Sheet2!BY:NL,$B5923,0),HLOOKUP(M$2+$A5923,Sheet2!BY:NL,$B5923,0)&lt;&gt;""),HLOOKUP(M$2+$A5923,Sheet2!BY:NL,$B5923,0),"")</f>
        <v/>
      </c>
      <c r="N5923" t="str">
        <f>IF(OR(HLOOKUP(N$2+$A5923,Sheet2!BZ:NM,$B5923,0),HLOOKUP(N$2+$A5923,Sheet2!BZ:NM,$B5923,0)&lt;&gt;""),HLOOKUP(N$2+$A5923,Sheet2!BZ:NM,$B5923,0),"")</f>
        <v/>
      </c>
      <c r="O5923" t="str">
        <f>IF(OR(HLOOKUP(O$2+$A5923,Sheet2!CA:NN,$B5923,0),HLOOKUP(O$2+$A5923,Sheet2!CA:NN,$B5923,0)&lt;&gt;""),HLOOKUP(O$2+$A5923,Sheet2!CA:NN,$B5923,0),"")</f>
        <v/>
      </c>
      <c r="P5923" t="str">
        <f>IF(OR(HLOOKUP(P$2+$A5923,Sheet2!CB:NO,$B5923,0),HLOOKUP(P$2+$A5923,Sheet2!CB:NO,$B5923,0)&lt;&gt;""),HLOOKUP(P$2+$A5923,Sheet2!CB:NO,$B5923,0),"")</f>
        <v/>
      </c>
      <c r="Q5923" t="str">
        <f>IF(OR(HLOOKUP(Q$2+$A5923,Sheet2!CC:NO,$B5923,0),HLOOKUP(Q$2+$A5923,Sheet2!CC:NO,$B5923,0)&lt;&gt;""),HLOOKUP(Q$2+$A5923,Sheet2!CC:NO,$B5923,0),"")</f>
        <v/>
      </c>
    </row>
    <row r="5924" spans="1:17" x14ac:dyDescent="0.25">
      <c r="A5924" s="64">
        <f t="shared" si="739"/>
        <v>0</v>
      </c>
      <c r="B5924" s="64">
        <f t="shared" si="740"/>
        <v>597</v>
      </c>
      <c r="C5924" s="64">
        <f t="shared" si="741"/>
        <v>1</v>
      </c>
      <c r="D5924" s="64">
        <f t="shared" si="742"/>
        <v>593</v>
      </c>
      <c r="E5924" s="64">
        <f t="shared" si="743"/>
        <v>2961</v>
      </c>
      <c r="F5924" s="64" t="str">
        <f t="shared" si="736"/>
        <v/>
      </c>
      <c r="G5924" s="64" t="str">
        <f t="shared" si="737"/>
        <v/>
      </c>
      <c r="H5924" s="64" t="str">
        <f t="shared" si="738"/>
        <v/>
      </c>
      <c r="I5924" s="80" t="str">
        <f>IFERROR(VLOOKUP(D5924,Sheet2!A:B,2,0),"")</f>
        <v/>
      </c>
      <c r="J5924" s="64" t="str">
        <f>IFERROR(IF(I5924&lt;&gt;"",VLOOKUP(I5924,Sheet2!B:C,2,0),""),"")</f>
        <v/>
      </c>
      <c r="K5924" s="64" t="str">
        <f>IFERROR( IF(I5924&lt;&gt;"", HLOOKUP(L$2+$A5924,Sheet2!BX:NK,2,0),""),"")</f>
        <v/>
      </c>
      <c r="L5924" t="str">
        <f>IF(OR(HLOOKUP(L$2+$A5924,Sheet2!BX:NK,$B5924,0),HLOOKUP(L$2+$A5924,Sheet2!BX:NK,$B5924,0)&lt;&gt;""),HLOOKUP(L$2+$A5924,Sheet2!BX:NK,$B5924,0),"")</f>
        <v/>
      </c>
      <c r="M5924" t="str">
        <f>IF(OR(HLOOKUP(M$2+$A5924,Sheet2!BY:NL,$B5924,0),HLOOKUP(M$2+$A5924,Sheet2!BY:NL,$B5924,0)&lt;&gt;""),HLOOKUP(M$2+$A5924,Sheet2!BY:NL,$B5924,0),"")</f>
        <v/>
      </c>
      <c r="N5924" t="str">
        <f>IF(OR(HLOOKUP(N$2+$A5924,Sheet2!BZ:NM,$B5924,0),HLOOKUP(N$2+$A5924,Sheet2!BZ:NM,$B5924,0)&lt;&gt;""),HLOOKUP(N$2+$A5924,Sheet2!BZ:NM,$B5924,0),"")</f>
        <v/>
      </c>
      <c r="O5924" t="str">
        <f>IF(OR(HLOOKUP(O$2+$A5924,Sheet2!CA:NN,$B5924,0),HLOOKUP(O$2+$A5924,Sheet2!CA:NN,$B5924,0)&lt;&gt;""),HLOOKUP(O$2+$A5924,Sheet2!CA:NN,$B5924,0),"")</f>
        <v/>
      </c>
      <c r="P5924" t="str">
        <f>IF(OR(HLOOKUP(P$2+$A5924,Sheet2!CB:NO,$B5924,0),HLOOKUP(P$2+$A5924,Sheet2!CB:NO,$B5924,0)&lt;&gt;""),HLOOKUP(P$2+$A5924,Sheet2!CB:NO,$B5924,0),"")</f>
        <v/>
      </c>
      <c r="Q5924" t="str">
        <f>IF(OR(HLOOKUP(Q$2+$A5924,Sheet2!CC:NO,$B5924,0),HLOOKUP(Q$2+$A5924,Sheet2!CC:NO,$B5924,0)&lt;&gt;""),HLOOKUP(Q$2+$A5924,Sheet2!CC:NO,$B5924,0),"")</f>
        <v/>
      </c>
    </row>
    <row r="5925" spans="1:17" x14ac:dyDescent="0.25">
      <c r="A5925" s="64">
        <f t="shared" si="739"/>
        <v>6</v>
      </c>
      <c r="B5925" s="64">
        <f t="shared" si="740"/>
        <v>597</v>
      </c>
      <c r="C5925" s="64">
        <f t="shared" si="741"/>
        <v>2</v>
      </c>
      <c r="D5925" s="64">
        <f t="shared" si="742"/>
        <v>593</v>
      </c>
      <c r="E5925" s="64">
        <f t="shared" si="743"/>
        <v>2961</v>
      </c>
      <c r="F5925" s="64" t="str">
        <f t="shared" si="736"/>
        <v/>
      </c>
      <c r="G5925" s="64" t="str">
        <f t="shared" si="737"/>
        <v/>
      </c>
      <c r="H5925" s="64" t="str">
        <f t="shared" si="738"/>
        <v/>
      </c>
      <c r="I5925" s="80" t="str">
        <f>IFERROR(VLOOKUP(D5925,Sheet2!A:B,2,0),"")</f>
        <v/>
      </c>
      <c r="J5925" s="64" t="str">
        <f>IFERROR(IF(I5925&lt;&gt;"",VLOOKUP(I5925,Sheet2!B:C,2,0),""),"")</f>
        <v/>
      </c>
      <c r="K5925" s="64" t="str">
        <f>IFERROR( IF(I5925&lt;&gt;"", HLOOKUP(L$2+$A5925,Sheet2!BX:NK,2,0),""),"")</f>
        <v/>
      </c>
      <c r="L5925" t="str">
        <f>IF(OR(HLOOKUP(L$2+$A5925,Sheet2!BX:NK,$B5925,0),HLOOKUP(L$2+$A5925,Sheet2!BX:NK,$B5925,0)&lt;&gt;""),HLOOKUP(L$2+$A5925,Sheet2!BX:NK,$B5925,0),"")</f>
        <v/>
      </c>
      <c r="M5925" t="str">
        <f>IF(OR(HLOOKUP(M$2+$A5925,Sheet2!BY:NL,$B5925,0),HLOOKUP(M$2+$A5925,Sheet2!BY:NL,$B5925,0)&lt;&gt;""),HLOOKUP(M$2+$A5925,Sheet2!BY:NL,$B5925,0),"")</f>
        <v/>
      </c>
      <c r="N5925" t="str">
        <f>IF(OR(HLOOKUP(N$2+$A5925,Sheet2!BZ:NM,$B5925,0),HLOOKUP(N$2+$A5925,Sheet2!BZ:NM,$B5925,0)&lt;&gt;""),HLOOKUP(N$2+$A5925,Sheet2!BZ:NM,$B5925,0),"")</f>
        <v/>
      </c>
      <c r="O5925" t="str">
        <f>IF(OR(HLOOKUP(O$2+$A5925,Sheet2!CA:NN,$B5925,0),HLOOKUP(O$2+$A5925,Sheet2!CA:NN,$B5925,0)&lt;&gt;""),HLOOKUP(O$2+$A5925,Sheet2!CA:NN,$B5925,0),"")</f>
        <v/>
      </c>
      <c r="P5925" t="str">
        <f>IF(OR(HLOOKUP(P$2+$A5925,Sheet2!CB:NO,$B5925,0),HLOOKUP(P$2+$A5925,Sheet2!CB:NO,$B5925,0)&lt;&gt;""),HLOOKUP(P$2+$A5925,Sheet2!CB:NO,$B5925,0),"")</f>
        <v/>
      </c>
      <c r="Q5925" t="str">
        <f>IF(OR(HLOOKUP(Q$2+$A5925,Sheet2!CC:NO,$B5925,0),HLOOKUP(Q$2+$A5925,Sheet2!CC:NO,$B5925,0)&lt;&gt;""),HLOOKUP(Q$2+$A5925,Sheet2!CC:NO,$B5925,0),"")</f>
        <v/>
      </c>
    </row>
    <row r="5926" spans="1:17" x14ac:dyDescent="0.25">
      <c r="A5926" s="64">
        <f t="shared" si="739"/>
        <v>12</v>
      </c>
      <c r="B5926" s="64">
        <f t="shared" si="740"/>
        <v>597</v>
      </c>
      <c r="C5926" s="64">
        <f t="shared" si="741"/>
        <v>3</v>
      </c>
      <c r="D5926" s="64">
        <f t="shared" si="742"/>
        <v>593</v>
      </c>
      <c r="E5926" s="64">
        <f t="shared" si="743"/>
        <v>2961</v>
      </c>
      <c r="F5926" s="64" t="str">
        <f t="shared" si="736"/>
        <v/>
      </c>
      <c r="G5926" s="64" t="str">
        <f t="shared" si="737"/>
        <v/>
      </c>
      <c r="H5926" s="64" t="str">
        <f t="shared" si="738"/>
        <v/>
      </c>
      <c r="I5926" s="80" t="str">
        <f>IFERROR(VLOOKUP(D5926,Sheet2!A:B,2,0),"")</f>
        <v/>
      </c>
      <c r="J5926" s="64" t="str">
        <f>IFERROR(IF(I5926&lt;&gt;"",VLOOKUP(I5926,Sheet2!B:C,2,0),""),"")</f>
        <v/>
      </c>
      <c r="K5926" s="64" t="str">
        <f>IFERROR( IF(I5926&lt;&gt;"", HLOOKUP(L$2+$A5926,Sheet2!BX:NK,2,0),""),"")</f>
        <v/>
      </c>
      <c r="L5926" t="str">
        <f>IF(OR(HLOOKUP(L$2+$A5926,Sheet2!BX:NK,$B5926,0),HLOOKUP(L$2+$A5926,Sheet2!BX:NK,$B5926,0)&lt;&gt;""),HLOOKUP(L$2+$A5926,Sheet2!BX:NK,$B5926,0),"")</f>
        <v/>
      </c>
      <c r="M5926" t="str">
        <f>IF(OR(HLOOKUP(M$2+$A5926,Sheet2!BY:NL,$B5926,0),HLOOKUP(M$2+$A5926,Sheet2!BY:NL,$B5926,0)&lt;&gt;""),HLOOKUP(M$2+$A5926,Sheet2!BY:NL,$B5926,0),"")</f>
        <v/>
      </c>
      <c r="N5926" t="str">
        <f>IF(OR(HLOOKUP(N$2+$A5926,Sheet2!BZ:NM,$B5926,0),HLOOKUP(N$2+$A5926,Sheet2!BZ:NM,$B5926,0)&lt;&gt;""),HLOOKUP(N$2+$A5926,Sheet2!BZ:NM,$B5926,0),"")</f>
        <v/>
      </c>
      <c r="O5926" t="str">
        <f>IF(OR(HLOOKUP(O$2+$A5926,Sheet2!CA:NN,$B5926,0),HLOOKUP(O$2+$A5926,Sheet2!CA:NN,$B5926,0)&lt;&gt;""),HLOOKUP(O$2+$A5926,Sheet2!CA:NN,$B5926,0),"")</f>
        <v/>
      </c>
      <c r="P5926" t="str">
        <f>IF(OR(HLOOKUP(P$2+$A5926,Sheet2!CB:NO,$B5926,0),HLOOKUP(P$2+$A5926,Sheet2!CB:NO,$B5926,0)&lt;&gt;""),HLOOKUP(P$2+$A5926,Sheet2!CB:NO,$B5926,0),"")</f>
        <v/>
      </c>
      <c r="Q5926" t="str">
        <f>IF(OR(HLOOKUP(Q$2+$A5926,Sheet2!CC:NO,$B5926,0),HLOOKUP(Q$2+$A5926,Sheet2!CC:NO,$B5926,0)&lt;&gt;""),HLOOKUP(Q$2+$A5926,Sheet2!CC:NO,$B5926,0),"")</f>
        <v/>
      </c>
    </row>
    <row r="5927" spans="1:17" x14ac:dyDescent="0.25">
      <c r="A5927" s="64">
        <f t="shared" si="739"/>
        <v>18</v>
      </c>
      <c r="B5927" s="64">
        <f t="shared" si="740"/>
        <v>597</v>
      </c>
      <c r="C5927" s="64">
        <f t="shared" si="741"/>
        <v>4</v>
      </c>
      <c r="D5927" s="64">
        <f t="shared" si="742"/>
        <v>593</v>
      </c>
      <c r="E5927" s="64">
        <f t="shared" si="743"/>
        <v>2961</v>
      </c>
      <c r="F5927" s="64" t="str">
        <f t="shared" si="736"/>
        <v/>
      </c>
      <c r="G5927" s="64" t="str">
        <f t="shared" si="737"/>
        <v/>
      </c>
      <c r="H5927" s="64" t="str">
        <f t="shared" si="738"/>
        <v/>
      </c>
      <c r="I5927" s="80" t="str">
        <f>IFERROR(VLOOKUP(D5927,Sheet2!A:B,2,0),"")</f>
        <v/>
      </c>
      <c r="J5927" s="64" t="str">
        <f>IFERROR(IF(I5927&lt;&gt;"",VLOOKUP(I5927,Sheet2!B:C,2,0),""),"")</f>
        <v/>
      </c>
      <c r="K5927" s="64" t="str">
        <f>IFERROR( IF(I5927&lt;&gt;"", HLOOKUP(L$2+$A5927,Sheet2!BX:NK,2,0),""),"")</f>
        <v/>
      </c>
      <c r="L5927" t="str">
        <f>IF(OR(HLOOKUP(L$2+$A5927,Sheet2!BX:NK,$B5927,0),HLOOKUP(L$2+$A5927,Sheet2!BX:NK,$B5927,0)&lt;&gt;""),HLOOKUP(L$2+$A5927,Sheet2!BX:NK,$B5927,0),"")</f>
        <v/>
      </c>
      <c r="M5927" t="str">
        <f>IF(OR(HLOOKUP(M$2+$A5927,Sheet2!BY:NL,$B5927,0),HLOOKUP(M$2+$A5927,Sheet2!BY:NL,$B5927,0)&lt;&gt;""),HLOOKUP(M$2+$A5927,Sheet2!BY:NL,$B5927,0),"")</f>
        <v/>
      </c>
      <c r="N5927" t="str">
        <f>IF(OR(HLOOKUP(N$2+$A5927,Sheet2!BZ:NM,$B5927,0),HLOOKUP(N$2+$A5927,Sheet2!BZ:NM,$B5927,0)&lt;&gt;""),HLOOKUP(N$2+$A5927,Sheet2!BZ:NM,$B5927,0),"")</f>
        <v/>
      </c>
      <c r="O5927" t="str">
        <f>IF(OR(HLOOKUP(O$2+$A5927,Sheet2!CA:NN,$B5927,0),HLOOKUP(O$2+$A5927,Sheet2!CA:NN,$B5927,0)&lt;&gt;""),HLOOKUP(O$2+$A5927,Sheet2!CA:NN,$B5927,0),"")</f>
        <v/>
      </c>
      <c r="P5927" t="str">
        <f>IF(OR(HLOOKUP(P$2+$A5927,Sheet2!CB:NO,$B5927,0),HLOOKUP(P$2+$A5927,Sheet2!CB:NO,$B5927,0)&lt;&gt;""),HLOOKUP(P$2+$A5927,Sheet2!CB:NO,$B5927,0),"")</f>
        <v/>
      </c>
      <c r="Q5927" t="str">
        <f>IF(OR(HLOOKUP(Q$2+$A5927,Sheet2!CC:NO,$B5927,0),HLOOKUP(Q$2+$A5927,Sheet2!CC:NO,$B5927,0)&lt;&gt;""),HLOOKUP(Q$2+$A5927,Sheet2!CC:NO,$B5927,0),"")</f>
        <v/>
      </c>
    </row>
    <row r="5928" spans="1:17" x14ac:dyDescent="0.25">
      <c r="A5928" s="64">
        <f t="shared" si="739"/>
        <v>24</v>
      </c>
      <c r="B5928" s="64">
        <f t="shared" si="740"/>
        <v>597</v>
      </c>
      <c r="C5928" s="64">
        <f t="shared" si="741"/>
        <v>5</v>
      </c>
      <c r="D5928" s="64">
        <f t="shared" si="742"/>
        <v>593</v>
      </c>
      <c r="E5928" s="64">
        <f t="shared" si="743"/>
        <v>2961</v>
      </c>
      <c r="F5928" s="64" t="str">
        <f t="shared" si="736"/>
        <v/>
      </c>
      <c r="G5928" s="64" t="str">
        <f t="shared" si="737"/>
        <v/>
      </c>
      <c r="H5928" s="64" t="str">
        <f t="shared" si="738"/>
        <v/>
      </c>
      <c r="I5928" s="80" t="str">
        <f>IFERROR(VLOOKUP(D5928,Sheet2!A:B,2,0),"")</f>
        <v/>
      </c>
      <c r="J5928" s="64" t="str">
        <f>IFERROR(IF(I5928&lt;&gt;"",VLOOKUP(I5928,Sheet2!B:C,2,0),""),"")</f>
        <v/>
      </c>
      <c r="K5928" s="64" t="str">
        <f>IFERROR( IF(I5928&lt;&gt;"", HLOOKUP(L$2+$A5928,Sheet2!BX:NK,2,0),""),"")</f>
        <v/>
      </c>
      <c r="L5928" t="str">
        <f>IF(OR(HLOOKUP(L$2+$A5928,Sheet2!BX:NK,$B5928,0),HLOOKUP(L$2+$A5928,Sheet2!BX:NK,$B5928,0)&lt;&gt;""),HLOOKUP(L$2+$A5928,Sheet2!BX:NK,$B5928,0),"")</f>
        <v/>
      </c>
      <c r="M5928" t="str">
        <f>IF(OR(HLOOKUP(M$2+$A5928,Sheet2!BY:NL,$B5928,0),HLOOKUP(M$2+$A5928,Sheet2!BY:NL,$B5928,0)&lt;&gt;""),HLOOKUP(M$2+$A5928,Sheet2!BY:NL,$B5928,0),"")</f>
        <v/>
      </c>
      <c r="N5928" t="str">
        <f>IF(OR(HLOOKUP(N$2+$A5928,Sheet2!BZ:NM,$B5928,0),HLOOKUP(N$2+$A5928,Sheet2!BZ:NM,$B5928,0)&lt;&gt;""),HLOOKUP(N$2+$A5928,Sheet2!BZ:NM,$B5928,0),"")</f>
        <v/>
      </c>
      <c r="O5928" t="str">
        <f>IF(OR(HLOOKUP(O$2+$A5928,Sheet2!CA:NN,$B5928,0),HLOOKUP(O$2+$A5928,Sheet2!CA:NN,$B5928,0)&lt;&gt;""),HLOOKUP(O$2+$A5928,Sheet2!CA:NN,$B5928,0),"")</f>
        <v/>
      </c>
      <c r="P5928" t="str">
        <f>IF(OR(HLOOKUP(P$2+$A5928,Sheet2!CB:NO,$B5928,0),HLOOKUP(P$2+$A5928,Sheet2!CB:NO,$B5928,0)&lt;&gt;""),HLOOKUP(P$2+$A5928,Sheet2!CB:NO,$B5928,0),"")</f>
        <v/>
      </c>
      <c r="Q5928" t="str">
        <f>IF(OR(HLOOKUP(Q$2+$A5928,Sheet2!CC:NO,$B5928,0),HLOOKUP(Q$2+$A5928,Sheet2!CC:NO,$B5928,0)&lt;&gt;""),HLOOKUP(Q$2+$A5928,Sheet2!CC:NO,$B5928,0),"")</f>
        <v/>
      </c>
    </row>
    <row r="5929" spans="1:17" x14ac:dyDescent="0.25">
      <c r="A5929" s="64">
        <f t="shared" si="739"/>
        <v>30</v>
      </c>
      <c r="B5929" s="64">
        <f t="shared" si="740"/>
        <v>597</v>
      </c>
      <c r="C5929" s="64">
        <f t="shared" si="741"/>
        <v>6</v>
      </c>
      <c r="D5929" s="64">
        <f t="shared" si="742"/>
        <v>593</v>
      </c>
      <c r="E5929" s="64">
        <f t="shared" si="743"/>
        <v>2961</v>
      </c>
      <c r="F5929" s="64" t="str">
        <f t="shared" si="736"/>
        <v/>
      </c>
      <c r="G5929" s="64" t="str">
        <f t="shared" si="737"/>
        <v/>
      </c>
      <c r="H5929" s="64" t="str">
        <f t="shared" si="738"/>
        <v/>
      </c>
      <c r="I5929" s="80" t="str">
        <f>IFERROR(VLOOKUP(D5929,Sheet2!A:B,2,0),"")</f>
        <v/>
      </c>
      <c r="J5929" s="64" t="str">
        <f>IFERROR(IF(I5929&lt;&gt;"",VLOOKUP(I5929,Sheet2!B:C,2,0),""),"")</f>
        <v/>
      </c>
      <c r="K5929" s="64" t="str">
        <f>IFERROR( IF(I5929&lt;&gt;"", HLOOKUP(L$2+$A5929,Sheet2!BX:NK,2,0),""),"")</f>
        <v/>
      </c>
      <c r="L5929" t="str">
        <f>IF(OR(HLOOKUP(L$2+$A5929,Sheet2!BX:NK,$B5929,0),HLOOKUP(L$2+$A5929,Sheet2!BX:NK,$B5929,0)&lt;&gt;""),HLOOKUP(L$2+$A5929,Sheet2!BX:NK,$B5929,0),"")</f>
        <v/>
      </c>
      <c r="M5929" t="str">
        <f>IF(OR(HLOOKUP(M$2+$A5929,Sheet2!BY:NL,$B5929,0),HLOOKUP(M$2+$A5929,Sheet2!BY:NL,$B5929,0)&lt;&gt;""),HLOOKUP(M$2+$A5929,Sheet2!BY:NL,$B5929,0),"")</f>
        <v/>
      </c>
      <c r="N5929" t="str">
        <f>IF(OR(HLOOKUP(N$2+$A5929,Sheet2!BZ:NM,$B5929,0),HLOOKUP(N$2+$A5929,Sheet2!BZ:NM,$B5929,0)&lt;&gt;""),HLOOKUP(N$2+$A5929,Sheet2!BZ:NM,$B5929,0),"")</f>
        <v/>
      </c>
      <c r="O5929" t="str">
        <f>IF(OR(HLOOKUP(O$2+$A5929,Sheet2!CA:NN,$B5929,0),HLOOKUP(O$2+$A5929,Sheet2!CA:NN,$B5929,0)&lt;&gt;""),HLOOKUP(O$2+$A5929,Sheet2!CA:NN,$B5929,0),"")</f>
        <v/>
      </c>
      <c r="P5929" t="str">
        <f>IF(OR(HLOOKUP(P$2+$A5929,Sheet2!CB:NO,$B5929,0),HLOOKUP(P$2+$A5929,Sheet2!CB:NO,$B5929,0)&lt;&gt;""),HLOOKUP(P$2+$A5929,Sheet2!CB:NO,$B5929,0),"")</f>
        <v/>
      </c>
      <c r="Q5929" t="str">
        <f>IF(OR(HLOOKUP(Q$2+$A5929,Sheet2!CC:NO,$B5929,0),HLOOKUP(Q$2+$A5929,Sheet2!CC:NO,$B5929,0)&lt;&gt;""),HLOOKUP(Q$2+$A5929,Sheet2!CC:NO,$B5929,0),"")</f>
        <v/>
      </c>
    </row>
    <row r="5930" spans="1:17" x14ac:dyDescent="0.25">
      <c r="A5930" s="64">
        <f t="shared" si="739"/>
        <v>36</v>
      </c>
      <c r="B5930" s="64">
        <f t="shared" si="740"/>
        <v>597</v>
      </c>
      <c r="C5930" s="64">
        <f t="shared" si="741"/>
        <v>7</v>
      </c>
      <c r="D5930" s="64">
        <f t="shared" si="742"/>
        <v>593</v>
      </c>
      <c r="E5930" s="64">
        <f t="shared" si="743"/>
        <v>2961</v>
      </c>
      <c r="F5930" s="64" t="str">
        <f t="shared" si="736"/>
        <v/>
      </c>
      <c r="G5930" s="64" t="str">
        <f t="shared" si="737"/>
        <v/>
      </c>
      <c r="H5930" s="64" t="str">
        <f t="shared" si="738"/>
        <v/>
      </c>
      <c r="I5930" s="80" t="str">
        <f>IFERROR(VLOOKUP(D5930,Sheet2!A:B,2,0),"")</f>
        <v/>
      </c>
      <c r="J5930" s="64" t="str">
        <f>IFERROR(IF(I5930&lt;&gt;"",VLOOKUP(I5930,Sheet2!B:C,2,0),""),"")</f>
        <v/>
      </c>
      <c r="K5930" s="64" t="str">
        <f>IFERROR( IF(I5930&lt;&gt;"", HLOOKUP(L$2+$A5930,Sheet2!BX:NK,2,0),""),"")</f>
        <v/>
      </c>
      <c r="L5930" t="str">
        <f>IF(OR(HLOOKUP(L$2+$A5930,Sheet2!BX:NK,$B5930,0),HLOOKUP(L$2+$A5930,Sheet2!BX:NK,$B5930,0)&lt;&gt;""),HLOOKUP(L$2+$A5930,Sheet2!BX:NK,$B5930,0),"")</f>
        <v/>
      </c>
      <c r="M5930" t="str">
        <f>IF(OR(HLOOKUP(M$2+$A5930,Sheet2!BY:NL,$B5930,0),HLOOKUP(M$2+$A5930,Sheet2!BY:NL,$B5930,0)&lt;&gt;""),HLOOKUP(M$2+$A5930,Sheet2!BY:NL,$B5930,0),"")</f>
        <v/>
      </c>
      <c r="N5930" t="str">
        <f>IF(OR(HLOOKUP(N$2+$A5930,Sheet2!BZ:NM,$B5930,0),HLOOKUP(N$2+$A5930,Sheet2!BZ:NM,$B5930,0)&lt;&gt;""),HLOOKUP(N$2+$A5930,Sheet2!BZ:NM,$B5930,0),"")</f>
        <v/>
      </c>
      <c r="O5930" t="str">
        <f>IF(OR(HLOOKUP(O$2+$A5930,Sheet2!CA:NN,$B5930,0),HLOOKUP(O$2+$A5930,Sheet2!CA:NN,$B5930,0)&lt;&gt;""),HLOOKUP(O$2+$A5930,Sheet2!CA:NN,$B5930,0),"")</f>
        <v/>
      </c>
      <c r="P5930" t="str">
        <f>IF(OR(HLOOKUP(P$2+$A5930,Sheet2!CB:NO,$B5930,0),HLOOKUP(P$2+$A5930,Sheet2!CB:NO,$B5930,0)&lt;&gt;""),HLOOKUP(P$2+$A5930,Sheet2!CB:NO,$B5930,0),"")</f>
        <v/>
      </c>
      <c r="Q5930" t="str">
        <f>IF(OR(HLOOKUP(Q$2+$A5930,Sheet2!CC:NO,$B5930,0),HLOOKUP(Q$2+$A5930,Sheet2!CC:NO,$B5930,0)&lt;&gt;""),HLOOKUP(Q$2+$A5930,Sheet2!CC:NO,$B5930,0),"")</f>
        <v/>
      </c>
    </row>
    <row r="5931" spans="1:17" x14ac:dyDescent="0.25">
      <c r="A5931" s="64">
        <f t="shared" si="739"/>
        <v>42</v>
      </c>
      <c r="B5931" s="64">
        <f t="shared" si="740"/>
        <v>597</v>
      </c>
      <c r="C5931" s="64">
        <f t="shared" si="741"/>
        <v>8</v>
      </c>
      <c r="D5931" s="64">
        <f t="shared" si="742"/>
        <v>593</v>
      </c>
      <c r="E5931" s="64">
        <f t="shared" si="743"/>
        <v>2961</v>
      </c>
      <c r="F5931" s="64" t="str">
        <f t="shared" si="736"/>
        <v/>
      </c>
      <c r="G5931" s="64" t="str">
        <f t="shared" si="737"/>
        <v/>
      </c>
      <c r="H5931" s="64" t="str">
        <f t="shared" si="738"/>
        <v/>
      </c>
      <c r="I5931" s="80" t="str">
        <f>IFERROR(VLOOKUP(D5931,Sheet2!A:B,2,0),"")</f>
        <v/>
      </c>
      <c r="J5931" s="64" t="str">
        <f>IFERROR(IF(I5931&lt;&gt;"",VLOOKUP(I5931,Sheet2!B:C,2,0),""),"")</f>
        <v/>
      </c>
      <c r="K5931" s="64" t="str">
        <f>IFERROR( IF(I5931&lt;&gt;"", HLOOKUP(L$2+$A5931,Sheet2!BX:NK,2,0),""),"")</f>
        <v/>
      </c>
      <c r="L5931" t="str">
        <f>IF(OR(HLOOKUP(L$2+$A5931,Sheet2!BX:NK,$B5931,0),HLOOKUP(L$2+$A5931,Sheet2!BX:NK,$B5931,0)&lt;&gt;""),HLOOKUP(L$2+$A5931,Sheet2!BX:NK,$B5931,0),"")</f>
        <v/>
      </c>
      <c r="M5931" t="str">
        <f>IF(OR(HLOOKUP(M$2+$A5931,Sheet2!BY:NL,$B5931,0),HLOOKUP(M$2+$A5931,Sheet2!BY:NL,$B5931,0)&lt;&gt;""),HLOOKUP(M$2+$A5931,Sheet2!BY:NL,$B5931,0),"")</f>
        <v/>
      </c>
      <c r="N5931" t="str">
        <f>IF(OR(HLOOKUP(N$2+$A5931,Sheet2!BZ:NM,$B5931,0),HLOOKUP(N$2+$A5931,Sheet2!BZ:NM,$B5931,0)&lt;&gt;""),HLOOKUP(N$2+$A5931,Sheet2!BZ:NM,$B5931,0),"")</f>
        <v/>
      </c>
      <c r="O5931" t="str">
        <f>IF(OR(HLOOKUP(O$2+$A5931,Sheet2!CA:NN,$B5931,0),HLOOKUP(O$2+$A5931,Sheet2!CA:NN,$B5931,0)&lt;&gt;""),HLOOKUP(O$2+$A5931,Sheet2!CA:NN,$B5931,0),"")</f>
        <v/>
      </c>
      <c r="P5931" t="str">
        <f>IF(OR(HLOOKUP(P$2+$A5931,Sheet2!CB:NO,$B5931,0),HLOOKUP(P$2+$A5931,Sheet2!CB:NO,$B5931,0)&lt;&gt;""),HLOOKUP(P$2+$A5931,Sheet2!CB:NO,$B5931,0),"")</f>
        <v/>
      </c>
      <c r="Q5931" t="str">
        <f>IF(OR(HLOOKUP(Q$2+$A5931,Sheet2!CC:NO,$B5931,0),HLOOKUP(Q$2+$A5931,Sheet2!CC:NO,$B5931,0)&lt;&gt;""),HLOOKUP(Q$2+$A5931,Sheet2!CC:NO,$B5931,0),"")</f>
        <v/>
      </c>
    </row>
    <row r="5932" spans="1:17" x14ac:dyDescent="0.25">
      <c r="A5932" s="64">
        <f t="shared" si="739"/>
        <v>48</v>
      </c>
      <c r="B5932" s="64">
        <f t="shared" si="740"/>
        <v>597</v>
      </c>
      <c r="C5932" s="64">
        <f t="shared" si="741"/>
        <v>9</v>
      </c>
      <c r="D5932" s="64">
        <f t="shared" si="742"/>
        <v>593</v>
      </c>
      <c r="E5932" s="64">
        <f t="shared" si="743"/>
        <v>2961</v>
      </c>
      <c r="F5932" s="64" t="str">
        <f t="shared" si="736"/>
        <v/>
      </c>
      <c r="G5932" s="64" t="str">
        <f t="shared" si="737"/>
        <v/>
      </c>
      <c r="H5932" s="64" t="str">
        <f t="shared" si="738"/>
        <v/>
      </c>
      <c r="I5932" s="80" t="str">
        <f>IFERROR(VLOOKUP(D5932,Sheet2!A:B,2,0),"")</f>
        <v/>
      </c>
      <c r="J5932" s="64" t="str">
        <f>IFERROR(IF(I5932&lt;&gt;"",VLOOKUP(I5932,Sheet2!B:C,2,0),""),"")</f>
        <v/>
      </c>
      <c r="K5932" s="64" t="str">
        <f>IFERROR( IF(I5932&lt;&gt;"", HLOOKUP(L$2+$A5932,Sheet2!BX:NK,2,0),""),"")</f>
        <v/>
      </c>
      <c r="L5932" t="str">
        <f>IF(OR(HLOOKUP(L$2+$A5932,Sheet2!BX:NK,$B5932,0),HLOOKUP(L$2+$A5932,Sheet2!BX:NK,$B5932,0)&lt;&gt;""),HLOOKUP(L$2+$A5932,Sheet2!BX:NK,$B5932,0),"")</f>
        <v/>
      </c>
      <c r="M5932" t="str">
        <f>IF(OR(HLOOKUP(M$2+$A5932,Sheet2!BY:NL,$B5932,0),HLOOKUP(M$2+$A5932,Sheet2!BY:NL,$B5932,0)&lt;&gt;""),HLOOKUP(M$2+$A5932,Sheet2!BY:NL,$B5932,0),"")</f>
        <v/>
      </c>
      <c r="N5932" t="str">
        <f>IF(OR(HLOOKUP(N$2+$A5932,Sheet2!BZ:NM,$B5932,0),HLOOKUP(N$2+$A5932,Sheet2!BZ:NM,$B5932,0)&lt;&gt;""),HLOOKUP(N$2+$A5932,Sheet2!BZ:NM,$B5932,0),"")</f>
        <v/>
      </c>
      <c r="O5932" t="str">
        <f>IF(OR(HLOOKUP(O$2+$A5932,Sheet2!CA:NN,$B5932,0),HLOOKUP(O$2+$A5932,Sheet2!CA:NN,$B5932,0)&lt;&gt;""),HLOOKUP(O$2+$A5932,Sheet2!CA:NN,$B5932,0),"")</f>
        <v/>
      </c>
      <c r="P5932" t="str">
        <f>IF(OR(HLOOKUP(P$2+$A5932,Sheet2!CB:NO,$B5932,0),HLOOKUP(P$2+$A5932,Sheet2!CB:NO,$B5932,0)&lt;&gt;""),HLOOKUP(P$2+$A5932,Sheet2!CB:NO,$B5932,0),"")</f>
        <v/>
      </c>
      <c r="Q5932" t="str">
        <f>IF(OR(HLOOKUP(Q$2+$A5932,Sheet2!CC:NO,$B5932,0),HLOOKUP(Q$2+$A5932,Sheet2!CC:NO,$B5932,0)&lt;&gt;""),HLOOKUP(Q$2+$A5932,Sheet2!CC:NO,$B5932,0),"")</f>
        <v/>
      </c>
    </row>
    <row r="5933" spans="1:17" x14ac:dyDescent="0.25">
      <c r="A5933" s="64">
        <f t="shared" si="739"/>
        <v>54</v>
      </c>
      <c r="B5933" s="64">
        <f t="shared" si="740"/>
        <v>597</v>
      </c>
      <c r="C5933" s="64">
        <f t="shared" si="741"/>
        <v>10</v>
      </c>
      <c r="D5933" s="64">
        <f t="shared" si="742"/>
        <v>593</v>
      </c>
      <c r="E5933" s="64">
        <f t="shared" si="743"/>
        <v>2961</v>
      </c>
      <c r="F5933" s="64" t="str">
        <f t="shared" si="736"/>
        <v/>
      </c>
      <c r="G5933" s="64" t="str">
        <f t="shared" si="737"/>
        <v/>
      </c>
      <c r="H5933" s="64" t="str">
        <f t="shared" si="738"/>
        <v/>
      </c>
      <c r="I5933" s="80" t="str">
        <f>IFERROR(VLOOKUP(D5933,Sheet2!A:B,2,0),"")</f>
        <v/>
      </c>
      <c r="J5933" s="64" t="str">
        <f>IFERROR(IF(I5933&lt;&gt;"",VLOOKUP(I5933,Sheet2!B:C,2,0),""),"")</f>
        <v/>
      </c>
      <c r="K5933" s="64" t="str">
        <f>IFERROR( IF(I5933&lt;&gt;"", HLOOKUP(L$2+$A5933,Sheet2!BX:NK,2,0),""),"")</f>
        <v/>
      </c>
      <c r="L5933" t="str">
        <f>IF(OR(HLOOKUP(L$2+$A5933,Sheet2!BX:NK,$B5933,0),HLOOKUP(L$2+$A5933,Sheet2!BX:NK,$B5933,0)&lt;&gt;""),HLOOKUP(L$2+$A5933,Sheet2!BX:NK,$B5933,0),"")</f>
        <v/>
      </c>
      <c r="M5933" t="str">
        <f>IF(OR(HLOOKUP(M$2+$A5933,Sheet2!BY:NL,$B5933,0),HLOOKUP(M$2+$A5933,Sheet2!BY:NL,$B5933,0)&lt;&gt;""),HLOOKUP(M$2+$A5933,Sheet2!BY:NL,$B5933,0),"")</f>
        <v/>
      </c>
      <c r="N5933" t="str">
        <f>IF(OR(HLOOKUP(N$2+$A5933,Sheet2!BZ:NM,$B5933,0),HLOOKUP(N$2+$A5933,Sheet2!BZ:NM,$B5933,0)&lt;&gt;""),HLOOKUP(N$2+$A5933,Sheet2!BZ:NM,$B5933,0),"")</f>
        <v/>
      </c>
      <c r="O5933" t="str">
        <f>IF(OR(HLOOKUP(O$2+$A5933,Sheet2!CA:NN,$B5933,0),HLOOKUP(O$2+$A5933,Sheet2!CA:NN,$B5933,0)&lt;&gt;""),HLOOKUP(O$2+$A5933,Sheet2!CA:NN,$B5933,0),"")</f>
        <v/>
      </c>
      <c r="P5933" t="str">
        <f>IF(OR(HLOOKUP(P$2+$A5933,Sheet2!CB:NO,$B5933,0),HLOOKUP(P$2+$A5933,Sheet2!CB:NO,$B5933,0)&lt;&gt;""),HLOOKUP(P$2+$A5933,Sheet2!CB:NO,$B5933,0),"")</f>
        <v/>
      </c>
      <c r="Q5933" t="str">
        <f>IF(OR(HLOOKUP(Q$2+$A5933,Sheet2!CC:NO,$B5933,0),HLOOKUP(Q$2+$A5933,Sheet2!CC:NO,$B5933,0)&lt;&gt;""),HLOOKUP(Q$2+$A5933,Sheet2!CC:NO,$B5933,0),"")</f>
        <v/>
      </c>
    </row>
    <row r="5934" spans="1:17" x14ac:dyDescent="0.25">
      <c r="A5934" s="64">
        <f t="shared" si="739"/>
        <v>0</v>
      </c>
      <c r="B5934" s="64">
        <f t="shared" si="740"/>
        <v>598</v>
      </c>
      <c r="C5934" s="64">
        <f t="shared" si="741"/>
        <v>1</v>
      </c>
      <c r="D5934" s="64">
        <f t="shared" si="742"/>
        <v>594</v>
      </c>
      <c r="E5934" s="64">
        <f t="shared" si="743"/>
        <v>2966</v>
      </c>
      <c r="F5934" s="64" t="str">
        <f t="shared" si="736"/>
        <v/>
      </c>
      <c r="G5934" s="64" t="str">
        <f t="shared" si="737"/>
        <v/>
      </c>
      <c r="H5934" s="64" t="str">
        <f t="shared" si="738"/>
        <v/>
      </c>
      <c r="I5934" s="80" t="str">
        <f>IFERROR(VLOOKUP(D5934,Sheet2!A:B,2,0),"")</f>
        <v/>
      </c>
      <c r="J5934" s="64" t="str">
        <f>IFERROR(IF(I5934&lt;&gt;"",VLOOKUP(I5934,Sheet2!B:C,2,0),""),"")</f>
        <v/>
      </c>
      <c r="K5934" s="64" t="str">
        <f>IFERROR( IF(I5934&lt;&gt;"", HLOOKUP(L$2+$A5934,Sheet2!BX:NK,2,0),""),"")</f>
        <v/>
      </c>
      <c r="L5934" t="str">
        <f>IF(OR(HLOOKUP(L$2+$A5934,Sheet2!BX:NK,$B5934,0),HLOOKUP(L$2+$A5934,Sheet2!BX:NK,$B5934,0)&lt;&gt;""),HLOOKUP(L$2+$A5934,Sheet2!BX:NK,$B5934,0),"")</f>
        <v/>
      </c>
      <c r="M5934" t="str">
        <f>IF(OR(HLOOKUP(M$2+$A5934,Sheet2!BY:NL,$B5934,0),HLOOKUP(M$2+$A5934,Sheet2!BY:NL,$B5934,0)&lt;&gt;""),HLOOKUP(M$2+$A5934,Sheet2!BY:NL,$B5934,0),"")</f>
        <v/>
      </c>
      <c r="N5934" t="str">
        <f>IF(OR(HLOOKUP(N$2+$A5934,Sheet2!BZ:NM,$B5934,0),HLOOKUP(N$2+$A5934,Sheet2!BZ:NM,$B5934,0)&lt;&gt;""),HLOOKUP(N$2+$A5934,Sheet2!BZ:NM,$B5934,0),"")</f>
        <v/>
      </c>
      <c r="O5934" t="str">
        <f>IF(OR(HLOOKUP(O$2+$A5934,Sheet2!CA:NN,$B5934,0),HLOOKUP(O$2+$A5934,Sheet2!CA:NN,$B5934,0)&lt;&gt;""),HLOOKUP(O$2+$A5934,Sheet2!CA:NN,$B5934,0),"")</f>
        <v/>
      </c>
      <c r="P5934" t="str">
        <f>IF(OR(HLOOKUP(P$2+$A5934,Sheet2!CB:NO,$B5934,0),HLOOKUP(P$2+$A5934,Sheet2!CB:NO,$B5934,0)&lt;&gt;""),HLOOKUP(P$2+$A5934,Sheet2!CB:NO,$B5934,0),"")</f>
        <v/>
      </c>
      <c r="Q5934" t="str">
        <f>IF(OR(HLOOKUP(Q$2+$A5934,Sheet2!CC:NO,$B5934,0),HLOOKUP(Q$2+$A5934,Sheet2!CC:NO,$B5934,0)&lt;&gt;""),HLOOKUP(Q$2+$A5934,Sheet2!CC:NO,$B5934,0),"")</f>
        <v/>
      </c>
    </row>
    <row r="5935" spans="1:17" x14ac:dyDescent="0.25">
      <c r="A5935" s="64">
        <f t="shared" si="739"/>
        <v>6</v>
      </c>
      <c r="B5935" s="64">
        <f t="shared" si="740"/>
        <v>598</v>
      </c>
      <c r="C5935" s="64">
        <f t="shared" si="741"/>
        <v>2</v>
      </c>
      <c r="D5935" s="64">
        <f t="shared" si="742"/>
        <v>594</v>
      </c>
      <c r="E5935" s="64">
        <f t="shared" si="743"/>
        <v>2966</v>
      </c>
      <c r="F5935" s="64" t="str">
        <f t="shared" si="736"/>
        <v/>
      </c>
      <c r="G5935" s="64" t="str">
        <f t="shared" si="737"/>
        <v/>
      </c>
      <c r="H5935" s="64" t="str">
        <f t="shared" si="738"/>
        <v/>
      </c>
      <c r="I5935" s="80" t="str">
        <f>IFERROR(VLOOKUP(D5935,Sheet2!A:B,2,0),"")</f>
        <v/>
      </c>
      <c r="J5935" s="64" t="str">
        <f>IFERROR(IF(I5935&lt;&gt;"",VLOOKUP(I5935,Sheet2!B:C,2,0),""),"")</f>
        <v/>
      </c>
      <c r="K5935" s="64" t="str">
        <f>IFERROR( IF(I5935&lt;&gt;"", HLOOKUP(L$2+$A5935,Sheet2!BX:NK,2,0),""),"")</f>
        <v/>
      </c>
      <c r="L5935" t="str">
        <f>IF(OR(HLOOKUP(L$2+$A5935,Sheet2!BX:NK,$B5935,0),HLOOKUP(L$2+$A5935,Sheet2!BX:NK,$B5935,0)&lt;&gt;""),HLOOKUP(L$2+$A5935,Sheet2!BX:NK,$B5935,0),"")</f>
        <v/>
      </c>
      <c r="M5935" t="str">
        <f>IF(OR(HLOOKUP(M$2+$A5935,Sheet2!BY:NL,$B5935,0),HLOOKUP(M$2+$A5935,Sheet2!BY:NL,$B5935,0)&lt;&gt;""),HLOOKUP(M$2+$A5935,Sheet2!BY:NL,$B5935,0),"")</f>
        <v/>
      </c>
      <c r="N5935" t="str">
        <f>IF(OR(HLOOKUP(N$2+$A5935,Sheet2!BZ:NM,$B5935,0),HLOOKUP(N$2+$A5935,Sheet2!BZ:NM,$B5935,0)&lt;&gt;""),HLOOKUP(N$2+$A5935,Sheet2!BZ:NM,$B5935,0),"")</f>
        <v/>
      </c>
      <c r="O5935" t="str">
        <f>IF(OR(HLOOKUP(O$2+$A5935,Sheet2!CA:NN,$B5935,0),HLOOKUP(O$2+$A5935,Sheet2!CA:NN,$B5935,0)&lt;&gt;""),HLOOKUP(O$2+$A5935,Sheet2!CA:NN,$B5935,0),"")</f>
        <v/>
      </c>
      <c r="P5935" t="str">
        <f>IF(OR(HLOOKUP(P$2+$A5935,Sheet2!CB:NO,$B5935,0),HLOOKUP(P$2+$A5935,Sheet2!CB:NO,$B5935,0)&lt;&gt;""),HLOOKUP(P$2+$A5935,Sheet2!CB:NO,$B5935,0),"")</f>
        <v/>
      </c>
      <c r="Q5935" t="str">
        <f>IF(OR(HLOOKUP(Q$2+$A5935,Sheet2!CC:NO,$B5935,0),HLOOKUP(Q$2+$A5935,Sheet2!CC:NO,$B5935,0)&lt;&gt;""),HLOOKUP(Q$2+$A5935,Sheet2!CC:NO,$B5935,0),"")</f>
        <v/>
      </c>
    </row>
    <row r="5936" spans="1:17" x14ac:dyDescent="0.25">
      <c r="A5936" s="64">
        <f t="shared" si="739"/>
        <v>12</v>
      </c>
      <c r="B5936" s="64">
        <f t="shared" si="740"/>
        <v>598</v>
      </c>
      <c r="C5936" s="64">
        <f t="shared" si="741"/>
        <v>3</v>
      </c>
      <c r="D5936" s="64">
        <f t="shared" si="742"/>
        <v>594</v>
      </c>
      <c r="E5936" s="64">
        <f t="shared" si="743"/>
        <v>2966</v>
      </c>
      <c r="F5936" s="64" t="str">
        <f t="shared" si="736"/>
        <v/>
      </c>
      <c r="G5936" s="64" t="str">
        <f t="shared" si="737"/>
        <v/>
      </c>
      <c r="H5936" s="64" t="str">
        <f t="shared" si="738"/>
        <v/>
      </c>
      <c r="I5936" s="80" t="str">
        <f>IFERROR(VLOOKUP(D5936,Sheet2!A:B,2,0),"")</f>
        <v/>
      </c>
      <c r="J5936" s="64" t="str">
        <f>IFERROR(IF(I5936&lt;&gt;"",VLOOKUP(I5936,Sheet2!B:C,2,0),""),"")</f>
        <v/>
      </c>
      <c r="K5936" s="64" t="str">
        <f>IFERROR( IF(I5936&lt;&gt;"", HLOOKUP(L$2+$A5936,Sheet2!BX:NK,2,0),""),"")</f>
        <v/>
      </c>
      <c r="L5936" t="str">
        <f>IF(OR(HLOOKUP(L$2+$A5936,Sheet2!BX:NK,$B5936,0),HLOOKUP(L$2+$A5936,Sheet2!BX:NK,$B5936,0)&lt;&gt;""),HLOOKUP(L$2+$A5936,Sheet2!BX:NK,$B5936,0),"")</f>
        <v/>
      </c>
      <c r="M5936" t="str">
        <f>IF(OR(HLOOKUP(M$2+$A5936,Sheet2!BY:NL,$B5936,0),HLOOKUP(M$2+$A5936,Sheet2!BY:NL,$B5936,0)&lt;&gt;""),HLOOKUP(M$2+$A5936,Sheet2!BY:NL,$B5936,0),"")</f>
        <v/>
      </c>
      <c r="N5936" t="str">
        <f>IF(OR(HLOOKUP(N$2+$A5936,Sheet2!BZ:NM,$B5936,0),HLOOKUP(N$2+$A5936,Sheet2!BZ:NM,$B5936,0)&lt;&gt;""),HLOOKUP(N$2+$A5936,Sheet2!BZ:NM,$B5936,0),"")</f>
        <v/>
      </c>
      <c r="O5936" t="str">
        <f>IF(OR(HLOOKUP(O$2+$A5936,Sheet2!CA:NN,$B5936,0),HLOOKUP(O$2+$A5936,Sheet2!CA:NN,$B5936,0)&lt;&gt;""),HLOOKUP(O$2+$A5936,Sheet2!CA:NN,$B5936,0),"")</f>
        <v/>
      </c>
      <c r="P5936" t="str">
        <f>IF(OR(HLOOKUP(P$2+$A5936,Sheet2!CB:NO,$B5936,0),HLOOKUP(P$2+$A5936,Sheet2!CB:NO,$B5936,0)&lt;&gt;""),HLOOKUP(P$2+$A5936,Sheet2!CB:NO,$B5936,0),"")</f>
        <v/>
      </c>
      <c r="Q5936" t="str">
        <f>IF(OR(HLOOKUP(Q$2+$A5936,Sheet2!CC:NO,$B5936,0),HLOOKUP(Q$2+$A5936,Sheet2!CC:NO,$B5936,0)&lt;&gt;""),HLOOKUP(Q$2+$A5936,Sheet2!CC:NO,$B5936,0),"")</f>
        <v/>
      </c>
    </row>
    <row r="5937" spans="1:17" x14ac:dyDescent="0.25">
      <c r="A5937" s="64">
        <f t="shared" si="739"/>
        <v>18</v>
      </c>
      <c r="B5937" s="64">
        <f t="shared" si="740"/>
        <v>598</v>
      </c>
      <c r="C5937" s="64">
        <f t="shared" si="741"/>
        <v>4</v>
      </c>
      <c r="D5937" s="64">
        <f t="shared" si="742"/>
        <v>594</v>
      </c>
      <c r="E5937" s="64">
        <f t="shared" si="743"/>
        <v>2966</v>
      </c>
      <c r="F5937" s="64" t="str">
        <f t="shared" si="736"/>
        <v/>
      </c>
      <c r="G5937" s="64" t="str">
        <f t="shared" si="737"/>
        <v/>
      </c>
      <c r="H5937" s="64" t="str">
        <f t="shared" si="738"/>
        <v/>
      </c>
      <c r="I5937" s="80" t="str">
        <f>IFERROR(VLOOKUP(D5937,Sheet2!A:B,2,0),"")</f>
        <v/>
      </c>
      <c r="J5937" s="64" t="str">
        <f>IFERROR(IF(I5937&lt;&gt;"",VLOOKUP(I5937,Sheet2!B:C,2,0),""),"")</f>
        <v/>
      </c>
      <c r="K5937" s="64" t="str">
        <f>IFERROR( IF(I5937&lt;&gt;"", HLOOKUP(L$2+$A5937,Sheet2!BX:NK,2,0),""),"")</f>
        <v/>
      </c>
      <c r="L5937" t="str">
        <f>IF(OR(HLOOKUP(L$2+$A5937,Sheet2!BX:NK,$B5937,0),HLOOKUP(L$2+$A5937,Sheet2!BX:NK,$B5937,0)&lt;&gt;""),HLOOKUP(L$2+$A5937,Sheet2!BX:NK,$B5937,0),"")</f>
        <v/>
      </c>
      <c r="M5937" t="str">
        <f>IF(OR(HLOOKUP(M$2+$A5937,Sheet2!BY:NL,$B5937,0),HLOOKUP(M$2+$A5937,Sheet2!BY:NL,$B5937,0)&lt;&gt;""),HLOOKUP(M$2+$A5937,Sheet2!BY:NL,$B5937,0),"")</f>
        <v/>
      </c>
      <c r="N5937" t="str">
        <f>IF(OR(HLOOKUP(N$2+$A5937,Sheet2!BZ:NM,$B5937,0),HLOOKUP(N$2+$A5937,Sheet2!BZ:NM,$B5937,0)&lt;&gt;""),HLOOKUP(N$2+$A5937,Sheet2!BZ:NM,$B5937,0),"")</f>
        <v/>
      </c>
      <c r="O5937" t="str">
        <f>IF(OR(HLOOKUP(O$2+$A5937,Sheet2!CA:NN,$B5937,0),HLOOKUP(O$2+$A5937,Sheet2!CA:NN,$B5937,0)&lt;&gt;""),HLOOKUP(O$2+$A5937,Sheet2!CA:NN,$B5937,0),"")</f>
        <v/>
      </c>
      <c r="P5937" t="str">
        <f>IF(OR(HLOOKUP(P$2+$A5937,Sheet2!CB:NO,$B5937,0),HLOOKUP(P$2+$A5937,Sheet2!CB:NO,$B5937,0)&lt;&gt;""),HLOOKUP(P$2+$A5937,Sheet2!CB:NO,$B5937,0),"")</f>
        <v/>
      </c>
      <c r="Q5937" t="str">
        <f>IF(OR(HLOOKUP(Q$2+$A5937,Sheet2!CC:NO,$B5937,0),HLOOKUP(Q$2+$A5937,Sheet2!CC:NO,$B5937,0)&lt;&gt;""),HLOOKUP(Q$2+$A5937,Sheet2!CC:NO,$B5937,0),"")</f>
        <v/>
      </c>
    </row>
    <row r="5938" spans="1:17" x14ac:dyDescent="0.25">
      <c r="A5938" s="64">
        <f t="shared" si="739"/>
        <v>24</v>
      </c>
      <c r="B5938" s="64">
        <f t="shared" si="740"/>
        <v>598</v>
      </c>
      <c r="C5938" s="64">
        <f t="shared" si="741"/>
        <v>5</v>
      </c>
      <c r="D5938" s="64">
        <f t="shared" si="742"/>
        <v>594</v>
      </c>
      <c r="E5938" s="64">
        <f t="shared" si="743"/>
        <v>2966</v>
      </c>
      <c r="F5938" s="64" t="str">
        <f t="shared" si="736"/>
        <v/>
      </c>
      <c r="G5938" s="64" t="str">
        <f t="shared" si="737"/>
        <v/>
      </c>
      <c r="H5938" s="64" t="str">
        <f t="shared" si="738"/>
        <v/>
      </c>
      <c r="I5938" s="80" t="str">
        <f>IFERROR(VLOOKUP(D5938,Sheet2!A:B,2,0),"")</f>
        <v/>
      </c>
      <c r="J5938" s="64" t="str">
        <f>IFERROR(IF(I5938&lt;&gt;"",VLOOKUP(I5938,Sheet2!B:C,2,0),""),"")</f>
        <v/>
      </c>
      <c r="K5938" s="64" t="str">
        <f>IFERROR( IF(I5938&lt;&gt;"", HLOOKUP(L$2+$A5938,Sheet2!BX:NK,2,0),""),"")</f>
        <v/>
      </c>
      <c r="L5938" t="str">
        <f>IF(OR(HLOOKUP(L$2+$A5938,Sheet2!BX:NK,$B5938,0),HLOOKUP(L$2+$A5938,Sheet2!BX:NK,$B5938,0)&lt;&gt;""),HLOOKUP(L$2+$A5938,Sheet2!BX:NK,$B5938,0),"")</f>
        <v/>
      </c>
      <c r="M5938" t="str">
        <f>IF(OR(HLOOKUP(M$2+$A5938,Sheet2!BY:NL,$B5938,0),HLOOKUP(M$2+$A5938,Sheet2!BY:NL,$B5938,0)&lt;&gt;""),HLOOKUP(M$2+$A5938,Sheet2!BY:NL,$B5938,0),"")</f>
        <v/>
      </c>
      <c r="N5938" t="str">
        <f>IF(OR(HLOOKUP(N$2+$A5938,Sheet2!BZ:NM,$B5938,0),HLOOKUP(N$2+$A5938,Sheet2!BZ:NM,$B5938,0)&lt;&gt;""),HLOOKUP(N$2+$A5938,Sheet2!BZ:NM,$B5938,0),"")</f>
        <v/>
      </c>
      <c r="O5938" t="str">
        <f>IF(OR(HLOOKUP(O$2+$A5938,Sheet2!CA:NN,$B5938,0),HLOOKUP(O$2+$A5938,Sheet2!CA:NN,$B5938,0)&lt;&gt;""),HLOOKUP(O$2+$A5938,Sheet2!CA:NN,$B5938,0),"")</f>
        <v/>
      </c>
      <c r="P5938" t="str">
        <f>IF(OR(HLOOKUP(P$2+$A5938,Sheet2!CB:NO,$B5938,0),HLOOKUP(P$2+$A5938,Sheet2!CB:NO,$B5938,0)&lt;&gt;""),HLOOKUP(P$2+$A5938,Sheet2!CB:NO,$B5938,0),"")</f>
        <v/>
      </c>
      <c r="Q5938" t="str">
        <f>IF(OR(HLOOKUP(Q$2+$A5938,Sheet2!CC:NO,$B5938,0),HLOOKUP(Q$2+$A5938,Sheet2!CC:NO,$B5938,0)&lt;&gt;""),HLOOKUP(Q$2+$A5938,Sheet2!CC:NO,$B5938,0),"")</f>
        <v/>
      </c>
    </row>
    <row r="5939" spans="1:17" x14ac:dyDescent="0.25">
      <c r="A5939" s="64">
        <f t="shared" si="739"/>
        <v>30</v>
      </c>
      <c r="B5939" s="64">
        <f t="shared" si="740"/>
        <v>598</v>
      </c>
      <c r="C5939" s="64">
        <f t="shared" si="741"/>
        <v>6</v>
      </c>
      <c r="D5939" s="64">
        <f t="shared" si="742"/>
        <v>594</v>
      </c>
      <c r="E5939" s="64">
        <f t="shared" si="743"/>
        <v>2966</v>
      </c>
      <c r="F5939" s="64" t="str">
        <f t="shared" si="736"/>
        <v/>
      </c>
      <c r="G5939" s="64" t="str">
        <f t="shared" si="737"/>
        <v/>
      </c>
      <c r="H5939" s="64" t="str">
        <f t="shared" si="738"/>
        <v/>
      </c>
      <c r="I5939" s="80" t="str">
        <f>IFERROR(VLOOKUP(D5939,Sheet2!A:B,2,0),"")</f>
        <v/>
      </c>
      <c r="J5939" s="64" t="str">
        <f>IFERROR(IF(I5939&lt;&gt;"",VLOOKUP(I5939,Sheet2!B:C,2,0),""),"")</f>
        <v/>
      </c>
      <c r="K5939" s="64" t="str">
        <f>IFERROR( IF(I5939&lt;&gt;"", HLOOKUP(L$2+$A5939,Sheet2!BX:NK,2,0),""),"")</f>
        <v/>
      </c>
      <c r="L5939" t="str">
        <f>IF(OR(HLOOKUP(L$2+$A5939,Sheet2!BX:NK,$B5939,0),HLOOKUP(L$2+$A5939,Sheet2!BX:NK,$B5939,0)&lt;&gt;""),HLOOKUP(L$2+$A5939,Sheet2!BX:NK,$B5939,0),"")</f>
        <v/>
      </c>
      <c r="M5939" t="str">
        <f>IF(OR(HLOOKUP(M$2+$A5939,Sheet2!BY:NL,$B5939,0),HLOOKUP(M$2+$A5939,Sheet2!BY:NL,$B5939,0)&lt;&gt;""),HLOOKUP(M$2+$A5939,Sheet2!BY:NL,$B5939,0),"")</f>
        <v/>
      </c>
      <c r="N5939" t="str">
        <f>IF(OR(HLOOKUP(N$2+$A5939,Sheet2!BZ:NM,$B5939,0),HLOOKUP(N$2+$A5939,Sheet2!BZ:NM,$B5939,0)&lt;&gt;""),HLOOKUP(N$2+$A5939,Sheet2!BZ:NM,$B5939,0),"")</f>
        <v/>
      </c>
      <c r="O5939" t="str">
        <f>IF(OR(HLOOKUP(O$2+$A5939,Sheet2!CA:NN,$B5939,0),HLOOKUP(O$2+$A5939,Sheet2!CA:NN,$B5939,0)&lt;&gt;""),HLOOKUP(O$2+$A5939,Sheet2!CA:NN,$B5939,0),"")</f>
        <v/>
      </c>
      <c r="P5939" t="str">
        <f>IF(OR(HLOOKUP(P$2+$A5939,Sheet2!CB:NO,$B5939,0),HLOOKUP(P$2+$A5939,Sheet2!CB:NO,$B5939,0)&lt;&gt;""),HLOOKUP(P$2+$A5939,Sheet2!CB:NO,$B5939,0),"")</f>
        <v/>
      </c>
      <c r="Q5939" t="str">
        <f>IF(OR(HLOOKUP(Q$2+$A5939,Sheet2!CC:NO,$B5939,0),HLOOKUP(Q$2+$A5939,Sheet2!CC:NO,$B5939,0)&lt;&gt;""),HLOOKUP(Q$2+$A5939,Sheet2!CC:NO,$B5939,0),"")</f>
        <v/>
      </c>
    </row>
    <row r="5940" spans="1:17" x14ac:dyDescent="0.25">
      <c r="A5940" s="64">
        <f t="shared" si="739"/>
        <v>36</v>
      </c>
      <c r="B5940" s="64">
        <f t="shared" si="740"/>
        <v>598</v>
      </c>
      <c r="C5940" s="64">
        <f t="shared" si="741"/>
        <v>7</v>
      </c>
      <c r="D5940" s="64">
        <f t="shared" si="742"/>
        <v>594</v>
      </c>
      <c r="E5940" s="64">
        <f t="shared" si="743"/>
        <v>2966</v>
      </c>
      <c r="F5940" s="64" t="str">
        <f t="shared" si="736"/>
        <v/>
      </c>
      <c r="G5940" s="64" t="str">
        <f t="shared" si="737"/>
        <v/>
      </c>
      <c r="H5940" s="64" t="str">
        <f t="shared" si="738"/>
        <v/>
      </c>
      <c r="I5940" s="80" t="str">
        <f>IFERROR(VLOOKUP(D5940,Sheet2!A:B,2,0),"")</f>
        <v/>
      </c>
      <c r="J5940" s="64" t="str">
        <f>IFERROR(IF(I5940&lt;&gt;"",VLOOKUP(I5940,Sheet2!B:C,2,0),""),"")</f>
        <v/>
      </c>
      <c r="K5940" s="64" t="str">
        <f>IFERROR( IF(I5940&lt;&gt;"", HLOOKUP(L$2+$A5940,Sheet2!BX:NK,2,0),""),"")</f>
        <v/>
      </c>
      <c r="L5940" t="str">
        <f>IF(OR(HLOOKUP(L$2+$A5940,Sheet2!BX:NK,$B5940,0),HLOOKUP(L$2+$A5940,Sheet2!BX:NK,$B5940,0)&lt;&gt;""),HLOOKUP(L$2+$A5940,Sheet2!BX:NK,$B5940,0),"")</f>
        <v/>
      </c>
      <c r="M5940" t="str">
        <f>IF(OR(HLOOKUP(M$2+$A5940,Sheet2!BY:NL,$B5940,0),HLOOKUP(M$2+$A5940,Sheet2!BY:NL,$B5940,0)&lt;&gt;""),HLOOKUP(M$2+$A5940,Sheet2!BY:NL,$B5940,0),"")</f>
        <v/>
      </c>
      <c r="N5940" t="str">
        <f>IF(OR(HLOOKUP(N$2+$A5940,Sheet2!BZ:NM,$B5940,0),HLOOKUP(N$2+$A5940,Sheet2!BZ:NM,$B5940,0)&lt;&gt;""),HLOOKUP(N$2+$A5940,Sheet2!BZ:NM,$B5940,0),"")</f>
        <v/>
      </c>
      <c r="O5940" t="str">
        <f>IF(OR(HLOOKUP(O$2+$A5940,Sheet2!CA:NN,$B5940,0),HLOOKUP(O$2+$A5940,Sheet2!CA:NN,$B5940,0)&lt;&gt;""),HLOOKUP(O$2+$A5940,Sheet2!CA:NN,$B5940,0),"")</f>
        <v/>
      </c>
      <c r="P5940" t="str">
        <f>IF(OR(HLOOKUP(P$2+$A5940,Sheet2!CB:NO,$B5940,0),HLOOKUP(P$2+$A5940,Sheet2!CB:NO,$B5940,0)&lt;&gt;""),HLOOKUP(P$2+$A5940,Sheet2!CB:NO,$B5940,0),"")</f>
        <v/>
      </c>
      <c r="Q5940" t="str">
        <f>IF(OR(HLOOKUP(Q$2+$A5940,Sheet2!CC:NO,$B5940,0),HLOOKUP(Q$2+$A5940,Sheet2!CC:NO,$B5940,0)&lt;&gt;""),HLOOKUP(Q$2+$A5940,Sheet2!CC:NO,$B5940,0),"")</f>
        <v/>
      </c>
    </row>
    <row r="5941" spans="1:17" x14ac:dyDescent="0.25">
      <c r="A5941" s="64">
        <f t="shared" si="739"/>
        <v>42</v>
      </c>
      <c r="B5941" s="64">
        <f t="shared" si="740"/>
        <v>598</v>
      </c>
      <c r="C5941" s="64">
        <f t="shared" si="741"/>
        <v>8</v>
      </c>
      <c r="D5941" s="64">
        <f t="shared" si="742"/>
        <v>594</v>
      </c>
      <c r="E5941" s="64">
        <f t="shared" si="743"/>
        <v>2966</v>
      </c>
      <c r="F5941" s="64" t="str">
        <f t="shared" si="736"/>
        <v/>
      </c>
      <c r="G5941" s="64" t="str">
        <f t="shared" si="737"/>
        <v/>
      </c>
      <c r="H5941" s="64" t="str">
        <f t="shared" si="738"/>
        <v/>
      </c>
      <c r="I5941" s="80" t="str">
        <f>IFERROR(VLOOKUP(D5941,Sheet2!A:B,2,0),"")</f>
        <v/>
      </c>
      <c r="J5941" s="64" t="str">
        <f>IFERROR(IF(I5941&lt;&gt;"",VLOOKUP(I5941,Sheet2!B:C,2,0),""),"")</f>
        <v/>
      </c>
      <c r="K5941" s="64" t="str">
        <f>IFERROR( IF(I5941&lt;&gt;"", HLOOKUP(L$2+$A5941,Sheet2!BX:NK,2,0),""),"")</f>
        <v/>
      </c>
      <c r="L5941" t="str">
        <f>IF(OR(HLOOKUP(L$2+$A5941,Sheet2!BX:NK,$B5941,0),HLOOKUP(L$2+$A5941,Sheet2!BX:NK,$B5941,0)&lt;&gt;""),HLOOKUP(L$2+$A5941,Sheet2!BX:NK,$B5941,0),"")</f>
        <v/>
      </c>
      <c r="M5941" t="str">
        <f>IF(OR(HLOOKUP(M$2+$A5941,Sheet2!BY:NL,$B5941,0),HLOOKUP(M$2+$A5941,Sheet2!BY:NL,$B5941,0)&lt;&gt;""),HLOOKUP(M$2+$A5941,Sheet2!BY:NL,$B5941,0),"")</f>
        <v/>
      </c>
      <c r="N5941" t="str">
        <f>IF(OR(HLOOKUP(N$2+$A5941,Sheet2!BZ:NM,$B5941,0),HLOOKUP(N$2+$A5941,Sheet2!BZ:NM,$B5941,0)&lt;&gt;""),HLOOKUP(N$2+$A5941,Sheet2!BZ:NM,$B5941,0),"")</f>
        <v/>
      </c>
      <c r="O5941" t="str">
        <f>IF(OR(HLOOKUP(O$2+$A5941,Sheet2!CA:NN,$B5941,0),HLOOKUP(O$2+$A5941,Sheet2!CA:NN,$B5941,0)&lt;&gt;""),HLOOKUP(O$2+$A5941,Sheet2!CA:NN,$B5941,0),"")</f>
        <v/>
      </c>
      <c r="P5941" t="str">
        <f>IF(OR(HLOOKUP(P$2+$A5941,Sheet2!CB:NO,$B5941,0),HLOOKUP(P$2+$A5941,Sheet2!CB:NO,$B5941,0)&lt;&gt;""),HLOOKUP(P$2+$A5941,Sheet2!CB:NO,$B5941,0),"")</f>
        <v/>
      </c>
      <c r="Q5941" t="str">
        <f>IF(OR(HLOOKUP(Q$2+$A5941,Sheet2!CC:NO,$B5941,0),HLOOKUP(Q$2+$A5941,Sheet2!CC:NO,$B5941,0)&lt;&gt;""),HLOOKUP(Q$2+$A5941,Sheet2!CC:NO,$B5941,0),"")</f>
        <v/>
      </c>
    </row>
    <row r="5942" spans="1:17" x14ac:dyDescent="0.25">
      <c r="A5942" s="64">
        <f t="shared" si="739"/>
        <v>48</v>
      </c>
      <c r="B5942" s="64">
        <f t="shared" si="740"/>
        <v>598</v>
      </c>
      <c r="C5942" s="64">
        <f t="shared" si="741"/>
        <v>9</v>
      </c>
      <c r="D5942" s="64">
        <f t="shared" si="742"/>
        <v>594</v>
      </c>
      <c r="E5942" s="64">
        <f t="shared" si="743"/>
        <v>2966</v>
      </c>
      <c r="F5942" s="64" t="str">
        <f t="shared" si="736"/>
        <v/>
      </c>
      <c r="G5942" s="64" t="str">
        <f t="shared" si="737"/>
        <v/>
      </c>
      <c r="H5942" s="64" t="str">
        <f t="shared" si="738"/>
        <v/>
      </c>
      <c r="I5942" s="80" t="str">
        <f>IFERROR(VLOOKUP(D5942,Sheet2!A:B,2,0),"")</f>
        <v/>
      </c>
      <c r="J5942" s="64" t="str">
        <f>IFERROR(IF(I5942&lt;&gt;"",VLOOKUP(I5942,Sheet2!B:C,2,0),""),"")</f>
        <v/>
      </c>
      <c r="K5942" s="64" t="str">
        <f>IFERROR( IF(I5942&lt;&gt;"", HLOOKUP(L$2+$A5942,Sheet2!BX:NK,2,0),""),"")</f>
        <v/>
      </c>
      <c r="L5942" t="str">
        <f>IF(OR(HLOOKUP(L$2+$A5942,Sheet2!BX:NK,$B5942,0),HLOOKUP(L$2+$A5942,Sheet2!BX:NK,$B5942,0)&lt;&gt;""),HLOOKUP(L$2+$A5942,Sheet2!BX:NK,$B5942,0),"")</f>
        <v/>
      </c>
      <c r="M5942" t="str">
        <f>IF(OR(HLOOKUP(M$2+$A5942,Sheet2!BY:NL,$B5942,0),HLOOKUP(M$2+$A5942,Sheet2!BY:NL,$B5942,0)&lt;&gt;""),HLOOKUP(M$2+$A5942,Sheet2!BY:NL,$B5942,0),"")</f>
        <v/>
      </c>
      <c r="N5942" t="str">
        <f>IF(OR(HLOOKUP(N$2+$A5942,Sheet2!BZ:NM,$B5942,0),HLOOKUP(N$2+$A5942,Sheet2!BZ:NM,$B5942,0)&lt;&gt;""),HLOOKUP(N$2+$A5942,Sheet2!BZ:NM,$B5942,0),"")</f>
        <v/>
      </c>
      <c r="O5942" t="str">
        <f>IF(OR(HLOOKUP(O$2+$A5942,Sheet2!CA:NN,$B5942,0),HLOOKUP(O$2+$A5942,Sheet2!CA:NN,$B5942,0)&lt;&gt;""),HLOOKUP(O$2+$A5942,Sheet2!CA:NN,$B5942,0),"")</f>
        <v/>
      </c>
      <c r="P5942" t="str">
        <f>IF(OR(HLOOKUP(P$2+$A5942,Sheet2!CB:NO,$B5942,0),HLOOKUP(P$2+$A5942,Sheet2!CB:NO,$B5942,0)&lt;&gt;""),HLOOKUP(P$2+$A5942,Sheet2!CB:NO,$B5942,0),"")</f>
        <v/>
      </c>
      <c r="Q5942" t="str">
        <f>IF(OR(HLOOKUP(Q$2+$A5942,Sheet2!CC:NO,$B5942,0),HLOOKUP(Q$2+$A5942,Sheet2!CC:NO,$B5942,0)&lt;&gt;""),HLOOKUP(Q$2+$A5942,Sheet2!CC:NO,$B5942,0),"")</f>
        <v/>
      </c>
    </row>
    <row r="5943" spans="1:17" x14ac:dyDescent="0.25">
      <c r="A5943" s="64">
        <f t="shared" si="739"/>
        <v>54</v>
      </c>
      <c r="B5943" s="64">
        <f t="shared" si="740"/>
        <v>598</v>
      </c>
      <c r="C5943" s="64">
        <f t="shared" si="741"/>
        <v>10</v>
      </c>
      <c r="D5943" s="64">
        <f t="shared" si="742"/>
        <v>594</v>
      </c>
      <c r="E5943" s="64">
        <f t="shared" si="743"/>
        <v>2966</v>
      </c>
      <c r="F5943" s="64" t="str">
        <f t="shared" si="736"/>
        <v/>
      </c>
      <c r="G5943" s="64" t="str">
        <f t="shared" si="737"/>
        <v/>
      </c>
      <c r="H5943" s="64" t="str">
        <f t="shared" si="738"/>
        <v/>
      </c>
      <c r="I5943" s="80" t="str">
        <f>IFERROR(VLOOKUP(D5943,Sheet2!A:B,2,0),"")</f>
        <v/>
      </c>
      <c r="J5943" s="64" t="str">
        <f>IFERROR(IF(I5943&lt;&gt;"",VLOOKUP(I5943,Sheet2!B:C,2,0),""),"")</f>
        <v/>
      </c>
      <c r="K5943" s="64" t="str">
        <f>IFERROR( IF(I5943&lt;&gt;"", HLOOKUP(L$2+$A5943,Sheet2!BX:NK,2,0),""),"")</f>
        <v/>
      </c>
      <c r="L5943" t="str">
        <f>IF(OR(HLOOKUP(L$2+$A5943,Sheet2!BX:NK,$B5943,0),HLOOKUP(L$2+$A5943,Sheet2!BX:NK,$B5943,0)&lt;&gt;""),HLOOKUP(L$2+$A5943,Sheet2!BX:NK,$B5943,0),"")</f>
        <v/>
      </c>
      <c r="M5943" t="str">
        <f>IF(OR(HLOOKUP(M$2+$A5943,Sheet2!BY:NL,$B5943,0),HLOOKUP(M$2+$A5943,Sheet2!BY:NL,$B5943,0)&lt;&gt;""),HLOOKUP(M$2+$A5943,Sheet2!BY:NL,$B5943,0),"")</f>
        <v/>
      </c>
      <c r="N5943" t="str">
        <f>IF(OR(HLOOKUP(N$2+$A5943,Sheet2!BZ:NM,$B5943,0),HLOOKUP(N$2+$A5943,Sheet2!BZ:NM,$B5943,0)&lt;&gt;""),HLOOKUP(N$2+$A5943,Sheet2!BZ:NM,$B5943,0),"")</f>
        <v/>
      </c>
      <c r="O5943" t="str">
        <f>IF(OR(HLOOKUP(O$2+$A5943,Sheet2!CA:NN,$B5943,0),HLOOKUP(O$2+$A5943,Sheet2!CA:NN,$B5943,0)&lt;&gt;""),HLOOKUP(O$2+$A5943,Sheet2!CA:NN,$B5943,0),"")</f>
        <v/>
      </c>
      <c r="P5943" t="str">
        <f>IF(OR(HLOOKUP(P$2+$A5943,Sheet2!CB:NO,$B5943,0),HLOOKUP(P$2+$A5943,Sheet2!CB:NO,$B5943,0)&lt;&gt;""),HLOOKUP(P$2+$A5943,Sheet2!CB:NO,$B5943,0),"")</f>
        <v/>
      </c>
      <c r="Q5943" t="str">
        <f>IF(OR(HLOOKUP(Q$2+$A5943,Sheet2!CC:NO,$B5943,0),HLOOKUP(Q$2+$A5943,Sheet2!CC:NO,$B5943,0)&lt;&gt;""),HLOOKUP(Q$2+$A5943,Sheet2!CC:NO,$B5943,0),"")</f>
        <v/>
      </c>
    </row>
    <row r="5944" spans="1:17" x14ac:dyDescent="0.25">
      <c r="A5944" s="64">
        <f t="shared" si="739"/>
        <v>0</v>
      </c>
      <c r="B5944" s="64">
        <f t="shared" si="740"/>
        <v>599</v>
      </c>
      <c r="C5944" s="64">
        <f t="shared" si="741"/>
        <v>1</v>
      </c>
      <c r="D5944" s="64">
        <f t="shared" si="742"/>
        <v>595</v>
      </c>
      <c r="E5944" s="64">
        <f t="shared" si="743"/>
        <v>2971</v>
      </c>
      <c r="F5944" s="64" t="str">
        <f t="shared" si="736"/>
        <v/>
      </c>
      <c r="G5944" s="64" t="str">
        <f t="shared" si="737"/>
        <v/>
      </c>
      <c r="H5944" s="64" t="str">
        <f t="shared" si="738"/>
        <v/>
      </c>
      <c r="I5944" s="80" t="str">
        <f>IFERROR(VLOOKUP(D5944,Sheet2!A:B,2,0),"")</f>
        <v/>
      </c>
      <c r="J5944" s="64" t="str">
        <f>IFERROR(IF(I5944&lt;&gt;"",VLOOKUP(I5944,Sheet2!B:C,2,0),""),"")</f>
        <v/>
      </c>
      <c r="K5944" s="64" t="str">
        <f>IFERROR( IF(I5944&lt;&gt;"", HLOOKUP(L$2+$A5944,Sheet2!BX:NK,2,0),""),"")</f>
        <v/>
      </c>
      <c r="L5944" t="str">
        <f>IF(OR(HLOOKUP(L$2+$A5944,Sheet2!BX:NK,$B5944,0),HLOOKUP(L$2+$A5944,Sheet2!BX:NK,$B5944,0)&lt;&gt;""),HLOOKUP(L$2+$A5944,Sheet2!BX:NK,$B5944,0),"")</f>
        <v/>
      </c>
      <c r="M5944" t="str">
        <f>IF(OR(HLOOKUP(M$2+$A5944,Sheet2!BY:NL,$B5944,0),HLOOKUP(M$2+$A5944,Sheet2!BY:NL,$B5944,0)&lt;&gt;""),HLOOKUP(M$2+$A5944,Sheet2!BY:NL,$B5944,0),"")</f>
        <v/>
      </c>
      <c r="N5944" t="str">
        <f>IF(OR(HLOOKUP(N$2+$A5944,Sheet2!BZ:NM,$B5944,0),HLOOKUP(N$2+$A5944,Sheet2!BZ:NM,$B5944,0)&lt;&gt;""),HLOOKUP(N$2+$A5944,Sheet2!BZ:NM,$B5944,0),"")</f>
        <v/>
      </c>
      <c r="O5944" t="str">
        <f>IF(OR(HLOOKUP(O$2+$A5944,Sheet2!CA:NN,$B5944,0),HLOOKUP(O$2+$A5944,Sheet2!CA:NN,$B5944,0)&lt;&gt;""),HLOOKUP(O$2+$A5944,Sheet2!CA:NN,$B5944,0),"")</f>
        <v/>
      </c>
      <c r="P5944" t="str">
        <f>IF(OR(HLOOKUP(P$2+$A5944,Sheet2!CB:NO,$B5944,0),HLOOKUP(P$2+$A5944,Sheet2!CB:NO,$B5944,0)&lt;&gt;""),HLOOKUP(P$2+$A5944,Sheet2!CB:NO,$B5944,0),"")</f>
        <v/>
      </c>
      <c r="Q5944" t="str">
        <f>IF(OR(HLOOKUP(Q$2+$A5944,Sheet2!CC:NO,$B5944,0),HLOOKUP(Q$2+$A5944,Sheet2!CC:NO,$B5944,0)&lt;&gt;""),HLOOKUP(Q$2+$A5944,Sheet2!CC:NO,$B5944,0),"")</f>
        <v/>
      </c>
    </row>
    <row r="5945" spans="1:17" x14ac:dyDescent="0.25">
      <c r="A5945" s="64">
        <f t="shared" si="739"/>
        <v>6</v>
      </c>
      <c r="B5945" s="64">
        <f t="shared" si="740"/>
        <v>599</v>
      </c>
      <c r="C5945" s="64">
        <f t="shared" si="741"/>
        <v>2</v>
      </c>
      <c r="D5945" s="64">
        <f t="shared" si="742"/>
        <v>595</v>
      </c>
      <c r="E5945" s="64">
        <f t="shared" si="743"/>
        <v>2971</v>
      </c>
      <c r="F5945" s="64" t="str">
        <f t="shared" si="736"/>
        <v/>
      </c>
      <c r="G5945" s="64" t="str">
        <f t="shared" si="737"/>
        <v/>
      </c>
      <c r="H5945" s="64" t="str">
        <f t="shared" si="738"/>
        <v/>
      </c>
      <c r="I5945" s="80" t="str">
        <f>IFERROR(VLOOKUP(D5945,Sheet2!A:B,2,0),"")</f>
        <v/>
      </c>
      <c r="J5945" s="64" t="str">
        <f>IFERROR(IF(I5945&lt;&gt;"",VLOOKUP(I5945,Sheet2!B:C,2,0),""),"")</f>
        <v/>
      </c>
      <c r="K5945" s="64" t="str">
        <f>IFERROR( IF(I5945&lt;&gt;"", HLOOKUP(L$2+$A5945,Sheet2!BX:NK,2,0),""),"")</f>
        <v/>
      </c>
      <c r="L5945" t="str">
        <f>IF(OR(HLOOKUP(L$2+$A5945,Sheet2!BX:NK,$B5945,0),HLOOKUP(L$2+$A5945,Sheet2!BX:NK,$B5945,0)&lt;&gt;""),HLOOKUP(L$2+$A5945,Sheet2!BX:NK,$B5945,0),"")</f>
        <v/>
      </c>
      <c r="M5945" t="str">
        <f>IF(OR(HLOOKUP(M$2+$A5945,Sheet2!BY:NL,$B5945,0),HLOOKUP(M$2+$A5945,Sheet2!BY:NL,$B5945,0)&lt;&gt;""),HLOOKUP(M$2+$A5945,Sheet2!BY:NL,$B5945,0),"")</f>
        <v/>
      </c>
      <c r="N5945" t="str">
        <f>IF(OR(HLOOKUP(N$2+$A5945,Sheet2!BZ:NM,$B5945,0),HLOOKUP(N$2+$A5945,Sheet2!BZ:NM,$B5945,0)&lt;&gt;""),HLOOKUP(N$2+$A5945,Sheet2!BZ:NM,$B5945,0),"")</f>
        <v/>
      </c>
      <c r="O5945" t="str">
        <f>IF(OR(HLOOKUP(O$2+$A5945,Sheet2!CA:NN,$B5945,0),HLOOKUP(O$2+$A5945,Sheet2!CA:NN,$B5945,0)&lt;&gt;""),HLOOKUP(O$2+$A5945,Sheet2!CA:NN,$B5945,0),"")</f>
        <v/>
      </c>
      <c r="P5945" t="str">
        <f>IF(OR(HLOOKUP(P$2+$A5945,Sheet2!CB:NO,$B5945,0),HLOOKUP(P$2+$A5945,Sheet2!CB:NO,$B5945,0)&lt;&gt;""),HLOOKUP(P$2+$A5945,Sheet2!CB:NO,$B5945,0),"")</f>
        <v/>
      </c>
      <c r="Q5945" t="str">
        <f>IF(OR(HLOOKUP(Q$2+$A5945,Sheet2!CC:NO,$B5945,0),HLOOKUP(Q$2+$A5945,Sheet2!CC:NO,$B5945,0)&lt;&gt;""),HLOOKUP(Q$2+$A5945,Sheet2!CC:NO,$B5945,0),"")</f>
        <v/>
      </c>
    </row>
    <row r="5946" spans="1:17" x14ac:dyDescent="0.25">
      <c r="A5946" s="64">
        <f t="shared" si="739"/>
        <v>12</v>
      </c>
      <c r="B5946" s="64">
        <f t="shared" si="740"/>
        <v>599</v>
      </c>
      <c r="C5946" s="64">
        <f t="shared" si="741"/>
        <v>3</v>
      </c>
      <c r="D5946" s="64">
        <f t="shared" si="742"/>
        <v>595</v>
      </c>
      <c r="E5946" s="64">
        <f t="shared" si="743"/>
        <v>2971</v>
      </c>
      <c r="F5946" s="64" t="str">
        <f t="shared" si="736"/>
        <v/>
      </c>
      <c r="G5946" s="64" t="str">
        <f t="shared" si="737"/>
        <v/>
      </c>
      <c r="H5946" s="64" t="str">
        <f t="shared" si="738"/>
        <v/>
      </c>
      <c r="I5946" s="80" t="str">
        <f>IFERROR(VLOOKUP(D5946,Sheet2!A:B,2,0),"")</f>
        <v/>
      </c>
      <c r="J5946" s="64" t="str">
        <f>IFERROR(IF(I5946&lt;&gt;"",VLOOKUP(I5946,Sheet2!B:C,2,0),""),"")</f>
        <v/>
      </c>
      <c r="K5946" s="64" t="str">
        <f>IFERROR( IF(I5946&lt;&gt;"", HLOOKUP(L$2+$A5946,Sheet2!BX:NK,2,0),""),"")</f>
        <v/>
      </c>
      <c r="L5946" t="str">
        <f>IF(OR(HLOOKUP(L$2+$A5946,Sheet2!BX:NK,$B5946,0),HLOOKUP(L$2+$A5946,Sheet2!BX:NK,$B5946,0)&lt;&gt;""),HLOOKUP(L$2+$A5946,Sheet2!BX:NK,$B5946,0),"")</f>
        <v/>
      </c>
      <c r="M5946" t="str">
        <f>IF(OR(HLOOKUP(M$2+$A5946,Sheet2!BY:NL,$B5946,0),HLOOKUP(M$2+$A5946,Sheet2!BY:NL,$B5946,0)&lt;&gt;""),HLOOKUP(M$2+$A5946,Sheet2!BY:NL,$B5946,0),"")</f>
        <v/>
      </c>
      <c r="N5946" t="str">
        <f>IF(OR(HLOOKUP(N$2+$A5946,Sheet2!BZ:NM,$B5946,0),HLOOKUP(N$2+$A5946,Sheet2!BZ:NM,$B5946,0)&lt;&gt;""),HLOOKUP(N$2+$A5946,Sheet2!BZ:NM,$B5946,0),"")</f>
        <v/>
      </c>
      <c r="O5946" t="str">
        <f>IF(OR(HLOOKUP(O$2+$A5946,Sheet2!CA:NN,$B5946,0),HLOOKUP(O$2+$A5946,Sheet2!CA:NN,$B5946,0)&lt;&gt;""),HLOOKUP(O$2+$A5946,Sheet2!CA:NN,$B5946,0),"")</f>
        <v/>
      </c>
      <c r="P5946" t="str">
        <f>IF(OR(HLOOKUP(P$2+$A5946,Sheet2!CB:NO,$B5946,0),HLOOKUP(P$2+$A5946,Sheet2!CB:NO,$B5946,0)&lt;&gt;""),HLOOKUP(P$2+$A5946,Sheet2!CB:NO,$B5946,0),"")</f>
        <v/>
      </c>
      <c r="Q5946" t="str">
        <f>IF(OR(HLOOKUP(Q$2+$A5946,Sheet2!CC:NO,$B5946,0),HLOOKUP(Q$2+$A5946,Sheet2!CC:NO,$B5946,0)&lt;&gt;""),HLOOKUP(Q$2+$A5946,Sheet2!CC:NO,$B5946,0),"")</f>
        <v/>
      </c>
    </row>
    <row r="5947" spans="1:17" x14ac:dyDescent="0.25">
      <c r="A5947" s="64">
        <f t="shared" si="739"/>
        <v>18</v>
      </c>
      <c r="B5947" s="64">
        <f t="shared" si="740"/>
        <v>599</v>
      </c>
      <c r="C5947" s="64">
        <f t="shared" si="741"/>
        <v>4</v>
      </c>
      <c r="D5947" s="64">
        <f t="shared" si="742"/>
        <v>595</v>
      </c>
      <c r="E5947" s="64">
        <f t="shared" si="743"/>
        <v>2971</v>
      </c>
      <c r="F5947" s="64" t="str">
        <f t="shared" si="736"/>
        <v/>
      </c>
      <c r="G5947" s="64" t="str">
        <f t="shared" si="737"/>
        <v/>
      </c>
      <c r="H5947" s="64" t="str">
        <f t="shared" si="738"/>
        <v/>
      </c>
      <c r="I5947" s="80" t="str">
        <f>IFERROR(VLOOKUP(D5947,Sheet2!A:B,2,0),"")</f>
        <v/>
      </c>
      <c r="J5947" s="64" t="str">
        <f>IFERROR(IF(I5947&lt;&gt;"",VLOOKUP(I5947,Sheet2!B:C,2,0),""),"")</f>
        <v/>
      </c>
      <c r="K5947" s="64" t="str">
        <f>IFERROR( IF(I5947&lt;&gt;"", HLOOKUP(L$2+$A5947,Sheet2!BX:NK,2,0),""),"")</f>
        <v/>
      </c>
      <c r="L5947" t="str">
        <f>IF(OR(HLOOKUP(L$2+$A5947,Sheet2!BX:NK,$B5947,0),HLOOKUP(L$2+$A5947,Sheet2!BX:NK,$B5947,0)&lt;&gt;""),HLOOKUP(L$2+$A5947,Sheet2!BX:NK,$B5947,0),"")</f>
        <v/>
      </c>
      <c r="M5947" t="str">
        <f>IF(OR(HLOOKUP(M$2+$A5947,Sheet2!BY:NL,$B5947,0),HLOOKUP(M$2+$A5947,Sheet2!BY:NL,$B5947,0)&lt;&gt;""),HLOOKUP(M$2+$A5947,Sheet2!BY:NL,$B5947,0),"")</f>
        <v/>
      </c>
      <c r="N5947" t="str">
        <f>IF(OR(HLOOKUP(N$2+$A5947,Sheet2!BZ:NM,$B5947,0),HLOOKUP(N$2+$A5947,Sheet2!BZ:NM,$B5947,0)&lt;&gt;""),HLOOKUP(N$2+$A5947,Sheet2!BZ:NM,$B5947,0),"")</f>
        <v/>
      </c>
      <c r="O5947" t="str">
        <f>IF(OR(HLOOKUP(O$2+$A5947,Sheet2!CA:NN,$B5947,0),HLOOKUP(O$2+$A5947,Sheet2!CA:NN,$B5947,0)&lt;&gt;""),HLOOKUP(O$2+$A5947,Sheet2!CA:NN,$B5947,0),"")</f>
        <v/>
      </c>
      <c r="P5947" t="str">
        <f>IF(OR(HLOOKUP(P$2+$A5947,Sheet2!CB:NO,$B5947,0),HLOOKUP(P$2+$A5947,Sheet2!CB:NO,$B5947,0)&lt;&gt;""),HLOOKUP(P$2+$A5947,Sheet2!CB:NO,$B5947,0),"")</f>
        <v/>
      </c>
      <c r="Q5947" t="str">
        <f>IF(OR(HLOOKUP(Q$2+$A5947,Sheet2!CC:NO,$B5947,0),HLOOKUP(Q$2+$A5947,Sheet2!CC:NO,$B5947,0)&lt;&gt;""),HLOOKUP(Q$2+$A5947,Sheet2!CC:NO,$B5947,0),"")</f>
        <v/>
      </c>
    </row>
    <row r="5948" spans="1:17" x14ac:dyDescent="0.25">
      <c r="A5948" s="64">
        <f t="shared" si="739"/>
        <v>24</v>
      </c>
      <c r="B5948" s="64">
        <f t="shared" si="740"/>
        <v>599</v>
      </c>
      <c r="C5948" s="64">
        <f t="shared" si="741"/>
        <v>5</v>
      </c>
      <c r="D5948" s="64">
        <f t="shared" si="742"/>
        <v>595</v>
      </c>
      <c r="E5948" s="64">
        <f t="shared" si="743"/>
        <v>2971</v>
      </c>
      <c r="F5948" s="64" t="str">
        <f t="shared" si="736"/>
        <v/>
      </c>
      <c r="G5948" s="64" t="str">
        <f t="shared" si="737"/>
        <v/>
      </c>
      <c r="H5948" s="64" t="str">
        <f t="shared" si="738"/>
        <v/>
      </c>
      <c r="I5948" s="80" t="str">
        <f>IFERROR(VLOOKUP(D5948,Sheet2!A:B,2,0),"")</f>
        <v/>
      </c>
      <c r="J5948" s="64" t="str">
        <f>IFERROR(IF(I5948&lt;&gt;"",VLOOKUP(I5948,Sheet2!B:C,2,0),""),"")</f>
        <v/>
      </c>
      <c r="K5948" s="64" t="str">
        <f>IFERROR( IF(I5948&lt;&gt;"", HLOOKUP(L$2+$A5948,Sheet2!BX:NK,2,0),""),"")</f>
        <v/>
      </c>
      <c r="L5948" t="str">
        <f>IF(OR(HLOOKUP(L$2+$A5948,Sheet2!BX:NK,$B5948,0),HLOOKUP(L$2+$A5948,Sheet2!BX:NK,$B5948,0)&lt;&gt;""),HLOOKUP(L$2+$A5948,Sheet2!BX:NK,$B5948,0),"")</f>
        <v/>
      </c>
      <c r="M5948" t="str">
        <f>IF(OR(HLOOKUP(M$2+$A5948,Sheet2!BY:NL,$B5948,0),HLOOKUP(M$2+$A5948,Sheet2!BY:NL,$B5948,0)&lt;&gt;""),HLOOKUP(M$2+$A5948,Sheet2!BY:NL,$B5948,0),"")</f>
        <v/>
      </c>
      <c r="N5948" t="str">
        <f>IF(OR(HLOOKUP(N$2+$A5948,Sheet2!BZ:NM,$B5948,0),HLOOKUP(N$2+$A5948,Sheet2!BZ:NM,$B5948,0)&lt;&gt;""),HLOOKUP(N$2+$A5948,Sheet2!BZ:NM,$B5948,0),"")</f>
        <v/>
      </c>
      <c r="O5948" t="str">
        <f>IF(OR(HLOOKUP(O$2+$A5948,Sheet2!CA:NN,$B5948,0),HLOOKUP(O$2+$A5948,Sheet2!CA:NN,$B5948,0)&lt;&gt;""),HLOOKUP(O$2+$A5948,Sheet2!CA:NN,$B5948,0),"")</f>
        <v/>
      </c>
      <c r="P5948" t="str">
        <f>IF(OR(HLOOKUP(P$2+$A5948,Sheet2!CB:NO,$B5948,0),HLOOKUP(P$2+$A5948,Sheet2!CB:NO,$B5948,0)&lt;&gt;""),HLOOKUP(P$2+$A5948,Sheet2!CB:NO,$B5948,0),"")</f>
        <v/>
      </c>
      <c r="Q5948" t="str">
        <f>IF(OR(HLOOKUP(Q$2+$A5948,Sheet2!CC:NO,$B5948,0),HLOOKUP(Q$2+$A5948,Sheet2!CC:NO,$B5948,0)&lt;&gt;""),HLOOKUP(Q$2+$A5948,Sheet2!CC:NO,$B5948,0),"")</f>
        <v/>
      </c>
    </row>
    <row r="5949" spans="1:17" x14ac:dyDescent="0.25">
      <c r="A5949" s="64">
        <f t="shared" si="739"/>
        <v>30</v>
      </c>
      <c r="B5949" s="64">
        <f t="shared" si="740"/>
        <v>599</v>
      </c>
      <c r="C5949" s="64">
        <f t="shared" si="741"/>
        <v>6</v>
      </c>
      <c r="D5949" s="64">
        <f t="shared" si="742"/>
        <v>595</v>
      </c>
      <c r="E5949" s="64">
        <f t="shared" si="743"/>
        <v>2971</v>
      </c>
      <c r="F5949" s="64" t="str">
        <f t="shared" si="736"/>
        <v/>
      </c>
      <c r="G5949" s="64" t="str">
        <f t="shared" si="737"/>
        <v/>
      </c>
      <c r="H5949" s="64" t="str">
        <f t="shared" si="738"/>
        <v/>
      </c>
      <c r="I5949" s="80" t="str">
        <f>IFERROR(VLOOKUP(D5949,Sheet2!A:B,2,0),"")</f>
        <v/>
      </c>
      <c r="J5949" s="64" t="str">
        <f>IFERROR(IF(I5949&lt;&gt;"",VLOOKUP(I5949,Sheet2!B:C,2,0),""),"")</f>
        <v/>
      </c>
      <c r="K5949" s="64" t="str">
        <f>IFERROR( IF(I5949&lt;&gt;"", HLOOKUP(L$2+$A5949,Sheet2!BX:NK,2,0),""),"")</f>
        <v/>
      </c>
      <c r="L5949" t="str">
        <f>IF(OR(HLOOKUP(L$2+$A5949,Sheet2!BX:NK,$B5949,0),HLOOKUP(L$2+$A5949,Sheet2!BX:NK,$B5949,0)&lt;&gt;""),HLOOKUP(L$2+$A5949,Sheet2!BX:NK,$B5949,0),"")</f>
        <v/>
      </c>
      <c r="M5949" t="str">
        <f>IF(OR(HLOOKUP(M$2+$A5949,Sheet2!BY:NL,$B5949,0),HLOOKUP(M$2+$A5949,Sheet2!BY:NL,$B5949,0)&lt;&gt;""),HLOOKUP(M$2+$A5949,Sheet2!BY:NL,$B5949,0),"")</f>
        <v/>
      </c>
      <c r="N5949" t="str">
        <f>IF(OR(HLOOKUP(N$2+$A5949,Sheet2!BZ:NM,$B5949,0),HLOOKUP(N$2+$A5949,Sheet2!BZ:NM,$B5949,0)&lt;&gt;""),HLOOKUP(N$2+$A5949,Sheet2!BZ:NM,$B5949,0),"")</f>
        <v/>
      </c>
      <c r="O5949" t="str">
        <f>IF(OR(HLOOKUP(O$2+$A5949,Sheet2!CA:NN,$B5949,0),HLOOKUP(O$2+$A5949,Sheet2!CA:NN,$B5949,0)&lt;&gt;""),HLOOKUP(O$2+$A5949,Sheet2!CA:NN,$B5949,0),"")</f>
        <v/>
      </c>
      <c r="P5949" t="str">
        <f>IF(OR(HLOOKUP(P$2+$A5949,Sheet2!CB:NO,$B5949,0),HLOOKUP(P$2+$A5949,Sheet2!CB:NO,$B5949,0)&lt;&gt;""),HLOOKUP(P$2+$A5949,Sheet2!CB:NO,$B5949,0),"")</f>
        <v/>
      </c>
      <c r="Q5949" t="str">
        <f>IF(OR(HLOOKUP(Q$2+$A5949,Sheet2!CC:NO,$B5949,0),HLOOKUP(Q$2+$A5949,Sheet2!CC:NO,$B5949,0)&lt;&gt;""),HLOOKUP(Q$2+$A5949,Sheet2!CC:NO,$B5949,0),"")</f>
        <v/>
      </c>
    </row>
    <row r="5950" spans="1:17" x14ac:dyDescent="0.25">
      <c r="A5950" s="64">
        <f t="shared" si="739"/>
        <v>36</v>
      </c>
      <c r="B5950" s="64">
        <f t="shared" si="740"/>
        <v>599</v>
      </c>
      <c r="C5950" s="64">
        <f t="shared" si="741"/>
        <v>7</v>
      </c>
      <c r="D5950" s="64">
        <f t="shared" si="742"/>
        <v>595</v>
      </c>
      <c r="E5950" s="64">
        <f t="shared" si="743"/>
        <v>2971</v>
      </c>
      <c r="F5950" s="64" t="str">
        <f t="shared" si="736"/>
        <v/>
      </c>
      <c r="G5950" s="64" t="str">
        <f t="shared" si="737"/>
        <v/>
      </c>
      <c r="H5950" s="64" t="str">
        <f t="shared" si="738"/>
        <v/>
      </c>
      <c r="I5950" s="80" t="str">
        <f>IFERROR(VLOOKUP(D5950,Sheet2!A:B,2,0),"")</f>
        <v/>
      </c>
      <c r="J5950" s="64" t="str">
        <f>IFERROR(IF(I5950&lt;&gt;"",VLOOKUP(I5950,Sheet2!B:C,2,0),""),"")</f>
        <v/>
      </c>
      <c r="K5950" s="64" t="str">
        <f>IFERROR( IF(I5950&lt;&gt;"", HLOOKUP(L$2+$A5950,Sheet2!BX:NK,2,0),""),"")</f>
        <v/>
      </c>
      <c r="L5950" t="str">
        <f>IF(OR(HLOOKUP(L$2+$A5950,Sheet2!BX:NK,$B5950,0),HLOOKUP(L$2+$A5950,Sheet2!BX:NK,$B5950,0)&lt;&gt;""),HLOOKUP(L$2+$A5950,Sheet2!BX:NK,$B5950,0),"")</f>
        <v/>
      </c>
      <c r="M5950" t="str">
        <f>IF(OR(HLOOKUP(M$2+$A5950,Sheet2!BY:NL,$B5950,0),HLOOKUP(M$2+$A5950,Sheet2!BY:NL,$B5950,0)&lt;&gt;""),HLOOKUP(M$2+$A5950,Sheet2!BY:NL,$B5950,0),"")</f>
        <v/>
      </c>
      <c r="N5950" t="str">
        <f>IF(OR(HLOOKUP(N$2+$A5950,Sheet2!BZ:NM,$B5950,0),HLOOKUP(N$2+$A5950,Sheet2!BZ:NM,$B5950,0)&lt;&gt;""),HLOOKUP(N$2+$A5950,Sheet2!BZ:NM,$B5950,0),"")</f>
        <v/>
      </c>
      <c r="O5950" t="str">
        <f>IF(OR(HLOOKUP(O$2+$A5950,Sheet2!CA:NN,$B5950,0),HLOOKUP(O$2+$A5950,Sheet2!CA:NN,$B5950,0)&lt;&gt;""),HLOOKUP(O$2+$A5950,Sheet2!CA:NN,$B5950,0),"")</f>
        <v/>
      </c>
      <c r="P5950" t="str">
        <f>IF(OR(HLOOKUP(P$2+$A5950,Sheet2!CB:NO,$B5950,0),HLOOKUP(P$2+$A5950,Sheet2!CB:NO,$B5950,0)&lt;&gt;""),HLOOKUP(P$2+$A5950,Sheet2!CB:NO,$B5950,0),"")</f>
        <v/>
      </c>
      <c r="Q5950" t="str">
        <f>IF(OR(HLOOKUP(Q$2+$A5950,Sheet2!CC:NO,$B5950,0),HLOOKUP(Q$2+$A5950,Sheet2!CC:NO,$B5950,0)&lt;&gt;""),HLOOKUP(Q$2+$A5950,Sheet2!CC:NO,$B5950,0),"")</f>
        <v/>
      </c>
    </row>
    <row r="5951" spans="1:17" x14ac:dyDescent="0.25">
      <c r="A5951" s="64">
        <f t="shared" si="739"/>
        <v>42</v>
      </c>
      <c r="B5951" s="64">
        <f t="shared" si="740"/>
        <v>599</v>
      </c>
      <c r="C5951" s="64">
        <f t="shared" si="741"/>
        <v>8</v>
      </c>
      <c r="D5951" s="64">
        <f t="shared" si="742"/>
        <v>595</v>
      </c>
      <c r="E5951" s="64">
        <f t="shared" si="743"/>
        <v>2971</v>
      </c>
      <c r="F5951" s="64" t="str">
        <f t="shared" si="736"/>
        <v/>
      </c>
      <c r="G5951" s="64" t="str">
        <f t="shared" si="737"/>
        <v/>
      </c>
      <c r="H5951" s="64" t="str">
        <f t="shared" si="738"/>
        <v/>
      </c>
      <c r="I5951" s="80" t="str">
        <f>IFERROR(VLOOKUP(D5951,Sheet2!A:B,2,0),"")</f>
        <v/>
      </c>
      <c r="J5951" s="64" t="str">
        <f>IFERROR(IF(I5951&lt;&gt;"",VLOOKUP(I5951,Sheet2!B:C,2,0),""),"")</f>
        <v/>
      </c>
      <c r="K5951" s="64" t="str">
        <f>IFERROR( IF(I5951&lt;&gt;"", HLOOKUP(L$2+$A5951,Sheet2!BX:NK,2,0),""),"")</f>
        <v/>
      </c>
      <c r="L5951" t="str">
        <f>IF(OR(HLOOKUP(L$2+$A5951,Sheet2!BX:NK,$B5951,0),HLOOKUP(L$2+$A5951,Sheet2!BX:NK,$B5951,0)&lt;&gt;""),HLOOKUP(L$2+$A5951,Sheet2!BX:NK,$B5951,0),"")</f>
        <v/>
      </c>
      <c r="M5951" t="str">
        <f>IF(OR(HLOOKUP(M$2+$A5951,Sheet2!BY:NL,$B5951,0),HLOOKUP(M$2+$A5951,Sheet2!BY:NL,$B5951,0)&lt;&gt;""),HLOOKUP(M$2+$A5951,Sheet2!BY:NL,$B5951,0),"")</f>
        <v/>
      </c>
      <c r="N5951" t="str">
        <f>IF(OR(HLOOKUP(N$2+$A5951,Sheet2!BZ:NM,$B5951,0),HLOOKUP(N$2+$A5951,Sheet2!BZ:NM,$B5951,0)&lt;&gt;""),HLOOKUP(N$2+$A5951,Sheet2!BZ:NM,$B5951,0),"")</f>
        <v/>
      </c>
      <c r="O5951" t="str">
        <f>IF(OR(HLOOKUP(O$2+$A5951,Sheet2!CA:NN,$B5951,0),HLOOKUP(O$2+$A5951,Sheet2!CA:NN,$B5951,0)&lt;&gt;""),HLOOKUP(O$2+$A5951,Sheet2!CA:NN,$B5951,0),"")</f>
        <v/>
      </c>
      <c r="P5951" t="str">
        <f>IF(OR(HLOOKUP(P$2+$A5951,Sheet2!CB:NO,$B5951,0),HLOOKUP(P$2+$A5951,Sheet2!CB:NO,$B5951,0)&lt;&gt;""),HLOOKUP(P$2+$A5951,Sheet2!CB:NO,$B5951,0),"")</f>
        <v/>
      </c>
      <c r="Q5951" t="str">
        <f>IF(OR(HLOOKUP(Q$2+$A5951,Sheet2!CC:NO,$B5951,0),HLOOKUP(Q$2+$A5951,Sheet2!CC:NO,$B5951,0)&lt;&gt;""),HLOOKUP(Q$2+$A5951,Sheet2!CC:NO,$B5951,0),"")</f>
        <v/>
      </c>
    </row>
    <row r="5952" spans="1:17" x14ac:dyDescent="0.25">
      <c r="A5952" s="64">
        <f t="shared" si="739"/>
        <v>48</v>
      </c>
      <c r="B5952" s="64">
        <f t="shared" si="740"/>
        <v>599</v>
      </c>
      <c r="C5952" s="64">
        <f t="shared" si="741"/>
        <v>9</v>
      </c>
      <c r="D5952" s="64">
        <f t="shared" si="742"/>
        <v>595</v>
      </c>
      <c r="E5952" s="64">
        <f t="shared" si="743"/>
        <v>2971</v>
      </c>
      <c r="F5952" s="64" t="str">
        <f t="shared" si="736"/>
        <v/>
      </c>
      <c r="G5952" s="64" t="str">
        <f t="shared" si="737"/>
        <v/>
      </c>
      <c r="H5952" s="64" t="str">
        <f t="shared" si="738"/>
        <v/>
      </c>
      <c r="I5952" s="80" t="str">
        <f>IFERROR(VLOOKUP(D5952,Sheet2!A:B,2,0),"")</f>
        <v/>
      </c>
      <c r="J5952" s="64" t="str">
        <f>IFERROR(IF(I5952&lt;&gt;"",VLOOKUP(I5952,Sheet2!B:C,2,0),""),"")</f>
        <v/>
      </c>
      <c r="K5952" s="64" t="str">
        <f>IFERROR( IF(I5952&lt;&gt;"", HLOOKUP(L$2+$A5952,Sheet2!BX:NK,2,0),""),"")</f>
        <v/>
      </c>
      <c r="L5952" t="str">
        <f>IF(OR(HLOOKUP(L$2+$A5952,Sheet2!BX:NK,$B5952,0),HLOOKUP(L$2+$A5952,Sheet2!BX:NK,$B5952,0)&lt;&gt;""),HLOOKUP(L$2+$A5952,Sheet2!BX:NK,$B5952,0),"")</f>
        <v/>
      </c>
      <c r="M5952" t="str">
        <f>IF(OR(HLOOKUP(M$2+$A5952,Sheet2!BY:NL,$B5952,0),HLOOKUP(M$2+$A5952,Sheet2!BY:NL,$B5952,0)&lt;&gt;""),HLOOKUP(M$2+$A5952,Sheet2!BY:NL,$B5952,0),"")</f>
        <v/>
      </c>
      <c r="N5952" t="str">
        <f>IF(OR(HLOOKUP(N$2+$A5952,Sheet2!BZ:NM,$B5952,0),HLOOKUP(N$2+$A5952,Sheet2!BZ:NM,$B5952,0)&lt;&gt;""),HLOOKUP(N$2+$A5952,Sheet2!BZ:NM,$B5952,0),"")</f>
        <v/>
      </c>
      <c r="O5952" t="str">
        <f>IF(OR(HLOOKUP(O$2+$A5952,Sheet2!CA:NN,$B5952,0),HLOOKUP(O$2+$A5952,Sheet2!CA:NN,$B5952,0)&lt;&gt;""),HLOOKUP(O$2+$A5952,Sheet2!CA:NN,$B5952,0),"")</f>
        <v/>
      </c>
      <c r="P5952" t="str">
        <f>IF(OR(HLOOKUP(P$2+$A5952,Sheet2!CB:NO,$B5952,0),HLOOKUP(P$2+$A5952,Sheet2!CB:NO,$B5952,0)&lt;&gt;""),HLOOKUP(P$2+$A5952,Sheet2!CB:NO,$B5952,0),"")</f>
        <v/>
      </c>
      <c r="Q5952" t="str">
        <f>IF(OR(HLOOKUP(Q$2+$A5952,Sheet2!CC:NO,$B5952,0),HLOOKUP(Q$2+$A5952,Sheet2!CC:NO,$B5952,0)&lt;&gt;""),HLOOKUP(Q$2+$A5952,Sheet2!CC:NO,$B5952,0),"")</f>
        <v/>
      </c>
    </row>
    <row r="5953" spans="1:17" x14ac:dyDescent="0.25">
      <c r="A5953" s="64">
        <f t="shared" si="739"/>
        <v>54</v>
      </c>
      <c r="B5953" s="64">
        <f t="shared" si="740"/>
        <v>599</v>
      </c>
      <c r="C5953" s="64">
        <f t="shared" si="741"/>
        <v>10</v>
      </c>
      <c r="D5953" s="64">
        <f t="shared" si="742"/>
        <v>595</v>
      </c>
      <c r="E5953" s="64">
        <f t="shared" si="743"/>
        <v>2971</v>
      </c>
      <c r="F5953" s="64" t="str">
        <f t="shared" si="736"/>
        <v/>
      </c>
      <c r="G5953" s="64" t="str">
        <f t="shared" si="737"/>
        <v/>
      </c>
      <c r="H5953" s="64" t="str">
        <f t="shared" si="738"/>
        <v/>
      </c>
      <c r="I5953" s="80" t="str">
        <f>IFERROR(VLOOKUP(D5953,Sheet2!A:B,2,0),"")</f>
        <v/>
      </c>
      <c r="J5953" s="64" t="str">
        <f>IFERROR(IF(I5953&lt;&gt;"",VLOOKUP(I5953,Sheet2!B:C,2,0),""),"")</f>
        <v/>
      </c>
      <c r="K5953" s="64" t="str">
        <f>IFERROR( IF(I5953&lt;&gt;"", HLOOKUP(L$2+$A5953,Sheet2!BX:NK,2,0),""),"")</f>
        <v/>
      </c>
      <c r="L5953" t="str">
        <f>IF(OR(HLOOKUP(L$2+$A5953,Sheet2!BX:NK,$B5953,0),HLOOKUP(L$2+$A5953,Sheet2!BX:NK,$B5953,0)&lt;&gt;""),HLOOKUP(L$2+$A5953,Sheet2!BX:NK,$B5953,0),"")</f>
        <v/>
      </c>
      <c r="M5953" t="str">
        <f>IF(OR(HLOOKUP(M$2+$A5953,Sheet2!BY:NL,$B5953,0),HLOOKUP(M$2+$A5953,Sheet2!BY:NL,$B5953,0)&lt;&gt;""),HLOOKUP(M$2+$A5953,Sheet2!BY:NL,$B5953,0),"")</f>
        <v/>
      </c>
      <c r="N5953" t="str">
        <f>IF(OR(HLOOKUP(N$2+$A5953,Sheet2!BZ:NM,$B5953,0),HLOOKUP(N$2+$A5953,Sheet2!BZ:NM,$B5953,0)&lt;&gt;""),HLOOKUP(N$2+$A5953,Sheet2!BZ:NM,$B5953,0),"")</f>
        <v/>
      </c>
      <c r="O5953" t="str">
        <f>IF(OR(HLOOKUP(O$2+$A5953,Sheet2!CA:NN,$B5953,0),HLOOKUP(O$2+$A5953,Sheet2!CA:NN,$B5953,0)&lt;&gt;""),HLOOKUP(O$2+$A5953,Sheet2!CA:NN,$B5953,0),"")</f>
        <v/>
      </c>
      <c r="P5953" t="str">
        <f>IF(OR(HLOOKUP(P$2+$A5953,Sheet2!CB:NO,$B5953,0),HLOOKUP(P$2+$A5953,Sheet2!CB:NO,$B5953,0)&lt;&gt;""),HLOOKUP(P$2+$A5953,Sheet2!CB:NO,$B5953,0),"")</f>
        <v/>
      </c>
      <c r="Q5953" t="str">
        <f>IF(OR(HLOOKUP(Q$2+$A5953,Sheet2!CC:NO,$B5953,0),HLOOKUP(Q$2+$A5953,Sheet2!CC:NO,$B5953,0)&lt;&gt;""),HLOOKUP(Q$2+$A5953,Sheet2!CC:NO,$B5953,0),"")</f>
        <v/>
      </c>
    </row>
    <row r="5954" spans="1:17" x14ac:dyDescent="0.25">
      <c r="A5954" s="64">
        <f t="shared" si="739"/>
        <v>0</v>
      </c>
      <c r="B5954" s="64">
        <f t="shared" si="740"/>
        <v>600</v>
      </c>
      <c r="C5954" s="64">
        <f t="shared" si="741"/>
        <v>1</v>
      </c>
      <c r="D5954" s="64">
        <f t="shared" si="742"/>
        <v>596</v>
      </c>
      <c r="E5954" s="64">
        <f t="shared" si="743"/>
        <v>2976</v>
      </c>
      <c r="F5954" s="64" t="str">
        <f t="shared" si="736"/>
        <v/>
      </c>
      <c r="G5954" s="64" t="str">
        <f t="shared" si="737"/>
        <v/>
      </c>
      <c r="H5954" s="64" t="str">
        <f t="shared" si="738"/>
        <v/>
      </c>
      <c r="I5954" s="80" t="str">
        <f>IFERROR(VLOOKUP(D5954,Sheet2!A:B,2,0),"")</f>
        <v/>
      </c>
      <c r="J5954" s="64" t="str">
        <f>IFERROR(IF(I5954&lt;&gt;"",VLOOKUP(I5954,Sheet2!B:C,2,0),""),"")</f>
        <v/>
      </c>
      <c r="K5954" s="64" t="str">
        <f>IFERROR( IF(I5954&lt;&gt;"", HLOOKUP(L$2+$A5954,Sheet2!BX:NK,2,0),""),"")</f>
        <v/>
      </c>
      <c r="L5954" t="str">
        <f>IF(OR(HLOOKUP(L$2+$A5954,Sheet2!BX:NK,$B5954,0),HLOOKUP(L$2+$A5954,Sheet2!BX:NK,$B5954,0)&lt;&gt;""),HLOOKUP(L$2+$A5954,Sheet2!BX:NK,$B5954,0),"")</f>
        <v/>
      </c>
      <c r="M5954" t="str">
        <f>IF(OR(HLOOKUP(M$2+$A5954,Sheet2!BY:NL,$B5954,0),HLOOKUP(M$2+$A5954,Sheet2!BY:NL,$B5954,0)&lt;&gt;""),HLOOKUP(M$2+$A5954,Sheet2!BY:NL,$B5954,0),"")</f>
        <v/>
      </c>
      <c r="N5954" t="str">
        <f>IF(OR(HLOOKUP(N$2+$A5954,Sheet2!BZ:NM,$B5954,0),HLOOKUP(N$2+$A5954,Sheet2!BZ:NM,$B5954,0)&lt;&gt;""),HLOOKUP(N$2+$A5954,Sheet2!BZ:NM,$B5954,0),"")</f>
        <v/>
      </c>
      <c r="O5954" t="str">
        <f>IF(OR(HLOOKUP(O$2+$A5954,Sheet2!CA:NN,$B5954,0),HLOOKUP(O$2+$A5954,Sheet2!CA:NN,$B5954,0)&lt;&gt;""),HLOOKUP(O$2+$A5954,Sheet2!CA:NN,$B5954,0),"")</f>
        <v/>
      </c>
      <c r="P5954" t="str">
        <f>IF(OR(HLOOKUP(P$2+$A5954,Sheet2!CB:NO,$B5954,0),HLOOKUP(P$2+$A5954,Sheet2!CB:NO,$B5954,0)&lt;&gt;""),HLOOKUP(P$2+$A5954,Sheet2!CB:NO,$B5954,0),"")</f>
        <v/>
      </c>
      <c r="Q5954" t="str">
        <f>IF(OR(HLOOKUP(Q$2+$A5954,Sheet2!CC:NO,$B5954,0),HLOOKUP(Q$2+$A5954,Sheet2!CC:NO,$B5954,0)&lt;&gt;""),HLOOKUP(Q$2+$A5954,Sheet2!CC:NO,$B5954,0),"")</f>
        <v/>
      </c>
    </row>
    <row r="5955" spans="1:17" x14ac:dyDescent="0.25">
      <c r="A5955" s="64">
        <f t="shared" si="739"/>
        <v>6</v>
      </c>
      <c r="B5955" s="64">
        <f t="shared" si="740"/>
        <v>600</v>
      </c>
      <c r="C5955" s="64">
        <f t="shared" si="741"/>
        <v>2</v>
      </c>
      <c r="D5955" s="64">
        <f t="shared" si="742"/>
        <v>596</v>
      </c>
      <c r="E5955" s="64">
        <f t="shared" si="743"/>
        <v>2976</v>
      </c>
      <c r="F5955" s="64" t="str">
        <f t="shared" si="736"/>
        <v/>
      </c>
      <c r="G5955" s="64" t="str">
        <f t="shared" si="737"/>
        <v/>
      </c>
      <c r="H5955" s="64" t="str">
        <f t="shared" si="738"/>
        <v/>
      </c>
      <c r="I5955" s="80" t="str">
        <f>IFERROR(VLOOKUP(D5955,Sheet2!A:B,2,0),"")</f>
        <v/>
      </c>
      <c r="J5955" s="64" t="str">
        <f>IFERROR(IF(I5955&lt;&gt;"",VLOOKUP(I5955,Sheet2!B:C,2,0),""),"")</f>
        <v/>
      </c>
      <c r="K5955" s="64" t="str">
        <f>IFERROR( IF(I5955&lt;&gt;"", HLOOKUP(L$2+$A5955,Sheet2!BX:NK,2,0),""),"")</f>
        <v/>
      </c>
      <c r="L5955" t="str">
        <f>IF(OR(HLOOKUP(L$2+$A5955,Sheet2!BX:NK,$B5955,0),HLOOKUP(L$2+$A5955,Sheet2!BX:NK,$B5955,0)&lt;&gt;""),HLOOKUP(L$2+$A5955,Sheet2!BX:NK,$B5955,0),"")</f>
        <v/>
      </c>
      <c r="M5955" t="str">
        <f>IF(OR(HLOOKUP(M$2+$A5955,Sheet2!BY:NL,$B5955,0),HLOOKUP(M$2+$A5955,Sheet2!BY:NL,$B5955,0)&lt;&gt;""),HLOOKUP(M$2+$A5955,Sheet2!BY:NL,$B5955,0),"")</f>
        <v/>
      </c>
      <c r="N5955" t="str">
        <f>IF(OR(HLOOKUP(N$2+$A5955,Sheet2!BZ:NM,$B5955,0),HLOOKUP(N$2+$A5955,Sheet2!BZ:NM,$B5955,0)&lt;&gt;""),HLOOKUP(N$2+$A5955,Sheet2!BZ:NM,$B5955,0),"")</f>
        <v/>
      </c>
      <c r="O5955" t="str">
        <f>IF(OR(HLOOKUP(O$2+$A5955,Sheet2!CA:NN,$B5955,0),HLOOKUP(O$2+$A5955,Sheet2!CA:NN,$B5955,0)&lt;&gt;""),HLOOKUP(O$2+$A5955,Sheet2!CA:NN,$B5955,0),"")</f>
        <v/>
      </c>
      <c r="P5955" t="str">
        <f>IF(OR(HLOOKUP(P$2+$A5955,Sheet2!CB:NO,$B5955,0),HLOOKUP(P$2+$A5955,Sheet2!CB:NO,$B5955,0)&lt;&gt;""),HLOOKUP(P$2+$A5955,Sheet2!CB:NO,$B5955,0),"")</f>
        <v/>
      </c>
      <c r="Q5955" t="str">
        <f>IF(OR(HLOOKUP(Q$2+$A5955,Sheet2!CC:NO,$B5955,0),HLOOKUP(Q$2+$A5955,Sheet2!CC:NO,$B5955,0)&lt;&gt;""),HLOOKUP(Q$2+$A5955,Sheet2!CC:NO,$B5955,0),"")</f>
        <v/>
      </c>
    </row>
    <row r="5956" spans="1:17" x14ac:dyDescent="0.25">
      <c r="A5956" s="64">
        <f t="shared" si="739"/>
        <v>12</v>
      </c>
      <c r="B5956" s="64">
        <f t="shared" si="740"/>
        <v>600</v>
      </c>
      <c r="C5956" s="64">
        <f t="shared" si="741"/>
        <v>3</v>
      </c>
      <c r="D5956" s="64">
        <f t="shared" si="742"/>
        <v>596</v>
      </c>
      <c r="E5956" s="64">
        <f t="shared" si="743"/>
        <v>2976</v>
      </c>
      <c r="F5956" s="64" t="str">
        <f t="shared" si="736"/>
        <v/>
      </c>
      <c r="G5956" s="64" t="str">
        <f t="shared" si="737"/>
        <v/>
      </c>
      <c r="H5956" s="64" t="str">
        <f t="shared" si="738"/>
        <v/>
      </c>
      <c r="I5956" s="80" t="str">
        <f>IFERROR(VLOOKUP(D5956,Sheet2!A:B,2,0),"")</f>
        <v/>
      </c>
      <c r="J5956" s="64" t="str">
        <f>IFERROR(IF(I5956&lt;&gt;"",VLOOKUP(I5956,Sheet2!B:C,2,0),""),"")</f>
        <v/>
      </c>
      <c r="K5956" s="64" t="str">
        <f>IFERROR( IF(I5956&lt;&gt;"", HLOOKUP(L$2+$A5956,Sheet2!BX:NK,2,0),""),"")</f>
        <v/>
      </c>
      <c r="L5956" t="str">
        <f>IF(OR(HLOOKUP(L$2+$A5956,Sheet2!BX:NK,$B5956,0),HLOOKUP(L$2+$A5956,Sheet2!BX:NK,$B5956,0)&lt;&gt;""),HLOOKUP(L$2+$A5956,Sheet2!BX:NK,$B5956,0),"")</f>
        <v/>
      </c>
      <c r="M5956" t="str">
        <f>IF(OR(HLOOKUP(M$2+$A5956,Sheet2!BY:NL,$B5956,0),HLOOKUP(M$2+$A5956,Sheet2!BY:NL,$B5956,0)&lt;&gt;""),HLOOKUP(M$2+$A5956,Sheet2!BY:NL,$B5956,0),"")</f>
        <v/>
      </c>
      <c r="N5956" t="str">
        <f>IF(OR(HLOOKUP(N$2+$A5956,Sheet2!BZ:NM,$B5956,0),HLOOKUP(N$2+$A5956,Sheet2!BZ:NM,$B5956,0)&lt;&gt;""),HLOOKUP(N$2+$A5956,Sheet2!BZ:NM,$B5956,0),"")</f>
        <v/>
      </c>
      <c r="O5956" t="str">
        <f>IF(OR(HLOOKUP(O$2+$A5956,Sheet2!CA:NN,$B5956,0),HLOOKUP(O$2+$A5956,Sheet2!CA:NN,$B5956,0)&lt;&gt;""),HLOOKUP(O$2+$A5956,Sheet2!CA:NN,$B5956,0),"")</f>
        <v/>
      </c>
      <c r="P5956" t="str">
        <f>IF(OR(HLOOKUP(P$2+$A5956,Sheet2!CB:NO,$B5956,0),HLOOKUP(P$2+$A5956,Sheet2!CB:NO,$B5956,0)&lt;&gt;""),HLOOKUP(P$2+$A5956,Sheet2!CB:NO,$B5956,0),"")</f>
        <v/>
      </c>
      <c r="Q5956" t="str">
        <f>IF(OR(HLOOKUP(Q$2+$A5956,Sheet2!CC:NO,$B5956,0),HLOOKUP(Q$2+$A5956,Sheet2!CC:NO,$B5956,0)&lt;&gt;""),HLOOKUP(Q$2+$A5956,Sheet2!CC:NO,$B5956,0),"")</f>
        <v/>
      </c>
    </row>
    <row r="5957" spans="1:17" x14ac:dyDescent="0.25">
      <c r="A5957" s="64">
        <f t="shared" si="739"/>
        <v>18</v>
      </c>
      <c r="B5957" s="64">
        <f t="shared" si="740"/>
        <v>600</v>
      </c>
      <c r="C5957" s="64">
        <f t="shared" si="741"/>
        <v>4</v>
      </c>
      <c r="D5957" s="64">
        <f t="shared" si="742"/>
        <v>596</v>
      </c>
      <c r="E5957" s="64">
        <f t="shared" si="743"/>
        <v>2976</v>
      </c>
      <c r="F5957" s="64" t="str">
        <f t="shared" ref="F5957:F6020" si="744">IFERROR(IF(I5957&lt;&gt;"",IF(LEFT(K5957,2)="1-",1,2),""),"")</f>
        <v/>
      </c>
      <c r="G5957" s="64" t="str">
        <f t="shared" ref="G5957:G6020" si="745">IFERROR(IF(I5957&lt;&gt;"",MONTH( RIGHT(K5957,LEN(K5957)-FIND("-",K5957))),""),"")</f>
        <v/>
      </c>
      <c r="H5957" s="64" t="str">
        <f t="shared" ref="H5957:H6020" si="746">IFERROR(IF(I5957&lt;&gt;"",YEAR( RIGHT(K5957,LEN(K5957)-FIND("-",K5957))),""),"")</f>
        <v/>
      </c>
      <c r="I5957" s="80" t="str">
        <f>IFERROR(VLOOKUP(D5957,Sheet2!A:B,2,0),"")</f>
        <v/>
      </c>
      <c r="J5957" s="64" t="str">
        <f>IFERROR(IF(I5957&lt;&gt;"",VLOOKUP(I5957,Sheet2!B:C,2,0),""),"")</f>
        <v/>
      </c>
      <c r="K5957" s="64" t="str">
        <f>IFERROR( IF(I5957&lt;&gt;"", HLOOKUP(L$2+$A5957,Sheet2!BX:NK,2,0),""),"")</f>
        <v/>
      </c>
      <c r="L5957" t="str">
        <f>IF(OR(HLOOKUP(L$2+$A5957,Sheet2!BX:NK,$B5957,0),HLOOKUP(L$2+$A5957,Sheet2!BX:NK,$B5957,0)&lt;&gt;""),HLOOKUP(L$2+$A5957,Sheet2!BX:NK,$B5957,0),"")</f>
        <v/>
      </c>
      <c r="M5957" t="str">
        <f>IF(OR(HLOOKUP(M$2+$A5957,Sheet2!BY:NL,$B5957,0),HLOOKUP(M$2+$A5957,Sheet2!BY:NL,$B5957,0)&lt;&gt;""),HLOOKUP(M$2+$A5957,Sheet2!BY:NL,$B5957,0),"")</f>
        <v/>
      </c>
      <c r="N5957" t="str">
        <f>IF(OR(HLOOKUP(N$2+$A5957,Sheet2!BZ:NM,$B5957,0),HLOOKUP(N$2+$A5957,Sheet2!BZ:NM,$B5957,0)&lt;&gt;""),HLOOKUP(N$2+$A5957,Sheet2!BZ:NM,$B5957,0),"")</f>
        <v/>
      </c>
      <c r="O5957" t="str">
        <f>IF(OR(HLOOKUP(O$2+$A5957,Sheet2!CA:NN,$B5957,0),HLOOKUP(O$2+$A5957,Sheet2!CA:NN,$B5957,0)&lt;&gt;""),HLOOKUP(O$2+$A5957,Sheet2!CA:NN,$B5957,0),"")</f>
        <v/>
      </c>
      <c r="P5957" t="str">
        <f>IF(OR(HLOOKUP(P$2+$A5957,Sheet2!CB:NO,$B5957,0),HLOOKUP(P$2+$A5957,Sheet2!CB:NO,$B5957,0)&lt;&gt;""),HLOOKUP(P$2+$A5957,Sheet2!CB:NO,$B5957,0),"")</f>
        <v/>
      </c>
      <c r="Q5957" t="str">
        <f>IF(OR(HLOOKUP(Q$2+$A5957,Sheet2!CC:NO,$B5957,0),HLOOKUP(Q$2+$A5957,Sheet2!CC:NO,$B5957,0)&lt;&gt;""),HLOOKUP(Q$2+$A5957,Sheet2!CC:NO,$B5957,0),"")</f>
        <v/>
      </c>
    </row>
    <row r="5958" spans="1:17" x14ac:dyDescent="0.25">
      <c r="A5958" s="64">
        <f t="shared" ref="A5958:A6021" si="747">IF(C5958&lt;&gt;1,A5957+6,0)</f>
        <v>24</v>
      </c>
      <c r="B5958" s="64">
        <f t="shared" ref="B5958:B6021" si="748">IF(C5958&lt;&gt;1,B5957,B5957+1)</f>
        <v>600</v>
      </c>
      <c r="C5958" s="64">
        <f t="shared" ref="C5958:C6021" si="749">IF($C$3-C5957=0,1,C5957+1)</f>
        <v>5</v>
      </c>
      <c r="D5958" s="64">
        <f t="shared" ref="D5958:D6021" si="750">IF(C5958=1,D5957+1,D5957)</f>
        <v>596</v>
      </c>
      <c r="E5958" s="64">
        <f t="shared" ref="E5958:E6021" si="751">IF(D5958&lt;&gt;D5957,E5957+5,E5957)</f>
        <v>2976</v>
      </c>
      <c r="F5958" s="64" t="str">
        <f t="shared" si="744"/>
        <v/>
      </c>
      <c r="G5958" s="64" t="str">
        <f t="shared" si="745"/>
        <v/>
      </c>
      <c r="H5958" s="64" t="str">
        <f t="shared" si="746"/>
        <v/>
      </c>
      <c r="I5958" s="80" t="str">
        <f>IFERROR(VLOOKUP(D5958,Sheet2!A:B,2,0),"")</f>
        <v/>
      </c>
      <c r="J5958" s="64" t="str">
        <f>IFERROR(IF(I5958&lt;&gt;"",VLOOKUP(I5958,Sheet2!B:C,2,0),""),"")</f>
        <v/>
      </c>
      <c r="K5958" s="64" t="str">
        <f>IFERROR( IF(I5958&lt;&gt;"", HLOOKUP(L$2+$A5958,Sheet2!BX:NK,2,0),""),"")</f>
        <v/>
      </c>
      <c r="L5958" t="str">
        <f>IF(OR(HLOOKUP(L$2+$A5958,Sheet2!BX:NK,$B5958,0),HLOOKUP(L$2+$A5958,Sheet2!BX:NK,$B5958,0)&lt;&gt;""),HLOOKUP(L$2+$A5958,Sheet2!BX:NK,$B5958,0),"")</f>
        <v/>
      </c>
      <c r="M5958" t="str">
        <f>IF(OR(HLOOKUP(M$2+$A5958,Sheet2!BY:NL,$B5958,0),HLOOKUP(M$2+$A5958,Sheet2!BY:NL,$B5958,0)&lt;&gt;""),HLOOKUP(M$2+$A5958,Sheet2!BY:NL,$B5958,0),"")</f>
        <v/>
      </c>
      <c r="N5958" t="str">
        <f>IF(OR(HLOOKUP(N$2+$A5958,Sheet2!BZ:NM,$B5958,0),HLOOKUP(N$2+$A5958,Sheet2!BZ:NM,$B5958,0)&lt;&gt;""),HLOOKUP(N$2+$A5958,Sheet2!BZ:NM,$B5958,0),"")</f>
        <v/>
      </c>
      <c r="O5958" t="str">
        <f>IF(OR(HLOOKUP(O$2+$A5958,Sheet2!CA:NN,$B5958,0),HLOOKUP(O$2+$A5958,Sheet2!CA:NN,$B5958,0)&lt;&gt;""),HLOOKUP(O$2+$A5958,Sheet2!CA:NN,$B5958,0),"")</f>
        <v/>
      </c>
      <c r="P5958" t="str">
        <f>IF(OR(HLOOKUP(P$2+$A5958,Sheet2!CB:NO,$B5958,0),HLOOKUP(P$2+$A5958,Sheet2!CB:NO,$B5958,0)&lt;&gt;""),HLOOKUP(P$2+$A5958,Sheet2!CB:NO,$B5958,0),"")</f>
        <v/>
      </c>
      <c r="Q5958" t="str">
        <f>IF(OR(HLOOKUP(Q$2+$A5958,Sheet2!CC:NO,$B5958,0),HLOOKUP(Q$2+$A5958,Sheet2!CC:NO,$B5958,0)&lt;&gt;""),HLOOKUP(Q$2+$A5958,Sheet2!CC:NO,$B5958,0),"")</f>
        <v/>
      </c>
    </row>
    <row r="5959" spans="1:17" x14ac:dyDescent="0.25">
      <c r="A5959" s="64">
        <f t="shared" si="747"/>
        <v>30</v>
      </c>
      <c r="B5959" s="64">
        <f t="shared" si="748"/>
        <v>600</v>
      </c>
      <c r="C5959" s="64">
        <f t="shared" si="749"/>
        <v>6</v>
      </c>
      <c r="D5959" s="64">
        <f t="shared" si="750"/>
        <v>596</v>
      </c>
      <c r="E5959" s="64">
        <f t="shared" si="751"/>
        <v>2976</v>
      </c>
      <c r="F5959" s="64" t="str">
        <f t="shared" si="744"/>
        <v/>
      </c>
      <c r="G5959" s="64" t="str">
        <f t="shared" si="745"/>
        <v/>
      </c>
      <c r="H5959" s="64" t="str">
        <f t="shared" si="746"/>
        <v/>
      </c>
      <c r="I5959" s="80" t="str">
        <f>IFERROR(VLOOKUP(D5959,Sheet2!A:B,2,0),"")</f>
        <v/>
      </c>
      <c r="J5959" s="64" t="str">
        <f>IFERROR(IF(I5959&lt;&gt;"",VLOOKUP(I5959,Sheet2!B:C,2,0),""),"")</f>
        <v/>
      </c>
      <c r="K5959" s="64" t="str">
        <f>IFERROR( IF(I5959&lt;&gt;"", HLOOKUP(L$2+$A5959,Sheet2!BX:NK,2,0),""),"")</f>
        <v/>
      </c>
      <c r="L5959" t="str">
        <f>IF(OR(HLOOKUP(L$2+$A5959,Sheet2!BX:NK,$B5959,0),HLOOKUP(L$2+$A5959,Sheet2!BX:NK,$B5959,0)&lt;&gt;""),HLOOKUP(L$2+$A5959,Sheet2!BX:NK,$B5959,0),"")</f>
        <v/>
      </c>
      <c r="M5959" t="str">
        <f>IF(OR(HLOOKUP(M$2+$A5959,Sheet2!BY:NL,$B5959,0),HLOOKUP(M$2+$A5959,Sheet2!BY:NL,$B5959,0)&lt;&gt;""),HLOOKUP(M$2+$A5959,Sheet2!BY:NL,$B5959,0),"")</f>
        <v/>
      </c>
      <c r="N5959" t="str">
        <f>IF(OR(HLOOKUP(N$2+$A5959,Sheet2!BZ:NM,$B5959,0),HLOOKUP(N$2+$A5959,Sheet2!BZ:NM,$B5959,0)&lt;&gt;""),HLOOKUP(N$2+$A5959,Sheet2!BZ:NM,$B5959,0),"")</f>
        <v/>
      </c>
      <c r="O5959" t="str">
        <f>IF(OR(HLOOKUP(O$2+$A5959,Sheet2!CA:NN,$B5959,0),HLOOKUP(O$2+$A5959,Sheet2!CA:NN,$B5959,0)&lt;&gt;""),HLOOKUP(O$2+$A5959,Sheet2!CA:NN,$B5959,0),"")</f>
        <v/>
      </c>
      <c r="P5959" t="str">
        <f>IF(OR(HLOOKUP(P$2+$A5959,Sheet2!CB:NO,$B5959,0),HLOOKUP(P$2+$A5959,Sheet2!CB:NO,$B5959,0)&lt;&gt;""),HLOOKUP(P$2+$A5959,Sheet2!CB:NO,$B5959,0),"")</f>
        <v/>
      </c>
      <c r="Q5959" t="str">
        <f>IF(OR(HLOOKUP(Q$2+$A5959,Sheet2!CC:NO,$B5959,0),HLOOKUP(Q$2+$A5959,Sheet2!CC:NO,$B5959,0)&lt;&gt;""),HLOOKUP(Q$2+$A5959,Sheet2!CC:NO,$B5959,0),"")</f>
        <v/>
      </c>
    </row>
    <row r="5960" spans="1:17" x14ac:dyDescent="0.25">
      <c r="A5960" s="64">
        <f t="shared" si="747"/>
        <v>36</v>
      </c>
      <c r="B5960" s="64">
        <f t="shared" si="748"/>
        <v>600</v>
      </c>
      <c r="C5960" s="64">
        <f t="shared" si="749"/>
        <v>7</v>
      </c>
      <c r="D5960" s="64">
        <f t="shared" si="750"/>
        <v>596</v>
      </c>
      <c r="E5960" s="64">
        <f t="shared" si="751"/>
        <v>2976</v>
      </c>
      <c r="F5960" s="64" t="str">
        <f t="shared" si="744"/>
        <v/>
      </c>
      <c r="G5960" s="64" t="str">
        <f t="shared" si="745"/>
        <v/>
      </c>
      <c r="H5960" s="64" t="str">
        <f t="shared" si="746"/>
        <v/>
      </c>
      <c r="I5960" s="80" t="str">
        <f>IFERROR(VLOOKUP(D5960,Sheet2!A:B,2,0),"")</f>
        <v/>
      </c>
      <c r="J5960" s="64" t="str">
        <f>IFERROR(IF(I5960&lt;&gt;"",VLOOKUP(I5960,Sheet2!B:C,2,0),""),"")</f>
        <v/>
      </c>
      <c r="K5960" s="64" t="str">
        <f>IFERROR( IF(I5960&lt;&gt;"", HLOOKUP(L$2+$A5960,Sheet2!BX:NK,2,0),""),"")</f>
        <v/>
      </c>
      <c r="L5960" t="str">
        <f>IF(OR(HLOOKUP(L$2+$A5960,Sheet2!BX:NK,$B5960,0),HLOOKUP(L$2+$A5960,Sheet2!BX:NK,$B5960,0)&lt;&gt;""),HLOOKUP(L$2+$A5960,Sheet2!BX:NK,$B5960,0),"")</f>
        <v/>
      </c>
      <c r="M5960" t="str">
        <f>IF(OR(HLOOKUP(M$2+$A5960,Sheet2!BY:NL,$B5960,0),HLOOKUP(M$2+$A5960,Sheet2!BY:NL,$B5960,0)&lt;&gt;""),HLOOKUP(M$2+$A5960,Sheet2!BY:NL,$B5960,0),"")</f>
        <v/>
      </c>
      <c r="N5960" t="str">
        <f>IF(OR(HLOOKUP(N$2+$A5960,Sheet2!BZ:NM,$B5960,0),HLOOKUP(N$2+$A5960,Sheet2!BZ:NM,$B5960,0)&lt;&gt;""),HLOOKUP(N$2+$A5960,Sheet2!BZ:NM,$B5960,0),"")</f>
        <v/>
      </c>
      <c r="O5960" t="str">
        <f>IF(OR(HLOOKUP(O$2+$A5960,Sheet2!CA:NN,$B5960,0),HLOOKUP(O$2+$A5960,Sheet2!CA:NN,$B5960,0)&lt;&gt;""),HLOOKUP(O$2+$A5960,Sheet2!CA:NN,$B5960,0),"")</f>
        <v/>
      </c>
      <c r="P5960" t="str">
        <f>IF(OR(HLOOKUP(P$2+$A5960,Sheet2!CB:NO,$B5960,0),HLOOKUP(P$2+$A5960,Sheet2!CB:NO,$B5960,0)&lt;&gt;""),HLOOKUP(P$2+$A5960,Sheet2!CB:NO,$B5960,0),"")</f>
        <v/>
      </c>
      <c r="Q5960" t="str">
        <f>IF(OR(HLOOKUP(Q$2+$A5960,Sheet2!CC:NO,$B5960,0),HLOOKUP(Q$2+$A5960,Sheet2!CC:NO,$B5960,0)&lt;&gt;""),HLOOKUP(Q$2+$A5960,Sheet2!CC:NO,$B5960,0),"")</f>
        <v/>
      </c>
    </row>
    <row r="5961" spans="1:17" x14ac:dyDescent="0.25">
      <c r="A5961" s="64">
        <f t="shared" si="747"/>
        <v>42</v>
      </c>
      <c r="B5961" s="64">
        <f t="shared" si="748"/>
        <v>600</v>
      </c>
      <c r="C5961" s="64">
        <f t="shared" si="749"/>
        <v>8</v>
      </c>
      <c r="D5961" s="64">
        <f t="shared" si="750"/>
        <v>596</v>
      </c>
      <c r="E5961" s="64">
        <f t="shared" si="751"/>
        <v>2976</v>
      </c>
      <c r="F5961" s="64" t="str">
        <f t="shared" si="744"/>
        <v/>
      </c>
      <c r="G5961" s="64" t="str">
        <f t="shared" si="745"/>
        <v/>
      </c>
      <c r="H5961" s="64" t="str">
        <f t="shared" si="746"/>
        <v/>
      </c>
      <c r="I5961" s="80" t="str">
        <f>IFERROR(VLOOKUP(D5961,Sheet2!A:B,2,0),"")</f>
        <v/>
      </c>
      <c r="J5961" s="64" t="str">
        <f>IFERROR(IF(I5961&lt;&gt;"",VLOOKUP(I5961,Sheet2!B:C,2,0),""),"")</f>
        <v/>
      </c>
      <c r="K5961" s="64" t="str">
        <f>IFERROR( IF(I5961&lt;&gt;"", HLOOKUP(L$2+$A5961,Sheet2!BX:NK,2,0),""),"")</f>
        <v/>
      </c>
      <c r="L5961" t="str">
        <f>IF(OR(HLOOKUP(L$2+$A5961,Sheet2!BX:NK,$B5961,0),HLOOKUP(L$2+$A5961,Sheet2!BX:NK,$B5961,0)&lt;&gt;""),HLOOKUP(L$2+$A5961,Sheet2!BX:NK,$B5961,0),"")</f>
        <v/>
      </c>
      <c r="M5961" t="str">
        <f>IF(OR(HLOOKUP(M$2+$A5961,Sheet2!BY:NL,$B5961,0),HLOOKUP(M$2+$A5961,Sheet2!BY:NL,$B5961,0)&lt;&gt;""),HLOOKUP(M$2+$A5961,Sheet2!BY:NL,$B5961,0),"")</f>
        <v/>
      </c>
      <c r="N5961" t="str">
        <f>IF(OR(HLOOKUP(N$2+$A5961,Sheet2!BZ:NM,$B5961,0),HLOOKUP(N$2+$A5961,Sheet2!BZ:NM,$B5961,0)&lt;&gt;""),HLOOKUP(N$2+$A5961,Sheet2!BZ:NM,$B5961,0),"")</f>
        <v/>
      </c>
      <c r="O5961" t="str">
        <f>IF(OR(HLOOKUP(O$2+$A5961,Sheet2!CA:NN,$B5961,0),HLOOKUP(O$2+$A5961,Sheet2!CA:NN,$B5961,0)&lt;&gt;""),HLOOKUP(O$2+$A5961,Sheet2!CA:NN,$B5961,0),"")</f>
        <v/>
      </c>
      <c r="P5961" t="str">
        <f>IF(OR(HLOOKUP(P$2+$A5961,Sheet2!CB:NO,$B5961,0),HLOOKUP(P$2+$A5961,Sheet2!CB:NO,$B5961,0)&lt;&gt;""),HLOOKUP(P$2+$A5961,Sheet2!CB:NO,$B5961,0),"")</f>
        <v/>
      </c>
      <c r="Q5961" t="str">
        <f>IF(OR(HLOOKUP(Q$2+$A5961,Sheet2!CC:NO,$B5961,0),HLOOKUP(Q$2+$A5961,Sheet2!CC:NO,$B5961,0)&lt;&gt;""),HLOOKUP(Q$2+$A5961,Sheet2!CC:NO,$B5961,0),"")</f>
        <v/>
      </c>
    </row>
    <row r="5962" spans="1:17" x14ac:dyDescent="0.25">
      <c r="A5962" s="64">
        <f t="shared" si="747"/>
        <v>48</v>
      </c>
      <c r="B5962" s="64">
        <f t="shared" si="748"/>
        <v>600</v>
      </c>
      <c r="C5962" s="64">
        <f t="shared" si="749"/>
        <v>9</v>
      </c>
      <c r="D5962" s="64">
        <f t="shared" si="750"/>
        <v>596</v>
      </c>
      <c r="E5962" s="64">
        <f t="shared" si="751"/>
        <v>2976</v>
      </c>
      <c r="F5962" s="64" t="str">
        <f t="shared" si="744"/>
        <v/>
      </c>
      <c r="G5962" s="64" t="str">
        <f t="shared" si="745"/>
        <v/>
      </c>
      <c r="H5962" s="64" t="str">
        <f t="shared" si="746"/>
        <v/>
      </c>
      <c r="I5962" s="80" t="str">
        <f>IFERROR(VLOOKUP(D5962,Sheet2!A:B,2,0),"")</f>
        <v/>
      </c>
      <c r="J5962" s="64" t="str">
        <f>IFERROR(IF(I5962&lt;&gt;"",VLOOKUP(I5962,Sheet2!B:C,2,0),""),"")</f>
        <v/>
      </c>
      <c r="K5962" s="64" t="str">
        <f>IFERROR( IF(I5962&lt;&gt;"", HLOOKUP(L$2+$A5962,Sheet2!BX:NK,2,0),""),"")</f>
        <v/>
      </c>
      <c r="L5962" t="str">
        <f>IF(OR(HLOOKUP(L$2+$A5962,Sheet2!BX:NK,$B5962,0),HLOOKUP(L$2+$A5962,Sheet2!BX:NK,$B5962,0)&lt;&gt;""),HLOOKUP(L$2+$A5962,Sheet2!BX:NK,$B5962,0),"")</f>
        <v/>
      </c>
      <c r="M5962" t="str">
        <f>IF(OR(HLOOKUP(M$2+$A5962,Sheet2!BY:NL,$B5962,0),HLOOKUP(M$2+$A5962,Sheet2!BY:NL,$B5962,0)&lt;&gt;""),HLOOKUP(M$2+$A5962,Sheet2!BY:NL,$B5962,0),"")</f>
        <v/>
      </c>
      <c r="N5962" t="str">
        <f>IF(OR(HLOOKUP(N$2+$A5962,Sheet2!BZ:NM,$B5962,0),HLOOKUP(N$2+$A5962,Sheet2!BZ:NM,$B5962,0)&lt;&gt;""),HLOOKUP(N$2+$A5962,Sheet2!BZ:NM,$B5962,0),"")</f>
        <v/>
      </c>
      <c r="O5962" t="str">
        <f>IF(OR(HLOOKUP(O$2+$A5962,Sheet2!CA:NN,$B5962,0),HLOOKUP(O$2+$A5962,Sheet2!CA:NN,$B5962,0)&lt;&gt;""),HLOOKUP(O$2+$A5962,Sheet2!CA:NN,$B5962,0),"")</f>
        <v/>
      </c>
      <c r="P5962" t="str">
        <f>IF(OR(HLOOKUP(P$2+$A5962,Sheet2!CB:NO,$B5962,0),HLOOKUP(P$2+$A5962,Sheet2!CB:NO,$B5962,0)&lt;&gt;""),HLOOKUP(P$2+$A5962,Sheet2!CB:NO,$B5962,0),"")</f>
        <v/>
      </c>
      <c r="Q5962" t="str">
        <f>IF(OR(HLOOKUP(Q$2+$A5962,Sheet2!CC:NO,$B5962,0),HLOOKUP(Q$2+$A5962,Sheet2!CC:NO,$B5962,0)&lt;&gt;""),HLOOKUP(Q$2+$A5962,Sheet2!CC:NO,$B5962,0),"")</f>
        <v/>
      </c>
    </row>
    <row r="5963" spans="1:17" x14ac:dyDescent="0.25">
      <c r="A5963" s="64">
        <f t="shared" si="747"/>
        <v>54</v>
      </c>
      <c r="B5963" s="64">
        <f t="shared" si="748"/>
        <v>600</v>
      </c>
      <c r="C5963" s="64">
        <f t="shared" si="749"/>
        <v>10</v>
      </c>
      <c r="D5963" s="64">
        <f t="shared" si="750"/>
        <v>596</v>
      </c>
      <c r="E5963" s="64">
        <f t="shared" si="751"/>
        <v>2976</v>
      </c>
      <c r="F5963" s="64" t="str">
        <f t="shared" si="744"/>
        <v/>
      </c>
      <c r="G5963" s="64" t="str">
        <f t="shared" si="745"/>
        <v/>
      </c>
      <c r="H5963" s="64" t="str">
        <f t="shared" si="746"/>
        <v/>
      </c>
      <c r="I5963" s="80" t="str">
        <f>IFERROR(VLOOKUP(D5963,Sheet2!A:B,2,0),"")</f>
        <v/>
      </c>
      <c r="J5963" s="64" t="str">
        <f>IFERROR(IF(I5963&lt;&gt;"",VLOOKUP(I5963,Sheet2!B:C,2,0),""),"")</f>
        <v/>
      </c>
      <c r="K5963" s="64" t="str">
        <f>IFERROR( IF(I5963&lt;&gt;"", HLOOKUP(L$2+$A5963,Sheet2!BX:NK,2,0),""),"")</f>
        <v/>
      </c>
      <c r="L5963" t="str">
        <f>IF(OR(HLOOKUP(L$2+$A5963,Sheet2!BX:NK,$B5963,0),HLOOKUP(L$2+$A5963,Sheet2!BX:NK,$B5963,0)&lt;&gt;""),HLOOKUP(L$2+$A5963,Sheet2!BX:NK,$B5963,0),"")</f>
        <v/>
      </c>
      <c r="M5963" t="str">
        <f>IF(OR(HLOOKUP(M$2+$A5963,Sheet2!BY:NL,$B5963,0),HLOOKUP(M$2+$A5963,Sheet2!BY:NL,$B5963,0)&lt;&gt;""),HLOOKUP(M$2+$A5963,Sheet2!BY:NL,$B5963,0),"")</f>
        <v/>
      </c>
      <c r="N5963" t="str">
        <f>IF(OR(HLOOKUP(N$2+$A5963,Sheet2!BZ:NM,$B5963,0),HLOOKUP(N$2+$A5963,Sheet2!BZ:NM,$B5963,0)&lt;&gt;""),HLOOKUP(N$2+$A5963,Sheet2!BZ:NM,$B5963,0),"")</f>
        <v/>
      </c>
      <c r="O5963" t="str">
        <f>IF(OR(HLOOKUP(O$2+$A5963,Sheet2!CA:NN,$B5963,0),HLOOKUP(O$2+$A5963,Sheet2!CA:NN,$B5963,0)&lt;&gt;""),HLOOKUP(O$2+$A5963,Sheet2!CA:NN,$B5963,0),"")</f>
        <v/>
      </c>
      <c r="P5963" t="str">
        <f>IF(OR(HLOOKUP(P$2+$A5963,Sheet2!CB:NO,$B5963,0),HLOOKUP(P$2+$A5963,Sheet2!CB:NO,$B5963,0)&lt;&gt;""),HLOOKUP(P$2+$A5963,Sheet2!CB:NO,$B5963,0),"")</f>
        <v/>
      </c>
      <c r="Q5963" t="str">
        <f>IF(OR(HLOOKUP(Q$2+$A5963,Sheet2!CC:NO,$B5963,0),HLOOKUP(Q$2+$A5963,Sheet2!CC:NO,$B5963,0)&lt;&gt;""),HLOOKUP(Q$2+$A5963,Sheet2!CC:NO,$B5963,0),"")</f>
        <v/>
      </c>
    </row>
    <row r="5964" spans="1:17" x14ac:dyDescent="0.25">
      <c r="A5964" s="64">
        <f t="shared" si="747"/>
        <v>0</v>
      </c>
      <c r="B5964" s="64">
        <f t="shared" si="748"/>
        <v>601</v>
      </c>
      <c r="C5964" s="64">
        <f t="shared" si="749"/>
        <v>1</v>
      </c>
      <c r="D5964" s="64">
        <f t="shared" si="750"/>
        <v>597</v>
      </c>
      <c r="E5964" s="64">
        <f t="shared" si="751"/>
        <v>2981</v>
      </c>
      <c r="F5964" s="64" t="str">
        <f t="shared" si="744"/>
        <v/>
      </c>
      <c r="G5964" s="64" t="str">
        <f t="shared" si="745"/>
        <v/>
      </c>
      <c r="H5964" s="64" t="str">
        <f t="shared" si="746"/>
        <v/>
      </c>
      <c r="I5964" s="80" t="str">
        <f>IFERROR(VLOOKUP(D5964,Sheet2!A:B,2,0),"")</f>
        <v/>
      </c>
      <c r="J5964" s="64" t="str">
        <f>IFERROR(IF(I5964&lt;&gt;"",VLOOKUP(I5964,Sheet2!B:C,2,0),""),"")</f>
        <v/>
      </c>
      <c r="K5964" s="64" t="str">
        <f>IFERROR( IF(I5964&lt;&gt;"", HLOOKUP(L$2+$A5964,Sheet2!BX:NK,2,0),""),"")</f>
        <v/>
      </c>
      <c r="L5964" t="str">
        <f>IF(OR(HLOOKUP(L$2+$A5964,Sheet2!BX:NK,$B5964,0),HLOOKUP(L$2+$A5964,Sheet2!BX:NK,$B5964,0)&lt;&gt;""),HLOOKUP(L$2+$A5964,Sheet2!BX:NK,$B5964,0),"")</f>
        <v/>
      </c>
      <c r="M5964" t="str">
        <f>IF(OR(HLOOKUP(M$2+$A5964,Sheet2!BY:NL,$B5964,0),HLOOKUP(M$2+$A5964,Sheet2!BY:NL,$B5964,0)&lt;&gt;""),HLOOKUP(M$2+$A5964,Sheet2!BY:NL,$B5964,0),"")</f>
        <v/>
      </c>
      <c r="N5964" t="str">
        <f>IF(OR(HLOOKUP(N$2+$A5964,Sheet2!BZ:NM,$B5964,0),HLOOKUP(N$2+$A5964,Sheet2!BZ:NM,$B5964,0)&lt;&gt;""),HLOOKUP(N$2+$A5964,Sheet2!BZ:NM,$B5964,0),"")</f>
        <v/>
      </c>
      <c r="O5964" t="str">
        <f>IF(OR(HLOOKUP(O$2+$A5964,Sheet2!CA:NN,$B5964,0),HLOOKUP(O$2+$A5964,Sheet2!CA:NN,$B5964,0)&lt;&gt;""),HLOOKUP(O$2+$A5964,Sheet2!CA:NN,$B5964,0),"")</f>
        <v/>
      </c>
      <c r="P5964" t="str">
        <f>IF(OR(HLOOKUP(P$2+$A5964,Sheet2!CB:NO,$B5964,0),HLOOKUP(P$2+$A5964,Sheet2!CB:NO,$B5964,0)&lt;&gt;""),HLOOKUP(P$2+$A5964,Sheet2!CB:NO,$B5964,0),"")</f>
        <v/>
      </c>
      <c r="Q5964" t="str">
        <f>IF(OR(HLOOKUP(Q$2+$A5964,Sheet2!CC:NO,$B5964,0),HLOOKUP(Q$2+$A5964,Sheet2!CC:NO,$B5964,0)&lt;&gt;""),HLOOKUP(Q$2+$A5964,Sheet2!CC:NO,$B5964,0),"")</f>
        <v/>
      </c>
    </row>
    <row r="5965" spans="1:17" x14ac:dyDescent="0.25">
      <c r="A5965" s="64">
        <f t="shared" si="747"/>
        <v>6</v>
      </c>
      <c r="B5965" s="64">
        <f t="shared" si="748"/>
        <v>601</v>
      </c>
      <c r="C5965" s="64">
        <f t="shared" si="749"/>
        <v>2</v>
      </c>
      <c r="D5965" s="64">
        <f t="shared" si="750"/>
        <v>597</v>
      </c>
      <c r="E5965" s="64">
        <f t="shared" si="751"/>
        <v>2981</v>
      </c>
      <c r="F5965" s="64" t="str">
        <f t="shared" si="744"/>
        <v/>
      </c>
      <c r="G5965" s="64" t="str">
        <f t="shared" si="745"/>
        <v/>
      </c>
      <c r="H5965" s="64" t="str">
        <f t="shared" si="746"/>
        <v/>
      </c>
      <c r="I5965" s="80" t="str">
        <f>IFERROR(VLOOKUP(D5965,Sheet2!A:B,2,0),"")</f>
        <v/>
      </c>
      <c r="J5965" s="64" t="str">
        <f>IFERROR(IF(I5965&lt;&gt;"",VLOOKUP(I5965,Sheet2!B:C,2,0),""),"")</f>
        <v/>
      </c>
      <c r="K5965" s="64" t="str">
        <f>IFERROR( IF(I5965&lt;&gt;"", HLOOKUP(L$2+$A5965,Sheet2!BX:NK,2,0),""),"")</f>
        <v/>
      </c>
      <c r="L5965" t="str">
        <f>IF(OR(HLOOKUP(L$2+$A5965,Sheet2!BX:NK,$B5965,0),HLOOKUP(L$2+$A5965,Sheet2!BX:NK,$B5965,0)&lt;&gt;""),HLOOKUP(L$2+$A5965,Sheet2!BX:NK,$B5965,0),"")</f>
        <v/>
      </c>
      <c r="M5965" t="str">
        <f>IF(OR(HLOOKUP(M$2+$A5965,Sheet2!BY:NL,$B5965,0),HLOOKUP(M$2+$A5965,Sheet2!BY:NL,$B5965,0)&lt;&gt;""),HLOOKUP(M$2+$A5965,Sheet2!BY:NL,$B5965,0),"")</f>
        <v/>
      </c>
      <c r="N5965" t="str">
        <f>IF(OR(HLOOKUP(N$2+$A5965,Sheet2!BZ:NM,$B5965,0),HLOOKUP(N$2+$A5965,Sheet2!BZ:NM,$B5965,0)&lt;&gt;""),HLOOKUP(N$2+$A5965,Sheet2!BZ:NM,$B5965,0),"")</f>
        <v/>
      </c>
      <c r="O5965" t="str">
        <f>IF(OR(HLOOKUP(O$2+$A5965,Sheet2!CA:NN,$B5965,0),HLOOKUP(O$2+$A5965,Sheet2!CA:NN,$B5965,0)&lt;&gt;""),HLOOKUP(O$2+$A5965,Sheet2!CA:NN,$B5965,0),"")</f>
        <v/>
      </c>
      <c r="P5965" t="str">
        <f>IF(OR(HLOOKUP(P$2+$A5965,Sheet2!CB:NO,$B5965,0),HLOOKUP(P$2+$A5965,Sheet2!CB:NO,$B5965,0)&lt;&gt;""),HLOOKUP(P$2+$A5965,Sheet2!CB:NO,$B5965,0),"")</f>
        <v/>
      </c>
      <c r="Q5965" t="str">
        <f>IF(OR(HLOOKUP(Q$2+$A5965,Sheet2!CC:NO,$B5965,0),HLOOKUP(Q$2+$A5965,Sheet2!CC:NO,$B5965,0)&lt;&gt;""),HLOOKUP(Q$2+$A5965,Sheet2!CC:NO,$B5965,0),"")</f>
        <v/>
      </c>
    </row>
    <row r="5966" spans="1:17" x14ac:dyDescent="0.25">
      <c r="A5966" s="64">
        <f t="shared" si="747"/>
        <v>12</v>
      </c>
      <c r="B5966" s="64">
        <f t="shared" si="748"/>
        <v>601</v>
      </c>
      <c r="C5966" s="64">
        <f t="shared" si="749"/>
        <v>3</v>
      </c>
      <c r="D5966" s="64">
        <f t="shared" si="750"/>
        <v>597</v>
      </c>
      <c r="E5966" s="64">
        <f t="shared" si="751"/>
        <v>2981</v>
      </c>
      <c r="F5966" s="64" t="str">
        <f t="shared" si="744"/>
        <v/>
      </c>
      <c r="G5966" s="64" t="str">
        <f t="shared" si="745"/>
        <v/>
      </c>
      <c r="H5966" s="64" t="str">
        <f t="shared" si="746"/>
        <v/>
      </c>
      <c r="I5966" s="80" t="str">
        <f>IFERROR(VLOOKUP(D5966,Sheet2!A:B,2,0),"")</f>
        <v/>
      </c>
      <c r="J5966" s="64" t="str">
        <f>IFERROR(IF(I5966&lt;&gt;"",VLOOKUP(I5966,Sheet2!B:C,2,0),""),"")</f>
        <v/>
      </c>
      <c r="K5966" s="64" t="str">
        <f>IFERROR( IF(I5966&lt;&gt;"", HLOOKUP(L$2+$A5966,Sheet2!BX:NK,2,0),""),"")</f>
        <v/>
      </c>
      <c r="L5966" t="str">
        <f>IF(OR(HLOOKUP(L$2+$A5966,Sheet2!BX:NK,$B5966,0),HLOOKUP(L$2+$A5966,Sheet2!BX:NK,$B5966,0)&lt;&gt;""),HLOOKUP(L$2+$A5966,Sheet2!BX:NK,$B5966,0),"")</f>
        <v/>
      </c>
      <c r="M5966" t="str">
        <f>IF(OR(HLOOKUP(M$2+$A5966,Sheet2!BY:NL,$B5966,0),HLOOKUP(M$2+$A5966,Sheet2!BY:NL,$B5966,0)&lt;&gt;""),HLOOKUP(M$2+$A5966,Sheet2!BY:NL,$B5966,0),"")</f>
        <v/>
      </c>
      <c r="N5966" t="str">
        <f>IF(OR(HLOOKUP(N$2+$A5966,Sheet2!BZ:NM,$B5966,0),HLOOKUP(N$2+$A5966,Sheet2!BZ:NM,$B5966,0)&lt;&gt;""),HLOOKUP(N$2+$A5966,Sheet2!BZ:NM,$B5966,0),"")</f>
        <v/>
      </c>
      <c r="O5966" t="str">
        <f>IF(OR(HLOOKUP(O$2+$A5966,Sheet2!CA:NN,$B5966,0),HLOOKUP(O$2+$A5966,Sheet2!CA:NN,$B5966,0)&lt;&gt;""),HLOOKUP(O$2+$A5966,Sheet2!CA:NN,$B5966,0),"")</f>
        <v/>
      </c>
      <c r="P5966" t="str">
        <f>IF(OR(HLOOKUP(P$2+$A5966,Sheet2!CB:NO,$B5966,0),HLOOKUP(P$2+$A5966,Sheet2!CB:NO,$B5966,0)&lt;&gt;""),HLOOKUP(P$2+$A5966,Sheet2!CB:NO,$B5966,0),"")</f>
        <v/>
      </c>
      <c r="Q5966" t="str">
        <f>IF(OR(HLOOKUP(Q$2+$A5966,Sheet2!CC:NO,$B5966,0),HLOOKUP(Q$2+$A5966,Sheet2!CC:NO,$B5966,0)&lt;&gt;""),HLOOKUP(Q$2+$A5966,Sheet2!CC:NO,$B5966,0),"")</f>
        <v/>
      </c>
    </row>
    <row r="5967" spans="1:17" x14ac:dyDescent="0.25">
      <c r="A5967" s="64">
        <f t="shared" si="747"/>
        <v>18</v>
      </c>
      <c r="B5967" s="64">
        <f t="shared" si="748"/>
        <v>601</v>
      </c>
      <c r="C5967" s="64">
        <f t="shared" si="749"/>
        <v>4</v>
      </c>
      <c r="D5967" s="64">
        <f t="shared" si="750"/>
        <v>597</v>
      </c>
      <c r="E5967" s="64">
        <f t="shared" si="751"/>
        <v>2981</v>
      </c>
      <c r="F5967" s="64" t="str">
        <f t="shared" si="744"/>
        <v/>
      </c>
      <c r="G5967" s="64" t="str">
        <f t="shared" si="745"/>
        <v/>
      </c>
      <c r="H5967" s="64" t="str">
        <f t="shared" si="746"/>
        <v/>
      </c>
      <c r="I5967" s="80" t="str">
        <f>IFERROR(VLOOKUP(D5967,Sheet2!A:B,2,0),"")</f>
        <v/>
      </c>
      <c r="J5967" s="64" t="str">
        <f>IFERROR(IF(I5967&lt;&gt;"",VLOOKUP(I5967,Sheet2!B:C,2,0),""),"")</f>
        <v/>
      </c>
      <c r="K5967" s="64" t="str">
        <f>IFERROR( IF(I5967&lt;&gt;"", HLOOKUP(L$2+$A5967,Sheet2!BX:NK,2,0),""),"")</f>
        <v/>
      </c>
      <c r="L5967" t="str">
        <f>IF(OR(HLOOKUP(L$2+$A5967,Sheet2!BX:NK,$B5967,0),HLOOKUP(L$2+$A5967,Sheet2!BX:NK,$B5967,0)&lt;&gt;""),HLOOKUP(L$2+$A5967,Sheet2!BX:NK,$B5967,0),"")</f>
        <v/>
      </c>
      <c r="M5967" t="str">
        <f>IF(OR(HLOOKUP(M$2+$A5967,Sheet2!BY:NL,$B5967,0),HLOOKUP(M$2+$A5967,Sheet2!BY:NL,$B5967,0)&lt;&gt;""),HLOOKUP(M$2+$A5967,Sheet2!BY:NL,$B5967,0),"")</f>
        <v/>
      </c>
      <c r="N5967" t="str">
        <f>IF(OR(HLOOKUP(N$2+$A5967,Sheet2!BZ:NM,$B5967,0),HLOOKUP(N$2+$A5967,Sheet2!BZ:NM,$B5967,0)&lt;&gt;""),HLOOKUP(N$2+$A5967,Sheet2!BZ:NM,$B5967,0),"")</f>
        <v/>
      </c>
      <c r="O5967" t="str">
        <f>IF(OR(HLOOKUP(O$2+$A5967,Sheet2!CA:NN,$B5967,0),HLOOKUP(O$2+$A5967,Sheet2!CA:NN,$B5967,0)&lt;&gt;""),HLOOKUP(O$2+$A5967,Sheet2!CA:NN,$B5967,0),"")</f>
        <v/>
      </c>
      <c r="P5967" t="str">
        <f>IF(OR(HLOOKUP(P$2+$A5967,Sheet2!CB:NO,$B5967,0),HLOOKUP(P$2+$A5967,Sheet2!CB:NO,$B5967,0)&lt;&gt;""),HLOOKUP(P$2+$A5967,Sheet2!CB:NO,$B5967,0),"")</f>
        <v/>
      </c>
      <c r="Q5967" t="str">
        <f>IF(OR(HLOOKUP(Q$2+$A5967,Sheet2!CC:NO,$B5967,0),HLOOKUP(Q$2+$A5967,Sheet2!CC:NO,$B5967,0)&lt;&gt;""),HLOOKUP(Q$2+$A5967,Sheet2!CC:NO,$B5967,0),"")</f>
        <v/>
      </c>
    </row>
    <row r="5968" spans="1:17" x14ac:dyDescent="0.25">
      <c r="A5968" s="64">
        <f t="shared" si="747"/>
        <v>24</v>
      </c>
      <c r="B5968" s="64">
        <f t="shared" si="748"/>
        <v>601</v>
      </c>
      <c r="C5968" s="64">
        <f t="shared" si="749"/>
        <v>5</v>
      </c>
      <c r="D5968" s="64">
        <f t="shared" si="750"/>
        <v>597</v>
      </c>
      <c r="E5968" s="64">
        <f t="shared" si="751"/>
        <v>2981</v>
      </c>
      <c r="F5968" s="64" t="str">
        <f t="shared" si="744"/>
        <v/>
      </c>
      <c r="G5968" s="64" t="str">
        <f t="shared" si="745"/>
        <v/>
      </c>
      <c r="H5968" s="64" t="str">
        <f t="shared" si="746"/>
        <v/>
      </c>
      <c r="I5968" s="80" t="str">
        <f>IFERROR(VLOOKUP(D5968,Sheet2!A:B,2,0),"")</f>
        <v/>
      </c>
      <c r="J5968" s="64" t="str">
        <f>IFERROR(IF(I5968&lt;&gt;"",VLOOKUP(I5968,Sheet2!B:C,2,0),""),"")</f>
        <v/>
      </c>
      <c r="K5968" s="64" t="str">
        <f>IFERROR( IF(I5968&lt;&gt;"", HLOOKUP(L$2+$A5968,Sheet2!BX:NK,2,0),""),"")</f>
        <v/>
      </c>
      <c r="L5968" t="str">
        <f>IF(OR(HLOOKUP(L$2+$A5968,Sheet2!BX:NK,$B5968,0),HLOOKUP(L$2+$A5968,Sheet2!BX:NK,$B5968,0)&lt;&gt;""),HLOOKUP(L$2+$A5968,Sheet2!BX:NK,$B5968,0),"")</f>
        <v/>
      </c>
      <c r="M5968" t="str">
        <f>IF(OR(HLOOKUP(M$2+$A5968,Sheet2!BY:NL,$B5968,0),HLOOKUP(M$2+$A5968,Sheet2!BY:NL,$B5968,0)&lt;&gt;""),HLOOKUP(M$2+$A5968,Sheet2!BY:NL,$B5968,0),"")</f>
        <v/>
      </c>
      <c r="N5968" t="str">
        <f>IF(OR(HLOOKUP(N$2+$A5968,Sheet2!BZ:NM,$B5968,0),HLOOKUP(N$2+$A5968,Sheet2!BZ:NM,$B5968,0)&lt;&gt;""),HLOOKUP(N$2+$A5968,Sheet2!BZ:NM,$B5968,0),"")</f>
        <v/>
      </c>
      <c r="O5968" t="str">
        <f>IF(OR(HLOOKUP(O$2+$A5968,Sheet2!CA:NN,$B5968,0),HLOOKUP(O$2+$A5968,Sheet2!CA:NN,$B5968,0)&lt;&gt;""),HLOOKUP(O$2+$A5968,Sheet2!CA:NN,$B5968,0),"")</f>
        <v/>
      </c>
      <c r="P5968" t="str">
        <f>IF(OR(HLOOKUP(P$2+$A5968,Sheet2!CB:NO,$B5968,0),HLOOKUP(P$2+$A5968,Sheet2!CB:NO,$B5968,0)&lt;&gt;""),HLOOKUP(P$2+$A5968,Sheet2!CB:NO,$B5968,0),"")</f>
        <v/>
      </c>
      <c r="Q5968" t="str">
        <f>IF(OR(HLOOKUP(Q$2+$A5968,Sheet2!CC:NO,$B5968,0),HLOOKUP(Q$2+$A5968,Sheet2!CC:NO,$B5968,0)&lt;&gt;""),HLOOKUP(Q$2+$A5968,Sheet2!CC:NO,$B5968,0),"")</f>
        <v/>
      </c>
    </row>
    <row r="5969" spans="1:17" x14ac:dyDescent="0.25">
      <c r="A5969" s="64">
        <f t="shared" si="747"/>
        <v>30</v>
      </c>
      <c r="B5969" s="64">
        <f t="shared" si="748"/>
        <v>601</v>
      </c>
      <c r="C5969" s="64">
        <f t="shared" si="749"/>
        <v>6</v>
      </c>
      <c r="D5969" s="64">
        <f t="shared" si="750"/>
        <v>597</v>
      </c>
      <c r="E5969" s="64">
        <f t="shared" si="751"/>
        <v>2981</v>
      </c>
      <c r="F5969" s="64" t="str">
        <f t="shared" si="744"/>
        <v/>
      </c>
      <c r="G5969" s="64" t="str">
        <f t="shared" si="745"/>
        <v/>
      </c>
      <c r="H5969" s="64" t="str">
        <f t="shared" si="746"/>
        <v/>
      </c>
      <c r="I5969" s="80" t="str">
        <f>IFERROR(VLOOKUP(D5969,Sheet2!A:B,2,0),"")</f>
        <v/>
      </c>
      <c r="J5969" s="64" t="str">
        <f>IFERROR(IF(I5969&lt;&gt;"",VLOOKUP(I5969,Sheet2!B:C,2,0),""),"")</f>
        <v/>
      </c>
      <c r="K5969" s="64" t="str">
        <f>IFERROR( IF(I5969&lt;&gt;"", HLOOKUP(L$2+$A5969,Sheet2!BX:NK,2,0),""),"")</f>
        <v/>
      </c>
      <c r="L5969" t="str">
        <f>IF(OR(HLOOKUP(L$2+$A5969,Sheet2!BX:NK,$B5969,0),HLOOKUP(L$2+$A5969,Sheet2!BX:NK,$B5969,0)&lt;&gt;""),HLOOKUP(L$2+$A5969,Sheet2!BX:NK,$B5969,0),"")</f>
        <v/>
      </c>
      <c r="M5969" t="str">
        <f>IF(OR(HLOOKUP(M$2+$A5969,Sheet2!BY:NL,$B5969,0),HLOOKUP(M$2+$A5969,Sheet2!BY:NL,$B5969,0)&lt;&gt;""),HLOOKUP(M$2+$A5969,Sheet2!BY:NL,$B5969,0),"")</f>
        <v/>
      </c>
      <c r="N5969" t="str">
        <f>IF(OR(HLOOKUP(N$2+$A5969,Sheet2!BZ:NM,$B5969,0),HLOOKUP(N$2+$A5969,Sheet2!BZ:NM,$B5969,0)&lt;&gt;""),HLOOKUP(N$2+$A5969,Sheet2!BZ:NM,$B5969,0),"")</f>
        <v/>
      </c>
      <c r="O5969" t="str">
        <f>IF(OR(HLOOKUP(O$2+$A5969,Sheet2!CA:NN,$B5969,0),HLOOKUP(O$2+$A5969,Sheet2!CA:NN,$B5969,0)&lt;&gt;""),HLOOKUP(O$2+$A5969,Sheet2!CA:NN,$B5969,0),"")</f>
        <v/>
      </c>
      <c r="P5969" t="str">
        <f>IF(OR(HLOOKUP(P$2+$A5969,Sheet2!CB:NO,$B5969,0),HLOOKUP(P$2+$A5969,Sheet2!CB:NO,$B5969,0)&lt;&gt;""),HLOOKUP(P$2+$A5969,Sheet2!CB:NO,$B5969,0),"")</f>
        <v/>
      </c>
      <c r="Q5969" t="str">
        <f>IF(OR(HLOOKUP(Q$2+$A5969,Sheet2!CC:NO,$B5969,0),HLOOKUP(Q$2+$A5969,Sheet2!CC:NO,$B5969,0)&lt;&gt;""),HLOOKUP(Q$2+$A5969,Sheet2!CC:NO,$B5969,0),"")</f>
        <v/>
      </c>
    </row>
    <row r="5970" spans="1:17" x14ac:dyDescent="0.25">
      <c r="A5970" s="64">
        <f t="shared" si="747"/>
        <v>36</v>
      </c>
      <c r="B5970" s="64">
        <f t="shared" si="748"/>
        <v>601</v>
      </c>
      <c r="C5970" s="64">
        <f t="shared" si="749"/>
        <v>7</v>
      </c>
      <c r="D5970" s="64">
        <f t="shared" si="750"/>
        <v>597</v>
      </c>
      <c r="E5970" s="64">
        <f t="shared" si="751"/>
        <v>2981</v>
      </c>
      <c r="F5970" s="64" t="str">
        <f t="shared" si="744"/>
        <v/>
      </c>
      <c r="G5970" s="64" t="str">
        <f t="shared" si="745"/>
        <v/>
      </c>
      <c r="H5970" s="64" t="str">
        <f t="shared" si="746"/>
        <v/>
      </c>
      <c r="I5970" s="80" t="str">
        <f>IFERROR(VLOOKUP(D5970,Sheet2!A:B,2,0),"")</f>
        <v/>
      </c>
      <c r="J5970" s="64" t="str">
        <f>IFERROR(IF(I5970&lt;&gt;"",VLOOKUP(I5970,Sheet2!B:C,2,0),""),"")</f>
        <v/>
      </c>
      <c r="K5970" s="64" t="str">
        <f>IFERROR( IF(I5970&lt;&gt;"", HLOOKUP(L$2+$A5970,Sheet2!BX:NK,2,0),""),"")</f>
        <v/>
      </c>
      <c r="L5970" t="str">
        <f>IF(OR(HLOOKUP(L$2+$A5970,Sheet2!BX:NK,$B5970,0),HLOOKUP(L$2+$A5970,Sheet2!BX:NK,$B5970,0)&lt;&gt;""),HLOOKUP(L$2+$A5970,Sheet2!BX:NK,$B5970,0),"")</f>
        <v/>
      </c>
      <c r="M5970" t="str">
        <f>IF(OR(HLOOKUP(M$2+$A5970,Sheet2!BY:NL,$B5970,0),HLOOKUP(M$2+$A5970,Sheet2!BY:NL,$B5970,0)&lt;&gt;""),HLOOKUP(M$2+$A5970,Sheet2!BY:NL,$B5970,0),"")</f>
        <v/>
      </c>
      <c r="N5970" t="str">
        <f>IF(OR(HLOOKUP(N$2+$A5970,Sheet2!BZ:NM,$B5970,0),HLOOKUP(N$2+$A5970,Sheet2!BZ:NM,$B5970,0)&lt;&gt;""),HLOOKUP(N$2+$A5970,Sheet2!BZ:NM,$B5970,0),"")</f>
        <v/>
      </c>
      <c r="O5970" t="str">
        <f>IF(OR(HLOOKUP(O$2+$A5970,Sheet2!CA:NN,$B5970,0),HLOOKUP(O$2+$A5970,Sheet2!CA:NN,$B5970,0)&lt;&gt;""),HLOOKUP(O$2+$A5970,Sheet2!CA:NN,$B5970,0),"")</f>
        <v/>
      </c>
      <c r="P5970" t="str">
        <f>IF(OR(HLOOKUP(P$2+$A5970,Sheet2!CB:NO,$B5970,0),HLOOKUP(P$2+$A5970,Sheet2!CB:NO,$B5970,0)&lt;&gt;""),HLOOKUP(P$2+$A5970,Sheet2!CB:NO,$B5970,0),"")</f>
        <v/>
      </c>
      <c r="Q5970" t="str">
        <f>IF(OR(HLOOKUP(Q$2+$A5970,Sheet2!CC:NO,$B5970,0),HLOOKUP(Q$2+$A5970,Sheet2!CC:NO,$B5970,0)&lt;&gt;""),HLOOKUP(Q$2+$A5970,Sheet2!CC:NO,$B5970,0),"")</f>
        <v/>
      </c>
    </row>
    <row r="5971" spans="1:17" x14ac:dyDescent="0.25">
      <c r="A5971" s="64">
        <f t="shared" si="747"/>
        <v>42</v>
      </c>
      <c r="B5971" s="64">
        <f t="shared" si="748"/>
        <v>601</v>
      </c>
      <c r="C5971" s="64">
        <f t="shared" si="749"/>
        <v>8</v>
      </c>
      <c r="D5971" s="64">
        <f t="shared" si="750"/>
        <v>597</v>
      </c>
      <c r="E5971" s="64">
        <f t="shared" si="751"/>
        <v>2981</v>
      </c>
      <c r="F5971" s="64" t="str">
        <f t="shared" si="744"/>
        <v/>
      </c>
      <c r="G5971" s="64" t="str">
        <f t="shared" si="745"/>
        <v/>
      </c>
      <c r="H5971" s="64" t="str">
        <f t="shared" si="746"/>
        <v/>
      </c>
      <c r="I5971" s="80" t="str">
        <f>IFERROR(VLOOKUP(D5971,Sheet2!A:B,2,0),"")</f>
        <v/>
      </c>
      <c r="J5971" s="64" t="str">
        <f>IFERROR(IF(I5971&lt;&gt;"",VLOOKUP(I5971,Sheet2!B:C,2,0),""),"")</f>
        <v/>
      </c>
      <c r="K5971" s="64" t="str">
        <f>IFERROR( IF(I5971&lt;&gt;"", HLOOKUP(L$2+$A5971,Sheet2!BX:NK,2,0),""),"")</f>
        <v/>
      </c>
      <c r="L5971" t="str">
        <f>IF(OR(HLOOKUP(L$2+$A5971,Sheet2!BX:NK,$B5971,0),HLOOKUP(L$2+$A5971,Sheet2!BX:NK,$B5971,0)&lt;&gt;""),HLOOKUP(L$2+$A5971,Sheet2!BX:NK,$B5971,0),"")</f>
        <v/>
      </c>
      <c r="M5971" t="str">
        <f>IF(OR(HLOOKUP(M$2+$A5971,Sheet2!BY:NL,$B5971,0),HLOOKUP(M$2+$A5971,Sheet2!BY:NL,$B5971,0)&lt;&gt;""),HLOOKUP(M$2+$A5971,Sheet2!BY:NL,$B5971,0),"")</f>
        <v/>
      </c>
      <c r="N5971" t="str">
        <f>IF(OR(HLOOKUP(N$2+$A5971,Sheet2!BZ:NM,$B5971,0),HLOOKUP(N$2+$A5971,Sheet2!BZ:NM,$B5971,0)&lt;&gt;""),HLOOKUP(N$2+$A5971,Sheet2!BZ:NM,$B5971,0),"")</f>
        <v/>
      </c>
      <c r="O5971" t="str">
        <f>IF(OR(HLOOKUP(O$2+$A5971,Sheet2!CA:NN,$B5971,0),HLOOKUP(O$2+$A5971,Sheet2!CA:NN,$B5971,0)&lt;&gt;""),HLOOKUP(O$2+$A5971,Sheet2!CA:NN,$B5971,0),"")</f>
        <v/>
      </c>
      <c r="P5971" t="str">
        <f>IF(OR(HLOOKUP(P$2+$A5971,Sheet2!CB:NO,$B5971,0),HLOOKUP(P$2+$A5971,Sheet2!CB:NO,$B5971,0)&lt;&gt;""),HLOOKUP(P$2+$A5971,Sheet2!CB:NO,$B5971,0),"")</f>
        <v/>
      </c>
      <c r="Q5971" t="str">
        <f>IF(OR(HLOOKUP(Q$2+$A5971,Sheet2!CC:NO,$B5971,0),HLOOKUP(Q$2+$A5971,Sheet2!CC:NO,$B5971,0)&lt;&gt;""),HLOOKUP(Q$2+$A5971,Sheet2!CC:NO,$B5971,0),"")</f>
        <v/>
      </c>
    </row>
    <row r="5972" spans="1:17" x14ac:dyDescent="0.25">
      <c r="A5972" s="64">
        <f t="shared" si="747"/>
        <v>48</v>
      </c>
      <c r="B5972" s="64">
        <f t="shared" si="748"/>
        <v>601</v>
      </c>
      <c r="C5972" s="64">
        <f t="shared" si="749"/>
        <v>9</v>
      </c>
      <c r="D5972" s="64">
        <f t="shared" si="750"/>
        <v>597</v>
      </c>
      <c r="E5972" s="64">
        <f t="shared" si="751"/>
        <v>2981</v>
      </c>
      <c r="F5972" s="64" t="str">
        <f t="shared" si="744"/>
        <v/>
      </c>
      <c r="G5972" s="64" t="str">
        <f t="shared" si="745"/>
        <v/>
      </c>
      <c r="H5972" s="64" t="str">
        <f t="shared" si="746"/>
        <v/>
      </c>
      <c r="I5972" s="80" t="str">
        <f>IFERROR(VLOOKUP(D5972,Sheet2!A:B,2,0),"")</f>
        <v/>
      </c>
      <c r="J5972" s="64" t="str">
        <f>IFERROR(IF(I5972&lt;&gt;"",VLOOKUP(I5972,Sheet2!B:C,2,0),""),"")</f>
        <v/>
      </c>
      <c r="K5972" s="64" t="str">
        <f>IFERROR( IF(I5972&lt;&gt;"", HLOOKUP(L$2+$A5972,Sheet2!BX:NK,2,0),""),"")</f>
        <v/>
      </c>
      <c r="L5972" t="str">
        <f>IF(OR(HLOOKUP(L$2+$A5972,Sheet2!BX:NK,$B5972,0),HLOOKUP(L$2+$A5972,Sheet2!BX:NK,$B5972,0)&lt;&gt;""),HLOOKUP(L$2+$A5972,Sheet2!BX:NK,$B5972,0),"")</f>
        <v/>
      </c>
      <c r="M5972" t="str">
        <f>IF(OR(HLOOKUP(M$2+$A5972,Sheet2!BY:NL,$B5972,0),HLOOKUP(M$2+$A5972,Sheet2!BY:NL,$B5972,0)&lt;&gt;""),HLOOKUP(M$2+$A5972,Sheet2!BY:NL,$B5972,0),"")</f>
        <v/>
      </c>
      <c r="N5972" t="str">
        <f>IF(OR(HLOOKUP(N$2+$A5972,Sheet2!BZ:NM,$B5972,0),HLOOKUP(N$2+$A5972,Sheet2!BZ:NM,$B5972,0)&lt;&gt;""),HLOOKUP(N$2+$A5972,Sheet2!BZ:NM,$B5972,0),"")</f>
        <v/>
      </c>
      <c r="O5972" t="str">
        <f>IF(OR(HLOOKUP(O$2+$A5972,Sheet2!CA:NN,$B5972,0),HLOOKUP(O$2+$A5972,Sheet2!CA:NN,$B5972,0)&lt;&gt;""),HLOOKUP(O$2+$A5972,Sheet2!CA:NN,$B5972,0),"")</f>
        <v/>
      </c>
      <c r="P5972" t="str">
        <f>IF(OR(HLOOKUP(P$2+$A5972,Sheet2!CB:NO,$B5972,0),HLOOKUP(P$2+$A5972,Sheet2!CB:NO,$B5972,0)&lt;&gt;""),HLOOKUP(P$2+$A5972,Sheet2!CB:NO,$B5972,0),"")</f>
        <v/>
      </c>
      <c r="Q5972" t="str">
        <f>IF(OR(HLOOKUP(Q$2+$A5972,Sheet2!CC:NO,$B5972,0),HLOOKUP(Q$2+$A5972,Sheet2!CC:NO,$B5972,0)&lt;&gt;""),HLOOKUP(Q$2+$A5972,Sheet2!CC:NO,$B5972,0),"")</f>
        <v/>
      </c>
    </row>
    <row r="5973" spans="1:17" x14ac:dyDescent="0.25">
      <c r="A5973" s="64">
        <f t="shared" si="747"/>
        <v>54</v>
      </c>
      <c r="B5973" s="64">
        <f t="shared" si="748"/>
        <v>601</v>
      </c>
      <c r="C5973" s="64">
        <f t="shared" si="749"/>
        <v>10</v>
      </c>
      <c r="D5973" s="64">
        <f t="shared" si="750"/>
        <v>597</v>
      </c>
      <c r="E5973" s="64">
        <f t="shared" si="751"/>
        <v>2981</v>
      </c>
      <c r="F5973" s="64" t="str">
        <f t="shared" si="744"/>
        <v/>
      </c>
      <c r="G5973" s="64" t="str">
        <f t="shared" si="745"/>
        <v/>
      </c>
      <c r="H5973" s="64" t="str">
        <f t="shared" si="746"/>
        <v/>
      </c>
      <c r="I5973" s="80" t="str">
        <f>IFERROR(VLOOKUP(D5973,Sheet2!A:B,2,0),"")</f>
        <v/>
      </c>
      <c r="J5973" s="64" t="str">
        <f>IFERROR(IF(I5973&lt;&gt;"",VLOOKUP(I5973,Sheet2!B:C,2,0),""),"")</f>
        <v/>
      </c>
      <c r="K5973" s="64" t="str">
        <f>IFERROR( IF(I5973&lt;&gt;"", HLOOKUP(L$2+$A5973,Sheet2!BX:NK,2,0),""),"")</f>
        <v/>
      </c>
      <c r="L5973" t="str">
        <f>IF(OR(HLOOKUP(L$2+$A5973,Sheet2!BX:NK,$B5973,0),HLOOKUP(L$2+$A5973,Sheet2!BX:NK,$B5973,0)&lt;&gt;""),HLOOKUP(L$2+$A5973,Sheet2!BX:NK,$B5973,0),"")</f>
        <v/>
      </c>
      <c r="M5973" t="str">
        <f>IF(OR(HLOOKUP(M$2+$A5973,Sheet2!BY:NL,$B5973,0),HLOOKUP(M$2+$A5973,Sheet2!BY:NL,$B5973,0)&lt;&gt;""),HLOOKUP(M$2+$A5973,Sheet2!BY:NL,$B5973,0),"")</f>
        <v/>
      </c>
      <c r="N5973" t="str">
        <f>IF(OR(HLOOKUP(N$2+$A5973,Sheet2!BZ:NM,$B5973,0),HLOOKUP(N$2+$A5973,Sheet2!BZ:NM,$B5973,0)&lt;&gt;""),HLOOKUP(N$2+$A5973,Sheet2!BZ:NM,$B5973,0),"")</f>
        <v/>
      </c>
      <c r="O5973" t="str">
        <f>IF(OR(HLOOKUP(O$2+$A5973,Sheet2!CA:NN,$B5973,0),HLOOKUP(O$2+$A5973,Sheet2!CA:NN,$B5973,0)&lt;&gt;""),HLOOKUP(O$2+$A5973,Sheet2!CA:NN,$B5973,0),"")</f>
        <v/>
      </c>
      <c r="P5973" t="str">
        <f>IF(OR(HLOOKUP(P$2+$A5973,Sheet2!CB:NO,$B5973,0),HLOOKUP(P$2+$A5973,Sheet2!CB:NO,$B5973,0)&lt;&gt;""),HLOOKUP(P$2+$A5973,Sheet2!CB:NO,$B5973,0),"")</f>
        <v/>
      </c>
      <c r="Q5973" t="str">
        <f>IF(OR(HLOOKUP(Q$2+$A5973,Sheet2!CC:NO,$B5973,0),HLOOKUP(Q$2+$A5973,Sheet2!CC:NO,$B5973,0)&lt;&gt;""),HLOOKUP(Q$2+$A5973,Sheet2!CC:NO,$B5973,0),"")</f>
        <v/>
      </c>
    </row>
    <row r="5974" spans="1:17" x14ac:dyDescent="0.25">
      <c r="A5974" s="64">
        <f t="shared" si="747"/>
        <v>0</v>
      </c>
      <c r="B5974" s="64">
        <f t="shared" si="748"/>
        <v>602</v>
      </c>
      <c r="C5974" s="64">
        <f t="shared" si="749"/>
        <v>1</v>
      </c>
      <c r="D5974" s="64">
        <f t="shared" si="750"/>
        <v>598</v>
      </c>
      <c r="E5974" s="64">
        <f t="shared" si="751"/>
        <v>2986</v>
      </c>
      <c r="F5974" s="64" t="str">
        <f t="shared" si="744"/>
        <v/>
      </c>
      <c r="G5974" s="64" t="str">
        <f t="shared" si="745"/>
        <v/>
      </c>
      <c r="H5974" s="64" t="str">
        <f t="shared" si="746"/>
        <v/>
      </c>
      <c r="I5974" s="80" t="str">
        <f>IFERROR(VLOOKUP(D5974,Sheet2!A:B,2,0),"")</f>
        <v/>
      </c>
      <c r="J5974" s="64" t="str">
        <f>IFERROR(IF(I5974&lt;&gt;"",VLOOKUP(I5974,Sheet2!B:C,2,0),""),"")</f>
        <v/>
      </c>
      <c r="K5974" s="64" t="str">
        <f>IFERROR( IF(I5974&lt;&gt;"", HLOOKUP(L$2+$A5974,Sheet2!BX:NK,2,0),""),"")</f>
        <v/>
      </c>
      <c r="L5974" t="str">
        <f>IF(OR(HLOOKUP(L$2+$A5974,Sheet2!BX:NK,$B5974,0),HLOOKUP(L$2+$A5974,Sheet2!BX:NK,$B5974,0)&lt;&gt;""),HLOOKUP(L$2+$A5974,Sheet2!BX:NK,$B5974,0),"")</f>
        <v/>
      </c>
      <c r="M5974" t="str">
        <f>IF(OR(HLOOKUP(M$2+$A5974,Sheet2!BY:NL,$B5974,0),HLOOKUP(M$2+$A5974,Sheet2!BY:NL,$B5974,0)&lt;&gt;""),HLOOKUP(M$2+$A5974,Sheet2!BY:NL,$B5974,0),"")</f>
        <v/>
      </c>
      <c r="N5974" t="str">
        <f>IF(OR(HLOOKUP(N$2+$A5974,Sheet2!BZ:NM,$B5974,0),HLOOKUP(N$2+$A5974,Sheet2!BZ:NM,$B5974,0)&lt;&gt;""),HLOOKUP(N$2+$A5974,Sheet2!BZ:NM,$B5974,0),"")</f>
        <v/>
      </c>
      <c r="O5974" t="str">
        <f>IF(OR(HLOOKUP(O$2+$A5974,Sheet2!CA:NN,$B5974,0),HLOOKUP(O$2+$A5974,Sheet2!CA:NN,$B5974,0)&lt;&gt;""),HLOOKUP(O$2+$A5974,Sheet2!CA:NN,$B5974,0),"")</f>
        <v/>
      </c>
      <c r="P5974" t="str">
        <f>IF(OR(HLOOKUP(P$2+$A5974,Sheet2!CB:NO,$B5974,0),HLOOKUP(P$2+$A5974,Sheet2!CB:NO,$B5974,0)&lt;&gt;""),HLOOKUP(P$2+$A5974,Sheet2!CB:NO,$B5974,0),"")</f>
        <v/>
      </c>
      <c r="Q5974" t="str">
        <f>IF(OR(HLOOKUP(Q$2+$A5974,Sheet2!CC:NO,$B5974,0),HLOOKUP(Q$2+$A5974,Sheet2!CC:NO,$B5974,0)&lt;&gt;""),HLOOKUP(Q$2+$A5974,Sheet2!CC:NO,$B5974,0),"")</f>
        <v/>
      </c>
    </row>
    <row r="5975" spans="1:17" x14ac:dyDescent="0.25">
      <c r="A5975" s="64">
        <f t="shared" si="747"/>
        <v>6</v>
      </c>
      <c r="B5975" s="64">
        <f t="shared" si="748"/>
        <v>602</v>
      </c>
      <c r="C5975" s="64">
        <f t="shared" si="749"/>
        <v>2</v>
      </c>
      <c r="D5975" s="64">
        <f t="shared" si="750"/>
        <v>598</v>
      </c>
      <c r="E5975" s="64">
        <f t="shared" si="751"/>
        <v>2986</v>
      </c>
      <c r="F5975" s="64" t="str">
        <f t="shared" si="744"/>
        <v/>
      </c>
      <c r="G5975" s="64" t="str">
        <f t="shared" si="745"/>
        <v/>
      </c>
      <c r="H5975" s="64" t="str">
        <f t="shared" si="746"/>
        <v/>
      </c>
      <c r="I5975" s="80" t="str">
        <f>IFERROR(VLOOKUP(D5975,Sheet2!A:B,2,0),"")</f>
        <v/>
      </c>
      <c r="J5975" s="64" t="str">
        <f>IFERROR(IF(I5975&lt;&gt;"",VLOOKUP(I5975,Sheet2!B:C,2,0),""),"")</f>
        <v/>
      </c>
      <c r="K5975" s="64" t="str">
        <f>IFERROR( IF(I5975&lt;&gt;"", HLOOKUP(L$2+$A5975,Sheet2!BX:NK,2,0),""),"")</f>
        <v/>
      </c>
      <c r="L5975" t="str">
        <f>IF(OR(HLOOKUP(L$2+$A5975,Sheet2!BX:NK,$B5975,0),HLOOKUP(L$2+$A5975,Sheet2!BX:NK,$B5975,0)&lt;&gt;""),HLOOKUP(L$2+$A5975,Sheet2!BX:NK,$B5975,0),"")</f>
        <v/>
      </c>
      <c r="M5975" t="str">
        <f>IF(OR(HLOOKUP(M$2+$A5975,Sheet2!BY:NL,$B5975,0),HLOOKUP(M$2+$A5975,Sheet2!BY:NL,$B5975,0)&lt;&gt;""),HLOOKUP(M$2+$A5975,Sheet2!BY:NL,$B5975,0),"")</f>
        <v/>
      </c>
      <c r="N5975" t="str">
        <f>IF(OR(HLOOKUP(N$2+$A5975,Sheet2!BZ:NM,$B5975,0),HLOOKUP(N$2+$A5975,Sheet2!BZ:NM,$B5975,0)&lt;&gt;""),HLOOKUP(N$2+$A5975,Sheet2!BZ:NM,$B5975,0),"")</f>
        <v/>
      </c>
      <c r="O5975" t="str">
        <f>IF(OR(HLOOKUP(O$2+$A5975,Sheet2!CA:NN,$B5975,0),HLOOKUP(O$2+$A5975,Sheet2!CA:NN,$B5975,0)&lt;&gt;""),HLOOKUP(O$2+$A5975,Sheet2!CA:NN,$B5975,0),"")</f>
        <v/>
      </c>
      <c r="P5975" t="str">
        <f>IF(OR(HLOOKUP(P$2+$A5975,Sheet2!CB:NO,$B5975,0),HLOOKUP(P$2+$A5975,Sheet2!CB:NO,$B5975,0)&lt;&gt;""),HLOOKUP(P$2+$A5975,Sheet2!CB:NO,$B5975,0),"")</f>
        <v/>
      </c>
      <c r="Q5975" t="str">
        <f>IF(OR(HLOOKUP(Q$2+$A5975,Sheet2!CC:NO,$B5975,0),HLOOKUP(Q$2+$A5975,Sheet2!CC:NO,$B5975,0)&lt;&gt;""),HLOOKUP(Q$2+$A5975,Sheet2!CC:NO,$B5975,0),"")</f>
        <v/>
      </c>
    </row>
    <row r="5976" spans="1:17" x14ac:dyDescent="0.25">
      <c r="A5976" s="64">
        <f t="shared" si="747"/>
        <v>12</v>
      </c>
      <c r="B5976" s="64">
        <f t="shared" si="748"/>
        <v>602</v>
      </c>
      <c r="C5976" s="64">
        <f t="shared" si="749"/>
        <v>3</v>
      </c>
      <c r="D5976" s="64">
        <f t="shared" si="750"/>
        <v>598</v>
      </c>
      <c r="E5976" s="64">
        <f t="shared" si="751"/>
        <v>2986</v>
      </c>
      <c r="F5976" s="64" t="str">
        <f t="shared" si="744"/>
        <v/>
      </c>
      <c r="G5976" s="64" t="str">
        <f t="shared" si="745"/>
        <v/>
      </c>
      <c r="H5976" s="64" t="str">
        <f t="shared" si="746"/>
        <v/>
      </c>
      <c r="I5976" s="80" t="str">
        <f>IFERROR(VLOOKUP(D5976,Sheet2!A:B,2,0),"")</f>
        <v/>
      </c>
      <c r="J5976" s="64" t="str">
        <f>IFERROR(IF(I5976&lt;&gt;"",VLOOKUP(I5976,Sheet2!B:C,2,0),""),"")</f>
        <v/>
      </c>
      <c r="K5976" s="64" t="str">
        <f>IFERROR( IF(I5976&lt;&gt;"", HLOOKUP(L$2+$A5976,Sheet2!BX:NK,2,0),""),"")</f>
        <v/>
      </c>
      <c r="L5976" t="str">
        <f>IF(OR(HLOOKUP(L$2+$A5976,Sheet2!BX:NK,$B5976,0),HLOOKUP(L$2+$A5976,Sheet2!BX:NK,$B5976,0)&lt;&gt;""),HLOOKUP(L$2+$A5976,Sheet2!BX:NK,$B5976,0),"")</f>
        <v/>
      </c>
      <c r="M5976" t="str">
        <f>IF(OR(HLOOKUP(M$2+$A5976,Sheet2!BY:NL,$B5976,0),HLOOKUP(M$2+$A5976,Sheet2!BY:NL,$B5976,0)&lt;&gt;""),HLOOKUP(M$2+$A5976,Sheet2!BY:NL,$B5976,0),"")</f>
        <v/>
      </c>
      <c r="N5976" t="str">
        <f>IF(OR(HLOOKUP(N$2+$A5976,Sheet2!BZ:NM,$B5976,0),HLOOKUP(N$2+$A5976,Sheet2!BZ:NM,$B5976,0)&lt;&gt;""),HLOOKUP(N$2+$A5976,Sheet2!BZ:NM,$B5976,0),"")</f>
        <v/>
      </c>
      <c r="O5976" t="str">
        <f>IF(OR(HLOOKUP(O$2+$A5976,Sheet2!CA:NN,$B5976,0),HLOOKUP(O$2+$A5976,Sheet2!CA:NN,$B5976,0)&lt;&gt;""),HLOOKUP(O$2+$A5976,Sheet2!CA:NN,$B5976,0),"")</f>
        <v/>
      </c>
      <c r="P5976" t="str">
        <f>IF(OR(HLOOKUP(P$2+$A5976,Sheet2!CB:NO,$B5976,0),HLOOKUP(P$2+$A5976,Sheet2!CB:NO,$B5976,0)&lt;&gt;""),HLOOKUP(P$2+$A5976,Sheet2!CB:NO,$B5976,0),"")</f>
        <v/>
      </c>
      <c r="Q5976" t="str">
        <f>IF(OR(HLOOKUP(Q$2+$A5976,Sheet2!CC:NO,$B5976,0),HLOOKUP(Q$2+$A5976,Sheet2!CC:NO,$B5976,0)&lt;&gt;""),HLOOKUP(Q$2+$A5976,Sheet2!CC:NO,$B5976,0),"")</f>
        <v/>
      </c>
    </row>
    <row r="5977" spans="1:17" x14ac:dyDescent="0.25">
      <c r="A5977" s="64">
        <f t="shared" si="747"/>
        <v>18</v>
      </c>
      <c r="B5977" s="64">
        <f t="shared" si="748"/>
        <v>602</v>
      </c>
      <c r="C5977" s="64">
        <f t="shared" si="749"/>
        <v>4</v>
      </c>
      <c r="D5977" s="64">
        <f t="shared" si="750"/>
        <v>598</v>
      </c>
      <c r="E5977" s="64">
        <f t="shared" si="751"/>
        <v>2986</v>
      </c>
      <c r="F5977" s="64" t="str">
        <f t="shared" si="744"/>
        <v/>
      </c>
      <c r="G5977" s="64" t="str">
        <f t="shared" si="745"/>
        <v/>
      </c>
      <c r="H5977" s="64" t="str">
        <f t="shared" si="746"/>
        <v/>
      </c>
      <c r="I5977" s="80" t="str">
        <f>IFERROR(VLOOKUP(D5977,Sheet2!A:B,2,0),"")</f>
        <v/>
      </c>
      <c r="J5977" s="64" t="str">
        <f>IFERROR(IF(I5977&lt;&gt;"",VLOOKUP(I5977,Sheet2!B:C,2,0),""),"")</f>
        <v/>
      </c>
      <c r="K5977" s="64" t="str">
        <f>IFERROR( IF(I5977&lt;&gt;"", HLOOKUP(L$2+$A5977,Sheet2!BX:NK,2,0),""),"")</f>
        <v/>
      </c>
      <c r="L5977" t="str">
        <f>IF(OR(HLOOKUP(L$2+$A5977,Sheet2!BX:NK,$B5977,0),HLOOKUP(L$2+$A5977,Sheet2!BX:NK,$B5977,0)&lt;&gt;""),HLOOKUP(L$2+$A5977,Sheet2!BX:NK,$B5977,0),"")</f>
        <v/>
      </c>
      <c r="M5977" t="str">
        <f>IF(OR(HLOOKUP(M$2+$A5977,Sheet2!BY:NL,$B5977,0),HLOOKUP(M$2+$A5977,Sheet2!BY:NL,$B5977,0)&lt;&gt;""),HLOOKUP(M$2+$A5977,Sheet2!BY:NL,$B5977,0),"")</f>
        <v/>
      </c>
      <c r="N5977" t="str">
        <f>IF(OR(HLOOKUP(N$2+$A5977,Sheet2!BZ:NM,$B5977,0),HLOOKUP(N$2+$A5977,Sheet2!BZ:NM,$B5977,0)&lt;&gt;""),HLOOKUP(N$2+$A5977,Sheet2!BZ:NM,$B5977,0),"")</f>
        <v/>
      </c>
      <c r="O5977" t="str">
        <f>IF(OR(HLOOKUP(O$2+$A5977,Sheet2!CA:NN,$B5977,0),HLOOKUP(O$2+$A5977,Sheet2!CA:NN,$B5977,0)&lt;&gt;""),HLOOKUP(O$2+$A5977,Sheet2!CA:NN,$B5977,0),"")</f>
        <v/>
      </c>
      <c r="P5977" t="str">
        <f>IF(OR(HLOOKUP(P$2+$A5977,Sheet2!CB:NO,$B5977,0),HLOOKUP(P$2+$A5977,Sheet2!CB:NO,$B5977,0)&lt;&gt;""),HLOOKUP(P$2+$A5977,Sheet2!CB:NO,$B5977,0),"")</f>
        <v/>
      </c>
      <c r="Q5977" t="str">
        <f>IF(OR(HLOOKUP(Q$2+$A5977,Sheet2!CC:NO,$B5977,0),HLOOKUP(Q$2+$A5977,Sheet2!CC:NO,$B5977,0)&lt;&gt;""),HLOOKUP(Q$2+$A5977,Sheet2!CC:NO,$B5977,0),"")</f>
        <v/>
      </c>
    </row>
    <row r="5978" spans="1:17" x14ac:dyDescent="0.25">
      <c r="A5978" s="64">
        <f t="shared" si="747"/>
        <v>24</v>
      </c>
      <c r="B5978" s="64">
        <f t="shared" si="748"/>
        <v>602</v>
      </c>
      <c r="C5978" s="64">
        <f t="shared" si="749"/>
        <v>5</v>
      </c>
      <c r="D5978" s="64">
        <f t="shared" si="750"/>
        <v>598</v>
      </c>
      <c r="E5978" s="64">
        <f t="shared" si="751"/>
        <v>2986</v>
      </c>
      <c r="F5978" s="64" t="str">
        <f t="shared" si="744"/>
        <v/>
      </c>
      <c r="G5978" s="64" t="str">
        <f t="shared" si="745"/>
        <v/>
      </c>
      <c r="H5978" s="64" t="str">
        <f t="shared" si="746"/>
        <v/>
      </c>
      <c r="I5978" s="80" t="str">
        <f>IFERROR(VLOOKUP(D5978,Sheet2!A:B,2,0),"")</f>
        <v/>
      </c>
      <c r="J5978" s="64" t="str">
        <f>IFERROR(IF(I5978&lt;&gt;"",VLOOKUP(I5978,Sheet2!B:C,2,0),""),"")</f>
        <v/>
      </c>
      <c r="K5978" s="64" t="str">
        <f>IFERROR( IF(I5978&lt;&gt;"", HLOOKUP(L$2+$A5978,Sheet2!BX:NK,2,0),""),"")</f>
        <v/>
      </c>
      <c r="L5978" t="str">
        <f>IF(OR(HLOOKUP(L$2+$A5978,Sheet2!BX:NK,$B5978,0),HLOOKUP(L$2+$A5978,Sheet2!BX:NK,$B5978,0)&lt;&gt;""),HLOOKUP(L$2+$A5978,Sheet2!BX:NK,$B5978,0),"")</f>
        <v/>
      </c>
      <c r="M5978" t="str">
        <f>IF(OR(HLOOKUP(M$2+$A5978,Sheet2!BY:NL,$B5978,0),HLOOKUP(M$2+$A5978,Sheet2!BY:NL,$B5978,0)&lt;&gt;""),HLOOKUP(M$2+$A5978,Sheet2!BY:NL,$B5978,0),"")</f>
        <v/>
      </c>
      <c r="N5978" t="str">
        <f>IF(OR(HLOOKUP(N$2+$A5978,Sheet2!BZ:NM,$B5978,0),HLOOKUP(N$2+$A5978,Sheet2!BZ:NM,$B5978,0)&lt;&gt;""),HLOOKUP(N$2+$A5978,Sheet2!BZ:NM,$B5978,0),"")</f>
        <v/>
      </c>
      <c r="O5978" t="str">
        <f>IF(OR(HLOOKUP(O$2+$A5978,Sheet2!CA:NN,$B5978,0),HLOOKUP(O$2+$A5978,Sheet2!CA:NN,$B5978,0)&lt;&gt;""),HLOOKUP(O$2+$A5978,Sheet2!CA:NN,$B5978,0),"")</f>
        <v/>
      </c>
      <c r="P5978" t="str">
        <f>IF(OR(HLOOKUP(P$2+$A5978,Sheet2!CB:NO,$B5978,0),HLOOKUP(P$2+$A5978,Sheet2!CB:NO,$B5978,0)&lt;&gt;""),HLOOKUP(P$2+$A5978,Sheet2!CB:NO,$B5978,0),"")</f>
        <v/>
      </c>
      <c r="Q5978" t="str">
        <f>IF(OR(HLOOKUP(Q$2+$A5978,Sheet2!CC:NO,$B5978,0),HLOOKUP(Q$2+$A5978,Sheet2!CC:NO,$B5978,0)&lt;&gt;""),HLOOKUP(Q$2+$A5978,Sheet2!CC:NO,$B5978,0),"")</f>
        <v/>
      </c>
    </row>
    <row r="5979" spans="1:17" x14ac:dyDescent="0.25">
      <c r="A5979" s="64">
        <f t="shared" si="747"/>
        <v>30</v>
      </c>
      <c r="B5979" s="64">
        <f t="shared" si="748"/>
        <v>602</v>
      </c>
      <c r="C5979" s="64">
        <f t="shared" si="749"/>
        <v>6</v>
      </c>
      <c r="D5979" s="64">
        <f t="shared" si="750"/>
        <v>598</v>
      </c>
      <c r="E5979" s="64">
        <f t="shared" si="751"/>
        <v>2986</v>
      </c>
      <c r="F5979" s="64" t="str">
        <f t="shared" si="744"/>
        <v/>
      </c>
      <c r="G5979" s="64" t="str">
        <f t="shared" si="745"/>
        <v/>
      </c>
      <c r="H5979" s="64" t="str">
        <f t="shared" si="746"/>
        <v/>
      </c>
      <c r="I5979" s="80" t="str">
        <f>IFERROR(VLOOKUP(D5979,Sheet2!A:B,2,0),"")</f>
        <v/>
      </c>
      <c r="J5979" s="64" t="str">
        <f>IFERROR(IF(I5979&lt;&gt;"",VLOOKUP(I5979,Sheet2!B:C,2,0),""),"")</f>
        <v/>
      </c>
      <c r="K5979" s="64" t="str">
        <f>IFERROR( IF(I5979&lt;&gt;"", HLOOKUP(L$2+$A5979,Sheet2!BX:NK,2,0),""),"")</f>
        <v/>
      </c>
      <c r="L5979" t="str">
        <f>IF(OR(HLOOKUP(L$2+$A5979,Sheet2!BX:NK,$B5979,0),HLOOKUP(L$2+$A5979,Sheet2!BX:NK,$B5979,0)&lt;&gt;""),HLOOKUP(L$2+$A5979,Sheet2!BX:NK,$B5979,0),"")</f>
        <v/>
      </c>
      <c r="M5979" t="str">
        <f>IF(OR(HLOOKUP(M$2+$A5979,Sheet2!BY:NL,$B5979,0),HLOOKUP(M$2+$A5979,Sheet2!BY:NL,$B5979,0)&lt;&gt;""),HLOOKUP(M$2+$A5979,Sheet2!BY:NL,$B5979,0),"")</f>
        <v/>
      </c>
      <c r="N5979" t="str">
        <f>IF(OR(HLOOKUP(N$2+$A5979,Sheet2!BZ:NM,$B5979,0),HLOOKUP(N$2+$A5979,Sheet2!BZ:NM,$B5979,0)&lt;&gt;""),HLOOKUP(N$2+$A5979,Sheet2!BZ:NM,$B5979,0),"")</f>
        <v/>
      </c>
      <c r="O5979" t="str">
        <f>IF(OR(HLOOKUP(O$2+$A5979,Sheet2!CA:NN,$B5979,0),HLOOKUP(O$2+$A5979,Sheet2!CA:NN,$B5979,0)&lt;&gt;""),HLOOKUP(O$2+$A5979,Sheet2!CA:NN,$B5979,0),"")</f>
        <v/>
      </c>
      <c r="P5979" t="str">
        <f>IF(OR(HLOOKUP(P$2+$A5979,Sheet2!CB:NO,$B5979,0),HLOOKUP(P$2+$A5979,Sheet2!CB:NO,$B5979,0)&lt;&gt;""),HLOOKUP(P$2+$A5979,Sheet2!CB:NO,$B5979,0),"")</f>
        <v/>
      </c>
      <c r="Q5979" t="str">
        <f>IF(OR(HLOOKUP(Q$2+$A5979,Sheet2!CC:NO,$B5979,0),HLOOKUP(Q$2+$A5979,Sheet2!CC:NO,$B5979,0)&lt;&gt;""),HLOOKUP(Q$2+$A5979,Sheet2!CC:NO,$B5979,0),"")</f>
        <v/>
      </c>
    </row>
    <row r="5980" spans="1:17" x14ac:dyDescent="0.25">
      <c r="A5980" s="64">
        <f t="shared" si="747"/>
        <v>36</v>
      </c>
      <c r="B5980" s="64">
        <f t="shared" si="748"/>
        <v>602</v>
      </c>
      <c r="C5980" s="64">
        <f t="shared" si="749"/>
        <v>7</v>
      </c>
      <c r="D5980" s="64">
        <f t="shared" si="750"/>
        <v>598</v>
      </c>
      <c r="E5980" s="64">
        <f t="shared" si="751"/>
        <v>2986</v>
      </c>
      <c r="F5980" s="64" t="str">
        <f t="shared" si="744"/>
        <v/>
      </c>
      <c r="G5980" s="64" t="str">
        <f t="shared" si="745"/>
        <v/>
      </c>
      <c r="H5980" s="64" t="str">
        <f t="shared" si="746"/>
        <v/>
      </c>
      <c r="I5980" s="80" t="str">
        <f>IFERROR(VLOOKUP(D5980,Sheet2!A:B,2,0),"")</f>
        <v/>
      </c>
      <c r="J5980" s="64" t="str">
        <f>IFERROR(IF(I5980&lt;&gt;"",VLOOKUP(I5980,Sheet2!B:C,2,0),""),"")</f>
        <v/>
      </c>
      <c r="K5980" s="64" t="str">
        <f>IFERROR( IF(I5980&lt;&gt;"", HLOOKUP(L$2+$A5980,Sheet2!BX:NK,2,0),""),"")</f>
        <v/>
      </c>
      <c r="L5980" t="str">
        <f>IF(OR(HLOOKUP(L$2+$A5980,Sheet2!BX:NK,$B5980,0),HLOOKUP(L$2+$A5980,Sheet2!BX:NK,$B5980,0)&lt;&gt;""),HLOOKUP(L$2+$A5980,Sheet2!BX:NK,$B5980,0),"")</f>
        <v/>
      </c>
      <c r="M5980" t="str">
        <f>IF(OR(HLOOKUP(M$2+$A5980,Sheet2!BY:NL,$B5980,0),HLOOKUP(M$2+$A5980,Sheet2!BY:NL,$B5980,0)&lt;&gt;""),HLOOKUP(M$2+$A5980,Sheet2!BY:NL,$B5980,0),"")</f>
        <v/>
      </c>
      <c r="N5980" t="str">
        <f>IF(OR(HLOOKUP(N$2+$A5980,Sheet2!BZ:NM,$B5980,0),HLOOKUP(N$2+$A5980,Sheet2!BZ:NM,$B5980,0)&lt;&gt;""),HLOOKUP(N$2+$A5980,Sheet2!BZ:NM,$B5980,0),"")</f>
        <v/>
      </c>
      <c r="O5980" t="str">
        <f>IF(OR(HLOOKUP(O$2+$A5980,Sheet2!CA:NN,$B5980,0),HLOOKUP(O$2+$A5980,Sheet2!CA:NN,$B5980,0)&lt;&gt;""),HLOOKUP(O$2+$A5980,Sheet2!CA:NN,$B5980,0),"")</f>
        <v/>
      </c>
      <c r="P5980" t="str">
        <f>IF(OR(HLOOKUP(P$2+$A5980,Sheet2!CB:NO,$B5980,0),HLOOKUP(P$2+$A5980,Sheet2!CB:NO,$B5980,0)&lt;&gt;""),HLOOKUP(P$2+$A5980,Sheet2!CB:NO,$B5980,0),"")</f>
        <v/>
      </c>
      <c r="Q5980" t="str">
        <f>IF(OR(HLOOKUP(Q$2+$A5980,Sheet2!CC:NO,$B5980,0),HLOOKUP(Q$2+$A5980,Sheet2!CC:NO,$B5980,0)&lt;&gt;""),HLOOKUP(Q$2+$A5980,Sheet2!CC:NO,$B5980,0),"")</f>
        <v/>
      </c>
    </row>
    <row r="5981" spans="1:17" x14ac:dyDescent="0.25">
      <c r="A5981" s="64">
        <f t="shared" si="747"/>
        <v>42</v>
      </c>
      <c r="B5981" s="64">
        <f t="shared" si="748"/>
        <v>602</v>
      </c>
      <c r="C5981" s="64">
        <f t="shared" si="749"/>
        <v>8</v>
      </c>
      <c r="D5981" s="64">
        <f t="shared" si="750"/>
        <v>598</v>
      </c>
      <c r="E5981" s="64">
        <f t="shared" si="751"/>
        <v>2986</v>
      </c>
      <c r="F5981" s="64" t="str">
        <f t="shared" si="744"/>
        <v/>
      </c>
      <c r="G5981" s="64" t="str">
        <f t="shared" si="745"/>
        <v/>
      </c>
      <c r="H5981" s="64" t="str">
        <f t="shared" si="746"/>
        <v/>
      </c>
      <c r="I5981" s="80" t="str">
        <f>IFERROR(VLOOKUP(D5981,Sheet2!A:B,2,0),"")</f>
        <v/>
      </c>
      <c r="J5981" s="64" t="str">
        <f>IFERROR(IF(I5981&lt;&gt;"",VLOOKUP(I5981,Sheet2!B:C,2,0),""),"")</f>
        <v/>
      </c>
      <c r="K5981" s="64" t="str">
        <f>IFERROR( IF(I5981&lt;&gt;"", HLOOKUP(L$2+$A5981,Sheet2!BX:NK,2,0),""),"")</f>
        <v/>
      </c>
      <c r="L5981" t="str">
        <f>IF(OR(HLOOKUP(L$2+$A5981,Sheet2!BX:NK,$B5981,0),HLOOKUP(L$2+$A5981,Sheet2!BX:NK,$B5981,0)&lt;&gt;""),HLOOKUP(L$2+$A5981,Sheet2!BX:NK,$B5981,0),"")</f>
        <v/>
      </c>
      <c r="M5981" t="str">
        <f>IF(OR(HLOOKUP(M$2+$A5981,Sheet2!BY:NL,$B5981,0),HLOOKUP(M$2+$A5981,Sheet2!BY:NL,$B5981,0)&lt;&gt;""),HLOOKUP(M$2+$A5981,Sheet2!BY:NL,$B5981,0),"")</f>
        <v/>
      </c>
      <c r="N5981" t="str">
        <f>IF(OR(HLOOKUP(N$2+$A5981,Sheet2!BZ:NM,$B5981,0),HLOOKUP(N$2+$A5981,Sheet2!BZ:NM,$B5981,0)&lt;&gt;""),HLOOKUP(N$2+$A5981,Sheet2!BZ:NM,$B5981,0),"")</f>
        <v/>
      </c>
      <c r="O5981" t="str">
        <f>IF(OR(HLOOKUP(O$2+$A5981,Sheet2!CA:NN,$B5981,0),HLOOKUP(O$2+$A5981,Sheet2!CA:NN,$B5981,0)&lt;&gt;""),HLOOKUP(O$2+$A5981,Sheet2!CA:NN,$B5981,0),"")</f>
        <v/>
      </c>
      <c r="P5981" t="str">
        <f>IF(OR(HLOOKUP(P$2+$A5981,Sheet2!CB:NO,$B5981,0),HLOOKUP(P$2+$A5981,Sheet2!CB:NO,$B5981,0)&lt;&gt;""),HLOOKUP(P$2+$A5981,Sheet2!CB:NO,$B5981,0),"")</f>
        <v/>
      </c>
      <c r="Q5981" t="str">
        <f>IF(OR(HLOOKUP(Q$2+$A5981,Sheet2!CC:NO,$B5981,0),HLOOKUP(Q$2+$A5981,Sheet2!CC:NO,$B5981,0)&lt;&gt;""),HLOOKUP(Q$2+$A5981,Sheet2!CC:NO,$B5981,0),"")</f>
        <v/>
      </c>
    </row>
    <row r="5982" spans="1:17" x14ac:dyDescent="0.25">
      <c r="A5982" s="64">
        <f t="shared" si="747"/>
        <v>48</v>
      </c>
      <c r="B5982" s="64">
        <f t="shared" si="748"/>
        <v>602</v>
      </c>
      <c r="C5982" s="64">
        <f t="shared" si="749"/>
        <v>9</v>
      </c>
      <c r="D5982" s="64">
        <f t="shared" si="750"/>
        <v>598</v>
      </c>
      <c r="E5982" s="64">
        <f t="shared" si="751"/>
        <v>2986</v>
      </c>
      <c r="F5982" s="64" t="str">
        <f t="shared" si="744"/>
        <v/>
      </c>
      <c r="G5982" s="64" t="str">
        <f t="shared" si="745"/>
        <v/>
      </c>
      <c r="H5982" s="64" t="str">
        <f t="shared" si="746"/>
        <v/>
      </c>
      <c r="I5982" s="80" t="str">
        <f>IFERROR(VLOOKUP(D5982,Sheet2!A:B,2,0),"")</f>
        <v/>
      </c>
      <c r="J5982" s="64" t="str">
        <f>IFERROR(IF(I5982&lt;&gt;"",VLOOKUP(I5982,Sheet2!B:C,2,0),""),"")</f>
        <v/>
      </c>
      <c r="K5982" s="64" t="str">
        <f>IFERROR( IF(I5982&lt;&gt;"", HLOOKUP(L$2+$A5982,Sheet2!BX:NK,2,0),""),"")</f>
        <v/>
      </c>
      <c r="L5982" t="str">
        <f>IF(OR(HLOOKUP(L$2+$A5982,Sheet2!BX:NK,$B5982,0),HLOOKUP(L$2+$A5982,Sheet2!BX:NK,$B5982,0)&lt;&gt;""),HLOOKUP(L$2+$A5982,Sheet2!BX:NK,$B5982,0),"")</f>
        <v/>
      </c>
      <c r="M5982" t="str">
        <f>IF(OR(HLOOKUP(M$2+$A5982,Sheet2!BY:NL,$B5982,0),HLOOKUP(M$2+$A5982,Sheet2!BY:NL,$B5982,0)&lt;&gt;""),HLOOKUP(M$2+$A5982,Sheet2!BY:NL,$B5982,0),"")</f>
        <v/>
      </c>
      <c r="N5982" t="str">
        <f>IF(OR(HLOOKUP(N$2+$A5982,Sheet2!BZ:NM,$B5982,0),HLOOKUP(N$2+$A5982,Sheet2!BZ:NM,$B5982,0)&lt;&gt;""),HLOOKUP(N$2+$A5982,Sheet2!BZ:NM,$B5982,0),"")</f>
        <v/>
      </c>
      <c r="O5982" t="str">
        <f>IF(OR(HLOOKUP(O$2+$A5982,Sheet2!CA:NN,$B5982,0),HLOOKUP(O$2+$A5982,Sheet2!CA:NN,$B5982,0)&lt;&gt;""),HLOOKUP(O$2+$A5982,Sheet2!CA:NN,$B5982,0),"")</f>
        <v/>
      </c>
      <c r="P5982" t="str">
        <f>IF(OR(HLOOKUP(P$2+$A5982,Sheet2!CB:NO,$B5982,0),HLOOKUP(P$2+$A5982,Sheet2!CB:NO,$B5982,0)&lt;&gt;""),HLOOKUP(P$2+$A5982,Sheet2!CB:NO,$B5982,0),"")</f>
        <v/>
      </c>
      <c r="Q5982" t="str">
        <f>IF(OR(HLOOKUP(Q$2+$A5982,Sheet2!CC:NO,$B5982,0),HLOOKUP(Q$2+$A5982,Sheet2!CC:NO,$B5982,0)&lt;&gt;""),HLOOKUP(Q$2+$A5982,Sheet2!CC:NO,$B5982,0),"")</f>
        <v/>
      </c>
    </row>
    <row r="5983" spans="1:17" x14ac:dyDescent="0.25">
      <c r="A5983" s="64">
        <f t="shared" si="747"/>
        <v>54</v>
      </c>
      <c r="B5983" s="64">
        <f t="shared" si="748"/>
        <v>602</v>
      </c>
      <c r="C5983" s="64">
        <f t="shared" si="749"/>
        <v>10</v>
      </c>
      <c r="D5983" s="64">
        <f t="shared" si="750"/>
        <v>598</v>
      </c>
      <c r="E5983" s="64">
        <f t="shared" si="751"/>
        <v>2986</v>
      </c>
      <c r="F5983" s="64" t="str">
        <f t="shared" si="744"/>
        <v/>
      </c>
      <c r="G5983" s="64" t="str">
        <f t="shared" si="745"/>
        <v/>
      </c>
      <c r="H5983" s="64" t="str">
        <f t="shared" si="746"/>
        <v/>
      </c>
      <c r="I5983" s="80" t="str">
        <f>IFERROR(VLOOKUP(D5983,Sheet2!A:B,2,0),"")</f>
        <v/>
      </c>
      <c r="J5983" s="64" t="str">
        <f>IFERROR(IF(I5983&lt;&gt;"",VLOOKUP(I5983,Sheet2!B:C,2,0),""),"")</f>
        <v/>
      </c>
      <c r="K5983" s="64" t="str">
        <f>IFERROR( IF(I5983&lt;&gt;"", HLOOKUP(L$2+$A5983,Sheet2!BX:NK,2,0),""),"")</f>
        <v/>
      </c>
      <c r="L5983" t="str">
        <f>IF(OR(HLOOKUP(L$2+$A5983,Sheet2!BX:NK,$B5983,0),HLOOKUP(L$2+$A5983,Sheet2!BX:NK,$B5983,0)&lt;&gt;""),HLOOKUP(L$2+$A5983,Sheet2!BX:NK,$B5983,0),"")</f>
        <v/>
      </c>
      <c r="M5983" t="str">
        <f>IF(OR(HLOOKUP(M$2+$A5983,Sheet2!BY:NL,$B5983,0),HLOOKUP(M$2+$A5983,Sheet2!BY:NL,$B5983,0)&lt;&gt;""),HLOOKUP(M$2+$A5983,Sheet2!BY:NL,$B5983,0),"")</f>
        <v/>
      </c>
      <c r="N5983" t="str">
        <f>IF(OR(HLOOKUP(N$2+$A5983,Sheet2!BZ:NM,$B5983,0),HLOOKUP(N$2+$A5983,Sheet2!BZ:NM,$B5983,0)&lt;&gt;""),HLOOKUP(N$2+$A5983,Sheet2!BZ:NM,$B5983,0),"")</f>
        <v/>
      </c>
      <c r="O5983" t="str">
        <f>IF(OR(HLOOKUP(O$2+$A5983,Sheet2!CA:NN,$B5983,0),HLOOKUP(O$2+$A5983,Sheet2!CA:NN,$B5983,0)&lt;&gt;""),HLOOKUP(O$2+$A5983,Sheet2!CA:NN,$B5983,0),"")</f>
        <v/>
      </c>
      <c r="P5983" t="str">
        <f>IF(OR(HLOOKUP(P$2+$A5983,Sheet2!CB:NO,$B5983,0),HLOOKUP(P$2+$A5983,Sheet2!CB:NO,$B5983,0)&lt;&gt;""),HLOOKUP(P$2+$A5983,Sheet2!CB:NO,$B5983,0),"")</f>
        <v/>
      </c>
      <c r="Q5983" t="str">
        <f>IF(OR(HLOOKUP(Q$2+$A5983,Sheet2!CC:NO,$B5983,0),HLOOKUP(Q$2+$A5983,Sheet2!CC:NO,$B5983,0)&lt;&gt;""),HLOOKUP(Q$2+$A5983,Sheet2!CC:NO,$B5983,0),"")</f>
        <v/>
      </c>
    </row>
    <row r="5984" spans="1:17" x14ac:dyDescent="0.25">
      <c r="A5984" s="64">
        <f t="shared" si="747"/>
        <v>0</v>
      </c>
      <c r="B5984" s="64">
        <f t="shared" si="748"/>
        <v>603</v>
      </c>
      <c r="C5984" s="64">
        <f t="shared" si="749"/>
        <v>1</v>
      </c>
      <c r="D5984" s="64">
        <f t="shared" si="750"/>
        <v>599</v>
      </c>
      <c r="E5984" s="64">
        <f t="shared" si="751"/>
        <v>2991</v>
      </c>
      <c r="F5984" s="64" t="str">
        <f t="shared" si="744"/>
        <v/>
      </c>
      <c r="G5984" s="64" t="str">
        <f t="shared" si="745"/>
        <v/>
      </c>
      <c r="H5984" s="64" t="str">
        <f t="shared" si="746"/>
        <v/>
      </c>
      <c r="I5984" s="80" t="str">
        <f>IFERROR(VLOOKUP(D5984,Sheet2!A:B,2,0),"")</f>
        <v/>
      </c>
      <c r="J5984" s="64" t="str">
        <f>IFERROR(IF(I5984&lt;&gt;"",VLOOKUP(I5984,Sheet2!B:C,2,0),""),"")</f>
        <v/>
      </c>
      <c r="K5984" s="64" t="str">
        <f>IFERROR( IF(I5984&lt;&gt;"", HLOOKUP(L$2+$A5984,Sheet2!BX:NK,2,0),""),"")</f>
        <v/>
      </c>
      <c r="L5984" t="str">
        <f>IF(OR(HLOOKUP(L$2+$A5984,Sheet2!BX:NK,$B5984,0),HLOOKUP(L$2+$A5984,Sheet2!BX:NK,$B5984,0)&lt;&gt;""),HLOOKUP(L$2+$A5984,Sheet2!BX:NK,$B5984,0),"")</f>
        <v/>
      </c>
      <c r="M5984" t="str">
        <f>IF(OR(HLOOKUP(M$2+$A5984,Sheet2!BY:NL,$B5984,0),HLOOKUP(M$2+$A5984,Sheet2!BY:NL,$B5984,0)&lt;&gt;""),HLOOKUP(M$2+$A5984,Sheet2!BY:NL,$B5984,0),"")</f>
        <v/>
      </c>
      <c r="N5984" t="str">
        <f>IF(OR(HLOOKUP(N$2+$A5984,Sheet2!BZ:NM,$B5984,0),HLOOKUP(N$2+$A5984,Sheet2!BZ:NM,$B5984,0)&lt;&gt;""),HLOOKUP(N$2+$A5984,Sheet2!BZ:NM,$B5984,0),"")</f>
        <v/>
      </c>
      <c r="O5984" t="str">
        <f>IF(OR(HLOOKUP(O$2+$A5984,Sheet2!CA:NN,$B5984,0),HLOOKUP(O$2+$A5984,Sheet2!CA:NN,$B5984,0)&lt;&gt;""),HLOOKUP(O$2+$A5984,Sheet2!CA:NN,$B5984,0),"")</f>
        <v/>
      </c>
      <c r="P5984" t="str">
        <f>IF(OR(HLOOKUP(P$2+$A5984,Sheet2!CB:NO,$B5984,0),HLOOKUP(P$2+$A5984,Sheet2!CB:NO,$B5984,0)&lt;&gt;""),HLOOKUP(P$2+$A5984,Sheet2!CB:NO,$B5984,0),"")</f>
        <v/>
      </c>
      <c r="Q5984" t="str">
        <f>IF(OR(HLOOKUP(Q$2+$A5984,Sheet2!CC:NO,$B5984,0),HLOOKUP(Q$2+$A5984,Sheet2!CC:NO,$B5984,0)&lt;&gt;""),HLOOKUP(Q$2+$A5984,Sheet2!CC:NO,$B5984,0),"")</f>
        <v/>
      </c>
    </row>
    <row r="5985" spans="1:17" x14ac:dyDescent="0.25">
      <c r="A5985" s="64">
        <f t="shared" si="747"/>
        <v>6</v>
      </c>
      <c r="B5985" s="64">
        <f t="shared" si="748"/>
        <v>603</v>
      </c>
      <c r="C5985" s="64">
        <f t="shared" si="749"/>
        <v>2</v>
      </c>
      <c r="D5985" s="64">
        <f t="shared" si="750"/>
        <v>599</v>
      </c>
      <c r="E5985" s="64">
        <f t="shared" si="751"/>
        <v>2991</v>
      </c>
      <c r="F5985" s="64" t="str">
        <f t="shared" si="744"/>
        <v/>
      </c>
      <c r="G5985" s="64" t="str">
        <f t="shared" si="745"/>
        <v/>
      </c>
      <c r="H5985" s="64" t="str">
        <f t="shared" si="746"/>
        <v/>
      </c>
      <c r="I5985" s="80" t="str">
        <f>IFERROR(VLOOKUP(D5985,Sheet2!A:B,2,0),"")</f>
        <v/>
      </c>
      <c r="J5985" s="64" t="str">
        <f>IFERROR(IF(I5985&lt;&gt;"",VLOOKUP(I5985,Sheet2!B:C,2,0),""),"")</f>
        <v/>
      </c>
      <c r="K5985" s="64" t="str">
        <f>IFERROR( IF(I5985&lt;&gt;"", HLOOKUP(L$2+$A5985,Sheet2!BX:NK,2,0),""),"")</f>
        <v/>
      </c>
      <c r="L5985" t="str">
        <f>IF(OR(HLOOKUP(L$2+$A5985,Sheet2!BX:NK,$B5985,0),HLOOKUP(L$2+$A5985,Sheet2!BX:NK,$B5985,0)&lt;&gt;""),HLOOKUP(L$2+$A5985,Sheet2!BX:NK,$B5985,0),"")</f>
        <v/>
      </c>
      <c r="M5985" t="str">
        <f>IF(OR(HLOOKUP(M$2+$A5985,Sheet2!BY:NL,$B5985,0),HLOOKUP(M$2+$A5985,Sheet2!BY:NL,$B5985,0)&lt;&gt;""),HLOOKUP(M$2+$A5985,Sheet2!BY:NL,$B5985,0),"")</f>
        <v/>
      </c>
      <c r="N5985" t="str">
        <f>IF(OR(HLOOKUP(N$2+$A5985,Sheet2!BZ:NM,$B5985,0),HLOOKUP(N$2+$A5985,Sheet2!BZ:NM,$B5985,0)&lt;&gt;""),HLOOKUP(N$2+$A5985,Sheet2!BZ:NM,$B5985,0),"")</f>
        <v/>
      </c>
      <c r="O5985" t="str">
        <f>IF(OR(HLOOKUP(O$2+$A5985,Sheet2!CA:NN,$B5985,0),HLOOKUP(O$2+$A5985,Sheet2!CA:NN,$B5985,0)&lt;&gt;""),HLOOKUP(O$2+$A5985,Sheet2!CA:NN,$B5985,0),"")</f>
        <v/>
      </c>
      <c r="P5985" t="str">
        <f>IF(OR(HLOOKUP(P$2+$A5985,Sheet2!CB:NO,$B5985,0),HLOOKUP(P$2+$A5985,Sheet2!CB:NO,$B5985,0)&lt;&gt;""),HLOOKUP(P$2+$A5985,Sheet2!CB:NO,$B5985,0),"")</f>
        <v/>
      </c>
      <c r="Q5985" t="str">
        <f>IF(OR(HLOOKUP(Q$2+$A5985,Sheet2!CC:NO,$B5985,0),HLOOKUP(Q$2+$A5985,Sheet2!CC:NO,$B5985,0)&lt;&gt;""),HLOOKUP(Q$2+$A5985,Sheet2!CC:NO,$B5985,0),"")</f>
        <v/>
      </c>
    </row>
    <row r="5986" spans="1:17" x14ac:dyDescent="0.25">
      <c r="A5986" s="64">
        <f t="shared" si="747"/>
        <v>12</v>
      </c>
      <c r="B5986" s="64">
        <f t="shared" si="748"/>
        <v>603</v>
      </c>
      <c r="C5986" s="64">
        <f t="shared" si="749"/>
        <v>3</v>
      </c>
      <c r="D5986" s="64">
        <f t="shared" si="750"/>
        <v>599</v>
      </c>
      <c r="E5986" s="64">
        <f t="shared" si="751"/>
        <v>2991</v>
      </c>
      <c r="F5986" s="64" t="str">
        <f t="shared" si="744"/>
        <v/>
      </c>
      <c r="G5986" s="64" t="str">
        <f t="shared" si="745"/>
        <v/>
      </c>
      <c r="H5986" s="64" t="str">
        <f t="shared" si="746"/>
        <v/>
      </c>
      <c r="I5986" s="80" t="str">
        <f>IFERROR(VLOOKUP(D5986,Sheet2!A:B,2,0),"")</f>
        <v/>
      </c>
      <c r="J5986" s="64" t="str">
        <f>IFERROR(IF(I5986&lt;&gt;"",VLOOKUP(I5986,Sheet2!B:C,2,0),""),"")</f>
        <v/>
      </c>
      <c r="K5986" s="64" t="str">
        <f>IFERROR( IF(I5986&lt;&gt;"", HLOOKUP(L$2+$A5986,Sheet2!BX:NK,2,0),""),"")</f>
        <v/>
      </c>
      <c r="L5986" t="str">
        <f>IF(OR(HLOOKUP(L$2+$A5986,Sheet2!BX:NK,$B5986,0),HLOOKUP(L$2+$A5986,Sheet2!BX:NK,$B5986,0)&lt;&gt;""),HLOOKUP(L$2+$A5986,Sheet2!BX:NK,$B5986,0),"")</f>
        <v/>
      </c>
      <c r="M5986" t="str">
        <f>IF(OR(HLOOKUP(M$2+$A5986,Sheet2!BY:NL,$B5986,0),HLOOKUP(M$2+$A5986,Sheet2!BY:NL,$B5986,0)&lt;&gt;""),HLOOKUP(M$2+$A5986,Sheet2!BY:NL,$B5986,0),"")</f>
        <v/>
      </c>
      <c r="N5986" t="str">
        <f>IF(OR(HLOOKUP(N$2+$A5986,Sheet2!BZ:NM,$B5986,0),HLOOKUP(N$2+$A5986,Sheet2!BZ:NM,$B5986,0)&lt;&gt;""),HLOOKUP(N$2+$A5986,Sheet2!BZ:NM,$B5986,0),"")</f>
        <v/>
      </c>
      <c r="O5986" t="str">
        <f>IF(OR(HLOOKUP(O$2+$A5986,Sheet2!CA:NN,$B5986,0),HLOOKUP(O$2+$A5986,Sheet2!CA:NN,$B5986,0)&lt;&gt;""),HLOOKUP(O$2+$A5986,Sheet2!CA:NN,$B5986,0),"")</f>
        <v/>
      </c>
      <c r="P5986" t="str">
        <f>IF(OR(HLOOKUP(P$2+$A5986,Sheet2!CB:NO,$B5986,0),HLOOKUP(P$2+$A5986,Sheet2!CB:NO,$B5986,0)&lt;&gt;""),HLOOKUP(P$2+$A5986,Sheet2!CB:NO,$B5986,0),"")</f>
        <v/>
      </c>
      <c r="Q5986" t="str">
        <f>IF(OR(HLOOKUP(Q$2+$A5986,Sheet2!CC:NO,$B5986,0),HLOOKUP(Q$2+$A5986,Sheet2!CC:NO,$B5986,0)&lt;&gt;""),HLOOKUP(Q$2+$A5986,Sheet2!CC:NO,$B5986,0),"")</f>
        <v/>
      </c>
    </row>
    <row r="5987" spans="1:17" x14ac:dyDescent="0.25">
      <c r="A5987" s="64">
        <f t="shared" si="747"/>
        <v>18</v>
      </c>
      <c r="B5987" s="64">
        <f t="shared" si="748"/>
        <v>603</v>
      </c>
      <c r="C5987" s="64">
        <f t="shared" si="749"/>
        <v>4</v>
      </c>
      <c r="D5987" s="64">
        <f t="shared" si="750"/>
        <v>599</v>
      </c>
      <c r="E5987" s="64">
        <f t="shared" si="751"/>
        <v>2991</v>
      </c>
      <c r="F5987" s="64" t="str">
        <f t="shared" si="744"/>
        <v/>
      </c>
      <c r="G5987" s="64" t="str">
        <f t="shared" si="745"/>
        <v/>
      </c>
      <c r="H5987" s="64" t="str">
        <f t="shared" si="746"/>
        <v/>
      </c>
      <c r="I5987" s="80" t="str">
        <f>IFERROR(VLOOKUP(D5987,Sheet2!A:B,2,0),"")</f>
        <v/>
      </c>
      <c r="J5987" s="64" t="str">
        <f>IFERROR(IF(I5987&lt;&gt;"",VLOOKUP(I5987,Sheet2!B:C,2,0),""),"")</f>
        <v/>
      </c>
      <c r="K5987" s="64" t="str">
        <f>IFERROR( IF(I5987&lt;&gt;"", HLOOKUP(L$2+$A5987,Sheet2!BX:NK,2,0),""),"")</f>
        <v/>
      </c>
      <c r="L5987" t="str">
        <f>IF(OR(HLOOKUP(L$2+$A5987,Sheet2!BX:NK,$B5987,0),HLOOKUP(L$2+$A5987,Sheet2!BX:NK,$B5987,0)&lt;&gt;""),HLOOKUP(L$2+$A5987,Sheet2!BX:NK,$B5987,0),"")</f>
        <v/>
      </c>
      <c r="M5987" t="str">
        <f>IF(OR(HLOOKUP(M$2+$A5987,Sheet2!BY:NL,$B5987,0),HLOOKUP(M$2+$A5987,Sheet2!BY:NL,$B5987,0)&lt;&gt;""),HLOOKUP(M$2+$A5987,Sheet2!BY:NL,$B5987,0),"")</f>
        <v/>
      </c>
      <c r="N5987" t="str">
        <f>IF(OR(HLOOKUP(N$2+$A5987,Sheet2!BZ:NM,$B5987,0),HLOOKUP(N$2+$A5987,Sheet2!BZ:NM,$B5987,0)&lt;&gt;""),HLOOKUP(N$2+$A5987,Sheet2!BZ:NM,$B5987,0),"")</f>
        <v/>
      </c>
      <c r="O5987" t="str">
        <f>IF(OR(HLOOKUP(O$2+$A5987,Sheet2!CA:NN,$B5987,0),HLOOKUP(O$2+$A5987,Sheet2!CA:NN,$B5987,0)&lt;&gt;""),HLOOKUP(O$2+$A5987,Sheet2!CA:NN,$B5987,0),"")</f>
        <v/>
      </c>
      <c r="P5987" t="str">
        <f>IF(OR(HLOOKUP(P$2+$A5987,Sheet2!CB:NO,$B5987,0),HLOOKUP(P$2+$A5987,Sheet2!CB:NO,$B5987,0)&lt;&gt;""),HLOOKUP(P$2+$A5987,Sheet2!CB:NO,$B5987,0),"")</f>
        <v/>
      </c>
      <c r="Q5987" t="str">
        <f>IF(OR(HLOOKUP(Q$2+$A5987,Sheet2!CC:NO,$B5987,0),HLOOKUP(Q$2+$A5987,Sheet2!CC:NO,$B5987,0)&lt;&gt;""),HLOOKUP(Q$2+$A5987,Sheet2!CC:NO,$B5987,0),"")</f>
        <v/>
      </c>
    </row>
    <row r="5988" spans="1:17" x14ac:dyDescent="0.25">
      <c r="A5988" s="64">
        <f t="shared" si="747"/>
        <v>24</v>
      </c>
      <c r="B5988" s="64">
        <f t="shared" si="748"/>
        <v>603</v>
      </c>
      <c r="C5988" s="64">
        <f t="shared" si="749"/>
        <v>5</v>
      </c>
      <c r="D5988" s="64">
        <f t="shared" si="750"/>
        <v>599</v>
      </c>
      <c r="E5988" s="64">
        <f t="shared" si="751"/>
        <v>2991</v>
      </c>
      <c r="F5988" s="64" t="str">
        <f t="shared" si="744"/>
        <v/>
      </c>
      <c r="G5988" s="64" t="str">
        <f t="shared" si="745"/>
        <v/>
      </c>
      <c r="H5988" s="64" t="str">
        <f t="shared" si="746"/>
        <v/>
      </c>
      <c r="I5988" s="80" t="str">
        <f>IFERROR(VLOOKUP(D5988,Sheet2!A:B,2,0),"")</f>
        <v/>
      </c>
      <c r="J5988" s="64" t="str">
        <f>IFERROR(IF(I5988&lt;&gt;"",VLOOKUP(I5988,Sheet2!B:C,2,0),""),"")</f>
        <v/>
      </c>
      <c r="K5988" s="64" t="str">
        <f>IFERROR( IF(I5988&lt;&gt;"", HLOOKUP(L$2+$A5988,Sheet2!BX:NK,2,0),""),"")</f>
        <v/>
      </c>
      <c r="L5988" t="str">
        <f>IF(OR(HLOOKUP(L$2+$A5988,Sheet2!BX:NK,$B5988,0),HLOOKUP(L$2+$A5988,Sheet2!BX:NK,$B5988,0)&lt;&gt;""),HLOOKUP(L$2+$A5988,Sheet2!BX:NK,$B5988,0),"")</f>
        <v/>
      </c>
      <c r="M5988" t="str">
        <f>IF(OR(HLOOKUP(M$2+$A5988,Sheet2!BY:NL,$B5988,0),HLOOKUP(M$2+$A5988,Sheet2!BY:NL,$B5988,0)&lt;&gt;""),HLOOKUP(M$2+$A5988,Sheet2!BY:NL,$B5988,0),"")</f>
        <v/>
      </c>
      <c r="N5988" t="str">
        <f>IF(OR(HLOOKUP(N$2+$A5988,Sheet2!BZ:NM,$B5988,0),HLOOKUP(N$2+$A5988,Sheet2!BZ:NM,$B5988,0)&lt;&gt;""),HLOOKUP(N$2+$A5988,Sheet2!BZ:NM,$B5988,0),"")</f>
        <v/>
      </c>
      <c r="O5988" t="str">
        <f>IF(OR(HLOOKUP(O$2+$A5988,Sheet2!CA:NN,$B5988,0),HLOOKUP(O$2+$A5988,Sheet2!CA:NN,$B5988,0)&lt;&gt;""),HLOOKUP(O$2+$A5988,Sheet2!CA:NN,$B5988,0),"")</f>
        <v/>
      </c>
      <c r="P5988" t="str">
        <f>IF(OR(HLOOKUP(P$2+$A5988,Sheet2!CB:NO,$B5988,0),HLOOKUP(P$2+$A5988,Sheet2!CB:NO,$B5988,0)&lt;&gt;""),HLOOKUP(P$2+$A5988,Sheet2!CB:NO,$B5988,0),"")</f>
        <v/>
      </c>
      <c r="Q5988" t="str">
        <f>IF(OR(HLOOKUP(Q$2+$A5988,Sheet2!CC:NO,$B5988,0),HLOOKUP(Q$2+$A5988,Sheet2!CC:NO,$B5988,0)&lt;&gt;""),HLOOKUP(Q$2+$A5988,Sheet2!CC:NO,$B5988,0),"")</f>
        <v/>
      </c>
    </row>
    <row r="5989" spans="1:17" x14ac:dyDescent="0.25">
      <c r="A5989" s="64">
        <f t="shared" si="747"/>
        <v>30</v>
      </c>
      <c r="B5989" s="64">
        <f t="shared" si="748"/>
        <v>603</v>
      </c>
      <c r="C5989" s="64">
        <f t="shared" si="749"/>
        <v>6</v>
      </c>
      <c r="D5989" s="64">
        <f t="shared" si="750"/>
        <v>599</v>
      </c>
      <c r="E5989" s="64">
        <f t="shared" si="751"/>
        <v>2991</v>
      </c>
      <c r="F5989" s="64" t="str">
        <f t="shared" si="744"/>
        <v/>
      </c>
      <c r="G5989" s="64" t="str">
        <f t="shared" si="745"/>
        <v/>
      </c>
      <c r="H5989" s="64" t="str">
        <f t="shared" si="746"/>
        <v/>
      </c>
      <c r="I5989" s="80" t="str">
        <f>IFERROR(VLOOKUP(D5989,Sheet2!A:B,2,0),"")</f>
        <v/>
      </c>
      <c r="J5989" s="64" t="str">
        <f>IFERROR(IF(I5989&lt;&gt;"",VLOOKUP(I5989,Sheet2!B:C,2,0),""),"")</f>
        <v/>
      </c>
      <c r="K5989" s="64" t="str">
        <f>IFERROR( IF(I5989&lt;&gt;"", HLOOKUP(L$2+$A5989,Sheet2!BX:NK,2,0),""),"")</f>
        <v/>
      </c>
      <c r="L5989" t="str">
        <f>IF(OR(HLOOKUP(L$2+$A5989,Sheet2!BX:NK,$B5989,0),HLOOKUP(L$2+$A5989,Sheet2!BX:NK,$B5989,0)&lt;&gt;""),HLOOKUP(L$2+$A5989,Sheet2!BX:NK,$B5989,0),"")</f>
        <v/>
      </c>
      <c r="M5989" t="str">
        <f>IF(OR(HLOOKUP(M$2+$A5989,Sheet2!BY:NL,$B5989,0),HLOOKUP(M$2+$A5989,Sheet2!BY:NL,$B5989,0)&lt;&gt;""),HLOOKUP(M$2+$A5989,Sheet2!BY:NL,$B5989,0),"")</f>
        <v/>
      </c>
      <c r="N5989" t="str">
        <f>IF(OR(HLOOKUP(N$2+$A5989,Sheet2!BZ:NM,$B5989,0),HLOOKUP(N$2+$A5989,Sheet2!BZ:NM,$B5989,0)&lt;&gt;""),HLOOKUP(N$2+$A5989,Sheet2!BZ:NM,$B5989,0),"")</f>
        <v/>
      </c>
      <c r="O5989" t="str">
        <f>IF(OR(HLOOKUP(O$2+$A5989,Sheet2!CA:NN,$B5989,0),HLOOKUP(O$2+$A5989,Sheet2!CA:NN,$B5989,0)&lt;&gt;""),HLOOKUP(O$2+$A5989,Sheet2!CA:NN,$B5989,0),"")</f>
        <v/>
      </c>
      <c r="P5989" t="str">
        <f>IF(OR(HLOOKUP(P$2+$A5989,Sheet2!CB:NO,$B5989,0),HLOOKUP(P$2+$A5989,Sheet2!CB:NO,$B5989,0)&lt;&gt;""),HLOOKUP(P$2+$A5989,Sheet2!CB:NO,$B5989,0),"")</f>
        <v/>
      </c>
      <c r="Q5989" t="str">
        <f>IF(OR(HLOOKUP(Q$2+$A5989,Sheet2!CC:NO,$B5989,0),HLOOKUP(Q$2+$A5989,Sheet2!CC:NO,$B5989,0)&lt;&gt;""),HLOOKUP(Q$2+$A5989,Sheet2!CC:NO,$B5989,0),"")</f>
        <v/>
      </c>
    </row>
    <row r="5990" spans="1:17" x14ac:dyDescent="0.25">
      <c r="A5990" s="64">
        <f t="shared" si="747"/>
        <v>36</v>
      </c>
      <c r="B5990" s="64">
        <f t="shared" si="748"/>
        <v>603</v>
      </c>
      <c r="C5990" s="64">
        <f t="shared" si="749"/>
        <v>7</v>
      </c>
      <c r="D5990" s="64">
        <f t="shared" si="750"/>
        <v>599</v>
      </c>
      <c r="E5990" s="64">
        <f t="shared" si="751"/>
        <v>2991</v>
      </c>
      <c r="F5990" s="64" t="str">
        <f t="shared" si="744"/>
        <v/>
      </c>
      <c r="G5990" s="64" t="str">
        <f t="shared" si="745"/>
        <v/>
      </c>
      <c r="H5990" s="64" t="str">
        <f t="shared" si="746"/>
        <v/>
      </c>
      <c r="I5990" s="80" t="str">
        <f>IFERROR(VLOOKUP(D5990,Sheet2!A:B,2,0),"")</f>
        <v/>
      </c>
      <c r="J5990" s="64" t="str">
        <f>IFERROR(IF(I5990&lt;&gt;"",VLOOKUP(I5990,Sheet2!B:C,2,0),""),"")</f>
        <v/>
      </c>
      <c r="K5990" s="64" t="str">
        <f>IFERROR( IF(I5990&lt;&gt;"", HLOOKUP(L$2+$A5990,Sheet2!BX:NK,2,0),""),"")</f>
        <v/>
      </c>
      <c r="L5990" t="str">
        <f>IF(OR(HLOOKUP(L$2+$A5990,Sheet2!BX:NK,$B5990,0),HLOOKUP(L$2+$A5990,Sheet2!BX:NK,$B5990,0)&lt;&gt;""),HLOOKUP(L$2+$A5990,Sheet2!BX:NK,$B5990,0),"")</f>
        <v/>
      </c>
      <c r="M5990" t="str">
        <f>IF(OR(HLOOKUP(M$2+$A5990,Sheet2!BY:NL,$B5990,0),HLOOKUP(M$2+$A5990,Sheet2!BY:NL,$B5990,0)&lt;&gt;""),HLOOKUP(M$2+$A5990,Sheet2!BY:NL,$B5990,0),"")</f>
        <v/>
      </c>
      <c r="N5990" t="str">
        <f>IF(OR(HLOOKUP(N$2+$A5990,Sheet2!BZ:NM,$B5990,0),HLOOKUP(N$2+$A5990,Sheet2!BZ:NM,$B5990,0)&lt;&gt;""),HLOOKUP(N$2+$A5990,Sheet2!BZ:NM,$B5990,0),"")</f>
        <v/>
      </c>
      <c r="O5990" t="str">
        <f>IF(OR(HLOOKUP(O$2+$A5990,Sheet2!CA:NN,$B5990,0),HLOOKUP(O$2+$A5990,Sheet2!CA:NN,$B5990,0)&lt;&gt;""),HLOOKUP(O$2+$A5990,Sheet2!CA:NN,$B5990,0),"")</f>
        <v/>
      </c>
      <c r="P5990" t="str">
        <f>IF(OR(HLOOKUP(P$2+$A5990,Sheet2!CB:NO,$B5990,0),HLOOKUP(P$2+$A5990,Sheet2!CB:NO,$B5990,0)&lt;&gt;""),HLOOKUP(P$2+$A5990,Sheet2!CB:NO,$B5990,0),"")</f>
        <v/>
      </c>
      <c r="Q5990" t="str">
        <f>IF(OR(HLOOKUP(Q$2+$A5990,Sheet2!CC:NO,$B5990,0),HLOOKUP(Q$2+$A5990,Sheet2!CC:NO,$B5990,0)&lt;&gt;""),HLOOKUP(Q$2+$A5990,Sheet2!CC:NO,$B5990,0),"")</f>
        <v/>
      </c>
    </row>
    <row r="5991" spans="1:17" x14ac:dyDescent="0.25">
      <c r="A5991" s="64">
        <f t="shared" si="747"/>
        <v>42</v>
      </c>
      <c r="B5991" s="64">
        <f t="shared" si="748"/>
        <v>603</v>
      </c>
      <c r="C5991" s="64">
        <f t="shared" si="749"/>
        <v>8</v>
      </c>
      <c r="D5991" s="64">
        <f t="shared" si="750"/>
        <v>599</v>
      </c>
      <c r="E5991" s="64">
        <f t="shared" si="751"/>
        <v>2991</v>
      </c>
      <c r="F5991" s="64" t="str">
        <f t="shared" si="744"/>
        <v/>
      </c>
      <c r="G5991" s="64" t="str">
        <f t="shared" si="745"/>
        <v/>
      </c>
      <c r="H5991" s="64" t="str">
        <f t="shared" si="746"/>
        <v/>
      </c>
      <c r="I5991" s="80" t="str">
        <f>IFERROR(VLOOKUP(D5991,Sheet2!A:B,2,0),"")</f>
        <v/>
      </c>
      <c r="J5991" s="64" t="str">
        <f>IFERROR(IF(I5991&lt;&gt;"",VLOOKUP(I5991,Sheet2!B:C,2,0),""),"")</f>
        <v/>
      </c>
      <c r="K5991" s="64" t="str">
        <f>IFERROR( IF(I5991&lt;&gt;"", HLOOKUP(L$2+$A5991,Sheet2!BX:NK,2,0),""),"")</f>
        <v/>
      </c>
      <c r="L5991" t="str">
        <f>IF(OR(HLOOKUP(L$2+$A5991,Sheet2!BX:NK,$B5991,0),HLOOKUP(L$2+$A5991,Sheet2!BX:NK,$B5991,0)&lt;&gt;""),HLOOKUP(L$2+$A5991,Sheet2!BX:NK,$B5991,0),"")</f>
        <v/>
      </c>
      <c r="M5991" t="str">
        <f>IF(OR(HLOOKUP(M$2+$A5991,Sheet2!BY:NL,$B5991,0),HLOOKUP(M$2+$A5991,Sheet2!BY:NL,$B5991,0)&lt;&gt;""),HLOOKUP(M$2+$A5991,Sheet2!BY:NL,$B5991,0),"")</f>
        <v/>
      </c>
      <c r="N5991" t="str">
        <f>IF(OR(HLOOKUP(N$2+$A5991,Sheet2!BZ:NM,$B5991,0),HLOOKUP(N$2+$A5991,Sheet2!BZ:NM,$B5991,0)&lt;&gt;""),HLOOKUP(N$2+$A5991,Sheet2!BZ:NM,$B5991,0),"")</f>
        <v/>
      </c>
      <c r="O5991" t="str">
        <f>IF(OR(HLOOKUP(O$2+$A5991,Sheet2!CA:NN,$B5991,0),HLOOKUP(O$2+$A5991,Sheet2!CA:NN,$B5991,0)&lt;&gt;""),HLOOKUP(O$2+$A5991,Sheet2!CA:NN,$B5991,0),"")</f>
        <v/>
      </c>
      <c r="P5991" t="str">
        <f>IF(OR(HLOOKUP(P$2+$A5991,Sheet2!CB:NO,$B5991,0),HLOOKUP(P$2+$A5991,Sheet2!CB:NO,$B5991,0)&lt;&gt;""),HLOOKUP(P$2+$A5991,Sheet2!CB:NO,$B5991,0),"")</f>
        <v/>
      </c>
      <c r="Q5991" t="str">
        <f>IF(OR(HLOOKUP(Q$2+$A5991,Sheet2!CC:NO,$B5991,0),HLOOKUP(Q$2+$A5991,Sheet2!CC:NO,$B5991,0)&lt;&gt;""),HLOOKUP(Q$2+$A5991,Sheet2!CC:NO,$B5991,0),"")</f>
        <v/>
      </c>
    </row>
    <row r="5992" spans="1:17" x14ac:dyDescent="0.25">
      <c r="A5992" s="64">
        <f t="shared" si="747"/>
        <v>48</v>
      </c>
      <c r="B5992" s="64">
        <f t="shared" si="748"/>
        <v>603</v>
      </c>
      <c r="C5992" s="64">
        <f t="shared" si="749"/>
        <v>9</v>
      </c>
      <c r="D5992" s="64">
        <f t="shared" si="750"/>
        <v>599</v>
      </c>
      <c r="E5992" s="64">
        <f t="shared" si="751"/>
        <v>2991</v>
      </c>
      <c r="F5992" s="64" t="str">
        <f t="shared" si="744"/>
        <v/>
      </c>
      <c r="G5992" s="64" t="str">
        <f t="shared" si="745"/>
        <v/>
      </c>
      <c r="H5992" s="64" t="str">
        <f t="shared" si="746"/>
        <v/>
      </c>
      <c r="I5992" s="80" t="str">
        <f>IFERROR(VLOOKUP(D5992,Sheet2!A:B,2,0),"")</f>
        <v/>
      </c>
      <c r="J5992" s="64" t="str">
        <f>IFERROR(IF(I5992&lt;&gt;"",VLOOKUP(I5992,Sheet2!B:C,2,0),""),"")</f>
        <v/>
      </c>
      <c r="K5992" s="64" t="str">
        <f>IFERROR( IF(I5992&lt;&gt;"", HLOOKUP(L$2+$A5992,Sheet2!BX:NK,2,0),""),"")</f>
        <v/>
      </c>
      <c r="L5992" t="str">
        <f>IF(OR(HLOOKUP(L$2+$A5992,Sheet2!BX:NK,$B5992,0),HLOOKUP(L$2+$A5992,Sheet2!BX:NK,$B5992,0)&lt;&gt;""),HLOOKUP(L$2+$A5992,Sheet2!BX:NK,$B5992,0),"")</f>
        <v/>
      </c>
      <c r="M5992" t="str">
        <f>IF(OR(HLOOKUP(M$2+$A5992,Sheet2!BY:NL,$B5992,0),HLOOKUP(M$2+$A5992,Sheet2!BY:NL,$B5992,0)&lt;&gt;""),HLOOKUP(M$2+$A5992,Sheet2!BY:NL,$B5992,0),"")</f>
        <v/>
      </c>
      <c r="N5992" t="str">
        <f>IF(OR(HLOOKUP(N$2+$A5992,Sheet2!BZ:NM,$B5992,0),HLOOKUP(N$2+$A5992,Sheet2!BZ:NM,$B5992,0)&lt;&gt;""),HLOOKUP(N$2+$A5992,Sheet2!BZ:NM,$B5992,0),"")</f>
        <v/>
      </c>
      <c r="O5992" t="str">
        <f>IF(OR(HLOOKUP(O$2+$A5992,Sheet2!CA:NN,$B5992,0),HLOOKUP(O$2+$A5992,Sheet2!CA:NN,$B5992,0)&lt;&gt;""),HLOOKUP(O$2+$A5992,Sheet2!CA:NN,$B5992,0),"")</f>
        <v/>
      </c>
      <c r="P5992" t="str">
        <f>IF(OR(HLOOKUP(P$2+$A5992,Sheet2!CB:NO,$B5992,0),HLOOKUP(P$2+$A5992,Sheet2!CB:NO,$B5992,0)&lt;&gt;""),HLOOKUP(P$2+$A5992,Sheet2!CB:NO,$B5992,0),"")</f>
        <v/>
      </c>
      <c r="Q5992" t="str">
        <f>IF(OR(HLOOKUP(Q$2+$A5992,Sheet2!CC:NO,$B5992,0),HLOOKUP(Q$2+$A5992,Sheet2!CC:NO,$B5992,0)&lt;&gt;""),HLOOKUP(Q$2+$A5992,Sheet2!CC:NO,$B5992,0),"")</f>
        <v/>
      </c>
    </row>
    <row r="5993" spans="1:17" x14ac:dyDescent="0.25">
      <c r="A5993" s="64">
        <f t="shared" si="747"/>
        <v>54</v>
      </c>
      <c r="B5993" s="64">
        <f t="shared" si="748"/>
        <v>603</v>
      </c>
      <c r="C5993" s="64">
        <f t="shared" si="749"/>
        <v>10</v>
      </c>
      <c r="D5993" s="64">
        <f t="shared" si="750"/>
        <v>599</v>
      </c>
      <c r="E5993" s="64">
        <f t="shared" si="751"/>
        <v>2991</v>
      </c>
      <c r="F5993" s="64" t="str">
        <f t="shared" si="744"/>
        <v/>
      </c>
      <c r="G5993" s="64" t="str">
        <f t="shared" si="745"/>
        <v/>
      </c>
      <c r="H5993" s="64" t="str">
        <f t="shared" si="746"/>
        <v/>
      </c>
      <c r="I5993" s="80" t="str">
        <f>IFERROR(VLOOKUP(D5993,Sheet2!A:B,2,0),"")</f>
        <v/>
      </c>
      <c r="J5993" s="64" t="str">
        <f>IFERROR(IF(I5993&lt;&gt;"",VLOOKUP(I5993,Sheet2!B:C,2,0),""),"")</f>
        <v/>
      </c>
      <c r="K5993" s="64" t="str">
        <f>IFERROR( IF(I5993&lt;&gt;"", HLOOKUP(L$2+$A5993,Sheet2!BX:NK,2,0),""),"")</f>
        <v/>
      </c>
      <c r="L5993" t="str">
        <f>IF(OR(HLOOKUP(L$2+$A5993,Sheet2!BX:NK,$B5993,0),HLOOKUP(L$2+$A5993,Sheet2!BX:NK,$B5993,0)&lt;&gt;""),HLOOKUP(L$2+$A5993,Sheet2!BX:NK,$B5993,0),"")</f>
        <v/>
      </c>
      <c r="M5993" t="str">
        <f>IF(OR(HLOOKUP(M$2+$A5993,Sheet2!BY:NL,$B5993,0),HLOOKUP(M$2+$A5993,Sheet2!BY:NL,$B5993,0)&lt;&gt;""),HLOOKUP(M$2+$A5993,Sheet2!BY:NL,$B5993,0),"")</f>
        <v/>
      </c>
      <c r="N5993" t="str">
        <f>IF(OR(HLOOKUP(N$2+$A5993,Sheet2!BZ:NM,$B5993,0),HLOOKUP(N$2+$A5993,Sheet2!BZ:NM,$B5993,0)&lt;&gt;""),HLOOKUP(N$2+$A5993,Sheet2!BZ:NM,$B5993,0),"")</f>
        <v/>
      </c>
      <c r="O5993" t="str">
        <f>IF(OR(HLOOKUP(O$2+$A5993,Sheet2!CA:NN,$B5993,0),HLOOKUP(O$2+$A5993,Sheet2!CA:NN,$B5993,0)&lt;&gt;""),HLOOKUP(O$2+$A5993,Sheet2!CA:NN,$B5993,0),"")</f>
        <v/>
      </c>
      <c r="P5993" t="str">
        <f>IF(OR(HLOOKUP(P$2+$A5993,Sheet2!CB:NO,$B5993,0),HLOOKUP(P$2+$A5993,Sheet2!CB:NO,$B5993,0)&lt;&gt;""),HLOOKUP(P$2+$A5993,Sheet2!CB:NO,$B5993,0),"")</f>
        <v/>
      </c>
      <c r="Q5993" t="str">
        <f>IF(OR(HLOOKUP(Q$2+$A5993,Sheet2!CC:NO,$B5993,0),HLOOKUP(Q$2+$A5993,Sheet2!CC:NO,$B5993,0)&lt;&gt;""),HLOOKUP(Q$2+$A5993,Sheet2!CC:NO,$B5993,0),"")</f>
        <v/>
      </c>
    </row>
    <row r="5994" spans="1:17" x14ac:dyDescent="0.25">
      <c r="A5994" s="64">
        <f t="shared" si="747"/>
        <v>0</v>
      </c>
      <c r="B5994" s="64">
        <f t="shared" si="748"/>
        <v>604</v>
      </c>
      <c r="C5994" s="64">
        <f t="shared" si="749"/>
        <v>1</v>
      </c>
      <c r="D5994" s="64">
        <f t="shared" si="750"/>
        <v>600</v>
      </c>
      <c r="E5994" s="64">
        <f t="shared" si="751"/>
        <v>2996</v>
      </c>
      <c r="F5994" s="64" t="str">
        <f t="shared" si="744"/>
        <v/>
      </c>
      <c r="G5994" s="64" t="str">
        <f t="shared" si="745"/>
        <v/>
      </c>
      <c r="H5994" s="64" t="str">
        <f t="shared" si="746"/>
        <v/>
      </c>
      <c r="I5994" s="80" t="str">
        <f>IFERROR(VLOOKUP(D5994,Sheet2!A:B,2,0),"")</f>
        <v/>
      </c>
      <c r="J5994" s="64" t="str">
        <f>IFERROR(IF(I5994&lt;&gt;"",VLOOKUP(I5994,Sheet2!B:C,2,0),""),"")</f>
        <v/>
      </c>
      <c r="K5994" s="64" t="str">
        <f>IFERROR( IF(I5994&lt;&gt;"", HLOOKUP(L$2+$A5994,Sheet2!BX:NK,2,0),""),"")</f>
        <v/>
      </c>
      <c r="L5994" t="str">
        <f>IF(OR(HLOOKUP(L$2+$A5994,Sheet2!BX:NK,$B5994,0),HLOOKUP(L$2+$A5994,Sheet2!BX:NK,$B5994,0)&lt;&gt;""),HLOOKUP(L$2+$A5994,Sheet2!BX:NK,$B5994,0),"")</f>
        <v/>
      </c>
      <c r="M5994" t="str">
        <f>IF(OR(HLOOKUP(M$2+$A5994,Sheet2!BY:NL,$B5994,0),HLOOKUP(M$2+$A5994,Sheet2!BY:NL,$B5994,0)&lt;&gt;""),HLOOKUP(M$2+$A5994,Sheet2!BY:NL,$B5994,0),"")</f>
        <v/>
      </c>
      <c r="N5994" t="str">
        <f>IF(OR(HLOOKUP(N$2+$A5994,Sheet2!BZ:NM,$B5994,0),HLOOKUP(N$2+$A5994,Sheet2!BZ:NM,$B5994,0)&lt;&gt;""),HLOOKUP(N$2+$A5994,Sheet2!BZ:NM,$B5994,0),"")</f>
        <v/>
      </c>
      <c r="O5994" t="str">
        <f>IF(OR(HLOOKUP(O$2+$A5994,Sheet2!CA:NN,$B5994,0),HLOOKUP(O$2+$A5994,Sheet2!CA:NN,$B5994,0)&lt;&gt;""),HLOOKUP(O$2+$A5994,Sheet2!CA:NN,$B5994,0),"")</f>
        <v/>
      </c>
      <c r="P5994" t="str">
        <f>IF(OR(HLOOKUP(P$2+$A5994,Sheet2!CB:NO,$B5994,0),HLOOKUP(P$2+$A5994,Sheet2!CB:NO,$B5994,0)&lt;&gt;""),HLOOKUP(P$2+$A5994,Sheet2!CB:NO,$B5994,0),"")</f>
        <v/>
      </c>
      <c r="Q5994" t="str">
        <f>IF(OR(HLOOKUP(Q$2+$A5994,Sheet2!CC:NO,$B5994,0),HLOOKUP(Q$2+$A5994,Sheet2!CC:NO,$B5994,0)&lt;&gt;""),HLOOKUP(Q$2+$A5994,Sheet2!CC:NO,$B5994,0),"")</f>
        <v/>
      </c>
    </row>
    <row r="5995" spans="1:17" x14ac:dyDescent="0.25">
      <c r="A5995" s="64">
        <f t="shared" si="747"/>
        <v>6</v>
      </c>
      <c r="B5995" s="64">
        <f t="shared" si="748"/>
        <v>604</v>
      </c>
      <c r="C5995" s="64">
        <f t="shared" si="749"/>
        <v>2</v>
      </c>
      <c r="D5995" s="64">
        <f t="shared" si="750"/>
        <v>600</v>
      </c>
      <c r="E5995" s="64">
        <f t="shared" si="751"/>
        <v>2996</v>
      </c>
      <c r="F5995" s="64" t="str">
        <f t="shared" si="744"/>
        <v/>
      </c>
      <c r="G5995" s="64" t="str">
        <f t="shared" si="745"/>
        <v/>
      </c>
      <c r="H5995" s="64" t="str">
        <f t="shared" si="746"/>
        <v/>
      </c>
      <c r="I5995" s="80" t="str">
        <f>IFERROR(VLOOKUP(D5995,Sheet2!A:B,2,0),"")</f>
        <v/>
      </c>
      <c r="J5995" s="64" t="str">
        <f>IFERROR(IF(I5995&lt;&gt;"",VLOOKUP(I5995,Sheet2!B:C,2,0),""),"")</f>
        <v/>
      </c>
      <c r="K5995" s="64" t="str">
        <f>IFERROR( IF(I5995&lt;&gt;"", HLOOKUP(L$2+$A5995,Sheet2!BX:NK,2,0),""),"")</f>
        <v/>
      </c>
      <c r="L5995" t="str">
        <f>IF(OR(HLOOKUP(L$2+$A5995,Sheet2!BX:NK,$B5995,0),HLOOKUP(L$2+$A5995,Sheet2!BX:NK,$B5995,0)&lt;&gt;""),HLOOKUP(L$2+$A5995,Sheet2!BX:NK,$B5995,0),"")</f>
        <v/>
      </c>
      <c r="M5995" t="str">
        <f>IF(OR(HLOOKUP(M$2+$A5995,Sheet2!BY:NL,$B5995,0),HLOOKUP(M$2+$A5995,Sheet2!BY:NL,$B5995,0)&lt;&gt;""),HLOOKUP(M$2+$A5995,Sheet2!BY:NL,$B5995,0),"")</f>
        <v/>
      </c>
      <c r="N5995" t="str">
        <f>IF(OR(HLOOKUP(N$2+$A5995,Sheet2!BZ:NM,$B5995,0),HLOOKUP(N$2+$A5995,Sheet2!BZ:NM,$B5995,0)&lt;&gt;""),HLOOKUP(N$2+$A5995,Sheet2!BZ:NM,$B5995,0),"")</f>
        <v/>
      </c>
      <c r="O5995" t="str">
        <f>IF(OR(HLOOKUP(O$2+$A5995,Sheet2!CA:NN,$B5995,0),HLOOKUP(O$2+$A5995,Sheet2!CA:NN,$B5995,0)&lt;&gt;""),HLOOKUP(O$2+$A5995,Sheet2!CA:NN,$B5995,0),"")</f>
        <v/>
      </c>
      <c r="P5995" t="str">
        <f>IF(OR(HLOOKUP(P$2+$A5995,Sheet2!CB:NO,$B5995,0),HLOOKUP(P$2+$A5995,Sheet2!CB:NO,$B5995,0)&lt;&gt;""),HLOOKUP(P$2+$A5995,Sheet2!CB:NO,$B5995,0),"")</f>
        <v/>
      </c>
      <c r="Q5995" t="str">
        <f>IF(OR(HLOOKUP(Q$2+$A5995,Sheet2!CC:NO,$B5995,0),HLOOKUP(Q$2+$A5995,Sheet2!CC:NO,$B5995,0)&lt;&gt;""),HLOOKUP(Q$2+$A5995,Sheet2!CC:NO,$B5995,0),"")</f>
        <v/>
      </c>
    </row>
    <row r="5996" spans="1:17" x14ac:dyDescent="0.25">
      <c r="A5996" s="64">
        <f t="shared" si="747"/>
        <v>12</v>
      </c>
      <c r="B5996" s="64">
        <f t="shared" si="748"/>
        <v>604</v>
      </c>
      <c r="C5996" s="64">
        <f t="shared" si="749"/>
        <v>3</v>
      </c>
      <c r="D5996" s="64">
        <f t="shared" si="750"/>
        <v>600</v>
      </c>
      <c r="E5996" s="64">
        <f t="shared" si="751"/>
        <v>2996</v>
      </c>
      <c r="F5996" s="64" t="str">
        <f t="shared" si="744"/>
        <v/>
      </c>
      <c r="G5996" s="64" t="str">
        <f t="shared" si="745"/>
        <v/>
      </c>
      <c r="H5996" s="64" t="str">
        <f t="shared" si="746"/>
        <v/>
      </c>
      <c r="I5996" s="80" t="str">
        <f>IFERROR(VLOOKUP(D5996,Sheet2!A:B,2,0),"")</f>
        <v/>
      </c>
      <c r="J5996" s="64" t="str">
        <f>IFERROR(IF(I5996&lt;&gt;"",VLOOKUP(I5996,Sheet2!B:C,2,0),""),"")</f>
        <v/>
      </c>
      <c r="K5996" s="64" t="str">
        <f>IFERROR( IF(I5996&lt;&gt;"", HLOOKUP(L$2+$A5996,Sheet2!BX:NK,2,0),""),"")</f>
        <v/>
      </c>
      <c r="L5996" t="str">
        <f>IF(OR(HLOOKUP(L$2+$A5996,Sheet2!BX:NK,$B5996,0),HLOOKUP(L$2+$A5996,Sheet2!BX:NK,$B5996,0)&lt;&gt;""),HLOOKUP(L$2+$A5996,Sheet2!BX:NK,$B5996,0),"")</f>
        <v/>
      </c>
      <c r="M5996" t="str">
        <f>IF(OR(HLOOKUP(M$2+$A5996,Sheet2!BY:NL,$B5996,0),HLOOKUP(M$2+$A5996,Sheet2!BY:NL,$B5996,0)&lt;&gt;""),HLOOKUP(M$2+$A5996,Sheet2!BY:NL,$B5996,0),"")</f>
        <v/>
      </c>
      <c r="N5996" t="str">
        <f>IF(OR(HLOOKUP(N$2+$A5996,Sheet2!BZ:NM,$B5996,0),HLOOKUP(N$2+$A5996,Sheet2!BZ:NM,$B5996,0)&lt;&gt;""),HLOOKUP(N$2+$A5996,Sheet2!BZ:NM,$B5996,0),"")</f>
        <v/>
      </c>
      <c r="O5996" t="str">
        <f>IF(OR(HLOOKUP(O$2+$A5996,Sheet2!CA:NN,$B5996,0),HLOOKUP(O$2+$A5996,Sheet2!CA:NN,$B5996,0)&lt;&gt;""),HLOOKUP(O$2+$A5996,Sheet2!CA:NN,$B5996,0),"")</f>
        <v/>
      </c>
      <c r="P5996" t="str">
        <f>IF(OR(HLOOKUP(P$2+$A5996,Sheet2!CB:NO,$B5996,0),HLOOKUP(P$2+$A5996,Sheet2!CB:NO,$B5996,0)&lt;&gt;""),HLOOKUP(P$2+$A5996,Sheet2!CB:NO,$B5996,0),"")</f>
        <v/>
      </c>
      <c r="Q5996" t="str">
        <f>IF(OR(HLOOKUP(Q$2+$A5996,Sheet2!CC:NO,$B5996,0),HLOOKUP(Q$2+$A5996,Sheet2!CC:NO,$B5996,0)&lt;&gt;""),HLOOKUP(Q$2+$A5996,Sheet2!CC:NO,$B5996,0),"")</f>
        <v/>
      </c>
    </row>
    <row r="5997" spans="1:17" x14ac:dyDescent="0.25">
      <c r="A5997" s="64">
        <f t="shared" si="747"/>
        <v>18</v>
      </c>
      <c r="B5997" s="64">
        <f t="shared" si="748"/>
        <v>604</v>
      </c>
      <c r="C5997" s="64">
        <f t="shared" si="749"/>
        <v>4</v>
      </c>
      <c r="D5997" s="64">
        <f t="shared" si="750"/>
        <v>600</v>
      </c>
      <c r="E5997" s="64">
        <f t="shared" si="751"/>
        <v>2996</v>
      </c>
      <c r="F5997" s="64" t="str">
        <f t="shared" si="744"/>
        <v/>
      </c>
      <c r="G5997" s="64" t="str">
        <f t="shared" si="745"/>
        <v/>
      </c>
      <c r="H5997" s="64" t="str">
        <f t="shared" si="746"/>
        <v/>
      </c>
      <c r="I5997" s="80" t="str">
        <f>IFERROR(VLOOKUP(D5997,Sheet2!A:B,2,0),"")</f>
        <v/>
      </c>
      <c r="J5997" s="64" t="str">
        <f>IFERROR(IF(I5997&lt;&gt;"",VLOOKUP(I5997,Sheet2!B:C,2,0),""),"")</f>
        <v/>
      </c>
      <c r="K5997" s="64" t="str">
        <f>IFERROR( IF(I5997&lt;&gt;"", HLOOKUP(L$2+$A5997,Sheet2!BX:NK,2,0),""),"")</f>
        <v/>
      </c>
      <c r="L5997" t="str">
        <f>IF(OR(HLOOKUP(L$2+$A5997,Sheet2!BX:NK,$B5997,0),HLOOKUP(L$2+$A5997,Sheet2!BX:NK,$B5997,0)&lt;&gt;""),HLOOKUP(L$2+$A5997,Sheet2!BX:NK,$B5997,0),"")</f>
        <v/>
      </c>
      <c r="M5997" t="str">
        <f>IF(OR(HLOOKUP(M$2+$A5997,Sheet2!BY:NL,$B5997,0),HLOOKUP(M$2+$A5997,Sheet2!BY:NL,$B5997,0)&lt;&gt;""),HLOOKUP(M$2+$A5997,Sheet2!BY:NL,$B5997,0),"")</f>
        <v/>
      </c>
      <c r="N5997" t="str">
        <f>IF(OR(HLOOKUP(N$2+$A5997,Sheet2!BZ:NM,$B5997,0),HLOOKUP(N$2+$A5997,Sheet2!BZ:NM,$B5997,0)&lt;&gt;""),HLOOKUP(N$2+$A5997,Sheet2!BZ:NM,$B5997,0),"")</f>
        <v/>
      </c>
      <c r="O5997" t="str">
        <f>IF(OR(HLOOKUP(O$2+$A5997,Sheet2!CA:NN,$B5997,0),HLOOKUP(O$2+$A5997,Sheet2!CA:NN,$B5997,0)&lt;&gt;""),HLOOKUP(O$2+$A5997,Sheet2!CA:NN,$B5997,0),"")</f>
        <v/>
      </c>
      <c r="P5997" t="str">
        <f>IF(OR(HLOOKUP(P$2+$A5997,Sheet2!CB:NO,$B5997,0),HLOOKUP(P$2+$A5997,Sheet2!CB:NO,$B5997,0)&lt;&gt;""),HLOOKUP(P$2+$A5997,Sheet2!CB:NO,$B5997,0),"")</f>
        <v/>
      </c>
      <c r="Q5997" t="str">
        <f>IF(OR(HLOOKUP(Q$2+$A5997,Sheet2!CC:NO,$B5997,0),HLOOKUP(Q$2+$A5997,Sheet2!CC:NO,$B5997,0)&lt;&gt;""),HLOOKUP(Q$2+$A5997,Sheet2!CC:NO,$B5997,0),"")</f>
        <v/>
      </c>
    </row>
    <row r="5998" spans="1:17" x14ac:dyDescent="0.25">
      <c r="A5998" s="64">
        <f t="shared" si="747"/>
        <v>24</v>
      </c>
      <c r="B5998" s="64">
        <f t="shared" si="748"/>
        <v>604</v>
      </c>
      <c r="C5998" s="64">
        <f t="shared" si="749"/>
        <v>5</v>
      </c>
      <c r="D5998" s="64">
        <f t="shared" si="750"/>
        <v>600</v>
      </c>
      <c r="E5998" s="64">
        <f t="shared" si="751"/>
        <v>2996</v>
      </c>
      <c r="F5998" s="64" t="str">
        <f t="shared" si="744"/>
        <v/>
      </c>
      <c r="G5998" s="64" t="str">
        <f t="shared" si="745"/>
        <v/>
      </c>
      <c r="H5998" s="64" t="str">
        <f t="shared" si="746"/>
        <v/>
      </c>
      <c r="I5998" s="80" t="str">
        <f>IFERROR(VLOOKUP(D5998,Sheet2!A:B,2,0),"")</f>
        <v/>
      </c>
      <c r="J5998" s="64" t="str">
        <f>IFERROR(IF(I5998&lt;&gt;"",VLOOKUP(I5998,Sheet2!B:C,2,0),""),"")</f>
        <v/>
      </c>
      <c r="K5998" s="64" t="str">
        <f>IFERROR( IF(I5998&lt;&gt;"", HLOOKUP(L$2+$A5998,Sheet2!BX:NK,2,0),""),"")</f>
        <v/>
      </c>
      <c r="L5998" t="str">
        <f>IF(OR(HLOOKUP(L$2+$A5998,Sheet2!BX:NK,$B5998,0),HLOOKUP(L$2+$A5998,Sheet2!BX:NK,$B5998,0)&lt;&gt;""),HLOOKUP(L$2+$A5998,Sheet2!BX:NK,$B5998,0),"")</f>
        <v/>
      </c>
      <c r="M5998" t="str">
        <f>IF(OR(HLOOKUP(M$2+$A5998,Sheet2!BY:NL,$B5998,0),HLOOKUP(M$2+$A5998,Sheet2!BY:NL,$B5998,0)&lt;&gt;""),HLOOKUP(M$2+$A5998,Sheet2!BY:NL,$B5998,0),"")</f>
        <v/>
      </c>
      <c r="N5998" t="str">
        <f>IF(OR(HLOOKUP(N$2+$A5998,Sheet2!BZ:NM,$B5998,0),HLOOKUP(N$2+$A5998,Sheet2!BZ:NM,$B5998,0)&lt;&gt;""),HLOOKUP(N$2+$A5998,Sheet2!BZ:NM,$B5998,0),"")</f>
        <v/>
      </c>
      <c r="O5998" t="str">
        <f>IF(OR(HLOOKUP(O$2+$A5998,Sheet2!CA:NN,$B5998,0),HLOOKUP(O$2+$A5998,Sheet2!CA:NN,$B5998,0)&lt;&gt;""),HLOOKUP(O$2+$A5998,Sheet2!CA:NN,$B5998,0),"")</f>
        <v/>
      </c>
      <c r="P5998" t="str">
        <f>IF(OR(HLOOKUP(P$2+$A5998,Sheet2!CB:NO,$B5998,0),HLOOKUP(P$2+$A5998,Sheet2!CB:NO,$B5998,0)&lt;&gt;""),HLOOKUP(P$2+$A5998,Sheet2!CB:NO,$B5998,0),"")</f>
        <v/>
      </c>
      <c r="Q5998" t="str">
        <f>IF(OR(HLOOKUP(Q$2+$A5998,Sheet2!CC:NO,$B5998,0),HLOOKUP(Q$2+$A5998,Sheet2!CC:NO,$B5998,0)&lt;&gt;""),HLOOKUP(Q$2+$A5998,Sheet2!CC:NO,$B5998,0),"")</f>
        <v/>
      </c>
    </row>
    <row r="5999" spans="1:17" x14ac:dyDescent="0.25">
      <c r="A5999" s="64">
        <f t="shared" si="747"/>
        <v>30</v>
      </c>
      <c r="B5999" s="64">
        <f t="shared" si="748"/>
        <v>604</v>
      </c>
      <c r="C5999" s="64">
        <f t="shared" si="749"/>
        <v>6</v>
      </c>
      <c r="D5999" s="64">
        <f t="shared" si="750"/>
        <v>600</v>
      </c>
      <c r="E5999" s="64">
        <f t="shared" si="751"/>
        <v>2996</v>
      </c>
      <c r="F5999" s="64" t="str">
        <f t="shared" si="744"/>
        <v/>
      </c>
      <c r="G5999" s="64" t="str">
        <f t="shared" si="745"/>
        <v/>
      </c>
      <c r="H5999" s="64" t="str">
        <f t="shared" si="746"/>
        <v/>
      </c>
      <c r="I5999" s="80" t="str">
        <f>IFERROR(VLOOKUP(D5999,Sheet2!A:B,2,0),"")</f>
        <v/>
      </c>
      <c r="J5999" s="64" t="str">
        <f>IFERROR(IF(I5999&lt;&gt;"",VLOOKUP(I5999,Sheet2!B:C,2,0),""),"")</f>
        <v/>
      </c>
      <c r="K5999" s="64" t="str">
        <f>IFERROR( IF(I5999&lt;&gt;"", HLOOKUP(L$2+$A5999,Sheet2!BX:NK,2,0),""),"")</f>
        <v/>
      </c>
      <c r="L5999" t="str">
        <f>IF(OR(HLOOKUP(L$2+$A5999,Sheet2!BX:NK,$B5999,0),HLOOKUP(L$2+$A5999,Sheet2!BX:NK,$B5999,0)&lt;&gt;""),HLOOKUP(L$2+$A5999,Sheet2!BX:NK,$B5999,0),"")</f>
        <v/>
      </c>
      <c r="M5999" t="str">
        <f>IF(OR(HLOOKUP(M$2+$A5999,Sheet2!BY:NL,$B5999,0),HLOOKUP(M$2+$A5999,Sheet2!BY:NL,$B5999,0)&lt;&gt;""),HLOOKUP(M$2+$A5999,Sheet2!BY:NL,$B5999,0),"")</f>
        <v/>
      </c>
      <c r="N5999" t="str">
        <f>IF(OR(HLOOKUP(N$2+$A5999,Sheet2!BZ:NM,$B5999,0),HLOOKUP(N$2+$A5999,Sheet2!BZ:NM,$B5999,0)&lt;&gt;""),HLOOKUP(N$2+$A5999,Sheet2!BZ:NM,$B5999,0),"")</f>
        <v/>
      </c>
      <c r="O5999" t="str">
        <f>IF(OR(HLOOKUP(O$2+$A5999,Sheet2!CA:NN,$B5999,0),HLOOKUP(O$2+$A5999,Sheet2!CA:NN,$B5999,0)&lt;&gt;""),HLOOKUP(O$2+$A5999,Sheet2!CA:NN,$B5999,0),"")</f>
        <v/>
      </c>
      <c r="P5999" t="str">
        <f>IF(OR(HLOOKUP(P$2+$A5999,Sheet2!CB:NO,$B5999,0),HLOOKUP(P$2+$A5999,Sheet2!CB:NO,$B5999,0)&lt;&gt;""),HLOOKUP(P$2+$A5999,Sheet2!CB:NO,$B5999,0),"")</f>
        <v/>
      </c>
      <c r="Q5999" t="str">
        <f>IF(OR(HLOOKUP(Q$2+$A5999,Sheet2!CC:NO,$B5999,0),HLOOKUP(Q$2+$A5999,Sheet2!CC:NO,$B5999,0)&lt;&gt;""),HLOOKUP(Q$2+$A5999,Sheet2!CC:NO,$B5999,0),"")</f>
        <v/>
      </c>
    </row>
    <row r="6000" spans="1:17" x14ac:dyDescent="0.25">
      <c r="A6000" s="64">
        <f t="shared" si="747"/>
        <v>36</v>
      </c>
      <c r="B6000" s="64">
        <f t="shared" si="748"/>
        <v>604</v>
      </c>
      <c r="C6000" s="64">
        <f t="shared" si="749"/>
        <v>7</v>
      </c>
      <c r="D6000" s="64">
        <f t="shared" si="750"/>
        <v>600</v>
      </c>
      <c r="E6000" s="64">
        <f t="shared" si="751"/>
        <v>2996</v>
      </c>
      <c r="F6000" s="64" t="str">
        <f t="shared" si="744"/>
        <v/>
      </c>
      <c r="G6000" s="64" t="str">
        <f t="shared" si="745"/>
        <v/>
      </c>
      <c r="H6000" s="64" t="str">
        <f t="shared" si="746"/>
        <v/>
      </c>
      <c r="I6000" s="80" t="str">
        <f>IFERROR(VLOOKUP(D6000,Sheet2!A:B,2,0),"")</f>
        <v/>
      </c>
      <c r="J6000" s="64" t="str">
        <f>IFERROR(IF(I6000&lt;&gt;"",VLOOKUP(I6000,Sheet2!B:C,2,0),""),"")</f>
        <v/>
      </c>
      <c r="K6000" s="64" t="str">
        <f>IFERROR( IF(I6000&lt;&gt;"", HLOOKUP(L$2+$A6000,Sheet2!BX:NK,2,0),""),"")</f>
        <v/>
      </c>
      <c r="L6000" t="str">
        <f>IF(OR(HLOOKUP(L$2+$A6000,Sheet2!BX:NK,$B6000,0),HLOOKUP(L$2+$A6000,Sheet2!BX:NK,$B6000,0)&lt;&gt;""),HLOOKUP(L$2+$A6000,Sheet2!BX:NK,$B6000,0),"")</f>
        <v/>
      </c>
      <c r="M6000" t="str">
        <f>IF(OR(HLOOKUP(M$2+$A6000,Sheet2!BY:NL,$B6000,0),HLOOKUP(M$2+$A6000,Sheet2!BY:NL,$B6000,0)&lt;&gt;""),HLOOKUP(M$2+$A6000,Sheet2!BY:NL,$B6000,0),"")</f>
        <v/>
      </c>
      <c r="N6000" t="str">
        <f>IF(OR(HLOOKUP(N$2+$A6000,Sheet2!BZ:NM,$B6000,0),HLOOKUP(N$2+$A6000,Sheet2!BZ:NM,$B6000,0)&lt;&gt;""),HLOOKUP(N$2+$A6000,Sheet2!BZ:NM,$B6000,0),"")</f>
        <v/>
      </c>
      <c r="O6000" t="str">
        <f>IF(OR(HLOOKUP(O$2+$A6000,Sheet2!CA:NN,$B6000,0),HLOOKUP(O$2+$A6000,Sheet2!CA:NN,$B6000,0)&lt;&gt;""),HLOOKUP(O$2+$A6000,Sheet2!CA:NN,$B6000,0),"")</f>
        <v/>
      </c>
      <c r="P6000" t="str">
        <f>IF(OR(HLOOKUP(P$2+$A6000,Sheet2!CB:NO,$B6000,0),HLOOKUP(P$2+$A6000,Sheet2!CB:NO,$B6000,0)&lt;&gt;""),HLOOKUP(P$2+$A6000,Sheet2!CB:NO,$B6000,0),"")</f>
        <v/>
      </c>
      <c r="Q6000" t="str">
        <f>IF(OR(HLOOKUP(Q$2+$A6000,Sheet2!CC:NO,$B6000,0),HLOOKUP(Q$2+$A6000,Sheet2!CC:NO,$B6000,0)&lt;&gt;""),HLOOKUP(Q$2+$A6000,Sheet2!CC:NO,$B6000,0),"")</f>
        <v/>
      </c>
    </row>
    <row r="6001" spans="1:17" x14ac:dyDescent="0.25">
      <c r="A6001" s="64">
        <f t="shared" si="747"/>
        <v>42</v>
      </c>
      <c r="B6001" s="64">
        <f t="shared" si="748"/>
        <v>604</v>
      </c>
      <c r="C6001" s="64">
        <f t="shared" si="749"/>
        <v>8</v>
      </c>
      <c r="D6001" s="64">
        <f t="shared" si="750"/>
        <v>600</v>
      </c>
      <c r="E6001" s="64">
        <f t="shared" si="751"/>
        <v>2996</v>
      </c>
      <c r="F6001" s="64" t="str">
        <f t="shared" si="744"/>
        <v/>
      </c>
      <c r="G6001" s="64" t="str">
        <f t="shared" si="745"/>
        <v/>
      </c>
      <c r="H6001" s="64" t="str">
        <f t="shared" si="746"/>
        <v/>
      </c>
      <c r="I6001" s="80" t="str">
        <f>IFERROR(VLOOKUP(D6001,Sheet2!A:B,2,0),"")</f>
        <v/>
      </c>
      <c r="J6001" s="64" t="str">
        <f>IFERROR(IF(I6001&lt;&gt;"",VLOOKUP(I6001,Sheet2!B:C,2,0),""),"")</f>
        <v/>
      </c>
      <c r="K6001" s="64" t="str">
        <f>IFERROR( IF(I6001&lt;&gt;"", HLOOKUP(L$2+$A6001,Sheet2!BX:NK,2,0),""),"")</f>
        <v/>
      </c>
      <c r="L6001" t="str">
        <f>IF(OR(HLOOKUP(L$2+$A6001,Sheet2!BX:NK,$B6001,0),HLOOKUP(L$2+$A6001,Sheet2!BX:NK,$B6001,0)&lt;&gt;""),HLOOKUP(L$2+$A6001,Sheet2!BX:NK,$B6001,0),"")</f>
        <v/>
      </c>
      <c r="M6001" t="str">
        <f>IF(OR(HLOOKUP(M$2+$A6001,Sheet2!BY:NL,$B6001,0),HLOOKUP(M$2+$A6001,Sheet2!BY:NL,$B6001,0)&lt;&gt;""),HLOOKUP(M$2+$A6001,Sheet2!BY:NL,$B6001,0),"")</f>
        <v/>
      </c>
      <c r="N6001" t="str">
        <f>IF(OR(HLOOKUP(N$2+$A6001,Sheet2!BZ:NM,$B6001,0),HLOOKUP(N$2+$A6001,Sheet2!BZ:NM,$B6001,0)&lt;&gt;""),HLOOKUP(N$2+$A6001,Sheet2!BZ:NM,$B6001,0),"")</f>
        <v/>
      </c>
      <c r="O6001" t="str">
        <f>IF(OR(HLOOKUP(O$2+$A6001,Sheet2!CA:NN,$B6001,0),HLOOKUP(O$2+$A6001,Sheet2!CA:NN,$B6001,0)&lt;&gt;""),HLOOKUP(O$2+$A6001,Sheet2!CA:NN,$B6001,0),"")</f>
        <v/>
      </c>
      <c r="P6001" t="str">
        <f>IF(OR(HLOOKUP(P$2+$A6001,Sheet2!CB:NO,$B6001,0),HLOOKUP(P$2+$A6001,Sheet2!CB:NO,$B6001,0)&lt;&gt;""),HLOOKUP(P$2+$A6001,Sheet2!CB:NO,$B6001,0),"")</f>
        <v/>
      </c>
      <c r="Q6001" t="str">
        <f>IF(OR(HLOOKUP(Q$2+$A6001,Sheet2!CC:NO,$B6001,0),HLOOKUP(Q$2+$A6001,Sheet2!CC:NO,$B6001,0)&lt;&gt;""),HLOOKUP(Q$2+$A6001,Sheet2!CC:NO,$B6001,0),"")</f>
        <v/>
      </c>
    </row>
    <row r="6002" spans="1:17" x14ac:dyDescent="0.25">
      <c r="A6002" s="64">
        <f t="shared" si="747"/>
        <v>48</v>
      </c>
      <c r="B6002" s="64">
        <f t="shared" si="748"/>
        <v>604</v>
      </c>
      <c r="C6002" s="64">
        <f t="shared" si="749"/>
        <v>9</v>
      </c>
      <c r="D6002" s="64">
        <f t="shared" si="750"/>
        <v>600</v>
      </c>
      <c r="E6002" s="64">
        <f t="shared" si="751"/>
        <v>2996</v>
      </c>
      <c r="F6002" s="64" t="str">
        <f t="shared" si="744"/>
        <v/>
      </c>
      <c r="G6002" s="64" t="str">
        <f t="shared" si="745"/>
        <v/>
      </c>
      <c r="H6002" s="64" t="str">
        <f t="shared" si="746"/>
        <v/>
      </c>
      <c r="I6002" s="80" t="str">
        <f>IFERROR(VLOOKUP(D6002,Sheet2!A:B,2,0),"")</f>
        <v/>
      </c>
      <c r="J6002" s="64" t="str">
        <f>IFERROR(IF(I6002&lt;&gt;"",VLOOKUP(I6002,Sheet2!B:C,2,0),""),"")</f>
        <v/>
      </c>
      <c r="K6002" s="64" t="str">
        <f>IFERROR( IF(I6002&lt;&gt;"", HLOOKUP(L$2+$A6002,Sheet2!BX:NK,2,0),""),"")</f>
        <v/>
      </c>
      <c r="L6002" t="str">
        <f>IF(OR(HLOOKUP(L$2+$A6002,Sheet2!BX:NK,$B6002,0),HLOOKUP(L$2+$A6002,Sheet2!BX:NK,$B6002,0)&lt;&gt;""),HLOOKUP(L$2+$A6002,Sheet2!BX:NK,$B6002,0),"")</f>
        <v/>
      </c>
      <c r="M6002" t="str">
        <f>IF(OR(HLOOKUP(M$2+$A6002,Sheet2!BY:NL,$B6002,0),HLOOKUP(M$2+$A6002,Sheet2!BY:NL,$B6002,0)&lt;&gt;""),HLOOKUP(M$2+$A6002,Sheet2!BY:NL,$B6002,0),"")</f>
        <v/>
      </c>
      <c r="N6002" t="str">
        <f>IF(OR(HLOOKUP(N$2+$A6002,Sheet2!BZ:NM,$B6002,0),HLOOKUP(N$2+$A6002,Sheet2!BZ:NM,$B6002,0)&lt;&gt;""),HLOOKUP(N$2+$A6002,Sheet2!BZ:NM,$B6002,0),"")</f>
        <v/>
      </c>
      <c r="O6002" t="str">
        <f>IF(OR(HLOOKUP(O$2+$A6002,Sheet2!CA:NN,$B6002,0),HLOOKUP(O$2+$A6002,Sheet2!CA:NN,$B6002,0)&lt;&gt;""),HLOOKUP(O$2+$A6002,Sheet2!CA:NN,$B6002,0),"")</f>
        <v/>
      </c>
      <c r="P6002" t="str">
        <f>IF(OR(HLOOKUP(P$2+$A6002,Sheet2!CB:NO,$B6002,0),HLOOKUP(P$2+$A6002,Sheet2!CB:NO,$B6002,0)&lt;&gt;""),HLOOKUP(P$2+$A6002,Sheet2!CB:NO,$B6002,0),"")</f>
        <v/>
      </c>
      <c r="Q6002" t="str">
        <f>IF(OR(HLOOKUP(Q$2+$A6002,Sheet2!CC:NO,$B6002,0),HLOOKUP(Q$2+$A6002,Sheet2!CC:NO,$B6002,0)&lt;&gt;""),HLOOKUP(Q$2+$A6002,Sheet2!CC:NO,$B6002,0),"")</f>
        <v/>
      </c>
    </row>
    <row r="6003" spans="1:17" x14ac:dyDescent="0.25">
      <c r="A6003" s="64">
        <f t="shared" si="747"/>
        <v>54</v>
      </c>
      <c r="B6003" s="64">
        <f t="shared" si="748"/>
        <v>604</v>
      </c>
      <c r="C6003" s="64">
        <f t="shared" si="749"/>
        <v>10</v>
      </c>
      <c r="D6003" s="64">
        <f t="shared" si="750"/>
        <v>600</v>
      </c>
      <c r="E6003" s="64">
        <f t="shared" si="751"/>
        <v>2996</v>
      </c>
      <c r="F6003" s="64" t="str">
        <f t="shared" si="744"/>
        <v/>
      </c>
      <c r="G6003" s="64" t="str">
        <f t="shared" si="745"/>
        <v/>
      </c>
      <c r="H6003" s="64" t="str">
        <f t="shared" si="746"/>
        <v/>
      </c>
      <c r="I6003" s="80" t="str">
        <f>IFERROR(VLOOKUP(D6003,Sheet2!A:B,2,0),"")</f>
        <v/>
      </c>
      <c r="J6003" s="64" t="str">
        <f>IFERROR(IF(I6003&lt;&gt;"",VLOOKUP(I6003,Sheet2!B:C,2,0),""),"")</f>
        <v/>
      </c>
      <c r="K6003" s="64" t="str">
        <f>IFERROR( IF(I6003&lt;&gt;"", HLOOKUP(L$2+$A6003,Sheet2!BX:NK,2,0),""),"")</f>
        <v/>
      </c>
      <c r="L6003" t="str">
        <f>IF(OR(HLOOKUP(L$2+$A6003,Sheet2!BX:NK,$B6003,0),HLOOKUP(L$2+$A6003,Sheet2!BX:NK,$B6003,0)&lt;&gt;""),HLOOKUP(L$2+$A6003,Sheet2!BX:NK,$B6003,0),"")</f>
        <v/>
      </c>
      <c r="M6003" t="str">
        <f>IF(OR(HLOOKUP(M$2+$A6003,Sheet2!BY:NL,$B6003,0),HLOOKUP(M$2+$A6003,Sheet2!BY:NL,$B6003,0)&lt;&gt;""),HLOOKUP(M$2+$A6003,Sheet2!BY:NL,$B6003,0),"")</f>
        <v/>
      </c>
      <c r="N6003" t="str">
        <f>IF(OR(HLOOKUP(N$2+$A6003,Sheet2!BZ:NM,$B6003,0),HLOOKUP(N$2+$A6003,Sheet2!BZ:NM,$B6003,0)&lt;&gt;""),HLOOKUP(N$2+$A6003,Sheet2!BZ:NM,$B6003,0),"")</f>
        <v/>
      </c>
      <c r="O6003" t="str">
        <f>IF(OR(HLOOKUP(O$2+$A6003,Sheet2!CA:NN,$B6003,0),HLOOKUP(O$2+$A6003,Sheet2!CA:NN,$B6003,0)&lt;&gt;""),HLOOKUP(O$2+$A6003,Sheet2!CA:NN,$B6003,0),"")</f>
        <v/>
      </c>
      <c r="P6003" t="str">
        <f>IF(OR(HLOOKUP(P$2+$A6003,Sheet2!CB:NO,$B6003,0),HLOOKUP(P$2+$A6003,Sheet2!CB:NO,$B6003,0)&lt;&gt;""),HLOOKUP(P$2+$A6003,Sheet2!CB:NO,$B6003,0),"")</f>
        <v/>
      </c>
      <c r="Q6003" t="str">
        <f>IF(OR(HLOOKUP(Q$2+$A6003,Sheet2!CC:NO,$B6003,0),HLOOKUP(Q$2+$A6003,Sheet2!CC:NO,$B6003,0)&lt;&gt;""),HLOOKUP(Q$2+$A6003,Sheet2!CC:NO,$B6003,0),"")</f>
        <v/>
      </c>
    </row>
    <row r="6004" spans="1:17" x14ac:dyDescent="0.25">
      <c r="A6004" s="64">
        <f t="shared" si="747"/>
        <v>0</v>
      </c>
      <c r="B6004" s="64">
        <f t="shared" si="748"/>
        <v>605</v>
      </c>
      <c r="C6004" s="64">
        <f t="shared" si="749"/>
        <v>1</v>
      </c>
      <c r="D6004" s="64">
        <f t="shared" si="750"/>
        <v>601</v>
      </c>
      <c r="E6004" s="64">
        <f t="shared" si="751"/>
        <v>3001</v>
      </c>
      <c r="F6004" s="64" t="str">
        <f t="shared" si="744"/>
        <v/>
      </c>
      <c r="G6004" s="64" t="str">
        <f t="shared" si="745"/>
        <v/>
      </c>
      <c r="H6004" s="64" t="str">
        <f t="shared" si="746"/>
        <v/>
      </c>
      <c r="I6004" s="80" t="str">
        <f>IFERROR(VLOOKUP(D6004,Sheet2!A:B,2,0),"")</f>
        <v/>
      </c>
      <c r="J6004" s="64" t="str">
        <f>IFERROR(IF(I6004&lt;&gt;"",VLOOKUP(I6004,Sheet2!B:C,2,0),""),"")</f>
        <v/>
      </c>
      <c r="K6004" s="64" t="str">
        <f>IFERROR( IF(I6004&lt;&gt;"", HLOOKUP(L$2+$A6004,Sheet2!BX:NK,2,0),""),"")</f>
        <v/>
      </c>
      <c r="L6004" t="str">
        <f>IF(OR(HLOOKUP(L$2+$A6004,Sheet2!BX:NK,$B6004,0),HLOOKUP(L$2+$A6004,Sheet2!BX:NK,$B6004,0)&lt;&gt;""),HLOOKUP(L$2+$A6004,Sheet2!BX:NK,$B6004,0),"")</f>
        <v/>
      </c>
      <c r="M6004" t="str">
        <f>IF(OR(HLOOKUP(M$2+$A6004,Sheet2!BY:NL,$B6004,0),HLOOKUP(M$2+$A6004,Sheet2!BY:NL,$B6004,0)&lt;&gt;""),HLOOKUP(M$2+$A6004,Sheet2!BY:NL,$B6004,0),"")</f>
        <v/>
      </c>
      <c r="N6004" t="str">
        <f>IF(OR(HLOOKUP(N$2+$A6004,Sheet2!BZ:NM,$B6004,0),HLOOKUP(N$2+$A6004,Sheet2!BZ:NM,$B6004,0)&lt;&gt;""),HLOOKUP(N$2+$A6004,Sheet2!BZ:NM,$B6004,0),"")</f>
        <v/>
      </c>
      <c r="O6004" t="str">
        <f>IF(OR(HLOOKUP(O$2+$A6004,Sheet2!CA:NN,$B6004,0),HLOOKUP(O$2+$A6004,Sheet2!CA:NN,$B6004,0)&lt;&gt;""),HLOOKUP(O$2+$A6004,Sheet2!CA:NN,$B6004,0),"")</f>
        <v/>
      </c>
      <c r="P6004" t="str">
        <f>IF(OR(HLOOKUP(P$2+$A6004,Sheet2!CB:NO,$B6004,0),HLOOKUP(P$2+$A6004,Sheet2!CB:NO,$B6004,0)&lt;&gt;""),HLOOKUP(P$2+$A6004,Sheet2!CB:NO,$B6004,0),"")</f>
        <v/>
      </c>
      <c r="Q6004" t="str">
        <f>IF(OR(HLOOKUP(Q$2+$A6004,Sheet2!CC:NO,$B6004,0),HLOOKUP(Q$2+$A6004,Sheet2!CC:NO,$B6004,0)&lt;&gt;""),HLOOKUP(Q$2+$A6004,Sheet2!CC:NO,$B6004,0),"")</f>
        <v/>
      </c>
    </row>
    <row r="6005" spans="1:17" x14ac:dyDescent="0.25">
      <c r="A6005" s="64">
        <f t="shared" si="747"/>
        <v>6</v>
      </c>
      <c r="B6005" s="64">
        <f t="shared" si="748"/>
        <v>605</v>
      </c>
      <c r="C6005" s="64">
        <f t="shared" si="749"/>
        <v>2</v>
      </c>
      <c r="D6005" s="64">
        <f t="shared" si="750"/>
        <v>601</v>
      </c>
      <c r="E6005" s="64">
        <f t="shared" si="751"/>
        <v>3001</v>
      </c>
      <c r="F6005" s="64" t="str">
        <f t="shared" si="744"/>
        <v/>
      </c>
      <c r="G6005" s="64" t="str">
        <f t="shared" si="745"/>
        <v/>
      </c>
      <c r="H6005" s="64" t="str">
        <f t="shared" si="746"/>
        <v/>
      </c>
      <c r="I6005" s="80" t="str">
        <f>IFERROR(VLOOKUP(D6005,Sheet2!A:B,2,0),"")</f>
        <v/>
      </c>
      <c r="J6005" s="64" t="str">
        <f>IFERROR(IF(I6005&lt;&gt;"",VLOOKUP(I6005,Sheet2!B:C,2,0),""),"")</f>
        <v/>
      </c>
      <c r="K6005" s="64" t="str">
        <f>IFERROR( IF(I6005&lt;&gt;"", HLOOKUP(L$2+$A6005,Sheet2!BX:NK,2,0),""),"")</f>
        <v/>
      </c>
      <c r="L6005" t="str">
        <f>IF(OR(HLOOKUP(L$2+$A6005,Sheet2!BX:NK,$B6005,0),HLOOKUP(L$2+$A6005,Sheet2!BX:NK,$B6005,0)&lt;&gt;""),HLOOKUP(L$2+$A6005,Sheet2!BX:NK,$B6005,0),"")</f>
        <v/>
      </c>
      <c r="M6005" t="str">
        <f>IF(OR(HLOOKUP(M$2+$A6005,Sheet2!BY:NL,$B6005,0),HLOOKUP(M$2+$A6005,Sheet2!BY:NL,$B6005,0)&lt;&gt;""),HLOOKUP(M$2+$A6005,Sheet2!BY:NL,$B6005,0),"")</f>
        <v/>
      </c>
      <c r="N6005" t="str">
        <f>IF(OR(HLOOKUP(N$2+$A6005,Sheet2!BZ:NM,$B6005,0),HLOOKUP(N$2+$A6005,Sheet2!BZ:NM,$B6005,0)&lt;&gt;""),HLOOKUP(N$2+$A6005,Sheet2!BZ:NM,$B6005,0),"")</f>
        <v/>
      </c>
      <c r="O6005" t="str">
        <f>IF(OR(HLOOKUP(O$2+$A6005,Sheet2!CA:NN,$B6005,0),HLOOKUP(O$2+$A6005,Sheet2!CA:NN,$B6005,0)&lt;&gt;""),HLOOKUP(O$2+$A6005,Sheet2!CA:NN,$B6005,0),"")</f>
        <v/>
      </c>
      <c r="P6005" t="str">
        <f>IF(OR(HLOOKUP(P$2+$A6005,Sheet2!CB:NO,$B6005,0),HLOOKUP(P$2+$A6005,Sheet2!CB:NO,$B6005,0)&lt;&gt;""),HLOOKUP(P$2+$A6005,Sheet2!CB:NO,$B6005,0),"")</f>
        <v/>
      </c>
      <c r="Q6005" t="str">
        <f>IF(OR(HLOOKUP(Q$2+$A6005,Sheet2!CC:NO,$B6005,0),HLOOKUP(Q$2+$A6005,Sheet2!CC:NO,$B6005,0)&lt;&gt;""),HLOOKUP(Q$2+$A6005,Sheet2!CC:NO,$B6005,0),"")</f>
        <v/>
      </c>
    </row>
    <row r="6006" spans="1:17" x14ac:dyDescent="0.25">
      <c r="A6006" s="64">
        <f t="shared" si="747"/>
        <v>12</v>
      </c>
      <c r="B6006" s="64">
        <f t="shared" si="748"/>
        <v>605</v>
      </c>
      <c r="C6006" s="64">
        <f t="shared" si="749"/>
        <v>3</v>
      </c>
      <c r="D6006" s="64">
        <f t="shared" si="750"/>
        <v>601</v>
      </c>
      <c r="E6006" s="64">
        <f t="shared" si="751"/>
        <v>3001</v>
      </c>
      <c r="F6006" s="64" t="str">
        <f t="shared" si="744"/>
        <v/>
      </c>
      <c r="G6006" s="64" t="str">
        <f t="shared" si="745"/>
        <v/>
      </c>
      <c r="H6006" s="64" t="str">
        <f t="shared" si="746"/>
        <v/>
      </c>
      <c r="I6006" s="80" t="str">
        <f>IFERROR(VLOOKUP(D6006,Sheet2!A:B,2,0),"")</f>
        <v/>
      </c>
      <c r="J6006" s="64" t="str">
        <f>IFERROR(IF(I6006&lt;&gt;"",VLOOKUP(I6006,Sheet2!B:C,2,0),""),"")</f>
        <v/>
      </c>
      <c r="K6006" s="64" t="str">
        <f>IFERROR( IF(I6006&lt;&gt;"", HLOOKUP(L$2+$A6006,Sheet2!BX:NK,2,0),""),"")</f>
        <v/>
      </c>
      <c r="L6006" t="str">
        <f>IF(OR(HLOOKUP(L$2+$A6006,Sheet2!BX:NK,$B6006,0),HLOOKUP(L$2+$A6006,Sheet2!BX:NK,$B6006,0)&lt;&gt;""),HLOOKUP(L$2+$A6006,Sheet2!BX:NK,$B6006,0),"")</f>
        <v/>
      </c>
      <c r="M6006" t="str">
        <f>IF(OR(HLOOKUP(M$2+$A6006,Sheet2!BY:NL,$B6006,0),HLOOKUP(M$2+$A6006,Sheet2!BY:NL,$B6006,0)&lt;&gt;""),HLOOKUP(M$2+$A6006,Sheet2!BY:NL,$B6006,0),"")</f>
        <v/>
      </c>
      <c r="N6006" t="str">
        <f>IF(OR(HLOOKUP(N$2+$A6006,Sheet2!BZ:NM,$B6006,0),HLOOKUP(N$2+$A6006,Sheet2!BZ:NM,$B6006,0)&lt;&gt;""),HLOOKUP(N$2+$A6006,Sheet2!BZ:NM,$B6006,0),"")</f>
        <v/>
      </c>
      <c r="O6006" t="str">
        <f>IF(OR(HLOOKUP(O$2+$A6006,Sheet2!CA:NN,$B6006,0),HLOOKUP(O$2+$A6006,Sheet2!CA:NN,$B6006,0)&lt;&gt;""),HLOOKUP(O$2+$A6006,Sheet2!CA:NN,$B6006,0),"")</f>
        <v/>
      </c>
      <c r="P6006" t="str">
        <f>IF(OR(HLOOKUP(P$2+$A6006,Sheet2!CB:NO,$B6006,0),HLOOKUP(P$2+$A6006,Sheet2!CB:NO,$B6006,0)&lt;&gt;""),HLOOKUP(P$2+$A6006,Sheet2!CB:NO,$B6006,0),"")</f>
        <v/>
      </c>
      <c r="Q6006" t="str">
        <f>IF(OR(HLOOKUP(Q$2+$A6006,Sheet2!CC:NO,$B6006,0),HLOOKUP(Q$2+$A6006,Sheet2!CC:NO,$B6006,0)&lt;&gt;""),HLOOKUP(Q$2+$A6006,Sheet2!CC:NO,$B6006,0),"")</f>
        <v/>
      </c>
    </row>
    <row r="6007" spans="1:17" x14ac:dyDescent="0.25">
      <c r="A6007" s="64">
        <f t="shared" si="747"/>
        <v>18</v>
      </c>
      <c r="B6007" s="64">
        <f t="shared" si="748"/>
        <v>605</v>
      </c>
      <c r="C6007" s="64">
        <f t="shared" si="749"/>
        <v>4</v>
      </c>
      <c r="D6007" s="64">
        <f t="shared" si="750"/>
        <v>601</v>
      </c>
      <c r="E6007" s="64">
        <f t="shared" si="751"/>
        <v>3001</v>
      </c>
      <c r="F6007" s="64" t="str">
        <f t="shared" si="744"/>
        <v/>
      </c>
      <c r="G6007" s="64" t="str">
        <f t="shared" si="745"/>
        <v/>
      </c>
      <c r="H6007" s="64" t="str">
        <f t="shared" si="746"/>
        <v/>
      </c>
      <c r="I6007" s="80" t="str">
        <f>IFERROR(VLOOKUP(D6007,Sheet2!A:B,2,0),"")</f>
        <v/>
      </c>
      <c r="J6007" s="64" t="str">
        <f>IFERROR(IF(I6007&lt;&gt;"",VLOOKUP(I6007,Sheet2!B:C,2,0),""),"")</f>
        <v/>
      </c>
      <c r="K6007" s="64" t="str">
        <f>IFERROR( IF(I6007&lt;&gt;"", HLOOKUP(L$2+$A6007,Sheet2!BX:NK,2,0),""),"")</f>
        <v/>
      </c>
      <c r="L6007" t="str">
        <f>IF(OR(HLOOKUP(L$2+$A6007,Sheet2!BX:NK,$B6007,0),HLOOKUP(L$2+$A6007,Sheet2!BX:NK,$B6007,0)&lt;&gt;""),HLOOKUP(L$2+$A6007,Sheet2!BX:NK,$B6007,0),"")</f>
        <v/>
      </c>
      <c r="M6007" t="str">
        <f>IF(OR(HLOOKUP(M$2+$A6007,Sheet2!BY:NL,$B6007,0),HLOOKUP(M$2+$A6007,Sheet2!BY:NL,$B6007,0)&lt;&gt;""),HLOOKUP(M$2+$A6007,Sheet2!BY:NL,$B6007,0),"")</f>
        <v/>
      </c>
      <c r="N6007" t="str">
        <f>IF(OR(HLOOKUP(N$2+$A6007,Sheet2!BZ:NM,$B6007,0),HLOOKUP(N$2+$A6007,Sheet2!BZ:NM,$B6007,0)&lt;&gt;""),HLOOKUP(N$2+$A6007,Sheet2!BZ:NM,$B6007,0),"")</f>
        <v/>
      </c>
      <c r="O6007" t="str">
        <f>IF(OR(HLOOKUP(O$2+$A6007,Sheet2!CA:NN,$B6007,0),HLOOKUP(O$2+$A6007,Sheet2!CA:NN,$B6007,0)&lt;&gt;""),HLOOKUP(O$2+$A6007,Sheet2!CA:NN,$B6007,0),"")</f>
        <v/>
      </c>
      <c r="P6007" t="str">
        <f>IF(OR(HLOOKUP(P$2+$A6007,Sheet2!CB:NO,$B6007,0),HLOOKUP(P$2+$A6007,Sheet2!CB:NO,$B6007,0)&lt;&gt;""),HLOOKUP(P$2+$A6007,Sheet2!CB:NO,$B6007,0),"")</f>
        <v/>
      </c>
      <c r="Q6007" t="str">
        <f>IF(OR(HLOOKUP(Q$2+$A6007,Sheet2!CC:NO,$B6007,0),HLOOKUP(Q$2+$A6007,Sheet2!CC:NO,$B6007,0)&lt;&gt;""),HLOOKUP(Q$2+$A6007,Sheet2!CC:NO,$B6007,0),"")</f>
        <v/>
      </c>
    </row>
    <row r="6008" spans="1:17" x14ac:dyDescent="0.25">
      <c r="A6008" s="64">
        <f t="shared" si="747"/>
        <v>24</v>
      </c>
      <c r="B6008" s="64">
        <f t="shared" si="748"/>
        <v>605</v>
      </c>
      <c r="C6008" s="64">
        <f t="shared" si="749"/>
        <v>5</v>
      </c>
      <c r="D6008" s="64">
        <f t="shared" si="750"/>
        <v>601</v>
      </c>
      <c r="E6008" s="64">
        <f t="shared" si="751"/>
        <v>3001</v>
      </c>
      <c r="F6008" s="64" t="str">
        <f t="shared" si="744"/>
        <v/>
      </c>
      <c r="G6008" s="64" t="str">
        <f t="shared" si="745"/>
        <v/>
      </c>
      <c r="H6008" s="64" t="str">
        <f t="shared" si="746"/>
        <v/>
      </c>
      <c r="I6008" s="80" t="str">
        <f>IFERROR(VLOOKUP(D6008,Sheet2!A:B,2,0),"")</f>
        <v/>
      </c>
      <c r="J6008" s="64" t="str">
        <f>IFERROR(IF(I6008&lt;&gt;"",VLOOKUP(I6008,Sheet2!B:C,2,0),""),"")</f>
        <v/>
      </c>
      <c r="K6008" s="64" t="str">
        <f>IFERROR( IF(I6008&lt;&gt;"", HLOOKUP(L$2+$A6008,Sheet2!BX:NK,2,0),""),"")</f>
        <v/>
      </c>
      <c r="L6008" t="str">
        <f>IF(OR(HLOOKUP(L$2+$A6008,Sheet2!BX:NK,$B6008,0),HLOOKUP(L$2+$A6008,Sheet2!BX:NK,$B6008,0)&lt;&gt;""),HLOOKUP(L$2+$A6008,Sheet2!BX:NK,$B6008,0),"")</f>
        <v/>
      </c>
      <c r="M6008" t="str">
        <f>IF(OR(HLOOKUP(M$2+$A6008,Sheet2!BY:NL,$B6008,0),HLOOKUP(M$2+$A6008,Sheet2!BY:NL,$B6008,0)&lt;&gt;""),HLOOKUP(M$2+$A6008,Sheet2!BY:NL,$B6008,0),"")</f>
        <v/>
      </c>
      <c r="N6008" t="str">
        <f>IF(OR(HLOOKUP(N$2+$A6008,Sheet2!BZ:NM,$B6008,0),HLOOKUP(N$2+$A6008,Sheet2!BZ:NM,$B6008,0)&lt;&gt;""),HLOOKUP(N$2+$A6008,Sheet2!BZ:NM,$B6008,0),"")</f>
        <v/>
      </c>
      <c r="O6008" t="str">
        <f>IF(OR(HLOOKUP(O$2+$A6008,Sheet2!CA:NN,$B6008,0),HLOOKUP(O$2+$A6008,Sheet2!CA:NN,$B6008,0)&lt;&gt;""),HLOOKUP(O$2+$A6008,Sheet2!CA:NN,$B6008,0),"")</f>
        <v/>
      </c>
      <c r="P6008" t="str">
        <f>IF(OR(HLOOKUP(P$2+$A6008,Sheet2!CB:NO,$B6008,0),HLOOKUP(P$2+$A6008,Sheet2!CB:NO,$B6008,0)&lt;&gt;""),HLOOKUP(P$2+$A6008,Sheet2!CB:NO,$B6008,0),"")</f>
        <v/>
      </c>
      <c r="Q6008" t="str">
        <f>IF(OR(HLOOKUP(Q$2+$A6008,Sheet2!CC:NO,$B6008,0),HLOOKUP(Q$2+$A6008,Sheet2!CC:NO,$B6008,0)&lt;&gt;""),HLOOKUP(Q$2+$A6008,Sheet2!CC:NO,$B6008,0),"")</f>
        <v/>
      </c>
    </row>
    <row r="6009" spans="1:17" x14ac:dyDescent="0.25">
      <c r="A6009" s="64">
        <f t="shared" si="747"/>
        <v>30</v>
      </c>
      <c r="B6009" s="64">
        <f t="shared" si="748"/>
        <v>605</v>
      </c>
      <c r="C6009" s="64">
        <f t="shared" si="749"/>
        <v>6</v>
      </c>
      <c r="D6009" s="64">
        <f t="shared" si="750"/>
        <v>601</v>
      </c>
      <c r="E6009" s="64">
        <f t="shared" si="751"/>
        <v>3001</v>
      </c>
      <c r="F6009" s="64" t="str">
        <f t="shared" si="744"/>
        <v/>
      </c>
      <c r="G6009" s="64" t="str">
        <f t="shared" si="745"/>
        <v/>
      </c>
      <c r="H6009" s="64" t="str">
        <f t="shared" si="746"/>
        <v/>
      </c>
      <c r="I6009" s="80" t="str">
        <f>IFERROR(VLOOKUP(D6009,Sheet2!A:B,2,0),"")</f>
        <v/>
      </c>
      <c r="J6009" s="64" t="str">
        <f>IFERROR(IF(I6009&lt;&gt;"",VLOOKUP(I6009,Sheet2!B:C,2,0),""),"")</f>
        <v/>
      </c>
      <c r="K6009" s="64" t="str">
        <f>IFERROR( IF(I6009&lt;&gt;"", HLOOKUP(L$2+$A6009,Sheet2!BX:NK,2,0),""),"")</f>
        <v/>
      </c>
      <c r="L6009" t="str">
        <f>IF(OR(HLOOKUP(L$2+$A6009,Sheet2!BX:NK,$B6009,0),HLOOKUP(L$2+$A6009,Sheet2!BX:NK,$B6009,0)&lt;&gt;""),HLOOKUP(L$2+$A6009,Sheet2!BX:NK,$B6009,0),"")</f>
        <v/>
      </c>
      <c r="M6009" t="str">
        <f>IF(OR(HLOOKUP(M$2+$A6009,Sheet2!BY:NL,$B6009,0),HLOOKUP(M$2+$A6009,Sheet2!BY:NL,$B6009,0)&lt;&gt;""),HLOOKUP(M$2+$A6009,Sheet2!BY:NL,$B6009,0),"")</f>
        <v/>
      </c>
      <c r="N6009" t="str">
        <f>IF(OR(HLOOKUP(N$2+$A6009,Sheet2!BZ:NM,$B6009,0),HLOOKUP(N$2+$A6009,Sheet2!BZ:NM,$B6009,0)&lt;&gt;""),HLOOKUP(N$2+$A6009,Sheet2!BZ:NM,$B6009,0),"")</f>
        <v/>
      </c>
      <c r="O6009" t="str">
        <f>IF(OR(HLOOKUP(O$2+$A6009,Sheet2!CA:NN,$B6009,0),HLOOKUP(O$2+$A6009,Sheet2!CA:NN,$B6009,0)&lt;&gt;""),HLOOKUP(O$2+$A6009,Sheet2!CA:NN,$B6009,0),"")</f>
        <v/>
      </c>
      <c r="P6009" t="str">
        <f>IF(OR(HLOOKUP(P$2+$A6009,Sheet2!CB:NO,$B6009,0),HLOOKUP(P$2+$A6009,Sheet2!CB:NO,$B6009,0)&lt;&gt;""),HLOOKUP(P$2+$A6009,Sheet2!CB:NO,$B6009,0),"")</f>
        <v/>
      </c>
      <c r="Q6009" t="str">
        <f>IF(OR(HLOOKUP(Q$2+$A6009,Sheet2!CC:NO,$B6009,0),HLOOKUP(Q$2+$A6009,Sheet2!CC:NO,$B6009,0)&lt;&gt;""),HLOOKUP(Q$2+$A6009,Sheet2!CC:NO,$B6009,0),"")</f>
        <v/>
      </c>
    </row>
    <row r="6010" spans="1:17" x14ac:dyDescent="0.25">
      <c r="A6010" s="64">
        <f t="shared" si="747"/>
        <v>36</v>
      </c>
      <c r="B6010" s="64">
        <f t="shared" si="748"/>
        <v>605</v>
      </c>
      <c r="C6010" s="64">
        <f t="shared" si="749"/>
        <v>7</v>
      </c>
      <c r="D6010" s="64">
        <f t="shared" si="750"/>
        <v>601</v>
      </c>
      <c r="E6010" s="64">
        <f t="shared" si="751"/>
        <v>3001</v>
      </c>
      <c r="F6010" s="64" t="str">
        <f t="shared" si="744"/>
        <v/>
      </c>
      <c r="G6010" s="64" t="str">
        <f t="shared" si="745"/>
        <v/>
      </c>
      <c r="H6010" s="64" t="str">
        <f t="shared" si="746"/>
        <v/>
      </c>
      <c r="I6010" s="80" t="str">
        <f>IFERROR(VLOOKUP(D6010,Sheet2!A:B,2,0),"")</f>
        <v/>
      </c>
      <c r="J6010" s="64" t="str">
        <f>IFERROR(IF(I6010&lt;&gt;"",VLOOKUP(I6010,Sheet2!B:C,2,0),""),"")</f>
        <v/>
      </c>
      <c r="K6010" s="64" t="str">
        <f>IFERROR( IF(I6010&lt;&gt;"", HLOOKUP(L$2+$A6010,Sheet2!BX:NK,2,0),""),"")</f>
        <v/>
      </c>
      <c r="L6010" t="str">
        <f>IF(OR(HLOOKUP(L$2+$A6010,Sheet2!BX:NK,$B6010,0),HLOOKUP(L$2+$A6010,Sheet2!BX:NK,$B6010,0)&lt;&gt;""),HLOOKUP(L$2+$A6010,Sheet2!BX:NK,$B6010,0),"")</f>
        <v/>
      </c>
      <c r="M6010" t="str">
        <f>IF(OR(HLOOKUP(M$2+$A6010,Sheet2!BY:NL,$B6010,0),HLOOKUP(M$2+$A6010,Sheet2!BY:NL,$B6010,0)&lt;&gt;""),HLOOKUP(M$2+$A6010,Sheet2!BY:NL,$B6010,0),"")</f>
        <v/>
      </c>
      <c r="N6010" t="str">
        <f>IF(OR(HLOOKUP(N$2+$A6010,Sheet2!BZ:NM,$B6010,0),HLOOKUP(N$2+$A6010,Sheet2!BZ:NM,$B6010,0)&lt;&gt;""),HLOOKUP(N$2+$A6010,Sheet2!BZ:NM,$B6010,0),"")</f>
        <v/>
      </c>
      <c r="O6010" t="str">
        <f>IF(OR(HLOOKUP(O$2+$A6010,Sheet2!CA:NN,$B6010,0),HLOOKUP(O$2+$A6010,Sheet2!CA:NN,$B6010,0)&lt;&gt;""),HLOOKUP(O$2+$A6010,Sheet2!CA:NN,$B6010,0),"")</f>
        <v/>
      </c>
      <c r="P6010" t="str">
        <f>IF(OR(HLOOKUP(P$2+$A6010,Sheet2!CB:NO,$B6010,0),HLOOKUP(P$2+$A6010,Sheet2!CB:NO,$B6010,0)&lt;&gt;""),HLOOKUP(P$2+$A6010,Sheet2!CB:NO,$B6010,0),"")</f>
        <v/>
      </c>
      <c r="Q6010" t="str">
        <f>IF(OR(HLOOKUP(Q$2+$A6010,Sheet2!CC:NO,$B6010,0),HLOOKUP(Q$2+$A6010,Sheet2!CC:NO,$B6010,0)&lt;&gt;""),HLOOKUP(Q$2+$A6010,Sheet2!CC:NO,$B6010,0),"")</f>
        <v/>
      </c>
    </row>
    <row r="6011" spans="1:17" x14ac:dyDescent="0.25">
      <c r="A6011" s="64">
        <f t="shared" si="747"/>
        <v>42</v>
      </c>
      <c r="B6011" s="64">
        <f t="shared" si="748"/>
        <v>605</v>
      </c>
      <c r="C6011" s="64">
        <f t="shared" si="749"/>
        <v>8</v>
      </c>
      <c r="D6011" s="64">
        <f t="shared" si="750"/>
        <v>601</v>
      </c>
      <c r="E6011" s="64">
        <f t="shared" si="751"/>
        <v>3001</v>
      </c>
      <c r="F6011" s="64" t="str">
        <f t="shared" si="744"/>
        <v/>
      </c>
      <c r="G6011" s="64" t="str">
        <f t="shared" si="745"/>
        <v/>
      </c>
      <c r="H6011" s="64" t="str">
        <f t="shared" si="746"/>
        <v/>
      </c>
      <c r="I6011" s="80" t="str">
        <f>IFERROR(VLOOKUP(D6011,Sheet2!A:B,2,0),"")</f>
        <v/>
      </c>
      <c r="J6011" s="64" t="str">
        <f>IFERROR(IF(I6011&lt;&gt;"",VLOOKUP(I6011,Sheet2!B:C,2,0),""),"")</f>
        <v/>
      </c>
      <c r="K6011" s="64" t="str">
        <f>IFERROR( IF(I6011&lt;&gt;"", HLOOKUP(L$2+$A6011,Sheet2!BX:NK,2,0),""),"")</f>
        <v/>
      </c>
      <c r="L6011" t="str">
        <f>IF(OR(HLOOKUP(L$2+$A6011,Sheet2!BX:NK,$B6011,0),HLOOKUP(L$2+$A6011,Sheet2!BX:NK,$B6011,0)&lt;&gt;""),HLOOKUP(L$2+$A6011,Sheet2!BX:NK,$B6011,0),"")</f>
        <v/>
      </c>
      <c r="M6011" t="str">
        <f>IF(OR(HLOOKUP(M$2+$A6011,Sheet2!BY:NL,$B6011,0),HLOOKUP(M$2+$A6011,Sheet2!BY:NL,$B6011,0)&lt;&gt;""),HLOOKUP(M$2+$A6011,Sheet2!BY:NL,$B6011,0),"")</f>
        <v/>
      </c>
      <c r="N6011" t="str">
        <f>IF(OR(HLOOKUP(N$2+$A6011,Sheet2!BZ:NM,$B6011,0),HLOOKUP(N$2+$A6011,Sheet2!BZ:NM,$B6011,0)&lt;&gt;""),HLOOKUP(N$2+$A6011,Sheet2!BZ:NM,$B6011,0),"")</f>
        <v/>
      </c>
      <c r="O6011" t="str">
        <f>IF(OR(HLOOKUP(O$2+$A6011,Sheet2!CA:NN,$B6011,0),HLOOKUP(O$2+$A6011,Sheet2!CA:NN,$B6011,0)&lt;&gt;""),HLOOKUP(O$2+$A6011,Sheet2!CA:NN,$B6011,0),"")</f>
        <v/>
      </c>
      <c r="P6011" t="str">
        <f>IF(OR(HLOOKUP(P$2+$A6011,Sheet2!CB:NO,$B6011,0),HLOOKUP(P$2+$A6011,Sheet2!CB:NO,$B6011,0)&lt;&gt;""),HLOOKUP(P$2+$A6011,Sheet2!CB:NO,$B6011,0),"")</f>
        <v/>
      </c>
      <c r="Q6011" t="str">
        <f>IF(OR(HLOOKUP(Q$2+$A6011,Sheet2!CC:NO,$B6011,0),HLOOKUP(Q$2+$A6011,Sheet2!CC:NO,$B6011,0)&lt;&gt;""),HLOOKUP(Q$2+$A6011,Sheet2!CC:NO,$B6011,0),"")</f>
        <v/>
      </c>
    </row>
    <row r="6012" spans="1:17" x14ac:dyDescent="0.25">
      <c r="A6012" s="64">
        <f t="shared" si="747"/>
        <v>48</v>
      </c>
      <c r="B6012" s="64">
        <f t="shared" si="748"/>
        <v>605</v>
      </c>
      <c r="C6012" s="64">
        <f t="shared" si="749"/>
        <v>9</v>
      </c>
      <c r="D6012" s="64">
        <f t="shared" si="750"/>
        <v>601</v>
      </c>
      <c r="E6012" s="64">
        <f t="shared" si="751"/>
        <v>3001</v>
      </c>
      <c r="F6012" s="64" t="str">
        <f t="shared" si="744"/>
        <v/>
      </c>
      <c r="G6012" s="64" t="str">
        <f t="shared" si="745"/>
        <v/>
      </c>
      <c r="H6012" s="64" t="str">
        <f t="shared" si="746"/>
        <v/>
      </c>
      <c r="I6012" s="80" t="str">
        <f>IFERROR(VLOOKUP(D6012,Sheet2!A:B,2,0),"")</f>
        <v/>
      </c>
      <c r="J6012" s="64" t="str">
        <f>IFERROR(IF(I6012&lt;&gt;"",VLOOKUP(I6012,Sheet2!B:C,2,0),""),"")</f>
        <v/>
      </c>
      <c r="K6012" s="64" t="str">
        <f>IFERROR( IF(I6012&lt;&gt;"", HLOOKUP(L$2+$A6012,Sheet2!BX:NK,2,0),""),"")</f>
        <v/>
      </c>
      <c r="L6012" t="str">
        <f>IF(OR(HLOOKUP(L$2+$A6012,Sheet2!BX:NK,$B6012,0),HLOOKUP(L$2+$A6012,Sheet2!BX:NK,$B6012,0)&lt;&gt;""),HLOOKUP(L$2+$A6012,Sheet2!BX:NK,$B6012,0),"")</f>
        <v/>
      </c>
      <c r="M6012" t="str">
        <f>IF(OR(HLOOKUP(M$2+$A6012,Sheet2!BY:NL,$B6012,0),HLOOKUP(M$2+$A6012,Sheet2!BY:NL,$B6012,0)&lt;&gt;""),HLOOKUP(M$2+$A6012,Sheet2!BY:NL,$B6012,0),"")</f>
        <v/>
      </c>
      <c r="N6012" t="str">
        <f>IF(OR(HLOOKUP(N$2+$A6012,Sheet2!BZ:NM,$B6012,0),HLOOKUP(N$2+$A6012,Sheet2!BZ:NM,$B6012,0)&lt;&gt;""),HLOOKUP(N$2+$A6012,Sheet2!BZ:NM,$B6012,0),"")</f>
        <v/>
      </c>
      <c r="O6012" t="str">
        <f>IF(OR(HLOOKUP(O$2+$A6012,Sheet2!CA:NN,$B6012,0),HLOOKUP(O$2+$A6012,Sheet2!CA:NN,$B6012,0)&lt;&gt;""),HLOOKUP(O$2+$A6012,Sheet2!CA:NN,$B6012,0),"")</f>
        <v/>
      </c>
      <c r="P6012" t="str">
        <f>IF(OR(HLOOKUP(P$2+$A6012,Sheet2!CB:NO,$B6012,0),HLOOKUP(P$2+$A6012,Sheet2!CB:NO,$B6012,0)&lt;&gt;""),HLOOKUP(P$2+$A6012,Sheet2!CB:NO,$B6012,0),"")</f>
        <v/>
      </c>
      <c r="Q6012" t="str">
        <f>IF(OR(HLOOKUP(Q$2+$A6012,Sheet2!CC:NO,$B6012,0),HLOOKUP(Q$2+$A6012,Sheet2!CC:NO,$B6012,0)&lt;&gt;""),HLOOKUP(Q$2+$A6012,Sheet2!CC:NO,$B6012,0),"")</f>
        <v/>
      </c>
    </row>
    <row r="6013" spans="1:17" x14ac:dyDescent="0.25">
      <c r="A6013" s="64">
        <f t="shared" si="747"/>
        <v>54</v>
      </c>
      <c r="B6013" s="64">
        <f t="shared" si="748"/>
        <v>605</v>
      </c>
      <c r="C6013" s="64">
        <f t="shared" si="749"/>
        <v>10</v>
      </c>
      <c r="D6013" s="64">
        <f t="shared" si="750"/>
        <v>601</v>
      </c>
      <c r="E6013" s="64">
        <f t="shared" si="751"/>
        <v>3001</v>
      </c>
      <c r="F6013" s="64" t="str">
        <f t="shared" si="744"/>
        <v/>
      </c>
      <c r="G6013" s="64" t="str">
        <f t="shared" si="745"/>
        <v/>
      </c>
      <c r="H6013" s="64" t="str">
        <f t="shared" si="746"/>
        <v/>
      </c>
      <c r="I6013" s="80" t="str">
        <f>IFERROR(VLOOKUP(D6013,Sheet2!A:B,2,0),"")</f>
        <v/>
      </c>
      <c r="J6013" s="64" t="str">
        <f>IFERROR(IF(I6013&lt;&gt;"",VLOOKUP(I6013,Sheet2!B:C,2,0),""),"")</f>
        <v/>
      </c>
      <c r="K6013" s="64" t="str">
        <f>IFERROR( IF(I6013&lt;&gt;"", HLOOKUP(L$2+$A6013,Sheet2!BX:NK,2,0),""),"")</f>
        <v/>
      </c>
      <c r="L6013" t="str">
        <f>IF(OR(HLOOKUP(L$2+$A6013,Sheet2!BX:NK,$B6013,0),HLOOKUP(L$2+$A6013,Sheet2!BX:NK,$B6013,0)&lt;&gt;""),HLOOKUP(L$2+$A6013,Sheet2!BX:NK,$B6013,0),"")</f>
        <v/>
      </c>
      <c r="M6013" t="str">
        <f>IF(OR(HLOOKUP(M$2+$A6013,Sheet2!BY:NL,$B6013,0),HLOOKUP(M$2+$A6013,Sheet2!BY:NL,$B6013,0)&lt;&gt;""),HLOOKUP(M$2+$A6013,Sheet2!BY:NL,$B6013,0),"")</f>
        <v/>
      </c>
      <c r="N6013" t="str">
        <f>IF(OR(HLOOKUP(N$2+$A6013,Sheet2!BZ:NM,$B6013,0),HLOOKUP(N$2+$A6013,Sheet2!BZ:NM,$B6013,0)&lt;&gt;""),HLOOKUP(N$2+$A6013,Sheet2!BZ:NM,$B6013,0),"")</f>
        <v/>
      </c>
      <c r="O6013" t="str">
        <f>IF(OR(HLOOKUP(O$2+$A6013,Sheet2!CA:NN,$B6013,0),HLOOKUP(O$2+$A6013,Sheet2!CA:NN,$B6013,0)&lt;&gt;""),HLOOKUP(O$2+$A6013,Sheet2!CA:NN,$B6013,0),"")</f>
        <v/>
      </c>
      <c r="P6013" t="str">
        <f>IF(OR(HLOOKUP(P$2+$A6013,Sheet2!CB:NO,$B6013,0),HLOOKUP(P$2+$A6013,Sheet2!CB:NO,$B6013,0)&lt;&gt;""),HLOOKUP(P$2+$A6013,Sheet2!CB:NO,$B6013,0),"")</f>
        <v/>
      </c>
      <c r="Q6013" t="str">
        <f>IF(OR(HLOOKUP(Q$2+$A6013,Sheet2!CC:NO,$B6013,0),HLOOKUP(Q$2+$A6013,Sheet2!CC:NO,$B6013,0)&lt;&gt;""),HLOOKUP(Q$2+$A6013,Sheet2!CC:NO,$B6013,0),"")</f>
        <v/>
      </c>
    </row>
    <row r="6014" spans="1:17" x14ac:dyDescent="0.25">
      <c r="A6014" s="64">
        <f t="shared" si="747"/>
        <v>0</v>
      </c>
      <c r="B6014" s="64">
        <f t="shared" si="748"/>
        <v>606</v>
      </c>
      <c r="C6014" s="64">
        <f t="shared" si="749"/>
        <v>1</v>
      </c>
      <c r="D6014" s="64">
        <f t="shared" si="750"/>
        <v>602</v>
      </c>
      <c r="E6014" s="64">
        <f t="shared" si="751"/>
        <v>3006</v>
      </c>
      <c r="F6014" s="64" t="str">
        <f t="shared" si="744"/>
        <v/>
      </c>
      <c r="G6014" s="64" t="str">
        <f t="shared" si="745"/>
        <v/>
      </c>
      <c r="H6014" s="64" t="str">
        <f t="shared" si="746"/>
        <v/>
      </c>
      <c r="I6014" s="80" t="str">
        <f>IFERROR(VLOOKUP(D6014,Sheet2!A:B,2,0),"")</f>
        <v/>
      </c>
      <c r="J6014" s="64" t="str">
        <f>IFERROR(IF(I6014&lt;&gt;"",VLOOKUP(I6014,Sheet2!B:C,2,0),""),"")</f>
        <v/>
      </c>
      <c r="K6014" s="64" t="str">
        <f>IFERROR( IF(I6014&lt;&gt;"", HLOOKUP(L$2+$A6014,Sheet2!BX:NK,2,0),""),"")</f>
        <v/>
      </c>
      <c r="L6014" t="str">
        <f>IF(OR(HLOOKUP(L$2+$A6014,Sheet2!BX:NK,$B6014,0),HLOOKUP(L$2+$A6014,Sheet2!BX:NK,$B6014,0)&lt;&gt;""),HLOOKUP(L$2+$A6014,Sheet2!BX:NK,$B6014,0),"")</f>
        <v/>
      </c>
      <c r="M6014" t="str">
        <f>IF(OR(HLOOKUP(M$2+$A6014,Sheet2!BY:NL,$B6014,0),HLOOKUP(M$2+$A6014,Sheet2!BY:NL,$B6014,0)&lt;&gt;""),HLOOKUP(M$2+$A6014,Sheet2!BY:NL,$B6014,0),"")</f>
        <v/>
      </c>
      <c r="N6014" t="str">
        <f>IF(OR(HLOOKUP(N$2+$A6014,Sheet2!BZ:NM,$B6014,0),HLOOKUP(N$2+$A6014,Sheet2!BZ:NM,$B6014,0)&lt;&gt;""),HLOOKUP(N$2+$A6014,Sheet2!BZ:NM,$B6014,0),"")</f>
        <v/>
      </c>
      <c r="O6014" t="str">
        <f>IF(OR(HLOOKUP(O$2+$A6014,Sheet2!CA:NN,$B6014,0),HLOOKUP(O$2+$A6014,Sheet2!CA:NN,$B6014,0)&lt;&gt;""),HLOOKUP(O$2+$A6014,Sheet2!CA:NN,$B6014,0),"")</f>
        <v/>
      </c>
      <c r="P6014" t="str">
        <f>IF(OR(HLOOKUP(P$2+$A6014,Sheet2!CB:NO,$B6014,0),HLOOKUP(P$2+$A6014,Sheet2!CB:NO,$B6014,0)&lt;&gt;""),HLOOKUP(P$2+$A6014,Sheet2!CB:NO,$B6014,0),"")</f>
        <v/>
      </c>
      <c r="Q6014" t="str">
        <f>IF(OR(HLOOKUP(Q$2+$A6014,Sheet2!CC:NO,$B6014,0),HLOOKUP(Q$2+$A6014,Sheet2!CC:NO,$B6014,0)&lt;&gt;""),HLOOKUP(Q$2+$A6014,Sheet2!CC:NO,$B6014,0),"")</f>
        <v/>
      </c>
    </row>
    <row r="6015" spans="1:17" x14ac:dyDescent="0.25">
      <c r="A6015" s="64">
        <f t="shared" si="747"/>
        <v>6</v>
      </c>
      <c r="B6015" s="64">
        <f t="shared" si="748"/>
        <v>606</v>
      </c>
      <c r="C6015" s="64">
        <f t="shared" si="749"/>
        <v>2</v>
      </c>
      <c r="D6015" s="64">
        <f t="shared" si="750"/>
        <v>602</v>
      </c>
      <c r="E6015" s="64">
        <f t="shared" si="751"/>
        <v>3006</v>
      </c>
      <c r="F6015" s="64" t="str">
        <f t="shared" si="744"/>
        <v/>
      </c>
      <c r="G6015" s="64" t="str">
        <f t="shared" si="745"/>
        <v/>
      </c>
      <c r="H6015" s="64" t="str">
        <f t="shared" si="746"/>
        <v/>
      </c>
      <c r="I6015" s="80" t="str">
        <f>IFERROR(VLOOKUP(D6015,Sheet2!A:B,2,0),"")</f>
        <v/>
      </c>
      <c r="J6015" s="64" t="str">
        <f>IFERROR(IF(I6015&lt;&gt;"",VLOOKUP(I6015,Sheet2!B:C,2,0),""),"")</f>
        <v/>
      </c>
      <c r="K6015" s="64" t="str">
        <f>IFERROR( IF(I6015&lt;&gt;"", HLOOKUP(L$2+$A6015,Sheet2!BX:NK,2,0),""),"")</f>
        <v/>
      </c>
      <c r="L6015" t="str">
        <f>IF(OR(HLOOKUP(L$2+$A6015,Sheet2!BX:NK,$B6015,0),HLOOKUP(L$2+$A6015,Sheet2!BX:NK,$B6015,0)&lt;&gt;""),HLOOKUP(L$2+$A6015,Sheet2!BX:NK,$B6015,0),"")</f>
        <v/>
      </c>
      <c r="M6015" t="str">
        <f>IF(OR(HLOOKUP(M$2+$A6015,Sheet2!BY:NL,$B6015,0),HLOOKUP(M$2+$A6015,Sheet2!BY:NL,$B6015,0)&lt;&gt;""),HLOOKUP(M$2+$A6015,Sheet2!BY:NL,$B6015,0),"")</f>
        <v/>
      </c>
      <c r="N6015" t="str">
        <f>IF(OR(HLOOKUP(N$2+$A6015,Sheet2!BZ:NM,$B6015,0),HLOOKUP(N$2+$A6015,Sheet2!BZ:NM,$B6015,0)&lt;&gt;""),HLOOKUP(N$2+$A6015,Sheet2!BZ:NM,$B6015,0),"")</f>
        <v/>
      </c>
      <c r="O6015" t="str">
        <f>IF(OR(HLOOKUP(O$2+$A6015,Sheet2!CA:NN,$B6015,0),HLOOKUP(O$2+$A6015,Sheet2!CA:NN,$B6015,0)&lt;&gt;""),HLOOKUP(O$2+$A6015,Sheet2!CA:NN,$B6015,0),"")</f>
        <v/>
      </c>
      <c r="P6015" t="str">
        <f>IF(OR(HLOOKUP(P$2+$A6015,Sheet2!CB:NO,$B6015,0),HLOOKUP(P$2+$A6015,Sheet2!CB:NO,$B6015,0)&lt;&gt;""),HLOOKUP(P$2+$A6015,Sheet2!CB:NO,$B6015,0),"")</f>
        <v/>
      </c>
      <c r="Q6015" t="str">
        <f>IF(OR(HLOOKUP(Q$2+$A6015,Sheet2!CC:NO,$B6015,0),HLOOKUP(Q$2+$A6015,Sheet2!CC:NO,$B6015,0)&lt;&gt;""),HLOOKUP(Q$2+$A6015,Sheet2!CC:NO,$B6015,0),"")</f>
        <v/>
      </c>
    </row>
    <row r="6016" spans="1:17" x14ac:dyDescent="0.25">
      <c r="A6016" s="64">
        <f t="shared" si="747"/>
        <v>12</v>
      </c>
      <c r="B6016" s="64">
        <f t="shared" si="748"/>
        <v>606</v>
      </c>
      <c r="C6016" s="64">
        <f t="shared" si="749"/>
        <v>3</v>
      </c>
      <c r="D6016" s="64">
        <f t="shared" si="750"/>
        <v>602</v>
      </c>
      <c r="E6016" s="64">
        <f t="shared" si="751"/>
        <v>3006</v>
      </c>
      <c r="F6016" s="64" t="str">
        <f t="shared" si="744"/>
        <v/>
      </c>
      <c r="G6016" s="64" t="str">
        <f t="shared" si="745"/>
        <v/>
      </c>
      <c r="H6016" s="64" t="str">
        <f t="shared" si="746"/>
        <v/>
      </c>
      <c r="I6016" s="80" t="str">
        <f>IFERROR(VLOOKUP(D6016,Sheet2!A:B,2,0),"")</f>
        <v/>
      </c>
      <c r="J6016" s="64" t="str">
        <f>IFERROR(IF(I6016&lt;&gt;"",VLOOKUP(I6016,Sheet2!B:C,2,0),""),"")</f>
        <v/>
      </c>
      <c r="K6016" s="64" t="str">
        <f>IFERROR( IF(I6016&lt;&gt;"", HLOOKUP(L$2+$A6016,Sheet2!BX:NK,2,0),""),"")</f>
        <v/>
      </c>
      <c r="L6016" t="str">
        <f>IF(OR(HLOOKUP(L$2+$A6016,Sheet2!BX:NK,$B6016,0),HLOOKUP(L$2+$A6016,Sheet2!BX:NK,$B6016,0)&lt;&gt;""),HLOOKUP(L$2+$A6016,Sheet2!BX:NK,$B6016,0),"")</f>
        <v/>
      </c>
      <c r="M6016" t="str">
        <f>IF(OR(HLOOKUP(M$2+$A6016,Sheet2!BY:NL,$B6016,0),HLOOKUP(M$2+$A6016,Sheet2!BY:NL,$B6016,0)&lt;&gt;""),HLOOKUP(M$2+$A6016,Sheet2!BY:NL,$B6016,0),"")</f>
        <v/>
      </c>
      <c r="N6016" t="str">
        <f>IF(OR(HLOOKUP(N$2+$A6016,Sheet2!BZ:NM,$B6016,0),HLOOKUP(N$2+$A6016,Sheet2!BZ:NM,$B6016,0)&lt;&gt;""),HLOOKUP(N$2+$A6016,Sheet2!BZ:NM,$B6016,0),"")</f>
        <v/>
      </c>
      <c r="O6016" t="str">
        <f>IF(OR(HLOOKUP(O$2+$A6016,Sheet2!CA:NN,$B6016,0),HLOOKUP(O$2+$A6016,Sheet2!CA:NN,$B6016,0)&lt;&gt;""),HLOOKUP(O$2+$A6016,Sheet2!CA:NN,$B6016,0),"")</f>
        <v/>
      </c>
      <c r="P6016" t="str">
        <f>IF(OR(HLOOKUP(P$2+$A6016,Sheet2!CB:NO,$B6016,0),HLOOKUP(P$2+$A6016,Sheet2!CB:NO,$B6016,0)&lt;&gt;""),HLOOKUP(P$2+$A6016,Sheet2!CB:NO,$B6016,0),"")</f>
        <v/>
      </c>
      <c r="Q6016" t="str">
        <f>IF(OR(HLOOKUP(Q$2+$A6016,Sheet2!CC:NO,$B6016,0),HLOOKUP(Q$2+$A6016,Sheet2!CC:NO,$B6016,0)&lt;&gt;""),HLOOKUP(Q$2+$A6016,Sheet2!CC:NO,$B6016,0),"")</f>
        <v/>
      </c>
    </row>
    <row r="6017" spans="1:17" x14ac:dyDescent="0.25">
      <c r="A6017" s="64">
        <f t="shared" si="747"/>
        <v>18</v>
      </c>
      <c r="B6017" s="64">
        <f t="shared" si="748"/>
        <v>606</v>
      </c>
      <c r="C6017" s="64">
        <f t="shared" si="749"/>
        <v>4</v>
      </c>
      <c r="D6017" s="64">
        <f t="shared" si="750"/>
        <v>602</v>
      </c>
      <c r="E6017" s="64">
        <f t="shared" si="751"/>
        <v>3006</v>
      </c>
      <c r="F6017" s="64" t="str">
        <f t="shared" si="744"/>
        <v/>
      </c>
      <c r="G6017" s="64" t="str">
        <f t="shared" si="745"/>
        <v/>
      </c>
      <c r="H6017" s="64" t="str">
        <f t="shared" si="746"/>
        <v/>
      </c>
      <c r="I6017" s="80" t="str">
        <f>IFERROR(VLOOKUP(D6017,Sheet2!A:B,2,0),"")</f>
        <v/>
      </c>
      <c r="J6017" s="64" t="str">
        <f>IFERROR(IF(I6017&lt;&gt;"",VLOOKUP(I6017,Sheet2!B:C,2,0),""),"")</f>
        <v/>
      </c>
      <c r="K6017" s="64" t="str">
        <f>IFERROR( IF(I6017&lt;&gt;"", HLOOKUP(L$2+$A6017,Sheet2!BX:NK,2,0),""),"")</f>
        <v/>
      </c>
      <c r="L6017" t="str">
        <f>IF(OR(HLOOKUP(L$2+$A6017,Sheet2!BX:NK,$B6017,0),HLOOKUP(L$2+$A6017,Sheet2!BX:NK,$B6017,0)&lt;&gt;""),HLOOKUP(L$2+$A6017,Sheet2!BX:NK,$B6017,0),"")</f>
        <v/>
      </c>
      <c r="M6017" t="str">
        <f>IF(OR(HLOOKUP(M$2+$A6017,Sheet2!BY:NL,$B6017,0),HLOOKUP(M$2+$A6017,Sheet2!BY:NL,$B6017,0)&lt;&gt;""),HLOOKUP(M$2+$A6017,Sheet2!BY:NL,$B6017,0),"")</f>
        <v/>
      </c>
      <c r="N6017" t="str">
        <f>IF(OR(HLOOKUP(N$2+$A6017,Sheet2!BZ:NM,$B6017,0),HLOOKUP(N$2+$A6017,Sheet2!BZ:NM,$B6017,0)&lt;&gt;""),HLOOKUP(N$2+$A6017,Sheet2!BZ:NM,$B6017,0),"")</f>
        <v/>
      </c>
      <c r="O6017" t="str">
        <f>IF(OR(HLOOKUP(O$2+$A6017,Sheet2!CA:NN,$B6017,0),HLOOKUP(O$2+$A6017,Sheet2!CA:NN,$B6017,0)&lt;&gt;""),HLOOKUP(O$2+$A6017,Sheet2!CA:NN,$B6017,0),"")</f>
        <v/>
      </c>
      <c r="P6017" t="str">
        <f>IF(OR(HLOOKUP(P$2+$A6017,Sheet2!CB:NO,$B6017,0),HLOOKUP(P$2+$A6017,Sheet2!CB:NO,$B6017,0)&lt;&gt;""),HLOOKUP(P$2+$A6017,Sheet2!CB:NO,$B6017,0),"")</f>
        <v/>
      </c>
      <c r="Q6017" t="str">
        <f>IF(OR(HLOOKUP(Q$2+$A6017,Sheet2!CC:NO,$B6017,0),HLOOKUP(Q$2+$A6017,Sheet2!CC:NO,$B6017,0)&lt;&gt;""),HLOOKUP(Q$2+$A6017,Sheet2!CC:NO,$B6017,0),"")</f>
        <v/>
      </c>
    </row>
    <row r="6018" spans="1:17" x14ac:dyDescent="0.25">
      <c r="A6018" s="64">
        <f t="shared" si="747"/>
        <v>24</v>
      </c>
      <c r="B6018" s="64">
        <f t="shared" si="748"/>
        <v>606</v>
      </c>
      <c r="C6018" s="64">
        <f t="shared" si="749"/>
        <v>5</v>
      </c>
      <c r="D6018" s="64">
        <f t="shared" si="750"/>
        <v>602</v>
      </c>
      <c r="E6018" s="64">
        <f t="shared" si="751"/>
        <v>3006</v>
      </c>
      <c r="F6018" s="64" t="str">
        <f t="shared" si="744"/>
        <v/>
      </c>
      <c r="G6018" s="64" t="str">
        <f t="shared" si="745"/>
        <v/>
      </c>
      <c r="H6018" s="64" t="str">
        <f t="shared" si="746"/>
        <v/>
      </c>
      <c r="I6018" s="80" t="str">
        <f>IFERROR(VLOOKUP(D6018,Sheet2!A:B,2,0),"")</f>
        <v/>
      </c>
      <c r="J6018" s="64" t="str">
        <f>IFERROR(IF(I6018&lt;&gt;"",VLOOKUP(I6018,Sheet2!B:C,2,0),""),"")</f>
        <v/>
      </c>
      <c r="K6018" s="64" t="str">
        <f>IFERROR( IF(I6018&lt;&gt;"", HLOOKUP(L$2+$A6018,Sheet2!BX:NK,2,0),""),"")</f>
        <v/>
      </c>
      <c r="L6018" t="str">
        <f>IF(OR(HLOOKUP(L$2+$A6018,Sheet2!BX:NK,$B6018,0),HLOOKUP(L$2+$A6018,Sheet2!BX:NK,$B6018,0)&lt;&gt;""),HLOOKUP(L$2+$A6018,Sheet2!BX:NK,$B6018,0),"")</f>
        <v/>
      </c>
      <c r="M6018" t="str">
        <f>IF(OR(HLOOKUP(M$2+$A6018,Sheet2!BY:NL,$B6018,0),HLOOKUP(M$2+$A6018,Sheet2!BY:NL,$B6018,0)&lt;&gt;""),HLOOKUP(M$2+$A6018,Sheet2!BY:NL,$B6018,0),"")</f>
        <v/>
      </c>
      <c r="N6018" t="str">
        <f>IF(OR(HLOOKUP(N$2+$A6018,Sheet2!BZ:NM,$B6018,0),HLOOKUP(N$2+$A6018,Sheet2!BZ:NM,$B6018,0)&lt;&gt;""),HLOOKUP(N$2+$A6018,Sheet2!BZ:NM,$B6018,0),"")</f>
        <v/>
      </c>
      <c r="O6018" t="str">
        <f>IF(OR(HLOOKUP(O$2+$A6018,Sheet2!CA:NN,$B6018,0),HLOOKUP(O$2+$A6018,Sheet2!CA:NN,$B6018,0)&lt;&gt;""),HLOOKUP(O$2+$A6018,Sheet2!CA:NN,$B6018,0),"")</f>
        <v/>
      </c>
      <c r="P6018" t="str">
        <f>IF(OR(HLOOKUP(P$2+$A6018,Sheet2!CB:NO,$B6018,0),HLOOKUP(P$2+$A6018,Sheet2!CB:NO,$B6018,0)&lt;&gt;""),HLOOKUP(P$2+$A6018,Sheet2!CB:NO,$B6018,0),"")</f>
        <v/>
      </c>
      <c r="Q6018" t="str">
        <f>IF(OR(HLOOKUP(Q$2+$A6018,Sheet2!CC:NO,$B6018,0),HLOOKUP(Q$2+$A6018,Sheet2!CC:NO,$B6018,0)&lt;&gt;""),HLOOKUP(Q$2+$A6018,Sheet2!CC:NO,$B6018,0),"")</f>
        <v/>
      </c>
    </row>
    <row r="6019" spans="1:17" x14ac:dyDescent="0.25">
      <c r="A6019" s="64">
        <f t="shared" si="747"/>
        <v>30</v>
      </c>
      <c r="B6019" s="64">
        <f t="shared" si="748"/>
        <v>606</v>
      </c>
      <c r="C6019" s="64">
        <f t="shared" si="749"/>
        <v>6</v>
      </c>
      <c r="D6019" s="64">
        <f t="shared" si="750"/>
        <v>602</v>
      </c>
      <c r="E6019" s="64">
        <f t="shared" si="751"/>
        <v>3006</v>
      </c>
      <c r="F6019" s="64" t="str">
        <f t="shared" si="744"/>
        <v/>
      </c>
      <c r="G6019" s="64" t="str">
        <f t="shared" si="745"/>
        <v/>
      </c>
      <c r="H6019" s="64" t="str">
        <f t="shared" si="746"/>
        <v/>
      </c>
      <c r="I6019" s="80" t="str">
        <f>IFERROR(VLOOKUP(D6019,Sheet2!A:B,2,0),"")</f>
        <v/>
      </c>
      <c r="J6019" s="64" t="str">
        <f>IFERROR(IF(I6019&lt;&gt;"",VLOOKUP(I6019,Sheet2!B:C,2,0),""),"")</f>
        <v/>
      </c>
      <c r="K6019" s="64" t="str">
        <f>IFERROR( IF(I6019&lt;&gt;"", HLOOKUP(L$2+$A6019,Sheet2!BX:NK,2,0),""),"")</f>
        <v/>
      </c>
      <c r="L6019" t="str">
        <f>IF(OR(HLOOKUP(L$2+$A6019,Sheet2!BX:NK,$B6019,0),HLOOKUP(L$2+$A6019,Sheet2!BX:NK,$B6019,0)&lt;&gt;""),HLOOKUP(L$2+$A6019,Sheet2!BX:NK,$B6019,0),"")</f>
        <v/>
      </c>
      <c r="M6019" t="str">
        <f>IF(OR(HLOOKUP(M$2+$A6019,Sheet2!BY:NL,$B6019,0),HLOOKUP(M$2+$A6019,Sheet2!BY:NL,$B6019,0)&lt;&gt;""),HLOOKUP(M$2+$A6019,Sheet2!BY:NL,$B6019,0),"")</f>
        <v/>
      </c>
      <c r="N6019" t="str">
        <f>IF(OR(HLOOKUP(N$2+$A6019,Sheet2!BZ:NM,$B6019,0),HLOOKUP(N$2+$A6019,Sheet2!BZ:NM,$B6019,0)&lt;&gt;""),HLOOKUP(N$2+$A6019,Sheet2!BZ:NM,$B6019,0),"")</f>
        <v/>
      </c>
      <c r="O6019" t="str">
        <f>IF(OR(HLOOKUP(O$2+$A6019,Sheet2!CA:NN,$B6019,0),HLOOKUP(O$2+$A6019,Sheet2!CA:NN,$B6019,0)&lt;&gt;""),HLOOKUP(O$2+$A6019,Sheet2!CA:NN,$B6019,0),"")</f>
        <v/>
      </c>
      <c r="P6019" t="str">
        <f>IF(OR(HLOOKUP(P$2+$A6019,Sheet2!CB:NO,$B6019,0),HLOOKUP(P$2+$A6019,Sheet2!CB:NO,$B6019,0)&lt;&gt;""),HLOOKUP(P$2+$A6019,Sheet2!CB:NO,$B6019,0),"")</f>
        <v/>
      </c>
      <c r="Q6019" t="str">
        <f>IF(OR(HLOOKUP(Q$2+$A6019,Sheet2!CC:NO,$B6019,0),HLOOKUP(Q$2+$A6019,Sheet2!CC:NO,$B6019,0)&lt;&gt;""),HLOOKUP(Q$2+$A6019,Sheet2!CC:NO,$B6019,0),"")</f>
        <v/>
      </c>
    </row>
    <row r="6020" spans="1:17" x14ac:dyDescent="0.25">
      <c r="A6020" s="64">
        <f t="shared" si="747"/>
        <v>36</v>
      </c>
      <c r="B6020" s="64">
        <f t="shared" si="748"/>
        <v>606</v>
      </c>
      <c r="C6020" s="64">
        <f t="shared" si="749"/>
        <v>7</v>
      </c>
      <c r="D6020" s="64">
        <f t="shared" si="750"/>
        <v>602</v>
      </c>
      <c r="E6020" s="64">
        <f t="shared" si="751"/>
        <v>3006</v>
      </c>
      <c r="F6020" s="64" t="str">
        <f t="shared" si="744"/>
        <v/>
      </c>
      <c r="G6020" s="64" t="str">
        <f t="shared" si="745"/>
        <v/>
      </c>
      <c r="H6020" s="64" t="str">
        <f t="shared" si="746"/>
        <v/>
      </c>
      <c r="I6020" s="80" t="str">
        <f>IFERROR(VLOOKUP(D6020,Sheet2!A:B,2,0),"")</f>
        <v/>
      </c>
      <c r="J6020" s="64" t="str">
        <f>IFERROR(IF(I6020&lt;&gt;"",VLOOKUP(I6020,Sheet2!B:C,2,0),""),"")</f>
        <v/>
      </c>
      <c r="K6020" s="64" t="str">
        <f>IFERROR( IF(I6020&lt;&gt;"", HLOOKUP(L$2+$A6020,Sheet2!BX:NK,2,0),""),"")</f>
        <v/>
      </c>
      <c r="L6020" t="str">
        <f>IF(OR(HLOOKUP(L$2+$A6020,Sheet2!BX:NK,$B6020,0),HLOOKUP(L$2+$A6020,Sheet2!BX:NK,$B6020,0)&lt;&gt;""),HLOOKUP(L$2+$A6020,Sheet2!BX:NK,$B6020,0),"")</f>
        <v/>
      </c>
      <c r="M6020" t="str">
        <f>IF(OR(HLOOKUP(M$2+$A6020,Sheet2!BY:NL,$B6020,0),HLOOKUP(M$2+$A6020,Sheet2!BY:NL,$B6020,0)&lt;&gt;""),HLOOKUP(M$2+$A6020,Sheet2!BY:NL,$B6020,0),"")</f>
        <v/>
      </c>
      <c r="N6020" t="str">
        <f>IF(OR(HLOOKUP(N$2+$A6020,Sheet2!BZ:NM,$B6020,0),HLOOKUP(N$2+$A6020,Sheet2!BZ:NM,$B6020,0)&lt;&gt;""),HLOOKUP(N$2+$A6020,Sheet2!BZ:NM,$B6020,0),"")</f>
        <v/>
      </c>
      <c r="O6020" t="str">
        <f>IF(OR(HLOOKUP(O$2+$A6020,Sheet2!CA:NN,$B6020,0),HLOOKUP(O$2+$A6020,Sheet2!CA:NN,$B6020,0)&lt;&gt;""),HLOOKUP(O$2+$A6020,Sheet2!CA:NN,$B6020,0),"")</f>
        <v/>
      </c>
      <c r="P6020" t="str">
        <f>IF(OR(HLOOKUP(P$2+$A6020,Sheet2!CB:NO,$B6020,0),HLOOKUP(P$2+$A6020,Sheet2!CB:NO,$B6020,0)&lt;&gt;""),HLOOKUP(P$2+$A6020,Sheet2!CB:NO,$B6020,0),"")</f>
        <v/>
      </c>
      <c r="Q6020" t="str">
        <f>IF(OR(HLOOKUP(Q$2+$A6020,Sheet2!CC:NO,$B6020,0),HLOOKUP(Q$2+$A6020,Sheet2!CC:NO,$B6020,0)&lt;&gt;""),HLOOKUP(Q$2+$A6020,Sheet2!CC:NO,$B6020,0),"")</f>
        <v/>
      </c>
    </row>
    <row r="6021" spans="1:17" x14ac:dyDescent="0.25">
      <c r="A6021" s="64">
        <f t="shared" si="747"/>
        <v>42</v>
      </c>
      <c r="B6021" s="64">
        <f t="shared" si="748"/>
        <v>606</v>
      </c>
      <c r="C6021" s="64">
        <f t="shared" si="749"/>
        <v>8</v>
      </c>
      <c r="D6021" s="64">
        <f t="shared" si="750"/>
        <v>602</v>
      </c>
      <c r="E6021" s="64">
        <f t="shared" si="751"/>
        <v>3006</v>
      </c>
      <c r="F6021" s="64" t="str">
        <f t="shared" ref="F6021:F6084" si="752">IFERROR(IF(I6021&lt;&gt;"",IF(LEFT(K6021,2)="1-",1,2),""),"")</f>
        <v/>
      </c>
      <c r="G6021" s="64" t="str">
        <f t="shared" ref="G6021:G6084" si="753">IFERROR(IF(I6021&lt;&gt;"",MONTH( RIGHT(K6021,LEN(K6021)-FIND("-",K6021))),""),"")</f>
        <v/>
      </c>
      <c r="H6021" s="64" t="str">
        <f t="shared" ref="H6021:H6084" si="754">IFERROR(IF(I6021&lt;&gt;"",YEAR( RIGHT(K6021,LEN(K6021)-FIND("-",K6021))),""),"")</f>
        <v/>
      </c>
      <c r="I6021" s="80" t="str">
        <f>IFERROR(VLOOKUP(D6021,Sheet2!A:B,2,0),"")</f>
        <v/>
      </c>
      <c r="J6021" s="64" t="str">
        <f>IFERROR(IF(I6021&lt;&gt;"",VLOOKUP(I6021,Sheet2!B:C,2,0),""),"")</f>
        <v/>
      </c>
      <c r="K6021" s="64" t="str">
        <f>IFERROR( IF(I6021&lt;&gt;"", HLOOKUP(L$2+$A6021,Sheet2!BX:NK,2,0),""),"")</f>
        <v/>
      </c>
      <c r="L6021" t="str">
        <f>IF(OR(HLOOKUP(L$2+$A6021,Sheet2!BX:NK,$B6021,0),HLOOKUP(L$2+$A6021,Sheet2!BX:NK,$B6021,0)&lt;&gt;""),HLOOKUP(L$2+$A6021,Sheet2!BX:NK,$B6021,0),"")</f>
        <v/>
      </c>
      <c r="M6021" t="str">
        <f>IF(OR(HLOOKUP(M$2+$A6021,Sheet2!BY:NL,$B6021,0),HLOOKUP(M$2+$A6021,Sheet2!BY:NL,$B6021,0)&lt;&gt;""),HLOOKUP(M$2+$A6021,Sheet2!BY:NL,$B6021,0),"")</f>
        <v/>
      </c>
      <c r="N6021" t="str">
        <f>IF(OR(HLOOKUP(N$2+$A6021,Sheet2!BZ:NM,$B6021,0),HLOOKUP(N$2+$A6021,Sheet2!BZ:NM,$B6021,0)&lt;&gt;""),HLOOKUP(N$2+$A6021,Sheet2!BZ:NM,$B6021,0),"")</f>
        <v/>
      </c>
      <c r="O6021" t="str">
        <f>IF(OR(HLOOKUP(O$2+$A6021,Sheet2!CA:NN,$B6021,0),HLOOKUP(O$2+$A6021,Sheet2!CA:NN,$B6021,0)&lt;&gt;""),HLOOKUP(O$2+$A6021,Sheet2!CA:NN,$B6021,0),"")</f>
        <v/>
      </c>
      <c r="P6021" t="str">
        <f>IF(OR(HLOOKUP(P$2+$A6021,Sheet2!CB:NO,$B6021,0),HLOOKUP(P$2+$A6021,Sheet2!CB:NO,$B6021,0)&lt;&gt;""),HLOOKUP(P$2+$A6021,Sheet2!CB:NO,$B6021,0),"")</f>
        <v/>
      </c>
      <c r="Q6021" t="str">
        <f>IF(OR(HLOOKUP(Q$2+$A6021,Sheet2!CC:NO,$B6021,0),HLOOKUP(Q$2+$A6021,Sheet2!CC:NO,$B6021,0)&lt;&gt;""),HLOOKUP(Q$2+$A6021,Sheet2!CC:NO,$B6021,0),"")</f>
        <v/>
      </c>
    </row>
    <row r="6022" spans="1:17" x14ac:dyDescent="0.25">
      <c r="A6022" s="64">
        <f t="shared" ref="A6022:A6085" si="755">IF(C6022&lt;&gt;1,A6021+6,0)</f>
        <v>48</v>
      </c>
      <c r="B6022" s="64">
        <f t="shared" ref="B6022:B6085" si="756">IF(C6022&lt;&gt;1,B6021,B6021+1)</f>
        <v>606</v>
      </c>
      <c r="C6022" s="64">
        <f t="shared" ref="C6022:C6085" si="757">IF($C$3-C6021=0,1,C6021+1)</f>
        <v>9</v>
      </c>
      <c r="D6022" s="64">
        <f t="shared" ref="D6022:D6085" si="758">IF(C6022=1,D6021+1,D6021)</f>
        <v>602</v>
      </c>
      <c r="E6022" s="64">
        <f t="shared" ref="E6022:E6085" si="759">IF(D6022&lt;&gt;D6021,E6021+5,E6021)</f>
        <v>3006</v>
      </c>
      <c r="F6022" s="64" t="str">
        <f t="shared" si="752"/>
        <v/>
      </c>
      <c r="G6022" s="64" t="str">
        <f t="shared" si="753"/>
        <v/>
      </c>
      <c r="H6022" s="64" t="str">
        <f t="shared" si="754"/>
        <v/>
      </c>
      <c r="I6022" s="80" t="str">
        <f>IFERROR(VLOOKUP(D6022,Sheet2!A:B,2,0),"")</f>
        <v/>
      </c>
      <c r="J6022" s="64" t="str">
        <f>IFERROR(IF(I6022&lt;&gt;"",VLOOKUP(I6022,Sheet2!B:C,2,0),""),"")</f>
        <v/>
      </c>
      <c r="K6022" s="64" t="str">
        <f>IFERROR( IF(I6022&lt;&gt;"", HLOOKUP(L$2+$A6022,Sheet2!BX:NK,2,0),""),"")</f>
        <v/>
      </c>
      <c r="L6022" t="str">
        <f>IF(OR(HLOOKUP(L$2+$A6022,Sheet2!BX:NK,$B6022,0),HLOOKUP(L$2+$A6022,Sheet2!BX:NK,$B6022,0)&lt;&gt;""),HLOOKUP(L$2+$A6022,Sheet2!BX:NK,$B6022,0),"")</f>
        <v/>
      </c>
      <c r="M6022" t="str">
        <f>IF(OR(HLOOKUP(M$2+$A6022,Sheet2!BY:NL,$B6022,0),HLOOKUP(M$2+$A6022,Sheet2!BY:NL,$B6022,0)&lt;&gt;""),HLOOKUP(M$2+$A6022,Sheet2!BY:NL,$B6022,0),"")</f>
        <v/>
      </c>
      <c r="N6022" t="str">
        <f>IF(OR(HLOOKUP(N$2+$A6022,Sheet2!BZ:NM,$B6022,0),HLOOKUP(N$2+$A6022,Sheet2!BZ:NM,$B6022,0)&lt;&gt;""),HLOOKUP(N$2+$A6022,Sheet2!BZ:NM,$B6022,0),"")</f>
        <v/>
      </c>
      <c r="O6022" t="str">
        <f>IF(OR(HLOOKUP(O$2+$A6022,Sheet2!CA:NN,$B6022,0),HLOOKUP(O$2+$A6022,Sheet2!CA:NN,$B6022,0)&lt;&gt;""),HLOOKUP(O$2+$A6022,Sheet2!CA:NN,$B6022,0),"")</f>
        <v/>
      </c>
      <c r="P6022" t="str">
        <f>IF(OR(HLOOKUP(P$2+$A6022,Sheet2!CB:NO,$B6022,0),HLOOKUP(P$2+$A6022,Sheet2!CB:NO,$B6022,0)&lt;&gt;""),HLOOKUP(P$2+$A6022,Sheet2!CB:NO,$B6022,0),"")</f>
        <v/>
      </c>
      <c r="Q6022" t="str">
        <f>IF(OR(HLOOKUP(Q$2+$A6022,Sheet2!CC:NO,$B6022,0),HLOOKUP(Q$2+$A6022,Sheet2!CC:NO,$B6022,0)&lt;&gt;""),HLOOKUP(Q$2+$A6022,Sheet2!CC:NO,$B6022,0),"")</f>
        <v/>
      </c>
    </row>
    <row r="6023" spans="1:17" x14ac:dyDescent="0.25">
      <c r="A6023" s="64">
        <f t="shared" si="755"/>
        <v>54</v>
      </c>
      <c r="B6023" s="64">
        <f t="shared" si="756"/>
        <v>606</v>
      </c>
      <c r="C6023" s="64">
        <f t="shared" si="757"/>
        <v>10</v>
      </c>
      <c r="D6023" s="64">
        <f t="shared" si="758"/>
        <v>602</v>
      </c>
      <c r="E6023" s="64">
        <f t="shared" si="759"/>
        <v>3006</v>
      </c>
      <c r="F6023" s="64" t="str">
        <f t="shared" si="752"/>
        <v/>
      </c>
      <c r="G6023" s="64" t="str">
        <f t="shared" si="753"/>
        <v/>
      </c>
      <c r="H6023" s="64" t="str">
        <f t="shared" si="754"/>
        <v/>
      </c>
      <c r="I6023" s="80" t="str">
        <f>IFERROR(VLOOKUP(D6023,Sheet2!A:B,2,0),"")</f>
        <v/>
      </c>
      <c r="J6023" s="64" t="str">
        <f>IFERROR(IF(I6023&lt;&gt;"",VLOOKUP(I6023,Sheet2!B:C,2,0),""),"")</f>
        <v/>
      </c>
      <c r="K6023" s="64" t="str">
        <f>IFERROR( IF(I6023&lt;&gt;"", HLOOKUP(L$2+$A6023,Sheet2!BX:NK,2,0),""),"")</f>
        <v/>
      </c>
      <c r="L6023" t="str">
        <f>IF(OR(HLOOKUP(L$2+$A6023,Sheet2!BX:NK,$B6023,0),HLOOKUP(L$2+$A6023,Sheet2!BX:NK,$B6023,0)&lt;&gt;""),HLOOKUP(L$2+$A6023,Sheet2!BX:NK,$B6023,0),"")</f>
        <v/>
      </c>
      <c r="M6023" t="str">
        <f>IF(OR(HLOOKUP(M$2+$A6023,Sheet2!BY:NL,$B6023,0),HLOOKUP(M$2+$A6023,Sheet2!BY:NL,$B6023,0)&lt;&gt;""),HLOOKUP(M$2+$A6023,Sheet2!BY:NL,$B6023,0),"")</f>
        <v/>
      </c>
      <c r="N6023" t="str">
        <f>IF(OR(HLOOKUP(N$2+$A6023,Sheet2!BZ:NM,$B6023,0),HLOOKUP(N$2+$A6023,Sheet2!BZ:NM,$B6023,0)&lt;&gt;""),HLOOKUP(N$2+$A6023,Sheet2!BZ:NM,$B6023,0),"")</f>
        <v/>
      </c>
      <c r="O6023" t="str">
        <f>IF(OR(HLOOKUP(O$2+$A6023,Sheet2!CA:NN,$B6023,0),HLOOKUP(O$2+$A6023,Sheet2!CA:NN,$B6023,0)&lt;&gt;""),HLOOKUP(O$2+$A6023,Sheet2!CA:NN,$B6023,0),"")</f>
        <v/>
      </c>
      <c r="P6023" t="str">
        <f>IF(OR(HLOOKUP(P$2+$A6023,Sheet2!CB:NO,$B6023,0),HLOOKUP(P$2+$A6023,Sheet2!CB:NO,$B6023,0)&lt;&gt;""),HLOOKUP(P$2+$A6023,Sheet2!CB:NO,$B6023,0),"")</f>
        <v/>
      </c>
      <c r="Q6023" t="str">
        <f>IF(OR(HLOOKUP(Q$2+$A6023,Sheet2!CC:NO,$B6023,0),HLOOKUP(Q$2+$A6023,Sheet2!CC:NO,$B6023,0)&lt;&gt;""),HLOOKUP(Q$2+$A6023,Sheet2!CC:NO,$B6023,0),"")</f>
        <v/>
      </c>
    </row>
    <row r="6024" spans="1:17" x14ac:dyDescent="0.25">
      <c r="A6024" s="64">
        <f t="shared" si="755"/>
        <v>0</v>
      </c>
      <c r="B6024" s="64">
        <f t="shared" si="756"/>
        <v>607</v>
      </c>
      <c r="C6024" s="64">
        <f t="shared" si="757"/>
        <v>1</v>
      </c>
      <c r="D6024" s="64">
        <f t="shared" si="758"/>
        <v>603</v>
      </c>
      <c r="E6024" s="64">
        <f t="shared" si="759"/>
        <v>3011</v>
      </c>
      <c r="F6024" s="64" t="str">
        <f t="shared" si="752"/>
        <v/>
      </c>
      <c r="G6024" s="64" t="str">
        <f t="shared" si="753"/>
        <v/>
      </c>
      <c r="H6024" s="64" t="str">
        <f t="shared" si="754"/>
        <v/>
      </c>
      <c r="I6024" s="80" t="str">
        <f>IFERROR(VLOOKUP(D6024,Sheet2!A:B,2,0),"")</f>
        <v/>
      </c>
      <c r="J6024" s="64" t="str">
        <f>IFERROR(IF(I6024&lt;&gt;"",VLOOKUP(I6024,Sheet2!B:C,2,0),""),"")</f>
        <v/>
      </c>
      <c r="K6024" s="64" t="str">
        <f>IFERROR( IF(I6024&lt;&gt;"", HLOOKUP(L$2+$A6024,Sheet2!BX:NK,2,0),""),"")</f>
        <v/>
      </c>
      <c r="L6024" t="str">
        <f>IF(OR(HLOOKUP(L$2+$A6024,Sheet2!BX:NK,$B6024,0),HLOOKUP(L$2+$A6024,Sheet2!BX:NK,$B6024,0)&lt;&gt;""),HLOOKUP(L$2+$A6024,Sheet2!BX:NK,$B6024,0),"")</f>
        <v/>
      </c>
      <c r="M6024" t="str">
        <f>IF(OR(HLOOKUP(M$2+$A6024,Sheet2!BY:NL,$B6024,0),HLOOKUP(M$2+$A6024,Sheet2!BY:NL,$B6024,0)&lt;&gt;""),HLOOKUP(M$2+$A6024,Sheet2!BY:NL,$B6024,0),"")</f>
        <v/>
      </c>
      <c r="N6024" t="str">
        <f>IF(OR(HLOOKUP(N$2+$A6024,Sheet2!BZ:NM,$B6024,0),HLOOKUP(N$2+$A6024,Sheet2!BZ:NM,$B6024,0)&lt;&gt;""),HLOOKUP(N$2+$A6024,Sheet2!BZ:NM,$B6024,0),"")</f>
        <v/>
      </c>
      <c r="O6024" t="str">
        <f>IF(OR(HLOOKUP(O$2+$A6024,Sheet2!CA:NN,$B6024,0),HLOOKUP(O$2+$A6024,Sheet2!CA:NN,$B6024,0)&lt;&gt;""),HLOOKUP(O$2+$A6024,Sheet2!CA:NN,$B6024,0),"")</f>
        <v/>
      </c>
      <c r="P6024" t="str">
        <f>IF(OR(HLOOKUP(P$2+$A6024,Sheet2!CB:NO,$B6024,0),HLOOKUP(P$2+$A6024,Sheet2!CB:NO,$B6024,0)&lt;&gt;""),HLOOKUP(P$2+$A6024,Sheet2!CB:NO,$B6024,0),"")</f>
        <v/>
      </c>
      <c r="Q6024" t="str">
        <f>IF(OR(HLOOKUP(Q$2+$A6024,Sheet2!CC:NO,$B6024,0),HLOOKUP(Q$2+$A6024,Sheet2!CC:NO,$B6024,0)&lt;&gt;""),HLOOKUP(Q$2+$A6024,Sheet2!CC:NO,$B6024,0),"")</f>
        <v/>
      </c>
    </row>
    <row r="6025" spans="1:17" x14ac:dyDescent="0.25">
      <c r="A6025" s="64">
        <f t="shared" si="755"/>
        <v>6</v>
      </c>
      <c r="B6025" s="64">
        <f t="shared" si="756"/>
        <v>607</v>
      </c>
      <c r="C6025" s="64">
        <f t="shared" si="757"/>
        <v>2</v>
      </c>
      <c r="D6025" s="64">
        <f t="shared" si="758"/>
        <v>603</v>
      </c>
      <c r="E6025" s="64">
        <f t="shared" si="759"/>
        <v>3011</v>
      </c>
      <c r="F6025" s="64" t="str">
        <f t="shared" si="752"/>
        <v/>
      </c>
      <c r="G6025" s="64" t="str">
        <f t="shared" si="753"/>
        <v/>
      </c>
      <c r="H6025" s="64" t="str">
        <f t="shared" si="754"/>
        <v/>
      </c>
      <c r="I6025" s="80" t="str">
        <f>IFERROR(VLOOKUP(D6025,Sheet2!A:B,2,0),"")</f>
        <v/>
      </c>
      <c r="J6025" s="64" t="str">
        <f>IFERROR(IF(I6025&lt;&gt;"",VLOOKUP(I6025,Sheet2!B:C,2,0),""),"")</f>
        <v/>
      </c>
      <c r="K6025" s="64" t="str">
        <f>IFERROR( IF(I6025&lt;&gt;"", HLOOKUP(L$2+$A6025,Sheet2!BX:NK,2,0),""),"")</f>
        <v/>
      </c>
      <c r="L6025" t="str">
        <f>IF(OR(HLOOKUP(L$2+$A6025,Sheet2!BX:NK,$B6025,0),HLOOKUP(L$2+$A6025,Sheet2!BX:NK,$B6025,0)&lt;&gt;""),HLOOKUP(L$2+$A6025,Sheet2!BX:NK,$B6025,0),"")</f>
        <v/>
      </c>
      <c r="M6025" t="str">
        <f>IF(OR(HLOOKUP(M$2+$A6025,Sheet2!BY:NL,$B6025,0),HLOOKUP(M$2+$A6025,Sheet2!BY:NL,$B6025,0)&lt;&gt;""),HLOOKUP(M$2+$A6025,Sheet2!BY:NL,$B6025,0),"")</f>
        <v/>
      </c>
      <c r="N6025" t="str">
        <f>IF(OR(HLOOKUP(N$2+$A6025,Sheet2!BZ:NM,$B6025,0),HLOOKUP(N$2+$A6025,Sheet2!BZ:NM,$B6025,0)&lt;&gt;""),HLOOKUP(N$2+$A6025,Sheet2!BZ:NM,$B6025,0),"")</f>
        <v/>
      </c>
      <c r="O6025" t="str">
        <f>IF(OR(HLOOKUP(O$2+$A6025,Sheet2!CA:NN,$B6025,0),HLOOKUP(O$2+$A6025,Sheet2!CA:NN,$B6025,0)&lt;&gt;""),HLOOKUP(O$2+$A6025,Sheet2!CA:NN,$B6025,0),"")</f>
        <v/>
      </c>
      <c r="P6025" t="str">
        <f>IF(OR(HLOOKUP(P$2+$A6025,Sheet2!CB:NO,$B6025,0),HLOOKUP(P$2+$A6025,Sheet2!CB:NO,$B6025,0)&lt;&gt;""),HLOOKUP(P$2+$A6025,Sheet2!CB:NO,$B6025,0),"")</f>
        <v/>
      </c>
      <c r="Q6025" t="str">
        <f>IF(OR(HLOOKUP(Q$2+$A6025,Sheet2!CC:NO,$B6025,0),HLOOKUP(Q$2+$A6025,Sheet2!CC:NO,$B6025,0)&lt;&gt;""),HLOOKUP(Q$2+$A6025,Sheet2!CC:NO,$B6025,0),"")</f>
        <v/>
      </c>
    </row>
    <row r="6026" spans="1:17" x14ac:dyDescent="0.25">
      <c r="A6026" s="64">
        <f t="shared" si="755"/>
        <v>12</v>
      </c>
      <c r="B6026" s="64">
        <f t="shared" si="756"/>
        <v>607</v>
      </c>
      <c r="C6026" s="64">
        <f t="shared" si="757"/>
        <v>3</v>
      </c>
      <c r="D6026" s="64">
        <f t="shared" si="758"/>
        <v>603</v>
      </c>
      <c r="E6026" s="64">
        <f t="shared" si="759"/>
        <v>3011</v>
      </c>
      <c r="F6026" s="64" t="str">
        <f t="shared" si="752"/>
        <v/>
      </c>
      <c r="G6026" s="64" t="str">
        <f t="shared" si="753"/>
        <v/>
      </c>
      <c r="H6026" s="64" t="str">
        <f t="shared" si="754"/>
        <v/>
      </c>
      <c r="I6026" s="80" t="str">
        <f>IFERROR(VLOOKUP(D6026,Sheet2!A:B,2,0),"")</f>
        <v/>
      </c>
      <c r="J6026" s="64" t="str">
        <f>IFERROR(IF(I6026&lt;&gt;"",VLOOKUP(I6026,Sheet2!B:C,2,0),""),"")</f>
        <v/>
      </c>
      <c r="K6026" s="64" t="str">
        <f>IFERROR( IF(I6026&lt;&gt;"", HLOOKUP(L$2+$A6026,Sheet2!BX:NK,2,0),""),"")</f>
        <v/>
      </c>
      <c r="L6026" t="str">
        <f>IF(OR(HLOOKUP(L$2+$A6026,Sheet2!BX:NK,$B6026,0),HLOOKUP(L$2+$A6026,Sheet2!BX:NK,$B6026,0)&lt;&gt;""),HLOOKUP(L$2+$A6026,Sheet2!BX:NK,$B6026,0),"")</f>
        <v/>
      </c>
      <c r="M6026" t="str">
        <f>IF(OR(HLOOKUP(M$2+$A6026,Sheet2!BY:NL,$B6026,0),HLOOKUP(M$2+$A6026,Sheet2!BY:NL,$B6026,0)&lt;&gt;""),HLOOKUP(M$2+$A6026,Sheet2!BY:NL,$B6026,0),"")</f>
        <v/>
      </c>
      <c r="N6026" t="str">
        <f>IF(OR(HLOOKUP(N$2+$A6026,Sheet2!BZ:NM,$B6026,0),HLOOKUP(N$2+$A6026,Sheet2!BZ:NM,$B6026,0)&lt;&gt;""),HLOOKUP(N$2+$A6026,Sheet2!BZ:NM,$B6026,0),"")</f>
        <v/>
      </c>
      <c r="O6026" t="str">
        <f>IF(OR(HLOOKUP(O$2+$A6026,Sheet2!CA:NN,$B6026,0),HLOOKUP(O$2+$A6026,Sheet2!CA:NN,$B6026,0)&lt;&gt;""),HLOOKUP(O$2+$A6026,Sheet2!CA:NN,$B6026,0),"")</f>
        <v/>
      </c>
      <c r="P6026" t="str">
        <f>IF(OR(HLOOKUP(P$2+$A6026,Sheet2!CB:NO,$B6026,0),HLOOKUP(P$2+$A6026,Sheet2!CB:NO,$B6026,0)&lt;&gt;""),HLOOKUP(P$2+$A6026,Sheet2!CB:NO,$B6026,0),"")</f>
        <v/>
      </c>
      <c r="Q6026" t="str">
        <f>IF(OR(HLOOKUP(Q$2+$A6026,Sheet2!CC:NO,$B6026,0),HLOOKUP(Q$2+$A6026,Sheet2!CC:NO,$B6026,0)&lt;&gt;""),HLOOKUP(Q$2+$A6026,Sheet2!CC:NO,$B6026,0),"")</f>
        <v/>
      </c>
    </row>
    <row r="6027" spans="1:17" x14ac:dyDescent="0.25">
      <c r="A6027" s="64">
        <f t="shared" si="755"/>
        <v>18</v>
      </c>
      <c r="B6027" s="64">
        <f t="shared" si="756"/>
        <v>607</v>
      </c>
      <c r="C6027" s="64">
        <f t="shared" si="757"/>
        <v>4</v>
      </c>
      <c r="D6027" s="64">
        <f t="shared" si="758"/>
        <v>603</v>
      </c>
      <c r="E6027" s="64">
        <f t="shared" si="759"/>
        <v>3011</v>
      </c>
      <c r="F6027" s="64" t="str">
        <f t="shared" si="752"/>
        <v/>
      </c>
      <c r="G6027" s="64" t="str">
        <f t="shared" si="753"/>
        <v/>
      </c>
      <c r="H6027" s="64" t="str">
        <f t="shared" si="754"/>
        <v/>
      </c>
      <c r="I6027" s="80" t="str">
        <f>IFERROR(VLOOKUP(D6027,Sheet2!A:B,2,0),"")</f>
        <v/>
      </c>
      <c r="J6027" s="64" t="str">
        <f>IFERROR(IF(I6027&lt;&gt;"",VLOOKUP(I6027,Sheet2!B:C,2,0),""),"")</f>
        <v/>
      </c>
      <c r="K6027" s="64" t="str">
        <f>IFERROR( IF(I6027&lt;&gt;"", HLOOKUP(L$2+$A6027,Sheet2!BX:NK,2,0),""),"")</f>
        <v/>
      </c>
      <c r="L6027" t="str">
        <f>IF(OR(HLOOKUP(L$2+$A6027,Sheet2!BX:NK,$B6027,0),HLOOKUP(L$2+$A6027,Sheet2!BX:NK,$B6027,0)&lt;&gt;""),HLOOKUP(L$2+$A6027,Sheet2!BX:NK,$B6027,0),"")</f>
        <v/>
      </c>
      <c r="M6027" t="str">
        <f>IF(OR(HLOOKUP(M$2+$A6027,Sheet2!BY:NL,$B6027,0),HLOOKUP(M$2+$A6027,Sheet2!BY:NL,$B6027,0)&lt;&gt;""),HLOOKUP(M$2+$A6027,Sheet2!BY:NL,$B6027,0),"")</f>
        <v/>
      </c>
      <c r="N6027" t="str">
        <f>IF(OR(HLOOKUP(N$2+$A6027,Sheet2!BZ:NM,$B6027,0),HLOOKUP(N$2+$A6027,Sheet2!BZ:NM,$B6027,0)&lt;&gt;""),HLOOKUP(N$2+$A6027,Sheet2!BZ:NM,$B6027,0),"")</f>
        <v/>
      </c>
      <c r="O6027" t="str">
        <f>IF(OR(HLOOKUP(O$2+$A6027,Sheet2!CA:NN,$B6027,0),HLOOKUP(O$2+$A6027,Sheet2!CA:NN,$B6027,0)&lt;&gt;""),HLOOKUP(O$2+$A6027,Sheet2!CA:NN,$B6027,0),"")</f>
        <v/>
      </c>
      <c r="P6027" t="str">
        <f>IF(OR(HLOOKUP(P$2+$A6027,Sheet2!CB:NO,$B6027,0),HLOOKUP(P$2+$A6027,Sheet2!CB:NO,$B6027,0)&lt;&gt;""),HLOOKUP(P$2+$A6027,Sheet2!CB:NO,$B6027,0),"")</f>
        <v/>
      </c>
      <c r="Q6027" t="str">
        <f>IF(OR(HLOOKUP(Q$2+$A6027,Sheet2!CC:NO,$B6027,0),HLOOKUP(Q$2+$A6027,Sheet2!CC:NO,$B6027,0)&lt;&gt;""),HLOOKUP(Q$2+$A6027,Sheet2!CC:NO,$B6027,0),"")</f>
        <v/>
      </c>
    </row>
    <row r="6028" spans="1:17" x14ac:dyDescent="0.25">
      <c r="A6028" s="64">
        <f t="shared" si="755"/>
        <v>24</v>
      </c>
      <c r="B6028" s="64">
        <f t="shared" si="756"/>
        <v>607</v>
      </c>
      <c r="C6028" s="64">
        <f t="shared" si="757"/>
        <v>5</v>
      </c>
      <c r="D6028" s="64">
        <f t="shared" si="758"/>
        <v>603</v>
      </c>
      <c r="E6028" s="64">
        <f t="shared" si="759"/>
        <v>3011</v>
      </c>
      <c r="F6028" s="64" t="str">
        <f t="shared" si="752"/>
        <v/>
      </c>
      <c r="G6028" s="64" t="str">
        <f t="shared" si="753"/>
        <v/>
      </c>
      <c r="H6028" s="64" t="str">
        <f t="shared" si="754"/>
        <v/>
      </c>
      <c r="I6028" s="80" t="str">
        <f>IFERROR(VLOOKUP(D6028,Sheet2!A:B,2,0),"")</f>
        <v/>
      </c>
      <c r="J6028" s="64" t="str">
        <f>IFERROR(IF(I6028&lt;&gt;"",VLOOKUP(I6028,Sheet2!B:C,2,0),""),"")</f>
        <v/>
      </c>
      <c r="K6028" s="64" t="str">
        <f>IFERROR( IF(I6028&lt;&gt;"", HLOOKUP(L$2+$A6028,Sheet2!BX:NK,2,0),""),"")</f>
        <v/>
      </c>
      <c r="L6028" t="str">
        <f>IF(OR(HLOOKUP(L$2+$A6028,Sheet2!BX:NK,$B6028,0),HLOOKUP(L$2+$A6028,Sheet2!BX:NK,$B6028,0)&lt;&gt;""),HLOOKUP(L$2+$A6028,Sheet2!BX:NK,$B6028,0),"")</f>
        <v/>
      </c>
      <c r="M6028" t="str">
        <f>IF(OR(HLOOKUP(M$2+$A6028,Sheet2!BY:NL,$B6028,0),HLOOKUP(M$2+$A6028,Sheet2!BY:NL,$B6028,0)&lt;&gt;""),HLOOKUP(M$2+$A6028,Sheet2!BY:NL,$B6028,0),"")</f>
        <v/>
      </c>
      <c r="N6028" t="str">
        <f>IF(OR(HLOOKUP(N$2+$A6028,Sheet2!BZ:NM,$B6028,0),HLOOKUP(N$2+$A6028,Sheet2!BZ:NM,$B6028,0)&lt;&gt;""),HLOOKUP(N$2+$A6028,Sheet2!BZ:NM,$B6028,0),"")</f>
        <v/>
      </c>
      <c r="O6028" t="str">
        <f>IF(OR(HLOOKUP(O$2+$A6028,Sheet2!CA:NN,$B6028,0),HLOOKUP(O$2+$A6028,Sheet2!CA:NN,$B6028,0)&lt;&gt;""),HLOOKUP(O$2+$A6028,Sheet2!CA:NN,$B6028,0),"")</f>
        <v/>
      </c>
      <c r="P6028" t="str">
        <f>IF(OR(HLOOKUP(P$2+$A6028,Sheet2!CB:NO,$B6028,0),HLOOKUP(P$2+$A6028,Sheet2!CB:NO,$B6028,0)&lt;&gt;""),HLOOKUP(P$2+$A6028,Sheet2!CB:NO,$B6028,0),"")</f>
        <v/>
      </c>
      <c r="Q6028" t="str">
        <f>IF(OR(HLOOKUP(Q$2+$A6028,Sheet2!CC:NO,$B6028,0),HLOOKUP(Q$2+$A6028,Sheet2!CC:NO,$B6028,0)&lt;&gt;""),HLOOKUP(Q$2+$A6028,Sheet2!CC:NO,$B6028,0),"")</f>
        <v/>
      </c>
    </row>
    <row r="6029" spans="1:17" x14ac:dyDescent="0.25">
      <c r="A6029" s="64">
        <f t="shared" si="755"/>
        <v>30</v>
      </c>
      <c r="B6029" s="64">
        <f t="shared" si="756"/>
        <v>607</v>
      </c>
      <c r="C6029" s="64">
        <f t="shared" si="757"/>
        <v>6</v>
      </c>
      <c r="D6029" s="64">
        <f t="shared" si="758"/>
        <v>603</v>
      </c>
      <c r="E6029" s="64">
        <f t="shared" si="759"/>
        <v>3011</v>
      </c>
      <c r="F6029" s="64" t="str">
        <f t="shared" si="752"/>
        <v/>
      </c>
      <c r="G6029" s="64" t="str">
        <f t="shared" si="753"/>
        <v/>
      </c>
      <c r="H6029" s="64" t="str">
        <f t="shared" si="754"/>
        <v/>
      </c>
      <c r="I6029" s="80" t="str">
        <f>IFERROR(VLOOKUP(D6029,Sheet2!A:B,2,0),"")</f>
        <v/>
      </c>
      <c r="J6029" s="64" t="str">
        <f>IFERROR(IF(I6029&lt;&gt;"",VLOOKUP(I6029,Sheet2!B:C,2,0),""),"")</f>
        <v/>
      </c>
      <c r="K6029" s="64" t="str">
        <f>IFERROR( IF(I6029&lt;&gt;"", HLOOKUP(L$2+$A6029,Sheet2!BX:NK,2,0),""),"")</f>
        <v/>
      </c>
      <c r="L6029" t="str">
        <f>IF(OR(HLOOKUP(L$2+$A6029,Sheet2!BX:NK,$B6029,0),HLOOKUP(L$2+$A6029,Sheet2!BX:NK,$B6029,0)&lt;&gt;""),HLOOKUP(L$2+$A6029,Sheet2!BX:NK,$B6029,0),"")</f>
        <v/>
      </c>
      <c r="M6029" t="str">
        <f>IF(OR(HLOOKUP(M$2+$A6029,Sheet2!BY:NL,$B6029,0),HLOOKUP(M$2+$A6029,Sheet2!BY:NL,$B6029,0)&lt;&gt;""),HLOOKUP(M$2+$A6029,Sheet2!BY:NL,$B6029,0),"")</f>
        <v/>
      </c>
      <c r="N6029" t="str">
        <f>IF(OR(HLOOKUP(N$2+$A6029,Sheet2!BZ:NM,$B6029,0),HLOOKUP(N$2+$A6029,Sheet2!BZ:NM,$B6029,0)&lt;&gt;""),HLOOKUP(N$2+$A6029,Sheet2!BZ:NM,$B6029,0),"")</f>
        <v/>
      </c>
      <c r="O6029" t="str">
        <f>IF(OR(HLOOKUP(O$2+$A6029,Sheet2!CA:NN,$B6029,0),HLOOKUP(O$2+$A6029,Sheet2!CA:NN,$B6029,0)&lt;&gt;""),HLOOKUP(O$2+$A6029,Sheet2!CA:NN,$B6029,0),"")</f>
        <v/>
      </c>
      <c r="P6029" t="str">
        <f>IF(OR(HLOOKUP(P$2+$A6029,Sheet2!CB:NO,$B6029,0),HLOOKUP(P$2+$A6029,Sheet2!CB:NO,$B6029,0)&lt;&gt;""),HLOOKUP(P$2+$A6029,Sheet2!CB:NO,$B6029,0),"")</f>
        <v/>
      </c>
      <c r="Q6029" t="str">
        <f>IF(OR(HLOOKUP(Q$2+$A6029,Sheet2!CC:NO,$B6029,0),HLOOKUP(Q$2+$A6029,Sheet2!CC:NO,$B6029,0)&lt;&gt;""),HLOOKUP(Q$2+$A6029,Sheet2!CC:NO,$B6029,0),"")</f>
        <v/>
      </c>
    </row>
    <row r="6030" spans="1:17" x14ac:dyDescent="0.25">
      <c r="A6030" s="64">
        <f t="shared" si="755"/>
        <v>36</v>
      </c>
      <c r="B6030" s="64">
        <f t="shared" si="756"/>
        <v>607</v>
      </c>
      <c r="C6030" s="64">
        <f t="shared" si="757"/>
        <v>7</v>
      </c>
      <c r="D6030" s="64">
        <f t="shared" si="758"/>
        <v>603</v>
      </c>
      <c r="E6030" s="64">
        <f t="shared" si="759"/>
        <v>3011</v>
      </c>
      <c r="F6030" s="64" t="str">
        <f t="shared" si="752"/>
        <v/>
      </c>
      <c r="G6030" s="64" t="str">
        <f t="shared" si="753"/>
        <v/>
      </c>
      <c r="H6030" s="64" t="str">
        <f t="shared" si="754"/>
        <v/>
      </c>
      <c r="I6030" s="80" t="str">
        <f>IFERROR(VLOOKUP(D6030,Sheet2!A:B,2,0),"")</f>
        <v/>
      </c>
      <c r="J6030" s="64" t="str">
        <f>IFERROR(IF(I6030&lt;&gt;"",VLOOKUP(I6030,Sheet2!B:C,2,0),""),"")</f>
        <v/>
      </c>
      <c r="K6030" s="64" t="str">
        <f>IFERROR( IF(I6030&lt;&gt;"", HLOOKUP(L$2+$A6030,Sheet2!BX:NK,2,0),""),"")</f>
        <v/>
      </c>
      <c r="L6030" t="str">
        <f>IF(OR(HLOOKUP(L$2+$A6030,Sheet2!BX:NK,$B6030,0),HLOOKUP(L$2+$A6030,Sheet2!BX:NK,$B6030,0)&lt;&gt;""),HLOOKUP(L$2+$A6030,Sheet2!BX:NK,$B6030,0),"")</f>
        <v/>
      </c>
      <c r="M6030" t="str">
        <f>IF(OR(HLOOKUP(M$2+$A6030,Sheet2!BY:NL,$B6030,0),HLOOKUP(M$2+$A6030,Sheet2!BY:NL,$B6030,0)&lt;&gt;""),HLOOKUP(M$2+$A6030,Sheet2!BY:NL,$B6030,0),"")</f>
        <v/>
      </c>
      <c r="N6030" t="str">
        <f>IF(OR(HLOOKUP(N$2+$A6030,Sheet2!BZ:NM,$B6030,0),HLOOKUP(N$2+$A6030,Sheet2!BZ:NM,$B6030,0)&lt;&gt;""),HLOOKUP(N$2+$A6030,Sheet2!BZ:NM,$B6030,0),"")</f>
        <v/>
      </c>
      <c r="O6030" t="str">
        <f>IF(OR(HLOOKUP(O$2+$A6030,Sheet2!CA:NN,$B6030,0),HLOOKUP(O$2+$A6030,Sheet2!CA:NN,$B6030,0)&lt;&gt;""),HLOOKUP(O$2+$A6030,Sheet2!CA:NN,$B6030,0),"")</f>
        <v/>
      </c>
      <c r="P6030" t="str">
        <f>IF(OR(HLOOKUP(P$2+$A6030,Sheet2!CB:NO,$B6030,0),HLOOKUP(P$2+$A6030,Sheet2!CB:NO,$B6030,0)&lt;&gt;""),HLOOKUP(P$2+$A6030,Sheet2!CB:NO,$B6030,0),"")</f>
        <v/>
      </c>
      <c r="Q6030" t="str">
        <f>IF(OR(HLOOKUP(Q$2+$A6030,Sheet2!CC:NO,$B6030,0),HLOOKUP(Q$2+$A6030,Sheet2!CC:NO,$B6030,0)&lt;&gt;""),HLOOKUP(Q$2+$A6030,Sheet2!CC:NO,$B6030,0),"")</f>
        <v/>
      </c>
    </row>
    <row r="6031" spans="1:17" x14ac:dyDescent="0.25">
      <c r="A6031" s="64">
        <f t="shared" si="755"/>
        <v>42</v>
      </c>
      <c r="B6031" s="64">
        <f t="shared" si="756"/>
        <v>607</v>
      </c>
      <c r="C6031" s="64">
        <f t="shared" si="757"/>
        <v>8</v>
      </c>
      <c r="D6031" s="64">
        <f t="shared" si="758"/>
        <v>603</v>
      </c>
      <c r="E6031" s="64">
        <f t="shared" si="759"/>
        <v>3011</v>
      </c>
      <c r="F6031" s="64" t="str">
        <f t="shared" si="752"/>
        <v/>
      </c>
      <c r="G6031" s="64" t="str">
        <f t="shared" si="753"/>
        <v/>
      </c>
      <c r="H6031" s="64" t="str">
        <f t="shared" si="754"/>
        <v/>
      </c>
      <c r="I6031" s="80" t="str">
        <f>IFERROR(VLOOKUP(D6031,Sheet2!A:B,2,0),"")</f>
        <v/>
      </c>
      <c r="J6031" s="64" t="str">
        <f>IFERROR(IF(I6031&lt;&gt;"",VLOOKUP(I6031,Sheet2!B:C,2,0),""),"")</f>
        <v/>
      </c>
      <c r="K6031" s="64" t="str">
        <f>IFERROR( IF(I6031&lt;&gt;"", HLOOKUP(L$2+$A6031,Sheet2!BX:NK,2,0),""),"")</f>
        <v/>
      </c>
      <c r="L6031" t="str">
        <f>IF(OR(HLOOKUP(L$2+$A6031,Sheet2!BX:NK,$B6031,0),HLOOKUP(L$2+$A6031,Sheet2!BX:NK,$B6031,0)&lt;&gt;""),HLOOKUP(L$2+$A6031,Sheet2!BX:NK,$B6031,0),"")</f>
        <v/>
      </c>
      <c r="M6031" t="str">
        <f>IF(OR(HLOOKUP(M$2+$A6031,Sheet2!BY:NL,$B6031,0),HLOOKUP(M$2+$A6031,Sheet2!BY:NL,$B6031,0)&lt;&gt;""),HLOOKUP(M$2+$A6031,Sheet2!BY:NL,$B6031,0),"")</f>
        <v/>
      </c>
      <c r="N6031" t="str">
        <f>IF(OR(HLOOKUP(N$2+$A6031,Sheet2!BZ:NM,$B6031,0),HLOOKUP(N$2+$A6031,Sheet2!BZ:NM,$B6031,0)&lt;&gt;""),HLOOKUP(N$2+$A6031,Sheet2!BZ:NM,$B6031,0),"")</f>
        <v/>
      </c>
      <c r="O6031" t="str">
        <f>IF(OR(HLOOKUP(O$2+$A6031,Sheet2!CA:NN,$B6031,0),HLOOKUP(O$2+$A6031,Sheet2!CA:NN,$B6031,0)&lt;&gt;""),HLOOKUP(O$2+$A6031,Sheet2!CA:NN,$B6031,0),"")</f>
        <v/>
      </c>
      <c r="P6031" t="str">
        <f>IF(OR(HLOOKUP(P$2+$A6031,Sheet2!CB:NO,$B6031,0),HLOOKUP(P$2+$A6031,Sheet2!CB:NO,$B6031,0)&lt;&gt;""),HLOOKUP(P$2+$A6031,Sheet2!CB:NO,$B6031,0),"")</f>
        <v/>
      </c>
      <c r="Q6031" t="str">
        <f>IF(OR(HLOOKUP(Q$2+$A6031,Sheet2!CC:NO,$B6031,0),HLOOKUP(Q$2+$A6031,Sheet2!CC:NO,$B6031,0)&lt;&gt;""),HLOOKUP(Q$2+$A6031,Sheet2!CC:NO,$B6031,0),"")</f>
        <v/>
      </c>
    </row>
    <row r="6032" spans="1:17" x14ac:dyDescent="0.25">
      <c r="A6032" s="64">
        <f t="shared" si="755"/>
        <v>48</v>
      </c>
      <c r="B6032" s="64">
        <f t="shared" si="756"/>
        <v>607</v>
      </c>
      <c r="C6032" s="64">
        <f t="shared" si="757"/>
        <v>9</v>
      </c>
      <c r="D6032" s="64">
        <f t="shared" si="758"/>
        <v>603</v>
      </c>
      <c r="E6032" s="64">
        <f t="shared" si="759"/>
        <v>3011</v>
      </c>
      <c r="F6032" s="64" t="str">
        <f t="shared" si="752"/>
        <v/>
      </c>
      <c r="G6032" s="64" t="str">
        <f t="shared" si="753"/>
        <v/>
      </c>
      <c r="H6032" s="64" t="str">
        <f t="shared" si="754"/>
        <v/>
      </c>
      <c r="I6032" s="80" t="str">
        <f>IFERROR(VLOOKUP(D6032,Sheet2!A:B,2,0),"")</f>
        <v/>
      </c>
      <c r="J6032" s="64" t="str">
        <f>IFERROR(IF(I6032&lt;&gt;"",VLOOKUP(I6032,Sheet2!B:C,2,0),""),"")</f>
        <v/>
      </c>
      <c r="K6032" s="64" t="str">
        <f>IFERROR( IF(I6032&lt;&gt;"", HLOOKUP(L$2+$A6032,Sheet2!BX:NK,2,0),""),"")</f>
        <v/>
      </c>
      <c r="L6032" t="str">
        <f>IF(OR(HLOOKUP(L$2+$A6032,Sheet2!BX:NK,$B6032,0),HLOOKUP(L$2+$A6032,Sheet2!BX:NK,$B6032,0)&lt;&gt;""),HLOOKUP(L$2+$A6032,Sheet2!BX:NK,$B6032,0),"")</f>
        <v/>
      </c>
      <c r="M6032" t="str">
        <f>IF(OR(HLOOKUP(M$2+$A6032,Sheet2!BY:NL,$B6032,0),HLOOKUP(M$2+$A6032,Sheet2!BY:NL,$B6032,0)&lt;&gt;""),HLOOKUP(M$2+$A6032,Sheet2!BY:NL,$B6032,0),"")</f>
        <v/>
      </c>
      <c r="N6032" t="str">
        <f>IF(OR(HLOOKUP(N$2+$A6032,Sheet2!BZ:NM,$B6032,0),HLOOKUP(N$2+$A6032,Sheet2!BZ:NM,$B6032,0)&lt;&gt;""),HLOOKUP(N$2+$A6032,Sheet2!BZ:NM,$B6032,0),"")</f>
        <v/>
      </c>
      <c r="O6032" t="str">
        <f>IF(OR(HLOOKUP(O$2+$A6032,Sheet2!CA:NN,$B6032,0),HLOOKUP(O$2+$A6032,Sheet2!CA:NN,$B6032,0)&lt;&gt;""),HLOOKUP(O$2+$A6032,Sheet2!CA:NN,$B6032,0),"")</f>
        <v/>
      </c>
      <c r="P6032" t="str">
        <f>IF(OR(HLOOKUP(P$2+$A6032,Sheet2!CB:NO,$B6032,0),HLOOKUP(P$2+$A6032,Sheet2!CB:NO,$B6032,0)&lt;&gt;""),HLOOKUP(P$2+$A6032,Sheet2!CB:NO,$B6032,0),"")</f>
        <v/>
      </c>
      <c r="Q6032" t="str">
        <f>IF(OR(HLOOKUP(Q$2+$A6032,Sheet2!CC:NO,$B6032,0),HLOOKUP(Q$2+$A6032,Sheet2!CC:NO,$B6032,0)&lt;&gt;""),HLOOKUP(Q$2+$A6032,Sheet2!CC:NO,$B6032,0),"")</f>
        <v/>
      </c>
    </row>
    <row r="6033" spans="1:17" x14ac:dyDescent="0.25">
      <c r="A6033" s="64">
        <f t="shared" si="755"/>
        <v>54</v>
      </c>
      <c r="B6033" s="64">
        <f t="shared" si="756"/>
        <v>607</v>
      </c>
      <c r="C6033" s="64">
        <f t="shared" si="757"/>
        <v>10</v>
      </c>
      <c r="D6033" s="64">
        <f t="shared" si="758"/>
        <v>603</v>
      </c>
      <c r="E6033" s="64">
        <f t="shared" si="759"/>
        <v>3011</v>
      </c>
      <c r="F6033" s="64" t="str">
        <f t="shared" si="752"/>
        <v/>
      </c>
      <c r="G6033" s="64" t="str">
        <f t="shared" si="753"/>
        <v/>
      </c>
      <c r="H6033" s="64" t="str">
        <f t="shared" si="754"/>
        <v/>
      </c>
      <c r="I6033" s="80" t="str">
        <f>IFERROR(VLOOKUP(D6033,Sheet2!A:B,2,0),"")</f>
        <v/>
      </c>
      <c r="J6033" s="64" t="str">
        <f>IFERROR(IF(I6033&lt;&gt;"",VLOOKUP(I6033,Sheet2!B:C,2,0),""),"")</f>
        <v/>
      </c>
      <c r="K6033" s="64" t="str">
        <f>IFERROR( IF(I6033&lt;&gt;"", HLOOKUP(L$2+$A6033,Sheet2!BX:NK,2,0),""),"")</f>
        <v/>
      </c>
      <c r="L6033" t="str">
        <f>IF(OR(HLOOKUP(L$2+$A6033,Sheet2!BX:NK,$B6033,0),HLOOKUP(L$2+$A6033,Sheet2!BX:NK,$B6033,0)&lt;&gt;""),HLOOKUP(L$2+$A6033,Sheet2!BX:NK,$B6033,0),"")</f>
        <v/>
      </c>
      <c r="M6033" t="str">
        <f>IF(OR(HLOOKUP(M$2+$A6033,Sheet2!BY:NL,$B6033,0),HLOOKUP(M$2+$A6033,Sheet2!BY:NL,$B6033,0)&lt;&gt;""),HLOOKUP(M$2+$A6033,Sheet2!BY:NL,$B6033,0),"")</f>
        <v/>
      </c>
      <c r="N6033" t="str">
        <f>IF(OR(HLOOKUP(N$2+$A6033,Sheet2!BZ:NM,$B6033,0),HLOOKUP(N$2+$A6033,Sheet2!BZ:NM,$B6033,0)&lt;&gt;""),HLOOKUP(N$2+$A6033,Sheet2!BZ:NM,$B6033,0),"")</f>
        <v/>
      </c>
      <c r="O6033" t="str">
        <f>IF(OR(HLOOKUP(O$2+$A6033,Sheet2!CA:NN,$B6033,0),HLOOKUP(O$2+$A6033,Sheet2!CA:NN,$B6033,0)&lt;&gt;""),HLOOKUP(O$2+$A6033,Sheet2!CA:NN,$B6033,0),"")</f>
        <v/>
      </c>
      <c r="P6033" t="str">
        <f>IF(OR(HLOOKUP(P$2+$A6033,Sheet2!CB:NO,$B6033,0),HLOOKUP(P$2+$A6033,Sheet2!CB:NO,$B6033,0)&lt;&gt;""),HLOOKUP(P$2+$A6033,Sheet2!CB:NO,$B6033,0),"")</f>
        <v/>
      </c>
      <c r="Q6033" t="str">
        <f>IF(OR(HLOOKUP(Q$2+$A6033,Sheet2!CC:NO,$B6033,0),HLOOKUP(Q$2+$A6033,Sheet2!CC:NO,$B6033,0)&lt;&gt;""),HLOOKUP(Q$2+$A6033,Sheet2!CC:NO,$B6033,0),"")</f>
        <v/>
      </c>
    </row>
    <row r="6034" spans="1:17" x14ac:dyDescent="0.25">
      <c r="A6034" s="64">
        <f t="shared" si="755"/>
        <v>0</v>
      </c>
      <c r="B6034" s="64">
        <f t="shared" si="756"/>
        <v>608</v>
      </c>
      <c r="C6034" s="64">
        <f t="shared" si="757"/>
        <v>1</v>
      </c>
      <c r="D6034" s="64">
        <f t="shared" si="758"/>
        <v>604</v>
      </c>
      <c r="E6034" s="64">
        <f t="shared" si="759"/>
        <v>3016</v>
      </c>
      <c r="F6034" s="64" t="str">
        <f t="shared" si="752"/>
        <v/>
      </c>
      <c r="G6034" s="64" t="str">
        <f t="shared" si="753"/>
        <v/>
      </c>
      <c r="H6034" s="64" t="str">
        <f t="shared" si="754"/>
        <v/>
      </c>
      <c r="I6034" s="80" t="str">
        <f>IFERROR(VLOOKUP(D6034,Sheet2!A:B,2,0),"")</f>
        <v/>
      </c>
      <c r="J6034" s="64" t="str">
        <f>IFERROR(IF(I6034&lt;&gt;"",VLOOKUP(I6034,Sheet2!B:C,2,0),""),"")</f>
        <v/>
      </c>
      <c r="K6034" s="64" t="str">
        <f>IFERROR( IF(I6034&lt;&gt;"", HLOOKUP(L$2+$A6034,Sheet2!BX:NK,2,0),""),"")</f>
        <v/>
      </c>
      <c r="L6034" t="str">
        <f>IF(OR(HLOOKUP(L$2+$A6034,Sheet2!BX:NK,$B6034,0),HLOOKUP(L$2+$A6034,Sheet2!BX:NK,$B6034,0)&lt;&gt;""),HLOOKUP(L$2+$A6034,Sheet2!BX:NK,$B6034,0),"")</f>
        <v/>
      </c>
      <c r="M6034" t="str">
        <f>IF(OR(HLOOKUP(M$2+$A6034,Sheet2!BY:NL,$B6034,0),HLOOKUP(M$2+$A6034,Sheet2!BY:NL,$B6034,0)&lt;&gt;""),HLOOKUP(M$2+$A6034,Sheet2!BY:NL,$B6034,0),"")</f>
        <v/>
      </c>
      <c r="N6034" t="str">
        <f>IF(OR(HLOOKUP(N$2+$A6034,Sheet2!BZ:NM,$B6034,0),HLOOKUP(N$2+$A6034,Sheet2!BZ:NM,$B6034,0)&lt;&gt;""),HLOOKUP(N$2+$A6034,Sheet2!BZ:NM,$B6034,0),"")</f>
        <v/>
      </c>
      <c r="O6034" t="str">
        <f>IF(OR(HLOOKUP(O$2+$A6034,Sheet2!CA:NN,$B6034,0),HLOOKUP(O$2+$A6034,Sheet2!CA:NN,$B6034,0)&lt;&gt;""),HLOOKUP(O$2+$A6034,Sheet2!CA:NN,$B6034,0),"")</f>
        <v/>
      </c>
      <c r="P6034" t="str">
        <f>IF(OR(HLOOKUP(P$2+$A6034,Sheet2!CB:NO,$B6034,0),HLOOKUP(P$2+$A6034,Sheet2!CB:NO,$B6034,0)&lt;&gt;""),HLOOKUP(P$2+$A6034,Sheet2!CB:NO,$B6034,0),"")</f>
        <v/>
      </c>
      <c r="Q6034" t="str">
        <f>IF(OR(HLOOKUP(Q$2+$A6034,Sheet2!CC:NO,$B6034,0),HLOOKUP(Q$2+$A6034,Sheet2!CC:NO,$B6034,0)&lt;&gt;""),HLOOKUP(Q$2+$A6034,Sheet2!CC:NO,$B6034,0),"")</f>
        <v/>
      </c>
    </row>
    <row r="6035" spans="1:17" x14ac:dyDescent="0.25">
      <c r="A6035" s="64">
        <f t="shared" si="755"/>
        <v>6</v>
      </c>
      <c r="B6035" s="64">
        <f t="shared" si="756"/>
        <v>608</v>
      </c>
      <c r="C6035" s="64">
        <f t="shared" si="757"/>
        <v>2</v>
      </c>
      <c r="D6035" s="64">
        <f t="shared" si="758"/>
        <v>604</v>
      </c>
      <c r="E6035" s="64">
        <f t="shared" si="759"/>
        <v>3016</v>
      </c>
      <c r="F6035" s="64" t="str">
        <f t="shared" si="752"/>
        <v/>
      </c>
      <c r="G6035" s="64" t="str">
        <f t="shared" si="753"/>
        <v/>
      </c>
      <c r="H6035" s="64" t="str">
        <f t="shared" si="754"/>
        <v/>
      </c>
      <c r="I6035" s="80" t="str">
        <f>IFERROR(VLOOKUP(D6035,Sheet2!A:B,2,0),"")</f>
        <v/>
      </c>
      <c r="J6035" s="64" t="str">
        <f>IFERROR(IF(I6035&lt;&gt;"",VLOOKUP(I6035,Sheet2!B:C,2,0),""),"")</f>
        <v/>
      </c>
      <c r="K6035" s="64" t="str">
        <f>IFERROR( IF(I6035&lt;&gt;"", HLOOKUP(L$2+$A6035,Sheet2!BX:NK,2,0),""),"")</f>
        <v/>
      </c>
      <c r="L6035" t="str">
        <f>IF(OR(HLOOKUP(L$2+$A6035,Sheet2!BX:NK,$B6035,0),HLOOKUP(L$2+$A6035,Sheet2!BX:NK,$B6035,0)&lt;&gt;""),HLOOKUP(L$2+$A6035,Sheet2!BX:NK,$B6035,0),"")</f>
        <v/>
      </c>
      <c r="M6035" t="str">
        <f>IF(OR(HLOOKUP(M$2+$A6035,Sheet2!BY:NL,$B6035,0),HLOOKUP(M$2+$A6035,Sheet2!BY:NL,$B6035,0)&lt;&gt;""),HLOOKUP(M$2+$A6035,Sheet2!BY:NL,$B6035,0),"")</f>
        <v/>
      </c>
      <c r="N6035" t="str">
        <f>IF(OR(HLOOKUP(N$2+$A6035,Sheet2!BZ:NM,$B6035,0),HLOOKUP(N$2+$A6035,Sheet2!BZ:NM,$B6035,0)&lt;&gt;""),HLOOKUP(N$2+$A6035,Sheet2!BZ:NM,$B6035,0),"")</f>
        <v/>
      </c>
      <c r="O6035" t="str">
        <f>IF(OR(HLOOKUP(O$2+$A6035,Sheet2!CA:NN,$B6035,0),HLOOKUP(O$2+$A6035,Sheet2!CA:NN,$B6035,0)&lt;&gt;""),HLOOKUP(O$2+$A6035,Sheet2!CA:NN,$B6035,0),"")</f>
        <v/>
      </c>
      <c r="P6035" t="str">
        <f>IF(OR(HLOOKUP(P$2+$A6035,Sheet2!CB:NO,$B6035,0),HLOOKUP(P$2+$A6035,Sheet2!CB:NO,$B6035,0)&lt;&gt;""),HLOOKUP(P$2+$A6035,Sheet2!CB:NO,$B6035,0),"")</f>
        <v/>
      </c>
      <c r="Q6035" t="str">
        <f>IF(OR(HLOOKUP(Q$2+$A6035,Sheet2!CC:NO,$B6035,0),HLOOKUP(Q$2+$A6035,Sheet2!CC:NO,$B6035,0)&lt;&gt;""),HLOOKUP(Q$2+$A6035,Sheet2!CC:NO,$B6035,0),"")</f>
        <v/>
      </c>
    </row>
    <row r="6036" spans="1:17" x14ac:dyDescent="0.25">
      <c r="A6036" s="64">
        <f t="shared" si="755"/>
        <v>12</v>
      </c>
      <c r="B6036" s="64">
        <f t="shared" si="756"/>
        <v>608</v>
      </c>
      <c r="C6036" s="64">
        <f t="shared" si="757"/>
        <v>3</v>
      </c>
      <c r="D6036" s="64">
        <f t="shared" si="758"/>
        <v>604</v>
      </c>
      <c r="E6036" s="64">
        <f t="shared" si="759"/>
        <v>3016</v>
      </c>
      <c r="F6036" s="64" t="str">
        <f t="shared" si="752"/>
        <v/>
      </c>
      <c r="G6036" s="64" t="str">
        <f t="shared" si="753"/>
        <v/>
      </c>
      <c r="H6036" s="64" t="str">
        <f t="shared" si="754"/>
        <v/>
      </c>
      <c r="I6036" s="80" t="str">
        <f>IFERROR(VLOOKUP(D6036,Sheet2!A:B,2,0),"")</f>
        <v/>
      </c>
      <c r="J6036" s="64" t="str">
        <f>IFERROR(IF(I6036&lt;&gt;"",VLOOKUP(I6036,Sheet2!B:C,2,0),""),"")</f>
        <v/>
      </c>
      <c r="K6036" s="64" t="str">
        <f>IFERROR( IF(I6036&lt;&gt;"", HLOOKUP(L$2+$A6036,Sheet2!BX:NK,2,0),""),"")</f>
        <v/>
      </c>
      <c r="L6036" t="str">
        <f>IF(OR(HLOOKUP(L$2+$A6036,Sheet2!BX:NK,$B6036,0),HLOOKUP(L$2+$A6036,Sheet2!BX:NK,$B6036,0)&lt;&gt;""),HLOOKUP(L$2+$A6036,Sheet2!BX:NK,$B6036,0),"")</f>
        <v/>
      </c>
      <c r="M6036" t="str">
        <f>IF(OR(HLOOKUP(M$2+$A6036,Sheet2!BY:NL,$B6036,0),HLOOKUP(M$2+$A6036,Sheet2!BY:NL,$B6036,0)&lt;&gt;""),HLOOKUP(M$2+$A6036,Sheet2!BY:NL,$B6036,0),"")</f>
        <v/>
      </c>
      <c r="N6036" t="str">
        <f>IF(OR(HLOOKUP(N$2+$A6036,Sheet2!BZ:NM,$B6036,0),HLOOKUP(N$2+$A6036,Sheet2!BZ:NM,$B6036,0)&lt;&gt;""),HLOOKUP(N$2+$A6036,Sheet2!BZ:NM,$B6036,0),"")</f>
        <v/>
      </c>
      <c r="O6036" t="str">
        <f>IF(OR(HLOOKUP(O$2+$A6036,Sheet2!CA:NN,$B6036,0),HLOOKUP(O$2+$A6036,Sheet2!CA:NN,$B6036,0)&lt;&gt;""),HLOOKUP(O$2+$A6036,Sheet2!CA:NN,$B6036,0),"")</f>
        <v/>
      </c>
      <c r="P6036" t="str">
        <f>IF(OR(HLOOKUP(P$2+$A6036,Sheet2!CB:NO,$B6036,0),HLOOKUP(P$2+$A6036,Sheet2!CB:NO,$B6036,0)&lt;&gt;""),HLOOKUP(P$2+$A6036,Sheet2!CB:NO,$B6036,0),"")</f>
        <v/>
      </c>
      <c r="Q6036" t="str">
        <f>IF(OR(HLOOKUP(Q$2+$A6036,Sheet2!CC:NO,$B6036,0),HLOOKUP(Q$2+$A6036,Sheet2!CC:NO,$B6036,0)&lt;&gt;""),HLOOKUP(Q$2+$A6036,Sheet2!CC:NO,$B6036,0),"")</f>
        <v/>
      </c>
    </row>
    <row r="6037" spans="1:17" x14ac:dyDescent="0.25">
      <c r="A6037" s="64">
        <f t="shared" si="755"/>
        <v>18</v>
      </c>
      <c r="B6037" s="64">
        <f t="shared" si="756"/>
        <v>608</v>
      </c>
      <c r="C6037" s="64">
        <f t="shared" si="757"/>
        <v>4</v>
      </c>
      <c r="D6037" s="64">
        <f t="shared" si="758"/>
        <v>604</v>
      </c>
      <c r="E6037" s="64">
        <f t="shared" si="759"/>
        <v>3016</v>
      </c>
      <c r="F6037" s="64" t="str">
        <f t="shared" si="752"/>
        <v/>
      </c>
      <c r="G6037" s="64" t="str">
        <f t="shared" si="753"/>
        <v/>
      </c>
      <c r="H6037" s="64" t="str">
        <f t="shared" si="754"/>
        <v/>
      </c>
      <c r="I6037" s="80" t="str">
        <f>IFERROR(VLOOKUP(D6037,Sheet2!A:B,2,0),"")</f>
        <v/>
      </c>
      <c r="J6037" s="64" t="str">
        <f>IFERROR(IF(I6037&lt;&gt;"",VLOOKUP(I6037,Sheet2!B:C,2,0),""),"")</f>
        <v/>
      </c>
      <c r="K6037" s="64" t="str">
        <f>IFERROR( IF(I6037&lt;&gt;"", HLOOKUP(L$2+$A6037,Sheet2!BX:NK,2,0),""),"")</f>
        <v/>
      </c>
      <c r="L6037" t="str">
        <f>IF(OR(HLOOKUP(L$2+$A6037,Sheet2!BX:NK,$B6037,0),HLOOKUP(L$2+$A6037,Sheet2!BX:NK,$B6037,0)&lt;&gt;""),HLOOKUP(L$2+$A6037,Sheet2!BX:NK,$B6037,0),"")</f>
        <v/>
      </c>
      <c r="M6037" t="str">
        <f>IF(OR(HLOOKUP(M$2+$A6037,Sheet2!BY:NL,$B6037,0),HLOOKUP(M$2+$A6037,Sheet2!BY:NL,$B6037,0)&lt;&gt;""),HLOOKUP(M$2+$A6037,Sheet2!BY:NL,$B6037,0),"")</f>
        <v/>
      </c>
      <c r="N6037" t="str">
        <f>IF(OR(HLOOKUP(N$2+$A6037,Sheet2!BZ:NM,$B6037,0),HLOOKUP(N$2+$A6037,Sheet2!BZ:NM,$B6037,0)&lt;&gt;""),HLOOKUP(N$2+$A6037,Sheet2!BZ:NM,$B6037,0),"")</f>
        <v/>
      </c>
      <c r="O6037" t="str">
        <f>IF(OR(HLOOKUP(O$2+$A6037,Sheet2!CA:NN,$B6037,0),HLOOKUP(O$2+$A6037,Sheet2!CA:NN,$B6037,0)&lt;&gt;""),HLOOKUP(O$2+$A6037,Sheet2!CA:NN,$B6037,0),"")</f>
        <v/>
      </c>
      <c r="P6037" t="str">
        <f>IF(OR(HLOOKUP(P$2+$A6037,Sheet2!CB:NO,$B6037,0),HLOOKUP(P$2+$A6037,Sheet2!CB:NO,$B6037,0)&lt;&gt;""),HLOOKUP(P$2+$A6037,Sheet2!CB:NO,$B6037,0),"")</f>
        <v/>
      </c>
      <c r="Q6037" t="str">
        <f>IF(OR(HLOOKUP(Q$2+$A6037,Sheet2!CC:NO,$B6037,0),HLOOKUP(Q$2+$A6037,Sheet2!CC:NO,$B6037,0)&lt;&gt;""),HLOOKUP(Q$2+$A6037,Sheet2!CC:NO,$B6037,0),"")</f>
        <v/>
      </c>
    </row>
    <row r="6038" spans="1:17" x14ac:dyDescent="0.25">
      <c r="A6038" s="64">
        <f t="shared" si="755"/>
        <v>24</v>
      </c>
      <c r="B6038" s="64">
        <f t="shared" si="756"/>
        <v>608</v>
      </c>
      <c r="C6038" s="64">
        <f t="shared" si="757"/>
        <v>5</v>
      </c>
      <c r="D6038" s="64">
        <f t="shared" si="758"/>
        <v>604</v>
      </c>
      <c r="E6038" s="64">
        <f t="shared" si="759"/>
        <v>3016</v>
      </c>
      <c r="F6038" s="64" t="str">
        <f t="shared" si="752"/>
        <v/>
      </c>
      <c r="G6038" s="64" t="str">
        <f t="shared" si="753"/>
        <v/>
      </c>
      <c r="H6038" s="64" t="str">
        <f t="shared" si="754"/>
        <v/>
      </c>
      <c r="I6038" s="80" t="str">
        <f>IFERROR(VLOOKUP(D6038,Sheet2!A:B,2,0),"")</f>
        <v/>
      </c>
      <c r="J6038" s="64" t="str">
        <f>IFERROR(IF(I6038&lt;&gt;"",VLOOKUP(I6038,Sheet2!B:C,2,0),""),"")</f>
        <v/>
      </c>
      <c r="K6038" s="64" t="str">
        <f>IFERROR( IF(I6038&lt;&gt;"", HLOOKUP(L$2+$A6038,Sheet2!BX:NK,2,0),""),"")</f>
        <v/>
      </c>
      <c r="L6038" t="str">
        <f>IF(OR(HLOOKUP(L$2+$A6038,Sheet2!BX:NK,$B6038,0),HLOOKUP(L$2+$A6038,Sheet2!BX:NK,$B6038,0)&lt;&gt;""),HLOOKUP(L$2+$A6038,Sheet2!BX:NK,$B6038,0),"")</f>
        <v/>
      </c>
      <c r="M6038" t="str">
        <f>IF(OR(HLOOKUP(M$2+$A6038,Sheet2!BY:NL,$B6038,0),HLOOKUP(M$2+$A6038,Sheet2!BY:NL,$B6038,0)&lt;&gt;""),HLOOKUP(M$2+$A6038,Sheet2!BY:NL,$B6038,0),"")</f>
        <v/>
      </c>
      <c r="N6038" t="str">
        <f>IF(OR(HLOOKUP(N$2+$A6038,Sheet2!BZ:NM,$B6038,0),HLOOKUP(N$2+$A6038,Sheet2!BZ:NM,$B6038,0)&lt;&gt;""),HLOOKUP(N$2+$A6038,Sheet2!BZ:NM,$B6038,0),"")</f>
        <v/>
      </c>
      <c r="O6038" t="str">
        <f>IF(OR(HLOOKUP(O$2+$A6038,Sheet2!CA:NN,$B6038,0),HLOOKUP(O$2+$A6038,Sheet2!CA:NN,$B6038,0)&lt;&gt;""),HLOOKUP(O$2+$A6038,Sheet2!CA:NN,$B6038,0),"")</f>
        <v/>
      </c>
      <c r="P6038" t="str">
        <f>IF(OR(HLOOKUP(P$2+$A6038,Sheet2!CB:NO,$B6038,0),HLOOKUP(P$2+$A6038,Sheet2!CB:NO,$B6038,0)&lt;&gt;""),HLOOKUP(P$2+$A6038,Sheet2!CB:NO,$B6038,0),"")</f>
        <v/>
      </c>
      <c r="Q6038" t="str">
        <f>IF(OR(HLOOKUP(Q$2+$A6038,Sheet2!CC:NO,$B6038,0),HLOOKUP(Q$2+$A6038,Sheet2!CC:NO,$B6038,0)&lt;&gt;""),HLOOKUP(Q$2+$A6038,Sheet2!CC:NO,$B6038,0),"")</f>
        <v/>
      </c>
    </row>
    <row r="6039" spans="1:17" x14ac:dyDescent="0.25">
      <c r="A6039" s="64">
        <f t="shared" si="755"/>
        <v>30</v>
      </c>
      <c r="B6039" s="64">
        <f t="shared" si="756"/>
        <v>608</v>
      </c>
      <c r="C6039" s="64">
        <f t="shared" si="757"/>
        <v>6</v>
      </c>
      <c r="D6039" s="64">
        <f t="shared" si="758"/>
        <v>604</v>
      </c>
      <c r="E6039" s="64">
        <f t="shared" si="759"/>
        <v>3016</v>
      </c>
      <c r="F6039" s="64" t="str">
        <f t="shared" si="752"/>
        <v/>
      </c>
      <c r="G6039" s="64" t="str">
        <f t="shared" si="753"/>
        <v/>
      </c>
      <c r="H6039" s="64" t="str">
        <f t="shared" si="754"/>
        <v/>
      </c>
      <c r="I6039" s="80" t="str">
        <f>IFERROR(VLOOKUP(D6039,Sheet2!A:B,2,0),"")</f>
        <v/>
      </c>
      <c r="J6039" s="64" t="str">
        <f>IFERROR(IF(I6039&lt;&gt;"",VLOOKUP(I6039,Sheet2!B:C,2,0),""),"")</f>
        <v/>
      </c>
      <c r="K6039" s="64" t="str">
        <f>IFERROR( IF(I6039&lt;&gt;"", HLOOKUP(L$2+$A6039,Sheet2!BX:NK,2,0),""),"")</f>
        <v/>
      </c>
      <c r="L6039" t="str">
        <f>IF(OR(HLOOKUP(L$2+$A6039,Sheet2!BX:NK,$B6039,0),HLOOKUP(L$2+$A6039,Sheet2!BX:NK,$B6039,0)&lt;&gt;""),HLOOKUP(L$2+$A6039,Sheet2!BX:NK,$B6039,0),"")</f>
        <v/>
      </c>
      <c r="M6039" t="str">
        <f>IF(OR(HLOOKUP(M$2+$A6039,Sheet2!BY:NL,$B6039,0),HLOOKUP(M$2+$A6039,Sheet2!BY:NL,$B6039,0)&lt;&gt;""),HLOOKUP(M$2+$A6039,Sheet2!BY:NL,$B6039,0),"")</f>
        <v/>
      </c>
      <c r="N6039" t="str">
        <f>IF(OR(HLOOKUP(N$2+$A6039,Sheet2!BZ:NM,$B6039,0),HLOOKUP(N$2+$A6039,Sheet2!BZ:NM,$B6039,0)&lt;&gt;""),HLOOKUP(N$2+$A6039,Sheet2!BZ:NM,$B6039,0),"")</f>
        <v/>
      </c>
      <c r="O6039" t="str">
        <f>IF(OR(HLOOKUP(O$2+$A6039,Sheet2!CA:NN,$B6039,0),HLOOKUP(O$2+$A6039,Sheet2!CA:NN,$B6039,0)&lt;&gt;""),HLOOKUP(O$2+$A6039,Sheet2!CA:NN,$B6039,0),"")</f>
        <v/>
      </c>
      <c r="P6039" t="str">
        <f>IF(OR(HLOOKUP(P$2+$A6039,Sheet2!CB:NO,$B6039,0),HLOOKUP(P$2+$A6039,Sheet2!CB:NO,$B6039,0)&lt;&gt;""),HLOOKUP(P$2+$A6039,Sheet2!CB:NO,$B6039,0),"")</f>
        <v/>
      </c>
      <c r="Q6039" t="str">
        <f>IF(OR(HLOOKUP(Q$2+$A6039,Sheet2!CC:NO,$B6039,0),HLOOKUP(Q$2+$A6039,Sheet2!CC:NO,$B6039,0)&lt;&gt;""),HLOOKUP(Q$2+$A6039,Sheet2!CC:NO,$B6039,0),"")</f>
        <v/>
      </c>
    </row>
    <row r="6040" spans="1:17" x14ac:dyDescent="0.25">
      <c r="A6040" s="64">
        <f t="shared" si="755"/>
        <v>36</v>
      </c>
      <c r="B6040" s="64">
        <f t="shared" si="756"/>
        <v>608</v>
      </c>
      <c r="C6040" s="64">
        <f t="shared" si="757"/>
        <v>7</v>
      </c>
      <c r="D6040" s="64">
        <f t="shared" si="758"/>
        <v>604</v>
      </c>
      <c r="E6040" s="64">
        <f t="shared" si="759"/>
        <v>3016</v>
      </c>
      <c r="F6040" s="64" t="str">
        <f t="shared" si="752"/>
        <v/>
      </c>
      <c r="G6040" s="64" t="str">
        <f t="shared" si="753"/>
        <v/>
      </c>
      <c r="H6040" s="64" t="str">
        <f t="shared" si="754"/>
        <v/>
      </c>
      <c r="I6040" s="80" t="str">
        <f>IFERROR(VLOOKUP(D6040,Sheet2!A:B,2,0),"")</f>
        <v/>
      </c>
      <c r="J6040" s="64" t="str">
        <f>IFERROR(IF(I6040&lt;&gt;"",VLOOKUP(I6040,Sheet2!B:C,2,0),""),"")</f>
        <v/>
      </c>
      <c r="K6040" s="64" t="str">
        <f>IFERROR( IF(I6040&lt;&gt;"", HLOOKUP(L$2+$A6040,Sheet2!BX:NK,2,0),""),"")</f>
        <v/>
      </c>
      <c r="L6040" t="str">
        <f>IF(OR(HLOOKUP(L$2+$A6040,Sheet2!BX:NK,$B6040,0),HLOOKUP(L$2+$A6040,Sheet2!BX:NK,$B6040,0)&lt;&gt;""),HLOOKUP(L$2+$A6040,Sheet2!BX:NK,$B6040,0),"")</f>
        <v/>
      </c>
      <c r="M6040" t="str">
        <f>IF(OR(HLOOKUP(M$2+$A6040,Sheet2!BY:NL,$B6040,0),HLOOKUP(M$2+$A6040,Sheet2!BY:NL,$B6040,0)&lt;&gt;""),HLOOKUP(M$2+$A6040,Sheet2!BY:NL,$B6040,0),"")</f>
        <v/>
      </c>
      <c r="N6040" t="str">
        <f>IF(OR(HLOOKUP(N$2+$A6040,Sheet2!BZ:NM,$B6040,0),HLOOKUP(N$2+$A6040,Sheet2!BZ:NM,$B6040,0)&lt;&gt;""),HLOOKUP(N$2+$A6040,Sheet2!BZ:NM,$B6040,0),"")</f>
        <v/>
      </c>
      <c r="O6040" t="str">
        <f>IF(OR(HLOOKUP(O$2+$A6040,Sheet2!CA:NN,$B6040,0),HLOOKUP(O$2+$A6040,Sheet2!CA:NN,$B6040,0)&lt;&gt;""),HLOOKUP(O$2+$A6040,Sheet2!CA:NN,$B6040,0),"")</f>
        <v/>
      </c>
      <c r="P6040" t="str">
        <f>IF(OR(HLOOKUP(P$2+$A6040,Sheet2!CB:NO,$B6040,0),HLOOKUP(P$2+$A6040,Sheet2!CB:NO,$B6040,0)&lt;&gt;""),HLOOKUP(P$2+$A6040,Sheet2!CB:NO,$B6040,0),"")</f>
        <v/>
      </c>
      <c r="Q6040" t="str">
        <f>IF(OR(HLOOKUP(Q$2+$A6040,Sheet2!CC:NO,$B6040,0),HLOOKUP(Q$2+$A6040,Sheet2!CC:NO,$B6040,0)&lt;&gt;""),HLOOKUP(Q$2+$A6040,Sheet2!CC:NO,$B6040,0),"")</f>
        <v/>
      </c>
    </row>
    <row r="6041" spans="1:17" x14ac:dyDescent="0.25">
      <c r="A6041" s="64">
        <f t="shared" si="755"/>
        <v>42</v>
      </c>
      <c r="B6041" s="64">
        <f t="shared" si="756"/>
        <v>608</v>
      </c>
      <c r="C6041" s="64">
        <f t="shared" si="757"/>
        <v>8</v>
      </c>
      <c r="D6041" s="64">
        <f t="shared" si="758"/>
        <v>604</v>
      </c>
      <c r="E6041" s="64">
        <f t="shared" si="759"/>
        <v>3016</v>
      </c>
      <c r="F6041" s="64" t="str">
        <f t="shared" si="752"/>
        <v/>
      </c>
      <c r="G6041" s="64" t="str">
        <f t="shared" si="753"/>
        <v/>
      </c>
      <c r="H6041" s="64" t="str">
        <f t="shared" si="754"/>
        <v/>
      </c>
      <c r="I6041" s="80" t="str">
        <f>IFERROR(VLOOKUP(D6041,Sheet2!A:B,2,0),"")</f>
        <v/>
      </c>
      <c r="J6041" s="64" t="str">
        <f>IFERROR(IF(I6041&lt;&gt;"",VLOOKUP(I6041,Sheet2!B:C,2,0),""),"")</f>
        <v/>
      </c>
      <c r="K6041" s="64" t="str">
        <f>IFERROR( IF(I6041&lt;&gt;"", HLOOKUP(L$2+$A6041,Sheet2!BX:NK,2,0),""),"")</f>
        <v/>
      </c>
      <c r="L6041" t="str">
        <f>IF(OR(HLOOKUP(L$2+$A6041,Sheet2!BX:NK,$B6041,0),HLOOKUP(L$2+$A6041,Sheet2!BX:NK,$B6041,0)&lt;&gt;""),HLOOKUP(L$2+$A6041,Sheet2!BX:NK,$B6041,0),"")</f>
        <v/>
      </c>
      <c r="M6041" t="str">
        <f>IF(OR(HLOOKUP(M$2+$A6041,Sheet2!BY:NL,$B6041,0),HLOOKUP(M$2+$A6041,Sheet2!BY:NL,$B6041,0)&lt;&gt;""),HLOOKUP(M$2+$A6041,Sheet2!BY:NL,$B6041,0),"")</f>
        <v/>
      </c>
      <c r="N6041" t="str">
        <f>IF(OR(HLOOKUP(N$2+$A6041,Sheet2!BZ:NM,$B6041,0),HLOOKUP(N$2+$A6041,Sheet2!BZ:NM,$B6041,0)&lt;&gt;""),HLOOKUP(N$2+$A6041,Sheet2!BZ:NM,$B6041,0),"")</f>
        <v/>
      </c>
      <c r="O6041" t="str">
        <f>IF(OR(HLOOKUP(O$2+$A6041,Sheet2!CA:NN,$B6041,0),HLOOKUP(O$2+$A6041,Sheet2!CA:NN,$B6041,0)&lt;&gt;""),HLOOKUP(O$2+$A6041,Sheet2!CA:NN,$B6041,0),"")</f>
        <v/>
      </c>
      <c r="P6041" t="str">
        <f>IF(OR(HLOOKUP(P$2+$A6041,Sheet2!CB:NO,$B6041,0),HLOOKUP(P$2+$A6041,Sheet2!CB:NO,$B6041,0)&lt;&gt;""),HLOOKUP(P$2+$A6041,Sheet2!CB:NO,$B6041,0),"")</f>
        <v/>
      </c>
      <c r="Q6041" t="str">
        <f>IF(OR(HLOOKUP(Q$2+$A6041,Sheet2!CC:NO,$B6041,0),HLOOKUP(Q$2+$A6041,Sheet2!CC:NO,$B6041,0)&lt;&gt;""),HLOOKUP(Q$2+$A6041,Sheet2!CC:NO,$B6041,0),"")</f>
        <v/>
      </c>
    </row>
    <row r="6042" spans="1:17" x14ac:dyDescent="0.25">
      <c r="A6042" s="64">
        <f t="shared" si="755"/>
        <v>48</v>
      </c>
      <c r="B6042" s="64">
        <f t="shared" si="756"/>
        <v>608</v>
      </c>
      <c r="C6042" s="64">
        <f t="shared" si="757"/>
        <v>9</v>
      </c>
      <c r="D6042" s="64">
        <f t="shared" si="758"/>
        <v>604</v>
      </c>
      <c r="E6042" s="64">
        <f t="shared" si="759"/>
        <v>3016</v>
      </c>
      <c r="F6042" s="64" t="str">
        <f t="shared" si="752"/>
        <v/>
      </c>
      <c r="G6042" s="64" t="str">
        <f t="shared" si="753"/>
        <v/>
      </c>
      <c r="H6042" s="64" t="str">
        <f t="shared" si="754"/>
        <v/>
      </c>
      <c r="I6042" s="80" t="str">
        <f>IFERROR(VLOOKUP(D6042,Sheet2!A:B,2,0),"")</f>
        <v/>
      </c>
      <c r="J6042" s="64" t="str">
        <f>IFERROR(IF(I6042&lt;&gt;"",VLOOKUP(I6042,Sheet2!B:C,2,0),""),"")</f>
        <v/>
      </c>
      <c r="K6042" s="64" t="str">
        <f>IFERROR( IF(I6042&lt;&gt;"", HLOOKUP(L$2+$A6042,Sheet2!BX:NK,2,0),""),"")</f>
        <v/>
      </c>
      <c r="L6042" t="str">
        <f>IF(OR(HLOOKUP(L$2+$A6042,Sheet2!BX:NK,$B6042,0),HLOOKUP(L$2+$A6042,Sheet2!BX:NK,$B6042,0)&lt;&gt;""),HLOOKUP(L$2+$A6042,Sheet2!BX:NK,$B6042,0),"")</f>
        <v/>
      </c>
      <c r="M6042" t="str">
        <f>IF(OR(HLOOKUP(M$2+$A6042,Sheet2!BY:NL,$B6042,0),HLOOKUP(M$2+$A6042,Sheet2!BY:NL,$B6042,0)&lt;&gt;""),HLOOKUP(M$2+$A6042,Sheet2!BY:NL,$B6042,0),"")</f>
        <v/>
      </c>
      <c r="N6042" t="str">
        <f>IF(OR(HLOOKUP(N$2+$A6042,Sheet2!BZ:NM,$B6042,0),HLOOKUP(N$2+$A6042,Sheet2!BZ:NM,$B6042,0)&lt;&gt;""),HLOOKUP(N$2+$A6042,Sheet2!BZ:NM,$B6042,0),"")</f>
        <v/>
      </c>
      <c r="O6042" t="str">
        <f>IF(OR(HLOOKUP(O$2+$A6042,Sheet2!CA:NN,$B6042,0),HLOOKUP(O$2+$A6042,Sheet2!CA:NN,$B6042,0)&lt;&gt;""),HLOOKUP(O$2+$A6042,Sheet2!CA:NN,$B6042,0),"")</f>
        <v/>
      </c>
      <c r="P6042" t="str">
        <f>IF(OR(HLOOKUP(P$2+$A6042,Sheet2!CB:NO,$B6042,0),HLOOKUP(P$2+$A6042,Sheet2!CB:NO,$B6042,0)&lt;&gt;""),HLOOKUP(P$2+$A6042,Sheet2!CB:NO,$B6042,0),"")</f>
        <v/>
      </c>
      <c r="Q6042" t="str">
        <f>IF(OR(HLOOKUP(Q$2+$A6042,Sheet2!CC:NO,$B6042,0),HLOOKUP(Q$2+$A6042,Sheet2!CC:NO,$B6042,0)&lt;&gt;""),HLOOKUP(Q$2+$A6042,Sheet2!CC:NO,$B6042,0),"")</f>
        <v/>
      </c>
    </row>
    <row r="6043" spans="1:17" x14ac:dyDescent="0.25">
      <c r="A6043" s="64">
        <f t="shared" si="755"/>
        <v>54</v>
      </c>
      <c r="B6043" s="64">
        <f t="shared" si="756"/>
        <v>608</v>
      </c>
      <c r="C6043" s="64">
        <f t="shared" si="757"/>
        <v>10</v>
      </c>
      <c r="D6043" s="64">
        <f t="shared" si="758"/>
        <v>604</v>
      </c>
      <c r="E6043" s="64">
        <f t="shared" si="759"/>
        <v>3016</v>
      </c>
      <c r="F6043" s="64" t="str">
        <f t="shared" si="752"/>
        <v/>
      </c>
      <c r="G6043" s="64" t="str">
        <f t="shared" si="753"/>
        <v/>
      </c>
      <c r="H6043" s="64" t="str">
        <f t="shared" si="754"/>
        <v/>
      </c>
      <c r="I6043" s="80" t="str">
        <f>IFERROR(VLOOKUP(D6043,Sheet2!A:B,2,0),"")</f>
        <v/>
      </c>
      <c r="J6043" s="64" t="str">
        <f>IFERROR(IF(I6043&lt;&gt;"",VLOOKUP(I6043,Sheet2!B:C,2,0),""),"")</f>
        <v/>
      </c>
      <c r="K6043" s="64" t="str">
        <f>IFERROR( IF(I6043&lt;&gt;"", HLOOKUP(L$2+$A6043,Sheet2!BX:NK,2,0),""),"")</f>
        <v/>
      </c>
      <c r="L6043" t="str">
        <f>IF(OR(HLOOKUP(L$2+$A6043,Sheet2!BX:NK,$B6043,0),HLOOKUP(L$2+$A6043,Sheet2!BX:NK,$B6043,0)&lt;&gt;""),HLOOKUP(L$2+$A6043,Sheet2!BX:NK,$B6043,0),"")</f>
        <v/>
      </c>
      <c r="M6043" t="str">
        <f>IF(OR(HLOOKUP(M$2+$A6043,Sheet2!BY:NL,$B6043,0),HLOOKUP(M$2+$A6043,Sheet2!BY:NL,$B6043,0)&lt;&gt;""),HLOOKUP(M$2+$A6043,Sheet2!BY:NL,$B6043,0),"")</f>
        <v/>
      </c>
      <c r="N6043" t="str">
        <f>IF(OR(HLOOKUP(N$2+$A6043,Sheet2!BZ:NM,$B6043,0),HLOOKUP(N$2+$A6043,Sheet2!BZ:NM,$B6043,0)&lt;&gt;""),HLOOKUP(N$2+$A6043,Sheet2!BZ:NM,$B6043,0),"")</f>
        <v/>
      </c>
      <c r="O6043" t="str">
        <f>IF(OR(HLOOKUP(O$2+$A6043,Sheet2!CA:NN,$B6043,0),HLOOKUP(O$2+$A6043,Sheet2!CA:NN,$B6043,0)&lt;&gt;""),HLOOKUP(O$2+$A6043,Sheet2!CA:NN,$B6043,0),"")</f>
        <v/>
      </c>
      <c r="P6043" t="str">
        <f>IF(OR(HLOOKUP(P$2+$A6043,Sheet2!CB:NO,$B6043,0),HLOOKUP(P$2+$A6043,Sheet2!CB:NO,$B6043,0)&lt;&gt;""),HLOOKUP(P$2+$A6043,Sheet2!CB:NO,$B6043,0),"")</f>
        <v/>
      </c>
      <c r="Q6043" t="str">
        <f>IF(OR(HLOOKUP(Q$2+$A6043,Sheet2!CC:NO,$B6043,0),HLOOKUP(Q$2+$A6043,Sheet2!CC:NO,$B6043,0)&lt;&gt;""),HLOOKUP(Q$2+$A6043,Sheet2!CC:NO,$B6043,0),"")</f>
        <v/>
      </c>
    </row>
    <row r="6044" spans="1:17" x14ac:dyDescent="0.25">
      <c r="A6044" s="64">
        <f t="shared" si="755"/>
        <v>0</v>
      </c>
      <c r="B6044" s="64">
        <f t="shared" si="756"/>
        <v>609</v>
      </c>
      <c r="C6044" s="64">
        <f t="shared" si="757"/>
        <v>1</v>
      </c>
      <c r="D6044" s="64">
        <f t="shared" si="758"/>
        <v>605</v>
      </c>
      <c r="E6044" s="64">
        <f t="shared" si="759"/>
        <v>3021</v>
      </c>
      <c r="F6044" s="64" t="str">
        <f t="shared" si="752"/>
        <v/>
      </c>
      <c r="G6044" s="64" t="str">
        <f t="shared" si="753"/>
        <v/>
      </c>
      <c r="H6044" s="64" t="str">
        <f t="shared" si="754"/>
        <v/>
      </c>
      <c r="I6044" s="80" t="str">
        <f>IFERROR(VLOOKUP(D6044,Sheet2!A:B,2,0),"")</f>
        <v/>
      </c>
      <c r="J6044" s="64" t="str">
        <f>IFERROR(IF(I6044&lt;&gt;"",VLOOKUP(I6044,Sheet2!B:C,2,0),""),"")</f>
        <v/>
      </c>
      <c r="K6044" s="64" t="str">
        <f>IFERROR( IF(I6044&lt;&gt;"", HLOOKUP(L$2+$A6044,Sheet2!BX:NK,2,0),""),"")</f>
        <v/>
      </c>
      <c r="L6044" t="str">
        <f>IF(OR(HLOOKUP(L$2+$A6044,Sheet2!BX:NK,$B6044,0),HLOOKUP(L$2+$A6044,Sheet2!BX:NK,$B6044,0)&lt;&gt;""),HLOOKUP(L$2+$A6044,Sheet2!BX:NK,$B6044,0),"")</f>
        <v/>
      </c>
      <c r="M6044" t="str">
        <f>IF(OR(HLOOKUP(M$2+$A6044,Sheet2!BY:NL,$B6044,0),HLOOKUP(M$2+$A6044,Sheet2!BY:NL,$B6044,0)&lt;&gt;""),HLOOKUP(M$2+$A6044,Sheet2!BY:NL,$B6044,0),"")</f>
        <v/>
      </c>
      <c r="N6044" t="str">
        <f>IF(OR(HLOOKUP(N$2+$A6044,Sheet2!BZ:NM,$B6044,0),HLOOKUP(N$2+$A6044,Sheet2!BZ:NM,$B6044,0)&lt;&gt;""),HLOOKUP(N$2+$A6044,Sheet2!BZ:NM,$B6044,0),"")</f>
        <v/>
      </c>
      <c r="O6044" t="str">
        <f>IF(OR(HLOOKUP(O$2+$A6044,Sheet2!CA:NN,$B6044,0),HLOOKUP(O$2+$A6044,Sheet2!CA:NN,$B6044,0)&lt;&gt;""),HLOOKUP(O$2+$A6044,Sheet2!CA:NN,$B6044,0),"")</f>
        <v/>
      </c>
      <c r="P6044" t="str">
        <f>IF(OR(HLOOKUP(P$2+$A6044,Sheet2!CB:NO,$B6044,0),HLOOKUP(P$2+$A6044,Sheet2!CB:NO,$B6044,0)&lt;&gt;""),HLOOKUP(P$2+$A6044,Sheet2!CB:NO,$B6044,0),"")</f>
        <v/>
      </c>
      <c r="Q6044" t="str">
        <f>IF(OR(HLOOKUP(Q$2+$A6044,Sheet2!CC:NO,$B6044,0),HLOOKUP(Q$2+$A6044,Sheet2!CC:NO,$B6044,0)&lt;&gt;""),HLOOKUP(Q$2+$A6044,Sheet2!CC:NO,$B6044,0),"")</f>
        <v/>
      </c>
    </row>
    <row r="6045" spans="1:17" x14ac:dyDescent="0.25">
      <c r="A6045" s="64">
        <f t="shared" si="755"/>
        <v>6</v>
      </c>
      <c r="B6045" s="64">
        <f t="shared" si="756"/>
        <v>609</v>
      </c>
      <c r="C6045" s="64">
        <f t="shared" si="757"/>
        <v>2</v>
      </c>
      <c r="D6045" s="64">
        <f t="shared" si="758"/>
        <v>605</v>
      </c>
      <c r="E6045" s="64">
        <f t="shared" si="759"/>
        <v>3021</v>
      </c>
      <c r="F6045" s="64" t="str">
        <f t="shared" si="752"/>
        <v/>
      </c>
      <c r="G6045" s="64" t="str">
        <f t="shared" si="753"/>
        <v/>
      </c>
      <c r="H6045" s="64" t="str">
        <f t="shared" si="754"/>
        <v/>
      </c>
      <c r="I6045" s="80" t="str">
        <f>IFERROR(VLOOKUP(D6045,Sheet2!A:B,2,0),"")</f>
        <v/>
      </c>
      <c r="J6045" s="64" t="str">
        <f>IFERROR(IF(I6045&lt;&gt;"",VLOOKUP(I6045,Sheet2!B:C,2,0),""),"")</f>
        <v/>
      </c>
      <c r="K6045" s="64" t="str">
        <f>IFERROR( IF(I6045&lt;&gt;"", HLOOKUP(L$2+$A6045,Sheet2!BX:NK,2,0),""),"")</f>
        <v/>
      </c>
      <c r="L6045" t="str">
        <f>IF(OR(HLOOKUP(L$2+$A6045,Sheet2!BX:NK,$B6045,0),HLOOKUP(L$2+$A6045,Sheet2!BX:NK,$B6045,0)&lt;&gt;""),HLOOKUP(L$2+$A6045,Sheet2!BX:NK,$B6045,0),"")</f>
        <v/>
      </c>
      <c r="M6045" t="str">
        <f>IF(OR(HLOOKUP(M$2+$A6045,Sheet2!BY:NL,$B6045,0),HLOOKUP(M$2+$A6045,Sheet2!BY:NL,$B6045,0)&lt;&gt;""),HLOOKUP(M$2+$A6045,Sheet2!BY:NL,$B6045,0),"")</f>
        <v/>
      </c>
      <c r="N6045" t="str">
        <f>IF(OR(HLOOKUP(N$2+$A6045,Sheet2!BZ:NM,$B6045,0),HLOOKUP(N$2+$A6045,Sheet2!BZ:NM,$B6045,0)&lt;&gt;""),HLOOKUP(N$2+$A6045,Sheet2!BZ:NM,$B6045,0),"")</f>
        <v/>
      </c>
      <c r="O6045" t="str">
        <f>IF(OR(HLOOKUP(O$2+$A6045,Sheet2!CA:NN,$B6045,0),HLOOKUP(O$2+$A6045,Sheet2!CA:NN,$B6045,0)&lt;&gt;""),HLOOKUP(O$2+$A6045,Sheet2!CA:NN,$B6045,0),"")</f>
        <v/>
      </c>
      <c r="P6045" t="str">
        <f>IF(OR(HLOOKUP(P$2+$A6045,Sheet2!CB:NO,$B6045,0),HLOOKUP(P$2+$A6045,Sheet2!CB:NO,$B6045,0)&lt;&gt;""),HLOOKUP(P$2+$A6045,Sheet2!CB:NO,$B6045,0),"")</f>
        <v/>
      </c>
      <c r="Q6045" t="str">
        <f>IF(OR(HLOOKUP(Q$2+$A6045,Sheet2!CC:NO,$B6045,0),HLOOKUP(Q$2+$A6045,Sheet2!CC:NO,$B6045,0)&lt;&gt;""),HLOOKUP(Q$2+$A6045,Sheet2!CC:NO,$B6045,0),"")</f>
        <v/>
      </c>
    </row>
    <row r="6046" spans="1:17" x14ac:dyDescent="0.25">
      <c r="A6046" s="64">
        <f t="shared" si="755"/>
        <v>12</v>
      </c>
      <c r="B6046" s="64">
        <f t="shared" si="756"/>
        <v>609</v>
      </c>
      <c r="C6046" s="64">
        <f t="shared" si="757"/>
        <v>3</v>
      </c>
      <c r="D6046" s="64">
        <f t="shared" si="758"/>
        <v>605</v>
      </c>
      <c r="E6046" s="64">
        <f t="shared" si="759"/>
        <v>3021</v>
      </c>
      <c r="F6046" s="64" t="str">
        <f t="shared" si="752"/>
        <v/>
      </c>
      <c r="G6046" s="64" t="str">
        <f t="shared" si="753"/>
        <v/>
      </c>
      <c r="H6046" s="64" t="str">
        <f t="shared" si="754"/>
        <v/>
      </c>
      <c r="I6046" s="80" t="str">
        <f>IFERROR(VLOOKUP(D6046,Sheet2!A:B,2,0),"")</f>
        <v/>
      </c>
      <c r="J6046" s="64" t="str">
        <f>IFERROR(IF(I6046&lt;&gt;"",VLOOKUP(I6046,Sheet2!B:C,2,0),""),"")</f>
        <v/>
      </c>
      <c r="K6046" s="64" t="str">
        <f>IFERROR( IF(I6046&lt;&gt;"", HLOOKUP(L$2+$A6046,Sheet2!BX:NK,2,0),""),"")</f>
        <v/>
      </c>
      <c r="L6046" t="str">
        <f>IF(OR(HLOOKUP(L$2+$A6046,Sheet2!BX:NK,$B6046,0),HLOOKUP(L$2+$A6046,Sheet2!BX:NK,$B6046,0)&lt;&gt;""),HLOOKUP(L$2+$A6046,Sheet2!BX:NK,$B6046,0),"")</f>
        <v/>
      </c>
      <c r="M6046" t="str">
        <f>IF(OR(HLOOKUP(M$2+$A6046,Sheet2!BY:NL,$B6046,0),HLOOKUP(M$2+$A6046,Sheet2!BY:NL,$B6046,0)&lt;&gt;""),HLOOKUP(M$2+$A6046,Sheet2!BY:NL,$B6046,0),"")</f>
        <v/>
      </c>
      <c r="N6046" t="str">
        <f>IF(OR(HLOOKUP(N$2+$A6046,Sheet2!BZ:NM,$B6046,0),HLOOKUP(N$2+$A6046,Sheet2!BZ:NM,$B6046,0)&lt;&gt;""),HLOOKUP(N$2+$A6046,Sheet2!BZ:NM,$B6046,0),"")</f>
        <v/>
      </c>
      <c r="O6046" t="str">
        <f>IF(OR(HLOOKUP(O$2+$A6046,Sheet2!CA:NN,$B6046,0),HLOOKUP(O$2+$A6046,Sheet2!CA:NN,$B6046,0)&lt;&gt;""),HLOOKUP(O$2+$A6046,Sheet2!CA:NN,$B6046,0),"")</f>
        <v/>
      </c>
      <c r="P6046" t="str">
        <f>IF(OR(HLOOKUP(P$2+$A6046,Sheet2!CB:NO,$B6046,0),HLOOKUP(P$2+$A6046,Sheet2!CB:NO,$B6046,0)&lt;&gt;""),HLOOKUP(P$2+$A6046,Sheet2!CB:NO,$B6046,0),"")</f>
        <v/>
      </c>
      <c r="Q6046" t="str">
        <f>IF(OR(HLOOKUP(Q$2+$A6046,Sheet2!CC:NO,$B6046,0),HLOOKUP(Q$2+$A6046,Sheet2!CC:NO,$B6046,0)&lt;&gt;""),HLOOKUP(Q$2+$A6046,Sheet2!CC:NO,$B6046,0),"")</f>
        <v/>
      </c>
    </row>
    <row r="6047" spans="1:17" x14ac:dyDescent="0.25">
      <c r="A6047" s="64">
        <f t="shared" si="755"/>
        <v>18</v>
      </c>
      <c r="B6047" s="64">
        <f t="shared" si="756"/>
        <v>609</v>
      </c>
      <c r="C6047" s="64">
        <f t="shared" si="757"/>
        <v>4</v>
      </c>
      <c r="D6047" s="64">
        <f t="shared" si="758"/>
        <v>605</v>
      </c>
      <c r="E6047" s="64">
        <f t="shared" si="759"/>
        <v>3021</v>
      </c>
      <c r="F6047" s="64" t="str">
        <f t="shared" si="752"/>
        <v/>
      </c>
      <c r="G6047" s="64" t="str">
        <f t="shared" si="753"/>
        <v/>
      </c>
      <c r="H6047" s="64" t="str">
        <f t="shared" si="754"/>
        <v/>
      </c>
      <c r="I6047" s="80" t="str">
        <f>IFERROR(VLOOKUP(D6047,Sheet2!A:B,2,0),"")</f>
        <v/>
      </c>
      <c r="J6047" s="64" t="str">
        <f>IFERROR(IF(I6047&lt;&gt;"",VLOOKUP(I6047,Sheet2!B:C,2,0),""),"")</f>
        <v/>
      </c>
      <c r="K6047" s="64" t="str">
        <f>IFERROR( IF(I6047&lt;&gt;"", HLOOKUP(L$2+$A6047,Sheet2!BX:NK,2,0),""),"")</f>
        <v/>
      </c>
      <c r="L6047" t="str">
        <f>IF(OR(HLOOKUP(L$2+$A6047,Sheet2!BX:NK,$B6047,0),HLOOKUP(L$2+$A6047,Sheet2!BX:NK,$B6047,0)&lt;&gt;""),HLOOKUP(L$2+$A6047,Sheet2!BX:NK,$B6047,0),"")</f>
        <v/>
      </c>
      <c r="M6047" t="str">
        <f>IF(OR(HLOOKUP(M$2+$A6047,Sheet2!BY:NL,$B6047,0),HLOOKUP(M$2+$A6047,Sheet2!BY:NL,$B6047,0)&lt;&gt;""),HLOOKUP(M$2+$A6047,Sheet2!BY:NL,$B6047,0),"")</f>
        <v/>
      </c>
      <c r="N6047" t="str">
        <f>IF(OR(HLOOKUP(N$2+$A6047,Sheet2!BZ:NM,$B6047,0),HLOOKUP(N$2+$A6047,Sheet2!BZ:NM,$B6047,0)&lt;&gt;""),HLOOKUP(N$2+$A6047,Sheet2!BZ:NM,$B6047,0),"")</f>
        <v/>
      </c>
      <c r="O6047" t="str">
        <f>IF(OR(HLOOKUP(O$2+$A6047,Sheet2!CA:NN,$B6047,0),HLOOKUP(O$2+$A6047,Sheet2!CA:NN,$B6047,0)&lt;&gt;""),HLOOKUP(O$2+$A6047,Sheet2!CA:NN,$B6047,0),"")</f>
        <v/>
      </c>
      <c r="P6047" t="str">
        <f>IF(OR(HLOOKUP(P$2+$A6047,Sheet2!CB:NO,$B6047,0),HLOOKUP(P$2+$A6047,Sheet2!CB:NO,$B6047,0)&lt;&gt;""),HLOOKUP(P$2+$A6047,Sheet2!CB:NO,$B6047,0),"")</f>
        <v/>
      </c>
      <c r="Q6047" t="str">
        <f>IF(OR(HLOOKUP(Q$2+$A6047,Sheet2!CC:NO,$B6047,0),HLOOKUP(Q$2+$A6047,Sheet2!CC:NO,$B6047,0)&lt;&gt;""),HLOOKUP(Q$2+$A6047,Sheet2!CC:NO,$B6047,0),"")</f>
        <v/>
      </c>
    </row>
    <row r="6048" spans="1:17" x14ac:dyDescent="0.25">
      <c r="A6048" s="64">
        <f t="shared" si="755"/>
        <v>24</v>
      </c>
      <c r="B6048" s="64">
        <f t="shared" si="756"/>
        <v>609</v>
      </c>
      <c r="C6048" s="64">
        <f t="shared" si="757"/>
        <v>5</v>
      </c>
      <c r="D6048" s="64">
        <f t="shared" si="758"/>
        <v>605</v>
      </c>
      <c r="E6048" s="64">
        <f t="shared" si="759"/>
        <v>3021</v>
      </c>
      <c r="F6048" s="64" t="str">
        <f t="shared" si="752"/>
        <v/>
      </c>
      <c r="G6048" s="64" t="str">
        <f t="shared" si="753"/>
        <v/>
      </c>
      <c r="H6048" s="64" t="str">
        <f t="shared" si="754"/>
        <v/>
      </c>
      <c r="I6048" s="80" t="str">
        <f>IFERROR(VLOOKUP(D6048,Sheet2!A:B,2,0),"")</f>
        <v/>
      </c>
      <c r="J6048" s="64" t="str">
        <f>IFERROR(IF(I6048&lt;&gt;"",VLOOKUP(I6048,Sheet2!B:C,2,0),""),"")</f>
        <v/>
      </c>
      <c r="K6048" s="64" t="str">
        <f>IFERROR( IF(I6048&lt;&gt;"", HLOOKUP(L$2+$A6048,Sheet2!BX:NK,2,0),""),"")</f>
        <v/>
      </c>
      <c r="L6048" t="str">
        <f>IF(OR(HLOOKUP(L$2+$A6048,Sheet2!BX:NK,$B6048,0),HLOOKUP(L$2+$A6048,Sheet2!BX:NK,$B6048,0)&lt;&gt;""),HLOOKUP(L$2+$A6048,Sheet2!BX:NK,$B6048,0),"")</f>
        <v/>
      </c>
      <c r="M6048" t="str">
        <f>IF(OR(HLOOKUP(M$2+$A6048,Sheet2!BY:NL,$B6048,0),HLOOKUP(M$2+$A6048,Sheet2!BY:NL,$B6048,0)&lt;&gt;""),HLOOKUP(M$2+$A6048,Sheet2!BY:NL,$B6048,0),"")</f>
        <v/>
      </c>
      <c r="N6048" t="str">
        <f>IF(OR(HLOOKUP(N$2+$A6048,Sheet2!BZ:NM,$B6048,0),HLOOKUP(N$2+$A6048,Sheet2!BZ:NM,$B6048,0)&lt;&gt;""),HLOOKUP(N$2+$A6048,Sheet2!BZ:NM,$B6048,0),"")</f>
        <v/>
      </c>
      <c r="O6048" t="str">
        <f>IF(OR(HLOOKUP(O$2+$A6048,Sheet2!CA:NN,$B6048,0),HLOOKUP(O$2+$A6048,Sheet2!CA:NN,$B6048,0)&lt;&gt;""),HLOOKUP(O$2+$A6048,Sheet2!CA:NN,$B6048,0),"")</f>
        <v/>
      </c>
      <c r="P6048" t="str">
        <f>IF(OR(HLOOKUP(P$2+$A6048,Sheet2!CB:NO,$B6048,0),HLOOKUP(P$2+$A6048,Sheet2!CB:NO,$B6048,0)&lt;&gt;""),HLOOKUP(P$2+$A6048,Sheet2!CB:NO,$B6048,0),"")</f>
        <v/>
      </c>
      <c r="Q6048" t="str">
        <f>IF(OR(HLOOKUP(Q$2+$A6048,Sheet2!CC:NO,$B6048,0),HLOOKUP(Q$2+$A6048,Sheet2!CC:NO,$B6048,0)&lt;&gt;""),HLOOKUP(Q$2+$A6048,Sheet2!CC:NO,$B6048,0),"")</f>
        <v/>
      </c>
    </row>
    <row r="6049" spans="1:17" x14ac:dyDescent="0.25">
      <c r="A6049" s="64">
        <f t="shared" si="755"/>
        <v>30</v>
      </c>
      <c r="B6049" s="64">
        <f t="shared" si="756"/>
        <v>609</v>
      </c>
      <c r="C6049" s="64">
        <f t="shared" si="757"/>
        <v>6</v>
      </c>
      <c r="D6049" s="64">
        <f t="shared" si="758"/>
        <v>605</v>
      </c>
      <c r="E6049" s="64">
        <f t="shared" si="759"/>
        <v>3021</v>
      </c>
      <c r="F6049" s="64" t="str">
        <f t="shared" si="752"/>
        <v/>
      </c>
      <c r="G6049" s="64" t="str">
        <f t="shared" si="753"/>
        <v/>
      </c>
      <c r="H6049" s="64" t="str">
        <f t="shared" si="754"/>
        <v/>
      </c>
      <c r="I6049" s="80" t="str">
        <f>IFERROR(VLOOKUP(D6049,Sheet2!A:B,2,0),"")</f>
        <v/>
      </c>
      <c r="J6049" s="64" t="str">
        <f>IFERROR(IF(I6049&lt;&gt;"",VLOOKUP(I6049,Sheet2!B:C,2,0),""),"")</f>
        <v/>
      </c>
      <c r="K6049" s="64" t="str">
        <f>IFERROR( IF(I6049&lt;&gt;"", HLOOKUP(L$2+$A6049,Sheet2!BX:NK,2,0),""),"")</f>
        <v/>
      </c>
      <c r="L6049" t="str">
        <f>IF(OR(HLOOKUP(L$2+$A6049,Sheet2!BX:NK,$B6049,0),HLOOKUP(L$2+$A6049,Sheet2!BX:NK,$B6049,0)&lt;&gt;""),HLOOKUP(L$2+$A6049,Sheet2!BX:NK,$B6049,0),"")</f>
        <v/>
      </c>
      <c r="M6049" t="str">
        <f>IF(OR(HLOOKUP(M$2+$A6049,Sheet2!BY:NL,$B6049,0),HLOOKUP(M$2+$A6049,Sheet2!BY:NL,$B6049,0)&lt;&gt;""),HLOOKUP(M$2+$A6049,Sheet2!BY:NL,$B6049,0),"")</f>
        <v/>
      </c>
      <c r="N6049" t="str">
        <f>IF(OR(HLOOKUP(N$2+$A6049,Sheet2!BZ:NM,$B6049,0),HLOOKUP(N$2+$A6049,Sheet2!BZ:NM,$B6049,0)&lt;&gt;""),HLOOKUP(N$2+$A6049,Sheet2!BZ:NM,$B6049,0),"")</f>
        <v/>
      </c>
      <c r="O6049" t="str">
        <f>IF(OR(HLOOKUP(O$2+$A6049,Sheet2!CA:NN,$B6049,0),HLOOKUP(O$2+$A6049,Sheet2!CA:NN,$B6049,0)&lt;&gt;""),HLOOKUP(O$2+$A6049,Sheet2!CA:NN,$B6049,0),"")</f>
        <v/>
      </c>
      <c r="P6049" t="str">
        <f>IF(OR(HLOOKUP(P$2+$A6049,Sheet2!CB:NO,$B6049,0),HLOOKUP(P$2+$A6049,Sheet2!CB:NO,$B6049,0)&lt;&gt;""),HLOOKUP(P$2+$A6049,Sheet2!CB:NO,$B6049,0),"")</f>
        <v/>
      </c>
      <c r="Q6049" t="str">
        <f>IF(OR(HLOOKUP(Q$2+$A6049,Sheet2!CC:NO,$B6049,0),HLOOKUP(Q$2+$A6049,Sheet2!CC:NO,$B6049,0)&lt;&gt;""),HLOOKUP(Q$2+$A6049,Sheet2!CC:NO,$B6049,0),"")</f>
        <v/>
      </c>
    </row>
    <row r="6050" spans="1:17" x14ac:dyDescent="0.25">
      <c r="A6050" s="64">
        <f t="shared" si="755"/>
        <v>36</v>
      </c>
      <c r="B6050" s="64">
        <f t="shared" si="756"/>
        <v>609</v>
      </c>
      <c r="C6050" s="64">
        <f t="shared" si="757"/>
        <v>7</v>
      </c>
      <c r="D6050" s="64">
        <f t="shared" si="758"/>
        <v>605</v>
      </c>
      <c r="E6050" s="64">
        <f t="shared" si="759"/>
        <v>3021</v>
      </c>
      <c r="F6050" s="64" t="str">
        <f t="shared" si="752"/>
        <v/>
      </c>
      <c r="G6050" s="64" t="str">
        <f t="shared" si="753"/>
        <v/>
      </c>
      <c r="H6050" s="64" t="str">
        <f t="shared" si="754"/>
        <v/>
      </c>
      <c r="I6050" s="80" t="str">
        <f>IFERROR(VLOOKUP(D6050,Sheet2!A:B,2,0),"")</f>
        <v/>
      </c>
      <c r="J6050" s="64" t="str">
        <f>IFERROR(IF(I6050&lt;&gt;"",VLOOKUP(I6050,Sheet2!B:C,2,0),""),"")</f>
        <v/>
      </c>
      <c r="K6050" s="64" t="str">
        <f>IFERROR( IF(I6050&lt;&gt;"", HLOOKUP(L$2+$A6050,Sheet2!BX:NK,2,0),""),"")</f>
        <v/>
      </c>
      <c r="L6050" t="str">
        <f>IF(OR(HLOOKUP(L$2+$A6050,Sheet2!BX:NK,$B6050,0),HLOOKUP(L$2+$A6050,Sheet2!BX:NK,$B6050,0)&lt;&gt;""),HLOOKUP(L$2+$A6050,Sheet2!BX:NK,$B6050,0),"")</f>
        <v/>
      </c>
      <c r="M6050" t="str">
        <f>IF(OR(HLOOKUP(M$2+$A6050,Sheet2!BY:NL,$B6050,0),HLOOKUP(M$2+$A6050,Sheet2!BY:NL,$B6050,0)&lt;&gt;""),HLOOKUP(M$2+$A6050,Sheet2!BY:NL,$B6050,0),"")</f>
        <v/>
      </c>
      <c r="N6050" t="str">
        <f>IF(OR(HLOOKUP(N$2+$A6050,Sheet2!BZ:NM,$B6050,0),HLOOKUP(N$2+$A6050,Sheet2!BZ:NM,$B6050,0)&lt;&gt;""),HLOOKUP(N$2+$A6050,Sheet2!BZ:NM,$B6050,0),"")</f>
        <v/>
      </c>
      <c r="O6050" t="str">
        <f>IF(OR(HLOOKUP(O$2+$A6050,Sheet2!CA:NN,$B6050,0),HLOOKUP(O$2+$A6050,Sheet2!CA:NN,$B6050,0)&lt;&gt;""),HLOOKUP(O$2+$A6050,Sheet2!CA:NN,$B6050,0),"")</f>
        <v/>
      </c>
      <c r="P6050" t="str">
        <f>IF(OR(HLOOKUP(P$2+$A6050,Sheet2!CB:NO,$B6050,0),HLOOKUP(P$2+$A6050,Sheet2!CB:NO,$B6050,0)&lt;&gt;""),HLOOKUP(P$2+$A6050,Sheet2!CB:NO,$B6050,0),"")</f>
        <v/>
      </c>
      <c r="Q6050" t="str">
        <f>IF(OR(HLOOKUP(Q$2+$A6050,Sheet2!CC:NO,$B6050,0),HLOOKUP(Q$2+$A6050,Sheet2!CC:NO,$B6050,0)&lt;&gt;""),HLOOKUP(Q$2+$A6050,Sheet2!CC:NO,$B6050,0),"")</f>
        <v/>
      </c>
    </row>
    <row r="6051" spans="1:17" x14ac:dyDescent="0.25">
      <c r="A6051" s="64">
        <f t="shared" si="755"/>
        <v>42</v>
      </c>
      <c r="B6051" s="64">
        <f t="shared" si="756"/>
        <v>609</v>
      </c>
      <c r="C6051" s="64">
        <f t="shared" si="757"/>
        <v>8</v>
      </c>
      <c r="D6051" s="64">
        <f t="shared" si="758"/>
        <v>605</v>
      </c>
      <c r="E6051" s="64">
        <f t="shared" si="759"/>
        <v>3021</v>
      </c>
      <c r="F6051" s="64" t="str">
        <f t="shared" si="752"/>
        <v/>
      </c>
      <c r="G6051" s="64" t="str">
        <f t="shared" si="753"/>
        <v/>
      </c>
      <c r="H6051" s="64" t="str">
        <f t="shared" si="754"/>
        <v/>
      </c>
      <c r="I6051" s="80" t="str">
        <f>IFERROR(VLOOKUP(D6051,Sheet2!A:B,2,0),"")</f>
        <v/>
      </c>
      <c r="J6051" s="64" t="str">
        <f>IFERROR(IF(I6051&lt;&gt;"",VLOOKUP(I6051,Sheet2!B:C,2,0),""),"")</f>
        <v/>
      </c>
      <c r="K6051" s="64" t="str">
        <f>IFERROR( IF(I6051&lt;&gt;"", HLOOKUP(L$2+$A6051,Sheet2!BX:NK,2,0),""),"")</f>
        <v/>
      </c>
      <c r="L6051" t="str">
        <f>IF(OR(HLOOKUP(L$2+$A6051,Sheet2!BX:NK,$B6051,0),HLOOKUP(L$2+$A6051,Sheet2!BX:NK,$B6051,0)&lt;&gt;""),HLOOKUP(L$2+$A6051,Sheet2!BX:NK,$B6051,0),"")</f>
        <v/>
      </c>
      <c r="M6051" t="str">
        <f>IF(OR(HLOOKUP(M$2+$A6051,Sheet2!BY:NL,$B6051,0),HLOOKUP(M$2+$A6051,Sheet2!BY:NL,$B6051,0)&lt;&gt;""),HLOOKUP(M$2+$A6051,Sheet2!BY:NL,$B6051,0),"")</f>
        <v/>
      </c>
      <c r="N6051" t="str">
        <f>IF(OR(HLOOKUP(N$2+$A6051,Sheet2!BZ:NM,$B6051,0),HLOOKUP(N$2+$A6051,Sheet2!BZ:NM,$B6051,0)&lt;&gt;""),HLOOKUP(N$2+$A6051,Sheet2!BZ:NM,$B6051,0),"")</f>
        <v/>
      </c>
      <c r="O6051" t="str">
        <f>IF(OR(HLOOKUP(O$2+$A6051,Sheet2!CA:NN,$B6051,0),HLOOKUP(O$2+$A6051,Sheet2!CA:NN,$B6051,0)&lt;&gt;""),HLOOKUP(O$2+$A6051,Sheet2!CA:NN,$B6051,0),"")</f>
        <v/>
      </c>
      <c r="P6051" t="str">
        <f>IF(OR(HLOOKUP(P$2+$A6051,Sheet2!CB:NO,$B6051,0),HLOOKUP(P$2+$A6051,Sheet2!CB:NO,$B6051,0)&lt;&gt;""),HLOOKUP(P$2+$A6051,Sheet2!CB:NO,$B6051,0),"")</f>
        <v/>
      </c>
      <c r="Q6051" t="str">
        <f>IF(OR(HLOOKUP(Q$2+$A6051,Sheet2!CC:NO,$B6051,0),HLOOKUP(Q$2+$A6051,Sheet2!CC:NO,$B6051,0)&lt;&gt;""),HLOOKUP(Q$2+$A6051,Sheet2!CC:NO,$B6051,0),"")</f>
        <v/>
      </c>
    </row>
    <row r="6052" spans="1:17" x14ac:dyDescent="0.25">
      <c r="A6052" s="64">
        <f t="shared" si="755"/>
        <v>48</v>
      </c>
      <c r="B6052" s="64">
        <f t="shared" si="756"/>
        <v>609</v>
      </c>
      <c r="C6052" s="64">
        <f t="shared" si="757"/>
        <v>9</v>
      </c>
      <c r="D6052" s="64">
        <f t="shared" si="758"/>
        <v>605</v>
      </c>
      <c r="E6052" s="64">
        <f t="shared" si="759"/>
        <v>3021</v>
      </c>
      <c r="F6052" s="64" t="str">
        <f t="shared" si="752"/>
        <v/>
      </c>
      <c r="G6052" s="64" t="str">
        <f t="shared" si="753"/>
        <v/>
      </c>
      <c r="H6052" s="64" t="str">
        <f t="shared" si="754"/>
        <v/>
      </c>
      <c r="I6052" s="80" t="str">
        <f>IFERROR(VLOOKUP(D6052,Sheet2!A:B,2,0),"")</f>
        <v/>
      </c>
      <c r="J6052" s="64" t="str">
        <f>IFERROR(IF(I6052&lt;&gt;"",VLOOKUP(I6052,Sheet2!B:C,2,0),""),"")</f>
        <v/>
      </c>
      <c r="K6052" s="64" t="str">
        <f>IFERROR( IF(I6052&lt;&gt;"", HLOOKUP(L$2+$A6052,Sheet2!BX:NK,2,0),""),"")</f>
        <v/>
      </c>
      <c r="L6052" t="str">
        <f>IF(OR(HLOOKUP(L$2+$A6052,Sheet2!BX:NK,$B6052,0),HLOOKUP(L$2+$A6052,Sheet2!BX:NK,$B6052,0)&lt;&gt;""),HLOOKUP(L$2+$A6052,Sheet2!BX:NK,$B6052,0),"")</f>
        <v/>
      </c>
      <c r="M6052" t="str">
        <f>IF(OR(HLOOKUP(M$2+$A6052,Sheet2!BY:NL,$B6052,0),HLOOKUP(M$2+$A6052,Sheet2!BY:NL,$B6052,0)&lt;&gt;""),HLOOKUP(M$2+$A6052,Sheet2!BY:NL,$B6052,0),"")</f>
        <v/>
      </c>
      <c r="N6052" t="str">
        <f>IF(OR(HLOOKUP(N$2+$A6052,Sheet2!BZ:NM,$B6052,0),HLOOKUP(N$2+$A6052,Sheet2!BZ:NM,$B6052,0)&lt;&gt;""),HLOOKUP(N$2+$A6052,Sheet2!BZ:NM,$B6052,0),"")</f>
        <v/>
      </c>
      <c r="O6052" t="str">
        <f>IF(OR(HLOOKUP(O$2+$A6052,Sheet2!CA:NN,$B6052,0),HLOOKUP(O$2+$A6052,Sheet2!CA:NN,$B6052,0)&lt;&gt;""),HLOOKUP(O$2+$A6052,Sheet2!CA:NN,$B6052,0),"")</f>
        <v/>
      </c>
      <c r="P6052" t="str">
        <f>IF(OR(HLOOKUP(P$2+$A6052,Sheet2!CB:NO,$B6052,0),HLOOKUP(P$2+$A6052,Sheet2!CB:NO,$B6052,0)&lt;&gt;""),HLOOKUP(P$2+$A6052,Sheet2!CB:NO,$B6052,0),"")</f>
        <v/>
      </c>
      <c r="Q6052" t="str">
        <f>IF(OR(HLOOKUP(Q$2+$A6052,Sheet2!CC:NO,$B6052,0),HLOOKUP(Q$2+$A6052,Sheet2!CC:NO,$B6052,0)&lt;&gt;""),HLOOKUP(Q$2+$A6052,Sheet2!CC:NO,$B6052,0),"")</f>
        <v/>
      </c>
    </row>
    <row r="6053" spans="1:17" x14ac:dyDescent="0.25">
      <c r="A6053" s="64">
        <f t="shared" si="755"/>
        <v>54</v>
      </c>
      <c r="B6053" s="64">
        <f t="shared" si="756"/>
        <v>609</v>
      </c>
      <c r="C6053" s="64">
        <f t="shared" si="757"/>
        <v>10</v>
      </c>
      <c r="D6053" s="64">
        <f t="shared" si="758"/>
        <v>605</v>
      </c>
      <c r="E6053" s="64">
        <f t="shared" si="759"/>
        <v>3021</v>
      </c>
      <c r="F6053" s="64" t="str">
        <f t="shared" si="752"/>
        <v/>
      </c>
      <c r="G6053" s="64" t="str">
        <f t="shared" si="753"/>
        <v/>
      </c>
      <c r="H6053" s="64" t="str">
        <f t="shared" si="754"/>
        <v/>
      </c>
      <c r="I6053" s="80" t="str">
        <f>IFERROR(VLOOKUP(D6053,Sheet2!A:B,2,0),"")</f>
        <v/>
      </c>
      <c r="J6053" s="64" t="str">
        <f>IFERROR(IF(I6053&lt;&gt;"",VLOOKUP(I6053,Sheet2!B:C,2,0),""),"")</f>
        <v/>
      </c>
      <c r="K6053" s="64" t="str">
        <f>IFERROR( IF(I6053&lt;&gt;"", HLOOKUP(L$2+$A6053,Sheet2!BX:NK,2,0),""),"")</f>
        <v/>
      </c>
      <c r="L6053" t="str">
        <f>IF(OR(HLOOKUP(L$2+$A6053,Sheet2!BX:NK,$B6053,0),HLOOKUP(L$2+$A6053,Sheet2!BX:NK,$B6053,0)&lt;&gt;""),HLOOKUP(L$2+$A6053,Sheet2!BX:NK,$B6053,0),"")</f>
        <v/>
      </c>
      <c r="M6053" t="str">
        <f>IF(OR(HLOOKUP(M$2+$A6053,Sheet2!BY:NL,$B6053,0),HLOOKUP(M$2+$A6053,Sheet2!BY:NL,$B6053,0)&lt;&gt;""),HLOOKUP(M$2+$A6053,Sheet2!BY:NL,$B6053,0),"")</f>
        <v/>
      </c>
      <c r="N6053" t="str">
        <f>IF(OR(HLOOKUP(N$2+$A6053,Sheet2!BZ:NM,$B6053,0),HLOOKUP(N$2+$A6053,Sheet2!BZ:NM,$B6053,0)&lt;&gt;""),HLOOKUP(N$2+$A6053,Sheet2!BZ:NM,$B6053,0),"")</f>
        <v/>
      </c>
      <c r="O6053" t="str">
        <f>IF(OR(HLOOKUP(O$2+$A6053,Sheet2!CA:NN,$B6053,0),HLOOKUP(O$2+$A6053,Sheet2!CA:NN,$B6053,0)&lt;&gt;""),HLOOKUP(O$2+$A6053,Sheet2!CA:NN,$B6053,0),"")</f>
        <v/>
      </c>
      <c r="P6053" t="str">
        <f>IF(OR(HLOOKUP(P$2+$A6053,Sheet2!CB:NO,$B6053,0),HLOOKUP(P$2+$A6053,Sheet2!CB:NO,$B6053,0)&lt;&gt;""),HLOOKUP(P$2+$A6053,Sheet2!CB:NO,$B6053,0),"")</f>
        <v/>
      </c>
      <c r="Q6053" t="str">
        <f>IF(OR(HLOOKUP(Q$2+$A6053,Sheet2!CC:NO,$B6053,0),HLOOKUP(Q$2+$A6053,Sheet2!CC:NO,$B6053,0)&lt;&gt;""),HLOOKUP(Q$2+$A6053,Sheet2!CC:NO,$B6053,0),"")</f>
        <v/>
      </c>
    </row>
    <row r="6054" spans="1:17" x14ac:dyDescent="0.25">
      <c r="A6054" s="64">
        <f t="shared" si="755"/>
        <v>0</v>
      </c>
      <c r="B6054" s="64">
        <f t="shared" si="756"/>
        <v>610</v>
      </c>
      <c r="C6054" s="64">
        <f t="shared" si="757"/>
        <v>1</v>
      </c>
      <c r="D6054" s="64">
        <f t="shared" si="758"/>
        <v>606</v>
      </c>
      <c r="E6054" s="64">
        <f t="shared" si="759"/>
        <v>3026</v>
      </c>
      <c r="F6054" s="64" t="str">
        <f t="shared" si="752"/>
        <v/>
      </c>
      <c r="G6054" s="64" t="str">
        <f t="shared" si="753"/>
        <v/>
      </c>
      <c r="H6054" s="64" t="str">
        <f t="shared" si="754"/>
        <v/>
      </c>
      <c r="I6054" s="80" t="str">
        <f>IFERROR(VLOOKUP(D6054,Sheet2!A:B,2,0),"")</f>
        <v/>
      </c>
      <c r="J6054" s="64" t="str">
        <f>IFERROR(IF(I6054&lt;&gt;"",VLOOKUP(I6054,Sheet2!B:C,2,0),""),"")</f>
        <v/>
      </c>
      <c r="K6054" s="64" t="str">
        <f>IFERROR( IF(I6054&lt;&gt;"", HLOOKUP(L$2+$A6054,Sheet2!BX:NK,2,0),""),"")</f>
        <v/>
      </c>
      <c r="L6054" t="str">
        <f>IF(OR(HLOOKUP(L$2+$A6054,Sheet2!BX:NK,$B6054,0),HLOOKUP(L$2+$A6054,Sheet2!BX:NK,$B6054,0)&lt;&gt;""),HLOOKUP(L$2+$A6054,Sheet2!BX:NK,$B6054,0),"")</f>
        <v/>
      </c>
      <c r="M6054" t="str">
        <f>IF(OR(HLOOKUP(M$2+$A6054,Sheet2!BY:NL,$B6054,0),HLOOKUP(M$2+$A6054,Sheet2!BY:NL,$B6054,0)&lt;&gt;""),HLOOKUP(M$2+$A6054,Sheet2!BY:NL,$B6054,0),"")</f>
        <v/>
      </c>
      <c r="N6054" t="str">
        <f>IF(OR(HLOOKUP(N$2+$A6054,Sheet2!BZ:NM,$B6054,0),HLOOKUP(N$2+$A6054,Sheet2!BZ:NM,$B6054,0)&lt;&gt;""),HLOOKUP(N$2+$A6054,Sheet2!BZ:NM,$B6054,0),"")</f>
        <v/>
      </c>
      <c r="O6054" t="str">
        <f>IF(OR(HLOOKUP(O$2+$A6054,Sheet2!CA:NN,$B6054,0),HLOOKUP(O$2+$A6054,Sheet2!CA:NN,$B6054,0)&lt;&gt;""),HLOOKUP(O$2+$A6054,Sheet2!CA:NN,$B6054,0),"")</f>
        <v/>
      </c>
      <c r="P6054" t="str">
        <f>IF(OR(HLOOKUP(P$2+$A6054,Sheet2!CB:NO,$B6054,0),HLOOKUP(P$2+$A6054,Sheet2!CB:NO,$B6054,0)&lt;&gt;""),HLOOKUP(P$2+$A6054,Sheet2!CB:NO,$B6054,0),"")</f>
        <v/>
      </c>
      <c r="Q6054" t="str">
        <f>IF(OR(HLOOKUP(Q$2+$A6054,Sheet2!CC:NO,$B6054,0),HLOOKUP(Q$2+$A6054,Sheet2!CC:NO,$B6054,0)&lt;&gt;""),HLOOKUP(Q$2+$A6054,Sheet2!CC:NO,$B6054,0),"")</f>
        <v/>
      </c>
    </row>
    <row r="6055" spans="1:17" x14ac:dyDescent="0.25">
      <c r="A6055" s="64">
        <f t="shared" si="755"/>
        <v>6</v>
      </c>
      <c r="B6055" s="64">
        <f t="shared" si="756"/>
        <v>610</v>
      </c>
      <c r="C6055" s="64">
        <f t="shared" si="757"/>
        <v>2</v>
      </c>
      <c r="D6055" s="64">
        <f t="shared" si="758"/>
        <v>606</v>
      </c>
      <c r="E6055" s="64">
        <f t="shared" si="759"/>
        <v>3026</v>
      </c>
      <c r="F6055" s="64" t="str">
        <f t="shared" si="752"/>
        <v/>
      </c>
      <c r="G6055" s="64" t="str">
        <f t="shared" si="753"/>
        <v/>
      </c>
      <c r="H6055" s="64" t="str">
        <f t="shared" si="754"/>
        <v/>
      </c>
      <c r="I6055" s="80" t="str">
        <f>IFERROR(VLOOKUP(D6055,Sheet2!A:B,2,0),"")</f>
        <v/>
      </c>
      <c r="J6055" s="64" t="str">
        <f>IFERROR(IF(I6055&lt;&gt;"",VLOOKUP(I6055,Sheet2!B:C,2,0),""),"")</f>
        <v/>
      </c>
      <c r="K6055" s="64" t="str">
        <f>IFERROR( IF(I6055&lt;&gt;"", HLOOKUP(L$2+$A6055,Sheet2!BX:NK,2,0),""),"")</f>
        <v/>
      </c>
      <c r="L6055" t="str">
        <f>IF(OR(HLOOKUP(L$2+$A6055,Sheet2!BX:NK,$B6055,0),HLOOKUP(L$2+$A6055,Sheet2!BX:NK,$B6055,0)&lt;&gt;""),HLOOKUP(L$2+$A6055,Sheet2!BX:NK,$B6055,0),"")</f>
        <v/>
      </c>
      <c r="M6055" t="str">
        <f>IF(OR(HLOOKUP(M$2+$A6055,Sheet2!BY:NL,$B6055,0),HLOOKUP(M$2+$A6055,Sheet2!BY:NL,$B6055,0)&lt;&gt;""),HLOOKUP(M$2+$A6055,Sheet2!BY:NL,$B6055,0),"")</f>
        <v/>
      </c>
      <c r="N6055" t="str">
        <f>IF(OR(HLOOKUP(N$2+$A6055,Sheet2!BZ:NM,$B6055,0),HLOOKUP(N$2+$A6055,Sheet2!BZ:NM,$B6055,0)&lt;&gt;""),HLOOKUP(N$2+$A6055,Sheet2!BZ:NM,$B6055,0),"")</f>
        <v/>
      </c>
      <c r="O6055" t="str">
        <f>IF(OR(HLOOKUP(O$2+$A6055,Sheet2!CA:NN,$B6055,0),HLOOKUP(O$2+$A6055,Sheet2!CA:NN,$B6055,0)&lt;&gt;""),HLOOKUP(O$2+$A6055,Sheet2!CA:NN,$B6055,0),"")</f>
        <v/>
      </c>
      <c r="P6055" t="str">
        <f>IF(OR(HLOOKUP(P$2+$A6055,Sheet2!CB:NO,$B6055,0),HLOOKUP(P$2+$A6055,Sheet2!CB:NO,$B6055,0)&lt;&gt;""),HLOOKUP(P$2+$A6055,Sheet2!CB:NO,$B6055,0),"")</f>
        <v/>
      </c>
      <c r="Q6055" t="str">
        <f>IF(OR(HLOOKUP(Q$2+$A6055,Sheet2!CC:NO,$B6055,0),HLOOKUP(Q$2+$A6055,Sheet2!CC:NO,$B6055,0)&lt;&gt;""),HLOOKUP(Q$2+$A6055,Sheet2!CC:NO,$B6055,0),"")</f>
        <v/>
      </c>
    </row>
    <row r="6056" spans="1:17" x14ac:dyDescent="0.25">
      <c r="A6056" s="64">
        <f t="shared" si="755"/>
        <v>12</v>
      </c>
      <c r="B6056" s="64">
        <f t="shared" si="756"/>
        <v>610</v>
      </c>
      <c r="C6056" s="64">
        <f t="shared" si="757"/>
        <v>3</v>
      </c>
      <c r="D6056" s="64">
        <f t="shared" si="758"/>
        <v>606</v>
      </c>
      <c r="E6056" s="64">
        <f t="shared" si="759"/>
        <v>3026</v>
      </c>
      <c r="F6056" s="64" t="str">
        <f t="shared" si="752"/>
        <v/>
      </c>
      <c r="G6056" s="64" t="str">
        <f t="shared" si="753"/>
        <v/>
      </c>
      <c r="H6056" s="64" t="str">
        <f t="shared" si="754"/>
        <v/>
      </c>
      <c r="I6056" s="80" t="str">
        <f>IFERROR(VLOOKUP(D6056,Sheet2!A:B,2,0),"")</f>
        <v/>
      </c>
      <c r="J6056" s="64" t="str">
        <f>IFERROR(IF(I6056&lt;&gt;"",VLOOKUP(I6056,Sheet2!B:C,2,0),""),"")</f>
        <v/>
      </c>
      <c r="K6056" s="64" t="str">
        <f>IFERROR( IF(I6056&lt;&gt;"", HLOOKUP(L$2+$A6056,Sheet2!BX:NK,2,0),""),"")</f>
        <v/>
      </c>
      <c r="L6056" t="str">
        <f>IF(OR(HLOOKUP(L$2+$A6056,Sheet2!BX:NK,$B6056,0),HLOOKUP(L$2+$A6056,Sheet2!BX:NK,$B6056,0)&lt;&gt;""),HLOOKUP(L$2+$A6056,Sheet2!BX:NK,$B6056,0),"")</f>
        <v/>
      </c>
      <c r="M6056" t="str">
        <f>IF(OR(HLOOKUP(M$2+$A6056,Sheet2!BY:NL,$B6056,0),HLOOKUP(M$2+$A6056,Sheet2!BY:NL,$B6056,0)&lt;&gt;""),HLOOKUP(M$2+$A6056,Sheet2!BY:NL,$B6056,0),"")</f>
        <v/>
      </c>
      <c r="N6056" t="str">
        <f>IF(OR(HLOOKUP(N$2+$A6056,Sheet2!BZ:NM,$B6056,0),HLOOKUP(N$2+$A6056,Sheet2!BZ:NM,$B6056,0)&lt;&gt;""),HLOOKUP(N$2+$A6056,Sheet2!BZ:NM,$B6056,0),"")</f>
        <v/>
      </c>
      <c r="O6056" t="str">
        <f>IF(OR(HLOOKUP(O$2+$A6056,Sheet2!CA:NN,$B6056,0),HLOOKUP(O$2+$A6056,Sheet2!CA:NN,$B6056,0)&lt;&gt;""),HLOOKUP(O$2+$A6056,Sheet2!CA:NN,$B6056,0),"")</f>
        <v/>
      </c>
      <c r="P6056" t="str">
        <f>IF(OR(HLOOKUP(P$2+$A6056,Sheet2!CB:NO,$B6056,0),HLOOKUP(P$2+$A6056,Sheet2!CB:NO,$B6056,0)&lt;&gt;""),HLOOKUP(P$2+$A6056,Sheet2!CB:NO,$B6056,0),"")</f>
        <v/>
      </c>
      <c r="Q6056" t="str">
        <f>IF(OR(HLOOKUP(Q$2+$A6056,Sheet2!CC:NO,$B6056,0),HLOOKUP(Q$2+$A6056,Sheet2!CC:NO,$B6056,0)&lt;&gt;""),HLOOKUP(Q$2+$A6056,Sheet2!CC:NO,$B6056,0),"")</f>
        <v/>
      </c>
    </row>
    <row r="6057" spans="1:17" x14ac:dyDescent="0.25">
      <c r="A6057" s="64">
        <f t="shared" si="755"/>
        <v>18</v>
      </c>
      <c r="B6057" s="64">
        <f t="shared" si="756"/>
        <v>610</v>
      </c>
      <c r="C6057" s="64">
        <f t="shared" si="757"/>
        <v>4</v>
      </c>
      <c r="D6057" s="64">
        <f t="shared" si="758"/>
        <v>606</v>
      </c>
      <c r="E6057" s="64">
        <f t="shared" si="759"/>
        <v>3026</v>
      </c>
      <c r="F6057" s="64" t="str">
        <f t="shared" si="752"/>
        <v/>
      </c>
      <c r="G6057" s="64" t="str">
        <f t="shared" si="753"/>
        <v/>
      </c>
      <c r="H6057" s="64" t="str">
        <f t="shared" si="754"/>
        <v/>
      </c>
      <c r="I6057" s="80" t="str">
        <f>IFERROR(VLOOKUP(D6057,Sheet2!A:B,2,0),"")</f>
        <v/>
      </c>
      <c r="J6057" s="64" t="str">
        <f>IFERROR(IF(I6057&lt;&gt;"",VLOOKUP(I6057,Sheet2!B:C,2,0),""),"")</f>
        <v/>
      </c>
      <c r="K6057" s="64" t="str">
        <f>IFERROR( IF(I6057&lt;&gt;"", HLOOKUP(L$2+$A6057,Sheet2!BX:NK,2,0),""),"")</f>
        <v/>
      </c>
      <c r="L6057" t="str">
        <f>IF(OR(HLOOKUP(L$2+$A6057,Sheet2!BX:NK,$B6057,0),HLOOKUP(L$2+$A6057,Sheet2!BX:NK,$B6057,0)&lt;&gt;""),HLOOKUP(L$2+$A6057,Sheet2!BX:NK,$B6057,0),"")</f>
        <v/>
      </c>
      <c r="M6057" t="str">
        <f>IF(OR(HLOOKUP(M$2+$A6057,Sheet2!BY:NL,$B6057,0),HLOOKUP(M$2+$A6057,Sheet2!BY:NL,$B6057,0)&lt;&gt;""),HLOOKUP(M$2+$A6057,Sheet2!BY:NL,$B6057,0),"")</f>
        <v/>
      </c>
      <c r="N6057" t="str">
        <f>IF(OR(HLOOKUP(N$2+$A6057,Sheet2!BZ:NM,$B6057,0),HLOOKUP(N$2+$A6057,Sheet2!BZ:NM,$B6057,0)&lt;&gt;""),HLOOKUP(N$2+$A6057,Sheet2!BZ:NM,$B6057,0),"")</f>
        <v/>
      </c>
      <c r="O6057" t="str">
        <f>IF(OR(HLOOKUP(O$2+$A6057,Sheet2!CA:NN,$B6057,0),HLOOKUP(O$2+$A6057,Sheet2!CA:NN,$B6057,0)&lt;&gt;""),HLOOKUP(O$2+$A6057,Sheet2!CA:NN,$B6057,0),"")</f>
        <v/>
      </c>
      <c r="P6057" t="str">
        <f>IF(OR(HLOOKUP(P$2+$A6057,Sheet2!CB:NO,$B6057,0),HLOOKUP(P$2+$A6057,Sheet2!CB:NO,$B6057,0)&lt;&gt;""),HLOOKUP(P$2+$A6057,Sheet2!CB:NO,$B6057,0),"")</f>
        <v/>
      </c>
      <c r="Q6057" t="str">
        <f>IF(OR(HLOOKUP(Q$2+$A6057,Sheet2!CC:NO,$B6057,0),HLOOKUP(Q$2+$A6057,Sheet2!CC:NO,$B6057,0)&lt;&gt;""),HLOOKUP(Q$2+$A6057,Sheet2!CC:NO,$B6057,0),"")</f>
        <v/>
      </c>
    </row>
    <row r="6058" spans="1:17" x14ac:dyDescent="0.25">
      <c r="A6058" s="64">
        <f t="shared" si="755"/>
        <v>24</v>
      </c>
      <c r="B6058" s="64">
        <f t="shared" si="756"/>
        <v>610</v>
      </c>
      <c r="C6058" s="64">
        <f t="shared" si="757"/>
        <v>5</v>
      </c>
      <c r="D6058" s="64">
        <f t="shared" si="758"/>
        <v>606</v>
      </c>
      <c r="E6058" s="64">
        <f t="shared" si="759"/>
        <v>3026</v>
      </c>
      <c r="F6058" s="64" t="str">
        <f t="shared" si="752"/>
        <v/>
      </c>
      <c r="G6058" s="64" t="str">
        <f t="shared" si="753"/>
        <v/>
      </c>
      <c r="H6058" s="64" t="str">
        <f t="shared" si="754"/>
        <v/>
      </c>
      <c r="I6058" s="80" t="str">
        <f>IFERROR(VLOOKUP(D6058,Sheet2!A:B,2,0),"")</f>
        <v/>
      </c>
      <c r="J6058" s="64" t="str">
        <f>IFERROR(IF(I6058&lt;&gt;"",VLOOKUP(I6058,Sheet2!B:C,2,0),""),"")</f>
        <v/>
      </c>
      <c r="K6058" s="64" t="str">
        <f>IFERROR( IF(I6058&lt;&gt;"", HLOOKUP(L$2+$A6058,Sheet2!BX:NK,2,0),""),"")</f>
        <v/>
      </c>
      <c r="L6058" t="str">
        <f>IF(OR(HLOOKUP(L$2+$A6058,Sheet2!BX:NK,$B6058,0),HLOOKUP(L$2+$A6058,Sheet2!BX:NK,$B6058,0)&lt;&gt;""),HLOOKUP(L$2+$A6058,Sheet2!BX:NK,$B6058,0),"")</f>
        <v/>
      </c>
      <c r="M6058" t="str">
        <f>IF(OR(HLOOKUP(M$2+$A6058,Sheet2!BY:NL,$B6058,0),HLOOKUP(M$2+$A6058,Sheet2!BY:NL,$B6058,0)&lt;&gt;""),HLOOKUP(M$2+$A6058,Sheet2!BY:NL,$B6058,0),"")</f>
        <v/>
      </c>
      <c r="N6058" t="str">
        <f>IF(OR(HLOOKUP(N$2+$A6058,Sheet2!BZ:NM,$B6058,0),HLOOKUP(N$2+$A6058,Sheet2!BZ:NM,$B6058,0)&lt;&gt;""),HLOOKUP(N$2+$A6058,Sheet2!BZ:NM,$B6058,0),"")</f>
        <v/>
      </c>
      <c r="O6058" t="str">
        <f>IF(OR(HLOOKUP(O$2+$A6058,Sheet2!CA:NN,$B6058,0),HLOOKUP(O$2+$A6058,Sheet2!CA:NN,$B6058,0)&lt;&gt;""),HLOOKUP(O$2+$A6058,Sheet2!CA:NN,$B6058,0),"")</f>
        <v/>
      </c>
      <c r="P6058" t="str">
        <f>IF(OR(HLOOKUP(P$2+$A6058,Sheet2!CB:NO,$B6058,0),HLOOKUP(P$2+$A6058,Sheet2!CB:NO,$B6058,0)&lt;&gt;""),HLOOKUP(P$2+$A6058,Sheet2!CB:NO,$B6058,0),"")</f>
        <v/>
      </c>
      <c r="Q6058" t="str">
        <f>IF(OR(HLOOKUP(Q$2+$A6058,Sheet2!CC:NO,$B6058,0),HLOOKUP(Q$2+$A6058,Sheet2!CC:NO,$B6058,0)&lt;&gt;""),HLOOKUP(Q$2+$A6058,Sheet2!CC:NO,$B6058,0),"")</f>
        <v/>
      </c>
    </row>
    <row r="6059" spans="1:17" x14ac:dyDescent="0.25">
      <c r="A6059" s="64">
        <f t="shared" si="755"/>
        <v>30</v>
      </c>
      <c r="B6059" s="64">
        <f t="shared" si="756"/>
        <v>610</v>
      </c>
      <c r="C6059" s="64">
        <f t="shared" si="757"/>
        <v>6</v>
      </c>
      <c r="D6059" s="64">
        <f t="shared" si="758"/>
        <v>606</v>
      </c>
      <c r="E6059" s="64">
        <f t="shared" si="759"/>
        <v>3026</v>
      </c>
      <c r="F6059" s="64" t="str">
        <f t="shared" si="752"/>
        <v/>
      </c>
      <c r="G6059" s="64" t="str">
        <f t="shared" si="753"/>
        <v/>
      </c>
      <c r="H6059" s="64" t="str">
        <f t="shared" si="754"/>
        <v/>
      </c>
      <c r="I6059" s="80" t="str">
        <f>IFERROR(VLOOKUP(D6059,Sheet2!A:B,2,0),"")</f>
        <v/>
      </c>
      <c r="J6059" s="64" t="str">
        <f>IFERROR(IF(I6059&lt;&gt;"",VLOOKUP(I6059,Sheet2!B:C,2,0),""),"")</f>
        <v/>
      </c>
      <c r="K6059" s="64" t="str">
        <f>IFERROR( IF(I6059&lt;&gt;"", HLOOKUP(L$2+$A6059,Sheet2!BX:NK,2,0),""),"")</f>
        <v/>
      </c>
      <c r="L6059" t="str">
        <f>IF(OR(HLOOKUP(L$2+$A6059,Sheet2!BX:NK,$B6059,0),HLOOKUP(L$2+$A6059,Sheet2!BX:NK,$B6059,0)&lt;&gt;""),HLOOKUP(L$2+$A6059,Sheet2!BX:NK,$B6059,0),"")</f>
        <v/>
      </c>
      <c r="M6059" t="str">
        <f>IF(OR(HLOOKUP(M$2+$A6059,Sheet2!BY:NL,$B6059,0),HLOOKUP(M$2+$A6059,Sheet2!BY:NL,$B6059,0)&lt;&gt;""),HLOOKUP(M$2+$A6059,Sheet2!BY:NL,$B6059,0),"")</f>
        <v/>
      </c>
      <c r="N6059" t="str">
        <f>IF(OR(HLOOKUP(N$2+$A6059,Sheet2!BZ:NM,$B6059,0),HLOOKUP(N$2+$A6059,Sheet2!BZ:NM,$B6059,0)&lt;&gt;""),HLOOKUP(N$2+$A6059,Sheet2!BZ:NM,$B6059,0),"")</f>
        <v/>
      </c>
      <c r="O6059" t="str">
        <f>IF(OR(HLOOKUP(O$2+$A6059,Sheet2!CA:NN,$B6059,0),HLOOKUP(O$2+$A6059,Sheet2!CA:NN,$B6059,0)&lt;&gt;""),HLOOKUP(O$2+$A6059,Sheet2!CA:NN,$B6059,0),"")</f>
        <v/>
      </c>
      <c r="P6059" t="str">
        <f>IF(OR(HLOOKUP(P$2+$A6059,Sheet2!CB:NO,$B6059,0),HLOOKUP(P$2+$A6059,Sheet2!CB:NO,$B6059,0)&lt;&gt;""),HLOOKUP(P$2+$A6059,Sheet2!CB:NO,$B6059,0),"")</f>
        <v/>
      </c>
      <c r="Q6059" t="str">
        <f>IF(OR(HLOOKUP(Q$2+$A6059,Sheet2!CC:NO,$B6059,0),HLOOKUP(Q$2+$A6059,Sheet2!CC:NO,$B6059,0)&lt;&gt;""),HLOOKUP(Q$2+$A6059,Sheet2!CC:NO,$B6059,0),"")</f>
        <v/>
      </c>
    </row>
    <row r="6060" spans="1:17" x14ac:dyDescent="0.25">
      <c r="A6060" s="64">
        <f t="shared" si="755"/>
        <v>36</v>
      </c>
      <c r="B6060" s="64">
        <f t="shared" si="756"/>
        <v>610</v>
      </c>
      <c r="C6060" s="64">
        <f t="shared" si="757"/>
        <v>7</v>
      </c>
      <c r="D6060" s="64">
        <f t="shared" si="758"/>
        <v>606</v>
      </c>
      <c r="E6060" s="64">
        <f t="shared" si="759"/>
        <v>3026</v>
      </c>
      <c r="F6060" s="64" t="str">
        <f t="shared" si="752"/>
        <v/>
      </c>
      <c r="G6060" s="64" t="str">
        <f t="shared" si="753"/>
        <v/>
      </c>
      <c r="H6060" s="64" t="str">
        <f t="shared" si="754"/>
        <v/>
      </c>
      <c r="I6060" s="80" t="str">
        <f>IFERROR(VLOOKUP(D6060,Sheet2!A:B,2,0),"")</f>
        <v/>
      </c>
      <c r="J6060" s="64" t="str">
        <f>IFERROR(IF(I6060&lt;&gt;"",VLOOKUP(I6060,Sheet2!B:C,2,0),""),"")</f>
        <v/>
      </c>
      <c r="K6060" s="64" t="str">
        <f>IFERROR( IF(I6060&lt;&gt;"", HLOOKUP(L$2+$A6060,Sheet2!BX:NK,2,0),""),"")</f>
        <v/>
      </c>
      <c r="L6060" t="str">
        <f>IF(OR(HLOOKUP(L$2+$A6060,Sheet2!BX:NK,$B6060,0),HLOOKUP(L$2+$A6060,Sheet2!BX:NK,$B6060,0)&lt;&gt;""),HLOOKUP(L$2+$A6060,Sheet2!BX:NK,$B6060,0),"")</f>
        <v/>
      </c>
      <c r="M6060" t="str">
        <f>IF(OR(HLOOKUP(M$2+$A6060,Sheet2!BY:NL,$B6060,0),HLOOKUP(M$2+$A6060,Sheet2!BY:NL,$B6060,0)&lt;&gt;""),HLOOKUP(M$2+$A6060,Sheet2!BY:NL,$B6060,0),"")</f>
        <v/>
      </c>
      <c r="N6060" t="str">
        <f>IF(OR(HLOOKUP(N$2+$A6060,Sheet2!BZ:NM,$B6060,0),HLOOKUP(N$2+$A6060,Sheet2!BZ:NM,$B6060,0)&lt;&gt;""),HLOOKUP(N$2+$A6060,Sheet2!BZ:NM,$B6060,0),"")</f>
        <v/>
      </c>
      <c r="O6060" t="str">
        <f>IF(OR(HLOOKUP(O$2+$A6060,Sheet2!CA:NN,$B6060,0),HLOOKUP(O$2+$A6060,Sheet2!CA:NN,$B6060,0)&lt;&gt;""),HLOOKUP(O$2+$A6060,Sheet2!CA:NN,$B6060,0),"")</f>
        <v/>
      </c>
      <c r="P6060" t="str">
        <f>IF(OR(HLOOKUP(P$2+$A6060,Sheet2!CB:NO,$B6060,0),HLOOKUP(P$2+$A6060,Sheet2!CB:NO,$B6060,0)&lt;&gt;""),HLOOKUP(P$2+$A6060,Sheet2!CB:NO,$B6060,0),"")</f>
        <v/>
      </c>
      <c r="Q6060" t="str">
        <f>IF(OR(HLOOKUP(Q$2+$A6060,Sheet2!CC:NO,$B6060,0),HLOOKUP(Q$2+$A6060,Sheet2!CC:NO,$B6060,0)&lt;&gt;""),HLOOKUP(Q$2+$A6060,Sheet2!CC:NO,$B6060,0),"")</f>
        <v/>
      </c>
    </row>
    <row r="6061" spans="1:17" x14ac:dyDescent="0.25">
      <c r="A6061" s="64">
        <f t="shared" si="755"/>
        <v>42</v>
      </c>
      <c r="B6061" s="64">
        <f t="shared" si="756"/>
        <v>610</v>
      </c>
      <c r="C6061" s="64">
        <f t="shared" si="757"/>
        <v>8</v>
      </c>
      <c r="D6061" s="64">
        <f t="shared" si="758"/>
        <v>606</v>
      </c>
      <c r="E6061" s="64">
        <f t="shared" si="759"/>
        <v>3026</v>
      </c>
      <c r="F6061" s="64" t="str">
        <f t="shared" si="752"/>
        <v/>
      </c>
      <c r="G6061" s="64" t="str">
        <f t="shared" si="753"/>
        <v/>
      </c>
      <c r="H6061" s="64" t="str">
        <f t="shared" si="754"/>
        <v/>
      </c>
      <c r="I6061" s="80" t="str">
        <f>IFERROR(VLOOKUP(D6061,Sheet2!A:B,2,0),"")</f>
        <v/>
      </c>
      <c r="J6061" s="64" t="str">
        <f>IFERROR(IF(I6061&lt;&gt;"",VLOOKUP(I6061,Sheet2!B:C,2,0),""),"")</f>
        <v/>
      </c>
      <c r="K6061" s="64" t="str">
        <f>IFERROR( IF(I6061&lt;&gt;"", HLOOKUP(L$2+$A6061,Sheet2!BX:NK,2,0),""),"")</f>
        <v/>
      </c>
      <c r="L6061" t="str">
        <f>IF(OR(HLOOKUP(L$2+$A6061,Sheet2!BX:NK,$B6061,0),HLOOKUP(L$2+$A6061,Sheet2!BX:NK,$B6061,0)&lt;&gt;""),HLOOKUP(L$2+$A6061,Sheet2!BX:NK,$B6061,0),"")</f>
        <v/>
      </c>
      <c r="M6061" t="str">
        <f>IF(OR(HLOOKUP(M$2+$A6061,Sheet2!BY:NL,$B6061,0),HLOOKUP(M$2+$A6061,Sheet2!BY:NL,$B6061,0)&lt;&gt;""),HLOOKUP(M$2+$A6061,Sheet2!BY:NL,$B6061,0),"")</f>
        <v/>
      </c>
      <c r="N6061" t="str">
        <f>IF(OR(HLOOKUP(N$2+$A6061,Sheet2!BZ:NM,$B6061,0),HLOOKUP(N$2+$A6061,Sheet2!BZ:NM,$B6061,0)&lt;&gt;""),HLOOKUP(N$2+$A6061,Sheet2!BZ:NM,$B6061,0),"")</f>
        <v/>
      </c>
      <c r="O6061" t="str">
        <f>IF(OR(HLOOKUP(O$2+$A6061,Sheet2!CA:NN,$B6061,0),HLOOKUP(O$2+$A6061,Sheet2!CA:NN,$B6061,0)&lt;&gt;""),HLOOKUP(O$2+$A6061,Sheet2!CA:NN,$B6061,0),"")</f>
        <v/>
      </c>
      <c r="P6061" t="str">
        <f>IF(OR(HLOOKUP(P$2+$A6061,Sheet2!CB:NO,$B6061,0),HLOOKUP(P$2+$A6061,Sheet2!CB:NO,$B6061,0)&lt;&gt;""),HLOOKUP(P$2+$A6061,Sheet2!CB:NO,$B6061,0),"")</f>
        <v/>
      </c>
      <c r="Q6061" t="str">
        <f>IF(OR(HLOOKUP(Q$2+$A6061,Sheet2!CC:NO,$B6061,0),HLOOKUP(Q$2+$A6061,Sheet2!CC:NO,$B6061,0)&lt;&gt;""),HLOOKUP(Q$2+$A6061,Sheet2!CC:NO,$B6061,0),"")</f>
        <v/>
      </c>
    </row>
    <row r="6062" spans="1:17" x14ac:dyDescent="0.25">
      <c r="A6062" s="64">
        <f t="shared" si="755"/>
        <v>48</v>
      </c>
      <c r="B6062" s="64">
        <f t="shared" si="756"/>
        <v>610</v>
      </c>
      <c r="C6062" s="64">
        <f t="shared" si="757"/>
        <v>9</v>
      </c>
      <c r="D6062" s="64">
        <f t="shared" si="758"/>
        <v>606</v>
      </c>
      <c r="E6062" s="64">
        <f t="shared" si="759"/>
        <v>3026</v>
      </c>
      <c r="F6062" s="64" t="str">
        <f t="shared" si="752"/>
        <v/>
      </c>
      <c r="G6062" s="64" t="str">
        <f t="shared" si="753"/>
        <v/>
      </c>
      <c r="H6062" s="64" t="str">
        <f t="shared" si="754"/>
        <v/>
      </c>
      <c r="I6062" s="80" t="str">
        <f>IFERROR(VLOOKUP(D6062,Sheet2!A:B,2,0),"")</f>
        <v/>
      </c>
      <c r="J6062" s="64" t="str">
        <f>IFERROR(IF(I6062&lt;&gt;"",VLOOKUP(I6062,Sheet2!B:C,2,0),""),"")</f>
        <v/>
      </c>
      <c r="K6062" s="64" t="str">
        <f>IFERROR( IF(I6062&lt;&gt;"", HLOOKUP(L$2+$A6062,Sheet2!BX:NK,2,0),""),"")</f>
        <v/>
      </c>
      <c r="L6062" t="str">
        <f>IF(OR(HLOOKUP(L$2+$A6062,Sheet2!BX:NK,$B6062,0),HLOOKUP(L$2+$A6062,Sheet2!BX:NK,$B6062,0)&lt;&gt;""),HLOOKUP(L$2+$A6062,Sheet2!BX:NK,$B6062,0),"")</f>
        <v/>
      </c>
      <c r="M6062" t="str">
        <f>IF(OR(HLOOKUP(M$2+$A6062,Sheet2!BY:NL,$B6062,0),HLOOKUP(M$2+$A6062,Sheet2!BY:NL,$B6062,0)&lt;&gt;""),HLOOKUP(M$2+$A6062,Sheet2!BY:NL,$B6062,0),"")</f>
        <v/>
      </c>
      <c r="N6062" t="str">
        <f>IF(OR(HLOOKUP(N$2+$A6062,Sheet2!BZ:NM,$B6062,0),HLOOKUP(N$2+$A6062,Sheet2!BZ:NM,$B6062,0)&lt;&gt;""),HLOOKUP(N$2+$A6062,Sheet2!BZ:NM,$B6062,0),"")</f>
        <v/>
      </c>
      <c r="O6062" t="str">
        <f>IF(OR(HLOOKUP(O$2+$A6062,Sheet2!CA:NN,$B6062,0),HLOOKUP(O$2+$A6062,Sheet2!CA:NN,$B6062,0)&lt;&gt;""),HLOOKUP(O$2+$A6062,Sheet2!CA:NN,$B6062,0),"")</f>
        <v/>
      </c>
      <c r="P6062" t="str">
        <f>IF(OR(HLOOKUP(P$2+$A6062,Sheet2!CB:NO,$B6062,0),HLOOKUP(P$2+$A6062,Sheet2!CB:NO,$B6062,0)&lt;&gt;""),HLOOKUP(P$2+$A6062,Sheet2!CB:NO,$B6062,0),"")</f>
        <v/>
      </c>
      <c r="Q6062" t="str">
        <f>IF(OR(HLOOKUP(Q$2+$A6062,Sheet2!CC:NO,$B6062,0),HLOOKUP(Q$2+$A6062,Sheet2!CC:NO,$B6062,0)&lt;&gt;""),HLOOKUP(Q$2+$A6062,Sheet2!CC:NO,$B6062,0),"")</f>
        <v/>
      </c>
    </row>
    <row r="6063" spans="1:17" x14ac:dyDescent="0.25">
      <c r="A6063" s="64">
        <f t="shared" si="755"/>
        <v>54</v>
      </c>
      <c r="B6063" s="64">
        <f t="shared" si="756"/>
        <v>610</v>
      </c>
      <c r="C6063" s="64">
        <f t="shared" si="757"/>
        <v>10</v>
      </c>
      <c r="D6063" s="64">
        <f t="shared" si="758"/>
        <v>606</v>
      </c>
      <c r="E6063" s="64">
        <f t="shared" si="759"/>
        <v>3026</v>
      </c>
      <c r="F6063" s="64" t="str">
        <f t="shared" si="752"/>
        <v/>
      </c>
      <c r="G6063" s="64" t="str">
        <f t="shared" si="753"/>
        <v/>
      </c>
      <c r="H6063" s="64" t="str">
        <f t="shared" si="754"/>
        <v/>
      </c>
      <c r="I6063" s="80" t="str">
        <f>IFERROR(VLOOKUP(D6063,Sheet2!A:B,2,0),"")</f>
        <v/>
      </c>
      <c r="J6063" s="64" t="str">
        <f>IFERROR(IF(I6063&lt;&gt;"",VLOOKUP(I6063,Sheet2!B:C,2,0),""),"")</f>
        <v/>
      </c>
      <c r="K6063" s="64" t="str">
        <f>IFERROR( IF(I6063&lt;&gt;"", HLOOKUP(L$2+$A6063,Sheet2!BX:NK,2,0),""),"")</f>
        <v/>
      </c>
      <c r="L6063" t="str">
        <f>IF(OR(HLOOKUP(L$2+$A6063,Sheet2!BX:NK,$B6063,0),HLOOKUP(L$2+$A6063,Sheet2!BX:NK,$B6063,0)&lt;&gt;""),HLOOKUP(L$2+$A6063,Sheet2!BX:NK,$B6063,0),"")</f>
        <v/>
      </c>
      <c r="M6063" t="str">
        <f>IF(OR(HLOOKUP(M$2+$A6063,Sheet2!BY:NL,$B6063,0),HLOOKUP(M$2+$A6063,Sheet2!BY:NL,$B6063,0)&lt;&gt;""),HLOOKUP(M$2+$A6063,Sheet2!BY:NL,$B6063,0),"")</f>
        <v/>
      </c>
      <c r="N6063" t="str">
        <f>IF(OR(HLOOKUP(N$2+$A6063,Sheet2!BZ:NM,$B6063,0),HLOOKUP(N$2+$A6063,Sheet2!BZ:NM,$B6063,0)&lt;&gt;""),HLOOKUP(N$2+$A6063,Sheet2!BZ:NM,$B6063,0),"")</f>
        <v/>
      </c>
      <c r="O6063" t="str">
        <f>IF(OR(HLOOKUP(O$2+$A6063,Sheet2!CA:NN,$B6063,0),HLOOKUP(O$2+$A6063,Sheet2!CA:NN,$B6063,0)&lt;&gt;""),HLOOKUP(O$2+$A6063,Sheet2!CA:NN,$B6063,0),"")</f>
        <v/>
      </c>
      <c r="P6063" t="str">
        <f>IF(OR(HLOOKUP(P$2+$A6063,Sheet2!CB:NO,$B6063,0),HLOOKUP(P$2+$A6063,Sheet2!CB:NO,$B6063,0)&lt;&gt;""),HLOOKUP(P$2+$A6063,Sheet2!CB:NO,$B6063,0),"")</f>
        <v/>
      </c>
      <c r="Q6063" t="str">
        <f>IF(OR(HLOOKUP(Q$2+$A6063,Sheet2!CC:NO,$B6063,0),HLOOKUP(Q$2+$A6063,Sheet2!CC:NO,$B6063,0)&lt;&gt;""),HLOOKUP(Q$2+$A6063,Sheet2!CC:NO,$B6063,0),"")</f>
        <v/>
      </c>
    </row>
    <row r="6064" spans="1:17" x14ac:dyDescent="0.25">
      <c r="A6064" s="64">
        <f t="shared" si="755"/>
        <v>0</v>
      </c>
      <c r="B6064" s="64">
        <f t="shared" si="756"/>
        <v>611</v>
      </c>
      <c r="C6064" s="64">
        <f t="shared" si="757"/>
        <v>1</v>
      </c>
      <c r="D6064" s="64">
        <f t="shared" si="758"/>
        <v>607</v>
      </c>
      <c r="E6064" s="64">
        <f t="shared" si="759"/>
        <v>3031</v>
      </c>
      <c r="F6064" s="64" t="str">
        <f t="shared" si="752"/>
        <v/>
      </c>
      <c r="G6064" s="64" t="str">
        <f t="shared" si="753"/>
        <v/>
      </c>
      <c r="H6064" s="64" t="str">
        <f t="shared" si="754"/>
        <v/>
      </c>
      <c r="I6064" s="80" t="str">
        <f>IFERROR(VLOOKUP(D6064,Sheet2!A:B,2,0),"")</f>
        <v/>
      </c>
      <c r="J6064" s="64" t="str">
        <f>IFERROR(IF(I6064&lt;&gt;"",VLOOKUP(I6064,Sheet2!B:C,2,0),""),"")</f>
        <v/>
      </c>
      <c r="K6064" s="64" t="str">
        <f>IFERROR( IF(I6064&lt;&gt;"", HLOOKUP(L$2+$A6064,Sheet2!BX:NK,2,0),""),"")</f>
        <v/>
      </c>
      <c r="L6064" t="str">
        <f>IF(OR(HLOOKUP(L$2+$A6064,Sheet2!BX:NK,$B6064,0),HLOOKUP(L$2+$A6064,Sheet2!BX:NK,$B6064,0)&lt;&gt;""),HLOOKUP(L$2+$A6064,Sheet2!BX:NK,$B6064,0),"")</f>
        <v/>
      </c>
      <c r="M6064" t="str">
        <f>IF(OR(HLOOKUP(M$2+$A6064,Sheet2!BY:NL,$B6064,0),HLOOKUP(M$2+$A6064,Sheet2!BY:NL,$B6064,0)&lt;&gt;""),HLOOKUP(M$2+$A6064,Sheet2!BY:NL,$B6064,0),"")</f>
        <v/>
      </c>
      <c r="N6064" t="str">
        <f>IF(OR(HLOOKUP(N$2+$A6064,Sheet2!BZ:NM,$B6064,0),HLOOKUP(N$2+$A6064,Sheet2!BZ:NM,$B6064,0)&lt;&gt;""),HLOOKUP(N$2+$A6064,Sheet2!BZ:NM,$B6064,0),"")</f>
        <v/>
      </c>
      <c r="O6064" t="str">
        <f>IF(OR(HLOOKUP(O$2+$A6064,Sheet2!CA:NN,$B6064,0),HLOOKUP(O$2+$A6064,Sheet2!CA:NN,$B6064,0)&lt;&gt;""),HLOOKUP(O$2+$A6064,Sheet2!CA:NN,$B6064,0),"")</f>
        <v/>
      </c>
      <c r="P6064" t="str">
        <f>IF(OR(HLOOKUP(P$2+$A6064,Sheet2!CB:NO,$B6064,0),HLOOKUP(P$2+$A6064,Sheet2!CB:NO,$B6064,0)&lt;&gt;""),HLOOKUP(P$2+$A6064,Sheet2!CB:NO,$B6064,0),"")</f>
        <v/>
      </c>
      <c r="Q6064" t="str">
        <f>IF(OR(HLOOKUP(Q$2+$A6064,Sheet2!CC:NO,$B6064,0),HLOOKUP(Q$2+$A6064,Sheet2!CC:NO,$B6064,0)&lt;&gt;""),HLOOKUP(Q$2+$A6064,Sheet2!CC:NO,$B6064,0),"")</f>
        <v/>
      </c>
    </row>
    <row r="6065" spans="1:17" x14ac:dyDescent="0.25">
      <c r="A6065" s="64">
        <f t="shared" si="755"/>
        <v>6</v>
      </c>
      <c r="B6065" s="64">
        <f t="shared" si="756"/>
        <v>611</v>
      </c>
      <c r="C6065" s="64">
        <f t="shared" si="757"/>
        <v>2</v>
      </c>
      <c r="D6065" s="64">
        <f t="shared" si="758"/>
        <v>607</v>
      </c>
      <c r="E6065" s="64">
        <f t="shared" si="759"/>
        <v>3031</v>
      </c>
      <c r="F6065" s="64" t="str">
        <f t="shared" si="752"/>
        <v/>
      </c>
      <c r="G6065" s="64" t="str">
        <f t="shared" si="753"/>
        <v/>
      </c>
      <c r="H6065" s="64" t="str">
        <f t="shared" si="754"/>
        <v/>
      </c>
      <c r="I6065" s="80" t="str">
        <f>IFERROR(VLOOKUP(D6065,Sheet2!A:B,2,0),"")</f>
        <v/>
      </c>
      <c r="J6065" s="64" t="str">
        <f>IFERROR(IF(I6065&lt;&gt;"",VLOOKUP(I6065,Sheet2!B:C,2,0),""),"")</f>
        <v/>
      </c>
      <c r="K6065" s="64" t="str">
        <f>IFERROR( IF(I6065&lt;&gt;"", HLOOKUP(L$2+$A6065,Sheet2!BX:NK,2,0),""),"")</f>
        <v/>
      </c>
      <c r="L6065" t="str">
        <f>IF(OR(HLOOKUP(L$2+$A6065,Sheet2!BX:NK,$B6065,0),HLOOKUP(L$2+$A6065,Sheet2!BX:NK,$B6065,0)&lt;&gt;""),HLOOKUP(L$2+$A6065,Sheet2!BX:NK,$B6065,0),"")</f>
        <v/>
      </c>
      <c r="M6065" t="str">
        <f>IF(OR(HLOOKUP(M$2+$A6065,Sheet2!BY:NL,$B6065,0),HLOOKUP(M$2+$A6065,Sheet2!BY:NL,$B6065,0)&lt;&gt;""),HLOOKUP(M$2+$A6065,Sheet2!BY:NL,$B6065,0),"")</f>
        <v/>
      </c>
      <c r="N6065" t="str">
        <f>IF(OR(HLOOKUP(N$2+$A6065,Sheet2!BZ:NM,$B6065,0),HLOOKUP(N$2+$A6065,Sheet2!BZ:NM,$B6065,0)&lt;&gt;""),HLOOKUP(N$2+$A6065,Sheet2!BZ:NM,$B6065,0),"")</f>
        <v/>
      </c>
      <c r="O6065" t="str">
        <f>IF(OR(HLOOKUP(O$2+$A6065,Sheet2!CA:NN,$B6065,0),HLOOKUP(O$2+$A6065,Sheet2!CA:NN,$B6065,0)&lt;&gt;""),HLOOKUP(O$2+$A6065,Sheet2!CA:NN,$B6065,0),"")</f>
        <v/>
      </c>
      <c r="P6065" t="str">
        <f>IF(OR(HLOOKUP(P$2+$A6065,Sheet2!CB:NO,$B6065,0),HLOOKUP(P$2+$A6065,Sheet2!CB:NO,$B6065,0)&lt;&gt;""),HLOOKUP(P$2+$A6065,Sheet2!CB:NO,$B6065,0),"")</f>
        <v/>
      </c>
      <c r="Q6065" t="str">
        <f>IF(OR(HLOOKUP(Q$2+$A6065,Sheet2!CC:NO,$B6065,0),HLOOKUP(Q$2+$A6065,Sheet2!CC:NO,$B6065,0)&lt;&gt;""),HLOOKUP(Q$2+$A6065,Sheet2!CC:NO,$B6065,0),"")</f>
        <v/>
      </c>
    </row>
    <row r="6066" spans="1:17" x14ac:dyDescent="0.25">
      <c r="A6066" s="64">
        <f t="shared" si="755"/>
        <v>12</v>
      </c>
      <c r="B6066" s="64">
        <f t="shared" si="756"/>
        <v>611</v>
      </c>
      <c r="C6066" s="64">
        <f t="shared" si="757"/>
        <v>3</v>
      </c>
      <c r="D6066" s="64">
        <f t="shared" si="758"/>
        <v>607</v>
      </c>
      <c r="E6066" s="64">
        <f t="shared" si="759"/>
        <v>3031</v>
      </c>
      <c r="F6066" s="64" t="str">
        <f t="shared" si="752"/>
        <v/>
      </c>
      <c r="G6066" s="64" t="str">
        <f t="shared" si="753"/>
        <v/>
      </c>
      <c r="H6066" s="64" t="str">
        <f t="shared" si="754"/>
        <v/>
      </c>
      <c r="I6066" s="80" t="str">
        <f>IFERROR(VLOOKUP(D6066,Sheet2!A:B,2,0),"")</f>
        <v/>
      </c>
      <c r="J6066" s="64" t="str">
        <f>IFERROR(IF(I6066&lt;&gt;"",VLOOKUP(I6066,Sheet2!B:C,2,0),""),"")</f>
        <v/>
      </c>
      <c r="K6066" s="64" t="str">
        <f>IFERROR( IF(I6066&lt;&gt;"", HLOOKUP(L$2+$A6066,Sheet2!BX:NK,2,0),""),"")</f>
        <v/>
      </c>
      <c r="L6066" t="str">
        <f>IF(OR(HLOOKUP(L$2+$A6066,Sheet2!BX:NK,$B6066,0),HLOOKUP(L$2+$A6066,Sheet2!BX:NK,$B6066,0)&lt;&gt;""),HLOOKUP(L$2+$A6066,Sheet2!BX:NK,$B6066,0),"")</f>
        <v/>
      </c>
      <c r="M6066" t="str">
        <f>IF(OR(HLOOKUP(M$2+$A6066,Sheet2!BY:NL,$B6066,0),HLOOKUP(M$2+$A6066,Sheet2!BY:NL,$B6066,0)&lt;&gt;""),HLOOKUP(M$2+$A6066,Sheet2!BY:NL,$B6066,0),"")</f>
        <v/>
      </c>
      <c r="N6066" t="str">
        <f>IF(OR(HLOOKUP(N$2+$A6066,Sheet2!BZ:NM,$B6066,0),HLOOKUP(N$2+$A6066,Sheet2!BZ:NM,$B6066,0)&lt;&gt;""),HLOOKUP(N$2+$A6066,Sheet2!BZ:NM,$B6066,0),"")</f>
        <v/>
      </c>
      <c r="O6066" t="str">
        <f>IF(OR(HLOOKUP(O$2+$A6066,Sheet2!CA:NN,$B6066,0),HLOOKUP(O$2+$A6066,Sheet2!CA:NN,$B6066,0)&lt;&gt;""),HLOOKUP(O$2+$A6066,Sheet2!CA:NN,$B6066,0),"")</f>
        <v/>
      </c>
      <c r="P6066" t="str">
        <f>IF(OR(HLOOKUP(P$2+$A6066,Sheet2!CB:NO,$B6066,0),HLOOKUP(P$2+$A6066,Sheet2!CB:NO,$B6066,0)&lt;&gt;""),HLOOKUP(P$2+$A6066,Sheet2!CB:NO,$B6066,0),"")</f>
        <v/>
      </c>
      <c r="Q6066" t="str">
        <f>IF(OR(HLOOKUP(Q$2+$A6066,Sheet2!CC:NO,$B6066,0),HLOOKUP(Q$2+$A6066,Sheet2!CC:NO,$B6066,0)&lt;&gt;""),HLOOKUP(Q$2+$A6066,Sheet2!CC:NO,$B6066,0),"")</f>
        <v/>
      </c>
    </row>
    <row r="6067" spans="1:17" x14ac:dyDescent="0.25">
      <c r="A6067" s="64">
        <f t="shared" si="755"/>
        <v>18</v>
      </c>
      <c r="B6067" s="64">
        <f t="shared" si="756"/>
        <v>611</v>
      </c>
      <c r="C6067" s="64">
        <f t="shared" si="757"/>
        <v>4</v>
      </c>
      <c r="D6067" s="64">
        <f t="shared" si="758"/>
        <v>607</v>
      </c>
      <c r="E6067" s="64">
        <f t="shared" si="759"/>
        <v>3031</v>
      </c>
      <c r="F6067" s="64" t="str">
        <f t="shared" si="752"/>
        <v/>
      </c>
      <c r="G6067" s="64" t="str">
        <f t="shared" si="753"/>
        <v/>
      </c>
      <c r="H6067" s="64" t="str">
        <f t="shared" si="754"/>
        <v/>
      </c>
      <c r="I6067" s="80" t="str">
        <f>IFERROR(VLOOKUP(D6067,Sheet2!A:B,2,0),"")</f>
        <v/>
      </c>
      <c r="J6067" s="64" t="str">
        <f>IFERROR(IF(I6067&lt;&gt;"",VLOOKUP(I6067,Sheet2!B:C,2,0),""),"")</f>
        <v/>
      </c>
      <c r="K6067" s="64" t="str">
        <f>IFERROR( IF(I6067&lt;&gt;"", HLOOKUP(L$2+$A6067,Sheet2!BX:NK,2,0),""),"")</f>
        <v/>
      </c>
      <c r="L6067" t="str">
        <f>IF(OR(HLOOKUP(L$2+$A6067,Sheet2!BX:NK,$B6067,0),HLOOKUP(L$2+$A6067,Sheet2!BX:NK,$B6067,0)&lt;&gt;""),HLOOKUP(L$2+$A6067,Sheet2!BX:NK,$B6067,0),"")</f>
        <v/>
      </c>
      <c r="M6067" t="str">
        <f>IF(OR(HLOOKUP(M$2+$A6067,Sheet2!BY:NL,$B6067,0),HLOOKUP(M$2+$A6067,Sheet2!BY:NL,$B6067,0)&lt;&gt;""),HLOOKUP(M$2+$A6067,Sheet2!BY:NL,$B6067,0),"")</f>
        <v/>
      </c>
      <c r="N6067" t="str">
        <f>IF(OR(HLOOKUP(N$2+$A6067,Sheet2!BZ:NM,$B6067,0),HLOOKUP(N$2+$A6067,Sheet2!BZ:NM,$B6067,0)&lt;&gt;""),HLOOKUP(N$2+$A6067,Sheet2!BZ:NM,$B6067,0),"")</f>
        <v/>
      </c>
      <c r="O6067" t="str">
        <f>IF(OR(HLOOKUP(O$2+$A6067,Sheet2!CA:NN,$B6067,0),HLOOKUP(O$2+$A6067,Sheet2!CA:NN,$B6067,0)&lt;&gt;""),HLOOKUP(O$2+$A6067,Sheet2!CA:NN,$B6067,0),"")</f>
        <v/>
      </c>
      <c r="P6067" t="str">
        <f>IF(OR(HLOOKUP(P$2+$A6067,Sheet2!CB:NO,$B6067,0),HLOOKUP(P$2+$A6067,Sheet2!CB:NO,$B6067,0)&lt;&gt;""),HLOOKUP(P$2+$A6067,Sheet2!CB:NO,$B6067,0),"")</f>
        <v/>
      </c>
      <c r="Q6067" t="str">
        <f>IF(OR(HLOOKUP(Q$2+$A6067,Sheet2!CC:NO,$B6067,0),HLOOKUP(Q$2+$A6067,Sheet2!CC:NO,$B6067,0)&lt;&gt;""),HLOOKUP(Q$2+$A6067,Sheet2!CC:NO,$B6067,0),"")</f>
        <v/>
      </c>
    </row>
    <row r="6068" spans="1:17" x14ac:dyDescent="0.25">
      <c r="A6068" s="64">
        <f t="shared" si="755"/>
        <v>24</v>
      </c>
      <c r="B6068" s="64">
        <f t="shared" si="756"/>
        <v>611</v>
      </c>
      <c r="C6068" s="64">
        <f t="shared" si="757"/>
        <v>5</v>
      </c>
      <c r="D6068" s="64">
        <f t="shared" si="758"/>
        <v>607</v>
      </c>
      <c r="E6068" s="64">
        <f t="shared" si="759"/>
        <v>3031</v>
      </c>
      <c r="F6068" s="64" t="str">
        <f t="shared" si="752"/>
        <v/>
      </c>
      <c r="G6068" s="64" t="str">
        <f t="shared" si="753"/>
        <v/>
      </c>
      <c r="H6068" s="64" t="str">
        <f t="shared" si="754"/>
        <v/>
      </c>
      <c r="I6068" s="80" t="str">
        <f>IFERROR(VLOOKUP(D6068,Sheet2!A:B,2,0),"")</f>
        <v/>
      </c>
      <c r="J6068" s="64" t="str">
        <f>IFERROR(IF(I6068&lt;&gt;"",VLOOKUP(I6068,Sheet2!B:C,2,0),""),"")</f>
        <v/>
      </c>
      <c r="K6068" s="64" t="str">
        <f>IFERROR( IF(I6068&lt;&gt;"", HLOOKUP(L$2+$A6068,Sheet2!BX:NK,2,0),""),"")</f>
        <v/>
      </c>
      <c r="L6068" t="str">
        <f>IF(OR(HLOOKUP(L$2+$A6068,Sheet2!BX:NK,$B6068,0),HLOOKUP(L$2+$A6068,Sheet2!BX:NK,$B6068,0)&lt;&gt;""),HLOOKUP(L$2+$A6068,Sheet2!BX:NK,$B6068,0),"")</f>
        <v/>
      </c>
      <c r="M6068" t="str">
        <f>IF(OR(HLOOKUP(M$2+$A6068,Sheet2!BY:NL,$B6068,0),HLOOKUP(M$2+$A6068,Sheet2!BY:NL,$B6068,0)&lt;&gt;""),HLOOKUP(M$2+$A6068,Sheet2!BY:NL,$B6068,0),"")</f>
        <v/>
      </c>
      <c r="N6068" t="str">
        <f>IF(OR(HLOOKUP(N$2+$A6068,Sheet2!BZ:NM,$B6068,0),HLOOKUP(N$2+$A6068,Sheet2!BZ:NM,$B6068,0)&lt;&gt;""),HLOOKUP(N$2+$A6068,Sheet2!BZ:NM,$B6068,0),"")</f>
        <v/>
      </c>
      <c r="O6068" t="str">
        <f>IF(OR(HLOOKUP(O$2+$A6068,Sheet2!CA:NN,$B6068,0),HLOOKUP(O$2+$A6068,Sheet2!CA:NN,$B6068,0)&lt;&gt;""),HLOOKUP(O$2+$A6068,Sheet2!CA:NN,$B6068,0),"")</f>
        <v/>
      </c>
      <c r="P6068" t="str">
        <f>IF(OR(HLOOKUP(P$2+$A6068,Sheet2!CB:NO,$B6068,0),HLOOKUP(P$2+$A6068,Sheet2!CB:NO,$B6068,0)&lt;&gt;""),HLOOKUP(P$2+$A6068,Sheet2!CB:NO,$B6068,0),"")</f>
        <v/>
      </c>
      <c r="Q6068" t="str">
        <f>IF(OR(HLOOKUP(Q$2+$A6068,Sheet2!CC:NO,$B6068,0),HLOOKUP(Q$2+$A6068,Sheet2!CC:NO,$B6068,0)&lt;&gt;""),HLOOKUP(Q$2+$A6068,Sheet2!CC:NO,$B6068,0),"")</f>
        <v/>
      </c>
    </row>
    <row r="6069" spans="1:17" x14ac:dyDescent="0.25">
      <c r="A6069" s="64">
        <f t="shared" si="755"/>
        <v>30</v>
      </c>
      <c r="B6069" s="64">
        <f t="shared" si="756"/>
        <v>611</v>
      </c>
      <c r="C6069" s="64">
        <f t="shared" si="757"/>
        <v>6</v>
      </c>
      <c r="D6069" s="64">
        <f t="shared" si="758"/>
        <v>607</v>
      </c>
      <c r="E6069" s="64">
        <f t="shared" si="759"/>
        <v>3031</v>
      </c>
      <c r="F6069" s="64" t="str">
        <f t="shared" si="752"/>
        <v/>
      </c>
      <c r="G6069" s="64" t="str">
        <f t="shared" si="753"/>
        <v/>
      </c>
      <c r="H6069" s="64" t="str">
        <f t="shared" si="754"/>
        <v/>
      </c>
      <c r="I6069" s="80" t="str">
        <f>IFERROR(VLOOKUP(D6069,Sheet2!A:B,2,0),"")</f>
        <v/>
      </c>
      <c r="J6069" s="64" t="str">
        <f>IFERROR(IF(I6069&lt;&gt;"",VLOOKUP(I6069,Sheet2!B:C,2,0),""),"")</f>
        <v/>
      </c>
      <c r="K6069" s="64" t="str">
        <f>IFERROR( IF(I6069&lt;&gt;"", HLOOKUP(L$2+$A6069,Sheet2!BX:NK,2,0),""),"")</f>
        <v/>
      </c>
      <c r="L6069" t="str">
        <f>IF(OR(HLOOKUP(L$2+$A6069,Sheet2!BX:NK,$B6069,0),HLOOKUP(L$2+$A6069,Sheet2!BX:NK,$B6069,0)&lt;&gt;""),HLOOKUP(L$2+$A6069,Sheet2!BX:NK,$B6069,0),"")</f>
        <v/>
      </c>
      <c r="M6069" t="str">
        <f>IF(OR(HLOOKUP(M$2+$A6069,Sheet2!BY:NL,$B6069,0),HLOOKUP(M$2+$A6069,Sheet2!BY:NL,$B6069,0)&lt;&gt;""),HLOOKUP(M$2+$A6069,Sheet2!BY:NL,$B6069,0),"")</f>
        <v/>
      </c>
      <c r="N6069" t="str">
        <f>IF(OR(HLOOKUP(N$2+$A6069,Sheet2!BZ:NM,$B6069,0),HLOOKUP(N$2+$A6069,Sheet2!BZ:NM,$B6069,0)&lt;&gt;""),HLOOKUP(N$2+$A6069,Sheet2!BZ:NM,$B6069,0),"")</f>
        <v/>
      </c>
      <c r="O6069" t="str">
        <f>IF(OR(HLOOKUP(O$2+$A6069,Sheet2!CA:NN,$B6069,0),HLOOKUP(O$2+$A6069,Sheet2!CA:NN,$B6069,0)&lt;&gt;""),HLOOKUP(O$2+$A6069,Sheet2!CA:NN,$B6069,0),"")</f>
        <v/>
      </c>
      <c r="P6069" t="str">
        <f>IF(OR(HLOOKUP(P$2+$A6069,Sheet2!CB:NO,$B6069,0),HLOOKUP(P$2+$A6069,Sheet2!CB:NO,$B6069,0)&lt;&gt;""),HLOOKUP(P$2+$A6069,Sheet2!CB:NO,$B6069,0),"")</f>
        <v/>
      </c>
      <c r="Q6069" t="str">
        <f>IF(OR(HLOOKUP(Q$2+$A6069,Sheet2!CC:NO,$B6069,0),HLOOKUP(Q$2+$A6069,Sheet2!CC:NO,$B6069,0)&lt;&gt;""),HLOOKUP(Q$2+$A6069,Sheet2!CC:NO,$B6069,0),"")</f>
        <v/>
      </c>
    </row>
    <row r="6070" spans="1:17" x14ac:dyDescent="0.25">
      <c r="A6070" s="64">
        <f t="shared" si="755"/>
        <v>36</v>
      </c>
      <c r="B6070" s="64">
        <f t="shared" si="756"/>
        <v>611</v>
      </c>
      <c r="C6070" s="64">
        <f t="shared" si="757"/>
        <v>7</v>
      </c>
      <c r="D6070" s="64">
        <f t="shared" si="758"/>
        <v>607</v>
      </c>
      <c r="E6070" s="64">
        <f t="shared" si="759"/>
        <v>3031</v>
      </c>
      <c r="F6070" s="64" t="str">
        <f t="shared" si="752"/>
        <v/>
      </c>
      <c r="G6070" s="64" t="str">
        <f t="shared" si="753"/>
        <v/>
      </c>
      <c r="H6070" s="64" t="str">
        <f t="shared" si="754"/>
        <v/>
      </c>
      <c r="I6070" s="80" t="str">
        <f>IFERROR(VLOOKUP(D6070,Sheet2!A:B,2,0),"")</f>
        <v/>
      </c>
      <c r="J6070" s="64" t="str">
        <f>IFERROR(IF(I6070&lt;&gt;"",VLOOKUP(I6070,Sheet2!B:C,2,0),""),"")</f>
        <v/>
      </c>
      <c r="K6070" s="64" t="str">
        <f>IFERROR( IF(I6070&lt;&gt;"", HLOOKUP(L$2+$A6070,Sheet2!BX:NK,2,0),""),"")</f>
        <v/>
      </c>
      <c r="L6070" t="str">
        <f>IF(OR(HLOOKUP(L$2+$A6070,Sheet2!BX:NK,$B6070,0),HLOOKUP(L$2+$A6070,Sheet2!BX:NK,$B6070,0)&lt;&gt;""),HLOOKUP(L$2+$A6070,Sheet2!BX:NK,$B6070,0),"")</f>
        <v/>
      </c>
      <c r="M6070" t="str">
        <f>IF(OR(HLOOKUP(M$2+$A6070,Sheet2!BY:NL,$B6070,0),HLOOKUP(M$2+$A6070,Sheet2!BY:NL,$B6070,0)&lt;&gt;""),HLOOKUP(M$2+$A6070,Sheet2!BY:NL,$B6070,0),"")</f>
        <v/>
      </c>
      <c r="N6070" t="str">
        <f>IF(OR(HLOOKUP(N$2+$A6070,Sheet2!BZ:NM,$B6070,0),HLOOKUP(N$2+$A6070,Sheet2!BZ:NM,$B6070,0)&lt;&gt;""),HLOOKUP(N$2+$A6070,Sheet2!BZ:NM,$B6070,0),"")</f>
        <v/>
      </c>
      <c r="O6070" t="str">
        <f>IF(OR(HLOOKUP(O$2+$A6070,Sheet2!CA:NN,$B6070,0),HLOOKUP(O$2+$A6070,Sheet2!CA:NN,$B6070,0)&lt;&gt;""),HLOOKUP(O$2+$A6070,Sheet2!CA:NN,$B6070,0),"")</f>
        <v/>
      </c>
      <c r="P6070" t="str">
        <f>IF(OR(HLOOKUP(P$2+$A6070,Sheet2!CB:NO,$B6070,0),HLOOKUP(P$2+$A6070,Sheet2!CB:NO,$B6070,0)&lt;&gt;""),HLOOKUP(P$2+$A6070,Sheet2!CB:NO,$B6070,0),"")</f>
        <v/>
      </c>
      <c r="Q6070" t="str">
        <f>IF(OR(HLOOKUP(Q$2+$A6070,Sheet2!CC:NO,$B6070,0),HLOOKUP(Q$2+$A6070,Sheet2!CC:NO,$B6070,0)&lt;&gt;""),HLOOKUP(Q$2+$A6070,Sheet2!CC:NO,$B6070,0),"")</f>
        <v/>
      </c>
    </row>
    <row r="6071" spans="1:17" x14ac:dyDescent="0.25">
      <c r="A6071" s="64">
        <f t="shared" si="755"/>
        <v>42</v>
      </c>
      <c r="B6071" s="64">
        <f t="shared" si="756"/>
        <v>611</v>
      </c>
      <c r="C6071" s="64">
        <f t="shared" si="757"/>
        <v>8</v>
      </c>
      <c r="D6071" s="64">
        <f t="shared" si="758"/>
        <v>607</v>
      </c>
      <c r="E6071" s="64">
        <f t="shared" si="759"/>
        <v>3031</v>
      </c>
      <c r="F6071" s="64" t="str">
        <f t="shared" si="752"/>
        <v/>
      </c>
      <c r="G6071" s="64" t="str">
        <f t="shared" si="753"/>
        <v/>
      </c>
      <c r="H6071" s="64" t="str">
        <f t="shared" si="754"/>
        <v/>
      </c>
      <c r="I6071" s="80" t="str">
        <f>IFERROR(VLOOKUP(D6071,Sheet2!A:B,2,0),"")</f>
        <v/>
      </c>
      <c r="J6071" s="64" t="str">
        <f>IFERROR(IF(I6071&lt;&gt;"",VLOOKUP(I6071,Sheet2!B:C,2,0),""),"")</f>
        <v/>
      </c>
      <c r="K6071" s="64" t="str">
        <f>IFERROR( IF(I6071&lt;&gt;"", HLOOKUP(L$2+$A6071,Sheet2!BX:NK,2,0),""),"")</f>
        <v/>
      </c>
      <c r="L6071" t="str">
        <f>IF(OR(HLOOKUP(L$2+$A6071,Sheet2!BX:NK,$B6071,0),HLOOKUP(L$2+$A6071,Sheet2!BX:NK,$B6071,0)&lt;&gt;""),HLOOKUP(L$2+$A6071,Sheet2!BX:NK,$B6071,0),"")</f>
        <v/>
      </c>
      <c r="M6071" t="str">
        <f>IF(OR(HLOOKUP(M$2+$A6071,Sheet2!BY:NL,$B6071,0),HLOOKUP(M$2+$A6071,Sheet2!BY:NL,$B6071,0)&lt;&gt;""),HLOOKUP(M$2+$A6071,Sheet2!BY:NL,$B6071,0),"")</f>
        <v/>
      </c>
      <c r="N6071" t="str">
        <f>IF(OR(HLOOKUP(N$2+$A6071,Sheet2!BZ:NM,$B6071,0),HLOOKUP(N$2+$A6071,Sheet2!BZ:NM,$B6071,0)&lt;&gt;""),HLOOKUP(N$2+$A6071,Sheet2!BZ:NM,$B6071,0),"")</f>
        <v/>
      </c>
      <c r="O6071" t="str">
        <f>IF(OR(HLOOKUP(O$2+$A6071,Sheet2!CA:NN,$B6071,0),HLOOKUP(O$2+$A6071,Sheet2!CA:NN,$B6071,0)&lt;&gt;""),HLOOKUP(O$2+$A6071,Sheet2!CA:NN,$B6071,0),"")</f>
        <v/>
      </c>
      <c r="P6071" t="str">
        <f>IF(OR(HLOOKUP(P$2+$A6071,Sheet2!CB:NO,$B6071,0),HLOOKUP(P$2+$A6071,Sheet2!CB:NO,$B6071,0)&lt;&gt;""),HLOOKUP(P$2+$A6071,Sheet2!CB:NO,$B6071,0),"")</f>
        <v/>
      </c>
      <c r="Q6071" t="str">
        <f>IF(OR(HLOOKUP(Q$2+$A6071,Sheet2!CC:NO,$B6071,0),HLOOKUP(Q$2+$A6071,Sheet2!CC:NO,$B6071,0)&lt;&gt;""),HLOOKUP(Q$2+$A6071,Sheet2!CC:NO,$B6071,0),"")</f>
        <v/>
      </c>
    </row>
    <row r="6072" spans="1:17" x14ac:dyDescent="0.25">
      <c r="A6072" s="64">
        <f t="shared" si="755"/>
        <v>48</v>
      </c>
      <c r="B6072" s="64">
        <f t="shared" si="756"/>
        <v>611</v>
      </c>
      <c r="C6072" s="64">
        <f t="shared" si="757"/>
        <v>9</v>
      </c>
      <c r="D6072" s="64">
        <f t="shared" si="758"/>
        <v>607</v>
      </c>
      <c r="E6072" s="64">
        <f t="shared" si="759"/>
        <v>3031</v>
      </c>
      <c r="F6072" s="64" t="str">
        <f t="shared" si="752"/>
        <v/>
      </c>
      <c r="G6072" s="64" t="str">
        <f t="shared" si="753"/>
        <v/>
      </c>
      <c r="H6072" s="64" t="str">
        <f t="shared" si="754"/>
        <v/>
      </c>
      <c r="I6072" s="80" t="str">
        <f>IFERROR(VLOOKUP(D6072,Sheet2!A:B,2,0),"")</f>
        <v/>
      </c>
      <c r="J6072" s="64" t="str">
        <f>IFERROR(IF(I6072&lt;&gt;"",VLOOKUP(I6072,Sheet2!B:C,2,0),""),"")</f>
        <v/>
      </c>
      <c r="K6072" s="64" t="str">
        <f>IFERROR( IF(I6072&lt;&gt;"", HLOOKUP(L$2+$A6072,Sheet2!BX:NK,2,0),""),"")</f>
        <v/>
      </c>
      <c r="L6072" t="str">
        <f>IF(OR(HLOOKUP(L$2+$A6072,Sheet2!BX:NK,$B6072,0),HLOOKUP(L$2+$A6072,Sheet2!BX:NK,$B6072,0)&lt;&gt;""),HLOOKUP(L$2+$A6072,Sheet2!BX:NK,$B6072,0),"")</f>
        <v/>
      </c>
      <c r="M6072" t="str">
        <f>IF(OR(HLOOKUP(M$2+$A6072,Sheet2!BY:NL,$B6072,0),HLOOKUP(M$2+$A6072,Sheet2!BY:NL,$B6072,0)&lt;&gt;""),HLOOKUP(M$2+$A6072,Sheet2!BY:NL,$B6072,0),"")</f>
        <v/>
      </c>
      <c r="N6072" t="str">
        <f>IF(OR(HLOOKUP(N$2+$A6072,Sheet2!BZ:NM,$B6072,0),HLOOKUP(N$2+$A6072,Sheet2!BZ:NM,$B6072,0)&lt;&gt;""),HLOOKUP(N$2+$A6072,Sheet2!BZ:NM,$B6072,0),"")</f>
        <v/>
      </c>
      <c r="O6072" t="str">
        <f>IF(OR(HLOOKUP(O$2+$A6072,Sheet2!CA:NN,$B6072,0),HLOOKUP(O$2+$A6072,Sheet2!CA:NN,$B6072,0)&lt;&gt;""),HLOOKUP(O$2+$A6072,Sheet2!CA:NN,$B6072,0),"")</f>
        <v/>
      </c>
      <c r="P6072" t="str">
        <f>IF(OR(HLOOKUP(P$2+$A6072,Sheet2!CB:NO,$B6072,0),HLOOKUP(P$2+$A6072,Sheet2!CB:NO,$B6072,0)&lt;&gt;""),HLOOKUP(P$2+$A6072,Sheet2!CB:NO,$B6072,0),"")</f>
        <v/>
      </c>
      <c r="Q6072" t="str">
        <f>IF(OR(HLOOKUP(Q$2+$A6072,Sheet2!CC:NO,$B6072,0),HLOOKUP(Q$2+$A6072,Sheet2!CC:NO,$B6072,0)&lt;&gt;""),HLOOKUP(Q$2+$A6072,Sheet2!CC:NO,$B6072,0),"")</f>
        <v/>
      </c>
    </row>
    <row r="6073" spans="1:17" x14ac:dyDescent="0.25">
      <c r="A6073" s="64">
        <f t="shared" si="755"/>
        <v>54</v>
      </c>
      <c r="B6073" s="64">
        <f t="shared" si="756"/>
        <v>611</v>
      </c>
      <c r="C6073" s="64">
        <f t="shared" si="757"/>
        <v>10</v>
      </c>
      <c r="D6073" s="64">
        <f t="shared" si="758"/>
        <v>607</v>
      </c>
      <c r="E6073" s="64">
        <f t="shared" si="759"/>
        <v>3031</v>
      </c>
      <c r="F6073" s="64" t="str">
        <f t="shared" si="752"/>
        <v/>
      </c>
      <c r="G6073" s="64" t="str">
        <f t="shared" si="753"/>
        <v/>
      </c>
      <c r="H6073" s="64" t="str">
        <f t="shared" si="754"/>
        <v/>
      </c>
      <c r="I6073" s="80" t="str">
        <f>IFERROR(VLOOKUP(D6073,Sheet2!A:B,2,0),"")</f>
        <v/>
      </c>
      <c r="J6073" s="64" t="str">
        <f>IFERROR(IF(I6073&lt;&gt;"",VLOOKUP(I6073,Sheet2!B:C,2,0),""),"")</f>
        <v/>
      </c>
      <c r="K6073" s="64" t="str">
        <f>IFERROR( IF(I6073&lt;&gt;"", HLOOKUP(L$2+$A6073,Sheet2!BX:NK,2,0),""),"")</f>
        <v/>
      </c>
      <c r="L6073" t="str">
        <f>IF(OR(HLOOKUP(L$2+$A6073,Sheet2!BX:NK,$B6073,0),HLOOKUP(L$2+$A6073,Sheet2!BX:NK,$B6073,0)&lt;&gt;""),HLOOKUP(L$2+$A6073,Sheet2!BX:NK,$B6073,0),"")</f>
        <v/>
      </c>
      <c r="M6073" t="str">
        <f>IF(OR(HLOOKUP(M$2+$A6073,Sheet2!BY:NL,$B6073,0),HLOOKUP(M$2+$A6073,Sheet2!BY:NL,$B6073,0)&lt;&gt;""),HLOOKUP(M$2+$A6073,Sheet2!BY:NL,$B6073,0),"")</f>
        <v/>
      </c>
      <c r="N6073" t="str">
        <f>IF(OR(HLOOKUP(N$2+$A6073,Sheet2!BZ:NM,$B6073,0),HLOOKUP(N$2+$A6073,Sheet2!BZ:NM,$B6073,0)&lt;&gt;""),HLOOKUP(N$2+$A6073,Sheet2!BZ:NM,$B6073,0),"")</f>
        <v/>
      </c>
      <c r="O6073" t="str">
        <f>IF(OR(HLOOKUP(O$2+$A6073,Sheet2!CA:NN,$B6073,0),HLOOKUP(O$2+$A6073,Sheet2!CA:NN,$B6073,0)&lt;&gt;""),HLOOKUP(O$2+$A6073,Sheet2!CA:NN,$B6073,0),"")</f>
        <v/>
      </c>
      <c r="P6073" t="str">
        <f>IF(OR(HLOOKUP(P$2+$A6073,Sheet2!CB:NO,$B6073,0),HLOOKUP(P$2+$A6073,Sheet2!CB:NO,$B6073,0)&lt;&gt;""),HLOOKUP(P$2+$A6073,Sheet2!CB:NO,$B6073,0),"")</f>
        <v/>
      </c>
      <c r="Q6073" t="str">
        <f>IF(OR(HLOOKUP(Q$2+$A6073,Sheet2!CC:NO,$B6073,0),HLOOKUP(Q$2+$A6073,Sheet2!CC:NO,$B6073,0)&lt;&gt;""),HLOOKUP(Q$2+$A6073,Sheet2!CC:NO,$B6073,0),"")</f>
        <v/>
      </c>
    </row>
    <row r="6074" spans="1:17" x14ac:dyDescent="0.25">
      <c r="A6074" s="64">
        <f t="shared" si="755"/>
        <v>0</v>
      </c>
      <c r="B6074" s="64">
        <f t="shared" si="756"/>
        <v>612</v>
      </c>
      <c r="C6074" s="64">
        <f t="shared" si="757"/>
        <v>1</v>
      </c>
      <c r="D6074" s="64">
        <f t="shared" si="758"/>
        <v>608</v>
      </c>
      <c r="E6074" s="64">
        <f t="shared" si="759"/>
        <v>3036</v>
      </c>
      <c r="F6074" s="64" t="str">
        <f t="shared" si="752"/>
        <v/>
      </c>
      <c r="G6074" s="64" t="str">
        <f t="shared" si="753"/>
        <v/>
      </c>
      <c r="H6074" s="64" t="str">
        <f t="shared" si="754"/>
        <v/>
      </c>
      <c r="I6074" s="80" t="str">
        <f>IFERROR(VLOOKUP(D6074,Sheet2!A:B,2,0),"")</f>
        <v/>
      </c>
      <c r="J6074" s="64" t="str">
        <f>IFERROR(IF(I6074&lt;&gt;"",VLOOKUP(I6074,Sheet2!B:C,2,0),""),"")</f>
        <v/>
      </c>
      <c r="K6074" s="64" t="str">
        <f>IFERROR( IF(I6074&lt;&gt;"", HLOOKUP(L$2+$A6074,Sheet2!BX:NK,2,0),""),"")</f>
        <v/>
      </c>
      <c r="L6074" t="str">
        <f>IF(OR(HLOOKUP(L$2+$A6074,Sheet2!BX:NK,$B6074,0),HLOOKUP(L$2+$A6074,Sheet2!BX:NK,$B6074,0)&lt;&gt;""),HLOOKUP(L$2+$A6074,Sheet2!BX:NK,$B6074,0),"")</f>
        <v/>
      </c>
      <c r="M6074" t="str">
        <f>IF(OR(HLOOKUP(M$2+$A6074,Sheet2!BY:NL,$B6074,0),HLOOKUP(M$2+$A6074,Sheet2!BY:NL,$B6074,0)&lt;&gt;""),HLOOKUP(M$2+$A6074,Sheet2!BY:NL,$B6074,0),"")</f>
        <v/>
      </c>
      <c r="N6074" t="str">
        <f>IF(OR(HLOOKUP(N$2+$A6074,Sheet2!BZ:NM,$B6074,0),HLOOKUP(N$2+$A6074,Sheet2!BZ:NM,$B6074,0)&lt;&gt;""),HLOOKUP(N$2+$A6074,Sheet2!BZ:NM,$B6074,0),"")</f>
        <v/>
      </c>
      <c r="O6074" t="str">
        <f>IF(OR(HLOOKUP(O$2+$A6074,Sheet2!CA:NN,$B6074,0),HLOOKUP(O$2+$A6074,Sheet2!CA:NN,$B6074,0)&lt;&gt;""),HLOOKUP(O$2+$A6074,Sheet2!CA:NN,$B6074,0),"")</f>
        <v/>
      </c>
      <c r="P6074" t="str">
        <f>IF(OR(HLOOKUP(P$2+$A6074,Sheet2!CB:NO,$B6074,0),HLOOKUP(P$2+$A6074,Sheet2!CB:NO,$B6074,0)&lt;&gt;""),HLOOKUP(P$2+$A6074,Sheet2!CB:NO,$B6074,0),"")</f>
        <v/>
      </c>
      <c r="Q6074" t="str">
        <f>IF(OR(HLOOKUP(Q$2+$A6074,Sheet2!CC:NO,$B6074,0),HLOOKUP(Q$2+$A6074,Sheet2!CC:NO,$B6074,0)&lt;&gt;""),HLOOKUP(Q$2+$A6074,Sheet2!CC:NO,$B6074,0),"")</f>
        <v/>
      </c>
    </row>
    <row r="6075" spans="1:17" x14ac:dyDescent="0.25">
      <c r="A6075" s="64">
        <f t="shared" si="755"/>
        <v>6</v>
      </c>
      <c r="B6075" s="64">
        <f t="shared" si="756"/>
        <v>612</v>
      </c>
      <c r="C6075" s="64">
        <f t="shared" si="757"/>
        <v>2</v>
      </c>
      <c r="D6075" s="64">
        <f t="shared" si="758"/>
        <v>608</v>
      </c>
      <c r="E6075" s="64">
        <f t="shared" si="759"/>
        <v>3036</v>
      </c>
      <c r="F6075" s="64" t="str">
        <f t="shared" si="752"/>
        <v/>
      </c>
      <c r="G6075" s="64" t="str">
        <f t="shared" si="753"/>
        <v/>
      </c>
      <c r="H6075" s="64" t="str">
        <f t="shared" si="754"/>
        <v/>
      </c>
      <c r="I6075" s="80" t="str">
        <f>IFERROR(VLOOKUP(D6075,Sheet2!A:B,2,0),"")</f>
        <v/>
      </c>
      <c r="J6075" s="64" t="str">
        <f>IFERROR(IF(I6075&lt;&gt;"",VLOOKUP(I6075,Sheet2!B:C,2,0),""),"")</f>
        <v/>
      </c>
      <c r="K6075" s="64" t="str">
        <f>IFERROR( IF(I6075&lt;&gt;"", HLOOKUP(L$2+$A6075,Sheet2!BX:NK,2,0),""),"")</f>
        <v/>
      </c>
      <c r="L6075" t="str">
        <f>IF(OR(HLOOKUP(L$2+$A6075,Sheet2!BX:NK,$B6075,0),HLOOKUP(L$2+$A6075,Sheet2!BX:NK,$B6075,0)&lt;&gt;""),HLOOKUP(L$2+$A6075,Sheet2!BX:NK,$B6075,0),"")</f>
        <v/>
      </c>
      <c r="M6075" t="str">
        <f>IF(OR(HLOOKUP(M$2+$A6075,Sheet2!BY:NL,$B6075,0),HLOOKUP(M$2+$A6075,Sheet2!BY:NL,$B6075,0)&lt;&gt;""),HLOOKUP(M$2+$A6075,Sheet2!BY:NL,$B6075,0),"")</f>
        <v/>
      </c>
      <c r="N6075" t="str">
        <f>IF(OR(HLOOKUP(N$2+$A6075,Sheet2!BZ:NM,$B6075,0),HLOOKUP(N$2+$A6075,Sheet2!BZ:NM,$B6075,0)&lt;&gt;""),HLOOKUP(N$2+$A6075,Sheet2!BZ:NM,$B6075,0),"")</f>
        <v/>
      </c>
      <c r="O6075" t="str">
        <f>IF(OR(HLOOKUP(O$2+$A6075,Sheet2!CA:NN,$B6075,0),HLOOKUP(O$2+$A6075,Sheet2!CA:NN,$B6075,0)&lt;&gt;""),HLOOKUP(O$2+$A6075,Sheet2!CA:NN,$B6075,0),"")</f>
        <v/>
      </c>
      <c r="P6075" t="str">
        <f>IF(OR(HLOOKUP(P$2+$A6075,Sheet2!CB:NO,$B6075,0),HLOOKUP(P$2+$A6075,Sheet2!CB:NO,$B6075,0)&lt;&gt;""),HLOOKUP(P$2+$A6075,Sheet2!CB:NO,$B6075,0),"")</f>
        <v/>
      </c>
      <c r="Q6075" t="str">
        <f>IF(OR(HLOOKUP(Q$2+$A6075,Sheet2!CC:NO,$B6075,0),HLOOKUP(Q$2+$A6075,Sheet2!CC:NO,$B6075,0)&lt;&gt;""),HLOOKUP(Q$2+$A6075,Sheet2!CC:NO,$B6075,0),"")</f>
        <v/>
      </c>
    </row>
    <row r="6076" spans="1:17" x14ac:dyDescent="0.25">
      <c r="A6076" s="64">
        <f t="shared" si="755"/>
        <v>12</v>
      </c>
      <c r="B6076" s="64">
        <f t="shared" si="756"/>
        <v>612</v>
      </c>
      <c r="C6076" s="64">
        <f t="shared" si="757"/>
        <v>3</v>
      </c>
      <c r="D6076" s="64">
        <f t="shared" si="758"/>
        <v>608</v>
      </c>
      <c r="E6076" s="64">
        <f t="shared" si="759"/>
        <v>3036</v>
      </c>
      <c r="F6076" s="64" t="str">
        <f t="shared" si="752"/>
        <v/>
      </c>
      <c r="G6076" s="64" t="str">
        <f t="shared" si="753"/>
        <v/>
      </c>
      <c r="H6076" s="64" t="str">
        <f t="shared" si="754"/>
        <v/>
      </c>
      <c r="I6076" s="80" t="str">
        <f>IFERROR(VLOOKUP(D6076,Sheet2!A:B,2,0),"")</f>
        <v/>
      </c>
      <c r="J6076" s="64" t="str">
        <f>IFERROR(IF(I6076&lt;&gt;"",VLOOKUP(I6076,Sheet2!B:C,2,0),""),"")</f>
        <v/>
      </c>
      <c r="K6076" s="64" t="str">
        <f>IFERROR( IF(I6076&lt;&gt;"", HLOOKUP(L$2+$A6076,Sheet2!BX:NK,2,0),""),"")</f>
        <v/>
      </c>
      <c r="L6076" t="str">
        <f>IF(OR(HLOOKUP(L$2+$A6076,Sheet2!BX:NK,$B6076,0),HLOOKUP(L$2+$A6076,Sheet2!BX:NK,$B6076,0)&lt;&gt;""),HLOOKUP(L$2+$A6076,Sheet2!BX:NK,$B6076,0),"")</f>
        <v/>
      </c>
      <c r="M6076" t="str">
        <f>IF(OR(HLOOKUP(M$2+$A6076,Sheet2!BY:NL,$B6076,0),HLOOKUP(M$2+$A6076,Sheet2!BY:NL,$B6076,0)&lt;&gt;""),HLOOKUP(M$2+$A6076,Sheet2!BY:NL,$B6076,0),"")</f>
        <v/>
      </c>
      <c r="N6076" t="str">
        <f>IF(OR(HLOOKUP(N$2+$A6076,Sheet2!BZ:NM,$B6076,0),HLOOKUP(N$2+$A6076,Sheet2!BZ:NM,$B6076,0)&lt;&gt;""),HLOOKUP(N$2+$A6076,Sheet2!BZ:NM,$B6076,0),"")</f>
        <v/>
      </c>
      <c r="O6076" t="str">
        <f>IF(OR(HLOOKUP(O$2+$A6076,Sheet2!CA:NN,$B6076,0),HLOOKUP(O$2+$A6076,Sheet2!CA:NN,$B6076,0)&lt;&gt;""),HLOOKUP(O$2+$A6076,Sheet2!CA:NN,$B6076,0),"")</f>
        <v/>
      </c>
      <c r="P6076" t="str">
        <f>IF(OR(HLOOKUP(P$2+$A6076,Sheet2!CB:NO,$B6076,0),HLOOKUP(P$2+$A6076,Sheet2!CB:NO,$B6076,0)&lt;&gt;""),HLOOKUP(P$2+$A6076,Sheet2!CB:NO,$B6076,0),"")</f>
        <v/>
      </c>
      <c r="Q6076" t="str">
        <f>IF(OR(HLOOKUP(Q$2+$A6076,Sheet2!CC:NO,$B6076,0),HLOOKUP(Q$2+$A6076,Sheet2!CC:NO,$B6076,0)&lt;&gt;""),HLOOKUP(Q$2+$A6076,Sheet2!CC:NO,$B6076,0),"")</f>
        <v/>
      </c>
    </row>
    <row r="6077" spans="1:17" x14ac:dyDescent="0.25">
      <c r="A6077" s="64">
        <f t="shared" si="755"/>
        <v>18</v>
      </c>
      <c r="B6077" s="64">
        <f t="shared" si="756"/>
        <v>612</v>
      </c>
      <c r="C6077" s="64">
        <f t="shared" si="757"/>
        <v>4</v>
      </c>
      <c r="D6077" s="64">
        <f t="shared" si="758"/>
        <v>608</v>
      </c>
      <c r="E6077" s="64">
        <f t="shared" si="759"/>
        <v>3036</v>
      </c>
      <c r="F6077" s="64" t="str">
        <f t="shared" si="752"/>
        <v/>
      </c>
      <c r="G6077" s="64" t="str">
        <f t="shared" si="753"/>
        <v/>
      </c>
      <c r="H6077" s="64" t="str">
        <f t="shared" si="754"/>
        <v/>
      </c>
      <c r="I6077" s="80" t="str">
        <f>IFERROR(VLOOKUP(D6077,Sheet2!A:B,2,0),"")</f>
        <v/>
      </c>
      <c r="J6077" s="64" t="str">
        <f>IFERROR(IF(I6077&lt;&gt;"",VLOOKUP(I6077,Sheet2!B:C,2,0),""),"")</f>
        <v/>
      </c>
      <c r="K6077" s="64" t="str">
        <f>IFERROR( IF(I6077&lt;&gt;"", HLOOKUP(L$2+$A6077,Sheet2!BX:NK,2,0),""),"")</f>
        <v/>
      </c>
      <c r="L6077" t="str">
        <f>IF(OR(HLOOKUP(L$2+$A6077,Sheet2!BX:NK,$B6077,0),HLOOKUP(L$2+$A6077,Sheet2!BX:NK,$B6077,0)&lt;&gt;""),HLOOKUP(L$2+$A6077,Sheet2!BX:NK,$B6077,0),"")</f>
        <v/>
      </c>
      <c r="M6077" t="str">
        <f>IF(OR(HLOOKUP(M$2+$A6077,Sheet2!BY:NL,$B6077,0),HLOOKUP(M$2+$A6077,Sheet2!BY:NL,$B6077,0)&lt;&gt;""),HLOOKUP(M$2+$A6077,Sheet2!BY:NL,$B6077,0),"")</f>
        <v/>
      </c>
      <c r="N6077" t="str">
        <f>IF(OR(HLOOKUP(N$2+$A6077,Sheet2!BZ:NM,$B6077,0),HLOOKUP(N$2+$A6077,Sheet2!BZ:NM,$B6077,0)&lt;&gt;""),HLOOKUP(N$2+$A6077,Sheet2!BZ:NM,$B6077,0),"")</f>
        <v/>
      </c>
      <c r="O6077" t="str">
        <f>IF(OR(HLOOKUP(O$2+$A6077,Sheet2!CA:NN,$B6077,0),HLOOKUP(O$2+$A6077,Sheet2!CA:NN,$B6077,0)&lt;&gt;""),HLOOKUP(O$2+$A6077,Sheet2!CA:NN,$B6077,0),"")</f>
        <v/>
      </c>
      <c r="P6077" t="str">
        <f>IF(OR(HLOOKUP(P$2+$A6077,Sheet2!CB:NO,$B6077,0),HLOOKUP(P$2+$A6077,Sheet2!CB:NO,$B6077,0)&lt;&gt;""),HLOOKUP(P$2+$A6077,Sheet2!CB:NO,$B6077,0),"")</f>
        <v/>
      </c>
      <c r="Q6077" t="str">
        <f>IF(OR(HLOOKUP(Q$2+$A6077,Sheet2!CC:NO,$B6077,0),HLOOKUP(Q$2+$A6077,Sheet2!CC:NO,$B6077,0)&lt;&gt;""),HLOOKUP(Q$2+$A6077,Sheet2!CC:NO,$B6077,0),"")</f>
        <v/>
      </c>
    </row>
    <row r="6078" spans="1:17" x14ac:dyDescent="0.25">
      <c r="A6078" s="64">
        <f t="shared" si="755"/>
        <v>24</v>
      </c>
      <c r="B6078" s="64">
        <f t="shared" si="756"/>
        <v>612</v>
      </c>
      <c r="C6078" s="64">
        <f t="shared" si="757"/>
        <v>5</v>
      </c>
      <c r="D6078" s="64">
        <f t="shared" si="758"/>
        <v>608</v>
      </c>
      <c r="E6078" s="64">
        <f t="shared" si="759"/>
        <v>3036</v>
      </c>
      <c r="F6078" s="64" t="str">
        <f t="shared" si="752"/>
        <v/>
      </c>
      <c r="G6078" s="64" t="str">
        <f t="shared" si="753"/>
        <v/>
      </c>
      <c r="H6078" s="64" t="str">
        <f t="shared" si="754"/>
        <v/>
      </c>
      <c r="I6078" s="80" t="str">
        <f>IFERROR(VLOOKUP(D6078,Sheet2!A:B,2,0),"")</f>
        <v/>
      </c>
      <c r="J6078" s="64" t="str">
        <f>IFERROR(IF(I6078&lt;&gt;"",VLOOKUP(I6078,Sheet2!B:C,2,0),""),"")</f>
        <v/>
      </c>
      <c r="K6078" s="64" t="str">
        <f>IFERROR( IF(I6078&lt;&gt;"", HLOOKUP(L$2+$A6078,Sheet2!BX:NK,2,0),""),"")</f>
        <v/>
      </c>
      <c r="L6078" t="str">
        <f>IF(OR(HLOOKUP(L$2+$A6078,Sheet2!BX:NK,$B6078,0),HLOOKUP(L$2+$A6078,Sheet2!BX:NK,$B6078,0)&lt;&gt;""),HLOOKUP(L$2+$A6078,Sheet2!BX:NK,$B6078,0),"")</f>
        <v/>
      </c>
      <c r="M6078" t="str">
        <f>IF(OR(HLOOKUP(M$2+$A6078,Sheet2!BY:NL,$B6078,0),HLOOKUP(M$2+$A6078,Sheet2!BY:NL,$B6078,0)&lt;&gt;""),HLOOKUP(M$2+$A6078,Sheet2!BY:NL,$B6078,0),"")</f>
        <v/>
      </c>
      <c r="N6078" t="str">
        <f>IF(OR(HLOOKUP(N$2+$A6078,Sheet2!BZ:NM,$B6078,0),HLOOKUP(N$2+$A6078,Sheet2!BZ:NM,$B6078,0)&lt;&gt;""),HLOOKUP(N$2+$A6078,Sheet2!BZ:NM,$B6078,0),"")</f>
        <v/>
      </c>
      <c r="O6078" t="str">
        <f>IF(OR(HLOOKUP(O$2+$A6078,Sheet2!CA:NN,$B6078,0),HLOOKUP(O$2+$A6078,Sheet2!CA:NN,$B6078,0)&lt;&gt;""),HLOOKUP(O$2+$A6078,Sheet2!CA:NN,$B6078,0),"")</f>
        <v/>
      </c>
      <c r="P6078" t="str">
        <f>IF(OR(HLOOKUP(P$2+$A6078,Sheet2!CB:NO,$B6078,0),HLOOKUP(P$2+$A6078,Sheet2!CB:NO,$B6078,0)&lt;&gt;""),HLOOKUP(P$2+$A6078,Sheet2!CB:NO,$B6078,0),"")</f>
        <v/>
      </c>
      <c r="Q6078" t="str">
        <f>IF(OR(HLOOKUP(Q$2+$A6078,Sheet2!CC:NO,$B6078,0),HLOOKUP(Q$2+$A6078,Sheet2!CC:NO,$B6078,0)&lt;&gt;""),HLOOKUP(Q$2+$A6078,Sheet2!CC:NO,$B6078,0),"")</f>
        <v/>
      </c>
    </row>
    <row r="6079" spans="1:17" x14ac:dyDescent="0.25">
      <c r="A6079" s="64">
        <f t="shared" si="755"/>
        <v>30</v>
      </c>
      <c r="B6079" s="64">
        <f t="shared" si="756"/>
        <v>612</v>
      </c>
      <c r="C6079" s="64">
        <f t="shared" si="757"/>
        <v>6</v>
      </c>
      <c r="D6079" s="64">
        <f t="shared" si="758"/>
        <v>608</v>
      </c>
      <c r="E6079" s="64">
        <f t="shared" si="759"/>
        <v>3036</v>
      </c>
      <c r="F6079" s="64" t="str">
        <f t="shared" si="752"/>
        <v/>
      </c>
      <c r="G6079" s="64" t="str">
        <f t="shared" si="753"/>
        <v/>
      </c>
      <c r="H6079" s="64" t="str">
        <f t="shared" si="754"/>
        <v/>
      </c>
      <c r="I6079" s="80" t="str">
        <f>IFERROR(VLOOKUP(D6079,Sheet2!A:B,2,0),"")</f>
        <v/>
      </c>
      <c r="J6079" s="64" t="str">
        <f>IFERROR(IF(I6079&lt;&gt;"",VLOOKUP(I6079,Sheet2!B:C,2,0),""),"")</f>
        <v/>
      </c>
      <c r="K6079" s="64" t="str">
        <f>IFERROR( IF(I6079&lt;&gt;"", HLOOKUP(L$2+$A6079,Sheet2!BX:NK,2,0),""),"")</f>
        <v/>
      </c>
      <c r="L6079" t="str">
        <f>IF(OR(HLOOKUP(L$2+$A6079,Sheet2!BX:NK,$B6079,0),HLOOKUP(L$2+$A6079,Sheet2!BX:NK,$B6079,0)&lt;&gt;""),HLOOKUP(L$2+$A6079,Sheet2!BX:NK,$B6079,0),"")</f>
        <v/>
      </c>
      <c r="M6079" t="str">
        <f>IF(OR(HLOOKUP(M$2+$A6079,Sheet2!BY:NL,$B6079,0),HLOOKUP(M$2+$A6079,Sheet2!BY:NL,$B6079,0)&lt;&gt;""),HLOOKUP(M$2+$A6079,Sheet2!BY:NL,$B6079,0),"")</f>
        <v/>
      </c>
      <c r="N6079" t="str">
        <f>IF(OR(HLOOKUP(N$2+$A6079,Sheet2!BZ:NM,$B6079,0),HLOOKUP(N$2+$A6079,Sheet2!BZ:NM,$B6079,0)&lt;&gt;""),HLOOKUP(N$2+$A6079,Sheet2!BZ:NM,$B6079,0),"")</f>
        <v/>
      </c>
      <c r="O6079" t="str">
        <f>IF(OR(HLOOKUP(O$2+$A6079,Sheet2!CA:NN,$B6079,0),HLOOKUP(O$2+$A6079,Sheet2!CA:NN,$B6079,0)&lt;&gt;""),HLOOKUP(O$2+$A6079,Sheet2!CA:NN,$B6079,0),"")</f>
        <v/>
      </c>
      <c r="P6079" t="str">
        <f>IF(OR(HLOOKUP(P$2+$A6079,Sheet2!CB:NO,$B6079,0),HLOOKUP(P$2+$A6079,Sheet2!CB:NO,$B6079,0)&lt;&gt;""),HLOOKUP(P$2+$A6079,Sheet2!CB:NO,$B6079,0),"")</f>
        <v/>
      </c>
      <c r="Q6079" t="str">
        <f>IF(OR(HLOOKUP(Q$2+$A6079,Sheet2!CC:NO,$B6079,0),HLOOKUP(Q$2+$A6079,Sheet2!CC:NO,$B6079,0)&lt;&gt;""),HLOOKUP(Q$2+$A6079,Sheet2!CC:NO,$B6079,0),"")</f>
        <v/>
      </c>
    </row>
    <row r="6080" spans="1:17" x14ac:dyDescent="0.25">
      <c r="A6080" s="64">
        <f t="shared" si="755"/>
        <v>36</v>
      </c>
      <c r="B6080" s="64">
        <f t="shared" si="756"/>
        <v>612</v>
      </c>
      <c r="C6080" s="64">
        <f t="shared" si="757"/>
        <v>7</v>
      </c>
      <c r="D6080" s="64">
        <f t="shared" si="758"/>
        <v>608</v>
      </c>
      <c r="E6080" s="64">
        <f t="shared" si="759"/>
        <v>3036</v>
      </c>
      <c r="F6080" s="64" t="str">
        <f t="shared" si="752"/>
        <v/>
      </c>
      <c r="G6080" s="64" t="str">
        <f t="shared" si="753"/>
        <v/>
      </c>
      <c r="H6080" s="64" t="str">
        <f t="shared" si="754"/>
        <v/>
      </c>
      <c r="I6080" s="80" t="str">
        <f>IFERROR(VLOOKUP(D6080,Sheet2!A:B,2,0),"")</f>
        <v/>
      </c>
      <c r="J6080" s="64" t="str">
        <f>IFERROR(IF(I6080&lt;&gt;"",VLOOKUP(I6080,Sheet2!B:C,2,0),""),"")</f>
        <v/>
      </c>
      <c r="K6080" s="64" t="str">
        <f>IFERROR( IF(I6080&lt;&gt;"", HLOOKUP(L$2+$A6080,Sheet2!BX:NK,2,0),""),"")</f>
        <v/>
      </c>
      <c r="L6080" t="str">
        <f>IF(OR(HLOOKUP(L$2+$A6080,Sheet2!BX:NK,$B6080,0),HLOOKUP(L$2+$A6080,Sheet2!BX:NK,$B6080,0)&lt;&gt;""),HLOOKUP(L$2+$A6080,Sheet2!BX:NK,$B6080,0),"")</f>
        <v/>
      </c>
      <c r="M6080" t="str">
        <f>IF(OR(HLOOKUP(M$2+$A6080,Sheet2!BY:NL,$B6080,0),HLOOKUP(M$2+$A6080,Sheet2!BY:NL,$B6080,0)&lt;&gt;""),HLOOKUP(M$2+$A6080,Sheet2!BY:NL,$B6080,0),"")</f>
        <v/>
      </c>
      <c r="N6080" t="str">
        <f>IF(OR(HLOOKUP(N$2+$A6080,Sheet2!BZ:NM,$B6080,0),HLOOKUP(N$2+$A6080,Sheet2!BZ:NM,$B6080,0)&lt;&gt;""),HLOOKUP(N$2+$A6080,Sheet2!BZ:NM,$B6080,0),"")</f>
        <v/>
      </c>
      <c r="O6080" t="str">
        <f>IF(OR(HLOOKUP(O$2+$A6080,Sheet2!CA:NN,$B6080,0),HLOOKUP(O$2+$A6080,Sheet2!CA:NN,$B6080,0)&lt;&gt;""),HLOOKUP(O$2+$A6080,Sheet2!CA:NN,$B6080,0),"")</f>
        <v/>
      </c>
      <c r="P6080" t="str">
        <f>IF(OR(HLOOKUP(P$2+$A6080,Sheet2!CB:NO,$B6080,0),HLOOKUP(P$2+$A6080,Sheet2!CB:NO,$B6080,0)&lt;&gt;""),HLOOKUP(P$2+$A6080,Sheet2!CB:NO,$B6080,0),"")</f>
        <v/>
      </c>
      <c r="Q6080" t="str">
        <f>IF(OR(HLOOKUP(Q$2+$A6080,Sheet2!CC:NO,$B6080,0),HLOOKUP(Q$2+$A6080,Sheet2!CC:NO,$B6080,0)&lt;&gt;""),HLOOKUP(Q$2+$A6080,Sheet2!CC:NO,$B6080,0),"")</f>
        <v/>
      </c>
    </row>
    <row r="6081" spans="1:17" x14ac:dyDescent="0.25">
      <c r="A6081" s="64">
        <f t="shared" si="755"/>
        <v>42</v>
      </c>
      <c r="B6081" s="64">
        <f t="shared" si="756"/>
        <v>612</v>
      </c>
      <c r="C6081" s="64">
        <f t="shared" si="757"/>
        <v>8</v>
      </c>
      <c r="D6081" s="64">
        <f t="shared" si="758"/>
        <v>608</v>
      </c>
      <c r="E6081" s="64">
        <f t="shared" si="759"/>
        <v>3036</v>
      </c>
      <c r="F6081" s="64" t="str">
        <f t="shared" si="752"/>
        <v/>
      </c>
      <c r="G6081" s="64" t="str">
        <f t="shared" si="753"/>
        <v/>
      </c>
      <c r="H6081" s="64" t="str">
        <f t="shared" si="754"/>
        <v/>
      </c>
      <c r="I6081" s="80" t="str">
        <f>IFERROR(VLOOKUP(D6081,Sheet2!A:B,2,0),"")</f>
        <v/>
      </c>
      <c r="J6081" s="64" t="str">
        <f>IFERROR(IF(I6081&lt;&gt;"",VLOOKUP(I6081,Sheet2!B:C,2,0),""),"")</f>
        <v/>
      </c>
      <c r="K6081" s="64" t="str">
        <f>IFERROR( IF(I6081&lt;&gt;"", HLOOKUP(L$2+$A6081,Sheet2!BX:NK,2,0),""),"")</f>
        <v/>
      </c>
      <c r="L6081" t="str">
        <f>IF(OR(HLOOKUP(L$2+$A6081,Sheet2!BX:NK,$B6081,0),HLOOKUP(L$2+$A6081,Sheet2!BX:NK,$B6081,0)&lt;&gt;""),HLOOKUP(L$2+$A6081,Sheet2!BX:NK,$B6081,0),"")</f>
        <v/>
      </c>
      <c r="M6081" t="str">
        <f>IF(OR(HLOOKUP(M$2+$A6081,Sheet2!BY:NL,$B6081,0),HLOOKUP(M$2+$A6081,Sheet2!BY:NL,$B6081,0)&lt;&gt;""),HLOOKUP(M$2+$A6081,Sheet2!BY:NL,$B6081,0),"")</f>
        <v/>
      </c>
      <c r="N6081" t="str">
        <f>IF(OR(HLOOKUP(N$2+$A6081,Sheet2!BZ:NM,$B6081,0),HLOOKUP(N$2+$A6081,Sheet2!BZ:NM,$B6081,0)&lt;&gt;""),HLOOKUP(N$2+$A6081,Sheet2!BZ:NM,$B6081,0),"")</f>
        <v/>
      </c>
      <c r="O6081" t="str">
        <f>IF(OR(HLOOKUP(O$2+$A6081,Sheet2!CA:NN,$B6081,0),HLOOKUP(O$2+$A6081,Sheet2!CA:NN,$B6081,0)&lt;&gt;""),HLOOKUP(O$2+$A6081,Sheet2!CA:NN,$B6081,0),"")</f>
        <v/>
      </c>
      <c r="P6081" t="str">
        <f>IF(OR(HLOOKUP(P$2+$A6081,Sheet2!CB:NO,$B6081,0),HLOOKUP(P$2+$A6081,Sheet2!CB:NO,$B6081,0)&lt;&gt;""),HLOOKUP(P$2+$A6081,Sheet2!CB:NO,$B6081,0),"")</f>
        <v/>
      </c>
      <c r="Q6081" t="str">
        <f>IF(OR(HLOOKUP(Q$2+$A6081,Sheet2!CC:NO,$B6081,0),HLOOKUP(Q$2+$A6081,Sheet2!CC:NO,$B6081,0)&lt;&gt;""),HLOOKUP(Q$2+$A6081,Sheet2!CC:NO,$B6081,0),"")</f>
        <v/>
      </c>
    </row>
    <row r="6082" spans="1:17" x14ac:dyDescent="0.25">
      <c r="A6082" s="64">
        <f t="shared" si="755"/>
        <v>48</v>
      </c>
      <c r="B6082" s="64">
        <f t="shared" si="756"/>
        <v>612</v>
      </c>
      <c r="C6082" s="64">
        <f t="shared" si="757"/>
        <v>9</v>
      </c>
      <c r="D6082" s="64">
        <f t="shared" si="758"/>
        <v>608</v>
      </c>
      <c r="E6082" s="64">
        <f t="shared" si="759"/>
        <v>3036</v>
      </c>
      <c r="F6082" s="64" t="str">
        <f t="shared" si="752"/>
        <v/>
      </c>
      <c r="G6082" s="64" t="str">
        <f t="shared" si="753"/>
        <v/>
      </c>
      <c r="H6082" s="64" t="str">
        <f t="shared" si="754"/>
        <v/>
      </c>
      <c r="I6082" s="80" t="str">
        <f>IFERROR(VLOOKUP(D6082,Sheet2!A:B,2,0),"")</f>
        <v/>
      </c>
      <c r="J6082" s="64" t="str">
        <f>IFERROR(IF(I6082&lt;&gt;"",VLOOKUP(I6082,Sheet2!B:C,2,0),""),"")</f>
        <v/>
      </c>
      <c r="K6082" s="64" t="str">
        <f>IFERROR( IF(I6082&lt;&gt;"", HLOOKUP(L$2+$A6082,Sheet2!BX:NK,2,0),""),"")</f>
        <v/>
      </c>
      <c r="L6082" t="str">
        <f>IF(OR(HLOOKUP(L$2+$A6082,Sheet2!BX:NK,$B6082,0),HLOOKUP(L$2+$A6082,Sheet2!BX:NK,$B6082,0)&lt;&gt;""),HLOOKUP(L$2+$A6082,Sheet2!BX:NK,$B6082,0),"")</f>
        <v/>
      </c>
      <c r="M6082" t="str">
        <f>IF(OR(HLOOKUP(M$2+$A6082,Sheet2!BY:NL,$B6082,0),HLOOKUP(M$2+$A6082,Sheet2!BY:NL,$B6082,0)&lt;&gt;""),HLOOKUP(M$2+$A6082,Sheet2!BY:NL,$B6082,0),"")</f>
        <v/>
      </c>
      <c r="N6082" t="str">
        <f>IF(OR(HLOOKUP(N$2+$A6082,Sheet2!BZ:NM,$B6082,0),HLOOKUP(N$2+$A6082,Sheet2!BZ:NM,$B6082,0)&lt;&gt;""),HLOOKUP(N$2+$A6082,Sheet2!BZ:NM,$B6082,0),"")</f>
        <v/>
      </c>
      <c r="O6082" t="str">
        <f>IF(OR(HLOOKUP(O$2+$A6082,Sheet2!CA:NN,$B6082,0),HLOOKUP(O$2+$A6082,Sheet2!CA:NN,$B6082,0)&lt;&gt;""),HLOOKUP(O$2+$A6082,Sheet2!CA:NN,$B6082,0),"")</f>
        <v/>
      </c>
      <c r="P6082" t="str">
        <f>IF(OR(HLOOKUP(P$2+$A6082,Sheet2!CB:NO,$B6082,0),HLOOKUP(P$2+$A6082,Sheet2!CB:NO,$B6082,0)&lt;&gt;""),HLOOKUP(P$2+$A6082,Sheet2!CB:NO,$B6082,0),"")</f>
        <v/>
      </c>
      <c r="Q6082" t="str">
        <f>IF(OR(HLOOKUP(Q$2+$A6082,Sheet2!CC:NO,$B6082,0),HLOOKUP(Q$2+$A6082,Sheet2!CC:NO,$B6082,0)&lt;&gt;""),HLOOKUP(Q$2+$A6082,Sheet2!CC:NO,$B6082,0),"")</f>
        <v/>
      </c>
    </row>
    <row r="6083" spans="1:17" x14ac:dyDescent="0.25">
      <c r="A6083" s="64">
        <f t="shared" si="755"/>
        <v>54</v>
      </c>
      <c r="B6083" s="64">
        <f t="shared" si="756"/>
        <v>612</v>
      </c>
      <c r="C6083" s="64">
        <f t="shared" si="757"/>
        <v>10</v>
      </c>
      <c r="D6083" s="64">
        <f t="shared" si="758"/>
        <v>608</v>
      </c>
      <c r="E6083" s="64">
        <f t="shared" si="759"/>
        <v>3036</v>
      </c>
      <c r="F6083" s="64" t="str">
        <f t="shared" si="752"/>
        <v/>
      </c>
      <c r="G6083" s="64" t="str">
        <f t="shared" si="753"/>
        <v/>
      </c>
      <c r="H6083" s="64" t="str">
        <f t="shared" si="754"/>
        <v/>
      </c>
      <c r="I6083" s="80" t="str">
        <f>IFERROR(VLOOKUP(D6083,Sheet2!A:B,2,0),"")</f>
        <v/>
      </c>
      <c r="J6083" s="64" t="str">
        <f>IFERROR(IF(I6083&lt;&gt;"",VLOOKUP(I6083,Sheet2!B:C,2,0),""),"")</f>
        <v/>
      </c>
      <c r="K6083" s="64" t="str">
        <f>IFERROR( IF(I6083&lt;&gt;"", HLOOKUP(L$2+$A6083,Sheet2!BX:NK,2,0),""),"")</f>
        <v/>
      </c>
      <c r="L6083" t="str">
        <f>IF(OR(HLOOKUP(L$2+$A6083,Sheet2!BX:NK,$B6083,0),HLOOKUP(L$2+$A6083,Sheet2!BX:NK,$B6083,0)&lt;&gt;""),HLOOKUP(L$2+$A6083,Sheet2!BX:NK,$B6083,0),"")</f>
        <v/>
      </c>
      <c r="M6083" t="str">
        <f>IF(OR(HLOOKUP(M$2+$A6083,Sheet2!BY:NL,$B6083,0),HLOOKUP(M$2+$A6083,Sheet2!BY:NL,$B6083,0)&lt;&gt;""),HLOOKUP(M$2+$A6083,Sheet2!BY:NL,$B6083,0),"")</f>
        <v/>
      </c>
      <c r="N6083" t="str">
        <f>IF(OR(HLOOKUP(N$2+$A6083,Sheet2!BZ:NM,$B6083,0),HLOOKUP(N$2+$A6083,Sheet2!BZ:NM,$B6083,0)&lt;&gt;""),HLOOKUP(N$2+$A6083,Sheet2!BZ:NM,$B6083,0),"")</f>
        <v/>
      </c>
      <c r="O6083" t="str">
        <f>IF(OR(HLOOKUP(O$2+$A6083,Sheet2!CA:NN,$B6083,0),HLOOKUP(O$2+$A6083,Sheet2!CA:NN,$B6083,0)&lt;&gt;""),HLOOKUP(O$2+$A6083,Sheet2!CA:NN,$B6083,0),"")</f>
        <v/>
      </c>
      <c r="P6083" t="str">
        <f>IF(OR(HLOOKUP(P$2+$A6083,Sheet2!CB:NO,$B6083,0),HLOOKUP(P$2+$A6083,Sheet2!CB:NO,$B6083,0)&lt;&gt;""),HLOOKUP(P$2+$A6083,Sheet2!CB:NO,$B6083,0),"")</f>
        <v/>
      </c>
      <c r="Q6083" t="str">
        <f>IF(OR(HLOOKUP(Q$2+$A6083,Sheet2!CC:NO,$B6083,0),HLOOKUP(Q$2+$A6083,Sheet2!CC:NO,$B6083,0)&lt;&gt;""),HLOOKUP(Q$2+$A6083,Sheet2!CC:NO,$B6083,0),"")</f>
        <v/>
      </c>
    </row>
    <row r="6084" spans="1:17" x14ac:dyDescent="0.25">
      <c r="A6084" s="64">
        <f t="shared" si="755"/>
        <v>0</v>
      </c>
      <c r="B6084" s="64">
        <f t="shared" si="756"/>
        <v>613</v>
      </c>
      <c r="C6084" s="64">
        <f t="shared" si="757"/>
        <v>1</v>
      </c>
      <c r="D6084" s="64">
        <f t="shared" si="758"/>
        <v>609</v>
      </c>
      <c r="E6084" s="64">
        <f t="shared" si="759"/>
        <v>3041</v>
      </c>
      <c r="F6084" s="64" t="str">
        <f t="shared" si="752"/>
        <v/>
      </c>
      <c r="G6084" s="64" t="str">
        <f t="shared" si="753"/>
        <v/>
      </c>
      <c r="H6084" s="64" t="str">
        <f t="shared" si="754"/>
        <v/>
      </c>
      <c r="I6084" s="80" t="str">
        <f>IFERROR(VLOOKUP(D6084,Sheet2!A:B,2,0),"")</f>
        <v/>
      </c>
      <c r="J6084" s="64" t="str">
        <f>IFERROR(IF(I6084&lt;&gt;"",VLOOKUP(I6084,Sheet2!B:C,2,0),""),"")</f>
        <v/>
      </c>
      <c r="K6084" s="64" t="str">
        <f>IFERROR( IF(I6084&lt;&gt;"", HLOOKUP(L$2+$A6084,Sheet2!BX:NK,2,0),""),"")</f>
        <v/>
      </c>
      <c r="L6084" t="str">
        <f>IF(OR(HLOOKUP(L$2+$A6084,Sheet2!BX:NK,$B6084,0),HLOOKUP(L$2+$A6084,Sheet2!BX:NK,$B6084,0)&lt;&gt;""),HLOOKUP(L$2+$A6084,Sheet2!BX:NK,$B6084,0),"")</f>
        <v/>
      </c>
      <c r="M6084" t="str">
        <f>IF(OR(HLOOKUP(M$2+$A6084,Sheet2!BY:NL,$B6084,0),HLOOKUP(M$2+$A6084,Sheet2!BY:NL,$B6084,0)&lt;&gt;""),HLOOKUP(M$2+$A6084,Sheet2!BY:NL,$B6084,0),"")</f>
        <v/>
      </c>
      <c r="N6084" t="str">
        <f>IF(OR(HLOOKUP(N$2+$A6084,Sheet2!BZ:NM,$B6084,0),HLOOKUP(N$2+$A6084,Sheet2!BZ:NM,$B6084,0)&lt;&gt;""),HLOOKUP(N$2+$A6084,Sheet2!BZ:NM,$B6084,0),"")</f>
        <v/>
      </c>
      <c r="O6084" t="str">
        <f>IF(OR(HLOOKUP(O$2+$A6084,Sheet2!CA:NN,$B6084,0),HLOOKUP(O$2+$A6084,Sheet2!CA:NN,$B6084,0)&lt;&gt;""),HLOOKUP(O$2+$A6084,Sheet2!CA:NN,$B6084,0),"")</f>
        <v/>
      </c>
      <c r="P6084" t="str">
        <f>IF(OR(HLOOKUP(P$2+$A6084,Sheet2!CB:NO,$B6084,0),HLOOKUP(P$2+$A6084,Sheet2!CB:NO,$B6084,0)&lt;&gt;""),HLOOKUP(P$2+$A6084,Sheet2!CB:NO,$B6084,0),"")</f>
        <v/>
      </c>
      <c r="Q6084" t="str">
        <f>IF(OR(HLOOKUP(Q$2+$A6084,Sheet2!CC:NO,$B6084,0),HLOOKUP(Q$2+$A6084,Sheet2!CC:NO,$B6084,0)&lt;&gt;""),HLOOKUP(Q$2+$A6084,Sheet2!CC:NO,$B6084,0),"")</f>
        <v/>
      </c>
    </row>
    <row r="6085" spans="1:17" x14ac:dyDescent="0.25">
      <c r="A6085" s="64">
        <f t="shared" si="755"/>
        <v>6</v>
      </c>
      <c r="B6085" s="64">
        <f t="shared" si="756"/>
        <v>613</v>
      </c>
      <c r="C6085" s="64">
        <f t="shared" si="757"/>
        <v>2</v>
      </c>
      <c r="D6085" s="64">
        <f t="shared" si="758"/>
        <v>609</v>
      </c>
      <c r="E6085" s="64">
        <f t="shared" si="759"/>
        <v>3041</v>
      </c>
      <c r="F6085" s="64" t="str">
        <f t="shared" ref="F6085:F6148" si="760">IFERROR(IF(I6085&lt;&gt;"",IF(LEFT(K6085,2)="1-",1,2),""),"")</f>
        <v/>
      </c>
      <c r="G6085" s="64" t="str">
        <f t="shared" ref="G6085:G6148" si="761">IFERROR(IF(I6085&lt;&gt;"",MONTH( RIGHT(K6085,LEN(K6085)-FIND("-",K6085))),""),"")</f>
        <v/>
      </c>
      <c r="H6085" s="64" t="str">
        <f t="shared" ref="H6085:H6148" si="762">IFERROR(IF(I6085&lt;&gt;"",YEAR( RIGHT(K6085,LEN(K6085)-FIND("-",K6085))),""),"")</f>
        <v/>
      </c>
      <c r="I6085" s="80" t="str">
        <f>IFERROR(VLOOKUP(D6085,Sheet2!A:B,2,0),"")</f>
        <v/>
      </c>
      <c r="J6085" s="64" t="str">
        <f>IFERROR(IF(I6085&lt;&gt;"",VLOOKUP(I6085,Sheet2!B:C,2,0),""),"")</f>
        <v/>
      </c>
      <c r="K6085" s="64" t="str">
        <f>IFERROR( IF(I6085&lt;&gt;"", HLOOKUP(L$2+$A6085,Sheet2!BX:NK,2,0),""),"")</f>
        <v/>
      </c>
      <c r="L6085" t="str">
        <f>IF(OR(HLOOKUP(L$2+$A6085,Sheet2!BX:NK,$B6085,0),HLOOKUP(L$2+$A6085,Sheet2!BX:NK,$B6085,0)&lt;&gt;""),HLOOKUP(L$2+$A6085,Sheet2!BX:NK,$B6085,0),"")</f>
        <v/>
      </c>
      <c r="M6085" t="str">
        <f>IF(OR(HLOOKUP(M$2+$A6085,Sheet2!BY:NL,$B6085,0),HLOOKUP(M$2+$A6085,Sheet2!BY:NL,$B6085,0)&lt;&gt;""),HLOOKUP(M$2+$A6085,Sheet2!BY:NL,$B6085,0),"")</f>
        <v/>
      </c>
      <c r="N6085" t="str">
        <f>IF(OR(HLOOKUP(N$2+$A6085,Sheet2!BZ:NM,$B6085,0),HLOOKUP(N$2+$A6085,Sheet2!BZ:NM,$B6085,0)&lt;&gt;""),HLOOKUP(N$2+$A6085,Sheet2!BZ:NM,$B6085,0),"")</f>
        <v/>
      </c>
      <c r="O6085" t="str">
        <f>IF(OR(HLOOKUP(O$2+$A6085,Sheet2!CA:NN,$B6085,0),HLOOKUP(O$2+$A6085,Sheet2!CA:NN,$B6085,0)&lt;&gt;""),HLOOKUP(O$2+$A6085,Sheet2!CA:NN,$B6085,0),"")</f>
        <v/>
      </c>
      <c r="P6085" t="str">
        <f>IF(OR(HLOOKUP(P$2+$A6085,Sheet2!CB:NO,$B6085,0),HLOOKUP(P$2+$A6085,Sheet2!CB:NO,$B6085,0)&lt;&gt;""),HLOOKUP(P$2+$A6085,Sheet2!CB:NO,$B6085,0),"")</f>
        <v/>
      </c>
      <c r="Q6085" t="str">
        <f>IF(OR(HLOOKUP(Q$2+$A6085,Sheet2!CC:NO,$B6085,0),HLOOKUP(Q$2+$A6085,Sheet2!CC:NO,$B6085,0)&lt;&gt;""),HLOOKUP(Q$2+$A6085,Sheet2!CC:NO,$B6085,0),"")</f>
        <v/>
      </c>
    </row>
    <row r="6086" spans="1:17" x14ac:dyDescent="0.25">
      <c r="A6086" s="64">
        <f t="shared" ref="A6086:A6149" si="763">IF(C6086&lt;&gt;1,A6085+6,0)</f>
        <v>12</v>
      </c>
      <c r="B6086" s="64">
        <f t="shared" ref="B6086:B6149" si="764">IF(C6086&lt;&gt;1,B6085,B6085+1)</f>
        <v>613</v>
      </c>
      <c r="C6086" s="64">
        <f t="shared" ref="C6086:C6149" si="765">IF($C$3-C6085=0,1,C6085+1)</f>
        <v>3</v>
      </c>
      <c r="D6086" s="64">
        <f t="shared" ref="D6086:D6149" si="766">IF(C6086=1,D6085+1,D6085)</f>
        <v>609</v>
      </c>
      <c r="E6086" s="64">
        <f t="shared" ref="E6086:E6149" si="767">IF(D6086&lt;&gt;D6085,E6085+5,E6085)</f>
        <v>3041</v>
      </c>
      <c r="F6086" s="64" t="str">
        <f t="shared" si="760"/>
        <v/>
      </c>
      <c r="G6086" s="64" t="str">
        <f t="shared" si="761"/>
        <v/>
      </c>
      <c r="H6086" s="64" t="str">
        <f t="shared" si="762"/>
        <v/>
      </c>
      <c r="I6086" s="80" t="str">
        <f>IFERROR(VLOOKUP(D6086,Sheet2!A:B,2,0),"")</f>
        <v/>
      </c>
      <c r="J6086" s="64" t="str">
        <f>IFERROR(IF(I6086&lt;&gt;"",VLOOKUP(I6086,Sheet2!B:C,2,0),""),"")</f>
        <v/>
      </c>
      <c r="K6086" s="64" t="str">
        <f>IFERROR( IF(I6086&lt;&gt;"", HLOOKUP(L$2+$A6086,Sheet2!BX:NK,2,0),""),"")</f>
        <v/>
      </c>
      <c r="L6086" t="str">
        <f>IF(OR(HLOOKUP(L$2+$A6086,Sheet2!BX:NK,$B6086,0),HLOOKUP(L$2+$A6086,Sheet2!BX:NK,$B6086,0)&lt;&gt;""),HLOOKUP(L$2+$A6086,Sheet2!BX:NK,$B6086,0),"")</f>
        <v/>
      </c>
      <c r="M6086" t="str">
        <f>IF(OR(HLOOKUP(M$2+$A6086,Sheet2!BY:NL,$B6086,0),HLOOKUP(M$2+$A6086,Sheet2!BY:NL,$B6086,0)&lt;&gt;""),HLOOKUP(M$2+$A6086,Sheet2!BY:NL,$B6086,0),"")</f>
        <v/>
      </c>
      <c r="N6086" t="str">
        <f>IF(OR(HLOOKUP(N$2+$A6086,Sheet2!BZ:NM,$B6086,0),HLOOKUP(N$2+$A6086,Sheet2!BZ:NM,$B6086,0)&lt;&gt;""),HLOOKUP(N$2+$A6086,Sheet2!BZ:NM,$B6086,0),"")</f>
        <v/>
      </c>
      <c r="O6086" t="str">
        <f>IF(OR(HLOOKUP(O$2+$A6086,Sheet2!CA:NN,$B6086,0),HLOOKUP(O$2+$A6086,Sheet2!CA:NN,$B6086,0)&lt;&gt;""),HLOOKUP(O$2+$A6086,Sheet2!CA:NN,$B6086,0),"")</f>
        <v/>
      </c>
      <c r="P6086" t="str">
        <f>IF(OR(HLOOKUP(P$2+$A6086,Sheet2!CB:NO,$B6086,0),HLOOKUP(P$2+$A6086,Sheet2!CB:NO,$B6086,0)&lt;&gt;""),HLOOKUP(P$2+$A6086,Sheet2!CB:NO,$B6086,0),"")</f>
        <v/>
      </c>
      <c r="Q6086" t="str">
        <f>IF(OR(HLOOKUP(Q$2+$A6086,Sheet2!CC:NO,$B6086,0),HLOOKUP(Q$2+$A6086,Sheet2!CC:NO,$B6086,0)&lt;&gt;""),HLOOKUP(Q$2+$A6086,Sheet2!CC:NO,$B6086,0),"")</f>
        <v/>
      </c>
    </row>
    <row r="6087" spans="1:17" x14ac:dyDescent="0.25">
      <c r="A6087" s="64">
        <f t="shared" si="763"/>
        <v>18</v>
      </c>
      <c r="B6087" s="64">
        <f t="shared" si="764"/>
        <v>613</v>
      </c>
      <c r="C6087" s="64">
        <f t="shared" si="765"/>
        <v>4</v>
      </c>
      <c r="D6087" s="64">
        <f t="shared" si="766"/>
        <v>609</v>
      </c>
      <c r="E6087" s="64">
        <f t="shared" si="767"/>
        <v>3041</v>
      </c>
      <c r="F6087" s="64" t="str">
        <f t="shared" si="760"/>
        <v/>
      </c>
      <c r="G6087" s="64" t="str">
        <f t="shared" si="761"/>
        <v/>
      </c>
      <c r="H6087" s="64" t="str">
        <f t="shared" si="762"/>
        <v/>
      </c>
      <c r="I6087" s="80" t="str">
        <f>IFERROR(VLOOKUP(D6087,Sheet2!A:B,2,0),"")</f>
        <v/>
      </c>
      <c r="J6087" s="64" t="str">
        <f>IFERROR(IF(I6087&lt;&gt;"",VLOOKUP(I6087,Sheet2!B:C,2,0),""),"")</f>
        <v/>
      </c>
      <c r="K6087" s="64" t="str">
        <f>IFERROR( IF(I6087&lt;&gt;"", HLOOKUP(L$2+$A6087,Sheet2!BX:NK,2,0),""),"")</f>
        <v/>
      </c>
      <c r="L6087" t="str">
        <f>IF(OR(HLOOKUP(L$2+$A6087,Sheet2!BX:NK,$B6087,0),HLOOKUP(L$2+$A6087,Sheet2!BX:NK,$B6087,0)&lt;&gt;""),HLOOKUP(L$2+$A6087,Sheet2!BX:NK,$B6087,0),"")</f>
        <v/>
      </c>
      <c r="M6087" t="str">
        <f>IF(OR(HLOOKUP(M$2+$A6087,Sheet2!BY:NL,$B6087,0),HLOOKUP(M$2+$A6087,Sheet2!BY:NL,$B6087,0)&lt;&gt;""),HLOOKUP(M$2+$A6087,Sheet2!BY:NL,$B6087,0),"")</f>
        <v/>
      </c>
      <c r="N6087" t="str">
        <f>IF(OR(HLOOKUP(N$2+$A6087,Sheet2!BZ:NM,$B6087,0),HLOOKUP(N$2+$A6087,Sheet2!BZ:NM,$B6087,0)&lt;&gt;""),HLOOKUP(N$2+$A6087,Sheet2!BZ:NM,$B6087,0),"")</f>
        <v/>
      </c>
      <c r="O6087" t="str">
        <f>IF(OR(HLOOKUP(O$2+$A6087,Sheet2!CA:NN,$B6087,0),HLOOKUP(O$2+$A6087,Sheet2!CA:NN,$B6087,0)&lt;&gt;""),HLOOKUP(O$2+$A6087,Sheet2!CA:NN,$B6087,0),"")</f>
        <v/>
      </c>
      <c r="P6087" t="str">
        <f>IF(OR(HLOOKUP(P$2+$A6087,Sheet2!CB:NO,$B6087,0),HLOOKUP(P$2+$A6087,Sheet2!CB:NO,$B6087,0)&lt;&gt;""),HLOOKUP(P$2+$A6087,Sheet2!CB:NO,$B6087,0),"")</f>
        <v/>
      </c>
      <c r="Q6087" t="str">
        <f>IF(OR(HLOOKUP(Q$2+$A6087,Sheet2!CC:NO,$B6087,0),HLOOKUP(Q$2+$A6087,Sheet2!CC:NO,$B6087,0)&lt;&gt;""),HLOOKUP(Q$2+$A6087,Sheet2!CC:NO,$B6087,0),"")</f>
        <v/>
      </c>
    </row>
    <row r="6088" spans="1:17" x14ac:dyDescent="0.25">
      <c r="A6088" s="64">
        <f t="shared" si="763"/>
        <v>24</v>
      </c>
      <c r="B6088" s="64">
        <f t="shared" si="764"/>
        <v>613</v>
      </c>
      <c r="C6088" s="64">
        <f t="shared" si="765"/>
        <v>5</v>
      </c>
      <c r="D6088" s="64">
        <f t="shared" si="766"/>
        <v>609</v>
      </c>
      <c r="E6088" s="64">
        <f t="shared" si="767"/>
        <v>3041</v>
      </c>
      <c r="F6088" s="64" t="str">
        <f t="shared" si="760"/>
        <v/>
      </c>
      <c r="G6088" s="64" t="str">
        <f t="shared" si="761"/>
        <v/>
      </c>
      <c r="H6088" s="64" t="str">
        <f t="shared" si="762"/>
        <v/>
      </c>
      <c r="I6088" s="80" t="str">
        <f>IFERROR(VLOOKUP(D6088,Sheet2!A:B,2,0),"")</f>
        <v/>
      </c>
      <c r="J6088" s="64" t="str">
        <f>IFERROR(IF(I6088&lt;&gt;"",VLOOKUP(I6088,Sheet2!B:C,2,0),""),"")</f>
        <v/>
      </c>
      <c r="K6088" s="64" t="str">
        <f>IFERROR( IF(I6088&lt;&gt;"", HLOOKUP(L$2+$A6088,Sheet2!BX:NK,2,0),""),"")</f>
        <v/>
      </c>
      <c r="L6088" t="str">
        <f>IF(OR(HLOOKUP(L$2+$A6088,Sheet2!BX:NK,$B6088,0),HLOOKUP(L$2+$A6088,Sheet2!BX:NK,$B6088,0)&lt;&gt;""),HLOOKUP(L$2+$A6088,Sheet2!BX:NK,$B6088,0),"")</f>
        <v/>
      </c>
      <c r="M6088" t="str">
        <f>IF(OR(HLOOKUP(M$2+$A6088,Sheet2!BY:NL,$B6088,0),HLOOKUP(M$2+$A6088,Sheet2!BY:NL,$B6088,0)&lt;&gt;""),HLOOKUP(M$2+$A6088,Sheet2!BY:NL,$B6088,0),"")</f>
        <v/>
      </c>
      <c r="N6088" t="str">
        <f>IF(OR(HLOOKUP(N$2+$A6088,Sheet2!BZ:NM,$B6088,0),HLOOKUP(N$2+$A6088,Sheet2!BZ:NM,$B6088,0)&lt;&gt;""),HLOOKUP(N$2+$A6088,Sheet2!BZ:NM,$B6088,0),"")</f>
        <v/>
      </c>
      <c r="O6088" t="str">
        <f>IF(OR(HLOOKUP(O$2+$A6088,Sheet2!CA:NN,$B6088,0),HLOOKUP(O$2+$A6088,Sheet2!CA:NN,$B6088,0)&lt;&gt;""),HLOOKUP(O$2+$A6088,Sheet2!CA:NN,$B6088,0),"")</f>
        <v/>
      </c>
      <c r="P6088" t="str">
        <f>IF(OR(HLOOKUP(P$2+$A6088,Sheet2!CB:NO,$B6088,0),HLOOKUP(P$2+$A6088,Sheet2!CB:NO,$B6088,0)&lt;&gt;""),HLOOKUP(P$2+$A6088,Sheet2!CB:NO,$B6088,0),"")</f>
        <v/>
      </c>
      <c r="Q6088" t="str">
        <f>IF(OR(HLOOKUP(Q$2+$A6088,Sheet2!CC:NO,$B6088,0),HLOOKUP(Q$2+$A6088,Sheet2!CC:NO,$B6088,0)&lt;&gt;""),HLOOKUP(Q$2+$A6088,Sheet2!CC:NO,$B6088,0),"")</f>
        <v/>
      </c>
    </row>
    <row r="6089" spans="1:17" x14ac:dyDescent="0.25">
      <c r="A6089" s="64">
        <f t="shared" si="763"/>
        <v>30</v>
      </c>
      <c r="B6089" s="64">
        <f t="shared" si="764"/>
        <v>613</v>
      </c>
      <c r="C6089" s="64">
        <f t="shared" si="765"/>
        <v>6</v>
      </c>
      <c r="D6089" s="64">
        <f t="shared" si="766"/>
        <v>609</v>
      </c>
      <c r="E6089" s="64">
        <f t="shared" si="767"/>
        <v>3041</v>
      </c>
      <c r="F6089" s="64" t="str">
        <f t="shared" si="760"/>
        <v/>
      </c>
      <c r="G6089" s="64" t="str">
        <f t="shared" si="761"/>
        <v/>
      </c>
      <c r="H6089" s="64" t="str">
        <f t="shared" si="762"/>
        <v/>
      </c>
      <c r="I6089" s="80" t="str">
        <f>IFERROR(VLOOKUP(D6089,Sheet2!A:B,2,0),"")</f>
        <v/>
      </c>
      <c r="J6089" s="64" t="str">
        <f>IFERROR(IF(I6089&lt;&gt;"",VLOOKUP(I6089,Sheet2!B:C,2,0),""),"")</f>
        <v/>
      </c>
      <c r="K6089" s="64" t="str">
        <f>IFERROR( IF(I6089&lt;&gt;"", HLOOKUP(L$2+$A6089,Sheet2!BX:NK,2,0),""),"")</f>
        <v/>
      </c>
      <c r="L6089" t="str">
        <f>IF(OR(HLOOKUP(L$2+$A6089,Sheet2!BX:NK,$B6089,0),HLOOKUP(L$2+$A6089,Sheet2!BX:NK,$B6089,0)&lt;&gt;""),HLOOKUP(L$2+$A6089,Sheet2!BX:NK,$B6089,0),"")</f>
        <v/>
      </c>
      <c r="M6089" t="str">
        <f>IF(OR(HLOOKUP(M$2+$A6089,Sheet2!BY:NL,$B6089,0),HLOOKUP(M$2+$A6089,Sheet2!BY:NL,$B6089,0)&lt;&gt;""),HLOOKUP(M$2+$A6089,Sheet2!BY:NL,$B6089,0),"")</f>
        <v/>
      </c>
      <c r="N6089" t="str">
        <f>IF(OR(HLOOKUP(N$2+$A6089,Sheet2!BZ:NM,$B6089,0),HLOOKUP(N$2+$A6089,Sheet2!BZ:NM,$B6089,0)&lt;&gt;""),HLOOKUP(N$2+$A6089,Sheet2!BZ:NM,$B6089,0),"")</f>
        <v/>
      </c>
      <c r="O6089" t="str">
        <f>IF(OR(HLOOKUP(O$2+$A6089,Sheet2!CA:NN,$B6089,0),HLOOKUP(O$2+$A6089,Sheet2!CA:NN,$B6089,0)&lt;&gt;""),HLOOKUP(O$2+$A6089,Sheet2!CA:NN,$B6089,0),"")</f>
        <v/>
      </c>
      <c r="P6089" t="str">
        <f>IF(OR(HLOOKUP(P$2+$A6089,Sheet2!CB:NO,$B6089,0),HLOOKUP(P$2+$A6089,Sheet2!CB:NO,$B6089,0)&lt;&gt;""),HLOOKUP(P$2+$A6089,Sheet2!CB:NO,$B6089,0),"")</f>
        <v/>
      </c>
      <c r="Q6089" t="str">
        <f>IF(OR(HLOOKUP(Q$2+$A6089,Sheet2!CC:NO,$B6089,0),HLOOKUP(Q$2+$A6089,Sheet2!CC:NO,$B6089,0)&lt;&gt;""),HLOOKUP(Q$2+$A6089,Sheet2!CC:NO,$B6089,0),"")</f>
        <v/>
      </c>
    </row>
    <row r="6090" spans="1:17" x14ac:dyDescent="0.25">
      <c r="A6090" s="64">
        <f t="shared" si="763"/>
        <v>36</v>
      </c>
      <c r="B6090" s="64">
        <f t="shared" si="764"/>
        <v>613</v>
      </c>
      <c r="C6090" s="64">
        <f t="shared" si="765"/>
        <v>7</v>
      </c>
      <c r="D6090" s="64">
        <f t="shared" si="766"/>
        <v>609</v>
      </c>
      <c r="E6090" s="64">
        <f t="shared" si="767"/>
        <v>3041</v>
      </c>
      <c r="F6090" s="64" t="str">
        <f t="shared" si="760"/>
        <v/>
      </c>
      <c r="G6090" s="64" t="str">
        <f t="shared" si="761"/>
        <v/>
      </c>
      <c r="H6090" s="64" t="str">
        <f t="shared" si="762"/>
        <v/>
      </c>
      <c r="I6090" s="80" t="str">
        <f>IFERROR(VLOOKUP(D6090,Sheet2!A:B,2,0),"")</f>
        <v/>
      </c>
      <c r="J6090" s="64" t="str">
        <f>IFERROR(IF(I6090&lt;&gt;"",VLOOKUP(I6090,Sheet2!B:C,2,0),""),"")</f>
        <v/>
      </c>
      <c r="K6090" s="64" t="str">
        <f>IFERROR( IF(I6090&lt;&gt;"", HLOOKUP(L$2+$A6090,Sheet2!BX:NK,2,0),""),"")</f>
        <v/>
      </c>
      <c r="L6090" t="str">
        <f>IF(OR(HLOOKUP(L$2+$A6090,Sheet2!BX:NK,$B6090,0),HLOOKUP(L$2+$A6090,Sheet2!BX:NK,$B6090,0)&lt;&gt;""),HLOOKUP(L$2+$A6090,Sheet2!BX:NK,$B6090,0),"")</f>
        <v/>
      </c>
      <c r="M6090" t="str">
        <f>IF(OR(HLOOKUP(M$2+$A6090,Sheet2!BY:NL,$B6090,0),HLOOKUP(M$2+$A6090,Sheet2!BY:NL,$B6090,0)&lt;&gt;""),HLOOKUP(M$2+$A6090,Sheet2!BY:NL,$B6090,0),"")</f>
        <v/>
      </c>
      <c r="N6090" t="str">
        <f>IF(OR(HLOOKUP(N$2+$A6090,Sheet2!BZ:NM,$B6090,0),HLOOKUP(N$2+$A6090,Sheet2!BZ:NM,$B6090,0)&lt;&gt;""),HLOOKUP(N$2+$A6090,Sheet2!BZ:NM,$B6090,0),"")</f>
        <v/>
      </c>
      <c r="O6090" t="str">
        <f>IF(OR(HLOOKUP(O$2+$A6090,Sheet2!CA:NN,$B6090,0),HLOOKUP(O$2+$A6090,Sheet2!CA:NN,$B6090,0)&lt;&gt;""),HLOOKUP(O$2+$A6090,Sheet2!CA:NN,$B6090,0),"")</f>
        <v/>
      </c>
      <c r="P6090" t="str">
        <f>IF(OR(HLOOKUP(P$2+$A6090,Sheet2!CB:NO,$B6090,0),HLOOKUP(P$2+$A6090,Sheet2!CB:NO,$B6090,0)&lt;&gt;""),HLOOKUP(P$2+$A6090,Sheet2!CB:NO,$B6090,0),"")</f>
        <v/>
      </c>
      <c r="Q6090" t="str">
        <f>IF(OR(HLOOKUP(Q$2+$A6090,Sheet2!CC:NO,$B6090,0),HLOOKUP(Q$2+$A6090,Sheet2!CC:NO,$B6090,0)&lt;&gt;""),HLOOKUP(Q$2+$A6090,Sheet2!CC:NO,$B6090,0),"")</f>
        <v/>
      </c>
    </row>
    <row r="6091" spans="1:17" x14ac:dyDescent="0.25">
      <c r="A6091" s="64">
        <f t="shared" si="763"/>
        <v>42</v>
      </c>
      <c r="B6091" s="64">
        <f t="shared" si="764"/>
        <v>613</v>
      </c>
      <c r="C6091" s="64">
        <f t="shared" si="765"/>
        <v>8</v>
      </c>
      <c r="D6091" s="64">
        <f t="shared" si="766"/>
        <v>609</v>
      </c>
      <c r="E6091" s="64">
        <f t="shared" si="767"/>
        <v>3041</v>
      </c>
      <c r="F6091" s="64" t="str">
        <f t="shared" si="760"/>
        <v/>
      </c>
      <c r="G6091" s="64" t="str">
        <f t="shared" si="761"/>
        <v/>
      </c>
      <c r="H6091" s="64" t="str">
        <f t="shared" si="762"/>
        <v/>
      </c>
      <c r="I6091" s="80" t="str">
        <f>IFERROR(VLOOKUP(D6091,Sheet2!A:B,2,0),"")</f>
        <v/>
      </c>
      <c r="J6091" s="64" t="str">
        <f>IFERROR(IF(I6091&lt;&gt;"",VLOOKUP(I6091,Sheet2!B:C,2,0),""),"")</f>
        <v/>
      </c>
      <c r="K6091" s="64" t="str">
        <f>IFERROR( IF(I6091&lt;&gt;"", HLOOKUP(L$2+$A6091,Sheet2!BX:NK,2,0),""),"")</f>
        <v/>
      </c>
      <c r="L6091" t="str">
        <f>IF(OR(HLOOKUP(L$2+$A6091,Sheet2!BX:NK,$B6091,0),HLOOKUP(L$2+$A6091,Sheet2!BX:NK,$B6091,0)&lt;&gt;""),HLOOKUP(L$2+$A6091,Sheet2!BX:NK,$B6091,0),"")</f>
        <v/>
      </c>
      <c r="M6091" t="str">
        <f>IF(OR(HLOOKUP(M$2+$A6091,Sheet2!BY:NL,$B6091,0),HLOOKUP(M$2+$A6091,Sheet2!BY:NL,$B6091,0)&lt;&gt;""),HLOOKUP(M$2+$A6091,Sheet2!BY:NL,$B6091,0),"")</f>
        <v/>
      </c>
      <c r="N6091" t="str">
        <f>IF(OR(HLOOKUP(N$2+$A6091,Sheet2!BZ:NM,$B6091,0),HLOOKUP(N$2+$A6091,Sheet2!BZ:NM,$B6091,0)&lt;&gt;""),HLOOKUP(N$2+$A6091,Sheet2!BZ:NM,$B6091,0),"")</f>
        <v/>
      </c>
      <c r="O6091" t="str">
        <f>IF(OR(HLOOKUP(O$2+$A6091,Sheet2!CA:NN,$B6091,0),HLOOKUP(O$2+$A6091,Sheet2!CA:NN,$B6091,0)&lt;&gt;""),HLOOKUP(O$2+$A6091,Sheet2!CA:NN,$B6091,0),"")</f>
        <v/>
      </c>
      <c r="P6091" t="str">
        <f>IF(OR(HLOOKUP(P$2+$A6091,Sheet2!CB:NO,$B6091,0),HLOOKUP(P$2+$A6091,Sheet2!CB:NO,$B6091,0)&lt;&gt;""),HLOOKUP(P$2+$A6091,Sheet2!CB:NO,$B6091,0),"")</f>
        <v/>
      </c>
      <c r="Q6091" t="str">
        <f>IF(OR(HLOOKUP(Q$2+$A6091,Sheet2!CC:NO,$B6091,0),HLOOKUP(Q$2+$A6091,Sheet2!CC:NO,$B6091,0)&lt;&gt;""),HLOOKUP(Q$2+$A6091,Sheet2!CC:NO,$B6091,0),"")</f>
        <v/>
      </c>
    </row>
    <row r="6092" spans="1:17" x14ac:dyDescent="0.25">
      <c r="A6092" s="64">
        <f t="shared" si="763"/>
        <v>48</v>
      </c>
      <c r="B6092" s="64">
        <f t="shared" si="764"/>
        <v>613</v>
      </c>
      <c r="C6092" s="64">
        <f t="shared" si="765"/>
        <v>9</v>
      </c>
      <c r="D6092" s="64">
        <f t="shared" si="766"/>
        <v>609</v>
      </c>
      <c r="E6092" s="64">
        <f t="shared" si="767"/>
        <v>3041</v>
      </c>
      <c r="F6092" s="64" t="str">
        <f t="shared" si="760"/>
        <v/>
      </c>
      <c r="G6092" s="64" t="str">
        <f t="shared" si="761"/>
        <v/>
      </c>
      <c r="H6092" s="64" t="str">
        <f t="shared" si="762"/>
        <v/>
      </c>
      <c r="I6092" s="80" t="str">
        <f>IFERROR(VLOOKUP(D6092,Sheet2!A:B,2,0),"")</f>
        <v/>
      </c>
      <c r="J6092" s="64" t="str">
        <f>IFERROR(IF(I6092&lt;&gt;"",VLOOKUP(I6092,Sheet2!B:C,2,0),""),"")</f>
        <v/>
      </c>
      <c r="K6092" s="64" t="str">
        <f>IFERROR( IF(I6092&lt;&gt;"", HLOOKUP(L$2+$A6092,Sheet2!BX:NK,2,0),""),"")</f>
        <v/>
      </c>
      <c r="L6092" t="str">
        <f>IF(OR(HLOOKUP(L$2+$A6092,Sheet2!BX:NK,$B6092,0),HLOOKUP(L$2+$A6092,Sheet2!BX:NK,$B6092,0)&lt;&gt;""),HLOOKUP(L$2+$A6092,Sheet2!BX:NK,$B6092,0),"")</f>
        <v/>
      </c>
      <c r="M6092" t="str">
        <f>IF(OR(HLOOKUP(M$2+$A6092,Sheet2!BY:NL,$B6092,0),HLOOKUP(M$2+$A6092,Sheet2!BY:NL,$B6092,0)&lt;&gt;""),HLOOKUP(M$2+$A6092,Sheet2!BY:NL,$B6092,0),"")</f>
        <v/>
      </c>
      <c r="N6092" t="str">
        <f>IF(OR(HLOOKUP(N$2+$A6092,Sheet2!BZ:NM,$B6092,0),HLOOKUP(N$2+$A6092,Sheet2!BZ:NM,$B6092,0)&lt;&gt;""),HLOOKUP(N$2+$A6092,Sheet2!BZ:NM,$B6092,0),"")</f>
        <v/>
      </c>
      <c r="O6092" t="str">
        <f>IF(OR(HLOOKUP(O$2+$A6092,Sheet2!CA:NN,$B6092,0),HLOOKUP(O$2+$A6092,Sheet2!CA:NN,$B6092,0)&lt;&gt;""),HLOOKUP(O$2+$A6092,Sheet2!CA:NN,$B6092,0),"")</f>
        <v/>
      </c>
      <c r="P6092" t="str">
        <f>IF(OR(HLOOKUP(P$2+$A6092,Sheet2!CB:NO,$B6092,0),HLOOKUP(P$2+$A6092,Sheet2!CB:NO,$B6092,0)&lt;&gt;""),HLOOKUP(P$2+$A6092,Sheet2!CB:NO,$B6092,0),"")</f>
        <v/>
      </c>
      <c r="Q6092" t="str">
        <f>IF(OR(HLOOKUP(Q$2+$A6092,Sheet2!CC:NO,$B6092,0),HLOOKUP(Q$2+$A6092,Sheet2!CC:NO,$B6092,0)&lt;&gt;""),HLOOKUP(Q$2+$A6092,Sheet2!CC:NO,$B6092,0),"")</f>
        <v/>
      </c>
    </row>
    <row r="6093" spans="1:17" x14ac:dyDescent="0.25">
      <c r="A6093" s="64">
        <f t="shared" si="763"/>
        <v>54</v>
      </c>
      <c r="B6093" s="64">
        <f t="shared" si="764"/>
        <v>613</v>
      </c>
      <c r="C6093" s="64">
        <f t="shared" si="765"/>
        <v>10</v>
      </c>
      <c r="D6093" s="64">
        <f t="shared" si="766"/>
        <v>609</v>
      </c>
      <c r="E6093" s="64">
        <f t="shared" si="767"/>
        <v>3041</v>
      </c>
      <c r="F6093" s="64" t="str">
        <f t="shared" si="760"/>
        <v/>
      </c>
      <c r="G6093" s="64" t="str">
        <f t="shared" si="761"/>
        <v/>
      </c>
      <c r="H6093" s="64" t="str">
        <f t="shared" si="762"/>
        <v/>
      </c>
      <c r="I6093" s="80" t="str">
        <f>IFERROR(VLOOKUP(D6093,Sheet2!A:B,2,0),"")</f>
        <v/>
      </c>
      <c r="J6093" s="64" t="str">
        <f>IFERROR(IF(I6093&lt;&gt;"",VLOOKUP(I6093,Sheet2!B:C,2,0),""),"")</f>
        <v/>
      </c>
      <c r="K6093" s="64" t="str">
        <f>IFERROR( IF(I6093&lt;&gt;"", HLOOKUP(L$2+$A6093,Sheet2!BX:NK,2,0),""),"")</f>
        <v/>
      </c>
      <c r="L6093" t="str">
        <f>IF(OR(HLOOKUP(L$2+$A6093,Sheet2!BX:NK,$B6093,0),HLOOKUP(L$2+$A6093,Sheet2!BX:NK,$B6093,0)&lt;&gt;""),HLOOKUP(L$2+$A6093,Sheet2!BX:NK,$B6093,0),"")</f>
        <v/>
      </c>
      <c r="M6093" t="str">
        <f>IF(OR(HLOOKUP(M$2+$A6093,Sheet2!BY:NL,$B6093,0),HLOOKUP(M$2+$A6093,Sheet2!BY:NL,$B6093,0)&lt;&gt;""),HLOOKUP(M$2+$A6093,Sheet2!BY:NL,$B6093,0),"")</f>
        <v/>
      </c>
      <c r="N6093" t="str">
        <f>IF(OR(HLOOKUP(N$2+$A6093,Sheet2!BZ:NM,$B6093,0),HLOOKUP(N$2+$A6093,Sheet2!BZ:NM,$B6093,0)&lt;&gt;""),HLOOKUP(N$2+$A6093,Sheet2!BZ:NM,$B6093,0),"")</f>
        <v/>
      </c>
      <c r="O6093" t="str">
        <f>IF(OR(HLOOKUP(O$2+$A6093,Sheet2!CA:NN,$B6093,0),HLOOKUP(O$2+$A6093,Sheet2!CA:NN,$B6093,0)&lt;&gt;""),HLOOKUP(O$2+$A6093,Sheet2!CA:NN,$B6093,0),"")</f>
        <v/>
      </c>
      <c r="P6093" t="str">
        <f>IF(OR(HLOOKUP(P$2+$A6093,Sheet2!CB:NO,$B6093,0),HLOOKUP(P$2+$A6093,Sheet2!CB:NO,$B6093,0)&lt;&gt;""),HLOOKUP(P$2+$A6093,Sheet2!CB:NO,$B6093,0),"")</f>
        <v/>
      </c>
      <c r="Q6093" t="str">
        <f>IF(OR(HLOOKUP(Q$2+$A6093,Sheet2!CC:NO,$B6093,0),HLOOKUP(Q$2+$A6093,Sheet2!CC:NO,$B6093,0)&lt;&gt;""),HLOOKUP(Q$2+$A6093,Sheet2!CC:NO,$B6093,0),"")</f>
        <v/>
      </c>
    </row>
    <row r="6094" spans="1:17" x14ac:dyDescent="0.25">
      <c r="A6094" s="64">
        <f t="shared" si="763"/>
        <v>0</v>
      </c>
      <c r="B6094" s="64">
        <f t="shared" si="764"/>
        <v>614</v>
      </c>
      <c r="C6094" s="64">
        <f t="shared" si="765"/>
        <v>1</v>
      </c>
      <c r="D6094" s="64">
        <f t="shared" si="766"/>
        <v>610</v>
      </c>
      <c r="E6094" s="64">
        <f t="shared" si="767"/>
        <v>3046</v>
      </c>
      <c r="F6094" s="64" t="str">
        <f t="shared" si="760"/>
        <v/>
      </c>
      <c r="G6094" s="64" t="str">
        <f t="shared" si="761"/>
        <v/>
      </c>
      <c r="H6094" s="64" t="str">
        <f t="shared" si="762"/>
        <v/>
      </c>
      <c r="I6094" s="80" t="str">
        <f>IFERROR(VLOOKUP(D6094,Sheet2!A:B,2,0),"")</f>
        <v/>
      </c>
      <c r="J6094" s="64" t="str">
        <f>IFERROR(IF(I6094&lt;&gt;"",VLOOKUP(I6094,Sheet2!B:C,2,0),""),"")</f>
        <v/>
      </c>
      <c r="K6094" s="64" t="str">
        <f>IFERROR( IF(I6094&lt;&gt;"", HLOOKUP(L$2+$A6094,Sheet2!BX:NK,2,0),""),"")</f>
        <v/>
      </c>
      <c r="L6094" t="str">
        <f>IF(OR(HLOOKUP(L$2+$A6094,Sheet2!BX:NK,$B6094,0),HLOOKUP(L$2+$A6094,Sheet2!BX:NK,$B6094,0)&lt;&gt;""),HLOOKUP(L$2+$A6094,Sheet2!BX:NK,$B6094,0),"")</f>
        <v/>
      </c>
      <c r="M6094" t="str">
        <f>IF(OR(HLOOKUP(M$2+$A6094,Sheet2!BY:NL,$B6094,0),HLOOKUP(M$2+$A6094,Sheet2!BY:NL,$B6094,0)&lt;&gt;""),HLOOKUP(M$2+$A6094,Sheet2!BY:NL,$B6094,0),"")</f>
        <v/>
      </c>
      <c r="N6094" t="str">
        <f>IF(OR(HLOOKUP(N$2+$A6094,Sheet2!BZ:NM,$B6094,0),HLOOKUP(N$2+$A6094,Sheet2!BZ:NM,$B6094,0)&lt;&gt;""),HLOOKUP(N$2+$A6094,Sheet2!BZ:NM,$B6094,0),"")</f>
        <v/>
      </c>
      <c r="O6094" t="str">
        <f>IF(OR(HLOOKUP(O$2+$A6094,Sheet2!CA:NN,$B6094,0),HLOOKUP(O$2+$A6094,Sheet2!CA:NN,$B6094,0)&lt;&gt;""),HLOOKUP(O$2+$A6094,Sheet2!CA:NN,$B6094,0),"")</f>
        <v/>
      </c>
      <c r="P6094" t="str">
        <f>IF(OR(HLOOKUP(P$2+$A6094,Sheet2!CB:NO,$B6094,0),HLOOKUP(P$2+$A6094,Sheet2!CB:NO,$B6094,0)&lt;&gt;""),HLOOKUP(P$2+$A6094,Sheet2!CB:NO,$B6094,0),"")</f>
        <v/>
      </c>
      <c r="Q6094" t="str">
        <f>IF(OR(HLOOKUP(Q$2+$A6094,Sheet2!CC:NO,$B6094,0),HLOOKUP(Q$2+$A6094,Sheet2!CC:NO,$B6094,0)&lt;&gt;""),HLOOKUP(Q$2+$A6094,Sheet2!CC:NO,$B6094,0),"")</f>
        <v/>
      </c>
    </row>
    <row r="6095" spans="1:17" x14ac:dyDescent="0.25">
      <c r="A6095" s="64">
        <f t="shared" si="763"/>
        <v>6</v>
      </c>
      <c r="B6095" s="64">
        <f t="shared" si="764"/>
        <v>614</v>
      </c>
      <c r="C6095" s="64">
        <f t="shared" si="765"/>
        <v>2</v>
      </c>
      <c r="D6095" s="64">
        <f t="shared" si="766"/>
        <v>610</v>
      </c>
      <c r="E6095" s="64">
        <f t="shared" si="767"/>
        <v>3046</v>
      </c>
      <c r="F6095" s="64" t="str">
        <f t="shared" si="760"/>
        <v/>
      </c>
      <c r="G6095" s="64" t="str">
        <f t="shared" si="761"/>
        <v/>
      </c>
      <c r="H6095" s="64" t="str">
        <f t="shared" si="762"/>
        <v/>
      </c>
      <c r="I6095" s="80" t="str">
        <f>IFERROR(VLOOKUP(D6095,Sheet2!A:B,2,0),"")</f>
        <v/>
      </c>
      <c r="J6095" s="64" t="str">
        <f>IFERROR(IF(I6095&lt;&gt;"",VLOOKUP(I6095,Sheet2!B:C,2,0),""),"")</f>
        <v/>
      </c>
      <c r="K6095" s="64" t="str">
        <f>IFERROR( IF(I6095&lt;&gt;"", HLOOKUP(L$2+$A6095,Sheet2!BX:NK,2,0),""),"")</f>
        <v/>
      </c>
      <c r="L6095" t="str">
        <f>IF(OR(HLOOKUP(L$2+$A6095,Sheet2!BX:NK,$B6095,0),HLOOKUP(L$2+$A6095,Sheet2!BX:NK,$B6095,0)&lt;&gt;""),HLOOKUP(L$2+$A6095,Sheet2!BX:NK,$B6095,0),"")</f>
        <v/>
      </c>
      <c r="M6095" t="str">
        <f>IF(OR(HLOOKUP(M$2+$A6095,Sheet2!BY:NL,$B6095,0),HLOOKUP(M$2+$A6095,Sheet2!BY:NL,$B6095,0)&lt;&gt;""),HLOOKUP(M$2+$A6095,Sheet2!BY:NL,$B6095,0),"")</f>
        <v/>
      </c>
      <c r="N6095" t="str">
        <f>IF(OR(HLOOKUP(N$2+$A6095,Sheet2!BZ:NM,$B6095,0),HLOOKUP(N$2+$A6095,Sheet2!BZ:NM,$B6095,0)&lt;&gt;""),HLOOKUP(N$2+$A6095,Sheet2!BZ:NM,$B6095,0),"")</f>
        <v/>
      </c>
      <c r="O6095" t="str">
        <f>IF(OR(HLOOKUP(O$2+$A6095,Sheet2!CA:NN,$B6095,0),HLOOKUP(O$2+$A6095,Sheet2!CA:NN,$B6095,0)&lt;&gt;""),HLOOKUP(O$2+$A6095,Sheet2!CA:NN,$B6095,0),"")</f>
        <v/>
      </c>
      <c r="P6095" t="str">
        <f>IF(OR(HLOOKUP(P$2+$A6095,Sheet2!CB:NO,$B6095,0),HLOOKUP(P$2+$A6095,Sheet2!CB:NO,$B6095,0)&lt;&gt;""),HLOOKUP(P$2+$A6095,Sheet2!CB:NO,$B6095,0),"")</f>
        <v/>
      </c>
      <c r="Q6095" t="str">
        <f>IF(OR(HLOOKUP(Q$2+$A6095,Sheet2!CC:NO,$B6095,0),HLOOKUP(Q$2+$A6095,Sheet2!CC:NO,$B6095,0)&lt;&gt;""),HLOOKUP(Q$2+$A6095,Sheet2!CC:NO,$B6095,0),"")</f>
        <v/>
      </c>
    </row>
    <row r="6096" spans="1:17" x14ac:dyDescent="0.25">
      <c r="A6096" s="64">
        <f t="shared" si="763"/>
        <v>12</v>
      </c>
      <c r="B6096" s="64">
        <f t="shared" si="764"/>
        <v>614</v>
      </c>
      <c r="C6096" s="64">
        <f t="shared" si="765"/>
        <v>3</v>
      </c>
      <c r="D6096" s="64">
        <f t="shared" si="766"/>
        <v>610</v>
      </c>
      <c r="E6096" s="64">
        <f t="shared" si="767"/>
        <v>3046</v>
      </c>
      <c r="F6096" s="64" t="str">
        <f t="shared" si="760"/>
        <v/>
      </c>
      <c r="G6096" s="64" t="str">
        <f t="shared" si="761"/>
        <v/>
      </c>
      <c r="H6096" s="64" t="str">
        <f t="shared" si="762"/>
        <v/>
      </c>
      <c r="I6096" s="80" t="str">
        <f>IFERROR(VLOOKUP(D6096,Sheet2!A:B,2,0),"")</f>
        <v/>
      </c>
      <c r="J6096" s="64" t="str">
        <f>IFERROR(IF(I6096&lt;&gt;"",VLOOKUP(I6096,Sheet2!B:C,2,0),""),"")</f>
        <v/>
      </c>
      <c r="K6096" s="64" t="str">
        <f>IFERROR( IF(I6096&lt;&gt;"", HLOOKUP(L$2+$A6096,Sheet2!BX:NK,2,0),""),"")</f>
        <v/>
      </c>
      <c r="L6096" t="str">
        <f>IF(OR(HLOOKUP(L$2+$A6096,Sheet2!BX:NK,$B6096,0),HLOOKUP(L$2+$A6096,Sheet2!BX:NK,$B6096,0)&lt;&gt;""),HLOOKUP(L$2+$A6096,Sheet2!BX:NK,$B6096,0),"")</f>
        <v/>
      </c>
      <c r="M6096" t="str">
        <f>IF(OR(HLOOKUP(M$2+$A6096,Sheet2!BY:NL,$B6096,0),HLOOKUP(M$2+$A6096,Sheet2!BY:NL,$B6096,0)&lt;&gt;""),HLOOKUP(M$2+$A6096,Sheet2!BY:NL,$B6096,0),"")</f>
        <v/>
      </c>
      <c r="N6096" t="str">
        <f>IF(OR(HLOOKUP(N$2+$A6096,Sheet2!BZ:NM,$B6096,0),HLOOKUP(N$2+$A6096,Sheet2!BZ:NM,$B6096,0)&lt;&gt;""),HLOOKUP(N$2+$A6096,Sheet2!BZ:NM,$B6096,0),"")</f>
        <v/>
      </c>
      <c r="O6096" t="str">
        <f>IF(OR(HLOOKUP(O$2+$A6096,Sheet2!CA:NN,$B6096,0),HLOOKUP(O$2+$A6096,Sheet2!CA:NN,$B6096,0)&lt;&gt;""),HLOOKUP(O$2+$A6096,Sheet2!CA:NN,$B6096,0),"")</f>
        <v/>
      </c>
      <c r="P6096" t="str">
        <f>IF(OR(HLOOKUP(P$2+$A6096,Sheet2!CB:NO,$B6096,0),HLOOKUP(P$2+$A6096,Sheet2!CB:NO,$B6096,0)&lt;&gt;""),HLOOKUP(P$2+$A6096,Sheet2!CB:NO,$B6096,0),"")</f>
        <v/>
      </c>
      <c r="Q6096" t="str">
        <f>IF(OR(HLOOKUP(Q$2+$A6096,Sheet2!CC:NO,$B6096,0),HLOOKUP(Q$2+$A6096,Sheet2!CC:NO,$B6096,0)&lt;&gt;""),HLOOKUP(Q$2+$A6096,Sheet2!CC:NO,$B6096,0),"")</f>
        <v/>
      </c>
    </row>
    <row r="6097" spans="1:17" x14ac:dyDescent="0.25">
      <c r="A6097" s="64">
        <f t="shared" si="763"/>
        <v>18</v>
      </c>
      <c r="B6097" s="64">
        <f t="shared" si="764"/>
        <v>614</v>
      </c>
      <c r="C6097" s="64">
        <f t="shared" si="765"/>
        <v>4</v>
      </c>
      <c r="D6097" s="64">
        <f t="shared" si="766"/>
        <v>610</v>
      </c>
      <c r="E6097" s="64">
        <f t="shared" si="767"/>
        <v>3046</v>
      </c>
      <c r="F6097" s="64" t="str">
        <f t="shared" si="760"/>
        <v/>
      </c>
      <c r="G6097" s="64" t="str">
        <f t="shared" si="761"/>
        <v/>
      </c>
      <c r="H6097" s="64" t="str">
        <f t="shared" si="762"/>
        <v/>
      </c>
      <c r="I6097" s="80" t="str">
        <f>IFERROR(VLOOKUP(D6097,Sheet2!A:B,2,0),"")</f>
        <v/>
      </c>
      <c r="J6097" s="64" t="str">
        <f>IFERROR(IF(I6097&lt;&gt;"",VLOOKUP(I6097,Sheet2!B:C,2,0),""),"")</f>
        <v/>
      </c>
      <c r="K6097" s="64" t="str">
        <f>IFERROR( IF(I6097&lt;&gt;"", HLOOKUP(L$2+$A6097,Sheet2!BX:NK,2,0),""),"")</f>
        <v/>
      </c>
      <c r="L6097" t="str">
        <f>IF(OR(HLOOKUP(L$2+$A6097,Sheet2!BX:NK,$B6097,0),HLOOKUP(L$2+$A6097,Sheet2!BX:NK,$B6097,0)&lt;&gt;""),HLOOKUP(L$2+$A6097,Sheet2!BX:NK,$B6097,0),"")</f>
        <v/>
      </c>
      <c r="M6097" t="str">
        <f>IF(OR(HLOOKUP(M$2+$A6097,Sheet2!BY:NL,$B6097,0),HLOOKUP(M$2+$A6097,Sheet2!BY:NL,$B6097,0)&lt;&gt;""),HLOOKUP(M$2+$A6097,Sheet2!BY:NL,$B6097,0),"")</f>
        <v/>
      </c>
      <c r="N6097" t="str">
        <f>IF(OR(HLOOKUP(N$2+$A6097,Sheet2!BZ:NM,$B6097,0),HLOOKUP(N$2+$A6097,Sheet2!BZ:NM,$B6097,0)&lt;&gt;""),HLOOKUP(N$2+$A6097,Sheet2!BZ:NM,$B6097,0),"")</f>
        <v/>
      </c>
      <c r="O6097" t="str">
        <f>IF(OR(HLOOKUP(O$2+$A6097,Sheet2!CA:NN,$B6097,0),HLOOKUP(O$2+$A6097,Sheet2!CA:NN,$B6097,0)&lt;&gt;""),HLOOKUP(O$2+$A6097,Sheet2!CA:NN,$B6097,0),"")</f>
        <v/>
      </c>
      <c r="P6097" t="str">
        <f>IF(OR(HLOOKUP(P$2+$A6097,Sheet2!CB:NO,$B6097,0),HLOOKUP(P$2+$A6097,Sheet2!CB:NO,$B6097,0)&lt;&gt;""),HLOOKUP(P$2+$A6097,Sheet2!CB:NO,$B6097,0),"")</f>
        <v/>
      </c>
      <c r="Q6097" t="str">
        <f>IF(OR(HLOOKUP(Q$2+$A6097,Sheet2!CC:NO,$B6097,0),HLOOKUP(Q$2+$A6097,Sheet2!CC:NO,$B6097,0)&lt;&gt;""),HLOOKUP(Q$2+$A6097,Sheet2!CC:NO,$B6097,0),"")</f>
        <v/>
      </c>
    </row>
    <row r="6098" spans="1:17" x14ac:dyDescent="0.25">
      <c r="A6098" s="64">
        <f t="shared" si="763"/>
        <v>24</v>
      </c>
      <c r="B6098" s="64">
        <f t="shared" si="764"/>
        <v>614</v>
      </c>
      <c r="C6098" s="64">
        <f t="shared" si="765"/>
        <v>5</v>
      </c>
      <c r="D6098" s="64">
        <f t="shared" si="766"/>
        <v>610</v>
      </c>
      <c r="E6098" s="64">
        <f t="shared" si="767"/>
        <v>3046</v>
      </c>
      <c r="F6098" s="64" t="str">
        <f t="shared" si="760"/>
        <v/>
      </c>
      <c r="G6098" s="64" t="str">
        <f t="shared" si="761"/>
        <v/>
      </c>
      <c r="H6098" s="64" t="str">
        <f t="shared" si="762"/>
        <v/>
      </c>
      <c r="I6098" s="80" t="str">
        <f>IFERROR(VLOOKUP(D6098,Sheet2!A:B,2,0),"")</f>
        <v/>
      </c>
      <c r="J6098" s="64" t="str">
        <f>IFERROR(IF(I6098&lt;&gt;"",VLOOKUP(I6098,Sheet2!B:C,2,0),""),"")</f>
        <v/>
      </c>
      <c r="K6098" s="64" t="str">
        <f>IFERROR( IF(I6098&lt;&gt;"", HLOOKUP(L$2+$A6098,Sheet2!BX:NK,2,0),""),"")</f>
        <v/>
      </c>
      <c r="L6098" t="str">
        <f>IF(OR(HLOOKUP(L$2+$A6098,Sheet2!BX:NK,$B6098,0),HLOOKUP(L$2+$A6098,Sheet2!BX:NK,$B6098,0)&lt;&gt;""),HLOOKUP(L$2+$A6098,Sheet2!BX:NK,$B6098,0),"")</f>
        <v/>
      </c>
      <c r="M6098" t="str">
        <f>IF(OR(HLOOKUP(M$2+$A6098,Sheet2!BY:NL,$B6098,0),HLOOKUP(M$2+$A6098,Sheet2!BY:NL,$B6098,0)&lt;&gt;""),HLOOKUP(M$2+$A6098,Sheet2!BY:NL,$B6098,0),"")</f>
        <v/>
      </c>
      <c r="N6098" t="str">
        <f>IF(OR(HLOOKUP(N$2+$A6098,Sheet2!BZ:NM,$B6098,0),HLOOKUP(N$2+$A6098,Sheet2!BZ:NM,$B6098,0)&lt;&gt;""),HLOOKUP(N$2+$A6098,Sheet2!BZ:NM,$B6098,0),"")</f>
        <v/>
      </c>
      <c r="O6098" t="str">
        <f>IF(OR(HLOOKUP(O$2+$A6098,Sheet2!CA:NN,$B6098,0),HLOOKUP(O$2+$A6098,Sheet2!CA:NN,$B6098,0)&lt;&gt;""),HLOOKUP(O$2+$A6098,Sheet2!CA:NN,$B6098,0),"")</f>
        <v/>
      </c>
      <c r="P6098" t="str">
        <f>IF(OR(HLOOKUP(P$2+$A6098,Sheet2!CB:NO,$B6098,0),HLOOKUP(P$2+$A6098,Sheet2!CB:NO,$B6098,0)&lt;&gt;""),HLOOKUP(P$2+$A6098,Sheet2!CB:NO,$B6098,0),"")</f>
        <v/>
      </c>
      <c r="Q6098" t="str">
        <f>IF(OR(HLOOKUP(Q$2+$A6098,Sheet2!CC:NO,$B6098,0),HLOOKUP(Q$2+$A6098,Sheet2!CC:NO,$B6098,0)&lt;&gt;""),HLOOKUP(Q$2+$A6098,Sheet2!CC:NO,$B6098,0),"")</f>
        <v/>
      </c>
    </row>
    <row r="6099" spans="1:17" x14ac:dyDescent="0.25">
      <c r="A6099" s="64">
        <f t="shared" si="763"/>
        <v>30</v>
      </c>
      <c r="B6099" s="64">
        <f t="shared" si="764"/>
        <v>614</v>
      </c>
      <c r="C6099" s="64">
        <f t="shared" si="765"/>
        <v>6</v>
      </c>
      <c r="D6099" s="64">
        <f t="shared" si="766"/>
        <v>610</v>
      </c>
      <c r="E6099" s="64">
        <f t="shared" si="767"/>
        <v>3046</v>
      </c>
      <c r="F6099" s="64" t="str">
        <f t="shared" si="760"/>
        <v/>
      </c>
      <c r="G6099" s="64" t="str">
        <f t="shared" si="761"/>
        <v/>
      </c>
      <c r="H6099" s="64" t="str">
        <f t="shared" si="762"/>
        <v/>
      </c>
      <c r="I6099" s="80" t="str">
        <f>IFERROR(VLOOKUP(D6099,Sheet2!A:B,2,0),"")</f>
        <v/>
      </c>
      <c r="J6099" s="64" t="str">
        <f>IFERROR(IF(I6099&lt;&gt;"",VLOOKUP(I6099,Sheet2!B:C,2,0),""),"")</f>
        <v/>
      </c>
      <c r="K6099" s="64" t="str">
        <f>IFERROR( IF(I6099&lt;&gt;"", HLOOKUP(L$2+$A6099,Sheet2!BX:NK,2,0),""),"")</f>
        <v/>
      </c>
      <c r="L6099" t="str">
        <f>IF(OR(HLOOKUP(L$2+$A6099,Sheet2!BX:NK,$B6099,0),HLOOKUP(L$2+$A6099,Sheet2!BX:NK,$B6099,0)&lt;&gt;""),HLOOKUP(L$2+$A6099,Sheet2!BX:NK,$B6099,0),"")</f>
        <v/>
      </c>
      <c r="M6099" t="str">
        <f>IF(OR(HLOOKUP(M$2+$A6099,Sheet2!BY:NL,$B6099,0),HLOOKUP(M$2+$A6099,Sheet2!BY:NL,$B6099,0)&lt;&gt;""),HLOOKUP(M$2+$A6099,Sheet2!BY:NL,$B6099,0),"")</f>
        <v/>
      </c>
      <c r="N6099" t="str">
        <f>IF(OR(HLOOKUP(N$2+$A6099,Sheet2!BZ:NM,$B6099,0),HLOOKUP(N$2+$A6099,Sheet2!BZ:NM,$B6099,0)&lt;&gt;""),HLOOKUP(N$2+$A6099,Sheet2!BZ:NM,$B6099,0),"")</f>
        <v/>
      </c>
      <c r="O6099" t="str">
        <f>IF(OR(HLOOKUP(O$2+$A6099,Sheet2!CA:NN,$B6099,0),HLOOKUP(O$2+$A6099,Sheet2!CA:NN,$B6099,0)&lt;&gt;""),HLOOKUP(O$2+$A6099,Sheet2!CA:NN,$B6099,0),"")</f>
        <v/>
      </c>
      <c r="P6099" t="str">
        <f>IF(OR(HLOOKUP(P$2+$A6099,Sheet2!CB:NO,$B6099,0),HLOOKUP(P$2+$A6099,Sheet2!CB:NO,$B6099,0)&lt;&gt;""),HLOOKUP(P$2+$A6099,Sheet2!CB:NO,$B6099,0),"")</f>
        <v/>
      </c>
      <c r="Q6099" t="str">
        <f>IF(OR(HLOOKUP(Q$2+$A6099,Sheet2!CC:NO,$B6099,0),HLOOKUP(Q$2+$A6099,Sheet2!CC:NO,$B6099,0)&lt;&gt;""),HLOOKUP(Q$2+$A6099,Sheet2!CC:NO,$B6099,0),"")</f>
        <v/>
      </c>
    </row>
    <row r="6100" spans="1:17" x14ac:dyDescent="0.25">
      <c r="A6100" s="64">
        <f t="shared" si="763"/>
        <v>36</v>
      </c>
      <c r="B6100" s="64">
        <f t="shared" si="764"/>
        <v>614</v>
      </c>
      <c r="C6100" s="64">
        <f t="shared" si="765"/>
        <v>7</v>
      </c>
      <c r="D6100" s="64">
        <f t="shared" si="766"/>
        <v>610</v>
      </c>
      <c r="E6100" s="64">
        <f t="shared" si="767"/>
        <v>3046</v>
      </c>
      <c r="F6100" s="64" t="str">
        <f t="shared" si="760"/>
        <v/>
      </c>
      <c r="G6100" s="64" t="str">
        <f t="shared" si="761"/>
        <v/>
      </c>
      <c r="H6100" s="64" t="str">
        <f t="shared" si="762"/>
        <v/>
      </c>
      <c r="I6100" s="80" t="str">
        <f>IFERROR(VLOOKUP(D6100,Sheet2!A:B,2,0),"")</f>
        <v/>
      </c>
      <c r="J6100" s="64" t="str">
        <f>IFERROR(IF(I6100&lt;&gt;"",VLOOKUP(I6100,Sheet2!B:C,2,0),""),"")</f>
        <v/>
      </c>
      <c r="K6100" s="64" t="str">
        <f>IFERROR( IF(I6100&lt;&gt;"", HLOOKUP(L$2+$A6100,Sheet2!BX:NK,2,0),""),"")</f>
        <v/>
      </c>
      <c r="L6100" t="str">
        <f>IF(OR(HLOOKUP(L$2+$A6100,Sheet2!BX:NK,$B6100,0),HLOOKUP(L$2+$A6100,Sheet2!BX:NK,$B6100,0)&lt;&gt;""),HLOOKUP(L$2+$A6100,Sheet2!BX:NK,$B6100,0),"")</f>
        <v/>
      </c>
      <c r="M6100" t="str">
        <f>IF(OR(HLOOKUP(M$2+$A6100,Sheet2!BY:NL,$B6100,0),HLOOKUP(M$2+$A6100,Sheet2!BY:NL,$B6100,0)&lt;&gt;""),HLOOKUP(M$2+$A6100,Sheet2!BY:NL,$B6100,0),"")</f>
        <v/>
      </c>
      <c r="N6100" t="str">
        <f>IF(OR(HLOOKUP(N$2+$A6100,Sheet2!BZ:NM,$B6100,0),HLOOKUP(N$2+$A6100,Sheet2!BZ:NM,$B6100,0)&lt;&gt;""),HLOOKUP(N$2+$A6100,Sheet2!BZ:NM,$B6100,0),"")</f>
        <v/>
      </c>
      <c r="O6100" t="str">
        <f>IF(OR(HLOOKUP(O$2+$A6100,Sheet2!CA:NN,$B6100,0),HLOOKUP(O$2+$A6100,Sheet2!CA:NN,$B6100,0)&lt;&gt;""),HLOOKUP(O$2+$A6100,Sheet2!CA:NN,$B6100,0),"")</f>
        <v/>
      </c>
      <c r="P6100" t="str">
        <f>IF(OR(HLOOKUP(P$2+$A6100,Sheet2!CB:NO,$B6100,0),HLOOKUP(P$2+$A6100,Sheet2!CB:NO,$B6100,0)&lt;&gt;""),HLOOKUP(P$2+$A6100,Sheet2!CB:NO,$B6100,0),"")</f>
        <v/>
      </c>
      <c r="Q6100" t="str">
        <f>IF(OR(HLOOKUP(Q$2+$A6100,Sheet2!CC:NO,$B6100,0),HLOOKUP(Q$2+$A6100,Sheet2!CC:NO,$B6100,0)&lt;&gt;""),HLOOKUP(Q$2+$A6100,Sheet2!CC:NO,$B6100,0),"")</f>
        <v/>
      </c>
    </row>
    <row r="6101" spans="1:17" x14ac:dyDescent="0.25">
      <c r="A6101" s="64">
        <f t="shared" si="763"/>
        <v>42</v>
      </c>
      <c r="B6101" s="64">
        <f t="shared" si="764"/>
        <v>614</v>
      </c>
      <c r="C6101" s="64">
        <f t="shared" si="765"/>
        <v>8</v>
      </c>
      <c r="D6101" s="64">
        <f t="shared" si="766"/>
        <v>610</v>
      </c>
      <c r="E6101" s="64">
        <f t="shared" si="767"/>
        <v>3046</v>
      </c>
      <c r="F6101" s="64" t="str">
        <f t="shared" si="760"/>
        <v/>
      </c>
      <c r="G6101" s="64" t="str">
        <f t="shared" si="761"/>
        <v/>
      </c>
      <c r="H6101" s="64" t="str">
        <f t="shared" si="762"/>
        <v/>
      </c>
      <c r="I6101" s="80" t="str">
        <f>IFERROR(VLOOKUP(D6101,Sheet2!A:B,2,0),"")</f>
        <v/>
      </c>
      <c r="J6101" s="64" t="str">
        <f>IFERROR(IF(I6101&lt;&gt;"",VLOOKUP(I6101,Sheet2!B:C,2,0),""),"")</f>
        <v/>
      </c>
      <c r="K6101" s="64" t="str">
        <f>IFERROR( IF(I6101&lt;&gt;"", HLOOKUP(L$2+$A6101,Sheet2!BX:NK,2,0),""),"")</f>
        <v/>
      </c>
      <c r="L6101" t="str">
        <f>IF(OR(HLOOKUP(L$2+$A6101,Sheet2!BX:NK,$B6101,0),HLOOKUP(L$2+$A6101,Sheet2!BX:NK,$B6101,0)&lt;&gt;""),HLOOKUP(L$2+$A6101,Sheet2!BX:NK,$B6101,0),"")</f>
        <v/>
      </c>
      <c r="M6101" t="str">
        <f>IF(OR(HLOOKUP(M$2+$A6101,Sheet2!BY:NL,$B6101,0),HLOOKUP(M$2+$A6101,Sheet2!BY:NL,$B6101,0)&lt;&gt;""),HLOOKUP(M$2+$A6101,Sheet2!BY:NL,$B6101,0),"")</f>
        <v/>
      </c>
      <c r="N6101" t="str">
        <f>IF(OR(HLOOKUP(N$2+$A6101,Sheet2!BZ:NM,$B6101,0),HLOOKUP(N$2+$A6101,Sheet2!BZ:NM,$B6101,0)&lt;&gt;""),HLOOKUP(N$2+$A6101,Sheet2!BZ:NM,$B6101,0),"")</f>
        <v/>
      </c>
      <c r="O6101" t="str">
        <f>IF(OR(HLOOKUP(O$2+$A6101,Sheet2!CA:NN,$B6101,0),HLOOKUP(O$2+$A6101,Sheet2!CA:NN,$B6101,0)&lt;&gt;""),HLOOKUP(O$2+$A6101,Sheet2!CA:NN,$B6101,0),"")</f>
        <v/>
      </c>
      <c r="P6101" t="str">
        <f>IF(OR(HLOOKUP(P$2+$A6101,Sheet2!CB:NO,$B6101,0),HLOOKUP(P$2+$A6101,Sheet2!CB:NO,$B6101,0)&lt;&gt;""),HLOOKUP(P$2+$A6101,Sheet2!CB:NO,$B6101,0),"")</f>
        <v/>
      </c>
      <c r="Q6101" t="str">
        <f>IF(OR(HLOOKUP(Q$2+$A6101,Sheet2!CC:NO,$B6101,0),HLOOKUP(Q$2+$A6101,Sheet2!CC:NO,$B6101,0)&lt;&gt;""),HLOOKUP(Q$2+$A6101,Sheet2!CC:NO,$B6101,0),"")</f>
        <v/>
      </c>
    </row>
    <row r="6102" spans="1:17" x14ac:dyDescent="0.25">
      <c r="A6102" s="64">
        <f t="shared" si="763"/>
        <v>48</v>
      </c>
      <c r="B6102" s="64">
        <f t="shared" si="764"/>
        <v>614</v>
      </c>
      <c r="C6102" s="64">
        <f t="shared" si="765"/>
        <v>9</v>
      </c>
      <c r="D6102" s="64">
        <f t="shared" si="766"/>
        <v>610</v>
      </c>
      <c r="E6102" s="64">
        <f t="shared" si="767"/>
        <v>3046</v>
      </c>
      <c r="F6102" s="64" t="str">
        <f t="shared" si="760"/>
        <v/>
      </c>
      <c r="G6102" s="64" t="str">
        <f t="shared" si="761"/>
        <v/>
      </c>
      <c r="H6102" s="64" t="str">
        <f t="shared" si="762"/>
        <v/>
      </c>
      <c r="I6102" s="80" t="str">
        <f>IFERROR(VLOOKUP(D6102,Sheet2!A:B,2,0),"")</f>
        <v/>
      </c>
      <c r="J6102" s="64" t="str">
        <f>IFERROR(IF(I6102&lt;&gt;"",VLOOKUP(I6102,Sheet2!B:C,2,0),""),"")</f>
        <v/>
      </c>
      <c r="K6102" s="64" t="str">
        <f>IFERROR( IF(I6102&lt;&gt;"", HLOOKUP(L$2+$A6102,Sheet2!BX:NK,2,0),""),"")</f>
        <v/>
      </c>
      <c r="L6102" t="str">
        <f>IF(OR(HLOOKUP(L$2+$A6102,Sheet2!BX:NK,$B6102,0),HLOOKUP(L$2+$A6102,Sheet2!BX:NK,$B6102,0)&lt;&gt;""),HLOOKUP(L$2+$A6102,Sheet2!BX:NK,$B6102,0),"")</f>
        <v/>
      </c>
      <c r="M6102" t="str">
        <f>IF(OR(HLOOKUP(M$2+$A6102,Sheet2!BY:NL,$B6102,0),HLOOKUP(M$2+$A6102,Sheet2!BY:NL,$B6102,0)&lt;&gt;""),HLOOKUP(M$2+$A6102,Sheet2!BY:NL,$B6102,0),"")</f>
        <v/>
      </c>
      <c r="N6102" t="str">
        <f>IF(OR(HLOOKUP(N$2+$A6102,Sheet2!BZ:NM,$B6102,0),HLOOKUP(N$2+$A6102,Sheet2!BZ:NM,$B6102,0)&lt;&gt;""),HLOOKUP(N$2+$A6102,Sheet2!BZ:NM,$B6102,0),"")</f>
        <v/>
      </c>
      <c r="O6102" t="str">
        <f>IF(OR(HLOOKUP(O$2+$A6102,Sheet2!CA:NN,$B6102,0),HLOOKUP(O$2+$A6102,Sheet2!CA:NN,$B6102,0)&lt;&gt;""),HLOOKUP(O$2+$A6102,Sheet2!CA:NN,$B6102,0),"")</f>
        <v/>
      </c>
      <c r="P6102" t="str">
        <f>IF(OR(HLOOKUP(P$2+$A6102,Sheet2!CB:NO,$B6102,0),HLOOKUP(P$2+$A6102,Sheet2!CB:NO,$B6102,0)&lt;&gt;""),HLOOKUP(P$2+$A6102,Sheet2!CB:NO,$B6102,0),"")</f>
        <v/>
      </c>
      <c r="Q6102" t="str">
        <f>IF(OR(HLOOKUP(Q$2+$A6102,Sheet2!CC:NO,$B6102,0),HLOOKUP(Q$2+$A6102,Sheet2!CC:NO,$B6102,0)&lt;&gt;""),HLOOKUP(Q$2+$A6102,Sheet2!CC:NO,$B6102,0),"")</f>
        <v/>
      </c>
    </row>
    <row r="6103" spans="1:17" x14ac:dyDescent="0.25">
      <c r="A6103" s="64">
        <f t="shared" si="763"/>
        <v>54</v>
      </c>
      <c r="B6103" s="64">
        <f t="shared" si="764"/>
        <v>614</v>
      </c>
      <c r="C6103" s="64">
        <f t="shared" si="765"/>
        <v>10</v>
      </c>
      <c r="D6103" s="64">
        <f t="shared" si="766"/>
        <v>610</v>
      </c>
      <c r="E6103" s="64">
        <f t="shared" si="767"/>
        <v>3046</v>
      </c>
      <c r="F6103" s="64" t="str">
        <f t="shared" si="760"/>
        <v/>
      </c>
      <c r="G6103" s="64" t="str">
        <f t="shared" si="761"/>
        <v/>
      </c>
      <c r="H6103" s="64" t="str">
        <f t="shared" si="762"/>
        <v/>
      </c>
      <c r="I6103" s="80" t="str">
        <f>IFERROR(VLOOKUP(D6103,Sheet2!A:B,2,0),"")</f>
        <v/>
      </c>
      <c r="J6103" s="64" t="str">
        <f>IFERROR(IF(I6103&lt;&gt;"",VLOOKUP(I6103,Sheet2!B:C,2,0),""),"")</f>
        <v/>
      </c>
      <c r="K6103" s="64" t="str">
        <f>IFERROR( IF(I6103&lt;&gt;"", HLOOKUP(L$2+$A6103,Sheet2!BX:NK,2,0),""),"")</f>
        <v/>
      </c>
      <c r="L6103" t="str">
        <f>IF(OR(HLOOKUP(L$2+$A6103,Sheet2!BX:NK,$B6103,0),HLOOKUP(L$2+$A6103,Sheet2!BX:NK,$B6103,0)&lt;&gt;""),HLOOKUP(L$2+$A6103,Sheet2!BX:NK,$B6103,0),"")</f>
        <v/>
      </c>
      <c r="M6103" t="str">
        <f>IF(OR(HLOOKUP(M$2+$A6103,Sheet2!BY:NL,$B6103,0),HLOOKUP(M$2+$A6103,Sheet2!BY:NL,$B6103,0)&lt;&gt;""),HLOOKUP(M$2+$A6103,Sheet2!BY:NL,$B6103,0),"")</f>
        <v/>
      </c>
      <c r="N6103" t="str">
        <f>IF(OR(HLOOKUP(N$2+$A6103,Sheet2!BZ:NM,$B6103,0),HLOOKUP(N$2+$A6103,Sheet2!BZ:NM,$B6103,0)&lt;&gt;""),HLOOKUP(N$2+$A6103,Sheet2!BZ:NM,$B6103,0),"")</f>
        <v/>
      </c>
      <c r="O6103" t="str">
        <f>IF(OR(HLOOKUP(O$2+$A6103,Sheet2!CA:NN,$B6103,0),HLOOKUP(O$2+$A6103,Sheet2!CA:NN,$B6103,0)&lt;&gt;""),HLOOKUP(O$2+$A6103,Sheet2!CA:NN,$B6103,0),"")</f>
        <v/>
      </c>
      <c r="P6103" t="str">
        <f>IF(OR(HLOOKUP(P$2+$A6103,Sheet2!CB:NO,$B6103,0),HLOOKUP(P$2+$A6103,Sheet2!CB:NO,$B6103,0)&lt;&gt;""),HLOOKUP(P$2+$A6103,Sheet2!CB:NO,$B6103,0),"")</f>
        <v/>
      </c>
      <c r="Q6103" t="str">
        <f>IF(OR(HLOOKUP(Q$2+$A6103,Sheet2!CC:NO,$B6103,0),HLOOKUP(Q$2+$A6103,Sheet2!CC:NO,$B6103,0)&lt;&gt;""),HLOOKUP(Q$2+$A6103,Sheet2!CC:NO,$B6103,0),"")</f>
        <v/>
      </c>
    </row>
    <row r="6104" spans="1:17" x14ac:dyDescent="0.25">
      <c r="A6104" s="64">
        <f t="shared" si="763"/>
        <v>0</v>
      </c>
      <c r="B6104" s="64">
        <f t="shared" si="764"/>
        <v>615</v>
      </c>
      <c r="C6104" s="64">
        <f t="shared" si="765"/>
        <v>1</v>
      </c>
      <c r="D6104" s="64">
        <f t="shared" si="766"/>
        <v>611</v>
      </c>
      <c r="E6104" s="64">
        <f t="shared" si="767"/>
        <v>3051</v>
      </c>
      <c r="F6104" s="64" t="str">
        <f t="shared" si="760"/>
        <v/>
      </c>
      <c r="G6104" s="64" t="str">
        <f t="shared" si="761"/>
        <v/>
      </c>
      <c r="H6104" s="64" t="str">
        <f t="shared" si="762"/>
        <v/>
      </c>
      <c r="I6104" s="80" t="str">
        <f>IFERROR(VLOOKUP(D6104,Sheet2!A:B,2,0),"")</f>
        <v/>
      </c>
      <c r="J6104" s="64" t="str">
        <f>IFERROR(IF(I6104&lt;&gt;"",VLOOKUP(I6104,Sheet2!B:C,2,0),""),"")</f>
        <v/>
      </c>
      <c r="K6104" s="64" t="str">
        <f>IFERROR( IF(I6104&lt;&gt;"", HLOOKUP(L$2+$A6104,Sheet2!BX:NK,2,0),""),"")</f>
        <v/>
      </c>
      <c r="L6104" t="str">
        <f>IF(OR(HLOOKUP(L$2+$A6104,Sheet2!BX:NK,$B6104,0),HLOOKUP(L$2+$A6104,Sheet2!BX:NK,$B6104,0)&lt;&gt;""),HLOOKUP(L$2+$A6104,Sheet2!BX:NK,$B6104,0),"")</f>
        <v/>
      </c>
      <c r="M6104" t="str">
        <f>IF(OR(HLOOKUP(M$2+$A6104,Sheet2!BY:NL,$B6104,0),HLOOKUP(M$2+$A6104,Sheet2!BY:NL,$B6104,0)&lt;&gt;""),HLOOKUP(M$2+$A6104,Sheet2!BY:NL,$B6104,0),"")</f>
        <v/>
      </c>
      <c r="N6104" t="str">
        <f>IF(OR(HLOOKUP(N$2+$A6104,Sheet2!BZ:NM,$B6104,0),HLOOKUP(N$2+$A6104,Sheet2!BZ:NM,$B6104,0)&lt;&gt;""),HLOOKUP(N$2+$A6104,Sheet2!BZ:NM,$B6104,0),"")</f>
        <v/>
      </c>
      <c r="O6104" t="str">
        <f>IF(OR(HLOOKUP(O$2+$A6104,Sheet2!CA:NN,$B6104,0),HLOOKUP(O$2+$A6104,Sheet2!CA:NN,$B6104,0)&lt;&gt;""),HLOOKUP(O$2+$A6104,Sheet2!CA:NN,$B6104,0),"")</f>
        <v/>
      </c>
      <c r="P6104" t="str">
        <f>IF(OR(HLOOKUP(P$2+$A6104,Sheet2!CB:NO,$B6104,0),HLOOKUP(P$2+$A6104,Sheet2!CB:NO,$B6104,0)&lt;&gt;""),HLOOKUP(P$2+$A6104,Sheet2!CB:NO,$B6104,0),"")</f>
        <v/>
      </c>
      <c r="Q6104" t="str">
        <f>IF(OR(HLOOKUP(Q$2+$A6104,Sheet2!CC:NO,$B6104,0),HLOOKUP(Q$2+$A6104,Sheet2!CC:NO,$B6104,0)&lt;&gt;""),HLOOKUP(Q$2+$A6104,Sheet2!CC:NO,$B6104,0),"")</f>
        <v/>
      </c>
    </row>
    <row r="6105" spans="1:17" x14ac:dyDescent="0.25">
      <c r="A6105" s="64">
        <f t="shared" si="763"/>
        <v>6</v>
      </c>
      <c r="B6105" s="64">
        <f t="shared" si="764"/>
        <v>615</v>
      </c>
      <c r="C6105" s="64">
        <f t="shared" si="765"/>
        <v>2</v>
      </c>
      <c r="D6105" s="64">
        <f t="shared" si="766"/>
        <v>611</v>
      </c>
      <c r="E6105" s="64">
        <f t="shared" si="767"/>
        <v>3051</v>
      </c>
      <c r="F6105" s="64" t="str">
        <f t="shared" si="760"/>
        <v/>
      </c>
      <c r="G6105" s="64" t="str">
        <f t="shared" si="761"/>
        <v/>
      </c>
      <c r="H6105" s="64" t="str">
        <f t="shared" si="762"/>
        <v/>
      </c>
      <c r="I6105" s="80" t="str">
        <f>IFERROR(VLOOKUP(D6105,Sheet2!A:B,2,0),"")</f>
        <v/>
      </c>
      <c r="J6105" s="64" t="str">
        <f>IFERROR(IF(I6105&lt;&gt;"",VLOOKUP(I6105,Sheet2!B:C,2,0),""),"")</f>
        <v/>
      </c>
      <c r="K6105" s="64" t="str">
        <f>IFERROR( IF(I6105&lt;&gt;"", HLOOKUP(L$2+$A6105,Sheet2!BX:NK,2,0),""),"")</f>
        <v/>
      </c>
      <c r="L6105" t="str">
        <f>IF(OR(HLOOKUP(L$2+$A6105,Sheet2!BX:NK,$B6105,0),HLOOKUP(L$2+$A6105,Sheet2!BX:NK,$B6105,0)&lt;&gt;""),HLOOKUP(L$2+$A6105,Sheet2!BX:NK,$B6105,0),"")</f>
        <v/>
      </c>
      <c r="M6105" t="str">
        <f>IF(OR(HLOOKUP(M$2+$A6105,Sheet2!BY:NL,$B6105,0),HLOOKUP(M$2+$A6105,Sheet2!BY:NL,$B6105,0)&lt;&gt;""),HLOOKUP(M$2+$A6105,Sheet2!BY:NL,$B6105,0),"")</f>
        <v/>
      </c>
      <c r="N6105" t="str">
        <f>IF(OR(HLOOKUP(N$2+$A6105,Sheet2!BZ:NM,$B6105,0),HLOOKUP(N$2+$A6105,Sheet2!BZ:NM,$B6105,0)&lt;&gt;""),HLOOKUP(N$2+$A6105,Sheet2!BZ:NM,$B6105,0),"")</f>
        <v/>
      </c>
      <c r="O6105" t="str">
        <f>IF(OR(HLOOKUP(O$2+$A6105,Sheet2!CA:NN,$B6105,0),HLOOKUP(O$2+$A6105,Sheet2!CA:NN,$B6105,0)&lt;&gt;""),HLOOKUP(O$2+$A6105,Sheet2!CA:NN,$B6105,0),"")</f>
        <v/>
      </c>
      <c r="P6105" t="str">
        <f>IF(OR(HLOOKUP(P$2+$A6105,Sheet2!CB:NO,$B6105,0),HLOOKUP(P$2+$A6105,Sheet2!CB:NO,$B6105,0)&lt;&gt;""),HLOOKUP(P$2+$A6105,Sheet2!CB:NO,$B6105,0),"")</f>
        <v/>
      </c>
      <c r="Q6105" t="str">
        <f>IF(OR(HLOOKUP(Q$2+$A6105,Sheet2!CC:NO,$B6105,0),HLOOKUP(Q$2+$A6105,Sheet2!CC:NO,$B6105,0)&lt;&gt;""),HLOOKUP(Q$2+$A6105,Sheet2!CC:NO,$B6105,0),"")</f>
        <v/>
      </c>
    </row>
    <row r="6106" spans="1:17" x14ac:dyDescent="0.25">
      <c r="A6106" s="64">
        <f t="shared" si="763"/>
        <v>12</v>
      </c>
      <c r="B6106" s="64">
        <f t="shared" si="764"/>
        <v>615</v>
      </c>
      <c r="C6106" s="64">
        <f t="shared" si="765"/>
        <v>3</v>
      </c>
      <c r="D6106" s="64">
        <f t="shared" si="766"/>
        <v>611</v>
      </c>
      <c r="E6106" s="64">
        <f t="shared" si="767"/>
        <v>3051</v>
      </c>
      <c r="F6106" s="64" t="str">
        <f t="shared" si="760"/>
        <v/>
      </c>
      <c r="G6106" s="64" t="str">
        <f t="shared" si="761"/>
        <v/>
      </c>
      <c r="H6106" s="64" t="str">
        <f t="shared" si="762"/>
        <v/>
      </c>
      <c r="I6106" s="80" t="str">
        <f>IFERROR(VLOOKUP(D6106,Sheet2!A:B,2,0),"")</f>
        <v/>
      </c>
      <c r="J6106" s="64" t="str">
        <f>IFERROR(IF(I6106&lt;&gt;"",VLOOKUP(I6106,Sheet2!B:C,2,0),""),"")</f>
        <v/>
      </c>
      <c r="K6106" s="64" t="str">
        <f>IFERROR( IF(I6106&lt;&gt;"", HLOOKUP(L$2+$A6106,Sheet2!BX:NK,2,0),""),"")</f>
        <v/>
      </c>
      <c r="L6106" t="str">
        <f>IF(OR(HLOOKUP(L$2+$A6106,Sheet2!BX:NK,$B6106,0),HLOOKUP(L$2+$A6106,Sheet2!BX:NK,$B6106,0)&lt;&gt;""),HLOOKUP(L$2+$A6106,Sheet2!BX:NK,$B6106,0),"")</f>
        <v/>
      </c>
      <c r="M6106" t="str">
        <f>IF(OR(HLOOKUP(M$2+$A6106,Sheet2!BY:NL,$B6106,0),HLOOKUP(M$2+$A6106,Sheet2!BY:NL,$B6106,0)&lt;&gt;""),HLOOKUP(M$2+$A6106,Sheet2!BY:NL,$B6106,0),"")</f>
        <v/>
      </c>
      <c r="N6106" t="str">
        <f>IF(OR(HLOOKUP(N$2+$A6106,Sheet2!BZ:NM,$B6106,0),HLOOKUP(N$2+$A6106,Sheet2!BZ:NM,$B6106,0)&lt;&gt;""),HLOOKUP(N$2+$A6106,Sheet2!BZ:NM,$B6106,0),"")</f>
        <v/>
      </c>
      <c r="O6106" t="str">
        <f>IF(OR(HLOOKUP(O$2+$A6106,Sheet2!CA:NN,$B6106,0),HLOOKUP(O$2+$A6106,Sheet2!CA:NN,$B6106,0)&lt;&gt;""),HLOOKUP(O$2+$A6106,Sheet2!CA:NN,$B6106,0),"")</f>
        <v/>
      </c>
      <c r="P6106" t="str">
        <f>IF(OR(HLOOKUP(P$2+$A6106,Sheet2!CB:NO,$B6106,0),HLOOKUP(P$2+$A6106,Sheet2!CB:NO,$B6106,0)&lt;&gt;""),HLOOKUP(P$2+$A6106,Sheet2!CB:NO,$B6106,0),"")</f>
        <v/>
      </c>
      <c r="Q6106" t="str">
        <f>IF(OR(HLOOKUP(Q$2+$A6106,Sheet2!CC:NO,$B6106,0),HLOOKUP(Q$2+$A6106,Sheet2!CC:NO,$B6106,0)&lt;&gt;""),HLOOKUP(Q$2+$A6106,Sheet2!CC:NO,$B6106,0),"")</f>
        <v/>
      </c>
    </row>
    <row r="6107" spans="1:17" x14ac:dyDescent="0.25">
      <c r="A6107" s="64">
        <f t="shared" si="763"/>
        <v>18</v>
      </c>
      <c r="B6107" s="64">
        <f t="shared" si="764"/>
        <v>615</v>
      </c>
      <c r="C6107" s="64">
        <f t="shared" si="765"/>
        <v>4</v>
      </c>
      <c r="D6107" s="64">
        <f t="shared" si="766"/>
        <v>611</v>
      </c>
      <c r="E6107" s="64">
        <f t="shared" si="767"/>
        <v>3051</v>
      </c>
      <c r="F6107" s="64" t="str">
        <f t="shared" si="760"/>
        <v/>
      </c>
      <c r="G6107" s="64" t="str">
        <f t="shared" si="761"/>
        <v/>
      </c>
      <c r="H6107" s="64" t="str">
        <f t="shared" si="762"/>
        <v/>
      </c>
      <c r="I6107" s="80" t="str">
        <f>IFERROR(VLOOKUP(D6107,Sheet2!A:B,2,0),"")</f>
        <v/>
      </c>
      <c r="J6107" s="64" t="str">
        <f>IFERROR(IF(I6107&lt;&gt;"",VLOOKUP(I6107,Sheet2!B:C,2,0),""),"")</f>
        <v/>
      </c>
      <c r="K6107" s="64" t="str">
        <f>IFERROR( IF(I6107&lt;&gt;"", HLOOKUP(L$2+$A6107,Sheet2!BX:NK,2,0),""),"")</f>
        <v/>
      </c>
      <c r="L6107" t="str">
        <f>IF(OR(HLOOKUP(L$2+$A6107,Sheet2!BX:NK,$B6107,0),HLOOKUP(L$2+$A6107,Sheet2!BX:NK,$B6107,0)&lt;&gt;""),HLOOKUP(L$2+$A6107,Sheet2!BX:NK,$B6107,0),"")</f>
        <v/>
      </c>
      <c r="M6107" t="str">
        <f>IF(OR(HLOOKUP(M$2+$A6107,Sheet2!BY:NL,$B6107,0),HLOOKUP(M$2+$A6107,Sheet2!BY:NL,$B6107,0)&lt;&gt;""),HLOOKUP(M$2+$A6107,Sheet2!BY:NL,$B6107,0),"")</f>
        <v/>
      </c>
      <c r="N6107" t="str">
        <f>IF(OR(HLOOKUP(N$2+$A6107,Sheet2!BZ:NM,$B6107,0),HLOOKUP(N$2+$A6107,Sheet2!BZ:NM,$B6107,0)&lt;&gt;""),HLOOKUP(N$2+$A6107,Sheet2!BZ:NM,$B6107,0),"")</f>
        <v/>
      </c>
      <c r="O6107" t="str">
        <f>IF(OR(HLOOKUP(O$2+$A6107,Sheet2!CA:NN,$B6107,0),HLOOKUP(O$2+$A6107,Sheet2!CA:NN,$B6107,0)&lt;&gt;""),HLOOKUP(O$2+$A6107,Sheet2!CA:NN,$B6107,0),"")</f>
        <v/>
      </c>
      <c r="P6107" t="str">
        <f>IF(OR(HLOOKUP(P$2+$A6107,Sheet2!CB:NO,$B6107,0),HLOOKUP(P$2+$A6107,Sheet2!CB:NO,$B6107,0)&lt;&gt;""),HLOOKUP(P$2+$A6107,Sheet2!CB:NO,$B6107,0),"")</f>
        <v/>
      </c>
      <c r="Q6107" t="str">
        <f>IF(OR(HLOOKUP(Q$2+$A6107,Sheet2!CC:NO,$B6107,0),HLOOKUP(Q$2+$A6107,Sheet2!CC:NO,$B6107,0)&lt;&gt;""),HLOOKUP(Q$2+$A6107,Sheet2!CC:NO,$B6107,0),"")</f>
        <v/>
      </c>
    </row>
    <row r="6108" spans="1:17" x14ac:dyDescent="0.25">
      <c r="A6108" s="64">
        <f t="shared" si="763"/>
        <v>24</v>
      </c>
      <c r="B6108" s="64">
        <f t="shared" si="764"/>
        <v>615</v>
      </c>
      <c r="C6108" s="64">
        <f t="shared" si="765"/>
        <v>5</v>
      </c>
      <c r="D6108" s="64">
        <f t="shared" si="766"/>
        <v>611</v>
      </c>
      <c r="E6108" s="64">
        <f t="shared" si="767"/>
        <v>3051</v>
      </c>
      <c r="F6108" s="64" t="str">
        <f t="shared" si="760"/>
        <v/>
      </c>
      <c r="G6108" s="64" t="str">
        <f t="shared" si="761"/>
        <v/>
      </c>
      <c r="H6108" s="64" t="str">
        <f t="shared" si="762"/>
        <v/>
      </c>
      <c r="I6108" s="80" t="str">
        <f>IFERROR(VLOOKUP(D6108,Sheet2!A:B,2,0),"")</f>
        <v/>
      </c>
      <c r="J6108" s="64" t="str">
        <f>IFERROR(IF(I6108&lt;&gt;"",VLOOKUP(I6108,Sheet2!B:C,2,0),""),"")</f>
        <v/>
      </c>
      <c r="K6108" s="64" t="str">
        <f>IFERROR( IF(I6108&lt;&gt;"", HLOOKUP(L$2+$A6108,Sheet2!BX:NK,2,0),""),"")</f>
        <v/>
      </c>
      <c r="L6108" t="str">
        <f>IF(OR(HLOOKUP(L$2+$A6108,Sheet2!BX:NK,$B6108,0),HLOOKUP(L$2+$A6108,Sheet2!BX:NK,$B6108,0)&lt;&gt;""),HLOOKUP(L$2+$A6108,Sheet2!BX:NK,$B6108,0),"")</f>
        <v/>
      </c>
      <c r="M6108" t="str">
        <f>IF(OR(HLOOKUP(M$2+$A6108,Sheet2!BY:NL,$B6108,0),HLOOKUP(M$2+$A6108,Sheet2!BY:NL,$B6108,0)&lt;&gt;""),HLOOKUP(M$2+$A6108,Sheet2!BY:NL,$B6108,0),"")</f>
        <v/>
      </c>
      <c r="N6108" t="str">
        <f>IF(OR(HLOOKUP(N$2+$A6108,Sheet2!BZ:NM,$B6108,0),HLOOKUP(N$2+$A6108,Sheet2!BZ:NM,$B6108,0)&lt;&gt;""),HLOOKUP(N$2+$A6108,Sheet2!BZ:NM,$B6108,0),"")</f>
        <v/>
      </c>
      <c r="O6108" t="str">
        <f>IF(OR(HLOOKUP(O$2+$A6108,Sheet2!CA:NN,$B6108,0),HLOOKUP(O$2+$A6108,Sheet2!CA:NN,$B6108,0)&lt;&gt;""),HLOOKUP(O$2+$A6108,Sheet2!CA:NN,$B6108,0),"")</f>
        <v/>
      </c>
      <c r="P6108" t="str">
        <f>IF(OR(HLOOKUP(P$2+$A6108,Sheet2!CB:NO,$B6108,0),HLOOKUP(P$2+$A6108,Sheet2!CB:NO,$B6108,0)&lt;&gt;""),HLOOKUP(P$2+$A6108,Sheet2!CB:NO,$B6108,0),"")</f>
        <v/>
      </c>
      <c r="Q6108" t="str">
        <f>IF(OR(HLOOKUP(Q$2+$A6108,Sheet2!CC:NO,$B6108,0),HLOOKUP(Q$2+$A6108,Sheet2!CC:NO,$B6108,0)&lt;&gt;""),HLOOKUP(Q$2+$A6108,Sheet2!CC:NO,$B6108,0),"")</f>
        <v/>
      </c>
    </row>
    <row r="6109" spans="1:17" x14ac:dyDescent="0.25">
      <c r="A6109" s="64">
        <f t="shared" si="763"/>
        <v>30</v>
      </c>
      <c r="B6109" s="64">
        <f t="shared" si="764"/>
        <v>615</v>
      </c>
      <c r="C6109" s="64">
        <f t="shared" si="765"/>
        <v>6</v>
      </c>
      <c r="D6109" s="64">
        <f t="shared" si="766"/>
        <v>611</v>
      </c>
      <c r="E6109" s="64">
        <f t="shared" si="767"/>
        <v>3051</v>
      </c>
      <c r="F6109" s="64" t="str">
        <f t="shared" si="760"/>
        <v/>
      </c>
      <c r="G6109" s="64" t="str">
        <f t="shared" si="761"/>
        <v/>
      </c>
      <c r="H6109" s="64" t="str">
        <f t="shared" si="762"/>
        <v/>
      </c>
      <c r="I6109" s="80" t="str">
        <f>IFERROR(VLOOKUP(D6109,Sheet2!A:B,2,0),"")</f>
        <v/>
      </c>
      <c r="J6109" s="64" t="str">
        <f>IFERROR(IF(I6109&lt;&gt;"",VLOOKUP(I6109,Sheet2!B:C,2,0),""),"")</f>
        <v/>
      </c>
      <c r="K6109" s="64" t="str">
        <f>IFERROR( IF(I6109&lt;&gt;"", HLOOKUP(L$2+$A6109,Sheet2!BX:NK,2,0),""),"")</f>
        <v/>
      </c>
      <c r="L6109" t="str">
        <f>IF(OR(HLOOKUP(L$2+$A6109,Sheet2!BX:NK,$B6109,0),HLOOKUP(L$2+$A6109,Sheet2!BX:NK,$B6109,0)&lt;&gt;""),HLOOKUP(L$2+$A6109,Sheet2!BX:NK,$B6109,0),"")</f>
        <v/>
      </c>
      <c r="M6109" t="str">
        <f>IF(OR(HLOOKUP(M$2+$A6109,Sheet2!BY:NL,$B6109,0),HLOOKUP(M$2+$A6109,Sheet2!BY:NL,$B6109,0)&lt;&gt;""),HLOOKUP(M$2+$A6109,Sheet2!BY:NL,$B6109,0),"")</f>
        <v/>
      </c>
      <c r="N6109" t="str">
        <f>IF(OR(HLOOKUP(N$2+$A6109,Sheet2!BZ:NM,$B6109,0),HLOOKUP(N$2+$A6109,Sheet2!BZ:NM,$B6109,0)&lt;&gt;""),HLOOKUP(N$2+$A6109,Sheet2!BZ:NM,$B6109,0),"")</f>
        <v/>
      </c>
      <c r="O6109" t="str">
        <f>IF(OR(HLOOKUP(O$2+$A6109,Sheet2!CA:NN,$B6109,0),HLOOKUP(O$2+$A6109,Sheet2!CA:NN,$B6109,0)&lt;&gt;""),HLOOKUP(O$2+$A6109,Sheet2!CA:NN,$B6109,0),"")</f>
        <v/>
      </c>
      <c r="P6109" t="str">
        <f>IF(OR(HLOOKUP(P$2+$A6109,Sheet2!CB:NO,$B6109,0),HLOOKUP(P$2+$A6109,Sheet2!CB:NO,$B6109,0)&lt;&gt;""),HLOOKUP(P$2+$A6109,Sheet2!CB:NO,$B6109,0),"")</f>
        <v/>
      </c>
      <c r="Q6109" t="str">
        <f>IF(OR(HLOOKUP(Q$2+$A6109,Sheet2!CC:NO,$B6109,0),HLOOKUP(Q$2+$A6109,Sheet2!CC:NO,$B6109,0)&lt;&gt;""),HLOOKUP(Q$2+$A6109,Sheet2!CC:NO,$B6109,0),"")</f>
        <v/>
      </c>
    </row>
    <row r="6110" spans="1:17" x14ac:dyDescent="0.25">
      <c r="A6110" s="64">
        <f t="shared" si="763"/>
        <v>36</v>
      </c>
      <c r="B6110" s="64">
        <f t="shared" si="764"/>
        <v>615</v>
      </c>
      <c r="C6110" s="64">
        <f t="shared" si="765"/>
        <v>7</v>
      </c>
      <c r="D6110" s="64">
        <f t="shared" si="766"/>
        <v>611</v>
      </c>
      <c r="E6110" s="64">
        <f t="shared" si="767"/>
        <v>3051</v>
      </c>
      <c r="F6110" s="64" t="str">
        <f t="shared" si="760"/>
        <v/>
      </c>
      <c r="G6110" s="64" t="str">
        <f t="shared" si="761"/>
        <v/>
      </c>
      <c r="H6110" s="64" t="str">
        <f t="shared" si="762"/>
        <v/>
      </c>
      <c r="I6110" s="80" t="str">
        <f>IFERROR(VLOOKUP(D6110,Sheet2!A:B,2,0),"")</f>
        <v/>
      </c>
      <c r="J6110" s="64" t="str">
        <f>IFERROR(IF(I6110&lt;&gt;"",VLOOKUP(I6110,Sheet2!B:C,2,0),""),"")</f>
        <v/>
      </c>
      <c r="K6110" s="64" t="str">
        <f>IFERROR( IF(I6110&lt;&gt;"", HLOOKUP(L$2+$A6110,Sheet2!BX:NK,2,0),""),"")</f>
        <v/>
      </c>
      <c r="L6110" t="str">
        <f>IF(OR(HLOOKUP(L$2+$A6110,Sheet2!BX:NK,$B6110,0),HLOOKUP(L$2+$A6110,Sheet2!BX:NK,$B6110,0)&lt;&gt;""),HLOOKUP(L$2+$A6110,Sheet2!BX:NK,$B6110,0),"")</f>
        <v/>
      </c>
      <c r="M6110" t="str">
        <f>IF(OR(HLOOKUP(M$2+$A6110,Sheet2!BY:NL,$B6110,0),HLOOKUP(M$2+$A6110,Sheet2!BY:NL,$B6110,0)&lt;&gt;""),HLOOKUP(M$2+$A6110,Sheet2!BY:NL,$B6110,0),"")</f>
        <v/>
      </c>
      <c r="N6110" t="str">
        <f>IF(OR(HLOOKUP(N$2+$A6110,Sheet2!BZ:NM,$B6110,0),HLOOKUP(N$2+$A6110,Sheet2!BZ:NM,$B6110,0)&lt;&gt;""),HLOOKUP(N$2+$A6110,Sheet2!BZ:NM,$B6110,0),"")</f>
        <v/>
      </c>
      <c r="O6110" t="str">
        <f>IF(OR(HLOOKUP(O$2+$A6110,Sheet2!CA:NN,$B6110,0),HLOOKUP(O$2+$A6110,Sheet2!CA:NN,$B6110,0)&lt;&gt;""),HLOOKUP(O$2+$A6110,Sheet2!CA:NN,$B6110,0),"")</f>
        <v/>
      </c>
      <c r="P6110" t="str">
        <f>IF(OR(HLOOKUP(P$2+$A6110,Sheet2!CB:NO,$B6110,0),HLOOKUP(P$2+$A6110,Sheet2!CB:NO,$B6110,0)&lt;&gt;""),HLOOKUP(P$2+$A6110,Sheet2!CB:NO,$B6110,0),"")</f>
        <v/>
      </c>
      <c r="Q6110" t="str">
        <f>IF(OR(HLOOKUP(Q$2+$A6110,Sheet2!CC:NO,$B6110,0),HLOOKUP(Q$2+$A6110,Sheet2!CC:NO,$B6110,0)&lt;&gt;""),HLOOKUP(Q$2+$A6110,Sheet2!CC:NO,$B6110,0),"")</f>
        <v/>
      </c>
    </row>
    <row r="6111" spans="1:17" x14ac:dyDescent="0.25">
      <c r="A6111" s="64">
        <f t="shared" si="763"/>
        <v>42</v>
      </c>
      <c r="B6111" s="64">
        <f t="shared" si="764"/>
        <v>615</v>
      </c>
      <c r="C6111" s="64">
        <f t="shared" si="765"/>
        <v>8</v>
      </c>
      <c r="D6111" s="64">
        <f t="shared" si="766"/>
        <v>611</v>
      </c>
      <c r="E6111" s="64">
        <f t="shared" si="767"/>
        <v>3051</v>
      </c>
      <c r="F6111" s="64" t="str">
        <f t="shared" si="760"/>
        <v/>
      </c>
      <c r="G6111" s="64" t="str">
        <f t="shared" si="761"/>
        <v/>
      </c>
      <c r="H6111" s="64" t="str">
        <f t="shared" si="762"/>
        <v/>
      </c>
      <c r="I6111" s="80" t="str">
        <f>IFERROR(VLOOKUP(D6111,Sheet2!A:B,2,0),"")</f>
        <v/>
      </c>
      <c r="J6111" s="64" t="str">
        <f>IFERROR(IF(I6111&lt;&gt;"",VLOOKUP(I6111,Sheet2!B:C,2,0),""),"")</f>
        <v/>
      </c>
      <c r="K6111" s="64" t="str">
        <f>IFERROR( IF(I6111&lt;&gt;"", HLOOKUP(L$2+$A6111,Sheet2!BX:NK,2,0),""),"")</f>
        <v/>
      </c>
      <c r="L6111" t="str">
        <f>IF(OR(HLOOKUP(L$2+$A6111,Sheet2!BX:NK,$B6111,0),HLOOKUP(L$2+$A6111,Sheet2!BX:NK,$B6111,0)&lt;&gt;""),HLOOKUP(L$2+$A6111,Sheet2!BX:NK,$B6111,0),"")</f>
        <v/>
      </c>
      <c r="M6111" t="str">
        <f>IF(OR(HLOOKUP(M$2+$A6111,Sheet2!BY:NL,$B6111,0),HLOOKUP(M$2+$A6111,Sheet2!BY:NL,$B6111,0)&lt;&gt;""),HLOOKUP(M$2+$A6111,Sheet2!BY:NL,$B6111,0),"")</f>
        <v/>
      </c>
      <c r="N6111" t="str">
        <f>IF(OR(HLOOKUP(N$2+$A6111,Sheet2!BZ:NM,$B6111,0),HLOOKUP(N$2+$A6111,Sheet2!BZ:NM,$B6111,0)&lt;&gt;""),HLOOKUP(N$2+$A6111,Sheet2!BZ:NM,$B6111,0),"")</f>
        <v/>
      </c>
      <c r="O6111" t="str">
        <f>IF(OR(HLOOKUP(O$2+$A6111,Sheet2!CA:NN,$B6111,0),HLOOKUP(O$2+$A6111,Sheet2!CA:NN,$B6111,0)&lt;&gt;""),HLOOKUP(O$2+$A6111,Sheet2!CA:NN,$B6111,0),"")</f>
        <v/>
      </c>
      <c r="P6111" t="str">
        <f>IF(OR(HLOOKUP(P$2+$A6111,Sheet2!CB:NO,$B6111,0),HLOOKUP(P$2+$A6111,Sheet2!CB:NO,$B6111,0)&lt;&gt;""),HLOOKUP(P$2+$A6111,Sheet2!CB:NO,$B6111,0),"")</f>
        <v/>
      </c>
      <c r="Q6111" t="str">
        <f>IF(OR(HLOOKUP(Q$2+$A6111,Sheet2!CC:NO,$B6111,0),HLOOKUP(Q$2+$A6111,Sheet2!CC:NO,$B6111,0)&lt;&gt;""),HLOOKUP(Q$2+$A6111,Sheet2!CC:NO,$B6111,0),"")</f>
        <v/>
      </c>
    </row>
    <row r="6112" spans="1:17" x14ac:dyDescent="0.25">
      <c r="A6112" s="64">
        <f t="shared" si="763"/>
        <v>48</v>
      </c>
      <c r="B6112" s="64">
        <f t="shared" si="764"/>
        <v>615</v>
      </c>
      <c r="C6112" s="64">
        <f t="shared" si="765"/>
        <v>9</v>
      </c>
      <c r="D6112" s="64">
        <f t="shared" si="766"/>
        <v>611</v>
      </c>
      <c r="E6112" s="64">
        <f t="shared" si="767"/>
        <v>3051</v>
      </c>
      <c r="F6112" s="64" t="str">
        <f t="shared" si="760"/>
        <v/>
      </c>
      <c r="G6112" s="64" t="str">
        <f t="shared" si="761"/>
        <v/>
      </c>
      <c r="H6112" s="64" t="str">
        <f t="shared" si="762"/>
        <v/>
      </c>
      <c r="I6112" s="80" t="str">
        <f>IFERROR(VLOOKUP(D6112,Sheet2!A:B,2,0),"")</f>
        <v/>
      </c>
      <c r="J6112" s="64" t="str">
        <f>IFERROR(IF(I6112&lt;&gt;"",VLOOKUP(I6112,Sheet2!B:C,2,0),""),"")</f>
        <v/>
      </c>
      <c r="K6112" s="64" t="str">
        <f>IFERROR( IF(I6112&lt;&gt;"", HLOOKUP(L$2+$A6112,Sheet2!BX:NK,2,0),""),"")</f>
        <v/>
      </c>
      <c r="L6112" t="str">
        <f>IF(OR(HLOOKUP(L$2+$A6112,Sheet2!BX:NK,$B6112,0),HLOOKUP(L$2+$A6112,Sheet2!BX:NK,$B6112,0)&lt;&gt;""),HLOOKUP(L$2+$A6112,Sheet2!BX:NK,$B6112,0),"")</f>
        <v/>
      </c>
      <c r="M6112" t="str">
        <f>IF(OR(HLOOKUP(M$2+$A6112,Sheet2!BY:NL,$B6112,0),HLOOKUP(M$2+$A6112,Sheet2!BY:NL,$B6112,0)&lt;&gt;""),HLOOKUP(M$2+$A6112,Sheet2!BY:NL,$B6112,0),"")</f>
        <v/>
      </c>
      <c r="N6112" t="str">
        <f>IF(OR(HLOOKUP(N$2+$A6112,Sheet2!BZ:NM,$B6112,0),HLOOKUP(N$2+$A6112,Sheet2!BZ:NM,$B6112,0)&lt;&gt;""),HLOOKUP(N$2+$A6112,Sheet2!BZ:NM,$B6112,0),"")</f>
        <v/>
      </c>
      <c r="O6112" t="str">
        <f>IF(OR(HLOOKUP(O$2+$A6112,Sheet2!CA:NN,$B6112,0),HLOOKUP(O$2+$A6112,Sheet2!CA:NN,$B6112,0)&lt;&gt;""),HLOOKUP(O$2+$A6112,Sheet2!CA:NN,$B6112,0),"")</f>
        <v/>
      </c>
      <c r="P6112" t="str">
        <f>IF(OR(HLOOKUP(P$2+$A6112,Sheet2!CB:NO,$B6112,0),HLOOKUP(P$2+$A6112,Sheet2!CB:NO,$B6112,0)&lt;&gt;""),HLOOKUP(P$2+$A6112,Sheet2!CB:NO,$B6112,0),"")</f>
        <v/>
      </c>
      <c r="Q6112" t="str">
        <f>IF(OR(HLOOKUP(Q$2+$A6112,Sheet2!CC:NO,$B6112,0),HLOOKUP(Q$2+$A6112,Sheet2!CC:NO,$B6112,0)&lt;&gt;""),HLOOKUP(Q$2+$A6112,Sheet2!CC:NO,$B6112,0),"")</f>
        <v/>
      </c>
    </row>
    <row r="6113" spans="1:17" x14ac:dyDescent="0.25">
      <c r="A6113" s="64">
        <f t="shared" si="763"/>
        <v>54</v>
      </c>
      <c r="B6113" s="64">
        <f t="shared" si="764"/>
        <v>615</v>
      </c>
      <c r="C6113" s="64">
        <f t="shared" si="765"/>
        <v>10</v>
      </c>
      <c r="D6113" s="64">
        <f t="shared" si="766"/>
        <v>611</v>
      </c>
      <c r="E6113" s="64">
        <f t="shared" si="767"/>
        <v>3051</v>
      </c>
      <c r="F6113" s="64" t="str">
        <f t="shared" si="760"/>
        <v/>
      </c>
      <c r="G6113" s="64" t="str">
        <f t="shared" si="761"/>
        <v/>
      </c>
      <c r="H6113" s="64" t="str">
        <f t="shared" si="762"/>
        <v/>
      </c>
      <c r="I6113" s="80" t="str">
        <f>IFERROR(VLOOKUP(D6113,Sheet2!A:B,2,0),"")</f>
        <v/>
      </c>
      <c r="J6113" s="64" t="str">
        <f>IFERROR(IF(I6113&lt;&gt;"",VLOOKUP(I6113,Sheet2!B:C,2,0),""),"")</f>
        <v/>
      </c>
      <c r="K6113" s="64" t="str">
        <f>IFERROR( IF(I6113&lt;&gt;"", HLOOKUP(L$2+$A6113,Sheet2!BX:NK,2,0),""),"")</f>
        <v/>
      </c>
      <c r="L6113" t="str">
        <f>IF(OR(HLOOKUP(L$2+$A6113,Sheet2!BX:NK,$B6113,0),HLOOKUP(L$2+$A6113,Sheet2!BX:NK,$B6113,0)&lt;&gt;""),HLOOKUP(L$2+$A6113,Sheet2!BX:NK,$B6113,0),"")</f>
        <v/>
      </c>
      <c r="M6113" t="str">
        <f>IF(OR(HLOOKUP(M$2+$A6113,Sheet2!BY:NL,$B6113,0),HLOOKUP(M$2+$A6113,Sheet2!BY:NL,$B6113,0)&lt;&gt;""),HLOOKUP(M$2+$A6113,Sheet2!BY:NL,$B6113,0),"")</f>
        <v/>
      </c>
      <c r="N6113" t="str">
        <f>IF(OR(HLOOKUP(N$2+$A6113,Sheet2!BZ:NM,$B6113,0),HLOOKUP(N$2+$A6113,Sheet2!BZ:NM,$B6113,0)&lt;&gt;""),HLOOKUP(N$2+$A6113,Sheet2!BZ:NM,$B6113,0),"")</f>
        <v/>
      </c>
      <c r="O6113" t="str">
        <f>IF(OR(HLOOKUP(O$2+$A6113,Sheet2!CA:NN,$B6113,0),HLOOKUP(O$2+$A6113,Sheet2!CA:NN,$B6113,0)&lt;&gt;""),HLOOKUP(O$2+$A6113,Sheet2!CA:NN,$B6113,0),"")</f>
        <v/>
      </c>
      <c r="P6113" t="str">
        <f>IF(OR(HLOOKUP(P$2+$A6113,Sheet2!CB:NO,$B6113,0),HLOOKUP(P$2+$A6113,Sheet2!CB:NO,$B6113,0)&lt;&gt;""),HLOOKUP(P$2+$A6113,Sheet2!CB:NO,$B6113,0),"")</f>
        <v/>
      </c>
      <c r="Q6113" t="str">
        <f>IF(OR(HLOOKUP(Q$2+$A6113,Sheet2!CC:NO,$B6113,0),HLOOKUP(Q$2+$A6113,Sheet2!CC:NO,$B6113,0)&lt;&gt;""),HLOOKUP(Q$2+$A6113,Sheet2!CC:NO,$B6113,0),"")</f>
        <v/>
      </c>
    </row>
    <row r="6114" spans="1:17" x14ac:dyDescent="0.25">
      <c r="A6114" s="64">
        <f t="shared" si="763"/>
        <v>0</v>
      </c>
      <c r="B6114" s="64">
        <f t="shared" si="764"/>
        <v>616</v>
      </c>
      <c r="C6114" s="64">
        <f t="shared" si="765"/>
        <v>1</v>
      </c>
      <c r="D6114" s="64">
        <f t="shared" si="766"/>
        <v>612</v>
      </c>
      <c r="E6114" s="64">
        <f t="shared" si="767"/>
        <v>3056</v>
      </c>
      <c r="F6114" s="64" t="str">
        <f t="shared" si="760"/>
        <v/>
      </c>
      <c r="G6114" s="64" t="str">
        <f t="shared" si="761"/>
        <v/>
      </c>
      <c r="H6114" s="64" t="str">
        <f t="shared" si="762"/>
        <v/>
      </c>
      <c r="I6114" s="80" t="str">
        <f>IFERROR(VLOOKUP(D6114,Sheet2!A:B,2,0),"")</f>
        <v/>
      </c>
      <c r="J6114" s="64" t="str">
        <f>IFERROR(IF(I6114&lt;&gt;"",VLOOKUP(I6114,Sheet2!B:C,2,0),""),"")</f>
        <v/>
      </c>
      <c r="K6114" s="64" t="str">
        <f>IFERROR( IF(I6114&lt;&gt;"", HLOOKUP(L$2+$A6114,Sheet2!BX:NK,2,0),""),"")</f>
        <v/>
      </c>
      <c r="L6114" t="str">
        <f>IF(OR(HLOOKUP(L$2+$A6114,Sheet2!BX:NK,$B6114,0),HLOOKUP(L$2+$A6114,Sheet2!BX:NK,$B6114,0)&lt;&gt;""),HLOOKUP(L$2+$A6114,Sheet2!BX:NK,$B6114,0),"")</f>
        <v/>
      </c>
      <c r="M6114" t="str">
        <f>IF(OR(HLOOKUP(M$2+$A6114,Sheet2!BY:NL,$B6114,0),HLOOKUP(M$2+$A6114,Sheet2!BY:NL,$B6114,0)&lt;&gt;""),HLOOKUP(M$2+$A6114,Sheet2!BY:NL,$B6114,0),"")</f>
        <v/>
      </c>
      <c r="N6114" t="str">
        <f>IF(OR(HLOOKUP(N$2+$A6114,Sheet2!BZ:NM,$B6114,0),HLOOKUP(N$2+$A6114,Sheet2!BZ:NM,$B6114,0)&lt;&gt;""),HLOOKUP(N$2+$A6114,Sheet2!BZ:NM,$B6114,0),"")</f>
        <v/>
      </c>
      <c r="O6114" t="str">
        <f>IF(OR(HLOOKUP(O$2+$A6114,Sheet2!CA:NN,$B6114,0),HLOOKUP(O$2+$A6114,Sheet2!CA:NN,$B6114,0)&lt;&gt;""),HLOOKUP(O$2+$A6114,Sheet2!CA:NN,$B6114,0),"")</f>
        <v/>
      </c>
      <c r="P6114" t="str">
        <f>IF(OR(HLOOKUP(P$2+$A6114,Sheet2!CB:NO,$B6114,0),HLOOKUP(P$2+$A6114,Sheet2!CB:NO,$B6114,0)&lt;&gt;""),HLOOKUP(P$2+$A6114,Sheet2!CB:NO,$B6114,0),"")</f>
        <v/>
      </c>
      <c r="Q6114" t="str">
        <f>IF(OR(HLOOKUP(Q$2+$A6114,Sheet2!CC:NO,$B6114,0),HLOOKUP(Q$2+$A6114,Sheet2!CC:NO,$B6114,0)&lt;&gt;""),HLOOKUP(Q$2+$A6114,Sheet2!CC:NO,$B6114,0),"")</f>
        <v/>
      </c>
    </row>
    <row r="6115" spans="1:17" x14ac:dyDescent="0.25">
      <c r="A6115" s="64">
        <f t="shared" si="763"/>
        <v>6</v>
      </c>
      <c r="B6115" s="64">
        <f t="shared" si="764"/>
        <v>616</v>
      </c>
      <c r="C6115" s="64">
        <f t="shared" si="765"/>
        <v>2</v>
      </c>
      <c r="D6115" s="64">
        <f t="shared" si="766"/>
        <v>612</v>
      </c>
      <c r="E6115" s="64">
        <f t="shared" si="767"/>
        <v>3056</v>
      </c>
      <c r="F6115" s="64" t="str">
        <f t="shared" si="760"/>
        <v/>
      </c>
      <c r="G6115" s="64" t="str">
        <f t="shared" si="761"/>
        <v/>
      </c>
      <c r="H6115" s="64" t="str">
        <f t="shared" si="762"/>
        <v/>
      </c>
      <c r="I6115" s="80" t="str">
        <f>IFERROR(VLOOKUP(D6115,Sheet2!A:B,2,0),"")</f>
        <v/>
      </c>
      <c r="J6115" s="64" t="str">
        <f>IFERROR(IF(I6115&lt;&gt;"",VLOOKUP(I6115,Sheet2!B:C,2,0),""),"")</f>
        <v/>
      </c>
      <c r="K6115" s="64" t="str">
        <f>IFERROR( IF(I6115&lt;&gt;"", HLOOKUP(L$2+$A6115,Sheet2!BX:NK,2,0),""),"")</f>
        <v/>
      </c>
      <c r="L6115" t="str">
        <f>IF(OR(HLOOKUP(L$2+$A6115,Sheet2!BX:NK,$B6115,0),HLOOKUP(L$2+$A6115,Sheet2!BX:NK,$B6115,0)&lt;&gt;""),HLOOKUP(L$2+$A6115,Sheet2!BX:NK,$B6115,0),"")</f>
        <v/>
      </c>
      <c r="M6115" t="str">
        <f>IF(OR(HLOOKUP(M$2+$A6115,Sheet2!BY:NL,$B6115,0),HLOOKUP(M$2+$A6115,Sheet2!BY:NL,$B6115,0)&lt;&gt;""),HLOOKUP(M$2+$A6115,Sheet2!BY:NL,$B6115,0),"")</f>
        <v/>
      </c>
      <c r="N6115" t="str">
        <f>IF(OR(HLOOKUP(N$2+$A6115,Sheet2!BZ:NM,$B6115,0),HLOOKUP(N$2+$A6115,Sheet2!BZ:NM,$B6115,0)&lt;&gt;""),HLOOKUP(N$2+$A6115,Sheet2!BZ:NM,$B6115,0),"")</f>
        <v/>
      </c>
      <c r="O6115" t="str">
        <f>IF(OR(HLOOKUP(O$2+$A6115,Sheet2!CA:NN,$B6115,0),HLOOKUP(O$2+$A6115,Sheet2!CA:NN,$B6115,0)&lt;&gt;""),HLOOKUP(O$2+$A6115,Sheet2!CA:NN,$B6115,0),"")</f>
        <v/>
      </c>
      <c r="P6115" t="str">
        <f>IF(OR(HLOOKUP(P$2+$A6115,Sheet2!CB:NO,$B6115,0),HLOOKUP(P$2+$A6115,Sheet2!CB:NO,$B6115,0)&lt;&gt;""),HLOOKUP(P$2+$A6115,Sheet2!CB:NO,$B6115,0),"")</f>
        <v/>
      </c>
      <c r="Q6115" t="str">
        <f>IF(OR(HLOOKUP(Q$2+$A6115,Sheet2!CC:NO,$B6115,0),HLOOKUP(Q$2+$A6115,Sheet2!CC:NO,$B6115,0)&lt;&gt;""),HLOOKUP(Q$2+$A6115,Sheet2!CC:NO,$B6115,0),"")</f>
        <v/>
      </c>
    </row>
    <row r="6116" spans="1:17" x14ac:dyDescent="0.25">
      <c r="A6116" s="64">
        <f t="shared" si="763"/>
        <v>12</v>
      </c>
      <c r="B6116" s="64">
        <f t="shared" si="764"/>
        <v>616</v>
      </c>
      <c r="C6116" s="64">
        <f t="shared" si="765"/>
        <v>3</v>
      </c>
      <c r="D6116" s="64">
        <f t="shared" si="766"/>
        <v>612</v>
      </c>
      <c r="E6116" s="64">
        <f t="shared" si="767"/>
        <v>3056</v>
      </c>
      <c r="F6116" s="64" t="str">
        <f t="shared" si="760"/>
        <v/>
      </c>
      <c r="G6116" s="64" t="str">
        <f t="shared" si="761"/>
        <v/>
      </c>
      <c r="H6116" s="64" t="str">
        <f t="shared" si="762"/>
        <v/>
      </c>
      <c r="I6116" s="80" t="str">
        <f>IFERROR(VLOOKUP(D6116,Sheet2!A:B,2,0),"")</f>
        <v/>
      </c>
      <c r="J6116" s="64" t="str">
        <f>IFERROR(IF(I6116&lt;&gt;"",VLOOKUP(I6116,Sheet2!B:C,2,0),""),"")</f>
        <v/>
      </c>
      <c r="K6116" s="64" t="str">
        <f>IFERROR( IF(I6116&lt;&gt;"", HLOOKUP(L$2+$A6116,Sheet2!BX:NK,2,0),""),"")</f>
        <v/>
      </c>
      <c r="L6116" t="str">
        <f>IF(OR(HLOOKUP(L$2+$A6116,Sheet2!BX:NK,$B6116,0),HLOOKUP(L$2+$A6116,Sheet2!BX:NK,$B6116,0)&lt;&gt;""),HLOOKUP(L$2+$A6116,Sheet2!BX:NK,$B6116,0),"")</f>
        <v/>
      </c>
      <c r="M6116" t="str">
        <f>IF(OR(HLOOKUP(M$2+$A6116,Sheet2!BY:NL,$B6116,0),HLOOKUP(M$2+$A6116,Sheet2!BY:NL,$B6116,0)&lt;&gt;""),HLOOKUP(M$2+$A6116,Sheet2!BY:NL,$B6116,0),"")</f>
        <v/>
      </c>
      <c r="N6116" t="str">
        <f>IF(OR(HLOOKUP(N$2+$A6116,Sheet2!BZ:NM,$B6116,0),HLOOKUP(N$2+$A6116,Sheet2!BZ:NM,$B6116,0)&lt;&gt;""),HLOOKUP(N$2+$A6116,Sheet2!BZ:NM,$B6116,0),"")</f>
        <v/>
      </c>
      <c r="O6116" t="str">
        <f>IF(OR(HLOOKUP(O$2+$A6116,Sheet2!CA:NN,$B6116,0),HLOOKUP(O$2+$A6116,Sheet2!CA:NN,$B6116,0)&lt;&gt;""),HLOOKUP(O$2+$A6116,Sheet2!CA:NN,$B6116,0),"")</f>
        <v/>
      </c>
      <c r="P6116" t="str">
        <f>IF(OR(HLOOKUP(P$2+$A6116,Sheet2!CB:NO,$B6116,0),HLOOKUP(P$2+$A6116,Sheet2!CB:NO,$B6116,0)&lt;&gt;""),HLOOKUP(P$2+$A6116,Sheet2!CB:NO,$B6116,0),"")</f>
        <v/>
      </c>
      <c r="Q6116" t="str">
        <f>IF(OR(HLOOKUP(Q$2+$A6116,Sheet2!CC:NO,$B6116,0),HLOOKUP(Q$2+$A6116,Sheet2!CC:NO,$B6116,0)&lt;&gt;""),HLOOKUP(Q$2+$A6116,Sheet2!CC:NO,$B6116,0),"")</f>
        <v/>
      </c>
    </row>
    <row r="6117" spans="1:17" x14ac:dyDescent="0.25">
      <c r="A6117" s="64">
        <f t="shared" si="763"/>
        <v>18</v>
      </c>
      <c r="B6117" s="64">
        <f t="shared" si="764"/>
        <v>616</v>
      </c>
      <c r="C6117" s="64">
        <f t="shared" si="765"/>
        <v>4</v>
      </c>
      <c r="D6117" s="64">
        <f t="shared" si="766"/>
        <v>612</v>
      </c>
      <c r="E6117" s="64">
        <f t="shared" si="767"/>
        <v>3056</v>
      </c>
      <c r="F6117" s="64" t="str">
        <f t="shared" si="760"/>
        <v/>
      </c>
      <c r="G6117" s="64" t="str">
        <f t="shared" si="761"/>
        <v/>
      </c>
      <c r="H6117" s="64" t="str">
        <f t="shared" si="762"/>
        <v/>
      </c>
      <c r="I6117" s="80" t="str">
        <f>IFERROR(VLOOKUP(D6117,Sheet2!A:B,2,0),"")</f>
        <v/>
      </c>
      <c r="J6117" s="64" t="str">
        <f>IFERROR(IF(I6117&lt;&gt;"",VLOOKUP(I6117,Sheet2!B:C,2,0),""),"")</f>
        <v/>
      </c>
      <c r="K6117" s="64" t="str">
        <f>IFERROR( IF(I6117&lt;&gt;"", HLOOKUP(L$2+$A6117,Sheet2!BX:NK,2,0),""),"")</f>
        <v/>
      </c>
      <c r="L6117" t="str">
        <f>IF(OR(HLOOKUP(L$2+$A6117,Sheet2!BX:NK,$B6117,0),HLOOKUP(L$2+$A6117,Sheet2!BX:NK,$B6117,0)&lt;&gt;""),HLOOKUP(L$2+$A6117,Sheet2!BX:NK,$B6117,0),"")</f>
        <v/>
      </c>
      <c r="M6117" t="str">
        <f>IF(OR(HLOOKUP(M$2+$A6117,Sheet2!BY:NL,$B6117,0),HLOOKUP(M$2+$A6117,Sheet2!BY:NL,$B6117,0)&lt;&gt;""),HLOOKUP(M$2+$A6117,Sheet2!BY:NL,$B6117,0),"")</f>
        <v/>
      </c>
      <c r="N6117" t="str">
        <f>IF(OR(HLOOKUP(N$2+$A6117,Sheet2!BZ:NM,$B6117,0),HLOOKUP(N$2+$A6117,Sheet2!BZ:NM,$B6117,0)&lt;&gt;""),HLOOKUP(N$2+$A6117,Sheet2!BZ:NM,$B6117,0),"")</f>
        <v/>
      </c>
      <c r="O6117" t="str">
        <f>IF(OR(HLOOKUP(O$2+$A6117,Sheet2!CA:NN,$B6117,0),HLOOKUP(O$2+$A6117,Sheet2!CA:NN,$B6117,0)&lt;&gt;""),HLOOKUP(O$2+$A6117,Sheet2!CA:NN,$B6117,0),"")</f>
        <v/>
      </c>
      <c r="P6117" t="str">
        <f>IF(OR(HLOOKUP(P$2+$A6117,Sheet2!CB:NO,$B6117,0),HLOOKUP(P$2+$A6117,Sheet2!CB:NO,$B6117,0)&lt;&gt;""),HLOOKUP(P$2+$A6117,Sheet2!CB:NO,$B6117,0),"")</f>
        <v/>
      </c>
      <c r="Q6117" t="str">
        <f>IF(OR(HLOOKUP(Q$2+$A6117,Sheet2!CC:NO,$B6117,0),HLOOKUP(Q$2+$A6117,Sheet2!CC:NO,$B6117,0)&lt;&gt;""),HLOOKUP(Q$2+$A6117,Sheet2!CC:NO,$B6117,0),"")</f>
        <v/>
      </c>
    </row>
    <row r="6118" spans="1:17" x14ac:dyDescent="0.25">
      <c r="A6118" s="64">
        <f t="shared" si="763"/>
        <v>24</v>
      </c>
      <c r="B6118" s="64">
        <f t="shared" si="764"/>
        <v>616</v>
      </c>
      <c r="C6118" s="64">
        <f t="shared" si="765"/>
        <v>5</v>
      </c>
      <c r="D6118" s="64">
        <f t="shared" si="766"/>
        <v>612</v>
      </c>
      <c r="E6118" s="64">
        <f t="shared" si="767"/>
        <v>3056</v>
      </c>
      <c r="F6118" s="64" t="str">
        <f t="shared" si="760"/>
        <v/>
      </c>
      <c r="G6118" s="64" t="str">
        <f t="shared" si="761"/>
        <v/>
      </c>
      <c r="H6118" s="64" t="str">
        <f t="shared" si="762"/>
        <v/>
      </c>
      <c r="I6118" s="80" t="str">
        <f>IFERROR(VLOOKUP(D6118,Sheet2!A:B,2,0),"")</f>
        <v/>
      </c>
      <c r="J6118" s="64" t="str">
        <f>IFERROR(IF(I6118&lt;&gt;"",VLOOKUP(I6118,Sheet2!B:C,2,0),""),"")</f>
        <v/>
      </c>
      <c r="K6118" s="64" t="str">
        <f>IFERROR( IF(I6118&lt;&gt;"", HLOOKUP(L$2+$A6118,Sheet2!BX:NK,2,0),""),"")</f>
        <v/>
      </c>
      <c r="L6118" t="str">
        <f>IF(OR(HLOOKUP(L$2+$A6118,Sheet2!BX:NK,$B6118,0),HLOOKUP(L$2+$A6118,Sheet2!BX:NK,$B6118,0)&lt;&gt;""),HLOOKUP(L$2+$A6118,Sheet2!BX:NK,$B6118,0),"")</f>
        <v/>
      </c>
      <c r="M6118" t="str">
        <f>IF(OR(HLOOKUP(M$2+$A6118,Sheet2!BY:NL,$B6118,0),HLOOKUP(M$2+$A6118,Sheet2!BY:NL,$B6118,0)&lt;&gt;""),HLOOKUP(M$2+$A6118,Sheet2!BY:NL,$B6118,0),"")</f>
        <v/>
      </c>
      <c r="N6118" t="str">
        <f>IF(OR(HLOOKUP(N$2+$A6118,Sheet2!BZ:NM,$B6118,0),HLOOKUP(N$2+$A6118,Sheet2!BZ:NM,$B6118,0)&lt;&gt;""),HLOOKUP(N$2+$A6118,Sheet2!BZ:NM,$B6118,0),"")</f>
        <v/>
      </c>
      <c r="O6118" t="str">
        <f>IF(OR(HLOOKUP(O$2+$A6118,Sheet2!CA:NN,$B6118,0),HLOOKUP(O$2+$A6118,Sheet2!CA:NN,$B6118,0)&lt;&gt;""),HLOOKUP(O$2+$A6118,Sheet2!CA:NN,$B6118,0),"")</f>
        <v/>
      </c>
      <c r="P6118" t="str">
        <f>IF(OR(HLOOKUP(P$2+$A6118,Sheet2!CB:NO,$B6118,0),HLOOKUP(P$2+$A6118,Sheet2!CB:NO,$B6118,0)&lt;&gt;""),HLOOKUP(P$2+$A6118,Sheet2!CB:NO,$B6118,0),"")</f>
        <v/>
      </c>
      <c r="Q6118" t="str">
        <f>IF(OR(HLOOKUP(Q$2+$A6118,Sheet2!CC:NO,$B6118,0),HLOOKUP(Q$2+$A6118,Sheet2!CC:NO,$B6118,0)&lt;&gt;""),HLOOKUP(Q$2+$A6118,Sheet2!CC:NO,$B6118,0),"")</f>
        <v/>
      </c>
    </row>
    <row r="6119" spans="1:17" x14ac:dyDescent="0.25">
      <c r="A6119" s="64">
        <f t="shared" si="763"/>
        <v>30</v>
      </c>
      <c r="B6119" s="64">
        <f t="shared" si="764"/>
        <v>616</v>
      </c>
      <c r="C6119" s="64">
        <f t="shared" si="765"/>
        <v>6</v>
      </c>
      <c r="D6119" s="64">
        <f t="shared" si="766"/>
        <v>612</v>
      </c>
      <c r="E6119" s="64">
        <f t="shared" si="767"/>
        <v>3056</v>
      </c>
      <c r="F6119" s="64" t="str">
        <f t="shared" si="760"/>
        <v/>
      </c>
      <c r="G6119" s="64" t="str">
        <f t="shared" si="761"/>
        <v/>
      </c>
      <c r="H6119" s="64" t="str">
        <f t="shared" si="762"/>
        <v/>
      </c>
      <c r="I6119" s="80" t="str">
        <f>IFERROR(VLOOKUP(D6119,Sheet2!A:B,2,0),"")</f>
        <v/>
      </c>
      <c r="J6119" s="64" t="str">
        <f>IFERROR(IF(I6119&lt;&gt;"",VLOOKUP(I6119,Sheet2!B:C,2,0),""),"")</f>
        <v/>
      </c>
      <c r="K6119" s="64" t="str">
        <f>IFERROR( IF(I6119&lt;&gt;"", HLOOKUP(L$2+$A6119,Sheet2!BX:NK,2,0),""),"")</f>
        <v/>
      </c>
      <c r="L6119" t="str">
        <f>IF(OR(HLOOKUP(L$2+$A6119,Sheet2!BX:NK,$B6119,0),HLOOKUP(L$2+$A6119,Sheet2!BX:NK,$B6119,0)&lt;&gt;""),HLOOKUP(L$2+$A6119,Sheet2!BX:NK,$B6119,0),"")</f>
        <v/>
      </c>
      <c r="M6119" t="str">
        <f>IF(OR(HLOOKUP(M$2+$A6119,Sheet2!BY:NL,$B6119,0),HLOOKUP(M$2+$A6119,Sheet2!BY:NL,$B6119,0)&lt;&gt;""),HLOOKUP(M$2+$A6119,Sheet2!BY:NL,$B6119,0),"")</f>
        <v/>
      </c>
      <c r="N6119" t="str">
        <f>IF(OR(HLOOKUP(N$2+$A6119,Sheet2!BZ:NM,$B6119,0),HLOOKUP(N$2+$A6119,Sheet2!BZ:NM,$B6119,0)&lt;&gt;""),HLOOKUP(N$2+$A6119,Sheet2!BZ:NM,$B6119,0),"")</f>
        <v/>
      </c>
      <c r="O6119" t="str">
        <f>IF(OR(HLOOKUP(O$2+$A6119,Sheet2!CA:NN,$B6119,0),HLOOKUP(O$2+$A6119,Sheet2!CA:NN,$B6119,0)&lt;&gt;""),HLOOKUP(O$2+$A6119,Sheet2!CA:NN,$B6119,0),"")</f>
        <v/>
      </c>
      <c r="P6119" t="str">
        <f>IF(OR(HLOOKUP(P$2+$A6119,Sheet2!CB:NO,$B6119,0),HLOOKUP(P$2+$A6119,Sheet2!CB:NO,$B6119,0)&lt;&gt;""),HLOOKUP(P$2+$A6119,Sheet2!CB:NO,$B6119,0),"")</f>
        <v/>
      </c>
      <c r="Q6119" t="str">
        <f>IF(OR(HLOOKUP(Q$2+$A6119,Sheet2!CC:NO,$B6119,0),HLOOKUP(Q$2+$A6119,Sheet2!CC:NO,$B6119,0)&lt;&gt;""),HLOOKUP(Q$2+$A6119,Sheet2!CC:NO,$B6119,0),"")</f>
        <v/>
      </c>
    </row>
    <row r="6120" spans="1:17" x14ac:dyDescent="0.25">
      <c r="A6120" s="64">
        <f t="shared" si="763"/>
        <v>36</v>
      </c>
      <c r="B6120" s="64">
        <f t="shared" si="764"/>
        <v>616</v>
      </c>
      <c r="C6120" s="64">
        <f t="shared" si="765"/>
        <v>7</v>
      </c>
      <c r="D6120" s="64">
        <f t="shared" si="766"/>
        <v>612</v>
      </c>
      <c r="E6120" s="64">
        <f t="shared" si="767"/>
        <v>3056</v>
      </c>
      <c r="F6120" s="64" t="str">
        <f t="shared" si="760"/>
        <v/>
      </c>
      <c r="G6120" s="64" t="str">
        <f t="shared" si="761"/>
        <v/>
      </c>
      <c r="H6120" s="64" t="str">
        <f t="shared" si="762"/>
        <v/>
      </c>
      <c r="I6120" s="80" t="str">
        <f>IFERROR(VLOOKUP(D6120,Sheet2!A:B,2,0),"")</f>
        <v/>
      </c>
      <c r="J6120" s="64" t="str">
        <f>IFERROR(IF(I6120&lt;&gt;"",VLOOKUP(I6120,Sheet2!B:C,2,0),""),"")</f>
        <v/>
      </c>
      <c r="K6120" s="64" t="str">
        <f>IFERROR( IF(I6120&lt;&gt;"", HLOOKUP(L$2+$A6120,Sheet2!BX:NK,2,0),""),"")</f>
        <v/>
      </c>
      <c r="L6120" t="str">
        <f>IF(OR(HLOOKUP(L$2+$A6120,Sheet2!BX:NK,$B6120,0),HLOOKUP(L$2+$A6120,Sheet2!BX:NK,$B6120,0)&lt;&gt;""),HLOOKUP(L$2+$A6120,Sheet2!BX:NK,$B6120,0),"")</f>
        <v/>
      </c>
      <c r="M6120" t="str">
        <f>IF(OR(HLOOKUP(M$2+$A6120,Sheet2!BY:NL,$B6120,0),HLOOKUP(M$2+$A6120,Sheet2!BY:NL,$B6120,0)&lt;&gt;""),HLOOKUP(M$2+$A6120,Sheet2!BY:NL,$B6120,0),"")</f>
        <v/>
      </c>
      <c r="N6120" t="str">
        <f>IF(OR(HLOOKUP(N$2+$A6120,Sheet2!BZ:NM,$B6120,0),HLOOKUP(N$2+$A6120,Sheet2!BZ:NM,$B6120,0)&lt;&gt;""),HLOOKUP(N$2+$A6120,Sheet2!BZ:NM,$B6120,0),"")</f>
        <v/>
      </c>
      <c r="O6120" t="str">
        <f>IF(OR(HLOOKUP(O$2+$A6120,Sheet2!CA:NN,$B6120,0),HLOOKUP(O$2+$A6120,Sheet2!CA:NN,$B6120,0)&lt;&gt;""),HLOOKUP(O$2+$A6120,Sheet2!CA:NN,$B6120,0),"")</f>
        <v/>
      </c>
      <c r="P6120" t="str">
        <f>IF(OR(HLOOKUP(P$2+$A6120,Sheet2!CB:NO,$B6120,0),HLOOKUP(P$2+$A6120,Sheet2!CB:NO,$B6120,0)&lt;&gt;""),HLOOKUP(P$2+$A6120,Sheet2!CB:NO,$B6120,0),"")</f>
        <v/>
      </c>
      <c r="Q6120" t="str">
        <f>IF(OR(HLOOKUP(Q$2+$A6120,Sheet2!CC:NO,$B6120,0),HLOOKUP(Q$2+$A6120,Sheet2!CC:NO,$B6120,0)&lt;&gt;""),HLOOKUP(Q$2+$A6120,Sheet2!CC:NO,$B6120,0),"")</f>
        <v/>
      </c>
    </row>
    <row r="6121" spans="1:17" x14ac:dyDescent="0.25">
      <c r="A6121" s="64">
        <f t="shared" si="763"/>
        <v>42</v>
      </c>
      <c r="B6121" s="64">
        <f t="shared" si="764"/>
        <v>616</v>
      </c>
      <c r="C6121" s="64">
        <f t="shared" si="765"/>
        <v>8</v>
      </c>
      <c r="D6121" s="64">
        <f t="shared" si="766"/>
        <v>612</v>
      </c>
      <c r="E6121" s="64">
        <f t="shared" si="767"/>
        <v>3056</v>
      </c>
      <c r="F6121" s="64" t="str">
        <f t="shared" si="760"/>
        <v/>
      </c>
      <c r="G6121" s="64" t="str">
        <f t="shared" si="761"/>
        <v/>
      </c>
      <c r="H6121" s="64" t="str">
        <f t="shared" si="762"/>
        <v/>
      </c>
      <c r="I6121" s="80" t="str">
        <f>IFERROR(VLOOKUP(D6121,Sheet2!A:B,2,0),"")</f>
        <v/>
      </c>
      <c r="J6121" s="64" t="str">
        <f>IFERROR(IF(I6121&lt;&gt;"",VLOOKUP(I6121,Sheet2!B:C,2,0),""),"")</f>
        <v/>
      </c>
      <c r="K6121" s="64" t="str">
        <f>IFERROR( IF(I6121&lt;&gt;"", HLOOKUP(L$2+$A6121,Sheet2!BX:NK,2,0),""),"")</f>
        <v/>
      </c>
      <c r="L6121" t="str">
        <f>IF(OR(HLOOKUP(L$2+$A6121,Sheet2!BX:NK,$B6121,0),HLOOKUP(L$2+$A6121,Sheet2!BX:NK,$B6121,0)&lt;&gt;""),HLOOKUP(L$2+$A6121,Sheet2!BX:NK,$B6121,0),"")</f>
        <v/>
      </c>
      <c r="M6121" t="str">
        <f>IF(OR(HLOOKUP(M$2+$A6121,Sheet2!BY:NL,$B6121,0),HLOOKUP(M$2+$A6121,Sheet2!BY:NL,$B6121,0)&lt;&gt;""),HLOOKUP(M$2+$A6121,Sheet2!BY:NL,$B6121,0),"")</f>
        <v/>
      </c>
      <c r="N6121" t="str">
        <f>IF(OR(HLOOKUP(N$2+$A6121,Sheet2!BZ:NM,$B6121,0),HLOOKUP(N$2+$A6121,Sheet2!BZ:NM,$B6121,0)&lt;&gt;""),HLOOKUP(N$2+$A6121,Sheet2!BZ:NM,$B6121,0),"")</f>
        <v/>
      </c>
      <c r="O6121" t="str">
        <f>IF(OR(HLOOKUP(O$2+$A6121,Sheet2!CA:NN,$B6121,0),HLOOKUP(O$2+$A6121,Sheet2!CA:NN,$B6121,0)&lt;&gt;""),HLOOKUP(O$2+$A6121,Sheet2!CA:NN,$B6121,0),"")</f>
        <v/>
      </c>
      <c r="P6121" t="str">
        <f>IF(OR(HLOOKUP(P$2+$A6121,Sheet2!CB:NO,$B6121,0),HLOOKUP(P$2+$A6121,Sheet2!CB:NO,$B6121,0)&lt;&gt;""),HLOOKUP(P$2+$A6121,Sheet2!CB:NO,$B6121,0),"")</f>
        <v/>
      </c>
      <c r="Q6121" t="str">
        <f>IF(OR(HLOOKUP(Q$2+$A6121,Sheet2!CC:NO,$B6121,0),HLOOKUP(Q$2+$A6121,Sheet2!CC:NO,$B6121,0)&lt;&gt;""),HLOOKUP(Q$2+$A6121,Sheet2!CC:NO,$B6121,0),"")</f>
        <v/>
      </c>
    </row>
    <row r="6122" spans="1:17" x14ac:dyDescent="0.25">
      <c r="A6122" s="64">
        <f t="shared" si="763"/>
        <v>48</v>
      </c>
      <c r="B6122" s="64">
        <f t="shared" si="764"/>
        <v>616</v>
      </c>
      <c r="C6122" s="64">
        <f t="shared" si="765"/>
        <v>9</v>
      </c>
      <c r="D6122" s="64">
        <f t="shared" si="766"/>
        <v>612</v>
      </c>
      <c r="E6122" s="64">
        <f t="shared" si="767"/>
        <v>3056</v>
      </c>
      <c r="F6122" s="64" t="str">
        <f t="shared" si="760"/>
        <v/>
      </c>
      <c r="G6122" s="64" t="str">
        <f t="shared" si="761"/>
        <v/>
      </c>
      <c r="H6122" s="64" t="str">
        <f t="shared" si="762"/>
        <v/>
      </c>
      <c r="I6122" s="80" t="str">
        <f>IFERROR(VLOOKUP(D6122,Sheet2!A:B,2,0),"")</f>
        <v/>
      </c>
      <c r="J6122" s="64" t="str">
        <f>IFERROR(IF(I6122&lt;&gt;"",VLOOKUP(I6122,Sheet2!B:C,2,0),""),"")</f>
        <v/>
      </c>
      <c r="K6122" s="64" t="str">
        <f>IFERROR( IF(I6122&lt;&gt;"", HLOOKUP(L$2+$A6122,Sheet2!BX:NK,2,0),""),"")</f>
        <v/>
      </c>
      <c r="L6122" t="str">
        <f>IF(OR(HLOOKUP(L$2+$A6122,Sheet2!BX:NK,$B6122,0),HLOOKUP(L$2+$A6122,Sheet2!BX:NK,$B6122,0)&lt;&gt;""),HLOOKUP(L$2+$A6122,Sheet2!BX:NK,$B6122,0),"")</f>
        <v/>
      </c>
      <c r="M6122" t="str">
        <f>IF(OR(HLOOKUP(M$2+$A6122,Sheet2!BY:NL,$B6122,0),HLOOKUP(M$2+$A6122,Sheet2!BY:NL,$B6122,0)&lt;&gt;""),HLOOKUP(M$2+$A6122,Sheet2!BY:NL,$B6122,0),"")</f>
        <v/>
      </c>
      <c r="N6122" t="str">
        <f>IF(OR(HLOOKUP(N$2+$A6122,Sheet2!BZ:NM,$B6122,0),HLOOKUP(N$2+$A6122,Sheet2!BZ:NM,$B6122,0)&lt;&gt;""),HLOOKUP(N$2+$A6122,Sheet2!BZ:NM,$B6122,0),"")</f>
        <v/>
      </c>
      <c r="O6122" t="str">
        <f>IF(OR(HLOOKUP(O$2+$A6122,Sheet2!CA:NN,$B6122,0),HLOOKUP(O$2+$A6122,Sheet2!CA:NN,$B6122,0)&lt;&gt;""),HLOOKUP(O$2+$A6122,Sheet2!CA:NN,$B6122,0),"")</f>
        <v/>
      </c>
      <c r="P6122" t="str">
        <f>IF(OR(HLOOKUP(P$2+$A6122,Sheet2!CB:NO,$B6122,0),HLOOKUP(P$2+$A6122,Sheet2!CB:NO,$B6122,0)&lt;&gt;""),HLOOKUP(P$2+$A6122,Sheet2!CB:NO,$B6122,0),"")</f>
        <v/>
      </c>
      <c r="Q6122" t="str">
        <f>IF(OR(HLOOKUP(Q$2+$A6122,Sheet2!CC:NO,$B6122,0),HLOOKUP(Q$2+$A6122,Sheet2!CC:NO,$B6122,0)&lt;&gt;""),HLOOKUP(Q$2+$A6122,Sheet2!CC:NO,$B6122,0),"")</f>
        <v/>
      </c>
    </row>
    <row r="6123" spans="1:17" x14ac:dyDescent="0.25">
      <c r="A6123" s="64">
        <f t="shared" si="763"/>
        <v>54</v>
      </c>
      <c r="B6123" s="64">
        <f t="shared" si="764"/>
        <v>616</v>
      </c>
      <c r="C6123" s="64">
        <f t="shared" si="765"/>
        <v>10</v>
      </c>
      <c r="D6123" s="64">
        <f t="shared" si="766"/>
        <v>612</v>
      </c>
      <c r="E6123" s="64">
        <f t="shared" si="767"/>
        <v>3056</v>
      </c>
      <c r="F6123" s="64" t="str">
        <f t="shared" si="760"/>
        <v/>
      </c>
      <c r="G6123" s="64" t="str">
        <f t="shared" si="761"/>
        <v/>
      </c>
      <c r="H6123" s="64" t="str">
        <f t="shared" si="762"/>
        <v/>
      </c>
      <c r="I6123" s="80" t="str">
        <f>IFERROR(VLOOKUP(D6123,Sheet2!A:B,2,0),"")</f>
        <v/>
      </c>
      <c r="J6123" s="64" t="str">
        <f>IFERROR(IF(I6123&lt;&gt;"",VLOOKUP(I6123,Sheet2!B:C,2,0),""),"")</f>
        <v/>
      </c>
      <c r="K6123" s="64" t="str">
        <f>IFERROR( IF(I6123&lt;&gt;"", HLOOKUP(L$2+$A6123,Sheet2!BX:NK,2,0),""),"")</f>
        <v/>
      </c>
      <c r="L6123" t="str">
        <f>IF(OR(HLOOKUP(L$2+$A6123,Sheet2!BX:NK,$B6123,0),HLOOKUP(L$2+$A6123,Sheet2!BX:NK,$B6123,0)&lt;&gt;""),HLOOKUP(L$2+$A6123,Sheet2!BX:NK,$B6123,0),"")</f>
        <v/>
      </c>
      <c r="M6123" t="str">
        <f>IF(OR(HLOOKUP(M$2+$A6123,Sheet2!BY:NL,$B6123,0),HLOOKUP(M$2+$A6123,Sheet2!BY:NL,$B6123,0)&lt;&gt;""),HLOOKUP(M$2+$A6123,Sheet2!BY:NL,$B6123,0),"")</f>
        <v/>
      </c>
      <c r="N6123" t="str">
        <f>IF(OR(HLOOKUP(N$2+$A6123,Sheet2!BZ:NM,$B6123,0),HLOOKUP(N$2+$A6123,Sheet2!BZ:NM,$B6123,0)&lt;&gt;""),HLOOKUP(N$2+$A6123,Sheet2!BZ:NM,$B6123,0),"")</f>
        <v/>
      </c>
      <c r="O6123" t="str">
        <f>IF(OR(HLOOKUP(O$2+$A6123,Sheet2!CA:NN,$B6123,0),HLOOKUP(O$2+$A6123,Sheet2!CA:NN,$B6123,0)&lt;&gt;""),HLOOKUP(O$2+$A6123,Sheet2!CA:NN,$B6123,0),"")</f>
        <v/>
      </c>
      <c r="P6123" t="str">
        <f>IF(OR(HLOOKUP(P$2+$A6123,Sheet2!CB:NO,$B6123,0),HLOOKUP(P$2+$A6123,Sheet2!CB:NO,$B6123,0)&lt;&gt;""),HLOOKUP(P$2+$A6123,Sheet2!CB:NO,$B6123,0),"")</f>
        <v/>
      </c>
      <c r="Q6123" t="str">
        <f>IF(OR(HLOOKUP(Q$2+$A6123,Sheet2!CC:NO,$B6123,0),HLOOKUP(Q$2+$A6123,Sheet2!CC:NO,$B6123,0)&lt;&gt;""),HLOOKUP(Q$2+$A6123,Sheet2!CC:NO,$B6123,0),"")</f>
        <v/>
      </c>
    </row>
    <row r="6124" spans="1:17" x14ac:dyDescent="0.25">
      <c r="A6124" s="64">
        <f t="shared" si="763"/>
        <v>0</v>
      </c>
      <c r="B6124" s="64">
        <f t="shared" si="764"/>
        <v>617</v>
      </c>
      <c r="C6124" s="64">
        <f t="shared" si="765"/>
        <v>1</v>
      </c>
      <c r="D6124" s="64">
        <f t="shared" si="766"/>
        <v>613</v>
      </c>
      <c r="E6124" s="64">
        <f t="shared" si="767"/>
        <v>3061</v>
      </c>
      <c r="F6124" s="64" t="str">
        <f t="shared" si="760"/>
        <v/>
      </c>
      <c r="G6124" s="64" t="str">
        <f t="shared" si="761"/>
        <v/>
      </c>
      <c r="H6124" s="64" t="str">
        <f t="shared" si="762"/>
        <v/>
      </c>
      <c r="I6124" s="80" t="str">
        <f>IFERROR(VLOOKUP(D6124,Sheet2!A:B,2,0),"")</f>
        <v/>
      </c>
      <c r="J6124" s="64" t="str">
        <f>IFERROR(IF(I6124&lt;&gt;"",VLOOKUP(I6124,Sheet2!B:C,2,0),""),"")</f>
        <v/>
      </c>
      <c r="K6124" s="64" t="str">
        <f>IFERROR( IF(I6124&lt;&gt;"", HLOOKUP(L$2+$A6124,Sheet2!BX:NK,2,0),""),"")</f>
        <v/>
      </c>
      <c r="L6124" t="str">
        <f>IF(OR(HLOOKUP(L$2+$A6124,Sheet2!BX:NK,$B6124,0),HLOOKUP(L$2+$A6124,Sheet2!BX:NK,$B6124,0)&lt;&gt;""),HLOOKUP(L$2+$A6124,Sheet2!BX:NK,$B6124,0),"")</f>
        <v/>
      </c>
      <c r="M6124" t="str">
        <f>IF(OR(HLOOKUP(M$2+$A6124,Sheet2!BY:NL,$B6124,0),HLOOKUP(M$2+$A6124,Sheet2!BY:NL,$B6124,0)&lt;&gt;""),HLOOKUP(M$2+$A6124,Sheet2!BY:NL,$B6124,0),"")</f>
        <v/>
      </c>
      <c r="N6124" t="str">
        <f>IF(OR(HLOOKUP(N$2+$A6124,Sheet2!BZ:NM,$B6124,0),HLOOKUP(N$2+$A6124,Sheet2!BZ:NM,$B6124,0)&lt;&gt;""),HLOOKUP(N$2+$A6124,Sheet2!BZ:NM,$B6124,0),"")</f>
        <v/>
      </c>
      <c r="O6124" t="str">
        <f>IF(OR(HLOOKUP(O$2+$A6124,Sheet2!CA:NN,$B6124,0),HLOOKUP(O$2+$A6124,Sheet2!CA:NN,$B6124,0)&lt;&gt;""),HLOOKUP(O$2+$A6124,Sheet2!CA:NN,$B6124,0),"")</f>
        <v/>
      </c>
      <c r="P6124" t="str">
        <f>IF(OR(HLOOKUP(P$2+$A6124,Sheet2!CB:NO,$B6124,0),HLOOKUP(P$2+$A6124,Sheet2!CB:NO,$B6124,0)&lt;&gt;""),HLOOKUP(P$2+$A6124,Sheet2!CB:NO,$B6124,0),"")</f>
        <v/>
      </c>
      <c r="Q6124" t="str">
        <f>IF(OR(HLOOKUP(Q$2+$A6124,Sheet2!CC:NO,$B6124,0),HLOOKUP(Q$2+$A6124,Sheet2!CC:NO,$B6124,0)&lt;&gt;""),HLOOKUP(Q$2+$A6124,Sheet2!CC:NO,$B6124,0),"")</f>
        <v/>
      </c>
    </row>
    <row r="6125" spans="1:17" x14ac:dyDescent="0.25">
      <c r="A6125" s="64">
        <f t="shared" si="763"/>
        <v>6</v>
      </c>
      <c r="B6125" s="64">
        <f t="shared" si="764"/>
        <v>617</v>
      </c>
      <c r="C6125" s="64">
        <f t="shared" si="765"/>
        <v>2</v>
      </c>
      <c r="D6125" s="64">
        <f t="shared" si="766"/>
        <v>613</v>
      </c>
      <c r="E6125" s="64">
        <f t="shared" si="767"/>
        <v>3061</v>
      </c>
      <c r="F6125" s="64" t="str">
        <f t="shared" si="760"/>
        <v/>
      </c>
      <c r="G6125" s="64" t="str">
        <f t="shared" si="761"/>
        <v/>
      </c>
      <c r="H6125" s="64" t="str">
        <f t="shared" si="762"/>
        <v/>
      </c>
      <c r="I6125" s="80" t="str">
        <f>IFERROR(VLOOKUP(D6125,Sheet2!A:B,2,0),"")</f>
        <v/>
      </c>
      <c r="J6125" s="64" t="str">
        <f>IFERROR(IF(I6125&lt;&gt;"",VLOOKUP(I6125,Sheet2!B:C,2,0),""),"")</f>
        <v/>
      </c>
      <c r="K6125" s="64" t="str">
        <f>IFERROR( IF(I6125&lt;&gt;"", HLOOKUP(L$2+$A6125,Sheet2!BX:NK,2,0),""),"")</f>
        <v/>
      </c>
      <c r="L6125" t="str">
        <f>IF(OR(HLOOKUP(L$2+$A6125,Sheet2!BX:NK,$B6125,0),HLOOKUP(L$2+$A6125,Sheet2!BX:NK,$B6125,0)&lt;&gt;""),HLOOKUP(L$2+$A6125,Sheet2!BX:NK,$B6125,0),"")</f>
        <v/>
      </c>
      <c r="M6125" t="str">
        <f>IF(OR(HLOOKUP(M$2+$A6125,Sheet2!BY:NL,$B6125,0),HLOOKUP(M$2+$A6125,Sheet2!BY:NL,$B6125,0)&lt;&gt;""),HLOOKUP(M$2+$A6125,Sheet2!BY:NL,$B6125,0),"")</f>
        <v/>
      </c>
      <c r="N6125" t="str">
        <f>IF(OR(HLOOKUP(N$2+$A6125,Sheet2!BZ:NM,$B6125,0),HLOOKUP(N$2+$A6125,Sheet2!BZ:NM,$B6125,0)&lt;&gt;""),HLOOKUP(N$2+$A6125,Sheet2!BZ:NM,$B6125,0),"")</f>
        <v/>
      </c>
      <c r="O6125" t="str">
        <f>IF(OR(HLOOKUP(O$2+$A6125,Sheet2!CA:NN,$B6125,0),HLOOKUP(O$2+$A6125,Sheet2!CA:NN,$B6125,0)&lt;&gt;""),HLOOKUP(O$2+$A6125,Sheet2!CA:NN,$B6125,0),"")</f>
        <v/>
      </c>
      <c r="P6125" t="str">
        <f>IF(OR(HLOOKUP(P$2+$A6125,Sheet2!CB:NO,$B6125,0),HLOOKUP(P$2+$A6125,Sheet2!CB:NO,$B6125,0)&lt;&gt;""),HLOOKUP(P$2+$A6125,Sheet2!CB:NO,$B6125,0),"")</f>
        <v/>
      </c>
      <c r="Q6125" t="str">
        <f>IF(OR(HLOOKUP(Q$2+$A6125,Sheet2!CC:NO,$B6125,0),HLOOKUP(Q$2+$A6125,Sheet2!CC:NO,$B6125,0)&lt;&gt;""),HLOOKUP(Q$2+$A6125,Sheet2!CC:NO,$B6125,0),"")</f>
        <v/>
      </c>
    </row>
    <row r="6126" spans="1:17" x14ac:dyDescent="0.25">
      <c r="A6126" s="64">
        <f t="shared" si="763"/>
        <v>12</v>
      </c>
      <c r="B6126" s="64">
        <f t="shared" si="764"/>
        <v>617</v>
      </c>
      <c r="C6126" s="64">
        <f t="shared" si="765"/>
        <v>3</v>
      </c>
      <c r="D6126" s="64">
        <f t="shared" si="766"/>
        <v>613</v>
      </c>
      <c r="E6126" s="64">
        <f t="shared" si="767"/>
        <v>3061</v>
      </c>
      <c r="F6126" s="64" t="str">
        <f t="shared" si="760"/>
        <v/>
      </c>
      <c r="G6126" s="64" t="str">
        <f t="shared" si="761"/>
        <v/>
      </c>
      <c r="H6126" s="64" t="str">
        <f t="shared" si="762"/>
        <v/>
      </c>
      <c r="I6126" s="80" t="str">
        <f>IFERROR(VLOOKUP(D6126,Sheet2!A:B,2,0),"")</f>
        <v/>
      </c>
      <c r="J6126" s="64" t="str">
        <f>IFERROR(IF(I6126&lt;&gt;"",VLOOKUP(I6126,Sheet2!B:C,2,0),""),"")</f>
        <v/>
      </c>
      <c r="K6126" s="64" t="str">
        <f>IFERROR( IF(I6126&lt;&gt;"", HLOOKUP(L$2+$A6126,Sheet2!BX:NK,2,0),""),"")</f>
        <v/>
      </c>
      <c r="L6126" t="str">
        <f>IF(OR(HLOOKUP(L$2+$A6126,Sheet2!BX:NK,$B6126,0),HLOOKUP(L$2+$A6126,Sheet2!BX:NK,$B6126,0)&lt;&gt;""),HLOOKUP(L$2+$A6126,Sheet2!BX:NK,$B6126,0),"")</f>
        <v/>
      </c>
      <c r="M6126" t="str">
        <f>IF(OR(HLOOKUP(M$2+$A6126,Sheet2!BY:NL,$B6126,0),HLOOKUP(M$2+$A6126,Sheet2!BY:NL,$B6126,0)&lt;&gt;""),HLOOKUP(M$2+$A6126,Sheet2!BY:NL,$B6126,0),"")</f>
        <v/>
      </c>
      <c r="N6126" t="str">
        <f>IF(OR(HLOOKUP(N$2+$A6126,Sheet2!BZ:NM,$B6126,0),HLOOKUP(N$2+$A6126,Sheet2!BZ:NM,$B6126,0)&lt;&gt;""),HLOOKUP(N$2+$A6126,Sheet2!BZ:NM,$B6126,0),"")</f>
        <v/>
      </c>
      <c r="O6126" t="str">
        <f>IF(OR(HLOOKUP(O$2+$A6126,Sheet2!CA:NN,$B6126,0),HLOOKUP(O$2+$A6126,Sheet2!CA:NN,$B6126,0)&lt;&gt;""),HLOOKUP(O$2+$A6126,Sheet2!CA:NN,$B6126,0),"")</f>
        <v/>
      </c>
      <c r="P6126" t="str">
        <f>IF(OR(HLOOKUP(P$2+$A6126,Sheet2!CB:NO,$B6126,0),HLOOKUP(P$2+$A6126,Sheet2!CB:NO,$B6126,0)&lt;&gt;""),HLOOKUP(P$2+$A6126,Sheet2!CB:NO,$B6126,0),"")</f>
        <v/>
      </c>
      <c r="Q6126" t="str">
        <f>IF(OR(HLOOKUP(Q$2+$A6126,Sheet2!CC:NO,$B6126,0),HLOOKUP(Q$2+$A6126,Sheet2!CC:NO,$B6126,0)&lt;&gt;""),HLOOKUP(Q$2+$A6126,Sheet2!CC:NO,$B6126,0),"")</f>
        <v/>
      </c>
    </row>
    <row r="6127" spans="1:17" x14ac:dyDescent="0.25">
      <c r="A6127" s="64">
        <f t="shared" si="763"/>
        <v>18</v>
      </c>
      <c r="B6127" s="64">
        <f t="shared" si="764"/>
        <v>617</v>
      </c>
      <c r="C6127" s="64">
        <f t="shared" si="765"/>
        <v>4</v>
      </c>
      <c r="D6127" s="64">
        <f t="shared" si="766"/>
        <v>613</v>
      </c>
      <c r="E6127" s="64">
        <f t="shared" si="767"/>
        <v>3061</v>
      </c>
      <c r="F6127" s="64" t="str">
        <f t="shared" si="760"/>
        <v/>
      </c>
      <c r="G6127" s="64" t="str">
        <f t="shared" si="761"/>
        <v/>
      </c>
      <c r="H6127" s="64" t="str">
        <f t="shared" si="762"/>
        <v/>
      </c>
      <c r="I6127" s="80" t="str">
        <f>IFERROR(VLOOKUP(D6127,Sheet2!A:B,2,0),"")</f>
        <v/>
      </c>
      <c r="J6127" s="64" t="str">
        <f>IFERROR(IF(I6127&lt;&gt;"",VLOOKUP(I6127,Sheet2!B:C,2,0),""),"")</f>
        <v/>
      </c>
      <c r="K6127" s="64" t="str">
        <f>IFERROR( IF(I6127&lt;&gt;"", HLOOKUP(L$2+$A6127,Sheet2!BX:NK,2,0),""),"")</f>
        <v/>
      </c>
      <c r="L6127" t="str">
        <f>IF(OR(HLOOKUP(L$2+$A6127,Sheet2!BX:NK,$B6127,0),HLOOKUP(L$2+$A6127,Sheet2!BX:NK,$B6127,0)&lt;&gt;""),HLOOKUP(L$2+$A6127,Sheet2!BX:NK,$B6127,0),"")</f>
        <v/>
      </c>
      <c r="M6127" t="str">
        <f>IF(OR(HLOOKUP(M$2+$A6127,Sheet2!BY:NL,$B6127,0),HLOOKUP(M$2+$A6127,Sheet2!BY:NL,$B6127,0)&lt;&gt;""),HLOOKUP(M$2+$A6127,Sheet2!BY:NL,$B6127,0),"")</f>
        <v/>
      </c>
      <c r="N6127" t="str">
        <f>IF(OR(HLOOKUP(N$2+$A6127,Sheet2!BZ:NM,$B6127,0),HLOOKUP(N$2+$A6127,Sheet2!BZ:NM,$B6127,0)&lt;&gt;""),HLOOKUP(N$2+$A6127,Sheet2!BZ:NM,$B6127,0),"")</f>
        <v/>
      </c>
      <c r="O6127" t="str">
        <f>IF(OR(HLOOKUP(O$2+$A6127,Sheet2!CA:NN,$B6127,0),HLOOKUP(O$2+$A6127,Sheet2!CA:NN,$B6127,0)&lt;&gt;""),HLOOKUP(O$2+$A6127,Sheet2!CA:NN,$B6127,0),"")</f>
        <v/>
      </c>
      <c r="P6127" t="str">
        <f>IF(OR(HLOOKUP(P$2+$A6127,Sheet2!CB:NO,$B6127,0),HLOOKUP(P$2+$A6127,Sheet2!CB:NO,$B6127,0)&lt;&gt;""),HLOOKUP(P$2+$A6127,Sheet2!CB:NO,$B6127,0),"")</f>
        <v/>
      </c>
      <c r="Q6127" t="str">
        <f>IF(OR(HLOOKUP(Q$2+$A6127,Sheet2!CC:NO,$B6127,0),HLOOKUP(Q$2+$A6127,Sheet2!CC:NO,$B6127,0)&lt;&gt;""),HLOOKUP(Q$2+$A6127,Sheet2!CC:NO,$B6127,0),"")</f>
        <v/>
      </c>
    </row>
    <row r="6128" spans="1:17" x14ac:dyDescent="0.25">
      <c r="A6128" s="64">
        <f t="shared" si="763"/>
        <v>24</v>
      </c>
      <c r="B6128" s="64">
        <f t="shared" si="764"/>
        <v>617</v>
      </c>
      <c r="C6128" s="64">
        <f t="shared" si="765"/>
        <v>5</v>
      </c>
      <c r="D6128" s="64">
        <f t="shared" si="766"/>
        <v>613</v>
      </c>
      <c r="E6128" s="64">
        <f t="shared" si="767"/>
        <v>3061</v>
      </c>
      <c r="F6128" s="64" t="str">
        <f t="shared" si="760"/>
        <v/>
      </c>
      <c r="G6128" s="64" t="str">
        <f t="shared" si="761"/>
        <v/>
      </c>
      <c r="H6128" s="64" t="str">
        <f t="shared" si="762"/>
        <v/>
      </c>
      <c r="I6128" s="80" t="str">
        <f>IFERROR(VLOOKUP(D6128,Sheet2!A:B,2,0),"")</f>
        <v/>
      </c>
      <c r="J6128" s="64" t="str">
        <f>IFERROR(IF(I6128&lt;&gt;"",VLOOKUP(I6128,Sheet2!B:C,2,0),""),"")</f>
        <v/>
      </c>
      <c r="K6128" s="64" t="str">
        <f>IFERROR( IF(I6128&lt;&gt;"", HLOOKUP(L$2+$A6128,Sheet2!BX:NK,2,0),""),"")</f>
        <v/>
      </c>
      <c r="L6128" t="str">
        <f>IF(OR(HLOOKUP(L$2+$A6128,Sheet2!BX:NK,$B6128,0),HLOOKUP(L$2+$A6128,Sheet2!BX:NK,$B6128,0)&lt;&gt;""),HLOOKUP(L$2+$A6128,Sheet2!BX:NK,$B6128,0),"")</f>
        <v/>
      </c>
      <c r="M6128" t="str">
        <f>IF(OR(HLOOKUP(M$2+$A6128,Sheet2!BY:NL,$B6128,0),HLOOKUP(M$2+$A6128,Sheet2!BY:NL,$B6128,0)&lt;&gt;""),HLOOKUP(M$2+$A6128,Sheet2!BY:NL,$B6128,0),"")</f>
        <v/>
      </c>
      <c r="N6128" t="str">
        <f>IF(OR(HLOOKUP(N$2+$A6128,Sheet2!BZ:NM,$B6128,0),HLOOKUP(N$2+$A6128,Sheet2!BZ:NM,$B6128,0)&lt;&gt;""),HLOOKUP(N$2+$A6128,Sheet2!BZ:NM,$B6128,0),"")</f>
        <v/>
      </c>
      <c r="O6128" t="str">
        <f>IF(OR(HLOOKUP(O$2+$A6128,Sheet2!CA:NN,$B6128,0),HLOOKUP(O$2+$A6128,Sheet2!CA:NN,$B6128,0)&lt;&gt;""),HLOOKUP(O$2+$A6128,Sheet2!CA:NN,$B6128,0),"")</f>
        <v/>
      </c>
      <c r="P6128" t="str">
        <f>IF(OR(HLOOKUP(P$2+$A6128,Sheet2!CB:NO,$B6128,0),HLOOKUP(P$2+$A6128,Sheet2!CB:NO,$B6128,0)&lt;&gt;""),HLOOKUP(P$2+$A6128,Sheet2!CB:NO,$B6128,0),"")</f>
        <v/>
      </c>
      <c r="Q6128" t="str">
        <f>IF(OR(HLOOKUP(Q$2+$A6128,Sheet2!CC:NO,$B6128,0),HLOOKUP(Q$2+$A6128,Sheet2!CC:NO,$B6128,0)&lt;&gt;""),HLOOKUP(Q$2+$A6128,Sheet2!CC:NO,$B6128,0),"")</f>
        <v/>
      </c>
    </row>
    <row r="6129" spans="1:17" x14ac:dyDescent="0.25">
      <c r="A6129" s="64">
        <f t="shared" si="763"/>
        <v>30</v>
      </c>
      <c r="B6129" s="64">
        <f t="shared" si="764"/>
        <v>617</v>
      </c>
      <c r="C6129" s="64">
        <f t="shared" si="765"/>
        <v>6</v>
      </c>
      <c r="D6129" s="64">
        <f t="shared" si="766"/>
        <v>613</v>
      </c>
      <c r="E6129" s="64">
        <f t="shared" si="767"/>
        <v>3061</v>
      </c>
      <c r="F6129" s="64" t="str">
        <f t="shared" si="760"/>
        <v/>
      </c>
      <c r="G6129" s="64" t="str">
        <f t="shared" si="761"/>
        <v/>
      </c>
      <c r="H6129" s="64" t="str">
        <f t="shared" si="762"/>
        <v/>
      </c>
      <c r="I6129" s="80" t="str">
        <f>IFERROR(VLOOKUP(D6129,Sheet2!A:B,2,0),"")</f>
        <v/>
      </c>
      <c r="J6129" s="64" t="str">
        <f>IFERROR(IF(I6129&lt;&gt;"",VLOOKUP(I6129,Sheet2!B:C,2,0),""),"")</f>
        <v/>
      </c>
      <c r="K6129" s="64" t="str">
        <f>IFERROR( IF(I6129&lt;&gt;"", HLOOKUP(L$2+$A6129,Sheet2!BX:NK,2,0),""),"")</f>
        <v/>
      </c>
      <c r="L6129" t="str">
        <f>IF(OR(HLOOKUP(L$2+$A6129,Sheet2!BX:NK,$B6129,0),HLOOKUP(L$2+$A6129,Sheet2!BX:NK,$B6129,0)&lt;&gt;""),HLOOKUP(L$2+$A6129,Sheet2!BX:NK,$B6129,0),"")</f>
        <v/>
      </c>
      <c r="M6129" t="str">
        <f>IF(OR(HLOOKUP(M$2+$A6129,Sheet2!BY:NL,$B6129,0),HLOOKUP(M$2+$A6129,Sheet2!BY:NL,$B6129,0)&lt;&gt;""),HLOOKUP(M$2+$A6129,Sheet2!BY:NL,$B6129,0),"")</f>
        <v/>
      </c>
      <c r="N6129" t="str">
        <f>IF(OR(HLOOKUP(N$2+$A6129,Sheet2!BZ:NM,$B6129,0),HLOOKUP(N$2+$A6129,Sheet2!BZ:NM,$B6129,0)&lt;&gt;""),HLOOKUP(N$2+$A6129,Sheet2!BZ:NM,$B6129,0),"")</f>
        <v/>
      </c>
      <c r="O6129" t="str">
        <f>IF(OR(HLOOKUP(O$2+$A6129,Sheet2!CA:NN,$B6129,0),HLOOKUP(O$2+$A6129,Sheet2!CA:NN,$B6129,0)&lt;&gt;""),HLOOKUP(O$2+$A6129,Sheet2!CA:NN,$B6129,0),"")</f>
        <v/>
      </c>
      <c r="P6129" t="str">
        <f>IF(OR(HLOOKUP(P$2+$A6129,Sheet2!CB:NO,$B6129,0),HLOOKUP(P$2+$A6129,Sheet2!CB:NO,$B6129,0)&lt;&gt;""),HLOOKUP(P$2+$A6129,Sheet2!CB:NO,$B6129,0),"")</f>
        <v/>
      </c>
      <c r="Q6129" t="str">
        <f>IF(OR(HLOOKUP(Q$2+$A6129,Sheet2!CC:NO,$B6129,0),HLOOKUP(Q$2+$A6129,Sheet2!CC:NO,$B6129,0)&lt;&gt;""),HLOOKUP(Q$2+$A6129,Sheet2!CC:NO,$B6129,0),"")</f>
        <v/>
      </c>
    </row>
    <row r="6130" spans="1:17" x14ac:dyDescent="0.25">
      <c r="A6130" s="64">
        <f t="shared" si="763"/>
        <v>36</v>
      </c>
      <c r="B6130" s="64">
        <f t="shared" si="764"/>
        <v>617</v>
      </c>
      <c r="C6130" s="64">
        <f t="shared" si="765"/>
        <v>7</v>
      </c>
      <c r="D6130" s="64">
        <f t="shared" si="766"/>
        <v>613</v>
      </c>
      <c r="E6130" s="64">
        <f t="shared" si="767"/>
        <v>3061</v>
      </c>
      <c r="F6130" s="64" t="str">
        <f t="shared" si="760"/>
        <v/>
      </c>
      <c r="G6130" s="64" t="str">
        <f t="shared" si="761"/>
        <v/>
      </c>
      <c r="H6130" s="64" t="str">
        <f t="shared" si="762"/>
        <v/>
      </c>
      <c r="I6130" s="80" t="str">
        <f>IFERROR(VLOOKUP(D6130,Sheet2!A:B,2,0),"")</f>
        <v/>
      </c>
      <c r="J6130" s="64" t="str">
        <f>IFERROR(IF(I6130&lt;&gt;"",VLOOKUP(I6130,Sheet2!B:C,2,0),""),"")</f>
        <v/>
      </c>
      <c r="K6130" s="64" t="str">
        <f>IFERROR( IF(I6130&lt;&gt;"", HLOOKUP(L$2+$A6130,Sheet2!BX:NK,2,0),""),"")</f>
        <v/>
      </c>
      <c r="L6130" t="str">
        <f>IF(OR(HLOOKUP(L$2+$A6130,Sheet2!BX:NK,$B6130,0),HLOOKUP(L$2+$A6130,Sheet2!BX:NK,$B6130,0)&lt;&gt;""),HLOOKUP(L$2+$A6130,Sheet2!BX:NK,$B6130,0),"")</f>
        <v/>
      </c>
      <c r="M6130" t="str">
        <f>IF(OR(HLOOKUP(M$2+$A6130,Sheet2!BY:NL,$B6130,0),HLOOKUP(M$2+$A6130,Sheet2!BY:NL,$B6130,0)&lt;&gt;""),HLOOKUP(M$2+$A6130,Sheet2!BY:NL,$B6130,0),"")</f>
        <v/>
      </c>
      <c r="N6130" t="str">
        <f>IF(OR(HLOOKUP(N$2+$A6130,Sheet2!BZ:NM,$B6130,0),HLOOKUP(N$2+$A6130,Sheet2!BZ:NM,$B6130,0)&lt;&gt;""),HLOOKUP(N$2+$A6130,Sheet2!BZ:NM,$B6130,0),"")</f>
        <v/>
      </c>
      <c r="O6130" t="str">
        <f>IF(OR(HLOOKUP(O$2+$A6130,Sheet2!CA:NN,$B6130,0),HLOOKUP(O$2+$A6130,Sheet2!CA:NN,$B6130,0)&lt;&gt;""),HLOOKUP(O$2+$A6130,Sheet2!CA:NN,$B6130,0),"")</f>
        <v/>
      </c>
      <c r="P6130" t="str">
        <f>IF(OR(HLOOKUP(P$2+$A6130,Sheet2!CB:NO,$B6130,0),HLOOKUP(P$2+$A6130,Sheet2!CB:NO,$B6130,0)&lt;&gt;""),HLOOKUP(P$2+$A6130,Sheet2!CB:NO,$B6130,0),"")</f>
        <v/>
      </c>
      <c r="Q6130" t="str">
        <f>IF(OR(HLOOKUP(Q$2+$A6130,Sheet2!CC:NO,$B6130,0),HLOOKUP(Q$2+$A6130,Sheet2!CC:NO,$B6130,0)&lt;&gt;""),HLOOKUP(Q$2+$A6130,Sheet2!CC:NO,$B6130,0),"")</f>
        <v/>
      </c>
    </row>
    <row r="6131" spans="1:17" x14ac:dyDescent="0.25">
      <c r="A6131" s="64">
        <f t="shared" si="763"/>
        <v>42</v>
      </c>
      <c r="B6131" s="64">
        <f t="shared" si="764"/>
        <v>617</v>
      </c>
      <c r="C6131" s="64">
        <f t="shared" si="765"/>
        <v>8</v>
      </c>
      <c r="D6131" s="64">
        <f t="shared" si="766"/>
        <v>613</v>
      </c>
      <c r="E6131" s="64">
        <f t="shared" si="767"/>
        <v>3061</v>
      </c>
      <c r="F6131" s="64" t="str">
        <f t="shared" si="760"/>
        <v/>
      </c>
      <c r="G6131" s="64" t="str">
        <f t="shared" si="761"/>
        <v/>
      </c>
      <c r="H6131" s="64" t="str">
        <f t="shared" si="762"/>
        <v/>
      </c>
      <c r="I6131" s="80" t="str">
        <f>IFERROR(VLOOKUP(D6131,Sheet2!A:B,2,0),"")</f>
        <v/>
      </c>
      <c r="J6131" s="64" t="str">
        <f>IFERROR(IF(I6131&lt;&gt;"",VLOOKUP(I6131,Sheet2!B:C,2,0),""),"")</f>
        <v/>
      </c>
      <c r="K6131" s="64" t="str">
        <f>IFERROR( IF(I6131&lt;&gt;"", HLOOKUP(L$2+$A6131,Sheet2!BX:NK,2,0),""),"")</f>
        <v/>
      </c>
      <c r="L6131" t="str">
        <f>IF(OR(HLOOKUP(L$2+$A6131,Sheet2!BX:NK,$B6131,0),HLOOKUP(L$2+$A6131,Sheet2!BX:NK,$B6131,0)&lt;&gt;""),HLOOKUP(L$2+$A6131,Sheet2!BX:NK,$B6131,0),"")</f>
        <v/>
      </c>
      <c r="M6131" t="str">
        <f>IF(OR(HLOOKUP(M$2+$A6131,Sheet2!BY:NL,$B6131,0),HLOOKUP(M$2+$A6131,Sheet2!BY:NL,$B6131,0)&lt;&gt;""),HLOOKUP(M$2+$A6131,Sheet2!BY:NL,$B6131,0),"")</f>
        <v/>
      </c>
      <c r="N6131" t="str">
        <f>IF(OR(HLOOKUP(N$2+$A6131,Sheet2!BZ:NM,$B6131,0),HLOOKUP(N$2+$A6131,Sheet2!BZ:NM,$B6131,0)&lt;&gt;""),HLOOKUP(N$2+$A6131,Sheet2!BZ:NM,$B6131,0),"")</f>
        <v/>
      </c>
      <c r="O6131" t="str">
        <f>IF(OR(HLOOKUP(O$2+$A6131,Sheet2!CA:NN,$B6131,0),HLOOKUP(O$2+$A6131,Sheet2!CA:NN,$B6131,0)&lt;&gt;""),HLOOKUP(O$2+$A6131,Sheet2!CA:NN,$B6131,0),"")</f>
        <v/>
      </c>
      <c r="P6131" t="str">
        <f>IF(OR(HLOOKUP(P$2+$A6131,Sheet2!CB:NO,$B6131,0),HLOOKUP(P$2+$A6131,Sheet2!CB:NO,$B6131,0)&lt;&gt;""),HLOOKUP(P$2+$A6131,Sheet2!CB:NO,$B6131,0),"")</f>
        <v/>
      </c>
      <c r="Q6131" t="str">
        <f>IF(OR(HLOOKUP(Q$2+$A6131,Sheet2!CC:NO,$B6131,0),HLOOKUP(Q$2+$A6131,Sheet2!CC:NO,$B6131,0)&lt;&gt;""),HLOOKUP(Q$2+$A6131,Sheet2!CC:NO,$B6131,0),"")</f>
        <v/>
      </c>
    </row>
    <row r="6132" spans="1:17" x14ac:dyDescent="0.25">
      <c r="A6132" s="64">
        <f t="shared" si="763"/>
        <v>48</v>
      </c>
      <c r="B6132" s="64">
        <f t="shared" si="764"/>
        <v>617</v>
      </c>
      <c r="C6132" s="64">
        <f t="shared" si="765"/>
        <v>9</v>
      </c>
      <c r="D6132" s="64">
        <f t="shared" si="766"/>
        <v>613</v>
      </c>
      <c r="E6132" s="64">
        <f t="shared" si="767"/>
        <v>3061</v>
      </c>
      <c r="F6132" s="64" t="str">
        <f t="shared" si="760"/>
        <v/>
      </c>
      <c r="G6132" s="64" t="str">
        <f t="shared" si="761"/>
        <v/>
      </c>
      <c r="H6132" s="64" t="str">
        <f t="shared" si="762"/>
        <v/>
      </c>
      <c r="I6132" s="80" t="str">
        <f>IFERROR(VLOOKUP(D6132,Sheet2!A:B,2,0),"")</f>
        <v/>
      </c>
      <c r="J6132" s="64" t="str">
        <f>IFERROR(IF(I6132&lt;&gt;"",VLOOKUP(I6132,Sheet2!B:C,2,0),""),"")</f>
        <v/>
      </c>
      <c r="K6132" s="64" t="str">
        <f>IFERROR( IF(I6132&lt;&gt;"", HLOOKUP(L$2+$A6132,Sheet2!BX:NK,2,0),""),"")</f>
        <v/>
      </c>
      <c r="L6132" t="str">
        <f>IF(OR(HLOOKUP(L$2+$A6132,Sheet2!BX:NK,$B6132,0),HLOOKUP(L$2+$A6132,Sheet2!BX:NK,$B6132,0)&lt;&gt;""),HLOOKUP(L$2+$A6132,Sheet2!BX:NK,$B6132,0),"")</f>
        <v/>
      </c>
      <c r="M6132" t="str">
        <f>IF(OR(HLOOKUP(M$2+$A6132,Sheet2!BY:NL,$B6132,0),HLOOKUP(M$2+$A6132,Sheet2!BY:NL,$B6132,0)&lt;&gt;""),HLOOKUP(M$2+$A6132,Sheet2!BY:NL,$B6132,0),"")</f>
        <v/>
      </c>
      <c r="N6132" t="str">
        <f>IF(OR(HLOOKUP(N$2+$A6132,Sheet2!BZ:NM,$B6132,0),HLOOKUP(N$2+$A6132,Sheet2!BZ:NM,$B6132,0)&lt;&gt;""),HLOOKUP(N$2+$A6132,Sheet2!BZ:NM,$B6132,0),"")</f>
        <v/>
      </c>
      <c r="O6132" t="str">
        <f>IF(OR(HLOOKUP(O$2+$A6132,Sheet2!CA:NN,$B6132,0),HLOOKUP(O$2+$A6132,Sheet2!CA:NN,$B6132,0)&lt;&gt;""),HLOOKUP(O$2+$A6132,Sheet2!CA:NN,$B6132,0),"")</f>
        <v/>
      </c>
      <c r="P6132" t="str">
        <f>IF(OR(HLOOKUP(P$2+$A6132,Sheet2!CB:NO,$B6132,0),HLOOKUP(P$2+$A6132,Sheet2!CB:NO,$B6132,0)&lt;&gt;""),HLOOKUP(P$2+$A6132,Sheet2!CB:NO,$B6132,0),"")</f>
        <v/>
      </c>
      <c r="Q6132" t="str">
        <f>IF(OR(HLOOKUP(Q$2+$A6132,Sheet2!CC:NO,$B6132,0),HLOOKUP(Q$2+$A6132,Sheet2!CC:NO,$B6132,0)&lt;&gt;""),HLOOKUP(Q$2+$A6132,Sheet2!CC:NO,$B6132,0),"")</f>
        <v/>
      </c>
    </row>
    <row r="6133" spans="1:17" x14ac:dyDescent="0.25">
      <c r="A6133" s="64">
        <f t="shared" si="763"/>
        <v>54</v>
      </c>
      <c r="B6133" s="64">
        <f t="shared" si="764"/>
        <v>617</v>
      </c>
      <c r="C6133" s="64">
        <f t="shared" si="765"/>
        <v>10</v>
      </c>
      <c r="D6133" s="64">
        <f t="shared" si="766"/>
        <v>613</v>
      </c>
      <c r="E6133" s="64">
        <f t="shared" si="767"/>
        <v>3061</v>
      </c>
      <c r="F6133" s="64" t="str">
        <f t="shared" si="760"/>
        <v/>
      </c>
      <c r="G6133" s="64" t="str">
        <f t="shared" si="761"/>
        <v/>
      </c>
      <c r="H6133" s="64" t="str">
        <f t="shared" si="762"/>
        <v/>
      </c>
      <c r="I6133" s="80" t="str">
        <f>IFERROR(VLOOKUP(D6133,Sheet2!A:B,2,0),"")</f>
        <v/>
      </c>
      <c r="J6133" s="64" t="str">
        <f>IFERROR(IF(I6133&lt;&gt;"",VLOOKUP(I6133,Sheet2!B:C,2,0),""),"")</f>
        <v/>
      </c>
      <c r="K6133" s="64" t="str">
        <f>IFERROR( IF(I6133&lt;&gt;"", HLOOKUP(L$2+$A6133,Sheet2!BX:NK,2,0),""),"")</f>
        <v/>
      </c>
      <c r="L6133" t="str">
        <f>IF(OR(HLOOKUP(L$2+$A6133,Sheet2!BX:NK,$B6133,0),HLOOKUP(L$2+$A6133,Sheet2!BX:NK,$B6133,0)&lt;&gt;""),HLOOKUP(L$2+$A6133,Sheet2!BX:NK,$B6133,0),"")</f>
        <v/>
      </c>
      <c r="M6133" t="str">
        <f>IF(OR(HLOOKUP(M$2+$A6133,Sheet2!BY:NL,$B6133,0),HLOOKUP(M$2+$A6133,Sheet2!BY:NL,$B6133,0)&lt;&gt;""),HLOOKUP(M$2+$A6133,Sheet2!BY:NL,$B6133,0),"")</f>
        <v/>
      </c>
      <c r="N6133" t="str">
        <f>IF(OR(HLOOKUP(N$2+$A6133,Sheet2!BZ:NM,$B6133,0),HLOOKUP(N$2+$A6133,Sheet2!BZ:NM,$B6133,0)&lt;&gt;""),HLOOKUP(N$2+$A6133,Sheet2!BZ:NM,$B6133,0),"")</f>
        <v/>
      </c>
      <c r="O6133" t="str">
        <f>IF(OR(HLOOKUP(O$2+$A6133,Sheet2!CA:NN,$B6133,0),HLOOKUP(O$2+$A6133,Sheet2!CA:NN,$B6133,0)&lt;&gt;""),HLOOKUP(O$2+$A6133,Sheet2!CA:NN,$B6133,0),"")</f>
        <v/>
      </c>
      <c r="P6133" t="str">
        <f>IF(OR(HLOOKUP(P$2+$A6133,Sheet2!CB:NO,$B6133,0),HLOOKUP(P$2+$A6133,Sheet2!CB:NO,$B6133,0)&lt;&gt;""),HLOOKUP(P$2+$A6133,Sheet2!CB:NO,$B6133,0),"")</f>
        <v/>
      </c>
      <c r="Q6133" t="str">
        <f>IF(OR(HLOOKUP(Q$2+$A6133,Sheet2!CC:NO,$B6133,0),HLOOKUP(Q$2+$A6133,Sheet2!CC:NO,$B6133,0)&lt;&gt;""),HLOOKUP(Q$2+$A6133,Sheet2!CC:NO,$B6133,0),"")</f>
        <v/>
      </c>
    </row>
    <row r="6134" spans="1:17" x14ac:dyDescent="0.25">
      <c r="A6134" s="64">
        <f t="shared" si="763"/>
        <v>0</v>
      </c>
      <c r="B6134" s="64">
        <f t="shared" si="764"/>
        <v>618</v>
      </c>
      <c r="C6134" s="64">
        <f t="shared" si="765"/>
        <v>1</v>
      </c>
      <c r="D6134" s="64">
        <f t="shared" si="766"/>
        <v>614</v>
      </c>
      <c r="E6134" s="64">
        <f t="shared" si="767"/>
        <v>3066</v>
      </c>
      <c r="F6134" s="64" t="str">
        <f t="shared" si="760"/>
        <v/>
      </c>
      <c r="G6134" s="64" t="str">
        <f t="shared" si="761"/>
        <v/>
      </c>
      <c r="H6134" s="64" t="str">
        <f t="shared" si="762"/>
        <v/>
      </c>
      <c r="I6134" s="80" t="str">
        <f>IFERROR(VLOOKUP(D6134,Sheet2!A:B,2,0),"")</f>
        <v/>
      </c>
      <c r="J6134" s="64" t="str">
        <f>IFERROR(IF(I6134&lt;&gt;"",VLOOKUP(I6134,Sheet2!B:C,2,0),""),"")</f>
        <v/>
      </c>
      <c r="K6134" s="64" t="str">
        <f>IFERROR( IF(I6134&lt;&gt;"", HLOOKUP(L$2+$A6134,Sheet2!BX:NK,2,0),""),"")</f>
        <v/>
      </c>
      <c r="L6134" t="str">
        <f>IF(OR(HLOOKUP(L$2+$A6134,Sheet2!BX:NK,$B6134,0),HLOOKUP(L$2+$A6134,Sheet2!BX:NK,$B6134,0)&lt;&gt;""),HLOOKUP(L$2+$A6134,Sheet2!BX:NK,$B6134,0),"")</f>
        <v/>
      </c>
      <c r="M6134" t="str">
        <f>IF(OR(HLOOKUP(M$2+$A6134,Sheet2!BY:NL,$B6134,0),HLOOKUP(M$2+$A6134,Sheet2!BY:NL,$B6134,0)&lt;&gt;""),HLOOKUP(M$2+$A6134,Sheet2!BY:NL,$B6134,0),"")</f>
        <v/>
      </c>
      <c r="N6134" t="str">
        <f>IF(OR(HLOOKUP(N$2+$A6134,Sheet2!BZ:NM,$B6134,0),HLOOKUP(N$2+$A6134,Sheet2!BZ:NM,$B6134,0)&lt;&gt;""),HLOOKUP(N$2+$A6134,Sheet2!BZ:NM,$B6134,0),"")</f>
        <v/>
      </c>
      <c r="O6134" t="str">
        <f>IF(OR(HLOOKUP(O$2+$A6134,Sheet2!CA:NN,$B6134,0),HLOOKUP(O$2+$A6134,Sheet2!CA:NN,$B6134,0)&lt;&gt;""),HLOOKUP(O$2+$A6134,Sheet2!CA:NN,$B6134,0),"")</f>
        <v/>
      </c>
      <c r="P6134" t="str">
        <f>IF(OR(HLOOKUP(P$2+$A6134,Sheet2!CB:NO,$B6134,0),HLOOKUP(P$2+$A6134,Sheet2!CB:NO,$B6134,0)&lt;&gt;""),HLOOKUP(P$2+$A6134,Sheet2!CB:NO,$B6134,0),"")</f>
        <v/>
      </c>
      <c r="Q6134" t="str">
        <f>IF(OR(HLOOKUP(Q$2+$A6134,Sheet2!CC:NO,$B6134,0),HLOOKUP(Q$2+$A6134,Sheet2!CC:NO,$B6134,0)&lt;&gt;""),HLOOKUP(Q$2+$A6134,Sheet2!CC:NO,$B6134,0),"")</f>
        <v/>
      </c>
    </row>
    <row r="6135" spans="1:17" x14ac:dyDescent="0.25">
      <c r="A6135" s="64">
        <f t="shared" si="763"/>
        <v>6</v>
      </c>
      <c r="B6135" s="64">
        <f t="shared" si="764"/>
        <v>618</v>
      </c>
      <c r="C6135" s="64">
        <f t="shared" si="765"/>
        <v>2</v>
      </c>
      <c r="D6135" s="64">
        <f t="shared" si="766"/>
        <v>614</v>
      </c>
      <c r="E6135" s="64">
        <f t="shared" si="767"/>
        <v>3066</v>
      </c>
      <c r="F6135" s="64" t="str">
        <f t="shared" si="760"/>
        <v/>
      </c>
      <c r="G6135" s="64" t="str">
        <f t="shared" si="761"/>
        <v/>
      </c>
      <c r="H6135" s="64" t="str">
        <f t="shared" si="762"/>
        <v/>
      </c>
      <c r="I6135" s="80" t="str">
        <f>IFERROR(VLOOKUP(D6135,Sheet2!A:B,2,0),"")</f>
        <v/>
      </c>
      <c r="J6135" s="64" t="str">
        <f>IFERROR(IF(I6135&lt;&gt;"",VLOOKUP(I6135,Sheet2!B:C,2,0),""),"")</f>
        <v/>
      </c>
      <c r="K6135" s="64" t="str">
        <f>IFERROR( IF(I6135&lt;&gt;"", HLOOKUP(L$2+$A6135,Sheet2!BX:NK,2,0),""),"")</f>
        <v/>
      </c>
      <c r="L6135" t="str">
        <f>IF(OR(HLOOKUP(L$2+$A6135,Sheet2!BX:NK,$B6135,0),HLOOKUP(L$2+$A6135,Sheet2!BX:NK,$B6135,0)&lt;&gt;""),HLOOKUP(L$2+$A6135,Sheet2!BX:NK,$B6135,0),"")</f>
        <v/>
      </c>
      <c r="M6135" t="str">
        <f>IF(OR(HLOOKUP(M$2+$A6135,Sheet2!BY:NL,$B6135,0),HLOOKUP(M$2+$A6135,Sheet2!BY:NL,$B6135,0)&lt;&gt;""),HLOOKUP(M$2+$A6135,Sheet2!BY:NL,$B6135,0),"")</f>
        <v/>
      </c>
      <c r="N6135" t="str">
        <f>IF(OR(HLOOKUP(N$2+$A6135,Sheet2!BZ:NM,$B6135,0),HLOOKUP(N$2+$A6135,Sheet2!BZ:NM,$B6135,0)&lt;&gt;""),HLOOKUP(N$2+$A6135,Sheet2!BZ:NM,$B6135,0),"")</f>
        <v/>
      </c>
      <c r="O6135" t="str">
        <f>IF(OR(HLOOKUP(O$2+$A6135,Sheet2!CA:NN,$B6135,0),HLOOKUP(O$2+$A6135,Sheet2!CA:NN,$B6135,0)&lt;&gt;""),HLOOKUP(O$2+$A6135,Sheet2!CA:NN,$B6135,0),"")</f>
        <v/>
      </c>
      <c r="P6135" t="str">
        <f>IF(OR(HLOOKUP(P$2+$A6135,Sheet2!CB:NO,$B6135,0),HLOOKUP(P$2+$A6135,Sheet2!CB:NO,$B6135,0)&lt;&gt;""),HLOOKUP(P$2+$A6135,Sheet2!CB:NO,$B6135,0),"")</f>
        <v/>
      </c>
      <c r="Q6135" t="str">
        <f>IF(OR(HLOOKUP(Q$2+$A6135,Sheet2!CC:NO,$B6135,0),HLOOKUP(Q$2+$A6135,Sheet2!CC:NO,$B6135,0)&lt;&gt;""),HLOOKUP(Q$2+$A6135,Sheet2!CC:NO,$B6135,0),"")</f>
        <v/>
      </c>
    </row>
    <row r="6136" spans="1:17" x14ac:dyDescent="0.25">
      <c r="A6136" s="64">
        <f t="shared" si="763"/>
        <v>12</v>
      </c>
      <c r="B6136" s="64">
        <f t="shared" si="764"/>
        <v>618</v>
      </c>
      <c r="C6136" s="64">
        <f t="shared" si="765"/>
        <v>3</v>
      </c>
      <c r="D6136" s="64">
        <f t="shared" si="766"/>
        <v>614</v>
      </c>
      <c r="E6136" s="64">
        <f t="shared" si="767"/>
        <v>3066</v>
      </c>
      <c r="F6136" s="64" t="str">
        <f t="shared" si="760"/>
        <v/>
      </c>
      <c r="G6136" s="64" t="str">
        <f t="shared" si="761"/>
        <v/>
      </c>
      <c r="H6136" s="64" t="str">
        <f t="shared" si="762"/>
        <v/>
      </c>
      <c r="I6136" s="80" t="str">
        <f>IFERROR(VLOOKUP(D6136,Sheet2!A:B,2,0),"")</f>
        <v/>
      </c>
      <c r="J6136" s="64" t="str">
        <f>IFERROR(IF(I6136&lt;&gt;"",VLOOKUP(I6136,Sheet2!B:C,2,0),""),"")</f>
        <v/>
      </c>
      <c r="K6136" s="64" t="str">
        <f>IFERROR( IF(I6136&lt;&gt;"", HLOOKUP(L$2+$A6136,Sheet2!BX:NK,2,0),""),"")</f>
        <v/>
      </c>
      <c r="L6136" t="str">
        <f>IF(OR(HLOOKUP(L$2+$A6136,Sheet2!BX:NK,$B6136,0),HLOOKUP(L$2+$A6136,Sheet2!BX:NK,$B6136,0)&lt;&gt;""),HLOOKUP(L$2+$A6136,Sheet2!BX:NK,$B6136,0),"")</f>
        <v/>
      </c>
      <c r="M6136" t="str">
        <f>IF(OR(HLOOKUP(M$2+$A6136,Sheet2!BY:NL,$B6136,0),HLOOKUP(M$2+$A6136,Sheet2!BY:NL,$B6136,0)&lt;&gt;""),HLOOKUP(M$2+$A6136,Sheet2!BY:NL,$B6136,0),"")</f>
        <v/>
      </c>
      <c r="N6136" t="str">
        <f>IF(OR(HLOOKUP(N$2+$A6136,Sheet2!BZ:NM,$B6136,0),HLOOKUP(N$2+$A6136,Sheet2!BZ:NM,$B6136,0)&lt;&gt;""),HLOOKUP(N$2+$A6136,Sheet2!BZ:NM,$B6136,0),"")</f>
        <v/>
      </c>
      <c r="O6136" t="str">
        <f>IF(OR(HLOOKUP(O$2+$A6136,Sheet2!CA:NN,$B6136,0),HLOOKUP(O$2+$A6136,Sheet2!CA:NN,$B6136,0)&lt;&gt;""),HLOOKUP(O$2+$A6136,Sheet2!CA:NN,$B6136,0),"")</f>
        <v/>
      </c>
      <c r="P6136" t="str">
        <f>IF(OR(HLOOKUP(P$2+$A6136,Sheet2!CB:NO,$B6136,0),HLOOKUP(P$2+$A6136,Sheet2!CB:NO,$B6136,0)&lt;&gt;""),HLOOKUP(P$2+$A6136,Sheet2!CB:NO,$B6136,0),"")</f>
        <v/>
      </c>
      <c r="Q6136" t="str">
        <f>IF(OR(HLOOKUP(Q$2+$A6136,Sheet2!CC:NO,$B6136,0),HLOOKUP(Q$2+$A6136,Sheet2!CC:NO,$B6136,0)&lt;&gt;""),HLOOKUP(Q$2+$A6136,Sheet2!CC:NO,$B6136,0),"")</f>
        <v/>
      </c>
    </row>
    <row r="6137" spans="1:17" x14ac:dyDescent="0.25">
      <c r="A6137" s="64">
        <f t="shared" si="763"/>
        <v>18</v>
      </c>
      <c r="B6137" s="64">
        <f t="shared" si="764"/>
        <v>618</v>
      </c>
      <c r="C6137" s="64">
        <f t="shared" si="765"/>
        <v>4</v>
      </c>
      <c r="D6137" s="64">
        <f t="shared" si="766"/>
        <v>614</v>
      </c>
      <c r="E6137" s="64">
        <f t="shared" si="767"/>
        <v>3066</v>
      </c>
      <c r="F6137" s="64" t="str">
        <f t="shared" si="760"/>
        <v/>
      </c>
      <c r="G6137" s="64" t="str">
        <f t="shared" si="761"/>
        <v/>
      </c>
      <c r="H6137" s="64" t="str">
        <f t="shared" si="762"/>
        <v/>
      </c>
      <c r="I6137" s="80" t="str">
        <f>IFERROR(VLOOKUP(D6137,Sheet2!A:B,2,0),"")</f>
        <v/>
      </c>
      <c r="J6137" s="64" t="str">
        <f>IFERROR(IF(I6137&lt;&gt;"",VLOOKUP(I6137,Sheet2!B:C,2,0),""),"")</f>
        <v/>
      </c>
      <c r="K6137" s="64" t="str">
        <f>IFERROR( IF(I6137&lt;&gt;"", HLOOKUP(L$2+$A6137,Sheet2!BX:NK,2,0),""),"")</f>
        <v/>
      </c>
      <c r="L6137" t="str">
        <f>IF(OR(HLOOKUP(L$2+$A6137,Sheet2!BX:NK,$B6137,0),HLOOKUP(L$2+$A6137,Sheet2!BX:NK,$B6137,0)&lt;&gt;""),HLOOKUP(L$2+$A6137,Sheet2!BX:NK,$B6137,0),"")</f>
        <v/>
      </c>
      <c r="M6137" t="str">
        <f>IF(OR(HLOOKUP(M$2+$A6137,Sheet2!BY:NL,$B6137,0),HLOOKUP(M$2+$A6137,Sheet2!BY:NL,$B6137,0)&lt;&gt;""),HLOOKUP(M$2+$A6137,Sheet2!BY:NL,$B6137,0),"")</f>
        <v/>
      </c>
      <c r="N6137" t="str">
        <f>IF(OR(HLOOKUP(N$2+$A6137,Sheet2!BZ:NM,$B6137,0),HLOOKUP(N$2+$A6137,Sheet2!BZ:NM,$B6137,0)&lt;&gt;""),HLOOKUP(N$2+$A6137,Sheet2!BZ:NM,$B6137,0),"")</f>
        <v/>
      </c>
      <c r="O6137" t="str">
        <f>IF(OR(HLOOKUP(O$2+$A6137,Sheet2!CA:NN,$B6137,0),HLOOKUP(O$2+$A6137,Sheet2!CA:NN,$B6137,0)&lt;&gt;""),HLOOKUP(O$2+$A6137,Sheet2!CA:NN,$B6137,0),"")</f>
        <v/>
      </c>
      <c r="P6137" t="str">
        <f>IF(OR(HLOOKUP(P$2+$A6137,Sheet2!CB:NO,$B6137,0),HLOOKUP(P$2+$A6137,Sheet2!CB:NO,$B6137,0)&lt;&gt;""),HLOOKUP(P$2+$A6137,Sheet2!CB:NO,$B6137,0),"")</f>
        <v/>
      </c>
      <c r="Q6137" t="str">
        <f>IF(OR(HLOOKUP(Q$2+$A6137,Sheet2!CC:NO,$B6137,0),HLOOKUP(Q$2+$A6137,Sheet2!CC:NO,$B6137,0)&lt;&gt;""),HLOOKUP(Q$2+$A6137,Sheet2!CC:NO,$B6137,0),"")</f>
        <v/>
      </c>
    </row>
    <row r="6138" spans="1:17" x14ac:dyDescent="0.25">
      <c r="A6138" s="64">
        <f t="shared" si="763"/>
        <v>24</v>
      </c>
      <c r="B6138" s="64">
        <f t="shared" si="764"/>
        <v>618</v>
      </c>
      <c r="C6138" s="64">
        <f t="shared" si="765"/>
        <v>5</v>
      </c>
      <c r="D6138" s="64">
        <f t="shared" si="766"/>
        <v>614</v>
      </c>
      <c r="E6138" s="64">
        <f t="shared" si="767"/>
        <v>3066</v>
      </c>
      <c r="F6138" s="64" t="str">
        <f t="shared" si="760"/>
        <v/>
      </c>
      <c r="G6138" s="64" t="str">
        <f t="shared" si="761"/>
        <v/>
      </c>
      <c r="H6138" s="64" t="str">
        <f t="shared" si="762"/>
        <v/>
      </c>
      <c r="I6138" s="80" t="str">
        <f>IFERROR(VLOOKUP(D6138,Sheet2!A:B,2,0),"")</f>
        <v/>
      </c>
      <c r="J6138" s="64" t="str">
        <f>IFERROR(IF(I6138&lt;&gt;"",VLOOKUP(I6138,Sheet2!B:C,2,0),""),"")</f>
        <v/>
      </c>
      <c r="K6138" s="64" t="str">
        <f>IFERROR( IF(I6138&lt;&gt;"", HLOOKUP(L$2+$A6138,Sheet2!BX:NK,2,0),""),"")</f>
        <v/>
      </c>
      <c r="L6138" t="str">
        <f>IF(OR(HLOOKUP(L$2+$A6138,Sheet2!BX:NK,$B6138,0),HLOOKUP(L$2+$A6138,Sheet2!BX:NK,$B6138,0)&lt;&gt;""),HLOOKUP(L$2+$A6138,Sheet2!BX:NK,$B6138,0),"")</f>
        <v/>
      </c>
      <c r="M6138" t="str">
        <f>IF(OR(HLOOKUP(M$2+$A6138,Sheet2!BY:NL,$B6138,0),HLOOKUP(M$2+$A6138,Sheet2!BY:NL,$B6138,0)&lt;&gt;""),HLOOKUP(M$2+$A6138,Sheet2!BY:NL,$B6138,0),"")</f>
        <v/>
      </c>
      <c r="N6138" t="str">
        <f>IF(OR(HLOOKUP(N$2+$A6138,Sheet2!BZ:NM,$B6138,0),HLOOKUP(N$2+$A6138,Sheet2!BZ:NM,$B6138,0)&lt;&gt;""),HLOOKUP(N$2+$A6138,Sheet2!BZ:NM,$B6138,0),"")</f>
        <v/>
      </c>
      <c r="O6138" t="str">
        <f>IF(OR(HLOOKUP(O$2+$A6138,Sheet2!CA:NN,$B6138,0),HLOOKUP(O$2+$A6138,Sheet2!CA:NN,$B6138,0)&lt;&gt;""),HLOOKUP(O$2+$A6138,Sheet2!CA:NN,$B6138,0),"")</f>
        <v/>
      </c>
      <c r="P6138" t="str">
        <f>IF(OR(HLOOKUP(P$2+$A6138,Sheet2!CB:NO,$B6138,0),HLOOKUP(P$2+$A6138,Sheet2!CB:NO,$B6138,0)&lt;&gt;""),HLOOKUP(P$2+$A6138,Sheet2!CB:NO,$B6138,0),"")</f>
        <v/>
      </c>
      <c r="Q6138" t="str">
        <f>IF(OR(HLOOKUP(Q$2+$A6138,Sheet2!CC:NO,$B6138,0),HLOOKUP(Q$2+$A6138,Sheet2!CC:NO,$B6138,0)&lt;&gt;""),HLOOKUP(Q$2+$A6138,Sheet2!CC:NO,$B6138,0),"")</f>
        <v/>
      </c>
    </row>
    <row r="6139" spans="1:17" x14ac:dyDescent="0.25">
      <c r="A6139" s="64">
        <f t="shared" si="763"/>
        <v>30</v>
      </c>
      <c r="B6139" s="64">
        <f t="shared" si="764"/>
        <v>618</v>
      </c>
      <c r="C6139" s="64">
        <f t="shared" si="765"/>
        <v>6</v>
      </c>
      <c r="D6139" s="64">
        <f t="shared" si="766"/>
        <v>614</v>
      </c>
      <c r="E6139" s="64">
        <f t="shared" si="767"/>
        <v>3066</v>
      </c>
      <c r="F6139" s="64" t="str">
        <f t="shared" si="760"/>
        <v/>
      </c>
      <c r="G6139" s="64" t="str">
        <f t="shared" si="761"/>
        <v/>
      </c>
      <c r="H6139" s="64" t="str">
        <f t="shared" si="762"/>
        <v/>
      </c>
      <c r="I6139" s="80" t="str">
        <f>IFERROR(VLOOKUP(D6139,Sheet2!A:B,2,0),"")</f>
        <v/>
      </c>
      <c r="J6139" s="64" t="str">
        <f>IFERROR(IF(I6139&lt;&gt;"",VLOOKUP(I6139,Sheet2!B:C,2,0),""),"")</f>
        <v/>
      </c>
      <c r="K6139" s="64" t="str">
        <f>IFERROR( IF(I6139&lt;&gt;"", HLOOKUP(L$2+$A6139,Sheet2!BX:NK,2,0),""),"")</f>
        <v/>
      </c>
      <c r="L6139" t="str">
        <f>IF(OR(HLOOKUP(L$2+$A6139,Sheet2!BX:NK,$B6139,0),HLOOKUP(L$2+$A6139,Sheet2!BX:NK,$B6139,0)&lt;&gt;""),HLOOKUP(L$2+$A6139,Sheet2!BX:NK,$B6139,0),"")</f>
        <v/>
      </c>
      <c r="M6139" t="str">
        <f>IF(OR(HLOOKUP(M$2+$A6139,Sheet2!BY:NL,$B6139,0),HLOOKUP(M$2+$A6139,Sheet2!BY:NL,$B6139,0)&lt;&gt;""),HLOOKUP(M$2+$A6139,Sheet2!BY:NL,$B6139,0),"")</f>
        <v/>
      </c>
      <c r="N6139" t="str">
        <f>IF(OR(HLOOKUP(N$2+$A6139,Sheet2!BZ:NM,$B6139,0),HLOOKUP(N$2+$A6139,Sheet2!BZ:NM,$B6139,0)&lt;&gt;""),HLOOKUP(N$2+$A6139,Sheet2!BZ:NM,$B6139,0),"")</f>
        <v/>
      </c>
      <c r="O6139" t="str">
        <f>IF(OR(HLOOKUP(O$2+$A6139,Sheet2!CA:NN,$B6139,0),HLOOKUP(O$2+$A6139,Sheet2!CA:NN,$B6139,0)&lt;&gt;""),HLOOKUP(O$2+$A6139,Sheet2!CA:NN,$B6139,0),"")</f>
        <v/>
      </c>
      <c r="P6139" t="str">
        <f>IF(OR(HLOOKUP(P$2+$A6139,Sheet2!CB:NO,$B6139,0),HLOOKUP(P$2+$A6139,Sheet2!CB:NO,$B6139,0)&lt;&gt;""),HLOOKUP(P$2+$A6139,Sheet2!CB:NO,$B6139,0),"")</f>
        <v/>
      </c>
      <c r="Q6139" t="str">
        <f>IF(OR(HLOOKUP(Q$2+$A6139,Sheet2!CC:NO,$B6139,0),HLOOKUP(Q$2+$A6139,Sheet2!CC:NO,$B6139,0)&lt;&gt;""),HLOOKUP(Q$2+$A6139,Sheet2!CC:NO,$B6139,0),"")</f>
        <v/>
      </c>
    </row>
    <row r="6140" spans="1:17" x14ac:dyDescent="0.25">
      <c r="A6140" s="64">
        <f t="shared" si="763"/>
        <v>36</v>
      </c>
      <c r="B6140" s="64">
        <f t="shared" si="764"/>
        <v>618</v>
      </c>
      <c r="C6140" s="64">
        <f t="shared" si="765"/>
        <v>7</v>
      </c>
      <c r="D6140" s="64">
        <f t="shared" si="766"/>
        <v>614</v>
      </c>
      <c r="E6140" s="64">
        <f t="shared" si="767"/>
        <v>3066</v>
      </c>
      <c r="F6140" s="64" t="str">
        <f t="shared" si="760"/>
        <v/>
      </c>
      <c r="G6140" s="64" t="str">
        <f t="shared" si="761"/>
        <v/>
      </c>
      <c r="H6140" s="64" t="str">
        <f t="shared" si="762"/>
        <v/>
      </c>
      <c r="I6140" s="80" t="str">
        <f>IFERROR(VLOOKUP(D6140,Sheet2!A:B,2,0),"")</f>
        <v/>
      </c>
      <c r="J6140" s="64" t="str">
        <f>IFERROR(IF(I6140&lt;&gt;"",VLOOKUP(I6140,Sheet2!B:C,2,0),""),"")</f>
        <v/>
      </c>
      <c r="K6140" s="64" t="str">
        <f>IFERROR( IF(I6140&lt;&gt;"", HLOOKUP(L$2+$A6140,Sheet2!BX:NK,2,0),""),"")</f>
        <v/>
      </c>
      <c r="L6140" t="str">
        <f>IF(OR(HLOOKUP(L$2+$A6140,Sheet2!BX:NK,$B6140,0),HLOOKUP(L$2+$A6140,Sheet2!BX:NK,$B6140,0)&lt;&gt;""),HLOOKUP(L$2+$A6140,Sheet2!BX:NK,$B6140,0),"")</f>
        <v/>
      </c>
      <c r="M6140" t="str">
        <f>IF(OR(HLOOKUP(M$2+$A6140,Sheet2!BY:NL,$B6140,0),HLOOKUP(M$2+$A6140,Sheet2!BY:NL,$B6140,0)&lt;&gt;""),HLOOKUP(M$2+$A6140,Sheet2!BY:NL,$B6140,0),"")</f>
        <v/>
      </c>
      <c r="N6140" t="str">
        <f>IF(OR(HLOOKUP(N$2+$A6140,Sheet2!BZ:NM,$B6140,0),HLOOKUP(N$2+$A6140,Sheet2!BZ:NM,$B6140,0)&lt;&gt;""),HLOOKUP(N$2+$A6140,Sheet2!BZ:NM,$B6140,0),"")</f>
        <v/>
      </c>
      <c r="O6140" t="str">
        <f>IF(OR(HLOOKUP(O$2+$A6140,Sheet2!CA:NN,$B6140,0),HLOOKUP(O$2+$A6140,Sheet2!CA:NN,$B6140,0)&lt;&gt;""),HLOOKUP(O$2+$A6140,Sheet2!CA:NN,$B6140,0),"")</f>
        <v/>
      </c>
      <c r="P6140" t="str">
        <f>IF(OR(HLOOKUP(P$2+$A6140,Sheet2!CB:NO,$B6140,0),HLOOKUP(P$2+$A6140,Sheet2!CB:NO,$B6140,0)&lt;&gt;""),HLOOKUP(P$2+$A6140,Sheet2!CB:NO,$B6140,0),"")</f>
        <v/>
      </c>
      <c r="Q6140" t="str">
        <f>IF(OR(HLOOKUP(Q$2+$A6140,Sheet2!CC:NO,$B6140,0),HLOOKUP(Q$2+$A6140,Sheet2!CC:NO,$B6140,0)&lt;&gt;""),HLOOKUP(Q$2+$A6140,Sheet2!CC:NO,$B6140,0),"")</f>
        <v/>
      </c>
    </row>
    <row r="6141" spans="1:17" x14ac:dyDescent="0.25">
      <c r="A6141" s="64">
        <f t="shared" si="763"/>
        <v>42</v>
      </c>
      <c r="B6141" s="64">
        <f t="shared" si="764"/>
        <v>618</v>
      </c>
      <c r="C6141" s="64">
        <f t="shared" si="765"/>
        <v>8</v>
      </c>
      <c r="D6141" s="64">
        <f t="shared" si="766"/>
        <v>614</v>
      </c>
      <c r="E6141" s="64">
        <f t="shared" si="767"/>
        <v>3066</v>
      </c>
      <c r="F6141" s="64" t="str">
        <f t="shared" si="760"/>
        <v/>
      </c>
      <c r="G6141" s="64" t="str">
        <f t="shared" si="761"/>
        <v/>
      </c>
      <c r="H6141" s="64" t="str">
        <f t="shared" si="762"/>
        <v/>
      </c>
      <c r="I6141" s="80" t="str">
        <f>IFERROR(VLOOKUP(D6141,Sheet2!A:B,2,0),"")</f>
        <v/>
      </c>
      <c r="J6141" s="64" t="str">
        <f>IFERROR(IF(I6141&lt;&gt;"",VLOOKUP(I6141,Sheet2!B:C,2,0),""),"")</f>
        <v/>
      </c>
      <c r="K6141" s="64" t="str">
        <f>IFERROR( IF(I6141&lt;&gt;"", HLOOKUP(L$2+$A6141,Sheet2!BX:NK,2,0),""),"")</f>
        <v/>
      </c>
      <c r="L6141" t="str">
        <f>IF(OR(HLOOKUP(L$2+$A6141,Sheet2!BX:NK,$B6141,0),HLOOKUP(L$2+$A6141,Sheet2!BX:NK,$B6141,0)&lt;&gt;""),HLOOKUP(L$2+$A6141,Sheet2!BX:NK,$B6141,0),"")</f>
        <v/>
      </c>
      <c r="M6141" t="str">
        <f>IF(OR(HLOOKUP(M$2+$A6141,Sheet2!BY:NL,$B6141,0),HLOOKUP(M$2+$A6141,Sheet2!BY:NL,$B6141,0)&lt;&gt;""),HLOOKUP(M$2+$A6141,Sheet2!BY:NL,$B6141,0),"")</f>
        <v/>
      </c>
      <c r="N6141" t="str">
        <f>IF(OR(HLOOKUP(N$2+$A6141,Sheet2!BZ:NM,$B6141,0),HLOOKUP(N$2+$A6141,Sheet2!BZ:NM,$B6141,0)&lt;&gt;""),HLOOKUP(N$2+$A6141,Sheet2!BZ:NM,$B6141,0),"")</f>
        <v/>
      </c>
      <c r="O6141" t="str">
        <f>IF(OR(HLOOKUP(O$2+$A6141,Sheet2!CA:NN,$B6141,0),HLOOKUP(O$2+$A6141,Sheet2!CA:NN,$B6141,0)&lt;&gt;""),HLOOKUP(O$2+$A6141,Sheet2!CA:NN,$B6141,0),"")</f>
        <v/>
      </c>
      <c r="P6141" t="str">
        <f>IF(OR(HLOOKUP(P$2+$A6141,Sheet2!CB:NO,$B6141,0),HLOOKUP(P$2+$A6141,Sheet2!CB:NO,$B6141,0)&lt;&gt;""),HLOOKUP(P$2+$A6141,Sheet2!CB:NO,$B6141,0),"")</f>
        <v/>
      </c>
      <c r="Q6141" t="str">
        <f>IF(OR(HLOOKUP(Q$2+$A6141,Sheet2!CC:NO,$B6141,0),HLOOKUP(Q$2+$A6141,Sheet2!CC:NO,$B6141,0)&lt;&gt;""),HLOOKUP(Q$2+$A6141,Sheet2!CC:NO,$B6141,0),"")</f>
        <v/>
      </c>
    </row>
    <row r="6142" spans="1:17" x14ac:dyDescent="0.25">
      <c r="A6142" s="64">
        <f t="shared" si="763"/>
        <v>48</v>
      </c>
      <c r="B6142" s="64">
        <f t="shared" si="764"/>
        <v>618</v>
      </c>
      <c r="C6142" s="64">
        <f t="shared" si="765"/>
        <v>9</v>
      </c>
      <c r="D6142" s="64">
        <f t="shared" si="766"/>
        <v>614</v>
      </c>
      <c r="E6142" s="64">
        <f t="shared" si="767"/>
        <v>3066</v>
      </c>
      <c r="F6142" s="64" t="str">
        <f t="shared" si="760"/>
        <v/>
      </c>
      <c r="G6142" s="64" t="str">
        <f t="shared" si="761"/>
        <v/>
      </c>
      <c r="H6142" s="64" t="str">
        <f t="shared" si="762"/>
        <v/>
      </c>
      <c r="I6142" s="80" t="str">
        <f>IFERROR(VLOOKUP(D6142,Sheet2!A:B,2,0),"")</f>
        <v/>
      </c>
      <c r="J6142" s="64" t="str">
        <f>IFERROR(IF(I6142&lt;&gt;"",VLOOKUP(I6142,Sheet2!B:C,2,0),""),"")</f>
        <v/>
      </c>
      <c r="K6142" s="64" t="str">
        <f>IFERROR( IF(I6142&lt;&gt;"", HLOOKUP(L$2+$A6142,Sheet2!BX:NK,2,0),""),"")</f>
        <v/>
      </c>
      <c r="L6142" t="str">
        <f>IF(OR(HLOOKUP(L$2+$A6142,Sheet2!BX:NK,$B6142,0),HLOOKUP(L$2+$A6142,Sheet2!BX:NK,$B6142,0)&lt;&gt;""),HLOOKUP(L$2+$A6142,Sheet2!BX:NK,$B6142,0),"")</f>
        <v/>
      </c>
      <c r="M6142" t="str">
        <f>IF(OR(HLOOKUP(M$2+$A6142,Sheet2!BY:NL,$B6142,0),HLOOKUP(M$2+$A6142,Sheet2!BY:NL,$B6142,0)&lt;&gt;""),HLOOKUP(M$2+$A6142,Sheet2!BY:NL,$B6142,0),"")</f>
        <v/>
      </c>
      <c r="N6142" t="str">
        <f>IF(OR(HLOOKUP(N$2+$A6142,Sheet2!BZ:NM,$B6142,0),HLOOKUP(N$2+$A6142,Sheet2!BZ:NM,$B6142,0)&lt;&gt;""),HLOOKUP(N$2+$A6142,Sheet2!BZ:NM,$B6142,0),"")</f>
        <v/>
      </c>
      <c r="O6142" t="str">
        <f>IF(OR(HLOOKUP(O$2+$A6142,Sheet2!CA:NN,$B6142,0),HLOOKUP(O$2+$A6142,Sheet2!CA:NN,$B6142,0)&lt;&gt;""),HLOOKUP(O$2+$A6142,Sheet2!CA:NN,$B6142,0),"")</f>
        <v/>
      </c>
      <c r="P6142" t="str">
        <f>IF(OR(HLOOKUP(P$2+$A6142,Sheet2!CB:NO,$B6142,0),HLOOKUP(P$2+$A6142,Sheet2!CB:NO,$B6142,0)&lt;&gt;""),HLOOKUP(P$2+$A6142,Sheet2!CB:NO,$B6142,0),"")</f>
        <v/>
      </c>
      <c r="Q6142" t="str">
        <f>IF(OR(HLOOKUP(Q$2+$A6142,Sheet2!CC:NO,$B6142,0),HLOOKUP(Q$2+$A6142,Sheet2!CC:NO,$B6142,0)&lt;&gt;""),HLOOKUP(Q$2+$A6142,Sheet2!CC:NO,$B6142,0),"")</f>
        <v/>
      </c>
    </row>
    <row r="6143" spans="1:17" x14ac:dyDescent="0.25">
      <c r="A6143" s="64">
        <f t="shared" si="763"/>
        <v>54</v>
      </c>
      <c r="B6143" s="64">
        <f t="shared" si="764"/>
        <v>618</v>
      </c>
      <c r="C6143" s="64">
        <f t="shared" si="765"/>
        <v>10</v>
      </c>
      <c r="D6143" s="64">
        <f t="shared" si="766"/>
        <v>614</v>
      </c>
      <c r="E6143" s="64">
        <f t="shared" si="767"/>
        <v>3066</v>
      </c>
      <c r="F6143" s="64" t="str">
        <f t="shared" si="760"/>
        <v/>
      </c>
      <c r="G6143" s="64" t="str">
        <f t="shared" si="761"/>
        <v/>
      </c>
      <c r="H6143" s="64" t="str">
        <f t="shared" si="762"/>
        <v/>
      </c>
      <c r="I6143" s="80" t="str">
        <f>IFERROR(VLOOKUP(D6143,Sheet2!A:B,2,0),"")</f>
        <v/>
      </c>
      <c r="J6143" s="64" t="str">
        <f>IFERROR(IF(I6143&lt;&gt;"",VLOOKUP(I6143,Sheet2!B:C,2,0),""),"")</f>
        <v/>
      </c>
      <c r="K6143" s="64" t="str">
        <f>IFERROR( IF(I6143&lt;&gt;"", HLOOKUP(L$2+$A6143,Sheet2!BX:NK,2,0),""),"")</f>
        <v/>
      </c>
      <c r="L6143" t="str">
        <f>IF(OR(HLOOKUP(L$2+$A6143,Sheet2!BX:NK,$B6143,0),HLOOKUP(L$2+$A6143,Sheet2!BX:NK,$B6143,0)&lt;&gt;""),HLOOKUP(L$2+$A6143,Sheet2!BX:NK,$B6143,0),"")</f>
        <v/>
      </c>
      <c r="M6143" t="str">
        <f>IF(OR(HLOOKUP(M$2+$A6143,Sheet2!BY:NL,$B6143,0),HLOOKUP(M$2+$A6143,Sheet2!BY:NL,$B6143,0)&lt;&gt;""),HLOOKUP(M$2+$A6143,Sheet2!BY:NL,$B6143,0),"")</f>
        <v/>
      </c>
      <c r="N6143" t="str">
        <f>IF(OR(HLOOKUP(N$2+$A6143,Sheet2!BZ:NM,$B6143,0),HLOOKUP(N$2+$A6143,Sheet2!BZ:NM,$B6143,0)&lt;&gt;""),HLOOKUP(N$2+$A6143,Sheet2!BZ:NM,$B6143,0),"")</f>
        <v/>
      </c>
      <c r="O6143" t="str">
        <f>IF(OR(HLOOKUP(O$2+$A6143,Sheet2!CA:NN,$B6143,0),HLOOKUP(O$2+$A6143,Sheet2!CA:NN,$B6143,0)&lt;&gt;""),HLOOKUP(O$2+$A6143,Sheet2!CA:NN,$B6143,0),"")</f>
        <v/>
      </c>
      <c r="P6143" t="str">
        <f>IF(OR(HLOOKUP(P$2+$A6143,Sheet2!CB:NO,$B6143,0),HLOOKUP(P$2+$A6143,Sheet2!CB:NO,$B6143,0)&lt;&gt;""),HLOOKUP(P$2+$A6143,Sheet2!CB:NO,$B6143,0),"")</f>
        <v/>
      </c>
      <c r="Q6143" t="str">
        <f>IF(OR(HLOOKUP(Q$2+$A6143,Sheet2!CC:NO,$B6143,0),HLOOKUP(Q$2+$A6143,Sheet2!CC:NO,$B6143,0)&lt;&gt;""),HLOOKUP(Q$2+$A6143,Sheet2!CC:NO,$B6143,0),"")</f>
        <v/>
      </c>
    </row>
    <row r="6144" spans="1:17" x14ac:dyDescent="0.25">
      <c r="A6144" s="64">
        <f t="shared" si="763"/>
        <v>0</v>
      </c>
      <c r="B6144" s="64">
        <f t="shared" si="764"/>
        <v>619</v>
      </c>
      <c r="C6144" s="64">
        <f t="shared" si="765"/>
        <v>1</v>
      </c>
      <c r="D6144" s="64">
        <f t="shared" si="766"/>
        <v>615</v>
      </c>
      <c r="E6144" s="64">
        <f t="shared" si="767"/>
        <v>3071</v>
      </c>
      <c r="F6144" s="64" t="str">
        <f t="shared" si="760"/>
        <v/>
      </c>
      <c r="G6144" s="64" t="str">
        <f t="shared" si="761"/>
        <v/>
      </c>
      <c r="H6144" s="64" t="str">
        <f t="shared" si="762"/>
        <v/>
      </c>
      <c r="I6144" s="80" t="str">
        <f>IFERROR(VLOOKUP(D6144,Sheet2!A:B,2,0),"")</f>
        <v/>
      </c>
      <c r="J6144" s="64" t="str">
        <f>IFERROR(IF(I6144&lt;&gt;"",VLOOKUP(I6144,Sheet2!B:C,2,0),""),"")</f>
        <v/>
      </c>
      <c r="K6144" s="64" t="str">
        <f>IFERROR( IF(I6144&lt;&gt;"", HLOOKUP(L$2+$A6144,Sheet2!BX:NK,2,0),""),"")</f>
        <v/>
      </c>
      <c r="L6144" t="str">
        <f>IF(OR(HLOOKUP(L$2+$A6144,Sheet2!BX:NK,$B6144,0),HLOOKUP(L$2+$A6144,Sheet2!BX:NK,$B6144,0)&lt;&gt;""),HLOOKUP(L$2+$A6144,Sheet2!BX:NK,$B6144,0),"")</f>
        <v/>
      </c>
      <c r="M6144" t="str">
        <f>IF(OR(HLOOKUP(M$2+$A6144,Sheet2!BY:NL,$B6144,0),HLOOKUP(M$2+$A6144,Sheet2!BY:NL,$B6144,0)&lt;&gt;""),HLOOKUP(M$2+$A6144,Sheet2!BY:NL,$B6144,0),"")</f>
        <v/>
      </c>
      <c r="N6144" t="str">
        <f>IF(OR(HLOOKUP(N$2+$A6144,Sheet2!BZ:NM,$B6144,0),HLOOKUP(N$2+$A6144,Sheet2!BZ:NM,$B6144,0)&lt;&gt;""),HLOOKUP(N$2+$A6144,Sheet2!BZ:NM,$B6144,0),"")</f>
        <v/>
      </c>
      <c r="O6144" t="str">
        <f>IF(OR(HLOOKUP(O$2+$A6144,Sheet2!CA:NN,$B6144,0),HLOOKUP(O$2+$A6144,Sheet2!CA:NN,$B6144,0)&lt;&gt;""),HLOOKUP(O$2+$A6144,Sheet2!CA:NN,$B6144,0),"")</f>
        <v/>
      </c>
      <c r="P6144" t="str">
        <f>IF(OR(HLOOKUP(P$2+$A6144,Sheet2!CB:NO,$B6144,0),HLOOKUP(P$2+$A6144,Sheet2!CB:NO,$B6144,0)&lt;&gt;""),HLOOKUP(P$2+$A6144,Sheet2!CB:NO,$B6144,0),"")</f>
        <v/>
      </c>
      <c r="Q6144" t="str">
        <f>IF(OR(HLOOKUP(Q$2+$A6144,Sheet2!CC:NO,$B6144,0),HLOOKUP(Q$2+$A6144,Sheet2!CC:NO,$B6144,0)&lt;&gt;""),HLOOKUP(Q$2+$A6144,Sheet2!CC:NO,$B6144,0),"")</f>
        <v/>
      </c>
    </row>
    <row r="6145" spans="1:17" x14ac:dyDescent="0.25">
      <c r="A6145" s="64">
        <f t="shared" si="763"/>
        <v>6</v>
      </c>
      <c r="B6145" s="64">
        <f t="shared" si="764"/>
        <v>619</v>
      </c>
      <c r="C6145" s="64">
        <f t="shared" si="765"/>
        <v>2</v>
      </c>
      <c r="D6145" s="64">
        <f t="shared" si="766"/>
        <v>615</v>
      </c>
      <c r="E6145" s="64">
        <f t="shared" si="767"/>
        <v>3071</v>
      </c>
      <c r="F6145" s="64" t="str">
        <f t="shared" si="760"/>
        <v/>
      </c>
      <c r="G6145" s="64" t="str">
        <f t="shared" si="761"/>
        <v/>
      </c>
      <c r="H6145" s="64" t="str">
        <f t="shared" si="762"/>
        <v/>
      </c>
      <c r="I6145" s="80" t="str">
        <f>IFERROR(VLOOKUP(D6145,Sheet2!A:B,2,0),"")</f>
        <v/>
      </c>
      <c r="J6145" s="64" t="str">
        <f>IFERROR(IF(I6145&lt;&gt;"",VLOOKUP(I6145,Sheet2!B:C,2,0),""),"")</f>
        <v/>
      </c>
      <c r="K6145" s="64" t="str">
        <f>IFERROR( IF(I6145&lt;&gt;"", HLOOKUP(L$2+$A6145,Sheet2!BX:NK,2,0),""),"")</f>
        <v/>
      </c>
      <c r="L6145" t="str">
        <f>IF(OR(HLOOKUP(L$2+$A6145,Sheet2!BX:NK,$B6145,0),HLOOKUP(L$2+$A6145,Sheet2!BX:NK,$B6145,0)&lt;&gt;""),HLOOKUP(L$2+$A6145,Sheet2!BX:NK,$B6145,0),"")</f>
        <v/>
      </c>
      <c r="M6145" t="str">
        <f>IF(OR(HLOOKUP(M$2+$A6145,Sheet2!BY:NL,$B6145,0),HLOOKUP(M$2+$A6145,Sheet2!BY:NL,$B6145,0)&lt;&gt;""),HLOOKUP(M$2+$A6145,Sheet2!BY:NL,$B6145,0),"")</f>
        <v/>
      </c>
      <c r="N6145" t="str">
        <f>IF(OR(HLOOKUP(N$2+$A6145,Sheet2!BZ:NM,$B6145,0),HLOOKUP(N$2+$A6145,Sheet2!BZ:NM,$B6145,0)&lt;&gt;""),HLOOKUP(N$2+$A6145,Sheet2!BZ:NM,$B6145,0),"")</f>
        <v/>
      </c>
      <c r="O6145" t="str">
        <f>IF(OR(HLOOKUP(O$2+$A6145,Sheet2!CA:NN,$B6145,0),HLOOKUP(O$2+$A6145,Sheet2!CA:NN,$B6145,0)&lt;&gt;""),HLOOKUP(O$2+$A6145,Sheet2!CA:NN,$B6145,0),"")</f>
        <v/>
      </c>
      <c r="P6145" t="str">
        <f>IF(OR(HLOOKUP(P$2+$A6145,Sheet2!CB:NO,$B6145,0),HLOOKUP(P$2+$A6145,Sheet2!CB:NO,$B6145,0)&lt;&gt;""),HLOOKUP(P$2+$A6145,Sheet2!CB:NO,$B6145,0),"")</f>
        <v/>
      </c>
      <c r="Q6145" t="str">
        <f>IF(OR(HLOOKUP(Q$2+$A6145,Sheet2!CC:NO,$B6145,0),HLOOKUP(Q$2+$A6145,Sheet2!CC:NO,$B6145,0)&lt;&gt;""),HLOOKUP(Q$2+$A6145,Sheet2!CC:NO,$B6145,0),"")</f>
        <v/>
      </c>
    </row>
    <row r="6146" spans="1:17" x14ac:dyDescent="0.25">
      <c r="A6146" s="64">
        <f t="shared" si="763"/>
        <v>12</v>
      </c>
      <c r="B6146" s="64">
        <f t="shared" si="764"/>
        <v>619</v>
      </c>
      <c r="C6146" s="64">
        <f t="shared" si="765"/>
        <v>3</v>
      </c>
      <c r="D6146" s="64">
        <f t="shared" si="766"/>
        <v>615</v>
      </c>
      <c r="E6146" s="64">
        <f t="shared" si="767"/>
        <v>3071</v>
      </c>
      <c r="F6146" s="64" t="str">
        <f t="shared" si="760"/>
        <v/>
      </c>
      <c r="G6146" s="64" t="str">
        <f t="shared" si="761"/>
        <v/>
      </c>
      <c r="H6146" s="64" t="str">
        <f t="shared" si="762"/>
        <v/>
      </c>
      <c r="I6146" s="80" t="str">
        <f>IFERROR(VLOOKUP(D6146,Sheet2!A:B,2,0),"")</f>
        <v/>
      </c>
      <c r="J6146" s="64" t="str">
        <f>IFERROR(IF(I6146&lt;&gt;"",VLOOKUP(I6146,Sheet2!B:C,2,0),""),"")</f>
        <v/>
      </c>
      <c r="K6146" s="64" t="str">
        <f>IFERROR( IF(I6146&lt;&gt;"", HLOOKUP(L$2+$A6146,Sheet2!BX:NK,2,0),""),"")</f>
        <v/>
      </c>
      <c r="L6146" t="str">
        <f>IF(OR(HLOOKUP(L$2+$A6146,Sheet2!BX:NK,$B6146,0),HLOOKUP(L$2+$A6146,Sheet2!BX:NK,$B6146,0)&lt;&gt;""),HLOOKUP(L$2+$A6146,Sheet2!BX:NK,$B6146,0),"")</f>
        <v/>
      </c>
      <c r="M6146" t="str">
        <f>IF(OR(HLOOKUP(M$2+$A6146,Sheet2!BY:NL,$B6146,0),HLOOKUP(M$2+$A6146,Sheet2!BY:NL,$B6146,0)&lt;&gt;""),HLOOKUP(M$2+$A6146,Sheet2!BY:NL,$B6146,0),"")</f>
        <v/>
      </c>
      <c r="N6146" t="str">
        <f>IF(OR(HLOOKUP(N$2+$A6146,Sheet2!BZ:NM,$B6146,0),HLOOKUP(N$2+$A6146,Sheet2!BZ:NM,$B6146,0)&lt;&gt;""),HLOOKUP(N$2+$A6146,Sheet2!BZ:NM,$B6146,0),"")</f>
        <v/>
      </c>
      <c r="O6146" t="str">
        <f>IF(OR(HLOOKUP(O$2+$A6146,Sheet2!CA:NN,$B6146,0),HLOOKUP(O$2+$A6146,Sheet2!CA:NN,$B6146,0)&lt;&gt;""),HLOOKUP(O$2+$A6146,Sheet2!CA:NN,$B6146,0),"")</f>
        <v/>
      </c>
      <c r="P6146" t="str">
        <f>IF(OR(HLOOKUP(P$2+$A6146,Sheet2!CB:NO,$B6146,0),HLOOKUP(P$2+$A6146,Sheet2!CB:NO,$B6146,0)&lt;&gt;""),HLOOKUP(P$2+$A6146,Sheet2!CB:NO,$B6146,0),"")</f>
        <v/>
      </c>
      <c r="Q6146" t="str">
        <f>IF(OR(HLOOKUP(Q$2+$A6146,Sheet2!CC:NO,$B6146,0),HLOOKUP(Q$2+$A6146,Sheet2!CC:NO,$B6146,0)&lt;&gt;""),HLOOKUP(Q$2+$A6146,Sheet2!CC:NO,$B6146,0),"")</f>
        <v/>
      </c>
    </row>
    <row r="6147" spans="1:17" x14ac:dyDescent="0.25">
      <c r="A6147" s="64">
        <f t="shared" si="763"/>
        <v>18</v>
      </c>
      <c r="B6147" s="64">
        <f t="shared" si="764"/>
        <v>619</v>
      </c>
      <c r="C6147" s="64">
        <f t="shared" si="765"/>
        <v>4</v>
      </c>
      <c r="D6147" s="64">
        <f t="shared" si="766"/>
        <v>615</v>
      </c>
      <c r="E6147" s="64">
        <f t="shared" si="767"/>
        <v>3071</v>
      </c>
      <c r="F6147" s="64" t="str">
        <f t="shared" si="760"/>
        <v/>
      </c>
      <c r="G6147" s="64" t="str">
        <f t="shared" si="761"/>
        <v/>
      </c>
      <c r="H6147" s="64" t="str">
        <f t="shared" si="762"/>
        <v/>
      </c>
      <c r="I6147" s="80" t="str">
        <f>IFERROR(VLOOKUP(D6147,Sheet2!A:B,2,0),"")</f>
        <v/>
      </c>
      <c r="J6147" s="64" t="str">
        <f>IFERROR(IF(I6147&lt;&gt;"",VLOOKUP(I6147,Sheet2!B:C,2,0),""),"")</f>
        <v/>
      </c>
      <c r="K6147" s="64" t="str">
        <f>IFERROR( IF(I6147&lt;&gt;"", HLOOKUP(L$2+$A6147,Sheet2!BX:NK,2,0),""),"")</f>
        <v/>
      </c>
      <c r="L6147" t="str">
        <f>IF(OR(HLOOKUP(L$2+$A6147,Sheet2!BX:NK,$B6147,0),HLOOKUP(L$2+$A6147,Sheet2!BX:NK,$B6147,0)&lt;&gt;""),HLOOKUP(L$2+$A6147,Sheet2!BX:NK,$B6147,0),"")</f>
        <v/>
      </c>
      <c r="M6147" t="str">
        <f>IF(OR(HLOOKUP(M$2+$A6147,Sheet2!BY:NL,$B6147,0),HLOOKUP(M$2+$A6147,Sheet2!BY:NL,$B6147,0)&lt;&gt;""),HLOOKUP(M$2+$A6147,Sheet2!BY:NL,$B6147,0),"")</f>
        <v/>
      </c>
      <c r="N6147" t="str">
        <f>IF(OR(HLOOKUP(N$2+$A6147,Sheet2!BZ:NM,$B6147,0),HLOOKUP(N$2+$A6147,Sheet2!BZ:NM,$B6147,0)&lt;&gt;""),HLOOKUP(N$2+$A6147,Sheet2!BZ:NM,$B6147,0),"")</f>
        <v/>
      </c>
      <c r="O6147" t="str">
        <f>IF(OR(HLOOKUP(O$2+$A6147,Sheet2!CA:NN,$B6147,0),HLOOKUP(O$2+$A6147,Sheet2!CA:NN,$B6147,0)&lt;&gt;""),HLOOKUP(O$2+$A6147,Sheet2!CA:NN,$B6147,0),"")</f>
        <v/>
      </c>
      <c r="P6147" t="str">
        <f>IF(OR(HLOOKUP(P$2+$A6147,Sheet2!CB:NO,$B6147,0),HLOOKUP(P$2+$A6147,Sheet2!CB:NO,$B6147,0)&lt;&gt;""),HLOOKUP(P$2+$A6147,Sheet2!CB:NO,$B6147,0),"")</f>
        <v/>
      </c>
      <c r="Q6147" t="str">
        <f>IF(OR(HLOOKUP(Q$2+$A6147,Sheet2!CC:NO,$B6147,0),HLOOKUP(Q$2+$A6147,Sheet2!CC:NO,$B6147,0)&lt;&gt;""),HLOOKUP(Q$2+$A6147,Sheet2!CC:NO,$B6147,0),"")</f>
        <v/>
      </c>
    </row>
    <row r="6148" spans="1:17" x14ac:dyDescent="0.25">
      <c r="A6148" s="64">
        <f t="shared" si="763"/>
        <v>24</v>
      </c>
      <c r="B6148" s="64">
        <f t="shared" si="764"/>
        <v>619</v>
      </c>
      <c r="C6148" s="64">
        <f t="shared" si="765"/>
        <v>5</v>
      </c>
      <c r="D6148" s="64">
        <f t="shared" si="766"/>
        <v>615</v>
      </c>
      <c r="E6148" s="64">
        <f t="shared" si="767"/>
        <v>3071</v>
      </c>
      <c r="F6148" s="64" t="str">
        <f t="shared" si="760"/>
        <v/>
      </c>
      <c r="G6148" s="64" t="str">
        <f t="shared" si="761"/>
        <v/>
      </c>
      <c r="H6148" s="64" t="str">
        <f t="shared" si="762"/>
        <v/>
      </c>
      <c r="I6148" s="80" t="str">
        <f>IFERROR(VLOOKUP(D6148,Sheet2!A:B,2,0),"")</f>
        <v/>
      </c>
      <c r="J6148" s="64" t="str">
        <f>IFERROR(IF(I6148&lt;&gt;"",VLOOKUP(I6148,Sheet2!B:C,2,0),""),"")</f>
        <v/>
      </c>
      <c r="K6148" s="64" t="str">
        <f>IFERROR( IF(I6148&lt;&gt;"", HLOOKUP(L$2+$A6148,Sheet2!BX:NK,2,0),""),"")</f>
        <v/>
      </c>
      <c r="L6148" t="str">
        <f>IF(OR(HLOOKUP(L$2+$A6148,Sheet2!BX:NK,$B6148,0),HLOOKUP(L$2+$A6148,Sheet2!BX:NK,$B6148,0)&lt;&gt;""),HLOOKUP(L$2+$A6148,Sheet2!BX:NK,$B6148,0),"")</f>
        <v/>
      </c>
      <c r="M6148" t="str">
        <f>IF(OR(HLOOKUP(M$2+$A6148,Sheet2!BY:NL,$B6148,0),HLOOKUP(M$2+$A6148,Sheet2!BY:NL,$B6148,0)&lt;&gt;""),HLOOKUP(M$2+$A6148,Sheet2!BY:NL,$B6148,0),"")</f>
        <v/>
      </c>
      <c r="N6148" t="str">
        <f>IF(OR(HLOOKUP(N$2+$A6148,Sheet2!BZ:NM,$B6148,0),HLOOKUP(N$2+$A6148,Sheet2!BZ:NM,$B6148,0)&lt;&gt;""),HLOOKUP(N$2+$A6148,Sheet2!BZ:NM,$B6148,0),"")</f>
        <v/>
      </c>
      <c r="O6148" t="str">
        <f>IF(OR(HLOOKUP(O$2+$A6148,Sheet2!CA:NN,$B6148,0),HLOOKUP(O$2+$A6148,Sheet2!CA:NN,$B6148,0)&lt;&gt;""),HLOOKUP(O$2+$A6148,Sheet2!CA:NN,$B6148,0),"")</f>
        <v/>
      </c>
      <c r="P6148" t="str">
        <f>IF(OR(HLOOKUP(P$2+$A6148,Sheet2!CB:NO,$B6148,0),HLOOKUP(P$2+$A6148,Sheet2!CB:NO,$B6148,0)&lt;&gt;""),HLOOKUP(P$2+$A6148,Sheet2!CB:NO,$B6148,0),"")</f>
        <v/>
      </c>
      <c r="Q6148" t="str">
        <f>IF(OR(HLOOKUP(Q$2+$A6148,Sheet2!CC:NO,$B6148,0),HLOOKUP(Q$2+$A6148,Sheet2!CC:NO,$B6148,0)&lt;&gt;""),HLOOKUP(Q$2+$A6148,Sheet2!CC:NO,$B6148,0),"")</f>
        <v/>
      </c>
    </row>
    <row r="6149" spans="1:17" x14ac:dyDescent="0.25">
      <c r="A6149" s="64">
        <f t="shared" si="763"/>
        <v>30</v>
      </c>
      <c r="B6149" s="64">
        <f t="shared" si="764"/>
        <v>619</v>
      </c>
      <c r="C6149" s="64">
        <f t="shared" si="765"/>
        <v>6</v>
      </c>
      <c r="D6149" s="64">
        <f t="shared" si="766"/>
        <v>615</v>
      </c>
      <c r="E6149" s="64">
        <f t="shared" si="767"/>
        <v>3071</v>
      </c>
      <c r="F6149" s="64" t="str">
        <f t="shared" ref="F6149:F6212" si="768">IFERROR(IF(I6149&lt;&gt;"",IF(LEFT(K6149,2)="1-",1,2),""),"")</f>
        <v/>
      </c>
      <c r="G6149" s="64" t="str">
        <f t="shared" ref="G6149:G6212" si="769">IFERROR(IF(I6149&lt;&gt;"",MONTH( RIGHT(K6149,LEN(K6149)-FIND("-",K6149))),""),"")</f>
        <v/>
      </c>
      <c r="H6149" s="64" t="str">
        <f t="shared" ref="H6149:H6212" si="770">IFERROR(IF(I6149&lt;&gt;"",YEAR( RIGHT(K6149,LEN(K6149)-FIND("-",K6149))),""),"")</f>
        <v/>
      </c>
      <c r="I6149" s="80" t="str">
        <f>IFERROR(VLOOKUP(D6149,Sheet2!A:B,2,0),"")</f>
        <v/>
      </c>
      <c r="J6149" s="64" t="str">
        <f>IFERROR(IF(I6149&lt;&gt;"",VLOOKUP(I6149,Sheet2!B:C,2,0),""),"")</f>
        <v/>
      </c>
      <c r="K6149" s="64" t="str">
        <f>IFERROR( IF(I6149&lt;&gt;"", HLOOKUP(L$2+$A6149,Sheet2!BX:NK,2,0),""),"")</f>
        <v/>
      </c>
      <c r="L6149" t="str">
        <f>IF(OR(HLOOKUP(L$2+$A6149,Sheet2!BX:NK,$B6149,0),HLOOKUP(L$2+$A6149,Sheet2!BX:NK,$B6149,0)&lt;&gt;""),HLOOKUP(L$2+$A6149,Sheet2!BX:NK,$B6149,0),"")</f>
        <v/>
      </c>
      <c r="M6149" t="str">
        <f>IF(OR(HLOOKUP(M$2+$A6149,Sheet2!BY:NL,$B6149,0),HLOOKUP(M$2+$A6149,Sheet2!BY:NL,$B6149,0)&lt;&gt;""),HLOOKUP(M$2+$A6149,Sheet2!BY:NL,$B6149,0),"")</f>
        <v/>
      </c>
      <c r="N6149" t="str">
        <f>IF(OR(HLOOKUP(N$2+$A6149,Sheet2!BZ:NM,$B6149,0),HLOOKUP(N$2+$A6149,Sheet2!BZ:NM,$B6149,0)&lt;&gt;""),HLOOKUP(N$2+$A6149,Sheet2!BZ:NM,$B6149,0),"")</f>
        <v/>
      </c>
      <c r="O6149" t="str">
        <f>IF(OR(HLOOKUP(O$2+$A6149,Sheet2!CA:NN,$B6149,0),HLOOKUP(O$2+$A6149,Sheet2!CA:NN,$B6149,0)&lt;&gt;""),HLOOKUP(O$2+$A6149,Sheet2!CA:NN,$B6149,0),"")</f>
        <v/>
      </c>
      <c r="P6149" t="str">
        <f>IF(OR(HLOOKUP(P$2+$A6149,Sheet2!CB:NO,$B6149,0),HLOOKUP(P$2+$A6149,Sheet2!CB:NO,$B6149,0)&lt;&gt;""),HLOOKUP(P$2+$A6149,Sheet2!CB:NO,$B6149,0),"")</f>
        <v/>
      </c>
      <c r="Q6149" t="str">
        <f>IF(OR(HLOOKUP(Q$2+$A6149,Sheet2!CC:NO,$B6149,0),HLOOKUP(Q$2+$A6149,Sheet2!CC:NO,$B6149,0)&lt;&gt;""),HLOOKUP(Q$2+$A6149,Sheet2!CC:NO,$B6149,0),"")</f>
        <v/>
      </c>
    </row>
    <row r="6150" spans="1:17" x14ac:dyDescent="0.25">
      <c r="A6150" s="64">
        <f t="shared" ref="A6150:A6213" si="771">IF(C6150&lt;&gt;1,A6149+6,0)</f>
        <v>36</v>
      </c>
      <c r="B6150" s="64">
        <f t="shared" ref="B6150:B6213" si="772">IF(C6150&lt;&gt;1,B6149,B6149+1)</f>
        <v>619</v>
      </c>
      <c r="C6150" s="64">
        <f t="shared" ref="C6150:C6213" si="773">IF($C$3-C6149=0,1,C6149+1)</f>
        <v>7</v>
      </c>
      <c r="D6150" s="64">
        <f t="shared" ref="D6150:D6213" si="774">IF(C6150=1,D6149+1,D6149)</f>
        <v>615</v>
      </c>
      <c r="E6150" s="64">
        <f t="shared" ref="E6150:E6213" si="775">IF(D6150&lt;&gt;D6149,E6149+5,E6149)</f>
        <v>3071</v>
      </c>
      <c r="F6150" s="64" t="str">
        <f t="shared" si="768"/>
        <v/>
      </c>
      <c r="G6150" s="64" t="str">
        <f t="shared" si="769"/>
        <v/>
      </c>
      <c r="H6150" s="64" t="str">
        <f t="shared" si="770"/>
        <v/>
      </c>
      <c r="I6150" s="80" t="str">
        <f>IFERROR(VLOOKUP(D6150,Sheet2!A:B,2,0),"")</f>
        <v/>
      </c>
      <c r="J6150" s="64" t="str">
        <f>IFERROR(IF(I6150&lt;&gt;"",VLOOKUP(I6150,Sheet2!B:C,2,0),""),"")</f>
        <v/>
      </c>
      <c r="K6150" s="64" t="str">
        <f>IFERROR( IF(I6150&lt;&gt;"", HLOOKUP(L$2+$A6150,Sheet2!BX:NK,2,0),""),"")</f>
        <v/>
      </c>
      <c r="L6150" t="str">
        <f>IF(OR(HLOOKUP(L$2+$A6150,Sheet2!BX:NK,$B6150,0),HLOOKUP(L$2+$A6150,Sheet2!BX:NK,$B6150,0)&lt;&gt;""),HLOOKUP(L$2+$A6150,Sheet2!BX:NK,$B6150,0),"")</f>
        <v/>
      </c>
      <c r="M6150" t="str">
        <f>IF(OR(HLOOKUP(M$2+$A6150,Sheet2!BY:NL,$B6150,0),HLOOKUP(M$2+$A6150,Sheet2!BY:NL,$B6150,0)&lt;&gt;""),HLOOKUP(M$2+$A6150,Sheet2!BY:NL,$B6150,0),"")</f>
        <v/>
      </c>
      <c r="N6150" t="str">
        <f>IF(OR(HLOOKUP(N$2+$A6150,Sheet2!BZ:NM,$B6150,0),HLOOKUP(N$2+$A6150,Sheet2!BZ:NM,$B6150,0)&lt;&gt;""),HLOOKUP(N$2+$A6150,Sheet2!BZ:NM,$B6150,0),"")</f>
        <v/>
      </c>
      <c r="O6150" t="str">
        <f>IF(OR(HLOOKUP(O$2+$A6150,Sheet2!CA:NN,$B6150,0),HLOOKUP(O$2+$A6150,Sheet2!CA:NN,$B6150,0)&lt;&gt;""),HLOOKUP(O$2+$A6150,Sheet2!CA:NN,$B6150,0),"")</f>
        <v/>
      </c>
      <c r="P6150" t="str">
        <f>IF(OR(HLOOKUP(P$2+$A6150,Sheet2!CB:NO,$B6150,0),HLOOKUP(P$2+$A6150,Sheet2!CB:NO,$B6150,0)&lt;&gt;""),HLOOKUP(P$2+$A6150,Sheet2!CB:NO,$B6150,0),"")</f>
        <v/>
      </c>
      <c r="Q6150" t="str">
        <f>IF(OR(HLOOKUP(Q$2+$A6150,Sheet2!CC:NO,$B6150,0),HLOOKUP(Q$2+$A6150,Sheet2!CC:NO,$B6150,0)&lt;&gt;""),HLOOKUP(Q$2+$A6150,Sheet2!CC:NO,$B6150,0),"")</f>
        <v/>
      </c>
    </row>
    <row r="6151" spans="1:17" x14ac:dyDescent="0.25">
      <c r="A6151" s="64">
        <f t="shared" si="771"/>
        <v>42</v>
      </c>
      <c r="B6151" s="64">
        <f t="shared" si="772"/>
        <v>619</v>
      </c>
      <c r="C6151" s="64">
        <f t="shared" si="773"/>
        <v>8</v>
      </c>
      <c r="D6151" s="64">
        <f t="shared" si="774"/>
        <v>615</v>
      </c>
      <c r="E6151" s="64">
        <f t="shared" si="775"/>
        <v>3071</v>
      </c>
      <c r="F6151" s="64" t="str">
        <f t="shared" si="768"/>
        <v/>
      </c>
      <c r="G6151" s="64" t="str">
        <f t="shared" si="769"/>
        <v/>
      </c>
      <c r="H6151" s="64" t="str">
        <f t="shared" si="770"/>
        <v/>
      </c>
      <c r="I6151" s="80" t="str">
        <f>IFERROR(VLOOKUP(D6151,Sheet2!A:B,2,0),"")</f>
        <v/>
      </c>
      <c r="J6151" s="64" t="str">
        <f>IFERROR(IF(I6151&lt;&gt;"",VLOOKUP(I6151,Sheet2!B:C,2,0),""),"")</f>
        <v/>
      </c>
      <c r="K6151" s="64" t="str">
        <f>IFERROR( IF(I6151&lt;&gt;"", HLOOKUP(L$2+$A6151,Sheet2!BX:NK,2,0),""),"")</f>
        <v/>
      </c>
      <c r="L6151" t="str">
        <f>IF(OR(HLOOKUP(L$2+$A6151,Sheet2!BX:NK,$B6151,0),HLOOKUP(L$2+$A6151,Sheet2!BX:NK,$B6151,0)&lt;&gt;""),HLOOKUP(L$2+$A6151,Sheet2!BX:NK,$B6151,0),"")</f>
        <v/>
      </c>
      <c r="M6151" t="str">
        <f>IF(OR(HLOOKUP(M$2+$A6151,Sheet2!BY:NL,$B6151,0),HLOOKUP(M$2+$A6151,Sheet2!BY:NL,$B6151,0)&lt;&gt;""),HLOOKUP(M$2+$A6151,Sheet2!BY:NL,$B6151,0),"")</f>
        <v/>
      </c>
      <c r="N6151" t="str">
        <f>IF(OR(HLOOKUP(N$2+$A6151,Sheet2!BZ:NM,$B6151,0),HLOOKUP(N$2+$A6151,Sheet2!BZ:NM,$B6151,0)&lt;&gt;""),HLOOKUP(N$2+$A6151,Sheet2!BZ:NM,$B6151,0),"")</f>
        <v/>
      </c>
      <c r="O6151" t="str">
        <f>IF(OR(HLOOKUP(O$2+$A6151,Sheet2!CA:NN,$B6151,0),HLOOKUP(O$2+$A6151,Sheet2!CA:NN,$B6151,0)&lt;&gt;""),HLOOKUP(O$2+$A6151,Sheet2!CA:NN,$B6151,0),"")</f>
        <v/>
      </c>
      <c r="P6151" t="str">
        <f>IF(OR(HLOOKUP(P$2+$A6151,Sheet2!CB:NO,$B6151,0),HLOOKUP(P$2+$A6151,Sheet2!CB:NO,$B6151,0)&lt;&gt;""),HLOOKUP(P$2+$A6151,Sheet2!CB:NO,$B6151,0),"")</f>
        <v/>
      </c>
      <c r="Q6151" t="str">
        <f>IF(OR(HLOOKUP(Q$2+$A6151,Sheet2!CC:NO,$B6151,0),HLOOKUP(Q$2+$A6151,Sheet2!CC:NO,$B6151,0)&lt;&gt;""),HLOOKUP(Q$2+$A6151,Sheet2!CC:NO,$B6151,0),"")</f>
        <v/>
      </c>
    </row>
    <row r="6152" spans="1:17" x14ac:dyDescent="0.25">
      <c r="A6152" s="64">
        <f t="shared" si="771"/>
        <v>48</v>
      </c>
      <c r="B6152" s="64">
        <f t="shared" si="772"/>
        <v>619</v>
      </c>
      <c r="C6152" s="64">
        <f t="shared" si="773"/>
        <v>9</v>
      </c>
      <c r="D6152" s="64">
        <f t="shared" si="774"/>
        <v>615</v>
      </c>
      <c r="E6152" s="64">
        <f t="shared" si="775"/>
        <v>3071</v>
      </c>
      <c r="F6152" s="64" t="str">
        <f t="shared" si="768"/>
        <v/>
      </c>
      <c r="G6152" s="64" t="str">
        <f t="shared" si="769"/>
        <v/>
      </c>
      <c r="H6152" s="64" t="str">
        <f t="shared" si="770"/>
        <v/>
      </c>
      <c r="I6152" s="80" t="str">
        <f>IFERROR(VLOOKUP(D6152,Sheet2!A:B,2,0),"")</f>
        <v/>
      </c>
      <c r="J6152" s="64" t="str">
        <f>IFERROR(IF(I6152&lt;&gt;"",VLOOKUP(I6152,Sheet2!B:C,2,0),""),"")</f>
        <v/>
      </c>
      <c r="K6152" s="64" t="str">
        <f>IFERROR( IF(I6152&lt;&gt;"", HLOOKUP(L$2+$A6152,Sheet2!BX:NK,2,0),""),"")</f>
        <v/>
      </c>
      <c r="L6152" t="str">
        <f>IF(OR(HLOOKUP(L$2+$A6152,Sheet2!BX:NK,$B6152,0),HLOOKUP(L$2+$A6152,Sheet2!BX:NK,$B6152,0)&lt;&gt;""),HLOOKUP(L$2+$A6152,Sheet2!BX:NK,$B6152,0),"")</f>
        <v/>
      </c>
      <c r="M6152" t="str">
        <f>IF(OR(HLOOKUP(M$2+$A6152,Sheet2!BY:NL,$B6152,0),HLOOKUP(M$2+$A6152,Sheet2!BY:NL,$B6152,0)&lt;&gt;""),HLOOKUP(M$2+$A6152,Sheet2!BY:NL,$B6152,0),"")</f>
        <v/>
      </c>
      <c r="N6152" t="str">
        <f>IF(OR(HLOOKUP(N$2+$A6152,Sheet2!BZ:NM,$B6152,0),HLOOKUP(N$2+$A6152,Sheet2!BZ:NM,$B6152,0)&lt;&gt;""),HLOOKUP(N$2+$A6152,Sheet2!BZ:NM,$B6152,0),"")</f>
        <v/>
      </c>
      <c r="O6152" t="str">
        <f>IF(OR(HLOOKUP(O$2+$A6152,Sheet2!CA:NN,$B6152,0),HLOOKUP(O$2+$A6152,Sheet2!CA:NN,$B6152,0)&lt;&gt;""),HLOOKUP(O$2+$A6152,Sheet2!CA:NN,$B6152,0),"")</f>
        <v/>
      </c>
      <c r="P6152" t="str">
        <f>IF(OR(HLOOKUP(P$2+$A6152,Sheet2!CB:NO,$B6152,0),HLOOKUP(P$2+$A6152,Sheet2!CB:NO,$B6152,0)&lt;&gt;""),HLOOKUP(P$2+$A6152,Sheet2!CB:NO,$B6152,0),"")</f>
        <v/>
      </c>
      <c r="Q6152" t="str">
        <f>IF(OR(HLOOKUP(Q$2+$A6152,Sheet2!CC:NO,$B6152,0),HLOOKUP(Q$2+$A6152,Sheet2!CC:NO,$B6152,0)&lt;&gt;""),HLOOKUP(Q$2+$A6152,Sheet2!CC:NO,$B6152,0),"")</f>
        <v/>
      </c>
    </row>
    <row r="6153" spans="1:17" x14ac:dyDescent="0.25">
      <c r="A6153" s="64">
        <f t="shared" si="771"/>
        <v>54</v>
      </c>
      <c r="B6153" s="64">
        <f t="shared" si="772"/>
        <v>619</v>
      </c>
      <c r="C6153" s="64">
        <f t="shared" si="773"/>
        <v>10</v>
      </c>
      <c r="D6153" s="64">
        <f t="shared" si="774"/>
        <v>615</v>
      </c>
      <c r="E6153" s="64">
        <f t="shared" si="775"/>
        <v>3071</v>
      </c>
      <c r="F6153" s="64" t="str">
        <f t="shared" si="768"/>
        <v/>
      </c>
      <c r="G6153" s="64" t="str">
        <f t="shared" si="769"/>
        <v/>
      </c>
      <c r="H6153" s="64" t="str">
        <f t="shared" si="770"/>
        <v/>
      </c>
      <c r="I6153" s="80" t="str">
        <f>IFERROR(VLOOKUP(D6153,Sheet2!A:B,2,0),"")</f>
        <v/>
      </c>
      <c r="J6153" s="64" t="str">
        <f>IFERROR(IF(I6153&lt;&gt;"",VLOOKUP(I6153,Sheet2!B:C,2,0),""),"")</f>
        <v/>
      </c>
      <c r="K6153" s="64" t="str">
        <f>IFERROR( IF(I6153&lt;&gt;"", HLOOKUP(L$2+$A6153,Sheet2!BX:NK,2,0),""),"")</f>
        <v/>
      </c>
      <c r="L6153" t="str">
        <f>IF(OR(HLOOKUP(L$2+$A6153,Sheet2!BX:NK,$B6153,0),HLOOKUP(L$2+$A6153,Sheet2!BX:NK,$B6153,0)&lt;&gt;""),HLOOKUP(L$2+$A6153,Sheet2!BX:NK,$B6153,0),"")</f>
        <v/>
      </c>
      <c r="M6153" t="str">
        <f>IF(OR(HLOOKUP(M$2+$A6153,Sheet2!BY:NL,$B6153,0),HLOOKUP(M$2+$A6153,Sheet2!BY:NL,$B6153,0)&lt;&gt;""),HLOOKUP(M$2+$A6153,Sheet2!BY:NL,$B6153,0),"")</f>
        <v/>
      </c>
      <c r="N6153" t="str">
        <f>IF(OR(HLOOKUP(N$2+$A6153,Sheet2!BZ:NM,$B6153,0),HLOOKUP(N$2+$A6153,Sheet2!BZ:NM,$B6153,0)&lt;&gt;""),HLOOKUP(N$2+$A6153,Sheet2!BZ:NM,$B6153,0),"")</f>
        <v/>
      </c>
      <c r="O6153" t="str">
        <f>IF(OR(HLOOKUP(O$2+$A6153,Sheet2!CA:NN,$B6153,0),HLOOKUP(O$2+$A6153,Sheet2!CA:NN,$B6153,0)&lt;&gt;""),HLOOKUP(O$2+$A6153,Sheet2!CA:NN,$B6153,0),"")</f>
        <v/>
      </c>
      <c r="P6153" t="str">
        <f>IF(OR(HLOOKUP(P$2+$A6153,Sheet2!CB:NO,$B6153,0),HLOOKUP(P$2+$A6153,Sheet2!CB:NO,$B6153,0)&lt;&gt;""),HLOOKUP(P$2+$A6153,Sheet2!CB:NO,$B6153,0),"")</f>
        <v/>
      </c>
      <c r="Q6153" t="str">
        <f>IF(OR(HLOOKUP(Q$2+$A6153,Sheet2!CC:NO,$B6153,0),HLOOKUP(Q$2+$A6153,Sheet2!CC:NO,$B6153,0)&lt;&gt;""),HLOOKUP(Q$2+$A6153,Sheet2!CC:NO,$B6153,0),"")</f>
        <v/>
      </c>
    </row>
    <row r="6154" spans="1:17" x14ac:dyDescent="0.25">
      <c r="A6154" s="64">
        <f t="shared" si="771"/>
        <v>0</v>
      </c>
      <c r="B6154" s="64">
        <f t="shared" si="772"/>
        <v>620</v>
      </c>
      <c r="C6154" s="64">
        <f t="shared" si="773"/>
        <v>1</v>
      </c>
      <c r="D6154" s="64">
        <f t="shared" si="774"/>
        <v>616</v>
      </c>
      <c r="E6154" s="64">
        <f t="shared" si="775"/>
        <v>3076</v>
      </c>
      <c r="F6154" s="64" t="str">
        <f t="shared" si="768"/>
        <v/>
      </c>
      <c r="G6154" s="64" t="str">
        <f t="shared" si="769"/>
        <v/>
      </c>
      <c r="H6154" s="64" t="str">
        <f t="shared" si="770"/>
        <v/>
      </c>
      <c r="I6154" s="80" t="str">
        <f>IFERROR(VLOOKUP(D6154,Sheet2!A:B,2,0),"")</f>
        <v/>
      </c>
      <c r="J6154" s="64" t="str">
        <f>IFERROR(IF(I6154&lt;&gt;"",VLOOKUP(I6154,Sheet2!B:C,2,0),""),"")</f>
        <v/>
      </c>
      <c r="K6154" s="64" t="str">
        <f>IFERROR( IF(I6154&lt;&gt;"", HLOOKUP(L$2+$A6154,Sheet2!BX:NK,2,0),""),"")</f>
        <v/>
      </c>
      <c r="L6154" t="str">
        <f>IF(OR(HLOOKUP(L$2+$A6154,Sheet2!BX:NK,$B6154,0),HLOOKUP(L$2+$A6154,Sheet2!BX:NK,$B6154,0)&lt;&gt;""),HLOOKUP(L$2+$A6154,Sheet2!BX:NK,$B6154,0),"")</f>
        <v/>
      </c>
      <c r="M6154" t="str">
        <f>IF(OR(HLOOKUP(M$2+$A6154,Sheet2!BY:NL,$B6154,0),HLOOKUP(M$2+$A6154,Sheet2!BY:NL,$B6154,0)&lt;&gt;""),HLOOKUP(M$2+$A6154,Sheet2!BY:NL,$B6154,0),"")</f>
        <v/>
      </c>
      <c r="N6154" t="str">
        <f>IF(OR(HLOOKUP(N$2+$A6154,Sheet2!BZ:NM,$B6154,0),HLOOKUP(N$2+$A6154,Sheet2!BZ:NM,$B6154,0)&lt;&gt;""),HLOOKUP(N$2+$A6154,Sheet2!BZ:NM,$B6154,0),"")</f>
        <v/>
      </c>
      <c r="O6154" t="str">
        <f>IF(OR(HLOOKUP(O$2+$A6154,Sheet2!CA:NN,$B6154,0),HLOOKUP(O$2+$A6154,Sheet2!CA:NN,$B6154,0)&lt;&gt;""),HLOOKUP(O$2+$A6154,Sheet2!CA:NN,$B6154,0),"")</f>
        <v/>
      </c>
      <c r="P6154" t="str">
        <f>IF(OR(HLOOKUP(P$2+$A6154,Sheet2!CB:NO,$B6154,0),HLOOKUP(P$2+$A6154,Sheet2!CB:NO,$B6154,0)&lt;&gt;""),HLOOKUP(P$2+$A6154,Sheet2!CB:NO,$B6154,0),"")</f>
        <v/>
      </c>
      <c r="Q6154" t="str">
        <f>IF(OR(HLOOKUP(Q$2+$A6154,Sheet2!CC:NO,$B6154,0),HLOOKUP(Q$2+$A6154,Sheet2!CC:NO,$B6154,0)&lt;&gt;""),HLOOKUP(Q$2+$A6154,Sheet2!CC:NO,$B6154,0),"")</f>
        <v/>
      </c>
    </row>
    <row r="6155" spans="1:17" x14ac:dyDescent="0.25">
      <c r="A6155" s="64">
        <f t="shared" si="771"/>
        <v>6</v>
      </c>
      <c r="B6155" s="64">
        <f t="shared" si="772"/>
        <v>620</v>
      </c>
      <c r="C6155" s="64">
        <f t="shared" si="773"/>
        <v>2</v>
      </c>
      <c r="D6155" s="64">
        <f t="shared" si="774"/>
        <v>616</v>
      </c>
      <c r="E6155" s="64">
        <f t="shared" si="775"/>
        <v>3076</v>
      </c>
      <c r="F6155" s="64" t="str">
        <f t="shared" si="768"/>
        <v/>
      </c>
      <c r="G6155" s="64" t="str">
        <f t="shared" si="769"/>
        <v/>
      </c>
      <c r="H6155" s="64" t="str">
        <f t="shared" si="770"/>
        <v/>
      </c>
      <c r="I6155" s="80" t="str">
        <f>IFERROR(VLOOKUP(D6155,Sheet2!A:B,2,0),"")</f>
        <v/>
      </c>
      <c r="J6155" s="64" t="str">
        <f>IFERROR(IF(I6155&lt;&gt;"",VLOOKUP(I6155,Sheet2!B:C,2,0),""),"")</f>
        <v/>
      </c>
      <c r="K6155" s="64" t="str">
        <f>IFERROR( IF(I6155&lt;&gt;"", HLOOKUP(L$2+$A6155,Sheet2!BX:NK,2,0),""),"")</f>
        <v/>
      </c>
      <c r="L6155" t="str">
        <f>IF(OR(HLOOKUP(L$2+$A6155,Sheet2!BX:NK,$B6155,0),HLOOKUP(L$2+$A6155,Sheet2!BX:NK,$B6155,0)&lt;&gt;""),HLOOKUP(L$2+$A6155,Sheet2!BX:NK,$B6155,0),"")</f>
        <v/>
      </c>
      <c r="M6155" t="str">
        <f>IF(OR(HLOOKUP(M$2+$A6155,Sheet2!BY:NL,$B6155,0),HLOOKUP(M$2+$A6155,Sheet2!BY:NL,$B6155,0)&lt;&gt;""),HLOOKUP(M$2+$A6155,Sheet2!BY:NL,$B6155,0),"")</f>
        <v/>
      </c>
      <c r="N6155" t="str">
        <f>IF(OR(HLOOKUP(N$2+$A6155,Sheet2!BZ:NM,$B6155,0),HLOOKUP(N$2+$A6155,Sheet2!BZ:NM,$B6155,0)&lt;&gt;""),HLOOKUP(N$2+$A6155,Sheet2!BZ:NM,$B6155,0),"")</f>
        <v/>
      </c>
      <c r="O6155" t="str">
        <f>IF(OR(HLOOKUP(O$2+$A6155,Sheet2!CA:NN,$B6155,0),HLOOKUP(O$2+$A6155,Sheet2!CA:NN,$B6155,0)&lt;&gt;""),HLOOKUP(O$2+$A6155,Sheet2!CA:NN,$B6155,0),"")</f>
        <v/>
      </c>
      <c r="P6155" t="str">
        <f>IF(OR(HLOOKUP(P$2+$A6155,Sheet2!CB:NO,$B6155,0),HLOOKUP(P$2+$A6155,Sheet2!CB:NO,$B6155,0)&lt;&gt;""),HLOOKUP(P$2+$A6155,Sheet2!CB:NO,$B6155,0),"")</f>
        <v/>
      </c>
      <c r="Q6155" t="str">
        <f>IF(OR(HLOOKUP(Q$2+$A6155,Sheet2!CC:NO,$B6155,0),HLOOKUP(Q$2+$A6155,Sheet2!CC:NO,$B6155,0)&lt;&gt;""),HLOOKUP(Q$2+$A6155,Sheet2!CC:NO,$B6155,0),"")</f>
        <v/>
      </c>
    </row>
    <row r="6156" spans="1:17" x14ac:dyDescent="0.25">
      <c r="A6156" s="64">
        <f t="shared" si="771"/>
        <v>12</v>
      </c>
      <c r="B6156" s="64">
        <f t="shared" si="772"/>
        <v>620</v>
      </c>
      <c r="C6156" s="64">
        <f t="shared" si="773"/>
        <v>3</v>
      </c>
      <c r="D6156" s="64">
        <f t="shared" si="774"/>
        <v>616</v>
      </c>
      <c r="E6156" s="64">
        <f t="shared" si="775"/>
        <v>3076</v>
      </c>
      <c r="F6156" s="64" t="str">
        <f t="shared" si="768"/>
        <v/>
      </c>
      <c r="G6156" s="64" t="str">
        <f t="shared" si="769"/>
        <v/>
      </c>
      <c r="H6156" s="64" t="str">
        <f t="shared" si="770"/>
        <v/>
      </c>
      <c r="I6156" s="80" t="str">
        <f>IFERROR(VLOOKUP(D6156,Sheet2!A:B,2,0),"")</f>
        <v/>
      </c>
      <c r="J6156" s="64" t="str">
        <f>IFERROR(IF(I6156&lt;&gt;"",VLOOKUP(I6156,Sheet2!B:C,2,0),""),"")</f>
        <v/>
      </c>
      <c r="K6156" s="64" t="str">
        <f>IFERROR( IF(I6156&lt;&gt;"", HLOOKUP(L$2+$A6156,Sheet2!BX:NK,2,0),""),"")</f>
        <v/>
      </c>
      <c r="L6156" t="str">
        <f>IF(OR(HLOOKUP(L$2+$A6156,Sheet2!BX:NK,$B6156,0),HLOOKUP(L$2+$A6156,Sheet2!BX:NK,$B6156,0)&lt;&gt;""),HLOOKUP(L$2+$A6156,Sheet2!BX:NK,$B6156,0),"")</f>
        <v/>
      </c>
      <c r="M6156" t="str">
        <f>IF(OR(HLOOKUP(M$2+$A6156,Sheet2!BY:NL,$B6156,0),HLOOKUP(M$2+$A6156,Sheet2!BY:NL,$B6156,0)&lt;&gt;""),HLOOKUP(M$2+$A6156,Sheet2!BY:NL,$B6156,0),"")</f>
        <v/>
      </c>
      <c r="N6156" t="str">
        <f>IF(OR(HLOOKUP(N$2+$A6156,Sheet2!BZ:NM,$B6156,0),HLOOKUP(N$2+$A6156,Sheet2!BZ:NM,$B6156,0)&lt;&gt;""),HLOOKUP(N$2+$A6156,Sheet2!BZ:NM,$B6156,0),"")</f>
        <v/>
      </c>
      <c r="O6156" t="str">
        <f>IF(OR(HLOOKUP(O$2+$A6156,Sheet2!CA:NN,$B6156,0),HLOOKUP(O$2+$A6156,Sheet2!CA:NN,$B6156,0)&lt;&gt;""),HLOOKUP(O$2+$A6156,Sheet2!CA:NN,$B6156,0),"")</f>
        <v/>
      </c>
      <c r="P6156" t="str">
        <f>IF(OR(HLOOKUP(P$2+$A6156,Sheet2!CB:NO,$B6156,0),HLOOKUP(P$2+$A6156,Sheet2!CB:NO,$B6156,0)&lt;&gt;""),HLOOKUP(P$2+$A6156,Sheet2!CB:NO,$B6156,0),"")</f>
        <v/>
      </c>
      <c r="Q6156" t="str">
        <f>IF(OR(HLOOKUP(Q$2+$A6156,Sheet2!CC:NO,$B6156,0),HLOOKUP(Q$2+$A6156,Sheet2!CC:NO,$B6156,0)&lt;&gt;""),HLOOKUP(Q$2+$A6156,Sheet2!CC:NO,$B6156,0),"")</f>
        <v/>
      </c>
    </row>
    <row r="6157" spans="1:17" x14ac:dyDescent="0.25">
      <c r="A6157" s="64">
        <f t="shared" si="771"/>
        <v>18</v>
      </c>
      <c r="B6157" s="64">
        <f t="shared" si="772"/>
        <v>620</v>
      </c>
      <c r="C6157" s="64">
        <f t="shared" si="773"/>
        <v>4</v>
      </c>
      <c r="D6157" s="64">
        <f t="shared" si="774"/>
        <v>616</v>
      </c>
      <c r="E6157" s="64">
        <f t="shared" si="775"/>
        <v>3076</v>
      </c>
      <c r="F6157" s="64" t="str">
        <f t="shared" si="768"/>
        <v/>
      </c>
      <c r="G6157" s="64" t="str">
        <f t="shared" si="769"/>
        <v/>
      </c>
      <c r="H6157" s="64" t="str">
        <f t="shared" si="770"/>
        <v/>
      </c>
      <c r="I6157" s="80" t="str">
        <f>IFERROR(VLOOKUP(D6157,Sheet2!A:B,2,0),"")</f>
        <v/>
      </c>
      <c r="J6157" s="64" t="str">
        <f>IFERROR(IF(I6157&lt;&gt;"",VLOOKUP(I6157,Sheet2!B:C,2,0),""),"")</f>
        <v/>
      </c>
      <c r="K6157" s="64" t="str">
        <f>IFERROR( IF(I6157&lt;&gt;"", HLOOKUP(L$2+$A6157,Sheet2!BX:NK,2,0),""),"")</f>
        <v/>
      </c>
      <c r="L6157" t="str">
        <f>IF(OR(HLOOKUP(L$2+$A6157,Sheet2!BX:NK,$B6157,0),HLOOKUP(L$2+$A6157,Sheet2!BX:NK,$B6157,0)&lt;&gt;""),HLOOKUP(L$2+$A6157,Sheet2!BX:NK,$B6157,0),"")</f>
        <v/>
      </c>
      <c r="M6157" t="str">
        <f>IF(OR(HLOOKUP(M$2+$A6157,Sheet2!BY:NL,$B6157,0),HLOOKUP(M$2+$A6157,Sheet2!BY:NL,$B6157,0)&lt;&gt;""),HLOOKUP(M$2+$A6157,Sheet2!BY:NL,$B6157,0),"")</f>
        <v/>
      </c>
      <c r="N6157" t="str">
        <f>IF(OR(HLOOKUP(N$2+$A6157,Sheet2!BZ:NM,$B6157,0),HLOOKUP(N$2+$A6157,Sheet2!BZ:NM,$B6157,0)&lt;&gt;""),HLOOKUP(N$2+$A6157,Sheet2!BZ:NM,$B6157,0),"")</f>
        <v/>
      </c>
      <c r="O6157" t="str">
        <f>IF(OR(HLOOKUP(O$2+$A6157,Sheet2!CA:NN,$B6157,0),HLOOKUP(O$2+$A6157,Sheet2!CA:NN,$B6157,0)&lt;&gt;""),HLOOKUP(O$2+$A6157,Sheet2!CA:NN,$B6157,0),"")</f>
        <v/>
      </c>
      <c r="P6157" t="str">
        <f>IF(OR(HLOOKUP(P$2+$A6157,Sheet2!CB:NO,$B6157,0),HLOOKUP(P$2+$A6157,Sheet2!CB:NO,$B6157,0)&lt;&gt;""),HLOOKUP(P$2+$A6157,Sheet2!CB:NO,$B6157,0),"")</f>
        <v/>
      </c>
      <c r="Q6157" t="str">
        <f>IF(OR(HLOOKUP(Q$2+$A6157,Sheet2!CC:NO,$B6157,0),HLOOKUP(Q$2+$A6157,Sheet2!CC:NO,$B6157,0)&lt;&gt;""),HLOOKUP(Q$2+$A6157,Sheet2!CC:NO,$B6157,0),"")</f>
        <v/>
      </c>
    </row>
    <row r="6158" spans="1:17" x14ac:dyDescent="0.25">
      <c r="A6158" s="64">
        <f t="shared" si="771"/>
        <v>24</v>
      </c>
      <c r="B6158" s="64">
        <f t="shared" si="772"/>
        <v>620</v>
      </c>
      <c r="C6158" s="64">
        <f t="shared" si="773"/>
        <v>5</v>
      </c>
      <c r="D6158" s="64">
        <f t="shared" si="774"/>
        <v>616</v>
      </c>
      <c r="E6158" s="64">
        <f t="shared" si="775"/>
        <v>3076</v>
      </c>
      <c r="F6158" s="64" t="str">
        <f t="shared" si="768"/>
        <v/>
      </c>
      <c r="G6158" s="64" t="str">
        <f t="shared" si="769"/>
        <v/>
      </c>
      <c r="H6158" s="64" t="str">
        <f t="shared" si="770"/>
        <v/>
      </c>
      <c r="I6158" s="80" t="str">
        <f>IFERROR(VLOOKUP(D6158,Sheet2!A:B,2,0),"")</f>
        <v/>
      </c>
      <c r="J6158" s="64" t="str">
        <f>IFERROR(IF(I6158&lt;&gt;"",VLOOKUP(I6158,Sheet2!B:C,2,0),""),"")</f>
        <v/>
      </c>
      <c r="K6158" s="64" t="str">
        <f>IFERROR( IF(I6158&lt;&gt;"", HLOOKUP(L$2+$A6158,Sheet2!BX:NK,2,0),""),"")</f>
        <v/>
      </c>
      <c r="L6158" t="str">
        <f>IF(OR(HLOOKUP(L$2+$A6158,Sheet2!BX:NK,$B6158,0),HLOOKUP(L$2+$A6158,Sheet2!BX:NK,$B6158,0)&lt;&gt;""),HLOOKUP(L$2+$A6158,Sheet2!BX:NK,$B6158,0),"")</f>
        <v/>
      </c>
      <c r="M6158" t="str">
        <f>IF(OR(HLOOKUP(M$2+$A6158,Sheet2!BY:NL,$B6158,0),HLOOKUP(M$2+$A6158,Sheet2!BY:NL,$B6158,0)&lt;&gt;""),HLOOKUP(M$2+$A6158,Sheet2!BY:NL,$B6158,0),"")</f>
        <v/>
      </c>
      <c r="N6158" t="str">
        <f>IF(OR(HLOOKUP(N$2+$A6158,Sheet2!BZ:NM,$B6158,0),HLOOKUP(N$2+$A6158,Sheet2!BZ:NM,$B6158,0)&lt;&gt;""),HLOOKUP(N$2+$A6158,Sheet2!BZ:NM,$B6158,0),"")</f>
        <v/>
      </c>
      <c r="O6158" t="str">
        <f>IF(OR(HLOOKUP(O$2+$A6158,Sheet2!CA:NN,$B6158,0),HLOOKUP(O$2+$A6158,Sheet2!CA:NN,$B6158,0)&lt;&gt;""),HLOOKUP(O$2+$A6158,Sheet2!CA:NN,$B6158,0),"")</f>
        <v/>
      </c>
      <c r="P6158" t="str">
        <f>IF(OR(HLOOKUP(P$2+$A6158,Sheet2!CB:NO,$B6158,0),HLOOKUP(P$2+$A6158,Sheet2!CB:NO,$B6158,0)&lt;&gt;""),HLOOKUP(P$2+$A6158,Sheet2!CB:NO,$B6158,0),"")</f>
        <v/>
      </c>
      <c r="Q6158" t="str">
        <f>IF(OR(HLOOKUP(Q$2+$A6158,Sheet2!CC:NO,$B6158,0),HLOOKUP(Q$2+$A6158,Sheet2!CC:NO,$B6158,0)&lt;&gt;""),HLOOKUP(Q$2+$A6158,Sheet2!CC:NO,$B6158,0),"")</f>
        <v/>
      </c>
    </row>
    <row r="6159" spans="1:17" x14ac:dyDescent="0.25">
      <c r="A6159" s="64">
        <f t="shared" si="771"/>
        <v>30</v>
      </c>
      <c r="B6159" s="64">
        <f t="shared" si="772"/>
        <v>620</v>
      </c>
      <c r="C6159" s="64">
        <f t="shared" si="773"/>
        <v>6</v>
      </c>
      <c r="D6159" s="64">
        <f t="shared" si="774"/>
        <v>616</v>
      </c>
      <c r="E6159" s="64">
        <f t="shared" si="775"/>
        <v>3076</v>
      </c>
      <c r="F6159" s="64" t="str">
        <f t="shared" si="768"/>
        <v/>
      </c>
      <c r="G6159" s="64" t="str">
        <f t="shared" si="769"/>
        <v/>
      </c>
      <c r="H6159" s="64" t="str">
        <f t="shared" si="770"/>
        <v/>
      </c>
      <c r="I6159" s="80" t="str">
        <f>IFERROR(VLOOKUP(D6159,Sheet2!A:B,2,0),"")</f>
        <v/>
      </c>
      <c r="J6159" s="64" t="str">
        <f>IFERROR(IF(I6159&lt;&gt;"",VLOOKUP(I6159,Sheet2!B:C,2,0),""),"")</f>
        <v/>
      </c>
      <c r="K6159" s="64" t="str">
        <f>IFERROR( IF(I6159&lt;&gt;"", HLOOKUP(L$2+$A6159,Sheet2!BX:NK,2,0),""),"")</f>
        <v/>
      </c>
      <c r="L6159" t="str">
        <f>IF(OR(HLOOKUP(L$2+$A6159,Sheet2!BX:NK,$B6159,0),HLOOKUP(L$2+$A6159,Sheet2!BX:NK,$B6159,0)&lt;&gt;""),HLOOKUP(L$2+$A6159,Sheet2!BX:NK,$B6159,0),"")</f>
        <v/>
      </c>
      <c r="M6159" t="str">
        <f>IF(OR(HLOOKUP(M$2+$A6159,Sheet2!BY:NL,$B6159,0),HLOOKUP(M$2+$A6159,Sheet2!BY:NL,$B6159,0)&lt;&gt;""),HLOOKUP(M$2+$A6159,Sheet2!BY:NL,$B6159,0),"")</f>
        <v/>
      </c>
      <c r="N6159" t="str">
        <f>IF(OR(HLOOKUP(N$2+$A6159,Sheet2!BZ:NM,$B6159,0),HLOOKUP(N$2+$A6159,Sheet2!BZ:NM,$B6159,0)&lt;&gt;""),HLOOKUP(N$2+$A6159,Sheet2!BZ:NM,$B6159,0),"")</f>
        <v/>
      </c>
      <c r="O6159" t="str">
        <f>IF(OR(HLOOKUP(O$2+$A6159,Sheet2!CA:NN,$B6159,0),HLOOKUP(O$2+$A6159,Sheet2!CA:NN,$B6159,0)&lt;&gt;""),HLOOKUP(O$2+$A6159,Sheet2!CA:NN,$B6159,0),"")</f>
        <v/>
      </c>
      <c r="P6159" t="str">
        <f>IF(OR(HLOOKUP(P$2+$A6159,Sheet2!CB:NO,$B6159,0),HLOOKUP(P$2+$A6159,Sheet2!CB:NO,$B6159,0)&lt;&gt;""),HLOOKUP(P$2+$A6159,Sheet2!CB:NO,$B6159,0),"")</f>
        <v/>
      </c>
      <c r="Q6159" t="str">
        <f>IF(OR(HLOOKUP(Q$2+$A6159,Sheet2!CC:NO,$B6159,0),HLOOKUP(Q$2+$A6159,Sheet2!CC:NO,$B6159,0)&lt;&gt;""),HLOOKUP(Q$2+$A6159,Sheet2!CC:NO,$B6159,0),"")</f>
        <v/>
      </c>
    </row>
    <row r="6160" spans="1:17" x14ac:dyDescent="0.25">
      <c r="A6160" s="64">
        <f t="shared" si="771"/>
        <v>36</v>
      </c>
      <c r="B6160" s="64">
        <f t="shared" si="772"/>
        <v>620</v>
      </c>
      <c r="C6160" s="64">
        <f t="shared" si="773"/>
        <v>7</v>
      </c>
      <c r="D6160" s="64">
        <f t="shared" si="774"/>
        <v>616</v>
      </c>
      <c r="E6160" s="64">
        <f t="shared" si="775"/>
        <v>3076</v>
      </c>
      <c r="F6160" s="64" t="str">
        <f t="shared" si="768"/>
        <v/>
      </c>
      <c r="G6160" s="64" t="str">
        <f t="shared" si="769"/>
        <v/>
      </c>
      <c r="H6160" s="64" t="str">
        <f t="shared" si="770"/>
        <v/>
      </c>
      <c r="I6160" s="80" t="str">
        <f>IFERROR(VLOOKUP(D6160,Sheet2!A:B,2,0),"")</f>
        <v/>
      </c>
      <c r="J6160" s="64" t="str">
        <f>IFERROR(IF(I6160&lt;&gt;"",VLOOKUP(I6160,Sheet2!B:C,2,0),""),"")</f>
        <v/>
      </c>
      <c r="K6160" s="64" t="str">
        <f>IFERROR( IF(I6160&lt;&gt;"", HLOOKUP(L$2+$A6160,Sheet2!BX:NK,2,0),""),"")</f>
        <v/>
      </c>
      <c r="L6160" t="str">
        <f>IF(OR(HLOOKUP(L$2+$A6160,Sheet2!BX:NK,$B6160,0),HLOOKUP(L$2+$A6160,Sheet2!BX:NK,$B6160,0)&lt;&gt;""),HLOOKUP(L$2+$A6160,Sheet2!BX:NK,$B6160,0),"")</f>
        <v/>
      </c>
      <c r="M6160" t="str">
        <f>IF(OR(HLOOKUP(M$2+$A6160,Sheet2!BY:NL,$B6160,0),HLOOKUP(M$2+$A6160,Sheet2!BY:NL,$B6160,0)&lt;&gt;""),HLOOKUP(M$2+$A6160,Sheet2!BY:NL,$B6160,0),"")</f>
        <v/>
      </c>
      <c r="N6160" t="str">
        <f>IF(OR(HLOOKUP(N$2+$A6160,Sheet2!BZ:NM,$B6160,0),HLOOKUP(N$2+$A6160,Sheet2!BZ:NM,$B6160,0)&lt;&gt;""),HLOOKUP(N$2+$A6160,Sheet2!BZ:NM,$B6160,0),"")</f>
        <v/>
      </c>
      <c r="O6160" t="str">
        <f>IF(OR(HLOOKUP(O$2+$A6160,Sheet2!CA:NN,$B6160,0),HLOOKUP(O$2+$A6160,Sheet2!CA:NN,$B6160,0)&lt;&gt;""),HLOOKUP(O$2+$A6160,Sheet2!CA:NN,$B6160,0),"")</f>
        <v/>
      </c>
      <c r="P6160" t="str">
        <f>IF(OR(HLOOKUP(P$2+$A6160,Sheet2!CB:NO,$B6160,0),HLOOKUP(P$2+$A6160,Sheet2!CB:NO,$B6160,0)&lt;&gt;""),HLOOKUP(P$2+$A6160,Sheet2!CB:NO,$B6160,0),"")</f>
        <v/>
      </c>
      <c r="Q6160" t="str">
        <f>IF(OR(HLOOKUP(Q$2+$A6160,Sheet2!CC:NO,$B6160,0),HLOOKUP(Q$2+$A6160,Sheet2!CC:NO,$B6160,0)&lt;&gt;""),HLOOKUP(Q$2+$A6160,Sheet2!CC:NO,$B6160,0),"")</f>
        <v/>
      </c>
    </row>
    <row r="6161" spans="1:17" x14ac:dyDescent="0.25">
      <c r="A6161" s="64">
        <f t="shared" si="771"/>
        <v>42</v>
      </c>
      <c r="B6161" s="64">
        <f t="shared" si="772"/>
        <v>620</v>
      </c>
      <c r="C6161" s="64">
        <f t="shared" si="773"/>
        <v>8</v>
      </c>
      <c r="D6161" s="64">
        <f t="shared" si="774"/>
        <v>616</v>
      </c>
      <c r="E6161" s="64">
        <f t="shared" si="775"/>
        <v>3076</v>
      </c>
      <c r="F6161" s="64" t="str">
        <f t="shared" si="768"/>
        <v/>
      </c>
      <c r="G6161" s="64" t="str">
        <f t="shared" si="769"/>
        <v/>
      </c>
      <c r="H6161" s="64" t="str">
        <f t="shared" si="770"/>
        <v/>
      </c>
      <c r="I6161" s="80" t="str">
        <f>IFERROR(VLOOKUP(D6161,Sheet2!A:B,2,0),"")</f>
        <v/>
      </c>
      <c r="J6161" s="64" t="str">
        <f>IFERROR(IF(I6161&lt;&gt;"",VLOOKUP(I6161,Sheet2!B:C,2,0),""),"")</f>
        <v/>
      </c>
      <c r="K6161" s="64" t="str">
        <f>IFERROR( IF(I6161&lt;&gt;"", HLOOKUP(L$2+$A6161,Sheet2!BX:NK,2,0),""),"")</f>
        <v/>
      </c>
      <c r="L6161" t="str">
        <f>IF(OR(HLOOKUP(L$2+$A6161,Sheet2!BX:NK,$B6161,0),HLOOKUP(L$2+$A6161,Sheet2!BX:NK,$B6161,0)&lt;&gt;""),HLOOKUP(L$2+$A6161,Sheet2!BX:NK,$B6161,0),"")</f>
        <v/>
      </c>
      <c r="M6161" t="str">
        <f>IF(OR(HLOOKUP(M$2+$A6161,Sheet2!BY:NL,$B6161,0),HLOOKUP(M$2+$A6161,Sheet2!BY:NL,$B6161,0)&lt;&gt;""),HLOOKUP(M$2+$A6161,Sheet2!BY:NL,$B6161,0),"")</f>
        <v/>
      </c>
      <c r="N6161" t="str">
        <f>IF(OR(HLOOKUP(N$2+$A6161,Sheet2!BZ:NM,$B6161,0),HLOOKUP(N$2+$A6161,Sheet2!BZ:NM,$B6161,0)&lt;&gt;""),HLOOKUP(N$2+$A6161,Sheet2!BZ:NM,$B6161,0),"")</f>
        <v/>
      </c>
      <c r="O6161" t="str">
        <f>IF(OR(HLOOKUP(O$2+$A6161,Sheet2!CA:NN,$B6161,0),HLOOKUP(O$2+$A6161,Sheet2!CA:NN,$B6161,0)&lt;&gt;""),HLOOKUP(O$2+$A6161,Sheet2!CA:NN,$B6161,0),"")</f>
        <v/>
      </c>
      <c r="P6161" t="str">
        <f>IF(OR(HLOOKUP(P$2+$A6161,Sheet2!CB:NO,$B6161,0),HLOOKUP(P$2+$A6161,Sheet2!CB:NO,$B6161,0)&lt;&gt;""),HLOOKUP(P$2+$A6161,Sheet2!CB:NO,$B6161,0),"")</f>
        <v/>
      </c>
      <c r="Q6161" t="str">
        <f>IF(OR(HLOOKUP(Q$2+$A6161,Sheet2!CC:NO,$B6161,0),HLOOKUP(Q$2+$A6161,Sheet2!CC:NO,$B6161,0)&lt;&gt;""),HLOOKUP(Q$2+$A6161,Sheet2!CC:NO,$B6161,0),"")</f>
        <v/>
      </c>
    </row>
    <row r="6162" spans="1:17" x14ac:dyDescent="0.25">
      <c r="A6162" s="64">
        <f t="shared" si="771"/>
        <v>48</v>
      </c>
      <c r="B6162" s="64">
        <f t="shared" si="772"/>
        <v>620</v>
      </c>
      <c r="C6162" s="64">
        <f t="shared" si="773"/>
        <v>9</v>
      </c>
      <c r="D6162" s="64">
        <f t="shared" si="774"/>
        <v>616</v>
      </c>
      <c r="E6162" s="64">
        <f t="shared" si="775"/>
        <v>3076</v>
      </c>
      <c r="F6162" s="64" t="str">
        <f t="shared" si="768"/>
        <v/>
      </c>
      <c r="G6162" s="64" t="str">
        <f t="shared" si="769"/>
        <v/>
      </c>
      <c r="H6162" s="64" t="str">
        <f t="shared" si="770"/>
        <v/>
      </c>
      <c r="I6162" s="80" t="str">
        <f>IFERROR(VLOOKUP(D6162,Sheet2!A:B,2,0),"")</f>
        <v/>
      </c>
      <c r="J6162" s="64" t="str">
        <f>IFERROR(IF(I6162&lt;&gt;"",VLOOKUP(I6162,Sheet2!B:C,2,0),""),"")</f>
        <v/>
      </c>
      <c r="K6162" s="64" t="str">
        <f>IFERROR( IF(I6162&lt;&gt;"", HLOOKUP(L$2+$A6162,Sheet2!BX:NK,2,0),""),"")</f>
        <v/>
      </c>
      <c r="L6162" t="str">
        <f>IF(OR(HLOOKUP(L$2+$A6162,Sheet2!BX:NK,$B6162,0),HLOOKUP(L$2+$A6162,Sheet2!BX:NK,$B6162,0)&lt;&gt;""),HLOOKUP(L$2+$A6162,Sheet2!BX:NK,$B6162,0),"")</f>
        <v/>
      </c>
      <c r="M6162" t="str">
        <f>IF(OR(HLOOKUP(M$2+$A6162,Sheet2!BY:NL,$B6162,0),HLOOKUP(M$2+$A6162,Sheet2!BY:NL,$B6162,0)&lt;&gt;""),HLOOKUP(M$2+$A6162,Sheet2!BY:NL,$B6162,0),"")</f>
        <v/>
      </c>
      <c r="N6162" t="str">
        <f>IF(OR(HLOOKUP(N$2+$A6162,Sheet2!BZ:NM,$B6162,0),HLOOKUP(N$2+$A6162,Sheet2!BZ:NM,$B6162,0)&lt;&gt;""),HLOOKUP(N$2+$A6162,Sheet2!BZ:NM,$B6162,0),"")</f>
        <v/>
      </c>
      <c r="O6162" t="str">
        <f>IF(OR(HLOOKUP(O$2+$A6162,Sheet2!CA:NN,$B6162,0),HLOOKUP(O$2+$A6162,Sheet2!CA:NN,$B6162,0)&lt;&gt;""),HLOOKUP(O$2+$A6162,Sheet2!CA:NN,$B6162,0),"")</f>
        <v/>
      </c>
      <c r="P6162" t="str">
        <f>IF(OR(HLOOKUP(P$2+$A6162,Sheet2!CB:NO,$B6162,0),HLOOKUP(P$2+$A6162,Sheet2!CB:NO,$B6162,0)&lt;&gt;""),HLOOKUP(P$2+$A6162,Sheet2!CB:NO,$B6162,0),"")</f>
        <v/>
      </c>
      <c r="Q6162" t="str">
        <f>IF(OR(HLOOKUP(Q$2+$A6162,Sheet2!CC:NO,$B6162,0),HLOOKUP(Q$2+$A6162,Sheet2!CC:NO,$B6162,0)&lt;&gt;""),HLOOKUP(Q$2+$A6162,Sheet2!CC:NO,$B6162,0),"")</f>
        <v/>
      </c>
    </row>
    <row r="6163" spans="1:17" x14ac:dyDescent="0.25">
      <c r="A6163" s="64">
        <f t="shared" si="771"/>
        <v>54</v>
      </c>
      <c r="B6163" s="64">
        <f t="shared" si="772"/>
        <v>620</v>
      </c>
      <c r="C6163" s="64">
        <f t="shared" si="773"/>
        <v>10</v>
      </c>
      <c r="D6163" s="64">
        <f t="shared" si="774"/>
        <v>616</v>
      </c>
      <c r="E6163" s="64">
        <f t="shared" si="775"/>
        <v>3076</v>
      </c>
      <c r="F6163" s="64" t="str">
        <f t="shared" si="768"/>
        <v/>
      </c>
      <c r="G6163" s="64" t="str">
        <f t="shared" si="769"/>
        <v/>
      </c>
      <c r="H6163" s="64" t="str">
        <f t="shared" si="770"/>
        <v/>
      </c>
      <c r="I6163" s="80" t="str">
        <f>IFERROR(VLOOKUP(D6163,Sheet2!A:B,2,0),"")</f>
        <v/>
      </c>
      <c r="J6163" s="64" t="str">
        <f>IFERROR(IF(I6163&lt;&gt;"",VLOOKUP(I6163,Sheet2!B:C,2,0),""),"")</f>
        <v/>
      </c>
      <c r="K6163" s="64" t="str">
        <f>IFERROR( IF(I6163&lt;&gt;"", HLOOKUP(L$2+$A6163,Sheet2!BX:NK,2,0),""),"")</f>
        <v/>
      </c>
      <c r="L6163" t="str">
        <f>IF(OR(HLOOKUP(L$2+$A6163,Sheet2!BX:NK,$B6163,0),HLOOKUP(L$2+$A6163,Sheet2!BX:NK,$B6163,0)&lt;&gt;""),HLOOKUP(L$2+$A6163,Sheet2!BX:NK,$B6163,0),"")</f>
        <v/>
      </c>
      <c r="M6163" t="str">
        <f>IF(OR(HLOOKUP(M$2+$A6163,Sheet2!BY:NL,$B6163,0),HLOOKUP(M$2+$A6163,Sheet2!BY:NL,$B6163,0)&lt;&gt;""),HLOOKUP(M$2+$A6163,Sheet2!BY:NL,$B6163,0),"")</f>
        <v/>
      </c>
      <c r="N6163" t="str">
        <f>IF(OR(HLOOKUP(N$2+$A6163,Sheet2!BZ:NM,$B6163,0),HLOOKUP(N$2+$A6163,Sheet2!BZ:NM,$B6163,0)&lt;&gt;""),HLOOKUP(N$2+$A6163,Sheet2!BZ:NM,$B6163,0),"")</f>
        <v/>
      </c>
      <c r="O6163" t="str">
        <f>IF(OR(HLOOKUP(O$2+$A6163,Sheet2!CA:NN,$B6163,0),HLOOKUP(O$2+$A6163,Sheet2!CA:NN,$B6163,0)&lt;&gt;""),HLOOKUP(O$2+$A6163,Sheet2!CA:NN,$B6163,0),"")</f>
        <v/>
      </c>
      <c r="P6163" t="str">
        <f>IF(OR(HLOOKUP(P$2+$A6163,Sheet2!CB:NO,$B6163,0),HLOOKUP(P$2+$A6163,Sheet2!CB:NO,$B6163,0)&lt;&gt;""),HLOOKUP(P$2+$A6163,Sheet2!CB:NO,$B6163,0),"")</f>
        <v/>
      </c>
      <c r="Q6163" t="str">
        <f>IF(OR(HLOOKUP(Q$2+$A6163,Sheet2!CC:NO,$B6163,0),HLOOKUP(Q$2+$A6163,Sheet2!CC:NO,$B6163,0)&lt;&gt;""),HLOOKUP(Q$2+$A6163,Sheet2!CC:NO,$B6163,0),"")</f>
        <v/>
      </c>
    </row>
    <row r="6164" spans="1:17" x14ac:dyDescent="0.25">
      <c r="A6164" s="64">
        <f t="shared" si="771"/>
        <v>0</v>
      </c>
      <c r="B6164" s="64">
        <f t="shared" si="772"/>
        <v>621</v>
      </c>
      <c r="C6164" s="64">
        <f t="shared" si="773"/>
        <v>1</v>
      </c>
      <c r="D6164" s="64">
        <f t="shared" si="774"/>
        <v>617</v>
      </c>
      <c r="E6164" s="64">
        <f t="shared" si="775"/>
        <v>3081</v>
      </c>
      <c r="F6164" s="64" t="str">
        <f t="shared" si="768"/>
        <v/>
      </c>
      <c r="G6164" s="64" t="str">
        <f t="shared" si="769"/>
        <v/>
      </c>
      <c r="H6164" s="64" t="str">
        <f t="shared" si="770"/>
        <v/>
      </c>
      <c r="I6164" s="80" t="str">
        <f>IFERROR(VLOOKUP(D6164,Sheet2!A:B,2,0),"")</f>
        <v/>
      </c>
      <c r="J6164" s="64" t="str">
        <f>IFERROR(IF(I6164&lt;&gt;"",VLOOKUP(I6164,Sheet2!B:C,2,0),""),"")</f>
        <v/>
      </c>
      <c r="K6164" s="64" t="str">
        <f>IFERROR( IF(I6164&lt;&gt;"", HLOOKUP(L$2+$A6164,Sheet2!BX:NK,2,0),""),"")</f>
        <v/>
      </c>
      <c r="L6164" t="str">
        <f>IF(OR(HLOOKUP(L$2+$A6164,Sheet2!BX:NK,$B6164,0),HLOOKUP(L$2+$A6164,Sheet2!BX:NK,$B6164,0)&lt;&gt;""),HLOOKUP(L$2+$A6164,Sheet2!BX:NK,$B6164,0),"")</f>
        <v/>
      </c>
      <c r="M6164" t="str">
        <f>IF(OR(HLOOKUP(M$2+$A6164,Sheet2!BY:NL,$B6164,0),HLOOKUP(M$2+$A6164,Sheet2!BY:NL,$B6164,0)&lt;&gt;""),HLOOKUP(M$2+$A6164,Sheet2!BY:NL,$B6164,0),"")</f>
        <v/>
      </c>
      <c r="N6164" t="str">
        <f>IF(OR(HLOOKUP(N$2+$A6164,Sheet2!BZ:NM,$B6164,0),HLOOKUP(N$2+$A6164,Sheet2!BZ:NM,$B6164,0)&lt;&gt;""),HLOOKUP(N$2+$A6164,Sheet2!BZ:NM,$B6164,0),"")</f>
        <v/>
      </c>
      <c r="O6164" t="str">
        <f>IF(OR(HLOOKUP(O$2+$A6164,Sheet2!CA:NN,$B6164,0),HLOOKUP(O$2+$A6164,Sheet2!CA:NN,$B6164,0)&lt;&gt;""),HLOOKUP(O$2+$A6164,Sheet2!CA:NN,$B6164,0),"")</f>
        <v/>
      </c>
      <c r="P6164" t="str">
        <f>IF(OR(HLOOKUP(P$2+$A6164,Sheet2!CB:NO,$B6164,0),HLOOKUP(P$2+$A6164,Sheet2!CB:NO,$B6164,0)&lt;&gt;""),HLOOKUP(P$2+$A6164,Sheet2!CB:NO,$B6164,0),"")</f>
        <v/>
      </c>
      <c r="Q6164" t="str">
        <f>IF(OR(HLOOKUP(Q$2+$A6164,Sheet2!CC:NO,$B6164,0),HLOOKUP(Q$2+$A6164,Sheet2!CC:NO,$B6164,0)&lt;&gt;""),HLOOKUP(Q$2+$A6164,Sheet2!CC:NO,$B6164,0),"")</f>
        <v/>
      </c>
    </row>
    <row r="6165" spans="1:17" x14ac:dyDescent="0.25">
      <c r="A6165" s="64">
        <f t="shared" si="771"/>
        <v>6</v>
      </c>
      <c r="B6165" s="64">
        <f t="shared" si="772"/>
        <v>621</v>
      </c>
      <c r="C6165" s="64">
        <f t="shared" si="773"/>
        <v>2</v>
      </c>
      <c r="D6165" s="64">
        <f t="shared" si="774"/>
        <v>617</v>
      </c>
      <c r="E6165" s="64">
        <f t="shared" si="775"/>
        <v>3081</v>
      </c>
      <c r="F6165" s="64" t="str">
        <f t="shared" si="768"/>
        <v/>
      </c>
      <c r="G6165" s="64" t="str">
        <f t="shared" si="769"/>
        <v/>
      </c>
      <c r="H6165" s="64" t="str">
        <f t="shared" si="770"/>
        <v/>
      </c>
      <c r="I6165" s="80" t="str">
        <f>IFERROR(VLOOKUP(D6165,Sheet2!A:B,2,0),"")</f>
        <v/>
      </c>
      <c r="J6165" s="64" t="str">
        <f>IFERROR(IF(I6165&lt;&gt;"",VLOOKUP(I6165,Sheet2!B:C,2,0),""),"")</f>
        <v/>
      </c>
      <c r="K6165" s="64" t="str">
        <f>IFERROR( IF(I6165&lt;&gt;"", HLOOKUP(L$2+$A6165,Sheet2!BX:NK,2,0),""),"")</f>
        <v/>
      </c>
      <c r="L6165" t="str">
        <f>IF(OR(HLOOKUP(L$2+$A6165,Sheet2!BX:NK,$B6165,0),HLOOKUP(L$2+$A6165,Sheet2!BX:NK,$B6165,0)&lt;&gt;""),HLOOKUP(L$2+$A6165,Sheet2!BX:NK,$B6165,0),"")</f>
        <v/>
      </c>
      <c r="M6165" t="str">
        <f>IF(OR(HLOOKUP(M$2+$A6165,Sheet2!BY:NL,$B6165,0),HLOOKUP(M$2+$A6165,Sheet2!BY:NL,$B6165,0)&lt;&gt;""),HLOOKUP(M$2+$A6165,Sheet2!BY:NL,$B6165,0),"")</f>
        <v/>
      </c>
      <c r="N6165" t="str">
        <f>IF(OR(HLOOKUP(N$2+$A6165,Sheet2!BZ:NM,$B6165,0),HLOOKUP(N$2+$A6165,Sheet2!BZ:NM,$B6165,0)&lt;&gt;""),HLOOKUP(N$2+$A6165,Sheet2!BZ:NM,$B6165,0),"")</f>
        <v/>
      </c>
      <c r="O6165" t="str">
        <f>IF(OR(HLOOKUP(O$2+$A6165,Sheet2!CA:NN,$B6165,0),HLOOKUP(O$2+$A6165,Sheet2!CA:NN,$B6165,0)&lt;&gt;""),HLOOKUP(O$2+$A6165,Sheet2!CA:NN,$B6165,0),"")</f>
        <v/>
      </c>
      <c r="P6165" t="str">
        <f>IF(OR(HLOOKUP(P$2+$A6165,Sheet2!CB:NO,$B6165,0),HLOOKUP(P$2+$A6165,Sheet2!CB:NO,$B6165,0)&lt;&gt;""),HLOOKUP(P$2+$A6165,Sheet2!CB:NO,$B6165,0),"")</f>
        <v/>
      </c>
      <c r="Q6165" t="str">
        <f>IF(OR(HLOOKUP(Q$2+$A6165,Sheet2!CC:NO,$B6165,0),HLOOKUP(Q$2+$A6165,Sheet2!CC:NO,$B6165,0)&lt;&gt;""),HLOOKUP(Q$2+$A6165,Sheet2!CC:NO,$B6165,0),"")</f>
        <v/>
      </c>
    </row>
    <row r="6166" spans="1:17" x14ac:dyDescent="0.25">
      <c r="A6166" s="64">
        <f t="shared" si="771"/>
        <v>12</v>
      </c>
      <c r="B6166" s="64">
        <f t="shared" si="772"/>
        <v>621</v>
      </c>
      <c r="C6166" s="64">
        <f t="shared" si="773"/>
        <v>3</v>
      </c>
      <c r="D6166" s="64">
        <f t="shared" si="774"/>
        <v>617</v>
      </c>
      <c r="E6166" s="64">
        <f t="shared" si="775"/>
        <v>3081</v>
      </c>
      <c r="F6166" s="64" t="str">
        <f t="shared" si="768"/>
        <v/>
      </c>
      <c r="G6166" s="64" t="str">
        <f t="shared" si="769"/>
        <v/>
      </c>
      <c r="H6166" s="64" t="str">
        <f t="shared" si="770"/>
        <v/>
      </c>
      <c r="I6166" s="80" t="str">
        <f>IFERROR(VLOOKUP(D6166,Sheet2!A:B,2,0),"")</f>
        <v/>
      </c>
      <c r="J6166" s="64" t="str">
        <f>IFERROR(IF(I6166&lt;&gt;"",VLOOKUP(I6166,Sheet2!B:C,2,0),""),"")</f>
        <v/>
      </c>
      <c r="K6166" s="64" t="str">
        <f>IFERROR( IF(I6166&lt;&gt;"", HLOOKUP(L$2+$A6166,Sheet2!BX:NK,2,0),""),"")</f>
        <v/>
      </c>
      <c r="L6166" t="str">
        <f>IF(OR(HLOOKUP(L$2+$A6166,Sheet2!BX:NK,$B6166,0),HLOOKUP(L$2+$A6166,Sheet2!BX:NK,$B6166,0)&lt;&gt;""),HLOOKUP(L$2+$A6166,Sheet2!BX:NK,$B6166,0),"")</f>
        <v/>
      </c>
      <c r="M6166" t="str">
        <f>IF(OR(HLOOKUP(M$2+$A6166,Sheet2!BY:NL,$B6166,0),HLOOKUP(M$2+$A6166,Sheet2!BY:NL,$B6166,0)&lt;&gt;""),HLOOKUP(M$2+$A6166,Sheet2!BY:NL,$B6166,0),"")</f>
        <v/>
      </c>
      <c r="N6166" t="str">
        <f>IF(OR(HLOOKUP(N$2+$A6166,Sheet2!BZ:NM,$B6166,0),HLOOKUP(N$2+$A6166,Sheet2!BZ:NM,$B6166,0)&lt;&gt;""),HLOOKUP(N$2+$A6166,Sheet2!BZ:NM,$B6166,0),"")</f>
        <v/>
      </c>
      <c r="O6166" t="str">
        <f>IF(OR(HLOOKUP(O$2+$A6166,Sheet2!CA:NN,$B6166,0),HLOOKUP(O$2+$A6166,Sheet2!CA:NN,$B6166,0)&lt;&gt;""),HLOOKUP(O$2+$A6166,Sheet2!CA:NN,$B6166,0),"")</f>
        <v/>
      </c>
      <c r="P6166" t="str">
        <f>IF(OR(HLOOKUP(P$2+$A6166,Sheet2!CB:NO,$B6166,0),HLOOKUP(P$2+$A6166,Sheet2!CB:NO,$B6166,0)&lt;&gt;""),HLOOKUP(P$2+$A6166,Sheet2!CB:NO,$B6166,0),"")</f>
        <v/>
      </c>
      <c r="Q6166" t="str">
        <f>IF(OR(HLOOKUP(Q$2+$A6166,Sheet2!CC:NO,$B6166,0),HLOOKUP(Q$2+$A6166,Sheet2!CC:NO,$B6166,0)&lt;&gt;""),HLOOKUP(Q$2+$A6166,Sheet2!CC:NO,$B6166,0),"")</f>
        <v/>
      </c>
    </row>
    <row r="6167" spans="1:17" x14ac:dyDescent="0.25">
      <c r="A6167" s="64">
        <f t="shared" si="771"/>
        <v>18</v>
      </c>
      <c r="B6167" s="64">
        <f t="shared" si="772"/>
        <v>621</v>
      </c>
      <c r="C6167" s="64">
        <f t="shared" si="773"/>
        <v>4</v>
      </c>
      <c r="D6167" s="64">
        <f t="shared" si="774"/>
        <v>617</v>
      </c>
      <c r="E6167" s="64">
        <f t="shared" si="775"/>
        <v>3081</v>
      </c>
      <c r="F6167" s="64" t="str">
        <f t="shared" si="768"/>
        <v/>
      </c>
      <c r="G6167" s="64" t="str">
        <f t="shared" si="769"/>
        <v/>
      </c>
      <c r="H6167" s="64" t="str">
        <f t="shared" si="770"/>
        <v/>
      </c>
      <c r="I6167" s="80" t="str">
        <f>IFERROR(VLOOKUP(D6167,Sheet2!A:B,2,0),"")</f>
        <v/>
      </c>
      <c r="J6167" s="64" t="str">
        <f>IFERROR(IF(I6167&lt;&gt;"",VLOOKUP(I6167,Sheet2!B:C,2,0),""),"")</f>
        <v/>
      </c>
      <c r="K6167" s="64" t="str">
        <f>IFERROR( IF(I6167&lt;&gt;"", HLOOKUP(L$2+$A6167,Sheet2!BX:NK,2,0),""),"")</f>
        <v/>
      </c>
      <c r="L6167" t="str">
        <f>IF(OR(HLOOKUP(L$2+$A6167,Sheet2!BX:NK,$B6167,0),HLOOKUP(L$2+$A6167,Sheet2!BX:NK,$B6167,0)&lt;&gt;""),HLOOKUP(L$2+$A6167,Sheet2!BX:NK,$B6167,0),"")</f>
        <v/>
      </c>
      <c r="M6167" t="str">
        <f>IF(OR(HLOOKUP(M$2+$A6167,Sheet2!BY:NL,$B6167,0),HLOOKUP(M$2+$A6167,Sheet2!BY:NL,$B6167,0)&lt;&gt;""),HLOOKUP(M$2+$A6167,Sheet2!BY:NL,$B6167,0),"")</f>
        <v/>
      </c>
      <c r="N6167" t="str">
        <f>IF(OR(HLOOKUP(N$2+$A6167,Sheet2!BZ:NM,$B6167,0),HLOOKUP(N$2+$A6167,Sheet2!BZ:NM,$B6167,0)&lt;&gt;""),HLOOKUP(N$2+$A6167,Sheet2!BZ:NM,$B6167,0),"")</f>
        <v/>
      </c>
      <c r="O6167" t="str">
        <f>IF(OR(HLOOKUP(O$2+$A6167,Sheet2!CA:NN,$B6167,0),HLOOKUP(O$2+$A6167,Sheet2!CA:NN,$B6167,0)&lt;&gt;""),HLOOKUP(O$2+$A6167,Sheet2!CA:NN,$B6167,0),"")</f>
        <v/>
      </c>
      <c r="P6167" t="str">
        <f>IF(OR(HLOOKUP(P$2+$A6167,Sheet2!CB:NO,$B6167,0),HLOOKUP(P$2+$A6167,Sheet2!CB:NO,$B6167,0)&lt;&gt;""),HLOOKUP(P$2+$A6167,Sheet2!CB:NO,$B6167,0),"")</f>
        <v/>
      </c>
      <c r="Q6167" t="str">
        <f>IF(OR(HLOOKUP(Q$2+$A6167,Sheet2!CC:NO,$B6167,0),HLOOKUP(Q$2+$A6167,Sheet2!CC:NO,$B6167,0)&lt;&gt;""),HLOOKUP(Q$2+$A6167,Sheet2!CC:NO,$B6167,0),"")</f>
        <v/>
      </c>
    </row>
    <row r="6168" spans="1:17" x14ac:dyDescent="0.25">
      <c r="A6168" s="64">
        <f t="shared" si="771"/>
        <v>24</v>
      </c>
      <c r="B6168" s="64">
        <f t="shared" si="772"/>
        <v>621</v>
      </c>
      <c r="C6168" s="64">
        <f t="shared" si="773"/>
        <v>5</v>
      </c>
      <c r="D6168" s="64">
        <f t="shared" si="774"/>
        <v>617</v>
      </c>
      <c r="E6168" s="64">
        <f t="shared" si="775"/>
        <v>3081</v>
      </c>
      <c r="F6168" s="64" t="str">
        <f t="shared" si="768"/>
        <v/>
      </c>
      <c r="G6168" s="64" t="str">
        <f t="shared" si="769"/>
        <v/>
      </c>
      <c r="H6168" s="64" t="str">
        <f t="shared" si="770"/>
        <v/>
      </c>
      <c r="I6168" s="80" t="str">
        <f>IFERROR(VLOOKUP(D6168,Sheet2!A:B,2,0),"")</f>
        <v/>
      </c>
      <c r="J6168" s="64" t="str">
        <f>IFERROR(IF(I6168&lt;&gt;"",VLOOKUP(I6168,Sheet2!B:C,2,0),""),"")</f>
        <v/>
      </c>
      <c r="K6168" s="64" t="str">
        <f>IFERROR( IF(I6168&lt;&gt;"", HLOOKUP(L$2+$A6168,Sheet2!BX:NK,2,0),""),"")</f>
        <v/>
      </c>
      <c r="L6168" t="str">
        <f>IF(OR(HLOOKUP(L$2+$A6168,Sheet2!BX:NK,$B6168,0),HLOOKUP(L$2+$A6168,Sheet2!BX:NK,$B6168,0)&lt;&gt;""),HLOOKUP(L$2+$A6168,Sheet2!BX:NK,$B6168,0),"")</f>
        <v/>
      </c>
      <c r="M6168" t="str">
        <f>IF(OR(HLOOKUP(M$2+$A6168,Sheet2!BY:NL,$B6168,0),HLOOKUP(M$2+$A6168,Sheet2!BY:NL,$B6168,0)&lt;&gt;""),HLOOKUP(M$2+$A6168,Sheet2!BY:NL,$B6168,0),"")</f>
        <v/>
      </c>
      <c r="N6168" t="str">
        <f>IF(OR(HLOOKUP(N$2+$A6168,Sheet2!BZ:NM,$B6168,0),HLOOKUP(N$2+$A6168,Sheet2!BZ:NM,$B6168,0)&lt;&gt;""),HLOOKUP(N$2+$A6168,Sheet2!BZ:NM,$B6168,0),"")</f>
        <v/>
      </c>
      <c r="O6168" t="str">
        <f>IF(OR(HLOOKUP(O$2+$A6168,Sheet2!CA:NN,$B6168,0),HLOOKUP(O$2+$A6168,Sheet2!CA:NN,$B6168,0)&lt;&gt;""),HLOOKUP(O$2+$A6168,Sheet2!CA:NN,$B6168,0),"")</f>
        <v/>
      </c>
      <c r="P6168" t="str">
        <f>IF(OR(HLOOKUP(P$2+$A6168,Sheet2!CB:NO,$B6168,0),HLOOKUP(P$2+$A6168,Sheet2!CB:NO,$B6168,0)&lt;&gt;""),HLOOKUP(P$2+$A6168,Sheet2!CB:NO,$B6168,0),"")</f>
        <v/>
      </c>
      <c r="Q6168" t="str">
        <f>IF(OR(HLOOKUP(Q$2+$A6168,Sheet2!CC:NO,$B6168,0),HLOOKUP(Q$2+$A6168,Sheet2!CC:NO,$B6168,0)&lt;&gt;""),HLOOKUP(Q$2+$A6168,Sheet2!CC:NO,$B6168,0),"")</f>
        <v/>
      </c>
    </row>
    <row r="6169" spans="1:17" x14ac:dyDescent="0.25">
      <c r="A6169" s="64">
        <f t="shared" si="771"/>
        <v>30</v>
      </c>
      <c r="B6169" s="64">
        <f t="shared" si="772"/>
        <v>621</v>
      </c>
      <c r="C6169" s="64">
        <f t="shared" si="773"/>
        <v>6</v>
      </c>
      <c r="D6169" s="64">
        <f t="shared" si="774"/>
        <v>617</v>
      </c>
      <c r="E6169" s="64">
        <f t="shared" si="775"/>
        <v>3081</v>
      </c>
      <c r="F6169" s="64" t="str">
        <f t="shared" si="768"/>
        <v/>
      </c>
      <c r="G6169" s="64" t="str">
        <f t="shared" si="769"/>
        <v/>
      </c>
      <c r="H6169" s="64" t="str">
        <f t="shared" si="770"/>
        <v/>
      </c>
      <c r="I6169" s="80" t="str">
        <f>IFERROR(VLOOKUP(D6169,Sheet2!A:B,2,0),"")</f>
        <v/>
      </c>
      <c r="J6169" s="64" t="str">
        <f>IFERROR(IF(I6169&lt;&gt;"",VLOOKUP(I6169,Sheet2!B:C,2,0),""),"")</f>
        <v/>
      </c>
      <c r="K6169" s="64" t="str">
        <f>IFERROR( IF(I6169&lt;&gt;"", HLOOKUP(L$2+$A6169,Sheet2!BX:NK,2,0),""),"")</f>
        <v/>
      </c>
      <c r="L6169" t="str">
        <f>IF(OR(HLOOKUP(L$2+$A6169,Sheet2!BX:NK,$B6169,0),HLOOKUP(L$2+$A6169,Sheet2!BX:NK,$B6169,0)&lt;&gt;""),HLOOKUP(L$2+$A6169,Sheet2!BX:NK,$B6169,0),"")</f>
        <v/>
      </c>
      <c r="M6169" t="str">
        <f>IF(OR(HLOOKUP(M$2+$A6169,Sheet2!BY:NL,$B6169,0),HLOOKUP(M$2+$A6169,Sheet2!BY:NL,$B6169,0)&lt;&gt;""),HLOOKUP(M$2+$A6169,Sheet2!BY:NL,$B6169,0),"")</f>
        <v/>
      </c>
      <c r="N6169" t="str">
        <f>IF(OR(HLOOKUP(N$2+$A6169,Sheet2!BZ:NM,$B6169,0),HLOOKUP(N$2+$A6169,Sheet2!BZ:NM,$B6169,0)&lt;&gt;""),HLOOKUP(N$2+$A6169,Sheet2!BZ:NM,$B6169,0),"")</f>
        <v/>
      </c>
      <c r="O6169" t="str">
        <f>IF(OR(HLOOKUP(O$2+$A6169,Sheet2!CA:NN,$B6169,0),HLOOKUP(O$2+$A6169,Sheet2!CA:NN,$B6169,0)&lt;&gt;""),HLOOKUP(O$2+$A6169,Sheet2!CA:NN,$B6169,0),"")</f>
        <v/>
      </c>
      <c r="P6169" t="str">
        <f>IF(OR(HLOOKUP(P$2+$A6169,Sheet2!CB:NO,$B6169,0),HLOOKUP(P$2+$A6169,Sheet2!CB:NO,$B6169,0)&lt;&gt;""),HLOOKUP(P$2+$A6169,Sheet2!CB:NO,$B6169,0),"")</f>
        <v/>
      </c>
      <c r="Q6169" t="str">
        <f>IF(OR(HLOOKUP(Q$2+$A6169,Sheet2!CC:NO,$B6169,0),HLOOKUP(Q$2+$A6169,Sheet2!CC:NO,$B6169,0)&lt;&gt;""),HLOOKUP(Q$2+$A6169,Sheet2!CC:NO,$B6169,0),"")</f>
        <v/>
      </c>
    </row>
    <row r="6170" spans="1:17" x14ac:dyDescent="0.25">
      <c r="A6170" s="64">
        <f t="shared" si="771"/>
        <v>36</v>
      </c>
      <c r="B6170" s="64">
        <f t="shared" si="772"/>
        <v>621</v>
      </c>
      <c r="C6170" s="64">
        <f t="shared" si="773"/>
        <v>7</v>
      </c>
      <c r="D6170" s="64">
        <f t="shared" si="774"/>
        <v>617</v>
      </c>
      <c r="E6170" s="64">
        <f t="shared" si="775"/>
        <v>3081</v>
      </c>
      <c r="F6170" s="64" t="str">
        <f t="shared" si="768"/>
        <v/>
      </c>
      <c r="G6170" s="64" t="str">
        <f t="shared" si="769"/>
        <v/>
      </c>
      <c r="H6170" s="64" t="str">
        <f t="shared" si="770"/>
        <v/>
      </c>
      <c r="I6170" s="80" t="str">
        <f>IFERROR(VLOOKUP(D6170,Sheet2!A:B,2,0),"")</f>
        <v/>
      </c>
      <c r="J6170" s="64" t="str">
        <f>IFERROR(IF(I6170&lt;&gt;"",VLOOKUP(I6170,Sheet2!B:C,2,0),""),"")</f>
        <v/>
      </c>
      <c r="K6170" s="64" t="str">
        <f>IFERROR( IF(I6170&lt;&gt;"", HLOOKUP(L$2+$A6170,Sheet2!BX:NK,2,0),""),"")</f>
        <v/>
      </c>
      <c r="L6170" t="str">
        <f>IF(OR(HLOOKUP(L$2+$A6170,Sheet2!BX:NK,$B6170,0),HLOOKUP(L$2+$A6170,Sheet2!BX:NK,$B6170,0)&lt;&gt;""),HLOOKUP(L$2+$A6170,Sheet2!BX:NK,$B6170,0),"")</f>
        <v/>
      </c>
      <c r="M6170" t="str">
        <f>IF(OR(HLOOKUP(M$2+$A6170,Sheet2!BY:NL,$B6170,0),HLOOKUP(M$2+$A6170,Sheet2!BY:NL,$B6170,0)&lt;&gt;""),HLOOKUP(M$2+$A6170,Sheet2!BY:NL,$B6170,0),"")</f>
        <v/>
      </c>
      <c r="N6170" t="str">
        <f>IF(OR(HLOOKUP(N$2+$A6170,Sheet2!BZ:NM,$B6170,0),HLOOKUP(N$2+$A6170,Sheet2!BZ:NM,$B6170,0)&lt;&gt;""),HLOOKUP(N$2+$A6170,Sheet2!BZ:NM,$B6170,0),"")</f>
        <v/>
      </c>
      <c r="O6170" t="str">
        <f>IF(OR(HLOOKUP(O$2+$A6170,Sheet2!CA:NN,$B6170,0),HLOOKUP(O$2+$A6170,Sheet2!CA:NN,$B6170,0)&lt;&gt;""),HLOOKUP(O$2+$A6170,Sheet2!CA:NN,$B6170,0),"")</f>
        <v/>
      </c>
      <c r="P6170" t="str">
        <f>IF(OR(HLOOKUP(P$2+$A6170,Sheet2!CB:NO,$B6170,0),HLOOKUP(P$2+$A6170,Sheet2!CB:NO,$B6170,0)&lt;&gt;""),HLOOKUP(P$2+$A6170,Sheet2!CB:NO,$B6170,0),"")</f>
        <v/>
      </c>
      <c r="Q6170" t="str">
        <f>IF(OR(HLOOKUP(Q$2+$A6170,Sheet2!CC:NO,$B6170,0),HLOOKUP(Q$2+$A6170,Sheet2!CC:NO,$B6170,0)&lt;&gt;""),HLOOKUP(Q$2+$A6170,Sheet2!CC:NO,$B6170,0),"")</f>
        <v/>
      </c>
    </row>
    <row r="6171" spans="1:17" x14ac:dyDescent="0.25">
      <c r="A6171" s="64">
        <f t="shared" si="771"/>
        <v>42</v>
      </c>
      <c r="B6171" s="64">
        <f t="shared" si="772"/>
        <v>621</v>
      </c>
      <c r="C6171" s="64">
        <f t="shared" si="773"/>
        <v>8</v>
      </c>
      <c r="D6171" s="64">
        <f t="shared" si="774"/>
        <v>617</v>
      </c>
      <c r="E6171" s="64">
        <f t="shared" si="775"/>
        <v>3081</v>
      </c>
      <c r="F6171" s="64" t="str">
        <f t="shared" si="768"/>
        <v/>
      </c>
      <c r="G6171" s="64" t="str">
        <f t="shared" si="769"/>
        <v/>
      </c>
      <c r="H6171" s="64" t="str">
        <f t="shared" si="770"/>
        <v/>
      </c>
      <c r="I6171" s="80" t="str">
        <f>IFERROR(VLOOKUP(D6171,Sheet2!A:B,2,0),"")</f>
        <v/>
      </c>
      <c r="J6171" s="64" t="str">
        <f>IFERROR(IF(I6171&lt;&gt;"",VLOOKUP(I6171,Sheet2!B:C,2,0),""),"")</f>
        <v/>
      </c>
      <c r="K6171" s="64" t="str">
        <f>IFERROR( IF(I6171&lt;&gt;"", HLOOKUP(L$2+$A6171,Sheet2!BX:NK,2,0),""),"")</f>
        <v/>
      </c>
      <c r="L6171" t="str">
        <f>IF(OR(HLOOKUP(L$2+$A6171,Sheet2!BX:NK,$B6171,0),HLOOKUP(L$2+$A6171,Sheet2!BX:NK,$B6171,0)&lt;&gt;""),HLOOKUP(L$2+$A6171,Sheet2!BX:NK,$B6171,0),"")</f>
        <v/>
      </c>
      <c r="M6171" t="str">
        <f>IF(OR(HLOOKUP(M$2+$A6171,Sheet2!BY:NL,$B6171,0),HLOOKUP(M$2+$A6171,Sheet2!BY:NL,$B6171,0)&lt;&gt;""),HLOOKUP(M$2+$A6171,Sheet2!BY:NL,$B6171,0),"")</f>
        <v/>
      </c>
      <c r="N6171" t="str">
        <f>IF(OR(HLOOKUP(N$2+$A6171,Sheet2!BZ:NM,$B6171,0),HLOOKUP(N$2+$A6171,Sheet2!BZ:NM,$B6171,0)&lt;&gt;""),HLOOKUP(N$2+$A6171,Sheet2!BZ:NM,$B6171,0),"")</f>
        <v/>
      </c>
      <c r="O6171" t="str">
        <f>IF(OR(HLOOKUP(O$2+$A6171,Sheet2!CA:NN,$B6171,0),HLOOKUP(O$2+$A6171,Sheet2!CA:NN,$B6171,0)&lt;&gt;""),HLOOKUP(O$2+$A6171,Sheet2!CA:NN,$B6171,0),"")</f>
        <v/>
      </c>
      <c r="P6171" t="str">
        <f>IF(OR(HLOOKUP(P$2+$A6171,Sheet2!CB:NO,$B6171,0),HLOOKUP(P$2+$A6171,Sheet2!CB:NO,$B6171,0)&lt;&gt;""),HLOOKUP(P$2+$A6171,Sheet2!CB:NO,$B6171,0),"")</f>
        <v/>
      </c>
      <c r="Q6171" t="str">
        <f>IF(OR(HLOOKUP(Q$2+$A6171,Sheet2!CC:NO,$B6171,0),HLOOKUP(Q$2+$A6171,Sheet2!CC:NO,$B6171,0)&lt;&gt;""),HLOOKUP(Q$2+$A6171,Sheet2!CC:NO,$B6171,0),"")</f>
        <v/>
      </c>
    </row>
    <row r="6172" spans="1:17" x14ac:dyDescent="0.25">
      <c r="A6172" s="64">
        <f t="shared" si="771"/>
        <v>48</v>
      </c>
      <c r="B6172" s="64">
        <f t="shared" si="772"/>
        <v>621</v>
      </c>
      <c r="C6172" s="64">
        <f t="shared" si="773"/>
        <v>9</v>
      </c>
      <c r="D6172" s="64">
        <f t="shared" si="774"/>
        <v>617</v>
      </c>
      <c r="E6172" s="64">
        <f t="shared" si="775"/>
        <v>3081</v>
      </c>
      <c r="F6172" s="64" t="str">
        <f t="shared" si="768"/>
        <v/>
      </c>
      <c r="G6172" s="64" t="str">
        <f t="shared" si="769"/>
        <v/>
      </c>
      <c r="H6172" s="64" t="str">
        <f t="shared" si="770"/>
        <v/>
      </c>
      <c r="I6172" s="80" t="str">
        <f>IFERROR(VLOOKUP(D6172,Sheet2!A:B,2,0),"")</f>
        <v/>
      </c>
      <c r="J6172" s="64" t="str">
        <f>IFERROR(IF(I6172&lt;&gt;"",VLOOKUP(I6172,Sheet2!B:C,2,0),""),"")</f>
        <v/>
      </c>
      <c r="K6172" s="64" t="str">
        <f>IFERROR( IF(I6172&lt;&gt;"", HLOOKUP(L$2+$A6172,Sheet2!BX:NK,2,0),""),"")</f>
        <v/>
      </c>
      <c r="L6172" t="str">
        <f>IF(OR(HLOOKUP(L$2+$A6172,Sheet2!BX:NK,$B6172,0),HLOOKUP(L$2+$A6172,Sheet2!BX:NK,$B6172,0)&lt;&gt;""),HLOOKUP(L$2+$A6172,Sheet2!BX:NK,$B6172,0),"")</f>
        <v/>
      </c>
      <c r="M6172" t="str">
        <f>IF(OR(HLOOKUP(M$2+$A6172,Sheet2!BY:NL,$B6172,0),HLOOKUP(M$2+$A6172,Sheet2!BY:NL,$B6172,0)&lt;&gt;""),HLOOKUP(M$2+$A6172,Sheet2!BY:NL,$B6172,0),"")</f>
        <v/>
      </c>
      <c r="N6172" t="str">
        <f>IF(OR(HLOOKUP(N$2+$A6172,Sheet2!BZ:NM,$B6172,0),HLOOKUP(N$2+$A6172,Sheet2!BZ:NM,$B6172,0)&lt;&gt;""),HLOOKUP(N$2+$A6172,Sheet2!BZ:NM,$B6172,0),"")</f>
        <v/>
      </c>
      <c r="O6172" t="str">
        <f>IF(OR(HLOOKUP(O$2+$A6172,Sheet2!CA:NN,$B6172,0),HLOOKUP(O$2+$A6172,Sheet2!CA:NN,$B6172,0)&lt;&gt;""),HLOOKUP(O$2+$A6172,Sheet2!CA:NN,$B6172,0),"")</f>
        <v/>
      </c>
      <c r="P6172" t="str">
        <f>IF(OR(HLOOKUP(P$2+$A6172,Sheet2!CB:NO,$B6172,0),HLOOKUP(P$2+$A6172,Sheet2!CB:NO,$B6172,0)&lt;&gt;""),HLOOKUP(P$2+$A6172,Sheet2!CB:NO,$B6172,0),"")</f>
        <v/>
      </c>
      <c r="Q6172" t="str">
        <f>IF(OR(HLOOKUP(Q$2+$A6172,Sheet2!CC:NO,$B6172,0),HLOOKUP(Q$2+$A6172,Sheet2!CC:NO,$B6172,0)&lt;&gt;""),HLOOKUP(Q$2+$A6172,Sheet2!CC:NO,$B6172,0),"")</f>
        <v/>
      </c>
    </row>
    <row r="6173" spans="1:17" x14ac:dyDescent="0.25">
      <c r="A6173" s="64">
        <f t="shared" si="771"/>
        <v>54</v>
      </c>
      <c r="B6173" s="64">
        <f t="shared" si="772"/>
        <v>621</v>
      </c>
      <c r="C6173" s="64">
        <f t="shared" si="773"/>
        <v>10</v>
      </c>
      <c r="D6173" s="64">
        <f t="shared" si="774"/>
        <v>617</v>
      </c>
      <c r="E6173" s="64">
        <f t="shared" si="775"/>
        <v>3081</v>
      </c>
      <c r="F6173" s="64" t="str">
        <f t="shared" si="768"/>
        <v/>
      </c>
      <c r="G6173" s="64" t="str">
        <f t="shared" si="769"/>
        <v/>
      </c>
      <c r="H6173" s="64" t="str">
        <f t="shared" si="770"/>
        <v/>
      </c>
      <c r="I6173" s="80" t="str">
        <f>IFERROR(VLOOKUP(D6173,Sheet2!A:B,2,0),"")</f>
        <v/>
      </c>
      <c r="J6173" s="64" t="str">
        <f>IFERROR(IF(I6173&lt;&gt;"",VLOOKUP(I6173,Sheet2!B:C,2,0),""),"")</f>
        <v/>
      </c>
      <c r="K6173" s="64" t="str">
        <f>IFERROR( IF(I6173&lt;&gt;"", HLOOKUP(L$2+$A6173,Sheet2!BX:NK,2,0),""),"")</f>
        <v/>
      </c>
      <c r="L6173" t="str">
        <f>IF(OR(HLOOKUP(L$2+$A6173,Sheet2!BX:NK,$B6173,0),HLOOKUP(L$2+$A6173,Sheet2!BX:NK,$B6173,0)&lt;&gt;""),HLOOKUP(L$2+$A6173,Sheet2!BX:NK,$B6173,0),"")</f>
        <v/>
      </c>
      <c r="M6173" t="str">
        <f>IF(OR(HLOOKUP(M$2+$A6173,Sheet2!BY:NL,$B6173,0),HLOOKUP(M$2+$A6173,Sheet2!BY:NL,$B6173,0)&lt;&gt;""),HLOOKUP(M$2+$A6173,Sheet2!BY:NL,$B6173,0),"")</f>
        <v/>
      </c>
      <c r="N6173" t="str">
        <f>IF(OR(HLOOKUP(N$2+$A6173,Sheet2!BZ:NM,$B6173,0),HLOOKUP(N$2+$A6173,Sheet2!BZ:NM,$B6173,0)&lt;&gt;""),HLOOKUP(N$2+$A6173,Sheet2!BZ:NM,$B6173,0),"")</f>
        <v/>
      </c>
      <c r="O6173" t="str">
        <f>IF(OR(HLOOKUP(O$2+$A6173,Sheet2!CA:NN,$B6173,0),HLOOKUP(O$2+$A6173,Sheet2!CA:NN,$B6173,0)&lt;&gt;""),HLOOKUP(O$2+$A6173,Sheet2!CA:NN,$B6173,0),"")</f>
        <v/>
      </c>
      <c r="P6173" t="str">
        <f>IF(OR(HLOOKUP(P$2+$A6173,Sheet2!CB:NO,$B6173,0),HLOOKUP(P$2+$A6173,Sheet2!CB:NO,$B6173,0)&lt;&gt;""),HLOOKUP(P$2+$A6173,Sheet2!CB:NO,$B6173,0),"")</f>
        <v/>
      </c>
      <c r="Q6173" t="str">
        <f>IF(OR(HLOOKUP(Q$2+$A6173,Sheet2!CC:NO,$B6173,0),HLOOKUP(Q$2+$A6173,Sheet2!CC:NO,$B6173,0)&lt;&gt;""),HLOOKUP(Q$2+$A6173,Sheet2!CC:NO,$B6173,0),"")</f>
        <v/>
      </c>
    </row>
    <row r="6174" spans="1:17" x14ac:dyDescent="0.25">
      <c r="A6174" s="64">
        <f t="shared" si="771"/>
        <v>0</v>
      </c>
      <c r="B6174" s="64">
        <f t="shared" si="772"/>
        <v>622</v>
      </c>
      <c r="C6174" s="64">
        <f t="shared" si="773"/>
        <v>1</v>
      </c>
      <c r="D6174" s="64">
        <f t="shared" si="774"/>
        <v>618</v>
      </c>
      <c r="E6174" s="64">
        <f t="shared" si="775"/>
        <v>3086</v>
      </c>
      <c r="F6174" s="64" t="str">
        <f t="shared" si="768"/>
        <v/>
      </c>
      <c r="G6174" s="64" t="str">
        <f t="shared" si="769"/>
        <v/>
      </c>
      <c r="H6174" s="64" t="str">
        <f t="shared" si="770"/>
        <v/>
      </c>
      <c r="I6174" s="80" t="str">
        <f>IFERROR(VLOOKUP(D6174,Sheet2!A:B,2,0),"")</f>
        <v/>
      </c>
      <c r="J6174" s="64" t="str">
        <f>IFERROR(IF(I6174&lt;&gt;"",VLOOKUP(I6174,Sheet2!B:C,2,0),""),"")</f>
        <v/>
      </c>
      <c r="K6174" s="64" t="str">
        <f>IFERROR( IF(I6174&lt;&gt;"", HLOOKUP(L$2+$A6174,Sheet2!BX:NK,2,0),""),"")</f>
        <v/>
      </c>
      <c r="L6174" t="str">
        <f>IF(OR(HLOOKUP(L$2+$A6174,Sheet2!BX:NK,$B6174,0),HLOOKUP(L$2+$A6174,Sheet2!BX:NK,$B6174,0)&lt;&gt;""),HLOOKUP(L$2+$A6174,Sheet2!BX:NK,$B6174,0),"")</f>
        <v/>
      </c>
      <c r="M6174" t="str">
        <f>IF(OR(HLOOKUP(M$2+$A6174,Sheet2!BY:NL,$B6174,0),HLOOKUP(M$2+$A6174,Sheet2!BY:NL,$B6174,0)&lt;&gt;""),HLOOKUP(M$2+$A6174,Sheet2!BY:NL,$B6174,0),"")</f>
        <v/>
      </c>
      <c r="N6174" t="str">
        <f>IF(OR(HLOOKUP(N$2+$A6174,Sheet2!BZ:NM,$B6174,0),HLOOKUP(N$2+$A6174,Sheet2!BZ:NM,$B6174,0)&lt;&gt;""),HLOOKUP(N$2+$A6174,Sheet2!BZ:NM,$B6174,0),"")</f>
        <v/>
      </c>
      <c r="O6174" t="str">
        <f>IF(OR(HLOOKUP(O$2+$A6174,Sheet2!CA:NN,$B6174,0),HLOOKUP(O$2+$A6174,Sheet2!CA:NN,$B6174,0)&lt;&gt;""),HLOOKUP(O$2+$A6174,Sheet2!CA:NN,$B6174,0),"")</f>
        <v/>
      </c>
      <c r="P6174" t="str">
        <f>IF(OR(HLOOKUP(P$2+$A6174,Sheet2!CB:NO,$B6174,0),HLOOKUP(P$2+$A6174,Sheet2!CB:NO,$B6174,0)&lt;&gt;""),HLOOKUP(P$2+$A6174,Sheet2!CB:NO,$B6174,0),"")</f>
        <v/>
      </c>
      <c r="Q6174" t="str">
        <f>IF(OR(HLOOKUP(Q$2+$A6174,Sheet2!CC:NO,$B6174,0),HLOOKUP(Q$2+$A6174,Sheet2!CC:NO,$B6174,0)&lt;&gt;""),HLOOKUP(Q$2+$A6174,Sheet2!CC:NO,$B6174,0),"")</f>
        <v/>
      </c>
    </row>
    <row r="6175" spans="1:17" x14ac:dyDescent="0.25">
      <c r="A6175" s="64">
        <f t="shared" si="771"/>
        <v>6</v>
      </c>
      <c r="B6175" s="64">
        <f t="shared" si="772"/>
        <v>622</v>
      </c>
      <c r="C6175" s="64">
        <f t="shared" si="773"/>
        <v>2</v>
      </c>
      <c r="D6175" s="64">
        <f t="shared" si="774"/>
        <v>618</v>
      </c>
      <c r="E6175" s="64">
        <f t="shared" si="775"/>
        <v>3086</v>
      </c>
      <c r="F6175" s="64" t="str">
        <f t="shared" si="768"/>
        <v/>
      </c>
      <c r="G6175" s="64" t="str">
        <f t="shared" si="769"/>
        <v/>
      </c>
      <c r="H6175" s="64" t="str">
        <f t="shared" si="770"/>
        <v/>
      </c>
      <c r="I6175" s="80" t="str">
        <f>IFERROR(VLOOKUP(D6175,Sheet2!A:B,2,0),"")</f>
        <v/>
      </c>
      <c r="J6175" s="64" t="str">
        <f>IFERROR(IF(I6175&lt;&gt;"",VLOOKUP(I6175,Sheet2!B:C,2,0),""),"")</f>
        <v/>
      </c>
      <c r="K6175" s="64" t="str">
        <f>IFERROR( IF(I6175&lt;&gt;"", HLOOKUP(L$2+$A6175,Sheet2!BX:NK,2,0),""),"")</f>
        <v/>
      </c>
      <c r="L6175" t="str">
        <f>IF(OR(HLOOKUP(L$2+$A6175,Sheet2!BX:NK,$B6175,0),HLOOKUP(L$2+$A6175,Sheet2!BX:NK,$B6175,0)&lt;&gt;""),HLOOKUP(L$2+$A6175,Sheet2!BX:NK,$B6175,0),"")</f>
        <v/>
      </c>
      <c r="M6175" t="str">
        <f>IF(OR(HLOOKUP(M$2+$A6175,Sheet2!BY:NL,$B6175,0),HLOOKUP(M$2+$A6175,Sheet2!BY:NL,$B6175,0)&lt;&gt;""),HLOOKUP(M$2+$A6175,Sheet2!BY:NL,$B6175,0),"")</f>
        <v/>
      </c>
      <c r="N6175" t="str">
        <f>IF(OR(HLOOKUP(N$2+$A6175,Sheet2!BZ:NM,$B6175,0),HLOOKUP(N$2+$A6175,Sheet2!BZ:NM,$B6175,0)&lt;&gt;""),HLOOKUP(N$2+$A6175,Sheet2!BZ:NM,$B6175,0),"")</f>
        <v/>
      </c>
      <c r="O6175" t="str">
        <f>IF(OR(HLOOKUP(O$2+$A6175,Sheet2!CA:NN,$B6175,0),HLOOKUP(O$2+$A6175,Sheet2!CA:NN,$B6175,0)&lt;&gt;""),HLOOKUP(O$2+$A6175,Sheet2!CA:NN,$B6175,0),"")</f>
        <v/>
      </c>
      <c r="P6175" t="str">
        <f>IF(OR(HLOOKUP(P$2+$A6175,Sheet2!CB:NO,$B6175,0),HLOOKUP(P$2+$A6175,Sheet2!CB:NO,$B6175,0)&lt;&gt;""),HLOOKUP(P$2+$A6175,Sheet2!CB:NO,$B6175,0),"")</f>
        <v/>
      </c>
      <c r="Q6175" t="str">
        <f>IF(OR(HLOOKUP(Q$2+$A6175,Sheet2!CC:NO,$B6175,0),HLOOKUP(Q$2+$A6175,Sheet2!CC:NO,$B6175,0)&lt;&gt;""),HLOOKUP(Q$2+$A6175,Sheet2!CC:NO,$B6175,0),"")</f>
        <v/>
      </c>
    </row>
    <row r="6176" spans="1:17" x14ac:dyDescent="0.25">
      <c r="A6176" s="64">
        <f t="shared" si="771"/>
        <v>12</v>
      </c>
      <c r="B6176" s="64">
        <f t="shared" si="772"/>
        <v>622</v>
      </c>
      <c r="C6176" s="64">
        <f t="shared" si="773"/>
        <v>3</v>
      </c>
      <c r="D6176" s="64">
        <f t="shared" si="774"/>
        <v>618</v>
      </c>
      <c r="E6176" s="64">
        <f t="shared" si="775"/>
        <v>3086</v>
      </c>
      <c r="F6176" s="64" t="str">
        <f t="shared" si="768"/>
        <v/>
      </c>
      <c r="G6176" s="64" t="str">
        <f t="shared" si="769"/>
        <v/>
      </c>
      <c r="H6176" s="64" t="str">
        <f t="shared" si="770"/>
        <v/>
      </c>
      <c r="I6176" s="80" t="str">
        <f>IFERROR(VLOOKUP(D6176,Sheet2!A:B,2,0),"")</f>
        <v/>
      </c>
      <c r="J6176" s="64" t="str">
        <f>IFERROR(IF(I6176&lt;&gt;"",VLOOKUP(I6176,Sheet2!B:C,2,0),""),"")</f>
        <v/>
      </c>
      <c r="K6176" s="64" t="str">
        <f>IFERROR( IF(I6176&lt;&gt;"", HLOOKUP(L$2+$A6176,Sheet2!BX:NK,2,0),""),"")</f>
        <v/>
      </c>
      <c r="L6176" t="str">
        <f>IF(OR(HLOOKUP(L$2+$A6176,Sheet2!BX:NK,$B6176,0),HLOOKUP(L$2+$A6176,Sheet2!BX:NK,$B6176,0)&lt;&gt;""),HLOOKUP(L$2+$A6176,Sheet2!BX:NK,$B6176,0),"")</f>
        <v/>
      </c>
      <c r="M6176" t="str">
        <f>IF(OR(HLOOKUP(M$2+$A6176,Sheet2!BY:NL,$B6176,0),HLOOKUP(M$2+$A6176,Sheet2!BY:NL,$B6176,0)&lt;&gt;""),HLOOKUP(M$2+$A6176,Sheet2!BY:NL,$B6176,0),"")</f>
        <v/>
      </c>
      <c r="N6176" t="str">
        <f>IF(OR(HLOOKUP(N$2+$A6176,Sheet2!BZ:NM,$B6176,0),HLOOKUP(N$2+$A6176,Sheet2!BZ:NM,$B6176,0)&lt;&gt;""),HLOOKUP(N$2+$A6176,Sheet2!BZ:NM,$B6176,0),"")</f>
        <v/>
      </c>
      <c r="O6176" t="str">
        <f>IF(OR(HLOOKUP(O$2+$A6176,Sheet2!CA:NN,$B6176,0),HLOOKUP(O$2+$A6176,Sheet2!CA:NN,$B6176,0)&lt;&gt;""),HLOOKUP(O$2+$A6176,Sheet2!CA:NN,$B6176,0),"")</f>
        <v/>
      </c>
      <c r="P6176" t="str">
        <f>IF(OR(HLOOKUP(P$2+$A6176,Sheet2!CB:NO,$B6176,0),HLOOKUP(P$2+$A6176,Sheet2!CB:NO,$B6176,0)&lt;&gt;""),HLOOKUP(P$2+$A6176,Sheet2!CB:NO,$B6176,0),"")</f>
        <v/>
      </c>
      <c r="Q6176" t="str">
        <f>IF(OR(HLOOKUP(Q$2+$A6176,Sheet2!CC:NO,$B6176,0),HLOOKUP(Q$2+$A6176,Sheet2!CC:NO,$B6176,0)&lt;&gt;""),HLOOKUP(Q$2+$A6176,Sheet2!CC:NO,$B6176,0),"")</f>
        <v/>
      </c>
    </row>
    <row r="6177" spans="1:17" x14ac:dyDescent="0.25">
      <c r="A6177" s="64">
        <f t="shared" si="771"/>
        <v>18</v>
      </c>
      <c r="B6177" s="64">
        <f t="shared" si="772"/>
        <v>622</v>
      </c>
      <c r="C6177" s="64">
        <f t="shared" si="773"/>
        <v>4</v>
      </c>
      <c r="D6177" s="64">
        <f t="shared" si="774"/>
        <v>618</v>
      </c>
      <c r="E6177" s="64">
        <f t="shared" si="775"/>
        <v>3086</v>
      </c>
      <c r="F6177" s="64" t="str">
        <f t="shared" si="768"/>
        <v/>
      </c>
      <c r="G6177" s="64" t="str">
        <f t="shared" si="769"/>
        <v/>
      </c>
      <c r="H6177" s="64" t="str">
        <f t="shared" si="770"/>
        <v/>
      </c>
      <c r="I6177" s="80" t="str">
        <f>IFERROR(VLOOKUP(D6177,Sheet2!A:B,2,0),"")</f>
        <v/>
      </c>
      <c r="J6177" s="64" t="str">
        <f>IFERROR(IF(I6177&lt;&gt;"",VLOOKUP(I6177,Sheet2!B:C,2,0),""),"")</f>
        <v/>
      </c>
      <c r="K6177" s="64" t="str">
        <f>IFERROR( IF(I6177&lt;&gt;"", HLOOKUP(L$2+$A6177,Sheet2!BX:NK,2,0),""),"")</f>
        <v/>
      </c>
      <c r="L6177" t="str">
        <f>IF(OR(HLOOKUP(L$2+$A6177,Sheet2!BX:NK,$B6177,0),HLOOKUP(L$2+$A6177,Sheet2!BX:NK,$B6177,0)&lt;&gt;""),HLOOKUP(L$2+$A6177,Sheet2!BX:NK,$B6177,0),"")</f>
        <v/>
      </c>
      <c r="M6177" t="str">
        <f>IF(OR(HLOOKUP(M$2+$A6177,Sheet2!BY:NL,$B6177,0),HLOOKUP(M$2+$A6177,Sheet2!BY:NL,$B6177,0)&lt;&gt;""),HLOOKUP(M$2+$A6177,Sheet2!BY:NL,$B6177,0),"")</f>
        <v/>
      </c>
      <c r="N6177" t="str">
        <f>IF(OR(HLOOKUP(N$2+$A6177,Sheet2!BZ:NM,$B6177,0),HLOOKUP(N$2+$A6177,Sheet2!BZ:NM,$B6177,0)&lt;&gt;""),HLOOKUP(N$2+$A6177,Sheet2!BZ:NM,$B6177,0),"")</f>
        <v/>
      </c>
      <c r="O6177" t="str">
        <f>IF(OR(HLOOKUP(O$2+$A6177,Sheet2!CA:NN,$B6177,0),HLOOKUP(O$2+$A6177,Sheet2!CA:NN,$B6177,0)&lt;&gt;""),HLOOKUP(O$2+$A6177,Sheet2!CA:NN,$B6177,0),"")</f>
        <v/>
      </c>
      <c r="P6177" t="str">
        <f>IF(OR(HLOOKUP(P$2+$A6177,Sheet2!CB:NO,$B6177,0),HLOOKUP(P$2+$A6177,Sheet2!CB:NO,$B6177,0)&lt;&gt;""),HLOOKUP(P$2+$A6177,Sheet2!CB:NO,$B6177,0),"")</f>
        <v/>
      </c>
      <c r="Q6177" t="str">
        <f>IF(OR(HLOOKUP(Q$2+$A6177,Sheet2!CC:NO,$B6177,0),HLOOKUP(Q$2+$A6177,Sheet2!CC:NO,$B6177,0)&lt;&gt;""),HLOOKUP(Q$2+$A6177,Sheet2!CC:NO,$B6177,0),"")</f>
        <v/>
      </c>
    </row>
    <row r="6178" spans="1:17" x14ac:dyDescent="0.25">
      <c r="A6178" s="64">
        <f t="shared" si="771"/>
        <v>24</v>
      </c>
      <c r="B6178" s="64">
        <f t="shared" si="772"/>
        <v>622</v>
      </c>
      <c r="C6178" s="64">
        <f t="shared" si="773"/>
        <v>5</v>
      </c>
      <c r="D6178" s="64">
        <f t="shared" si="774"/>
        <v>618</v>
      </c>
      <c r="E6178" s="64">
        <f t="shared" si="775"/>
        <v>3086</v>
      </c>
      <c r="F6178" s="64" t="str">
        <f t="shared" si="768"/>
        <v/>
      </c>
      <c r="G6178" s="64" t="str">
        <f t="shared" si="769"/>
        <v/>
      </c>
      <c r="H6178" s="64" t="str">
        <f t="shared" si="770"/>
        <v/>
      </c>
      <c r="I6178" s="80" t="str">
        <f>IFERROR(VLOOKUP(D6178,Sheet2!A:B,2,0),"")</f>
        <v/>
      </c>
      <c r="J6178" s="64" t="str">
        <f>IFERROR(IF(I6178&lt;&gt;"",VLOOKUP(I6178,Sheet2!B:C,2,0),""),"")</f>
        <v/>
      </c>
      <c r="K6178" s="64" t="str">
        <f>IFERROR( IF(I6178&lt;&gt;"", HLOOKUP(L$2+$A6178,Sheet2!BX:NK,2,0),""),"")</f>
        <v/>
      </c>
      <c r="L6178" t="str">
        <f>IF(OR(HLOOKUP(L$2+$A6178,Sheet2!BX:NK,$B6178,0),HLOOKUP(L$2+$A6178,Sheet2!BX:NK,$B6178,0)&lt;&gt;""),HLOOKUP(L$2+$A6178,Sheet2!BX:NK,$B6178,0),"")</f>
        <v/>
      </c>
      <c r="M6178" t="str">
        <f>IF(OR(HLOOKUP(M$2+$A6178,Sheet2!BY:NL,$B6178,0),HLOOKUP(M$2+$A6178,Sheet2!BY:NL,$B6178,0)&lt;&gt;""),HLOOKUP(M$2+$A6178,Sheet2!BY:NL,$B6178,0),"")</f>
        <v/>
      </c>
      <c r="N6178" t="str">
        <f>IF(OR(HLOOKUP(N$2+$A6178,Sheet2!BZ:NM,$B6178,0),HLOOKUP(N$2+$A6178,Sheet2!BZ:NM,$B6178,0)&lt;&gt;""),HLOOKUP(N$2+$A6178,Sheet2!BZ:NM,$B6178,0),"")</f>
        <v/>
      </c>
      <c r="O6178" t="str">
        <f>IF(OR(HLOOKUP(O$2+$A6178,Sheet2!CA:NN,$B6178,0),HLOOKUP(O$2+$A6178,Sheet2!CA:NN,$B6178,0)&lt;&gt;""),HLOOKUP(O$2+$A6178,Sheet2!CA:NN,$B6178,0),"")</f>
        <v/>
      </c>
      <c r="P6178" t="str">
        <f>IF(OR(HLOOKUP(P$2+$A6178,Sheet2!CB:NO,$B6178,0),HLOOKUP(P$2+$A6178,Sheet2!CB:NO,$B6178,0)&lt;&gt;""),HLOOKUP(P$2+$A6178,Sheet2!CB:NO,$B6178,0),"")</f>
        <v/>
      </c>
      <c r="Q6178" t="str">
        <f>IF(OR(HLOOKUP(Q$2+$A6178,Sheet2!CC:NO,$B6178,0),HLOOKUP(Q$2+$A6178,Sheet2!CC:NO,$B6178,0)&lt;&gt;""),HLOOKUP(Q$2+$A6178,Sheet2!CC:NO,$B6178,0),"")</f>
        <v/>
      </c>
    </row>
    <row r="6179" spans="1:17" x14ac:dyDescent="0.25">
      <c r="A6179" s="64">
        <f t="shared" si="771"/>
        <v>30</v>
      </c>
      <c r="B6179" s="64">
        <f t="shared" si="772"/>
        <v>622</v>
      </c>
      <c r="C6179" s="64">
        <f t="shared" si="773"/>
        <v>6</v>
      </c>
      <c r="D6179" s="64">
        <f t="shared" si="774"/>
        <v>618</v>
      </c>
      <c r="E6179" s="64">
        <f t="shared" si="775"/>
        <v>3086</v>
      </c>
      <c r="F6179" s="64" t="str">
        <f t="shared" si="768"/>
        <v/>
      </c>
      <c r="G6179" s="64" t="str">
        <f t="shared" si="769"/>
        <v/>
      </c>
      <c r="H6179" s="64" t="str">
        <f t="shared" si="770"/>
        <v/>
      </c>
      <c r="I6179" s="80" t="str">
        <f>IFERROR(VLOOKUP(D6179,Sheet2!A:B,2,0),"")</f>
        <v/>
      </c>
      <c r="J6179" s="64" t="str">
        <f>IFERROR(IF(I6179&lt;&gt;"",VLOOKUP(I6179,Sheet2!B:C,2,0),""),"")</f>
        <v/>
      </c>
      <c r="K6179" s="64" t="str">
        <f>IFERROR( IF(I6179&lt;&gt;"", HLOOKUP(L$2+$A6179,Sheet2!BX:NK,2,0),""),"")</f>
        <v/>
      </c>
      <c r="L6179" t="str">
        <f>IF(OR(HLOOKUP(L$2+$A6179,Sheet2!BX:NK,$B6179,0),HLOOKUP(L$2+$A6179,Sheet2!BX:NK,$B6179,0)&lt;&gt;""),HLOOKUP(L$2+$A6179,Sheet2!BX:NK,$B6179,0),"")</f>
        <v/>
      </c>
      <c r="M6179" t="str">
        <f>IF(OR(HLOOKUP(M$2+$A6179,Sheet2!BY:NL,$B6179,0),HLOOKUP(M$2+$A6179,Sheet2!BY:NL,$B6179,0)&lt;&gt;""),HLOOKUP(M$2+$A6179,Sheet2!BY:NL,$B6179,0),"")</f>
        <v/>
      </c>
      <c r="N6179" t="str">
        <f>IF(OR(HLOOKUP(N$2+$A6179,Sheet2!BZ:NM,$B6179,0),HLOOKUP(N$2+$A6179,Sheet2!BZ:NM,$B6179,0)&lt;&gt;""),HLOOKUP(N$2+$A6179,Sheet2!BZ:NM,$B6179,0),"")</f>
        <v/>
      </c>
      <c r="O6179" t="str">
        <f>IF(OR(HLOOKUP(O$2+$A6179,Sheet2!CA:NN,$B6179,0),HLOOKUP(O$2+$A6179,Sheet2!CA:NN,$B6179,0)&lt;&gt;""),HLOOKUP(O$2+$A6179,Sheet2!CA:NN,$B6179,0),"")</f>
        <v/>
      </c>
      <c r="P6179" t="str">
        <f>IF(OR(HLOOKUP(P$2+$A6179,Sheet2!CB:NO,$B6179,0),HLOOKUP(P$2+$A6179,Sheet2!CB:NO,$B6179,0)&lt;&gt;""),HLOOKUP(P$2+$A6179,Sheet2!CB:NO,$B6179,0),"")</f>
        <v/>
      </c>
      <c r="Q6179" t="str">
        <f>IF(OR(HLOOKUP(Q$2+$A6179,Sheet2!CC:NO,$B6179,0),HLOOKUP(Q$2+$A6179,Sheet2!CC:NO,$B6179,0)&lt;&gt;""),HLOOKUP(Q$2+$A6179,Sheet2!CC:NO,$B6179,0),"")</f>
        <v/>
      </c>
    </row>
    <row r="6180" spans="1:17" x14ac:dyDescent="0.25">
      <c r="A6180" s="64">
        <f t="shared" si="771"/>
        <v>36</v>
      </c>
      <c r="B6180" s="64">
        <f t="shared" si="772"/>
        <v>622</v>
      </c>
      <c r="C6180" s="64">
        <f t="shared" si="773"/>
        <v>7</v>
      </c>
      <c r="D6180" s="64">
        <f t="shared" si="774"/>
        <v>618</v>
      </c>
      <c r="E6180" s="64">
        <f t="shared" si="775"/>
        <v>3086</v>
      </c>
      <c r="F6180" s="64" t="str">
        <f t="shared" si="768"/>
        <v/>
      </c>
      <c r="G6180" s="64" t="str">
        <f t="shared" si="769"/>
        <v/>
      </c>
      <c r="H6180" s="64" t="str">
        <f t="shared" si="770"/>
        <v/>
      </c>
      <c r="I6180" s="80" t="str">
        <f>IFERROR(VLOOKUP(D6180,Sheet2!A:B,2,0),"")</f>
        <v/>
      </c>
      <c r="J6180" s="64" t="str">
        <f>IFERROR(IF(I6180&lt;&gt;"",VLOOKUP(I6180,Sheet2!B:C,2,0),""),"")</f>
        <v/>
      </c>
      <c r="K6180" s="64" t="str">
        <f>IFERROR( IF(I6180&lt;&gt;"", HLOOKUP(L$2+$A6180,Sheet2!BX:NK,2,0),""),"")</f>
        <v/>
      </c>
      <c r="L6180" t="str">
        <f>IF(OR(HLOOKUP(L$2+$A6180,Sheet2!BX:NK,$B6180,0),HLOOKUP(L$2+$A6180,Sheet2!BX:NK,$B6180,0)&lt;&gt;""),HLOOKUP(L$2+$A6180,Sheet2!BX:NK,$B6180,0),"")</f>
        <v/>
      </c>
      <c r="M6180" t="str">
        <f>IF(OR(HLOOKUP(M$2+$A6180,Sheet2!BY:NL,$B6180,0),HLOOKUP(M$2+$A6180,Sheet2!BY:NL,$B6180,0)&lt;&gt;""),HLOOKUP(M$2+$A6180,Sheet2!BY:NL,$B6180,0),"")</f>
        <v/>
      </c>
      <c r="N6180" t="str">
        <f>IF(OR(HLOOKUP(N$2+$A6180,Sheet2!BZ:NM,$B6180,0),HLOOKUP(N$2+$A6180,Sheet2!BZ:NM,$B6180,0)&lt;&gt;""),HLOOKUP(N$2+$A6180,Sheet2!BZ:NM,$B6180,0),"")</f>
        <v/>
      </c>
      <c r="O6180" t="str">
        <f>IF(OR(HLOOKUP(O$2+$A6180,Sheet2!CA:NN,$B6180,0),HLOOKUP(O$2+$A6180,Sheet2!CA:NN,$B6180,0)&lt;&gt;""),HLOOKUP(O$2+$A6180,Sheet2!CA:NN,$B6180,0),"")</f>
        <v/>
      </c>
      <c r="P6180" t="str">
        <f>IF(OR(HLOOKUP(P$2+$A6180,Sheet2!CB:NO,$B6180,0),HLOOKUP(P$2+$A6180,Sheet2!CB:NO,$B6180,0)&lt;&gt;""),HLOOKUP(P$2+$A6180,Sheet2!CB:NO,$B6180,0),"")</f>
        <v/>
      </c>
      <c r="Q6180" t="str">
        <f>IF(OR(HLOOKUP(Q$2+$A6180,Sheet2!CC:NO,$B6180,0),HLOOKUP(Q$2+$A6180,Sheet2!CC:NO,$B6180,0)&lt;&gt;""),HLOOKUP(Q$2+$A6180,Sheet2!CC:NO,$B6180,0),"")</f>
        <v/>
      </c>
    </row>
    <row r="6181" spans="1:17" x14ac:dyDescent="0.25">
      <c r="A6181" s="64">
        <f t="shared" si="771"/>
        <v>42</v>
      </c>
      <c r="B6181" s="64">
        <f t="shared" si="772"/>
        <v>622</v>
      </c>
      <c r="C6181" s="64">
        <f t="shared" si="773"/>
        <v>8</v>
      </c>
      <c r="D6181" s="64">
        <f t="shared" si="774"/>
        <v>618</v>
      </c>
      <c r="E6181" s="64">
        <f t="shared" si="775"/>
        <v>3086</v>
      </c>
      <c r="F6181" s="64" t="str">
        <f t="shared" si="768"/>
        <v/>
      </c>
      <c r="G6181" s="64" t="str">
        <f t="shared" si="769"/>
        <v/>
      </c>
      <c r="H6181" s="64" t="str">
        <f t="shared" si="770"/>
        <v/>
      </c>
      <c r="I6181" s="80" t="str">
        <f>IFERROR(VLOOKUP(D6181,Sheet2!A:B,2,0),"")</f>
        <v/>
      </c>
      <c r="J6181" s="64" t="str">
        <f>IFERROR(IF(I6181&lt;&gt;"",VLOOKUP(I6181,Sheet2!B:C,2,0),""),"")</f>
        <v/>
      </c>
      <c r="K6181" s="64" t="str">
        <f>IFERROR( IF(I6181&lt;&gt;"", HLOOKUP(L$2+$A6181,Sheet2!BX:NK,2,0),""),"")</f>
        <v/>
      </c>
      <c r="L6181" t="str">
        <f>IF(OR(HLOOKUP(L$2+$A6181,Sheet2!BX:NK,$B6181,0),HLOOKUP(L$2+$A6181,Sheet2!BX:NK,$B6181,0)&lt;&gt;""),HLOOKUP(L$2+$A6181,Sheet2!BX:NK,$B6181,0),"")</f>
        <v/>
      </c>
      <c r="M6181" t="str">
        <f>IF(OR(HLOOKUP(M$2+$A6181,Sheet2!BY:NL,$B6181,0),HLOOKUP(M$2+$A6181,Sheet2!BY:NL,$B6181,0)&lt;&gt;""),HLOOKUP(M$2+$A6181,Sheet2!BY:NL,$B6181,0),"")</f>
        <v/>
      </c>
      <c r="N6181" t="str">
        <f>IF(OR(HLOOKUP(N$2+$A6181,Sheet2!BZ:NM,$B6181,0),HLOOKUP(N$2+$A6181,Sheet2!BZ:NM,$B6181,0)&lt;&gt;""),HLOOKUP(N$2+$A6181,Sheet2!BZ:NM,$B6181,0),"")</f>
        <v/>
      </c>
      <c r="O6181" t="str">
        <f>IF(OR(HLOOKUP(O$2+$A6181,Sheet2!CA:NN,$B6181,0),HLOOKUP(O$2+$A6181,Sheet2!CA:NN,$B6181,0)&lt;&gt;""),HLOOKUP(O$2+$A6181,Sheet2!CA:NN,$B6181,0),"")</f>
        <v/>
      </c>
      <c r="P6181" t="str">
        <f>IF(OR(HLOOKUP(P$2+$A6181,Sheet2!CB:NO,$B6181,0),HLOOKUP(P$2+$A6181,Sheet2!CB:NO,$B6181,0)&lt;&gt;""),HLOOKUP(P$2+$A6181,Sheet2!CB:NO,$B6181,0),"")</f>
        <v/>
      </c>
      <c r="Q6181" t="str">
        <f>IF(OR(HLOOKUP(Q$2+$A6181,Sheet2!CC:NO,$B6181,0),HLOOKUP(Q$2+$A6181,Sheet2!CC:NO,$B6181,0)&lt;&gt;""),HLOOKUP(Q$2+$A6181,Sheet2!CC:NO,$B6181,0),"")</f>
        <v/>
      </c>
    </row>
    <row r="6182" spans="1:17" x14ac:dyDescent="0.25">
      <c r="A6182" s="64">
        <f t="shared" si="771"/>
        <v>48</v>
      </c>
      <c r="B6182" s="64">
        <f t="shared" si="772"/>
        <v>622</v>
      </c>
      <c r="C6182" s="64">
        <f t="shared" si="773"/>
        <v>9</v>
      </c>
      <c r="D6182" s="64">
        <f t="shared" si="774"/>
        <v>618</v>
      </c>
      <c r="E6182" s="64">
        <f t="shared" si="775"/>
        <v>3086</v>
      </c>
      <c r="F6182" s="64" t="str">
        <f t="shared" si="768"/>
        <v/>
      </c>
      <c r="G6182" s="64" t="str">
        <f t="shared" si="769"/>
        <v/>
      </c>
      <c r="H6182" s="64" t="str">
        <f t="shared" si="770"/>
        <v/>
      </c>
      <c r="I6182" s="80" t="str">
        <f>IFERROR(VLOOKUP(D6182,Sheet2!A:B,2,0),"")</f>
        <v/>
      </c>
      <c r="J6182" s="64" t="str">
        <f>IFERROR(IF(I6182&lt;&gt;"",VLOOKUP(I6182,Sheet2!B:C,2,0),""),"")</f>
        <v/>
      </c>
      <c r="K6182" s="64" t="str">
        <f>IFERROR( IF(I6182&lt;&gt;"", HLOOKUP(L$2+$A6182,Sheet2!BX:NK,2,0),""),"")</f>
        <v/>
      </c>
      <c r="L6182" t="str">
        <f>IF(OR(HLOOKUP(L$2+$A6182,Sheet2!BX:NK,$B6182,0),HLOOKUP(L$2+$A6182,Sheet2!BX:NK,$B6182,0)&lt;&gt;""),HLOOKUP(L$2+$A6182,Sheet2!BX:NK,$B6182,0),"")</f>
        <v/>
      </c>
      <c r="M6182" t="str">
        <f>IF(OR(HLOOKUP(M$2+$A6182,Sheet2!BY:NL,$B6182,0),HLOOKUP(M$2+$A6182,Sheet2!BY:NL,$B6182,0)&lt;&gt;""),HLOOKUP(M$2+$A6182,Sheet2!BY:NL,$B6182,0),"")</f>
        <v/>
      </c>
      <c r="N6182" t="str">
        <f>IF(OR(HLOOKUP(N$2+$A6182,Sheet2!BZ:NM,$B6182,0),HLOOKUP(N$2+$A6182,Sheet2!BZ:NM,$B6182,0)&lt;&gt;""),HLOOKUP(N$2+$A6182,Sheet2!BZ:NM,$B6182,0),"")</f>
        <v/>
      </c>
      <c r="O6182" t="str">
        <f>IF(OR(HLOOKUP(O$2+$A6182,Sheet2!CA:NN,$B6182,0),HLOOKUP(O$2+$A6182,Sheet2!CA:NN,$B6182,0)&lt;&gt;""),HLOOKUP(O$2+$A6182,Sheet2!CA:NN,$B6182,0),"")</f>
        <v/>
      </c>
      <c r="P6182" t="str">
        <f>IF(OR(HLOOKUP(P$2+$A6182,Sheet2!CB:NO,$B6182,0),HLOOKUP(P$2+$A6182,Sheet2!CB:NO,$B6182,0)&lt;&gt;""),HLOOKUP(P$2+$A6182,Sheet2!CB:NO,$B6182,0),"")</f>
        <v/>
      </c>
      <c r="Q6182" t="str">
        <f>IF(OR(HLOOKUP(Q$2+$A6182,Sheet2!CC:NO,$B6182,0),HLOOKUP(Q$2+$A6182,Sheet2!CC:NO,$B6182,0)&lt;&gt;""),HLOOKUP(Q$2+$A6182,Sheet2!CC:NO,$B6182,0),"")</f>
        <v/>
      </c>
    </row>
    <row r="6183" spans="1:17" x14ac:dyDescent="0.25">
      <c r="A6183" s="64">
        <f t="shared" si="771"/>
        <v>54</v>
      </c>
      <c r="B6183" s="64">
        <f t="shared" si="772"/>
        <v>622</v>
      </c>
      <c r="C6183" s="64">
        <f t="shared" si="773"/>
        <v>10</v>
      </c>
      <c r="D6183" s="64">
        <f t="shared" si="774"/>
        <v>618</v>
      </c>
      <c r="E6183" s="64">
        <f t="shared" si="775"/>
        <v>3086</v>
      </c>
      <c r="F6183" s="64" t="str">
        <f t="shared" si="768"/>
        <v/>
      </c>
      <c r="G6183" s="64" t="str">
        <f t="shared" si="769"/>
        <v/>
      </c>
      <c r="H6183" s="64" t="str">
        <f t="shared" si="770"/>
        <v/>
      </c>
      <c r="I6183" s="80" t="str">
        <f>IFERROR(VLOOKUP(D6183,Sheet2!A:B,2,0),"")</f>
        <v/>
      </c>
      <c r="J6183" s="64" t="str">
        <f>IFERROR(IF(I6183&lt;&gt;"",VLOOKUP(I6183,Sheet2!B:C,2,0),""),"")</f>
        <v/>
      </c>
      <c r="K6183" s="64" t="str">
        <f>IFERROR( IF(I6183&lt;&gt;"", HLOOKUP(L$2+$A6183,Sheet2!BX:NK,2,0),""),"")</f>
        <v/>
      </c>
      <c r="L6183" t="str">
        <f>IF(OR(HLOOKUP(L$2+$A6183,Sheet2!BX:NK,$B6183,0),HLOOKUP(L$2+$A6183,Sheet2!BX:NK,$B6183,0)&lt;&gt;""),HLOOKUP(L$2+$A6183,Sheet2!BX:NK,$B6183,0),"")</f>
        <v/>
      </c>
      <c r="M6183" t="str">
        <f>IF(OR(HLOOKUP(M$2+$A6183,Sheet2!BY:NL,$B6183,0),HLOOKUP(M$2+$A6183,Sheet2!BY:NL,$B6183,0)&lt;&gt;""),HLOOKUP(M$2+$A6183,Sheet2!BY:NL,$B6183,0),"")</f>
        <v/>
      </c>
      <c r="N6183" t="str">
        <f>IF(OR(HLOOKUP(N$2+$A6183,Sheet2!BZ:NM,$B6183,0),HLOOKUP(N$2+$A6183,Sheet2!BZ:NM,$B6183,0)&lt;&gt;""),HLOOKUP(N$2+$A6183,Sheet2!BZ:NM,$B6183,0),"")</f>
        <v/>
      </c>
      <c r="O6183" t="str">
        <f>IF(OR(HLOOKUP(O$2+$A6183,Sheet2!CA:NN,$B6183,0),HLOOKUP(O$2+$A6183,Sheet2!CA:NN,$B6183,0)&lt;&gt;""),HLOOKUP(O$2+$A6183,Sheet2!CA:NN,$B6183,0),"")</f>
        <v/>
      </c>
      <c r="P6183" t="str">
        <f>IF(OR(HLOOKUP(P$2+$A6183,Sheet2!CB:NO,$B6183,0),HLOOKUP(P$2+$A6183,Sheet2!CB:NO,$B6183,0)&lt;&gt;""),HLOOKUP(P$2+$A6183,Sheet2!CB:NO,$B6183,0),"")</f>
        <v/>
      </c>
      <c r="Q6183" t="str">
        <f>IF(OR(HLOOKUP(Q$2+$A6183,Sheet2!CC:NO,$B6183,0),HLOOKUP(Q$2+$A6183,Sheet2!CC:NO,$B6183,0)&lt;&gt;""),HLOOKUP(Q$2+$A6183,Sheet2!CC:NO,$B6183,0),"")</f>
        <v/>
      </c>
    </row>
    <row r="6184" spans="1:17" x14ac:dyDescent="0.25">
      <c r="A6184" s="64">
        <f t="shared" si="771"/>
        <v>0</v>
      </c>
      <c r="B6184" s="64">
        <f t="shared" si="772"/>
        <v>623</v>
      </c>
      <c r="C6184" s="64">
        <f t="shared" si="773"/>
        <v>1</v>
      </c>
      <c r="D6184" s="64">
        <f t="shared" si="774"/>
        <v>619</v>
      </c>
      <c r="E6184" s="64">
        <f t="shared" si="775"/>
        <v>3091</v>
      </c>
      <c r="F6184" s="64" t="str">
        <f t="shared" si="768"/>
        <v/>
      </c>
      <c r="G6184" s="64" t="str">
        <f t="shared" si="769"/>
        <v/>
      </c>
      <c r="H6184" s="64" t="str">
        <f t="shared" si="770"/>
        <v/>
      </c>
      <c r="I6184" s="80" t="str">
        <f>IFERROR(VLOOKUP(D6184,Sheet2!A:B,2,0),"")</f>
        <v/>
      </c>
      <c r="J6184" s="64" t="str">
        <f>IFERROR(IF(I6184&lt;&gt;"",VLOOKUP(I6184,Sheet2!B:C,2,0),""),"")</f>
        <v/>
      </c>
      <c r="K6184" s="64" t="str">
        <f>IFERROR( IF(I6184&lt;&gt;"", HLOOKUP(L$2+$A6184,Sheet2!BX:NK,2,0),""),"")</f>
        <v/>
      </c>
      <c r="L6184" t="str">
        <f>IF(OR(HLOOKUP(L$2+$A6184,Sheet2!BX:NK,$B6184,0),HLOOKUP(L$2+$A6184,Sheet2!BX:NK,$B6184,0)&lt;&gt;""),HLOOKUP(L$2+$A6184,Sheet2!BX:NK,$B6184,0),"")</f>
        <v/>
      </c>
      <c r="M6184" t="str">
        <f>IF(OR(HLOOKUP(M$2+$A6184,Sheet2!BY:NL,$B6184,0),HLOOKUP(M$2+$A6184,Sheet2!BY:NL,$B6184,0)&lt;&gt;""),HLOOKUP(M$2+$A6184,Sheet2!BY:NL,$B6184,0),"")</f>
        <v/>
      </c>
      <c r="N6184" t="str">
        <f>IF(OR(HLOOKUP(N$2+$A6184,Sheet2!BZ:NM,$B6184,0),HLOOKUP(N$2+$A6184,Sheet2!BZ:NM,$B6184,0)&lt;&gt;""),HLOOKUP(N$2+$A6184,Sheet2!BZ:NM,$B6184,0),"")</f>
        <v/>
      </c>
      <c r="O6184" t="str">
        <f>IF(OR(HLOOKUP(O$2+$A6184,Sheet2!CA:NN,$B6184,0),HLOOKUP(O$2+$A6184,Sheet2!CA:NN,$B6184,0)&lt;&gt;""),HLOOKUP(O$2+$A6184,Sheet2!CA:NN,$B6184,0),"")</f>
        <v/>
      </c>
      <c r="P6184" t="str">
        <f>IF(OR(HLOOKUP(P$2+$A6184,Sheet2!CB:NO,$B6184,0),HLOOKUP(P$2+$A6184,Sheet2!CB:NO,$B6184,0)&lt;&gt;""),HLOOKUP(P$2+$A6184,Sheet2!CB:NO,$B6184,0),"")</f>
        <v/>
      </c>
      <c r="Q6184" t="str">
        <f>IF(OR(HLOOKUP(Q$2+$A6184,Sheet2!CC:NO,$B6184,0),HLOOKUP(Q$2+$A6184,Sheet2!CC:NO,$B6184,0)&lt;&gt;""),HLOOKUP(Q$2+$A6184,Sheet2!CC:NO,$B6184,0),"")</f>
        <v/>
      </c>
    </row>
    <row r="6185" spans="1:17" x14ac:dyDescent="0.25">
      <c r="A6185" s="64">
        <f t="shared" si="771"/>
        <v>6</v>
      </c>
      <c r="B6185" s="64">
        <f t="shared" si="772"/>
        <v>623</v>
      </c>
      <c r="C6185" s="64">
        <f t="shared" si="773"/>
        <v>2</v>
      </c>
      <c r="D6185" s="64">
        <f t="shared" si="774"/>
        <v>619</v>
      </c>
      <c r="E6185" s="64">
        <f t="shared" si="775"/>
        <v>3091</v>
      </c>
      <c r="F6185" s="64" t="str">
        <f t="shared" si="768"/>
        <v/>
      </c>
      <c r="G6185" s="64" t="str">
        <f t="shared" si="769"/>
        <v/>
      </c>
      <c r="H6185" s="64" t="str">
        <f t="shared" si="770"/>
        <v/>
      </c>
      <c r="I6185" s="80" t="str">
        <f>IFERROR(VLOOKUP(D6185,Sheet2!A:B,2,0),"")</f>
        <v/>
      </c>
      <c r="J6185" s="64" t="str">
        <f>IFERROR(IF(I6185&lt;&gt;"",VLOOKUP(I6185,Sheet2!B:C,2,0),""),"")</f>
        <v/>
      </c>
      <c r="K6185" s="64" t="str">
        <f>IFERROR( IF(I6185&lt;&gt;"", HLOOKUP(L$2+$A6185,Sheet2!BX:NK,2,0),""),"")</f>
        <v/>
      </c>
      <c r="L6185" t="str">
        <f>IF(OR(HLOOKUP(L$2+$A6185,Sheet2!BX:NK,$B6185,0),HLOOKUP(L$2+$A6185,Sheet2!BX:NK,$B6185,0)&lt;&gt;""),HLOOKUP(L$2+$A6185,Sheet2!BX:NK,$B6185,0),"")</f>
        <v/>
      </c>
      <c r="M6185" t="str">
        <f>IF(OR(HLOOKUP(M$2+$A6185,Sheet2!BY:NL,$B6185,0),HLOOKUP(M$2+$A6185,Sheet2!BY:NL,$B6185,0)&lt;&gt;""),HLOOKUP(M$2+$A6185,Sheet2!BY:NL,$B6185,0),"")</f>
        <v/>
      </c>
      <c r="N6185" t="str">
        <f>IF(OR(HLOOKUP(N$2+$A6185,Sheet2!BZ:NM,$B6185,0),HLOOKUP(N$2+$A6185,Sheet2!BZ:NM,$B6185,0)&lt;&gt;""),HLOOKUP(N$2+$A6185,Sheet2!BZ:NM,$B6185,0),"")</f>
        <v/>
      </c>
      <c r="O6185" t="str">
        <f>IF(OR(HLOOKUP(O$2+$A6185,Sheet2!CA:NN,$B6185,0),HLOOKUP(O$2+$A6185,Sheet2!CA:NN,$B6185,0)&lt;&gt;""),HLOOKUP(O$2+$A6185,Sheet2!CA:NN,$B6185,0),"")</f>
        <v/>
      </c>
      <c r="P6185" t="str">
        <f>IF(OR(HLOOKUP(P$2+$A6185,Sheet2!CB:NO,$B6185,0),HLOOKUP(P$2+$A6185,Sheet2!CB:NO,$B6185,0)&lt;&gt;""),HLOOKUP(P$2+$A6185,Sheet2!CB:NO,$B6185,0),"")</f>
        <v/>
      </c>
      <c r="Q6185" t="str">
        <f>IF(OR(HLOOKUP(Q$2+$A6185,Sheet2!CC:NO,$B6185,0),HLOOKUP(Q$2+$A6185,Sheet2!CC:NO,$B6185,0)&lt;&gt;""),HLOOKUP(Q$2+$A6185,Sheet2!CC:NO,$B6185,0),"")</f>
        <v/>
      </c>
    </row>
    <row r="6186" spans="1:17" x14ac:dyDescent="0.25">
      <c r="A6186" s="64">
        <f t="shared" si="771"/>
        <v>12</v>
      </c>
      <c r="B6186" s="64">
        <f t="shared" si="772"/>
        <v>623</v>
      </c>
      <c r="C6186" s="64">
        <f t="shared" si="773"/>
        <v>3</v>
      </c>
      <c r="D6186" s="64">
        <f t="shared" si="774"/>
        <v>619</v>
      </c>
      <c r="E6186" s="64">
        <f t="shared" si="775"/>
        <v>3091</v>
      </c>
      <c r="F6186" s="64" t="str">
        <f t="shared" si="768"/>
        <v/>
      </c>
      <c r="G6186" s="64" t="str">
        <f t="shared" si="769"/>
        <v/>
      </c>
      <c r="H6186" s="64" t="str">
        <f t="shared" si="770"/>
        <v/>
      </c>
      <c r="I6186" s="80" t="str">
        <f>IFERROR(VLOOKUP(D6186,Sheet2!A:B,2,0),"")</f>
        <v/>
      </c>
      <c r="J6186" s="64" t="str">
        <f>IFERROR(IF(I6186&lt;&gt;"",VLOOKUP(I6186,Sheet2!B:C,2,0),""),"")</f>
        <v/>
      </c>
      <c r="K6186" s="64" t="str">
        <f>IFERROR( IF(I6186&lt;&gt;"", HLOOKUP(L$2+$A6186,Sheet2!BX:NK,2,0),""),"")</f>
        <v/>
      </c>
      <c r="L6186" t="str">
        <f>IF(OR(HLOOKUP(L$2+$A6186,Sheet2!BX:NK,$B6186,0),HLOOKUP(L$2+$A6186,Sheet2!BX:NK,$B6186,0)&lt;&gt;""),HLOOKUP(L$2+$A6186,Sheet2!BX:NK,$B6186,0),"")</f>
        <v/>
      </c>
      <c r="M6186" t="str">
        <f>IF(OR(HLOOKUP(M$2+$A6186,Sheet2!BY:NL,$B6186,0),HLOOKUP(M$2+$A6186,Sheet2!BY:NL,$B6186,0)&lt;&gt;""),HLOOKUP(M$2+$A6186,Sheet2!BY:NL,$B6186,0),"")</f>
        <v/>
      </c>
      <c r="N6186" t="str">
        <f>IF(OR(HLOOKUP(N$2+$A6186,Sheet2!BZ:NM,$B6186,0),HLOOKUP(N$2+$A6186,Sheet2!BZ:NM,$B6186,0)&lt;&gt;""),HLOOKUP(N$2+$A6186,Sheet2!BZ:NM,$B6186,0),"")</f>
        <v/>
      </c>
      <c r="O6186" t="str">
        <f>IF(OR(HLOOKUP(O$2+$A6186,Sheet2!CA:NN,$B6186,0),HLOOKUP(O$2+$A6186,Sheet2!CA:NN,$B6186,0)&lt;&gt;""),HLOOKUP(O$2+$A6186,Sheet2!CA:NN,$B6186,0),"")</f>
        <v/>
      </c>
      <c r="P6186" t="str">
        <f>IF(OR(HLOOKUP(P$2+$A6186,Sheet2!CB:NO,$B6186,0),HLOOKUP(P$2+$A6186,Sheet2!CB:NO,$B6186,0)&lt;&gt;""),HLOOKUP(P$2+$A6186,Sheet2!CB:NO,$B6186,0),"")</f>
        <v/>
      </c>
      <c r="Q6186" t="str">
        <f>IF(OR(HLOOKUP(Q$2+$A6186,Sheet2!CC:NO,$B6186,0),HLOOKUP(Q$2+$A6186,Sheet2!CC:NO,$B6186,0)&lt;&gt;""),HLOOKUP(Q$2+$A6186,Sheet2!CC:NO,$B6186,0),"")</f>
        <v/>
      </c>
    </row>
    <row r="6187" spans="1:17" x14ac:dyDescent="0.25">
      <c r="A6187" s="64">
        <f t="shared" si="771"/>
        <v>18</v>
      </c>
      <c r="B6187" s="64">
        <f t="shared" si="772"/>
        <v>623</v>
      </c>
      <c r="C6187" s="64">
        <f t="shared" si="773"/>
        <v>4</v>
      </c>
      <c r="D6187" s="64">
        <f t="shared" si="774"/>
        <v>619</v>
      </c>
      <c r="E6187" s="64">
        <f t="shared" si="775"/>
        <v>3091</v>
      </c>
      <c r="F6187" s="64" t="str">
        <f t="shared" si="768"/>
        <v/>
      </c>
      <c r="G6187" s="64" t="str">
        <f t="shared" si="769"/>
        <v/>
      </c>
      <c r="H6187" s="64" t="str">
        <f t="shared" si="770"/>
        <v/>
      </c>
      <c r="I6187" s="80" t="str">
        <f>IFERROR(VLOOKUP(D6187,Sheet2!A:B,2,0),"")</f>
        <v/>
      </c>
      <c r="J6187" s="64" t="str">
        <f>IFERROR(IF(I6187&lt;&gt;"",VLOOKUP(I6187,Sheet2!B:C,2,0),""),"")</f>
        <v/>
      </c>
      <c r="K6187" s="64" t="str">
        <f>IFERROR( IF(I6187&lt;&gt;"", HLOOKUP(L$2+$A6187,Sheet2!BX:NK,2,0),""),"")</f>
        <v/>
      </c>
      <c r="L6187" t="str">
        <f>IF(OR(HLOOKUP(L$2+$A6187,Sheet2!BX:NK,$B6187,0),HLOOKUP(L$2+$A6187,Sheet2!BX:NK,$B6187,0)&lt;&gt;""),HLOOKUP(L$2+$A6187,Sheet2!BX:NK,$B6187,0),"")</f>
        <v/>
      </c>
      <c r="M6187" t="str">
        <f>IF(OR(HLOOKUP(M$2+$A6187,Sheet2!BY:NL,$B6187,0),HLOOKUP(M$2+$A6187,Sheet2!BY:NL,$B6187,0)&lt;&gt;""),HLOOKUP(M$2+$A6187,Sheet2!BY:NL,$B6187,0),"")</f>
        <v/>
      </c>
      <c r="N6187" t="str">
        <f>IF(OR(HLOOKUP(N$2+$A6187,Sheet2!BZ:NM,$B6187,0),HLOOKUP(N$2+$A6187,Sheet2!BZ:NM,$B6187,0)&lt;&gt;""),HLOOKUP(N$2+$A6187,Sheet2!BZ:NM,$B6187,0),"")</f>
        <v/>
      </c>
      <c r="O6187" t="str">
        <f>IF(OR(HLOOKUP(O$2+$A6187,Sheet2!CA:NN,$B6187,0),HLOOKUP(O$2+$A6187,Sheet2!CA:NN,$B6187,0)&lt;&gt;""),HLOOKUP(O$2+$A6187,Sheet2!CA:NN,$B6187,0),"")</f>
        <v/>
      </c>
      <c r="P6187" t="str">
        <f>IF(OR(HLOOKUP(P$2+$A6187,Sheet2!CB:NO,$B6187,0),HLOOKUP(P$2+$A6187,Sheet2!CB:NO,$B6187,0)&lt;&gt;""),HLOOKUP(P$2+$A6187,Sheet2!CB:NO,$B6187,0),"")</f>
        <v/>
      </c>
      <c r="Q6187" t="str">
        <f>IF(OR(HLOOKUP(Q$2+$A6187,Sheet2!CC:NO,$B6187,0),HLOOKUP(Q$2+$A6187,Sheet2!CC:NO,$B6187,0)&lt;&gt;""),HLOOKUP(Q$2+$A6187,Sheet2!CC:NO,$B6187,0),"")</f>
        <v/>
      </c>
    </row>
    <row r="6188" spans="1:17" x14ac:dyDescent="0.25">
      <c r="A6188" s="64">
        <f t="shared" si="771"/>
        <v>24</v>
      </c>
      <c r="B6188" s="64">
        <f t="shared" si="772"/>
        <v>623</v>
      </c>
      <c r="C6188" s="64">
        <f t="shared" si="773"/>
        <v>5</v>
      </c>
      <c r="D6188" s="64">
        <f t="shared" si="774"/>
        <v>619</v>
      </c>
      <c r="E6188" s="64">
        <f t="shared" si="775"/>
        <v>3091</v>
      </c>
      <c r="F6188" s="64" t="str">
        <f t="shared" si="768"/>
        <v/>
      </c>
      <c r="G6188" s="64" t="str">
        <f t="shared" si="769"/>
        <v/>
      </c>
      <c r="H6188" s="64" t="str">
        <f t="shared" si="770"/>
        <v/>
      </c>
      <c r="I6188" s="80" t="str">
        <f>IFERROR(VLOOKUP(D6188,Sheet2!A:B,2,0),"")</f>
        <v/>
      </c>
      <c r="J6188" s="64" t="str">
        <f>IFERROR(IF(I6188&lt;&gt;"",VLOOKUP(I6188,Sheet2!B:C,2,0),""),"")</f>
        <v/>
      </c>
      <c r="K6188" s="64" t="str">
        <f>IFERROR( IF(I6188&lt;&gt;"", HLOOKUP(L$2+$A6188,Sheet2!BX:NK,2,0),""),"")</f>
        <v/>
      </c>
      <c r="L6188" t="str">
        <f>IF(OR(HLOOKUP(L$2+$A6188,Sheet2!BX:NK,$B6188,0),HLOOKUP(L$2+$A6188,Sheet2!BX:NK,$B6188,0)&lt;&gt;""),HLOOKUP(L$2+$A6188,Sheet2!BX:NK,$B6188,0),"")</f>
        <v/>
      </c>
      <c r="M6188" t="str">
        <f>IF(OR(HLOOKUP(M$2+$A6188,Sheet2!BY:NL,$B6188,0),HLOOKUP(M$2+$A6188,Sheet2!BY:NL,$B6188,0)&lt;&gt;""),HLOOKUP(M$2+$A6188,Sheet2!BY:NL,$B6188,0),"")</f>
        <v/>
      </c>
      <c r="N6188" t="str">
        <f>IF(OR(HLOOKUP(N$2+$A6188,Sheet2!BZ:NM,$B6188,0),HLOOKUP(N$2+$A6188,Sheet2!BZ:NM,$B6188,0)&lt;&gt;""),HLOOKUP(N$2+$A6188,Sheet2!BZ:NM,$B6188,0),"")</f>
        <v/>
      </c>
      <c r="O6188" t="str">
        <f>IF(OR(HLOOKUP(O$2+$A6188,Sheet2!CA:NN,$B6188,0),HLOOKUP(O$2+$A6188,Sheet2!CA:NN,$B6188,0)&lt;&gt;""),HLOOKUP(O$2+$A6188,Sheet2!CA:NN,$B6188,0),"")</f>
        <v/>
      </c>
      <c r="P6188" t="str">
        <f>IF(OR(HLOOKUP(P$2+$A6188,Sheet2!CB:NO,$B6188,0),HLOOKUP(P$2+$A6188,Sheet2!CB:NO,$B6188,0)&lt;&gt;""),HLOOKUP(P$2+$A6188,Sheet2!CB:NO,$B6188,0),"")</f>
        <v/>
      </c>
      <c r="Q6188" t="str">
        <f>IF(OR(HLOOKUP(Q$2+$A6188,Sheet2!CC:NO,$B6188,0),HLOOKUP(Q$2+$A6188,Sheet2!CC:NO,$B6188,0)&lt;&gt;""),HLOOKUP(Q$2+$A6188,Sheet2!CC:NO,$B6188,0),"")</f>
        <v/>
      </c>
    </row>
    <row r="6189" spans="1:17" x14ac:dyDescent="0.25">
      <c r="A6189" s="64">
        <f t="shared" si="771"/>
        <v>30</v>
      </c>
      <c r="B6189" s="64">
        <f t="shared" si="772"/>
        <v>623</v>
      </c>
      <c r="C6189" s="64">
        <f t="shared" si="773"/>
        <v>6</v>
      </c>
      <c r="D6189" s="64">
        <f t="shared" si="774"/>
        <v>619</v>
      </c>
      <c r="E6189" s="64">
        <f t="shared" si="775"/>
        <v>3091</v>
      </c>
      <c r="F6189" s="64" t="str">
        <f t="shared" si="768"/>
        <v/>
      </c>
      <c r="G6189" s="64" t="str">
        <f t="shared" si="769"/>
        <v/>
      </c>
      <c r="H6189" s="64" t="str">
        <f t="shared" si="770"/>
        <v/>
      </c>
      <c r="I6189" s="80" t="str">
        <f>IFERROR(VLOOKUP(D6189,Sheet2!A:B,2,0),"")</f>
        <v/>
      </c>
      <c r="J6189" s="64" t="str">
        <f>IFERROR(IF(I6189&lt;&gt;"",VLOOKUP(I6189,Sheet2!B:C,2,0),""),"")</f>
        <v/>
      </c>
      <c r="K6189" s="64" t="str">
        <f>IFERROR( IF(I6189&lt;&gt;"", HLOOKUP(L$2+$A6189,Sheet2!BX:NK,2,0),""),"")</f>
        <v/>
      </c>
      <c r="L6189" t="str">
        <f>IF(OR(HLOOKUP(L$2+$A6189,Sheet2!BX:NK,$B6189,0),HLOOKUP(L$2+$A6189,Sheet2!BX:NK,$B6189,0)&lt;&gt;""),HLOOKUP(L$2+$A6189,Sheet2!BX:NK,$B6189,0),"")</f>
        <v/>
      </c>
      <c r="M6189" t="str">
        <f>IF(OR(HLOOKUP(M$2+$A6189,Sheet2!BY:NL,$B6189,0),HLOOKUP(M$2+$A6189,Sheet2!BY:NL,$B6189,0)&lt;&gt;""),HLOOKUP(M$2+$A6189,Sheet2!BY:NL,$B6189,0),"")</f>
        <v/>
      </c>
      <c r="N6189" t="str">
        <f>IF(OR(HLOOKUP(N$2+$A6189,Sheet2!BZ:NM,$B6189,0),HLOOKUP(N$2+$A6189,Sheet2!BZ:NM,$B6189,0)&lt;&gt;""),HLOOKUP(N$2+$A6189,Sheet2!BZ:NM,$B6189,0),"")</f>
        <v/>
      </c>
      <c r="O6189" t="str">
        <f>IF(OR(HLOOKUP(O$2+$A6189,Sheet2!CA:NN,$B6189,0),HLOOKUP(O$2+$A6189,Sheet2!CA:NN,$B6189,0)&lt;&gt;""),HLOOKUP(O$2+$A6189,Sheet2!CA:NN,$B6189,0),"")</f>
        <v/>
      </c>
      <c r="P6189" t="str">
        <f>IF(OR(HLOOKUP(P$2+$A6189,Sheet2!CB:NO,$B6189,0),HLOOKUP(P$2+$A6189,Sheet2!CB:NO,$B6189,0)&lt;&gt;""),HLOOKUP(P$2+$A6189,Sheet2!CB:NO,$B6189,0),"")</f>
        <v/>
      </c>
      <c r="Q6189" t="str">
        <f>IF(OR(HLOOKUP(Q$2+$A6189,Sheet2!CC:NO,$B6189,0),HLOOKUP(Q$2+$A6189,Sheet2!CC:NO,$B6189,0)&lt;&gt;""),HLOOKUP(Q$2+$A6189,Sheet2!CC:NO,$B6189,0),"")</f>
        <v/>
      </c>
    </row>
    <row r="6190" spans="1:17" x14ac:dyDescent="0.25">
      <c r="A6190" s="64">
        <f t="shared" si="771"/>
        <v>36</v>
      </c>
      <c r="B6190" s="64">
        <f t="shared" si="772"/>
        <v>623</v>
      </c>
      <c r="C6190" s="64">
        <f t="shared" si="773"/>
        <v>7</v>
      </c>
      <c r="D6190" s="64">
        <f t="shared" si="774"/>
        <v>619</v>
      </c>
      <c r="E6190" s="64">
        <f t="shared" si="775"/>
        <v>3091</v>
      </c>
      <c r="F6190" s="64" t="str">
        <f t="shared" si="768"/>
        <v/>
      </c>
      <c r="G6190" s="64" t="str">
        <f t="shared" si="769"/>
        <v/>
      </c>
      <c r="H6190" s="64" t="str">
        <f t="shared" si="770"/>
        <v/>
      </c>
      <c r="I6190" s="80" t="str">
        <f>IFERROR(VLOOKUP(D6190,Sheet2!A:B,2,0),"")</f>
        <v/>
      </c>
      <c r="J6190" s="64" t="str">
        <f>IFERROR(IF(I6190&lt;&gt;"",VLOOKUP(I6190,Sheet2!B:C,2,0),""),"")</f>
        <v/>
      </c>
      <c r="K6190" s="64" t="str">
        <f>IFERROR( IF(I6190&lt;&gt;"", HLOOKUP(L$2+$A6190,Sheet2!BX:NK,2,0),""),"")</f>
        <v/>
      </c>
      <c r="L6190" t="str">
        <f>IF(OR(HLOOKUP(L$2+$A6190,Sheet2!BX:NK,$B6190,0),HLOOKUP(L$2+$A6190,Sheet2!BX:NK,$B6190,0)&lt;&gt;""),HLOOKUP(L$2+$A6190,Sheet2!BX:NK,$B6190,0),"")</f>
        <v/>
      </c>
      <c r="M6190" t="str">
        <f>IF(OR(HLOOKUP(M$2+$A6190,Sheet2!BY:NL,$B6190,0),HLOOKUP(M$2+$A6190,Sheet2!BY:NL,$B6190,0)&lt;&gt;""),HLOOKUP(M$2+$A6190,Sheet2!BY:NL,$B6190,0),"")</f>
        <v/>
      </c>
      <c r="N6190" t="str">
        <f>IF(OR(HLOOKUP(N$2+$A6190,Sheet2!BZ:NM,$B6190,0),HLOOKUP(N$2+$A6190,Sheet2!BZ:NM,$B6190,0)&lt;&gt;""),HLOOKUP(N$2+$A6190,Sheet2!BZ:NM,$B6190,0),"")</f>
        <v/>
      </c>
      <c r="O6190" t="str">
        <f>IF(OR(HLOOKUP(O$2+$A6190,Sheet2!CA:NN,$B6190,0),HLOOKUP(O$2+$A6190,Sheet2!CA:NN,$B6190,0)&lt;&gt;""),HLOOKUP(O$2+$A6190,Sheet2!CA:NN,$B6190,0),"")</f>
        <v/>
      </c>
      <c r="P6190" t="str">
        <f>IF(OR(HLOOKUP(P$2+$A6190,Sheet2!CB:NO,$B6190,0),HLOOKUP(P$2+$A6190,Sheet2!CB:NO,$B6190,0)&lt;&gt;""),HLOOKUP(P$2+$A6190,Sheet2!CB:NO,$B6190,0),"")</f>
        <v/>
      </c>
      <c r="Q6190" t="str">
        <f>IF(OR(HLOOKUP(Q$2+$A6190,Sheet2!CC:NO,$B6190,0),HLOOKUP(Q$2+$A6190,Sheet2!CC:NO,$B6190,0)&lt;&gt;""),HLOOKUP(Q$2+$A6190,Sheet2!CC:NO,$B6190,0),"")</f>
        <v/>
      </c>
    </row>
    <row r="6191" spans="1:17" x14ac:dyDescent="0.25">
      <c r="A6191" s="64">
        <f t="shared" si="771"/>
        <v>42</v>
      </c>
      <c r="B6191" s="64">
        <f t="shared" si="772"/>
        <v>623</v>
      </c>
      <c r="C6191" s="64">
        <f t="shared" si="773"/>
        <v>8</v>
      </c>
      <c r="D6191" s="64">
        <f t="shared" si="774"/>
        <v>619</v>
      </c>
      <c r="E6191" s="64">
        <f t="shared" si="775"/>
        <v>3091</v>
      </c>
      <c r="F6191" s="64" t="str">
        <f t="shared" si="768"/>
        <v/>
      </c>
      <c r="G6191" s="64" t="str">
        <f t="shared" si="769"/>
        <v/>
      </c>
      <c r="H6191" s="64" t="str">
        <f t="shared" si="770"/>
        <v/>
      </c>
      <c r="I6191" s="80" t="str">
        <f>IFERROR(VLOOKUP(D6191,Sheet2!A:B,2,0),"")</f>
        <v/>
      </c>
      <c r="J6191" s="64" t="str">
        <f>IFERROR(IF(I6191&lt;&gt;"",VLOOKUP(I6191,Sheet2!B:C,2,0),""),"")</f>
        <v/>
      </c>
      <c r="K6191" s="64" t="str">
        <f>IFERROR( IF(I6191&lt;&gt;"", HLOOKUP(L$2+$A6191,Sheet2!BX:NK,2,0),""),"")</f>
        <v/>
      </c>
      <c r="L6191" t="str">
        <f>IF(OR(HLOOKUP(L$2+$A6191,Sheet2!BX:NK,$B6191,0),HLOOKUP(L$2+$A6191,Sheet2!BX:NK,$B6191,0)&lt;&gt;""),HLOOKUP(L$2+$A6191,Sheet2!BX:NK,$B6191,0),"")</f>
        <v/>
      </c>
      <c r="M6191" t="str">
        <f>IF(OR(HLOOKUP(M$2+$A6191,Sheet2!BY:NL,$B6191,0),HLOOKUP(M$2+$A6191,Sheet2!BY:NL,$B6191,0)&lt;&gt;""),HLOOKUP(M$2+$A6191,Sheet2!BY:NL,$B6191,0),"")</f>
        <v/>
      </c>
      <c r="N6191" t="str">
        <f>IF(OR(HLOOKUP(N$2+$A6191,Sheet2!BZ:NM,$B6191,0),HLOOKUP(N$2+$A6191,Sheet2!BZ:NM,$B6191,0)&lt;&gt;""),HLOOKUP(N$2+$A6191,Sheet2!BZ:NM,$B6191,0),"")</f>
        <v/>
      </c>
      <c r="O6191" t="str">
        <f>IF(OR(HLOOKUP(O$2+$A6191,Sheet2!CA:NN,$B6191,0),HLOOKUP(O$2+$A6191,Sheet2!CA:NN,$B6191,0)&lt;&gt;""),HLOOKUP(O$2+$A6191,Sheet2!CA:NN,$B6191,0),"")</f>
        <v/>
      </c>
      <c r="P6191" t="str">
        <f>IF(OR(HLOOKUP(P$2+$A6191,Sheet2!CB:NO,$B6191,0),HLOOKUP(P$2+$A6191,Sheet2!CB:NO,$B6191,0)&lt;&gt;""),HLOOKUP(P$2+$A6191,Sheet2!CB:NO,$B6191,0),"")</f>
        <v/>
      </c>
      <c r="Q6191" t="str">
        <f>IF(OR(HLOOKUP(Q$2+$A6191,Sheet2!CC:NO,$B6191,0),HLOOKUP(Q$2+$A6191,Sheet2!CC:NO,$B6191,0)&lt;&gt;""),HLOOKUP(Q$2+$A6191,Sheet2!CC:NO,$B6191,0),"")</f>
        <v/>
      </c>
    </row>
    <row r="6192" spans="1:17" x14ac:dyDescent="0.25">
      <c r="A6192" s="64">
        <f t="shared" si="771"/>
        <v>48</v>
      </c>
      <c r="B6192" s="64">
        <f t="shared" si="772"/>
        <v>623</v>
      </c>
      <c r="C6192" s="64">
        <f t="shared" si="773"/>
        <v>9</v>
      </c>
      <c r="D6192" s="64">
        <f t="shared" si="774"/>
        <v>619</v>
      </c>
      <c r="E6192" s="64">
        <f t="shared" si="775"/>
        <v>3091</v>
      </c>
      <c r="F6192" s="64" t="str">
        <f t="shared" si="768"/>
        <v/>
      </c>
      <c r="G6192" s="64" t="str">
        <f t="shared" si="769"/>
        <v/>
      </c>
      <c r="H6192" s="64" t="str">
        <f t="shared" si="770"/>
        <v/>
      </c>
      <c r="I6192" s="80" t="str">
        <f>IFERROR(VLOOKUP(D6192,Sheet2!A:B,2,0),"")</f>
        <v/>
      </c>
      <c r="J6192" s="64" t="str">
        <f>IFERROR(IF(I6192&lt;&gt;"",VLOOKUP(I6192,Sheet2!B:C,2,0),""),"")</f>
        <v/>
      </c>
      <c r="K6192" s="64" t="str">
        <f>IFERROR( IF(I6192&lt;&gt;"", HLOOKUP(L$2+$A6192,Sheet2!BX:NK,2,0),""),"")</f>
        <v/>
      </c>
      <c r="L6192" t="str">
        <f>IF(OR(HLOOKUP(L$2+$A6192,Sheet2!BX:NK,$B6192,0),HLOOKUP(L$2+$A6192,Sheet2!BX:NK,$B6192,0)&lt;&gt;""),HLOOKUP(L$2+$A6192,Sheet2!BX:NK,$B6192,0),"")</f>
        <v/>
      </c>
      <c r="M6192" t="str">
        <f>IF(OR(HLOOKUP(M$2+$A6192,Sheet2!BY:NL,$B6192,0),HLOOKUP(M$2+$A6192,Sheet2!BY:NL,$B6192,0)&lt;&gt;""),HLOOKUP(M$2+$A6192,Sheet2!BY:NL,$B6192,0),"")</f>
        <v/>
      </c>
      <c r="N6192" t="str">
        <f>IF(OR(HLOOKUP(N$2+$A6192,Sheet2!BZ:NM,$B6192,0),HLOOKUP(N$2+$A6192,Sheet2!BZ:NM,$B6192,0)&lt;&gt;""),HLOOKUP(N$2+$A6192,Sheet2!BZ:NM,$B6192,0),"")</f>
        <v/>
      </c>
      <c r="O6192" t="str">
        <f>IF(OR(HLOOKUP(O$2+$A6192,Sheet2!CA:NN,$B6192,0),HLOOKUP(O$2+$A6192,Sheet2!CA:NN,$B6192,0)&lt;&gt;""),HLOOKUP(O$2+$A6192,Sheet2!CA:NN,$B6192,0),"")</f>
        <v/>
      </c>
      <c r="P6192" t="str">
        <f>IF(OR(HLOOKUP(P$2+$A6192,Sheet2!CB:NO,$B6192,0),HLOOKUP(P$2+$A6192,Sheet2!CB:NO,$B6192,0)&lt;&gt;""),HLOOKUP(P$2+$A6192,Sheet2!CB:NO,$B6192,0),"")</f>
        <v/>
      </c>
      <c r="Q6192" t="str">
        <f>IF(OR(HLOOKUP(Q$2+$A6192,Sheet2!CC:NO,$B6192,0),HLOOKUP(Q$2+$A6192,Sheet2!CC:NO,$B6192,0)&lt;&gt;""),HLOOKUP(Q$2+$A6192,Sheet2!CC:NO,$B6192,0),"")</f>
        <v/>
      </c>
    </row>
    <row r="6193" spans="1:17" x14ac:dyDescent="0.25">
      <c r="A6193" s="64">
        <f t="shared" si="771"/>
        <v>54</v>
      </c>
      <c r="B6193" s="64">
        <f t="shared" si="772"/>
        <v>623</v>
      </c>
      <c r="C6193" s="64">
        <f t="shared" si="773"/>
        <v>10</v>
      </c>
      <c r="D6193" s="64">
        <f t="shared" si="774"/>
        <v>619</v>
      </c>
      <c r="E6193" s="64">
        <f t="shared" si="775"/>
        <v>3091</v>
      </c>
      <c r="F6193" s="64" t="str">
        <f t="shared" si="768"/>
        <v/>
      </c>
      <c r="G6193" s="64" t="str">
        <f t="shared" si="769"/>
        <v/>
      </c>
      <c r="H6193" s="64" t="str">
        <f t="shared" si="770"/>
        <v/>
      </c>
      <c r="I6193" s="80" t="str">
        <f>IFERROR(VLOOKUP(D6193,Sheet2!A:B,2,0),"")</f>
        <v/>
      </c>
      <c r="J6193" s="64" t="str">
        <f>IFERROR(IF(I6193&lt;&gt;"",VLOOKUP(I6193,Sheet2!B:C,2,0),""),"")</f>
        <v/>
      </c>
      <c r="K6193" s="64" t="str">
        <f>IFERROR( IF(I6193&lt;&gt;"", HLOOKUP(L$2+$A6193,Sheet2!BX:NK,2,0),""),"")</f>
        <v/>
      </c>
      <c r="L6193" t="str">
        <f>IF(OR(HLOOKUP(L$2+$A6193,Sheet2!BX:NK,$B6193,0),HLOOKUP(L$2+$A6193,Sheet2!BX:NK,$B6193,0)&lt;&gt;""),HLOOKUP(L$2+$A6193,Sheet2!BX:NK,$B6193,0),"")</f>
        <v/>
      </c>
      <c r="M6193" t="str">
        <f>IF(OR(HLOOKUP(M$2+$A6193,Sheet2!BY:NL,$B6193,0),HLOOKUP(M$2+$A6193,Sheet2!BY:NL,$B6193,0)&lt;&gt;""),HLOOKUP(M$2+$A6193,Sheet2!BY:NL,$B6193,0),"")</f>
        <v/>
      </c>
      <c r="N6193" t="str">
        <f>IF(OR(HLOOKUP(N$2+$A6193,Sheet2!BZ:NM,$B6193,0),HLOOKUP(N$2+$A6193,Sheet2!BZ:NM,$B6193,0)&lt;&gt;""),HLOOKUP(N$2+$A6193,Sheet2!BZ:NM,$B6193,0),"")</f>
        <v/>
      </c>
      <c r="O6193" t="str">
        <f>IF(OR(HLOOKUP(O$2+$A6193,Sheet2!CA:NN,$B6193,0),HLOOKUP(O$2+$A6193,Sheet2!CA:NN,$B6193,0)&lt;&gt;""),HLOOKUP(O$2+$A6193,Sheet2!CA:NN,$B6193,0),"")</f>
        <v/>
      </c>
      <c r="P6193" t="str">
        <f>IF(OR(HLOOKUP(P$2+$A6193,Sheet2!CB:NO,$B6193,0),HLOOKUP(P$2+$A6193,Sheet2!CB:NO,$B6193,0)&lt;&gt;""),HLOOKUP(P$2+$A6193,Sheet2!CB:NO,$B6193,0),"")</f>
        <v/>
      </c>
      <c r="Q6193" t="str">
        <f>IF(OR(HLOOKUP(Q$2+$A6193,Sheet2!CC:NO,$B6193,0),HLOOKUP(Q$2+$A6193,Sheet2!CC:NO,$B6193,0)&lt;&gt;""),HLOOKUP(Q$2+$A6193,Sheet2!CC:NO,$B6193,0),"")</f>
        <v/>
      </c>
    </row>
    <row r="6194" spans="1:17" x14ac:dyDescent="0.25">
      <c r="A6194" s="64">
        <f t="shared" si="771"/>
        <v>0</v>
      </c>
      <c r="B6194" s="64">
        <f t="shared" si="772"/>
        <v>624</v>
      </c>
      <c r="C6194" s="64">
        <f t="shared" si="773"/>
        <v>1</v>
      </c>
      <c r="D6194" s="64">
        <f t="shared" si="774"/>
        <v>620</v>
      </c>
      <c r="E6194" s="64">
        <f t="shared" si="775"/>
        <v>3096</v>
      </c>
      <c r="F6194" s="64" t="str">
        <f t="shared" si="768"/>
        <v/>
      </c>
      <c r="G6194" s="64" t="str">
        <f t="shared" si="769"/>
        <v/>
      </c>
      <c r="H6194" s="64" t="str">
        <f t="shared" si="770"/>
        <v/>
      </c>
      <c r="I6194" s="80" t="str">
        <f>IFERROR(VLOOKUP(D6194,Sheet2!A:B,2,0),"")</f>
        <v/>
      </c>
      <c r="J6194" s="64" t="str">
        <f>IFERROR(IF(I6194&lt;&gt;"",VLOOKUP(I6194,Sheet2!B:C,2,0),""),"")</f>
        <v/>
      </c>
      <c r="K6194" s="64" t="str">
        <f>IFERROR( IF(I6194&lt;&gt;"", HLOOKUP(L$2+$A6194,Sheet2!BX:NK,2,0),""),"")</f>
        <v/>
      </c>
      <c r="L6194" t="str">
        <f>IF(OR(HLOOKUP(L$2+$A6194,Sheet2!BX:NK,$B6194,0),HLOOKUP(L$2+$A6194,Sheet2!BX:NK,$B6194,0)&lt;&gt;""),HLOOKUP(L$2+$A6194,Sheet2!BX:NK,$B6194,0),"")</f>
        <v/>
      </c>
      <c r="M6194" t="str">
        <f>IF(OR(HLOOKUP(M$2+$A6194,Sheet2!BY:NL,$B6194,0),HLOOKUP(M$2+$A6194,Sheet2!BY:NL,$B6194,0)&lt;&gt;""),HLOOKUP(M$2+$A6194,Sheet2!BY:NL,$B6194,0),"")</f>
        <v/>
      </c>
      <c r="N6194" t="str">
        <f>IF(OR(HLOOKUP(N$2+$A6194,Sheet2!BZ:NM,$B6194,0),HLOOKUP(N$2+$A6194,Sheet2!BZ:NM,$B6194,0)&lt;&gt;""),HLOOKUP(N$2+$A6194,Sheet2!BZ:NM,$B6194,0),"")</f>
        <v/>
      </c>
      <c r="O6194" t="str">
        <f>IF(OR(HLOOKUP(O$2+$A6194,Sheet2!CA:NN,$B6194,0),HLOOKUP(O$2+$A6194,Sheet2!CA:NN,$B6194,0)&lt;&gt;""),HLOOKUP(O$2+$A6194,Sheet2!CA:NN,$B6194,0),"")</f>
        <v/>
      </c>
      <c r="P6194" t="str">
        <f>IF(OR(HLOOKUP(P$2+$A6194,Sheet2!CB:NO,$B6194,0),HLOOKUP(P$2+$A6194,Sheet2!CB:NO,$B6194,0)&lt;&gt;""),HLOOKUP(P$2+$A6194,Sheet2!CB:NO,$B6194,0),"")</f>
        <v/>
      </c>
      <c r="Q6194" t="str">
        <f>IF(OR(HLOOKUP(Q$2+$A6194,Sheet2!CC:NO,$B6194,0),HLOOKUP(Q$2+$A6194,Sheet2!CC:NO,$B6194,0)&lt;&gt;""),HLOOKUP(Q$2+$A6194,Sheet2!CC:NO,$B6194,0),"")</f>
        <v/>
      </c>
    </row>
    <row r="6195" spans="1:17" x14ac:dyDescent="0.25">
      <c r="A6195" s="64">
        <f t="shared" si="771"/>
        <v>6</v>
      </c>
      <c r="B6195" s="64">
        <f t="shared" si="772"/>
        <v>624</v>
      </c>
      <c r="C6195" s="64">
        <f t="shared" si="773"/>
        <v>2</v>
      </c>
      <c r="D6195" s="64">
        <f t="shared" si="774"/>
        <v>620</v>
      </c>
      <c r="E6195" s="64">
        <f t="shared" si="775"/>
        <v>3096</v>
      </c>
      <c r="F6195" s="64" t="str">
        <f t="shared" si="768"/>
        <v/>
      </c>
      <c r="G6195" s="64" t="str">
        <f t="shared" si="769"/>
        <v/>
      </c>
      <c r="H6195" s="64" t="str">
        <f t="shared" si="770"/>
        <v/>
      </c>
      <c r="I6195" s="80" t="str">
        <f>IFERROR(VLOOKUP(D6195,Sheet2!A:B,2,0),"")</f>
        <v/>
      </c>
      <c r="J6195" s="64" t="str">
        <f>IFERROR(IF(I6195&lt;&gt;"",VLOOKUP(I6195,Sheet2!B:C,2,0),""),"")</f>
        <v/>
      </c>
      <c r="K6195" s="64" t="str">
        <f>IFERROR( IF(I6195&lt;&gt;"", HLOOKUP(L$2+$A6195,Sheet2!BX:NK,2,0),""),"")</f>
        <v/>
      </c>
      <c r="L6195" t="str">
        <f>IF(OR(HLOOKUP(L$2+$A6195,Sheet2!BX:NK,$B6195,0),HLOOKUP(L$2+$A6195,Sheet2!BX:NK,$B6195,0)&lt;&gt;""),HLOOKUP(L$2+$A6195,Sheet2!BX:NK,$B6195,0),"")</f>
        <v/>
      </c>
      <c r="M6195" t="str">
        <f>IF(OR(HLOOKUP(M$2+$A6195,Sheet2!BY:NL,$B6195,0),HLOOKUP(M$2+$A6195,Sheet2!BY:NL,$B6195,0)&lt;&gt;""),HLOOKUP(M$2+$A6195,Sheet2!BY:NL,$B6195,0),"")</f>
        <v/>
      </c>
      <c r="N6195" t="str">
        <f>IF(OR(HLOOKUP(N$2+$A6195,Sheet2!BZ:NM,$B6195,0),HLOOKUP(N$2+$A6195,Sheet2!BZ:NM,$B6195,0)&lt;&gt;""),HLOOKUP(N$2+$A6195,Sheet2!BZ:NM,$B6195,0),"")</f>
        <v/>
      </c>
      <c r="O6195" t="str">
        <f>IF(OR(HLOOKUP(O$2+$A6195,Sheet2!CA:NN,$B6195,0),HLOOKUP(O$2+$A6195,Sheet2!CA:NN,$B6195,0)&lt;&gt;""),HLOOKUP(O$2+$A6195,Sheet2!CA:NN,$B6195,0),"")</f>
        <v/>
      </c>
      <c r="P6195" t="str">
        <f>IF(OR(HLOOKUP(P$2+$A6195,Sheet2!CB:NO,$B6195,0),HLOOKUP(P$2+$A6195,Sheet2!CB:NO,$B6195,0)&lt;&gt;""),HLOOKUP(P$2+$A6195,Sheet2!CB:NO,$B6195,0),"")</f>
        <v/>
      </c>
      <c r="Q6195" t="str">
        <f>IF(OR(HLOOKUP(Q$2+$A6195,Sheet2!CC:NO,$B6195,0),HLOOKUP(Q$2+$A6195,Sheet2!CC:NO,$B6195,0)&lt;&gt;""),HLOOKUP(Q$2+$A6195,Sheet2!CC:NO,$B6195,0),"")</f>
        <v/>
      </c>
    </row>
    <row r="6196" spans="1:17" x14ac:dyDescent="0.25">
      <c r="A6196" s="64">
        <f t="shared" si="771"/>
        <v>12</v>
      </c>
      <c r="B6196" s="64">
        <f t="shared" si="772"/>
        <v>624</v>
      </c>
      <c r="C6196" s="64">
        <f t="shared" si="773"/>
        <v>3</v>
      </c>
      <c r="D6196" s="64">
        <f t="shared" si="774"/>
        <v>620</v>
      </c>
      <c r="E6196" s="64">
        <f t="shared" si="775"/>
        <v>3096</v>
      </c>
      <c r="F6196" s="64" t="str">
        <f t="shared" si="768"/>
        <v/>
      </c>
      <c r="G6196" s="64" t="str">
        <f t="shared" si="769"/>
        <v/>
      </c>
      <c r="H6196" s="64" t="str">
        <f t="shared" si="770"/>
        <v/>
      </c>
      <c r="I6196" s="80" t="str">
        <f>IFERROR(VLOOKUP(D6196,Sheet2!A:B,2,0),"")</f>
        <v/>
      </c>
      <c r="J6196" s="64" t="str">
        <f>IFERROR(IF(I6196&lt;&gt;"",VLOOKUP(I6196,Sheet2!B:C,2,0),""),"")</f>
        <v/>
      </c>
      <c r="K6196" s="64" t="str">
        <f>IFERROR( IF(I6196&lt;&gt;"", HLOOKUP(L$2+$A6196,Sheet2!BX:NK,2,0),""),"")</f>
        <v/>
      </c>
      <c r="L6196" t="str">
        <f>IF(OR(HLOOKUP(L$2+$A6196,Sheet2!BX:NK,$B6196,0),HLOOKUP(L$2+$A6196,Sheet2!BX:NK,$B6196,0)&lt;&gt;""),HLOOKUP(L$2+$A6196,Sheet2!BX:NK,$B6196,0),"")</f>
        <v/>
      </c>
      <c r="M6196" t="str">
        <f>IF(OR(HLOOKUP(M$2+$A6196,Sheet2!BY:NL,$B6196,0),HLOOKUP(M$2+$A6196,Sheet2!BY:NL,$B6196,0)&lt;&gt;""),HLOOKUP(M$2+$A6196,Sheet2!BY:NL,$B6196,0),"")</f>
        <v/>
      </c>
      <c r="N6196" t="str">
        <f>IF(OR(HLOOKUP(N$2+$A6196,Sheet2!BZ:NM,$B6196,0),HLOOKUP(N$2+$A6196,Sheet2!BZ:NM,$B6196,0)&lt;&gt;""),HLOOKUP(N$2+$A6196,Sheet2!BZ:NM,$B6196,0),"")</f>
        <v/>
      </c>
      <c r="O6196" t="str">
        <f>IF(OR(HLOOKUP(O$2+$A6196,Sheet2!CA:NN,$B6196,0),HLOOKUP(O$2+$A6196,Sheet2!CA:NN,$B6196,0)&lt;&gt;""),HLOOKUP(O$2+$A6196,Sheet2!CA:NN,$B6196,0),"")</f>
        <v/>
      </c>
      <c r="P6196" t="str">
        <f>IF(OR(HLOOKUP(P$2+$A6196,Sheet2!CB:NO,$B6196,0),HLOOKUP(P$2+$A6196,Sheet2!CB:NO,$B6196,0)&lt;&gt;""),HLOOKUP(P$2+$A6196,Sheet2!CB:NO,$B6196,0),"")</f>
        <v/>
      </c>
      <c r="Q6196" t="str">
        <f>IF(OR(HLOOKUP(Q$2+$A6196,Sheet2!CC:NO,$B6196,0),HLOOKUP(Q$2+$A6196,Sheet2!CC:NO,$B6196,0)&lt;&gt;""),HLOOKUP(Q$2+$A6196,Sheet2!CC:NO,$B6196,0),"")</f>
        <v/>
      </c>
    </row>
    <row r="6197" spans="1:17" x14ac:dyDescent="0.25">
      <c r="A6197" s="64">
        <f t="shared" si="771"/>
        <v>18</v>
      </c>
      <c r="B6197" s="64">
        <f t="shared" si="772"/>
        <v>624</v>
      </c>
      <c r="C6197" s="64">
        <f t="shared" si="773"/>
        <v>4</v>
      </c>
      <c r="D6197" s="64">
        <f t="shared" si="774"/>
        <v>620</v>
      </c>
      <c r="E6197" s="64">
        <f t="shared" si="775"/>
        <v>3096</v>
      </c>
      <c r="F6197" s="64" t="str">
        <f t="shared" si="768"/>
        <v/>
      </c>
      <c r="G6197" s="64" t="str">
        <f t="shared" si="769"/>
        <v/>
      </c>
      <c r="H6197" s="64" t="str">
        <f t="shared" si="770"/>
        <v/>
      </c>
      <c r="I6197" s="80" t="str">
        <f>IFERROR(VLOOKUP(D6197,Sheet2!A:B,2,0),"")</f>
        <v/>
      </c>
      <c r="J6197" s="64" t="str">
        <f>IFERROR(IF(I6197&lt;&gt;"",VLOOKUP(I6197,Sheet2!B:C,2,0),""),"")</f>
        <v/>
      </c>
      <c r="K6197" s="64" t="str">
        <f>IFERROR( IF(I6197&lt;&gt;"", HLOOKUP(L$2+$A6197,Sheet2!BX:NK,2,0),""),"")</f>
        <v/>
      </c>
      <c r="L6197" t="str">
        <f>IF(OR(HLOOKUP(L$2+$A6197,Sheet2!BX:NK,$B6197,0),HLOOKUP(L$2+$A6197,Sheet2!BX:NK,$B6197,0)&lt;&gt;""),HLOOKUP(L$2+$A6197,Sheet2!BX:NK,$B6197,0),"")</f>
        <v/>
      </c>
      <c r="M6197" t="str">
        <f>IF(OR(HLOOKUP(M$2+$A6197,Sheet2!BY:NL,$B6197,0),HLOOKUP(M$2+$A6197,Sheet2!BY:NL,$B6197,0)&lt;&gt;""),HLOOKUP(M$2+$A6197,Sheet2!BY:NL,$B6197,0),"")</f>
        <v/>
      </c>
      <c r="N6197" t="str">
        <f>IF(OR(HLOOKUP(N$2+$A6197,Sheet2!BZ:NM,$B6197,0),HLOOKUP(N$2+$A6197,Sheet2!BZ:NM,$B6197,0)&lt;&gt;""),HLOOKUP(N$2+$A6197,Sheet2!BZ:NM,$B6197,0),"")</f>
        <v/>
      </c>
      <c r="O6197" t="str">
        <f>IF(OR(HLOOKUP(O$2+$A6197,Sheet2!CA:NN,$B6197,0),HLOOKUP(O$2+$A6197,Sheet2!CA:NN,$B6197,0)&lt;&gt;""),HLOOKUP(O$2+$A6197,Sheet2!CA:NN,$B6197,0),"")</f>
        <v/>
      </c>
      <c r="P6197" t="str">
        <f>IF(OR(HLOOKUP(P$2+$A6197,Sheet2!CB:NO,$B6197,0),HLOOKUP(P$2+$A6197,Sheet2!CB:NO,$B6197,0)&lt;&gt;""),HLOOKUP(P$2+$A6197,Sheet2!CB:NO,$B6197,0),"")</f>
        <v/>
      </c>
      <c r="Q6197" t="str">
        <f>IF(OR(HLOOKUP(Q$2+$A6197,Sheet2!CC:NO,$B6197,0),HLOOKUP(Q$2+$A6197,Sheet2!CC:NO,$B6197,0)&lt;&gt;""),HLOOKUP(Q$2+$A6197,Sheet2!CC:NO,$B6197,0),"")</f>
        <v/>
      </c>
    </row>
    <row r="6198" spans="1:17" x14ac:dyDescent="0.25">
      <c r="A6198" s="64">
        <f t="shared" si="771"/>
        <v>24</v>
      </c>
      <c r="B6198" s="64">
        <f t="shared" si="772"/>
        <v>624</v>
      </c>
      <c r="C6198" s="64">
        <f t="shared" si="773"/>
        <v>5</v>
      </c>
      <c r="D6198" s="64">
        <f t="shared" si="774"/>
        <v>620</v>
      </c>
      <c r="E6198" s="64">
        <f t="shared" si="775"/>
        <v>3096</v>
      </c>
      <c r="F6198" s="64" t="str">
        <f t="shared" si="768"/>
        <v/>
      </c>
      <c r="G6198" s="64" t="str">
        <f t="shared" si="769"/>
        <v/>
      </c>
      <c r="H6198" s="64" t="str">
        <f t="shared" si="770"/>
        <v/>
      </c>
      <c r="I6198" s="80" t="str">
        <f>IFERROR(VLOOKUP(D6198,Sheet2!A:B,2,0),"")</f>
        <v/>
      </c>
      <c r="J6198" s="64" t="str">
        <f>IFERROR(IF(I6198&lt;&gt;"",VLOOKUP(I6198,Sheet2!B:C,2,0),""),"")</f>
        <v/>
      </c>
      <c r="K6198" s="64" t="str">
        <f>IFERROR( IF(I6198&lt;&gt;"", HLOOKUP(L$2+$A6198,Sheet2!BX:NK,2,0),""),"")</f>
        <v/>
      </c>
      <c r="L6198" t="str">
        <f>IF(OR(HLOOKUP(L$2+$A6198,Sheet2!BX:NK,$B6198,0),HLOOKUP(L$2+$A6198,Sheet2!BX:NK,$B6198,0)&lt;&gt;""),HLOOKUP(L$2+$A6198,Sheet2!BX:NK,$B6198,0),"")</f>
        <v/>
      </c>
      <c r="M6198" t="str">
        <f>IF(OR(HLOOKUP(M$2+$A6198,Sheet2!BY:NL,$B6198,0),HLOOKUP(M$2+$A6198,Sheet2!BY:NL,$B6198,0)&lt;&gt;""),HLOOKUP(M$2+$A6198,Sheet2!BY:NL,$B6198,0),"")</f>
        <v/>
      </c>
      <c r="N6198" t="str">
        <f>IF(OR(HLOOKUP(N$2+$A6198,Sheet2!BZ:NM,$B6198,0),HLOOKUP(N$2+$A6198,Sheet2!BZ:NM,$B6198,0)&lt;&gt;""),HLOOKUP(N$2+$A6198,Sheet2!BZ:NM,$B6198,0),"")</f>
        <v/>
      </c>
      <c r="O6198" t="str">
        <f>IF(OR(HLOOKUP(O$2+$A6198,Sheet2!CA:NN,$B6198,0),HLOOKUP(O$2+$A6198,Sheet2!CA:NN,$B6198,0)&lt;&gt;""),HLOOKUP(O$2+$A6198,Sheet2!CA:NN,$B6198,0),"")</f>
        <v/>
      </c>
      <c r="P6198" t="str">
        <f>IF(OR(HLOOKUP(P$2+$A6198,Sheet2!CB:NO,$B6198,0),HLOOKUP(P$2+$A6198,Sheet2!CB:NO,$B6198,0)&lt;&gt;""),HLOOKUP(P$2+$A6198,Sheet2!CB:NO,$B6198,0),"")</f>
        <v/>
      </c>
      <c r="Q6198" t="str">
        <f>IF(OR(HLOOKUP(Q$2+$A6198,Sheet2!CC:NO,$B6198,0),HLOOKUP(Q$2+$A6198,Sheet2!CC:NO,$B6198,0)&lt;&gt;""),HLOOKUP(Q$2+$A6198,Sheet2!CC:NO,$B6198,0),"")</f>
        <v/>
      </c>
    </row>
    <row r="6199" spans="1:17" x14ac:dyDescent="0.25">
      <c r="A6199" s="64">
        <f t="shared" si="771"/>
        <v>30</v>
      </c>
      <c r="B6199" s="64">
        <f t="shared" si="772"/>
        <v>624</v>
      </c>
      <c r="C6199" s="64">
        <f t="shared" si="773"/>
        <v>6</v>
      </c>
      <c r="D6199" s="64">
        <f t="shared" si="774"/>
        <v>620</v>
      </c>
      <c r="E6199" s="64">
        <f t="shared" si="775"/>
        <v>3096</v>
      </c>
      <c r="F6199" s="64" t="str">
        <f t="shared" si="768"/>
        <v/>
      </c>
      <c r="G6199" s="64" t="str">
        <f t="shared" si="769"/>
        <v/>
      </c>
      <c r="H6199" s="64" t="str">
        <f t="shared" si="770"/>
        <v/>
      </c>
      <c r="I6199" s="80" t="str">
        <f>IFERROR(VLOOKUP(D6199,Sheet2!A:B,2,0),"")</f>
        <v/>
      </c>
      <c r="J6199" s="64" t="str">
        <f>IFERROR(IF(I6199&lt;&gt;"",VLOOKUP(I6199,Sheet2!B:C,2,0),""),"")</f>
        <v/>
      </c>
      <c r="K6199" s="64" t="str">
        <f>IFERROR( IF(I6199&lt;&gt;"", HLOOKUP(L$2+$A6199,Sheet2!BX:NK,2,0),""),"")</f>
        <v/>
      </c>
      <c r="L6199" t="str">
        <f>IF(OR(HLOOKUP(L$2+$A6199,Sheet2!BX:NK,$B6199,0),HLOOKUP(L$2+$A6199,Sheet2!BX:NK,$B6199,0)&lt;&gt;""),HLOOKUP(L$2+$A6199,Sheet2!BX:NK,$B6199,0),"")</f>
        <v/>
      </c>
      <c r="M6199" t="str">
        <f>IF(OR(HLOOKUP(M$2+$A6199,Sheet2!BY:NL,$B6199,0),HLOOKUP(M$2+$A6199,Sheet2!BY:NL,$B6199,0)&lt;&gt;""),HLOOKUP(M$2+$A6199,Sheet2!BY:NL,$B6199,0),"")</f>
        <v/>
      </c>
      <c r="N6199" t="str">
        <f>IF(OR(HLOOKUP(N$2+$A6199,Sheet2!BZ:NM,$B6199,0),HLOOKUP(N$2+$A6199,Sheet2!BZ:NM,$B6199,0)&lt;&gt;""),HLOOKUP(N$2+$A6199,Sheet2!BZ:NM,$B6199,0),"")</f>
        <v/>
      </c>
      <c r="O6199" t="str">
        <f>IF(OR(HLOOKUP(O$2+$A6199,Sheet2!CA:NN,$B6199,0),HLOOKUP(O$2+$A6199,Sheet2!CA:NN,$B6199,0)&lt;&gt;""),HLOOKUP(O$2+$A6199,Sheet2!CA:NN,$B6199,0),"")</f>
        <v/>
      </c>
      <c r="P6199" t="str">
        <f>IF(OR(HLOOKUP(P$2+$A6199,Sheet2!CB:NO,$B6199,0),HLOOKUP(P$2+$A6199,Sheet2!CB:NO,$B6199,0)&lt;&gt;""),HLOOKUP(P$2+$A6199,Sheet2!CB:NO,$B6199,0),"")</f>
        <v/>
      </c>
      <c r="Q6199" t="str">
        <f>IF(OR(HLOOKUP(Q$2+$A6199,Sheet2!CC:NO,$B6199,0),HLOOKUP(Q$2+$A6199,Sheet2!CC:NO,$B6199,0)&lt;&gt;""),HLOOKUP(Q$2+$A6199,Sheet2!CC:NO,$B6199,0),"")</f>
        <v/>
      </c>
    </row>
    <row r="6200" spans="1:17" x14ac:dyDescent="0.25">
      <c r="A6200" s="64">
        <f t="shared" si="771"/>
        <v>36</v>
      </c>
      <c r="B6200" s="64">
        <f t="shared" si="772"/>
        <v>624</v>
      </c>
      <c r="C6200" s="64">
        <f t="shared" si="773"/>
        <v>7</v>
      </c>
      <c r="D6200" s="64">
        <f t="shared" si="774"/>
        <v>620</v>
      </c>
      <c r="E6200" s="64">
        <f t="shared" si="775"/>
        <v>3096</v>
      </c>
      <c r="F6200" s="64" t="str">
        <f t="shared" si="768"/>
        <v/>
      </c>
      <c r="G6200" s="64" t="str">
        <f t="shared" si="769"/>
        <v/>
      </c>
      <c r="H6200" s="64" t="str">
        <f t="shared" si="770"/>
        <v/>
      </c>
      <c r="I6200" s="80" t="str">
        <f>IFERROR(VLOOKUP(D6200,Sheet2!A:B,2,0),"")</f>
        <v/>
      </c>
      <c r="J6200" s="64" t="str">
        <f>IFERROR(IF(I6200&lt;&gt;"",VLOOKUP(I6200,Sheet2!B:C,2,0),""),"")</f>
        <v/>
      </c>
      <c r="K6200" s="64" t="str">
        <f>IFERROR( IF(I6200&lt;&gt;"", HLOOKUP(L$2+$A6200,Sheet2!BX:NK,2,0),""),"")</f>
        <v/>
      </c>
      <c r="L6200" t="str">
        <f>IF(OR(HLOOKUP(L$2+$A6200,Sheet2!BX:NK,$B6200,0),HLOOKUP(L$2+$A6200,Sheet2!BX:NK,$B6200,0)&lt;&gt;""),HLOOKUP(L$2+$A6200,Sheet2!BX:NK,$B6200,0),"")</f>
        <v/>
      </c>
      <c r="M6200" t="str">
        <f>IF(OR(HLOOKUP(M$2+$A6200,Sheet2!BY:NL,$B6200,0),HLOOKUP(M$2+$A6200,Sheet2!BY:NL,$B6200,0)&lt;&gt;""),HLOOKUP(M$2+$A6200,Sheet2!BY:NL,$B6200,0),"")</f>
        <v/>
      </c>
      <c r="N6200" t="str">
        <f>IF(OR(HLOOKUP(N$2+$A6200,Sheet2!BZ:NM,$B6200,0),HLOOKUP(N$2+$A6200,Sheet2!BZ:NM,$B6200,0)&lt;&gt;""),HLOOKUP(N$2+$A6200,Sheet2!BZ:NM,$B6200,0),"")</f>
        <v/>
      </c>
      <c r="O6200" t="str">
        <f>IF(OR(HLOOKUP(O$2+$A6200,Sheet2!CA:NN,$B6200,0),HLOOKUP(O$2+$A6200,Sheet2!CA:NN,$B6200,0)&lt;&gt;""),HLOOKUP(O$2+$A6200,Sheet2!CA:NN,$B6200,0),"")</f>
        <v/>
      </c>
      <c r="P6200" t="str">
        <f>IF(OR(HLOOKUP(P$2+$A6200,Sheet2!CB:NO,$B6200,0),HLOOKUP(P$2+$A6200,Sheet2!CB:NO,$B6200,0)&lt;&gt;""),HLOOKUP(P$2+$A6200,Sheet2!CB:NO,$B6200,0),"")</f>
        <v/>
      </c>
      <c r="Q6200" t="str">
        <f>IF(OR(HLOOKUP(Q$2+$A6200,Sheet2!CC:NO,$B6200,0),HLOOKUP(Q$2+$A6200,Sheet2!CC:NO,$B6200,0)&lt;&gt;""),HLOOKUP(Q$2+$A6200,Sheet2!CC:NO,$B6200,0),"")</f>
        <v/>
      </c>
    </row>
    <row r="6201" spans="1:17" x14ac:dyDescent="0.25">
      <c r="A6201" s="64">
        <f t="shared" si="771"/>
        <v>42</v>
      </c>
      <c r="B6201" s="64">
        <f t="shared" si="772"/>
        <v>624</v>
      </c>
      <c r="C6201" s="64">
        <f t="shared" si="773"/>
        <v>8</v>
      </c>
      <c r="D6201" s="64">
        <f t="shared" si="774"/>
        <v>620</v>
      </c>
      <c r="E6201" s="64">
        <f t="shared" si="775"/>
        <v>3096</v>
      </c>
      <c r="F6201" s="64" t="str">
        <f t="shared" si="768"/>
        <v/>
      </c>
      <c r="G6201" s="64" t="str">
        <f t="shared" si="769"/>
        <v/>
      </c>
      <c r="H6201" s="64" t="str">
        <f t="shared" si="770"/>
        <v/>
      </c>
      <c r="I6201" s="80" t="str">
        <f>IFERROR(VLOOKUP(D6201,Sheet2!A:B,2,0),"")</f>
        <v/>
      </c>
      <c r="J6201" s="64" t="str">
        <f>IFERROR(IF(I6201&lt;&gt;"",VLOOKUP(I6201,Sheet2!B:C,2,0),""),"")</f>
        <v/>
      </c>
      <c r="K6201" s="64" t="str">
        <f>IFERROR( IF(I6201&lt;&gt;"", HLOOKUP(L$2+$A6201,Sheet2!BX:NK,2,0),""),"")</f>
        <v/>
      </c>
      <c r="L6201" t="str">
        <f>IF(OR(HLOOKUP(L$2+$A6201,Sheet2!BX:NK,$B6201,0),HLOOKUP(L$2+$A6201,Sheet2!BX:NK,$B6201,0)&lt;&gt;""),HLOOKUP(L$2+$A6201,Sheet2!BX:NK,$B6201,0),"")</f>
        <v/>
      </c>
      <c r="M6201" t="str">
        <f>IF(OR(HLOOKUP(M$2+$A6201,Sheet2!BY:NL,$B6201,0),HLOOKUP(M$2+$A6201,Sheet2!BY:NL,$B6201,0)&lt;&gt;""),HLOOKUP(M$2+$A6201,Sheet2!BY:NL,$B6201,0),"")</f>
        <v/>
      </c>
      <c r="N6201" t="str">
        <f>IF(OR(HLOOKUP(N$2+$A6201,Sheet2!BZ:NM,$B6201,0),HLOOKUP(N$2+$A6201,Sheet2!BZ:NM,$B6201,0)&lt;&gt;""),HLOOKUP(N$2+$A6201,Sheet2!BZ:NM,$B6201,0),"")</f>
        <v/>
      </c>
      <c r="O6201" t="str">
        <f>IF(OR(HLOOKUP(O$2+$A6201,Sheet2!CA:NN,$B6201,0),HLOOKUP(O$2+$A6201,Sheet2!CA:NN,$B6201,0)&lt;&gt;""),HLOOKUP(O$2+$A6201,Sheet2!CA:NN,$B6201,0),"")</f>
        <v/>
      </c>
      <c r="P6201" t="str">
        <f>IF(OR(HLOOKUP(P$2+$A6201,Sheet2!CB:NO,$B6201,0),HLOOKUP(P$2+$A6201,Sheet2!CB:NO,$B6201,0)&lt;&gt;""),HLOOKUP(P$2+$A6201,Sheet2!CB:NO,$B6201,0),"")</f>
        <v/>
      </c>
      <c r="Q6201" t="str">
        <f>IF(OR(HLOOKUP(Q$2+$A6201,Sheet2!CC:NO,$B6201,0),HLOOKUP(Q$2+$A6201,Sheet2!CC:NO,$B6201,0)&lt;&gt;""),HLOOKUP(Q$2+$A6201,Sheet2!CC:NO,$B6201,0),"")</f>
        <v/>
      </c>
    </row>
    <row r="6202" spans="1:17" x14ac:dyDescent="0.25">
      <c r="A6202" s="64">
        <f t="shared" si="771"/>
        <v>48</v>
      </c>
      <c r="B6202" s="64">
        <f t="shared" si="772"/>
        <v>624</v>
      </c>
      <c r="C6202" s="64">
        <f t="shared" si="773"/>
        <v>9</v>
      </c>
      <c r="D6202" s="64">
        <f t="shared" si="774"/>
        <v>620</v>
      </c>
      <c r="E6202" s="64">
        <f t="shared" si="775"/>
        <v>3096</v>
      </c>
      <c r="F6202" s="64" t="str">
        <f t="shared" si="768"/>
        <v/>
      </c>
      <c r="G6202" s="64" t="str">
        <f t="shared" si="769"/>
        <v/>
      </c>
      <c r="H6202" s="64" t="str">
        <f t="shared" si="770"/>
        <v/>
      </c>
      <c r="I6202" s="80" t="str">
        <f>IFERROR(VLOOKUP(D6202,Sheet2!A:B,2,0),"")</f>
        <v/>
      </c>
      <c r="J6202" s="64" t="str">
        <f>IFERROR(IF(I6202&lt;&gt;"",VLOOKUP(I6202,Sheet2!B:C,2,0),""),"")</f>
        <v/>
      </c>
      <c r="K6202" s="64" t="str">
        <f>IFERROR( IF(I6202&lt;&gt;"", HLOOKUP(L$2+$A6202,Sheet2!BX:NK,2,0),""),"")</f>
        <v/>
      </c>
      <c r="L6202" t="str">
        <f>IF(OR(HLOOKUP(L$2+$A6202,Sheet2!BX:NK,$B6202,0),HLOOKUP(L$2+$A6202,Sheet2!BX:NK,$B6202,0)&lt;&gt;""),HLOOKUP(L$2+$A6202,Sheet2!BX:NK,$B6202,0),"")</f>
        <v/>
      </c>
      <c r="M6202" t="str">
        <f>IF(OR(HLOOKUP(M$2+$A6202,Sheet2!BY:NL,$B6202,0),HLOOKUP(M$2+$A6202,Sheet2!BY:NL,$B6202,0)&lt;&gt;""),HLOOKUP(M$2+$A6202,Sheet2!BY:NL,$B6202,0),"")</f>
        <v/>
      </c>
      <c r="N6202" t="str">
        <f>IF(OR(HLOOKUP(N$2+$A6202,Sheet2!BZ:NM,$B6202,0),HLOOKUP(N$2+$A6202,Sheet2!BZ:NM,$B6202,0)&lt;&gt;""),HLOOKUP(N$2+$A6202,Sheet2!BZ:NM,$B6202,0),"")</f>
        <v/>
      </c>
      <c r="O6202" t="str">
        <f>IF(OR(HLOOKUP(O$2+$A6202,Sheet2!CA:NN,$B6202,0),HLOOKUP(O$2+$A6202,Sheet2!CA:NN,$B6202,0)&lt;&gt;""),HLOOKUP(O$2+$A6202,Sheet2!CA:NN,$B6202,0),"")</f>
        <v/>
      </c>
      <c r="P6202" t="str">
        <f>IF(OR(HLOOKUP(P$2+$A6202,Sheet2!CB:NO,$B6202,0),HLOOKUP(P$2+$A6202,Sheet2!CB:NO,$B6202,0)&lt;&gt;""),HLOOKUP(P$2+$A6202,Sheet2!CB:NO,$B6202,0),"")</f>
        <v/>
      </c>
      <c r="Q6202" t="str">
        <f>IF(OR(HLOOKUP(Q$2+$A6202,Sheet2!CC:NO,$B6202,0),HLOOKUP(Q$2+$A6202,Sheet2!CC:NO,$B6202,0)&lt;&gt;""),HLOOKUP(Q$2+$A6202,Sheet2!CC:NO,$B6202,0),"")</f>
        <v/>
      </c>
    </row>
    <row r="6203" spans="1:17" x14ac:dyDescent="0.25">
      <c r="A6203" s="64">
        <f t="shared" si="771"/>
        <v>54</v>
      </c>
      <c r="B6203" s="64">
        <f t="shared" si="772"/>
        <v>624</v>
      </c>
      <c r="C6203" s="64">
        <f t="shared" si="773"/>
        <v>10</v>
      </c>
      <c r="D6203" s="64">
        <f t="shared" si="774"/>
        <v>620</v>
      </c>
      <c r="E6203" s="64">
        <f t="shared" si="775"/>
        <v>3096</v>
      </c>
      <c r="F6203" s="64" t="str">
        <f t="shared" si="768"/>
        <v/>
      </c>
      <c r="G6203" s="64" t="str">
        <f t="shared" si="769"/>
        <v/>
      </c>
      <c r="H6203" s="64" t="str">
        <f t="shared" si="770"/>
        <v/>
      </c>
      <c r="I6203" s="80" t="str">
        <f>IFERROR(VLOOKUP(D6203,Sheet2!A:B,2,0),"")</f>
        <v/>
      </c>
      <c r="J6203" s="64" t="str">
        <f>IFERROR(IF(I6203&lt;&gt;"",VLOOKUP(I6203,Sheet2!B:C,2,0),""),"")</f>
        <v/>
      </c>
      <c r="K6203" s="64" t="str">
        <f>IFERROR( IF(I6203&lt;&gt;"", HLOOKUP(L$2+$A6203,Sheet2!BX:NK,2,0),""),"")</f>
        <v/>
      </c>
      <c r="L6203" t="str">
        <f>IF(OR(HLOOKUP(L$2+$A6203,Sheet2!BX:NK,$B6203,0),HLOOKUP(L$2+$A6203,Sheet2!BX:NK,$B6203,0)&lt;&gt;""),HLOOKUP(L$2+$A6203,Sheet2!BX:NK,$B6203,0),"")</f>
        <v/>
      </c>
      <c r="M6203" t="str">
        <f>IF(OR(HLOOKUP(M$2+$A6203,Sheet2!BY:NL,$B6203,0),HLOOKUP(M$2+$A6203,Sheet2!BY:NL,$B6203,0)&lt;&gt;""),HLOOKUP(M$2+$A6203,Sheet2!BY:NL,$B6203,0),"")</f>
        <v/>
      </c>
      <c r="N6203" t="str">
        <f>IF(OR(HLOOKUP(N$2+$A6203,Sheet2!BZ:NM,$B6203,0),HLOOKUP(N$2+$A6203,Sheet2!BZ:NM,$B6203,0)&lt;&gt;""),HLOOKUP(N$2+$A6203,Sheet2!BZ:NM,$B6203,0),"")</f>
        <v/>
      </c>
      <c r="O6203" t="str">
        <f>IF(OR(HLOOKUP(O$2+$A6203,Sheet2!CA:NN,$B6203,0),HLOOKUP(O$2+$A6203,Sheet2!CA:NN,$B6203,0)&lt;&gt;""),HLOOKUP(O$2+$A6203,Sheet2!CA:NN,$B6203,0),"")</f>
        <v/>
      </c>
      <c r="P6203" t="str">
        <f>IF(OR(HLOOKUP(P$2+$A6203,Sheet2!CB:NO,$B6203,0),HLOOKUP(P$2+$A6203,Sheet2!CB:NO,$B6203,0)&lt;&gt;""),HLOOKUP(P$2+$A6203,Sheet2!CB:NO,$B6203,0),"")</f>
        <v/>
      </c>
      <c r="Q6203" t="str">
        <f>IF(OR(HLOOKUP(Q$2+$A6203,Sheet2!CC:NO,$B6203,0),HLOOKUP(Q$2+$A6203,Sheet2!CC:NO,$B6203,0)&lt;&gt;""),HLOOKUP(Q$2+$A6203,Sheet2!CC:NO,$B6203,0),"")</f>
        <v/>
      </c>
    </row>
    <row r="6204" spans="1:17" x14ac:dyDescent="0.25">
      <c r="A6204" s="64">
        <f t="shared" si="771"/>
        <v>0</v>
      </c>
      <c r="B6204" s="64">
        <f t="shared" si="772"/>
        <v>625</v>
      </c>
      <c r="C6204" s="64">
        <f t="shared" si="773"/>
        <v>1</v>
      </c>
      <c r="D6204" s="64">
        <f t="shared" si="774"/>
        <v>621</v>
      </c>
      <c r="E6204" s="64">
        <f t="shared" si="775"/>
        <v>3101</v>
      </c>
      <c r="F6204" s="64" t="str">
        <f t="shared" si="768"/>
        <v/>
      </c>
      <c r="G6204" s="64" t="str">
        <f t="shared" si="769"/>
        <v/>
      </c>
      <c r="H6204" s="64" t="str">
        <f t="shared" si="770"/>
        <v/>
      </c>
      <c r="I6204" s="80" t="str">
        <f>IFERROR(VLOOKUP(D6204,Sheet2!A:B,2,0),"")</f>
        <v/>
      </c>
      <c r="J6204" s="64" t="str">
        <f>IFERROR(IF(I6204&lt;&gt;"",VLOOKUP(I6204,Sheet2!B:C,2,0),""),"")</f>
        <v/>
      </c>
      <c r="K6204" s="64" t="str">
        <f>IFERROR( IF(I6204&lt;&gt;"", HLOOKUP(L$2+$A6204,Sheet2!BX:NK,2,0),""),"")</f>
        <v/>
      </c>
      <c r="L6204" t="str">
        <f>IF(OR(HLOOKUP(L$2+$A6204,Sheet2!BX:NK,$B6204,0),HLOOKUP(L$2+$A6204,Sheet2!BX:NK,$B6204,0)&lt;&gt;""),HLOOKUP(L$2+$A6204,Sheet2!BX:NK,$B6204,0),"")</f>
        <v/>
      </c>
      <c r="M6204" t="str">
        <f>IF(OR(HLOOKUP(M$2+$A6204,Sheet2!BY:NL,$B6204,0),HLOOKUP(M$2+$A6204,Sheet2!BY:NL,$B6204,0)&lt;&gt;""),HLOOKUP(M$2+$A6204,Sheet2!BY:NL,$B6204,0),"")</f>
        <v/>
      </c>
      <c r="N6204" t="str">
        <f>IF(OR(HLOOKUP(N$2+$A6204,Sheet2!BZ:NM,$B6204,0),HLOOKUP(N$2+$A6204,Sheet2!BZ:NM,$B6204,0)&lt;&gt;""),HLOOKUP(N$2+$A6204,Sheet2!BZ:NM,$B6204,0),"")</f>
        <v/>
      </c>
      <c r="O6204" t="str">
        <f>IF(OR(HLOOKUP(O$2+$A6204,Sheet2!CA:NN,$B6204,0),HLOOKUP(O$2+$A6204,Sheet2!CA:NN,$B6204,0)&lt;&gt;""),HLOOKUP(O$2+$A6204,Sheet2!CA:NN,$B6204,0),"")</f>
        <v/>
      </c>
      <c r="P6204" t="str">
        <f>IF(OR(HLOOKUP(P$2+$A6204,Sheet2!CB:NO,$B6204,0),HLOOKUP(P$2+$A6204,Sheet2!CB:NO,$B6204,0)&lt;&gt;""),HLOOKUP(P$2+$A6204,Sheet2!CB:NO,$B6204,0),"")</f>
        <v/>
      </c>
      <c r="Q6204" t="str">
        <f>IF(OR(HLOOKUP(Q$2+$A6204,Sheet2!CC:NO,$B6204,0),HLOOKUP(Q$2+$A6204,Sheet2!CC:NO,$B6204,0)&lt;&gt;""),HLOOKUP(Q$2+$A6204,Sheet2!CC:NO,$B6204,0),"")</f>
        <v/>
      </c>
    </row>
    <row r="6205" spans="1:17" x14ac:dyDescent="0.25">
      <c r="A6205" s="64">
        <f t="shared" si="771"/>
        <v>6</v>
      </c>
      <c r="B6205" s="64">
        <f t="shared" si="772"/>
        <v>625</v>
      </c>
      <c r="C6205" s="64">
        <f t="shared" si="773"/>
        <v>2</v>
      </c>
      <c r="D6205" s="64">
        <f t="shared" si="774"/>
        <v>621</v>
      </c>
      <c r="E6205" s="64">
        <f t="shared" si="775"/>
        <v>3101</v>
      </c>
      <c r="F6205" s="64" t="str">
        <f t="shared" si="768"/>
        <v/>
      </c>
      <c r="G6205" s="64" t="str">
        <f t="shared" si="769"/>
        <v/>
      </c>
      <c r="H6205" s="64" t="str">
        <f t="shared" si="770"/>
        <v/>
      </c>
      <c r="I6205" s="80" t="str">
        <f>IFERROR(VLOOKUP(D6205,Sheet2!A:B,2,0),"")</f>
        <v/>
      </c>
      <c r="J6205" s="64" t="str">
        <f>IFERROR(IF(I6205&lt;&gt;"",VLOOKUP(I6205,Sheet2!B:C,2,0),""),"")</f>
        <v/>
      </c>
      <c r="K6205" s="64" t="str">
        <f>IFERROR( IF(I6205&lt;&gt;"", HLOOKUP(L$2+$A6205,Sheet2!BX:NK,2,0),""),"")</f>
        <v/>
      </c>
      <c r="L6205" t="str">
        <f>IF(OR(HLOOKUP(L$2+$A6205,Sheet2!BX:NK,$B6205,0),HLOOKUP(L$2+$A6205,Sheet2!BX:NK,$B6205,0)&lt;&gt;""),HLOOKUP(L$2+$A6205,Sheet2!BX:NK,$B6205,0),"")</f>
        <v/>
      </c>
      <c r="M6205" t="str">
        <f>IF(OR(HLOOKUP(M$2+$A6205,Sheet2!BY:NL,$B6205,0),HLOOKUP(M$2+$A6205,Sheet2!BY:NL,$B6205,0)&lt;&gt;""),HLOOKUP(M$2+$A6205,Sheet2!BY:NL,$B6205,0),"")</f>
        <v/>
      </c>
      <c r="N6205" t="str">
        <f>IF(OR(HLOOKUP(N$2+$A6205,Sheet2!BZ:NM,$B6205,0),HLOOKUP(N$2+$A6205,Sheet2!BZ:NM,$B6205,0)&lt;&gt;""),HLOOKUP(N$2+$A6205,Sheet2!BZ:NM,$B6205,0),"")</f>
        <v/>
      </c>
      <c r="O6205" t="str">
        <f>IF(OR(HLOOKUP(O$2+$A6205,Sheet2!CA:NN,$B6205,0),HLOOKUP(O$2+$A6205,Sheet2!CA:NN,$B6205,0)&lt;&gt;""),HLOOKUP(O$2+$A6205,Sheet2!CA:NN,$B6205,0),"")</f>
        <v/>
      </c>
      <c r="P6205" t="str">
        <f>IF(OR(HLOOKUP(P$2+$A6205,Sheet2!CB:NO,$B6205,0),HLOOKUP(P$2+$A6205,Sheet2!CB:NO,$B6205,0)&lt;&gt;""),HLOOKUP(P$2+$A6205,Sheet2!CB:NO,$B6205,0),"")</f>
        <v/>
      </c>
      <c r="Q6205" t="str">
        <f>IF(OR(HLOOKUP(Q$2+$A6205,Sheet2!CC:NO,$B6205,0),HLOOKUP(Q$2+$A6205,Sheet2!CC:NO,$B6205,0)&lt;&gt;""),HLOOKUP(Q$2+$A6205,Sheet2!CC:NO,$B6205,0),"")</f>
        <v/>
      </c>
    </row>
    <row r="6206" spans="1:17" x14ac:dyDescent="0.25">
      <c r="A6206" s="64">
        <f t="shared" si="771"/>
        <v>12</v>
      </c>
      <c r="B6206" s="64">
        <f t="shared" si="772"/>
        <v>625</v>
      </c>
      <c r="C6206" s="64">
        <f t="shared" si="773"/>
        <v>3</v>
      </c>
      <c r="D6206" s="64">
        <f t="shared" si="774"/>
        <v>621</v>
      </c>
      <c r="E6206" s="64">
        <f t="shared" si="775"/>
        <v>3101</v>
      </c>
      <c r="F6206" s="64" t="str">
        <f t="shared" si="768"/>
        <v/>
      </c>
      <c r="G6206" s="64" t="str">
        <f t="shared" si="769"/>
        <v/>
      </c>
      <c r="H6206" s="64" t="str">
        <f t="shared" si="770"/>
        <v/>
      </c>
      <c r="I6206" s="80" t="str">
        <f>IFERROR(VLOOKUP(D6206,Sheet2!A:B,2,0),"")</f>
        <v/>
      </c>
      <c r="J6206" s="64" t="str">
        <f>IFERROR(IF(I6206&lt;&gt;"",VLOOKUP(I6206,Sheet2!B:C,2,0),""),"")</f>
        <v/>
      </c>
      <c r="K6206" s="64" t="str">
        <f>IFERROR( IF(I6206&lt;&gt;"", HLOOKUP(L$2+$A6206,Sheet2!BX:NK,2,0),""),"")</f>
        <v/>
      </c>
      <c r="L6206" t="str">
        <f>IF(OR(HLOOKUP(L$2+$A6206,Sheet2!BX:NK,$B6206,0),HLOOKUP(L$2+$A6206,Sheet2!BX:NK,$B6206,0)&lt;&gt;""),HLOOKUP(L$2+$A6206,Sheet2!BX:NK,$B6206,0),"")</f>
        <v/>
      </c>
      <c r="M6206" t="str">
        <f>IF(OR(HLOOKUP(M$2+$A6206,Sheet2!BY:NL,$B6206,0),HLOOKUP(M$2+$A6206,Sheet2!BY:NL,$B6206,0)&lt;&gt;""),HLOOKUP(M$2+$A6206,Sheet2!BY:NL,$B6206,0),"")</f>
        <v/>
      </c>
      <c r="N6206" t="str">
        <f>IF(OR(HLOOKUP(N$2+$A6206,Sheet2!BZ:NM,$B6206,0),HLOOKUP(N$2+$A6206,Sheet2!BZ:NM,$B6206,0)&lt;&gt;""),HLOOKUP(N$2+$A6206,Sheet2!BZ:NM,$B6206,0),"")</f>
        <v/>
      </c>
      <c r="O6206" t="str">
        <f>IF(OR(HLOOKUP(O$2+$A6206,Sheet2!CA:NN,$B6206,0),HLOOKUP(O$2+$A6206,Sheet2!CA:NN,$B6206,0)&lt;&gt;""),HLOOKUP(O$2+$A6206,Sheet2!CA:NN,$B6206,0),"")</f>
        <v/>
      </c>
      <c r="P6206" t="str">
        <f>IF(OR(HLOOKUP(P$2+$A6206,Sheet2!CB:NO,$B6206,0),HLOOKUP(P$2+$A6206,Sheet2!CB:NO,$B6206,0)&lt;&gt;""),HLOOKUP(P$2+$A6206,Sheet2!CB:NO,$B6206,0),"")</f>
        <v/>
      </c>
      <c r="Q6206" t="str">
        <f>IF(OR(HLOOKUP(Q$2+$A6206,Sheet2!CC:NO,$B6206,0),HLOOKUP(Q$2+$A6206,Sheet2!CC:NO,$B6206,0)&lt;&gt;""),HLOOKUP(Q$2+$A6206,Sheet2!CC:NO,$B6206,0),"")</f>
        <v/>
      </c>
    </row>
    <row r="6207" spans="1:17" x14ac:dyDescent="0.25">
      <c r="A6207" s="64">
        <f t="shared" si="771"/>
        <v>18</v>
      </c>
      <c r="B6207" s="64">
        <f t="shared" si="772"/>
        <v>625</v>
      </c>
      <c r="C6207" s="64">
        <f t="shared" si="773"/>
        <v>4</v>
      </c>
      <c r="D6207" s="64">
        <f t="shared" si="774"/>
        <v>621</v>
      </c>
      <c r="E6207" s="64">
        <f t="shared" si="775"/>
        <v>3101</v>
      </c>
      <c r="F6207" s="64" t="str">
        <f t="shared" si="768"/>
        <v/>
      </c>
      <c r="G6207" s="64" t="str">
        <f t="shared" si="769"/>
        <v/>
      </c>
      <c r="H6207" s="64" t="str">
        <f t="shared" si="770"/>
        <v/>
      </c>
      <c r="I6207" s="80" t="str">
        <f>IFERROR(VLOOKUP(D6207,Sheet2!A:B,2,0),"")</f>
        <v/>
      </c>
      <c r="J6207" s="64" t="str">
        <f>IFERROR(IF(I6207&lt;&gt;"",VLOOKUP(I6207,Sheet2!B:C,2,0),""),"")</f>
        <v/>
      </c>
      <c r="K6207" s="64" t="str">
        <f>IFERROR( IF(I6207&lt;&gt;"", HLOOKUP(L$2+$A6207,Sheet2!BX:NK,2,0),""),"")</f>
        <v/>
      </c>
      <c r="L6207" t="str">
        <f>IF(OR(HLOOKUP(L$2+$A6207,Sheet2!BX:NK,$B6207,0),HLOOKUP(L$2+$A6207,Sheet2!BX:NK,$B6207,0)&lt;&gt;""),HLOOKUP(L$2+$A6207,Sheet2!BX:NK,$B6207,0),"")</f>
        <v/>
      </c>
      <c r="M6207" t="str">
        <f>IF(OR(HLOOKUP(M$2+$A6207,Sheet2!BY:NL,$B6207,0),HLOOKUP(M$2+$A6207,Sheet2!BY:NL,$B6207,0)&lt;&gt;""),HLOOKUP(M$2+$A6207,Sheet2!BY:NL,$B6207,0),"")</f>
        <v/>
      </c>
      <c r="N6207" t="str">
        <f>IF(OR(HLOOKUP(N$2+$A6207,Sheet2!BZ:NM,$B6207,0),HLOOKUP(N$2+$A6207,Sheet2!BZ:NM,$B6207,0)&lt;&gt;""),HLOOKUP(N$2+$A6207,Sheet2!BZ:NM,$B6207,0),"")</f>
        <v/>
      </c>
      <c r="O6207" t="str">
        <f>IF(OR(HLOOKUP(O$2+$A6207,Sheet2!CA:NN,$B6207,0),HLOOKUP(O$2+$A6207,Sheet2!CA:NN,$B6207,0)&lt;&gt;""),HLOOKUP(O$2+$A6207,Sheet2!CA:NN,$B6207,0),"")</f>
        <v/>
      </c>
      <c r="P6207" t="str">
        <f>IF(OR(HLOOKUP(P$2+$A6207,Sheet2!CB:NO,$B6207,0),HLOOKUP(P$2+$A6207,Sheet2!CB:NO,$B6207,0)&lt;&gt;""),HLOOKUP(P$2+$A6207,Sheet2!CB:NO,$B6207,0),"")</f>
        <v/>
      </c>
      <c r="Q6207" t="str">
        <f>IF(OR(HLOOKUP(Q$2+$A6207,Sheet2!CC:NO,$B6207,0),HLOOKUP(Q$2+$A6207,Sheet2!CC:NO,$B6207,0)&lt;&gt;""),HLOOKUP(Q$2+$A6207,Sheet2!CC:NO,$B6207,0),"")</f>
        <v/>
      </c>
    </row>
    <row r="6208" spans="1:17" x14ac:dyDescent="0.25">
      <c r="A6208" s="64">
        <f t="shared" si="771"/>
        <v>24</v>
      </c>
      <c r="B6208" s="64">
        <f t="shared" si="772"/>
        <v>625</v>
      </c>
      <c r="C6208" s="64">
        <f t="shared" si="773"/>
        <v>5</v>
      </c>
      <c r="D6208" s="64">
        <f t="shared" si="774"/>
        <v>621</v>
      </c>
      <c r="E6208" s="64">
        <f t="shared" si="775"/>
        <v>3101</v>
      </c>
      <c r="F6208" s="64" t="str">
        <f t="shared" si="768"/>
        <v/>
      </c>
      <c r="G6208" s="64" t="str">
        <f t="shared" si="769"/>
        <v/>
      </c>
      <c r="H6208" s="64" t="str">
        <f t="shared" si="770"/>
        <v/>
      </c>
      <c r="I6208" s="80" t="str">
        <f>IFERROR(VLOOKUP(D6208,Sheet2!A:B,2,0),"")</f>
        <v/>
      </c>
      <c r="J6208" s="64" t="str">
        <f>IFERROR(IF(I6208&lt;&gt;"",VLOOKUP(I6208,Sheet2!B:C,2,0),""),"")</f>
        <v/>
      </c>
      <c r="K6208" s="64" t="str">
        <f>IFERROR( IF(I6208&lt;&gt;"", HLOOKUP(L$2+$A6208,Sheet2!BX:NK,2,0),""),"")</f>
        <v/>
      </c>
      <c r="L6208" t="str">
        <f>IF(OR(HLOOKUP(L$2+$A6208,Sheet2!BX:NK,$B6208,0),HLOOKUP(L$2+$A6208,Sheet2!BX:NK,$B6208,0)&lt;&gt;""),HLOOKUP(L$2+$A6208,Sheet2!BX:NK,$B6208,0),"")</f>
        <v/>
      </c>
      <c r="M6208" t="str">
        <f>IF(OR(HLOOKUP(M$2+$A6208,Sheet2!BY:NL,$B6208,0),HLOOKUP(M$2+$A6208,Sheet2!BY:NL,$B6208,0)&lt;&gt;""),HLOOKUP(M$2+$A6208,Sheet2!BY:NL,$B6208,0),"")</f>
        <v/>
      </c>
      <c r="N6208" t="str">
        <f>IF(OR(HLOOKUP(N$2+$A6208,Sheet2!BZ:NM,$B6208,0),HLOOKUP(N$2+$A6208,Sheet2!BZ:NM,$B6208,0)&lt;&gt;""),HLOOKUP(N$2+$A6208,Sheet2!BZ:NM,$B6208,0),"")</f>
        <v/>
      </c>
      <c r="O6208" t="str">
        <f>IF(OR(HLOOKUP(O$2+$A6208,Sheet2!CA:NN,$B6208,0),HLOOKUP(O$2+$A6208,Sheet2!CA:NN,$B6208,0)&lt;&gt;""),HLOOKUP(O$2+$A6208,Sheet2!CA:NN,$B6208,0),"")</f>
        <v/>
      </c>
      <c r="P6208" t="str">
        <f>IF(OR(HLOOKUP(P$2+$A6208,Sheet2!CB:NO,$B6208,0),HLOOKUP(P$2+$A6208,Sheet2!CB:NO,$B6208,0)&lt;&gt;""),HLOOKUP(P$2+$A6208,Sheet2!CB:NO,$B6208,0),"")</f>
        <v/>
      </c>
      <c r="Q6208" t="str">
        <f>IF(OR(HLOOKUP(Q$2+$A6208,Sheet2!CC:NO,$B6208,0),HLOOKUP(Q$2+$A6208,Sheet2!CC:NO,$B6208,0)&lt;&gt;""),HLOOKUP(Q$2+$A6208,Sheet2!CC:NO,$B6208,0),"")</f>
        <v/>
      </c>
    </row>
    <row r="6209" spans="1:17" x14ac:dyDescent="0.25">
      <c r="A6209" s="64">
        <f t="shared" si="771"/>
        <v>30</v>
      </c>
      <c r="B6209" s="64">
        <f t="shared" si="772"/>
        <v>625</v>
      </c>
      <c r="C6209" s="64">
        <f t="shared" si="773"/>
        <v>6</v>
      </c>
      <c r="D6209" s="64">
        <f t="shared" si="774"/>
        <v>621</v>
      </c>
      <c r="E6209" s="64">
        <f t="shared" si="775"/>
        <v>3101</v>
      </c>
      <c r="F6209" s="64" t="str">
        <f t="shared" si="768"/>
        <v/>
      </c>
      <c r="G6209" s="64" t="str">
        <f t="shared" si="769"/>
        <v/>
      </c>
      <c r="H6209" s="64" t="str">
        <f t="shared" si="770"/>
        <v/>
      </c>
      <c r="I6209" s="80" t="str">
        <f>IFERROR(VLOOKUP(D6209,Sheet2!A:B,2,0),"")</f>
        <v/>
      </c>
      <c r="J6209" s="64" t="str">
        <f>IFERROR(IF(I6209&lt;&gt;"",VLOOKUP(I6209,Sheet2!B:C,2,0),""),"")</f>
        <v/>
      </c>
      <c r="K6209" s="64" t="str">
        <f>IFERROR( IF(I6209&lt;&gt;"", HLOOKUP(L$2+$A6209,Sheet2!BX:NK,2,0),""),"")</f>
        <v/>
      </c>
      <c r="L6209" t="str">
        <f>IF(OR(HLOOKUP(L$2+$A6209,Sheet2!BX:NK,$B6209,0),HLOOKUP(L$2+$A6209,Sheet2!BX:NK,$B6209,0)&lt;&gt;""),HLOOKUP(L$2+$A6209,Sheet2!BX:NK,$B6209,0),"")</f>
        <v/>
      </c>
      <c r="M6209" t="str">
        <f>IF(OR(HLOOKUP(M$2+$A6209,Sheet2!BY:NL,$B6209,0),HLOOKUP(M$2+$A6209,Sheet2!BY:NL,$B6209,0)&lt;&gt;""),HLOOKUP(M$2+$A6209,Sheet2!BY:NL,$B6209,0),"")</f>
        <v/>
      </c>
      <c r="N6209" t="str">
        <f>IF(OR(HLOOKUP(N$2+$A6209,Sheet2!BZ:NM,$B6209,0),HLOOKUP(N$2+$A6209,Sheet2!BZ:NM,$B6209,0)&lt;&gt;""),HLOOKUP(N$2+$A6209,Sheet2!BZ:NM,$B6209,0),"")</f>
        <v/>
      </c>
      <c r="O6209" t="str">
        <f>IF(OR(HLOOKUP(O$2+$A6209,Sheet2!CA:NN,$B6209,0),HLOOKUP(O$2+$A6209,Sheet2!CA:NN,$B6209,0)&lt;&gt;""),HLOOKUP(O$2+$A6209,Sheet2!CA:NN,$B6209,0),"")</f>
        <v/>
      </c>
      <c r="P6209" t="str">
        <f>IF(OR(HLOOKUP(P$2+$A6209,Sheet2!CB:NO,$B6209,0),HLOOKUP(P$2+$A6209,Sheet2!CB:NO,$B6209,0)&lt;&gt;""),HLOOKUP(P$2+$A6209,Sheet2!CB:NO,$B6209,0),"")</f>
        <v/>
      </c>
      <c r="Q6209" t="str">
        <f>IF(OR(HLOOKUP(Q$2+$A6209,Sheet2!CC:NO,$B6209,0),HLOOKUP(Q$2+$A6209,Sheet2!CC:NO,$B6209,0)&lt;&gt;""),HLOOKUP(Q$2+$A6209,Sheet2!CC:NO,$B6209,0),"")</f>
        <v/>
      </c>
    </row>
    <row r="6210" spans="1:17" x14ac:dyDescent="0.25">
      <c r="A6210" s="64">
        <f t="shared" si="771"/>
        <v>36</v>
      </c>
      <c r="B6210" s="64">
        <f t="shared" si="772"/>
        <v>625</v>
      </c>
      <c r="C6210" s="64">
        <f t="shared" si="773"/>
        <v>7</v>
      </c>
      <c r="D6210" s="64">
        <f t="shared" si="774"/>
        <v>621</v>
      </c>
      <c r="E6210" s="64">
        <f t="shared" si="775"/>
        <v>3101</v>
      </c>
      <c r="F6210" s="64" t="str">
        <f t="shared" si="768"/>
        <v/>
      </c>
      <c r="G6210" s="64" t="str">
        <f t="shared" si="769"/>
        <v/>
      </c>
      <c r="H6210" s="64" t="str">
        <f t="shared" si="770"/>
        <v/>
      </c>
      <c r="I6210" s="80" t="str">
        <f>IFERROR(VLOOKUP(D6210,Sheet2!A:B,2,0),"")</f>
        <v/>
      </c>
      <c r="J6210" s="64" t="str">
        <f>IFERROR(IF(I6210&lt;&gt;"",VLOOKUP(I6210,Sheet2!B:C,2,0),""),"")</f>
        <v/>
      </c>
      <c r="K6210" s="64" t="str">
        <f>IFERROR( IF(I6210&lt;&gt;"", HLOOKUP(L$2+$A6210,Sheet2!BX:NK,2,0),""),"")</f>
        <v/>
      </c>
      <c r="L6210" t="str">
        <f>IF(OR(HLOOKUP(L$2+$A6210,Sheet2!BX:NK,$B6210,0),HLOOKUP(L$2+$A6210,Sheet2!BX:NK,$B6210,0)&lt;&gt;""),HLOOKUP(L$2+$A6210,Sheet2!BX:NK,$B6210,0),"")</f>
        <v/>
      </c>
      <c r="M6210" t="str">
        <f>IF(OR(HLOOKUP(M$2+$A6210,Sheet2!BY:NL,$B6210,0),HLOOKUP(M$2+$A6210,Sheet2!BY:NL,$B6210,0)&lt;&gt;""),HLOOKUP(M$2+$A6210,Sheet2!BY:NL,$B6210,0),"")</f>
        <v/>
      </c>
      <c r="N6210" t="str">
        <f>IF(OR(HLOOKUP(N$2+$A6210,Sheet2!BZ:NM,$B6210,0),HLOOKUP(N$2+$A6210,Sheet2!BZ:NM,$B6210,0)&lt;&gt;""),HLOOKUP(N$2+$A6210,Sheet2!BZ:NM,$B6210,0),"")</f>
        <v/>
      </c>
      <c r="O6210" t="str">
        <f>IF(OR(HLOOKUP(O$2+$A6210,Sheet2!CA:NN,$B6210,0),HLOOKUP(O$2+$A6210,Sheet2!CA:NN,$B6210,0)&lt;&gt;""),HLOOKUP(O$2+$A6210,Sheet2!CA:NN,$B6210,0),"")</f>
        <v/>
      </c>
      <c r="P6210" t="str">
        <f>IF(OR(HLOOKUP(P$2+$A6210,Sheet2!CB:NO,$B6210,0),HLOOKUP(P$2+$A6210,Sheet2!CB:NO,$B6210,0)&lt;&gt;""),HLOOKUP(P$2+$A6210,Sheet2!CB:NO,$B6210,0),"")</f>
        <v/>
      </c>
      <c r="Q6210" t="str">
        <f>IF(OR(HLOOKUP(Q$2+$A6210,Sheet2!CC:NO,$B6210,0),HLOOKUP(Q$2+$A6210,Sheet2!CC:NO,$B6210,0)&lt;&gt;""),HLOOKUP(Q$2+$A6210,Sheet2!CC:NO,$B6210,0),"")</f>
        <v/>
      </c>
    </row>
    <row r="6211" spans="1:17" x14ac:dyDescent="0.25">
      <c r="A6211" s="64">
        <f t="shared" si="771"/>
        <v>42</v>
      </c>
      <c r="B6211" s="64">
        <f t="shared" si="772"/>
        <v>625</v>
      </c>
      <c r="C6211" s="64">
        <f t="shared" si="773"/>
        <v>8</v>
      </c>
      <c r="D6211" s="64">
        <f t="shared" si="774"/>
        <v>621</v>
      </c>
      <c r="E6211" s="64">
        <f t="shared" si="775"/>
        <v>3101</v>
      </c>
      <c r="F6211" s="64" t="str">
        <f t="shared" si="768"/>
        <v/>
      </c>
      <c r="G6211" s="64" t="str">
        <f t="shared" si="769"/>
        <v/>
      </c>
      <c r="H6211" s="64" t="str">
        <f t="shared" si="770"/>
        <v/>
      </c>
      <c r="I6211" s="80" t="str">
        <f>IFERROR(VLOOKUP(D6211,Sheet2!A:B,2,0),"")</f>
        <v/>
      </c>
      <c r="J6211" s="64" t="str">
        <f>IFERROR(IF(I6211&lt;&gt;"",VLOOKUP(I6211,Sheet2!B:C,2,0),""),"")</f>
        <v/>
      </c>
      <c r="K6211" s="64" t="str">
        <f>IFERROR( IF(I6211&lt;&gt;"", HLOOKUP(L$2+$A6211,Sheet2!BX:NK,2,0),""),"")</f>
        <v/>
      </c>
      <c r="L6211" t="str">
        <f>IF(OR(HLOOKUP(L$2+$A6211,Sheet2!BX:NK,$B6211,0),HLOOKUP(L$2+$A6211,Sheet2!BX:NK,$B6211,0)&lt;&gt;""),HLOOKUP(L$2+$A6211,Sheet2!BX:NK,$B6211,0),"")</f>
        <v/>
      </c>
      <c r="M6211" t="str">
        <f>IF(OR(HLOOKUP(M$2+$A6211,Sheet2!BY:NL,$B6211,0),HLOOKUP(M$2+$A6211,Sheet2!BY:NL,$B6211,0)&lt;&gt;""),HLOOKUP(M$2+$A6211,Sheet2!BY:NL,$B6211,0),"")</f>
        <v/>
      </c>
      <c r="N6211" t="str">
        <f>IF(OR(HLOOKUP(N$2+$A6211,Sheet2!BZ:NM,$B6211,0),HLOOKUP(N$2+$A6211,Sheet2!BZ:NM,$B6211,0)&lt;&gt;""),HLOOKUP(N$2+$A6211,Sheet2!BZ:NM,$B6211,0),"")</f>
        <v/>
      </c>
      <c r="O6211" t="str">
        <f>IF(OR(HLOOKUP(O$2+$A6211,Sheet2!CA:NN,$B6211,0),HLOOKUP(O$2+$A6211,Sheet2!CA:NN,$B6211,0)&lt;&gt;""),HLOOKUP(O$2+$A6211,Sheet2!CA:NN,$B6211,0),"")</f>
        <v/>
      </c>
      <c r="P6211" t="str">
        <f>IF(OR(HLOOKUP(P$2+$A6211,Sheet2!CB:NO,$B6211,0),HLOOKUP(P$2+$A6211,Sheet2!CB:NO,$B6211,0)&lt;&gt;""),HLOOKUP(P$2+$A6211,Sheet2!CB:NO,$B6211,0),"")</f>
        <v/>
      </c>
      <c r="Q6211" t="str">
        <f>IF(OR(HLOOKUP(Q$2+$A6211,Sheet2!CC:NO,$B6211,0),HLOOKUP(Q$2+$A6211,Sheet2!CC:NO,$B6211,0)&lt;&gt;""),HLOOKUP(Q$2+$A6211,Sheet2!CC:NO,$B6211,0),"")</f>
        <v/>
      </c>
    </row>
    <row r="6212" spans="1:17" x14ac:dyDescent="0.25">
      <c r="A6212" s="64">
        <f t="shared" si="771"/>
        <v>48</v>
      </c>
      <c r="B6212" s="64">
        <f t="shared" si="772"/>
        <v>625</v>
      </c>
      <c r="C6212" s="64">
        <f t="shared" si="773"/>
        <v>9</v>
      </c>
      <c r="D6212" s="64">
        <f t="shared" si="774"/>
        <v>621</v>
      </c>
      <c r="E6212" s="64">
        <f t="shared" si="775"/>
        <v>3101</v>
      </c>
      <c r="F6212" s="64" t="str">
        <f t="shared" si="768"/>
        <v/>
      </c>
      <c r="G6212" s="64" t="str">
        <f t="shared" si="769"/>
        <v/>
      </c>
      <c r="H6212" s="64" t="str">
        <f t="shared" si="770"/>
        <v/>
      </c>
      <c r="I6212" s="80" t="str">
        <f>IFERROR(VLOOKUP(D6212,Sheet2!A:B,2,0),"")</f>
        <v/>
      </c>
      <c r="J6212" s="64" t="str">
        <f>IFERROR(IF(I6212&lt;&gt;"",VLOOKUP(I6212,Sheet2!B:C,2,0),""),"")</f>
        <v/>
      </c>
      <c r="K6212" s="64" t="str">
        <f>IFERROR( IF(I6212&lt;&gt;"", HLOOKUP(L$2+$A6212,Sheet2!BX:NK,2,0),""),"")</f>
        <v/>
      </c>
      <c r="L6212" t="str">
        <f>IF(OR(HLOOKUP(L$2+$A6212,Sheet2!BX:NK,$B6212,0),HLOOKUP(L$2+$A6212,Sheet2!BX:NK,$B6212,0)&lt;&gt;""),HLOOKUP(L$2+$A6212,Sheet2!BX:NK,$B6212,0),"")</f>
        <v/>
      </c>
      <c r="M6212" t="str">
        <f>IF(OR(HLOOKUP(M$2+$A6212,Sheet2!BY:NL,$B6212,0),HLOOKUP(M$2+$A6212,Sheet2!BY:NL,$B6212,0)&lt;&gt;""),HLOOKUP(M$2+$A6212,Sheet2!BY:NL,$B6212,0),"")</f>
        <v/>
      </c>
      <c r="N6212" t="str">
        <f>IF(OR(HLOOKUP(N$2+$A6212,Sheet2!BZ:NM,$B6212,0),HLOOKUP(N$2+$A6212,Sheet2!BZ:NM,$B6212,0)&lt;&gt;""),HLOOKUP(N$2+$A6212,Sheet2!BZ:NM,$B6212,0),"")</f>
        <v/>
      </c>
      <c r="O6212" t="str">
        <f>IF(OR(HLOOKUP(O$2+$A6212,Sheet2!CA:NN,$B6212,0),HLOOKUP(O$2+$A6212,Sheet2!CA:NN,$B6212,0)&lt;&gt;""),HLOOKUP(O$2+$A6212,Sheet2!CA:NN,$B6212,0),"")</f>
        <v/>
      </c>
      <c r="P6212" t="str">
        <f>IF(OR(HLOOKUP(P$2+$A6212,Sheet2!CB:NO,$B6212,0),HLOOKUP(P$2+$A6212,Sheet2!CB:NO,$B6212,0)&lt;&gt;""),HLOOKUP(P$2+$A6212,Sheet2!CB:NO,$B6212,0),"")</f>
        <v/>
      </c>
      <c r="Q6212" t="str">
        <f>IF(OR(HLOOKUP(Q$2+$A6212,Sheet2!CC:NO,$B6212,0),HLOOKUP(Q$2+$A6212,Sheet2!CC:NO,$B6212,0)&lt;&gt;""),HLOOKUP(Q$2+$A6212,Sheet2!CC:NO,$B6212,0),"")</f>
        <v/>
      </c>
    </row>
    <row r="6213" spans="1:17" x14ac:dyDescent="0.25">
      <c r="A6213" s="64">
        <f t="shared" si="771"/>
        <v>54</v>
      </c>
      <c r="B6213" s="64">
        <f t="shared" si="772"/>
        <v>625</v>
      </c>
      <c r="C6213" s="64">
        <f t="shared" si="773"/>
        <v>10</v>
      </c>
      <c r="D6213" s="64">
        <f t="shared" si="774"/>
        <v>621</v>
      </c>
      <c r="E6213" s="64">
        <f t="shared" si="775"/>
        <v>3101</v>
      </c>
      <c r="F6213" s="64" t="str">
        <f t="shared" ref="F6213:F6276" si="776">IFERROR(IF(I6213&lt;&gt;"",IF(LEFT(K6213,2)="1-",1,2),""),"")</f>
        <v/>
      </c>
      <c r="G6213" s="64" t="str">
        <f t="shared" ref="G6213:G6276" si="777">IFERROR(IF(I6213&lt;&gt;"",MONTH( RIGHT(K6213,LEN(K6213)-FIND("-",K6213))),""),"")</f>
        <v/>
      </c>
      <c r="H6213" s="64" t="str">
        <f t="shared" ref="H6213:H6276" si="778">IFERROR(IF(I6213&lt;&gt;"",YEAR( RIGHT(K6213,LEN(K6213)-FIND("-",K6213))),""),"")</f>
        <v/>
      </c>
      <c r="I6213" s="80" t="str">
        <f>IFERROR(VLOOKUP(D6213,Sheet2!A:B,2,0),"")</f>
        <v/>
      </c>
      <c r="J6213" s="64" t="str">
        <f>IFERROR(IF(I6213&lt;&gt;"",VLOOKUP(I6213,Sheet2!B:C,2,0),""),"")</f>
        <v/>
      </c>
      <c r="K6213" s="64" t="str">
        <f>IFERROR( IF(I6213&lt;&gt;"", HLOOKUP(L$2+$A6213,Sheet2!BX:NK,2,0),""),"")</f>
        <v/>
      </c>
      <c r="L6213" t="str">
        <f>IF(OR(HLOOKUP(L$2+$A6213,Sheet2!BX:NK,$B6213,0),HLOOKUP(L$2+$A6213,Sheet2!BX:NK,$B6213,0)&lt;&gt;""),HLOOKUP(L$2+$A6213,Sheet2!BX:NK,$B6213,0),"")</f>
        <v/>
      </c>
      <c r="M6213" t="str">
        <f>IF(OR(HLOOKUP(M$2+$A6213,Sheet2!BY:NL,$B6213,0),HLOOKUP(M$2+$A6213,Sheet2!BY:NL,$B6213,0)&lt;&gt;""),HLOOKUP(M$2+$A6213,Sheet2!BY:NL,$B6213,0),"")</f>
        <v/>
      </c>
      <c r="N6213" t="str">
        <f>IF(OR(HLOOKUP(N$2+$A6213,Sheet2!BZ:NM,$B6213,0),HLOOKUP(N$2+$A6213,Sheet2!BZ:NM,$B6213,0)&lt;&gt;""),HLOOKUP(N$2+$A6213,Sheet2!BZ:NM,$B6213,0),"")</f>
        <v/>
      </c>
      <c r="O6213" t="str">
        <f>IF(OR(HLOOKUP(O$2+$A6213,Sheet2!CA:NN,$B6213,0),HLOOKUP(O$2+$A6213,Sheet2!CA:NN,$B6213,0)&lt;&gt;""),HLOOKUP(O$2+$A6213,Sheet2!CA:NN,$B6213,0),"")</f>
        <v/>
      </c>
      <c r="P6213" t="str">
        <f>IF(OR(HLOOKUP(P$2+$A6213,Sheet2!CB:NO,$B6213,0),HLOOKUP(P$2+$A6213,Sheet2!CB:NO,$B6213,0)&lt;&gt;""),HLOOKUP(P$2+$A6213,Sheet2!CB:NO,$B6213,0),"")</f>
        <v/>
      </c>
      <c r="Q6213" t="str">
        <f>IF(OR(HLOOKUP(Q$2+$A6213,Sheet2!CC:NO,$B6213,0),HLOOKUP(Q$2+$A6213,Sheet2!CC:NO,$B6213,0)&lt;&gt;""),HLOOKUP(Q$2+$A6213,Sheet2!CC:NO,$B6213,0),"")</f>
        <v/>
      </c>
    </row>
    <row r="6214" spans="1:17" x14ac:dyDescent="0.25">
      <c r="A6214" s="64">
        <f t="shared" ref="A6214:A6277" si="779">IF(C6214&lt;&gt;1,A6213+6,0)</f>
        <v>0</v>
      </c>
      <c r="B6214" s="64">
        <f t="shared" ref="B6214:B6277" si="780">IF(C6214&lt;&gt;1,B6213,B6213+1)</f>
        <v>626</v>
      </c>
      <c r="C6214" s="64">
        <f t="shared" ref="C6214:C6277" si="781">IF($C$3-C6213=0,1,C6213+1)</f>
        <v>1</v>
      </c>
      <c r="D6214" s="64">
        <f t="shared" ref="D6214:D6277" si="782">IF(C6214=1,D6213+1,D6213)</f>
        <v>622</v>
      </c>
      <c r="E6214" s="64">
        <f t="shared" ref="E6214:E6277" si="783">IF(D6214&lt;&gt;D6213,E6213+5,E6213)</f>
        <v>3106</v>
      </c>
      <c r="F6214" s="64" t="str">
        <f t="shared" si="776"/>
        <v/>
      </c>
      <c r="G6214" s="64" t="str">
        <f t="shared" si="777"/>
        <v/>
      </c>
      <c r="H6214" s="64" t="str">
        <f t="shared" si="778"/>
        <v/>
      </c>
      <c r="I6214" s="80" t="str">
        <f>IFERROR(VLOOKUP(D6214,Sheet2!A:B,2,0),"")</f>
        <v/>
      </c>
      <c r="J6214" s="64" t="str">
        <f>IFERROR(IF(I6214&lt;&gt;"",VLOOKUP(I6214,Sheet2!B:C,2,0),""),"")</f>
        <v/>
      </c>
      <c r="K6214" s="64" t="str">
        <f>IFERROR( IF(I6214&lt;&gt;"", HLOOKUP(L$2+$A6214,Sheet2!BX:NK,2,0),""),"")</f>
        <v/>
      </c>
      <c r="L6214" t="str">
        <f>IF(OR(HLOOKUP(L$2+$A6214,Sheet2!BX:NK,$B6214,0),HLOOKUP(L$2+$A6214,Sheet2!BX:NK,$B6214,0)&lt;&gt;""),HLOOKUP(L$2+$A6214,Sheet2!BX:NK,$B6214,0),"")</f>
        <v/>
      </c>
      <c r="M6214" t="str">
        <f>IF(OR(HLOOKUP(M$2+$A6214,Sheet2!BY:NL,$B6214,0),HLOOKUP(M$2+$A6214,Sheet2!BY:NL,$B6214,0)&lt;&gt;""),HLOOKUP(M$2+$A6214,Sheet2!BY:NL,$B6214,0),"")</f>
        <v/>
      </c>
      <c r="N6214" t="str">
        <f>IF(OR(HLOOKUP(N$2+$A6214,Sheet2!BZ:NM,$B6214,0),HLOOKUP(N$2+$A6214,Sheet2!BZ:NM,$B6214,0)&lt;&gt;""),HLOOKUP(N$2+$A6214,Sheet2!BZ:NM,$B6214,0),"")</f>
        <v/>
      </c>
      <c r="O6214" t="str">
        <f>IF(OR(HLOOKUP(O$2+$A6214,Sheet2!CA:NN,$B6214,0),HLOOKUP(O$2+$A6214,Sheet2!CA:NN,$B6214,0)&lt;&gt;""),HLOOKUP(O$2+$A6214,Sheet2!CA:NN,$B6214,0),"")</f>
        <v/>
      </c>
      <c r="P6214" t="str">
        <f>IF(OR(HLOOKUP(P$2+$A6214,Sheet2!CB:NO,$B6214,0),HLOOKUP(P$2+$A6214,Sheet2!CB:NO,$B6214,0)&lt;&gt;""),HLOOKUP(P$2+$A6214,Sheet2!CB:NO,$B6214,0),"")</f>
        <v/>
      </c>
      <c r="Q6214" t="str">
        <f>IF(OR(HLOOKUP(Q$2+$A6214,Sheet2!CC:NO,$B6214,0),HLOOKUP(Q$2+$A6214,Sheet2!CC:NO,$B6214,0)&lt;&gt;""),HLOOKUP(Q$2+$A6214,Sheet2!CC:NO,$B6214,0),"")</f>
        <v/>
      </c>
    </row>
    <row r="6215" spans="1:17" x14ac:dyDescent="0.25">
      <c r="A6215" s="64">
        <f t="shared" si="779"/>
        <v>6</v>
      </c>
      <c r="B6215" s="64">
        <f t="shared" si="780"/>
        <v>626</v>
      </c>
      <c r="C6215" s="64">
        <f t="shared" si="781"/>
        <v>2</v>
      </c>
      <c r="D6215" s="64">
        <f t="shared" si="782"/>
        <v>622</v>
      </c>
      <c r="E6215" s="64">
        <f t="shared" si="783"/>
        <v>3106</v>
      </c>
      <c r="F6215" s="64" t="str">
        <f t="shared" si="776"/>
        <v/>
      </c>
      <c r="G6215" s="64" t="str">
        <f t="shared" si="777"/>
        <v/>
      </c>
      <c r="H6215" s="64" t="str">
        <f t="shared" si="778"/>
        <v/>
      </c>
      <c r="I6215" s="80" t="str">
        <f>IFERROR(VLOOKUP(D6215,Sheet2!A:B,2,0),"")</f>
        <v/>
      </c>
      <c r="J6215" s="64" t="str">
        <f>IFERROR(IF(I6215&lt;&gt;"",VLOOKUP(I6215,Sheet2!B:C,2,0),""),"")</f>
        <v/>
      </c>
      <c r="K6215" s="64" t="str">
        <f>IFERROR( IF(I6215&lt;&gt;"", HLOOKUP(L$2+$A6215,Sheet2!BX:NK,2,0),""),"")</f>
        <v/>
      </c>
      <c r="L6215" t="str">
        <f>IF(OR(HLOOKUP(L$2+$A6215,Sheet2!BX:NK,$B6215,0),HLOOKUP(L$2+$A6215,Sheet2!BX:NK,$B6215,0)&lt;&gt;""),HLOOKUP(L$2+$A6215,Sheet2!BX:NK,$B6215,0),"")</f>
        <v/>
      </c>
      <c r="M6215" t="str">
        <f>IF(OR(HLOOKUP(M$2+$A6215,Sheet2!BY:NL,$B6215,0),HLOOKUP(M$2+$A6215,Sheet2!BY:NL,$B6215,0)&lt;&gt;""),HLOOKUP(M$2+$A6215,Sheet2!BY:NL,$B6215,0),"")</f>
        <v/>
      </c>
      <c r="N6215" t="str">
        <f>IF(OR(HLOOKUP(N$2+$A6215,Sheet2!BZ:NM,$B6215,0),HLOOKUP(N$2+$A6215,Sheet2!BZ:NM,$B6215,0)&lt;&gt;""),HLOOKUP(N$2+$A6215,Sheet2!BZ:NM,$B6215,0),"")</f>
        <v/>
      </c>
      <c r="O6215" t="str">
        <f>IF(OR(HLOOKUP(O$2+$A6215,Sheet2!CA:NN,$B6215,0),HLOOKUP(O$2+$A6215,Sheet2!CA:NN,$B6215,0)&lt;&gt;""),HLOOKUP(O$2+$A6215,Sheet2!CA:NN,$B6215,0),"")</f>
        <v/>
      </c>
      <c r="P6215" t="str">
        <f>IF(OR(HLOOKUP(P$2+$A6215,Sheet2!CB:NO,$B6215,0),HLOOKUP(P$2+$A6215,Sheet2!CB:NO,$B6215,0)&lt;&gt;""),HLOOKUP(P$2+$A6215,Sheet2!CB:NO,$B6215,0),"")</f>
        <v/>
      </c>
      <c r="Q6215" t="str">
        <f>IF(OR(HLOOKUP(Q$2+$A6215,Sheet2!CC:NO,$B6215,0),HLOOKUP(Q$2+$A6215,Sheet2!CC:NO,$B6215,0)&lt;&gt;""),HLOOKUP(Q$2+$A6215,Sheet2!CC:NO,$B6215,0),"")</f>
        <v/>
      </c>
    </row>
    <row r="6216" spans="1:17" x14ac:dyDescent="0.25">
      <c r="A6216" s="64">
        <f t="shared" si="779"/>
        <v>12</v>
      </c>
      <c r="B6216" s="64">
        <f t="shared" si="780"/>
        <v>626</v>
      </c>
      <c r="C6216" s="64">
        <f t="shared" si="781"/>
        <v>3</v>
      </c>
      <c r="D6216" s="64">
        <f t="shared" si="782"/>
        <v>622</v>
      </c>
      <c r="E6216" s="64">
        <f t="shared" si="783"/>
        <v>3106</v>
      </c>
      <c r="F6216" s="64" t="str">
        <f t="shared" si="776"/>
        <v/>
      </c>
      <c r="G6216" s="64" t="str">
        <f t="shared" si="777"/>
        <v/>
      </c>
      <c r="H6216" s="64" t="str">
        <f t="shared" si="778"/>
        <v/>
      </c>
      <c r="I6216" s="80" t="str">
        <f>IFERROR(VLOOKUP(D6216,Sheet2!A:B,2,0),"")</f>
        <v/>
      </c>
      <c r="J6216" s="64" t="str">
        <f>IFERROR(IF(I6216&lt;&gt;"",VLOOKUP(I6216,Sheet2!B:C,2,0),""),"")</f>
        <v/>
      </c>
      <c r="K6216" s="64" t="str">
        <f>IFERROR( IF(I6216&lt;&gt;"", HLOOKUP(L$2+$A6216,Sheet2!BX:NK,2,0),""),"")</f>
        <v/>
      </c>
      <c r="L6216" t="str">
        <f>IF(OR(HLOOKUP(L$2+$A6216,Sheet2!BX:NK,$B6216,0),HLOOKUP(L$2+$A6216,Sheet2!BX:NK,$B6216,0)&lt;&gt;""),HLOOKUP(L$2+$A6216,Sheet2!BX:NK,$B6216,0),"")</f>
        <v/>
      </c>
      <c r="M6216" t="str">
        <f>IF(OR(HLOOKUP(M$2+$A6216,Sheet2!BY:NL,$B6216,0),HLOOKUP(M$2+$A6216,Sheet2!BY:NL,$B6216,0)&lt;&gt;""),HLOOKUP(M$2+$A6216,Sheet2!BY:NL,$B6216,0),"")</f>
        <v/>
      </c>
      <c r="N6216" t="str">
        <f>IF(OR(HLOOKUP(N$2+$A6216,Sheet2!BZ:NM,$B6216,0),HLOOKUP(N$2+$A6216,Sheet2!BZ:NM,$B6216,0)&lt;&gt;""),HLOOKUP(N$2+$A6216,Sheet2!BZ:NM,$B6216,0),"")</f>
        <v/>
      </c>
      <c r="O6216" t="str">
        <f>IF(OR(HLOOKUP(O$2+$A6216,Sheet2!CA:NN,$B6216,0),HLOOKUP(O$2+$A6216,Sheet2!CA:NN,$B6216,0)&lt;&gt;""),HLOOKUP(O$2+$A6216,Sheet2!CA:NN,$B6216,0),"")</f>
        <v/>
      </c>
      <c r="P6216" t="str">
        <f>IF(OR(HLOOKUP(P$2+$A6216,Sheet2!CB:NO,$B6216,0),HLOOKUP(P$2+$A6216,Sheet2!CB:NO,$B6216,0)&lt;&gt;""),HLOOKUP(P$2+$A6216,Sheet2!CB:NO,$B6216,0),"")</f>
        <v/>
      </c>
      <c r="Q6216" t="str">
        <f>IF(OR(HLOOKUP(Q$2+$A6216,Sheet2!CC:NO,$B6216,0),HLOOKUP(Q$2+$A6216,Sheet2!CC:NO,$B6216,0)&lt;&gt;""),HLOOKUP(Q$2+$A6216,Sheet2!CC:NO,$B6216,0),"")</f>
        <v/>
      </c>
    </row>
    <row r="6217" spans="1:17" x14ac:dyDescent="0.25">
      <c r="A6217" s="64">
        <f t="shared" si="779"/>
        <v>18</v>
      </c>
      <c r="B6217" s="64">
        <f t="shared" si="780"/>
        <v>626</v>
      </c>
      <c r="C6217" s="64">
        <f t="shared" si="781"/>
        <v>4</v>
      </c>
      <c r="D6217" s="64">
        <f t="shared" si="782"/>
        <v>622</v>
      </c>
      <c r="E6217" s="64">
        <f t="shared" si="783"/>
        <v>3106</v>
      </c>
      <c r="F6217" s="64" t="str">
        <f t="shared" si="776"/>
        <v/>
      </c>
      <c r="G6217" s="64" t="str">
        <f t="shared" si="777"/>
        <v/>
      </c>
      <c r="H6217" s="64" t="str">
        <f t="shared" si="778"/>
        <v/>
      </c>
      <c r="I6217" s="80" t="str">
        <f>IFERROR(VLOOKUP(D6217,Sheet2!A:B,2,0),"")</f>
        <v/>
      </c>
      <c r="J6217" s="64" t="str">
        <f>IFERROR(IF(I6217&lt;&gt;"",VLOOKUP(I6217,Sheet2!B:C,2,0),""),"")</f>
        <v/>
      </c>
      <c r="K6217" s="64" t="str">
        <f>IFERROR( IF(I6217&lt;&gt;"", HLOOKUP(L$2+$A6217,Sheet2!BX:NK,2,0),""),"")</f>
        <v/>
      </c>
      <c r="L6217" t="str">
        <f>IF(OR(HLOOKUP(L$2+$A6217,Sheet2!BX:NK,$B6217,0),HLOOKUP(L$2+$A6217,Sheet2!BX:NK,$B6217,0)&lt;&gt;""),HLOOKUP(L$2+$A6217,Sheet2!BX:NK,$B6217,0),"")</f>
        <v/>
      </c>
      <c r="M6217" t="str">
        <f>IF(OR(HLOOKUP(M$2+$A6217,Sheet2!BY:NL,$B6217,0),HLOOKUP(M$2+$A6217,Sheet2!BY:NL,$B6217,0)&lt;&gt;""),HLOOKUP(M$2+$A6217,Sheet2!BY:NL,$B6217,0),"")</f>
        <v/>
      </c>
      <c r="N6217" t="str">
        <f>IF(OR(HLOOKUP(N$2+$A6217,Sheet2!BZ:NM,$B6217,0),HLOOKUP(N$2+$A6217,Sheet2!BZ:NM,$B6217,0)&lt;&gt;""),HLOOKUP(N$2+$A6217,Sheet2!BZ:NM,$B6217,0),"")</f>
        <v/>
      </c>
      <c r="O6217" t="str">
        <f>IF(OR(HLOOKUP(O$2+$A6217,Sheet2!CA:NN,$B6217,0),HLOOKUP(O$2+$A6217,Sheet2!CA:NN,$B6217,0)&lt;&gt;""),HLOOKUP(O$2+$A6217,Sheet2!CA:NN,$B6217,0),"")</f>
        <v/>
      </c>
      <c r="P6217" t="str">
        <f>IF(OR(HLOOKUP(P$2+$A6217,Sheet2!CB:NO,$B6217,0),HLOOKUP(P$2+$A6217,Sheet2!CB:NO,$B6217,0)&lt;&gt;""),HLOOKUP(P$2+$A6217,Sheet2!CB:NO,$B6217,0),"")</f>
        <v/>
      </c>
      <c r="Q6217" t="str">
        <f>IF(OR(HLOOKUP(Q$2+$A6217,Sheet2!CC:NO,$B6217,0),HLOOKUP(Q$2+$A6217,Sheet2!CC:NO,$B6217,0)&lt;&gt;""),HLOOKUP(Q$2+$A6217,Sheet2!CC:NO,$B6217,0),"")</f>
        <v/>
      </c>
    </row>
    <row r="6218" spans="1:17" x14ac:dyDescent="0.25">
      <c r="A6218" s="64">
        <f t="shared" si="779"/>
        <v>24</v>
      </c>
      <c r="B6218" s="64">
        <f t="shared" si="780"/>
        <v>626</v>
      </c>
      <c r="C6218" s="64">
        <f t="shared" si="781"/>
        <v>5</v>
      </c>
      <c r="D6218" s="64">
        <f t="shared" si="782"/>
        <v>622</v>
      </c>
      <c r="E6218" s="64">
        <f t="shared" si="783"/>
        <v>3106</v>
      </c>
      <c r="F6218" s="64" t="str">
        <f t="shared" si="776"/>
        <v/>
      </c>
      <c r="G6218" s="64" t="str">
        <f t="shared" si="777"/>
        <v/>
      </c>
      <c r="H6218" s="64" t="str">
        <f t="shared" si="778"/>
        <v/>
      </c>
      <c r="I6218" s="80" t="str">
        <f>IFERROR(VLOOKUP(D6218,Sheet2!A:B,2,0),"")</f>
        <v/>
      </c>
      <c r="J6218" s="64" t="str">
        <f>IFERROR(IF(I6218&lt;&gt;"",VLOOKUP(I6218,Sheet2!B:C,2,0),""),"")</f>
        <v/>
      </c>
      <c r="K6218" s="64" t="str">
        <f>IFERROR( IF(I6218&lt;&gt;"", HLOOKUP(L$2+$A6218,Sheet2!BX:NK,2,0),""),"")</f>
        <v/>
      </c>
      <c r="L6218" t="str">
        <f>IF(OR(HLOOKUP(L$2+$A6218,Sheet2!BX:NK,$B6218,0),HLOOKUP(L$2+$A6218,Sheet2!BX:NK,$B6218,0)&lt;&gt;""),HLOOKUP(L$2+$A6218,Sheet2!BX:NK,$B6218,0),"")</f>
        <v/>
      </c>
      <c r="M6218" t="str">
        <f>IF(OR(HLOOKUP(M$2+$A6218,Sheet2!BY:NL,$B6218,0),HLOOKUP(M$2+$A6218,Sheet2!BY:NL,$B6218,0)&lt;&gt;""),HLOOKUP(M$2+$A6218,Sheet2!BY:NL,$B6218,0),"")</f>
        <v/>
      </c>
      <c r="N6218" t="str">
        <f>IF(OR(HLOOKUP(N$2+$A6218,Sheet2!BZ:NM,$B6218,0),HLOOKUP(N$2+$A6218,Sheet2!BZ:NM,$B6218,0)&lt;&gt;""),HLOOKUP(N$2+$A6218,Sheet2!BZ:NM,$B6218,0),"")</f>
        <v/>
      </c>
      <c r="O6218" t="str">
        <f>IF(OR(HLOOKUP(O$2+$A6218,Sheet2!CA:NN,$B6218,0),HLOOKUP(O$2+$A6218,Sheet2!CA:NN,$B6218,0)&lt;&gt;""),HLOOKUP(O$2+$A6218,Sheet2!CA:NN,$B6218,0),"")</f>
        <v/>
      </c>
      <c r="P6218" t="str">
        <f>IF(OR(HLOOKUP(P$2+$A6218,Sheet2!CB:NO,$B6218,0),HLOOKUP(P$2+$A6218,Sheet2!CB:NO,$B6218,0)&lt;&gt;""),HLOOKUP(P$2+$A6218,Sheet2!CB:NO,$B6218,0),"")</f>
        <v/>
      </c>
      <c r="Q6218" t="str">
        <f>IF(OR(HLOOKUP(Q$2+$A6218,Sheet2!CC:NO,$B6218,0),HLOOKUP(Q$2+$A6218,Sheet2!CC:NO,$B6218,0)&lt;&gt;""),HLOOKUP(Q$2+$A6218,Sheet2!CC:NO,$B6218,0),"")</f>
        <v/>
      </c>
    </row>
    <row r="6219" spans="1:17" x14ac:dyDescent="0.25">
      <c r="A6219" s="64">
        <f t="shared" si="779"/>
        <v>30</v>
      </c>
      <c r="B6219" s="64">
        <f t="shared" si="780"/>
        <v>626</v>
      </c>
      <c r="C6219" s="64">
        <f t="shared" si="781"/>
        <v>6</v>
      </c>
      <c r="D6219" s="64">
        <f t="shared" si="782"/>
        <v>622</v>
      </c>
      <c r="E6219" s="64">
        <f t="shared" si="783"/>
        <v>3106</v>
      </c>
      <c r="F6219" s="64" t="str">
        <f t="shared" si="776"/>
        <v/>
      </c>
      <c r="G6219" s="64" t="str">
        <f t="shared" si="777"/>
        <v/>
      </c>
      <c r="H6219" s="64" t="str">
        <f t="shared" si="778"/>
        <v/>
      </c>
      <c r="I6219" s="80" t="str">
        <f>IFERROR(VLOOKUP(D6219,Sheet2!A:B,2,0),"")</f>
        <v/>
      </c>
      <c r="J6219" s="64" t="str">
        <f>IFERROR(IF(I6219&lt;&gt;"",VLOOKUP(I6219,Sheet2!B:C,2,0),""),"")</f>
        <v/>
      </c>
      <c r="K6219" s="64" t="str">
        <f>IFERROR( IF(I6219&lt;&gt;"", HLOOKUP(L$2+$A6219,Sheet2!BX:NK,2,0),""),"")</f>
        <v/>
      </c>
      <c r="L6219" t="str">
        <f>IF(OR(HLOOKUP(L$2+$A6219,Sheet2!BX:NK,$B6219,0),HLOOKUP(L$2+$A6219,Sheet2!BX:NK,$B6219,0)&lt;&gt;""),HLOOKUP(L$2+$A6219,Sheet2!BX:NK,$B6219,0),"")</f>
        <v/>
      </c>
      <c r="M6219" t="str">
        <f>IF(OR(HLOOKUP(M$2+$A6219,Sheet2!BY:NL,$B6219,0),HLOOKUP(M$2+$A6219,Sheet2!BY:NL,$B6219,0)&lt;&gt;""),HLOOKUP(M$2+$A6219,Sheet2!BY:NL,$B6219,0),"")</f>
        <v/>
      </c>
      <c r="N6219" t="str">
        <f>IF(OR(HLOOKUP(N$2+$A6219,Sheet2!BZ:NM,$B6219,0),HLOOKUP(N$2+$A6219,Sheet2!BZ:NM,$B6219,0)&lt;&gt;""),HLOOKUP(N$2+$A6219,Sheet2!BZ:NM,$B6219,0),"")</f>
        <v/>
      </c>
      <c r="O6219" t="str">
        <f>IF(OR(HLOOKUP(O$2+$A6219,Sheet2!CA:NN,$B6219,0),HLOOKUP(O$2+$A6219,Sheet2!CA:NN,$B6219,0)&lt;&gt;""),HLOOKUP(O$2+$A6219,Sheet2!CA:NN,$B6219,0),"")</f>
        <v/>
      </c>
      <c r="P6219" t="str">
        <f>IF(OR(HLOOKUP(P$2+$A6219,Sheet2!CB:NO,$B6219,0),HLOOKUP(P$2+$A6219,Sheet2!CB:NO,$B6219,0)&lt;&gt;""),HLOOKUP(P$2+$A6219,Sheet2!CB:NO,$B6219,0),"")</f>
        <v/>
      </c>
      <c r="Q6219" t="str">
        <f>IF(OR(HLOOKUP(Q$2+$A6219,Sheet2!CC:NO,$B6219,0),HLOOKUP(Q$2+$A6219,Sheet2!CC:NO,$B6219,0)&lt;&gt;""),HLOOKUP(Q$2+$A6219,Sheet2!CC:NO,$B6219,0),"")</f>
        <v/>
      </c>
    </row>
    <row r="6220" spans="1:17" x14ac:dyDescent="0.25">
      <c r="A6220" s="64">
        <f t="shared" si="779"/>
        <v>36</v>
      </c>
      <c r="B6220" s="64">
        <f t="shared" si="780"/>
        <v>626</v>
      </c>
      <c r="C6220" s="64">
        <f t="shared" si="781"/>
        <v>7</v>
      </c>
      <c r="D6220" s="64">
        <f t="shared" si="782"/>
        <v>622</v>
      </c>
      <c r="E6220" s="64">
        <f t="shared" si="783"/>
        <v>3106</v>
      </c>
      <c r="F6220" s="64" t="str">
        <f t="shared" si="776"/>
        <v/>
      </c>
      <c r="G6220" s="64" t="str">
        <f t="shared" si="777"/>
        <v/>
      </c>
      <c r="H6220" s="64" t="str">
        <f t="shared" si="778"/>
        <v/>
      </c>
      <c r="I6220" s="80" t="str">
        <f>IFERROR(VLOOKUP(D6220,Sheet2!A:B,2,0),"")</f>
        <v/>
      </c>
      <c r="J6220" s="64" t="str">
        <f>IFERROR(IF(I6220&lt;&gt;"",VLOOKUP(I6220,Sheet2!B:C,2,0),""),"")</f>
        <v/>
      </c>
      <c r="K6220" s="64" t="str">
        <f>IFERROR( IF(I6220&lt;&gt;"", HLOOKUP(L$2+$A6220,Sheet2!BX:NK,2,0),""),"")</f>
        <v/>
      </c>
      <c r="L6220" t="str">
        <f>IF(OR(HLOOKUP(L$2+$A6220,Sheet2!BX:NK,$B6220,0),HLOOKUP(L$2+$A6220,Sheet2!BX:NK,$B6220,0)&lt;&gt;""),HLOOKUP(L$2+$A6220,Sheet2!BX:NK,$B6220,0),"")</f>
        <v/>
      </c>
      <c r="M6220" t="str">
        <f>IF(OR(HLOOKUP(M$2+$A6220,Sheet2!BY:NL,$B6220,0),HLOOKUP(M$2+$A6220,Sheet2!BY:NL,$B6220,0)&lt;&gt;""),HLOOKUP(M$2+$A6220,Sheet2!BY:NL,$B6220,0),"")</f>
        <v/>
      </c>
      <c r="N6220" t="str">
        <f>IF(OR(HLOOKUP(N$2+$A6220,Sheet2!BZ:NM,$B6220,0),HLOOKUP(N$2+$A6220,Sheet2!BZ:NM,$B6220,0)&lt;&gt;""),HLOOKUP(N$2+$A6220,Sheet2!BZ:NM,$B6220,0),"")</f>
        <v/>
      </c>
      <c r="O6220" t="str">
        <f>IF(OR(HLOOKUP(O$2+$A6220,Sheet2!CA:NN,$B6220,0),HLOOKUP(O$2+$A6220,Sheet2!CA:NN,$B6220,0)&lt;&gt;""),HLOOKUP(O$2+$A6220,Sheet2!CA:NN,$B6220,0),"")</f>
        <v/>
      </c>
      <c r="P6220" t="str">
        <f>IF(OR(HLOOKUP(P$2+$A6220,Sheet2!CB:NO,$B6220,0),HLOOKUP(P$2+$A6220,Sheet2!CB:NO,$B6220,0)&lt;&gt;""),HLOOKUP(P$2+$A6220,Sheet2!CB:NO,$B6220,0),"")</f>
        <v/>
      </c>
      <c r="Q6220" t="str">
        <f>IF(OR(HLOOKUP(Q$2+$A6220,Sheet2!CC:NO,$B6220,0),HLOOKUP(Q$2+$A6220,Sheet2!CC:NO,$B6220,0)&lt;&gt;""),HLOOKUP(Q$2+$A6220,Sheet2!CC:NO,$B6220,0),"")</f>
        <v/>
      </c>
    </row>
    <row r="6221" spans="1:17" x14ac:dyDescent="0.25">
      <c r="A6221" s="64">
        <f t="shared" si="779"/>
        <v>42</v>
      </c>
      <c r="B6221" s="64">
        <f t="shared" si="780"/>
        <v>626</v>
      </c>
      <c r="C6221" s="64">
        <f t="shared" si="781"/>
        <v>8</v>
      </c>
      <c r="D6221" s="64">
        <f t="shared" si="782"/>
        <v>622</v>
      </c>
      <c r="E6221" s="64">
        <f t="shared" si="783"/>
        <v>3106</v>
      </c>
      <c r="F6221" s="64" t="str">
        <f t="shared" si="776"/>
        <v/>
      </c>
      <c r="G6221" s="64" t="str">
        <f t="shared" si="777"/>
        <v/>
      </c>
      <c r="H6221" s="64" t="str">
        <f t="shared" si="778"/>
        <v/>
      </c>
      <c r="I6221" s="80" t="str">
        <f>IFERROR(VLOOKUP(D6221,Sheet2!A:B,2,0),"")</f>
        <v/>
      </c>
      <c r="J6221" s="64" t="str">
        <f>IFERROR(IF(I6221&lt;&gt;"",VLOOKUP(I6221,Sheet2!B:C,2,0),""),"")</f>
        <v/>
      </c>
      <c r="K6221" s="64" t="str">
        <f>IFERROR( IF(I6221&lt;&gt;"", HLOOKUP(L$2+$A6221,Sheet2!BX:NK,2,0),""),"")</f>
        <v/>
      </c>
      <c r="L6221" t="str">
        <f>IF(OR(HLOOKUP(L$2+$A6221,Sheet2!BX:NK,$B6221,0),HLOOKUP(L$2+$A6221,Sheet2!BX:NK,$B6221,0)&lt;&gt;""),HLOOKUP(L$2+$A6221,Sheet2!BX:NK,$B6221,0),"")</f>
        <v/>
      </c>
      <c r="M6221" t="str">
        <f>IF(OR(HLOOKUP(M$2+$A6221,Sheet2!BY:NL,$B6221,0),HLOOKUP(M$2+$A6221,Sheet2!BY:NL,$B6221,0)&lt;&gt;""),HLOOKUP(M$2+$A6221,Sheet2!BY:NL,$B6221,0),"")</f>
        <v/>
      </c>
      <c r="N6221" t="str">
        <f>IF(OR(HLOOKUP(N$2+$A6221,Sheet2!BZ:NM,$B6221,0),HLOOKUP(N$2+$A6221,Sheet2!BZ:NM,$B6221,0)&lt;&gt;""),HLOOKUP(N$2+$A6221,Sheet2!BZ:NM,$B6221,0),"")</f>
        <v/>
      </c>
      <c r="O6221" t="str">
        <f>IF(OR(HLOOKUP(O$2+$A6221,Sheet2!CA:NN,$B6221,0),HLOOKUP(O$2+$A6221,Sheet2!CA:NN,$B6221,0)&lt;&gt;""),HLOOKUP(O$2+$A6221,Sheet2!CA:NN,$B6221,0),"")</f>
        <v/>
      </c>
      <c r="P6221" t="str">
        <f>IF(OR(HLOOKUP(P$2+$A6221,Sheet2!CB:NO,$B6221,0),HLOOKUP(P$2+$A6221,Sheet2!CB:NO,$B6221,0)&lt;&gt;""),HLOOKUP(P$2+$A6221,Sheet2!CB:NO,$B6221,0),"")</f>
        <v/>
      </c>
      <c r="Q6221" t="str">
        <f>IF(OR(HLOOKUP(Q$2+$A6221,Sheet2!CC:NO,$B6221,0),HLOOKUP(Q$2+$A6221,Sheet2!CC:NO,$B6221,0)&lt;&gt;""),HLOOKUP(Q$2+$A6221,Sheet2!CC:NO,$B6221,0),"")</f>
        <v/>
      </c>
    </row>
    <row r="6222" spans="1:17" x14ac:dyDescent="0.25">
      <c r="A6222" s="64">
        <f t="shared" si="779"/>
        <v>48</v>
      </c>
      <c r="B6222" s="64">
        <f t="shared" si="780"/>
        <v>626</v>
      </c>
      <c r="C6222" s="64">
        <f t="shared" si="781"/>
        <v>9</v>
      </c>
      <c r="D6222" s="64">
        <f t="shared" si="782"/>
        <v>622</v>
      </c>
      <c r="E6222" s="64">
        <f t="shared" si="783"/>
        <v>3106</v>
      </c>
      <c r="F6222" s="64" t="str">
        <f t="shared" si="776"/>
        <v/>
      </c>
      <c r="G6222" s="64" t="str">
        <f t="shared" si="777"/>
        <v/>
      </c>
      <c r="H6222" s="64" t="str">
        <f t="shared" si="778"/>
        <v/>
      </c>
      <c r="I6222" s="80" t="str">
        <f>IFERROR(VLOOKUP(D6222,Sheet2!A:B,2,0),"")</f>
        <v/>
      </c>
      <c r="J6222" s="64" t="str">
        <f>IFERROR(IF(I6222&lt;&gt;"",VLOOKUP(I6222,Sheet2!B:C,2,0),""),"")</f>
        <v/>
      </c>
      <c r="K6222" s="64" t="str">
        <f>IFERROR( IF(I6222&lt;&gt;"", HLOOKUP(L$2+$A6222,Sheet2!BX:NK,2,0),""),"")</f>
        <v/>
      </c>
      <c r="L6222" t="str">
        <f>IF(OR(HLOOKUP(L$2+$A6222,Sheet2!BX:NK,$B6222,0),HLOOKUP(L$2+$A6222,Sheet2!BX:NK,$B6222,0)&lt;&gt;""),HLOOKUP(L$2+$A6222,Sheet2!BX:NK,$B6222,0),"")</f>
        <v/>
      </c>
      <c r="M6222" t="str">
        <f>IF(OR(HLOOKUP(M$2+$A6222,Sheet2!BY:NL,$B6222,0),HLOOKUP(M$2+$A6222,Sheet2!BY:NL,$B6222,0)&lt;&gt;""),HLOOKUP(M$2+$A6222,Sheet2!BY:NL,$B6222,0),"")</f>
        <v/>
      </c>
      <c r="N6222" t="str">
        <f>IF(OR(HLOOKUP(N$2+$A6222,Sheet2!BZ:NM,$B6222,0),HLOOKUP(N$2+$A6222,Sheet2!BZ:NM,$B6222,0)&lt;&gt;""),HLOOKUP(N$2+$A6222,Sheet2!BZ:NM,$B6222,0),"")</f>
        <v/>
      </c>
      <c r="O6222" t="str">
        <f>IF(OR(HLOOKUP(O$2+$A6222,Sheet2!CA:NN,$B6222,0),HLOOKUP(O$2+$A6222,Sheet2!CA:NN,$B6222,0)&lt;&gt;""),HLOOKUP(O$2+$A6222,Sheet2!CA:NN,$B6222,0),"")</f>
        <v/>
      </c>
      <c r="P6222" t="str">
        <f>IF(OR(HLOOKUP(P$2+$A6222,Sheet2!CB:NO,$B6222,0),HLOOKUP(P$2+$A6222,Sheet2!CB:NO,$B6222,0)&lt;&gt;""),HLOOKUP(P$2+$A6222,Sheet2!CB:NO,$B6222,0),"")</f>
        <v/>
      </c>
      <c r="Q6222" t="str">
        <f>IF(OR(HLOOKUP(Q$2+$A6222,Sheet2!CC:NO,$B6222,0),HLOOKUP(Q$2+$A6222,Sheet2!CC:NO,$B6222,0)&lt;&gt;""),HLOOKUP(Q$2+$A6222,Sheet2!CC:NO,$B6222,0),"")</f>
        <v/>
      </c>
    </row>
    <row r="6223" spans="1:17" x14ac:dyDescent="0.25">
      <c r="A6223" s="64">
        <f t="shared" si="779"/>
        <v>54</v>
      </c>
      <c r="B6223" s="64">
        <f t="shared" si="780"/>
        <v>626</v>
      </c>
      <c r="C6223" s="64">
        <f t="shared" si="781"/>
        <v>10</v>
      </c>
      <c r="D6223" s="64">
        <f t="shared" si="782"/>
        <v>622</v>
      </c>
      <c r="E6223" s="64">
        <f t="shared" si="783"/>
        <v>3106</v>
      </c>
      <c r="F6223" s="64" t="str">
        <f t="shared" si="776"/>
        <v/>
      </c>
      <c r="G6223" s="64" t="str">
        <f t="shared" si="777"/>
        <v/>
      </c>
      <c r="H6223" s="64" t="str">
        <f t="shared" si="778"/>
        <v/>
      </c>
      <c r="I6223" s="80" t="str">
        <f>IFERROR(VLOOKUP(D6223,Sheet2!A:B,2,0),"")</f>
        <v/>
      </c>
      <c r="J6223" s="64" t="str">
        <f>IFERROR(IF(I6223&lt;&gt;"",VLOOKUP(I6223,Sheet2!B:C,2,0),""),"")</f>
        <v/>
      </c>
      <c r="K6223" s="64" t="str">
        <f>IFERROR( IF(I6223&lt;&gt;"", HLOOKUP(L$2+$A6223,Sheet2!BX:NK,2,0),""),"")</f>
        <v/>
      </c>
      <c r="L6223" t="str">
        <f>IF(OR(HLOOKUP(L$2+$A6223,Sheet2!BX:NK,$B6223,0),HLOOKUP(L$2+$A6223,Sheet2!BX:NK,$B6223,0)&lt;&gt;""),HLOOKUP(L$2+$A6223,Sheet2!BX:NK,$B6223,0),"")</f>
        <v/>
      </c>
      <c r="M6223" t="str">
        <f>IF(OR(HLOOKUP(M$2+$A6223,Sheet2!BY:NL,$B6223,0),HLOOKUP(M$2+$A6223,Sheet2!BY:NL,$B6223,0)&lt;&gt;""),HLOOKUP(M$2+$A6223,Sheet2!BY:NL,$B6223,0),"")</f>
        <v/>
      </c>
      <c r="N6223" t="str">
        <f>IF(OR(HLOOKUP(N$2+$A6223,Sheet2!BZ:NM,$B6223,0),HLOOKUP(N$2+$A6223,Sheet2!BZ:NM,$B6223,0)&lt;&gt;""),HLOOKUP(N$2+$A6223,Sheet2!BZ:NM,$B6223,0),"")</f>
        <v/>
      </c>
      <c r="O6223" t="str">
        <f>IF(OR(HLOOKUP(O$2+$A6223,Sheet2!CA:NN,$B6223,0),HLOOKUP(O$2+$A6223,Sheet2!CA:NN,$B6223,0)&lt;&gt;""),HLOOKUP(O$2+$A6223,Sheet2!CA:NN,$B6223,0),"")</f>
        <v/>
      </c>
      <c r="P6223" t="str">
        <f>IF(OR(HLOOKUP(P$2+$A6223,Sheet2!CB:NO,$B6223,0),HLOOKUP(P$2+$A6223,Sheet2!CB:NO,$B6223,0)&lt;&gt;""),HLOOKUP(P$2+$A6223,Sheet2!CB:NO,$B6223,0),"")</f>
        <v/>
      </c>
      <c r="Q6223" t="str">
        <f>IF(OR(HLOOKUP(Q$2+$A6223,Sheet2!CC:NO,$B6223,0),HLOOKUP(Q$2+$A6223,Sheet2!CC:NO,$B6223,0)&lt;&gt;""),HLOOKUP(Q$2+$A6223,Sheet2!CC:NO,$B6223,0),"")</f>
        <v/>
      </c>
    </row>
    <row r="6224" spans="1:17" x14ac:dyDescent="0.25">
      <c r="A6224" s="64">
        <f t="shared" si="779"/>
        <v>0</v>
      </c>
      <c r="B6224" s="64">
        <f t="shared" si="780"/>
        <v>627</v>
      </c>
      <c r="C6224" s="64">
        <f t="shared" si="781"/>
        <v>1</v>
      </c>
      <c r="D6224" s="64">
        <f t="shared" si="782"/>
        <v>623</v>
      </c>
      <c r="E6224" s="64">
        <f t="shared" si="783"/>
        <v>3111</v>
      </c>
      <c r="F6224" s="64" t="str">
        <f t="shared" si="776"/>
        <v/>
      </c>
      <c r="G6224" s="64" t="str">
        <f t="shared" si="777"/>
        <v/>
      </c>
      <c r="H6224" s="64" t="str">
        <f t="shared" si="778"/>
        <v/>
      </c>
      <c r="I6224" s="80" t="str">
        <f>IFERROR(VLOOKUP(D6224,Sheet2!A:B,2,0),"")</f>
        <v/>
      </c>
      <c r="J6224" s="64" t="str">
        <f>IFERROR(IF(I6224&lt;&gt;"",VLOOKUP(I6224,Sheet2!B:C,2,0),""),"")</f>
        <v/>
      </c>
      <c r="K6224" s="64" t="str">
        <f>IFERROR( IF(I6224&lt;&gt;"", HLOOKUP(L$2+$A6224,Sheet2!BX:NK,2,0),""),"")</f>
        <v/>
      </c>
      <c r="L6224" t="str">
        <f>IF(OR(HLOOKUP(L$2+$A6224,Sheet2!BX:NK,$B6224,0),HLOOKUP(L$2+$A6224,Sheet2!BX:NK,$B6224,0)&lt;&gt;""),HLOOKUP(L$2+$A6224,Sheet2!BX:NK,$B6224,0),"")</f>
        <v/>
      </c>
      <c r="M6224" t="str">
        <f>IF(OR(HLOOKUP(M$2+$A6224,Sheet2!BY:NL,$B6224,0),HLOOKUP(M$2+$A6224,Sheet2!BY:NL,$B6224,0)&lt;&gt;""),HLOOKUP(M$2+$A6224,Sheet2!BY:NL,$B6224,0),"")</f>
        <v/>
      </c>
      <c r="N6224" t="str">
        <f>IF(OR(HLOOKUP(N$2+$A6224,Sheet2!BZ:NM,$B6224,0),HLOOKUP(N$2+$A6224,Sheet2!BZ:NM,$B6224,0)&lt;&gt;""),HLOOKUP(N$2+$A6224,Sheet2!BZ:NM,$B6224,0),"")</f>
        <v/>
      </c>
      <c r="O6224" t="str">
        <f>IF(OR(HLOOKUP(O$2+$A6224,Sheet2!CA:NN,$B6224,0),HLOOKUP(O$2+$A6224,Sheet2!CA:NN,$B6224,0)&lt;&gt;""),HLOOKUP(O$2+$A6224,Sheet2!CA:NN,$B6224,0),"")</f>
        <v/>
      </c>
      <c r="P6224" t="str">
        <f>IF(OR(HLOOKUP(P$2+$A6224,Sheet2!CB:NO,$B6224,0),HLOOKUP(P$2+$A6224,Sheet2!CB:NO,$B6224,0)&lt;&gt;""),HLOOKUP(P$2+$A6224,Sheet2!CB:NO,$B6224,0),"")</f>
        <v/>
      </c>
      <c r="Q6224" t="str">
        <f>IF(OR(HLOOKUP(Q$2+$A6224,Sheet2!CC:NO,$B6224,0),HLOOKUP(Q$2+$A6224,Sheet2!CC:NO,$B6224,0)&lt;&gt;""),HLOOKUP(Q$2+$A6224,Sheet2!CC:NO,$B6224,0),"")</f>
        <v/>
      </c>
    </row>
    <row r="6225" spans="1:17" x14ac:dyDescent="0.25">
      <c r="A6225" s="64">
        <f t="shared" si="779"/>
        <v>6</v>
      </c>
      <c r="B6225" s="64">
        <f t="shared" si="780"/>
        <v>627</v>
      </c>
      <c r="C6225" s="64">
        <f t="shared" si="781"/>
        <v>2</v>
      </c>
      <c r="D6225" s="64">
        <f t="shared" si="782"/>
        <v>623</v>
      </c>
      <c r="E6225" s="64">
        <f t="shared" si="783"/>
        <v>3111</v>
      </c>
      <c r="F6225" s="64" t="str">
        <f t="shared" si="776"/>
        <v/>
      </c>
      <c r="G6225" s="64" t="str">
        <f t="shared" si="777"/>
        <v/>
      </c>
      <c r="H6225" s="64" t="str">
        <f t="shared" si="778"/>
        <v/>
      </c>
      <c r="I6225" s="80" t="str">
        <f>IFERROR(VLOOKUP(D6225,Sheet2!A:B,2,0),"")</f>
        <v/>
      </c>
      <c r="J6225" s="64" t="str">
        <f>IFERROR(IF(I6225&lt;&gt;"",VLOOKUP(I6225,Sheet2!B:C,2,0),""),"")</f>
        <v/>
      </c>
      <c r="K6225" s="64" t="str">
        <f>IFERROR( IF(I6225&lt;&gt;"", HLOOKUP(L$2+$A6225,Sheet2!BX:NK,2,0),""),"")</f>
        <v/>
      </c>
      <c r="L6225" t="str">
        <f>IF(OR(HLOOKUP(L$2+$A6225,Sheet2!BX:NK,$B6225,0),HLOOKUP(L$2+$A6225,Sheet2!BX:NK,$B6225,0)&lt;&gt;""),HLOOKUP(L$2+$A6225,Sheet2!BX:NK,$B6225,0),"")</f>
        <v/>
      </c>
      <c r="M6225" t="str">
        <f>IF(OR(HLOOKUP(M$2+$A6225,Sheet2!BY:NL,$B6225,0),HLOOKUP(M$2+$A6225,Sheet2!BY:NL,$B6225,0)&lt;&gt;""),HLOOKUP(M$2+$A6225,Sheet2!BY:NL,$B6225,0),"")</f>
        <v/>
      </c>
      <c r="N6225" t="str">
        <f>IF(OR(HLOOKUP(N$2+$A6225,Sheet2!BZ:NM,$B6225,0),HLOOKUP(N$2+$A6225,Sheet2!BZ:NM,$B6225,0)&lt;&gt;""),HLOOKUP(N$2+$A6225,Sheet2!BZ:NM,$B6225,0),"")</f>
        <v/>
      </c>
      <c r="O6225" t="str">
        <f>IF(OR(HLOOKUP(O$2+$A6225,Sheet2!CA:NN,$B6225,0),HLOOKUP(O$2+$A6225,Sheet2!CA:NN,$B6225,0)&lt;&gt;""),HLOOKUP(O$2+$A6225,Sheet2!CA:NN,$B6225,0),"")</f>
        <v/>
      </c>
      <c r="P6225" t="str">
        <f>IF(OR(HLOOKUP(P$2+$A6225,Sheet2!CB:NO,$B6225,0),HLOOKUP(P$2+$A6225,Sheet2!CB:NO,$B6225,0)&lt;&gt;""),HLOOKUP(P$2+$A6225,Sheet2!CB:NO,$B6225,0),"")</f>
        <v/>
      </c>
      <c r="Q6225" t="str">
        <f>IF(OR(HLOOKUP(Q$2+$A6225,Sheet2!CC:NO,$B6225,0),HLOOKUP(Q$2+$A6225,Sheet2!CC:NO,$B6225,0)&lt;&gt;""),HLOOKUP(Q$2+$A6225,Sheet2!CC:NO,$B6225,0),"")</f>
        <v/>
      </c>
    </row>
    <row r="6226" spans="1:17" x14ac:dyDescent="0.25">
      <c r="A6226" s="64">
        <f t="shared" si="779"/>
        <v>12</v>
      </c>
      <c r="B6226" s="64">
        <f t="shared" si="780"/>
        <v>627</v>
      </c>
      <c r="C6226" s="64">
        <f t="shared" si="781"/>
        <v>3</v>
      </c>
      <c r="D6226" s="64">
        <f t="shared" si="782"/>
        <v>623</v>
      </c>
      <c r="E6226" s="64">
        <f t="shared" si="783"/>
        <v>3111</v>
      </c>
      <c r="F6226" s="64" t="str">
        <f t="shared" si="776"/>
        <v/>
      </c>
      <c r="G6226" s="64" t="str">
        <f t="shared" si="777"/>
        <v/>
      </c>
      <c r="H6226" s="64" t="str">
        <f t="shared" si="778"/>
        <v/>
      </c>
      <c r="I6226" s="80" t="str">
        <f>IFERROR(VLOOKUP(D6226,Sheet2!A:B,2,0),"")</f>
        <v/>
      </c>
      <c r="J6226" s="64" t="str">
        <f>IFERROR(IF(I6226&lt;&gt;"",VLOOKUP(I6226,Sheet2!B:C,2,0),""),"")</f>
        <v/>
      </c>
      <c r="K6226" s="64" t="str">
        <f>IFERROR( IF(I6226&lt;&gt;"", HLOOKUP(L$2+$A6226,Sheet2!BX:NK,2,0),""),"")</f>
        <v/>
      </c>
      <c r="L6226" t="str">
        <f>IF(OR(HLOOKUP(L$2+$A6226,Sheet2!BX:NK,$B6226,0),HLOOKUP(L$2+$A6226,Sheet2!BX:NK,$B6226,0)&lt;&gt;""),HLOOKUP(L$2+$A6226,Sheet2!BX:NK,$B6226,0),"")</f>
        <v/>
      </c>
      <c r="M6226" t="str">
        <f>IF(OR(HLOOKUP(M$2+$A6226,Sheet2!BY:NL,$B6226,0),HLOOKUP(M$2+$A6226,Sheet2!BY:NL,$B6226,0)&lt;&gt;""),HLOOKUP(M$2+$A6226,Sheet2!BY:NL,$B6226,0),"")</f>
        <v/>
      </c>
      <c r="N6226" t="str">
        <f>IF(OR(HLOOKUP(N$2+$A6226,Sheet2!BZ:NM,$B6226,0),HLOOKUP(N$2+$A6226,Sheet2!BZ:NM,$B6226,0)&lt;&gt;""),HLOOKUP(N$2+$A6226,Sheet2!BZ:NM,$B6226,0),"")</f>
        <v/>
      </c>
      <c r="O6226" t="str">
        <f>IF(OR(HLOOKUP(O$2+$A6226,Sheet2!CA:NN,$B6226,0),HLOOKUP(O$2+$A6226,Sheet2!CA:NN,$B6226,0)&lt;&gt;""),HLOOKUP(O$2+$A6226,Sheet2!CA:NN,$B6226,0),"")</f>
        <v/>
      </c>
      <c r="P6226" t="str">
        <f>IF(OR(HLOOKUP(P$2+$A6226,Sheet2!CB:NO,$B6226,0),HLOOKUP(P$2+$A6226,Sheet2!CB:NO,$B6226,0)&lt;&gt;""),HLOOKUP(P$2+$A6226,Sheet2!CB:NO,$B6226,0),"")</f>
        <v/>
      </c>
      <c r="Q6226" t="str">
        <f>IF(OR(HLOOKUP(Q$2+$A6226,Sheet2!CC:NO,$B6226,0),HLOOKUP(Q$2+$A6226,Sheet2!CC:NO,$B6226,0)&lt;&gt;""),HLOOKUP(Q$2+$A6226,Sheet2!CC:NO,$B6226,0),"")</f>
        <v/>
      </c>
    </row>
    <row r="6227" spans="1:17" x14ac:dyDescent="0.25">
      <c r="A6227" s="64">
        <f t="shared" si="779"/>
        <v>18</v>
      </c>
      <c r="B6227" s="64">
        <f t="shared" si="780"/>
        <v>627</v>
      </c>
      <c r="C6227" s="64">
        <f t="shared" si="781"/>
        <v>4</v>
      </c>
      <c r="D6227" s="64">
        <f t="shared" si="782"/>
        <v>623</v>
      </c>
      <c r="E6227" s="64">
        <f t="shared" si="783"/>
        <v>3111</v>
      </c>
      <c r="F6227" s="64" t="str">
        <f t="shared" si="776"/>
        <v/>
      </c>
      <c r="G6227" s="64" t="str">
        <f t="shared" si="777"/>
        <v/>
      </c>
      <c r="H6227" s="64" t="str">
        <f t="shared" si="778"/>
        <v/>
      </c>
      <c r="I6227" s="80" t="str">
        <f>IFERROR(VLOOKUP(D6227,Sheet2!A:B,2,0),"")</f>
        <v/>
      </c>
      <c r="J6227" s="64" t="str">
        <f>IFERROR(IF(I6227&lt;&gt;"",VLOOKUP(I6227,Sheet2!B:C,2,0),""),"")</f>
        <v/>
      </c>
      <c r="K6227" s="64" t="str">
        <f>IFERROR( IF(I6227&lt;&gt;"", HLOOKUP(L$2+$A6227,Sheet2!BX:NK,2,0),""),"")</f>
        <v/>
      </c>
      <c r="L6227" t="str">
        <f>IF(OR(HLOOKUP(L$2+$A6227,Sheet2!BX:NK,$B6227,0),HLOOKUP(L$2+$A6227,Sheet2!BX:NK,$B6227,0)&lt;&gt;""),HLOOKUP(L$2+$A6227,Sheet2!BX:NK,$B6227,0),"")</f>
        <v/>
      </c>
      <c r="M6227" t="str">
        <f>IF(OR(HLOOKUP(M$2+$A6227,Sheet2!BY:NL,$B6227,0),HLOOKUP(M$2+$A6227,Sheet2!BY:NL,$B6227,0)&lt;&gt;""),HLOOKUP(M$2+$A6227,Sheet2!BY:NL,$B6227,0),"")</f>
        <v/>
      </c>
      <c r="N6227" t="str">
        <f>IF(OR(HLOOKUP(N$2+$A6227,Sheet2!BZ:NM,$B6227,0),HLOOKUP(N$2+$A6227,Sheet2!BZ:NM,$B6227,0)&lt;&gt;""),HLOOKUP(N$2+$A6227,Sheet2!BZ:NM,$B6227,0),"")</f>
        <v/>
      </c>
      <c r="O6227" t="str">
        <f>IF(OR(HLOOKUP(O$2+$A6227,Sheet2!CA:NN,$B6227,0),HLOOKUP(O$2+$A6227,Sheet2!CA:NN,$B6227,0)&lt;&gt;""),HLOOKUP(O$2+$A6227,Sheet2!CA:NN,$B6227,0),"")</f>
        <v/>
      </c>
      <c r="P6227" t="str">
        <f>IF(OR(HLOOKUP(P$2+$A6227,Sheet2!CB:NO,$B6227,0),HLOOKUP(P$2+$A6227,Sheet2!CB:NO,$B6227,0)&lt;&gt;""),HLOOKUP(P$2+$A6227,Sheet2!CB:NO,$B6227,0),"")</f>
        <v/>
      </c>
      <c r="Q6227" t="str">
        <f>IF(OR(HLOOKUP(Q$2+$A6227,Sheet2!CC:NO,$B6227,0),HLOOKUP(Q$2+$A6227,Sheet2!CC:NO,$B6227,0)&lt;&gt;""),HLOOKUP(Q$2+$A6227,Sheet2!CC:NO,$B6227,0),"")</f>
        <v/>
      </c>
    </row>
    <row r="6228" spans="1:17" x14ac:dyDescent="0.25">
      <c r="A6228" s="64">
        <f t="shared" si="779"/>
        <v>24</v>
      </c>
      <c r="B6228" s="64">
        <f t="shared" si="780"/>
        <v>627</v>
      </c>
      <c r="C6228" s="64">
        <f t="shared" si="781"/>
        <v>5</v>
      </c>
      <c r="D6228" s="64">
        <f t="shared" si="782"/>
        <v>623</v>
      </c>
      <c r="E6228" s="64">
        <f t="shared" si="783"/>
        <v>3111</v>
      </c>
      <c r="F6228" s="64" t="str">
        <f t="shared" si="776"/>
        <v/>
      </c>
      <c r="G6228" s="64" t="str">
        <f t="shared" si="777"/>
        <v/>
      </c>
      <c r="H6228" s="64" t="str">
        <f t="shared" si="778"/>
        <v/>
      </c>
      <c r="I6228" s="80" t="str">
        <f>IFERROR(VLOOKUP(D6228,Sheet2!A:B,2,0),"")</f>
        <v/>
      </c>
      <c r="J6228" s="64" t="str">
        <f>IFERROR(IF(I6228&lt;&gt;"",VLOOKUP(I6228,Sheet2!B:C,2,0),""),"")</f>
        <v/>
      </c>
      <c r="K6228" s="64" t="str">
        <f>IFERROR( IF(I6228&lt;&gt;"", HLOOKUP(L$2+$A6228,Sheet2!BX:NK,2,0),""),"")</f>
        <v/>
      </c>
      <c r="L6228" t="str">
        <f>IF(OR(HLOOKUP(L$2+$A6228,Sheet2!BX:NK,$B6228,0),HLOOKUP(L$2+$A6228,Sheet2!BX:NK,$B6228,0)&lt;&gt;""),HLOOKUP(L$2+$A6228,Sheet2!BX:NK,$B6228,0),"")</f>
        <v/>
      </c>
      <c r="M6228" t="str">
        <f>IF(OR(HLOOKUP(M$2+$A6228,Sheet2!BY:NL,$B6228,0),HLOOKUP(M$2+$A6228,Sheet2!BY:NL,$B6228,0)&lt;&gt;""),HLOOKUP(M$2+$A6228,Sheet2!BY:NL,$B6228,0),"")</f>
        <v/>
      </c>
      <c r="N6228" t="str">
        <f>IF(OR(HLOOKUP(N$2+$A6228,Sheet2!BZ:NM,$B6228,0),HLOOKUP(N$2+$A6228,Sheet2!BZ:NM,$B6228,0)&lt;&gt;""),HLOOKUP(N$2+$A6228,Sheet2!BZ:NM,$B6228,0),"")</f>
        <v/>
      </c>
      <c r="O6228" t="str">
        <f>IF(OR(HLOOKUP(O$2+$A6228,Sheet2!CA:NN,$B6228,0),HLOOKUP(O$2+$A6228,Sheet2!CA:NN,$B6228,0)&lt;&gt;""),HLOOKUP(O$2+$A6228,Sheet2!CA:NN,$B6228,0),"")</f>
        <v/>
      </c>
      <c r="P6228" t="str">
        <f>IF(OR(HLOOKUP(P$2+$A6228,Sheet2!CB:NO,$B6228,0),HLOOKUP(P$2+$A6228,Sheet2!CB:NO,$B6228,0)&lt;&gt;""),HLOOKUP(P$2+$A6228,Sheet2!CB:NO,$B6228,0),"")</f>
        <v/>
      </c>
      <c r="Q6228" t="str">
        <f>IF(OR(HLOOKUP(Q$2+$A6228,Sheet2!CC:NO,$B6228,0),HLOOKUP(Q$2+$A6228,Sheet2!CC:NO,$B6228,0)&lt;&gt;""),HLOOKUP(Q$2+$A6228,Sheet2!CC:NO,$B6228,0),"")</f>
        <v/>
      </c>
    </row>
    <row r="6229" spans="1:17" x14ac:dyDescent="0.25">
      <c r="A6229" s="64">
        <f t="shared" si="779"/>
        <v>30</v>
      </c>
      <c r="B6229" s="64">
        <f t="shared" si="780"/>
        <v>627</v>
      </c>
      <c r="C6229" s="64">
        <f t="shared" si="781"/>
        <v>6</v>
      </c>
      <c r="D6229" s="64">
        <f t="shared" si="782"/>
        <v>623</v>
      </c>
      <c r="E6229" s="64">
        <f t="shared" si="783"/>
        <v>3111</v>
      </c>
      <c r="F6229" s="64" t="str">
        <f t="shared" si="776"/>
        <v/>
      </c>
      <c r="G6229" s="64" t="str">
        <f t="shared" si="777"/>
        <v/>
      </c>
      <c r="H6229" s="64" t="str">
        <f t="shared" si="778"/>
        <v/>
      </c>
      <c r="I6229" s="80" t="str">
        <f>IFERROR(VLOOKUP(D6229,Sheet2!A:B,2,0),"")</f>
        <v/>
      </c>
      <c r="J6229" s="64" t="str">
        <f>IFERROR(IF(I6229&lt;&gt;"",VLOOKUP(I6229,Sheet2!B:C,2,0),""),"")</f>
        <v/>
      </c>
      <c r="K6229" s="64" t="str">
        <f>IFERROR( IF(I6229&lt;&gt;"", HLOOKUP(L$2+$A6229,Sheet2!BX:NK,2,0),""),"")</f>
        <v/>
      </c>
      <c r="L6229" t="str">
        <f>IF(OR(HLOOKUP(L$2+$A6229,Sheet2!BX:NK,$B6229,0),HLOOKUP(L$2+$A6229,Sheet2!BX:NK,$B6229,0)&lt;&gt;""),HLOOKUP(L$2+$A6229,Sheet2!BX:NK,$B6229,0),"")</f>
        <v/>
      </c>
      <c r="M6229" t="str">
        <f>IF(OR(HLOOKUP(M$2+$A6229,Sheet2!BY:NL,$B6229,0),HLOOKUP(M$2+$A6229,Sheet2!BY:NL,$B6229,0)&lt;&gt;""),HLOOKUP(M$2+$A6229,Sheet2!BY:NL,$B6229,0),"")</f>
        <v/>
      </c>
      <c r="N6229" t="str">
        <f>IF(OR(HLOOKUP(N$2+$A6229,Sheet2!BZ:NM,$B6229,0),HLOOKUP(N$2+$A6229,Sheet2!BZ:NM,$B6229,0)&lt;&gt;""),HLOOKUP(N$2+$A6229,Sheet2!BZ:NM,$B6229,0),"")</f>
        <v/>
      </c>
      <c r="O6229" t="str">
        <f>IF(OR(HLOOKUP(O$2+$A6229,Sheet2!CA:NN,$B6229,0),HLOOKUP(O$2+$A6229,Sheet2!CA:NN,$B6229,0)&lt;&gt;""),HLOOKUP(O$2+$A6229,Sheet2!CA:NN,$B6229,0),"")</f>
        <v/>
      </c>
      <c r="P6229" t="str">
        <f>IF(OR(HLOOKUP(P$2+$A6229,Sheet2!CB:NO,$B6229,0),HLOOKUP(P$2+$A6229,Sheet2!CB:NO,$B6229,0)&lt;&gt;""),HLOOKUP(P$2+$A6229,Sheet2!CB:NO,$B6229,0),"")</f>
        <v/>
      </c>
      <c r="Q6229" t="str">
        <f>IF(OR(HLOOKUP(Q$2+$A6229,Sheet2!CC:NO,$B6229,0),HLOOKUP(Q$2+$A6229,Sheet2!CC:NO,$B6229,0)&lt;&gt;""),HLOOKUP(Q$2+$A6229,Sheet2!CC:NO,$B6229,0),"")</f>
        <v/>
      </c>
    </row>
    <row r="6230" spans="1:17" x14ac:dyDescent="0.25">
      <c r="A6230" s="64">
        <f t="shared" si="779"/>
        <v>36</v>
      </c>
      <c r="B6230" s="64">
        <f t="shared" si="780"/>
        <v>627</v>
      </c>
      <c r="C6230" s="64">
        <f t="shared" si="781"/>
        <v>7</v>
      </c>
      <c r="D6230" s="64">
        <f t="shared" si="782"/>
        <v>623</v>
      </c>
      <c r="E6230" s="64">
        <f t="shared" si="783"/>
        <v>3111</v>
      </c>
      <c r="F6230" s="64" t="str">
        <f t="shared" si="776"/>
        <v/>
      </c>
      <c r="G6230" s="64" t="str">
        <f t="shared" si="777"/>
        <v/>
      </c>
      <c r="H6230" s="64" t="str">
        <f t="shared" si="778"/>
        <v/>
      </c>
      <c r="I6230" s="80" t="str">
        <f>IFERROR(VLOOKUP(D6230,Sheet2!A:B,2,0),"")</f>
        <v/>
      </c>
      <c r="J6230" s="64" t="str">
        <f>IFERROR(IF(I6230&lt;&gt;"",VLOOKUP(I6230,Sheet2!B:C,2,0),""),"")</f>
        <v/>
      </c>
      <c r="K6230" s="64" t="str">
        <f>IFERROR( IF(I6230&lt;&gt;"", HLOOKUP(L$2+$A6230,Sheet2!BX:NK,2,0),""),"")</f>
        <v/>
      </c>
      <c r="L6230" t="str">
        <f>IF(OR(HLOOKUP(L$2+$A6230,Sheet2!BX:NK,$B6230,0),HLOOKUP(L$2+$A6230,Sheet2!BX:NK,$B6230,0)&lt;&gt;""),HLOOKUP(L$2+$A6230,Sheet2!BX:NK,$B6230,0),"")</f>
        <v/>
      </c>
      <c r="M6230" t="str">
        <f>IF(OR(HLOOKUP(M$2+$A6230,Sheet2!BY:NL,$B6230,0),HLOOKUP(M$2+$A6230,Sheet2!BY:NL,$B6230,0)&lt;&gt;""),HLOOKUP(M$2+$A6230,Sheet2!BY:NL,$B6230,0),"")</f>
        <v/>
      </c>
      <c r="N6230" t="str">
        <f>IF(OR(HLOOKUP(N$2+$A6230,Sheet2!BZ:NM,$B6230,0),HLOOKUP(N$2+$A6230,Sheet2!BZ:NM,$B6230,0)&lt;&gt;""),HLOOKUP(N$2+$A6230,Sheet2!BZ:NM,$B6230,0),"")</f>
        <v/>
      </c>
      <c r="O6230" t="str">
        <f>IF(OR(HLOOKUP(O$2+$A6230,Sheet2!CA:NN,$B6230,0),HLOOKUP(O$2+$A6230,Sheet2!CA:NN,$B6230,0)&lt;&gt;""),HLOOKUP(O$2+$A6230,Sheet2!CA:NN,$B6230,0),"")</f>
        <v/>
      </c>
      <c r="P6230" t="str">
        <f>IF(OR(HLOOKUP(P$2+$A6230,Sheet2!CB:NO,$B6230,0),HLOOKUP(P$2+$A6230,Sheet2!CB:NO,$B6230,0)&lt;&gt;""),HLOOKUP(P$2+$A6230,Sheet2!CB:NO,$B6230,0),"")</f>
        <v/>
      </c>
      <c r="Q6230" t="str">
        <f>IF(OR(HLOOKUP(Q$2+$A6230,Sheet2!CC:NO,$B6230,0),HLOOKUP(Q$2+$A6230,Sheet2!CC:NO,$B6230,0)&lt;&gt;""),HLOOKUP(Q$2+$A6230,Sheet2!CC:NO,$B6230,0),"")</f>
        <v/>
      </c>
    </row>
    <row r="6231" spans="1:17" x14ac:dyDescent="0.25">
      <c r="A6231" s="64">
        <f t="shared" si="779"/>
        <v>42</v>
      </c>
      <c r="B6231" s="64">
        <f t="shared" si="780"/>
        <v>627</v>
      </c>
      <c r="C6231" s="64">
        <f t="shared" si="781"/>
        <v>8</v>
      </c>
      <c r="D6231" s="64">
        <f t="shared" si="782"/>
        <v>623</v>
      </c>
      <c r="E6231" s="64">
        <f t="shared" si="783"/>
        <v>3111</v>
      </c>
      <c r="F6231" s="64" t="str">
        <f t="shared" si="776"/>
        <v/>
      </c>
      <c r="G6231" s="64" t="str">
        <f t="shared" si="777"/>
        <v/>
      </c>
      <c r="H6231" s="64" t="str">
        <f t="shared" si="778"/>
        <v/>
      </c>
      <c r="I6231" s="80" t="str">
        <f>IFERROR(VLOOKUP(D6231,Sheet2!A:B,2,0),"")</f>
        <v/>
      </c>
      <c r="J6231" s="64" t="str">
        <f>IFERROR(IF(I6231&lt;&gt;"",VLOOKUP(I6231,Sheet2!B:C,2,0),""),"")</f>
        <v/>
      </c>
      <c r="K6231" s="64" t="str">
        <f>IFERROR( IF(I6231&lt;&gt;"", HLOOKUP(L$2+$A6231,Sheet2!BX:NK,2,0),""),"")</f>
        <v/>
      </c>
      <c r="L6231" t="str">
        <f>IF(OR(HLOOKUP(L$2+$A6231,Sheet2!BX:NK,$B6231,0),HLOOKUP(L$2+$A6231,Sheet2!BX:NK,$B6231,0)&lt;&gt;""),HLOOKUP(L$2+$A6231,Sheet2!BX:NK,$B6231,0),"")</f>
        <v/>
      </c>
      <c r="M6231" t="str">
        <f>IF(OR(HLOOKUP(M$2+$A6231,Sheet2!BY:NL,$B6231,0),HLOOKUP(M$2+$A6231,Sheet2!BY:NL,$B6231,0)&lt;&gt;""),HLOOKUP(M$2+$A6231,Sheet2!BY:NL,$B6231,0),"")</f>
        <v/>
      </c>
      <c r="N6231" t="str">
        <f>IF(OR(HLOOKUP(N$2+$A6231,Sheet2!BZ:NM,$B6231,0),HLOOKUP(N$2+$A6231,Sheet2!BZ:NM,$B6231,0)&lt;&gt;""),HLOOKUP(N$2+$A6231,Sheet2!BZ:NM,$B6231,0),"")</f>
        <v/>
      </c>
      <c r="O6231" t="str">
        <f>IF(OR(HLOOKUP(O$2+$A6231,Sheet2!CA:NN,$B6231,0),HLOOKUP(O$2+$A6231,Sheet2!CA:NN,$B6231,0)&lt;&gt;""),HLOOKUP(O$2+$A6231,Sheet2!CA:NN,$B6231,0),"")</f>
        <v/>
      </c>
      <c r="P6231" t="str">
        <f>IF(OR(HLOOKUP(P$2+$A6231,Sheet2!CB:NO,$B6231,0),HLOOKUP(P$2+$A6231,Sheet2!CB:NO,$B6231,0)&lt;&gt;""),HLOOKUP(P$2+$A6231,Sheet2!CB:NO,$B6231,0),"")</f>
        <v/>
      </c>
      <c r="Q6231" t="str">
        <f>IF(OR(HLOOKUP(Q$2+$A6231,Sheet2!CC:NO,$B6231,0),HLOOKUP(Q$2+$A6231,Sheet2!CC:NO,$B6231,0)&lt;&gt;""),HLOOKUP(Q$2+$A6231,Sheet2!CC:NO,$B6231,0),"")</f>
        <v/>
      </c>
    </row>
    <row r="6232" spans="1:17" x14ac:dyDescent="0.25">
      <c r="A6232" s="64">
        <f t="shared" si="779"/>
        <v>48</v>
      </c>
      <c r="B6232" s="64">
        <f t="shared" si="780"/>
        <v>627</v>
      </c>
      <c r="C6232" s="64">
        <f t="shared" si="781"/>
        <v>9</v>
      </c>
      <c r="D6232" s="64">
        <f t="shared" si="782"/>
        <v>623</v>
      </c>
      <c r="E6232" s="64">
        <f t="shared" si="783"/>
        <v>3111</v>
      </c>
      <c r="F6232" s="64" t="str">
        <f t="shared" si="776"/>
        <v/>
      </c>
      <c r="G6232" s="64" t="str">
        <f t="shared" si="777"/>
        <v/>
      </c>
      <c r="H6232" s="64" t="str">
        <f t="shared" si="778"/>
        <v/>
      </c>
      <c r="I6232" s="80" t="str">
        <f>IFERROR(VLOOKUP(D6232,Sheet2!A:B,2,0),"")</f>
        <v/>
      </c>
      <c r="J6232" s="64" t="str">
        <f>IFERROR(IF(I6232&lt;&gt;"",VLOOKUP(I6232,Sheet2!B:C,2,0),""),"")</f>
        <v/>
      </c>
      <c r="K6232" s="64" t="str">
        <f>IFERROR( IF(I6232&lt;&gt;"", HLOOKUP(L$2+$A6232,Sheet2!BX:NK,2,0),""),"")</f>
        <v/>
      </c>
      <c r="L6232" t="str">
        <f>IF(OR(HLOOKUP(L$2+$A6232,Sheet2!BX:NK,$B6232,0),HLOOKUP(L$2+$A6232,Sheet2!BX:NK,$B6232,0)&lt;&gt;""),HLOOKUP(L$2+$A6232,Sheet2!BX:NK,$B6232,0),"")</f>
        <v/>
      </c>
      <c r="M6232" t="str">
        <f>IF(OR(HLOOKUP(M$2+$A6232,Sheet2!BY:NL,$B6232,0),HLOOKUP(M$2+$A6232,Sheet2!BY:NL,$B6232,0)&lt;&gt;""),HLOOKUP(M$2+$A6232,Sheet2!BY:NL,$B6232,0),"")</f>
        <v/>
      </c>
      <c r="N6232" t="str">
        <f>IF(OR(HLOOKUP(N$2+$A6232,Sheet2!BZ:NM,$B6232,0),HLOOKUP(N$2+$A6232,Sheet2!BZ:NM,$B6232,0)&lt;&gt;""),HLOOKUP(N$2+$A6232,Sheet2!BZ:NM,$B6232,0),"")</f>
        <v/>
      </c>
      <c r="O6232" t="str">
        <f>IF(OR(HLOOKUP(O$2+$A6232,Sheet2!CA:NN,$B6232,0),HLOOKUP(O$2+$A6232,Sheet2!CA:NN,$B6232,0)&lt;&gt;""),HLOOKUP(O$2+$A6232,Sheet2!CA:NN,$B6232,0),"")</f>
        <v/>
      </c>
      <c r="P6232" t="str">
        <f>IF(OR(HLOOKUP(P$2+$A6232,Sheet2!CB:NO,$B6232,0),HLOOKUP(P$2+$A6232,Sheet2!CB:NO,$B6232,0)&lt;&gt;""),HLOOKUP(P$2+$A6232,Sheet2!CB:NO,$B6232,0),"")</f>
        <v/>
      </c>
      <c r="Q6232" t="str">
        <f>IF(OR(HLOOKUP(Q$2+$A6232,Sheet2!CC:NO,$B6232,0),HLOOKUP(Q$2+$A6232,Sheet2!CC:NO,$B6232,0)&lt;&gt;""),HLOOKUP(Q$2+$A6232,Sheet2!CC:NO,$B6232,0),"")</f>
        <v/>
      </c>
    </row>
    <row r="6233" spans="1:17" x14ac:dyDescent="0.25">
      <c r="A6233" s="64">
        <f t="shared" si="779"/>
        <v>54</v>
      </c>
      <c r="B6233" s="64">
        <f t="shared" si="780"/>
        <v>627</v>
      </c>
      <c r="C6233" s="64">
        <f t="shared" si="781"/>
        <v>10</v>
      </c>
      <c r="D6233" s="64">
        <f t="shared" si="782"/>
        <v>623</v>
      </c>
      <c r="E6233" s="64">
        <f t="shared" si="783"/>
        <v>3111</v>
      </c>
      <c r="F6233" s="64" t="str">
        <f t="shared" si="776"/>
        <v/>
      </c>
      <c r="G6233" s="64" t="str">
        <f t="shared" si="777"/>
        <v/>
      </c>
      <c r="H6233" s="64" t="str">
        <f t="shared" si="778"/>
        <v/>
      </c>
      <c r="I6233" s="80" t="str">
        <f>IFERROR(VLOOKUP(D6233,Sheet2!A:B,2,0),"")</f>
        <v/>
      </c>
      <c r="J6233" s="64" t="str">
        <f>IFERROR(IF(I6233&lt;&gt;"",VLOOKUP(I6233,Sheet2!B:C,2,0),""),"")</f>
        <v/>
      </c>
      <c r="K6233" s="64" t="str">
        <f>IFERROR( IF(I6233&lt;&gt;"", HLOOKUP(L$2+$A6233,Sheet2!BX:NK,2,0),""),"")</f>
        <v/>
      </c>
      <c r="L6233" t="str">
        <f>IF(OR(HLOOKUP(L$2+$A6233,Sheet2!BX:NK,$B6233,0),HLOOKUP(L$2+$A6233,Sheet2!BX:NK,$B6233,0)&lt;&gt;""),HLOOKUP(L$2+$A6233,Sheet2!BX:NK,$B6233,0),"")</f>
        <v/>
      </c>
      <c r="M6233" t="str">
        <f>IF(OR(HLOOKUP(M$2+$A6233,Sheet2!BY:NL,$B6233,0),HLOOKUP(M$2+$A6233,Sheet2!BY:NL,$B6233,0)&lt;&gt;""),HLOOKUP(M$2+$A6233,Sheet2!BY:NL,$B6233,0),"")</f>
        <v/>
      </c>
      <c r="N6233" t="str">
        <f>IF(OR(HLOOKUP(N$2+$A6233,Sheet2!BZ:NM,$B6233,0),HLOOKUP(N$2+$A6233,Sheet2!BZ:NM,$B6233,0)&lt;&gt;""),HLOOKUP(N$2+$A6233,Sheet2!BZ:NM,$B6233,0),"")</f>
        <v/>
      </c>
      <c r="O6233" t="str">
        <f>IF(OR(HLOOKUP(O$2+$A6233,Sheet2!CA:NN,$B6233,0),HLOOKUP(O$2+$A6233,Sheet2!CA:NN,$B6233,0)&lt;&gt;""),HLOOKUP(O$2+$A6233,Sheet2!CA:NN,$B6233,0),"")</f>
        <v/>
      </c>
      <c r="P6233" t="str">
        <f>IF(OR(HLOOKUP(P$2+$A6233,Sheet2!CB:NO,$B6233,0),HLOOKUP(P$2+$A6233,Sheet2!CB:NO,$B6233,0)&lt;&gt;""),HLOOKUP(P$2+$A6233,Sheet2!CB:NO,$B6233,0),"")</f>
        <v/>
      </c>
      <c r="Q6233" t="str">
        <f>IF(OR(HLOOKUP(Q$2+$A6233,Sheet2!CC:NO,$B6233,0),HLOOKUP(Q$2+$A6233,Sheet2!CC:NO,$B6233,0)&lt;&gt;""),HLOOKUP(Q$2+$A6233,Sheet2!CC:NO,$B6233,0),"")</f>
        <v/>
      </c>
    </row>
    <row r="6234" spans="1:17" x14ac:dyDescent="0.25">
      <c r="A6234" s="64">
        <f t="shared" si="779"/>
        <v>0</v>
      </c>
      <c r="B6234" s="64">
        <f t="shared" si="780"/>
        <v>628</v>
      </c>
      <c r="C6234" s="64">
        <f t="shared" si="781"/>
        <v>1</v>
      </c>
      <c r="D6234" s="64">
        <f t="shared" si="782"/>
        <v>624</v>
      </c>
      <c r="E6234" s="64">
        <f t="shared" si="783"/>
        <v>3116</v>
      </c>
      <c r="F6234" s="64" t="str">
        <f t="shared" si="776"/>
        <v/>
      </c>
      <c r="G6234" s="64" t="str">
        <f t="shared" si="777"/>
        <v/>
      </c>
      <c r="H6234" s="64" t="str">
        <f t="shared" si="778"/>
        <v/>
      </c>
      <c r="I6234" s="80" t="str">
        <f>IFERROR(VLOOKUP(D6234,Sheet2!A:B,2,0),"")</f>
        <v/>
      </c>
      <c r="J6234" s="64" t="str">
        <f>IFERROR(IF(I6234&lt;&gt;"",VLOOKUP(I6234,Sheet2!B:C,2,0),""),"")</f>
        <v/>
      </c>
      <c r="K6234" s="64" t="str">
        <f>IFERROR( IF(I6234&lt;&gt;"", HLOOKUP(L$2+$A6234,Sheet2!BX:NK,2,0),""),"")</f>
        <v/>
      </c>
      <c r="L6234" t="str">
        <f>IF(OR(HLOOKUP(L$2+$A6234,Sheet2!BX:NK,$B6234,0),HLOOKUP(L$2+$A6234,Sheet2!BX:NK,$B6234,0)&lt;&gt;""),HLOOKUP(L$2+$A6234,Sheet2!BX:NK,$B6234,0),"")</f>
        <v/>
      </c>
      <c r="M6234" t="str">
        <f>IF(OR(HLOOKUP(M$2+$A6234,Sheet2!BY:NL,$B6234,0),HLOOKUP(M$2+$A6234,Sheet2!BY:NL,$B6234,0)&lt;&gt;""),HLOOKUP(M$2+$A6234,Sheet2!BY:NL,$B6234,0),"")</f>
        <v/>
      </c>
      <c r="N6234" t="str">
        <f>IF(OR(HLOOKUP(N$2+$A6234,Sheet2!BZ:NM,$B6234,0),HLOOKUP(N$2+$A6234,Sheet2!BZ:NM,$B6234,0)&lt;&gt;""),HLOOKUP(N$2+$A6234,Sheet2!BZ:NM,$B6234,0),"")</f>
        <v/>
      </c>
      <c r="O6234" t="str">
        <f>IF(OR(HLOOKUP(O$2+$A6234,Sheet2!CA:NN,$B6234,0),HLOOKUP(O$2+$A6234,Sheet2!CA:NN,$B6234,0)&lt;&gt;""),HLOOKUP(O$2+$A6234,Sheet2!CA:NN,$B6234,0),"")</f>
        <v/>
      </c>
      <c r="P6234" t="str">
        <f>IF(OR(HLOOKUP(P$2+$A6234,Sheet2!CB:NO,$B6234,0),HLOOKUP(P$2+$A6234,Sheet2!CB:NO,$B6234,0)&lt;&gt;""),HLOOKUP(P$2+$A6234,Sheet2!CB:NO,$B6234,0),"")</f>
        <v/>
      </c>
      <c r="Q6234" t="str">
        <f>IF(OR(HLOOKUP(Q$2+$A6234,Sheet2!CC:NO,$B6234,0),HLOOKUP(Q$2+$A6234,Sheet2!CC:NO,$B6234,0)&lt;&gt;""),HLOOKUP(Q$2+$A6234,Sheet2!CC:NO,$B6234,0),"")</f>
        <v/>
      </c>
    </row>
    <row r="6235" spans="1:17" x14ac:dyDescent="0.25">
      <c r="A6235" s="64">
        <f t="shared" si="779"/>
        <v>6</v>
      </c>
      <c r="B6235" s="64">
        <f t="shared" si="780"/>
        <v>628</v>
      </c>
      <c r="C6235" s="64">
        <f t="shared" si="781"/>
        <v>2</v>
      </c>
      <c r="D6235" s="64">
        <f t="shared" si="782"/>
        <v>624</v>
      </c>
      <c r="E6235" s="64">
        <f t="shared" si="783"/>
        <v>3116</v>
      </c>
      <c r="F6235" s="64" t="str">
        <f t="shared" si="776"/>
        <v/>
      </c>
      <c r="G6235" s="64" t="str">
        <f t="shared" si="777"/>
        <v/>
      </c>
      <c r="H6235" s="64" t="str">
        <f t="shared" si="778"/>
        <v/>
      </c>
      <c r="I6235" s="80" t="str">
        <f>IFERROR(VLOOKUP(D6235,Sheet2!A:B,2,0),"")</f>
        <v/>
      </c>
      <c r="J6235" s="64" t="str">
        <f>IFERROR(IF(I6235&lt;&gt;"",VLOOKUP(I6235,Sheet2!B:C,2,0),""),"")</f>
        <v/>
      </c>
      <c r="K6235" s="64" t="str">
        <f>IFERROR( IF(I6235&lt;&gt;"", HLOOKUP(L$2+$A6235,Sheet2!BX:NK,2,0),""),"")</f>
        <v/>
      </c>
      <c r="L6235" t="str">
        <f>IF(OR(HLOOKUP(L$2+$A6235,Sheet2!BX:NK,$B6235,0),HLOOKUP(L$2+$A6235,Sheet2!BX:NK,$B6235,0)&lt;&gt;""),HLOOKUP(L$2+$A6235,Sheet2!BX:NK,$B6235,0),"")</f>
        <v/>
      </c>
      <c r="M6235" t="str">
        <f>IF(OR(HLOOKUP(M$2+$A6235,Sheet2!BY:NL,$B6235,0),HLOOKUP(M$2+$A6235,Sheet2!BY:NL,$B6235,0)&lt;&gt;""),HLOOKUP(M$2+$A6235,Sheet2!BY:NL,$B6235,0),"")</f>
        <v/>
      </c>
      <c r="N6235" t="str">
        <f>IF(OR(HLOOKUP(N$2+$A6235,Sheet2!BZ:NM,$B6235,0),HLOOKUP(N$2+$A6235,Sheet2!BZ:NM,$B6235,0)&lt;&gt;""),HLOOKUP(N$2+$A6235,Sheet2!BZ:NM,$B6235,0),"")</f>
        <v/>
      </c>
      <c r="O6235" t="str">
        <f>IF(OR(HLOOKUP(O$2+$A6235,Sheet2!CA:NN,$B6235,0),HLOOKUP(O$2+$A6235,Sheet2!CA:NN,$B6235,0)&lt;&gt;""),HLOOKUP(O$2+$A6235,Sheet2!CA:NN,$B6235,0),"")</f>
        <v/>
      </c>
      <c r="P6235" t="str">
        <f>IF(OR(HLOOKUP(P$2+$A6235,Sheet2!CB:NO,$B6235,0),HLOOKUP(P$2+$A6235,Sheet2!CB:NO,$B6235,0)&lt;&gt;""),HLOOKUP(P$2+$A6235,Sheet2!CB:NO,$B6235,0),"")</f>
        <v/>
      </c>
      <c r="Q6235" t="str">
        <f>IF(OR(HLOOKUP(Q$2+$A6235,Sheet2!CC:NO,$B6235,0),HLOOKUP(Q$2+$A6235,Sheet2!CC:NO,$B6235,0)&lt;&gt;""),HLOOKUP(Q$2+$A6235,Sheet2!CC:NO,$B6235,0),"")</f>
        <v/>
      </c>
    </row>
    <row r="6236" spans="1:17" x14ac:dyDescent="0.25">
      <c r="A6236" s="64">
        <f t="shared" si="779"/>
        <v>12</v>
      </c>
      <c r="B6236" s="64">
        <f t="shared" si="780"/>
        <v>628</v>
      </c>
      <c r="C6236" s="64">
        <f t="shared" si="781"/>
        <v>3</v>
      </c>
      <c r="D6236" s="64">
        <f t="shared" si="782"/>
        <v>624</v>
      </c>
      <c r="E6236" s="64">
        <f t="shared" si="783"/>
        <v>3116</v>
      </c>
      <c r="F6236" s="64" t="str">
        <f t="shared" si="776"/>
        <v/>
      </c>
      <c r="G6236" s="64" t="str">
        <f t="shared" si="777"/>
        <v/>
      </c>
      <c r="H6236" s="64" t="str">
        <f t="shared" si="778"/>
        <v/>
      </c>
      <c r="I6236" s="80" t="str">
        <f>IFERROR(VLOOKUP(D6236,Sheet2!A:B,2,0),"")</f>
        <v/>
      </c>
      <c r="J6236" s="64" t="str">
        <f>IFERROR(IF(I6236&lt;&gt;"",VLOOKUP(I6236,Sheet2!B:C,2,0),""),"")</f>
        <v/>
      </c>
      <c r="K6236" s="64" t="str">
        <f>IFERROR( IF(I6236&lt;&gt;"", HLOOKUP(L$2+$A6236,Sheet2!BX:NK,2,0),""),"")</f>
        <v/>
      </c>
      <c r="L6236" t="str">
        <f>IF(OR(HLOOKUP(L$2+$A6236,Sheet2!BX:NK,$B6236,0),HLOOKUP(L$2+$A6236,Sheet2!BX:NK,$B6236,0)&lt;&gt;""),HLOOKUP(L$2+$A6236,Sheet2!BX:NK,$B6236,0),"")</f>
        <v/>
      </c>
      <c r="M6236" t="str">
        <f>IF(OR(HLOOKUP(M$2+$A6236,Sheet2!BY:NL,$B6236,0),HLOOKUP(M$2+$A6236,Sheet2!BY:NL,$B6236,0)&lt;&gt;""),HLOOKUP(M$2+$A6236,Sheet2!BY:NL,$B6236,0),"")</f>
        <v/>
      </c>
      <c r="N6236" t="str">
        <f>IF(OR(HLOOKUP(N$2+$A6236,Sheet2!BZ:NM,$B6236,0),HLOOKUP(N$2+$A6236,Sheet2!BZ:NM,$B6236,0)&lt;&gt;""),HLOOKUP(N$2+$A6236,Sheet2!BZ:NM,$B6236,0),"")</f>
        <v/>
      </c>
      <c r="O6236" t="str">
        <f>IF(OR(HLOOKUP(O$2+$A6236,Sheet2!CA:NN,$B6236,0),HLOOKUP(O$2+$A6236,Sheet2!CA:NN,$B6236,0)&lt;&gt;""),HLOOKUP(O$2+$A6236,Sheet2!CA:NN,$B6236,0),"")</f>
        <v/>
      </c>
      <c r="P6236" t="str">
        <f>IF(OR(HLOOKUP(P$2+$A6236,Sheet2!CB:NO,$B6236,0),HLOOKUP(P$2+$A6236,Sheet2!CB:NO,$B6236,0)&lt;&gt;""),HLOOKUP(P$2+$A6236,Sheet2!CB:NO,$B6236,0),"")</f>
        <v/>
      </c>
      <c r="Q6236" t="str">
        <f>IF(OR(HLOOKUP(Q$2+$A6236,Sheet2!CC:NO,$B6236,0),HLOOKUP(Q$2+$A6236,Sheet2!CC:NO,$B6236,0)&lt;&gt;""),HLOOKUP(Q$2+$A6236,Sheet2!CC:NO,$B6236,0),"")</f>
        <v/>
      </c>
    </row>
    <row r="6237" spans="1:17" x14ac:dyDescent="0.25">
      <c r="A6237" s="64">
        <f t="shared" si="779"/>
        <v>18</v>
      </c>
      <c r="B6237" s="64">
        <f t="shared" si="780"/>
        <v>628</v>
      </c>
      <c r="C6237" s="64">
        <f t="shared" si="781"/>
        <v>4</v>
      </c>
      <c r="D6237" s="64">
        <f t="shared" si="782"/>
        <v>624</v>
      </c>
      <c r="E6237" s="64">
        <f t="shared" si="783"/>
        <v>3116</v>
      </c>
      <c r="F6237" s="64" t="str">
        <f t="shared" si="776"/>
        <v/>
      </c>
      <c r="G6237" s="64" t="str">
        <f t="shared" si="777"/>
        <v/>
      </c>
      <c r="H6237" s="64" t="str">
        <f t="shared" si="778"/>
        <v/>
      </c>
      <c r="I6237" s="80" t="str">
        <f>IFERROR(VLOOKUP(D6237,Sheet2!A:B,2,0),"")</f>
        <v/>
      </c>
      <c r="J6237" s="64" t="str">
        <f>IFERROR(IF(I6237&lt;&gt;"",VLOOKUP(I6237,Sheet2!B:C,2,0),""),"")</f>
        <v/>
      </c>
      <c r="K6237" s="64" t="str">
        <f>IFERROR( IF(I6237&lt;&gt;"", HLOOKUP(L$2+$A6237,Sheet2!BX:NK,2,0),""),"")</f>
        <v/>
      </c>
      <c r="L6237" t="str">
        <f>IF(OR(HLOOKUP(L$2+$A6237,Sheet2!BX:NK,$B6237,0),HLOOKUP(L$2+$A6237,Sheet2!BX:NK,$B6237,0)&lt;&gt;""),HLOOKUP(L$2+$A6237,Sheet2!BX:NK,$B6237,0),"")</f>
        <v/>
      </c>
      <c r="M6237" t="str">
        <f>IF(OR(HLOOKUP(M$2+$A6237,Sheet2!BY:NL,$B6237,0),HLOOKUP(M$2+$A6237,Sheet2!BY:NL,$B6237,0)&lt;&gt;""),HLOOKUP(M$2+$A6237,Sheet2!BY:NL,$B6237,0),"")</f>
        <v/>
      </c>
      <c r="N6237" t="str">
        <f>IF(OR(HLOOKUP(N$2+$A6237,Sheet2!BZ:NM,$B6237,0),HLOOKUP(N$2+$A6237,Sheet2!BZ:NM,$B6237,0)&lt;&gt;""),HLOOKUP(N$2+$A6237,Sheet2!BZ:NM,$B6237,0),"")</f>
        <v/>
      </c>
      <c r="O6237" t="str">
        <f>IF(OR(HLOOKUP(O$2+$A6237,Sheet2!CA:NN,$B6237,0),HLOOKUP(O$2+$A6237,Sheet2!CA:NN,$B6237,0)&lt;&gt;""),HLOOKUP(O$2+$A6237,Sheet2!CA:NN,$B6237,0),"")</f>
        <v/>
      </c>
      <c r="P6237" t="str">
        <f>IF(OR(HLOOKUP(P$2+$A6237,Sheet2!CB:NO,$B6237,0),HLOOKUP(P$2+$A6237,Sheet2!CB:NO,$B6237,0)&lt;&gt;""),HLOOKUP(P$2+$A6237,Sheet2!CB:NO,$B6237,0),"")</f>
        <v/>
      </c>
      <c r="Q6237" t="str">
        <f>IF(OR(HLOOKUP(Q$2+$A6237,Sheet2!CC:NO,$B6237,0),HLOOKUP(Q$2+$A6237,Sheet2!CC:NO,$B6237,0)&lt;&gt;""),HLOOKUP(Q$2+$A6237,Sheet2!CC:NO,$B6237,0),"")</f>
        <v/>
      </c>
    </row>
    <row r="6238" spans="1:17" x14ac:dyDescent="0.25">
      <c r="A6238" s="64">
        <f t="shared" si="779"/>
        <v>24</v>
      </c>
      <c r="B6238" s="64">
        <f t="shared" si="780"/>
        <v>628</v>
      </c>
      <c r="C6238" s="64">
        <f t="shared" si="781"/>
        <v>5</v>
      </c>
      <c r="D6238" s="64">
        <f t="shared" si="782"/>
        <v>624</v>
      </c>
      <c r="E6238" s="64">
        <f t="shared" si="783"/>
        <v>3116</v>
      </c>
      <c r="F6238" s="64" t="str">
        <f t="shared" si="776"/>
        <v/>
      </c>
      <c r="G6238" s="64" t="str">
        <f t="shared" si="777"/>
        <v/>
      </c>
      <c r="H6238" s="64" t="str">
        <f t="shared" si="778"/>
        <v/>
      </c>
      <c r="I6238" s="80" t="str">
        <f>IFERROR(VLOOKUP(D6238,Sheet2!A:B,2,0),"")</f>
        <v/>
      </c>
      <c r="J6238" s="64" t="str">
        <f>IFERROR(IF(I6238&lt;&gt;"",VLOOKUP(I6238,Sheet2!B:C,2,0),""),"")</f>
        <v/>
      </c>
      <c r="K6238" s="64" t="str">
        <f>IFERROR( IF(I6238&lt;&gt;"", HLOOKUP(L$2+$A6238,Sheet2!BX:NK,2,0),""),"")</f>
        <v/>
      </c>
      <c r="L6238" t="str">
        <f>IF(OR(HLOOKUP(L$2+$A6238,Sheet2!BX:NK,$B6238,0),HLOOKUP(L$2+$A6238,Sheet2!BX:NK,$B6238,0)&lt;&gt;""),HLOOKUP(L$2+$A6238,Sheet2!BX:NK,$B6238,0),"")</f>
        <v/>
      </c>
      <c r="M6238" t="str">
        <f>IF(OR(HLOOKUP(M$2+$A6238,Sheet2!BY:NL,$B6238,0),HLOOKUP(M$2+$A6238,Sheet2!BY:NL,$B6238,0)&lt;&gt;""),HLOOKUP(M$2+$A6238,Sheet2!BY:NL,$B6238,0),"")</f>
        <v/>
      </c>
      <c r="N6238" t="str">
        <f>IF(OR(HLOOKUP(N$2+$A6238,Sheet2!BZ:NM,$B6238,0),HLOOKUP(N$2+$A6238,Sheet2!BZ:NM,$B6238,0)&lt;&gt;""),HLOOKUP(N$2+$A6238,Sheet2!BZ:NM,$B6238,0),"")</f>
        <v/>
      </c>
      <c r="O6238" t="str">
        <f>IF(OR(HLOOKUP(O$2+$A6238,Sheet2!CA:NN,$B6238,0),HLOOKUP(O$2+$A6238,Sheet2!CA:NN,$B6238,0)&lt;&gt;""),HLOOKUP(O$2+$A6238,Sheet2!CA:NN,$B6238,0),"")</f>
        <v/>
      </c>
      <c r="P6238" t="str">
        <f>IF(OR(HLOOKUP(P$2+$A6238,Sheet2!CB:NO,$B6238,0),HLOOKUP(P$2+$A6238,Sheet2!CB:NO,$B6238,0)&lt;&gt;""),HLOOKUP(P$2+$A6238,Sheet2!CB:NO,$B6238,0),"")</f>
        <v/>
      </c>
      <c r="Q6238" t="str">
        <f>IF(OR(HLOOKUP(Q$2+$A6238,Sheet2!CC:NO,$B6238,0),HLOOKUP(Q$2+$A6238,Sheet2!CC:NO,$B6238,0)&lt;&gt;""),HLOOKUP(Q$2+$A6238,Sheet2!CC:NO,$B6238,0),"")</f>
        <v/>
      </c>
    </row>
    <row r="6239" spans="1:17" x14ac:dyDescent="0.25">
      <c r="A6239" s="64">
        <f t="shared" si="779"/>
        <v>30</v>
      </c>
      <c r="B6239" s="64">
        <f t="shared" si="780"/>
        <v>628</v>
      </c>
      <c r="C6239" s="64">
        <f t="shared" si="781"/>
        <v>6</v>
      </c>
      <c r="D6239" s="64">
        <f t="shared" si="782"/>
        <v>624</v>
      </c>
      <c r="E6239" s="64">
        <f t="shared" si="783"/>
        <v>3116</v>
      </c>
      <c r="F6239" s="64" t="str">
        <f t="shared" si="776"/>
        <v/>
      </c>
      <c r="G6239" s="64" t="str">
        <f t="shared" si="777"/>
        <v/>
      </c>
      <c r="H6239" s="64" t="str">
        <f t="shared" si="778"/>
        <v/>
      </c>
      <c r="I6239" s="80" t="str">
        <f>IFERROR(VLOOKUP(D6239,Sheet2!A:B,2,0),"")</f>
        <v/>
      </c>
      <c r="J6239" s="64" t="str">
        <f>IFERROR(IF(I6239&lt;&gt;"",VLOOKUP(I6239,Sheet2!B:C,2,0),""),"")</f>
        <v/>
      </c>
      <c r="K6239" s="64" t="str">
        <f>IFERROR( IF(I6239&lt;&gt;"", HLOOKUP(L$2+$A6239,Sheet2!BX:NK,2,0),""),"")</f>
        <v/>
      </c>
      <c r="L6239" t="str">
        <f>IF(OR(HLOOKUP(L$2+$A6239,Sheet2!BX:NK,$B6239,0),HLOOKUP(L$2+$A6239,Sheet2!BX:NK,$B6239,0)&lt;&gt;""),HLOOKUP(L$2+$A6239,Sheet2!BX:NK,$B6239,0),"")</f>
        <v/>
      </c>
      <c r="M6239" t="str">
        <f>IF(OR(HLOOKUP(M$2+$A6239,Sheet2!BY:NL,$B6239,0),HLOOKUP(M$2+$A6239,Sheet2!BY:NL,$B6239,0)&lt;&gt;""),HLOOKUP(M$2+$A6239,Sheet2!BY:NL,$B6239,0),"")</f>
        <v/>
      </c>
      <c r="N6239" t="str">
        <f>IF(OR(HLOOKUP(N$2+$A6239,Sheet2!BZ:NM,$B6239,0),HLOOKUP(N$2+$A6239,Sheet2!BZ:NM,$B6239,0)&lt;&gt;""),HLOOKUP(N$2+$A6239,Sheet2!BZ:NM,$B6239,0),"")</f>
        <v/>
      </c>
      <c r="O6239" t="str">
        <f>IF(OR(HLOOKUP(O$2+$A6239,Sheet2!CA:NN,$B6239,0),HLOOKUP(O$2+$A6239,Sheet2!CA:NN,$B6239,0)&lt;&gt;""),HLOOKUP(O$2+$A6239,Sheet2!CA:NN,$B6239,0),"")</f>
        <v/>
      </c>
      <c r="P6239" t="str">
        <f>IF(OR(HLOOKUP(P$2+$A6239,Sheet2!CB:NO,$B6239,0),HLOOKUP(P$2+$A6239,Sheet2!CB:NO,$B6239,0)&lt;&gt;""),HLOOKUP(P$2+$A6239,Sheet2!CB:NO,$B6239,0),"")</f>
        <v/>
      </c>
      <c r="Q6239" t="str">
        <f>IF(OR(HLOOKUP(Q$2+$A6239,Sheet2!CC:NO,$B6239,0),HLOOKUP(Q$2+$A6239,Sheet2!CC:NO,$B6239,0)&lt;&gt;""),HLOOKUP(Q$2+$A6239,Sheet2!CC:NO,$B6239,0),"")</f>
        <v/>
      </c>
    </row>
    <row r="6240" spans="1:17" x14ac:dyDescent="0.25">
      <c r="A6240" s="64">
        <f t="shared" si="779"/>
        <v>36</v>
      </c>
      <c r="B6240" s="64">
        <f t="shared" si="780"/>
        <v>628</v>
      </c>
      <c r="C6240" s="64">
        <f t="shared" si="781"/>
        <v>7</v>
      </c>
      <c r="D6240" s="64">
        <f t="shared" si="782"/>
        <v>624</v>
      </c>
      <c r="E6240" s="64">
        <f t="shared" si="783"/>
        <v>3116</v>
      </c>
      <c r="F6240" s="64" t="str">
        <f t="shared" si="776"/>
        <v/>
      </c>
      <c r="G6240" s="64" t="str">
        <f t="shared" si="777"/>
        <v/>
      </c>
      <c r="H6240" s="64" t="str">
        <f t="shared" si="778"/>
        <v/>
      </c>
      <c r="I6240" s="80" t="str">
        <f>IFERROR(VLOOKUP(D6240,Sheet2!A:B,2,0),"")</f>
        <v/>
      </c>
      <c r="J6240" s="64" t="str">
        <f>IFERROR(IF(I6240&lt;&gt;"",VLOOKUP(I6240,Sheet2!B:C,2,0),""),"")</f>
        <v/>
      </c>
      <c r="K6240" s="64" t="str">
        <f>IFERROR( IF(I6240&lt;&gt;"", HLOOKUP(L$2+$A6240,Sheet2!BX:NK,2,0),""),"")</f>
        <v/>
      </c>
      <c r="L6240" t="str">
        <f>IF(OR(HLOOKUP(L$2+$A6240,Sheet2!BX:NK,$B6240,0),HLOOKUP(L$2+$A6240,Sheet2!BX:NK,$B6240,0)&lt;&gt;""),HLOOKUP(L$2+$A6240,Sheet2!BX:NK,$B6240,0),"")</f>
        <v/>
      </c>
      <c r="M6240" t="str">
        <f>IF(OR(HLOOKUP(M$2+$A6240,Sheet2!BY:NL,$B6240,0),HLOOKUP(M$2+$A6240,Sheet2!BY:NL,$B6240,0)&lt;&gt;""),HLOOKUP(M$2+$A6240,Sheet2!BY:NL,$B6240,0),"")</f>
        <v/>
      </c>
      <c r="N6240" t="str">
        <f>IF(OR(HLOOKUP(N$2+$A6240,Sheet2!BZ:NM,$B6240,0),HLOOKUP(N$2+$A6240,Sheet2!BZ:NM,$B6240,0)&lt;&gt;""),HLOOKUP(N$2+$A6240,Sheet2!BZ:NM,$B6240,0),"")</f>
        <v/>
      </c>
      <c r="O6240" t="str">
        <f>IF(OR(HLOOKUP(O$2+$A6240,Sheet2!CA:NN,$B6240,0),HLOOKUP(O$2+$A6240,Sheet2!CA:NN,$B6240,0)&lt;&gt;""),HLOOKUP(O$2+$A6240,Sheet2!CA:NN,$B6240,0),"")</f>
        <v/>
      </c>
      <c r="P6240" t="str">
        <f>IF(OR(HLOOKUP(P$2+$A6240,Sheet2!CB:NO,$B6240,0),HLOOKUP(P$2+$A6240,Sheet2!CB:NO,$B6240,0)&lt;&gt;""),HLOOKUP(P$2+$A6240,Sheet2!CB:NO,$B6240,0),"")</f>
        <v/>
      </c>
      <c r="Q6240" t="str">
        <f>IF(OR(HLOOKUP(Q$2+$A6240,Sheet2!CC:NO,$B6240,0),HLOOKUP(Q$2+$A6240,Sheet2!CC:NO,$B6240,0)&lt;&gt;""),HLOOKUP(Q$2+$A6240,Sheet2!CC:NO,$B6240,0),"")</f>
        <v/>
      </c>
    </row>
    <row r="6241" spans="1:17" x14ac:dyDescent="0.25">
      <c r="A6241" s="64">
        <f t="shared" si="779"/>
        <v>42</v>
      </c>
      <c r="B6241" s="64">
        <f t="shared" si="780"/>
        <v>628</v>
      </c>
      <c r="C6241" s="64">
        <f t="shared" si="781"/>
        <v>8</v>
      </c>
      <c r="D6241" s="64">
        <f t="shared" si="782"/>
        <v>624</v>
      </c>
      <c r="E6241" s="64">
        <f t="shared" si="783"/>
        <v>3116</v>
      </c>
      <c r="F6241" s="64" t="str">
        <f t="shared" si="776"/>
        <v/>
      </c>
      <c r="G6241" s="64" t="str">
        <f t="shared" si="777"/>
        <v/>
      </c>
      <c r="H6241" s="64" t="str">
        <f t="shared" si="778"/>
        <v/>
      </c>
      <c r="I6241" s="80" t="str">
        <f>IFERROR(VLOOKUP(D6241,Sheet2!A:B,2,0),"")</f>
        <v/>
      </c>
      <c r="J6241" s="64" t="str">
        <f>IFERROR(IF(I6241&lt;&gt;"",VLOOKUP(I6241,Sheet2!B:C,2,0),""),"")</f>
        <v/>
      </c>
      <c r="K6241" s="64" t="str">
        <f>IFERROR( IF(I6241&lt;&gt;"", HLOOKUP(L$2+$A6241,Sheet2!BX:NK,2,0),""),"")</f>
        <v/>
      </c>
      <c r="L6241" t="str">
        <f>IF(OR(HLOOKUP(L$2+$A6241,Sheet2!BX:NK,$B6241,0),HLOOKUP(L$2+$A6241,Sheet2!BX:NK,$B6241,0)&lt;&gt;""),HLOOKUP(L$2+$A6241,Sheet2!BX:NK,$B6241,0),"")</f>
        <v/>
      </c>
      <c r="M6241" t="str">
        <f>IF(OR(HLOOKUP(M$2+$A6241,Sheet2!BY:NL,$B6241,0),HLOOKUP(M$2+$A6241,Sheet2!BY:NL,$B6241,0)&lt;&gt;""),HLOOKUP(M$2+$A6241,Sheet2!BY:NL,$B6241,0),"")</f>
        <v/>
      </c>
      <c r="N6241" t="str">
        <f>IF(OR(HLOOKUP(N$2+$A6241,Sheet2!BZ:NM,$B6241,0),HLOOKUP(N$2+$A6241,Sheet2!BZ:NM,$B6241,0)&lt;&gt;""),HLOOKUP(N$2+$A6241,Sheet2!BZ:NM,$B6241,0),"")</f>
        <v/>
      </c>
      <c r="O6241" t="str">
        <f>IF(OR(HLOOKUP(O$2+$A6241,Sheet2!CA:NN,$B6241,0),HLOOKUP(O$2+$A6241,Sheet2!CA:NN,$B6241,0)&lt;&gt;""),HLOOKUP(O$2+$A6241,Sheet2!CA:NN,$B6241,0),"")</f>
        <v/>
      </c>
      <c r="P6241" t="str">
        <f>IF(OR(HLOOKUP(P$2+$A6241,Sheet2!CB:NO,$B6241,0),HLOOKUP(P$2+$A6241,Sheet2!CB:NO,$B6241,0)&lt;&gt;""),HLOOKUP(P$2+$A6241,Sheet2!CB:NO,$B6241,0),"")</f>
        <v/>
      </c>
      <c r="Q6241" t="str">
        <f>IF(OR(HLOOKUP(Q$2+$A6241,Sheet2!CC:NO,$B6241,0),HLOOKUP(Q$2+$A6241,Sheet2!CC:NO,$B6241,0)&lt;&gt;""),HLOOKUP(Q$2+$A6241,Sheet2!CC:NO,$B6241,0),"")</f>
        <v/>
      </c>
    </row>
    <row r="6242" spans="1:17" x14ac:dyDescent="0.25">
      <c r="A6242" s="64">
        <f t="shared" si="779"/>
        <v>48</v>
      </c>
      <c r="B6242" s="64">
        <f t="shared" si="780"/>
        <v>628</v>
      </c>
      <c r="C6242" s="64">
        <f t="shared" si="781"/>
        <v>9</v>
      </c>
      <c r="D6242" s="64">
        <f t="shared" si="782"/>
        <v>624</v>
      </c>
      <c r="E6242" s="64">
        <f t="shared" si="783"/>
        <v>3116</v>
      </c>
      <c r="F6242" s="64" t="str">
        <f t="shared" si="776"/>
        <v/>
      </c>
      <c r="G6242" s="64" t="str">
        <f t="shared" si="777"/>
        <v/>
      </c>
      <c r="H6242" s="64" t="str">
        <f t="shared" si="778"/>
        <v/>
      </c>
      <c r="I6242" s="80" t="str">
        <f>IFERROR(VLOOKUP(D6242,Sheet2!A:B,2,0),"")</f>
        <v/>
      </c>
      <c r="J6242" s="64" t="str">
        <f>IFERROR(IF(I6242&lt;&gt;"",VLOOKUP(I6242,Sheet2!B:C,2,0),""),"")</f>
        <v/>
      </c>
      <c r="K6242" s="64" t="str">
        <f>IFERROR( IF(I6242&lt;&gt;"", HLOOKUP(L$2+$A6242,Sheet2!BX:NK,2,0),""),"")</f>
        <v/>
      </c>
      <c r="L6242" t="str">
        <f>IF(OR(HLOOKUP(L$2+$A6242,Sheet2!BX:NK,$B6242,0),HLOOKUP(L$2+$A6242,Sheet2!BX:NK,$B6242,0)&lt;&gt;""),HLOOKUP(L$2+$A6242,Sheet2!BX:NK,$B6242,0),"")</f>
        <v/>
      </c>
      <c r="M6242" t="str">
        <f>IF(OR(HLOOKUP(M$2+$A6242,Sheet2!BY:NL,$B6242,0),HLOOKUP(M$2+$A6242,Sheet2!BY:NL,$B6242,0)&lt;&gt;""),HLOOKUP(M$2+$A6242,Sheet2!BY:NL,$B6242,0),"")</f>
        <v/>
      </c>
      <c r="N6242" t="str">
        <f>IF(OR(HLOOKUP(N$2+$A6242,Sheet2!BZ:NM,$B6242,0),HLOOKUP(N$2+$A6242,Sheet2!BZ:NM,$B6242,0)&lt;&gt;""),HLOOKUP(N$2+$A6242,Sheet2!BZ:NM,$B6242,0),"")</f>
        <v/>
      </c>
      <c r="O6242" t="str">
        <f>IF(OR(HLOOKUP(O$2+$A6242,Sheet2!CA:NN,$B6242,0),HLOOKUP(O$2+$A6242,Sheet2!CA:NN,$B6242,0)&lt;&gt;""),HLOOKUP(O$2+$A6242,Sheet2!CA:NN,$B6242,0),"")</f>
        <v/>
      </c>
      <c r="P6242" t="str">
        <f>IF(OR(HLOOKUP(P$2+$A6242,Sheet2!CB:NO,$B6242,0),HLOOKUP(P$2+$A6242,Sheet2!CB:NO,$B6242,0)&lt;&gt;""),HLOOKUP(P$2+$A6242,Sheet2!CB:NO,$B6242,0),"")</f>
        <v/>
      </c>
      <c r="Q6242" t="str">
        <f>IF(OR(HLOOKUP(Q$2+$A6242,Sheet2!CC:NO,$B6242,0),HLOOKUP(Q$2+$A6242,Sheet2!CC:NO,$B6242,0)&lt;&gt;""),HLOOKUP(Q$2+$A6242,Sheet2!CC:NO,$B6242,0),"")</f>
        <v/>
      </c>
    </row>
    <row r="6243" spans="1:17" x14ac:dyDescent="0.25">
      <c r="A6243" s="64">
        <f t="shared" si="779"/>
        <v>54</v>
      </c>
      <c r="B6243" s="64">
        <f t="shared" si="780"/>
        <v>628</v>
      </c>
      <c r="C6243" s="64">
        <f t="shared" si="781"/>
        <v>10</v>
      </c>
      <c r="D6243" s="64">
        <f t="shared" si="782"/>
        <v>624</v>
      </c>
      <c r="E6243" s="64">
        <f t="shared" si="783"/>
        <v>3116</v>
      </c>
      <c r="F6243" s="64" t="str">
        <f t="shared" si="776"/>
        <v/>
      </c>
      <c r="G6243" s="64" t="str">
        <f t="shared" si="777"/>
        <v/>
      </c>
      <c r="H6243" s="64" t="str">
        <f t="shared" si="778"/>
        <v/>
      </c>
      <c r="I6243" s="80" t="str">
        <f>IFERROR(VLOOKUP(D6243,Sheet2!A:B,2,0),"")</f>
        <v/>
      </c>
      <c r="J6243" s="64" t="str">
        <f>IFERROR(IF(I6243&lt;&gt;"",VLOOKUP(I6243,Sheet2!B:C,2,0),""),"")</f>
        <v/>
      </c>
      <c r="K6243" s="64" t="str">
        <f>IFERROR( IF(I6243&lt;&gt;"", HLOOKUP(L$2+$A6243,Sheet2!BX:NK,2,0),""),"")</f>
        <v/>
      </c>
      <c r="L6243" t="str">
        <f>IF(OR(HLOOKUP(L$2+$A6243,Sheet2!BX:NK,$B6243,0),HLOOKUP(L$2+$A6243,Sheet2!BX:NK,$B6243,0)&lt;&gt;""),HLOOKUP(L$2+$A6243,Sheet2!BX:NK,$B6243,0),"")</f>
        <v/>
      </c>
      <c r="M6243" t="str">
        <f>IF(OR(HLOOKUP(M$2+$A6243,Sheet2!BY:NL,$B6243,0),HLOOKUP(M$2+$A6243,Sheet2!BY:NL,$B6243,0)&lt;&gt;""),HLOOKUP(M$2+$A6243,Sheet2!BY:NL,$B6243,0),"")</f>
        <v/>
      </c>
      <c r="N6243" t="str">
        <f>IF(OR(HLOOKUP(N$2+$A6243,Sheet2!BZ:NM,$B6243,0),HLOOKUP(N$2+$A6243,Sheet2!BZ:NM,$B6243,0)&lt;&gt;""),HLOOKUP(N$2+$A6243,Sheet2!BZ:NM,$B6243,0),"")</f>
        <v/>
      </c>
      <c r="O6243" t="str">
        <f>IF(OR(HLOOKUP(O$2+$A6243,Sheet2!CA:NN,$B6243,0),HLOOKUP(O$2+$A6243,Sheet2!CA:NN,$B6243,0)&lt;&gt;""),HLOOKUP(O$2+$A6243,Sheet2!CA:NN,$B6243,0),"")</f>
        <v/>
      </c>
      <c r="P6243" t="str">
        <f>IF(OR(HLOOKUP(P$2+$A6243,Sheet2!CB:NO,$B6243,0),HLOOKUP(P$2+$A6243,Sheet2!CB:NO,$B6243,0)&lt;&gt;""),HLOOKUP(P$2+$A6243,Sheet2!CB:NO,$B6243,0),"")</f>
        <v/>
      </c>
      <c r="Q6243" t="str">
        <f>IF(OR(HLOOKUP(Q$2+$A6243,Sheet2!CC:NO,$B6243,0),HLOOKUP(Q$2+$A6243,Sheet2!CC:NO,$B6243,0)&lt;&gt;""),HLOOKUP(Q$2+$A6243,Sheet2!CC:NO,$B6243,0),"")</f>
        <v/>
      </c>
    </row>
    <row r="6244" spans="1:17" x14ac:dyDescent="0.25">
      <c r="A6244" s="64">
        <f t="shared" si="779"/>
        <v>0</v>
      </c>
      <c r="B6244" s="64">
        <f t="shared" si="780"/>
        <v>629</v>
      </c>
      <c r="C6244" s="64">
        <f t="shared" si="781"/>
        <v>1</v>
      </c>
      <c r="D6244" s="64">
        <f t="shared" si="782"/>
        <v>625</v>
      </c>
      <c r="E6244" s="64">
        <f t="shared" si="783"/>
        <v>3121</v>
      </c>
      <c r="F6244" s="64" t="str">
        <f t="shared" si="776"/>
        <v/>
      </c>
      <c r="G6244" s="64" t="str">
        <f t="shared" si="777"/>
        <v/>
      </c>
      <c r="H6244" s="64" t="str">
        <f t="shared" si="778"/>
        <v/>
      </c>
      <c r="I6244" s="80" t="str">
        <f>IFERROR(VLOOKUP(D6244,Sheet2!A:B,2,0),"")</f>
        <v/>
      </c>
      <c r="J6244" s="64" t="str">
        <f>IFERROR(IF(I6244&lt;&gt;"",VLOOKUP(I6244,Sheet2!B:C,2,0),""),"")</f>
        <v/>
      </c>
      <c r="K6244" s="64" t="str">
        <f>IFERROR( IF(I6244&lt;&gt;"", HLOOKUP(L$2+$A6244,Sheet2!BX:NK,2,0),""),"")</f>
        <v/>
      </c>
      <c r="L6244" t="str">
        <f>IF(OR(HLOOKUP(L$2+$A6244,Sheet2!BX:NK,$B6244,0),HLOOKUP(L$2+$A6244,Sheet2!BX:NK,$B6244,0)&lt;&gt;""),HLOOKUP(L$2+$A6244,Sheet2!BX:NK,$B6244,0),"")</f>
        <v/>
      </c>
      <c r="M6244" t="str">
        <f>IF(OR(HLOOKUP(M$2+$A6244,Sheet2!BY:NL,$B6244,0),HLOOKUP(M$2+$A6244,Sheet2!BY:NL,$B6244,0)&lt;&gt;""),HLOOKUP(M$2+$A6244,Sheet2!BY:NL,$B6244,0),"")</f>
        <v/>
      </c>
      <c r="N6244" t="str">
        <f>IF(OR(HLOOKUP(N$2+$A6244,Sheet2!BZ:NM,$B6244,0),HLOOKUP(N$2+$A6244,Sheet2!BZ:NM,$B6244,0)&lt;&gt;""),HLOOKUP(N$2+$A6244,Sheet2!BZ:NM,$B6244,0),"")</f>
        <v/>
      </c>
      <c r="O6244" t="str">
        <f>IF(OR(HLOOKUP(O$2+$A6244,Sheet2!CA:NN,$B6244,0),HLOOKUP(O$2+$A6244,Sheet2!CA:NN,$B6244,0)&lt;&gt;""),HLOOKUP(O$2+$A6244,Sheet2!CA:NN,$B6244,0),"")</f>
        <v/>
      </c>
      <c r="P6244" t="str">
        <f>IF(OR(HLOOKUP(P$2+$A6244,Sheet2!CB:NO,$B6244,0),HLOOKUP(P$2+$A6244,Sheet2!CB:NO,$B6244,0)&lt;&gt;""),HLOOKUP(P$2+$A6244,Sheet2!CB:NO,$B6244,0),"")</f>
        <v/>
      </c>
      <c r="Q6244" t="str">
        <f>IF(OR(HLOOKUP(Q$2+$A6244,Sheet2!CC:NO,$B6244,0),HLOOKUP(Q$2+$A6244,Sheet2!CC:NO,$B6244,0)&lt;&gt;""),HLOOKUP(Q$2+$A6244,Sheet2!CC:NO,$B6244,0),"")</f>
        <v/>
      </c>
    </row>
    <row r="6245" spans="1:17" x14ac:dyDescent="0.25">
      <c r="A6245" s="64">
        <f t="shared" si="779"/>
        <v>6</v>
      </c>
      <c r="B6245" s="64">
        <f t="shared" si="780"/>
        <v>629</v>
      </c>
      <c r="C6245" s="64">
        <f t="shared" si="781"/>
        <v>2</v>
      </c>
      <c r="D6245" s="64">
        <f t="shared" si="782"/>
        <v>625</v>
      </c>
      <c r="E6245" s="64">
        <f t="shared" si="783"/>
        <v>3121</v>
      </c>
      <c r="F6245" s="64" t="str">
        <f t="shared" si="776"/>
        <v/>
      </c>
      <c r="G6245" s="64" t="str">
        <f t="shared" si="777"/>
        <v/>
      </c>
      <c r="H6245" s="64" t="str">
        <f t="shared" si="778"/>
        <v/>
      </c>
      <c r="I6245" s="80" t="str">
        <f>IFERROR(VLOOKUP(D6245,Sheet2!A:B,2,0),"")</f>
        <v/>
      </c>
      <c r="J6245" s="64" t="str">
        <f>IFERROR(IF(I6245&lt;&gt;"",VLOOKUP(I6245,Sheet2!B:C,2,0),""),"")</f>
        <v/>
      </c>
      <c r="K6245" s="64" t="str">
        <f>IFERROR( IF(I6245&lt;&gt;"", HLOOKUP(L$2+$A6245,Sheet2!BX:NK,2,0),""),"")</f>
        <v/>
      </c>
      <c r="L6245" t="str">
        <f>IF(OR(HLOOKUP(L$2+$A6245,Sheet2!BX:NK,$B6245,0),HLOOKUP(L$2+$A6245,Sheet2!BX:NK,$B6245,0)&lt;&gt;""),HLOOKUP(L$2+$A6245,Sheet2!BX:NK,$B6245,0),"")</f>
        <v/>
      </c>
      <c r="M6245" t="str">
        <f>IF(OR(HLOOKUP(M$2+$A6245,Sheet2!BY:NL,$B6245,0),HLOOKUP(M$2+$A6245,Sheet2!BY:NL,$B6245,0)&lt;&gt;""),HLOOKUP(M$2+$A6245,Sheet2!BY:NL,$B6245,0),"")</f>
        <v/>
      </c>
      <c r="N6245" t="str">
        <f>IF(OR(HLOOKUP(N$2+$A6245,Sheet2!BZ:NM,$B6245,0),HLOOKUP(N$2+$A6245,Sheet2!BZ:NM,$B6245,0)&lt;&gt;""),HLOOKUP(N$2+$A6245,Sheet2!BZ:NM,$B6245,0),"")</f>
        <v/>
      </c>
      <c r="O6245" t="str">
        <f>IF(OR(HLOOKUP(O$2+$A6245,Sheet2!CA:NN,$B6245,0),HLOOKUP(O$2+$A6245,Sheet2!CA:NN,$B6245,0)&lt;&gt;""),HLOOKUP(O$2+$A6245,Sheet2!CA:NN,$B6245,0),"")</f>
        <v/>
      </c>
      <c r="P6245" t="str">
        <f>IF(OR(HLOOKUP(P$2+$A6245,Sheet2!CB:NO,$B6245,0),HLOOKUP(P$2+$A6245,Sheet2!CB:NO,$B6245,0)&lt;&gt;""),HLOOKUP(P$2+$A6245,Sheet2!CB:NO,$B6245,0),"")</f>
        <v/>
      </c>
      <c r="Q6245" t="str">
        <f>IF(OR(HLOOKUP(Q$2+$A6245,Sheet2!CC:NO,$B6245,0),HLOOKUP(Q$2+$A6245,Sheet2!CC:NO,$B6245,0)&lt;&gt;""),HLOOKUP(Q$2+$A6245,Sheet2!CC:NO,$B6245,0),"")</f>
        <v/>
      </c>
    </row>
    <row r="6246" spans="1:17" x14ac:dyDescent="0.25">
      <c r="A6246" s="64">
        <f t="shared" si="779"/>
        <v>12</v>
      </c>
      <c r="B6246" s="64">
        <f t="shared" si="780"/>
        <v>629</v>
      </c>
      <c r="C6246" s="64">
        <f t="shared" si="781"/>
        <v>3</v>
      </c>
      <c r="D6246" s="64">
        <f t="shared" si="782"/>
        <v>625</v>
      </c>
      <c r="E6246" s="64">
        <f t="shared" si="783"/>
        <v>3121</v>
      </c>
      <c r="F6246" s="64" t="str">
        <f t="shared" si="776"/>
        <v/>
      </c>
      <c r="G6246" s="64" t="str">
        <f t="shared" si="777"/>
        <v/>
      </c>
      <c r="H6246" s="64" t="str">
        <f t="shared" si="778"/>
        <v/>
      </c>
      <c r="I6246" s="80" t="str">
        <f>IFERROR(VLOOKUP(D6246,Sheet2!A:B,2,0),"")</f>
        <v/>
      </c>
      <c r="J6246" s="64" t="str">
        <f>IFERROR(IF(I6246&lt;&gt;"",VLOOKUP(I6246,Sheet2!B:C,2,0),""),"")</f>
        <v/>
      </c>
      <c r="K6246" s="64" t="str">
        <f>IFERROR( IF(I6246&lt;&gt;"", HLOOKUP(L$2+$A6246,Sheet2!BX:NK,2,0),""),"")</f>
        <v/>
      </c>
      <c r="L6246" t="str">
        <f>IF(OR(HLOOKUP(L$2+$A6246,Sheet2!BX:NK,$B6246,0),HLOOKUP(L$2+$A6246,Sheet2!BX:NK,$B6246,0)&lt;&gt;""),HLOOKUP(L$2+$A6246,Sheet2!BX:NK,$B6246,0),"")</f>
        <v/>
      </c>
      <c r="M6246" t="str">
        <f>IF(OR(HLOOKUP(M$2+$A6246,Sheet2!BY:NL,$B6246,0),HLOOKUP(M$2+$A6246,Sheet2!BY:NL,$B6246,0)&lt;&gt;""),HLOOKUP(M$2+$A6246,Sheet2!BY:NL,$B6246,0),"")</f>
        <v/>
      </c>
      <c r="N6246" t="str">
        <f>IF(OR(HLOOKUP(N$2+$A6246,Sheet2!BZ:NM,$B6246,0),HLOOKUP(N$2+$A6246,Sheet2!BZ:NM,$B6246,0)&lt;&gt;""),HLOOKUP(N$2+$A6246,Sheet2!BZ:NM,$B6246,0),"")</f>
        <v/>
      </c>
      <c r="O6246" t="str">
        <f>IF(OR(HLOOKUP(O$2+$A6246,Sheet2!CA:NN,$B6246,0),HLOOKUP(O$2+$A6246,Sheet2!CA:NN,$B6246,0)&lt;&gt;""),HLOOKUP(O$2+$A6246,Sheet2!CA:NN,$B6246,0),"")</f>
        <v/>
      </c>
      <c r="P6246" t="str">
        <f>IF(OR(HLOOKUP(P$2+$A6246,Sheet2!CB:NO,$B6246,0),HLOOKUP(P$2+$A6246,Sheet2!CB:NO,$B6246,0)&lt;&gt;""),HLOOKUP(P$2+$A6246,Sheet2!CB:NO,$B6246,0),"")</f>
        <v/>
      </c>
      <c r="Q6246" t="str">
        <f>IF(OR(HLOOKUP(Q$2+$A6246,Sheet2!CC:NO,$B6246,0),HLOOKUP(Q$2+$A6246,Sheet2!CC:NO,$B6246,0)&lt;&gt;""),HLOOKUP(Q$2+$A6246,Sheet2!CC:NO,$B6246,0),"")</f>
        <v/>
      </c>
    </row>
    <row r="6247" spans="1:17" x14ac:dyDescent="0.25">
      <c r="A6247" s="64">
        <f t="shared" si="779"/>
        <v>18</v>
      </c>
      <c r="B6247" s="64">
        <f t="shared" si="780"/>
        <v>629</v>
      </c>
      <c r="C6247" s="64">
        <f t="shared" si="781"/>
        <v>4</v>
      </c>
      <c r="D6247" s="64">
        <f t="shared" si="782"/>
        <v>625</v>
      </c>
      <c r="E6247" s="64">
        <f t="shared" si="783"/>
        <v>3121</v>
      </c>
      <c r="F6247" s="64" t="str">
        <f t="shared" si="776"/>
        <v/>
      </c>
      <c r="G6247" s="64" t="str">
        <f t="shared" si="777"/>
        <v/>
      </c>
      <c r="H6247" s="64" t="str">
        <f t="shared" si="778"/>
        <v/>
      </c>
      <c r="I6247" s="80" t="str">
        <f>IFERROR(VLOOKUP(D6247,Sheet2!A:B,2,0),"")</f>
        <v/>
      </c>
      <c r="J6247" s="64" t="str">
        <f>IFERROR(IF(I6247&lt;&gt;"",VLOOKUP(I6247,Sheet2!B:C,2,0),""),"")</f>
        <v/>
      </c>
      <c r="K6247" s="64" t="str">
        <f>IFERROR( IF(I6247&lt;&gt;"", HLOOKUP(L$2+$A6247,Sheet2!BX:NK,2,0),""),"")</f>
        <v/>
      </c>
      <c r="L6247" t="str">
        <f>IF(OR(HLOOKUP(L$2+$A6247,Sheet2!BX:NK,$B6247,0),HLOOKUP(L$2+$A6247,Sheet2!BX:NK,$B6247,0)&lt;&gt;""),HLOOKUP(L$2+$A6247,Sheet2!BX:NK,$B6247,0),"")</f>
        <v/>
      </c>
      <c r="M6247" t="str">
        <f>IF(OR(HLOOKUP(M$2+$A6247,Sheet2!BY:NL,$B6247,0),HLOOKUP(M$2+$A6247,Sheet2!BY:NL,$B6247,0)&lt;&gt;""),HLOOKUP(M$2+$A6247,Sheet2!BY:NL,$B6247,0),"")</f>
        <v/>
      </c>
      <c r="N6247" t="str">
        <f>IF(OR(HLOOKUP(N$2+$A6247,Sheet2!BZ:NM,$B6247,0),HLOOKUP(N$2+$A6247,Sheet2!BZ:NM,$B6247,0)&lt;&gt;""),HLOOKUP(N$2+$A6247,Sheet2!BZ:NM,$B6247,0),"")</f>
        <v/>
      </c>
      <c r="O6247" t="str">
        <f>IF(OR(HLOOKUP(O$2+$A6247,Sheet2!CA:NN,$B6247,0),HLOOKUP(O$2+$A6247,Sheet2!CA:NN,$B6247,0)&lt;&gt;""),HLOOKUP(O$2+$A6247,Sheet2!CA:NN,$B6247,0),"")</f>
        <v/>
      </c>
      <c r="P6247" t="str">
        <f>IF(OR(HLOOKUP(P$2+$A6247,Sheet2!CB:NO,$B6247,0),HLOOKUP(P$2+$A6247,Sheet2!CB:NO,$B6247,0)&lt;&gt;""),HLOOKUP(P$2+$A6247,Sheet2!CB:NO,$B6247,0),"")</f>
        <v/>
      </c>
      <c r="Q6247" t="str">
        <f>IF(OR(HLOOKUP(Q$2+$A6247,Sheet2!CC:NO,$B6247,0),HLOOKUP(Q$2+$A6247,Sheet2!CC:NO,$B6247,0)&lt;&gt;""),HLOOKUP(Q$2+$A6247,Sheet2!CC:NO,$B6247,0),"")</f>
        <v/>
      </c>
    </row>
    <row r="6248" spans="1:17" x14ac:dyDescent="0.25">
      <c r="A6248" s="64">
        <f t="shared" si="779"/>
        <v>24</v>
      </c>
      <c r="B6248" s="64">
        <f t="shared" si="780"/>
        <v>629</v>
      </c>
      <c r="C6248" s="64">
        <f t="shared" si="781"/>
        <v>5</v>
      </c>
      <c r="D6248" s="64">
        <f t="shared" si="782"/>
        <v>625</v>
      </c>
      <c r="E6248" s="64">
        <f t="shared" si="783"/>
        <v>3121</v>
      </c>
      <c r="F6248" s="64" t="str">
        <f t="shared" si="776"/>
        <v/>
      </c>
      <c r="G6248" s="64" t="str">
        <f t="shared" si="777"/>
        <v/>
      </c>
      <c r="H6248" s="64" t="str">
        <f t="shared" si="778"/>
        <v/>
      </c>
      <c r="I6248" s="80" t="str">
        <f>IFERROR(VLOOKUP(D6248,Sheet2!A:B,2,0),"")</f>
        <v/>
      </c>
      <c r="J6248" s="64" t="str">
        <f>IFERROR(IF(I6248&lt;&gt;"",VLOOKUP(I6248,Sheet2!B:C,2,0),""),"")</f>
        <v/>
      </c>
      <c r="K6248" s="64" t="str">
        <f>IFERROR( IF(I6248&lt;&gt;"", HLOOKUP(L$2+$A6248,Sheet2!BX:NK,2,0),""),"")</f>
        <v/>
      </c>
      <c r="L6248" t="str">
        <f>IF(OR(HLOOKUP(L$2+$A6248,Sheet2!BX:NK,$B6248,0),HLOOKUP(L$2+$A6248,Sheet2!BX:NK,$B6248,0)&lt;&gt;""),HLOOKUP(L$2+$A6248,Sheet2!BX:NK,$B6248,0),"")</f>
        <v/>
      </c>
      <c r="M6248" t="str">
        <f>IF(OR(HLOOKUP(M$2+$A6248,Sheet2!BY:NL,$B6248,0),HLOOKUP(M$2+$A6248,Sheet2!BY:NL,$B6248,0)&lt;&gt;""),HLOOKUP(M$2+$A6248,Sheet2!BY:NL,$B6248,0),"")</f>
        <v/>
      </c>
      <c r="N6248" t="str">
        <f>IF(OR(HLOOKUP(N$2+$A6248,Sheet2!BZ:NM,$B6248,0),HLOOKUP(N$2+$A6248,Sheet2!BZ:NM,$B6248,0)&lt;&gt;""),HLOOKUP(N$2+$A6248,Sheet2!BZ:NM,$B6248,0),"")</f>
        <v/>
      </c>
      <c r="O6248" t="str">
        <f>IF(OR(HLOOKUP(O$2+$A6248,Sheet2!CA:NN,$B6248,0),HLOOKUP(O$2+$A6248,Sheet2!CA:NN,$B6248,0)&lt;&gt;""),HLOOKUP(O$2+$A6248,Sheet2!CA:NN,$B6248,0),"")</f>
        <v/>
      </c>
      <c r="P6248" t="str">
        <f>IF(OR(HLOOKUP(P$2+$A6248,Sheet2!CB:NO,$B6248,0),HLOOKUP(P$2+$A6248,Sheet2!CB:NO,$B6248,0)&lt;&gt;""),HLOOKUP(P$2+$A6248,Sheet2!CB:NO,$B6248,0),"")</f>
        <v/>
      </c>
      <c r="Q6248" t="str">
        <f>IF(OR(HLOOKUP(Q$2+$A6248,Sheet2!CC:NO,$B6248,0),HLOOKUP(Q$2+$A6248,Sheet2!CC:NO,$B6248,0)&lt;&gt;""),HLOOKUP(Q$2+$A6248,Sheet2!CC:NO,$B6248,0),"")</f>
        <v/>
      </c>
    </row>
    <row r="6249" spans="1:17" x14ac:dyDescent="0.25">
      <c r="A6249" s="64">
        <f t="shared" si="779"/>
        <v>30</v>
      </c>
      <c r="B6249" s="64">
        <f t="shared" si="780"/>
        <v>629</v>
      </c>
      <c r="C6249" s="64">
        <f t="shared" si="781"/>
        <v>6</v>
      </c>
      <c r="D6249" s="64">
        <f t="shared" si="782"/>
        <v>625</v>
      </c>
      <c r="E6249" s="64">
        <f t="shared" si="783"/>
        <v>3121</v>
      </c>
      <c r="F6249" s="64" t="str">
        <f t="shared" si="776"/>
        <v/>
      </c>
      <c r="G6249" s="64" t="str">
        <f t="shared" si="777"/>
        <v/>
      </c>
      <c r="H6249" s="64" t="str">
        <f t="shared" si="778"/>
        <v/>
      </c>
      <c r="I6249" s="80" t="str">
        <f>IFERROR(VLOOKUP(D6249,Sheet2!A:B,2,0),"")</f>
        <v/>
      </c>
      <c r="J6249" s="64" t="str">
        <f>IFERROR(IF(I6249&lt;&gt;"",VLOOKUP(I6249,Sheet2!B:C,2,0),""),"")</f>
        <v/>
      </c>
      <c r="K6249" s="64" t="str">
        <f>IFERROR( IF(I6249&lt;&gt;"", HLOOKUP(L$2+$A6249,Sheet2!BX:NK,2,0),""),"")</f>
        <v/>
      </c>
      <c r="L6249" t="str">
        <f>IF(OR(HLOOKUP(L$2+$A6249,Sheet2!BX:NK,$B6249,0),HLOOKUP(L$2+$A6249,Sheet2!BX:NK,$B6249,0)&lt;&gt;""),HLOOKUP(L$2+$A6249,Sheet2!BX:NK,$B6249,0),"")</f>
        <v/>
      </c>
      <c r="M6249" t="str">
        <f>IF(OR(HLOOKUP(M$2+$A6249,Sheet2!BY:NL,$B6249,0),HLOOKUP(M$2+$A6249,Sheet2!BY:NL,$B6249,0)&lt;&gt;""),HLOOKUP(M$2+$A6249,Sheet2!BY:NL,$B6249,0),"")</f>
        <v/>
      </c>
      <c r="N6249" t="str">
        <f>IF(OR(HLOOKUP(N$2+$A6249,Sheet2!BZ:NM,$B6249,0),HLOOKUP(N$2+$A6249,Sheet2!BZ:NM,$B6249,0)&lt;&gt;""),HLOOKUP(N$2+$A6249,Sheet2!BZ:NM,$B6249,0),"")</f>
        <v/>
      </c>
      <c r="O6249" t="str">
        <f>IF(OR(HLOOKUP(O$2+$A6249,Sheet2!CA:NN,$B6249,0),HLOOKUP(O$2+$A6249,Sheet2!CA:NN,$B6249,0)&lt;&gt;""),HLOOKUP(O$2+$A6249,Sheet2!CA:NN,$B6249,0),"")</f>
        <v/>
      </c>
      <c r="P6249" t="str">
        <f>IF(OR(HLOOKUP(P$2+$A6249,Sheet2!CB:NO,$B6249,0),HLOOKUP(P$2+$A6249,Sheet2!CB:NO,$B6249,0)&lt;&gt;""),HLOOKUP(P$2+$A6249,Sheet2!CB:NO,$B6249,0),"")</f>
        <v/>
      </c>
      <c r="Q6249" t="str">
        <f>IF(OR(HLOOKUP(Q$2+$A6249,Sheet2!CC:NO,$B6249,0),HLOOKUP(Q$2+$A6249,Sheet2!CC:NO,$B6249,0)&lt;&gt;""),HLOOKUP(Q$2+$A6249,Sheet2!CC:NO,$B6249,0),"")</f>
        <v/>
      </c>
    </row>
    <row r="6250" spans="1:17" x14ac:dyDescent="0.25">
      <c r="A6250" s="64">
        <f t="shared" si="779"/>
        <v>36</v>
      </c>
      <c r="B6250" s="64">
        <f t="shared" si="780"/>
        <v>629</v>
      </c>
      <c r="C6250" s="64">
        <f t="shared" si="781"/>
        <v>7</v>
      </c>
      <c r="D6250" s="64">
        <f t="shared" si="782"/>
        <v>625</v>
      </c>
      <c r="E6250" s="64">
        <f t="shared" si="783"/>
        <v>3121</v>
      </c>
      <c r="F6250" s="64" t="str">
        <f t="shared" si="776"/>
        <v/>
      </c>
      <c r="G6250" s="64" t="str">
        <f t="shared" si="777"/>
        <v/>
      </c>
      <c r="H6250" s="64" t="str">
        <f t="shared" si="778"/>
        <v/>
      </c>
      <c r="I6250" s="80" t="str">
        <f>IFERROR(VLOOKUP(D6250,Sheet2!A:B,2,0),"")</f>
        <v/>
      </c>
      <c r="J6250" s="64" t="str">
        <f>IFERROR(IF(I6250&lt;&gt;"",VLOOKUP(I6250,Sheet2!B:C,2,0),""),"")</f>
        <v/>
      </c>
      <c r="K6250" s="64" t="str">
        <f>IFERROR( IF(I6250&lt;&gt;"", HLOOKUP(L$2+$A6250,Sheet2!BX:NK,2,0),""),"")</f>
        <v/>
      </c>
      <c r="L6250" t="str">
        <f>IF(OR(HLOOKUP(L$2+$A6250,Sheet2!BX:NK,$B6250,0),HLOOKUP(L$2+$A6250,Sheet2!BX:NK,$B6250,0)&lt;&gt;""),HLOOKUP(L$2+$A6250,Sheet2!BX:NK,$B6250,0),"")</f>
        <v/>
      </c>
      <c r="M6250" t="str">
        <f>IF(OR(HLOOKUP(M$2+$A6250,Sheet2!BY:NL,$B6250,0),HLOOKUP(M$2+$A6250,Sheet2!BY:NL,$B6250,0)&lt;&gt;""),HLOOKUP(M$2+$A6250,Sheet2!BY:NL,$B6250,0),"")</f>
        <v/>
      </c>
      <c r="N6250" t="str">
        <f>IF(OR(HLOOKUP(N$2+$A6250,Sheet2!BZ:NM,$B6250,0),HLOOKUP(N$2+$A6250,Sheet2!BZ:NM,$B6250,0)&lt;&gt;""),HLOOKUP(N$2+$A6250,Sheet2!BZ:NM,$B6250,0),"")</f>
        <v/>
      </c>
      <c r="O6250" t="str">
        <f>IF(OR(HLOOKUP(O$2+$A6250,Sheet2!CA:NN,$B6250,0),HLOOKUP(O$2+$A6250,Sheet2!CA:NN,$B6250,0)&lt;&gt;""),HLOOKUP(O$2+$A6250,Sheet2!CA:NN,$B6250,0),"")</f>
        <v/>
      </c>
      <c r="P6250" t="str">
        <f>IF(OR(HLOOKUP(P$2+$A6250,Sheet2!CB:NO,$B6250,0),HLOOKUP(P$2+$A6250,Sheet2!CB:NO,$B6250,0)&lt;&gt;""),HLOOKUP(P$2+$A6250,Sheet2!CB:NO,$B6250,0),"")</f>
        <v/>
      </c>
      <c r="Q6250" t="str">
        <f>IF(OR(HLOOKUP(Q$2+$A6250,Sheet2!CC:NO,$B6250,0),HLOOKUP(Q$2+$A6250,Sheet2!CC:NO,$B6250,0)&lt;&gt;""),HLOOKUP(Q$2+$A6250,Sheet2!CC:NO,$B6250,0),"")</f>
        <v/>
      </c>
    </row>
    <row r="6251" spans="1:17" x14ac:dyDescent="0.25">
      <c r="A6251" s="64">
        <f t="shared" si="779"/>
        <v>42</v>
      </c>
      <c r="B6251" s="64">
        <f t="shared" si="780"/>
        <v>629</v>
      </c>
      <c r="C6251" s="64">
        <f t="shared" si="781"/>
        <v>8</v>
      </c>
      <c r="D6251" s="64">
        <f t="shared" si="782"/>
        <v>625</v>
      </c>
      <c r="E6251" s="64">
        <f t="shared" si="783"/>
        <v>3121</v>
      </c>
      <c r="F6251" s="64" t="str">
        <f t="shared" si="776"/>
        <v/>
      </c>
      <c r="G6251" s="64" t="str">
        <f t="shared" si="777"/>
        <v/>
      </c>
      <c r="H6251" s="64" t="str">
        <f t="shared" si="778"/>
        <v/>
      </c>
      <c r="I6251" s="80" t="str">
        <f>IFERROR(VLOOKUP(D6251,Sheet2!A:B,2,0),"")</f>
        <v/>
      </c>
      <c r="J6251" s="64" t="str">
        <f>IFERROR(IF(I6251&lt;&gt;"",VLOOKUP(I6251,Sheet2!B:C,2,0),""),"")</f>
        <v/>
      </c>
      <c r="K6251" s="64" t="str">
        <f>IFERROR( IF(I6251&lt;&gt;"", HLOOKUP(L$2+$A6251,Sheet2!BX:NK,2,0),""),"")</f>
        <v/>
      </c>
      <c r="L6251" t="str">
        <f>IF(OR(HLOOKUP(L$2+$A6251,Sheet2!BX:NK,$B6251,0),HLOOKUP(L$2+$A6251,Sheet2!BX:NK,$B6251,0)&lt;&gt;""),HLOOKUP(L$2+$A6251,Sheet2!BX:NK,$B6251,0),"")</f>
        <v/>
      </c>
      <c r="M6251" t="str">
        <f>IF(OR(HLOOKUP(M$2+$A6251,Sheet2!BY:NL,$B6251,0),HLOOKUP(M$2+$A6251,Sheet2!BY:NL,$B6251,0)&lt;&gt;""),HLOOKUP(M$2+$A6251,Sheet2!BY:NL,$B6251,0),"")</f>
        <v/>
      </c>
      <c r="N6251" t="str">
        <f>IF(OR(HLOOKUP(N$2+$A6251,Sheet2!BZ:NM,$B6251,0),HLOOKUP(N$2+$A6251,Sheet2!BZ:NM,$B6251,0)&lt;&gt;""),HLOOKUP(N$2+$A6251,Sheet2!BZ:NM,$B6251,0),"")</f>
        <v/>
      </c>
      <c r="O6251" t="str">
        <f>IF(OR(HLOOKUP(O$2+$A6251,Sheet2!CA:NN,$B6251,0),HLOOKUP(O$2+$A6251,Sheet2!CA:NN,$B6251,0)&lt;&gt;""),HLOOKUP(O$2+$A6251,Sheet2!CA:NN,$B6251,0),"")</f>
        <v/>
      </c>
      <c r="P6251" t="str">
        <f>IF(OR(HLOOKUP(P$2+$A6251,Sheet2!CB:NO,$B6251,0),HLOOKUP(P$2+$A6251,Sheet2!CB:NO,$B6251,0)&lt;&gt;""),HLOOKUP(P$2+$A6251,Sheet2!CB:NO,$B6251,0),"")</f>
        <v/>
      </c>
      <c r="Q6251" t="str">
        <f>IF(OR(HLOOKUP(Q$2+$A6251,Sheet2!CC:NO,$B6251,0),HLOOKUP(Q$2+$A6251,Sheet2!CC:NO,$B6251,0)&lt;&gt;""),HLOOKUP(Q$2+$A6251,Sheet2!CC:NO,$B6251,0),"")</f>
        <v/>
      </c>
    </row>
    <row r="6252" spans="1:17" x14ac:dyDescent="0.25">
      <c r="A6252" s="64">
        <f t="shared" si="779"/>
        <v>48</v>
      </c>
      <c r="B6252" s="64">
        <f t="shared" si="780"/>
        <v>629</v>
      </c>
      <c r="C6252" s="64">
        <f t="shared" si="781"/>
        <v>9</v>
      </c>
      <c r="D6252" s="64">
        <f t="shared" si="782"/>
        <v>625</v>
      </c>
      <c r="E6252" s="64">
        <f t="shared" si="783"/>
        <v>3121</v>
      </c>
      <c r="F6252" s="64" t="str">
        <f t="shared" si="776"/>
        <v/>
      </c>
      <c r="G6252" s="64" t="str">
        <f t="shared" si="777"/>
        <v/>
      </c>
      <c r="H6252" s="64" t="str">
        <f t="shared" si="778"/>
        <v/>
      </c>
      <c r="I6252" s="80" t="str">
        <f>IFERROR(VLOOKUP(D6252,Sheet2!A:B,2,0),"")</f>
        <v/>
      </c>
      <c r="J6252" s="64" t="str">
        <f>IFERROR(IF(I6252&lt;&gt;"",VLOOKUP(I6252,Sheet2!B:C,2,0),""),"")</f>
        <v/>
      </c>
      <c r="K6252" s="64" t="str">
        <f>IFERROR( IF(I6252&lt;&gt;"", HLOOKUP(L$2+$A6252,Sheet2!BX:NK,2,0),""),"")</f>
        <v/>
      </c>
      <c r="L6252" t="str">
        <f>IF(OR(HLOOKUP(L$2+$A6252,Sheet2!BX:NK,$B6252,0),HLOOKUP(L$2+$A6252,Sheet2!BX:NK,$B6252,0)&lt;&gt;""),HLOOKUP(L$2+$A6252,Sheet2!BX:NK,$B6252,0),"")</f>
        <v/>
      </c>
      <c r="M6252" t="str">
        <f>IF(OR(HLOOKUP(M$2+$A6252,Sheet2!BY:NL,$B6252,0),HLOOKUP(M$2+$A6252,Sheet2!BY:NL,$B6252,0)&lt;&gt;""),HLOOKUP(M$2+$A6252,Sheet2!BY:NL,$B6252,0),"")</f>
        <v/>
      </c>
      <c r="N6252" t="str">
        <f>IF(OR(HLOOKUP(N$2+$A6252,Sheet2!BZ:NM,$B6252,0),HLOOKUP(N$2+$A6252,Sheet2!BZ:NM,$B6252,0)&lt;&gt;""),HLOOKUP(N$2+$A6252,Sheet2!BZ:NM,$B6252,0),"")</f>
        <v/>
      </c>
      <c r="O6252" t="str">
        <f>IF(OR(HLOOKUP(O$2+$A6252,Sheet2!CA:NN,$B6252,0),HLOOKUP(O$2+$A6252,Sheet2!CA:NN,$B6252,0)&lt;&gt;""),HLOOKUP(O$2+$A6252,Sheet2!CA:NN,$B6252,0),"")</f>
        <v/>
      </c>
      <c r="P6252" t="str">
        <f>IF(OR(HLOOKUP(P$2+$A6252,Sheet2!CB:NO,$B6252,0),HLOOKUP(P$2+$A6252,Sheet2!CB:NO,$B6252,0)&lt;&gt;""),HLOOKUP(P$2+$A6252,Sheet2!CB:NO,$B6252,0),"")</f>
        <v/>
      </c>
      <c r="Q6252" t="str">
        <f>IF(OR(HLOOKUP(Q$2+$A6252,Sheet2!CC:NO,$B6252,0),HLOOKUP(Q$2+$A6252,Sheet2!CC:NO,$B6252,0)&lt;&gt;""),HLOOKUP(Q$2+$A6252,Sheet2!CC:NO,$B6252,0),"")</f>
        <v/>
      </c>
    </row>
    <row r="6253" spans="1:17" x14ac:dyDescent="0.25">
      <c r="A6253" s="64">
        <f t="shared" si="779"/>
        <v>54</v>
      </c>
      <c r="B6253" s="64">
        <f t="shared" si="780"/>
        <v>629</v>
      </c>
      <c r="C6253" s="64">
        <f t="shared" si="781"/>
        <v>10</v>
      </c>
      <c r="D6253" s="64">
        <f t="shared" si="782"/>
        <v>625</v>
      </c>
      <c r="E6253" s="64">
        <f t="shared" si="783"/>
        <v>3121</v>
      </c>
      <c r="F6253" s="64" t="str">
        <f t="shared" si="776"/>
        <v/>
      </c>
      <c r="G6253" s="64" t="str">
        <f t="shared" si="777"/>
        <v/>
      </c>
      <c r="H6253" s="64" t="str">
        <f t="shared" si="778"/>
        <v/>
      </c>
      <c r="I6253" s="80" t="str">
        <f>IFERROR(VLOOKUP(D6253,Sheet2!A:B,2,0),"")</f>
        <v/>
      </c>
      <c r="J6253" s="64" t="str">
        <f>IFERROR(IF(I6253&lt;&gt;"",VLOOKUP(I6253,Sheet2!B:C,2,0),""),"")</f>
        <v/>
      </c>
      <c r="K6253" s="64" t="str">
        <f>IFERROR( IF(I6253&lt;&gt;"", HLOOKUP(L$2+$A6253,Sheet2!BX:NK,2,0),""),"")</f>
        <v/>
      </c>
      <c r="L6253" t="str">
        <f>IF(OR(HLOOKUP(L$2+$A6253,Sheet2!BX:NK,$B6253,0),HLOOKUP(L$2+$A6253,Sheet2!BX:NK,$B6253,0)&lt;&gt;""),HLOOKUP(L$2+$A6253,Sheet2!BX:NK,$B6253,0),"")</f>
        <v/>
      </c>
      <c r="M6253" t="str">
        <f>IF(OR(HLOOKUP(M$2+$A6253,Sheet2!BY:NL,$B6253,0),HLOOKUP(M$2+$A6253,Sheet2!BY:NL,$B6253,0)&lt;&gt;""),HLOOKUP(M$2+$A6253,Sheet2!BY:NL,$B6253,0),"")</f>
        <v/>
      </c>
      <c r="N6253" t="str">
        <f>IF(OR(HLOOKUP(N$2+$A6253,Sheet2!BZ:NM,$B6253,0),HLOOKUP(N$2+$A6253,Sheet2!BZ:NM,$B6253,0)&lt;&gt;""),HLOOKUP(N$2+$A6253,Sheet2!BZ:NM,$B6253,0),"")</f>
        <v/>
      </c>
      <c r="O6253" t="str">
        <f>IF(OR(HLOOKUP(O$2+$A6253,Sheet2!CA:NN,$B6253,0),HLOOKUP(O$2+$A6253,Sheet2!CA:NN,$B6253,0)&lt;&gt;""),HLOOKUP(O$2+$A6253,Sheet2!CA:NN,$B6253,0),"")</f>
        <v/>
      </c>
      <c r="P6253" t="str">
        <f>IF(OR(HLOOKUP(P$2+$A6253,Sheet2!CB:NO,$B6253,0),HLOOKUP(P$2+$A6253,Sheet2!CB:NO,$B6253,0)&lt;&gt;""),HLOOKUP(P$2+$A6253,Sheet2!CB:NO,$B6253,0),"")</f>
        <v/>
      </c>
      <c r="Q6253" t="str">
        <f>IF(OR(HLOOKUP(Q$2+$A6253,Sheet2!CC:NO,$B6253,0),HLOOKUP(Q$2+$A6253,Sheet2!CC:NO,$B6253,0)&lt;&gt;""),HLOOKUP(Q$2+$A6253,Sheet2!CC:NO,$B6253,0),"")</f>
        <v/>
      </c>
    </row>
    <row r="6254" spans="1:17" x14ac:dyDescent="0.25">
      <c r="A6254" s="64">
        <f t="shared" si="779"/>
        <v>0</v>
      </c>
      <c r="B6254" s="64">
        <f t="shared" si="780"/>
        <v>630</v>
      </c>
      <c r="C6254" s="64">
        <f t="shared" si="781"/>
        <v>1</v>
      </c>
      <c r="D6254" s="64">
        <f t="shared" si="782"/>
        <v>626</v>
      </c>
      <c r="E6254" s="64">
        <f t="shared" si="783"/>
        <v>3126</v>
      </c>
      <c r="F6254" s="64" t="str">
        <f t="shared" si="776"/>
        <v/>
      </c>
      <c r="G6254" s="64" t="str">
        <f t="shared" si="777"/>
        <v/>
      </c>
      <c r="H6254" s="64" t="str">
        <f t="shared" si="778"/>
        <v/>
      </c>
      <c r="I6254" s="80" t="str">
        <f>IFERROR(VLOOKUP(D6254,Sheet2!A:B,2,0),"")</f>
        <v/>
      </c>
      <c r="J6254" s="64" t="str">
        <f>IFERROR(IF(I6254&lt;&gt;"",VLOOKUP(I6254,Sheet2!B:C,2,0),""),"")</f>
        <v/>
      </c>
      <c r="K6254" s="64" t="str">
        <f>IFERROR( IF(I6254&lt;&gt;"", HLOOKUP(L$2+$A6254,Sheet2!BX:NK,2,0),""),"")</f>
        <v/>
      </c>
      <c r="L6254" t="str">
        <f>IF(OR(HLOOKUP(L$2+$A6254,Sheet2!BX:NK,$B6254,0),HLOOKUP(L$2+$A6254,Sheet2!BX:NK,$B6254,0)&lt;&gt;""),HLOOKUP(L$2+$A6254,Sheet2!BX:NK,$B6254,0),"")</f>
        <v/>
      </c>
      <c r="M6254" t="str">
        <f>IF(OR(HLOOKUP(M$2+$A6254,Sheet2!BY:NL,$B6254,0),HLOOKUP(M$2+$A6254,Sheet2!BY:NL,$B6254,0)&lt;&gt;""),HLOOKUP(M$2+$A6254,Sheet2!BY:NL,$B6254,0),"")</f>
        <v/>
      </c>
      <c r="N6254" t="str">
        <f>IF(OR(HLOOKUP(N$2+$A6254,Sheet2!BZ:NM,$B6254,0),HLOOKUP(N$2+$A6254,Sheet2!BZ:NM,$B6254,0)&lt;&gt;""),HLOOKUP(N$2+$A6254,Sheet2!BZ:NM,$B6254,0),"")</f>
        <v/>
      </c>
      <c r="O6254" t="str">
        <f>IF(OR(HLOOKUP(O$2+$A6254,Sheet2!CA:NN,$B6254,0),HLOOKUP(O$2+$A6254,Sheet2!CA:NN,$B6254,0)&lt;&gt;""),HLOOKUP(O$2+$A6254,Sheet2!CA:NN,$B6254,0),"")</f>
        <v/>
      </c>
      <c r="P6254" t="str">
        <f>IF(OR(HLOOKUP(P$2+$A6254,Sheet2!CB:NO,$B6254,0),HLOOKUP(P$2+$A6254,Sheet2!CB:NO,$B6254,0)&lt;&gt;""),HLOOKUP(P$2+$A6254,Sheet2!CB:NO,$B6254,0),"")</f>
        <v/>
      </c>
      <c r="Q6254" t="str">
        <f>IF(OR(HLOOKUP(Q$2+$A6254,Sheet2!CC:NO,$B6254,0),HLOOKUP(Q$2+$A6254,Sheet2!CC:NO,$B6254,0)&lt;&gt;""),HLOOKUP(Q$2+$A6254,Sheet2!CC:NO,$B6254,0),"")</f>
        <v/>
      </c>
    </row>
    <row r="6255" spans="1:17" x14ac:dyDescent="0.25">
      <c r="A6255" s="64">
        <f t="shared" si="779"/>
        <v>6</v>
      </c>
      <c r="B6255" s="64">
        <f t="shared" si="780"/>
        <v>630</v>
      </c>
      <c r="C6255" s="64">
        <f t="shared" si="781"/>
        <v>2</v>
      </c>
      <c r="D6255" s="64">
        <f t="shared" si="782"/>
        <v>626</v>
      </c>
      <c r="E6255" s="64">
        <f t="shared" si="783"/>
        <v>3126</v>
      </c>
      <c r="F6255" s="64" t="str">
        <f t="shared" si="776"/>
        <v/>
      </c>
      <c r="G6255" s="64" t="str">
        <f t="shared" si="777"/>
        <v/>
      </c>
      <c r="H6255" s="64" t="str">
        <f t="shared" si="778"/>
        <v/>
      </c>
      <c r="I6255" s="80" t="str">
        <f>IFERROR(VLOOKUP(D6255,Sheet2!A:B,2,0),"")</f>
        <v/>
      </c>
      <c r="J6255" s="64" t="str">
        <f>IFERROR(IF(I6255&lt;&gt;"",VLOOKUP(I6255,Sheet2!B:C,2,0),""),"")</f>
        <v/>
      </c>
      <c r="K6255" s="64" t="str">
        <f>IFERROR( IF(I6255&lt;&gt;"", HLOOKUP(L$2+$A6255,Sheet2!BX:NK,2,0),""),"")</f>
        <v/>
      </c>
      <c r="L6255" t="str">
        <f>IF(OR(HLOOKUP(L$2+$A6255,Sheet2!BX:NK,$B6255,0),HLOOKUP(L$2+$A6255,Sheet2!BX:NK,$B6255,0)&lt;&gt;""),HLOOKUP(L$2+$A6255,Sheet2!BX:NK,$B6255,0),"")</f>
        <v/>
      </c>
      <c r="M6255" t="str">
        <f>IF(OR(HLOOKUP(M$2+$A6255,Sheet2!BY:NL,$B6255,0),HLOOKUP(M$2+$A6255,Sheet2!BY:NL,$B6255,0)&lt;&gt;""),HLOOKUP(M$2+$A6255,Sheet2!BY:NL,$B6255,0),"")</f>
        <v/>
      </c>
      <c r="N6255" t="str">
        <f>IF(OR(HLOOKUP(N$2+$A6255,Sheet2!BZ:NM,$B6255,0),HLOOKUP(N$2+$A6255,Sheet2!BZ:NM,$B6255,0)&lt;&gt;""),HLOOKUP(N$2+$A6255,Sheet2!BZ:NM,$B6255,0),"")</f>
        <v/>
      </c>
      <c r="O6255" t="str">
        <f>IF(OR(HLOOKUP(O$2+$A6255,Sheet2!CA:NN,$B6255,0),HLOOKUP(O$2+$A6255,Sheet2!CA:NN,$B6255,0)&lt;&gt;""),HLOOKUP(O$2+$A6255,Sheet2!CA:NN,$B6255,0),"")</f>
        <v/>
      </c>
      <c r="P6255" t="str">
        <f>IF(OR(HLOOKUP(P$2+$A6255,Sheet2!CB:NO,$B6255,0),HLOOKUP(P$2+$A6255,Sheet2!CB:NO,$B6255,0)&lt;&gt;""),HLOOKUP(P$2+$A6255,Sheet2!CB:NO,$B6255,0),"")</f>
        <v/>
      </c>
      <c r="Q6255" t="str">
        <f>IF(OR(HLOOKUP(Q$2+$A6255,Sheet2!CC:NO,$B6255,0),HLOOKUP(Q$2+$A6255,Sheet2!CC:NO,$B6255,0)&lt;&gt;""),HLOOKUP(Q$2+$A6255,Sheet2!CC:NO,$B6255,0),"")</f>
        <v/>
      </c>
    </row>
    <row r="6256" spans="1:17" x14ac:dyDescent="0.25">
      <c r="A6256" s="64">
        <f t="shared" si="779"/>
        <v>12</v>
      </c>
      <c r="B6256" s="64">
        <f t="shared" si="780"/>
        <v>630</v>
      </c>
      <c r="C6256" s="64">
        <f t="shared" si="781"/>
        <v>3</v>
      </c>
      <c r="D6256" s="64">
        <f t="shared" si="782"/>
        <v>626</v>
      </c>
      <c r="E6256" s="64">
        <f t="shared" si="783"/>
        <v>3126</v>
      </c>
      <c r="F6256" s="64" t="str">
        <f t="shared" si="776"/>
        <v/>
      </c>
      <c r="G6256" s="64" t="str">
        <f t="shared" si="777"/>
        <v/>
      </c>
      <c r="H6256" s="64" t="str">
        <f t="shared" si="778"/>
        <v/>
      </c>
      <c r="I6256" s="80" t="str">
        <f>IFERROR(VLOOKUP(D6256,Sheet2!A:B,2,0),"")</f>
        <v/>
      </c>
      <c r="J6256" s="64" t="str">
        <f>IFERROR(IF(I6256&lt;&gt;"",VLOOKUP(I6256,Sheet2!B:C,2,0),""),"")</f>
        <v/>
      </c>
      <c r="K6256" s="64" t="str">
        <f>IFERROR( IF(I6256&lt;&gt;"", HLOOKUP(L$2+$A6256,Sheet2!BX:NK,2,0),""),"")</f>
        <v/>
      </c>
      <c r="L6256" t="str">
        <f>IF(OR(HLOOKUP(L$2+$A6256,Sheet2!BX:NK,$B6256,0),HLOOKUP(L$2+$A6256,Sheet2!BX:NK,$B6256,0)&lt;&gt;""),HLOOKUP(L$2+$A6256,Sheet2!BX:NK,$B6256,0),"")</f>
        <v/>
      </c>
      <c r="M6256" t="str">
        <f>IF(OR(HLOOKUP(M$2+$A6256,Sheet2!BY:NL,$B6256,0),HLOOKUP(M$2+$A6256,Sheet2!BY:NL,$B6256,0)&lt;&gt;""),HLOOKUP(M$2+$A6256,Sheet2!BY:NL,$B6256,0),"")</f>
        <v/>
      </c>
      <c r="N6256" t="str">
        <f>IF(OR(HLOOKUP(N$2+$A6256,Sheet2!BZ:NM,$B6256,0),HLOOKUP(N$2+$A6256,Sheet2!BZ:NM,$B6256,0)&lt;&gt;""),HLOOKUP(N$2+$A6256,Sheet2!BZ:NM,$B6256,0),"")</f>
        <v/>
      </c>
      <c r="O6256" t="str">
        <f>IF(OR(HLOOKUP(O$2+$A6256,Sheet2!CA:NN,$B6256,0),HLOOKUP(O$2+$A6256,Sheet2!CA:NN,$B6256,0)&lt;&gt;""),HLOOKUP(O$2+$A6256,Sheet2!CA:NN,$B6256,0),"")</f>
        <v/>
      </c>
      <c r="P6256" t="str">
        <f>IF(OR(HLOOKUP(P$2+$A6256,Sheet2!CB:NO,$B6256,0),HLOOKUP(P$2+$A6256,Sheet2!CB:NO,$B6256,0)&lt;&gt;""),HLOOKUP(P$2+$A6256,Sheet2!CB:NO,$B6256,0),"")</f>
        <v/>
      </c>
      <c r="Q6256" t="str">
        <f>IF(OR(HLOOKUP(Q$2+$A6256,Sheet2!CC:NO,$B6256,0),HLOOKUP(Q$2+$A6256,Sheet2!CC:NO,$B6256,0)&lt;&gt;""),HLOOKUP(Q$2+$A6256,Sheet2!CC:NO,$B6256,0),"")</f>
        <v/>
      </c>
    </row>
    <row r="6257" spans="1:17" x14ac:dyDescent="0.25">
      <c r="A6257" s="64">
        <f t="shared" si="779"/>
        <v>18</v>
      </c>
      <c r="B6257" s="64">
        <f t="shared" si="780"/>
        <v>630</v>
      </c>
      <c r="C6257" s="64">
        <f t="shared" si="781"/>
        <v>4</v>
      </c>
      <c r="D6257" s="64">
        <f t="shared" si="782"/>
        <v>626</v>
      </c>
      <c r="E6257" s="64">
        <f t="shared" si="783"/>
        <v>3126</v>
      </c>
      <c r="F6257" s="64" t="str">
        <f t="shared" si="776"/>
        <v/>
      </c>
      <c r="G6257" s="64" t="str">
        <f t="shared" si="777"/>
        <v/>
      </c>
      <c r="H6257" s="64" t="str">
        <f t="shared" si="778"/>
        <v/>
      </c>
      <c r="I6257" s="80" t="str">
        <f>IFERROR(VLOOKUP(D6257,Sheet2!A:B,2,0),"")</f>
        <v/>
      </c>
      <c r="J6257" s="64" t="str">
        <f>IFERROR(IF(I6257&lt;&gt;"",VLOOKUP(I6257,Sheet2!B:C,2,0),""),"")</f>
        <v/>
      </c>
      <c r="K6257" s="64" t="str">
        <f>IFERROR( IF(I6257&lt;&gt;"", HLOOKUP(L$2+$A6257,Sheet2!BX:NK,2,0),""),"")</f>
        <v/>
      </c>
      <c r="L6257" t="str">
        <f>IF(OR(HLOOKUP(L$2+$A6257,Sheet2!BX:NK,$B6257,0),HLOOKUP(L$2+$A6257,Sheet2!BX:NK,$B6257,0)&lt;&gt;""),HLOOKUP(L$2+$A6257,Sheet2!BX:NK,$B6257,0),"")</f>
        <v/>
      </c>
      <c r="M6257" t="str">
        <f>IF(OR(HLOOKUP(M$2+$A6257,Sheet2!BY:NL,$B6257,0),HLOOKUP(M$2+$A6257,Sheet2!BY:NL,$B6257,0)&lt;&gt;""),HLOOKUP(M$2+$A6257,Sheet2!BY:NL,$B6257,0),"")</f>
        <v/>
      </c>
      <c r="N6257" t="str">
        <f>IF(OR(HLOOKUP(N$2+$A6257,Sheet2!BZ:NM,$B6257,0),HLOOKUP(N$2+$A6257,Sheet2!BZ:NM,$B6257,0)&lt;&gt;""),HLOOKUP(N$2+$A6257,Sheet2!BZ:NM,$B6257,0),"")</f>
        <v/>
      </c>
      <c r="O6257" t="str">
        <f>IF(OR(HLOOKUP(O$2+$A6257,Sheet2!CA:NN,$B6257,0),HLOOKUP(O$2+$A6257,Sheet2!CA:NN,$B6257,0)&lt;&gt;""),HLOOKUP(O$2+$A6257,Sheet2!CA:NN,$B6257,0),"")</f>
        <v/>
      </c>
      <c r="P6257" t="str">
        <f>IF(OR(HLOOKUP(P$2+$A6257,Sheet2!CB:NO,$B6257,0),HLOOKUP(P$2+$A6257,Sheet2!CB:NO,$B6257,0)&lt;&gt;""),HLOOKUP(P$2+$A6257,Sheet2!CB:NO,$B6257,0),"")</f>
        <v/>
      </c>
      <c r="Q6257" t="str">
        <f>IF(OR(HLOOKUP(Q$2+$A6257,Sheet2!CC:NO,$B6257,0),HLOOKUP(Q$2+$A6257,Sheet2!CC:NO,$B6257,0)&lt;&gt;""),HLOOKUP(Q$2+$A6257,Sheet2!CC:NO,$B6257,0),"")</f>
        <v/>
      </c>
    </row>
    <row r="6258" spans="1:17" x14ac:dyDescent="0.25">
      <c r="A6258" s="64">
        <f t="shared" si="779"/>
        <v>24</v>
      </c>
      <c r="B6258" s="64">
        <f t="shared" si="780"/>
        <v>630</v>
      </c>
      <c r="C6258" s="64">
        <f t="shared" si="781"/>
        <v>5</v>
      </c>
      <c r="D6258" s="64">
        <f t="shared" si="782"/>
        <v>626</v>
      </c>
      <c r="E6258" s="64">
        <f t="shared" si="783"/>
        <v>3126</v>
      </c>
      <c r="F6258" s="64" t="str">
        <f t="shared" si="776"/>
        <v/>
      </c>
      <c r="G6258" s="64" t="str">
        <f t="shared" si="777"/>
        <v/>
      </c>
      <c r="H6258" s="64" t="str">
        <f t="shared" si="778"/>
        <v/>
      </c>
      <c r="I6258" s="80" t="str">
        <f>IFERROR(VLOOKUP(D6258,Sheet2!A:B,2,0),"")</f>
        <v/>
      </c>
      <c r="J6258" s="64" t="str">
        <f>IFERROR(IF(I6258&lt;&gt;"",VLOOKUP(I6258,Sheet2!B:C,2,0),""),"")</f>
        <v/>
      </c>
      <c r="K6258" s="64" t="str">
        <f>IFERROR( IF(I6258&lt;&gt;"", HLOOKUP(L$2+$A6258,Sheet2!BX:NK,2,0),""),"")</f>
        <v/>
      </c>
      <c r="L6258" t="str">
        <f>IF(OR(HLOOKUP(L$2+$A6258,Sheet2!BX:NK,$B6258,0),HLOOKUP(L$2+$A6258,Sheet2!BX:NK,$B6258,0)&lt;&gt;""),HLOOKUP(L$2+$A6258,Sheet2!BX:NK,$B6258,0),"")</f>
        <v/>
      </c>
      <c r="M6258" t="str">
        <f>IF(OR(HLOOKUP(M$2+$A6258,Sheet2!BY:NL,$B6258,0),HLOOKUP(M$2+$A6258,Sheet2!BY:NL,$B6258,0)&lt;&gt;""),HLOOKUP(M$2+$A6258,Sheet2!BY:NL,$B6258,0),"")</f>
        <v/>
      </c>
      <c r="N6258" t="str">
        <f>IF(OR(HLOOKUP(N$2+$A6258,Sheet2!BZ:NM,$B6258,0),HLOOKUP(N$2+$A6258,Sheet2!BZ:NM,$B6258,0)&lt;&gt;""),HLOOKUP(N$2+$A6258,Sheet2!BZ:NM,$B6258,0),"")</f>
        <v/>
      </c>
      <c r="O6258" t="str">
        <f>IF(OR(HLOOKUP(O$2+$A6258,Sheet2!CA:NN,$B6258,0),HLOOKUP(O$2+$A6258,Sheet2!CA:NN,$B6258,0)&lt;&gt;""),HLOOKUP(O$2+$A6258,Sheet2!CA:NN,$B6258,0),"")</f>
        <v/>
      </c>
      <c r="P6258" t="str">
        <f>IF(OR(HLOOKUP(P$2+$A6258,Sheet2!CB:NO,$B6258,0),HLOOKUP(P$2+$A6258,Sheet2!CB:NO,$B6258,0)&lt;&gt;""),HLOOKUP(P$2+$A6258,Sheet2!CB:NO,$B6258,0),"")</f>
        <v/>
      </c>
      <c r="Q6258" t="str">
        <f>IF(OR(HLOOKUP(Q$2+$A6258,Sheet2!CC:NO,$B6258,0),HLOOKUP(Q$2+$A6258,Sheet2!CC:NO,$B6258,0)&lt;&gt;""),HLOOKUP(Q$2+$A6258,Sheet2!CC:NO,$B6258,0),"")</f>
        <v/>
      </c>
    </row>
    <row r="6259" spans="1:17" x14ac:dyDescent="0.25">
      <c r="A6259" s="64">
        <f t="shared" si="779"/>
        <v>30</v>
      </c>
      <c r="B6259" s="64">
        <f t="shared" si="780"/>
        <v>630</v>
      </c>
      <c r="C6259" s="64">
        <f t="shared" si="781"/>
        <v>6</v>
      </c>
      <c r="D6259" s="64">
        <f t="shared" si="782"/>
        <v>626</v>
      </c>
      <c r="E6259" s="64">
        <f t="shared" si="783"/>
        <v>3126</v>
      </c>
      <c r="F6259" s="64" t="str">
        <f t="shared" si="776"/>
        <v/>
      </c>
      <c r="G6259" s="64" t="str">
        <f t="shared" si="777"/>
        <v/>
      </c>
      <c r="H6259" s="64" t="str">
        <f t="shared" si="778"/>
        <v/>
      </c>
      <c r="I6259" s="80" t="str">
        <f>IFERROR(VLOOKUP(D6259,Sheet2!A:B,2,0),"")</f>
        <v/>
      </c>
      <c r="J6259" s="64" t="str">
        <f>IFERROR(IF(I6259&lt;&gt;"",VLOOKUP(I6259,Sheet2!B:C,2,0),""),"")</f>
        <v/>
      </c>
      <c r="K6259" s="64" t="str">
        <f>IFERROR( IF(I6259&lt;&gt;"", HLOOKUP(L$2+$A6259,Sheet2!BX:NK,2,0),""),"")</f>
        <v/>
      </c>
      <c r="L6259" t="str">
        <f>IF(OR(HLOOKUP(L$2+$A6259,Sheet2!BX:NK,$B6259,0),HLOOKUP(L$2+$A6259,Sheet2!BX:NK,$B6259,0)&lt;&gt;""),HLOOKUP(L$2+$A6259,Sheet2!BX:NK,$B6259,0),"")</f>
        <v/>
      </c>
      <c r="M6259" t="str">
        <f>IF(OR(HLOOKUP(M$2+$A6259,Sheet2!BY:NL,$B6259,0),HLOOKUP(M$2+$A6259,Sheet2!BY:NL,$B6259,0)&lt;&gt;""),HLOOKUP(M$2+$A6259,Sheet2!BY:NL,$B6259,0),"")</f>
        <v/>
      </c>
      <c r="N6259" t="str">
        <f>IF(OR(HLOOKUP(N$2+$A6259,Sheet2!BZ:NM,$B6259,0),HLOOKUP(N$2+$A6259,Sheet2!BZ:NM,$B6259,0)&lt;&gt;""),HLOOKUP(N$2+$A6259,Sheet2!BZ:NM,$B6259,0),"")</f>
        <v/>
      </c>
      <c r="O6259" t="str">
        <f>IF(OR(HLOOKUP(O$2+$A6259,Sheet2!CA:NN,$B6259,0),HLOOKUP(O$2+$A6259,Sheet2!CA:NN,$B6259,0)&lt;&gt;""),HLOOKUP(O$2+$A6259,Sheet2!CA:NN,$B6259,0),"")</f>
        <v/>
      </c>
      <c r="P6259" t="str">
        <f>IF(OR(HLOOKUP(P$2+$A6259,Sheet2!CB:NO,$B6259,0),HLOOKUP(P$2+$A6259,Sheet2!CB:NO,$B6259,0)&lt;&gt;""),HLOOKUP(P$2+$A6259,Sheet2!CB:NO,$B6259,0),"")</f>
        <v/>
      </c>
      <c r="Q6259" t="str">
        <f>IF(OR(HLOOKUP(Q$2+$A6259,Sheet2!CC:NO,$B6259,0),HLOOKUP(Q$2+$A6259,Sheet2!CC:NO,$B6259,0)&lt;&gt;""),HLOOKUP(Q$2+$A6259,Sheet2!CC:NO,$B6259,0),"")</f>
        <v/>
      </c>
    </row>
    <row r="6260" spans="1:17" x14ac:dyDescent="0.25">
      <c r="A6260" s="64">
        <f t="shared" si="779"/>
        <v>36</v>
      </c>
      <c r="B6260" s="64">
        <f t="shared" si="780"/>
        <v>630</v>
      </c>
      <c r="C6260" s="64">
        <f t="shared" si="781"/>
        <v>7</v>
      </c>
      <c r="D6260" s="64">
        <f t="shared" si="782"/>
        <v>626</v>
      </c>
      <c r="E6260" s="64">
        <f t="shared" si="783"/>
        <v>3126</v>
      </c>
      <c r="F6260" s="64" t="str">
        <f t="shared" si="776"/>
        <v/>
      </c>
      <c r="G6260" s="64" t="str">
        <f t="shared" si="777"/>
        <v/>
      </c>
      <c r="H6260" s="64" t="str">
        <f t="shared" si="778"/>
        <v/>
      </c>
      <c r="I6260" s="80" t="str">
        <f>IFERROR(VLOOKUP(D6260,Sheet2!A:B,2,0),"")</f>
        <v/>
      </c>
      <c r="J6260" s="64" t="str">
        <f>IFERROR(IF(I6260&lt;&gt;"",VLOOKUP(I6260,Sheet2!B:C,2,0),""),"")</f>
        <v/>
      </c>
      <c r="K6260" s="64" t="str">
        <f>IFERROR( IF(I6260&lt;&gt;"", HLOOKUP(L$2+$A6260,Sheet2!BX:NK,2,0),""),"")</f>
        <v/>
      </c>
      <c r="L6260" t="str">
        <f>IF(OR(HLOOKUP(L$2+$A6260,Sheet2!BX:NK,$B6260,0),HLOOKUP(L$2+$A6260,Sheet2!BX:NK,$B6260,0)&lt;&gt;""),HLOOKUP(L$2+$A6260,Sheet2!BX:NK,$B6260,0),"")</f>
        <v/>
      </c>
      <c r="M6260" t="str">
        <f>IF(OR(HLOOKUP(M$2+$A6260,Sheet2!BY:NL,$B6260,0),HLOOKUP(M$2+$A6260,Sheet2!BY:NL,$B6260,0)&lt;&gt;""),HLOOKUP(M$2+$A6260,Sheet2!BY:NL,$B6260,0),"")</f>
        <v/>
      </c>
      <c r="N6260" t="str">
        <f>IF(OR(HLOOKUP(N$2+$A6260,Sheet2!BZ:NM,$B6260,0),HLOOKUP(N$2+$A6260,Sheet2!BZ:NM,$B6260,0)&lt;&gt;""),HLOOKUP(N$2+$A6260,Sheet2!BZ:NM,$B6260,0),"")</f>
        <v/>
      </c>
      <c r="O6260" t="str">
        <f>IF(OR(HLOOKUP(O$2+$A6260,Sheet2!CA:NN,$B6260,0),HLOOKUP(O$2+$A6260,Sheet2!CA:NN,$B6260,0)&lt;&gt;""),HLOOKUP(O$2+$A6260,Sheet2!CA:NN,$B6260,0),"")</f>
        <v/>
      </c>
      <c r="P6260" t="str">
        <f>IF(OR(HLOOKUP(P$2+$A6260,Sheet2!CB:NO,$B6260,0),HLOOKUP(P$2+$A6260,Sheet2!CB:NO,$B6260,0)&lt;&gt;""),HLOOKUP(P$2+$A6260,Sheet2!CB:NO,$B6260,0),"")</f>
        <v/>
      </c>
      <c r="Q6260" t="str">
        <f>IF(OR(HLOOKUP(Q$2+$A6260,Sheet2!CC:NO,$B6260,0),HLOOKUP(Q$2+$A6260,Sheet2!CC:NO,$B6260,0)&lt;&gt;""),HLOOKUP(Q$2+$A6260,Sheet2!CC:NO,$B6260,0),"")</f>
        <v/>
      </c>
    </row>
    <row r="6261" spans="1:17" x14ac:dyDescent="0.25">
      <c r="A6261" s="64">
        <f t="shared" si="779"/>
        <v>42</v>
      </c>
      <c r="B6261" s="64">
        <f t="shared" si="780"/>
        <v>630</v>
      </c>
      <c r="C6261" s="64">
        <f t="shared" si="781"/>
        <v>8</v>
      </c>
      <c r="D6261" s="64">
        <f t="shared" si="782"/>
        <v>626</v>
      </c>
      <c r="E6261" s="64">
        <f t="shared" si="783"/>
        <v>3126</v>
      </c>
      <c r="F6261" s="64" t="str">
        <f t="shared" si="776"/>
        <v/>
      </c>
      <c r="G6261" s="64" t="str">
        <f t="shared" si="777"/>
        <v/>
      </c>
      <c r="H6261" s="64" t="str">
        <f t="shared" si="778"/>
        <v/>
      </c>
      <c r="I6261" s="80" t="str">
        <f>IFERROR(VLOOKUP(D6261,Sheet2!A:B,2,0),"")</f>
        <v/>
      </c>
      <c r="J6261" s="64" t="str">
        <f>IFERROR(IF(I6261&lt;&gt;"",VLOOKUP(I6261,Sheet2!B:C,2,0),""),"")</f>
        <v/>
      </c>
      <c r="K6261" s="64" t="str">
        <f>IFERROR( IF(I6261&lt;&gt;"", HLOOKUP(L$2+$A6261,Sheet2!BX:NK,2,0),""),"")</f>
        <v/>
      </c>
      <c r="L6261" t="str">
        <f>IF(OR(HLOOKUP(L$2+$A6261,Sheet2!BX:NK,$B6261,0),HLOOKUP(L$2+$A6261,Sheet2!BX:NK,$B6261,0)&lt;&gt;""),HLOOKUP(L$2+$A6261,Sheet2!BX:NK,$B6261,0),"")</f>
        <v/>
      </c>
      <c r="M6261" t="str">
        <f>IF(OR(HLOOKUP(M$2+$A6261,Sheet2!BY:NL,$B6261,0),HLOOKUP(M$2+$A6261,Sheet2!BY:NL,$B6261,0)&lt;&gt;""),HLOOKUP(M$2+$A6261,Sheet2!BY:NL,$B6261,0),"")</f>
        <v/>
      </c>
      <c r="N6261" t="str">
        <f>IF(OR(HLOOKUP(N$2+$A6261,Sheet2!BZ:NM,$B6261,0),HLOOKUP(N$2+$A6261,Sheet2!BZ:NM,$B6261,0)&lt;&gt;""),HLOOKUP(N$2+$A6261,Sheet2!BZ:NM,$B6261,0),"")</f>
        <v/>
      </c>
      <c r="O6261" t="str">
        <f>IF(OR(HLOOKUP(O$2+$A6261,Sheet2!CA:NN,$B6261,0),HLOOKUP(O$2+$A6261,Sheet2!CA:NN,$B6261,0)&lt;&gt;""),HLOOKUP(O$2+$A6261,Sheet2!CA:NN,$B6261,0),"")</f>
        <v/>
      </c>
      <c r="P6261" t="str">
        <f>IF(OR(HLOOKUP(P$2+$A6261,Sheet2!CB:NO,$B6261,0),HLOOKUP(P$2+$A6261,Sheet2!CB:NO,$B6261,0)&lt;&gt;""),HLOOKUP(P$2+$A6261,Sheet2!CB:NO,$B6261,0),"")</f>
        <v/>
      </c>
      <c r="Q6261" t="str">
        <f>IF(OR(HLOOKUP(Q$2+$A6261,Sheet2!CC:NO,$B6261,0),HLOOKUP(Q$2+$A6261,Sheet2!CC:NO,$B6261,0)&lt;&gt;""),HLOOKUP(Q$2+$A6261,Sheet2!CC:NO,$B6261,0),"")</f>
        <v/>
      </c>
    </row>
    <row r="6262" spans="1:17" x14ac:dyDescent="0.25">
      <c r="A6262" s="64">
        <f t="shared" si="779"/>
        <v>48</v>
      </c>
      <c r="B6262" s="64">
        <f t="shared" si="780"/>
        <v>630</v>
      </c>
      <c r="C6262" s="64">
        <f t="shared" si="781"/>
        <v>9</v>
      </c>
      <c r="D6262" s="64">
        <f t="shared" si="782"/>
        <v>626</v>
      </c>
      <c r="E6262" s="64">
        <f t="shared" si="783"/>
        <v>3126</v>
      </c>
      <c r="F6262" s="64" t="str">
        <f t="shared" si="776"/>
        <v/>
      </c>
      <c r="G6262" s="64" t="str">
        <f t="shared" si="777"/>
        <v/>
      </c>
      <c r="H6262" s="64" t="str">
        <f t="shared" si="778"/>
        <v/>
      </c>
      <c r="I6262" s="80" t="str">
        <f>IFERROR(VLOOKUP(D6262,Sheet2!A:B,2,0),"")</f>
        <v/>
      </c>
      <c r="J6262" s="64" t="str">
        <f>IFERROR(IF(I6262&lt;&gt;"",VLOOKUP(I6262,Sheet2!B:C,2,0),""),"")</f>
        <v/>
      </c>
      <c r="K6262" s="64" t="str">
        <f>IFERROR( IF(I6262&lt;&gt;"", HLOOKUP(L$2+$A6262,Sheet2!BX:NK,2,0),""),"")</f>
        <v/>
      </c>
      <c r="L6262" t="str">
        <f>IF(OR(HLOOKUP(L$2+$A6262,Sheet2!BX:NK,$B6262,0),HLOOKUP(L$2+$A6262,Sheet2!BX:NK,$B6262,0)&lt;&gt;""),HLOOKUP(L$2+$A6262,Sheet2!BX:NK,$B6262,0),"")</f>
        <v/>
      </c>
      <c r="M6262" t="str">
        <f>IF(OR(HLOOKUP(M$2+$A6262,Sheet2!BY:NL,$B6262,0),HLOOKUP(M$2+$A6262,Sheet2!BY:NL,$B6262,0)&lt;&gt;""),HLOOKUP(M$2+$A6262,Sheet2!BY:NL,$B6262,0),"")</f>
        <v/>
      </c>
      <c r="N6262" t="str">
        <f>IF(OR(HLOOKUP(N$2+$A6262,Sheet2!BZ:NM,$B6262,0),HLOOKUP(N$2+$A6262,Sheet2!BZ:NM,$B6262,0)&lt;&gt;""),HLOOKUP(N$2+$A6262,Sheet2!BZ:NM,$B6262,0),"")</f>
        <v/>
      </c>
      <c r="O6262" t="str">
        <f>IF(OR(HLOOKUP(O$2+$A6262,Sheet2!CA:NN,$B6262,0),HLOOKUP(O$2+$A6262,Sheet2!CA:NN,$B6262,0)&lt;&gt;""),HLOOKUP(O$2+$A6262,Sheet2!CA:NN,$B6262,0),"")</f>
        <v/>
      </c>
      <c r="P6262" t="str">
        <f>IF(OR(HLOOKUP(P$2+$A6262,Sheet2!CB:NO,$B6262,0),HLOOKUP(P$2+$A6262,Sheet2!CB:NO,$B6262,0)&lt;&gt;""),HLOOKUP(P$2+$A6262,Sheet2!CB:NO,$B6262,0),"")</f>
        <v/>
      </c>
      <c r="Q6262" t="str">
        <f>IF(OR(HLOOKUP(Q$2+$A6262,Sheet2!CC:NO,$B6262,0),HLOOKUP(Q$2+$A6262,Sheet2!CC:NO,$B6262,0)&lt;&gt;""),HLOOKUP(Q$2+$A6262,Sheet2!CC:NO,$B6262,0),"")</f>
        <v/>
      </c>
    </row>
    <row r="6263" spans="1:17" x14ac:dyDescent="0.25">
      <c r="A6263" s="64">
        <f t="shared" si="779"/>
        <v>54</v>
      </c>
      <c r="B6263" s="64">
        <f t="shared" si="780"/>
        <v>630</v>
      </c>
      <c r="C6263" s="64">
        <f t="shared" si="781"/>
        <v>10</v>
      </c>
      <c r="D6263" s="64">
        <f t="shared" si="782"/>
        <v>626</v>
      </c>
      <c r="E6263" s="64">
        <f t="shared" si="783"/>
        <v>3126</v>
      </c>
      <c r="F6263" s="64" t="str">
        <f t="shared" si="776"/>
        <v/>
      </c>
      <c r="G6263" s="64" t="str">
        <f t="shared" si="777"/>
        <v/>
      </c>
      <c r="H6263" s="64" t="str">
        <f t="shared" si="778"/>
        <v/>
      </c>
      <c r="I6263" s="80" t="str">
        <f>IFERROR(VLOOKUP(D6263,Sheet2!A:B,2,0),"")</f>
        <v/>
      </c>
      <c r="J6263" s="64" t="str">
        <f>IFERROR(IF(I6263&lt;&gt;"",VLOOKUP(I6263,Sheet2!B:C,2,0),""),"")</f>
        <v/>
      </c>
      <c r="K6263" s="64" t="str">
        <f>IFERROR( IF(I6263&lt;&gt;"", HLOOKUP(L$2+$A6263,Sheet2!BX:NK,2,0),""),"")</f>
        <v/>
      </c>
      <c r="L6263" t="str">
        <f>IF(OR(HLOOKUP(L$2+$A6263,Sheet2!BX:NK,$B6263,0),HLOOKUP(L$2+$A6263,Sheet2!BX:NK,$B6263,0)&lt;&gt;""),HLOOKUP(L$2+$A6263,Sheet2!BX:NK,$B6263,0),"")</f>
        <v/>
      </c>
      <c r="M6263" t="str">
        <f>IF(OR(HLOOKUP(M$2+$A6263,Sheet2!BY:NL,$B6263,0),HLOOKUP(M$2+$A6263,Sheet2!BY:NL,$B6263,0)&lt;&gt;""),HLOOKUP(M$2+$A6263,Sheet2!BY:NL,$B6263,0),"")</f>
        <v/>
      </c>
      <c r="N6263" t="str">
        <f>IF(OR(HLOOKUP(N$2+$A6263,Sheet2!BZ:NM,$B6263,0),HLOOKUP(N$2+$A6263,Sheet2!BZ:NM,$B6263,0)&lt;&gt;""),HLOOKUP(N$2+$A6263,Sheet2!BZ:NM,$B6263,0),"")</f>
        <v/>
      </c>
      <c r="O6263" t="str">
        <f>IF(OR(HLOOKUP(O$2+$A6263,Sheet2!CA:NN,$B6263,0),HLOOKUP(O$2+$A6263,Sheet2!CA:NN,$B6263,0)&lt;&gt;""),HLOOKUP(O$2+$A6263,Sheet2!CA:NN,$B6263,0),"")</f>
        <v/>
      </c>
      <c r="P6263" t="str">
        <f>IF(OR(HLOOKUP(P$2+$A6263,Sheet2!CB:NO,$B6263,0),HLOOKUP(P$2+$A6263,Sheet2!CB:NO,$B6263,0)&lt;&gt;""),HLOOKUP(P$2+$A6263,Sheet2!CB:NO,$B6263,0),"")</f>
        <v/>
      </c>
      <c r="Q6263" t="str">
        <f>IF(OR(HLOOKUP(Q$2+$A6263,Sheet2!CC:NO,$B6263,0),HLOOKUP(Q$2+$A6263,Sheet2!CC:NO,$B6263,0)&lt;&gt;""),HLOOKUP(Q$2+$A6263,Sheet2!CC:NO,$B6263,0),"")</f>
        <v/>
      </c>
    </row>
    <row r="6264" spans="1:17" x14ac:dyDescent="0.25">
      <c r="A6264" s="64">
        <f t="shared" si="779"/>
        <v>0</v>
      </c>
      <c r="B6264" s="64">
        <f t="shared" si="780"/>
        <v>631</v>
      </c>
      <c r="C6264" s="64">
        <f t="shared" si="781"/>
        <v>1</v>
      </c>
      <c r="D6264" s="64">
        <f t="shared" si="782"/>
        <v>627</v>
      </c>
      <c r="E6264" s="64">
        <f t="shared" si="783"/>
        <v>3131</v>
      </c>
      <c r="F6264" s="64" t="str">
        <f t="shared" si="776"/>
        <v/>
      </c>
      <c r="G6264" s="64" t="str">
        <f t="shared" si="777"/>
        <v/>
      </c>
      <c r="H6264" s="64" t="str">
        <f t="shared" si="778"/>
        <v/>
      </c>
      <c r="I6264" s="80" t="str">
        <f>IFERROR(VLOOKUP(D6264,Sheet2!A:B,2,0),"")</f>
        <v/>
      </c>
      <c r="J6264" s="64" t="str">
        <f>IFERROR(IF(I6264&lt;&gt;"",VLOOKUP(I6264,Sheet2!B:C,2,0),""),"")</f>
        <v/>
      </c>
      <c r="K6264" s="64" t="str">
        <f>IFERROR( IF(I6264&lt;&gt;"", HLOOKUP(L$2+$A6264,Sheet2!BX:NK,2,0),""),"")</f>
        <v/>
      </c>
      <c r="L6264" t="str">
        <f>IF(OR(HLOOKUP(L$2+$A6264,Sheet2!BX:NK,$B6264,0),HLOOKUP(L$2+$A6264,Sheet2!BX:NK,$B6264,0)&lt;&gt;""),HLOOKUP(L$2+$A6264,Sheet2!BX:NK,$B6264,0),"")</f>
        <v/>
      </c>
      <c r="M6264" t="str">
        <f>IF(OR(HLOOKUP(M$2+$A6264,Sheet2!BY:NL,$B6264,0),HLOOKUP(M$2+$A6264,Sheet2!BY:NL,$B6264,0)&lt;&gt;""),HLOOKUP(M$2+$A6264,Sheet2!BY:NL,$B6264,0),"")</f>
        <v/>
      </c>
      <c r="N6264" t="str">
        <f>IF(OR(HLOOKUP(N$2+$A6264,Sheet2!BZ:NM,$B6264,0),HLOOKUP(N$2+$A6264,Sheet2!BZ:NM,$B6264,0)&lt;&gt;""),HLOOKUP(N$2+$A6264,Sheet2!BZ:NM,$B6264,0),"")</f>
        <v/>
      </c>
      <c r="O6264" t="str">
        <f>IF(OR(HLOOKUP(O$2+$A6264,Sheet2!CA:NN,$B6264,0),HLOOKUP(O$2+$A6264,Sheet2!CA:NN,$B6264,0)&lt;&gt;""),HLOOKUP(O$2+$A6264,Sheet2!CA:NN,$B6264,0),"")</f>
        <v/>
      </c>
      <c r="P6264" t="str">
        <f>IF(OR(HLOOKUP(P$2+$A6264,Sheet2!CB:NO,$B6264,0),HLOOKUP(P$2+$A6264,Sheet2!CB:NO,$B6264,0)&lt;&gt;""),HLOOKUP(P$2+$A6264,Sheet2!CB:NO,$B6264,0),"")</f>
        <v/>
      </c>
      <c r="Q6264" t="str">
        <f>IF(OR(HLOOKUP(Q$2+$A6264,Sheet2!CC:NO,$B6264,0),HLOOKUP(Q$2+$A6264,Sheet2!CC:NO,$B6264,0)&lt;&gt;""),HLOOKUP(Q$2+$A6264,Sheet2!CC:NO,$B6264,0),"")</f>
        <v/>
      </c>
    </row>
    <row r="6265" spans="1:17" x14ac:dyDescent="0.25">
      <c r="A6265" s="64">
        <f t="shared" si="779"/>
        <v>6</v>
      </c>
      <c r="B6265" s="64">
        <f t="shared" si="780"/>
        <v>631</v>
      </c>
      <c r="C6265" s="64">
        <f t="shared" si="781"/>
        <v>2</v>
      </c>
      <c r="D6265" s="64">
        <f t="shared" si="782"/>
        <v>627</v>
      </c>
      <c r="E6265" s="64">
        <f t="shared" si="783"/>
        <v>3131</v>
      </c>
      <c r="F6265" s="64" t="str">
        <f t="shared" si="776"/>
        <v/>
      </c>
      <c r="G6265" s="64" t="str">
        <f t="shared" si="777"/>
        <v/>
      </c>
      <c r="H6265" s="64" t="str">
        <f t="shared" si="778"/>
        <v/>
      </c>
      <c r="I6265" s="80" t="str">
        <f>IFERROR(VLOOKUP(D6265,Sheet2!A:B,2,0),"")</f>
        <v/>
      </c>
      <c r="J6265" s="64" t="str">
        <f>IFERROR(IF(I6265&lt;&gt;"",VLOOKUP(I6265,Sheet2!B:C,2,0),""),"")</f>
        <v/>
      </c>
      <c r="K6265" s="64" t="str">
        <f>IFERROR( IF(I6265&lt;&gt;"", HLOOKUP(L$2+$A6265,Sheet2!BX:NK,2,0),""),"")</f>
        <v/>
      </c>
      <c r="L6265" t="str">
        <f>IF(OR(HLOOKUP(L$2+$A6265,Sheet2!BX:NK,$B6265,0),HLOOKUP(L$2+$A6265,Sheet2!BX:NK,$B6265,0)&lt;&gt;""),HLOOKUP(L$2+$A6265,Sheet2!BX:NK,$B6265,0),"")</f>
        <v/>
      </c>
      <c r="M6265" t="str">
        <f>IF(OR(HLOOKUP(M$2+$A6265,Sheet2!BY:NL,$B6265,0),HLOOKUP(M$2+$A6265,Sheet2!BY:NL,$B6265,0)&lt;&gt;""),HLOOKUP(M$2+$A6265,Sheet2!BY:NL,$B6265,0),"")</f>
        <v/>
      </c>
      <c r="N6265" t="str">
        <f>IF(OR(HLOOKUP(N$2+$A6265,Sheet2!BZ:NM,$B6265,0),HLOOKUP(N$2+$A6265,Sheet2!BZ:NM,$B6265,0)&lt;&gt;""),HLOOKUP(N$2+$A6265,Sheet2!BZ:NM,$B6265,0),"")</f>
        <v/>
      </c>
      <c r="O6265" t="str">
        <f>IF(OR(HLOOKUP(O$2+$A6265,Sheet2!CA:NN,$B6265,0),HLOOKUP(O$2+$A6265,Sheet2!CA:NN,$B6265,0)&lt;&gt;""),HLOOKUP(O$2+$A6265,Sheet2!CA:NN,$B6265,0),"")</f>
        <v/>
      </c>
      <c r="P6265" t="str">
        <f>IF(OR(HLOOKUP(P$2+$A6265,Sheet2!CB:NO,$B6265,0),HLOOKUP(P$2+$A6265,Sheet2!CB:NO,$B6265,0)&lt;&gt;""),HLOOKUP(P$2+$A6265,Sheet2!CB:NO,$B6265,0),"")</f>
        <v/>
      </c>
      <c r="Q6265" t="str">
        <f>IF(OR(HLOOKUP(Q$2+$A6265,Sheet2!CC:NO,$B6265,0),HLOOKUP(Q$2+$A6265,Sheet2!CC:NO,$B6265,0)&lt;&gt;""),HLOOKUP(Q$2+$A6265,Sheet2!CC:NO,$B6265,0),"")</f>
        <v/>
      </c>
    </row>
    <row r="6266" spans="1:17" x14ac:dyDescent="0.25">
      <c r="A6266" s="64">
        <f t="shared" si="779"/>
        <v>12</v>
      </c>
      <c r="B6266" s="64">
        <f t="shared" si="780"/>
        <v>631</v>
      </c>
      <c r="C6266" s="64">
        <f t="shared" si="781"/>
        <v>3</v>
      </c>
      <c r="D6266" s="64">
        <f t="shared" si="782"/>
        <v>627</v>
      </c>
      <c r="E6266" s="64">
        <f t="shared" si="783"/>
        <v>3131</v>
      </c>
      <c r="F6266" s="64" t="str">
        <f t="shared" si="776"/>
        <v/>
      </c>
      <c r="G6266" s="64" t="str">
        <f t="shared" si="777"/>
        <v/>
      </c>
      <c r="H6266" s="64" t="str">
        <f t="shared" si="778"/>
        <v/>
      </c>
      <c r="I6266" s="80" t="str">
        <f>IFERROR(VLOOKUP(D6266,Sheet2!A:B,2,0),"")</f>
        <v/>
      </c>
      <c r="J6266" s="64" t="str">
        <f>IFERROR(IF(I6266&lt;&gt;"",VLOOKUP(I6266,Sheet2!B:C,2,0),""),"")</f>
        <v/>
      </c>
      <c r="K6266" s="64" t="str">
        <f>IFERROR( IF(I6266&lt;&gt;"", HLOOKUP(L$2+$A6266,Sheet2!BX:NK,2,0),""),"")</f>
        <v/>
      </c>
      <c r="L6266" t="str">
        <f>IF(OR(HLOOKUP(L$2+$A6266,Sheet2!BX:NK,$B6266,0),HLOOKUP(L$2+$A6266,Sheet2!BX:NK,$B6266,0)&lt;&gt;""),HLOOKUP(L$2+$A6266,Sheet2!BX:NK,$B6266,0),"")</f>
        <v/>
      </c>
      <c r="M6266" t="str">
        <f>IF(OR(HLOOKUP(M$2+$A6266,Sheet2!BY:NL,$B6266,0),HLOOKUP(M$2+$A6266,Sheet2!BY:NL,$B6266,0)&lt;&gt;""),HLOOKUP(M$2+$A6266,Sheet2!BY:NL,$B6266,0),"")</f>
        <v/>
      </c>
      <c r="N6266" t="str">
        <f>IF(OR(HLOOKUP(N$2+$A6266,Sheet2!BZ:NM,$B6266,0),HLOOKUP(N$2+$A6266,Sheet2!BZ:NM,$B6266,0)&lt;&gt;""),HLOOKUP(N$2+$A6266,Sheet2!BZ:NM,$B6266,0),"")</f>
        <v/>
      </c>
      <c r="O6266" t="str">
        <f>IF(OR(HLOOKUP(O$2+$A6266,Sheet2!CA:NN,$B6266,0),HLOOKUP(O$2+$A6266,Sheet2!CA:NN,$B6266,0)&lt;&gt;""),HLOOKUP(O$2+$A6266,Sheet2!CA:NN,$B6266,0),"")</f>
        <v/>
      </c>
      <c r="P6266" t="str">
        <f>IF(OR(HLOOKUP(P$2+$A6266,Sheet2!CB:NO,$B6266,0),HLOOKUP(P$2+$A6266,Sheet2!CB:NO,$B6266,0)&lt;&gt;""),HLOOKUP(P$2+$A6266,Sheet2!CB:NO,$B6266,0),"")</f>
        <v/>
      </c>
      <c r="Q6266" t="str">
        <f>IF(OR(HLOOKUP(Q$2+$A6266,Sheet2!CC:NO,$B6266,0),HLOOKUP(Q$2+$A6266,Sheet2!CC:NO,$B6266,0)&lt;&gt;""),HLOOKUP(Q$2+$A6266,Sheet2!CC:NO,$B6266,0),"")</f>
        <v/>
      </c>
    </row>
    <row r="6267" spans="1:17" x14ac:dyDescent="0.25">
      <c r="A6267" s="64">
        <f t="shared" si="779"/>
        <v>18</v>
      </c>
      <c r="B6267" s="64">
        <f t="shared" si="780"/>
        <v>631</v>
      </c>
      <c r="C6267" s="64">
        <f t="shared" si="781"/>
        <v>4</v>
      </c>
      <c r="D6267" s="64">
        <f t="shared" si="782"/>
        <v>627</v>
      </c>
      <c r="E6267" s="64">
        <f t="shared" si="783"/>
        <v>3131</v>
      </c>
      <c r="F6267" s="64" t="str">
        <f t="shared" si="776"/>
        <v/>
      </c>
      <c r="G6267" s="64" t="str">
        <f t="shared" si="777"/>
        <v/>
      </c>
      <c r="H6267" s="64" t="str">
        <f t="shared" si="778"/>
        <v/>
      </c>
      <c r="I6267" s="80" t="str">
        <f>IFERROR(VLOOKUP(D6267,Sheet2!A:B,2,0),"")</f>
        <v/>
      </c>
      <c r="J6267" s="64" t="str">
        <f>IFERROR(IF(I6267&lt;&gt;"",VLOOKUP(I6267,Sheet2!B:C,2,0),""),"")</f>
        <v/>
      </c>
      <c r="K6267" s="64" t="str">
        <f>IFERROR( IF(I6267&lt;&gt;"", HLOOKUP(L$2+$A6267,Sheet2!BX:NK,2,0),""),"")</f>
        <v/>
      </c>
      <c r="L6267" t="str">
        <f>IF(OR(HLOOKUP(L$2+$A6267,Sheet2!BX:NK,$B6267,0),HLOOKUP(L$2+$A6267,Sheet2!BX:NK,$B6267,0)&lt;&gt;""),HLOOKUP(L$2+$A6267,Sheet2!BX:NK,$B6267,0),"")</f>
        <v/>
      </c>
      <c r="M6267" t="str">
        <f>IF(OR(HLOOKUP(M$2+$A6267,Sheet2!BY:NL,$B6267,0),HLOOKUP(M$2+$A6267,Sheet2!BY:NL,$B6267,0)&lt;&gt;""),HLOOKUP(M$2+$A6267,Sheet2!BY:NL,$B6267,0),"")</f>
        <v/>
      </c>
      <c r="N6267" t="str">
        <f>IF(OR(HLOOKUP(N$2+$A6267,Sheet2!BZ:NM,$B6267,0),HLOOKUP(N$2+$A6267,Sheet2!BZ:NM,$B6267,0)&lt;&gt;""),HLOOKUP(N$2+$A6267,Sheet2!BZ:NM,$B6267,0),"")</f>
        <v/>
      </c>
      <c r="O6267" t="str">
        <f>IF(OR(HLOOKUP(O$2+$A6267,Sheet2!CA:NN,$B6267,0),HLOOKUP(O$2+$A6267,Sheet2!CA:NN,$B6267,0)&lt;&gt;""),HLOOKUP(O$2+$A6267,Sheet2!CA:NN,$B6267,0),"")</f>
        <v/>
      </c>
      <c r="P6267" t="str">
        <f>IF(OR(HLOOKUP(P$2+$A6267,Sheet2!CB:NO,$B6267,0),HLOOKUP(P$2+$A6267,Sheet2!CB:NO,$B6267,0)&lt;&gt;""),HLOOKUP(P$2+$A6267,Sheet2!CB:NO,$B6267,0),"")</f>
        <v/>
      </c>
      <c r="Q6267" t="str">
        <f>IF(OR(HLOOKUP(Q$2+$A6267,Sheet2!CC:NO,$B6267,0),HLOOKUP(Q$2+$A6267,Sheet2!CC:NO,$B6267,0)&lt;&gt;""),HLOOKUP(Q$2+$A6267,Sheet2!CC:NO,$B6267,0),"")</f>
        <v/>
      </c>
    </row>
    <row r="6268" spans="1:17" x14ac:dyDescent="0.25">
      <c r="A6268" s="64">
        <f t="shared" si="779"/>
        <v>24</v>
      </c>
      <c r="B6268" s="64">
        <f t="shared" si="780"/>
        <v>631</v>
      </c>
      <c r="C6268" s="64">
        <f t="shared" si="781"/>
        <v>5</v>
      </c>
      <c r="D6268" s="64">
        <f t="shared" si="782"/>
        <v>627</v>
      </c>
      <c r="E6268" s="64">
        <f t="shared" si="783"/>
        <v>3131</v>
      </c>
      <c r="F6268" s="64" t="str">
        <f t="shared" si="776"/>
        <v/>
      </c>
      <c r="G6268" s="64" t="str">
        <f t="shared" si="777"/>
        <v/>
      </c>
      <c r="H6268" s="64" t="str">
        <f t="shared" si="778"/>
        <v/>
      </c>
      <c r="I6268" s="80" t="str">
        <f>IFERROR(VLOOKUP(D6268,Sheet2!A:B,2,0),"")</f>
        <v/>
      </c>
      <c r="J6268" s="64" t="str">
        <f>IFERROR(IF(I6268&lt;&gt;"",VLOOKUP(I6268,Sheet2!B:C,2,0),""),"")</f>
        <v/>
      </c>
      <c r="K6268" s="64" t="str">
        <f>IFERROR( IF(I6268&lt;&gt;"", HLOOKUP(L$2+$A6268,Sheet2!BX:NK,2,0),""),"")</f>
        <v/>
      </c>
      <c r="L6268" t="str">
        <f>IF(OR(HLOOKUP(L$2+$A6268,Sheet2!BX:NK,$B6268,0),HLOOKUP(L$2+$A6268,Sheet2!BX:NK,$B6268,0)&lt;&gt;""),HLOOKUP(L$2+$A6268,Sheet2!BX:NK,$B6268,0),"")</f>
        <v/>
      </c>
      <c r="M6268" t="str">
        <f>IF(OR(HLOOKUP(M$2+$A6268,Sheet2!BY:NL,$B6268,0),HLOOKUP(M$2+$A6268,Sheet2!BY:NL,$B6268,0)&lt;&gt;""),HLOOKUP(M$2+$A6268,Sheet2!BY:NL,$B6268,0),"")</f>
        <v/>
      </c>
      <c r="N6268" t="str">
        <f>IF(OR(HLOOKUP(N$2+$A6268,Sheet2!BZ:NM,$B6268,0),HLOOKUP(N$2+$A6268,Sheet2!BZ:NM,$B6268,0)&lt;&gt;""),HLOOKUP(N$2+$A6268,Sheet2!BZ:NM,$B6268,0),"")</f>
        <v/>
      </c>
      <c r="O6268" t="str">
        <f>IF(OR(HLOOKUP(O$2+$A6268,Sheet2!CA:NN,$B6268,0),HLOOKUP(O$2+$A6268,Sheet2!CA:NN,$B6268,0)&lt;&gt;""),HLOOKUP(O$2+$A6268,Sheet2!CA:NN,$B6268,0),"")</f>
        <v/>
      </c>
      <c r="P6268" t="str">
        <f>IF(OR(HLOOKUP(P$2+$A6268,Sheet2!CB:NO,$B6268,0),HLOOKUP(P$2+$A6268,Sheet2!CB:NO,$B6268,0)&lt;&gt;""),HLOOKUP(P$2+$A6268,Sheet2!CB:NO,$B6268,0),"")</f>
        <v/>
      </c>
      <c r="Q6268" t="str">
        <f>IF(OR(HLOOKUP(Q$2+$A6268,Sheet2!CC:NO,$B6268,0),HLOOKUP(Q$2+$A6268,Sheet2!CC:NO,$B6268,0)&lt;&gt;""),HLOOKUP(Q$2+$A6268,Sheet2!CC:NO,$B6268,0),"")</f>
        <v/>
      </c>
    </row>
    <row r="6269" spans="1:17" x14ac:dyDescent="0.25">
      <c r="A6269" s="64">
        <f t="shared" si="779"/>
        <v>30</v>
      </c>
      <c r="B6269" s="64">
        <f t="shared" si="780"/>
        <v>631</v>
      </c>
      <c r="C6269" s="64">
        <f t="shared" si="781"/>
        <v>6</v>
      </c>
      <c r="D6269" s="64">
        <f t="shared" si="782"/>
        <v>627</v>
      </c>
      <c r="E6269" s="64">
        <f t="shared" si="783"/>
        <v>3131</v>
      </c>
      <c r="F6269" s="64" t="str">
        <f t="shared" si="776"/>
        <v/>
      </c>
      <c r="G6269" s="64" t="str">
        <f t="shared" si="777"/>
        <v/>
      </c>
      <c r="H6269" s="64" t="str">
        <f t="shared" si="778"/>
        <v/>
      </c>
      <c r="I6269" s="80" t="str">
        <f>IFERROR(VLOOKUP(D6269,Sheet2!A:B,2,0),"")</f>
        <v/>
      </c>
      <c r="J6269" s="64" t="str">
        <f>IFERROR(IF(I6269&lt;&gt;"",VLOOKUP(I6269,Sheet2!B:C,2,0),""),"")</f>
        <v/>
      </c>
      <c r="K6269" s="64" t="str">
        <f>IFERROR( IF(I6269&lt;&gt;"", HLOOKUP(L$2+$A6269,Sheet2!BX:NK,2,0),""),"")</f>
        <v/>
      </c>
      <c r="L6269" t="str">
        <f>IF(OR(HLOOKUP(L$2+$A6269,Sheet2!BX:NK,$B6269,0),HLOOKUP(L$2+$A6269,Sheet2!BX:NK,$B6269,0)&lt;&gt;""),HLOOKUP(L$2+$A6269,Sheet2!BX:NK,$B6269,0),"")</f>
        <v/>
      </c>
      <c r="M6269" t="str">
        <f>IF(OR(HLOOKUP(M$2+$A6269,Sheet2!BY:NL,$B6269,0),HLOOKUP(M$2+$A6269,Sheet2!BY:NL,$B6269,0)&lt;&gt;""),HLOOKUP(M$2+$A6269,Sheet2!BY:NL,$B6269,0),"")</f>
        <v/>
      </c>
      <c r="N6269" t="str">
        <f>IF(OR(HLOOKUP(N$2+$A6269,Sheet2!BZ:NM,$B6269,0),HLOOKUP(N$2+$A6269,Sheet2!BZ:NM,$B6269,0)&lt;&gt;""),HLOOKUP(N$2+$A6269,Sheet2!BZ:NM,$B6269,0),"")</f>
        <v/>
      </c>
      <c r="O6269" t="str">
        <f>IF(OR(HLOOKUP(O$2+$A6269,Sheet2!CA:NN,$B6269,0),HLOOKUP(O$2+$A6269,Sheet2!CA:NN,$B6269,0)&lt;&gt;""),HLOOKUP(O$2+$A6269,Sheet2!CA:NN,$B6269,0),"")</f>
        <v/>
      </c>
      <c r="P6269" t="str">
        <f>IF(OR(HLOOKUP(P$2+$A6269,Sheet2!CB:NO,$B6269,0),HLOOKUP(P$2+$A6269,Sheet2!CB:NO,$B6269,0)&lt;&gt;""),HLOOKUP(P$2+$A6269,Sheet2!CB:NO,$B6269,0),"")</f>
        <v/>
      </c>
      <c r="Q6269" t="str">
        <f>IF(OR(HLOOKUP(Q$2+$A6269,Sheet2!CC:NO,$B6269,0),HLOOKUP(Q$2+$A6269,Sheet2!CC:NO,$B6269,0)&lt;&gt;""),HLOOKUP(Q$2+$A6269,Sheet2!CC:NO,$B6269,0),"")</f>
        <v/>
      </c>
    </row>
    <row r="6270" spans="1:17" x14ac:dyDescent="0.25">
      <c r="A6270" s="64">
        <f t="shared" si="779"/>
        <v>36</v>
      </c>
      <c r="B6270" s="64">
        <f t="shared" si="780"/>
        <v>631</v>
      </c>
      <c r="C6270" s="64">
        <f t="shared" si="781"/>
        <v>7</v>
      </c>
      <c r="D6270" s="64">
        <f t="shared" si="782"/>
        <v>627</v>
      </c>
      <c r="E6270" s="64">
        <f t="shared" si="783"/>
        <v>3131</v>
      </c>
      <c r="F6270" s="64" t="str">
        <f t="shared" si="776"/>
        <v/>
      </c>
      <c r="G6270" s="64" t="str">
        <f t="shared" si="777"/>
        <v/>
      </c>
      <c r="H6270" s="64" t="str">
        <f t="shared" si="778"/>
        <v/>
      </c>
      <c r="I6270" s="80" t="str">
        <f>IFERROR(VLOOKUP(D6270,Sheet2!A:B,2,0),"")</f>
        <v/>
      </c>
      <c r="J6270" s="64" t="str">
        <f>IFERROR(IF(I6270&lt;&gt;"",VLOOKUP(I6270,Sheet2!B:C,2,0),""),"")</f>
        <v/>
      </c>
      <c r="K6270" s="64" t="str">
        <f>IFERROR( IF(I6270&lt;&gt;"", HLOOKUP(L$2+$A6270,Sheet2!BX:NK,2,0),""),"")</f>
        <v/>
      </c>
      <c r="L6270" t="str">
        <f>IF(OR(HLOOKUP(L$2+$A6270,Sheet2!BX:NK,$B6270,0),HLOOKUP(L$2+$A6270,Sheet2!BX:NK,$B6270,0)&lt;&gt;""),HLOOKUP(L$2+$A6270,Sheet2!BX:NK,$B6270,0),"")</f>
        <v/>
      </c>
      <c r="M6270" t="str">
        <f>IF(OR(HLOOKUP(M$2+$A6270,Sheet2!BY:NL,$B6270,0),HLOOKUP(M$2+$A6270,Sheet2!BY:NL,$B6270,0)&lt;&gt;""),HLOOKUP(M$2+$A6270,Sheet2!BY:NL,$B6270,0),"")</f>
        <v/>
      </c>
      <c r="N6270" t="str">
        <f>IF(OR(HLOOKUP(N$2+$A6270,Sheet2!BZ:NM,$B6270,0),HLOOKUP(N$2+$A6270,Sheet2!BZ:NM,$B6270,0)&lt;&gt;""),HLOOKUP(N$2+$A6270,Sheet2!BZ:NM,$B6270,0),"")</f>
        <v/>
      </c>
      <c r="O6270" t="str">
        <f>IF(OR(HLOOKUP(O$2+$A6270,Sheet2!CA:NN,$B6270,0),HLOOKUP(O$2+$A6270,Sheet2!CA:NN,$B6270,0)&lt;&gt;""),HLOOKUP(O$2+$A6270,Sheet2!CA:NN,$B6270,0),"")</f>
        <v/>
      </c>
      <c r="P6270" t="str">
        <f>IF(OR(HLOOKUP(P$2+$A6270,Sheet2!CB:NO,$B6270,0),HLOOKUP(P$2+$A6270,Sheet2!CB:NO,$B6270,0)&lt;&gt;""),HLOOKUP(P$2+$A6270,Sheet2!CB:NO,$B6270,0),"")</f>
        <v/>
      </c>
      <c r="Q6270" t="str">
        <f>IF(OR(HLOOKUP(Q$2+$A6270,Sheet2!CC:NO,$B6270,0),HLOOKUP(Q$2+$A6270,Sheet2!CC:NO,$B6270,0)&lt;&gt;""),HLOOKUP(Q$2+$A6270,Sheet2!CC:NO,$B6270,0),"")</f>
        <v/>
      </c>
    </row>
    <row r="6271" spans="1:17" x14ac:dyDescent="0.25">
      <c r="A6271" s="64">
        <f t="shared" si="779"/>
        <v>42</v>
      </c>
      <c r="B6271" s="64">
        <f t="shared" si="780"/>
        <v>631</v>
      </c>
      <c r="C6271" s="64">
        <f t="shared" si="781"/>
        <v>8</v>
      </c>
      <c r="D6271" s="64">
        <f t="shared" si="782"/>
        <v>627</v>
      </c>
      <c r="E6271" s="64">
        <f t="shared" si="783"/>
        <v>3131</v>
      </c>
      <c r="F6271" s="64" t="str">
        <f t="shared" si="776"/>
        <v/>
      </c>
      <c r="G6271" s="64" t="str">
        <f t="shared" si="777"/>
        <v/>
      </c>
      <c r="H6271" s="64" t="str">
        <f t="shared" si="778"/>
        <v/>
      </c>
      <c r="I6271" s="80" t="str">
        <f>IFERROR(VLOOKUP(D6271,Sheet2!A:B,2,0),"")</f>
        <v/>
      </c>
      <c r="J6271" s="64" t="str">
        <f>IFERROR(IF(I6271&lt;&gt;"",VLOOKUP(I6271,Sheet2!B:C,2,0),""),"")</f>
        <v/>
      </c>
      <c r="K6271" s="64" t="str">
        <f>IFERROR( IF(I6271&lt;&gt;"", HLOOKUP(L$2+$A6271,Sheet2!BX:NK,2,0),""),"")</f>
        <v/>
      </c>
      <c r="L6271" t="str">
        <f>IF(OR(HLOOKUP(L$2+$A6271,Sheet2!BX:NK,$B6271,0),HLOOKUP(L$2+$A6271,Sheet2!BX:NK,$B6271,0)&lt;&gt;""),HLOOKUP(L$2+$A6271,Sheet2!BX:NK,$B6271,0),"")</f>
        <v/>
      </c>
      <c r="M6271" t="str">
        <f>IF(OR(HLOOKUP(M$2+$A6271,Sheet2!BY:NL,$B6271,0),HLOOKUP(M$2+$A6271,Sheet2!BY:NL,$B6271,0)&lt;&gt;""),HLOOKUP(M$2+$A6271,Sheet2!BY:NL,$B6271,0),"")</f>
        <v/>
      </c>
      <c r="N6271" t="str">
        <f>IF(OR(HLOOKUP(N$2+$A6271,Sheet2!BZ:NM,$B6271,0),HLOOKUP(N$2+$A6271,Sheet2!BZ:NM,$B6271,0)&lt;&gt;""),HLOOKUP(N$2+$A6271,Sheet2!BZ:NM,$B6271,0),"")</f>
        <v/>
      </c>
      <c r="O6271" t="str">
        <f>IF(OR(HLOOKUP(O$2+$A6271,Sheet2!CA:NN,$B6271,0),HLOOKUP(O$2+$A6271,Sheet2!CA:NN,$B6271,0)&lt;&gt;""),HLOOKUP(O$2+$A6271,Sheet2!CA:NN,$B6271,0),"")</f>
        <v/>
      </c>
      <c r="P6271" t="str">
        <f>IF(OR(HLOOKUP(P$2+$A6271,Sheet2!CB:NO,$B6271,0),HLOOKUP(P$2+$A6271,Sheet2!CB:NO,$B6271,0)&lt;&gt;""),HLOOKUP(P$2+$A6271,Sheet2!CB:NO,$B6271,0),"")</f>
        <v/>
      </c>
      <c r="Q6271" t="str">
        <f>IF(OR(HLOOKUP(Q$2+$A6271,Sheet2!CC:NO,$B6271,0),HLOOKUP(Q$2+$A6271,Sheet2!CC:NO,$B6271,0)&lt;&gt;""),HLOOKUP(Q$2+$A6271,Sheet2!CC:NO,$B6271,0),"")</f>
        <v/>
      </c>
    </row>
    <row r="6272" spans="1:17" x14ac:dyDescent="0.25">
      <c r="A6272" s="64">
        <f t="shared" si="779"/>
        <v>48</v>
      </c>
      <c r="B6272" s="64">
        <f t="shared" si="780"/>
        <v>631</v>
      </c>
      <c r="C6272" s="64">
        <f t="shared" si="781"/>
        <v>9</v>
      </c>
      <c r="D6272" s="64">
        <f t="shared" si="782"/>
        <v>627</v>
      </c>
      <c r="E6272" s="64">
        <f t="shared" si="783"/>
        <v>3131</v>
      </c>
      <c r="F6272" s="64" t="str">
        <f t="shared" si="776"/>
        <v/>
      </c>
      <c r="G6272" s="64" t="str">
        <f t="shared" si="777"/>
        <v/>
      </c>
      <c r="H6272" s="64" t="str">
        <f t="shared" si="778"/>
        <v/>
      </c>
      <c r="I6272" s="80" t="str">
        <f>IFERROR(VLOOKUP(D6272,Sheet2!A:B,2,0),"")</f>
        <v/>
      </c>
      <c r="J6272" s="64" t="str">
        <f>IFERROR(IF(I6272&lt;&gt;"",VLOOKUP(I6272,Sheet2!B:C,2,0),""),"")</f>
        <v/>
      </c>
      <c r="K6272" s="64" t="str">
        <f>IFERROR( IF(I6272&lt;&gt;"", HLOOKUP(L$2+$A6272,Sheet2!BX:NK,2,0),""),"")</f>
        <v/>
      </c>
      <c r="L6272" t="str">
        <f>IF(OR(HLOOKUP(L$2+$A6272,Sheet2!BX:NK,$B6272,0),HLOOKUP(L$2+$A6272,Sheet2!BX:NK,$B6272,0)&lt;&gt;""),HLOOKUP(L$2+$A6272,Sheet2!BX:NK,$B6272,0),"")</f>
        <v/>
      </c>
      <c r="M6272" t="str">
        <f>IF(OR(HLOOKUP(M$2+$A6272,Sheet2!BY:NL,$B6272,0),HLOOKUP(M$2+$A6272,Sheet2!BY:NL,$B6272,0)&lt;&gt;""),HLOOKUP(M$2+$A6272,Sheet2!BY:NL,$B6272,0),"")</f>
        <v/>
      </c>
      <c r="N6272" t="str">
        <f>IF(OR(HLOOKUP(N$2+$A6272,Sheet2!BZ:NM,$B6272,0),HLOOKUP(N$2+$A6272,Sheet2!BZ:NM,$B6272,0)&lt;&gt;""),HLOOKUP(N$2+$A6272,Sheet2!BZ:NM,$B6272,0),"")</f>
        <v/>
      </c>
      <c r="O6272" t="str">
        <f>IF(OR(HLOOKUP(O$2+$A6272,Sheet2!CA:NN,$B6272,0),HLOOKUP(O$2+$A6272,Sheet2!CA:NN,$B6272,0)&lt;&gt;""),HLOOKUP(O$2+$A6272,Sheet2!CA:NN,$B6272,0),"")</f>
        <v/>
      </c>
      <c r="P6272" t="str">
        <f>IF(OR(HLOOKUP(P$2+$A6272,Sheet2!CB:NO,$B6272,0),HLOOKUP(P$2+$A6272,Sheet2!CB:NO,$B6272,0)&lt;&gt;""),HLOOKUP(P$2+$A6272,Sheet2!CB:NO,$B6272,0),"")</f>
        <v/>
      </c>
      <c r="Q6272" t="str">
        <f>IF(OR(HLOOKUP(Q$2+$A6272,Sheet2!CC:NO,$B6272,0),HLOOKUP(Q$2+$A6272,Sheet2!CC:NO,$B6272,0)&lt;&gt;""),HLOOKUP(Q$2+$A6272,Sheet2!CC:NO,$B6272,0),"")</f>
        <v/>
      </c>
    </row>
    <row r="6273" spans="1:17" x14ac:dyDescent="0.25">
      <c r="A6273" s="64">
        <f t="shared" si="779"/>
        <v>54</v>
      </c>
      <c r="B6273" s="64">
        <f t="shared" si="780"/>
        <v>631</v>
      </c>
      <c r="C6273" s="64">
        <f t="shared" si="781"/>
        <v>10</v>
      </c>
      <c r="D6273" s="64">
        <f t="shared" si="782"/>
        <v>627</v>
      </c>
      <c r="E6273" s="64">
        <f t="shared" si="783"/>
        <v>3131</v>
      </c>
      <c r="F6273" s="64" t="str">
        <f t="shared" si="776"/>
        <v/>
      </c>
      <c r="G6273" s="64" t="str">
        <f t="shared" si="777"/>
        <v/>
      </c>
      <c r="H6273" s="64" t="str">
        <f t="shared" si="778"/>
        <v/>
      </c>
      <c r="I6273" s="80" t="str">
        <f>IFERROR(VLOOKUP(D6273,Sheet2!A:B,2,0),"")</f>
        <v/>
      </c>
      <c r="J6273" s="64" t="str">
        <f>IFERROR(IF(I6273&lt;&gt;"",VLOOKUP(I6273,Sheet2!B:C,2,0),""),"")</f>
        <v/>
      </c>
      <c r="K6273" s="64" t="str">
        <f>IFERROR( IF(I6273&lt;&gt;"", HLOOKUP(L$2+$A6273,Sheet2!BX:NK,2,0),""),"")</f>
        <v/>
      </c>
      <c r="L6273" t="str">
        <f>IF(OR(HLOOKUP(L$2+$A6273,Sheet2!BX:NK,$B6273,0),HLOOKUP(L$2+$A6273,Sheet2!BX:NK,$B6273,0)&lt;&gt;""),HLOOKUP(L$2+$A6273,Sheet2!BX:NK,$B6273,0),"")</f>
        <v/>
      </c>
      <c r="M6273" t="str">
        <f>IF(OR(HLOOKUP(M$2+$A6273,Sheet2!BY:NL,$B6273,0),HLOOKUP(M$2+$A6273,Sheet2!BY:NL,$B6273,0)&lt;&gt;""),HLOOKUP(M$2+$A6273,Sheet2!BY:NL,$B6273,0),"")</f>
        <v/>
      </c>
      <c r="N6273" t="str">
        <f>IF(OR(HLOOKUP(N$2+$A6273,Sheet2!BZ:NM,$B6273,0),HLOOKUP(N$2+$A6273,Sheet2!BZ:NM,$B6273,0)&lt;&gt;""),HLOOKUP(N$2+$A6273,Sheet2!BZ:NM,$B6273,0),"")</f>
        <v/>
      </c>
      <c r="O6273" t="str">
        <f>IF(OR(HLOOKUP(O$2+$A6273,Sheet2!CA:NN,$B6273,0),HLOOKUP(O$2+$A6273,Sheet2!CA:NN,$B6273,0)&lt;&gt;""),HLOOKUP(O$2+$A6273,Sheet2!CA:NN,$B6273,0),"")</f>
        <v/>
      </c>
      <c r="P6273" t="str">
        <f>IF(OR(HLOOKUP(P$2+$A6273,Sheet2!CB:NO,$B6273,0),HLOOKUP(P$2+$A6273,Sheet2!CB:NO,$B6273,0)&lt;&gt;""),HLOOKUP(P$2+$A6273,Sheet2!CB:NO,$B6273,0),"")</f>
        <v/>
      </c>
      <c r="Q6273" t="str">
        <f>IF(OR(HLOOKUP(Q$2+$A6273,Sheet2!CC:NO,$B6273,0),HLOOKUP(Q$2+$A6273,Sheet2!CC:NO,$B6273,0)&lt;&gt;""),HLOOKUP(Q$2+$A6273,Sheet2!CC:NO,$B6273,0),"")</f>
        <v/>
      </c>
    </row>
    <row r="6274" spans="1:17" x14ac:dyDescent="0.25">
      <c r="A6274" s="64">
        <f t="shared" si="779"/>
        <v>0</v>
      </c>
      <c r="B6274" s="64">
        <f t="shared" si="780"/>
        <v>632</v>
      </c>
      <c r="C6274" s="64">
        <f t="shared" si="781"/>
        <v>1</v>
      </c>
      <c r="D6274" s="64">
        <f t="shared" si="782"/>
        <v>628</v>
      </c>
      <c r="E6274" s="64">
        <f t="shared" si="783"/>
        <v>3136</v>
      </c>
      <c r="F6274" s="64" t="str">
        <f t="shared" si="776"/>
        <v/>
      </c>
      <c r="G6274" s="64" t="str">
        <f t="shared" si="777"/>
        <v/>
      </c>
      <c r="H6274" s="64" t="str">
        <f t="shared" si="778"/>
        <v/>
      </c>
      <c r="I6274" s="80" t="str">
        <f>IFERROR(VLOOKUP(D6274,Sheet2!A:B,2,0),"")</f>
        <v/>
      </c>
      <c r="J6274" s="64" t="str">
        <f>IFERROR(IF(I6274&lt;&gt;"",VLOOKUP(I6274,Sheet2!B:C,2,0),""),"")</f>
        <v/>
      </c>
      <c r="K6274" s="64" t="str">
        <f>IFERROR( IF(I6274&lt;&gt;"", HLOOKUP(L$2+$A6274,Sheet2!BX:NK,2,0),""),"")</f>
        <v/>
      </c>
      <c r="L6274" t="str">
        <f>IF(OR(HLOOKUP(L$2+$A6274,Sheet2!BX:NK,$B6274,0),HLOOKUP(L$2+$A6274,Sheet2!BX:NK,$B6274,0)&lt;&gt;""),HLOOKUP(L$2+$A6274,Sheet2!BX:NK,$B6274,0),"")</f>
        <v/>
      </c>
      <c r="M6274" t="str">
        <f>IF(OR(HLOOKUP(M$2+$A6274,Sheet2!BY:NL,$B6274,0),HLOOKUP(M$2+$A6274,Sheet2!BY:NL,$B6274,0)&lt;&gt;""),HLOOKUP(M$2+$A6274,Sheet2!BY:NL,$B6274,0),"")</f>
        <v/>
      </c>
      <c r="N6274" t="str">
        <f>IF(OR(HLOOKUP(N$2+$A6274,Sheet2!BZ:NM,$B6274,0),HLOOKUP(N$2+$A6274,Sheet2!BZ:NM,$B6274,0)&lt;&gt;""),HLOOKUP(N$2+$A6274,Sheet2!BZ:NM,$B6274,0),"")</f>
        <v/>
      </c>
      <c r="O6274" t="str">
        <f>IF(OR(HLOOKUP(O$2+$A6274,Sheet2!CA:NN,$B6274,0),HLOOKUP(O$2+$A6274,Sheet2!CA:NN,$B6274,0)&lt;&gt;""),HLOOKUP(O$2+$A6274,Sheet2!CA:NN,$B6274,0),"")</f>
        <v/>
      </c>
      <c r="P6274" t="str">
        <f>IF(OR(HLOOKUP(P$2+$A6274,Sheet2!CB:NO,$B6274,0),HLOOKUP(P$2+$A6274,Sheet2!CB:NO,$B6274,0)&lt;&gt;""),HLOOKUP(P$2+$A6274,Sheet2!CB:NO,$B6274,0),"")</f>
        <v/>
      </c>
      <c r="Q6274" t="str">
        <f>IF(OR(HLOOKUP(Q$2+$A6274,Sheet2!CC:NO,$B6274,0),HLOOKUP(Q$2+$A6274,Sheet2!CC:NO,$B6274,0)&lt;&gt;""),HLOOKUP(Q$2+$A6274,Sheet2!CC:NO,$B6274,0),"")</f>
        <v/>
      </c>
    </row>
    <row r="6275" spans="1:17" x14ac:dyDescent="0.25">
      <c r="A6275" s="64">
        <f t="shared" si="779"/>
        <v>6</v>
      </c>
      <c r="B6275" s="64">
        <f t="shared" si="780"/>
        <v>632</v>
      </c>
      <c r="C6275" s="64">
        <f t="shared" si="781"/>
        <v>2</v>
      </c>
      <c r="D6275" s="64">
        <f t="shared" si="782"/>
        <v>628</v>
      </c>
      <c r="E6275" s="64">
        <f t="shared" si="783"/>
        <v>3136</v>
      </c>
      <c r="F6275" s="64" t="str">
        <f t="shared" si="776"/>
        <v/>
      </c>
      <c r="G6275" s="64" t="str">
        <f t="shared" si="777"/>
        <v/>
      </c>
      <c r="H6275" s="64" t="str">
        <f t="shared" si="778"/>
        <v/>
      </c>
      <c r="I6275" s="80" t="str">
        <f>IFERROR(VLOOKUP(D6275,Sheet2!A:B,2,0),"")</f>
        <v/>
      </c>
      <c r="J6275" s="64" t="str">
        <f>IFERROR(IF(I6275&lt;&gt;"",VLOOKUP(I6275,Sheet2!B:C,2,0),""),"")</f>
        <v/>
      </c>
      <c r="K6275" s="64" t="str">
        <f>IFERROR( IF(I6275&lt;&gt;"", HLOOKUP(L$2+$A6275,Sheet2!BX:NK,2,0),""),"")</f>
        <v/>
      </c>
      <c r="L6275" t="str">
        <f>IF(OR(HLOOKUP(L$2+$A6275,Sheet2!BX:NK,$B6275,0),HLOOKUP(L$2+$A6275,Sheet2!BX:NK,$B6275,0)&lt;&gt;""),HLOOKUP(L$2+$A6275,Sheet2!BX:NK,$B6275,0),"")</f>
        <v/>
      </c>
      <c r="M6275" t="str">
        <f>IF(OR(HLOOKUP(M$2+$A6275,Sheet2!BY:NL,$B6275,0),HLOOKUP(M$2+$A6275,Sheet2!BY:NL,$B6275,0)&lt;&gt;""),HLOOKUP(M$2+$A6275,Sheet2!BY:NL,$B6275,0),"")</f>
        <v/>
      </c>
      <c r="N6275" t="str">
        <f>IF(OR(HLOOKUP(N$2+$A6275,Sheet2!BZ:NM,$B6275,0),HLOOKUP(N$2+$A6275,Sheet2!BZ:NM,$B6275,0)&lt;&gt;""),HLOOKUP(N$2+$A6275,Sheet2!BZ:NM,$B6275,0),"")</f>
        <v/>
      </c>
      <c r="O6275" t="str">
        <f>IF(OR(HLOOKUP(O$2+$A6275,Sheet2!CA:NN,$B6275,0),HLOOKUP(O$2+$A6275,Sheet2!CA:NN,$B6275,0)&lt;&gt;""),HLOOKUP(O$2+$A6275,Sheet2!CA:NN,$B6275,0),"")</f>
        <v/>
      </c>
      <c r="P6275" t="str">
        <f>IF(OR(HLOOKUP(P$2+$A6275,Sheet2!CB:NO,$B6275,0),HLOOKUP(P$2+$A6275,Sheet2!CB:NO,$B6275,0)&lt;&gt;""),HLOOKUP(P$2+$A6275,Sheet2!CB:NO,$B6275,0),"")</f>
        <v/>
      </c>
      <c r="Q6275" t="str">
        <f>IF(OR(HLOOKUP(Q$2+$A6275,Sheet2!CC:NO,$B6275,0),HLOOKUP(Q$2+$A6275,Sheet2!CC:NO,$B6275,0)&lt;&gt;""),HLOOKUP(Q$2+$A6275,Sheet2!CC:NO,$B6275,0),"")</f>
        <v/>
      </c>
    </row>
    <row r="6276" spans="1:17" x14ac:dyDescent="0.25">
      <c r="A6276" s="64">
        <f t="shared" si="779"/>
        <v>12</v>
      </c>
      <c r="B6276" s="64">
        <f t="shared" si="780"/>
        <v>632</v>
      </c>
      <c r="C6276" s="64">
        <f t="shared" si="781"/>
        <v>3</v>
      </c>
      <c r="D6276" s="64">
        <f t="shared" si="782"/>
        <v>628</v>
      </c>
      <c r="E6276" s="64">
        <f t="shared" si="783"/>
        <v>3136</v>
      </c>
      <c r="F6276" s="64" t="str">
        <f t="shared" si="776"/>
        <v/>
      </c>
      <c r="G6276" s="64" t="str">
        <f t="shared" si="777"/>
        <v/>
      </c>
      <c r="H6276" s="64" t="str">
        <f t="shared" si="778"/>
        <v/>
      </c>
      <c r="I6276" s="80" t="str">
        <f>IFERROR(VLOOKUP(D6276,Sheet2!A:B,2,0),"")</f>
        <v/>
      </c>
      <c r="J6276" s="64" t="str">
        <f>IFERROR(IF(I6276&lt;&gt;"",VLOOKUP(I6276,Sheet2!B:C,2,0),""),"")</f>
        <v/>
      </c>
      <c r="K6276" s="64" t="str">
        <f>IFERROR( IF(I6276&lt;&gt;"", HLOOKUP(L$2+$A6276,Sheet2!BX:NK,2,0),""),"")</f>
        <v/>
      </c>
      <c r="L6276" t="str">
        <f>IF(OR(HLOOKUP(L$2+$A6276,Sheet2!BX:NK,$B6276,0),HLOOKUP(L$2+$A6276,Sheet2!BX:NK,$B6276,0)&lt;&gt;""),HLOOKUP(L$2+$A6276,Sheet2!BX:NK,$B6276,0),"")</f>
        <v/>
      </c>
      <c r="M6276" t="str">
        <f>IF(OR(HLOOKUP(M$2+$A6276,Sheet2!BY:NL,$B6276,0),HLOOKUP(M$2+$A6276,Sheet2!BY:NL,$B6276,0)&lt;&gt;""),HLOOKUP(M$2+$A6276,Sheet2!BY:NL,$B6276,0),"")</f>
        <v/>
      </c>
      <c r="N6276" t="str">
        <f>IF(OR(HLOOKUP(N$2+$A6276,Sheet2!BZ:NM,$B6276,0),HLOOKUP(N$2+$A6276,Sheet2!BZ:NM,$B6276,0)&lt;&gt;""),HLOOKUP(N$2+$A6276,Sheet2!BZ:NM,$B6276,0),"")</f>
        <v/>
      </c>
      <c r="O6276" t="str">
        <f>IF(OR(HLOOKUP(O$2+$A6276,Sheet2!CA:NN,$B6276,0),HLOOKUP(O$2+$A6276,Sheet2!CA:NN,$B6276,0)&lt;&gt;""),HLOOKUP(O$2+$A6276,Sheet2!CA:NN,$B6276,0),"")</f>
        <v/>
      </c>
      <c r="P6276" t="str">
        <f>IF(OR(HLOOKUP(P$2+$A6276,Sheet2!CB:NO,$B6276,0),HLOOKUP(P$2+$A6276,Sheet2!CB:NO,$B6276,0)&lt;&gt;""),HLOOKUP(P$2+$A6276,Sheet2!CB:NO,$B6276,0),"")</f>
        <v/>
      </c>
      <c r="Q6276" t="str">
        <f>IF(OR(HLOOKUP(Q$2+$A6276,Sheet2!CC:NO,$B6276,0),HLOOKUP(Q$2+$A6276,Sheet2!CC:NO,$B6276,0)&lt;&gt;""),HLOOKUP(Q$2+$A6276,Sheet2!CC:NO,$B6276,0),"")</f>
        <v/>
      </c>
    </row>
    <row r="6277" spans="1:17" x14ac:dyDescent="0.25">
      <c r="A6277" s="64">
        <f t="shared" si="779"/>
        <v>18</v>
      </c>
      <c r="B6277" s="64">
        <f t="shared" si="780"/>
        <v>632</v>
      </c>
      <c r="C6277" s="64">
        <f t="shared" si="781"/>
        <v>4</v>
      </c>
      <c r="D6277" s="64">
        <f t="shared" si="782"/>
        <v>628</v>
      </c>
      <c r="E6277" s="64">
        <f t="shared" si="783"/>
        <v>3136</v>
      </c>
      <c r="F6277" s="64" t="str">
        <f t="shared" ref="F6277:F6340" si="784">IFERROR(IF(I6277&lt;&gt;"",IF(LEFT(K6277,2)="1-",1,2),""),"")</f>
        <v/>
      </c>
      <c r="G6277" s="64" t="str">
        <f t="shared" ref="G6277:G6340" si="785">IFERROR(IF(I6277&lt;&gt;"",MONTH( RIGHT(K6277,LEN(K6277)-FIND("-",K6277))),""),"")</f>
        <v/>
      </c>
      <c r="H6277" s="64" t="str">
        <f t="shared" ref="H6277:H6340" si="786">IFERROR(IF(I6277&lt;&gt;"",YEAR( RIGHT(K6277,LEN(K6277)-FIND("-",K6277))),""),"")</f>
        <v/>
      </c>
      <c r="I6277" s="80" t="str">
        <f>IFERROR(VLOOKUP(D6277,Sheet2!A:B,2,0),"")</f>
        <v/>
      </c>
      <c r="J6277" s="64" t="str">
        <f>IFERROR(IF(I6277&lt;&gt;"",VLOOKUP(I6277,Sheet2!B:C,2,0),""),"")</f>
        <v/>
      </c>
      <c r="K6277" s="64" t="str">
        <f>IFERROR( IF(I6277&lt;&gt;"", HLOOKUP(L$2+$A6277,Sheet2!BX:NK,2,0),""),"")</f>
        <v/>
      </c>
      <c r="L6277" t="str">
        <f>IF(OR(HLOOKUP(L$2+$A6277,Sheet2!BX:NK,$B6277,0),HLOOKUP(L$2+$A6277,Sheet2!BX:NK,$B6277,0)&lt;&gt;""),HLOOKUP(L$2+$A6277,Sheet2!BX:NK,$B6277,0),"")</f>
        <v/>
      </c>
      <c r="M6277" t="str">
        <f>IF(OR(HLOOKUP(M$2+$A6277,Sheet2!BY:NL,$B6277,0),HLOOKUP(M$2+$A6277,Sheet2!BY:NL,$B6277,0)&lt;&gt;""),HLOOKUP(M$2+$A6277,Sheet2!BY:NL,$B6277,0),"")</f>
        <v/>
      </c>
      <c r="N6277" t="str">
        <f>IF(OR(HLOOKUP(N$2+$A6277,Sheet2!BZ:NM,$B6277,0),HLOOKUP(N$2+$A6277,Sheet2!BZ:NM,$B6277,0)&lt;&gt;""),HLOOKUP(N$2+$A6277,Sheet2!BZ:NM,$B6277,0),"")</f>
        <v/>
      </c>
      <c r="O6277" t="str">
        <f>IF(OR(HLOOKUP(O$2+$A6277,Sheet2!CA:NN,$B6277,0),HLOOKUP(O$2+$A6277,Sheet2!CA:NN,$B6277,0)&lt;&gt;""),HLOOKUP(O$2+$A6277,Sheet2!CA:NN,$B6277,0),"")</f>
        <v/>
      </c>
      <c r="P6277" t="str">
        <f>IF(OR(HLOOKUP(P$2+$A6277,Sheet2!CB:NO,$B6277,0),HLOOKUP(P$2+$A6277,Sheet2!CB:NO,$B6277,0)&lt;&gt;""),HLOOKUP(P$2+$A6277,Sheet2!CB:NO,$B6277,0),"")</f>
        <v/>
      </c>
      <c r="Q6277" t="str">
        <f>IF(OR(HLOOKUP(Q$2+$A6277,Sheet2!CC:NO,$B6277,0),HLOOKUP(Q$2+$A6277,Sheet2!CC:NO,$B6277,0)&lt;&gt;""),HLOOKUP(Q$2+$A6277,Sheet2!CC:NO,$B6277,0),"")</f>
        <v/>
      </c>
    </row>
    <row r="6278" spans="1:17" x14ac:dyDescent="0.25">
      <c r="A6278" s="64">
        <f t="shared" ref="A6278:A6341" si="787">IF(C6278&lt;&gt;1,A6277+6,0)</f>
        <v>24</v>
      </c>
      <c r="B6278" s="64">
        <f t="shared" ref="B6278:B6341" si="788">IF(C6278&lt;&gt;1,B6277,B6277+1)</f>
        <v>632</v>
      </c>
      <c r="C6278" s="64">
        <f t="shared" ref="C6278:C6341" si="789">IF($C$3-C6277=0,1,C6277+1)</f>
        <v>5</v>
      </c>
      <c r="D6278" s="64">
        <f t="shared" ref="D6278:D6341" si="790">IF(C6278=1,D6277+1,D6277)</f>
        <v>628</v>
      </c>
      <c r="E6278" s="64">
        <f t="shared" ref="E6278:E6341" si="791">IF(D6278&lt;&gt;D6277,E6277+5,E6277)</f>
        <v>3136</v>
      </c>
      <c r="F6278" s="64" t="str">
        <f t="shared" si="784"/>
        <v/>
      </c>
      <c r="G6278" s="64" t="str">
        <f t="shared" si="785"/>
        <v/>
      </c>
      <c r="H6278" s="64" t="str">
        <f t="shared" si="786"/>
        <v/>
      </c>
      <c r="I6278" s="80" t="str">
        <f>IFERROR(VLOOKUP(D6278,Sheet2!A:B,2,0),"")</f>
        <v/>
      </c>
      <c r="J6278" s="64" t="str">
        <f>IFERROR(IF(I6278&lt;&gt;"",VLOOKUP(I6278,Sheet2!B:C,2,0),""),"")</f>
        <v/>
      </c>
      <c r="K6278" s="64" t="str">
        <f>IFERROR( IF(I6278&lt;&gt;"", HLOOKUP(L$2+$A6278,Sheet2!BX:NK,2,0),""),"")</f>
        <v/>
      </c>
      <c r="L6278" t="str">
        <f>IF(OR(HLOOKUP(L$2+$A6278,Sheet2!BX:NK,$B6278,0),HLOOKUP(L$2+$A6278,Sheet2!BX:NK,$B6278,0)&lt;&gt;""),HLOOKUP(L$2+$A6278,Sheet2!BX:NK,$B6278,0),"")</f>
        <v/>
      </c>
      <c r="M6278" t="str">
        <f>IF(OR(HLOOKUP(M$2+$A6278,Sheet2!BY:NL,$B6278,0),HLOOKUP(M$2+$A6278,Sheet2!BY:NL,$B6278,0)&lt;&gt;""),HLOOKUP(M$2+$A6278,Sheet2!BY:NL,$B6278,0),"")</f>
        <v/>
      </c>
      <c r="N6278" t="str">
        <f>IF(OR(HLOOKUP(N$2+$A6278,Sheet2!BZ:NM,$B6278,0),HLOOKUP(N$2+$A6278,Sheet2!BZ:NM,$B6278,0)&lt;&gt;""),HLOOKUP(N$2+$A6278,Sheet2!BZ:NM,$B6278,0),"")</f>
        <v/>
      </c>
      <c r="O6278" t="str">
        <f>IF(OR(HLOOKUP(O$2+$A6278,Sheet2!CA:NN,$B6278,0),HLOOKUP(O$2+$A6278,Sheet2!CA:NN,$B6278,0)&lt;&gt;""),HLOOKUP(O$2+$A6278,Sheet2!CA:NN,$B6278,0),"")</f>
        <v/>
      </c>
      <c r="P6278" t="str">
        <f>IF(OR(HLOOKUP(P$2+$A6278,Sheet2!CB:NO,$B6278,0),HLOOKUP(P$2+$A6278,Sheet2!CB:NO,$B6278,0)&lt;&gt;""),HLOOKUP(P$2+$A6278,Sheet2!CB:NO,$B6278,0),"")</f>
        <v/>
      </c>
      <c r="Q6278" t="str">
        <f>IF(OR(HLOOKUP(Q$2+$A6278,Sheet2!CC:NO,$B6278,0),HLOOKUP(Q$2+$A6278,Sheet2!CC:NO,$B6278,0)&lt;&gt;""),HLOOKUP(Q$2+$A6278,Sheet2!CC:NO,$B6278,0),"")</f>
        <v/>
      </c>
    </row>
    <row r="6279" spans="1:17" x14ac:dyDescent="0.25">
      <c r="A6279" s="64">
        <f t="shared" si="787"/>
        <v>30</v>
      </c>
      <c r="B6279" s="64">
        <f t="shared" si="788"/>
        <v>632</v>
      </c>
      <c r="C6279" s="64">
        <f t="shared" si="789"/>
        <v>6</v>
      </c>
      <c r="D6279" s="64">
        <f t="shared" si="790"/>
        <v>628</v>
      </c>
      <c r="E6279" s="64">
        <f t="shared" si="791"/>
        <v>3136</v>
      </c>
      <c r="F6279" s="64" t="str">
        <f t="shared" si="784"/>
        <v/>
      </c>
      <c r="G6279" s="64" t="str">
        <f t="shared" si="785"/>
        <v/>
      </c>
      <c r="H6279" s="64" t="str">
        <f t="shared" si="786"/>
        <v/>
      </c>
      <c r="I6279" s="80" t="str">
        <f>IFERROR(VLOOKUP(D6279,Sheet2!A:B,2,0),"")</f>
        <v/>
      </c>
      <c r="J6279" s="64" t="str">
        <f>IFERROR(IF(I6279&lt;&gt;"",VLOOKUP(I6279,Sheet2!B:C,2,0),""),"")</f>
        <v/>
      </c>
      <c r="K6279" s="64" t="str">
        <f>IFERROR( IF(I6279&lt;&gt;"", HLOOKUP(L$2+$A6279,Sheet2!BX:NK,2,0),""),"")</f>
        <v/>
      </c>
      <c r="L6279" t="str">
        <f>IF(OR(HLOOKUP(L$2+$A6279,Sheet2!BX:NK,$B6279,0),HLOOKUP(L$2+$A6279,Sheet2!BX:NK,$B6279,0)&lt;&gt;""),HLOOKUP(L$2+$A6279,Sheet2!BX:NK,$B6279,0),"")</f>
        <v/>
      </c>
      <c r="M6279" t="str">
        <f>IF(OR(HLOOKUP(M$2+$A6279,Sheet2!BY:NL,$B6279,0),HLOOKUP(M$2+$A6279,Sheet2!BY:NL,$B6279,0)&lt;&gt;""),HLOOKUP(M$2+$A6279,Sheet2!BY:NL,$B6279,0),"")</f>
        <v/>
      </c>
      <c r="N6279" t="str">
        <f>IF(OR(HLOOKUP(N$2+$A6279,Sheet2!BZ:NM,$B6279,0),HLOOKUP(N$2+$A6279,Sheet2!BZ:NM,$B6279,0)&lt;&gt;""),HLOOKUP(N$2+$A6279,Sheet2!BZ:NM,$B6279,0),"")</f>
        <v/>
      </c>
      <c r="O6279" t="str">
        <f>IF(OR(HLOOKUP(O$2+$A6279,Sheet2!CA:NN,$B6279,0),HLOOKUP(O$2+$A6279,Sheet2!CA:NN,$B6279,0)&lt;&gt;""),HLOOKUP(O$2+$A6279,Sheet2!CA:NN,$B6279,0),"")</f>
        <v/>
      </c>
      <c r="P6279" t="str">
        <f>IF(OR(HLOOKUP(P$2+$A6279,Sheet2!CB:NO,$B6279,0),HLOOKUP(P$2+$A6279,Sheet2!CB:NO,$B6279,0)&lt;&gt;""),HLOOKUP(P$2+$A6279,Sheet2!CB:NO,$B6279,0),"")</f>
        <v/>
      </c>
      <c r="Q6279" t="str">
        <f>IF(OR(HLOOKUP(Q$2+$A6279,Sheet2!CC:NO,$B6279,0),HLOOKUP(Q$2+$A6279,Sheet2!CC:NO,$B6279,0)&lt;&gt;""),HLOOKUP(Q$2+$A6279,Sheet2!CC:NO,$B6279,0),"")</f>
        <v/>
      </c>
    </row>
    <row r="6280" spans="1:17" x14ac:dyDescent="0.25">
      <c r="A6280" s="64">
        <f t="shared" si="787"/>
        <v>36</v>
      </c>
      <c r="B6280" s="64">
        <f t="shared" si="788"/>
        <v>632</v>
      </c>
      <c r="C6280" s="64">
        <f t="shared" si="789"/>
        <v>7</v>
      </c>
      <c r="D6280" s="64">
        <f t="shared" si="790"/>
        <v>628</v>
      </c>
      <c r="E6280" s="64">
        <f t="shared" si="791"/>
        <v>3136</v>
      </c>
      <c r="F6280" s="64" t="str">
        <f t="shared" si="784"/>
        <v/>
      </c>
      <c r="G6280" s="64" t="str">
        <f t="shared" si="785"/>
        <v/>
      </c>
      <c r="H6280" s="64" t="str">
        <f t="shared" si="786"/>
        <v/>
      </c>
      <c r="I6280" s="80" t="str">
        <f>IFERROR(VLOOKUP(D6280,Sheet2!A:B,2,0),"")</f>
        <v/>
      </c>
      <c r="J6280" s="64" t="str">
        <f>IFERROR(IF(I6280&lt;&gt;"",VLOOKUP(I6280,Sheet2!B:C,2,0),""),"")</f>
        <v/>
      </c>
      <c r="K6280" s="64" t="str">
        <f>IFERROR( IF(I6280&lt;&gt;"", HLOOKUP(L$2+$A6280,Sheet2!BX:NK,2,0),""),"")</f>
        <v/>
      </c>
      <c r="L6280" t="str">
        <f>IF(OR(HLOOKUP(L$2+$A6280,Sheet2!BX:NK,$B6280,0),HLOOKUP(L$2+$A6280,Sheet2!BX:NK,$B6280,0)&lt;&gt;""),HLOOKUP(L$2+$A6280,Sheet2!BX:NK,$B6280,0),"")</f>
        <v/>
      </c>
      <c r="M6280" t="str">
        <f>IF(OR(HLOOKUP(M$2+$A6280,Sheet2!BY:NL,$B6280,0),HLOOKUP(M$2+$A6280,Sheet2!BY:NL,$B6280,0)&lt;&gt;""),HLOOKUP(M$2+$A6280,Sheet2!BY:NL,$B6280,0),"")</f>
        <v/>
      </c>
      <c r="N6280" t="str">
        <f>IF(OR(HLOOKUP(N$2+$A6280,Sheet2!BZ:NM,$B6280,0),HLOOKUP(N$2+$A6280,Sheet2!BZ:NM,$B6280,0)&lt;&gt;""),HLOOKUP(N$2+$A6280,Sheet2!BZ:NM,$B6280,0),"")</f>
        <v/>
      </c>
      <c r="O6280" t="str">
        <f>IF(OR(HLOOKUP(O$2+$A6280,Sheet2!CA:NN,$B6280,0),HLOOKUP(O$2+$A6280,Sheet2!CA:NN,$B6280,0)&lt;&gt;""),HLOOKUP(O$2+$A6280,Sheet2!CA:NN,$B6280,0),"")</f>
        <v/>
      </c>
      <c r="P6280" t="str">
        <f>IF(OR(HLOOKUP(P$2+$A6280,Sheet2!CB:NO,$B6280,0),HLOOKUP(P$2+$A6280,Sheet2!CB:NO,$B6280,0)&lt;&gt;""),HLOOKUP(P$2+$A6280,Sheet2!CB:NO,$B6280,0),"")</f>
        <v/>
      </c>
      <c r="Q6280" t="str">
        <f>IF(OR(HLOOKUP(Q$2+$A6280,Sheet2!CC:NO,$B6280,0),HLOOKUP(Q$2+$A6280,Sheet2!CC:NO,$B6280,0)&lt;&gt;""),HLOOKUP(Q$2+$A6280,Sheet2!CC:NO,$B6280,0),"")</f>
        <v/>
      </c>
    </row>
    <row r="6281" spans="1:17" x14ac:dyDescent="0.25">
      <c r="A6281" s="64">
        <f t="shared" si="787"/>
        <v>42</v>
      </c>
      <c r="B6281" s="64">
        <f t="shared" si="788"/>
        <v>632</v>
      </c>
      <c r="C6281" s="64">
        <f t="shared" si="789"/>
        <v>8</v>
      </c>
      <c r="D6281" s="64">
        <f t="shared" si="790"/>
        <v>628</v>
      </c>
      <c r="E6281" s="64">
        <f t="shared" si="791"/>
        <v>3136</v>
      </c>
      <c r="F6281" s="64" t="str">
        <f t="shared" si="784"/>
        <v/>
      </c>
      <c r="G6281" s="64" t="str">
        <f t="shared" si="785"/>
        <v/>
      </c>
      <c r="H6281" s="64" t="str">
        <f t="shared" si="786"/>
        <v/>
      </c>
      <c r="I6281" s="80" t="str">
        <f>IFERROR(VLOOKUP(D6281,Sheet2!A:B,2,0),"")</f>
        <v/>
      </c>
      <c r="J6281" s="64" t="str">
        <f>IFERROR(IF(I6281&lt;&gt;"",VLOOKUP(I6281,Sheet2!B:C,2,0),""),"")</f>
        <v/>
      </c>
      <c r="K6281" s="64" t="str">
        <f>IFERROR( IF(I6281&lt;&gt;"", HLOOKUP(L$2+$A6281,Sheet2!BX:NK,2,0),""),"")</f>
        <v/>
      </c>
      <c r="L6281" t="str">
        <f>IF(OR(HLOOKUP(L$2+$A6281,Sheet2!BX:NK,$B6281,0),HLOOKUP(L$2+$A6281,Sheet2!BX:NK,$B6281,0)&lt;&gt;""),HLOOKUP(L$2+$A6281,Sheet2!BX:NK,$B6281,0),"")</f>
        <v/>
      </c>
      <c r="M6281" t="str">
        <f>IF(OR(HLOOKUP(M$2+$A6281,Sheet2!BY:NL,$B6281,0),HLOOKUP(M$2+$A6281,Sheet2!BY:NL,$B6281,0)&lt;&gt;""),HLOOKUP(M$2+$A6281,Sheet2!BY:NL,$B6281,0),"")</f>
        <v/>
      </c>
      <c r="N6281" t="str">
        <f>IF(OR(HLOOKUP(N$2+$A6281,Sheet2!BZ:NM,$B6281,0),HLOOKUP(N$2+$A6281,Sheet2!BZ:NM,$B6281,0)&lt;&gt;""),HLOOKUP(N$2+$A6281,Sheet2!BZ:NM,$B6281,0),"")</f>
        <v/>
      </c>
      <c r="O6281" t="str">
        <f>IF(OR(HLOOKUP(O$2+$A6281,Sheet2!CA:NN,$B6281,0),HLOOKUP(O$2+$A6281,Sheet2!CA:NN,$B6281,0)&lt;&gt;""),HLOOKUP(O$2+$A6281,Sheet2!CA:NN,$B6281,0),"")</f>
        <v/>
      </c>
      <c r="P6281" t="str">
        <f>IF(OR(HLOOKUP(P$2+$A6281,Sheet2!CB:NO,$B6281,0),HLOOKUP(P$2+$A6281,Sheet2!CB:NO,$B6281,0)&lt;&gt;""),HLOOKUP(P$2+$A6281,Sheet2!CB:NO,$B6281,0),"")</f>
        <v/>
      </c>
      <c r="Q6281" t="str">
        <f>IF(OR(HLOOKUP(Q$2+$A6281,Sheet2!CC:NO,$B6281,0),HLOOKUP(Q$2+$A6281,Sheet2!CC:NO,$B6281,0)&lt;&gt;""),HLOOKUP(Q$2+$A6281,Sheet2!CC:NO,$B6281,0),"")</f>
        <v/>
      </c>
    </row>
    <row r="6282" spans="1:17" x14ac:dyDescent="0.25">
      <c r="A6282" s="64">
        <f t="shared" si="787"/>
        <v>48</v>
      </c>
      <c r="B6282" s="64">
        <f t="shared" si="788"/>
        <v>632</v>
      </c>
      <c r="C6282" s="64">
        <f t="shared" si="789"/>
        <v>9</v>
      </c>
      <c r="D6282" s="64">
        <f t="shared" si="790"/>
        <v>628</v>
      </c>
      <c r="E6282" s="64">
        <f t="shared" si="791"/>
        <v>3136</v>
      </c>
      <c r="F6282" s="64" t="str">
        <f t="shared" si="784"/>
        <v/>
      </c>
      <c r="G6282" s="64" t="str">
        <f t="shared" si="785"/>
        <v/>
      </c>
      <c r="H6282" s="64" t="str">
        <f t="shared" si="786"/>
        <v/>
      </c>
      <c r="I6282" s="80" t="str">
        <f>IFERROR(VLOOKUP(D6282,Sheet2!A:B,2,0),"")</f>
        <v/>
      </c>
      <c r="J6282" s="64" t="str">
        <f>IFERROR(IF(I6282&lt;&gt;"",VLOOKUP(I6282,Sheet2!B:C,2,0),""),"")</f>
        <v/>
      </c>
      <c r="K6282" s="64" t="str">
        <f>IFERROR( IF(I6282&lt;&gt;"", HLOOKUP(L$2+$A6282,Sheet2!BX:NK,2,0),""),"")</f>
        <v/>
      </c>
      <c r="L6282" t="str">
        <f>IF(OR(HLOOKUP(L$2+$A6282,Sheet2!BX:NK,$B6282,0),HLOOKUP(L$2+$A6282,Sheet2!BX:NK,$B6282,0)&lt;&gt;""),HLOOKUP(L$2+$A6282,Sheet2!BX:NK,$B6282,0),"")</f>
        <v/>
      </c>
      <c r="M6282" t="str">
        <f>IF(OR(HLOOKUP(M$2+$A6282,Sheet2!BY:NL,$B6282,0),HLOOKUP(M$2+$A6282,Sheet2!BY:NL,$B6282,0)&lt;&gt;""),HLOOKUP(M$2+$A6282,Sheet2!BY:NL,$B6282,0),"")</f>
        <v/>
      </c>
      <c r="N6282" t="str">
        <f>IF(OR(HLOOKUP(N$2+$A6282,Sheet2!BZ:NM,$B6282,0),HLOOKUP(N$2+$A6282,Sheet2!BZ:NM,$B6282,0)&lt;&gt;""),HLOOKUP(N$2+$A6282,Sheet2!BZ:NM,$B6282,0),"")</f>
        <v/>
      </c>
      <c r="O6282" t="str">
        <f>IF(OR(HLOOKUP(O$2+$A6282,Sheet2!CA:NN,$B6282,0),HLOOKUP(O$2+$A6282,Sheet2!CA:NN,$B6282,0)&lt;&gt;""),HLOOKUP(O$2+$A6282,Sheet2!CA:NN,$B6282,0),"")</f>
        <v/>
      </c>
      <c r="P6282" t="str">
        <f>IF(OR(HLOOKUP(P$2+$A6282,Sheet2!CB:NO,$B6282,0),HLOOKUP(P$2+$A6282,Sheet2!CB:NO,$B6282,0)&lt;&gt;""),HLOOKUP(P$2+$A6282,Sheet2!CB:NO,$B6282,0),"")</f>
        <v/>
      </c>
      <c r="Q6282" t="str">
        <f>IF(OR(HLOOKUP(Q$2+$A6282,Sheet2!CC:NO,$B6282,0),HLOOKUP(Q$2+$A6282,Sheet2!CC:NO,$B6282,0)&lt;&gt;""),HLOOKUP(Q$2+$A6282,Sheet2!CC:NO,$B6282,0),"")</f>
        <v/>
      </c>
    </row>
    <row r="6283" spans="1:17" x14ac:dyDescent="0.25">
      <c r="A6283" s="64">
        <f t="shared" si="787"/>
        <v>54</v>
      </c>
      <c r="B6283" s="64">
        <f t="shared" si="788"/>
        <v>632</v>
      </c>
      <c r="C6283" s="64">
        <f t="shared" si="789"/>
        <v>10</v>
      </c>
      <c r="D6283" s="64">
        <f t="shared" si="790"/>
        <v>628</v>
      </c>
      <c r="E6283" s="64">
        <f t="shared" si="791"/>
        <v>3136</v>
      </c>
      <c r="F6283" s="64" t="str">
        <f t="shared" si="784"/>
        <v/>
      </c>
      <c r="G6283" s="64" t="str">
        <f t="shared" si="785"/>
        <v/>
      </c>
      <c r="H6283" s="64" t="str">
        <f t="shared" si="786"/>
        <v/>
      </c>
      <c r="I6283" s="80" t="str">
        <f>IFERROR(VLOOKUP(D6283,Sheet2!A:B,2,0),"")</f>
        <v/>
      </c>
      <c r="J6283" s="64" t="str">
        <f>IFERROR(IF(I6283&lt;&gt;"",VLOOKUP(I6283,Sheet2!B:C,2,0),""),"")</f>
        <v/>
      </c>
      <c r="K6283" s="64" t="str">
        <f>IFERROR( IF(I6283&lt;&gt;"", HLOOKUP(L$2+$A6283,Sheet2!BX:NK,2,0),""),"")</f>
        <v/>
      </c>
      <c r="L6283" t="str">
        <f>IF(OR(HLOOKUP(L$2+$A6283,Sheet2!BX:NK,$B6283,0),HLOOKUP(L$2+$A6283,Sheet2!BX:NK,$B6283,0)&lt;&gt;""),HLOOKUP(L$2+$A6283,Sheet2!BX:NK,$B6283,0),"")</f>
        <v/>
      </c>
      <c r="M6283" t="str">
        <f>IF(OR(HLOOKUP(M$2+$A6283,Sheet2!BY:NL,$B6283,0),HLOOKUP(M$2+$A6283,Sheet2!BY:NL,$B6283,0)&lt;&gt;""),HLOOKUP(M$2+$A6283,Sheet2!BY:NL,$B6283,0),"")</f>
        <v/>
      </c>
      <c r="N6283" t="str">
        <f>IF(OR(HLOOKUP(N$2+$A6283,Sheet2!BZ:NM,$B6283,0),HLOOKUP(N$2+$A6283,Sheet2!BZ:NM,$B6283,0)&lt;&gt;""),HLOOKUP(N$2+$A6283,Sheet2!BZ:NM,$B6283,0),"")</f>
        <v/>
      </c>
      <c r="O6283" t="str">
        <f>IF(OR(HLOOKUP(O$2+$A6283,Sheet2!CA:NN,$B6283,0),HLOOKUP(O$2+$A6283,Sheet2!CA:NN,$B6283,0)&lt;&gt;""),HLOOKUP(O$2+$A6283,Sheet2!CA:NN,$B6283,0),"")</f>
        <v/>
      </c>
      <c r="P6283" t="str">
        <f>IF(OR(HLOOKUP(P$2+$A6283,Sheet2!CB:NO,$B6283,0),HLOOKUP(P$2+$A6283,Sheet2!CB:NO,$B6283,0)&lt;&gt;""),HLOOKUP(P$2+$A6283,Sheet2!CB:NO,$B6283,0),"")</f>
        <v/>
      </c>
      <c r="Q6283" t="str">
        <f>IF(OR(HLOOKUP(Q$2+$A6283,Sheet2!CC:NO,$B6283,0),HLOOKUP(Q$2+$A6283,Sheet2!CC:NO,$B6283,0)&lt;&gt;""),HLOOKUP(Q$2+$A6283,Sheet2!CC:NO,$B6283,0),"")</f>
        <v/>
      </c>
    </row>
    <row r="6284" spans="1:17" x14ac:dyDescent="0.25">
      <c r="A6284" s="64">
        <f t="shared" si="787"/>
        <v>0</v>
      </c>
      <c r="B6284" s="64">
        <f t="shared" si="788"/>
        <v>633</v>
      </c>
      <c r="C6284" s="64">
        <f t="shared" si="789"/>
        <v>1</v>
      </c>
      <c r="D6284" s="64">
        <f t="shared" si="790"/>
        <v>629</v>
      </c>
      <c r="E6284" s="64">
        <f t="shared" si="791"/>
        <v>3141</v>
      </c>
      <c r="F6284" s="64" t="str">
        <f t="shared" si="784"/>
        <v/>
      </c>
      <c r="G6284" s="64" t="str">
        <f t="shared" si="785"/>
        <v/>
      </c>
      <c r="H6284" s="64" t="str">
        <f t="shared" si="786"/>
        <v/>
      </c>
      <c r="I6284" s="80" t="str">
        <f>IFERROR(VLOOKUP(D6284,Sheet2!A:B,2,0),"")</f>
        <v/>
      </c>
      <c r="J6284" s="64" t="str">
        <f>IFERROR(IF(I6284&lt;&gt;"",VLOOKUP(I6284,Sheet2!B:C,2,0),""),"")</f>
        <v/>
      </c>
      <c r="K6284" s="64" t="str">
        <f>IFERROR( IF(I6284&lt;&gt;"", HLOOKUP(L$2+$A6284,Sheet2!BX:NK,2,0),""),"")</f>
        <v/>
      </c>
      <c r="L6284" t="str">
        <f>IF(OR(HLOOKUP(L$2+$A6284,Sheet2!BX:NK,$B6284,0),HLOOKUP(L$2+$A6284,Sheet2!BX:NK,$B6284,0)&lt;&gt;""),HLOOKUP(L$2+$A6284,Sheet2!BX:NK,$B6284,0),"")</f>
        <v/>
      </c>
      <c r="M6284" t="str">
        <f>IF(OR(HLOOKUP(M$2+$A6284,Sheet2!BY:NL,$B6284,0),HLOOKUP(M$2+$A6284,Sheet2!BY:NL,$B6284,0)&lt;&gt;""),HLOOKUP(M$2+$A6284,Sheet2!BY:NL,$B6284,0),"")</f>
        <v/>
      </c>
      <c r="N6284" t="str">
        <f>IF(OR(HLOOKUP(N$2+$A6284,Sheet2!BZ:NM,$B6284,0),HLOOKUP(N$2+$A6284,Sheet2!BZ:NM,$B6284,0)&lt;&gt;""),HLOOKUP(N$2+$A6284,Sheet2!BZ:NM,$B6284,0),"")</f>
        <v/>
      </c>
      <c r="O6284" t="str">
        <f>IF(OR(HLOOKUP(O$2+$A6284,Sheet2!CA:NN,$B6284,0),HLOOKUP(O$2+$A6284,Sheet2!CA:NN,$B6284,0)&lt;&gt;""),HLOOKUP(O$2+$A6284,Sheet2!CA:NN,$B6284,0),"")</f>
        <v/>
      </c>
      <c r="P6284" t="str">
        <f>IF(OR(HLOOKUP(P$2+$A6284,Sheet2!CB:NO,$B6284,0),HLOOKUP(P$2+$A6284,Sheet2!CB:NO,$B6284,0)&lt;&gt;""),HLOOKUP(P$2+$A6284,Sheet2!CB:NO,$B6284,0),"")</f>
        <v/>
      </c>
      <c r="Q6284" t="str">
        <f>IF(OR(HLOOKUP(Q$2+$A6284,Sheet2!CC:NO,$B6284,0),HLOOKUP(Q$2+$A6284,Sheet2!CC:NO,$B6284,0)&lt;&gt;""),HLOOKUP(Q$2+$A6284,Sheet2!CC:NO,$B6284,0),"")</f>
        <v/>
      </c>
    </row>
    <row r="6285" spans="1:17" x14ac:dyDescent="0.25">
      <c r="A6285" s="64">
        <f t="shared" si="787"/>
        <v>6</v>
      </c>
      <c r="B6285" s="64">
        <f t="shared" si="788"/>
        <v>633</v>
      </c>
      <c r="C6285" s="64">
        <f t="shared" si="789"/>
        <v>2</v>
      </c>
      <c r="D6285" s="64">
        <f t="shared" si="790"/>
        <v>629</v>
      </c>
      <c r="E6285" s="64">
        <f t="shared" si="791"/>
        <v>3141</v>
      </c>
      <c r="F6285" s="64" t="str">
        <f t="shared" si="784"/>
        <v/>
      </c>
      <c r="G6285" s="64" t="str">
        <f t="shared" si="785"/>
        <v/>
      </c>
      <c r="H6285" s="64" t="str">
        <f t="shared" si="786"/>
        <v/>
      </c>
      <c r="I6285" s="80" t="str">
        <f>IFERROR(VLOOKUP(D6285,Sheet2!A:B,2,0),"")</f>
        <v/>
      </c>
      <c r="J6285" s="64" t="str">
        <f>IFERROR(IF(I6285&lt;&gt;"",VLOOKUP(I6285,Sheet2!B:C,2,0),""),"")</f>
        <v/>
      </c>
      <c r="K6285" s="64" t="str">
        <f>IFERROR( IF(I6285&lt;&gt;"", HLOOKUP(L$2+$A6285,Sheet2!BX:NK,2,0),""),"")</f>
        <v/>
      </c>
      <c r="L6285" t="str">
        <f>IF(OR(HLOOKUP(L$2+$A6285,Sheet2!BX:NK,$B6285,0),HLOOKUP(L$2+$A6285,Sheet2!BX:NK,$B6285,0)&lt;&gt;""),HLOOKUP(L$2+$A6285,Sheet2!BX:NK,$B6285,0),"")</f>
        <v/>
      </c>
      <c r="M6285" t="str">
        <f>IF(OR(HLOOKUP(M$2+$A6285,Sheet2!BY:NL,$B6285,0),HLOOKUP(M$2+$A6285,Sheet2!BY:NL,$B6285,0)&lt;&gt;""),HLOOKUP(M$2+$A6285,Sheet2!BY:NL,$B6285,0),"")</f>
        <v/>
      </c>
      <c r="N6285" t="str">
        <f>IF(OR(HLOOKUP(N$2+$A6285,Sheet2!BZ:NM,$B6285,0),HLOOKUP(N$2+$A6285,Sheet2!BZ:NM,$B6285,0)&lt;&gt;""),HLOOKUP(N$2+$A6285,Sheet2!BZ:NM,$B6285,0),"")</f>
        <v/>
      </c>
      <c r="O6285" t="str">
        <f>IF(OR(HLOOKUP(O$2+$A6285,Sheet2!CA:NN,$B6285,0),HLOOKUP(O$2+$A6285,Sheet2!CA:NN,$B6285,0)&lt;&gt;""),HLOOKUP(O$2+$A6285,Sheet2!CA:NN,$B6285,0),"")</f>
        <v/>
      </c>
      <c r="P6285" t="str">
        <f>IF(OR(HLOOKUP(P$2+$A6285,Sheet2!CB:NO,$B6285,0),HLOOKUP(P$2+$A6285,Sheet2!CB:NO,$B6285,0)&lt;&gt;""),HLOOKUP(P$2+$A6285,Sheet2!CB:NO,$B6285,0),"")</f>
        <v/>
      </c>
      <c r="Q6285" t="str">
        <f>IF(OR(HLOOKUP(Q$2+$A6285,Sheet2!CC:NO,$B6285,0),HLOOKUP(Q$2+$A6285,Sheet2!CC:NO,$B6285,0)&lt;&gt;""),HLOOKUP(Q$2+$A6285,Sheet2!CC:NO,$B6285,0),"")</f>
        <v/>
      </c>
    </row>
    <row r="6286" spans="1:17" x14ac:dyDescent="0.25">
      <c r="A6286" s="64">
        <f t="shared" si="787"/>
        <v>12</v>
      </c>
      <c r="B6286" s="64">
        <f t="shared" si="788"/>
        <v>633</v>
      </c>
      <c r="C6286" s="64">
        <f t="shared" si="789"/>
        <v>3</v>
      </c>
      <c r="D6286" s="64">
        <f t="shared" si="790"/>
        <v>629</v>
      </c>
      <c r="E6286" s="64">
        <f t="shared" si="791"/>
        <v>3141</v>
      </c>
      <c r="F6286" s="64" t="str">
        <f t="shared" si="784"/>
        <v/>
      </c>
      <c r="G6286" s="64" t="str">
        <f t="shared" si="785"/>
        <v/>
      </c>
      <c r="H6286" s="64" t="str">
        <f t="shared" si="786"/>
        <v/>
      </c>
      <c r="I6286" s="80" t="str">
        <f>IFERROR(VLOOKUP(D6286,Sheet2!A:B,2,0),"")</f>
        <v/>
      </c>
      <c r="J6286" s="64" t="str">
        <f>IFERROR(IF(I6286&lt;&gt;"",VLOOKUP(I6286,Sheet2!B:C,2,0),""),"")</f>
        <v/>
      </c>
      <c r="K6286" s="64" t="str">
        <f>IFERROR( IF(I6286&lt;&gt;"", HLOOKUP(L$2+$A6286,Sheet2!BX:NK,2,0),""),"")</f>
        <v/>
      </c>
      <c r="L6286" t="str">
        <f>IF(OR(HLOOKUP(L$2+$A6286,Sheet2!BX:NK,$B6286,0),HLOOKUP(L$2+$A6286,Sheet2!BX:NK,$B6286,0)&lt;&gt;""),HLOOKUP(L$2+$A6286,Sheet2!BX:NK,$B6286,0),"")</f>
        <v/>
      </c>
      <c r="M6286" t="str">
        <f>IF(OR(HLOOKUP(M$2+$A6286,Sheet2!BY:NL,$B6286,0),HLOOKUP(M$2+$A6286,Sheet2!BY:NL,$B6286,0)&lt;&gt;""),HLOOKUP(M$2+$A6286,Sheet2!BY:NL,$B6286,0),"")</f>
        <v/>
      </c>
      <c r="N6286" t="str">
        <f>IF(OR(HLOOKUP(N$2+$A6286,Sheet2!BZ:NM,$B6286,0),HLOOKUP(N$2+$A6286,Sheet2!BZ:NM,$B6286,0)&lt;&gt;""),HLOOKUP(N$2+$A6286,Sheet2!BZ:NM,$B6286,0),"")</f>
        <v/>
      </c>
      <c r="O6286" t="str">
        <f>IF(OR(HLOOKUP(O$2+$A6286,Sheet2!CA:NN,$B6286,0),HLOOKUP(O$2+$A6286,Sheet2!CA:NN,$B6286,0)&lt;&gt;""),HLOOKUP(O$2+$A6286,Sheet2!CA:NN,$B6286,0),"")</f>
        <v/>
      </c>
      <c r="P6286" t="str">
        <f>IF(OR(HLOOKUP(P$2+$A6286,Sheet2!CB:NO,$B6286,0),HLOOKUP(P$2+$A6286,Sheet2!CB:NO,$B6286,0)&lt;&gt;""),HLOOKUP(P$2+$A6286,Sheet2!CB:NO,$B6286,0),"")</f>
        <v/>
      </c>
      <c r="Q6286" t="str">
        <f>IF(OR(HLOOKUP(Q$2+$A6286,Sheet2!CC:NO,$B6286,0),HLOOKUP(Q$2+$A6286,Sheet2!CC:NO,$B6286,0)&lt;&gt;""),HLOOKUP(Q$2+$A6286,Sheet2!CC:NO,$B6286,0),"")</f>
        <v/>
      </c>
    </row>
    <row r="6287" spans="1:17" x14ac:dyDescent="0.25">
      <c r="A6287" s="64">
        <f t="shared" si="787"/>
        <v>18</v>
      </c>
      <c r="B6287" s="64">
        <f t="shared" si="788"/>
        <v>633</v>
      </c>
      <c r="C6287" s="64">
        <f t="shared" si="789"/>
        <v>4</v>
      </c>
      <c r="D6287" s="64">
        <f t="shared" si="790"/>
        <v>629</v>
      </c>
      <c r="E6287" s="64">
        <f t="shared" si="791"/>
        <v>3141</v>
      </c>
      <c r="F6287" s="64" t="str">
        <f t="shared" si="784"/>
        <v/>
      </c>
      <c r="G6287" s="64" t="str">
        <f t="shared" si="785"/>
        <v/>
      </c>
      <c r="H6287" s="64" t="str">
        <f t="shared" si="786"/>
        <v/>
      </c>
      <c r="I6287" s="80" t="str">
        <f>IFERROR(VLOOKUP(D6287,Sheet2!A:B,2,0),"")</f>
        <v/>
      </c>
      <c r="J6287" s="64" t="str">
        <f>IFERROR(IF(I6287&lt;&gt;"",VLOOKUP(I6287,Sheet2!B:C,2,0),""),"")</f>
        <v/>
      </c>
      <c r="K6287" s="64" t="str">
        <f>IFERROR( IF(I6287&lt;&gt;"", HLOOKUP(L$2+$A6287,Sheet2!BX:NK,2,0),""),"")</f>
        <v/>
      </c>
      <c r="L6287" t="str">
        <f>IF(OR(HLOOKUP(L$2+$A6287,Sheet2!BX:NK,$B6287,0),HLOOKUP(L$2+$A6287,Sheet2!BX:NK,$B6287,0)&lt;&gt;""),HLOOKUP(L$2+$A6287,Sheet2!BX:NK,$B6287,0),"")</f>
        <v/>
      </c>
      <c r="M6287" t="str">
        <f>IF(OR(HLOOKUP(M$2+$A6287,Sheet2!BY:NL,$B6287,0),HLOOKUP(M$2+$A6287,Sheet2!BY:NL,$B6287,0)&lt;&gt;""),HLOOKUP(M$2+$A6287,Sheet2!BY:NL,$B6287,0),"")</f>
        <v/>
      </c>
      <c r="N6287" t="str">
        <f>IF(OR(HLOOKUP(N$2+$A6287,Sheet2!BZ:NM,$B6287,0),HLOOKUP(N$2+$A6287,Sheet2!BZ:NM,$B6287,0)&lt;&gt;""),HLOOKUP(N$2+$A6287,Sheet2!BZ:NM,$B6287,0),"")</f>
        <v/>
      </c>
      <c r="O6287" t="str">
        <f>IF(OR(HLOOKUP(O$2+$A6287,Sheet2!CA:NN,$B6287,0),HLOOKUP(O$2+$A6287,Sheet2!CA:NN,$B6287,0)&lt;&gt;""),HLOOKUP(O$2+$A6287,Sheet2!CA:NN,$B6287,0),"")</f>
        <v/>
      </c>
      <c r="P6287" t="str">
        <f>IF(OR(HLOOKUP(P$2+$A6287,Sheet2!CB:NO,$B6287,0),HLOOKUP(P$2+$A6287,Sheet2!CB:NO,$B6287,0)&lt;&gt;""),HLOOKUP(P$2+$A6287,Sheet2!CB:NO,$B6287,0),"")</f>
        <v/>
      </c>
      <c r="Q6287" t="str">
        <f>IF(OR(HLOOKUP(Q$2+$A6287,Sheet2!CC:NO,$B6287,0),HLOOKUP(Q$2+$A6287,Sheet2!CC:NO,$B6287,0)&lt;&gt;""),HLOOKUP(Q$2+$A6287,Sheet2!CC:NO,$B6287,0),"")</f>
        <v/>
      </c>
    </row>
    <row r="6288" spans="1:17" x14ac:dyDescent="0.25">
      <c r="A6288" s="64">
        <f t="shared" si="787"/>
        <v>24</v>
      </c>
      <c r="B6288" s="64">
        <f t="shared" si="788"/>
        <v>633</v>
      </c>
      <c r="C6288" s="64">
        <f t="shared" si="789"/>
        <v>5</v>
      </c>
      <c r="D6288" s="64">
        <f t="shared" si="790"/>
        <v>629</v>
      </c>
      <c r="E6288" s="64">
        <f t="shared" si="791"/>
        <v>3141</v>
      </c>
      <c r="F6288" s="64" t="str">
        <f t="shared" si="784"/>
        <v/>
      </c>
      <c r="G6288" s="64" t="str">
        <f t="shared" si="785"/>
        <v/>
      </c>
      <c r="H6288" s="64" t="str">
        <f t="shared" si="786"/>
        <v/>
      </c>
      <c r="I6288" s="80" t="str">
        <f>IFERROR(VLOOKUP(D6288,Sheet2!A:B,2,0),"")</f>
        <v/>
      </c>
      <c r="J6288" s="64" t="str">
        <f>IFERROR(IF(I6288&lt;&gt;"",VLOOKUP(I6288,Sheet2!B:C,2,0),""),"")</f>
        <v/>
      </c>
      <c r="K6288" s="64" t="str">
        <f>IFERROR( IF(I6288&lt;&gt;"", HLOOKUP(L$2+$A6288,Sheet2!BX:NK,2,0),""),"")</f>
        <v/>
      </c>
      <c r="L6288" t="str">
        <f>IF(OR(HLOOKUP(L$2+$A6288,Sheet2!BX:NK,$B6288,0),HLOOKUP(L$2+$A6288,Sheet2!BX:NK,$B6288,0)&lt;&gt;""),HLOOKUP(L$2+$A6288,Sheet2!BX:NK,$B6288,0),"")</f>
        <v/>
      </c>
      <c r="M6288" t="str">
        <f>IF(OR(HLOOKUP(M$2+$A6288,Sheet2!BY:NL,$B6288,0),HLOOKUP(M$2+$A6288,Sheet2!BY:NL,$B6288,0)&lt;&gt;""),HLOOKUP(M$2+$A6288,Sheet2!BY:NL,$B6288,0),"")</f>
        <v/>
      </c>
      <c r="N6288" t="str">
        <f>IF(OR(HLOOKUP(N$2+$A6288,Sheet2!BZ:NM,$B6288,0),HLOOKUP(N$2+$A6288,Sheet2!BZ:NM,$B6288,0)&lt;&gt;""),HLOOKUP(N$2+$A6288,Sheet2!BZ:NM,$B6288,0),"")</f>
        <v/>
      </c>
      <c r="O6288" t="str">
        <f>IF(OR(HLOOKUP(O$2+$A6288,Sheet2!CA:NN,$B6288,0),HLOOKUP(O$2+$A6288,Sheet2!CA:NN,$B6288,0)&lt;&gt;""),HLOOKUP(O$2+$A6288,Sheet2!CA:NN,$B6288,0),"")</f>
        <v/>
      </c>
      <c r="P6288" t="str">
        <f>IF(OR(HLOOKUP(P$2+$A6288,Sheet2!CB:NO,$B6288,0),HLOOKUP(P$2+$A6288,Sheet2!CB:NO,$B6288,0)&lt;&gt;""),HLOOKUP(P$2+$A6288,Sheet2!CB:NO,$B6288,0),"")</f>
        <v/>
      </c>
      <c r="Q6288" t="str">
        <f>IF(OR(HLOOKUP(Q$2+$A6288,Sheet2!CC:NO,$B6288,0),HLOOKUP(Q$2+$A6288,Sheet2!CC:NO,$B6288,0)&lt;&gt;""),HLOOKUP(Q$2+$A6288,Sheet2!CC:NO,$B6288,0),"")</f>
        <v/>
      </c>
    </row>
    <row r="6289" spans="1:17" x14ac:dyDescent="0.25">
      <c r="A6289" s="64">
        <f t="shared" si="787"/>
        <v>30</v>
      </c>
      <c r="B6289" s="64">
        <f t="shared" si="788"/>
        <v>633</v>
      </c>
      <c r="C6289" s="64">
        <f t="shared" si="789"/>
        <v>6</v>
      </c>
      <c r="D6289" s="64">
        <f t="shared" si="790"/>
        <v>629</v>
      </c>
      <c r="E6289" s="64">
        <f t="shared" si="791"/>
        <v>3141</v>
      </c>
      <c r="F6289" s="64" t="str">
        <f t="shared" si="784"/>
        <v/>
      </c>
      <c r="G6289" s="64" t="str">
        <f t="shared" si="785"/>
        <v/>
      </c>
      <c r="H6289" s="64" t="str">
        <f t="shared" si="786"/>
        <v/>
      </c>
      <c r="I6289" s="80" t="str">
        <f>IFERROR(VLOOKUP(D6289,Sheet2!A:B,2,0),"")</f>
        <v/>
      </c>
      <c r="J6289" s="64" t="str">
        <f>IFERROR(IF(I6289&lt;&gt;"",VLOOKUP(I6289,Sheet2!B:C,2,0),""),"")</f>
        <v/>
      </c>
      <c r="K6289" s="64" t="str">
        <f>IFERROR( IF(I6289&lt;&gt;"", HLOOKUP(L$2+$A6289,Sheet2!BX:NK,2,0),""),"")</f>
        <v/>
      </c>
      <c r="L6289" t="str">
        <f>IF(OR(HLOOKUP(L$2+$A6289,Sheet2!BX:NK,$B6289,0),HLOOKUP(L$2+$A6289,Sheet2!BX:NK,$B6289,0)&lt;&gt;""),HLOOKUP(L$2+$A6289,Sheet2!BX:NK,$B6289,0),"")</f>
        <v/>
      </c>
      <c r="M6289" t="str">
        <f>IF(OR(HLOOKUP(M$2+$A6289,Sheet2!BY:NL,$B6289,0),HLOOKUP(M$2+$A6289,Sheet2!BY:NL,$B6289,0)&lt;&gt;""),HLOOKUP(M$2+$A6289,Sheet2!BY:NL,$B6289,0),"")</f>
        <v/>
      </c>
      <c r="N6289" t="str">
        <f>IF(OR(HLOOKUP(N$2+$A6289,Sheet2!BZ:NM,$B6289,0),HLOOKUP(N$2+$A6289,Sheet2!BZ:NM,$B6289,0)&lt;&gt;""),HLOOKUP(N$2+$A6289,Sheet2!BZ:NM,$B6289,0),"")</f>
        <v/>
      </c>
      <c r="O6289" t="str">
        <f>IF(OR(HLOOKUP(O$2+$A6289,Sheet2!CA:NN,$B6289,0),HLOOKUP(O$2+$A6289,Sheet2!CA:NN,$B6289,0)&lt;&gt;""),HLOOKUP(O$2+$A6289,Sheet2!CA:NN,$B6289,0),"")</f>
        <v/>
      </c>
      <c r="P6289" t="str">
        <f>IF(OR(HLOOKUP(P$2+$A6289,Sheet2!CB:NO,$B6289,0),HLOOKUP(P$2+$A6289,Sheet2!CB:NO,$B6289,0)&lt;&gt;""),HLOOKUP(P$2+$A6289,Sheet2!CB:NO,$B6289,0),"")</f>
        <v/>
      </c>
      <c r="Q6289" t="str">
        <f>IF(OR(HLOOKUP(Q$2+$A6289,Sheet2!CC:NO,$B6289,0),HLOOKUP(Q$2+$A6289,Sheet2!CC:NO,$B6289,0)&lt;&gt;""),HLOOKUP(Q$2+$A6289,Sheet2!CC:NO,$B6289,0),"")</f>
        <v/>
      </c>
    </row>
    <row r="6290" spans="1:17" x14ac:dyDescent="0.25">
      <c r="A6290" s="64">
        <f t="shared" si="787"/>
        <v>36</v>
      </c>
      <c r="B6290" s="64">
        <f t="shared" si="788"/>
        <v>633</v>
      </c>
      <c r="C6290" s="64">
        <f t="shared" si="789"/>
        <v>7</v>
      </c>
      <c r="D6290" s="64">
        <f t="shared" si="790"/>
        <v>629</v>
      </c>
      <c r="E6290" s="64">
        <f t="shared" si="791"/>
        <v>3141</v>
      </c>
      <c r="F6290" s="64" t="str">
        <f t="shared" si="784"/>
        <v/>
      </c>
      <c r="G6290" s="64" t="str">
        <f t="shared" si="785"/>
        <v/>
      </c>
      <c r="H6290" s="64" t="str">
        <f t="shared" si="786"/>
        <v/>
      </c>
      <c r="I6290" s="80" t="str">
        <f>IFERROR(VLOOKUP(D6290,Sheet2!A:B,2,0),"")</f>
        <v/>
      </c>
      <c r="J6290" s="64" t="str">
        <f>IFERROR(IF(I6290&lt;&gt;"",VLOOKUP(I6290,Sheet2!B:C,2,0),""),"")</f>
        <v/>
      </c>
      <c r="K6290" s="64" t="str">
        <f>IFERROR( IF(I6290&lt;&gt;"", HLOOKUP(L$2+$A6290,Sheet2!BX:NK,2,0),""),"")</f>
        <v/>
      </c>
      <c r="L6290" t="str">
        <f>IF(OR(HLOOKUP(L$2+$A6290,Sheet2!BX:NK,$B6290,0),HLOOKUP(L$2+$A6290,Sheet2!BX:NK,$B6290,0)&lt;&gt;""),HLOOKUP(L$2+$A6290,Sheet2!BX:NK,$B6290,0),"")</f>
        <v/>
      </c>
      <c r="M6290" t="str">
        <f>IF(OR(HLOOKUP(M$2+$A6290,Sheet2!BY:NL,$B6290,0),HLOOKUP(M$2+$A6290,Sheet2!BY:NL,$B6290,0)&lt;&gt;""),HLOOKUP(M$2+$A6290,Sheet2!BY:NL,$B6290,0),"")</f>
        <v/>
      </c>
      <c r="N6290" t="str">
        <f>IF(OR(HLOOKUP(N$2+$A6290,Sheet2!BZ:NM,$B6290,0),HLOOKUP(N$2+$A6290,Sheet2!BZ:NM,$B6290,0)&lt;&gt;""),HLOOKUP(N$2+$A6290,Sheet2!BZ:NM,$B6290,0),"")</f>
        <v/>
      </c>
      <c r="O6290" t="str">
        <f>IF(OR(HLOOKUP(O$2+$A6290,Sheet2!CA:NN,$B6290,0),HLOOKUP(O$2+$A6290,Sheet2!CA:NN,$B6290,0)&lt;&gt;""),HLOOKUP(O$2+$A6290,Sheet2!CA:NN,$B6290,0),"")</f>
        <v/>
      </c>
      <c r="P6290" t="str">
        <f>IF(OR(HLOOKUP(P$2+$A6290,Sheet2!CB:NO,$B6290,0),HLOOKUP(P$2+$A6290,Sheet2!CB:NO,$B6290,0)&lt;&gt;""),HLOOKUP(P$2+$A6290,Sheet2!CB:NO,$B6290,0),"")</f>
        <v/>
      </c>
      <c r="Q6290" t="str">
        <f>IF(OR(HLOOKUP(Q$2+$A6290,Sheet2!CC:NO,$B6290,0),HLOOKUP(Q$2+$A6290,Sheet2!CC:NO,$B6290,0)&lt;&gt;""),HLOOKUP(Q$2+$A6290,Sheet2!CC:NO,$B6290,0),"")</f>
        <v/>
      </c>
    </row>
    <row r="6291" spans="1:17" x14ac:dyDescent="0.25">
      <c r="A6291" s="64">
        <f t="shared" si="787"/>
        <v>42</v>
      </c>
      <c r="B6291" s="64">
        <f t="shared" si="788"/>
        <v>633</v>
      </c>
      <c r="C6291" s="64">
        <f t="shared" si="789"/>
        <v>8</v>
      </c>
      <c r="D6291" s="64">
        <f t="shared" si="790"/>
        <v>629</v>
      </c>
      <c r="E6291" s="64">
        <f t="shared" si="791"/>
        <v>3141</v>
      </c>
      <c r="F6291" s="64" t="str">
        <f t="shared" si="784"/>
        <v/>
      </c>
      <c r="G6291" s="64" t="str">
        <f t="shared" si="785"/>
        <v/>
      </c>
      <c r="H6291" s="64" t="str">
        <f t="shared" si="786"/>
        <v/>
      </c>
      <c r="I6291" s="80" t="str">
        <f>IFERROR(VLOOKUP(D6291,Sheet2!A:B,2,0),"")</f>
        <v/>
      </c>
      <c r="J6291" s="64" t="str">
        <f>IFERROR(IF(I6291&lt;&gt;"",VLOOKUP(I6291,Sheet2!B:C,2,0),""),"")</f>
        <v/>
      </c>
      <c r="K6291" s="64" t="str">
        <f>IFERROR( IF(I6291&lt;&gt;"", HLOOKUP(L$2+$A6291,Sheet2!BX:NK,2,0),""),"")</f>
        <v/>
      </c>
      <c r="L6291" t="str">
        <f>IF(OR(HLOOKUP(L$2+$A6291,Sheet2!BX:NK,$B6291,0),HLOOKUP(L$2+$A6291,Sheet2!BX:NK,$B6291,0)&lt;&gt;""),HLOOKUP(L$2+$A6291,Sheet2!BX:NK,$B6291,0),"")</f>
        <v/>
      </c>
      <c r="M6291" t="str">
        <f>IF(OR(HLOOKUP(M$2+$A6291,Sheet2!BY:NL,$B6291,0),HLOOKUP(M$2+$A6291,Sheet2!BY:NL,$B6291,0)&lt;&gt;""),HLOOKUP(M$2+$A6291,Sheet2!BY:NL,$B6291,0),"")</f>
        <v/>
      </c>
      <c r="N6291" t="str">
        <f>IF(OR(HLOOKUP(N$2+$A6291,Sheet2!BZ:NM,$B6291,0),HLOOKUP(N$2+$A6291,Sheet2!BZ:NM,$B6291,0)&lt;&gt;""),HLOOKUP(N$2+$A6291,Sheet2!BZ:NM,$B6291,0),"")</f>
        <v/>
      </c>
      <c r="O6291" t="str">
        <f>IF(OR(HLOOKUP(O$2+$A6291,Sheet2!CA:NN,$B6291,0),HLOOKUP(O$2+$A6291,Sheet2!CA:NN,$B6291,0)&lt;&gt;""),HLOOKUP(O$2+$A6291,Sheet2!CA:NN,$B6291,0),"")</f>
        <v/>
      </c>
      <c r="P6291" t="str">
        <f>IF(OR(HLOOKUP(P$2+$A6291,Sheet2!CB:NO,$B6291,0),HLOOKUP(P$2+$A6291,Sheet2!CB:NO,$B6291,0)&lt;&gt;""),HLOOKUP(P$2+$A6291,Sheet2!CB:NO,$B6291,0),"")</f>
        <v/>
      </c>
      <c r="Q6291" t="str">
        <f>IF(OR(HLOOKUP(Q$2+$A6291,Sheet2!CC:NO,$B6291,0),HLOOKUP(Q$2+$A6291,Sheet2!CC:NO,$B6291,0)&lt;&gt;""),HLOOKUP(Q$2+$A6291,Sheet2!CC:NO,$B6291,0),"")</f>
        <v/>
      </c>
    </row>
    <row r="6292" spans="1:17" x14ac:dyDescent="0.25">
      <c r="A6292" s="64">
        <f t="shared" si="787"/>
        <v>48</v>
      </c>
      <c r="B6292" s="64">
        <f t="shared" si="788"/>
        <v>633</v>
      </c>
      <c r="C6292" s="64">
        <f t="shared" si="789"/>
        <v>9</v>
      </c>
      <c r="D6292" s="64">
        <f t="shared" si="790"/>
        <v>629</v>
      </c>
      <c r="E6292" s="64">
        <f t="shared" si="791"/>
        <v>3141</v>
      </c>
      <c r="F6292" s="64" t="str">
        <f t="shared" si="784"/>
        <v/>
      </c>
      <c r="G6292" s="64" t="str">
        <f t="shared" si="785"/>
        <v/>
      </c>
      <c r="H6292" s="64" t="str">
        <f t="shared" si="786"/>
        <v/>
      </c>
      <c r="I6292" s="80" t="str">
        <f>IFERROR(VLOOKUP(D6292,Sheet2!A:B,2,0),"")</f>
        <v/>
      </c>
      <c r="J6292" s="64" t="str">
        <f>IFERROR(IF(I6292&lt;&gt;"",VLOOKUP(I6292,Sheet2!B:C,2,0),""),"")</f>
        <v/>
      </c>
      <c r="K6292" s="64" t="str">
        <f>IFERROR( IF(I6292&lt;&gt;"", HLOOKUP(L$2+$A6292,Sheet2!BX:NK,2,0),""),"")</f>
        <v/>
      </c>
      <c r="L6292" t="str">
        <f>IF(OR(HLOOKUP(L$2+$A6292,Sheet2!BX:NK,$B6292,0),HLOOKUP(L$2+$A6292,Sheet2!BX:NK,$B6292,0)&lt;&gt;""),HLOOKUP(L$2+$A6292,Sheet2!BX:NK,$B6292,0),"")</f>
        <v/>
      </c>
      <c r="M6292" t="str">
        <f>IF(OR(HLOOKUP(M$2+$A6292,Sheet2!BY:NL,$B6292,0),HLOOKUP(M$2+$A6292,Sheet2!BY:NL,$B6292,0)&lt;&gt;""),HLOOKUP(M$2+$A6292,Sheet2!BY:NL,$B6292,0),"")</f>
        <v/>
      </c>
      <c r="N6292" t="str">
        <f>IF(OR(HLOOKUP(N$2+$A6292,Sheet2!BZ:NM,$B6292,0),HLOOKUP(N$2+$A6292,Sheet2!BZ:NM,$B6292,0)&lt;&gt;""),HLOOKUP(N$2+$A6292,Sheet2!BZ:NM,$B6292,0),"")</f>
        <v/>
      </c>
      <c r="O6292" t="str">
        <f>IF(OR(HLOOKUP(O$2+$A6292,Sheet2!CA:NN,$B6292,0),HLOOKUP(O$2+$A6292,Sheet2!CA:NN,$B6292,0)&lt;&gt;""),HLOOKUP(O$2+$A6292,Sheet2!CA:NN,$B6292,0),"")</f>
        <v/>
      </c>
      <c r="P6292" t="str">
        <f>IF(OR(HLOOKUP(P$2+$A6292,Sheet2!CB:NO,$B6292,0),HLOOKUP(P$2+$A6292,Sheet2!CB:NO,$B6292,0)&lt;&gt;""),HLOOKUP(P$2+$A6292,Sheet2!CB:NO,$B6292,0),"")</f>
        <v/>
      </c>
      <c r="Q6292" t="str">
        <f>IF(OR(HLOOKUP(Q$2+$A6292,Sheet2!CC:NO,$B6292,0),HLOOKUP(Q$2+$A6292,Sheet2!CC:NO,$B6292,0)&lt;&gt;""),HLOOKUP(Q$2+$A6292,Sheet2!CC:NO,$B6292,0),"")</f>
        <v/>
      </c>
    </row>
    <row r="6293" spans="1:17" x14ac:dyDescent="0.25">
      <c r="A6293" s="64">
        <f t="shared" si="787"/>
        <v>54</v>
      </c>
      <c r="B6293" s="64">
        <f t="shared" si="788"/>
        <v>633</v>
      </c>
      <c r="C6293" s="64">
        <f t="shared" si="789"/>
        <v>10</v>
      </c>
      <c r="D6293" s="64">
        <f t="shared" si="790"/>
        <v>629</v>
      </c>
      <c r="E6293" s="64">
        <f t="shared" si="791"/>
        <v>3141</v>
      </c>
      <c r="F6293" s="64" t="str">
        <f t="shared" si="784"/>
        <v/>
      </c>
      <c r="G6293" s="64" t="str">
        <f t="shared" si="785"/>
        <v/>
      </c>
      <c r="H6293" s="64" t="str">
        <f t="shared" si="786"/>
        <v/>
      </c>
      <c r="I6293" s="80" t="str">
        <f>IFERROR(VLOOKUP(D6293,Sheet2!A:B,2,0),"")</f>
        <v/>
      </c>
      <c r="J6293" s="64" t="str">
        <f>IFERROR(IF(I6293&lt;&gt;"",VLOOKUP(I6293,Sheet2!B:C,2,0),""),"")</f>
        <v/>
      </c>
      <c r="K6293" s="64" t="str">
        <f>IFERROR( IF(I6293&lt;&gt;"", HLOOKUP(L$2+$A6293,Sheet2!BX:NK,2,0),""),"")</f>
        <v/>
      </c>
      <c r="L6293" t="str">
        <f>IF(OR(HLOOKUP(L$2+$A6293,Sheet2!BX:NK,$B6293,0),HLOOKUP(L$2+$A6293,Sheet2!BX:NK,$B6293,0)&lt;&gt;""),HLOOKUP(L$2+$A6293,Sheet2!BX:NK,$B6293,0),"")</f>
        <v/>
      </c>
      <c r="M6293" t="str">
        <f>IF(OR(HLOOKUP(M$2+$A6293,Sheet2!BY:NL,$B6293,0),HLOOKUP(M$2+$A6293,Sheet2!BY:NL,$B6293,0)&lt;&gt;""),HLOOKUP(M$2+$A6293,Sheet2!BY:NL,$B6293,0),"")</f>
        <v/>
      </c>
      <c r="N6293" t="str">
        <f>IF(OR(HLOOKUP(N$2+$A6293,Sheet2!BZ:NM,$B6293,0),HLOOKUP(N$2+$A6293,Sheet2!BZ:NM,$B6293,0)&lt;&gt;""),HLOOKUP(N$2+$A6293,Sheet2!BZ:NM,$B6293,0),"")</f>
        <v/>
      </c>
      <c r="O6293" t="str">
        <f>IF(OR(HLOOKUP(O$2+$A6293,Sheet2!CA:NN,$B6293,0),HLOOKUP(O$2+$A6293,Sheet2!CA:NN,$B6293,0)&lt;&gt;""),HLOOKUP(O$2+$A6293,Sheet2!CA:NN,$B6293,0),"")</f>
        <v/>
      </c>
      <c r="P6293" t="str">
        <f>IF(OR(HLOOKUP(P$2+$A6293,Sheet2!CB:NO,$B6293,0),HLOOKUP(P$2+$A6293,Sheet2!CB:NO,$B6293,0)&lt;&gt;""),HLOOKUP(P$2+$A6293,Sheet2!CB:NO,$B6293,0),"")</f>
        <v/>
      </c>
      <c r="Q6293" t="str">
        <f>IF(OR(HLOOKUP(Q$2+$A6293,Sheet2!CC:NO,$B6293,0),HLOOKUP(Q$2+$A6293,Sheet2!CC:NO,$B6293,0)&lt;&gt;""),HLOOKUP(Q$2+$A6293,Sheet2!CC:NO,$B6293,0),"")</f>
        <v/>
      </c>
    </row>
    <row r="6294" spans="1:17" x14ac:dyDescent="0.25">
      <c r="A6294" s="64">
        <f t="shared" si="787"/>
        <v>0</v>
      </c>
      <c r="B6294" s="64">
        <f t="shared" si="788"/>
        <v>634</v>
      </c>
      <c r="C6294" s="64">
        <f t="shared" si="789"/>
        <v>1</v>
      </c>
      <c r="D6294" s="64">
        <f t="shared" si="790"/>
        <v>630</v>
      </c>
      <c r="E6294" s="64">
        <f t="shared" si="791"/>
        <v>3146</v>
      </c>
      <c r="F6294" s="64" t="str">
        <f t="shared" si="784"/>
        <v/>
      </c>
      <c r="G6294" s="64" t="str">
        <f t="shared" si="785"/>
        <v/>
      </c>
      <c r="H6294" s="64" t="str">
        <f t="shared" si="786"/>
        <v/>
      </c>
      <c r="I6294" s="80" t="str">
        <f>IFERROR(VLOOKUP(D6294,Sheet2!A:B,2,0),"")</f>
        <v/>
      </c>
      <c r="J6294" s="64" t="str">
        <f>IFERROR(IF(I6294&lt;&gt;"",VLOOKUP(I6294,Sheet2!B:C,2,0),""),"")</f>
        <v/>
      </c>
      <c r="K6294" s="64" t="str">
        <f>IFERROR( IF(I6294&lt;&gt;"", HLOOKUP(L$2+$A6294,Sheet2!BX:NK,2,0),""),"")</f>
        <v/>
      </c>
      <c r="L6294" t="str">
        <f>IF(OR(HLOOKUP(L$2+$A6294,Sheet2!BX:NK,$B6294,0),HLOOKUP(L$2+$A6294,Sheet2!BX:NK,$B6294,0)&lt;&gt;""),HLOOKUP(L$2+$A6294,Sheet2!BX:NK,$B6294,0),"")</f>
        <v/>
      </c>
      <c r="M6294" t="str">
        <f>IF(OR(HLOOKUP(M$2+$A6294,Sheet2!BY:NL,$B6294,0),HLOOKUP(M$2+$A6294,Sheet2!BY:NL,$B6294,0)&lt;&gt;""),HLOOKUP(M$2+$A6294,Sheet2!BY:NL,$B6294,0),"")</f>
        <v/>
      </c>
      <c r="N6294" t="str">
        <f>IF(OR(HLOOKUP(N$2+$A6294,Sheet2!BZ:NM,$B6294,0),HLOOKUP(N$2+$A6294,Sheet2!BZ:NM,$B6294,0)&lt;&gt;""),HLOOKUP(N$2+$A6294,Sheet2!BZ:NM,$B6294,0),"")</f>
        <v/>
      </c>
      <c r="O6294" t="str">
        <f>IF(OR(HLOOKUP(O$2+$A6294,Sheet2!CA:NN,$B6294,0),HLOOKUP(O$2+$A6294,Sheet2!CA:NN,$B6294,0)&lt;&gt;""),HLOOKUP(O$2+$A6294,Sheet2!CA:NN,$B6294,0),"")</f>
        <v/>
      </c>
      <c r="P6294" t="str">
        <f>IF(OR(HLOOKUP(P$2+$A6294,Sheet2!CB:NO,$B6294,0),HLOOKUP(P$2+$A6294,Sheet2!CB:NO,$B6294,0)&lt;&gt;""),HLOOKUP(P$2+$A6294,Sheet2!CB:NO,$B6294,0),"")</f>
        <v/>
      </c>
      <c r="Q6294" t="str">
        <f>IF(OR(HLOOKUP(Q$2+$A6294,Sheet2!CC:NO,$B6294,0),HLOOKUP(Q$2+$A6294,Sheet2!CC:NO,$B6294,0)&lt;&gt;""),HLOOKUP(Q$2+$A6294,Sheet2!CC:NO,$B6294,0),"")</f>
        <v/>
      </c>
    </row>
    <row r="6295" spans="1:17" x14ac:dyDescent="0.25">
      <c r="A6295" s="64">
        <f t="shared" si="787"/>
        <v>6</v>
      </c>
      <c r="B6295" s="64">
        <f t="shared" si="788"/>
        <v>634</v>
      </c>
      <c r="C6295" s="64">
        <f t="shared" si="789"/>
        <v>2</v>
      </c>
      <c r="D6295" s="64">
        <f t="shared" si="790"/>
        <v>630</v>
      </c>
      <c r="E6295" s="64">
        <f t="shared" si="791"/>
        <v>3146</v>
      </c>
      <c r="F6295" s="64" t="str">
        <f t="shared" si="784"/>
        <v/>
      </c>
      <c r="G6295" s="64" t="str">
        <f t="shared" si="785"/>
        <v/>
      </c>
      <c r="H6295" s="64" t="str">
        <f t="shared" si="786"/>
        <v/>
      </c>
      <c r="I6295" s="80" t="str">
        <f>IFERROR(VLOOKUP(D6295,Sheet2!A:B,2,0),"")</f>
        <v/>
      </c>
      <c r="J6295" s="64" t="str">
        <f>IFERROR(IF(I6295&lt;&gt;"",VLOOKUP(I6295,Sheet2!B:C,2,0),""),"")</f>
        <v/>
      </c>
      <c r="K6295" s="64" t="str">
        <f>IFERROR( IF(I6295&lt;&gt;"", HLOOKUP(L$2+$A6295,Sheet2!BX:NK,2,0),""),"")</f>
        <v/>
      </c>
      <c r="L6295" t="str">
        <f>IF(OR(HLOOKUP(L$2+$A6295,Sheet2!BX:NK,$B6295,0),HLOOKUP(L$2+$A6295,Sheet2!BX:NK,$B6295,0)&lt;&gt;""),HLOOKUP(L$2+$A6295,Sheet2!BX:NK,$B6295,0),"")</f>
        <v/>
      </c>
      <c r="M6295" t="str">
        <f>IF(OR(HLOOKUP(M$2+$A6295,Sheet2!BY:NL,$B6295,0),HLOOKUP(M$2+$A6295,Sheet2!BY:NL,$B6295,0)&lt;&gt;""),HLOOKUP(M$2+$A6295,Sheet2!BY:NL,$B6295,0),"")</f>
        <v/>
      </c>
      <c r="N6295" t="str">
        <f>IF(OR(HLOOKUP(N$2+$A6295,Sheet2!BZ:NM,$B6295,0),HLOOKUP(N$2+$A6295,Sheet2!BZ:NM,$B6295,0)&lt;&gt;""),HLOOKUP(N$2+$A6295,Sheet2!BZ:NM,$B6295,0),"")</f>
        <v/>
      </c>
      <c r="O6295" t="str">
        <f>IF(OR(HLOOKUP(O$2+$A6295,Sheet2!CA:NN,$B6295,0),HLOOKUP(O$2+$A6295,Sheet2!CA:NN,$B6295,0)&lt;&gt;""),HLOOKUP(O$2+$A6295,Sheet2!CA:NN,$B6295,0),"")</f>
        <v/>
      </c>
      <c r="P6295" t="str">
        <f>IF(OR(HLOOKUP(P$2+$A6295,Sheet2!CB:NO,$B6295,0),HLOOKUP(P$2+$A6295,Sheet2!CB:NO,$B6295,0)&lt;&gt;""),HLOOKUP(P$2+$A6295,Sheet2!CB:NO,$B6295,0),"")</f>
        <v/>
      </c>
      <c r="Q6295" t="str">
        <f>IF(OR(HLOOKUP(Q$2+$A6295,Sheet2!CC:NO,$B6295,0),HLOOKUP(Q$2+$A6295,Sheet2!CC:NO,$B6295,0)&lt;&gt;""),HLOOKUP(Q$2+$A6295,Sheet2!CC:NO,$B6295,0),"")</f>
        <v/>
      </c>
    </row>
    <row r="6296" spans="1:17" x14ac:dyDescent="0.25">
      <c r="A6296" s="64">
        <f t="shared" si="787"/>
        <v>12</v>
      </c>
      <c r="B6296" s="64">
        <f t="shared" si="788"/>
        <v>634</v>
      </c>
      <c r="C6296" s="64">
        <f t="shared" si="789"/>
        <v>3</v>
      </c>
      <c r="D6296" s="64">
        <f t="shared" si="790"/>
        <v>630</v>
      </c>
      <c r="E6296" s="64">
        <f t="shared" si="791"/>
        <v>3146</v>
      </c>
      <c r="F6296" s="64" t="str">
        <f t="shared" si="784"/>
        <v/>
      </c>
      <c r="G6296" s="64" t="str">
        <f t="shared" si="785"/>
        <v/>
      </c>
      <c r="H6296" s="64" t="str">
        <f t="shared" si="786"/>
        <v/>
      </c>
      <c r="I6296" s="80" t="str">
        <f>IFERROR(VLOOKUP(D6296,Sheet2!A:B,2,0),"")</f>
        <v/>
      </c>
      <c r="J6296" s="64" t="str">
        <f>IFERROR(IF(I6296&lt;&gt;"",VLOOKUP(I6296,Sheet2!B:C,2,0),""),"")</f>
        <v/>
      </c>
      <c r="K6296" s="64" t="str">
        <f>IFERROR( IF(I6296&lt;&gt;"", HLOOKUP(L$2+$A6296,Sheet2!BX:NK,2,0),""),"")</f>
        <v/>
      </c>
      <c r="L6296" t="str">
        <f>IF(OR(HLOOKUP(L$2+$A6296,Sheet2!BX:NK,$B6296,0),HLOOKUP(L$2+$A6296,Sheet2!BX:NK,$B6296,0)&lt;&gt;""),HLOOKUP(L$2+$A6296,Sheet2!BX:NK,$B6296,0),"")</f>
        <v/>
      </c>
      <c r="M6296" t="str">
        <f>IF(OR(HLOOKUP(M$2+$A6296,Sheet2!BY:NL,$B6296,0),HLOOKUP(M$2+$A6296,Sheet2!BY:NL,$B6296,0)&lt;&gt;""),HLOOKUP(M$2+$A6296,Sheet2!BY:NL,$B6296,0),"")</f>
        <v/>
      </c>
      <c r="N6296" t="str">
        <f>IF(OR(HLOOKUP(N$2+$A6296,Sheet2!BZ:NM,$B6296,0),HLOOKUP(N$2+$A6296,Sheet2!BZ:NM,$B6296,0)&lt;&gt;""),HLOOKUP(N$2+$A6296,Sheet2!BZ:NM,$B6296,0),"")</f>
        <v/>
      </c>
      <c r="O6296" t="str">
        <f>IF(OR(HLOOKUP(O$2+$A6296,Sheet2!CA:NN,$B6296,0),HLOOKUP(O$2+$A6296,Sheet2!CA:NN,$B6296,0)&lt;&gt;""),HLOOKUP(O$2+$A6296,Sheet2!CA:NN,$B6296,0),"")</f>
        <v/>
      </c>
      <c r="P6296" t="str">
        <f>IF(OR(HLOOKUP(P$2+$A6296,Sheet2!CB:NO,$B6296,0),HLOOKUP(P$2+$A6296,Sheet2!CB:NO,$B6296,0)&lt;&gt;""),HLOOKUP(P$2+$A6296,Sheet2!CB:NO,$B6296,0),"")</f>
        <v/>
      </c>
      <c r="Q6296" t="str">
        <f>IF(OR(HLOOKUP(Q$2+$A6296,Sheet2!CC:NO,$B6296,0),HLOOKUP(Q$2+$A6296,Sheet2!CC:NO,$B6296,0)&lt;&gt;""),HLOOKUP(Q$2+$A6296,Sheet2!CC:NO,$B6296,0),"")</f>
        <v/>
      </c>
    </row>
    <row r="6297" spans="1:17" x14ac:dyDescent="0.25">
      <c r="A6297" s="64">
        <f t="shared" si="787"/>
        <v>18</v>
      </c>
      <c r="B6297" s="64">
        <f t="shared" si="788"/>
        <v>634</v>
      </c>
      <c r="C6297" s="64">
        <f t="shared" si="789"/>
        <v>4</v>
      </c>
      <c r="D6297" s="64">
        <f t="shared" si="790"/>
        <v>630</v>
      </c>
      <c r="E6297" s="64">
        <f t="shared" si="791"/>
        <v>3146</v>
      </c>
      <c r="F6297" s="64" t="str">
        <f t="shared" si="784"/>
        <v/>
      </c>
      <c r="G6297" s="64" t="str">
        <f t="shared" si="785"/>
        <v/>
      </c>
      <c r="H6297" s="64" t="str">
        <f t="shared" si="786"/>
        <v/>
      </c>
      <c r="I6297" s="80" t="str">
        <f>IFERROR(VLOOKUP(D6297,Sheet2!A:B,2,0),"")</f>
        <v/>
      </c>
      <c r="J6297" s="64" t="str">
        <f>IFERROR(IF(I6297&lt;&gt;"",VLOOKUP(I6297,Sheet2!B:C,2,0),""),"")</f>
        <v/>
      </c>
      <c r="K6297" s="64" t="str">
        <f>IFERROR( IF(I6297&lt;&gt;"", HLOOKUP(L$2+$A6297,Sheet2!BX:NK,2,0),""),"")</f>
        <v/>
      </c>
      <c r="L6297" t="str">
        <f>IF(OR(HLOOKUP(L$2+$A6297,Sheet2!BX:NK,$B6297,0),HLOOKUP(L$2+$A6297,Sheet2!BX:NK,$B6297,0)&lt;&gt;""),HLOOKUP(L$2+$A6297,Sheet2!BX:NK,$B6297,0),"")</f>
        <v/>
      </c>
      <c r="M6297" t="str">
        <f>IF(OR(HLOOKUP(M$2+$A6297,Sheet2!BY:NL,$B6297,0),HLOOKUP(M$2+$A6297,Sheet2!BY:NL,$B6297,0)&lt;&gt;""),HLOOKUP(M$2+$A6297,Sheet2!BY:NL,$B6297,0),"")</f>
        <v/>
      </c>
      <c r="N6297" t="str">
        <f>IF(OR(HLOOKUP(N$2+$A6297,Sheet2!BZ:NM,$B6297,0),HLOOKUP(N$2+$A6297,Sheet2!BZ:NM,$B6297,0)&lt;&gt;""),HLOOKUP(N$2+$A6297,Sheet2!BZ:NM,$B6297,0),"")</f>
        <v/>
      </c>
      <c r="O6297" t="str">
        <f>IF(OR(HLOOKUP(O$2+$A6297,Sheet2!CA:NN,$B6297,0),HLOOKUP(O$2+$A6297,Sheet2!CA:NN,$B6297,0)&lt;&gt;""),HLOOKUP(O$2+$A6297,Sheet2!CA:NN,$B6297,0),"")</f>
        <v/>
      </c>
      <c r="P6297" t="str">
        <f>IF(OR(HLOOKUP(P$2+$A6297,Sheet2!CB:NO,$B6297,0),HLOOKUP(P$2+$A6297,Sheet2!CB:NO,$B6297,0)&lt;&gt;""),HLOOKUP(P$2+$A6297,Sheet2!CB:NO,$B6297,0),"")</f>
        <v/>
      </c>
      <c r="Q6297" t="str">
        <f>IF(OR(HLOOKUP(Q$2+$A6297,Sheet2!CC:NO,$B6297,0),HLOOKUP(Q$2+$A6297,Sheet2!CC:NO,$B6297,0)&lt;&gt;""),HLOOKUP(Q$2+$A6297,Sheet2!CC:NO,$B6297,0),"")</f>
        <v/>
      </c>
    </row>
    <row r="6298" spans="1:17" x14ac:dyDescent="0.25">
      <c r="A6298" s="64">
        <f t="shared" si="787"/>
        <v>24</v>
      </c>
      <c r="B6298" s="64">
        <f t="shared" si="788"/>
        <v>634</v>
      </c>
      <c r="C6298" s="64">
        <f t="shared" si="789"/>
        <v>5</v>
      </c>
      <c r="D6298" s="64">
        <f t="shared" si="790"/>
        <v>630</v>
      </c>
      <c r="E6298" s="64">
        <f t="shared" si="791"/>
        <v>3146</v>
      </c>
      <c r="F6298" s="64" t="str">
        <f t="shared" si="784"/>
        <v/>
      </c>
      <c r="G6298" s="64" t="str">
        <f t="shared" si="785"/>
        <v/>
      </c>
      <c r="H6298" s="64" t="str">
        <f t="shared" si="786"/>
        <v/>
      </c>
      <c r="I6298" s="80" t="str">
        <f>IFERROR(VLOOKUP(D6298,Sheet2!A:B,2,0),"")</f>
        <v/>
      </c>
      <c r="J6298" s="64" t="str">
        <f>IFERROR(IF(I6298&lt;&gt;"",VLOOKUP(I6298,Sheet2!B:C,2,0),""),"")</f>
        <v/>
      </c>
      <c r="K6298" s="64" t="str">
        <f>IFERROR( IF(I6298&lt;&gt;"", HLOOKUP(L$2+$A6298,Sheet2!BX:NK,2,0),""),"")</f>
        <v/>
      </c>
      <c r="L6298" t="str">
        <f>IF(OR(HLOOKUP(L$2+$A6298,Sheet2!BX:NK,$B6298,0),HLOOKUP(L$2+$A6298,Sheet2!BX:NK,$B6298,0)&lt;&gt;""),HLOOKUP(L$2+$A6298,Sheet2!BX:NK,$B6298,0),"")</f>
        <v/>
      </c>
      <c r="M6298" t="str">
        <f>IF(OR(HLOOKUP(M$2+$A6298,Sheet2!BY:NL,$B6298,0),HLOOKUP(M$2+$A6298,Sheet2!BY:NL,$B6298,0)&lt;&gt;""),HLOOKUP(M$2+$A6298,Sheet2!BY:NL,$B6298,0),"")</f>
        <v/>
      </c>
      <c r="N6298" t="str">
        <f>IF(OR(HLOOKUP(N$2+$A6298,Sheet2!BZ:NM,$B6298,0),HLOOKUP(N$2+$A6298,Sheet2!BZ:NM,$B6298,0)&lt;&gt;""),HLOOKUP(N$2+$A6298,Sheet2!BZ:NM,$B6298,0),"")</f>
        <v/>
      </c>
      <c r="O6298" t="str">
        <f>IF(OR(HLOOKUP(O$2+$A6298,Sheet2!CA:NN,$B6298,0),HLOOKUP(O$2+$A6298,Sheet2!CA:NN,$B6298,0)&lt;&gt;""),HLOOKUP(O$2+$A6298,Sheet2!CA:NN,$B6298,0),"")</f>
        <v/>
      </c>
      <c r="P6298" t="str">
        <f>IF(OR(HLOOKUP(P$2+$A6298,Sheet2!CB:NO,$B6298,0),HLOOKUP(P$2+$A6298,Sheet2!CB:NO,$B6298,0)&lt;&gt;""),HLOOKUP(P$2+$A6298,Sheet2!CB:NO,$B6298,0),"")</f>
        <v/>
      </c>
      <c r="Q6298" t="str">
        <f>IF(OR(HLOOKUP(Q$2+$A6298,Sheet2!CC:NO,$B6298,0),HLOOKUP(Q$2+$A6298,Sheet2!CC:NO,$B6298,0)&lt;&gt;""),HLOOKUP(Q$2+$A6298,Sheet2!CC:NO,$B6298,0),"")</f>
        <v/>
      </c>
    </row>
    <row r="6299" spans="1:17" x14ac:dyDescent="0.25">
      <c r="A6299" s="64">
        <f t="shared" si="787"/>
        <v>30</v>
      </c>
      <c r="B6299" s="64">
        <f t="shared" si="788"/>
        <v>634</v>
      </c>
      <c r="C6299" s="64">
        <f t="shared" si="789"/>
        <v>6</v>
      </c>
      <c r="D6299" s="64">
        <f t="shared" si="790"/>
        <v>630</v>
      </c>
      <c r="E6299" s="64">
        <f t="shared" si="791"/>
        <v>3146</v>
      </c>
      <c r="F6299" s="64" t="str">
        <f t="shared" si="784"/>
        <v/>
      </c>
      <c r="G6299" s="64" t="str">
        <f t="shared" si="785"/>
        <v/>
      </c>
      <c r="H6299" s="64" t="str">
        <f t="shared" si="786"/>
        <v/>
      </c>
      <c r="I6299" s="80" t="str">
        <f>IFERROR(VLOOKUP(D6299,Sheet2!A:B,2,0),"")</f>
        <v/>
      </c>
      <c r="J6299" s="64" t="str">
        <f>IFERROR(IF(I6299&lt;&gt;"",VLOOKUP(I6299,Sheet2!B:C,2,0),""),"")</f>
        <v/>
      </c>
      <c r="K6299" s="64" t="str">
        <f>IFERROR( IF(I6299&lt;&gt;"", HLOOKUP(L$2+$A6299,Sheet2!BX:NK,2,0),""),"")</f>
        <v/>
      </c>
      <c r="L6299" t="str">
        <f>IF(OR(HLOOKUP(L$2+$A6299,Sheet2!BX:NK,$B6299,0),HLOOKUP(L$2+$A6299,Sheet2!BX:NK,$B6299,0)&lt;&gt;""),HLOOKUP(L$2+$A6299,Sheet2!BX:NK,$B6299,0),"")</f>
        <v/>
      </c>
      <c r="M6299" t="str">
        <f>IF(OR(HLOOKUP(M$2+$A6299,Sheet2!BY:NL,$B6299,0),HLOOKUP(M$2+$A6299,Sheet2!BY:NL,$B6299,0)&lt;&gt;""),HLOOKUP(M$2+$A6299,Sheet2!BY:NL,$B6299,0),"")</f>
        <v/>
      </c>
      <c r="N6299" t="str">
        <f>IF(OR(HLOOKUP(N$2+$A6299,Sheet2!BZ:NM,$B6299,0),HLOOKUP(N$2+$A6299,Sheet2!BZ:NM,$B6299,0)&lt;&gt;""),HLOOKUP(N$2+$A6299,Sheet2!BZ:NM,$B6299,0),"")</f>
        <v/>
      </c>
      <c r="O6299" t="str">
        <f>IF(OR(HLOOKUP(O$2+$A6299,Sheet2!CA:NN,$B6299,0),HLOOKUP(O$2+$A6299,Sheet2!CA:NN,$B6299,0)&lt;&gt;""),HLOOKUP(O$2+$A6299,Sheet2!CA:NN,$B6299,0),"")</f>
        <v/>
      </c>
      <c r="P6299" t="str">
        <f>IF(OR(HLOOKUP(P$2+$A6299,Sheet2!CB:NO,$B6299,0),HLOOKUP(P$2+$A6299,Sheet2!CB:NO,$B6299,0)&lt;&gt;""),HLOOKUP(P$2+$A6299,Sheet2!CB:NO,$B6299,0),"")</f>
        <v/>
      </c>
      <c r="Q6299" t="str">
        <f>IF(OR(HLOOKUP(Q$2+$A6299,Sheet2!CC:NO,$B6299,0),HLOOKUP(Q$2+$A6299,Sheet2!CC:NO,$B6299,0)&lt;&gt;""),HLOOKUP(Q$2+$A6299,Sheet2!CC:NO,$B6299,0),"")</f>
        <v/>
      </c>
    </row>
    <row r="6300" spans="1:17" x14ac:dyDescent="0.25">
      <c r="A6300" s="64">
        <f t="shared" si="787"/>
        <v>36</v>
      </c>
      <c r="B6300" s="64">
        <f t="shared" si="788"/>
        <v>634</v>
      </c>
      <c r="C6300" s="64">
        <f t="shared" si="789"/>
        <v>7</v>
      </c>
      <c r="D6300" s="64">
        <f t="shared" si="790"/>
        <v>630</v>
      </c>
      <c r="E6300" s="64">
        <f t="shared" si="791"/>
        <v>3146</v>
      </c>
      <c r="F6300" s="64" t="str">
        <f t="shared" si="784"/>
        <v/>
      </c>
      <c r="G6300" s="64" t="str">
        <f t="shared" si="785"/>
        <v/>
      </c>
      <c r="H6300" s="64" t="str">
        <f t="shared" si="786"/>
        <v/>
      </c>
      <c r="I6300" s="80" t="str">
        <f>IFERROR(VLOOKUP(D6300,Sheet2!A:B,2,0),"")</f>
        <v/>
      </c>
      <c r="J6300" s="64" t="str">
        <f>IFERROR(IF(I6300&lt;&gt;"",VLOOKUP(I6300,Sheet2!B:C,2,0),""),"")</f>
        <v/>
      </c>
      <c r="K6300" s="64" t="str">
        <f>IFERROR( IF(I6300&lt;&gt;"", HLOOKUP(L$2+$A6300,Sheet2!BX:NK,2,0),""),"")</f>
        <v/>
      </c>
      <c r="L6300" t="str">
        <f>IF(OR(HLOOKUP(L$2+$A6300,Sheet2!BX:NK,$B6300,0),HLOOKUP(L$2+$A6300,Sheet2!BX:NK,$B6300,0)&lt;&gt;""),HLOOKUP(L$2+$A6300,Sheet2!BX:NK,$B6300,0),"")</f>
        <v/>
      </c>
      <c r="M6300" t="str">
        <f>IF(OR(HLOOKUP(M$2+$A6300,Sheet2!BY:NL,$B6300,0),HLOOKUP(M$2+$A6300,Sheet2!BY:NL,$B6300,0)&lt;&gt;""),HLOOKUP(M$2+$A6300,Sheet2!BY:NL,$B6300,0),"")</f>
        <v/>
      </c>
      <c r="N6300" t="str">
        <f>IF(OR(HLOOKUP(N$2+$A6300,Sheet2!BZ:NM,$B6300,0),HLOOKUP(N$2+$A6300,Sheet2!BZ:NM,$B6300,0)&lt;&gt;""),HLOOKUP(N$2+$A6300,Sheet2!BZ:NM,$B6300,0),"")</f>
        <v/>
      </c>
      <c r="O6300" t="str">
        <f>IF(OR(HLOOKUP(O$2+$A6300,Sheet2!CA:NN,$B6300,0),HLOOKUP(O$2+$A6300,Sheet2!CA:NN,$B6300,0)&lt;&gt;""),HLOOKUP(O$2+$A6300,Sheet2!CA:NN,$B6300,0),"")</f>
        <v/>
      </c>
      <c r="P6300" t="str">
        <f>IF(OR(HLOOKUP(P$2+$A6300,Sheet2!CB:NO,$B6300,0),HLOOKUP(P$2+$A6300,Sheet2!CB:NO,$B6300,0)&lt;&gt;""),HLOOKUP(P$2+$A6300,Sheet2!CB:NO,$B6300,0),"")</f>
        <v/>
      </c>
      <c r="Q6300" t="str">
        <f>IF(OR(HLOOKUP(Q$2+$A6300,Sheet2!CC:NO,$B6300,0),HLOOKUP(Q$2+$A6300,Sheet2!CC:NO,$B6300,0)&lt;&gt;""),HLOOKUP(Q$2+$A6300,Sheet2!CC:NO,$B6300,0),"")</f>
        <v/>
      </c>
    </row>
    <row r="6301" spans="1:17" x14ac:dyDescent="0.25">
      <c r="A6301" s="64">
        <f t="shared" si="787"/>
        <v>42</v>
      </c>
      <c r="B6301" s="64">
        <f t="shared" si="788"/>
        <v>634</v>
      </c>
      <c r="C6301" s="64">
        <f t="shared" si="789"/>
        <v>8</v>
      </c>
      <c r="D6301" s="64">
        <f t="shared" si="790"/>
        <v>630</v>
      </c>
      <c r="E6301" s="64">
        <f t="shared" si="791"/>
        <v>3146</v>
      </c>
      <c r="F6301" s="64" t="str">
        <f t="shared" si="784"/>
        <v/>
      </c>
      <c r="G6301" s="64" t="str">
        <f t="shared" si="785"/>
        <v/>
      </c>
      <c r="H6301" s="64" t="str">
        <f t="shared" si="786"/>
        <v/>
      </c>
      <c r="I6301" s="80" t="str">
        <f>IFERROR(VLOOKUP(D6301,Sheet2!A:B,2,0),"")</f>
        <v/>
      </c>
      <c r="J6301" s="64" t="str">
        <f>IFERROR(IF(I6301&lt;&gt;"",VLOOKUP(I6301,Sheet2!B:C,2,0),""),"")</f>
        <v/>
      </c>
      <c r="K6301" s="64" t="str">
        <f>IFERROR( IF(I6301&lt;&gt;"", HLOOKUP(L$2+$A6301,Sheet2!BX:NK,2,0),""),"")</f>
        <v/>
      </c>
      <c r="L6301" t="str">
        <f>IF(OR(HLOOKUP(L$2+$A6301,Sheet2!BX:NK,$B6301,0),HLOOKUP(L$2+$A6301,Sheet2!BX:NK,$B6301,0)&lt;&gt;""),HLOOKUP(L$2+$A6301,Sheet2!BX:NK,$B6301,0),"")</f>
        <v/>
      </c>
      <c r="M6301" t="str">
        <f>IF(OR(HLOOKUP(M$2+$A6301,Sheet2!BY:NL,$B6301,0),HLOOKUP(M$2+$A6301,Sheet2!BY:NL,$B6301,0)&lt;&gt;""),HLOOKUP(M$2+$A6301,Sheet2!BY:NL,$B6301,0),"")</f>
        <v/>
      </c>
      <c r="N6301" t="str">
        <f>IF(OR(HLOOKUP(N$2+$A6301,Sheet2!BZ:NM,$B6301,0),HLOOKUP(N$2+$A6301,Sheet2!BZ:NM,$B6301,0)&lt;&gt;""),HLOOKUP(N$2+$A6301,Sheet2!BZ:NM,$B6301,0),"")</f>
        <v/>
      </c>
      <c r="O6301" t="str">
        <f>IF(OR(HLOOKUP(O$2+$A6301,Sheet2!CA:NN,$B6301,0),HLOOKUP(O$2+$A6301,Sheet2!CA:NN,$B6301,0)&lt;&gt;""),HLOOKUP(O$2+$A6301,Sheet2!CA:NN,$B6301,0),"")</f>
        <v/>
      </c>
      <c r="P6301" t="str">
        <f>IF(OR(HLOOKUP(P$2+$A6301,Sheet2!CB:NO,$B6301,0),HLOOKUP(P$2+$A6301,Sheet2!CB:NO,$B6301,0)&lt;&gt;""),HLOOKUP(P$2+$A6301,Sheet2!CB:NO,$B6301,0),"")</f>
        <v/>
      </c>
      <c r="Q6301" t="str">
        <f>IF(OR(HLOOKUP(Q$2+$A6301,Sheet2!CC:NO,$B6301,0),HLOOKUP(Q$2+$A6301,Sheet2!CC:NO,$B6301,0)&lt;&gt;""),HLOOKUP(Q$2+$A6301,Sheet2!CC:NO,$B6301,0),"")</f>
        <v/>
      </c>
    </row>
    <row r="6302" spans="1:17" x14ac:dyDescent="0.25">
      <c r="A6302" s="64">
        <f t="shared" si="787"/>
        <v>48</v>
      </c>
      <c r="B6302" s="64">
        <f t="shared" si="788"/>
        <v>634</v>
      </c>
      <c r="C6302" s="64">
        <f t="shared" si="789"/>
        <v>9</v>
      </c>
      <c r="D6302" s="64">
        <f t="shared" si="790"/>
        <v>630</v>
      </c>
      <c r="E6302" s="64">
        <f t="shared" si="791"/>
        <v>3146</v>
      </c>
      <c r="F6302" s="64" t="str">
        <f t="shared" si="784"/>
        <v/>
      </c>
      <c r="G6302" s="64" t="str">
        <f t="shared" si="785"/>
        <v/>
      </c>
      <c r="H6302" s="64" t="str">
        <f t="shared" si="786"/>
        <v/>
      </c>
      <c r="I6302" s="80" t="str">
        <f>IFERROR(VLOOKUP(D6302,Sheet2!A:B,2,0),"")</f>
        <v/>
      </c>
      <c r="J6302" s="64" t="str">
        <f>IFERROR(IF(I6302&lt;&gt;"",VLOOKUP(I6302,Sheet2!B:C,2,0),""),"")</f>
        <v/>
      </c>
      <c r="K6302" s="64" t="str">
        <f>IFERROR( IF(I6302&lt;&gt;"", HLOOKUP(L$2+$A6302,Sheet2!BX:NK,2,0),""),"")</f>
        <v/>
      </c>
      <c r="L6302" t="str">
        <f>IF(OR(HLOOKUP(L$2+$A6302,Sheet2!BX:NK,$B6302,0),HLOOKUP(L$2+$A6302,Sheet2!BX:NK,$B6302,0)&lt;&gt;""),HLOOKUP(L$2+$A6302,Sheet2!BX:NK,$B6302,0),"")</f>
        <v/>
      </c>
      <c r="M6302" t="str">
        <f>IF(OR(HLOOKUP(M$2+$A6302,Sheet2!BY:NL,$B6302,0),HLOOKUP(M$2+$A6302,Sheet2!BY:NL,$B6302,0)&lt;&gt;""),HLOOKUP(M$2+$A6302,Sheet2!BY:NL,$B6302,0),"")</f>
        <v/>
      </c>
      <c r="N6302" t="str">
        <f>IF(OR(HLOOKUP(N$2+$A6302,Sheet2!BZ:NM,$B6302,0),HLOOKUP(N$2+$A6302,Sheet2!BZ:NM,$B6302,0)&lt;&gt;""),HLOOKUP(N$2+$A6302,Sheet2!BZ:NM,$B6302,0),"")</f>
        <v/>
      </c>
      <c r="O6302" t="str">
        <f>IF(OR(HLOOKUP(O$2+$A6302,Sheet2!CA:NN,$B6302,0),HLOOKUP(O$2+$A6302,Sheet2!CA:NN,$B6302,0)&lt;&gt;""),HLOOKUP(O$2+$A6302,Sheet2!CA:NN,$B6302,0),"")</f>
        <v/>
      </c>
      <c r="P6302" t="str">
        <f>IF(OR(HLOOKUP(P$2+$A6302,Sheet2!CB:NO,$B6302,0),HLOOKUP(P$2+$A6302,Sheet2!CB:NO,$B6302,0)&lt;&gt;""),HLOOKUP(P$2+$A6302,Sheet2!CB:NO,$B6302,0),"")</f>
        <v/>
      </c>
      <c r="Q6302" t="str">
        <f>IF(OR(HLOOKUP(Q$2+$A6302,Sheet2!CC:NO,$B6302,0),HLOOKUP(Q$2+$A6302,Sheet2!CC:NO,$B6302,0)&lt;&gt;""),HLOOKUP(Q$2+$A6302,Sheet2!CC:NO,$B6302,0),"")</f>
        <v/>
      </c>
    </row>
    <row r="6303" spans="1:17" x14ac:dyDescent="0.25">
      <c r="A6303" s="64">
        <f t="shared" si="787"/>
        <v>54</v>
      </c>
      <c r="B6303" s="64">
        <f t="shared" si="788"/>
        <v>634</v>
      </c>
      <c r="C6303" s="64">
        <f t="shared" si="789"/>
        <v>10</v>
      </c>
      <c r="D6303" s="64">
        <f t="shared" si="790"/>
        <v>630</v>
      </c>
      <c r="E6303" s="64">
        <f t="shared" si="791"/>
        <v>3146</v>
      </c>
      <c r="F6303" s="64" t="str">
        <f t="shared" si="784"/>
        <v/>
      </c>
      <c r="G6303" s="64" t="str">
        <f t="shared" si="785"/>
        <v/>
      </c>
      <c r="H6303" s="64" t="str">
        <f t="shared" si="786"/>
        <v/>
      </c>
      <c r="I6303" s="80" t="str">
        <f>IFERROR(VLOOKUP(D6303,Sheet2!A:B,2,0),"")</f>
        <v/>
      </c>
      <c r="J6303" s="64" t="str">
        <f>IFERROR(IF(I6303&lt;&gt;"",VLOOKUP(I6303,Sheet2!B:C,2,0),""),"")</f>
        <v/>
      </c>
      <c r="K6303" s="64" t="str">
        <f>IFERROR( IF(I6303&lt;&gt;"", HLOOKUP(L$2+$A6303,Sheet2!BX:NK,2,0),""),"")</f>
        <v/>
      </c>
      <c r="L6303" t="str">
        <f>IF(OR(HLOOKUP(L$2+$A6303,Sheet2!BX:NK,$B6303,0),HLOOKUP(L$2+$A6303,Sheet2!BX:NK,$B6303,0)&lt;&gt;""),HLOOKUP(L$2+$A6303,Sheet2!BX:NK,$B6303,0),"")</f>
        <v/>
      </c>
      <c r="M6303" t="str">
        <f>IF(OR(HLOOKUP(M$2+$A6303,Sheet2!BY:NL,$B6303,0),HLOOKUP(M$2+$A6303,Sheet2!BY:NL,$B6303,0)&lt;&gt;""),HLOOKUP(M$2+$A6303,Sheet2!BY:NL,$B6303,0),"")</f>
        <v/>
      </c>
      <c r="N6303" t="str">
        <f>IF(OR(HLOOKUP(N$2+$A6303,Sheet2!BZ:NM,$B6303,0),HLOOKUP(N$2+$A6303,Sheet2!BZ:NM,$B6303,0)&lt;&gt;""),HLOOKUP(N$2+$A6303,Sheet2!BZ:NM,$B6303,0),"")</f>
        <v/>
      </c>
      <c r="O6303" t="str">
        <f>IF(OR(HLOOKUP(O$2+$A6303,Sheet2!CA:NN,$B6303,0),HLOOKUP(O$2+$A6303,Sheet2!CA:NN,$B6303,0)&lt;&gt;""),HLOOKUP(O$2+$A6303,Sheet2!CA:NN,$B6303,0),"")</f>
        <v/>
      </c>
      <c r="P6303" t="str">
        <f>IF(OR(HLOOKUP(P$2+$A6303,Sheet2!CB:NO,$B6303,0),HLOOKUP(P$2+$A6303,Sheet2!CB:NO,$B6303,0)&lt;&gt;""),HLOOKUP(P$2+$A6303,Sheet2!CB:NO,$B6303,0),"")</f>
        <v/>
      </c>
      <c r="Q6303" t="str">
        <f>IF(OR(HLOOKUP(Q$2+$A6303,Sheet2!CC:NO,$B6303,0),HLOOKUP(Q$2+$A6303,Sheet2!CC:NO,$B6303,0)&lt;&gt;""),HLOOKUP(Q$2+$A6303,Sheet2!CC:NO,$B6303,0),"")</f>
        <v/>
      </c>
    </row>
    <row r="6304" spans="1:17" x14ac:dyDescent="0.25">
      <c r="A6304" s="64">
        <f t="shared" si="787"/>
        <v>0</v>
      </c>
      <c r="B6304" s="64">
        <f t="shared" si="788"/>
        <v>635</v>
      </c>
      <c r="C6304" s="64">
        <f t="shared" si="789"/>
        <v>1</v>
      </c>
      <c r="D6304" s="64">
        <f t="shared" si="790"/>
        <v>631</v>
      </c>
      <c r="E6304" s="64">
        <f t="shared" si="791"/>
        <v>3151</v>
      </c>
      <c r="F6304" s="64" t="str">
        <f t="shared" si="784"/>
        <v/>
      </c>
      <c r="G6304" s="64" t="str">
        <f t="shared" si="785"/>
        <v/>
      </c>
      <c r="H6304" s="64" t="str">
        <f t="shared" si="786"/>
        <v/>
      </c>
      <c r="I6304" s="80" t="str">
        <f>IFERROR(VLOOKUP(D6304,Sheet2!A:B,2,0),"")</f>
        <v/>
      </c>
      <c r="J6304" s="64" t="str">
        <f>IFERROR(IF(I6304&lt;&gt;"",VLOOKUP(I6304,Sheet2!B:C,2,0),""),"")</f>
        <v/>
      </c>
      <c r="K6304" s="64" t="str">
        <f>IFERROR( IF(I6304&lt;&gt;"", HLOOKUP(L$2+$A6304,Sheet2!BX:NK,2,0),""),"")</f>
        <v/>
      </c>
      <c r="L6304" t="str">
        <f>IF(OR(HLOOKUP(L$2+$A6304,Sheet2!BX:NK,$B6304,0),HLOOKUP(L$2+$A6304,Sheet2!BX:NK,$B6304,0)&lt;&gt;""),HLOOKUP(L$2+$A6304,Sheet2!BX:NK,$B6304,0),"")</f>
        <v/>
      </c>
      <c r="M6304" t="str">
        <f>IF(OR(HLOOKUP(M$2+$A6304,Sheet2!BY:NL,$B6304,0),HLOOKUP(M$2+$A6304,Sheet2!BY:NL,$B6304,0)&lt;&gt;""),HLOOKUP(M$2+$A6304,Sheet2!BY:NL,$B6304,0),"")</f>
        <v/>
      </c>
      <c r="N6304" t="str">
        <f>IF(OR(HLOOKUP(N$2+$A6304,Sheet2!BZ:NM,$B6304,0),HLOOKUP(N$2+$A6304,Sheet2!BZ:NM,$B6304,0)&lt;&gt;""),HLOOKUP(N$2+$A6304,Sheet2!BZ:NM,$B6304,0),"")</f>
        <v/>
      </c>
      <c r="O6304" t="str">
        <f>IF(OR(HLOOKUP(O$2+$A6304,Sheet2!CA:NN,$B6304,0),HLOOKUP(O$2+$A6304,Sheet2!CA:NN,$B6304,0)&lt;&gt;""),HLOOKUP(O$2+$A6304,Sheet2!CA:NN,$B6304,0),"")</f>
        <v/>
      </c>
      <c r="P6304" t="str">
        <f>IF(OR(HLOOKUP(P$2+$A6304,Sheet2!CB:NO,$B6304,0),HLOOKUP(P$2+$A6304,Sheet2!CB:NO,$B6304,0)&lt;&gt;""),HLOOKUP(P$2+$A6304,Sheet2!CB:NO,$B6304,0),"")</f>
        <v/>
      </c>
      <c r="Q6304" t="str">
        <f>IF(OR(HLOOKUP(Q$2+$A6304,Sheet2!CC:NO,$B6304,0),HLOOKUP(Q$2+$A6304,Sheet2!CC:NO,$B6304,0)&lt;&gt;""),HLOOKUP(Q$2+$A6304,Sheet2!CC:NO,$B6304,0),"")</f>
        <v/>
      </c>
    </row>
    <row r="6305" spans="1:17" x14ac:dyDescent="0.25">
      <c r="A6305" s="64">
        <f t="shared" si="787"/>
        <v>6</v>
      </c>
      <c r="B6305" s="64">
        <f t="shared" si="788"/>
        <v>635</v>
      </c>
      <c r="C6305" s="64">
        <f t="shared" si="789"/>
        <v>2</v>
      </c>
      <c r="D6305" s="64">
        <f t="shared" si="790"/>
        <v>631</v>
      </c>
      <c r="E6305" s="64">
        <f t="shared" si="791"/>
        <v>3151</v>
      </c>
      <c r="F6305" s="64" t="str">
        <f t="shared" si="784"/>
        <v/>
      </c>
      <c r="G6305" s="64" t="str">
        <f t="shared" si="785"/>
        <v/>
      </c>
      <c r="H6305" s="64" t="str">
        <f t="shared" si="786"/>
        <v/>
      </c>
      <c r="I6305" s="80" t="str">
        <f>IFERROR(VLOOKUP(D6305,Sheet2!A:B,2,0),"")</f>
        <v/>
      </c>
      <c r="J6305" s="64" t="str">
        <f>IFERROR(IF(I6305&lt;&gt;"",VLOOKUP(I6305,Sheet2!B:C,2,0),""),"")</f>
        <v/>
      </c>
      <c r="K6305" s="64" t="str">
        <f>IFERROR( IF(I6305&lt;&gt;"", HLOOKUP(L$2+$A6305,Sheet2!BX:NK,2,0),""),"")</f>
        <v/>
      </c>
      <c r="L6305" t="str">
        <f>IF(OR(HLOOKUP(L$2+$A6305,Sheet2!BX:NK,$B6305,0),HLOOKUP(L$2+$A6305,Sheet2!BX:NK,$B6305,0)&lt;&gt;""),HLOOKUP(L$2+$A6305,Sheet2!BX:NK,$B6305,0),"")</f>
        <v/>
      </c>
      <c r="M6305" t="str">
        <f>IF(OR(HLOOKUP(M$2+$A6305,Sheet2!BY:NL,$B6305,0),HLOOKUP(M$2+$A6305,Sheet2!BY:NL,$B6305,0)&lt;&gt;""),HLOOKUP(M$2+$A6305,Sheet2!BY:NL,$B6305,0),"")</f>
        <v/>
      </c>
      <c r="N6305" t="str">
        <f>IF(OR(HLOOKUP(N$2+$A6305,Sheet2!BZ:NM,$B6305,0),HLOOKUP(N$2+$A6305,Sheet2!BZ:NM,$B6305,0)&lt;&gt;""),HLOOKUP(N$2+$A6305,Sheet2!BZ:NM,$B6305,0),"")</f>
        <v/>
      </c>
      <c r="O6305" t="str">
        <f>IF(OR(HLOOKUP(O$2+$A6305,Sheet2!CA:NN,$B6305,0),HLOOKUP(O$2+$A6305,Sheet2!CA:NN,$B6305,0)&lt;&gt;""),HLOOKUP(O$2+$A6305,Sheet2!CA:NN,$B6305,0),"")</f>
        <v/>
      </c>
      <c r="P6305" t="str">
        <f>IF(OR(HLOOKUP(P$2+$A6305,Sheet2!CB:NO,$B6305,0),HLOOKUP(P$2+$A6305,Sheet2!CB:NO,$B6305,0)&lt;&gt;""),HLOOKUP(P$2+$A6305,Sheet2!CB:NO,$B6305,0),"")</f>
        <v/>
      </c>
      <c r="Q6305" t="str">
        <f>IF(OR(HLOOKUP(Q$2+$A6305,Sheet2!CC:NO,$B6305,0),HLOOKUP(Q$2+$A6305,Sheet2!CC:NO,$B6305,0)&lt;&gt;""),HLOOKUP(Q$2+$A6305,Sheet2!CC:NO,$B6305,0),"")</f>
        <v/>
      </c>
    </row>
    <row r="6306" spans="1:17" x14ac:dyDescent="0.25">
      <c r="A6306" s="64">
        <f t="shared" si="787"/>
        <v>12</v>
      </c>
      <c r="B6306" s="64">
        <f t="shared" si="788"/>
        <v>635</v>
      </c>
      <c r="C6306" s="64">
        <f t="shared" si="789"/>
        <v>3</v>
      </c>
      <c r="D6306" s="64">
        <f t="shared" si="790"/>
        <v>631</v>
      </c>
      <c r="E6306" s="64">
        <f t="shared" si="791"/>
        <v>3151</v>
      </c>
      <c r="F6306" s="64" t="str">
        <f t="shared" si="784"/>
        <v/>
      </c>
      <c r="G6306" s="64" t="str">
        <f t="shared" si="785"/>
        <v/>
      </c>
      <c r="H6306" s="64" t="str">
        <f t="shared" si="786"/>
        <v/>
      </c>
      <c r="I6306" s="80" t="str">
        <f>IFERROR(VLOOKUP(D6306,Sheet2!A:B,2,0),"")</f>
        <v/>
      </c>
      <c r="J6306" s="64" t="str">
        <f>IFERROR(IF(I6306&lt;&gt;"",VLOOKUP(I6306,Sheet2!B:C,2,0),""),"")</f>
        <v/>
      </c>
      <c r="K6306" s="64" t="str">
        <f>IFERROR( IF(I6306&lt;&gt;"", HLOOKUP(L$2+$A6306,Sheet2!BX:NK,2,0),""),"")</f>
        <v/>
      </c>
      <c r="L6306" t="str">
        <f>IF(OR(HLOOKUP(L$2+$A6306,Sheet2!BX:NK,$B6306,0),HLOOKUP(L$2+$A6306,Sheet2!BX:NK,$B6306,0)&lt;&gt;""),HLOOKUP(L$2+$A6306,Sheet2!BX:NK,$B6306,0),"")</f>
        <v/>
      </c>
      <c r="M6306" t="str">
        <f>IF(OR(HLOOKUP(M$2+$A6306,Sheet2!BY:NL,$B6306,0),HLOOKUP(M$2+$A6306,Sheet2!BY:NL,$B6306,0)&lt;&gt;""),HLOOKUP(M$2+$A6306,Sheet2!BY:NL,$B6306,0),"")</f>
        <v/>
      </c>
      <c r="N6306" t="str">
        <f>IF(OR(HLOOKUP(N$2+$A6306,Sheet2!BZ:NM,$B6306,0),HLOOKUP(N$2+$A6306,Sheet2!BZ:NM,$B6306,0)&lt;&gt;""),HLOOKUP(N$2+$A6306,Sheet2!BZ:NM,$B6306,0),"")</f>
        <v/>
      </c>
      <c r="O6306" t="str">
        <f>IF(OR(HLOOKUP(O$2+$A6306,Sheet2!CA:NN,$B6306,0),HLOOKUP(O$2+$A6306,Sheet2!CA:NN,$B6306,0)&lt;&gt;""),HLOOKUP(O$2+$A6306,Sheet2!CA:NN,$B6306,0),"")</f>
        <v/>
      </c>
      <c r="P6306" t="str">
        <f>IF(OR(HLOOKUP(P$2+$A6306,Sheet2!CB:NO,$B6306,0),HLOOKUP(P$2+$A6306,Sheet2!CB:NO,$B6306,0)&lt;&gt;""),HLOOKUP(P$2+$A6306,Sheet2!CB:NO,$B6306,0),"")</f>
        <v/>
      </c>
      <c r="Q6306" t="str">
        <f>IF(OR(HLOOKUP(Q$2+$A6306,Sheet2!CC:NO,$B6306,0),HLOOKUP(Q$2+$A6306,Sheet2!CC:NO,$B6306,0)&lt;&gt;""),HLOOKUP(Q$2+$A6306,Sheet2!CC:NO,$B6306,0),"")</f>
        <v/>
      </c>
    </row>
    <row r="6307" spans="1:17" x14ac:dyDescent="0.25">
      <c r="A6307" s="64">
        <f t="shared" si="787"/>
        <v>18</v>
      </c>
      <c r="B6307" s="64">
        <f t="shared" si="788"/>
        <v>635</v>
      </c>
      <c r="C6307" s="64">
        <f t="shared" si="789"/>
        <v>4</v>
      </c>
      <c r="D6307" s="64">
        <f t="shared" si="790"/>
        <v>631</v>
      </c>
      <c r="E6307" s="64">
        <f t="shared" si="791"/>
        <v>3151</v>
      </c>
      <c r="F6307" s="64" t="str">
        <f t="shared" si="784"/>
        <v/>
      </c>
      <c r="G6307" s="64" t="str">
        <f t="shared" si="785"/>
        <v/>
      </c>
      <c r="H6307" s="64" t="str">
        <f t="shared" si="786"/>
        <v/>
      </c>
      <c r="I6307" s="80" t="str">
        <f>IFERROR(VLOOKUP(D6307,Sheet2!A:B,2,0),"")</f>
        <v/>
      </c>
      <c r="J6307" s="64" t="str">
        <f>IFERROR(IF(I6307&lt;&gt;"",VLOOKUP(I6307,Sheet2!B:C,2,0),""),"")</f>
        <v/>
      </c>
      <c r="K6307" s="64" t="str">
        <f>IFERROR( IF(I6307&lt;&gt;"", HLOOKUP(L$2+$A6307,Sheet2!BX:NK,2,0),""),"")</f>
        <v/>
      </c>
      <c r="L6307" t="str">
        <f>IF(OR(HLOOKUP(L$2+$A6307,Sheet2!BX:NK,$B6307,0),HLOOKUP(L$2+$A6307,Sheet2!BX:NK,$B6307,0)&lt;&gt;""),HLOOKUP(L$2+$A6307,Sheet2!BX:NK,$B6307,0),"")</f>
        <v/>
      </c>
      <c r="M6307" t="str">
        <f>IF(OR(HLOOKUP(M$2+$A6307,Sheet2!BY:NL,$B6307,0),HLOOKUP(M$2+$A6307,Sheet2!BY:NL,$B6307,0)&lt;&gt;""),HLOOKUP(M$2+$A6307,Sheet2!BY:NL,$B6307,0),"")</f>
        <v/>
      </c>
      <c r="N6307" t="str">
        <f>IF(OR(HLOOKUP(N$2+$A6307,Sheet2!BZ:NM,$B6307,0),HLOOKUP(N$2+$A6307,Sheet2!BZ:NM,$B6307,0)&lt;&gt;""),HLOOKUP(N$2+$A6307,Sheet2!BZ:NM,$B6307,0),"")</f>
        <v/>
      </c>
      <c r="O6307" t="str">
        <f>IF(OR(HLOOKUP(O$2+$A6307,Sheet2!CA:NN,$B6307,0),HLOOKUP(O$2+$A6307,Sheet2!CA:NN,$B6307,0)&lt;&gt;""),HLOOKUP(O$2+$A6307,Sheet2!CA:NN,$B6307,0),"")</f>
        <v/>
      </c>
      <c r="P6307" t="str">
        <f>IF(OR(HLOOKUP(P$2+$A6307,Sheet2!CB:NO,$B6307,0),HLOOKUP(P$2+$A6307,Sheet2!CB:NO,$B6307,0)&lt;&gt;""),HLOOKUP(P$2+$A6307,Sheet2!CB:NO,$B6307,0),"")</f>
        <v/>
      </c>
      <c r="Q6307" t="str">
        <f>IF(OR(HLOOKUP(Q$2+$A6307,Sheet2!CC:NO,$B6307,0),HLOOKUP(Q$2+$A6307,Sheet2!CC:NO,$B6307,0)&lt;&gt;""),HLOOKUP(Q$2+$A6307,Sheet2!CC:NO,$B6307,0),"")</f>
        <v/>
      </c>
    </row>
    <row r="6308" spans="1:17" x14ac:dyDescent="0.25">
      <c r="A6308" s="64">
        <f t="shared" si="787"/>
        <v>24</v>
      </c>
      <c r="B6308" s="64">
        <f t="shared" si="788"/>
        <v>635</v>
      </c>
      <c r="C6308" s="64">
        <f t="shared" si="789"/>
        <v>5</v>
      </c>
      <c r="D6308" s="64">
        <f t="shared" si="790"/>
        <v>631</v>
      </c>
      <c r="E6308" s="64">
        <f t="shared" si="791"/>
        <v>3151</v>
      </c>
      <c r="F6308" s="64" t="str">
        <f t="shared" si="784"/>
        <v/>
      </c>
      <c r="G6308" s="64" t="str">
        <f t="shared" si="785"/>
        <v/>
      </c>
      <c r="H6308" s="64" t="str">
        <f t="shared" si="786"/>
        <v/>
      </c>
      <c r="I6308" s="80" t="str">
        <f>IFERROR(VLOOKUP(D6308,Sheet2!A:B,2,0),"")</f>
        <v/>
      </c>
      <c r="J6308" s="64" t="str">
        <f>IFERROR(IF(I6308&lt;&gt;"",VLOOKUP(I6308,Sheet2!B:C,2,0),""),"")</f>
        <v/>
      </c>
      <c r="K6308" s="64" t="str">
        <f>IFERROR( IF(I6308&lt;&gt;"", HLOOKUP(L$2+$A6308,Sheet2!BX:NK,2,0),""),"")</f>
        <v/>
      </c>
      <c r="L6308" t="str">
        <f>IF(OR(HLOOKUP(L$2+$A6308,Sheet2!BX:NK,$B6308,0),HLOOKUP(L$2+$A6308,Sheet2!BX:NK,$B6308,0)&lt;&gt;""),HLOOKUP(L$2+$A6308,Sheet2!BX:NK,$B6308,0),"")</f>
        <v/>
      </c>
      <c r="M6308" t="str">
        <f>IF(OR(HLOOKUP(M$2+$A6308,Sheet2!BY:NL,$B6308,0),HLOOKUP(M$2+$A6308,Sheet2!BY:NL,$B6308,0)&lt;&gt;""),HLOOKUP(M$2+$A6308,Sheet2!BY:NL,$B6308,0),"")</f>
        <v/>
      </c>
      <c r="N6308" t="str">
        <f>IF(OR(HLOOKUP(N$2+$A6308,Sheet2!BZ:NM,$B6308,0),HLOOKUP(N$2+$A6308,Sheet2!BZ:NM,$B6308,0)&lt;&gt;""),HLOOKUP(N$2+$A6308,Sheet2!BZ:NM,$B6308,0),"")</f>
        <v/>
      </c>
      <c r="O6308" t="str">
        <f>IF(OR(HLOOKUP(O$2+$A6308,Sheet2!CA:NN,$B6308,0),HLOOKUP(O$2+$A6308,Sheet2!CA:NN,$B6308,0)&lt;&gt;""),HLOOKUP(O$2+$A6308,Sheet2!CA:NN,$B6308,0),"")</f>
        <v/>
      </c>
      <c r="P6308" t="str">
        <f>IF(OR(HLOOKUP(P$2+$A6308,Sheet2!CB:NO,$B6308,0),HLOOKUP(P$2+$A6308,Sheet2!CB:NO,$B6308,0)&lt;&gt;""),HLOOKUP(P$2+$A6308,Sheet2!CB:NO,$B6308,0),"")</f>
        <v/>
      </c>
      <c r="Q6308" t="str">
        <f>IF(OR(HLOOKUP(Q$2+$A6308,Sheet2!CC:NO,$B6308,0),HLOOKUP(Q$2+$A6308,Sheet2!CC:NO,$B6308,0)&lt;&gt;""),HLOOKUP(Q$2+$A6308,Sheet2!CC:NO,$B6308,0),"")</f>
        <v/>
      </c>
    </row>
    <row r="6309" spans="1:17" x14ac:dyDescent="0.25">
      <c r="A6309" s="64">
        <f t="shared" si="787"/>
        <v>30</v>
      </c>
      <c r="B6309" s="64">
        <f t="shared" si="788"/>
        <v>635</v>
      </c>
      <c r="C6309" s="64">
        <f t="shared" si="789"/>
        <v>6</v>
      </c>
      <c r="D6309" s="64">
        <f t="shared" si="790"/>
        <v>631</v>
      </c>
      <c r="E6309" s="64">
        <f t="shared" si="791"/>
        <v>3151</v>
      </c>
      <c r="F6309" s="64" t="str">
        <f t="shared" si="784"/>
        <v/>
      </c>
      <c r="G6309" s="64" t="str">
        <f t="shared" si="785"/>
        <v/>
      </c>
      <c r="H6309" s="64" t="str">
        <f t="shared" si="786"/>
        <v/>
      </c>
      <c r="I6309" s="80" t="str">
        <f>IFERROR(VLOOKUP(D6309,Sheet2!A:B,2,0),"")</f>
        <v/>
      </c>
      <c r="J6309" s="64" t="str">
        <f>IFERROR(IF(I6309&lt;&gt;"",VLOOKUP(I6309,Sheet2!B:C,2,0),""),"")</f>
        <v/>
      </c>
      <c r="K6309" s="64" t="str">
        <f>IFERROR( IF(I6309&lt;&gt;"", HLOOKUP(L$2+$A6309,Sheet2!BX:NK,2,0),""),"")</f>
        <v/>
      </c>
      <c r="L6309" t="str">
        <f>IF(OR(HLOOKUP(L$2+$A6309,Sheet2!BX:NK,$B6309,0),HLOOKUP(L$2+$A6309,Sheet2!BX:NK,$B6309,0)&lt;&gt;""),HLOOKUP(L$2+$A6309,Sheet2!BX:NK,$B6309,0),"")</f>
        <v/>
      </c>
      <c r="M6309" t="str">
        <f>IF(OR(HLOOKUP(M$2+$A6309,Sheet2!BY:NL,$B6309,0),HLOOKUP(M$2+$A6309,Sheet2!BY:NL,$B6309,0)&lt;&gt;""),HLOOKUP(M$2+$A6309,Sheet2!BY:NL,$B6309,0),"")</f>
        <v/>
      </c>
      <c r="N6309" t="str">
        <f>IF(OR(HLOOKUP(N$2+$A6309,Sheet2!BZ:NM,$B6309,0),HLOOKUP(N$2+$A6309,Sheet2!BZ:NM,$B6309,0)&lt;&gt;""),HLOOKUP(N$2+$A6309,Sheet2!BZ:NM,$B6309,0),"")</f>
        <v/>
      </c>
      <c r="O6309" t="str">
        <f>IF(OR(HLOOKUP(O$2+$A6309,Sheet2!CA:NN,$B6309,0),HLOOKUP(O$2+$A6309,Sheet2!CA:NN,$B6309,0)&lt;&gt;""),HLOOKUP(O$2+$A6309,Sheet2!CA:NN,$B6309,0),"")</f>
        <v/>
      </c>
      <c r="P6309" t="str">
        <f>IF(OR(HLOOKUP(P$2+$A6309,Sheet2!CB:NO,$B6309,0),HLOOKUP(P$2+$A6309,Sheet2!CB:NO,$B6309,0)&lt;&gt;""),HLOOKUP(P$2+$A6309,Sheet2!CB:NO,$B6309,0),"")</f>
        <v/>
      </c>
      <c r="Q6309" t="str">
        <f>IF(OR(HLOOKUP(Q$2+$A6309,Sheet2!CC:NO,$B6309,0),HLOOKUP(Q$2+$A6309,Sheet2!CC:NO,$B6309,0)&lt;&gt;""),HLOOKUP(Q$2+$A6309,Sheet2!CC:NO,$B6309,0),"")</f>
        <v/>
      </c>
    </row>
    <row r="6310" spans="1:17" x14ac:dyDescent="0.25">
      <c r="A6310" s="64">
        <f t="shared" si="787"/>
        <v>36</v>
      </c>
      <c r="B6310" s="64">
        <f t="shared" si="788"/>
        <v>635</v>
      </c>
      <c r="C6310" s="64">
        <f t="shared" si="789"/>
        <v>7</v>
      </c>
      <c r="D6310" s="64">
        <f t="shared" si="790"/>
        <v>631</v>
      </c>
      <c r="E6310" s="64">
        <f t="shared" si="791"/>
        <v>3151</v>
      </c>
      <c r="F6310" s="64" t="str">
        <f t="shared" si="784"/>
        <v/>
      </c>
      <c r="G6310" s="64" t="str">
        <f t="shared" si="785"/>
        <v/>
      </c>
      <c r="H6310" s="64" t="str">
        <f t="shared" si="786"/>
        <v/>
      </c>
      <c r="I6310" s="80" t="str">
        <f>IFERROR(VLOOKUP(D6310,Sheet2!A:B,2,0),"")</f>
        <v/>
      </c>
      <c r="J6310" s="64" t="str">
        <f>IFERROR(IF(I6310&lt;&gt;"",VLOOKUP(I6310,Sheet2!B:C,2,0),""),"")</f>
        <v/>
      </c>
      <c r="K6310" s="64" t="str">
        <f>IFERROR( IF(I6310&lt;&gt;"", HLOOKUP(L$2+$A6310,Sheet2!BX:NK,2,0),""),"")</f>
        <v/>
      </c>
      <c r="L6310" t="str">
        <f>IF(OR(HLOOKUP(L$2+$A6310,Sheet2!BX:NK,$B6310,0),HLOOKUP(L$2+$A6310,Sheet2!BX:NK,$B6310,0)&lt;&gt;""),HLOOKUP(L$2+$A6310,Sheet2!BX:NK,$B6310,0),"")</f>
        <v/>
      </c>
      <c r="M6310" t="str">
        <f>IF(OR(HLOOKUP(M$2+$A6310,Sheet2!BY:NL,$B6310,0),HLOOKUP(M$2+$A6310,Sheet2!BY:NL,$B6310,0)&lt;&gt;""),HLOOKUP(M$2+$A6310,Sheet2!BY:NL,$B6310,0),"")</f>
        <v/>
      </c>
      <c r="N6310" t="str">
        <f>IF(OR(HLOOKUP(N$2+$A6310,Sheet2!BZ:NM,$B6310,0),HLOOKUP(N$2+$A6310,Sheet2!BZ:NM,$B6310,0)&lt;&gt;""),HLOOKUP(N$2+$A6310,Sheet2!BZ:NM,$B6310,0),"")</f>
        <v/>
      </c>
      <c r="O6310" t="str">
        <f>IF(OR(HLOOKUP(O$2+$A6310,Sheet2!CA:NN,$B6310,0),HLOOKUP(O$2+$A6310,Sheet2!CA:NN,$B6310,0)&lt;&gt;""),HLOOKUP(O$2+$A6310,Sheet2!CA:NN,$B6310,0),"")</f>
        <v/>
      </c>
      <c r="P6310" t="str">
        <f>IF(OR(HLOOKUP(P$2+$A6310,Sheet2!CB:NO,$B6310,0),HLOOKUP(P$2+$A6310,Sheet2!CB:NO,$B6310,0)&lt;&gt;""),HLOOKUP(P$2+$A6310,Sheet2!CB:NO,$B6310,0),"")</f>
        <v/>
      </c>
      <c r="Q6310" t="str">
        <f>IF(OR(HLOOKUP(Q$2+$A6310,Sheet2!CC:NO,$B6310,0),HLOOKUP(Q$2+$A6310,Sheet2!CC:NO,$B6310,0)&lt;&gt;""),HLOOKUP(Q$2+$A6310,Sheet2!CC:NO,$B6310,0),"")</f>
        <v/>
      </c>
    </row>
    <row r="6311" spans="1:17" x14ac:dyDescent="0.25">
      <c r="A6311" s="64">
        <f t="shared" si="787"/>
        <v>42</v>
      </c>
      <c r="B6311" s="64">
        <f t="shared" si="788"/>
        <v>635</v>
      </c>
      <c r="C6311" s="64">
        <f t="shared" si="789"/>
        <v>8</v>
      </c>
      <c r="D6311" s="64">
        <f t="shared" si="790"/>
        <v>631</v>
      </c>
      <c r="E6311" s="64">
        <f t="shared" si="791"/>
        <v>3151</v>
      </c>
      <c r="F6311" s="64" t="str">
        <f t="shared" si="784"/>
        <v/>
      </c>
      <c r="G6311" s="64" t="str">
        <f t="shared" si="785"/>
        <v/>
      </c>
      <c r="H6311" s="64" t="str">
        <f t="shared" si="786"/>
        <v/>
      </c>
      <c r="I6311" s="80" t="str">
        <f>IFERROR(VLOOKUP(D6311,Sheet2!A:B,2,0),"")</f>
        <v/>
      </c>
      <c r="J6311" s="64" t="str">
        <f>IFERROR(IF(I6311&lt;&gt;"",VLOOKUP(I6311,Sheet2!B:C,2,0),""),"")</f>
        <v/>
      </c>
      <c r="K6311" s="64" t="str">
        <f>IFERROR( IF(I6311&lt;&gt;"", HLOOKUP(L$2+$A6311,Sheet2!BX:NK,2,0),""),"")</f>
        <v/>
      </c>
      <c r="L6311" t="str">
        <f>IF(OR(HLOOKUP(L$2+$A6311,Sheet2!BX:NK,$B6311,0),HLOOKUP(L$2+$A6311,Sheet2!BX:NK,$B6311,0)&lt;&gt;""),HLOOKUP(L$2+$A6311,Sheet2!BX:NK,$B6311,0),"")</f>
        <v/>
      </c>
      <c r="M6311" t="str">
        <f>IF(OR(HLOOKUP(M$2+$A6311,Sheet2!BY:NL,$B6311,0),HLOOKUP(M$2+$A6311,Sheet2!BY:NL,$B6311,0)&lt;&gt;""),HLOOKUP(M$2+$A6311,Sheet2!BY:NL,$B6311,0),"")</f>
        <v/>
      </c>
      <c r="N6311" t="str">
        <f>IF(OR(HLOOKUP(N$2+$A6311,Sheet2!BZ:NM,$B6311,0),HLOOKUP(N$2+$A6311,Sheet2!BZ:NM,$B6311,0)&lt;&gt;""),HLOOKUP(N$2+$A6311,Sheet2!BZ:NM,$B6311,0),"")</f>
        <v/>
      </c>
      <c r="O6311" t="str">
        <f>IF(OR(HLOOKUP(O$2+$A6311,Sheet2!CA:NN,$B6311,0),HLOOKUP(O$2+$A6311,Sheet2!CA:NN,$B6311,0)&lt;&gt;""),HLOOKUP(O$2+$A6311,Sheet2!CA:NN,$B6311,0),"")</f>
        <v/>
      </c>
      <c r="P6311" t="str">
        <f>IF(OR(HLOOKUP(P$2+$A6311,Sheet2!CB:NO,$B6311,0),HLOOKUP(P$2+$A6311,Sheet2!CB:NO,$B6311,0)&lt;&gt;""),HLOOKUP(P$2+$A6311,Sheet2!CB:NO,$B6311,0),"")</f>
        <v/>
      </c>
      <c r="Q6311" t="str">
        <f>IF(OR(HLOOKUP(Q$2+$A6311,Sheet2!CC:NO,$B6311,0),HLOOKUP(Q$2+$A6311,Sheet2!CC:NO,$B6311,0)&lt;&gt;""),HLOOKUP(Q$2+$A6311,Sheet2!CC:NO,$B6311,0),"")</f>
        <v/>
      </c>
    </row>
    <row r="6312" spans="1:17" x14ac:dyDescent="0.25">
      <c r="A6312" s="64">
        <f t="shared" si="787"/>
        <v>48</v>
      </c>
      <c r="B6312" s="64">
        <f t="shared" si="788"/>
        <v>635</v>
      </c>
      <c r="C6312" s="64">
        <f t="shared" si="789"/>
        <v>9</v>
      </c>
      <c r="D6312" s="64">
        <f t="shared" si="790"/>
        <v>631</v>
      </c>
      <c r="E6312" s="64">
        <f t="shared" si="791"/>
        <v>3151</v>
      </c>
      <c r="F6312" s="64" t="str">
        <f t="shared" si="784"/>
        <v/>
      </c>
      <c r="G6312" s="64" t="str">
        <f t="shared" si="785"/>
        <v/>
      </c>
      <c r="H6312" s="64" t="str">
        <f t="shared" si="786"/>
        <v/>
      </c>
      <c r="I6312" s="80" t="str">
        <f>IFERROR(VLOOKUP(D6312,Sheet2!A:B,2,0),"")</f>
        <v/>
      </c>
      <c r="J6312" s="64" t="str">
        <f>IFERROR(IF(I6312&lt;&gt;"",VLOOKUP(I6312,Sheet2!B:C,2,0),""),"")</f>
        <v/>
      </c>
      <c r="K6312" s="64" t="str">
        <f>IFERROR( IF(I6312&lt;&gt;"", HLOOKUP(L$2+$A6312,Sheet2!BX:NK,2,0),""),"")</f>
        <v/>
      </c>
      <c r="L6312" t="str">
        <f>IF(OR(HLOOKUP(L$2+$A6312,Sheet2!BX:NK,$B6312,0),HLOOKUP(L$2+$A6312,Sheet2!BX:NK,$B6312,0)&lt;&gt;""),HLOOKUP(L$2+$A6312,Sheet2!BX:NK,$B6312,0),"")</f>
        <v/>
      </c>
      <c r="M6312" t="str">
        <f>IF(OR(HLOOKUP(M$2+$A6312,Sheet2!BY:NL,$B6312,0),HLOOKUP(M$2+$A6312,Sheet2!BY:NL,$B6312,0)&lt;&gt;""),HLOOKUP(M$2+$A6312,Sheet2!BY:NL,$B6312,0),"")</f>
        <v/>
      </c>
      <c r="N6312" t="str">
        <f>IF(OR(HLOOKUP(N$2+$A6312,Sheet2!BZ:NM,$B6312,0),HLOOKUP(N$2+$A6312,Sheet2!BZ:NM,$B6312,0)&lt;&gt;""),HLOOKUP(N$2+$A6312,Sheet2!BZ:NM,$B6312,0),"")</f>
        <v/>
      </c>
      <c r="O6312" t="str">
        <f>IF(OR(HLOOKUP(O$2+$A6312,Sheet2!CA:NN,$B6312,0),HLOOKUP(O$2+$A6312,Sheet2!CA:NN,$B6312,0)&lt;&gt;""),HLOOKUP(O$2+$A6312,Sheet2!CA:NN,$B6312,0),"")</f>
        <v/>
      </c>
      <c r="P6312" t="str">
        <f>IF(OR(HLOOKUP(P$2+$A6312,Sheet2!CB:NO,$B6312,0),HLOOKUP(P$2+$A6312,Sheet2!CB:NO,$B6312,0)&lt;&gt;""),HLOOKUP(P$2+$A6312,Sheet2!CB:NO,$B6312,0),"")</f>
        <v/>
      </c>
      <c r="Q6312" t="str">
        <f>IF(OR(HLOOKUP(Q$2+$A6312,Sheet2!CC:NO,$B6312,0),HLOOKUP(Q$2+$A6312,Sheet2!CC:NO,$B6312,0)&lt;&gt;""),HLOOKUP(Q$2+$A6312,Sheet2!CC:NO,$B6312,0),"")</f>
        <v/>
      </c>
    </row>
    <row r="6313" spans="1:17" x14ac:dyDescent="0.25">
      <c r="A6313" s="64">
        <f t="shared" si="787"/>
        <v>54</v>
      </c>
      <c r="B6313" s="64">
        <f t="shared" si="788"/>
        <v>635</v>
      </c>
      <c r="C6313" s="64">
        <f t="shared" si="789"/>
        <v>10</v>
      </c>
      <c r="D6313" s="64">
        <f t="shared" si="790"/>
        <v>631</v>
      </c>
      <c r="E6313" s="64">
        <f t="shared" si="791"/>
        <v>3151</v>
      </c>
      <c r="F6313" s="64" t="str">
        <f t="shared" si="784"/>
        <v/>
      </c>
      <c r="G6313" s="64" t="str">
        <f t="shared" si="785"/>
        <v/>
      </c>
      <c r="H6313" s="64" t="str">
        <f t="shared" si="786"/>
        <v/>
      </c>
      <c r="I6313" s="80" t="str">
        <f>IFERROR(VLOOKUP(D6313,Sheet2!A:B,2,0),"")</f>
        <v/>
      </c>
      <c r="J6313" s="64" t="str">
        <f>IFERROR(IF(I6313&lt;&gt;"",VLOOKUP(I6313,Sheet2!B:C,2,0),""),"")</f>
        <v/>
      </c>
      <c r="K6313" s="64" t="str">
        <f>IFERROR( IF(I6313&lt;&gt;"", HLOOKUP(L$2+$A6313,Sheet2!BX:NK,2,0),""),"")</f>
        <v/>
      </c>
      <c r="L6313" t="str">
        <f>IF(OR(HLOOKUP(L$2+$A6313,Sheet2!BX:NK,$B6313,0),HLOOKUP(L$2+$A6313,Sheet2!BX:NK,$B6313,0)&lt;&gt;""),HLOOKUP(L$2+$A6313,Sheet2!BX:NK,$B6313,0),"")</f>
        <v/>
      </c>
      <c r="M6313" t="str">
        <f>IF(OR(HLOOKUP(M$2+$A6313,Sheet2!BY:NL,$B6313,0),HLOOKUP(M$2+$A6313,Sheet2!BY:NL,$B6313,0)&lt;&gt;""),HLOOKUP(M$2+$A6313,Sheet2!BY:NL,$B6313,0),"")</f>
        <v/>
      </c>
      <c r="N6313" t="str">
        <f>IF(OR(HLOOKUP(N$2+$A6313,Sheet2!BZ:NM,$B6313,0),HLOOKUP(N$2+$A6313,Sheet2!BZ:NM,$B6313,0)&lt;&gt;""),HLOOKUP(N$2+$A6313,Sheet2!BZ:NM,$B6313,0),"")</f>
        <v/>
      </c>
      <c r="O6313" t="str">
        <f>IF(OR(HLOOKUP(O$2+$A6313,Sheet2!CA:NN,$B6313,0),HLOOKUP(O$2+$A6313,Sheet2!CA:NN,$B6313,0)&lt;&gt;""),HLOOKUP(O$2+$A6313,Sheet2!CA:NN,$B6313,0),"")</f>
        <v/>
      </c>
      <c r="P6313" t="str">
        <f>IF(OR(HLOOKUP(P$2+$A6313,Sheet2!CB:NO,$B6313,0),HLOOKUP(P$2+$A6313,Sheet2!CB:NO,$B6313,0)&lt;&gt;""),HLOOKUP(P$2+$A6313,Sheet2!CB:NO,$B6313,0),"")</f>
        <v/>
      </c>
      <c r="Q6313" t="str">
        <f>IF(OR(HLOOKUP(Q$2+$A6313,Sheet2!CC:NO,$B6313,0),HLOOKUP(Q$2+$A6313,Sheet2!CC:NO,$B6313,0)&lt;&gt;""),HLOOKUP(Q$2+$A6313,Sheet2!CC:NO,$B6313,0),"")</f>
        <v/>
      </c>
    </row>
    <row r="6314" spans="1:17" x14ac:dyDescent="0.25">
      <c r="A6314" s="64">
        <f t="shared" si="787"/>
        <v>0</v>
      </c>
      <c r="B6314" s="64">
        <f t="shared" si="788"/>
        <v>636</v>
      </c>
      <c r="C6314" s="64">
        <f t="shared" si="789"/>
        <v>1</v>
      </c>
      <c r="D6314" s="64">
        <f t="shared" si="790"/>
        <v>632</v>
      </c>
      <c r="E6314" s="64">
        <f t="shared" si="791"/>
        <v>3156</v>
      </c>
      <c r="F6314" s="64" t="str">
        <f t="shared" si="784"/>
        <v/>
      </c>
      <c r="G6314" s="64" t="str">
        <f t="shared" si="785"/>
        <v/>
      </c>
      <c r="H6314" s="64" t="str">
        <f t="shared" si="786"/>
        <v/>
      </c>
      <c r="I6314" s="80" t="str">
        <f>IFERROR(VLOOKUP(D6314,Sheet2!A:B,2,0),"")</f>
        <v/>
      </c>
      <c r="J6314" s="64" t="str">
        <f>IFERROR(IF(I6314&lt;&gt;"",VLOOKUP(I6314,Sheet2!B:C,2,0),""),"")</f>
        <v/>
      </c>
      <c r="K6314" s="64" t="str">
        <f>IFERROR( IF(I6314&lt;&gt;"", HLOOKUP(L$2+$A6314,Sheet2!BX:NK,2,0),""),"")</f>
        <v/>
      </c>
      <c r="L6314" t="str">
        <f>IF(OR(HLOOKUP(L$2+$A6314,Sheet2!BX:NK,$B6314,0),HLOOKUP(L$2+$A6314,Sheet2!BX:NK,$B6314,0)&lt;&gt;""),HLOOKUP(L$2+$A6314,Sheet2!BX:NK,$B6314,0),"")</f>
        <v/>
      </c>
      <c r="M6314" t="str">
        <f>IF(OR(HLOOKUP(M$2+$A6314,Sheet2!BY:NL,$B6314,0),HLOOKUP(M$2+$A6314,Sheet2!BY:NL,$B6314,0)&lt;&gt;""),HLOOKUP(M$2+$A6314,Sheet2!BY:NL,$B6314,0),"")</f>
        <v/>
      </c>
      <c r="N6314" t="str">
        <f>IF(OR(HLOOKUP(N$2+$A6314,Sheet2!BZ:NM,$B6314,0),HLOOKUP(N$2+$A6314,Sheet2!BZ:NM,$B6314,0)&lt;&gt;""),HLOOKUP(N$2+$A6314,Sheet2!BZ:NM,$B6314,0),"")</f>
        <v/>
      </c>
      <c r="O6314" t="str">
        <f>IF(OR(HLOOKUP(O$2+$A6314,Sheet2!CA:NN,$B6314,0),HLOOKUP(O$2+$A6314,Sheet2!CA:NN,$B6314,0)&lt;&gt;""),HLOOKUP(O$2+$A6314,Sheet2!CA:NN,$B6314,0),"")</f>
        <v/>
      </c>
      <c r="P6314" t="str">
        <f>IF(OR(HLOOKUP(P$2+$A6314,Sheet2!CB:NO,$B6314,0),HLOOKUP(P$2+$A6314,Sheet2!CB:NO,$B6314,0)&lt;&gt;""),HLOOKUP(P$2+$A6314,Sheet2!CB:NO,$B6314,0),"")</f>
        <v/>
      </c>
      <c r="Q6314" t="str">
        <f>IF(OR(HLOOKUP(Q$2+$A6314,Sheet2!CC:NO,$B6314,0),HLOOKUP(Q$2+$A6314,Sheet2!CC:NO,$B6314,0)&lt;&gt;""),HLOOKUP(Q$2+$A6314,Sheet2!CC:NO,$B6314,0),"")</f>
        <v/>
      </c>
    </row>
    <row r="6315" spans="1:17" x14ac:dyDescent="0.25">
      <c r="A6315" s="64">
        <f t="shared" si="787"/>
        <v>6</v>
      </c>
      <c r="B6315" s="64">
        <f t="shared" si="788"/>
        <v>636</v>
      </c>
      <c r="C6315" s="64">
        <f t="shared" si="789"/>
        <v>2</v>
      </c>
      <c r="D6315" s="64">
        <f t="shared" si="790"/>
        <v>632</v>
      </c>
      <c r="E6315" s="64">
        <f t="shared" si="791"/>
        <v>3156</v>
      </c>
      <c r="F6315" s="64" t="str">
        <f t="shared" si="784"/>
        <v/>
      </c>
      <c r="G6315" s="64" t="str">
        <f t="shared" si="785"/>
        <v/>
      </c>
      <c r="H6315" s="64" t="str">
        <f t="shared" si="786"/>
        <v/>
      </c>
      <c r="I6315" s="80" t="str">
        <f>IFERROR(VLOOKUP(D6315,Sheet2!A:B,2,0),"")</f>
        <v/>
      </c>
      <c r="J6315" s="64" t="str">
        <f>IFERROR(IF(I6315&lt;&gt;"",VLOOKUP(I6315,Sheet2!B:C,2,0),""),"")</f>
        <v/>
      </c>
      <c r="K6315" s="64" t="str">
        <f>IFERROR( IF(I6315&lt;&gt;"", HLOOKUP(L$2+$A6315,Sheet2!BX:NK,2,0),""),"")</f>
        <v/>
      </c>
      <c r="L6315" t="str">
        <f>IF(OR(HLOOKUP(L$2+$A6315,Sheet2!BX:NK,$B6315,0),HLOOKUP(L$2+$A6315,Sheet2!BX:NK,$B6315,0)&lt;&gt;""),HLOOKUP(L$2+$A6315,Sheet2!BX:NK,$B6315,0),"")</f>
        <v/>
      </c>
      <c r="M6315" t="str">
        <f>IF(OR(HLOOKUP(M$2+$A6315,Sheet2!BY:NL,$B6315,0),HLOOKUP(M$2+$A6315,Sheet2!BY:NL,$B6315,0)&lt;&gt;""),HLOOKUP(M$2+$A6315,Sheet2!BY:NL,$B6315,0),"")</f>
        <v/>
      </c>
      <c r="N6315" t="str">
        <f>IF(OR(HLOOKUP(N$2+$A6315,Sheet2!BZ:NM,$B6315,0),HLOOKUP(N$2+$A6315,Sheet2!BZ:NM,$B6315,0)&lt;&gt;""),HLOOKUP(N$2+$A6315,Sheet2!BZ:NM,$B6315,0),"")</f>
        <v/>
      </c>
      <c r="O6315" t="str">
        <f>IF(OR(HLOOKUP(O$2+$A6315,Sheet2!CA:NN,$B6315,0),HLOOKUP(O$2+$A6315,Sheet2!CA:NN,$B6315,0)&lt;&gt;""),HLOOKUP(O$2+$A6315,Sheet2!CA:NN,$B6315,0),"")</f>
        <v/>
      </c>
      <c r="P6315" t="str">
        <f>IF(OR(HLOOKUP(P$2+$A6315,Sheet2!CB:NO,$B6315,0),HLOOKUP(P$2+$A6315,Sheet2!CB:NO,$B6315,0)&lt;&gt;""),HLOOKUP(P$2+$A6315,Sheet2!CB:NO,$B6315,0),"")</f>
        <v/>
      </c>
      <c r="Q6315" t="str">
        <f>IF(OR(HLOOKUP(Q$2+$A6315,Sheet2!CC:NO,$B6315,0),HLOOKUP(Q$2+$A6315,Sheet2!CC:NO,$B6315,0)&lt;&gt;""),HLOOKUP(Q$2+$A6315,Sheet2!CC:NO,$B6315,0),"")</f>
        <v/>
      </c>
    </row>
    <row r="6316" spans="1:17" x14ac:dyDescent="0.25">
      <c r="A6316" s="64">
        <f t="shared" si="787"/>
        <v>12</v>
      </c>
      <c r="B6316" s="64">
        <f t="shared" si="788"/>
        <v>636</v>
      </c>
      <c r="C6316" s="64">
        <f t="shared" si="789"/>
        <v>3</v>
      </c>
      <c r="D6316" s="64">
        <f t="shared" si="790"/>
        <v>632</v>
      </c>
      <c r="E6316" s="64">
        <f t="shared" si="791"/>
        <v>3156</v>
      </c>
      <c r="F6316" s="64" t="str">
        <f t="shared" si="784"/>
        <v/>
      </c>
      <c r="G6316" s="64" t="str">
        <f t="shared" si="785"/>
        <v/>
      </c>
      <c r="H6316" s="64" t="str">
        <f t="shared" si="786"/>
        <v/>
      </c>
      <c r="I6316" s="80" t="str">
        <f>IFERROR(VLOOKUP(D6316,Sheet2!A:B,2,0),"")</f>
        <v/>
      </c>
      <c r="J6316" s="64" t="str">
        <f>IFERROR(IF(I6316&lt;&gt;"",VLOOKUP(I6316,Sheet2!B:C,2,0),""),"")</f>
        <v/>
      </c>
      <c r="K6316" s="64" t="str">
        <f>IFERROR( IF(I6316&lt;&gt;"", HLOOKUP(L$2+$A6316,Sheet2!BX:NK,2,0),""),"")</f>
        <v/>
      </c>
      <c r="L6316" t="str">
        <f>IF(OR(HLOOKUP(L$2+$A6316,Sheet2!BX:NK,$B6316,0),HLOOKUP(L$2+$A6316,Sheet2!BX:NK,$B6316,0)&lt;&gt;""),HLOOKUP(L$2+$A6316,Sheet2!BX:NK,$B6316,0),"")</f>
        <v/>
      </c>
      <c r="M6316" t="str">
        <f>IF(OR(HLOOKUP(M$2+$A6316,Sheet2!BY:NL,$B6316,0),HLOOKUP(M$2+$A6316,Sheet2!BY:NL,$B6316,0)&lt;&gt;""),HLOOKUP(M$2+$A6316,Sheet2!BY:NL,$B6316,0),"")</f>
        <v/>
      </c>
      <c r="N6316" t="str">
        <f>IF(OR(HLOOKUP(N$2+$A6316,Sheet2!BZ:NM,$B6316,0),HLOOKUP(N$2+$A6316,Sheet2!BZ:NM,$B6316,0)&lt;&gt;""),HLOOKUP(N$2+$A6316,Sheet2!BZ:NM,$B6316,0),"")</f>
        <v/>
      </c>
      <c r="O6316" t="str">
        <f>IF(OR(HLOOKUP(O$2+$A6316,Sheet2!CA:NN,$B6316,0),HLOOKUP(O$2+$A6316,Sheet2!CA:NN,$B6316,0)&lt;&gt;""),HLOOKUP(O$2+$A6316,Sheet2!CA:NN,$B6316,0),"")</f>
        <v/>
      </c>
      <c r="P6316" t="str">
        <f>IF(OR(HLOOKUP(P$2+$A6316,Sheet2!CB:NO,$B6316,0),HLOOKUP(P$2+$A6316,Sheet2!CB:NO,$B6316,0)&lt;&gt;""),HLOOKUP(P$2+$A6316,Sheet2!CB:NO,$B6316,0),"")</f>
        <v/>
      </c>
      <c r="Q6316" t="str">
        <f>IF(OR(HLOOKUP(Q$2+$A6316,Sheet2!CC:NO,$B6316,0),HLOOKUP(Q$2+$A6316,Sheet2!CC:NO,$B6316,0)&lt;&gt;""),HLOOKUP(Q$2+$A6316,Sheet2!CC:NO,$B6316,0),"")</f>
        <v/>
      </c>
    </row>
    <row r="6317" spans="1:17" x14ac:dyDescent="0.25">
      <c r="A6317" s="64">
        <f t="shared" si="787"/>
        <v>18</v>
      </c>
      <c r="B6317" s="64">
        <f t="shared" si="788"/>
        <v>636</v>
      </c>
      <c r="C6317" s="64">
        <f t="shared" si="789"/>
        <v>4</v>
      </c>
      <c r="D6317" s="64">
        <f t="shared" si="790"/>
        <v>632</v>
      </c>
      <c r="E6317" s="64">
        <f t="shared" si="791"/>
        <v>3156</v>
      </c>
      <c r="F6317" s="64" t="str">
        <f t="shared" si="784"/>
        <v/>
      </c>
      <c r="G6317" s="64" t="str">
        <f t="shared" si="785"/>
        <v/>
      </c>
      <c r="H6317" s="64" t="str">
        <f t="shared" si="786"/>
        <v/>
      </c>
      <c r="I6317" s="80" t="str">
        <f>IFERROR(VLOOKUP(D6317,Sheet2!A:B,2,0),"")</f>
        <v/>
      </c>
      <c r="J6317" s="64" t="str">
        <f>IFERROR(IF(I6317&lt;&gt;"",VLOOKUP(I6317,Sheet2!B:C,2,0),""),"")</f>
        <v/>
      </c>
      <c r="K6317" s="64" t="str">
        <f>IFERROR( IF(I6317&lt;&gt;"", HLOOKUP(L$2+$A6317,Sheet2!BX:NK,2,0),""),"")</f>
        <v/>
      </c>
      <c r="L6317" t="str">
        <f>IF(OR(HLOOKUP(L$2+$A6317,Sheet2!BX:NK,$B6317,0),HLOOKUP(L$2+$A6317,Sheet2!BX:NK,$B6317,0)&lt;&gt;""),HLOOKUP(L$2+$A6317,Sheet2!BX:NK,$B6317,0),"")</f>
        <v/>
      </c>
      <c r="M6317" t="str">
        <f>IF(OR(HLOOKUP(M$2+$A6317,Sheet2!BY:NL,$B6317,0),HLOOKUP(M$2+$A6317,Sheet2!BY:NL,$B6317,0)&lt;&gt;""),HLOOKUP(M$2+$A6317,Sheet2!BY:NL,$B6317,0),"")</f>
        <v/>
      </c>
      <c r="N6317" t="str">
        <f>IF(OR(HLOOKUP(N$2+$A6317,Sheet2!BZ:NM,$B6317,0),HLOOKUP(N$2+$A6317,Sheet2!BZ:NM,$B6317,0)&lt;&gt;""),HLOOKUP(N$2+$A6317,Sheet2!BZ:NM,$B6317,0),"")</f>
        <v/>
      </c>
      <c r="O6317" t="str">
        <f>IF(OR(HLOOKUP(O$2+$A6317,Sheet2!CA:NN,$B6317,0),HLOOKUP(O$2+$A6317,Sheet2!CA:NN,$B6317,0)&lt;&gt;""),HLOOKUP(O$2+$A6317,Sheet2!CA:NN,$B6317,0),"")</f>
        <v/>
      </c>
      <c r="P6317" t="str">
        <f>IF(OR(HLOOKUP(P$2+$A6317,Sheet2!CB:NO,$B6317,0),HLOOKUP(P$2+$A6317,Sheet2!CB:NO,$B6317,0)&lt;&gt;""),HLOOKUP(P$2+$A6317,Sheet2!CB:NO,$B6317,0),"")</f>
        <v/>
      </c>
      <c r="Q6317" t="str">
        <f>IF(OR(HLOOKUP(Q$2+$A6317,Sheet2!CC:NO,$B6317,0),HLOOKUP(Q$2+$A6317,Sheet2!CC:NO,$B6317,0)&lt;&gt;""),HLOOKUP(Q$2+$A6317,Sheet2!CC:NO,$B6317,0),"")</f>
        <v/>
      </c>
    </row>
    <row r="6318" spans="1:17" x14ac:dyDescent="0.25">
      <c r="A6318" s="64">
        <f t="shared" si="787"/>
        <v>24</v>
      </c>
      <c r="B6318" s="64">
        <f t="shared" si="788"/>
        <v>636</v>
      </c>
      <c r="C6318" s="64">
        <f t="shared" si="789"/>
        <v>5</v>
      </c>
      <c r="D6318" s="64">
        <f t="shared" si="790"/>
        <v>632</v>
      </c>
      <c r="E6318" s="64">
        <f t="shared" si="791"/>
        <v>3156</v>
      </c>
      <c r="F6318" s="64" t="str">
        <f t="shared" si="784"/>
        <v/>
      </c>
      <c r="G6318" s="64" t="str">
        <f t="shared" si="785"/>
        <v/>
      </c>
      <c r="H6318" s="64" t="str">
        <f t="shared" si="786"/>
        <v/>
      </c>
      <c r="I6318" s="80" t="str">
        <f>IFERROR(VLOOKUP(D6318,Sheet2!A:B,2,0),"")</f>
        <v/>
      </c>
      <c r="J6318" s="64" t="str">
        <f>IFERROR(IF(I6318&lt;&gt;"",VLOOKUP(I6318,Sheet2!B:C,2,0),""),"")</f>
        <v/>
      </c>
      <c r="K6318" s="64" t="str">
        <f>IFERROR( IF(I6318&lt;&gt;"", HLOOKUP(L$2+$A6318,Sheet2!BX:NK,2,0),""),"")</f>
        <v/>
      </c>
      <c r="L6318" t="str">
        <f>IF(OR(HLOOKUP(L$2+$A6318,Sheet2!BX:NK,$B6318,0),HLOOKUP(L$2+$A6318,Sheet2!BX:NK,$B6318,0)&lt;&gt;""),HLOOKUP(L$2+$A6318,Sheet2!BX:NK,$B6318,0),"")</f>
        <v/>
      </c>
      <c r="M6318" t="str">
        <f>IF(OR(HLOOKUP(M$2+$A6318,Sheet2!BY:NL,$B6318,0),HLOOKUP(M$2+$A6318,Sheet2!BY:NL,$B6318,0)&lt;&gt;""),HLOOKUP(M$2+$A6318,Sheet2!BY:NL,$B6318,0),"")</f>
        <v/>
      </c>
      <c r="N6318" t="str">
        <f>IF(OR(HLOOKUP(N$2+$A6318,Sheet2!BZ:NM,$B6318,0),HLOOKUP(N$2+$A6318,Sheet2!BZ:NM,$B6318,0)&lt;&gt;""),HLOOKUP(N$2+$A6318,Sheet2!BZ:NM,$B6318,0),"")</f>
        <v/>
      </c>
      <c r="O6318" t="str">
        <f>IF(OR(HLOOKUP(O$2+$A6318,Sheet2!CA:NN,$B6318,0),HLOOKUP(O$2+$A6318,Sheet2!CA:NN,$B6318,0)&lt;&gt;""),HLOOKUP(O$2+$A6318,Sheet2!CA:NN,$B6318,0),"")</f>
        <v/>
      </c>
      <c r="P6318" t="str">
        <f>IF(OR(HLOOKUP(P$2+$A6318,Sheet2!CB:NO,$B6318,0),HLOOKUP(P$2+$A6318,Sheet2!CB:NO,$B6318,0)&lt;&gt;""),HLOOKUP(P$2+$A6318,Sheet2!CB:NO,$B6318,0),"")</f>
        <v/>
      </c>
      <c r="Q6318" t="str">
        <f>IF(OR(HLOOKUP(Q$2+$A6318,Sheet2!CC:NO,$B6318,0),HLOOKUP(Q$2+$A6318,Sheet2!CC:NO,$B6318,0)&lt;&gt;""),HLOOKUP(Q$2+$A6318,Sheet2!CC:NO,$B6318,0),"")</f>
        <v/>
      </c>
    </row>
    <row r="6319" spans="1:17" x14ac:dyDescent="0.25">
      <c r="A6319" s="64">
        <f t="shared" si="787"/>
        <v>30</v>
      </c>
      <c r="B6319" s="64">
        <f t="shared" si="788"/>
        <v>636</v>
      </c>
      <c r="C6319" s="64">
        <f t="shared" si="789"/>
        <v>6</v>
      </c>
      <c r="D6319" s="64">
        <f t="shared" si="790"/>
        <v>632</v>
      </c>
      <c r="E6319" s="64">
        <f t="shared" si="791"/>
        <v>3156</v>
      </c>
      <c r="F6319" s="64" t="str">
        <f t="shared" si="784"/>
        <v/>
      </c>
      <c r="G6319" s="64" t="str">
        <f t="shared" si="785"/>
        <v/>
      </c>
      <c r="H6319" s="64" t="str">
        <f t="shared" si="786"/>
        <v/>
      </c>
      <c r="I6319" s="80" t="str">
        <f>IFERROR(VLOOKUP(D6319,Sheet2!A:B,2,0),"")</f>
        <v/>
      </c>
      <c r="J6319" s="64" t="str">
        <f>IFERROR(IF(I6319&lt;&gt;"",VLOOKUP(I6319,Sheet2!B:C,2,0),""),"")</f>
        <v/>
      </c>
      <c r="K6319" s="64" t="str">
        <f>IFERROR( IF(I6319&lt;&gt;"", HLOOKUP(L$2+$A6319,Sheet2!BX:NK,2,0),""),"")</f>
        <v/>
      </c>
      <c r="L6319" t="str">
        <f>IF(OR(HLOOKUP(L$2+$A6319,Sheet2!BX:NK,$B6319,0),HLOOKUP(L$2+$A6319,Sheet2!BX:NK,$B6319,0)&lt;&gt;""),HLOOKUP(L$2+$A6319,Sheet2!BX:NK,$B6319,0),"")</f>
        <v/>
      </c>
      <c r="M6319" t="str">
        <f>IF(OR(HLOOKUP(M$2+$A6319,Sheet2!BY:NL,$B6319,0),HLOOKUP(M$2+$A6319,Sheet2!BY:NL,$B6319,0)&lt;&gt;""),HLOOKUP(M$2+$A6319,Sheet2!BY:NL,$B6319,0),"")</f>
        <v/>
      </c>
      <c r="N6319" t="str">
        <f>IF(OR(HLOOKUP(N$2+$A6319,Sheet2!BZ:NM,$B6319,0),HLOOKUP(N$2+$A6319,Sheet2!BZ:NM,$B6319,0)&lt;&gt;""),HLOOKUP(N$2+$A6319,Sheet2!BZ:NM,$B6319,0),"")</f>
        <v/>
      </c>
      <c r="O6319" t="str">
        <f>IF(OR(HLOOKUP(O$2+$A6319,Sheet2!CA:NN,$B6319,0),HLOOKUP(O$2+$A6319,Sheet2!CA:NN,$B6319,0)&lt;&gt;""),HLOOKUP(O$2+$A6319,Sheet2!CA:NN,$B6319,0),"")</f>
        <v/>
      </c>
      <c r="P6319" t="str">
        <f>IF(OR(HLOOKUP(P$2+$A6319,Sheet2!CB:NO,$B6319,0),HLOOKUP(P$2+$A6319,Sheet2!CB:NO,$B6319,0)&lt;&gt;""),HLOOKUP(P$2+$A6319,Sheet2!CB:NO,$B6319,0),"")</f>
        <v/>
      </c>
      <c r="Q6319" t="str">
        <f>IF(OR(HLOOKUP(Q$2+$A6319,Sheet2!CC:NO,$B6319,0),HLOOKUP(Q$2+$A6319,Sheet2!CC:NO,$B6319,0)&lt;&gt;""),HLOOKUP(Q$2+$A6319,Sheet2!CC:NO,$B6319,0),"")</f>
        <v/>
      </c>
    </row>
    <row r="6320" spans="1:17" x14ac:dyDescent="0.25">
      <c r="A6320" s="64">
        <f t="shared" si="787"/>
        <v>36</v>
      </c>
      <c r="B6320" s="64">
        <f t="shared" si="788"/>
        <v>636</v>
      </c>
      <c r="C6320" s="64">
        <f t="shared" si="789"/>
        <v>7</v>
      </c>
      <c r="D6320" s="64">
        <f t="shared" si="790"/>
        <v>632</v>
      </c>
      <c r="E6320" s="64">
        <f t="shared" si="791"/>
        <v>3156</v>
      </c>
      <c r="F6320" s="64" t="str">
        <f t="shared" si="784"/>
        <v/>
      </c>
      <c r="G6320" s="64" t="str">
        <f t="shared" si="785"/>
        <v/>
      </c>
      <c r="H6320" s="64" t="str">
        <f t="shared" si="786"/>
        <v/>
      </c>
      <c r="I6320" s="80" t="str">
        <f>IFERROR(VLOOKUP(D6320,Sheet2!A:B,2,0),"")</f>
        <v/>
      </c>
      <c r="J6320" s="64" t="str">
        <f>IFERROR(IF(I6320&lt;&gt;"",VLOOKUP(I6320,Sheet2!B:C,2,0),""),"")</f>
        <v/>
      </c>
      <c r="K6320" s="64" t="str">
        <f>IFERROR( IF(I6320&lt;&gt;"", HLOOKUP(L$2+$A6320,Sheet2!BX:NK,2,0),""),"")</f>
        <v/>
      </c>
      <c r="L6320" t="str">
        <f>IF(OR(HLOOKUP(L$2+$A6320,Sheet2!BX:NK,$B6320,0),HLOOKUP(L$2+$A6320,Sheet2!BX:NK,$B6320,0)&lt;&gt;""),HLOOKUP(L$2+$A6320,Sheet2!BX:NK,$B6320,0),"")</f>
        <v/>
      </c>
      <c r="M6320" t="str">
        <f>IF(OR(HLOOKUP(M$2+$A6320,Sheet2!BY:NL,$B6320,0),HLOOKUP(M$2+$A6320,Sheet2!BY:NL,$B6320,0)&lt;&gt;""),HLOOKUP(M$2+$A6320,Sheet2!BY:NL,$B6320,0),"")</f>
        <v/>
      </c>
      <c r="N6320" t="str">
        <f>IF(OR(HLOOKUP(N$2+$A6320,Sheet2!BZ:NM,$B6320,0),HLOOKUP(N$2+$A6320,Sheet2!BZ:NM,$B6320,0)&lt;&gt;""),HLOOKUP(N$2+$A6320,Sheet2!BZ:NM,$B6320,0),"")</f>
        <v/>
      </c>
      <c r="O6320" t="str">
        <f>IF(OR(HLOOKUP(O$2+$A6320,Sheet2!CA:NN,$B6320,0),HLOOKUP(O$2+$A6320,Sheet2!CA:NN,$B6320,0)&lt;&gt;""),HLOOKUP(O$2+$A6320,Sheet2!CA:NN,$B6320,0),"")</f>
        <v/>
      </c>
      <c r="P6320" t="str">
        <f>IF(OR(HLOOKUP(P$2+$A6320,Sheet2!CB:NO,$B6320,0),HLOOKUP(P$2+$A6320,Sheet2!CB:NO,$B6320,0)&lt;&gt;""),HLOOKUP(P$2+$A6320,Sheet2!CB:NO,$B6320,0),"")</f>
        <v/>
      </c>
      <c r="Q6320" t="str">
        <f>IF(OR(HLOOKUP(Q$2+$A6320,Sheet2!CC:NO,$B6320,0),HLOOKUP(Q$2+$A6320,Sheet2!CC:NO,$B6320,0)&lt;&gt;""),HLOOKUP(Q$2+$A6320,Sheet2!CC:NO,$B6320,0),"")</f>
        <v/>
      </c>
    </row>
    <row r="6321" spans="1:17" x14ac:dyDescent="0.25">
      <c r="A6321" s="64">
        <f t="shared" si="787"/>
        <v>42</v>
      </c>
      <c r="B6321" s="64">
        <f t="shared" si="788"/>
        <v>636</v>
      </c>
      <c r="C6321" s="64">
        <f t="shared" si="789"/>
        <v>8</v>
      </c>
      <c r="D6321" s="64">
        <f t="shared" si="790"/>
        <v>632</v>
      </c>
      <c r="E6321" s="64">
        <f t="shared" si="791"/>
        <v>3156</v>
      </c>
      <c r="F6321" s="64" t="str">
        <f t="shared" si="784"/>
        <v/>
      </c>
      <c r="G6321" s="64" t="str">
        <f t="shared" si="785"/>
        <v/>
      </c>
      <c r="H6321" s="64" t="str">
        <f t="shared" si="786"/>
        <v/>
      </c>
      <c r="I6321" s="80" t="str">
        <f>IFERROR(VLOOKUP(D6321,Sheet2!A:B,2,0),"")</f>
        <v/>
      </c>
      <c r="J6321" s="64" t="str">
        <f>IFERROR(IF(I6321&lt;&gt;"",VLOOKUP(I6321,Sheet2!B:C,2,0),""),"")</f>
        <v/>
      </c>
      <c r="K6321" s="64" t="str">
        <f>IFERROR( IF(I6321&lt;&gt;"", HLOOKUP(L$2+$A6321,Sheet2!BX:NK,2,0),""),"")</f>
        <v/>
      </c>
      <c r="L6321" t="str">
        <f>IF(OR(HLOOKUP(L$2+$A6321,Sheet2!BX:NK,$B6321,0),HLOOKUP(L$2+$A6321,Sheet2!BX:NK,$B6321,0)&lt;&gt;""),HLOOKUP(L$2+$A6321,Sheet2!BX:NK,$B6321,0),"")</f>
        <v/>
      </c>
      <c r="M6321" t="str">
        <f>IF(OR(HLOOKUP(M$2+$A6321,Sheet2!BY:NL,$B6321,0),HLOOKUP(M$2+$A6321,Sheet2!BY:NL,$B6321,0)&lt;&gt;""),HLOOKUP(M$2+$A6321,Sheet2!BY:NL,$B6321,0),"")</f>
        <v/>
      </c>
      <c r="N6321" t="str">
        <f>IF(OR(HLOOKUP(N$2+$A6321,Sheet2!BZ:NM,$B6321,0),HLOOKUP(N$2+$A6321,Sheet2!BZ:NM,$B6321,0)&lt;&gt;""),HLOOKUP(N$2+$A6321,Sheet2!BZ:NM,$B6321,0),"")</f>
        <v/>
      </c>
      <c r="O6321" t="str">
        <f>IF(OR(HLOOKUP(O$2+$A6321,Sheet2!CA:NN,$B6321,0),HLOOKUP(O$2+$A6321,Sheet2!CA:NN,$B6321,0)&lt;&gt;""),HLOOKUP(O$2+$A6321,Sheet2!CA:NN,$B6321,0),"")</f>
        <v/>
      </c>
      <c r="P6321" t="str">
        <f>IF(OR(HLOOKUP(P$2+$A6321,Sheet2!CB:NO,$B6321,0),HLOOKUP(P$2+$A6321,Sheet2!CB:NO,$B6321,0)&lt;&gt;""),HLOOKUP(P$2+$A6321,Sheet2!CB:NO,$B6321,0),"")</f>
        <v/>
      </c>
      <c r="Q6321" t="str">
        <f>IF(OR(HLOOKUP(Q$2+$A6321,Sheet2!CC:NO,$B6321,0),HLOOKUP(Q$2+$A6321,Sheet2!CC:NO,$B6321,0)&lt;&gt;""),HLOOKUP(Q$2+$A6321,Sheet2!CC:NO,$B6321,0),"")</f>
        <v/>
      </c>
    </row>
    <row r="6322" spans="1:17" x14ac:dyDescent="0.25">
      <c r="A6322" s="64">
        <f t="shared" si="787"/>
        <v>48</v>
      </c>
      <c r="B6322" s="64">
        <f t="shared" si="788"/>
        <v>636</v>
      </c>
      <c r="C6322" s="64">
        <f t="shared" si="789"/>
        <v>9</v>
      </c>
      <c r="D6322" s="64">
        <f t="shared" si="790"/>
        <v>632</v>
      </c>
      <c r="E6322" s="64">
        <f t="shared" si="791"/>
        <v>3156</v>
      </c>
      <c r="F6322" s="64" t="str">
        <f t="shared" si="784"/>
        <v/>
      </c>
      <c r="G6322" s="64" t="str">
        <f t="shared" si="785"/>
        <v/>
      </c>
      <c r="H6322" s="64" t="str">
        <f t="shared" si="786"/>
        <v/>
      </c>
      <c r="I6322" s="80" t="str">
        <f>IFERROR(VLOOKUP(D6322,Sheet2!A:B,2,0),"")</f>
        <v/>
      </c>
      <c r="J6322" s="64" t="str">
        <f>IFERROR(IF(I6322&lt;&gt;"",VLOOKUP(I6322,Sheet2!B:C,2,0),""),"")</f>
        <v/>
      </c>
      <c r="K6322" s="64" t="str">
        <f>IFERROR( IF(I6322&lt;&gt;"", HLOOKUP(L$2+$A6322,Sheet2!BX:NK,2,0),""),"")</f>
        <v/>
      </c>
      <c r="L6322" t="str">
        <f>IF(OR(HLOOKUP(L$2+$A6322,Sheet2!BX:NK,$B6322,0),HLOOKUP(L$2+$A6322,Sheet2!BX:NK,$B6322,0)&lt;&gt;""),HLOOKUP(L$2+$A6322,Sheet2!BX:NK,$B6322,0),"")</f>
        <v/>
      </c>
      <c r="M6322" t="str">
        <f>IF(OR(HLOOKUP(M$2+$A6322,Sheet2!BY:NL,$B6322,0),HLOOKUP(M$2+$A6322,Sheet2!BY:NL,$B6322,0)&lt;&gt;""),HLOOKUP(M$2+$A6322,Sheet2!BY:NL,$B6322,0),"")</f>
        <v/>
      </c>
      <c r="N6322" t="str">
        <f>IF(OR(HLOOKUP(N$2+$A6322,Sheet2!BZ:NM,$B6322,0),HLOOKUP(N$2+$A6322,Sheet2!BZ:NM,$B6322,0)&lt;&gt;""),HLOOKUP(N$2+$A6322,Sheet2!BZ:NM,$B6322,0),"")</f>
        <v/>
      </c>
      <c r="O6322" t="str">
        <f>IF(OR(HLOOKUP(O$2+$A6322,Sheet2!CA:NN,$B6322,0),HLOOKUP(O$2+$A6322,Sheet2!CA:NN,$B6322,0)&lt;&gt;""),HLOOKUP(O$2+$A6322,Sheet2!CA:NN,$B6322,0),"")</f>
        <v/>
      </c>
      <c r="P6322" t="str">
        <f>IF(OR(HLOOKUP(P$2+$A6322,Sheet2!CB:NO,$B6322,0),HLOOKUP(P$2+$A6322,Sheet2!CB:NO,$B6322,0)&lt;&gt;""),HLOOKUP(P$2+$A6322,Sheet2!CB:NO,$B6322,0),"")</f>
        <v/>
      </c>
      <c r="Q6322" t="str">
        <f>IF(OR(HLOOKUP(Q$2+$A6322,Sheet2!CC:NO,$B6322,0),HLOOKUP(Q$2+$A6322,Sheet2!CC:NO,$B6322,0)&lt;&gt;""),HLOOKUP(Q$2+$A6322,Sheet2!CC:NO,$B6322,0),"")</f>
        <v/>
      </c>
    </row>
    <row r="6323" spans="1:17" x14ac:dyDescent="0.25">
      <c r="A6323" s="64">
        <f t="shared" si="787"/>
        <v>54</v>
      </c>
      <c r="B6323" s="64">
        <f t="shared" si="788"/>
        <v>636</v>
      </c>
      <c r="C6323" s="64">
        <f t="shared" si="789"/>
        <v>10</v>
      </c>
      <c r="D6323" s="64">
        <f t="shared" si="790"/>
        <v>632</v>
      </c>
      <c r="E6323" s="64">
        <f t="shared" si="791"/>
        <v>3156</v>
      </c>
      <c r="F6323" s="64" t="str">
        <f t="shared" si="784"/>
        <v/>
      </c>
      <c r="G6323" s="64" t="str">
        <f t="shared" si="785"/>
        <v/>
      </c>
      <c r="H6323" s="64" t="str">
        <f t="shared" si="786"/>
        <v/>
      </c>
      <c r="I6323" s="80" t="str">
        <f>IFERROR(VLOOKUP(D6323,Sheet2!A:B,2,0),"")</f>
        <v/>
      </c>
      <c r="J6323" s="64" t="str">
        <f>IFERROR(IF(I6323&lt;&gt;"",VLOOKUP(I6323,Sheet2!B:C,2,0),""),"")</f>
        <v/>
      </c>
      <c r="K6323" s="64" t="str">
        <f>IFERROR( IF(I6323&lt;&gt;"", HLOOKUP(L$2+$A6323,Sheet2!BX:NK,2,0),""),"")</f>
        <v/>
      </c>
      <c r="L6323" t="str">
        <f>IF(OR(HLOOKUP(L$2+$A6323,Sheet2!BX:NK,$B6323,0),HLOOKUP(L$2+$A6323,Sheet2!BX:NK,$B6323,0)&lt;&gt;""),HLOOKUP(L$2+$A6323,Sheet2!BX:NK,$B6323,0),"")</f>
        <v/>
      </c>
      <c r="M6323" t="str">
        <f>IF(OR(HLOOKUP(M$2+$A6323,Sheet2!BY:NL,$B6323,0),HLOOKUP(M$2+$A6323,Sheet2!BY:NL,$B6323,0)&lt;&gt;""),HLOOKUP(M$2+$A6323,Sheet2!BY:NL,$B6323,0),"")</f>
        <v/>
      </c>
      <c r="N6323" t="str">
        <f>IF(OR(HLOOKUP(N$2+$A6323,Sheet2!BZ:NM,$B6323,0),HLOOKUP(N$2+$A6323,Sheet2!BZ:NM,$B6323,0)&lt;&gt;""),HLOOKUP(N$2+$A6323,Sheet2!BZ:NM,$B6323,0),"")</f>
        <v/>
      </c>
      <c r="O6323" t="str">
        <f>IF(OR(HLOOKUP(O$2+$A6323,Sheet2!CA:NN,$B6323,0),HLOOKUP(O$2+$A6323,Sheet2!CA:NN,$B6323,0)&lt;&gt;""),HLOOKUP(O$2+$A6323,Sheet2!CA:NN,$B6323,0),"")</f>
        <v/>
      </c>
      <c r="P6323" t="str">
        <f>IF(OR(HLOOKUP(P$2+$A6323,Sheet2!CB:NO,$B6323,0),HLOOKUP(P$2+$A6323,Sheet2!CB:NO,$B6323,0)&lt;&gt;""),HLOOKUP(P$2+$A6323,Sheet2!CB:NO,$B6323,0),"")</f>
        <v/>
      </c>
      <c r="Q6323" t="str">
        <f>IF(OR(HLOOKUP(Q$2+$A6323,Sheet2!CC:NO,$B6323,0),HLOOKUP(Q$2+$A6323,Sheet2!CC:NO,$B6323,0)&lt;&gt;""),HLOOKUP(Q$2+$A6323,Sheet2!CC:NO,$B6323,0),"")</f>
        <v/>
      </c>
    </row>
    <row r="6324" spans="1:17" x14ac:dyDescent="0.25">
      <c r="A6324" s="64">
        <f t="shared" si="787"/>
        <v>0</v>
      </c>
      <c r="B6324" s="64">
        <f t="shared" si="788"/>
        <v>637</v>
      </c>
      <c r="C6324" s="64">
        <f t="shared" si="789"/>
        <v>1</v>
      </c>
      <c r="D6324" s="64">
        <f t="shared" si="790"/>
        <v>633</v>
      </c>
      <c r="E6324" s="64">
        <f t="shared" si="791"/>
        <v>3161</v>
      </c>
      <c r="F6324" s="64" t="str">
        <f t="shared" si="784"/>
        <v/>
      </c>
      <c r="G6324" s="64" t="str">
        <f t="shared" si="785"/>
        <v/>
      </c>
      <c r="H6324" s="64" t="str">
        <f t="shared" si="786"/>
        <v/>
      </c>
      <c r="I6324" s="80" t="str">
        <f>IFERROR(VLOOKUP(D6324,Sheet2!A:B,2,0),"")</f>
        <v/>
      </c>
      <c r="J6324" s="64" t="str">
        <f>IFERROR(IF(I6324&lt;&gt;"",VLOOKUP(I6324,Sheet2!B:C,2,0),""),"")</f>
        <v/>
      </c>
      <c r="K6324" s="64" t="str">
        <f>IFERROR( IF(I6324&lt;&gt;"", HLOOKUP(L$2+$A6324,Sheet2!BX:NK,2,0),""),"")</f>
        <v/>
      </c>
      <c r="L6324" t="str">
        <f>IF(OR(HLOOKUP(L$2+$A6324,Sheet2!BX:NK,$B6324,0),HLOOKUP(L$2+$A6324,Sheet2!BX:NK,$B6324,0)&lt;&gt;""),HLOOKUP(L$2+$A6324,Sheet2!BX:NK,$B6324,0),"")</f>
        <v/>
      </c>
      <c r="M6324" t="str">
        <f>IF(OR(HLOOKUP(M$2+$A6324,Sheet2!BY:NL,$B6324,0),HLOOKUP(M$2+$A6324,Sheet2!BY:NL,$B6324,0)&lt;&gt;""),HLOOKUP(M$2+$A6324,Sheet2!BY:NL,$B6324,0),"")</f>
        <v/>
      </c>
      <c r="N6324" t="str">
        <f>IF(OR(HLOOKUP(N$2+$A6324,Sheet2!BZ:NM,$B6324,0),HLOOKUP(N$2+$A6324,Sheet2!BZ:NM,$B6324,0)&lt;&gt;""),HLOOKUP(N$2+$A6324,Sheet2!BZ:NM,$B6324,0),"")</f>
        <v/>
      </c>
      <c r="O6324" t="str">
        <f>IF(OR(HLOOKUP(O$2+$A6324,Sheet2!CA:NN,$B6324,0),HLOOKUP(O$2+$A6324,Sheet2!CA:NN,$B6324,0)&lt;&gt;""),HLOOKUP(O$2+$A6324,Sheet2!CA:NN,$B6324,0),"")</f>
        <v/>
      </c>
      <c r="P6324" t="str">
        <f>IF(OR(HLOOKUP(P$2+$A6324,Sheet2!CB:NO,$B6324,0),HLOOKUP(P$2+$A6324,Sheet2!CB:NO,$B6324,0)&lt;&gt;""),HLOOKUP(P$2+$A6324,Sheet2!CB:NO,$B6324,0),"")</f>
        <v/>
      </c>
      <c r="Q6324" t="str">
        <f>IF(OR(HLOOKUP(Q$2+$A6324,Sheet2!CC:NO,$B6324,0),HLOOKUP(Q$2+$A6324,Sheet2!CC:NO,$B6324,0)&lt;&gt;""),HLOOKUP(Q$2+$A6324,Sheet2!CC:NO,$B6324,0),"")</f>
        <v/>
      </c>
    </row>
    <row r="6325" spans="1:17" x14ac:dyDescent="0.25">
      <c r="A6325" s="64">
        <f t="shared" si="787"/>
        <v>6</v>
      </c>
      <c r="B6325" s="64">
        <f t="shared" si="788"/>
        <v>637</v>
      </c>
      <c r="C6325" s="64">
        <f t="shared" si="789"/>
        <v>2</v>
      </c>
      <c r="D6325" s="64">
        <f t="shared" si="790"/>
        <v>633</v>
      </c>
      <c r="E6325" s="64">
        <f t="shared" si="791"/>
        <v>3161</v>
      </c>
      <c r="F6325" s="64" t="str">
        <f t="shared" si="784"/>
        <v/>
      </c>
      <c r="G6325" s="64" t="str">
        <f t="shared" si="785"/>
        <v/>
      </c>
      <c r="H6325" s="64" t="str">
        <f t="shared" si="786"/>
        <v/>
      </c>
      <c r="I6325" s="80" t="str">
        <f>IFERROR(VLOOKUP(D6325,Sheet2!A:B,2,0),"")</f>
        <v/>
      </c>
      <c r="J6325" s="64" t="str">
        <f>IFERROR(IF(I6325&lt;&gt;"",VLOOKUP(I6325,Sheet2!B:C,2,0),""),"")</f>
        <v/>
      </c>
      <c r="K6325" s="64" t="str">
        <f>IFERROR( IF(I6325&lt;&gt;"", HLOOKUP(L$2+$A6325,Sheet2!BX:NK,2,0),""),"")</f>
        <v/>
      </c>
      <c r="L6325" t="str">
        <f>IF(OR(HLOOKUP(L$2+$A6325,Sheet2!BX:NK,$B6325,0),HLOOKUP(L$2+$A6325,Sheet2!BX:NK,$B6325,0)&lt;&gt;""),HLOOKUP(L$2+$A6325,Sheet2!BX:NK,$B6325,0),"")</f>
        <v/>
      </c>
      <c r="M6325" t="str">
        <f>IF(OR(HLOOKUP(M$2+$A6325,Sheet2!BY:NL,$B6325,0),HLOOKUP(M$2+$A6325,Sheet2!BY:NL,$B6325,0)&lt;&gt;""),HLOOKUP(M$2+$A6325,Sheet2!BY:NL,$B6325,0),"")</f>
        <v/>
      </c>
      <c r="N6325" t="str">
        <f>IF(OR(HLOOKUP(N$2+$A6325,Sheet2!BZ:NM,$B6325,0),HLOOKUP(N$2+$A6325,Sheet2!BZ:NM,$B6325,0)&lt;&gt;""),HLOOKUP(N$2+$A6325,Sheet2!BZ:NM,$B6325,0),"")</f>
        <v/>
      </c>
      <c r="O6325" t="str">
        <f>IF(OR(HLOOKUP(O$2+$A6325,Sheet2!CA:NN,$B6325,0),HLOOKUP(O$2+$A6325,Sheet2!CA:NN,$B6325,0)&lt;&gt;""),HLOOKUP(O$2+$A6325,Sheet2!CA:NN,$B6325,0),"")</f>
        <v/>
      </c>
      <c r="P6325" t="str">
        <f>IF(OR(HLOOKUP(P$2+$A6325,Sheet2!CB:NO,$B6325,0),HLOOKUP(P$2+$A6325,Sheet2!CB:NO,$B6325,0)&lt;&gt;""),HLOOKUP(P$2+$A6325,Sheet2!CB:NO,$B6325,0),"")</f>
        <v/>
      </c>
      <c r="Q6325" t="str">
        <f>IF(OR(HLOOKUP(Q$2+$A6325,Sheet2!CC:NO,$B6325,0),HLOOKUP(Q$2+$A6325,Sheet2!CC:NO,$B6325,0)&lt;&gt;""),HLOOKUP(Q$2+$A6325,Sheet2!CC:NO,$B6325,0),"")</f>
        <v/>
      </c>
    </row>
    <row r="6326" spans="1:17" x14ac:dyDescent="0.25">
      <c r="A6326" s="64">
        <f t="shared" si="787"/>
        <v>12</v>
      </c>
      <c r="B6326" s="64">
        <f t="shared" si="788"/>
        <v>637</v>
      </c>
      <c r="C6326" s="64">
        <f t="shared" si="789"/>
        <v>3</v>
      </c>
      <c r="D6326" s="64">
        <f t="shared" si="790"/>
        <v>633</v>
      </c>
      <c r="E6326" s="64">
        <f t="shared" si="791"/>
        <v>3161</v>
      </c>
      <c r="F6326" s="64" t="str">
        <f t="shared" si="784"/>
        <v/>
      </c>
      <c r="G6326" s="64" t="str">
        <f t="shared" si="785"/>
        <v/>
      </c>
      <c r="H6326" s="64" t="str">
        <f t="shared" si="786"/>
        <v/>
      </c>
      <c r="I6326" s="80" t="str">
        <f>IFERROR(VLOOKUP(D6326,Sheet2!A:B,2,0),"")</f>
        <v/>
      </c>
      <c r="J6326" s="64" t="str">
        <f>IFERROR(IF(I6326&lt;&gt;"",VLOOKUP(I6326,Sheet2!B:C,2,0),""),"")</f>
        <v/>
      </c>
      <c r="K6326" s="64" t="str">
        <f>IFERROR( IF(I6326&lt;&gt;"", HLOOKUP(L$2+$A6326,Sheet2!BX:NK,2,0),""),"")</f>
        <v/>
      </c>
      <c r="L6326" t="str">
        <f>IF(OR(HLOOKUP(L$2+$A6326,Sheet2!BX:NK,$B6326,0),HLOOKUP(L$2+$A6326,Sheet2!BX:NK,$B6326,0)&lt;&gt;""),HLOOKUP(L$2+$A6326,Sheet2!BX:NK,$B6326,0),"")</f>
        <v/>
      </c>
      <c r="M6326" t="str">
        <f>IF(OR(HLOOKUP(M$2+$A6326,Sheet2!BY:NL,$B6326,0),HLOOKUP(M$2+$A6326,Sheet2!BY:NL,$B6326,0)&lt;&gt;""),HLOOKUP(M$2+$A6326,Sheet2!BY:NL,$B6326,0),"")</f>
        <v/>
      </c>
      <c r="N6326" t="str">
        <f>IF(OR(HLOOKUP(N$2+$A6326,Sheet2!BZ:NM,$B6326,0),HLOOKUP(N$2+$A6326,Sheet2!BZ:NM,$B6326,0)&lt;&gt;""),HLOOKUP(N$2+$A6326,Sheet2!BZ:NM,$B6326,0),"")</f>
        <v/>
      </c>
      <c r="O6326" t="str">
        <f>IF(OR(HLOOKUP(O$2+$A6326,Sheet2!CA:NN,$B6326,0),HLOOKUP(O$2+$A6326,Sheet2!CA:NN,$B6326,0)&lt;&gt;""),HLOOKUP(O$2+$A6326,Sheet2!CA:NN,$B6326,0),"")</f>
        <v/>
      </c>
      <c r="P6326" t="str">
        <f>IF(OR(HLOOKUP(P$2+$A6326,Sheet2!CB:NO,$B6326,0),HLOOKUP(P$2+$A6326,Sheet2!CB:NO,$B6326,0)&lt;&gt;""),HLOOKUP(P$2+$A6326,Sheet2!CB:NO,$B6326,0),"")</f>
        <v/>
      </c>
      <c r="Q6326" t="str">
        <f>IF(OR(HLOOKUP(Q$2+$A6326,Sheet2!CC:NO,$B6326,0),HLOOKUP(Q$2+$A6326,Sheet2!CC:NO,$B6326,0)&lt;&gt;""),HLOOKUP(Q$2+$A6326,Sheet2!CC:NO,$B6326,0),"")</f>
        <v/>
      </c>
    </row>
    <row r="6327" spans="1:17" x14ac:dyDescent="0.25">
      <c r="A6327" s="64">
        <f t="shared" si="787"/>
        <v>18</v>
      </c>
      <c r="B6327" s="64">
        <f t="shared" si="788"/>
        <v>637</v>
      </c>
      <c r="C6327" s="64">
        <f t="shared" si="789"/>
        <v>4</v>
      </c>
      <c r="D6327" s="64">
        <f t="shared" si="790"/>
        <v>633</v>
      </c>
      <c r="E6327" s="64">
        <f t="shared" si="791"/>
        <v>3161</v>
      </c>
      <c r="F6327" s="64" t="str">
        <f t="shared" si="784"/>
        <v/>
      </c>
      <c r="G6327" s="64" t="str">
        <f t="shared" si="785"/>
        <v/>
      </c>
      <c r="H6327" s="64" t="str">
        <f t="shared" si="786"/>
        <v/>
      </c>
      <c r="I6327" s="80" t="str">
        <f>IFERROR(VLOOKUP(D6327,Sheet2!A:B,2,0),"")</f>
        <v/>
      </c>
      <c r="J6327" s="64" t="str">
        <f>IFERROR(IF(I6327&lt;&gt;"",VLOOKUP(I6327,Sheet2!B:C,2,0),""),"")</f>
        <v/>
      </c>
      <c r="K6327" s="64" t="str">
        <f>IFERROR( IF(I6327&lt;&gt;"", HLOOKUP(L$2+$A6327,Sheet2!BX:NK,2,0),""),"")</f>
        <v/>
      </c>
      <c r="L6327" t="str">
        <f>IF(OR(HLOOKUP(L$2+$A6327,Sheet2!BX:NK,$B6327,0),HLOOKUP(L$2+$A6327,Sheet2!BX:NK,$B6327,0)&lt;&gt;""),HLOOKUP(L$2+$A6327,Sheet2!BX:NK,$B6327,0),"")</f>
        <v/>
      </c>
      <c r="M6327" t="str">
        <f>IF(OR(HLOOKUP(M$2+$A6327,Sheet2!BY:NL,$B6327,0),HLOOKUP(M$2+$A6327,Sheet2!BY:NL,$B6327,0)&lt;&gt;""),HLOOKUP(M$2+$A6327,Sheet2!BY:NL,$B6327,0),"")</f>
        <v/>
      </c>
      <c r="N6327" t="str">
        <f>IF(OR(HLOOKUP(N$2+$A6327,Sheet2!BZ:NM,$B6327,0),HLOOKUP(N$2+$A6327,Sheet2!BZ:NM,$B6327,0)&lt;&gt;""),HLOOKUP(N$2+$A6327,Sheet2!BZ:NM,$B6327,0),"")</f>
        <v/>
      </c>
      <c r="O6327" t="str">
        <f>IF(OR(HLOOKUP(O$2+$A6327,Sheet2!CA:NN,$B6327,0),HLOOKUP(O$2+$A6327,Sheet2!CA:NN,$B6327,0)&lt;&gt;""),HLOOKUP(O$2+$A6327,Sheet2!CA:NN,$B6327,0),"")</f>
        <v/>
      </c>
      <c r="P6327" t="str">
        <f>IF(OR(HLOOKUP(P$2+$A6327,Sheet2!CB:NO,$B6327,0),HLOOKUP(P$2+$A6327,Sheet2!CB:NO,$B6327,0)&lt;&gt;""),HLOOKUP(P$2+$A6327,Sheet2!CB:NO,$B6327,0),"")</f>
        <v/>
      </c>
      <c r="Q6327" t="str">
        <f>IF(OR(HLOOKUP(Q$2+$A6327,Sheet2!CC:NO,$B6327,0),HLOOKUP(Q$2+$A6327,Sheet2!CC:NO,$B6327,0)&lt;&gt;""),HLOOKUP(Q$2+$A6327,Sheet2!CC:NO,$B6327,0),"")</f>
        <v/>
      </c>
    </row>
    <row r="6328" spans="1:17" x14ac:dyDescent="0.25">
      <c r="A6328" s="64">
        <f t="shared" si="787"/>
        <v>24</v>
      </c>
      <c r="B6328" s="64">
        <f t="shared" si="788"/>
        <v>637</v>
      </c>
      <c r="C6328" s="64">
        <f t="shared" si="789"/>
        <v>5</v>
      </c>
      <c r="D6328" s="64">
        <f t="shared" si="790"/>
        <v>633</v>
      </c>
      <c r="E6328" s="64">
        <f t="shared" si="791"/>
        <v>3161</v>
      </c>
      <c r="F6328" s="64" t="str">
        <f t="shared" si="784"/>
        <v/>
      </c>
      <c r="G6328" s="64" t="str">
        <f t="shared" si="785"/>
        <v/>
      </c>
      <c r="H6328" s="64" t="str">
        <f t="shared" si="786"/>
        <v/>
      </c>
      <c r="I6328" s="80" t="str">
        <f>IFERROR(VLOOKUP(D6328,Sheet2!A:B,2,0),"")</f>
        <v/>
      </c>
      <c r="J6328" s="64" t="str">
        <f>IFERROR(IF(I6328&lt;&gt;"",VLOOKUP(I6328,Sheet2!B:C,2,0),""),"")</f>
        <v/>
      </c>
      <c r="K6328" s="64" t="str">
        <f>IFERROR( IF(I6328&lt;&gt;"", HLOOKUP(L$2+$A6328,Sheet2!BX:NK,2,0),""),"")</f>
        <v/>
      </c>
      <c r="L6328" t="str">
        <f>IF(OR(HLOOKUP(L$2+$A6328,Sheet2!BX:NK,$B6328,0),HLOOKUP(L$2+$A6328,Sheet2!BX:NK,$B6328,0)&lt;&gt;""),HLOOKUP(L$2+$A6328,Sheet2!BX:NK,$B6328,0),"")</f>
        <v/>
      </c>
      <c r="M6328" t="str">
        <f>IF(OR(HLOOKUP(M$2+$A6328,Sheet2!BY:NL,$B6328,0),HLOOKUP(M$2+$A6328,Sheet2!BY:NL,$B6328,0)&lt;&gt;""),HLOOKUP(M$2+$A6328,Sheet2!BY:NL,$B6328,0),"")</f>
        <v/>
      </c>
      <c r="N6328" t="str">
        <f>IF(OR(HLOOKUP(N$2+$A6328,Sheet2!BZ:NM,$B6328,0),HLOOKUP(N$2+$A6328,Sheet2!BZ:NM,$B6328,0)&lt;&gt;""),HLOOKUP(N$2+$A6328,Sheet2!BZ:NM,$B6328,0),"")</f>
        <v/>
      </c>
      <c r="O6328" t="str">
        <f>IF(OR(HLOOKUP(O$2+$A6328,Sheet2!CA:NN,$B6328,0),HLOOKUP(O$2+$A6328,Sheet2!CA:NN,$B6328,0)&lt;&gt;""),HLOOKUP(O$2+$A6328,Sheet2!CA:NN,$B6328,0),"")</f>
        <v/>
      </c>
      <c r="P6328" t="str">
        <f>IF(OR(HLOOKUP(P$2+$A6328,Sheet2!CB:NO,$B6328,0),HLOOKUP(P$2+$A6328,Sheet2!CB:NO,$B6328,0)&lt;&gt;""),HLOOKUP(P$2+$A6328,Sheet2!CB:NO,$B6328,0),"")</f>
        <v/>
      </c>
      <c r="Q6328" t="str">
        <f>IF(OR(HLOOKUP(Q$2+$A6328,Sheet2!CC:NO,$B6328,0),HLOOKUP(Q$2+$A6328,Sheet2!CC:NO,$B6328,0)&lt;&gt;""),HLOOKUP(Q$2+$A6328,Sheet2!CC:NO,$B6328,0),"")</f>
        <v/>
      </c>
    </row>
    <row r="6329" spans="1:17" x14ac:dyDescent="0.25">
      <c r="A6329" s="64">
        <f t="shared" si="787"/>
        <v>30</v>
      </c>
      <c r="B6329" s="64">
        <f t="shared" si="788"/>
        <v>637</v>
      </c>
      <c r="C6329" s="64">
        <f t="shared" si="789"/>
        <v>6</v>
      </c>
      <c r="D6329" s="64">
        <f t="shared" si="790"/>
        <v>633</v>
      </c>
      <c r="E6329" s="64">
        <f t="shared" si="791"/>
        <v>3161</v>
      </c>
      <c r="F6329" s="64" t="str">
        <f t="shared" si="784"/>
        <v/>
      </c>
      <c r="G6329" s="64" t="str">
        <f t="shared" si="785"/>
        <v/>
      </c>
      <c r="H6329" s="64" t="str">
        <f t="shared" si="786"/>
        <v/>
      </c>
      <c r="I6329" s="80" t="str">
        <f>IFERROR(VLOOKUP(D6329,Sheet2!A:B,2,0),"")</f>
        <v/>
      </c>
      <c r="J6329" s="64" t="str">
        <f>IFERROR(IF(I6329&lt;&gt;"",VLOOKUP(I6329,Sheet2!B:C,2,0),""),"")</f>
        <v/>
      </c>
      <c r="K6329" s="64" t="str">
        <f>IFERROR( IF(I6329&lt;&gt;"", HLOOKUP(L$2+$A6329,Sheet2!BX:NK,2,0),""),"")</f>
        <v/>
      </c>
      <c r="L6329" t="str">
        <f>IF(OR(HLOOKUP(L$2+$A6329,Sheet2!BX:NK,$B6329,0),HLOOKUP(L$2+$A6329,Sheet2!BX:NK,$B6329,0)&lt;&gt;""),HLOOKUP(L$2+$A6329,Sheet2!BX:NK,$B6329,0),"")</f>
        <v/>
      </c>
      <c r="M6329" t="str">
        <f>IF(OR(HLOOKUP(M$2+$A6329,Sheet2!BY:NL,$B6329,0),HLOOKUP(M$2+$A6329,Sheet2!BY:NL,$B6329,0)&lt;&gt;""),HLOOKUP(M$2+$A6329,Sheet2!BY:NL,$B6329,0),"")</f>
        <v/>
      </c>
      <c r="N6329" t="str">
        <f>IF(OR(HLOOKUP(N$2+$A6329,Sheet2!BZ:NM,$B6329,0),HLOOKUP(N$2+$A6329,Sheet2!BZ:NM,$B6329,0)&lt;&gt;""),HLOOKUP(N$2+$A6329,Sheet2!BZ:NM,$B6329,0),"")</f>
        <v/>
      </c>
      <c r="O6329" t="str">
        <f>IF(OR(HLOOKUP(O$2+$A6329,Sheet2!CA:NN,$B6329,0),HLOOKUP(O$2+$A6329,Sheet2!CA:NN,$B6329,0)&lt;&gt;""),HLOOKUP(O$2+$A6329,Sheet2!CA:NN,$B6329,0),"")</f>
        <v/>
      </c>
      <c r="P6329" t="str">
        <f>IF(OR(HLOOKUP(P$2+$A6329,Sheet2!CB:NO,$B6329,0),HLOOKUP(P$2+$A6329,Sheet2!CB:NO,$B6329,0)&lt;&gt;""),HLOOKUP(P$2+$A6329,Sheet2!CB:NO,$B6329,0),"")</f>
        <v/>
      </c>
      <c r="Q6329" t="str">
        <f>IF(OR(HLOOKUP(Q$2+$A6329,Sheet2!CC:NO,$B6329,0),HLOOKUP(Q$2+$A6329,Sheet2!CC:NO,$B6329,0)&lt;&gt;""),HLOOKUP(Q$2+$A6329,Sheet2!CC:NO,$B6329,0),"")</f>
        <v/>
      </c>
    </row>
    <row r="6330" spans="1:17" x14ac:dyDescent="0.25">
      <c r="A6330" s="64">
        <f t="shared" si="787"/>
        <v>36</v>
      </c>
      <c r="B6330" s="64">
        <f t="shared" si="788"/>
        <v>637</v>
      </c>
      <c r="C6330" s="64">
        <f t="shared" si="789"/>
        <v>7</v>
      </c>
      <c r="D6330" s="64">
        <f t="shared" si="790"/>
        <v>633</v>
      </c>
      <c r="E6330" s="64">
        <f t="shared" si="791"/>
        <v>3161</v>
      </c>
      <c r="F6330" s="64" t="str">
        <f t="shared" si="784"/>
        <v/>
      </c>
      <c r="G6330" s="64" t="str">
        <f t="shared" si="785"/>
        <v/>
      </c>
      <c r="H6330" s="64" t="str">
        <f t="shared" si="786"/>
        <v/>
      </c>
      <c r="I6330" s="80" t="str">
        <f>IFERROR(VLOOKUP(D6330,Sheet2!A:B,2,0),"")</f>
        <v/>
      </c>
      <c r="J6330" s="64" t="str">
        <f>IFERROR(IF(I6330&lt;&gt;"",VLOOKUP(I6330,Sheet2!B:C,2,0),""),"")</f>
        <v/>
      </c>
      <c r="K6330" s="64" t="str">
        <f>IFERROR( IF(I6330&lt;&gt;"", HLOOKUP(L$2+$A6330,Sheet2!BX:NK,2,0),""),"")</f>
        <v/>
      </c>
      <c r="L6330" t="str">
        <f>IF(OR(HLOOKUP(L$2+$A6330,Sheet2!BX:NK,$B6330,0),HLOOKUP(L$2+$A6330,Sheet2!BX:NK,$B6330,0)&lt;&gt;""),HLOOKUP(L$2+$A6330,Sheet2!BX:NK,$B6330,0),"")</f>
        <v/>
      </c>
      <c r="M6330" t="str">
        <f>IF(OR(HLOOKUP(M$2+$A6330,Sheet2!BY:NL,$B6330,0),HLOOKUP(M$2+$A6330,Sheet2!BY:NL,$B6330,0)&lt;&gt;""),HLOOKUP(M$2+$A6330,Sheet2!BY:NL,$B6330,0),"")</f>
        <v/>
      </c>
      <c r="N6330" t="str">
        <f>IF(OR(HLOOKUP(N$2+$A6330,Sheet2!BZ:NM,$B6330,0),HLOOKUP(N$2+$A6330,Sheet2!BZ:NM,$B6330,0)&lt;&gt;""),HLOOKUP(N$2+$A6330,Sheet2!BZ:NM,$B6330,0),"")</f>
        <v/>
      </c>
      <c r="O6330" t="str">
        <f>IF(OR(HLOOKUP(O$2+$A6330,Sheet2!CA:NN,$B6330,0),HLOOKUP(O$2+$A6330,Sheet2!CA:NN,$B6330,0)&lt;&gt;""),HLOOKUP(O$2+$A6330,Sheet2!CA:NN,$B6330,0),"")</f>
        <v/>
      </c>
      <c r="P6330" t="str">
        <f>IF(OR(HLOOKUP(P$2+$A6330,Sheet2!CB:NO,$B6330,0),HLOOKUP(P$2+$A6330,Sheet2!CB:NO,$B6330,0)&lt;&gt;""),HLOOKUP(P$2+$A6330,Sheet2!CB:NO,$B6330,0),"")</f>
        <v/>
      </c>
      <c r="Q6330" t="str">
        <f>IF(OR(HLOOKUP(Q$2+$A6330,Sheet2!CC:NO,$B6330,0),HLOOKUP(Q$2+$A6330,Sheet2!CC:NO,$B6330,0)&lt;&gt;""),HLOOKUP(Q$2+$A6330,Sheet2!CC:NO,$B6330,0),"")</f>
        <v/>
      </c>
    </row>
    <row r="6331" spans="1:17" x14ac:dyDescent="0.25">
      <c r="A6331" s="64">
        <f t="shared" si="787"/>
        <v>42</v>
      </c>
      <c r="B6331" s="64">
        <f t="shared" si="788"/>
        <v>637</v>
      </c>
      <c r="C6331" s="64">
        <f t="shared" si="789"/>
        <v>8</v>
      </c>
      <c r="D6331" s="64">
        <f t="shared" si="790"/>
        <v>633</v>
      </c>
      <c r="E6331" s="64">
        <f t="shared" si="791"/>
        <v>3161</v>
      </c>
      <c r="F6331" s="64" t="str">
        <f t="shared" si="784"/>
        <v/>
      </c>
      <c r="G6331" s="64" t="str">
        <f t="shared" si="785"/>
        <v/>
      </c>
      <c r="H6331" s="64" t="str">
        <f t="shared" si="786"/>
        <v/>
      </c>
      <c r="I6331" s="80" t="str">
        <f>IFERROR(VLOOKUP(D6331,Sheet2!A:B,2,0),"")</f>
        <v/>
      </c>
      <c r="J6331" s="64" t="str">
        <f>IFERROR(IF(I6331&lt;&gt;"",VLOOKUP(I6331,Sheet2!B:C,2,0),""),"")</f>
        <v/>
      </c>
      <c r="K6331" s="64" t="str">
        <f>IFERROR( IF(I6331&lt;&gt;"", HLOOKUP(L$2+$A6331,Sheet2!BX:NK,2,0),""),"")</f>
        <v/>
      </c>
      <c r="L6331" t="str">
        <f>IF(OR(HLOOKUP(L$2+$A6331,Sheet2!BX:NK,$B6331,0),HLOOKUP(L$2+$A6331,Sheet2!BX:NK,$B6331,0)&lt;&gt;""),HLOOKUP(L$2+$A6331,Sheet2!BX:NK,$B6331,0),"")</f>
        <v/>
      </c>
      <c r="M6331" t="str">
        <f>IF(OR(HLOOKUP(M$2+$A6331,Sheet2!BY:NL,$B6331,0),HLOOKUP(M$2+$A6331,Sheet2!BY:NL,$B6331,0)&lt;&gt;""),HLOOKUP(M$2+$A6331,Sheet2!BY:NL,$B6331,0),"")</f>
        <v/>
      </c>
      <c r="N6331" t="str">
        <f>IF(OR(HLOOKUP(N$2+$A6331,Sheet2!BZ:NM,$B6331,0),HLOOKUP(N$2+$A6331,Sheet2!BZ:NM,$B6331,0)&lt;&gt;""),HLOOKUP(N$2+$A6331,Sheet2!BZ:NM,$B6331,0),"")</f>
        <v/>
      </c>
      <c r="O6331" t="str">
        <f>IF(OR(HLOOKUP(O$2+$A6331,Sheet2!CA:NN,$B6331,0),HLOOKUP(O$2+$A6331,Sheet2!CA:NN,$B6331,0)&lt;&gt;""),HLOOKUP(O$2+$A6331,Sheet2!CA:NN,$B6331,0),"")</f>
        <v/>
      </c>
      <c r="P6331" t="str">
        <f>IF(OR(HLOOKUP(P$2+$A6331,Sheet2!CB:NO,$B6331,0),HLOOKUP(P$2+$A6331,Sheet2!CB:NO,$B6331,0)&lt;&gt;""),HLOOKUP(P$2+$A6331,Sheet2!CB:NO,$B6331,0),"")</f>
        <v/>
      </c>
      <c r="Q6331" t="str">
        <f>IF(OR(HLOOKUP(Q$2+$A6331,Sheet2!CC:NO,$B6331,0),HLOOKUP(Q$2+$A6331,Sheet2!CC:NO,$B6331,0)&lt;&gt;""),HLOOKUP(Q$2+$A6331,Sheet2!CC:NO,$B6331,0),"")</f>
        <v/>
      </c>
    </row>
    <row r="6332" spans="1:17" x14ac:dyDescent="0.25">
      <c r="A6332" s="64">
        <f t="shared" si="787"/>
        <v>48</v>
      </c>
      <c r="B6332" s="64">
        <f t="shared" si="788"/>
        <v>637</v>
      </c>
      <c r="C6332" s="64">
        <f t="shared" si="789"/>
        <v>9</v>
      </c>
      <c r="D6332" s="64">
        <f t="shared" si="790"/>
        <v>633</v>
      </c>
      <c r="E6332" s="64">
        <f t="shared" si="791"/>
        <v>3161</v>
      </c>
      <c r="F6332" s="64" t="str">
        <f t="shared" si="784"/>
        <v/>
      </c>
      <c r="G6332" s="64" t="str">
        <f t="shared" si="785"/>
        <v/>
      </c>
      <c r="H6332" s="64" t="str">
        <f t="shared" si="786"/>
        <v/>
      </c>
      <c r="I6332" s="80" t="str">
        <f>IFERROR(VLOOKUP(D6332,Sheet2!A:B,2,0),"")</f>
        <v/>
      </c>
      <c r="J6332" s="64" t="str">
        <f>IFERROR(IF(I6332&lt;&gt;"",VLOOKUP(I6332,Sheet2!B:C,2,0),""),"")</f>
        <v/>
      </c>
      <c r="K6332" s="64" t="str">
        <f>IFERROR( IF(I6332&lt;&gt;"", HLOOKUP(L$2+$A6332,Sheet2!BX:NK,2,0),""),"")</f>
        <v/>
      </c>
      <c r="L6332" t="str">
        <f>IF(OR(HLOOKUP(L$2+$A6332,Sheet2!BX:NK,$B6332,0),HLOOKUP(L$2+$A6332,Sheet2!BX:NK,$B6332,0)&lt;&gt;""),HLOOKUP(L$2+$A6332,Sheet2!BX:NK,$B6332,0),"")</f>
        <v/>
      </c>
      <c r="M6332" t="str">
        <f>IF(OR(HLOOKUP(M$2+$A6332,Sheet2!BY:NL,$B6332,0),HLOOKUP(M$2+$A6332,Sheet2!BY:NL,$B6332,0)&lt;&gt;""),HLOOKUP(M$2+$A6332,Sheet2!BY:NL,$B6332,0),"")</f>
        <v/>
      </c>
      <c r="N6332" t="str">
        <f>IF(OR(HLOOKUP(N$2+$A6332,Sheet2!BZ:NM,$B6332,0),HLOOKUP(N$2+$A6332,Sheet2!BZ:NM,$B6332,0)&lt;&gt;""),HLOOKUP(N$2+$A6332,Sheet2!BZ:NM,$B6332,0),"")</f>
        <v/>
      </c>
      <c r="O6332" t="str">
        <f>IF(OR(HLOOKUP(O$2+$A6332,Sheet2!CA:NN,$B6332,0),HLOOKUP(O$2+$A6332,Sheet2!CA:NN,$B6332,0)&lt;&gt;""),HLOOKUP(O$2+$A6332,Sheet2!CA:NN,$B6332,0),"")</f>
        <v/>
      </c>
      <c r="P6332" t="str">
        <f>IF(OR(HLOOKUP(P$2+$A6332,Sheet2!CB:NO,$B6332,0),HLOOKUP(P$2+$A6332,Sheet2!CB:NO,$B6332,0)&lt;&gt;""),HLOOKUP(P$2+$A6332,Sheet2!CB:NO,$B6332,0),"")</f>
        <v/>
      </c>
      <c r="Q6332" t="str">
        <f>IF(OR(HLOOKUP(Q$2+$A6332,Sheet2!CC:NO,$B6332,0),HLOOKUP(Q$2+$A6332,Sheet2!CC:NO,$B6332,0)&lt;&gt;""),HLOOKUP(Q$2+$A6332,Sheet2!CC:NO,$B6332,0),"")</f>
        <v/>
      </c>
    </row>
    <row r="6333" spans="1:17" x14ac:dyDescent="0.25">
      <c r="A6333" s="64">
        <f t="shared" si="787"/>
        <v>54</v>
      </c>
      <c r="B6333" s="64">
        <f t="shared" si="788"/>
        <v>637</v>
      </c>
      <c r="C6333" s="64">
        <f t="shared" si="789"/>
        <v>10</v>
      </c>
      <c r="D6333" s="64">
        <f t="shared" si="790"/>
        <v>633</v>
      </c>
      <c r="E6333" s="64">
        <f t="shared" si="791"/>
        <v>3161</v>
      </c>
      <c r="F6333" s="64" t="str">
        <f t="shared" si="784"/>
        <v/>
      </c>
      <c r="G6333" s="64" t="str">
        <f t="shared" si="785"/>
        <v/>
      </c>
      <c r="H6333" s="64" t="str">
        <f t="shared" si="786"/>
        <v/>
      </c>
      <c r="I6333" s="80" t="str">
        <f>IFERROR(VLOOKUP(D6333,Sheet2!A:B,2,0),"")</f>
        <v/>
      </c>
      <c r="J6333" s="64" t="str">
        <f>IFERROR(IF(I6333&lt;&gt;"",VLOOKUP(I6333,Sheet2!B:C,2,0),""),"")</f>
        <v/>
      </c>
      <c r="K6333" s="64" t="str">
        <f>IFERROR( IF(I6333&lt;&gt;"", HLOOKUP(L$2+$A6333,Sheet2!BX:NK,2,0),""),"")</f>
        <v/>
      </c>
      <c r="L6333" t="str">
        <f>IF(OR(HLOOKUP(L$2+$A6333,Sheet2!BX:NK,$B6333,0),HLOOKUP(L$2+$A6333,Sheet2!BX:NK,$B6333,0)&lt;&gt;""),HLOOKUP(L$2+$A6333,Sheet2!BX:NK,$B6333,0),"")</f>
        <v/>
      </c>
      <c r="M6333" t="str">
        <f>IF(OR(HLOOKUP(M$2+$A6333,Sheet2!BY:NL,$B6333,0),HLOOKUP(M$2+$A6333,Sheet2!BY:NL,$B6333,0)&lt;&gt;""),HLOOKUP(M$2+$A6333,Sheet2!BY:NL,$B6333,0),"")</f>
        <v/>
      </c>
      <c r="N6333" t="str">
        <f>IF(OR(HLOOKUP(N$2+$A6333,Sheet2!BZ:NM,$B6333,0),HLOOKUP(N$2+$A6333,Sheet2!BZ:NM,$B6333,0)&lt;&gt;""),HLOOKUP(N$2+$A6333,Sheet2!BZ:NM,$B6333,0),"")</f>
        <v/>
      </c>
      <c r="O6333" t="str">
        <f>IF(OR(HLOOKUP(O$2+$A6333,Sheet2!CA:NN,$B6333,0),HLOOKUP(O$2+$A6333,Sheet2!CA:NN,$B6333,0)&lt;&gt;""),HLOOKUP(O$2+$A6333,Sheet2!CA:NN,$B6333,0),"")</f>
        <v/>
      </c>
      <c r="P6333" t="str">
        <f>IF(OR(HLOOKUP(P$2+$A6333,Sheet2!CB:NO,$B6333,0),HLOOKUP(P$2+$A6333,Sheet2!CB:NO,$B6333,0)&lt;&gt;""),HLOOKUP(P$2+$A6333,Sheet2!CB:NO,$B6333,0),"")</f>
        <v/>
      </c>
      <c r="Q6333" t="str">
        <f>IF(OR(HLOOKUP(Q$2+$A6333,Sheet2!CC:NO,$B6333,0),HLOOKUP(Q$2+$A6333,Sheet2!CC:NO,$B6333,0)&lt;&gt;""),HLOOKUP(Q$2+$A6333,Sheet2!CC:NO,$B6333,0),"")</f>
        <v/>
      </c>
    </row>
    <row r="6334" spans="1:17" x14ac:dyDescent="0.25">
      <c r="A6334" s="64">
        <f t="shared" si="787"/>
        <v>0</v>
      </c>
      <c r="B6334" s="64">
        <f t="shared" si="788"/>
        <v>638</v>
      </c>
      <c r="C6334" s="64">
        <f t="shared" si="789"/>
        <v>1</v>
      </c>
      <c r="D6334" s="64">
        <f t="shared" si="790"/>
        <v>634</v>
      </c>
      <c r="E6334" s="64">
        <f t="shared" si="791"/>
        <v>3166</v>
      </c>
      <c r="F6334" s="64" t="str">
        <f t="shared" si="784"/>
        <v/>
      </c>
      <c r="G6334" s="64" t="str">
        <f t="shared" si="785"/>
        <v/>
      </c>
      <c r="H6334" s="64" t="str">
        <f t="shared" si="786"/>
        <v/>
      </c>
      <c r="I6334" s="80" t="str">
        <f>IFERROR(VLOOKUP(D6334,Sheet2!A:B,2,0),"")</f>
        <v/>
      </c>
      <c r="J6334" s="64" t="str">
        <f>IFERROR(IF(I6334&lt;&gt;"",VLOOKUP(I6334,Sheet2!B:C,2,0),""),"")</f>
        <v/>
      </c>
      <c r="K6334" s="64" t="str">
        <f>IFERROR( IF(I6334&lt;&gt;"", HLOOKUP(L$2+$A6334,Sheet2!BX:NK,2,0),""),"")</f>
        <v/>
      </c>
      <c r="L6334" t="str">
        <f>IF(OR(HLOOKUP(L$2+$A6334,Sheet2!BX:NK,$B6334,0),HLOOKUP(L$2+$A6334,Sheet2!BX:NK,$B6334,0)&lt;&gt;""),HLOOKUP(L$2+$A6334,Sheet2!BX:NK,$B6334,0),"")</f>
        <v/>
      </c>
      <c r="M6334" t="str">
        <f>IF(OR(HLOOKUP(M$2+$A6334,Sheet2!BY:NL,$B6334,0),HLOOKUP(M$2+$A6334,Sheet2!BY:NL,$B6334,0)&lt;&gt;""),HLOOKUP(M$2+$A6334,Sheet2!BY:NL,$B6334,0),"")</f>
        <v/>
      </c>
      <c r="N6334" t="str">
        <f>IF(OR(HLOOKUP(N$2+$A6334,Sheet2!BZ:NM,$B6334,0),HLOOKUP(N$2+$A6334,Sheet2!BZ:NM,$B6334,0)&lt;&gt;""),HLOOKUP(N$2+$A6334,Sheet2!BZ:NM,$B6334,0),"")</f>
        <v/>
      </c>
      <c r="O6334" t="str">
        <f>IF(OR(HLOOKUP(O$2+$A6334,Sheet2!CA:NN,$B6334,0),HLOOKUP(O$2+$A6334,Sheet2!CA:NN,$B6334,0)&lt;&gt;""),HLOOKUP(O$2+$A6334,Sheet2!CA:NN,$B6334,0),"")</f>
        <v/>
      </c>
      <c r="P6334" t="str">
        <f>IF(OR(HLOOKUP(P$2+$A6334,Sheet2!CB:NO,$B6334,0),HLOOKUP(P$2+$A6334,Sheet2!CB:NO,$B6334,0)&lt;&gt;""),HLOOKUP(P$2+$A6334,Sheet2!CB:NO,$B6334,0),"")</f>
        <v/>
      </c>
      <c r="Q6334" t="str">
        <f>IF(OR(HLOOKUP(Q$2+$A6334,Sheet2!CC:NO,$B6334,0),HLOOKUP(Q$2+$A6334,Sheet2!CC:NO,$B6334,0)&lt;&gt;""),HLOOKUP(Q$2+$A6334,Sheet2!CC:NO,$B6334,0),"")</f>
        <v/>
      </c>
    </row>
    <row r="6335" spans="1:17" x14ac:dyDescent="0.25">
      <c r="A6335" s="64">
        <f t="shared" si="787"/>
        <v>6</v>
      </c>
      <c r="B6335" s="64">
        <f t="shared" si="788"/>
        <v>638</v>
      </c>
      <c r="C6335" s="64">
        <f t="shared" si="789"/>
        <v>2</v>
      </c>
      <c r="D6335" s="64">
        <f t="shared" si="790"/>
        <v>634</v>
      </c>
      <c r="E6335" s="64">
        <f t="shared" si="791"/>
        <v>3166</v>
      </c>
      <c r="F6335" s="64" t="str">
        <f t="shared" si="784"/>
        <v/>
      </c>
      <c r="G6335" s="64" t="str">
        <f t="shared" si="785"/>
        <v/>
      </c>
      <c r="H6335" s="64" t="str">
        <f t="shared" si="786"/>
        <v/>
      </c>
      <c r="I6335" s="80" t="str">
        <f>IFERROR(VLOOKUP(D6335,Sheet2!A:B,2,0),"")</f>
        <v/>
      </c>
      <c r="J6335" s="64" t="str">
        <f>IFERROR(IF(I6335&lt;&gt;"",VLOOKUP(I6335,Sheet2!B:C,2,0),""),"")</f>
        <v/>
      </c>
      <c r="K6335" s="64" t="str">
        <f>IFERROR( IF(I6335&lt;&gt;"", HLOOKUP(L$2+$A6335,Sheet2!BX:NK,2,0),""),"")</f>
        <v/>
      </c>
      <c r="L6335" t="str">
        <f>IF(OR(HLOOKUP(L$2+$A6335,Sheet2!BX:NK,$B6335,0),HLOOKUP(L$2+$A6335,Sheet2!BX:NK,$B6335,0)&lt;&gt;""),HLOOKUP(L$2+$A6335,Sheet2!BX:NK,$B6335,0),"")</f>
        <v/>
      </c>
      <c r="M6335" t="str">
        <f>IF(OR(HLOOKUP(M$2+$A6335,Sheet2!BY:NL,$B6335,0),HLOOKUP(M$2+$A6335,Sheet2!BY:NL,$B6335,0)&lt;&gt;""),HLOOKUP(M$2+$A6335,Sheet2!BY:NL,$B6335,0),"")</f>
        <v/>
      </c>
      <c r="N6335" t="str">
        <f>IF(OR(HLOOKUP(N$2+$A6335,Sheet2!BZ:NM,$B6335,0),HLOOKUP(N$2+$A6335,Sheet2!BZ:NM,$B6335,0)&lt;&gt;""),HLOOKUP(N$2+$A6335,Sheet2!BZ:NM,$B6335,0),"")</f>
        <v/>
      </c>
      <c r="O6335" t="str">
        <f>IF(OR(HLOOKUP(O$2+$A6335,Sheet2!CA:NN,$B6335,0),HLOOKUP(O$2+$A6335,Sheet2!CA:NN,$B6335,0)&lt;&gt;""),HLOOKUP(O$2+$A6335,Sheet2!CA:NN,$B6335,0),"")</f>
        <v/>
      </c>
      <c r="P6335" t="str">
        <f>IF(OR(HLOOKUP(P$2+$A6335,Sheet2!CB:NO,$B6335,0),HLOOKUP(P$2+$A6335,Sheet2!CB:NO,$B6335,0)&lt;&gt;""),HLOOKUP(P$2+$A6335,Sheet2!CB:NO,$B6335,0),"")</f>
        <v/>
      </c>
      <c r="Q6335" t="str">
        <f>IF(OR(HLOOKUP(Q$2+$A6335,Sheet2!CC:NO,$B6335,0),HLOOKUP(Q$2+$A6335,Sheet2!CC:NO,$B6335,0)&lt;&gt;""),HLOOKUP(Q$2+$A6335,Sheet2!CC:NO,$B6335,0),"")</f>
        <v/>
      </c>
    </row>
    <row r="6336" spans="1:17" x14ac:dyDescent="0.25">
      <c r="A6336" s="64">
        <f t="shared" si="787"/>
        <v>12</v>
      </c>
      <c r="B6336" s="64">
        <f t="shared" si="788"/>
        <v>638</v>
      </c>
      <c r="C6336" s="64">
        <f t="shared" si="789"/>
        <v>3</v>
      </c>
      <c r="D6336" s="64">
        <f t="shared" si="790"/>
        <v>634</v>
      </c>
      <c r="E6336" s="64">
        <f t="shared" si="791"/>
        <v>3166</v>
      </c>
      <c r="F6336" s="64" t="str">
        <f t="shared" si="784"/>
        <v/>
      </c>
      <c r="G6336" s="64" t="str">
        <f t="shared" si="785"/>
        <v/>
      </c>
      <c r="H6336" s="64" t="str">
        <f t="shared" si="786"/>
        <v/>
      </c>
      <c r="I6336" s="80" t="str">
        <f>IFERROR(VLOOKUP(D6336,Sheet2!A:B,2,0),"")</f>
        <v/>
      </c>
      <c r="J6336" s="64" t="str">
        <f>IFERROR(IF(I6336&lt;&gt;"",VLOOKUP(I6336,Sheet2!B:C,2,0),""),"")</f>
        <v/>
      </c>
      <c r="K6336" s="64" t="str">
        <f>IFERROR( IF(I6336&lt;&gt;"", HLOOKUP(L$2+$A6336,Sheet2!BX:NK,2,0),""),"")</f>
        <v/>
      </c>
      <c r="L6336" t="str">
        <f>IF(OR(HLOOKUP(L$2+$A6336,Sheet2!BX:NK,$B6336,0),HLOOKUP(L$2+$A6336,Sheet2!BX:NK,$B6336,0)&lt;&gt;""),HLOOKUP(L$2+$A6336,Sheet2!BX:NK,$B6336,0),"")</f>
        <v/>
      </c>
      <c r="M6336" t="str">
        <f>IF(OR(HLOOKUP(M$2+$A6336,Sheet2!BY:NL,$B6336,0),HLOOKUP(M$2+$A6336,Sheet2!BY:NL,$B6336,0)&lt;&gt;""),HLOOKUP(M$2+$A6336,Sheet2!BY:NL,$B6336,0),"")</f>
        <v/>
      </c>
      <c r="N6336" t="str">
        <f>IF(OR(HLOOKUP(N$2+$A6336,Sheet2!BZ:NM,$B6336,0),HLOOKUP(N$2+$A6336,Sheet2!BZ:NM,$B6336,0)&lt;&gt;""),HLOOKUP(N$2+$A6336,Sheet2!BZ:NM,$B6336,0),"")</f>
        <v/>
      </c>
      <c r="O6336" t="str">
        <f>IF(OR(HLOOKUP(O$2+$A6336,Sheet2!CA:NN,$B6336,0),HLOOKUP(O$2+$A6336,Sheet2!CA:NN,$B6336,0)&lt;&gt;""),HLOOKUP(O$2+$A6336,Sheet2!CA:NN,$B6336,0),"")</f>
        <v/>
      </c>
      <c r="P6336" t="str">
        <f>IF(OR(HLOOKUP(P$2+$A6336,Sheet2!CB:NO,$B6336,0),HLOOKUP(P$2+$A6336,Sheet2!CB:NO,$B6336,0)&lt;&gt;""),HLOOKUP(P$2+$A6336,Sheet2!CB:NO,$B6336,0),"")</f>
        <v/>
      </c>
      <c r="Q6336" t="str">
        <f>IF(OR(HLOOKUP(Q$2+$A6336,Sheet2!CC:NO,$B6336,0),HLOOKUP(Q$2+$A6336,Sheet2!CC:NO,$B6336,0)&lt;&gt;""),HLOOKUP(Q$2+$A6336,Sheet2!CC:NO,$B6336,0),"")</f>
        <v/>
      </c>
    </row>
    <row r="6337" spans="1:17" x14ac:dyDescent="0.25">
      <c r="A6337" s="64">
        <f t="shared" si="787"/>
        <v>18</v>
      </c>
      <c r="B6337" s="64">
        <f t="shared" si="788"/>
        <v>638</v>
      </c>
      <c r="C6337" s="64">
        <f t="shared" si="789"/>
        <v>4</v>
      </c>
      <c r="D6337" s="64">
        <f t="shared" si="790"/>
        <v>634</v>
      </c>
      <c r="E6337" s="64">
        <f t="shared" si="791"/>
        <v>3166</v>
      </c>
      <c r="F6337" s="64" t="str">
        <f t="shared" si="784"/>
        <v/>
      </c>
      <c r="G6337" s="64" t="str">
        <f t="shared" si="785"/>
        <v/>
      </c>
      <c r="H6337" s="64" t="str">
        <f t="shared" si="786"/>
        <v/>
      </c>
      <c r="I6337" s="80" t="str">
        <f>IFERROR(VLOOKUP(D6337,Sheet2!A:B,2,0),"")</f>
        <v/>
      </c>
      <c r="J6337" s="64" t="str">
        <f>IFERROR(IF(I6337&lt;&gt;"",VLOOKUP(I6337,Sheet2!B:C,2,0),""),"")</f>
        <v/>
      </c>
      <c r="K6337" s="64" t="str">
        <f>IFERROR( IF(I6337&lt;&gt;"", HLOOKUP(L$2+$A6337,Sheet2!BX:NK,2,0),""),"")</f>
        <v/>
      </c>
      <c r="L6337" t="str">
        <f>IF(OR(HLOOKUP(L$2+$A6337,Sheet2!BX:NK,$B6337,0),HLOOKUP(L$2+$A6337,Sheet2!BX:NK,$B6337,0)&lt;&gt;""),HLOOKUP(L$2+$A6337,Sheet2!BX:NK,$B6337,0),"")</f>
        <v/>
      </c>
      <c r="M6337" t="str">
        <f>IF(OR(HLOOKUP(M$2+$A6337,Sheet2!BY:NL,$B6337,0),HLOOKUP(M$2+$A6337,Sheet2!BY:NL,$B6337,0)&lt;&gt;""),HLOOKUP(M$2+$A6337,Sheet2!BY:NL,$B6337,0),"")</f>
        <v/>
      </c>
      <c r="N6337" t="str">
        <f>IF(OR(HLOOKUP(N$2+$A6337,Sheet2!BZ:NM,$B6337,0),HLOOKUP(N$2+$A6337,Sheet2!BZ:NM,$B6337,0)&lt;&gt;""),HLOOKUP(N$2+$A6337,Sheet2!BZ:NM,$B6337,0),"")</f>
        <v/>
      </c>
      <c r="O6337" t="str">
        <f>IF(OR(HLOOKUP(O$2+$A6337,Sheet2!CA:NN,$B6337,0),HLOOKUP(O$2+$A6337,Sheet2!CA:NN,$B6337,0)&lt;&gt;""),HLOOKUP(O$2+$A6337,Sheet2!CA:NN,$B6337,0),"")</f>
        <v/>
      </c>
      <c r="P6337" t="str">
        <f>IF(OR(HLOOKUP(P$2+$A6337,Sheet2!CB:NO,$B6337,0),HLOOKUP(P$2+$A6337,Sheet2!CB:NO,$B6337,0)&lt;&gt;""),HLOOKUP(P$2+$A6337,Sheet2!CB:NO,$B6337,0),"")</f>
        <v/>
      </c>
      <c r="Q6337" t="str">
        <f>IF(OR(HLOOKUP(Q$2+$A6337,Sheet2!CC:NO,$B6337,0),HLOOKUP(Q$2+$A6337,Sheet2!CC:NO,$B6337,0)&lt;&gt;""),HLOOKUP(Q$2+$A6337,Sheet2!CC:NO,$B6337,0),"")</f>
        <v/>
      </c>
    </row>
    <row r="6338" spans="1:17" x14ac:dyDescent="0.25">
      <c r="A6338" s="64">
        <f t="shared" si="787"/>
        <v>24</v>
      </c>
      <c r="B6338" s="64">
        <f t="shared" si="788"/>
        <v>638</v>
      </c>
      <c r="C6338" s="64">
        <f t="shared" si="789"/>
        <v>5</v>
      </c>
      <c r="D6338" s="64">
        <f t="shared" si="790"/>
        <v>634</v>
      </c>
      <c r="E6338" s="64">
        <f t="shared" si="791"/>
        <v>3166</v>
      </c>
      <c r="F6338" s="64" t="str">
        <f t="shared" si="784"/>
        <v/>
      </c>
      <c r="G6338" s="64" t="str">
        <f t="shared" si="785"/>
        <v/>
      </c>
      <c r="H6338" s="64" t="str">
        <f t="shared" si="786"/>
        <v/>
      </c>
      <c r="I6338" s="80" t="str">
        <f>IFERROR(VLOOKUP(D6338,Sheet2!A:B,2,0),"")</f>
        <v/>
      </c>
      <c r="J6338" s="64" t="str">
        <f>IFERROR(IF(I6338&lt;&gt;"",VLOOKUP(I6338,Sheet2!B:C,2,0),""),"")</f>
        <v/>
      </c>
      <c r="K6338" s="64" t="str">
        <f>IFERROR( IF(I6338&lt;&gt;"", HLOOKUP(L$2+$A6338,Sheet2!BX:NK,2,0),""),"")</f>
        <v/>
      </c>
      <c r="L6338" t="str">
        <f>IF(OR(HLOOKUP(L$2+$A6338,Sheet2!BX:NK,$B6338,0),HLOOKUP(L$2+$A6338,Sheet2!BX:NK,$B6338,0)&lt;&gt;""),HLOOKUP(L$2+$A6338,Sheet2!BX:NK,$B6338,0),"")</f>
        <v/>
      </c>
      <c r="M6338" t="str">
        <f>IF(OR(HLOOKUP(M$2+$A6338,Sheet2!BY:NL,$B6338,0),HLOOKUP(M$2+$A6338,Sheet2!BY:NL,$B6338,0)&lt;&gt;""),HLOOKUP(M$2+$A6338,Sheet2!BY:NL,$B6338,0),"")</f>
        <v/>
      </c>
      <c r="N6338" t="str">
        <f>IF(OR(HLOOKUP(N$2+$A6338,Sheet2!BZ:NM,$B6338,0),HLOOKUP(N$2+$A6338,Sheet2!BZ:NM,$B6338,0)&lt;&gt;""),HLOOKUP(N$2+$A6338,Sheet2!BZ:NM,$B6338,0),"")</f>
        <v/>
      </c>
      <c r="O6338" t="str">
        <f>IF(OR(HLOOKUP(O$2+$A6338,Sheet2!CA:NN,$B6338,0),HLOOKUP(O$2+$A6338,Sheet2!CA:NN,$B6338,0)&lt;&gt;""),HLOOKUP(O$2+$A6338,Sheet2!CA:NN,$B6338,0),"")</f>
        <v/>
      </c>
      <c r="P6338" t="str">
        <f>IF(OR(HLOOKUP(P$2+$A6338,Sheet2!CB:NO,$B6338,0),HLOOKUP(P$2+$A6338,Sheet2!CB:NO,$B6338,0)&lt;&gt;""),HLOOKUP(P$2+$A6338,Sheet2!CB:NO,$B6338,0),"")</f>
        <v/>
      </c>
      <c r="Q6338" t="str">
        <f>IF(OR(HLOOKUP(Q$2+$A6338,Sheet2!CC:NO,$B6338,0),HLOOKUP(Q$2+$A6338,Sheet2!CC:NO,$B6338,0)&lt;&gt;""),HLOOKUP(Q$2+$A6338,Sheet2!CC:NO,$B6338,0),"")</f>
        <v/>
      </c>
    </row>
    <row r="6339" spans="1:17" x14ac:dyDescent="0.25">
      <c r="A6339" s="64">
        <f t="shared" si="787"/>
        <v>30</v>
      </c>
      <c r="B6339" s="64">
        <f t="shared" si="788"/>
        <v>638</v>
      </c>
      <c r="C6339" s="64">
        <f t="shared" si="789"/>
        <v>6</v>
      </c>
      <c r="D6339" s="64">
        <f t="shared" si="790"/>
        <v>634</v>
      </c>
      <c r="E6339" s="64">
        <f t="shared" si="791"/>
        <v>3166</v>
      </c>
      <c r="F6339" s="64" t="str">
        <f t="shared" si="784"/>
        <v/>
      </c>
      <c r="G6339" s="64" t="str">
        <f t="shared" si="785"/>
        <v/>
      </c>
      <c r="H6339" s="64" t="str">
        <f t="shared" si="786"/>
        <v/>
      </c>
      <c r="I6339" s="80" t="str">
        <f>IFERROR(VLOOKUP(D6339,Sheet2!A:B,2,0),"")</f>
        <v/>
      </c>
      <c r="J6339" s="64" t="str">
        <f>IFERROR(IF(I6339&lt;&gt;"",VLOOKUP(I6339,Sheet2!B:C,2,0),""),"")</f>
        <v/>
      </c>
      <c r="K6339" s="64" t="str">
        <f>IFERROR( IF(I6339&lt;&gt;"", HLOOKUP(L$2+$A6339,Sheet2!BX:NK,2,0),""),"")</f>
        <v/>
      </c>
      <c r="L6339" t="str">
        <f>IF(OR(HLOOKUP(L$2+$A6339,Sheet2!BX:NK,$B6339,0),HLOOKUP(L$2+$A6339,Sheet2!BX:NK,$B6339,0)&lt;&gt;""),HLOOKUP(L$2+$A6339,Sheet2!BX:NK,$B6339,0),"")</f>
        <v/>
      </c>
      <c r="M6339" t="str">
        <f>IF(OR(HLOOKUP(M$2+$A6339,Sheet2!BY:NL,$B6339,0),HLOOKUP(M$2+$A6339,Sheet2!BY:NL,$B6339,0)&lt;&gt;""),HLOOKUP(M$2+$A6339,Sheet2!BY:NL,$B6339,0),"")</f>
        <v/>
      </c>
      <c r="N6339" t="str">
        <f>IF(OR(HLOOKUP(N$2+$A6339,Sheet2!BZ:NM,$B6339,0),HLOOKUP(N$2+$A6339,Sheet2!BZ:NM,$B6339,0)&lt;&gt;""),HLOOKUP(N$2+$A6339,Sheet2!BZ:NM,$B6339,0),"")</f>
        <v/>
      </c>
      <c r="O6339" t="str">
        <f>IF(OR(HLOOKUP(O$2+$A6339,Sheet2!CA:NN,$B6339,0),HLOOKUP(O$2+$A6339,Sheet2!CA:NN,$B6339,0)&lt;&gt;""),HLOOKUP(O$2+$A6339,Sheet2!CA:NN,$B6339,0),"")</f>
        <v/>
      </c>
      <c r="P6339" t="str">
        <f>IF(OR(HLOOKUP(P$2+$A6339,Sheet2!CB:NO,$B6339,0),HLOOKUP(P$2+$A6339,Sheet2!CB:NO,$B6339,0)&lt;&gt;""),HLOOKUP(P$2+$A6339,Sheet2!CB:NO,$B6339,0),"")</f>
        <v/>
      </c>
      <c r="Q6339" t="str">
        <f>IF(OR(HLOOKUP(Q$2+$A6339,Sheet2!CC:NO,$B6339,0),HLOOKUP(Q$2+$A6339,Sheet2!CC:NO,$B6339,0)&lt;&gt;""),HLOOKUP(Q$2+$A6339,Sheet2!CC:NO,$B6339,0),"")</f>
        <v/>
      </c>
    </row>
    <row r="6340" spans="1:17" x14ac:dyDescent="0.25">
      <c r="A6340" s="64">
        <f t="shared" si="787"/>
        <v>36</v>
      </c>
      <c r="B6340" s="64">
        <f t="shared" si="788"/>
        <v>638</v>
      </c>
      <c r="C6340" s="64">
        <f t="shared" si="789"/>
        <v>7</v>
      </c>
      <c r="D6340" s="64">
        <f t="shared" si="790"/>
        <v>634</v>
      </c>
      <c r="E6340" s="64">
        <f t="shared" si="791"/>
        <v>3166</v>
      </c>
      <c r="F6340" s="64" t="str">
        <f t="shared" si="784"/>
        <v/>
      </c>
      <c r="G6340" s="64" t="str">
        <f t="shared" si="785"/>
        <v/>
      </c>
      <c r="H6340" s="64" t="str">
        <f t="shared" si="786"/>
        <v/>
      </c>
      <c r="I6340" s="80" t="str">
        <f>IFERROR(VLOOKUP(D6340,Sheet2!A:B,2,0),"")</f>
        <v/>
      </c>
      <c r="J6340" s="64" t="str">
        <f>IFERROR(IF(I6340&lt;&gt;"",VLOOKUP(I6340,Sheet2!B:C,2,0),""),"")</f>
        <v/>
      </c>
      <c r="K6340" s="64" t="str">
        <f>IFERROR( IF(I6340&lt;&gt;"", HLOOKUP(L$2+$A6340,Sheet2!BX:NK,2,0),""),"")</f>
        <v/>
      </c>
      <c r="L6340" t="str">
        <f>IF(OR(HLOOKUP(L$2+$A6340,Sheet2!BX:NK,$B6340,0),HLOOKUP(L$2+$A6340,Sheet2!BX:NK,$B6340,0)&lt;&gt;""),HLOOKUP(L$2+$A6340,Sheet2!BX:NK,$B6340,0),"")</f>
        <v/>
      </c>
      <c r="M6340" t="str">
        <f>IF(OR(HLOOKUP(M$2+$A6340,Sheet2!BY:NL,$B6340,0),HLOOKUP(M$2+$A6340,Sheet2!BY:NL,$B6340,0)&lt;&gt;""),HLOOKUP(M$2+$A6340,Sheet2!BY:NL,$B6340,0),"")</f>
        <v/>
      </c>
      <c r="N6340" t="str">
        <f>IF(OR(HLOOKUP(N$2+$A6340,Sheet2!BZ:NM,$B6340,0),HLOOKUP(N$2+$A6340,Sheet2!BZ:NM,$B6340,0)&lt;&gt;""),HLOOKUP(N$2+$A6340,Sheet2!BZ:NM,$B6340,0),"")</f>
        <v/>
      </c>
      <c r="O6340" t="str">
        <f>IF(OR(HLOOKUP(O$2+$A6340,Sheet2!CA:NN,$B6340,0),HLOOKUP(O$2+$A6340,Sheet2!CA:NN,$B6340,0)&lt;&gt;""),HLOOKUP(O$2+$A6340,Sheet2!CA:NN,$B6340,0),"")</f>
        <v/>
      </c>
      <c r="P6340" t="str">
        <f>IF(OR(HLOOKUP(P$2+$A6340,Sheet2!CB:NO,$B6340,0),HLOOKUP(P$2+$A6340,Sheet2!CB:NO,$B6340,0)&lt;&gt;""),HLOOKUP(P$2+$A6340,Sheet2!CB:NO,$B6340,0),"")</f>
        <v/>
      </c>
      <c r="Q6340" t="str">
        <f>IF(OR(HLOOKUP(Q$2+$A6340,Sheet2!CC:NO,$B6340,0),HLOOKUP(Q$2+$A6340,Sheet2!CC:NO,$B6340,0)&lt;&gt;""),HLOOKUP(Q$2+$A6340,Sheet2!CC:NO,$B6340,0),"")</f>
        <v/>
      </c>
    </row>
    <row r="6341" spans="1:17" x14ac:dyDescent="0.25">
      <c r="A6341" s="64">
        <f t="shared" si="787"/>
        <v>42</v>
      </c>
      <c r="B6341" s="64">
        <f t="shared" si="788"/>
        <v>638</v>
      </c>
      <c r="C6341" s="64">
        <f t="shared" si="789"/>
        <v>8</v>
      </c>
      <c r="D6341" s="64">
        <f t="shared" si="790"/>
        <v>634</v>
      </c>
      <c r="E6341" s="64">
        <f t="shared" si="791"/>
        <v>3166</v>
      </c>
      <c r="F6341" s="64" t="str">
        <f t="shared" ref="F6341:F6404" si="792">IFERROR(IF(I6341&lt;&gt;"",IF(LEFT(K6341,2)="1-",1,2),""),"")</f>
        <v/>
      </c>
      <c r="G6341" s="64" t="str">
        <f t="shared" ref="G6341:G6404" si="793">IFERROR(IF(I6341&lt;&gt;"",MONTH( RIGHT(K6341,LEN(K6341)-FIND("-",K6341))),""),"")</f>
        <v/>
      </c>
      <c r="H6341" s="64" t="str">
        <f t="shared" ref="H6341:H6404" si="794">IFERROR(IF(I6341&lt;&gt;"",YEAR( RIGHT(K6341,LEN(K6341)-FIND("-",K6341))),""),"")</f>
        <v/>
      </c>
      <c r="I6341" s="80" t="str">
        <f>IFERROR(VLOOKUP(D6341,Sheet2!A:B,2,0),"")</f>
        <v/>
      </c>
      <c r="J6341" s="64" t="str">
        <f>IFERROR(IF(I6341&lt;&gt;"",VLOOKUP(I6341,Sheet2!B:C,2,0),""),"")</f>
        <v/>
      </c>
      <c r="K6341" s="64" t="str">
        <f>IFERROR( IF(I6341&lt;&gt;"", HLOOKUP(L$2+$A6341,Sheet2!BX:NK,2,0),""),"")</f>
        <v/>
      </c>
      <c r="L6341" t="str">
        <f>IF(OR(HLOOKUP(L$2+$A6341,Sheet2!BX:NK,$B6341,0),HLOOKUP(L$2+$A6341,Sheet2!BX:NK,$B6341,0)&lt;&gt;""),HLOOKUP(L$2+$A6341,Sheet2!BX:NK,$B6341,0),"")</f>
        <v/>
      </c>
      <c r="M6341" t="str">
        <f>IF(OR(HLOOKUP(M$2+$A6341,Sheet2!BY:NL,$B6341,0),HLOOKUP(M$2+$A6341,Sheet2!BY:NL,$B6341,0)&lt;&gt;""),HLOOKUP(M$2+$A6341,Sheet2!BY:NL,$B6341,0),"")</f>
        <v/>
      </c>
      <c r="N6341" t="str">
        <f>IF(OR(HLOOKUP(N$2+$A6341,Sheet2!BZ:NM,$B6341,0),HLOOKUP(N$2+$A6341,Sheet2!BZ:NM,$B6341,0)&lt;&gt;""),HLOOKUP(N$2+$A6341,Sheet2!BZ:NM,$B6341,0),"")</f>
        <v/>
      </c>
      <c r="O6341" t="str">
        <f>IF(OR(HLOOKUP(O$2+$A6341,Sheet2!CA:NN,$B6341,0),HLOOKUP(O$2+$A6341,Sheet2!CA:NN,$B6341,0)&lt;&gt;""),HLOOKUP(O$2+$A6341,Sheet2!CA:NN,$B6341,0),"")</f>
        <v/>
      </c>
      <c r="P6341" t="str">
        <f>IF(OR(HLOOKUP(P$2+$A6341,Sheet2!CB:NO,$B6341,0),HLOOKUP(P$2+$A6341,Sheet2!CB:NO,$B6341,0)&lt;&gt;""),HLOOKUP(P$2+$A6341,Sheet2!CB:NO,$B6341,0),"")</f>
        <v/>
      </c>
      <c r="Q6341" t="str">
        <f>IF(OR(HLOOKUP(Q$2+$A6341,Sheet2!CC:NO,$B6341,0),HLOOKUP(Q$2+$A6341,Sheet2!CC:NO,$B6341,0)&lt;&gt;""),HLOOKUP(Q$2+$A6341,Sheet2!CC:NO,$B6341,0),"")</f>
        <v/>
      </c>
    </row>
    <row r="6342" spans="1:17" x14ac:dyDescent="0.25">
      <c r="A6342" s="64">
        <f t="shared" ref="A6342:A6405" si="795">IF(C6342&lt;&gt;1,A6341+6,0)</f>
        <v>48</v>
      </c>
      <c r="B6342" s="64">
        <f t="shared" ref="B6342:B6405" si="796">IF(C6342&lt;&gt;1,B6341,B6341+1)</f>
        <v>638</v>
      </c>
      <c r="C6342" s="64">
        <f t="shared" ref="C6342:C6405" si="797">IF($C$3-C6341=0,1,C6341+1)</f>
        <v>9</v>
      </c>
      <c r="D6342" s="64">
        <f t="shared" ref="D6342:D6405" si="798">IF(C6342=1,D6341+1,D6341)</f>
        <v>634</v>
      </c>
      <c r="E6342" s="64">
        <f t="shared" ref="E6342:E6405" si="799">IF(D6342&lt;&gt;D6341,E6341+5,E6341)</f>
        <v>3166</v>
      </c>
      <c r="F6342" s="64" t="str">
        <f t="shared" si="792"/>
        <v/>
      </c>
      <c r="G6342" s="64" t="str">
        <f t="shared" si="793"/>
        <v/>
      </c>
      <c r="H6342" s="64" t="str">
        <f t="shared" si="794"/>
        <v/>
      </c>
      <c r="I6342" s="80" t="str">
        <f>IFERROR(VLOOKUP(D6342,Sheet2!A:B,2,0),"")</f>
        <v/>
      </c>
      <c r="J6342" s="64" t="str">
        <f>IFERROR(IF(I6342&lt;&gt;"",VLOOKUP(I6342,Sheet2!B:C,2,0),""),"")</f>
        <v/>
      </c>
      <c r="K6342" s="64" t="str">
        <f>IFERROR( IF(I6342&lt;&gt;"", HLOOKUP(L$2+$A6342,Sheet2!BX:NK,2,0),""),"")</f>
        <v/>
      </c>
      <c r="L6342" t="str">
        <f>IF(OR(HLOOKUP(L$2+$A6342,Sheet2!BX:NK,$B6342,0),HLOOKUP(L$2+$A6342,Sheet2!BX:NK,$B6342,0)&lt;&gt;""),HLOOKUP(L$2+$A6342,Sheet2!BX:NK,$B6342,0),"")</f>
        <v/>
      </c>
      <c r="M6342" t="str">
        <f>IF(OR(HLOOKUP(M$2+$A6342,Sheet2!BY:NL,$B6342,0),HLOOKUP(M$2+$A6342,Sheet2!BY:NL,$B6342,0)&lt;&gt;""),HLOOKUP(M$2+$A6342,Sheet2!BY:NL,$B6342,0),"")</f>
        <v/>
      </c>
      <c r="N6342" t="str">
        <f>IF(OR(HLOOKUP(N$2+$A6342,Sheet2!BZ:NM,$B6342,0),HLOOKUP(N$2+$A6342,Sheet2!BZ:NM,$B6342,0)&lt;&gt;""),HLOOKUP(N$2+$A6342,Sheet2!BZ:NM,$B6342,0),"")</f>
        <v/>
      </c>
      <c r="O6342" t="str">
        <f>IF(OR(HLOOKUP(O$2+$A6342,Sheet2!CA:NN,$B6342,0),HLOOKUP(O$2+$A6342,Sheet2!CA:NN,$B6342,0)&lt;&gt;""),HLOOKUP(O$2+$A6342,Sheet2!CA:NN,$B6342,0),"")</f>
        <v/>
      </c>
      <c r="P6342" t="str">
        <f>IF(OR(HLOOKUP(P$2+$A6342,Sheet2!CB:NO,$B6342,0),HLOOKUP(P$2+$A6342,Sheet2!CB:NO,$B6342,0)&lt;&gt;""),HLOOKUP(P$2+$A6342,Sheet2!CB:NO,$B6342,0),"")</f>
        <v/>
      </c>
      <c r="Q6342" t="str">
        <f>IF(OR(HLOOKUP(Q$2+$A6342,Sheet2!CC:NO,$B6342,0),HLOOKUP(Q$2+$A6342,Sheet2!CC:NO,$B6342,0)&lt;&gt;""),HLOOKUP(Q$2+$A6342,Sheet2!CC:NO,$B6342,0),"")</f>
        <v/>
      </c>
    </row>
    <row r="6343" spans="1:17" x14ac:dyDescent="0.25">
      <c r="A6343" s="64">
        <f t="shared" si="795"/>
        <v>54</v>
      </c>
      <c r="B6343" s="64">
        <f t="shared" si="796"/>
        <v>638</v>
      </c>
      <c r="C6343" s="64">
        <f t="shared" si="797"/>
        <v>10</v>
      </c>
      <c r="D6343" s="64">
        <f t="shared" si="798"/>
        <v>634</v>
      </c>
      <c r="E6343" s="64">
        <f t="shared" si="799"/>
        <v>3166</v>
      </c>
      <c r="F6343" s="64" t="str">
        <f t="shared" si="792"/>
        <v/>
      </c>
      <c r="G6343" s="64" t="str">
        <f t="shared" si="793"/>
        <v/>
      </c>
      <c r="H6343" s="64" t="str">
        <f t="shared" si="794"/>
        <v/>
      </c>
      <c r="I6343" s="80" t="str">
        <f>IFERROR(VLOOKUP(D6343,Sheet2!A:B,2,0),"")</f>
        <v/>
      </c>
      <c r="J6343" s="64" t="str">
        <f>IFERROR(IF(I6343&lt;&gt;"",VLOOKUP(I6343,Sheet2!B:C,2,0),""),"")</f>
        <v/>
      </c>
      <c r="K6343" s="64" t="str">
        <f>IFERROR( IF(I6343&lt;&gt;"", HLOOKUP(L$2+$A6343,Sheet2!BX:NK,2,0),""),"")</f>
        <v/>
      </c>
      <c r="L6343" t="str">
        <f>IF(OR(HLOOKUP(L$2+$A6343,Sheet2!BX:NK,$B6343,0),HLOOKUP(L$2+$A6343,Sheet2!BX:NK,$B6343,0)&lt;&gt;""),HLOOKUP(L$2+$A6343,Sheet2!BX:NK,$B6343,0),"")</f>
        <v/>
      </c>
      <c r="M6343" t="str">
        <f>IF(OR(HLOOKUP(M$2+$A6343,Sheet2!BY:NL,$B6343,0),HLOOKUP(M$2+$A6343,Sheet2!BY:NL,$B6343,0)&lt;&gt;""),HLOOKUP(M$2+$A6343,Sheet2!BY:NL,$B6343,0),"")</f>
        <v/>
      </c>
      <c r="N6343" t="str">
        <f>IF(OR(HLOOKUP(N$2+$A6343,Sheet2!BZ:NM,$B6343,0),HLOOKUP(N$2+$A6343,Sheet2!BZ:NM,$B6343,0)&lt;&gt;""),HLOOKUP(N$2+$A6343,Sheet2!BZ:NM,$B6343,0),"")</f>
        <v/>
      </c>
      <c r="O6343" t="str">
        <f>IF(OR(HLOOKUP(O$2+$A6343,Sheet2!CA:NN,$B6343,0),HLOOKUP(O$2+$A6343,Sheet2!CA:NN,$B6343,0)&lt;&gt;""),HLOOKUP(O$2+$A6343,Sheet2!CA:NN,$B6343,0),"")</f>
        <v/>
      </c>
      <c r="P6343" t="str">
        <f>IF(OR(HLOOKUP(P$2+$A6343,Sheet2!CB:NO,$B6343,0),HLOOKUP(P$2+$A6343,Sheet2!CB:NO,$B6343,0)&lt;&gt;""),HLOOKUP(P$2+$A6343,Sheet2!CB:NO,$B6343,0),"")</f>
        <v/>
      </c>
      <c r="Q6343" t="str">
        <f>IF(OR(HLOOKUP(Q$2+$A6343,Sheet2!CC:NO,$B6343,0),HLOOKUP(Q$2+$A6343,Sheet2!CC:NO,$B6343,0)&lt;&gt;""),HLOOKUP(Q$2+$A6343,Sheet2!CC:NO,$B6343,0),"")</f>
        <v/>
      </c>
    </row>
    <row r="6344" spans="1:17" x14ac:dyDescent="0.25">
      <c r="A6344" s="64">
        <f t="shared" si="795"/>
        <v>0</v>
      </c>
      <c r="B6344" s="64">
        <f t="shared" si="796"/>
        <v>639</v>
      </c>
      <c r="C6344" s="64">
        <f t="shared" si="797"/>
        <v>1</v>
      </c>
      <c r="D6344" s="64">
        <f t="shared" si="798"/>
        <v>635</v>
      </c>
      <c r="E6344" s="64">
        <f t="shared" si="799"/>
        <v>3171</v>
      </c>
      <c r="F6344" s="64" t="str">
        <f t="shared" si="792"/>
        <v/>
      </c>
      <c r="G6344" s="64" t="str">
        <f t="shared" si="793"/>
        <v/>
      </c>
      <c r="H6344" s="64" t="str">
        <f t="shared" si="794"/>
        <v/>
      </c>
      <c r="I6344" s="80" t="str">
        <f>IFERROR(VLOOKUP(D6344,Sheet2!A:B,2,0),"")</f>
        <v/>
      </c>
      <c r="J6344" s="64" t="str">
        <f>IFERROR(IF(I6344&lt;&gt;"",VLOOKUP(I6344,Sheet2!B:C,2,0),""),"")</f>
        <v/>
      </c>
      <c r="K6344" s="64" t="str">
        <f>IFERROR( IF(I6344&lt;&gt;"", HLOOKUP(L$2+$A6344,Sheet2!BX:NK,2,0),""),"")</f>
        <v/>
      </c>
      <c r="L6344" t="str">
        <f>IF(OR(HLOOKUP(L$2+$A6344,Sheet2!BX:NK,$B6344,0),HLOOKUP(L$2+$A6344,Sheet2!BX:NK,$B6344,0)&lt;&gt;""),HLOOKUP(L$2+$A6344,Sheet2!BX:NK,$B6344,0),"")</f>
        <v/>
      </c>
      <c r="M6344" t="str">
        <f>IF(OR(HLOOKUP(M$2+$A6344,Sheet2!BY:NL,$B6344,0),HLOOKUP(M$2+$A6344,Sheet2!BY:NL,$B6344,0)&lt;&gt;""),HLOOKUP(M$2+$A6344,Sheet2!BY:NL,$B6344,0),"")</f>
        <v/>
      </c>
      <c r="N6344" t="str">
        <f>IF(OR(HLOOKUP(N$2+$A6344,Sheet2!BZ:NM,$B6344,0),HLOOKUP(N$2+$A6344,Sheet2!BZ:NM,$B6344,0)&lt;&gt;""),HLOOKUP(N$2+$A6344,Sheet2!BZ:NM,$B6344,0),"")</f>
        <v/>
      </c>
      <c r="O6344" t="str">
        <f>IF(OR(HLOOKUP(O$2+$A6344,Sheet2!CA:NN,$B6344,0),HLOOKUP(O$2+$A6344,Sheet2!CA:NN,$B6344,0)&lt;&gt;""),HLOOKUP(O$2+$A6344,Sheet2!CA:NN,$B6344,0),"")</f>
        <v/>
      </c>
      <c r="P6344" t="str">
        <f>IF(OR(HLOOKUP(P$2+$A6344,Sheet2!CB:NO,$B6344,0),HLOOKUP(P$2+$A6344,Sheet2!CB:NO,$B6344,0)&lt;&gt;""),HLOOKUP(P$2+$A6344,Sheet2!CB:NO,$B6344,0),"")</f>
        <v/>
      </c>
      <c r="Q6344" t="str">
        <f>IF(OR(HLOOKUP(Q$2+$A6344,Sheet2!CC:NO,$B6344,0),HLOOKUP(Q$2+$A6344,Sheet2!CC:NO,$B6344,0)&lt;&gt;""),HLOOKUP(Q$2+$A6344,Sheet2!CC:NO,$B6344,0),"")</f>
        <v/>
      </c>
    </row>
    <row r="6345" spans="1:17" x14ac:dyDescent="0.25">
      <c r="A6345" s="64">
        <f t="shared" si="795"/>
        <v>6</v>
      </c>
      <c r="B6345" s="64">
        <f t="shared" si="796"/>
        <v>639</v>
      </c>
      <c r="C6345" s="64">
        <f t="shared" si="797"/>
        <v>2</v>
      </c>
      <c r="D6345" s="64">
        <f t="shared" si="798"/>
        <v>635</v>
      </c>
      <c r="E6345" s="64">
        <f t="shared" si="799"/>
        <v>3171</v>
      </c>
      <c r="F6345" s="64" t="str">
        <f t="shared" si="792"/>
        <v/>
      </c>
      <c r="G6345" s="64" t="str">
        <f t="shared" si="793"/>
        <v/>
      </c>
      <c r="H6345" s="64" t="str">
        <f t="shared" si="794"/>
        <v/>
      </c>
      <c r="I6345" s="80" t="str">
        <f>IFERROR(VLOOKUP(D6345,Sheet2!A:B,2,0),"")</f>
        <v/>
      </c>
      <c r="J6345" s="64" t="str">
        <f>IFERROR(IF(I6345&lt;&gt;"",VLOOKUP(I6345,Sheet2!B:C,2,0),""),"")</f>
        <v/>
      </c>
      <c r="K6345" s="64" t="str">
        <f>IFERROR( IF(I6345&lt;&gt;"", HLOOKUP(L$2+$A6345,Sheet2!BX:NK,2,0),""),"")</f>
        <v/>
      </c>
      <c r="L6345" t="str">
        <f>IF(OR(HLOOKUP(L$2+$A6345,Sheet2!BX:NK,$B6345,0),HLOOKUP(L$2+$A6345,Sheet2!BX:NK,$B6345,0)&lt;&gt;""),HLOOKUP(L$2+$A6345,Sheet2!BX:NK,$B6345,0),"")</f>
        <v/>
      </c>
      <c r="M6345" t="str">
        <f>IF(OR(HLOOKUP(M$2+$A6345,Sheet2!BY:NL,$B6345,0),HLOOKUP(M$2+$A6345,Sheet2!BY:NL,$B6345,0)&lt;&gt;""),HLOOKUP(M$2+$A6345,Sheet2!BY:NL,$B6345,0),"")</f>
        <v/>
      </c>
      <c r="N6345" t="str">
        <f>IF(OR(HLOOKUP(N$2+$A6345,Sheet2!BZ:NM,$B6345,0),HLOOKUP(N$2+$A6345,Sheet2!BZ:NM,$B6345,0)&lt;&gt;""),HLOOKUP(N$2+$A6345,Sheet2!BZ:NM,$B6345,0),"")</f>
        <v/>
      </c>
      <c r="O6345" t="str">
        <f>IF(OR(HLOOKUP(O$2+$A6345,Sheet2!CA:NN,$B6345,0),HLOOKUP(O$2+$A6345,Sheet2!CA:NN,$B6345,0)&lt;&gt;""),HLOOKUP(O$2+$A6345,Sheet2!CA:NN,$B6345,0),"")</f>
        <v/>
      </c>
      <c r="P6345" t="str">
        <f>IF(OR(HLOOKUP(P$2+$A6345,Sheet2!CB:NO,$B6345,0),HLOOKUP(P$2+$A6345,Sheet2!CB:NO,$B6345,0)&lt;&gt;""),HLOOKUP(P$2+$A6345,Sheet2!CB:NO,$B6345,0),"")</f>
        <v/>
      </c>
      <c r="Q6345" t="str">
        <f>IF(OR(HLOOKUP(Q$2+$A6345,Sheet2!CC:NO,$B6345,0),HLOOKUP(Q$2+$A6345,Sheet2!CC:NO,$B6345,0)&lt;&gt;""),HLOOKUP(Q$2+$A6345,Sheet2!CC:NO,$B6345,0),"")</f>
        <v/>
      </c>
    </row>
    <row r="6346" spans="1:17" x14ac:dyDescent="0.25">
      <c r="A6346" s="64">
        <f t="shared" si="795"/>
        <v>12</v>
      </c>
      <c r="B6346" s="64">
        <f t="shared" si="796"/>
        <v>639</v>
      </c>
      <c r="C6346" s="64">
        <f t="shared" si="797"/>
        <v>3</v>
      </c>
      <c r="D6346" s="64">
        <f t="shared" si="798"/>
        <v>635</v>
      </c>
      <c r="E6346" s="64">
        <f t="shared" si="799"/>
        <v>3171</v>
      </c>
      <c r="F6346" s="64" t="str">
        <f t="shared" si="792"/>
        <v/>
      </c>
      <c r="G6346" s="64" t="str">
        <f t="shared" si="793"/>
        <v/>
      </c>
      <c r="H6346" s="64" t="str">
        <f t="shared" si="794"/>
        <v/>
      </c>
      <c r="I6346" s="80" t="str">
        <f>IFERROR(VLOOKUP(D6346,Sheet2!A:B,2,0),"")</f>
        <v/>
      </c>
      <c r="J6346" s="64" t="str">
        <f>IFERROR(IF(I6346&lt;&gt;"",VLOOKUP(I6346,Sheet2!B:C,2,0),""),"")</f>
        <v/>
      </c>
      <c r="K6346" s="64" t="str">
        <f>IFERROR( IF(I6346&lt;&gt;"", HLOOKUP(L$2+$A6346,Sheet2!BX:NK,2,0),""),"")</f>
        <v/>
      </c>
      <c r="L6346" t="str">
        <f>IF(OR(HLOOKUP(L$2+$A6346,Sheet2!BX:NK,$B6346,0),HLOOKUP(L$2+$A6346,Sheet2!BX:NK,$B6346,0)&lt;&gt;""),HLOOKUP(L$2+$A6346,Sheet2!BX:NK,$B6346,0),"")</f>
        <v/>
      </c>
      <c r="M6346" t="str">
        <f>IF(OR(HLOOKUP(M$2+$A6346,Sheet2!BY:NL,$B6346,0),HLOOKUP(M$2+$A6346,Sheet2!BY:NL,$B6346,0)&lt;&gt;""),HLOOKUP(M$2+$A6346,Sheet2!BY:NL,$B6346,0),"")</f>
        <v/>
      </c>
      <c r="N6346" t="str">
        <f>IF(OR(HLOOKUP(N$2+$A6346,Sheet2!BZ:NM,$B6346,0),HLOOKUP(N$2+$A6346,Sheet2!BZ:NM,$B6346,0)&lt;&gt;""),HLOOKUP(N$2+$A6346,Sheet2!BZ:NM,$B6346,0),"")</f>
        <v/>
      </c>
      <c r="O6346" t="str">
        <f>IF(OR(HLOOKUP(O$2+$A6346,Sheet2!CA:NN,$B6346,0),HLOOKUP(O$2+$A6346,Sheet2!CA:NN,$B6346,0)&lt;&gt;""),HLOOKUP(O$2+$A6346,Sheet2!CA:NN,$B6346,0),"")</f>
        <v/>
      </c>
      <c r="P6346" t="str">
        <f>IF(OR(HLOOKUP(P$2+$A6346,Sheet2!CB:NO,$B6346,0),HLOOKUP(P$2+$A6346,Sheet2!CB:NO,$B6346,0)&lt;&gt;""),HLOOKUP(P$2+$A6346,Sheet2!CB:NO,$B6346,0),"")</f>
        <v/>
      </c>
      <c r="Q6346" t="str">
        <f>IF(OR(HLOOKUP(Q$2+$A6346,Sheet2!CC:NO,$B6346,0),HLOOKUP(Q$2+$A6346,Sheet2!CC:NO,$B6346,0)&lt;&gt;""),HLOOKUP(Q$2+$A6346,Sheet2!CC:NO,$B6346,0),"")</f>
        <v/>
      </c>
    </row>
    <row r="6347" spans="1:17" x14ac:dyDescent="0.25">
      <c r="A6347" s="64">
        <f t="shared" si="795"/>
        <v>18</v>
      </c>
      <c r="B6347" s="64">
        <f t="shared" si="796"/>
        <v>639</v>
      </c>
      <c r="C6347" s="64">
        <f t="shared" si="797"/>
        <v>4</v>
      </c>
      <c r="D6347" s="64">
        <f t="shared" si="798"/>
        <v>635</v>
      </c>
      <c r="E6347" s="64">
        <f t="shared" si="799"/>
        <v>3171</v>
      </c>
      <c r="F6347" s="64" t="str">
        <f t="shared" si="792"/>
        <v/>
      </c>
      <c r="G6347" s="64" t="str">
        <f t="shared" si="793"/>
        <v/>
      </c>
      <c r="H6347" s="64" t="str">
        <f t="shared" si="794"/>
        <v/>
      </c>
      <c r="I6347" s="80" t="str">
        <f>IFERROR(VLOOKUP(D6347,Sheet2!A:B,2,0),"")</f>
        <v/>
      </c>
      <c r="J6347" s="64" t="str">
        <f>IFERROR(IF(I6347&lt;&gt;"",VLOOKUP(I6347,Sheet2!B:C,2,0),""),"")</f>
        <v/>
      </c>
      <c r="K6347" s="64" t="str">
        <f>IFERROR( IF(I6347&lt;&gt;"", HLOOKUP(L$2+$A6347,Sheet2!BX:NK,2,0),""),"")</f>
        <v/>
      </c>
      <c r="L6347" t="str">
        <f>IF(OR(HLOOKUP(L$2+$A6347,Sheet2!BX:NK,$B6347,0),HLOOKUP(L$2+$A6347,Sheet2!BX:NK,$B6347,0)&lt;&gt;""),HLOOKUP(L$2+$A6347,Sheet2!BX:NK,$B6347,0),"")</f>
        <v/>
      </c>
      <c r="M6347" t="str">
        <f>IF(OR(HLOOKUP(M$2+$A6347,Sheet2!BY:NL,$B6347,0),HLOOKUP(M$2+$A6347,Sheet2!BY:NL,$B6347,0)&lt;&gt;""),HLOOKUP(M$2+$A6347,Sheet2!BY:NL,$B6347,0),"")</f>
        <v/>
      </c>
      <c r="N6347" t="str">
        <f>IF(OR(HLOOKUP(N$2+$A6347,Sheet2!BZ:NM,$B6347,0),HLOOKUP(N$2+$A6347,Sheet2!BZ:NM,$B6347,0)&lt;&gt;""),HLOOKUP(N$2+$A6347,Sheet2!BZ:NM,$B6347,0),"")</f>
        <v/>
      </c>
      <c r="O6347" t="str">
        <f>IF(OR(HLOOKUP(O$2+$A6347,Sheet2!CA:NN,$B6347,0),HLOOKUP(O$2+$A6347,Sheet2!CA:NN,$B6347,0)&lt;&gt;""),HLOOKUP(O$2+$A6347,Sheet2!CA:NN,$B6347,0),"")</f>
        <v/>
      </c>
      <c r="P6347" t="str">
        <f>IF(OR(HLOOKUP(P$2+$A6347,Sheet2!CB:NO,$B6347,0),HLOOKUP(P$2+$A6347,Sheet2!CB:NO,$B6347,0)&lt;&gt;""),HLOOKUP(P$2+$A6347,Sheet2!CB:NO,$B6347,0),"")</f>
        <v/>
      </c>
      <c r="Q6347" t="str">
        <f>IF(OR(HLOOKUP(Q$2+$A6347,Sheet2!CC:NO,$B6347,0),HLOOKUP(Q$2+$A6347,Sheet2!CC:NO,$B6347,0)&lt;&gt;""),HLOOKUP(Q$2+$A6347,Sheet2!CC:NO,$B6347,0),"")</f>
        <v/>
      </c>
    </row>
    <row r="6348" spans="1:17" x14ac:dyDescent="0.25">
      <c r="A6348" s="64">
        <f t="shared" si="795"/>
        <v>24</v>
      </c>
      <c r="B6348" s="64">
        <f t="shared" si="796"/>
        <v>639</v>
      </c>
      <c r="C6348" s="64">
        <f t="shared" si="797"/>
        <v>5</v>
      </c>
      <c r="D6348" s="64">
        <f t="shared" si="798"/>
        <v>635</v>
      </c>
      <c r="E6348" s="64">
        <f t="shared" si="799"/>
        <v>3171</v>
      </c>
      <c r="F6348" s="64" t="str">
        <f t="shared" si="792"/>
        <v/>
      </c>
      <c r="G6348" s="64" t="str">
        <f t="shared" si="793"/>
        <v/>
      </c>
      <c r="H6348" s="64" t="str">
        <f t="shared" si="794"/>
        <v/>
      </c>
      <c r="I6348" s="80" t="str">
        <f>IFERROR(VLOOKUP(D6348,Sheet2!A:B,2,0),"")</f>
        <v/>
      </c>
      <c r="J6348" s="64" t="str">
        <f>IFERROR(IF(I6348&lt;&gt;"",VLOOKUP(I6348,Sheet2!B:C,2,0),""),"")</f>
        <v/>
      </c>
      <c r="K6348" s="64" t="str">
        <f>IFERROR( IF(I6348&lt;&gt;"", HLOOKUP(L$2+$A6348,Sheet2!BX:NK,2,0),""),"")</f>
        <v/>
      </c>
      <c r="L6348" t="str">
        <f>IF(OR(HLOOKUP(L$2+$A6348,Sheet2!BX:NK,$B6348,0),HLOOKUP(L$2+$A6348,Sheet2!BX:NK,$B6348,0)&lt;&gt;""),HLOOKUP(L$2+$A6348,Sheet2!BX:NK,$B6348,0),"")</f>
        <v/>
      </c>
      <c r="M6348" t="str">
        <f>IF(OR(HLOOKUP(M$2+$A6348,Sheet2!BY:NL,$B6348,0),HLOOKUP(M$2+$A6348,Sheet2!BY:NL,$B6348,0)&lt;&gt;""),HLOOKUP(M$2+$A6348,Sheet2!BY:NL,$B6348,0),"")</f>
        <v/>
      </c>
      <c r="N6348" t="str">
        <f>IF(OR(HLOOKUP(N$2+$A6348,Sheet2!BZ:NM,$B6348,0),HLOOKUP(N$2+$A6348,Sheet2!BZ:NM,$B6348,0)&lt;&gt;""),HLOOKUP(N$2+$A6348,Sheet2!BZ:NM,$B6348,0),"")</f>
        <v/>
      </c>
      <c r="O6348" t="str">
        <f>IF(OR(HLOOKUP(O$2+$A6348,Sheet2!CA:NN,$B6348,0),HLOOKUP(O$2+$A6348,Sheet2!CA:NN,$B6348,0)&lt;&gt;""),HLOOKUP(O$2+$A6348,Sheet2!CA:NN,$B6348,0),"")</f>
        <v/>
      </c>
      <c r="P6348" t="str">
        <f>IF(OR(HLOOKUP(P$2+$A6348,Sheet2!CB:NO,$B6348,0),HLOOKUP(P$2+$A6348,Sheet2!CB:NO,$B6348,0)&lt;&gt;""),HLOOKUP(P$2+$A6348,Sheet2!CB:NO,$B6348,0),"")</f>
        <v/>
      </c>
      <c r="Q6348" t="str">
        <f>IF(OR(HLOOKUP(Q$2+$A6348,Sheet2!CC:NO,$B6348,0),HLOOKUP(Q$2+$A6348,Sheet2!CC:NO,$B6348,0)&lt;&gt;""),HLOOKUP(Q$2+$A6348,Sheet2!CC:NO,$B6348,0),"")</f>
        <v/>
      </c>
    </row>
    <row r="6349" spans="1:17" x14ac:dyDescent="0.25">
      <c r="A6349" s="64">
        <f t="shared" si="795"/>
        <v>30</v>
      </c>
      <c r="B6349" s="64">
        <f t="shared" si="796"/>
        <v>639</v>
      </c>
      <c r="C6349" s="64">
        <f t="shared" si="797"/>
        <v>6</v>
      </c>
      <c r="D6349" s="64">
        <f t="shared" si="798"/>
        <v>635</v>
      </c>
      <c r="E6349" s="64">
        <f t="shared" si="799"/>
        <v>3171</v>
      </c>
      <c r="F6349" s="64" t="str">
        <f t="shared" si="792"/>
        <v/>
      </c>
      <c r="G6349" s="64" t="str">
        <f t="shared" si="793"/>
        <v/>
      </c>
      <c r="H6349" s="64" t="str">
        <f t="shared" si="794"/>
        <v/>
      </c>
      <c r="I6349" s="80" t="str">
        <f>IFERROR(VLOOKUP(D6349,Sheet2!A:B,2,0),"")</f>
        <v/>
      </c>
      <c r="J6349" s="64" t="str">
        <f>IFERROR(IF(I6349&lt;&gt;"",VLOOKUP(I6349,Sheet2!B:C,2,0),""),"")</f>
        <v/>
      </c>
      <c r="K6349" s="64" t="str">
        <f>IFERROR( IF(I6349&lt;&gt;"", HLOOKUP(L$2+$A6349,Sheet2!BX:NK,2,0),""),"")</f>
        <v/>
      </c>
      <c r="L6349" t="str">
        <f>IF(OR(HLOOKUP(L$2+$A6349,Sheet2!BX:NK,$B6349,0),HLOOKUP(L$2+$A6349,Sheet2!BX:NK,$B6349,0)&lt;&gt;""),HLOOKUP(L$2+$A6349,Sheet2!BX:NK,$B6349,0),"")</f>
        <v/>
      </c>
      <c r="M6349" t="str">
        <f>IF(OR(HLOOKUP(M$2+$A6349,Sheet2!BY:NL,$B6349,0),HLOOKUP(M$2+$A6349,Sheet2!BY:NL,$B6349,0)&lt;&gt;""),HLOOKUP(M$2+$A6349,Sheet2!BY:NL,$B6349,0),"")</f>
        <v/>
      </c>
      <c r="N6349" t="str">
        <f>IF(OR(HLOOKUP(N$2+$A6349,Sheet2!BZ:NM,$B6349,0),HLOOKUP(N$2+$A6349,Sheet2!BZ:NM,$B6349,0)&lt;&gt;""),HLOOKUP(N$2+$A6349,Sheet2!BZ:NM,$B6349,0),"")</f>
        <v/>
      </c>
      <c r="O6349" t="str">
        <f>IF(OR(HLOOKUP(O$2+$A6349,Sheet2!CA:NN,$B6349,0),HLOOKUP(O$2+$A6349,Sheet2!CA:NN,$B6349,0)&lt;&gt;""),HLOOKUP(O$2+$A6349,Sheet2!CA:NN,$B6349,0),"")</f>
        <v/>
      </c>
      <c r="P6349" t="str">
        <f>IF(OR(HLOOKUP(P$2+$A6349,Sheet2!CB:NO,$B6349,0),HLOOKUP(P$2+$A6349,Sheet2!CB:NO,$B6349,0)&lt;&gt;""),HLOOKUP(P$2+$A6349,Sheet2!CB:NO,$B6349,0),"")</f>
        <v/>
      </c>
      <c r="Q6349" t="str">
        <f>IF(OR(HLOOKUP(Q$2+$A6349,Sheet2!CC:NO,$B6349,0),HLOOKUP(Q$2+$A6349,Sheet2!CC:NO,$B6349,0)&lt;&gt;""),HLOOKUP(Q$2+$A6349,Sheet2!CC:NO,$B6349,0),"")</f>
        <v/>
      </c>
    </row>
    <row r="6350" spans="1:17" x14ac:dyDescent="0.25">
      <c r="A6350" s="64">
        <f t="shared" si="795"/>
        <v>36</v>
      </c>
      <c r="B6350" s="64">
        <f t="shared" si="796"/>
        <v>639</v>
      </c>
      <c r="C6350" s="64">
        <f t="shared" si="797"/>
        <v>7</v>
      </c>
      <c r="D6350" s="64">
        <f t="shared" si="798"/>
        <v>635</v>
      </c>
      <c r="E6350" s="64">
        <f t="shared" si="799"/>
        <v>3171</v>
      </c>
      <c r="F6350" s="64" t="str">
        <f t="shared" si="792"/>
        <v/>
      </c>
      <c r="G6350" s="64" t="str">
        <f t="shared" si="793"/>
        <v/>
      </c>
      <c r="H6350" s="64" t="str">
        <f t="shared" si="794"/>
        <v/>
      </c>
      <c r="I6350" s="80" t="str">
        <f>IFERROR(VLOOKUP(D6350,Sheet2!A:B,2,0),"")</f>
        <v/>
      </c>
      <c r="J6350" s="64" t="str">
        <f>IFERROR(IF(I6350&lt;&gt;"",VLOOKUP(I6350,Sheet2!B:C,2,0),""),"")</f>
        <v/>
      </c>
      <c r="K6350" s="64" t="str">
        <f>IFERROR( IF(I6350&lt;&gt;"", HLOOKUP(L$2+$A6350,Sheet2!BX:NK,2,0),""),"")</f>
        <v/>
      </c>
      <c r="L6350" t="str">
        <f>IF(OR(HLOOKUP(L$2+$A6350,Sheet2!BX:NK,$B6350,0),HLOOKUP(L$2+$A6350,Sheet2!BX:NK,$B6350,0)&lt;&gt;""),HLOOKUP(L$2+$A6350,Sheet2!BX:NK,$B6350,0),"")</f>
        <v/>
      </c>
      <c r="M6350" t="str">
        <f>IF(OR(HLOOKUP(M$2+$A6350,Sheet2!BY:NL,$B6350,0),HLOOKUP(M$2+$A6350,Sheet2!BY:NL,$B6350,0)&lt;&gt;""),HLOOKUP(M$2+$A6350,Sheet2!BY:NL,$B6350,0),"")</f>
        <v/>
      </c>
      <c r="N6350" t="str">
        <f>IF(OR(HLOOKUP(N$2+$A6350,Sheet2!BZ:NM,$B6350,0),HLOOKUP(N$2+$A6350,Sheet2!BZ:NM,$B6350,0)&lt;&gt;""),HLOOKUP(N$2+$A6350,Sheet2!BZ:NM,$B6350,0),"")</f>
        <v/>
      </c>
      <c r="O6350" t="str">
        <f>IF(OR(HLOOKUP(O$2+$A6350,Sheet2!CA:NN,$B6350,0),HLOOKUP(O$2+$A6350,Sheet2!CA:NN,$B6350,0)&lt;&gt;""),HLOOKUP(O$2+$A6350,Sheet2!CA:NN,$B6350,0),"")</f>
        <v/>
      </c>
      <c r="P6350" t="str">
        <f>IF(OR(HLOOKUP(P$2+$A6350,Sheet2!CB:NO,$B6350,0),HLOOKUP(P$2+$A6350,Sheet2!CB:NO,$B6350,0)&lt;&gt;""),HLOOKUP(P$2+$A6350,Sheet2!CB:NO,$B6350,0),"")</f>
        <v/>
      </c>
      <c r="Q6350" t="str">
        <f>IF(OR(HLOOKUP(Q$2+$A6350,Sheet2!CC:NO,$B6350,0),HLOOKUP(Q$2+$A6350,Sheet2!CC:NO,$B6350,0)&lt;&gt;""),HLOOKUP(Q$2+$A6350,Sheet2!CC:NO,$B6350,0),"")</f>
        <v/>
      </c>
    </row>
    <row r="6351" spans="1:17" x14ac:dyDescent="0.25">
      <c r="A6351" s="64">
        <f t="shared" si="795"/>
        <v>42</v>
      </c>
      <c r="B6351" s="64">
        <f t="shared" si="796"/>
        <v>639</v>
      </c>
      <c r="C6351" s="64">
        <f t="shared" si="797"/>
        <v>8</v>
      </c>
      <c r="D6351" s="64">
        <f t="shared" si="798"/>
        <v>635</v>
      </c>
      <c r="E6351" s="64">
        <f t="shared" si="799"/>
        <v>3171</v>
      </c>
      <c r="F6351" s="64" t="str">
        <f t="shared" si="792"/>
        <v/>
      </c>
      <c r="G6351" s="64" t="str">
        <f t="shared" si="793"/>
        <v/>
      </c>
      <c r="H6351" s="64" t="str">
        <f t="shared" si="794"/>
        <v/>
      </c>
      <c r="I6351" s="80" t="str">
        <f>IFERROR(VLOOKUP(D6351,Sheet2!A:B,2,0),"")</f>
        <v/>
      </c>
      <c r="J6351" s="64" t="str">
        <f>IFERROR(IF(I6351&lt;&gt;"",VLOOKUP(I6351,Sheet2!B:C,2,0),""),"")</f>
        <v/>
      </c>
      <c r="K6351" s="64" t="str">
        <f>IFERROR( IF(I6351&lt;&gt;"", HLOOKUP(L$2+$A6351,Sheet2!BX:NK,2,0),""),"")</f>
        <v/>
      </c>
      <c r="L6351" t="str">
        <f>IF(OR(HLOOKUP(L$2+$A6351,Sheet2!BX:NK,$B6351,0),HLOOKUP(L$2+$A6351,Sheet2!BX:NK,$B6351,0)&lt;&gt;""),HLOOKUP(L$2+$A6351,Sheet2!BX:NK,$B6351,0),"")</f>
        <v/>
      </c>
      <c r="M6351" t="str">
        <f>IF(OR(HLOOKUP(M$2+$A6351,Sheet2!BY:NL,$B6351,0),HLOOKUP(M$2+$A6351,Sheet2!BY:NL,$B6351,0)&lt;&gt;""),HLOOKUP(M$2+$A6351,Sheet2!BY:NL,$B6351,0),"")</f>
        <v/>
      </c>
      <c r="N6351" t="str">
        <f>IF(OR(HLOOKUP(N$2+$A6351,Sheet2!BZ:NM,$B6351,0),HLOOKUP(N$2+$A6351,Sheet2!BZ:NM,$B6351,0)&lt;&gt;""),HLOOKUP(N$2+$A6351,Sheet2!BZ:NM,$B6351,0),"")</f>
        <v/>
      </c>
      <c r="O6351" t="str">
        <f>IF(OR(HLOOKUP(O$2+$A6351,Sheet2!CA:NN,$B6351,0),HLOOKUP(O$2+$A6351,Sheet2!CA:NN,$B6351,0)&lt;&gt;""),HLOOKUP(O$2+$A6351,Sheet2!CA:NN,$B6351,0),"")</f>
        <v/>
      </c>
      <c r="P6351" t="str">
        <f>IF(OR(HLOOKUP(P$2+$A6351,Sheet2!CB:NO,$B6351,0),HLOOKUP(P$2+$A6351,Sheet2!CB:NO,$B6351,0)&lt;&gt;""),HLOOKUP(P$2+$A6351,Sheet2!CB:NO,$B6351,0),"")</f>
        <v/>
      </c>
      <c r="Q6351" t="str">
        <f>IF(OR(HLOOKUP(Q$2+$A6351,Sheet2!CC:NO,$B6351,0),HLOOKUP(Q$2+$A6351,Sheet2!CC:NO,$B6351,0)&lt;&gt;""),HLOOKUP(Q$2+$A6351,Sheet2!CC:NO,$B6351,0),"")</f>
        <v/>
      </c>
    </row>
    <row r="6352" spans="1:17" x14ac:dyDescent="0.25">
      <c r="A6352" s="64">
        <f t="shared" si="795"/>
        <v>48</v>
      </c>
      <c r="B6352" s="64">
        <f t="shared" si="796"/>
        <v>639</v>
      </c>
      <c r="C6352" s="64">
        <f t="shared" si="797"/>
        <v>9</v>
      </c>
      <c r="D6352" s="64">
        <f t="shared" si="798"/>
        <v>635</v>
      </c>
      <c r="E6352" s="64">
        <f t="shared" si="799"/>
        <v>3171</v>
      </c>
      <c r="F6352" s="64" t="str">
        <f t="shared" si="792"/>
        <v/>
      </c>
      <c r="G6352" s="64" t="str">
        <f t="shared" si="793"/>
        <v/>
      </c>
      <c r="H6352" s="64" t="str">
        <f t="shared" si="794"/>
        <v/>
      </c>
      <c r="I6352" s="80" t="str">
        <f>IFERROR(VLOOKUP(D6352,Sheet2!A:B,2,0),"")</f>
        <v/>
      </c>
      <c r="J6352" s="64" t="str">
        <f>IFERROR(IF(I6352&lt;&gt;"",VLOOKUP(I6352,Sheet2!B:C,2,0),""),"")</f>
        <v/>
      </c>
      <c r="K6352" s="64" t="str">
        <f>IFERROR( IF(I6352&lt;&gt;"", HLOOKUP(L$2+$A6352,Sheet2!BX:NK,2,0),""),"")</f>
        <v/>
      </c>
      <c r="L6352" t="str">
        <f>IF(OR(HLOOKUP(L$2+$A6352,Sheet2!BX:NK,$B6352,0),HLOOKUP(L$2+$A6352,Sheet2!BX:NK,$B6352,0)&lt;&gt;""),HLOOKUP(L$2+$A6352,Sheet2!BX:NK,$B6352,0),"")</f>
        <v/>
      </c>
      <c r="M6352" t="str">
        <f>IF(OR(HLOOKUP(M$2+$A6352,Sheet2!BY:NL,$B6352,0),HLOOKUP(M$2+$A6352,Sheet2!BY:NL,$B6352,0)&lt;&gt;""),HLOOKUP(M$2+$A6352,Sheet2!BY:NL,$B6352,0),"")</f>
        <v/>
      </c>
      <c r="N6352" t="str">
        <f>IF(OR(HLOOKUP(N$2+$A6352,Sheet2!BZ:NM,$B6352,0),HLOOKUP(N$2+$A6352,Sheet2!BZ:NM,$B6352,0)&lt;&gt;""),HLOOKUP(N$2+$A6352,Sheet2!BZ:NM,$B6352,0),"")</f>
        <v/>
      </c>
      <c r="O6352" t="str">
        <f>IF(OR(HLOOKUP(O$2+$A6352,Sheet2!CA:NN,$B6352,0),HLOOKUP(O$2+$A6352,Sheet2!CA:NN,$B6352,0)&lt;&gt;""),HLOOKUP(O$2+$A6352,Sheet2!CA:NN,$B6352,0),"")</f>
        <v/>
      </c>
      <c r="P6352" t="str">
        <f>IF(OR(HLOOKUP(P$2+$A6352,Sheet2!CB:NO,$B6352,0),HLOOKUP(P$2+$A6352,Sheet2!CB:NO,$B6352,0)&lt;&gt;""),HLOOKUP(P$2+$A6352,Sheet2!CB:NO,$B6352,0),"")</f>
        <v/>
      </c>
      <c r="Q6352" t="str">
        <f>IF(OR(HLOOKUP(Q$2+$A6352,Sheet2!CC:NO,$B6352,0),HLOOKUP(Q$2+$A6352,Sheet2!CC:NO,$B6352,0)&lt;&gt;""),HLOOKUP(Q$2+$A6352,Sheet2!CC:NO,$B6352,0),"")</f>
        <v/>
      </c>
    </row>
    <row r="6353" spans="1:17" x14ac:dyDescent="0.25">
      <c r="A6353" s="64">
        <f t="shared" si="795"/>
        <v>54</v>
      </c>
      <c r="B6353" s="64">
        <f t="shared" si="796"/>
        <v>639</v>
      </c>
      <c r="C6353" s="64">
        <f t="shared" si="797"/>
        <v>10</v>
      </c>
      <c r="D6353" s="64">
        <f t="shared" si="798"/>
        <v>635</v>
      </c>
      <c r="E6353" s="64">
        <f t="shared" si="799"/>
        <v>3171</v>
      </c>
      <c r="F6353" s="64" t="str">
        <f t="shared" si="792"/>
        <v/>
      </c>
      <c r="G6353" s="64" t="str">
        <f t="shared" si="793"/>
        <v/>
      </c>
      <c r="H6353" s="64" t="str">
        <f t="shared" si="794"/>
        <v/>
      </c>
      <c r="I6353" s="80" t="str">
        <f>IFERROR(VLOOKUP(D6353,Sheet2!A:B,2,0),"")</f>
        <v/>
      </c>
      <c r="J6353" s="64" t="str">
        <f>IFERROR(IF(I6353&lt;&gt;"",VLOOKUP(I6353,Sheet2!B:C,2,0),""),"")</f>
        <v/>
      </c>
      <c r="K6353" s="64" t="str">
        <f>IFERROR( IF(I6353&lt;&gt;"", HLOOKUP(L$2+$A6353,Sheet2!BX:NK,2,0),""),"")</f>
        <v/>
      </c>
      <c r="L6353" t="str">
        <f>IF(OR(HLOOKUP(L$2+$A6353,Sheet2!BX:NK,$B6353,0),HLOOKUP(L$2+$A6353,Sheet2!BX:NK,$B6353,0)&lt;&gt;""),HLOOKUP(L$2+$A6353,Sheet2!BX:NK,$B6353,0),"")</f>
        <v/>
      </c>
      <c r="M6353" t="str">
        <f>IF(OR(HLOOKUP(M$2+$A6353,Sheet2!BY:NL,$B6353,0),HLOOKUP(M$2+$A6353,Sheet2!BY:NL,$B6353,0)&lt;&gt;""),HLOOKUP(M$2+$A6353,Sheet2!BY:NL,$B6353,0),"")</f>
        <v/>
      </c>
      <c r="N6353" t="str">
        <f>IF(OR(HLOOKUP(N$2+$A6353,Sheet2!BZ:NM,$B6353,0),HLOOKUP(N$2+$A6353,Sheet2!BZ:NM,$B6353,0)&lt;&gt;""),HLOOKUP(N$2+$A6353,Sheet2!BZ:NM,$B6353,0),"")</f>
        <v/>
      </c>
      <c r="O6353" t="str">
        <f>IF(OR(HLOOKUP(O$2+$A6353,Sheet2!CA:NN,$B6353,0),HLOOKUP(O$2+$A6353,Sheet2!CA:NN,$B6353,0)&lt;&gt;""),HLOOKUP(O$2+$A6353,Sheet2!CA:NN,$B6353,0),"")</f>
        <v/>
      </c>
      <c r="P6353" t="str">
        <f>IF(OR(HLOOKUP(P$2+$A6353,Sheet2!CB:NO,$B6353,0),HLOOKUP(P$2+$A6353,Sheet2!CB:NO,$B6353,0)&lt;&gt;""),HLOOKUP(P$2+$A6353,Sheet2!CB:NO,$B6353,0),"")</f>
        <v/>
      </c>
      <c r="Q6353" t="str">
        <f>IF(OR(HLOOKUP(Q$2+$A6353,Sheet2!CC:NO,$B6353,0),HLOOKUP(Q$2+$A6353,Sheet2!CC:NO,$B6353,0)&lt;&gt;""),HLOOKUP(Q$2+$A6353,Sheet2!CC:NO,$B6353,0),"")</f>
        <v/>
      </c>
    </row>
    <row r="6354" spans="1:17" x14ac:dyDescent="0.25">
      <c r="A6354" s="64">
        <f t="shared" si="795"/>
        <v>0</v>
      </c>
      <c r="B6354" s="64">
        <f t="shared" si="796"/>
        <v>640</v>
      </c>
      <c r="C6354" s="64">
        <f t="shared" si="797"/>
        <v>1</v>
      </c>
      <c r="D6354" s="64">
        <f t="shared" si="798"/>
        <v>636</v>
      </c>
      <c r="E6354" s="64">
        <f t="shared" si="799"/>
        <v>3176</v>
      </c>
      <c r="F6354" s="64" t="str">
        <f t="shared" si="792"/>
        <v/>
      </c>
      <c r="G6354" s="64" t="str">
        <f t="shared" si="793"/>
        <v/>
      </c>
      <c r="H6354" s="64" t="str">
        <f t="shared" si="794"/>
        <v/>
      </c>
      <c r="I6354" s="80" t="str">
        <f>IFERROR(VLOOKUP(D6354,Sheet2!A:B,2,0),"")</f>
        <v/>
      </c>
      <c r="J6354" s="64" t="str">
        <f>IFERROR(IF(I6354&lt;&gt;"",VLOOKUP(I6354,Sheet2!B:C,2,0),""),"")</f>
        <v/>
      </c>
      <c r="K6354" s="64" t="str">
        <f>IFERROR( IF(I6354&lt;&gt;"", HLOOKUP(L$2+$A6354,Sheet2!BX:NK,2,0),""),"")</f>
        <v/>
      </c>
      <c r="L6354" t="str">
        <f>IF(OR(HLOOKUP(L$2+$A6354,Sheet2!BX:NK,$B6354,0),HLOOKUP(L$2+$A6354,Sheet2!BX:NK,$B6354,0)&lt;&gt;""),HLOOKUP(L$2+$A6354,Sheet2!BX:NK,$B6354,0),"")</f>
        <v/>
      </c>
      <c r="M6354" t="str">
        <f>IF(OR(HLOOKUP(M$2+$A6354,Sheet2!BY:NL,$B6354,0),HLOOKUP(M$2+$A6354,Sheet2!BY:NL,$B6354,0)&lt;&gt;""),HLOOKUP(M$2+$A6354,Sheet2!BY:NL,$B6354,0),"")</f>
        <v/>
      </c>
      <c r="N6354" t="str">
        <f>IF(OR(HLOOKUP(N$2+$A6354,Sheet2!BZ:NM,$B6354,0),HLOOKUP(N$2+$A6354,Sheet2!BZ:NM,$B6354,0)&lt;&gt;""),HLOOKUP(N$2+$A6354,Sheet2!BZ:NM,$B6354,0),"")</f>
        <v/>
      </c>
      <c r="O6354" t="str">
        <f>IF(OR(HLOOKUP(O$2+$A6354,Sheet2!CA:NN,$B6354,0),HLOOKUP(O$2+$A6354,Sheet2!CA:NN,$B6354,0)&lt;&gt;""),HLOOKUP(O$2+$A6354,Sheet2!CA:NN,$B6354,0),"")</f>
        <v/>
      </c>
      <c r="P6354" t="str">
        <f>IF(OR(HLOOKUP(P$2+$A6354,Sheet2!CB:NO,$B6354,0),HLOOKUP(P$2+$A6354,Sheet2!CB:NO,$B6354,0)&lt;&gt;""),HLOOKUP(P$2+$A6354,Sheet2!CB:NO,$B6354,0),"")</f>
        <v/>
      </c>
      <c r="Q6354" t="str">
        <f>IF(OR(HLOOKUP(Q$2+$A6354,Sheet2!CC:NO,$B6354,0),HLOOKUP(Q$2+$A6354,Sheet2!CC:NO,$B6354,0)&lt;&gt;""),HLOOKUP(Q$2+$A6354,Sheet2!CC:NO,$B6354,0),"")</f>
        <v/>
      </c>
    </row>
    <row r="6355" spans="1:17" x14ac:dyDescent="0.25">
      <c r="A6355" s="64">
        <f t="shared" si="795"/>
        <v>6</v>
      </c>
      <c r="B6355" s="64">
        <f t="shared" si="796"/>
        <v>640</v>
      </c>
      <c r="C6355" s="64">
        <f t="shared" si="797"/>
        <v>2</v>
      </c>
      <c r="D6355" s="64">
        <f t="shared" si="798"/>
        <v>636</v>
      </c>
      <c r="E6355" s="64">
        <f t="shared" si="799"/>
        <v>3176</v>
      </c>
      <c r="F6355" s="64" t="str">
        <f t="shared" si="792"/>
        <v/>
      </c>
      <c r="G6355" s="64" t="str">
        <f t="shared" si="793"/>
        <v/>
      </c>
      <c r="H6355" s="64" t="str">
        <f t="shared" si="794"/>
        <v/>
      </c>
      <c r="I6355" s="80" t="str">
        <f>IFERROR(VLOOKUP(D6355,Sheet2!A:B,2,0),"")</f>
        <v/>
      </c>
      <c r="J6355" s="64" t="str">
        <f>IFERROR(IF(I6355&lt;&gt;"",VLOOKUP(I6355,Sheet2!B:C,2,0),""),"")</f>
        <v/>
      </c>
      <c r="K6355" s="64" t="str">
        <f>IFERROR( IF(I6355&lt;&gt;"", HLOOKUP(L$2+$A6355,Sheet2!BX:NK,2,0),""),"")</f>
        <v/>
      </c>
      <c r="L6355" t="str">
        <f>IF(OR(HLOOKUP(L$2+$A6355,Sheet2!BX:NK,$B6355,0),HLOOKUP(L$2+$A6355,Sheet2!BX:NK,$B6355,0)&lt;&gt;""),HLOOKUP(L$2+$A6355,Sheet2!BX:NK,$B6355,0),"")</f>
        <v/>
      </c>
      <c r="M6355" t="str">
        <f>IF(OR(HLOOKUP(M$2+$A6355,Sheet2!BY:NL,$B6355,0),HLOOKUP(M$2+$A6355,Sheet2!BY:NL,$B6355,0)&lt;&gt;""),HLOOKUP(M$2+$A6355,Sheet2!BY:NL,$B6355,0),"")</f>
        <v/>
      </c>
      <c r="N6355" t="str">
        <f>IF(OR(HLOOKUP(N$2+$A6355,Sheet2!BZ:NM,$B6355,0),HLOOKUP(N$2+$A6355,Sheet2!BZ:NM,$B6355,0)&lt;&gt;""),HLOOKUP(N$2+$A6355,Sheet2!BZ:NM,$B6355,0),"")</f>
        <v/>
      </c>
      <c r="O6355" t="str">
        <f>IF(OR(HLOOKUP(O$2+$A6355,Sheet2!CA:NN,$B6355,0),HLOOKUP(O$2+$A6355,Sheet2!CA:NN,$B6355,0)&lt;&gt;""),HLOOKUP(O$2+$A6355,Sheet2!CA:NN,$B6355,0),"")</f>
        <v/>
      </c>
      <c r="P6355" t="str">
        <f>IF(OR(HLOOKUP(P$2+$A6355,Sheet2!CB:NO,$B6355,0),HLOOKUP(P$2+$A6355,Sheet2!CB:NO,$B6355,0)&lt;&gt;""),HLOOKUP(P$2+$A6355,Sheet2!CB:NO,$B6355,0),"")</f>
        <v/>
      </c>
      <c r="Q6355" t="str">
        <f>IF(OR(HLOOKUP(Q$2+$A6355,Sheet2!CC:NO,$B6355,0),HLOOKUP(Q$2+$A6355,Sheet2!CC:NO,$B6355,0)&lt;&gt;""),HLOOKUP(Q$2+$A6355,Sheet2!CC:NO,$B6355,0),"")</f>
        <v/>
      </c>
    </row>
    <row r="6356" spans="1:17" x14ac:dyDescent="0.25">
      <c r="A6356" s="64">
        <f t="shared" si="795"/>
        <v>12</v>
      </c>
      <c r="B6356" s="64">
        <f t="shared" si="796"/>
        <v>640</v>
      </c>
      <c r="C6356" s="64">
        <f t="shared" si="797"/>
        <v>3</v>
      </c>
      <c r="D6356" s="64">
        <f t="shared" si="798"/>
        <v>636</v>
      </c>
      <c r="E6356" s="64">
        <f t="shared" si="799"/>
        <v>3176</v>
      </c>
      <c r="F6356" s="64" t="str">
        <f t="shared" si="792"/>
        <v/>
      </c>
      <c r="G6356" s="64" t="str">
        <f t="shared" si="793"/>
        <v/>
      </c>
      <c r="H6356" s="64" t="str">
        <f t="shared" si="794"/>
        <v/>
      </c>
      <c r="I6356" s="80" t="str">
        <f>IFERROR(VLOOKUP(D6356,Sheet2!A:B,2,0),"")</f>
        <v/>
      </c>
      <c r="J6356" s="64" t="str">
        <f>IFERROR(IF(I6356&lt;&gt;"",VLOOKUP(I6356,Sheet2!B:C,2,0),""),"")</f>
        <v/>
      </c>
      <c r="K6356" s="64" t="str">
        <f>IFERROR( IF(I6356&lt;&gt;"", HLOOKUP(L$2+$A6356,Sheet2!BX:NK,2,0),""),"")</f>
        <v/>
      </c>
      <c r="L6356" t="str">
        <f>IF(OR(HLOOKUP(L$2+$A6356,Sheet2!BX:NK,$B6356,0),HLOOKUP(L$2+$A6356,Sheet2!BX:NK,$B6356,0)&lt;&gt;""),HLOOKUP(L$2+$A6356,Sheet2!BX:NK,$B6356,0),"")</f>
        <v/>
      </c>
      <c r="M6356" t="str">
        <f>IF(OR(HLOOKUP(M$2+$A6356,Sheet2!BY:NL,$B6356,0),HLOOKUP(M$2+$A6356,Sheet2!BY:NL,$B6356,0)&lt;&gt;""),HLOOKUP(M$2+$A6356,Sheet2!BY:NL,$B6356,0),"")</f>
        <v/>
      </c>
      <c r="N6356" t="str">
        <f>IF(OR(HLOOKUP(N$2+$A6356,Sheet2!BZ:NM,$B6356,0),HLOOKUP(N$2+$A6356,Sheet2!BZ:NM,$B6356,0)&lt;&gt;""),HLOOKUP(N$2+$A6356,Sheet2!BZ:NM,$B6356,0),"")</f>
        <v/>
      </c>
      <c r="O6356" t="str">
        <f>IF(OR(HLOOKUP(O$2+$A6356,Sheet2!CA:NN,$B6356,0),HLOOKUP(O$2+$A6356,Sheet2!CA:NN,$B6356,0)&lt;&gt;""),HLOOKUP(O$2+$A6356,Sheet2!CA:NN,$B6356,0),"")</f>
        <v/>
      </c>
      <c r="P6356" t="str">
        <f>IF(OR(HLOOKUP(P$2+$A6356,Sheet2!CB:NO,$B6356,0),HLOOKUP(P$2+$A6356,Sheet2!CB:NO,$B6356,0)&lt;&gt;""),HLOOKUP(P$2+$A6356,Sheet2!CB:NO,$B6356,0),"")</f>
        <v/>
      </c>
      <c r="Q6356" t="str">
        <f>IF(OR(HLOOKUP(Q$2+$A6356,Sheet2!CC:NO,$B6356,0),HLOOKUP(Q$2+$A6356,Sheet2!CC:NO,$B6356,0)&lt;&gt;""),HLOOKUP(Q$2+$A6356,Sheet2!CC:NO,$B6356,0),"")</f>
        <v/>
      </c>
    </row>
    <row r="6357" spans="1:17" x14ac:dyDescent="0.25">
      <c r="A6357" s="64">
        <f t="shared" si="795"/>
        <v>18</v>
      </c>
      <c r="B6357" s="64">
        <f t="shared" si="796"/>
        <v>640</v>
      </c>
      <c r="C6357" s="64">
        <f t="shared" si="797"/>
        <v>4</v>
      </c>
      <c r="D6357" s="64">
        <f t="shared" si="798"/>
        <v>636</v>
      </c>
      <c r="E6357" s="64">
        <f t="shared" si="799"/>
        <v>3176</v>
      </c>
      <c r="F6357" s="64" t="str">
        <f t="shared" si="792"/>
        <v/>
      </c>
      <c r="G6357" s="64" t="str">
        <f t="shared" si="793"/>
        <v/>
      </c>
      <c r="H6357" s="64" t="str">
        <f t="shared" si="794"/>
        <v/>
      </c>
      <c r="I6357" s="80" t="str">
        <f>IFERROR(VLOOKUP(D6357,Sheet2!A:B,2,0),"")</f>
        <v/>
      </c>
      <c r="J6357" s="64" t="str">
        <f>IFERROR(IF(I6357&lt;&gt;"",VLOOKUP(I6357,Sheet2!B:C,2,0),""),"")</f>
        <v/>
      </c>
      <c r="K6357" s="64" t="str">
        <f>IFERROR( IF(I6357&lt;&gt;"", HLOOKUP(L$2+$A6357,Sheet2!BX:NK,2,0),""),"")</f>
        <v/>
      </c>
      <c r="L6357" t="str">
        <f>IF(OR(HLOOKUP(L$2+$A6357,Sheet2!BX:NK,$B6357,0),HLOOKUP(L$2+$A6357,Sheet2!BX:NK,$B6357,0)&lt;&gt;""),HLOOKUP(L$2+$A6357,Sheet2!BX:NK,$B6357,0),"")</f>
        <v/>
      </c>
      <c r="M6357" t="str">
        <f>IF(OR(HLOOKUP(M$2+$A6357,Sheet2!BY:NL,$B6357,0),HLOOKUP(M$2+$A6357,Sheet2!BY:NL,$B6357,0)&lt;&gt;""),HLOOKUP(M$2+$A6357,Sheet2!BY:NL,$B6357,0),"")</f>
        <v/>
      </c>
      <c r="N6357" t="str">
        <f>IF(OR(HLOOKUP(N$2+$A6357,Sheet2!BZ:NM,$B6357,0),HLOOKUP(N$2+$A6357,Sheet2!BZ:NM,$B6357,0)&lt;&gt;""),HLOOKUP(N$2+$A6357,Sheet2!BZ:NM,$B6357,0),"")</f>
        <v/>
      </c>
      <c r="O6357" t="str">
        <f>IF(OR(HLOOKUP(O$2+$A6357,Sheet2!CA:NN,$B6357,0),HLOOKUP(O$2+$A6357,Sheet2!CA:NN,$B6357,0)&lt;&gt;""),HLOOKUP(O$2+$A6357,Sheet2!CA:NN,$B6357,0),"")</f>
        <v/>
      </c>
      <c r="P6357" t="str">
        <f>IF(OR(HLOOKUP(P$2+$A6357,Sheet2!CB:NO,$B6357,0),HLOOKUP(P$2+$A6357,Sheet2!CB:NO,$B6357,0)&lt;&gt;""),HLOOKUP(P$2+$A6357,Sheet2!CB:NO,$B6357,0),"")</f>
        <v/>
      </c>
      <c r="Q6357" t="str">
        <f>IF(OR(HLOOKUP(Q$2+$A6357,Sheet2!CC:NO,$B6357,0),HLOOKUP(Q$2+$A6357,Sheet2!CC:NO,$B6357,0)&lt;&gt;""),HLOOKUP(Q$2+$A6357,Sheet2!CC:NO,$B6357,0),"")</f>
        <v/>
      </c>
    </row>
    <row r="6358" spans="1:17" x14ac:dyDescent="0.25">
      <c r="A6358" s="64">
        <f t="shared" si="795"/>
        <v>24</v>
      </c>
      <c r="B6358" s="64">
        <f t="shared" si="796"/>
        <v>640</v>
      </c>
      <c r="C6358" s="64">
        <f t="shared" si="797"/>
        <v>5</v>
      </c>
      <c r="D6358" s="64">
        <f t="shared" si="798"/>
        <v>636</v>
      </c>
      <c r="E6358" s="64">
        <f t="shared" si="799"/>
        <v>3176</v>
      </c>
      <c r="F6358" s="64" t="str">
        <f t="shared" si="792"/>
        <v/>
      </c>
      <c r="G6358" s="64" t="str">
        <f t="shared" si="793"/>
        <v/>
      </c>
      <c r="H6358" s="64" t="str">
        <f t="shared" si="794"/>
        <v/>
      </c>
      <c r="I6358" s="80" t="str">
        <f>IFERROR(VLOOKUP(D6358,Sheet2!A:B,2,0),"")</f>
        <v/>
      </c>
      <c r="J6358" s="64" t="str">
        <f>IFERROR(IF(I6358&lt;&gt;"",VLOOKUP(I6358,Sheet2!B:C,2,0),""),"")</f>
        <v/>
      </c>
      <c r="K6358" s="64" t="str">
        <f>IFERROR( IF(I6358&lt;&gt;"", HLOOKUP(L$2+$A6358,Sheet2!BX:NK,2,0),""),"")</f>
        <v/>
      </c>
      <c r="L6358" t="str">
        <f>IF(OR(HLOOKUP(L$2+$A6358,Sheet2!BX:NK,$B6358,0),HLOOKUP(L$2+$A6358,Sheet2!BX:NK,$B6358,0)&lt;&gt;""),HLOOKUP(L$2+$A6358,Sheet2!BX:NK,$B6358,0),"")</f>
        <v/>
      </c>
      <c r="M6358" t="str">
        <f>IF(OR(HLOOKUP(M$2+$A6358,Sheet2!BY:NL,$B6358,0),HLOOKUP(M$2+$A6358,Sheet2!BY:NL,$B6358,0)&lt;&gt;""),HLOOKUP(M$2+$A6358,Sheet2!BY:NL,$B6358,0),"")</f>
        <v/>
      </c>
      <c r="N6358" t="str">
        <f>IF(OR(HLOOKUP(N$2+$A6358,Sheet2!BZ:NM,$B6358,0),HLOOKUP(N$2+$A6358,Sheet2!BZ:NM,$B6358,0)&lt;&gt;""),HLOOKUP(N$2+$A6358,Sheet2!BZ:NM,$B6358,0),"")</f>
        <v/>
      </c>
      <c r="O6358" t="str">
        <f>IF(OR(HLOOKUP(O$2+$A6358,Sheet2!CA:NN,$B6358,0),HLOOKUP(O$2+$A6358,Sheet2!CA:NN,$B6358,0)&lt;&gt;""),HLOOKUP(O$2+$A6358,Sheet2!CA:NN,$B6358,0),"")</f>
        <v/>
      </c>
      <c r="P6358" t="str">
        <f>IF(OR(HLOOKUP(P$2+$A6358,Sheet2!CB:NO,$B6358,0),HLOOKUP(P$2+$A6358,Sheet2!CB:NO,$B6358,0)&lt;&gt;""),HLOOKUP(P$2+$A6358,Sheet2!CB:NO,$B6358,0),"")</f>
        <v/>
      </c>
      <c r="Q6358" t="str">
        <f>IF(OR(HLOOKUP(Q$2+$A6358,Sheet2!CC:NO,$B6358,0),HLOOKUP(Q$2+$A6358,Sheet2!CC:NO,$B6358,0)&lt;&gt;""),HLOOKUP(Q$2+$A6358,Sheet2!CC:NO,$B6358,0),"")</f>
        <v/>
      </c>
    </row>
    <row r="6359" spans="1:17" x14ac:dyDescent="0.25">
      <c r="A6359" s="64">
        <f t="shared" si="795"/>
        <v>30</v>
      </c>
      <c r="B6359" s="64">
        <f t="shared" si="796"/>
        <v>640</v>
      </c>
      <c r="C6359" s="64">
        <f t="shared" si="797"/>
        <v>6</v>
      </c>
      <c r="D6359" s="64">
        <f t="shared" si="798"/>
        <v>636</v>
      </c>
      <c r="E6359" s="64">
        <f t="shared" si="799"/>
        <v>3176</v>
      </c>
      <c r="F6359" s="64" t="str">
        <f t="shared" si="792"/>
        <v/>
      </c>
      <c r="G6359" s="64" t="str">
        <f t="shared" si="793"/>
        <v/>
      </c>
      <c r="H6359" s="64" t="str">
        <f t="shared" si="794"/>
        <v/>
      </c>
      <c r="I6359" s="80" t="str">
        <f>IFERROR(VLOOKUP(D6359,Sheet2!A:B,2,0),"")</f>
        <v/>
      </c>
      <c r="J6359" s="64" t="str">
        <f>IFERROR(IF(I6359&lt;&gt;"",VLOOKUP(I6359,Sheet2!B:C,2,0),""),"")</f>
        <v/>
      </c>
      <c r="K6359" s="64" t="str">
        <f>IFERROR( IF(I6359&lt;&gt;"", HLOOKUP(L$2+$A6359,Sheet2!BX:NK,2,0),""),"")</f>
        <v/>
      </c>
      <c r="L6359" t="str">
        <f>IF(OR(HLOOKUP(L$2+$A6359,Sheet2!BX:NK,$B6359,0),HLOOKUP(L$2+$A6359,Sheet2!BX:NK,$B6359,0)&lt;&gt;""),HLOOKUP(L$2+$A6359,Sheet2!BX:NK,$B6359,0),"")</f>
        <v/>
      </c>
      <c r="M6359" t="str">
        <f>IF(OR(HLOOKUP(M$2+$A6359,Sheet2!BY:NL,$B6359,0),HLOOKUP(M$2+$A6359,Sheet2!BY:NL,$B6359,0)&lt;&gt;""),HLOOKUP(M$2+$A6359,Sheet2!BY:NL,$B6359,0),"")</f>
        <v/>
      </c>
      <c r="N6359" t="str">
        <f>IF(OR(HLOOKUP(N$2+$A6359,Sheet2!BZ:NM,$B6359,0),HLOOKUP(N$2+$A6359,Sheet2!BZ:NM,$B6359,0)&lt;&gt;""),HLOOKUP(N$2+$A6359,Sheet2!BZ:NM,$B6359,0),"")</f>
        <v/>
      </c>
      <c r="O6359" t="str">
        <f>IF(OR(HLOOKUP(O$2+$A6359,Sheet2!CA:NN,$B6359,0),HLOOKUP(O$2+$A6359,Sheet2!CA:NN,$B6359,0)&lt;&gt;""),HLOOKUP(O$2+$A6359,Sheet2!CA:NN,$B6359,0),"")</f>
        <v/>
      </c>
      <c r="P6359" t="str">
        <f>IF(OR(HLOOKUP(P$2+$A6359,Sheet2!CB:NO,$B6359,0),HLOOKUP(P$2+$A6359,Sheet2!CB:NO,$B6359,0)&lt;&gt;""),HLOOKUP(P$2+$A6359,Sheet2!CB:NO,$B6359,0),"")</f>
        <v/>
      </c>
      <c r="Q6359" t="str">
        <f>IF(OR(HLOOKUP(Q$2+$A6359,Sheet2!CC:NO,$B6359,0),HLOOKUP(Q$2+$A6359,Sheet2!CC:NO,$B6359,0)&lt;&gt;""),HLOOKUP(Q$2+$A6359,Sheet2!CC:NO,$B6359,0),"")</f>
        <v/>
      </c>
    </row>
    <row r="6360" spans="1:17" x14ac:dyDescent="0.25">
      <c r="A6360" s="64">
        <f t="shared" si="795"/>
        <v>36</v>
      </c>
      <c r="B6360" s="64">
        <f t="shared" si="796"/>
        <v>640</v>
      </c>
      <c r="C6360" s="64">
        <f t="shared" si="797"/>
        <v>7</v>
      </c>
      <c r="D6360" s="64">
        <f t="shared" si="798"/>
        <v>636</v>
      </c>
      <c r="E6360" s="64">
        <f t="shared" si="799"/>
        <v>3176</v>
      </c>
      <c r="F6360" s="64" t="str">
        <f t="shared" si="792"/>
        <v/>
      </c>
      <c r="G6360" s="64" t="str">
        <f t="shared" si="793"/>
        <v/>
      </c>
      <c r="H6360" s="64" t="str">
        <f t="shared" si="794"/>
        <v/>
      </c>
      <c r="I6360" s="80" t="str">
        <f>IFERROR(VLOOKUP(D6360,Sheet2!A:B,2,0),"")</f>
        <v/>
      </c>
      <c r="J6360" s="64" t="str">
        <f>IFERROR(IF(I6360&lt;&gt;"",VLOOKUP(I6360,Sheet2!B:C,2,0),""),"")</f>
        <v/>
      </c>
      <c r="K6360" s="64" t="str">
        <f>IFERROR( IF(I6360&lt;&gt;"", HLOOKUP(L$2+$A6360,Sheet2!BX:NK,2,0),""),"")</f>
        <v/>
      </c>
      <c r="L6360" t="str">
        <f>IF(OR(HLOOKUP(L$2+$A6360,Sheet2!BX:NK,$B6360,0),HLOOKUP(L$2+$A6360,Sheet2!BX:NK,$B6360,0)&lt;&gt;""),HLOOKUP(L$2+$A6360,Sheet2!BX:NK,$B6360,0),"")</f>
        <v/>
      </c>
      <c r="M6360" t="str">
        <f>IF(OR(HLOOKUP(M$2+$A6360,Sheet2!BY:NL,$B6360,0),HLOOKUP(M$2+$A6360,Sheet2!BY:NL,$B6360,0)&lt;&gt;""),HLOOKUP(M$2+$A6360,Sheet2!BY:NL,$B6360,0),"")</f>
        <v/>
      </c>
      <c r="N6360" t="str">
        <f>IF(OR(HLOOKUP(N$2+$A6360,Sheet2!BZ:NM,$B6360,0),HLOOKUP(N$2+$A6360,Sheet2!BZ:NM,$B6360,0)&lt;&gt;""),HLOOKUP(N$2+$A6360,Sheet2!BZ:NM,$B6360,0),"")</f>
        <v/>
      </c>
      <c r="O6360" t="str">
        <f>IF(OR(HLOOKUP(O$2+$A6360,Sheet2!CA:NN,$B6360,0),HLOOKUP(O$2+$A6360,Sheet2!CA:NN,$B6360,0)&lt;&gt;""),HLOOKUP(O$2+$A6360,Sheet2!CA:NN,$B6360,0),"")</f>
        <v/>
      </c>
      <c r="P6360" t="str">
        <f>IF(OR(HLOOKUP(P$2+$A6360,Sheet2!CB:NO,$B6360,0),HLOOKUP(P$2+$A6360,Sheet2!CB:NO,$B6360,0)&lt;&gt;""),HLOOKUP(P$2+$A6360,Sheet2!CB:NO,$B6360,0),"")</f>
        <v/>
      </c>
      <c r="Q6360" t="str">
        <f>IF(OR(HLOOKUP(Q$2+$A6360,Sheet2!CC:NO,$B6360,0),HLOOKUP(Q$2+$A6360,Sheet2!CC:NO,$B6360,0)&lt;&gt;""),HLOOKUP(Q$2+$A6360,Sheet2!CC:NO,$B6360,0),"")</f>
        <v/>
      </c>
    </row>
    <row r="6361" spans="1:17" x14ac:dyDescent="0.25">
      <c r="A6361" s="64">
        <f t="shared" si="795"/>
        <v>42</v>
      </c>
      <c r="B6361" s="64">
        <f t="shared" si="796"/>
        <v>640</v>
      </c>
      <c r="C6361" s="64">
        <f t="shared" si="797"/>
        <v>8</v>
      </c>
      <c r="D6361" s="64">
        <f t="shared" si="798"/>
        <v>636</v>
      </c>
      <c r="E6361" s="64">
        <f t="shared" si="799"/>
        <v>3176</v>
      </c>
      <c r="F6361" s="64" t="str">
        <f t="shared" si="792"/>
        <v/>
      </c>
      <c r="G6361" s="64" t="str">
        <f t="shared" si="793"/>
        <v/>
      </c>
      <c r="H6361" s="64" t="str">
        <f t="shared" si="794"/>
        <v/>
      </c>
      <c r="I6361" s="80" t="str">
        <f>IFERROR(VLOOKUP(D6361,Sheet2!A:B,2,0),"")</f>
        <v/>
      </c>
      <c r="J6361" s="64" t="str">
        <f>IFERROR(IF(I6361&lt;&gt;"",VLOOKUP(I6361,Sheet2!B:C,2,0),""),"")</f>
        <v/>
      </c>
      <c r="K6361" s="64" t="str">
        <f>IFERROR( IF(I6361&lt;&gt;"", HLOOKUP(L$2+$A6361,Sheet2!BX:NK,2,0),""),"")</f>
        <v/>
      </c>
      <c r="L6361" t="str">
        <f>IF(OR(HLOOKUP(L$2+$A6361,Sheet2!BX:NK,$B6361,0),HLOOKUP(L$2+$A6361,Sheet2!BX:NK,$B6361,0)&lt;&gt;""),HLOOKUP(L$2+$A6361,Sheet2!BX:NK,$B6361,0),"")</f>
        <v/>
      </c>
      <c r="M6361" t="str">
        <f>IF(OR(HLOOKUP(M$2+$A6361,Sheet2!BY:NL,$B6361,0),HLOOKUP(M$2+$A6361,Sheet2!BY:NL,$B6361,0)&lt;&gt;""),HLOOKUP(M$2+$A6361,Sheet2!BY:NL,$B6361,0),"")</f>
        <v/>
      </c>
      <c r="N6361" t="str">
        <f>IF(OR(HLOOKUP(N$2+$A6361,Sheet2!BZ:NM,$B6361,0),HLOOKUP(N$2+$A6361,Sheet2!BZ:NM,$B6361,0)&lt;&gt;""),HLOOKUP(N$2+$A6361,Sheet2!BZ:NM,$B6361,0),"")</f>
        <v/>
      </c>
      <c r="O6361" t="str">
        <f>IF(OR(HLOOKUP(O$2+$A6361,Sheet2!CA:NN,$B6361,0),HLOOKUP(O$2+$A6361,Sheet2!CA:NN,$B6361,0)&lt;&gt;""),HLOOKUP(O$2+$A6361,Sheet2!CA:NN,$B6361,0),"")</f>
        <v/>
      </c>
      <c r="P6361" t="str">
        <f>IF(OR(HLOOKUP(P$2+$A6361,Sheet2!CB:NO,$B6361,0),HLOOKUP(P$2+$A6361,Sheet2!CB:NO,$B6361,0)&lt;&gt;""),HLOOKUP(P$2+$A6361,Sheet2!CB:NO,$B6361,0),"")</f>
        <v/>
      </c>
      <c r="Q6361" t="str">
        <f>IF(OR(HLOOKUP(Q$2+$A6361,Sheet2!CC:NO,$B6361,0),HLOOKUP(Q$2+$A6361,Sheet2!CC:NO,$B6361,0)&lt;&gt;""),HLOOKUP(Q$2+$A6361,Sheet2!CC:NO,$B6361,0),"")</f>
        <v/>
      </c>
    </row>
    <row r="6362" spans="1:17" x14ac:dyDescent="0.25">
      <c r="A6362" s="64">
        <f t="shared" si="795"/>
        <v>48</v>
      </c>
      <c r="B6362" s="64">
        <f t="shared" si="796"/>
        <v>640</v>
      </c>
      <c r="C6362" s="64">
        <f t="shared" si="797"/>
        <v>9</v>
      </c>
      <c r="D6362" s="64">
        <f t="shared" si="798"/>
        <v>636</v>
      </c>
      <c r="E6362" s="64">
        <f t="shared" si="799"/>
        <v>3176</v>
      </c>
      <c r="F6362" s="64" t="str">
        <f t="shared" si="792"/>
        <v/>
      </c>
      <c r="G6362" s="64" t="str">
        <f t="shared" si="793"/>
        <v/>
      </c>
      <c r="H6362" s="64" t="str">
        <f t="shared" si="794"/>
        <v/>
      </c>
      <c r="I6362" s="80" t="str">
        <f>IFERROR(VLOOKUP(D6362,Sheet2!A:B,2,0),"")</f>
        <v/>
      </c>
      <c r="J6362" s="64" t="str">
        <f>IFERROR(IF(I6362&lt;&gt;"",VLOOKUP(I6362,Sheet2!B:C,2,0),""),"")</f>
        <v/>
      </c>
      <c r="K6362" s="64" t="str">
        <f>IFERROR( IF(I6362&lt;&gt;"", HLOOKUP(L$2+$A6362,Sheet2!BX:NK,2,0),""),"")</f>
        <v/>
      </c>
      <c r="L6362" t="str">
        <f>IF(OR(HLOOKUP(L$2+$A6362,Sheet2!BX:NK,$B6362,0),HLOOKUP(L$2+$A6362,Sheet2!BX:NK,$B6362,0)&lt;&gt;""),HLOOKUP(L$2+$A6362,Sheet2!BX:NK,$B6362,0),"")</f>
        <v/>
      </c>
      <c r="M6362" t="str">
        <f>IF(OR(HLOOKUP(M$2+$A6362,Sheet2!BY:NL,$B6362,0),HLOOKUP(M$2+$A6362,Sheet2!BY:NL,$B6362,0)&lt;&gt;""),HLOOKUP(M$2+$A6362,Sheet2!BY:NL,$B6362,0),"")</f>
        <v/>
      </c>
      <c r="N6362" t="str">
        <f>IF(OR(HLOOKUP(N$2+$A6362,Sheet2!BZ:NM,$B6362,0),HLOOKUP(N$2+$A6362,Sheet2!BZ:NM,$B6362,0)&lt;&gt;""),HLOOKUP(N$2+$A6362,Sheet2!BZ:NM,$B6362,0),"")</f>
        <v/>
      </c>
      <c r="O6362" t="str">
        <f>IF(OR(HLOOKUP(O$2+$A6362,Sheet2!CA:NN,$B6362,0),HLOOKUP(O$2+$A6362,Sheet2!CA:NN,$B6362,0)&lt;&gt;""),HLOOKUP(O$2+$A6362,Sheet2!CA:NN,$B6362,0),"")</f>
        <v/>
      </c>
      <c r="P6362" t="str">
        <f>IF(OR(HLOOKUP(P$2+$A6362,Sheet2!CB:NO,$B6362,0),HLOOKUP(P$2+$A6362,Sheet2!CB:NO,$B6362,0)&lt;&gt;""),HLOOKUP(P$2+$A6362,Sheet2!CB:NO,$B6362,0),"")</f>
        <v/>
      </c>
      <c r="Q6362" t="str">
        <f>IF(OR(HLOOKUP(Q$2+$A6362,Sheet2!CC:NO,$B6362,0),HLOOKUP(Q$2+$A6362,Sheet2!CC:NO,$B6362,0)&lt;&gt;""),HLOOKUP(Q$2+$A6362,Sheet2!CC:NO,$B6362,0),"")</f>
        <v/>
      </c>
    </row>
    <row r="6363" spans="1:17" x14ac:dyDescent="0.25">
      <c r="A6363" s="64">
        <f t="shared" si="795"/>
        <v>54</v>
      </c>
      <c r="B6363" s="64">
        <f t="shared" si="796"/>
        <v>640</v>
      </c>
      <c r="C6363" s="64">
        <f t="shared" si="797"/>
        <v>10</v>
      </c>
      <c r="D6363" s="64">
        <f t="shared" si="798"/>
        <v>636</v>
      </c>
      <c r="E6363" s="64">
        <f t="shared" si="799"/>
        <v>3176</v>
      </c>
      <c r="F6363" s="64" t="str">
        <f t="shared" si="792"/>
        <v/>
      </c>
      <c r="G6363" s="64" t="str">
        <f t="shared" si="793"/>
        <v/>
      </c>
      <c r="H6363" s="64" t="str">
        <f t="shared" si="794"/>
        <v/>
      </c>
      <c r="I6363" s="80" t="str">
        <f>IFERROR(VLOOKUP(D6363,Sheet2!A:B,2,0),"")</f>
        <v/>
      </c>
      <c r="J6363" s="64" t="str">
        <f>IFERROR(IF(I6363&lt;&gt;"",VLOOKUP(I6363,Sheet2!B:C,2,0),""),"")</f>
        <v/>
      </c>
      <c r="K6363" s="64" t="str">
        <f>IFERROR( IF(I6363&lt;&gt;"", HLOOKUP(L$2+$A6363,Sheet2!BX:NK,2,0),""),"")</f>
        <v/>
      </c>
      <c r="L6363" t="str">
        <f>IF(OR(HLOOKUP(L$2+$A6363,Sheet2!BX:NK,$B6363,0),HLOOKUP(L$2+$A6363,Sheet2!BX:NK,$B6363,0)&lt;&gt;""),HLOOKUP(L$2+$A6363,Sheet2!BX:NK,$B6363,0),"")</f>
        <v/>
      </c>
      <c r="M6363" t="str">
        <f>IF(OR(HLOOKUP(M$2+$A6363,Sheet2!BY:NL,$B6363,0),HLOOKUP(M$2+$A6363,Sheet2!BY:NL,$B6363,0)&lt;&gt;""),HLOOKUP(M$2+$A6363,Sheet2!BY:NL,$B6363,0),"")</f>
        <v/>
      </c>
      <c r="N6363" t="str">
        <f>IF(OR(HLOOKUP(N$2+$A6363,Sheet2!BZ:NM,$B6363,0),HLOOKUP(N$2+$A6363,Sheet2!BZ:NM,$B6363,0)&lt;&gt;""),HLOOKUP(N$2+$A6363,Sheet2!BZ:NM,$B6363,0),"")</f>
        <v/>
      </c>
      <c r="O6363" t="str">
        <f>IF(OR(HLOOKUP(O$2+$A6363,Sheet2!CA:NN,$B6363,0),HLOOKUP(O$2+$A6363,Sheet2!CA:NN,$B6363,0)&lt;&gt;""),HLOOKUP(O$2+$A6363,Sheet2!CA:NN,$B6363,0),"")</f>
        <v/>
      </c>
      <c r="P6363" t="str">
        <f>IF(OR(HLOOKUP(P$2+$A6363,Sheet2!CB:NO,$B6363,0),HLOOKUP(P$2+$A6363,Sheet2!CB:NO,$B6363,0)&lt;&gt;""),HLOOKUP(P$2+$A6363,Sheet2!CB:NO,$B6363,0),"")</f>
        <v/>
      </c>
      <c r="Q6363" t="str">
        <f>IF(OR(HLOOKUP(Q$2+$A6363,Sheet2!CC:NO,$B6363,0),HLOOKUP(Q$2+$A6363,Sheet2!CC:NO,$B6363,0)&lt;&gt;""),HLOOKUP(Q$2+$A6363,Sheet2!CC:NO,$B6363,0),"")</f>
        <v/>
      </c>
    </row>
    <row r="6364" spans="1:17" x14ac:dyDescent="0.25">
      <c r="A6364" s="64">
        <f t="shared" si="795"/>
        <v>0</v>
      </c>
      <c r="B6364" s="64">
        <f t="shared" si="796"/>
        <v>641</v>
      </c>
      <c r="C6364" s="64">
        <f t="shared" si="797"/>
        <v>1</v>
      </c>
      <c r="D6364" s="64">
        <f t="shared" si="798"/>
        <v>637</v>
      </c>
      <c r="E6364" s="64">
        <f t="shared" si="799"/>
        <v>3181</v>
      </c>
      <c r="F6364" s="64" t="str">
        <f t="shared" si="792"/>
        <v/>
      </c>
      <c r="G6364" s="64" t="str">
        <f t="shared" si="793"/>
        <v/>
      </c>
      <c r="H6364" s="64" t="str">
        <f t="shared" si="794"/>
        <v/>
      </c>
      <c r="I6364" s="80" t="str">
        <f>IFERROR(VLOOKUP(D6364,Sheet2!A:B,2,0),"")</f>
        <v/>
      </c>
      <c r="J6364" s="64" t="str">
        <f>IFERROR(IF(I6364&lt;&gt;"",VLOOKUP(I6364,Sheet2!B:C,2,0),""),"")</f>
        <v/>
      </c>
      <c r="K6364" s="64" t="str">
        <f>IFERROR( IF(I6364&lt;&gt;"", HLOOKUP(L$2+$A6364,Sheet2!BX:NK,2,0),""),"")</f>
        <v/>
      </c>
      <c r="L6364" t="str">
        <f>IF(OR(HLOOKUP(L$2+$A6364,Sheet2!BX:NK,$B6364,0),HLOOKUP(L$2+$A6364,Sheet2!BX:NK,$B6364,0)&lt;&gt;""),HLOOKUP(L$2+$A6364,Sheet2!BX:NK,$B6364,0),"")</f>
        <v/>
      </c>
      <c r="M6364" t="str">
        <f>IF(OR(HLOOKUP(M$2+$A6364,Sheet2!BY:NL,$B6364,0),HLOOKUP(M$2+$A6364,Sheet2!BY:NL,$B6364,0)&lt;&gt;""),HLOOKUP(M$2+$A6364,Sheet2!BY:NL,$B6364,0),"")</f>
        <v/>
      </c>
      <c r="N6364" t="str">
        <f>IF(OR(HLOOKUP(N$2+$A6364,Sheet2!BZ:NM,$B6364,0),HLOOKUP(N$2+$A6364,Sheet2!BZ:NM,$B6364,0)&lt;&gt;""),HLOOKUP(N$2+$A6364,Sheet2!BZ:NM,$B6364,0),"")</f>
        <v/>
      </c>
      <c r="O6364" t="str">
        <f>IF(OR(HLOOKUP(O$2+$A6364,Sheet2!CA:NN,$B6364,0),HLOOKUP(O$2+$A6364,Sheet2!CA:NN,$B6364,0)&lt;&gt;""),HLOOKUP(O$2+$A6364,Sheet2!CA:NN,$B6364,0),"")</f>
        <v/>
      </c>
      <c r="P6364" t="str">
        <f>IF(OR(HLOOKUP(P$2+$A6364,Sheet2!CB:NO,$B6364,0),HLOOKUP(P$2+$A6364,Sheet2!CB:NO,$B6364,0)&lt;&gt;""),HLOOKUP(P$2+$A6364,Sheet2!CB:NO,$B6364,0),"")</f>
        <v/>
      </c>
      <c r="Q6364" t="str">
        <f>IF(OR(HLOOKUP(Q$2+$A6364,Sheet2!CC:NO,$B6364,0),HLOOKUP(Q$2+$A6364,Sheet2!CC:NO,$B6364,0)&lt;&gt;""),HLOOKUP(Q$2+$A6364,Sheet2!CC:NO,$B6364,0),"")</f>
        <v/>
      </c>
    </row>
    <row r="6365" spans="1:17" x14ac:dyDescent="0.25">
      <c r="A6365" s="64">
        <f t="shared" si="795"/>
        <v>6</v>
      </c>
      <c r="B6365" s="64">
        <f t="shared" si="796"/>
        <v>641</v>
      </c>
      <c r="C6365" s="64">
        <f t="shared" si="797"/>
        <v>2</v>
      </c>
      <c r="D6365" s="64">
        <f t="shared" si="798"/>
        <v>637</v>
      </c>
      <c r="E6365" s="64">
        <f t="shared" si="799"/>
        <v>3181</v>
      </c>
      <c r="F6365" s="64" t="str">
        <f t="shared" si="792"/>
        <v/>
      </c>
      <c r="G6365" s="64" t="str">
        <f t="shared" si="793"/>
        <v/>
      </c>
      <c r="H6365" s="64" t="str">
        <f t="shared" si="794"/>
        <v/>
      </c>
      <c r="I6365" s="80" t="str">
        <f>IFERROR(VLOOKUP(D6365,Sheet2!A:B,2,0),"")</f>
        <v/>
      </c>
      <c r="J6365" s="64" t="str">
        <f>IFERROR(IF(I6365&lt;&gt;"",VLOOKUP(I6365,Sheet2!B:C,2,0),""),"")</f>
        <v/>
      </c>
      <c r="K6365" s="64" t="str">
        <f>IFERROR( IF(I6365&lt;&gt;"", HLOOKUP(L$2+$A6365,Sheet2!BX:NK,2,0),""),"")</f>
        <v/>
      </c>
      <c r="L6365" t="str">
        <f>IF(OR(HLOOKUP(L$2+$A6365,Sheet2!BX:NK,$B6365,0),HLOOKUP(L$2+$A6365,Sheet2!BX:NK,$B6365,0)&lt;&gt;""),HLOOKUP(L$2+$A6365,Sheet2!BX:NK,$B6365,0),"")</f>
        <v/>
      </c>
      <c r="M6365" t="str">
        <f>IF(OR(HLOOKUP(M$2+$A6365,Sheet2!BY:NL,$B6365,0),HLOOKUP(M$2+$A6365,Sheet2!BY:NL,$B6365,0)&lt;&gt;""),HLOOKUP(M$2+$A6365,Sheet2!BY:NL,$B6365,0),"")</f>
        <v/>
      </c>
      <c r="N6365" t="str">
        <f>IF(OR(HLOOKUP(N$2+$A6365,Sheet2!BZ:NM,$B6365,0),HLOOKUP(N$2+$A6365,Sheet2!BZ:NM,$B6365,0)&lt;&gt;""),HLOOKUP(N$2+$A6365,Sheet2!BZ:NM,$B6365,0),"")</f>
        <v/>
      </c>
      <c r="O6365" t="str">
        <f>IF(OR(HLOOKUP(O$2+$A6365,Sheet2!CA:NN,$B6365,0),HLOOKUP(O$2+$A6365,Sheet2!CA:NN,$B6365,0)&lt;&gt;""),HLOOKUP(O$2+$A6365,Sheet2!CA:NN,$B6365,0),"")</f>
        <v/>
      </c>
      <c r="P6365" t="str">
        <f>IF(OR(HLOOKUP(P$2+$A6365,Sheet2!CB:NO,$B6365,0),HLOOKUP(P$2+$A6365,Sheet2!CB:NO,$B6365,0)&lt;&gt;""),HLOOKUP(P$2+$A6365,Sheet2!CB:NO,$B6365,0),"")</f>
        <v/>
      </c>
      <c r="Q6365" t="str">
        <f>IF(OR(HLOOKUP(Q$2+$A6365,Sheet2!CC:NO,$B6365,0),HLOOKUP(Q$2+$A6365,Sheet2!CC:NO,$B6365,0)&lt;&gt;""),HLOOKUP(Q$2+$A6365,Sheet2!CC:NO,$B6365,0),"")</f>
        <v/>
      </c>
    </row>
    <row r="6366" spans="1:17" x14ac:dyDescent="0.25">
      <c r="A6366" s="64">
        <f t="shared" si="795"/>
        <v>12</v>
      </c>
      <c r="B6366" s="64">
        <f t="shared" si="796"/>
        <v>641</v>
      </c>
      <c r="C6366" s="64">
        <f t="shared" si="797"/>
        <v>3</v>
      </c>
      <c r="D6366" s="64">
        <f t="shared" si="798"/>
        <v>637</v>
      </c>
      <c r="E6366" s="64">
        <f t="shared" si="799"/>
        <v>3181</v>
      </c>
      <c r="F6366" s="64" t="str">
        <f t="shared" si="792"/>
        <v/>
      </c>
      <c r="G6366" s="64" t="str">
        <f t="shared" si="793"/>
        <v/>
      </c>
      <c r="H6366" s="64" t="str">
        <f t="shared" si="794"/>
        <v/>
      </c>
      <c r="I6366" s="80" t="str">
        <f>IFERROR(VLOOKUP(D6366,Sheet2!A:B,2,0),"")</f>
        <v/>
      </c>
      <c r="J6366" s="64" t="str">
        <f>IFERROR(IF(I6366&lt;&gt;"",VLOOKUP(I6366,Sheet2!B:C,2,0),""),"")</f>
        <v/>
      </c>
      <c r="K6366" s="64" t="str">
        <f>IFERROR( IF(I6366&lt;&gt;"", HLOOKUP(L$2+$A6366,Sheet2!BX:NK,2,0),""),"")</f>
        <v/>
      </c>
      <c r="L6366" t="str">
        <f>IF(OR(HLOOKUP(L$2+$A6366,Sheet2!BX:NK,$B6366,0),HLOOKUP(L$2+$A6366,Sheet2!BX:NK,$B6366,0)&lt;&gt;""),HLOOKUP(L$2+$A6366,Sheet2!BX:NK,$B6366,0),"")</f>
        <v/>
      </c>
      <c r="M6366" t="str">
        <f>IF(OR(HLOOKUP(M$2+$A6366,Sheet2!BY:NL,$B6366,0),HLOOKUP(M$2+$A6366,Sheet2!BY:NL,$B6366,0)&lt;&gt;""),HLOOKUP(M$2+$A6366,Sheet2!BY:NL,$B6366,0),"")</f>
        <v/>
      </c>
      <c r="N6366" t="str">
        <f>IF(OR(HLOOKUP(N$2+$A6366,Sheet2!BZ:NM,$B6366,0),HLOOKUP(N$2+$A6366,Sheet2!BZ:NM,$B6366,0)&lt;&gt;""),HLOOKUP(N$2+$A6366,Sheet2!BZ:NM,$B6366,0),"")</f>
        <v/>
      </c>
      <c r="O6366" t="str">
        <f>IF(OR(HLOOKUP(O$2+$A6366,Sheet2!CA:NN,$B6366,0),HLOOKUP(O$2+$A6366,Sheet2!CA:NN,$B6366,0)&lt;&gt;""),HLOOKUP(O$2+$A6366,Sheet2!CA:NN,$B6366,0),"")</f>
        <v/>
      </c>
      <c r="P6366" t="str">
        <f>IF(OR(HLOOKUP(P$2+$A6366,Sheet2!CB:NO,$B6366,0),HLOOKUP(P$2+$A6366,Sheet2!CB:NO,$B6366,0)&lt;&gt;""),HLOOKUP(P$2+$A6366,Sheet2!CB:NO,$B6366,0),"")</f>
        <v/>
      </c>
      <c r="Q6366" t="str">
        <f>IF(OR(HLOOKUP(Q$2+$A6366,Sheet2!CC:NO,$B6366,0),HLOOKUP(Q$2+$A6366,Sheet2!CC:NO,$B6366,0)&lt;&gt;""),HLOOKUP(Q$2+$A6366,Sheet2!CC:NO,$B6366,0),"")</f>
        <v/>
      </c>
    </row>
    <row r="6367" spans="1:17" x14ac:dyDescent="0.25">
      <c r="A6367" s="64">
        <f t="shared" si="795"/>
        <v>18</v>
      </c>
      <c r="B6367" s="64">
        <f t="shared" si="796"/>
        <v>641</v>
      </c>
      <c r="C6367" s="64">
        <f t="shared" si="797"/>
        <v>4</v>
      </c>
      <c r="D6367" s="64">
        <f t="shared" si="798"/>
        <v>637</v>
      </c>
      <c r="E6367" s="64">
        <f t="shared" si="799"/>
        <v>3181</v>
      </c>
      <c r="F6367" s="64" t="str">
        <f t="shared" si="792"/>
        <v/>
      </c>
      <c r="G6367" s="64" t="str">
        <f t="shared" si="793"/>
        <v/>
      </c>
      <c r="H6367" s="64" t="str">
        <f t="shared" si="794"/>
        <v/>
      </c>
      <c r="I6367" s="80" t="str">
        <f>IFERROR(VLOOKUP(D6367,Sheet2!A:B,2,0),"")</f>
        <v/>
      </c>
      <c r="J6367" s="64" t="str">
        <f>IFERROR(IF(I6367&lt;&gt;"",VLOOKUP(I6367,Sheet2!B:C,2,0),""),"")</f>
        <v/>
      </c>
      <c r="K6367" s="64" t="str">
        <f>IFERROR( IF(I6367&lt;&gt;"", HLOOKUP(L$2+$A6367,Sheet2!BX:NK,2,0),""),"")</f>
        <v/>
      </c>
      <c r="L6367" t="str">
        <f>IF(OR(HLOOKUP(L$2+$A6367,Sheet2!BX:NK,$B6367,0),HLOOKUP(L$2+$A6367,Sheet2!BX:NK,$B6367,0)&lt;&gt;""),HLOOKUP(L$2+$A6367,Sheet2!BX:NK,$B6367,0),"")</f>
        <v/>
      </c>
      <c r="M6367" t="str">
        <f>IF(OR(HLOOKUP(M$2+$A6367,Sheet2!BY:NL,$B6367,0),HLOOKUP(M$2+$A6367,Sheet2!BY:NL,$B6367,0)&lt;&gt;""),HLOOKUP(M$2+$A6367,Sheet2!BY:NL,$B6367,0),"")</f>
        <v/>
      </c>
      <c r="N6367" t="str">
        <f>IF(OR(HLOOKUP(N$2+$A6367,Sheet2!BZ:NM,$B6367,0),HLOOKUP(N$2+$A6367,Sheet2!BZ:NM,$B6367,0)&lt;&gt;""),HLOOKUP(N$2+$A6367,Sheet2!BZ:NM,$B6367,0),"")</f>
        <v/>
      </c>
      <c r="O6367" t="str">
        <f>IF(OR(HLOOKUP(O$2+$A6367,Sheet2!CA:NN,$B6367,0),HLOOKUP(O$2+$A6367,Sheet2!CA:NN,$B6367,0)&lt;&gt;""),HLOOKUP(O$2+$A6367,Sheet2!CA:NN,$B6367,0),"")</f>
        <v/>
      </c>
      <c r="P6367" t="str">
        <f>IF(OR(HLOOKUP(P$2+$A6367,Sheet2!CB:NO,$B6367,0),HLOOKUP(P$2+$A6367,Sheet2!CB:NO,$B6367,0)&lt;&gt;""),HLOOKUP(P$2+$A6367,Sheet2!CB:NO,$B6367,0),"")</f>
        <v/>
      </c>
      <c r="Q6367" t="str">
        <f>IF(OR(HLOOKUP(Q$2+$A6367,Sheet2!CC:NO,$B6367,0),HLOOKUP(Q$2+$A6367,Sheet2!CC:NO,$B6367,0)&lt;&gt;""),HLOOKUP(Q$2+$A6367,Sheet2!CC:NO,$B6367,0),"")</f>
        <v/>
      </c>
    </row>
    <row r="6368" spans="1:17" x14ac:dyDescent="0.25">
      <c r="A6368" s="64">
        <f t="shared" si="795"/>
        <v>24</v>
      </c>
      <c r="B6368" s="64">
        <f t="shared" si="796"/>
        <v>641</v>
      </c>
      <c r="C6368" s="64">
        <f t="shared" si="797"/>
        <v>5</v>
      </c>
      <c r="D6368" s="64">
        <f t="shared" si="798"/>
        <v>637</v>
      </c>
      <c r="E6368" s="64">
        <f t="shared" si="799"/>
        <v>3181</v>
      </c>
      <c r="F6368" s="64" t="str">
        <f t="shared" si="792"/>
        <v/>
      </c>
      <c r="G6368" s="64" t="str">
        <f t="shared" si="793"/>
        <v/>
      </c>
      <c r="H6368" s="64" t="str">
        <f t="shared" si="794"/>
        <v/>
      </c>
      <c r="I6368" s="80" t="str">
        <f>IFERROR(VLOOKUP(D6368,Sheet2!A:B,2,0),"")</f>
        <v/>
      </c>
      <c r="J6368" s="64" t="str">
        <f>IFERROR(IF(I6368&lt;&gt;"",VLOOKUP(I6368,Sheet2!B:C,2,0),""),"")</f>
        <v/>
      </c>
      <c r="K6368" s="64" t="str">
        <f>IFERROR( IF(I6368&lt;&gt;"", HLOOKUP(L$2+$A6368,Sheet2!BX:NK,2,0),""),"")</f>
        <v/>
      </c>
      <c r="L6368" t="str">
        <f>IF(OR(HLOOKUP(L$2+$A6368,Sheet2!BX:NK,$B6368,0),HLOOKUP(L$2+$A6368,Sheet2!BX:NK,$B6368,0)&lt;&gt;""),HLOOKUP(L$2+$A6368,Sheet2!BX:NK,$B6368,0),"")</f>
        <v/>
      </c>
      <c r="M6368" t="str">
        <f>IF(OR(HLOOKUP(M$2+$A6368,Sheet2!BY:NL,$B6368,0),HLOOKUP(M$2+$A6368,Sheet2!BY:NL,$B6368,0)&lt;&gt;""),HLOOKUP(M$2+$A6368,Sheet2!BY:NL,$B6368,0),"")</f>
        <v/>
      </c>
      <c r="N6368" t="str">
        <f>IF(OR(HLOOKUP(N$2+$A6368,Sheet2!BZ:NM,$B6368,0),HLOOKUP(N$2+$A6368,Sheet2!BZ:NM,$B6368,0)&lt;&gt;""),HLOOKUP(N$2+$A6368,Sheet2!BZ:NM,$B6368,0),"")</f>
        <v/>
      </c>
      <c r="O6368" t="str">
        <f>IF(OR(HLOOKUP(O$2+$A6368,Sheet2!CA:NN,$B6368,0),HLOOKUP(O$2+$A6368,Sheet2!CA:NN,$B6368,0)&lt;&gt;""),HLOOKUP(O$2+$A6368,Sheet2!CA:NN,$B6368,0),"")</f>
        <v/>
      </c>
      <c r="P6368" t="str">
        <f>IF(OR(HLOOKUP(P$2+$A6368,Sheet2!CB:NO,$B6368,0),HLOOKUP(P$2+$A6368,Sheet2!CB:NO,$B6368,0)&lt;&gt;""),HLOOKUP(P$2+$A6368,Sheet2!CB:NO,$B6368,0),"")</f>
        <v/>
      </c>
      <c r="Q6368" t="str">
        <f>IF(OR(HLOOKUP(Q$2+$A6368,Sheet2!CC:NO,$B6368,0),HLOOKUP(Q$2+$A6368,Sheet2!CC:NO,$B6368,0)&lt;&gt;""),HLOOKUP(Q$2+$A6368,Sheet2!CC:NO,$B6368,0),"")</f>
        <v/>
      </c>
    </row>
    <row r="6369" spans="1:17" x14ac:dyDescent="0.25">
      <c r="A6369" s="64">
        <f t="shared" si="795"/>
        <v>30</v>
      </c>
      <c r="B6369" s="64">
        <f t="shared" si="796"/>
        <v>641</v>
      </c>
      <c r="C6369" s="64">
        <f t="shared" si="797"/>
        <v>6</v>
      </c>
      <c r="D6369" s="64">
        <f t="shared" si="798"/>
        <v>637</v>
      </c>
      <c r="E6369" s="64">
        <f t="shared" si="799"/>
        <v>3181</v>
      </c>
      <c r="F6369" s="64" t="str">
        <f t="shared" si="792"/>
        <v/>
      </c>
      <c r="G6369" s="64" t="str">
        <f t="shared" si="793"/>
        <v/>
      </c>
      <c r="H6369" s="64" t="str">
        <f t="shared" si="794"/>
        <v/>
      </c>
      <c r="I6369" s="80" t="str">
        <f>IFERROR(VLOOKUP(D6369,Sheet2!A:B,2,0),"")</f>
        <v/>
      </c>
      <c r="J6369" s="64" t="str">
        <f>IFERROR(IF(I6369&lt;&gt;"",VLOOKUP(I6369,Sheet2!B:C,2,0),""),"")</f>
        <v/>
      </c>
      <c r="K6369" s="64" t="str">
        <f>IFERROR( IF(I6369&lt;&gt;"", HLOOKUP(L$2+$A6369,Sheet2!BX:NK,2,0),""),"")</f>
        <v/>
      </c>
      <c r="L6369" t="str">
        <f>IF(OR(HLOOKUP(L$2+$A6369,Sheet2!BX:NK,$B6369,0),HLOOKUP(L$2+$A6369,Sheet2!BX:NK,$B6369,0)&lt;&gt;""),HLOOKUP(L$2+$A6369,Sheet2!BX:NK,$B6369,0),"")</f>
        <v/>
      </c>
      <c r="M6369" t="str">
        <f>IF(OR(HLOOKUP(M$2+$A6369,Sheet2!BY:NL,$B6369,0),HLOOKUP(M$2+$A6369,Sheet2!BY:NL,$B6369,0)&lt;&gt;""),HLOOKUP(M$2+$A6369,Sheet2!BY:NL,$B6369,0),"")</f>
        <v/>
      </c>
      <c r="N6369" t="str">
        <f>IF(OR(HLOOKUP(N$2+$A6369,Sheet2!BZ:NM,$B6369,0),HLOOKUP(N$2+$A6369,Sheet2!BZ:NM,$B6369,0)&lt;&gt;""),HLOOKUP(N$2+$A6369,Sheet2!BZ:NM,$B6369,0),"")</f>
        <v/>
      </c>
      <c r="O6369" t="str">
        <f>IF(OR(HLOOKUP(O$2+$A6369,Sheet2!CA:NN,$B6369,0),HLOOKUP(O$2+$A6369,Sheet2!CA:NN,$B6369,0)&lt;&gt;""),HLOOKUP(O$2+$A6369,Sheet2!CA:NN,$B6369,0),"")</f>
        <v/>
      </c>
      <c r="P6369" t="str">
        <f>IF(OR(HLOOKUP(P$2+$A6369,Sheet2!CB:NO,$B6369,0),HLOOKUP(P$2+$A6369,Sheet2!CB:NO,$B6369,0)&lt;&gt;""),HLOOKUP(P$2+$A6369,Sheet2!CB:NO,$B6369,0),"")</f>
        <v/>
      </c>
      <c r="Q6369" t="str">
        <f>IF(OR(HLOOKUP(Q$2+$A6369,Sheet2!CC:NO,$B6369,0),HLOOKUP(Q$2+$A6369,Sheet2!CC:NO,$B6369,0)&lt;&gt;""),HLOOKUP(Q$2+$A6369,Sheet2!CC:NO,$B6369,0),"")</f>
        <v/>
      </c>
    </row>
    <row r="6370" spans="1:17" x14ac:dyDescent="0.25">
      <c r="A6370" s="64">
        <f t="shared" si="795"/>
        <v>36</v>
      </c>
      <c r="B6370" s="64">
        <f t="shared" si="796"/>
        <v>641</v>
      </c>
      <c r="C6370" s="64">
        <f t="shared" si="797"/>
        <v>7</v>
      </c>
      <c r="D6370" s="64">
        <f t="shared" si="798"/>
        <v>637</v>
      </c>
      <c r="E6370" s="64">
        <f t="shared" si="799"/>
        <v>3181</v>
      </c>
      <c r="F6370" s="64" t="str">
        <f t="shared" si="792"/>
        <v/>
      </c>
      <c r="G6370" s="64" t="str">
        <f t="shared" si="793"/>
        <v/>
      </c>
      <c r="H6370" s="64" t="str">
        <f t="shared" si="794"/>
        <v/>
      </c>
      <c r="I6370" s="80" t="str">
        <f>IFERROR(VLOOKUP(D6370,Sheet2!A:B,2,0),"")</f>
        <v/>
      </c>
      <c r="J6370" s="64" t="str">
        <f>IFERROR(IF(I6370&lt;&gt;"",VLOOKUP(I6370,Sheet2!B:C,2,0),""),"")</f>
        <v/>
      </c>
      <c r="K6370" s="64" t="str">
        <f>IFERROR( IF(I6370&lt;&gt;"", HLOOKUP(L$2+$A6370,Sheet2!BX:NK,2,0),""),"")</f>
        <v/>
      </c>
      <c r="L6370" t="str">
        <f>IF(OR(HLOOKUP(L$2+$A6370,Sheet2!BX:NK,$B6370,0),HLOOKUP(L$2+$A6370,Sheet2!BX:NK,$B6370,0)&lt;&gt;""),HLOOKUP(L$2+$A6370,Sheet2!BX:NK,$B6370,0),"")</f>
        <v/>
      </c>
      <c r="M6370" t="str">
        <f>IF(OR(HLOOKUP(M$2+$A6370,Sheet2!BY:NL,$B6370,0),HLOOKUP(M$2+$A6370,Sheet2!BY:NL,$B6370,0)&lt;&gt;""),HLOOKUP(M$2+$A6370,Sheet2!BY:NL,$B6370,0),"")</f>
        <v/>
      </c>
      <c r="N6370" t="str">
        <f>IF(OR(HLOOKUP(N$2+$A6370,Sheet2!BZ:NM,$B6370,0),HLOOKUP(N$2+$A6370,Sheet2!BZ:NM,$B6370,0)&lt;&gt;""),HLOOKUP(N$2+$A6370,Sheet2!BZ:NM,$B6370,0),"")</f>
        <v/>
      </c>
      <c r="O6370" t="str">
        <f>IF(OR(HLOOKUP(O$2+$A6370,Sheet2!CA:NN,$B6370,0),HLOOKUP(O$2+$A6370,Sheet2!CA:NN,$B6370,0)&lt;&gt;""),HLOOKUP(O$2+$A6370,Sheet2!CA:NN,$B6370,0),"")</f>
        <v/>
      </c>
      <c r="P6370" t="str">
        <f>IF(OR(HLOOKUP(P$2+$A6370,Sheet2!CB:NO,$B6370,0),HLOOKUP(P$2+$A6370,Sheet2!CB:NO,$B6370,0)&lt;&gt;""),HLOOKUP(P$2+$A6370,Sheet2!CB:NO,$B6370,0),"")</f>
        <v/>
      </c>
      <c r="Q6370" t="str">
        <f>IF(OR(HLOOKUP(Q$2+$A6370,Sheet2!CC:NO,$B6370,0),HLOOKUP(Q$2+$A6370,Sheet2!CC:NO,$B6370,0)&lt;&gt;""),HLOOKUP(Q$2+$A6370,Sheet2!CC:NO,$B6370,0),"")</f>
        <v/>
      </c>
    </row>
    <row r="6371" spans="1:17" x14ac:dyDescent="0.25">
      <c r="A6371" s="64">
        <f t="shared" si="795"/>
        <v>42</v>
      </c>
      <c r="B6371" s="64">
        <f t="shared" si="796"/>
        <v>641</v>
      </c>
      <c r="C6371" s="64">
        <f t="shared" si="797"/>
        <v>8</v>
      </c>
      <c r="D6371" s="64">
        <f t="shared" si="798"/>
        <v>637</v>
      </c>
      <c r="E6371" s="64">
        <f t="shared" si="799"/>
        <v>3181</v>
      </c>
      <c r="F6371" s="64" t="str">
        <f t="shared" si="792"/>
        <v/>
      </c>
      <c r="G6371" s="64" t="str">
        <f t="shared" si="793"/>
        <v/>
      </c>
      <c r="H6371" s="64" t="str">
        <f t="shared" si="794"/>
        <v/>
      </c>
      <c r="I6371" s="80" t="str">
        <f>IFERROR(VLOOKUP(D6371,Sheet2!A:B,2,0),"")</f>
        <v/>
      </c>
      <c r="J6371" s="64" t="str">
        <f>IFERROR(IF(I6371&lt;&gt;"",VLOOKUP(I6371,Sheet2!B:C,2,0),""),"")</f>
        <v/>
      </c>
      <c r="K6371" s="64" t="str">
        <f>IFERROR( IF(I6371&lt;&gt;"", HLOOKUP(L$2+$A6371,Sheet2!BX:NK,2,0),""),"")</f>
        <v/>
      </c>
      <c r="L6371" t="str">
        <f>IF(OR(HLOOKUP(L$2+$A6371,Sheet2!BX:NK,$B6371,0),HLOOKUP(L$2+$A6371,Sheet2!BX:NK,$B6371,0)&lt;&gt;""),HLOOKUP(L$2+$A6371,Sheet2!BX:NK,$B6371,0),"")</f>
        <v/>
      </c>
      <c r="M6371" t="str">
        <f>IF(OR(HLOOKUP(M$2+$A6371,Sheet2!BY:NL,$B6371,0),HLOOKUP(M$2+$A6371,Sheet2!BY:NL,$B6371,0)&lt;&gt;""),HLOOKUP(M$2+$A6371,Sheet2!BY:NL,$B6371,0),"")</f>
        <v/>
      </c>
      <c r="N6371" t="str">
        <f>IF(OR(HLOOKUP(N$2+$A6371,Sheet2!BZ:NM,$B6371,0),HLOOKUP(N$2+$A6371,Sheet2!BZ:NM,$B6371,0)&lt;&gt;""),HLOOKUP(N$2+$A6371,Sheet2!BZ:NM,$B6371,0),"")</f>
        <v/>
      </c>
      <c r="O6371" t="str">
        <f>IF(OR(HLOOKUP(O$2+$A6371,Sheet2!CA:NN,$B6371,0),HLOOKUP(O$2+$A6371,Sheet2!CA:NN,$B6371,0)&lt;&gt;""),HLOOKUP(O$2+$A6371,Sheet2!CA:NN,$B6371,0),"")</f>
        <v/>
      </c>
      <c r="P6371" t="str">
        <f>IF(OR(HLOOKUP(P$2+$A6371,Sheet2!CB:NO,$B6371,0),HLOOKUP(P$2+$A6371,Sheet2!CB:NO,$B6371,0)&lt;&gt;""),HLOOKUP(P$2+$A6371,Sheet2!CB:NO,$B6371,0),"")</f>
        <v/>
      </c>
      <c r="Q6371" t="str">
        <f>IF(OR(HLOOKUP(Q$2+$A6371,Sheet2!CC:NO,$B6371,0),HLOOKUP(Q$2+$A6371,Sheet2!CC:NO,$B6371,0)&lt;&gt;""),HLOOKUP(Q$2+$A6371,Sheet2!CC:NO,$B6371,0),"")</f>
        <v/>
      </c>
    </row>
    <row r="6372" spans="1:17" x14ac:dyDescent="0.25">
      <c r="A6372" s="64">
        <f t="shared" si="795"/>
        <v>48</v>
      </c>
      <c r="B6372" s="64">
        <f t="shared" si="796"/>
        <v>641</v>
      </c>
      <c r="C6372" s="64">
        <f t="shared" si="797"/>
        <v>9</v>
      </c>
      <c r="D6372" s="64">
        <f t="shared" si="798"/>
        <v>637</v>
      </c>
      <c r="E6372" s="64">
        <f t="shared" si="799"/>
        <v>3181</v>
      </c>
      <c r="F6372" s="64" t="str">
        <f t="shared" si="792"/>
        <v/>
      </c>
      <c r="G6372" s="64" t="str">
        <f t="shared" si="793"/>
        <v/>
      </c>
      <c r="H6372" s="64" t="str">
        <f t="shared" si="794"/>
        <v/>
      </c>
      <c r="I6372" s="80" t="str">
        <f>IFERROR(VLOOKUP(D6372,Sheet2!A:B,2,0),"")</f>
        <v/>
      </c>
      <c r="J6372" s="64" t="str">
        <f>IFERROR(IF(I6372&lt;&gt;"",VLOOKUP(I6372,Sheet2!B:C,2,0),""),"")</f>
        <v/>
      </c>
      <c r="K6372" s="64" t="str">
        <f>IFERROR( IF(I6372&lt;&gt;"", HLOOKUP(L$2+$A6372,Sheet2!BX:NK,2,0),""),"")</f>
        <v/>
      </c>
      <c r="L6372" t="str">
        <f>IF(OR(HLOOKUP(L$2+$A6372,Sheet2!BX:NK,$B6372,0),HLOOKUP(L$2+$A6372,Sheet2!BX:NK,$B6372,0)&lt;&gt;""),HLOOKUP(L$2+$A6372,Sheet2!BX:NK,$B6372,0),"")</f>
        <v/>
      </c>
      <c r="M6372" t="str">
        <f>IF(OR(HLOOKUP(M$2+$A6372,Sheet2!BY:NL,$B6372,0),HLOOKUP(M$2+$A6372,Sheet2!BY:NL,$B6372,0)&lt;&gt;""),HLOOKUP(M$2+$A6372,Sheet2!BY:NL,$B6372,0),"")</f>
        <v/>
      </c>
      <c r="N6372" t="str">
        <f>IF(OR(HLOOKUP(N$2+$A6372,Sheet2!BZ:NM,$B6372,0),HLOOKUP(N$2+$A6372,Sheet2!BZ:NM,$B6372,0)&lt;&gt;""),HLOOKUP(N$2+$A6372,Sheet2!BZ:NM,$B6372,0),"")</f>
        <v/>
      </c>
      <c r="O6372" t="str">
        <f>IF(OR(HLOOKUP(O$2+$A6372,Sheet2!CA:NN,$B6372,0),HLOOKUP(O$2+$A6372,Sheet2!CA:NN,$B6372,0)&lt;&gt;""),HLOOKUP(O$2+$A6372,Sheet2!CA:NN,$B6372,0),"")</f>
        <v/>
      </c>
      <c r="P6372" t="str">
        <f>IF(OR(HLOOKUP(P$2+$A6372,Sheet2!CB:NO,$B6372,0),HLOOKUP(P$2+$A6372,Sheet2!CB:NO,$B6372,0)&lt;&gt;""),HLOOKUP(P$2+$A6372,Sheet2!CB:NO,$B6372,0),"")</f>
        <v/>
      </c>
      <c r="Q6372" t="str">
        <f>IF(OR(HLOOKUP(Q$2+$A6372,Sheet2!CC:NO,$B6372,0),HLOOKUP(Q$2+$A6372,Sheet2!CC:NO,$B6372,0)&lt;&gt;""),HLOOKUP(Q$2+$A6372,Sheet2!CC:NO,$B6372,0),"")</f>
        <v/>
      </c>
    </row>
    <row r="6373" spans="1:17" x14ac:dyDescent="0.25">
      <c r="A6373" s="64">
        <f t="shared" si="795"/>
        <v>54</v>
      </c>
      <c r="B6373" s="64">
        <f t="shared" si="796"/>
        <v>641</v>
      </c>
      <c r="C6373" s="64">
        <f t="shared" si="797"/>
        <v>10</v>
      </c>
      <c r="D6373" s="64">
        <f t="shared" si="798"/>
        <v>637</v>
      </c>
      <c r="E6373" s="64">
        <f t="shared" si="799"/>
        <v>3181</v>
      </c>
      <c r="F6373" s="64" t="str">
        <f t="shared" si="792"/>
        <v/>
      </c>
      <c r="G6373" s="64" t="str">
        <f t="shared" si="793"/>
        <v/>
      </c>
      <c r="H6373" s="64" t="str">
        <f t="shared" si="794"/>
        <v/>
      </c>
      <c r="I6373" s="80" t="str">
        <f>IFERROR(VLOOKUP(D6373,Sheet2!A:B,2,0),"")</f>
        <v/>
      </c>
      <c r="J6373" s="64" t="str">
        <f>IFERROR(IF(I6373&lt;&gt;"",VLOOKUP(I6373,Sheet2!B:C,2,0),""),"")</f>
        <v/>
      </c>
      <c r="K6373" s="64" t="str">
        <f>IFERROR( IF(I6373&lt;&gt;"", HLOOKUP(L$2+$A6373,Sheet2!BX:NK,2,0),""),"")</f>
        <v/>
      </c>
      <c r="L6373" t="str">
        <f>IF(OR(HLOOKUP(L$2+$A6373,Sheet2!BX:NK,$B6373,0),HLOOKUP(L$2+$A6373,Sheet2!BX:NK,$B6373,0)&lt;&gt;""),HLOOKUP(L$2+$A6373,Sheet2!BX:NK,$B6373,0),"")</f>
        <v/>
      </c>
      <c r="M6373" t="str">
        <f>IF(OR(HLOOKUP(M$2+$A6373,Sheet2!BY:NL,$B6373,0),HLOOKUP(M$2+$A6373,Sheet2!BY:NL,$B6373,0)&lt;&gt;""),HLOOKUP(M$2+$A6373,Sheet2!BY:NL,$B6373,0),"")</f>
        <v/>
      </c>
      <c r="N6373" t="str">
        <f>IF(OR(HLOOKUP(N$2+$A6373,Sheet2!BZ:NM,$B6373,0),HLOOKUP(N$2+$A6373,Sheet2!BZ:NM,$B6373,0)&lt;&gt;""),HLOOKUP(N$2+$A6373,Sheet2!BZ:NM,$B6373,0),"")</f>
        <v/>
      </c>
      <c r="O6373" t="str">
        <f>IF(OR(HLOOKUP(O$2+$A6373,Sheet2!CA:NN,$B6373,0),HLOOKUP(O$2+$A6373,Sheet2!CA:NN,$B6373,0)&lt;&gt;""),HLOOKUP(O$2+$A6373,Sheet2!CA:NN,$B6373,0),"")</f>
        <v/>
      </c>
      <c r="P6373" t="str">
        <f>IF(OR(HLOOKUP(P$2+$A6373,Sheet2!CB:NO,$B6373,0),HLOOKUP(P$2+$A6373,Sheet2!CB:NO,$B6373,0)&lt;&gt;""),HLOOKUP(P$2+$A6373,Sheet2!CB:NO,$B6373,0),"")</f>
        <v/>
      </c>
      <c r="Q6373" t="str">
        <f>IF(OR(HLOOKUP(Q$2+$A6373,Sheet2!CC:NO,$B6373,0),HLOOKUP(Q$2+$A6373,Sheet2!CC:NO,$B6373,0)&lt;&gt;""),HLOOKUP(Q$2+$A6373,Sheet2!CC:NO,$B6373,0),"")</f>
        <v/>
      </c>
    </row>
    <row r="6374" spans="1:17" x14ac:dyDescent="0.25">
      <c r="A6374" s="64">
        <f t="shared" si="795"/>
        <v>0</v>
      </c>
      <c r="B6374" s="64">
        <f t="shared" si="796"/>
        <v>642</v>
      </c>
      <c r="C6374" s="64">
        <f t="shared" si="797"/>
        <v>1</v>
      </c>
      <c r="D6374" s="64">
        <f t="shared" si="798"/>
        <v>638</v>
      </c>
      <c r="E6374" s="64">
        <f t="shared" si="799"/>
        <v>3186</v>
      </c>
      <c r="F6374" s="64" t="str">
        <f t="shared" si="792"/>
        <v/>
      </c>
      <c r="G6374" s="64" t="str">
        <f t="shared" si="793"/>
        <v/>
      </c>
      <c r="H6374" s="64" t="str">
        <f t="shared" si="794"/>
        <v/>
      </c>
      <c r="I6374" s="80" t="str">
        <f>IFERROR(VLOOKUP(D6374,Sheet2!A:B,2,0),"")</f>
        <v/>
      </c>
      <c r="J6374" s="64" t="str">
        <f>IFERROR(IF(I6374&lt;&gt;"",VLOOKUP(I6374,Sheet2!B:C,2,0),""),"")</f>
        <v/>
      </c>
      <c r="K6374" s="64" t="str">
        <f>IFERROR( IF(I6374&lt;&gt;"", HLOOKUP(L$2+$A6374,Sheet2!BX:NK,2,0),""),"")</f>
        <v/>
      </c>
      <c r="L6374" t="str">
        <f>IF(OR(HLOOKUP(L$2+$A6374,Sheet2!BX:NK,$B6374,0),HLOOKUP(L$2+$A6374,Sheet2!BX:NK,$B6374,0)&lt;&gt;""),HLOOKUP(L$2+$A6374,Sheet2!BX:NK,$B6374,0),"")</f>
        <v/>
      </c>
      <c r="M6374" t="str">
        <f>IF(OR(HLOOKUP(M$2+$A6374,Sheet2!BY:NL,$B6374,0),HLOOKUP(M$2+$A6374,Sheet2!BY:NL,$B6374,0)&lt;&gt;""),HLOOKUP(M$2+$A6374,Sheet2!BY:NL,$B6374,0),"")</f>
        <v/>
      </c>
      <c r="N6374" t="str">
        <f>IF(OR(HLOOKUP(N$2+$A6374,Sheet2!BZ:NM,$B6374,0),HLOOKUP(N$2+$A6374,Sheet2!BZ:NM,$B6374,0)&lt;&gt;""),HLOOKUP(N$2+$A6374,Sheet2!BZ:NM,$B6374,0),"")</f>
        <v/>
      </c>
      <c r="O6374" t="str">
        <f>IF(OR(HLOOKUP(O$2+$A6374,Sheet2!CA:NN,$B6374,0),HLOOKUP(O$2+$A6374,Sheet2!CA:NN,$B6374,0)&lt;&gt;""),HLOOKUP(O$2+$A6374,Sheet2!CA:NN,$B6374,0),"")</f>
        <v/>
      </c>
      <c r="P6374" t="str">
        <f>IF(OR(HLOOKUP(P$2+$A6374,Sheet2!CB:NO,$B6374,0),HLOOKUP(P$2+$A6374,Sheet2!CB:NO,$B6374,0)&lt;&gt;""),HLOOKUP(P$2+$A6374,Sheet2!CB:NO,$B6374,0),"")</f>
        <v/>
      </c>
      <c r="Q6374" t="str">
        <f>IF(OR(HLOOKUP(Q$2+$A6374,Sheet2!CC:NO,$B6374,0),HLOOKUP(Q$2+$A6374,Sheet2!CC:NO,$B6374,0)&lt;&gt;""),HLOOKUP(Q$2+$A6374,Sheet2!CC:NO,$B6374,0),"")</f>
        <v/>
      </c>
    </row>
    <row r="6375" spans="1:17" x14ac:dyDescent="0.25">
      <c r="A6375" s="64">
        <f t="shared" si="795"/>
        <v>6</v>
      </c>
      <c r="B6375" s="64">
        <f t="shared" si="796"/>
        <v>642</v>
      </c>
      <c r="C6375" s="64">
        <f t="shared" si="797"/>
        <v>2</v>
      </c>
      <c r="D6375" s="64">
        <f t="shared" si="798"/>
        <v>638</v>
      </c>
      <c r="E6375" s="64">
        <f t="shared" si="799"/>
        <v>3186</v>
      </c>
      <c r="F6375" s="64" t="str">
        <f t="shared" si="792"/>
        <v/>
      </c>
      <c r="G6375" s="64" t="str">
        <f t="shared" si="793"/>
        <v/>
      </c>
      <c r="H6375" s="64" t="str">
        <f t="shared" si="794"/>
        <v/>
      </c>
      <c r="I6375" s="80" t="str">
        <f>IFERROR(VLOOKUP(D6375,Sheet2!A:B,2,0),"")</f>
        <v/>
      </c>
      <c r="J6375" s="64" t="str">
        <f>IFERROR(IF(I6375&lt;&gt;"",VLOOKUP(I6375,Sheet2!B:C,2,0),""),"")</f>
        <v/>
      </c>
      <c r="K6375" s="64" t="str">
        <f>IFERROR( IF(I6375&lt;&gt;"", HLOOKUP(L$2+$A6375,Sheet2!BX:NK,2,0),""),"")</f>
        <v/>
      </c>
      <c r="L6375" t="str">
        <f>IF(OR(HLOOKUP(L$2+$A6375,Sheet2!BX:NK,$B6375,0),HLOOKUP(L$2+$A6375,Sheet2!BX:NK,$B6375,0)&lt;&gt;""),HLOOKUP(L$2+$A6375,Sheet2!BX:NK,$B6375,0),"")</f>
        <v/>
      </c>
      <c r="M6375" t="str">
        <f>IF(OR(HLOOKUP(M$2+$A6375,Sheet2!BY:NL,$B6375,0),HLOOKUP(M$2+$A6375,Sheet2!BY:NL,$B6375,0)&lt;&gt;""),HLOOKUP(M$2+$A6375,Sheet2!BY:NL,$B6375,0),"")</f>
        <v/>
      </c>
      <c r="N6375" t="str">
        <f>IF(OR(HLOOKUP(N$2+$A6375,Sheet2!BZ:NM,$B6375,0),HLOOKUP(N$2+$A6375,Sheet2!BZ:NM,$B6375,0)&lt;&gt;""),HLOOKUP(N$2+$A6375,Sheet2!BZ:NM,$B6375,0),"")</f>
        <v/>
      </c>
      <c r="O6375" t="str">
        <f>IF(OR(HLOOKUP(O$2+$A6375,Sheet2!CA:NN,$B6375,0),HLOOKUP(O$2+$A6375,Sheet2!CA:NN,$B6375,0)&lt;&gt;""),HLOOKUP(O$2+$A6375,Sheet2!CA:NN,$B6375,0),"")</f>
        <v/>
      </c>
      <c r="P6375" t="str">
        <f>IF(OR(HLOOKUP(P$2+$A6375,Sheet2!CB:NO,$B6375,0),HLOOKUP(P$2+$A6375,Sheet2!CB:NO,$B6375,0)&lt;&gt;""),HLOOKUP(P$2+$A6375,Sheet2!CB:NO,$B6375,0),"")</f>
        <v/>
      </c>
      <c r="Q6375" t="str">
        <f>IF(OR(HLOOKUP(Q$2+$A6375,Sheet2!CC:NO,$B6375,0),HLOOKUP(Q$2+$A6375,Sheet2!CC:NO,$B6375,0)&lt;&gt;""),HLOOKUP(Q$2+$A6375,Sheet2!CC:NO,$B6375,0),"")</f>
        <v/>
      </c>
    </row>
    <row r="6376" spans="1:17" x14ac:dyDescent="0.25">
      <c r="A6376" s="64">
        <f t="shared" si="795"/>
        <v>12</v>
      </c>
      <c r="B6376" s="64">
        <f t="shared" si="796"/>
        <v>642</v>
      </c>
      <c r="C6376" s="64">
        <f t="shared" si="797"/>
        <v>3</v>
      </c>
      <c r="D6376" s="64">
        <f t="shared" si="798"/>
        <v>638</v>
      </c>
      <c r="E6376" s="64">
        <f t="shared" si="799"/>
        <v>3186</v>
      </c>
      <c r="F6376" s="64" t="str">
        <f t="shared" si="792"/>
        <v/>
      </c>
      <c r="G6376" s="64" t="str">
        <f t="shared" si="793"/>
        <v/>
      </c>
      <c r="H6376" s="64" t="str">
        <f t="shared" si="794"/>
        <v/>
      </c>
      <c r="I6376" s="80" t="str">
        <f>IFERROR(VLOOKUP(D6376,Sheet2!A:B,2,0),"")</f>
        <v/>
      </c>
      <c r="J6376" s="64" t="str">
        <f>IFERROR(IF(I6376&lt;&gt;"",VLOOKUP(I6376,Sheet2!B:C,2,0),""),"")</f>
        <v/>
      </c>
      <c r="K6376" s="64" t="str">
        <f>IFERROR( IF(I6376&lt;&gt;"", HLOOKUP(L$2+$A6376,Sheet2!BX:NK,2,0),""),"")</f>
        <v/>
      </c>
      <c r="L6376" t="str">
        <f>IF(OR(HLOOKUP(L$2+$A6376,Sheet2!BX:NK,$B6376,0),HLOOKUP(L$2+$A6376,Sheet2!BX:NK,$B6376,0)&lt;&gt;""),HLOOKUP(L$2+$A6376,Sheet2!BX:NK,$B6376,0),"")</f>
        <v/>
      </c>
      <c r="M6376" t="str">
        <f>IF(OR(HLOOKUP(M$2+$A6376,Sheet2!BY:NL,$B6376,0),HLOOKUP(M$2+$A6376,Sheet2!BY:NL,$B6376,0)&lt;&gt;""),HLOOKUP(M$2+$A6376,Sheet2!BY:NL,$B6376,0),"")</f>
        <v/>
      </c>
      <c r="N6376" t="str">
        <f>IF(OR(HLOOKUP(N$2+$A6376,Sheet2!BZ:NM,$B6376,0),HLOOKUP(N$2+$A6376,Sheet2!BZ:NM,$B6376,0)&lt;&gt;""),HLOOKUP(N$2+$A6376,Sheet2!BZ:NM,$B6376,0),"")</f>
        <v/>
      </c>
      <c r="O6376" t="str">
        <f>IF(OR(HLOOKUP(O$2+$A6376,Sheet2!CA:NN,$B6376,0),HLOOKUP(O$2+$A6376,Sheet2!CA:NN,$B6376,0)&lt;&gt;""),HLOOKUP(O$2+$A6376,Sheet2!CA:NN,$B6376,0),"")</f>
        <v/>
      </c>
      <c r="P6376" t="str">
        <f>IF(OR(HLOOKUP(P$2+$A6376,Sheet2!CB:NO,$B6376,0),HLOOKUP(P$2+$A6376,Sheet2!CB:NO,$B6376,0)&lt;&gt;""),HLOOKUP(P$2+$A6376,Sheet2!CB:NO,$B6376,0),"")</f>
        <v/>
      </c>
      <c r="Q6376" t="str">
        <f>IF(OR(HLOOKUP(Q$2+$A6376,Sheet2!CC:NO,$B6376,0),HLOOKUP(Q$2+$A6376,Sheet2!CC:NO,$B6376,0)&lt;&gt;""),HLOOKUP(Q$2+$A6376,Sheet2!CC:NO,$B6376,0),"")</f>
        <v/>
      </c>
    </row>
    <row r="6377" spans="1:17" x14ac:dyDescent="0.25">
      <c r="A6377" s="64">
        <f t="shared" si="795"/>
        <v>18</v>
      </c>
      <c r="B6377" s="64">
        <f t="shared" si="796"/>
        <v>642</v>
      </c>
      <c r="C6377" s="64">
        <f t="shared" si="797"/>
        <v>4</v>
      </c>
      <c r="D6377" s="64">
        <f t="shared" si="798"/>
        <v>638</v>
      </c>
      <c r="E6377" s="64">
        <f t="shared" si="799"/>
        <v>3186</v>
      </c>
      <c r="F6377" s="64" t="str">
        <f t="shared" si="792"/>
        <v/>
      </c>
      <c r="G6377" s="64" t="str">
        <f t="shared" si="793"/>
        <v/>
      </c>
      <c r="H6377" s="64" t="str">
        <f t="shared" si="794"/>
        <v/>
      </c>
      <c r="I6377" s="80" t="str">
        <f>IFERROR(VLOOKUP(D6377,Sheet2!A:B,2,0),"")</f>
        <v/>
      </c>
      <c r="J6377" s="64" t="str">
        <f>IFERROR(IF(I6377&lt;&gt;"",VLOOKUP(I6377,Sheet2!B:C,2,0),""),"")</f>
        <v/>
      </c>
      <c r="K6377" s="64" t="str">
        <f>IFERROR( IF(I6377&lt;&gt;"", HLOOKUP(L$2+$A6377,Sheet2!BX:NK,2,0),""),"")</f>
        <v/>
      </c>
      <c r="L6377" t="str">
        <f>IF(OR(HLOOKUP(L$2+$A6377,Sheet2!BX:NK,$B6377,0),HLOOKUP(L$2+$A6377,Sheet2!BX:NK,$B6377,0)&lt;&gt;""),HLOOKUP(L$2+$A6377,Sheet2!BX:NK,$B6377,0),"")</f>
        <v/>
      </c>
      <c r="M6377" t="str">
        <f>IF(OR(HLOOKUP(M$2+$A6377,Sheet2!BY:NL,$B6377,0),HLOOKUP(M$2+$A6377,Sheet2!BY:NL,$B6377,0)&lt;&gt;""),HLOOKUP(M$2+$A6377,Sheet2!BY:NL,$B6377,0),"")</f>
        <v/>
      </c>
      <c r="N6377" t="str">
        <f>IF(OR(HLOOKUP(N$2+$A6377,Sheet2!BZ:NM,$B6377,0),HLOOKUP(N$2+$A6377,Sheet2!BZ:NM,$B6377,0)&lt;&gt;""),HLOOKUP(N$2+$A6377,Sheet2!BZ:NM,$B6377,0),"")</f>
        <v/>
      </c>
      <c r="O6377" t="str">
        <f>IF(OR(HLOOKUP(O$2+$A6377,Sheet2!CA:NN,$B6377,0),HLOOKUP(O$2+$A6377,Sheet2!CA:NN,$B6377,0)&lt;&gt;""),HLOOKUP(O$2+$A6377,Sheet2!CA:NN,$B6377,0),"")</f>
        <v/>
      </c>
      <c r="P6377" t="str">
        <f>IF(OR(HLOOKUP(P$2+$A6377,Sheet2!CB:NO,$B6377,0),HLOOKUP(P$2+$A6377,Sheet2!CB:NO,$B6377,0)&lt;&gt;""),HLOOKUP(P$2+$A6377,Sheet2!CB:NO,$B6377,0),"")</f>
        <v/>
      </c>
      <c r="Q6377" t="str">
        <f>IF(OR(HLOOKUP(Q$2+$A6377,Sheet2!CC:NO,$B6377,0),HLOOKUP(Q$2+$A6377,Sheet2!CC:NO,$B6377,0)&lt;&gt;""),HLOOKUP(Q$2+$A6377,Sheet2!CC:NO,$B6377,0),"")</f>
        <v/>
      </c>
    </row>
    <row r="6378" spans="1:17" x14ac:dyDescent="0.25">
      <c r="A6378" s="64">
        <f t="shared" si="795"/>
        <v>24</v>
      </c>
      <c r="B6378" s="64">
        <f t="shared" si="796"/>
        <v>642</v>
      </c>
      <c r="C6378" s="64">
        <f t="shared" si="797"/>
        <v>5</v>
      </c>
      <c r="D6378" s="64">
        <f t="shared" si="798"/>
        <v>638</v>
      </c>
      <c r="E6378" s="64">
        <f t="shared" si="799"/>
        <v>3186</v>
      </c>
      <c r="F6378" s="64" t="str">
        <f t="shared" si="792"/>
        <v/>
      </c>
      <c r="G6378" s="64" t="str">
        <f t="shared" si="793"/>
        <v/>
      </c>
      <c r="H6378" s="64" t="str">
        <f t="shared" si="794"/>
        <v/>
      </c>
      <c r="I6378" s="80" t="str">
        <f>IFERROR(VLOOKUP(D6378,Sheet2!A:B,2,0),"")</f>
        <v/>
      </c>
      <c r="J6378" s="64" t="str">
        <f>IFERROR(IF(I6378&lt;&gt;"",VLOOKUP(I6378,Sheet2!B:C,2,0),""),"")</f>
        <v/>
      </c>
      <c r="K6378" s="64" t="str">
        <f>IFERROR( IF(I6378&lt;&gt;"", HLOOKUP(L$2+$A6378,Sheet2!BX:NK,2,0),""),"")</f>
        <v/>
      </c>
      <c r="L6378" t="str">
        <f>IF(OR(HLOOKUP(L$2+$A6378,Sheet2!BX:NK,$B6378,0),HLOOKUP(L$2+$A6378,Sheet2!BX:NK,$B6378,0)&lt;&gt;""),HLOOKUP(L$2+$A6378,Sheet2!BX:NK,$B6378,0),"")</f>
        <v/>
      </c>
      <c r="M6378" t="str">
        <f>IF(OR(HLOOKUP(M$2+$A6378,Sheet2!BY:NL,$B6378,0),HLOOKUP(M$2+$A6378,Sheet2!BY:NL,$B6378,0)&lt;&gt;""),HLOOKUP(M$2+$A6378,Sheet2!BY:NL,$B6378,0),"")</f>
        <v/>
      </c>
      <c r="N6378" t="str">
        <f>IF(OR(HLOOKUP(N$2+$A6378,Sheet2!BZ:NM,$B6378,0),HLOOKUP(N$2+$A6378,Sheet2!BZ:NM,$B6378,0)&lt;&gt;""),HLOOKUP(N$2+$A6378,Sheet2!BZ:NM,$B6378,0),"")</f>
        <v/>
      </c>
      <c r="O6378" t="str">
        <f>IF(OR(HLOOKUP(O$2+$A6378,Sheet2!CA:NN,$B6378,0),HLOOKUP(O$2+$A6378,Sheet2!CA:NN,$B6378,0)&lt;&gt;""),HLOOKUP(O$2+$A6378,Sheet2!CA:NN,$B6378,0),"")</f>
        <v/>
      </c>
      <c r="P6378" t="str">
        <f>IF(OR(HLOOKUP(P$2+$A6378,Sheet2!CB:NO,$B6378,0),HLOOKUP(P$2+$A6378,Sheet2!CB:NO,$B6378,0)&lt;&gt;""),HLOOKUP(P$2+$A6378,Sheet2!CB:NO,$B6378,0),"")</f>
        <v/>
      </c>
      <c r="Q6378" t="str">
        <f>IF(OR(HLOOKUP(Q$2+$A6378,Sheet2!CC:NO,$B6378,0),HLOOKUP(Q$2+$A6378,Sheet2!CC:NO,$B6378,0)&lt;&gt;""),HLOOKUP(Q$2+$A6378,Sheet2!CC:NO,$B6378,0),"")</f>
        <v/>
      </c>
    </row>
    <row r="6379" spans="1:17" x14ac:dyDescent="0.25">
      <c r="A6379" s="64">
        <f t="shared" si="795"/>
        <v>30</v>
      </c>
      <c r="B6379" s="64">
        <f t="shared" si="796"/>
        <v>642</v>
      </c>
      <c r="C6379" s="64">
        <f t="shared" si="797"/>
        <v>6</v>
      </c>
      <c r="D6379" s="64">
        <f t="shared" si="798"/>
        <v>638</v>
      </c>
      <c r="E6379" s="64">
        <f t="shared" si="799"/>
        <v>3186</v>
      </c>
      <c r="F6379" s="64" t="str">
        <f t="shared" si="792"/>
        <v/>
      </c>
      <c r="G6379" s="64" t="str">
        <f t="shared" si="793"/>
        <v/>
      </c>
      <c r="H6379" s="64" t="str">
        <f t="shared" si="794"/>
        <v/>
      </c>
      <c r="I6379" s="80" t="str">
        <f>IFERROR(VLOOKUP(D6379,Sheet2!A:B,2,0),"")</f>
        <v/>
      </c>
      <c r="J6379" s="64" t="str">
        <f>IFERROR(IF(I6379&lt;&gt;"",VLOOKUP(I6379,Sheet2!B:C,2,0),""),"")</f>
        <v/>
      </c>
      <c r="K6379" s="64" t="str">
        <f>IFERROR( IF(I6379&lt;&gt;"", HLOOKUP(L$2+$A6379,Sheet2!BX:NK,2,0),""),"")</f>
        <v/>
      </c>
      <c r="L6379" t="str">
        <f>IF(OR(HLOOKUP(L$2+$A6379,Sheet2!BX:NK,$B6379,0),HLOOKUP(L$2+$A6379,Sheet2!BX:NK,$B6379,0)&lt;&gt;""),HLOOKUP(L$2+$A6379,Sheet2!BX:NK,$B6379,0),"")</f>
        <v/>
      </c>
      <c r="M6379" t="str">
        <f>IF(OR(HLOOKUP(M$2+$A6379,Sheet2!BY:NL,$B6379,0),HLOOKUP(M$2+$A6379,Sheet2!BY:NL,$B6379,0)&lt;&gt;""),HLOOKUP(M$2+$A6379,Sheet2!BY:NL,$B6379,0),"")</f>
        <v/>
      </c>
      <c r="N6379" t="str">
        <f>IF(OR(HLOOKUP(N$2+$A6379,Sheet2!BZ:NM,$B6379,0),HLOOKUP(N$2+$A6379,Sheet2!BZ:NM,$B6379,0)&lt;&gt;""),HLOOKUP(N$2+$A6379,Sheet2!BZ:NM,$B6379,0),"")</f>
        <v/>
      </c>
      <c r="O6379" t="str">
        <f>IF(OR(HLOOKUP(O$2+$A6379,Sheet2!CA:NN,$B6379,0),HLOOKUP(O$2+$A6379,Sheet2!CA:NN,$B6379,0)&lt;&gt;""),HLOOKUP(O$2+$A6379,Sheet2!CA:NN,$B6379,0),"")</f>
        <v/>
      </c>
      <c r="P6379" t="str">
        <f>IF(OR(HLOOKUP(P$2+$A6379,Sheet2!CB:NO,$B6379,0),HLOOKUP(P$2+$A6379,Sheet2!CB:NO,$B6379,0)&lt;&gt;""),HLOOKUP(P$2+$A6379,Sheet2!CB:NO,$B6379,0),"")</f>
        <v/>
      </c>
      <c r="Q6379" t="str">
        <f>IF(OR(HLOOKUP(Q$2+$A6379,Sheet2!CC:NO,$B6379,0),HLOOKUP(Q$2+$A6379,Sheet2!CC:NO,$B6379,0)&lt;&gt;""),HLOOKUP(Q$2+$A6379,Sheet2!CC:NO,$B6379,0),"")</f>
        <v/>
      </c>
    </row>
    <row r="6380" spans="1:17" x14ac:dyDescent="0.25">
      <c r="A6380" s="64">
        <f t="shared" si="795"/>
        <v>36</v>
      </c>
      <c r="B6380" s="64">
        <f t="shared" si="796"/>
        <v>642</v>
      </c>
      <c r="C6380" s="64">
        <f t="shared" si="797"/>
        <v>7</v>
      </c>
      <c r="D6380" s="64">
        <f t="shared" si="798"/>
        <v>638</v>
      </c>
      <c r="E6380" s="64">
        <f t="shared" si="799"/>
        <v>3186</v>
      </c>
      <c r="F6380" s="64" t="str">
        <f t="shared" si="792"/>
        <v/>
      </c>
      <c r="G6380" s="64" t="str">
        <f t="shared" si="793"/>
        <v/>
      </c>
      <c r="H6380" s="64" t="str">
        <f t="shared" si="794"/>
        <v/>
      </c>
      <c r="I6380" s="80" t="str">
        <f>IFERROR(VLOOKUP(D6380,Sheet2!A:B,2,0),"")</f>
        <v/>
      </c>
      <c r="J6380" s="64" t="str">
        <f>IFERROR(IF(I6380&lt;&gt;"",VLOOKUP(I6380,Sheet2!B:C,2,0),""),"")</f>
        <v/>
      </c>
      <c r="K6380" s="64" t="str">
        <f>IFERROR( IF(I6380&lt;&gt;"", HLOOKUP(L$2+$A6380,Sheet2!BX:NK,2,0),""),"")</f>
        <v/>
      </c>
      <c r="L6380" t="str">
        <f>IF(OR(HLOOKUP(L$2+$A6380,Sheet2!BX:NK,$B6380,0),HLOOKUP(L$2+$A6380,Sheet2!BX:NK,$B6380,0)&lt;&gt;""),HLOOKUP(L$2+$A6380,Sheet2!BX:NK,$B6380,0),"")</f>
        <v/>
      </c>
      <c r="M6380" t="str">
        <f>IF(OR(HLOOKUP(M$2+$A6380,Sheet2!BY:NL,$B6380,0),HLOOKUP(M$2+$A6380,Sheet2!BY:NL,$B6380,0)&lt;&gt;""),HLOOKUP(M$2+$A6380,Sheet2!BY:NL,$B6380,0),"")</f>
        <v/>
      </c>
      <c r="N6380" t="str">
        <f>IF(OR(HLOOKUP(N$2+$A6380,Sheet2!BZ:NM,$B6380,0),HLOOKUP(N$2+$A6380,Sheet2!BZ:NM,$B6380,0)&lt;&gt;""),HLOOKUP(N$2+$A6380,Sheet2!BZ:NM,$B6380,0),"")</f>
        <v/>
      </c>
      <c r="O6380" t="str">
        <f>IF(OR(HLOOKUP(O$2+$A6380,Sheet2!CA:NN,$B6380,0),HLOOKUP(O$2+$A6380,Sheet2!CA:NN,$B6380,0)&lt;&gt;""),HLOOKUP(O$2+$A6380,Sheet2!CA:NN,$B6380,0),"")</f>
        <v/>
      </c>
      <c r="P6380" t="str">
        <f>IF(OR(HLOOKUP(P$2+$A6380,Sheet2!CB:NO,$B6380,0),HLOOKUP(P$2+$A6380,Sheet2!CB:NO,$B6380,0)&lt;&gt;""),HLOOKUP(P$2+$A6380,Sheet2!CB:NO,$B6380,0),"")</f>
        <v/>
      </c>
      <c r="Q6380" t="str">
        <f>IF(OR(HLOOKUP(Q$2+$A6380,Sheet2!CC:NO,$B6380,0),HLOOKUP(Q$2+$A6380,Sheet2!CC:NO,$B6380,0)&lt;&gt;""),HLOOKUP(Q$2+$A6380,Sheet2!CC:NO,$B6380,0),"")</f>
        <v/>
      </c>
    </row>
    <row r="6381" spans="1:17" x14ac:dyDescent="0.25">
      <c r="A6381" s="64">
        <f t="shared" si="795"/>
        <v>42</v>
      </c>
      <c r="B6381" s="64">
        <f t="shared" si="796"/>
        <v>642</v>
      </c>
      <c r="C6381" s="64">
        <f t="shared" si="797"/>
        <v>8</v>
      </c>
      <c r="D6381" s="64">
        <f t="shared" si="798"/>
        <v>638</v>
      </c>
      <c r="E6381" s="64">
        <f t="shared" si="799"/>
        <v>3186</v>
      </c>
      <c r="F6381" s="64" t="str">
        <f t="shared" si="792"/>
        <v/>
      </c>
      <c r="G6381" s="64" t="str">
        <f t="shared" si="793"/>
        <v/>
      </c>
      <c r="H6381" s="64" t="str">
        <f t="shared" si="794"/>
        <v/>
      </c>
      <c r="I6381" s="80" t="str">
        <f>IFERROR(VLOOKUP(D6381,Sheet2!A:B,2,0),"")</f>
        <v/>
      </c>
      <c r="J6381" s="64" t="str">
        <f>IFERROR(IF(I6381&lt;&gt;"",VLOOKUP(I6381,Sheet2!B:C,2,0),""),"")</f>
        <v/>
      </c>
      <c r="K6381" s="64" t="str">
        <f>IFERROR( IF(I6381&lt;&gt;"", HLOOKUP(L$2+$A6381,Sheet2!BX:NK,2,0),""),"")</f>
        <v/>
      </c>
      <c r="L6381" t="str">
        <f>IF(OR(HLOOKUP(L$2+$A6381,Sheet2!BX:NK,$B6381,0),HLOOKUP(L$2+$A6381,Sheet2!BX:NK,$B6381,0)&lt;&gt;""),HLOOKUP(L$2+$A6381,Sheet2!BX:NK,$B6381,0),"")</f>
        <v/>
      </c>
      <c r="M6381" t="str">
        <f>IF(OR(HLOOKUP(M$2+$A6381,Sheet2!BY:NL,$B6381,0),HLOOKUP(M$2+$A6381,Sheet2!BY:NL,$B6381,0)&lt;&gt;""),HLOOKUP(M$2+$A6381,Sheet2!BY:NL,$B6381,0),"")</f>
        <v/>
      </c>
      <c r="N6381" t="str">
        <f>IF(OR(HLOOKUP(N$2+$A6381,Sheet2!BZ:NM,$B6381,0),HLOOKUP(N$2+$A6381,Sheet2!BZ:NM,$B6381,0)&lt;&gt;""),HLOOKUP(N$2+$A6381,Sheet2!BZ:NM,$B6381,0),"")</f>
        <v/>
      </c>
      <c r="O6381" t="str">
        <f>IF(OR(HLOOKUP(O$2+$A6381,Sheet2!CA:NN,$B6381,0),HLOOKUP(O$2+$A6381,Sheet2!CA:NN,$B6381,0)&lt;&gt;""),HLOOKUP(O$2+$A6381,Sheet2!CA:NN,$B6381,0),"")</f>
        <v/>
      </c>
      <c r="P6381" t="str">
        <f>IF(OR(HLOOKUP(P$2+$A6381,Sheet2!CB:NO,$B6381,0),HLOOKUP(P$2+$A6381,Sheet2!CB:NO,$B6381,0)&lt;&gt;""),HLOOKUP(P$2+$A6381,Sheet2!CB:NO,$B6381,0),"")</f>
        <v/>
      </c>
      <c r="Q6381" t="str">
        <f>IF(OR(HLOOKUP(Q$2+$A6381,Sheet2!CC:NO,$B6381,0),HLOOKUP(Q$2+$A6381,Sheet2!CC:NO,$B6381,0)&lt;&gt;""),HLOOKUP(Q$2+$A6381,Sheet2!CC:NO,$B6381,0),"")</f>
        <v/>
      </c>
    </row>
    <row r="6382" spans="1:17" x14ac:dyDescent="0.25">
      <c r="A6382" s="64">
        <f t="shared" si="795"/>
        <v>48</v>
      </c>
      <c r="B6382" s="64">
        <f t="shared" si="796"/>
        <v>642</v>
      </c>
      <c r="C6382" s="64">
        <f t="shared" si="797"/>
        <v>9</v>
      </c>
      <c r="D6382" s="64">
        <f t="shared" si="798"/>
        <v>638</v>
      </c>
      <c r="E6382" s="64">
        <f t="shared" si="799"/>
        <v>3186</v>
      </c>
      <c r="F6382" s="64" t="str">
        <f t="shared" si="792"/>
        <v/>
      </c>
      <c r="G6382" s="64" t="str">
        <f t="shared" si="793"/>
        <v/>
      </c>
      <c r="H6382" s="64" t="str">
        <f t="shared" si="794"/>
        <v/>
      </c>
      <c r="I6382" s="80" t="str">
        <f>IFERROR(VLOOKUP(D6382,Sheet2!A:B,2,0),"")</f>
        <v/>
      </c>
      <c r="J6382" s="64" t="str">
        <f>IFERROR(IF(I6382&lt;&gt;"",VLOOKUP(I6382,Sheet2!B:C,2,0),""),"")</f>
        <v/>
      </c>
      <c r="K6382" s="64" t="str">
        <f>IFERROR( IF(I6382&lt;&gt;"", HLOOKUP(L$2+$A6382,Sheet2!BX:NK,2,0),""),"")</f>
        <v/>
      </c>
      <c r="L6382" t="str">
        <f>IF(OR(HLOOKUP(L$2+$A6382,Sheet2!BX:NK,$B6382,0),HLOOKUP(L$2+$A6382,Sheet2!BX:NK,$B6382,0)&lt;&gt;""),HLOOKUP(L$2+$A6382,Sheet2!BX:NK,$B6382,0),"")</f>
        <v/>
      </c>
      <c r="M6382" t="str">
        <f>IF(OR(HLOOKUP(M$2+$A6382,Sheet2!BY:NL,$B6382,0),HLOOKUP(M$2+$A6382,Sheet2!BY:NL,$B6382,0)&lt;&gt;""),HLOOKUP(M$2+$A6382,Sheet2!BY:NL,$B6382,0),"")</f>
        <v/>
      </c>
      <c r="N6382" t="str">
        <f>IF(OR(HLOOKUP(N$2+$A6382,Sheet2!BZ:NM,$B6382,0),HLOOKUP(N$2+$A6382,Sheet2!BZ:NM,$B6382,0)&lt;&gt;""),HLOOKUP(N$2+$A6382,Sheet2!BZ:NM,$B6382,0),"")</f>
        <v/>
      </c>
      <c r="O6382" t="str">
        <f>IF(OR(HLOOKUP(O$2+$A6382,Sheet2!CA:NN,$B6382,0),HLOOKUP(O$2+$A6382,Sheet2!CA:NN,$B6382,0)&lt;&gt;""),HLOOKUP(O$2+$A6382,Sheet2!CA:NN,$B6382,0),"")</f>
        <v/>
      </c>
      <c r="P6382" t="str">
        <f>IF(OR(HLOOKUP(P$2+$A6382,Sheet2!CB:NO,$B6382,0),HLOOKUP(P$2+$A6382,Sheet2!CB:NO,$B6382,0)&lt;&gt;""),HLOOKUP(P$2+$A6382,Sheet2!CB:NO,$B6382,0),"")</f>
        <v/>
      </c>
      <c r="Q6382" t="str">
        <f>IF(OR(HLOOKUP(Q$2+$A6382,Sheet2!CC:NO,$B6382,0),HLOOKUP(Q$2+$A6382,Sheet2!CC:NO,$B6382,0)&lt;&gt;""),HLOOKUP(Q$2+$A6382,Sheet2!CC:NO,$B6382,0),"")</f>
        <v/>
      </c>
    </row>
    <row r="6383" spans="1:17" x14ac:dyDescent="0.25">
      <c r="A6383" s="64">
        <f t="shared" si="795"/>
        <v>54</v>
      </c>
      <c r="B6383" s="64">
        <f t="shared" si="796"/>
        <v>642</v>
      </c>
      <c r="C6383" s="64">
        <f t="shared" si="797"/>
        <v>10</v>
      </c>
      <c r="D6383" s="64">
        <f t="shared" si="798"/>
        <v>638</v>
      </c>
      <c r="E6383" s="64">
        <f t="shared" si="799"/>
        <v>3186</v>
      </c>
      <c r="F6383" s="64" t="str">
        <f t="shared" si="792"/>
        <v/>
      </c>
      <c r="G6383" s="64" t="str">
        <f t="shared" si="793"/>
        <v/>
      </c>
      <c r="H6383" s="64" t="str">
        <f t="shared" si="794"/>
        <v/>
      </c>
      <c r="I6383" s="80" t="str">
        <f>IFERROR(VLOOKUP(D6383,Sheet2!A:B,2,0),"")</f>
        <v/>
      </c>
      <c r="J6383" s="64" t="str">
        <f>IFERROR(IF(I6383&lt;&gt;"",VLOOKUP(I6383,Sheet2!B:C,2,0),""),"")</f>
        <v/>
      </c>
      <c r="K6383" s="64" t="str">
        <f>IFERROR( IF(I6383&lt;&gt;"", HLOOKUP(L$2+$A6383,Sheet2!BX:NK,2,0),""),"")</f>
        <v/>
      </c>
      <c r="L6383" t="str">
        <f>IF(OR(HLOOKUP(L$2+$A6383,Sheet2!BX:NK,$B6383,0),HLOOKUP(L$2+$A6383,Sheet2!BX:NK,$B6383,0)&lt;&gt;""),HLOOKUP(L$2+$A6383,Sheet2!BX:NK,$B6383,0),"")</f>
        <v/>
      </c>
      <c r="M6383" t="str">
        <f>IF(OR(HLOOKUP(M$2+$A6383,Sheet2!BY:NL,$B6383,0),HLOOKUP(M$2+$A6383,Sheet2!BY:NL,$B6383,0)&lt;&gt;""),HLOOKUP(M$2+$A6383,Sheet2!BY:NL,$B6383,0),"")</f>
        <v/>
      </c>
      <c r="N6383" t="str">
        <f>IF(OR(HLOOKUP(N$2+$A6383,Sheet2!BZ:NM,$B6383,0),HLOOKUP(N$2+$A6383,Sheet2!BZ:NM,$B6383,0)&lt;&gt;""),HLOOKUP(N$2+$A6383,Sheet2!BZ:NM,$B6383,0),"")</f>
        <v/>
      </c>
      <c r="O6383" t="str">
        <f>IF(OR(HLOOKUP(O$2+$A6383,Sheet2!CA:NN,$B6383,0),HLOOKUP(O$2+$A6383,Sheet2!CA:NN,$B6383,0)&lt;&gt;""),HLOOKUP(O$2+$A6383,Sheet2!CA:NN,$B6383,0),"")</f>
        <v/>
      </c>
      <c r="P6383" t="str">
        <f>IF(OR(HLOOKUP(P$2+$A6383,Sheet2!CB:NO,$B6383,0),HLOOKUP(P$2+$A6383,Sheet2!CB:NO,$B6383,0)&lt;&gt;""),HLOOKUP(P$2+$A6383,Sheet2!CB:NO,$B6383,0),"")</f>
        <v/>
      </c>
      <c r="Q6383" t="str">
        <f>IF(OR(HLOOKUP(Q$2+$A6383,Sheet2!CC:NO,$B6383,0),HLOOKUP(Q$2+$A6383,Sheet2!CC:NO,$B6383,0)&lt;&gt;""),HLOOKUP(Q$2+$A6383,Sheet2!CC:NO,$B6383,0),"")</f>
        <v/>
      </c>
    </row>
    <row r="6384" spans="1:17" x14ac:dyDescent="0.25">
      <c r="A6384" s="64">
        <f t="shared" si="795"/>
        <v>0</v>
      </c>
      <c r="B6384" s="64">
        <f t="shared" si="796"/>
        <v>643</v>
      </c>
      <c r="C6384" s="64">
        <f t="shared" si="797"/>
        <v>1</v>
      </c>
      <c r="D6384" s="64">
        <f t="shared" si="798"/>
        <v>639</v>
      </c>
      <c r="E6384" s="64">
        <f t="shared" si="799"/>
        <v>3191</v>
      </c>
      <c r="F6384" s="64" t="str">
        <f t="shared" si="792"/>
        <v/>
      </c>
      <c r="G6384" s="64" t="str">
        <f t="shared" si="793"/>
        <v/>
      </c>
      <c r="H6384" s="64" t="str">
        <f t="shared" si="794"/>
        <v/>
      </c>
      <c r="I6384" s="80" t="str">
        <f>IFERROR(VLOOKUP(D6384,Sheet2!A:B,2,0),"")</f>
        <v/>
      </c>
      <c r="J6384" s="64" t="str">
        <f>IFERROR(IF(I6384&lt;&gt;"",VLOOKUP(I6384,Sheet2!B:C,2,0),""),"")</f>
        <v/>
      </c>
      <c r="K6384" s="64" t="str">
        <f>IFERROR( IF(I6384&lt;&gt;"", HLOOKUP(L$2+$A6384,Sheet2!BX:NK,2,0),""),"")</f>
        <v/>
      </c>
      <c r="L6384" t="str">
        <f>IF(OR(HLOOKUP(L$2+$A6384,Sheet2!BX:NK,$B6384,0),HLOOKUP(L$2+$A6384,Sheet2!BX:NK,$B6384,0)&lt;&gt;""),HLOOKUP(L$2+$A6384,Sheet2!BX:NK,$B6384,0),"")</f>
        <v/>
      </c>
      <c r="M6384" t="str">
        <f>IF(OR(HLOOKUP(M$2+$A6384,Sheet2!BY:NL,$B6384,0),HLOOKUP(M$2+$A6384,Sheet2!BY:NL,$B6384,0)&lt;&gt;""),HLOOKUP(M$2+$A6384,Sheet2!BY:NL,$B6384,0),"")</f>
        <v/>
      </c>
      <c r="N6384" t="str">
        <f>IF(OR(HLOOKUP(N$2+$A6384,Sheet2!BZ:NM,$B6384,0),HLOOKUP(N$2+$A6384,Sheet2!BZ:NM,$B6384,0)&lt;&gt;""),HLOOKUP(N$2+$A6384,Sheet2!BZ:NM,$B6384,0),"")</f>
        <v/>
      </c>
      <c r="O6384" t="str">
        <f>IF(OR(HLOOKUP(O$2+$A6384,Sheet2!CA:NN,$B6384,0),HLOOKUP(O$2+$A6384,Sheet2!CA:NN,$B6384,0)&lt;&gt;""),HLOOKUP(O$2+$A6384,Sheet2!CA:NN,$B6384,0),"")</f>
        <v/>
      </c>
      <c r="P6384" t="str">
        <f>IF(OR(HLOOKUP(P$2+$A6384,Sheet2!CB:NO,$B6384,0),HLOOKUP(P$2+$A6384,Sheet2!CB:NO,$B6384,0)&lt;&gt;""),HLOOKUP(P$2+$A6384,Sheet2!CB:NO,$B6384,0),"")</f>
        <v/>
      </c>
      <c r="Q6384" t="str">
        <f>IF(OR(HLOOKUP(Q$2+$A6384,Sheet2!CC:NO,$B6384,0),HLOOKUP(Q$2+$A6384,Sheet2!CC:NO,$B6384,0)&lt;&gt;""),HLOOKUP(Q$2+$A6384,Sheet2!CC:NO,$B6384,0),"")</f>
        <v/>
      </c>
    </row>
    <row r="6385" spans="1:17" x14ac:dyDescent="0.25">
      <c r="A6385" s="64">
        <f t="shared" si="795"/>
        <v>6</v>
      </c>
      <c r="B6385" s="64">
        <f t="shared" si="796"/>
        <v>643</v>
      </c>
      <c r="C6385" s="64">
        <f t="shared" si="797"/>
        <v>2</v>
      </c>
      <c r="D6385" s="64">
        <f t="shared" si="798"/>
        <v>639</v>
      </c>
      <c r="E6385" s="64">
        <f t="shared" si="799"/>
        <v>3191</v>
      </c>
      <c r="F6385" s="64" t="str">
        <f t="shared" si="792"/>
        <v/>
      </c>
      <c r="G6385" s="64" t="str">
        <f t="shared" si="793"/>
        <v/>
      </c>
      <c r="H6385" s="64" t="str">
        <f t="shared" si="794"/>
        <v/>
      </c>
      <c r="I6385" s="80" t="str">
        <f>IFERROR(VLOOKUP(D6385,Sheet2!A:B,2,0),"")</f>
        <v/>
      </c>
      <c r="J6385" s="64" t="str">
        <f>IFERROR(IF(I6385&lt;&gt;"",VLOOKUP(I6385,Sheet2!B:C,2,0),""),"")</f>
        <v/>
      </c>
      <c r="K6385" s="64" t="str">
        <f>IFERROR( IF(I6385&lt;&gt;"", HLOOKUP(L$2+$A6385,Sheet2!BX:NK,2,0),""),"")</f>
        <v/>
      </c>
      <c r="L6385" t="str">
        <f>IF(OR(HLOOKUP(L$2+$A6385,Sheet2!BX:NK,$B6385,0),HLOOKUP(L$2+$A6385,Sheet2!BX:NK,$B6385,0)&lt;&gt;""),HLOOKUP(L$2+$A6385,Sheet2!BX:NK,$B6385,0),"")</f>
        <v/>
      </c>
      <c r="M6385" t="str">
        <f>IF(OR(HLOOKUP(M$2+$A6385,Sheet2!BY:NL,$B6385,0),HLOOKUP(M$2+$A6385,Sheet2!BY:NL,$B6385,0)&lt;&gt;""),HLOOKUP(M$2+$A6385,Sheet2!BY:NL,$B6385,0),"")</f>
        <v/>
      </c>
      <c r="N6385" t="str">
        <f>IF(OR(HLOOKUP(N$2+$A6385,Sheet2!BZ:NM,$B6385,0),HLOOKUP(N$2+$A6385,Sheet2!BZ:NM,$B6385,0)&lt;&gt;""),HLOOKUP(N$2+$A6385,Sheet2!BZ:NM,$B6385,0),"")</f>
        <v/>
      </c>
      <c r="O6385" t="str">
        <f>IF(OR(HLOOKUP(O$2+$A6385,Sheet2!CA:NN,$B6385,0),HLOOKUP(O$2+$A6385,Sheet2!CA:NN,$B6385,0)&lt;&gt;""),HLOOKUP(O$2+$A6385,Sheet2!CA:NN,$B6385,0),"")</f>
        <v/>
      </c>
      <c r="P6385" t="str">
        <f>IF(OR(HLOOKUP(P$2+$A6385,Sheet2!CB:NO,$B6385,0),HLOOKUP(P$2+$A6385,Sheet2!CB:NO,$B6385,0)&lt;&gt;""),HLOOKUP(P$2+$A6385,Sheet2!CB:NO,$B6385,0),"")</f>
        <v/>
      </c>
      <c r="Q6385" t="str">
        <f>IF(OR(HLOOKUP(Q$2+$A6385,Sheet2!CC:NO,$B6385,0),HLOOKUP(Q$2+$A6385,Sheet2!CC:NO,$B6385,0)&lt;&gt;""),HLOOKUP(Q$2+$A6385,Sheet2!CC:NO,$B6385,0),"")</f>
        <v/>
      </c>
    </row>
    <row r="6386" spans="1:17" x14ac:dyDescent="0.25">
      <c r="A6386" s="64">
        <f t="shared" si="795"/>
        <v>12</v>
      </c>
      <c r="B6386" s="64">
        <f t="shared" si="796"/>
        <v>643</v>
      </c>
      <c r="C6386" s="64">
        <f t="shared" si="797"/>
        <v>3</v>
      </c>
      <c r="D6386" s="64">
        <f t="shared" si="798"/>
        <v>639</v>
      </c>
      <c r="E6386" s="64">
        <f t="shared" si="799"/>
        <v>3191</v>
      </c>
      <c r="F6386" s="64" t="str">
        <f t="shared" si="792"/>
        <v/>
      </c>
      <c r="G6386" s="64" t="str">
        <f t="shared" si="793"/>
        <v/>
      </c>
      <c r="H6386" s="64" t="str">
        <f t="shared" si="794"/>
        <v/>
      </c>
      <c r="I6386" s="80" t="str">
        <f>IFERROR(VLOOKUP(D6386,Sheet2!A:B,2,0),"")</f>
        <v/>
      </c>
      <c r="J6386" s="64" t="str">
        <f>IFERROR(IF(I6386&lt;&gt;"",VLOOKUP(I6386,Sheet2!B:C,2,0),""),"")</f>
        <v/>
      </c>
      <c r="K6386" s="64" t="str">
        <f>IFERROR( IF(I6386&lt;&gt;"", HLOOKUP(L$2+$A6386,Sheet2!BX:NK,2,0),""),"")</f>
        <v/>
      </c>
      <c r="L6386" t="str">
        <f>IF(OR(HLOOKUP(L$2+$A6386,Sheet2!BX:NK,$B6386,0),HLOOKUP(L$2+$A6386,Sheet2!BX:NK,$B6386,0)&lt;&gt;""),HLOOKUP(L$2+$A6386,Sheet2!BX:NK,$B6386,0),"")</f>
        <v/>
      </c>
      <c r="M6386" t="str">
        <f>IF(OR(HLOOKUP(M$2+$A6386,Sheet2!BY:NL,$B6386,0),HLOOKUP(M$2+$A6386,Sheet2!BY:NL,$B6386,0)&lt;&gt;""),HLOOKUP(M$2+$A6386,Sheet2!BY:NL,$B6386,0),"")</f>
        <v/>
      </c>
      <c r="N6386" t="str">
        <f>IF(OR(HLOOKUP(N$2+$A6386,Sheet2!BZ:NM,$B6386,0),HLOOKUP(N$2+$A6386,Sheet2!BZ:NM,$B6386,0)&lt;&gt;""),HLOOKUP(N$2+$A6386,Sheet2!BZ:NM,$B6386,0),"")</f>
        <v/>
      </c>
      <c r="O6386" t="str">
        <f>IF(OR(HLOOKUP(O$2+$A6386,Sheet2!CA:NN,$B6386,0),HLOOKUP(O$2+$A6386,Sheet2!CA:NN,$B6386,0)&lt;&gt;""),HLOOKUP(O$2+$A6386,Sheet2!CA:NN,$B6386,0),"")</f>
        <v/>
      </c>
      <c r="P6386" t="str">
        <f>IF(OR(HLOOKUP(P$2+$A6386,Sheet2!CB:NO,$B6386,0),HLOOKUP(P$2+$A6386,Sheet2!CB:NO,$B6386,0)&lt;&gt;""),HLOOKUP(P$2+$A6386,Sheet2!CB:NO,$B6386,0),"")</f>
        <v/>
      </c>
      <c r="Q6386" t="str">
        <f>IF(OR(HLOOKUP(Q$2+$A6386,Sheet2!CC:NO,$B6386,0),HLOOKUP(Q$2+$A6386,Sheet2!CC:NO,$B6386,0)&lt;&gt;""),HLOOKUP(Q$2+$A6386,Sheet2!CC:NO,$B6386,0),"")</f>
        <v/>
      </c>
    </row>
    <row r="6387" spans="1:17" x14ac:dyDescent="0.25">
      <c r="A6387" s="64">
        <f t="shared" si="795"/>
        <v>18</v>
      </c>
      <c r="B6387" s="64">
        <f t="shared" si="796"/>
        <v>643</v>
      </c>
      <c r="C6387" s="64">
        <f t="shared" si="797"/>
        <v>4</v>
      </c>
      <c r="D6387" s="64">
        <f t="shared" si="798"/>
        <v>639</v>
      </c>
      <c r="E6387" s="64">
        <f t="shared" si="799"/>
        <v>3191</v>
      </c>
      <c r="F6387" s="64" t="str">
        <f t="shared" si="792"/>
        <v/>
      </c>
      <c r="G6387" s="64" t="str">
        <f t="shared" si="793"/>
        <v/>
      </c>
      <c r="H6387" s="64" t="str">
        <f t="shared" si="794"/>
        <v/>
      </c>
      <c r="I6387" s="80" t="str">
        <f>IFERROR(VLOOKUP(D6387,Sheet2!A:B,2,0),"")</f>
        <v/>
      </c>
      <c r="J6387" s="64" t="str">
        <f>IFERROR(IF(I6387&lt;&gt;"",VLOOKUP(I6387,Sheet2!B:C,2,0),""),"")</f>
        <v/>
      </c>
      <c r="K6387" s="64" t="str">
        <f>IFERROR( IF(I6387&lt;&gt;"", HLOOKUP(L$2+$A6387,Sheet2!BX:NK,2,0),""),"")</f>
        <v/>
      </c>
      <c r="L6387" t="str">
        <f>IF(OR(HLOOKUP(L$2+$A6387,Sheet2!BX:NK,$B6387,0),HLOOKUP(L$2+$A6387,Sheet2!BX:NK,$B6387,0)&lt;&gt;""),HLOOKUP(L$2+$A6387,Sheet2!BX:NK,$B6387,0),"")</f>
        <v/>
      </c>
      <c r="M6387" t="str">
        <f>IF(OR(HLOOKUP(M$2+$A6387,Sheet2!BY:NL,$B6387,0),HLOOKUP(M$2+$A6387,Sheet2!BY:NL,$B6387,0)&lt;&gt;""),HLOOKUP(M$2+$A6387,Sheet2!BY:NL,$B6387,0),"")</f>
        <v/>
      </c>
      <c r="N6387" t="str">
        <f>IF(OR(HLOOKUP(N$2+$A6387,Sheet2!BZ:NM,$B6387,0),HLOOKUP(N$2+$A6387,Sheet2!BZ:NM,$B6387,0)&lt;&gt;""),HLOOKUP(N$2+$A6387,Sheet2!BZ:NM,$B6387,0),"")</f>
        <v/>
      </c>
      <c r="O6387" t="str">
        <f>IF(OR(HLOOKUP(O$2+$A6387,Sheet2!CA:NN,$B6387,0),HLOOKUP(O$2+$A6387,Sheet2!CA:NN,$B6387,0)&lt;&gt;""),HLOOKUP(O$2+$A6387,Sheet2!CA:NN,$B6387,0),"")</f>
        <v/>
      </c>
      <c r="P6387" t="str">
        <f>IF(OR(HLOOKUP(P$2+$A6387,Sheet2!CB:NO,$B6387,0),HLOOKUP(P$2+$A6387,Sheet2!CB:NO,$B6387,0)&lt;&gt;""),HLOOKUP(P$2+$A6387,Sheet2!CB:NO,$B6387,0),"")</f>
        <v/>
      </c>
      <c r="Q6387" t="str">
        <f>IF(OR(HLOOKUP(Q$2+$A6387,Sheet2!CC:NO,$B6387,0),HLOOKUP(Q$2+$A6387,Sheet2!CC:NO,$B6387,0)&lt;&gt;""),HLOOKUP(Q$2+$A6387,Sheet2!CC:NO,$B6387,0),"")</f>
        <v/>
      </c>
    </row>
    <row r="6388" spans="1:17" x14ac:dyDescent="0.25">
      <c r="A6388" s="64">
        <f t="shared" si="795"/>
        <v>24</v>
      </c>
      <c r="B6388" s="64">
        <f t="shared" si="796"/>
        <v>643</v>
      </c>
      <c r="C6388" s="64">
        <f t="shared" si="797"/>
        <v>5</v>
      </c>
      <c r="D6388" s="64">
        <f t="shared" si="798"/>
        <v>639</v>
      </c>
      <c r="E6388" s="64">
        <f t="shared" si="799"/>
        <v>3191</v>
      </c>
      <c r="F6388" s="64" t="str">
        <f t="shared" si="792"/>
        <v/>
      </c>
      <c r="G6388" s="64" t="str">
        <f t="shared" si="793"/>
        <v/>
      </c>
      <c r="H6388" s="64" t="str">
        <f t="shared" si="794"/>
        <v/>
      </c>
      <c r="I6388" s="80" t="str">
        <f>IFERROR(VLOOKUP(D6388,Sheet2!A:B,2,0),"")</f>
        <v/>
      </c>
      <c r="J6388" s="64" t="str">
        <f>IFERROR(IF(I6388&lt;&gt;"",VLOOKUP(I6388,Sheet2!B:C,2,0),""),"")</f>
        <v/>
      </c>
      <c r="K6388" s="64" t="str">
        <f>IFERROR( IF(I6388&lt;&gt;"", HLOOKUP(L$2+$A6388,Sheet2!BX:NK,2,0),""),"")</f>
        <v/>
      </c>
      <c r="L6388" t="str">
        <f>IF(OR(HLOOKUP(L$2+$A6388,Sheet2!BX:NK,$B6388,0),HLOOKUP(L$2+$A6388,Sheet2!BX:NK,$B6388,0)&lt;&gt;""),HLOOKUP(L$2+$A6388,Sheet2!BX:NK,$B6388,0),"")</f>
        <v/>
      </c>
      <c r="M6388" t="str">
        <f>IF(OR(HLOOKUP(M$2+$A6388,Sheet2!BY:NL,$B6388,0),HLOOKUP(M$2+$A6388,Sheet2!BY:NL,$B6388,0)&lt;&gt;""),HLOOKUP(M$2+$A6388,Sheet2!BY:NL,$B6388,0),"")</f>
        <v/>
      </c>
      <c r="N6388" t="str">
        <f>IF(OR(HLOOKUP(N$2+$A6388,Sheet2!BZ:NM,$B6388,0),HLOOKUP(N$2+$A6388,Sheet2!BZ:NM,$B6388,0)&lt;&gt;""),HLOOKUP(N$2+$A6388,Sheet2!BZ:NM,$B6388,0),"")</f>
        <v/>
      </c>
      <c r="O6388" t="str">
        <f>IF(OR(HLOOKUP(O$2+$A6388,Sheet2!CA:NN,$B6388,0),HLOOKUP(O$2+$A6388,Sheet2!CA:NN,$B6388,0)&lt;&gt;""),HLOOKUP(O$2+$A6388,Sheet2!CA:NN,$B6388,0),"")</f>
        <v/>
      </c>
      <c r="P6388" t="str">
        <f>IF(OR(HLOOKUP(P$2+$A6388,Sheet2!CB:NO,$B6388,0),HLOOKUP(P$2+$A6388,Sheet2!CB:NO,$B6388,0)&lt;&gt;""),HLOOKUP(P$2+$A6388,Sheet2!CB:NO,$B6388,0),"")</f>
        <v/>
      </c>
      <c r="Q6388" t="str">
        <f>IF(OR(HLOOKUP(Q$2+$A6388,Sheet2!CC:NO,$B6388,0),HLOOKUP(Q$2+$A6388,Sheet2!CC:NO,$B6388,0)&lt;&gt;""),HLOOKUP(Q$2+$A6388,Sheet2!CC:NO,$B6388,0),"")</f>
        <v/>
      </c>
    </row>
    <row r="6389" spans="1:17" x14ac:dyDescent="0.25">
      <c r="A6389" s="64">
        <f t="shared" si="795"/>
        <v>30</v>
      </c>
      <c r="B6389" s="64">
        <f t="shared" si="796"/>
        <v>643</v>
      </c>
      <c r="C6389" s="64">
        <f t="shared" si="797"/>
        <v>6</v>
      </c>
      <c r="D6389" s="64">
        <f t="shared" si="798"/>
        <v>639</v>
      </c>
      <c r="E6389" s="64">
        <f t="shared" si="799"/>
        <v>3191</v>
      </c>
      <c r="F6389" s="64" t="str">
        <f t="shared" si="792"/>
        <v/>
      </c>
      <c r="G6389" s="64" t="str">
        <f t="shared" si="793"/>
        <v/>
      </c>
      <c r="H6389" s="64" t="str">
        <f t="shared" si="794"/>
        <v/>
      </c>
      <c r="I6389" s="80" t="str">
        <f>IFERROR(VLOOKUP(D6389,Sheet2!A:B,2,0),"")</f>
        <v/>
      </c>
      <c r="J6389" s="64" t="str">
        <f>IFERROR(IF(I6389&lt;&gt;"",VLOOKUP(I6389,Sheet2!B:C,2,0),""),"")</f>
        <v/>
      </c>
      <c r="K6389" s="64" t="str">
        <f>IFERROR( IF(I6389&lt;&gt;"", HLOOKUP(L$2+$A6389,Sheet2!BX:NK,2,0),""),"")</f>
        <v/>
      </c>
      <c r="L6389" t="str">
        <f>IF(OR(HLOOKUP(L$2+$A6389,Sheet2!BX:NK,$B6389,0),HLOOKUP(L$2+$A6389,Sheet2!BX:NK,$B6389,0)&lt;&gt;""),HLOOKUP(L$2+$A6389,Sheet2!BX:NK,$B6389,0),"")</f>
        <v/>
      </c>
      <c r="M6389" t="str">
        <f>IF(OR(HLOOKUP(M$2+$A6389,Sheet2!BY:NL,$B6389,0),HLOOKUP(M$2+$A6389,Sheet2!BY:NL,$B6389,0)&lt;&gt;""),HLOOKUP(M$2+$A6389,Sheet2!BY:NL,$B6389,0),"")</f>
        <v/>
      </c>
      <c r="N6389" t="str">
        <f>IF(OR(HLOOKUP(N$2+$A6389,Sheet2!BZ:NM,$B6389,0),HLOOKUP(N$2+$A6389,Sheet2!BZ:NM,$B6389,0)&lt;&gt;""),HLOOKUP(N$2+$A6389,Sheet2!BZ:NM,$B6389,0),"")</f>
        <v/>
      </c>
      <c r="O6389" t="str">
        <f>IF(OR(HLOOKUP(O$2+$A6389,Sheet2!CA:NN,$B6389,0),HLOOKUP(O$2+$A6389,Sheet2!CA:NN,$B6389,0)&lt;&gt;""),HLOOKUP(O$2+$A6389,Sheet2!CA:NN,$B6389,0),"")</f>
        <v/>
      </c>
      <c r="P6389" t="str">
        <f>IF(OR(HLOOKUP(P$2+$A6389,Sheet2!CB:NO,$B6389,0),HLOOKUP(P$2+$A6389,Sheet2!CB:NO,$B6389,0)&lt;&gt;""),HLOOKUP(P$2+$A6389,Sheet2!CB:NO,$B6389,0),"")</f>
        <v/>
      </c>
      <c r="Q6389" t="str">
        <f>IF(OR(HLOOKUP(Q$2+$A6389,Sheet2!CC:NO,$B6389,0),HLOOKUP(Q$2+$A6389,Sheet2!CC:NO,$B6389,0)&lt;&gt;""),HLOOKUP(Q$2+$A6389,Sheet2!CC:NO,$B6389,0),"")</f>
        <v/>
      </c>
    </row>
    <row r="6390" spans="1:17" x14ac:dyDescent="0.25">
      <c r="A6390" s="64">
        <f t="shared" si="795"/>
        <v>36</v>
      </c>
      <c r="B6390" s="64">
        <f t="shared" si="796"/>
        <v>643</v>
      </c>
      <c r="C6390" s="64">
        <f t="shared" si="797"/>
        <v>7</v>
      </c>
      <c r="D6390" s="64">
        <f t="shared" si="798"/>
        <v>639</v>
      </c>
      <c r="E6390" s="64">
        <f t="shared" si="799"/>
        <v>3191</v>
      </c>
      <c r="F6390" s="64" t="str">
        <f t="shared" si="792"/>
        <v/>
      </c>
      <c r="G6390" s="64" t="str">
        <f t="shared" si="793"/>
        <v/>
      </c>
      <c r="H6390" s="64" t="str">
        <f t="shared" si="794"/>
        <v/>
      </c>
      <c r="I6390" s="80" t="str">
        <f>IFERROR(VLOOKUP(D6390,Sheet2!A:B,2,0),"")</f>
        <v/>
      </c>
      <c r="J6390" s="64" t="str">
        <f>IFERROR(IF(I6390&lt;&gt;"",VLOOKUP(I6390,Sheet2!B:C,2,0),""),"")</f>
        <v/>
      </c>
      <c r="K6390" s="64" t="str">
        <f>IFERROR( IF(I6390&lt;&gt;"", HLOOKUP(L$2+$A6390,Sheet2!BX:NK,2,0),""),"")</f>
        <v/>
      </c>
      <c r="L6390" t="str">
        <f>IF(OR(HLOOKUP(L$2+$A6390,Sheet2!BX:NK,$B6390,0),HLOOKUP(L$2+$A6390,Sheet2!BX:NK,$B6390,0)&lt;&gt;""),HLOOKUP(L$2+$A6390,Sheet2!BX:NK,$B6390,0),"")</f>
        <v/>
      </c>
      <c r="M6390" t="str">
        <f>IF(OR(HLOOKUP(M$2+$A6390,Sheet2!BY:NL,$B6390,0),HLOOKUP(M$2+$A6390,Sheet2!BY:NL,$B6390,0)&lt;&gt;""),HLOOKUP(M$2+$A6390,Sheet2!BY:NL,$B6390,0),"")</f>
        <v/>
      </c>
      <c r="N6390" t="str">
        <f>IF(OR(HLOOKUP(N$2+$A6390,Sheet2!BZ:NM,$B6390,0),HLOOKUP(N$2+$A6390,Sheet2!BZ:NM,$B6390,0)&lt;&gt;""),HLOOKUP(N$2+$A6390,Sheet2!BZ:NM,$B6390,0),"")</f>
        <v/>
      </c>
      <c r="O6390" t="str">
        <f>IF(OR(HLOOKUP(O$2+$A6390,Sheet2!CA:NN,$B6390,0),HLOOKUP(O$2+$A6390,Sheet2!CA:NN,$B6390,0)&lt;&gt;""),HLOOKUP(O$2+$A6390,Sheet2!CA:NN,$B6390,0),"")</f>
        <v/>
      </c>
      <c r="P6390" t="str">
        <f>IF(OR(HLOOKUP(P$2+$A6390,Sheet2!CB:NO,$B6390,0),HLOOKUP(P$2+$A6390,Sheet2!CB:NO,$B6390,0)&lt;&gt;""),HLOOKUP(P$2+$A6390,Sheet2!CB:NO,$B6390,0),"")</f>
        <v/>
      </c>
      <c r="Q6390" t="str">
        <f>IF(OR(HLOOKUP(Q$2+$A6390,Sheet2!CC:NO,$B6390,0),HLOOKUP(Q$2+$A6390,Sheet2!CC:NO,$B6390,0)&lt;&gt;""),HLOOKUP(Q$2+$A6390,Sheet2!CC:NO,$B6390,0),"")</f>
        <v/>
      </c>
    </row>
    <row r="6391" spans="1:17" x14ac:dyDescent="0.25">
      <c r="A6391" s="64">
        <f t="shared" si="795"/>
        <v>42</v>
      </c>
      <c r="B6391" s="64">
        <f t="shared" si="796"/>
        <v>643</v>
      </c>
      <c r="C6391" s="64">
        <f t="shared" si="797"/>
        <v>8</v>
      </c>
      <c r="D6391" s="64">
        <f t="shared" si="798"/>
        <v>639</v>
      </c>
      <c r="E6391" s="64">
        <f t="shared" si="799"/>
        <v>3191</v>
      </c>
      <c r="F6391" s="64" t="str">
        <f t="shared" si="792"/>
        <v/>
      </c>
      <c r="G6391" s="64" t="str">
        <f t="shared" si="793"/>
        <v/>
      </c>
      <c r="H6391" s="64" t="str">
        <f t="shared" si="794"/>
        <v/>
      </c>
      <c r="I6391" s="80" t="str">
        <f>IFERROR(VLOOKUP(D6391,Sheet2!A:B,2,0),"")</f>
        <v/>
      </c>
      <c r="J6391" s="64" t="str">
        <f>IFERROR(IF(I6391&lt;&gt;"",VLOOKUP(I6391,Sheet2!B:C,2,0),""),"")</f>
        <v/>
      </c>
      <c r="K6391" s="64" t="str">
        <f>IFERROR( IF(I6391&lt;&gt;"", HLOOKUP(L$2+$A6391,Sheet2!BX:NK,2,0),""),"")</f>
        <v/>
      </c>
      <c r="L6391" t="str">
        <f>IF(OR(HLOOKUP(L$2+$A6391,Sheet2!BX:NK,$B6391,0),HLOOKUP(L$2+$A6391,Sheet2!BX:NK,$B6391,0)&lt;&gt;""),HLOOKUP(L$2+$A6391,Sheet2!BX:NK,$B6391,0),"")</f>
        <v/>
      </c>
      <c r="M6391" t="str">
        <f>IF(OR(HLOOKUP(M$2+$A6391,Sheet2!BY:NL,$B6391,0),HLOOKUP(M$2+$A6391,Sheet2!BY:NL,$B6391,0)&lt;&gt;""),HLOOKUP(M$2+$A6391,Sheet2!BY:NL,$B6391,0),"")</f>
        <v/>
      </c>
      <c r="N6391" t="str">
        <f>IF(OR(HLOOKUP(N$2+$A6391,Sheet2!BZ:NM,$B6391,0),HLOOKUP(N$2+$A6391,Sheet2!BZ:NM,$B6391,0)&lt;&gt;""),HLOOKUP(N$2+$A6391,Sheet2!BZ:NM,$B6391,0),"")</f>
        <v/>
      </c>
      <c r="O6391" t="str">
        <f>IF(OR(HLOOKUP(O$2+$A6391,Sheet2!CA:NN,$B6391,0),HLOOKUP(O$2+$A6391,Sheet2!CA:NN,$B6391,0)&lt;&gt;""),HLOOKUP(O$2+$A6391,Sheet2!CA:NN,$B6391,0),"")</f>
        <v/>
      </c>
      <c r="P6391" t="str">
        <f>IF(OR(HLOOKUP(P$2+$A6391,Sheet2!CB:NO,$B6391,0),HLOOKUP(P$2+$A6391,Sheet2!CB:NO,$B6391,0)&lt;&gt;""),HLOOKUP(P$2+$A6391,Sheet2!CB:NO,$B6391,0),"")</f>
        <v/>
      </c>
      <c r="Q6391" t="str">
        <f>IF(OR(HLOOKUP(Q$2+$A6391,Sheet2!CC:NO,$B6391,0),HLOOKUP(Q$2+$A6391,Sheet2!CC:NO,$B6391,0)&lt;&gt;""),HLOOKUP(Q$2+$A6391,Sheet2!CC:NO,$B6391,0),"")</f>
        <v/>
      </c>
    </row>
    <row r="6392" spans="1:17" x14ac:dyDescent="0.25">
      <c r="A6392" s="64">
        <f t="shared" si="795"/>
        <v>48</v>
      </c>
      <c r="B6392" s="64">
        <f t="shared" si="796"/>
        <v>643</v>
      </c>
      <c r="C6392" s="64">
        <f t="shared" si="797"/>
        <v>9</v>
      </c>
      <c r="D6392" s="64">
        <f t="shared" si="798"/>
        <v>639</v>
      </c>
      <c r="E6392" s="64">
        <f t="shared" si="799"/>
        <v>3191</v>
      </c>
      <c r="F6392" s="64" t="str">
        <f t="shared" si="792"/>
        <v/>
      </c>
      <c r="G6392" s="64" t="str">
        <f t="shared" si="793"/>
        <v/>
      </c>
      <c r="H6392" s="64" t="str">
        <f t="shared" si="794"/>
        <v/>
      </c>
      <c r="I6392" s="80" t="str">
        <f>IFERROR(VLOOKUP(D6392,Sheet2!A:B,2,0),"")</f>
        <v/>
      </c>
      <c r="J6392" s="64" t="str">
        <f>IFERROR(IF(I6392&lt;&gt;"",VLOOKUP(I6392,Sheet2!B:C,2,0),""),"")</f>
        <v/>
      </c>
      <c r="K6392" s="64" t="str">
        <f>IFERROR( IF(I6392&lt;&gt;"", HLOOKUP(L$2+$A6392,Sheet2!BX:NK,2,0),""),"")</f>
        <v/>
      </c>
      <c r="L6392" t="str">
        <f>IF(OR(HLOOKUP(L$2+$A6392,Sheet2!BX:NK,$B6392,0),HLOOKUP(L$2+$A6392,Sheet2!BX:NK,$B6392,0)&lt;&gt;""),HLOOKUP(L$2+$A6392,Sheet2!BX:NK,$B6392,0),"")</f>
        <v/>
      </c>
      <c r="M6392" t="str">
        <f>IF(OR(HLOOKUP(M$2+$A6392,Sheet2!BY:NL,$B6392,0),HLOOKUP(M$2+$A6392,Sheet2!BY:NL,$B6392,0)&lt;&gt;""),HLOOKUP(M$2+$A6392,Sheet2!BY:NL,$B6392,0),"")</f>
        <v/>
      </c>
      <c r="N6392" t="str">
        <f>IF(OR(HLOOKUP(N$2+$A6392,Sheet2!BZ:NM,$B6392,0),HLOOKUP(N$2+$A6392,Sheet2!BZ:NM,$B6392,0)&lt;&gt;""),HLOOKUP(N$2+$A6392,Sheet2!BZ:NM,$B6392,0),"")</f>
        <v/>
      </c>
      <c r="O6392" t="str">
        <f>IF(OR(HLOOKUP(O$2+$A6392,Sheet2!CA:NN,$B6392,0),HLOOKUP(O$2+$A6392,Sheet2!CA:NN,$B6392,0)&lt;&gt;""),HLOOKUP(O$2+$A6392,Sheet2!CA:NN,$B6392,0),"")</f>
        <v/>
      </c>
      <c r="P6392" t="str">
        <f>IF(OR(HLOOKUP(P$2+$A6392,Sheet2!CB:NO,$B6392,0),HLOOKUP(P$2+$A6392,Sheet2!CB:NO,$B6392,0)&lt;&gt;""),HLOOKUP(P$2+$A6392,Sheet2!CB:NO,$B6392,0),"")</f>
        <v/>
      </c>
      <c r="Q6392" t="str">
        <f>IF(OR(HLOOKUP(Q$2+$A6392,Sheet2!CC:NO,$B6392,0),HLOOKUP(Q$2+$A6392,Sheet2!CC:NO,$B6392,0)&lt;&gt;""),HLOOKUP(Q$2+$A6392,Sheet2!CC:NO,$B6392,0),"")</f>
        <v/>
      </c>
    </row>
    <row r="6393" spans="1:17" x14ac:dyDescent="0.25">
      <c r="A6393" s="64">
        <f t="shared" si="795"/>
        <v>54</v>
      </c>
      <c r="B6393" s="64">
        <f t="shared" si="796"/>
        <v>643</v>
      </c>
      <c r="C6393" s="64">
        <f t="shared" si="797"/>
        <v>10</v>
      </c>
      <c r="D6393" s="64">
        <f t="shared" si="798"/>
        <v>639</v>
      </c>
      <c r="E6393" s="64">
        <f t="shared" si="799"/>
        <v>3191</v>
      </c>
      <c r="F6393" s="64" t="str">
        <f t="shared" si="792"/>
        <v/>
      </c>
      <c r="G6393" s="64" t="str">
        <f t="shared" si="793"/>
        <v/>
      </c>
      <c r="H6393" s="64" t="str">
        <f t="shared" si="794"/>
        <v/>
      </c>
      <c r="I6393" s="80" t="str">
        <f>IFERROR(VLOOKUP(D6393,Sheet2!A:B,2,0),"")</f>
        <v/>
      </c>
      <c r="J6393" s="64" t="str">
        <f>IFERROR(IF(I6393&lt;&gt;"",VLOOKUP(I6393,Sheet2!B:C,2,0),""),"")</f>
        <v/>
      </c>
      <c r="K6393" s="64" t="str">
        <f>IFERROR( IF(I6393&lt;&gt;"", HLOOKUP(L$2+$A6393,Sheet2!BX:NK,2,0),""),"")</f>
        <v/>
      </c>
      <c r="L6393" t="str">
        <f>IF(OR(HLOOKUP(L$2+$A6393,Sheet2!BX:NK,$B6393,0),HLOOKUP(L$2+$A6393,Sheet2!BX:NK,$B6393,0)&lt;&gt;""),HLOOKUP(L$2+$A6393,Sheet2!BX:NK,$B6393,0),"")</f>
        <v/>
      </c>
      <c r="M6393" t="str">
        <f>IF(OR(HLOOKUP(M$2+$A6393,Sheet2!BY:NL,$B6393,0),HLOOKUP(M$2+$A6393,Sheet2!BY:NL,$B6393,0)&lt;&gt;""),HLOOKUP(M$2+$A6393,Sheet2!BY:NL,$B6393,0),"")</f>
        <v/>
      </c>
      <c r="N6393" t="str">
        <f>IF(OR(HLOOKUP(N$2+$A6393,Sheet2!BZ:NM,$B6393,0),HLOOKUP(N$2+$A6393,Sheet2!BZ:NM,$B6393,0)&lt;&gt;""),HLOOKUP(N$2+$A6393,Sheet2!BZ:NM,$B6393,0),"")</f>
        <v/>
      </c>
      <c r="O6393" t="str">
        <f>IF(OR(HLOOKUP(O$2+$A6393,Sheet2!CA:NN,$B6393,0),HLOOKUP(O$2+$A6393,Sheet2!CA:NN,$B6393,0)&lt;&gt;""),HLOOKUP(O$2+$A6393,Sheet2!CA:NN,$B6393,0),"")</f>
        <v/>
      </c>
      <c r="P6393" t="str">
        <f>IF(OR(HLOOKUP(P$2+$A6393,Sheet2!CB:NO,$B6393,0),HLOOKUP(P$2+$A6393,Sheet2!CB:NO,$B6393,0)&lt;&gt;""),HLOOKUP(P$2+$A6393,Sheet2!CB:NO,$B6393,0),"")</f>
        <v/>
      </c>
      <c r="Q6393" t="str">
        <f>IF(OR(HLOOKUP(Q$2+$A6393,Sheet2!CC:NO,$B6393,0),HLOOKUP(Q$2+$A6393,Sheet2!CC:NO,$B6393,0)&lt;&gt;""),HLOOKUP(Q$2+$A6393,Sheet2!CC:NO,$B6393,0),"")</f>
        <v/>
      </c>
    </row>
    <row r="6394" spans="1:17" x14ac:dyDescent="0.25">
      <c r="A6394" s="64">
        <f t="shared" si="795"/>
        <v>0</v>
      </c>
      <c r="B6394" s="64">
        <f t="shared" si="796"/>
        <v>644</v>
      </c>
      <c r="C6394" s="64">
        <f t="shared" si="797"/>
        <v>1</v>
      </c>
      <c r="D6394" s="64">
        <f t="shared" si="798"/>
        <v>640</v>
      </c>
      <c r="E6394" s="64">
        <f t="shared" si="799"/>
        <v>3196</v>
      </c>
      <c r="F6394" s="64" t="str">
        <f t="shared" si="792"/>
        <v/>
      </c>
      <c r="G6394" s="64" t="str">
        <f t="shared" si="793"/>
        <v/>
      </c>
      <c r="H6394" s="64" t="str">
        <f t="shared" si="794"/>
        <v/>
      </c>
      <c r="I6394" s="80" t="str">
        <f>IFERROR(VLOOKUP(D6394,Sheet2!A:B,2,0),"")</f>
        <v/>
      </c>
      <c r="J6394" s="64" t="str">
        <f>IFERROR(IF(I6394&lt;&gt;"",VLOOKUP(I6394,Sheet2!B:C,2,0),""),"")</f>
        <v/>
      </c>
      <c r="K6394" s="64" t="str">
        <f>IFERROR( IF(I6394&lt;&gt;"", HLOOKUP(L$2+$A6394,Sheet2!BX:NK,2,0),""),"")</f>
        <v/>
      </c>
      <c r="L6394" t="str">
        <f>IF(OR(HLOOKUP(L$2+$A6394,Sheet2!BX:NK,$B6394,0),HLOOKUP(L$2+$A6394,Sheet2!BX:NK,$B6394,0)&lt;&gt;""),HLOOKUP(L$2+$A6394,Sheet2!BX:NK,$B6394,0),"")</f>
        <v/>
      </c>
      <c r="M6394" t="str">
        <f>IF(OR(HLOOKUP(M$2+$A6394,Sheet2!BY:NL,$B6394,0),HLOOKUP(M$2+$A6394,Sheet2!BY:NL,$B6394,0)&lt;&gt;""),HLOOKUP(M$2+$A6394,Sheet2!BY:NL,$B6394,0),"")</f>
        <v/>
      </c>
      <c r="N6394" t="str">
        <f>IF(OR(HLOOKUP(N$2+$A6394,Sheet2!BZ:NM,$B6394,0),HLOOKUP(N$2+$A6394,Sheet2!BZ:NM,$B6394,0)&lt;&gt;""),HLOOKUP(N$2+$A6394,Sheet2!BZ:NM,$B6394,0),"")</f>
        <v/>
      </c>
      <c r="O6394" t="str">
        <f>IF(OR(HLOOKUP(O$2+$A6394,Sheet2!CA:NN,$B6394,0),HLOOKUP(O$2+$A6394,Sheet2!CA:NN,$B6394,0)&lt;&gt;""),HLOOKUP(O$2+$A6394,Sheet2!CA:NN,$B6394,0),"")</f>
        <v/>
      </c>
      <c r="P6394" t="str">
        <f>IF(OR(HLOOKUP(P$2+$A6394,Sheet2!CB:NO,$B6394,0),HLOOKUP(P$2+$A6394,Sheet2!CB:NO,$B6394,0)&lt;&gt;""),HLOOKUP(P$2+$A6394,Sheet2!CB:NO,$B6394,0),"")</f>
        <v/>
      </c>
      <c r="Q6394" t="str">
        <f>IF(OR(HLOOKUP(Q$2+$A6394,Sheet2!CC:NO,$B6394,0),HLOOKUP(Q$2+$A6394,Sheet2!CC:NO,$B6394,0)&lt;&gt;""),HLOOKUP(Q$2+$A6394,Sheet2!CC:NO,$B6394,0),"")</f>
        <v/>
      </c>
    </row>
    <row r="6395" spans="1:17" x14ac:dyDescent="0.25">
      <c r="A6395" s="64">
        <f t="shared" si="795"/>
        <v>6</v>
      </c>
      <c r="B6395" s="64">
        <f t="shared" si="796"/>
        <v>644</v>
      </c>
      <c r="C6395" s="64">
        <f t="shared" si="797"/>
        <v>2</v>
      </c>
      <c r="D6395" s="64">
        <f t="shared" si="798"/>
        <v>640</v>
      </c>
      <c r="E6395" s="64">
        <f t="shared" si="799"/>
        <v>3196</v>
      </c>
      <c r="F6395" s="64" t="str">
        <f t="shared" si="792"/>
        <v/>
      </c>
      <c r="G6395" s="64" t="str">
        <f t="shared" si="793"/>
        <v/>
      </c>
      <c r="H6395" s="64" t="str">
        <f t="shared" si="794"/>
        <v/>
      </c>
      <c r="I6395" s="80" t="str">
        <f>IFERROR(VLOOKUP(D6395,Sheet2!A:B,2,0),"")</f>
        <v/>
      </c>
      <c r="J6395" s="64" t="str">
        <f>IFERROR(IF(I6395&lt;&gt;"",VLOOKUP(I6395,Sheet2!B:C,2,0),""),"")</f>
        <v/>
      </c>
      <c r="K6395" s="64" t="str">
        <f>IFERROR( IF(I6395&lt;&gt;"", HLOOKUP(L$2+$A6395,Sheet2!BX:NK,2,0),""),"")</f>
        <v/>
      </c>
      <c r="L6395" t="str">
        <f>IF(OR(HLOOKUP(L$2+$A6395,Sheet2!BX:NK,$B6395,0),HLOOKUP(L$2+$A6395,Sheet2!BX:NK,$B6395,0)&lt;&gt;""),HLOOKUP(L$2+$A6395,Sheet2!BX:NK,$B6395,0),"")</f>
        <v/>
      </c>
      <c r="M6395" t="str">
        <f>IF(OR(HLOOKUP(M$2+$A6395,Sheet2!BY:NL,$B6395,0),HLOOKUP(M$2+$A6395,Sheet2!BY:NL,$B6395,0)&lt;&gt;""),HLOOKUP(M$2+$A6395,Sheet2!BY:NL,$B6395,0),"")</f>
        <v/>
      </c>
      <c r="N6395" t="str">
        <f>IF(OR(HLOOKUP(N$2+$A6395,Sheet2!BZ:NM,$B6395,0),HLOOKUP(N$2+$A6395,Sheet2!BZ:NM,$B6395,0)&lt;&gt;""),HLOOKUP(N$2+$A6395,Sheet2!BZ:NM,$B6395,0),"")</f>
        <v/>
      </c>
      <c r="O6395" t="str">
        <f>IF(OR(HLOOKUP(O$2+$A6395,Sheet2!CA:NN,$B6395,0),HLOOKUP(O$2+$A6395,Sheet2!CA:NN,$B6395,0)&lt;&gt;""),HLOOKUP(O$2+$A6395,Sheet2!CA:NN,$B6395,0),"")</f>
        <v/>
      </c>
      <c r="P6395" t="str">
        <f>IF(OR(HLOOKUP(P$2+$A6395,Sheet2!CB:NO,$B6395,0),HLOOKUP(P$2+$A6395,Sheet2!CB:NO,$B6395,0)&lt;&gt;""),HLOOKUP(P$2+$A6395,Sheet2!CB:NO,$B6395,0),"")</f>
        <v/>
      </c>
      <c r="Q6395" t="str">
        <f>IF(OR(HLOOKUP(Q$2+$A6395,Sheet2!CC:NO,$B6395,0),HLOOKUP(Q$2+$A6395,Sheet2!CC:NO,$B6395,0)&lt;&gt;""),HLOOKUP(Q$2+$A6395,Sheet2!CC:NO,$B6395,0),"")</f>
        <v/>
      </c>
    </row>
    <row r="6396" spans="1:17" x14ac:dyDescent="0.25">
      <c r="A6396" s="64">
        <f t="shared" si="795"/>
        <v>12</v>
      </c>
      <c r="B6396" s="64">
        <f t="shared" si="796"/>
        <v>644</v>
      </c>
      <c r="C6396" s="64">
        <f t="shared" si="797"/>
        <v>3</v>
      </c>
      <c r="D6396" s="64">
        <f t="shared" si="798"/>
        <v>640</v>
      </c>
      <c r="E6396" s="64">
        <f t="shared" si="799"/>
        <v>3196</v>
      </c>
      <c r="F6396" s="64" t="str">
        <f t="shared" si="792"/>
        <v/>
      </c>
      <c r="G6396" s="64" t="str">
        <f t="shared" si="793"/>
        <v/>
      </c>
      <c r="H6396" s="64" t="str">
        <f t="shared" si="794"/>
        <v/>
      </c>
      <c r="I6396" s="80" t="str">
        <f>IFERROR(VLOOKUP(D6396,Sheet2!A:B,2,0),"")</f>
        <v/>
      </c>
      <c r="J6396" s="64" t="str">
        <f>IFERROR(IF(I6396&lt;&gt;"",VLOOKUP(I6396,Sheet2!B:C,2,0),""),"")</f>
        <v/>
      </c>
      <c r="K6396" s="64" t="str">
        <f>IFERROR( IF(I6396&lt;&gt;"", HLOOKUP(L$2+$A6396,Sheet2!BX:NK,2,0),""),"")</f>
        <v/>
      </c>
      <c r="L6396" t="str">
        <f>IF(OR(HLOOKUP(L$2+$A6396,Sheet2!BX:NK,$B6396,0),HLOOKUP(L$2+$A6396,Sheet2!BX:NK,$B6396,0)&lt;&gt;""),HLOOKUP(L$2+$A6396,Sheet2!BX:NK,$B6396,0),"")</f>
        <v/>
      </c>
      <c r="M6396" t="str">
        <f>IF(OR(HLOOKUP(M$2+$A6396,Sheet2!BY:NL,$B6396,0),HLOOKUP(M$2+$A6396,Sheet2!BY:NL,$B6396,0)&lt;&gt;""),HLOOKUP(M$2+$A6396,Sheet2!BY:NL,$B6396,0),"")</f>
        <v/>
      </c>
      <c r="N6396" t="str">
        <f>IF(OR(HLOOKUP(N$2+$A6396,Sheet2!BZ:NM,$B6396,0),HLOOKUP(N$2+$A6396,Sheet2!BZ:NM,$B6396,0)&lt;&gt;""),HLOOKUP(N$2+$A6396,Sheet2!BZ:NM,$B6396,0),"")</f>
        <v/>
      </c>
      <c r="O6396" t="str">
        <f>IF(OR(HLOOKUP(O$2+$A6396,Sheet2!CA:NN,$B6396,0),HLOOKUP(O$2+$A6396,Sheet2!CA:NN,$B6396,0)&lt;&gt;""),HLOOKUP(O$2+$A6396,Sheet2!CA:NN,$B6396,0),"")</f>
        <v/>
      </c>
      <c r="P6396" t="str">
        <f>IF(OR(HLOOKUP(P$2+$A6396,Sheet2!CB:NO,$B6396,0),HLOOKUP(P$2+$A6396,Sheet2!CB:NO,$B6396,0)&lt;&gt;""),HLOOKUP(P$2+$A6396,Sheet2!CB:NO,$B6396,0),"")</f>
        <v/>
      </c>
      <c r="Q6396" t="str">
        <f>IF(OR(HLOOKUP(Q$2+$A6396,Sheet2!CC:NO,$B6396,0),HLOOKUP(Q$2+$A6396,Sheet2!CC:NO,$B6396,0)&lt;&gt;""),HLOOKUP(Q$2+$A6396,Sheet2!CC:NO,$B6396,0),"")</f>
        <v/>
      </c>
    </row>
    <row r="6397" spans="1:17" x14ac:dyDescent="0.25">
      <c r="A6397" s="64">
        <f t="shared" si="795"/>
        <v>18</v>
      </c>
      <c r="B6397" s="64">
        <f t="shared" si="796"/>
        <v>644</v>
      </c>
      <c r="C6397" s="64">
        <f t="shared" si="797"/>
        <v>4</v>
      </c>
      <c r="D6397" s="64">
        <f t="shared" si="798"/>
        <v>640</v>
      </c>
      <c r="E6397" s="64">
        <f t="shared" si="799"/>
        <v>3196</v>
      </c>
      <c r="F6397" s="64" t="str">
        <f t="shared" si="792"/>
        <v/>
      </c>
      <c r="G6397" s="64" t="str">
        <f t="shared" si="793"/>
        <v/>
      </c>
      <c r="H6397" s="64" t="str">
        <f t="shared" si="794"/>
        <v/>
      </c>
      <c r="I6397" s="80" t="str">
        <f>IFERROR(VLOOKUP(D6397,Sheet2!A:B,2,0),"")</f>
        <v/>
      </c>
      <c r="J6397" s="64" t="str">
        <f>IFERROR(IF(I6397&lt;&gt;"",VLOOKUP(I6397,Sheet2!B:C,2,0),""),"")</f>
        <v/>
      </c>
      <c r="K6397" s="64" t="str">
        <f>IFERROR( IF(I6397&lt;&gt;"", HLOOKUP(L$2+$A6397,Sheet2!BX:NK,2,0),""),"")</f>
        <v/>
      </c>
      <c r="L6397" t="str">
        <f>IF(OR(HLOOKUP(L$2+$A6397,Sheet2!BX:NK,$B6397,0),HLOOKUP(L$2+$A6397,Sheet2!BX:NK,$B6397,0)&lt;&gt;""),HLOOKUP(L$2+$A6397,Sheet2!BX:NK,$B6397,0),"")</f>
        <v/>
      </c>
      <c r="M6397" t="str">
        <f>IF(OR(HLOOKUP(M$2+$A6397,Sheet2!BY:NL,$B6397,0),HLOOKUP(M$2+$A6397,Sheet2!BY:NL,$B6397,0)&lt;&gt;""),HLOOKUP(M$2+$A6397,Sheet2!BY:NL,$B6397,0),"")</f>
        <v/>
      </c>
      <c r="N6397" t="str">
        <f>IF(OR(HLOOKUP(N$2+$A6397,Sheet2!BZ:NM,$B6397,0),HLOOKUP(N$2+$A6397,Sheet2!BZ:NM,$B6397,0)&lt;&gt;""),HLOOKUP(N$2+$A6397,Sheet2!BZ:NM,$B6397,0),"")</f>
        <v/>
      </c>
      <c r="O6397" t="str">
        <f>IF(OR(HLOOKUP(O$2+$A6397,Sheet2!CA:NN,$B6397,0),HLOOKUP(O$2+$A6397,Sheet2!CA:NN,$B6397,0)&lt;&gt;""),HLOOKUP(O$2+$A6397,Sheet2!CA:NN,$B6397,0),"")</f>
        <v/>
      </c>
      <c r="P6397" t="str">
        <f>IF(OR(HLOOKUP(P$2+$A6397,Sheet2!CB:NO,$B6397,0),HLOOKUP(P$2+$A6397,Sheet2!CB:NO,$B6397,0)&lt;&gt;""),HLOOKUP(P$2+$A6397,Sheet2!CB:NO,$B6397,0),"")</f>
        <v/>
      </c>
      <c r="Q6397" t="str">
        <f>IF(OR(HLOOKUP(Q$2+$A6397,Sheet2!CC:NO,$B6397,0),HLOOKUP(Q$2+$A6397,Sheet2!CC:NO,$B6397,0)&lt;&gt;""),HLOOKUP(Q$2+$A6397,Sheet2!CC:NO,$B6397,0),"")</f>
        <v/>
      </c>
    </row>
    <row r="6398" spans="1:17" x14ac:dyDescent="0.25">
      <c r="A6398" s="64">
        <f t="shared" si="795"/>
        <v>24</v>
      </c>
      <c r="B6398" s="64">
        <f t="shared" si="796"/>
        <v>644</v>
      </c>
      <c r="C6398" s="64">
        <f t="shared" si="797"/>
        <v>5</v>
      </c>
      <c r="D6398" s="64">
        <f t="shared" si="798"/>
        <v>640</v>
      </c>
      <c r="E6398" s="64">
        <f t="shared" si="799"/>
        <v>3196</v>
      </c>
      <c r="F6398" s="64" t="str">
        <f t="shared" si="792"/>
        <v/>
      </c>
      <c r="G6398" s="64" t="str">
        <f t="shared" si="793"/>
        <v/>
      </c>
      <c r="H6398" s="64" t="str">
        <f t="shared" si="794"/>
        <v/>
      </c>
      <c r="I6398" s="80" t="str">
        <f>IFERROR(VLOOKUP(D6398,Sheet2!A:B,2,0),"")</f>
        <v/>
      </c>
      <c r="J6398" s="64" t="str">
        <f>IFERROR(IF(I6398&lt;&gt;"",VLOOKUP(I6398,Sheet2!B:C,2,0),""),"")</f>
        <v/>
      </c>
      <c r="K6398" s="64" t="str">
        <f>IFERROR( IF(I6398&lt;&gt;"", HLOOKUP(L$2+$A6398,Sheet2!BX:NK,2,0),""),"")</f>
        <v/>
      </c>
      <c r="L6398" t="str">
        <f>IF(OR(HLOOKUP(L$2+$A6398,Sheet2!BX:NK,$B6398,0),HLOOKUP(L$2+$A6398,Sheet2!BX:NK,$B6398,0)&lt;&gt;""),HLOOKUP(L$2+$A6398,Sheet2!BX:NK,$B6398,0),"")</f>
        <v/>
      </c>
      <c r="M6398" t="str">
        <f>IF(OR(HLOOKUP(M$2+$A6398,Sheet2!BY:NL,$B6398,0),HLOOKUP(M$2+$A6398,Sheet2!BY:NL,$B6398,0)&lt;&gt;""),HLOOKUP(M$2+$A6398,Sheet2!BY:NL,$B6398,0),"")</f>
        <v/>
      </c>
      <c r="N6398" t="str">
        <f>IF(OR(HLOOKUP(N$2+$A6398,Sheet2!BZ:NM,$B6398,0),HLOOKUP(N$2+$A6398,Sheet2!BZ:NM,$B6398,0)&lt;&gt;""),HLOOKUP(N$2+$A6398,Sheet2!BZ:NM,$B6398,0),"")</f>
        <v/>
      </c>
      <c r="O6398" t="str">
        <f>IF(OR(HLOOKUP(O$2+$A6398,Sheet2!CA:NN,$B6398,0),HLOOKUP(O$2+$A6398,Sheet2!CA:NN,$B6398,0)&lt;&gt;""),HLOOKUP(O$2+$A6398,Sheet2!CA:NN,$B6398,0),"")</f>
        <v/>
      </c>
      <c r="P6398" t="str">
        <f>IF(OR(HLOOKUP(P$2+$A6398,Sheet2!CB:NO,$B6398,0),HLOOKUP(P$2+$A6398,Sheet2!CB:NO,$B6398,0)&lt;&gt;""),HLOOKUP(P$2+$A6398,Sheet2!CB:NO,$B6398,0),"")</f>
        <v/>
      </c>
      <c r="Q6398" t="str">
        <f>IF(OR(HLOOKUP(Q$2+$A6398,Sheet2!CC:NO,$B6398,0),HLOOKUP(Q$2+$A6398,Sheet2!CC:NO,$B6398,0)&lt;&gt;""),HLOOKUP(Q$2+$A6398,Sheet2!CC:NO,$B6398,0),"")</f>
        <v/>
      </c>
    </row>
    <row r="6399" spans="1:17" x14ac:dyDescent="0.25">
      <c r="A6399" s="64">
        <f t="shared" si="795"/>
        <v>30</v>
      </c>
      <c r="B6399" s="64">
        <f t="shared" si="796"/>
        <v>644</v>
      </c>
      <c r="C6399" s="64">
        <f t="shared" si="797"/>
        <v>6</v>
      </c>
      <c r="D6399" s="64">
        <f t="shared" si="798"/>
        <v>640</v>
      </c>
      <c r="E6399" s="64">
        <f t="shared" si="799"/>
        <v>3196</v>
      </c>
      <c r="F6399" s="64" t="str">
        <f t="shared" si="792"/>
        <v/>
      </c>
      <c r="G6399" s="64" t="str">
        <f t="shared" si="793"/>
        <v/>
      </c>
      <c r="H6399" s="64" t="str">
        <f t="shared" si="794"/>
        <v/>
      </c>
      <c r="I6399" s="80" t="str">
        <f>IFERROR(VLOOKUP(D6399,Sheet2!A:B,2,0),"")</f>
        <v/>
      </c>
      <c r="J6399" s="64" t="str">
        <f>IFERROR(IF(I6399&lt;&gt;"",VLOOKUP(I6399,Sheet2!B:C,2,0),""),"")</f>
        <v/>
      </c>
      <c r="K6399" s="64" t="str">
        <f>IFERROR( IF(I6399&lt;&gt;"", HLOOKUP(L$2+$A6399,Sheet2!BX:NK,2,0),""),"")</f>
        <v/>
      </c>
      <c r="L6399" t="str">
        <f>IF(OR(HLOOKUP(L$2+$A6399,Sheet2!BX:NK,$B6399,0),HLOOKUP(L$2+$A6399,Sheet2!BX:NK,$B6399,0)&lt;&gt;""),HLOOKUP(L$2+$A6399,Sheet2!BX:NK,$B6399,0),"")</f>
        <v/>
      </c>
      <c r="M6399" t="str">
        <f>IF(OR(HLOOKUP(M$2+$A6399,Sheet2!BY:NL,$B6399,0),HLOOKUP(M$2+$A6399,Sheet2!BY:NL,$B6399,0)&lt;&gt;""),HLOOKUP(M$2+$A6399,Sheet2!BY:NL,$B6399,0),"")</f>
        <v/>
      </c>
      <c r="N6399" t="str">
        <f>IF(OR(HLOOKUP(N$2+$A6399,Sheet2!BZ:NM,$B6399,0),HLOOKUP(N$2+$A6399,Sheet2!BZ:NM,$B6399,0)&lt;&gt;""),HLOOKUP(N$2+$A6399,Sheet2!BZ:NM,$B6399,0),"")</f>
        <v/>
      </c>
      <c r="O6399" t="str">
        <f>IF(OR(HLOOKUP(O$2+$A6399,Sheet2!CA:NN,$B6399,0),HLOOKUP(O$2+$A6399,Sheet2!CA:NN,$B6399,0)&lt;&gt;""),HLOOKUP(O$2+$A6399,Sheet2!CA:NN,$B6399,0),"")</f>
        <v/>
      </c>
      <c r="P6399" t="str">
        <f>IF(OR(HLOOKUP(P$2+$A6399,Sheet2!CB:NO,$B6399,0),HLOOKUP(P$2+$A6399,Sheet2!CB:NO,$B6399,0)&lt;&gt;""),HLOOKUP(P$2+$A6399,Sheet2!CB:NO,$B6399,0),"")</f>
        <v/>
      </c>
      <c r="Q6399" t="str">
        <f>IF(OR(HLOOKUP(Q$2+$A6399,Sheet2!CC:NO,$B6399,0),HLOOKUP(Q$2+$A6399,Sheet2!CC:NO,$B6399,0)&lt;&gt;""),HLOOKUP(Q$2+$A6399,Sheet2!CC:NO,$B6399,0),"")</f>
        <v/>
      </c>
    </row>
    <row r="6400" spans="1:17" x14ac:dyDescent="0.25">
      <c r="A6400" s="64">
        <f t="shared" si="795"/>
        <v>36</v>
      </c>
      <c r="B6400" s="64">
        <f t="shared" si="796"/>
        <v>644</v>
      </c>
      <c r="C6400" s="64">
        <f t="shared" si="797"/>
        <v>7</v>
      </c>
      <c r="D6400" s="64">
        <f t="shared" si="798"/>
        <v>640</v>
      </c>
      <c r="E6400" s="64">
        <f t="shared" si="799"/>
        <v>3196</v>
      </c>
      <c r="F6400" s="64" t="str">
        <f t="shared" si="792"/>
        <v/>
      </c>
      <c r="G6400" s="64" t="str">
        <f t="shared" si="793"/>
        <v/>
      </c>
      <c r="H6400" s="64" t="str">
        <f t="shared" si="794"/>
        <v/>
      </c>
      <c r="I6400" s="80" t="str">
        <f>IFERROR(VLOOKUP(D6400,Sheet2!A:B,2,0),"")</f>
        <v/>
      </c>
      <c r="J6400" s="64" t="str">
        <f>IFERROR(IF(I6400&lt;&gt;"",VLOOKUP(I6400,Sheet2!B:C,2,0),""),"")</f>
        <v/>
      </c>
      <c r="K6400" s="64" t="str">
        <f>IFERROR( IF(I6400&lt;&gt;"", HLOOKUP(L$2+$A6400,Sheet2!BX:NK,2,0),""),"")</f>
        <v/>
      </c>
      <c r="L6400" t="str">
        <f>IF(OR(HLOOKUP(L$2+$A6400,Sheet2!BX:NK,$B6400,0),HLOOKUP(L$2+$A6400,Sheet2!BX:NK,$B6400,0)&lt;&gt;""),HLOOKUP(L$2+$A6400,Sheet2!BX:NK,$B6400,0),"")</f>
        <v/>
      </c>
      <c r="M6400" t="str">
        <f>IF(OR(HLOOKUP(M$2+$A6400,Sheet2!BY:NL,$B6400,0),HLOOKUP(M$2+$A6400,Sheet2!BY:NL,$B6400,0)&lt;&gt;""),HLOOKUP(M$2+$A6400,Sheet2!BY:NL,$B6400,0),"")</f>
        <v/>
      </c>
      <c r="N6400" t="str">
        <f>IF(OR(HLOOKUP(N$2+$A6400,Sheet2!BZ:NM,$B6400,0),HLOOKUP(N$2+$A6400,Sheet2!BZ:NM,$B6400,0)&lt;&gt;""),HLOOKUP(N$2+$A6400,Sheet2!BZ:NM,$B6400,0),"")</f>
        <v/>
      </c>
      <c r="O6400" t="str">
        <f>IF(OR(HLOOKUP(O$2+$A6400,Sheet2!CA:NN,$B6400,0),HLOOKUP(O$2+$A6400,Sheet2!CA:NN,$B6400,0)&lt;&gt;""),HLOOKUP(O$2+$A6400,Sheet2!CA:NN,$B6400,0),"")</f>
        <v/>
      </c>
      <c r="P6400" t="str">
        <f>IF(OR(HLOOKUP(P$2+$A6400,Sheet2!CB:NO,$B6400,0),HLOOKUP(P$2+$A6400,Sheet2!CB:NO,$B6400,0)&lt;&gt;""),HLOOKUP(P$2+$A6400,Sheet2!CB:NO,$B6400,0),"")</f>
        <v/>
      </c>
      <c r="Q6400" t="str">
        <f>IF(OR(HLOOKUP(Q$2+$A6400,Sheet2!CC:NO,$B6400,0),HLOOKUP(Q$2+$A6400,Sheet2!CC:NO,$B6400,0)&lt;&gt;""),HLOOKUP(Q$2+$A6400,Sheet2!CC:NO,$B6400,0),"")</f>
        <v/>
      </c>
    </row>
    <row r="6401" spans="1:17" x14ac:dyDescent="0.25">
      <c r="A6401" s="64">
        <f t="shared" si="795"/>
        <v>42</v>
      </c>
      <c r="B6401" s="64">
        <f t="shared" si="796"/>
        <v>644</v>
      </c>
      <c r="C6401" s="64">
        <f t="shared" si="797"/>
        <v>8</v>
      </c>
      <c r="D6401" s="64">
        <f t="shared" si="798"/>
        <v>640</v>
      </c>
      <c r="E6401" s="64">
        <f t="shared" si="799"/>
        <v>3196</v>
      </c>
      <c r="F6401" s="64" t="str">
        <f t="shared" si="792"/>
        <v/>
      </c>
      <c r="G6401" s="64" t="str">
        <f t="shared" si="793"/>
        <v/>
      </c>
      <c r="H6401" s="64" t="str">
        <f t="shared" si="794"/>
        <v/>
      </c>
      <c r="I6401" s="80" t="str">
        <f>IFERROR(VLOOKUP(D6401,Sheet2!A:B,2,0),"")</f>
        <v/>
      </c>
      <c r="J6401" s="64" t="str">
        <f>IFERROR(IF(I6401&lt;&gt;"",VLOOKUP(I6401,Sheet2!B:C,2,0),""),"")</f>
        <v/>
      </c>
      <c r="K6401" s="64" t="str">
        <f>IFERROR( IF(I6401&lt;&gt;"", HLOOKUP(L$2+$A6401,Sheet2!BX:NK,2,0),""),"")</f>
        <v/>
      </c>
      <c r="L6401" t="str">
        <f>IF(OR(HLOOKUP(L$2+$A6401,Sheet2!BX:NK,$B6401,0),HLOOKUP(L$2+$A6401,Sheet2!BX:NK,$B6401,0)&lt;&gt;""),HLOOKUP(L$2+$A6401,Sheet2!BX:NK,$B6401,0),"")</f>
        <v/>
      </c>
      <c r="M6401" t="str">
        <f>IF(OR(HLOOKUP(M$2+$A6401,Sheet2!BY:NL,$B6401,0),HLOOKUP(M$2+$A6401,Sheet2!BY:NL,$B6401,0)&lt;&gt;""),HLOOKUP(M$2+$A6401,Sheet2!BY:NL,$B6401,0),"")</f>
        <v/>
      </c>
      <c r="N6401" t="str">
        <f>IF(OR(HLOOKUP(N$2+$A6401,Sheet2!BZ:NM,$B6401,0),HLOOKUP(N$2+$A6401,Sheet2!BZ:NM,$B6401,0)&lt;&gt;""),HLOOKUP(N$2+$A6401,Sheet2!BZ:NM,$B6401,0),"")</f>
        <v/>
      </c>
      <c r="O6401" t="str">
        <f>IF(OR(HLOOKUP(O$2+$A6401,Sheet2!CA:NN,$B6401,0),HLOOKUP(O$2+$A6401,Sheet2!CA:NN,$B6401,0)&lt;&gt;""),HLOOKUP(O$2+$A6401,Sheet2!CA:NN,$B6401,0),"")</f>
        <v/>
      </c>
      <c r="P6401" t="str">
        <f>IF(OR(HLOOKUP(P$2+$A6401,Sheet2!CB:NO,$B6401,0),HLOOKUP(P$2+$A6401,Sheet2!CB:NO,$B6401,0)&lt;&gt;""),HLOOKUP(P$2+$A6401,Sheet2!CB:NO,$B6401,0),"")</f>
        <v/>
      </c>
      <c r="Q6401" t="str">
        <f>IF(OR(HLOOKUP(Q$2+$A6401,Sheet2!CC:NO,$B6401,0),HLOOKUP(Q$2+$A6401,Sheet2!CC:NO,$B6401,0)&lt;&gt;""),HLOOKUP(Q$2+$A6401,Sheet2!CC:NO,$B6401,0),"")</f>
        <v/>
      </c>
    </row>
    <row r="6402" spans="1:17" x14ac:dyDescent="0.25">
      <c r="A6402" s="64">
        <f t="shared" si="795"/>
        <v>48</v>
      </c>
      <c r="B6402" s="64">
        <f t="shared" si="796"/>
        <v>644</v>
      </c>
      <c r="C6402" s="64">
        <f t="shared" si="797"/>
        <v>9</v>
      </c>
      <c r="D6402" s="64">
        <f t="shared" si="798"/>
        <v>640</v>
      </c>
      <c r="E6402" s="64">
        <f t="shared" si="799"/>
        <v>3196</v>
      </c>
      <c r="F6402" s="64" t="str">
        <f t="shared" si="792"/>
        <v/>
      </c>
      <c r="G6402" s="64" t="str">
        <f t="shared" si="793"/>
        <v/>
      </c>
      <c r="H6402" s="64" t="str">
        <f t="shared" si="794"/>
        <v/>
      </c>
      <c r="I6402" s="80" t="str">
        <f>IFERROR(VLOOKUP(D6402,Sheet2!A:B,2,0),"")</f>
        <v/>
      </c>
      <c r="J6402" s="64" t="str">
        <f>IFERROR(IF(I6402&lt;&gt;"",VLOOKUP(I6402,Sheet2!B:C,2,0),""),"")</f>
        <v/>
      </c>
      <c r="K6402" s="64" t="str">
        <f>IFERROR( IF(I6402&lt;&gt;"", HLOOKUP(L$2+$A6402,Sheet2!BX:NK,2,0),""),"")</f>
        <v/>
      </c>
      <c r="L6402" t="str">
        <f>IF(OR(HLOOKUP(L$2+$A6402,Sheet2!BX:NK,$B6402,0),HLOOKUP(L$2+$A6402,Sheet2!BX:NK,$B6402,0)&lt;&gt;""),HLOOKUP(L$2+$A6402,Sheet2!BX:NK,$B6402,0),"")</f>
        <v/>
      </c>
      <c r="M6402" t="str">
        <f>IF(OR(HLOOKUP(M$2+$A6402,Sheet2!BY:NL,$B6402,0),HLOOKUP(M$2+$A6402,Sheet2!BY:NL,$B6402,0)&lt;&gt;""),HLOOKUP(M$2+$A6402,Sheet2!BY:NL,$B6402,0),"")</f>
        <v/>
      </c>
      <c r="N6402" t="str">
        <f>IF(OR(HLOOKUP(N$2+$A6402,Sheet2!BZ:NM,$B6402,0),HLOOKUP(N$2+$A6402,Sheet2!BZ:NM,$B6402,0)&lt;&gt;""),HLOOKUP(N$2+$A6402,Sheet2!BZ:NM,$B6402,0),"")</f>
        <v/>
      </c>
      <c r="O6402" t="str">
        <f>IF(OR(HLOOKUP(O$2+$A6402,Sheet2!CA:NN,$B6402,0),HLOOKUP(O$2+$A6402,Sheet2!CA:NN,$B6402,0)&lt;&gt;""),HLOOKUP(O$2+$A6402,Sheet2!CA:NN,$B6402,0),"")</f>
        <v/>
      </c>
      <c r="P6402" t="str">
        <f>IF(OR(HLOOKUP(P$2+$A6402,Sheet2!CB:NO,$B6402,0),HLOOKUP(P$2+$A6402,Sheet2!CB:NO,$B6402,0)&lt;&gt;""),HLOOKUP(P$2+$A6402,Sheet2!CB:NO,$B6402,0),"")</f>
        <v/>
      </c>
      <c r="Q6402" t="str">
        <f>IF(OR(HLOOKUP(Q$2+$A6402,Sheet2!CC:NO,$B6402,0),HLOOKUP(Q$2+$A6402,Sheet2!CC:NO,$B6402,0)&lt;&gt;""),HLOOKUP(Q$2+$A6402,Sheet2!CC:NO,$B6402,0),"")</f>
        <v/>
      </c>
    </row>
    <row r="6403" spans="1:17" x14ac:dyDescent="0.25">
      <c r="A6403" s="64">
        <f t="shared" si="795"/>
        <v>54</v>
      </c>
      <c r="B6403" s="64">
        <f t="shared" si="796"/>
        <v>644</v>
      </c>
      <c r="C6403" s="64">
        <f t="shared" si="797"/>
        <v>10</v>
      </c>
      <c r="D6403" s="64">
        <f t="shared" si="798"/>
        <v>640</v>
      </c>
      <c r="E6403" s="64">
        <f t="shared" si="799"/>
        <v>3196</v>
      </c>
      <c r="F6403" s="64" t="str">
        <f t="shared" si="792"/>
        <v/>
      </c>
      <c r="G6403" s="64" t="str">
        <f t="shared" si="793"/>
        <v/>
      </c>
      <c r="H6403" s="64" t="str">
        <f t="shared" si="794"/>
        <v/>
      </c>
      <c r="I6403" s="80" t="str">
        <f>IFERROR(VLOOKUP(D6403,Sheet2!A:B,2,0),"")</f>
        <v/>
      </c>
      <c r="J6403" s="64" t="str">
        <f>IFERROR(IF(I6403&lt;&gt;"",VLOOKUP(I6403,Sheet2!B:C,2,0),""),"")</f>
        <v/>
      </c>
      <c r="K6403" s="64" t="str">
        <f>IFERROR( IF(I6403&lt;&gt;"", HLOOKUP(L$2+$A6403,Sheet2!BX:NK,2,0),""),"")</f>
        <v/>
      </c>
      <c r="L6403" t="str">
        <f>IF(OR(HLOOKUP(L$2+$A6403,Sheet2!BX:NK,$B6403,0),HLOOKUP(L$2+$A6403,Sheet2!BX:NK,$B6403,0)&lt;&gt;""),HLOOKUP(L$2+$A6403,Sheet2!BX:NK,$B6403,0),"")</f>
        <v/>
      </c>
      <c r="M6403" t="str">
        <f>IF(OR(HLOOKUP(M$2+$A6403,Sheet2!BY:NL,$B6403,0),HLOOKUP(M$2+$A6403,Sheet2!BY:NL,$B6403,0)&lt;&gt;""),HLOOKUP(M$2+$A6403,Sheet2!BY:NL,$B6403,0),"")</f>
        <v/>
      </c>
      <c r="N6403" t="str">
        <f>IF(OR(HLOOKUP(N$2+$A6403,Sheet2!BZ:NM,$B6403,0),HLOOKUP(N$2+$A6403,Sheet2!BZ:NM,$B6403,0)&lt;&gt;""),HLOOKUP(N$2+$A6403,Sheet2!BZ:NM,$B6403,0),"")</f>
        <v/>
      </c>
      <c r="O6403" t="str">
        <f>IF(OR(HLOOKUP(O$2+$A6403,Sheet2!CA:NN,$B6403,0),HLOOKUP(O$2+$A6403,Sheet2!CA:NN,$B6403,0)&lt;&gt;""),HLOOKUP(O$2+$A6403,Sheet2!CA:NN,$B6403,0),"")</f>
        <v/>
      </c>
      <c r="P6403" t="str">
        <f>IF(OR(HLOOKUP(P$2+$A6403,Sheet2!CB:NO,$B6403,0),HLOOKUP(P$2+$A6403,Sheet2!CB:NO,$B6403,0)&lt;&gt;""),HLOOKUP(P$2+$A6403,Sheet2!CB:NO,$B6403,0),"")</f>
        <v/>
      </c>
      <c r="Q6403" t="str">
        <f>IF(OR(HLOOKUP(Q$2+$A6403,Sheet2!CC:NO,$B6403,0),HLOOKUP(Q$2+$A6403,Sheet2!CC:NO,$B6403,0)&lt;&gt;""),HLOOKUP(Q$2+$A6403,Sheet2!CC:NO,$B6403,0),"")</f>
        <v/>
      </c>
    </row>
    <row r="6404" spans="1:17" x14ac:dyDescent="0.25">
      <c r="A6404" s="64">
        <f t="shared" si="795"/>
        <v>0</v>
      </c>
      <c r="B6404" s="64">
        <f t="shared" si="796"/>
        <v>645</v>
      </c>
      <c r="C6404" s="64">
        <f t="shared" si="797"/>
        <v>1</v>
      </c>
      <c r="D6404" s="64">
        <f t="shared" si="798"/>
        <v>641</v>
      </c>
      <c r="E6404" s="64">
        <f t="shared" si="799"/>
        <v>3201</v>
      </c>
      <c r="F6404" s="64" t="str">
        <f t="shared" si="792"/>
        <v/>
      </c>
      <c r="G6404" s="64" t="str">
        <f t="shared" si="793"/>
        <v/>
      </c>
      <c r="H6404" s="64" t="str">
        <f t="shared" si="794"/>
        <v/>
      </c>
      <c r="I6404" s="80" t="str">
        <f>IFERROR(VLOOKUP(D6404,Sheet2!A:B,2,0),"")</f>
        <v/>
      </c>
      <c r="J6404" s="64" t="str">
        <f>IFERROR(IF(I6404&lt;&gt;"",VLOOKUP(I6404,Sheet2!B:C,2,0),""),"")</f>
        <v/>
      </c>
      <c r="K6404" s="64" t="str">
        <f>IFERROR( IF(I6404&lt;&gt;"", HLOOKUP(L$2+$A6404,Sheet2!BX:NK,2,0),""),"")</f>
        <v/>
      </c>
      <c r="L6404" t="str">
        <f>IF(OR(HLOOKUP(L$2+$A6404,Sheet2!BX:NK,$B6404,0),HLOOKUP(L$2+$A6404,Sheet2!BX:NK,$B6404,0)&lt;&gt;""),HLOOKUP(L$2+$A6404,Sheet2!BX:NK,$B6404,0),"")</f>
        <v/>
      </c>
      <c r="M6404" t="str">
        <f>IF(OR(HLOOKUP(M$2+$A6404,Sheet2!BY:NL,$B6404,0),HLOOKUP(M$2+$A6404,Sheet2!BY:NL,$B6404,0)&lt;&gt;""),HLOOKUP(M$2+$A6404,Sheet2!BY:NL,$B6404,0),"")</f>
        <v/>
      </c>
      <c r="N6404" t="str">
        <f>IF(OR(HLOOKUP(N$2+$A6404,Sheet2!BZ:NM,$B6404,0),HLOOKUP(N$2+$A6404,Sheet2!BZ:NM,$B6404,0)&lt;&gt;""),HLOOKUP(N$2+$A6404,Sheet2!BZ:NM,$B6404,0),"")</f>
        <v/>
      </c>
      <c r="O6404" t="str">
        <f>IF(OR(HLOOKUP(O$2+$A6404,Sheet2!CA:NN,$B6404,0),HLOOKUP(O$2+$A6404,Sheet2!CA:NN,$B6404,0)&lt;&gt;""),HLOOKUP(O$2+$A6404,Sheet2!CA:NN,$B6404,0),"")</f>
        <v/>
      </c>
      <c r="P6404" t="str">
        <f>IF(OR(HLOOKUP(P$2+$A6404,Sheet2!CB:NO,$B6404,0),HLOOKUP(P$2+$A6404,Sheet2!CB:NO,$B6404,0)&lt;&gt;""),HLOOKUP(P$2+$A6404,Sheet2!CB:NO,$B6404,0),"")</f>
        <v/>
      </c>
      <c r="Q6404" t="str">
        <f>IF(OR(HLOOKUP(Q$2+$A6404,Sheet2!CC:NO,$B6404,0),HLOOKUP(Q$2+$A6404,Sheet2!CC:NO,$B6404,0)&lt;&gt;""),HLOOKUP(Q$2+$A6404,Sheet2!CC:NO,$B6404,0),"")</f>
        <v/>
      </c>
    </row>
    <row r="6405" spans="1:17" x14ac:dyDescent="0.25">
      <c r="A6405" s="64">
        <f t="shared" si="795"/>
        <v>6</v>
      </c>
      <c r="B6405" s="64">
        <f t="shared" si="796"/>
        <v>645</v>
      </c>
      <c r="C6405" s="64">
        <f t="shared" si="797"/>
        <v>2</v>
      </c>
      <c r="D6405" s="64">
        <f t="shared" si="798"/>
        <v>641</v>
      </c>
      <c r="E6405" s="64">
        <f t="shared" si="799"/>
        <v>3201</v>
      </c>
      <c r="F6405" s="64" t="str">
        <f t="shared" ref="F6405:F6468" si="800">IFERROR(IF(I6405&lt;&gt;"",IF(LEFT(K6405,2)="1-",1,2),""),"")</f>
        <v/>
      </c>
      <c r="G6405" s="64" t="str">
        <f t="shared" ref="G6405:G6468" si="801">IFERROR(IF(I6405&lt;&gt;"",MONTH( RIGHT(K6405,LEN(K6405)-FIND("-",K6405))),""),"")</f>
        <v/>
      </c>
      <c r="H6405" s="64" t="str">
        <f t="shared" ref="H6405:H6468" si="802">IFERROR(IF(I6405&lt;&gt;"",YEAR( RIGHT(K6405,LEN(K6405)-FIND("-",K6405))),""),"")</f>
        <v/>
      </c>
      <c r="I6405" s="80" t="str">
        <f>IFERROR(VLOOKUP(D6405,Sheet2!A:B,2,0),"")</f>
        <v/>
      </c>
      <c r="J6405" s="64" t="str">
        <f>IFERROR(IF(I6405&lt;&gt;"",VLOOKUP(I6405,Sheet2!B:C,2,0),""),"")</f>
        <v/>
      </c>
      <c r="K6405" s="64" t="str">
        <f>IFERROR( IF(I6405&lt;&gt;"", HLOOKUP(L$2+$A6405,Sheet2!BX:NK,2,0),""),"")</f>
        <v/>
      </c>
      <c r="L6405" t="str">
        <f>IF(OR(HLOOKUP(L$2+$A6405,Sheet2!BX:NK,$B6405,0),HLOOKUP(L$2+$A6405,Sheet2!BX:NK,$B6405,0)&lt;&gt;""),HLOOKUP(L$2+$A6405,Sheet2!BX:NK,$B6405,0),"")</f>
        <v/>
      </c>
      <c r="M6405" t="str">
        <f>IF(OR(HLOOKUP(M$2+$A6405,Sheet2!BY:NL,$B6405,0),HLOOKUP(M$2+$A6405,Sheet2!BY:NL,$B6405,0)&lt;&gt;""),HLOOKUP(M$2+$A6405,Sheet2!BY:NL,$B6405,0),"")</f>
        <v/>
      </c>
      <c r="N6405" t="str">
        <f>IF(OR(HLOOKUP(N$2+$A6405,Sheet2!BZ:NM,$B6405,0),HLOOKUP(N$2+$A6405,Sheet2!BZ:NM,$B6405,0)&lt;&gt;""),HLOOKUP(N$2+$A6405,Sheet2!BZ:NM,$B6405,0),"")</f>
        <v/>
      </c>
      <c r="O6405" t="str">
        <f>IF(OR(HLOOKUP(O$2+$A6405,Sheet2!CA:NN,$B6405,0),HLOOKUP(O$2+$A6405,Sheet2!CA:NN,$B6405,0)&lt;&gt;""),HLOOKUP(O$2+$A6405,Sheet2!CA:NN,$B6405,0),"")</f>
        <v/>
      </c>
      <c r="P6405" t="str">
        <f>IF(OR(HLOOKUP(P$2+$A6405,Sheet2!CB:NO,$B6405,0),HLOOKUP(P$2+$A6405,Sheet2!CB:NO,$B6405,0)&lt;&gt;""),HLOOKUP(P$2+$A6405,Sheet2!CB:NO,$B6405,0),"")</f>
        <v/>
      </c>
      <c r="Q6405" t="str">
        <f>IF(OR(HLOOKUP(Q$2+$A6405,Sheet2!CC:NO,$B6405,0),HLOOKUP(Q$2+$A6405,Sheet2!CC:NO,$B6405,0)&lt;&gt;""),HLOOKUP(Q$2+$A6405,Sheet2!CC:NO,$B6405,0),"")</f>
        <v/>
      </c>
    </row>
    <row r="6406" spans="1:17" x14ac:dyDescent="0.25">
      <c r="A6406" s="64">
        <f t="shared" ref="A6406:A6469" si="803">IF(C6406&lt;&gt;1,A6405+6,0)</f>
        <v>12</v>
      </c>
      <c r="B6406" s="64">
        <f t="shared" ref="B6406:B6469" si="804">IF(C6406&lt;&gt;1,B6405,B6405+1)</f>
        <v>645</v>
      </c>
      <c r="C6406" s="64">
        <f t="shared" ref="C6406:C6469" si="805">IF($C$3-C6405=0,1,C6405+1)</f>
        <v>3</v>
      </c>
      <c r="D6406" s="64">
        <f t="shared" ref="D6406:D6469" si="806">IF(C6406=1,D6405+1,D6405)</f>
        <v>641</v>
      </c>
      <c r="E6406" s="64">
        <f t="shared" ref="E6406:E6469" si="807">IF(D6406&lt;&gt;D6405,E6405+5,E6405)</f>
        <v>3201</v>
      </c>
      <c r="F6406" s="64" t="str">
        <f t="shared" si="800"/>
        <v/>
      </c>
      <c r="G6406" s="64" t="str">
        <f t="shared" si="801"/>
        <v/>
      </c>
      <c r="H6406" s="64" t="str">
        <f t="shared" si="802"/>
        <v/>
      </c>
      <c r="I6406" s="80" t="str">
        <f>IFERROR(VLOOKUP(D6406,Sheet2!A:B,2,0),"")</f>
        <v/>
      </c>
      <c r="J6406" s="64" t="str">
        <f>IFERROR(IF(I6406&lt;&gt;"",VLOOKUP(I6406,Sheet2!B:C,2,0),""),"")</f>
        <v/>
      </c>
      <c r="K6406" s="64" t="str">
        <f>IFERROR( IF(I6406&lt;&gt;"", HLOOKUP(L$2+$A6406,Sheet2!BX:NK,2,0),""),"")</f>
        <v/>
      </c>
      <c r="L6406" t="str">
        <f>IF(OR(HLOOKUP(L$2+$A6406,Sheet2!BX:NK,$B6406,0),HLOOKUP(L$2+$A6406,Sheet2!BX:NK,$B6406,0)&lt;&gt;""),HLOOKUP(L$2+$A6406,Sheet2!BX:NK,$B6406,0),"")</f>
        <v/>
      </c>
      <c r="M6406" t="str">
        <f>IF(OR(HLOOKUP(M$2+$A6406,Sheet2!BY:NL,$B6406,0),HLOOKUP(M$2+$A6406,Sheet2!BY:NL,$B6406,0)&lt;&gt;""),HLOOKUP(M$2+$A6406,Sheet2!BY:NL,$B6406,0),"")</f>
        <v/>
      </c>
      <c r="N6406" t="str">
        <f>IF(OR(HLOOKUP(N$2+$A6406,Sheet2!BZ:NM,$B6406,0),HLOOKUP(N$2+$A6406,Sheet2!BZ:NM,$B6406,0)&lt;&gt;""),HLOOKUP(N$2+$A6406,Sheet2!BZ:NM,$B6406,0),"")</f>
        <v/>
      </c>
      <c r="O6406" t="str">
        <f>IF(OR(HLOOKUP(O$2+$A6406,Sheet2!CA:NN,$B6406,0),HLOOKUP(O$2+$A6406,Sheet2!CA:NN,$B6406,0)&lt;&gt;""),HLOOKUP(O$2+$A6406,Sheet2!CA:NN,$B6406,0),"")</f>
        <v/>
      </c>
      <c r="P6406" t="str">
        <f>IF(OR(HLOOKUP(P$2+$A6406,Sheet2!CB:NO,$B6406,0),HLOOKUP(P$2+$A6406,Sheet2!CB:NO,$B6406,0)&lt;&gt;""),HLOOKUP(P$2+$A6406,Sheet2!CB:NO,$B6406,0),"")</f>
        <v/>
      </c>
      <c r="Q6406" t="str">
        <f>IF(OR(HLOOKUP(Q$2+$A6406,Sheet2!CC:NO,$B6406,0),HLOOKUP(Q$2+$A6406,Sheet2!CC:NO,$B6406,0)&lt;&gt;""),HLOOKUP(Q$2+$A6406,Sheet2!CC:NO,$B6406,0),"")</f>
        <v/>
      </c>
    </row>
    <row r="6407" spans="1:17" x14ac:dyDescent="0.25">
      <c r="A6407" s="64">
        <f t="shared" si="803"/>
        <v>18</v>
      </c>
      <c r="B6407" s="64">
        <f t="shared" si="804"/>
        <v>645</v>
      </c>
      <c r="C6407" s="64">
        <f t="shared" si="805"/>
        <v>4</v>
      </c>
      <c r="D6407" s="64">
        <f t="shared" si="806"/>
        <v>641</v>
      </c>
      <c r="E6407" s="64">
        <f t="shared" si="807"/>
        <v>3201</v>
      </c>
      <c r="F6407" s="64" t="str">
        <f t="shared" si="800"/>
        <v/>
      </c>
      <c r="G6407" s="64" t="str">
        <f t="shared" si="801"/>
        <v/>
      </c>
      <c r="H6407" s="64" t="str">
        <f t="shared" si="802"/>
        <v/>
      </c>
      <c r="I6407" s="80" t="str">
        <f>IFERROR(VLOOKUP(D6407,Sheet2!A:B,2,0),"")</f>
        <v/>
      </c>
      <c r="J6407" s="64" t="str">
        <f>IFERROR(IF(I6407&lt;&gt;"",VLOOKUP(I6407,Sheet2!B:C,2,0),""),"")</f>
        <v/>
      </c>
      <c r="K6407" s="64" t="str">
        <f>IFERROR( IF(I6407&lt;&gt;"", HLOOKUP(L$2+$A6407,Sheet2!BX:NK,2,0),""),"")</f>
        <v/>
      </c>
      <c r="L6407" t="str">
        <f>IF(OR(HLOOKUP(L$2+$A6407,Sheet2!BX:NK,$B6407,0),HLOOKUP(L$2+$A6407,Sheet2!BX:NK,$B6407,0)&lt;&gt;""),HLOOKUP(L$2+$A6407,Sheet2!BX:NK,$B6407,0),"")</f>
        <v/>
      </c>
      <c r="M6407" t="str">
        <f>IF(OR(HLOOKUP(M$2+$A6407,Sheet2!BY:NL,$B6407,0),HLOOKUP(M$2+$A6407,Sheet2!BY:NL,$B6407,0)&lt;&gt;""),HLOOKUP(M$2+$A6407,Sheet2!BY:NL,$B6407,0),"")</f>
        <v/>
      </c>
      <c r="N6407" t="str">
        <f>IF(OR(HLOOKUP(N$2+$A6407,Sheet2!BZ:NM,$B6407,0),HLOOKUP(N$2+$A6407,Sheet2!BZ:NM,$B6407,0)&lt;&gt;""),HLOOKUP(N$2+$A6407,Sheet2!BZ:NM,$B6407,0),"")</f>
        <v/>
      </c>
      <c r="O6407" t="str">
        <f>IF(OR(HLOOKUP(O$2+$A6407,Sheet2!CA:NN,$B6407,0),HLOOKUP(O$2+$A6407,Sheet2!CA:NN,$B6407,0)&lt;&gt;""),HLOOKUP(O$2+$A6407,Sheet2!CA:NN,$B6407,0),"")</f>
        <v/>
      </c>
      <c r="P6407" t="str">
        <f>IF(OR(HLOOKUP(P$2+$A6407,Sheet2!CB:NO,$B6407,0),HLOOKUP(P$2+$A6407,Sheet2!CB:NO,$B6407,0)&lt;&gt;""),HLOOKUP(P$2+$A6407,Sheet2!CB:NO,$B6407,0),"")</f>
        <v/>
      </c>
      <c r="Q6407" t="str">
        <f>IF(OR(HLOOKUP(Q$2+$A6407,Sheet2!CC:NO,$B6407,0),HLOOKUP(Q$2+$A6407,Sheet2!CC:NO,$B6407,0)&lt;&gt;""),HLOOKUP(Q$2+$A6407,Sheet2!CC:NO,$B6407,0),"")</f>
        <v/>
      </c>
    </row>
    <row r="6408" spans="1:17" x14ac:dyDescent="0.25">
      <c r="A6408" s="64">
        <f t="shared" si="803"/>
        <v>24</v>
      </c>
      <c r="B6408" s="64">
        <f t="shared" si="804"/>
        <v>645</v>
      </c>
      <c r="C6408" s="64">
        <f t="shared" si="805"/>
        <v>5</v>
      </c>
      <c r="D6408" s="64">
        <f t="shared" si="806"/>
        <v>641</v>
      </c>
      <c r="E6408" s="64">
        <f t="shared" si="807"/>
        <v>3201</v>
      </c>
      <c r="F6408" s="64" t="str">
        <f t="shared" si="800"/>
        <v/>
      </c>
      <c r="G6408" s="64" t="str">
        <f t="shared" si="801"/>
        <v/>
      </c>
      <c r="H6408" s="64" t="str">
        <f t="shared" si="802"/>
        <v/>
      </c>
      <c r="I6408" s="80" t="str">
        <f>IFERROR(VLOOKUP(D6408,Sheet2!A:B,2,0),"")</f>
        <v/>
      </c>
      <c r="J6408" s="64" t="str">
        <f>IFERROR(IF(I6408&lt;&gt;"",VLOOKUP(I6408,Sheet2!B:C,2,0),""),"")</f>
        <v/>
      </c>
      <c r="K6408" s="64" t="str">
        <f>IFERROR( IF(I6408&lt;&gt;"", HLOOKUP(L$2+$A6408,Sheet2!BX:NK,2,0),""),"")</f>
        <v/>
      </c>
      <c r="L6408" t="str">
        <f>IF(OR(HLOOKUP(L$2+$A6408,Sheet2!BX:NK,$B6408,0),HLOOKUP(L$2+$A6408,Sheet2!BX:NK,$B6408,0)&lt;&gt;""),HLOOKUP(L$2+$A6408,Sheet2!BX:NK,$B6408,0),"")</f>
        <v/>
      </c>
      <c r="M6408" t="str">
        <f>IF(OR(HLOOKUP(M$2+$A6408,Sheet2!BY:NL,$B6408,0),HLOOKUP(M$2+$A6408,Sheet2!BY:NL,$B6408,0)&lt;&gt;""),HLOOKUP(M$2+$A6408,Sheet2!BY:NL,$B6408,0),"")</f>
        <v/>
      </c>
      <c r="N6408" t="str">
        <f>IF(OR(HLOOKUP(N$2+$A6408,Sheet2!BZ:NM,$B6408,0),HLOOKUP(N$2+$A6408,Sheet2!BZ:NM,$B6408,0)&lt;&gt;""),HLOOKUP(N$2+$A6408,Sheet2!BZ:NM,$B6408,0),"")</f>
        <v/>
      </c>
      <c r="O6408" t="str">
        <f>IF(OR(HLOOKUP(O$2+$A6408,Sheet2!CA:NN,$B6408,0),HLOOKUP(O$2+$A6408,Sheet2!CA:NN,$B6408,0)&lt;&gt;""),HLOOKUP(O$2+$A6408,Sheet2!CA:NN,$B6408,0),"")</f>
        <v/>
      </c>
      <c r="P6408" t="str">
        <f>IF(OR(HLOOKUP(P$2+$A6408,Sheet2!CB:NO,$B6408,0),HLOOKUP(P$2+$A6408,Sheet2!CB:NO,$B6408,0)&lt;&gt;""),HLOOKUP(P$2+$A6408,Sheet2!CB:NO,$B6408,0),"")</f>
        <v/>
      </c>
      <c r="Q6408" t="str">
        <f>IF(OR(HLOOKUP(Q$2+$A6408,Sheet2!CC:NO,$B6408,0),HLOOKUP(Q$2+$A6408,Sheet2!CC:NO,$B6408,0)&lt;&gt;""),HLOOKUP(Q$2+$A6408,Sheet2!CC:NO,$B6408,0),"")</f>
        <v/>
      </c>
    </row>
    <row r="6409" spans="1:17" x14ac:dyDescent="0.25">
      <c r="A6409" s="64">
        <f t="shared" si="803"/>
        <v>30</v>
      </c>
      <c r="B6409" s="64">
        <f t="shared" si="804"/>
        <v>645</v>
      </c>
      <c r="C6409" s="64">
        <f t="shared" si="805"/>
        <v>6</v>
      </c>
      <c r="D6409" s="64">
        <f t="shared" si="806"/>
        <v>641</v>
      </c>
      <c r="E6409" s="64">
        <f t="shared" si="807"/>
        <v>3201</v>
      </c>
      <c r="F6409" s="64" t="str">
        <f t="shared" si="800"/>
        <v/>
      </c>
      <c r="G6409" s="64" t="str">
        <f t="shared" si="801"/>
        <v/>
      </c>
      <c r="H6409" s="64" t="str">
        <f t="shared" si="802"/>
        <v/>
      </c>
      <c r="I6409" s="80" t="str">
        <f>IFERROR(VLOOKUP(D6409,Sheet2!A:B,2,0),"")</f>
        <v/>
      </c>
      <c r="J6409" s="64" t="str">
        <f>IFERROR(IF(I6409&lt;&gt;"",VLOOKUP(I6409,Sheet2!B:C,2,0),""),"")</f>
        <v/>
      </c>
      <c r="K6409" s="64" t="str">
        <f>IFERROR( IF(I6409&lt;&gt;"", HLOOKUP(L$2+$A6409,Sheet2!BX:NK,2,0),""),"")</f>
        <v/>
      </c>
      <c r="L6409" t="str">
        <f>IF(OR(HLOOKUP(L$2+$A6409,Sheet2!BX:NK,$B6409,0),HLOOKUP(L$2+$A6409,Sheet2!BX:NK,$B6409,0)&lt;&gt;""),HLOOKUP(L$2+$A6409,Sheet2!BX:NK,$B6409,0),"")</f>
        <v/>
      </c>
      <c r="M6409" t="str">
        <f>IF(OR(HLOOKUP(M$2+$A6409,Sheet2!BY:NL,$B6409,0),HLOOKUP(M$2+$A6409,Sheet2!BY:NL,$B6409,0)&lt;&gt;""),HLOOKUP(M$2+$A6409,Sheet2!BY:NL,$B6409,0),"")</f>
        <v/>
      </c>
      <c r="N6409" t="str">
        <f>IF(OR(HLOOKUP(N$2+$A6409,Sheet2!BZ:NM,$B6409,0),HLOOKUP(N$2+$A6409,Sheet2!BZ:NM,$B6409,0)&lt;&gt;""),HLOOKUP(N$2+$A6409,Sheet2!BZ:NM,$B6409,0),"")</f>
        <v/>
      </c>
      <c r="O6409" t="str">
        <f>IF(OR(HLOOKUP(O$2+$A6409,Sheet2!CA:NN,$B6409,0),HLOOKUP(O$2+$A6409,Sheet2!CA:NN,$B6409,0)&lt;&gt;""),HLOOKUP(O$2+$A6409,Sheet2!CA:NN,$B6409,0),"")</f>
        <v/>
      </c>
      <c r="P6409" t="str">
        <f>IF(OR(HLOOKUP(P$2+$A6409,Sheet2!CB:NO,$B6409,0),HLOOKUP(P$2+$A6409,Sheet2!CB:NO,$B6409,0)&lt;&gt;""),HLOOKUP(P$2+$A6409,Sheet2!CB:NO,$B6409,0),"")</f>
        <v/>
      </c>
      <c r="Q6409" t="str">
        <f>IF(OR(HLOOKUP(Q$2+$A6409,Sheet2!CC:NO,$B6409,0),HLOOKUP(Q$2+$A6409,Sheet2!CC:NO,$B6409,0)&lt;&gt;""),HLOOKUP(Q$2+$A6409,Sheet2!CC:NO,$B6409,0),"")</f>
        <v/>
      </c>
    </row>
    <row r="6410" spans="1:17" x14ac:dyDescent="0.25">
      <c r="A6410" s="64">
        <f t="shared" si="803"/>
        <v>36</v>
      </c>
      <c r="B6410" s="64">
        <f t="shared" si="804"/>
        <v>645</v>
      </c>
      <c r="C6410" s="64">
        <f t="shared" si="805"/>
        <v>7</v>
      </c>
      <c r="D6410" s="64">
        <f t="shared" si="806"/>
        <v>641</v>
      </c>
      <c r="E6410" s="64">
        <f t="shared" si="807"/>
        <v>3201</v>
      </c>
      <c r="F6410" s="64" t="str">
        <f t="shared" si="800"/>
        <v/>
      </c>
      <c r="G6410" s="64" t="str">
        <f t="shared" si="801"/>
        <v/>
      </c>
      <c r="H6410" s="64" t="str">
        <f t="shared" si="802"/>
        <v/>
      </c>
      <c r="I6410" s="80" t="str">
        <f>IFERROR(VLOOKUP(D6410,Sheet2!A:B,2,0),"")</f>
        <v/>
      </c>
      <c r="J6410" s="64" t="str">
        <f>IFERROR(IF(I6410&lt;&gt;"",VLOOKUP(I6410,Sheet2!B:C,2,0),""),"")</f>
        <v/>
      </c>
      <c r="K6410" s="64" t="str">
        <f>IFERROR( IF(I6410&lt;&gt;"", HLOOKUP(L$2+$A6410,Sheet2!BX:NK,2,0),""),"")</f>
        <v/>
      </c>
      <c r="L6410" t="str">
        <f>IF(OR(HLOOKUP(L$2+$A6410,Sheet2!BX:NK,$B6410,0),HLOOKUP(L$2+$A6410,Sheet2!BX:NK,$B6410,0)&lt;&gt;""),HLOOKUP(L$2+$A6410,Sheet2!BX:NK,$B6410,0),"")</f>
        <v/>
      </c>
      <c r="M6410" t="str">
        <f>IF(OR(HLOOKUP(M$2+$A6410,Sheet2!BY:NL,$B6410,0),HLOOKUP(M$2+$A6410,Sheet2!BY:NL,$B6410,0)&lt;&gt;""),HLOOKUP(M$2+$A6410,Sheet2!BY:NL,$B6410,0),"")</f>
        <v/>
      </c>
      <c r="N6410" t="str">
        <f>IF(OR(HLOOKUP(N$2+$A6410,Sheet2!BZ:NM,$B6410,0),HLOOKUP(N$2+$A6410,Sheet2!BZ:NM,$B6410,0)&lt;&gt;""),HLOOKUP(N$2+$A6410,Sheet2!BZ:NM,$B6410,0),"")</f>
        <v/>
      </c>
      <c r="O6410" t="str">
        <f>IF(OR(HLOOKUP(O$2+$A6410,Sheet2!CA:NN,$B6410,0),HLOOKUP(O$2+$A6410,Sheet2!CA:NN,$B6410,0)&lt;&gt;""),HLOOKUP(O$2+$A6410,Sheet2!CA:NN,$B6410,0),"")</f>
        <v/>
      </c>
      <c r="P6410" t="str">
        <f>IF(OR(HLOOKUP(P$2+$A6410,Sheet2!CB:NO,$B6410,0),HLOOKUP(P$2+$A6410,Sheet2!CB:NO,$B6410,0)&lt;&gt;""),HLOOKUP(P$2+$A6410,Sheet2!CB:NO,$B6410,0),"")</f>
        <v/>
      </c>
      <c r="Q6410" t="str">
        <f>IF(OR(HLOOKUP(Q$2+$A6410,Sheet2!CC:NO,$B6410,0),HLOOKUP(Q$2+$A6410,Sheet2!CC:NO,$B6410,0)&lt;&gt;""),HLOOKUP(Q$2+$A6410,Sheet2!CC:NO,$B6410,0),"")</f>
        <v/>
      </c>
    </row>
    <row r="6411" spans="1:17" x14ac:dyDescent="0.25">
      <c r="A6411" s="64">
        <f t="shared" si="803"/>
        <v>42</v>
      </c>
      <c r="B6411" s="64">
        <f t="shared" si="804"/>
        <v>645</v>
      </c>
      <c r="C6411" s="64">
        <f t="shared" si="805"/>
        <v>8</v>
      </c>
      <c r="D6411" s="64">
        <f t="shared" si="806"/>
        <v>641</v>
      </c>
      <c r="E6411" s="64">
        <f t="shared" si="807"/>
        <v>3201</v>
      </c>
      <c r="F6411" s="64" t="str">
        <f t="shared" si="800"/>
        <v/>
      </c>
      <c r="G6411" s="64" t="str">
        <f t="shared" si="801"/>
        <v/>
      </c>
      <c r="H6411" s="64" t="str">
        <f t="shared" si="802"/>
        <v/>
      </c>
      <c r="I6411" s="80" t="str">
        <f>IFERROR(VLOOKUP(D6411,Sheet2!A:B,2,0),"")</f>
        <v/>
      </c>
      <c r="J6411" s="64" t="str">
        <f>IFERROR(IF(I6411&lt;&gt;"",VLOOKUP(I6411,Sheet2!B:C,2,0),""),"")</f>
        <v/>
      </c>
      <c r="K6411" s="64" t="str">
        <f>IFERROR( IF(I6411&lt;&gt;"", HLOOKUP(L$2+$A6411,Sheet2!BX:NK,2,0),""),"")</f>
        <v/>
      </c>
      <c r="L6411" t="str">
        <f>IF(OR(HLOOKUP(L$2+$A6411,Sheet2!BX:NK,$B6411,0),HLOOKUP(L$2+$A6411,Sheet2!BX:NK,$B6411,0)&lt;&gt;""),HLOOKUP(L$2+$A6411,Sheet2!BX:NK,$B6411,0),"")</f>
        <v/>
      </c>
      <c r="M6411" t="str">
        <f>IF(OR(HLOOKUP(M$2+$A6411,Sheet2!BY:NL,$B6411,0),HLOOKUP(M$2+$A6411,Sheet2!BY:NL,$B6411,0)&lt;&gt;""),HLOOKUP(M$2+$A6411,Sheet2!BY:NL,$B6411,0),"")</f>
        <v/>
      </c>
      <c r="N6411" t="str">
        <f>IF(OR(HLOOKUP(N$2+$A6411,Sheet2!BZ:NM,$B6411,0),HLOOKUP(N$2+$A6411,Sheet2!BZ:NM,$B6411,0)&lt;&gt;""),HLOOKUP(N$2+$A6411,Sheet2!BZ:NM,$B6411,0),"")</f>
        <v/>
      </c>
      <c r="O6411" t="str">
        <f>IF(OR(HLOOKUP(O$2+$A6411,Sheet2!CA:NN,$B6411,0),HLOOKUP(O$2+$A6411,Sheet2!CA:NN,$B6411,0)&lt;&gt;""),HLOOKUP(O$2+$A6411,Sheet2!CA:NN,$B6411,0),"")</f>
        <v/>
      </c>
      <c r="P6411" t="str">
        <f>IF(OR(HLOOKUP(P$2+$A6411,Sheet2!CB:NO,$B6411,0),HLOOKUP(P$2+$A6411,Sheet2!CB:NO,$B6411,0)&lt;&gt;""),HLOOKUP(P$2+$A6411,Sheet2!CB:NO,$B6411,0),"")</f>
        <v/>
      </c>
      <c r="Q6411" t="str">
        <f>IF(OR(HLOOKUP(Q$2+$A6411,Sheet2!CC:NO,$B6411,0),HLOOKUP(Q$2+$A6411,Sheet2!CC:NO,$B6411,0)&lt;&gt;""),HLOOKUP(Q$2+$A6411,Sheet2!CC:NO,$B6411,0),"")</f>
        <v/>
      </c>
    </row>
    <row r="6412" spans="1:17" x14ac:dyDescent="0.25">
      <c r="A6412" s="64">
        <f t="shared" si="803"/>
        <v>48</v>
      </c>
      <c r="B6412" s="64">
        <f t="shared" si="804"/>
        <v>645</v>
      </c>
      <c r="C6412" s="64">
        <f t="shared" si="805"/>
        <v>9</v>
      </c>
      <c r="D6412" s="64">
        <f t="shared" si="806"/>
        <v>641</v>
      </c>
      <c r="E6412" s="64">
        <f t="shared" si="807"/>
        <v>3201</v>
      </c>
      <c r="F6412" s="64" t="str">
        <f t="shared" si="800"/>
        <v/>
      </c>
      <c r="G6412" s="64" t="str">
        <f t="shared" si="801"/>
        <v/>
      </c>
      <c r="H6412" s="64" t="str">
        <f t="shared" si="802"/>
        <v/>
      </c>
      <c r="I6412" s="80" t="str">
        <f>IFERROR(VLOOKUP(D6412,Sheet2!A:B,2,0),"")</f>
        <v/>
      </c>
      <c r="J6412" s="64" t="str">
        <f>IFERROR(IF(I6412&lt;&gt;"",VLOOKUP(I6412,Sheet2!B:C,2,0),""),"")</f>
        <v/>
      </c>
      <c r="K6412" s="64" t="str">
        <f>IFERROR( IF(I6412&lt;&gt;"", HLOOKUP(L$2+$A6412,Sheet2!BX:NK,2,0),""),"")</f>
        <v/>
      </c>
      <c r="L6412" t="str">
        <f>IF(OR(HLOOKUP(L$2+$A6412,Sheet2!BX:NK,$B6412,0),HLOOKUP(L$2+$A6412,Sheet2!BX:NK,$B6412,0)&lt;&gt;""),HLOOKUP(L$2+$A6412,Sheet2!BX:NK,$B6412,0),"")</f>
        <v/>
      </c>
      <c r="M6412" t="str">
        <f>IF(OR(HLOOKUP(M$2+$A6412,Sheet2!BY:NL,$B6412,0),HLOOKUP(M$2+$A6412,Sheet2!BY:NL,$B6412,0)&lt;&gt;""),HLOOKUP(M$2+$A6412,Sheet2!BY:NL,$B6412,0),"")</f>
        <v/>
      </c>
      <c r="N6412" t="str">
        <f>IF(OR(HLOOKUP(N$2+$A6412,Sheet2!BZ:NM,$B6412,0),HLOOKUP(N$2+$A6412,Sheet2!BZ:NM,$B6412,0)&lt;&gt;""),HLOOKUP(N$2+$A6412,Sheet2!BZ:NM,$B6412,0),"")</f>
        <v/>
      </c>
      <c r="O6412" t="str">
        <f>IF(OR(HLOOKUP(O$2+$A6412,Sheet2!CA:NN,$B6412,0),HLOOKUP(O$2+$A6412,Sheet2!CA:NN,$B6412,0)&lt;&gt;""),HLOOKUP(O$2+$A6412,Sheet2!CA:NN,$B6412,0),"")</f>
        <v/>
      </c>
      <c r="P6412" t="str">
        <f>IF(OR(HLOOKUP(P$2+$A6412,Sheet2!CB:NO,$B6412,0),HLOOKUP(P$2+$A6412,Sheet2!CB:NO,$B6412,0)&lt;&gt;""),HLOOKUP(P$2+$A6412,Sheet2!CB:NO,$B6412,0),"")</f>
        <v/>
      </c>
      <c r="Q6412" t="str">
        <f>IF(OR(HLOOKUP(Q$2+$A6412,Sheet2!CC:NO,$B6412,0),HLOOKUP(Q$2+$A6412,Sheet2!CC:NO,$B6412,0)&lt;&gt;""),HLOOKUP(Q$2+$A6412,Sheet2!CC:NO,$B6412,0),"")</f>
        <v/>
      </c>
    </row>
    <row r="6413" spans="1:17" x14ac:dyDescent="0.25">
      <c r="A6413" s="64">
        <f t="shared" si="803"/>
        <v>54</v>
      </c>
      <c r="B6413" s="64">
        <f t="shared" si="804"/>
        <v>645</v>
      </c>
      <c r="C6413" s="64">
        <f t="shared" si="805"/>
        <v>10</v>
      </c>
      <c r="D6413" s="64">
        <f t="shared" si="806"/>
        <v>641</v>
      </c>
      <c r="E6413" s="64">
        <f t="shared" si="807"/>
        <v>3201</v>
      </c>
      <c r="F6413" s="64" t="str">
        <f t="shared" si="800"/>
        <v/>
      </c>
      <c r="G6413" s="64" t="str">
        <f t="shared" si="801"/>
        <v/>
      </c>
      <c r="H6413" s="64" t="str">
        <f t="shared" si="802"/>
        <v/>
      </c>
      <c r="I6413" s="80" t="str">
        <f>IFERROR(VLOOKUP(D6413,Sheet2!A:B,2,0),"")</f>
        <v/>
      </c>
      <c r="J6413" s="64" t="str">
        <f>IFERROR(IF(I6413&lt;&gt;"",VLOOKUP(I6413,Sheet2!B:C,2,0),""),"")</f>
        <v/>
      </c>
      <c r="K6413" s="64" t="str">
        <f>IFERROR( IF(I6413&lt;&gt;"", HLOOKUP(L$2+$A6413,Sheet2!BX:NK,2,0),""),"")</f>
        <v/>
      </c>
      <c r="L6413" t="str">
        <f>IF(OR(HLOOKUP(L$2+$A6413,Sheet2!BX:NK,$B6413,0),HLOOKUP(L$2+$A6413,Sheet2!BX:NK,$B6413,0)&lt;&gt;""),HLOOKUP(L$2+$A6413,Sheet2!BX:NK,$B6413,0),"")</f>
        <v/>
      </c>
      <c r="M6413" t="str">
        <f>IF(OR(HLOOKUP(M$2+$A6413,Sheet2!BY:NL,$B6413,0),HLOOKUP(M$2+$A6413,Sheet2!BY:NL,$B6413,0)&lt;&gt;""),HLOOKUP(M$2+$A6413,Sheet2!BY:NL,$B6413,0),"")</f>
        <v/>
      </c>
      <c r="N6413" t="str">
        <f>IF(OR(HLOOKUP(N$2+$A6413,Sheet2!BZ:NM,$B6413,0),HLOOKUP(N$2+$A6413,Sheet2!BZ:NM,$B6413,0)&lt;&gt;""),HLOOKUP(N$2+$A6413,Sheet2!BZ:NM,$B6413,0),"")</f>
        <v/>
      </c>
      <c r="O6413" t="str">
        <f>IF(OR(HLOOKUP(O$2+$A6413,Sheet2!CA:NN,$B6413,0),HLOOKUP(O$2+$A6413,Sheet2!CA:NN,$B6413,0)&lt;&gt;""),HLOOKUP(O$2+$A6413,Sheet2!CA:NN,$B6413,0),"")</f>
        <v/>
      </c>
      <c r="P6413" t="str">
        <f>IF(OR(HLOOKUP(P$2+$A6413,Sheet2!CB:NO,$B6413,0),HLOOKUP(P$2+$A6413,Sheet2!CB:NO,$B6413,0)&lt;&gt;""),HLOOKUP(P$2+$A6413,Sheet2!CB:NO,$B6413,0),"")</f>
        <v/>
      </c>
      <c r="Q6413" t="str">
        <f>IF(OR(HLOOKUP(Q$2+$A6413,Sheet2!CC:NO,$B6413,0),HLOOKUP(Q$2+$A6413,Sheet2!CC:NO,$B6413,0)&lt;&gt;""),HLOOKUP(Q$2+$A6413,Sheet2!CC:NO,$B6413,0),"")</f>
        <v/>
      </c>
    </row>
    <row r="6414" spans="1:17" x14ac:dyDescent="0.25">
      <c r="A6414" s="64">
        <f t="shared" si="803"/>
        <v>0</v>
      </c>
      <c r="B6414" s="64">
        <f t="shared" si="804"/>
        <v>646</v>
      </c>
      <c r="C6414" s="64">
        <f t="shared" si="805"/>
        <v>1</v>
      </c>
      <c r="D6414" s="64">
        <f t="shared" si="806"/>
        <v>642</v>
      </c>
      <c r="E6414" s="64">
        <f t="shared" si="807"/>
        <v>3206</v>
      </c>
      <c r="F6414" s="64" t="str">
        <f t="shared" si="800"/>
        <v/>
      </c>
      <c r="G6414" s="64" t="str">
        <f t="shared" si="801"/>
        <v/>
      </c>
      <c r="H6414" s="64" t="str">
        <f t="shared" si="802"/>
        <v/>
      </c>
      <c r="I6414" s="80" t="str">
        <f>IFERROR(VLOOKUP(D6414,Sheet2!A:B,2,0),"")</f>
        <v/>
      </c>
      <c r="J6414" s="64" t="str">
        <f>IFERROR(IF(I6414&lt;&gt;"",VLOOKUP(I6414,Sheet2!B:C,2,0),""),"")</f>
        <v/>
      </c>
      <c r="K6414" s="64" t="str">
        <f>IFERROR( IF(I6414&lt;&gt;"", HLOOKUP(L$2+$A6414,Sheet2!BX:NK,2,0),""),"")</f>
        <v/>
      </c>
      <c r="L6414" t="str">
        <f>IF(OR(HLOOKUP(L$2+$A6414,Sheet2!BX:NK,$B6414,0),HLOOKUP(L$2+$A6414,Sheet2!BX:NK,$B6414,0)&lt;&gt;""),HLOOKUP(L$2+$A6414,Sheet2!BX:NK,$B6414,0),"")</f>
        <v/>
      </c>
      <c r="M6414" t="str">
        <f>IF(OR(HLOOKUP(M$2+$A6414,Sheet2!BY:NL,$B6414,0),HLOOKUP(M$2+$A6414,Sheet2!BY:NL,$B6414,0)&lt;&gt;""),HLOOKUP(M$2+$A6414,Sheet2!BY:NL,$B6414,0),"")</f>
        <v/>
      </c>
      <c r="N6414" t="str">
        <f>IF(OR(HLOOKUP(N$2+$A6414,Sheet2!BZ:NM,$B6414,0),HLOOKUP(N$2+$A6414,Sheet2!BZ:NM,$B6414,0)&lt;&gt;""),HLOOKUP(N$2+$A6414,Sheet2!BZ:NM,$B6414,0),"")</f>
        <v/>
      </c>
      <c r="O6414" t="str">
        <f>IF(OR(HLOOKUP(O$2+$A6414,Sheet2!CA:NN,$B6414,0),HLOOKUP(O$2+$A6414,Sheet2!CA:NN,$B6414,0)&lt;&gt;""),HLOOKUP(O$2+$A6414,Sheet2!CA:NN,$B6414,0),"")</f>
        <v/>
      </c>
      <c r="P6414" t="str">
        <f>IF(OR(HLOOKUP(P$2+$A6414,Sheet2!CB:NO,$B6414,0),HLOOKUP(P$2+$A6414,Sheet2!CB:NO,$B6414,0)&lt;&gt;""),HLOOKUP(P$2+$A6414,Sheet2!CB:NO,$B6414,0),"")</f>
        <v/>
      </c>
      <c r="Q6414" t="str">
        <f>IF(OR(HLOOKUP(Q$2+$A6414,Sheet2!CC:NO,$B6414,0),HLOOKUP(Q$2+$A6414,Sheet2!CC:NO,$B6414,0)&lt;&gt;""),HLOOKUP(Q$2+$A6414,Sheet2!CC:NO,$B6414,0),"")</f>
        <v/>
      </c>
    </row>
    <row r="6415" spans="1:17" x14ac:dyDescent="0.25">
      <c r="A6415" s="64">
        <f t="shared" si="803"/>
        <v>6</v>
      </c>
      <c r="B6415" s="64">
        <f t="shared" si="804"/>
        <v>646</v>
      </c>
      <c r="C6415" s="64">
        <f t="shared" si="805"/>
        <v>2</v>
      </c>
      <c r="D6415" s="64">
        <f t="shared" si="806"/>
        <v>642</v>
      </c>
      <c r="E6415" s="64">
        <f t="shared" si="807"/>
        <v>3206</v>
      </c>
      <c r="F6415" s="64" t="str">
        <f t="shared" si="800"/>
        <v/>
      </c>
      <c r="G6415" s="64" t="str">
        <f t="shared" si="801"/>
        <v/>
      </c>
      <c r="H6415" s="64" t="str">
        <f t="shared" si="802"/>
        <v/>
      </c>
      <c r="I6415" s="80" t="str">
        <f>IFERROR(VLOOKUP(D6415,Sheet2!A:B,2,0),"")</f>
        <v/>
      </c>
      <c r="J6415" s="64" t="str">
        <f>IFERROR(IF(I6415&lt;&gt;"",VLOOKUP(I6415,Sheet2!B:C,2,0),""),"")</f>
        <v/>
      </c>
      <c r="K6415" s="64" t="str">
        <f>IFERROR( IF(I6415&lt;&gt;"", HLOOKUP(L$2+$A6415,Sheet2!BX:NK,2,0),""),"")</f>
        <v/>
      </c>
      <c r="L6415" t="str">
        <f>IF(OR(HLOOKUP(L$2+$A6415,Sheet2!BX:NK,$B6415,0),HLOOKUP(L$2+$A6415,Sheet2!BX:NK,$B6415,0)&lt;&gt;""),HLOOKUP(L$2+$A6415,Sheet2!BX:NK,$B6415,0),"")</f>
        <v/>
      </c>
      <c r="M6415" t="str">
        <f>IF(OR(HLOOKUP(M$2+$A6415,Sheet2!BY:NL,$B6415,0),HLOOKUP(M$2+$A6415,Sheet2!BY:NL,$B6415,0)&lt;&gt;""),HLOOKUP(M$2+$A6415,Sheet2!BY:NL,$B6415,0),"")</f>
        <v/>
      </c>
      <c r="N6415" t="str">
        <f>IF(OR(HLOOKUP(N$2+$A6415,Sheet2!BZ:NM,$B6415,0),HLOOKUP(N$2+$A6415,Sheet2!BZ:NM,$B6415,0)&lt;&gt;""),HLOOKUP(N$2+$A6415,Sheet2!BZ:NM,$B6415,0),"")</f>
        <v/>
      </c>
      <c r="O6415" t="str">
        <f>IF(OR(HLOOKUP(O$2+$A6415,Sheet2!CA:NN,$B6415,0),HLOOKUP(O$2+$A6415,Sheet2!CA:NN,$B6415,0)&lt;&gt;""),HLOOKUP(O$2+$A6415,Sheet2!CA:NN,$B6415,0),"")</f>
        <v/>
      </c>
      <c r="P6415" t="str">
        <f>IF(OR(HLOOKUP(P$2+$A6415,Sheet2!CB:NO,$B6415,0),HLOOKUP(P$2+$A6415,Sheet2!CB:NO,$B6415,0)&lt;&gt;""),HLOOKUP(P$2+$A6415,Sheet2!CB:NO,$B6415,0),"")</f>
        <v/>
      </c>
      <c r="Q6415" t="str">
        <f>IF(OR(HLOOKUP(Q$2+$A6415,Sheet2!CC:NO,$B6415,0),HLOOKUP(Q$2+$A6415,Sheet2!CC:NO,$B6415,0)&lt;&gt;""),HLOOKUP(Q$2+$A6415,Sheet2!CC:NO,$B6415,0),"")</f>
        <v/>
      </c>
    </row>
    <row r="6416" spans="1:17" x14ac:dyDescent="0.25">
      <c r="A6416" s="64">
        <f t="shared" si="803"/>
        <v>12</v>
      </c>
      <c r="B6416" s="64">
        <f t="shared" si="804"/>
        <v>646</v>
      </c>
      <c r="C6416" s="64">
        <f t="shared" si="805"/>
        <v>3</v>
      </c>
      <c r="D6416" s="64">
        <f t="shared" si="806"/>
        <v>642</v>
      </c>
      <c r="E6416" s="64">
        <f t="shared" si="807"/>
        <v>3206</v>
      </c>
      <c r="F6416" s="64" t="str">
        <f t="shared" si="800"/>
        <v/>
      </c>
      <c r="G6416" s="64" t="str">
        <f t="shared" si="801"/>
        <v/>
      </c>
      <c r="H6416" s="64" t="str">
        <f t="shared" si="802"/>
        <v/>
      </c>
      <c r="I6416" s="80" t="str">
        <f>IFERROR(VLOOKUP(D6416,Sheet2!A:B,2,0),"")</f>
        <v/>
      </c>
      <c r="J6416" s="64" t="str">
        <f>IFERROR(IF(I6416&lt;&gt;"",VLOOKUP(I6416,Sheet2!B:C,2,0),""),"")</f>
        <v/>
      </c>
      <c r="K6416" s="64" t="str">
        <f>IFERROR( IF(I6416&lt;&gt;"", HLOOKUP(L$2+$A6416,Sheet2!BX:NK,2,0),""),"")</f>
        <v/>
      </c>
      <c r="L6416" t="str">
        <f>IF(OR(HLOOKUP(L$2+$A6416,Sheet2!BX:NK,$B6416,0),HLOOKUP(L$2+$A6416,Sheet2!BX:NK,$B6416,0)&lt;&gt;""),HLOOKUP(L$2+$A6416,Sheet2!BX:NK,$B6416,0),"")</f>
        <v/>
      </c>
      <c r="M6416" t="str">
        <f>IF(OR(HLOOKUP(M$2+$A6416,Sheet2!BY:NL,$B6416,0),HLOOKUP(M$2+$A6416,Sheet2!BY:NL,$B6416,0)&lt;&gt;""),HLOOKUP(M$2+$A6416,Sheet2!BY:NL,$B6416,0),"")</f>
        <v/>
      </c>
      <c r="N6416" t="str">
        <f>IF(OR(HLOOKUP(N$2+$A6416,Sheet2!BZ:NM,$B6416,0),HLOOKUP(N$2+$A6416,Sheet2!BZ:NM,$B6416,0)&lt;&gt;""),HLOOKUP(N$2+$A6416,Sheet2!BZ:NM,$B6416,0),"")</f>
        <v/>
      </c>
      <c r="O6416" t="str">
        <f>IF(OR(HLOOKUP(O$2+$A6416,Sheet2!CA:NN,$B6416,0),HLOOKUP(O$2+$A6416,Sheet2!CA:NN,$B6416,0)&lt;&gt;""),HLOOKUP(O$2+$A6416,Sheet2!CA:NN,$B6416,0),"")</f>
        <v/>
      </c>
      <c r="P6416" t="str">
        <f>IF(OR(HLOOKUP(P$2+$A6416,Sheet2!CB:NO,$B6416,0),HLOOKUP(P$2+$A6416,Sheet2!CB:NO,$B6416,0)&lt;&gt;""),HLOOKUP(P$2+$A6416,Sheet2!CB:NO,$B6416,0),"")</f>
        <v/>
      </c>
      <c r="Q6416" t="str">
        <f>IF(OR(HLOOKUP(Q$2+$A6416,Sheet2!CC:NO,$B6416,0),HLOOKUP(Q$2+$A6416,Sheet2!CC:NO,$B6416,0)&lt;&gt;""),HLOOKUP(Q$2+$A6416,Sheet2!CC:NO,$B6416,0),"")</f>
        <v/>
      </c>
    </row>
    <row r="6417" spans="1:17" x14ac:dyDescent="0.25">
      <c r="A6417" s="64">
        <f t="shared" si="803"/>
        <v>18</v>
      </c>
      <c r="B6417" s="64">
        <f t="shared" si="804"/>
        <v>646</v>
      </c>
      <c r="C6417" s="64">
        <f t="shared" si="805"/>
        <v>4</v>
      </c>
      <c r="D6417" s="64">
        <f t="shared" si="806"/>
        <v>642</v>
      </c>
      <c r="E6417" s="64">
        <f t="shared" si="807"/>
        <v>3206</v>
      </c>
      <c r="F6417" s="64" t="str">
        <f t="shared" si="800"/>
        <v/>
      </c>
      <c r="G6417" s="64" t="str">
        <f t="shared" si="801"/>
        <v/>
      </c>
      <c r="H6417" s="64" t="str">
        <f t="shared" si="802"/>
        <v/>
      </c>
      <c r="I6417" s="80" t="str">
        <f>IFERROR(VLOOKUP(D6417,Sheet2!A:B,2,0),"")</f>
        <v/>
      </c>
      <c r="J6417" s="64" t="str">
        <f>IFERROR(IF(I6417&lt;&gt;"",VLOOKUP(I6417,Sheet2!B:C,2,0),""),"")</f>
        <v/>
      </c>
      <c r="K6417" s="64" t="str">
        <f>IFERROR( IF(I6417&lt;&gt;"", HLOOKUP(L$2+$A6417,Sheet2!BX:NK,2,0),""),"")</f>
        <v/>
      </c>
      <c r="L6417" t="str">
        <f>IF(OR(HLOOKUP(L$2+$A6417,Sheet2!BX:NK,$B6417,0),HLOOKUP(L$2+$A6417,Sheet2!BX:NK,$B6417,0)&lt;&gt;""),HLOOKUP(L$2+$A6417,Sheet2!BX:NK,$B6417,0),"")</f>
        <v/>
      </c>
      <c r="M6417" t="str">
        <f>IF(OR(HLOOKUP(M$2+$A6417,Sheet2!BY:NL,$B6417,0),HLOOKUP(M$2+$A6417,Sheet2!BY:NL,$B6417,0)&lt;&gt;""),HLOOKUP(M$2+$A6417,Sheet2!BY:NL,$B6417,0),"")</f>
        <v/>
      </c>
      <c r="N6417" t="str">
        <f>IF(OR(HLOOKUP(N$2+$A6417,Sheet2!BZ:NM,$B6417,0),HLOOKUP(N$2+$A6417,Sheet2!BZ:NM,$B6417,0)&lt;&gt;""),HLOOKUP(N$2+$A6417,Sheet2!BZ:NM,$B6417,0),"")</f>
        <v/>
      </c>
      <c r="O6417" t="str">
        <f>IF(OR(HLOOKUP(O$2+$A6417,Sheet2!CA:NN,$B6417,0),HLOOKUP(O$2+$A6417,Sheet2!CA:NN,$B6417,0)&lt;&gt;""),HLOOKUP(O$2+$A6417,Sheet2!CA:NN,$B6417,0),"")</f>
        <v/>
      </c>
      <c r="P6417" t="str">
        <f>IF(OR(HLOOKUP(P$2+$A6417,Sheet2!CB:NO,$B6417,0),HLOOKUP(P$2+$A6417,Sheet2!CB:NO,$B6417,0)&lt;&gt;""),HLOOKUP(P$2+$A6417,Sheet2!CB:NO,$B6417,0),"")</f>
        <v/>
      </c>
      <c r="Q6417" t="str">
        <f>IF(OR(HLOOKUP(Q$2+$A6417,Sheet2!CC:NO,$B6417,0),HLOOKUP(Q$2+$A6417,Sheet2!CC:NO,$B6417,0)&lt;&gt;""),HLOOKUP(Q$2+$A6417,Sheet2!CC:NO,$B6417,0),"")</f>
        <v/>
      </c>
    </row>
    <row r="6418" spans="1:17" x14ac:dyDescent="0.25">
      <c r="A6418" s="64">
        <f t="shared" si="803"/>
        <v>24</v>
      </c>
      <c r="B6418" s="64">
        <f t="shared" si="804"/>
        <v>646</v>
      </c>
      <c r="C6418" s="64">
        <f t="shared" si="805"/>
        <v>5</v>
      </c>
      <c r="D6418" s="64">
        <f t="shared" si="806"/>
        <v>642</v>
      </c>
      <c r="E6418" s="64">
        <f t="shared" si="807"/>
        <v>3206</v>
      </c>
      <c r="F6418" s="64" t="str">
        <f t="shared" si="800"/>
        <v/>
      </c>
      <c r="G6418" s="64" t="str">
        <f t="shared" si="801"/>
        <v/>
      </c>
      <c r="H6418" s="64" t="str">
        <f t="shared" si="802"/>
        <v/>
      </c>
      <c r="I6418" s="80" t="str">
        <f>IFERROR(VLOOKUP(D6418,Sheet2!A:B,2,0),"")</f>
        <v/>
      </c>
      <c r="J6418" s="64" t="str">
        <f>IFERROR(IF(I6418&lt;&gt;"",VLOOKUP(I6418,Sheet2!B:C,2,0),""),"")</f>
        <v/>
      </c>
      <c r="K6418" s="64" t="str">
        <f>IFERROR( IF(I6418&lt;&gt;"", HLOOKUP(L$2+$A6418,Sheet2!BX:NK,2,0),""),"")</f>
        <v/>
      </c>
      <c r="L6418" t="str">
        <f>IF(OR(HLOOKUP(L$2+$A6418,Sheet2!BX:NK,$B6418,0),HLOOKUP(L$2+$A6418,Sheet2!BX:NK,$B6418,0)&lt;&gt;""),HLOOKUP(L$2+$A6418,Sheet2!BX:NK,$B6418,0),"")</f>
        <v/>
      </c>
      <c r="M6418" t="str">
        <f>IF(OR(HLOOKUP(M$2+$A6418,Sheet2!BY:NL,$B6418,0),HLOOKUP(M$2+$A6418,Sheet2!BY:NL,$B6418,0)&lt;&gt;""),HLOOKUP(M$2+$A6418,Sheet2!BY:NL,$B6418,0),"")</f>
        <v/>
      </c>
      <c r="N6418" t="str">
        <f>IF(OR(HLOOKUP(N$2+$A6418,Sheet2!BZ:NM,$B6418,0),HLOOKUP(N$2+$A6418,Sheet2!BZ:NM,$B6418,0)&lt;&gt;""),HLOOKUP(N$2+$A6418,Sheet2!BZ:NM,$B6418,0),"")</f>
        <v/>
      </c>
      <c r="O6418" t="str">
        <f>IF(OR(HLOOKUP(O$2+$A6418,Sheet2!CA:NN,$B6418,0),HLOOKUP(O$2+$A6418,Sheet2!CA:NN,$B6418,0)&lt;&gt;""),HLOOKUP(O$2+$A6418,Sheet2!CA:NN,$B6418,0),"")</f>
        <v/>
      </c>
      <c r="P6418" t="str">
        <f>IF(OR(HLOOKUP(P$2+$A6418,Sheet2!CB:NO,$B6418,0),HLOOKUP(P$2+$A6418,Sheet2!CB:NO,$B6418,0)&lt;&gt;""),HLOOKUP(P$2+$A6418,Sheet2!CB:NO,$B6418,0),"")</f>
        <v/>
      </c>
      <c r="Q6418" t="str">
        <f>IF(OR(HLOOKUP(Q$2+$A6418,Sheet2!CC:NO,$B6418,0),HLOOKUP(Q$2+$A6418,Sheet2!CC:NO,$B6418,0)&lt;&gt;""),HLOOKUP(Q$2+$A6418,Sheet2!CC:NO,$B6418,0),"")</f>
        <v/>
      </c>
    </row>
    <row r="6419" spans="1:17" x14ac:dyDescent="0.25">
      <c r="A6419" s="64">
        <f t="shared" si="803"/>
        <v>30</v>
      </c>
      <c r="B6419" s="64">
        <f t="shared" si="804"/>
        <v>646</v>
      </c>
      <c r="C6419" s="64">
        <f t="shared" si="805"/>
        <v>6</v>
      </c>
      <c r="D6419" s="64">
        <f t="shared" si="806"/>
        <v>642</v>
      </c>
      <c r="E6419" s="64">
        <f t="shared" si="807"/>
        <v>3206</v>
      </c>
      <c r="F6419" s="64" t="str">
        <f t="shared" si="800"/>
        <v/>
      </c>
      <c r="G6419" s="64" t="str">
        <f t="shared" si="801"/>
        <v/>
      </c>
      <c r="H6419" s="64" t="str">
        <f t="shared" si="802"/>
        <v/>
      </c>
      <c r="I6419" s="80" t="str">
        <f>IFERROR(VLOOKUP(D6419,Sheet2!A:B,2,0),"")</f>
        <v/>
      </c>
      <c r="J6419" s="64" t="str">
        <f>IFERROR(IF(I6419&lt;&gt;"",VLOOKUP(I6419,Sheet2!B:C,2,0),""),"")</f>
        <v/>
      </c>
      <c r="K6419" s="64" t="str">
        <f>IFERROR( IF(I6419&lt;&gt;"", HLOOKUP(L$2+$A6419,Sheet2!BX:NK,2,0),""),"")</f>
        <v/>
      </c>
      <c r="L6419" t="str">
        <f>IF(OR(HLOOKUP(L$2+$A6419,Sheet2!BX:NK,$B6419,0),HLOOKUP(L$2+$A6419,Sheet2!BX:NK,$B6419,0)&lt;&gt;""),HLOOKUP(L$2+$A6419,Sheet2!BX:NK,$B6419,0),"")</f>
        <v/>
      </c>
      <c r="M6419" t="str">
        <f>IF(OR(HLOOKUP(M$2+$A6419,Sheet2!BY:NL,$B6419,0),HLOOKUP(M$2+$A6419,Sheet2!BY:NL,$B6419,0)&lt;&gt;""),HLOOKUP(M$2+$A6419,Sheet2!BY:NL,$B6419,0),"")</f>
        <v/>
      </c>
      <c r="N6419" t="str">
        <f>IF(OR(HLOOKUP(N$2+$A6419,Sheet2!BZ:NM,$B6419,0),HLOOKUP(N$2+$A6419,Sheet2!BZ:NM,$B6419,0)&lt;&gt;""),HLOOKUP(N$2+$A6419,Sheet2!BZ:NM,$B6419,0),"")</f>
        <v/>
      </c>
      <c r="O6419" t="str">
        <f>IF(OR(HLOOKUP(O$2+$A6419,Sheet2!CA:NN,$B6419,0),HLOOKUP(O$2+$A6419,Sheet2!CA:NN,$B6419,0)&lt;&gt;""),HLOOKUP(O$2+$A6419,Sheet2!CA:NN,$B6419,0),"")</f>
        <v/>
      </c>
      <c r="P6419" t="str">
        <f>IF(OR(HLOOKUP(P$2+$A6419,Sheet2!CB:NO,$B6419,0),HLOOKUP(P$2+$A6419,Sheet2!CB:NO,$B6419,0)&lt;&gt;""),HLOOKUP(P$2+$A6419,Sheet2!CB:NO,$B6419,0),"")</f>
        <v/>
      </c>
      <c r="Q6419" t="str">
        <f>IF(OR(HLOOKUP(Q$2+$A6419,Sheet2!CC:NO,$B6419,0),HLOOKUP(Q$2+$A6419,Sheet2!CC:NO,$B6419,0)&lt;&gt;""),HLOOKUP(Q$2+$A6419,Sheet2!CC:NO,$B6419,0),"")</f>
        <v/>
      </c>
    </row>
    <row r="6420" spans="1:17" x14ac:dyDescent="0.25">
      <c r="A6420" s="64">
        <f t="shared" si="803"/>
        <v>36</v>
      </c>
      <c r="B6420" s="64">
        <f t="shared" si="804"/>
        <v>646</v>
      </c>
      <c r="C6420" s="64">
        <f t="shared" si="805"/>
        <v>7</v>
      </c>
      <c r="D6420" s="64">
        <f t="shared" si="806"/>
        <v>642</v>
      </c>
      <c r="E6420" s="64">
        <f t="shared" si="807"/>
        <v>3206</v>
      </c>
      <c r="F6420" s="64" t="str">
        <f t="shared" si="800"/>
        <v/>
      </c>
      <c r="G6420" s="64" t="str">
        <f t="shared" si="801"/>
        <v/>
      </c>
      <c r="H6420" s="64" t="str">
        <f t="shared" si="802"/>
        <v/>
      </c>
      <c r="I6420" s="80" t="str">
        <f>IFERROR(VLOOKUP(D6420,Sheet2!A:B,2,0),"")</f>
        <v/>
      </c>
      <c r="J6420" s="64" t="str">
        <f>IFERROR(IF(I6420&lt;&gt;"",VLOOKUP(I6420,Sheet2!B:C,2,0),""),"")</f>
        <v/>
      </c>
      <c r="K6420" s="64" t="str">
        <f>IFERROR( IF(I6420&lt;&gt;"", HLOOKUP(L$2+$A6420,Sheet2!BX:NK,2,0),""),"")</f>
        <v/>
      </c>
      <c r="L6420" t="str">
        <f>IF(OR(HLOOKUP(L$2+$A6420,Sheet2!BX:NK,$B6420,0),HLOOKUP(L$2+$A6420,Sheet2!BX:NK,$B6420,0)&lt;&gt;""),HLOOKUP(L$2+$A6420,Sheet2!BX:NK,$B6420,0),"")</f>
        <v/>
      </c>
      <c r="M6420" t="str">
        <f>IF(OR(HLOOKUP(M$2+$A6420,Sheet2!BY:NL,$B6420,0),HLOOKUP(M$2+$A6420,Sheet2!BY:NL,$B6420,0)&lt;&gt;""),HLOOKUP(M$2+$A6420,Sheet2!BY:NL,$B6420,0),"")</f>
        <v/>
      </c>
      <c r="N6420" t="str">
        <f>IF(OR(HLOOKUP(N$2+$A6420,Sheet2!BZ:NM,$B6420,0),HLOOKUP(N$2+$A6420,Sheet2!BZ:NM,$B6420,0)&lt;&gt;""),HLOOKUP(N$2+$A6420,Sheet2!BZ:NM,$B6420,0),"")</f>
        <v/>
      </c>
      <c r="O6420" t="str">
        <f>IF(OR(HLOOKUP(O$2+$A6420,Sheet2!CA:NN,$B6420,0),HLOOKUP(O$2+$A6420,Sheet2!CA:NN,$B6420,0)&lt;&gt;""),HLOOKUP(O$2+$A6420,Sheet2!CA:NN,$B6420,0),"")</f>
        <v/>
      </c>
      <c r="P6420" t="str">
        <f>IF(OR(HLOOKUP(P$2+$A6420,Sheet2!CB:NO,$B6420,0),HLOOKUP(P$2+$A6420,Sheet2!CB:NO,$B6420,0)&lt;&gt;""),HLOOKUP(P$2+$A6420,Sheet2!CB:NO,$B6420,0),"")</f>
        <v/>
      </c>
      <c r="Q6420" t="str">
        <f>IF(OR(HLOOKUP(Q$2+$A6420,Sheet2!CC:NO,$B6420,0),HLOOKUP(Q$2+$A6420,Sheet2!CC:NO,$B6420,0)&lt;&gt;""),HLOOKUP(Q$2+$A6420,Sheet2!CC:NO,$B6420,0),"")</f>
        <v/>
      </c>
    </row>
    <row r="6421" spans="1:17" x14ac:dyDescent="0.25">
      <c r="A6421" s="64">
        <f t="shared" si="803"/>
        <v>42</v>
      </c>
      <c r="B6421" s="64">
        <f t="shared" si="804"/>
        <v>646</v>
      </c>
      <c r="C6421" s="64">
        <f t="shared" si="805"/>
        <v>8</v>
      </c>
      <c r="D6421" s="64">
        <f t="shared" si="806"/>
        <v>642</v>
      </c>
      <c r="E6421" s="64">
        <f t="shared" si="807"/>
        <v>3206</v>
      </c>
      <c r="F6421" s="64" t="str">
        <f t="shared" si="800"/>
        <v/>
      </c>
      <c r="G6421" s="64" t="str">
        <f t="shared" si="801"/>
        <v/>
      </c>
      <c r="H6421" s="64" t="str">
        <f t="shared" si="802"/>
        <v/>
      </c>
      <c r="I6421" s="80" t="str">
        <f>IFERROR(VLOOKUP(D6421,Sheet2!A:B,2,0),"")</f>
        <v/>
      </c>
      <c r="J6421" s="64" t="str">
        <f>IFERROR(IF(I6421&lt;&gt;"",VLOOKUP(I6421,Sheet2!B:C,2,0),""),"")</f>
        <v/>
      </c>
      <c r="K6421" s="64" t="str">
        <f>IFERROR( IF(I6421&lt;&gt;"", HLOOKUP(L$2+$A6421,Sheet2!BX:NK,2,0),""),"")</f>
        <v/>
      </c>
      <c r="L6421" t="str">
        <f>IF(OR(HLOOKUP(L$2+$A6421,Sheet2!BX:NK,$B6421,0),HLOOKUP(L$2+$A6421,Sheet2!BX:NK,$B6421,0)&lt;&gt;""),HLOOKUP(L$2+$A6421,Sheet2!BX:NK,$B6421,0),"")</f>
        <v/>
      </c>
      <c r="M6421" t="str">
        <f>IF(OR(HLOOKUP(M$2+$A6421,Sheet2!BY:NL,$B6421,0),HLOOKUP(M$2+$A6421,Sheet2!BY:NL,$B6421,0)&lt;&gt;""),HLOOKUP(M$2+$A6421,Sheet2!BY:NL,$B6421,0),"")</f>
        <v/>
      </c>
      <c r="N6421" t="str">
        <f>IF(OR(HLOOKUP(N$2+$A6421,Sheet2!BZ:NM,$B6421,0),HLOOKUP(N$2+$A6421,Sheet2!BZ:NM,$B6421,0)&lt;&gt;""),HLOOKUP(N$2+$A6421,Sheet2!BZ:NM,$B6421,0),"")</f>
        <v/>
      </c>
      <c r="O6421" t="str">
        <f>IF(OR(HLOOKUP(O$2+$A6421,Sheet2!CA:NN,$B6421,0),HLOOKUP(O$2+$A6421,Sheet2!CA:NN,$B6421,0)&lt;&gt;""),HLOOKUP(O$2+$A6421,Sheet2!CA:NN,$B6421,0),"")</f>
        <v/>
      </c>
      <c r="P6421" t="str">
        <f>IF(OR(HLOOKUP(P$2+$A6421,Sheet2!CB:NO,$B6421,0),HLOOKUP(P$2+$A6421,Sheet2!CB:NO,$B6421,0)&lt;&gt;""),HLOOKUP(P$2+$A6421,Sheet2!CB:NO,$B6421,0),"")</f>
        <v/>
      </c>
      <c r="Q6421" t="str">
        <f>IF(OR(HLOOKUP(Q$2+$A6421,Sheet2!CC:NO,$B6421,0),HLOOKUP(Q$2+$A6421,Sheet2!CC:NO,$B6421,0)&lt;&gt;""),HLOOKUP(Q$2+$A6421,Sheet2!CC:NO,$B6421,0),"")</f>
        <v/>
      </c>
    </row>
    <row r="6422" spans="1:17" x14ac:dyDescent="0.25">
      <c r="A6422" s="64">
        <f t="shared" si="803"/>
        <v>48</v>
      </c>
      <c r="B6422" s="64">
        <f t="shared" si="804"/>
        <v>646</v>
      </c>
      <c r="C6422" s="64">
        <f t="shared" si="805"/>
        <v>9</v>
      </c>
      <c r="D6422" s="64">
        <f t="shared" si="806"/>
        <v>642</v>
      </c>
      <c r="E6422" s="64">
        <f t="shared" si="807"/>
        <v>3206</v>
      </c>
      <c r="F6422" s="64" t="str">
        <f t="shared" si="800"/>
        <v/>
      </c>
      <c r="G6422" s="64" t="str">
        <f t="shared" si="801"/>
        <v/>
      </c>
      <c r="H6422" s="64" t="str">
        <f t="shared" si="802"/>
        <v/>
      </c>
      <c r="I6422" s="80" t="str">
        <f>IFERROR(VLOOKUP(D6422,Sheet2!A:B,2,0),"")</f>
        <v/>
      </c>
      <c r="J6422" s="64" t="str">
        <f>IFERROR(IF(I6422&lt;&gt;"",VLOOKUP(I6422,Sheet2!B:C,2,0),""),"")</f>
        <v/>
      </c>
      <c r="K6422" s="64" t="str">
        <f>IFERROR( IF(I6422&lt;&gt;"", HLOOKUP(L$2+$A6422,Sheet2!BX:NK,2,0),""),"")</f>
        <v/>
      </c>
      <c r="L6422" t="str">
        <f>IF(OR(HLOOKUP(L$2+$A6422,Sheet2!BX:NK,$B6422,0),HLOOKUP(L$2+$A6422,Sheet2!BX:NK,$B6422,0)&lt;&gt;""),HLOOKUP(L$2+$A6422,Sheet2!BX:NK,$B6422,0),"")</f>
        <v/>
      </c>
      <c r="M6422" t="str">
        <f>IF(OR(HLOOKUP(M$2+$A6422,Sheet2!BY:NL,$B6422,0),HLOOKUP(M$2+$A6422,Sheet2!BY:NL,$B6422,0)&lt;&gt;""),HLOOKUP(M$2+$A6422,Sheet2!BY:NL,$B6422,0),"")</f>
        <v/>
      </c>
      <c r="N6422" t="str">
        <f>IF(OR(HLOOKUP(N$2+$A6422,Sheet2!BZ:NM,$B6422,0),HLOOKUP(N$2+$A6422,Sheet2!BZ:NM,$B6422,0)&lt;&gt;""),HLOOKUP(N$2+$A6422,Sheet2!BZ:NM,$B6422,0),"")</f>
        <v/>
      </c>
      <c r="O6422" t="str">
        <f>IF(OR(HLOOKUP(O$2+$A6422,Sheet2!CA:NN,$B6422,0),HLOOKUP(O$2+$A6422,Sheet2!CA:NN,$B6422,0)&lt;&gt;""),HLOOKUP(O$2+$A6422,Sheet2!CA:NN,$B6422,0),"")</f>
        <v/>
      </c>
      <c r="P6422" t="str">
        <f>IF(OR(HLOOKUP(P$2+$A6422,Sheet2!CB:NO,$B6422,0),HLOOKUP(P$2+$A6422,Sheet2!CB:NO,$B6422,0)&lt;&gt;""),HLOOKUP(P$2+$A6422,Sheet2!CB:NO,$B6422,0),"")</f>
        <v/>
      </c>
      <c r="Q6422" t="str">
        <f>IF(OR(HLOOKUP(Q$2+$A6422,Sheet2!CC:NO,$B6422,0),HLOOKUP(Q$2+$A6422,Sheet2!CC:NO,$B6422,0)&lt;&gt;""),HLOOKUP(Q$2+$A6422,Sheet2!CC:NO,$B6422,0),"")</f>
        <v/>
      </c>
    </row>
    <row r="6423" spans="1:17" x14ac:dyDescent="0.25">
      <c r="A6423" s="64">
        <f t="shared" si="803"/>
        <v>54</v>
      </c>
      <c r="B6423" s="64">
        <f t="shared" si="804"/>
        <v>646</v>
      </c>
      <c r="C6423" s="64">
        <f t="shared" si="805"/>
        <v>10</v>
      </c>
      <c r="D6423" s="64">
        <f t="shared" si="806"/>
        <v>642</v>
      </c>
      <c r="E6423" s="64">
        <f t="shared" si="807"/>
        <v>3206</v>
      </c>
      <c r="F6423" s="64" t="str">
        <f t="shared" si="800"/>
        <v/>
      </c>
      <c r="G6423" s="64" t="str">
        <f t="shared" si="801"/>
        <v/>
      </c>
      <c r="H6423" s="64" t="str">
        <f t="shared" si="802"/>
        <v/>
      </c>
      <c r="I6423" s="80" t="str">
        <f>IFERROR(VLOOKUP(D6423,Sheet2!A:B,2,0),"")</f>
        <v/>
      </c>
      <c r="J6423" s="64" t="str">
        <f>IFERROR(IF(I6423&lt;&gt;"",VLOOKUP(I6423,Sheet2!B:C,2,0),""),"")</f>
        <v/>
      </c>
      <c r="K6423" s="64" t="str">
        <f>IFERROR( IF(I6423&lt;&gt;"", HLOOKUP(L$2+$A6423,Sheet2!BX:NK,2,0),""),"")</f>
        <v/>
      </c>
      <c r="L6423" t="str">
        <f>IF(OR(HLOOKUP(L$2+$A6423,Sheet2!BX:NK,$B6423,0),HLOOKUP(L$2+$A6423,Sheet2!BX:NK,$B6423,0)&lt;&gt;""),HLOOKUP(L$2+$A6423,Sheet2!BX:NK,$B6423,0),"")</f>
        <v/>
      </c>
      <c r="M6423" t="str">
        <f>IF(OR(HLOOKUP(M$2+$A6423,Sheet2!BY:NL,$B6423,0),HLOOKUP(M$2+$A6423,Sheet2!BY:NL,$B6423,0)&lt;&gt;""),HLOOKUP(M$2+$A6423,Sheet2!BY:NL,$B6423,0),"")</f>
        <v/>
      </c>
      <c r="N6423" t="str">
        <f>IF(OR(HLOOKUP(N$2+$A6423,Sheet2!BZ:NM,$B6423,0),HLOOKUP(N$2+$A6423,Sheet2!BZ:NM,$B6423,0)&lt;&gt;""),HLOOKUP(N$2+$A6423,Sheet2!BZ:NM,$B6423,0),"")</f>
        <v/>
      </c>
      <c r="O6423" t="str">
        <f>IF(OR(HLOOKUP(O$2+$A6423,Sheet2!CA:NN,$B6423,0),HLOOKUP(O$2+$A6423,Sheet2!CA:NN,$B6423,0)&lt;&gt;""),HLOOKUP(O$2+$A6423,Sheet2!CA:NN,$B6423,0),"")</f>
        <v/>
      </c>
      <c r="P6423" t="str">
        <f>IF(OR(HLOOKUP(P$2+$A6423,Sheet2!CB:NO,$B6423,0),HLOOKUP(P$2+$A6423,Sheet2!CB:NO,$B6423,0)&lt;&gt;""),HLOOKUP(P$2+$A6423,Sheet2!CB:NO,$B6423,0),"")</f>
        <v/>
      </c>
      <c r="Q6423" t="str">
        <f>IF(OR(HLOOKUP(Q$2+$A6423,Sheet2!CC:NO,$B6423,0),HLOOKUP(Q$2+$A6423,Sheet2!CC:NO,$B6423,0)&lt;&gt;""),HLOOKUP(Q$2+$A6423,Sheet2!CC:NO,$B6423,0),"")</f>
        <v/>
      </c>
    </row>
    <row r="6424" spans="1:17" x14ac:dyDescent="0.25">
      <c r="A6424" s="64">
        <f t="shared" si="803"/>
        <v>0</v>
      </c>
      <c r="B6424" s="64">
        <f t="shared" si="804"/>
        <v>647</v>
      </c>
      <c r="C6424" s="64">
        <f t="shared" si="805"/>
        <v>1</v>
      </c>
      <c r="D6424" s="64">
        <f t="shared" si="806"/>
        <v>643</v>
      </c>
      <c r="E6424" s="64">
        <f t="shared" si="807"/>
        <v>3211</v>
      </c>
      <c r="F6424" s="64" t="str">
        <f t="shared" si="800"/>
        <v/>
      </c>
      <c r="G6424" s="64" t="str">
        <f t="shared" si="801"/>
        <v/>
      </c>
      <c r="H6424" s="64" t="str">
        <f t="shared" si="802"/>
        <v/>
      </c>
      <c r="I6424" s="80" t="str">
        <f>IFERROR(VLOOKUP(D6424,Sheet2!A:B,2,0),"")</f>
        <v/>
      </c>
      <c r="J6424" s="64" t="str">
        <f>IFERROR(IF(I6424&lt;&gt;"",VLOOKUP(I6424,Sheet2!B:C,2,0),""),"")</f>
        <v/>
      </c>
      <c r="K6424" s="64" t="str">
        <f>IFERROR( IF(I6424&lt;&gt;"", HLOOKUP(L$2+$A6424,Sheet2!BX:NK,2,0),""),"")</f>
        <v/>
      </c>
      <c r="L6424" t="str">
        <f>IF(OR(HLOOKUP(L$2+$A6424,Sheet2!BX:NK,$B6424,0),HLOOKUP(L$2+$A6424,Sheet2!BX:NK,$B6424,0)&lt;&gt;""),HLOOKUP(L$2+$A6424,Sheet2!BX:NK,$B6424,0),"")</f>
        <v/>
      </c>
      <c r="M6424" t="str">
        <f>IF(OR(HLOOKUP(M$2+$A6424,Sheet2!BY:NL,$B6424,0),HLOOKUP(M$2+$A6424,Sheet2!BY:NL,$B6424,0)&lt;&gt;""),HLOOKUP(M$2+$A6424,Sheet2!BY:NL,$B6424,0),"")</f>
        <v/>
      </c>
      <c r="N6424" t="str">
        <f>IF(OR(HLOOKUP(N$2+$A6424,Sheet2!BZ:NM,$B6424,0),HLOOKUP(N$2+$A6424,Sheet2!BZ:NM,$B6424,0)&lt;&gt;""),HLOOKUP(N$2+$A6424,Sheet2!BZ:NM,$B6424,0),"")</f>
        <v/>
      </c>
      <c r="O6424" t="str">
        <f>IF(OR(HLOOKUP(O$2+$A6424,Sheet2!CA:NN,$B6424,0),HLOOKUP(O$2+$A6424,Sheet2!CA:NN,$B6424,0)&lt;&gt;""),HLOOKUP(O$2+$A6424,Sheet2!CA:NN,$B6424,0),"")</f>
        <v/>
      </c>
      <c r="P6424" t="str">
        <f>IF(OR(HLOOKUP(P$2+$A6424,Sheet2!CB:NO,$B6424,0),HLOOKUP(P$2+$A6424,Sheet2!CB:NO,$B6424,0)&lt;&gt;""),HLOOKUP(P$2+$A6424,Sheet2!CB:NO,$B6424,0),"")</f>
        <v/>
      </c>
      <c r="Q6424" t="str">
        <f>IF(OR(HLOOKUP(Q$2+$A6424,Sheet2!CC:NO,$B6424,0),HLOOKUP(Q$2+$A6424,Sheet2!CC:NO,$B6424,0)&lt;&gt;""),HLOOKUP(Q$2+$A6424,Sheet2!CC:NO,$B6424,0),"")</f>
        <v/>
      </c>
    </row>
    <row r="6425" spans="1:17" x14ac:dyDescent="0.25">
      <c r="A6425" s="64">
        <f t="shared" si="803"/>
        <v>6</v>
      </c>
      <c r="B6425" s="64">
        <f t="shared" si="804"/>
        <v>647</v>
      </c>
      <c r="C6425" s="64">
        <f t="shared" si="805"/>
        <v>2</v>
      </c>
      <c r="D6425" s="64">
        <f t="shared" si="806"/>
        <v>643</v>
      </c>
      <c r="E6425" s="64">
        <f t="shared" si="807"/>
        <v>3211</v>
      </c>
      <c r="F6425" s="64" t="str">
        <f t="shared" si="800"/>
        <v/>
      </c>
      <c r="G6425" s="64" t="str">
        <f t="shared" si="801"/>
        <v/>
      </c>
      <c r="H6425" s="64" t="str">
        <f t="shared" si="802"/>
        <v/>
      </c>
      <c r="I6425" s="80" t="str">
        <f>IFERROR(VLOOKUP(D6425,Sheet2!A:B,2,0),"")</f>
        <v/>
      </c>
      <c r="J6425" s="64" t="str">
        <f>IFERROR(IF(I6425&lt;&gt;"",VLOOKUP(I6425,Sheet2!B:C,2,0),""),"")</f>
        <v/>
      </c>
      <c r="K6425" s="64" t="str">
        <f>IFERROR( IF(I6425&lt;&gt;"", HLOOKUP(L$2+$A6425,Sheet2!BX:NK,2,0),""),"")</f>
        <v/>
      </c>
      <c r="L6425" t="str">
        <f>IF(OR(HLOOKUP(L$2+$A6425,Sheet2!BX:NK,$B6425,0),HLOOKUP(L$2+$A6425,Sheet2!BX:NK,$B6425,0)&lt;&gt;""),HLOOKUP(L$2+$A6425,Sheet2!BX:NK,$B6425,0),"")</f>
        <v/>
      </c>
      <c r="M6425" t="str">
        <f>IF(OR(HLOOKUP(M$2+$A6425,Sheet2!BY:NL,$B6425,0),HLOOKUP(M$2+$A6425,Sheet2!BY:NL,$B6425,0)&lt;&gt;""),HLOOKUP(M$2+$A6425,Sheet2!BY:NL,$B6425,0),"")</f>
        <v/>
      </c>
      <c r="N6425" t="str">
        <f>IF(OR(HLOOKUP(N$2+$A6425,Sheet2!BZ:NM,$B6425,0),HLOOKUP(N$2+$A6425,Sheet2!BZ:NM,$B6425,0)&lt;&gt;""),HLOOKUP(N$2+$A6425,Sheet2!BZ:NM,$B6425,0),"")</f>
        <v/>
      </c>
      <c r="O6425" t="str">
        <f>IF(OR(HLOOKUP(O$2+$A6425,Sheet2!CA:NN,$B6425,0),HLOOKUP(O$2+$A6425,Sheet2!CA:NN,$B6425,0)&lt;&gt;""),HLOOKUP(O$2+$A6425,Sheet2!CA:NN,$B6425,0),"")</f>
        <v/>
      </c>
      <c r="P6425" t="str">
        <f>IF(OR(HLOOKUP(P$2+$A6425,Sheet2!CB:NO,$B6425,0),HLOOKUP(P$2+$A6425,Sheet2!CB:NO,$B6425,0)&lt;&gt;""),HLOOKUP(P$2+$A6425,Sheet2!CB:NO,$B6425,0),"")</f>
        <v/>
      </c>
      <c r="Q6425" t="str">
        <f>IF(OR(HLOOKUP(Q$2+$A6425,Sheet2!CC:NO,$B6425,0),HLOOKUP(Q$2+$A6425,Sheet2!CC:NO,$B6425,0)&lt;&gt;""),HLOOKUP(Q$2+$A6425,Sheet2!CC:NO,$B6425,0),"")</f>
        <v/>
      </c>
    </row>
    <row r="6426" spans="1:17" x14ac:dyDescent="0.25">
      <c r="A6426" s="64">
        <f t="shared" si="803"/>
        <v>12</v>
      </c>
      <c r="B6426" s="64">
        <f t="shared" si="804"/>
        <v>647</v>
      </c>
      <c r="C6426" s="64">
        <f t="shared" si="805"/>
        <v>3</v>
      </c>
      <c r="D6426" s="64">
        <f t="shared" si="806"/>
        <v>643</v>
      </c>
      <c r="E6426" s="64">
        <f t="shared" si="807"/>
        <v>3211</v>
      </c>
      <c r="F6426" s="64" t="str">
        <f t="shared" si="800"/>
        <v/>
      </c>
      <c r="G6426" s="64" t="str">
        <f t="shared" si="801"/>
        <v/>
      </c>
      <c r="H6426" s="64" t="str">
        <f t="shared" si="802"/>
        <v/>
      </c>
      <c r="I6426" s="80" t="str">
        <f>IFERROR(VLOOKUP(D6426,Sheet2!A:B,2,0),"")</f>
        <v/>
      </c>
      <c r="J6426" s="64" t="str">
        <f>IFERROR(IF(I6426&lt;&gt;"",VLOOKUP(I6426,Sheet2!B:C,2,0),""),"")</f>
        <v/>
      </c>
      <c r="K6426" s="64" t="str">
        <f>IFERROR( IF(I6426&lt;&gt;"", HLOOKUP(L$2+$A6426,Sheet2!BX:NK,2,0),""),"")</f>
        <v/>
      </c>
      <c r="L6426" t="str">
        <f>IF(OR(HLOOKUP(L$2+$A6426,Sheet2!BX:NK,$B6426,0),HLOOKUP(L$2+$A6426,Sheet2!BX:NK,$B6426,0)&lt;&gt;""),HLOOKUP(L$2+$A6426,Sheet2!BX:NK,$B6426,0),"")</f>
        <v/>
      </c>
      <c r="M6426" t="str">
        <f>IF(OR(HLOOKUP(M$2+$A6426,Sheet2!BY:NL,$B6426,0),HLOOKUP(M$2+$A6426,Sheet2!BY:NL,$B6426,0)&lt;&gt;""),HLOOKUP(M$2+$A6426,Sheet2!BY:NL,$B6426,0),"")</f>
        <v/>
      </c>
      <c r="N6426" t="str">
        <f>IF(OR(HLOOKUP(N$2+$A6426,Sheet2!BZ:NM,$B6426,0),HLOOKUP(N$2+$A6426,Sheet2!BZ:NM,$B6426,0)&lt;&gt;""),HLOOKUP(N$2+$A6426,Sheet2!BZ:NM,$B6426,0),"")</f>
        <v/>
      </c>
      <c r="O6426" t="str">
        <f>IF(OR(HLOOKUP(O$2+$A6426,Sheet2!CA:NN,$B6426,0),HLOOKUP(O$2+$A6426,Sheet2!CA:NN,$B6426,0)&lt;&gt;""),HLOOKUP(O$2+$A6426,Sheet2!CA:NN,$B6426,0),"")</f>
        <v/>
      </c>
      <c r="P6426" t="str">
        <f>IF(OR(HLOOKUP(P$2+$A6426,Sheet2!CB:NO,$B6426,0),HLOOKUP(P$2+$A6426,Sheet2!CB:NO,$B6426,0)&lt;&gt;""),HLOOKUP(P$2+$A6426,Sheet2!CB:NO,$B6426,0),"")</f>
        <v/>
      </c>
      <c r="Q6426" t="str">
        <f>IF(OR(HLOOKUP(Q$2+$A6426,Sheet2!CC:NO,$B6426,0),HLOOKUP(Q$2+$A6426,Sheet2!CC:NO,$B6426,0)&lt;&gt;""),HLOOKUP(Q$2+$A6426,Sheet2!CC:NO,$B6426,0),"")</f>
        <v/>
      </c>
    </row>
    <row r="6427" spans="1:17" x14ac:dyDescent="0.25">
      <c r="A6427" s="64">
        <f t="shared" si="803"/>
        <v>18</v>
      </c>
      <c r="B6427" s="64">
        <f t="shared" si="804"/>
        <v>647</v>
      </c>
      <c r="C6427" s="64">
        <f t="shared" si="805"/>
        <v>4</v>
      </c>
      <c r="D6427" s="64">
        <f t="shared" si="806"/>
        <v>643</v>
      </c>
      <c r="E6427" s="64">
        <f t="shared" si="807"/>
        <v>3211</v>
      </c>
      <c r="F6427" s="64" t="str">
        <f t="shared" si="800"/>
        <v/>
      </c>
      <c r="G6427" s="64" t="str">
        <f t="shared" si="801"/>
        <v/>
      </c>
      <c r="H6427" s="64" t="str">
        <f t="shared" si="802"/>
        <v/>
      </c>
      <c r="I6427" s="80" t="str">
        <f>IFERROR(VLOOKUP(D6427,Sheet2!A:B,2,0),"")</f>
        <v/>
      </c>
      <c r="J6427" s="64" t="str">
        <f>IFERROR(IF(I6427&lt;&gt;"",VLOOKUP(I6427,Sheet2!B:C,2,0),""),"")</f>
        <v/>
      </c>
      <c r="K6427" s="64" t="str">
        <f>IFERROR( IF(I6427&lt;&gt;"", HLOOKUP(L$2+$A6427,Sheet2!BX:NK,2,0),""),"")</f>
        <v/>
      </c>
      <c r="L6427" t="str">
        <f>IF(OR(HLOOKUP(L$2+$A6427,Sheet2!BX:NK,$B6427,0),HLOOKUP(L$2+$A6427,Sheet2!BX:NK,$B6427,0)&lt;&gt;""),HLOOKUP(L$2+$A6427,Sheet2!BX:NK,$B6427,0),"")</f>
        <v/>
      </c>
      <c r="M6427" t="str">
        <f>IF(OR(HLOOKUP(M$2+$A6427,Sheet2!BY:NL,$B6427,0),HLOOKUP(M$2+$A6427,Sheet2!BY:NL,$B6427,0)&lt;&gt;""),HLOOKUP(M$2+$A6427,Sheet2!BY:NL,$B6427,0),"")</f>
        <v/>
      </c>
      <c r="N6427" t="str">
        <f>IF(OR(HLOOKUP(N$2+$A6427,Sheet2!BZ:NM,$B6427,0),HLOOKUP(N$2+$A6427,Sheet2!BZ:NM,$B6427,0)&lt;&gt;""),HLOOKUP(N$2+$A6427,Sheet2!BZ:NM,$B6427,0),"")</f>
        <v/>
      </c>
      <c r="O6427" t="str">
        <f>IF(OR(HLOOKUP(O$2+$A6427,Sheet2!CA:NN,$B6427,0),HLOOKUP(O$2+$A6427,Sheet2!CA:NN,$B6427,0)&lt;&gt;""),HLOOKUP(O$2+$A6427,Sheet2!CA:NN,$B6427,0),"")</f>
        <v/>
      </c>
      <c r="P6427" t="str">
        <f>IF(OR(HLOOKUP(P$2+$A6427,Sheet2!CB:NO,$B6427,0),HLOOKUP(P$2+$A6427,Sheet2!CB:NO,$B6427,0)&lt;&gt;""),HLOOKUP(P$2+$A6427,Sheet2!CB:NO,$B6427,0),"")</f>
        <v/>
      </c>
      <c r="Q6427" t="str">
        <f>IF(OR(HLOOKUP(Q$2+$A6427,Sheet2!CC:NO,$B6427,0),HLOOKUP(Q$2+$A6427,Sheet2!CC:NO,$B6427,0)&lt;&gt;""),HLOOKUP(Q$2+$A6427,Sheet2!CC:NO,$B6427,0),"")</f>
        <v/>
      </c>
    </row>
    <row r="6428" spans="1:17" x14ac:dyDescent="0.25">
      <c r="A6428" s="64">
        <f t="shared" si="803"/>
        <v>24</v>
      </c>
      <c r="B6428" s="64">
        <f t="shared" si="804"/>
        <v>647</v>
      </c>
      <c r="C6428" s="64">
        <f t="shared" si="805"/>
        <v>5</v>
      </c>
      <c r="D6428" s="64">
        <f t="shared" si="806"/>
        <v>643</v>
      </c>
      <c r="E6428" s="64">
        <f t="shared" si="807"/>
        <v>3211</v>
      </c>
      <c r="F6428" s="64" t="str">
        <f t="shared" si="800"/>
        <v/>
      </c>
      <c r="G6428" s="64" t="str">
        <f t="shared" si="801"/>
        <v/>
      </c>
      <c r="H6428" s="64" t="str">
        <f t="shared" si="802"/>
        <v/>
      </c>
      <c r="I6428" s="80" t="str">
        <f>IFERROR(VLOOKUP(D6428,Sheet2!A:B,2,0),"")</f>
        <v/>
      </c>
      <c r="J6428" s="64" t="str">
        <f>IFERROR(IF(I6428&lt;&gt;"",VLOOKUP(I6428,Sheet2!B:C,2,0),""),"")</f>
        <v/>
      </c>
      <c r="K6428" s="64" t="str">
        <f>IFERROR( IF(I6428&lt;&gt;"", HLOOKUP(L$2+$A6428,Sheet2!BX:NK,2,0),""),"")</f>
        <v/>
      </c>
      <c r="L6428" t="str">
        <f>IF(OR(HLOOKUP(L$2+$A6428,Sheet2!BX:NK,$B6428,0),HLOOKUP(L$2+$A6428,Sheet2!BX:NK,$B6428,0)&lt;&gt;""),HLOOKUP(L$2+$A6428,Sheet2!BX:NK,$B6428,0),"")</f>
        <v/>
      </c>
      <c r="M6428" t="str">
        <f>IF(OR(HLOOKUP(M$2+$A6428,Sheet2!BY:NL,$B6428,0),HLOOKUP(M$2+$A6428,Sheet2!BY:NL,$B6428,0)&lt;&gt;""),HLOOKUP(M$2+$A6428,Sheet2!BY:NL,$B6428,0),"")</f>
        <v/>
      </c>
      <c r="N6428" t="str">
        <f>IF(OR(HLOOKUP(N$2+$A6428,Sheet2!BZ:NM,$B6428,0),HLOOKUP(N$2+$A6428,Sheet2!BZ:NM,$B6428,0)&lt;&gt;""),HLOOKUP(N$2+$A6428,Sheet2!BZ:NM,$B6428,0),"")</f>
        <v/>
      </c>
      <c r="O6428" t="str">
        <f>IF(OR(HLOOKUP(O$2+$A6428,Sheet2!CA:NN,$B6428,0),HLOOKUP(O$2+$A6428,Sheet2!CA:NN,$B6428,0)&lt;&gt;""),HLOOKUP(O$2+$A6428,Sheet2!CA:NN,$B6428,0),"")</f>
        <v/>
      </c>
      <c r="P6428" t="str">
        <f>IF(OR(HLOOKUP(P$2+$A6428,Sheet2!CB:NO,$B6428,0),HLOOKUP(P$2+$A6428,Sheet2!CB:NO,$B6428,0)&lt;&gt;""),HLOOKUP(P$2+$A6428,Sheet2!CB:NO,$B6428,0),"")</f>
        <v/>
      </c>
      <c r="Q6428" t="str">
        <f>IF(OR(HLOOKUP(Q$2+$A6428,Sheet2!CC:NO,$B6428,0),HLOOKUP(Q$2+$A6428,Sheet2!CC:NO,$B6428,0)&lt;&gt;""),HLOOKUP(Q$2+$A6428,Sheet2!CC:NO,$B6428,0),"")</f>
        <v/>
      </c>
    </row>
    <row r="6429" spans="1:17" x14ac:dyDescent="0.25">
      <c r="A6429" s="64">
        <f t="shared" si="803"/>
        <v>30</v>
      </c>
      <c r="B6429" s="64">
        <f t="shared" si="804"/>
        <v>647</v>
      </c>
      <c r="C6429" s="64">
        <f t="shared" si="805"/>
        <v>6</v>
      </c>
      <c r="D6429" s="64">
        <f t="shared" si="806"/>
        <v>643</v>
      </c>
      <c r="E6429" s="64">
        <f t="shared" si="807"/>
        <v>3211</v>
      </c>
      <c r="F6429" s="64" t="str">
        <f t="shared" si="800"/>
        <v/>
      </c>
      <c r="G6429" s="64" t="str">
        <f t="shared" si="801"/>
        <v/>
      </c>
      <c r="H6429" s="64" t="str">
        <f t="shared" si="802"/>
        <v/>
      </c>
      <c r="I6429" s="80" t="str">
        <f>IFERROR(VLOOKUP(D6429,Sheet2!A:B,2,0),"")</f>
        <v/>
      </c>
      <c r="J6429" s="64" t="str">
        <f>IFERROR(IF(I6429&lt;&gt;"",VLOOKUP(I6429,Sheet2!B:C,2,0),""),"")</f>
        <v/>
      </c>
      <c r="K6429" s="64" t="str">
        <f>IFERROR( IF(I6429&lt;&gt;"", HLOOKUP(L$2+$A6429,Sheet2!BX:NK,2,0),""),"")</f>
        <v/>
      </c>
      <c r="L6429" t="str">
        <f>IF(OR(HLOOKUP(L$2+$A6429,Sheet2!BX:NK,$B6429,0),HLOOKUP(L$2+$A6429,Sheet2!BX:NK,$B6429,0)&lt;&gt;""),HLOOKUP(L$2+$A6429,Sheet2!BX:NK,$B6429,0),"")</f>
        <v/>
      </c>
      <c r="M6429" t="str">
        <f>IF(OR(HLOOKUP(M$2+$A6429,Sheet2!BY:NL,$B6429,0),HLOOKUP(M$2+$A6429,Sheet2!BY:NL,$B6429,0)&lt;&gt;""),HLOOKUP(M$2+$A6429,Sheet2!BY:NL,$B6429,0),"")</f>
        <v/>
      </c>
      <c r="N6429" t="str">
        <f>IF(OR(HLOOKUP(N$2+$A6429,Sheet2!BZ:NM,$B6429,0),HLOOKUP(N$2+$A6429,Sheet2!BZ:NM,$B6429,0)&lt;&gt;""),HLOOKUP(N$2+$A6429,Sheet2!BZ:NM,$B6429,0),"")</f>
        <v/>
      </c>
      <c r="O6429" t="str">
        <f>IF(OR(HLOOKUP(O$2+$A6429,Sheet2!CA:NN,$B6429,0),HLOOKUP(O$2+$A6429,Sheet2!CA:NN,$B6429,0)&lt;&gt;""),HLOOKUP(O$2+$A6429,Sheet2!CA:NN,$B6429,0),"")</f>
        <v/>
      </c>
      <c r="P6429" t="str">
        <f>IF(OR(HLOOKUP(P$2+$A6429,Sheet2!CB:NO,$B6429,0),HLOOKUP(P$2+$A6429,Sheet2!CB:NO,$B6429,0)&lt;&gt;""),HLOOKUP(P$2+$A6429,Sheet2!CB:NO,$B6429,0),"")</f>
        <v/>
      </c>
      <c r="Q6429" t="str">
        <f>IF(OR(HLOOKUP(Q$2+$A6429,Sheet2!CC:NO,$B6429,0),HLOOKUP(Q$2+$A6429,Sheet2!CC:NO,$B6429,0)&lt;&gt;""),HLOOKUP(Q$2+$A6429,Sheet2!CC:NO,$B6429,0),"")</f>
        <v/>
      </c>
    </row>
    <row r="6430" spans="1:17" x14ac:dyDescent="0.25">
      <c r="A6430" s="64">
        <f t="shared" si="803"/>
        <v>36</v>
      </c>
      <c r="B6430" s="64">
        <f t="shared" si="804"/>
        <v>647</v>
      </c>
      <c r="C6430" s="64">
        <f t="shared" si="805"/>
        <v>7</v>
      </c>
      <c r="D6430" s="64">
        <f t="shared" si="806"/>
        <v>643</v>
      </c>
      <c r="E6430" s="64">
        <f t="shared" si="807"/>
        <v>3211</v>
      </c>
      <c r="F6430" s="64" t="str">
        <f t="shared" si="800"/>
        <v/>
      </c>
      <c r="G6430" s="64" t="str">
        <f t="shared" si="801"/>
        <v/>
      </c>
      <c r="H6430" s="64" t="str">
        <f t="shared" si="802"/>
        <v/>
      </c>
      <c r="I6430" s="80" t="str">
        <f>IFERROR(VLOOKUP(D6430,Sheet2!A:B,2,0),"")</f>
        <v/>
      </c>
      <c r="J6430" s="64" t="str">
        <f>IFERROR(IF(I6430&lt;&gt;"",VLOOKUP(I6430,Sheet2!B:C,2,0),""),"")</f>
        <v/>
      </c>
      <c r="K6430" s="64" t="str">
        <f>IFERROR( IF(I6430&lt;&gt;"", HLOOKUP(L$2+$A6430,Sheet2!BX:NK,2,0),""),"")</f>
        <v/>
      </c>
      <c r="L6430" t="str">
        <f>IF(OR(HLOOKUP(L$2+$A6430,Sheet2!BX:NK,$B6430,0),HLOOKUP(L$2+$A6430,Sheet2!BX:NK,$B6430,0)&lt;&gt;""),HLOOKUP(L$2+$A6430,Sheet2!BX:NK,$B6430,0),"")</f>
        <v/>
      </c>
      <c r="M6430" t="str">
        <f>IF(OR(HLOOKUP(M$2+$A6430,Sheet2!BY:NL,$B6430,0),HLOOKUP(M$2+$A6430,Sheet2!BY:NL,$B6430,0)&lt;&gt;""),HLOOKUP(M$2+$A6430,Sheet2!BY:NL,$B6430,0),"")</f>
        <v/>
      </c>
      <c r="N6430" t="str">
        <f>IF(OR(HLOOKUP(N$2+$A6430,Sheet2!BZ:NM,$B6430,0),HLOOKUP(N$2+$A6430,Sheet2!BZ:NM,$B6430,0)&lt;&gt;""),HLOOKUP(N$2+$A6430,Sheet2!BZ:NM,$B6430,0),"")</f>
        <v/>
      </c>
      <c r="O6430" t="str">
        <f>IF(OR(HLOOKUP(O$2+$A6430,Sheet2!CA:NN,$B6430,0),HLOOKUP(O$2+$A6430,Sheet2!CA:NN,$B6430,0)&lt;&gt;""),HLOOKUP(O$2+$A6430,Sheet2!CA:NN,$B6430,0),"")</f>
        <v/>
      </c>
      <c r="P6430" t="str">
        <f>IF(OR(HLOOKUP(P$2+$A6430,Sheet2!CB:NO,$B6430,0),HLOOKUP(P$2+$A6430,Sheet2!CB:NO,$B6430,0)&lt;&gt;""),HLOOKUP(P$2+$A6430,Sheet2!CB:NO,$B6430,0),"")</f>
        <v/>
      </c>
      <c r="Q6430" t="str">
        <f>IF(OR(HLOOKUP(Q$2+$A6430,Sheet2!CC:NO,$B6430,0),HLOOKUP(Q$2+$A6430,Sheet2!CC:NO,$B6430,0)&lt;&gt;""),HLOOKUP(Q$2+$A6430,Sheet2!CC:NO,$B6430,0),"")</f>
        <v/>
      </c>
    </row>
    <row r="6431" spans="1:17" x14ac:dyDescent="0.25">
      <c r="A6431" s="64">
        <f t="shared" si="803"/>
        <v>42</v>
      </c>
      <c r="B6431" s="64">
        <f t="shared" si="804"/>
        <v>647</v>
      </c>
      <c r="C6431" s="64">
        <f t="shared" si="805"/>
        <v>8</v>
      </c>
      <c r="D6431" s="64">
        <f t="shared" si="806"/>
        <v>643</v>
      </c>
      <c r="E6431" s="64">
        <f t="shared" si="807"/>
        <v>3211</v>
      </c>
      <c r="F6431" s="64" t="str">
        <f t="shared" si="800"/>
        <v/>
      </c>
      <c r="G6431" s="64" t="str">
        <f t="shared" si="801"/>
        <v/>
      </c>
      <c r="H6431" s="64" t="str">
        <f t="shared" si="802"/>
        <v/>
      </c>
      <c r="I6431" s="80" t="str">
        <f>IFERROR(VLOOKUP(D6431,Sheet2!A:B,2,0),"")</f>
        <v/>
      </c>
      <c r="J6431" s="64" t="str">
        <f>IFERROR(IF(I6431&lt;&gt;"",VLOOKUP(I6431,Sheet2!B:C,2,0),""),"")</f>
        <v/>
      </c>
      <c r="K6431" s="64" t="str">
        <f>IFERROR( IF(I6431&lt;&gt;"", HLOOKUP(L$2+$A6431,Sheet2!BX:NK,2,0),""),"")</f>
        <v/>
      </c>
      <c r="L6431" t="str">
        <f>IF(OR(HLOOKUP(L$2+$A6431,Sheet2!BX:NK,$B6431,0),HLOOKUP(L$2+$A6431,Sheet2!BX:NK,$B6431,0)&lt;&gt;""),HLOOKUP(L$2+$A6431,Sheet2!BX:NK,$B6431,0),"")</f>
        <v/>
      </c>
      <c r="M6431" t="str">
        <f>IF(OR(HLOOKUP(M$2+$A6431,Sheet2!BY:NL,$B6431,0),HLOOKUP(M$2+$A6431,Sheet2!BY:NL,$B6431,0)&lt;&gt;""),HLOOKUP(M$2+$A6431,Sheet2!BY:NL,$B6431,0),"")</f>
        <v/>
      </c>
      <c r="N6431" t="str">
        <f>IF(OR(HLOOKUP(N$2+$A6431,Sheet2!BZ:NM,$B6431,0),HLOOKUP(N$2+$A6431,Sheet2!BZ:NM,$B6431,0)&lt;&gt;""),HLOOKUP(N$2+$A6431,Sheet2!BZ:NM,$B6431,0),"")</f>
        <v/>
      </c>
      <c r="O6431" t="str">
        <f>IF(OR(HLOOKUP(O$2+$A6431,Sheet2!CA:NN,$B6431,0),HLOOKUP(O$2+$A6431,Sheet2!CA:NN,$B6431,0)&lt;&gt;""),HLOOKUP(O$2+$A6431,Sheet2!CA:NN,$B6431,0),"")</f>
        <v/>
      </c>
      <c r="P6431" t="str">
        <f>IF(OR(HLOOKUP(P$2+$A6431,Sheet2!CB:NO,$B6431,0),HLOOKUP(P$2+$A6431,Sheet2!CB:NO,$B6431,0)&lt;&gt;""),HLOOKUP(P$2+$A6431,Sheet2!CB:NO,$B6431,0),"")</f>
        <v/>
      </c>
      <c r="Q6431" t="str">
        <f>IF(OR(HLOOKUP(Q$2+$A6431,Sheet2!CC:NO,$B6431,0),HLOOKUP(Q$2+$A6431,Sheet2!CC:NO,$B6431,0)&lt;&gt;""),HLOOKUP(Q$2+$A6431,Sheet2!CC:NO,$B6431,0),"")</f>
        <v/>
      </c>
    </row>
    <row r="6432" spans="1:17" x14ac:dyDescent="0.25">
      <c r="A6432" s="64">
        <f t="shared" si="803"/>
        <v>48</v>
      </c>
      <c r="B6432" s="64">
        <f t="shared" si="804"/>
        <v>647</v>
      </c>
      <c r="C6432" s="64">
        <f t="shared" si="805"/>
        <v>9</v>
      </c>
      <c r="D6432" s="64">
        <f t="shared" si="806"/>
        <v>643</v>
      </c>
      <c r="E6432" s="64">
        <f t="shared" si="807"/>
        <v>3211</v>
      </c>
      <c r="F6432" s="64" t="str">
        <f t="shared" si="800"/>
        <v/>
      </c>
      <c r="G6432" s="64" t="str">
        <f t="shared" si="801"/>
        <v/>
      </c>
      <c r="H6432" s="64" t="str">
        <f t="shared" si="802"/>
        <v/>
      </c>
      <c r="I6432" s="80" t="str">
        <f>IFERROR(VLOOKUP(D6432,Sheet2!A:B,2,0),"")</f>
        <v/>
      </c>
      <c r="J6432" s="64" t="str">
        <f>IFERROR(IF(I6432&lt;&gt;"",VLOOKUP(I6432,Sheet2!B:C,2,0),""),"")</f>
        <v/>
      </c>
      <c r="K6432" s="64" t="str">
        <f>IFERROR( IF(I6432&lt;&gt;"", HLOOKUP(L$2+$A6432,Sheet2!BX:NK,2,0),""),"")</f>
        <v/>
      </c>
      <c r="L6432" t="str">
        <f>IF(OR(HLOOKUP(L$2+$A6432,Sheet2!BX:NK,$B6432,0),HLOOKUP(L$2+$A6432,Sheet2!BX:NK,$B6432,0)&lt;&gt;""),HLOOKUP(L$2+$A6432,Sheet2!BX:NK,$B6432,0),"")</f>
        <v/>
      </c>
      <c r="M6432" t="str">
        <f>IF(OR(HLOOKUP(M$2+$A6432,Sheet2!BY:NL,$B6432,0),HLOOKUP(M$2+$A6432,Sheet2!BY:NL,$B6432,0)&lt;&gt;""),HLOOKUP(M$2+$A6432,Sheet2!BY:NL,$B6432,0),"")</f>
        <v/>
      </c>
      <c r="N6432" t="str">
        <f>IF(OR(HLOOKUP(N$2+$A6432,Sheet2!BZ:NM,$B6432,0),HLOOKUP(N$2+$A6432,Sheet2!BZ:NM,$B6432,0)&lt;&gt;""),HLOOKUP(N$2+$A6432,Sheet2!BZ:NM,$B6432,0),"")</f>
        <v/>
      </c>
      <c r="O6432" t="str">
        <f>IF(OR(HLOOKUP(O$2+$A6432,Sheet2!CA:NN,$B6432,0),HLOOKUP(O$2+$A6432,Sheet2!CA:NN,$B6432,0)&lt;&gt;""),HLOOKUP(O$2+$A6432,Sheet2!CA:NN,$B6432,0),"")</f>
        <v/>
      </c>
      <c r="P6432" t="str">
        <f>IF(OR(HLOOKUP(P$2+$A6432,Sheet2!CB:NO,$B6432,0),HLOOKUP(P$2+$A6432,Sheet2!CB:NO,$B6432,0)&lt;&gt;""),HLOOKUP(P$2+$A6432,Sheet2!CB:NO,$B6432,0),"")</f>
        <v/>
      </c>
      <c r="Q6432" t="str">
        <f>IF(OR(HLOOKUP(Q$2+$A6432,Sheet2!CC:NO,$B6432,0),HLOOKUP(Q$2+$A6432,Sheet2!CC:NO,$B6432,0)&lt;&gt;""),HLOOKUP(Q$2+$A6432,Sheet2!CC:NO,$B6432,0),"")</f>
        <v/>
      </c>
    </row>
    <row r="6433" spans="1:17" x14ac:dyDescent="0.25">
      <c r="A6433" s="64">
        <f t="shared" si="803"/>
        <v>54</v>
      </c>
      <c r="B6433" s="64">
        <f t="shared" si="804"/>
        <v>647</v>
      </c>
      <c r="C6433" s="64">
        <f t="shared" si="805"/>
        <v>10</v>
      </c>
      <c r="D6433" s="64">
        <f t="shared" si="806"/>
        <v>643</v>
      </c>
      <c r="E6433" s="64">
        <f t="shared" si="807"/>
        <v>3211</v>
      </c>
      <c r="F6433" s="64" t="str">
        <f t="shared" si="800"/>
        <v/>
      </c>
      <c r="G6433" s="64" t="str">
        <f t="shared" si="801"/>
        <v/>
      </c>
      <c r="H6433" s="64" t="str">
        <f t="shared" si="802"/>
        <v/>
      </c>
      <c r="I6433" s="80" t="str">
        <f>IFERROR(VLOOKUP(D6433,Sheet2!A:B,2,0),"")</f>
        <v/>
      </c>
      <c r="J6433" s="64" t="str">
        <f>IFERROR(IF(I6433&lt;&gt;"",VLOOKUP(I6433,Sheet2!B:C,2,0),""),"")</f>
        <v/>
      </c>
      <c r="K6433" s="64" t="str">
        <f>IFERROR( IF(I6433&lt;&gt;"", HLOOKUP(L$2+$A6433,Sheet2!BX:NK,2,0),""),"")</f>
        <v/>
      </c>
      <c r="L6433" t="str">
        <f>IF(OR(HLOOKUP(L$2+$A6433,Sheet2!BX:NK,$B6433,0),HLOOKUP(L$2+$A6433,Sheet2!BX:NK,$B6433,0)&lt;&gt;""),HLOOKUP(L$2+$A6433,Sheet2!BX:NK,$B6433,0),"")</f>
        <v/>
      </c>
      <c r="M6433" t="str">
        <f>IF(OR(HLOOKUP(M$2+$A6433,Sheet2!BY:NL,$B6433,0),HLOOKUP(M$2+$A6433,Sheet2!BY:NL,$B6433,0)&lt;&gt;""),HLOOKUP(M$2+$A6433,Sheet2!BY:NL,$B6433,0),"")</f>
        <v/>
      </c>
      <c r="N6433" t="str">
        <f>IF(OR(HLOOKUP(N$2+$A6433,Sheet2!BZ:NM,$B6433,0),HLOOKUP(N$2+$A6433,Sheet2!BZ:NM,$B6433,0)&lt;&gt;""),HLOOKUP(N$2+$A6433,Sheet2!BZ:NM,$B6433,0),"")</f>
        <v/>
      </c>
      <c r="O6433" t="str">
        <f>IF(OR(HLOOKUP(O$2+$A6433,Sheet2!CA:NN,$B6433,0),HLOOKUP(O$2+$A6433,Sheet2!CA:NN,$B6433,0)&lt;&gt;""),HLOOKUP(O$2+$A6433,Sheet2!CA:NN,$B6433,0),"")</f>
        <v/>
      </c>
      <c r="P6433" t="str">
        <f>IF(OR(HLOOKUP(P$2+$A6433,Sheet2!CB:NO,$B6433,0),HLOOKUP(P$2+$A6433,Sheet2!CB:NO,$B6433,0)&lt;&gt;""),HLOOKUP(P$2+$A6433,Sheet2!CB:NO,$B6433,0),"")</f>
        <v/>
      </c>
      <c r="Q6433" t="str">
        <f>IF(OR(HLOOKUP(Q$2+$A6433,Sheet2!CC:NO,$B6433,0),HLOOKUP(Q$2+$A6433,Sheet2!CC:NO,$B6433,0)&lt;&gt;""),HLOOKUP(Q$2+$A6433,Sheet2!CC:NO,$B6433,0),"")</f>
        <v/>
      </c>
    </row>
    <row r="6434" spans="1:17" x14ac:dyDescent="0.25">
      <c r="A6434" s="64">
        <f t="shared" si="803"/>
        <v>0</v>
      </c>
      <c r="B6434" s="64">
        <f t="shared" si="804"/>
        <v>648</v>
      </c>
      <c r="C6434" s="64">
        <f t="shared" si="805"/>
        <v>1</v>
      </c>
      <c r="D6434" s="64">
        <f t="shared" si="806"/>
        <v>644</v>
      </c>
      <c r="E6434" s="64">
        <f t="shared" si="807"/>
        <v>3216</v>
      </c>
      <c r="F6434" s="64" t="str">
        <f t="shared" si="800"/>
        <v/>
      </c>
      <c r="G6434" s="64" t="str">
        <f t="shared" si="801"/>
        <v/>
      </c>
      <c r="H6434" s="64" t="str">
        <f t="shared" si="802"/>
        <v/>
      </c>
      <c r="I6434" s="80" t="str">
        <f>IFERROR(VLOOKUP(D6434,Sheet2!A:B,2,0),"")</f>
        <v/>
      </c>
      <c r="J6434" s="64" t="str">
        <f>IFERROR(IF(I6434&lt;&gt;"",VLOOKUP(I6434,Sheet2!B:C,2,0),""),"")</f>
        <v/>
      </c>
      <c r="K6434" s="64" t="str">
        <f>IFERROR( IF(I6434&lt;&gt;"", HLOOKUP(L$2+$A6434,Sheet2!BX:NK,2,0),""),"")</f>
        <v/>
      </c>
      <c r="L6434" t="str">
        <f>IF(OR(HLOOKUP(L$2+$A6434,Sheet2!BX:NK,$B6434,0),HLOOKUP(L$2+$A6434,Sheet2!BX:NK,$B6434,0)&lt;&gt;""),HLOOKUP(L$2+$A6434,Sheet2!BX:NK,$B6434,0),"")</f>
        <v/>
      </c>
      <c r="M6434" t="str">
        <f>IF(OR(HLOOKUP(M$2+$A6434,Sheet2!BY:NL,$B6434,0),HLOOKUP(M$2+$A6434,Sheet2!BY:NL,$B6434,0)&lt;&gt;""),HLOOKUP(M$2+$A6434,Sheet2!BY:NL,$B6434,0),"")</f>
        <v/>
      </c>
      <c r="N6434" t="str">
        <f>IF(OR(HLOOKUP(N$2+$A6434,Sheet2!BZ:NM,$B6434,0),HLOOKUP(N$2+$A6434,Sheet2!BZ:NM,$B6434,0)&lt;&gt;""),HLOOKUP(N$2+$A6434,Sheet2!BZ:NM,$B6434,0),"")</f>
        <v/>
      </c>
      <c r="O6434" t="str">
        <f>IF(OR(HLOOKUP(O$2+$A6434,Sheet2!CA:NN,$B6434,0),HLOOKUP(O$2+$A6434,Sheet2!CA:NN,$B6434,0)&lt;&gt;""),HLOOKUP(O$2+$A6434,Sheet2!CA:NN,$B6434,0),"")</f>
        <v/>
      </c>
      <c r="P6434" t="str">
        <f>IF(OR(HLOOKUP(P$2+$A6434,Sheet2!CB:NO,$B6434,0),HLOOKUP(P$2+$A6434,Sheet2!CB:NO,$B6434,0)&lt;&gt;""),HLOOKUP(P$2+$A6434,Sheet2!CB:NO,$B6434,0),"")</f>
        <v/>
      </c>
      <c r="Q6434" t="str">
        <f>IF(OR(HLOOKUP(Q$2+$A6434,Sheet2!CC:NO,$B6434,0),HLOOKUP(Q$2+$A6434,Sheet2!CC:NO,$B6434,0)&lt;&gt;""),HLOOKUP(Q$2+$A6434,Sheet2!CC:NO,$B6434,0),"")</f>
        <v/>
      </c>
    </row>
    <row r="6435" spans="1:17" x14ac:dyDescent="0.25">
      <c r="A6435" s="64">
        <f t="shared" si="803"/>
        <v>6</v>
      </c>
      <c r="B6435" s="64">
        <f t="shared" si="804"/>
        <v>648</v>
      </c>
      <c r="C6435" s="64">
        <f t="shared" si="805"/>
        <v>2</v>
      </c>
      <c r="D6435" s="64">
        <f t="shared" si="806"/>
        <v>644</v>
      </c>
      <c r="E6435" s="64">
        <f t="shared" si="807"/>
        <v>3216</v>
      </c>
      <c r="F6435" s="64" t="str">
        <f t="shared" si="800"/>
        <v/>
      </c>
      <c r="G6435" s="64" t="str">
        <f t="shared" si="801"/>
        <v/>
      </c>
      <c r="H6435" s="64" t="str">
        <f t="shared" si="802"/>
        <v/>
      </c>
      <c r="I6435" s="80" t="str">
        <f>IFERROR(VLOOKUP(D6435,Sheet2!A:B,2,0),"")</f>
        <v/>
      </c>
      <c r="J6435" s="64" t="str">
        <f>IFERROR(IF(I6435&lt;&gt;"",VLOOKUP(I6435,Sheet2!B:C,2,0),""),"")</f>
        <v/>
      </c>
      <c r="K6435" s="64" t="str">
        <f>IFERROR( IF(I6435&lt;&gt;"", HLOOKUP(L$2+$A6435,Sheet2!BX:NK,2,0),""),"")</f>
        <v/>
      </c>
      <c r="L6435" t="str">
        <f>IF(OR(HLOOKUP(L$2+$A6435,Sheet2!BX:NK,$B6435,0),HLOOKUP(L$2+$A6435,Sheet2!BX:NK,$B6435,0)&lt;&gt;""),HLOOKUP(L$2+$A6435,Sheet2!BX:NK,$B6435,0),"")</f>
        <v/>
      </c>
      <c r="M6435" t="str">
        <f>IF(OR(HLOOKUP(M$2+$A6435,Sheet2!BY:NL,$B6435,0),HLOOKUP(M$2+$A6435,Sheet2!BY:NL,$B6435,0)&lt;&gt;""),HLOOKUP(M$2+$A6435,Sheet2!BY:NL,$B6435,0),"")</f>
        <v/>
      </c>
      <c r="N6435" t="str">
        <f>IF(OR(HLOOKUP(N$2+$A6435,Sheet2!BZ:NM,$B6435,0),HLOOKUP(N$2+$A6435,Sheet2!BZ:NM,$B6435,0)&lt;&gt;""),HLOOKUP(N$2+$A6435,Sheet2!BZ:NM,$B6435,0),"")</f>
        <v/>
      </c>
      <c r="O6435" t="str">
        <f>IF(OR(HLOOKUP(O$2+$A6435,Sheet2!CA:NN,$B6435,0),HLOOKUP(O$2+$A6435,Sheet2!CA:NN,$B6435,0)&lt;&gt;""),HLOOKUP(O$2+$A6435,Sheet2!CA:NN,$B6435,0),"")</f>
        <v/>
      </c>
      <c r="P6435" t="str">
        <f>IF(OR(HLOOKUP(P$2+$A6435,Sheet2!CB:NO,$B6435,0),HLOOKUP(P$2+$A6435,Sheet2!CB:NO,$B6435,0)&lt;&gt;""),HLOOKUP(P$2+$A6435,Sheet2!CB:NO,$B6435,0),"")</f>
        <v/>
      </c>
      <c r="Q6435" t="str">
        <f>IF(OR(HLOOKUP(Q$2+$A6435,Sheet2!CC:NO,$B6435,0),HLOOKUP(Q$2+$A6435,Sheet2!CC:NO,$B6435,0)&lt;&gt;""),HLOOKUP(Q$2+$A6435,Sheet2!CC:NO,$B6435,0),"")</f>
        <v/>
      </c>
    </row>
    <row r="6436" spans="1:17" x14ac:dyDescent="0.25">
      <c r="A6436" s="64">
        <f t="shared" si="803"/>
        <v>12</v>
      </c>
      <c r="B6436" s="64">
        <f t="shared" si="804"/>
        <v>648</v>
      </c>
      <c r="C6436" s="64">
        <f t="shared" si="805"/>
        <v>3</v>
      </c>
      <c r="D6436" s="64">
        <f t="shared" si="806"/>
        <v>644</v>
      </c>
      <c r="E6436" s="64">
        <f t="shared" si="807"/>
        <v>3216</v>
      </c>
      <c r="F6436" s="64" t="str">
        <f t="shared" si="800"/>
        <v/>
      </c>
      <c r="G6436" s="64" t="str">
        <f t="shared" si="801"/>
        <v/>
      </c>
      <c r="H6436" s="64" t="str">
        <f t="shared" si="802"/>
        <v/>
      </c>
      <c r="I6436" s="80" t="str">
        <f>IFERROR(VLOOKUP(D6436,Sheet2!A:B,2,0),"")</f>
        <v/>
      </c>
      <c r="J6436" s="64" t="str">
        <f>IFERROR(IF(I6436&lt;&gt;"",VLOOKUP(I6436,Sheet2!B:C,2,0),""),"")</f>
        <v/>
      </c>
      <c r="K6436" s="64" t="str">
        <f>IFERROR( IF(I6436&lt;&gt;"", HLOOKUP(L$2+$A6436,Sheet2!BX:NK,2,0),""),"")</f>
        <v/>
      </c>
      <c r="L6436" t="str">
        <f>IF(OR(HLOOKUP(L$2+$A6436,Sheet2!BX:NK,$B6436,0),HLOOKUP(L$2+$A6436,Sheet2!BX:NK,$B6436,0)&lt;&gt;""),HLOOKUP(L$2+$A6436,Sheet2!BX:NK,$B6436,0),"")</f>
        <v/>
      </c>
      <c r="M6436" t="str">
        <f>IF(OR(HLOOKUP(M$2+$A6436,Sheet2!BY:NL,$B6436,0),HLOOKUP(M$2+$A6436,Sheet2!BY:NL,$B6436,0)&lt;&gt;""),HLOOKUP(M$2+$A6436,Sheet2!BY:NL,$B6436,0),"")</f>
        <v/>
      </c>
      <c r="N6436" t="str">
        <f>IF(OR(HLOOKUP(N$2+$A6436,Sheet2!BZ:NM,$B6436,0),HLOOKUP(N$2+$A6436,Sheet2!BZ:NM,$B6436,0)&lt;&gt;""),HLOOKUP(N$2+$A6436,Sheet2!BZ:NM,$B6436,0),"")</f>
        <v/>
      </c>
      <c r="O6436" t="str">
        <f>IF(OR(HLOOKUP(O$2+$A6436,Sheet2!CA:NN,$B6436,0),HLOOKUP(O$2+$A6436,Sheet2!CA:NN,$B6436,0)&lt;&gt;""),HLOOKUP(O$2+$A6436,Sheet2!CA:NN,$B6436,0),"")</f>
        <v/>
      </c>
      <c r="P6436" t="str">
        <f>IF(OR(HLOOKUP(P$2+$A6436,Sheet2!CB:NO,$B6436,0),HLOOKUP(P$2+$A6436,Sheet2!CB:NO,$B6436,0)&lt;&gt;""),HLOOKUP(P$2+$A6436,Sheet2!CB:NO,$B6436,0),"")</f>
        <v/>
      </c>
      <c r="Q6436" t="str">
        <f>IF(OR(HLOOKUP(Q$2+$A6436,Sheet2!CC:NO,$B6436,0),HLOOKUP(Q$2+$A6436,Sheet2!CC:NO,$B6436,0)&lt;&gt;""),HLOOKUP(Q$2+$A6436,Sheet2!CC:NO,$B6436,0),"")</f>
        <v/>
      </c>
    </row>
    <row r="6437" spans="1:17" x14ac:dyDescent="0.25">
      <c r="A6437" s="64">
        <f t="shared" si="803"/>
        <v>18</v>
      </c>
      <c r="B6437" s="64">
        <f t="shared" si="804"/>
        <v>648</v>
      </c>
      <c r="C6437" s="64">
        <f t="shared" si="805"/>
        <v>4</v>
      </c>
      <c r="D6437" s="64">
        <f t="shared" si="806"/>
        <v>644</v>
      </c>
      <c r="E6437" s="64">
        <f t="shared" si="807"/>
        <v>3216</v>
      </c>
      <c r="F6437" s="64" t="str">
        <f t="shared" si="800"/>
        <v/>
      </c>
      <c r="G6437" s="64" t="str">
        <f t="shared" si="801"/>
        <v/>
      </c>
      <c r="H6437" s="64" t="str">
        <f t="shared" si="802"/>
        <v/>
      </c>
      <c r="I6437" s="80" t="str">
        <f>IFERROR(VLOOKUP(D6437,Sheet2!A:B,2,0),"")</f>
        <v/>
      </c>
      <c r="J6437" s="64" t="str">
        <f>IFERROR(IF(I6437&lt;&gt;"",VLOOKUP(I6437,Sheet2!B:C,2,0),""),"")</f>
        <v/>
      </c>
      <c r="K6437" s="64" t="str">
        <f>IFERROR( IF(I6437&lt;&gt;"", HLOOKUP(L$2+$A6437,Sheet2!BX:NK,2,0),""),"")</f>
        <v/>
      </c>
      <c r="L6437" t="str">
        <f>IF(OR(HLOOKUP(L$2+$A6437,Sheet2!BX:NK,$B6437,0),HLOOKUP(L$2+$A6437,Sheet2!BX:NK,$B6437,0)&lt;&gt;""),HLOOKUP(L$2+$A6437,Sheet2!BX:NK,$B6437,0),"")</f>
        <v/>
      </c>
      <c r="M6437" t="str">
        <f>IF(OR(HLOOKUP(M$2+$A6437,Sheet2!BY:NL,$B6437,0),HLOOKUP(M$2+$A6437,Sheet2!BY:NL,$B6437,0)&lt;&gt;""),HLOOKUP(M$2+$A6437,Sheet2!BY:NL,$B6437,0),"")</f>
        <v/>
      </c>
      <c r="N6437" t="str">
        <f>IF(OR(HLOOKUP(N$2+$A6437,Sheet2!BZ:NM,$B6437,0),HLOOKUP(N$2+$A6437,Sheet2!BZ:NM,$B6437,0)&lt;&gt;""),HLOOKUP(N$2+$A6437,Sheet2!BZ:NM,$B6437,0),"")</f>
        <v/>
      </c>
      <c r="O6437" t="str">
        <f>IF(OR(HLOOKUP(O$2+$A6437,Sheet2!CA:NN,$B6437,0),HLOOKUP(O$2+$A6437,Sheet2!CA:NN,$B6437,0)&lt;&gt;""),HLOOKUP(O$2+$A6437,Sheet2!CA:NN,$B6437,0),"")</f>
        <v/>
      </c>
      <c r="P6437" t="str">
        <f>IF(OR(HLOOKUP(P$2+$A6437,Sheet2!CB:NO,$B6437,0),HLOOKUP(P$2+$A6437,Sheet2!CB:NO,$B6437,0)&lt;&gt;""),HLOOKUP(P$2+$A6437,Sheet2!CB:NO,$B6437,0),"")</f>
        <v/>
      </c>
      <c r="Q6437" t="str">
        <f>IF(OR(HLOOKUP(Q$2+$A6437,Sheet2!CC:NO,$B6437,0),HLOOKUP(Q$2+$A6437,Sheet2!CC:NO,$B6437,0)&lt;&gt;""),HLOOKUP(Q$2+$A6437,Sheet2!CC:NO,$B6437,0),"")</f>
        <v/>
      </c>
    </row>
    <row r="6438" spans="1:17" x14ac:dyDescent="0.25">
      <c r="A6438" s="64">
        <f t="shared" si="803"/>
        <v>24</v>
      </c>
      <c r="B6438" s="64">
        <f t="shared" si="804"/>
        <v>648</v>
      </c>
      <c r="C6438" s="64">
        <f t="shared" si="805"/>
        <v>5</v>
      </c>
      <c r="D6438" s="64">
        <f t="shared" si="806"/>
        <v>644</v>
      </c>
      <c r="E6438" s="64">
        <f t="shared" si="807"/>
        <v>3216</v>
      </c>
      <c r="F6438" s="64" t="str">
        <f t="shared" si="800"/>
        <v/>
      </c>
      <c r="G6438" s="64" t="str">
        <f t="shared" si="801"/>
        <v/>
      </c>
      <c r="H6438" s="64" t="str">
        <f t="shared" si="802"/>
        <v/>
      </c>
      <c r="I6438" s="80" t="str">
        <f>IFERROR(VLOOKUP(D6438,Sheet2!A:B,2,0),"")</f>
        <v/>
      </c>
      <c r="J6438" s="64" t="str">
        <f>IFERROR(IF(I6438&lt;&gt;"",VLOOKUP(I6438,Sheet2!B:C,2,0),""),"")</f>
        <v/>
      </c>
      <c r="K6438" s="64" t="str">
        <f>IFERROR( IF(I6438&lt;&gt;"", HLOOKUP(L$2+$A6438,Sheet2!BX:NK,2,0),""),"")</f>
        <v/>
      </c>
      <c r="L6438" t="str">
        <f>IF(OR(HLOOKUP(L$2+$A6438,Sheet2!BX:NK,$B6438,0),HLOOKUP(L$2+$A6438,Sheet2!BX:NK,$B6438,0)&lt;&gt;""),HLOOKUP(L$2+$A6438,Sheet2!BX:NK,$B6438,0),"")</f>
        <v/>
      </c>
      <c r="M6438" t="str">
        <f>IF(OR(HLOOKUP(M$2+$A6438,Sheet2!BY:NL,$B6438,0),HLOOKUP(M$2+$A6438,Sheet2!BY:NL,$B6438,0)&lt;&gt;""),HLOOKUP(M$2+$A6438,Sheet2!BY:NL,$B6438,0),"")</f>
        <v/>
      </c>
      <c r="N6438" t="str">
        <f>IF(OR(HLOOKUP(N$2+$A6438,Sheet2!BZ:NM,$B6438,0),HLOOKUP(N$2+$A6438,Sheet2!BZ:NM,$B6438,0)&lt;&gt;""),HLOOKUP(N$2+$A6438,Sheet2!BZ:NM,$B6438,0),"")</f>
        <v/>
      </c>
      <c r="O6438" t="str">
        <f>IF(OR(HLOOKUP(O$2+$A6438,Sheet2!CA:NN,$B6438,0),HLOOKUP(O$2+$A6438,Sheet2!CA:NN,$B6438,0)&lt;&gt;""),HLOOKUP(O$2+$A6438,Sheet2!CA:NN,$B6438,0),"")</f>
        <v/>
      </c>
      <c r="P6438" t="str">
        <f>IF(OR(HLOOKUP(P$2+$A6438,Sheet2!CB:NO,$B6438,0),HLOOKUP(P$2+$A6438,Sheet2!CB:NO,$B6438,0)&lt;&gt;""),HLOOKUP(P$2+$A6438,Sheet2!CB:NO,$B6438,0),"")</f>
        <v/>
      </c>
      <c r="Q6438" t="str">
        <f>IF(OR(HLOOKUP(Q$2+$A6438,Sheet2!CC:NO,$B6438,0),HLOOKUP(Q$2+$A6438,Sheet2!CC:NO,$B6438,0)&lt;&gt;""),HLOOKUP(Q$2+$A6438,Sheet2!CC:NO,$B6438,0),"")</f>
        <v/>
      </c>
    </row>
    <row r="6439" spans="1:17" x14ac:dyDescent="0.25">
      <c r="A6439" s="64">
        <f t="shared" si="803"/>
        <v>30</v>
      </c>
      <c r="B6439" s="64">
        <f t="shared" si="804"/>
        <v>648</v>
      </c>
      <c r="C6439" s="64">
        <f t="shared" si="805"/>
        <v>6</v>
      </c>
      <c r="D6439" s="64">
        <f t="shared" si="806"/>
        <v>644</v>
      </c>
      <c r="E6439" s="64">
        <f t="shared" si="807"/>
        <v>3216</v>
      </c>
      <c r="F6439" s="64" t="str">
        <f t="shared" si="800"/>
        <v/>
      </c>
      <c r="G6439" s="64" t="str">
        <f t="shared" si="801"/>
        <v/>
      </c>
      <c r="H6439" s="64" t="str">
        <f t="shared" si="802"/>
        <v/>
      </c>
      <c r="I6439" s="80" t="str">
        <f>IFERROR(VLOOKUP(D6439,Sheet2!A:B,2,0),"")</f>
        <v/>
      </c>
      <c r="J6439" s="64" t="str">
        <f>IFERROR(IF(I6439&lt;&gt;"",VLOOKUP(I6439,Sheet2!B:C,2,0),""),"")</f>
        <v/>
      </c>
      <c r="K6439" s="64" t="str">
        <f>IFERROR( IF(I6439&lt;&gt;"", HLOOKUP(L$2+$A6439,Sheet2!BX:NK,2,0),""),"")</f>
        <v/>
      </c>
      <c r="L6439" t="str">
        <f>IF(OR(HLOOKUP(L$2+$A6439,Sheet2!BX:NK,$B6439,0),HLOOKUP(L$2+$A6439,Sheet2!BX:NK,$B6439,0)&lt;&gt;""),HLOOKUP(L$2+$A6439,Sheet2!BX:NK,$B6439,0),"")</f>
        <v/>
      </c>
      <c r="M6439" t="str">
        <f>IF(OR(HLOOKUP(M$2+$A6439,Sheet2!BY:NL,$B6439,0),HLOOKUP(M$2+$A6439,Sheet2!BY:NL,$B6439,0)&lt;&gt;""),HLOOKUP(M$2+$A6439,Sheet2!BY:NL,$B6439,0),"")</f>
        <v/>
      </c>
      <c r="N6439" t="str">
        <f>IF(OR(HLOOKUP(N$2+$A6439,Sheet2!BZ:NM,$B6439,0),HLOOKUP(N$2+$A6439,Sheet2!BZ:NM,$B6439,0)&lt;&gt;""),HLOOKUP(N$2+$A6439,Sheet2!BZ:NM,$B6439,0),"")</f>
        <v/>
      </c>
      <c r="O6439" t="str">
        <f>IF(OR(HLOOKUP(O$2+$A6439,Sheet2!CA:NN,$B6439,0),HLOOKUP(O$2+$A6439,Sheet2!CA:NN,$B6439,0)&lt;&gt;""),HLOOKUP(O$2+$A6439,Sheet2!CA:NN,$B6439,0),"")</f>
        <v/>
      </c>
      <c r="P6439" t="str">
        <f>IF(OR(HLOOKUP(P$2+$A6439,Sheet2!CB:NO,$B6439,0),HLOOKUP(P$2+$A6439,Sheet2!CB:NO,$B6439,0)&lt;&gt;""),HLOOKUP(P$2+$A6439,Sheet2!CB:NO,$B6439,0),"")</f>
        <v/>
      </c>
      <c r="Q6439" t="str">
        <f>IF(OR(HLOOKUP(Q$2+$A6439,Sheet2!CC:NO,$B6439,0),HLOOKUP(Q$2+$A6439,Sheet2!CC:NO,$B6439,0)&lt;&gt;""),HLOOKUP(Q$2+$A6439,Sheet2!CC:NO,$B6439,0),"")</f>
        <v/>
      </c>
    </row>
    <row r="6440" spans="1:17" x14ac:dyDescent="0.25">
      <c r="A6440" s="64">
        <f t="shared" si="803"/>
        <v>36</v>
      </c>
      <c r="B6440" s="64">
        <f t="shared" si="804"/>
        <v>648</v>
      </c>
      <c r="C6440" s="64">
        <f t="shared" si="805"/>
        <v>7</v>
      </c>
      <c r="D6440" s="64">
        <f t="shared" si="806"/>
        <v>644</v>
      </c>
      <c r="E6440" s="64">
        <f t="shared" si="807"/>
        <v>3216</v>
      </c>
      <c r="F6440" s="64" t="str">
        <f t="shared" si="800"/>
        <v/>
      </c>
      <c r="G6440" s="64" t="str">
        <f t="shared" si="801"/>
        <v/>
      </c>
      <c r="H6440" s="64" t="str">
        <f t="shared" si="802"/>
        <v/>
      </c>
      <c r="I6440" s="80" t="str">
        <f>IFERROR(VLOOKUP(D6440,Sheet2!A:B,2,0),"")</f>
        <v/>
      </c>
      <c r="J6440" s="64" t="str">
        <f>IFERROR(IF(I6440&lt;&gt;"",VLOOKUP(I6440,Sheet2!B:C,2,0),""),"")</f>
        <v/>
      </c>
      <c r="K6440" s="64" t="str">
        <f>IFERROR( IF(I6440&lt;&gt;"", HLOOKUP(L$2+$A6440,Sheet2!BX:NK,2,0),""),"")</f>
        <v/>
      </c>
      <c r="L6440" t="str">
        <f>IF(OR(HLOOKUP(L$2+$A6440,Sheet2!BX:NK,$B6440,0),HLOOKUP(L$2+$A6440,Sheet2!BX:NK,$B6440,0)&lt;&gt;""),HLOOKUP(L$2+$A6440,Sheet2!BX:NK,$B6440,0),"")</f>
        <v/>
      </c>
      <c r="M6440" t="str">
        <f>IF(OR(HLOOKUP(M$2+$A6440,Sheet2!BY:NL,$B6440,0),HLOOKUP(M$2+$A6440,Sheet2!BY:NL,$B6440,0)&lt;&gt;""),HLOOKUP(M$2+$A6440,Sheet2!BY:NL,$B6440,0),"")</f>
        <v/>
      </c>
      <c r="N6440" t="str">
        <f>IF(OR(HLOOKUP(N$2+$A6440,Sheet2!BZ:NM,$B6440,0),HLOOKUP(N$2+$A6440,Sheet2!BZ:NM,$B6440,0)&lt;&gt;""),HLOOKUP(N$2+$A6440,Sheet2!BZ:NM,$B6440,0),"")</f>
        <v/>
      </c>
      <c r="O6440" t="str">
        <f>IF(OR(HLOOKUP(O$2+$A6440,Sheet2!CA:NN,$B6440,0),HLOOKUP(O$2+$A6440,Sheet2!CA:NN,$B6440,0)&lt;&gt;""),HLOOKUP(O$2+$A6440,Sheet2!CA:NN,$B6440,0),"")</f>
        <v/>
      </c>
      <c r="P6440" t="str">
        <f>IF(OR(HLOOKUP(P$2+$A6440,Sheet2!CB:NO,$B6440,0),HLOOKUP(P$2+$A6440,Sheet2!CB:NO,$B6440,0)&lt;&gt;""),HLOOKUP(P$2+$A6440,Sheet2!CB:NO,$B6440,0),"")</f>
        <v/>
      </c>
      <c r="Q6440" t="str">
        <f>IF(OR(HLOOKUP(Q$2+$A6440,Sheet2!CC:NO,$B6440,0),HLOOKUP(Q$2+$A6440,Sheet2!CC:NO,$B6440,0)&lt;&gt;""),HLOOKUP(Q$2+$A6440,Sheet2!CC:NO,$B6440,0),"")</f>
        <v/>
      </c>
    </row>
    <row r="6441" spans="1:17" x14ac:dyDescent="0.25">
      <c r="A6441" s="64">
        <f t="shared" si="803"/>
        <v>42</v>
      </c>
      <c r="B6441" s="64">
        <f t="shared" si="804"/>
        <v>648</v>
      </c>
      <c r="C6441" s="64">
        <f t="shared" si="805"/>
        <v>8</v>
      </c>
      <c r="D6441" s="64">
        <f t="shared" si="806"/>
        <v>644</v>
      </c>
      <c r="E6441" s="64">
        <f t="shared" si="807"/>
        <v>3216</v>
      </c>
      <c r="F6441" s="64" t="str">
        <f t="shared" si="800"/>
        <v/>
      </c>
      <c r="G6441" s="64" t="str">
        <f t="shared" si="801"/>
        <v/>
      </c>
      <c r="H6441" s="64" t="str">
        <f t="shared" si="802"/>
        <v/>
      </c>
      <c r="I6441" s="80" t="str">
        <f>IFERROR(VLOOKUP(D6441,Sheet2!A:B,2,0),"")</f>
        <v/>
      </c>
      <c r="J6441" s="64" t="str">
        <f>IFERROR(IF(I6441&lt;&gt;"",VLOOKUP(I6441,Sheet2!B:C,2,0),""),"")</f>
        <v/>
      </c>
      <c r="K6441" s="64" t="str">
        <f>IFERROR( IF(I6441&lt;&gt;"", HLOOKUP(L$2+$A6441,Sheet2!BX:NK,2,0),""),"")</f>
        <v/>
      </c>
      <c r="L6441" t="str">
        <f>IF(OR(HLOOKUP(L$2+$A6441,Sheet2!BX:NK,$B6441,0),HLOOKUP(L$2+$A6441,Sheet2!BX:NK,$B6441,0)&lt;&gt;""),HLOOKUP(L$2+$A6441,Sheet2!BX:NK,$B6441,0),"")</f>
        <v/>
      </c>
      <c r="M6441" t="str">
        <f>IF(OR(HLOOKUP(M$2+$A6441,Sheet2!BY:NL,$B6441,0),HLOOKUP(M$2+$A6441,Sheet2!BY:NL,$B6441,0)&lt;&gt;""),HLOOKUP(M$2+$A6441,Sheet2!BY:NL,$B6441,0),"")</f>
        <v/>
      </c>
      <c r="N6441" t="str">
        <f>IF(OR(HLOOKUP(N$2+$A6441,Sheet2!BZ:NM,$B6441,0),HLOOKUP(N$2+$A6441,Sheet2!BZ:NM,$B6441,0)&lt;&gt;""),HLOOKUP(N$2+$A6441,Sheet2!BZ:NM,$B6441,0),"")</f>
        <v/>
      </c>
      <c r="O6441" t="str">
        <f>IF(OR(HLOOKUP(O$2+$A6441,Sheet2!CA:NN,$B6441,0),HLOOKUP(O$2+$A6441,Sheet2!CA:NN,$B6441,0)&lt;&gt;""),HLOOKUP(O$2+$A6441,Sheet2!CA:NN,$B6441,0),"")</f>
        <v/>
      </c>
      <c r="P6441" t="str">
        <f>IF(OR(HLOOKUP(P$2+$A6441,Sheet2!CB:NO,$B6441,0),HLOOKUP(P$2+$A6441,Sheet2!CB:NO,$B6441,0)&lt;&gt;""),HLOOKUP(P$2+$A6441,Sheet2!CB:NO,$B6441,0),"")</f>
        <v/>
      </c>
      <c r="Q6441" t="str">
        <f>IF(OR(HLOOKUP(Q$2+$A6441,Sheet2!CC:NO,$B6441,0),HLOOKUP(Q$2+$A6441,Sheet2!CC:NO,$B6441,0)&lt;&gt;""),HLOOKUP(Q$2+$A6441,Sheet2!CC:NO,$B6441,0),"")</f>
        <v/>
      </c>
    </row>
    <row r="6442" spans="1:17" x14ac:dyDescent="0.25">
      <c r="A6442" s="64">
        <f t="shared" si="803"/>
        <v>48</v>
      </c>
      <c r="B6442" s="64">
        <f t="shared" si="804"/>
        <v>648</v>
      </c>
      <c r="C6442" s="64">
        <f t="shared" si="805"/>
        <v>9</v>
      </c>
      <c r="D6442" s="64">
        <f t="shared" si="806"/>
        <v>644</v>
      </c>
      <c r="E6442" s="64">
        <f t="shared" si="807"/>
        <v>3216</v>
      </c>
      <c r="F6442" s="64" t="str">
        <f t="shared" si="800"/>
        <v/>
      </c>
      <c r="G6442" s="64" t="str">
        <f t="shared" si="801"/>
        <v/>
      </c>
      <c r="H6442" s="64" t="str">
        <f t="shared" si="802"/>
        <v/>
      </c>
      <c r="I6442" s="80" t="str">
        <f>IFERROR(VLOOKUP(D6442,Sheet2!A:B,2,0),"")</f>
        <v/>
      </c>
      <c r="J6442" s="64" t="str">
        <f>IFERROR(IF(I6442&lt;&gt;"",VLOOKUP(I6442,Sheet2!B:C,2,0),""),"")</f>
        <v/>
      </c>
      <c r="K6442" s="64" t="str">
        <f>IFERROR( IF(I6442&lt;&gt;"", HLOOKUP(L$2+$A6442,Sheet2!BX:NK,2,0),""),"")</f>
        <v/>
      </c>
      <c r="L6442" t="str">
        <f>IF(OR(HLOOKUP(L$2+$A6442,Sheet2!BX:NK,$B6442,0),HLOOKUP(L$2+$A6442,Sheet2!BX:NK,$B6442,0)&lt;&gt;""),HLOOKUP(L$2+$A6442,Sheet2!BX:NK,$B6442,0),"")</f>
        <v/>
      </c>
      <c r="M6442" t="str">
        <f>IF(OR(HLOOKUP(M$2+$A6442,Sheet2!BY:NL,$B6442,0),HLOOKUP(M$2+$A6442,Sheet2!BY:NL,$B6442,0)&lt;&gt;""),HLOOKUP(M$2+$A6442,Sheet2!BY:NL,$B6442,0),"")</f>
        <v/>
      </c>
      <c r="N6442" t="str">
        <f>IF(OR(HLOOKUP(N$2+$A6442,Sheet2!BZ:NM,$B6442,0),HLOOKUP(N$2+$A6442,Sheet2!BZ:NM,$B6442,0)&lt;&gt;""),HLOOKUP(N$2+$A6442,Sheet2!BZ:NM,$B6442,0),"")</f>
        <v/>
      </c>
      <c r="O6442" t="str">
        <f>IF(OR(HLOOKUP(O$2+$A6442,Sheet2!CA:NN,$B6442,0),HLOOKUP(O$2+$A6442,Sheet2!CA:NN,$B6442,0)&lt;&gt;""),HLOOKUP(O$2+$A6442,Sheet2!CA:NN,$B6442,0),"")</f>
        <v/>
      </c>
      <c r="P6442" t="str">
        <f>IF(OR(HLOOKUP(P$2+$A6442,Sheet2!CB:NO,$B6442,0),HLOOKUP(P$2+$A6442,Sheet2!CB:NO,$B6442,0)&lt;&gt;""),HLOOKUP(P$2+$A6442,Sheet2!CB:NO,$B6442,0),"")</f>
        <v/>
      </c>
      <c r="Q6442" t="str">
        <f>IF(OR(HLOOKUP(Q$2+$A6442,Sheet2!CC:NO,$B6442,0),HLOOKUP(Q$2+$A6442,Sheet2!CC:NO,$B6442,0)&lt;&gt;""),HLOOKUP(Q$2+$A6442,Sheet2!CC:NO,$B6442,0),"")</f>
        <v/>
      </c>
    </row>
    <row r="6443" spans="1:17" x14ac:dyDescent="0.25">
      <c r="A6443" s="64">
        <f t="shared" si="803"/>
        <v>54</v>
      </c>
      <c r="B6443" s="64">
        <f t="shared" si="804"/>
        <v>648</v>
      </c>
      <c r="C6443" s="64">
        <f t="shared" si="805"/>
        <v>10</v>
      </c>
      <c r="D6443" s="64">
        <f t="shared" si="806"/>
        <v>644</v>
      </c>
      <c r="E6443" s="64">
        <f t="shared" si="807"/>
        <v>3216</v>
      </c>
      <c r="F6443" s="64" t="str">
        <f t="shared" si="800"/>
        <v/>
      </c>
      <c r="G6443" s="64" t="str">
        <f t="shared" si="801"/>
        <v/>
      </c>
      <c r="H6443" s="64" t="str">
        <f t="shared" si="802"/>
        <v/>
      </c>
      <c r="I6443" s="80" t="str">
        <f>IFERROR(VLOOKUP(D6443,Sheet2!A:B,2,0),"")</f>
        <v/>
      </c>
      <c r="J6443" s="64" t="str">
        <f>IFERROR(IF(I6443&lt;&gt;"",VLOOKUP(I6443,Sheet2!B:C,2,0),""),"")</f>
        <v/>
      </c>
      <c r="K6443" s="64" t="str">
        <f>IFERROR( IF(I6443&lt;&gt;"", HLOOKUP(L$2+$A6443,Sheet2!BX:NK,2,0),""),"")</f>
        <v/>
      </c>
      <c r="L6443" t="str">
        <f>IF(OR(HLOOKUP(L$2+$A6443,Sheet2!BX:NK,$B6443,0),HLOOKUP(L$2+$A6443,Sheet2!BX:NK,$B6443,0)&lt;&gt;""),HLOOKUP(L$2+$A6443,Sheet2!BX:NK,$B6443,0),"")</f>
        <v/>
      </c>
      <c r="M6443" t="str">
        <f>IF(OR(HLOOKUP(M$2+$A6443,Sheet2!BY:NL,$B6443,0),HLOOKUP(M$2+$A6443,Sheet2!BY:NL,$B6443,0)&lt;&gt;""),HLOOKUP(M$2+$A6443,Sheet2!BY:NL,$B6443,0),"")</f>
        <v/>
      </c>
      <c r="N6443" t="str">
        <f>IF(OR(HLOOKUP(N$2+$A6443,Sheet2!BZ:NM,$B6443,0),HLOOKUP(N$2+$A6443,Sheet2!BZ:NM,$B6443,0)&lt;&gt;""),HLOOKUP(N$2+$A6443,Sheet2!BZ:NM,$B6443,0),"")</f>
        <v/>
      </c>
      <c r="O6443" t="str">
        <f>IF(OR(HLOOKUP(O$2+$A6443,Sheet2!CA:NN,$B6443,0),HLOOKUP(O$2+$A6443,Sheet2!CA:NN,$B6443,0)&lt;&gt;""),HLOOKUP(O$2+$A6443,Sheet2!CA:NN,$B6443,0),"")</f>
        <v/>
      </c>
      <c r="P6443" t="str">
        <f>IF(OR(HLOOKUP(P$2+$A6443,Sheet2!CB:NO,$B6443,0),HLOOKUP(P$2+$A6443,Sheet2!CB:NO,$B6443,0)&lt;&gt;""),HLOOKUP(P$2+$A6443,Sheet2!CB:NO,$B6443,0),"")</f>
        <v/>
      </c>
      <c r="Q6443" t="str">
        <f>IF(OR(HLOOKUP(Q$2+$A6443,Sheet2!CC:NO,$B6443,0),HLOOKUP(Q$2+$A6443,Sheet2!CC:NO,$B6443,0)&lt;&gt;""),HLOOKUP(Q$2+$A6443,Sheet2!CC:NO,$B6443,0),"")</f>
        <v/>
      </c>
    </row>
    <row r="6444" spans="1:17" x14ac:dyDescent="0.25">
      <c r="A6444" s="64">
        <f t="shared" si="803"/>
        <v>0</v>
      </c>
      <c r="B6444" s="64">
        <f t="shared" si="804"/>
        <v>649</v>
      </c>
      <c r="C6444" s="64">
        <f t="shared" si="805"/>
        <v>1</v>
      </c>
      <c r="D6444" s="64">
        <f t="shared" si="806"/>
        <v>645</v>
      </c>
      <c r="E6444" s="64">
        <f t="shared" si="807"/>
        <v>3221</v>
      </c>
      <c r="F6444" s="64" t="str">
        <f t="shared" si="800"/>
        <v/>
      </c>
      <c r="G6444" s="64" t="str">
        <f t="shared" si="801"/>
        <v/>
      </c>
      <c r="H6444" s="64" t="str">
        <f t="shared" si="802"/>
        <v/>
      </c>
      <c r="I6444" s="80" t="str">
        <f>IFERROR(VLOOKUP(D6444,Sheet2!A:B,2,0),"")</f>
        <v/>
      </c>
      <c r="J6444" s="64" t="str">
        <f>IFERROR(IF(I6444&lt;&gt;"",VLOOKUP(I6444,Sheet2!B:C,2,0),""),"")</f>
        <v/>
      </c>
      <c r="K6444" s="64" t="str">
        <f>IFERROR( IF(I6444&lt;&gt;"", HLOOKUP(L$2+$A6444,Sheet2!BX:NK,2,0),""),"")</f>
        <v/>
      </c>
      <c r="L6444" t="str">
        <f>IF(OR(HLOOKUP(L$2+$A6444,Sheet2!BX:NK,$B6444,0),HLOOKUP(L$2+$A6444,Sheet2!BX:NK,$B6444,0)&lt;&gt;""),HLOOKUP(L$2+$A6444,Sheet2!BX:NK,$B6444,0),"")</f>
        <v/>
      </c>
      <c r="M6444" t="str">
        <f>IF(OR(HLOOKUP(M$2+$A6444,Sheet2!BY:NL,$B6444,0),HLOOKUP(M$2+$A6444,Sheet2!BY:NL,$B6444,0)&lt;&gt;""),HLOOKUP(M$2+$A6444,Sheet2!BY:NL,$B6444,0),"")</f>
        <v/>
      </c>
      <c r="N6444" t="str">
        <f>IF(OR(HLOOKUP(N$2+$A6444,Sheet2!BZ:NM,$B6444,0),HLOOKUP(N$2+$A6444,Sheet2!BZ:NM,$B6444,0)&lt;&gt;""),HLOOKUP(N$2+$A6444,Sheet2!BZ:NM,$B6444,0),"")</f>
        <v/>
      </c>
      <c r="O6444" t="str">
        <f>IF(OR(HLOOKUP(O$2+$A6444,Sheet2!CA:NN,$B6444,0),HLOOKUP(O$2+$A6444,Sheet2!CA:NN,$B6444,0)&lt;&gt;""),HLOOKUP(O$2+$A6444,Sheet2!CA:NN,$B6444,0),"")</f>
        <v/>
      </c>
      <c r="P6444" t="str">
        <f>IF(OR(HLOOKUP(P$2+$A6444,Sheet2!CB:NO,$B6444,0),HLOOKUP(P$2+$A6444,Sheet2!CB:NO,$B6444,0)&lt;&gt;""),HLOOKUP(P$2+$A6444,Sheet2!CB:NO,$B6444,0),"")</f>
        <v/>
      </c>
      <c r="Q6444" t="str">
        <f>IF(OR(HLOOKUP(Q$2+$A6444,Sheet2!CC:NO,$B6444,0),HLOOKUP(Q$2+$A6444,Sheet2!CC:NO,$B6444,0)&lt;&gt;""),HLOOKUP(Q$2+$A6444,Sheet2!CC:NO,$B6444,0),"")</f>
        <v/>
      </c>
    </row>
    <row r="6445" spans="1:17" x14ac:dyDescent="0.25">
      <c r="A6445" s="64">
        <f t="shared" si="803"/>
        <v>6</v>
      </c>
      <c r="B6445" s="64">
        <f t="shared" si="804"/>
        <v>649</v>
      </c>
      <c r="C6445" s="64">
        <f t="shared" si="805"/>
        <v>2</v>
      </c>
      <c r="D6445" s="64">
        <f t="shared" si="806"/>
        <v>645</v>
      </c>
      <c r="E6445" s="64">
        <f t="shared" si="807"/>
        <v>3221</v>
      </c>
      <c r="F6445" s="64" t="str">
        <f t="shared" si="800"/>
        <v/>
      </c>
      <c r="G6445" s="64" t="str">
        <f t="shared" si="801"/>
        <v/>
      </c>
      <c r="H6445" s="64" t="str">
        <f t="shared" si="802"/>
        <v/>
      </c>
      <c r="I6445" s="80" t="str">
        <f>IFERROR(VLOOKUP(D6445,Sheet2!A:B,2,0),"")</f>
        <v/>
      </c>
      <c r="J6445" s="64" t="str">
        <f>IFERROR(IF(I6445&lt;&gt;"",VLOOKUP(I6445,Sheet2!B:C,2,0),""),"")</f>
        <v/>
      </c>
      <c r="K6445" s="64" t="str">
        <f>IFERROR( IF(I6445&lt;&gt;"", HLOOKUP(L$2+$A6445,Sheet2!BX:NK,2,0),""),"")</f>
        <v/>
      </c>
      <c r="L6445" t="str">
        <f>IF(OR(HLOOKUP(L$2+$A6445,Sheet2!BX:NK,$B6445,0),HLOOKUP(L$2+$A6445,Sheet2!BX:NK,$B6445,0)&lt;&gt;""),HLOOKUP(L$2+$A6445,Sheet2!BX:NK,$B6445,0),"")</f>
        <v/>
      </c>
      <c r="M6445" t="str">
        <f>IF(OR(HLOOKUP(M$2+$A6445,Sheet2!BY:NL,$B6445,0),HLOOKUP(M$2+$A6445,Sheet2!BY:NL,$B6445,0)&lt;&gt;""),HLOOKUP(M$2+$A6445,Sheet2!BY:NL,$B6445,0),"")</f>
        <v/>
      </c>
      <c r="N6445" t="str">
        <f>IF(OR(HLOOKUP(N$2+$A6445,Sheet2!BZ:NM,$B6445,0),HLOOKUP(N$2+$A6445,Sheet2!BZ:NM,$B6445,0)&lt;&gt;""),HLOOKUP(N$2+$A6445,Sheet2!BZ:NM,$B6445,0),"")</f>
        <v/>
      </c>
      <c r="O6445" t="str">
        <f>IF(OR(HLOOKUP(O$2+$A6445,Sheet2!CA:NN,$B6445,0),HLOOKUP(O$2+$A6445,Sheet2!CA:NN,$B6445,0)&lt;&gt;""),HLOOKUP(O$2+$A6445,Sheet2!CA:NN,$B6445,0),"")</f>
        <v/>
      </c>
      <c r="P6445" t="str">
        <f>IF(OR(HLOOKUP(P$2+$A6445,Sheet2!CB:NO,$B6445,0),HLOOKUP(P$2+$A6445,Sheet2!CB:NO,$B6445,0)&lt;&gt;""),HLOOKUP(P$2+$A6445,Sheet2!CB:NO,$B6445,0),"")</f>
        <v/>
      </c>
      <c r="Q6445" t="str">
        <f>IF(OR(HLOOKUP(Q$2+$A6445,Sheet2!CC:NO,$B6445,0),HLOOKUP(Q$2+$A6445,Sheet2!CC:NO,$B6445,0)&lt;&gt;""),HLOOKUP(Q$2+$A6445,Sheet2!CC:NO,$B6445,0),"")</f>
        <v/>
      </c>
    </row>
    <row r="6446" spans="1:17" x14ac:dyDescent="0.25">
      <c r="A6446" s="64">
        <f t="shared" si="803"/>
        <v>12</v>
      </c>
      <c r="B6446" s="64">
        <f t="shared" si="804"/>
        <v>649</v>
      </c>
      <c r="C6446" s="64">
        <f t="shared" si="805"/>
        <v>3</v>
      </c>
      <c r="D6446" s="64">
        <f t="shared" si="806"/>
        <v>645</v>
      </c>
      <c r="E6446" s="64">
        <f t="shared" si="807"/>
        <v>3221</v>
      </c>
      <c r="F6446" s="64" t="str">
        <f t="shared" si="800"/>
        <v/>
      </c>
      <c r="G6446" s="64" t="str">
        <f t="shared" si="801"/>
        <v/>
      </c>
      <c r="H6446" s="64" t="str">
        <f t="shared" si="802"/>
        <v/>
      </c>
      <c r="I6446" s="80" t="str">
        <f>IFERROR(VLOOKUP(D6446,Sheet2!A:B,2,0),"")</f>
        <v/>
      </c>
      <c r="J6446" s="64" t="str">
        <f>IFERROR(IF(I6446&lt;&gt;"",VLOOKUP(I6446,Sheet2!B:C,2,0),""),"")</f>
        <v/>
      </c>
      <c r="K6446" s="64" t="str">
        <f>IFERROR( IF(I6446&lt;&gt;"", HLOOKUP(L$2+$A6446,Sheet2!BX:NK,2,0),""),"")</f>
        <v/>
      </c>
      <c r="L6446" t="str">
        <f>IF(OR(HLOOKUP(L$2+$A6446,Sheet2!BX:NK,$B6446,0),HLOOKUP(L$2+$A6446,Sheet2!BX:NK,$B6446,0)&lt;&gt;""),HLOOKUP(L$2+$A6446,Sheet2!BX:NK,$B6446,0),"")</f>
        <v/>
      </c>
      <c r="M6446" t="str">
        <f>IF(OR(HLOOKUP(M$2+$A6446,Sheet2!BY:NL,$B6446,0),HLOOKUP(M$2+$A6446,Sheet2!BY:NL,$B6446,0)&lt;&gt;""),HLOOKUP(M$2+$A6446,Sheet2!BY:NL,$B6446,0),"")</f>
        <v/>
      </c>
      <c r="N6446" t="str">
        <f>IF(OR(HLOOKUP(N$2+$A6446,Sheet2!BZ:NM,$B6446,0),HLOOKUP(N$2+$A6446,Sheet2!BZ:NM,$B6446,0)&lt;&gt;""),HLOOKUP(N$2+$A6446,Sheet2!BZ:NM,$B6446,0),"")</f>
        <v/>
      </c>
      <c r="O6446" t="str">
        <f>IF(OR(HLOOKUP(O$2+$A6446,Sheet2!CA:NN,$B6446,0),HLOOKUP(O$2+$A6446,Sheet2!CA:NN,$B6446,0)&lt;&gt;""),HLOOKUP(O$2+$A6446,Sheet2!CA:NN,$B6446,0),"")</f>
        <v/>
      </c>
      <c r="P6446" t="str">
        <f>IF(OR(HLOOKUP(P$2+$A6446,Sheet2!CB:NO,$B6446,0),HLOOKUP(P$2+$A6446,Sheet2!CB:NO,$B6446,0)&lt;&gt;""),HLOOKUP(P$2+$A6446,Sheet2!CB:NO,$B6446,0),"")</f>
        <v/>
      </c>
      <c r="Q6446" t="str">
        <f>IF(OR(HLOOKUP(Q$2+$A6446,Sheet2!CC:NO,$B6446,0),HLOOKUP(Q$2+$A6446,Sheet2!CC:NO,$B6446,0)&lt;&gt;""),HLOOKUP(Q$2+$A6446,Sheet2!CC:NO,$B6446,0),"")</f>
        <v/>
      </c>
    </row>
    <row r="6447" spans="1:17" x14ac:dyDescent="0.25">
      <c r="A6447" s="64">
        <f t="shared" si="803"/>
        <v>18</v>
      </c>
      <c r="B6447" s="64">
        <f t="shared" si="804"/>
        <v>649</v>
      </c>
      <c r="C6447" s="64">
        <f t="shared" si="805"/>
        <v>4</v>
      </c>
      <c r="D6447" s="64">
        <f t="shared" si="806"/>
        <v>645</v>
      </c>
      <c r="E6447" s="64">
        <f t="shared" si="807"/>
        <v>3221</v>
      </c>
      <c r="F6447" s="64" t="str">
        <f t="shared" si="800"/>
        <v/>
      </c>
      <c r="G6447" s="64" t="str">
        <f t="shared" si="801"/>
        <v/>
      </c>
      <c r="H6447" s="64" t="str">
        <f t="shared" si="802"/>
        <v/>
      </c>
      <c r="I6447" s="80" t="str">
        <f>IFERROR(VLOOKUP(D6447,Sheet2!A:B,2,0),"")</f>
        <v/>
      </c>
      <c r="J6447" s="64" t="str">
        <f>IFERROR(IF(I6447&lt;&gt;"",VLOOKUP(I6447,Sheet2!B:C,2,0),""),"")</f>
        <v/>
      </c>
      <c r="K6447" s="64" t="str">
        <f>IFERROR( IF(I6447&lt;&gt;"", HLOOKUP(L$2+$A6447,Sheet2!BX:NK,2,0),""),"")</f>
        <v/>
      </c>
      <c r="L6447" t="str">
        <f>IF(OR(HLOOKUP(L$2+$A6447,Sheet2!BX:NK,$B6447,0),HLOOKUP(L$2+$A6447,Sheet2!BX:NK,$B6447,0)&lt;&gt;""),HLOOKUP(L$2+$A6447,Sheet2!BX:NK,$B6447,0),"")</f>
        <v/>
      </c>
      <c r="M6447" t="str">
        <f>IF(OR(HLOOKUP(M$2+$A6447,Sheet2!BY:NL,$B6447,0),HLOOKUP(M$2+$A6447,Sheet2!BY:NL,$B6447,0)&lt;&gt;""),HLOOKUP(M$2+$A6447,Sheet2!BY:NL,$B6447,0),"")</f>
        <v/>
      </c>
      <c r="N6447" t="str">
        <f>IF(OR(HLOOKUP(N$2+$A6447,Sheet2!BZ:NM,$B6447,0),HLOOKUP(N$2+$A6447,Sheet2!BZ:NM,$B6447,0)&lt;&gt;""),HLOOKUP(N$2+$A6447,Sheet2!BZ:NM,$B6447,0),"")</f>
        <v/>
      </c>
      <c r="O6447" t="str">
        <f>IF(OR(HLOOKUP(O$2+$A6447,Sheet2!CA:NN,$B6447,0),HLOOKUP(O$2+$A6447,Sheet2!CA:NN,$B6447,0)&lt;&gt;""),HLOOKUP(O$2+$A6447,Sheet2!CA:NN,$B6447,0),"")</f>
        <v/>
      </c>
      <c r="P6447" t="str">
        <f>IF(OR(HLOOKUP(P$2+$A6447,Sheet2!CB:NO,$B6447,0),HLOOKUP(P$2+$A6447,Sheet2!CB:NO,$B6447,0)&lt;&gt;""),HLOOKUP(P$2+$A6447,Sheet2!CB:NO,$B6447,0),"")</f>
        <v/>
      </c>
      <c r="Q6447" t="str">
        <f>IF(OR(HLOOKUP(Q$2+$A6447,Sheet2!CC:NO,$B6447,0),HLOOKUP(Q$2+$A6447,Sheet2!CC:NO,$B6447,0)&lt;&gt;""),HLOOKUP(Q$2+$A6447,Sheet2!CC:NO,$B6447,0),"")</f>
        <v/>
      </c>
    </row>
    <row r="6448" spans="1:17" x14ac:dyDescent="0.25">
      <c r="A6448" s="64">
        <f t="shared" si="803"/>
        <v>24</v>
      </c>
      <c r="B6448" s="64">
        <f t="shared" si="804"/>
        <v>649</v>
      </c>
      <c r="C6448" s="64">
        <f t="shared" si="805"/>
        <v>5</v>
      </c>
      <c r="D6448" s="64">
        <f t="shared" si="806"/>
        <v>645</v>
      </c>
      <c r="E6448" s="64">
        <f t="shared" si="807"/>
        <v>3221</v>
      </c>
      <c r="F6448" s="64" t="str">
        <f t="shared" si="800"/>
        <v/>
      </c>
      <c r="G6448" s="64" t="str">
        <f t="shared" si="801"/>
        <v/>
      </c>
      <c r="H6448" s="64" t="str">
        <f t="shared" si="802"/>
        <v/>
      </c>
      <c r="I6448" s="80" t="str">
        <f>IFERROR(VLOOKUP(D6448,Sheet2!A:B,2,0),"")</f>
        <v/>
      </c>
      <c r="J6448" s="64" t="str">
        <f>IFERROR(IF(I6448&lt;&gt;"",VLOOKUP(I6448,Sheet2!B:C,2,0),""),"")</f>
        <v/>
      </c>
      <c r="K6448" s="64" t="str">
        <f>IFERROR( IF(I6448&lt;&gt;"", HLOOKUP(L$2+$A6448,Sheet2!BX:NK,2,0),""),"")</f>
        <v/>
      </c>
      <c r="L6448" t="str">
        <f>IF(OR(HLOOKUP(L$2+$A6448,Sheet2!BX:NK,$B6448,0),HLOOKUP(L$2+$A6448,Sheet2!BX:NK,$B6448,0)&lt;&gt;""),HLOOKUP(L$2+$A6448,Sheet2!BX:NK,$B6448,0),"")</f>
        <v/>
      </c>
      <c r="M6448" t="str">
        <f>IF(OR(HLOOKUP(M$2+$A6448,Sheet2!BY:NL,$B6448,0),HLOOKUP(M$2+$A6448,Sheet2!BY:NL,$B6448,0)&lt;&gt;""),HLOOKUP(M$2+$A6448,Sheet2!BY:NL,$B6448,0),"")</f>
        <v/>
      </c>
      <c r="N6448" t="str">
        <f>IF(OR(HLOOKUP(N$2+$A6448,Sheet2!BZ:NM,$B6448,0),HLOOKUP(N$2+$A6448,Sheet2!BZ:NM,$B6448,0)&lt;&gt;""),HLOOKUP(N$2+$A6448,Sheet2!BZ:NM,$B6448,0),"")</f>
        <v/>
      </c>
      <c r="O6448" t="str">
        <f>IF(OR(HLOOKUP(O$2+$A6448,Sheet2!CA:NN,$B6448,0),HLOOKUP(O$2+$A6448,Sheet2!CA:NN,$B6448,0)&lt;&gt;""),HLOOKUP(O$2+$A6448,Sheet2!CA:NN,$B6448,0),"")</f>
        <v/>
      </c>
      <c r="P6448" t="str">
        <f>IF(OR(HLOOKUP(P$2+$A6448,Sheet2!CB:NO,$B6448,0),HLOOKUP(P$2+$A6448,Sheet2!CB:NO,$B6448,0)&lt;&gt;""),HLOOKUP(P$2+$A6448,Sheet2!CB:NO,$B6448,0),"")</f>
        <v/>
      </c>
      <c r="Q6448" t="str">
        <f>IF(OR(HLOOKUP(Q$2+$A6448,Sheet2!CC:NO,$B6448,0),HLOOKUP(Q$2+$A6448,Sheet2!CC:NO,$B6448,0)&lt;&gt;""),HLOOKUP(Q$2+$A6448,Sheet2!CC:NO,$B6448,0),"")</f>
        <v/>
      </c>
    </row>
    <row r="6449" spans="1:17" x14ac:dyDescent="0.25">
      <c r="A6449" s="64">
        <f t="shared" si="803"/>
        <v>30</v>
      </c>
      <c r="B6449" s="64">
        <f t="shared" si="804"/>
        <v>649</v>
      </c>
      <c r="C6449" s="64">
        <f t="shared" si="805"/>
        <v>6</v>
      </c>
      <c r="D6449" s="64">
        <f t="shared" si="806"/>
        <v>645</v>
      </c>
      <c r="E6449" s="64">
        <f t="shared" si="807"/>
        <v>3221</v>
      </c>
      <c r="F6449" s="64" t="str">
        <f t="shared" si="800"/>
        <v/>
      </c>
      <c r="G6449" s="64" t="str">
        <f t="shared" si="801"/>
        <v/>
      </c>
      <c r="H6449" s="64" t="str">
        <f t="shared" si="802"/>
        <v/>
      </c>
      <c r="I6449" s="80" t="str">
        <f>IFERROR(VLOOKUP(D6449,Sheet2!A:B,2,0),"")</f>
        <v/>
      </c>
      <c r="J6449" s="64" t="str">
        <f>IFERROR(IF(I6449&lt;&gt;"",VLOOKUP(I6449,Sheet2!B:C,2,0),""),"")</f>
        <v/>
      </c>
      <c r="K6449" s="64" t="str">
        <f>IFERROR( IF(I6449&lt;&gt;"", HLOOKUP(L$2+$A6449,Sheet2!BX:NK,2,0),""),"")</f>
        <v/>
      </c>
      <c r="L6449" t="str">
        <f>IF(OR(HLOOKUP(L$2+$A6449,Sheet2!BX:NK,$B6449,0),HLOOKUP(L$2+$A6449,Sheet2!BX:NK,$B6449,0)&lt;&gt;""),HLOOKUP(L$2+$A6449,Sheet2!BX:NK,$B6449,0),"")</f>
        <v/>
      </c>
      <c r="M6449" t="str">
        <f>IF(OR(HLOOKUP(M$2+$A6449,Sheet2!BY:NL,$B6449,0),HLOOKUP(M$2+$A6449,Sheet2!BY:NL,$B6449,0)&lt;&gt;""),HLOOKUP(M$2+$A6449,Sheet2!BY:NL,$B6449,0),"")</f>
        <v/>
      </c>
      <c r="N6449" t="str">
        <f>IF(OR(HLOOKUP(N$2+$A6449,Sheet2!BZ:NM,$B6449,0),HLOOKUP(N$2+$A6449,Sheet2!BZ:NM,$B6449,0)&lt;&gt;""),HLOOKUP(N$2+$A6449,Sheet2!BZ:NM,$B6449,0),"")</f>
        <v/>
      </c>
      <c r="O6449" t="str">
        <f>IF(OR(HLOOKUP(O$2+$A6449,Sheet2!CA:NN,$B6449,0),HLOOKUP(O$2+$A6449,Sheet2!CA:NN,$B6449,0)&lt;&gt;""),HLOOKUP(O$2+$A6449,Sheet2!CA:NN,$B6449,0),"")</f>
        <v/>
      </c>
      <c r="P6449" t="str">
        <f>IF(OR(HLOOKUP(P$2+$A6449,Sheet2!CB:NO,$B6449,0),HLOOKUP(P$2+$A6449,Sheet2!CB:NO,$B6449,0)&lt;&gt;""),HLOOKUP(P$2+$A6449,Sheet2!CB:NO,$B6449,0),"")</f>
        <v/>
      </c>
      <c r="Q6449" t="str">
        <f>IF(OR(HLOOKUP(Q$2+$A6449,Sheet2!CC:NO,$B6449,0),HLOOKUP(Q$2+$A6449,Sheet2!CC:NO,$B6449,0)&lt;&gt;""),HLOOKUP(Q$2+$A6449,Sheet2!CC:NO,$B6449,0),"")</f>
        <v/>
      </c>
    </row>
    <row r="6450" spans="1:17" x14ac:dyDescent="0.25">
      <c r="A6450" s="64">
        <f t="shared" si="803"/>
        <v>36</v>
      </c>
      <c r="B6450" s="64">
        <f t="shared" si="804"/>
        <v>649</v>
      </c>
      <c r="C6450" s="64">
        <f t="shared" si="805"/>
        <v>7</v>
      </c>
      <c r="D6450" s="64">
        <f t="shared" si="806"/>
        <v>645</v>
      </c>
      <c r="E6450" s="64">
        <f t="shared" si="807"/>
        <v>3221</v>
      </c>
      <c r="F6450" s="64" t="str">
        <f t="shared" si="800"/>
        <v/>
      </c>
      <c r="G6450" s="64" t="str">
        <f t="shared" si="801"/>
        <v/>
      </c>
      <c r="H6450" s="64" t="str">
        <f t="shared" si="802"/>
        <v/>
      </c>
      <c r="I6450" s="80" t="str">
        <f>IFERROR(VLOOKUP(D6450,Sheet2!A:B,2,0),"")</f>
        <v/>
      </c>
      <c r="J6450" s="64" t="str">
        <f>IFERROR(IF(I6450&lt;&gt;"",VLOOKUP(I6450,Sheet2!B:C,2,0),""),"")</f>
        <v/>
      </c>
      <c r="K6450" s="64" t="str">
        <f>IFERROR( IF(I6450&lt;&gt;"", HLOOKUP(L$2+$A6450,Sheet2!BX:NK,2,0),""),"")</f>
        <v/>
      </c>
      <c r="L6450" t="str">
        <f>IF(OR(HLOOKUP(L$2+$A6450,Sheet2!BX:NK,$B6450,0),HLOOKUP(L$2+$A6450,Sheet2!BX:NK,$B6450,0)&lt;&gt;""),HLOOKUP(L$2+$A6450,Sheet2!BX:NK,$B6450,0),"")</f>
        <v/>
      </c>
      <c r="M6450" t="str">
        <f>IF(OR(HLOOKUP(M$2+$A6450,Sheet2!BY:NL,$B6450,0),HLOOKUP(M$2+$A6450,Sheet2!BY:NL,$B6450,0)&lt;&gt;""),HLOOKUP(M$2+$A6450,Sheet2!BY:NL,$B6450,0),"")</f>
        <v/>
      </c>
      <c r="N6450" t="str">
        <f>IF(OR(HLOOKUP(N$2+$A6450,Sheet2!BZ:NM,$B6450,0),HLOOKUP(N$2+$A6450,Sheet2!BZ:NM,$B6450,0)&lt;&gt;""),HLOOKUP(N$2+$A6450,Sheet2!BZ:NM,$B6450,0),"")</f>
        <v/>
      </c>
      <c r="O6450" t="str">
        <f>IF(OR(HLOOKUP(O$2+$A6450,Sheet2!CA:NN,$B6450,0),HLOOKUP(O$2+$A6450,Sheet2!CA:NN,$B6450,0)&lt;&gt;""),HLOOKUP(O$2+$A6450,Sheet2!CA:NN,$B6450,0),"")</f>
        <v/>
      </c>
      <c r="P6450" t="str">
        <f>IF(OR(HLOOKUP(P$2+$A6450,Sheet2!CB:NO,$B6450,0),HLOOKUP(P$2+$A6450,Sheet2!CB:NO,$B6450,0)&lt;&gt;""),HLOOKUP(P$2+$A6450,Sheet2!CB:NO,$B6450,0),"")</f>
        <v/>
      </c>
      <c r="Q6450" t="str">
        <f>IF(OR(HLOOKUP(Q$2+$A6450,Sheet2!CC:NO,$B6450,0),HLOOKUP(Q$2+$A6450,Sheet2!CC:NO,$B6450,0)&lt;&gt;""),HLOOKUP(Q$2+$A6450,Sheet2!CC:NO,$B6450,0),"")</f>
        <v/>
      </c>
    </row>
    <row r="6451" spans="1:17" x14ac:dyDescent="0.25">
      <c r="A6451" s="64">
        <f t="shared" si="803"/>
        <v>42</v>
      </c>
      <c r="B6451" s="64">
        <f t="shared" si="804"/>
        <v>649</v>
      </c>
      <c r="C6451" s="64">
        <f t="shared" si="805"/>
        <v>8</v>
      </c>
      <c r="D6451" s="64">
        <f t="shared" si="806"/>
        <v>645</v>
      </c>
      <c r="E6451" s="64">
        <f t="shared" si="807"/>
        <v>3221</v>
      </c>
      <c r="F6451" s="64" t="str">
        <f t="shared" si="800"/>
        <v/>
      </c>
      <c r="G6451" s="64" t="str">
        <f t="shared" si="801"/>
        <v/>
      </c>
      <c r="H6451" s="64" t="str">
        <f t="shared" si="802"/>
        <v/>
      </c>
      <c r="I6451" s="80" t="str">
        <f>IFERROR(VLOOKUP(D6451,Sheet2!A:B,2,0),"")</f>
        <v/>
      </c>
      <c r="J6451" s="64" t="str">
        <f>IFERROR(IF(I6451&lt;&gt;"",VLOOKUP(I6451,Sheet2!B:C,2,0),""),"")</f>
        <v/>
      </c>
      <c r="K6451" s="64" t="str">
        <f>IFERROR( IF(I6451&lt;&gt;"", HLOOKUP(L$2+$A6451,Sheet2!BX:NK,2,0),""),"")</f>
        <v/>
      </c>
      <c r="L6451" t="str">
        <f>IF(OR(HLOOKUP(L$2+$A6451,Sheet2!BX:NK,$B6451,0),HLOOKUP(L$2+$A6451,Sheet2!BX:NK,$B6451,0)&lt;&gt;""),HLOOKUP(L$2+$A6451,Sheet2!BX:NK,$B6451,0),"")</f>
        <v/>
      </c>
      <c r="M6451" t="str">
        <f>IF(OR(HLOOKUP(M$2+$A6451,Sheet2!BY:NL,$B6451,0),HLOOKUP(M$2+$A6451,Sheet2!BY:NL,$B6451,0)&lt;&gt;""),HLOOKUP(M$2+$A6451,Sheet2!BY:NL,$B6451,0),"")</f>
        <v/>
      </c>
      <c r="N6451" t="str">
        <f>IF(OR(HLOOKUP(N$2+$A6451,Sheet2!BZ:NM,$B6451,0),HLOOKUP(N$2+$A6451,Sheet2!BZ:NM,$B6451,0)&lt;&gt;""),HLOOKUP(N$2+$A6451,Sheet2!BZ:NM,$B6451,0),"")</f>
        <v/>
      </c>
      <c r="O6451" t="str">
        <f>IF(OR(HLOOKUP(O$2+$A6451,Sheet2!CA:NN,$B6451,0),HLOOKUP(O$2+$A6451,Sheet2!CA:NN,$B6451,0)&lt;&gt;""),HLOOKUP(O$2+$A6451,Sheet2!CA:NN,$B6451,0),"")</f>
        <v/>
      </c>
      <c r="P6451" t="str">
        <f>IF(OR(HLOOKUP(P$2+$A6451,Sheet2!CB:NO,$B6451,0),HLOOKUP(P$2+$A6451,Sheet2!CB:NO,$B6451,0)&lt;&gt;""),HLOOKUP(P$2+$A6451,Sheet2!CB:NO,$B6451,0),"")</f>
        <v/>
      </c>
      <c r="Q6451" t="str">
        <f>IF(OR(HLOOKUP(Q$2+$A6451,Sheet2!CC:NO,$B6451,0),HLOOKUP(Q$2+$A6451,Sheet2!CC:NO,$B6451,0)&lt;&gt;""),HLOOKUP(Q$2+$A6451,Sheet2!CC:NO,$B6451,0),"")</f>
        <v/>
      </c>
    </row>
    <row r="6452" spans="1:17" x14ac:dyDescent="0.25">
      <c r="A6452" s="64">
        <f t="shared" si="803"/>
        <v>48</v>
      </c>
      <c r="B6452" s="64">
        <f t="shared" si="804"/>
        <v>649</v>
      </c>
      <c r="C6452" s="64">
        <f t="shared" si="805"/>
        <v>9</v>
      </c>
      <c r="D6452" s="64">
        <f t="shared" si="806"/>
        <v>645</v>
      </c>
      <c r="E6452" s="64">
        <f t="shared" si="807"/>
        <v>3221</v>
      </c>
      <c r="F6452" s="64" t="str">
        <f t="shared" si="800"/>
        <v/>
      </c>
      <c r="G6452" s="64" t="str">
        <f t="shared" si="801"/>
        <v/>
      </c>
      <c r="H6452" s="64" t="str">
        <f t="shared" si="802"/>
        <v/>
      </c>
      <c r="I6452" s="80" t="str">
        <f>IFERROR(VLOOKUP(D6452,Sheet2!A:B,2,0),"")</f>
        <v/>
      </c>
      <c r="J6452" s="64" t="str">
        <f>IFERROR(IF(I6452&lt;&gt;"",VLOOKUP(I6452,Sheet2!B:C,2,0),""),"")</f>
        <v/>
      </c>
      <c r="K6452" s="64" t="str">
        <f>IFERROR( IF(I6452&lt;&gt;"", HLOOKUP(L$2+$A6452,Sheet2!BX:NK,2,0),""),"")</f>
        <v/>
      </c>
      <c r="L6452" t="str">
        <f>IF(OR(HLOOKUP(L$2+$A6452,Sheet2!BX:NK,$B6452,0),HLOOKUP(L$2+$A6452,Sheet2!BX:NK,$B6452,0)&lt;&gt;""),HLOOKUP(L$2+$A6452,Sheet2!BX:NK,$B6452,0),"")</f>
        <v/>
      </c>
      <c r="M6452" t="str">
        <f>IF(OR(HLOOKUP(M$2+$A6452,Sheet2!BY:NL,$B6452,0),HLOOKUP(M$2+$A6452,Sheet2!BY:NL,$B6452,0)&lt;&gt;""),HLOOKUP(M$2+$A6452,Sheet2!BY:NL,$B6452,0),"")</f>
        <v/>
      </c>
      <c r="N6452" t="str">
        <f>IF(OR(HLOOKUP(N$2+$A6452,Sheet2!BZ:NM,$B6452,0),HLOOKUP(N$2+$A6452,Sheet2!BZ:NM,$B6452,0)&lt;&gt;""),HLOOKUP(N$2+$A6452,Sheet2!BZ:NM,$B6452,0),"")</f>
        <v/>
      </c>
      <c r="O6452" t="str">
        <f>IF(OR(HLOOKUP(O$2+$A6452,Sheet2!CA:NN,$B6452,0),HLOOKUP(O$2+$A6452,Sheet2!CA:NN,$B6452,0)&lt;&gt;""),HLOOKUP(O$2+$A6452,Sheet2!CA:NN,$B6452,0),"")</f>
        <v/>
      </c>
      <c r="P6452" t="str">
        <f>IF(OR(HLOOKUP(P$2+$A6452,Sheet2!CB:NO,$B6452,0),HLOOKUP(P$2+$A6452,Sheet2!CB:NO,$B6452,0)&lt;&gt;""),HLOOKUP(P$2+$A6452,Sheet2!CB:NO,$B6452,0),"")</f>
        <v/>
      </c>
      <c r="Q6452" t="str">
        <f>IF(OR(HLOOKUP(Q$2+$A6452,Sheet2!CC:NO,$B6452,0),HLOOKUP(Q$2+$A6452,Sheet2!CC:NO,$B6452,0)&lt;&gt;""),HLOOKUP(Q$2+$A6452,Sheet2!CC:NO,$B6452,0),"")</f>
        <v/>
      </c>
    </row>
    <row r="6453" spans="1:17" x14ac:dyDescent="0.25">
      <c r="A6453" s="64">
        <f t="shared" si="803"/>
        <v>54</v>
      </c>
      <c r="B6453" s="64">
        <f t="shared" si="804"/>
        <v>649</v>
      </c>
      <c r="C6453" s="64">
        <f t="shared" si="805"/>
        <v>10</v>
      </c>
      <c r="D6453" s="64">
        <f t="shared" si="806"/>
        <v>645</v>
      </c>
      <c r="E6453" s="64">
        <f t="shared" si="807"/>
        <v>3221</v>
      </c>
      <c r="F6453" s="64" t="str">
        <f t="shared" si="800"/>
        <v/>
      </c>
      <c r="G6453" s="64" t="str">
        <f t="shared" si="801"/>
        <v/>
      </c>
      <c r="H6453" s="64" t="str">
        <f t="shared" si="802"/>
        <v/>
      </c>
      <c r="I6453" s="80" t="str">
        <f>IFERROR(VLOOKUP(D6453,Sheet2!A:B,2,0),"")</f>
        <v/>
      </c>
      <c r="J6453" s="64" t="str">
        <f>IFERROR(IF(I6453&lt;&gt;"",VLOOKUP(I6453,Sheet2!B:C,2,0),""),"")</f>
        <v/>
      </c>
      <c r="K6453" s="64" t="str">
        <f>IFERROR( IF(I6453&lt;&gt;"", HLOOKUP(L$2+$A6453,Sheet2!BX:NK,2,0),""),"")</f>
        <v/>
      </c>
      <c r="L6453" t="str">
        <f>IF(OR(HLOOKUP(L$2+$A6453,Sheet2!BX:NK,$B6453,0),HLOOKUP(L$2+$A6453,Sheet2!BX:NK,$B6453,0)&lt;&gt;""),HLOOKUP(L$2+$A6453,Sheet2!BX:NK,$B6453,0),"")</f>
        <v/>
      </c>
      <c r="M6453" t="str">
        <f>IF(OR(HLOOKUP(M$2+$A6453,Sheet2!BY:NL,$B6453,0),HLOOKUP(M$2+$A6453,Sheet2!BY:NL,$B6453,0)&lt;&gt;""),HLOOKUP(M$2+$A6453,Sheet2!BY:NL,$B6453,0),"")</f>
        <v/>
      </c>
      <c r="N6453" t="str">
        <f>IF(OR(HLOOKUP(N$2+$A6453,Sheet2!BZ:NM,$B6453,0),HLOOKUP(N$2+$A6453,Sheet2!BZ:NM,$B6453,0)&lt;&gt;""),HLOOKUP(N$2+$A6453,Sheet2!BZ:NM,$B6453,0),"")</f>
        <v/>
      </c>
      <c r="O6453" t="str">
        <f>IF(OR(HLOOKUP(O$2+$A6453,Sheet2!CA:NN,$B6453,0),HLOOKUP(O$2+$A6453,Sheet2!CA:NN,$B6453,0)&lt;&gt;""),HLOOKUP(O$2+$A6453,Sheet2!CA:NN,$B6453,0),"")</f>
        <v/>
      </c>
      <c r="P6453" t="str">
        <f>IF(OR(HLOOKUP(P$2+$A6453,Sheet2!CB:NO,$B6453,0),HLOOKUP(P$2+$A6453,Sheet2!CB:NO,$B6453,0)&lt;&gt;""),HLOOKUP(P$2+$A6453,Sheet2!CB:NO,$B6453,0),"")</f>
        <v/>
      </c>
      <c r="Q6453" t="str">
        <f>IF(OR(HLOOKUP(Q$2+$A6453,Sheet2!CC:NO,$B6453,0),HLOOKUP(Q$2+$A6453,Sheet2!CC:NO,$B6453,0)&lt;&gt;""),HLOOKUP(Q$2+$A6453,Sheet2!CC:NO,$B6453,0),"")</f>
        <v/>
      </c>
    </row>
    <row r="6454" spans="1:17" x14ac:dyDescent="0.25">
      <c r="A6454" s="64">
        <f t="shared" si="803"/>
        <v>0</v>
      </c>
      <c r="B6454" s="64">
        <f t="shared" si="804"/>
        <v>650</v>
      </c>
      <c r="C6454" s="64">
        <f t="shared" si="805"/>
        <v>1</v>
      </c>
      <c r="D6454" s="64">
        <f t="shared" si="806"/>
        <v>646</v>
      </c>
      <c r="E6454" s="64">
        <f t="shared" si="807"/>
        <v>3226</v>
      </c>
      <c r="F6454" s="64" t="str">
        <f t="shared" si="800"/>
        <v/>
      </c>
      <c r="G6454" s="64" t="str">
        <f t="shared" si="801"/>
        <v/>
      </c>
      <c r="H6454" s="64" t="str">
        <f t="shared" si="802"/>
        <v/>
      </c>
      <c r="I6454" s="80" t="str">
        <f>IFERROR(VLOOKUP(D6454,Sheet2!A:B,2,0),"")</f>
        <v/>
      </c>
      <c r="J6454" s="64" t="str">
        <f>IFERROR(IF(I6454&lt;&gt;"",VLOOKUP(I6454,Sheet2!B:C,2,0),""),"")</f>
        <v/>
      </c>
      <c r="K6454" s="64" t="str">
        <f>IFERROR( IF(I6454&lt;&gt;"", HLOOKUP(L$2+$A6454,Sheet2!BX:NK,2,0),""),"")</f>
        <v/>
      </c>
      <c r="L6454" t="str">
        <f>IF(OR(HLOOKUP(L$2+$A6454,Sheet2!BX:NK,$B6454,0),HLOOKUP(L$2+$A6454,Sheet2!BX:NK,$B6454,0)&lt;&gt;""),HLOOKUP(L$2+$A6454,Sheet2!BX:NK,$B6454,0),"")</f>
        <v/>
      </c>
      <c r="M6454" t="str">
        <f>IF(OR(HLOOKUP(M$2+$A6454,Sheet2!BY:NL,$B6454,0),HLOOKUP(M$2+$A6454,Sheet2!BY:NL,$B6454,0)&lt;&gt;""),HLOOKUP(M$2+$A6454,Sheet2!BY:NL,$B6454,0),"")</f>
        <v/>
      </c>
      <c r="N6454" t="str">
        <f>IF(OR(HLOOKUP(N$2+$A6454,Sheet2!BZ:NM,$B6454,0),HLOOKUP(N$2+$A6454,Sheet2!BZ:NM,$B6454,0)&lt;&gt;""),HLOOKUP(N$2+$A6454,Sheet2!BZ:NM,$B6454,0),"")</f>
        <v/>
      </c>
      <c r="O6454" t="str">
        <f>IF(OR(HLOOKUP(O$2+$A6454,Sheet2!CA:NN,$B6454,0),HLOOKUP(O$2+$A6454,Sheet2!CA:NN,$B6454,0)&lt;&gt;""),HLOOKUP(O$2+$A6454,Sheet2!CA:NN,$B6454,0),"")</f>
        <v/>
      </c>
      <c r="P6454" t="str">
        <f>IF(OR(HLOOKUP(P$2+$A6454,Sheet2!CB:NO,$B6454,0),HLOOKUP(P$2+$A6454,Sheet2!CB:NO,$B6454,0)&lt;&gt;""),HLOOKUP(P$2+$A6454,Sheet2!CB:NO,$B6454,0),"")</f>
        <v/>
      </c>
      <c r="Q6454" t="str">
        <f>IF(OR(HLOOKUP(Q$2+$A6454,Sheet2!CC:NO,$B6454,0),HLOOKUP(Q$2+$A6454,Sheet2!CC:NO,$B6454,0)&lt;&gt;""),HLOOKUP(Q$2+$A6454,Sheet2!CC:NO,$B6454,0),"")</f>
        <v/>
      </c>
    </row>
    <row r="6455" spans="1:17" x14ac:dyDescent="0.25">
      <c r="A6455" s="64">
        <f t="shared" si="803"/>
        <v>6</v>
      </c>
      <c r="B6455" s="64">
        <f t="shared" si="804"/>
        <v>650</v>
      </c>
      <c r="C6455" s="64">
        <f t="shared" si="805"/>
        <v>2</v>
      </c>
      <c r="D6455" s="64">
        <f t="shared" si="806"/>
        <v>646</v>
      </c>
      <c r="E6455" s="64">
        <f t="shared" si="807"/>
        <v>3226</v>
      </c>
      <c r="F6455" s="64" t="str">
        <f t="shared" si="800"/>
        <v/>
      </c>
      <c r="G6455" s="64" t="str">
        <f t="shared" si="801"/>
        <v/>
      </c>
      <c r="H6455" s="64" t="str">
        <f t="shared" si="802"/>
        <v/>
      </c>
      <c r="I6455" s="80" t="str">
        <f>IFERROR(VLOOKUP(D6455,Sheet2!A:B,2,0),"")</f>
        <v/>
      </c>
      <c r="J6455" s="64" t="str">
        <f>IFERROR(IF(I6455&lt;&gt;"",VLOOKUP(I6455,Sheet2!B:C,2,0),""),"")</f>
        <v/>
      </c>
      <c r="K6455" s="64" t="str">
        <f>IFERROR( IF(I6455&lt;&gt;"", HLOOKUP(L$2+$A6455,Sheet2!BX:NK,2,0),""),"")</f>
        <v/>
      </c>
      <c r="L6455" t="str">
        <f>IF(OR(HLOOKUP(L$2+$A6455,Sheet2!BX:NK,$B6455,0),HLOOKUP(L$2+$A6455,Sheet2!BX:NK,$B6455,0)&lt;&gt;""),HLOOKUP(L$2+$A6455,Sheet2!BX:NK,$B6455,0),"")</f>
        <v/>
      </c>
      <c r="M6455" t="str">
        <f>IF(OR(HLOOKUP(M$2+$A6455,Sheet2!BY:NL,$B6455,0),HLOOKUP(M$2+$A6455,Sheet2!BY:NL,$B6455,0)&lt;&gt;""),HLOOKUP(M$2+$A6455,Sheet2!BY:NL,$B6455,0),"")</f>
        <v/>
      </c>
      <c r="N6455" t="str">
        <f>IF(OR(HLOOKUP(N$2+$A6455,Sheet2!BZ:NM,$B6455,0),HLOOKUP(N$2+$A6455,Sheet2!BZ:NM,$B6455,0)&lt;&gt;""),HLOOKUP(N$2+$A6455,Sheet2!BZ:NM,$B6455,0),"")</f>
        <v/>
      </c>
      <c r="O6455" t="str">
        <f>IF(OR(HLOOKUP(O$2+$A6455,Sheet2!CA:NN,$B6455,0),HLOOKUP(O$2+$A6455,Sheet2!CA:NN,$B6455,0)&lt;&gt;""),HLOOKUP(O$2+$A6455,Sheet2!CA:NN,$B6455,0),"")</f>
        <v/>
      </c>
      <c r="P6455" t="str">
        <f>IF(OR(HLOOKUP(P$2+$A6455,Sheet2!CB:NO,$B6455,0),HLOOKUP(P$2+$A6455,Sheet2!CB:NO,$B6455,0)&lt;&gt;""),HLOOKUP(P$2+$A6455,Sheet2!CB:NO,$B6455,0),"")</f>
        <v/>
      </c>
      <c r="Q6455" t="str">
        <f>IF(OR(HLOOKUP(Q$2+$A6455,Sheet2!CC:NO,$B6455,0),HLOOKUP(Q$2+$A6455,Sheet2!CC:NO,$B6455,0)&lt;&gt;""),HLOOKUP(Q$2+$A6455,Sheet2!CC:NO,$B6455,0),"")</f>
        <v/>
      </c>
    </row>
    <row r="6456" spans="1:17" x14ac:dyDescent="0.25">
      <c r="A6456" s="64">
        <f t="shared" si="803"/>
        <v>12</v>
      </c>
      <c r="B6456" s="64">
        <f t="shared" si="804"/>
        <v>650</v>
      </c>
      <c r="C6456" s="64">
        <f t="shared" si="805"/>
        <v>3</v>
      </c>
      <c r="D6456" s="64">
        <f t="shared" si="806"/>
        <v>646</v>
      </c>
      <c r="E6456" s="64">
        <f t="shared" si="807"/>
        <v>3226</v>
      </c>
      <c r="F6456" s="64" t="str">
        <f t="shared" si="800"/>
        <v/>
      </c>
      <c r="G6456" s="64" t="str">
        <f t="shared" si="801"/>
        <v/>
      </c>
      <c r="H6456" s="64" t="str">
        <f t="shared" si="802"/>
        <v/>
      </c>
      <c r="I6456" s="80" t="str">
        <f>IFERROR(VLOOKUP(D6456,Sheet2!A:B,2,0),"")</f>
        <v/>
      </c>
      <c r="J6456" s="64" t="str">
        <f>IFERROR(IF(I6456&lt;&gt;"",VLOOKUP(I6456,Sheet2!B:C,2,0),""),"")</f>
        <v/>
      </c>
      <c r="K6456" s="64" t="str">
        <f>IFERROR( IF(I6456&lt;&gt;"", HLOOKUP(L$2+$A6456,Sheet2!BX:NK,2,0),""),"")</f>
        <v/>
      </c>
      <c r="L6456" t="str">
        <f>IF(OR(HLOOKUP(L$2+$A6456,Sheet2!BX:NK,$B6456,0),HLOOKUP(L$2+$A6456,Sheet2!BX:NK,$B6456,0)&lt;&gt;""),HLOOKUP(L$2+$A6456,Sheet2!BX:NK,$B6456,0),"")</f>
        <v/>
      </c>
      <c r="M6456" t="str">
        <f>IF(OR(HLOOKUP(M$2+$A6456,Sheet2!BY:NL,$B6456,0),HLOOKUP(M$2+$A6456,Sheet2!BY:NL,$B6456,0)&lt;&gt;""),HLOOKUP(M$2+$A6456,Sheet2!BY:NL,$B6456,0),"")</f>
        <v/>
      </c>
      <c r="N6456" t="str">
        <f>IF(OR(HLOOKUP(N$2+$A6456,Sheet2!BZ:NM,$B6456,0),HLOOKUP(N$2+$A6456,Sheet2!BZ:NM,$B6456,0)&lt;&gt;""),HLOOKUP(N$2+$A6456,Sheet2!BZ:NM,$B6456,0),"")</f>
        <v/>
      </c>
      <c r="O6456" t="str">
        <f>IF(OR(HLOOKUP(O$2+$A6456,Sheet2!CA:NN,$B6456,0),HLOOKUP(O$2+$A6456,Sheet2!CA:NN,$B6456,0)&lt;&gt;""),HLOOKUP(O$2+$A6456,Sheet2!CA:NN,$B6456,0),"")</f>
        <v/>
      </c>
      <c r="P6456" t="str">
        <f>IF(OR(HLOOKUP(P$2+$A6456,Sheet2!CB:NO,$B6456,0),HLOOKUP(P$2+$A6456,Sheet2!CB:NO,$B6456,0)&lt;&gt;""),HLOOKUP(P$2+$A6456,Sheet2!CB:NO,$B6456,0),"")</f>
        <v/>
      </c>
      <c r="Q6456" t="str">
        <f>IF(OR(HLOOKUP(Q$2+$A6456,Sheet2!CC:NO,$B6456,0),HLOOKUP(Q$2+$A6456,Sheet2!CC:NO,$B6456,0)&lt;&gt;""),HLOOKUP(Q$2+$A6456,Sheet2!CC:NO,$B6456,0),"")</f>
        <v/>
      </c>
    </row>
    <row r="6457" spans="1:17" x14ac:dyDescent="0.25">
      <c r="A6457" s="64">
        <f t="shared" si="803"/>
        <v>18</v>
      </c>
      <c r="B6457" s="64">
        <f t="shared" si="804"/>
        <v>650</v>
      </c>
      <c r="C6457" s="64">
        <f t="shared" si="805"/>
        <v>4</v>
      </c>
      <c r="D6457" s="64">
        <f t="shared" si="806"/>
        <v>646</v>
      </c>
      <c r="E6457" s="64">
        <f t="shared" si="807"/>
        <v>3226</v>
      </c>
      <c r="F6457" s="64" t="str">
        <f t="shared" si="800"/>
        <v/>
      </c>
      <c r="G6457" s="64" t="str">
        <f t="shared" si="801"/>
        <v/>
      </c>
      <c r="H6457" s="64" t="str">
        <f t="shared" si="802"/>
        <v/>
      </c>
      <c r="I6457" s="80" t="str">
        <f>IFERROR(VLOOKUP(D6457,Sheet2!A:B,2,0),"")</f>
        <v/>
      </c>
      <c r="J6457" s="64" t="str">
        <f>IFERROR(IF(I6457&lt;&gt;"",VLOOKUP(I6457,Sheet2!B:C,2,0),""),"")</f>
        <v/>
      </c>
      <c r="K6457" s="64" t="str">
        <f>IFERROR( IF(I6457&lt;&gt;"", HLOOKUP(L$2+$A6457,Sheet2!BX:NK,2,0),""),"")</f>
        <v/>
      </c>
      <c r="L6457" t="str">
        <f>IF(OR(HLOOKUP(L$2+$A6457,Sheet2!BX:NK,$B6457,0),HLOOKUP(L$2+$A6457,Sheet2!BX:NK,$B6457,0)&lt;&gt;""),HLOOKUP(L$2+$A6457,Sheet2!BX:NK,$B6457,0),"")</f>
        <v/>
      </c>
      <c r="M6457" t="str">
        <f>IF(OR(HLOOKUP(M$2+$A6457,Sheet2!BY:NL,$B6457,0),HLOOKUP(M$2+$A6457,Sheet2!BY:NL,$B6457,0)&lt;&gt;""),HLOOKUP(M$2+$A6457,Sheet2!BY:NL,$B6457,0),"")</f>
        <v/>
      </c>
      <c r="N6457" t="str">
        <f>IF(OR(HLOOKUP(N$2+$A6457,Sheet2!BZ:NM,$B6457,0),HLOOKUP(N$2+$A6457,Sheet2!BZ:NM,$B6457,0)&lt;&gt;""),HLOOKUP(N$2+$A6457,Sheet2!BZ:NM,$B6457,0),"")</f>
        <v/>
      </c>
      <c r="O6457" t="str">
        <f>IF(OR(HLOOKUP(O$2+$A6457,Sheet2!CA:NN,$B6457,0),HLOOKUP(O$2+$A6457,Sheet2!CA:NN,$B6457,0)&lt;&gt;""),HLOOKUP(O$2+$A6457,Sheet2!CA:NN,$B6457,0),"")</f>
        <v/>
      </c>
      <c r="P6457" t="str">
        <f>IF(OR(HLOOKUP(P$2+$A6457,Sheet2!CB:NO,$B6457,0),HLOOKUP(P$2+$A6457,Sheet2!CB:NO,$B6457,0)&lt;&gt;""),HLOOKUP(P$2+$A6457,Sheet2!CB:NO,$B6457,0),"")</f>
        <v/>
      </c>
      <c r="Q6457" t="str">
        <f>IF(OR(HLOOKUP(Q$2+$A6457,Sheet2!CC:NO,$B6457,0),HLOOKUP(Q$2+$A6457,Sheet2!CC:NO,$B6457,0)&lt;&gt;""),HLOOKUP(Q$2+$A6457,Sheet2!CC:NO,$B6457,0),"")</f>
        <v/>
      </c>
    </row>
    <row r="6458" spans="1:17" x14ac:dyDescent="0.25">
      <c r="A6458" s="64">
        <f t="shared" si="803"/>
        <v>24</v>
      </c>
      <c r="B6458" s="64">
        <f t="shared" si="804"/>
        <v>650</v>
      </c>
      <c r="C6458" s="64">
        <f t="shared" si="805"/>
        <v>5</v>
      </c>
      <c r="D6458" s="64">
        <f t="shared" si="806"/>
        <v>646</v>
      </c>
      <c r="E6458" s="64">
        <f t="shared" si="807"/>
        <v>3226</v>
      </c>
      <c r="F6458" s="64" t="str">
        <f t="shared" si="800"/>
        <v/>
      </c>
      <c r="G6458" s="64" t="str">
        <f t="shared" si="801"/>
        <v/>
      </c>
      <c r="H6458" s="64" t="str">
        <f t="shared" si="802"/>
        <v/>
      </c>
      <c r="I6458" s="80" t="str">
        <f>IFERROR(VLOOKUP(D6458,Sheet2!A:B,2,0),"")</f>
        <v/>
      </c>
      <c r="J6458" s="64" t="str">
        <f>IFERROR(IF(I6458&lt;&gt;"",VLOOKUP(I6458,Sheet2!B:C,2,0),""),"")</f>
        <v/>
      </c>
      <c r="K6458" s="64" t="str">
        <f>IFERROR( IF(I6458&lt;&gt;"", HLOOKUP(L$2+$A6458,Sheet2!BX:NK,2,0),""),"")</f>
        <v/>
      </c>
      <c r="L6458" t="str">
        <f>IF(OR(HLOOKUP(L$2+$A6458,Sheet2!BX:NK,$B6458,0),HLOOKUP(L$2+$A6458,Sheet2!BX:NK,$B6458,0)&lt;&gt;""),HLOOKUP(L$2+$A6458,Sheet2!BX:NK,$B6458,0),"")</f>
        <v/>
      </c>
      <c r="M6458" t="str">
        <f>IF(OR(HLOOKUP(M$2+$A6458,Sheet2!BY:NL,$B6458,0),HLOOKUP(M$2+$A6458,Sheet2!BY:NL,$B6458,0)&lt;&gt;""),HLOOKUP(M$2+$A6458,Sheet2!BY:NL,$B6458,0),"")</f>
        <v/>
      </c>
      <c r="N6458" t="str">
        <f>IF(OR(HLOOKUP(N$2+$A6458,Sheet2!BZ:NM,$B6458,0),HLOOKUP(N$2+$A6458,Sheet2!BZ:NM,$B6458,0)&lt;&gt;""),HLOOKUP(N$2+$A6458,Sheet2!BZ:NM,$B6458,0),"")</f>
        <v/>
      </c>
      <c r="O6458" t="str">
        <f>IF(OR(HLOOKUP(O$2+$A6458,Sheet2!CA:NN,$B6458,0),HLOOKUP(O$2+$A6458,Sheet2!CA:NN,$B6458,0)&lt;&gt;""),HLOOKUP(O$2+$A6458,Sheet2!CA:NN,$B6458,0),"")</f>
        <v/>
      </c>
      <c r="P6458" t="str">
        <f>IF(OR(HLOOKUP(P$2+$A6458,Sheet2!CB:NO,$B6458,0),HLOOKUP(P$2+$A6458,Sheet2!CB:NO,$B6458,0)&lt;&gt;""),HLOOKUP(P$2+$A6458,Sheet2!CB:NO,$B6458,0),"")</f>
        <v/>
      </c>
      <c r="Q6458" t="str">
        <f>IF(OR(HLOOKUP(Q$2+$A6458,Sheet2!CC:NO,$B6458,0),HLOOKUP(Q$2+$A6458,Sheet2!CC:NO,$B6458,0)&lt;&gt;""),HLOOKUP(Q$2+$A6458,Sheet2!CC:NO,$B6458,0),"")</f>
        <v/>
      </c>
    </row>
    <row r="6459" spans="1:17" x14ac:dyDescent="0.25">
      <c r="A6459" s="64">
        <f t="shared" si="803"/>
        <v>30</v>
      </c>
      <c r="B6459" s="64">
        <f t="shared" si="804"/>
        <v>650</v>
      </c>
      <c r="C6459" s="64">
        <f t="shared" si="805"/>
        <v>6</v>
      </c>
      <c r="D6459" s="64">
        <f t="shared" si="806"/>
        <v>646</v>
      </c>
      <c r="E6459" s="64">
        <f t="shared" si="807"/>
        <v>3226</v>
      </c>
      <c r="F6459" s="64" t="str">
        <f t="shared" si="800"/>
        <v/>
      </c>
      <c r="G6459" s="64" t="str">
        <f t="shared" si="801"/>
        <v/>
      </c>
      <c r="H6459" s="64" t="str">
        <f t="shared" si="802"/>
        <v/>
      </c>
      <c r="I6459" s="80" t="str">
        <f>IFERROR(VLOOKUP(D6459,Sheet2!A:B,2,0),"")</f>
        <v/>
      </c>
      <c r="J6459" s="64" t="str">
        <f>IFERROR(IF(I6459&lt;&gt;"",VLOOKUP(I6459,Sheet2!B:C,2,0),""),"")</f>
        <v/>
      </c>
      <c r="K6459" s="64" t="str">
        <f>IFERROR( IF(I6459&lt;&gt;"", HLOOKUP(L$2+$A6459,Sheet2!BX:NK,2,0),""),"")</f>
        <v/>
      </c>
      <c r="L6459" t="str">
        <f>IF(OR(HLOOKUP(L$2+$A6459,Sheet2!BX:NK,$B6459,0),HLOOKUP(L$2+$A6459,Sheet2!BX:NK,$B6459,0)&lt;&gt;""),HLOOKUP(L$2+$A6459,Sheet2!BX:NK,$B6459,0),"")</f>
        <v/>
      </c>
      <c r="M6459" t="str">
        <f>IF(OR(HLOOKUP(M$2+$A6459,Sheet2!BY:NL,$B6459,0),HLOOKUP(M$2+$A6459,Sheet2!BY:NL,$B6459,0)&lt;&gt;""),HLOOKUP(M$2+$A6459,Sheet2!BY:NL,$B6459,0),"")</f>
        <v/>
      </c>
      <c r="N6459" t="str">
        <f>IF(OR(HLOOKUP(N$2+$A6459,Sheet2!BZ:NM,$B6459,0),HLOOKUP(N$2+$A6459,Sheet2!BZ:NM,$B6459,0)&lt;&gt;""),HLOOKUP(N$2+$A6459,Sheet2!BZ:NM,$B6459,0),"")</f>
        <v/>
      </c>
      <c r="O6459" t="str">
        <f>IF(OR(HLOOKUP(O$2+$A6459,Sheet2!CA:NN,$B6459,0),HLOOKUP(O$2+$A6459,Sheet2!CA:NN,$B6459,0)&lt;&gt;""),HLOOKUP(O$2+$A6459,Sheet2!CA:NN,$B6459,0),"")</f>
        <v/>
      </c>
      <c r="P6459" t="str">
        <f>IF(OR(HLOOKUP(P$2+$A6459,Sheet2!CB:NO,$B6459,0),HLOOKUP(P$2+$A6459,Sheet2!CB:NO,$B6459,0)&lt;&gt;""),HLOOKUP(P$2+$A6459,Sheet2!CB:NO,$B6459,0),"")</f>
        <v/>
      </c>
      <c r="Q6459" t="str">
        <f>IF(OR(HLOOKUP(Q$2+$A6459,Sheet2!CC:NO,$B6459,0),HLOOKUP(Q$2+$A6459,Sheet2!CC:NO,$B6459,0)&lt;&gt;""),HLOOKUP(Q$2+$A6459,Sheet2!CC:NO,$B6459,0),"")</f>
        <v/>
      </c>
    </row>
    <row r="6460" spans="1:17" x14ac:dyDescent="0.25">
      <c r="A6460" s="64">
        <f t="shared" si="803"/>
        <v>36</v>
      </c>
      <c r="B6460" s="64">
        <f t="shared" si="804"/>
        <v>650</v>
      </c>
      <c r="C6460" s="64">
        <f t="shared" si="805"/>
        <v>7</v>
      </c>
      <c r="D6460" s="64">
        <f t="shared" si="806"/>
        <v>646</v>
      </c>
      <c r="E6460" s="64">
        <f t="shared" si="807"/>
        <v>3226</v>
      </c>
      <c r="F6460" s="64" t="str">
        <f t="shared" si="800"/>
        <v/>
      </c>
      <c r="G6460" s="64" t="str">
        <f t="shared" si="801"/>
        <v/>
      </c>
      <c r="H6460" s="64" t="str">
        <f t="shared" si="802"/>
        <v/>
      </c>
      <c r="I6460" s="80" t="str">
        <f>IFERROR(VLOOKUP(D6460,Sheet2!A:B,2,0),"")</f>
        <v/>
      </c>
      <c r="J6460" s="64" t="str">
        <f>IFERROR(IF(I6460&lt;&gt;"",VLOOKUP(I6460,Sheet2!B:C,2,0),""),"")</f>
        <v/>
      </c>
      <c r="K6460" s="64" t="str">
        <f>IFERROR( IF(I6460&lt;&gt;"", HLOOKUP(L$2+$A6460,Sheet2!BX:NK,2,0),""),"")</f>
        <v/>
      </c>
      <c r="L6460" t="str">
        <f>IF(OR(HLOOKUP(L$2+$A6460,Sheet2!BX:NK,$B6460,0),HLOOKUP(L$2+$A6460,Sheet2!BX:NK,$B6460,0)&lt;&gt;""),HLOOKUP(L$2+$A6460,Sheet2!BX:NK,$B6460,0),"")</f>
        <v/>
      </c>
      <c r="M6460" t="str">
        <f>IF(OR(HLOOKUP(M$2+$A6460,Sheet2!BY:NL,$B6460,0),HLOOKUP(M$2+$A6460,Sheet2!BY:NL,$B6460,0)&lt;&gt;""),HLOOKUP(M$2+$A6460,Sheet2!BY:NL,$B6460,0),"")</f>
        <v/>
      </c>
      <c r="N6460" t="str">
        <f>IF(OR(HLOOKUP(N$2+$A6460,Sheet2!BZ:NM,$B6460,0),HLOOKUP(N$2+$A6460,Sheet2!BZ:NM,$B6460,0)&lt;&gt;""),HLOOKUP(N$2+$A6460,Sheet2!BZ:NM,$B6460,0),"")</f>
        <v/>
      </c>
      <c r="O6460" t="str">
        <f>IF(OR(HLOOKUP(O$2+$A6460,Sheet2!CA:NN,$B6460,0),HLOOKUP(O$2+$A6460,Sheet2!CA:NN,$B6460,0)&lt;&gt;""),HLOOKUP(O$2+$A6460,Sheet2!CA:NN,$B6460,0),"")</f>
        <v/>
      </c>
      <c r="P6460" t="str">
        <f>IF(OR(HLOOKUP(P$2+$A6460,Sheet2!CB:NO,$B6460,0),HLOOKUP(P$2+$A6460,Sheet2!CB:NO,$B6460,0)&lt;&gt;""),HLOOKUP(P$2+$A6460,Sheet2!CB:NO,$B6460,0),"")</f>
        <v/>
      </c>
      <c r="Q6460" t="str">
        <f>IF(OR(HLOOKUP(Q$2+$A6460,Sheet2!CC:NO,$B6460,0),HLOOKUP(Q$2+$A6460,Sheet2!CC:NO,$B6460,0)&lt;&gt;""),HLOOKUP(Q$2+$A6460,Sheet2!CC:NO,$B6460,0),"")</f>
        <v/>
      </c>
    </row>
    <row r="6461" spans="1:17" x14ac:dyDescent="0.25">
      <c r="A6461" s="64">
        <f t="shared" si="803"/>
        <v>42</v>
      </c>
      <c r="B6461" s="64">
        <f t="shared" si="804"/>
        <v>650</v>
      </c>
      <c r="C6461" s="64">
        <f t="shared" si="805"/>
        <v>8</v>
      </c>
      <c r="D6461" s="64">
        <f t="shared" si="806"/>
        <v>646</v>
      </c>
      <c r="E6461" s="64">
        <f t="shared" si="807"/>
        <v>3226</v>
      </c>
      <c r="F6461" s="64" t="str">
        <f t="shared" si="800"/>
        <v/>
      </c>
      <c r="G6461" s="64" t="str">
        <f t="shared" si="801"/>
        <v/>
      </c>
      <c r="H6461" s="64" t="str">
        <f t="shared" si="802"/>
        <v/>
      </c>
      <c r="I6461" s="80" t="str">
        <f>IFERROR(VLOOKUP(D6461,Sheet2!A:B,2,0),"")</f>
        <v/>
      </c>
      <c r="J6461" s="64" t="str">
        <f>IFERROR(IF(I6461&lt;&gt;"",VLOOKUP(I6461,Sheet2!B:C,2,0),""),"")</f>
        <v/>
      </c>
      <c r="K6461" s="64" t="str">
        <f>IFERROR( IF(I6461&lt;&gt;"", HLOOKUP(L$2+$A6461,Sheet2!BX:NK,2,0),""),"")</f>
        <v/>
      </c>
      <c r="L6461" t="str">
        <f>IF(OR(HLOOKUP(L$2+$A6461,Sheet2!BX:NK,$B6461,0),HLOOKUP(L$2+$A6461,Sheet2!BX:NK,$B6461,0)&lt;&gt;""),HLOOKUP(L$2+$A6461,Sheet2!BX:NK,$B6461,0),"")</f>
        <v/>
      </c>
      <c r="M6461" t="str">
        <f>IF(OR(HLOOKUP(M$2+$A6461,Sheet2!BY:NL,$B6461,0),HLOOKUP(M$2+$A6461,Sheet2!BY:NL,$B6461,0)&lt;&gt;""),HLOOKUP(M$2+$A6461,Sheet2!BY:NL,$B6461,0),"")</f>
        <v/>
      </c>
      <c r="N6461" t="str">
        <f>IF(OR(HLOOKUP(N$2+$A6461,Sheet2!BZ:NM,$B6461,0),HLOOKUP(N$2+$A6461,Sheet2!BZ:NM,$B6461,0)&lt;&gt;""),HLOOKUP(N$2+$A6461,Sheet2!BZ:NM,$B6461,0),"")</f>
        <v/>
      </c>
      <c r="O6461" t="str">
        <f>IF(OR(HLOOKUP(O$2+$A6461,Sheet2!CA:NN,$B6461,0),HLOOKUP(O$2+$A6461,Sheet2!CA:NN,$B6461,0)&lt;&gt;""),HLOOKUP(O$2+$A6461,Sheet2!CA:NN,$B6461,0),"")</f>
        <v/>
      </c>
      <c r="P6461" t="str">
        <f>IF(OR(HLOOKUP(P$2+$A6461,Sheet2!CB:NO,$B6461,0),HLOOKUP(P$2+$A6461,Sheet2!CB:NO,$B6461,0)&lt;&gt;""),HLOOKUP(P$2+$A6461,Sheet2!CB:NO,$B6461,0),"")</f>
        <v/>
      </c>
      <c r="Q6461" t="str">
        <f>IF(OR(HLOOKUP(Q$2+$A6461,Sheet2!CC:NO,$B6461,0),HLOOKUP(Q$2+$A6461,Sheet2!CC:NO,$B6461,0)&lt;&gt;""),HLOOKUP(Q$2+$A6461,Sheet2!CC:NO,$B6461,0),"")</f>
        <v/>
      </c>
    </row>
    <row r="6462" spans="1:17" x14ac:dyDescent="0.25">
      <c r="A6462" s="64">
        <f t="shared" si="803"/>
        <v>48</v>
      </c>
      <c r="B6462" s="64">
        <f t="shared" si="804"/>
        <v>650</v>
      </c>
      <c r="C6462" s="64">
        <f t="shared" si="805"/>
        <v>9</v>
      </c>
      <c r="D6462" s="64">
        <f t="shared" si="806"/>
        <v>646</v>
      </c>
      <c r="E6462" s="64">
        <f t="shared" si="807"/>
        <v>3226</v>
      </c>
      <c r="F6462" s="64" t="str">
        <f t="shared" si="800"/>
        <v/>
      </c>
      <c r="G6462" s="64" t="str">
        <f t="shared" si="801"/>
        <v/>
      </c>
      <c r="H6462" s="64" t="str">
        <f t="shared" si="802"/>
        <v/>
      </c>
      <c r="I6462" s="80" t="str">
        <f>IFERROR(VLOOKUP(D6462,Sheet2!A:B,2,0),"")</f>
        <v/>
      </c>
      <c r="J6462" s="64" t="str">
        <f>IFERROR(IF(I6462&lt;&gt;"",VLOOKUP(I6462,Sheet2!B:C,2,0),""),"")</f>
        <v/>
      </c>
      <c r="K6462" s="64" t="str">
        <f>IFERROR( IF(I6462&lt;&gt;"", HLOOKUP(L$2+$A6462,Sheet2!BX:NK,2,0),""),"")</f>
        <v/>
      </c>
      <c r="L6462" t="str">
        <f>IF(OR(HLOOKUP(L$2+$A6462,Sheet2!BX:NK,$B6462,0),HLOOKUP(L$2+$A6462,Sheet2!BX:NK,$B6462,0)&lt;&gt;""),HLOOKUP(L$2+$A6462,Sheet2!BX:NK,$B6462,0),"")</f>
        <v/>
      </c>
      <c r="M6462" t="str">
        <f>IF(OR(HLOOKUP(M$2+$A6462,Sheet2!BY:NL,$B6462,0),HLOOKUP(M$2+$A6462,Sheet2!BY:NL,$B6462,0)&lt;&gt;""),HLOOKUP(M$2+$A6462,Sheet2!BY:NL,$B6462,0),"")</f>
        <v/>
      </c>
      <c r="N6462" t="str">
        <f>IF(OR(HLOOKUP(N$2+$A6462,Sheet2!BZ:NM,$B6462,0),HLOOKUP(N$2+$A6462,Sheet2!BZ:NM,$B6462,0)&lt;&gt;""),HLOOKUP(N$2+$A6462,Sheet2!BZ:NM,$B6462,0),"")</f>
        <v/>
      </c>
      <c r="O6462" t="str">
        <f>IF(OR(HLOOKUP(O$2+$A6462,Sheet2!CA:NN,$B6462,0),HLOOKUP(O$2+$A6462,Sheet2!CA:NN,$B6462,0)&lt;&gt;""),HLOOKUP(O$2+$A6462,Sheet2!CA:NN,$B6462,0),"")</f>
        <v/>
      </c>
      <c r="P6462" t="str">
        <f>IF(OR(HLOOKUP(P$2+$A6462,Sheet2!CB:NO,$B6462,0),HLOOKUP(P$2+$A6462,Sheet2!CB:NO,$B6462,0)&lt;&gt;""),HLOOKUP(P$2+$A6462,Sheet2!CB:NO,$B6462,0),"")</f>
        <v/>
      </c>
      <c r="Q6462" t="str">
        <f>IF(OR(HLOOKUP(Q$2+$A6462,Sheet2!CC:NO,$B6462,0),HLOOKUP(Q$2+$A6462,Sheet2!CC:NO,$B6462,0)&lt;&gt;""),HLOOKUP(Q$2+$A6462,Sheet2!CC:NO,$B6462,0),"")</f>
        <v/>
      </c>
    </row>
    <row r="6463" spans="1:17" x14ac:dyDescent="0.25">
      <c r="A6463" s="64">
        <f t="shared" si="803"/>
        <v>54</v>
      </c>
      <c r="B6463" s="64">
        <f t="shared" si="804"/>
        <v>650</v>
      </c>
      <c r="C6463" s="64">
        <f t="shared" si="805"/>
        <v>10</v>
      </c>
      <c r="D6463" s="64">
        <f t="shared" si="806"/>
        <v>646</v>
      </c>
      <c r="E6463" s="64">
        <f t="shared" si="807"/>
        <v>3226</v>
      </c>
      <c r="F6463" s="64" t="str">
        <f t="shared" si="800"/>
        <v/>
      </c>
      <c r="G6463" s="64" t="str">
        <f t="shared" si="801"/>
        <v/>
      </c>
      <c r="H6463" s="64" t="str">
        <f t="shared" si="802"/>
        <v/>
      </c>
      <c r="I6463" s="80" t="str">
        <f>IFERROR(VLOOKUP(D6463,Sheet2!A:B,2,0),"")</f>
        <v/>
      </c>
      <c r="J6463" s="64" t="str">
        <f>IFERROR(IF(I6463&lt;&gt;"",VLOOKUP(I6463,Sheet2!B:C,2,0),""),"")</f>
        <v/>
      </c>
      <c r="K6463" s="64" t="str">
        <f>IFERROR( IF(I6463&lt;&gt;"", HLOOKUP(L$2+$A6463,Sheet2!BX:NK,2,0),""),"")</f>
        <v/>
      </c>
      <c r="L6463" t="str">
        <f>IF(OR(HLOOKUP(L$2+$A6463,Sheet2!BX:NK,$B6463,0),HLOOKUP(L$2+$A6463,Sheet2!BX:NK,$B6463,0)&lt;&gt;""),HLOOKUP(L$2+$A6463,Sheet2!BX:NK,$B6463,0),"")</f>
        <v/>
      </c>
      <c r="M6463" t="str">
        <f>IF(OR(HLOOKUP(M$2+$A6463,Sheet2!BY:NL,$B6463,0),HLOOKUP(M$2+$A6463,Sheet2!BY:NL,$B6463,0)&lt;&gt;""),HLOOKUP(M$2+$A6463,Sheet2!BY:NL,$B6463,0),"")</f>
        <v/>
      </c>
      <c r="N6463" t="str">
        <f>IF(OR(HLOOKUP(N$2+$A6463,Sheet2!BZ:NM,$B6463,0),HLOOKUP(N$2+$A6463,Sheet2!BZ:NM,$B6463,0)&lt;&gt;""),HLOOKUP(N$2+$A6463,Sheet2!BZ:NM,$B6463,0),"")</f>
        <v/>
      </c>
      <c r="O6463" t="str">
        <f>IF(OR(HLOOKUP(O$2+$A6463,Sheet2!CA:NN,$B6463,0),HLOOKUP(O$2+$A6463,Sheet2!CA:NN,$B6463,0)&lt;&gt;""),HLOOKUP(O$2+$A6463,Sheet2!CA:NN,$B6463,0),"")</f>
        <v/>
      </c>
      <c r="P6463" t="str">
        <f>IF(OR(HLOOKUP(P$2+$A6463,Sheet2!CB:NO,$B6463,0),HLOOKUP(P$2+$A6463,Sheet2!CB:NO,$B6463,0)&lt;&gt;""),HLOOKUP(P$2+$A6463,Sheet2!CB:NO,$B6463,0),"")</f>
        <v/>
      </c>
      <c r="Q6463" t="str">
        <f>IF(OR(HLOOKUP(Q$2+$A6463,Sheet2!CC:NO,$B6463,0),HLOOKUP(Q$2+$A6463,Sheet2!CC:NO,$B6463,0)&lt;&gt;""),HLOOKUP(Q$2+$A6463,Sheet2!CC:NO,$B6463,0),"")</f>
        <v/>
      </c>
    </row>
    <row r="6464" spans="1:17" x14ac:dyDescent="0.25">
      <c r="A6464" s="64">
        <f t="shared" si="803"/>
        <v>0</v>
      </c>
      <c r="B6464" s="64">
        <f t="shared" si="804"/>
        <v>651</v>
      </c>
      <c r="C6464" s="64">
        <f t="shared" si="805"/>
        <v>1</v>
      </c>
      <c r="D6464" s="64">
        <f t="shared" si="806"/>
        <v>647</v>
      </c>
      <c r="E6464" s="64">
        <f t="shared" si="807"/>
        <v>3231</v>
      </c>
      <c r="F6464" s="64" t="str">
        <f t="shared" si="800"/>
        <v/>
      </c>
      <c r="G6464" s="64" t="str">
        <f t="shared" si="801"/>
        <v/>
      </c>
      <c r="H6464" s="64" t="str">
        <f t="shared" si="802"/>
        <v/>
      </c>
      <c r="I6464" s="80" t="str">
        <f>IFERROR(VLOOKUP(D6464,Sheet2!A:B,2,0),"")</f>
        <v/>
      </c>
      <c r="J6464" s="64" t="str">
        <f>IFERROR(IF(I6464&lt;&gt;"",VLOOKUP(I6464,Sheet2!B:C,2,0),""),"")</f>
        <v/>
      </c>
      <c r="K6464" s="64" t="str">
        <f>IFERROR( IF(I6464&lt;&gt;"", HLOOKUP(L$2+$A6464,Sheet2!BX:NK,2,0),""),"")</f>
        <v/>
      </c>
      <c r="L6464" t="str">
        <f>IF(OR(HLOOKUP(L$2+$A6464,Sheet2!BX:NK,$B6464,0),HLOOKUP(L$2+$A6464,Sheet2!BX:NK,$B6464,0)&lt;&gt;""),HLOOKUP(L$2+$A6464,Sheet2!BX:NK,$B6464,0),"")</f>
        <v/>
      </c>
      <c r="M6464" t="str">
        <f>IF(OR(HLOOKUP(M$2+$A6464,Sheet2!BY:NL,$B6464,0),HLOOKUP(M$2+$A6464,Sheet2!BY:NL,$B6464,0)&lt;&gt;""),HLOOKUP(M$2+$A6464,Sheet2!BY:NL,$B6464,0),"")</f>
        <v/>
      </c>
      <c r="N6464" t="str">
        <f>IF(OR(HLOOKUP(N$2+$A6464,Sheet2!BZ:NM,$B6464,0),HLOOKUP(N$2+$A6464,Sheet2!BZ:NM,$B6464,0)&lt;&gt;""),HLOOKUP(N$2+$A6464,Sheet2!BZ:NM,$B6464,0),"")</f>
        <v/>
      </c>
      <c r="O6464" t="str">
        <f>IF(OR(HLOOKUP(O$2+$A6464,Sheet2!CA:NN,$B6464,0),HLOOKUP(O$2+$A6464,Sheet2!CA:NN,$B6464,0)&lt;&gt;""),HLOOKUP(O$2+$A6464,Sheet2!CA:NN,$B6464,0),"")</f>
        <v/>
      </c>
      <c r="P6464" t="str">
        <f>IF(OR(HLOOKUP(P$2+$A6464,Sheet2!CB:NO,$B6464,0),HLOOKUP(P$2+$A6464,Sheet2!CB:NO,$B6464,0)&lt;&gt;""),HLOOKUP(P$2+$A6464,Sheet2!CB:NO,$B6464,0),"")</f>
        <v/>
      </c>
      <c r="Q6464" t="str">
        <f>IF(OR(HLOOKUP(Q$2+$A6464,Sheet2!CC:NO,$B6464,0),HLOOKUP(Q$2+$A6464,Sheet2!CC:NO,$B6464,0)&lt;&gt;""),HLOOKUP(Q$2+$A6464,Sheet2!CC:NO,$B6464,0),"")</f>
        <v/>
      </c>
    </row>
    <row r="6465" spans="1:17" x14ac:dyDescent="0.25">
      <c r="A6465" s="64">
        <f t="shared" si="803"/>
        <v>6</v>
      </c>
      <c r="B6465" s="64">
        <f t="shared" si="804"/>
        <v>651</v>
      </c>
      <c r="C6465" s="64">
        <f t="shared" si="805"/>
        <v>2</v>
      </c>
      <c r="D6465" s="64">
        <f t="shared" si="806"/>
        <v>647</v>
      </c>
      <c r="E6465" s="64">
        <f t="shared" si="807"/>
        <v>3231</v>
      </c>
      <c r="F6465" s="64" t="str">
        <f t="shared" si="800"/>
        <v/>
      </c>
      <c r="G6465" s="64" t="str">
        <f t="shared" si="801"/>
        <v/>
      </c>
      <c r="H6465" s="64" t="str">
        <f t="shared" si="802"/>
        <v/>
      </c>
      <c r="I6465" s="80" t="str">
        <f>IFERROR(VLOOKUP(D6465,Sheet2!A:B,2,0),"")</f>
        <v/>
      </c>
      <c r="J6465" s="64" t="str">
        <f>IFERROR(IF(I6465&lt;&gt;"",VLOOKUP(I6465,Sheet2!B:C,2,0),""),"")</f>
        <v/>
      </c>
      <c r="K6465" s="64" t="str">
        <f>IFERROR( IF(I6465&lt;&gt;"", HLOOKUP(L$2+$A6465,Sheet2!BX:NK,2,0),""),"")</f>
        <v/>
      </c>
      <c r="L6465" t="str">
        <f>IF(OR(HLOOKUP(L$2+$A6465,Sheet2!BX:NK,$B6465,0),HLOOKUP(L$2+$A6465,Sheet2!BX:NK,$B6465,0)&lt;&gt;""),HLOOKUP(L$2+$A6465,Sheet2!BX:NK,$B6465,0),"")</f>
        <v/>
      </c>
      <c r="M6465" t="str">
        <f>IF(OR(HLOOKUP(M$2+$A6465,Sheet2!BY:NL,$B6465,0),HLOOKUP(M$2+$A6465,Sheet2!BY:NL,$B6465,0)&lt;&gt;""),HLOOKUP(M$2+$A6465,Sheet2!BY:NL,$B6465,0),"")</f>
        <v/>
      </c>
      <c r="N6465" t="str">
        <f>IF(OR(HLOOKUP(N$2+$A6465,Sheet2!BZ:NM,$B6465,0),HLOOKUP(N$2+$A6465,Sheet2!BZ:NM,$B6465,0)&lt;&gt;""),HLOOKUP(N$2+$A6465,Sheet2!BZ:NM,$B6465,0),"")</f>
        <v/>
      </c>
      <c r="O6465" t="str">
        <f>IF(OR(HLOOKUP(O$2+$A6465,Sheet2!CA:NN,$B6465,0),HLOOKUP(O$2+$A6465,Sheet2!CA:NN,$B6465,0)&lt;&gt;""),HLOOKUP(O$2+$A6465,Sheet2!CA:NN,$B6465,0),"")</f>
        <v/>
      </c>
      <c r="P6465" t="str">
        <f>IF(OR(HLOOKUP(P$2+$A6465,Sheet2!CB:NO,$B6465,0),HLOOKUP(P$2+$A6465,Sheet2!CB:NO,$B6465,0)&lt;&gt;""),HLOOKUP(P$2+$A6465,Sheet2!CB:NO,$B6465,0),"")</f>
        <v/>
      </c>
      <c r="Q6465" t="str">
        <f>IF(OR(HLOOKUP(Q$2+$A6465,Sheet2!CC:NO,$B6465,0),HLOOKUP(Q$2+$A6465,Sheet2!CC:NO,$B6465,0)&lt;&gt;""),HLOOKUP(Q$2+$A6465,Sheet2!CC:NO,$B6465,0),"")</f>
        <v/>
      </c>
    </row>
    <row r="6466" spans="1:17" x14ac:dyDescent="0.25">
      <c r="A6466" s="64">
        <f t="shared" si="803"/>
        <v>12</v>
      </c>
      <c r="B6466" s="64">
        <f t="shared" si="804"/>
        <v>651</v>
      </c>
      <c r="C6466" s="64">
        <f t="shared" si="805"/>
        <v>3</v>
      </c>
      <c r="D6466" s="64">
        <f t="shared" si="806"/>
        <v>647</v>
      </c>
      <c r="E6466" s="64">
        <f t="shared" si="807"/>
        <v>3231</v>
      </c>
      <c r="F6466" s="64" t="str">
        <f t="shared" si="800"/>
        <v/>
      </c>
      <c r="G6466" s="64" t="str">
        <f t="shared" si="801"/>
        <v/>
      </c>
      <c r="H6466" s="64" t="str">
        <f t="shared" si="802"/>
        <v/>
      </c>
      <c r="I6466" s="80" t="str">
        <f>IFERROR(VLOOKUP(D6466,Sheet2!A:B,2,0),"")</f>
        <v/>
      </c>
      <c r="J6466" s="64" t="str">
        <f>IFERROR(IF(I6466&lt;&gt;"",VLOOKUP(I6466,Sheet2!B:C,2,0),""),"")</f>
        <v/>
      </c>
      <c r="K6466" s="64" t="str">
        <f>IFERROR( IF(I6466&lt;&gt;"", HLOOKUP(L$2+$A6466,Sheet2!BX:NK,2,0),""),"")</f>
        <v/>
      </c>
      <c r="L6466" t="str">
        <f>IF(OR(HLOOKUP(L$2+$A6466,Sheet2!BX:NK,$B6466,0),HLOOKUP(L$2+$A6466,Sheet2!BX:NK,$B6466,0)&lt;&gt;""),HLOOKUP(L$2+$A6466,Sheet2!BX:NK,$B6466,0),"")</f>
        <v/>
      </c>
      <c r="M6466" t="str">
        <f>IF(OR(HLOOKUP(M$2+$A6466,Sheet2!BY:NL,$B6466,0),HLOOKUP(M$2+$A6466,Sheet2!BY:NL,$B6466,0)&lt;&gt;""),HLOOKUP(M$2+$A6466,Sheet2!BY:NL,$B6466,0),"")</f>
        <v/>
      </c>
      <c r="N6466" t="str">
        <f>IF(OR(HLOOKUP(N$2+$A6466,Sheet2!BZ:NM,$B6466,0),HLOOKUP(N$2+$A6466,Sheet2!BZ:NM,$B6466,0)&lt;&gt;""),HLOOKUP(N$2+$A6466,Sheet2!BZ:NM,$B6466,0),"")</f>
        <v/>
      </c>
      <c r="O6466" t="str">
        <f>IF(OR(HLOOKUP(O$2+$A6466,Sheet2!CA:NN,$B6466,0),HLOOKUP(O$2+$A6466,Sheet2!CA:NN,$B6466,0)&lt;&gt;""),HLOOKUP(O$2+$A6466,Sheet2!CA:NN,$B6466,0),"")</f>
        <v/>
      </c>
      <c r="P6466" t="str">
        <f>IF(OR(HLOOKUP(P$2+$A6466,Sheet2!CB:NO,$B6466,0),HLOOKUP(P$2+$A6466,Sheet2!CB:NO,$B6466,0)&lt;&gt;""),HLOOKUP(P$2+$A6466,Sheet2!CB:NO,$B6466,0),"")</f>
        <v/>
      </c>
      <c r="Q6466" t="str">
        <f>IF(OR(HLOOKUP(Q$2+$A6466,Sheet2!CC:NO,$B6466,0),HLOOKUP(Q$2+$A6466,Sheet2!CC:NO,$B6466,0)&lt;&gt;""),HLOOKUP(Q$2+$A6466,Sheet2!CC:NO,$B6466,0),"")</f>
        <v/>
      </c>
    </row>
    <row r="6467" spans="1:17" x14ac:dyDescent="0.25">
      <c r="A6467" s="64">
        <f t="shared" si="803"/>
        <v>18</v>
      </c>
      <c r="B6467" s="64">
        <f t="shared" si="804"/>
        <v>651</v>
      </c>
      <c r="C6467" s="64">
        <f t="shared" si="805"/>
        <v>4</v>
      </c>
      <c r="D6467" s="64">
        <f t="shared" si="806"/>
        <v>647</v>
      </c>
      <c r="E6467" s="64">
        <f t="shared" si="807"/>
        <v>3231</v>
      </c>
      <c r="F6467" s="64" t="str">
        <f t="shared" si="800"/>
        <v/>
      </c>
      <c r="G6467" s="64" t="str">
        <f t="shared" si="801"/>
        <v/>
      </c>
      <c r="H6467" s="64" t="str">
        <f t="shared" si="802"/>
        <v/>
      </c>
      <c r="I6467" s="80" t="str">
        <f>IFERROR(VLOOKUP(D6467,Sheet2!A:B,2,0),"")</f>
        <v/>
      </c>
      <c r="J6467" s="64" t="str">
        <f>IFERROR(IF(I6467&lt;&gt;"",VLOOKUP(I6467,Sheet2!B:C,2,0),""),"")</f>
        <v/>
      </c>
      <c r="K6467" s="64" t="str">
        <f>IFERROR( IF(I6467&lt;&gt;"", HLOOKUP(L$2+$A6467,Sheet2!BX:NK,2,0),""),"")</f>
        <v/>
      </c>
      <c r="L6467" t="str">
        <f>IF(OR(HLOOKUP(L$2+$A6467,Sheet2!BX:NK,$B6467,0),HLOOKUP(L$2+$A6467,Sheet2!BX:NK,$B6467,0)&lt;&gt;""),HLOOKUP(L$2+$A6467,Sheet2!BX:NK,$B6467,0),"")</f>
        <v/>
      </c>
      <c r="M6467" t="str">
        <f>IF(OR(HLOOKUP(M$2+$A6467,Sheet2!BY:NL,$B6467,0),HLOOKUP(M$2+$A6467,Sheet2!BY:NL,$B6467,0)&lt;&gt;""),HLOOKUP(M$2+$A6467,Sheet2!BY:NL,$B6467,0),"")</f>
        <v/>
      </c>
      <c r="N6467" t="str">
        <f>IF(OR(HLOOKUP(N$2+$A6467,Sheet2!BZ:NM,$B6467,0),HLOOKUP(N$2+$A6467,Sheet2!BZ:NM,$B6467,0)&lt;&gt;""),HLOOKUP(N$2+$A6467,Sheet2!BZ:NM,$B6467,0),"")</f>
        <v/>
      </c>
      <c r="O6467" t="str">
        <f>IF(OR(HLOOKUP(O$2+$A6467,Sheet2!CA:NN,$B6467,0),HLOOKUP(O$2+$A6467,Sheet2!CA:NN,$B6467,0)&lt;&gt;""),HLOOKUP(O$2+$A6467,Sheet2!CA:NN,$B6467,0),"")</f>
        <v/>
      </c>
      <c r="P6467" t="str">
        <f>IF(OR(HLOOKUP(P$2+$A6467,Sheet2!CB:NO,$B6467,0),HLOOKUP(P$2+$A6467,Sheet2!CB:NO,$B6467,0)&lt;&gt;""),HLOOKUP(P$2+$A6467,Sheet2!CB:NO,$B6467,0),"")</f>
        <v/>
      </c>
      <c r="Q6467" t="str">
        <f>IF(OR(HLOOKUP(Q$2+$A6467,Sheet2!CC:NO,$B6467,0),HLOOKUP(Q$2+$A6467,Sheet2!CC:NO,$B6467,0)&lt;&gt;""),HLOOKUP(Q$2+$A6467,Sheet2!CC:NO,$B6467,0),"")</f>
        <v/>
      </c>
    </row>
    <row r="6468" spans="1:17" x14ac:dyDescent="0.25">
      <c r="A6468" s="64">
        <f t="shared" si="803"/>
        <v>24</v>
      </c>
      <c r="B6468" s="64">
        <f t="shared" si="804"/>
        <v>651</v>
      </c>
      <c r="C6468" s="64">
        <f t="shared" si="805"/>
        <v>5</v>
      </c>
      <c r="D6468" s="64">
        <f t="shared" si="806"/>
        <v>647</v>
      </c>
      <c r="E6468" s="64">
        <f t="shared" si="807"/>
        <v>3231</v>
      </c>
      <c r="F6468" s="64" t="str">
        <f t="shared" si="800"/>
        <v/>
      </c>
      <c r="G6468" s="64" t="str">
        <f t="shared" si="801"/>
        <v/>
      </c>
      <c r="H6468" s="64" t="str">
        <f t="shared" si="802"/>
        <v/>
      </c>
      <c r="I6468" s="80" t="str">
        <f>IFERROR(VLOOKUP(D6468,Sheet2!A:B,2,0),"")</f>
        <v/>
      </c>
      <c r="J6468" s="64" t="str">
        <f>IFERROR(IF(I6468&lt;&gt;"",VLOOKUP(I6468,Sheet2!B:C,2,0),""),"")</f>
        <v/>
      </c>
      <c r="K6468" s="64" t="str">
        <f>IFERROR( IF(I6468&lt;&gt;"", HLOOKUP(L$2+$A6468,Sheet2!BX:NK,2,0),""),"")</f>
        <v/>
      </c>
      <c r="L6468" t="str">
        <f>IF(OR(HLOOKUP(L$2+$A6468,Sheet2!BX:NK,$B6468,0),HLOOKUP(L$2+$A6468,Sheet2!BX:NK,$B6468,0)&lt;&gt;""),HLOOKUP(L$2+$A6468,Sheet2!BX:NK,$B6468,0),"")</f>
        <v/>
      </c>
      <c r="M6468" t="str">
        <f>IF(OR(HLOOKUP(M$2+$A6468,Sheet2!BY:NL,$B6468,0),HLOOKUP(M$2+$A6468,Sheet2!BY:NL,$B6468,0)&lt;&gt;""),HLOOKUP(M$2+$A6468,Sheet2!BY:NL,$B6468,0),"")</f>
        <v/>
      </c>
      <c r="N6468" t="str">
        <f>IF(OR(HLOOKUP(N$2+$A6468,Sheet2!BZ:NM,$B6468,0),HLOOKUP(N$2+$A6468,Sheet2!BZ:NM,$B6468,0)&lt;&gt;""),HLOOKUP(N$2+$A6468,Sheet2!BZ:NM,$B6468,0),"")</f>
        <v/>
      </c>
      <c r="O6468" t="str">
        <f>IF(OR(HLOOKUP(O$2+$A6468,Sheet2!CA:NN,$B6468,0),HLOOKUP(O$2+$A6468,Sheet2!CA:NN,$B6468,0)&lt;&gt;""),HLOOKUP(O$2+$A6468,Sheet2!CA:NN,$B6468,0),"")</f>
        <v/>
      </c>
      <c r="P6468" t="str">
        <f>IF(OR(HLOOKUP(P$2+$A6468,Sheet2!CB:NO,$B6468,0),HLOOKUP(P$2+$A6468,Sheet2!CB:NO,$B6468,0)&lt;&gt;""),HLOOKUP(P$2+$A6468,Sheet2!CB:NO,$B6468,0),"")</f>
        <v/>
      </c>
      <c r="Q6468" t="str">
        <f>IF(OR(HLOOKUP(Q$2+$A6468,Sheet2!CC:NO,$B6468,0),HLOOKUP(Q$2+$A6468,Sheet2!CC:NO,$B6468,0)&lt;&gt;""),HLOOKUP(Q$2+$A6468,Sheet2!CC:NO,$B6468,0),"")</f>
        <v/>
      </c>
    </row>
    <row r="6469" spans="1:17" x14ac:dyDescent="0.25">
      <c r="A6469" s="64">
        <f t="shared" si="803"/>
        <v>30</v>
      </c>
      <c r="B6469" s="64">
        <f t="shared" si="804"/>
        <v>651</v>
      </c>
      <c r="C6469" s="64">
        <f t="shared" si="805"/>
        <v>6</v>
      </c>
      <c r="D6469" s="64">
        <f t="shared" si="806"/>
        <v>647</v>
      </c>
      <c r="E6469" s="64">
        <f t="shared" si="807"/>
        <v>3231</v>
      </c>
      <c r="F6469" s="64" t="str">
        <f t="shared" ref="F6469:F6532" si="808">IFERROR(IF(I6469&lt;&gt;"",IF(LEFT(K6469,2)="1-",1,2),""),"")</f>
        <v/>
      </c>
      <c r="G6469" s="64" t="str">
        <f t="shared" ref="G6469:G6532" si="809">IFERROR(IF(I6469&lt;&gt;"",MONTH( RIGHT(K6469,LEN(K6469)-FIND("-",K6469))),""),"")</f>
        <v/>
      </c>
      <c r="H6469" s="64" t="str">
        <f t="shared" ref="H6469:H6532" si="810">IFERROR(IF(I6469&lt;&gt;"",YEAR( RIGHT(K6469,LEN(K6469)-FIND("-",K6469))),""),"")</f>
        <v/>
      </c>
      <c r="I6469" s="80" t="str">
        <f>IFERROR(VLOOKUP(D6469,Sheet2!A:B,2,0),"")</f>
        <v/>
      </c>
      <c r="J6469" s="64" t="str">
        <f>IFERROR(IF(I6469&lt;&gt;"",VLOOKUP(I6469,Sheet2!B:C,2,0),""),"")</f>
        <v/>
      </c>
      <c r="K6469" s="64" t="str">
        <f>IFERROR( IF(I6469&lt;&gt;"", HLOOKUP(L$2+$A6469,Sheet2!BX:NK,2,0),""),"")</f>
        <v/>
      </c>
      <c r="L6469" t="str">
        <f>IF(OR(HLOOKUP(L$2+$A6469,Sheet2!BX:NK,$B6469,0),HLOOKUP(L$2+$A6469,Sheet2!BX:NK,$B6469,0)&lt;&gt;""),HLOOKUP(L$2+$A6469,Sheet2!BX:NK,$B6469,0),"")</f>
        <v/>
      </c>
      <c r="M6469" t="str">
        <f>IF(OR(HLOOKUP(M$2+$A6469,Sheet2!BY:NL,$B6469,0),HLOOKUP(M$2+$A6469,Sheet2!BY:NL,$B6469,0)&lt;&gt;""),HLOOKUP(M$2+$A6469,Sheet2!BY:NL,$B6469,0),"")</f>
        <v/>
      </c>
      <c r="N6469" t="str">
        <f>IF(OR(HLOOKUP(N$2+$A6469,Sheet2!BZ:NM,$B6469,0),HLOOKUP(N$2+$A6469,Sheet2!BZ:NM,$B6469,0)&lt;&gt;""),HLOOKUP(N$2+$A6469,Sheet2!BZ:NM,$B6469,0),"")</f>
        <v/>
      </c>
      <c r="O6469" t="str">
        <f>IF(OR(HLOOKUP(O$2+$A6469,Sheet2!CA:NN,$B6469,0),HLOOKUP(O$2+$A6469,Sheet2!CA:NN,$B6469,0)&lt;&gt;""),HLOOKUP(O$2+$A6469,Sheet2!CA:NN,$B6469,0),"")</f>
        <v/>
      </c>
      <c r="P6469" t="str">
        <f>IF(OR(HLOOKUP(P$2+$A6469,Sheet2!CB:NO,$B6469,0),HLOOKUP(P$2+$A6469,Sheet2!CB:NO,$B6469,0)&lt;&gt;""),HLOOKUP(P$2+$A6469,Sheet2!CB:NO,$B6469,0),"")</f>
        <v/>
      </c>
      <c r="Q6469" t="str">
        <f>IF(OR(HLOOKUP(Q$2+$A6469,Sheet2!CC:NO,$B6469,0),HLOOKUP(Q$2+$A6469,Sheet2!CC:NO,$B6469,0)&lt;&gt;""),HLOOKUP(Q$2+$A6469,Sheet2!CC:NO,$B6469,0),"")</f>
        <v/>
      </c>
    </row>
    <row r="6470" spans="1:17" x14ac:dyDescent="0.25">
      <c r="A6470" s="64">
        <f t="shared" ref="A6470:A6533" si="811">IF(C6470&lt;&gt;1,A6469+6,0)</f>
        <v>36</v>
      </c>
      <c r="B6470" s="64">
        <f t="shared" ref="B6470:B6533" si="812">IF(C6470&lt;&gt;1,B6469,B6469+1)</f>
        <v>651</v>
      </c>
      <c r="C6470" s="64">
        <f t="shared" ref="C6470:C6533" si="813">IF($C$3-C6469=0,1,C6469+1)</f>
        <v>7</v>
      </c>
      <c r="D6470" s="64">
        <f t="shared" ref="D6470:D6533" si="814">IF(C6470=1,D6469+1,D6469)</f>
        <v>647</v>
      </c>
      <c r="E6470" s="64">
        <f t="shared" ref="E6470:E6533" si="815">IF(D6470&lt;&gt;D6469,E6469+5,E6469)</f>
        <v>3231</v>
      </c>
      <c r="F6470" s="64" t="str">
        <f t="shared" si="808"/>
        <v/>
      </c>
      <c r="G6470" s="64" t="str">
        <f t="shared" si="809"/>
        <v/>
      </c>
      <c r="H6470" s="64" t="str">
        <f t="shared" si="810"/>
        <v/>
      </c>
      <c r="I6470" s="80" t="str">
        <f>IFERROR(VLOOKUP(D6470,Sheet2!A:B,2,0),"")</f>
        <v/>
      </c>
      <c r="J6470" s="64" t="str">
        <f>IFERROR(IF(I6470&lt;&gt;"",VLOOKUP(I6470,Sheet2!B:C,2,0),""),"")</f>
        <v/>
      </c>
      <c r="K6470" s="64" t="str">
        <f>IFERROR( IF(I6470&lt;&gt;"", HLOOKUP(L$2+$A6470,Sheet2!BX:NK,2,0),""),"")</f>
        <v/>
      </c>
      <c r="L6470" t="str">
        <f>IF(OR(HLOOKUP(L$2+$A6470,Sheet2!BX:NK,$B6470,0),HLOOKUP(L$2+$A6470,Sheet2!BX:NK,$B6470,0)&lt;&gt;""),HLOOKUP(L$2+$A6470,Sheet2!BX:NK,$B6470,0),"")</f>
        <v/>
      </c>
      <c r="M6470" t="str">
        <f>IF(OR(HLOOKUP(M$2+$A6470,Sheet2!BY:NL,$B6470,0),HLOOKUP(M$2+$A6470,Sheet2!BY:NL,$B6470,0)&lt;&gt;""),HLOOKUP(M$2+$A6470,Sheet2!BY:NL,$B6470,0),"")</f>
        <v/>
      </c>
      <c r="N6470" t="str">
        <f>IF(OR(HLOOKUP(N$2+$A6470,Sheet2!BZ:NM,$B6470,0),HLOOKUP(N$2+$A6470,Sheet2!BZ:NM,$B6470,0)&lt;&gt;""),HLOOKUP(N$2+$A6470,Sheet2!BZ:NM,$B6470,0),"")</f>
        <v/>
      </c>
      <c r="O6470" t="str">
        <f>IF(OR(HLOOKUP(O$2+$A6470,Sheet2!CA:NN,$B6470,0),HLOOKUP(O$2+$A6470,Sheet2!CA:NN,$B6470,0)&lt;&gt;""),HLOOKUP(O$2+$A6470,Sheet2!CA:NN,$B6470,0),"")</f>
        <v/>
      </c>
      <c r="P6470" t="str">
        <f>IF(OR(HLOOKUP(P$2+$A6470,Sheet2!CB:NO,$B6470,0),HLOOKUP(P$2+$A6470,Sheet2!CB:NO,$B6470,0)&lt;&gt;""),HLOOKUP(P$2+$A6470,Sheet2!CB:NO,$B6470,0),"")</f>
        <v/>
      </c>
      <c r="Q6470" t="str">
        <f>IF(OR(HLOOKUP(Q$2+$A6470,Sheet2!CC:NO,$B6470,0),HLOOKUP(Q$2+$A6470,Sheet2!CC:NO,$B6470,0)&lt;&gt;""),HLOOKUP(Q$2+$A6470,Sheet2!CC:NO,$B6470,0),"")</f>
        <v/>
      </c>
    </row>
    <row r="6471" spans="1:17" x14ac:dyDescent="0.25">
      <c r="A6471" s="64">
        <f t="shared" si="811"/>
        <v>42</v>
      </c>
      <c r="B6471" s="64">
        <f t="shared" si="812"/>
        <v>651</v>
      </c>
      <c r="C6471" s="64">
        <f t="shared" si="813"/>
        <v>8</v>
      </c>
      <c r="D6471" s="64">
        <f t="shared" si="814"/>
        <v>647</v>
      </c>
      <c r="E6471" s="64">
        <f t="shared" si="815"/>
        <v>3231</v>
      </c>
      <c r="F6471" s="64" t="str">
        <f t="shared" si="808"/>
        <v/>
      </c>
      <c r="G6471" s="64" t="str">
        <f t="shared" si="809"/>
        <v/>
      </c>
      <c r="H6471" s="64" t="str">
        <f t="shared" si="810"/>
        <v/>
      </c>
      <c r="I6471" s="80" t="str">
        <f>IFERROR(VLOOKUP(D6471,Sheet2!A:B,2,0),"")</f>
        <v/>
      </c>
      <c r="J6471" s="64" t="str">
        <f>IFERROR(IF(I6471&lt;&gt;"",VLOOKUP(I6471,Sheet2!B:C,2,0),""),"")</f>
        <v/>
      </c>
      <c r="K6471" s="64" t="str">
        <f>IFERROR( IF(I6471&lt;&gt;"", HLOOKUP(L$2+$A6471,Sheet2!BX:NK,2,0),""),"")</f>
        <v/>
      </c>
      <c r="L6471" t="str">
        <f>IF(OR(HLOOKUP(L$2+$A6471,Sheet2!BX:NK,$B6471,0),HLOOKUP(L$2+$A6471,Sheet2!BX:NK,$B6471,0)&lt;&gt;""),HLOOKUP(L$2+$A6471,Sheet2!BX:NK,$B6471,0),"")</f>
        <v/>
      </c>
      <c r="M6471" t="str">
        <f>IF(OR(HLOOKUP(M$2+$A6471,Sheet2!BY:NL,$B6471,0),HLOOKUP(M$2+$A6471,Sheet2!BY:NL,$B6471,0)&lt;&gt;""),HLOOKUP(M$2+$A6471,Sheet2!BY:NL,$B6471,0),"")</f>
        <v/>
      </c>
      <c r="N6471" t="str">
        <f>IF(OR(HLOOKUP(N$2+$A6471,Sheet2!BZ:NM,$B6471,0),HLOOKUP(N$2+$A6471,Sheet2!BZ:NM,$B6471,0)&lt;&gt;""),HLOOKUP(N$2+$A6471,Sheet2!BZ:NM,$B6471,0),"")</f>
        <v/>
      </c>
      <c r="O6471" t="str">
        <f>IF(OR(HLOOKUP(O$2+$A6471,Sheet2!CA:NN,$B6471,0),HLOOKUP(O$2+$A6471,Sheet2!CA:NN,$B6471,0)&lt;&gt;""),HLOOKUP(O$2+$A6471,Sheet2!CA:NN,$B6471,0),"")</f>
        <v/>
      </c>
      <c r="P6471" t="str">
        <f>IF(OR(HLOOKUP(P$2+$A6471,Sheet2!CB:NO,$B6471,0),HLOOKUP(P$2+$A6471,Sheet2!CB:NO,$B6471,0)&lt;&gt;""),HLOOKUP(P$2+$A6471,Sheet2!CB:NO,$B6471,0),"")</f>
        <v/>
      </c>
      <c r="Q6471" t="str">
        <f>IF(OR(HLOOKUP(Q$2+$A6471,Sheet2!CC:NO,$B6471,0),HLOOKUP(Q$2+$A6471,Sheet2!CC:NO,$B6471,0)&lt;&gt;""),HLOOKUP(Q$2+$A6471,Sheet2!CC:NO,$B6471,0),"")</f>
        <v/>
      </c>
    </row>
    <row r="6472" spans="1:17" x14ac:dyDescent="0.25">
      <c r="A6472" s="64">
        <f t="shared" si="811"/>
        <v>48</v>
      </c>
      <c r="B6472" s="64">
        <f t="shared" si="812"/>
        <v>651</v>
      </c>
      <c r="C6472" s="64">
        <f t="shared" si="813"/>
        <v>9</v>
      </c>
      <c r="D6472" s="64">
        <f t="shared" si="814"/>
        <v>647</v>
      </c>
      <c r="E6472" s="64">
        <f t="shared" si="815"/>
        <v>3231</v>
      </c>
      <c r="F6472" s="64" t="str">
        <f t="shared" si="808"/>
        <v/>
      </c>
      <c r="G6472" s="64" t="str">
        <f t="shared" si="809"/>
        <v/>
      </c>
      <c r="H6472" s="64" t="str">
        <f t="shared" si="810"/>
        <v/>
      </c>
      <c r="I6472" s="80" t="str">
        <f>IFERROR(VLOOKUP(D6472,Sheet2!A:B,2,0),"")</f>
        <v/>
      </c>
      <c r="J6472" s="64" t="str">
        <f>IFERROR(IF(I6472&lt;&gt;"",VLOOKUP(I6472,Sheet2!B:C,2,0),""),"")</f>
        <v/>
      </c>
      <c r="K6472" s="64" t="str">
        <f>IFERROR( IF(I6472&lt;&gt;"", HLOOKUP(L$2+$A6472,Sheet2!BX:NK,2,0),""),"")</f>
        <v/>
      </c>
      <c r="L6472" t="str">
        <f>IF(OR(HLOOKUP(L$2+$A6472,Sheet2!BX:NK,$B6472,0),HLOOKUP(L$2+$A6472,Sheet2!BX:NK,$B6472,0)&lt;&gt;""),HLOOKUP(L$2+$A6472,Sheet2!BX:NK,$B6472,0),"")</f>
        <v/>
      </c>
      <c r="M6472" t="str">
        <f>IF(OR(HLOOKUP(M$2+$A6472,Sheet2!BY:NL,$B6472,0),HLOOKUP(M$2+$A6472,Sheet2!BY:NL,$B6472,0)&lt;&gt;""),HLOOKUP(M$2+$A6472,Sheet2!BY:NL,$B6472,0),"")</f>
        <v/>
      </c>
      <c r="N6472" t="str">
        <f>IF(OR(HLOOKUP(N$2+$A6472,Sheet2!BZ:NM,$B6472,0),HLOOKUP(N$2+$A6472,Sheet2!BZ:NM,$B6472,0)&lt;&gt;""),HLOOKUP(N$2+$A6472,Sheet2!BZ:NM,$B6472,0),"")</f>
        <v/>
      </c>
      <c r="O6472" t="str">
        <f>IF(OR(HLOOKUP(O$2+$A6472,Sheet2!CA:NN,$B6472,0),HLOOKUP(O$2+$A6472,Sheet2!CA:NN,$B6472,0)&lt;&gt;""),HLOOKUP(O$2+$A6472,Sheet2!CA:NN,$B6472,0),"")</f>
        <v/>
      </c>
      <c r="P6472" t="str">
        <f>IF(OR(HLOOKUP(P$2+$A6472,Sheet2!CB:NO,$B6472,0),HLOOKUP(P$2+$A6472,Sheet2!CB:NO,$B6472,0)&lt;&gt;""),HLOOKUP(P$2+$A6472,Sheet2!CB:NO,$B6472,0),"")</f>
        <v/>
      </c>
      <c r="Q6472" t="str">
        <f>IF(OR(HLOOKUP(Q$2+$A6472,Sheet2!CC:NO,$B6472,0),HLOOKUP(Q$2+$A6472,Sheet2!CC:NO,$B6472,0)&lt;&gt;""),HLOOKUP(Q$2+$A6472,Sheet2!CC:NO,$B6472,0),"")</f>
        <v/>
      </c>
    </row>
    <row r="6473" spans="1:17" x14ac:dyDescent="0.25">
      <c r="A6473" s="64">
        <f t="shared" si="811"/>
        <v>54</v>
      </c>
      <c r="B6473" s="64">
        <f t="shared" si="812"/>
        <v>651</v>
      </c>
      <c r="C6473" s="64">
        <f t="shared" si="813"/>
        <v>10</v>
      </c>
      <c r="D6473" s="64">
        <f t="shared" si="814"/>
        <v>647</v>
      </c>
      <c r="E6473" s="64">
        <f t="shared" si="815"/>
        <v>3231</v>
      </c>
      <c r="F6473" s="64" t="str">
        <f t="shared" si="808"/>
        <v/>
      </c>
      <c r="G6473" s="64" t="str">
        <f t="shared" si="809"/>
        <v/>
      </c>
      <c r="H6473" s="64" t="str">
        <f t="shared" si="810"/>
        <v/>
      </c>
      <c r="I6473" s="80" t="str">
        <f>IFERROR(VLOOKUP(D6473,Sheet2!A:B,2,0),"")</f>
        <v/>
      </c>
      <c r="J6473" s="64" t="str">
        <f>IFERROR(IF(I6473&lt;&gt;"",VLOOKUP(I6473,Sheet2!B:C,2,0),""),"")</f>
        <v/>
      </c>
      <c r="K6473" s="64" t="str">
        <f>IFERROR( IF(I6473&lt;&gt;"", HLOOKUP(L$2+$A6473,Sheet2!BX:NK,2,0),""),"")</f>
        <v/>
      </c>
      <c r="L6473" t="str">
        <f>IF(OR(HLOOKUP(L$2+$A6473,Sheet2!BX:NK,$B6473,0),HLOOKUP(L$2+$A6473,Sheet2!BX:NK,$B6473,0)&lt;&gt;""),HLOOKUP(L$2+$A6473,Sheet2!BX:NK,$B6473,0),"")</f>
        <v/>
      </c>
      <c r="M6473" t="str">
        <f>IF(OR(HLOOKUP(M$2+$A6473,Sheet2!BY:NL,$B6473,0),HLOOKUP(M$2+$A6473,Sheet2!BY:NL,$B6473,0)&lt;&gt;""),HLOOKUP(M$2+$A6473,Sheet2!BY:NL,$B6473,0),"")</f>
        <v/>
      </c>
      <c r="N6473" t="str">
        <f>IF(OR(HLOOKUP(N$2+$A6473,Sheet2!BZ:NM,$B6473,0),HLOOKUP(N$2+$A6473,Sheet2!BZ:NM,$B6473,0)&lt;&gt;""),HLOOKUP(N$2+$A6473,Sheet2!BZ:NM,$B6473,0),"")</f>
        <v/>
      </c>
      <c r="O6473" t="str">
        <f>IF(OR(HLOOKUP(O$2+$A6473,Sheet2!CA:NN,$B6473,0),HLOOKUP(O$2+$A6473,Sheet2!CA:NN,$B6473,0)&lt;&gt;""),HLOOKUP(O$2+$A6473,Sheet2!CA:NN,$B6473,0),"")</f>
        <v/>
      </c>
      <c r="P6473" t="str">
        <f>IF(OR(HLOOKUP(P$2+$A6473,Sheet2!CB:NO,$B6473,0),HLOOKUP(P$2+$A6473,Sheet2!CB:NO,$B6473,0)&lt;&gt;""),HLOOKUP(P$2+$A6473,Sheet2!CB:NO,$B6473,0),"")</f>
        <v/>
      </c>
      <c r="Q6473" t="str">
        <f>IF(OR(HLOOKUP(Q$2+$A6473,Sheet2!CC:NO,$B6473,0),HLOOKUP(Q$2+$A6473,Sheet2!CC:NO,$B6473,0)&lt;&gt;""),HLOOKUP(Q$2+$A6473,Sheet2!CC:NO,$B6473,0),"")</f>
        <v/>
      </c>
    </row>
    <row r="6474" spans="1:17" x14ac:dyDescent="0.25">
      <c r="A6474" s="64">
        <f t="shared" si="811"/>
        <v>0</v>
      </c>
      <c r="B6474" s="64">
        <f t="shared" si="812"/>
        <v>652</v>
      </c>
      <c r="C6474" s="64">
        <f t="shared" si="813"/>
        <v>1</v>
      </c>
      <c r="D6474" s="64">
        <f t="shared" si="814"/>
        <v>648</v>
      </c>
      <c r="E6474" s="64">
        <f t="shared" si="815"/>
        <v>3236</v>
      </c>
      <c r="F6474" s="64" t="str">
        <f t="shared" si="808"/>
        <v/>
      </c>
      <c r="G6474" s="64" t="str">
        <f t="shared" si="809"/>
        <v/>
      </c>
      <c r="H6474" s="64" t="str">
        <f t="shared" si="810"/>
        <v/>
      </c>
      <c r="I6474" s="80" t="str">
        <f>IFERROR(VLOOKUP(D6474,Sheet2!A:B,2,0),"")</f>
        <v/>
      </c>
      <c r="J6474" s="64" t="str">
        <f>IFERROR(IF(I6474&lt;&gt;"",VLOOKUP(I6474,Sheet2!B:C,2,0),""),"")</f>
        <v/>
      </c>
      <c r="K6474" s="64" t="str">
        <f>IFERROR( IF(I6474&lt;&gt;"", HLOOKUP(L$2+$A6474,Sheet2!BX:NK,2,0),""),"")</f>
        <v/>
      </c>
      <c r="L6474" t="str">
        <f>IF(OR(HLOOKUP(L$2+$A6474,Sheet2!BX:NK,$B6474,0),HLOOKUP(L$2+$A6474,Sheet2!BX:NK,$B6474,0)&lt;&gt;""),HLOOKUP(L$2+$A6474,Sheet2!BX:NK,$B6474,0),"")</f>
        <v/>
      </c>
      <c r="M6474" t="str">
        <f>IF(OR(HLOOKUP(M$2+$A6474,Sheet2!BY:NL,$B6474,0),HLOOKUP(M$2+$A6474,Sheet2!BY:NL,$B6474,0)&lt;&gt;""),HLOOKUP(M$2+$A6474,Sheet2!BY:NL,$B6474,0),"")</f>
        <v/>
      </c>
      <c r="N6474" t="str">
        <f>IF(OR(HLOOKUP(N$2+$A6474,Sheet2!BZ:NM,$B6474,0),HLOOKUP(N$2+$A6474,Sheet2!BZ:NM,$B6474,0)&lt;&gt;""),HLOOKUP(N$2+$A6474,Sheet2!BZ:NM,$B6474,0),"")</f>
        <v/>
      </c>
      <c r="O6474" t="str">
        <f>IF(OR(HLOOKUP(O$2+$A6474,Sheet2!CA:NN,$B6474,0),HLOOKUP(O$2+$A6474,Sheet2!CA:NN,$B6474,0)&lt;&gt;""),HLOOKUP(O$2+$A6474,Sheet2!CA:NN,$B6474,0),"")</f>
        <v/>
      </c>
      <c r="P6474" t="str">
        <f>IF(OR(HLOOKUP(P$2+$A6474,Sheet2!CB:NO,$B6474,0),HLOOKUP(P$2+$A6474,Sheet2!CB:NO,$B6474,0)&lt;&gt;""),HLOOKUP(P$2+$A6474,Sheet2!CB:NO,$B6474,0),"")</f>
        <v/>
      </c>
      <c r="Q6474" t="str">
        <f>IF(OR(HLOOKUP(Q$2+$A6474,Sheet2!CC:NO,$B6474,0),HLOOKUP(Q$2+$A6474,Sheet2!CC:NO,$B6474,0)&lt;&gt;""),HLOOKUP(Q$2+$A6474,Sheet2!CC:NO,$B6474,0),"")</f>
        <v/>
      </c>
    </row>
    <row r="6475" spans="1:17" x14ac:dyDescent="0.25">
      <c r="A6475" s="64">
        <f t="shared" si="811"/>
        <v>6</v>
      </c>
      <c r="B6475" s="64">
        <f t="shared" si="812"/>
        <v>652</v>
      </c>
      <c r="C6475" s="64">
        <f t="shared" si="813"/>
        <v>2</v>
      </c>
      <c r="D6475" s="64">
        <f t="shared" si="814"/>
        <v>648</v>
      </c>
      <c r="E6475" s="64">
        <f t="shared" si="815"/>
        <v>3236</v>
      </c>
      <c r="F6475" s="64" t="str">
        <f t="shared" si="808"/>
        <v/>
      </c>
      <c r="G6475" s="64" t="str">
        <f t="shared" si="809"/>
        <v/>
      </c>
      <c r="H6475" s="64" t="str">
        <f t="shared" si="810"/>
        <v/>
      </c>
      <c r="I6475" s="80" t="str">
        <f>IFERROR(VLOOKUP(D6475,Sheet2!A:B,2,0),"")</f>
        <v/>
      </c>
      <c r="J6475" s="64" t="str">
        <f>IFERROR(IF(I6475&lt;&gt;"",VLOOKUP(I6475,Sheet2!B:C,2,0),""),"")</f>
        <v/>
      </c>
      <c r="K6475" s="64" t="str">
        <f>IFERROR( IF(I6475&lt;&gt;"", HLOOKUP(L$2+$A6475,Sheet2!BX:NK,2,0),""),"")</f>
        <v/>
      </c>
      <c r="L6475" t="str">
        <f>IF(OR(HLOOKUP(L$2+$A6475,Sheet2!BX:NK,$B6475,0),HLOOKUP(L$2+$A6475,Sheet2!BX:NK,$B6475,0)&lt;&gt;""),HLOOKUP(L$2+$A6475,Sheet2!BX:NK,$B6475,0),"")</f>
        <v/>
      </c>
      <c r="M6475" t="str">
        <f>IF(OR(HLOOKUP(M$2+$A6475,Sheet2!BY:NL,$B6475,0),HLOOKUP(M$2+$A6475,Sheet2!BY:NL,$B6475,0)&lt;&gt;""),HLOOKUP(M$2+$A6475,Sheet2!BY:NL,$B6475,0),"")</f>
        <v/>
      </c>
      <c r="N6475" t="str">
        <f>IF(OR(HLOOKUP(N$2+$A6475,Sheet2!BZ:NM,$B6475,0),HLOOKUP(N$2+$A6475,Sheet2!BZ:NM,$B6475,0)&lt;&gt;""),HLOOKUP(N$2+$A6475,Sheet2!BZ:NM,$B6475,0),"")</f>
        <v/>
      </c>
      <c r="O6475" t="str">
        <f>IF(OR(HLOOKUP(O$2+$A6475,Sheet2!CA:NN,$B6475,0),HLOOKUP(O$2+$A6475,Sheet2!CA:NN,$B6475,0)&lt;&gt;""),HLOOKUP(O$2+$A6475,Sheet2!CA:NN,$B6475,0),"")</f>
        <v/>
      </c>
      <c r="P6475" t="str">
        <f>IF(OR(HLOOKUP(P$2+$A6475,Sheet2!CB:NO,$B6475,0),HLOOKUP(P$2+$A6475,Sheet2!CB:NO,$B6475,0)&lt;&gt;""),HLOOKUP(P$2+$A6475,Sheet2!CB:NO,$B6475,0),"")</f>
        <v/>
      </c>
      <c r="Q6475" t="str">
        <f>IF(OR(HLOOKUP(Q$2+$A6475,Sheet2!CC:NO,$B6475,0),HLOOKUP(Q$2+$A6475,Sheet2!CC:NO,$B6475,0)&lt;&gt;""),HLOOKUP(Q$2+$A6475,Sheet2!CC:NO,$B6475,0),"")</f>
        <v/>
      </c>
    </row>
    <row r="6476" spans="1:17" x14ac:dyDescent="0.25">
      <c r="A6476" s="64">
        <f t="shared" si="811"/>
        <v>12</v>
      </c>
      <c r="B6476" s="64">
        <f t="shared" si="812"/>
        <v>652</v>
      </c>
      <c r="C6476" s="64">
        <f t="shared" si="813"/>
        <v>3</v>
      </c>
      <c r="D6476" s="64">
        <f t="shared" si="814"/>
        <v>648</v>
      </c>
      <c r="E6476" s="64">
        <f t="shared" si="815"/>
        <v>3236</v>
      </c>
      <c r="F6476" s="64" t="str">
        <f t="shared" si="808"/>
        <v/>
      </c>
      <c r="G6476" s="64" t="str">
        <f t="shared" si="809"/>
        <v/>
      </c>
      <c r="H6476" s="64" t="str">
        <f t="shared" si="810"/>
        <v/>
      </c>
      <c r="I6476" s="80" t="str">
        <f>IFERROR(VLOOKUP(D6476,Sheet2!A:B,2,0),"")</f>
        <v/>
      </c>
      <c r="J6476" s="64" t="str">
        <f>IFERROR(IF(I6476&lt;&gt;"",VLOOKUP(I6476,Sheet2!B:C,2,0),""),"")</f>
        <v/>
      </c>
      <c r="K6476" s="64" t="str">
        <f>IFERROR( IF(I6476&lt;&gt;"", HLOOKUP(L$2+$A6476,Sheet2!BX:NK,2,0),""),"")</f>
        <v/>
      </c>
      <c r="L6476" t="str">
        <f>IF(OR(HLOOKUP(L$2+$A6476,Sheet2!BX:NK,$B6476,0),HLOOKUP(L$2+$A6476,Sheet2!BX:NK,$B6476,0)&lt;&gt;""),HLOOKUP(L$2+$A6476,Sheet2!BX:NK,$B6476,0),"")</f>
        <v/>
      </c>
      <c r="M6476" t="str">
        <f>IF(OR(HLOOKUP(M$2+$A6476,Sheet2!BY:NL,$B6476,0),HLOOKUP(M$2+$A6476,Sheet2!BY:NL,$B6476,0)&lt;&gt;""),HLOOKUP(M$2+$A6476,Sheet2!BY:NL,$B6476,0),"")</f>
        <v/>
      </c>
      <c r="N6476" t="str">
        <f>IF(OR(HLOOKUP(N$2+$A6476,Sheet2!BZ:NM,$B6476,0),HLOOKUP(N$2+$A6476,Sheet2!BZ:NM,$B6476,0)&lt;&gt;""),HLOOKUP(N$2+$A6476,Sheet2!BZ:NM,$B6476,0),"")</f>
        <v/>
      </c>
      <c r="O6476" t="str">
        <f>IF(OR(HLOOKUP(O$2+$A6476,Sheet2!CA:NN,$B6476,0),HLOOKUP(O$2+$A6476,Sheet2!CA:NN,$B6476,0)&lt;&gt;""),HLOOKUP(O$2+$A6476,Sheet2!CA:NN,$B6476,0),"")</f>
        <v/>
      </c>
      <c r="P6476" t="str">
        <f>IF(OR(HLOOKUP(P$2+$A6476,Sheet2!CB:NO,$B6476,0),HLOOKUP(P$2+$A6476,Sheet2!CB:NO,$B6476,0)&lt;&gt;""),HLOOKUP(P$2+$A6476,Sheet2!CB:NO,$B6476,0),"")</f>
        <v/>
      </c>
      <c r="Q6476" t="str">
        <f>IF(OR(HLOOKUP(Q$2+$A6476,Sheet2!CC:NO,$B6476,0),HLOOKUP(Q$2+$A6476,Sheet2!CC:NO,$B6476,0)&lt;&gt;""),HLOOKUP(Q$2+$A6476,Sheet2!CC:NO,$B6476,0),"")</f>
        <v/>
      </c>
    </row>
    <row r="6477" spans="1:17" x14ac:dyDescent="0.25">
      <c r="A6477" s="64">
        <f t="shared" si="811"/>
        <v>18</v>
      </c>
      <c r="B6477" s="64">
        <f t="shared" si="812"/>
        <v>652</v>
      </c>
      <c r="C6477" s="64">
        <f t="shared" si="813"/>
        <v>4</v>
      </c>
      <c r="D6477" s="64">
        <f t="shared" si="814"/>
        <v>648</v>
      </c>
      <c r="E6477" s="64">
        <f t="shared" si="815"/>
        <v>3236</v>
      </c>
      <c r="F6477" s="64" t="str">
        <f t="shared" si="808"/>
        <v/>
      </c>
      <c r="G6477" s="64" t="str">
        <f t="shared" si="809"/>
        <v/>
      </c>
      <c r="H6477" s="64" t="str">
        <f t="shared" si="810"/>
        <v/>
      </c>
      <c r="I6477" s="80" t="str">
        <f>IFERROR(VLOOKUP(D6477,Sheet2!A:B,2,0),"")</f>
        <v/>
      </c>
      <c r="J6477" s="64" t="str">
        <f>IFERROR(IF(I6477&lt;&gt;"",VLOOKUP(I6477,Sheet2!B:C,2,0),""),"")</f>
        <v/>
      </c>
      <c r="K6477" s="64" t="str">
        <f>IFERROR( IF(I6477&lt;&gt;"", HLOOKUP(L$2+$A6477,Sheet2!BX:NK,2,0),""),"")</f>
        <v/>
      </c>
      <c r="L6477" t="str">
        <f>IF(OR(HLOOKUP(L$2+$A6477,Sheet2!BX:NK,$B6477,0),HLOOKUP(L$2+$A6477,Sheet2!BX:NK,$B6477,0)&lt;&gt;""),HLOOKUP(L$2+$A6477,Sheet2!BX:NK,$B6477,0),"")</f>
        <v/>
      </c>
      <c r="M6477" t="str">
        <f>IF(OR(HLOOKUP(M$2+$A6477,Sheet2!BY:NL,$B6477,0),HLOOKUP(M$2+$A6477,Sheet2!BY:NL,$B6477,0)&lt;&gt;""),HLOOKUP(M$2+$A6477,Sheet2!BY:NL,$B6477,0),"")</f>
        <v/>
      </c>
      <c r="N6477" t="str">
        <f>IF(OR(HLOOKUP(N$2+$A6477,Sheet2!BZ:NM,$B6477,0),HLOOKUP(N$2+$A6477,Sheet2!BZ:NM,$B6477,0)&lt;&gt;""),HLOOKUP(N$2+$A6477,Sheet2!BZ:NM,$B6477,0),"")</f>
        <v/>
      </c>
      <c r="O6477" t="str">
        <f>IF(OR(HLOOKUP(O$2+$A6477,Sheet2!CA:NN,$B6477,0),HLOOKUP(O$2+$A6477,Sheet2!CA:NN,$B6477,0)&lt;&gt;""),HLOOKUP(O$2+$A6477,Sheet2!CA:NN,$B6477,0),"")</f>
        <v/>
      </c>
      <c r="P6477" t="str">
        <f>IF(OR(HLOOKUP(P$2+$A6477,Sheet2!CB:NO,$B6477,0),HLOOKUP(P$2+$A6477,Sheet2!CB:NO,$B6477,0)&lt;&gt;""),HLOOKUP(P$2+$A6477,Sheet2!CB:NO,$B6477,0),"")</f>
        <v/>
      </c>
      <c r="Q6477" t="str">
        <f>IF(OR(HLOOKUP(Q$2+$A6477,Sheet2!CC:NO,$B6477,0),HLOOKUP(Q$2+$A6477,Sheet2!CC:NO,$B6477,0)&lt;&gt;""),HLOOKUP(Q$2+$A6477,Sheet2!CC:NO,$B6477,0),"")</f>
        <v/>
      </c>
    </row>
    <row r="6478" spans="1:17" x14ac:dyDescent="0.25">
      <c r="A6478" s="64">
        <f t="shared" si="811"/>
        <v>24</v>
      </c>
      <c r="B6478" s="64">
        <f t="shared" si="812"/>
        <v>652</v>
      </c>
      <c r="C6478" s="64">
        <f t="shared" si="813"/>
        <v>5</v>
      </c>
      <c r="D6478" s="64">
        <f t="shared" si="814"/>
        <v>648</v>
      </c>
      <c r="E6478" s="64">
        <f t="shared" si="815"/>
        <v>3236</v>
      </c>
      <c r="F6478" s="64" t="str">
        <f t="shared" si="808"/>
        <v/>
      </c>
      <c r="G6478" s="64" t="str">
        <f t="shared" si="809"/>
        <v/>
      </c>
      <c r="H6478" s="64" t="str">
        <f t="shared" si="810"/>
        <v/>
      </c>
      <c r="I6478" s="80" t="str">
        <f>IFERROR(VLOOKUP(D6478,Sheet2!A:B,2,0),"")</f>
        <v/>
      </c>
      <c r="J6478" s="64" t="str">
        <f>IFERROR(IF(I6478&lt;&gt;"",VLOOKUP(I6478,Sheet2!B:C,2,0),""),"")</f>
        <v/>
      </c>
      <c r="K6478" s="64" t="str">
        <f>IFERROR( IF(I6478&lt;&gt;"", HLOOKUP(L$2+$A6478,Sheet2!BX:NK,2,0),""),"")</f>
        <v/>
      </c>
      <c r="L6478" t="str">
        <f>IF(OR(HLOOKUP(L$2+$A6478,Sheet2!BX:NK,$B6478,0),HLOOKUP(L$2+$A6478,Sheet2!BX:NK,$B6478,0)&lt;&gt;""),HLOOKUP(L$2+$A6478,Sheet2!BX:NK,$B6478,0),"")</f>
        <v/>
      </c>
      <c r="M6478" t="str">
        <f>IF(OR(HLOOKUP(M$2+$A6478,Sheet2!BY:NL,$B6478,0),HLOOKUP(M$2+$A6478,Sheet2!BY:NL,$B6478,0)&lt;&gt;""),HLOOKUP(M$2+$A6478,Sheet2!BY:NL,$B6478,0),"")</f>
        <v/>
      </c>
      <c r="N6478" t="str">
        <f>IF(OR(HLOOKUP(N$2+$A6478,Sheet2!BZ:NM,$B6478,0),HLOOKUP(N$2+$A6478,Sheet2!BZ:NM,$B6478,0)&lt;&gt;""),HLOOKUP(N$2+$A6478,Sheet2!BZ:NM,$B6478,0),"")</f>
        <v/>
      </c>
      <c r="O6478" t="str">
        <f>IF(OR(HLOOKUP(O$2+$A6478,Sheet2!CA:NN,$B6478,0),HLOOKUP(O$2+$A6478,Sheet2!CA:NN,$B6478,0)&lt;&gt;""),HLOOKUP(O$2+$A6478,Sheet2!CA:NN,$B6478,0),"")</f>
        <v/>
      </c>
      <c r="P6478" t="str">
        <f>IF(OR(HLOOKUP(P$2+$A6478,Sheet2!CB:NO,$B6478,0),HLOOKUP(P$2+$A6478,Sheet2!CB:NO,$B6478,0)&lt;&gt;""),HLOOKUP(P$2+$A6478,Sheet2!CB:NO,$B6478,0),"")</f>
        <v/>
      </c>
      <c r="Q6478" t="str">
        <f>IF(OR(HLOOKUP(Q$2+$A6478,Sheet2!CC:NO,$B6478,0),HLOOKUP(Q$2+$A6478,Sheet2!CC:NO,$B6478,0)&lt;&gt;""),HLOOKUP(Q$2+$A6478,Sheet2!CC:NO,$B6478,0),"")</f>
        <v/>
      </c>
    </row>
    <row r="6479" spans="1:17" x14ac:dyDescent="0.25">
      <c r="A6479" s="64">
        <f t="shared" si="811"/>
        <v>30</v>
      </c>
      <c r="B6479" s="64">
        <f t="shared" si="812"/>
        <v>652</v>
      </c>
      <c r="C6479" s="64">
        <f t="shared" si="813"/>
        <v>6</v>
      </c>
      <c r="D6479" s="64">
        <f t="shared" si="814"/>
        <v>648</v>
      </c>
      <c r="E6479" s="64">
        <f t="shared" si="815"/>
        <v>3236</v>
      </c>
      <c r="F6479" s="64" t="str">
        <f t="shared" si="808"/>
        <v/>
      </c>
      <c r="G6479" s="64" t="str">
        <f t="shared" si="809"/>
        <v/>
      </c>
      <c r="H6479" s="64" t="str">
        <f t="shared" si="810"/>
        <v/>
      </c>
      <c r="I6479" s="80" t="str">
        <f>IFERROR(VLOOKUP(D6479,Sheet2!A:B,2,0),"")</f>
        <v/>
      </c>
      <c r="J6479" s="64" t="str">
        <f>IFERROR(IF(I6479&lt;&gt;"",VLOOKUP(I6479,Sheet2!B:C,2,0),""),"")</f>
        <v/>
      </c>
      <c r="K6479" s="64" t="str">
        <f>IFERROR( IF(I6479&lt;&gt;"", HLOOKUP(L$2+$A6479,Sheet2!BX:NK,2,0),""),"")</f>
        <v/>
      </c>
      <c r="L6479" t="str">
        <f>IF(OR(HLOOKUP(L$2+$A6479,Sheet2!BX:NK,$B6479,0),HLOOKUP(L$2+$A6479,Sheet2!BX:NK,$B6479,0)&lt;&gt;""),HLOOKUP(L$2+$A6479,Sheet2!BX:NK,$B6479,0),"")</f>
        <v/>
      </c>
      <c r="M6479" t="str">
        <f>IF(OR(HLOOKUP(M$2+$A6479,Sheet2!BY:NL,$B6479,0),HLOOKUP(M$2+$A6479,Sheet2!BY:NL,$B6479,0)&lt;&gt;""),HLOOKUP(M$2+$A6479,Sheet2!BY:NL,$B6479,0),"")</f>
        <v/>
      </c>
      <c r="N6479" t="str">
        <f>IF(OR(HLOOKUP(N$2+$A6479,Sheet2!BZ:NM,$B6479,0),HLOOKUP(N$2+$A6479,Sheet2!BZ:NM,$B6479,0)&lt;&gt;""),HLOOKUP(N$2+$A6479,Sheet2!BZ:NM,$B6479,0),"")</f>
        <v/>
      </c>
      <c r="O6479" t="str">
        <f>IF(OR(HLOOKUP(O$2+$A6479,Sheet2!CA:NN,$B6479,0),HLOOKUP(O$2+$A6479,Sheet2!CA:NN,$B6479,0)&lt;&gt;""),HLOOKUP(O$2+$A6479,Sheet2!CA:NN,$B6479,0),"")</f>
        <v/>
      </c>
      <c r="P6479" t="str">
        <f>IF(OR(HLOOKUP(P$2+$A6479,Sheet2!CB:NO,$B6479,0),HLOOKUP(P$2+$A6479,Sheet2!CB:NO,$B6479,0)&lt;&gt;""),HLOOKUP(P$2+$A6479,Sheet2!CB:NO,$B6479,0),"")</f>
        <v/>
      </c>
      <c r="Q6479" t="str">
        <f>IF(OR(HLOOKUP(Q$2+$A6479,Sheet2!CC:NO,$B6479,0),HLOOKUP(Q$2+$A6479,Sheet2!CC:NO,$B6479,0)&lt;&gt;""),HLOOKUP(Q$2+$A6479,Sheet2!CC:NO,$B6479,0),"")</f>
        <v/>
      </c>
    </row>
    <row r="6480" spans="1:17" x14ac:dyDescent="0.25">
      <c r="A6480" s="64">
        <f t="shared" si="811"/>
        <v>36</v>
      </c>
      <c r="B6480" s="64">
        <f t="shared" si="812"/>
        <v>652</v>
      </c>
      <c r="C6480" s="64">
        <f t="shared" si="813"/>
        <v>7</v>
      </c>
      <c r="D6480" s="64">
        <f t="shared" si="814"/>
        <v>648</v>
      </c>
      <c r="E6480" s="64">
        <f t="shared" si="815"/>
        <v>3236</v>
      </c>
      <c r="F6480" s="64" t="str">
        <f t="shared" si="808"/>
        <v/>
      </c>
      <c r="G6480" s="64" t="str">
        <f t="shared" si="809"/>
        <v/>
      </c>
      <c r="H6480" s="64" t="str">
        <f t="shared" si="810"/>
        <v/>
      </c>
      <c r="I6480" s="80" t="str">
        <f>IFERROR(VLOOKUP(D6480,Sheet2!A:B,2,0),"")</f>
        <v/>
      </c>
      <c r="J6480" s="64" t="str">
        <f>IFERROR(IF(I6480&lt;&gt;"",VLOOKUP(I6480,Sheet2!B:C,2,0),""),"")</f>
        <v/>
      </c>
      <c r="K6480" s="64" t="str">
        <f>IFERROR( IF(I6480&lt;&gt;"", HLOOKUP(L$2+$A6480,Sheet2!BX:NK,2,0),""),"")</f>
        <v/>
      </c>
      <c r="L6480" t="str">
        <f>IF(OR(HLOOKUP(L$2+$A6480,Sheet2!BX:NK,$B6480,0),HLOOKUP(L$2+$A6480,Sheet2!BX:NK,$B6480,0)&lt;&gt;""),HLOOKUP(L$2+$A6480,Sheet2!BX:NK,$B6480,0),"")</f>
        <v/>
      </c>
      <c r="M6480" t="str">
        <f>IF(OR(HLOOKUP(M$2+$A6480,Sheet2!BY:NL,$B6480,0),HLOOKUP(M$2+$A6480,Sheet2!BY:NL,$B6480,0)&lt;&gt;""),HLOOKUP(M$2+$A6480,Sheet2!BY:NL,$B6480,0),"")</f>
        <v/>
      </c>
      <c r="N6480" t="str">
        <f>IF(OR(HLOOKUP(N$2+$A6480,Sheet2!BZ:NM,$B6480,0),HLOOKUP(N$2+$A6480,Sheet2!BZ:NM,$B6480,0)&lt;&gt;""),HLOOKUP(N$2+$A6480,Sheet2!BZ:NM,$B6480,0),"")</f>
        <v/>
      </c>
      <c r="O6480" t="str">
        <f>IF(OR(HLOOKUP(O$2+$A6480,Sheet2!CA:NN,$B6480,0),HLOOKUP(O$2+$A6480,Sheet2!CA:NN,$B6480,0)&lt;&gt;""),HLOOKUP(O$2+$A6480,Sheet2!CA:NN,$B6480,0),"")</f>
        <v/>
      </c>
      <c r="P6480" t="str">
        <f>IF(OR(HLOOKUP(P$2+$A6480,Sheet2!CB:NO,$B6480,0),HLOOKUP(P$2+$A6480,Sheet2!CB:NO,$B6480,0)&lt;&gt;""),HLOOKUP(P$2+$A6480,Sheet2!CB:NO,$B6480,0),"")</f>
        <v/>
      </c>
      <c r="Q6480" t="str">
        <f>IF(OR(HLOOKUP(Q$2+$A6480,Sheet2!CC:NO,$B6480,0),HLOOKUP(Q$2+$A6480,Sheet2!CC:NO,$B6480,0)&lt;&gt;""),HLOOKUP(Q$2+$A6480,Sheet2!CC:NO,$B6480,0),"")</f>
        <v/>
      </c>
    </row>
    <row r="6481" spans="1:17" x14ac:dyDescent="0.25">
      <c r="A6481" s="64">
        <f t="shared" si="811"/>
        <v>42</v>
      </c>
      <c r="B6481" s="64">
        <f t="shared" si="812"/>
        <v>652</v>
      </c>
      <c r="C6481" s="64">
        <f t="shared" si="813"/>
        <v>8</v>
      </c>
      <c r="D6481" s="64">
        <f t="shared" si="814"/>
        <v>648</v>
      </c>
      <c r="E6481" s="64">
        <f t="shared" si="815"/>
        <v>3236</v>
      </c>
      <c r="F6481" s="64" t="str">
        <f t="shared" si="808"/>
        <v/>
      </c>
      <c r="G6481" s="64" t="str">
        <f t="shared" si="809"/>
        <v/>
      </c>
      <c r="H6481" s="64" t="str">
        <f t="shared" si="810"/>
        <v/>
      </c>
      <c r="I6481" s="80" t="str">
        <f>IFERROR(VLOOKUP(D6481,Sheet2!A:B,2,0),"")</f>
        <v/>
      </c>
      <c r="J6481" s="64" t="str">
        <f>IFERROR(IF(I6481&lt;&gt;"",VLOOKUP(I6481,Sheet2!B:C,2,0),""),"")</f>
        <v/>
      </c>
      <c r="K6481" s="64" t="str">
        <f>IFERROR( IF(I6481&lt;&gt;"", HLOOKUP(L$2+$A6481,Sheet2!BX:NK,2,0),""),"")</f>
        <v/>
      </c>
      <c r="L6481" t="str">
        <f>IF(OR(HLOOKUP(L$2+$A6481,Sheet2!BX:NK,$B6481,0),HLOOKUP(L$2+$A6481,Sheet2!BX:NK,$B6481,0)&lt;&gt;""),HLOOKUP(L$2+$A6481,Sheet2!BX:NK,$B6481,0),"")</f>
        <v/>
      </c>
      <c r="M6481" t="str">
        <f>IF(OR(HLOOKUP(M$2+$A6481,Sheet2!BY:NL,$B6481,0),HLOOKUP(M$2+$A6481,Sheet2!BY:NL,$B6481,0)&lt;&gt;""),HLOOKUP(M$2+$A6481,Sheet2!BY:NL,$B6481,0),"")</f>
        <v/>
      </c>
      <c r="N6481" t="str">
        <f>IF(OR(HLOOKUP(N$2+$A6481,Sheet2!BZ:NM,$B6481,0),HLOOKUP(N$2+$A6481,Sheet2!BZ:NM,$B6481,0)&lt;&gt;""),HLOOKUP(N$2+$A6481,Sheet2!BZ:NM,$B6481,0),"")</f>
        <v/>
      </c>
      <c r="O6481" t="str">
        <f>IF(OR(HLOOKUP(O$2+$A6481,Sheet2!CA:NN,$B6481,0),HLOOKUP(O$2+$A6481,Sheet2!CA:NN,$B6481,0)&lt;&gt;""),HLOOKUP(O$2+$A6481,Sheet2!CA:NN,$B6481,0),"")</f>
        <v/>
      </c>
      <c r="P6481" t="str">
        <f>IF(OR(HLOOKUP(P$2+$A6481,Sheet2!CB:NO,$B6481,0),HLOOKUP(P$2+$A6481,Sheet2!CB:NO,$B6481,0)&lt;&gt;""),HLOOKUP(P$2+$A6481,Sheet2!CB:NO,$B6481,0),"")</f>
        <v/>
      </c>
      <c r="Q6481" t="str">
        <f>IF(OR(HLOOKUP(Q$2+$A6481,Sheet2!CC:NO,$B6481,0),HLOOKUP(Q$2+$A6481,Sheet2!CC:NO,$B6481,0)&lt;&gt;""),HLOOKUP(Q$2+$A6481,Sheet2!CC:NO,$B6481,0),"")</f>
        <v/>
      </c>
    </row>
    <row r="6482" spans="1:17" x14ac:dyDescent="0.25">
      <c r="A6482" s="64">
        <f t="shared" si="811"/>
        <v>48</v>
      </c>
      <c r="B6482" s="64">
        <f t="shared" si="812"/>
        <v>652</v>
      </c>
      <c r="C6482" s="64">
        <f t="shared" si="813"/>
        <v>9</v>
      </c>
      <c r="D6482" s="64">
        <f t="shared" si="814"/>
        <v>648</v>
      </c>
      <c r="E6482" s="64">
        <f t="shared" si="815"/>
        <v>3236</v>
      </c>
      <c r="F6482" s="64" t="str">
        <f t="shared" si="808"/>
        <v/>
      </c>
      <c r="G6482" s="64" t="str">
        <f t="shared" si="809"/>
        <v/>
      </c>
      <c r="H6482" s="64" t="str">
        <f t="shared" si="810"/>
        <v/>
      </c>
      <c r="I6482" s="80" t="str">
        <f>IFERROR(VLOOKUP(D6482,Sheet2!A:B,2,0),"")</f>
        <v/>
      </c>
      <c r="J6482" s="64" t="str">
        <f>IFERROR(IF(I6482&lt;&gt;"",VLOOKUP(I6482,Sheet2!B:C,2,0),""),"")</f>
        <v/>
      </c>
      <c r="K6482" s="64" t="str">
        <f>IFERROR( IF(I6482&lt;&gt;"", HLOOKUP(L$2+$A6482,Sheet2!BX:NK,2,0),""),"")</f>
        <v/>
      </c>
      <c r="L6482" t="str">
        <f>IF(OR(HLOOKUP(L$2+$A6482,Sheet2!BX:NK,$B6482,0),HLOOKUP(L$2+$A6482,Sheet2!BX:NK,$B6482,0)&lt;&gt;""),HLOOKUP(L$2+$A6482,Sheet2!BX:NK,$B6482,0),"")</f>
        <v/>
      </c>
      <c r="M6482" t="str">
        <f>IF(OR(HLOOKUP(M$2+$A6482,Sheet2!BY:NL,$B6482,0),HLOOKUP(M$2+$A6482,Sheet2!BY:NL,$B6482,0)&lt;&gt;""),HLOOKUP(M$2+$A6482,Sheet2!BY:NL,$B6482,0),"")</f>
        <v/>
      </c>
      <c r="N6482" t="str">
        <f>IF(OR(HLOOKUP(N$2+$A6482,Sheet2!BZ:NM,$B6482,0),HLOOKUP(N$2+$A6482,Sheet2!BZ:NM,$B6482,0)&lt;&gt;""),HLOOKUP(N$2+$A6482,Sheet2!BZ:NM,$B6482,0),"")</f>
        <v/>
      </c>
      <c r="O6482" t="str">
        <f>IF(OR(HLOOKUP(O$2+$A6482,Sheet2!CA:NN,$B6482,0),HLOOKUP(O$2+$A6482,Sheet2!CA:NN,$B6482,0)&lt;&gt;""),HLOOKUP(O$2+$A6482,Sheet2!CA:NN,$B6482,0),"")</f>
        <v/>
      </c>
      <c r="P6482" t="str">
        <f>IF(OR(HLOOKUP(P$2+$A6482,Sheet2!CB:NO,$B6482,0),HLOOKUP(P$2+$A6482,Sheet2!CB:NO,$B6482,0)&lt;&gt;""),HLOOKUP(P$2+$A6482,Sheet2!CB:NO,$B6482,0),"")</f>
        <v/>
      </c>
      <c r="Q6482" t="str">
        <f>IF(OR(HLOOKUP(Q$2+$A6482,Sheet2!CC:NO,$B6482,0),HLOOKUP(Q$2+$A6482,Sheet2!CC:NO,$B6482,0)&lt;&gt;""),HLOOKUP(Q$2+$A6482,Sheet2!CC:NO,$B6482,0),"")</f>
        <v/>
      </c>
    </row>
    <row r="6483" spans="1:17" x14ac:dyDescent="0.25">
      <c r="A6483" s="64">
        <f t="shared" si="811"/>
        <v>54</v>
      </c>
      <c r="B6483" s="64">
        <f t="shared" si="812"/>
        <v>652</v>
      </c>
      <c r="C6483" s="64">
        <f t="shared" si="813"/>
        <v>10</v>
      </c>
      <c r="D6483" s="64">
        <f t="shared" si="814"/>
        <v>648</v>
      </c>
      <c r="E6483" s="64">
        <f t="shared" si="815"/>
        <v>3236</v>
      </c>
      <c r="F6483" s="64" t="str">
        <f t="shared" si="808"/>
        <v/>
      </c>
      <c r="G6483" s="64" t="str">
        <f t="shared" si="809"/>
        <v/>
      </c>
      <c r="H6483" s="64" t="str">
        <f t="shared" si="810"/>
        <v/>
      </c>
      <c r="I6483" s="80" t="str">
        <f>IFERROR(VLOOKUP(D6483,Sheet2!A:B,2,0),"")</f>
        <v/>
      </c>
      <c r="J6483" s="64" t="str">
        <f>IFERROR(IF(I6483&lt;&gt;"",VLOOKUP(I6483,Sheet2!B:C,2,0),""),"")</f>
        <v/>
      </c>
      <c r="K6483" s="64" t="str">
        <f>IFERROR( IF(I6483&lt;&gt;"", HLOOKUP(L$2+$A6483,Sheet2!BX:NK,2,0),""),"")</f>
        <v/>
      </c>
      <c r="L6483" t="str">
        <f>IF(OR(HLOOKUP(L$2+$A6483,Sheet2!BX:NK,$B6483,0),HLOOKUP(L$2+$A6483,Sheet2!BX:NK,$B6483,0)&lt;&gt;""),HLOOKUP(L$2+$A6483,Sheet2!BX:NK,$B6483,0),"")</f>
        <v/>
      </c>
      <c r="M6483" t="str">
        <f>IF(OR(HLOOKUP(M$2+$A6483,Sheet2!BY:NL,$B6483,0),HLOOKUP(M$2+$A6483,Sheet2!BY:NL,$B6483,0)&lt;&gt;""),HLOOKUP(M$2+$A6483,Sheet2!BY:NL,$B6483,0),"")</f>
        <v/>
      </c>
      <c r="N6483" t="str">
        <f>IF(OR(HLOOKUP(N$2+$A6483,Sheet2!BZ:NM,$B6483,0),HLOOKUP(N$2+$A6483,Sheet2!BZ:NM,$B6483,0)&lt;&gt;""),HLOOKUP(N$2+$A6483,Sheet2!BZ:NM,$B6483,0),"")</f>
        <v/>
      </c>
      <c r="O6483" t="str">
        <f>IF(OR(HLOOKUP(O$2+$A6483,Sheet2!CA:NN,$B6483,0),HLOOKUP(O$2+$A6483,Sheet2!CA:NN,$B6483,0)&lt;&gt;""),HLOOKUP(O$2+$A6483,Sheet2!CA:NN,$B6483,0),"")</f>
        <v/>
      </c>
      <c r="P6483" t="str">
        <f>IF(OR(HLOOKUP(P$2+$A6483,Sheet2!CB:NO,$B6483,0),HLOOKUP(P$2+$A6483,Sheet2!CB:NO,$B6483,0)&lt;&gt;""),HLOOKUP(P$2+$A6483,Sheet2!CB:NO,$B6483,0),"")</f>
        <v/>
      </c>
      <c r="Q6483" t="str">
        <f>IF(OR(HLOOKUP(Q$2+$A6483,Sheet2!CC:NO,$B6483,0),HLOOKUP(Q$2+$A6483,Sheet2!CC:NO,$B6483,0)&lt;&gt;""),HLOOKUP(Q$2+$A6483,Sheet2!CC:NO,$B6483,0),"")</f>
        <v/>
      </c>
    </row>
    <row r="6484" spans="1:17" x14ac:dyDescent="0.25">
      <c r="A6484" s="64">
        <f t="shared" si="811"/>
        <v>0</v>
      </c>
      <c r="B6484" s="64">
        <f t="shared" si="812"/>
        <v>653</v>
      </c>
      <c r="C6484" s="64">
        <f t="shared" si="813"/>
        <v>1</v>
      </c>
      <c r="D6484" s="64">
        <f t="shared" si="814"/>
        <v>649</v>
      </c>
      <c r="E6484" s="64">
        <f t="shared" si="815"/>
        <v>3241</v>
      </c>
      <c r="F6484" s="64" t="str">
        <f t="shared" si="808"/>
        <v/>
      </c>
      <c r="G6484" s="64" t="str">
        <f t="shared" si="809"/>
        <v/>
      </c>
      <c r="H6484" s="64" t="str">
        <f t="shared" si="810"/>
        <v/>
      </c>
      <c r="I6484" s="80" t="str">
        <f>IFERROR(VLOOKUP(D6484,Sheet2!A:B,2,0),"")</f>
        <v/>
      </c>
      <c r="J6484" s="64" t="str">
        <f>IFERROR(IF(I6484&lt;&gt;"",VLOOKUP(I6484,Sheet2!B:C,2,0),""),"")</f>
        <v/>
      </c>
      <c r="K6484" s="64" t="str">
        <f>IFERROR( IF(I6484&lt;&gt;"", HLOOKUP(L$2+$A6484,Sheet2!BX:NK,2,0),""),"")</f>
        <v/>
      </c>
      <c r="L6484" t="str">
        <f>IF(OR(HLOOKUP(L$2+$A6484,Sheet2!BX:NK,$B6484,0),HLOOKUP(L$2+$A6484,Sheet2!BX:NK,$B6484,0)&lt;&gt;""),HLOOKUP(L$2+$A6484,Sheet2!BX:NK,$B6484,0),"")</f>
        <v/>
      </c>
      <c r="M6484" t="str">
        <f>IF(OR(HLOOKUP(M$2+$A6484,Sheet2!BY:NL,$B6484,0),HLOOKUP(M$2+$A6484,Sheet2!BY:NL,$B6484,0)&lt;&gt;""),HLOOKUP(M$2+$A6484,Sheet2!BY:NL,$B6484,0),"")</f>
        <v/>
      </c>
      <c r="N6484" t="str">
        <f>IF(OR(HLOOKUP(N$2+$A6484,Sheet2!BZ:NM,$B6484,0),HLOOKUP(N$2+$A6484,Sheet2!BZ:NM,$B6484,0)&lt;&gt;""),HLOOKUP(N$2+$A6484,Sheet2!BZ:NM,$B6484,0),"")</f>
        <v/>
      </c>
      <c r="O6484" t="str">
        <f>IF(OR(HLOOKUP(O$2+$A6484,Sheet2!CA:NN,$B6484,0),HLOOKUP(O$2+$A6484,Sheet2!CA:NN,$B6484,0)&lt;&gt;""),HLOOKUP(O$2+$A6484,Sheet2!CA:NN,$B6484,0),"")</f>
        <v/>
      </c>
      <c r="P6484" t="str">
        <f>IF(OR(HLOOKUP(P$2+$A6484,Sheet2!CB:NO,$B6484,0),HLOOKUP(P$2+$A6484,Sheet2!CB:NO,$B6484,0)&lt;&gt;""),HLOOKUP(P$2+$A6484,Sheet2!CB:NO,$B6484,0),"")</f>
        <v/>
      </c>
      <c r="Q6484" t="str">
        <f>IF(OR(HLOOKUP(Q$2+$A6484,Sheet2!CC:NO,$B6484,0),HLOOKUP(Q$2+$A6484,Sheet2!CC:NO,$B6484,0)&lt;&gt;""),HLOOKUP(Q$2+$A6484,Sheet2!CC:NO,$B6484,0),"")</f>
        <v/>
      </c>
    </row>
    <row r="6485" spans="1:17" x14ac:dyDescent="0.25">
      <c r="A6485" s="64">
        <f t="shared" si="811"/>
        <v>6</v>
      </c>
      <c r="B6485" s="64">
        <f t="shared" si="812"/>
        <v>653</v>
      </c>
      <c r="C6485" s="64">
        <f t="shared" si="813"/>
        <v>2</v>
      </c>
      <c r="D6485" s="64">
        <f t="shared" si="814"/>
        <v>649</v>
      </c>
      <c r="E6485" s="64">
        <f t="shared" si="815"/>
        <v>3241</v>
      </c>
      <c r="F6485" s="64" t="str">
        <f t="shared" si="808"/>
        <v/>
      </c>
      <c r="G6485" s="64" t="str">
        <f t="shared" si="809"/>
        <v/>
      </c>
      <c r="H6485" s="64" t="str">
        <f t="shared" si="810"/>
        <v/>
      </c>
      <c r="I6485" s="80" t="str">
        <f>IFERROR(VLOOKUP(D6485,Sheet2!A:B,2,0),"")</f>
        <v/>
      </c>
      <c r="J6485" s="64" t="str">
        <f>IFERROR(IF(I6485&lt;&gt;"",VLOOKUP(I6485,Sheet2!B:C,2,0),""),"")</f>
        <v/>
      </c>
      <c r="K6485" s="64" t="str">
        <f>IFERROR( IF(I6485&lt;&gt;"", HLOOKUP(L$2+$A6485,Sheet2!BX:NK,2,0),""),"")</f>
        <v/>
      </c>
      <c r="L6485" t="str">
        <f>IF(OR(HLOOKUP(L$2+$A6485,Sheet2!BX:NK,$B6485,0),HLOOKUP(L$2+$A6485,Sheet2!BX:NK,$B6485,0)&lt;&gt;""),HLOOKUP(L$2+$A6485,Sheet2!BX:NK,$B6485,0),"")</f>
        <v/>
      </c>
      <c r="M6485" t="str">
        <f>IF(OR(HLOOKUP(M$2+$A6485,Sheet2!BY:NL,$B6485,0),HLOOKUP(M$2+$A6485,Sheet2!BY:NL,$B6485,0)&lt;&gt;""),HLOOKUP(M$2+$A6485,Sheet2!BY:NL,$B6485,0),"")</f>
        <v/>
      </c>
      <c r="N6485" t="str">
        <f>IF(OR(HLOOKUP(N$2+$A6485,Sheet2!BZ:NM,$B6485,0),HLOOKUP(N$2+$A6485,Sheet2!BZ:NM,$B6485,0)&lt;&gt;""),HLOOKUP(N$2+$A6485,Sheet2!BZ:NM,$B6485,0),"")</f>
        <v/>
      </c>
      <c r="O6485" t="str">
        <f>IF(OR(HLOOKUP(O$2+$A6485,Sheet2!CA:NN,$B6485,0),HLOOKUP(O$2+$A6485,Sheet2!CA:NN,$B6485,0)&lt;&gt;""),HLOOKUP(O$2+$A6485,Sheet2!CA:NN,$B6485,0),"")</f>
        <v/>
      </c>
      <c r="P6485" t="str">
        <f>IF(OR(HLOOKUP(P$2+$A6485,Sheet2!CB:NO,$B6485,0),HLOOKUP(P$2+$A6485,Sheet2!CB:NO,$B6485,0)&lt;&gt;""),HLOOKUP(P$2+$A6485,Sheet2!CB:NO,$B6485,0),"")</f>
        <v/>
      </c>
      <c r="Q6485" t="str">
        <f>IF(OR(HLOOKUP(Q$2+$A6485,Sheet2!CC:NO,$B6485,0),HLOOKUP(Q$2+$A6485,Sheet2!CC:NO,$B6485,0)&lt;&gt;""),HLOOKUP(Q$2+$A6485,Sheet2!CC:NO,$B6485,0),"")</f>
        <v/>
      </c>
    </row>
    <row r="6486" spans="1:17" x14ac:dyDescent="0.25">
      <c r="A6486" s="64">
        <f t="shared" si="811"/>
        <v>12</v>
      </c>
      <c r="B6486" s="64">
        <f t="shared" si="812"/>
        <v>653</v>
      </c>
      <c r="C6486" s="64">
        <f t="shared" si="813"/>
        <v>3</v>
      </c>
      <c r="D6486" s="64">
        <f t="shared" si="814"/>
        <v>649</v>
      </c>
      <c r="E6486" s="64">
        <f t="shared" si="815"/>
        <v>3241</v>
      </c>
      <c r="F6486" s="64" t="str">
        <f t="shared" si="808"/>
        <v/>
      </c>
      <c r="G6486" s="64" t="str">
        <f t="shared" si="809"/>
        <v/>
      </c>
      <c r="H6486" s="64" t="str">
        <f t="shared" si="810"/>
        <v/>
      </c>
      <c r="I6486" s="80" t="str">
        <f>IFERROR(VLOOKUP(D6486,Sheet2!A:B,2,0),"")</f>
        <v/>
      </c>
      <c r="J6486" s="64" t="str">
        <f>IFERROR(IF(I6486&lt;&gt;"",VLOOKUP(I6486,Sheet2!B:C,2,0),""),"")</f>
        <v/>
      </c>
      <c r="K6486" s="64" t="str">
        <f>IFERROR( IF(I6486&lt;&gt;"", HLOOKUP(L$2+$A6486,Sheet2!BX:NK,2,0),""),"")</f>
        <v/>
      </c>
      <c r="L6486" t="str">
        <f>IF(OR(HLOOKUP(L$2+$A6486,Sheet2!BX:NK,$B6486,0),HLOOKUP(L$2+$A6486,Sheet2!BX:NK,$B6486,0)&lt;&gt;""),HLOOKUP(L$2+$A6486,Sheet2!BX:NK,$B6486,0),"")</f>
        <v/>
      </c>
      <c r="M6486" t="str">
        <f>IF(OR(HLOOKUP(M$2+$A6486,Sheet2!BY:NL,$B6486,0),HLOOKUP(M$2+$A6486,Sheet2!BY:NL,$B6486,0)&lt;&gt;""),HLOOKUP(M$2+$A6486,Sheet2!BY:NL,$B6486,0),"")</f>
        <v/>
      </c>
      <c r="N6486" t="str">
        <f>IF(OR(HLOOKUP(N$2+$A6486,Sheet2!BZ:NM,$B6486,0),HLOOKUP(N$2+$A6486,Sheet2!BZ:NM,$B6486,0)&lt;&gt;""),HLOOKUP(N$2+$A6486,Sheet2!BZ:NM,$B6486,0),"")</f>
        <v/>
      </c>
      <c r="O6486" t="str">
        <f>IF(OR(HLOOKUP(O$2+$A6486,Sheet2!CA:NN,$B6486,0),HLOOKUP(O$2+$A6486,Sheet2!CA:NN,$B6486,0)&lt;&gt;""),HLOOKUP(O$2+$A6486,Sheet2!CA:NN,$B6486,0),"")</f>
        <v/>
      </c>
      <c r="P6486" t="str">
        <f>IF(OR(HLOOKUP(P$2+$A6486,Sheet2!CB:NO,$B6486,0),HLOOKUP(P$2+$A6486,Sheet2!CB:NO,$B6486,0)&lt;&gt;""),HLOOKUP(P$2+$A6486,Sheet2!CB:NO,$B6486,0),"")</f>
        <v/>
      </c>
      <c r="Q6486" t="str">
        <f>IF(OR(HLOOKUP(Q$2+$A6486,Sheet2!CC:NO,$B6486,0),HLOOKUP(Q$2+$A6486,Sheet2!CC:NO,$B6486,0)&lt;&gt;""),HLOOKUP(Q$2+$A6486,Sheet2!CC:NO,$B6486,0),"")</f>
        <v/>
      </c>
    </row>
    <row r="6487" spans="1:17" x14ac:dyDescent="0.25">
      <c r="A6487" s="64">
        <f t="shared" si="811"/>
        <v>18</v>
      </c>
      <c r="B6487" s="64">
        <f t="shared" si="812"/>
        <v>653</v>
      </c>
      <c r="C6487" s="64">
        <f t="shared" si="813"/>
        <v>4</v>
      </c>
      <c r="D6487" s="64">
        <f t="shared" si="814"/>
        <v>649</v>
      </c>
      <c r="E6487" s="64">
        <f t="shared" si="815"/>
        <v>3241</v>
      </c>
      <c r="F6487" s="64" t="str">
        <f t="shared" si="808"/>
        <v/>
      </c>
      <c r="G6487" s="64" t="str">
        <f t="shared" si="809"/>
        <v/>
      </c>
      <c r="H6487" s="64" t="str">
        <f t="shared" si="810"/>
        <v/>
      </c>
      <c r="I6487" s="80" t="str">
        <f>IFERROR(VLOOKUP(D6487,Sheet2!A:B,2,0),"")</f>
        <v/>
      </c>
      <c r="J6487" s="64" t="str">
        <f>IFERROR(IF(I6487&lt;&gt;"",VLOOKUP(I6487,Sheet2!B:C,2,0),""),"")</f>
        <v/>
      </c>
      <c r="K6487" s="64" t="str">
        <f>IFERROR( IF(I6487&lt;&gt;"", HLOOKUP(L$2+$A6487,Sheet2!BX:NK,2,0),""),"")</f>
        <v/>
      </c>
      <c r="L6487" t="str">
        <f>IF(OR(HLOOKUP(L$2+$A6487,Sheet2!BX:NK,$B6487,0),HLOOKUP(L$2+$A6487,Sheet2!BX:NK,$B6487,0)&lt;&gt;""),HLOOKUP(L$2+$A6487,Sheet2!BX:NK,$B6487,0),"")</f>
        <v/>
      </c>
      <c r="M6487" t="str">
        <f>IF(OR(HLOOKUP(M$2+$A6487,Sheet2!BY:NL,$B6487,0),HLOOKUP(M$2+$A6487,Sheet2!BY:NL,$B6487,0)&lt;&gt;""),HLOOKUP(M$2+$A6487,Sheet2!BY:NL,$B6487,0),"")</f>
        <v/>
      </c>
      <c r="N6487" t="str">
        <f>IF(OR(HLOOKUP(N$2+$A6487,Sheet2!BZ:NM,$B6487,0),HLOOKUP(N$2+$A6487,Sheet2!BZ:NM,$B6487,0)&lt;&gt;""),HLOOKUP(N$2+$A6487,Sheet2!BZ:NM,$B6487,0),"")</f>
        <v/>
      </c>
      <c r="O6487" t="str">
        <f>IF(OR(HLOOKUP(O$2+$A6487,Sheet2!CA:NN,$B6487,0),HLOOKUP(O$2+$A6487,Sheet2!CA:NN,$B6487,0)&lt;&gt;""),HLOOKUP(O$2+$A6487,Sheet2!CA:NN,$B6487,0),"")</f>
        <v/>
      </c>
      <c r="P6487" t="str">
        <f>IF(OR(HLOOKUP(P$2+$A6487,Sheet2!CB:NO,$B6487,0),HLOOKUP(P$2+$A6487,Sheet2!CB:NO,$B6487,0)&lt;&gt;""),HLOOKUP(P$2+$A6487,Sheet2!CB:NO,$B6487,0),"")</f>
        <v/>
      </c>
      <c r="Q6487" t="str">
        <f>IF(OR(HLOOKUP(Q$2+$A6487,Sheet2!CC:NO,$B6487,0),HLOOKUP(Q$2+$A6487,Sheet2!CC:NO,$B6487,0)&lt;&gt;""),HLOOKUP(Q$2+$A6487,Sheet2!CC:NO,$B6487,0),"")</f>
        <v/>
      </c>
    </row>
    <row r="6488" spans="1:17" x14ac:dyDescent="0.25">
      <c r="A6488" s="64">
        <f t="shared" si="811"/>
        <v>24</v>
      </c>
      <c r="B6488" s="64">
        <f t="shared" si="812"/>
        <v>653</v>
      </c>
      <c r="C6488" s="64">
        <f t="shared" si="813"/>
        <v>5</v>
      </c>
      <c r="D6488" s="64">
        <f t="shared" si="814"/>
        <v>649</v>
      </c>
      <c r="E6488" s="64">
        <f t="shared" si="815"/>
        <v>3241</v>
      </c>
      <c r="F6488" s="64" t="str">
        <f t="shared" si="808"/>
        <v/>
      </c>
      <c r="G6488" s="64" t="str">
        <f t="shared" si="809"/>
        <v/>
      </c>
      <c r="H6488" s="64" t="str">
        <f t="shared" si="810"/>
        <v/>
      </c>
      <c r="I6488" s="80" t="str">
        <f>IFERROR(VLOOKUP(D6488,Sheet2!A:B,2,0),"")</f>
        <v/>
      </c>
      <c r="J6488" s="64" t="str">
        <f>IFERROR(IF(I6488&lt;&gt;"",VLOOKUP(I6488,Sheet2!B:C,2,0),""),"")</f>
        <v/>
      </c>
      <c r="K6488" s="64" t="str">
        <f>IFERROR( IF(I6488&lt;&gt;"", HLOOKUP(L$2+$A6488,Sheet2!BX:NK,2,0),""),"")</f>
        <v/>
      </c>
      <c r="L6488" t="str">
        <f>IF(OR(HLOOKUP(L$2+$A6488,Sheet2!BX:NK,$B6488,0),HLOOKUP(L$2+$A6488,Sheet2!BX:NK,$B6488,0)&lt;&gt;""),HLOOKUP(L$2+$A6488,Sheet2!BX:NK,$B6488,0),"")</f>
        <v/>
      </c>
      <c r="M6488" t="str">
        <f>IF(OR(HLOOKUP(M$2+$A6488,Sheet2!BY:NL,$B6488,0),HLOOKUP(M$2+$A6488,Sheet2!BY:NL,$B6488,0)&lt;&gt;""),HLOOKUP(M$2+$A6488,Sheet2!BY:NL,$B6488,0),"")</f>
        <v/>
      </c>
      <c r="N6488" t="str">
        <f>IF(OR(HLOOKUP(N$2+$A6488,Sheet2!BZ:NM,$B6488,0),HLOOKUP(N$2+$A6488,Sheet2!BZ:NM,$B6488,0)&lt;&gt;""),HLOOKUP(N$2+$A6488,Sheet2!BZ:NM,$B6488,0),"")</f>
        <v/>
      </c>
      <c r="O6488" t="str">
        <f>IF(OR(HLOOKUP(O$2+$A6488,Sheet2!CA:NN,$B6488,0),HLOOKUP(O$2+$A6488,Sheet2!CA:NN,$B6488,0)&lt;&gt;""),HLOOKUP(O$2+$A6488,Sheet2!CA:NN,$B6488,0),"")</f>
        <v/>
      </c>
      <c r="P6488" t="str">
        <f>IF(OR(HLOOKUP(P$2+$A6488,Sheet2!CB:NO,$B6488,0),HLOOKUP(P$2+$A6488,Sheet2!CB:NO,$B6488,0)&lt;&gt;""),HLOOKUP(P$2+$A6488,Sheet2!CB:NO,$B6488,0),"")</f>
        <v/>
      </c>
      <c r="Q6488" t="str">
        <f>IF(OR(HLOOKUP(Q$2+$A6488,Sheet2!CC:NO,$B6488,0),HLOOKUP(Q$2+$A6488,Sheet2!CC:NO,$B6488,0)&lt;&gt;""),HLOOKUP(Q$2+$A6488,Sheet2!CC:NO,$B6488,0),"")</f>
        <v/>
      </c>
    </row>
    <row r="6489" spans="1:17" x14ac:dyDescent="0.25">
      <c r="A6489" s="64">
        <f t="shared" si="811"/>
        <v>30</v>
      </c>
      <c r="B6489" s="64">
        <f t="shared" si="812"/>
        <v>653</v>
      </c>
      <c r="C6489" s="64">
        <f t="shared" si="813"/>
        <v>6</v>
      </c>
      <c r="D6489" s="64">
        <f t="shared" si="814"/>
        <v>649</v>
      </c>
      <c r="E6489" s="64">
        <f t="shared" si="815"/>
        <v>3241</v>
      </c>
      <c r="F6489" s="64" t="str">
        <f t="shared" si="808"/>
        <v/>
      </c>
      <c r="G6489" s="64" t="str">
        <f t="shared" si="809"/>
        <v/>
      </c>
      <c r="H6489" s="64" t="str">
        <f t="shared" si="810"/>
        <v/>
      </c>
      <c r="I6489" s="80" t="str">
        <f>IFERROR(VLOOKUP(D6489,Sheet2!A:B,2,0),"")</f>
        <v/>
      </c>
      <c r="J6489" s="64" t="str">
        <f>IFERROR(IF(I6489&lt;&gt;"",VLOOKUP(I6489,Sheet2!B:C,2,0),""),"")</f>
        <v/>
      </c>
      <c r="K6489" s="64" t="str">
        <f>IFERROR( IF(I6489&lt;&gt;"", HLOOKUP(L$2+$A6489,Sheet2!BX:NK,2,0),""),"")</f>
        <v/>
      </c>
      <c r="L6489" t="str">
        <f>IF(OR(HLOOKUP(L$2+$A6489,Sheet2!BX:NK,$B6489,0),HLOOKUP(L$2+$A6489,Sheet2!BX:NK,$B6489,0)&lt;&gt;""),HLOOKUP(L$2+$A6489,Sheet2!BX:NK,$B6489,0),"")</f>
        <v/>
      </c>
      <c r="M6489" t="str">
        <f>IF(OR(HLOOKUP(M$2+$A6489,Sheet2!BY:NL,$B6489,0),HLOOKUP(M$2+$A6489,Sheet2!BY:NL,$B6489,0)&lt;&gt;""),HLOOKUP(M$2+$A6489,Sheet2!BY:NL,$B6489,0),"")</f>
        <v/>
      </c>
      <c r="N6489" t="str">
        <f>IF(OR(HLOOKUP(N$2+$A6489,Sheet2!BZ:NM,$B6489,0),HLOOKUP(N$2+$A6489,Sheet2!BZ:NM,$B6489,0)&lt;&gt;""),HLOOKUP(N$2+$A6489,Sheet2!BZ:NM,$B6489,0),"")</f>
        <v/>
      </c>
      <c r="O6489" t="str">
        <f>IF(OR(HLOOKUP(O$2+$A6489,Sheet2!CA:NN,$B6489,0),HLOOKUP(O$2+$A6489,Sheet2!CA:NN,$B6489,0)&lt;&gt;""),HLOOKUP(O$2+$A6489,Sheet2!CA:NN,$B6489,0),"")</f>
        <v/>
      </c>
      <c r="P6489" t="str">
        <f>IF(OR(HLOOKUP(P$2+$A6489,Sheet2!CB:NO,$B6489,0),HLOOKUP(P$2+$A6489,Sheet2!CB:NO,$B6489,0)&lt;&gt;""),HLOOKUP(P$2+$A6489,Sheet2!CB:NO,$B6489,0),"")</f>
        <v/>
      </c>
      <c r="Q6489" t="str">
        <f>IF(OR(HLOOKUP(Q$2+$A6489,Sheet2!CC:NO,$B6489,0),HLOOKUP(Q$2+$A6489,Sheet2!CC:NO,$B6489,0)&lt;&gt;""),HLOOKUP(Q$2+$A6489,Sheet2!CC:NO,$B6489,0),"")</f>
        <v/>
      </c>
    </row>
    <row r="6490" spans="1:17" x14ac:dyDescent="0.25">
      <c r="A6490" s="64">
        <f t="shared" si="811"/>
        <v>36</v>
      </c>
      <c r="B6490" s="64">
        <f t="shared" si="812"/>
        <v>653</v>
      </c>
      <c r="C6490" s="64">
        <f t="shared" si="813"/>
        <v>7</v>
      </c>
      <c r="D6490" s="64">
        <f t="shared" si="814"/>
        <v>649</v>
      </c>
      <c r="E6490" s="64">
        <f t="shared" si="815"/>
        <v>3241</v>
      </c>
      <c r="F6490" s="64" t="str">
        <f t="shared" si="808"/>
        <v/>
      </c>
      <c r="G6490" s="64" t="str">
        <f t="shared" si="809"/>
        <v/>
      </c>
      <c r="H6490" s="64" t="str">
        <f t="shared" si="810"/>
        <v/>
      </c>
      <c r="I6490" s="80" t="str">
        <f>IFERROR(VLOOKUP(D6490,Sheet2!A:B,2,0),"")</f>
        <v/>
      </c>
      <c r="J6490" s="64" t="str">
        <f>IFERROR(IF(I6490&lt;&gt;"",VLOOKUP(I6490,Sheet2!B:C,2,0),""),"")</f>
        <v/>
      </c>
      <c r="K6490" s="64" t="str">
        <f>IFERROR( IF(I6490&lt;&gt;"", HLOOKUP(L$2+$A6490,Sheet2!BX:NK,2,0),""),"")</f>
        <v/>
      </c>
      <c r="L6490" t="str">
        <f>IF(OR(HLOOKUP(L$2+$A6490,Sheet2!BX:NK,$B6490,0),HLOOKUP(L$2+$A6490,Sheet2!BX:NK,$B6490,0)&lt;&gt;""),HLOOKUP(L$2+$A6490,Sheet2!BX:NK,$B6490,0),"")</f>
        <v/>
      </c>
      <c r="M6490" t="str">
        <f>IF(OR(HLOOKUP(M$2+$A6490,Sheet2!BY:NL,$B6490,0),HLOOKUP(M$2+$A6490,Sheet2!BY:NL,$B6490,0)&lt;&gt;""),HLOOKUP(M$2+$A6490,Sheet2!BY:NL,$B6490,0),"")</f>
        <v/>
      </c>
      <c r="N6490" t="str">
        <f>IF(OR(HLOOKUP(N$2+$A6490,Sheet2!BZ:NM,$B6490,0),HLOOKUP(N$2+$A6490,Sheet2!BZ:NM,$B6490,0)&lt;&gt;""),HLOOKUP(N$2+$A6490,Sheet2!BZ:NM,$B6490,0),"")</f>
        <v/>
      </c>
      <c r="O6490" t="str">
        <f>IF(OR(HLOOKUP(O$2+$A6490,Sheet2!CA:NN,$B6490,0),HLOOKUP(O$2+$A6490,Sheet2!CA:NN,$B6490,0)&lt;&gt;""),HLOOKUP(O$2+$A6490,Sheet2!CA:NN,$B6490,0),"")</f>
        <v/>
      </c>
      <c r="P6490" t="str">
        <f>IF(OR(HLOOKUP(P$2+$A6490,Sheet2!CB:NO,$B6490,0),HLOOKUP(P$2+$A6490,Sheet2!CB:NO,$B6490,0)&lt;&gt;""),HLOOKUP(P$2+$A6490,Sheet2!CB:NO,$B6490,0),"")</f>
        <v/>
      </c>
      <c r="Q6490" t="str">
        <f>IF(OR(HLOOKUP(Q$2+$A6490,Sheet2!CC:NO,$B6490,0),HLOOKUP(Q$2+$A6490,Sheet2!CC:NO,$B6490,0)&lt;&gt;""),HLOOKUP(Q$2+$A6490,Sheet2!CC:NO,$B6490,0),"")</f>
        <v/>
      </c>
    </row>
    <row r="6491" spans="1:17" x14ac:dyDescent="0.25">
      <c r="A6491" s="64">
        <f t="shared" si="811"/>
        <v>42</v>
      </c>
      <c r="B6491" s="64">
        <f t="shared" si="812"/>
        <v>653</v>
      </c>
      <c r="C6491" s="64">
        <f t="shared" si="813"/>
        <v>8</v>
      </c>
      <c r="D6491" s="64">
        <f t="shared" si="814"/>
        <v>649</v>
      </c>
      <c r="E6491" s="64">
        <f t="shared" si="815"/>
        <v>3241</v>
      </c>
      <c r="F6491" s="64" t="str">
        <f t="shared" si="808"/>
        <v/>
      </c>
      <c r="G6491" s="64" t="str">
        <f t="shared" si="809"/>
        <v/>
      </c>
      <c r="H6491" s="64" t="str">
        <f t="shared" si="810"/>
        <v/>
      </c>
      <c r="I6491" s="80" t="str">
        <f>IFERROR(VLOOKUP(D6491,Sheet2!A:B,2,0),"")</f>
        <v/>
      </c>
      <c r="J6491" s="64" t="str">
        <f>IFERROR(IF(I6491&lt;&gt;"",VLOOKUP(I6491,Sheet2!B:C,2,0),""),"")</f>
        <v/>
      </c>
      <c r="K6491" s="64" t="str">
        <f>IFERROR( IF(I6491&lt;&gt;"", HLOOKUP(L$2+$A6491,Sheet2!BX:NK,2,0),""),"")</f>
        <v/>
      </c>
      <c r="L6491" t="str">
        <f>IF(OR(HLOOKUP(L$2+$A6491,Sheet2!BX:NK,$B6491,0),HLOOKUP(L$2+$A6491,Sheet2!BX:NK,$B6491,0)&lt;&gt;""),HLOOKUP(L$2+$A6491,Sheet2!BX:NK,$B6491,0),"")</f>
        <v/>
      </c>
      <c r="M6491" t="str">
        <f>IF(OR(HLOOKUP(M$2+$A6491,Sheet2!BY:NL,$B6491,0),HLOOKUP(M$2+$A6491,Sheet2!BY:NL,$B6491,0)&lt;&gt;""),HLOOKUP(M$2+$A6491,Sheet2!BY:NL,$B6491,0),"")</f>
        <v/>
      </c>
      <c r="N6491" t="str">
        <f>IF(OR(HLOOKUP(N$2+$A6491,Sheet2!BZ:NM,$B6491,0),HLOOKUP(N$2+$A6491,Sheet2!BZ:NM,$B6491,0)&lt;&gt;""),HLOOKUP(N$2+$A6491,Sheet2!BZ:NM,$B6491,0),"")</f>
        <v/>
      </c>
      <c r="O6491" t="str">
        <f>IF(OR(HLOOKUP(O$2+$A6491,Sheet2!CA:NN,$B6491,0),HLOOKUP(O$2+$A6491,Sheet2!CA:NN,$B6491,0)&lt;&gt;""),HLOOKUP(O$2+$A6491,Sheet2!CA:NN,$B6491,0),"")</f>
        <v/>
      </c>
      <c r="P6491" t="str">
        <f>IF(OR(HLOOKUP(P$2+$A6491,Sheet2!CB:NO,$B6491,0),HLOOKUP(P$2+$A6491,Sheet2!CB:NO,$B6491,0)&lt;&gt;""),HLOOKUP(P$2+$A6491,Sheet2!CB:NO,$B6491,0),"")</f>
        <v/>
      </c>
      <c r="Q6491" t="str">
        <f>IF(OR(HLOOKUP(Q$2+$A6491,Sheet2!CC:NO,$B6491,0),HLOOKUP(Q$2+$A6491,Sheet2!CC:NO,$B6491,0)&lt;&gt;""),HLOOKUP(Q$2+$A6491,Sheet2!CC:NO,$B6491,0),"")</f>
        <v/>
      </c>
    </row>
    <row r="6492" spans="1:17" x14ac:dyDescent="0.25">
      <c r="A6492" s="64">
        <f t="shared" si="811"/>
        <v>48</v>
      </c>
      <c r="B6492" s="64">
        <f t="shared" si="812"/>
        <v>653</v>
      </c>
      <c r="C6492" s="64">
        <f t="shared" si="813"/>
        <v>9</v>
      </c>
      <c r="D6492" s="64">
        <f t="shared" si="814"/>
        <v>649</v>
      </c>
      <c r="E6492" s="64">
        <f t="shared" si="815"/>
        <v>3241</v>
      </c>
      <c r="F6492" s="64" t="str">
        <f t="shared" si="808"/>
        <v/>
      </c>
      <c r="G6492" s="64" t="str">
        <f t="shared" si="809"/>
        <v/>
      </c>
      <c r="H6492" s="64" t="str">
        <f t="shared" si="810"/>
        <v/>
      </c>
      <c r="I6492" s="80" t="str">
        <f>IFERROR(VLOOKUP(D6492,Sheet2!A:B,2,0),"")</f>
        <v/>
      </c>
      <c r="J6492" s="64" t="str">
        <f>IFERROR(IF(I6492&lt;&gt;"",VLOOKUP(I6492,Sheet2!B:C,2,0),""),"")</f>
        <v/>
      </c>
      <c r="K6492" s="64" t="str">
        <f>IFERROR( IF(I6492&lt;&gt;"", HLOOKUP(L$2+$A6492,Sheet2!BX:NK,2,0),""),"")</f>
        <v/>
      </c>
      <c r="L6492" t="str">
        <f>IF(OR(HLOOKUP(L$2+$A6492,Sheet2!BX:NK,$B6492,0),HLOOKUP(L$2+$A6492,Sheet2!BX:NK,$B6492,0)&lt;&gt;""),HLOOKUP(L$2+$A6492,Sheet2!BX:NK,$B6492,0),"")</f>
        <v/>
      </c>
      <c r="M6492" t="str">
        <f>IF(OR(HLOOKUP(M$2+$A6492,Sheet2!BY:NL,$B6492,0),HLOOKUP(M$2+$A6492,Sheet2!BY:NL,$B6492,0)&lt;&gt;""),HLOOKUP(M$2+$A6492,Sheet2!BY:NL,$B6492,0),"")</f>
        <v/>
      </c>
      <c r="N6492" t="str">
        <f>IF(OR(HLOOKUP(N$2+$A6492,Sheet2!BZ:NM,$B6492,0),HLOOKUP(N$2+$A6492,Sheet2!BZ:NM,$B6492,0)&lt;&gt;""),HLOOKUP(N$2+$A6492,Sheet2!BZ:NM,$B6492,0),"")</f>
        <v/>
      </c>
      <c r="O6492" t="str">
        <f>IF(OR(HLOOKUP(O$2+$A6492,Sheet2!CA:NN,$B6492,0),HLOOKUP(O$2+$A6492,Sheet2!CA:NN,$B6492,0)&lt;&gt;""),HLOOKUP(O$2+$A6492,Sheet2!CA:NN,$B6492,0),"")</f>
        <v/>
      </c>
      <c r="P6492" t="str">
        <f>IF(OR(HLOOKUP(P$2+$A6492,Sheet2!CB:NO,$B6492,0),HLOOKUP(P$2+$A6492,Sheet2!CB:NO,$B6492,0)&lt;&gt;""),HLOOKUP(P$2+$A6492,Sheet2!CB:NO,$B6492,0),"")</f>
        <v/>
      </c>
      <c r="Q6492" t="str">
        <f>IF(OR(HLOOKUP(Q$2+$A6492,Sheet2!CC:NO,$B6492,0),HLOOKUP(Q$2+$A6492,Sheet2!CC:NO,$B6492,0)&lt;&gt;""),HLOOKUP(Q$2+$A6492,Sheet2!CC:NO,$B6492,0),"")</f>
        <v/>
      </c>
    </row>
    <row r="6493" spans="1:17" x14ac:dyDescent="0.25">
      <c r="A6493" s="64">
        <f t="shared" si="811"/>
        <v>54</v>
      </c>
      <c r="B6493" s="64">
        <f t="shared" si="812"/>
        <v>653</v>
      </c>
      <c r="C6493" s="64">
        <f t="shared" si="813"/>
        <v>10</v>
      </c>
      <c r="D6493" s="64">
        <f t="shared" si="814"/>
        <v>649</v>
      </c>
      <c r="E6493" s="64">
        <f t="shared" si="815"/>
        <v>3241</v>
      </c>
      <c r="F6493" s="64" t="str">
        <f t="shared" si="808"/>
        <v/>
      </c>
      <c r="G6493" s="64" t="str">
        <f t="shared" si="809"/>
        <v/>
      </c>
      <c r="H6493" s="64" t="str">
        <f t="shared" si="810"/>
        <v/>
      </c>
      <c r="I6493" s="80" t="str">
        <f>IFERROR(VLOOKUP(D6493,Sheet2!A:B,2,0),"")</f>
        <v/>
      </c>
      <c r="J6493" s="64" t="str">
        <f>IFERROR(IF(I6493&lt;&gt;"",VLOOKUP(I6493,Sheet2!B:C,2,0),""),"")</f>
        <v/>
      </c>
      <c r="K6493" s="64" t="str">
        <f>IFERROR( IF(I6493&lt;&gt;"", HLOOKUP(L$2+$A6493,Sheet2!BX:NK,2,0),""),"")</f>
        <v/>
      </c>
      <c r="L6493" t="str">
        <f>IF(OR(HLOOKUP(L$2+$A6493,Sheet2!BX:NK,$B6493,0),HLOOKUP(L$2+$A6493,Sheet2!BX:NK,$B6493,0)&lt;&gt;""),HLOOKUP(L$2+$A6493,Sheet2!BX:NK,$B6493,0),"")</f>
        <v/>
      </c>
      <c r="M6493" t="str">
        <f>IF(OR(HLOOKUP(M$2+$A6493,Sheet2!BY:NL,$B6493,0),HLOOKUP(M$2+$A6493,Sheet2!BY:NL,$B6493,0)&lt;&gt;""),HLOOKUP(M$2+$A6493,Sheet2!BY:NL,$B6493,0),"")</f>
        <v/>
      </c>
      <c r="N6493" t="str">
        <f>IF(OR(HLOOKUP(N$2+$A6493,Sheet2!BZ:NM,$B6493,0),HLOOKUP(N$2+$A6493,Sheet2!BZ:NM,$B6493,0)&lt;&gt;""),HLOOKUP(N$2+$A6493,Sheet2!BZ:NM,$B6493,0),"")</f>
        <v/>
      </c>
      <c r="O6493" t="str">
        <f>IF(OR(HLOOKUP(O$2+$A6493,Sheet2!CA:NN,$B6493,0),HLOOKUP(O$2+$A6493,Sheet2!CA:NN,$B6493,0)&lt;&gt;""),HLOOKUP(O$2+$A6493,Sheet2!CA:NN,$B6493,0),"")</f>
        <v/>
      </c>
      <c r="P6493" t="str">
        <f>IF(OR(HLOOKUP(P$2+$A6493,Sheet2!CB:NO,$B6493,0),HLOOKUP(P$2+$A6493,Sheet2!CB:NO,$B6493,0)&lt;&gt;""),HLOOKUP(P$2+$A6493,Sheet2!CB:NO,$B6493,0),"")</f>
        <v/>
      </c>
      <c r="Q6493" t="str">
        <f>IF(OR(HLOOKUP(Q$2+$A6493,Sheet2!CC:NO,$B6493,0),HLOOKUP(Q$2+$A6493,Sheet2!CC:NO,$B6493,0)&lt;&gt;""),HLOOKUP(Q$2+$A6493,Sheet2!CC:NO,$B6493,0),"")</f>
        <v/>
      </c>
    </row>
    <row r="6494" spans="1:17" x14ac:dyDescent="0.25">
      <c r="A6494" s="64">
        <f t="shared" si="811"/>
        <v>0</v>
      </c>
      <c r="B6494" s="64">
        <f t="shared" si="812"/>
        <v>654</v>
      </c>
      <c r="C6494" s="64">
        <f t="shared" si="813"/>
        <v>1</v>
      </c>
      <c r="D6494" s="64">
        <f t="shared" si="814"/>
        <v>650</v>
      </c>
      <c r="E6494" s="64">
        <f t="shared" si="815"/>
        <v>3246</v>
      </c>
      <c r="F6494" s="64" t="str">
        <f t="shared" si="808"/>
        <v/>
      </c>
      <c r="G6494" s="64" t="str">
        <f t="shared" si="809"/>
        <v/>
      </c>
      <c r="H6494" s="64" t="str">
        <f t="shared" si="810"/>
        <v/>
      </c>
      <c r="I6494" s="80" t="str">
        <f>IFERROR(VLOOKUP(D6494,Sheet2!A:B,2,0),"")</f>
        <v/>
      </c>
      <c r="J6494" s="64" t="str">
        <f>IFERROR(IF(I6494&lt;&gt;"",VLOOKUP(I6494,Sheet2!B:C,2,0),""),"")</f>
        <v/>
      </c>
      <c r="K6494" s="64" t="str">
        <f>IFERROR( IF(I6494&lt;&gt;"", HLOOKUP(L$2+$A6494,Sheet2!BX:NK,2,0),""),"")</f>
        <v/>
      </c>
      <c r="L6494" t="str">
        <f>IF(OR(HLOOKUP(L$2+$A6494,Sheet2!BX:NK,$B6494,0),HLOOKUP(L$2+$A6494,Sheet2!BX:NK,$B6494,0)&lt;&gt;""),HLOOKUP(L$2+$A6494,Sheet2!BX:NK,$B6494,0),"")</f>
        <v/>
      </c>
      <c r="M6494" t="str">
        <f>IF(OR(HLOOKUP(M$2+$A6494,Sheet2!BY:NL,$B6494,0),HLOOKUP(M$2+$A6494,Sheet2!BY:NL,$B6494,0)&lt;&gt;""),HLOOKUP(M$2+$A6494,Sheet2!BY:NL,$B6494,0),"")</f>
        <v/>
      </c>
      <c r="N6494" t="str">
        <f>IF(OR(HLOOKUP(N$2+$A6494,Sheet2!BZ:NM,$B6494,0),HLOOKUP(N$2+$A6494,Sheet2!BZ:NM,$B6494,0)&lt;&gt;""),HLOOKUP(N$2+$A6494,Sheet2!BZ:NM,$B6494,0),"")</f>
        <v/>
      </c>
      <c r="O6494" t="str">
        <f>IF(OR(HLOOKUP(O$2+$A6494,Sheet2!CA:NN,$B6494,0),HLOOKUP(O$2+$A6494,Sheet2!CA:NN,$B6494,0)&lt;&gt;""),HLOOKUP(O$2+$A6494,Sheet2!CA:NN,$B6494,0),"")</f>
        <v/>
      </c>
      <c r="P6494" t="str">
        <f>IF(OR(HLOOKUP(P$2+$A6494,Sheet2!CB:NO,$B6494,0),HLOOKUP(P$2+$A6494,Sheet2!CB:NO,$B6494,0)&lt;&gt;""),HLOOKUP(P$2+$A6494,Sheet2!CB:NO,$B6494,0),"")</f>
        <v/>
      </c>
      <c r="Q6494" t="str">
        <f>IF(OR(HLOOKUP(Q$2+$A6494,Sheet2!CC:NO,$B6494,0),HLOOKUP(Q$2+$A6494,Sheet2!CC:NO,$B6494,0)&lt;&gt;""),HLOOKUP(Q$2+$A6494,Sheet2!CC:NO,$B6494,0),"")</f>
        <v/>
      </c>
    </row>
    <row r="6495" spans="1:17" x14ac:dyDescent="0.25">
      <c r="A6495" s="64">
        <f t="shared" si="811"/>
        <v>6</v>
      </c>
      <c r="B6495" s="64">
        <f t="shared" si="812"/>
        <v>654</v>
      </c>
      <c r="C6495" s="64">
        <f t="shared" si="813"/>
        <v>2</v>
      </c>
      <c r="D6495" s="64">
        <f t="shared" si="814"/>
        <v>650</v>
      </c>
      <c r="E6495" s="64">
        <f t="shared" si="815"/>
        <v>3246</v>
      </c>
      <c r="F6495" s="64" t="str">
        <f t="shared" si="808"/>
        <v/>
      </c>
      <c r="G6495" s="64" t="str">
        <f t="shared" si="809"/>
        <v/>
      </c>
      <c r="H6495" s="64" t="str">
        <f t="shared" si="810"/>
        <v/>
      </c>
      <c r="I6495" s="80" t="str">
        <f>IFERROR(VLOOKUP(D6495,Sheet2!A:B,2,0),"")</f>
        <v/>
      </c>
      <c r="J6495" s="64" t="str">
        <f>IFERROR(IF(I6495&lt;&gt;"",VLOOKUP(I6495,Sheet2!B:C,2,0),""),"")</f>
        <v/>
      </c>
      <c r="K6495" s="64" t="str">
        <f>IFERROR( IF(I6495&lt;&gt;"", HLOOKUP(L$2+$A6495,Sheet2!BX:NK,2,0),""),"")</f>
        <v/>
      </c>
      <c r="L6495" t="str">
        <f>IF(OR(HLOOKUP(L$2+$A6495,Sheet2!BX:NK,$B6495,0),HLOOKUP(L$2+$A6495,Sheet2!BX:NK,$B6495,0)&lt;&gt;""),HLOOKUP(L$2+$A6495,Sheet2!BX:NK,$B6495,0),"")</f>
        <v/>
      </c>
      <c r="M6495" t="str">
        <f>IF(OR(HLOOKUP(M$2+$A6495,Sheet2!BY:NL,$B6495,0),HLOOKUP(M$2+$A6495,Sheet2!BY:NL,$B6495,0)&lt;&gt;""),HLOOKUP(M$2+$A6495,Sheet2!BY:NL,$B6495,0),"")</f>
        <v/>
      </c>
      <c r="N6495" t="str">
        <f>IF(OR(HLOOKUP(N$2+$A6495,Sheet2!BZ:NM,$B6495,0),HLOOKUP(N$2+$A6495,Sheet2!BZ:NM,$B6495,0)&lt;&gt;""),HLOOKUP(N$2+$A6495,Sheet2!BZ:NM,$B6495,0),"")</f>
        <v/>
      </c>
      <c r="O6495" t="str">
        <f>IF(OR(HLOOKUP(O$2+$A6495,Sheet2!CA:NN,$B6495,0),HLOOKUP(O$2+$A6495,Sheet2!CA:NN,$B6495,0)&lt;&gt;""),HLOOKUP(O$2+$A6495,Sheet2!CA:NN,$B6495,0),"")</f>
        <v/>
      </c>
      <c r="P6495" t="str">
        <f>IF(OR(HLOOKUP(P$2+$A6495,Sheet2!CB:NO,$B6495,0),HLOOKUP(P$2+$A6495,Sheet2!CB:NO,$B6495,0)&lt;&gt;""),HLOOKUP(P$2+$A6495,Sheet2!CB:NO,$B6495,0),"")</f>
        <v/>
      </c>
      <c r="Q6495" t="str">
        <f>IF(OR(HLOOKUP(Q$2+$A6495,Sheet2!CC:NO,$B6495,0),HLOOKUP(Q$2+$A6495,Sheet2!CC:NO,$B6495,0)&lt;&gt;""),HLOOKUP(Q$2+$A6495,Sheet2!CC:NO,$B6495,0),"")</f>
        <v/>
      </c>
    </row>
    <row r="6496" spans="1:17" x14ac:dyDescent="0.25">
      <c r="A6496" s="64">
        <f t="shared" si="811"/>
        <v>12</v>
      </c>
      <c r="B6496" s="64">
        <f t="shared" si="812"/>
        <v>654</v>
      </c>
      <c r="C6496" s="64">
        <f t="shared" si="813"/>
        <v>3</v>
      </c>
      <c r="D6496" s="64">
        <f t="shared" si="814"/>
        <v>650</v>
      </c>
      <c r="E6496" s="64">
        <f t="shared" si="815"/>
        <v>3246</v>
      </c>
      <c r="F6496" s="64" t="str">
        <f t="shared" si="808"/>
        <v/>
      </c>
      <c r="G6496" s="64" t="str">
        <f t="shared" si="809"/>
        <v/>
      </c>
      <c r="H6496" s="64" t="str">
        <f t="shared" si="810"/>
        <v/>
      </c>
      <c r="I6496" s="80" t="str">
        <f>IFERROR(VLOOKUP(D6496,Sheet2!A:B,2,0),"")</f>
        <v/>
      </c>
      <c r="J6496" s="64" t="str">
        <f>IFERROR(IF(I6496&lt;&gt;"",VLOOKUP(I6496,Sheet2!B:C,2,0),""),"")</f>
        <v/>
      </c>
      <c r="K6496" s="64" t="str">
        <f>IFERROR( IF(I6496&lt;&gt;"", HLOOKUP(L$2+$A6496,Sheet2!BX:NK,2,0),""),"")</f>
        <v/>
      </c>
      <c r="L6496" t="str">
        <f>IF(OR(HLOOKUP(L$2+$A6496,Sheet2!BX:NK,$B6496,0),HLOOKUP(L$2+$A6496,Sheet2!BX:NK,$B6496,0)&lt;&gt;""),HLOOKUP(L$2+$A6496,Sheet2!BX:NK,$B6496,0),"")</f>
        <v/>
      </c>
      <c r="M6496" t="str">
        <f>IF(OR(HLOOKUP(M$2+$A6496,Sheet2!BY:NL,$B6496,0),HLOOKUP(M$2+$A6496,Sheet2!BY:NL,$B6496,0)&lt;&gt;""),HLOOKUP(M$2+$A6496,Sheet2!BY:NL,$B6496,0),"")</f>
        <v/>
      </c>
      <c r="N6496" t="str">
        <f>IF(OR(HLOOKUP(N$2+$A6496,Sheet2!BZ:NM,$B6496,0),HLOOKUP(N$2+$A6496,Sheet2!BZ:NM,$B6496,0)&lt;&gt;""),HLOOKUP(N$2+$A6496,Sheet2!BZ:NM,$B6496,0),"")</f>
        <v/>
      </c>
      <c r="O6496" t="str">
        <f>IF(OR(HLOOKUP(O$2+$A6496,Sheet2!CA:NN,$B6496,0),HLOOKUP(O$2+$A6496,Sheet2!CA:NN,$B6496,0)&lt;&gt;""),HLOOKUP(O$2+$A6496,Sheet2!CA:NN,$B6496,0),"")</f>
        <v/>
      </c>
      <c r="P6496" t="str">
        <f>IF(OR(HLOOKUP(P$2+$A6496,Sheet2!CB:NO,$B6496,0),HLOOKUP(P$2+$A6496,Sheet2!CB:NO,$B6496,0)&lt;&gt;""),HLOOKUP(P$2+$A6496,Sheet2!CB:NO,$B6496,0),"")</f>
        <v/>
      </c>
      <c r="Q6496" t="str">
        <f>IF(OR(HLOOKUP(Q$2+$A6496,Sheet2!CC:NO,$B6496,0),HLOOKUP(Q$2+$A6496,Sheet2!CC:NO,$B6496,0)&lt;&gt;""),HLOOKUP(Q$2+$A6496,Sheet2!CC:NO,$B6496,0),"")</f>
        <v/>
      </c>
    </row>
    <row r="6497" spans="1:17" x14ac:dyDescent="0.25">
      <c r="A6497" s="64">
        <f t="shared" si="811"/>
        <v>18</v>
      </c>
      <c r="B6497" s="64">
        <f t="shared" si="812"/>
        <v>654</v>
      </c>
      <c r="C6497" s="64">
        <f t="shared" si="813"/>
        <v>4</v>
      </c>
      <c r="D6497" s="64">
        <f t="shared" si="814"/>
        <v>650</v>
      </c>
      <c r="E6497" s="64">
        <f t="shared" si="815"/>
        <v>3246</v>
      </c>
      <c r="F6497" s="64" t="str">
        <f t="shared" si="808"/>
        <v/>
      </c>
      <c r="G6497" s="64" t="str">
        <f t="shared" si="809"/>
        <v/>
      </c>
      <c r="H6497" s="64" t="str">
        <f t="shared" si="810"/>
        <v/>
      </c>
      <c r="I6497" s="80" t="str">
        <f>IFERROR(VLOOKUP(D6497,Sheet2!A:B,2,0),"")</f>
        <v/>
      </c>
      <c r="J6497" s="64" t="str">
        <f>IFERROR(IF(I6497&lt;&gt;"",VLOOKUP(I6497,Sheet2!B:C,2,0),""),"")</f>
        <v/>
      </c>
      <c r="K6497" s="64" t="str">
        <f>IFERROR( IF(I6497&lt;&gt;"", HLOOKUP(L$2+$A6497,Sheet2!BX:NK,2,0),""),"")</f>
        <v/>
      </c>
      <c r="L6497" t="str">
        <f>IF(OR(HLOOKUP(L$2+$A6497,Sheet2!BX:NK,$B6497,0),HLOOKUP(L$2+$A6497,Sheet2!BX:NK,$B6497,0)&lt;&gt;""),HLOOKUP(L$2+$A6497,Sheet2!BX:NK,$B6497,0),"")</f>
        <v/>
      </c>
      <c r="M6497" t="str">
        <f>IF(OR(HLOOKUP(M$2+$A6497,Sheet2!BY:NL,$B6497,0),HLOOKUP(M$2+$A6497,Sheet2!BY:NL,$B6497,0)&lt;&gt;""),HLOOKUP(M$2+$A6497,Sheet2!BY:NL,$B6497,0),"")</f>
        <v/>
      </c>
      <c r="N6497" t="str">
        <f>IF(OR(HLOOKUP(N$2+$A6497,Sheet2!BZ:NM,$B6497,0),HLOOKUP(N$2+$A6497,Sheet2!BZ:NM,$B6497,0)&lt;&gt;""),HLOOKUP(N$2+$A6497,Sheet2!BZ:NM,$B6497,0),"")</f>
        <v/>
      </c>
      <c r="O6497" t="str">
        <f>IF(OR(HLOOKUP(O$2+$A6497,Sheet2!CA:NN,$B6497,0),HLOOKUP(O$2+$A6497,Sheet2!CA:NN,$B6497,0)&lt;&gt;""),HLOOKUP(O$2+$A6497,Sheet2!CA:NN,$B6497,0),"")</f>
        <v/>
      </c>
      <c r="P6497" t="str">
        <f>IF(OR(HLOOKUP(P$2+$A6497,Sheet2!CB:NO,$B6497,0),HLOOKUP(P$2+$A6497,Sheet2!CB:NO,$B6497,0)&lt;&gt;""),HLOOKUP(P$2+$A6497,Sheet2!CB:NO,$B6497,0),"")</f>
        <v/>
      </c>
      <c r="Q6497" t="str">
        <f>IF(OR(HLOOKUP(Q$2+$A6497,Sheet2!CC:NO,$B6497,0),HLOOKUP(Q$2+$A6497,Sheet2!CC:NO,$B6497,0)&lt;&gt;""),HLOOKUP(Q$2+$A6497,Sheet2!CC:NO,$B6497,0),"")</f>
        <v/>
      </c>
    </row>
    <row r="6498" spans="1:17" x14ac:dyDescent="0.25">
      <c r="A6498" s="64">
        <f t="shared" si="811"/>
        <v>24</v>
      </c>
      <c r="B6498" s="64">
        <f t="shared" si="812"/>
        <v>654</v>
      </c>
      <c r="C6498" s="64">
        <f t="shared" si="813"/>
        <v>5</v>
      </c>
      <c r="D6498" s="64">
        <f t="shared" si="814"/>
        <v>650</v>
      </c>
      <c r="E6498" s="64">
        <f t="shared" si="815"/>
        <v>3246</v>
      </c>
      <c r="F6498" s="64" t="str">
        <f t="shared" si="808"/>
        <v/>
      </c>
      <c r="G6498" s="64" t="str">
        <f t="shared" si="809"/>
        <v/>
      </c>
      <c r="H6498" s="64" t="str">
        <f t="shared" si="810"/>
        <v/>
      </c>
      <c r="I6498" s="80" t="str">
        <f>IFERROR(VLOOKUP(D6498,Sheet2!A:B,2,0),"")</f>
        <v/>
      </c>
      <c r="J6498" s="64" t="str">
        <f>IFERROR(IF(I6498&lt;&gt;"",VLOOKUP(I6498,Sheet2!B:C,2,0),""),"")</f>
        <v/>
      </c>
      <c r="K6498" s="64" t="str">
        <f>IFERROR( IF(I6498&lt;&gt;"", HLOOKUP(L$2+$A6498,Sheet2!BX:NK,2,0),""),"")</f>
        <v/>
      </c>
      <c r="L6498" t="str">
        <f>IF(OR(HLOOKUP(L$2+$A6498,Sheet2!BX:NK,$B6498,0),HLOOKUP(L$2+$A6498,Sheet2!BX:NK,$B6498,0)&lt;&gt;""),HLOOKUP(L$2+$A6498,Sheet2!BX:NK,$B6498,0),"")</f>
        <v/>
      </c>
      <c r="M6498" t="str">
        <f>IF(OR(HLOOKUP(M$2+$A6498,Sheet2!BY:NL,$B6498,0),HLOOKUP(M$2+$A6498,Sheet2!BY:NL,$B6498,0)&lt;&gt;""),HLOOKUP(M$2+$A6498,Sheet2!BY:NL,$B6498,0),"")</f>
        <v/>
      </c>
      <c r="N6498" t="str">
        <f>IF(OR(HLOOKUP(N$2+$A6498,Sheet2!BZ:NM,$B6498,0),HLOOKUP(N$2+$A6498,Sheet2!BZ:NM,$B6498,0)&lt;&gt;""),HLOOKUP(N$2+$A6498,Sheet2!BZ:NM,$B6498,0),"")</f>
        <v/>
      </c>
      <c r="O6498" t="str">
        <f>IF(OR(HLOOKUP(O$2+$A6498,Sheet2!CA:NN,$B6498,0),HLOOKUP(O$2+$A6498,Sheet2!CA:NN,$B6498,0)&lt;&gt;""),HLOOKUP(O$2+$A6498,Sheet2!CA:NN,$B6498,0),"")</f>
        <v/>
      </c>
      <c r="P6498" t="str">
        <f>IF(OR(HLOOKUP(P$2+$A6498,Sheet2!CB:NO,$B6498,0),HLOOKUP(P$2+$A6498,Sheet2!CB:NO,$B6498,0)&lt;&gt;""),HLOOKUP(P$2+$A6498,Sheet2!CB:NO,$B6498,0),"")</f>
        <v/>
      </c>
      <c r="Q6498" t="str">
        <f>IF(OR(HLOOKUP(Q$2+$A6498,Sheet2!CC:NO,$B6498,0),HLOOKUP(Q$2+$A6498,Sheet2!CC:NO,$B6498,0)&lt;&gt;""),HLOOKUP(Q$2+$A6498,Sheet2!CC:NO,$B6498,0),"")</f>
        <v/>
      </c>
    </row>
    <row r="6499" spans="1:17" x14ac:dyDescent="0.25">
      <c r="A6499" s="64">
        <f t="shared" si="811"/>
        <v>30</v>
      </c>
      <c r="B6499" s="64">
        <f t="shared" si="812"/>
        <v>654</v>
      </c>
      <c r="C6499" s="64">
        <f t="shared" si="813"/>
        <v>6</v>
      </c>
      <c r="D6499" s="64">
        <f t="shared" si="814"/>
        <v>650</v>
      </c>
      <c r="E6499" s="64">
        <f t="shared" si="815"/>
        <v>3246</v>
      </c>
      <c r="F6499" s="64" t="str">
        <f t="shared" si="808"/>
        <v/>
      </c>
      <c r="G6499" s="64" t="str">
        <f t="shared" si="809"/>
        <v/>
      </c>
      <c r="H6499" s="64" t="str">
        <f t="shared" si="810"/>
        <v/>
      </c>
      <c r="I6499" s="80" t="str">
        <f>IFERROR(VLOOKUP(D6499,Sheet2!A:B,2,0),"")</f>
        <v/>
      </c>
      <c r="J6499" s="64" t="str">
        <f>IFERROR(IF(I6499&lt;&gt;"",VLOOKUP(I6499,Sheet2!B:C,2,0),""),"")</f>
        <v/>
      </c>
      <c r="K6499" s="64" t="str">
        <f>IFERROR( IF(I6499&lt;&gt;"", HLOOKUP(L$2+$A6499,Sheet2!BX:NK,2,0),""),"")</f>
        <v/>
      </c>
      <c r="L6499" t="str">
        <f>IF(OR(HLOOKUP(L$2+$A6499,Sheet2!BX:NK,$B6499,0),HLOOKUP(L$2+$A6499,Sheet2!BX:NK,$B6499,0)&lt;&gt;""),HLOOKUP(L$2+$A6499,Sheet2!BX:NK,$B6499,0),"")</f>
        <v/>
      </c>
      <c r="M6499" t="str">
        <f>IF(OR(HLOOKUP(M$2+$A6499,Sheet2!BY:NL,$B6499,0),HLOOKUP(M$2+$A6499,Sheet2!BY:NL,$B6499,0)&lt;&gt;""),HLOOKUP(M$2+$A6499,Sheet2!BY:NL,$B6499,0),"")</f>
        <v/>
      </c>
      <c r="N6499" t="str">
        <f>IF(OR(HLOOKUP(N$2+$A6499,Sheet2!BZ:NM,$B6499,0),HLOOKUP(N$2+$A6499,Sheet2!BZ:NM,$B6499,0)&lt;&gt;""),HLOOKUP(N$2+$A6499,Sheet2!BZ:NM,$B6499,0),"")</f>
        <v/>
      </c>
      <c r="O6499" t="str">
        <f>IF(OR(HLOOKUP(O$2+$A6499,Sheet2!CA:NN,$B6499,0),HLOOKUP(O$2+$A6499,Sheet2!CA:NN,$B6499,0)&lt;&gt;""),HLOOKUP(O$2+$A6499,Sheet2!CA:NN,$B6499,0),"")</f>
        <v/>
      </c>
      <c r="P6499" t="str">
        <f>IF(OR(HLOOKUP(P$2+$A6499,Sheet2!CB:NO,$B6499,0),HLOOKUP(P$2+$A6499,Sheet2!CB:NO,$B6499,0)&lt;&gt;""),HLOOKUP(P$2+$A6499,Sheet2!CB:NO,$B6499,0),"")</f>
        <v/>
      </c>
      <c r="Q6499" t="str">
        <f>IF(OR(HLOOKUP(Q$2+$A6499,Sheet2!CC:NO,$B6499,0),HLOOKUP(Q$2+$A6499,Sheet2!CC:NO,$B6499,0)&lt;&gt;""),HLOOKUP(Q$2+$A6499,Sheet2!CC:NO,$B6499,0),"")</f>
        <v/>
      </c>
    </row>
    <row r="6500" spans="1:17" x14ac:dyDescent="0.25">
      <c r="A6500" s="64">
        <f t="shared" si="811"/>
        <v>36</v>
      </c>
      <c r="B6500" s="64">
        <f t="shared" si="812"/>
        <v>654</v>
      </c>
      <c r="C6500" s="64">
        <f t="shared" si="813"/>
        <v>7</v>
      </c>
      <c r="D6500" s="64">
        <f t="shared" si="814"/>
        <v>650</v>
      </c>
      <c r="E6500" s="64">
        <f t="shared" si="815"/>
        <v>3246</v>
      </c>
      <c r="F6500" s="64" t="str">
        <f t="shared" si="808"/>
        <v/>
      </c>
      <c r="G6500" s="64" t="str">
        <f t="shared" si="809"/>
        <v/>
      </c>
      <c r="H6500" s="64" t="str">
        <f t="shared" si="810"/>
        <v/>
      </c>
      <c r="I6500" s="80" t="str">
        <f>IFERROR(VLOOKUP(D6500,Sheet2!A:B,2,0),"")</f>
        <v/>
      </c>
      <c r="J6500" s="64" t="str">
        <f>IFERROR(IF(I6500&lt;&gt;"",VLOOKUP(I6500,Sheet2!B:C,2,0),""),"")</f>
        <v/>
      </c>
      <c r="K6500" s="64" t="str">
        <f>IFERROR( IF(I6500&lt;&gt;"", HLOOKUP(L$2+$A6500,Sheet2!BX:NK,2,0),""),"")</f>
        <v/>
      </c>
      <c r="L6500" t="str">
        <f>IF(OR(HLOOKUP(L$2+$A6500,Sheet2!BX:NK,$B6500,0),HLOOKUP(L$2+$A6500,Sheet2!BX:NK,$B6500,0)&lt;&gt;""),HLOOKUP(L$2+$A6500,Sheet2!BX:NK,$B6500,0),"")</f>
        <v/>
      </c>
      <c r="M6500" t="str">
        <f>IF(OR(HLOOKUP(M$2+$A6500,Sheet2!BY:NL,$B6500,0),HLOOKUP(M$2+$A6500,Sheet2!BY:NL,$B6500,0)&lt;&gt;""),HLOOKUP(M$2+$A6500,Sheet2!BY:NL,$B6500,0),"")</f>
        <v/>
      </c>
      <c r="N6500" t="str">
        <f>IF(OR(HLOOKUP(N$2+$A6500,Sheet2!BZ:NM,$B6500,0),HLOOKUP(N$2+$A6500,Sheet2!BZ:NM,$B6500,0)&lt;&gt;""),HLOOKUP(N$2+$A6500,Sheet2!BZ:NM,$B6500,0),"")</f>
        <v/>
      </c>
      <c r="O6500" t="str">
        <f>IF(OR(HLOOKUP(O$2+$A6500,Sheet2!CA:NN,$B6500,0),HLOOKUP(O$2+$A6500,Sheet2!CA:NN,$B6500,0)&lt;&gt;""),HLOOKUP(O$2+$A6500,Sheet2!CA:NN,$B6500,0),"")</f>
        <v/>
      </c>
      <c r="P6500" t="str">
        <f>IF(OR(HLOOKUP(P$2+$A6500,Sheet2!CB:NO,$B6500,0),HLOOKUP(P$2+$A6500,Sheet2!CB:NO,$B6500,0)&lt;&gt;""),HLOOKUP(P$2+$A6500,Sheet2!CB:NO,$B6500,0),"")</f>
        <v/>
      </c>
      <c r="Q6500" t="str">
        <f>IF(OR(HLOOKUP(Q$2+$A6500,Sheet2!CC:NO,$B6500,0),HLOOKUP(Q$2+$A6500,Sheet2!CC:NO,$B6500,0)&lt;&gt;""),HLOOKUP(Q$2+$A6500,Sheet2!CC:NO,$B6500,0),"")</f>
        <v/>
      </c>
    </row>
    <row r="6501" spans="1:17" x14ac:dyDescent="0.25">
      <c r="A6501" s="64">
        <f t="shared" si="811"/>
        <v>42</v>
      </c>
      <c r="B6501" s="64">
        <f t="shared" si="812"/>
        <v>654</v>
      </c>
      <c r="C6501" s="64">
        <f t="shared" si="813"/>
        <v>8</v>
      </c>
      <c r="D6501" s="64">
        <f t="shared" si="814"/>
        <v>650</v>
      </c>
      <c r="E6501" s="64">
        <f t="shared" si="815"/>
        <v>3246</v>
      </c>
      <c r="F6501" s="64" t="str">
        <f t="shared" si="808"/>
        <v/>
      </c>
      <c r="G6501" s="64" t="str">
        <f t="shared" si="809"/>
        <v/>
      </c>
      <c r="H6501" s="64" t="str">
        <f t="shared" si="810"/>
        <v/>
      </c>
      <c r="I6501" s="80" t="str">
        <f>IFERROR(VLOOKUP(D6501,Sheet2!A:B,2,0),"")</f>
        <v/>
      </c>
      <c r="J6501" s="64" t="str">
        <f>IFERROR(IF(I6501&lt;&gt;"",VLOOKUP(I6501,Sheet2!B:C,2,0),""),"")</f>
        <v/>
      </c>
      <c r="K6501" s="64" t="str">
        <f>IFERROR( IF(I6501&lt;&gt;"", HLOOKUP(L$2+$A6501,Sheet2!BX:NK,2,0),""),"")</f>
        <v/>
      </c>
      <c r="L6501" t="str">
        <f>IF(OR(HLOOKUP(L$2+$A6501,Sheet2!BX:NK,$B6501,0),HLOOKUP(L$2+$A6501,Sheet2!BX:NK,$B6501,0)&lt;&gt;""),HLOOKUP(L$2+$A6501,Sheet2!BX:NK,$B6501,0),"")</f>
        <v/>
      </c>
      <c r="M6501" t="str">
        <f>IF(OR(HLOOKUP(M$2+$A6501,Sheet2!BY:NL,$B6501,0),HLOOKUP(M$2+$A6501,Sheet2!BY:NL,$B6501,0)&lt;&gt;""),HLOOKUP(M$2+$A6501,Sheet2!BY:NL,$B6501,0),"")</f>
        <v/>
      </c>
      <c r="N6501" t="str">
        <f>IF(OR(HLOOKUP(N$2+$A6501,Sheet2!BZ:NM,$B6501,0),HLOOKUP(N$2+$A6501,Sheet2!BZ:NM,$B6501,0)&lt;&gt;""),HLOOKUP(N$2+$A6501,Sheet2!BZ:NM,$B6501,0),"")</f>
        <v/>
      </c>
      <c r="O6501" t="str">
        <f>IF(OR(HLOOKUP(O$2+$A6501,Sheet2!CA:NN,$B6501,0),HLOOKUP(O$2+$A6501,Sheet2!CA:NN,$B6501,0)&lt;&gt;""),HLOOKUP(O$2+$A6501,Sheet2!CA:NN,$B6501,0),"")</f>
        <v/>
      </c>
      <c r="P6501" t="str">
        <f>IF(OR(HLOOKUP(P$2+$A6501,Sheet2!CB:NO,$B6501,0),HLOOKUP(P$2+$A6501,Sheet2!CB:NO,$B6501,0)&lt;&gt;""),HLOOKUP(P$2+$A6501,Sheet2!CB:NO,$B6501,0),"")</f>
        <v/>
      </c>
      <c r="Q6501" t="str">
        <f>IF(OR(HLOOKUP(Q$2+$A6501,Sheet2!CC:NO,$B6501,0),HLOOKUP(Q$2+$A6501,Sheet2!CC:NO,$B6501,0)&lt;&gt;""),HLOOKUP(Q$2+$A6501,Sheet2!CC:NO,$B6501,0),"")</f>
        <v/>
      </c>
    </row>
    <row r="6502" spans="1:17" x14ac:dyDescent="0.25">
      <c r="A6502" s="64">
        <f t="shared" si="811"/>
        <v>48</v>
      </c>
      <c r="B6502" s="64">
        <f t="shared" si="812"/>
        <v>654</v>
      </c>
      <c r="C6502" s="64">
        <f t="shared" si="813"/>
        <v>9</v>
      </c>
      <c r="D6502" s="64">
        <f t="shared" si="814"/>
        <v>650</v>
      </c>
      <c r="E6502" s="64">
        <f t="shared" si="815"/>
        <v>3246</v>
      </c>
      <c r="F6502" s="64" t="str">
        <f t="shared" si="808"/>
        <v/>
      </c>
      <c r="G6502" s="64" t="str">
        <f t="shared" si="809"/>
        <v/>
      </c>
      <c r="H6502" s="64" t="str">
        <f t="shared" si="810"/>
        <v/>
      </c>
      <c r="I6502" s="80" t="str">
        <f>IFERROR(VLOOKUP(D6502,Sheet2!A:B,2,0),"")</f>
        <v/>
      </c>
      <c r="J6502" s="64" t="str">
        <f>IFERROR(IF(I6502&lt;&gt;"",VLOOKUP(I6502,Sheet2!B:C,2,0),""),"")</f>
        <v/>
      </c>
      <c r="K6502" s="64" t="str">
        <f>IFERROR( IF(I6502&lt;&gt;"", HLOOKUP(L$2+$A6502,Sheet2!BX:NK,2,0),""),"")</f>
        <v/>
      </c>
      <c r="L6502" t="str">
        <f>IF(OR(HLOOKUP(L$2+$A6502,Sheet2!BX:NK,$B6502,0),HLOOKUP(L$2+$A6502,Sheet2!BX:NK,$B6502,0)&lt;&gt;""),HLOOKUP(L$2+$A6502,Sheet2!BX:NK,$B6502,0),"")</f>
        <v/>
      </c>
      <c r="M6502" t="str">
        <f>IF(OR(HLOOKUP(M$2+$A6502,Sheet2!BY:NL,$B6502,0),HLOOKUP(M$2+$A6502,Sheet2!BY:NL,$B6502,0)&lt;&gt;""),HLOOKUP(M$2+$A6502,Sheet2!BY:NL,$B6502,0),"")</f>
        <v/>
      </c>
      <c r="N6502" t="str">
        <f>IF(OR(HLOOKUP(N$2+$A6502,Sheet2!BZ:NM,$B6502,0),HLOOKUP(N$2+$A6502,Sheet2!BZ:NM,$B6502,0)&lt;&gt;""),HLOOKUP(N$2+$A6502,Sheet2!BZ:NM,$B6502,0),"")</f>
        <v/>
      </c>
      <c r="O6502" t="str">
        <f>IF(OR(HLOOKUP(O$2+$A6502,Sheet2!CA:NN,$B6502,0),HLOOKUP(O$2+$A6502,Sheet2!CA:NN,$B6502,0)&lt;&gt;""),HLOOKUP(O$2+$A6502,Sheet2!CA:NN,$B6502,0),"")</f>
        <v/>
      </c>
      <c r="P6502" t="str">
        <f>IF(OR(HLOOKUP(P$2+$A6502,Sheet2!CB:NO,$B6502,0),HLOOKUP(P$2+$A6502,Sheet2!CB:NO,$B6502,0)&lt;&gt;""),HLOOKUP(P$2+$A6502,Sheet2!CB:NO,$B6502,0),"")</f>
        <v/>
      </c>
      <c r="Q6502" t="str">
        <f>IF(OR(HLOOKUP(Q$2+$A6502,Sheet2!CC:NO,$B6502,0),HLOOKUP(Q$2+$A6502,Sheet2!CC:NO,$B6502,0)&lt;&gt;""),HLOOKUP(Q$2+$A6502,Sheet2!CC:NO,$B6502,0),"")</f>
        <v/>
      </c>
    </row>
    <row r="6503" spans="1:17" x14ac:dyDescent="0.25">
      <c r="A6503" s="64">
        <f t="shared" si="811"/>
        <v>54</v>
      </c>
      <c r="B6503" s="64">
        <f t="shared" si="812"/>
        <v>654</v>
      </c>
      <c r="C6503" s="64">
        <f t="shared" si="813"/>
        <v>10</v>
      </c>
      <c r="D6503" s="64">
        <f t="shared" si="814"/>
        <v>650</v>
      </c>
      <c r="E6503" s="64">
        <f t="shared" si="815"/>
        <v>3246</v>
      </c>
      <c r="F6503" s="64" t="str">
        <f t="shared" si="808"/>
        <v/>
      </c>
      <c r="G6503" s="64" t="str">
        <f t="shared" si="809"/>
        <v/>
      </c>
      <c r="H6503" s="64" t="str">
        <f t="shared" si="810"/>
        <v/>
      </c>
      <c r="I6503" s="80" t="str">
        <f>IFERROR(VLOOKUP(D6503,Sheet2!A:B,2,0),"")</f>
        <v/>
      </c>
      <c r="J6503" s="64" t="str">
        <f>IFERROR(IF(I6503&lt;&gt;"",VLOOKUP(I6503,Sheet2!B:C,2,0),""),"")</f>
        <v/>
      </c>
      <c r="K6503" s="64" t="str">
        <f>IFERROR( IF(I6503&lt;&gt;"", HLOOKUP(L$2+$A6503,Sheet2!BX:NK,2,0),""),"")</f>
        <v/>
      </c>
      <c r="L6503" t="str">
        <f>IF(OR(HLOOKUP(L$2+$A6503,Sheet2!BX:NK,$B6503,0),HLOOKUP(L$2+$A6503,Sheet2!BX:NK,$B6503,0)&lt;&gt;""),HLOOKUP(L$2+$A6503,Sheet2!BX:NK,$B6503,0),"")</f>
        <v/>
      </c>
      <c r="M6503" t="str">
        <f>IF(OR(HLOOKUP(M$2+$A6503,Sheet2!BY:NL,$B6503,0),HLOOKUP(M$2+$A6503,Sheet2!BY:NL,$B6503,0)&lt;&gt;""),HLOOKUP(M$2+$A6503,Sheet2!BY:NL,$B6503,0),"")</f>
        <v/>
      </c>
      <c r="N6503" t="str">
        <f>IF(OR(HLOOKUP(N$2+$A6503,Sheet2!BZ:NM,$B6503,0),HLOOKUP(N$2+$A6503,Sheet2!BZ:NM,$B6503,0)&lt;&gt;""),HLOOKUP(N$2+$A6503,Sheet2!BZ:NM,$B6503,0),"")</f>
        <v/>
      </c>
      <c r="O6503" t="str">
        <f>IF(OR(HLOOKUP(O$2+$A6503,Sheet2!CA:NN,$B6503,0),HLOOKUP(O$2+$A6503,Sheet2!CA:NN,$B6503,0)&lt;&gt;""),HLOOKUP(O$2+$A6503,Sheet2!CA:NN,$B6503,0),"")</f>
        <v/>
      </c>
      <c r="P6503" t="str">
        <f>IF(OR(HLOOKUP(P$2+$A6503,Sheet2!CB:NO,$B6503,0),HLOOKUP(P$2+$A6503,Sheet2!CB:NO,$B6503,0)&lt;&gt;""),HLOOKUP(P$2+$A6503,Sheet2!CB:NO,$B6503,0),"")</f>
        <v/>
      </c>
      <c r="Q6503" t="str">
        <f>IF(OR(HLOOKUP(Q$2+$A6503,Sheet2!CC:NO,$B6503,0),HLOOKUP(Q$2+$A6503,Sheet2!CC:NO,$B6503,0)&lt;&gt;""),HLOOKUP(Q$2+$A6503,Sheet2!CC:NO,$B6503,0),"")</f>
        <v/>
      </c>
    </row>
    <row r="6504" spans="1:17" x14ac:dyDescent="0.25">
      <c r="A6504" s="64">
        <f t="shared" si="811"/>
        <v>0</v>
      </c>
      <c r="B6504" s="64">
        <f t="shared" si="812"/>
        <v>655</v>
      </c>
      <c r="C6504" s="64">
        <f t="shared" si="813"/>
        <v>1</v>
      </c>
      <c r="D6504" s="64">
        <f t="shared" si="814"/>
        <v>651</v>
      </c>
      <c r="E6504" s="64">
        <f t="shared" si="815"/>
        <v>3251</v>
      </c>
      <c r="F6504" s="64" t="str">
        <f t="shared" si="808"/>
        <v/>
      </c>
      <c r="G6504" s="64" t="str">
        <f t="shared" si="809"/>
        <v/>
      </c>
      <c r="H6504" s="64" t="str">
        <f t="shared" si="810"/>
        <v/>
      </c>
      <c r="I6504" s="80" t="str">
        <f>IFERROR(VLOOKUP(D6504,Sheet2!A:B,2,0),"")</f>
        <v/>
      </c>
      <c r="J6504" s="64" t="str">
        <f>IFERROR(IF(I6504&lt;&gt;"",VLOOKUP(I6504,Sheet2!B:C,2,0),""),"")</f>
        <v/>
      </c>
      <c r="K6504" s="64" t="str">
        <f>IFERROR( IF(I6504&lt;&gt;"", HLOOKUP(L$2+$A6504,Sheet2!BX:NK,2,0),""),"")</f>
        <v/>
      </c>
      <c r="L6504" t="str">
        <f>IF(OR(HLOOKUP(L$2+$A6504,Sheet2!BX:NK,$B6504,0),HLOOKUP(L$2+$A6504,Sheet2!BX:NK,$B6504,0)&lt;&gt;""),HLOOKUP(L$2+$A6504,Sheet2!BX:NK,$B6504,0),"")</f>
        <v/>
      </c>
      <c r="M6504" t="str">
        <f>IF(OR(HLOOKUP(M$2+$A6504,Sheet2!BY:NL,$B6504,0),HLOOKUP(M$2+$A6504,Sheet2!BY:NL,$B6504,0)&lt;&gt;""),HLOOKUP(M$2+$A6504,Sheet2!BY:NL,$B6504,0),"")</f>
        <v/>
      </c>
      <c r="N6504" t="str">
        <f>IF(OR(HLOOKUP(N$2+$A6504,Sheet2!BZ:NM,$B6504,0),HLOOKUP(N$2+$A6504,Sheet2!BZ:NM,$B6504,0)&lt;&gt;""),HLOOKUP(N$2+$A6504,Sheet2!BZ:NM,$B6504,0),"")</f>
        <v/>
      </c>
      <c r="O6504" t="str">
        <f>IF(OR(HLOOKUP(O$2+$A6504,Sheet2!CA:NN,$B6504,0),HLOOKUP(O$2+$A6504,Sheet2!CA:NN,$B6504,0)&lt;&gt;""),HLOOKUP(O$2+$A6504,Sheet2!CA:NN,$B6504,0),"")</f>
        <v/>
      </c>
      <c r="P6504" t="str">
        <f>IF(OR(HLOOKUP(P$2+$A6504,Sheet2!CB:NO,$B6504,0),HLOOKUP(P$2+$A6504,Sheet2!CB:NO,$B6504,0)&lt;&gt;""),HLOOKUP(P$2+$A6504,Sheet2!CB:NO,$B6504,0),"")</f>
        <v/>
      </c>
      <c r="Q6504" t="str">
        <f>IF(OR(HLOOKUP(Q$2+$A6504,Sheet2!CC:NO,$B6504,0),HLOOKUP(Q$2+$A6504,Sheet2!CC:NO,$B6504,0)&lt;&gt;""),HLOOKUP(Q$2+$A6504,Sheet2!CC:NO,$B6504,0),"")</f>
        <v/>
      </c>
    </row>
    <row r="6505" spans="1:17" x14ac:dyDescent="0.25">
      <c r="A6505" s="64">
        <f t="shared" si="811"/>
        <v>6</v>
      </c>
      <c r="B6505" s="64">
        <f t="shared" si="812"/>
        <v>655</v>
      </c>
      <c r="C6505" s="64">
        <f t="shared" si="813"/>
        <v>2</v>
      </c>
      <c r="D6505" s="64">
        <f t="shared" si="814"/>
        <v>651</v>
      </c>
      <c r="E6505" s="64">
        <f t="shared" si="815"/>
        <v>3251</v>
      </c>
      <c r="F6505" s="64" t="str">
        <f t="shared" si="808"/>
        <v/>
      </c>
      <c r="G6505" s="64" t="str">
        <f t="shared" si="809"/>
        <v/>
      </c>
      <c r="H6505" s="64" t="str">
        <f t="shared" si="810"/>
        <v/>
      </c>
      <c r="I6505" s="80" t="str">
        <f>IFERROR(VLOOKUP(D6505,Sheet2!A:B,2,0),"")</f>
        <v/>
      </c>
      <c r="J6505" s="64" t="str">
        <f>IFERROR(IF(I6505&lt;&gt;"",VLOOKUP(I6505,Sheet2!B:C,2,0),""),"")</f>
        <v/>
      </c>
      <c r="K6505" s="64" t="str">
        <f>IFERROR( IF(I6505&lt;&gt;"", HLOOKUP(L$2+$A6505,Sheet2!BX:NK,2,0),""),"")</f>
        <v/>
      </c>
      <c r="L6505" t="str">
        <f>IF(OR(HLOOKUP(L$2+$A6505,Sheet2!BX:NK,$B6505,0),HLOOKUP(L$2+$A6505,Sheet2!BX:NK,$B6505,0)&lt;&gt;""),HLOOKUP(L$2+$A6505,Sheet2!BX:NK,$B6505,0),"")</f>
        <v/>
      </c>
      <c r="M6505" t="str">
        <f>IF(OR(HLOOKUP(M$2+$A6505,Sheet2!BY:NL,$B6505,0),HLOOKUP(M$2+$A6505,Sheet2!BY:NL,$B6505,0)&lt;&gt;""),HLOOKUP(M$2+$A6505,Sheet2!BY:NL,$B6505,0),"")</f>
        <v/>
      </c>
      <c r="N6505" t="str">
        <f>IF(OR(HLOOKUP(N$2+$A6505,Sheet2!BZ:NM,$B6505,0),HLOOKUP(N$2+$A6505,Sheet2!BZ:NM,$B6505,0)&lt;&gt;""),HLOOKUP(N$2+$A6505,Sheet2!BZ:NM,$B6505,0),"")</f>
        <v/>
      </c>
      <c r="O6505" t="str">
        <f>IF(OR(HLOOKUP(O$2+$A6505,Sheet2!CA:NN,$B6505,0),HLOOKUP(O$2+$A6505,Sheet2!CA:NN,$B6505,0)&lt;&gt;""),HLOOKUP(O$2+$A6505,Sheet2!CA:NN,$B6505,0),"")</f>
        <v/>
      </c>
      <c r="P6505" t="str">
        <f>IF(OR(HLOOKUP(P$2+$A6505,Sheet2!CB:NO,$B6505,0),HLOOKUP(P$2+$A6505,Sheet2!CB:NO,$B6505,0)&lt;&gt;""),HLOOKUP(P$2+$A6505,Sheet2!CB:NO,$B6505,0),"")</f>
        <v/>
      </c>
      <c r="Q6505" t="str">
        <f>IF(OR(HLOOKUP(Q$2+$A6505,Sheet2!CC:NO,$B6505,0),HLOOKUP(Q$2+$A6505,Sheet2!CC:NO,$B6505,0)&lt;&gt;""),HLOOKUP(Q$2+$A6505,Sheet2!CC:NO,$B6505,0),"")</f>
        <v/>
      </c>
    </row>
    <row r="6506" spans="1:17" x14ac:dyDescent="0.25">
      <c r="A6506" s="64">
        <f t="shared" si="811"/>
        <v>12</v>
      </c>
      <c r="B6506" s="64">
        <f t="shared" si="812"/>
        <v>655</v>
      </c>
      <c r="C6506" s="64">
        <f t="shared" si="813"/>
        <v>3</v>
      </c>
      <c r="D6506" s="64">
        <f t="shared" si="814"/>
        <v>651</v>
      </c>
      <c r="E6506" s="64">
        <f t="shared" si="815"/>
        <v>3251</v>
      </c>
      <c r="F6506" s="64" t="str">
        <f t="shared" si="808"/>
        <v/>
      </c>
      <c r="G6506" s="64" t="str">
        <f t="shared" si="809"/>
        <v/>
      </c>
      <c r="H6506" s="64" t="str">
        <f t="shared" si="810"/>
        <v/>
      </c>
      <c r="I6506" s="80" t="str">
        <f>IFERROR(VLOOKUP(D6506,Sheet2!A:B,2,0),"")</f>
        <v/>
      </c>
      <c r="J6506" s="64" t="str">
        <f>IFERROR(IF(I6506&lt;&gt;"",VLOOKUP(I6506,Sheet2!B:C,2,0),""),"")</f>
        <v/>
      </c>
      <c r="K6506" s="64" t="str">
        <f>IFERROR( IF(I6506&lt;&gt;"", HLOOKUP(L$2+$A6506,Sheet2!BX:NK,2,0),""),"")</f>
        <v/>
      </c>
      <c r="L6506" t="str">
        <f>IF(OR(HLOOKUP(L$2+$A6506,Sheet2!BX:NK,$B6506,0),HLOOKUP(L$2+$A6506,Sheet2!BX:NK,$B6506,0)&lt;&gt;""),HLOOKUP(L$2+$A6506,Sheet2!BX:NK,$B6506,0),"")</f>
        <v/>
      </c>
      <c r="M6506" t="str">
        <f>IF(OR(HLOOKUP(M$2+$A6506,Sheet2!BY:NL,$B6506,0),HLOOKUP(M$2+$A6506,Sheet2!BY:NL,$B6506,0)&lt;&gt;""),HLOOKUP(M$2+$A6506,Sheet2!BY:NL,$B6506,0),"")</f>
        <v/>
      </c>
      <c r="N6506" t="str">
        <f>IF(OR(HLOOKUP(N$2+$A6506,Sheet2!BZ:NM,$B6506,0),HLOOKUP(N$2+$A6506,Sheet2!BZ:NM,$B6506,0)&lt;&gt;""),HLOOKUP(N$2+$A6506,Sheet2!BZ:NM,$B6506,0),"")</f>
        <v/>
      </c>
      <c r="O6506" t="str">
        <f>IF(OR(HLOOKUP(O$2+$A6506,Sheet2!CA:NN,$B6506,0),HLOOKUP(O$2+$A6506,Sheet2!CA:NN,$B6506,0)&lt;&gt;""),HLOOKUP(O$2+$A6506,Sheet2!CA:NN,$B6506,0),"")</f>
        <v/>
      </c>
      <c r="P6506" t="str">
        <f>IF(OR(HLOOKUP(P$2+$A6506,Sheet2!CB:NO,$B6506,0),HLOOKUP(P$2+$A6506,Sheet2!CB:NO,$B6506,0)&lt;&gt;""),HLOOKUP(P$2+$A6506,Sheet2!CB:NO,$B6506,0),"")</f>
        <v/>
      </c>
      <c r="Q6506" t="str">
        <f>IF(OR(HLOOKUP(Q$2+$A6506,Sheet2!CC:NO,$B6506,0),HLOOKUP(Q$2+$A6506,Sheet2!CC:NO,$B6506,0)&lt;&gt;""),HLOOKUP(Q$2+$A6506,Sheet2!CC:NO,$B6506,0),"")</f>
        <v/>
      </c>
    </row>
    <row r="6507" spans="1:17" x14ac:dyDescent="0.25">
      <c r="A6507" s="64">
        <f t="shared" si="811"/>
        <v>18</v>
      </c>
      <c r="B6507" s="64">
        <f t="shared" si="812"/>
        <v>655</v>
      </c>
      <c r="C6507" s="64">
        <f t="shared" si="813"/>
        <v>4</v>
      </c>
      <c r="D6507" s="64">
        <f t="shared" si="814"/>
        <v>651</v>
      </c>
      <c r="E6507" s="64">
        <f t="shared" si="815"/>
        <v>3251</v>
      </c>
      <c r="F6507" s="64" t="str">
        <f t="shared" si="808"/>
        <v/>
      </c>
      <c r="G6507" s="64" t="str">
        <f t="shared" si="809"/>
        <v/>
      </c>
      <c r="H6507" s="64" t="str">
        <f t="shared" si="810"/>
        <v/>
      </c>
      <c r="I6507" s="80" t="str">
        <f>IFERROR(VLOOKUP(D6507,Sheet2!A:B,2,0),"")</f>
        <v/>
      </c>
      <c r="J6507" s="64" t="str">
        <f>IFERROR(IF(I6507&lt;&gt;"",VLOOKUP(I6507,Sheet2!B:C,2,0),""),"")</f>
        <v/>
      </c>
      <c r="K6507" s="64" t="str">
        <f>IFERROR( IF(I6507&lt;&gt;"", HLOOKUP(L$2+$A6507,Sheet2!BX:NK,2,0),""),"")</f>
        <v/>
      </c>
      <c r="L6507" t="str">
        <f>IF(OR(HLOOKUP(L$2+$A6507,Sheet2!BX:NK,$B6507,0),HLOOKUP(L$2+$A6507,Sheet2!BX:NK,$B6507,0)&lt;&gt;""),HLOOKUP(L$2+$A6507,Sheet2!BX:NK,$B6507,0),"")</f>
        <v/>
      </c>
      <c r="M6507" t="str">
        <f>IF(OR(HLOOKUP(M$2+$A6507,Sheet2!BY:NL,$B6507,0),HLOOKUP(M$2+$A6507,Sheet2!BY:NL,$B6507,0)&lt;&gt;""),HLOOKUP(M$2+$A6507,Sheet2!BY:NL,$B6507,0),"")</f>
        <v/>
      </c>
      <c r="N6507" t="str">
        <f>IF(OR(HLOOKUP(N$2+$A6507,Sheet2!BZ:NM,$B6507,0),HLOOKUP(N$2+$A6507,Sheet2!BZ:NM,$B6507,0)&lt;&gt;""),HLOOKUP(N$2+$A6507,Sheet2!BZ:NM,$B6507,0),"")</f>
        <v/>
      </c>
      <c r="O6507" t="str">
        <f>IF(OR(HLOOKUP(O$2+$A6507,Sheet2!CA:NN,$B6507,0),HLOOKUP(O$2+$A6507,Sheet2!CA:NN,$B6507,0)&lt;&gt;""),HLOOKUP(O$2+$A6507,Sheet2!CA:NN,$B6507,0),"")</f>
        <v/>
      </c>
      <c r="P6507" t="str">
        <f>IF(OR(HLOOKUP(P$2+$A6507,Sheet2!CB:NO,$B6507,0),HLOOKUP(P$2+$A6507,Sheet2!CB:NO,$B6507,0)&lt;&gt;""),HLOOKUP(P$2+$A6507,Sheet2!CB:NO,$B6507,0),"")</f>
        <v/>
      </c>
      <c r="Q6507" t="str">
        <f>IF(OR(HLOOKUP(Q$2+$A6507,Sheet2!CC:NO,$B6507,0),HLOOKUP(Q$2+$A6507,Sheet2!CC:NO,$B6507,0)&lt;&gt;""),HLOOKUP(Q$2+$A6507,Sheet2!CC:NO,$B6507,0),"")</f>
        <v/>
      </c>
    </row>
    <row r="6508" spans="1:17" x14ac:dyDescent="0.25">
      <c r="A6508" s="64">
        <f t="shared" si="811"/>
        <v>24</v>
      </c>
      <c r="B6508" s="64">
        <f t="shared" si="812"/>
        <v>655</v>
      </c>
      <c r="C6508" s="64">
        <f t="shared" si="813"/>
        <v>5</v>
      </c>
      <c r="D6508" s="64">
        <f t="shared" si="814"/>
        <v>651</v>
      </c>
      <c r="E6508" s="64">
        <f t="shared" si="815"/>
        <v>3251</v>
      </c>
      <c r="F6508" s="64" t="str">
        <f t="shared" si="808"/>
        <v/>
      </c>
      <c r="G6508" s="64" t="str">
        <f t="shared" si="809"/>
        <v/>
      </c>
      <c r="H6508" s="64" t="str">
        <f t="shared" si="810"/>
        <v/>
      </c>
      <c r="I6508" s="80" t="str">
        <f>IFERROR(VLOOKUP(D6508,Sheet2!A:B,2,0),"")</f>
        <v/>
      </c>
      <c r="J6508" s="64" t="str">
        <f>IFERROR(IF(I6508&lt;&gt;"",VLOOKUP(I6508,Sheet2!B:C,2,0),""),"")</f>
        <v/>
      </c>
      <c r="K6508" s="64" t="str">
        <f>IFERROR( IF(I6508&lt;&gt;"", HLOOKUP(L$2+$A6508,Sheet2!BX:NK,2,0),""),"")</f>
        <v/>
      </c>
      <c r="L6508" t="str">
        <f>IF(OR(HLOOKUP(L$2+$A6508,Sheet2!BX:NK,$B6508,0),HLOOKUP(L$2+$A6508,Sheet2!BX:NK,$B6508,0)&lt;&gt;""),HLOOKUP(L$2+$A6508,Sheet2!BX:NK,$B6508,0),"")</f>
        <v/>
      </c>
      <c r="M6508" t="str">
        <f>IF(OR(HLOOKUP(M$2+$A6508,Sheet2!BY:NL,$B6508,0),HLOOKUP(M$2+$A6508,Sheet2!BY:NL,$B6508,0)&lt;&gt;""),HLOOKUP(M$2+$A6508,Sheet2!BY:NL,$B6508,0),"")</f>
        <v/>
      </c>
      <c r="N6508" t="str">
        <f>IF(OR(HLOOKUP(N$2+$A6508,Sheet2!BZ:NM,$B6508,0),HLOOKUP(N$2+$A6508,Sheet2!BZ:NM,$B6508,0)&lt;&gt;""),HLOOKUP(N$2+$A6508,Sheet2!BZ:NM,$B6508,0),"")</f>
        <v/>
      </c>
      <c r="O6508" t="str">
        <f>IF(OR(HLOOKUP(O$2+$A6508,Sheet2!CA:NN,$B6508,0),HLOOKUP(O$2+$A6508,Sheet2!CA:NN,$B6508,0)&lt;&gt;""),HLOOKUP(O$2+$A6508,Sheet2!CA:NN,$B6508,0),"")</f>
        <v/>
      </c>
      <c r="P6508" t="str">
        <f>IF(OR(HLOOKUP(P$2+$A6508,Sheet2!CB:NO,$B6508,0),HLOOKUP(P$2+$A6508,Sheet2!CB:NO,$B6508,0)&lt;&gt;""),HLOOKUP(P$2+$A6508,Sheet2!CB:NO,$B6508,0),"")</f>
        <v/>
      </c>
      <c r="Q6508" t="str">
        <f>IF(OR(HLOOKUP(Q$2+$A6508,Sheet2!CC:NO,$B6508,0),HLOOKUP(Q$2+$A6508,Sheet2!CC:NO,$B6508,0)&lt;&gt;""),HLOOKUP(Q$2+$A6508,Sheet2!CC:NO,$B6508,0),"")</f>
        <v/>
      </c>
    </row>
    <row r="6509" spans="1:17" x14ac:dyDescent="0.25">
      <c r="A6509" s="64">
        <f t="shared" si="811"/>
        <v>30</v>
      </c>
      <c r="B6509" s="64">
        <f t="shared" si="812"/>
        <v>655</v>
      </c>
      <c r="C6509" s="64">
        <f t="shared" si="813"/>
        <v>6</v>
      </c>
      <c r="D6509" s="64">
        <f t="shared" si="814"/>
        <v>651</v>
      </c>
      <c r="E6509" s="64">
        <f t="shared" si="815"/>
        <v>3251</v>
      </c>
      <c r="F6509" s="64" t="str">
        <f t="shared" si="808"/>
        <v/>
      </c>
      <c r="G6509" s="64" t="str">
        <f t="shared" si="809"/>
        <v/>
      </c>
      <c r="H6509" s="64" t="str">
        <f t="shared" si="810"/>
        <v/>
      </c>
      <c r="I6509" s="80" t="str">
        <f>IFERROR(VLOOKUP(D6509,Sheet2!A:B,2,0),"")</f>
        <v/>
      </c>
      <c r="J6509" s="64" t="str">
        <f>IFERROR(IF(I6509&lt;&gt;"",VLOOKUP(I6509,Sheet2!B:C,2,0),""),"")</f>
        <v/>
      </c>
      <c r="K6509" s="64" t="str">
        <f>IFERROR( IF(I6509&lt;&gt;"", HLOOKUP(L$2+$A6509,Sheet2!BX:NK,2,0),""),"")</f>
        <v/>
      </c>
      <c r="L6509" t="str">
        <f>IF(OR(HLOOKUP(L$2+$A6509,Sheet2!BX:NK,$B6509,0),HLOOKUP(L$2+$A6509,Sheet2!BX:NK,$B6509,0)&lt;&gt;""),HLOOKUP(L$2+$A6509,Sheet2!BX:NK,$B6509,0),"")</f>
        <v/>
      </c>
      <c r="M6509" t="str">
        <f>IF(OR(HLOOKUP(M$2+$A6509,Sheet2!BY:NL,$B6509,0),HLOOKUP(M$2+$A6509,Sheet2!BY:NL,$B6509,0)&lt;&gt;""),HLOOKUP(M$2+$A6509,Sheet2!BY:NL,$B6509,0),"")</f>
        <v/>
      </c>
      <c r="N6509" t="str">
        <f>IF(OR(HLOOKUP(N$2+$A6509,Sheet2!BZ:NM,$B6509,0),HLOOKUP(N$2+$A6509,Sheet2!BZ:NM,$B6509,0)&lt;&gt;""),HLOOKUP(N$2+$A6509,Sheet2!BZ:NM,$B6509,0),"")</f>
        <v/>
      </c>
      <c r="O6509" t="str">
        <f>IF(OR(HLOOKUP(O$2+$A6509,Sheet2!CA:NN,$B6509,0),HLOOKUP(O$2+$A6509,Sheet2!CA:NN,$B6509,0)&lt;&gt;""),HLOOKUP(O$2+$A6509,Sheet2!CA:NN,$B6509,0),"")</f>
        <v/>
      </c>
      <c r="P6509" t="str">
        <f>IF(OR(HLOOKUP(P$2+$A6509,Sheet2!CB:NO,$B6509,0),HLOOKUP(P$2+$A6509,Sheet2!CB:NO,$B6509,0)&lt;&gt;""),HLOOKUP(P$2+$A6509,Sheet2!CB:NO,$B6509,0),"")</f>
        <v/>
      </c>
      <c r="Q6509" t="str">
        <f>IF(OR(HLOOKUP(Q$2+$A6509,Sheet2!CC:NO,$B6509,0),HLOOKUP(Q$2+$A6509,Sheet2!CC:NO,$B6509,0)&lt;&gt;""),HLOOKUP(Q$2+$A6509,Sheet2!CC:NO,$B6509,0),"")</f>
        <v/>
      </c>
    </row>
    <row r="6510" spans="1:17" x14ac:dyDescent="0.25">
      <c r="A6510" s="64">
        <f t="shared" si="811"/>
        <v>36</v>
      </c>
      <c r="B6510" s="64">
        <f t="shared" si="812"/>
        <v>655</v>
      </c>
      <c r="C6510" s="64">
        <f t="shared" si="813"/>
        <v>7</v>
      </c>
      <c r="D6510" s="64">
        <f t="shared" si="814"/>
        <v>651</v>
      </c>
      <c r="E6510" s="64">
        <f t="shared" si="815"/>
        <v>3251</v>
      </c>
      <c r="F6510" s="64" t="str">
        <f t="shared" si="808"/>
        <v/>
      </c>
      <c r="G6510" s="64" t="str">
        <f t="shared" si="809"/>
        <v/>
      </c>
      <c r="H6510" s="64" t="str">
        <f t="shared" si="810"/>
        <v/>
      </c>
      <c r="I6510" s="80" t="str">
        <f>IFERROR(VLOOKUP(D6510,Sheet2!A:B,2,0),"")</f>
        <v/>
      </c>
      <c r="J6510" s="64" t="str">
        <f>IFERROR(IF(I6510&lt;&gt;"",VLOOKUP(I6510,Sheet2!B:C,2,0),""),"")</f>
        <v/>
      </c>
      <c r="K6510" s="64" t="str">
        <f>IFERROR( IF(I6510&lt;&gt;"", HLOOKUP(L$2+$A6510,Sheet2!BX:NK,2,0),""),"")</f>
        <v/>
      </c>
      <c r="L6510" t="str">
        <f>IF(OR(HLOOKUP(L$2+$A6510,Sheet2!BX:NK,$B6510,0),HLOOKUP(L$2+$A6510,Sheet2!BX:NK,$B6510,0)&lt;&gt;""),HLOOKUP(L$2+$A6510,Sheet2!BX:NK,$B6510,0),"")</f>
        <v/>
      </c>
      <c r="M6510" t="str">
        <f>IF(OR(HLOOKUP(M$2+$A6510,Sheet2!BY:NL,$B6510,0),HLOOKUP(M$2+$A6510,Sheet2!BY:NL,$B6510,0)&lt;&gt;""),HLOOKUP(M$2+$A6510,Sheet2!BY:NL,$B6510,0),"")</f>
        <v/>
      </c>
      <c r="N6510" t="str">
        <f>IF(OR(HLOOKUP(N$2+$A6510,Sheet2!BZ:NM,$B6510,0),HLOOKUP(N$2+$A6510,Sheet2!BZ:NM,$B6510,0)&lt;&gt;""),HLOOKUP(N$2+$A6510,Sheet2!BZ:NM,$B6510,0),"")</f>
        <v/>
      </c>
      <c r="O6510" t="str">
        <f>IF(OR(HLOOKUP(O$2+$A6510,Sheet2!CA:NN,$B6510,0),HLOOKUP(O$2+$A6510,Sheet2!CA:NN,$B6510,0)&lt;&gt;""),HLOOKUP(O$2+$A6510,Sheet2!CA:NN,$B6510,0),"")</f>
        <v/>
      </c>
      <c r="P6510" t="str">
        <f>IF(OR(HLOOKUP(P$2+$A6510,Sheet2!CB:NO,$B6510,0),HLOOKUP(P$2+$A6510,Sheet2!CB:NO,$B6510,0)&lt;&gt;""),HLOOKUP(P$2+$A6510,Sheet2!CB:NO,$B6510,0),"")</f>
        <v/>
      </c>
      <c r="Q6510" t="str">
        <f>IF(OR(HLOOKUP(Q$2+$A6510,Sheet2!CC:NO,$B6510,0),HLOOKUP(Q$2+$A6510,Sheet2!CC:NO,$B6510,0)&lt;&gt;""),HLOOKUP(Q$2+$A6510,Sheet2!CC:NO,$B6510,0),"")</f>
        <v/>
      </c>
    </row>
    <row r="6511" spans="1:17" x14ac:dyDescent="0.25">
      <c r="A6511" s="64">
        <f t="shared" si="811"/>
        <v>42</v>
      </c>
      <c r="B6511" s="64">
        <f t="shared" si="812"/>
        <v>655</v>
      </c>
      <c r="C6511" s="64">
        <f t="shared" si="813"/>
        <v>8</v>
      </c>
      <c r="D6511" s="64">
        <f t="shared" si="814"/>
        <v>651</v>
      </c>
      <c r="E6511" s="64">
        <f t="shared" si="815"/>
        <v>3251</v>
      </c>
      <c r="F6511" s="64" t="str">
        <f t="shared" si="808"/>
        <v/>
      </c>
      <c r="G6511" s="64" t="str">
        <f t="shared" si="809"/>
        <v/>
      </c>
      <c r="H6511" s="64" t="str">
        <f t="shared" si="810"/>
        <v/>
      </c>
      <c r="I6511" s="80" t="str">
        <f>IFERROR(VLOOKUP(D6511,Sheet2!A:B,2,0),"")</f>
        <v/>
      </c>
      <c r="J6511" s="64" t="str">
        <f>IFERROR(IF(I6511&lt;&gt;"",VLOOKUP(I6511,Sheet2!B:C,2,0),""),"")</f>
        <v/>
      </c>
      <c r="K6511" s="64" t="str">
        <f>IFERROR( IF(I6511&lt;&gt;"", HLOOKUP(L$2+$A6511,Sheet2!BX:NK,2,0),""),"")</f>
        <v/>
      </c>
      <c r="L6511" t="str">
        <f>IF(OR(HLOOKUP(L$2+$A6511,Sheet2!BX:NK,$B6511,0),HLOOKUP(L$2+$A6511,Sheet2!BX:NK,$B6511,0)&lt;&gt;""),HLOOKUP(L$2+$A6511,Sheet2!BX:NK,$B6511,0),"")</f>
        <v/>
      </c>
      <c r="M6511" t="str">
        <f>IF(OR(HLOOKUP(M$2+$A6511,Sheet2!BY:NL,$B6511,0),HLOOKUP(M$2+$A6511,Sheet2!BY:NL,$B6511,0)&lt;&gt;""),HLOOKUP(M$2+$A6511,Sheet2!BY:NL,$B6511,0),"")</f>
        <v/>
      </c>
      <c r="N6511" t="str">
        <f>IF(OR(HLOOKUP(N$2+$A6511,Sheet2!BZ:NM,$B6511,0),HLOOKUP(N$2+$A6511,Sheet2!BZ:NM,$B6511,0)&lt;&gt;""),HLOOKUP(N$2+$A6511,Sheet2!BZ:NM,$B6511,0),"")</f>
        <v/>
      </c>
      <c r="O6511" t="str">
        <f>IF(OR(HLOOKUP(O$2+$A6511,Sheet2!CA:NN,$B6511,0),HLOOKUP(O$2+$A6511,Sheet2!CA:NN,$B6511,0)&lt;&gt;""),HLOOKUP(O$2+$A6511,Sheet2!CA:NN,$B6511,0),"")</f>
        <v/>
      </c>
      <c r="P6511" t="str">
        <f>IF(OR(HLOOKUP(P$2+$A6511,Sheet2!CB:NO,$B6511,0),HLOOKUP(P$2+$A6511,Sheet2!CB:NO,$B6511,0)&lt;&gt;""),HLOOKUP(P$2+$A6511,Sheet2!CB:NO,$B6511,0),"")</f>
        <v/>
      </c>
      <c r="Q6511" t="str">
        <f>IF(OR(HLOOKUP(Q$2+$A6511,Sheet2!CC:NO,$B6511,0),HLOOKUP(Q$2+$A6511,Sheet2!CC:NO,$B6511,0)&lt;&gt;""),HLOOKUP(Q$2+$A6511,Sheet2!CC:NO,$B6511,0),"")</f>
        <v/>
      </c>
    </row>
    <row r="6512" spans="1:17" x14ac:dyDescent="0.25">
      <c r="A6512" s="64">
        <f t="shared" si="811"/>
        <v>48</v>
      </c>
      <c r="B6512" s="64">
        <f t="shared" si="812"/>
        <v>655</v>
      </c>
      <c r="C6512" s="64">
        <f t="shared" si="813"/>
        <v>9</v>
      </c>
      <c r="D6512" s="64">
        <f t="shared" si="814"/>
        <v>651</v>
      </c>
      <c r="E6512" s="64">
        <f t="shared" si="815"/>
        <v>3251</v>
      </c>
      <c r="F6512" s="64" t="str">
        <f t="shared" si="808"/>
        <v/>
      </c>
      <c r="G6512" s="64" t="str">
        <f t="shared" si="809"/>
        <v/>
      </c>
      <c r="H6512" s="64" t="str">
        <f t="shared" si="810"/>
        <v/>
      </c>
      <c r="I6512" s="80" t="str">
        <f>IFERROR(VLOOKUP(D6512,Sheet2!A:B,2,0),"")</f>
        <v/>
      </c>
      <c r="J6512" s="64" t="str">
        <f>IFERROR(IF(I6512&lt;&gt;"",VLOOKUP(I6512,Sheet2!B:C,2,0),""),"")</f>
        <v/>
      </c>
      <c r="K6512" s="64" t="str">
        <f>IFERROR( IF(I6512&lt;&gt;"", HLOOKUP(L$2+$A6512,Sheet2!BX:NK,2,0),""),"")</f>
        <v/>
      </c>
      <c r="L6512" t="str">
        <f>IF(OR(HLOOKUP(L$2+$A6512,Sheet2!BX:NK,$B6512,0),HLOOKUP(L$2+$A6512,Sheet2!BX:NK,$B6512,0)&lt;&gt;""),HLOOKUP(L$2+$A6512,Sheet2!BX:NK,$B6512,0),"")</f>
        <v/>
      </c>
      <c r="M6512" t="str">
        <f>IF(OR(HLOOKUP(M$2+$A6512,Sheet2!BY:NL,$B6512,0),HLOOKUP(M$2+$A6512,Sheet2!BY:NL,$B6512,0)&lt;&gt;""),HLOOKUP(M$2+$A6512,Sheet2!BY:NL,$B6512,0),"")</f>
        <v/>
      </c>
      <c r="N6512" t="str">
        <f>IF(OR(HLOOKUP(N$2+$A6512,Sheet2!BZ:NM,$B6512,0),HLOOKUP(N$2+$A6512,Sheet2!BZ:NM,$B6512,0)&lt;&gt;""),HLOOKUP(N$2+$A6512,Sheet2!BZ:NM,$B6512,0),"")</f>
        <v/>
      </c>
      <c r="O6512" t="str">
        <f>IF(OR(HLOOKUP(O$2+$A6512,Sheet2!CA:NN,$B6512,0),HLOOKUP(O$2+$A6512,Sheet2!CA:NN,$B6512,0)&lt;&gt;""),HLOOKUP(O$2+$A6512,Sheet2!CA:NN,$B6512,0),"")</f>
        <v/>
      </c>
      <c r="P6512" t="str">
        <f>IF(OR(HLOOKUP(P$2+$A6512,Sheet2!CB:NO,$B6512,0),HLOOKUP(P$2+$A6512,Sheet2!CB:NO,$B6512,0)&lt;&gt;""),HLOOKUP(P$2+$A6512,Sheet2!CB:NO,$B6512,0),"")</f>
        <v/>
      </c>
      <c r="Q6512" t="str">
        <f>IF(OR(HLOOKUP(Q$2+$A6512,Sheet2!CC:NO,$B6512,0),HLOOKUP(Q$2+$A6512,Sheet2!CC:NO,$B6512,0)&lt;&gt;""),HLOOKUP(Q$2+$A6512,Sheet2!CC:NO,$B6512,0),"")</f>
        <v/>
      </c>
    </row>
    <row r="6513" spans="1:17" x14ac:dyDescent="0.25">
      <c r="A6513" s="64">
        <f t="shared" si="811"/>
        <v>54</v>
      </c>
      <c r="B6513" s="64">
        <f t="shared" si="812"/>
        <v>655</v>
      </c>
      <c r="C6513" s="64">
        <f t="shared" si="813"/>
        <v>10</v>
      </c>
      <c r="D6513" s="64">
        <f t="shared" si="814"/>
        <v>651</v>
      </c>
      <c r="E6513" s="64">
        <f t="shared" si="815"/>
        <v>3251</v>
      </c>
      <c r="F6513" s="64" t="str">
        <f t="shared" si="808"/>
        <v/>
      </c>
      <c r="G6513" s="64" t="str">
        <f t="shared" si="809"/>
        <v/>
      </c>
      <c r="H6513" s="64" t="str">
        <f t="shared" si="810"/>
        <v/>
      </c>
      <c r="I6513" s="80" t="str">
        <f>IFERROR(VLOOKUP(D6513,Sheet2!A:B,2,0),"")</f>
        <v/>
      </c>
      <c r="J6513" s="64" t="str">
        <f>IFERROR(IF(I6513&lt;&gt;"",VLOOKUP(I6513,Sheet2!B:C,2,0),""),"")</f>
        <v/>
      </c>
      <c r="K6513" s="64" t="str">
        <f>IFERROR( IF(I6513&lt;&gt;"", HLOOKUP(L$2+$A6513,Sheet2!BX:NK,2,0),""),"")</f>
        <v/>
      </c>
      <c r="L6513" t="str">
        <f>IF(OR(HLOOKUP(L$2+$A6513,Sheet2!BX:NK,$B6513,0),HLOOKUP(L$2+$A6513,Sheet2!BX:NK,$B6513,0)&lt;&gt;""),HLOOKUP(L$2+$A6513,Sheet2!BX:NK,$B6513,0),"")</f>
        <v/>
      </c>
      <c r="M6513" t="str">
        <f>IF(OR(HLOOKUP(M$2+$A6513,Sheet2!BY:NL,$B6513,0),HLOOKUP(M$2+$A6513,Sheet2!BY:NL,$B6513,0)&lt;&gt;""),HLOOKUP(M$2+$A6513,Sheet2!BY:NL,$B6513,0),"")</f>
        <v/>
      </c>
      <c r="N6513" t="str">
        <f>IF(OR(HLOOKUP(N$2+$A6513,Sheet2!BZ:NM,$B6513,0),HLOOKUP(N$2+$A6513,Sheet2!BZ:NM,$B6513,0)&lt;&gt;""),HLOOKUP(N$2+$A6513,Sheet2!BZ:NM,$B6513,0),"")</f>
        <v/>
      </c>
      <c r="O6513" t="str">
        <f>IF(OR(HLOOKUP(O$2+$A6513,Sheet2!CA:NN,$B6513,0),HLOOKUP(O$2+$A6513,Sheet2!CA:NN,$B6513,0)&lt;&gt;""),HLOOKUP(O$2+$A6513,Sheet2!CA:NN,$B6513,0),"")</f>
        <v/>
      </c>
      <c r="P6513" t="str">
        <f>IF(OR(HLOOKUP(P$2+$A6513,Sheet2!CB:NO,$B6513,0),HLOOKUP(P$2+$A6513,Sheet2!CB:NO,$B6513,0)&lt;&gt;""),HLOOKUP(P$2+$A6513,Sheet2!CB:NO,$B6513,0),"")</f>
        <v/>
      </c>
      <c r="Q6513" t="str">
        <f>IF(OR(HLOOKUP(Q$2+$A6513,Sheet2!CC:NO,$B6513,0),HLOOKUP(Q$2+$A6513,Sheet2!CC:NO,$B6513,0)&lt;&gt;""),HLOOKUP(Q$2+$A6513,Sheet2!CC:NO,$B6513,0),"")</f>
        <v/>
      </c>
    </row>
    <row r="6514" spans="1:17" x14ac:dyDescent="0.25">
      <c r="A6514" s="64">
        <f t="shared" si="811"/>
        <v>0</v>
      </c>
      <c r="B6514" s="64">
        <f t="shared" si="812"/>
        <v>656</v>
      </c>
      <c r="C6514" s="64">
        <f t="shared" si="813"/>
        <v>1</v>
      </c>
      <c r="D6514" s="64">
        <f t="shared" si="814"/>
        <v>652</v>
      </c>
      <c r="E6514" s="64">
        <f t="shared" si="815"/>
        <v>3256</v>
      </c>
      <c r="F6514" s="64" t="str">
        <f t="shared" si="808"/>
        <v/>
      </c>
      <c r="G6514" s="64" t="str">
        <f t="shared" si="809"/>
        <v/>
      </c>
      <c r="H6514" s="64" t="str">
        <f t="shared" si="810"/>
        <v/>
      </c>
      <c r="I6514" s="80" t="str">
        <f>IFERROR(VLOOKUP(D6514,Sheet2!A:B,2,0),"")</f>
        <v/>
      </c>
      <c r="J6514" s="64" t="str">
        <f>IFERROR(IF(I6514&lt;&gt;"",VLOOKUP(I6514,Sheet2!B:C,2,0),""),"")</f>
        <v/>
      </c>
      <c r="K6514" s="64" t="str">
        <f>IFERROR( IF(I6514&lt;&gt;"", HLOOKUP(L$2+$A6514,Sheet2!BX:NK,2,0),""),"")</f>
        <v/>
      </c>
      <c r="L6514" t="str">
        <f>IF(OR(HLOOKUP(L$2+$A6514,Sheet2!BX:NK,$B6514,0),HLOOKUP(L$2+$A6514,Sheet2!BX:NK,$B6514,0)&lt;&gt;""),HLOOKUP(L$2+$A6514,Sheet2!BX:NK,$B6514,0),"")</f>
        <v/>
      </c>
      <c r="M6514" t="str">
        <f>IF(OR(HLOOKUP(M$2+$A6514,Sheet2!BY:NL,$B6514,0),HLOOKUP(M$2+$A6514,Sheet2!BY:NL,$B6514,0)&lt;&gt;""),HLOOKUP(M$2+$A6514,Sheet2!BY:NL,$B6514,0),"")</f>
        <v/>
      </c>
      <c r="N6514" t="str">
        <f>IF(OR(HLOOKUP(N$2+$A6514,Sheet2!BZ:NM,$B6514,0),HLOOKUP(N$2+$A6514,Sheet2!BZ:NM,$B6514,0)&lt;&gt;""),HLOOKUP(N$2+$A6514,Sheet2!BZ:NM,$B6514,0),"")</f>
        <v/>
      </c>
      <c r="O6514" t="str">
        <f>IF(OR(HLOOKUP(O$2+$A6514,Sheet2!CA:NN,$B6514,0),HLOOKUP(O$2+$A6514,Sheet2!CA:NN,$B6514,0)&lt;&gt;""),HLOOKUP(O$2+$A6514,Sheet2!CA:NN,$B6514,0),"")</f>
        <v/>
      </c>
      <c r="P6514" t="str">
        <f>IF(OR(HLOOKUP(P$2+$A6514,Sheet2!CB:NO,$B6514,0),HLOOKUP(P$2+$A6514,Sheet2!CB:NO,$B6514,0)&lt;&gt;""),HLOOKUP(P$2+$A6514,Sheet2!CB:NO,$B6514,0),"")</f>
        <v/>
      </c>
      <c r="Q6514" t="str">
        <f>IF(OR(HLOOKUP(Q$2+$A6514,Sheet2!CC:NO,$B6514,0),HLOOKUP(Q$2+$A6514,Sheet2!CC:NO,$B6514,0)&lt;&gt;""),HLOOKUP(Q$2+$A6514,Sheet2!CC:NO,$B6514,0),"")</f>
        <v/>
      </c>
    </row>
    <row r="6515" spans="1:17" x14ac:dyDescent="0.25">
      <c r="A6515" s="64">
        <f t="shared" si="811"/>
        <v>6</v>
      </c>
      <c r="B6515" s="64">
        <f t="shared" si="812"/>
        <v>656</v>
      </c>
      <c r="C6515" s="64">
        <f t="shared" si="813"/>
        <v>2</v>
      </c>
      <c r="D6515" s="64">
        <f t="shared" si="814"/>
        <v>652</v>
      </c>
      <c r="E6515" s="64">
        <f t="shared" si="815"/>
        <v>3256</v>
      </c>
      <c r="F6515" s="64" t="str">
        <f t="shared" si="808"/>
        <v/>
      </c>
      <c r="G6515" s="64" t="str">
        <f t="shared" si="809"/>
        <v/>
      </c>
      <c r="H6515" s="64" t="str">
        <f t="shared" si="810"/>
        <v/>
      </c>
      <c r="I6515" s="80" t="str">
        <f>IFERROR(VLOOKUP(D6515,Sheet2!A:B,2,0),"")</f>
        <v/>
      </c>
      <c r="J6515" s="64" t="str">
        <f>IFERROR(IF(I6515&lt;&gt;"",VLOOKUP(I6515,Sheet2!B:C,2,0),""),"")</f>
        <v/>
      </c>
      <c r="K6515" s="64" t="str">
        <f>IFERROR( IF(I6515&lt;&gt;"", HLOOKUP(L$2+$A6515,Sheet2!BX:NK,2,0),""),"")</f>
        <v/>
      </c>
      <c r="L6515" t="str">
        <f>IF(OR(HLOOKUP(L$2+$A6515,Sheet2!BX:NK,$B6515,0),HLOOKUP(L$2+$A6515,Sheet2!BX:NK,$B6515,0)&lt;&gt;""),HLOOKUP(L$2+$A6515,Sheet2!BX:NK,$B6515,0),"")</f>
        <v/>
      </c>
      <c r="M6515" t="str">
        <f>IF(OR(HLOOKUP(M$2+$A6515,Sheet2!BY:NL,$B6515,0),HLOOKUP(M$2+$A6515,Sheet2!BY:NL,$B6515,0)&lt;&gt;""),HLOOKUP(M$2+$A6515,Sheet2!BY:NL,$B6515,0),"")</f>
        <v/>
      </c>
      <c r="N6515" t="str">
        <f>IF(OR(HLOOKUP(N$2+$A6515,Sheet2!BZ:NM,$B6515,0),HLOOKUP(N$2+$A6515,Sheet2!BZ:NM,$B6515,0)&lt;&gt;""),HLOOKUP(N$2+$A6515,Sheet2!BZ:NM,$B6515,0),"")</f>
        <v/>
      </c>
      <c r="O6515" t="str">
        <f>IF(OR(HLOOKUP(O$2+$A6515,Sheet2!CA:NN,$B6515,0),HLOOKUP(O$2+$A6515,Sheet2!CA:NN,$B6515,0)&lt;&gt;""),HLOOKUP(O$2+$A6515,Sheet2!CA:NN,$B6515,0),"")</f>
        <v/>
      </c>
      <c r="P6515" t="str">
        <f>IF(OR(HLOOKUP(P$2+$A6515,Sheet2!CB:NO,$B6515,0),HLOOKUP(P$2+$A6515,Sheet2!CB:NO,$B6515,0)&lt;&gt;""),HLOOKUP(P$2+$A6515,Sheet2!CB:NO,$B6515,0),"")</f>
        <v/>
      </c>
      <c r="Q6515" t="str">
        <f>IF(OR(HLOOKUP(Q$2+$A6515,Sheet2!CC:NO,$B6515,0),HLOOKUP(Q$2+$A6515,Sheet2!CC:NO,$B6515,0)&lt;&gt;""),HLOOKUP(Q$2+$A6515,Sheet2!CC:NO,$B6515,0),"")</f>
        <v/>
      </c>
    </row>
    <row r="6516" spans="1:17" x14ac:dyDescent="0.25">
      <c r="A6516" s="64">
        <f t="shared" si="811"/>
        <v>12</v>
      </c>
      <c r="B6516" s="64">
        <f t="shared" si="812"/>
        <v>656</v>
      </c>
      <c r="C6516" s="64">
        <f t="shared" si="813"/>
        <v>3</v>
      </c>
      <c r="D6516" s="64">
        <f t="shared" si="814"/>
        <v>652</v>
      </c>
      <c r="E6516" s="64">
        <f t="shared" si="815"/>
        <v>3256</v>
      </c>
      <c r="F6516" s="64" t="str">
        <f t="shared" si="808"/>
        <v/>
      </c>
      <c r="G6516" s="64" t="str">
        <f t="shared" si="809"/>
        <v/>
      </c>
      <c r="H6516" s="64" t="str">
        <f t="shared" si="810"/>
        <v/>
      </c>
      <c r="I6516" s="80" t="str">
        <f>IFERROR(VLOOKUP(D6516,Sheet2!A:B,2,0),"")</f>
        <v/>
      </c>
      <c r="J6516" s="64" t="str">
        <f>IFERROR(IF(I6516&lt;&gt;"",VLOOKUP(I6516,Sheet2!B:C,2,0),""),"")</f>
        <v/>
      </c>
      <c r="K6516" s="64" t="str">
        <f>IFERROR( IF(I6516&lt;&gt;"", HLOOKUP(L$2+$A6516,Sheet2!BX:NK,2,0),""),"")</f>
        <v/>
      </c>
      <c r="L6516" t="str">
        <f>IF(OR(HLOOKUP(L$2+$A6516,Sheet2!BX:NK,$B6516,0),HLOOKUP(L$2+$A6516,Sheet2!BX:NK,$B6516,0)&lt;&gt;""),HLOOKUP(L$2+$A6516,Sheet2!BX:NK,$B6516,0),"")</f>
        <v/>
      </c>
      <c r="M6516" t="str">
        <f>IF(OR(HLOOKUP(M$2+$A6516,Sheet2!BY:NL,$B6516,0),HLOOKUP(M$2+$A6516,Sheet2!BY:NL,$B6516,0)&lt;&gt;""),HLOOKUP(M$2+$A6516,Sheet2!BY:NL,$B6516,0),"")</f>
        <v/>
      </c>
      <c r="N6516" t="str">
        <f>IF(OR(HLOOKUP(N$2+$A6516,Sheet2!BZ:NM,$B6516,0),HLOOKUP(N$2+$A6516,Sheet2!BZ:NM,$B6516,0)&lt;&gt;""),HLOOKUP(N$2+$A6516,Sheet2!BZ:NM,$B6516,0),"")</f>
        <v/>
      </c>
      <c r="O6516" t="str">
        <f>IF(OR(HLOOKUP(O$2+$A6516,Sheet2!CA:NN,$B6516,0),HLOOKUP(O$2+$A6516,Sheet2!CA:NN,$B6516,0)&lt;&gt;""),HLOOKUP(O$2+$A6516,Sheet2!CA:NN,$B6516,0),"")</f>
        <v/>
      </c>
      <c r="P6516" t="str">
        <f>IF(OR(HLOOKUP(P$2+$A6516,Sheet2!CB:NO,$B6516,0),HLOOKUP(P$2+$A6516,Sheet2!CB:NO,$B6516,0)&lt;&gt;""),HLOOKUP(P$2+$A6516,Sheet2!CB:NO,$B6516,0),"")</f>
        <v/>
      </c>
      <c r="Q6516" t="str">
        <f>IF(OR(HLOOKUP(Q$2+$A6516,Sheet2!CC:NO,$B6516,0),HLOOKUP(Q$2+$A6516,Sheet2!CC:NO,$B6516,0)&lt;&gt;""),HLOOKUP(Q$2+$A6516,Sheet2!CC:NO,$B6516,0),"")</f>
        <v/>
      </c>
    </row>
    <row r="6517" spans="1:17" x14ac:dyDescent="0.25">
      <c r="A6517" s="64">
        <f t="shared" si="811"/>
        <v>18</v>
      </c>
      <c r="B6517" s="64">
        <f t="shared" si="812"/>
        <v>656</v>
      </c>
      <c r="C6517" s="64">
        <f t="shared" si="813"/>
        <v>4</v>
      </c>
      <c r="D6517" s="64">
        <f t="shared" si="814"/>
        <v>652</v>
      </c>
      <c r="E6517" s="64">
        <f t="shared" si="815"/>
        <v>3256</v>
      </c>
      <c r="F6517" s="64" t="str">
        <f t="shared" si="808"/>
        <v/>
      </c>
      <c r="G6517" s="64" t="str">
        <f t="shared" si="809"/>
        <v/>
      </c>
      <c r="H6517" s="64" t="str">
        <f t="shared" si="810"/>
        <v/>
      </c>
      <c r="I6517" s="80" t="str">
        <f>IFERROR(VLOOKUP(D6517,Sheet2!A:B,2,0),"")</f>
        <v/>
      </c>
      <c r="J6517" s="64" t="str">
        <f>IFERROR(IF(I6517&lt;&gt;"",VLOOKUP(I6517,Sheet2!B:C,2,0),""),"")</f>
        <v/>
      </c>
      <c r="K6517" s="64" t="str">
        <f>IFERROR( IF(I6517&lt;&gt;"", HLOOKUP(L$2+$A6517,Sheet2!BX:NK,2,0),""),"")</f>
        <v/>
      </c>
      <c r="L6517" t="str">
        <f>IF(OR(HLOOKUP(L$2+$A6517,Sheet2!BX:NK,$B6517,0),HLOOKUP(L$2+$A6517,Sheet2!BX:NK,$B6517,0)&lt;&gt;""),HLOOKUP(L$2+$A6517,Sheet2!BX:NK,$B6517,0),"")</f>
        <v/>
      </c>
      <c r="M6517" t="str">
        <f>IF(OR(HLOOKUP(M$2+$A6517,Sheet2!BY:NL,$B6517,0),HLOOKUP(M$2+$A6517,Sheet2!BY:NL,$B6517,0)&lt;&gt;""),HLOOKUP(M$2+$A6517,Sheet2!BY:NL,$B6517,0),"")</f>
        <v/>
      </c>
      <c r="N6517" t="str">
        <f>IF(OR(HLOOKUP(N$2+$A6517,Sheet2!BZ:NM,$B6517,0),HLOOKUP(N$2+$A6517,Sheet2!BZ:NM,$B6517,0)&lt;&gt;""),HLOOKUP(N$2+$A6517,Sheet2!BZ:NM,$B6517,0),"")</f>
        <v/>
      </c>
      <c r="O6517" t="str">
        <f>IF(OR(HLOOKUP(O$2+$A6517,Sheet2!CA:NN,$B6517,0),HLOOKUP(O$2+$A6517,Sheet2!CA:NN,$B6517,0)&lt;&gt;""),HLOOKUP(O$2+$A6517,Sheet2!CA:NN,$B6517,0),"")</f>
        <v/>
      </c>
      <c r="P6517" t="str">
        <f>IF(OR(HLOOKUP(P$2+$A6517,Sheet2!CB:NO,$B6517,0),HLOOKUP(P$2+$A6517,Sheet2!CB:NO,$B6517,0)&lt;&gt;""),HLOOKUP(P$2+$A6517,Sheet2!CB:NO,$B6517,0),"")</f>
        <v/>
      </c>
      <c r="Q6517" t="str">
        <f>IF(OR(HLOOKUP(Q$2+$A6517,Sheet2!CC:NO,$B6517,0),HLOOKUP(Q$2+$A6517,Sheet2!CC:NO,$B6517,0)&lt;&gt;""),HLOOKUP(Q$2+$A6517,Sheet2!CC:NO,$B6517,0),"")</f>
        <v/>
      </c>
    </row>
    <row r="6518" spans="1:17" x14ac:dyDescent="0.25">
      <c r="A6518" s="64">
        <f t="shared" si="811"/>
        <v>24</v>
      </c>
      <c r="B6518" s="64">
        <f t="shared" si="812"/>
        <v>656</v>
      </c>
      <c r="C6518" s="64">
        <f t="shared" si="813"/>
        <v>5</v>
      </c>
      <c r="D6518" s="64">
        <f t="shared" si="814"/>
        <v>652</v>
      </c>
      <c r="E6518" s="64">
        <f t="shared" si="815"/>
        <v>3256</v>
      </c>
      <c r="F6518" s="64" t="str">
        <f t="shared" si="808"/>
        <v/>
      </c>
      <c r="G6518" s="64" t="str">
        <f t="shared" si="809"/>
        <v/>
      </c>
      <c r="H6518" s="64" t="str">
        <f t="shared" si="810"/>
        <v/>
      </c>
      <c r="I6518" s="80" t="str">
        <f>IFERROR(VLOOKUP(D6518,Sheet2!A:B,2,0),"")</f>
        <v/>
      </c>
      <c r="J6518" s="64" t="str">
        <f>IFERROR(IF(I6518&lt;&gt;"",VLOOKUP(I6518,Sheet2!B:C,2,0),""),"")</f>
        <v/>
      </c>
      <c r="K6518" s="64" t="str">
        <f>IFERROR( IF(I6518&lt;&gt;"", HLOOKUP(L$2+$A6518,Sheet2!BX:NK,2,0),""),"")</f>
        <v/>
      </c>
      <c r="L6518" t="str">
        <f>IF(OR(HLOOKUP(L$2+$A6518,Sheet2!BX:NK,$B6518,0),HLOOKUP(L$2+$A6518,Sheet2!BX:NK,$B6518,0)&lt;&gt;""),HLOOKUP(L$2+$A6518,Sheet2!BX:NK,$B6518,0),"")</f>
        <v/>
      </c>
      <c r="M6518" t="str">
        <f>IF(OR(HLOOKUP(M$2+$A6518,Sheet2!BY:NL,$B6518,0),HLOOKUP(M$2+$A6518,Sheet2!BY:NL,$B6518,0)&lt;&gt;""),HLOOKUP(M$2+$A6518,Sheet2!BY:NL,$B6518,0),"")</f>
        <v/>
      </c>
      <c r="N6518" t="str">
        <f>IF(OR(HLOOKUP(N$2+$A6518,Sheet2!BZ:NM,$B6518,0),HLOOKUP(N$2+$A6518,Sheet2!BZ:NM,$B6518,0)&lt;&gt;""),HLOOKUP(N$2+$A6518,Sheet2!BZ:NM,$B6518,0),"")</f>
        <v/>
      </c>
      <c r="O6518" t="str">
        <f>IF(OR(HLOOKUP(O$2+$A6518,Sheet2!CA:NN,$B6518,0),HLOOKUP(O$2+$A6518,Sheet2!CA:NN,$B6518,0)&lt;&gt;""),HLOOKUP(O$2+$A6518,Sheet2!CA:NN,$B6518,0),"")</f>
        <v/>
      </c>
      <c r="P6518" t="str">
        <f>IF(OR(HLOOKUP(P$2+$A6518,Sheet2!CB:NO,$B6518,0),HLOOKUP(P$2+$A6518,Sheet2!CB:NO,$B6518,0)&lt;&gt;""),HLOOKUP(P$2+$A6518,Sheet2!CB:NO,$B6518,0),"")</f>
        <v/>
      </c>
      <c r="Q6518" t="str">
        <f>IF(OR(HLOOKUP(Q$2+$A6518,Sheet2!CC:NO,$B6518,0),HLOOKUP(Q$2+$A6518,Sheet2!CC:NO,$B6518,0)&lt;&gt;""),HLOOKUP(Q$2+$A6518,Sheet2!CC:NO,$B6518,0),"")</f>
        <v/>
      </c>
    </row>
    <row r="6519" spans="1:17" x14ac:dyDescent="0.25">
      <c r="A6519" s="64">
        <f t="shared" si="811"/>
        <v>30</v>
      </c>
      <c r="B6519" s="64">
        <f t="shared" si="812"/>
        <v>656</v>
      </c>
      <c r="C6519" s="64">
        <f t="shared" si="813"/>
        <v>6</v>
      </c>
      <c r="D6519" s="64">
        <f t="shared" si="814"/>
        <v>652</v>
      </c>
      <c r="E6519" s="64">
        <f t="shared" si="815"/>
        <v>3256</v>
      </c>
      <c r="F6519" s="64" t="str">
        <f t="shared" si="808"/>
        <v/>
      </c>
      <c r="G6519" s="64" t="str">
        <f t="shared" si="809"/>
        <v/>
      </c>
      <c r="H6519" s="64" t="str">
        <f t="shared" si="810"/>
        <v/>
      </c>
      <c r="I6519" s="80" t="str">
        <f>IFERROR(VLOOKUP(D6519,Sheet2!A:B,2,0),"")</f>
        <v/>
      </c>
      <c r="J6519" s="64" t="str">
        <f>IFERROR(IF(I6519&lt;&gt;"",VLOOKUP(I6519,Sheet2!B:C,2,0),""),"")</f>
        <v/>
      </c>
      <c r="K6519" s="64" t="str">
        <f>IFERROR( IF(I6519&lt;&gt;"", HLOOKUP(L$2+$A6519,Sheet2!BX:NK,2,0),""),"")</f>
        <v/>
      </c>
      <c r="L6519" t="str">
        <f>IF(OR(HLOOKUP(L$2+$A6519,Sheet2!BX:NK,$B6519,0),HLOOKUP(L$2+$A6519,Sheet2!BX:NK,$B6519,0)&lt;&gt;""),HLOOKUP(L$2+$A6519,Sheet2!BX:NK,$B6519,0),"")</f>
        <v/>
      </c>
      <c r="M6519" t="str">
        <f>IF(OR(HLOOKUP(M$2+$A6519,Sheet2!BY:NL,$B6519,0),HLOOKUP(M$2+$A6519,Sheet2!BY:NL,$B6519,0)&lt;&gt;""),HLOOKUP(M$2+$A6519,Sheet2!BY:NL,$B6519,0),"")</f>
        <v/>
      </c>
      <c r="N6519" t="str">
        <f>IF(OR(HLOOKUP(N$2+$A6519,Sheet2!BZ:NM,$B6519,0),HLOOKUP(N$2+$A6519,Sheet2!BZ:NM,$B6519,0)&lt;&gt;""),HLOOKUP(N$2+$A6519,Sheet2!BZ:NM,$B6519,0),"")</f>
        <v/>
      </c>
      <c r="O6519" t="str">
        <f>IF(OR(HLOOKUP(O$2+$A6519,Sheet2!CA:NN,$B6519,0),HLOOKUP(O$2+$A6519,Sheet2!CA:NN,$B6519,0)&lt;&gt;""),HLOOKUP(O$2+$A6519,Sheet2!CA:NN,$B6519,0),"")</f>
        <v/>
      </c>
      <c r="P6519" t="str">
        <f>IF(OR(HLOOKUP(P$2+$A6519,Sheet2!CB:NO,$B6519,0),HLOOKUP(P$2+$A6519,Sheet2!CB:NO,$B6519,0)&lt;&gt;""),HLOOKUP(P$2+$A6519,Sheet2!CB:NO,$B6519,0),"")</f>
        <v/>
      </c>
      <c r="Q6519" t="str">
        <f>IF(OR(HLOOKUP(Q$2+$A6519,Sheet2!CC:NO,$B6519,0),HLOOKUP(Q$2+$A6519,Sheet2!CC:NO,$B6519,0)&lt;&gt;""),HLOOKUP(Q$2+$A6519,Sheet2!CC:NO,$B6519,0),"")</f>
        <v/>
      </c>
    </row>
    <row r="6520" spans="1:17" x14ac:dyDescent="0.25">
      <c r="A6520" s="64">
        <f t="shared" si="811"/>
        <v>36</v>
      </c>
      <c r="B6520" s="64">
        <f t="shared" si="812"/>
        <v>656</v>
      </c>
      <c r="C6520" s="64">
        <f t="shared" si="813"/>
        <v>7</v>
      </c>
      <c r="D6520" s="64">
        <f t="shared" si="814"/>
        <v>652</v>
      </c>
      <c r="E6520" s="64">
        <f t="shared" si="815"/>
        <v>3256</v>
      </c>
      <c r="F6520" s="64" t="str">
        <f t="shared" si="808"/>
        <v/>
      </c>
      <c r="G6520" s="64" t="str">
        <f t="shared" si="809"/>
        <v/>
      </c>
      <c r="H6520" s="64" t="str">
        <f t="shared" si="810"/>
        <v/>
      </c>
      <c r="I6520" s="80" t="str">
        <f>IFERROR(VLOOKUP(D6520,Sheet2!A:B,2,0),"")</f>
        <v/>
      </c>
      <c r="J6520" s="64" t="str">
        <f>IFERROR(IF(I6520&lt;&gt;"",VLOOKUP(I6520,Sheet2!B:C,2,0),""),"")</f>
        <v/>
      </c>
      <c r="K6520" s="64" t="str">
        <f>IFERROR( IF(I6520&lt;&gt;"", HLOOKUP(L$2+$A6520,Sheet2!BX:NK,2,0),""),"")</f>
        <v/>
      </c>
      <c r="L6520" t="str">
        <f>IF(OR(HLOOKUP(L$2+$A6520,Sheet2!BX:NK,$B6520,0),HLOOKUP(L$2+$A6520,Sheet2!BX:NK,$B6520,0)&lt;&gt;""),HLOOKUP(L$2+$A6520,Sheet2!BX:NK,$B6520,0),"")</f>
        <v/>
      </c>
      <c r="M6520" t="str">
        <f>IF(OR(HLOOKUP(M$2+$A6520,Sheet2!BY:NL,$B6520,0),HLOOKUP(M$2+$A6520,Sheet2!BY:NL,$B6520,0)&lt;&gt;""),HLOOKUP(M$2+$A6520,Sheet2!BY:NL,$B6520,0),"")</f>
        <v/>
      </c>
      <c r="N6520" t="str">
        <f>IF(OR(HLOOKUP(N$2+$A6520,Sheet2!BZ:NM,$B6520,0),HLOOKUP(N$2+$A6520,Sheet2!BZ:NM,$B6520,0)&lt;&gt;""),HLOOKUP(N$2+$A6520,Sheet2!BZ:NM,$B6520,0),"")</f>
        <v/>
      </c>
      <c r="O6520" t="str">
        <f>IF(OR(HLOOKUP(O$2+$A6520,Sheet2!CA:NN,$B6520,0),HLOOKUP(O$2+$A6520,Sheet2!CA:NN,$B6520,0)&lt;&gt;""),HLOOKUP(O$2+$A6520,Sheet2!CA:NN,$B6520,0),"")</f>
        <v/>
      </c>
      <c r="P6520" t="str">
        <f>IF(OR(HLOOKUP(P$2+$A6520,Sheet2!CB:NO,$B6520,0),HLOOKUP(P$2+$A6520,Sheet2!CB:NO,$B6520,0)&lt;&gt;""),HLOOKUP(P$2+$A6520,Sheet2!CB:NO,$B6520,0),"")</f>
        <v/>
      </c>
      <c r="Q6520" t="str">
        <f>IF(OR(HLOOKUP(Q$2+$A6520,Sheet2!CC:NO,$B6520,0),HLOOKUP(Q$2+$A6520,Sheet2!CC:NO,$B6520,0)&lt;&gt;""),HLOOKUP(Q$2+$A6520,Sheet2!CC:NO,$B6520,0),"")</f>
        <v/>
      </c>
    </row>
    <row r="6521" spans="1:17" x14ac:dyDescent="0.25">
      <c r="A6521" s="64">
        <f t="shared" si="811"/>
        <v>42</v>
      </c>
      <c r="B6521" s="64">
        <f t="shared" si="812"/>
        <v>656</v>
      </c>
      <c r="C6521" s="64">
        <f t="shared" si="813"/>
        <v>8</v>
      </c>
      <c r="D6521" s="64">
        <f t="shared" si="814"/>
        <v>652</v>
      </c>
      <c r="E6521" s="64">
        <f t="shared" si="815"/>
        <v>3256</v>
      </c>
      <c r="F6521" s="64" t="str">
        <f t="shared" si="808"/>
        <v/>
      </c>
      <c r="G6521" s="64" t="str">
        <f t="shared" si="809"/>
        <v/>
      </c>
      <c r="H6521" s="64" t="str">
        <f t="shared" si="810"/>
        <v/>
      </c>
      <c r="I6521" s="80" t="str">
        <f>IFERROR(VLOOKUP(D6521,Sheet2!A:B,2,0),"")</f>
        <v/>
      </c>
      <c r="J6521" s="64" t="str">
        <f>IFERROR(IF(I6521&lt;&gt;"",VLOOKUP(I6521,Sheet2!B:C,2,0),""),"")</f>
        <v/>
      </c>
      <c r="K6521" s="64" t="str">
        <f>IFERROR( IF(I6521&lt;&gt;"", HLOOKUP(L$2+$A6521,Sheet2!BX:NK,2,0),""),"")</f>
        <v/>
      </c>
      <c r="L6521" t="str">
        <f>IF(OR(HLOOKUP(L$2+$A6521,Sheet2!BX:NK,$B6521,0),HLOOKUP(L$2+$A6521,Sheet2!BX:NK,$B6521,0)&lt;&gt;""),HLOOKUP(L$2+$A6521,Sheet2!BX:NK,$B6521,0),"")</f>
        <v/>
      </c>
      <c r="M6521" t="str">
        <f>IF(OR(HLOOKUP(M$2+$A6521,Sheet2!BY:NL,$B6521,0),HLOOKUP(M$2+$A6521,Sheet2!BY:NL,$B6521,0)&lt;&gt;""),HLOOKUP(M$2+$A6521,Sheet2!BY:NL,$B6521,0),"")</f>
        <v/>
      </c>
      <c r="N6521" t="str">
        <f>IF(OR(HLOOKUP(N$2+$A6521,Sheet2!BZ:NM,$B6521,0),HLOOKUP(N$2+$A6521,Sheet2!BZ:NM,$B6521,0)&lt;&gt;""),HLOOKUP(N$2+$A6521,Sheet2!BZ:NM,$B6521,0),"")</f>
        <v/>
      </c>
      <c r="O6521" t="str">
        <f>IF(OR(HLOOKUP(O$2+$A6521,Sheet2!CA:NN,$B6521,0),HLOOKUP(O$2+$A6521,Sheet2!CA:NN,$B6521,0)&lt;&gt;""),HLOOKUP(O$2+$A6521,Sheet2!CA:NN,$B6521,0),"")</f>
        <v/>
      </c>
      <c r="P6521" t="str">
        <f>IF(OR(HLOOKUP(P$2+$A6521,Sheet2!CB:NO,$B6521,0),HLOOKUP(P$2+$A6521,Sheet2!CB:NO,$B6521,0)&lt;&gt;""),HLOOKUP(P$2+$A6521,Sheet2!CB:NO,$B6521,0),"")</f>
        <v/>
      </c>
      <c r="Q6521" t="str">
        <f>IF(OR(HLOOKUP(Q$2+$A6521,Sheet2!CC:NO,$B6521,0),HLOOKUP(Q$2+$A6521,Sheet2!CC:NO,$B6521,0)&lt;&gt;""),HLOOKUP(Q$2+$A6521,Sheet2!CC:NO,$B6521,0),"")</f>
        <v/>
      </c>
    </row>
    <row r="6522" spans="1:17" x14ac:dyDescent="0.25">
      <c r="A6522" s="64">
        <f t="shared" si="811"/>
        <v>48</v>
      </c>
      <c r="B6522" s="64">
        <f t="shared" si="812"/>
        <v>656</v>
      </c>
      <c r="C6522" s="64">
        <f t="shared" si="813"/>
        <v>9</v>
      </c>
      <c r="D6522" s="64">
        <f t="shared" si="814"/>
        <v>652</v>
      </c>
      <c r="E6522" s="64">
        <f t="shared" si="815"/>
        <v>3256</v>
      </c>
      <c r="F6522" s="64" t="str">
        <f t="shared" si="808"/>
        <v/>
      </c>
      <c r="G6522" s="64" t="str">
        <f t="shared" si="809"/>
        <v/>
      </c>
      <c r="H6522" s="64" t="str">
        <f t="shared" si="810"/>
        <v/>
      </c>
      <c r="I6522" s="80" t="str">
        <f>IFERROR(VLOOKUP(D6522,Sheet2!A:B,2,0),"")</f>
        <v/>
      </c>
      <c r="J6522" s="64" t="str">
        <f>IFERROR(IF(I6522&lt;&gt;"",VLOOKUP(I6522,Sheet2!B:C,2,0),""),"")</f>
        <v/>
      </c>
      <c r="K6522" s="64" t="str">
        <f>IFERROR( IF(I6522&lt;&gt;"", HLOOKUP(L$2+$A6522,Sheet2!BX:NK,2,0),""),"")</f>
        <v/>
      </c>
      <c r="L6522" t="str">
        <f>IF(OR(HLOOKUP(L$2+$A6522,Sheet2!BX:NK,$B6522,0),HLOOKUP(L$2+$A6522,Sheet2!BX:NK,$B6522,0)&lt;&gt;""),HLOOKUP(L$2+$A6522,Sheet2!BX:NK,$B6522,0),"")</f>
        <v/>
      </c>
      <c r="M6522" t="str">
        <f>IF(OR(HLOOKUP(M$2+$A6522,Sheet2!BY:NL,$B6522,0),HLOOKUP(M$2+$A6522,Sheet2!BY:NL,$B6522,0)&lt;&gt;""),HLOOKUP(M$2+$A6522,Sheet2!BY:NL,$B6522,0),"")</f>
        <v/>
      </c>
      <c r="N6522" t="str">
        <f>IF(OR(HLOOKUP(N$2+$A6522,Sheet2!BZ:NM,$B6522,0),HLOOKUP(N$2+$A6522,Sheet2!BZ:NM,$B6522,0)&lt;&gt;""),HLOOKUP(N$2+$A6522,Sheet2!BZ:NM,$B6522,0),"")</f>
        <v/>
      </c>
      <c r="O6522" t="str">
        <f>IF(OR(HLOOKUP(O$2+$A6522,Sheet2!CA:NN,$B6522,0),HLOOKUP(O$2+$A6522,Sheet2!CA:NN,$B6522,0)&lt;&gt;""),HLOOKUP(O$2+$A6522,Sheet2!CA:NN,$B6522,0),"")</f>
        <v/>
      </c>
      <c r="P6522" t="str">
        <f>IF(OR(HLOOKUP(P$2+$A6522,Sheet2!CB:NO,$B6522,0),HLOOKUP(P$2+$A6522,Sheet2!CB:NO,$B6522,0)&lt;&gt;""),HLOOKUP(P$2+$A6522,Sheet2!CB:NO,$B6522,0),"")</f>
        <v/>
      </c>
      <c r="Q6522" t="str">
        <f>IF(OR(HLOOKUP(Q$2+$A6522,Sheet2!CC:NO,$B6522,0),HLOOKUP(Q$2+$A6522,Sheet2!CC:NO,$B6522,0)&lt;&gt;""),HLOOKUP(Q$2+$A6522,Sheet2!CC:NO,$B6522,0),"")</f>
        <v/>
      </c>
    </row>
    <row r="6523" spans="1:17" x14ac:dyDescent="0.25">
      <c r="A6523" s="64">
        <f t="shared" si="811"/>
        <v>54</v>
      </c>
      <c r="B6523" s="64">
        <f t="shared" si="812"/>
        <v>656</v>
      </c>
      <c r="C6523" s="64">
        <f t="shared" si="813"/>
        <v>10</v>
      </c>
      <c r="D6523" s="64">
        <f t="shared" si="814"/>
        <v>652</v>
      </c>
      <c r="E6523" s="64">
        <f t="shared" si="815"/>
        <v>3256</v>
      </c>
      <c r="F6523" s="64" t="str">
        <f t="shared" si="808"/>
        <v/>
      </c>
      <c r="G6523" s="64" t="str">
        <f t="shared" si="809"/>
        <v/>
      </c>
      <c r="H6523" s="64" t="str">
        <f t="shared" si="810"/>
        <v/>
      </c>
      <c r="I6523" s="80" t="str">
        <f>IFERROR(VLOOKUP(D6523,Sheet2!A:B,2,0),"")</f>
        <v/>
      </c>
      <c r="J6523" s="64" t="str">
        <f>IFERROR(IF(I6523&lt;&gt;"",VLOOKUP(I6523,Sheet2!B:C,2,0),""),"")</f>
        <v/>
      </c>
      <c r="K6523" s="64" t="str">
        <f>IFERROR( IF(I6523&lt;&gt;"", HLOOKUP(L$2+$A6523,Sheet2!BX:NK,2,0),""),"")</f>
        <v/>
      </c>
      <c r="L6523" t="str">
        <f>IF(OR(HLOOKUP(L$2+$A6523,Sheet2!BX:NK,$B6523,0),HLOOKUP(L$2+$A6523,Sheet2!BX:NK,$B6523,0)&lt;&gt;""),HLOOKUP(L$2+$A6523,Sheet2!BX:NK,$B6523,0),"")</f>
        <v/>
      </c>
      <c r="M6523" t="str">
        <f>IF(OR(HLOOKUP(M$2+$A6523,Sheet2!BY:NL,$B6523,0),HLOOKUP(M$2+$A6523,Sheet2!BY:NL,$B6523,0)&lt;&gt;""),HLOOKUP(M$2+$A6523,Sheet2!BY:NL,$B6523,0),"")</f>
        <v/>
      </c>
      <c r="N6523" t="str">
        <f>IF(OR(HLOOKUP(N$2+$A6523,Sheet2!BZ:NM,$B6523,0),HLOOKUP(N$2+$A6523,Sheet2!BZ:NM,$B6523,0)&lt;&gt;""),HLOOKUP(N$2+$A6523,Sheet2!BZ:NM,$B6523,0),"")</f>
        <v/>
      </c>
      <c r="O6523" t="str">
        <f>IF(OR(HLOOKUP(O$2+$A6523,Sheet2!CA:NN,$B6523,0),HLOOKUP(O$2+$A6523,Sheet2!CA:NN,$B6523,0)&lt;&gt;""),HLOOKUP(O$2+$A6523,Sheet2!CA:NN,$B6523,0),"")</f>
        <v/>
      </c>
      <c r="P6523" t="str">
        <f>IF(OR(HLOOKUP(P$2+$A6523,Sheet2!CB:NO,$B6523,0),HLOOKUP(P$2+$A6523,Sheet2!CB:NO,$B6523,0)&lt;&gt;""),HLOOKUP(P$2+$A6523,Sheet2!CB:NO,$B6523,0),"")</f>
        <v/>
      </c>
      <c r="Q6523" t="str">
        <f>IF(OR(HLOOKUP(Q$2+$A6523,Sheet2!CC:NO,$B6523,0),HLOOKUP(Q$2+$A6523,Sheet2!CC:NO,$B6523,0)&lt;&gt;""),HLOOKUP(Q$2+$A6523,Sheet2!CC:NO,$B6523,0),"")</f>
        <v/>
      </c>
    </row>
    <row r="6524" spans="1:17" x14ac:dyDescent="0.25">
      <c r="A6524" s="64">
        <f t="shared" si="811"/>
        <v>0</v>
      </c>
      <c r="B6524" s="64">
        <f t="shared" si="812"/>
        <v>657</v>
      </c>
      <c r="C6524" s="64">
        <f t="shared" si="813"/>
        <v>1</v>
      </c>
      <c r="D6524" s="64">
        <f t="shared" si="814"/>
        <v>653</v>
      </c>
      <c r="E6524" s="64">
        <f t="shared" si="815"/>
        <v>3261</v>
      </c>
      <c r="F6524" s="64" t="str">
        <f t="shared" si="808"/>
        <v/>
      </c>
      <c r="G6524" s="64" t="str">
        <f t="shared" si="809"/>
        <v/>
      </c>
      <c r="H6524" s="64" t="str">
        <f t="shared" si="810"/>
        <v/>
      </c>
      <c r="I6524" s="80" t="str">
        <f>IFERROR(VLOOKUP(D6524,Sheet2!A:B,2,0),"")</f>
        <v/>
      </c>
      <c r="J6524" s="64" t="str">
        <f>IFERROR(IF(I6524&lt;&gt;"",VLOOKUP(I6524,Sheet2!B:C,2,0),""),"")</f>
        <v/>
      </c>
      <c r="K6524" s="64" t="str">
        <f>IFERROR( IF(I6524&lt;&gt;"", HLOOKUP(L$2+$A6524,Sheet2!BX:NK,2,0),""),"")</f>
        <v/>
      </c>
      <c r="L6524" t="str">
        <f>IF(OR(HLOOKUP(L$2+$A6524,Sheet2!BX:NK,$B6524,0),HLOOKUP(L$2+$A6524,Sheet2!BX:NK,$B6524,0)&lt;&gt;""),HLOOKUP(L$2+$A6524,Sheet2!BX:NK,$B6524,0),"")</f>
        <v/>
      </c>
      <c r="M6524" t="str">
        <f>IF(OR(HLOOKUP(M$2+$A6524,Sheet2!BY:NL,$B6524,0),HLOOKUP(M$2+$A6524,Sheet2!BY:NL,$B6524,0)&lt;&gt;""),HLOOKUP(M$2+$A6524,Sheet2!BY:NL,$B6524,0),"")</f>
        <v/>
      </c>
      <c r="N6524" t="str">
        <f>IF(OR(HLOOKUP(N$2+$A6524,Sheet2!BZ:NM,$B6524,0),HLOOKUP(N$2+$A6524,Sheet2!BZ:NM,$B6524,0)&lt;&gt;""),HLOOKUP(N$2+$A6524,Sheet2!BZ:NM,$B6524,0),"")</f>
        <v/>
      </c>
      <c r="O6524" t="str">
        <f>IF(OR(HLOOKUP(O$2+$A6524,Sheet2!CA:NN,$B6524,0),HLOOKUP(O$2+$A6524,Sheet2!CA:NN,$B6524,0)&lt;&gt;""),HLOOKUP(O$2+$A6524,Sheet2!CA:NN,$B6524,0),"")</f>
        <v/>
      </c>
      <c r="P6524" t="str">
        <f>IF(OR(HLOOKUP(P$2+$A6524,Sheet2!CB:NO,$B6524,0),HLOOKUP(P$2+$A6524,Sheet2!CB:NO,$B6524,0)&lt;&gt;""),HLOOKUP(P$2+$A6524,Sheet2!CB:NO,$B6524,0),"")</f>
        <v/>
      </c>
      <c r="Q6524" t="str">
        <f>IF(OR(HLOOKUP(Q$2+$A6524,Sheet2!CC:NO,$B6524,0),HLOOKUP(Q$2+$A6524,Sheet2!CC:NO,$B6524,0)&lt;&gt;""),HLOOKUP(Q$2+$A6524,Sheet2!CC:NO,$B6524,0),"")</f>
        <v/>
      </c>
    </row>
    <row r="6525" spans="1:17" x14ac:dyDescent="0.25">
      <c r="A6525" s="64">
        <f t="shared" si="811"/>
        <v>6</v>
      </c>
      <c r="B6525" s="64">
        <f t="shared" si="812"/>
        <v>657</v>
      </c>
      <c r="C6525" s="64">
        <f t="shared" si="813"/>
        <v>2</v>
      </c>
      <c r="D6525" s="64">
        <f t="shared" si="814"/>
        <v>653</v>
      </c>
      <c r="E6525" s="64">
        <f t="shared" si="815"/>
        <v>3261</v>
      </c>
      <c r="F6525" s="64" t="str">
        <f t="shared" si="808"/>
        <v/>
      </c>
      <c r="G6525" s="64" t="str">
        <f t="shared" si="809"/>
        <v/>
      </c>
      <c r="H6525" s="64" t="str">
        <f t="shared" si="810"/>
        <v/>
      </c>
      <c r="I6525" s="80" t="str">
        <f>IFERROR(VLOOKUP(D6525,Sheet2!A:B,2,0),"")</f>
        <v/>
      </c>
      <c r="J6525" s="64" t="str">
        <f>IFERROR(IF(I6525&lt;&gt;"",VLOOKUP(I6525,Sheet2!B:C,2,0),""),"")</f>
        <v/>
      </c>
      <c r="K6525" s="64" t="str">
        <f>IFERROR( IF(I6525&lt;&gt;"", HLOOKUP(L$2+$A6525,Sheet2!BX:NK,2,0),""),"")</f>
        <v/>
      </c>
      <c r="L6525" t="str">
        <f>IF(OR(HLOOKUP(L$2+$A6525,Sheet2!BX:NK,$B6525,0),HLOOKUP(L$2+$A6525,Sheet2!BX:NK,$B6525,0)&lt;&gt;""),HLOOKUP(L$2+$A6525,Sheet2!BX:NK,$B6525,0),"")</f>
        <v/>
      </c>
      <c r="M6525" t="str">
        <f>IF(OR(HLOOKUP(M$2+$A6525,Sheet2!BY:NL,$B6525,0),HLOOKUP(M$2+$A6525,Sheet2!BY:NL,$B6525,0)&lt;&gt;""),HLOOKUP(M$2+$A6525,Sheet2!BY:NL,$B6525,0),"")</f>
        <v/>
      </c>
      <c r="N6525" t="str">
        <f>IF(OR(HLOOKUP(N$2+$A6525,Sheet2!BZ:NM,$B6525,0),HLOOKUP(N$2+$A6525,Sheet2!BZ:NM,$B6525,0)&lt;&gt;""),HLOOKUP(N$2+$A6525,Sheet2!BZ:NM,$B6525,0),"")</f>
        <v/>
      </c>
      <c r="O6525" t="str">
        <f>IF(OR(HLOOKUP(O$2+$A6525,Sheet2!CA:NN,$B6525,0),HLOOKUP(O$2+$A6525,Sheet2!CA:NN,$B6525,0)&lt;&gt;""),HLOOKUP(O$2+$A6525,Sheet2!CA:NN,$B6525,0),"")</f>
        <v/>
      </c>
      <c r="P6525" t="str">
        <f>IF(OR(HLOOKUP(P$2+$A6525,Sheet2!CB:NO,$B6525,0),HLOOKUP(P$2+$A6525,Sheet2!CB:NO,$B6525,0)&lt;&gt;""),HLOOKUP(P$2+$A6525,Sheet2!CB:NO,$B6525,0),"")</f>
        <v/>
      </c>
      <c r="Q6525" t="str">
        <f>IF(OR(HLOOKUP(Q$2+$A6525,Sheet2!CC:NO,$B6525,0),HLOOKUP(Q$2+$A6525,Sheet2!CC:NO,$B6525,0)&lt;&gt;""),HLOOKUP(Q$2+$A6525,Sheet2!CC:NO,$B6525,0),"")</f>
        <v/>
      </c>
    </row>
    <row r="6526" spans="1:17" x14ac:dyDescent="0.25">
      <c r="A6526" s="64">
        <f t="shared" si="811"/>
        <v>12</v>
      </c>
      <c r="B6526" s="64">
        <f t="shared" si="812"/>
        <v>657</v>
      </c>
      <c r="C6526" s="64">
        <f t="shared" si="813"/>
        <v>3</v>
      </c>
      <c r="D6526" s="64">
        <f t="shared" si="814"/>
        <v>653</v>
      </c>
      <c r="E6526" s="64">
        <f t="shared" si="815"/>
        <v>3261</v>
      </c>
      <c r="F6526" s="64" t="str">
        <f t="shared" si="808"/>
        <v/>
      </c>
      <c r="G6526" s="64" t="str">
        <f t="shared" si="809"/>
        <v/>
      </c>
      <c r="H6526" s="64" t="str">
        <f t="shared" si="810"/>
        <v/>
      </c>
      <c r="I6526" s="80" t="str">
        <f>IFERROR(VLOOKUP(D6526,Sheet2!A:B,2,0),"")</f>
        <v/>
      </c>
      <c r="J6526" s="64" t="str">
        <f>IFERROR(IF(I6526&lt;&gt;"",VLOOKUP(I6526,Sheet2!B:C,2,0),""),"")</f>
        <v/>
      </c>
      <c r="K6526" s="64" t="str">
        <f>IFERROR( IF(I6526&lt;&gt;"", HLOOKUP(L$2+$A6526,Sheet2!BX:NK,2,0),""),"")</f>
        <v/>
      </c>
      <c r="L6526" t="str">
        <f>IF(OR(HLOOKUP(L$2+$A6526,Sheet2!BX:NK,$B6526,0),HLOOKUP(L$2+$A6526,Sheet2!BX:NK,$B6526,0)&lt;&gt;""),HLOOKUP(L$2+$A6526,Sheet2!BX:NK,$B6526,0),"")</f>
        <v/>
      </c>
      <c r="M6526" t="str">
        <f>IF(OR(HLOOKUP(M$2+$A6526,Sheet2!BY:NL,$B6526,0),HLOOKUP(M$2+$A6526,Sheet2!BY:NL,$B6526,0)&lt;&gt;""),HLOOKUP(M$2+$A6526,Sheet2!BY:NL,$B6526,0),"")</f>
        <v/>
      </c>
      <c r="N6526" t="str">
        <f>IF(OR(HLOOKUP(N$2+$A6526,Sheet2!BZ:NM,$B6526,0),HLOOKUP(N$2+$A6526,Sheet2!BZ:NM,$B6526,0)&lt;&gt;""),HLOOKUP(N$2+$A6526,Sheet2!BZ:NM,$B6526,0),"")</f>
        <v/>
      </c>
      <c r="O6526" t="str">
        <f>IF(OR(HLOOKUP(O$2+$A6526,Sheet2!CA:NN,$B6526,0),HLOOKUP(O$2+$A6526,Sheet2!CA:NN,$B6526,0)&lt;&gt;""),HLOOKUP(O$2+$A6526,Sheet2!CA:NN,$B6526,0),"")</f>
        <v/>
      </c>
      <c r="P6526" t="str">
        <f>IF(OR(HLOOKUP(P$2+$A6526,Sheet2!CB:NO,$B6526,0),HLOOKUP(P$2+$A6526,Sheet2!CB:NO,$B6526,0)&lt;&gt;""),HLOOKUP(P$2+$A6526,Sheet2!CB:NO,$B6526,0),"")</f>
        <v/>
      </c>
      <c r="Q6526" t="str">
        <f>IF(OR(HLOOKUP(Q$2+$A6526,Sheet2!CC:NO,$B6526,0),HLOOKUP(Q$2+$A6526,Sheet2!CC:NO,$B6526,0)&lt;&gt;""),HLOOKUP(Q$2+$A6526,Sheet2!CC:NO,$B6526,0),"")</f>
        <v/>
      </c>
    </row>
    <row r="6527" spans="1:17" x14ac:dyDescent="0.25">
      <c r="A6527" s="64">
        <f t="shared" si="811"/>
        <v>18</v>
      </c>
      <c r="B6527" s="64">
        <f t="shared" si="812"/>
        <v>657</v>
      </c>
      <c r="C6527" s="64">
        <f t="shared" si="813"/>
        <v>4</v>
      </c>
      <c r="D6527" s="64">
        <f t="shared" si="814"/>
        <v>653</v>
      </c>
      <c r="E6527" s="64">
        <f t="shared" si="815"/>
        <v>3261</v>
      </c>
      <c r="F6527" s="64" t="str">
        <f t="shared" si="808"/>
        <v/>
      </c>
      <c r="G6527" s="64" t="str">
        <f t="shared" si="809"/>
        <v/>
      </c>
      <c r="H6527" s="64" t="str">
        <f t="shared" si="810"/>
        <v/>
      </c>
      <c r="I6527" s="80" t="str">
        <f>IFERROR(VLOOKUP(D6527,Sheet2!A:B,2,0),"")</f>
        <v/>
      </c>
      <c r="J6527" s="64" t="str">
        <f>IFERROR(IF(I6527&lt;&gt;"",VLOOKUP(I6527,Sheet2!B:C,2,0),""),"")</f>
        <v/>
      </c>
      <c r="K6527" s="64" t="str">
        <f>IFERROR( IF(I6527&lt;&gt;"", HLOOKUP(L$2+$A6527,Sheet2!BX:NK,2,0),""),"")</f>
        <v/>
      </c>
      <c r="L6527" t="str">
        <f>IF(OR(HLOOKUP(L$2+$A6527,Sheet2!BX:NK,$B6527,0),HLOOKUP(L$2+$A6527,Sheet2!BX:NK,$B6527,0)&lt;&gt;""),HLOOKUP(L$2+$A6527,Sheet2!BX:NK,$B6527,0),"")</f>
        <v/>
      </c>
      <c r="M6527" t="str">
        <f>IF(OR(HLOOKUP(M$2+$A6527,Sheet2!BY:NL,$B6527,0),HLOOKUP(M$2+$A6527,Sheet2!BY:NL,$B6527,0)&lt;&gt;""),HLOOKUP(M$2+$A6527,Sheet2!BY:NL,$B6527,0),"")</f>
        <v/>
      </c>
      <c r="N6527" t="str">
        <f>IF(OR(HLOOKUP(N$2+$A6527,Sheet2!BZ:NM,$B6527,0),HLOOKUP(N$2+$A6527,Sheet2!BZ:NM,$B6527,0)&lt;&gt;""),HLOOKUP(N$2+$A6527,Sheet2!BZ:NM,$B6527,0),"")</f>
        <v/>
      </c>
      <c r="O6527" t="str">
        <f>IF(OR(HLOOKUP(O$2+$A6527,Sheet2!CA:NN,$B6527,0),HLOOKUP(O$2+$A6527,Sheet2!CA:NN,$B6527,0)&lt;&gt;""),HLOOKUP(O$2+$A6527,Sheet2!CA:NN,$B6527,0),"")</f>
        <v/>
      </c>
      <c r="P6527" t="str">
        <f>IF(OR(HLOOKUP(P$2+$A6527,Sheet2!CB:NO,$B6527,0),HLOOKUP(P$2+$A6527,Sheet2!CB:NO,$B6527,0)&lt;&gt;""),HLOOKUP(P$2+$A6527,Sheet2!CB:NO,$B6527,0),"")</f>
        <v/>
      </c>
      <c r="Q6527" t="str">
        <f>IF(OR(HLOOKUP(Q$2+$A6527,Sheet2!CC:NO,$B6527,0),HLOOKUP(Q$2+$A6527,Sheet2!CC:NO,$B6527,0)&lt;&gt;""),HLOOKUP(Q$2+$A6527,Sheet2!CC:NO,$B6527,0),"")</f>
        <v/>
      </c>
    </row>
    <row r="6528" spans="1:17" x14ac:dyDescent="0.25">
      <c r="A6528" s="64">
        <f t="shared" si="811"/>
        <v>24</v>
      </c>
      <c r="B6528" s="64">
        <f t="shared" si="812"/>
        <v>657</v>
      </c>
      <c r="C6528" s="64">
        <f t="shared" si="813"/>
        <v>5</v>
      </c>
      <c r="D6528" s="64">
        <f t="shared" si="814"/>
        <v>653</v>
      </c>
      <c r="E6528" s="64">
        <f t="shared" si="815"/>
        <v>3261</v>
      </c>
      <c r="F6528" s="64" t="str">
        <f t="shared" si="808"/>
        <v/>
      </c>
      <c r="G6528" s="64" t="str">
        <f t="shared" si="809"/>
        <v/>
      </c>
      <c r="H6528" s="64" t="str">
        <f t="shared" si="810"/>
        <v/>
      </c>
      <c r="I6528" s="80" t="str">
        <f>IFERROR(VLOOKUP(D6528,Sheet2!A:B,2,0),"")</f>
        <v/>
      </c>
      <c r="J6528" s="64" t="str">
        <f>IFERROR(IF(I6528&lt;&gt;"",VLOOKUP(I6528,Sheet2!B:C,2,0),""),"")</f>
        <v/>
      </c>
      <c r="K6528" s="64" t="str">
        <f>IFERROR( IF(I6528&lt;&gt;"", HLOOKUP(L$2+$A6528,Sheet2!BX:NK,2,0),""),"")</f>
        <v/>
      </c>
      <c r="L6528" t="str">
        <f>IF(OR(HLOOKUP(L$2+$A6528,Sheet2!BX:NK,$B6528,0),HLOOKUP(L$2+$A6528,Sheet2!BX:NK,$B6528,0)&lt;&gt;""),HLOOKUP(L$2+$A6528,Sheet2!BX:NK,$B6528,0),"")</f>
        <v/>
      </c>
      <c r="M6528" t="str">
        <f>IF(OR(HLOOKUP(M$2+$A6528,Sheet2!BY:NL,$B6528,0),HLOOKUP(M$2+$A6528,Sheet2!BY:NL,$B6528,0)&lt;&gt;""),HLOOKUP(M$2+$A6528,Sheet2!BY:NL,$B6528,0),"")</f>
        <v/>
      </c>
      <c r="N6528" t="str">
        <f>IF(OR(HLOOKUP(N$2+$A6528,Sheet2!BZ:NM,$B6528,0),HLOOKUP(N$2+$A6528,Sheet2!BZ:NM,$B6528,0)&lt;&gt;""),HLOOKUP(N$2+$A6528,Sheet2!BZ:NM,$B6528,0),"")</f>
        <v/>
      </c>
      <c r="O6528" t="str">
        <f>IF(OR(HLOOKUP(O$2+$A6528,Sheet2!CA:NN,$B6528,0),HLOOKUP(O$2+$A6528,Sheet2!CA:NN,$B6528,0)&lt;&gt;""),HLOOKUP(O$2+$A6528,Sheet2!CA:NN,$B6528,0),"")</f>
        <v/>
      </c>
      <c r="P6528" t="str">
        <f>IF(OR(HLOOKUP(P$2+$A6528,Sheet2!CB:NO,$B6528,0),HLOOKUP(P$2+$A6528,Sheet2!CB:NO,$B6528,0)&lt;&gt;""),HLOOKUP(P$2+$A6528,Sheet2!CB:NO,$B6528,0),"")</f>
        <v/>
      </c>
      <c r="Q6528" t="str">
        <f>IF(OR(HLOOKUP(Q$2+$A6528,Sheet2!CC:NO,$B6528,0),HLOOKUP(Q$2+$A6528,Sheet2!CC:NO,$B6528,0)&lt;&gt;""),HLOOKUP(Q$2+$A6528,Sheet2!CC:NO,$B6528,0),"")</f>
        <v/>
      </c>
    </row>
    <row r="6529" spans="1:17" x14ac:dyDescent="0.25">
      <c r="A6529" s="64">
        <f t="shared" si="811"/>
        <v>30</v>
      </c>
      <c r="B6529" s="64">
        <f t="shared" si="812"/>
        <v>657</v>
      </c>
      <c r="C6529" s="64">
        <f t="shared" si="813"/>
        <v>6</v>
      </c>
      <c r="D6529" s="64">
        <f t="shared" si="814"/>
        <v>653</v>
      </c>
      <c r="E6529" s="64">
        <f t="shared" si="815"/>
        <v>3261</v>
      </c>
      <c r="F6529" s="64" t="str">
        <f t="shared" si="808"/>
        <v/>
      </c>
      <c r="G6529" s="64" t="str">
        <f t="shared" si="809"/>
        <v/>
      </c>
      <c r="H6529" s="64" t="str">
        <f t="shared" si="810"/>
        <v/>
      </c>
      <c r="I6529" s="80" t="str">
        <f>IFERROR(VLOOKUP(D6529,Sheet2!A:B,2,0),"")</f>
        <v/>
      </c>
      <c r="J6529" s="64" t="str">
        <f>IFERROR(IF(I6529&lt;&gt;"",VLOOKUP(I6529,Sheet2!B:C,2,0),""),"")</f>
        <v/>
      </c>
      <c r="K6529" s="64" t="str">
        <f>IFERROR( IF(I6529&lt;&gt;"", HLOOKUP(L$2+$A6529,Sheet2!BX:NK,2,0),""),"")</f>
        <v/>
      </c>
      <c r="L6529" t="str">
        <f>IF(OR(HLOOKUP(L$2+$A6529,Sheet2!BX:NK,$B6529,0),HLOOKUP(L$2+$A6529,Sheet2!BX:NK,$B6529,0)&lt;&gt;""),HLOOKUP(L$2+$A6529,Sheet2!BX:NK,$B6529,0),"")</f>
        <v/>
      </c>
      <c r="M6529" t="str">
        <f>IF(OR(HLOOKUP(M$2+$A6529,Sheet2!BY:NL,$B6529,0),HLOOKUP(M$2+$A6529,Sheet2!BY:NL,$B6529,0)&lt;&gt;""),HLOOKUP(M$2+$A6529,Sheet2!BY:NL,$B6529,0),"")</f>
        <v/>
      </c>
      <c r="N6529" t="str">
        <f>IF(OR(HLOOKUP(N$2+$A6529,Sheet2!BZ:NM,$B6529,0),HLOOKUP(N$2+$A6529,Sheet2!BZ:NM,$B6529,0)&lt;&gt;""),HLOOKUP(N$2+$A6529,Sheet2!BZ:NM,$B6529,0),"")</f>
        <v/>
      </c>
      <c r="O6529" t="str">
        <f>IF(OR(HLOOKUP(O$2+$A6529,Sheet2!CA:NN,$B6529,0),HLOOKUP(O$2+$A6529,Sheet2!CA:NN,$B6529,0)&lt;&gt;""),HLOOKUP(O$2+$A6529,Sheet2!CA:NN,$B6529,0),"")</f>
        <v/>
      </c>
      <c r="P6529" t="str">
        <f>IF(OR(HLOOKUP(P$2+$A6529,Sheet2!CB:NO,$B6529,0),HLOOKUP(P$2+$A6529,Sheet2!CB:NO,$B6529,0)&lt;&gt;""),HLOOKUP(P$2+$A6529,Sheet2!CB:NO,$B6529,0),"")</f>
        <v/>
      </c>
      <c r="Q6529" t="str">
        <f>IF(OR(HLOOKUP(Q$2+$A6529,Sheet2!CC:NO,$B6529,0),HLOOKUP(Q$2+$A6529,Sheet2!CC:NO,$B6529,0)&lt;&gt;""),HLOOKUP(Q$2+$A6529,Sheet2!CC:NO,$B6529,0),"")</f>
        <v/>
      </c>
    </row>
    <row r="6530" spans="1:17" x14ac:dyDescent="0.25">
      <c r="A6530" s="64">
        <f t="shared" si="811"/>
        <v>36</v>
      </c>
      <c r="B6530" s="64">
        <f t="shared" si="812"/>
        <v>657</v>
      </c>
      <c r="C6530" s="64">
        <f t="shared" si="813"/>
        <v>7</v>
      </c>
      <c r="D6530" s="64">
        <f t="shared" si="814"/>
        <v>653</v>
      </c>
      <c r="E6530" s="64">
        <f t="shared" si="815"/>
        <v>3261</v>
      </c>
      <c r="F6530" s="64" t="str">
        <f t="shared" si="808"/>
        <v/>
      </c>
      <c r="G6530" s="64" t="str">
        <f t="shared" si="809"/>
        <v/>
      </c>
      <c r="H6530" s="64" t="str">
        <f t="shared" si="810"/>
        <v/>
      </c>
      <c r="I6530" s="80" t="str">
        <f>IFERROR(VLOOKUP(D6530,Sheet2!A:B,2,0),"")</f>
        <v/>
      </c>
      <c r="J6530" s="64" t="str">
        <f>IFERROR(IF(I6530&lt;&gt;"",VLOOKUP(I6530,Sheet2!B:C,2,0),""),"")</f>
        <v/>
      </c>
      <c r="K6530" s="64" t="str">
        <f>IFERROR( IF(I6530&lt;&gt;"", HLOOKUP(L$2+$A6530,Sheet2!BX:NK,2,0),""),"")</f>
        <v/>
      </c>
      <c r="L6530" t="str">
        <f>IF(OR(HLOOKUP(L$2+$A6530,Sheet2!BX:NK,$B6530,0),HLOOKUP(L$2+$A6530,Sheet2!BX:NK,$B6530,0)&lt;&gt;""),HLOOKUP(L$2+$A6530,Sheet2!BX:NK,$B6530,0),"")</f>
        <v/>
      </c>
      <c r="M6530" t="str">
        <f>IF(OR(HLOOKUP(M$2+$A6530,Sheet2!BY:NL,$B6530,0),HLOOKUP(M$2+$A6530,Sheet2!BY:NL,$B6530,0)&lt;&gt;""),HLOOKUP(M$2+$A6530,Sheet2!BY:NL,$B6530,0),"")</f>
        <v/>
      </c>
      <c r="N6530" t="str">
        <f>IF(OR(HLOOKUP(N$2+$A6530,Sheet2!BZ:NM,$B6530,0),HLOOKUP(N$2+$A6530,Sheet2!BZ:NM,$B6530,0)&lt;&gt;""),HLOOKUP(N$2+$A6530,Sheet2!BZ:NM,$B6530,0),"")</f>
        <v/>
      </c>
      <c r="O6530" t="str">
        <f>IF(OR(HLOOKUP(O$2+$A6530,Sheet2!CA:NN,$B6530,0),HLOOKUP(O$2+$A6530,Sheet2!CA:NN,$B6530,0)&lt;&gt;""),HLOOKUP(O$2+$A6530,Sheet2!CA:NN,$B6530,0),"")</f>
        <v/>
      </c>
      <c r="P6530" t="str">
        <f>IF(OR(HLOOKUP(P$2+$A6530,Sheet2!CB:NO,$B6530,0),HLOOKUP(P$2+$A6530,Sheet2!CB:NO,$B6530,0)&lt;&gt;""),HLOOKUP(P$2+$A6530,Sheet2!CB:NO,$B6530,0),"")</f>
        <v/>
      </c>
      <c r="Q6530" t="str">
        <f>IF(OR(HLOOKUP(Q$2+$A6530,Sheet2!CC:NO,$B6530,0),HLOOKUP(Q$2+$A6530,Sheet2!CC:NO,$B6530,0)&lt;&gt;""),HLOOKUP(Q$2+$A6530,Sheet2!CC:NO,$B6530,0),"")</f>
        <v/>
      </c>
    </row>
    <row r="6531" spans="1:17" x14ac:dyDescent="0.25">
      <c r="A6531" s="64">
        <f t="shared" si="811"/>
        <v>42</v>
      </c>
      <c r="B6531" s="64">
        <f t="shared" si="812"/>
        <v>657</v>
      </c>
      <c r="C6531" s="64">
        <f t="shared" si="813"/>
        <v>8</v>
      </c>
      <c r="D6531" s="64">
        <f t="shared" si="814"/>
        <v>653</v>
      </c>
      <c r="E6531" s="64">
        <f t="shared" si="815"/>
        <v>3261</v>
      </c>
      <c r="F6531" s="64" t="str">
        <f t="shared" si="808"/>
        <v/>
      </c>
      <c r="G6531" s="64" t="str">
        <f t="shared" si="809"/>
        <v/>
      </c>
      <c r="H6531" s="64" t="str">
        <f t="shared" si="810"/>
        <v/>
      </c>
      <c r="I6531" s="80" t="str">
        <f>IFERROR(VLOOKUP(D6531,Sheet2!A:B,2,0),"")</f>
        <v/>
      </c>
      <c r="J6531" s="64" t="str">
        <f>IFERROR(IF(I6531&lt;&gt;"",VLOOKUP(I6531,Sheet2!B:C,2,0),""),"")</f>
        <v/>
      </c>
      <c r="K6531" s="64" t="str">
        <f>IFERROR( IF(I6531&lt;&gt;"", HLOOKUP(L$2+$A6531,Sheet2!BX:NK,2,0),""),"")</f>
        <v/>
      </c>
      <c r="L6531" t="str">
        <f>IF(OR(HLOOKUP(L$2+$A6531,Sheet2!BX:NK,$B6531,0),HLOOKUP(L$2+$A6531,Sheet2!BX:NK,$B6531,0)&lt;&gt;""),HLOOKUP(L$2+$A6531,Sheet2!BX:NK,$B6531,0),"")</f>
        <v/>
      </c>
      <c r="M6531" t="str">
        <f>IF(OR(HLOOKUP(M$2+$A6531,Sheet2!BY:NL,$B6531,0),HLOOKUP(M$2+$A6531,Sheet2!BY:NL,$B6531,0)&lt;&gt;""),HLOOKUP(M$2+$A6531,Sheet2!BY:NL,$B6531,0),"")</f>
        <v/>
      </c>
      <c r="N6531" t="str">
        <f>IF(OR(HLOOKUP(N$2+$A6531,Sheet2!BZ:NM,$B6531,0),HLOOKUP(N$2+$A6531,Sheet2!BZ:NM,$B6531,0)&lt;&gt;""),HLOOKUP(N$2+$A6531,Sheet2!BZ:NM,$B6531,0),"")</f>
        <v/>
      </c>
      <c r="O6531" t="str">
        <f>IF(OR(HLOOKUP(O$2+$A6531,Sheet2!CA:NN,$B6531,0),HLOOKUP(O$2+$A6531,Sheet2!CA:NN,$B6531,0)&lt;&gt;""),HLOOKUP(O$2+$A6531,Sheet2!CA:NN,$B6531,0),"")</f>
        <v/>
      </c>
      <c r="P6531" t="str">
        <f>IF(OR(HLOOKUP(P$2+$A6531,Sheet2!CB:NO,$B6531,0),HLOOKUP(P$2+$A6531,Sheet2!CB:NO,$B6531,0)&lt;&gt;""),HLOOKUP(P$2+$A6531,Sheet2!CB:NO,$B6531,0),"")</f>
        <v/>
      </c>
      <c r="Q6531" t="str">
        <f>IF(OR(HLOOKUP(Q$2+$A6531,Sheet2!CC:NO,$B6531,0),HLOOKUP(Q$2+$A6531,Sheet2!CC:NO,$B6531,0)&lt;&gt;""),HLOOKUP(Q$2+$A6531,Sheet2!CC:NO,$B6531,0),"")</f>
        <v/>
      </c>
    </row>
    <row r="6532" spans="1:17" x14ac:dyDescent="0.25">
      <c r="A6532" s="64">
        <f t="shared" si="811"/>
        <v>48</v>
      </c>
      <c r="B6532" s="64">
        <f t="shared" si="812"/>
        <v>657</v>
      </c>
      <c r="C6532" s="64">
        <f t="shared" si="813"/>
        <v>9</v>
      </c>
      <c r="D6532" s="64">
        <f t="shared" si="814"/>
        <v>653</v>
      </c>
      <c r="E6532" s="64">
        <f t="shared" si="815"/>
        <v>3261</v>
      </c>
      <c r="F6532" s="64" t="str">
        <f t="shared" si="808"/>
        <v/>
      </c>
      <c r="G6532" s="64" t="str">
        <f t="shared" si="809"/>
        <v/>
      </c>
      <c r="H6532" s="64" t="str">
        <f t="shared" si="810"/>
        <v/>
      </c>
      <c r="I6532" s="80" t="str">
        <f>IFERROR(VLOOKUP(D6532,Sheet2!A:B,2,0),"")</f>
        <v/>
      </c>
      <c r="J6532" s="64" t="str">
        <f>IFERROR(IF(I6532&lt;&gt;"",VLOOKUP(I6532,Sheet2!B:C,2,0),""),"")</f>
        <v/>
      </c>
      <c r="K6532" s="64" t="str">
        <f>IFERROR( IF(I6532&lt;&gt;"", HLOOKUP(L$2+$A6532,Sheet2!BX:NK,2,0),""),"")</f>
        <v/>
      </c>
      <c r="L6532" t="str">
        <f>IF(OR(HLOOKUP(L$2+$A6532,Sheet2!BX:NK,$B6532,0),HLOOKUP(L$2+$A6532,Sheet2!BX:NK,$B6532,0)&lt;&gt;""),HLOOKUP(L$2+$A6532,Sheet2!BX:NK,$B6532,0),"")</f>
        <v/>
      </c>
      <c r="M6532" t="str">
        <f>IF(OR(HLOOKUP(M$2+$A6532,Sheet2!BY:NL,$B6532,0),HLOOKUP(M$2+$A6532,Sheet2!BY:NL,$B6532,0)&lt;&gt;""),HLOOKUP(M$2+$A6532,Sheet2!BY:NL,$B6532,0),"")</f>
        <v/>
      </c>
      <c r="N6532" t="str">
        <f>IF(OR(HLOOKUP(N$2+$A6532,Sheet2!BZ:NM,$B6532,0),HLOOKUP(N$2+$A6532,Sheet2!BZ:NM,$B6532,0)&lt;&gt;""),HLOOKUP(N$2+$A6532,Sheet2!BZ:NM,$B6532,0),"")</f>
        <v/>
      </c>
      <c r="O6532" t="str">
        <f>IF(OR(HLOOKUP(O$2+$A6532,Sheet2!CA:NN,$B6532,0),HLOOKUP(O$2+$A6532,Sheet2!CA:NN,$B6532,0)&lt;&gt;""),HLOOKUP(O$2+$A6532,Sheet2!CA:NN,$B6532,0),"")</f>
        <v/>
      </c>
      <c r="P6532" t="str">
        <f>IF(OR(HLOOKUP(P$2+$A6532,Sheet2!CB:NO,$B6532,0),HLOOKUP(P$2+$A6532,Sheet2!CB:NO,$B6532,0)&lt;&gt;""),HLOOKUP(P$2+$A6532,Sheet2!CB:NO,$B6532,0),"")</f>
        <v/>
      </c>
      <c r="Q6532" t="str">
        <f>IF(OR(HLOOKUP(Q$2+$A6532,Sheet2!CC:NO,$B6532,0),HLOOKUP(Q$2+$A6532,Sheet2!CC:NO,$B6532,0)&lt;&gt;""),HLOOKUP(Q$2+$A6532,Sheet2!CC:NO,$B6532,0),"")</f>
        <v/>
      </c>
    </row>
    <row r="6533" spans="1:17" x14ac:dyDescent="0.25">
      <c r="A6533" s="64">
        <f t="shared" si="811"/>
        <v>54</v>
      </c>
      <c r="B6533" s="64">
        <f t="shared" si="812"/>
        <v>657</v>
      </c>
      <c r="C6533" s="64">
        <f t="shared" si="813"/>
        <v>10</v>
      </c>
      <c r="D6533" s="64">
        <f t="shared" si="814"/>
        <v>653</v>
      </c>
      <c r="E6533" s="64">
        <f t="shared" si="815"/>
        <v>3261</v>
      </c>
      <c r="F6533" s="64" t="str">
        <f t="shared" ref="F6533:F6596" si="816">IFERROR(IF(I6533&lt;&gt;"",IF(LEFT(K6533,2)="1-",1,2),""),"")</f>
        <v/>
      </c>
      <c r="G6533" s="64" t="str">
        <f t="shared" ref="G6533:G6596" si="817">IFERROR(IF(I6533&lt;&gt;"",MONTH( RIGHT(K6533,LEN(K6533)-FIND("-",K6533))),""),"")</f>
        <v/>
      </c>
      <c r="H6533" s="64" t="str">
        <f t="shared" ref="H6533:H6596" si="818">IFERROR(IF(I6533&lt;&gt;"",YEAR( RIGHT(K6533,LEN(K6533)-FIND("-",K6533))),""),"")</f>
        <v/>
      </c>
      <c r="I6533" s="80" t="str">
        <f>IFERROR(VLOOKUP(D6533,Sheet2!A:B,2,0),"")</f>
        <v/>
      </c>
      <c r="J6533" s="64" t="str">
        <f>IFERROR(IF(I6533&lt;&gt;"",VLOOKUP(I6533,Sheet2!B:C,2,0),""),"")</f>
        <v/>
      </c>
      <c r="K6533" s="64" t="str">
        <f>IFERROR( IF(I6533&lt;&gt;"", HLOOKUP(L$2+$A6533,Sheet2!BX:NK,2,0),""),"")</f>
        <v/>
      </c>
      <c r="L6533" t="str">
        <f>IF(OR(HLOOKUP(L$2+$A6533,Sheet2!BX:NK,$B6533,0),HLOOKUP(L$2+$A6533,Sheet2!BX:NK,$B6533,0)&lt;&gt;""),HLOOKUP(L$2+$A6533,Sheet2!BX:NK,$B6533,0),"")</f>
        <v/>
      </c>
      <c r="M6533" t="str">
        <f>IF(OR(HLOOKUP(M$2+$A6533,Sheet2!BY:NL,$B6533,0),HLOOKUP(M$2+$A6533,Sheet2!BY:NL,$B6533,0)&lt;&gt;""),HLOOKUP(M$2+$A6533,Sheet2!BY:NL,$B6533,0),"")</f>
        <v/>
      </c>
      <c r="N6533" t="str">
        <f>IF(OR(HLOOKUP(N$2+$A6533,Sheet2!BZ:NM,$B6533,0),HLOOKUP(N$2+$A6533,Sheet2!BZ:NM,$B6533,0)&lt;&gt;""),HLOOKUP(N$2+$A6533,Sheet2!BZ:NM,$B6533,0),"")</f>
        <v/>
      </c>
      <c r="O6533" t="str">
        <f>IF(OR(HLOOKUP(O$2+$A6533,Sheet2!CA:NN,$B6533,0),HLOOKUP(O$2+$A6533,Sheet2!CA:NN,$B6533,0)&lt;&gt;""),HLOOKUP(O$2+$A6533,Sheet2!CA:NN,$B6533,0),"")</f>
        <v/>
      </c>
      <c r="P6533" t="str">
        <f>IF(OR(HLOOKUP(P$2+$A6533,Sheet2!CB:NO,$B6533,0),HLOOKUP(P$2+$A6533,Sheet2!CB:NO,$B6533,0)&lt;&gt;""),HLOOKUP(P$2+$A6533,Sheet2!CB:NO,$B6533,0),"")</f>
        <v/>
      </c>
      <c r="Q6533" t="str">
        <f>IF(OR(HLOOKUP(Q$2+$A6533,Sheet2!CC:NO,$B6533,0),HLOOKUP(Q$2+$A6533,Sheet2!CC:NO,$B6533,0)&lt;&gt;""),HLOOKUP(Q$2+$A6533,Sheet2!CC:NO,$B6533,0),"")</f>
        <v/>
      </c>
    </row>
    <row r="6534" spans="1:17" x14ac:dyDescent="0.25">
      <c r="A6534" s="64">
        <f t="shared" ref="A6534:A6597" si="819">IF(C6534&lt;&gt;1,A6533+6,0)</f>
        <v>0</v>
      </c>
      <c r="B6534" s="64">
        <f t="shared" ref="B6534:B6597" si="820">IF(C6534&lt;&gt;1,B6533,B6533+1)</f>
        <v>658</v>
      </c>
      <c r="C6534" s="64">
        <f t="shared" ref="C6534:C6597" si="821">IF($C$3-C6533=0,1,C6533+1)</f>
        <v>1</v>
      </c>
      <c r="D6534" s="64">
        <f t="shared" ref="D6534:D6597" si="822">IF(C6534=1,D6533+1,D6533)</f>
        <v>654</v>
      </c>
      <c r="E6534" s="64">
        <f t="shared" ref="E6534:E6597" si="823">IF(D6534&lt;&gt;D6533,E6533+5,E6533)</f>
        <v>3266</v>
      </c>
      <c r="F6534" s="64" t="str">
        <f t="shared" si="816"/>
        <v/>
      </c>
      <c r="G6534" s="64" t="str">
        <f t="shared" si="817"/>
        <v/>
      </c>
      <c r="H6534" s="64" t="str">
        <f t="shared" si="818"/>
        <v/>
      </c>
      <c r="I6534" s="80" t="str">
        <f>IFERROR(VLOOKUP(D6534,Sheet2!A:B,2,0),"")</f>
        <v/>
      </c>
      <c r="J6534" s="64" t="str">
        <f>IFERROR(IF(I6534&lt;&gt;"",VLOOKUP(I6534,Sheet2!B:C,2,0),""),"")</f>
        <v/>
      </c>
      <c r="K6534" s="64" t="str">
        <f>IFERROR( IF(I6534&lt;&gt;"", HLOOKUP(L$2+$A6534,Sheet2!BX:NK,2,0),""),"")</f>
        <v/>
      </c>
      <c r="L6534" t="str">
        <f>IF(OR(HLOOKUP(L$2+$A6534,Sheet2!BX:NK,$B6534,0),HLOOKUP(L$2+$A6534,Sheet2!BX:NK,$B6534,0)&lt;&gt;""),HLOOKUP(L$2+$A6534,Sheet2!BX:NK,$B6534,0),"")</f>
        <v/>
      </c>
      <c r="M6534" t="str">
        <f>IF(OR(HLOOKUP(M$2+$A6534,Sheet2!BY:NL,$B6534,0),HLOOKUP(M$2+$A6534,Sheet2!BY:NL,$B6534,0)&lt;&gt;""),HLOOKUP(M$2+$A6534,Sheet2!BY:NL,$B6534,0),"")</f>
        <v/>
      </c>
      <c r="N6534" t="str">
        <f>IF(OR(HLOOKUP(N$2+$A6534,Sheet2!BZ:NM,$B6534,0),HLOOKUP(N$2+$A6534,Sheet2!BZ:NM,$B6534,0)&lt;&gt;""),HLOOKUP(N$2+$A6534,Sheet2!BZ:NM,$B6534,0),"")</f>
        <v/>
      </c>
      <c r="O6534" t="str">
        <f>IF(OR(HLOOKUP(O$2+$A6534,Sheet2!CA:NN,$B6534,0),HLOOKUP(O$2+$A6534,Sheet2!CA:NN,$B6534,0)&lt;&gt;""),HLOOKUP(O$2+$A6534,Sheet2!CA:NN,$B6534,0),"")</f>
        <v/>
      </c>
      <c r="P6534" t="str">
        <f>IF(OR(HLOOKUP(P$2+$A6534,Sheet2!CB:NO,$B6534,0),HLOOKUP(P$2+$A6534,Sheet2!CB:NO,$B6534,0)&lt;&gt;""),HLOOKUP(P$2+$A6534,Sheet2!CB:NO,$B6534,0),"")</f>
        <v/>
      </c>
      <c r="Q6534" t="str">
        <f>IF(OR(HLOOKUP(Q$2+$A6534,Sheet2!CC:NO,$B6534,0),HLOOKUP(Q$2+$A6534,Sheet2!CC:NO,$B6534,0)&lt;&gt;""),HLOOKUP(Q$2+$A6534,Sheet2!CC:NO,$B6534,0),"")</f>
        <v/>
      </c>
    </row>
    <row r="6535" spans="1:17" x14ac:dyDescent="0.25">
      <c r="A6535" s="64">
        <f t="shared" si="819"/>
        <v>6</v>
      </c>
      <c r="B6535" s="64">
        <f t="shared" si="820"/>
        <v>658</v>
      </c>
      <c r="C6535" s="64">
        <f t="shared" si="821"/>
        <v>2</v>
      </c>
      <c r="D6535" s="64">
        <f t="shared" si="822"/>
        <v>654</v>
      </c>
      <c r="E6535" s="64">
        <f t="shared" si="823"/>
        <v>3266</v>
      </c>
      <c r="F6535" s="64" t="str">
        <f t="shared" si="816"/>
        <v/>
      </c>
      <c r="G6535" s="64" t="str">
        <f t="shared" si="817"/>
        <v/>
      </c>
      <c r="H6535" s="64" t="str">
        <f t="shared" si="818"/>
        <v/>
      </c>
      <c r="I6535" s="80" t="str">
        <f>IFERROR(VLOOKUP(D6535,Sheet2!A:B,2,0),"")</f>
        <v/>
      </c>
      <c r="J6535" s="64" t="str">
        <f>IFERROR(IF(I6535&lt;&gt;"",VLOOKUP(I6535,Sheet2!B:C,2,0),""),"")</f>
        <v/>
      </c>
      <c r="K6535" s="64" t="str">
        <f>IFERROR( IF(I6535&lt;&gt;"", HLOOKUP(L$2+$A6535,Sheet2!BX:NK,2,0),""),"")</f>
        <v/>
      </c>
      <c r="L6535" t="str">
        <f>IF(OR(HLOOKUP(L$2+$A6535,Sheet2!BX:NK,$B6535,0),HLOOKUP(L$2+$A6535,Sheet2!BX:NK,$B6535,0)&lt;&gt;""),HLOOKUP(L$2+$A6535,Sheet2!BX:NK,$B6535,0),"")</f>
        <v/>
      </c>
      <c r="M6535" t="str">
        <f>IF(OR(HLOOKUP(M$2+$A6535,Sheet2!BY:NL,$B6535,0),HLOOKUP(M$2+$A6535,Sheet2!BY:NL,$B6535,0)&lt;&gt;""),HLOOKUP(M$2+$A6535,Sheet2!BY:NL,$B6535,0),"")</f>
        <v/>
      </c>
      <c r="N6535" t="str">
        <f>IF(OR(HLOOKUP(N$2+$A6535,Sheet2!BZ:NM,$B6535,0),HLOOKUP(N$2+$A6535,Sheet2!BZ:NM,$B6535,0)&lt;&gt;""),HLOOKUP(N$2+$A6535,Sheet2!BZ:NM,$B6535,0),"")</f>
        <v/>
      </c>
      <c r="O6535" t="str">
        <f>IF(OR(HLOOKUP(O$2+$A6535,Sheet2!CA:NN,$B6535,0),HLOOKUP(O$2+$A6535,Sheet2!CA:NN,$B6535,0)&lt;&gt;""),HLOOKUP(O$2+$A6535,Sheet2!CA:NN,$B6535,0),"")</f>
        <v/>
      </c>
      <c r="P6535" t="str">
        <f>IF(OR(HLOOKUP(P$2+$A6535,Sheet2!CB:NO,$B6535,0),HLOOKUP(P$2+$A6535,Sheet2!CB:NO,$B6535,0)&lt;&gt;""),HLOOKUP(P$2+$A6535,Sheet2!CB:NO,$B6535,0),"")</f>
        <v/>
      </c>
      <c r="Q6535" t="str">
        <f>IF(OR(HLOOKUP(Q$2+$A6535,Sheet2!CC:NO,$B6535,0),HLOOKUP(Q$2+$A6535,Sheet2!CC:NO,$B6535,0)&lt;&gt;""),HLOOKUP(Q$2+$A6535,Sheet2!CC:NO,$B6535,0),"")</f>
        <v/>
      </c>
    </row>
    <row r="6536" spans="1:17" x14ac:dyDescent="0.25">
      <c r="A6536" s="64">
        <f t="shared" si="819"/>
        <v>12</v>
      </c>
      <c r="B6536" s="64">
        <f t="shared" si="820"/>
        <v>658</v>
      </c>
      <c r="C6536" s="64">
        <f t="shared" si="821"/>
        <v>3</v>
      </c>
      <c r="D6536" s="64">
        <f t="shared" si="822"/>
        <v>654</v>
      </c>
      <c r="E6536" s="64">
        <f t="shared" si="823"/>
        <v>3266</v>
      </c>
      <c r="F6536" s="64" t="str">
        <f t="shared" si="816"/>
        <v/>
      </c>
      <c r="G6536" s="64" t="str">
        <f t="shared" si="817"/>
        <v/>
      </c>
      <c r="H6536" s="64" t="str">
        <f t="shared" si="818"/>
        <v/>
      </c>
      <c r="I6536" s="80" t="str">
        <f>IFERROR(VLOOKUP(D6536,Sheet2!A:B,2,0),"")</f>
        <v/>
      </c>
      <c r="J6536" s="64" t="str">
        <f>IFERROR(IF(I6536&lt;&gt;"",VLOOKUP(I6536,Sheet2!B:C,2,0),""),"")</f>
        <v/>
      </c>
      <c r="K6536" s="64" t="str">
        <f>IFERROR( IF(I6536&lt;&gt;"", HLOOKUP(L$2+$A6536,Sheet2!BX:NK,2,0),""),"")</f>
        <v/>
      </c>
      <c r="L6536" t="str">
        <f>IF(OR(HLOOKUP(L$2+$A6536,Sheet2!BX:NK,$B6536,0),HLOOKUP(L$2+$A6536,Sheet2!BX:NK,$B6536,0)&lt;&gt;""),HLOOKUP(L$2+$A6536,Sheet2!BX:NK,$B6536,0),"")</f>
        <v/>
      </c>
      <c r="M6536" t="str">
        <f>IF(OR(HLOOKUP(M$2+$A6536,Sheet2!BY:NL,$B6536,0),HLOOKUP(M$2+$A6536,Sheet2!BY:NL,$B6536,0)&lt;&gt;""),HLOOKUP(M$2+$A6536,Sheet2!BY:NL,$B6536,0),"")</f>
        <v/>
      </c>
      <c r="N6536" t="str">
        <f>IF(OR(HLOOKUP(N$2+$A6536,Sheet2!BZ:NM,$B6536,0),HLOOKUP(N$2+$A6536,Sheet2!BZ:NM,$B6536,0)&lt;&gt;""),HLOOKUP(N$2+$A6536,Sheet2!BZ:NM,$B6536,0),"")</f>
        <v/>
      </c>
      <c r="O6536" t="str">
        <f>IF(OR(HLOOKUP(O$2+$A6536,Sheet2!CA:NN,$B6536,0),HLOOKUP(O$2+$A6536,Sheet2!CA:NN,$B6536,0)&lt;&gt;""),HLOOKUP(O$2+$A6536,Sheet2!CA:NN,$B6536,0),"")</f>
        <v/>
      </c>
      <c r="P6536" t="str">
        <f>IF(OR(HLOOKUP(P$2+$A6536,Sheet2!CB:NO,$B6536,0),HLOOKUP(P$2+$A6536,Sheet2!CB:NO,$B6536,0)&lt;&gt;""),HLOOKUP(P$2+$A6536,Sheet2!CB:NO,$B6536,0),"")</f>
        <v/>
      </c>
      <c r="Q6536" t="str">
        <f>IF(OR(HLOOKUP(Q$2+$A6536,Sheet2!CC:NO,$B6536,0),HLOOKUP(Q$2+$A6536,Sheet2!CC:NO,$B6536,0)&lt;&gt;""),HLOOKUP(Q$2+$A6536,Sheet2!CC:NO,$B6536,0),"")</f>
        <v/>
      </c>
    </row>
    <row r="6537" spans="1:17" x14ac:dyDescent="0.25">
      <c r="A6537" s="64">
        <f t="shared" si="819"/>
        <v>18</v>
      </c>
      <c r="B6537" s="64">
        <f t="shared" si="820"/>
        <v>658</v>
      </c>
      <c r="C6537" s="64">
        <f t="shared" si="821"/>
        <v>4</v>
      </c>
      <c r="D6537" s="64">
        <f t="shared" si="822"/>
        <v>654</v>
      </c>
      <c r="E6537" s="64">
        <f t="shared" si="823"/>
        <v>3266</v>
      </c>
      <c r="F6537" s="64" t="str">
        <f t="shared" si="816"/>
        <v/>
      </c>
      <c r="G6537" s="64" t="str">
        <f t="shared" si="817"/>
        <v/>
      </c>
      <c r="H6537" s="64" t="str">
        <f t="shared" si="818"/>
        <v/>
      </c>
      <c r="I6537" s="80" t="str">
        <f>IFERROR(VLOOKUP(D6537,Sheet2!A:B,2,0),"")</f>
        <v/>
      </c>
      <c r="J6537" s="64" t="str">
        <f>IFERROR(IF(I6537&lt;&gt;"",VLOOKUP(I6537,Sheet2!B:C,2,0),""),"")</f>
        <v/>
      </c>
      <c r="K6537" s="64" t="str">
        <f>IFERROR( IF(I6537&lt;&gt;"", HLOOKUP(L$2+$A6537,Sheet2!BX:NK,2,0),""),"")</f>
        <v/>
      </c>
      <c r="L6537" t="str">
        <f>IF(OR(HLOOKUP(L$2+$A6537,Sheet2!BX:NK,$B6537,0),HLOOKUP(L$2+$A6537,Sheet2!BX:NK,$B6537,0)&lt;&gt;""),HLOOKUP(L$2+$A6537,Sheet2!BX:NK,$B6537,0),"")</f>
        <v/>
      </c>
      <c r="M6537" t="str">
        <f>IF(OR(HLOOKUP(M$2+$A6537,Sheet2!BY:NL,$B6537,0),HLOOKUP(M$2+$A6537,Sheet2!BY:NL,$B6537,0)&lt;&gt;""),HLOOKUP(M$2+$A6537,Sheet2!BY:NL,$B6537,0),"")</f>
        <v/>
      </c>
      <c r="N6537" t="str">
        <f>IF(OR(HLOOKUP(N$2+$A6537,Sheet2!BZ:NM,$B6537,0),HLOOKUP(N$2+$A6537,Sheet2!BZ:NM,$B6537,0)&lt;&gt;""),HLOOKUP(N$2+$A6537,Sheet2!BZ:NM,$B6537,0),"")</f>
        <v/>
      </c>
      <c r="O6537" t="str">
        <f>IF(OR(HLOOKUP(O$2+$A6537,Sheet2!CA:NN,$B6537,0),HLOOKUP(O$2+$A6537,Sheet2!CA:NN,$B6537,0)&lt;&gt;""),HLOOKUP(O$2+$A6537,Sheet2!CA:NN,$B6537,0),"")</f>
        <v/>
      </c>
      <c r="P6537" t="str">
        <f>IF(OR(HLOOKUP(P$2+$A6537,Sheet2!CB:NO,$B6537,0),HLOOKUP(P$2+$A6537,Sheet2!CB:NO,$B6537,0)&lt;&gt;""),HLOOKUP(P$2+$A6537,Sheet2!CB:NO,$B6537,0),"")</f>
        <v/>
      </c>
      <c r="Q6537" t="str">
        <f>IF(OR(HLOOKUP(Q$2+$A6537,Sheet2!CC:NO,$B6537,0),HLOOKUP(Q$2+$A6537,Sheet2!CC:NO,$B6537,0)&lt;&gt;""),HLOOKUP(Q$2+$A6537,Sheet2!CC:NO,$B6537,0),"")</f>
        <v/>
      </c>
    </row>
    <row r="6538" spans="1:17" x14ac:dyDescent="0.25">
      <c r="A6538" s="64">
        <f t="shared" si="819"/>
        <v>24</v>
      </c>
      <c r="B6538" s="64">
        <f t="shared" si="820"/>
        <v>658</v>
      </c>
      <c r="C6538" s="64">
        <f t="shared" si="821"/>
        <v>5</v>
      </c>
      <c r="D6538" s="64">
        <f t="shared" si="822"/>
        <v>654</v>
      </c>
      <c r="E6538" s="64">
        <f t="shared" si="823"/>
        <v>3266</v>
      </c>
      <c r="F6538" s="64" t="str">
        <f t="shared" si="816"/>
        <v/>
      </c>
      <c r="G6538" s="64" t="str">
        <f t="shared" si="817"/>
        <v/>
      </c>
      <c r="H6538" s="64" t="str">
        <f t="shared" si="818"/>
        <v/>
      </c>
      <c r="I6538" s="80" t="str">
        <f>IFERROR(VLOOKUP(D6538,Sheet2!A:B,2,0),"")</f>
        <v/>
      </c>
      <c r="J6538" s="64" t="str">
        <f>IFERROR(IF(I6538&lt;&gt;"",VLOOKUP(I6538,Sheet2!B:C,2,0),""),"")</f>
        <v/>
      </c>
      <c r="K6538" s="64" t="str">
        <f>IFERROR( IF(I6538&lt;&gt;"", HLOOKUP(L$2+$A6538,Sheet2!BX:NK,2,0),""),"")</f>
        <v/>
      </c>
      <c r="L6538" t="str">
        <f>IF(OR(HLOOKUP(L$2+$A6538,Sheet2!BX:NK,$B6538,0),HLOOKUP(L$2+$A6538,Sheet2!BX:NK,$B6538,0)&lt;&gt;""),HLOOKUP(L$2+$A6538,Sheet2!BX:NK,$B6538,0),"")</f>
        <v/>
      </c>
      <c r="M6538" t="str">
        <f>IF(OR(HLOOKUP(M$2+$A6538,Sheet2!BY:NL,$B6538,0),HLOOKUP(M$2+$A6538,Sheet2!BY:NL,$B6538,0)&lt;&gt;""),HLOOKUP(M$2+$A6538,Sheet2!BY:NL,$B6538,0),"")</f>
        <v/>
      </c>
      <c r="N6538" t="str">
        <f>IF(OR(HLOOKUP(N$2+$A6538,Sheet2!BZ:NM,$B6538,0),HLOOKUP(N$2+$A6538,Sheet2!BZ:NM,$B6538,0)&lt;&gt;""),HLOOKUP(N$2+$A6538,Sheet2!BZ:NM,$B6538,0),"")</f>
        <v/>
      </c>
      <c r="O6538" t="str">
        <f>IF(OR(HLOOKUP(O$2+$A6538,Sheet2!CA:NN,$B6538,0),HLOOKUP(O$2+$A6538,Sheet2!CA:NN,$B6538,0)&lt;&gt;""),HLOOKUP(O$2+$A6538,Sheet2!CA:NN,$B6538,0),"")</f>
        <v/>
      </c>
      <c r="P6538" t="str">
        <f>IF(OR(HLOOKUP(P$2+$A6538,Sheet2!CB:NO,$B6538,0),HLOOKUP(P$2+$A6538,Sheet2!CB:NO,$B6538,0)&lt;&gt;""),HLOOKUP(P$2+$A6538,Sheet2!CB:NO,$B6538,0),"")</f>
        <v/>
      </c>
      <c r="Q6538" t="str">
        <f>IF(OR(HLOOKUP(Q$2+$A6538,Sheet2!CC:NO,$B6538,0),HLOOKUP(Q$2+$A6538,Sheet2!CC:NO,$B6538,0)&lt;&gt;""),HLOOKUP(Q$2+$A6538,Sheet2!CC:NO,$B6538,0),"")</f>
        <v/>
      </c>
    </row>
    <row r="6539" spans="1:17" x14ac:dyDescent="0.25">
      <c r="A6539" s="64">
        <f t="shared" si="819"/>
        <v>30</v>
      </c>
      <c r="B6539" s="64">
        <f t="shared" si="820"/>
        <v>658</v>
      </c>
      <c r="C6539" s="64">
        <f t="shared" si="821"/>
        <v>6</v>
      </c>
      <c r="D6539" s="64">
        <f t="shared" si="822"/>
        <v>654</v>
      </c>
      <c r="E6539" s="64">
        <f t="shared" si="823"/>
        <v>3266</v>
      </c>
      <c r="F6539" s="64" t="str">
        <f t="shared" si="816"/>
        <v/>
      </c>
      <c r="G6539" s="64" t="str">
        <f t="shared" si="817"/>
        <v/>
      </c>
      <c r="H6539" s="64" t="str">
        <f t="shared" si="818"/>
        <v/>
      </c>
      <c r="I6539" s="80" t="str">
        <f>IFERROR(VLOOKUP(D6539,Sheet2!A:B,2,0),"")</f>
        <v/>
      </c>
      <c r="J6539" s="64" t="str">
        <f>IFERROR(IF(I6539&lt;&gt;"",VLOOKUP(I6539,Sheet2!B:C,2,0),""),"")</f>
        <v/>
      </c>
      <c r="K6539" s="64" t="str">
        <f>IFERROR( IF(I6539&lt;&gt;"", HLOOKUP(L$2+$A6539,Sheet2!BX:NK,2,0),""),"")</f>
        <v/>
      </c>
      <c r="L6539" t="str">
        <f>IF(OR(HLOOKUP(L$2+$A6539,Sheet2!BX:NK,$B6539,0),HLOOKUP(L$2+$A6539,Sheet2!BX:NK,$B6539,0)&lt;&gt;""),HLOOKUP(L$2+$A6539,Sheet2!BX:NK,$B6539,0),"")</f>
        <v/>
      </c>
      <c r="M6539" t="str">
        <f>IF(OR(HLOOKUP(M$2+$A6539,Sheet2!BY:NL,$B6539,0),HLOOKUP(M$2+$A6539,Sheet2!BY:NL,$B6539,0)&lt;&gt;""),HLOOKUP(M$2+$A6539,Sheet2!BY:NL,$B6539,0),"")</f>
        <v/>
      </c>
      <c r="N6539" t="str">
        <f>IF(OR(HLOOKUP(N$2+$A6539,Sheet2!BZ:NM,$B6539,0),HLOOKUP(N$2+$A6539,Sheet2!BZ:NM,$B6539,0)&lt;&gt;""),HLOOKUP(N$2+$A6539,Sheet2!BZ:NM,$B6539,0),"")</f>
        <v/>
      </c>
      <c r="O6539" t="str">
        <f>IF(OR(HLOOKUP(O$2+$A6539,Sheet2!CA:NN,$B6539,0),HLOOKUP(O$2+$A6539,Sheet2!CA:NN,$B6539,0)&lt;&gt;""),HLOOKUP(O$2+$A6539,Sheet2!CA:NN,$B6539,0),"")</f>
        <v/>
      </c>
      <c r="P6539" t="str">
        <f>IF(OR(HLOOKUP(P$2+$A6539,Sheet2!CB:NO,$B6539,0),HLOOKUP(P$2+$A6539,Sheet2!CB:NO,$B6539,0)&lt;&gt;""),HLOOKUP(P$2+$A6539,Sheet2!CB:NO,$B6539,0),"")</f>
        <v/>
      </c>
      <c r="Q6539" t="str">
        <f>IF(OR(HLOOKUP(Q$2+$A6539,Sheet2!CC:NO,$B6539,0),HLOOKUP(Q$2+$A6539,Sheet2!CC:NO,$B6539,0)&lt;&gt;""),HLOOKUP(Q$2+$A6539,Sheet2!CC:NO,$B6539,0),"")</f>
        <v/>
      </c>
    </row>
    <row r="6540" spans="1:17" x14ac:dyDescent="0.25">
      <c r="A6540" s="64">
        <f t="shared" si="819"/>
        <v>36</v>
      </c>
      <c r="B6540" s="64">
        <f t="shared" si="820"/>
        <v>658</v>
      </c>
      <c r="C6540" s="64">
        <f t="shared" si="821"/>
        <v>7</v>
      </c>
      <c r="D6540" s="64">
        <f t="shared" si="822"/>
        <v>654</v>
      </c>
      <c r="E6540" s="64">
        <f t="shared" si="823"/>
        <v>3266</v>
      </c>
      <c r="F6540" s="64" t="str">
        <f t="shared" si="816"/>
        <v/>
      </c>
      <c r="G6540" s="64" t="str">
        <f t="shared" si="817"/>
        <v/>
      </c>
      <c r="H6540" s="64" t="str">
        <f t="shared" si="818"/>
        <v/>
      </c>
      <c r="I6540" s="80" t="str">
        <f>IFERROR(VLOOKUP(D6540,Sheet2!A:B,2,0),"")</f>
        <v/>
      </c>
      <c r="J6540" s="64" t="str">
        <f>IFERROR(IF(I6540&lt;&gt;"",VLOOKUP(I6540,Sheet2!B:C,2,0),""),"")</f>
        <v/>
      </c>
      <c r="K6540" s="64" t="str">
        <f>IFERROR( IF(I6540&lt;&gt;"", HLOOKUP(L$2+$A6540,Sheet2!BX:NK,2,0),""),"")</f>
        <v/>
      </c>
      <c r="L6540" t="str">
        <f>IF(OR(HLOOKUP(L$2+$A6540,Sheet2!BX:NK,$B6540,0),HLOOKUP(L$2+$A6540,Sheet2!BX:NK,$B6540,0)&lt;&gt;""),HLOOKUP(L$2+$A6540,Sheet2!BX:NK,$B6540,0),"")</f>
        <v/>
      </c>
      <c r="M6540" t="str">
        <f>IF(OR(HLOOKUP(M$2+$A6540,Sheet2!BY:NL,$B6540,0),HLOOKUP(M$2+$A6540,Sheet2!BY:NL,$B6540,0)&lt;&gt;""),HLOOKUP(M$2+$A6540,Sheet2!BY:NL,$B6540,0),"")</f>
        <v/>
      </c>
      <c r="N6540" t="str">
        <f>IF(OR(HLOOKUP(N$2+$A6540,Sheet2!BZ:NM,$B6540,0),HLOOKUP(N$2+$A6540,Sheet2!BZ:NM,$B6540,0)&lt;&gt;""),HLOOKUP(N$2+$A6540,Sheet2!BZ:NM,$B6540,0),"")</f>
        <v/>
      </c>
      <c r="O6540" t="str">
        <f>IF(OR(HLOOKUP(O$2+$A6540,Sheet2!CA:NN,$B6540,0),HLOOKUP(O$2+$A6540,Sheet2!CA:NN,$B6540,0)&lt;&gt;""),HLOOKUP(O$2+$A6540,Sheet2!CA:NN,$B6540,0),"")</f>
        <v/>
      </c>
      <c r="P6540" t="str">
        <f>IF(OR(HLOOKUP(P$2+$A6540,Sheet2!CB:NO,$B6540,0),HLOOKUP(P$2+$A6540,Sheet2!CB:NO,$B6540,0)&lt;&gt;""),HLOOKUP(P$2+$A6540,Sheet2!CB:NO,$B6540,0),"")</f>
        <v/>
      </c>
      <c r="Q6540" t="str">
        <f>IF(OR(HLOOKUP(Q$2+$A6540,Sheet2!CC:NO,$B6540,0),HLOOKUP(Q$2+$A6540,Sheet2!CC:NO,$B6540,0)&lt;&gt;""),HLOOKUP(Q$2+$A6540,Sheet2!CC:NO,$B6540,0),"")</f>
        <v/>
      </c>
    </row>
    <row r="6541" spans="1:17" x14ac:dyDescent="0.25">
      <c r="A6541" s="64">
        <f t="shared" si="819"/>
        <v>42</v>
      </c>
      <c r="B6541" s="64">
        <f t="shared" si="820"/>
        <v>658</v>
      </c>
      <c r="C6541" s="64">
        <f t="shared" si="821"/>
        <v>8</v>
      </c>
      <c r="D6541" s="64">
        <f t="shared" si="822"/>
        <v>654</v>
      </c>
      <c r="E6541" s="64">
        <f t="shared" si="823"/>
        <v>3266</v>
      </c>
      <c r="F6541" s="64" t="str">
        <f t="shared" si="816"/>
        <v/>
      </c>
      <c r="G6541" s="64" t="str">
        <f t="shared" si="817"/>
        <v/>
      </c>
      <c r="H6541" s="64" t="str">
        <f t="shared" si="818"/>
        <v/>
      </c>
      <c r="I6541" s="80" t="str">
        <f>IFERROR(VLOOKUP(D6541,Sheet2!A:B,2,0),"")</f>
        <v/>
      </c>
      <c r="J6541" s="64" t="str">
        <f>IFERROR(IF(I6541&lt;&gt;"",VLOOKUP(I6541,Sheet2!B:C,2,0),""),"")</f>
        <v/>
      </c>
      <c r="K6541" s="64" t="str">
        <f>IFERROR( IF(I6541&lt;&gt;"", HLOOKUP(L$2+$A6541,Sheet2!BX:NK,2,0),""),"")</f>
        <v/>
      </c>
      <c r="L6541" t="str">
        <f>IF(OR(HLOOKUP(L$2+$A6541,Sheet2!BX:NK,$B6541,0),HLOOKUP(L$2+$A6541,Sheet2!BX:NK,$B6541,0)&lt;&gt;""),HLOOKUP(L$2+$A6541,Sheet2!BX:NK,$B6541,0),"")</f>
        <v/>
      </c>
      <c r="M6541" t="str">
        <f>IF(OR(HLOOKUP(M$2+$A6541,Sheet2!BY:NL,$B6541,0),HLOOKUP(M$2+$A6541,Sheet2!BY:NL,$B6541,0)&lt;&gt;""),HLOOKUP(M$2+$A6541,Sheet2!BY:NL,$B6541,0),"")</f>
        <v/>
      </c>
      <c r="N6541" t="str">
        <f>IF(OR(HLOOKUP(N$2+$A6541,Sheet2!BZ:NM,$B6541,0),HLOOKUP(N$2+$A6541,Sheet2!BZ:NM,$B6541,0)&lt;&gt;""),HLOOKUP(N$2+$A6541,Sheet2!BZ:NM,$B6541,0),"")</f>
        <v/>
      </c>
      <c r="O6541" t="str">
        <f>IF(OR(HLOOKUP(O$2+$A6541,Sheet2!CA:NN,$B6541,0),HLOOKUP(O$2+$A6541,Sheet2!CA:NN,$B6541,0)&lt;&gt;""),HLOOKUP(O$2+$A6541,Sheet2!CA:NN,$B6541,0),"")</f>
        <v/>
      </c>
      <c r="P6541" t="str">
        <f>IF(OR(HLOOKUP(P$2+$A6541,Sheet2!CB:NO,$B6541,0),HLOOKUP(P$2+$A6541,Sheet2!CB:NO,$B6541,0)&lt;&gt;""),HLOOKUP(P$2+$A6541,Sheet2!CB:NO,$B6541,0),"")</f>
        <v/>
      </c>
      <c r="Q6541" t="str">
        <f>IF(OR(HLOOKUP(Q$2+$A6541,Sheet2!CC:NO,$B6541,0),HLOOKUP(Q$2+$A6541,Sheet2!CC:NO,$B6541,0)&lt;&gt;""),HLOOKUP(Q$2+$A6541,Sheet2!CC:NO,$B6541,0),"")</f>
        <v/>
      </c>
    </row>
    <row r="6542" spans="1:17" x14ac:dyDescent="0.25">
      <c r="A6542" s="64">
        <f t="shared" si="819"/>
        <v>48</v>
      </c>
      <c r="B6542" s="64">
        <f t="shared" si="820"/>
        <v>658</v>
      </c>
      <c r="C6542" s="64">
        <f t="shared" si="821"/>
        <v>9</v>
      </c>
      <c r="D6542" s="64">
        <f t="shared" si="822"/>
        <v>654</v>
      </c>
      <c r="E6542" s="64">
        <f t="shared" si="823"/>
        <v>3266</v>
      </c>
      <c r="F6542" s="64" t="str">
        <f t="shared" si="816"/>
        <v/>
      </c>
      <c r="G6542" s="64" t="str">
        <f t="shared" si="817"/>
        <v/>
      </c>
      <c r="H6542" s="64" t="str">
        <f t="shared" si="818"/>
        <v/>
      </c>
      <c r="I6542" s="80" t="str">
        <f>IFERROR(VLOOKUP(D6542,Sheet2!A:B,2,0),"")</f>
        <v/>
      </c>
      <c r="J6542" s="64" t="str">
        <f>IFERROR(IF(I6542&lt;&gt;"",VLOOKUP(I6542,Sheet2!B:C,2,0),""),"")</f>
        <v/>
      </c>
      <c r="K6542" s="64" t="str">
        <f>IFERROR( IF(I6542&lt;&gt;"", HLOOKUP(L$2+$A6542,Sheet2!BX:NK,2,0),""),"")</f>
        <v/>
      </c>
      <c r="L6542" t="str">
        <f>IF(OR(HLOOKUP(L$2+$A6542,Sheet2!BX:NK,$B6542,0),HLOOKUP(L$2+$A6542,Sheet2!BX:NK,$B6542,0)&lt;&gt;""),HLOOKUP(L$2+$A6542,Sheet2!BX:NK,$B6542,0),"")</f>
        <v/>
      </c>
      <c r="M6542" t="str">
        <f>IF(OR(HLOOKUP(M$2+$A6542,Sheet2!BY:NL,$B6542,0),HLOOKUP(M$2+$A6542,Sheet2!BY:NL,$B6542,0)&lt;&gt;""),HLOOKUP(M$2+$A6542,Sheet2!BY:NL,$B6542,0),"")</f>
        <v/>
      </c>
      <c r="N6542" t="str">
        <f>IF(OR(HLOOKUP(N$2+$A6542,Sheet2!BZ:NM,$B6542,0),HLOOKUP(N$2+$A6542,Sheet2!BZ:NM,$B6542,0)&lt;&gt;""),HLOOKUP(N$2+$A6542,Sheet2!BZ:NM,$B6542,0),"")</f>
        <v/>
      </c>
      <c r="O6542" t="str">
        <f>IF(OR(HLOOKUP(O$2+$A6542,Sheet2!CA:NN,$B6542,0),HLOOKUP(O$2+$A6542,Sheet2!CA:NN,$B6542,0)&lt;&gt;""),HLOOKUP(O$2+$A6542,Sheet2!CA:NN,$B6542,0),"")</f>
        <v/>
      </c>
      <c r="P6542" t="str">
        <f>IF(OR(HLOOKUP(P$2+$A6542,Sheet2!CB:NO,$B6542,0),HLOOKUP(P$2+$A6542,Sheet2!CB:NO,$B6542,0)&lt;&gt;""),HLOOKUP(P$2+$A6542,Sheet2!CB:NO,$B6542,0),"")</f>
        <v/>
      </c>
      <c r="Q6542" t="str">
        <f>IF(OR(HLOOKUP(Q$2+$A6542,Sheet2!CC:NO,$B6542,0),HLOOKUP(Q$2+$A6542,Sheet2!CC:NO,$B6542,0)&lt;&gt;""),HLOOKUP(Q$2+$A6542,Sheet2!CC:NO,$B6542,0),"")</f>
        <v/>
      </c>
    </row>
    <row r="6543" spans="1:17" x14ac:dyDescent="0.25">
      <c r="A6543" s="64">
        <f t="shared" si="819"/>
        <v>54</v>
      </c>
      <c r="B6543" s="64">
        <f t="shared" si="820"/>
        <v>658</v>
      </c>
      <c r="C6543" s="64">
        <f t="shared" si="821"/>
        <v>10</v>
      </c>
      <c r="D6543" s="64">
        <f t="shared" si="822"/>
        <v>654</v>
      </c>
      <c r="E6543" s="64">
        <f t="shared" si="823"/>
        <v>3266</v>
      </c>
      <c r="F6543" s="64" t="str">
        <f t="shared" si="816"/>
        <v/>
      </c>
      <c r="G6543" s="64" t="str">
        <f t="shared" si="817"/>
        <v/>
      </c>
      <c r="H6543" s="64" t="str">
        <f t="shared" si="818"/>
        <v/>
      </c>
      <c r="I6543" s="80" t="str">
        <f>IFERROR(VLOOKUP(D6543,Sheet2!A:B,2,0),"")</f>
        <v/>
      </c>
      <c r="J6543" s="64" t="str">
        <f>IFERROR(IF(I6543&lt;&gt;"",VLOOKUP(I6543,Sheet2!B:C,2,0),""),"")</f>
        <v/>
      </c>
      <c r="K6543" s="64" t="str">
        <f>IFERROR( IF(I6543&lt;&gt;"", HLOOKUP(L$2+$A6543,Sheet2!BX:NK,2,0),""),"")</f>
        <v/>
      </c>
      <c r="L6543" t="str">
        <f>IF(OR(HLOOKUP(L$2+$A6543,Sheet2!BX:NK,$B6543,0),HLOOKUP(L$2+$A6543,Sheet2!BX:NK,$B6543,0)&lt;&gt;""),HLOOKUP(L$2+$A6543,Sheet2!BX:NK,$B6543,0),"")</f>
        <v/>
      </c>
      <c r="M6543" t="str">
        <f>IF(OR(HLOOKUP(M$2+$A6543,Sheet2!BY:NL,$B6543,0),HLOOKUP(M$2+$A6543,Sheet2!BY:NL,$B6543,0)&lt;&gt;""),HLOOKUP(M$2+$A6543,Sheet2!BY:NL,$B6543,0),"")</f>
        <v/>
      </c>
      <c r="N6543" t="str">
        <f>IF(OR(HLOOKUP(N$2+$A6543,Sheet2!BZ:NM,$B6543,0),HLOOKUP(N$2+$A6543,Sheet2!BZ:NM,$B6543,0)&lt;&gt;""),HLOOKUP(N$2+$A6543,Sheet2!BZ:NM,$B6543,0),"")</f>
        <v/>
      </c>
      <c r="O6543" t="str">
        <f>IF(OR(HLOOKUP(O$2+$A6543,Sheet2!CA:NN,$B6543,0),HLOOKUP(O$2+$A6543,Sheet2!CA:NN,$B6543,0)&lt;&gt;""),HLOOKUP(O$2+$A6543,Sheet2!CA:NN,$B6543,0),"")</f>
        <v/>
      </c>
      <c r="P6543" t="str">
        <f>IF(OR(HLOOKUP(P$2+$A6543,Sheet2!CB:NO,$B6543,0),HLOOKUP(P$2+$A6543,Sheet2!CB:NO,$B6543,0)&lt;&gt;""),HLOOKUP(P$2+$A6543,Sheet2!CB:NO,$B6543,0),"")</f>
        <v/>
      </c>
      <c r="Q6543" t="str">
        <f>IF(OR(HLOOKUP(Q$2+$A6543,Sheet2!CC:NO,$B6543,0),HLOOKUP(Q$2+$A6543,Sheet2!CC:NO,$B6543,0)&lt;&gt;""),HLOOKUP(Q$2+$A6543,Sheet2!CC:NO,$B6543,0),"")</f>
        <v/>
      </c>
    </row>
    <row r="6544" spans="1:17" x14ac:dyDescent="0.25">
      <c r="A6544" s="64">
        <f t="shared" si="819"/>
        <v>0</v>
      </c>
      <c r="B6544" s="64">
        <f t="shared" si="820"/>
        <v>659</v>
      </c>
      <c r="C6544" s="64">
        <f t="shared" si="821"/>
        <v>1</v>
      </c>
      <c r="D6544" s="64">
        <f t="shared" si="822"/>
        <v>655</v>
      </c>
      <c r="E6544" s="64">
        <f t="shared" si="823"/>
        <v>3271</v>
      </c>
      <c r="F6544" s="64" t="str">
        <f t="shared" si="816"/>
        <v/>
      </c>
      <c r="G6544" s="64" t="str">
        <f t="shared" si="817"/>
        <v/>
      </c>
      <c r="H6544" s="64" t="str">
        <f t="shared" si="818"/>
        <v/>
      </c>
      <c r="I6544" s="80" t="str">
        <f>IFERROR(VLOOKUP(D6544,Sheet2!A:B,2,0),"")</f>
        <v/>
      </c>
      <c r="J6544" s="64" t="str">
        <f>IFERROR(IF(I6544&lt;&gt;"",VLOOKUP(I6544,Sheet2!B:C,2,0),""),"")</f>
        <v/>
      </c>
      <c r="K6544" s="64" t="str">
        <f>IFERROR( IF(I6544&lt;&gt;"", HLOOKUP(L$2+$A6544,Sheet2!BX:NK,2,0),""),"")</f>
        <v/>
      </c>
      <c r="L6544" t="str">
        <f>IF(OR(HLOOKUP(L$2+$A6544,Sheet2!BX:NK,$B6544,0),HLOOKUP(L$2+$A6544,Sheet2!BX:NK,$B6544,0)&lt;&gt;""),HLOOKUP(L$2+$A6544,Sheet2!BX:NK,$B6544,0),"")</f>
        <v/>
      </c>
      <c r="M6544" t="str">
        <f>IF(OR(HLOOKUP(M$2+$A6544,Sheet2!BY:NL,$B6544,0),HLOOKUP(M$2+$A6544,Sheet2!BY:NL,$B6544,0)&lt;&gt;""),HLOOKUP(M$2+$A6544,Sheet2!BY:NL,$B6544,0),"")</f>
        <v/>
      </c>
      <c r="N6544" t="str">
        <f>IF(OR(HLOOKUP(N$2+$A6544,Sheet2!BZ:NM,$B6544,0),HLOOKUP(N$2+$A6544,Sheet2!BZ:NM,$B6544,0)&lt;&gt;""),HLOOKUP(N$2+$A6544,Sheet2!BZ:NM,$B6544,0),"")</f>
        <v/>
      </c>
      <c r="O6544" t="str">
        <f>IF(OR(HLOOKUP(O$2+$A6544,Sheet2!CA:NN,$B6544,0),HLOOKUP(O$2+$A6544,Sheet2!CA:NN,$B6544,0)&lt;&gt;""),HLOOKUP(O$2+$A6544,Sheet2!CA:NN,$B6544,0),"")</f>
        <v/>
      </c>
      <c r="P6544" t="str">
        <f>IF(OR(HLOOKUP(P$2+$A6544,Sheet2!CB:NO,$B6544,0),HLOOKUP(P$2+$A6544,Sheet2!CB:NO,$B6544,0)&lt;&gt;""),HLOOKUP(P$2+$A6544,Sheet2!CB:NO,$B6544,0),"")</f>
        <v/>
      </c>
      <c r="Q6544" t="str">
        <f>IF(OR(HLOOKUP(Q$2+$A6544,Sheet2!CC:NO,$B6544,0),HLOOKUP(Q$2+$A6544,Sheet2!CC:NO,$B6544,0)&lt;&gt;""),HLOOKUP(Q$2+$A6544,Sheet2!CC:NO,$B6544,0),"")</f>
        <v/>
      </c>
    </row>
    <row r="6545" spans="1:17" x14ac:dyDescent="0.25">
      <c r="A6545" s="64">
        <f t="shared" si="819"/>
        <v>6</v>
      </c>
      <c r="B6545" s="64">
        <f t="shared" si="820"/>
        <v>659</v>
      </c>
      <c r="C6545" s="64">
        <f t="shared" si="821"/>
        <v>2</v>
      </c>
      <c r="D6545" s="64">
        <f t="shared" si="822"/>
        <v>655</v>
      </c>
      <c r="E6545" s="64">
        <f t="shared" si="823"/>
        <v>3271</v>
      </c>
      <c r="F6545" s="64" t="str">
        <f t="shared" si="816"/>
        <v/>
      </c>
      <c r="G6545" s="64" t="str">
        <f t="shared" si="817"/>
        <v/>
      </c>
      <c r="H6545" s="64" t="str">
        <f t="shared" si="818"/>
        <v/>
      </c>
      <c r="I6545" s="80" t="str">
        <f>IFERROR(VLOOKUP(D6545,Sheet2!A:B,2,0),"")</f>
        <v/>
      </c>
      <c r="J6545" s="64" t="str">
        <f>IFERROR(IF(I6545&lt;&gt;"",VLOOKUP(I6545,Sheet2!B:C,2,0),""),"")</f>
        <v/>
      </c>
      <c r="K6545" s="64" t="str">
        <f>IFERROR( IF(I6545&lt;&gt;"", HLOOKUP(L$2+$A6545,Sheet2!BX:NK,2,0),""),"")</f>
        <v/>
      </c>
      <c r="L6545" t="str">
        <f>IF(OR(HLOOKUP(L$2+$A6545,Sheet2!BX:NK,$B6545,0),HLOOKUP(L$2+$A6545,Sheet2!BX:NK,$B6545,0)&lt;&gt;""),HLOOKUP(L$2+$A6545,Sheet2!BX:NK,$B6545,0),"")</f>
        <v/>
      </c>
      <c r="M6545" t="str">
        <f>IF(OR(HLOOKUP(M$2+$A6545,Sheet2!BY:NL,$B6545,0),HLOOKUP(M$2+$A6545,Sheet2!BY:NL,$B6545,0)&lt;&gt;""),HLOOKUP(M$2+$A6545,Sheet2!BY:NL,$B6545,0),"")</f>
        <v/>
      </c>
      <c r="N6545" t="str">
        <f>IF(OR(HLOOKUP(N$2+$A6545,Sheet2!BZ:NM,$B6545,0),HLOOKUP(N$2+$A6545,Sheet2!BZ:NM,$B6545,0)&lt;&gt;""),HLOOKUP(N$2+$A6545,Sheet2!BZ:NM,$B6545,0),"")</f>
        <v/>
      </c>
      <c r="O6545" t="str">
        <f>IF(OR(HLOOKUP(O$2+$A6545,Sheet2!CA:NN,$B6545,0),HLOOKUP(O$2+$A6545,Sheet2!CA:NN,$B6545,0)&lt;&gt;""),HLOOKUP(O$2+$A6545,Sheet2!CA:NN,$B6545,0),"")</f>
        <v/>
      </c>
      <c r="P6545" t="str">
        <f>IF(OR(HLOOKUP(P$2+$A6545,Sheet2!CB:NO,$B6545,0),HLOOKUP(P$2+$A6545,Sheet2!CB:NO,$B6545,0)&lt;&gt;""),HLOOKUP(P$2+$A6545,Sheet2!CB:NO,$B6545,0),"")</f>
        <v/>
      </c>
      <c r="Q6545" t="str">
        <f>IF(OR(HLOOKUP(Q$2+$A6545,Sheet2!CC:NO,$B6545,0),HLOOKUP(Q$2+$A6545,Sheet2!CC:NO,$B6545,0)&lt;&gt;""),HLOOKUP(Q$2+$A6545,Sheet2!CC:NO,$B6545,0),"")</f>
        <v/>
      </c>
    </row>
    <row r="6546" spans="1:17" x14ac:dyDescent="0.25">
      <c r="A6546" s="64">
        <f t="shared" si="819"/>
        <v>12</v>
      </c>
      <c r="B6546" s="64">
        <f t="shared" si="820"/>
        <v>659</v>
      </c>
      <c r="C6546" s="64">
        <f t="shared" si="821"/>
        <v>3</v>
      </c>
      <c r="D6546" s="64">
        <f t="shared" si="822"/>
        <v>655</v>
      </c>
      <c r="E6546" s="64">
        <f t="shared" si="823"/>
        <v>3271</v>
      </c>
      <c r="F6546" s="64" t="str">
        <f t="shared" si="816"/>
        <v/>
      </c>
      <c r="G6546" s="64" t="str">
        <f t="shared" si="817"/>
        <v/>
      </c>
      <c r="H6546" s="64" t="str">
        <f t="shared" si="818"/>
        <v/>
      </c>
      <c r="I6546" s="80" t="str">
        <f>IFERROR(VLOOKUP(D6546,Sheet2!A:B,2,0),"")</f>
        <v/>
      </c>
      <c r="J6546" s="64" t="str">
        <f>IFERROR(IF(I6546&lt;&gt;"",VLOOKUP(I6546,Sheet2!B:C,2,0),""),"")</f>
        <v/>
      </c>
      <c r="K6546" s="64" t="str">
        <f>IFERROR( IF(I6546&lt;&gt;"", HLOOKUP(L$2+$A6546,Sheet2!BX:NK,2,0),""),"")</f>
        <v/>
      </c>
      <c r="L6546" t="str">
        <f>IF(OR(HLOOKUP(L$2+$A6546,Sheet2!BX:NK,$B6546,0),HLOOKUP(L$2+$A6546,Sheet2!BX:NK,$B6546,0)&lt;&gt;""),HLOOKUP(L$2+$A6546,Sheet2!BX:NK,$B6546,0),"")</f>
        <v/>
      </c>
      <c r="M6546" t="str">
        <f>IF(OR(HLOOKUP(M$2+$A6546,Sheet2!BY:NL,$B6546,0),HLOOKUP(M$2+$A6546,Sheet2!BY:NL,$B6546,0)&lt;&gt;""),HLOOKUP(M$2+$A6546,Sheet2!BY:NL,$B6546,0),"")</f>
        <v/>
      </c>
      <c r="N6546" t="str">
        <f>IF(OR(HLOOKUP(N$2+$A6546,Sheet2!BZ:NM,$B6546,0),HLOOKUP(N$2+$A6546,Sheet2!BZ:NM,$B6546,0)&lt;&gt;""),HLOOKUP(N$2+$A6546,Sheet2!BZ:NM,$B6546,0),"")</f>
        <v/>
      </c>
      <c r="O6546" t="str">
        <f>IF(OR(HLOOKUP(O$2+$A6546,Sheet2!CA:NN,$B6546,0),HLOOKUP(O$2+$A6546,Sheet2!CA:NN,$B6546,0)&lt;&gt;""),HLOOKUP(O$2+$A6546,Sheet2!CA:NN,$B6546,0),"")</f>
        <v/>
      </c>
      <c r="P6546" t="str">
        <f>IF(OR(HLOOKUP(P$2+$A6546,Sheet2!CB:NO,$B6546,0),HLOOKUP(P$2+$A6546,Sheet2!CB:NO,$B6546,0)&lt;&gt;""),HLOOKUP(P$2+$A6546,Sheet2!CB:NO,$B6546,0),"")</f>
        <v/>
      </c>
      <c r="Q6546" t="str">
        <f>IF(OR(HLOOKUP(Q$2+$A6546,Sheet2!CC:NO,$B6546,0),HLOOKUP(Q$2+$A6546,Sheet2!CC:NO,$B6546,0)&lt;&gt;""),HLOOKUP(Q$2+$A6546,Sheet2!CC:NO,$B6546,0),"")</f>
        <v/>
      </c>
    </row>
    <row r="6547" spans="1:17" x14ac:dyDescent="0.25">
      <c r="A6547" s="64">
        <f t="shared" si="819"/>
        <v>18</v>
      </c>
      <c r="B6547" s="64">
        <f t="shared" si="820"/>
        <v>659</v>
      </c>
      <c r="C6547" s="64">
        <f t="shared" si="821"/>
        <v>4</v>
      </c>
      <c r="D6547" s="64">
        <f t="shared" si="822"/>
        <v>655</v>
      </c>
      <c r="E6547" s="64">
        <f t="shared" si="823"/>
        <v>3271</v>
      </c>
      <c r="F6547" s="64" t="str">
        <f t="shared" si="816"/>
        <v/>
      </c>
      <c r="G6547" s="64" t="str">
        <f t="shared" si="817"/>
        <v/>
      </c>
      <c r="H6547" s="64" t="str">
        <f t="shared" si="818"/>
        <v/>
      </c>
      <c r="I6547" s="80" t="str">
        <f>IFERROR(VLOOKUP(D6547,Sheet2!A:B,2,0),"")</f>
        <v/>
      </c>
      <c r="J6547" s="64" t="str">
        <f>IFERROR(IF(I6547&lt;&gt;"",VLOOKUP(I6547,Sheet2!B:C,2,0),""),"")</f>
        <v/>
      </c>
      <c r="K6547" s="64" t="str">
        <f>IFERROR( IF(I6547&lt;&gt;"", HLOOKUP(L$2+$A6547,Sheet2!BX:NK,2,0),""),"")</f>
        <v/>
      </c>
      <c r="L6547" t="str">
        <f>IF(OR(HLOOKUP(L$2+$A6547,Sheet2!BX:NK,$B6547,0),HLOOKUP(L$2+$A6547,Sheet2!BX:NK,$B6547,0)&lt;&gt;""),HLOOKUP(L$2+$A6547,Sheet2!BX:NK,$B6547,0),"")</f>
        <v/>
      </c>
      <c r="M6547" t="str">
        <f>IF(OR(HLOOKUP(M$2+$A6547,Sheet2!BY:NL,$B6547,0),HLOOKUP(M$2+$A6547,Sheet2!BY:NL,$B6547,0)&lt;&gt;""),HLOOKUP(M$2+$A6547,Sheet2!BY:NL,$B6547,0),"")</f>
        <v/>
      </c>
      <c r="N6547" t="str">
        <f>IF(OR(HLOOKUP(N$2+$A6547,Sheet2!BZ:NM,$B6547,0),HLOOKUP(N$2+$A6547,Sheet2!BZ:NM,$B6547,0)&lt;&gt;""),HLOOKUP(N$2+$A6547,Sheet2!BZ:NM,$B6547,0),"")</f>
        <v/>
      </c>
      <c r="O6547" t="str">
        <f>IF(OR(HLOOKUP(O$2+$A6547,Sheet2!CA:NN,$B6547,0),HLOOKUP(O$2+$A6547,Sheet2!CA:NN,$B6547,0)&lt;&gt;""),HLOOKUP(O$2+$A6547,Sheet2!CA:NN,$B6547,0),"")</f>
        <v/>
      </c>
      <c r="P6547" t="str">
        <f>IF(OR(HLOOKUP(P$2+$A6547,Sheet2!CB:NO,$B6547,0),HLOOKUP(P$2+$A6547,Sheet2!CB:NO,$B6547,0)&lt;&gt;""),HLOOKUP(P$2+$A6547,Sheet2!CB:NO,$B6547,0),"")</f>
        <v/>
      </c>
      <c r="Q6547" t="str">
        <f>IF(OR(HLOOKUP(Q$2+$A6547,Sheet2!CC:NO,$B6547,0),HLOOKUP(Q$2+$A6547,Sheet2!CC:NO,$B6547,0)&lt;&gt;""),HLOOKUP(Q$2+$A6547,Sheet2!CC:NO,$B6547,0),"")</f>
        <v/>
      </c>
    </row>
    <row r="6548" spans="1:17" x14ac:dyDescent="0.25">
      <c r="A6548" s="64">
        <f t="shared" si="819"/>
        <v>24</v>
      </c>
      <c r="B6548" s="64">
        <f t="shared" si="820"/>
        <v>659</v>
      </c>
      <c r="C6548" s="64">
        <f t="shared" si="821"/>
        <v>5</v>
      </c>
      <c r="D6548" s="64">
        <f t="shared" si="822"/>
        <v>655</v>
      </c>
      <c r="E6548" s="64">
        <f t="shared" si="823"/>
        <v>3271</v>
      </c>
      <c r="F6548" s="64" t="str">
        <f t="shared" si="816"/>
        <v/>
      </c>
      <c r="G6548" s="64" t="str">
        <f t="shared" si="817"/>
        <v/>
      </c>
      <c r="H6548" s="64" t="str">
        <f t="shared" si="818"/>
        <v/>
      </c>
      <c r="I6548" s="80" t="str">
        <f>IFERROR(VLOOKUP(D6548,Sheet2!A:B,2,0),"")</f>
        <v/>
      </c>
      <c r="J6548" s="64" t="str">
        <f>IFERROR(IF(I6548&lt;&gt;"",VLOOKUP(I6548,Sheet2!B:C,2,0),""),"")</f>
        <v/>
      </c>
      <c r="K6548" s="64" t="str">
        <f>IFERROR( IF(I6548&lt;&gt;"", HLOOKUP(L$2+$A6548,Sheet2!BX:NK,2,0),""),"")</f>
        <v/>
      </c>
      <c r="L6548" t="str">
        <f>IF(OR(HLOOKUP(L$2+$A6548,Sheet2!BX:NK,$B6548,0),HLOOKUP(L$2+$A6548,Sheet2!BX:NK,$B6548,0)&lt;&gt;""),HLOOKUP(L$2+$A6548,Sheet2!BX:NK,$B6548,0),"")</f>
        <v/>
      </c>
      <c r="M6548" t="str">
        <f>IF(OR(HLOOKUP(M$2+$A6548,Sheet2!BY:NL,$B6548,0),HLOOKUP(M$2+$A6548,Sheet2!BY:NL,$B6548,0)&lt;&gt;""),HLOOKUP(M$2+$A6548,Sheet2!BY:NL,$B6548,0),"")</f>
        <v/>
      </c>
      <c r="N6548" t="str">
        <f>IF(OR(HLOOKUP(N$2+$A6548,Sheet2!BZ:NM,$B6548,0),HLOOKUP(N$2+$A6548,Sheet2!BZ:NM,$B6548,0)&lt;&gt;""),HLOOKUP(N$2+$A6548,Sheet2!BZ:NM,$B6548,0),"")</f>
        <v/>
      </c>
      <c r="O6548" t="str">
        <f>IF(OR(HLOOKUP(O$2+$A6548,Sheet2!CA:NN,$B6548,0),HLOOKUP(O$2+$A6548,Sheet2!CA:NN,$B6548,0)&lt;&gt;""),HLOOKUP(O$2+$A6548,Sheet2!CA:NN,$B6548,0),"")</f>
        <v/>
      </c>
      <c r="P6548" t="str">
        <f>IF(OR(HLOOKUP(P$2+$A6548,Sheet2!CB:NO,$B6548,0),HLOOKUP(P$2+$A6548,Sheet2!CB:NO,$B6548,0)&lt;&gt;""),HLOOKUP(P$2+$A6548,Sheet2!CB:NO,$B6548,0),"")</f>
        <v/>
      </c>
      <c r="Q6548" t="str">
        <f>IF(OR(HLOOKUP(Q$2+$A6548,Sheet2!CC:NO,$B6548,0),HLOOKUP(Q$2+$A6548,Sheet2!CC:NO,$B6548,0)&lt;&gt;""),HLOOKUP(Q$2+$A6548,Sheet2!CC:NO,$B6548,0),"")</f>
        <v/>
      </c>
    </row>
    <row r="6549" spans="1:17" x14ac:dyDescent="0.25">
      <c r="A6549" s="64">
        <f t="shared" si="819"/>
        <v>30</v>
      </c>
      <c r="B6549" s="64">
        <f t="shared" si="820"/>
        <v>659</v>
      </c>
      <c r="C6549" s="64">
        <f t="shared" si="821"/>
        <v>6</v>
      </c>
      <c r="D6549" s="64">
        <f t="shared" si="822"/>
        <v>655</v>
      </c>
      <c r="E6549" s="64">
        <f t="shared" si="823"/>
        <v>3271</v>
      </c>
      <c r="F6549" s="64" t="str">
        <f t="shared" si="816"/>
        <v/>
      </c>
      <c r="G6549" s="64" t="str">
        <f t="shared" si="817"/>
        <v/>
      </c>
      <c r="H6549" s="64" t="str">
        <f t="shared" si="818"/>
        <v/>
      </c>
      <c r="I6549" s="80" t="str">
        <f>IFERROR(VLOOKUP(D6549,Sheet2!A:B,2,0),"")</f>
        <v/>
      </c>
      <c r="J6549" s="64" t="str">
        <f>IFERROR(IF(I6549&lt;&gt;"",VLOOKUP(I6549,Sheet2!B:C,2,0),""),"")</f>
        <v/>
      </c>
      <c r="K6549" s="64" t="str">
        <f>IFERROR( IF(I6549&lt;&gt;"", HLOOKUP(L$2+$A6549,Sheet2!BX:NK,2,0),""),"")</f>
        <v/>
      </c>
      <c r="L6549" t="str">
        <f>IF(OR(HLOOKUP(L$2+$A6549,Sheet2!BX:NK,$B6549,0),HLOOKUP(L$2+$A6549,Sheet2!BX:NK,$B6549,0)&lt;&gt;""),HLOOKUP(L$2+$A6549,Sheet2!BX:NK,$B6549,0),"")</f>
        <v/>
      </c>
      <c r="M6549" t="str">
        <f>IF(OR(HLOOKUP(M$2+$A6549,Sheet2!BY:NL,$B6549,0),HLOOKUP(M$2+$A6549,Sheet2!BY:NL,$B6549,0)&lt;&gt;""),HLOOKUP(M$2+$A6549,Sheet2!BY:NL,$B6549,0),"")</f>
        <v/>
      </c>
      <c r="N6549" t="str">
        <f>IF(OR(HLOOKUP(N$2+$A6549,Sheet2!BZ:NM,$B6549,0),HLOOKUP(N$2+$A6549,Sheet2!BZ:NM,$B6549,0)&lt;&gt;""),HLOOKUP(N$2+$A6549,Sheet2!BZ:NM,$B6549,0),"")</f>
        <v/>
      </c>
      <c r="O6549" t="str">
        <f>IF(OR(HLOOKUP(O$2+$A6549,Sheet2!CA:NN,$B6549,0),HLOOKUP(O$2+$A6549,Sheet2!CA:NN,$B6549,0)&lt;&gt;""),HLOOKUP(O$2+$A6549,Sheet2!CA:NN,$B6549,0),"")</f>
        <v/>
      </c>
      <c r="P6549" t="str">
        <f>IF(OR(HLOOKUP(P$2+$A6549,Sheet2!CB:NO,$B6549,0),HLOOKUP(P$2+$A6549,Sheet2!CB:NO,$B6549,0)&lt;&gt;""),HLOOKUP(P$2+$A6549,Sheet2!CB:NO,$B6549,0),"")</f>
        <v/>
      </c>
      <c r="Q6549" t="str">
        <f>IF(OR(HLOOKUP(Q$2+$A6549,Sheet2!CC:NO,$B6549,0),HLOOKUP(Q$2+$A6549,Sheet2!CC:NO,$B6549,0)&lt;&gt;""),HLOOKUP(Q$2+$A6549,Sheet2!CC:NO,$B6549,0),"")</f>
        <v/>
      </c>
    </row>
    <row r="6550" spans="1:17" x14ac:dyDescent="0.25">
      <c r="A6550" s="64">
        <f t="shared" si="819"/>
        <v>36</v>
      </c>
      <c r="B6550" s="64">
        <f t="shared" si="820"/>
        <v>659</v>
      </c>
      <c r="C6550" s="64">
        <f t="shared" si="821"/>
        <v>7</v>
      </c>
      <c r="D6550" s="64">
        <f t="shared" si="822"/>
        <v>655</v>
      </c>
      <c r="E6550" s="64">
        <f t="shared" si="823"/>
        <v>3271</v>
      </c>
      <c r="F6550" s="64" t="str">
        <f t="shared" si="816"/>
        <v/>
      </c>
      <c r="G6550" s="64" t="str">
        <f t="shared" si="817"/>
        <v/>
      </c>
      <c r="H6550" s="64" t="str">
        <f t="shared" si="818"/>
        <v/>
      </c>
      <c r="I6550" s="80" t="str">
        <f>IFERROR(VLOOKUP(D6550,Sheet2!A:B,2,0),"")</f>
        <v/>
      </c>
      <c r="J6550" s="64" t="str">
        <f>IFERROR(IF(I6550&lt;&gt;"",VLOOKUP(I6550,Sheet2!B:C,2,0),""),"")</f>
        <v/>
      </c>
      <c r="K6550" s="64" t="str">
        <f>IFERROR( IF(I6550&lt;&gt;"", HLOOKUP(L$2+$A6550,Sheet2!BX:NK,2,0),""),"")</f>
        <v/>
      </c>
      <c r="L6550" t="str">
        <f>IF(OR(HLOOKUP(L$2+$A6550,Sheet2!BX:NK,$B6550,0),HLOOKUP(L$2+$A6550,Sheet2!BX:NK,$B6550,0)&lt;&gt;""),HLOOKUP(L$2+$A6550,Sheet2!BX:NK,$B6550,0),"")</f>
        <v/>
      </c>
      <c r="M6550" t="str">
        <f>IF(OR(HLOOKUP(M$2+$A6550,Sheet2!BY:NL,$B6550,0),HLOOKUP(M$2+$A6550,Sheet2!BY:NL,$B6550,0)&lt;&gt;""),HLOOKUP(M$2+$A6550,Sheet2!BY:NL,$B6550,0),"")</f>
        <v/>
      </c>
      <c r="N6550" t="str">
        <f>IF(OR(HLOOKUP(N$2+$A6550,Sheet2!BZ:NM,$B6550,0),HLOOKUP(N$2+$A6550,Sheet2!BZ:NM,$B6550,0)&lt;&gt;""),HLOOKUP(N$2+$A6550,Sheet2!BZ:NM,$B6550,0),"")</f>
        <v/>
      </c>
      <c r="O6550" t="str">
        <f>IF(OR(HLOOKUP(O$2+$A6550,Sheet2!CA:NN,$B6550,0),HLOOKUP(O$2+$A6550,Sheet2!CA:NN,$B6550,0)&lt;&gt;""),HLOOKUP(O$2+$A6550,Sheet2!CA:NN,$B6550,0),"")</f>
        <v/>
      </c>
      <c r="P6550" t="str">
        <f>IF(OR(HLOOKUP(P$2+$A6550,Sheet2!CB:NO,$B6550,0),HLOOKUP(P$2+$A6550,Sheet2!CB:NO,$B6550,0)&lt;&gt;""),HLOOKUP(P$2+$A6550,Sheet2!CB:NO,$B6550,0),"")</f>
        <v/>
      </c>
      <c r="Q6550" t="str">
        <f>IF(OR(HLOOKUP(Q$2+$A6550,Sheet2!CC:NO,$B6550,0),HLOOKUP(Q$2+$A6550,Sheet2!CC:NO,$B6550,0)&lt;&gt;""),HLOOKUP(Q$2+$A6550,Sheet2!CC:NO,$B6550,0),"")</f>
        <v/>
      </c>
    </row>
    <row r="6551" spans="1:17" x14ac:dyDescent="0.25">
      <c r="A6551" s="64">
        <f t="shared" si="819"/>
        <v>42</v>
      </c>
      <c r="B6551" s="64">
        <f t="shared" si="820"/>
        <v>659</v>
      </c>
      <c r="C6551" s="64">
        <f t="shared" si="821"/>
        <v>8</v>
      </c>
      <c r="D6551" s="64">
        <f t="shared" si="822"/>
        <v>655</v>
      </c>
      <c r="E6551" s="64">
        <f t="shared" si="823"/>
        <v>3271</v>
      </c>
      <c r="F6551" s="64" t="str">
        <f t="shared" si="816"/>
        <v/>
      </c>
      <c r="G6551" s="64" t="str">
        <f t="shared" si="817"/>
        <v/>
      </c>
      <c r="H6551" s="64" t="str">
        <f t="shared" si="818"/>
        <v/>
      </c>
      <c r="I6551" s="80" t="str">
        <f>IFERROR(VLOOKUP(D6551,Sheet2!A:B,2,0),"")</f>
        <v/>
      </c>
      <c r="J6551" s="64" t="str">
        <f>IFERROR(IF(I6551&lt;&gt;"",VLOOKUP(I6551,Sheet2!B:C,2,0),""),"")</f>
        <v/>
      </c>
      <c r="K6551" s="64" t="str">
        <f>IFERROR( IF(I6551&lt;&gt;"", HLOOKUP(L$2+$A6551,Sheet2!BX:NK,2,0),""),"")</f>
        <v/>
      </c>
      <c r="L6551" t="str">
        <f>IF(OR(HLOOKUP(L$2+$A6551,Sheet2!BX:NK,$B6551,0),HLOOKUP(L$2+$A6551,Sheet2!BX:NK,$B6551,0)&lt;&gt;""),HLOOKUP(L$2+$A6551,Sheet2!BX:NK,$B6551,0),"")</f>
        <v/>
      </c>
      <c r="M6551" t="str">
        <f>IF(OR(HLOOKUP(M$2+$A6551,Sheet2!BY:NL,$B6551,0),HLOOKUP(M$2+$A6551,Sheet2!BY:NL,$B6551,0)&lt;&gt;""),HLOOKUP(M$2+$A6551,Sheet2!BY:NL,$B6551,0),"")</f>
        <v/>
      </c>
      <c r="N6551" t="str">
        <f>IF(OR(HLOOKUP(N$2+$A6551,Sheet2!BZ:NM,$B6551,0),HLOOKUP(N$2+$A6551,Sheet2!BZ:NM,$B6551,0)&lt;&gt;""),HLOOKUP(N$2+$A6551,Sheet2!BZ:NM,$B6551,0),"")</f>
        <v/>
      </c>
      <c r="O6551" t="str">
        <f>IF(OR(HLOOKUP(O$2+$A6551,Sheet2!CA:NN,$B6551,0),HLOOKUP(O$2+$A6551,Sheet2!CA:NN,$B6551,0)&lt;&gt;""),HLOOKUP(O$2+$A6551,Sheet2!CA:NN,$B6551,0),"")</f>
        <v/>
      </c>
      <c r="P6551" t="str">
        <f>IF(OR(HLOOKUP(P$2+$A6551,Sheet2!CB:NO,$B6551,0),HLOOKUP(P$2+$A6551,Sheet2!CB:NO,$B6551,0)&lt;&gt;""),HLOOKUP(P$2+$A6551,Sheet2!CB:NO,$B6551,0),"")</f>
        <v/>
      </c>
      <c r="Q6551" t="str">
        <f>IF(OR(HLOOKUP(Q$2+$A6551,Sheet2!CC:NO,$B6551,0),HLOOKUP(Q$2+$A6551,Sheet2!CC:NO,$B6551,0)&lt;&gt;""),HLOOKUP(Q$2+$A6551,Sheet2!CC:NO,$B6551,0),"")</f>
        <v/>
      </c>
    </row>
    <row r="6552" spans="1:17" x14ac:dyDescent="0.25">
      <c r="A6552" s="64">
        <f t="shared" si="819"/>
        <v>48</v>
      </c>
      <c r="B6552" s="64">
        <f t="shared" si="820"/>
        <v>659</v>
      </c>
      <c r="C6552" s="64">
        <f t="shared" si="821"/>
        <v>9</v>
      </c>
      <c r="D6552" s="64">
        <f t="shared" si="822"/>
        <v>655</v>
      </c>
      <c r="E6552" s="64">
        <f t="shared" si="823"/>
        <v>3271</v>
      </c>
      <c r="F6552" s="64" t="str">
        <f t="shared" si="816"/>
        <v/>
      </c>
      <c r="G6552" s="64" t="str">
        <f t="shared" si="817"/>
        <v/>
      </c>
      <c r="H6552" s="64" t="str">
        <f t="shared" si="818"/>
        <v/>
      </c>
      <c r="I6552" s="80" t="str">
        <f>IFERROR(VLOOKUP(D6552,Sheet2!A:B,2,0),"")</f>
        <v/>
      </c>
      <c r="J6552" s="64" t="str">
        <f>IFERROR(IF(I6552&lt;&gt;"",VLOOKUP(I6552,Sheet2!B:C,2,0),""),"")</f>
        <v/>
      </c>
      <c r="K6552" s="64" t="str">
        <f>IFERROR( IF(I6552&lt;&gt;"", HLOOKUP(L$2+$A6552,Sheet2!BX:NK,2,0),""),"")</f>
        <v/>
      </c>
      <c r="L6552" t="str">
        <f>IF(OR(HLOOKUP(L$2+$A6552,Sheet2!BX:NK,$B6552,0),HLOOKUP(L$2+$A6552,Sheet2!BX:NK,$B6552,0)&lt;&gt;""),HLOOKUP(L$2+$A6552,Sheet2!BX:NK,$B6552,0),"")</f>
        <v/>
      </c>
      <c r="M6552" t="str">
        <f>IF(OR(HLOOKUP(M$2+$A6552,Sheet2!BY:NL,$B6552,0),HLOOKUP(M$2+$A6552,Sheet2!BY:NL,$B6552,0)&lt;&gt;""),HLOOKUP(M$2+$A6552,Sheet2!BY:NL,$B6552,0),"")</f>
        <v/>
      </c>
      <c r="N6552" t="str">
        <f>IF(OR(HLOOKUP(N$2+$A6552,Sheet2!BZ:NM,$B6552,0),HLOOKUP(N$2+$A6552,Sheet2!BZ:NM,$B6552,0)&lt;&gt;""),HLOOKUP(N$2+$A6552,Sheet2!BZ:NM,$B6552,0),"")</f>
        <v/>
      </c>
      <c r="O6552" t="str">
        <f>IF(OR(HLOOKUP(O$2+$A6552,Sheet2!CA:NN,$B6552,0),HLOOKUP(O$2+$A6552,Sheet2!CA:NN,$B6552,0)&lt;&gt;""),HLOOKUP(O$2+$A6552,Sheet2!CA:NN,$B6552,0),"")</f>
        <v/>
      </c>
      <c r="P6552" t="str">
        <f>IF(OR(HLOOKUP(P$2+$A6552,Sheet2!CB:NO,$B6552,0),HLOOKUP(P$2+$A6552,Sheet2!CB:NO,$B6552,0)&lt;&gt;""),HLOOKUP(P$2+$A6552,Sheet2!CB:NO,$B6552,0),"")</f>
        <v/>
      </c>
      <c r="Q6552" t="str">
        <f>IF(OR(HLOOKUP(Q$2+$A6552,Sheet2!CC:NO,$B6552,0),HLOOKUP(Q$2+$A6552,Sheet2!CC:NO,$B6552,0)&lt;&gt;""),HLOOKUP(Q$2+$A6552,Sheet2!CC:NO,$B6552,0),"")</f>
        <v/>
      </c>
    </row>
    <row r="6553" spans="1:17" x14ac:dyDescent="0.25">
      <c r="A6553" s="64">
        <f t="shared" si="819"/>
        <v>54</v>
      </c>
      <c r="B6553" s="64">
        <f t="shared" si="820"/>
        <v>659</v>
      </c>
      <c r="C6553" s="64">
        <f t="shared" si="821"/>
        <v>10</v>
      </c>
      <c r="D6553" s="64">
        <f t="shared" si="822"/>
        <v>655</v>
      </c>
      <c r="E6553" s="64">
        <f t="shared" si="823"/>
        <v>3271</v>
      </c>
      <c r="F6553" s="64" t="str">
        <f t="shared" si="816"/>
        <v/>
      </c>
      <c r="G6553" s="64" t="str">
        <f t="shared" si="817"/>
        <v/>
      </c>
      <c r="H6553" s="64" t="str">
        <f t="shared" si="818"/>
        <v/>
      </c>
      <c r="I6553" s="80" t="str">
        <f>IFERROR(VLOOKUP(D6553,Sheet2!A:B,2,0),"")</f>
        <v/>
      </c>
      <c r="J6553" s="64" t="str">
        <f>IFERROR(IF(I6553&lt;&gt;"",VLOOKUP(I6553,Sheet2!B:C,2,0),""),"")</f>
        <v/>
      </c>
      <c r="K6553" s="64" t="str">
        <f>IFERROR( IF(I6553&lt;&gt;"", HLOOKUP(L$2+$A6553,Sheet2!BX:NK,2,0),""),"")</f>
        <v/>
      </c>
      <c r="L6553" t="str">
        <f>IF(OR(HLOOKUP(L$2+$A6553,Sheet2!BX:NK,$B6553,0),HLOOKUP(L$2+$A6553,Sheet2!BX:NK,$B6553,0)&lt;&gt;""),HLOOKUP(L$2+$A6553,Sheet2!BX:NK,$B6553,0),"")</f>
        <v/>
      </c>
      <c r="M6553" t="str">
        <f>IF(OR(HLOOKUP(M$2+$A6553,Sheet2!BY:NL,$B6553,0),HLOOKUP(M$2+$A6553,Sheet2!BY:NL,$B6553,0)&lt;&gt;""),HLOOKUP(M$2+$A6553,Sheet2!BY:NL,$B6553,0),"")</f>
        <v/>
      </c>
      <c r="N6553" t="str">
        <f>IF(OR(HLOOKUP(N$2+$A6553,Sheet2!BZ:NM,$B6553,0),HLOOKUP(N$2+$A6553,Sheet2!BZ:NM,$B6553,0)&lt;&gt;""),HLOOKUP(N$2+$A6553,Sheet2!BZ:NM,$B6553,0),"")</f>
        <v/>
      </c>
      <c r="O6553" t="str">
        <f>IF(OR(HLOOKUP(O$2+$A6553,Sheet2!CA:NN,$B6553,0),HLOOKUP(O$2+$A6553,Sheet2!CA:NN,$B6553,0)&lt;&gt;""),HLOOKUP(O$2+$A6553,Sheet2!CA:NN,$B6553,0),"")</f>
        <v/>
      </c>
      <c r="P6553" t="str">
        <f>IF(OR(HLOOKUP(P$2+$A6553,Sheet2!CB:NO,$B6553,0),HLOOKUP(P$2+$A6553,Sheet2!CB:NO,$B6553,0)&lt;&gt;""),HLOOKUP(P$2+$A6553,Sheet2!CB:NO,$B6553,0),"")</f>
        <v/>
      </c>
      <c r="Q6553" t="str">
        <f>IF(OR(HLOOKUP(Q$2+$A6553,Sheet2!CC:NO,$B6553,0),HLOOKUP(Q$2+$A6553,Sheet2!CC:NO,$B6553,0)&lt;&gt;""),HLOOKUP(Q$2+$A6553,Sheet2!CC:NO,$B6553,0),"")</f>
        <v/>
      </c>
    </row>
    <row r="6554" spans="1:17" x14ac:dyDescent="0.25">
      <c r="A6554" s="64">
        <f t="shared" si="819"/>
        <v>0</v>
      </c>
      <c r="B6554" s="64">
        <f t="shared" si="820"/>
        <v>660</v>
      </c>
      <c r="C6554" s="64">
        <f t="shared" si="821"/>
        <v>1</v>
      </c>
      <c r="D6554" s="64">
        <f t="shared" si="822"/>
        <v>656</v>
      </c>
      <c r="E6554" s="64">
        <f t="shared" si="823"/>
        <v>3276</v>
      </c>
      <c r="F6554" s="64" t="str">
        <f t="shared" si="816"/>
        <v/>
      </c>
      <c r="G6554" s="64" t="str">
        <f t="shared" si="817"/>
        <v/>
      </c>
      <c r="H6554" s="64" t="str">
        <f t="shared" si="818"/>
        <v/>
      </c>
      <c r="I6554" s="80" t="str">
        <f>IFERROR(VLOOKUP(D6554,Sheet2!A:B,2,0),"")</f>
        <v/>
      </c>
      <c r="J6554" s="64" t="str">
        <f>IFERROR(IF(I6554&lt;&gt;"",VLOOKUP(I6554,Sheet2!B:C,2,0),""),"")</f>
        <v/>
      </c>
      <c r="K6554" s="64" t="str">
        <f>IFERROR( IF(I6554&lt;&gt;"", HLOOKUP(L$2+$A6554,Sheet2!BX:NK,2,0),""),"")</f>
        <v/>
      </c>
      <c r="L6554" t="str">
        <f>IF(OR(HLOOKUP(L$2+$A6554,Sheet2!BX:NK,$B6554,0),HLOOKUP(L$2+$A6554,Sheet2!BX:NK,$B6554,0)&lt;&gt;""),HLOOKUP(L$2+$A6554,Sheet2!BX:NK,$B6554,0),"")</f>
        <v/>
      </c>
      <c r="M6554" t="str">
        <f>IF(OR(HLOOKUP(M$2+$A6554,Sheet2!BY:NL,$B6554,0),HLOOKUP(M$2+$A6554,Sheet2!BY:NL,$B6554,0)&lt;&gt;""),HLOOKUP(M$2+$A6554,Sheet2!BY:NL,$B6554,0),"")</f>
        <v/>
      </c>
      <c r="N6554" t="str">
        <f>IF(OR(HLOOKUP(N$2+$A6554,Sheet2!BZ:NM,$B6554,0),HLOOKUP(N$2+$A6554,Sheet2!BZ:NM,$B6554,0)&lt;&gt;""),HLOOKUP(N$2+$A6554,Sheet2!BZ:NM,$B6554,0),"")</f>
        <v/>
      </c>
      <c r="O6554" t="str">
        <f>IF(OR(HLOOKUP(O$2+$A6554,Sheet2!CA:NN,$B6554,0),HLOOKUP(O$2+$A6554,Sheet2!CA:NN,$B6554,0)&lt;&gt;""),HLOOKUP(O$2+$A6554,Sheet2!CA:NN,$B6554,0),"")</f>
        <v/>
      </c>
      <c r="P6554" t="str">
        <f>IF(OR(HLOOKUP(P$2+$A6554,Sheet2!CB:NO,$B6554,0),HLOOKUP(P$2+$A6554,Sheet2!CB:NO,$B6554,0)&lt;&gt;""),HLOOKUP(P$2+$A6554,Sheet2!CB:NO,$B6554,0),"")</f>
        <v/>
      </c>
      <c r="Q6554" t="str">
        <f>IF(OR(HLOOKUP(Q$2+$A6554,Sheet2!CC:NO,$B6554,0),HLOOKUP(Q$2+$A6554,Sheet2!CC:NO,$B6554,0)&lt;&gt;""),HLOOKUP(Q$2+$A6554,Sheet2!CC:NO,$B6554,0),"")</f>
        <v/>
      </c>
    </row>
    <row r="6555" spans="1:17" x14ac:dyDescent="0.25">
      <c r="A6555" s="64">
        <f t="shared" si="819"/>
        <v>6</v>
      </c>
      <c r="B6555" s="64">
        <f t="shared" si="820"/>
        <v>660</v>
      </c>
      <c r="C6555" s="64">
        <f t="shared" si="821"/>
        <v>2</v>
      </c>
      <c r="D6555" s="64">
        <f t="shared" si="822"/>
        <v>656</v>
      </c>
      <c r="E6555" s="64">
        <f t="shared" si="823"/>
        <v>3276</v>
      </c>
      <c r="F6555" s="64" t="str">
        <f t="shared" si="816"/>
        <v/>
      </c>
      <c r="G6555" s="64" t="str">
        <f t="shared" si="817"/>
        <v/>
      </c>
      <c r="H6555" s="64" t="str">
        <f t="shared" si="818"/>
        <v/>
      </c>
      <c r="I6555" s="80" t="str">
        <f>IFERROR(VLOOKUP(D6555,Sheet2!A:B,2,0),"")</f>
        <v/>
      </c>
      <c r="J6555" s="64" t="str">
        <f>IFERROR(IF(I6555&lt;&gt;"",VLOOKUP(I6555,Sheet2!B:C,2,0),""),"")</f>
        <v/>
      </c>
      <c r="K6555" s="64" t="str">
        <f>IFERROR( IF(I6555&lt;&gt;"", HLOOKUP(L$2+$A6555,Sheet2!BX:NK,2,0),""),"")</f>
        <v/>
      </c>
      <c r="L6555" t="str">
        <f>IF(OR(HLOOKUP(L$2+$A6555,Sheet2!BX:NK,$B6555,0),HLOOKUP(L$2+$A6555,Sheet2!BX:NK,$B6555,0)&lt;&gt;""),HLOOKUP(L$2+$A6555,Sheet2!BX:NK,$B6555,0),"")</f>
        <v/>
      </c>
      <c r="M6555" t="str">
        <f>IF(OR(HLOOKUP(M$2+$A6555,Sheet2!BY:NL,$B6555,0),HLOOKUP(M$2+$A6555,Sheet2!BY:NL,$B6555,0)&lt;&gt;""),HLOOKUP(M$2+$A6555,Sheet2!BY:NL,$B6555,0),"")</f>
        <v/>
      </c>
      <c r="N6555" t="str">
        <f>IF(OR(HLOOKUP(N$2+$A6555,Sheet2!BZ:NM,$B6555,0),HLOOKUP(N$2+$A6555,Sheet2!BZ:NM,$B6555,0)&lt;&gt;""),HLOOKUP(N$2+$A6555,Sheet2!BZ:NM,$B6555,0),"")</f>
        <v/>
      </c>
      <c r="O6555" t="str">
        <f>IF(OR(HLOOKUP(O$2+$A6555,Sheet2!CA:NN,$B6555,0),HLOOKUP(O$2+$A6555,Sheet2!CA:NN,$B6555,0)&lt;&gt;""),HLOOKUP(O$2+$A6555,Sheet2!CA:NN,$B6555,0),"")</f>
        <v/>
      </c>
      <c r="P6555" t="str">
        <f>IF(OR(HLOOKUP(P$2+$A6555,Sheet2!CB:NO,$B6555,0),HLOOKUP(P$2+$A6555,Sheet2!CB:NO,$B6555,0)&lt;&gt;""),HLOOKUP(P$2+$A6555,Sheet2!CB:NO,$B6555,0),"")</f>
        <v/>
      </c>
      <c r="Q6555" t="str">
        <f>IF(OR(HLOOKUP(Q$2+$A6555,Sheet2!CC:NO,$B6555,0),HLOOKUP(Q$2+$A6555,Sheet2!CC:NO,$B6555,0)&lt;&gt;""),HLOOKUP(Q$2+$A6555,Sheet2!CC:NO,$B6555,0),"")</f>
        <v/>
      </c>
    </row>
    <row r="6556" spans="1:17" x14ac:dyDescent="0.25">
      <c r="A6556" s="64">
        <f t="shared" si="819"/>
        <v>12</v>
      </c>
      <c r="B6556" s="64">
        <f t="shared" si="820"/>
        <v>660</v>
      </c>
      <c r="C6556" s="64">
        <f t="shared" si="821"/>
        <v>3</v>
      </c>
      <c r="D6556" s="64">
        <f t="shared" si="822"/>
        <v>656</v>
      </c>
      <c r="E6556" s="64">
        <f t="shared" si="823"/>
        <v>3276</v>
      </c>
      <c r="F6556" s="64" t="str">
        <f t="shared" si="816"/>
        <v/>
      </c>
      <c r="G6556" s="64" t="str">
        <f t="shared" si="817"/>
        <v/>
      </c>
      <c r="H6556" s="64" t="str">
        <f t="shared" si="818"/>
        <v/>
      </c>
      <c r="I6556" s="80" t="str">
        <f>IFERROR(VLOOKUP(D6556,Sheet2!A:B,2,0),"")</f>
        <v/>
      </c>
      <c r="J6556" s="64" t="str">
        <f>IFERROR(IF(I6556&lt;&gt;"",VLOOKUP(I6556,Sheet2!B:C,2,0),""),"")</f>
        <v/>
      </c>
      <c r="K6556" s="64" t="str">
        <f>IFERROR( IF(I6556&lt;&gt;"", HLOOKUP(L$2+$A6556,Sheet2!BX:NK,2,0),""),"")</f>
        <v/>
      </c>
      <c r="L6556" t="str">
        <f>IF(OR(HLOOKUP(L$2+$A6556,Sheet2!BX:NK,$B6556,0),HLOOKUP(L$2+$A6556,Sheet2!BX:NK,$B6556,0)&lt;&gt;""),HLOOKUP(L$2+$A6556,Sheet2!BX:NK,$B6556,0),"")</f>
        <v/>
      </c>
      <c r="M6556" t="str">
        <f>IF(OR(HLOOKUP(M$2+$A6556,Sheet2!BY:NL,$B6556,0),HLOOKUP(M$2+$A6556,Sheet2!BY:NL,$B6556,0)&lt;&gt;""),HLOOKUP(M$2+$A6556,Sheet2!BY:NL,$B6556,0),"")</f>
        <v/>
      </c>
      <c r="N6556" t="str">
        <f>IF(OR(HLOOKUP(N$2+$A6556,Sheet2!BZ:NM,$B6556,0),HLOOKUP(N$2+$A6556,Sheet2!BZ:NM,$B6556,0)&lt;&gt;""),HLOOKUP(N$2+$A6556,Sheet2!BZ:NM,$B6556,0),"")</f>
        <v/>
      </c>
      <c r="O6556" t="str">
        <f>IF(OR(HLOOKUP(O$2+$A6556,Sheet2!CA:NN,$B6556,0),HLOOKUP(O$2+$A6556,Sheet2!CA:NN,$B6556,0)&lt;&gt;""),HLOOKUP(O$2+$A6556,Sheet2!CA:NN,$B6556,0),"")</f>
        <v/>
      </c>
      <c r="P6556" t="str">
        <f>IF(OR(HLOOKUP(P$2+$A6556,Sheet2!CB:NO,$B6556,0),HLOOKUP(P$2+$A6556,Sheet2!CB:NO,$B6556,0)&lt;&gt;""),HLOOKUP(P$2+$A6556,Sheet2!CB:NO,$B6556,0),"")</f>
        <v/>
      </c>
      <c r="Q6556" t="str">
        <f>IF(OR(HLOOKUP(Q$2+$A6556,Sheet2!CC:NO,$B6556,0),HLOOKUP(Q$2+$A6556,Sheet2!CC:NO,$B6556,0)&lt;&gt;""),HLOOKUP(Q$2+$A6556,Sheet2!CC:NO,$B6556,0),"")</f>
        <v/>
      </c>
    </row>
    <row r="6557" spans="1:17" x14ac:dyDescent="0.25">
      <c r="A6557" s="64">
        <f t="shared" si="819"/>
        <v>18</v>
      </c>
      <c r="B6557" s="64">
        <f t="shared" si="820"/>
        <v>660</v>
      </c>
      <c r="C6557" s="64">
        <f t="shared" si="821"/>
        <v>4</v>
      </c>
      <c r="D6557" s="64">
        <f t="shared" si="822"/>
        <v>656</v>
      </c>
      <c r="E6557" s="64">
        <f t="shared" si="823"/>
        <v>3276</v>
      </c>
      <c r="F6557" s="64" t="str">
        <f t="shared" si="816"/>
        <v/>
      </c>
      <c r="G6557" s="64" t="str">
        <f t="shared" si="817"/>
        <v/>
      </c>
      <c r="H6557" s="64" t="str">
        <f t="shared" si="818"/>
        <v/>
      </c>
      <c r="I6557" s="80" t="str">
        <f>IFERROR(VLOOKUP(D6557,Sheet2!A:B,2,0),"")</f>
        <v/>
      </c>
      <c r="J6557" s="64" t="str">
        <f>IFERROR(IF(I6557&lt;&gt;"",VLOOKUP(I6557,Sheet2!B:C,2,0),""),"")</f>
        <v/>
      </c>
      <c r="K6557" s="64" t="str">
        <f>IFERROR( IF(I6557&lt;&gt;"", HLOOKUP(L$2+$A6557,Sheet2!BX:NK,2,0),""),"")</f>
        <v/>
      </c>
      <c r="L6557" t="str">
        <f>IF(OR(HLOOKUP(L$2+$A6557,Sheet2!BX:NK,$B6557,0),HLOOKUP(L$2+$A6557,Sheet2!BX:NK,$B6557,0)&lt;&gt;""),HLOOKUP(L$2+$A6557,Sheet2!BX:NK,$B6557,0),"")</f>
        <v/>
      </c>
      <c r="M6557" t="str">
        <f>IF(OR(HLOOKUP(M$2+$A6557,Sheet2!BY:NL,$B6557,0),HLOOKUP(M$2+$A6557,Sheet2!BY:NL,$B6557,0)&lt;&gt;""),HLOOKUP(M$2+$A6557,Sheet2!BY:NL,$B6557,0),"")</f>
        <v/>
      </c>
      <c r="N6557" t="str">
        <f>IF(OR(HLOOKUP(N$2+$A6557,Sheet2!BZ:NM,$B6557,0),HLOOKUP(N$2+$A6557,Sheet2!BZ:NM,$B6557,0)&lt;&gt;""),HLOOKUP(N$2+$A6557,Sheet2!BZ:NM,$B6557,0),"")</f>
        <v/>
      </c>
      <c r="O6557" t="str">
        <f>IF(OR(HLOOKUP(O$2+$A6557,Sheet2!CA:NN,$B6557,0),HLOOKUP(O$2+$A6557,Sheet2!CA:NN,$B6557,0)&lt;&gt;""),HLOOKUP(O$2+$A6557,Sheet2!CA:NN,$B6557,0),"")</f>
        <v/>
      </c>
      <c r="P6557" t="str">
        <f>IF(OR(HLOOKUP(P$2+$A6557,Sheet2!CB:NO,$B6557,0),HLOOKUP(P$2+$A6557,Sheet2!CB:NO,$B6557,0)&lt;&gt;""),HLOOKUP(P$2+$A6557,Sheet2!CB:NO,$B6557,0),"")</f>
        <v/>
      </c>
      <c r="Q6557" t="str">
        <f>IF(OR(HLOOKUP(Q$2+$A6557,Sheet2!CC:NO,$B6557,0),HLOOKUP(Q$2+$A6557,Sheet2!CC:NO,$B6557,0)&lt;&gt;""),HLOOKUP(Q$2+$A6557,Sheet2!CC:NO,$B6557,0),"")</f>
        <v/>
      </c>
    </row>
    <row r="6558" spans="1:17" x14ac:dyDescent="0.25">
      <c r="A6558" s="64">
        <f t="shared" si="819"/>
        <v>24</v>
      </c>
      <c r="B6558" s="64">
        <f t="shared" si="820"/>
        <v>660</v>
      </c>
      <c r="C6558" s="64">
        <f t="shared" si="821"/>
        <v>5</v>
      </c>
      <c r="D6558" s="64">
        <f t="shared" si="822"/>
        <v>656</v>
      </c>
      <c r="E6558" s="64">
        <f t="shared" si="823"/>
        <v>3276</v>
      </c>
      <c r="F6558" s="64" t="str">
        <f t="shared" si="816"/>
        <v/>
      </c>
      <c r="G6558" s="64" t="str">
        <f t="shared" si="817"/>
        <v/>
      </c>
      <c r="H6558" s="64" t="str">
        <f t="shared" si="818"/>
        <v/>
      </c>
      <c r="I6558" s="80" t="str">
        <f>IFERROR(VLOOKUP(D6558,Sheet2!A:B,2,0),"")</f>
        <v/>
      </c>
      <c r="J6558" s="64" t="str">
        <f>IFERROR(IF(I6558&lt;&gt;"",VLOOKUP(I6558,Sheet2!B:C,2,0),""),"")</f>
        <v/>
      </c>
      <c r="K6558" s="64" t="str">
        <f>IFERROR( IF(I6558&lt;&gt;"", HLOOKUP(L$2+$A6558,Sheet2!BX:NK,2,0),""),"")</f>
        <v/>
      </c>
      <c r="L6558" t="str">
        <f>IF(OR(HLOOKUP(L$2+$A6558,Sheet2!BX:NK,$B6558,0),HLOOKUP(L$2+$A6558,Sheet2!BX:NK,$B6558,0)&lt;&gt;""),HLOOKUP(L$2+$A6558,Sheet2!BX:NK,$B6558,0),"")</f>
        <v/>
      </c>
      <c r="M6558" t="str">
        <f>IF(OR(HLOOKUP(M$2+$A6558,Sheet2!BY:NL,$B6558,0),HLOOKUP(M$2+$A6558,Sheet2!BY:NL,$B6558,0)&lt;&gt;""),HLOOKUP(M$2+$A6558,Sheet2!BY:NL,$B6558,0),"")</f>
        <v/>
      </c>
      <c r="N6558" t="str">
        <f>IF(OR(HLOOKUP(N$2+$A6558,Sheet2!BZ:NM,$B6558,0),HLOOKUP(N$2+$A6558,Sheet2!BZ:NM,$B6558,0)&lt;&gt;""),HLOOKUP(N$2+$A6558,Sheet2!BZ:NM,$B6558,0),"")</f>
        <v/>
      </c>
      <c r="O6558" t="str">
        <f>IF(OR(HLOOKUP(O$2+$A6558,Sheet2!CA:NN,$B6558,0),HLOOKUP(O$2+$A6558,Sheet2!CA:NN,$B6558,0)&lt;&gt;""),HLOOKUP(O$2+$A6558,Sheet2!CA:NN,$B6558,0),"")</f>
        <v/>
      </c>
      <c r="P6558" t="str">
        <f>IF(OR(HLOOKUP(P$2+$A6558,Sheet2!CB:NO,$B6558,0),HLOOKUP(P$2+$A6558,Sheet2!CB:NO,$B6558,0)&lt;&gt;""),HLOOKUP(P$2+$A6558,Sheet2!CB:NO,$B6558,0),"")</f>
        <v/>
      </c>
      <c r="Q6558" t="str">
        <f>IF(OR(HLOOKUP(Q$2+$A6558,Sheet2!CC:NO,$B6558,0),HLOOKUP(Q$2+$A6558,Sheet2!CC:NO,$B6558,0)&lt;&gt;""),HLOOKUP(Q$2+$A6558,Sheet2!CC:NO,$B6558,0),"")</f>
        <v/>
      </c>
    </row>
    <row r="6559" spans="1:17" x14ac:dyDescent="0.25">
      <c r="A6559" s="64">
        <f t="shared" si="819"/>
        <v>30</v>
      </c>
      <c r="B6559" s="64">
        <f t="shared" si="820"/>
        <v>660</v>
      </c>
      <c r="C6559" s="64">
        <f t="shared" si="821"/>
        <v>6</v>
      </c>
      <c r="D6559" s="64">
        <f t="shared" si="822"/>
        <v>656</v>
      </c>
      <c r="E6559" s="64">
        <f t="shared" si="823"/>
        <v>3276</v>
      </c>
      <c r="F6559" s="64" t="str">
        <f t="shared" si="816"/>
        <v/>
      </c>
      <c r="G6559" s="64" t="str">
        <f t="shared" si="817"/>
        <v/>
      </c>
      <c r="H6559" s="64" t="str">
        <f t="shared" si="818"/>
        <v/>
      </c>
      <c r="I6559" s="80" t="str">
        <f>IFERROR(VLOOKUP(D6559,Sheet2!A:B,2,0),"")</f>
        <v/>
      </c>
      <c r="J6559" s="64" t="str">
        <f>IFERROR(IF(I6559&lt;&gt;"",VLOOKUP(I6559,Sheet2!B:C,2,0),""),"")</f>
        <v/>
      </c>
      <c r="K6559" s="64" t="str">
        <f>IFERROR( IF(I6559&lt;&gt;"", HLOOKUP(L$2+$A6559,Sheet2!BX:NK,2,0),""),"")</f>
        <v/>
      </c>
      <c r="L6559" t="str">
        <f>IF(OR(HLOOKUP(L$2+$A6559,Sheet2!BX:NK,$B6559,0),HLOOKUP(L$2+$A6559,Sheet2!BX:NK,$B6559,0)&lt;&gt;""),HLOOKUP(L$2+$A6559,Sheet2!BX:NK,$B6559,0),"")</f>
        <v/>
      </c>
      <c r="M6559" t="str">
        <f>IF(OR(HLOOKUP(M$2+$A6559,Sheet2!BY:NL,$B6559,0),HLOOKUP(M$2+$A6559,Sheet2!BY:NL,$B6559,0)&lt;&gt;""),HLOOKUP(M$2+$A6559,Sheet2!BY:NL,$B6559,0),"")</f>
        <v/>
      </c>
      <c r="N6559" t="str">
        <f>IF(OR(HLOOKUP(N$2+$A6559,Sheet2!BZ:NM,$B6559,0),HLOOKUP(N$2+$A6559,Sheet2!BZ:NM,$B6559,0)&lt;&gt;""),HLOOKUP(N$2+$A6559,Sheet2!BZ:NM,$B6559,0),"")</f>
        <v/>
      </c>
      <c r="O6559" t="str">
        <f>IF(OR(HLOOKUP(O$2+$A6559,Sheet2!CA:NN,$B6559,0),HLOOKUP(O$2+$A6559,Sheet2!CA:NN,$B6559,0)&lt;&gt;""),HLOOKUP(O$2+$A6559,Sheet2!CA:NN,$B6559,0),"")</f>
        <v/>
      </c>
      <c r="P6559" t="str">
        <f>IF(OR(HLOOKUP(P$2+$A6559,Sheet2!CB:NO,$B6559,0),HLOOKUP(P$2+$A6559,Sheet2!CB:NO,$B6559,0)&lt;&gt;""),HLOOKUP(P$2+$A6559,Sheet2!CB:NO,$B6559,0),"")</f>
        <v/>
      </c>
      <c r="Q6559" t="str">
        <f>IF(OR(HLOOKUP(Q$2+$A6559,Sheet2!CC:NO,$B6559,0),HLOOKUP(Q$2+$A6559,Sheet2!CC:NO,$B6559,0)&lt;&gt;""),HLOOKUP(Q$2+$A6559,Sheet2!CC:NO,$B6559,0),"")</f>
        <v/>
      </c>
    </row>
    <row r="6560" spans="1:17" x14ac:dyDescent="0.25">
      <c r="A6560" s="64">
        <f t="shared" si="819"/>
        <v>36</v>
      </c>
      <c r="B6560" s="64">
        <f t="shared" si="820"/>
        <v>660</v>
      </c>
      <c r="C6560" s="64">
        <f t="shared" si="821"/>
        <v>7</v>
      </c>
      <c r="D6560" s="64">
        <f t="shared" si="822"/>
        <v>656</v>
      </c>
      <c r="E6560" s="64">
        <f t="shared" si="823"/>
        <v>3276</v>
      </c>
      <c r="F6560" s="64" t="str">
        <f t="shared" si="816"/>
        <v/>
      </c>
      <c r="G6560" s="64" t="str">
        <f t="shared" si="817"/>
        <v/>
      </c>
      <c r="H6560" s="64" t="str">
        <f t="shared" si="818"/>
        <v/>
      </c>
      <c r="I6560" s="80" t="str">
        <f>IFERROR(VLOOKUP(D6560,Sheet2!A:B,2,0),"")</f>
        <v/>
      </c>
      <c r="J6560" s="64" t="str">
        <f>IFERROR(IF(I6560&lt;&gt;"",VLOOKUP(I6560,Sheet2!B:C,2,0),""),"")</f>
        <v/>
      </c>
      <c r="K6560" s="64" t="str">
        <f>IFERROR( IF(I6560&lt;&gt;"", HLOOKUP(L$2+$A6560,Sheet2!BX:NK,2,0),""),"")</f>
        <v/>
      </c>
      <c r="L6560" t="str">
        <f>IF(OR(HLOOKUP(L$2+$A6560,Sheet2!BX:NK,$B6560,0),HLOOKUP(L$2+$A6560,Sheet2!BX:NK,$B6560,0)&lt;&gt;""),HLOOKUP(L$2+$A6560,Sheet2!BX:NK,$B6560,0),"")</f>
        <v/>
      </c>
      <c r="M6560" t="str">
        <f>IF(OR(HLOOKUP(M$2+$A6560,Sheet2!BY:NL,$B6560,0),HLOOKUP(M$2+$A6560,Sheet2!BY:NL,$B6560,0)&lt;&gt;""),HLOOKUP(M$2+$A6560,Sheet2!BY:NL,$B6560,0),"")</f>
        <v/>
      </c>
      <c r="N6560" t="str">
        <f>IF(OR(HLOOKUP(N$2+$A6560,Sheet2!BZ:NM,$B6560,0),HLOOKUP(N$2+$A6560,Sheet2!BZ:NM,$B6560,0)&lt;&gt;""),HLOOKUP(N$2+$A6560,Sheet2!BZ:NM,$B6560,0),"")</f>
        <v/>
      </c>
      <c r="O6560" t="str">
        <f>IF(OR(HLOOKUP(O$2+$A6560,Sheet2!CA:NN,$B6560,0),HLOOKUP(O$2+$A6560,Sheet2!CA:NN,$B6560,0)&lt;&gt;""),HLOOKUP(O$2+$A6560,Sheet2!CA:NN,$B6560,0),"")</f>
        <v/>
      </c>
      <c r="P6560" t="str">
        <f>IF(OR(HLOOKUP(P$2+$A6560,Sheet2!CB:NO,$B6560,0),HLOOKUP(P$2+$A6560,Sheet2!CB:NO,$B6560,0)&lt;&gt;""),HLOOKUP(P$2+$A6560,Sheet2!CB:NO,$B6560,0),"")</f>
        <v/>
      </c>
      <c r="Q6560" t="str">
        <f>IF(OR(HLOOKUP(Q$2+$A6560,Sheet2!CC:NO,$B6560,0),HLOOKUP(Q$2+$A6560,Sheet2!CC:NO,$B6560,0)&lt;&gt;""),HLOOKUP(Q$2+$A6560,Sheet2!CC:NO,$B6560,0),"")</f>
        <v/>
      </c>
    </row>
    <row r="6561" spans="1:17" x14ac:dyDescent="0.25">
      <c r="A6561" s="64">
        <f t="shared" si="819"/>
        <v>42</v>
      </c>
      <c r="B6561" s="64">
        <f t="shared" si="820"/>
        <v>660</v>
      </c>
      <c r="C6561" s="64">
        <f t="shared" si="821"/>
        <v>8</v>
      </c>
      <c r="D6561" s="64">
        <f t="shared" si="822"/>
        <v>656</v>
      </c>
      <c r="E6561" s="64">
        <f t="shared" si="823"/>
        <v>3276</v>
      </c>
      <c r="F6561" s="64" t="str">
        <f t="shared" si="816"/>
        <v/>
      </c>
      <c r="G6561" s="64" t="str">
        <f t="shared" si="817"/>
        <v/>
      </c>
      <c r="H6561" s="64" t="str">
        <f t="shared" si="818"/>
        <v/>
      </c>
      <c r="I6561" s="80" t="str">
        <f>IFERROR(VLOOKUP(D6561,Sheet2!A:B,2,0),"")</f>
        <v/>
      </c>
      <c r="J6561" s="64" t="str">
        <f>IFERROR(IF(I6561&lt;&gt;"",VLOOKUP(I6561,Sheet2!B:C,2,0),""),"")</f>
        <v/>
      </c>
      <c r="K6561" s="64" t="str">
        <f>IFERROR( IF(I6561&lt;&gt;"", HLOOKUP(L$2+$A6561,Sheet2!BX:NK,2,0),""),"")</f>
        <v/>
      </c>
      <c r="L6561" t="str">
        <f>IF(OR(HLOOKUP(L$2+$A6561,Sheet2!BX:NK,$B6561,0),HLOOKUP(L$2+$A6561,Sheet2!BX:NK,$B6561,0)&lt;&gt;""),HLOOKUP(L$2+$A6561,Sheet2!BX:NK,$B6561,0),"")</f>
        <v/>
      </c>
      <c r="M6561" t="str">
        <f>IF(OR(HLOOKUP(M$2+$A6561,Sheet2!BY:NL,$B6561,0),HLOOKUP(M$2+$A6561,Sheet2!BY:NL,$B6561,0)&lt;&gt;""),HLOOKUP(M$2+$A6561,Sheet2!BY:NL,$B6561,0),"")</f>
        <v/>
      </c>
      <c r="N6561" t="str">
        <f>IF(OR(HLOOKUP(N$2+$A6561,Sheet2!BZ:NM,$B6561,0),HLOOKUP(N$2+$A6561,Sheet2!BZ:NM,$B6561,0)&lt;&gt;""),HLOOKUP(N$2+$A6561,Sheet2!BZ:NM,$B6561,0),"")</f>
        <v/>
      </c>
      <c r="O6561" t="str">
        <f>IF(OR(HLOOKUP(O$2+$A6561,Sheet2!CA:NN,$B6561,0),HLOOKUP(O$2+$A6561,Sheet2!CA:NN,$B6561,0)&lt;&gt;""),HLOOKUP(O$2+$A6561,Sheet2!CA:NN,$B6561,0),"")</f>
        <v/>
      </c>
      <c r="P6561" t="str">
        <f>IF(OR(HLOOKUP(P$2+$A6561,Sheet2!CB:NO,$B6561,0),HLOOKUP(P$2+$A6561,Sheet2!CB:NO,$B6561,0)&lt;&gt;""),HLOOKUP(P$2+$A6561,Sheet2!CB:NO,$B6561,0),"")</f>
        <v/>
      </c>
      <c r="Q6561" t="str">
        <f>IF(OR(HLOOKUP(Q$2+$A6561,Sheet2!CC:NO,$B6561,0),HLOOKUP(Q$2+$A6561,Sheet2!CC:NO,$B6561,0)&lt;&gt;""),HLOOKUP(Q$2+$A6561,Sheet2!CC:NO,$B6561,0),"")</f>
        <v/>
      </c>
    </row>
    <row r="6562" spans="1:17" x14ac:dyDescent="0.25">
      <c r="A6562" s="64">
        <f t="shared" si="819"/>
        <v>48</v>
      </c>
      <c r="B6562" s="64">
        <f t="shared" si="820"/>
        <v>660</v>
      </c>
      <c r="C6562" s="64">
        <f t="shared" si="821"/>
        <v>9</v>
      </c>
      <c r="D6562" s="64">
        <f t="shared" si="822"/>
        <v>656</v>
      </c>
      <c r="E6562" s="64">
        <f t="shared" si="823"/>
        <v>3276</v>
      </c>
      <c r="F6562" s="64" t="str">
        <f t="shared" si="816"/>
        <v/>
      </c>
      <c r="G6562" s="64" t="str">
        <f t="shared" si="817"/>
        <v/>
      </c>
      <c r="H6562" s="64" t="str">
        <f t="shared" si="818"/>
        <v/>
      </c>
      <c r="I6562" s="80" t="str">
        <f>IFERROR(VLOOKUP(D6562,Sheet2!A:B,2,0),"")</f>
        <v/>
      </c>
      <c r="J6562" s="64" t="str">
        <f>IFERROR(IF(I6562&lt;&gt;"",VLOOKUP(I6562,Sheet2!B:C,2,0),""),"")</f>
        <v/>
      </c>
      <c r="K6562" s="64" t="str">
        <f>IFERROR( IF(I6562&lt;&gt;"", HLOOKUP(L$2+$A6562,Sheet2!BX:NK,2,0),""),"")</f>
        <v/>
      </c>
      <c r="L6562" t="str">
        <f>IF(OR(HLOOKUP(L$2+$A6562,Sheet2!BX:NK,$B6562,0),HLOOKUP(L$2+$A6562,Sheet2!BX:NK,$B6562,0)&lt;&gt;""),HLOOKUP(L$2+$A6562,Sheet2!BX:NK,$B6562,0),"")</f>
        <v/>
      </c>
      <c r="M6562" t="str">
        <f>IF(OR(HLOOKUP(M$2+$A6562,Sheet2!BY:NL,$B6562,0),HLOOKUP(M$2+$A6562,Sheet2!BY:NL,$B6562,0)&lt;&gt;""),HLOOKUP(M$2+$A6562,Sheet2!BY:NL,$B6562,0),"")</f>
        <v/>
      </c>
      <c r="N6562" t="str">
        <f>IF(OR(HLOOKUP(N$2+$A6562,Sheet2!BZ:NM,$B6562,0),HLOOKUP(N$2+$A6562,Sheet2!BZ:NM,$B6562,0)&lt;&gt;""),HLOOKUP(N$2+$A6562,Sheet2!BZ:NM,$B6562,0),"")</f>
        <v/>
      </c>
      <c r="O6562" t="str">
        <f>IF(OR(HLOOKUP(O$2+$A6562,Sheet2!CA:NN,$B6562,0),HLOOKUP(O$2+$A6562,Sheet2!CA:NN,$B6562,0)&lt;&gt;""),HLOOKUP(O$2+$A6562,Sheet2!CA:NN,$B6562,0),"")</f>
        <v/>
      </c>
      <c r="P6562" t="str">
        <f>IF(OR(HLOOKUP(P$2+$A6562,Sheet2!CB:NO,$B6562,0),HLOOKUP(P$2+$A6562,Sheet2!CB:NO,$B6562,0)&lt;&gt;""),HLOOKUP(P$2+$A6562,Sheet2!CB:NO,$B6562,0),"")</f>
        <v/>
      </c>
      <c r="Q6562" t="str">
        <f>IF(OR(HLOOKUP(Q$2+$A6562,Sheet2!CC:NO,$B6562,0),HLOOKUP(Q$2+$A6562,Sheet2!CC:NO,$B6562,0)&lt;&gt;""),HLOOKUP(Q$2+$A6562,Sheet2!CC:NO,$B6562,0),"")</f>
        <v/>
      </c>
    </row>
    <row r="6563" spans="1:17" x14ac:dyDescent="0.25">
      <c r="A6563" s="64">
        <f t="shared" si="819"/>
        <v>54</v>
      </c>
      <c r="B6563" s="64">
        <f t="shared" si="820"/>
        <v>660</v>
      </c>
      <c r="C6563" s="64">
        <f t="shared" si="821"/>
        <v>10</v>
      </c>
      <c r="D6563" s="64">
        <f t="shared" si="822"/>
        <v>656</v>
      </c>
      <c r="E6563" s="64">
        <f t="shared" si="823"/>
        <v>3276</v>
      </c>
      <c r="F6563" s="64" t="str">
        <f t="shared" si="816"/>
        <v/>
      </c>
      <c r="G6563" s="64" t="str">
        <f t="shared" si="817"/>
        <v/>
      </c>
      <c r="H6563" s="64" t="str">
        <f t="shared" si="818"/>
        <v/>
      </c>
      <c r="I6563" s="80" t="str">
        <f>IFERROR(VLOOKUP(D6563,Sheet2!A:B,2,0),"")</f>
        <v/>
      </c>
      <c r="J6563" s="64" t="str">
        <f>IFERROR(IF(I6563&lt;&gt;"",VLOOKUP(I6563,Sheet2!B:C,2,0),""),"")</f>
        <v/>
      </c>
      <c r="K6563" s="64" t="str">
        <f>IFERROR( IF(I6563&lt;&gt;"", HLOOKUP(L$2+$A6563,Sheet2!BX:NK,2,0),""),"")</f>
        <v/>
      </c>
      <c r="L6563" t="str">
        <f>IF(OR(HLOOKUP(L$2+$A6563,Sheet2!BX:NK,$B6563,0),HLOOKUP(L$2+$A6563,Sheet2!BX:NK,$B6563,0)&lt;&gt;""),HLOOKUP(L$2+$A6563,Sheet2!BX:NK,$B6563,0),"")</f>
        <v/>
      </c>
      <c r="M6563" t="str">
        <f>IF(OR(HLOOKUP(M$2+$A6563,Sheet2!BY:NL,$B6563,0),HLOOKUP(M$2+$A6563,Sheet2!BY:NL,$B6563,0)&lt;&gt;""),HLOOKUP(M$2+$A6563,Sheet2!BY:NL,$B6563,0),"")</f>
        <v/>
      </c>
      <c r="N6563" t="str">
        <f>IF(OR(HLOOKUP(N$2+$A6563,Sheet2!BZ:NM,$B6563,0),HLOOKUP(N$2+$A6563,Sheet2!BZ:NM,$B6563,0)&lt;&gt;""),HLOOKUP(N$2+$A6563,Sheet2!BZ:NM,$B6563,0),"")</f>
        <v/>
      </c>
      <c r="O6563" t="str">
        <f>IF(OR(HLOOKUP(O$2+$A6563,Sheet2!CA:NN,$B6563,0),HLOOKUP(O$2+$A6563,Sheet2!CA:NN,$B6563,0)&lt;&gt;""),HLOOKUP(O$2+$A6563,Sheet2!CA:NN,$B6563,0),"")</f>
        <v/>
      </c>
      <c r="P6563" t="str">
        <f>IF(OR(HLOOKUP(P$2+$A6563,Sheet2!CB:NO,$B6563,0),HLOOKUP(P$2+$A6563,Sheet2!CB:NO,$B6563,0)&lt;&gt;""),HLOOKUP(P$2+$A6563,Sheet2!CB:NO,$B6563,0),"")</f>
        <v/>
      </c>
      <c r="Q6563" t="str">
        <f>IF(OR(HLOOKUP(Q$2+$A6563,Sheet2!CC:NO,$B6563,0),HLOOKUP(Q$2+$A6563,Sheet2!CC:NO,$B6563,0)&lt;&gt;""),HLOOKUP(Q$2+$A6563,Sheet2!CC:NO,$B6563,0),"")</f>
        <v/>
      </c>
    </row>
    <row r="6564" spans="1:17" x14ac:dyDescent="0.25">
      <c r="A6564" s="64">
        <f t="shared" si="819"/>
        <v>0</v>
      </c>
      <c r="B6564" s="64">
        <f t="shared" si="820"/>
        <v>661</v>
      </c>
      <c r="C6564" s="64">
        <f t="shared" si="821"/>
        <v>1</v>
      </c>
      <c r="D6564" s="64">
        <f t="shared" si="822"/>
        <v>657</v>
      </c>
      <c r="E6564" s="64">
        <f t="shared" si="823"/>
        <v>3281</v>
      </c>
      <c r="F6564" s="64" t="str">
        <f t="shared" si="816"/>
        <v/>
      </c>
      <c r="G6564" s="64" t="str">
        <f t="shared" si="817"/>
        <v/>
      </c>
      <c r="H6564" s="64" t="str">
        <f t="shared" si="818"/>
        <v/>
      </c>
      <c r="I6564" s="80" t="str">
        <f>IFERROR(VLOOKUP(D6564,Sheet2!A:B,2,0),"")</f>
        <v/>
      </c>
      <c r="J6564" s="64" t="str">
        <f>IFERROR(IF(I6564&lt;&gt;"",VLOOKUP(I6564,Sheet2!B:C,2,0),""),"")</f>
        <v/>
      </c>
      <c r="K6564" s="64" t="str">
        <f>IFERROR( IF(I6564&lt;&gt;"", HLOOKUP(L$2+$A6564,Sheet2!BX:NK,2,0),""),"")</f>
        <v/>
      </c>
      <c r="L6564" t="str">
        <f>IF(OR(HLOOKUP(L$2+$A6564,Sheet2!BX:NK,$B6564,0),HLOOKUP(L$2+$A6564,Sheet2!BX:NK,$B6564,0)&lt;&gt;""),HLOOKUP(L$2+$A6564,Sheet2!BX:NK,$B6564,0),"")</f>
        <v/>
      </c>
      <c r="M6564" t="str">
        <f>IF(OR(HLOOKUP(M$2+$A6564,Sheet2!BY:NL,$B6564,0),HLOOKUP(M$2+$A6564,Sheet2!BY:NL,$B6564,0)&lt;&gt;""),HLOOKUP(M$2+$A6564,Sheet2!BY:NL,$B6564,0),"")</f>
        <v/>
      </c>
      <c r="N6564" t="str">
        <f>IF(OR(HLOOKUP(N$2+$A6564,Sheet2!BZ:NM,$B6564,0),HLOOKUP(N$2+$A6564,Sheet2!BZ:NM,$B6564,0)&lt;&gt;""),HLOOKUP(N$2+$A6564,Sheet2!BZ:NM,$B6564,0),"")</f>
        <v/>
      </c>
      <c r="O6564" t="str">
        <f>IF(OR(HLOOKUP(O$2+$A6564,Sheet2!CA:NN,$B6564,0),HLOOKUP(O$2+$A6564,Sheet2!CA:NN,$B6564,0)&lt;&gt;""),HLOOKUP(O$2+$A6564,Sheet2!CA:NN,$B6564,0),"")</f>
        <v/>
      </c>
      <c r="P6564" t="str">
        <f>IF(OR(HLOOKUP(P$2+$A6564,Sheet2!CB:NO,$B6564,0),HLOOKUP(P$2+$A6564,Sheet2!CB:NO,$B6564,0)&lt;&gt;""),HLOOKUP(P$2+$A6564,Sheet2!CB:NO,$B6564,0),"")</f>
        <v/>
      </c>
      <c r="Q6564" t="str">
        <f>IF(OR(HLOOKUP(Q$2+$A6564,Sheet2!CC:NO,$B6564,0),HLOOKUP(Q$2+$A6564,Sheet2!CC:NO,$B6564,0)&lt;&gt;""),HLOOKUP(Q$2+$A6564,Sheet2!CC:NO,$B6564,0),"")</f>
        <v/>
      </c>
    </row>
    <row r="6565" spans="1:17" x14ac:dyDescent="0.25">
      <c r="A6565" s="64">
        <f t="shared" si="819"/>
        <v>6</v>
      </c>
      <c r="B6565" s="64">
        <f t="shared" si="820"/>
        <v>661</v>
      </c>
      <c r="C6565" s="64">
        <f t="shared" si="821"/>
        <v>2</v>
      </c>
      <c r="D6565" s="64">
        <f t="shared" si="822"/>
        <v>657</v>
      </c>
      <c r="E6565" s="64">
        <f t="shared" si="823"/>
        <v>3281</v>
      </c>
      <c r="F6565" s="64" t="str">
        <f t="shared" si="816"/>
        <v/>
      </c>
      <c r="G6565" s="64" t="str">
        <f t="shared" si="817"/>
        <v/>
      </c>
      <c r="H6565" s="64" t="str">
        <f t="shared" si="818"/>
        <v/>
      </c>
      <c r="I6565" s="80" t="str">
        <f>IFERROR(VLOOKUP(D6565,Sheet2!A:B,2,0),"")</f>
        <v/>
      </c>
      <c r="J6565" s="64" t="str">
        <f>IFERROR(IF(I6565&lt;&gt;"",VLOOKUP(I6565,Sheet2!B:C,2,0),""),"")</f>
        <v/>
      </c>
      <c r="K6565" s="64" t="str">
        <f>IFERROR( IF(I6565&lt;&gt;"", HLOOKUP(L$2+$A6565,Sheet2!BX:NK,2,0),""),"")</f>
        <v/>
      </c>
      <c r="L6565" t="str">
        <f>IF(OR(HLOOKUP(L$2+$A6565,Sheet2!BX:NK,$B6565,0),HLOOKUP(L$2+$A6565,Sheet2!BX:NK,$B6565,0)&lt;&gt;""),HLOOKUP(L$2+$A6565,Sheet2!BX:NK,$B6565,0),"")</f>
        <v/>
      </c>
      <c r="M6565" t="str">
        <f>IF(OR(HLOOKUP(M$2+$A6565,Sheet2!BY:NL,$B6565,0),HLOOKUP(M$2+$A6565,Sheet2!BY:NL,$B6565,0)&lt;&gt;""),HLOOKUP(M$2+$A6565,Sheet2!BY:NL,$B6565,0),"")</f>
        <v/>
      </c>
      <c r="N6565" t="str">
        <f>IF(OR(HLOOKUP(N$2+$A6565,Sheet2!BZ:NM,$B6565,0),HLOOKUP(N$2+$A6565,Sheet2!BZ:NM,$B6565,0)&lt;&gt;""),HLOOKUP(N$2+$A6565,Sheet2!BZ:NM,$B6565,0),"")</f>
        <v/>
      </c>
      <c r="O6565" t="str">
        <f>IF(OR(HLOOKUP(O$2+$A6565,Sheet2!CA:NN,$B6565,0),HLOOKUP(O$2+$A6565,Sheet2!CA:NN,$B6565,0)&lt;&gt;""),HLOOKUP(O$2+$A6565,Sheet2!CA:NN,$B6565,0),"")</f>
        <v/>
      </c>
      <c r="P6565" t="str">
        <f>IF(OR(HLOOKUP(P$2+$A6565,Sheet2!CB:NO,$B6565,0),HLOOKUP(P$2+$A6565,Sheet2!CB:NO,$B6565,0)&lt;&gt;""),HLOOKUP(P$2+$A6565,Sheet2!CB:NO,$B6565,0),"")</f>
        <v/>
      </c>
      <c r="Q6565" t="str">
        <f>IF(OR(HLOOKUP(Q$2+$A6565,Sheet2!CC:NO,$B6565,0),HLOOKUP(Q$2+$A6565,Sheet2!CC:NO,$B6565,0)&lt;&gt;""),HLOOKUP(Q$2+$A6565,Sheet2!CC:NO,$B6565,0),"")</f>
        <v/>
      </c>
    </row>
    <row r="6566" spans="1:17" x14ac:dyDescent="0.25">
      <c r="A6566" s="64">
        <f t="shared" si="819"/>
        <v>12</v>
      </c>
      <c r="B6566" s="64">
        <f t="shared" si="820"/>
        <v>661</v>
      </c>
      <c r="C6566" s="64">
        <f t="shared" si="821"/>
        <v>3</v>
      </c>
      <c r="D6566" s="64">
        <f t="shared" si="822"/>
        <v>657</v>
      </c>
      <c r="E6566" s="64">
        <f t="shared" si="823"/>
        <v>3281</v>
      </c>
      <c r="F6566" s="64" t="str">
        <f t="shared" si="816"/>
        <v/>
      </c>
      <c r="G6566" s="64" t="str">
        <f t="shared" si="817"/>
        <v/>
      </c>
      <c r="H6566" s="64" t="str">
        <f t="shared" si="818"/>
        <v/>
      </c>
      <c r="I6566" s="80" t="str">
        <f>IFERROR(VLOOKUP(D6566,Sheet2!A:B,2,0),"")</f>
        <v/>
      </c>
      <c r="J6566" s="64" t="str">
        <f>IFERROR(IF(I6566&lt;&gt;"",VLOOKUP(I6566,Sheet2!B:C,2,0),""),"")</f>
        <v/>
      </c>
      <c r="K6566" s="64" t="str">
        <f>IFERROR( IF(I6566&lt;&gt;"", HLOOKUP(L$2+$A6566,Sheet2!BX:NK,2,0),""),"")</f>
        <v/>
      </c>
      <c r="L6566" t="str">
        <f>IF(OR(HLOOKUP(L$2+$A6566,Sheet2!BX:NK,$B6566,0),HLOOKUP(L$2+$A6566,Sheet2!BX:NK,$B6566,0)&lt;&gt;""),HLOOKUP(L$2+$A6566,Sheet2!BX:NK,$B6566,0),"")</f>
        <v/>
      </c>
      <c r="M6566" t="str">
        <f>IF(OR(HLOOKUP(M$2+$A6566,Sheet2!BY:NL,$B6566,0),HLOOKUP(M$2+$A6566,Sheet2!BY:NL,$B6566,0)&lt;&gt;""),HLOOKUP(M$2+$A6566,Sheet2!BY:NL,$B6566,0),"")</f>
        <v/>
      </c>
      <c r="N6566" t="str">
        <f>IF(OR(HLOOKUP(N$2+$A6566,Sheet2!BZ:NM,$B6566,0),HLOOKUP(N$2+$A6566,Sheet2!BZ:NM,$B6566,0)&lt;&gt;""),HLOOKUP(N$2+$A6566,Sheet2!BZ:NM,$B6566,0),"")</f>
        <v/>
      </c>
      <c r="O6566" t="str">
        <f>IF(OR(HLOOKUP(O$2+$A6566,Sheet2!CA:NN,$B6566,0),HLOOKUP(O$2+$A6566,Sheet2!CA:NN,$B6566,0)&lt;&gt;""),HLOOKUP(O$2+$A6566,Sheet2!CA:NN,$B6566,0),"")</f>
        <v/>
      </c>
      <c r="P6566" t="str">
        <f>IF(OR(HLOOKUP(P$2+$A6566,Sheet2!CB:NO,$B6566,0),HLOOKUP(P$2+$A6566,Sheet2!CB:NO,$B6566,0)&lt;&gt;""),HLOOKUP(P$2+$A6566,Sheet2!CB:NO,$B6566,0),"")</f>
        <v/>
      </c>
      <c r="Q6566" t="str">
        <f>IF(OR(HLOOKUP(Q$2+$A6566,Sheet2!CC:NO,$B6566,0),HLOOKUP(Q$2+$A6566,Sheet2!CC:NO,$B6566,0)&lt;&gt;""),HLOOKUP(Q$2+$A6566,Sheet2!CC:NO,$B6566,0),"")</f>
        <v/>
      </c>
    </row>
    <row r="6567" spans="1:17" x14ac:dyDescent="0.25">
      <c r="A6567" s="64">
        <f t="shared" si="819"/>
        <v>18</v>
      </c>
      <c r="B6567" s="64">
        <f t="shared" si="820"/>
        <v>661</v>
      </c>
      <c r="C6567" s="64">
        <f t="shared" si="821"/>
        <v>4</v>
      </c>
      <c r="D6567" s="64">
        <f t="shared" si="822"/>
        <v>657</v>
      </c>
      <c r="E6567" s="64">
        <f t="shared" si="823"/>
        <v>3281</v>
      </c>
      <c r="F6567" s="64" t="str">
        <f t="shared" si="816"/>
        <v/>
      </c>
      <c r="G6567" s="64" t="str">
        <f t="shared" si="817"/>
        <v/>
      </c>
      <c r="H6567" s="64" t="str">
        <f t="shared" si="818"/>
        <v/>
      </c>
      <c r="I6567" s="80" t="str">
        <f>IFERROR(VLOOKUP(D6567,Sheet2!A:B,2,0),"")</f>
        <v/>
      </c>
      <c r="J6567" s="64" t="str">
        <f>IFERROR(IF(I6567&lt;&gt;"",VLOOKUP(I6567,Sheet2!B:C,2,0),""),"")</f>
        <v/>
      </c>
      <c r="K6567" s="64" t="str">
        <f>IFERROR( IF(I6567&lt;&gt;"", HLOOKUP(L$2+$A6567,Sheet2!BX:NK,2,0),""),"")</f>
        <v/>
      </c>
      <c r="L6567" t="str">
        <f>IF(OR(HLOOKUP(L$2+$A6567,Sheet2!BX:NK,$B6567,0),HLOOKUP(L$2+$A6567,Sheet2!BX:NK,$B6567,0)&lt;&gt;""),HLOOKUP(L$2+$A6567,Sheet2!BX:NK,$B6567,0),"")</f>
        <v/>
      </c>
      <c r="M6567" t="str">
        <f>IF(OR(HLOOKUP(M$2+$A6567,Sheet2!BY:NL,$B6567,0),HLOOKUP(M$2+$A6567,Sheet2!BY:NL,$B6567,0)&lt;&gt;""),HLOOKUP(M$2+$A6567,Sheet2!BY:NL,$B6567,0),"")</f>
        <v/>
      </c>
      <c r="N6567" t="str">
        <f>IF(OR(HLOOKUP(N$2+$A6567,Sheet2!BZ:NM,$B6567,0),HLOOKUP(N$2+$A6567,Sheet2!BZ:NM,$B6567,0)&lt;&gt;""),HLOOKUP(N$2+$A6567,Sheet2!BZ:NM,$B6567,0),"")</f>
        <v/>
      </c>
      <c r="O6567" t="str">
        <f>IF(OR(HLOOKUP(O$2+$A6567,Sheet2!CA:NN,$B6567,0),HLOOKUP(O$2+$A6567,Sheet2!CA:NN,$B6567,0)&lt;&gt;""),HLOOKUP(O$2+$A6567,Sheet2!CA:NN,$B6567,0),"")</f>
        <v/>
      </c>
      <c r="P6567" t="str">
        <f>IF(OR(HLOOKUP(P$2+$A6567,Sheet2!CB:NO,$B6567,0),HLOOKUP(P$2+$A6567,Sheet2!CB:NO,$B6567,0)&lt;&gt;""),HLOOKUP(P$2+$A6567,Sheet2!CB:NO,$B6567,0),"")</f>
        <v/>
      </c>
      <c r="Q6567" t="str">
        <f>IF(OR(HLOOKUP(Q$2+$A6567,Sheet2!CC:NO,$B6567,0),HLOOKUP(Q$2+$A6567,Sheet2!CC:NO,$B6567,0)&lt;&gt;""),HLOOKUP(Q$2+$A6567,Sheet2!CC:NO,$B6567,0),"")</f>
        <v/>
      </c>
    </row>
    <row r="6568" spans="1:17" x14ac:dyDescent="0.25">
      <c r="A6568" s="64">
        <f t="shared" si="819"/>
        <v>24</v>
      </c>
      <c r="B6568" s="64">
        <f t="shared" si="820"/>
        <v>661</v>
      </c>
      <c r="C6568" s="64">
        <f t="shared" si="821"/>
        <v>5</v>
      </c>
      <c r="D6568" s="64">
        <f t="shared" si="822"/>
        <v>657</v>
      </c>
      <c r="E6568" s="64">
        <f t="shared" si="823"/>
        <v>3281</v>
      </c>
      <c r="F6568" s="64" t="str">
        <f t="shared" si="816"/>
        <v/>
      </c>
      <c r="G6568" s="64" t="str">
        <f t="shared" si="817"/>
        <v/>
      </c>
      <c r="H6568" s="64" t="str">
        <f t="shared" si="818"/>
        <v/>
      </c>
      <c r="I6568" s="80" t="str">
        <f>IFERROR(VLOOKUP(D6568,Sheet2!A:B,2,0),"")</f>
        <v/>
      </c>
      <c r="J6568" s="64" t="str">
        <f>IFERROR(IF(I6568&lt;&gt;"",VLOOKUP(I6568,Sheet2!B:C,2,0),""),"")</f>
        <v/>
      </c>
      <c r="K6568" s="64" t="str">
        <f>IFERROR( IF(I6568&lt;&gt;"", HLOOKUP(L$2+$A6568,Sheet2!BX:NK,2,0),""),"")</f>
        <v/>
      </c>
      <c r="L6568" t="str">
        <f>IF(OR(HLOOKUP(L$2+$A6568,Sheet2!BX:NK,$B6568,0),HLOOKUP(L$2+$A6568,Sheet2!BX:NK,$B6568,0)&lt;&gt;""),HLOOKUP(L$2+$A6568,Sheet2!BX:NK,$B6568,0),"")</f>
        <v/>
      </c>
      <c r="M6568" t="str">
        <f>IF(OR(HLOOKUP(M$2+$A6568,Sheet2!BY:NL,$B6568,0),HLOOKUP(M$2+$A6568,Sheet2!BY:NL,$B6568,0)&lt;&gt;""),HLOOKUP(M$2+$A6568,Sheet2!BY:NL,$B6568,0),"")</f>
        <v/>
      </c>
      <c r="N6568" t="str">
        <f>IF(OR(HLOOKUP(N$2+$A6568,Sheet2!BZ:NM,$B6568,0),HLOOKUP(N$2+$A6568,Sheet2!BZ:NM,$B6568,0)&lt;&gt;""),HLOOKUP(N$2+$A6568,Sheet2!BZ:NM,$B6568,0),"")</f>
        <v/>
      </c>
      <c r="O6568" t="str">
        <f>IF(OR(HLOOKUP(O$2+$A6568,Sheet2!CA:NN,$B6568,0),HLOOKUP(O$2+$A6568,Sheet2!CA:NN,$B6568,0)&lt;&gt;""),HLOOKUP(O$2+$A6568,Sheet2!CA:NN,$B6568,0),"")</f>
        <v/>
      </c>
      <c r="P6568" t="str">
        <f>IF(OR(HLOOKUP(P$2+$A6568,Sheet2!CB:NO,$B6568,0),HLOOKUP(P$2+$A6568,Sheet2!CB:NO,$B6568,0)&lt;&gt;""),HLOOKUP(P$2+$A6568,Sheet2!CB:NO,$B6568,0),"")</f>
        <v/>
      </c>
      <c r="Q6568" t="str">
        <f>IF(OR(HLOOKUP(Q$2+$A6568,Sheet2!CC:NO,$B6568,0),HLOOKUP(Q$2+$A6568,Sheet2!CC:NO,$B6568,0)&lt;&gt;""),HLOOKUP(Q$2+$A6568,Sheet2!CC:NO,$B6568,0),"")</f>
        <v/>
      </c>
    </row>
    <row r="6569" spans="1:17" x14ac:dyDescent="0.25">
      <c r="A6569" s="64">
        <f t="shared" si="819"/>
        <v>30</v>
      </c>
      <c r="B6569" s="64">
        <f t="shared" si="820"/>
        <v>661</v>
      </c>
      <c r="C6569" s="64">
        <f t="shared" si="821"/>
        <v>6</v>
      </c>
      <c r="D6569" s="64">
        <f t="shared" si="822"/>
        <v>657</v>
      </c>
      <c r="E6569" s="64">
        <f t="shared" si="823"/>
        <v>3281</v>
      </c>
      <c r="F6569" s="64" t="str">
        <f t="shared" si="816"/>
        <v/>
      </c>
      <c r="G6569" s="64" t="str">
        <f t="shared" si="817"/>
        <v/>
      </c>
      <c r="H6569" s="64" t="str">
        <f t="shared" si="818"/>
        <v/>
      </c>
      <c r="I6569" s="80" t="str">
        <f>IFERROR(VLOOKUP(D6569,Sheet2!A:B,2,0),"")</f>
        <v/>
      </c>
      <c r="J6569" s="64" t="str">
        <f>IFERROR(IF(I6569&lt;&gt;"",VLOOKUP(I6569,Sheet2!B:C,2,0),""),"")</f>
        <v/>
      </c>
      <c r="K6569" s="64" t="str">
        <f>IFERROR( IF(I6569&lt;&gt;"", HLOOKUP(L$2+$A6569,Sheet2!BX:NK,2,0),""),"")</f>
        <v/>
      </c>
      <c r="L6569" t="str">
        <f>IF(OR(HLOOKUP(L$2+$A6569,Sheet2!BX:NK,$B6569,0),HLOOKUP(L$2+$A6569,Sheet2!BX:NK,$B6569,0)&lt;&gt;""),HLOOKUP(L$2+$A6569,Sheet2!BX:NK,$B6569,0),"")</f>
        <v/>
      </c>
      <c r="M6569" t="str">
        <f>IF(OR(HLOOKUP(M$2+$A6569,Sheet2!BY:NL,$B6569,0),HLOOKUP(M$2+$A6569,Sheet2!BY:NL,$B6569,0)&lt;&gt;""),HLOOKUP(M$2+$A6569,Sheet2!BY:NL,$B6569,0),"")</f>
        <v/>
      </c>
      <c r="N6569" t="str">
        <f>IF(OR(HLOOKUP(N$2+$A6569,Sheet2!BZ:NM,$B6569,0),HLOOKUP(N$2+$A6569,Sheet2!BZ:NM,$B6569,0)&lt;&gt;""),HLOOKUP(N$2+$A6569,Sheet2!BZ:NM,$B6569,0),"")</f>
        <v/>
      </c>
      <c r="O6569" t="str">
        <f>IF(OR(HLOOKUP(O$2+$A6569,Sheet2!CA:NN,$B6569,0),HLOOKUP(O$2+$A6569,Sheet2!CA:NN,$B6569,0)&lt;&gt;""),HLOOKUP(O$2+$A6569,Sheet2!CA:NN,$B6569,0),"")</f>
        <v/>
      </c>
      <c r="P6569" t="str">
        <f>IF(OR(HLOOKUP(P$2+$A6569,Sheet2!CB:NO,$B6569,0),HLOOKUP(P$2+$A6569,Sheet2!CB:NO,$B6569,0)&lt;&gt;""),HLOOKUP(P$2+$A6569,Sheet2!CB:NO,$B6569,0),"")</f>
        <v/>
      </c>
      <c r="Q6569" t="str">
        <f>IF(OR(HLOOKUP(Q$2+$A6569,Sheet2!CC:NO,$B6569,0),HLOOKUP(Q$2+$A6569,Sheet2!CC:NO,$B6569,0)&lt;&gt;""),HLOOKUP(Q$2+$A6569,Sheet2!CC:NO,$B6569,0),"")</f>
        <v/>
      </c>
    </row>
    <row r="6570" spans="1:17" x14ac:dyDescent="0.25">
      <c r="A6570" s="64">
        <f t="shared" si="819"/>
        <v>36</v>
      </c>
      <c r="B6570" s="64">
        <f t="shared" si="820"/>
        <v>661</v>
      </c>
      <c r="C6570" s="64">
        <f t="shared" si="821"/>
        <v>7</v>
      </c>
      <c r="D6570" s="64">
        <f t="shared" si="822"/>
        <v>657</v>
      </c>
      <c r="E6570" s="64">
        <f t="shared" si="823"/>
        <v>3281</v>
      </c>
      <c r="F6570" s="64" t="str">
        <f t="shared" si="816"/>
        <v/>
      </c>
      <c r="G6570" s="64" t="str">
        <f t="shared" si="817"/>
        <v/>
      </c>
      <c r="H6570" s="64" t="str">
        <f t="shared" si="818"/>
        <v/>
      </c>
      <c r="I6570" s="80" t="str">
        <f>IFERROR(VLOOKUP(D6570,Sheet2!A:B,2,0),"")</f>
        <v/>
      </c>
      <c r="J6570" s="64" t="str">
        <f>IFERROR(IF(I6570&lt;&gt;"",VLOOKUP(I6570,Sheet2!B:C,2,0),""),"")</f>
        <v/>
      </c>
      <c r="K6570" s="64" t="str">
        <f>IFERROR( IF(I6570&lt;&gt;"", HLOOKUP(L$2+$A6570,Sheet2!BX:NK,2,0),""),"")</f>
        <v/>
      </c>
      <c r="L6570" t="str">
        <f>IF(OR(HLOOKUP(L$2+$A6570,Sheet2!BX:NK,$B6570,0),HLOOKUP(L$2+$A6570,Sheet2!BX:NK,$B6570,0)&lt;&gt;""),HLOOKUP(L$2+$A6570,Sheet2!BX:NK,$B6570,0),"")</f>
        <v/>
      </c>
      <c r="M6570" t="str">
        <f>IF(OR(HLOOKUP(M$2+$A6570,Sheet2!BY:NL,$B6570,0),HLOOKUP(M$2+$A6570,Sheet2!BY:NL,$B6570,0)&lt;&gt;""),HLOOKUP(M$2+$A6570,Sheet2!BY:NL,$B6570,0),"")</f>
        <v/>
      </c>
      <c r="N6570" t="str">
        <f>IF(OR(HLOOKUP(N$2+$A6570,Sheet2!BZ:NM,$B6570,0),HLOOKUP(N$2+$A6570,Sheet2!BZ:NM,$B6570,0)&lt;&gt;""),HLOOKUP(N$2+$A6570,Sheet2!BZ:NM,$B6570,0),"")</f>
        <v/>
      </c>
      <c r="O6570" t="str">
        <f>IF(OR(HLOOKUP(O$2+$A6570,Sheet2!CA:NN,$B6570,0),HLOOKUP(O$2+$A6570,Sheet2!CA:NN,$B6570,0)&lt;&gt;""),HLOOKUP(O$2+$A6570,Sheet2!CA:NN,$B6570,0),"")</f>
        <v/>
      </c>
      <c r="P6570" t="str">
        <f>IF(OR(HLOOKUP(P$2+$A6570,Sheet2!CB:NO,$B6570,0),HLOOKUP(P$2+$A6570,Sheet2!CB:NO,$B6570,0)&lt;&gt;""),HLOOKUP(P$2+$A6570,Sheet2!CB:NO,$B6570,0),"")</f>
        <v/>
      </c>
      <c r="Q6570" t="str">
        <f>IF(OR(HLOOKUP(Q$2+$A6570,Sheet2!CC:NO,$B6570,0),HLOOKUP(Q$2+$A6570,Sheet2!CC:NO,$B6570,0)&lt;&gt;""),HLOOKUP(Q$2+$A6570,Sheet2!CC:NO,$B6570,0),"")</f>
        <v/>
      </c>
    </row>
    <row r="6571" spans="1:17" x14ac:dyDescent="0.25">
      <c r="A6571" s="64">
        <f t="shared" si="819"/>
        <v>42</v>
      </c>
      <c r="B6571" s="64">
        <f t="shared" si="820"/>
        <v>661</v>
      </c>
      <c r="C6571" s="64">
        <f t="shared" si="821"/>
        <v>8</v>
      </c>
      <c r="D6571" s="64">
        <f t="shared" si="822"/>
        <v>657</v>
      </c>
      <c r="E6571" s="64">
        <f t="shared" si="823"/>
        <v>3281</v>
      </c>
      <c r="F6571" s="64" t="str">
        <f t="shared" si="816"/>
        <v/>
      </c>
      <c r="G6571" s="64" t="str">
        <f t="shared" si="817"/>
        <v/>
      </c>
      <c r="H6571" s="64" t="str">
        <f t="shared" si="818"/>
        <v/>
      </c>
      <c r="I6571" s="80" t="str">
        <f>IFERROR(VLOOKUP(D6571,Sheet2!A:B,2,0),"")</f>
        <v/>
      </c>
      <c r="J6571" s="64" t="str">
        <f>IFERROR(IF(I6571&lt;&gt;"",VLOOKUP(I6571,Sheet2!B:C,2,0),""),"")</f>
        <v/>
      </c>
      <c r="K6571" s="64" t="str">
        <f>IFERROR( IF(I6571&lt;&gt;"", HLOOKUP(L$2+$A6571,Sheet2!BX:NK,2,0),""),"")</f>
        <v/>
      </c>
      <c r="L6571" t="str">
        <f>IF(OR(HLOOKUP(L$2+$A6571,Sheet2!BX:NK,$B6571,0),HLOOKUP(L$2+$A6571,Sheet2!BX:NK,$B6571,0)&lt;&gt;""),HLOOKUP(L$2+$A6571,Sheet2!BX:NK,$B6571,0),"")</f>
        <v/>
      </c>
      <c r="M6571" t="str">
        <f>IF(OR(HLOOKUP(M$2+$A6571,Sheet2!BY:NL,$B6571,0),HLOOKUP(M$2+$A6571,Sheet2!BY:NL,$B6571,0)&lt;&gt;""),HLOOKUP(M$2+$A6571,Sheet2!BY:NL,$B6571,0),"")</f>
        <v/>
      </c>
      <c r="N6571" t="str">
        <f>IF(OR(HLOOKUP(N$2+$A6571,Sheet2!BZ:NM,$B6571,0),HLOOKUP(N$2+$A6571,Sheet2!BZ:NM,$B6571,0)&lt;&gt;""),HLOOKUP(N$2+$A6571,Sheet2!BZ:NM,$B6571,0),"")</f>
        <v/>
      </c>
      <c r="O6571" t="str">
        <f>IF(OR(HLOOKUP(O$2+$A6571,Sheet2!CA:NN,$B6571,0),HLOOKUP(O$2+$A6571,Sheet2!CA:NN,$B6571,0)&lt;&gt;""),HLOOKUP(O$2+$A6571,Sheet2!CA:NN,$B6571,0),"")</f>
        <v/>
      </c>
      <c r="P6571" t="str">
        <f>IF(OR(HLOOKUP(P$2+$A6571,Sheet2!CB:NO,$B6571,0),HLOOKUP(P$2+$A6571,Sheet2!CB:NO,$B6571,0)&lt;&gt;""),HLOOKUP(P$2+$A6571,Sheet2!CB:NO,$B6571,0),"")</f>
        <v/>
      </c>
      <c r="Q6571" t="str">
        <f>IF(OR(HLOOKUP(Q$2+$A6571,Sheet2!CC:NO,$B6571,0),HLOOKUP(Q$2+$A6571,Sheet2!CC:NO,$B6571,0)&lt;&gt;""),HLOOKUP(Q$2+$A6571,Sheet2!CC:NO,$B6571,0),"")</f>
        <v/>
      </c>
    </row>
    <row r="6572" spans="1:17" x14ac:dyDescent="0.25">
      <c r="A6572" s="64">
        <f t="shared" si="819"/>
        <v>48</v>
      </c>
      <c r="B6572" s="64">
        <f t="shared" si="820"/>
        <v>661</v>
      </c>
      <c r="C6572" s="64">
        <f t="shared" si="821"/>
        <v>9</v>
      </c>
      <c r="D6572" s="64">
        <f t="shared" si="822"/>
        <v>657</v>
      </c>
      <c r="E6572" s="64">
        <f t="shared" si="823"/>
        <v>3281</v>
      </c>
      <c r="F6572" s="64" t="str">
        <f t="shared" si="816"/>
        <v/>
      </c>
      <c r="G6572" s="64" t="str">
        <f t="shared" si="817"/>
        <v/>
      </c>
      <c r="H6572" s="64" t="str">
        <f t="shared" si="818"/>
        <v/>
      </c>
      <c r="I6572" s="80" t="str">
        <f>IFERROR(VLOOKUP(D6572,Sheet2!A:B,2,0),"")</f>
        <v/>
      </c>
      <c r="J6572" s="64" t="str">
        <f>IFERROR(IF(I6572&lt;&gt;"",VLOOKUP(I6572,Sheet2!B:C,2,0),""),"")</f>
        <v/>
      </c>
      <c r="K6572" s="64" t="str">
        <f>IFERROR( IF(I6572&lt;&gt;"", HLOOKUP(L$2+$A6572,Sheet2!BX:NK,2,0),""),"")</f>
        <v/>
      </c>
      <c r="L6572" t="str">
        <f>IF(OR(HLOOKUP(L$2+$A6572,Sheet2!BX:NK,$B6572,0),HLOOKUP(L$2+$A6572,Sheet2!BX:NK,$B6572,0)&lt;&gt;""),HLOOKUP(L$2+$A6572,Sheet2!BX:NK,$B6572,0),"")</f>
        <v/>
      </c>
      <c r="M6572" t="str">
        <f>IF(OR(HLOOKUP(M$2+$A6572,Sheet2!BY:NL,$B6572,0),HLOOKUP(M$2+$A6572,Sheet2!BY:NL,$B6572,0)&lt;&gt;""),HLOOKUP(M$2+$A6572,Sheet2!BY:NL,$B6572,0),"")</f>
        <v/>
      </c>
      <c r="N6572" t="str">
        <f>IF(OR(HLOOKUP(N$2+$A6572,Sheet2!BZ:NM,$B6572,0),HLOOKUP(N$2+$A6572,Sheet2!BZ:NM,$B6572,0)&lt;&gt;""),HLOOKUP(N$2+$A6572,Sheet2!BZ:NM,$B6572,0),"")</f>
        <v/>
      </c>
      <c r="O6572" t="str">
        <f>IF(OR(HLOOKUP(O$2+$A6572,Sheet2!CA:NN,$B6572,0),HLOOKUP(O$2+$A6572,Sheet2!CA:NN,$B6572,0)&lt;&gt;""),HLOOKUP(O$2+$A6572,Sheet2!CA:NN,$B6572,0),"")</f>
        <v/>
      </c>
      <c r="P6572" t="str">
        <f>IF(OR(HLOOKUP(P$2+$A6572,Sheet2!CB:NO,$B6572,0),HLOOKUP(P$2+$A6572,Sheet2!CB:NO,$B6572,0)&lt;&gt;""),HLOOKUP(P$2+$A6572,Sheet2!CB:NO,$B6572,0),"")</f>
        <v/>
      </c>
      <c r="Q6572" t="str">
        <f>IF(OR(HLOOKUP(Q$2+$A6572,Sheet2!CC:NO,$B6572,0),HLOOKUP(Q$2+$A6572,Sheet2!CC:NO,$B6572,0)&lt;&gt;""),HLOOKUP(Q$2+$A6572,Sheet2!CC:NO,$B6572,0),"")</f>
        <v/>
      </c>
    </row>
    <row r="6573" spans="1:17" x14ac:dyDescent="0.25">
      <c r="A6573" s="64">
        <f t="shared" si="819"/>
        <v>54</v>
      </c>
      <c r="B6573" s="64">
        <f t="shared" si="820"/>
        <v>661</v>
      </c>
      <c r="C6573" s="64">
        <f t="shared" si="821"/>
        <v>10</v>
      </c>
      <c r="D6573" s="64">
        <f t="shared" si="822"/>
        <v>657</v>
      </c>
      <c r="E6573" s="64">
        <f t="shared" si="823"/>
        <v>3281</v>
      </c>
      <c r="F6573" s="64" t="str">
        <f t="shared" si="816"/>
        <v/>
      </c>
      <c r="G6573" s="64" t="str">
        <f t="shared" si="817"/>
        <v/>
      </c>
      <c r="H6573" s="64" t="str">
        <f t="shared" si="818"/>
        <v/>
      </c>
      <c r="I6573" s="80" t="str">
        <f>IFERROR(VLOOKUP(D6573,Sheet2!A:B,2,0),"")</f>
        <v/>
      </c>
      <c r="J6573" s="64" t="str">
        <f>IFERROR(IF(I6573&lt;&gt;"",VLOOKUP(I6573,Sheet2!B:C,2,0),""),"")</f>
        <v/>
      </c>
      <c r="K6573" s="64" t="str">
        <f>IFERROR( IF(I6573&lt;&gt;"", HLOOKUP(L$2+$A6573,Sheet2!BX:NK,2,0),""),"")</f>
        <v/>
      </c>
      <c r="L6573" t="str">
        <f>IF(OR(HLOOKUP(L$2+$A6573,Sheet2!BX:NK,$B6573,0),HLOOKUP(L$2+$A6573,Sheet2!BX:NK,$B6573,0)&lt;&gt;""),HLOOKUP(L$2+$A6573,Sheet2!BX:NK,$B6573,0),"")</f>
        <v/>
      </c>
      <c r="M6573" t="str">
        <f>IF(OR(HLOOKUP(M$2+$A6573,Sheet2!BY:NL,$B6573,0),HLOOKUP(M$2+$A6573,Sheet2!BY:NL,$B6573,0)&lt;&gt;""),HLOOKUP(M$2+$A6573,Sheet2!BY:NL,$B6573,0),"")</f>
        <v/>
      </c>
      <c r="N6573" t="str">
        <f>IF(OR(HLOOKUP(N$2+$A6573,Sheet2!BZ:NM,$B6573,0),HLOOKUP(N$2+$A6573,Sheet2!BZ:NM,$B6573,0)&lt;&gt;""),HLOOKUP(N$2+$A6573,Sheet2!BZ:NM,$B6573,0),"")</f>
        <v/>
      </c>
      <c r="O6573" t="str">
        <f>IF(OR(HLOOKUP(O$2+$A6573,Sheet2!CA:NN,$B6573,0),HLOOKUP(O$2+$A6573,Sheet2!CA:NN,$B6573,0)&lt;&gt;""),HLOOKUP(O$2+$A6573,Sheet2!CA:NN,$B6573,0),"")</f>
        <v/>
      </c>
      <c r="P6573" t="str">
        <f>IF(OR(HLOOKUP(P$2+$A6573,Sheet2!CB:NO,$B6573,0),HLOOKUP(P$2+$A6573,Sheet2!CB:NO,$B6573,0)&lt;&gt;""),HLOOKUP(P$2+$A6573,Sheet2!CB:NO,$B6573,0),"")</f>
        <v/>
      </c>
      <c r="Q6573" t="str">
        <f>IF(OR(HLOOKUP(Q$2+$A6573,Sheet2!CC:NO,$B6573,0),HLOOKUP(Q$2+$A6573,Sheet2!CC:NO,$B6573,0)&lt;&gt;""),HLOOKUP(Q$2+$A6573,Sheet2!CC:NO,$B6573,0),"")</f>
        <v/>
      </c>
    </row>
    <row r="6574" spans="1:17" x14ac:dyDescent="0.25">
      <c r="A6574" s="64">
        <f t="shared" si="819"/>
        <v>0</v>
      </c>
      <c r="B6574" s="64">
        <f t="shared" si="820"/>
        <v>662</v>
      </c>
      <c r="C6574" s="64">
        <f t="shared" si="821"/>
        <v>1</v>
      </c>
      <c r="D6574" s="64">
        <f t="shared" si="822"/>
        <v>658</v>
      </c>
      <c r="E6574" s="64">
        <f t="shared" si="823"/>
        <v>3286</v>
      </c>
      <c r="F6574" s="64" t="str">
        <f t="shared" si="816"/>
        <v/>
      </c>
      <c r="G6574" s="64" t="str">
        <f t="shared" si="817"/>
        <v/>
      </c>
      <c r="H6574" s="64" t="str">
        <f t="shared" si="818"/>
        <v/>
      </c>
      <c r="I6574" s="80" t="str">
        <f>IFERROR(VLOOKUP(D6574,Sheet2!A:B,2,0),"")</f>
        <v/>
      </c>
      <c r="J6574" s="64" t="str">
        <f>IFERROR(IF(I6574&lt;&gt;"",VLOOKUP(I6574,Sheet2!B:C,2,0),""),"")</f>
        <v/>
      </c>
      <c r="K6574" s="64" t="str">
        <f>IFERROR( IF(I6574&lt;&gt;"", HLOOKUP(L$2+$A6574,Sheet2!BX:NK,2,0),""),"")</f>
        <v/>
      </c>
      <c r="L6574" t="str">
        <f>IF(OR(HLOOKUP(L$2+$A6574,Sheet2!BX:NK,$B6574,0),HLOOKUP(L$2+$A6574,Sheet2!BX:NK,$B6574,0)&lt;&gt;""),HLOOKUP(L$2+$A6574,Sheet2!BX:NK,$B6574,0),"")</f>
        <v/>
      </c>
      <c r="M6574" t="str">
        <f>IF(OR(HLOOKUP(M$2+$A6574,Sheet2!BY:NL,$B6574,0),HLOOKUP(M$2+$A6574,Sheet2!BY:NL,$B6574,0)&lt;&gt;""),HLOOKUP(M$2+$A6574,Sheet2!BY:NL,$B6574,0),"")</f>
        <v/>
      </c>
      <c r="N6574" t="str">
        <f>IF(OR(HLOOKUP(N$2+$A6574,Sheet2!BZ:NM,$B6574,0),HLOOKUP(N$2+$A6574,Sheet2!BZ:NM,$B6574,0)&lt;&gt;""),HLOOKUP(N$2+$A6574,Sheet2!BZ:NM,$B6574,0),"")</f>
        <v/>
      </c>
      <c r="O6574" t="str">
        <f>IF(OR(HLOOKUP(O$2+$A6574,Sheet2!CA:NN,$B6574,0),HLOOKUP(O$2+$A6574,Sheet2!CA:NN,$B6574,0)&lt;&gt;""),HLOOKUP(O$2+$A6574,Sheet2!CA:NN,$B6574,0),"")</f>
        <v/>
      </c>
      <c r="P6574" t="str">
        <f>IF(OR(HLOOKUP(P$2+$A6574,Sheet2!CB:NO,$B6574,0),HLOOKUP(P$2+$A6574,Sheet2!CB:NO,$B6574,0)&lt;&gt;""),HLOOKUP(P$2+$A6574,Sheet2!CB:NO,$B6574,0),"")</f>
        <v/>
      </c>
      <c r="Q6574" t="str">
        <f>IF(OR(HLOOKUP(Q$2+$A6574,Sheet2!CC:NO,$B6574,0),HLOOKUP(Q$2+$A6574,Sheet2!CC:NO,$B6574,0)&lt;&gt;""),HLOOKUP(Q$2+$A6574,Sheet2!CC:NO,$B6574,0),"")</f>
        <v/>
      </c>
    </row>
    <row r="6575" spans="1:17" x14ac:dyDescent="0.25">
      <c r="A6575" s="64">
        <f t="shared" si="819"/>
        <v>6</v>
      </c>
      <c r="B6575" s="64">
        <f t="shared" si="820"/>
        <v>662</v>
      </c>
      <c r="C6575" s="64">
        <f t="shared" si="821"/>
        <v>2</v>
      </c>
      <c r="D6575" s="64">
        <f t="shared" si="822"/>
        <v>658</v>
      </c>
      <c r="E6575" s="64">
        <f t="shared" si="823"/>
        <v>3286</v>
      </c>
      <c r="F6575" s="64" t="str">
        <f t="shared" si="816"/>
        <v/>
      </c>
      <c r="G6575" s="64" t="str">
        <f t="shared" si="817"/>
        <v/>
      </c>
      <c r="H6575" s="64" t="str">
        <f t="shared" si="818"/>
        <v/>
      </c>
      <c r="I6575" s="80" t="str">
        <f>IFERROR(VLOOKUP(D6575,Sheet2!A:B,2,0),"")</f>
        <v/>
      </c>
      <c r="J6575" s="64" t="str">
        <f>IFERROR(IF(I6575&lt;&gt;"",VLOOKUP(I6575,Sheet2!B:C,2,0),""),"")</f>
        <v/>
      </c>
      <c r="K6575" s="64" t="str">
        <f>IFERROR( IF(I6575&lt;&gt;"", HLOOKUP(L$2+$A6575,Sheet2!BX:NK,2,0),""),"")</f>
        <v/>
      </c>
      <c r="L6575" t="str">
        <f>IF(OR(HLOOKUP(L$2+$A6575,Sheet2!BX:NK,$B6575,0),HLOOKUP(L$2+$A6575,Sheet2!BX:NK,$B6575,0)&lt;&gt;""),HLOOKUP(L$2+$A6575,Sheet2!BX:NK,$B6575,0),"")</f>
        <v/>
      </c>
      <c r="M6575" t="str">
        <f>IF(OR(HLOOKUP(M$2+$A6575,Sheet2!BY:NL,$B6575,0),HLOOKUP(M$2+$A6575,Sheet2!BY:NL,$B6575,0)&lt;&gt;""),HLOOKUP(M$2+$A6575,Sheet2!BY:NL,$B6575,0),"")</f>
        <v/>
      </c>
      <c r="N6575" t="str">
        <f>IF(OR(HLOOKUP(N$2+$A6575,Sheet2!BZ:NM,$B6575,0),HLOOKUP(N$2+$A6575,Sheet2!BZ:NM,$B6575,0)&lt;&gt;""),HLOOKUP(N$2+$A6575,Sheet2!BZ:NM,$B6575,0),"")</f>
        <v/>
      </c>
      <c r="O6575" t="str">
        <f>IF(OR(HLOOKUP(O$2+$A6575,Sheet2!CA:NN,$B6575,0),HLOOKUP(O$2+$A6575,Sheet2!CA:NN,$B6575,0)&lt;&gt;""),HLOOKUP(O$2+$A6575,Sheet2!CA:NN,$B6575,0),"")</f>
        <v/>
      </c>
      <c r="P6575" t="str">
        <f>IF(OR(HLOOKUP(P$2+$A6575,Sheet2!CB:NO,$B6575,0),HLOOKUP(P$2+$A6575,Sheet2!CB:NO,$B6575,0)&lt;&gt;""),HLOOKUP(P$2+$A6575,Sheet2!CB:NO,$B6575,0),"")</f>
        <v/>
      </c>
      <c r="Q6575" t="str">
        <f>IF(OR(HLOOKUP(Q$2+$A6575,Sheet2!CC:NO,$B6575,0),HLOOKUP(Q$2+$A6575,Sheet2!CC:NO,$B6575,0)&lt;&gt;""),HLOOKUP(Q$2+$A6575,Sheet2!CC:NO,$B6575,0),"")</f>
        <v/>
      </c>
    </row>
    <row r="6576" spans="1:17" x14ac:dyDescent="0.25">
      <c r="A6576" s="64">
        <f t="shared" si="819"/>
        <v>12</v>
      </c>
      <c r="B6576" s="64">
        <f t="shared" si="820"/>
        <v>662</v>
      </c>
      <c r="C6576" s="64">
        <f t="shared" si="821"/>
        <v>3</v>
      </c>
      <c r="D6576" s="64">
        <f t="shared" si="822"/>
        <v>658</v>
      </c>
      <c r="E6576" s="64">
        <f t="shared" si="823"/>
        <v>3286</v>
      </c>
      <c r="F6576" s="64" t="str">
        <f t="shared" si="816"/>
        <v/>
      </c>
      <c r="G6576" s="64" t="str">
        <f t="shared" si="817"/>
        <v/>
      </c>
      <c r="H6576" s="64" t="str">
        <f t="shared" si="818"/>
        <v/>
      </c>
      <c r="I6576" s="80" t="str">
        <f>IFERROR(VLOOKUP(D6576,Sheet2!A:B,2,0),"")</f>
        <v/>
      </c>
      <c r="J6576" s="64" t="str">
        <f>IFERROR(IF(I6576&lt;&gt;"",VLOOKUP(I6576,Sheet2!B:C,2,0),""),"")</f>
        <v/>
      </c>
      <c r="K6576" s="64" t="str">
        <f>IFERROR( IF(I6576&lt;&gt;"", HLOOKUP(L$2+$A6576,Sheet2!BX:NK,2,0),""),"")</f>
        <v/>
      </c>
      <c r="L6576" t="str">
        <f>IF(OR(HLOOKUP(L$2+$A6576,Sheet2!BX:NK,$B6576,0),HLOOKUP(L$2+$A6576,Sheet2!BX:NK,$B6576,0)&lt;&gt;""),HLOOKUP(L$2+$A6576,Sheet2!BX:NK,$B6576,0),"")</f>
        <v/>
      </c>
      <c r="M6576" t="str">
        <f>IF(OR(HLOOKUP(M$2+$A6576,Sheet2!BY:NL,$B6576,0),HLOOKUP(M$2+$A6576,Sheet2!BY:NL,$B6576,0)&lt;&gt;""),HLOOKUP(M$2+$A6576,Sheet2!BY:NL,$B6576,0),"")</f>
        <v/>
      </c>
      <c r="N6576" t="str">
        <f>IF(OR(HLOOKUP(N$2+$A6576,Sheet2!BZ:NM,$B6576,0),HLOOKUP(N$2+$A6576,Sheet2!BZ:NM,$B6576,0)&lt;&gt;""),HLOOKUP(N$2+$A6576,Sheet2!BZ:NM,$B6576,0),"")</f>
        <v/>
      </c>
      <c r="O6576" t="str">
        <f>IF(OR(HLOOKUP(O$2+$A6576,Sheet2!CA:NN,$B6576,0),HLOOKUP(O$2+$A6576,Sheet2!CA:NN,$B6576,0)&lt;&gt;""),HLOOKUP(O$2+$A6576,Sheet2!CA:NN,$B6576,0),"")</f>
        <v/>
      </c>
      <c r="P6576" t="str">
        <f>IF(OR(HLOOKUP(P$2+$A6576,Sheet2!CB:NO,$B6576,0),HLOOKUP(P$2+$A6576,Sheet2!CB:NO,$B6576,0)&lt;&gt;""),HLOOKUP(P$2+$A6576,Sheet2!CB:NO,$B6576,0),"")</f>
        <v/>
      </c>
      <c r="Q6576" t="str">
        <f>IF(OR(HLOOKUP(Q$2+$A6576,Sheet2!CC:NO,$B6576,0),HLOOKUP(Q$2+$A6576,Sheet2!CC:NO,$B6576,0)&lt;&gt;""),HLOOKUP(Q$2+$A6576,Sheet2!CC:NO,$B6576,0),"")</f>
        <v/>
      </c>
    </row>
    <row r="6577" spans="1:17" x14ac:dyDescent="0.25">
      <c r="A6577" s="64">
        <f t="shared" si="819"/>
        <v>18</v>
      </c>
      <c r="B6577" s="64">
        <f t="shared" si="820"/>
        <v>662</v>
      </c>
      <c r="C6577" s="64">
        <f t="shared" si="821"/>
        <v>4</v>
      </c>
      <c r="D6577" s="64">
        <f t="shared" si="822"/>
        <v>658</v>
      </c>
      <c r="E6577" s="64">
        <f t="shared" si="823"/>
        <v>3286</v>
      </c>
      <c r="F6577" s="64" t="str">
        <f t="shared" si="816"/>
        <v/>
      </c>
      <c r="G6577" s="64" t="str">
        <f t="shared" si="817"/>
        <v/>
      </c>
      <c r="H6577" s="64" t="str">
        <f t="shared" si="818"/>
        <v/>
      </c>
      <c r="I6577" s="80" t="str">
        <f>IFERROR(VLOOKUP(D6577,Sheet2!A:B,2,0),"")</f>
        <v/>
      </c>
      <c r="J6577" s="64" t="str">
        <f>IFERROR(IF(I6577&lt;&gt;"",VLOOKUP(I6577,Sheet2!B:C,2,0),""),"")</f>
        <v/>
      </c>
      <c r="K6577" s="64" t="str">
        <f>IFERROR( IF(I6577&lt;&gt;"", HLOOKUP(L$2+$A6577,Sheet2!BX:NK,2,0),""),"")</f>
        <v/>
      </c>
      <c r="L6577" t="str">
        <f>IF(OR(HLOOKUP(L$2+$A6577,Sheet2!BX:NK,$B6577,0),HLOOKUP(L$2+$A6577,Sheet2!BX:NK,$B6577,0)&lt;&gt;""),HLOOKUP(L$2+$A6577,Sheet2!BX:NK,$B6577,0),"")</f>
        <v/>
      </c>
      <c r="M6577" t="str">
        <f>IF(OR(HLOOKUP(M$2+$A6577,Sheet2!BY:NL,$B6577,0),HLOOKUP(M$2+$A6577,Sheet2!BY:NL,$B6577,0)&lt;&gt;""),HLOOKUP(M$2+$A6577,Sheet2!BY:NL,$B6577,0),"")</f>
        <v/>
      </c>
      <c r="N6577" t="str">
        <f>IF(OR(HLOOKUP(N$2+$A6577,Sheet2!BZ:NM,$B6577,0),HLOOKUP(N$2+$A6577,Sheet2!BZ:NM,$B6577,0)&lt;&gt;""),HLOOKUP(N$2+$A6577,Sheet2!BZ:NM,$B6577,0),"")</f>
        <v/>
      </c>
      <c r="O6577" t="str">
        <f>IF(OR(HLOOKUP(O$2+$A6577,Sheet2!CA:NN,$B6577,0),HLOOKUP(O$2+$A6577,Sheet2!CA:NN,$B6577,0)&lt;&gt;""),HLOOKUP(O$2+$A6577,Sheet2!CA:NN,$B6577,0),"")</f>
        <v/>
      </c>
      <c r="P6577" t="str">
        <f>IF(OR(HLOOKUP(P$2+$A6577,Sheet2!CB:NO,$B6577,0),HLOOKUP(P$2+$A6577,Sheet2!CB:NO,$B6577,0)&lt;&gt;""),HLOOKUP(P$2+$A6577,Sheet2!CB:NO,$B6577,0),"")</f>
        <v/>
      </c>
      <c r="Q6577" t="str">
        <f>IF(OR(HLOOKUP(Q$2+$A6577,Sheet2!CC:NO,$B6577,0),HLOOKUP(Q$2+$A6577,Sheet2!CC:NO,$B6577,0)&lt;&gt;""),HLOOKUP(Q$2+$A6577,Sheet2!CC:NO,$B6577,0),"")</f>
        <v/>
      </c>
    </row>
    <row r="6578" spans="1:17" x14ac:dyDescent="0.25">
      <c r="A6578" s="64">
        <f t="shared" si="819"/>
        <v>24</v>
      </c>
      <c r="B6578" s="64">
        <f t="shared" si="820"/>
        <v>662</v>
      </c>
      <c r="C6578" s="64">
        <f t="shared" si="821"/>
        <v>5</v>
      </c>
      <c r="D6578" s="64">
        <f t="shared" si="822"/>
        <v>658</v>
      </c>
      <c r="E6578" s="64">
        <f t="shared" si="823"/>
        <v>3286</v>
      </c>
      <c r="F6578" s="64" t="str">
        <f t="shared" si="816"/>
        <v/>
      </c>
      <c r="G6578" s="64" t="str">
        <f t="shared" si="817"/>
        <v/>
      </c>
      <c r="H6578" s="64" t="str">
        <f t="shared" si="818"/>
        <v/>
      </c>
      <c r="I6578" s="80" t="str">
        <f>IFERROR(VLOOKUP(D6578,Sheet2!A:B,2,0),"")</f>
        <v/>
      </c>
      <c r="J6578" s="64" t="str">
        <f>IFERROR(IF(I6578&lt;&gt;"",VLOOKUP(I6578,Sheet2!B:C,2,0),""),"")</f>
        <v/>
      </c>
      <c r="K6578" s="64" t="str">
        <f>IFERROR( IF(I6578&lt;&gt;"", HLOOKUP(L$2+$A6578,Sheet2!BX:NK,2,0),""),"")</f>
        <v/>
      </c>
      <c r="L6578" t="str">
        <f>IF(OR(HLOOKUP(L$2+$A6578,Sheet2!BX:NK,$B6578,0),HLOOKUP(L$2+$A6578,Sheet2!BX:NK,$B6578,0)&lt;&gt;""),HLOOKUP(L$2+$A6578,Sheet2!BX:NK,$B6578,0),"")</f>
        <v/>
      </c>
      <c r="M6578" t="str">
        <f>IF(OR(HLOOKUP(M$2+$A6578,Sheet2!BY:NL,$B6578,0),HLOOKUP(M$2+$A6578,Sheet2!BY:NL,$B6578,0)&lt;&gt;""),HLOOKUP(M$2+$A6578,Sheet2!BY:NL,$B6578,0),"")</f>
        <v/>
      </c>
      <c r="N6578" t="str">
        <f>IF(OR(HLOOKUP(N$2+$A6578,Sheet2!BZ:NM,$B6578,0),HLOOKUP(N$2+$A6578,Sheet2!BZ:NM,$B6578,0)&lt;&gt;""),HLOOKUP(N$2+$A6578,Sheet2!BZ:NM,$B6578,0),"")</f>
        <v/>
      </c>
      <c r="O6578" t="str">
        <f>IF(OR(HLOOKUP(O$2+$A6578,Sheet2!CA:NN,$B6578,0),HLOOKUP(O$2+$A6578,Sheet2!CA:NN,$B6578,0)&lt;&gt;""),HLOOKUP(O$2+$A6578,Sheet2!CA:NN,$B6578,0),"")</f>
        <v/>
      </c>
      <c r="P6578" t="str">
        <f>IF(OR(HLOOKUP(P$2+$A6578,Sheet2!CB:NO,$B6578,0),HLOOKUP(P$2+$A6578,Sheet2!CB:NO,$B6578,0)&lt;&gt;""),HLOOKUP(P$2+$A6578,Sheet2!CB:NO,$B6578,0),"")</f>
        <v/>
      </c>
      <c r="Q6578" t="str">
        <f>IF(OR(HLOOKUP(Q$2+$A6578,Sheet2!CC:NO,$B6578,0),HLOOKUP(Q$2+$A6578,Sheet2!CC:NO,$B6578,0)&lt;&gt;""),HLOOKUP(Q$2+$A6578,Sheet2!CC:NO,$B6578,0),"")</f>
        <v/>
      </c>
    </row>
    <row r="6579" spans="1:17" x14ac:dyDescent="0.25">
      <c r="A6579" s="64">
        <f t="shared" si="819"/>
        <v>30</v>
      </c>
      <c r="B6579" s="64">
        <f t="shared" si="820"/>
        <v>662</v>
      </c>
      <c r="C6579" s="64">
        <f t="shared" si="821"/>
        <v>6</v>
      </c>
      <c r="D6579" s="64">
        <f t="shared" si="822"/>
        <v>658</v>
      </c>
      <c r="E6579" s="64">
        <f t="shared" si="823"/>
        <v>3286</v>
      </c>
      <c r="F6579" s="64" t="str">
        <f t="shared" si="816"/>
        <v/>
      </c>
      <c r="G6579" s="64" t="str">
        <f t="shared" si="817"/>
        <v/>
      </c>
      <c r="H6579" s="64" t="str">
        <f t="shared" si="818"/>
        <v/>
      </c>
      <c r="I6579" s="80" t="str">
        <f>IFERROR(VLOOKUP(D6579,Sheet2!A:B,2,0),"")</f>
        <v/>
      </c>
      <c r="J6579" s="64" t="str">
        <f>IFERROR(IF(I6579&lt;&gt;"",VLOOKUP(I6579,Sheet2!B:C,2,0),""),"")</f>
        <v/>
      </c>
      <c r="K6579" s="64" t="str">
        <f>IFERROR( IF(I6579&lt;&gt;"", HLOOKUP(L$2+$A6579,Sheet2!BX:NK,2,0),""),"")</f>
        <v/>
      </c>
      <c r="L6579" t="str">
        <f>IF(OR(HLOOKUP(L$2+$A6579,Sheet2!BX:NK,$B6579,0),HLOOKUP(L$2+$A6579,Sheet2!BX:NK,$B6579,0)&lt;&gt;""),HLOOKUP(L$2+$A6579,Sheet2!BX:NK,$B6579,0),"")</f>
        <v/>
      </c>
      <c r="M6579" t="str">
        <f>IF(OR(HLOOKUP(M$2+$A6579,Sheet2!BY:NL,$B6579,0),HLOOKUP(M$2+$A6579,Sheet2!BY:NL,$B6579,0)&lt;&gt;""),HLOOKUP(M$2+$A6579,Sheet2!BY:NL,$B6579,0),"")</f>
        <v/>
      </c>
      <c r="N6579" t="str">
        <f>IF(OR(HLOOKUP(N$2+$A6579,Sheet2!BZ:NM,$B6579,0),HLOOKUP(N$2+$A6579,Sheet2!BZ:NM,$B6579,0)&lt;&gt;""),HLOOKUP(N$2+$A6579,Sheet2!BZ:NM,$B6579,0),"")</f>
        <v/>
      </c>
      <c r="O6579" t="str">
        <f>IF(OR(HLOOKUP(O$2+$A6579,Sheet2!CA:NN,$B6579,0),HLOOKUP(O$2+$A6579,Sheet2!CA:NN,$B6579,0)&lt;&gt;""),HLOOKUP(O$2+$A6579,Sheet2!CA:NN,$B6579,0),"")</f>
        <v/>
      </c>
      <c r="P6579" t="str">
        <f>IF(OR(HLOOKUP(P$2+$A6579,Sheet2!CB:NO,$B6579,0),HLOOKUP(P$2+$A6579,Sheet2!CB:NO,$B6579,0)&lt;&gt;""),HLOOKUP(P$2+$A6579,Sheet2!CB:NO,$B6579,0),"")</f>
        <v/>
      </c>
      <c r="Q6579" t="str">
        <f>IF(OR(HLOOKUP(Q$2+$A6579,Sheet2!CC:NO,$B6579,0),HLOOKUP(Q$2+$A6579,Sheet2!CC:NO,$B6579,0)&lt;&gt;""),HLOOKUP(Q$2+$A6579,Sheet2!CC:NO,$B6579,0),"")</f>
        <v/>
      </c>
    </row>
    <row r="6580" spans="1:17" x14ac:dyDescent="0.25">
      <c r="A6580" s="64">
        <f t="shared" si="819"/>
        <v>36</v>
      </c>
      <c r="B6580" s="64">
        <f t="shared" si="820"/>
        <v>662</v>
      </c>
      <c r="C6580" s="64">
        <f t="shared" si="821"/>
        <v>7</v>
      </c>
      <c r="D6580" s="64">
        <f t="shared" si="822"/>
        <v>658</v>
      </c>
      <c r="E6580" s="64">
        <f t="shared" si="823"/>
        <v>3286</v>
      </c>
      <c r="F6580" s="64" t="str">
        <f t="shared" si="816"/>
        <v/>
      </c>
      <c r="G6580" s="64" t="str">
        <f t="shared" si="817"/>
        <v/>
      </c>
      <c r="H6580" s="64" t="str">
        <f t="shared" si="818"/>
        <v/>
      </c>
      <c r="I6580" s="80" t="str">
        <f>IFERROR(VLOOKUP(D6580,Sheet2!A:B,2,0),"")</f>
        <v/>
      </c>
      <c r="J6580" s="64" t="str">
        <f>IFERROR(IF(I6580&lt;&gt;"",VLOOKUP(I6580,Sheet2!B:C,2,0),""),"")</f>
        <v/>
      </c>
      <c r="K6580" s="64" t="str">
        <f>IFERROR( IF(I6580&lt;&gt;"", HLOOKUP(L$2+$A6580,Sheet2!BX:NK,2,0),""),"")</f>
        <v/>
      </c>
      <c r="L6580" t="str">
        <f>IF(OR(HLOOKUP(L$2+$A6580,Sheet2!BX:NK,$B6580,0),HLOOKUP(L$2+$A6580,Sheet2!BX:NK,$B6580,0)&lt;&gt;""),HLOOKUP(L$2+$A6580,Sheet2!BX:NK,$B6580,0),"")</f>
        <v/>
      </c>
      <c r="M6580" t="str">
        <f>IF(OR(HLOOKUP(M$2+$A6580,Sheet2!BY:NL,$B6580,0),HLOOKUP(M$2+$A6580,Sheet2!BY:NL,$B6580,0)&lt;&gt;""),HLOOKUP(M$2+$A6580,Sheet2!BY:NL,$B6580,0),"")</f>
        <v/>
      </c>
      <c r="N6580" t="str">
        <f>IF(OR(HLOOKUP(N$2+$A6580,Sheet2!BZ:NM,$B6580,0),HLOOKUP(N$2+$A6580,Sheet2!BZ:NM,$B6580,0)&lt;&gt;""),HLOOKUP(N$2+$A6580,Sheet2!BZ:NM,$B6580,0),"")</f>
        <v/>
      </c>
      <c r="O6580" t="str">
        <f>IF(OR(HLOOKUP(O$2+$A6580,Sheet2!CA:NN,$B6580,0),HLOOKUP(O$2+$A6580,Sheet2!CA:NN,$B6580,0)&lt;&gt;""),HLOOKUP(O$2+$A6580,Sheet2!CA:NN,$B6580,0),"")</f>
        <v/>
      </c>
      <c r="P6580" t="str">
        <f>IF(OR(HLOOKUP(P$2+$A6580,Sheet2!CB:NO,$B6580,0),HLOOKUP(P$2+$A6580,Sheet2!CB:NO,$B6580,0)&lt;&gt;""),HLOOKUP(P$2+$A6580,Sheet2!CB:NO,$B6580,0),"")</f>
        <v/>
      </c>
      <c r="Q6580" t="str">
        <f>IF(OR(HLOOKUP(Q$2+$A6580,Sheet2!CC:NO,$B6580,0),HLOOKUP(Q$2+$A6580,Sheet2!CC:NO,$B6580,0)&lt;&gt;""),HLOOKUP(Q$2+$A6580,Sheet2!CC:NO,$B6580,0),"")</f>
        <v/>
      </c>
    </row>
    <row r="6581" spans="1:17" x14ac:dyDescent="0.25">
      <c r="A6581" s="64">
        <f t="shared" si="819"/>
        <v>42</v>
      </c>
      <c r="B6581" s="64">
        <f t="shared" si="820"/>
        <v>662</v>
      </c>
      <c r="C6581" s="64">
        <f t="shared" si="821"/>
        <v>8</v>
      </c>
      <c r="D6581" s="64">
        <f t="shared" si="822"/>
        <v>658</v>
      </c>
      <c r="E6581" s="64">
        <f t="shared" si="823"/>
        <v>3286</v>
      </c>
      <c r="F6581" s="64" t="str">
        <f t="shared" si="816"/>
        <v/>
      </c>
      <c r="G6581" s="64" t="str">
        <f t="shared" si="817"/>
        <v/>
      </c>
      <c r="H6581" s="64" t="str">
        <f t="shared" si="818"/>
        <v/>
      </c>
      <c r="I6581" s="80" t="str">
        <f>IFERROR(VLOOKUP(D6581,Sheet2!A:B,2,0),"")</f>
        <v/>
      </c>
      <c r="J6581" s="64" t="str">
        <f>IFERROR(IF(I6581&lt;&gt;"",VLOOKUP(I6581,Sheet2!B:C,2,0),""),"")</f>
        <v/>
      </c>
      <c r="K6581" s="64" t="str">
        <f>IFERROR( IF(I6581&lt;&gt;"", HLOOKUP(L$2+$A6581,Sheet2!BX:NK,2,0),""),"")</f>
        <v/>
      </c>
      <c r="L6581" t="str">
        <f>IF(OR(HLOOKUP(L$2+$A6581,Sheet2!BX:NK,$B6581,0),HLOOKUP(L$2+$A6581,Sheet2!BX:NK,$B6581,0)&lt;&gt;""),HLOOKUP(L$2+$A6581,Sheet2!BX:NK,$B6581,0),"")</f>
        <v/>
      </c>
      <c r="M6581" t="str">
        <f>IF(OR(HLOOKUP(M$2+$A6581,Sheet2!BY:NL,$B6581,0),HLOOKUP(M$2+$A6581,Sheet2!BY:NL,$B6581,0)&lt;&gt;""),HLOOKUP(M$2+$A6581,Sheet2!BY:NL,$B6581,0),"")</f>
        <v/>
      </c>
      <c r="N6581" t="str">
        <f>IF(OR(HLOOKUP(N$2+$A6581,Sheet2!BZ:NM,$B6581,0),HLOOKUP(N$2+$A6581,Sheet2!BZ:NM,$B6581,0)&lt;&gt;""),HLOOKUP(N$2+$A6581,Sheet2!BZ:NM,$B6581,0),"")</f>
        <v/>
      </c>
      <c r="O6581" t="str">
        <f>IF(OR(HLOOKUP(O$2+$A6581,Sheet2!CA:NN,$B6581,0),HLOOKUP(O$2+$A6581,Sheet2!CA:NN,$B6581,0)&lt;&gt;""),HLOOKUP(O$2+$A6581,Sheet2!CA:NN,$B6581,0),"")</f>
        <v/>
      </c>
      <c r="P6581" t="str">
        <f>IF(OR(HLOOKUP(P$2+$A6581,Sheet2!CB:NO,$B6581,0),HLOOKUP(P$2+$A6581,Sheet2!CB:NO,$B6581,0)&lt;&gt;""),HLOOKUP(P$2+$A6581,Sheet2!CB:NO,$B6581,0),"")</f>
        <v/>
      </c>
      <c r="Q6581" t="str">
        <f>IF(OR(HLOOKUP(Q$2+$A6581,Sheet2!CC:NO,$B6581,0),HLOOKUP(Q$2+$A6581,Sheet2!CC:NO,$B6581,0)&lt;&gt;""),HLOOKUP(Q$2+$A6581,Sheet2!CC:NO,$B6581,0),"")</f>
        <v/>
      </c>
    </row>
    <row r="6582" spans="1:17" x14ac:dyDescent="0.25">
      <c r="A6582" s="64">
        <f t="shared" si="819"/>
        <v>48</v>
      </c>
      <c r="B6582" s="64">
        <f t="shared" si="820"/>
        <v>662</v>
      </c>
      <c r="C6582" s="64">
        <f t="shared" si="821"/>
        <v>9</v>
      </c>
      <c r="D6582" s="64">
        <f t="shared" si="822"/>
        <v>658</v>
      </c>
      <c r="E6582" s="64">
        <f t="shared" si="823"/>
        <v>3286</v>
      </c>
      <c r="F6582" s="64" t="str">
        <f t="shared" si="816"/>
        <v/>
      </c>
      <c r="G6582" s="64" t="str">
        <f t="shared" si="817"/>
        <v/>
      </c>
      <c r="H6582" s="64" t="str">
        <f t="shared" si="818"/>
        <v/>
      </c>
      <c r="I6582" s="80" t="str">
        <f>IFERROR(VLOOKUP(D6582,Sheet2!A:B,2,0),"")</f>
        <v/>
      </c>
      <c r="J6582" s="64" t="str">
        <f>IFERROR(IF(I6582&lt;&gt;"",VLOOKUP(I6582,Sheet2!B:C,2,0),""),"")</f>
        <v/>
      </c>
      <c r="K6582" s="64" t="str">
        <f>IFERROR( IF(I6582&lt;&gt;"", HLOOKUP(L$2+$A6582,Sheet2!BX:NK,2,0),""),"")</f>
        <v/>
      </c>
      <c r="L6582" t="str">
        <f>IF(OR(HLOOKUP(L$2+$A6582,Sheet2!BX:NK,$B6582,0),HLOOKUP(L$2+$A6582,Sheet2!BX:NK,$B6582,0)&lt;&gt;""),HLOOKUP(L$2+$A6582,Sheet2!BX:NK,$B6582,0),"")</f>
        <v/>
      </c>
      <c r="M6582" t="str">
        <f>IF(OR(HLOOKUP(M$2+$A6582,Sheet2!BY:NL,$B6582,0),HLOOKUP(M$2+$A6582,Sheet2!BY:NL,$B6582,0)&lt;&gt;""),HLOOKUP(M$2+$A6582,Sheet2!BY:NL,$B6582,0),"")</f>
        <v/>
      </c>
      <c r="N6582" t="str">
        <f>IF(OR(HLOOKUP(N$2+$A6582,Sheet2!BZ:NM,$B6582,0),HLOOKUP(N$2+$A6582,Sheet2!BZ:NM,$B6582,0)&lt;&gt;""),HLOOKUP(N$2+$A6582,Sheet2!BZ:NM,$B6582,0),"")</f>
        <v/>
      </c>
      <c r="O6582" t="str">
        <f>IF(OR(HLOOKUP(O$2+$A6582,Sheet2!CA:NN,$B6582,0),HLOOKUP(O$2+$A6582,Sheet2!CA:NN,$B6582,0)&lt;&gt;""),HLOOKUP(O$2+$A6582,Sheet2!CA:NN,$B6582,0),"")</f>
        <v/>
      </c>
      <c r="P6582" t="str">
        <f>IF(OR(HLOOKUP(P$2+$A6582,Sheet2!CB:NO,$B6582,0),HLOOKUP(P$2+$A6582,Sheet2!CB:NO,$B6582,0)&lt;&gt;""),HLOOKUP(P$2+$A6582,Sheet2!CB:NO,$B6582,0),"")</f>
        <v/>
      </c>
      <c r="Q6582" t="str">
        <f>IF(OR(HLOOKUP(Q$2+$A6582,Sheet2!CC:NO,$B6582,0),HLOOKUP(Q$2+$A6582,Sheet2!CC:NO,$B6582,0)&lt;&gt;""),HLOOKUP(Q$2+$A6582,Sheet2!CC:NO,$B6582,0),"")</f>
        <v/>
      </c>
    </row>
    <row r="6583" spans="1:17" x14ac:dyDescent="0.25">
      <c r="A6583" s="64">
        <f t="shared" si="819"/>
        <v>54</v>
      </c>
      <c r="B6583" s="64">
        <f t="shared" si="820"/>
        <v>662</v>
      </c>
      <c r="C6583" s="64">
        <f t="shared" si="821"/>
        <v>10</v>
      </c>
      <c r="D6583" s="64">
        <f t="shared" si="822"/>
        <v>658</v>
      </c>
      <c r="E6583" s="64">
        <f t="shared" si="823"/>
        <v>3286</v>
      </c>
      <c r="F6583" s="64" t="str">
        <f t="shared" si="816"/>
        <v/>
      </c>
      <c r="G6583" s="64" t="str">
        <f t="shared" si="817"/>
        <v/>
      </c>
      <c r="H6583" s="64" t="str">
        <f t="shared" si="818"/>
        <v/>
      </c>
      <c r="I6583" s="80" t="str">
        <f>IFERROR(VLOOKUP(D6583,Sheet2!A:B,2,0),"")</f>
        <v/>
      </c>
      <c r="J6583" s="64" t="str">
        <f>IFERROR(IF(I6583&lt;&gt;"",VLOOKUP(I6583,Sheet2!B:C,2,0),""),"")</f>
        <v/>
      </c>
      <c r="K6583" s="64" t="str">
        <f>IFERROR( IF(I6583&lt;&gt;"", HLOOKUP(L$2+$A6583,Sheet2!BX:NK,2,0),""),"")</f>
        <v/>
      </c>
      <c r="L6583" t="str">
        <f>IF(OR(HLOOKUP(L$2+$A6583,Sheet2!BX:NK,$B6583,0),HLOOKUP(L$2+$A6583,Sheet2!BX:NK,$B6583,0)&lt;&gt;""),HLOOKUP(L$2+$A6583,Sheet2!BX:NK,$B6583,0),"")</f>
        <v/>
      </c>
      <c r="M6583" t="str">
        <f>IF(OR(HLOOKUP(M$2+$A6583,Sheet2!BY:NL,$B6583,0),HLOOKUP(M$2+$A6583,Sheet2!BY:NL,$B6583,0)&lt;&gt;""),HLOOKUP(M$2+$A6583,Sheet2!BY:NL,$B6583,0),"")</f>
        <v/>
      </c>
      <c r="N6583" t="str">
        <f>IF(OR(HLOOKUP(N$2+$A6583,Sheet2!BZ:NM,$B6583,0),HLOOKUP(N$2+$A6583,Sheet2!BZ:NM,$B6583,0)&lt;&gt;""),HLOOKUP(N$2+$A6583,Sheet2!BZ:NM,$B6583,0),"")</f>
        <v/>
      </c>
      <c r="O6583" t="str">
        <f>IF(OR(HLOOKUP(O$2+$A6583,Sheet2!CA:NN,$B6583,0),HLOOKUP(O$2+$A6583,Sheet2!CA:NN,$B6583,0)&lt;&gt;""),HLOOKUP(O$2+$A6583,Sheet2!CA:NN,$B6583,0),"")</f>
        <v/>
      </c>
      <c r="P6583" t="str">
        <f>IF(OR(HLOOKUP(P$2+$A6583,Sheet2!CB:NO,$B6583,0),HLOOKUP(P$2+$A6583,Sheet2!CB:NO,$B6583,0)&lt;&gt;""),HLOOKUP(P$2+$A6583,Sheet2!CB:NO,$B6583,0),"")</f>
        <v/>
      </c>
      <c r="Q6583" t="str">
        <f>IF(OR(HLOOKUP(Q$2+$A6583,Sheet2!CC:NO,$B6583,0),HLOOKUP(Q$2+$A6583,Sheet2!CC:NO,$B6583,0)&lt;&gt;""),HLOOKUP(Q$2+$A6583,Sheet2!CC:NO,$B6583,0),"")</f>
        <v/>
      </c>
    </row>
    <row r="6584" spans="1:17" x14ac:dyDescent="0.25">
      <c r="A6584" s="64">
        <f t="shared" si="819"/>
        <v>0</v>
      </c>
      <c r="B6584" s="64">
        <f t="shared" si="820"/>
        <v>663</v>
      </c>
      <c r="C6584" s="64">
        <f t="shared" si="821"/>
        <v>1</v>
      </c>
      <c r="D6584" s="64">
        <f t="shared" si="822"/>
        <v>659</v>
      </c>
      <c r="E6584" s="64">
        <f t="shared" si="823"/>
        <v>3291</v>
      </c>
      <c r="F6584" s="64" t="str">
        <f t="shared" si="816"/>
        <v/>
      </c>
      <c r="G6584" s="64" t="str">
        <f t="shared" si="817"/>
        <v/>
      </c>
      <c r="H6584" s="64" t="str">
        <f t="shared" si="818"/>
        <v/>
      </c>
      <c r="I6584" s="80" t="str">
        <f>IFERROR(VLOOKUP(D6584,Sheet2!A:B,2,0),"")</f>
        <v/>
      </c>
      <c r="J6584" s="64" t="str">
        <f>IFERROR(IF(I6584&lt;&gt;"",VLOOKUP(I6584,Sheet2!B:C,2,0),""),"")</f>
        <v/>
      </c>
      <c r="K6584" s="64" t="str">
        <f>IFERROR( IF(I6584&lt;&gt;"", HLOOKUP(L$2+$A6584,Sheet2!BX:NK,2,0),""),"")</f>
        <v/>
      </c>
      <c r="L6584" t="str">
        <f>IF(OR(HLOOKUP(L$2+$A6584,Sheet2!BX:NK,$B6584,0),HLOOKUP(L$2+$A6584,Sheet2!BX:NK,$B6584,0)&lt;&gt;""),HLOOKUP(L$2+$A6584,Sheet2!BX:NK,$B6584,0),"")</f>
        <v/>
      </c>
      <c r="M6584" t="str">
        <f>IF(OR(HLOOKUP(M$2+$A6584,Sheet2!BY:NL,$B6584,0),HLOOKUP(M$2+$A6584,Sheet2!BY:NL,$B6584,0)&lt;&gt;""),HLOOKUP(M$2+$A6584,Sheet2!BY:NL,$B6584,0),"")</f>
        <v/>
      </c>
      <c r="N6584" t="str">
        <f>IF(OR(HLOOKUP(N$2+$A6584,Sheet2!BZ:NM,$B6584,0),HLOOKUP(N$2+$A6584,Sheet2!BZ:NM,$B6584,0)&lt;&gt;""),HLOOKUP(N$2+$A6584,Sheet2!BZ:NM,$B6584,0),"")</f>
        <v/>
      </c>
      <c r="O6584" t="str">
        <f>IF(OR(HLOOKUP(O$2+$A6584,Sheet2!CA:NN,$B6584,0),HLOOKUP(O$2+$A6584,Sheet2!CA:NN,$B6584,0)&lt;&gt;""),HLOOKUP(O$2+$A6584,Sheet2!CA:NN,$B6584,0),"")</f>
        <v/>
      </c>
      <c r="P6584" t="str">
        <f>IF(OR(HLOOKUP(P$2+$A6584,Sheet2!CB:NO,$B6584,0),HLOOKUP(P$2+$A6584,Sheet2!CB:NO,$B6584,0)&lt;&gt;""),HLOOKUP(P$2+$A6584,Sheet2!CB:NO,$B6584,0),"")</f>
        <v/>
      </c>
      <c r="Q6584" t="str">
        <f>IF(OR(HLOOKUP(Q$2+$A6584,Sheet2!CC:NO,$B6584,0),HLOOKUP(Q$2+$A6584,Sheet2!CC:NO,$B6584,0)&lt;&gt;""),HLOOKUP(Q$2+$A6584,Sheet2!CC:NO,$B6584,0),"")</f>
        <v/>
      </c>
    </row>
    <row r="6585" spans="1:17" x14ac:dyDescent="0.25">
      <c r="A6585" s="64">
        <f t="shared" si="819"/>
        <v>6</v>
      </c>
      <c r="B6585" s="64">
        <f t="shared" si="820"/>
        <v>663</v>
      </c>
      <c r="C6585" s="64">
        <f t="shared" si="821"/>
        <v>2</v>
      </c>
      <c r="D6585" s="64">
        <f t="shared" si="822"/>
        <v>659</v>
      </c>
      <c r="E6585" s="64">
        <f t="shared" si="823"/>
        <v>3291</v>
      </c>
      <c r="F6585" s="64" t="str">
        <f t="shared" si="816"/>
        <v/>
      </c>
      <c r="G6585" s="64" t="str">
        <f t="shared" si="817"/>
        <v/>
      </c>
      <c r="H6585" s="64" t="str">
        <f t="shared" si="818"/>
        <v/>
      </c>
      <c r="I6585" s="80" t="str">
        <f>IFERROR(VLOOKUP(D6585,Sheet2!A:B,2,0),"")</f>
        <v/>
      </c>
      <c r="J6585" s="64" t="str">
        <f>IFERROR(IF(I6585&lt;&gt;"",VLOOKUP(I6585,Sheet2!B:C,2,0),""),"")</f>
        <v/>
      </c>
      <c r="K6585" s="64" t="str">
        <f>IFERROR( IF(I6585&lt;&gt;"", HLOOKUP(L$2+$A6585,Sheet2!BX:NK,2,0),""),"")</f>
        <v/>
      </c>
      <c r="L6585" t="str">
        <f>IF(OR(HLOOKUP(L$2+$A6585,Sheet2!BX:NK,$B6585,0),HLOOKUP(L$2+$A6585,Sheet2!BX:NK,$B6585,0)&lt;&gt;""),HLOOKUP(L$2+$A6585,Sheet2!BX:NK,$B6585,0),"")</f>
        <v/>
      </c>
      <c r="M6585" t="str">
        <f>IF(OR(HLOOKUP(M$2+$A6585,Sheet2!BY:NL,$B6585,0),HLOOKUP(M$2+$A6585,Sheet2!BY:NL,$B6585,0)&lt;&gt;""),HLOOKUP(M$2+$A6585,Sheet2!BY:NL,$B6585,0),"")</f>
        <v/>
      </c>
      <c r="N6585" t="str">
        <f>IF(OR(HLOOKUP(N$2+$A6585,Sheet2!BZ:NM,$B6585,0),HLOOKUP(N$2+$A6585,Sheet2!BZ:NM,$B6585,0)&lt;&gt;""),HLOOKUP(N$2+$A6585,Sheet2!BZ:NM,$B6585,0),"")</f>
        <v/>
      </c>
      <c r="O6585" t="str">
        <f>IF(OR(HLOOKUP(O$2+$A6585,Sheet2!CA:NN,$B6585,0),HLOOKUP(O$2+$A6585,Sheet2!CA:NN,$B6585,0)&lt;&gt;""),HLOOKUP(O$2+$A6585,Sheet2!CA:NN,$B6585,0),"")</f>
        <v/>
      </c>
      <c r="P6585" t="str">
        <f>IF(OR(HLOOKUP(P$2+$A6585,Sheet2!CB:NO,$B6585,0),HLOOKUP(P$2+$A6585,Sheet2!CB:NO,$B6585,0)&lt;&gt;""),HLOOKUP(P$2+$A6585,Sheet2!CB:NO,$B6585,0),"")</f>
        <v/>
      </c>
      <c r="Q6585" t="str">
        <f>IF(OR(HLOOKUP(Q$2+$A6585,Sheet2!CC:NO,$B6585,0),HLOOKUP(Q$2+$A6585,Sheet2!CC:NO,$B6585,0)&lt;&gt;""),HLOOKUP(Q$2+$A6585,Sheet2!CC:NO,$B6585,0),"")</f>
        <v/>
      </c>
    </row>
    <row r="6586" spans="1:17" x14ac:dyDescent="0.25">
      <c r="A6586" s="64">
        <f t="shared" si="819"/>
        <v>12</v>
      </c>
      <c r="B6586" s="64">
        <f t="shared" si="820"/>
        <v>663</v>
      </c>
      <c r="C6586" s="64">
        <f t="shared" si="821"/>
        <v>3</v>
      </c>
      <c r="D6586" s="64">
        <f t="shared" si="822"/>
        <v>659</v>
      </c>
      <c r="E6586" s="64">
        <f t="shared" si="823"/>
        <v>3291</v>
      </c>
      <c r="F6586" s="64" t="str">
        <f t="shared" si="816"/>
        <v/>
      </c>
      <c r="G6586" s="64" t="str">
        <f t="shared" si="817"/>
        <v/>
      </c>
      <c r="H6586" s="64" t="str">
        <f t="shared" si="818"/>
        <v/>
      </c>
      <c r="I6586" s="80" t="str">
        <f>IFERROR(VLOOKUP(D6586,Sheet2!A:B,2,0),"")</f>
        <v/>
      </c>
      <c r="J6586" s="64" t="str">
        <f>IFERROR(IF(I6586&lt;&gt;"",VLOOKUP(I6586,Sheet2!B:C,2,0),""),"")</f>
        <v/>
      </c>
      <c r="K6586" s="64" t="str">
        <f>IFERROR( IF(I6586&lt;&gt;"", HLOOKUP(L$2+$A6586,Sheet2!BX:NK,2,0),""),"")</f>
        <v/>
      </c>
      <c r="L6586" t="str">
        <f>IF(OR(HLOOKUP(L$2+$A6586,Sheet2!BX:NK,$B6586,0),HLOOKUP(L$2+$A6586,Sheet2!BX:NK,$B6586,0)&lt;&gt;""),HLOOKUP(L$2+$A6586,Sheet2!BX:NK,$B6586,0),"")</f>
        <v/>
      </c>
      <c r="M6586" t="str">
        <f>IF(OR(HLOOKUP(M$2+$A6586,Sheet2!BY:NL,$B6586,0),HLOOKUP(M$2+$A6586,Sheet2!BY:NL,$B6586,0)&lt;&gt;""),HLOOKUP(M$2+$A6586,Sheet2!BY:NL,$B6586,0),"")</f>
        <v/>
      </c>
      <c r="N6586" t="str">
        <f>IF(OR(HLOOKUP(N$2+$A6586,Sheet2!BZ:NM,$B6586,0),HLOOKUP(N$2+$A6586,Sheet2!BZ:NM,$B6586,0)&lt;&gt;""),HLOOKUP(N$2+$A6586,Sheet2!BZ:NM,$B6586,0),"")</f>
        <v/>
      </c>
      <c r="O6586" t="str">
        <f>IF(OR(HLOOKUP(O$2+$A6586,Sheet2!CA:NN,$B6586,0),HLOOKUP(O$2+$A6586,Sheet2!CA:NN,$B6586,0)&lt;&gt;""),HLOOKUP(O$2+$A6586,Sheet2!CA:NN,$B6586,0),"")</f>
        <v/>
      </c>
      <c r="P6586" t="str">
        <f>IF(OR(HLOOKUP(P$2+$A6586,Sheet2!CB:NO,$B6586,0),HLOOKUP(P$2+$A6586,Sheet2!CB:NO,$B6586,0)&lt;&gt;""),HLOOKUP(P$2+$A6586,Sheet2!CB:NO,$B6586,0),"")</f>
        <v/>
      </c>
      <c r="Q6586" t="str">
        <f>IF(OR(HLOOKUP(Q$2+$A6586,Sheet2!CC:NO,$B6586,0),HLOOKUP(Q$2+$A6586,Sheet2!CC:NO,$B6586,0)&lt;&gt;""),HLOOKUP(Q$2+$A6586,Sheet2!CC:NO,$B6586,0),"")</f>
        <v/>
      </c>
    </row>
    <row r="6587" spans="1:17" x14ac:dyDescent="0.25">
      <c r="A6587" s="64">
        <f t="shared" si="819"/>
        <v>18</v>
      </c>
      <c r="B6587" s="64">
        <f t="shared" si="820"/>
        <v>663</v>
      </c>
      <c r="C6587" s="64">
        <f t="shared" si="821"/>
        <v>4</v>
      </c>
      <c r="D6587" s="64">
        <f t="shared" si="822"/>
        <v>659</v>
      </c>
      <c r="E6587" s="64">
        <f t="shared" si="823"/>
        <v>3291</v>
      </c>
      <c r="F6587" s="64" t="str">
        <f t="shared" si="816"/>
        <v/>
      </c>
      <c r="G6587" s="64" t="str">
        <f t="shared" si="817"/>
        <v/>
      </c>
      <c r="H6587" s="64" t="str">
        <f t="shared" si="818"/>
        <v/>
      </c>
      <c r="I6587" s="80" t="str">
        <f>IFERROR(VLOOKUP(D6587,Sheet2!A:B,2,0),"")</f>
        <v/>
      </c>
      <c r="J6587" s="64" t="str">
        <f>IFERROR(IF(I6587&lt;&gt;"",VLOOKUP(I6587,Sheet2!B:C,2,0),""),"")</f>
        <v/>
      </c>
      <c r="K6587" s="64" t="str">
        <f>IFERROR( IF(I6587&lt;&gt;"", HLOOKUP(L$2+$A6587,Sheet2!BX:NK,2,0),""),"")</f>
        <v/>
      </c>
      <c r="L6587" t="str">
        <f>IF(OR(HLOOKUP(L$2+$A6587,Sheet2!BX:NK,$B6587,0),HLOOKUP(L$2+$A6587,Sheet2!BX:NK,$B6587,0)&lt;&gt;""),HLOOKUP(L$2+$A6587,Sheet2!BX:NK,$B6587,0),"")</f>
        <v/>
      </c>
      <c r="M6587" t="str">
        <f>IF(OR(HLOOKUP(M$2+$A6587,Sheet2!BY:NL,$B6587,0),HLOOKUP(M$2+$A6587,Sheet2!BY:NL,$B6587,0)&lt;&gt;""),HLOOKUP(M$2+$A6587,Sheet2!BY:NL,$B6587,0),"")</f>
        <v/>
      </c>
      <c r="N6587" t="str">
        <f>IF(OR(HLOOKUP(N$2+$A6587,Sheet2!BZ:NM,$B6587,0),HLOOKUP(N$2+$A6587,Sheet2!BZ:NM,$B6587,0)&lt;&gt;""),HLOOKUP(N$2+$A6587,Sheet2!BZ:NM,$B6587,0),"")</f>
        <v/>
      </c>
      <c r="O6587" t="str">
        <f>IF(OR(HLOOKUP(O$2+$A6587,Sheet2!CA:NN,$B6587,0),HLOOKUP(O$2+$A6587,Sheet2!CA:NN,$B6587,0)&lt;&gt;""),HLOOKUP(O$2+$A6587,Sheet2!CA:NN,$B6587,0),"")</f>
        <v/>
      </c>
      <c r="P6587" t="str">
        <f>IF(OR(HLOOKUP(P$2+$A6587,Sheet2!CB:NO,$B6587,0),HLOOKUP(P$2+$A6587,Sheet2!CB:NO,$B6587,0)&lt;&gt;""),HLOOKUP(P$2+$A6587,Sheet2!CB:NO,$B6587,0),"")</f>
        <v/>
      </c>
      <c r="Q6587" t="str">
        <f>IF(OR(HLOOKUP(Q$2+$A6587,Sheet2!CC:NO,$B6587,0),HLOOKUP(Q$2+$A6587,Sheet2!CC:NO,$B6587,0)&lt;&gt;""),HLOOKUP(Q$2+$A6587,Sheet2!CC:NO,$B6587,0),"")</f>
        <v/>
      </c>
    </row>
    <row r="6588" spans="1:17" x14ac:dyDescent="0.25">
      <c r="A6588" s="64">
        <f t="shared" si="819"/>
        <v>24</v>
      </c>
      <c r="B6588" s="64">
        <f t="shared" si="820"/>
        <v>663</v>
      </c>
      <c r="C6588" s="64">
        <f t="shared" si="821"/>
        <v>5</v>
      </c>
      <c r="D6588" s="64">
        <f t="shared" si="822"/>
        <v>659</v>
      </c>
      <c r="E6588" s="64">
        <f t="shared" si="823"/>
        <v>3291</v>
      </c>
      <c r="F6588" s="64" t="str">
        <f t="shared" si="816"/>
        <v/>
      </c>
      <c r="G6588" s="64" t="str">
        <f t="shared" si="817"/>
        <v/>
      </c>
      <c r="H6588" s="64" t="str">
        <f t="shared" si="818"/>
        <v/>
      </c>
      <c r="I6588" s="80" t="str">
        <f>IFERROR(VLOOKUP(D6588,Sheet2!A:B,2,0),"")</f>
        <v/>
      </c>
      <c r="J6588" s="64" t="str">
        <f>IFERROR(IF(I6588&lt;&gt;"",VLOOKUP(I6588,Sheet2!B:C,2,0),""),"")</f>
        <v/>
      </c>
      <c r="K6588" s="64" t="str">
        <f>IFERROR( IF(I6588&lt;&gt;"", HLOOKUP(L$2+$A6588,Sheet2!BX:NK,2,0),""),"")</f>
        <v/>
      </c>
      <c r="L6588" t="str">
        <f>IF(OR(HLOOKUP(L$2+$A6588,Sheet2!BX:NK,$B6588,0),HLOOKUP(L$2+$A6588,Sheet2!BX:NK,$B6588,0)&lt;&gt;""),HLOOKUP(L$2+$A6588,Sheet2!BX:NK,$B6588,0),"")</f>
        <v/>
      </c>
      <c r="M6588" t="str">
        <f>IF(OR(HLOOKUP(M$2+$A6588,Sheet2!BY:NL,$B6588,0),HLOOKUP(M$2+$A6588,Sheet2!BY:NL,$B6588,0)&lt;&gt;""),HLOOKUP(M$2+$A6588,Sheet2!BY:NL,$B6588,0),"")</f>
        <v/>
      </c>
      <c r="N6588" t="str">
        <f>IF(OR(HLOOKUP(N$2+$A6588,Sheet2!BZ:NM,$B6588,0),HLOOKUP(N$2+$A6588,Sheet2!BZ:NM,$B6588,0)&lt;&gt;""),HLOOKUP(N$2+$A6588,Sheet2!BZ:NM,$B6588,0),"")</f>
        <v/>
      </c>
      <c r="O6588" t="str">
        <f>IF(OR(HLOOKUP(O$2+$A6588,Sheet2!CA:NN,$B6588,0),HLOOKUP(O$2+$A6588,Sheet2!CA:NN,$B6588,0)&lt;&gt;""),HLOOKUP(O$2+$A6588,Sheet2!CA:NN,$B6588,0),"")</f>
        <v/>
      </c>
      <c r="P6588" t="str">
        <f>IF(OR(HLOOKUP(P$2+$A6588,Sheet2!CB:NO,$B6588,0),HLOOKUP(P$2+$A6588,Sheet2!CB:NO,$B6588,0)&lt;&gt;""),HLOOKUP(P$2+$A6588,Sheet2!CB:NO,$B6588,0),"")</f>
        <v/>
      </c>
      <c r="Q6588" t="str">
        <f>IF(OR(HLOOKUP(Q$2+$A6588,Sheet2!CC:NO,$B6588,0),HLOOKUP(Q$2+$A6588,Sheet2!CC:NO,$B6588,0)&lt;&gt;""),HLOOKUP(Q$2+$A6588,Sheet2!CC:NO,$B6588,0),"")</f>
        <v/>
      </c>
    </row>
    <row r="6589" spans="1:17" x14ac:dyDescent="0.25">
      <c r="A6589" s="64">
        <f t="shared" si="819"/>
        <v>30</v>
      </c>
      <c r="B6589" s="64">
        <f t="shared" si="820"/>
        <v>663</v>
      </c>
      <c r="C6589" s="64">
        <f t="shared" si="821"/>
        <v>6</v>
      </c>
      <c r="D6589" s="64">
        <f t="shared" si="822"/>
        <v>659</v>
      </c>
      <c r="E6589" s="64">
        <f t="shared" si="823"/>
        <v>3291</v>
      </c>
      <c r="F6589" s="64" t="str">
        <f t="shared" si="816"/>
        <v/>
      </c>
      <c r="G6589" s="64" t="str">
        <f t="shared" si="817"/>
        <v/>
      </c>
      <c r="H6589" s="64" t="str">
        <f t="shared" si="818"/>
        <v/>
      </c>
      <c r="I6589" s="80" t="str">
        <f>IFERROR(VLOOKUP(D6589,Sheet2!A:B,2,0),"")</f>
        <v/>
      </c>
      <c r="J6589" s="64" t="str">
        <f>IFERROR(IF(I6589&lt;&gt;"",VLOOKUP(I6589,Sheet2!B:C,2,0),""),"")</f>
        <v/>
      </c>
      <c r="K6589" s="64" t="str">
        <f>IFERROR( IF(I6589&lt;&gt;"", HLOOKUP(L$2+$A6589,Sheet2!BX:NK,2,0),""),"")</f>
        <v/>
      </c>
      <c r="L6589" t="str">
        <f>IF(OR(HLOOKUP(L$2+$A6589,Sheet2!BX:NK,$B6589,0),HLOOKUP(L$2+$A6589,Sheet2!BX:NK,$B6589,0)&lt;&gt;""),HLOOKUP(L$2+$A6589,Sheet2!BX:NK,$B6589,0),"")</f>
        <v/>
      </c>
      <c r="M6589" t="str">
        <f>IF(OR(HLOOKUP(M$2+$A6589,Sheet2!BY:NL,$B6589,0),HLOOKUP(M$2+$A6589,Sheet2!BY:NL,$B6589,0)&lt;&gt;""),HLOOKUP(M$2+$A6589,Sheet2!BY:NL,$B6589,0),"")</f>
        <v/>
      </c>
      <c r="N6589" t="str">
        <f>IF(OR(HLOOKUP(N$2+$A6589,Sheet2!BZ:NM,$B6589,0),HLOOKUP(N$2+$A6589,Sheet2!BZ:NM,$B6589,0)&lt;&gt;""),HLOOKUP(N$2+$A6589,Sheet2!BZ:NM,$B6589,0),"")</f>
        <v/>
      </c>
      <c r="O6589" t="str">
        <f>IF(OR(HLOOKUP(O$2+$A6589,Sheet2!CA:NN,$B6589,0),HLOOKUP(O$2+$A6589,Sheet2!CA:NN,$B6589,0)&lt;&gt;""),HLOOKUP(O$2+$A6589,Sheet2!CA:NN,$B6589,0),"")</f>
        <v/>
      </c>
      <c r="P6589" t="str">
        <f>IF(OR(HLOOKUP(P$2+$A6589,Sheet2!CB:NO,$B6589,0),HLOOKUP(P$2+$A6589,Sheet2!CB:NO,$B6589,0)&lt;&gt;""),HLOOKUP(P$2+$A6589,Sheet2!CB:NO,$B6589,0),"")</f>
        <v/>
      </c>
      <c r="Q6589" t="str">
        <f>IF(OR(HLOOKUP(Q$2+$A6589,Sheet2!CC:NO,$B6589,0),HLOOKUP(Q$2+$A6589,Sheet2!CC:NO,$B6589,0)&lt;&gt;""),HLOOKUP(Q$2+$A6589,Sheet2!CC:NO,$B6589,0),"")</f>
        <v/>
      </c>
    </row>
    <row r="6590" spans="1:17" x14ac:dyDescent="0.25">
      <c r="A6590" s="64">
        <f t="shared" si="819"/>
        <v>36</v>
      </c>
      <c r="B6590" s="64">
        <f t="shared" si="820"/>
        <v>663</v>
      </c>
      <c r="C6590" s="64">
        <f t="shared" si="821"/>
        <v>7</v>
      </c>
      <c r="D6590" s="64">
        <f t="shared" si="822"/>
        <v>659</v>
      </c>
      <c r="E6590" s="64">
        <f t="shared" si="823"/>
        <v>3291</v>
      </c>
      <c r="F6590" s="64" t="str">
        <f t="shared" si="816"/>
        <v/>
      </c>
      <c r="G6590" s="64" t="str">
        <f t="shared" si="817"/>
        <v/>
      </c>
      <c r="H6590" s="64" t="str">
        <f t="shared" si="818"/>
        <v/>
      </c>
      <c r="I6590" s="80" t="str">
        <f>IFERROR(VLOOKUP(D6590,Sheet2!A:B,2,0),"")</f>
        <v/>
      </c>
      <c r="J6590" s="64" t="str">
        <f>IFERROR(IF(I6590&lt;&gt;"",VLOOKUP(I6590,Sheet2!B:C,2,0),""),"")</f>
        <v/>
      </c>
      <c r="K6590" s="64" t="str">
        <f>IFERROR( IF(I6590&lt;&gt;"", HLOOKUP(L$2+$A6590,Sheet2!BX:NK,2,0),""),"")</f>
        <v/>
      </c>
      <c r="L6590" t="str">
        <f>IF(OR(HLOOKUP(L$2+$A6590,Sheet2!BX:NK,$B6590,0),HLOOKUP(L$2+$A6590,Sheet2!BX:NK,$B6590,0)&lt;&gt;""),HLOOKUP(L$2+$A6590,Sheet2!BX:NK,$B6590,0),"")</f>
        <v/>
      </c>
      <c r="M6590" t="str">
        <f>IF(OR(HLOOKUP(M$2+$A6590,Sheet2!BY:NL,$B6590,0),HLOOKUP(M$2+$A6590,Sheet2!BY:NL,$B6590,0)&lt;&gt;""),HLOOKUP(M$2+$A6590,Sheet2!BY:NL,$B6590,0),"")</f>
        <v/>
      </c>
      <c r="N6590" t="str">
        <f>IF(OR(HLOOKUP(N$2+$A6590,Sheet2!BZ:NM,$B6590,0),HLOOKUP(N$2+$A6590,Sheet2!BZ:NM,$B6590,0)&lt;&gt;""),HLOOKUP(N$2+$A6590,Sheet2!BZ:NM,$B6590,0),"")</f>
        <v/>
      </c>
      <c r="O6590" t="str">
        <f>IF(OR(HLOOKUP(O$2+$A6590,Sheet2!CA:NN,$B6590,0),HLOOKUP(O$2+$A6590,Sheet2!CA:NN,$B6590,0)&lt;&gt;""),HLOOKUP(O$2+$A6590,Sheet2!CA:NN,$B6590,0),"")</f>
        <v/>
      </c>
      <c r="P6590" t="str">
        <f>IF(OR(HLOOKUP(P$2+$A6590,Sheet2!CB:NO,$B6590,0),HLOOKUP(P$2+$A6590,Sheet2!CB:NO,$B6590,0)&lt;&gt;""),HLOOKUP(P$2+$A6590,Sheet2!CB:NO,$B6590,0),"")</f>
        <v/>
      </c>
      <c r="Q6590" t="str">
        <f>IF(OR(HLOOKUP(Q$2+$A6590,Sheet2!CC:NO,$B6590,0),HLOOKUP(Q$2+$A6590,Sheet2!CC:NO,$B6590,0)&lt;&gt;""),HLOOKUP(Q$2+$A6590,Sheet2!CC:NO,$B6590,0),"")</f>
        <v/>
      </c>
    </row>
    <row r="6591" spans="1:17" x14ac:dyDescent="0.25">
      <c r="A6591" s="64">
        <f t="shared" si="819"/>
        <v>42</v>
      </c>
      <c r="B6591" s="64">
        <f t="shared" si="820"/>
        <v>663</v>
      </c>
      <c r="C6591" s="64">
        <f t="shared" si="821"/>
        <v>8</v>
      </c>
      <c r="D6591" s="64">
        <f t="shared" si="822"/>
        <v>659</v>
      </c>
      <c r="E6591" s="64">
        <f t="shared" si="823"/>
        <v>3291</v>
      </c>
      <c r="F6591" s="64" t="str">
        <f t="shared" si="816"/>
        <v/>
      </c>
      <c r="G6591" s="64" t="str">
        <f t="shared" si="817"/>
        <v/>
      </c>
      <c r="H6591" s="64" t="str">
        <f t="shared" si="818"/>
        <v/>
      </c>
      <c r="I6591" s="80" t="str">
        <f>IFERROR(VLOOKUP(D6591,Sheet2!A:B,2,0),"")</f>
        <v/>
      </c>
      <c r="J6591" s="64" t="str">
        <f>IFERROR(IF(I6591&lt;&gt;"",VLOOKUP(I6591,Sheet2!B:C,2,0),""),"")</f>
        <v/>
      </c>
      <c r="K6591" s="64" t="str">
        <f>IFERROR( IF(I6591&lt;&gt;"", HLOOKUP(L$2+$A6591,Sheet2!BX:NK,2,0),""),"")</f>
        <v/>
      </c>
      <c r="L6591" t="str">
        <f>IF(OR(HLOOKUP(L$2+$A6591,Sheet2!BX:NK,$B6591,0),HLOOKUP(L$2+$A6591,Sheet2!BX:NK,$B6591,0)&lt;&gt;""),HLOOKUP(L$2+$A6591,Sheet2!BX:NK,$B6591,0),"")</f>
        <v/>
      </c>
      <c r="M6591" t="str">
        <f>IF(OR(HLOOKUP(M$2+$A6591,Sheet2!BY:NL,$B6591,0),HLOOKUP(M$2+$A6591,Sheet2!BY:NL,$B6591,0)&lt;&gt;""),HLOOKUP(M$2+$A6591,Sheet2!BY:NL,$B6591,0),"")</f>
        <v/>
      </c>
      <c r="N6591" t="str">
        <f>IF(OR(HLOOKUP(N$2+$A6591,Sheet2!BZ:NM,$B6591,0),HLOOKUP(N$2+$A6591,Sheet2!BZ:NM,$B6591,0)&lt;&gt;""),HLOOKUP(N$2+$A6591,Sheet2!BZ:NM,$B6591,0),"")</f>
        <v/>
      </c>
      <c r="O6591" t="str">
        <f>IF(OR(HLOOKUP(O$2+$A6591,Sheet2!CA:NN,$B6591,0),HLOOKUP(O$2+$A6591,Sheet2!CA:NN,$B6591,0)&lt;&gt;""),HLOOKUP(O$2+$A6591,Sheet2!CA:NN,$B6591,0),"")</f>
        <v/>
      </c>
      <c r="P6591" t="str">
        <f>IF(OR(HLOOKUP(P$2+$A6591,Sheet2!CB:NO,$B6591,0),HLOOKUP(P$2+$A6591,Sheet2!CB:NO,$B6591,0)&lt;&gt;""),HLOOKUP(P$2+$A6591,Sheet2!CB:NO,$B6591,0),"")</f>
        <v/>
      </c>
      <c r="Q6591" t="str">
        <f>IF(OR(HLOOKUP(Q$2+$A6591,Sheet2!CC:NO,$B6591,0),HLOOKUP(Q$2+$A6591,Sheet2!CC:NO,$B6591,0)&lt;&gt;""),HLOOKUP(Q$2+$A6591,Sheet2!CC:NO,$B6591,0),"")</f>
        <v/>
      </c>
    </row>
    <row r="6592" spans="1:17" x14ac:dyDescent="0.25">
      <c r="A6592" s="64">
        <f t="shared" si="819"/>
        <v>48</v>
      </c>
      <c r="B6592" s="64">
        <f t="shared" si="820"/>
        <v>663</v>
      </c>
      <c r="C6592" s="64">
        <f t="shared" si="821"/>
        <v>9</v>
      </c>
      <c r="D6592" s="64">
        <f t="shared" si="822"/>
        <v>659</v>
      </c>
      <c r="E6592" s="64">
        <f t="shared" si="823"/>
        <v>3291</v>
      </c>
      <c r="F6592" s="64" t="str">
        <f t="shared" si="816"/>
        <v/>
      </c>
      <c r="G6592" s="64" t="str">
        <f t="shared" si="817"/>
        <v/>
      </c>
      <c r="H6592" s="64" t="str">
        <f t="shared" si="818"/>
        <v/>
      </c>
      <c r="I6592" s="80" t="str">
        <f>IFERROR(VLOOKUP(D6592,Sheet2!A:B,2,0),"")</f>
        <v/>
      </c>
      <c r="J6592" s="64" t="str">
        <f>IFERROR(IF(I6592&lt;&gt;"",VLOOKUP(I6592,Sheet2!B:C,2,0),""),"")</f>
        <v/>
      </c>
      <c r="K6592" s="64" t="str">
        <f>IFERROR( IF(I6592&lt;&gt;"", HLOOKUP(L$2+$A6592,Sheet2!BX:NK,2,0),""),"")</f>
        <v/>
      </c>
      <c r="L6592" t="str">
        <f>IF(OR(HLOOKUP(L$2+$A6592,Sheet2!BX:NK,$B6592,0),HLOOKUP(L$2+$A6592,Sheet2!BX:NK,$B6592,0)&lt;&gt;""),HLOOKUP(L$2+$A6592,Sheet2!BX:NK,$B6592,0),"")</f>
        <v/>
      </c>
      <c r="M6592" t="str">
        <f>IF(OR(HLOOKUP(M$2+$A6592,Sheet2!BY:NL,$B6592,0),HLOOKUP(M$2+$A6592,Sheet2!BY:NL,$B6592,0)&lt;&gt;""),HLOOKUP(M$2+$A6592,Sheet2!BY:NL,$B6592,0),"")</f>
        <v/>
      </c>
      <c r="N6592" t="str">
        <f>IF(OR(HLOOKUP(N$2+$A6592,Sheet2!BZ:NM,$B6592,0),HLOOKUP(N$2+$A6592,Sheet2!BZ:NM,$B6592,0)&lt;&gt;""),HLOOKUP(N$2+$A6592,Sheet2!BZ:NM,$B6592,0),"")</f>
        <v/>
      </c>
      <c r="O6592" t="str">
        <f>IF(OR(HLOOKUP(O$2+$A6592,Sheet2!CA:NN,$B6592,0),HLOOKUP(O$2+$A6592,Sheet2!CA:NN,$B6592,0)&lt;&gt;""),HLOOKUP(O$2+$A6592,Sheet2!CA:NN,$B6592,0),"")</f>
        <v/>
      </c>
      <c r="P6592" t="str">
        <f>IF(OR(HLOOKUP(P$2+$A6592,Sheet2!CB:NO,$B6592,0),HLOOKUP(P$2+$A6592,Sheet2!CB:NO,$B6592,0)&lt;&gt;""),HLOOKUP(P$2+$A6592,Sheet2!CB:NO,$B6592,0),"")</f>
        <v/>
      </c>
      <c r="Q6592" t="str">
        <f>IF(OR(HLOOKUP(Q$2+$A6592,Sheet2!CC:NO,$B6592,0),HLOOKUP(Q$2+$A6592,Sheet2!CC:NO,$B6592,0)&lt;&gt;""),HLOOKUP(Q$2+$A6592,Sheet2!CC:NO,$B6592,0),"")</f>
        <v/>
      </c>
    </row>
    <row r="6593" spans="1:17" x14ac:dyDescent="0.25">
      <c r="A6593" s="64">
        <f t="shared" si="819"/>
        <v>54</v>
      </c>
      <c r="B6593" s="64">
        <f t="shared" si="820"/>
        <v>663</v>
      </c>
      <c r="C6593" s="64">
        <f t="shared" si="821"/>
        <v>10</v>
      </c>
      <c r="D6593" s="64">
        <f t="shared" si="822"/>
        <v>659</v>
      </c>
      <c r="E6593" s="64">
        <f t="shared" si="823"/>
        <v>3291</v>
      </c>
      <c r="F6593" s="64" t="str">
        <f t="shared" si="816"/>
        <v/>
      </c>
      <c r="G6593" s="64" t="str">
        <f t="shared" si="817"/>
        <v/>
      </c>
      <c r="H6593" s="64" t="str">
        <f t="shared" si="818"/>
        <v/>
      </c>
      <c r="I6593" s="80" t="str">
        <f>IFERROR(VLOOKUP(D6593,Sheet2!A:B,2,0),"")</f>
        <v/>
      </c>
      <c r="J6593" s="64" t="str">
        <f>IFERROR(IF(I6593&lt;&gt;"",VLOOKUP(I6593,Sheet2!B:C,2,0),""),"")</f>
        <v/>
      </c>
      <c r="K6593" s="64" t="str">
        <f>IFERROR( IF(I6593&lt;&gt;"", HLOOKUP(L$2+$A6593,Sheet2!BX:NK,2,0),""),"")</f>
        <v/>
      </c>
      <c r="L6593" t="str">
        <f>IF(OR(HLOOKUP(L$2+$A6593,Sheet2!BX:NK,$B6593,0),HLOOKUP(L$2+$A6593,Sheet2!BX:NK,$B6593,0)&lt;&gt;""),HLOOKUP(L$2+$A6593,Sheet2!BX:NK,$B6593,0),"")</f>
        <v/>
      </c>
      <c r="M6593" t="str">
        <f>IF(OR(HLOOKUP(M$2+$A6593,Sheet2!BY:NL,$B6593,0),HLOOKUP(M$2+$A6593,Sheet2!BY:NL,$B6593,0)&lt;&gt;""),HLOOKUP(M$2+$A6593,Sheet2!BY:NL,$B6593,0),"")</f>
        <v/>
      </c>
      <c r="N6593" t="str">
        <f>IF(OR(HLOOKUP(N$2+$A6593,Sheet2!BZ:NM,$B6593,0),HLOOKUP(N$2+$A6593,Sheet2!BZ:NM,$B6593,0)&lt;&gt;""),HLOOKUP(N$2+$A6593,Sheet2!BZ:NM,$B6593,0),"")</f>
        <v/>
      </c>
      <c r="O6593" t="str">
        <f>IF(OR(HLOOKUP(O$2+$A6593,Sheet2!CA:NN,$B6593,0),HLOOKUP(O$2+$A6593,Sheet2!CA:NN,$B6593,0)&lt;&gt;""),HLOOKUP(O$2+$A6593,Sheet2!CA:NN,$B6593,0),"")</f>
        <v/>
      </c>
      <c r="P6593" t="str">
        <f>IF(OR(HLOOKUP(P$2+$A6593,Sheet2!CB:NO,$B6593,0),HLOOKUP(P$2+$A6593,Sheet2!CB:NO,$B6593,0)&lt;&gt;""),HLOOKUP(P$2+$A6593,Sheet2!CB:NO,$B6593,0),"")</f>
        <v/>
      </c>
      <c r="Q6593" t="str">
        <f>IF(OR(HLOOKUP(Q$2+$A6593,Sheet2!CC:NO,$B6593,0),HLOOKUP(Q$2+$A6593,Sheet2!CC:NO,$B6593,0)&lt;&gt;""),HLOOKUP(Q$2+$A6593,Sheet2!CC:NO,$B6593,0),"")</f>
        <v/>
      </c>
    </row>
    <row r="6594" spans="1:17" x14ac:dyDescent="0.25">
      <c r="A6594" s="64">
        <f t="shared" si="819"/>
        <v>0</v>
      </c>
      <c r="B6594" s="64">
        <f t="shared" si="820"/>
        <v>664</v>
      </c>
      <c r="C6594" s="64">
        <f t="shared" si="821"/>
        <v>1</v>
      </c>
      <c r="D6594" s="64">
        <f t="shared" si="822"/>
        <v>660</v>
      </c>
      <c r="E6594" s="64">
        <f t="shared" si="823"/>
        <v>3296</v>
      </c>
      <c r="F6594" s="64" t="str">
        <f t="shared" si="816"/>
        <v/>
      </c>
      <c r="G6594" s="64" t="str">
        <f t="shared" si="817"/>
        <v/>
      </c>
      <c r="H6594" s="64" t="str">
        <f t="shared" si="818"/>
        <v/>
      </c>
      <c r="I6594" s="80" t="str">
        <f>IFERROR(VLOOKUP(D6594,Sheet2!A:B,2,0),"")</f>
        <v/>
      </c>
      <c r="J6594" s="64" t="str">
        <f>IFERROR(IF(I6594&lt;&gt;"",VLOOKUP(I6594,Sheet2!B:C,2,0),""),"")</f>
        <v/>
      </c>
      <c r="K6594" s="64" t="str">
        <f>IFERROR( IF(I6594&lt;&gt;"", HLOOKUP(L$2+$A6594,Sheet2!BX:NK,2,0),""),"")</f>
        <v/>
      </c>
      <c r="L6594" t="str">
        <f>IF(OR(HLOOKUP(L$2+$A6594,Sheet2!BX:NK,$B6594,0),HLOOKUP(L$2+$A6594,Sheet2!BX:NK,$B6594,0)&lt;&gt;""),HLOOKUP(L$2+$A6594,Sheet2!BX:NK,$B6594,0),"")</f>
        <v/>
      </c>
      <c r="M6594" t="str">
        <f>IF(OR(HLOOKUP(M$2+$A6594,Sheet2!BY:NL,$B6594,0),HLOOKUP(M$2+$A6594,Sheet2!BY:NL,$B6594,0)&lt;&gt;""),HLOOKUP(M$2+$A6594,Sheet2!BY:NL,$B6594,0),"")</f>
        <v/>
      </c>
      <c r="N6594" t="str">
        <f>IF(OR(HLOOKUP(N$2+$A6594,Sheet2!BZ:NM,$B6594,0),HLOOKUP(N$2+$A6594,Sheet2!BZ:NM,$B6594,0)&lt;&gt;""),HLOOKUP(N$2+$A6594,Sheet2!BZ:NM,$B6594,0),"")</f>
        <v/>
      </c>
      <c r="O6594" t="str">
        <f>IF(OR(HLOOKUP(O$2+$A6594,Sheet2!CA:NN,$B6594,0),HLOOKUP(O$2+$A6594,Sheet2!CA:NN,$B6594,0)&lt;&gt;""),HLOOKUP(O$2+$A6594,Sheet2!CA:NN,$B6594,0),"")</f>
        <v/>
      </c>
      <c r="P6594" t="str">
        <f>IF(OR(HLOOKUP(P$2+$A6594,Sheet2!CB:NO,$B6594,0),HLOOKUP(P$2+$A6594,Sheet2!CB:NO,$B6594,0)&lt;&gt;""),HLOOKUP(P$2+$A6594,Sheet2!CB:NO,$B6594,0),"")</f>
        <v/>
      </c>
      <c r="Q6594" t="str">
        <f>IF(OR(HLOOKUP(Q$2+$A6594,Sheet2!CC:NO,$B6594,0),HLOOKUP(Q$2+$A6594,Sheet2!CC:NO,$B6594,0)&lt;&gt;""),HLOOKUP(Q$2+$A6594,Sheet2!CC:NO,$B6594,0),"")</f>
        <v/>
      </c>
    </row>
    <row r="6595" spans="1:17" x14ac:dyDescent="0.25">
      <c r="A6595" s="64">
        <f t="shared" si="819"/>
        <v>6</v>
      </c>
      <c r="B6595" s="64">
        <f t="shared" si="820"/>
        <v>664</v>
      </c>
      <c r="C6595" s="64">
        <f t="shared" si="821"/>
        <v>2</v>
      </c>
      <c r="D6595" s="64">
        <f t="shared" si="822"/>
        <v>660</v>
      </c>
      <c r="E6595" s="64">
        <f t="shared" si="823"/>
        <v>3296</v>
      </c>
      <c r="F6595" s="64" t="str">
        <f t="shared" si="816"/>
        <v/>
      </c>
      <c r="G6595" s="64" t="str">
        <f t="shared" si="817"/>
        <v/>
      </c>
      <c r="H6595" s="64" t="str">
        <f t="shared" si="818"/>
        <v/>
      </c>
      <c r="I6595" s="80" t="str">
        <f>IFERROR(VLOOKUP(D6595,Sheet2!A:B,2,0),"")</f>
        <v/>
      </c>
      <c r="J6595" s="64" t="str">
        <f>IFERROR(IF(I6595&lt;&gt;"",VLOOKUP(I6595,Sheet2!B:C,2,0),""),"")</f>
        <v/>
      </c>
      <c r="K6595" s="64" t="str">
        <f>IFERROR( IF(I6595&lt;&gt;"", HLOOKUP(L$2+$A6595,Sheet2!BX:NK,2,0),""),"")</f>
        <v/>
      </c>
      <c r="L6595" t="str">
        <f>IF(OR(HLOOKUP(L$2+$A6595,Sheet2!BX:NK,$B6595,0),HLOOKUP(L$2+$A6595,Sheet2!BX:NK,$B6595,0)&lt;&gt;""),HLOOKUP(L$2+$A6595,Sheet2!BX:NK,$B6595,0),"")</f>
        <v/>
      </c>
      <c r="M6595" t="str">
        <f>IF(OR(HLOOKUP(M$2+$A6595,Sheet2!BY:NL,$B6595,0),HLOOKUP(M$2+$A6595,Sheet2!BY:NL,$B6595,0)&lt;&gt;""),HLOOKUP(M$2+$A6595,Sheet2!BY:NL,$B6595,0),"")</f>
        <v/>
      </c>
      <c r="N6595" t="str">
        <f>IF(OR(HLOOKUP(N$2+$A6595,Sheet2!BZ:NM,$B6595,0),HLOOKUP(N$2+$A6595,Sheet2!BZ:NM,$B6595,0)&lt;&gt;""),HLOOKUP(N$2+$A6595,Sheet2!BZ:NM,$B6595,0),"")</f>
        <v/>
      </c>
      <c r="O6595" t="str">
        <f>IF(OR(HLOOKUP(O$2+$A6595,Sheet2!CA:NN,$B6595,0),HLOOKUP(O$2+$A6595,Sheet2!CA:NN,$B6595,0)&lt;&gt;""),HLOOKUP(O$2+$A6595,Sheet2!CA:NN,$B6595,0),"")</f>
        <v/>
      </c>
      <c r="P6595" t="str">
        <f>IF(OR(HLOOKUP(P$2+$A6595,Sheet2!CB:NO,$B6595,0),HLOOKUP(P$2+$A6595,Sheet2!CB:NO,$B6595,0)&lt;&gt;""),HLOOKUP(P$2+$A6595,Sheet2!CB:NO,$B6595,0),"")</f>
        <v/>
      </c>
      <c r="Q6595" t="str">
        <f>IF(OR(HLOOKUP(Q$2+$A6595,Sheet2!CC:NO,$B6595,0),HLOOKUP(Q$2+$A6595,Sheet2!CC:NO,$B6595,0)&lt;&gt;""),HLOOKUP(Q$2+$A6595,Sheet2!CC:NO,$B6595,0),"")</f>
        <v/>
      </c>
    </row>
    <row r="6596" spans="1:17" x14ac:dyDescent="0.25">
      <c r="A6596" s="64">
        <f t="shared" si="819"/>
        <v>12</v>
      </c>
      <c r="B6596" s="64">
        <f t="shared" si="820"/>
        <v>664</v>
      </c>
      <c r="C6596" s="64">
        <f t="shared" si="821"/>
        <v>3</v>
      </c>
      <c r="D6596" s="64">
        <f t="shared" si="822"/>
        <v>660</v>
      </c>
      <c r="E6596" s="64">
        <f t="shared" si="823"/>
        <v>3296</v>
      </c>
      <c r="F6596" s="64" t="str">
        <f t="shared" si="816"/>
        <v/>
      </c>
      <c r="G6596" s="64" t="str">
        <f t="shared" si="817"/>
        <v/>
      </c>
      <c r="H6596" s="64" t="str">
        <f t="shared" si="818"/>
        <v/>
      </c>
      <c r="I6596" s="80" t="str">
        <f>IFERROR(VLOOKUP(D6596,Sheet2!A:B,2,0),"")</f>
        <v/>
      </c>
      <c r="J6596" s="64" t="str">
        <f>IFERROR(IF(I6596&lt;&gt;"",VLOOKUP(I6596,Sheet2!B:C,2,0),""),"")</f>
        <v/>
      </c>
      <c r="K6596" s="64" t="str">
        <f>IFERROR( IF(I6596&lt;&gt;"", HLOOKUP(L$2+$A6596,Sheet2!BX:NK,2,0),""),"")</f>
        <v/>
      </c>
      <c r="L6596" t="str">
        <f>IF(OR(HLOOKUP(L$2+$A6596,Sheet2!BX:NK,$B6596,0),HLOOKUP(L$2+$A6596,Sheet2!BX:NK,$B6596,0)&lt;&gt;""),HLOOKUP(L$2+$A6596,Sheet2!BX:NK,$B6596,0),"")</f>
        <v/>
      </c>
      <c r="M6596" t="str">
        <f>IF(OR(HLOOKUP(M$2+$A6596,Sheet2!BY:NL,$B6596,0),HLOOKUP(M$2+$A6596,Sheet2!BY:NL,$B6596,0)&lt;&gt;""),HLOOKUP(M$2+$A6596,Sheet2!BY:NL,$B6596,0),"")</f>
        <v/>
      </c>
      <c r="N6596" t="str">
        <f>IF(OR(HLOOKUP(N$2+$A6596,Sheet2!BZ:NM,$B6596,0),HLOOKUP(N$2+$A6596,Sheet2!BZ:NM,$B6596,0)&lt;&gt;""),HLOOKUP(N$2+$A6596,Sheet2!BZ:NM,$B6596,0),"")</f>
        <v/>
      </c>
      <c r="O6596" t="str">
        <f>IF(OR(HLOOKUP(O$2+$A6596,Sheet2!CA:NN,$B6596,0),HLOOKUP(O$2+$A6596,Sheet2!CA:NN,$B6596,0)&lt;&gt;""),HLOOKUP(O$2+$A6596,Sheet2!CA:NN,$B6596,0),"")</f>
        <v/>
      </c>
      <c r="P6596" t="str">
        <f>IF(OR(HLOOKUP(P$2+$A6596,Sheet2!CB:NO,$B6596,0),HLOOKUP(P$2+$A6596,Sheet2!CB:NO,$B6596,0)&lt;&gt;""),HLOOKUP(P$2+$A6596,Sheet2!CB:NO,$B6596,0),"")</f>
        <v/>
      </c>
      <c r="Q6596" t="str">
        <f>IF(OR(HLOOKUP(Q$2+$A6596,Sheet2!CC:NO,$B6596,0),HLOOKUP(Q$2+$A6596,Sheet2!CC:NO,$B6596,0)&lt;&gt;""),HLOOKUP(Q$2+$A6596,Sheet2!CC:NO,$B6596,0),"")</f>
        <v/>
      </c>
    </row>
    <row r="6597" spans="1:17" x14ac:dyDescent="0.25">
      <c r="A6597" s="64">
        <f t="shared" si="819"/>
        <v>18</v>
      </c>
      <c r="B6597" s="64">
        <f t="shared" si="820"/>
        <v>664</v>
      </c>
      <c r="C6597" s="64">
        <f t="shared" si="821"/>
        <v>4</v>
      </c>
      <c r="D6597" s="64">
        <f t="shared" si="822"/>
        <v>660</v>
      </c>
      <c r="E6597" s="64">
        <f t="shared" si="823"/>
        <v>3296</v>
      </c>
      <c r="F6597" s="64" t="str">
        <f t="shared" ref="F6597:F6660" si="824">IFERROR(IF(I6597&lt;&gt;"",IF(LEFT(K6597,2)="1-",1,2),""),"")</f>
        <v/>
      </c>
      <c r="G6597" s="64" t="str">
        <f t="shared" ref="G6597:G6660" si="825">IFERROR(IF(I6597&lt;&gt;"",MONTH( RIGHT(K6597,LEN(K6597)-FIND("-",K6597))),""),"")</f>
        <v/>
      </c>
      <c r="H6597" s="64" t="str">
        <f t="shared" ref="H6597:H6660" si="826">IFERROR(IF(I6597&lt;&gt;"",YEAR( RIGHT(K6597,LEN(K6597)-FIND("-",K6597))),""),"")</f>
        <v/>
      </c>
      <c r="I6597" s="80" t="str">
        <f>IFERROR(VLOOKUP(D6597,Sheet2!A:B,2,0),"")</f>
        <v/>
      </c>
      <c r="J6597" s="64" t="str">
        <f>IFERROR(IF(I6597&lt;&gt;"",VLOOKUP(I6597,Sheet2!B:C,2,0),""),"")</f>
        <v/>
      </c>
      <c r="K6597" s="64" t="str">
        <f>IFERROR( IF(I6597&lt;&gt;"", HLOOKUP(L$2+$A6597,Sheet2!BX:NK,2,0),""),"")</f>
        <v/>
      </c>
      <c r="L6597" t="str">
        <f>IF(OR(HLOOKUP(L$2+$A6597,Sheet2!BX:NK,$B6597,0),HLOOKUP(L$2+$A6597,Sheet2!BX:NK,$B6597,0)&lt;&gt;""),HLOOKUP(L$2+$A6597,Sheet2!BX:NK,$B6597,0),"")</f>
        <v/>
      </c>
      <c r="M6597" t="str">
        <f>IF(OR(HLOOKUP(M$2+$A6597,Sheet2!BY:NL,$B6597,0),HLOOKUP(M$2+$A6597,Sheet2!BY:NL,$B6597,0)&lt;&gt;""),HLOOKUP(M$2+$A6597,Sheet2!BY:NL,$B6597,0),"")</f>
        <v/>
      </c>
      <c r="N6597" t="str">
        <f>IF(OR(HLOOKUP(N$2+$A6597,Sheet2!BZ:NM,$B6597,0),HLOOKUP(N$2+$A6597,Sheet2!BZ:NM,$B6597,0)&lt;&gt;""),HLOOKUP(N$2+$A6597,Sheet2!BZ:NM,$B6597,0),"")</f>
        <v/>
      </c>
      <c r="O6597" t="str">
        <f>IF(OR(HLOOKUP(O$2+$A6597,Sheet2!CA:NN,$B6597,0),HLOOKUP(O$2+$A6597,Sheet2!CA:NN,$B6597,0)&lt;&gt;""),HLOOKUP(O$2+$A6597,Sheet2!CA:NN,$B6597,0),"")</f>
        <v/>
      </c>
      <c r="P6597" t="str">
        <f>IF(OR(HLOOKUP(P$2+$A6597,Sheet2!CB:NO,$B6597,0),HLOOKUP(P$2+$A6597,Sheet2!CB:NO,$B6597,0)&lt;&gt;""),HLOOKUP(P$2+$A6597,Sheet2!CB:NO,$B6597,0),"")</f>
        <v/>
      </c>
      <c r="Q6597" t="str">
        <f>IF(OR(HLOOKUP(Q$2+$A6597,Sheet2!CC:NO,$B6597,0),HLOOKUP(Q$2+$A6597,Sheet2!CC:NO,$B6597,0)&lt;&gt;""),HLOOKUP(Q$2+$A6597,Sheet2!CC:NO,$B6597,0),"")</f>
        <v/>
      </c>
    </row>
    <row r="6598" spans="1:17" x14ac:dyDescent="0.25">
      <c r="A6598" s="64">
        <f t="shared" ref="A6598:A6661" si="827">IF(C6598&lt;&gt;1,A6597+6,0)</f>
        <v>24</v>
      </c>
      <c r="B6598" s="64">
        <f t="shared" ref="B6598:B6661" si="828">IF(C6598&lt;&gt;1,B6597,B6597+1)</f>
        <v>664</v>
      </c>
      <c r="C6598" s="64">
        <f t="shared" ref="C6598:C6661" si="829">IF($C$3-C6597=0,1,C6597+1)</f>
        <v>5</v>
      </c>
      <c r="D6598" s="64">
        <f t="shared" ref="D6598:D6661" si="830">IF(C6598=1,D6597+1,D6597)</f>
        <v>660</v>
      </c>
      <c r="E6598" s="64">
        <f t="shared" ref="E6598:E6661" si="831">IF(D6598&lt;&gt;D6597,E6597+5,E6597)</f>
        <v>3296</v>
      </c>
      <c r="F6598" s="64" t="str">
        <f t="shared" si="824"/>
        <v/>
      </c>
      <c r="G6598" s="64" t="str">
        <f t="shared" si="825"/>
        <v/>
      </c>
      <c r="H6598" s="64" t="str">
        <f t="shared" si="826"/>
        <v/>
      </c>
      <c r="I6598" s="80" t="str">
        <f>IFERROR(VLOOKUP(D6598,Sheet2!A:B,2,0),"")</f>
        <v/>
      </c>
      <c r="J6598" s="64" t="str">
        <f>IFERROR(IF(I6598&lt;&gt;"",VLOOKUP(I6598,Sheet2!B:C,2,0),""),"")</f>
        <v/>
      </c>
      <c r="K6598" s="64" t="str">
        <f>IFERROR( IF(I6598&lt;&gt;"", HLOOKUP(L$2+$A6598,Sheet2!BX:NK,2,0),""),"")</f>
        <v/>
      </c>
      <c r="L6598" t="str">
        <f>IF(OR(HLOOKUP(L$2+$A6598,Sheet2!BX:NK,$B6598,0),HLOOKUP(L$2+$A6598,Sheet2!BX:NK,$B6598,0)&lt;&gt;""),HLOOKUP(L$2+$A6598,Sheet2!BX:NK,$B6598,0),"")</f>
        <v/>
      </c>
      <c r="M6598" t="str">
        <f>IF(OR(HLOOKUP(M$2+$A6598,Sheet2!BY:NL,$B6598,0),HLOOKUP(M$2+$A6598,Sheet2!BY:NL,$B6598,0)&lt;&gt;""),HLOOKUP(M$2+$A6598,Sheet2!BY:NL,$B6598,0),"")</f>
        <v/>
      </c>
      <c r="N6598" t="str">
        <f>IF(OR(HLOOKUP(N$2+$A6598,Sheet2!BZ:NM,$B6598,0),HLOOKUP(N$2+$A6598,Sheet2!BZ:NM,$B6598,0)&lt;&gt;""),HLOOKUP(N$2+$A6598,Sheet2!BZ:NM,$B6598,0),"")</f>
        <v/>
      </c>
      <c r="O6598" t="str">
        <f>IF(OR(HLOOKUP(O$2+$A6598,Sheet2!CA:NN,$B6598,0),HLOOKUP(O$2+$A6598,Sheet2!CA:NN,$B6598,0)&lt;&gt;""),HLOOKUP(O$2+$A6598,Sheet2!CA:NN,$B6598,0),"")</f>
        <v/>
      </c>
      <c r="P6598" t="str">
        <f>IF(OR(HLOOKUP(P$2+$A6598,Sheet2!CB:NO,$B6598,0),HLOOKUP(P$2+$A6598,Sheet2!CB:NO,$B6598,0)&lt;&gt;""),HLOOKUP(P$2+$A6598,Sheet2!CB:NO,$B6598,0),"")</f>
        <v/>
      </c>
      <c r="Q6598" t="str">
        <f>IF(OR(HLOOKUP(Q$2+$A6598,Sheet2!CC:NO,$B6598,0),HLOOKUP(Q$2+$A6598,Sheet2!CC:NO,$B6598,0)&lt;&gt;""),HLOOKUP(Q$2+$A6598,Sheet2!CC:NO,$B6598,0),"")</f>
        <v/>
      </c>
    </row>
    <row r="6599" spans="1:17" x14ac:dyDescent="0.25">
      <c r="A6599" s="64">
        <f t="shared" si="827"/>
        <v>30</v>
      </c>
      <c r="B6599" s="64">
        <f t="shared" si="828"/>
        <v>664</v>
      </c>
      <c r="C6599" s="64">
        <f t="shared" si="829"/>
        <v>6</v>
      </c>
      <c r="D6599" s="64">
        <f t="shared" si="830"/>
        <v>660</v>
      </c>
      <c r="E6599" s="64">
        <f t="shared" si="831"/>
        <v>3296</v>
      </c>
      <c r="F6599" s="64" t="str">
        <f t="shared" si="824"/>
        <v/>
      </c>
      <c r="G6599" s="64" t="str">
        <f t="shared" si="825"/>
        <v/>
      </c>
      <c r="H6599" s="64" t="str">
        <f t="shared" si="826"/>
        <v/>
      </c>
      <c r="I6599" s="80" t="str">
        <f>IFERROR(VLOOKUP(D6599,Sheet2!A:B,2,0),"")</f>
        <v/>
      </c>
      <c r="J6599" s="64" t="str">
        <f>IFERROR(IF(I6599&lt;&gt;"",VLOOKUP(I6599,Sheet2!B:C,2,0),""),"")</f>
        <v/>
      </c>
      <c r="K6599" s="64" t="str">
        <f>IFERROR( IF(I6599&lt;&gt;"", HLOOKUP(L$2+$A6599,Sheet2!BX:NK,2,0),""),"")</f>
        <v/>
      </c>
      <c r="L6599" t="str">
        <f>IF(OR(HLOOKUP(L$2+$A6599,Sheet2!BX:NK,$B6599,0),HLOOKUP(L$2+$A6599,Sheet2!BX:NK,$B6599,0)&lt;&gt;""),HLOOKUP(L$2+$A6599,Sheet2!BX:NK,$B6599,0),"")</f>
        <v/>
      </c>
      <c r="M6599" t="str">
        <f>IF(OR(HLOOKUP(M$2+$A6599,Sheet2!BY:NL,$B6599,0),HLOOKUP(M$2+$A6599,Sheet2!BY:NL,$B6599,0)&lt;&gt;""),HLOOKUP(M$2+$A6599,Sheet2!BY:NL,$B6599,0),"")</f>
        <v/>
      </c>
      <c r="N6599" t="str">
        <f>IF(OR(HLOOKUP(N$2+$A6599,Sheet2!BZ:NM,$B6599,0),HLOOKUP(N$2+$A6599,Sheet2!BZ:NM,$B6599,0)&lt;&gt;""),HLOOKUP(N$2+$A6599,Sheet2!BZ:NM,$B6599,0),"")</f>
        <v/>
      </c>
      <c r="O6599" t="str">
        <f>IF(OR(HLOOKUP(O$2+$A6599,Sheet2!CA:NN,$B6599,0),HLOOKUP(O$2+$A6599,Sheet2!CA:NN,$B6599,0)&lt;&gt;""),HLOOKUP(O$2+$A6599,Sheet2!CA:NN,$B6599,0),"")</f>
        <v/>
      </c>
      <c r="P6599" t="str">
        <f>IF(OR(HLOOKUP(P$2+$A6599,Sheet2!CB:NO,$B6599,0),HLOOKUP(P$2+$A6599,Sheet2!CB:NO,$B6599,0)&lt;&gt;""),HLOOKUP(P$2+$A6599,Sheet2!CB:NO,$B6599,0),"")</f>
        <v/>
      </c>
      <c r="Q6599" t="str">
        <f>IF(OR(HLOOKUP(Q$2+$A6599,Sheet2!CC:NO,$B6599,0),HLOOKUP(Q$2+$A6599,Sheet2!CC:NO,$B6599,0)&lt;&gt;""),HLOOKUP(Q$2+$A6599,Sheet2!CC:NO,$B6599,0),"")</f>
        <v/>
      </c>
    </row>
    <row r="6600" spans="1:17" x14ac:dyDescent="0.25">
      <c r="A6600" s="64">
        <f t="shared" si="827"/>
        <v>36</v>
      </c>
      <c r="B6600" s="64">
        <f t="shared" si="828"/>
        <v>664</v>
      </c>
      <c r="C6600" s="64">
        <f t="shared" si="829"/>
        <v>7</v>
      </c>
      <c r="D6600" s="64">
        <f t="shared" si="830"/>
        <v>660</v>
      </c>
      <c r="E6600" s="64">
        <f t="shared" si="831"/>
        <v>3296</v>
      </c>
      <c r="F6600" s="64" t="str">
        <f t="shared" si="824"/>
        <v/>
      </c>
      <c r="G6600" s="64" t="str">
        <f t="shared" si="825"/>
        <v/>
      </c>
      <c r="H6600" s="64" t="str">
        <f t="shared" si="826"/>
        <v/>
      </c>
      <c r="I6600" s="80" t="str">
        <f>IFERROR(VLOOKUP(D6600,Sheet2!A:B,2,0),"")</f>
        <v/>
      </c>
      <c r="J6600" s="64" t="str">
        <f>IFERROR(IF(I6600&lt;&gt;"",VLOOKUP(I6600,Sheet2!B:C,2,0),""),"")</f>
        <v/>
      </c>
      <c r="K6600" s="64" t="str">
        <f>IFERROR( IF(I6600&lt;&gt;"", HLOOKUP(L$2+$A6600,Sheet2!BX:NK,2,0),""),"")</f>
        <v/>
      </c>
      <c r="L6600" t="str">
        <f>IF(OR(HLOOKUP(L$2+$A6600,Sheet2!BX:NK,$B6600,0),HLOOKUP(L$2+$A6600,Sheet2!BX:NK,$B6600,0)&lt;&gt;""),HLOOKUP(L$2+$A6600,Sheet2!BX:NK,$B6600,0),"")</f>
        <v/>
      </c>
      <c r="M6600" t="str">
        <f>IF(OR(HLOOKUP(M$2+$A6600,Sheet2!BY:NL,$B6600,0),HLOOKUP(M$2+$A6600,Sheet2!BY:NL,$B6600,0)&lt;&gt;""),HLOOKUP(M$2+$A6600,Sheet2!BY:NL,$B6600,0),"")</f>
        <v/>
      </c>
      <c r="N6600" t="str">
        <f>IF(OR(HLOOKUP(N$2+$A6600,Sheet2!BZ:NM,$B6600,0),HLOOKUP(N$2+$A6600,Sheet2!BZ:NM,$B6600,0)&lt;&gt;""),HLOOKUP(N$2+$A6600,Sheet2!BZ:NM,$B6600,0),"")</f>
        <v/>
      </c>
      <c r="O6600" t="str">
        <f>IF(OR(HLOOKUP(O$2+$A6600,Sheet2!CA:NN,$B6600,0),HLOOKUP(O$2+$A6600,Sheet2!CA:NN,$B6600,0)&lt;&gt;""),HLOOKUP(O$2+$A6600,Sheet2!CA:NN,$B6600,0),"")</f>
        <v/>
      </c>
      <c r="P6600" t="str">
        <f>IF(OR(HLOOKUP(P$2+$A6600,Sheet2!CB:NO,$B6600,0),HLOOKUP(P$2+$A6600,Sheet2!CB:NO,$B6600,0)&lt;&gt;""),HLOOKUP(P$2+$A6600,Sheet2!CB:NO,$B6600,0),"")</f>
        <v/>
      </c>
      <c r="Q6600" t="str">
        <f>IF(OR(HLOOKUP(Q$2+$A6600,Sheet2!CC:NO,$B6600,0),HLOOKUP(Q$2+$A6600,Sheet2!CC:NO,$B6600,0)&lt;&gt;""),HLOOKUP(Q$2+$A6600,Sheet2!CC:NO,$B6600,0),"")</f>
        <v/>
      </c>
    </row>
    <row r="6601" spans="1:17" x14ac:dyDescent="0.25">
      <c r="A6601" s="64">
        <f t="shared" si="827"/>
        <v>42</v>
      </c>
      <c r="B6601" s="64">
        <f t="shared" si="828"/>
        <v>664</v>
      </c>
      <c r="C6601" s="64">
        <f t="shared" si="829"/>
        <v>8</v>
      </c>
      <c r="D6601" s="64">
        <f t="shared" si="830"/>
        <v>660</v>
      </c>
      <c r="E6601" s="64">
        <f t="shared" si="831"/>
        <v>3296</v>
      </c>
      <c r="F6601" s="64" t="str">
        <f t="shared" si="824"/>
        <v/>
      </c>
      <c r="G6601" s="64" t="str">
        <f t="shared" si="825"/>
        <v/>
      </c>
      <c r="H6601" s="64" t="str">
        <f t="shared" si="826"/>
        <v/>
      </c>
      <c r="I6601" s="80" t="str">
        <f>IFERROR(VLOOKUP(D6601,Sheet2!A:B,2,0),"")</f>
        <v/>
      </c>
      <c r="J6601" s="64" t="str">
        <f>IFERROR(IF(I6601&lt;&gt;"",VLOOKUP(I6601,Sheet2!B:C,2,0),""),"")</f>
        <v/>
      </c>
      <c r="K6601" s="64" t="str">
        <f>IFERROR( IF(I6601&lt;&gt;"", HLOOKUP(L$2+$A6601,Sheet2!BX:NK,2,0),""),"")</f>
        <v/>
      </c>
      <c r="L6601" t="str">
        <f>IF(OR(HLOOKUP(L$2+$A6601,Sheet2!BX:NK,$B6601,0),HLOOKUP(L$2+$A6601,Sheet2!BX:NK,$B6601,0)&lt;&gt;""),HLOOKUP(L$2+$A6601,Sheet2!BX:NK,$B6601,0),"")</f>
        <v/>
      </c>
      <c r="M6601" t="str">
        <f>IF(OR(HLOOKUP(M$2+$A6601,Sheet2!BY:NL,$B6601,0),HLOOKUP(M$2+$A6601,Sheet2!BY:NL,$B6601,0)&lt;&gt;""),HLOOKUP(M$2+$A6601,Sheet2!BY:NL,$B6601,0),"")</f>
        <v/>
      </c>
      <c r="N6601" t="str">
        <f>IF(OR(HLOOKUP(N$2+$A6601,Sheet2!BZ:NM,$B6601,0),HLOOKUP(N$2+$A6601,Sheet2!BZ:NM,$B6601,0)&lt;&gt;""),HLOOKUP(N$2+$A6601,Sheet2!BZ:NM,$B6601,0),"")</f>
        <v/>
      </c>
      <c r="O6601" t="str">
        <f>IF(OR(HLOOKUP(O$2+$A6601,Sheet2!CA:NN,$B6601,0),HLOOKUP(O$2+$A6601,Sheet2!CA:NN,$B6601,0)&lt;&gt;""),HLOOKUP(O$2+$A6601,Sheet2!CA:NN,$B6601,0),"")</f>
        <v/>
      </c>
      <c r="P6601" t="str">
        <f>IF(OR(HLOOKUP(P$2+$A6601,Sheet2!CB:NO,$B6601,0),HLOOKUP(P$2+$A6601,Sheet2!CB:NO,$B6601,0)&lt;&gt;""),HLOOKUP(P$2+$A6601,Sheet2!CB:NO,$B6601,0),"")</f>
        <v/>
      </c>
      <c r="Q6601" t="str">
        <f>IF(OR(HLOOKUP(Q$2+$A6601,Sheet2!CC:NO,$B6601,0),HLOOKUP(Q$2+$A6601,Sheet2!CC:NO,$B6601,0)&lt;&gt;""),HLOOKUP(Q$2+$A6601,Sheet2!CC:NO,$B6601,0),"")</f>
        <v/>
      </c>
    </row>
    <row r="6602" spans="1:17" x14ac:dyDescent="0.25">
      <c r="A6602" s="64">
        <f t="shared" si="827"/>
        <v>48</v>
      </c>
      <c r="B6602" s="64">
        <f t="shared" si="828"/>
        <v>664</v>
      </c>
      <c r="C6602" s="64">
        <f t="shared" si="829"/>
        <v>9</v>
      </c>
      <c r="D6602" s="64">
        <f t="shared" si="830"/>
        <v>660</v>
      </c>
      <c r="E6602" s="64">
        <f t="shared" si="831"/>
        <v>3296</v>
      </c>
      <c r="F6602" s="64" t="str">
        <f t="shared" si="824"/>
        <v/>
      </c>
      <c r="G6602" s="64" t="str">
        <f t="shared" si="825"/>
        <v/>
      </c>
      <c r="H6602" s="64" t="str">
        <f t="shared" si="826"/>
        <v/>
      </c>
      <c r="I6602" s="80" t="str">
        <f>IFERROR(VLOOKUP(D6602,Sheet2!A:B,2,0),"")</f>
        <v/>
      </c>
      <c r="J6602" s="64" t="str">
        <f>IFERROR(IF(I6602&lt;&gt;"",VLOOKUP(I6602,Sheet2!B:C,2,0),""),"")</f>
        <v/>
      </c>
      <c r="K6602" s="64" t="str">
        <f>IFERROR( IF(I6602&lt;&gt;"", HLOOKUP(L$2+$A6602,Sheet2!BX:NK,2,0),""),"")</f>
        <v/>
      </c>
      <c r="L6602" t="str">
        <f>IF(OR(HLOOKUP(L$2+$A6602,Sheet2!BX:NK,$B6602,0),HLOOKUP(L$2+$A6602,Sheet2!BX:NK,$B6602,0)&lt;&gt;""),HLOOKUP(L$2+$A6602,Sheet2!BX:NK,$B6602,0),"")</f>
        <v/>
      </c>
      <c r="M6602" t="str">
        <f>IF(OR(HLOOKUP(M$2+$A6602,Sheet2!BY:NL,$B6602,0),HLOOKUP(M$2+$A6602,Sheet2!BY:NL,$B6602,0)&lt;&gt;""),HLOOKUP(M$2+$A6602,Sheet2!BY:NL,$B6602,0),"")</f>
        <v/>
      </c>
      <c r="N6602" t="str">
        <f>IF(OR(HLOOKUP(N$2+$A6602,Sheet2!BZ:NM,$B6602,0),HLOOKUP(N$2+$A6602,Sheet2!BZ:NM,$B6602,0)&lt;&gt;""),HLOOKUP(N$2+$A6602,Sheet2!BZ:NM,$B6602,0),"")</f>
        <v/>
      </c>
      <c r="O6602" t="str">
        <f>IF(OR(HLOOKUP(O$2+$A6602,Sheet2!CA:NN,$B6602,0),HLOOKUP(O$2+$A6602,Sheet2!CA:NN,$B6602,0)&lt;&gt;""),HLOOKUP(O$2+$A6602,Sheet2!CA:NN,$B6602,0),"")</f>
        <v/>
      </c>
      <c r="P6602" t="str">
        <f>IF(OR(HLOOKUP(P$2+$A6602,Sheet2!CB:NO,$B6602,0),HLOOKUP(P$2+$A6602,Sheet2!CB:NO,$B6602,0)&lt;&gt;""),HLOOKUP(P$2+$A6602,Sheet2!CB:NO,$B6602,0),"")</f>
        <v/>
      </c>
      <c r="Q6602" t="str">
        <f>IF(OR(HLOOKUP(Q$2+$A6602,Sheet2!CC:NO,$B6602,0),HLOOKUP(Q$2+$A6602,Sheet2!CC:NO,$B6602,0)&lt;&gt;""),HLOOKUP(Q$2+$A6602,Sheet2!CC:NO,$B6602,0),"")</f>
        <v/>
      </c>
    </row>
    <row r="6603" spans="1:17" x14ac:dyDescent="0.25">
      <c r="A6603" s="64">
        <f t="shared" si="827"/>
        <v>54</v>
      </c>
      <c r="B6603" s="64">
        <f t="shared" si="828"/>
        <v>664</v>
      </c>
      <c r="C6603" s="64">
        <f t="shared" si="829"/>
        <v>10</v>
      </c>
      <c r="D6603" s="64">
        <f t="shared" si="830"/>
        <v>660</v>
      </c>
      <c r="E6603" s="64">
        <f t="shared" si="831"/>
        <v>3296</v>
      </c>
      <c r="F6603" s="64" t="str">
        <f t="shared" si="824"/>
        <v/>
      </c>
      <c r="G6603" s="64" t="str">
        <f t="shared" si="825"/>
        <v/>
      </c>
      <c r="H6603" s="64" t="str">
        <f t="shared" si="826"/>
        <v/>
      </c>
      <c r="I6603" s="80" t="str">
        <f>IFERROR(VLOOKUP(D6603,Sheet2!A:B,2,0),"")</f>
        <v/>
      </c>
      <c r="J6603" s="64" t="str">
        <f>IFERROR(IF(I6603&lt;&gt;"",VLOOKUP(I6603,Sheet2!B:C,2,0),""),"")</f>
        <v/>
      </c>
      <c r="K6603" s="64" t="str">
        <f>IFERROR( IF(I6603&lt;&gt;"", HLOOKUP(L$2+$A6603,Sheet2!BX:NK,2,0),""),"")</f>
        <v/>
      </c>
      <c r="L6603" t="str">
        <f>IF(OR(HLOOKUP(L$2+$A6603,Sheet2!BX:NK,$B6603,0),HLOOKUP(L$2+$A6603,Sheet2!BX:NK,$B6603,0)&lt;&gt;""),HLOOKUP(L$2+$A6603,Sheet2!BX:NK,$B6603,0),"")</f>
        <v/>
      </c>
      <c r="M6603" t="str">
        <f>IF(OR(HLOOKUP(M$2+$A6603,Sheet2!BY:NL,$B6603,0),HLOOKUP(M$2+$A6603,Sheet2!BY:NL,$B6603,0)&lt;&gt;""),HLOOKUP(M$2+$A6603,Sheet2!BY:NL,$B6603,0),"")</f>
        <v/>
      </c>
      <c r="N6603" t="str">
        <f>IF(OR(HLOOKUP(N$2+$A6603,Sheet2!BZ:NM,$B6603,0),HLOOKUP(N$2+$A6603,Sheet2!BZ:NM,$B6603,0)&lt;&gt;""),HLOOKUP(N$2+$A6603,Sheet2!BZ:NM,$B6603,0),"")</f>
        <v/>
      </c>
      <c r="O6603" t="str">
        <f>IF(OR(HLOOKUP(O$2+$A6603,Sheet2!CA:NN,$B6603,0),HLOOKUP(O$2+$A6603,Sheet2!CA:NN,$B6603,0)&lt;&gt;""),HLOOKUP(O$2+$A6603,Sheet2!CA:NN,$B6603,0),"")</f>
        <v/>
      </c>
      <c r="P6603" t="str">
        <f>IF(OR(HLOOKUP(P$2+$A6603,Sheet2!CB:NO,$B6603,0),HLOOKUP(P$2+$A6603,Sheet2!CB:NO,$B6603,0)&lt;&gt;""),HLOOKUP(P$2+$A6603,Sheet2!CB:NO,$B6603,0),"")</f>
        <v/>
      </c>
      <c r="Q6603" t="str">
        <f>IF(OR(HLOOKUP(Q$2+$A6603,Sheet2!CC:NO,$B6603,0),HLOOKUP(Q$2+$A6603,Sheet2!CC:NO,$B6603,0)&lt;&gt;""),HLOOKUP(Q$2+$A6603,Sheet2!CC:NO,$B6603,0),"")</f>
        <v/>
      </c>
    </row>
    <row r="6604" spans="1:17" x14ac:dyDescent="0.25">
      <c r="A6604" s="64">
        <f t="shared" si="827"/>
        <v>0</v>
      </c>
      <c r="B6604" s="64">
        <f t="shared" si="828"/>
        <v>665</v>
      </c>
      <c r="C6604" s="64">
        <f t="shared" si="829"/>
        <v>1</v>
      </c>
      <c r="D6604" s="64">
        <f t="shared" si="830"/>
        <v>661</v>
      </c>
      <c r="E6604" s="64">
        <f t="shared" si="831"/>
        <v>3301</v>
      </c>
      <c r="F6604" s="64" t="str">
        <f t="shared" si="824"/>
        <v/>
      </c>
      <c r="G6604" s="64" t="str">
        <f t="shared" si="825"/>
        <v/>
      </c>
      <c r="H6604" s="64" t="str">
        <f t="shared" si="826"/>
        <v/>
      </c>
      <c r="I6604" s="80" t="str">
        <f>IFERROR(VLOOKUP(D6604,Sheet2!A:B,2,0),"")</f>
        <v/>
      </c>
      <c r="J6604" s="64" t="str">
        <f>IFERROR(IF(I6604&lt;&gt;"",VLOOKUP(I6604,Sheet2!B:C,2,0),""),"")</f>
        <v/>
      </c>
      <c r="K6604" s="64" t="str">
        <f>IFERROR( IF(I6604&lt;&gt;"", HLOOKUP(L$2+$A6604,Sheet2!BX:NK,2,0),""),"")</f>
        <v/>
      </c>
      <c r="L6604" t="str">
        <f>IF(OR(HLOOKUP(L$2+$A6604,Sheet2!BX:NK,$B6604,0),HLOOKUP(L$2+$A6604,Sheet2!BX:NK,$B6604,0)&lt;&gt;""),HLOOKUP(L$2+$A6604,Sheet2!BX:NK,$B6604,0),"")</f>
        <v/>
      </c>
      <c r="M6604" t="str">
        <f>IF(OR(HLOOKUP(M$2+$A6604,Sheet2!BY:NL,$B6604,0),HLOOKUP(M$2+$A6604,Sheet2!BY:NL,$B6604,0)&lt;&gt;""),HLOOKUP(M$2+$A6604,Sheet2!BY:NL,$B6604,0),"")</f>
        <v/>
      </c>
      <c r="N6604" t="str">
        <f>IF(OR(HLOOKUP(N$2+$A6604,Sheet2!BZ:NM,$B6604,0),HLOOKUP(N$2+$A6604,Sheet2!BZ:NM,$B6604,0)&lt;&gt;""),HLOOKUP(N$2+$A6604,Sheet2!BZ:NM,$B6604,0),"")</f>
        <v/>
      </c>
      <c r="O6604" t="str">
        <f>IF(OR(HLOOKUP(O$2+$A6604,Sheet2!CA:NN,$B6604,0),HLOOKUP(O$2+$A6604,Sheet2!CA:NN,$B6604,0)&lt;&gt;""),HLOOKUP(O$2+$A6604,Sheet2!CA:NN,$B6604,0),"")</f>
        <v/>
      </c>
      <c r="P6604" t="str">
        <f>IF(OR(HLOOKUP(P$2+$A6604,Sheet2!CB:NO,$B6604,0),HLOOKUP(P$2+$A6604,Sheet2!CB:NO,$B6604,0)&lt;&gt;""),HLOOKUP(P$2+$A6604,Sheet2!CB:NO,$B6604,0),"")</f>
        <v/>
      </c>
      <c r="Q6604" t="str">
        <f>IF(OR(HLOOKUP(Q$2+$A6604,Sheet2!CC:NO,$B6604,0),HLOOKUP(Q$2+$A6604,Sheet2!CC:NO,$B6604,0)&lt;&gt;""),HLOOKUP(Q$2+$A6604,Sheet2!CC:NO,$B6604,0),"")</f>
        <v/>
      </c>
    </row>
    <row r="6605" spans="1:17" x14ac:dyDescent="0.25">
      <c r="A6605" s="64">
        <f t="shared" si="827"/>
        <v>6</v>
      </c>
      <c r="B6605" s="64">
        <f t="shared" si="828"/>
        <v>665</v>
      </c>
      <c r="C6605" s="64">
        <f t="shared" si="829"/>
        <v>2</v>
      </c>
      <c r="D6605" s="64">
        <f t="shared" si="830"/>
        <v>661</v>
      </c>
      <c r="E6605" s="64">
        <f t="shared" si="831"/>
        <v>3301</v>
      </c>
      <c r="F6605" s="64" t="str">
        <f t="shared" si="824"/>
        <v/>
      </c>
      <c r="G6605" s="64" t="str">
        <f t="shared" si="825"/>
        <v/>
      </c>
      <c r="H6605" s="64" t="str">
        <f t="shared" si="826"/>
        <v/>
      </c>
      <c r="I6605" s="80" t="str">
        <f>IFERROR(VLOOKUP(D6605,Sheet2!A:B,2,0),"")</f>
        <v/>
      </c>
      <c r="J6605" s="64" t="str">
        <f>IFERROR(IF(I6605&lt;&gt;"",VLOOKUP(I6605,Sheet2!B:C,2,0),""),"")</f>
        <v/>
      </c>
      <c r="K6605" s="64" t="str">
        <f>IFERROR( IF(I6605&lt;&gt;"", HLOOKUP(L$2+$A6605,Sheet2!BX:NK,2,0),""),"")</f>
        <v/>
      </c>
      <c r="L6605" t="str">
        <f>IF(OR(HLOOKUP(L$2+$A6605,Sheet2!BX:NK,$B6605,0),HLOOKUP(L$2+$A6605,Sheet2!BX:NK,$B6605,0)&lt;&gt;""),HLOOKUP(L$2+$A6605,Sheet2!BX:NK,$B6605,0),"")</f>
        <v/>
      </c>
      <c r="M6605" t="str">
        <f>IF(OR(HLOOKUP(M$2+$A6605,Sheet2!BY:NL,$B6605,0),HLOOKUP(M$2+$A6605,Sheet2!BY:NL,$B6605,0)&lt;&gt;""),HLOOKUP(M$2+$A6605,Sheet2!BY:NL,$B6605,0),"")</f>
        <v/>
      </c>
      <c r="N6605" t="str">
        <f>IF(OR(HLOOKUP(N$2+$A6605,Sheet2!BZ:NM,$B6605,0),HLOOKUP(N$2+$A6605,Sheet2!BZ:NM,$B6605,0)&lt;&gt;""),HLOOKUP(N$2+$A6605,Sheet2!BZ:NM,$B6605,0),"")</f>
        <v/>
      </c>
      <c r="O6605" t="str">
        <f>IF(OR(HLOOKUP(O$2+$A6605,Sheet2!CA:NN,$B6605,0),HLOOKUP(O$2+$A6605,Sheet2!CA:NN,$B6605,0)&lt;&gt;""),HLOOKUP(O$2+$A6605,Sheet2!CA:NN,$B6605,0),"")</f>
        <v/>
      </c>
      <c r="P6605" t="str">
        <f>IF(OR(HLOOKUP(P$2+$A6605,Sheet2!CB:NO,$B6605,0),HLOOKUP(P$2+$A6605,Sheet2!CB:NO,$B6605,0)&lt;&gt;""),HLOOKUP(P$2+$A6605,Sheet2!CB:NO,$B6605,0),"")</f>
        <v/>
      </c>
      <c r="Q6605" t="str">
        <f>IF(OR(HLOOKUP(Q$2+$A6605,Sheet2!CC:NO,$B6605,0),HLOOKUP(Q$2+$A6605,Sheet2!CC:NO,$B6605,0)&lt;&gt;""),HLOOKUP(Q$2+$A6605,Sheet2!CC:NO,$B6605,0),"")</f>
        <v/>
      </c>
    </row>
    <row r="6606" spans="1:17" x14ac:dyDescent="0.25">
      <c r="A6606" s="64">
        <f t="shared" si="827"/>
        <v>12</v>
      </c>
      <c r="B6606" s="64">
        <f t="shared" si="828"/>
        <v>665</v>
      </c>
      <c r="C6606" s="64">
        <f t="shared" si="829"/>
        <v>3</v>
      </c>
      <c r="D6606" s="64">
        <f t="shared" si="830"/>
        <v>661</v>
      </c>
      <c r="E6606" s="64">
        <f t="shared" si="831"/>
        <v>3301</v>
      </c>
      <c r="F6606" s="64" t="str">
        <f t="shared" si="824"/>
        <v/>
      </c>
      <c r="G6606" s="64" t="str">
        <f t="shared" si="825"/>
        <v/>
      </c>
      <c r="H6606" s="64" t="str">
        <f t="shared" si="826"/>
        <v/>
      </c>
      <c r="I6606" s="80" t="str">
        <f>IFERROR(VLOOKUP(D6606,Sheet2!A:B,2,0),"")</f>
        <v/>
      </c>
      <c r="J6606" s="64" t="str">
        <f>IFERROR(IF(I6606&lt;&gt;"",VLOOKUP(I6606,Sheet2!B:C,2,0),""),"")</f>
        <v/>
      </c>
      <c r="K6606" s="64" t="str">
        <f>IFERROR( IF(I6606&lt;&gt;"", HLOOKUP(L$2+$A6606,Sheet2!BX:NK,2,0),""),"")</f>
        <v/>
      </c>
      <c r="L6606" t="str">
        <f>IF(OR(HLOOKUP(L$2+$A6606,Sheet2!BX:NK,$B6606,0),HLOOKUP(L$2+$A6606,Sheet2!BX:NK,$B6606,0)&lt;&gt;""),HLOOKUP(L$2+$A6606,Sheet2!BX:NK,$B6606,0),"")</f>
        <v/>
      </c>
      <c r="M6606" t="str">
        <f>IF(OR(HLOOKUP(M$2+$A6606,Sheet2!BY:NL,$B6606,0),HLOOKUP(M$2+$A6606,Sheet2!BY:NL,$B6606,0)&lt;&gt;""),HLOOKUP(M$2+$A6606,Sheet2!BY:NL,$B6606,0),"")</f>
        <v/>
      </c>
      <c r="N6606" t="str">
        <f>IF(OR(HLOOKUP(N$2+$A6606,Sheet2!BZ:NM,$B6606,0),HLOOKUP(N$2+$A6606,Sheet2!BZ:NM,$B6606,0)&lt;&gt;""),HLOOKUP(N$2+$A6606,Sheet2!BZ:NM,$B6606,0),"")</f>
        <v/>
      </c>
      <c r="O6606" t="str">
        <f>IF(OR(HLOOKUP(O$2+$A6606,Sheet2!CA:NN,$B6606,0),HLOOKUP(O$2+$A6606,Sheet2!CA:NN,$B6606,0)&lt;&gt;""),HLOOKUP(O$2+$A6606,Sheet2!CA:NN,$B6606,0),"")</f>
        <v/>
      </c>
      <c r="P6606" t="str">
        <f>IF(OR(HLOOKUP(P$2+$A6606,Sheet2!CB:NO,$B6606,0),HLOOKUP(P$2+$A6606,Sheet2!CB:NO,$B6606,0)&lt;&gt;""),HLOOKUP(P$2+$A6606,Sheet2!CB:NO,$B6606,0),"")</f>
        <v/>
      </c>
      <c r="Q6606" t="str">
        <f>IF(OR(HLOOKUP(Q$2+$A6606,Sheet2!CC:NO,$B6606,0),HLOOKUP(Q$2+$A6606,Sheet2!CC:NO,$B6606,0)&lt;&gt;""),HLOOKUP(Q$2+$A6606,Sheet2!CC:NO,$B6606,0),"")</f>
        <v/>
      </c>
    </row>
    <row r="6607" spans="1:17" x14ac:dyDescent="0.25">
      <c r="A6607" s="64">
        <f t="shared" si="827"/>
        <v>18</v>
      </c>
      <c r="B6607" s="64">
        <f t="shared" si="828"/>
        <v>665</v>
      </c>
      <c r="C6607" s="64">
        <f t="shared" si="829"/>
        <v>4</v>
      </c>
      <c r="D6607" s="64">
        <f t="shared" si="830"/>
        <v>661</v>
      </c>
      <c r="E6607" s="64">
        <f t="shared" si="831"/>
        <v>3301</v>
      </c>
      <c r="F6607" s="64" t="str">
        <f t="shared" si="824"/>
        <v/>
      </c>
      <c r="G6607" s="64" t="str">
        <f t="shared" si="825"/>
        <v/>
      </c>
      <c r="H6607" s="64" t="str">
        <f t="shared" si="826"/>
        <v/>
      </c>
      <c r="I6607" s="80" t="str">
        <f>IFERROR(VLOOKUP(D6607,Sheet2!A:B,2,0),"")</f>
        <v/>
      </c>
      <c r="J6607" s="64" t="str">
        <f>IFERROR(IF(I6607&lt;&gt;"",VLOOKUP(I6607,Sheet2!B:C,2,0),""),"")</f>
        <v/>
      </c>
      <c r="K6607" s="64" t="str">
        <f>IFERROR( IF(I6607&lt;&gt;"", HLOOKUP(L$2+$A6607,Sheet2!BX:NK,2,0),""),"")</f>
        <v/>
      </c>
      <c r="L6607" t="str">
        <f>IF(OR(HLOOKUP(L$2+$A6607,Sheet2!BX:NK,$B6607,0),HLOOKUP(L$2+$A6607,Sheet2!BX:NK,$B6607,0)&lt;&gt;""),HLOOKUP(L$2+$A6607,Sheet2!BX:NK,$B6607,0),"")</f>
        <v/>
      </c>
      <c r="M6607" t="str">
        <f>IF(OR(HLOOKUP(M$2+$A6607,Sheet2!BY:NL,$B6607,0),HLOOKUP(M$2+$A6607,Sheet2!BY:NL,$B6607,0)&lt;&gt;""),HLOOKUP(M$2+$A6607,Sheet2!BY:NL,$B6607,0),"")</f>
        <v/>
      </c>
      <c r="N6607" t="str">
        <f>IF(OR(HLOOKUP(N$2+$A6607,Sheet2!BZ:NM,$B6607,0),HLOOKUP(N$2+$A6607,Sheet2!BZ:NM,$B6607,0)&lt;&gt;""),HLOOKUP(N$2+$A6607,Sheet2!BZ:NM,$B6607,0),"")</f>
        <v/>
      </c>
      <c r="O6607" t="str">
        <f>IF(OR(HLOOKUP(O$2+$A6607,Sheet2!CA:NN,$B6607,0),HLOOKUP(O$2+$A6607,Sheet2!CA:NN,$B6607,0)&lt;&gt;""),HLOOKUP(O$2+$A6607,Sheet2!CA:NN,$B6607,0),"")</f>
        <v/>
      </c>
      <c r="P6607" t="str">
        <f>IF(OR(HLOOKUP(P$2+$A6607,Sheet2!CB:NO,$B6607,0),HLOOKUP(P$2+$A6607,Sheet2!CB:NO,$B6607,0)&lt;&gt;""),HLOOKUP(P$2+$A6607,Sheet2!CB:NO,$B6607,0),"")</f>
        <v/>
      </c>
      <c r="Q6607" t="str">
        <f>IF(OR(HLOOKUP(Q$2+$A6607,Sheet2!CC:NO,$B6607,0),HLOOKUP(Q$2+$A6607,Sheet2!CC:NO,$B6607,0)&lt;&gt;""),HLOOKUP(Q$2+$A6607,Sheet2!CC:NO,$B6607,0),"")</f>
        <v/>
      </c>
    </row>
    <row r="6608" spans="1:17" x14ac:dyDescent="0.25">
      <c r="A6608" s="64">
        <f t="shared" si="827"/>
        <v>24</v>
      </c>
      <c r="B6608" s="64">
        <f t="shared" si="828"/>
        <v>665</v>
      </c>
      <c r="C6608" s="64">
        <f t="shared" si="829"/>
        <v>5</v>
      </c>
      <c r="D6608" s="64">
        <f t="shared" si="830"/>
        <v>661</v>
      </c>
      <c r="E6608" s="64">
        <f t="shared" si="831"/>
        <v>3301</v>
      </c>
      <c r="F6608" s="64" t="str">
        <f t="shared" si="824"/>
        <v/>
      </c>
      <c r="G6608" s="64" t="str">
        <f t="shared" si="825"/>
        <v/>
      </c>
      <c r="H6608" s="64" t="str">
        <f t="shared" si="826"/>
        <v/>
      </c>
      <c r="I6608" s="80" t="str">
        <f>IFERROR(VLOOKUP(D6608,Sheet2!A:B,2,0),"")</f>
        <v/>
      </c>
      <c r="J6608" s="64" t="str">
        <f>IFERROR(IF(I6608&lt;&gt;"",VLOOKUP(I6608,Sheet2!B:C,2,0),""),"")</f>
        <v/>
      </c>
      <c r="K6608" s="64" t="str">
        <f>IFERROR( IF(I6608&lt;&gt;"", HLOOKUP(L$2+$A6608,Sheet2!BX:NK,2,0),""),"")</f>
        <v/>
      </c>
      <c r="L6608" t="str">
        <f>IF(OR(HLOOKUP(L$2+$A6608,Sheet2!BX:NK,$B6608,0),HLOOKUP(L$2+$A6608,Sheet2!BX:NK,$B6608,0)&lt;&gt;""),HLOOKUP(L$2+$A6608,Sheet2!BX:NK,$B6608,0),"")</f>
        <v/>
      </c>
      <c r="M6608" t="str">
        <f>IF(OR(HLOOKUP(M$2+$A6608,Sheet2!BY:NL,$B6608,0),HLOOKUP(M$2+$A6608,Sheet2!BY:NL,$B6608,0)&lt;&gt;""),HLOOKUP(M$2+$A6608,Sheet2!BY:NL,$B6608,0),"")</f>
        <v/>
      </c>
      <c r="N6608" t="str">
        <f>IF(OR(HLOOKUP(N$2+$A6608,Sheet2!BZ:NM,$B6608,0),HLOOKUP(N$2+$A6608,Sheet2!BZ:NM,$B6608,0)&lt;&gt;""),HLOOKUP(N$2+$A6608,Sheet2!BZ:NM,$B6608,0),"")</f>
        <v/>
      </c>
      <c r="O6608" t="str">
        <f>IF(OR(HLOOKUP(O$2+$A6608,Sheet2!CA:NN,$B6608,0),HLOOKUP(O$2+$A6608,Sheet2!CA:NN,$B6608,0)&lt;&gt;""),HLOOKUP(O$2+$A6608,Sheet2!CA:NN,$B6608,0),"")</f>
        <v/>
      </c>
      <c r="P6608" t="str">
        <f>IF(OR(HLOOKUP(P$2+$A6608,Sheet2!CB:NO,$B6608,0),HLOOKUP(P$2+$A6608,Sheet2!CB:NO,$B6608,0)&lt;&gt;""),HLOOKUP(P$2+$A6608,Sheet2!CB:NO,$B6608,0),"")</f>
        <v/>
      </c>
      <c r="Q6608" t="str">
        <f>IF(OR(HLOOKUP(Q$2+$A6608,Sheet2!CC:NO,$B6608,0),HLOOKUP(Q$2+$A6608,Sheet2!CC:NO,$B6608,0)&lt;&gt;""),HLOOKUP(Q$2+$A6608,Sheet2!CC:NO,$B6608,0),"")</f>
        <v/>
      </c>
    </row>
    <row r="6609" spans="1:17" x14ac:dyDescent="0.25">
      <c r="A6609" s="64">
        <f t="shared" si="827"/>
        <v>30</v>
      </c>
      <c r="B6609" s="64">
        <f t="shared" si="828"/>
        <v>665</v>
      </c>
      <c r="C6609" s="64">
        <f t="shared" si="829"/>
        <v>6</v>
      </c>
      <c r="D6609" s="64">
        <f t="shared" si="830"/>
        <v>661</v>
      </c>
      <c r="E6609" s="64">
        <f t="shared" si="831"/>
        <v>3301</v>
      </c>
      <c r="F6609" s="64" t="str">
        <f t="shared" si="824"/>
        <v/>
      </c>
      <c r="G6609" s="64" t="str">
        <f t="shared" si="825"/>
        <v/>
      </c>
      <c r="H6609" s="64" t="str">
        <f t="shared" si="826"/>
        <v/>
      </c>
      <c r="I6609" s="80" t="str">
        <f>IFERROR(VLOOKUP(D6609,Sheet2!A:B,2,0),"")</f>
        <v/>
      </c>
      <c r="J6609" s="64" t="str">
        <f>IFERROR(IF(I6609&lt;&gt;"",VLOOKUP(I6609,Sheet2!B:C,2,0),""),"")</f>
        <v/>
      </c>
      <c r="K6609" s="64" t="str">
        <f>IFERROR( IF(I6609&lt;&gt;"", HLOOKUP(L$2+$A6609,Sheet2!BX:NK,2,0),""),"")</f>
        <v/>
      </c>
      <c r="L6609" t="str">
        <f>IF(OR(HLOOKUP(L$2+$A6609,Sheet2!BX:NK,$B6609,0),HLOOKUP(L$2+$A6609,Sheet2!BX:NK,$B6609,0)&lt;&gt;""),HLOOKUP(L$2+$A6609,Sheet2!BX:NK,$B6609,0),"")</f>
        <v/>
      </c>
      <c r="M6609" t="str">
        <f>IF(OR(HLOOKUP(M$2+$A6609,Sheet2!BY:NL,$B6609,0),HLOOKUP(M$2+$A6609,Sheet2!BY:NL,$B6609,0)&lt;&gt;""),HLOOKUP(M$2+$A6609,Sheet2!BY:NL,$B6609,0),"")</f>
        <v/>
      </c>
      <c r="N6609" t="str">
        <f>IF(OR(HLOOKUP(N$2+$A6609,Sheet2!BZ:NM,$B6609,0),HLOOKUP(N$2+$A6609,Sheet2!BZ:NM,$B6609,0)&lt;&gt;""),HLOOKUP(N$2+$A6609,Sheet2!BZ:NM,$B6609,0),"")</f>
        <v/>
      </c>
      <c r="O6609" t="str">
        <f>IF(OR(HLOOKUP(O$2+$A6609,Sheet2!CA:NN,$B6609,0),HLOOKUP(O$2+$A6609,Sheet2!CA:NN,$B6609,0)&lt;&gt;""),HLOOKUP(O$2+$A6609,Sheet2!CA:NN,$B6609,0),"")</f>
        <v/>
      </c>
      <c r="P6609" t="str">
        <f>IF(OR(HLOOKUP(P$2+$A6609,Sheet2!CB:NO,$B6609,0),HLOOKUP(P$2+$A6609,Sheet2!CB:NO,$B6609,0)&lt;&gt;""),HLOOKUP(P$2+$A6609,Sheet2!CB:NO,$B6609,0),"")</f>
        <v/>
      </c>
      <c r="Q6609" t="str">
        <f>IF(OR(HLOOKUP(Q$2+$A6609,Sheet2!CC:NO,$B6609,0),HLOOKUP(Q$2+$A6609,Sheet2!CC:NO,$B6609,0)&lt;&gt;""),HLOOKUP(Q$2+$A6609,Sheet2!CC:NO,$B6609,0),"")</f>
        <v/>
      </c>
    </row>
    <row r="6610" spans="1:17" x14ac:dyDescent="0.25">
      <c r="A6610" s="64">
        <f t="shared" si="827"/>
        <v>36</v>
      </c>
      <c r="B6610" s="64">
        <f t="shared" si="828"/>
        <v>665</v>
      </c>
      <c r="C6610" s="64">
        <f t="shared" si="829"/>
        <v>7</v>
      </c>
      <c r="D6610" s="64">
        <f t="shared" si="830"/>
        <v>661</v>
      </c>
      <c r="E6610" s="64">
        <f t="shared" si="831"/>
        <v>3301</v>
      </c>
      <c r="F6610" s="64" t="str">
        <f t="shared" si="824"/>
        <v/>
      </c>
      <c r="G6610" s="64" t="str">
        <f t="shared" si="825"/>
        <v/>
      </c>
      <c r="H6610" s="64" t="str">
        <f t="shared" si="826"/>
        <v/>
      </c>
      <c r="I6610" s="80" t="str">
        <f>IFERROR(VLOOKUP(D6610,Sheet2!A:B,2,0),"")</f>
        <v/>
      </c>
      <c r="J6610" s="64" t="str">
        <f>IFERROR(IF(I6610&lt;&gt;"",VLOOKUP(I6610,Sheet2!B:C,2,0),""),"")</f>
        <v/>
      </c>
      <c r="K6610" s="64" t="str">
        <f>IFERROR( IF(I6610&lt;&gt;"", HLOOKUP(L$2+$A6610,Sheet2!BX:NK,2,0),""),"")</f>
        <v/>
      </c>
      <c r="L6610" t="str">
        <f>IF(OR(HLOOKUP(L$2+$A6610,Sheet2!BX:NK,$B6610,0),HLOOKUP(L$2+$A6610,Sheet2!BX:NK,$B6610,0)&lt;&gt;""),HLOOKUP(L$2+$A6610,Sheet2!BX:NK,$B6610,0),"")</f>
        <v/>
      </c>
      <c r="M6610" t="str">
        <f>IF(OR(HLOOKUP(M$2+$A6610,Sheet2!BY:NL,$B6610,0),HLOOKUP(M$2+$A6610,Sheet2!BY:NL,$B6610,0)&lt;&gt;""),HLOOKUP(M$2+$A6610,Sheet2!BY:NL,$B6610,0),"")</f>
        <v/>
      </c>
      <c r="N6610" t="str">
        <f>IF(OR(HLOOKUP(N$2+$A6610,Sheet2!BZ:NM,$B6610,0),HLOOKUP(N$2+$A6610,Sheet2!BZ:NM,$B6610,0)&lt;&gt;""),HLOOKUP(N$2+$A6610,Sheet2!BZ:NM,$B6610,0),"")</f>
        <v/>
      </c>
      <c r="O6610" t="str">
        <f>IF(OR(HLOOKUP(O$2+$A6610,Sheet2!CA:NN,$B6610,0),HLOOKUP(O$2+$A6610,Sheet2!CA:NN,$B6610,0)&lt;&gt;""),HLOOKUP(O$2+$A6610,Sheet2!CA:NN,$B6610,0),"")</f>
        <v/>
      </c>
      <c r="P6610" t="str">
        <f>IF(OR(HLOOKUP(P$2+$A6610,Sheet2!CB:NO,$B6610,0),HLOOKUP(P$2+$A6610,Sheet2!CB:NO,$B6610,0)&lt;&gt;""),HLOOKUP(P$2+$A6610,Sheet2!CB:NO,$B6610,0),"")</f>
        <v/>
      </c>
      <c r="Q6610" t="str">
        <f>IF(OR(HLOOKUP(Q$2+$A6610,Sheet2!CC:NO,$B6610,0),HLOOKUP(Q$2+$A6610,Sheet2!CC:NO,$B6610,0)&lt;&gt;""),HLOOKUP(Q$2+$A6610,Sheet2!CC:NO,$B6610,0),"")</f>
        <v/>
      </c>
    </row>
    <row r="6611" spans="1:17" x14ac:dyDescent="0.25">
      <c r="A6611" s="64">
        <f t="shared" si="827"/>
        <v>42</v>
      </c>
      <c r="B6611" s="64">
        <f t="shared" si="828"/>
        <v>665</v>
      </c>
      <c r="C6611" s="64">
        <f t="shared" si="829"/>
        <v>8</v>
      </c>
      <c r="D6611" s="64">
        <f t="shared" si="830"/>
        <v>661</v>
      </c>
      <c r="E6611" s="64">
        <f t="shared" si="831"/>
        <v>3301</v>
      </c>
      <c r="F6611" s="64" t="str">
        <f t="shared" si="824"/>
        <v/>
      </c>
      <c r="G6611" s="64" t="str">
        <f t="shared" si="825"/>
        <v/>
      </c>
      <c r="H6611" s="64" t="str">
        <f t="shared" si="826"/>
        <v/>
      </c>
      <c r="I6611" s="80" t="str">
        <f>IFERROR(VLOOKUP(D6611,Sheet2!A:B,2,0),"")</f>
        <v/>
      </c>
      <c r="J6611" s="64" t="str">
        <f>IFERROR(IF(I6611&lt;&gt;"",VLOOKUP(I6611,Sheet2!B:C,2,0),""),"")</f>
        <v/>
      </c>
      <c r="K6611" s="64" t="str">
        <f>IFERROR( IF(I6611&lt;&gt;"", HLOOKUP(L$2+$A6611,Sheet2!BX:NK,2,0),""),"")</f>
        <v/>
      </c>
      <c r="L6611" t="str">
        <f>IF(OR(HLOOKUP(L$2+$A6611,Sheet2!BX:NK,$B6611,0),HLOOKUP(L$2+$A6611,Sheet2!BX:NK,$B6611,0)&lt;&gt;""),HLOOKUP(L$2+$A6611,Sheet2!BX:NK,$B6611,0),"")</f>
        <v/>
      </c>
      <c r="M6611" t="str">
        <f>IF(OR(HLOOKUP(M$2+$A6611,Sheet2!BY:NL,$B6611,0),HLOOKUP(M$2+$A6611,Sheet2!BY:NL,$B6611,0)&lt;&gt;""),HLOOKUP(M$2+$A6611,Sheet2!BY:NL,$B6611,0),"")</f>
        <v/>
      </c>
      <c r="N6611" t="str">
        <f>IF(OR(HLOOKUP(N$2+$A6611,Sheet2!BZ:NM,$B6611,0),HLOOKUP(N$2+$A6611,Sheet2!BZ:NM,$B6611,0)&lt;&gt;""),HLOOKUP(N$2+$A6611,Sheet2!BZ:NM,$B6611,0),"")</f>
        <v/>
      </c>
      <c r="O6611" t="str">
        <f>IF(OR(HLOOKUP(O$2+$A6611,Sheet2!CA:NN,$B6611,0),HLOOKUP(O$2+$A6611,Sheet2!CA:NN,$B6611,0)&lt;&gt;""),HLOOKUP(O$2+$A6611,Sheet2!CA:NN,$B6611,0),"")</f>
        <v/>
      </c>
      <c r="P6611" t="str">
        <f>IF(OR(HLOOKUP(P$2+$A6611,Sheet2!CB:NO,$B6611,0),HLOOKUP(P$2+$A6611,Sheet2!CB:NO,$B6611,0)&lt;&gt;""),HLOOKUP(P$2+$A6611,Sheet2!CB:NO,$B6611,0),"")</f>
        <v/>
      </c>
      <c r="Q6611" t="str">
        <f>IF(OR(HLOOKUP(Q$2+$A6611,Sheet2!CC:NO,$B6611,0),HLOOKUP(Q$2+$A6611,Sheet2!CC:NO,$B6611,0)&lt;&gt;""),HLOOKUP(Q$2+$A6611,Sheet2!CC:NO,$B6611,0),"")</f>
        <v/>
      </c>
    </row>
    <row r="6612" spans="1:17" x14ac:dyDescent="0.25">
      <c r="A6612" s="64">
        <f t="shared" si="827"/>
        <v>48</v>
      </c>
      <c r="B6612" s="64">
        <f t="shared" si="828"/>
        <v>665</v>
      </c>
      <c r="C6612" s="64">
        <f t="shared" si="829"/>
        <v>9</v>
      </c>
      <c r="D6612" s="64">
        <f t="shared" si="830"/>
        <v>661</v>
      </c>
      <c r="E6612" s="64">
        <f t="shared" si="831"/>
        <v>3301</v>
      </c>
      <c r="F6612" s="64" t="str">
        <f t="shared" si="824"/>
        <v/>
      </c>
      <c r="G6612" s="64" t="str">
        <f t="shared" si="825"/>
        <v/>
      </c>
      <c r="H6612" s="64" t="str">
        <f t="shared" si="826"/>
        <v/>
      </c>
      <c r="I6612" s="80" t="str">
        <f>IFERROR(VLOOKUP(D6612,Sheet2!A:B,2,0),"")</f>
        <v/>
      </c>
      <c r="J6612" s="64" t="str">
        <f>IFERROR(IF(I6612&lt;&gt;"",VLOOKUP(I6612,Sheet2!B:C,2,0),""),"")</f>
        <v/>
      </c>
      <c r="K6612" s="64" t="str">
        <f>IFERROR( IF(I6612&lt;&gt;"", HLOOKUP(L$2+$A6612,Sheet2!BX:NK,2,0),""),"")</f>
        <v/>
      </c>
      <c r="L6612" t="str">
        <f>IF(OR(HLOOKUP(L$2+$A6612,Sheet2!BX:NK,$B6612,0),HLOOKUP(L$2+$A6612,Sheet2!BX:NK,$B6612,0)&lt;&gt;""),HLOOKUP(L$2+$A6612,Sheet2!BX:NK,$B6612,0),"")</f>
        <v/>
      </c>
      <c r="M6612" t="str">
        <f>IF(OR(HLOOKUP(M$2+$A6612,Sheet2!BY:NL,$B6612,0),HLOOKUP(M$2+$A6612,Sheet2!BY:NL,$B6612,0)&lt;&gt;""),HLOOKUP(M$2+$A6612,Sheet2!BY:NL,$B6612,0),"")</f>
        <v/>
      </c>
      <c r="N6612" t="str">
        <f>IF(OR(HLOOKUP(N$2+$A6612,Sheet2!BZ:NM,$B6612,0),HLOOKUP(N$2+$A6612,Sheet2!BZ:NM,$B6612,0)&lt;&gt;""),HLOOKUP(N$2+$A6612,Sheet2!BZ:NM,$B6612,0),"")</f>
        <v/>
      </c>
      <c r="O6612" t="str">
        <f>IF(OR(HLOOKUP(O$2+$A6612,Sheet2!CA:NN,$B6612,0),HLOOKUP(O$2+$A6612,Sheet2!CA:NN,$B6612,0)&lt;&gt;""),HLOOKUP(O$2+$A6612,Sheet2!CA:NN,$B6612,0),"")</f>
        <v/>
      </c>
      <c r="P6612" t="str">
        <f>IF(OR(HLOOKUP(P$2+$A6612,Sheet2!CB:NO,$B6612,0),HLOOKUP(P$2+$A6612,Sheet2!CB:NO,$B6612,0)&lt;&gt;""),HLOOKUP(P$2+$A6612,Sheet2!CB:NO,$B6612,0),"")</f>
        <v/>
      </c>
      <c r="Q6612" t="str">
        <f>IF(OR(HLOOKUP(Q$2+$A6612,Sheet2!CC:NO,$B6612,0),HLOOKUP(Q$2+$A6612,Sheet2!CC:NO,$B6612,0)&lt;&gt;""),HLOOKUP(Q$2+$A6612,Sheet2!CC:NO,$B6612,0),"")</f>
        <v/>
      </c>
    </row>
    <row r="6613" spans="1:17" x14ac:dyDescent="0.25">
      <c r="A6613" s="64">
        <f t="shared" si="827"/>
        <v>54</v>
      </c>
      <c r="B6613" s="64">
        <f t="shared" si="828"/>
        <v>665</v>
      </c>
      <c r="C6613" s="64">
        <f t="shared" si="829"/>
        <v>10</v>
      </c>
      <c r="D6613" s="64">
        <f t="shared" si="830"/>
        <v>661</v>
      </c>
      <c r="E6613" s="64">
        <f t="shared" si="831"/>
        <v>3301</v>
      </c>
      <c r="F6613" s="64" t="str">
        <f t="shared" si="824"/>
        <v/>
      </c>
      <c r="G6613" s="64" t="str">
        <f t="shared" si="825"/>
        <v/>
      </c>
      <c r="H6613" s="64" t="str">
        <f t="shared" si="826"/>
        <v/>
      </c>
      <c r="I6613" s="80" t="str">
        <f>IFERROR(VLOOKUP(D6613,Sheet2!A:B,2,0),"")</f>
        <v/>
      </c>
      <c r="J6613" s="64" t="str">
        <f>IFERROR(IF(I6613&lt;&gt;"",VLOOKUP(I6613,Sheet2!B:C,2,0),""),"")</f>
        <v/>
      </c>
      <c r="K6613" s="64" t="str">
        <f>IFERROR( IF(I6613&lt;&gt;"", HLOOKUP(L$2+$A6613,Sheet2!BX:NK,2,0),""),"")</f>
        <v/>
      </c>
      <c r="L6613" t="str">
        <f>IF(OR(HLOOKUP(L$2+$A6613,Sheet2!BX:NK,$B6613,0),HLOOKUP(L$2+$A6613,Sheet2!BX:NK,$B6613,0)&lt;&gt;""),HLOOKUP(L$2+$A6613,Sheet2!BX:NK,$B6613,0),"")</f>
        <v/>
      </c>
      <c r="M6613" t="str">
        <f>IF(OR(HLOOKUP(M$2+$A6613,Sheet2!BY:NL,$B6613,0),HLOOKUP(M$2+$A6613,Sheet2!BY:NL,$B6613,0)&lt;&gt;""),HLOOKUP(M$2+$A6613,Sheet2!BY:NL,$B6613,0),"")</f>
        <v/>
      </c>
      <c r="N6613" t="str">
        <f>IF(OR(HLOOKUP(N$2+$A6613,Sheet2!BZ:NM,$B6613,0),HLOOKUP(N$2+$A6613,Sheet2!BZ:NM,$B6613,0)&lt;&gt;""),HLOOKUP(N$2+$A6613,Sheet2!BZ:NM,$B6613,0),"")</f>
        <v/>
      </c>
      <c r="O6613" t="str">
        <f>IF(OR(HLOOKUP(O$2+$A6613,Sheet2!CA:NN,$B6613,0),HLOOKUP(O$2+$A6613,Sheet2!CA:NN,$B6613,0)&lt;&gt;""),HLOOKUP(O$2+$A6613,Sheet2!CA:NN,$B6613,0),"")</f>
        <v/>
      </c>
      <c r="P6613" t="str">
        <f>IF(OR(HLOOKUP(P$2+$A6613,Sheet2!CB:NO,$B6613,0),HLOOKUP(P$2+$A6613,Sheet2!CB:NO,$B6613,0)&lt;&gt;""),HLOOKUP(P$2+$A6613,Sheet2!CB:NO,$B6613,0),"")</f>
        <v/>
      </c>
      <c r="Q6613" t="str">
        <f>IF(OR(HLOOKUP(Q$2+$A6613,Sheet2!CC:NO,$B6613,0),HLOOKUP(Q$2+$A6613,Sheet2!CC:NO,$B6613,0)&lt;&gt;""),HLOOKUP(Q$2+$A6613,Sheet2!CC:NO,$B6613,0),"")</f>
        <v/>
      </c>
    </row>
    <row r="6614" spans="1:17" x14ac:dyDescent="0.25">
      <c r="A6614" s="64">
        <f t="shared" si="827"/>
        <v>0</v>
      </c>
      <c r="B6614" s="64">
        <f t="shared" si="828"/>
        <v>666</v>
      </c>
      <c r="C6614" s="64">
        <f t="shared" si="829"/>
        <v>1</v>
      </c>
      <c r="D6614" s="64">
        <f t="shared" si="830"/>
        <v>662</v>
      </c>
      <c r="E6614" s="64">
        <f t="shared" si="831"/>
        <v>3306</v>
      </c>
      <c r="F6614" s="64" t="str">
        <f t="shared" si="824"/>
        <v/>
      </c>
      <c r="G6614" s="64" t="str">
        <f t="shared" si="825"/>
        <v/>
      </c>
      <c r="H6614" s="64" t="str">
        <f t="shared" si="826"/>
        <v/>
      </c>
      <c r="I6614" s="80" t="str">
        <f>IFERROR(VLOOKUP(D6614,Sheet2!A:B,2,0),"")</f>
        <v/>
      </c>
      <c r="J6614" s="64" t="str">
        <f>IFERROR(IF(I6614&lt;&gt;"",VLOOKUP(I6614,Sheet2!B:C,2,0),""),"")</f>
        <v/>
      </c>
      <c r="K6614" s="64" t="str">
        <f>IFERROR( IF(I6614&lt;&gt;"", HLOOKUP(L$2+$A6614,Sheet2!BX:NK,2,0),""),"")</f>
        <v/>
      </c>
      <c r="L6614" t="str">
        <f>IF(OR(HLOOKUP(L$2+$A6614,Sheet2!BX:NK,$B6614,0),HLOOKUP(L$2+$A6614,Sheet2!BX:NK,$B6614,0)&lt;&gt;""),HLOOKUP(L$2+$A6614,Sheet2!BX:NK,$B6614,0),"")</f>
        <v/>
      </c>
      <c r="M6614" t="str">
        <f>IF(OR(HLOOKUP(M$2+$A6614,Sheet2!BY:NL,$B6614,0),HLOOKUP(M$2+$A6614,Sheet2!BY:NL,$B6614,0)&lt;&gt;""),HLOOKUP(M$2+$A6614,Sheet2!BY:NL,$B6614,0),"")</f>
        <v/>
      </c>
      <c r="N6614" t="str">
        <f>IF(OR(HLOOKUP(N$2+$A6614,Sheet2!BZ:NM,$B6614,0),HLOOKUP(N$2+$A6614,Sheet2!BZ:NM,$B6614,0)&lt;&gt;""),HLOOKUP(N$2+$A6614,Sheet2!BZ:NM,$B6614,0),"")</f>
        <v/>
      </c>
      <c r="O6614" t="str">
        <f>IF(OR(HLOOKUP(O$2+$A6614,Sheet2!CA:NN,$B6614,0),HLOOKUP(O$2+$A6614,Sheet2!CA:NN,$B6614,0)&lt;&gt;""),HLOOKUP(O$2+$A6614,Sheet2!CA:NN,$B6614,0),"")</f>
        <v/>
      </c>
      <c r="P6614" t="str">
        <f>IF(OR(HLOOKUP(P$2+$A6614,Sheet2!CB:NO,$B6614,0),HLOOKUP(P$2+$A6614,Sheet2!CB:NO,$B6614,0)&lt;&gt;""),HLOOKUP(P$2+$A6614,Sheet2!CB:NO,$B6614,0),"")</f>
        <v/>
      </c>
      <c r="Q6614" t="str">
        <f>IF(OR(HLOOKUP(Q$2+$A6614,Sheet2!CC:NO,$B6614,0),HLOOKUP(Q$2+$A6614,Sheet2!CC:NO,$B6614,0)&lt;&gt;""),HLOOKUP(Q$2+$A6614,Sheet2!CC:NO,$B6614,0),"")</f>
        <v/>
      </c>
    </row>
    <row r="6615" spans="1:17" x14ac:dyDescent="0.25">
      <c r="A6615" s="64">
        <f t="shared" si="827"/>
        <v>6</v>
      </c>
      <c r="B6615" s="64">
        <f t="shared" si="828"/>
        <v>666</v>
      </c>
      <c r="C6615" s="64">
        <f t="shared" si="829"/>
        <v>2</v>
      </c>
      <c r="D6615" s="64">
        <f t="shared" si="830"/>
        <v>662</v>
      </c>
      <c r="E6615" s="64">
        <f t="shared" si="831"/>
        <v>3306</v>
      </c>
      <c r="F6615" s="64" t="str">
        <f t="shared" si="824"/>
        <v/>
      </c>
      <c r="G6615" s="64" t="str">
        <f t="shared" si="825"/>
        <v/>
      </c>
      <c r="H6615" s="64" t="str">
        <f t="shared" si="826"/>
        <v/>
      </c>
      <c r="I6615" s="80" t="str">
        <f>IFERROR(VLOOKUP(D6615,Sheet2!A:B,2,0),"")</f>
        <v/>
      </c>
      <c r="J6615" s="64" t="str">
        <f>IFERROR(IF(I6615&lt;&gt;"",VLOOKUP(I6615,Sheet2!B:C,2,0),""),"")</f>
        <v/>
      </c>
      <c r="K6615" s="64" t="str">
        <f>IFERROR( IF(I6615&lt;&gt;"", HLOOKUP(L$2+$A6615,Sheet2!BX:NK,2,0),""),"")</f>
        <v/>
      </c>
      <c r="L6615" t="str">
        <f>IF(OR(HLOOKUP(L$2+$A6615,Sheet2!BX:NK,$B6615,0),HLOOKUP(L$2+$A6615,Sheet2!BX:NK,$B6615,0)&lt;&gt;""),HLOOKUP(L$2+$A6615,Sheet2!BX:NK,$B6615,0),"")</f>
        <v/>
      </c>
      <c r="M6615" t="str">
        <f>IF(OR(HLOOKUP(M$2+$A6615,Sheet2!BY:NL,$B6615,0),HLOOKUP(M$2+$A6615,Sheet2!BY:NL,$B6615,0)&lt;&gt;""),HLOOKUP(M$2+$A6615,Sheet2!BY:NL,$B6615,0),"")</f>
        <v/>
      </c>
      <c r="N6615" t="str">
        <f>IF(OR(HLOOKUP(N$2+$A6615,Sheet2!BZ:NM,$B6615,0),HLOOKUP(N$2+$A6615,Sheet2!BZ:NM,$B6615,0)&lt;&gt;""),HLOOKUP(N$2+$A6615,Sheet2!BZ:NM,$B6615,0),"")</f>
        <v/>
      </c>
      <c r="O6615" t="str">
        <f>IF(OR(HLOOKUP(O$2+$A6615,Sheet2!CA:NN,$B6615,0),HLOOKUP(O$2+$A6615,Sheet2!CA:NN,$B6615,0)&lt;&gt;""),HLOOKUP(O$2+$A6615,Sheet2!CA:NN,$B6615,0),"")</f>
        <v/>
      </c>
      <c r="P6615" t="str">
        <f>IF(OR(HLOOKUP(P$2+$A6615,Sheet2!CB:NO,$B6615,0),HLOOKUP(P$2+$A6615,Sheet2!CB:NO,$B6615,0)&lt;&gt;""),HLOOKUP(P$2+$A6615,Sheet2!CB:NO,$B6615,0),"")</f>
        <v/>
      </c>
      <c r="Q6615" t="str">
        <f>IF(OR(HLOOKUP(Q$2+$A6615,Sheet2!CC:NO,$B6615,0),HLOOKUP(Q$2+$A6615,Sheet2!CC:NO,$B6615,0)&lt;&gt;""),HLOOKUP(Q$2+$A6615,Sheet2!CC:NO,$B6615,0),"")</f>
        <v/>
      </c>
    </row>
    <row r="6616" spans="1:17" x14ac:dyDescent="0.25">
      <c r="A6616" s="64">
        <f t="shared" si="827"/>
        <v>12</v>
      </c>
      <c r="B6616" s="64">
        <f t="shared" si="828"/>
        <v>666</v>
      </c>
      <c r="C6616" s="64">
        <f t="shared" si="829"/>
        <v>3</v>
      </c>
      <c r="D6616" s="64">
        <f t="shared" si="830"/>
        <v>662</v>
      </c>
      <c r="E6616" s="64">
        <f t="shared" si="831"/>
        <v>3306</v>
      </c>
      <c r="F6616" s="64" t="str">
        <f t="shared" si="824"/>
        <v/>
      </c>
      <c r="G6616" s="64" t="str">
        <f t="shared" si="825"/>
        <v/>
      </c>
      <c r="H6616" s="64" t="str">
        <f t="shared" si="826"/>
        <v/>
      </c>
      <c r="I6616" s="80" t="str">
        <f>IFERROR(VLOOKUP(D6616,Sheet2!A:B,2,0),"")</f>
        <v/>
      </c>
      <c r="J6616" s="64" t="str">
        <f>IFERROR(IF(I6616&lt;&gt;"",VLOOKUP(I6616,Sheet2!B:C,2,0),""),"")</f>
        <v/>
      </c>
      <c r="K6616" s="64" t="str">
        <f>IFERROR( IF(I6616&lt;&gt;"", HLOOKUP(L$2+$A6616,Sheet2!BX:NK,2,0),""),"")</f>
        <v/>
      </c>
      <c r="L6616" t="str">
        <f>IF(OR(HLOOKUP(L$2+$A6616,Sheet2!BX:NK,$B6616,0),HLOOKUP(L$2+$A6616,Sheet2!BX:NK,$B6616,0)&lt;&gt;""),HLOOKUP(L$2+$A6616,Sheet2!BX:NK,$B6616,0),"")</f>
        <v/>
      </c>
      <c r="M6616" t="str">
        <f>IF(OR(HLOOKUP(M$2+$A6616,Sheet2!BY:NL,$B6616,0),HLOOKUP(M$2+$A6616,Sheet2!BY:NL,$B6616,0)&lt;&gt;""),HLOOKUP(M$2+$A6616,Sheet2!BY:NL,$B6616,0),"")</f>
        <v/>
      </c>
      <c r="N6616" t="str">
        <f>IF(OR(HLOOKUP(N$2+$A6616,Sheet2!BZ:NM,$B6616,0),HLOOKUP(N$2+$A6616,Sheet2!BZ:NM,$B6616,0)&lt;&gt;""),HLOOKUP(N$2+$A6616,Sheet2!BZ:NM,$B6616,0),"")</f>
        <v/>
      </c>
      <c r="O6616" t="str">
        <f>IF(OR(HLOOKUP(O$2+$A6616,Sheet2!CA:NN,$B6616,0),HLOOKUP(O$2+$A6616,Sheet2!CA:NN,$B6616,0)&lt;&gt;""),HLOOKUP(O$2+$A6616,Sheet2!CA:NN,$B6616,0),"")</f>
        <v/>
      </c>
      <c r="P6616" t="str">
        <f>IF(OR(HLOOKUP(P$2+$A6616,Sheet2!CB:NO,$B6616,0),HLOOKUP(P$2+$A6616,Sheet2!CB:NO,$B6616,0)&lt;&gt;""),HLOOKUP(P$2+$A6616,Sheet2!CB:NO,$B6616,0),"")</f>
        <v/>
      </c>
      <c r="Q6616" t="str">
        <f>IF(OR(HLOOKUP(Q$2+$A6616,Sheet2!CC:NO,$B6616,0),HLOOKUP(Q$2+$A6616,Sheet2!CC:NO,$B6616,0)&lt;&gt;""),HLOOKUP(Q$2+$A6616,Sheet2!CC:NO,$B6616,0),"")</f>
        <v/>
      </c>
    </row>
    <row r="6617" spans="1:17" x14ac:dyDescent="0.25">
      <c r="A6617" s="64">
        <f t="shared" si="827"/>
        <v>18</v>
      </c>
      <c r="B6617" s="64">
        <f t="shared" si="828"/>
        <v>666</v>
      </c>
      <c r="C6617" s="64">
        <f t="shared" si="829"/>
        <v>4</v>
      </c>
      <c r="D6617" s="64">
        <f t="shared" si="830"/>
        <v>662</v>
      </c>
      <c r="E6617" s="64">
        <f t="shared" si="831"/>
        <v>3306</v>
      </c>
      <c r="F6617" s="64" t="str">
        <f t="shared" si="824"/>
        <v/>
      </c>
      <c r="G6617" s="64" t="str">
        <f t="shared" si="825"/>
        <v/>
      </c>
      <c r="H6617" s="64" t="str">
        <f t="shared" si="826"/>
        <v/>
      </c>
      <c r="I6617" s="80" t="str">
        <f>IFERROR(VLOOKUP(D6617,Sheet2!A:B,2,0),"")</f>
        <v/>
      </c>
      <c r="J6617" s="64" t="str">
        <f>IFERROR(IF(I6617&lt;&gt;"",VLOOKUP(I6617,Sheet2!B:C,2,0),""),"")</f>
        <v/>
      </c>
      <c r="K6617" s="64" t="str">
        <f>IFERROR( IF(I6617&lt;&gt;"", HLOOKUP(L$2+$A6617,Sheet2!BX:NK,2,0),""),"")</f>
        <v/>
      </c>
      <c r="L6617" t="str">
        <f>IF(OR(HLOOKUP(L$2+$A6617,Sheet2!BX:NK,$B6617,0),HLOOKUP(L$2+$A6617,Sheet2!BX:NK,$B6617,0)&lt;&gt;""),HLOOKUP(L$2+$A6617,Sheet2!BX:NK,$B6617,0),"")</f>
        <v/>
      </c>
      <c r="M6617" t="str">
        <f>IF(OR(HLOOKUP(M$2+$A6617,Sheet2!BY:NL,$B6617,0),HLOOKUP(M$2+$A6617,Sheet2!BY:NL,$B6617,0)&lt;&gt;""),HLOOKUP(M$2+$A6617,Sheet2!BY:NL,$B6617,0),"")</f>
        <v/>
      </c>
      <c r="N6617" t="str">
        <f>IF(OR(HLOOKUP(N$2+$A6617,Sheet2!BZ:NM,$B6617,0),HLOOKUP(N$2+$A6617,Sheet2!BZ:NM,$B6617,0)&lt;&gt;""),HLOOKUP(N$2+$A6617,Sheet2!BZ:NM,$B6617,0),"")</f>
        <v/>
      </c>
      <c r="O6617" t="str">
        <f>IF(OR(HLOOKUP(O$2+$A6617,Sheet2!CA:NN,$B6617,0),HLOOKUP(O$2+$A6617,Sheet2!CA:NN,$B6617,0)&lt;&gt;""),HLOOKUP(O$2+$A6617,Sheet2!CA:NN,$B6617,0),"")</f>
        <v/>
      </c>
      <c r="P6617" t="str">
        <f>IF(OR(HLOOKUP(P$2+$A6617,Sheet2!CB:NO,$B6617,0),HLOOKUP(P$2+$A6617,Sheet2!CB:NO,$B6617,0)&lt;&gt;""),HLOOKUP(P$2+$A6617,Sheet2!CB:NO,$B6617,0),"")</f>
        <v/>
      </c>
      <c r="Q6617" t="str">
        <f>IF(OR(HLOOKUP(Q$2+$A6617,Sheet2!CC:NO,$B6617,0),HLOOKUP(Q$2+$A6617,Sheet2!CC:NO,$B6617,0)&lt;&gt;""),HLOOKUP(Q$2+$A6617,Sheet2!CC:NO,$B6617,0),"")</f>
        <v/>
      </c>
    </row>
    <row r="6618" spans="1:17" x14ac:dyDescent="0.25">
      <c r="A6618" s="64">
        <f t="shared" si="827"/>
        <v>24</v>
      </c>
      <c r="B6618" s="64">
        <f t="shared" si="828"/>
        <v>666</v>
      </c>
      <c r="C6618" s="64">
        <f t="shared" si="829"/>
        <v>5</v>
      </c>
      <c r="D6618" s="64">
        <f t="shared" si="830"/>
        <v>662</v>
      </c>
      <c r="E6618" s="64">
        <f t="shared" si="831"/>
        <v>3306</v>
      </c>
      <c r="F6618" s="64" t="str">
        <f t="shared" si="824"/>
        <v/>
      </c>
      <c r="G6618" s="64" t="str">
        <f t="shared" si="825"/>
        <v/>
      </c>
      <c r="H6618" s="64" t="str">
        <f t="shared" si="826"/>
        <v/>
      </c>
      <c r="I6618" s="80" t="str">
        <f>IFERROR(VLOOKUP(D6618,Sheet2!A:B,2,0),"")</f>
        <v/>
      </c>
      <c r="J6618" s="64" t="str">
        <f>IFERROR(IF(I6618&lt;&gt;"",VLOOKUP(I6618,Sheet2!B:C,2,0),""),"")</f>
        <v/>
      </c>
      <c r="K6618" s="64" t="str">
        <f>IFERROR( IF(I6618&lt;&gt;"", HLOOKUP(L$2+$A6618,Sheet2!BX:NK,2,0),""),"")</f>
        <v/>
      </c>
      <c r="L6618" t="str">
        <f>IF(OR(HLOOKUP(L$2+$A6618,Sheet2!BX:NK,$B6618,0),HLOOKUP(L$2+$A6618,Sheet2!BX:NK,$B6618,0)&lt;&gt;""),HLOOKUP(L$2+$A6618,Sheet2!BX:NK,$B6618,0),"")</f>
        <v/>
      </c>
      <c r="M6618" t="str">
        <f>IF(OR(HLOOKUP(M$2+$A6618,Sheet2!BY:NL,$B6618,0),HLOOKUP(M$2+$A6618,Sheet2!BY:NL,$B6618,0)&lt;&gt;""),HLOOKUP(M$2+$A6618,Sheet2!BY:NL,$B6618,0),"")</f>
        <v/>
      </c>
      <c r="N6618" t="str">
        <f>IF(OR(HLOOKUP(N$2+$A6618,Sheet2!BZ:NM,$B6618,0),HLOOKUP(N$2+$A6618,Sheet2!BZ:NM,$B6618,0)&lt;&gt;""),HLOOKUP(N$2+$A6618,Sheet2!BZ:NM,$B6618,0),"")</f>
        <v/>
      </c>
      <c r="O6618" t="str">
        <f>IF(OR(HLOOKUP(O$2+$A6618,Sheet2!CA:NN,$B6618,0),HLOOKUP(O$2+$A6618,Sheet2!CA:NN,$B6618,0)&lt;&gt;""),HLOOKUP(O$2+$A6618,Sheet2!CA:NN,$B6618,0),"")</f>
        <v/>
      </c>
      <c r="P6618" t="str">
        <f>IF(OR(HLOOKUP(P$2+$A6618,Sheet2!CB:NO,$B6618,0),HLOOKUP(P$2+$A6618,Sheet2!CB:NO,$B6618,0)&lt;&gt;""),HLOOKUP(P$2+$A6618,Sheet2!CB:NO,$B6618,0),"")</f>
        <v/>
      </c>
      <c r="Q6618" t="str">
        <f>IF(OR(HLOOKUP(Q$2+$A6618,Sheet2!CC:NO,$B6618,0),HLOOKUP(Q$2+$A6618,Sheet2!CC:NO,$B6618,0)&lt;&gt;""),HLOOKUP(Q$2+$A6618,Sheet2!CC:NO,$B6618,0),"")</f>
        <v/>
      </c>
    </row>
    <row r="6619" spans="1:17" x14ac:dyDescent="0.25">
      <c r="A6619" s="64">
        <f t="shared" si="827"/>
        <v>30</v>
      </c>
      <c r="B6619" s="64">
        <f t="shared" si="828"/>
        <v>666</v>
      </c>
      <c r="C6619" s="64">
        <f t="shared" si="829"/>
        <v>6</v>
      </c>
      <c r="D6619" s="64">
        <f t="shared" si="830"/>
        <v>662</v>
      </c>
      <c r="E6619" s="64">
        <f t="shared" si="831"/>
        <v>3306</v>
      </c>
      <c r="F6619" s="64" t="str">
        <f t="shared" si="824"/>
        <v/>
      </c>
      <c r="G6619" s="64" t="str">
        <f t="shared" si="825"/>
        <v/>
      </c>
      <c r="H6619" s="64" t="str">
        <f t="shared" si="826"/>
        <v/>
      </c>
      <c r="I6619" s="80" t="str">
        <f>IFERROR(VLOOKUP(D6619,Sheet2!A:B,2,0),"")</f>
        <v/>
      </c>
      <c r="J6619" s="64" t="str">
        <f>IFERROR(IF(I6619&lt;&gt;"",VLOOKUP(I6619,Sheet2!B:C,2,0),""),"")</f>
        <v/>
      </c>
      <c r="K6619" s="64" t="str">
        <f>IFERROR( IF(I6619&lt;&gt;"", HLOOKUP(L$2+$A6619,Sheet2!BX:NK,2,0),""),"")</f>
        <v/>
      </c>
      <c r="L6619" t="str">
        <f>IF(OR(HLOOKUP(L$2+$A6619,Sheet2!BX:NK,$B6619,0),HLOOKUP(L$2+$A6619,Sheet2!BX:NK,$B6619,0)&lt;&gt;""),HLOOKUP(L$2+$A6619,Sheet2!BX:NK,$B6619,0),"")</f>
        <v/>
      </c>
      <c r="M6619" t="str">
        <f>IF(OR(HLOOKUP(M$2+$A6619,Sheet2!BY:NL,$B6619,0),HLOOKUP(M$2+$A6619,Sheet2!BY:NL,$B6619,0)&lt;&gt;""),HLOOKUP(M$2+$A6619,Sheet2!BY:NL,$B6619,0),"")</f>
        <v/>
      </c>
      <c r="N6619" t="str">
        <f>IF(OR(HLOOKUP(N$2+$A6619,Sheet2!BZ:NM,$B6619,0),HLOOKUP(N$2+$A6619,Sheet2!BZ:NM,$B6619,0)&lt;&gt;""),HLOOKUP(N$2+$A6619,Sheet2!BZ:NM,$B6619,0),"")</f>
        <v/>
      </c>
      <c r="O6619" t="str">
        <f>IF(OR(HLOOKUP(O$2+$A6619,Sheet2!CA:NN,$B6619,0),HLOOKUP(O$2+$A6619,Sheet2!CA:NN,$B6619,0)&lt;&gt;""),HLOOKUP(O$2+$A6619,Sheet2!CA:NN,$B6619,0),"")</f>
        <v/>
      </c>
      <c r="P6619" t="str">
        <f>IF(OR(HLOOKUP(P$2+$A6619,Sheet2!CB:NO,$B6619,0),HLOOKUP(P$2+$A6619,Sheet2!CB:NO,$B6619,0)&lt;&gt;""),HLOOKUP(P$2+$A6619,Sheet2!CB:NO,$B6619,0),"")</f>
        <v/>
      </c>
      <c r="Q6619" t="str">
        <f>IF(OR(HLOOKUP(Q$2+$A6619,Sheet2!CC:NO,$B6619,0),HLOOKUP(Q$2+$A6619,Sheet2!CC:NO,$B6619,0)&lt;&gt;""),HLOOKUP(Q$2+$A6619,Sheet2!CC:NO,$B6619,0),"")</f>
        <v/>
      </c>
    </row>
    <row r="6620" spans="1:17" x14ac:dyDescent="0.25">
      <c r="A6620" s="64">
        <f t="shared" si="827"/>
        <v>36</v>
      </c>
      <c r="B6620" s="64">
        <f t="shared" si="828"/>
        <v>666</v>
      </c>
      <c r="C6620" s="64">
        <f t="shared" si="829"/>
        <v>7</v>
      </c>
      <c r="D6620" s="64">
        <f t="shared" si="830"/>
        <v>662</v>
      </c>
      <c r="E6620" s="64">
        <f t="shared" si="831"/>
        <v>3306</v>
      </c>
      <c r="F6620" s="64" t="str">
        <f t="shared" si="824"/>
        <v/>
      </c>
      <c r="G6620" s="64" t="str">
        <f t="shared" si="825"/>
        <v/>
      </c>
      <c r="H6620" s="64" t="str">
        <f t="shared" si="826"/>
        <v/>
      </c>
      <c r="I6620" s="80" t="str">
        <f>IFERROR(VLOOKUP(D6620,Sheet2!A:B,2,0),"")</f>
        <v/>
      </c>
      <c r="J6620" s="64" t="str">
        <f>IFERROR(IF(I6620&lt;&gt;"",VLOOKUP(I6620,Sheet2!B:C,2,0),""),"")</f>
        <v/>
      </c>
      <c r="K6620" s="64" t="str">
        <f>IFERROR( IF(I6620&lt;&gt;"", HLOOKUP(L$2+$A6620,Sheet2!BX:NK,2,0),""),"")</f>
        <v/>
      </c>
      <c r="L6620" t="str">
        <f>IF(OR(HLOOKUP(L$2+$A6620,Sheet2!BX:NK,$B6620,0),HLOOKUP(L$2+$A6620,Sheet2!BX:NK,$B6620,0)&lt;&gt;""),HLOOKUP(L$2+$A6620,Sheet2!BX:NK,$B6620,0),"")</f>
        <v/>
      </c>
      <c r="M6620" t="str">
        <f>IF(OR(HLOOKUP(M$2+$A6620,Sheet2!BY:NL,$B6620,0),HLOOKUP(M$2+$A6620,Sheet2!BY:NL,$B6620,0)&lt;&gt;""),HLOOKUP(M$2+$A6620,Sheet2!BY:NL,$B6620,0),"")</f>
        <v/>
      </c>
      <c r="N6620" t="str">
        <f>IF(OR(HLOOKUP(N$2+$A6620,Sheet2!BZ:NM,$B6620,0),HLOOKUP(N$2+$A6620,Sheet2!BZ:NM,$B6620,0)&lt;&gt;""),HLOOKUP(N$2+$A6620,Sheet2!BZ:NM,$B6620,0),"")</f>
        <v/>
      </c>
      <c r="O6620" t="str">
        <f>IF(OR(HLOOKUP(O$2+$A6620,Sheet2!CA:NN,$B6620,0),HLOOKUP(O$2+$A6620,Sheet2!CA:NN,$B6620,0)&lt;&gt;""),HLOOKUP(O$2+$A6620,Sheet2!CA:NN,$B6620,0),"")</f>
        <v/>
      </c>
      <c r="P6620" t="str">
        <f>IF(OR(HLOOKUP(P$2+$A6620,Sheet2!CB:NO,$B6620,0),HLOOKUP(P$2+$A6620,Sheet2!CB:NO,$B6620,0)&lt;&gt;""),HLOOKUP(P$2+$A6620,Sheet2!CB:NO,$B6620,0),"")</f>
        <v/>
      </c>
      <c r="Q6620" t="str">
        <f>IF(OR(HLOOKUP(Q$2+$A6620,Sheet2!CC:NO,$B6620,0),HLOOKUP(Q$2+$A6620,Sheet2!CC:NO,$B6620,0)&lt;&gt;""),HLOOKUP(Q$2+$A6620,Sheet2!CC:NO,$B6620,0),"")</f>
        <v/>
      </c>
    </row>
    <row r="6621" spans="1:17" x14ac:dyDescent="0.25">
      <c r="A6621" s="64">
        <f t="shared" si="827"/>
        <v>42</v>
      </c>
      <c r="B6621" s="64">
        <f t="shared" si="828"/>
        <v>666</v>
      </c>
      <c r="C6621" s="64">
        <f t="shared" si="829"/>
        <v>8</v>
      </c>
      <c r="D6621" s="64">
        <f t="shared" si="830"/>
        <v>662</v>
      </c>
      <c r="E6621" s="64">
        <f t="shared" si="831"/>
        <v>3306</v>
      </c>
      <c r="F6621" s="64" t="str">
        <f t="shared" si="824"/>
        <v/>
      </c>
      <c r="G6621" s="64" t="str">
        <f t="shared" si="825"/>
        <v/>
      </c>
      <c r="H6621" s="64" t="str">
        <f t="shared" si="826"/>
        <v/>
      </c>
      <c r="I6621" s="80" t="str">
        <f>IFERROR(VLOOKUP(D6621,Sheet2!A:B,2,0),"")</f>
        <v/>
      </c>
      <c r="J6621" s="64" t="str">
        <f>IFERROR(IF(I6621&lt;&gt;"",VLOOKUP(I6621,Sheet2!B:C,2,0),""),"")</f>
        <v/>
      </c>
      <c r="K6621" s="64" t="str">
        <f>IFERROR( IF(I6621&lt;&gt;"", HLOOKUP(L$2+$A6621,Sheet2!BX:NK,2,0),""),"")</f>
        <v/>
      </c>
      <c r="L6621" t="str">
        <f>IF(OR(HLOOKUP(L$2+$A6621,Sheet2!BX:NK,$B6621,0),HLOOKUP(L$2+$A6621,Sheet2!BX:NK,$B6621,0)&lt;&gt;""),HLOOKUP(L$2+$A6621,Sheet2!BX:NK,$B6621,0),"")</f>
        <v/>
      </c>
      <c r="M6621" t="str">
        <f>IF(OR(HLOOKUP(M$2+$A6621,Sheet2!BY:NL,$B6621,0),HLOOKUP(M$2+$A6621,Sheet2!BY:NL,$B6621,0)&lt;&gt;""),HLOOKUP(M$2+$A6621,Sheet2!BY:NL,$B6621,0),"")</f>
        <v/>
      </c>
      <c r="N6621" t="str">
        <f>IF(OR(HLOOKUP(N$2+$A6621,Sheet2!BZ:NM,$B6621,0),HLOOKUP(N$2+$A6621,Sheet2!BZ:NM,$B6621,0)&lt;&gt;""),HLOOKUP(N$2+$A6621,Sheet2!BZ:NM,$B6621,0),"")</f>
        <v/>
      </c>
      <c r="O6621" t="str">
        <f>IF(OR(HLOOKUP(O$2+$A6621,Sheet2!CA:NN,$B6621,0),HLOOKUP(O$2+$A6621,Sheet2!CA:NN,$B6621,0)&lt;&gt;""),HLOOKUP(O$2+$A6621,Sheet2!CA:NN,$B6621,0),"")</f>
        <v/>
      </c>
      <c r="P6621" t="str">
        <f>IF(OR(HLOOKUP(P$2+$A6621,Sheet2!CB:NO,$B6621,0),HLOOKUP(P$2+$A6621,Sheet2!CB:NO,$B6621,0)&lt;&gt;""),HLOOKUP(P$2+$A6621,Sheet2!CB:NO,$B6621,0),"")</f>
        <v/>
      </c>
      <c r="Q6621" t="str">
        <f>IF(OR(HLOOKUP(Q$2+$A6621,Sheet2!CC:NO,$B6621,0),HLOOKUP(Q$2+$A6621,Sheet2!CC:NO,$B6621,0)&lt;&gt;""),HLOOKUP(Q$2+$A6621,Sheet2!CC:NO,$B6621,0),"")</f>
        <v/>
      </c>
    </row>
    <row r="6622" spans="1:17" x14ac:dyDescent="0.25">
      <c r="A6622" s="64">
        <f t="shared" si="827"/>
        <v>48</v>
      </c>
      <c r="B6622" s="64">
        <f t="shared" si="828"/>
        <v>666</v>
      </c>
      <c r="C6622" s="64">
        <f t="shared" si="829"/>
        <v>9</v>
      </c>
      <c r="D6622" s="64">
        <f t="shared" si="830"/>
        <v>662</v>
      </c>
      <c r="E6622" s="64">
        <f t="shared" si="831"/>
        <v>3306</v>
      </c>
      <c r="F6622" s="64" t="str">
        <f t="shared" si="824"/>
        <v/>
      </c>
      <c r="G6622" s="64" t="str">
        <f t="shared" si="825"/>
        <v/>
      </c>
      <c r="H6622" s="64" t="str">
        <f t="shared" si="826"/>
        <v/>
      </c>
      <c r="I6622" s="80" t="str">
        <f>IFERROR(VLOOKUP(D6622,Sheet2!A:B,2,0),"")</f>
        <v/>
      </c>
      <c r="J6622" s="64" t="str">
        <f>IFERROR(IF(I6622&lt;&gt;"",VLOOKUP(I6622,Sheet2!B:C,2,0),""),"")</f>
        <v/>
      </c>
      <c r="K6622" s="64" t="str">
        <f>IFERROR( IF(I6622&lt;&gt;"", HLOOKUP(L$2+$A6622,Sheet2!BX:NK,2,0),""),"")</f>
        <v/>
      </c>
      <c r="L6622" t="str">
        <f>IF(OR(HLOOKUP(L$2+$A6622,Sheet2!BX:NK,$B6622,0),HLOOKUP(L$2+$A6622,Sheet2!BX:NK,$B6622,0)&lt;&gt;""),HLOOKUP(L$2+$A6622,Sheet2!BX:NK,$B6622,0),"")</f>
        <v/>
      </c>
      <c r="M6622" t="str">
        <f>IF(OR(HLOOKUP(M$2+$A6622,Sheet2!BY:NL,$B6622,0),HLOOKUP(M$2+$A6622,Sheet2!BY:NL,$B6622,0)&lt;&gt;""),HLOOKUP(M$2+$A6622,Sheet2!BY:NL,$B6622,0),"")</f>
        <v/>
      </c>
      <c r="N6622" t="str">
        <f>IF(OR(HLOOKUP(N$2+$A6622,Sheet2!BZ:NM,$B6622,0),HLOOKUP(N$2+$A6622,Sheet2!BZ:NM,$B6622,0)&lt;&gt;""),HLOOKUP(N$2+$A6622,Sheet2!BZ:NM,$B6622,0),"")</f>
        <v/>
      </c>
      <c r="O6622" t="str">
        <f>IF(OR(HLOOKUP(O$2+$A6622,Sheet2!CA:NN,$B6622,0),HLOOKUP(O$2+$A6622,Sheet2!CA:NN,$B6622,0)&lt;&gt;""),HLOOKUP(O$2+$A6622,Sheet2!CA:NN,$B6622,0),"")</f>
        <v/>
      </c>
      <c r="P6622" t="str">
        <f>IF(OR(HLOOKUP(P$2+$A6622,Sheet2!CB:NO,$B6622,0),HLOOKUP(P$2+$A6622,Sheet2!CB:NO,$B6622,0)&lt;&gt;""),HLOOKUP(P$2+$A6622,Sheet2!CB:NO,$B6622,0),"")</f>
        <v/>
      </c>
      <c r="Q6622" t="str">
        <f>IF(OR(HLOOKUP(Q$2+$A6622,Sheet2!CC:NO,$B6622,0),HLOOKUP(Q$2+$A6622,Sheet2!CC:NO,$B6622,0)&lt;&gt;""),HLOOKUP(Q$2+$A6622,Sheet2!CC:NO,$B6622,0),"")</f>
        <v/>
      </c>
    </row>
    <row r="6623" spans="1:17" x14ac:dyDescent="0.25">
      <c r="A6623" s="64">
        <f t="shared" si="827"/>
        <v>54</v>
      </c>
      <c r="B6623" s="64">
        <f t="shared" si="828"/>
        <v>666</v>
      </c>
      <c r="C6623" s="64">
        <f t="shared" si="829"/>
        <v>10</v>
      </c>
      <c r="D6623" s="64">
        <f t="shared" si="830"/>
        <v>662</v>
      </c>
      <c r="E6623" s="64">
        <f t="shared" si="831"/>
        <v>3306</v>
      </c>
      <c r="F6623" s="64" t="str">
        <f t="shared" si="824"/>
        <v/>
      </c>
      <c r="G6623" s="64" t="str">
        <f t="shared" si="825"/>
        <v/>
      </c>
      <c r="H6623" s="64" t="str">
        <f t="shared" si="826"/>
        <v/>
      </c>
      <c r="I6623" s="80" t="str">
        <f>IFERROR(VLOOKUP(D6623,Sheet2!A:B,2,0),"")</f>
        <v/>
      </c>
      <c r="J6623" s="64" t="str">
        <f>IFERROR(IF(I6623&lt;&gt;"",VLOOKUP(I6623,Sheet2!B:C,2,0),""),"")</f>
        <v/>
      </c>
      <c r="K6623" s="64" t="str">
        <f>IFERROR( IF(I6623&lt;&gt;"", HLOOKUP(L$2+$A6623,Sheet2!BX:NK,2,0),""),"")</f>
        <v/>
      </c>
      <c r="L6623" t="str">
        <f>IF(OR(HLOOKUP(L$2+$A6623,Sheet2!BX:NK,$B6623,0),HLOOKUP(L$2+$A6623,Sheet2!BX:NK,$B6623,0)&lt;&gt;""),HLOOKUP(L$2+$A6623,Sheet2!BX:NK,$B6623,0),"")</f>
        <v/>
      </c>
      <c r="M6623" t="str">
        <f>IF(OR(HLOOKUP(M$2+$A6623,Sheet2!BY:NL,$B6623,0),HLOOKUP(M$2+$A6623,Sheet2!BY:NL,$B6623,0)&lt;&gt;""),HLOOKUP(M$2+$A6623,Sheet2!BY:NL,$B6623,0),"")</f>
        <v/>
      </c>
      <c r="N6623" t="str">
        <f>IF(OR(HLOOKUP(N$2+$A6623,Sheet2!BZ:NM,$B6623,0),HLOOKUP(N$2+$A6623,Sheet2!BZ:NM,$B6623,0)&lt;&gt;""),HLOOKUP(N$2+$A6623,Sheet2!BZ:NM,$B6623,0),"")</f>
        <v/>
      </c>
      <c r="O6623" t="str">
        <f>IF(OR(HLOOKUP(O$2+$A6623,Sheet2!CA:NN,$B6623,0),HLOOKUP(O$2+$A6623,Sheet2!CA:NN,$B6623,0)&lt;&gt;""),HLOOKUP(O$2+$A6623,Sheet2!CA:NN,$B6623,0),"")</f>
        <v/>
      </c>
      <c r="P6623" t="str">
        <f>IF(OR(HLOOKUP(P$2+$A6623,Sheet2!CB:NO,$B6623,0),HLOOKUP(P$2+$A6623,Sheet2!CB:NO,$B6623,0)&lt;&gt;""),HLOOKUP(P$2+$A6623,Sheet2!CB:NO,$B6623,0),"")</f>
        <v/>
      </c>
      <c r="Q6623" t="str">
        <f>IF(OR(HLOOKUP(Q$2+$A6623,Sheet2!CC:NO,$B6623,0),HLOOKUP(Q$2+$A6623,Sheet2!CC:NO,$B6623,0)&lt;&gt;""),HLOOKUP(Q$2+$A6623,Sheet2!CC:NO,$B6623,0),"")</f>
        <v/>
      </c>
    </row>
    <row r="6624" spans="1:17" x14ac:dyDescent="0.25">
      <c r="A6624" s="64">
        <f t="shared" si="827"/>
        <v>0</v>
      </c>
      <c r="B6624" s="64">
        <f t="shared" si="828"/>
        <v>667</v>
      </c>
      <c r="C6624" s="64">
        <f t="shared" si="829"/>
        <v>1</v>
      </c>
      <c r="D6624" s="64">
        <f t="shared" si="830"/>
        <v>663</v>
      </c>
      <c r="E6624" s="64">
        <f t="shared" si="831"/>
        <v>3311</v>
      </c>
      <c r="F6624" s="64" t="str">
        <f t="shared" si="824"/>
        <v/>
      </c>
      <c r="G6624" s="64" t="str">
        <f t="shared" si="825"/>
        <v/>
      </c>
      <c r="H6624" s="64" t="str">
        <f t="shared" si="826"/>
        <v/>
      </c>
      <c r="I6624" s="80" t="str">
        <f>IFERROR(VLOOKUP(D6624,Sheet2!A:B,2,0),"")</f>
        <v/>
      </c>
      <c r="J6624" s="64" t="str">
        <f>IFERROR(IF(I6624&lt;&gt;"",VLOOKUP(I6624,Sheet2!B:C,2,0),""),"")</f>
        <v/>
      </c>
      <c r="K6624" s="64" t="str">
        <f>IFERROR( IF(I6624&lt;&gt;"", HLOOKUP(L$2+$A6624,Sheet2!BX:NK,2,0),""),"")</f>
        <v/>
      </c>
      <c r="L6624" t="str">
        <f>IF(OR(HLOOKUP(L$2+$A6624,Sheet2!BX:NK,$B6624,0),HLOOKUP(L$2+$A6624,Sheet2!BX:NK,$B6624,0)&lt;&gt;""),HLOOKUP(L$2+$A6624,Sheet2!BX:NK,$B6624,0),"")</f>
        <v/>
      </c>
      <c r="M6624" t="str">
        <f>IF(OR(HLOOKUP(M$2+$A6624,Sheet2!BY:NL,$B6624,0),HLOOKUP(M$2+$A6624,Sheet2!BY:NL,$B6624,0)&lt;&gt;""),HLOOKUP(M$2+$A6624,Sheet2!BY:NL,$B6624,0),"")</f>
        <v/>
      </c>
      <c r="N6624" t="str">
        <f>IF(OR(HLOOKUP(N$2+$A6624,Sheet2!BZ:NM,$B6624,0),HLOOKUP(N$2+$A6624,Sheet2!BZ:NM,$B6624,0)&lt;&gt;""),HLOOKUP(N$2+$A6624,Sheet2!BZ:NM,$B6624,0),"")</f>
        <v/>
      </c>
      <c r="O6624" t="str">
        <f>IF(OR(HLOOKUP(O$2+$A6624,Sheet2!CA:NN,$B6624,0),HLOOKUP(O$2+$A6624,Sheet2!CA:NN,$B6624,0)&lt;&gt;""),HLOOKUP(O$2+$A6624,Sheet2!CA:NN,$B6624,0),"")</f>
        <v/>
      </c>
      <c r="P6624" t="str">
        <f>IF(OR(HLOOKUP(P$2+$A6624,Sheet2!CB:NO,$B6624,0),HLOOKUP(P$2+$A6624,Sheet2!CB:NO,$B6624,0)&lt;&gt;""),HLOOKUP(P$2+$A6624,Sheet2!CB:NO,$B6624,0),"")</f>
        <v/>
      </c>
      <c r="Q6624" t="str">
        <f>IF(OR(HLOOKUP(Q$2+$A6624,Sheet2!CC:NO,$B6624,0),HLOOKUP(Q$2+$A6624,Sheet2!CC:NO,$B6624,0)&lt;&gt;""),HLOOKUP(Q$2+$A6624,Sheet2!CC:NO,$B6624,0),"")</f>
        <v/>
      </c>
    </row>
    <row r="6625" spans="1:17" x14ac:dyDescent="0.25">
      <c r="A6625" s="64">
        <f t="shared" si="827"/>
        <v>6</v>
      </c>
      <c r="B6625" s="64">
        <f t="shared" si="828"/>
        <v>667</v>
      </c>
      <c r="C6625" s="64">
        <f t="shared" si="829"/>
        <v>2</v>
      </c>
      <c r="D6625" s="64">
        <f t="shared" si="830"/>
        <v>663</v>
      </c>
      <c r="E6625" s="64">
        <f t="shared" si="831"/>
        <v>3311</v>
      </c>
      <c r="F6625" s="64" t="str">
        <f t="shared" si="824"/>
        <v/>
      </c>
      <c r="G6625" s="64" t="str">
        <f t="shared" si="825"/>
        <v/>
      </c>
      <c r="H6625" s="64" t="str">
        <f t="shared" si="826"/>
        <v/>
      </c>
      <c r="I6625" s="80" t="str">
        <f>IFERROR(VLOOKUP(D6625,Sheet2!A:B,2,0),"")</f>
        <v/>
      </c>
      <c r="J6625" s="64" t="str">
        <f>IFERROR(IF(I6625&lt;&gt;"",VLOOKUP(I6625,Sheet2!B:C,2,0),""),"")</f>
        <v/>
      </c>
      <c r="K6625" s="64" t="str">
        <f>IFERROR( IF(I6625&lt;&gt;"", HLOOKUP(L$2+$A6625,Sheet2!BX:NK,2,0),""),"")</f>
        <v/>
      </c>
      <c r="L6625" t="str">
        <f>IF(OR(HLOOKUP(L$2+$A6625,Sheet2!BX:NK,$B6625,0),HLOOKUP(L$2+$A6625,Sheet2!BX:NK,$B6625,0)&lt;&gt;""),HLOOKUP(L$2+$A6625,Sheet2!BX:NK,$B6625,0),"")</f>
        <v/>
      </c>
      <c r="M6625" t="str">
        <f>IF(OR(HLOOKUP(M$2+$A6625,Sheet2!BY:NL,$B6625,0),HLOOKUP(M$2+$A6625,Sheet2!BY:NL,$B6625,0)&lt;&gt;""),HLOOKUP(M$2+$A6625,Sheet2!BY:NL,$B6625,0),"")</f>
        <v/>
      </c>
      <c r="N6625" t="str">
        <f>IF(OR(HLOOKUP(N$2+$A6625,Sheet2!BZ:NM,$B6625,0),HLOOKUP(N$2+$A6625,Sheet2!BZ:NM,$B6625,0)&lt;&gt;""),HLOOKUP(N$2+$A6625,Sheet2!BZ:NM,$B6625,0),"")</f>
        <v/>
      </c>
      <c r="O6625" t="str">
        <f>IF(OR(HLOOKUP(O$2+$A6625,Sheet2!CA:NN,$B6625,0),HLOOKUP(O$2+$A6625,Sheet2!CA:NN,$B6625,0)&lt;&gt;""),HLOOKUP(O$2+$A6625,Sheet2!CA:NN,$B6625,0),"")</f>
        <v/>
      </c>
      <c r="P6625" t="str">
        <f>IF(OR(HLOOKUP(P$2+$A6625,Sheet2!CB:NO,$B6625,0),HLOOKUP(P$2+$A6625,Sheet2!CB:NO,$B6625,0)&lt;&gt;""),HLOOKUP(P$2+$A6625,Sheet2!CB:NO,$B6625,0),"")</f>
        <v/>
      </c>
      <c r="Q6625" t="str">
        <f>IF(OR(HLOOKUP(Q$2+$A6625,Sheet2!CC:NO,$B6625,0),HLOOKUP(Q$2+$A6625,Sheet2!CC:NO,$B6625,0)&lt;&gt;""),HLOOKUP(Q$2+$A6625,Sheet2!CC:NO,$B6625,0),"")</f>
        <v/>
      </c>
    </row>
    <row r="6626" spans="1:17" x14ac:dyDescent="0.25">
      <c r="A6626" s="64">
        <f t="shared" si="827"/>
        <v>12</v>
      </c>
      <c r="B6626" s="64">
        <f t="shared" si="828"/>
        <v>667</v>
      </c>
      <c r="C6626" s="64">
        <f t="shared" si="829"/>
        <v>3</v>
      </c>
      <c r="D6626" s="64">
        <f t="shared" si="830"/>
        <v>663</v>
      </c>
      <c r="E6626" s="64">
        <f t="shared" si="831"/>
        <v>3311</v>
      </c>
      <c r="F6626" s="64" t="str">
        <f t="shared" si="824"/>
        <v/>
      </c>
      <c r="G6626" s="64" t="str">
        <f t="shared" si="825"/>
        <v/>
      </c>
      <c r="H6626" s="64" t="str">
        <f t="shared" si="826"/>
        <v/>
      </c>
      <c r="I6626" s="80" t="str">
        <f>IFERROR(VLOOKUP(D6626,Sheet2!A:B,2,0),"")</f>
        <v/>
      </c>
      <c r="J6626" s="64" t="str">
        <f>IFERROR(IF(I6626&lt;&gt;"",VLOOKUP(I6626,Sheet2!B:C,2,0),""),"")</f>
        <v/>
      </c>
      <c r="K6626" s="64" t="str">
        <f>IFERROR( IF(I6626&lt;&gt;"", HLOOKUP(L$2+$A6626,Sheet2!BX:NK,2,0),""),"")</f>
        <v/>
      </c>
      <c r="L6626" t="str">
        <f>IF(OR(HLOOKUP(L$2+$A6626,Sheet2!BX:NK,$B6626,0),HLOOKUP(L$2+$A6626,Sheet2!BX:NK,$B6626,0)&lt;&gt;""),HLOOKUP(L$2+$A6626,Sheet2!BX:NK,$B6626,0),"")</f>
        <v/>
      </c>
      <c r="M6626" t="str">
        <f>IF(OR(HLOOKUP(M$2+$A6626,Sheet2!BY:NL,$B6626,0),HLOOKUP(M$2+$A6626,Sheet2!BY:NL,$B6626,0)&lt;&gt;""),HLOOKUP(M$2+$A6626,Sheet2!BY:NL,$B6626,0),"")</f>
        <v/>
      </c>
      <c r="N6626" t="str">
        <f>IF(OR(HLOOKUP(N$2+$A6626,Sheet2!BZ:NM,$B6626,0),HLOOKUP(N$2+$A6626,Sheet2!BZ:NM,$B6626,0)&lt;&gt;""),HLOOKUP(N$2+$A6626,Sheet2!BZ:NM,$B6626,0),"")</f>
        <v/>
      </c>
      <c r="O6626" t="str">
        <f>IF(OR(HLOOKUP(O$2+$A6626,Sheet2!CA:NN,$B6626,0),HLOOKUP(O$2+$A6626,Sheet2!CA:NN,$B6626,0)&lt;&gt;""),HLOOKUP(O$2+$A6626,Sheet2!CA:NN,$B6626,0),"")</f>
        <v/>
      </c>
      <c r="P6626" t="str">
        <f>IF(OR(HLOOKUP(P$2+$A6626,Sheet2!CB:NO,$B6626,0),HLOOKUP(P$2+$A6626,Sheet2!CB:NO,$B6626,0)&lt;&gt;""),HLOOKUP(P$2+$A6626,Sheet2!CB:NO,$B6626,0),"")</f>
        <v/>
      </c>
      <c r="Q6626" t="str">
        <f>IF(OR(HLOOKUP(Q$2+$A6626,Sheet2!CC:NO,$B6626,0),HLOOKUP(Q$2+$A6626,Sheet2!CC:NO,$B6626,0)&lt;&gt;""),HLOOKUP(Q$2+$A6626,Sheet2!CC:NO,$B6626,0),"")</f>
        <v/>
      </c>
    </row>
    <row r="6627" spans="1:17" x14ac:dyDescent="0.25">
      <c r="A6627" s="64">
        <f t="shared" si="827"/>
        <v>18</v>
      </c>
      <c r="B6627" s="64">
        <f t="shared" si="828"/>
        <v>667</v>
      </c>
      <c r="C6627" s="64">
        <f t="shared" si="829"/>
        <v>4</v>
      </c>
      <c r="D6627" s="64">
        <f t="shared" si="830"/>
        <v>663</v>
      </c>
      <c r="E6627" s="64">
        <f t="shared" si="831"/>
        <v>3311</v>
      </c>
      <c r="F6627" s="64" t="str">
        <f t="shared" si="824"/>
        <v/>
      </c>
      <c r="G6627" s="64" t="str">
        <f t="shared" si="825"/>
        <v/>
      </c>
      <c r="H6627" s="64" t="str">
        <f t="shared" si="826"/>
        <v/>
      </c>
      <c r="I6627" s="80" t="str">
        <f>IFERROR(VLOOKUP(D6627,Sheet2!A:B,2,0),"")</f>
        <v/>
      </c>
      <c r="J6627" s="64" t="str">
        <f>IFERROR(IF(I6627&lt;&gt;"",VLOOKUP(I6627,Sheet2!B:C,2,0),""),"")</f>
        <v/>
      </c>
      <c r="K6627" s="64" t="str">
        <f>IFERROR( IF(I6627&lt;&gt;"", HLOOKUP(L$2+$A6627,Sheet2!BX:NK,2,0),""),"")</f>
        <v/>
      </c>
      <c r="L6627" t="str">
        <f>IF(OR(HLOOKUP(L$2+$A6627,Sheet2!BX:NK,$B6627,0),HLOOKUP(L$2+$A6627,Sheet2!BX:NK,$B6627,0)&lt;&gt;""),HLOOKUP(L$2+$A6627,Sheet2!BX:NK,$B6627,0),"")</f>
        <v/>
      </c>
      <c r="M6627" t="str">
        <f>IF(OR(HLOOKUP(M$2+$A6627,Sheet2!BY:NL,$B6627,0),HLOOKUP(M$2+$A6627,Sheet2!BY:NL,$B6627,0)&lt;&gt;""),HLOOKUP(M$2+$A6627,Sheet2!BY:NL,$B6627,0),"")</f>
        <v/>
      </c>
      <c r="N6627" t="str">
        <f>IF(OR(HLOOKUP(N$2+$A6627,Sheet2!BZ:NM,$B6627,0),HLOOKUP(N$2+$A6627,Sheet2!BZ:NM,$B6627,0)&lt;&gt;""),HLOOKUP(N$2+$A6627,Sheet2!BZ:NM,$B6627,0),"")</f>
        <v/>
      </c>
      <c r="O6627" t="str">
        <f>IF(OR(HLOOKUP(O$2+$A6627,Sheet2!CA:NN,$B6627,0),HLOOKUP(O$2+$A6627,Sheet2!CA:NN,$B6627,0)&lt;&gt;""),HLOOKUP(O$2+$A6627,Sheet2!CA:NN,$B6627,0),"")</f>
        <v/>
      </c>
      <c r="P6627" t="str">
        <f>IF(OR(HLOOKUP(P$2+$A6627,Sheet2!CB:NO,$B6627,0),HLOOKUP(P$2+$A6627,Sheet2!CB:NO,$B6627,0)&lt;&gt;""),HLOOKUP(P$2+$A6627,Sheet2!CB:NO,$B6627,0),"")</f>
        <v/>
      </c>
      <c r="Q6627" t="str">
        <f>IF(OR(HLOOKUP(Q$2+$A6627,Sheet2!CC:NO,$B6627,0),HLOOKUP(Q$2+$A6627,Sheet2!CC:NO,$B6627,0)&lt;&gt;""),HLOOKUP(Q$2+$A6627,Sheet2!CC:NO,$B6627,0),"")</f>
        <v/>
      </c>
    </row>
    <row r="6628" spans="1:17" x14ac:dyDescent="0.25">
      <c r="A6628" s="64">
        <f t="shared" si="827"/>
        <v>24</v>
      </c>
      <c r="B6628" s="64">
        <f t="shared" si="828"/>
        <v>667</v>
      </c>
      <c r="C6628" s="64">
        <f t="shared" si="829"/>
        <v>5</v>
      </c>
      <c r="D6628" s="64">
        <f t="shared" si="830"/>
        <v>663</v>
      </c>
      <c r="E6628" s="64">
        <f t="shared" si="831"/>
        <v>3311</v>
      </c>
      <c r="F6628" s="64" t="str">
        <f t="shared" si="824"/>
        <v/>
      </c>
      <c r="G6628" s="64" t="str">
        <f t="shared" si="825"/>
        <v/>
      </c>
      <c r="H6628" s="64" t="str">
        <f t="shared" si="826"/>
        <v/>
      </c>
      <c r="I6628" s="80" t="str">
        <f>IFERROR(VLOOKUP(D6628,Sheet2!A:B,2,0),"")</f>
        <v/>
      </c>
      <c r="J6628" s="64" t="str">
        <f>IFERROR(IF(I6628&lt;&gt;"",VLOOKUP(I6628,Sheet2!B:C,2,0),""),"")</f>
        <v/>
      </c>
      <c r="K6628" s="64" t="str">
        <f>IFERROR( IF(I6628&lt;&gt;"", HLOOKUP(L$2+$A6628,Sheet2!BX:NK,2,0),""),"")</f>
        <v/>
      </c>
      <c r="L6628" t="str">
        <f>IF(OR(HLOOKUP(L$2+$A6628,Sheet2!BX:NK,$B6628,0),HLOOKUP(L$2+$A6628,Sheet2!BX:NK,$B6628,0)&lt;&gt;""),HLOOKUP(L$2+$A6628,Sheet2!BX:NK,$B6628,0),"")</f>
        <v/>
      </c>
      <c r="M6628" t="str">
        <f>IF(OR(HLOOKUP(M$2+$A6628,Sheet2!BY:NL,$B6628,0),HLOOKUP(M$2+$A6628,Sheet2!BY:NL,$B6628,0)&lt;&gt;""),HLOOKUP(M$2+$A6628,Sheet2!BY:NL,$B6628,0),"")</f>
        <v/>
      </c>
      <c r="N6628" t="str">
        <f>IF(OR(HLOOKUP(N$2+$A6628,Sheet2!BZ:NM,$B6628,0),HLOOKUP(N$2+$A6628,Sheet2!BZ:NM,$B6628,0)&lt;&gt;""),HLOOKUP(N$2+$A6628,Sheet2!BZ:NM,$B6628,0),"")</f>
        <v/>
      </c>
      <c r="O6628" t="str">
        <f>IF(OR(HLOOKUP(O$2+$A6628,Sheet2!CA:NN,$B6628,0),HLOOKUP(O$2+$A6628,Sheet2!CA:NN,$B6628,0)&lt;&gt;""),HLOOKUP(O$2+$A6628,Sheet2!CA:NN,$B6628,0),"")</f>
        <v/>
      </c>
      <c r="P6628" t="str">
        <f>IF(OR(HLOOKUP(P$2+$A6628,Sheet2!CB:NO,$B6628,0),HLOOKUP(P$2+$A6628,Sheet2!CB:NO,$B6628,0)&lt;&gt;""),HLOOKUP(P$2+$A6628,Sheet2!CB:NO,$B6628,0),"")</f>
        <v/>
      </c>
      <c r="Q6628" t="str">
        <f>IF(OR(HLOOKUP(Q$2+$A6628,Sheet2!CC:NO,$B6628,0),HLOOKUP(Q$2+$A6628,Sheet2!CC:NO,$B6628,0)&lt;&gt;""),HLOOKUP(Q$2+$A6628,Sheet2!CC:NO,$B6628,0),"")</f>
        <v/>
      </c>
    </row>
    <row r="6629" spans="1:17" x14ac:dyDescent="0.25">
      <c r="A6629" s="64">
        <f t="shared" si="827"/>
        <v>30</v>
      </c>
      <c r="B6629" s="64">
        <f t="shared" si="828"/>
        <v>667</v>
      </c>
      <c r="C6629" s="64">
        <f t="shared" si="829"/>
        <v>6</v>
      </c>
      <c r="D6629" s="64">
        <f t="shared" si="830"/>
        <v>663</v>
      </c>
      <c r="E6629" s="64">
        <f t="shared" si="831"/>
        <v>3311</v>
      </c>
      <c r="F6629" s="64" t="str">
        <f t="shared" si="824"/>
        <v/>
      </c>
      <c r="G6629" s="64" t="str">
        <f t="shared" si="825"/>
        <v/>
      </c>
      <c r="H6629" s="64" t="str">
        <f t="shared" si="826"/>
        <v/>
      </c>
      <c r="I6629" s="80" t="str">
        <f>IFERROR(VLOOKUP(D6629,Sheet2!A:B,2,0),"")</f>
        <v/>
      </c>
      <c r="J6629" s="64" t="str">
        <f>IFERROR(IF(I6629&lt;&gt;"",VLOOKUP(I6629,Sheet2!B:C,2,0),""),"")</f>
        <v/>
      </c>
      <c r="K6629" s="64" t="str">
        <f>IFERROR( IF(I6629&lt;&gt;"", HLOOKUP(L$2+$A6629,Sheet2!BX:NK,2,0),""),"")</f>
        <v/>
      </c>
      <c r="L6629" t="str">
        <f>IF(OR(HLOOKUP(L$2+$A6629,Sheet2!BX:NK,$B6629,0),HLOOKUP(L$2+$A6629,Sheet2!BX:NK,$B6629,0)&lt;&gt;""),HLOOKUP(L$2+$A6629,Sheet2!BX:NK,$B6629,0),"")</f>
        <v/>
      </c>
      <c r="M6629" t="str">
        <f>IF(OR(HLOOKUP(M$2+$A6629,Sheet2!BY:NL,$B6629,0),HLOOKUP(M$2+$A6629,Sheet2!BY:NL,$B6629,0)&lt;&gt;""),HLOOKUP(M$2+$A6629,Sheet2!BY:NL,$B6629,0),"")</f>
        <v/>
      </c>
      <c r="N6629" t="str">
        <f>IF(OR(HLOOKUP(N$2+$A6629,Sheet2!BZ:NM,$B6629,0),HLOOKUP(N$2+$A6629,Sheet2!BZ:NM,$B6629,0)&lt;&gt;""),HLOOKUP(N$2+$A6629,Sheet2!BZ:NM,$B6629,0),"")</f>
        <v/>
      </c>
      <c r="O6629" t="str">
        <f>IF(OR(HLOOKUP(O$2+$A6629,Sheet2!CA:NN,$B6629,0),HLOOKUP(O$2+$A6629,Sheet2!CA:NN,$B6629,0)&lt;&gt;""),HLOOKUP(O$2+$A6629,Sheet2!CA:NN,$B6629,0),"")</f>
        <v/>
      </c>
      <c r="P6629" t="str">
        <f>IF(OR(HLOOKUP(P$2+$A6629,Sheet2!CB:NO,$B6629,0),HLOOKUP(P$2+$A6629,Sheet2!CB:NO,$B6629,0)&lt;&gt;""),HLOOKUP(P$2+$A6629,Sheet2!CB:NO,$B6629,0),"")</f>
        <v/>
      </c>
      <c r="Q6629" t="str">
        <f>IF(OR(HLOOKUP(Q$2+$A6629,Sheet2!CC:NO,$B6629,0),HLOOKUP(Q$2+$A6629,Sheet2!CC:NO,$B6629,0)&lt;&gt;""),HLOOKUP(Q$2+$A6629,Sheet2!CC:NO,$B6629,0),"")</f>
        <v/>
      </c>
    </row>
    <row r="6630" spans="1:17" x14ac:dyDescent="0.25">
      <c r="A6630" s="64">
        <f t="shared" si="827"/>
        <v>36</v>
      </c>
      <c r="B6630" s="64">
        <f t="shared" si="828"/>
        <v>667</v>
      </c>
      <c r="C6630" s="64">
        <f t="shared" si="829"/>
        <v>7</v>
      </c>
      <c r="D6630" s="64">
        <f t="shared" si="830"/>
        <v>663</v>
      </c>
      <c r="E6630" s="64">
        <f t="shared" si="831"/>
        <v>3311</v>
      </c>
      <c r="F6630" s="64" t="str">
        <f t="shared" si="824"/>
        <v/>
      </c>
      <c r="G6630" s="64" t="str">
        <f t="shared" si="825"/>
        <v/>
      </c>
      <c r="H6630" s="64" t="str">
        <f t="shared" si="826"/>
        <v/>
      </c>
      <c r="I6630" s="80" t="str">
        <f>IFERROR(VLOOKUP(D6630,Sheet2!A:B,2,0),"")</f>
        <v/>
      </c>
      <c r="J6630" s="64" t="str">
        <f>IFERROR(IF(I6630&lt;&gt;"",VLOOKUP(I6630,Sheet2!B:C,2,0),""),"")</f>
        <v/>
      </c>
      <c r="K6630" s="64" t="str">
        <f>IFERROR( IF(I6630&lt;&gt;"", HLOOKUP(L$2+$A6630,Sheet2!BX:NK,2,0),""),"")</f>
        <v/>
      </c>
      <c r="L6630" t="str">
        <f>IF(OR(HLOOKUP(L$2+$A6630,Sheet2!BX:NK,$B6630,0),HLOOKUP(L$2+$A6630,Sheet2!BX:NK,$B6630,0)&lt;&gt;""),HLOOKUP(L$2+$A6630,Sheet2!BX:NK,$B6630,0),"")</f>
        <v/>
      </c>
      <c r="M6630" t="str">
        <f>IF(OR(HLOOKUP(M$2+$A6630,Sheet2!BY:NL,$B6630,0),HLOOKUP(M$2+$A6630,Sheet2!BY:NL,$B6630,0)&lt;&gt;""),HLOOKUP(M$2+$A6630,Sheet2!BY:NL,$B6630,0),"")</f>
        <v/>
      </c>
      <c r="N6630" t="str">
        <f>IF(OR(HLOOKUP(N$2+$A6630,Sheet2!BZ:NM,$B6630,0),HLOOKUP(N$2+$A6630,Sheet2!BZ:NM,$B6630,0)&lt;&gt;""),HLOOKUP(N$2+$A6630,Sheet2!BZ:NM,$B6630,0),"")</f>
        <v/>
      </c>
      <c r="O6630" t="str">
        <f>IF(OR(HLOOKUP(O$2+$A6630,Sheet2!CA:NN,$B6630,0),HLOOKUP(O$2+$A6630,Sheet2!CA:NN,$B6630,0)&lt;&gt;""),HLOOKUP(O$2+$A6630,Sheet2!CA:NN,$B6630,0),"")</f>
        <v/>
      </c>
      <c r="P6630" t="str">
        <f>IF(OR(HLOOKUP(P$2+$A6630,Sheet2!CB:NO,$B6630,0),HLOOKUP(P$2+$A6630,Sheet2!CB:NO,$B6630,0)&lt;&gt;""),HLOOKUP(P$2+$A6630,Sheet2!CB:NO,$B6630,0),"")</f>
        <v/>
      </c>
      <c r="Q6630" t="str">
        <f>IF(OR(HLOOKUP(Q$2+$A6630,Sheet2!CC:NO,$B6630,0),HLOOKUP(Q$2+$A6630,Sheet2!CC:NO,$B6630,0)&lt;&gt;""),HLOOKUP(Q$2+$A6630,Sheet2!CC:NO,$B6630,0),"")</f>
        <v/>
      </c>
    </row>
    <row r="6631" spans="1:17" x14ac:dyDescent="0.25">
      <c r="A6631" s="64">
        <f t="shared" si="827"/>
        <v>42</v>
      </c>
      <c r="B6631" s="64">
        <f t="shared" si="828"/>
        <v>667</v>
      </c>
      <c r="C6631" s="64">
        <f t="shared" si="829"/>
        <v>8</v>
      </c>
      <c r="D6631" s="64">
        <f t="shared" si="830"/>
        <v>663</v>
      </c>
      <c r="E6631" s="64">
        <f t="shared" si="831"/>
        <v>3311</v>
      </c>
      <c r="F6631" s="64" t="str">
        <f t="shared" si="824"/>
        <v/>
      </c>
      <c r="G6631" s="64" t="str">
        <f t="shared" si="825"/>
        <v/>
      </c>
      <c r="H6631" s="64" t="str">
        <f t="shared" si="826"/>
        <v/>
      </c>
      <c r="I6631" s="80" t="str">
        <f>IFERROR(VLOOKUP(D6631,Sheet2!A:B,2,0),"")</f>
        <v/>
      </c>
      <c r="J6631" s="64" t="str">
        <f>IFERROR(IF(I6631&lt;&gt;"",VLOOKUP(I6631,Sheet2!B:C,2,0),""),"")</f>
        <v/>
      </c>
      <c r="K6631" s="64" t="str">
        <f>IFERROR( IF(I6631&lt;&gt;"", HLOOKUP(L$2+$A6631,Sheet2!BX:NK,2,0),""),"")</f>
        <v/>
      </c>
      <c r="L6631" t="str">
        <f>IF(OR(HLOOKUP(L$2+$A6631,Sheet2!BX:NK,$B6631,0),HLOOKUP(L$2+$A6631,Sheet2!BX:NK,$B6631,0)&lt;&gt;""),HLOOKUP(L$2+$A6631,Sheet2!BX:NK,$B6631,0),"")</f>
        <v/>
      </c>
      <c r="M6631" t="str">
        <f>IF(OR(HLOOKUP(M$2+$A6631,Sheet2!BY:NL,$B6631,0),HLOOKUP(M$2+$A6631,Sheet2!BY:NL,$B6631,0)&lt;&gt;""),HLOOKUP(M$2+$A6631,Sheet2!BY:NL,$B6631,0),"")</f>
        <v/>
      </c>
      <c r="N6631" t="str">
        <f>IF(OR(HLOOKUP(N$2+$A6631,Sheet2!BZ:NM,$B6631,0),HLOOKUP(N$2+$A6631,Sheet2!BZ:NM,$B6631,0)&lt;&gt;""),HLOOKUP(N$2+$A6631,Sheet2!BZ:NM,$B6631,0),"")</f>
        <v/>
      </c>
      <c r="O6631" t="str">
        <f>IF(OR(HLOOKUP(O$2+$A6631,Sheet2!CA:NN,$B6631,0),HLOOKUP(O$2+$A6631,Sheet2!CA:NN,$B6631,0)&lt;&gt;""),HLOOKUP(O$2+$A6631,Sheet2!CA:NN,$B6631,0),"")</f>
        <v/>
      </c>
      <c r="P6631" t="str">
        <f>IF(OR(HLOOKUP(P$2+$A6631,Sheet2!CB:NO,$B6631,0),HLOOKUP(P$2+$A6631,Sheet2!CB:NO,$B6631,0)&lt;&gt;""),HLOOKUP(P$2+$A6631,Sheet2!CB:NO,$B6631,0),"")</f>
        <v/>
      </c>
      <c r="Q6631" t="str">
        <f>IF(OR(HLOOKUP(Q$2+$A6631,Sheet2!CC:NO,$B6631,0),HLOOKUP(Q$2+$A6631,Sheet2!CC:NO,$B6631,0)&lt;&gt;""),HLOOKUP(Q$2+$A6631,Sheet2!CC:NO,$B6631,0),"")</f>
        <v/>
      </c>
    </row>
    <row r="6632" spans="1:17" x14ac:dyDescent="0.25">
      <c r="A6632" s="64">
        <f t="shared" si="827"/>
        <v>48</v>
      </c>
      <c r="B6632" s="64">
        <f t="shared" si="828"/>
        <v>667</v>
      </c>
      <c r="C6632" s="64">
        <f t="shared" si="829"/>
        <v>9</v>
      </c>
      <c r="D6632" s="64">
        <f t="shared" si="830"/>
        <v>663</v>
      </c>
      <c r="E6632" s="64">
        <f t="shared" si="831"/>
        <v>3311</v>
      </c>
      <c r="F6632" s="64" t="str">
        <f t="shared" si="824"/>
        <v/>
      </c>
      <c r="G6632" s="64" t="str">
        <f t="shared" si="825"/>
        <v/>
      </c>
      <c r="H6632" s="64" t="str">
        <f t="shared" si="826"/>
        <v/>
      </c>
      <c r="I6632" s="80" t="str">
        <f>IFERROR(VLOOKUP(D6632,Sheet2!A:B,2,0),"")</f>
        <v/>
      </c>
      <c r="J6632" s="64" t="str">
        <f>IFERROR(IF(I6632&lt;&gt;"",VLOOKUP(I6632,Sheet2!B:C,2,0),""),"")</f>
        <v/>
      </c>
      <c r="K6632" s="64" t="str">
        <f>IFERROR( IF(I6632&lt;&gt;"", HLOOKUP(L$2+$A6632,Sheet2!BX:NK,2,0),""),"")</f>
        <v/>
      </c>
      <c r="L6632" t="str">
        <f>IF(OR(HLOOKUP(L$2+$A6632,Sheet2!BX:NK,$B6632,0),HLOOKUP(L$2+$A6632,Sheet2!BX:NK,$B6632,0)&lt;&gt;""),HLOOKUP(L$2+$A6632,Sheet2!BX:NK,$B6632,0),"")</f>
        <v/>
      </c>
      <c r="M6632" t="str">
        <f>IF(OR(HLOOKUP(M$2+$A6632,Sheet2!BY:NL,$B6632,0),HLOOKUP(M$2+$A6632,Sheet2!BY:NL,$B6632,0)&lt;&gt;""),HLOOKUP(M$2+$A6632,Sheet2!BY:NL,$B6632,0),"")</f>
        <v/>
      </c>
      <c r="N6632" t="str">
        <f>IF(OR(HLOOKUP(N$2+$A6632,Sheet2!BZ:NM,$B6632,0),HLOOKUP(N$2+$A6632,Sheet2!BZ:NM,$B6632,0)&lt;&gt;""),HLOOKUP(N$2+$A6632,Sheet2!BZ:NM,$B6632,0),"")</f>
        <v/>
      </c>
      <c r="O6632" t="str">
        <f>IF(OR(HLOOKUP(O$2+$A6632,Sheet2!CA:NN,$B6632,0),HLOOKUP(O$2+$A6632,Sheet2!CA:NN,$B6632,0)&lt;&gt;""),HLOOKUP(O$2+$A6632,Sheet2!CA:NN,$B6632,0),"")</f>
        <v/>
      </c>
      <c r="P6632" t="str">
        <f>IF(OR(HLOOKUP(P$2+$A6632,Sheet2!CB:NO,$B6632,0),HLOOKUP(P$2+$A6632,Sheet2!CB:NO,$B6632,0)&lt;&gt;""),HLOOKUP(P$2+$A6632,Sheet2!CB:NO,$B6632,0),"")</f>
        <v/>
      </c>
      <c r="Q6632" t="str">
        <f>IF(OR(HLOOKUP(Q$2+$A6632,Sheet2!CC:NO,$B6632,0),HLOOKUP(Q$2+$A6632,Sheet2!CC:NO,$B6632,0)&lt;&gt;""),HLOOKUP(Q$2+$A6632,Sheet2!CC:NO,$B6632,0),"")</f>
        <v/>
      </c>
    </row>
    <row r="6633" spans="1:17" x14ac:dyDescent="0.25">
      <c r="A6633" s="64">
        <f t="shared" si="827"/>
        <v>54</v>
      </c>
      <c r="B6633" s="64">
        <f t="shared" si="828"/>
        <v>667</v>
      </c>
      <c r="C6633" s="64">
        <f t="shared" si="829"/>
        <v>10</v>
      </c>
      <c r="D6633" s="64">
        <f t="shared" si="830"/>
        <v>663</v>
      </c>
      <c r="E6633" s="64">
        <f t="shared" si="831"/>
        <v>3311</v>
      </c>
      <c r="F6633" s="64" t="str">
        <f t="shared" si="824"/>
        <v/>
      </c>
      <c r="G6633" s="64" t="str">
        <f t="shared" si="825"/>
        <v/>
      </c>
      <c r="H6633" s="64" t="str">
        <f t="shared" si="826"/>
        <v/>
      </c>
      <c r="I6633" s="80" t="str">
        <f>IFERROR(VLOOKUP(D6633,Sheet2!A:B,2,0),"")</f>
        <v/>
      </c>
      <c r="J6633" s="64" t="str">
        <f>IFERROR(IF(I6633&lt;&gt;"",VLOOKUP(I6633,Sheet2!B:C,2,0),""),"")</f>
        <v/>
      </c>
      <c r="K6633" s="64" t="str">
        <f>IFERROR( IF(I6633&lt;&gt;"", HLOOKUP(L$2+$A6633,Sheet2!BX:NK,2,0),""),"")</f>
        <v/>
      </c>
      <c r="L6633" t="str">
        <f>IF(OR(HLOOKUP(L$2+$A6633,Sheet2!BX:NK,$B6633,0),HLOOKUP(L$2+$A6633,Sheet2!BX:NK,$B6633,0)&lt;&gt;""),HLOOKUP(L$2+$A6633,Sheet2!BX:NK,$B6633,0),"")</f>
        <v/>
      </c>
      <c r="M6633" t="str">
        <f>IF(OR(HLOOKUP(M$2+$A6633,Sheet2!BY:NL,$B6633,0),HLOOKUP(M$2+$A6633,Sheet2!BY:NL,$B6633,0)&lt;&gt;""),HLOOKUP(M$2+$A6633,Sheet2!BY:NL,$B6633,0),"")</f>
        <v/>
      </c>
      <c r="N6633" t="str">
        <f>IF(OR(HLOOKUP(N$2+$A6633,Sheet2!BZ:NM,$B6633,0),HLOOKUP(N$2+$A6633,Sheet2!BZ:NM,$B6633,0)&lt;&gt;""),HLOOKUP(N$2+$A6633,Sheet2!BZ:NM,$B6633,0),"")</f>
        <v/>
      </c>
      <c r="O6633" t="str">
        <f>IF(OR(HLOOKUP(O$2+$A6633,Sheet2!CA:NN,$B6633,0),HLOOKUP(O$2+$A6633,Sheet2!CA:NN,$B6633,0)&lt;&gt;""),HLOOKUP(O$2+$A6633,Sheet2!CA:NN,$B6633,0),"")</f>
        <v/>
      </c>
      <c r="P6633" t="str">
        <f>IF(OR(HLOOKUP(P$2+$A6633,Sheet2!CB:NO,$B6633,0),HLOOKUP(P$2+$A6633,Sheet2!CB:NO,$B6633,0)&lt;&gt;""),HLOOKUP(P$2+$A6633,Sheet2!CB:NO,$B6633,0),"")</f>
        <v/>
      </c>
      <c r="Q6633" t="str">
        <f>IF(OR(HLOOKUP(Q$2+$A6633,Sheet2!CC:NO,$B6633,0),HLOOKUP(Q$2+$A6633,Sheet2!CC:NO,$B6633,0)&lt;&gt;""),HLOOKUP(Q$2+$A6633,Sheet2!CC:NO,$B6633,0),"")</f>
        <v/>
      </c>
    </row>
    <row r="6634" spans="1:17" x14ac:dyDescent="0.25">
      <c r="A6634" s="64">
        <f t="shared" si="827"/>
        <v>0</v>
      </c>
      <c r="B6634" s="64">
        <f t="shared" si="828"/>
        <v>668</v>
      </c>
      <c r="C6634" s="64">
        <f t="shared" si="829"/>
        <v>1</v>
      </c>
      <c r="D6634" s="64">
        <f t="shared" si="830"/>
        <v>664</v>
      </c>
      <c r="E6634" s="64">
        <f t="shared" si="831"/>
        <v>3316</v>
      </c>
      <c r="F6634" s="64" t="str">
        <f t="shared" si="824"/>
        <v/>
      </c>
      <c r="G6634" s="64" t="str">
        <f t="shared" si="825"/>
        <v/>
      </c>
      <c r="H6634" s="64" t="str">
        <f t="shared" si="826"/>
        <v/>
      </c>
      <c r="I6634" s="80" t="str">
        <f>IFERROR(VLOOKUP(D6634,Sheet2!A:B,2,0),"")</f>
        <v/>
      </c>
      <c r="J6634" s="64" t="str">
        <f>IFERROR(IF(I6634&lt;&gt;"",VLOOKUP(I6634,Sheet2!B:C,2,0),""),"")</f>
        <v/>
      </c>
      <c r="K6634" s="64" t="str">
        <f>IFERROR( IF(I6634&lt;&gt;"", HLOOKUP(L$2+$A6634,Sheet2!BX:NK,2,0),""),"")</f>
        <v/>
      </c>
      <c r="L6634" t="str">
        <f>IF(OR(HLOOKUP(L$2+$A6634,Sheet2!BX:NK,$B6634,0),HLOOKUP(L$2+$A6634,Sheet2!BX:NK,$B6634,0)&lt;&gt;""),HLOOKUP(L$2+$A6634,Sheet2!BX:NK,$B6634,0),"")</f>
        <v/>
      </c>
      <c r="M6634" t="str">
        <f>IF(OR(HLOOKUP(M$2+$A6634,Sheet2!BY:NL,$B6634,0),HLOOKUP(M$2+$A6634,Sheet2!BY:NL,$B6634,0)&lt;&gt;""),HLOOKUP(M$2+$A6634,Sheet2!BY:NL,$B6634,0),"")</f>
        <v/>
      </c>
      <c r="N6634" t="str">
        <f>IF(OR(HLOOKUP(N$2+$A6634,Sheet2!BZ:NM,$B6634,0),HLOOKUP(N$2+$A6634,Sheet2!BZ:NM,$B6634,0)&lt;&gt;""),HLOOKUP(N$2+$A6634,Sheet2!BZ:NM,$B6634,0),"")</f>
        <v/>
      </c>
      <c r="O6634" t="str">
        <f>IF(OR(HLOOKUP(O$2+$A6634,Sheet2!CA:NN,$B6634,0),HLOOKUP(O$2+$A6634,Sheet2!CA:NN,$B6634,0)&lt;&gt;""),HLOOKUP(O$2+$A6634,Sheet2!CA:NN,$B6634,0),"")</f>
        <v/>
      </c>
      <c r="P6634" t="str">
        <f>IF(OR(HLOOKUP(P$2+$A6634,Sheet2!CB:NO,$B6634,0),HLOOKUP(P$2+$A6634,Sheet2!CB:NO,$B6634,0)&lt;&gt;""),HLOOKUP(P$2+$A6634,Sheet2!CB:NO,$B6634,0),"")</f>
        <v/>
      </c>
      <c r="Q6634" t="str">
        <f>IF(OR(HLOOKUP(Q$2+$A6634,Sheet2!CC:NO,$B6634,0),HLOOKUP(Q$2+$A6634,Sheet2!CC:NO,$B6634,0)&lt;&gt;""),HLOOKUP(Q$2+$A6634,Sheet2!CC:NO,$B6634,0),"")</f>
        <v/>
      </c>
    </row>
    <row r="6635" spans="1:17" x14ac:dyDescent="0.25">
      <c r="A6635" s="64">
        <f t="shared" si="827"/>
        <v>6</v>
      </c>
      <c r="B6635" s="64">
        <f t="shared" si="828"/>
        <v>668</v>
      </c>
      <c r="C6635" s="64">
        <f t="shared" si="829"/>
        <v>2</v>
      </c>
      <c r="D6635" s="64">
        <f t="shared" si="830"/>
        <v>664</v>
      </c>
      <c r="E6635" s="64">
        <f t="shared" si="831"/>
        <v>3316</v>
      </c>
      <c r="F6635" s="64" t="str">
        <f t="shared" si="824"/>
        <v/>
      </c>
      <c r="G6635" s="64" t="str">
        <f t="shared" si="825"/>
        <v/>
      </c>
      <c r="H6635" s="64" t="str">
        <f t="shared" si="826"/>
        <v/>
      </c>
      <c r="I6635" s="80" t="str">
        <f>IFERROR(VLOOKUP(D6635,Sheet2!A:B,2,0),"")</f>
        <v/>
      </c>
      <c r="J6635" s="64" t="str">
        <f>IFERROR(IF(I6635&lt;&gt;"",VLOOKUP(I6635,Sheet2!B:C,2,0),""),"")</f>
        <v/>
      </c>
      <c r="K6635" s="64" t="str">
        <f>IFERROR( IF(I6635&lt;&gt;"", HLOOKUP(L$2+$A6635,Sheet2!BX:NK,2,0),""),"")</f>
        <v/>
      </c>
      <c r="L6635" t="str">
        <f>IF(OR(HLOOKUP(L$2+$A6635,Sheet2!BX:NK,$B6635,0),HLOOKUP(L$2+$A6635,Sheet2!BX:NK,$B6635,0)&lt;&gt;""),HLOOKUP(L$2+$A6635,Sheet2!BX:NK,$B6635,0),"")</f>
        <v/>
      </c>
      <c r="M6635" t="str">
        <f>IF(OR(HLOOKUP(M$2+$A6635,Sheet2!BY:NL,$B6635,0),HLOOKUP(M$2+$A6635,Sheet2!BY:NL,$B6635,0)&lt;&gt;""),HLOOKUP(M$2+$A6635,Sheet2!BY:NL,$B6635,0),"")</f>
        <v/>
      </c>
      <c r="N6635" t="str">
        <f>IF(OR(HLOOKUP(N$2+$A6635,Sheet2!BZ:NM,$B6635,0),HLOOKUP(N$2+$A6635,Sheet2!BZ:NM,$B6635,0)&lt;&gt;""),HLOOKUP(N$2+$A6635,Sheet2!BZ:NM,$B6635,0),"")</f>
        <v/>
      </c>
      <c r="O6635" t="str">
        <f>IF(OR(HLOOKUP(O$2+$A6635,Sheet2!CA:NN,$B6635,0),HLOOKUP(O$2+$A6635,Sheet2!CA:NN,$B6635,0)&lt;&gt;""),HLOOKUP(O$2+$A6635,Sheet2!CA:NN,$B6635,0),"")</f>
        <v/>
      </c>
      <c r="P6635" t="str">
        <f>IF(OR(HLOOKUP(P$2+$A6635,Sheet2!CB:NO,$B6635,0),HLOOKUP(P$2+$A6635,Sheet2!CB:NO,$B6635,0)&lt;&gt;""),HLOOKUP(P$2+$A6635,Sheet2!CB:NO,$B6635,0),"")</f>
        <v/>
      </c>
      <c r="Q6635" t="str">
        <f>IF(OR(HLOOKUP(Q$2+$A6635,Sheet2!CC:NO,$B6635,0),HLOOKUP(Q$2+$A6635,Sheet2!CC:NO,$B6635,0)&lt;&gt;""),HLOOKUP(Q$2+$A6635,Sheet2!CC:NO,$B6635,0),"")</f>
        <v/>
      </c>
    </row>
    <row r="6636" spans="1:17" x14ac:dyDescent="0.25">
      <c r="A6636" s="64">
        <f t="shared" si="827"/>
        <v>12</v>
      </c>
      <c r="B6636" s="64">
        <f t="shared" si="828"/>
        <v>668</v>
      </c>
      <c r="C6636" s="64">
        <f t="shared" si="829"/>
        <v>3</v>
      </c>
      <c r="D6636" s="64">
        <f t="shared" si="830"/>
        <v>664</v>
      </c>
      <c r="E6636" s="64">
        <f t="shared" si="831"/>
        <v>3316</v>
      </c>
      <c r="F6636" s="64" t="str">
        <f t="shared" si="824"/>
        <v/>
      </c>
      <c r="G6636" s="64" t="str">
        <f t="shared" si="825"/>
        <v/>
      </c>
      <c r="H6636" s="64" t="str">
        <f t="shared" si="826"/>
        <v/>
      </c>
      <c r="I6636" s="80" t="str">
        <f>IFERROR(VLOOKUP(D6636,Sheet2!A:B,2,0),"")</f>
        <v/>
      </c>
      <c r="J6636" s="64" t="str">
        <f>IFERROR(IF(I6636&lt;&gt;"",VLOOKUP(I6636,Sheet2!B:C,2,0),""),"")</f>
        <v/>
      </c>
      <c r="K6636" s="64" t="str">
        <f>IFERROR( IF(I6636&lt;&gt;"", HLOOKUP(L$2+$A6636,Sheet2!BX:NK,2,0),""),"")</f>
        <v/>
      </c>
      <c r="L6636" t="str">
        <f>IF(OR(HLOOKUP(L$2+$A6636,Sheet2!BX:NK,$B6636,0),HLOOKUP(L$2+$A6636,Sheet2!BX:NK,$B6636,0)&lt;&gt;""),HLOOKUP(L$2+$A6636,Sheet2!BX:NK,$B6636,0),"")</f>
        <v/>
      </c>
      <c r="M6636" t="str">
        <f>IF(OR(HLOOKUP(M$2+$A6636,Sheet2!BY:NL,$B6636,0),HLOOKUP(M$2+$A6636,Sheet2!BY:NL,$B6636,0)&lt;&gt;""),HLOOKUP(M$2+$A6636,Sheet2!BY:NL,$B6636,0),"")</f>
        <v/>
      </c>
      <c r="N6636" t="str">
        <f>IF(OR(HLOOKUP(N$2+$A6636,Sheet2!BZ:NM,$B6636,0),HLOOKUP(N$2+$A6636,Sheet2!BZ:NM,$B6636,0)&lt;&gt;""),HLOOKUP(N$2+$A6636,Sheet2!BZ:NM,$B6636,0),"")</f>
        <v/>
      </c>
      <c r="O6636" t="str">
        <f>IF(OR(HLOOKUP(O$2+$A6636,Sheet2!CA:NN,$B6636,0),HLOOKUP(O$2+$A6636,Sheet2!CA:NN,$B6636,0)&lt;&gt;""),HLOOKUP(O$2+$A6636,Sheet2!CA:NN,$B6636,0),"")</f>
        <v/>
      </c>
      <c r="P6636" t="str">
        <f>IF(OR(HLOOKUP(P$2+$A6636,Sheet2!CB:NO,$B6636,0),HLOOKUP(P$2+$A6636,Sheet2!CB:NO,$B6636,0)&lt;&gt;""),HLOOKUP(P$2+$A6636,Sheet2!CB:NO,$B6636,0),"")</f>
        <v/>
      </c>
      <c r="Q6636" t="str">
        <f>IF(OR(HLOOKUP(Q$2+$A6636,Sheet2!CC:NO,$B6636,0),HLOOKUP(Q$2+$A6636,Sheet2!CC:NO,$B6636,0)&lt;&gt;""),HLOOKUP(Q$2+$A6636,Sheet2!CC:NO,$B6636,0),"")</f>
        <v/>
      </c>
    </row>
    <row r="6637" spans="1:17" x14ac:dyDescent="0.25">
      <c r="A6637" s="64">
        <f t="shared" si="827"/>
        <v>18</v>
      </c>
      <c r="B6637" s="64">
        <f t="shared" si="828"/>
        <v>668</v>
      </c>
      <c r="C6637" s="64">
        <f t="shared" si="829"/>
        <v>4</v>
      </c>
      <c r="D6637" s="64">
        <f t="shared" si="830"/>
        <v>664</v>
      </c>
      <c r="E6637" s="64">
        <f t="shared" si="831"/>
        <v>3316</v>
      </c>
      <c r="F6637" s="64" t="str">
        <f t="shared" si="824"/>
        <v/>
      </c>
      <c r="G6637" s="64" t="str">
        <f t="shared" si="825"/>
        <v/>
      </c>
      <c r="H6637" s="64" t="str">
        <f t="shared" si="826"/>
        <v/>
      </c>
      <c r="I6637" s="80" t="str">
        <f>IFERROR(VLOOKUP(D6637,Sheet2!A:B,2,0),"")</f>
        <v/>
      </c>
      <c r="J6637" s="64" t="str">
        <f>IFERROR(IF(I6637&lt;&gt;"",VLOOKUP(I6637,Sheet2!B:C,2,0),""),"")</f>
        <v/>
      </c>
      <c r="K6637" s="64" t="str">
        <f>IFERROR( IF(I6637&lt;&gt;"", HLOOKUP(L$2+$A6637,Sheet2!BX:NK,2,0),""),"")</f>
        <v/>
      </c>
      <c r="L6637" t="str">
        <f>IF(OR(HLOOKUP(L$2+$A6637,Sheet2!BX:NK,$B6637,0),HLOOKUP(L$2+$A6637,Sheet2!BX:NK,$B6637,0)&lt;&gt;""),HLOOKUP(L$2+$A6637,Sheet2!BX:NK,$B6637,0),"")</f>
        <v/>
      </c>
      <c r="M6637" t="str">
        <f>IF(OR(HLOOKUP(M$2+$A6637,Sheet2!BY:NL,$B6637,0),HLOOKUP(M$2+$A6637,Sheet2!BY:NL,$B6637,0)&lt;&gt;""),HLOOKUP(M$2+$A6637,Sheet2!BY:NL,$B6637,0),"")</f>
        <v/>
      </c>
      <c r="N6637" t="str">
        <f>IF(OR(HLOOKUP(N$2+$A6637,Sheet2!BZ:NM,$B6637,0),HLOOKUP(N$2+$A6637,Sheet2!BZ:NM,$B6637,0)&lt;&gt;""),HLOOKUP(N$2+$A6637,Sheet2!BZ:NM,$B6637,0),"")</f>
        <v/>
      </c>
      <c r="O6637" t="str">
        <f>IF(OR(HLOOKUP(O$2+$A6637,Sheet2!CA:NN,$B6637,0),HLOOKUP(O$2+$A6637,Sheet2!CA:NN,$B6637,0)&lt;&gt;""),HLOOKUP(O$2+$A6637,Sheet2!CA:NN,$B6637,0),"")</f>
        <v/>
      </c>
      <c r="P6637" t="str">
        <f>IF(OR(HLOOKUP(P$2+$A6637,Sheet2!CB:NO,$B6637,0),HLOOKUP(P$2+$A6637,Sheet2!CB:NO,$B6637,0)&lt;&gt;""),HLOOKUP(P$2+$A6637,Sheet2!CB:NO,$B6637,0),"")</f>
        <v/>
      </c>
      <c r="Q6637" t="str">
        <f>IF(OR(HLOOKUP(Q$2+$A6637,Sheet2!CC:NO,$B6637,0),HLOOKUP(Q$2+$A6637,Sheet2!CC:NO,$B6637,0)&lt;&gt;""),HLOOKUP(Q$2+$A6637,Sheet2!CC:NO,$B6637,0),"")</f>
        <v/>
      </c>
    </row>
    <row r="6638" spans="1:17" x14ac:dyDescent="0.25">
      <c r="A6638" s="64">
        <f t="shared" si="827"/>
        <v>24</v>
      </c>
      <c r="B6638" s="64">
        <f t="shared" si="828"/>
        <v>668</v>
      </c>
      <c r="C6638" s="64">
        <f t="shared" si="829"/>
        <v>5</v>
      </c>
      <c r="D6638" s="64">
        <f t="shared" si="830"/>
        <v>664</v>
      </c>
      <c r="E6638" s="64">
        <f t="shared" si="831"/>
        <v>3316</v>
      </c>
      <c r="F6638" s="64" t="str">
        <f t="shared" si="824"/>
        <v/>
      </c>
      <c r="G6638" s="64" t="str">
        <f t="shared" si="825"/>
        <v/>
      </c>
      <c r="H6638" s="64" t="str">
        <f t="shared" si="826"/>
        <v/>
      </c>
      <c r="I6638" s="80" t="str">
        <f>IFERROR(VLOOKUP(D6638,Sheet2!A:B,2,0),"")</f>
        <v/>
      </c>
      <c r="J6638" s="64" t="str">
        <f>IFERROR(IF(I6638&lt;&gt;"",VLOOKUP(I6638,Sheet2!B:C,2,0),""),"")</f>
        <v/>
      </c>
      <c r="K6638" s="64" t="str">
        <f>IFERROR( IF(I6638&lt;&gt;"", HLOOKUP(L$2+$A6638,Sheet2!BX:NK,2,0),""),"")</f>
        <v/>
      </c>
      <c r="L6638" t="str">
        <f>IF(OR(HLOOKUP(L$2+$A6638,Sheet2!BX:NK,$B6638,0),HLOOKUP(L$2+$A6638,Sheet2!BX:NK,$B6638,0)&lt;&gt;""),HLOOKUP(L$2+$A6638,Sheet2!BX:NK,$B6638,0),"")</f>
        <v/>
      </c>
      <c r="M6638" t="str">
        <f>IF(OR(HLOOKUP(M$2+$A6638,Sheet2!BY:NL,$B6638,0),HLOOKUP(M$2+$A6638,Sheet2!BY:NL,$B6638,0)&lt;&gt;""),HLOOKUP(M$2+$A6638,Sheet2!BY:NL,$B6638,0),"")</f>
        <v/>
      </c>
      <c r="N6638" t="str">
        <f>IF(OR(HLOOKUP(N$2+$A6638,Sheet2!BZ:NM,$B6638,0),HLOOKUP(N$2+$A6638,Sheet2!BZ:NM,$B6638,0)&lt;&gt;""),HLOOKUP(N$2+$A6638,Sheet2!BZ:NM,$B6638,0),"")</f>
        <v/>
      </c>
      <c r="O6638" t="str">
        <f>IF(OR(HLOOKUP(O$2+$A6638,Sheet2!CA:NN,$B6638,0),HLOOKUP(O$2+$A6638,Sheet2!CA:NN,$B6638,0)&lt;&gt;""),HLOOKUP(O$2+$A6638,Sheet2!CA:NN,$B6638,0),"")</f>
        <v/>
      </c>
      <c r="P6638" t="str">
        <f>IF(OR(HLOOKUP(P$2+$A6638,Sheet2!CB:NO,$B6638,0),HLOOKUP(P$2+$A6638,Sheet2!CB:NO,$B6638,0)&lt;&gt;""),HLOOKUP(P$2+$A6638,Sheet2!CB:NO,$B6638,0),"")</f>
        <v/>
      </c>
      <c r="Q6638" t="str">
        <f>IF(OR(HLOOKUP(Q$2+$A6638,Sheet2!CC:NO,$B6638,0),HLOOKUP(Q$2+$A6638,Sheet2!CC:NO,$B6638,0)&lt;&gt;""),HLOOKUP(Q$2+$A6638,Sheet2!CC:NO,$B6638,0),"")</f>
        <v/>
      </c>
    </row>
    <row r="6639" spans="1:17" x14ac:dyDescent="0.25">
      <c r="A6639" s="64">
        <f t="shared" si="827"/>
        <v>30</v>
      </c>
      <c r="B6639" s="64">
        <f t="shared" si="828"/>
        <v>668</v>
      </c>
      <c r="C6639" s="64">
        <f t="shared" si="829"/>
        <v>6</v>
      </c>
      <c r="D6639" s="64">
        <f t="shared" si="830"/>
        <v>664</v>
      </c>
      <c r="E6639" s="64">
        <f t="shared" si="831"/>
        <v>3316</v>
      </c>
      <c r="F6639" s="64" t="str">
        <f t="shared" si="824"/>
        <v/>
      </c>
      <c r="G6639" s="64" t="str">
        <f t="shared" si="825"/>
        <v/>
      </c>
      <c r="H6639" s="64" t="str">
        <f t="shared" si="826"/>
        <v/>
      </c>
      <c r="I6639" s="80" t="str">
        <f>IFERROR(VLOOKUP(D6639,Sheet2!A:B,2,0),"")</f>
        <v/>
      </c>
      <c r="J6639" s="64" t="str">
        <f>IFERROR(IF(I6639&lt;&gt;"",VLOOKUP(I6639,Sheet2!B:C,2,0),""),"")</f>
        <v/>
      </c>
      <c r="K6639" s="64" t="str">
        <f>IFERROR( IF(I6639&lt;&gt;"", HLOOKUP(L$2+$A6639,Sheet2!BX:NK,2,0),""),"")</f>
        <v/>
      </c>
      <c r="L6639" t="str">
        <f>IF(OR(HLOOKUP(L$2+$A6639,Sheet2!BX:NK,$B6639,0),HLOOKUP(L$2+$A6639,Sheet2!BX:NK,$B6639,0)&lt;&gt;""),HLOOKUP(L$2+$A6639,Sheet2!BX:NK,$B6639,0),"")</f>
        <v/>
      </c>
      <c r="M6639" t="str">
        <f>IF(OR(HLOOKUP(M$2+$A6639,Sheet2!BY:NL,$B6639,0),HLOOKUP(M$2+$A6639,Sheet2!BY:NL,$B6639,0)&lt;&gt;""),HLOOKUP(M$2+$A6639,Sheet2!BY:NL,$B6639,0),"")</f>
        <v/>
      </c>
      <c r="N6639" t="str">
        <f>IF(OR(HLOOKUP(N$2+$A6639,Sheet2!BZ:NM,$B6639,0),HLOOKUP(N$2+$A6639,Sheet2!BZ:NM,$B6639,0)&lt;&gt;""),HLOOKUP(N$2+$A6639,Sheet2!BZ:NM,$B6639,0),"")</f>
        <v/>
      </c>
      <c r="O6639" t="str">
        <f>IF(OR(HLOOKUP(O$2+$A6639,Sheet2!CA:NN,$B6639,0),HLOOKUP(O$2+$A6639,Sheet2!CA:NN,$B6639,0)&lt;&gt;""),HLOOKUP(O$2+$A6639,Sheet2!CA:NN,$B6639,0),"")</f>
        <v/>
      </c>
      <c r="P6639" t="str">
        <f>IF(OR(HLOOKUP(P$2+$A6639,Sheet2!CB:NO,$B6639,0),HLOOKUP(P$2+$A6639,Sheet2!CB:NO,$B6639,0)&lt;&gt;""),HLOOKUP(P$2+$A6639,Sheet2!CB:NO,$B6639,0),"")</f>
        <v/>
      </c>
      <c r="Q6639" t="str">
        <f>IF(OR(HLOOKUP(Q$2+$A6639,Sheet2!CC:NO,$B6639,0),HLOOKUP(Q$2+$A6639,Sheet2!CC:NO,$B6639,0)&lt;&gt;""),HLOOKUP(Q$2+$A6639,Sheet2!CC:NO,$B6639,0),"")</f>
        <v/>
      </c>
    </row>
    <row r="6640" spans="1:17" x14ac:dyDescent="0.25">
      <c r="A6640" s="64">
        <f t="shared" si="827"/>
        <v>36</v>
      </c>
      <c r="B6640" s="64">
        <f t="shared" si="828"/>
        <v>668</v>
      </c>
      <c r="C6640" s="64">
        <f t="shared" si="829"/>
        <v>7</v>
      </c>
      <c r="D6640" s="64">
        <f t="shared" si="830"/>
        <v>664</v>
      </c>
      <c r="E6640" s="64">
        <f t="shared" si="831"/>
        <v>3316</v>
      </c>
      <c r="F6640" s="64" t="str">
        <f t="shared" si="824"/>
        <v/>
      </c>
      <c r="G6640" s="64" t="str">
        <f t="shared" si="825"/>
        <v/>
      </c>
      <c r="H6640" s="64" t="str">
        <f t="shared" si="826"/>
        <v/>
      </c>
      <c r="I6640" s="80" t="str">
        <f>IFERROR(VLOOKUP(D6640,Sheet2!A:B,2,0),"")</f>
        <v/>
      </c>
      <c r="J6640" s="64" t="str">
        <f>IFERROR(IF(I6640&lt;&gt;"",VLOOKUP(I6640,Sheet2!B:C,2,0),""),"")</f>
        <v/>
      </c>
      <c r="K6640" s="64" t="str">
        <f>IFERROR( IF(I6640&lt;&gt;"", HLOOKUP(L$2+$A6640,Sheet2!BX:NK,2,0),""),"")</f>
        <v/>
      </c>
      <c r="L6640" t="str">
        <f>IF(OR(HLOOKUP(L$2+$A6640,Sheet2!BX:NK,$B6640,0),HLOOKUP(L$2+$A6640,Sheet2!BX:NK,$B6640,0)&lt;&gt;""),HLOOKUP(L$2+$A6640,Sheet2!BX:NK,$B6640,0),"")</f>
        <v/>
      </c>
      <c r="M6640" t="str">
        <f>IF(OR(HLOOKUP(M$2+$A6640,Sheet2!BY:NL,$B6640,0),HLOOKUP(M$2+$A6640,Sheet2!BY:NL,$B6640,0)&lt;&gt;""),HLOOKUP(M$2+$A6640,Sheet2!BY:NL,$B6640,0),"")</f>
        <v/>
      </c>
      <c r="N6640" t="str">
        <f>IF(OR(HLOOKUP(N$2+$A6640,Sheet2!BZ:NM,$B6640,0),HLOOKUP(N$2+$A6640,Sheet2!BZ:NM,$B6640,0)&lt;&gt;""),HLOOKUP(N$2+$A6640,Sheet2!BZ:NM,$B6640,0),"")</f>
        <v/>
      </c>
      <c r="O6640" t="str">
        <f>IF(OR(HLOOKUP(O$2+$A6640,Sheet2!CA:NN,$B6640,0),HLOOKUP(O$2+$A6640,Sheet2!CA:NN,$B6640,0)&lt;&gt;""),HLOOKUP(O$2+$A6640,Sheet2!CA:NN,$B6640,0),"")</f>
        <v/>
      </c>
      <c r="P6640" t="str">
        <f>IF(OR(HLOOKUP(P$2+$A6640,Sheet2!CB:NO,$B6640,0),HLOOKUP(P$2+$A6640,Sheet2!CB:NO,$B6640,0)&lt;&gt;""),HLOOKUP(P$2+$A6640,Sheet2!CB:NO,$B6640,0),"")</f>
        <v/>
      </c>
      <c r="Q6640" t="str">
        <f>IF(OR(HLOOKUP(Q$2+$A6640,Sheet2!CC:NO,$B6640,0),HLOOKUP(Q$2+$A6640,Sheet2!CC:NO,$B6640,0)&lt;&gt;""),HLOOKUP(Q$2+$A6640,Sheet2!CC:NO,$B6640,0),"")</f>
        <v/>
      </c>
    </row>
    <row r="6641" spans="1:17" x14ac:dyDescent="0.25">
      <c r="A6641" s="64">
        <f t="shared" si="827"/>
        <v>42</v>
      </c>
      <c r="B6641" s="64">
        <f t="shared" si="828"/>
        <v>668</v>
      </c>
      <c r="C6641" s="64">
        <f t="shared" si="829"/>
        <v>8</v>
      </c>
      <c r="D6641" s="64">
        <f t="shared" si="830"/>
        <v>664</v>
      </c>
      <c r="E6641" s="64">
        <f t="shared" si="831"/>
        <v>3316</v>
      </c>
      <c r="F6641" s="64" t="str">
        <f t="shared" si="824"/>
        <v/>
      </c>
      <c r="G6641" s="64" t="str">
        <f t="shared" si="825"/>
        <v/>
      </c>
      <c r="H6641" s="64" t="str">
        <f t="shared" si="826"/>
        <v/>
      </c>
      <c r="I6641" s="80" t="str">
        <f>IFERROR(VLOOKUP(D6641,Sheet2!A:B,2,0),"")</f>
        <v/>
      </c>
      <c r="J6641" s="64" t="str">
        <f>IFERROR(IF(I6641&lt;&gt;"",VLOOKUP(I6641,Sheet2!B:C,2,0),""),"")</f>
        <v/>
      </c>
      <c r="K6641" s="64" t="str">
        <f>IFERROR( IF(I6641&lt;&gt;"", HLOOKUP(L$2+$A6641,Sheet2!BX:NK,2,0),""),"")</f>
        <v/>
      </c>
      <c r="L6641" t="str">
        <f>IF(OR(HLOOKUP(L$2+$A6641,Sheet2!BX:NK,$B6641,0),HLOOKUP(L$2+$A6641,Sheet2!BX:NK,$B6641,0)&lt;&gt;""),HLOOKUP(L$2+$A6641,Sheet2!BX:NK,$B6641,0),"")</f>
        <v/>
      </c>
      <c r="M6641" t="str">
        <f>IF(OR(HLOOKUP(M$2+$A6641,Sheet2!BY:NL,$B6641,0),HLOOKUP(M$2+$A6641,Sheet2!BY:NL,$B6641,0)&lt;&gt;""),HLOOKUP(M$2+$A6641,Sheet2!BY:NL,$B6641,0),"")</f>
        <v/>
      </c>
      <c r="N6641" t="str">
        <f>IF(OR(HLOOKUP(N$2+$A6641,Sheet2!BZ:NM,$B6641,0),HLOOKUP(N$2+$A6641,Sheet2!BZ:NM,$B6641,0)&lt;&gt;""),HLOOKUP(N$2+$A6641,Sheet2!BZ:NM,$B6641,0),"")</f>
        <v/>
      </c>
      <c r="O6641" t="str">
        <f>IF(OR(HLOOKUP(O$2+$A6641,Sheet2!CA:NN,$B6641,0),HLOOKUP(O$2+$A6641,Sheet2!CA:NN,$B6641,0)&lt;&gt;""),HLOOKUP(O$2+$A6641,Sheet2!CA:NN,$B6641,0),"")</f>
        <v/>
      </c>
      <c r="P6641" t="str">
        <f>IF(OR(HLOOKUP(P$2+$A6641,Sheet2!CB:NO,$B6641,0),HLOOKUP(P$2+$A6641,Sheet2!CB:NO,$B6641,0)&lt;&gt;""),HLOOKUP(P$2+$A6641,Sheet2!CB:NO,$B6641,0),"")</f>
        <v/>
      </c>
      <c r="Q6641" t="str">
        <f>IF(OR(HLOOKUP(Q$2+$A6641,Sheet2!CC:NO,$B6641,0),HLOOKUP(Q$2+$A6641,Sheet2!CC:NO,$B6641,0)&lt;&gt;""),HLOOKUP(Q$2+$A6641,Sheet2!CC:NO,$B6641,0),"")</f>
        <v/>
      </c>
    </row>
    <row r="6642" spans="1:17" x14ac:dyDescent="0.25">
      <c r="A6642" s="64">
        <f t="shared" si="827"/>
        <v>48</v>
      </c>
      <c r="B6642" s="64">
        <f t="shared" si="828"/>
        <v>668</v>
      </c>
      <c r="C6642" s="64">
        <f t="shared" si="829"/>
        <v>9</v>
      </c>
      <c r="D6642" s="64">
        <f t="shared" si="830"/>
        <v>664</v>
      </c>
      <c r="E6642" s="64">
        <f t="shared" si="831"/>
        <v>3316</v>
      </c>
      <c r="F6642" s="64" t="str">
        <f t="shared" si="824"/>
        <v/>
      </c>
      <c r="G6642" s="64" t="str">
        <f t="shared" si="825"/>
        <v/>
      </c>
      <c r="H6642" s="64" t="str">
        <f t="shared" si="826"/>
        <v/>
      </c>
      <c r="I6642" s="80" t="str">
        <f>IFERROR(VLOOKUP(D6642,Sheet2!A:B,2,0),"")</f>
        <v/>
      </c>
      <c r="J6642" s="64" t="str">
        <f>IFERROR(IF(I6642&lt;&gt;"",VLOOKUP(I6642,Sheet2!B:C,2,0),""),"")</f>
        <v/>
      </c>
      <c r="K6642" s="64" t="str">
        <f>IFERROR( IF(I6642&lt;&gt;"", HLOOKUP(L$2+$A6642,Sheet2!BX:NK,2,0),""),"")</f>
        <v/>
      </c>
      <c r="L6642" t="str">
        <f>IF(OR(HLOOKUP(L$2+$A6642,Sheet2!BX:NK,$B6642,0),HLOOKUP(L$2+$A6642,Sheet2!BX:NK,$B6642,0)&lt;&gt;""),HLOOKUP(L$2+$A6642,Sheet2!BX:NK,$B6642,0),"")</f>
        <v/>
      </c>
      <c r="M6642" t="str">
        <f>IF(OR(HLOOKUP(M$2+$A6642,Sheet2!BY:NL,$B6642,0),HLOOKUP(M$2+$A6642,Sheet2!BY:NL,$B6642,0)&lt;&gt;""),HLOOKUP(M$2+$A6642,Sheet2!BY:NL,$B6642,0),"")</f>
        <v/>
      </c>
      <c r="N6642" t="str">
        <f>IF(OR(HLOOKUP(N$2+$A6642,Sheet2!BZ:NM,$B6642,0),HLOOKUP(N$2+$A6642,Sheet2!BZ:NM,$B6642,0)&lt;&gt;""),HLOOKUP(N$2+$A6642,Sheet2!BZ:NM,$B6642,0),"")</f>
        <v/>
      </c>
      <c r="O6642" t="str">
        <f>IF(OR(HLOOKUP(O$2+$A6642,Sheet2!CA:NN,$B6642,0),HLOOKUP(O$2+$A6642,Sheet2!CA:NN,$B6642,0)&lt;&gt;""),HLOOKUP(O$2+$A6642,Sheet2!CA:NN,$B6642,0),"")</f>
        <v/>
      </c>
      <c r="P6642" t="str">
        <f>IF(OR(HLOOKUP(P$2+$A6642,Sheet2!CB:NO,$B6642,0),HLOOKUP(P$2+$A6642,Sheet2!CB:NO,$B6642,0)&lt;&gt;""),HLOOKUP(P$2+$A6642,Sheet2!CB:NO,$B6642,0),"")</f>
        <v/>
      </c>
      <c r="Q6642" t="str">
        <f>IF(OR(HLOOKUP(Q$2+$A6642,Sheet2!CC:NO,$B6642,0),HLOOKUP(Q$2+$A6642,Sheet2!CC:NO,$B6642,0)&lt;&gt;""),HLOOKUP(Q$2+$A6642,Sheet2!CC:NO,$B6642,0),"")</f>
        <v/>
      </c>
    </row>
    <row r="6643" spans="1:17" x14ac:dyDescent="0.25">
      <c r="A6643" s="64">
        <f t="shared" si="827"/>
        <v>54</v>
      </c>
      <c r="B6643" s="64">
        <f t="shared" si="828"/>
        <v>668</v>
      </c>
      <c r="C6643" s="64">
        <f t="shared" si="829"/>
        <v>10</v>
      </c>
      <c r="D6643" s="64">
        <f t="shared" si="830"/>
        <v>664</v>
      </c>
      <c r="E6643" s="64">
        <f t="shared" si="831"/>
        <v>3316</v>
      </c>
      <c r="F6643" s="64" t="str">
        <f t="shared" si="824"/>
        <v/>
      </c>
      <c r="G6643" s="64" t="str">
        <f t="shared" si="825"/>
        <v/>
      </c>
      <c r="H6643" s="64" t="str">
        <f t="shared" si="826"/>
        <v/>
      </c>
      <c r="I6643" s="80" t="str">
        <f>IFERROR(VLOOKUP(D6643,Sheet2!A:B,2,0),"")</f>
        <v/>
      </c>
      <c r="J6643" s="64" t="str">
        <f>IFERROR(IF(I6643&lt;&gt;"",VLOOKUP(I6643,Sheet2!B:C,2,0),""),"")</f>
        <v/>
      </c>
      <c r="K6643" s="64" t="str">
        <f>IFERROR( IF(I6643&lt;&gt;"", HLOOKUP(L$2+$A6643,Sheet2!BX:NK,2,0),""),"")</f>
        <v/>
      </c>
      <c r="L6643" t="str">
        <f>IF(OR(HLOOKUP(L$2+$A6643,Sheet2!BX:NK,$B6643,0),HLOOKUP(L$2+$A6643,Sheet2!BX:NK,$B6643,0)&lt;&gt;""),HLOOKUP(L$2+$A6643,Sheet2!BX:NK,$B6643,0),"")</f>
        <v/>
      </c>
      <c r="M6643" t="str">
        <f>IF(OR(HLOOKUP(M$2+$A6643,Sheet2!BY:NL,$B6643,0),HLOOKUP(M$2+$A6643,Sheet2!BY:NL,$B6643,0)&lt;&gt;""),HLOOKUP(M$2+$A6643,Sheet2!BY:NL,$B6643,0),"")</f>
        <v/>
      </c>
      <c r="N6643" t="str">
        <f>IF(OR(HLOOKUP(N$2+$A6643,Sheet2!BZ:NM,$B6643,0),HLOOKUP(N$2+$A6643,Sheet2!BZ:NM,$B6643,0)&lt;&gt;""),HLOOKUP(N$2+$A6643,Sheet2!BZ:NM,$B6643,0),"")</f>
        <v/>
      </c>
      <c r="O6643" t="str">
        <f>IF(OR(HLOOKUP(O$2+$A6643,Sheet2!CA:NN,$B6643,0),HLOOKUP(O$2+$A6643,Sheet2!CA:NN,$B6643,0)&lt;&gt;""),HLOOKUP(O$2+$A6643,Sheet2!CA:NN,$B6643,0),"")</f>
        <v/>
      </c>
      <c r="P6643" t="str">
        <f>IF(OR(HLOOKUP(P$2+$A6643,Sheet2!CB:NO,$B6643,0),HLOOKUP(P$2+$A6643,Sheet2!CB:NO,$B6643,0)&lt;&gt;""),HLOOKUP(P$2+$A6643,Sheet2!CB:NO,$B6643,0),"")</f>
        <v/>
      </c>
      <c r="Q6643" t="str">
        <f>IF(OR(HLOOKUP(Q$2+$A6643,Sheet2!CC:NO,$B6643,0),HLOOKUP(Q$2+$A6643,Sheet2!CC:NO,$B6643,0)&lt;&gt;""),HLOOKUP(Q$2+$A6643,Sheet2!CC:NO,$B6643,0),"")</f>
        <v/>
      </c>
    </row>
    <row r="6644" spans="1:17" x14ac:dyDescent="0.25">
      <c r="A6644" s="64">
        <f t="shared" si="827"/>
        <v>0</v>
      </c>
      <c r="B6644" s="64">
        <f t="shared" si="828"/>
        <v>669</v>
      </c>
      <c r="C6644" s="64">
        <f t="shared" si="829"/>
        <v>1</v>
      </c>
      <c r="D6644" s="64">
        <f t="shared" si="830"/>
        <v>665</v>
      </c>
      <c r="E6644" s="64">
        <f t="shared" si="831"/>
        <v>3321</v>
      </c>
      <c r="F6644" s="64" t="str">
        <f t="shared" si="824"/>
        <v/>
      </c>
      <c r="G6644" s="64" t="str">
        <f t="shared" si="825"/>
        <v/>
      </c>
      <c r="H6644" s="64" t="str">
        <f t="shared" si="826"/>
        <v/>
      </c>
      <c r="I6644" s="80" t="str">
        <f>IFERROR(VLOOKUP(D6644,Sheet2!A:B,2,0),"")</f>
        <v/>
      </c>
      <c r="J6644" s="64" t="str">
        <f>IFERROR(IF(I6644&lt;&gt;"",VLOOKUP(I6644,Sheet2!B:C,2,0),""),"")</f>
        <v/>
      </c>
      <c r="K6644" s="64" t="str">
        <f>IFERROR( IF(I6644&lt;&gt;"", HLOOKUP(L$2+$A6644,Sheet2!BX:NK,2,0),""),"")</f>
        <v/>
      </c>
      <c r="L6644" t="str">
        <f>IF(OR(HLOOKUP(L$2+$A6644,Sheet2!BX:NK,$B6644,0),HLOOKUP(L$2+$A6644,Sheet2!BX:NK,$B6644,0)&lt;&gt;""),HLOOKUP(L$2+$A6644,Sheet2!BX:NK,$B6644,0),"")</f>
        <v/>
      </c>
      <c r="M6644" t="str">
        <f>IF(OR(HLOOKUP(M$2+$A6644,Sheet2!BY:NL,$B6644,0),HLOOKUP(M$2+$A6644,Sheet2!BY:NL,$B6644,0)&lt;&gt;""),HLOOKUP(M$2+$A6644,Sheet2!BY:NL,$B6644,0),"")</f>
        <v/>
      </c>
      <c r="N6644" t="str">
        <f>IF(OR(HLOOKUP(N$2+$A6644,Sheet2!BZ:NM,$B6644,0),HLOOKUP(N$2+$A6644,Sheet2!BZ:NM,$B6644,0)&lt;&gt;""),HLOOKUP(N$2+$A6644,Sheet2!BZ:NM,$B6644,0),"")</f>
        <v/>
      </c>
      <c r="O6644" t="str">
        <f>IF(OR(HLOOKUP(O$2+$A6644,Sheet2!CA:NN,$B6644,0),HLOOKUP(O$2+$A6644,Sheet2!CA:NN,$B6644,0)&lt;&gt;""),HLOOKUP(O$2+$A6644,Sheet2!CA:NN,$B6644,0),"")</f>
        <v/>
      </c>
      <c r="P6644" t="str">
        <f>IF(OR(HLOOKUP(P$2+$A6644,Sheet2!CB:NO,$B6644,0),HLOOKUP(P$2+$A6644,Sheet2!CB:NO,$B6644,0)&lt;&gt;""),HLOOKUP(P$2+$A6644,Sheet2!CB:NO,$B6644,0),"")</f>
        <v/>
      </c>
      <c r="Q6644" t="str">
        <f>IF(OR(HLOOKUP(Q$2+$A6644,Sheet2!CC:NO,$B6644,0),HLOOKUP(Q$2+$A6644,Sheet2!CC:NO,$B6644,0)&lt;&gt;""),HLOOKUP(Q$2+$A6644,Sheet2!CC:NO,$B6644,0),"")</f>
        <v/>
      </c>
    </row>
    <row r="6645" spans="1:17" x14ac:dyDescent="0.25">
      <c r="A6645" s="64">
        <f t="shared" si="827"/>
        <v>6</v>
      </c>
      <c r="B6645" s="64">
        <f t="shared" si="828"/>
        <v>669</v>
      </c>
      <c r="C6645" s="64">
        <f t="shared" si="829"/>
        <v>2</v>
      </c>
      <c r="D6645" s="64">
        <f t="shared" si="830"/>
        <v>665</v>
      </c>
      <c r="E6645" s="64">
        <f t="shared" si="831"/>
        <v>3321</v>
      </c>
      <c r="F6645" s="64" t="str">
        <f t="shared" si="824"/>
        <v/>
      </c>
      <c r="G6645" s="64" t="str">
        <f t="shared" si="825"/>
        <v/>
      </c>
      <c r="H6645" s="64" t="str">
        <f t="shared" si="826"/>
        <v/>
      </c>
      <c r="I6645" s="80" t="str">
        <f>IFERROR(VLOOKUP(D6645,Sheet2!A:B,2,0),"")</f>
        <v/>
      </c>
      <c r="J6645" s="64" t="str">
        <f>IFERROR(IF(I6645&lt;&gt;"",VLOOKUP(I6645,Sheet2!B:C,2,0),""),"")</f>
        <v/>
      </c>
      <c r="K6645" s="64" t="str">
        <f>IFERROR( IF(I6645&lt;&gt;"", HLOOKUP(L$2+$A6645,Sheet2!BX:NK,2,0),""),"")</f>
        <v/>
      </c>
      <c r="L6645" t="str">
        <f>IF(OR(HLOOKUP(L$2+$A6645,Sheet2!BX:NK,$B6645,0),HLOOKUP(L$2+$A6645,Sheet2!BX:NK,$B6645,0)&lt;&gt;""),HLOOKUP(L$2+$A6645,Sheet2!BX:NK,$B6645,0),"")</f>
        <v/>
      </c>
      <c r="M6645" t="str">
        <f>IF(OR(HLOOKUP(M$2+$A6645,Sheet2!BY:NL,$B6645,0),HLOOKUP(M$2+$A6645,Sheet2!BY:NL,$B6645,0)&lt;&gt;""),HLOOKUP(M$2+$A6645,Sheet2!BY:NL,$B6645,0),"")</f>
        <v/>
      </c>
      <c r="N6645" t="str">
        <f>IF(OR(HLOOKUP(N$2+$A6645,Sheet2!BZ:NM,$B6645,0),HLOOKUP(N$2+$A6645,Sheet2!BZ:NM,$B6645,0)&lt;&gt;""),HLOOKUP(N$2+$A6645,Sheet2!BZ:NM,$B6645,0),"")</f>
        <v/>
      </c>
      <c r="O6645" t="str">
        <f>IF(OR(HLOOKUP(O$2+$A6645,Sheet2!CA:NN,$B6645,0),HLOOKUP(O$2+$A6645,Sheet2!CA:NN,$B6645,0)&lt;&gt;""),HLOOKUP(O$2+$A6645,Sheet2!CA:NN,$B6645,0),"")</f>
        <v/>
      </c>
      <c r="P6645" t="str">
        <f>IF(OR(HLOOKUP(P$2+$A6645,Sheet2!CB:NO,$B6645,0),HLOOKUP(P$2+$A6645,Sheet2!CB:NO,$B6645,0)&lt;&gt;""),HLOOKUP(P$2+$A6645,Sheet2!CB:NO,$B6645,0),"")</f>
        <v/>
      </c>
      <c r="Q6645" t="str">
        <f>IF(OR(HLOOKUP(Q$2+$A6645,Sheet2!CC:NO,$B6645,0),HLOOKUP(Q$2+$A6645,Sheet2!CC:NO,$B6645,0)&lt;&gt;""),HLOOKUP(Q$2+$A6645,Sheet2!CC:NO,$B6645,0),"")</f>
        <v/>
      </c>
    </row>
    <row r="6646" spans="1:17" x14ac:dyDescent="0.25">
      <c r="A6646" s="64">
        <f t="shared" si="827"/>
        <v>12</v>
      </c>
      <c r="B6646" s="64">
        <f t="shared" si="828"/>
        <v>669</v>
      </c>
      <c r="C6646" s="64">
        <f t="shared" si="829"/>
        <v>3</v>
      </c>
      <c r="D6646" s="64">
        <f t="shared" si="830"/>
        <v>665</v>
      </c>
      <c r="E6646" s="64">
        <f t="shared" si="831"/>
        <v>3321</v>
      </c>
      <c r="F6646" s="64" t="str">
        <f t="shared" si="824"/>
        <v/>
      </c>
      <c r="G6646" s="64" t="str">
        <f t="shared" si="825"/>
        <v/>
      </c>
      <c r="H6646" s="64" t="str">
        <f t="shared" si="826"/>
        <v/>
      </c>
      <c r="I6646" s="80" t="str">
        <f>IFERROR(VLOOKUP(D6646,Sheet2!A:B,2,0),"")</f>
        <v/>
      </c>
      <c r="J6646" s="64" t="str">
        <f>IFERROR(IF(I6646&lt;&gt;"",VLOOKUP(I6646,Sheet2!B:C,2,0),""),"")</f>
        <v/>
      </c>
      <c r="K6646" s="64" t="str">
        <f>IFERROR( IF(I6646&lt;&gt;"", HLOOKUP(L$2+$A6646,Sheet2!BX:NK,2,0),""),"")</f>
        <v/>
      </c>
      <c r="L6646" t="str">
        <f>IF(OR(HLOOKUP(L$2+$A6646,Sheet2!BX:NK,$B6646,0),HLOOKUP(L$2+$A6646,Sheet2!BX:NK,$B6646,0)&lt;&gt;""),HLOOKUP(L$2+$A6646,Sheet2!BX:NK,$B6646,0),"")</f>
        <v/>
      </c>
      <c r="M6646" t="str">
        <f>IF(OR(HLOOKUP(M$2+$A6646,Sheet2!BY:NL,$B6646,0),HLOOKUP(M$2+$A6646,Sheet2!BY:NL,$B6646,0)&lt;&gt;""),HLOOKUP(M$2+$A6646,Sheet2!BY:NL,$B6646,0),"")</f>
        <v/>
      </c>
      <c r="N6646" t="str">
        <f>IF(OR(HLOOKUP(N$2+$A6646,Sheet2!BZ:NM,$B6646,0),HLOOKUP(N$2+$A6646,Sheet2!BZ:NM,$B6646,0)&lt;&gt;""),HLOOKUP(N$2+$A6646,Sheet2!BZ:NM,$B6646,0),"")</f>
        <v/>
      </c>
      <c r="O6646" t="str">
        <f>IF(OR(HLOOKUP(O$2+$A6646,Sheet2!CA:NN,$B6646,0),HLOOKUP(O$2+$A6646,Sheet2!CA:NN,$B6646,0)&lt;&gt;""),HLOOKUP(O$2+$A6646,Sheet2!CA:NN,$B6646,0),"")</f>
        <v/>
      </c>
      <c r="P6646" t="str">
        <f>IF(OR(HLOOKUP(P$2+$A6646,Sheet2!CB:NO,$B6646,0),HLOOKUP(P$2+$A6646,Sheet2!CB:NO,$B6646,0)&lt;&gt;""),HLOOKUP(P$2+$A6646,Sheet2!CB:NO,$B6646,0),"")</f>
        <v/>
      </c>
      <c r="Q6646" t="str">
        <f>IF(OR(HLOOKUP(Q$2+$A6646,Sheet2!CC:NO,$B6646,0),HLOOKUP(Q$2+$A6646,Sheet2!CC:NO,$B6646,0)&lt;&gt;""),HLOOKUP(Q$2+$A6646,Sheet2!CC:NO,$B6646,0),"")</f>
        <v/>
      </c>
    </row>
    <row r="6647" spans="1:17" x14ac:dyDescent="0.25">
      <c r="A6647" s="64">
        <f t="shared" si="827"/>
        <v>18</v>
      </c>
      <c r="B6647" s="64">
        <f t="shared" si="828"/>
        <v>669</v>
      </c>
      <c r="C6647" s="64">
        <f t="shared" si="829"/>
        <v>4</v>
      </c>
      <c r="D6647" s="64">
        <f t="shared" si="830"/>
        <v>665</v>
      </c>
      <c r="E6647" s="64">
        <f t="shared" si="831"/>
        <v>3321</v>
      </c>
      <c r="F6647" s="64" t="str">
        <f t="shared" si="824"/>
        <v/>
      </c>
      <c r="G6647" s="64" t="str">
        <f t="shared" si="825"/>
        <v/>
      </c>
      <c r="H6647" s="64" t="str">
        <f t="shared" si="826"/>
        <v/>
      </c>
      <c r="I6647" s="80" t="str">
        <f>IFERROR(VLOOKUP(D6647,Sheet2!A:B,2,0),"")</f>
        <v/>
      </c>
      <c r="J6647" s="64" t="str">
        <f>IFERROR(IF(I6647&lt;&gt;"",VLOOKUP(I6647,Sheet2!B:C,2,0),""),"")</f>
        <v/>
      </c>
      <c r="K6647" s="64" t="str">
        <f>IFERROR( IF(I6647&lt;&gt;"", HLOOKUP(L$2+$A6647,Sheet2!BX:NK,2,0),""),"")</f>
        <v/>
      </c>
      <c r="L6647" t="str">
        <f>IF(OR(HLOOKUP(L$2+$A6647,Sheet2!BX:NK,$B6647,0),HLOOKUP(L$2+$A6647,Sheet2!BX:NK,$B6647,0)&lt;&gt;""),HLOOKUP(L$2+$A6647,Sheet2!BX:NK,$B6647,0),"")</f>
        <v/>
      </c>
      <c r="M6647" t="str">
        <f>IF(OR(HLOOKUP(M$2+$A6647,Sheet2!BY:NL,$B6647,0),HLOOKUP(M$2+$A6647,Sheet2!BY:NL,$B6647,0)&lt;&gt;""),HLOOKUP(M$2+$A6647,Sheet2!BY:NL,$B6647,0),"")</f>
        <v/>
      </c>
      <c r="N6647" t="str">
        <f>IF(OR(HLOOKUP(N$2+$A6647,Sheet2!BZ:NM,$B6647,0),HLOOKUP(N$2+$A6647,Sheet2!BZ:NM,$B6647,0)&lt;&gt;""),HLOOKUP(N$2+$A6647,Sheet2!BZ:NM,$B6647,0),"")</f>
        <v/>
      </c>
      <c r="O6647" t="str">
        <f>IF(OR(HLOOKUP(O$2+$A6647,Sheet2!CA:NN,$B6647,0),HLOOKUP(O$2+$A6647,Sheet2!CA:NN,$B6647,0)&lt;&gt;""),HLOOKUP(O$2+$A6647,Sheet2!CA:NN,$B6647,0),"")</f>
        <v/>
      </c>
      <c r="P6647" t="str">
        <f>IF(OR(HLOOKUP(P$2+$A6647,Sheet2!CB:NO,$B6647,0),HLOOKUP(P$2+$A6647,Sheet2!CB:NO,$B6647,0)&lt;&gt;""),HLOOKUP(P$2+$A6647,Sheet2!CB:NO,$B6647,0),"")</f>
        <v/>
      </c>
      <c r="Q6647" t="str">
        <f>IF(OR(HLOOKUP(Q$2+$A6647,Sheet2!CC:NO,$B6647,0),HLOOKUP(Q$2+$A6647,Sheet2!CC:NO,$B6647,0)&lt;&gt;""),HLOOKUP(Q$2+$A6647,Sheet2!CC:NO,$B6647,0),"")</f>
        <v/>
      </c>
    </row>
    <row r="6648" spans="1:17" x14ac:dyDescent="0.25">
      <c r="A6648" s="64">
        <f t="shared" si="827"/>
        <v>24</v>
      </c>
      <c r="B6648" s="64">
        <f t="shared" si="828"/>
        <v>669</v>
      </c>
      <c r="C6648" s="64">
        <f t="shared" si="829"/>
        <v>5</v>
      </c>
      <c r="D6648" s="64">
        <f t="shared" si="830"/>
        <v>665</v>
      </c>
      <c r="E6648" s="64">
        <f t="shared" si="831"/>
        <v>3321</v>
      </c>
      <c r="F6648" s="64" t="str">
        <f t="shared" si="824"/>
        <v/>
      </c>
      <c r="G6648" s="64" t="str">
        <f t="shared" si="825"/>
        <v/>
      </c>
      <c r="H6648" s="64" t="str">
        <f t="shared" si="826"/>
        <v/>
      </c>
      <c r="I6648" s="80" t="str">
        <f>IFERROR(VLOOKUP(D6648,Sheet2!A:B,2,0),"")</f>
        <v/>
      </c>
      <c r="J6648" s="64" t="str">
        <f>IFERROR(IF(I6648&lt;&gt;"",VLOOKUP(I6648,Sheet2!B:C,2,0),""),"")</f>
        <v/>
      </c>
      <c r="K6648" s="64" t="str">
        <f>IFERROR( IF(I6648&lt;&gt;"", HLOOKUP(L$2+$A6648,Sheet2!BX:NK,2,0),""),"")</f>
        <v/>
      </c>
      <c r="L6648" t="str">
        <f>IF(OR(HLOOKUP(L$2+$A6648,Sheet2!BX:NK,$B6648,0),HLOOKUP(L$2+$A6648,Sheet2!BX:NK,$B6648,0)&lt;&gt;""),HLOOKUP(L$2+$A6648,Sheet2!BX:NK,$B6648,0),"")</f>
        <v/>
      </c>
      <c r="M6648" t="str">
        <f>IF(OR(HLOOKUP(M$2+$A6648,Sheet2!BY:NL,$B6648,0),HLOOKUP(M$2+$A6648,Sheet2!BY:NL,$B6648,0)&lt;&gt;""),HLOOKUP(M$2+$A6648,Sheet2!BY:NL,$B6648,0),"")</f>
        <v/>
      </c>
      <c r="N6648" t="str">
        <f>IF(OR(HLOOKUP(N$2+$A6648,Sheet2!BZ:NM,$B6648,0),HLOOKUP(N$2+$A6648,Sheet2!BZ:NM,$B6648,0)&lt;&gt;""),HLOOKUP(N$2+$A6648,Sheet2!BZ:NM,$B6648,0),"")</f>
        <v/>
      </c>
      <c r="O6648" t="str">
        <f>IF(OR(HLOOKUP(O$2+$A6648,Sheet2!CA:NN,$B6648,0),HLOOKUP(O$2+$A6648,Sheet2!CA:NN,$B6648,0)&lt;&gt;""),HLOOKUP(O$2+$A6648,Sheet2!CA:NN,$B6648,0),"")</f>
        <v/>
      </c>
      <c r="P6648" t="str">
        <f>IF(OR(HLOOKUP(P$2+$A6648,Sheet2!CB:NO,$B6648,0),HLOOKUP(P$2+$A6648,Sheet2!CB:NO,$B6648,0)&lt;&gt;""),HLOOKUP(P$2+$A6648,Sheet2!CB:NO,$B6648,0),"")</f>
        <v/>
      </c>
      <c r="Q6648" t="str">
        <f>IF(OR(HLOOKUP(Q$2+$A6648,Sheet2!CC:NO,$B6648,0),HLOOKUP(Q$2+$A6648,Sheet2!CC:NO,$B6648,0)&lt;&gt;""),HLOOKUP(Q$2+$A6648,Sheet2!CC:NO,$B6648,0),"")</f>
        <v/>
      </c>
    </row>
    <row r="6649" spans="1:17" x14ac:dyDescent="0.25">
      <c r="A6649" s="64">
        <f t="shared" si="827"/>
        <v>30</v>
      </c>
      <c r="B6649" s="64">
        <f t="shared" si="828"/>
        <v>669</v>
      </c>
      <c r="C6649" s="64">
        <f t="shared" si="829"/>
        <v>6</v>
      </c>
      <c r="D6649" s="64">
        <f t="shared" si="830"/>
        <v>665</v>
      </c>
      <c r="E6649" s="64">
        <f t="shared" si="831"/>
        <v>3321</v>
      </c>
      <c r="F6649" s="64" t="str">
        <f t="shared" si="824"/>
        <v/>
      </c>
      <c r="G6649" s="64" t="str">
        <f t="shared" si="825"/>
        <v/>
      </c>
      <c r="H6649" s="64" t="str">
        <f t="shared" si="826"/>
        <v/>
      </c>
      <c r="I6649" s="80" t="str">
        <f>IFERROR(VLOOKUP(D6649,Sheet2!A:B,2,0),"")</f>
        <v/>
      </c>
      <c r="J6649" s="64" t="str">
        <f>IFERROR(IF(I6649&lt;&gt;"",VLOOKUP(I6649,Sheet2!B:C,2,0),""),"")</f>
        <v/>
      </c>
      <c r="K6649" s="64" t="str">
        <f>IFERROR( IF(I6649&lt;&gt;"", HLOOKUP(L$2+$A6649,Sheet2!BX:NK,2,0),""),"")</f>
        <v/>
      </c>
      <c r="L6649" t="str">
        <f>IF(OR(HLOOKUP(L$2+$A6649,Sheet2!BX:NK,$B6649,0),HLOOKUP(L$2+$A6649,Sheet2!BX:NK,$B6649,0)&lt;&gt;""),HLOOKUP(L$2+$A6649,Sheet2!BX:NK,$B6649,0),"")</f>
        <v/>
      </c>
      <c r="M6649" t="str">
        <f>IF(OR(HLOOKUP(M$2+$A6649,Sheet2!BY:NL,$B6649,0),HLOOKUP(M$2+$A6649,Sheet2!BY:NL,$B6649,0)&lt;&gt;""),HLOOKUP(M$2+$A6649,Sheet2!BY:NL,$B6649,0),"")</f>
        <v/>
      </c>
      <c r="N6649" t="str">
        <f>IF(OR(HLOOKUP(N$2+$A6649,Sheet2!BZ:NM,$B6649,0),HLOOKUP(N$2+$A6649,Sheet2!BZ:NM,$B6649,0)&lt;&gt;""),HLOOKUP(N$2+$A6649,Sheet2!BZ:NM,$B6649,0),"")</f>
        <v/>
      </c>
      <c r="O6649" t="str">
        <f>IF(OR(HLOOKUP(O$2+$A6649,Sheet2!CA:NN,$B6649,0),HLOOKUP(O$2+$A6649,Sheet2!CA:NN,$B6649,0)&lt;&gt;""),HLOOKUP(O$2+$A6649,Sheet2!CA:NN,$B6649,0),"")</f>
        <v/>
      </c>
      <c r="P6649" t="str">
        <f>IF(OR(HLOOKUP(P$2+$A6649,Sheet2!CB:NO,$B6649,0),HLOOKUP(P$2+$A6649,Sheet2!CB:NO,$B6649,0)&lt;&gt;""),HLOOKUP(P$2+$A6649,Sheet2!CB:NO,$B6649,0),"")</f>
        <v/>
      </c>
      <c r="Q6649" t="str">
        <f>IF(OR(HLOOKUP(Q$2+$A6649,Sheet2!CC:NO,$B6649,0),HLOOKUP(Q$2+$A6649,Sheet2!CC:NO,$B6649,0)&lt;&gt;""),HLOOKUP(Q$2+$A6649,Sheet2!CC:NO,$B6649,0),"")</f>
        <v/>
      </c>
    </row>
    <row r="6650" spans="1:17" x14ac:dyDescent="0.25">
      <c r="A6650" s="64">
        <f t="shared" si="827"/>
        <v>36</v>
      </c>
      <c r="B6650" s="64">
        <f t="shared" si="828"/>
        <v>669</v>
      </c>
      <c r="C6650" s="64">
        <f t="shared" si="829"/>
        <v>7</v>
      </c>
      <c r="D6650" s="64">
        <f t="shared" si="830"/>
        <v>665</v>
      </c>
      <c r="E6650" s="64">
        <f t="shared" si="831"/>
        <v>3321</v>
      </c>
      <c r="F6650" s="64" t="str">
        <f t="shared" si="824"/>
        <v/>
      </c>
      <c r="G6650" s="64" t="str">
        <f t="shared" si="825"/>
        <v/>
      </c>
      <c r="H6650" s="64" t="str">
        <f t="shared" si="826"/>
        <v/>
      </c>
      <c r="I6650" s="80" t="str">
        <f>IFERROR(VLOOKUP(D6650,Sheet2!A:B,2,0),"")</f>
        <v/>
      </c>
      <c r="J6650" s="64" t="str">
        <f>IFERROR(IF(I6650&lt;&gt;"",VLOOKUP(I6650,Sheet2!B:C,2,0),""),"")</f>
        <v/>
      </c>
      <c r="K6650" s="64" t="str">
        <f>IFERROR( IF(I6650&lt;&gt;"", HLOOKUP(L$2+$A6650,Sheet2!BX:NK,2,0),""),"")</f>
        <v/>
      </c>
      <c r="L6650" t="str">
        <f>IF(OR(HLOOKUP(L$2+$A6650,Sheet2!BX:NK,$B6650,0),HLOOKUP(L$2+$A6650,Sheet2!BX:NK,$B6650,0)&lt;&gt;""),HLOOKUP(L$2+$A6650,Sheet2!BX:NK,$B6650,0),"")</f>
        <v/>
      </c>
      <c r="M6650" t="str">
        <f>IF(OR(HLOOKUP(M$2+$A6650,Sheet2!BY:NL,$B6650,0),HLOOKUP(M$2+$A6650,Sheet2!BY:NL,$B6650,0)&lt;&gt;""),HLOOKUP(M$2+$A6650,Sheet2!BY:NL,$B6650,0),"")</f>
        <v/>
      </c>
      <c r="N6650" t="str">
        <f>IF(OR(HLOOKUP(N$2+$A6650,Sheet2!BZ:NM,$B6650,0),HLOOKUP(N$2+$A6650,Sheet2!BZ:NM,$B6650,0)&lt;&gt;""),HLOOKUP(N$2+$A6650,Sheet2!BZ:NM,$B6650,0),"")</f>
        <v/>
      </c>
      <c r="O6650" t="str">
        <f>IF(OR(HLOOKUP(O$2+$A6650,Sheet2!CA:NN,$B6650,0),HLOOKUP(O$2+$A6650,Sheet2!CA:NN,$B6650,0)&lt;&gt;""),HLOOKUP(O$2+$A6650,Sheet2!CA:NN,$B6650,0),"")</f>
        <v/>
      </c>
      <c r="P6650" t="str">
        <f>IF(OR(HLOOKUP(P$2+$A6650,Sheet2!CB:NO,$B6650,0),HLOOKUP(P$2+$A6650,Sheet2!CB:NO,$B6650,0)&lt;&gt;""),HLOOKUP(P$2+$A6650,Sheet2!CB:NO,$B6650,0),"")</f>
        <v/>
      </c>
      <c r="Q6650" t="str">
        <f>IF(OR(HLOOKUP(Q$2+$A6650,Sheet2!CC:NO,$B6650,0),HLOOKUP(Q$2+$A6650,Sheet2!CC:NO,$B6650,0)&lt;&gt;""),HLOOKUP(Q$2+$A6650,Sheet2!CC:NO,$B6650,0),"")</f>
        <v/>
      </c>
    </row>
    <row r="6651" spans="1:17" x14ac:dyDescent="0.25">
      <c r="A6651" s="64">
        <f t="shared" si="827"/>
        <v>42</v>
      </c>
      <c r="B6651" s="64">
        <f t="shared" si="828"/>
        <v>669</v>
      </c>
      <c r="C6651" s="64">
        <f t="shared" si="829"/>
        <v>8</v>
      </c>
      <c r="D6651" s="64">
        <f t="shared" si="830"/>
        <v>665</v>
      </c>
      <c r="E6651" s="64">
        <f t="shared" si="831"/>
        <v>3321</v>
      </c>
      <c r="F6651" s="64" t="str">
        <f t="shared" si="824"/>
        <v/>
      </c>
      <c r="G6651" s="64" t="str">
        <f t="shared" si="825"/>
        <v/>
      </c>
      <c r="H6651" s="64" t="str">
        <f t="shared" si="826"/>
        <v/>
      </c>
      <c r="I6651" s="80" t="str">
        <f>IFERROR(VLOOKUP(D6651,Sheet2!A:B,2,0),"")</f>
        <v/>
      </c>
      <c r="J6651" s="64" t="str">
        <f>IFERROR(IF(I6651&lt;&gt;"",VLOOKUP(I6651,Sheet2!B:C,2,0),""),"")</f>
        <v/>
      </c>
      <c r="K6651" s="64" t="str">
        <f>IFERROR( IF(I6651&lt;&gt;"", HLOOKUP(L$2+$A6651,Sheet2!BX:NK,2,0),""),"")</f>
        <v/>
      </c>
      <c r="L6651" t="str">
        <f>IF(OR(HLOOKUP(L$2+$A6651,Sheet2!BX:NK,$B6651,0),HLOOKUP(L$2+$A6651,Sheet2!BX:NK,$B6651,0)&lt;&gt;""),HLOOKUP(L$2+$A6651,Sheet2!BX:NK,$B6651,0),"")</f>
        <v/>
      </c>
      <c r="M6651" t="str">
        <f>IF(OR(HLOOKUP(M$2+$A6651,Sheet2!BY:NL,$B6651,0),HLOOKUP(M$2+$A6651,Sheet2!BY:NL,$B6651,0)&lt;&gt;""),HLOOKUP(M$2+$A6651,Sheet2!BY:NL,$B6651,0),"")</f>
        <v/>
      </c>
      <c r="N6651" t="str">
        <f>IF(OR(HLOOKUP(N$2+$A6651,Sheet2!BZ:NM,$B6651,0),HLOOKUP(N$2+$A6651,Sheet2!BZ:NM,$B6651,0)&lt;&gt;""),HLOOKUP(N$2+$A6651,Sheet2!BZ:NM,$B6651,0),"")</f>
        <v/>
      </c>
      <c r="O6651" t="str">
        <f>IF(OR(HLOOKUP(O$2+$A6651,Sheet2!CA:NN,$B6651,0),HLOOKUP(O$2+$A6651,Sheet2!CA:NN,$B6651,0)&lt;&gt;""),HLOOKUP(O$2+$A6651,Sheet2!CA:NN,$B6651,0),"")</f>
        <v/>
      </c>
      <c r="P6651" t="str">
        <f>IF(OR(HLOOKUP(P$2+$A6651,Sheet2!CB:NO,$B6651,0),HLOOKUP(P$2+$A6651,Sheet2!CB:NO,$B6651,0)&lt;&gt;""),HLOOKUP(P$2+$A6651,Sheet2!CB:NO,$B6651,0),"")</f>
        <v/>
      </c>
      <c r="Q6651" t="str">
        <f>IF(OR(HLOOKUP(Q$2+$A6651,Sheet2!CC:NO,$B6651,0),HLOOKUP(Q$2+$A6651,Sheet2!CC:NO,$B6651,0)&lt;&gt;""),HLOOKUP(Q$2+$A6651,Sheet2!CC:NO,$B6651,0),"")</f>
        <v/>
      </c>
    </row>
    <row r="6652" spans="1:17" x14ac:dyDescent="0.25">
      <c r="A6652" s="64">
        <f t="shared" si="827"/>
        <v>48</v>
      </c>
      <c r="B6652" s="64">
        <f t="shared" si="828"/>
        <v>669</v>
      </c>
      <c r="C6652" s="64">
        <f t="shared" si="829"/>
        <v>9</v>
      </c>
      <c r="D6652" s="64">
        <f t="shared" si="830"/>
        <v>665</v>
      </c>
      <c r="E6652" s="64">
        <f t="shared" si="831"/>
        <v>3321</v>
      </c>
      <c r="F6652" s="64" t="str">
        <f t="shared" si="824"/>
        <v/>
      </c>
      <c r="G6652" s="64" t="str">
        <f t="shared" si="825"/>
        <v/>
      </c>
      <c r="H6652" s="64" t="str">
        <f t="shared" si="826"/>
        <v/>
      </c>
      <c r="I6652" s="80" t="str">
        <f>IFERROR(VLOOKUP(D6652,Sheet2!A:B,2,0),"")</f>
        <v/>
      </c>
      <c r="J6652" s="64" t="str">
        <f>IFERROR(IF(I6652&lt;&gt;"",VLOOKUP(I6652,Sheet2!B:C,2,0),""),"")</f>
        <v/>
      </c>
      <c r="K6652" s="64" t="str">
        <f>IFERROR( IF(I6652&lt;&gt;"", HLOOKUP(L$2+$A6652,Sheet2!BX:NK,2,0),""),"")</f>
        <v/>
      </c>
      <c r="L6652" t="str">
        <f>IF(OR(HLOOKUP(L$2+$A6652,Sheet2!BX:NK,$B6652,0),HLOOKUP(L$2+$A6652,Sheet2!BX:NK,$B6652,0)&lt;&gt;""),HLOOKUP(L$2+$A6652,Sheet2!BX:NK,$B6652,0),"")</f>
        <v/>
      </c>
      <c r="M6652" t="str">
        <f>IF(OR(HLOOKUP(M$2+$A6652,Sheet2!BY:NL,$B6652,0),HLOOKUP(M$2+$A6652,Sheet2!BY:NL,$B6652,0)&lt;&gt;""),HLOOKUP(M$2+$A6652,Sheet2!BY:NL,$B6652,0),"")</f>
        <v/>
      </c>
      <c r="N6652" t="str">
        <f>IF(OR(HLOOKUP(N$2+$A6652,Sheet2!BZ:NM,$B6652,0),HLOOKUP(N$2+$A6652,Sheet2!BZ:NM,$B6652,0)&lt;&gt;""),HLOOKUP(N$2+$A6652,Sheet2!BZ:NM,$B6652,0),"")</f>
        <v/>
      </c>
      <c r="O6652" t="str">
        <f>IF(OR(HLOOKUP(O$2+$A6652,Sheet2!CA:NN,$B6652,0),HLOOKUP(O$2+$A6652,Sheet2!CA:NN,$B6652,0)&lt;&gt;""),HLOOKUP(O$2+$A6652,Sheet2!CA:NN,$B6652,0),"")</f>
        <v/>
      </c>
      <c r="P6652" t="str">
        <f>IF(OR(HLOOKUP(P$2+$A6652,Sheet2!CB:NO,$B6652,0),HLOOKUP(P$2+$A6652,Sheet2!CB:NO,$B6652,0)&lt;&gt;""),HLOOKUP(P$2+$A6652,Sheet2!CB:NO,$B6652,0),"")</f>
        <v/>
      </c>
      <c r="Q6652" t="str">
        <f>IF(OR(HLOOKUP(Q$2+$A6652,Sheet2!CC:NO,$B6652,0),HLOOKUP(Q$2+$A6652,Sheet2!CC:NO,$B6652,0)&lt;&gt;""),HLOOKUP(Q$2+$A6652,Sheet2!CC:NO,$B6652,0),"")</f>
        <v/>
      </c>
    </row>
    <row r="6653" spans="1:17" x14ac:dyDescent="0.25">
      <c r="A6653" s="64">
        <f t="shared" si="827"/>
        <v>54</v>
      </c>
      <c r="B6653" s="64">
        <f t="shared" si="828"/>
        <v>669</v>
      </c>
      <c r="C6653" s="64">
        <f t="shared" si="829"/>
        <v>10</v>
      </c>
      <c r="D6653" s="64">
        <f t="shared" si="830"/>
        <v>665</v>
      </c>
      <c r="E6653" s="64">
        <f t="shared" si="831"/>
        <v>3321</v>
      </c>
      <c r="F6653" s="64" t="str">
        <f t="shared" si="824"/>
        <v/>
      </c>
      <c r="G6653" s="64" t="str">
        <f t="shared" si="825"/>
        <v/>
      </c>
      <c r="H6653" s="64" t="str">
        <f t="shared" si="826"/>
        <v/>
      </c>
      <c r="I6653" s="80" t="str">
        <f>IFERROR(VLOOKUP(D6653,Sheet2!A:B,2,0),"")</f>
        <v/>
      </c>
      <c r="J6653" s="64" t="str">
        <f>IFERROR(IF(I6653&lt;&gt;"",VLOOKUP(I6653,Sheet2!B:C,2,0),""),"")</f>
        <v/>
      </c>
      <c r="K6653" s="64" t="str">
        <f>IFERROR( IF(I6653&lt;&gt;"", HLOOKUP(L$2+$A6653,Sheet2!BX:NK,2,0),""),"")</f>
        <v/>
      </c>
      <c r="L6653" t="str">
        <f>IF(OR(HLOOKUP(L$2+$A6653,Sheet2!BX:NK,$B6653,0),HLOOKUP(L$2+$A6653,Sheet2!BX:NK,$B6653,0)&lt;&gt;""),HLOOKUP(L$2+$A6653,Sheet2!BX:NK,$B6653,0),"")</f>
        <v/>
      </c>
      <c r="M6653" t="str">
        <f>IF(OR(HLOOKUP(M$2+$A6653,Sheet2!BY:NL,$B6653,0),HLOOKUP(M$2+$A6653,Sheet2!BY:NL,$B6653,0)&lt;&gt;""),HLOOKUP(M$2+$A6653,Sheet2!BY:NL,$B6653,0),"")</f>
        <v/>
      </c>
      <c r="N6653" t="str">
        <f>IF(OR(HLOOKUP(N$2+$A6653,Sheet2!BZ:NM,$B6653,0),HLOOKUP(N$2+$A6653,Sheet2!BZ:NM,$B6653,0)&lt;&gt;""),HLOOKUP(N$2+$A6653,Sheet2!BZ:NM,$B6653,0),"")</f>
        <v/>
      </c>
      <c r="O6653" t="str">
        <f>IF(OR(HLOOKUP(O$2+$A6653,Sheet2!CA:NN,$B6653,0),HLOOKUP(O$2+$A6653,Sheet2!CA:NN,$B6653,0)&lt;&gt;""),HLOOKUP(O$2+$A6653,Sheet2!CA:NN,$B6653,0),"")</f>
        <v/>
      </c>
      <c r="P6653" t="str">
        <f>IF(OR(HLOOKUP(P$2+$A6653,Sheet2!CB:NO,$B6653,0),HLOOKUP(P$2+$A6653,Sheet2!CB:NO,$B6653,0)&lt;&gt;""),HLOOKUP(P$2+$A6653,Sheet2!CB:NO,$B6653,0),"")</f>
        <v/>
      </c>
      <c r="Q6653" t="str">
        <f>IF(OR(HLOOKUP(Q$2+$A6653,Sheet2!CC:NO,$B6653,0),HLOOKUP(Q$2+$A6653,Sheet2!CC:NO,$B6653,0)&lt;&gt;""),HLOOKUP(Q$2+$A6653,Sheet2!CC:NO,$B6653,0),"")</f>
        <v/>
      </c>
    </row>
    <row r="6654" spans="1:17" x14ac:dyDescent="0.25">
      <c r="A6654" s="64">
        <f t="shared" si="827"/>
        <v>0</v>
      </c>
      <c r="B6654" s="64">
        <f t="shared" si="828"/>
        <v>670</v>
      </c>
      <c r="C6654" s="64">
        <f t="shared" si="829"/>
        <v>1</v>
      </c>
      <c r="D6654" s="64">
        <f t="shared" si="830"/>
        <v>666</v>
      </c>
      <c r="E6654" s="64">
        <f t="shared" si="831"/>
        <v>3326</v>
      </c>
      <c r="F6654" s="64" t="str">
        <f t="shared" si="824"/>
        <v/>
      </c>
      <c r="G6654" s="64" t="str">
        <f t="shared" si="825"/>
        <v/>
      </c>
      <c r="H6654" s="64" t="str">
        <f t="shared" si="826"/>
        <v/>
      </c>
      <c r="I6654" s="80" t="str">
        <f>IFERROR(VLOOKUP(D6654,Sheet2!A:B,2,0),"")</f>
        <v/>
      </c>
      <c r="J6654" s="64" t="str">
        <f>IFERROR(IF(I6654&lt;&gt;"",VLOOKUP(I6654,Sheet2!B:C,2,0),""),"")</f>
        <v/>
      </c>
      <c r="K6654" s="64" t="str">
        <f>IFERROR( IF(I6654&lt;&gt;"", HLOOKUP(L$2+$A6654,Sheet2!BX:NK,2,0),""),"")</f>
        <v/>
      </c>
      <c r="L6654" t="str">
        <f>IF(OR(HLOOKUP(L$2+$A6654,Sheet2!BX:NK,$B6654,0),HLOOKUP(L$2+$A6654,Sheet2!BX:NK,$B6654,0)&lt;&gt;""),HLOOKUP(L$2+$A6654,Sheet2!BX:NK,$B6654,0),"")</f>
        <v/>
      </c>
      <c r="M6654" t="str">
        <f>IF(OR(HLOOKUP(M$2+$A6654,Sheet2!BY:NL,$B6654,0),HLOOKUP(M$2+$A6654,Sheet2!BY:NL,$B6654,0)&lt;&gt;""),HLOOKUP(M$2+$A6654,Sheet2!BY:NL,$B6654,0),"")</f>
        <v/>
      </c>
      <c r="N6654" t="str">
        <f>IF(OR(HLOOKUP(N$2+$A6654,Sheet2!BZ:NM,$B6654,0),HLOOKUP(N$2+$A6654,Sheet2!BZ:NM,$B6654,0)&lt;&gt;""),HLOOKUP(N$2+$A6654,Sheet2!BZ:NM,$B6654,0),"")</f>
        <v/>
      </c>
      <c r="O6654" t="str">
        <f>IF(OR(HLOOKUP(O$2+$A6654,Sheet2!CA:NN,$B6654,0),HLOOKUP(O$2+$A6654,Sheet2!CA:NN,$B6654,0)&lt;&gt;""),HLOOKUP(O$2+$A6654,Sheet2!CA:NN,$B6654,0),"")</f>
        <v/>
      </c>
      <c r="P6654" t="str">
        <f>IF(OR(HLOOKUP(P$2+$A6654,Sheet2!CB:NO,$B6654,0),HLOOKUP(P$2+$A6654,Sheet2!CB:NO,$B6654,0)&lt;&gt;""),HLOOKUP(P$2+$A6654,Sheet2!CB:NO,$B6654,0),"")</f>
        <v/>
      </c>
      <c r="Q6654" t="str">
        <f>IF(OR(HLOOKUP(Q$2+$A6654,Sheet2!CC:NO,$B6654,0),HLOOKUP(Q$2+$A6654,Sheet2!CC:NO,$B6654,0)&lt;&gt;""),HLOOKUP(Q$2+$A6654,Sheet2!CC:NO,$B6654,0),"")</f>
        <v/>
      </c>
    </row>
    <row r="6655" spans="1:17" x14ac:dyDescent="0.25">
      <c r="A6655" s="64">
        <f t="shared" si="827"/>
        <v>6</v>
      </c>
      <c r="B6655" s="64">
        <f t="shared" si="828"/>
        <v>670</v>
      </c>
      <c r="C6655" s="64">
        <f t="shared" si="829"/>
        <v>2</v>
      </c>
      <c r="D6655" s="64">
        <f t="shared" si="830"/>
        <v>666</v>
      </c>
      <c r="E6655" s="64">
        <f t="shared" si="831"/>
        <v>3326</v>
      </c>
      <c r="F6655" s="64" t="str">
        <f t="shared" si="824"/>
        <v/>
      </c>
      <c r="G6655" s="64" t="str">
        <f t="shared" si="825"/>
        <v/>
      </c>
      <c r="H6655" s="64" t="str">
        <f t="shared" si="826"/>
        <v/>
      </c>
      <c r="I6655" s="80" t="str">
        <f>IFERROR(VLOOKUP(D6655,Sheet2!A:B,2,0),"")</f>
        <v/>
      </c>
      <c r="J6655" s="64" t="str">
        <f>IFERROR(IF(I6655&lt;&gt;"",VLOOKUP(I6655,Sheet2!B:C,2,0),""),"")</f>
        <v/>
      </c>
      <c r="K6655" s="64" t="str">
        <f>IFERROR( IF(I6655&lt;&gt;"", HLOOKUP(L$2+$A6655,Sheet2!BX:NK,2,0),""),"")</f>
        <v/>
      </c>
      <c r="L6655" t="str">
        <f>IF(OR(HLOOKUP(L$2+$A6655,Sheet2!BX:NK,$B6655,0),HLOOKUP(L$2+$A6655,Sheet2!BX:NK,$B6655,0)&lt;&gt;""),HLOOKUP(L$2+$A6655,Sheet2!BX:NK,$B6655,0),"")</f>
        <v/>
      </c>
      <c r="M6655" t="str">
        <f>IF(OR(HLOOKUP(M$2+$A6655,Sheet2!BY:NL,$B6655,0),HLOOKUP(M$2+$A6655,Sheet2!BY:NL,$B6655,0)&lt;&gt;""),HLOOKUP(M$2+$A6655,Sheet2!BY:NL,$B6655,0),"")</f>
        <v/>
      </c>
      <c r="N6655" t="str">
        <f>IF(OR(HLOOKUP(N$2+$A6655,Sheet2!BZ:NM,$B6655,0),HLOOKUP(N$2+$A6655,Sheet2!BZ:NM,$B6655,0)&lt;&gt;""),HLOOKUP(N$2+$A6655,Sheet2!BZ:NM,$B6655,0),"")</f>
        <v/>
      </c>
      <c r="O6655" t="str">
        <f>IF(OR(HLOOKUP(O$2+$A6655,Sheet2!CA:NN,$B6655,0),HLOOKUP(O$2+$A6655,Sheet2!CA:NN,$B6655,0)&lt;&gt;""),HLOOKUP(O$2+$A6655,Sheet2!CA:NN,$B6655,0),"")</f>
        <v/>
      </c>
      <c r="P6655" t="str">
        <f>IF(OR(HLOOKUP(P$2+$A6655,Sheet2!CB:NO,$B6655,0),HLOOKUP(P$2+$A6655,Sheet2!CB:NO,$B6655,0)&lt;&gt;""),HLOOKUP(P$2+$A6655,Sheet2!CB:NO,$B6655,0),"")</f>
        <v/>
      </c>
      <c r="Q6655" t="str">
        <f>IF(OR(HLOOKUP(Q$2+$A6655,Sheet2!CC:NO,$B6655,0),HLOOKUP(Q$2+$A6655,Sheet2!CC:NO,$B6655,0)&lt;&gt;""),HLOOKUP(Q$2+$A6655,Sheet2!CC:NO,$B6655,0),"")</f>
        <v/>
      </c>
    </row>
    <row r="6656" spans="1:17" x14ac:dyDescent="0.25">
      <c r="A6656" s="64">
        <f t="shared" si="827"/>
        <v>12</v>
      </c>
      <c r="B6656" s="64">
        <f t="shared" si="828"/>
        <v>670</v>
      </c>
      <c r="C6656" s="64">
        <f t="shared" si="829"/>
        <v>3</v>
      </c>
      <c r="D6656" s="64">
        <f t="shared" si="830"/>
        <v>666</v>
      </c>
      <c r="E6656" s="64">
        <f t="shared" si="831"/>
        <v>3326</v>
      </c>
      <c r="F6656" s="64" t="str">
        <f t="shared" si="824"/>
        <v/>
      </c>
      <c r="G6656" s="64" t="str">
        <f t="shared" si="825"/>
        <v/>
      </c>
      <c r="H6656" s="64" t="str">
        <f t="shared" si="826"/>
        <v/>
      </c>
      <c r="I6656" s="80" t="str">
        <f>IFERROR(VLOOKUP(D6656,Sheet2!A:B,2,0),"")</f>
        <v/>
      </c>
      <c r="J6656" s="64" t="str">
        <f>IFERROR(IF(I6656&lt;&gt;"",VLOOKUP(I6656,Sheet2!B:C,2,0),""),"")</f>
        <v/>
      </c>
      <c r="K6656" s="64" t="str">
        <f>IFERROR( IF(I6656&lt;&gt;"", HLOOKUP(L$2+$A6656,Sheet2!BX:NK,2,0),""),"")</f>
        <v/>
      </c>
      <c r="L6656" t="str">
        <f>IF(OR(HLOOKUP(L$2+$A6656,Sheet2!BX:NK,$B6656,0),HLOOKUP(L$2+$A6656,Sheet2!BX:NK,$B6656,0)&lt;&gt;""),HLOOKUP(L$2+$A6656,Sheet2!BX:NK,$B6656,0),"")</f>
        <v/>
      </c>
      <c r="M6656" t="str">
        <f>IF(OR(HLOOKUP(M$2+$A6656,Sheet2!BY:NL,$B6656,0),HLOOKUP(M$2+$A6656,Sheet2!BY:NL,$B6656,0)&lt;&gt;""),HLOOKUP(M$2+$A6656,Sheet2!BY:NL,$B6656,0),"")</f>
        <v/>
      </c>
      <c r="N6656" t="str">
        <f>IF(OR(HLOOKUP(N$2+$A6656,Sheet2!BZ:NM,$B6656,0),HLOOKUP(N$2+$A6656,Sheet2!BZ:NM,$B6656,0)&lt;&gt;""),HLOOKUP(N$2+$A6656,Sheet2!BZ:NM,$B6656,0),"")</f>
        <v/>
      </c>
      <c r="O6656" t="str">
        <f>IF(OR(HLOOKUP(O$2+$A6656,Sheet2!CA:NN,$B6656,0),HLOOKUP(O$2+$A6656,Sheet2!CA:NN,$B6656,0)&lt;&gt;""),HLOOKUP(O$2+$A6656,Sheet2!CA:NN,$B6656,0),"")</f>
        <v/>
      </c>
      <c r="P6656" t="str">
        <f>IF(OR(HLOOKUP(P$2+$A6656,Sheet2!CB:NO,$B6656,0),HLOOKUP(P$2+$A6656,Sheet2!CB:NO,$B6656,0)&lt;&gt;""),HLOOKUP(P$2+$A6656,Sheet2!CB:NO,$B6656,0),"")</f>
        <v/>
      </c>
      <c r="Q6656" t="str">
        <f>IF(OR(HLOOKUP(Q$2+$A6656,Sheet2!CC:NO,$B6656,0),HLOOKUP(Q$2+$A6656,Sheet2!CC:NO,$B6656,0)&lt;&gt;""),HLOOKUP(Q$2+$A6656,Sheet2!CC:NO,$B6656,0),"")</f>
        <v/>
      </c>
    </row>
    <row r="6657" spans="1:17" x14ac:dyDescent="0.25">
      <c r="A6657" s="64">
        <f t="shared" si="827"/>
        <v>18</v>
      </c>
      <c r="B6657" s="64">
        <f t="shared" si="828"/>
        <v>670</v>
      </c>
      <c r="C6657" s="64">
        <f t="shared" si="829"/>
        <v>4</v>
      </c>
      <c r="D6657" s="64">
        <f t="shared" si="830"/>
        <v>666</v>
      </c>
      <c r="E6657" s="64">
        <f t="shared" si="831"/>
        <v>3326</v>
      </c>
      <c r="F6657" s="64" t="str">
        <f t="shared" si="824"/>
        <v/>
      </c>
      <c r="G6657" s="64" t="str">
        <f t="shared" si="825"/>
        <v/>
      </c>
      <c r="H6657" s="64" t="str">
        <f t="shared" si="826"/>
        <v/>
      </c>
      <c r="I6657" s="80" t="str">
        <f>IFERROR(VLOOKUP(D6657,Sheet2!A:B,2,0),"")</f>
        <v/>
      </c>
      <c r="J6657" s="64" t="str">
        <f>IFERROR(IF(I6657&lt;&gt;"",VLOOKUP(I6657,Sheet2!B:C,2,0),""),"")</f>
        <v/>
      </c>
      <c r="K6657" s="64" t="str">
        <f>IFERROR( IF(I6657&lt;&gt;"", HLOOKUP(L$2+$A6657,Sheet2!BX:NK,2,0),""),"")</f>
        <v/>
      </c>
      <c r="L6657" t="str">
        <f>IF(OR(HLOOKUP(L$2+$A6657,Sheet2!BX:NK,$B6657,0),HLOOKUP(L$2+$A6657,Sheet2!BX:NK,$B6657,0)&lt;&gt;""),HLOOKUP(L$2+$A6657,Sheet2!BX:NK,$B6657,0),"")</f>
        <v/>
      </c>
      <c r="M6657" t="str">
        <f>IF(OR(HLOOKUP(M$2+$A6657,Sheet2!BY:NL,$B6657,0),HLOOKUP(M$2+$A6657,Sheet2!BY:NL,$B6657,0)&lt;&gt;""),HLOOKUP(M$2+$A6657,Sheet2!BY:NL,$B6657,0),"")</f>
        <v/>
      </c>
      <c r="N6657" t="str">
        <f>IF(OR(HLOOKUP(N$2+$A6657,Sheet2!BZ:NM,$B6657,0),HLOOKUP(N$2+$A6657,Sheet2!BZ:NM,$B6657,0)&lt;&gt;""),HLOOKUP(N$2+$A6657,Sheet2!BZ:NM,$B6657,0),"")</f>
        <v/>
      </c>
      <c r="O6657" t="str">
        <f>IF(OR(HLOOKUP(O$2+$A6657,Sheet2!CA:NN,$B6657,0),HLOOKUP(O$2+$A6657,Sheet2!CA:NN,$B6657,0)&lt;&gt;""),HLOOKUP(O$2+$A6657,Sheet2!CA:NN,$B6657,0),"")</f>
        <v/>
      </c>
      <c r="P6657" t="str">
        <f>IF(OR(HLOOKUP(P$2+$A6657,Sheet2!CB:NO,$B6657,0),HLOOKUP(P$2+$A6657,Sheet2!CB:NO,$B6657,0)&lt;&gt;""),HLOOKUP(P$2+$A6657,Sheet2!CB:NO,$B6657,0),"")</f>
        <v/>
      </c>
      <c r="Q6657" t="str">
        <f>IF(OR(HLOOKUP(Q$2+$A6657,Sheet2!CC:NO,$B6657,0),HLOOKUP(Q$2+$A6657,Sheet2!CC:NO,$B6657,0)&lt;&gt;""),HLOOKUP(Q$2+$A6657,Sheet2!CC:NO,$B6657,0),"")</f>
        <v/>
      </c>
    </row>
    <row r="6658" spans="1:17" x14ac:dyDescent="0.25">
      <c r="A6658" s="64">
        <f t="shared" si="827"/>
        <v>24</v>
      </c>
      <c r="B6658" s="64">
        <f t="shared" si="828"/>
        <v>670</v>
      </c>
      <c r="C6658" s="64">
        <f t="shared" si="829"/>
        <v>5</v>
      </c>
      <c r="D6658" s="64">
        <f t="shared" si="830"/>
        <v>666</v>
      </c>
      <c r="E6658" s="64">
        <f t="shared" si="831"/>
        <v>3326</v>
      </c>
      <c r="F6658" s="64" t="str">
        <f t="shared" si="824"/>
        <v/>
      </c>
      <c r="G6658" s="64" t="str">
        <f t="shared" si="825"/>
        <v/>
      </c>
      <c r="H6658" s="64" t="str">
        <f t="shared" si="826"/>
        <v/>
      </c>
      <c r="I6658" s="80" t="str">
        <f>IFERROR(VLOOKUP(D6658,Sheet2!A:B,2,0),"")</f>
        <v/>
      </c>
      <c r="J6658" s="64" t="str">
        <f>IFERROR(IF(I6658&lt;&gt;"",VLOOKUP(I6658,Sheet2!B:C,2,0),""),"")</f>
        <v/>
      </c>
      <c r="K6658" s="64" t="str">
        <f>IFERROR( IF(I6658&lt;&gt;"", HLOOKUP(L$2+$A6658,Sheet2!BX:NK,2,0),""),"")</f>
        <v/>
      </c>
      <c r="L6658" t="str">
        <f>IF(OR(HLOOKUP(L$2+$A6658,Sheet2!BX:NK,$B6658,0),HLOOKUP(L$2+$A6658,Sheet2!BX:NK,$B6658,0)&lt;&gt;""),HLOOKUP(L$2+$A6658,Sheet2!BX:NK,$B6658,0),"")</f>
        <v/>
      </c>
      <c r="M6658" t="str">
        <f>IF(OR(HLOOKUP(M$2+$A6658,Sheet2!BY:NL,$B6658,0),HLOOKUP(M$2+$A6658,Sheet2!BY:NL,$B6658,0)&lt;&gt;""),HLOOKUP(M$2+$A6658,Sheet2!BY:NL,$B6658,0),"")</f>
        <v/>
      </c>
      <c r="N6658" t="str">
        <f>IF(OR(HLOOKUP(N$2+$A6658,Sheet2!BZ:NM,$B6658,0),HLOOKUP(N$2+$A6658,Sheet2!BZ:NM,$B6658,0)&lt;&gt;""),HLOOKUP(N$2+$A6658,Sheet2!BZ:NM,$B6658,0),"")</f>
        <v/>
      </c>
      <c r="O6658" t="str">
        <f>IF(OR(HLOOKUP(O$2+$A6658,Sheet2!CA:NN,$B6658,0),HLOOKUP(O$2+$A6658,Sheet2!CA:NN,$B6658,0)&lt;&gt;""),HLOOKUP(O$2+$A6658,Sheet2!CA:NN,$B6658,0),"")</f>
        <v/>
      </c>
      <c r="P6658" t="str">
        <f>IF(OR(HLOOKUP(P$2+$A6658,Sheet2!CB:NO,$B6658,0),HLOOKUP(P$2+$A6658,Sheet2!CB:NO,$B6658,0)&lt;&gt;""),HLOOKUP(P$2+$A6658,Sheet2!CB:NO,$B6658,0),"")</f>
        <v/>
      </c>
      <c r="Q6658" t="str">
        <f>IF(OR(HLOOKUP(Q$2+$A6658,Sheet2!CC:NO,$B6658,0),HLOOKUP(Q$2+$A6658,Sheet2!CC:NO,$B6658,0)&lt;&gt;""),HLOOKUP(Q$2+$A6658,Sheet2!CC:NO,$B6658,0),"")</f>
        <v/>
      </c>
    </row>
    <row r="6659" spans="1:17" x14ac:dyDescent="0.25">
      <c r="A6659" s="64">
        <f t="shared" si="827"/>
        <v>30</v>
      </c>
      <c r="B6659" s="64">
        <f t="shared" si="828"/>
        <v>670</v>
      </c>
      <c r="C6659" s="64">
        <f t="shared" si="829"/>
        <v>6</v>
      </c>
      <c r="D6659" s="64">
        <f t="shared" si="830"/>
        <v>666</v>
      </c>
      <c r="E6659" s="64">
        <f t="shared" si="831"/>
        <v>3326</v>
      </c>
      <c r="F6659" s="64" t="str">
        <f t="shared" si="824"/>
        <v/>
      </c>
      <c r="G6659" s="64" t="str">
        <f t="shared" si="825"/>
        <v/>
      </c>
      <c r="H6659" s="64" t="str">
        <f t="shared" si="826"/>
        <v/>
      </c>
      <c r="I6659" s="80" t="str">
        <f>IFERROR(VLOOKUP(D6659,Sheet2!A:B,2,0),"")</f>
        <v/>
      </c>
      <c r="J6659" s="64" t="str">
        <f>IFERROR(IF(I6659&lt;&gt;"",VLOOKUP(I6659,Sheet2!B:C,2,0),""),"")</f>
        <v/>
      </c>
      <c r="K6659" s="64" t="str">
        <f>IFERROR( IF(I6659&lt;&gt;"", HLOOKUP(L$2+$A6659,Sheet2!BX:NK,2,0),""),"")</f>
        <v/>
      </c>
      <c r="L6659" t="str">
        <f>IF(OR(HLOOKUP(L$2+$A6659,Sheet2!BX:NK,$B6659,0),HLOOKUP(L$2+$A6659,Sheet2!BX:NK,$B6659,0)&lt;&gt;""),HLOOKUP(L$2+$A6659,Sheet2!BX:NK,$B6659,0),"")</f>
        <v/>
      </c>
      <c r="M6659" t="str">
        <f>IF(OR(HLOOKUP(M$2+$A6659,Sheet2!BY:NL,$B6659,0),HLOOKUP(M$2+$A6659,Sheet2!BY:NL,$B6659,0)&lt;&gt;""),HLOOKUP(M$2+$A6659,Sheet2!BY:NL,$B6659,0),"")</f>
        <v/>
      </c>
      <c r="N6659" t="str">
        <f>IF(OR(HLOOKUP(N$2+$A6659,Sheet2!BZ:NM,$B6659,0),HLOOKUP(N$2+$A6659,Sheet2!BZ:NM,$B6659,0)&lt;&gt;""),HLOOKUP(N$2+$A6659,Sheet2!BZ:NM,$B6659,0),"")</f>
        <v/>
      </c>
      <c r="O6659" t="str">
        <f>IF(OR(HLOOKUP(O$2+$A6659,Sheet2!CA:NN,$B6659,0),HLOOKUP(O$2+$A6659,Sheet2!CA:NN,$B6659,0)&lt;&gt;""),HLOOKUP(O$2+$A6659,Sheet2!CA:NN,$B6659,0),"")</f>
        <v/>
      </c>
      <c r="P6659" t="str">
        <f>IF(OR(HLOOKUP(P$2+$A6659,Sheet2!CB:NO,$B6659,0),HLOOKUP(P$2+$A6659,Sheet2!CB:NO,$B6659,0)&lt;&gt;""),HLOOKUP(P$2+$A6659,Sheet2!CB:NO,$B6659,0),"")</f>
        <v/>
      </c>
      <c r="Q6659" t="str">
        <f>IF(OR(HLOOKUP(Q$2+$A6659,Sheet2!CC:NO,$B6659,0),HLOOKUP(Q$2+$A6659,Sheet2!CC:NO,$B6659,0)&lt;&gt;""),HLOOKUP(Q$2+$A6659,Sheet2!CC:NO,$B6659,0),"")</f>
        <v/>
      </c>
    </row>
    <row r="6660" spans="1:17" x14ac:dyDescent="0.25">
      <c r="A6660" s="64">
        <f t="shared" si="827"/>
        <v>36</v>
      </c>
      <c r="B6660" s="64">
        <f t="shared" si="828"/>
        <v>670</v>
      </c>
      <c r="C6660" s="64">
        <f t="shared" si="829"/>
        <v>7</v>
      </c>
      <c r="D6660" s="64">
        <f t="shared" si="830"/>
        <v>666</v>
      </c>
      <c r="E6660" s="64">
        <f t="shared" si="831"/>
        <v>3326</v>
      </c>
      <c r="F6660" s="64" t="str">
        <f t="shared" si="824"/>
        <v/>
      </c>
      <c r="G6660" s="64" t="str">
        <f t="shared" si="825"/>
        <v/>
      </c>
      <c r="H6660" s="64" t="str">
        <f t="shared" si="826"/>
        <v/>
      </c>
      <c r="I6660" s="80" t="str">
        <f>IFERROR(VLOOKUP(D6660,Sheet2!A:B,2,0),"")</f>
        <v/>
      </c>
      <c r="J6660" s="64" t="str">
        <f>IFERROR(IF(I6660&lt;&gt;"",VLOOKUP(I6660,Sheet2!B:C,2,0),""),"")</f>
        <v/>
      </c>
      <c r="K6660" s="64" t="str">
        <f>IFERROR( IF(I6660&lt;&gt;"", HLOOKUP(L$2+$A6660,Sheet2!BX:NK,2,0),""),"")</f>
        <v/>
      </c>
      <c r="L6660" t="str">
        <f>IF(OR(HLOOKUP(L$2+$A6660,Sheet2!BX:NK,$B6660,0),HLOOKUP(L$2+$A6660,Sheet2!BX:NK,$B6660,0)&lt;&gt;""),HLOOKUP(L$2+$A6660,Sheet2!BX:NK,$B6660,0),"")</f>
        <v/>
      </c>
      <c r="M6660" t="str">
        <f>IF(OR(HLOOKUP(M$2+$A6660,Sheet2!BY:NL,$B6660,0),HLOOKUP(M$2+$A6660,Sheet2!BY:NL,$B6660,0)&lt;&gt;""),HLOOKUP(M$2+$A6660,Sheet2!BY:NL,$B6660,0),"")</f>
        <v/>
      </c>
      <c r="N6660" t="str">
        <f>IF(OR(HLOOKUP(N$2+$A6660,Sheet2!BZ:NM,$B6660,0),HLOOKUP(N$2+$A6660,Sheet2!BZ:NM,$B6660,0)&lt;&gt;""),HLOOKUP(N$2+$A6660,Sheet2!BZ:NM,$B6660,0),"")</f>
        <v/>
      </c>
      <c r="O6660" t="str">
        <f>IF(OR(HLOOKUP(O$2+$A6660,Sheet2!CA:NN,$B6660,0),HLOOKUP(O$2+$A6660,Sheet2!CA:NN,$B6660,0)&lt;&gt;""),HLOOKUP(O$2+$A6660,Sheet2!CA:NN,$B6660,0),"")</f>
        <v/>
      </c>
      <c r="P6660" t="str">
        <f>IF(OR(HLOOKUP(P$2+$A6660,Sheet2!CB:NO,$B6660,0),HLOOKUP(P$2+$A6660,Sheet2!CB:NO,$B6660,0)&lt;&gt;""),HLOOKUP(P$2+$A6660,Sheet2!CB:NO,$B6660,0),"")</f>
        <v/>
      </c>
      <c r="Q6660" t="str">
        <f>IF(OR(HLOOKUP(Q$2+$A6660,Sheet2!CC:NO,$B6660,0),HLOOKUP(Q$2+$A6660,Sheet2!CC:NO,$B6660,0)&lt;&gt;""),HLOOKUP(Q$2+$A6660,Sheet2!CC:NO,$B6660,0),"")</f>
        <v/>
      </c>
    </row>
    <row r="6661" spans="1:17" x14ac:dyDescent="0.25">
      <c r="A6661" s="64">
        <f t="shared" si="827"/>
        <v>42</v>
      </c>
      <c r="B6661" s="64">
        <f t="shared" si="828"/>
        <v>670</v>
      </c>
      <c r="C6661" s="64">
        <f t="shared" si="829"/>
        <v>8</v>
      </c>
      <c r="D6661" s="64">
        <f t="shared" si="830"/>
        <v>666</v>
      </c>
      <c r="E6661" s="64">
        <f t="shared" si="831"/>
        <v>3326</v>
      </c>
      <c r="F6661" s="64" t="str">
        <f t="shared" ref="F6661:F6724" si="832">IFERROR(IF(I6661&lt;&gt;"",IF(LEFT(K6661,2)="1-",1,2),""),"")</f>
        <v/>
      </c>
      <c r="G6661" s="64" t="str">
        <f t="shared" ref="G6661:G6724" si="833">IFERROR(IF(I6661&lt;&gt;"",MONTH( RIGHT(K6661,LEN(K6661)-FIND("-",K6661))),""),"")</f>
        <v/>
      </c>
      <c r="H6661" s="64" t="str">
        <f t="shared" ref="H6661:H6724" si="834">IFERROR(IF(I6661&lt;&gt;"",YEAR( RIGHT(K6661,LEN(K6661)-FIND("-",K6661))),""),"")</f>
        <v/>
      </c>
      <c r="I6661" s="80" t="str">
        <f>IFERROR(VLOOKUP(D6661,Sheet2!A:B,2,0),"")</f>
        <v/>
      </c>
      <c r="J6661" s="64" t="str">
        <f>IFERROR(IF(I6661&lt;&gt;"",VLOOKUP(I6661,Sheet2!B:C,2,0),""),"")</f>
        <v/>
      </c>
      <c r="K6661" s="64" t="str">
        <f>IFERROR( IF(I6661&lt;&gt;"", HLOOKUP(L$2+$A6661,Sheet2!BX:NK,2,0),""),"")</f>
        <v/>
      </c>
      <c r="L6661" t="str">
        <f>IF(OR(HLOOKUP(L$2+$A6661,Sheet2!BX:NK,$B6661,0),HLOOKUP(L$2+$A6661,Sheet2!BX:NK,$B6661,0)&lt;&gt;""),HLOOKUP(L$2+$A6661,Sheet2!BX:NK,$B6661,0),"")</f>
        <v/>
      </c>
      <c r="M6661" t="str">
        <f>IF(OR(HLOOKUP(M$2+$A6661,Sheet2!BY:NL,$B6661,0),HLOOKUP(M$2+$A6661,Sheet2!BY:NL,$B6661,0)&lt;&gt;""),HLOOKUP(M$2+$A6661,Sheet2!BY:NL,$B6661,0),"")</f>
        <v/>
      </c>
      <c r="N6661" t="str">
        <f>IF(OR(HLOOKUP(N$2+$A6661,Sheet2!BZ:NM,$B6661,0),HLOOKUP(N$2+$A6661,Sheet2!BZ:NM,$B6661,0)&lt;&gt;""),HLOOKUP(N$2+$A6661,Sheet2!BZ:NM,$B6661,0),"")</f>
        <v/>
      </c>
      <c r="O6661" t="str">
        <f>IF(OR(HLOOKUP(O$2+$A6661,Sheet2!CA:NN,$B6661,0),HLOOKUP(O$2+$A6661,Sheet2!CA:NN,$B6661,0)&lt;&gt;""),HLOOKUP(O$2+$A6661,Sheet2!CA:NN,$B6661,0),"")</f>
        <v/>
      </c>
      <c r="P6661" t="str">
        <f>IF(OR(HLOOKUP(P$2+$A6661,Sheet2!CB:NO,$B6661,0),HLOOKUP(P$2+$A6661,Sheet2!CB:NO,$B6661,0)&lt;&gt;""),HLOOKUP(P$2+$A6661,Sheet2!CB:NO,$B6661,0),"")</f>
        <v/>
      </c>
      <c r="Q6661" t="str">
        <f>IF(OR(HLOOKUP(Q$2+$A6661,Sheet2!CC:NO,$B6661,0),HLOOKUP(Q$2+$A6661,Sheet2!CC:NO,$B6661,0)&lt;&gt;""),HLOOKUP(Q$2+$A6661,Sheet2!CC:NO,$B6661,0),"")</f>
        <v/>
      </c>
    </row>
    <row r="6662" spans="1:17" x14ac:dyDescent="0.25">
      <c r="A6662" s="64">
        <f t="shared" ref="A6662:A6725" si="835">IF(C6662&lt;&gt;1,A6661+6,0)</f>
        <v>48</v>
      </c>
      <c r="B6662" s="64">
        <f t="shared" ref="B6662:B6725" si="836">IF(C6662&lt;&gt;1,B6661,B6661+1)</f>
        <v>670</v>
      </c>
      <c r="C6662" s="64">
        <f t="shared" ref="C6662:C6725" si="837">IF($C$3-C6661=0,1,C6661+1)</f>
        <v>9</v>
      </c>
      <c r="D6662" s="64">
        <f t="shared" ref="D6662:D6725" si="838">IF(C6662=1,D6661+1,D6661)</f>
        <v>666</v>
      </c>
      <c r="E6662" s="64">
        <f t="shared" ref="E6662:E6725" si="839">IF(D6662&lt;&gt;D6661,E6661+5,E6661)</f>
        <v>3326</v>
      </c>
      <c r="F6662" s="64" t="str">
        <f t="shared" si="832"/>
        <v/>
      </c>
      <c r="G6662" s="64" t="str">
        <f t="shared" si="833"/>
        <v/>
      </c>
      <c r="H6662" s="64" t="str">
        <f t="shared" si="834"/>
        <v/>
      </c>
      <c r="I6662" s="80" t="str">
        <f>IFERROR(VLOOKUP(D6662,Sheet2!A:B,2,0),"")</f>
        <v/>
      </c>
      <c r="J6662" s="64" t="str">
        <f>IFERROR(IF(I6662&lt;&gt;"",VLOOKUP(I6662,Sheet2!B:C,2,0),""),"")</f>
        <v/>
      </c>
      <c r="K6662" s="64" t="str">
        <f>IFERROR( IF(I6662&lt;&gt;"", HLOOKUP(L$2+$A6662,Sheet2!BX:NK,2,0),""),"")</f>
        <v/>
      </c>
      <c r="L6662" t="str">
        <f>IF(OR(HLOOKUP(L$2+$A6662,Sheet2!BX:NK,$B6662,0),HLOOKUP(L$2+$A6662,Sheet2!BX:NK,$B6662,0)&lt;&gt;""),HLOOKUP(L$2+$A6662,Sheet2!BX:NK,$B6662,0),"")</f>
        <v/>
      </c>
      <c r="M6662" t="str">
        <f>IF(OR(HLOOKUP(M$2+$A6662,Sheet2!BY:NL,$B6662,0),HLOOKUP(M$2+$A6662,Sheet2!BY:NL,$B6662,0)&lt;&gt;""),HLOOKUP(M$2+$A6662,Sheet2!BY:NL,$B6662,0),"")</f>
        <v/>
      </c>
      <c r="N6662" t="str">
        <f>IF(OR(HLOOKUP(N$2+$A6662,Sheet2!BZ:NM,$B6662,0),HLOOKUP(N$2+$A6662,Sheet2!BZ:NM,$B6662,0)&lt;&gt;""),HLOOKUP(N$2+$A6662,Sheet2!BZ:NM,$B6662,0),"")</f>
        <v/>
      </c>
      <c r="O6662" t="str">
        <f>IF(OR(HLOOKUP(O$2+$A6662,Sheet2!CA:NN,$B6662,0),HLOOKUP(O$2+$A6662,Sheet2!CA:NN,$B6662,0)&lt;&gt;""),HLOOKUP(O$2+$A6662,Sheet2!CA:NN,$B6662,0),"")</f>
        <v/>
      </c>
      <c r="P6662" t="str">
        <f>IF(OR(HLOOKUP(P$2+$A6662,Sheet2!CB:NO,$B6662,0),HLOOKUP(P$2+$A6662,Sheet2!CB:NO,$B6662,0)&lt;&gt;""),HLOOKUP(P$2+$A6662,Sheet2!CB:NO,$B6662,0),"")</f>
        <v/>
      </c>
      <c r="Q6662" t="str">
        <f>IF(OR(HLOOKUP(Q$2+$A6662,Sheet2!CC:NO,$B6662,0),HLOOKUP(Q$2+$A6662,Sheet2!CC:NO,$B6662,0)&lt;&gt;""),HLOOKUP(Q$2+$A6662,Sheet2!CC:NO,$B6662,0),"")</f>
        <v/>
      </c>
    </row>
    <row r="6663" spans="1:17" x14ac:dyDescent="0.25">
      <c r="A6663" s="64">
        <f t="shared" si="835"/>
        <v>54</v>
      </c>
      <c r="B6663" s="64">
        <f t="shared" si="836"/>
        <v>670</v>
      </c>
      <c r="C6663" s="64">
        <f t="shared" si="837"/>
        <v>10</v>
      </c>
      <c r="D6663" s="64">
        <f t="shared" si="838"/>
        <v>666</v>
      </c>
      <c r="E6663" s="64">
        <f t="shared" si="839"/>
        <v>3326</v>
      </c>
      <c r="F6663" s="64" t="str">
        <f t="shared" si="832"/>
        <v/>
      </c>
      <c r="G6663" s="64" t="str">
        <f t="shared" si="833"/>
        <v/>
      </c>
      <c r="H6663" s="64" t="str">
        <f t="shared" si="834"/>
        <v/>
      </c>
      <c r="I6663" s="80" t="str">
        <f>IFERROR(VLOOKUP(D6663,Sheet2!A:B,2,0),"")</f>
        <v/>
      </c>
      <c r="J6663" s="64" t="str">
        <f>IFERROR(IF(I6663&lt;&gt;"",VLOOKUP(I6663,Sheet2!B:C,2,0),""),"")</f>
        <v/>
      </c>
      <c r="K6663" s="64" t="str">
        <f>IFERROR( IF(I6663&lt;&gt;"", HLOOKUP(L$2+$A6663,Sheet2!BX:NK,2,0),""),"")</f>
        <v/>
      </c>
      <c r="L6663" t="str">
        <f>IF(OR(HLOOKUP(L$2+$A6663,Sheet2!BX:NK,$B6663,0),HLOOKUP(L$2+$A6663,Sheet2!BX:NK,$B6663,0)&lt;&gt;""),HLOOKUP(L$2+$A6663,Sheet2!BX:NK,$B6663,0),"")</f>
        <v/>
      </c>
      <c r="M6663" t="str">
        <f>IF(OR(HLOOKUP(M$2+$A6663,Sheet2!BY:NL,$B6663,0),HLOOKUP(M$2+$A6663,Sheet2!BY:NL,$B6663,0)&lt;&gt;""),HLOOKUP(M$2+$A6663,Sheet2!BY:NL,$B6663,0),"")</f>
        <v/>
      </c>
      <c r="N6663" t="str">
        <f>IF(OR(HLOOKUP(N$2+$A6663,Sheet2!BZ:NM,$B6663,0),HLOOKUP(N$2+$A6663,Sheet2!BZ:NM,$B6663,0)&lt;&gt;""),HLOOKUP(N$2+$A6663,Sheet2!BZ:NM,$B6663,0),"")</f>
        <v/>
      </c>
      <c r="O6663" t="str">
        <f>IF(OR(HLOOKUP(O$2+$A6663,Sheet2!CA:NN,$B6663,0),HLOOKUP(O$2+$A6663,Sheet2!CA:NN,$B6663,0)&lt;&gt;""),HLOOKUP(O$2+$A6663,Sheet2!CA:NN,$B6663,0),"")</f>
        <v/>
      </c>
      <c r="P6663" t="str">
        <f>IF(OR(HLOOKUP(P$2+$A6663,Sheet2!CB:NO,$B6663,0),HLOOKUP(P$2+$A6663,Sheet2!CB:NO,$B6663,0)&lt;&gt;""),HLOOKUP(P$2+$A6663,Sheet2!CB:NO,$B6663,0),"")</f>
        <v/>
      </c>
      <c r="Q6663" t="str">
        <f>IF(OR(HLOOKUP(Q$2+$A6663,Sheet2!CC:NO,$B6663,0),HLOOKUP(Q$2+$A6663,Sheet2!CC:NO,$B6663,0)&lt;&gt;""),HLOOKUP(Q$2+$A6663,Sheet2!CC:NO,$B6663,0),"")</f>
        <v/>
      </c>
    </row>
    <row r="6664" spans="1:17" x14ac:dyDescent="0.25">
      <c r="A6664" s="64">
        <f t="shared" si="835"/>
        <v>0</v>
      </c>
      <c r="B6664" s="64">
        <f t="shared" si="836"/>
        <v>671</v>
      </c>
      <c r="C6664" s="64">
        <f t="shared" si="837"/>
        <v>1</v>
      </c>
      <c r="D6664" s="64">
        <f t="shared" si="838"/>
        <v>667</v>
      </c>
      <c r="E6664" s="64">
        <f t="shared" si="839"/>
        <v>3331</v>
      </c>
      <c r="F6664" s="64" t="str">
        <f t="shared" si="832"/>
        <v/>
      </c>
      <c r="G6664" s="64" t="str">
        <f t="shared" si="833"/>
        <v/>
      </c>
      <c r="H6664" s="64" t="str">
        <f t="shared" si="834"/>
        <v/>
      </c>
      <c r="I6664" s="80" t="str">
        <f>IFERROR(VLOOKUP(D6664,Sheet2!A:B,2,0),"")</f>
        <v/>
      </c>
      <c r="J6664" s="64" t="str">
        <f>IFERROR(IF(I6664&lt;&gt;"",VLOOKUP(I6664,Sheet2!B:C,2,0),""),"")</f>
        <v/>
      </c>
      <c r="K6664" s="64" t="str">
        <f>IFERROR( IF(I6664&lt;&gt;"", HLOOKUP(L$2+$A6664,Sheet2!BX:NK,2,0),""),"")</f>
        <v/>
      </c>
      <c r="L6664" t="str">
        <f>IF(OR(HLOOKUP(L$2+$A6664,Sheet2!BX:NK,$B6664,0),HLOOKUP(L$2+$A6664,Sheet2!BX:NK,$B6664,0)&lt;&gt;""),HLOOKUP(L$2+$A6664,Sheet2!BX:NK,$B6664,0),"")</f>
        <v/>
      </c>
      <c r="M6664" t="str">
        <f>IF(OR(HLOOKUP(M$2+$A6664,Sheet2!BY:NL,$B6664,0),HLOOKUP(M$2+$A6664,Sheet2!BY:NL,$B6664,0)&lt;&gt;""),HLOOKUP(M$2+$A6664,Sheet2!BY:NL,$B6664,0),"")</f>
        <v/>
      </c>
      <c r="N6664" t="str">
        <f>IF(OR(HLOOKUP(N$2+$A6664,Sheet2!BZ:NM,$B6664,0),HLOOKUP(N$2+$A6664,Sheet2!BZ:NM,$B6664,0)&lt;&gt;""),HLOOKUP(N$2+$A6664,Sheet2!BZ:NM,$B6664,0),"")</f>
        <v/>
      </c>
      <c r="O6664" t="str">
        <f>IF(OR(HLOOKUP(O$2+$A6664,Sheet2!CA:NN,$B6664,0),HLOOKUP(O$2+$A6664,Sheet2!CA:NN,$B6664,0)&lt;&gt;""),HLOOKUP(O$2+$A6664,Sheet2!CA:NN,$B6664,0),"")</f>
        <v/>
      </c>
      <c r="P6664" t="str">
        <f>IF(OR(HLOOKUP(P$2+$A6664,Sheet2!CB:NO,$B6664,0),HLOOKUP(P$2+$A6664,Sheet2!CB:NO,$B6664,0)&lt;&gt;""),HLOOKUP(P$2+$A6664,Sheet2!CB:NO,$B6664,0),"")</f>
        <v/>
      </c>
      <c r="Q6664" t="str">
        <f>IF(OR(HLOOKUP(Q$2+$A6664,Sheet2!CC:NO,$B6664,0),HLOOKUP(Q$2+$A6664,Sheet2!CC:NO,$B6664,0)&lt;&gt;""),HLOOKUP(Q$2+$A6664,Sheet2!CC:NO,$B6664,0),"")</f>
        <v/>
      </c>
    </row>
    <row r="6665" spans="1:17" x14ac:dyDescent="0.25">
      <c r="A6665" s="64">
        <f t="shared" si="835"/>
        <v>6</v>
      </c>
      <c r="B6665" s="64">
        <f t="shared" si="836"/>
        <v>671</v>
      </c>
      <c r="C6665" s="64">
        <f t="shared" si="837"/>
        <v>2</v>
      </c>
      <c r="D6665" s="64">
        <f t="shared" si="838"/>
        <v>667</v>
      </c>
      <c r="E6665" s="64">
        <f t="shared" si="839"/>
        <v>3331</v>
      </c>
      <c r="F6665" s="64" t="str">
        <f t="shared" si="832"/>
        <v/>
      </c>
      <c r="G6665" s="64" t="str">
        <f t="shared" si="833"/>
        <v/>
      </c>
      <c r="H6665" s="64" t="str">
        <f t="shared" si="834"/>
        <v/>
      </c>
      <c r="I6665" s="80" t="str">
        <f>IFERROR(VLOOKUP(D6665,Sheet2!A:B,2,0),"")</f>
        <v/>
      </c>
      <c r="J6665" s="64" t="str">
        <f>IFERROR(IF(I6665&lt;&gt;"",VLOOKUP(I6665,Sheet2!B:C,2,0),""),"")</f>
        <v/>
      </c>
      <c r="K6665" s="64" t="str">
        <f>IFERROR( IF(I6665&lt;&gt;"", HLOOKUP(L$2+$A6665,Sheet2!BX:NK,2,0),""),"")</f>
        <v/>
      </c>
      <c r="L6665" t="str">
        <f>IF(OR(HLOOKUP(L$2+$A6665,Sheet2!BX:NK,$B6665,0),HLOOKUP(L$2+$A6665,Sheet2!BX:NK,$B6665,0)&lt;&gt;""),HLOOKUP(L$2+$A6665,Sheet2!BX:NK,$B6665,0),"")</f>
        <v/>
      </c>
      <c r="M6665" t="str">
        <f>IF(OR(HLOOKUP(M$2+$A6665,Sheet2!BY:NL,$B6665,0),HLOOKUP(M$2+$A6665,Sheet2!BY:NL,$B6665,0)&lt;&gt;""),HLOOKUP(M$2+$A6665,Sheet2!BY:NL,$B6665,0),"")</f>
        <v/>
      </c>
      <c r="N6665" t="str">
        <f>IF(OR(HLOOKUP(N$2+$A6665,Sheet2!BZ:NM,$B6665,0),HLOOKUP(N$2+$A6665,Sheet2!BZ:NM,$B6665,0)&lt;&gt;""),HLOOKUP(N$2+$A6665,Sheet2!BZ:NM,$B6665,0),"")</f>
        <v/>
      </c>
      <c r="O6665" t="str">
        <f>IF(OR(HLOOKUP(O$2+$A6665,Sheet2!CA:NN,$B6665,0),HLOOKUP(O$2+$A6665,Sheet2!CA:NN,$B6665,0)&lt;&gt;""),HLOOKUP(O$2+$A6665,Sheet2!CA:NN,$B6665,0),"")</f>
        <v/>
      </c>
      <c r="P6665" t="str">
        <f>IF(OR(HLOOKUP(P$2+$A6665,Sheet2!CB:NO,$B6665,0),HLOOKUP(P$2+$A6665,Sheet2!CB:NO,$B6665,0)&lt;&gt;""),HLOOKUP(P$2+$A6665,Sheet2!CB:NO,$B6665,0),"")</f>
        <v/>
      </c>
      <c r="Q6665" t="str">
        <f>IF(OR(HLOOKUP(Q$2+$A6665,Sheet2!CC:NO,$B6665,0),HLOOKUP(Q$2+$A6665,Sheet2!CC:NO,$B6665,0)&lt;&gt;""),HLOOKUP(Q$2+$A6665,Sheet2!CC:NO,$B6665,0),"")</f>
        <v/>
      </c>
    </row>
    <row r="6666" spans="1:17" x14ac:dyDescent="0.25">
      <c r="A6666" s="64">
        <f t="shared" si="835"/>
        <v>12</v>
      </c>
      <c r="B6666" s="64">
        <f t="shared" si="836"/>
        <v>671</v>
      </c>
      <c r="C6666" s="64">
        <f t="shared" si="837"/>
        <v>3</v>
      </c>
      <c r="D6666" s="64">
        <f t="shared" si="838"/>
        <v>667</v>
      </c>
      <c r="E6666" s="64">
        <f t="shared" si="839"/>
        <v>3331</v>
      </c>
      <c r="F6666" s="64" t="str">
        <f t="shared" si="832"/>
        <v/>
      </c>
      <c r="G6666" s="64" t="str">
        <f t="shared" si="833"/>
        <v/>
      </c>
      <c r="H6666" s="64" t="str">
        <f t="shared" si="834"/>
        <v/>
      </c>
      <c r="I6666" s="80" t="str">
        <f>IFERROR(VLOOKUP(D6666,Sheet2!A:B,2,0),"")</f>
        <v/>
      </c>
      <c r="J6666" s="64" t="str">
        <f>IFERROR(IF(I6666&lt;&gt;"",VLOOKUP(I6666,Sheet2!B:C,2,0),""),"")</f>
        <v/>
      </c>
      <c r="K6666" s="64" t="str">
        <f>IFERROR( IF(I6666&lt;&gt;"", HLOOKUP(L$2+$A6666,Sheet2!BX:NK,2,0),""),"")</f>
        <v/>
      </c>
      <c r="L6666" t="str">
        <f>IF(OR(HLOOKUP(L$2+$A6666,Sheet2!BX:NK,$B6666,0),HLOOKUP(L$2+$A6666,Sheet2!BX:NK,$B6666,0)&lt;&gt;""),HLOOKUP(L$2+$A6666,Sheet2!BX:NK,$B6666,0),"")</f>
        <v/>
      </c>
      <c r="M6666" t="str">
        <f>IF(OR(HLOOKUP(M$2+$A6666,Sheet2!BY:NL,$B6666,0),HLOOKUP(M$2+$A6666,Sheet2!BY:NL,$B6666,0)&lt;&gt;""),HLOOKUP(M$2+$A6666,Sheet2!BY:NL,$B6666,0),"")</f>
        <v/>
      </c>
      <c r="N6666" t="str">
        <f>IF(OR(HLOOKUP(N$2+$A6666,Sheet2!BZ:NM,$B6666,0),HLOOKUP(N$2+$A6666,Sheet2!BZ:NM,$B6666,0)&lt;&gt;""),HLOOKUP(N$2+$A6666,Sheet2!BZ:NM,$B6666,0),"")</f>
        <v/>
      </c>
      <c r="O6666" t="str">
        <f>IF(OR(HLOOKUP(O$2+$A6666,Sheet2!CA:NN,$B6666,0),HLOOKUP(O$2+$A6666,Sheet2!CA:NN,$B6666,0)&lt;&gt;""),HLOOKUP(O$2+$A6666,Sheet2!CA:NN,$B6666,0),"")</f>
        <v/>
      </c>
      <c r="P6666" t="str">
        <f>IF(OR(HLOOKUP(P$2+$A6666,Sheet2!CB:NO,$B6666,0),HLOOKUP(P$2+$A6666,Sheet2!CB:NO,$B6666,0)&lt;&gt;""),HLOOKUP(P$2+$A6666,Sheet2!CB:NO,$B6666,0),"")</f>
        <v/>
      </c>
      <c r="Q6666" t="str">
        <f>IF(OR(HLOOKUP(Q$2+$A6666,Sheet2!CC:NO,$B6666,0),HLOOKUP(Q$2+$A6666,Sheet2!CC:NO,$B6666,0)&lt;&gt;""),HLOOKUP(Q$2+$A6666,Sheet2!CC:NO,$B6666,0),"")</f>
        <v/>
      </c>
    </row>
    <row r="6667" spans="1:17" x14ac:dyDescent="0.25">
      <c r="A6667" s="64">
        <f t="shared" si="835"/>
        <v>18</v>
      </c>
      <c r="B6667" s="64">
        <f t="shared" si="836"/>
        <v>671</v>
      </c>
      <c r="C6667" s="64">
        <f t="shared" si="837"/>
        <v>4</v>
      </c>
      <c r="D6667" s="64">
        <f t="shared" si="838"/>
        <v>667</v>
      </c>
      <c r="E6667" s="64">
        <f t="shared" si="839"/>
        <v>3331</v>
      </c>
      <c r="F6667" s="64" t="str">
        <f t="shared" si="832"/>
        <v/>
      </c>
      <c r="G6667" s="64" t="str">
        <f t="shared" si="833"/>
        <v/>
      </c>
      <c r="H6667" s="64" t="str">
        <f t="shared" si="834"/>
        <v/>
      </c>
      <c r="I6667" s="80" t="str">
        <f>IFERROR(VLOOKUP(D6667,Sheet2!A:B,2,0),"")</f>
        <v/>
      </c>
      <c r="J6667" s="64" t="str">
        <f>IFERROR(IF(I6667&lt;&gt;"",VLOOKUP(I6667,Sheet2!B:C,2,0),""),"")</f>
        <v/>
      </c>
      <c r="K6667" s="64" t="str">
        <f>IFERROR( IF(I6667&lt;&gt;"", HLOOKUP(L$2+$A6667,Sheet2!BX:NK,2,0),""),"")</f>
        <v/>
      </c>
      <c r="L6667" t="str">
        <f>IF(OR(HLOOKUP(L$2+$A6667,Sheet2!BX:NK,$B6667,0),HLOOKUP(L$2+$A6667,Sheet2!BX:NK,$B6667,0)&lt;&gt;""),HLOOKUP(L$2+$A6667,Sheet2!BX:NK,$B6667,0),"")</f>
        <v/>
      </c>
      <c r="M6667" t="str">
        <f>IF(OR(HLOOKUP(M$2+$A6667,Sheet2!BY:NL,$B6667,0),HLOOKUP(M$2+$A6667,Sheet2!BY:NL,$B6667,0)&lt;&gt;""),HLOOKUP(M$2+$A6667,Sheet2!BY:NL,$B6667,0),"")</f>
        <v/>
      </c>
      <c r="N6667" t="str">
        <f>IF(OR(HLOOKUP(N$2+$A6667,Sheet2!BZ:NM,$B6667,0),HLOOKUP(N$2+$A6667,Sheet2!BZ:NM,$B6667,0)&lt;&gt;""),HLOOKUP(N$2+$A6667,Sheet2!BZ:NM,$B6667,0),"")</f>
        <v/>
      </c>
      <c r="O6667" t="str">
        <f>IF(OR(HLOOKUP(O$2+$A6667,Sheet2!CA:NN,$B6667,0),HLOOKUP(O$2+$A6667,Sheet2!CA:NN,$B6667,0)&lt;&gt;""),HLOOKUP(O$2+$A6667,Sheet2!CA:NN,$B6667,0),"")</f>
        <v/>
      </c>
      <c r="P6667" t="str">
        <f>IF(OR(HLOOKUP(P$2+$A6667,Sheet2!CB:NO,$B6667,0),HLOOKUP(P$2+$A6667,Sheet2!CB:NO,$B6667,0)&lt;&gt;""),HLOOKUP(P$2+$A6667,Sheet2!CB:NO,$B6667,0),"")</f>
        <v/>
      </c>
      <c r="Q6667" t="str">
        <f>IF(OR(HLOOKUP(Q$2+$A6667,Sheet2!CC:NO,$B6667,0),HLOOKUP(Q$2+$A6667,Sheet2!CC:NO,$B6667,0)&lt;&gt;""),HLOOKUP(Q$2+$A6667,Sheet2!CC:NO,$B6667,0),"")</f>
        <v/>
      </c>
    </row>
    <row r="6668" spans="1:17" x14ac:dyDescent="0.25">
      <c r="A6668" s="64">
        <f t="shared" si="835"/>
        <v>24</v>
      </c>
      <c r="B6668" s="64">
        <f t="shared" si="836"/>
        <v>671</v>
      </c>
      <c r="C6668" s="64">
        <f t="shared" si="837"/>
        <v>5</v>
      </c>
      <c r="D6668" s="64">
        <f t="shared" si="838"/>
        <v>667</v>
      </c>
      <c r="E6668" s="64">
        <f t="shared" si="839"/>
        <v>3331</v>
      </c>
      <c r="F6668" s="64" t="str">
        <f t="shared" si="832"/>
        <v/>
      </c>
      <c r="G6668" s="64" t="str">
        <f t="shared" si="833"/>
        <v/>
      </c>
      <c r="H6668" s="64" t="str">
        <f t="shared" si="834"/>
        <v/>
      </c>
      <c r="I6668" s="80" t="str">
        <f>IFERROR(VLOOKUP(D6668,Sheet2!A:B,2,0),"")</f>
        <v/>
      </c>
      <c r="J6668" s="64" t="str">
        <f>IFERROR(IF(I6668&lt;&gt;"",VLOOKUP(I6668,Sheet2!B:C,2,0),""),"")</f>
        <v/>
      </c>
      <c r="K6668" s="64" t="str">
        <f>IFERROR( IF(I6668&lt;&gt;"", HLOOKUP(L$2+$A6668,Sheet2!BX:NK,2,0),""),"")</f>
        <v/>
      </c>
      <c r="L6668" t="str">
        <f>IF(OR(HLOOKUP(L$2+$A6668,Sheet2!BX:NK,$B6668,0),HLOOKUP(L$2+$A6668,Sheet2!BX:NK,$B6668,0)&lt;&gt;""),HLOOKUP(L$2+$A6668,Sheet2!BX:NK,$B6668,0),"")</f>
        <v/>
      </c>
      <c r="M6668" t="str">
        <f>IF(OR(HLOOKUP(M$2+$A6668,Sheet2!BY:NL,$B6668,0),HLOOKUP(M$2+$A6668,Sheet2!BY:NL,$B6668,0)&lt;&gt;""),HLOOKUP(M$2+$A6668,Sheet2!BY:NL,$B6668,0),"")</f>
        <v/>
      </c>
      <c r="N6668" t="str">
        <f>IF(OR(HLOOKUP(N$2+$A6668,Sheet2!BZ:NM,$B6668,0),HLOOKUP(N$2+$A6668,Sheet2!BZ:NM,$B6668,0)&lt;&gt;""),HLOOKUP(N$2+$A6668,Sheet2!BZ:NM,$B6668,0),"")</f>
        <v/>
      </c>
      <c r="O6668" t="str">
        <f>IF(OR(HLOOKUP(O$2+$A6668,Sheet2!CA:NN,$B6668,0),HLOOKUP(O$2+$A6668,Sheet2!CA:NN,$B6668,0)&lt;&gt;""),HLOOKUP(O$2+$A6668,Sheet2!CA:NN,$B6668,0),"")</f>
        <v/>
      </c>
      <c r="P6668" t="str">
        <f>IF(OR(HLOOKUP(P$2+$A6668,Sheet2!CB:NO,$B6668,0),HLOOKUP(P$2+$A6668,Sheet2!CB:NO,$B6668,0)&lt;&gt;""),HLOOKUP(P$2+$A6668,Sheet2!CB:NO,$B6668,0),"")</f>
        <v/>
      </c>
      <c r="Q6668" t="str">
        <f>IF(OR(HLOOKUP(Q$2+$A6668,Sheet2!CC:NO,$B6668,0),HLOOKUP(Q$2+$A6668,Sheet2!CC:NO,$B6668,0)&lt;&gt;""),HLOOKUP(Q$2+$A6668,Sheet2!CC:NO,$B6668,0),"")</f>
        <v/>
      </c>
    </row>
    <row r="6669" spans="1:17" x14ac:dyDescent="0.25">
      <c r="A6669" s="64">
        <f t="shared" si="835"/>
        <v>30</v>
      </c>
      <c r="B6669" s="64">
        <f t="shared" si="836"/>
        <v>671</v>
      </c>
      <c r="C6669" s="64">
        <f t="shared" si="837"/>
        <v>6</v>
      </c>
      <c r="D6669" s="64">
        <f t="shared" si="838"/>
        <v>667</v>
      </c>
      <c r="E6669" s="64">
        <f t="shared" si="839"/>
        <v>3331</v>
      </c>
      <c r="F6669" s="64" t="str">
        <f t="shared" si="832"/>
        <v/>
      </c>
      <c r="G6669" s="64" t="str">
        <f t="shared" si="833"/>
        <v/>
      </c>
      <c r="H6669" s="64" t="str">
        <f t="shared" si="834"/>
        <v/>
      </c>
      <c r="I6669" s="80" t="str">
        <f>IFERROR(VLOOKUP(D6669,Sheet2!A:B,2,0),"")</f>
        <v/>
      </c>
      <c r="J6669" s="64" t="str">
        <f>IFERROR(IF(I6669&lt;&gt;"",VLOOKUP(I6669,Sheet2!B:C,2,0),""),"")</f>
        <v/>
      </c>
      <c r="K6669" s="64" t="str">
        <f>IFERROR( IF(I6669&lt;&gt;"", HLOOKUP(L$2+$A6669,Sheet2!BX:NK,2,0),""),"")</f>
        <v/>
      </c>
      <c r="L6669" t="str">
        <f>IF(OR(HLOOKUP(L$2+$A6669,Sheet2!BX:NK,$B6669,0),HLOOKUP(L$2+$A6669,Sheet2!BX:NK,$B6669,0)&lt;&gt;""),HLOOKUP(L$2+$A6669,Sheet2!BX:NK,$B6669,0),"")</f>
        <v/>
      </c>
      <c r="M6669" t="str">
        <f>IF(OR(HLOOKUP(M$2+$A6669,Sheet2!BY:NL,$B6669,0),HLOOKUP(M$2+$A6669,Sheet2!BY:NL,$B6669,0)&lt;&gt;""),HLOOKUP(M$2+$A6669,Sheet2!BY:NL,$B6669,0),"")</f>
        <v/>
      </c>
      <c r="N6669" t="str">
        <f>IF(OR(HLOOKUP(N$2+$A6669,Sheet2!BZ:NM,$B6669,0),HLOOKUP(N$2+$A6669,Sheet2!BZ:NM,$B6669,0)&lt;&gt;""),HLOOKUP(N$2+$A6669,Sheet2!BZ:NM,$B6669,0),"")</f>
        <v/>
      </c>
      <c r="O6669" t="str">
        <f>IF(OR(HLOOKUP(O$2+$A6669,Sheet2!CA:NN,$B6669,0),HLOOKUP(O$2+$A6669,Sheet2!CA:NN,$B6669,0)&lt;&gt;""),HLOOKUP(O$2+$A6669,Sheet2!CA:NN,$B6669,0),"")</f>
        <v/>
      </c>
      <c r="P6669" t="str">
        <f>IF(OR(HLOOKUP(P$2+$A6669,Sheet2!CB:NO,$B6669,0),HLOOKUP(P$2+$A6669,Sheet2!CB:NO,$B6669,0)&lt;&gt;""),HLOOKUP(P$2+$A6669,Sheet2!CB:NO,$B6669,0),"")</f>
        <v/>
      </c>
      <c r="Q6669" t="str">
        <f>IF(OR(HLOOKUP(Q$2+$A6669,Sheet2!CC:NO,$B6669,0),HLOOKUP(Q$2+$A6669,Sheet2!CC:NO,$B6669,0)&lt;&gt;""),HLOOKUP(Q$2+$A6669,Sheet2!CC:NO,$B6669,0),"")</f>
        <v/>
      </c>
    </row>
    <row r="6670" spans="1:17" x14ac:dyDescent="0.25">
      <c r="A6670" s="64">
        <f t="shared" si="835"/>
        <v>36</v>
      </c>
      <c r="B6670" s="64">
        <f t="shared" si="836"/>
        <v>671</v>
      </c>
      <c r="C6670" s="64">
        <f t="shared" si="837"/>
        <v>7</v>
      </c>
      <c r="D6670" s="64">
        <f t="shared" si="838"/>
        <v>667</v>
      </c>
      <c r="E6670" s="64">
        <f t="shared" si="839"/>
        <v>3331</v>
      </c>
      <c r="F6670" s="64" t="str">
        <f t="shared" si="832"/>
        <v/>
      </c>
      <c r="G6670" s="64" t="str">
        <f t="shared" si="833"/>
        <v/>
      </c>
      <c r="H6670" s="64" t="str">
        <f t="shared" si="834"/>
        <v/>
      </c>
      <c r="I6670" s="80" t="str">
        <f>IFERROR(VLOOKUP(D6670,Sheet2!A:B,2,0),"")</f>
        <v/>
      </c>
      <c r="J6670" s="64" t="str">
        <f>IFERROR(IF(I6670&lt;&gt;"",VLOOKUP(I6670,Sheet2!B:C,2,0),""),"")</f>
        <v/>
      </c>
      <c r="K6670" s="64" t="str">
        <f>IFERROR( IF(I6670&lt;&gt;"", HLOOKUP(L$2+$A6670,Sheet2!BX:NK,2,0),""),"")</f>
        <v/>
      </c>
      <c r="L6670" t="str">
        <f>IF(OR(HLOOKUP(L$2+$A6670,Sheet2!BX:NK,$B6670,0),HLOOKUP(L$2+$A6670,Sheet2!BX:NK,$B6670,0)&lt;&gt;""),HLOOKUP(L$2+$A6670,Sheet2!BX:NK,$B6670,0),"")</f>
        <v/>
      </c>
      <c r="M6670" t="str">
        <f>IF(OR(HLOOKUP(M$2+$A6670,Sheet2!BY:NL,$B6670,0),HLOOKUP(M$2+$A6670,Sheet2!BY:NL,$B6670,0)&lt;&gt;""),HLOOKUP(M$2+$A6670,Sheet2!BY:NL,$B6670,0),"")</f>
        <v/>
      </c>
      <c r="N6670" t="str">
        <f>IF(OR(HLOOKUP(N$2+$A6670,Sheet2!BZ:NM,$B6670,0),HLOOKUP(N$2+$A6670,Sheet2!BZ:NM,$B6670,0)&lt;&gt;""),HLOOKUP(N$2+$A6670,Sheet2!BZ:NM,$B6670,0),"")</f>
        <v/>
      </c>
      <c r="O6670" t="str">
        <f>IF(OR(HLOOKUP(O$2+$A6670,Sheet2!CA:NN,$B6670,0),HLOOKUP(O$2+$A6670,Sheet2!CA:NN,$B6670,0)&lt;&gt;""),HLOOKUP(O$2+$A6670,Sheet2!CA:NN,$B6670,0),"")</f>
        <v/>
      </c>
      <c r="P6670" t="str">
        <f>IF(OR(HLOOKUP(P$2+$A6670,Sheet2!CB:NO,$B6670,0),HLOOKUP(P$2+$A6670,Sheet2!CB:NO,$B6670,0)&lt;&gt;""),HLOOKUP(P$2+$A6670,Sheet2!CB:NO,$B6670,0),"")</f>
        <v/>
      </c>
      <c r="Q6670" t="str">
        <f>IF(OR(HLOOKUP(Q$2+$A6670,Sheet2!CC:NO,$B6670,0),HLOOKUP(Q$2+$A6670,Sheet2!CC:NO,$B6670,0)&lt;&gt;""),HLOOKUP(Q$2+$A6670,Sheet2!CC:NO,$B6670,0),"")</f>
        <v/>
      </c>
    </row>
    <row r="6671" spans="1:17" x14ac:dyDescent="0.25">
      <c r="A6671" s="64">
        <f t="shared" si="835"/>
        <v>42</v>
      </c>
      <c r="B6671" s="64">
        <f t="shared" si="836"/>
        <v>671</v>
      </c>
      <c r="C6671" s="64">
        <f t="shared" si="837"/>
        <v>8</v>
      </c>
      <c r="D6671" s="64">
        <f t="shared" si="838"/>
        <v>667</v>
      </c>
      <c r="E6671" s="64">
        <f t="shared" si="839"/>
        <v>3331</v>
      </c>
      <c r="F6671" s="64" t="str">
        <f t="shared" si="832"/>
        <v/>
      </c>
      <c r="G6671" s="64" t="str">
        <f t="shared" si="833"/>
        <v/>
      </c>
      <c r="H6671" s="64" t="str">
        <f t="shared" si="834"/>
        <v/>
      </c>
      <c r="I6671" s="80" t="str">
        <f>IFERROR(VLOOKUP(D6671,Sheet2!A:B,2,0),"")</f>
        <v/>
      </c>
      <c r="J6671" s="64" t="str">
        <f>IFERROR(IF(I6671&lt;&gt;"",VLOOKUP(I6671,Sheet2!B:C,2,0),""),"")</f>
        <v/>
      </c>
      <c r="K6671" s="64" t="str">
        <f>IFERROR( IF(I6671&lt;&gt;"", HLOOKUP(L$2+$A6671,Sheet2!BX:NK,2,0),""),"")</f>
        <v/>
      </c>
      <c r="L6671" t="str">
        <f>IF(OR(HLOOKUP(L$2+$A6671,Sheet2!BX:NK,$B6671,0),HLOOKUP(L$2+$A6671,Sheet2!BX:NK,$B6671,0)&lt;&gt;""),HLOOKUP(L$2+$A6671,Sheet2!BX:NK,$B6671,0),"")</f>
        <v/>
      </c>
      <c r="M6671" t="str">
        <f>IF(OR(HLOOKUP(M$2+$A6671,Sheet2!BY:NL,$B6671,0),HLOOKUP(M$2+$A6671,Sheet2!BY:NL,$B6671,0)&lt;&gt;""),HLOOKUP(M$2+$A6671,Sheet2!BY:NL,$B6671,0),"")</f>
        <v/>
      </c>
      <c r="N6671" t="str">
        <f>IF(OR(HLOOKUP(N$2+$A6671,Sheet2!BZ:NM,$B6671,0),HLOOKUP(N$2+$A6671,Sheet2!BZ:NM,$B6671,0)&lt;&gt;""),HLOOKUP(N$2+$A6671,Sheet2!BZ:NM,$B6671,0),"")</f>
        <v/>
      </c>
      <c r="O6671" t="str">
        <f>IF(OR(HLOOKUP(O$2+$A6671,Sheet2!CA:NN,$B6671,0),HLOOKUP(O$2+$A6671,Sheet2!CA:NN,$B6671,0)&lt;&gt;""),HLOOKUP(O$2+$A6671,Sheet2!CA:NN,$B6671,0),"")</f>
        <v/>
      </c>
      <c r="P6671" t="str">
        <f>IF(OR(HLOOKUP(P$2+$A6671,Sheet2!CB:NO,$B6671,0),HLOOKUP(P$2+$A6671,Sheet2!CB:NO,$B6671,0)&lt;&gt;""),HLOOKUP(P$2+$A6671,Sheet2!CB:NO,$B6671,0),"")</f>
        <v/>
      </c>
      <c r="Q6671" t="str">
        <f>IF(OR(HLOOKUP(Q$2+$A6671,Sheet2!CC:NO,$B6671,0),HLOOKUP(Q$2+$A6671,Sheet2!CC:NO,$B6671,0)&lt;&gt;""),HLOOKUP(Q$2+$A6671,Sheet2!CC:NO,$B6671,0),"")</f>
        <v/>
      </c>
    </row>
    <row r="6672" spans="1:17" x14ac:dyDescent="0.25">
      <c r="A6672" s="64">
        <f t="shared" si="835"/>
        <v>48</v>
      </c>
      <c r="B6672" s="64">
        <f t="shared" si="836"/>
        <v>671</v>
      </c>
      <c r="C6672" s="64">
        <f t="shared" si="837"/>
        <v>9</v>
      </c>
      <c r="D6672" s="64">
        <f t="shared" si="838"/>
        <v>667</v>
      </c>
      <c r="E6672" s="64">
        <f t="shared" si="839"/>
        <v>3331</v>
      </c>
      <c r="F6672" s="64" t="str">
        <f t="shared" si="832"/>
        <v/>
      </c>
      <c r="G6672" s="64" t="str">
        <f t="shared" si="833"/>
        <v/>
      </c>
      <c r="H6672" s="64" t="str">
        <f t="shared" si="834"/>
        <v/>
      </c>
      <c r="I6672" s="80" t="str">
        <f>IFERROR(VLOOKUP(D6672,Sheet2!A:B,2,0),"")</f>
        <v/>
      </c>
      <c r="J6672" s="64" t="str">
        <f>IFERROR(IF(I6672&lt;&gt;"",VLOOKUP(I6672,Sheet2!B:C,2,0),""),"")</f>
        <v/>
      </c>
      <c r="K6672" s="64" t="str">
        <f>IFERROR( IF(I6672&lt;&gt;"", HLOOKUP(L$2+$A6672,Sheet2!BX:NK,2,0),""),"")</f>
        <v/>
      </c>
      <c r="L6672" t="str">
        <f>IF(OR(HLOOKUP(L$2+$A6672,Sheet2!BX:NK,$B6672,0),HLOOKUP(L$2+$A6672,Sheet2!BX:NK,$B6672,0)&lt;&gt;""),HLOOKUP(L$2+$A6672,Sheet2!BX:NK,$B6672,0),"")</f>
        <v/>
      </c>
      <c r="M6672" t="str">
        <f>IF(OR(HLOOKUP(M$2+$A6672,Sheet2!BY:NL,$B6672,0),HLOOKUP(M$2+$A6672,Sheet2!BY:NL,$B6672,0)&lt;&gt;""),HLOOKUP(M$2+$A6672,Sheet2!BY:NL,$B6672,0),"")</f>
        <v/>
      </c>
      <c r="N6672" t="str">
        <f>IF(OR(HLOOKUP(N$2+$A6672,Sheet2!BZ:NM,$B6672,0),HLOOKUP(N$2+$A6672,Sheet2!BZ:NM,$B6672,0)&lt;&gt;""),HLOOKUP(N$2+$A6672,Sheet2!BZ:NM,$B6672,0),"")</f>
        <v/>
      </c>
      <c r="O6672" t="str">
        <f>IF(OR(HLOOKUP(O$2+$A6672,Sheet2!CA:NN,$B6672,0),HLOOKUP(O$2+$A6672,Sheet2!CA:NN,$B6672,0)&lt;&gt;""),HLOOKUP(O$2+$A6672,Sheet2!CA:NN,$B6672,0),"")</f>
        <v/>
      </c>
      <c r="P6672" t="str">
        <f>IF(OR(HLOOKUP(P$2+$A6672,Sheet2!CB:NO,$B6672,0),HLOOKUP(P$2+$A6672,Sheet2!CB:NO,$B6672,0)&lt;&gt;""),HLOOKUP(P$2+$A6672,Sheet2!CB:NO,$B6672,0),"")</f>
        <v/>
      </c>
      <c r="Q6672" t="str">
        <f>IF(OR(HLOOKUP(Q$2+$A6672,Sheet2!CC:NO,$B6672,0),HLOOKUP(Q$2+$A6672,Sheet2!CC:NO,$B6672,0)&lt;&gt;""),HLOOKUP(Q$2+$A6672,Sheet2!CC:NO,$B6672,0),"")</f>
        <v/>
      </c>
    </row>
    <row r="6673" spans="1:17" x14ac:dyDescent="0.25">
      <c r="A6673" s="64">
        <f t="shared" si="835"/>
        <v>54</v>
      </c>
      <c r="B6673" s="64">
        <f t="shared" si="836"/>
        <v>671</v>
      </c>
      <c r="C6673" s="64">
        <f t="shared" si="837"/>
        <v>10</v>
      </c>
      <c r="D6673" s="64">
        <f t="shared" si="838"/>
        <v>667</v>
      </c>
      <c r="E6673" s="64">
        <f t="shared" si="839"/>
        <v>3331</v>
      </c>
      <c r="F6673" s="64" t="str">
        <f t="shared" si="832"/>
        <v/>
      </c>
      <c r="G6673" s="64" t="str">
        <f t="shared" si="833"/>
        <v/>
      </c>
      <c r="H6673" s="64" t="str">
        <f t="shared" si="834"/>
        <v/>
      </c>
      <c r="I6673" s="80" t="str">
        <f>IFERROR(VLOOKUP(D6673,Sheet2!A:B,2,0),"")</f>
        <v/>
      </c>
      <c r="J6673" s="64" t="str">
        <f>IFERROR(IF(I6673&lt;&gt;"",VLOOKUP(I6673,Sheet2!B:C,2,0),""),"")</f>
        <v/>
      </c>
      <c r="K6673" s="64" t="str">
        <f>IFERROR( IF(I6673&lt;&gt;"", HLOOKUP(L$2+$A6673,Sheet2!BX:NK,2,0),""),"")</f>
        <v/>
      </c>
      <c r="L6673" t="str">
        <f>IF(OR(HLOOKUP(L$2+$A6673,Sheet2!BX:NK,$B6673,0),HLOOKUP(L$2+$A6673,Sheet2!BX:NK,$B6673,0)&lt;&gt;""),HLOOKUP(L$2+$A6673,Sheet2!BX:NK,$B6673,0),"")</f>
        <v/>
      </c>
      <c r="M6673" t="str">
        <f>IF(OR(HLOOKUP(M$2+$A6673,Sheet2!BY:NL,$B6673,0),HLOOKUP(M$2+$A6673,Sheet2!BY:NL,$B6673,0)&lt;&gt;""),HLOOKUP(M$2+$A6673,Sheet2!BY:NL,$B6673,0),"")</f>
        <v/>
      </c>
      <c r="N6673" t="str">
        <f>IF(OR(HLOOKUP(N$2+$A6673,Sheet2!BZ:NM,$B6673,0),HLOOKUP(N$2+$A6673,Sheet2!BZ:NM,$B6673,0)&lt;&gt;""),HLOOKUP(N$2+$A6673,Sheet2!BZ:NM,$B6673,0),"")</f>
        <v/>
      </c>
      <c r="O6673" t="str">
        <f>IF(OR(HLOOKUP(O$2+$A6673,Sheet2!CA:NN,$B6673,0),HLOOKUP(O$2+$A6673,Sheet2!CA:NN,$B6673,0)&lt;&gt;""),HLOOKUP(O$2+$A6673,Sheet2!CA:NN,$B6673,0),"")</f>
        <v/>
      </c>
      <c r="P6673" t="str">
        <f>IF(OR(HLOOKUP(P$2+$A6673,Sheet2!CB:NO,$B6673,0),HLOOKUP(P$2+$A6673,Sheet2!CB:NO,$B6673,0)&lt;&gt;""),HLOOKUP(P$2+$A6673,Sheet2!CB:NO,$B6673,0),"")</f>
        <v/>
      </c>
      <c r="Q6673" t="str">
        <f>IF(OR(HLOOKUP(Q$2+$A6673,Sheet2!CC:NO,$B6673,0),HLOOKUP(Q$2+$A6673,Sheet2!CC:NO,$B6673,0)&lt;&gt;""),HLOOKUP(Q$2+$A6673,Sheet2!CC:NO,$B6673,0),"")</f>
        <v/>
      </c>
    </row>
    <row r="6674" spans="1:17" x14ac:dyDescent="0.25">
      <c r="A6674" s="64">
        <f t="shared" si="835"/>
        <v>0</v>
      </c>
      <c r="B6674" s="64">
        <f t="shared" si="836"/>
        <v>672</v>
      </c>
      <c r="C6674" s="64">
        <f t="shared" si="837"/>
        <v>1</v>
      </c>
      <c r="D6674" s="64">
        <f t="shared" si="838"/>
        <v>668</v>
      </c>
      <c r="E6674" s="64">
        <f t="shared" si="839"/>
        <v>3336</v>
      </c>
      <c r="F6674" s="64" t="str">
        <f t="shared" si="832"/>
        <v/>
      </c>
      <c r="G6674" s="64" t="str">
        <f t="shared" si="833"/>
        <v/>
      </c>
      <c r="H6674" s="64" t="str">
        <f t="shared" si="834"/>
        <v/>
      </c>
      <c r="I6674" s="80" t="str">
        <f>IFERROR(VLOOKUP(D6674,Sheet2!A:B,2,0),"")</f>
        <v/>
      </c>
      <c r="J6674" s="64" t="str">
        <f>IFERROR(IF(I6674&lt;&gt;"",VLOOKUP(I6674,Sheet2!B:C,2,0),""),"")</f>
        <v/>
      </c>
      <c r="K6674" s="64" t="str">
        <f>IFERROR( IF(I6674&lt;&gt;"", HLOOKUP(L$2+$A6674,Sheet2!BX:NK,2,0),""),"")</f>
        <v/>
      </c>
      <c r="L6674" t="str">
        <f>IF(OR(HLOOKUP(L$2+$A6674,Sheet2!BX:NK,$B6674,0),HLOOKUP(L$2+$A6674,Sheet2!BX:NK,$B6674,0)&lt;&gt;""),HLOOKUP(L$2+$A6674,Sheet2!BX:NK,$B6674,0),"")</f>
        <v/>
      </c>
      <c r="M6674" t="str">
        <f>IF(OR(HLOOKUP(M$2+$A6674,Sheet2!BY:NL,$B6674,0),HLOOKUP(M$2+$A6674,Sheet2!BY:NL,$B6674,0)&lt;&gt;""),HLOOKUP(M$2+$A6674,Sheet2!BY:NL,$B6674,0),"")</f>
        <v/>
      </c>
      <c r="N6674" t="str">
        <f>IF(OR(HLOOKUP(N$2+$A6674,Sheet2!BZ:NM,$B6674,0),HLOOKUP(N$2+$A6674,Sheet2!BZ:NM,$B6674,0)&lt;&gt;""),HLOOKUP(N$2+$A6674,Sheet2!BZ:NM,$B6674,0),"")</f>
        <v/>
      </c>
      <c r="O6674" t="str">
        <f>IF(OR(HLOOKUP(O$2+$A6674,Sheet2!CA:NN,$B6674,0),HLOOKUP(O$2+$A6674,Sheet2!CA:NN,$B6674,0)&lt;&gt;""),HLOOKUP(O$2+$A6674,Sheet2!CA:NN,$B6674,0),"")</f>
        <v/>
      </c>
      <c r="P6674" t="str">
        <f>IF(OR(HLOOKUP(P$2+$A6674,Sheet2!CB:NO,$B6674,0),HLOOKUP(P$2+$A6674,Sheet2!CB:NO,$B6674,0)&lt;&gt;""),HLOOKUP(P$2+$A6674,Sheet2!CB:NO,$B6674,0),"")</f>
        <v/>
      </c>
      <c r="Q6674" t="str">
        <f>IF(OR(HLOOKUP(Q$2+$A6674,Sheet2!CC:NO,$B6674,0),HLOOKUP(Q$2+$A6674,Sheet2!CC:NO,$B6674,0)&lt;&gt;""),HLOOKUP(Q$2+$A6674,Sheet2!CC:NO,$B6674,0),"")</f>
        <v/>
      </c>
    </row>
    <row r="6675" spans="1:17" x14ac:dyDescent="0.25">
      <c r="A6675" s="64">
        <f t="shared" si="835"/>
        <v>6</v>
      </c>
      <c r="B6675" s="64">
        <f t="shared" si="836"/>
        <v>672</v>
      </c>
      <c r="C6675" s="64">
        <f t="shared" si="837"/>
        <v>2</v>
      </c>
      <c r="D6675" s="64">
        <f t="shared" si="838"/>
        <v>668</v>
      </c>
      <c r="E6675" s="64">
        <f t="shared" si="839"/>
        <v>3336</v>
      </c>
      <c r="F6675" s="64" t="str">
        <f t="shared" si="832"/>
        <v/>
      </c>
      <c r="G6675" s="64" t="str">
        <f t="shared" si="833"/>
        <v/>
      </c>
      <c r="H6675" s="64" t="str">
        <f t="shared" si="834"/>
        <v/>
      </c>
      <c r="I6675" s="80" t="str">
        <f>IFERROR(VLOOKUP(D6675,Sheet2!A:B,2,0),"")</f>
        <v/>
      </c>
      <c r="J6675" s="64" t="str">
        <f>IFERROR(IF(I6675&lt;&gt;"",VLOOKUP(I6675,Sheet2!B:C,2,0),""),"")</f>
        <v/>
      </c>
      <c r="K6675" s="64" t="str">
        <f>IFERROR( IF(I6675&lt;&gt;"", HLOOKUP(L$2+$A6675,Sheet2!BX:NK,2,0),""),"")</f>
        <v/>
      </c>
      <c r="L6675" t="str">
        <f>IF(OR(HLOOKUP(L$2+$A6675,Sheet2!BX:NK,$B6675,0),HLOOKUP(L$2+$A6675,Sheet2!BX:NK,$B6675,0)&lt;&gt;""),HLOOKUP(L$2+$A6675,Sheet2!BX:NK,$B6675,0),"")</f>
        <v/>
      </c>
      <c r="M6675" t="str">
        <f>IF(OR(HLOOKUP(M$2+$A6675,Sheet2!BY:NL,$B6675,0),HLOOKUP(M$2+$A6675,Sheet2!BY:NL,$B6675,0)&lt;&gt;""),HLOOKUP(M$2+$A6675,Sheet2!BY:NL,$B6675,0),"")</f>
        <v/>
      </c>
      <c r="N6675" t="str">
        <f>IF(OR(HLOOKUP(N$2+$A6675,Sheet2!BZ:NM,$B6675,0),HLOOKUP(N$2+$A6675,Sheet2!BZ:NM,$B6675,0)&lt;&gt;""),HLOOKUP(N$2+$A6675,Sheet2!BZ:NM,$B6675,0),"")</f>
        <v/>
      </c>
      <c r="O6675" t="str">
        <f>IF(OR(HLOOKUP(O$2+$A6675,Sheet2!CA:NN,$B6675,0),HLOOKUP(O$2+$A6675,Sheet2!CA:NN,$B6675,0)&lt;&gt;""),HLOOKUP(O$2+$A6675,Sheet2!CA:NN,$B6675,0),"")</f>
        <v/>
      </c>
      <c r="P6675" t="str">
        <f>IF(OR(HLOOKUP(P$2+$A6675,Sheet2!CB:NO,$B6675,0),HLOOKUP(P$2+$A6675,Sheet2!CB:NO,$B6675,0)&lt;&gt;""),HLOOKUP(P$2+$A6675,Sheet2!CB:NO,$B6675,0),"")</f>
        <v/>
      </c>
      <c r="Q6675" t="str">
        <f>IF(OR(HLOOKUP(Q$2+$A6675,Sheet2!CC:NO,$B6675,0),HLOOKUP(Q$2+$A6675,Sheet2!CC:NO,$B6675,0)&lt;&gt;""),HLOOKUP(Q$2+$A6675,Sheet2!CC:NO,$B6675,0),"")</f>
        <v/>
      </c>
    </row>
    <row r="6676" spans="1:17" x14ac:dyDescent="0.25">
      <c r="A6676" s="64">
        <f t="shared" si="835"/>
        <v>12</v>
      </c>
      <c r="B6676" s="64">
        <f t="shared" si="836"/>
        <v>672</v>
      </c>
      <c r="C6676" s="64">
        <f t="shared" si="837"/>
        <v>3</v>
      </c>
      <c r="D6676" s="64">
        <f t="shared" si="838"/>
        <v>668</v>
      </c>
      <c r="E6676" s="64">
        <f t="shared" si="839"/>
        <v>3336</v>
      </c>
      <c r="F6676" s="64" t="str">
        <f t="shared" si="832"/>
        <v/>
      </c>
      <c r="G6676" s="64" t="str">
        <f t="shared" si="833"/>
        <v/>
      </c>
      <c r="H6676" s="64" t="str">
        <f t="shared" si="834"/>
        <v/>
      </c>
      <c r="I6676" s="80" t="str">
        <f>IFERROR(VLOOKUP(D6676,Sheet2!A:B,2,0),"")</f>
        <v/>
      </c>
      <c r="J6676" s="64" t="str">
        <f>IFERROR(IF(I6676&lt;&gt;"",VLOOKUP(I6676,Sheet2!B:C,2,0),""),"")</f>
        <v/>
      </c>
      <c r="K6676" s="64" t="str">
        <f>IFERROR( IF(I6676&lt;&gt;"", HLOOKUP(L$2+$A6676,Sheet2!BX:NK,2,0),""),"")</f>
        <v/>
      </c>
      <c r="L6676" t="str">
        <f>IF(OR(HLOOKUP(L$2+$A6676,Sheet2!BX:NK,$B6676,0),HLOOKUP(L$2+$A6676,Sheet2!BX:NK,$B6676,0)&lt;&gt;""),HLOOKUP(L$2+$A6676,Sheet2!BX:NK,$B6676,0),"")</f>
        <v/>
      </c>
      <c r="M6676" t="str">
        <f>IF(OR(HLOOKUP(M$2+$A6676,Sheet2!BY:NL,$B6676,0),HLOOKUP(M$2+$A6676,Sheet2!BY:NL,$B6676,0)&lt;&gt;""),HLOOKUP(M$2+$A6676,Sheet2!BY:NL,$B6676,0),"")</f>
        <v/>
      </c>
      <c r="N6676" t="str">
        <f>IF(OR(HLOOKUP(N$2+$A6676,Sheet2!BZ:NM,$B6676,0),HLOOKUP(N$2+$A6676,Sheet2!BZ:NM,$B6676,0)&lt;&gt;""),HLOOKUP(N$2+$A6676,Sheet2!BZ:NM,$B6676,0),"")</f>
        <v/>
      </c>
      <c r="O6676" t="str">
        <f>IF(OR(HLOOKUP(O$2+$A6676,Sheet2!CA:NN,$B6676,0),HLOOKUP(O$2+$A6676,Sheet2!CA:NN,$B6676,0)&lt;&gt;""),HLOOKUP(O$2+$A6676,Sheet2!CA:NN,$B6676,0),"")</f>
        <v/>
      </c>
      <c r="P6676" t="str">
        <f>IF(OR(HLOOKUP(P$2+$A6676,Sheet2!CB:NO,$B6676,0),HLOOKUP(P$2+$A6676,Sheet2!CB:NO,$B6676,0)&lt;&gt;""),HLOOKUP(P$2+$A6676,Sheet2!CB:NO,$B6676,0),"")</f>
        <v/>
      </c>
      <c r="Q6676" t="str">
        <f>IF(OR(HLOOKUP(Q$2+$A6676,Sheet2!CC:NO,$B6676,0),HLOOKUP(Q$2+$A6676,Sheet2!CC:NO,$B6676,0)&lt;&gt;""),HLOOKUP(Q$2+$A6676,Sheet2!CC:NO,$B6676,0),"")</f>
        <v/>
      </c>
    </row>
    <row r="6677" spans="1:17" x14ac:dyDescent="0.25">
      <c r="A6677" s="64">
        <f t="shared" si="835"/>
        <v>18</v>
      </c>
      <c r="B6677" s="64">
        <f t="shared" si="836"/>
        <v>672</v>
      </c>
      <c r="C6677" s="64">
        <f t="shared" si="837"/>
        <v>4</v>
      </c>
      <c r="D6677" s="64">
        <f t="shared" si="838"/>
        <v>668</v>
      </c>
      <c r="E6677" s="64">
        <f t="shared" si="839"/>
        <v>3336</v>
      </c>
      <c r="F6677" s="64" t="str">
        <f t="shared" si="832"/>
        <v/>
      </c>
      <c r="G6677" s="64" t="str">
        <f t="shared" si="833"/>
        <v/>
      </c>
      <c r="H6677" s="64" t="str">
        <f t="shared" si="834"/>
        <v/>
      </c>
      <c r="I6677" s="80" t="str">
        <f>IFERROR(VLOOKUP(D6677,Sheet2!A:B,2,0),"")</f>
        <v/>
      </c>
      <c r="J6677" s="64" t="str">
        <f>IFERROR(IF(I6677&lt;&gt;"",VLOOKUP(I6677,Sheet2!B:C,2,0),""),"")</f>
        <v/>
      </c>
      <c r="K6677" s="64" t="str">
        <f>IFERROR( IF(I6677&lt;&gt;"", HLOOKUP(L$2+$A6677,Sheet2!BX:NK,2,0),""),"")</f>
        <v/>
      </c>
      <c r="L6677" t="str">
        <f>IF(OR(HLOOKUP(L$2+$A6677,Sheet2!BX:NK,$B6677,0),HLOOKUP(L$2+$A6677,Sheet2!BX:NK,$B6677,0)&lt;&gt;""),HLOOKUP(L$2+$A6677,Sheet2!BX:NK,$B6677,0),"")</f>
        <v/>
      </c>
      <c r="M6677" t="str">
        <f>IF(OR(HLOOKUP(M$2+$A6677,Sheet2!BY:NL,$B6677,0),HLOOKUP(M$2+$A6677,Sheet2!BY:NL,$B6677,0)&lt;&gt;""),HLOOKUP(M$2+$A6677,Sheet2!BY:NL,$B6677,0),"")</f>
        <v/>
      </c>
      <c r="N6677" t="str">
        <f>IF(OR(HLOOKUP(N$2+$A6677,Sheet2!BZ:NM,$B6677,0),HLOOKUP(N$2+$A6677,Sheet2!BZ:NM,$B6677,0)&lt;&gt;""),HLOOKUP(N$2+$A6677,Sheet2!BZ:NM,$B6677,0),"")</f>
        <v/>
      </c>
      <c r="O6677" t="str">
        <f>IF(OR(HLOOKUP(O$2+$A6677,Sheet2!CA:NN,$B6677,0),HLOOKUP(O$2+$A6677,Sheet2!CA:NN,$B6677,0)&lt;&gt;""),HLOOKUP(O$2+$A6677,Sheet2!CA:NN,$B6677,0),"")</f>
        <v/>
      </c>
      <c r="P6677" t="str">
        <f>IF(OR(HLOOKUP(P$2+$A6677,Sheet2!CB:NO,$B6677,0),HLOOKUP(P$2+$A6677,Sheet2!CB:NO,$B6677,0)&lt;&gt;""),HLOOKUP(P$2+$A6677,Sheet2!CB:NO,$B6677,0),"")</f>
        <v/>
      </c>
      <c r="Q6677" t="str">
        <f>IF(OR(HLOOKUP(Q$2+$A6677,Sheet2!CC:NO,$B6677,0),HLOOKUP(Q$2+$A6677,Sheet2!CC:NO,$B6677,0)&lt;&gt;""),HLOOKUP(Q$2+$A6677,Sheet2!CC:NO,$B6677,0),"")</f>
        <v/>
      </c>
    </row>
    <row r="6678" spans="1:17" x14ac:dyDescent="0.25">
      <c r="A6678" s="64">
        <f t="shared" si="835"/>
        <v>24</v>
      </c>
      <c r="B6678" s="64">
        <f t="shared" si="836"/>
        <v>672</v>
      </c>
      <c r="C6678" s="64">
        <f t="shared" si="837"/>
        <v>5</v>
      </c>
      <c r="D6678" s="64">
        <f t="shared" si="838"/>
        <v>668</v>
      </c>
      <c r="E6678" s="64">
        <f t="shared" si="839"/>
        <v>3336</v>
      </c>
      <c r="F6678" s="64" t="str">
        <f t="shared" si="832"/>
        <v/>
      </c>
      <c r="G6678" s="64" t="str">
        <f t="shared" si="833"/>
        <v/>
      </c>
      <c r="H6678" s="64" t="str">
        <f t="shared" si="834"/>
        <v/>
      </c>
      <c r="I6678" s="80" t="str">
        <f>IFERROR(VLOOKUP(D6678,Sheet2!A:B,2,0),"")</f>
        <v/>
      </c>
      <c r="J6678" s="64" t="str">
        <f>IFERROR(IF(I6678&lt;&gt;"",VLOOKUP(I6678,Sheet2!B:C,2,0),""),"")</f>
        <v/>
      </c>
      <c r="K6678" s="64" t="str">
        <f>IFERROR( IF(I6678&lt;&gt;"", HLOOKUP(L$2+$A6678,Sheet2!BX:NK,2,0),""),"")</f>
        <v/>
      </c>
      <c r="L6678" t="str">
        <f>IF(OR(HLOOKUP(L$2+$A6678,Sheet2!BX:NK,$B6678,0),HLOOKUP(L$2+$A6678,Sheet2!BX:NK,$B6678,0)&lt;&gt;""),HLOOKUP(L$2+$A6678,Sheet2!BX:NK,$B6678,0),"")</f>
        <v/>
      </c>
      <c r="M6678" t="str">
        <f>IF(OR(HLOOKUP(M$2+$A6678,Sheet2!BY:NL,$B6678,0),HLOOKUP(M$2+$A6678,Sheet2!BY:NL,$B6678,0)&lt;&gt;""),HLOOKUP(M$2+$A6678,Sheet2!BY:NL,$B6678,0),"")</f>
        <v/>
      </c>
      <c r="N6678" t="str">
        <f>IF(OR(HLOOKUP(N$2+$A6678,Sheet2!BZ:NM,$B6678,0),HLOOKUP(N$2+$A6678,Sheet2!BZ:NM,$B6678,0)&lt;&gt;""),HLOOKUP(N$2+$A6678,Sheet2!BZ:NM,$B6678,0),"")</f>
        <v/>
      </c>
      <c r="O6678" t="str">
        <f>IF(OR(HLOOKUP(O$2+$A6678,Sheet2!CA:NN,$B6678,0),HLOOKUP(O$2+$A6678,Sheet2!CA:NN,$B6678,0)&lt;&gt;""),HLOOKUP(O$2+$A6678,Sheet2!CA:NN,$B6678,0),"")</f>
        <v/>
      </c>
      <c r="P6678" t="str">
        <f>IF(OR(HLOOKUP(P$2+$A6678,Sheet2!CB:NO,$B6678,0),HLOOKUP(P$2+$A6678,Sheet2!CB:NO,$B6678,0)&lt;&gt;""),HLOOKUP(P$2+$A6678,Sheet2!CB:NO,$B6678,0),"")</f>
        <v/>
      </c>
      <c r="Q6678" t="str">
        <f>IF(OR(HLOOKUP(Q$2+$A6678,Sheet2!CC:NO,$B6678,0),HLOOKUP(Q$2+$A6678,Sheet2!CC:NO,$B6678,0)&lt;&gt;""),HLOOKUP(Q$2+$A6678,Sheet2!CC:NO,$B6678,0),"")</f>
        <v/>
      </c>
    </row>
    <row r="6679" spans="1:17" x14ac:dyDescent="0.25">
      <c r="A6679" s="64">
        <f t="shared" si="835"/>
        <v>30</v>
      </c>
      <c r="B6679" s="64">
        <f t="shared" si="836"/>
        <v>672</v>
      </c>
      <c r="C6679" s="64">
        <f t="shared" si="837"/>
        <v>6</v>
      </c>
      <c r="D6679" s="64">
        <f t="shared" si="838"/>
        <v>668</v>
      </c>
      <c r="E6679" s="64">
        <f t="shared" si="839"/>
        <v>3336</v>
      </c>
      <c r="F6679" s="64" t="str">
        <f t="shared" si="832"/>
        <v/>
      </c>
      <c r="G6679" s="64" t="str">
        <f t="shared" si="833"/>
        <v/>
      </c>
      <c r="H6679" s="64" t="str">
        <f t="shared" si="834"/>
        <v/>
      </c>
      <c r="I6679" s="80" t="str">
        <f>IFERROR(VLOOKUP(D6679,Sheet2!A:B,2,0),"")</f>
        <v/>
      </c>
      <c r="J6679" s="64" t="str">
        <f>IFERROR(IF(I6679&lt;&gt;"",VLOOKUP(I6679,Sheet2!B:C,2,0),""),"")</f>
        <v/>
      </c>
      <c r="K6679" s="64" t="str">
        <f>IFERROR( IF(I6679&lt;&gt;"", HLOOKUP(L$2+$A6679,Sheet2!BX:NK,2,0),""),"")</f>
        <v/>
      </c>
      <c r="L6679" t="str">
        <f>IF(OR(HLOOKUP(L$2+$A6679,Sheet2!BX:NK,$B6679,0),HLOOKUP(L$2+$A6679,Sheet2!BX:NK,$B6679,0)&lt;&gt;""),HLOOKUP(L$2+$A6679,Sheet2!BX:NK,$B6679,0),"")</f>
        <v/>
      </c>
      <c r="M6679" t="str">
        <f>IF(OR(HLOOKUP(M$2+$A6679,Sheet2!BY:NL,$B6679,0),HLOOKUP(M$2+$A6679,Sheet2!BY:NL,$B6679,0)&lt;&gt;""),HLOOKUP(M$2+$A6679,Sheet2!BY:NL,$B6679,0),"")</f>
        <v/>
      </c>
      <c r="N6679" t="str">
        <f>IF(OR(HLOOKUP(N$2+$A6679,Sheet2!BZ:NM,$B6679,0),HLOOKUP(N$2+$A6679,Sheet2!BZ:NM,$B6679,0)&lt;&gt;""),HLOOKUP(N$2+$A6679,Sheet2!BZ:NM,$B6679,0),"")</f>
        <v/>
      </c>
      <c r="O6679" t="str">
        <f>IF(OR(HLOOKUP(O$2+$A6679,Sheet2!CA:NN,$B6679,0),HLOOKUP(O$2+$A6679,Sheet2!CA:NN,$B6679,0)&lt;&gt;""),HLOOKUP(O$2+$A6679,Sheet2!CA:NN,$B6679,0),"")</f>
        <v/>
      </c>
      <c r="P6679" t="str">
        <f>IF(OR(HLOOKUP(P$2+$A6679,Sheet2!CB:NO,$B6679,0),HLOOKUP(P$2+$A6679,Sheet2!CB:NO,$B6679,0)&lt;&gt;""),HLOOKUP(P$2+$A6679,Sheet2!CB:NO,$B6679,0),"")</f>
        <v/>
      </c>
      <c r="Q6679" t="str">
        <f>IF(OR(HLOOKUP(Q$2+$A6679,Sheet2!CC:NO,$B6679,0),HLOOKUP(Q$2+$A6679,Sheet2!CC:NO,$B6679,0)&lt;&gt;""),HLOOKUP(Q$2+$A6679,Sheet2!CC:NO,$B6679,0),"")</f>
        <v/>
      </c>
    </row>
    <row r="6680" spans="1:17" x14ac:dyDescent="0.25">
      <c r="A6680" s="64">
        <f t="shared" si="835"/>
        <v>36</v>
      </c>
      <c r="B6680" s="64">
        <f t="shared" si="836"/>
        <v>672</v>
      </c>
      <c r="C6680" s="64">
        <f t="shared" si="837"/>
        <v>7</v>
      </c>
      <c r="D6680" s="64">
        <f t="shared" si="838"/>
        <v>668</v>
      </c>
      <c r="E6680" s="64">
        <f t="shared" si="839"/>
        <v>3336</v>
      </c>
      <c r="F6680" s="64" t="str">
        <f t="shared" si="832"/>
        <v/>
      </c>
      <c r="G6680" s="64" t="str">
        <f t="shared" si="833"/>
        <v/>
      </c>
      <c r="H6680" s="64" t="str">
        <f t="shared" si="834"/>
        <v/>
      </c>
      <c r="I6680" s="80" t="str">
        <f>IFERROR(VLOOKUP(D6680,Sheet2!A:B,2,0),"")</f>
        <v/>
      </c>
      <c r="J6680" s="64" t="str">
        <f>IFERROR(IF(I6680&lt;&gt;"",VLOOKUP(I6680,Sheet2!B:C,2,0),""),"")</f>
        <v/>
      </c>
      <c r="K6680" s="64" t="str">
        <f>IFERROR( IF(I6680&lt;&gt;"", HLOOKUP(L$2+$A6680,Sheet2!BX:NK,2,0),""),"")</f>
        <v/>
      </c>
      <c r="L6680" t="str">
        <f>IF(OR(HLOOKUP(L$2+$A6680,Sheet2!BX:NK,$B6680,0),HLOOKUP(L$2+$A6680,Sheet2!BX:NK,$B6680,0)&lt;&gt;""),HLOOKUP(L$2+$A6680,Sheet2!BX:NK,$B6680,0),"")</f>
        <v/>
      </c>
      <c r="M6680" t="str">
        <f>IF(OR(HLOOKUP(M$2+$A6680,Sheet2!BY:NL,$B6680,0),HLOOKUP(M$2+$A6680,Sheet2!BY:NL,$B6680,0)&lt;&gt;""),HLOOKUP(M$2+$A6680,Sheet2!BY:NL,$B6680,0),"")</f>
        <v/>
      </c>
      <c r="N6680" t="str">
        <f>IF(OR(HLOOKUP(N$2+$A6680,Sheet2!BZ:NM,$B6680,0),HLOOKUP(N$2+$A6680,Sheet2!BZ:NM,$B6680,0)&lt;&gt;""),HLOOKUP(N$2+$A6680,Sheet2!BZ:NM,$B6680,0),"")</f>
        <v/>
      </c>
      <c r="O6680" t="str">
        <f>IF(OR(HLOOKUP(O$2+$A6680,Sheet2!CA:NN,$B6680,0),HLOOKUP(O$2+$A6680,Sheet2!CA:NN,$B6680,0)&lt;&gt;""),HLOOKUP(O$2+$A6680,Sheet2!CA:NN,$B6680,0),"")</f>
        <v/>
      </c>
      <c r="P6680" t="str">
        <f>IF(OR(HLOOKUP(P$2+$A6680,Sheet2!CB:NO,$B6680,0),HLOOKUP(P$2+$A6680,Sheet2!CB:NO,$B6680,0)&lt;&gt;""),HLOOKUP(P$2+$A6680,Sheet2!CB:NO,$B6680,0),"")</f>
        <v/>
      </c>
      <c r="Q6680" t="str">
        <f>IF(OR(HLOOKUP(Q$2+$A6680,Sheet2!CC:NO,$B6680,0),HLOOKUP(Q$2+$A6680,Sheet2!CC:NO,$B6680,0)&lt;&gt;""),HLOOKUP(Q$2+$A6680,Sheet2!CC:NO,$B6680,0),"")</f>
        <v/>
      </c>
    </row>
    <row r="6681" spans="1:17" x14ac:dyDescent="0.25">
      <c r="A6681" s="64">
        <f t="shared" si="835"/>
        <v>42</v>
      </c>
      <c r="B6681" s="64">
        <f t="shared" si="836"/>
        <v>672</v>
      </c>
      <c r="C6681" s="64">
        <f t="shared" si="837"/>
        <v>8</v>
      </c>
      <c r="D6681" s="64">
        <f t="shared" si="838"/>
        <v>668</v>
      </c>
      <c r="E6681" s="64">
        <f t="shared" si="839"/>
        <v>3336</v>
      </c>
      <c r="F6681" s="64" t="str">
        <f t="shared" si="832"/>
        <v/>
      </c>
      <c r="G6681" s="64" t="str">
        <f t="shared" si="833"/>
        <v/>
      </c>
      <c r="H6681" s="64" t="str">
        <f t="shared" si="834"/>
        <v/>
      </c>
      <c r="I6681" s="80" t="str">
        <f>IFERROR(VLOOKUP(D6681,Sheet2!A:B,2,0),"")</f>
        <v/>
      </c>
      <c r="J6681" s="64" t="str">
        <f>IFERROR(IF(I6681&lt;&gt;"",VLOOKUP(I6681,Sheet2!B:C,2,0),""),"")</f>
        <v/>
      </c>
      <c r="K6681" s="64" t="str">
        <f>IFERROR( IF(I6681&lt;&gt;"", HLOOKUP(L$2+$A6681,Sheet2!BX:NK,2,0),""),"")</f>
        <v/>
      </c>
      <c r="L6681" t="str">
        <f>IF(OR(HLOOKUP(L$2+$A6681,Sheet2!BX:NK,$B6681,0),HLOOKUP(L$2+$A6681,Sheet2!BX:NK,$B6681,0)&lt;&gt;""),HLOOKUP(L$2+$A6681,Sheet2!BX:NK,$B6681,0),"")</f>
        <v/>
      </c>
      <c r="M6681" t="str">
        <f>IF(OR(HLOOKUP(M$2+$A6681,Sheet2!BY:NL,$B6681,0),HLOOKUP(M$2+$A6681,Sheet2!BY:NL,$B6681,0)&lt;&gt;""),HLOOKUP(M$2+$A6681,Sheet2!BY:NL,$B6681,0),"")</f>
        <v/>
      </c>
      <c r="N6681" t="str">
        <f>IF(OR(HLOOKUP(N$2+$A6681,Sheet2!BZ:NM,$B6681,0),HLOOKUP(N$2+$A6681,Sheet2!BZ:NM,$B6681,0)&lt;&gt;""),HLOOKUP(N$2+$A6681,Sheet2!BZ:NM,$B6681,0),"")</f>
        <v/>
      </c>
      <c r="O6681" t="str">
        <f>IF(OR(HLOOKUP(O$2+$A6681,Sheet2!CA:NN,$B6681,0),HLOOKUP(O$2+$A6681,Sheet2!CA:NN,$B6681,0)&lt;&gt;""),HLOOKUP(O$2+$A6681,Sheet2!CA:NN,$B6681,0),"")</f>
        <v/>
      </c>
      <c r="P6681" t="str">
        <f>IF(OR(HLOOKUP(P$2+$A6681,Sheet2!CB:NO,$B6681,0),HLOOKUP(P$2+$A6681,Sheet2!CB:NO,$B6681,0)&lt;&gt;""),HLOOKUP(P$2+$A6681,Sheet2!CB:NO,$B6681,0),"")</f>
        <v/>
      </c>
      <c r="Q6681" t="str">
        <f>IF(OR(HLOOKUP(Q$2+$A6681,Sheet2!CC:NO,$B6681,0),HLOOKUP(Q$2+$A6681,Sheet2!CC:NO,$B6681,0)&lt;&gt;""),HLOOKUP(Q$2+$A6681,Sheet2!CC:NO,$B6681,0),"")</f>
        <v/>
      </c>
    </row>
    <row r="6682" spans="1:17" x14ac:dyDescent="0.25">
      <c r="A6682" s="64">
        <f t="shared" si="835"/>
        <v>48</v>
      </c>
      <c r="B6682" s="64">
        <f t="shared" si="836"/>
        <v>672</v>
      </c>
      <c r="C6682" s="64">
        <f t="shared" si="837"/>
        <v>9</v>
      </c>
      <c r="D6682" s="64">
        <f t="shared" si="838"/>
        <v>668</v>
      </c>
      <c r="E6682" s="64">
        <f t="shared" si="839"/>
        <v>3336</v>
      </c>
      <c r="F6682" s="64" t="str">
        <f t="shared" si="832"/>
        <v/>
      </c>
      <c r="G6682" s="64" t="str">
        <f t="shared" si="833"/>
        <v/>
      </c>
      <c r="H6682" s="64" t="str">
        <f t="shared" si="834"/>
        <v/>
      </c>
      <c r="I6682" s="80" t="str">
        <f>IFERROR(VLOOKUP(D6682,Sheet2!A:B,2,0),"")</f>
        <v/>
      </c>
      <c r="J6682" s="64" t="str">
        <f>IFERROR(IF(I6682&lt;&gt;"",VLOOKUP(I6682,Sheet2!B:C,2,0),""),"")</f>
        <v/>
      </c>
      <c r="K6682" s="64" t="str">
        <f>IFERROR( IF(I6682&lt;&gt;"", HLOOKUP(L$2+$A6682,Sheet2!BX:NK,2,0),""),"")</f>
        <v/>
      </c>
      <c r="L6682" t="str">
        <f>IF(OR(HLOOKUP(L$2+$A6682,Sheet2!BX:NK,$B6682,0),HLOOKUP(L$2+$A6682,Sheet2!BX:NK,$B6682,0)&lt;&gt;""),HLOOKUP(L$2+$A6682,Sheet2!BX:NK,$B6682,0),"")</f>
        <v/>
      </c>
      <c r="M6682" t="str">
        <f>IF(OR(HLOOKUP(M$2+$A6682,Sheet2!BY:NL,$B6682,0),HLOOKUP(M$2+$A6682,Sheet2!BY:NL,$B6682,0)&lt;&gt;""),HLOOKUP(M$2+$A6682,Sheet2!BY:NL,$B6682,0),"")</f>
        <v/>
      </c>
      <c r="N6682" t="str">
        <f>IF(OR(HLOOKUP(N$2+$A6682,Sheet2!BZ:NM,$B6682,0),HLOOKUP(N$2+$A6682,Sheet2!BZ:NM,$B6682,0)&lt;&gt;""),HLOOKUP(N$2+$A6682,Sheet2!BZ:NM,$B6682,0),"")</f>
        <v/>
      </c>
      <c r="O6682" t="str">
        <f>IF(OR(HLOOKUP(O$2+$A6682,Sheet2!CA:NN,$B6682,0),HLOOKUP(O$2+$A6682,Sheet2!CA:NN,$B6682,0)&lt;&gt;""),HLOOKUP(O$2+$A6682,Sheet2!CA:NN,$B6682,0),"")</f>
        <v/>
      </c>
      <c r="P6682" t="str">
        <f>IF(OR(HLOOKUP(P$2+$A6682,Sheet2!CB:NO,$B6682,0),HLOOKUP(P$2+$A6682,Sheet2!CB:NO,$B6682,0)&lt;&gt;""),HLOOKUP(P$2+$A6682,Sheet2!CB:NO,$B6682,0),"")</f>
        <v/>
      </c>
      <c r="Q6682" t="str">
        <f>IF(OR(HLOOKUP(Q$2+$A6682,Sheet2!CC:NO,$B6682,0),HLOOKUP(Q$2+$A6682,Sheet2!CC:NO,$B6682,0)&lt;&gt;""),HLOOKUP(Q$2+$A6682,Sheet2!CC:NO,$B6682,0),"")</f>
        <v/>
      </c>
    </row>
    <row r="6683" spans="1:17" x14ac:dyDescent="0.25">
      <c r="A6683" s="64">
        <f t="shared" si="835"/>
        <v>54</v>
      </c>
      <c r="B6683" s="64">
        <f t="shared" si="836"/>
        <v>672</v>
      </c>
      <c r="C6683" s="64">
        <f t="shared" si="837"/>
        <v>10</v>
      </c>
      <c r="D6683" s="64">
        <f t="shared" si="838"/>
        <v>668</v>
      </c>
      <c r="E6683" s="64">
        <f t="shared" si="839"/>
        <v>3336</v>
      </c>
      <c r="F6683" s="64" t="str">
        <f t="shared" si="832"/>
        <v/>
      </c>
      <c r="G6683" s="64" t="str">
        <f t="shared" si="833"/>
        <v/>
      </c>
      <c r="H6683" s="64" t="str">
        <f t="shared" si="834"/>
        <v/>
      </c>
      <c r="I6683" s="80" t="str">
        <f>IFERROR(VLOOKUP(D6683,Sheet2!A:B,2,0),"")</f>
        <v/>
      </c>
      <c r="J6683" s="64" t="str">
        <f>IFERROR(IF(I6683&lt;&gt;"",VLOOKUP(I6683,Sheet2!B:C,2,0),""),"")</f>
        <v/>
      </c>
      <c r="K6683" s="64" t="str">
        <f>IFERROR( IF(I6683&lt;&gt;"", HLOOKUP(L$2+$A6683,Sheet2!BX:NK,2,0),""),"")</f>
        <v/>
      </c>
      <c r="L6683" t="str">
        <f>IF(OR(HLOOKUP(L$2+$A6683,Sheet2!BX:NK,$B6683,0),HLOOKUP(L$2+$A6683,Sheet2!BX:NK,$B6683,0)&lt;&gt;""),HLOOKUP(L$2+$A6683,Sheet2!BX:NK,$B6683,0),"")</f>
        <v/>
      </c>
      <c r="M6683" t="str">
        <f>IF(OR(HLOOKUP(M$2+$A6683,Sheet2!BY:NL,$B6683,0),HLOOKUP(M$2+$A6683,Sheet2!BY:NL,$B6683,0)&lt;&gt;""),HLOOKUP(M$2+$A6683,Sheet2!BY:NL,$B6683,0),"")</f>
        <v/>
      </c>
      <c r="N6683" t="str">
        <f>IF(OR(HLOOKUP(N$2+$A6683,Sheet2!BZ:NM,$B6683,0),HLOOKUP(N$2+$A6683,Sheet2!BZ:NM,$B6683,0)&lt;&gt;""),HLOOKUP(N$2+$A6683,Sheet2!BZ:NM,$B6683,0),"")</f>
        <v/>
      </c>
      <c r="O6683" t="str">
        <f>IF(OR(HLOOKUP(O$2+$A6683,Sheet2!CA:NN,$B6683,0),HLOOKUP(O$2+$A6683,Sheet2!CA:NN,$B6683,0)&lt;&gt;""),HLOOKUP(O$2+$A6683,Sheet2!CA:NN,$B6683,0),"")</f>
        <v/>
      </c>
      <c r="P6683" t="str">
        <f>IF(OR(HLOOKUP(P$2+$A6683,Sheet2!CB:NO,$B6683,0),HLOOKUP(P$2+$A6683,Sheet2!CB:NO,$B6683,0)&lt;&gt;""),HLOOKUP(P$2+$A6683,Sheet2!CB:NO,$B6683,0),"")</f>
        <v/>
      </c>
      <c r="Q6683" t="str">
        <f>IF(OR(HLOOKUP(Q$2+$A6683,Sheet2!CC:NO,$B6683,0),HLOOKUP(Q$2+$A6683,Sheet2!CC:NO,$B6683,0)&lt;&gt;""),HLOOKUP(Q$2+$A6683,Sheet2!CC:NO,$B6683,0),"")</f>
        <v/>
      </c>
    </row>
    <row r="6684" spans="1:17" x14ac:dyDescent="0.25">
      <c r="A6684" s="64">
        <f t="shared" si="835"/>
        <v>0</v>
      </c>
      <c r="B6684" s="64">
        <f t="shared" si="836"/>
        <v>673</v>
      </c>
      <c r="C6684" s="64">
        <f t="shared" si="837"/>
        <v>1</v>
      </c>
      <c r="D6684" s="64">
        <f t="shared" si="838"/>
        <v>669</v>
      </c>
      <c r="E6684" s="64">
        <f t="shared" si="839"/>
        <v>3341</v>
      </c>
      <c r="F6684" s="64" t="str">
        <f t="shared" si="832"/>
        <v/>
      </c>
      <c r="G6684" s="64" t="str">
        <f t="shared" si="833"/>
        <v/>
      </c>
      <c r="H6684" s="64" t="str">
        <f t="shared" si="834"/>
        <v/>
      </c>
      <c r="I6684" s="80" t="str">
        <f>IFERROR(VLOOKUP(D6684,Sheet2!A:B,2,0),"")</f>
        <v/>
      </c>
      <c r="J6684" s="64" t="str">
        <f>IFERROR(IF(I6684&lt;&gt;"",VLOOKUP(I6684,Sheet2!B:C,2,0),""),"")</f>
        <v/>
      </c>
      <c r="K6684" s="64" t="str">
        <f>IFERROR( IF(I6684&lt;&gt;"", HLOOKUP(L$2+$A6684,Sheet2!BX:NK,2,0),""),"")</f>
        <v/>
      </c>
      <c r="L6684" t="str">
        <f>IF(OR(HLOOKUP(L$2+$A6684,Sheet2!BX:NK,$B6684,0),HLOOKUP(L$2+$A6684,Sheet2!BX:NK,$B6684,0)&lt;&gt;""),HLOOKUP(L$2+$A6684,Sheet2!BX:NK,$B6684,0),"")</f>
        <v/>
      </c>
      <c r="M6684" t="str">
        <f>IF(OR(HLOOKUP(M$2+$A6684,Sheet2!BY:NL,$B6684,0),HLOOKUP(M$2+$A6684,Sheet2!BY:NL,$B6684,0)&lt;&gt;""),HLOOKUP(M$2+$A6684,Sheet2!BY:NL,$B6684,0),"")</f>
        <v/>
      </c>
      <c r="N6684" t="str">
        <f>IF(OR(HLOOKUP(N$2+$A6684,Sheet2!BZ:NM,$B6684,0),HLOOKUP(N$2+$A6684,Sheet2!BZ:NM,$B6684,0)&lt;&gt;""),HLOOKUP(N$2+$A6684,Sheet2!BZ:NM,$B6684,0),"")</f>
        <v/>
      </c>
      <c r="O6684" t="str">
        <f>IF(OR(HLOOKUP(O$2+$A6684,Sheet2!CA:NN,$B6684,0),HLOOKUP(O$2+$A6684,Sheet2!CA:NN,$B6684,0)&lt;&gt;""),HLOOKUP(O$2+$A6684,Sheet2!CA:NN,$B6684,0),"")</f>
        <v/>
      </c>
      <c r="P6684" t="str">
        <f>IF(OR(HLOOKUP(P$2+$A6684,Sheet2!CB:NO,$B6684,0),HLOOKUP(P$2+$A6684,Sheet2!CB:NO,$B6684,0)&lt;&gt;""),HLOOKUP(P$2+$A6684,Sheet2!CB:NO,$B6684,0),"")</f>
        <v/>
      </c>
      <c r="Q6684" t="str">
        <f>IF(OR(HLOOKUP(Q$2+$A6684,Sheet2!CC:NO,$B6684,0),HLOOKUP(Q$2+$A6684,Sheet2!CC:NO,$B6684,0)&lt;&gt;""),HLOOKUP(Q$2+$A6684,Sheet2!CC:NO,$B6684,0),"")</f>
        <v/>
      </c>
    </row>
    <row r="6685" spans="1:17" x14ac:dyDescent="0.25">
      <c r="A6685" s="64">
        <f t="shared" si="835"/>
        <v>6</v>
      </c>
      <c r="B6685" s="64">
        <f t="shared" si="836"/>
        <v>673</v>
      </c>
      <c r="C6685" s="64">
        <f t="shared" si="837"/>
        <v>2</v>
      </c>
      <c r="D6685" s="64">
        <f t="shared" si="838"/>
        <v>669</v>
      </c>
      <c r="E6685" s="64">
        <f t="shared" si="839"/>
        <v>3341</v>
      </c>
      <c r="F6685" s="64" t="str">
        <f t="shared" si="832"/>
        <v/>
      </c>
      <c r="G6685" s="64" t="str">
        <f t="shared" si="833"/>
        <v/>
      </c>
      <c r="H6685" s="64" t="str">
        <f t="shared" si="834"/>
        <v/>
      </c>
      <c r="I6685" s="80" t="str">
        <f>IFERROR(VLOOKUP(D6685,Sheet2!A:B,2,0),"")</f>
        <v/>
      </c>
      <c r="J6685" s="64" t="str">
        <f>IFERROR(IF(I6685&lt;&gt;"",VLOOKUP(I6685,Sheet2!B:C,2,0),""),"")</f>
        <v/>
      </c>
      <c r="K6685" s="64" t="str">
        <f>IFERROR( IF(I6685&lt;&gt;"", HLOOKUP(L$2+$A6685,Sheet2!BX:NK,2,0),""),"")</f>
        <v/>
      </c>
      <c r="L6685" t="str">
        <f>IF(OR(HLOOKUP(L$2+$A6685,Sheet2!BX:NK,$B6685,0),HLOOKUP(L$2+$A6685,Sheet2!BX:NK,$B6685,0)&lt;&gt;""),HLOOKUP(L$2+$A6685,Sheet2!BX:NK,$B6685,0),"")</f>
        <v/>
      </c>
      <c r="M6685" t="str">
        <f>IF(OR(HLOOKUP(M$2+$A6685,Sheet2!BY:NL,$B6685,0),HLOOKUP(M$2+$A6685,Sheet2!BY:NL,$B6685,0)&lt;&gt;""),HLOOKUP(M$2+$A6685,Sheet2!BY:NL,$B6685,0),"")</f>
        <v/>
      </c>
      <c r="N6685" t="str">
        <f>IF(OR(HLOOKUP(N$2+$A6685,Sheet2!BZ:NM,$B6685,0),HLOOKUP(N$2+$A6685,Sheet2!BZ:NM,$B6685,0)&lt;&gt;""),HLOOKUP(N$2+$A6685,Sheet2!BZ:NM,$B6685,0),"")</f>
        <v/>
      </c>
      <c r="O6685" t="str">
        <f>IF(OR(HLOOKUP(O$2+$A6685,Sheet2!CA:NN,$B6685,0),HLOOKUP(O$2+$A6685,Sheet2!CA:NN,$B6685,0)&lt;&gt;""),HLOOKUP(O$2+$A6685,Sheet2!CA:NN,$B6685,0),"")</f>
        <v/>
      </c>
      <c r="P6685" t="str">
        <f>IF(OR(HLOOKUP(P$2+$A6685,Sheet2!CB:NO,$B6685,0),HLOOKUP(P$2+$A6685,Sheet2!CB:NO,$B6685,0)&lt;&gt;""),HLOOKUP(P$2+$A6685,Sheet2!CB:NO,$B6685,0),"")</f>
        <v/>
      </c>
      <c r="Q6685" t="str">
        <f>IF(OR(HLOOKUP(Q$2+$A6685,Sheet2!CC:NO,$B6685,0),HLOOKUP(Q$2+$A6685,Sheet2!CC:NO,$B6685,0)&lt;&gt;""),HLOOKUP(Q$2+$A6685,Sheet2!CC:NO,$B6685,0),"")</f>
        <v/>
      </c>
    </row>
    <row r="6686" spans="1:17" x14ac:dyDescent="0.25">
      <c r="A6686" s="64">
        <f t="shared" si="835"/>
        <v>12</v>
      </c>
      <c r="B6686" s="64">
        <f t="shared" si="836"/>
        <v>673</v>
      </c>
      <c r="C6686" s="64">
        <f t="shared" si="837"/>
        <v>3</v>
      </c>
      <c r="D6686" s="64">
        <f t="shared" si="838"/>
        <v>669</v>
      </c>
      <c r="E6686" s="64">
        <f t="shared" si="839"/>
        <v>3341</v>
      </c>
      <c r="F6686" s="64" t="str">
        <f t="shared" si="832"/>
        <v/>
      </c>
      <c r="G6686" s="64" t="str">
        <f t="shared" si="833"/>
        <v/>
      </c>
      <c r="H6686" s="64" t="str">
        <f t="shared" si="834"/>
        <v/>
      </c>
      <c r="I6686" s="80" t="str">
        <f>IFERROR(VLOOKUP(D6686,Sheet2!A:B,2,0),"")</f>
        <v/>
      </c>
      <c r="J6686" s="64" t="str">
        <f>IFERROR(IF(I6686&lt;&gt;"",VLOOKUP(I6686,Sheet2!B:C,2,0),""),"")</f>
        <v/>
      </c>
      <c r="K6686" s="64" t="str">
        <f>IFERROR( IF(I6686&lt;&gt;"", HLOOKUP(L$2+$A6686,Sheet2!BX:NK,2,0),""),"")</f>
        <v/>
      </c>
      <c r="L6686" t="str">
        <f>IF(OR(HLOOKUP(L$2+$A6686,Sheet2!BX:NK,$B6686,0),HLOOKUP(L$2+$A6686,Sheet2!BX:NK,$B6686,0)&lt;&gt;""),HLOOKUP(L$2+$A6686,Sheet2!BX:NK,$B6686,0),"")</f>
        <v/>
      </c>
      <c r="M6686" t="str">
        <f>IF(OR(HLOOKUP(M$2+$A6686,Sheet2!BY:NL,$B6686,0),HLOOKUP(M$2+$A6686,Sheet2!BY:NL,$B6686,0)&lt;&gt;""),HLOOKUP(M$2+$A6686,Sheet2!BY:NL,$B6686,0),"")</f>
        <v/>
      </c>
      <c r="N6686" t="str">
        <f>IF(OR(HLOOKUP(N$2+$A6686,Sheet2!BZ:NM,$B6686,0),HLOOKUP(N$2+$A6686,Sheet2!BZ:NM,$B6686,0)&lt;&gt;""),HLOOKUP(N$2+$A6686,Sheet2!BZ:NM,$B6686,0),"")</f>
        <v/>
      </c>
      <c r="O6686" t="str">
        <f>IF(OR(HLOOKUP(O$2+$A6686,Sheet2!CA:NN,$B6686,0),HLOOKUP(O$2+$A6686,Sheet2!CA:NN,$B6686,0)&lt;&gt;""),HLOOKUP(O$2+$A6686,Sheet2!CA:NN,$B6686,0),"")</f>
        <v/>
      </c>
      <c r="P6686" t="str">
        <f>IF(OR(HLOOKUP(P$2+$A6686,Sheet2!CB:NO,$B6686,0),HLOOKUP(P$2+$A6686,Sheet2!CB:NO,$B6686,0)&lt;&gt;""),HLOOKUP(P$2+$A6686,Sheet2!CB:NO,$B6686,0),"")</f>
        <v/>
      </c>
      <c r="Q6686" t="str">
        <f>IF(OR(HLOOKUP(Q$2+$A6686,Sheet2!CC:NO,$B6686,0),HLOOKUP(Q$2+$A6686,Sheet2!CC:NO,$B6686,0)&lt;&gt;""),HLOOKUP(Q$2+$A6686,Sheet2!CC:NO,$B6686,0),"")</f>
        <v/>
      </c>
    </row>
    <row r="6687" spans="1:17" x14ac:dyDescent="0.25">
      <c r="A6687" s="64">
        <f t="shared" si="835"/>
        <v>18</v>
      </c>
      <c r="B6687" s="64">
        <f t="shared" si="836"/>
        <v>673</v>
      </c>
      <c r="C6687" s="64">
        <f t="shared" si="837"/>
        <v>4</v>
      </c>
      <c r="D6687" s="64">
        <f t="shared" si="838"/>
        <v>669</v>
      </c>
      <c r="E6687" s="64">
        <f t="shared" si="839"/>
        <v>3341</v>
      </c>
      <c r="F6687" s="64" t="str">
        <f t="shared" si="832"/>
        <v/>
      </c>
      <c r="G6687" s="64" t="str">
        <f t="shared" si="833"/>
        <v/>
      </c>
      <c r="H6687" s="64" t="str">
        <f t="shared" si="834"/>
        <v/>
      </c>
      <c r="I6687" s="80" t="str">
        <f>IFERROR(VLOOKUP(D6687,Sheet2!A:B,2,0),"")</f>
        <v/>
      </c>
      <c r="J6687" s="64" t="str">
        <f>IFERROR(IF(I6687&lt;&gt;"",VLOOKUP(I6687,Sheet2!B:C,2,0),""),"")</f>
        <v/>
      </c>
      <c r="K6687" s="64" t="str">
        <f>IFERROR( IF(I6687&lt;&gt;"", HLOOKUP(L$2+$A6687,Sheet2!BX:NK,2,0),""),"")</f>
        <v/>
      </c>
      <c r="L6687" t="str">
        <f>IF(OR(HLOOKUP(L$2+$A6687,Sheet2!BX:NK,$B6687,0),HLOOKUP(L$2+$A6687,Sheet2!BX:NK,$B6687,0)&lt;&gt;""),HLOOKUP(L$2+$A6687,Sheet2!BX:NK,$B6687,0),"")</f>
        <v/>
      </c>
      <c r="M6687" t="str">
        <f>IF(OR(HLOOKUP(M$2+$A6687,Sheet2!BY:NL,$B6687,0),HLOOKUP(M$2+$A6687,Sheet2!BY:NL,$B6687,0)&lt;&gt;""),HLOOKUP(M$2+$A6687,Sheet2!BY:NL,$B6687,0),"")</f>
        <v/>
      </c>
      <c r="N6687" t="str">
        <f>IF(OR(HLOOKUP(N$2+$A6687,Sheet2!BZ:NM,$B6687,0),HLOOKUP(N$2+$A6687,Sheet2!BZ:NM,$B6687,0)&lt;&gt;""),HLOOKUP(N$2+$A6687,Sheet2!BZ:NM,$B6687,0),"")</f>
        <v/>
      </c>
      <c r="O6687" t="str">
        <f>IF(OR(HLOOKUP(O$2+$A6687,Sheet2!CA:NN,$B6687,0),HLOOKUP(O$2+$A6687,Sheet2!CA:NN,$B6687,0)&lt;&gt;""),HLOOKUP(O$2+$A6687,Sheet2!CA:NN,$B6687,0),"")</f>
        <v/>
      </c>
      <c r="P6687" t="str">
        <f>IF(OR(HLOOKUP(P$2+$A6687,Sheet2!CB:NO,$B6687,0),HLOOKUP(P$2+$A6687,Sheet2!CB:NO,$B6687,0)&lt;&gt;""),HLOOKUP(P$2+$A6687,Sheet2!CB:NO,$B6687,0),"")</f>
        <v/>
      </c>
      <c r="Q6687" t="str">
        <f>IF(OR(HLOOKUP(Q$2+$A6687,Sheet2!CC:NO,$B6687,0),HLOOKUP(Q$2+$A6687,Sheet2!CC:NO,$B6687,0)&lt;&gt;""),HLOOKUP(Q$2+$A6687,Sheet2!CC:NO,$B6687,0),"")</f>
        <v/>
      </c>
    </row>
    <row r="6688" spans="1:17" x14ac:dyDescent="0.25">
      <c r="A6688" s="64">
        <f t="shared" si="835"/>
        <v>24</v>
      </c>
      <c r="B6688" s="64">
        <f t="shared" si="836"/>
        <v>673</v>
      </c>
      <c r="C6688" s="64">
        <f t="shared" si="837"/>
        <v>5</v>
      </c>
      <c r="D6688" s="64">
        <f t="shared" si="838"/>
        <v>669</v>
      </c>
      <c r="E6688" s="64">
        <f t="shared" si="839"/>
        <v>3341</v>
      </c>
      <c r="F6688" s="64" t="str">
        <f t="shared" si="832"/>
        <v/>
      </c>
      <c r="G6688" s="64" t="str">
        <f t="shared" si="833"/>
        <v/>
      </c>
      <c r="H6688" s="64" t="str">
        <f t="shared" si="834"/>
        <v/>
      </c>
      <c r="I6688" s="80" t="str">
        <f>IFERROR(VLOOKUP(D6688,Sheet2!A:B,2,0),"")</f>
        <v/>
      </c>
      <c r="J6688" s="64" t="str">
        <f>IFERROR(IF(I6688&lt;&gt;"",VLOOKUP(I6688,Sheet2!B:C,2,0),""),"")</f>
        <v/>
      </c>
      <c r="K6688" s="64" t="str">
        <f>IFERROR( IF(I6688&lt;&gt;"", HLOOKUP(L$2+$A6688,Sheet2!BX:NK,2,0),""),"")</f>
        <v/>
      </c>
      <c r="L6688" t="str">
        <f>IF(OR(HLOOKUP(L$2+$A6688,Sheet2!BX:NK,$B6688,0),HLOOKUP(L$2+$A6688,Sheet2!BX:NK,$B6688,0)&lt;&gt;""),HLOOKUP(L$2+$A6688,Sheet2!BX:NK,$B6688,0),"")</f>
        <v/>
      </c>
      <c r="M6688" t="str">
        <f>IF(OR(HLOOKUP(M$2+$A6688,Sheet2!BY:NL,$B6688,0),HLOOKUP(M$2+$A6688,Sheet2!BY:NL,$B6688,0)&lt;&gt;""),HLOOKUP(M$2+$A6688,Sheet2!BY:NL,$B6688,0),"")</f>
        <v/>
      </c>
      <c r="N6688" t="str">
        <f>IF(OR(HLOOKUP(N$2+$A6688,Sheet2!BZ:NM,$B6688,0),HLOOKUP(N$2+$A6688,Sheet2!BZ:NM,$B6688,0)&lt;&gt;""),HLOOKUP(N$2+$A6688,Sheet2!BZ:NM,$B6688,0),"")</f>
        <v/>
      </c>
      <c r="O6688" t="str">
        <f>IF(OR(HLOOKUP(O$2+$A6688,Sheet2!CA:NN,$B6688,0),HLOOKUP(O$2+$A6688,Sheet2!CA:NN,$B6688,0)&lt;&gt;""),HLOOKUP(O$2+$A6688,Sheet2!CA:NN,$B6688,0),"")</f>
        <v/>
      </c>
      <c r="P6688" t="str">
        <f>IF(OR(HLOOKUP(P$2+$A6688,Sheet2!CB:NO,$B6688,0),HLOOKUP(P$2+$A6688,Sheet2!CB:NO,$B6688,0)&lt;&gt;""),HLOOKUP(P$2+$A6688,Sheet2!CB:NO,$B6688,0),"")</f>
        <v/>
      </c>
      <c r="Q6688" t="str">
        <f>IF(OR(HLOOKUP(Q$2+$A6688,Sheet2!CC:NO,$B6688,0),HLOOKUP(Q$2+$A6688,Sheet2!CC:NO,$B6688,0)&lt;&gt;""),HLOOKUP(Q$2+$A6688,Sheet2!CC:NO,$B6688,0),"")</f>
        <v/>
      </c>
    </row>
    <row r="6689" spans="1:17" x14ac:dyDescent="0.25">
      <c r="A6689" s="64">
        <f t="shared" si="835"/>
        <v>30</v>
      </c>
      <c r="B6689" s="64">
        <f t="shared" si="836"/>
        <v>673</v>
      </c>
      <c r="C6689" s="64">
        <f t="shared" si="837"/>
        <v>6</v>
      </c>
      <c r="D6689" s="64">
        <f t="shared" si="838"/>
        <v>669</v>
      </c>
      <c r="E6689" s="64">
        <f t="shared" si="839"/>
        <v>3341</v>
      </c>
      <c r="F6689" s="64" t="str">
        <f t="shared" si="832"/>
        <v/>
      </c>
      <c r="G6689" s="64" t="str">
        <f t="shared" si="833"/>
        <v/>
      </c>
      <c r="H6689" s="64" t="str">
        <f t="shared" si="834"/>
        <v/>
      </c>
      <c r="I6689" s="80" t="str">
        <f>IFERROR(VLOOKUP(D6689,Sheet2!A:B,2,0),"")</f>
        <v/>
      </c>
      <c r="J6689" s="64" t="str">
        <f>IFERROR(IF(I6689&lt;&gt;"",VLOOKUP(I6689,Sheet2!B:C,2,0),""),"")</f>
        <v/>
      </c>
      <c r="K6689" s="64" t="str">
        <f>IFERROR( IF(I6689&lt;&gt;"", HLOOKUP(L$2+$A6689,Sheet2!BX:NK,2,0),""),"")</f>
        <v/>
      </c>
      <c r="L6689" t="str">
        <f>IF(OR(HLOOKUP(L$2+$A6689,Sheet2!BX:NK,$B6689,0),HLOOKUP(L$2+$A6689,Sheet2!BX:NK,$B6689,0)&lt;&gt;""),HLOOKUP(L$2+$A6689,Sheet2!BX:NK,$B6689,0),"")</f>
        <v/>
      </c>
      <c r="M6689" t="str">
        <f>IF(OR(HLOOKUP(M$2+$A6689,Sheet2!BY:NL,$B6689,0),HLOOKUP(M$2+$A6689,Sheet2!BY:NL,$B6689,0)&lt;&gt;""),HLOOKUP(M$2+$A6689,Sheet2!BY:NL,$B6689,0),"")</f>
        <v/>
      </c>
      <c r="N6689" t="str">
        <f>IF(OR(HLOOKUP(N$2+$A6689,Sheet2!BZ:NM,$B6689,0),HLOOKUP(N$2+$A6689,Sheet2!BZ:NM,$B6689,0)&lt;&gt;""),HLOOKUP(N$2+$A6689,Sheet2!BZ:NM,$B6689,0),"")</f>
        <v/>
      </c>
      <c r="O6689" t="str">
        <f>IF(OR(HLOOKUP(O$2+$A6689,Sheet2!CA:NN,$B6689,0),HLOOKUP(O$2+$A6689,Sheet2!CA:NN,$B6689,0)&lt;&gt;""),HLOOKUP(O$2+$A6689,Sheet2!CA:NN,$B6689,0),"")</f>
        <v/>
      </c>
      <c r="P6689" t="str">
        <f>IF(OR(HLOOKUP(P$2+$A6689,Sheet2!CB:NO,$B6689,0),HLOOKUP(P$2+$A6689,Sheet2!CB:NO,$B6689,0)&lt;&gt;""),HLOOKUP(P$2+$A6689,Sheet2!CB:NO,$B6689,0),"")</f>
        <v/>
      </c>
      <c r="Q6689" t="str">
        <f>IF(OR(HLOOKUP(Q$2+$A6689,Sheet2!CC:NO,$B6689,0),HLOOKUP(Q$2+$A6689,Sheet2!CC:NO,$B6689,0)&lt;&gt;""),HLOOKUP(Q$2+$A6689,Sheet2!CC:NO,$B6689,0),"")</f>
        <v/>
      </c>
    </row>
    <row r="6690" spans="1:17" x14ac:dyDescent="0.25">
      <c r="A6690" s="64">
        <f t="shared" si="835"/>
        <v>36</v>
      </c>
      <c r="B6690" s="64">
        <f t="shared" si="836"/>
        <v>673</v>
      </c>
      <c r="C6690" s="64">
        <f t="shared" si="837"/>
        <v>7</v>
      </c>
      <c r="D6690" s="64">
        <f t="shared" si="838"/>
        <v>669</v>
      </c>
      <c r="E6690" s="64">
        <f t="shared" si="839"/>
        <v>3341</v>
      </c>
      <c r="F6690" s="64" t="str">
        <f t="shared" si="832"/>
        <v/>
      </c>
      <c r="G6690" s="64" t="str">
        <f t="shared" si="833"/>
        <v/>
      </c>
      <c r="H6690" s="64" t="str">
        <f t="shared" si="834"/>
        <v/>
      </c>
      <c r="I6690" s="80" t="str">
        <f>IFERROR(VLOOKUP(D6690,Sheet2!A:B,2,0),"")</f>
        <v/>
      </c>
      <c r="J6690" s="64" t="str">
        <f>IFERROR(IF(I6690&lt;&gt;"",VLOOKUP(I6690,Sheet2!B:C,2,0),""),"")</f>
        <v/>
      </c>
      <c r="K6690" s="64" t="str">
        <f>IFERROR( IF(I6690&lt;&gt;"", HLOOKUP(L$2+$A6690,Sheet2!BX:NK,2,0),""),"")</f>
        <v/>
      </c>
      <c r="L6690" t="str">
        <f>IF(OR(HLOOKUP(L$2+$A6690,Sheet2!BX:NK,$B6690,0),HLOOKUP(L$2+$A6690,Sheet2!BX:NK,$B6690,0)&lt;&gt;""),HLOOKUP(L$2+$A6690,Sheet2!BX:NK,$B6690,0),"")</f>
        <v/>
      </c>
      <c r="M6690" t="str">
        <f>IF(OR(HLOOKUP(M$2+$A6690,Sheet2!BY:NL,$B6690,0),HLOOKUP(M$2+$A6690,Sheet2!BY:NL,$B6690,0)&lt;&gt;""),HLOOKUP(M$2+$A6690,Sheet2!BY:NL,$B6690,0),"")</f>
        <v/>
      </c>
      <c r="N6690" t="str">
        <f>IF(OR(HLOOKUP(N$2+$A6690,Sheet2!BZ:NM,$B6690,0),HLOOKUP(N$2+$A6690,Sheet2!BZ:NM,$B6690,0)&lt;&gt;""),HLOOKUP(N$2+$A6690,Sheet2!BZ:NM,$B6690,0),"")</f>
        <v/>
      </c>
      <c r="O6690" t="str">
        <f>IF(OR(HLOOKUP(O$2+$A6690,Sheet2!CA:NN,$B6690,0),HLOOKUP(O$2+$A6690,Sheet2!CA:NN,$B6690,0)&lt;&gt;""),HLOOKUP(O$2+$A6690,Sheet2!CA:NN,$B6690,0),"")</f>
        <v/>
      </c>
      <c r="P6690" t="str">
        <f>IF(OR(HLOOKUP(P$2+$A6690,Sheet2!CB:NO,$B6690,0),HLOOKUP(P$2+$A6690,Sheet2!CB:NO,$B6690,0)&lt;&gt;""),HLOOKUP(P$2+$A6690,Sheet2!CB:NO,$B6690,0),"")</f>
        <v/>
      </c>
      <c r="Q6690" t="str">
        <f>IF(OR(HLOOKUP(Q$2+$A6690,Sheet2!CC:NO,$B6690,0),HLOOKUP(Q$2+$A6690,Sheet2!CC:NO,$B6690,0)&lt;&gt;""),HLOOKUP(Q$2+$A6690,Sheet2!CC:NO,$B6690,0),"")</f>
        <v/>
      </c>
    </row>
    <row r="6691" spans="1:17" x14ac:dyDescent="0.25">
      <c r="A6691" s="64">
        <f t="shared" si="835"/>
        <v>42</v>
      </c>
      <c r="B6691" s="64">
        <f t="shared" si="836"/>
        <v>673</v>
      </c>
      <c r="C6691" s="64">
        <f t="shared" si="837"/>
        <v>8</v>
      </c>
      <c r="D6691" s="64">
        <f t="shared" si="838"/>
        <v>669</v>
      </c>
      <c r="E6691" s="64">
        <f t="shared" si="839"/>
        <v>3341</v>
      </c>
      <c r="F6691" s="64" t="str">
        <f t="shared" si="832"/>
        <v/>
      </c>
      <c r="G6691" s="64" t="str">
        <f t="shared" si="833"/>
        <v/>
      </c>
      <c r="H6691" s="64" t="str">
        <f t="shared" si="834"/>
        <v/>
      </c>
      <c r="I6691" s="80" t="str">
        <f>IFERROR(VLOOKUP(D6691,Sheet2!A:B,2,0),"")</f>
        <v/>
      </c>
      <c r="J6691" s="64" t="str">
        <f>IFERROR(IF(I6691&lt;&gt;"",VLOOKUP(I6691,Sheet2!B:C,2,0),""),"")</f>
        <v/>
      </c>
      <c r="K6691" s="64" t="str">
        <f>IFERROR( IF(I6691&lt;&gt;"", HLOOKUP(L$2+$A6691,Sheet2!BX:NK,2,0),""),"")</f>
        <v/>
      </c>
      <c r="L6691" t="str">
        <f>IF(OR(HLOOKUP(L$2+$A6691,Sheet2!BX:NK,$B6691,0),HLOOKUP(L$2+$A6691,Sheet2!BX:NK,$B6691,0)&lt;&gt;""),HLOOKUP(L$2+$A6691,Sheet2!BX:NK,$B6691,0),"")</f>
        <v/>
      </c>
      <c r="M6691" t="str">
        <f>IF(OR(HLOOKUP(M$2+$A6691,Sheet2!BY:NL,$B6691,0),HLOOKUP(M$2+$A6691,Sheet2!BY:NL,$B6691,0)&lt;&gt;""),HLOOKUP(M$2+$A6691,Sheet2!BY:NL,$B6691,0),"")</f>
        <v/>
      </c>
      <c r="N6691" t="str">
        <f>IF(OR(HLOOKUP(N$2+$A6691,Sheet2!BZ:NM,$B6691,0),HLOOKUP(N$2+$A6691,Sheet2!BZ:NM,$B6691,0)&lt;&gt;""),HLOOKUP(N$2+$A6691,Sheet2!BZ:NM,$B6691,0),"")</f>
        <v/>
      </c>
      <c r="O6691" t="str">
        <f>IF(OR(HLOOKUP(O$2+$A6691,Sheet2!CA:NN,$B6691,0),HLOOKUP(O$2+$A6691,Sheet2!CA:NN,$B6691,0)&lt;&gt;""),HLOOKUP(O$2+$A6691,Sheet2!CA:NN,$B6691,0),"")</f>
        <v/>
      </c>
      <c r="P6691" t="str">
        <f>IF(OR(HLOOKUP(P$2+$A6691,Sheet2!CB:NO,$B6691,0),HLOOKUP(P$2+$A6691,Sheet2!CB:NO,$B6691,0)&lt;&gt;""),HLOOKUP(P$2+$A6691,Sheet2!CB:NO,$B6691,0),"")</f>
        <v/>
      </c>
      <c r="Q6691" t="str">
        <f>IF(OR(HLOOKUP(Q$2+$A6691,Sheet2!CC:NO,$B6691,0),HLOOKUP(Q$2+$A6691,Sheet2!CC:NO,$B6691,0)&lt;&gt;""),HLOOKUP(Q$2+$A6691,Sheet2!CC:NO,$B6691,0),"")</f>
        <v/>
      </c>
    </row>
    <row r="6692" spans="1:17" x14ac:dyDescent="0.25">
      <c r="A6692" s="64">
        <f t="shared" si="835"/>
        <v>48</v>
      </c>
      <c r="B6692" s="64">
        <f t="shared" si="836"/>
        <v>673</v>
      </c>
      <c r="C6692" s="64">
        <f t="shared" si="837"/>
        <v>9</v>
      </c>
      <c r="D6692" s="64">
        <f t="shared" si="838"/>
        <v>669</v>
      </c>
      <c r="E6692" s="64">
        <f t="shared" si="839"/>
        <v>3341</v>
      </c>
      <c r="F6692" s="64" t="str">
        <f t="shared" si="832"/>
        <v/>
      </c>
      <c r="G6692" s="64" t="str">
        <f t="shared" si="833"/>
        <v/>
      </c>
      <c r="H6692" s="64" t="str">
        <f t="shared" si="834"/>
        <v/>
      </c>
      <c r="I6692" s="80" t="str">
        <f>IFERROR(VLOOKUP(D6692,Sheet2!A:B,2,0),"")</f>
        <v/>
      </c>
      <c r="J6692" s="64" t="str">
        <f>IFERROR(IF(I6692&lt;&gt;"",VLOOKUP(I6692,Sheet2!B:C,2,0),""),"")</f>
        <v/>
      </c>
      <c r="K6692" s="64" t="str">
        <f>IFERROR( IF(I6692&lt;&gt;"", HLOOKUP(L$2+$A6692,Sheet2!BX:NK,2,0),""),"")</f>
        <v/>
      </c>
      <c r="L6692" t="str">
        <f>IF(OR(HLOOKUP(L$2+$A6692,Sheet2!BX:NK,$B6692,0),HLOOKUP(L$2+$A6692,Sheet2!BX:NK,$B6692,0)&lt;&gt;""),HLOOKUP(L$2+$A6692,Sheet2!BX:NK,$B6692,0),"")</f>
        <v/>
      </c>
      <c r="M6692" t="str">
        <f>IF(OR(HLOOKUP(M$2+$A6692,Sheet2!BY:NL,$B6692,0),HLOOKUP(M$2+$A6692,Sheet2!BY:NL,$B6692,0)&lt;&gt;""),HLOOKUP(M$2+$A6692,Sheet2!BY:NL,$B6692,0),"")</f>
        <v/>
      </c>
      <c r="N6692" t="str">
        <f>IF(OR(HLOOKUP(N$2+$A6692,Sheet2!BZ:NM,$B6692,0),HLOOKUP(N$2+$A6692,Sheet2!BZ:NM,$B6692,0)&lt;&gt;""),HLOOKUP(N$2+$A6692,Sheet2!BZ:NM,$B6692,0),"")</f>
        <v/>
      </c>
      <c r="O6692" t="str">
        <f>IF(OR(HLOOKUP(O$2+$A6692,Sheet2!CA:NN,$B6692,0),HLOOKUP(O$2+$A6692,Sheet2!CA:NN,$B6692,0)&lt;&gt;""),HLOOKUP(O$2+$A6692,Sheet2!CA:NN,$B6692,0),"")</f>
        <v/>
      </c>
      <c r="P6692" t="str">
        <f>IF(OR(HLOOKUP(P$2+$A6692,Sheet2!CB:NO,$B6692,0),HLOOKUP(P$2+$A6692,Sheet2!CB:NO,$B6692,0)&lt;&gt;""),HLOOKUP(P$2+$A6692,Sheet2!CB:NO,$B6692,0),"")</f>
        <v/>
      </c>
      <c r="Q6692" t="str">
        <f>IF(OR(HLOOKUP(Q$2+$A6692,Sheet2!CC:NO,$B6692,0),HLOOKUP(Q$2+$A6692,Sheet2!CC:NO,$B6692,0)&lt;&gt;""),HLOOKUP(Q$2+$A6692,Sheet2!CC:NO,$B6692,0),"")</f>
        <v/>
      </c>
    </row>
    <row r="6693" spans="1:17" x14ac:dyDescent="0.25">
      <c r="A6693" s="64">
        <f t="shared" si="835"/>
        <v>54</v>
      </c>
      <c r="B6693" s="64">
        <f t="shared" si="836"/>
        <v>673</v>
      </c>
      <c r="C6693" s="64">
        <f t="shared" si="837"/>
        <v>10</v>
      </c>
      <c r="D6693" s="64">
        <f t="shared" si="838"/>
        <v>669</v>
      </c>
      <c r="E6693" s="64">
        <f t="shared" si="839"/>
        <v>3341</v>
      </c>
      <c r="F6693" s="64" t="str">
        <f t="shared" si="832"/>
        <v/>
      </c>
      <c r="G6693" s="64" t="str">
        <f t="shared" si="833"/>
        <v/>
      </c>
      <c r="H6693" s="64" t="str">
        <f t="shared" si="834"/>
        <v/>
      </c>
      <c r="I6693" s="80" t="str">
        <f>IFERROR(VLOOKUP(D6693,Sheet2!A:B,2,0),"")</f>
        <v/>
      </c>
      <c r="J6693" s="64" t="str">
        <f>IFERROR(IF(I6693&lt;&gt;"",VLOOKUP(I6693,Sheet2!B:C,2,0),""),"")</f>
        <v/>
      </c>
      <c r="K6693" s="64" t="str">
        <f>IFERROR( IF(I6693&lt;&gt;"", HLOOKUP(L$2+$A6693,Sheet2!BX:NK,2,0),""),"")</f>
        <v/>
      </c>
      <c r="L6693" t="str">
        <f>IF(OR(HLOOKUP(L$2+$A6693,Sheet2!BX:NK,$B6693,0),HLOOKUP(L$2+$A6693,Sheet2!BX:NK,$B6693,0)&lt;&gt;""),HLOOKUP(L$2+$A6693,Sheet2!BX:NK,$B6693,0),"")</f>
        <v/>
      </c>
      <c r="M6693" t="str">
        <f>IF(OR(HLOOKUP(M$2+$A6693,Sheet2!BY:NL,$B6693,0),HLOOKUP(M$2+$A6693,Sheet2!BY:NL,$B6693,0)&lt;&gt;""),HLOOKUP(M$2+$A6693,Sheet2!BY:NL,$B6693,0),"")</f>
        <v/>
      </c>
      <c r="N6693" t="str">
        <f>IF(OR(HLOOKUP(N$2+$A6693,Sheet2!BZ:NM,$B6693,0),HLOOKUP(N$2+$A6693,Sheet2!BZ:NM,$B6693,0)&lt;&gt;""),HLOOKUP(N$2+$A6693,Sheet2!BZ:NM,$B6693,0),"")</f>
        <v/>
      </c>
      <c r="O6693" t="str">
        <f>IF(OR(HLOOKUP(O$2+$A6693,Sheet2!CA:NN,$B6693,0),HLOOKUP(O$2+$A6693,Sheet2!CA:NN,$B6693,0)&lt;&gt;""),HLOOKUP(O$2+$A6693,Sheet2!CA:NN,$B6693,0),"")</f>
        <v/>
      </c>
      <c r="P6693" t="str">
        <f>IF(OR(HLOOKUP(P$2+$A6693,Sheet2!CB:NO,$B6693,0),HLOOKUP(P$2+$A6693,Sheet2!CB:NO,$B6693,0)&lt;&gt;""),HLOOKUP(P$2+$A6693,Sheet2!CB:NO,$B6693,0),"")</f>
        <v/>
      </c>
      <c r="Q6693" t="str">
        <f>IF(OR(HLOOKUP(Q$2+$A6693,Sheet2!CC:NO,$B6693,0),HLOOKUP(Q$2+$A6693,Sheet2!CC:NO,$B6693,0)&lt;&gt;""),HLOOKUP(Q$2+$A6693,Sheet2!CC:NO,$B6693,0),"")</f>
        <v/>
      </c>
    </row>
    <row r="6694" spans="1:17" x14ac:dyDescent="0.25">
      <c r="A6694" s="64">
        <f t="shared" si="835"/>
        <v>0</v>
      </c>
      <c r="B6694" s="64">
        <f t="shared" si="836"/>
        <v>674</v>
      </c>
      <c r="C6694" s="64">
        <f t="shared" si="837"/>
        <v>1</v>
      </c>
      <c r="D6694" s="64">
        <f t="shared" si="838"/>
        <v>670</v>
      </c>
      <c r="E6694" s="64">
        <f t="shared" si="839"/>
        <v>3346</v>
      </c>
      <c r="F6694" s="64" t="str">
        <f t="shared" si="832"/>
        <v/>
      </c>
      <c r="G6694" s="64" t="str">
        <f t="shared" si="833"/>
        <v/>
      </c>
      <c r="H6694" s="64" t="str">
        <f t="shared" si="834"/>
        <v/>
      </c>
      <c r="I6694" s="80" t="str">
        <f>IFERROR(VLOOKUP(D6694,Sheet2!A:B,2,0),"")</f>
        <v/>
      </c>
      <c r="J6694" s="64" t="str">
        <f>IFERROR(IF(I6694&lt;&gt;"",VLOOKUP(I6694,Sheet2!B:C,2,0),""),"")</f>
        <v/>
      </c>
      <c r="K6694" s="64" t="str">
        <f>IFERROR( IF(I6694&lt;&gt;"", HLOOKUP(L$2+$A6694,Sheet2!BX:NK,2,0),""),"")</f>
        <v/>
      </c>
      <c r="L6694" t="str">
        <f>IF(OR(HLOOKUP(L$2+$A6694,Sheet2!BX:NK,$B6694,0),HLOOKUP(L$2+$A6694,Sheet2!BX:NK,$B6694,0)&lt;&gt;""),HLOOKUP(L$2+$A6694,Sheet2!BX:NK,$B6694,0),"")</f>
        <v/>
      </c>
      <c r="M6694" t="str">
        <f>IF(OR(HLOOKUP(M$2+$A6694,Sheet2!BY:NL,$B6694,0),HLOOKUP(M$2+$A6694,Sheet2!BY:NL,$B6694,0)&lt;&gt;""),HLOOKUP(M$2+$A6694,Sheet2!BY:NL,$B6694,0),"")</f>
        <v/>
      </c>
      <c r="N6694" t="str">
        <f>IF(OR(HLOOKUP(N$2+$A6694,Sheet2!BZ:NM,$B6694,0),HLOOKUP(N$2+$A6694,Sheet2!BZ:NM,$B6694,0)&lt;&gt;""),HLOOKUP(N$2+$A6694,Sheet2!BZ:NM,$B6694,0),"")</f>
        <v/>
      </c>
      <c r="O6694" t="str">
        <f>IF(OR(HLOOKUP(O$2+$A6694,Sheet2!CA:NN,$B6694,0),HLOOKUP(O$2+$A6694,Sheet2!CA:NN,$B6694,0)&lt;&gt;""),HLOOKUP(O$2+$A6694,Sheet2!CA:NN,$B6694,0),"")</f>
        <v/>
      </c>
      <c r="P6694" t="str">
        <f>IF(OR(HLOOKUP(P$2+$A6694,Sheet2!CB:NO,$B6694,0),HLOOKUP(P$2+$A6694,Sheet2!CB:NO,$B6694,0)&lt;&gt;""),HLOOKUP(P$2+$A6694,Sheet2!CB:NO,$B6694,0),"")</f>
        <v/>
      </c>
      <c r="Q6694" t="str">
        <f>IF(OR(HLOOKUP(Q$2+$A6694,Sheet2!CC:NO,$B6694,0),HLOOKUP(Q$2+$A6694,Sheet2!CC:NO,$B6694,0)&lt;&gt;""),HLOOKUP(Q$2+$A6694,Sheet2!CC:NO,$B6694,0),"")</f>
        <v/>
      </c>
    </row>
    <row r="6695" spans="1:17" x14ac:dyDescent="0.25">
      <c r="A6695" s="64">
        <f t="shared" si="835"/>
        <v>6</v>
      </c>
      <c r="B6695" s="64">
        <f t="shared" si="836"/>
        <v>674</v>
      </c>
      <c r="C6695" s="64">
        <f t="shared" si="837"/>
        <v>2</v>
      </c>
      <c r="D6695" s="64">
        <f t="shared" si="838"/>
        <v>670</v>
      </c>
      <c r="E6695" s="64">
        <f t="shared" si="839"/>
        <v>3346</v>
      </c>
      <c r="F6695" s="64" t="str">
        <f t="shared" si="832"/>
        <v/>
      </c>
      <c r="G6695" s="64" t="str">
        <f t="shared" si="833"/>
        <v/>
      </c>
      <c r="H6695" s="64" t="str">
        <f t="shared" si="834"/>
        <v/>
      </c>
      <c r="I6695" s="80" t="str">
        <f>IFERROR(VLOOKUP(D6695,Sheet2!A:B,2,0),"")</f>
        <v/>
      </c>
      <c r="J6695" s="64" t="str">
        <f>IFERROR(IF(I6695&lt;&gt;"",VLOOKUP(I6695,Sheet2!B:C,2,0),""),"")</f>
        <v/>
      </c>
      <c r="K6695" s="64" t="str">
        <f>IFERROR( IF(I6695&lt;&gt;"", HLOOKUP(L$2+$A6695,Sheet2!BX:NK,2,0),""),"")</f>
        <v/>
      </c>
      <c r="L6695" t="str">
        <f>IF(OR(HLOOKUP(L$2+$A6695,Sheet2!BX:NK,$B6695,0),HLOOKUP(L$2+$A6695,Sheet2!BX:NK,$B6695,0)&lt;&gt;""),HLOOKUP(L$2+$A6695,Sheet2!BX:NK,$B6695,0),"")</f>
        <v/>
      </c>
      <c r="M6695" t="str">
        <f>IF(OR(HLOOKUP(M$2+$A6695,Sheet2!BY:NL,$B6695,0),HLOOKUP(M$2+$A6695,Sheet2!BY:NL,$B6695,0)&lt;&gt;""),HLOOKUP(M$2+$A6695,Sheet2!BY:NL,$B6695,0),"")</f>
        <v/>
      </c>
      <c r="N6695" t="str">
        <f>IF(OR(HLOOKUP(N$2+$A6695,Sheet2!BZ:NM,$B6695,0),HLOOKUP(N$2+$A6695,Sheet2!BZ:NM,$B6695,0)&lt;&gt;""),HLOOKUP(N$2+$A6695,Sheet2!BZ:NM,$B6695,0),"")</f>
        <v/>
      </c>
      <c r="O6695" t="str">
        <f>IF(OR(HLOOKUP(O$2+$A6695,Sheet2!CA:NN,$B6695,0),HLOOKUP(O$2+$A6695,Sheet2!CA:NN,$B6695,0)&lt;&gt;""),HLOOKUP(O$2+$A6695,Sheet2!CA:NN,$B6695,0),"")</f>
        <v/>
      </c>
      <c r="P6695" t="str">
        <f>IF(OR(HLOOKUP(P$2+$A6695,Sheet2!CB:NO,$B6695,0),HLOOKUP(P$2+$A6695,Sheet2!CB:NO,$B6695,0)&lt;&gt;""),HLOOKUP(P$2+$A6695,Sheet2!CB:NO,$B6695,0),"")</f>
        <v/>
      </c>
      <c r="Q6695" t="str">
        <f>IF(OR(HLOOKUP(Q$2+$A6695,Sheet2!CC:NO,$B6695,0),HLOOKUP(Q$2+$A6695,Sheet2!CC:NO,$B6695,0)&lt;&gt;""),HLOOKUP(Q$2+$A6695,Sheet2!CC:NO,$B6695,0),"")</f>
        <v/>
      </c>
    </row>
    <row r="6696" spans="1:17" x14ac:dyDescent="0.25">
      <c r="A6696" s="64">
        <f t="shared" si="835"/>
        <v>12</v>
      </c>
      <c r="B6696" s="64">
        <f t="shared" si="836"/>
        <v>674</v>
      </c>
      <c r="C6696" s="64">
        <f t="shared" si="837"/>
        <v>3</v>
      </c>
      <c r="D6696" s="64">
        <f t="shared" si="838"/>
        <v>670</v>
      </c>
      <c r="E6696" s="64">
        <f t="shared" si="839"/>
        <v>3346</v>
      </c>
      <c r="F6696" s="64" t="str">
        <f t="shared" si="832"/>
        <v/>
      </c>
      <c r="G6696" s="64" t="str">
        <f t="shared" si="833"/>
        <v/>
      </c>
      <c r="H6696" s="64" t="str">
        <f t="shared" si="834"/>
        <v/>
      </c>
      <c r="I6696" s="80" t="str">
        <f>IFERROR(VLOOKUP(D6696,Sheet2!A:B,2,0),"")</f>
        <v/>
      </c>
      <c r="J6696" s="64" t="str">
        <f>IFERROR(IF(I6696&lt;&gt;"",VLOOKUP(I6696,Sheet2!B:C,2,0),""),"")</f>
        <v/>
      </c>
      <c r="K6696" s="64" t="str">
        <f>IFERROR( IF(I6696&lt;&gt;"", HLOOKUP(L$2+$A6696,Sheet2!BX:NK,2,0),""),"")</f>
        <v/>
      </c>
      <c r="L6696" t="str">
        <f>IF(OR(HLOOKUP(L$2+$A6696,Sheet2!BX:NK,$B6696,0),HLOOKUP(L$2+$A6696,Sheet2!BX:NK,$B6696,0)&lt;&gt;""),HLOOKUP(L$2+$A6696,Sheet2!BX:NK,$B6696,0),"")</f>
        <v/>
      </c>
      <c r="M6696" t="str">
        <f>IF(OR(HLOOKUP(M$2+$A6696,Sheet2!BY:NL,$B6696,0),HLOOKUP(M$2+$A6696,Sheet2!BY:NL,$B6696,0)&lt;&gt;""),HLOOKUP(M$2+$A6696,Sheet2!BY:NL,$B6696,0),"")</f>
        <v/>
      </c>
      <c r="N6696" t="str">
        <f>IF(OR(HLOOKUP(N$2+$A6696,Sheet2!BZ:NM,$B6696,0),HLOOKUP(N$2+$A6696,Sheet2!BZ:NM,$B6696,0)&lt;&gt;""),HLOOKUP(N$2+$A6696,Sheet2!BZ:NM,$B6696,0),"")</f>
        <v/>
      </c>
      <c r="O6696" t="str">
        <f>IF(OR(HLOOKUP(O$2+$A6696,Sheet2!CA:NN,$B6696,0),HLOOKUP(O$2+$A6696,Sheet2!CA:NN,$B6696,0)&lt;&gt;""),HLOOKUP(O$2+$A6696,Sheet2!CA:NN,$B6696,0),"")</f>
        <v/>
      </c>
      <c r="P6696" t="str">
        <f>IF(OR(HLOOKUP(P$2+$A6696,Sheet2!CB:NO,$B6696,0),HLOOKUP(P$2+$A6696,Sheet2!CB:NO,$B6696,0)&lt;&gt;""),HLOOKUP(P$2+$A6696,Sheet2!CB:NO,$B6696,0),"")</f>
        <v/>
      </c>
      <c r="Q6696" t="str">
        <f>IF(OR(HLOOKUP(Q$2+$A6696,Sheet2!CC:NO,$B6696,0),HLOOKUP(Q$2+$A6696,Sheet2!CC:NO,$B6696,0)&lt;&gt;""),HLOOKUP(Q$2+$A6696,Sheet2!CC:NO,$B6696,0),"")</f>
        <v/>
      </c>
    </row>
    <row r="6697" spans="1:17" x14ac:dyDescent="0.25">
      <c r="A6697" s="64">
        <f t="shared" si="835"/>
        <v>18</v>
      </c>
      <c r="B6697" s="64">
        <f t="shared" si="836"/>
        <v>674</v>
      </c>
      <c r="C6697" s="64">
        <f t="shared" si="837"/>
        <v>4</v>
      </c>
      <c r="D6697" s="64">
        <f t="shared" si="838"/>
        <v>670</v>
      </c>
      <c r="E6697" s="64">
        <f t="shared" si="839"/>
        <v>3346</v>
      </c>
      <c r="F6697" s="64" t="str">
        <f t="shared" si="832"/>
        <v/>
      </c>
      <c r="G6697" s="64" t="str">
        <f t="shared" si="833"/>
        <v/>
      </c>
      <c r="H6697" s="64" t="str">
        <f t="shared" si="834"/>
        <v/>
      </c>
      <c r="I6697" s="80" t="str">
        <f>IFERROR(VLOOKUP(D6697,Sheet2!A:B,2,0),"")</f>
        <v/>
      </c>
      <c r="J6697" s="64" t="str">
        <f>IFERROR(IF(I6697&lt;&gt;"",VLOOKUP(I6697,Sheet2!B:C,2,0),""),"")</f>
        <v/>
      </c>
      <c r="K6697" s="64" t="str">
        <f>IFERROR( IF(I6697&lt;&gt;"", HLOOKUP(L$2+$A6697,Sheet2!BX:NK,2,0),""),"")</f>
        <v/>
      </c>
      <c r="L6697" t="str">
        <f>IF(OR(HLOOKUP(L$2+$A6697,Sheet2!BX:NK,$B6697,0),HLOOKUP(L$2+$A6697,Sheet2!BX:NK,$B6697,0)&lt;&gt;""),HLOOKUP(L$2+$A6697,Sheet2!BX:NK,$B6697,0),"")</f>
        <v/>
      </c>
      <c r="M6697" t="str">
        <f>IF(OR(HLOOKUP(M$2+$A6697,Sheet2!BY:NL,$B6697,0),HLOOKUP(M$2+$A6697,Sheet2!BY:NL,$B6697,0)&lt;&gt;""),HLOOKUP(M$2+$A6697,Sheet2!BY:NL,$B6697,0),"")</f>
        <v/>
      </c>
      <c r="N6697" t="str">
        <f>IF(OR(HLOOKUP(N$2+$A6697,Sheet2!BZ:NM,$B6697,0),HLOOKUP(N$2+$A6697,Sheet2!BZ:NM,$B6697,0)&lt;&gt;""),HLOOKUP(N$2+$A6697,Sheet2!BZ:NM,$B6697,0),"")</f>
        <v/>
      </c>
      <c r="O6697" t="str">
        <f>IF(OR(HLOOKUP(O$2+$A6697,Sheet2!CA:NN,$B6697,0),HLOOKUP(O$2+$A6697,Sheet2!CA:NN,$B6697,0)&lt;&gt;""),HLOOKUP(O$2+$A6697,Sheet2!CA:NN,$B6697,0),"")</f>
        <v/>
      </c>
      <c r="P6697" t="str">
        <f>IF(OR(HLOOKUP(P$2+$A6697,Sheet2!CB:NO,$B6697,0),HLOOKUP(P$2+$A6697,Sheet2!CB:NO,$B6697,0)&lt;&gt;""),HLOOKUP(P$2+$A6697,Sheet2!CB:NO,$B6697,0),"")</f>
        <v/>
      </c>
      <c r="Q6697" t="str">
        <f>IF(OR(HLOOKUP(Q$2+$A6697,Sheet2!CC:NO,$B6697,0),HLOOKUP(Q$2+$A6697,Sheet2!CC:NO,$B6697,0)&lt;&gt;""),HLOOKUP(Q$2+$A6697,Sheet2!CC:NO,$B6697,0),"")</f>
        <v/>
      </c>
    </row>
    <row r="6698" spans="1:17" x14ac:dyDescent="0.25">
      <c r="A6698" s="64">
        <f t="shared" si="835"/>
        <v>24</v>
      </c>
      <c r="B6698" s="64">
        <f t="shared" si="836"/>
        <v>674</v>
      </c>
      <c r="C6698" s="64">
        <f t="shared" si="837"/>
        <v>5</v>
      </c>
      <c r="D6698" s="64">
        <f t="shared" si="838"/>
        <v>670</v>
      </c>
      <c r="E6698" s="64">
        <f t="shared" si="839"/>
        <v>3346</v>
      </c>
      <c r="F6698" s="64" t="str">
        <f t="shared" si="832"/>
        <v/>
      </c>
      <c r="G6698" s="64" t="str">
        <f t="shared" si="833"/>
        <v/>
      </c>
      <c r="H6698" s="64" t="str">
        <f t="shared" si="834"/>
        <v/>
      </c>
      <c r="I6698" s="80" t="str">
        <f>IFERROR(VLOOKUP(D6698,Sheet2!A:B,2,0),"")</f>
        <v/>
      </c>
      <c r="J6698" s="64" t="str">
        <f>IFERROR(IF(I6698&lt;&gt;"",VLOOKUP(I6698,Sheet2!B:C,2,0),""),"")</f>
        <v/>
      </c>
      <c r="K6698" s="64" t="str">
        <f>IFERROR( IF(I6698&lt;&gt;"", HLOOKUP(L$2+$A6698,Sheet2!BX:NK,2,0),""),"")</f>
        <v/>
      </c>
      <c r="L6698" t="str">
        <f>IF(OR(HLOOKUP(L$2+$A6698,Sheet2!BX:NK,$B6698,0),HLOOKUP(L$2+$A6698,Sheet2!BX:NK,$B6698,0)&lt;&gt;""),HLOOKUP(L$2+$A6698,Sheet2!BX:NK,$B6698,0),"")</f>
        <v/>
      </c>
      <c r="M6698" t="str">
        <f>IF(OR(HLOOKUP(M$2+$A6698,Sheet2!BY:NL,$B6698,0),HLOOKUP(M$2+$A6698,Sheet2!BY:NL,$B6698,0)&lt;&gt;""),HLOOKUP(M$2+$A6698,Sheet2!BY:NL,$B6698,0),"")</f>
        <v/>
      </c>
      <c r="N6698" t="str">
        <f>IF(OR(HLOOKUP(N$2+$A6698,Sheet2!BZ:NM,$B6698,0),HLOOKUP(N$2+$A6698,Sheet2!BZ:NM,$B6698,0)&lt;&gt;""),HLOOKUP(N$2+$A6698,Sheet2!BZ:NM,$B6698,0),"")</f>
        <v/>
      </c>
      <c r="O6698" t="str">
        <f>IF(OR(HLOOKUP(O$2+$A6698,Sheet2!CA:NN,$B6698,0),HLOOKUP(O$2+$A6698,Sheet2!CA:NN,$B6698,0)&lt;&gt;""),HLOOKUP(O$2+$A6698,Sheet2!CA:NN,$B6698,0),"")</f>
        <v/>
      </c>
      <c r="P6698" t="str">
        <f>IF(OR(HLOOKUP(P$2+$A6698,Sheet2!CB:NO,$B6698,0),HLOOKUP(P$2+$A6698,Sheet2!CB:NO,$B6698,0)&lt;&gt;""),HLOOKUP(P$2+$A6698,Sheet2!CB:NO,$B6698,0),"")</f>
        <v/>
      </c>
      <c r="Q6698" t="str">
        <f>IF(OR(HLOOKUP(Q$2+$A6698,Sheet2!CC:NO,$B6698,0),HLOOKUP(Q$2+$A6698,Sheet2!CC:NO,$B6698,0)&lt;&gt;""),HLOOKUP(Q$2+$A6698,Sheet2!CC:NO,$B6698,0),"")</f>
        <v/>
      </c>
    </row>
    <row r="6699" spans="1:17" x14ac:dyDescent="0.25">
      <c r="A6699" s="64">
        <f t="shared" si="835"/>
        <v>30</v>
      </c>
      <c r="B6699" s="64">
        <f t="shared" si="836"/>
        <v>674</v>
      </c>
      <c r="C6699" s="64">
        <f t="shared" si="837"/>
        <v>6</v>
      </c>
      <c r="D6699" s="64">
        <f t="shared" si="838"/>
        <v>670</v>
      </c>
      <c r="E6699" s="64">
        <f t="shared" si="839"/>
        <v>3346</v>
      </c>
      <c r="F6699" s="64" t="str">
        <f t="shared" si="832"/>
        <v/>
      </c>
      <c r="G6699" s="64" t="str">
        <f t="shared" si="833"/>
        <v/>
      </c>
      <c r="H6699" s="64" t="str">
        <f t="shared" si="834"/>
        <v/>
      </c>
      <c r="I6699" s="80" t="str">
        <f>IFERROR(VLOOKUP(D6699,Sheet2!A:B,2,0),"")</f>
        <v/>
      </c>
      <c r="J6699" s="64" t="str">
        <f>IFERROR(IF(I6699&lt;&gt;"",VLOOKUP(I6699,Sheet2!B:C,2,0),""),"")</f>
        <v/>
      </c>
      <c r="K6699" s="64" t="str">
        <f>IFERROR( IF(I6699&lt;&gt;"", HLOOKUP(L$2+$A6699,Sheet2!BX:NK,2,0),""),"")</f>
        <v/>
      </c>
      <c r="L6699" t="str">
        <f>IF(OR(HLOOKUP(L$2+$A6699,Sheet2!BX:NK,$B6699,0),HLOOKUP(L$2+$A6699,Sheet2!BX:NK,$B6699,0)&lt;&gt;""),HLOOKUP(L$2+$A6699,Sheet2!BX:NK,$B6699,0),"")</f>
        <v/>
      </c>
      <c r="M6699" t="str">
        <f>IF(OR(HLOOKUP(M$2+$A6699,Sheet2!BY:NL,$B6699,0),HLOOKUP(M$2+$A6699,Sheet2!BY:NL,$B6699,0)&lt;&gt;""),HLOOKUP(M$2+$A6699,Sheet2!BY:NL,$B6699,0),"")</f>
        <v/>
      </c>
      <c r="N6699" t="str">
        <f>IF(OR(HLOOKUP(N$2+$A6699,Sheet2!BZ:NM,$B6699,0),HLOOKUP(N$2+$A6699,Sheet2!BZ:NM,$B6699,0)&lt;&gt;""),HLOOKUP(N$2+$A6699,Sheet2!BZ:NM,$B6699,0),"")</f>
        <v/>
      </c>
      <c r="O6699" t="str">
        <f>IF(OR(HLOOKUP(O$2+$A6699,Sheet2!CA:NN,$B6699,0),HLOOKUP(O$2+$A6699,Sheet2!CA:NN,$B6699,0)&lt;&gt;""),HLOOKUP(O$2+$A6699,Sheet2!CA:NN,$B6699,0),"")</f>
        <v/>
      </c>
      <c r="P6699" t="str">
        <f>IF(OR(HLOOKUP(P$2+$A6699,Sheet2!CB:NO,$B6699,0),HLOOKUP(P$2+$A6699,Sheet2!CB:NO,$B6699,0)&lt;&gt;""),HLOOKUP(P$2+$A6699,Sheet2!CB:NO,$B6699,0),"")</f>
        <v/>
      </c>
      <c r="Q6699" t="str">
        <f>IF(OR(HLOOKUP(Q$2+$A6699,Sheet2!CC:NO,$B6699,0),HLOOKUP(Q$2+$A6699,Sheet2!CC:NO,$B6699,0)&lt;&gt;""),HLOOKUP(Q$2+$A6699,Sheet2!CC:NO,$B6699,0),"")</f>
        <v/>
      </c>
    </row>
    <row r="6700" spans="1:17" x14ac:dyDescent="0.25">
      <c r="A6700" s="64">
        <f t="shared" si="835"/>
        <v>36</v>
      </c>
      <c r="B6700" s="64">
        <f t="shared" si="836"/>
        <v>674</v>
      </c>
      <c r="C6700" s="64">
        <f t="shared" si="837"/>
        <v>7</v>
      </c>
      <c r="D6700" s="64">
        <f t="shared" si="838"/>
        <v>670</v>
      </c>
      <c r="E6700" s="64">
        <f t="shared" si="839"/>
        <v>3346</v>
      </c>
      <c r="F6700" s="64" t="str">
        <f t="shared" si="832"/>
        <v/>
      </c>
      <c r="G6700" s="64" t="str">
        <f t="shared" si="833"/>
        <v/>
      </c>
      <c r="H6700" s="64" t="str">
        <f t="shared" si="834"/>
        <v/>
      </c>
      <c r="I6700" s="80" t="str">
        <f>IFERROR(VLOOKUP(D6700,Sheet2!A:B,2,0),"")</f>
        <v/>
      </c>
      <c r="J6700" s="64" t="str">
        <f>IFERROR(IF(I6700&lt;&gt;"",VLOOKUP(I6700,Sheet2!B:C,2,0),""),"")</f>
        <v/>
      </c>
      <c r="K6700" s="64" t="str">
        <f>IFERROR( IF(I6700&lt;&gt;"", HLOOKUP(L$2+$A6700,Sheet2!BX:NK,2,0),""),"")</f>
        <v/>
      </c>
      <c r="L6700" t="str">
        <f>IF(OR(HLOOKUP(L$2+$A6700,Sheet2!BX:NK,$B6700,0),HLOOKUP(L$2+$A6700,Sheet2!BX:NK,$B6700,0)&lt;&gt;""),HLOOKUP(L$2+$A6700,Sheet2!BX:NK,$B6700,0),"")</f>
        <v/>
      </c>
      <c r="M6700" t="str">
        <f>IF(OR(HLOOKUP(M$2+$A6700,Sheet2!BY:NL,$B6700,0),HLOOKUP(M$2+$A6700,Sheet2!BY:NL,$B6700,0)&lt;&gt;""),HLOOKUP(M$2+$A6700,Sheet2!BY:NL,$B6700,0),"")</f>
        <v/>
      </c>
      <c r="N6700" t="str">
        <f>IF(OR(HLOOKUP(N$2+$A6700,Sheet2!BZ:NM,$B6700,0),HLOOKUP(N$2+$A6700,Sheet2!BZ:NM,$B6700,0)&lt;&gt;""),HLOOKUP(N$2+$A6700,Sheet2!BZ:NM,$B6700,0),"")</f>
        <v/>
      </c>
      <c r="O6700" t="str">
        <f>IF(OR(HLOOKUP(O$2+$A6700,Sheet2!CA:NN,$B6700,0),HLOOKUP(O$2+$A6700,Sheet2!CA:NN,$B6700,0)&lt;&gt;""),HLOOKUP(O$2+$A6700,Sheet2!CA:NN,$B6700,0),"")</f>
        <v/>
      </c>
      <c r="P6700" t="str">
        <f>IF(OR(HLOOKUP(P$2+$A6700,Sheet2!CB:NO,$B6700,0),HLOOKUP(P$2+$A6700,Sheet2!CB:NO,$B6700,0)&lt;&gt;""),HLOOKUP(P$2+$A6700,Sheet2!CB:NO,$B6700,0),"")</f>
        <v/>
      </c>
      <c r="Q6700" t="str">
        <f>IF(OR(HLOOKUP(Q$2+$A6700,Sheet2!CC:NO,$B6700,0),HLOOKUP(Q$2+$A6700,Sheet2!CC:NO,$B6700,0)&lt;&gt;""),HLOOKUP(Q$2+$A6700,Sheet2!CC:NO,$B6700,0),"")</f>
        <v/>
      </c>
    </row>
    <row r="6701" spans="1:17" x14ac:dyDescent="0.25">
      <c r="A6701" s="64">
        <f t="shared" si="835"/>
        <v>42</v>
      </c>
      <c r="B6701" s="64">
        <f t="shared" si="836"/>
        <v>674</v>
      </c>
      <c r="C6701" s="64">
        <f t="shared" si="837"/>
        <v>8</v>
      </c>
      <c r="D6701" s="64">
        <f t="shared" si="838"/>
        <v>670</v>
      </c>
      <c r="E6701" s="64">
        <f t="shared" si="839"/>
        <v>3346</v>
      </c>
      <c r="F6701" s="64" t="str">
        <f t="shared" si="832"/>
        <v/>
      </c>
      <c r="G6701" s="64" t="str">
        <f t="shared" si="833"/>
        <v/>
      </c>
      <c r="H6701" s="64" t="str">
        <f t="shared" si="834"/>
        <v/>
      </c>
      <c r="I6701" s="80" t="str">
        <f>IFERROR(VLOOKUP(D6701,Sheet2!A:B,2,0),"")</f>
        <v/>
      </c>
      <c r="J6701" s="64" t="str">
        <f>IFERROR(IF(I6701&lt;&gt;"",VLOOKUP(I6701,Sheet2!B:C,2,0),""),"")</f>
        <v/>
      </c>
      <c r="K6701" s="64" t="str">
        <f>IFERROR( IF(I6701&lt;&gt;"", HLOOKUP(L$2+$A6701,Sheet2!BX:NK,2,0),""),"")</f>
        <v/>
      </c>
      <c r="L6701" t="str">
        <f>IF(OR(HLOOKUP(L$2+$A6701,Sheet2!BX:NK,$B6701,0),HLOOKUP(L$2+$A6701,Sheet2!BX:NK,$B6701,0)&lt;&gt;""),HLOOKUP(L$2+$A6701,Sheet2!BX:NK,$B6701,0),"")</f>
        <v/>
      </c>
      <c r="M6701" t="str">
        <f>IF(OR(HLOOKUP(M$2+$A6701,Sheet2!BY:NL,$B6701,0),HLOOKUP(M$2+$A6701,Sheet2!BY:NL,$B6701,0)&lt;&gt;""),HLOOKUP(M$2+$A6701,Sheet2!BY:NL,$B6701,0),"")</f>
        <v/>
      </c>
      <c r="N6701" t="str">
        <f>IF(OR(HLOOKUP(N$2+$A6701,Sheet2!BZ:NM,$B6701,0),HLOOKUP(N$2+$A6701,Sheet2!BZ:NM,$B6701,0)&lt;&gt;""),HLOOKUP(N$2+$A6701,Sheet2!BZ:NM,$B6701,0),"")</f>
        <v/>
      </c>
      <c r="O6701" t="str">
        <f>IF(OR(HLOOKUP(O$2+$A6701,Sheet2!CA:NN,$B6701,0),HLOOKUP(O$2+$A6701,Sheet2!CA:NN,$B6701,0)&lt;&gt;""),HLOOKUP(O$2+$A6701,Sheet2!CA:NN,$B6701,0),"")</f>
        <v/>
      </c>
      <c r="P6701" t="str">
        <f>IF(OR(HLOOKUP(P$2+$A6701,Sheet2!CB:NO,$B6701,0),HLOOKUP(P$2+$A6701,Sheet2!CB:NO,$B6701,0)&lt;&gt;""),HLOOKUP(P$2+$A6701,Sheet2!CB:NO,$B6701,0),"")</f>
        <v/>
      </c>
      <c r="Q6701" t="str">
        <f>IF(OR(HLOOKUP(Q$2+$A6701,Sheet2!CC:NO,$B6701,0),HLOOKUP(Q$2+$A6701,Sheet2!CC:NO,$B6701,0)&lt;&gt;""),HLOOKUP(Q$2+$A6701,Sheet2!CC:NO,$B6701,0),"")</f>
        <v/>
      </c>
    </row>
    <row r="6702" spans="1:17" x14ac:dyDescent="0.25">
      <c r="A6702" s="64">
        <f t="shared" si="835"/>
        <v>48</v>
      </c>
      <c r="B6702" s="64">
        <f t="shared" si="836"/>
        <v>674</v>
      </c>
      <c r="C6702" s="64">
        <f t="shared" si="837"/>
        <v>9</v>
      </c>
      <c r="D6702" s="64">
        <f t="shared" si="838"/>
        <v>670</v>
      </c>
      <c r="E6702" s="64">
        <f t="shared" si="839"/>
        <v>3346</v>
      </c>
      <c r="F6702" s="64" t="str">
        <f t="shared" si="832"/>
        <v/>
      </c>
      <c r="G6702" s="64" t="str">
        <f t="shared" si="833"/>
        <v/>
      </c>
      <c r="H6702" s="64" t="str">
        <f t="shared" si="834"/>
        <v/>
      </c>
      <c r="I6702" s="80" t="str">
        <f>IFERROR(VLOOKUP(D6702,Sheet2!A:B,2,0),"")</f>
        <v/>
      </c>
      <c r="J6702" s="64" t="str">
        <f>IFERROR(IF(I6702&lt;&gt;"",VLOOKUP(I6702,Sheet2!B:C,2,0),""),"")</f>
        <v/>
      </c>
      <c r="K6702" s="64" t="str">
        <f>IFERROR( IF(I6702&lt;&gt;"", HLOOKUP(L$2+$A6702,Sheet2!BX:NK,2,0),""),"")</f>
        <v/>
      </c>
      <c r="L6702" t="str">
        <f>IF(OR(HLOOKUP(L$2+$A6702,Sheet2!BX:NK,$B6702,0),HLOOKUP(L$2+$A6702,Sheet2!BX:NK,$B6702,0)&lt;&gt;""),HLOOKUP(L$2+$A6702,Sheet2!BX:NK,$B6702,0),"")</f>
        <v/>
      </c>
      <c r="M6702" t="str">
        <f>IF(OR(HLOOKUP(M$2+$A6702,Sheet2!BY:NL,$B6702,0),HLOOKUP(M$2+$A6702,Sheet2!BY:NL,$B6702,0)&lt;&gt;""),HLOOKUP(M$2+$A6702,Sheet2!BY:NL,$B6702,0),"")</f>
        <v/>
      </c>
      <c r="N6702" t="str">
        <f>IF(OR(HLOOKUP(N$2+$A6702,Sheet2!BZ:NM,$B6702,0),HLOOKUP(N$2+$A6702,Sheet2!BZ:NM,$B6702,0)&lt;&gt;""),HLOOKUP(N$2+$A6702,Sheet2!BZ:NM,$B6702,0),"")</f>
        <v/>
      </c>
      <c r="O6702" t="str">
        <f>IF(OR(HLOOKUP(O$2+$A6702,Sheet2!CA:NN,$B6702,0),HLOOKUP(O$2+$A6702,Sheet2!CA:NN,$B6702,0)&lt;&gt;""),HLOOKUP(O$2+$A6702,Sheet2!CA:NN,$B6702,0),"")</f>
        <v/>
      </c>
      <c r="P6702" t="str">
        <f>IF(OR(HLOOKUP(P$2+$A6702,Sheet2!CB:NO,$B6702,0),HLOOKUP(P$2+$A6702,Sheet2!CB:NO,$B6702,0)&lt;&gt;""),HLOOKUP(P$2+$A6702,Sheet2!CB:NO,$B6702,0),"")</f>
        <v/>
      </c>
      <c r="Q6702" t="str">
        <f>IF(OR(HLOOKUP(Q$2+$A6702,Sheet2!CC:NO,$B6702,0),HLOOKUP(Q$2+$A6702,Sheet2!CC:NO,$B6702,0)&lt;&gt;""),HLOOKUP(Q$2+$A6702,Sheet2!CC:NO,$B6702,0),"")</f>
        <v/>
      </c>
    </row>
    <row r="6703" spans="1:17" x14ac:dyDescent="0.25">
      <c r="A6703" s="64">
        <f t="shared" si="835"/>
        <v>54</v>
      </c>
      <c r="B6703" s="64">
        <f t="shared" si="836"/>
        <v>674</v>
      </c>
      <c r="C6703" s="64">
        <f t="shared" si="837"/>
        <v>10</v>
      </c>
      <c r="D6703" s="64">
        <f t="shared" si="838"/>
        <v>670</v>
      </c>
      <c r="E6703" s="64">
        <f t="shared" si="839"/>
        <v>3346</v>
      </c>
      <c r="F6703" s="64" t="str">
        <f t="shared" si="832"/>
        <v/>
      </c>
      <c r="G6703" s="64" t="str">
        <f t="shared" si="833"/>
        <v/>
      </c>
      <c r="H6703" s="64" t="str">
        <f t="shared" si="834"/>
        <v/>
      </c>
      <c r="I6703" s="80" t="str">
        <f>IFERROR(VLOOKUP(D6703,Sheet2!A:B,2,0),"")</f>
        <v/>
      </c>
      <c r="J6703" s="64" t="str">
        <f>IFERROR(IF(I6703&lt;&gt;"",VLOOKUP(I6703,Sheet2!B:C,2,0),""),"")</f>
        <v/>
      </c>
      <c r="K6703" s="64" t="str">
        <f>IFERROR( IF(I6703&lt;&gt;"", HLOOKUP(L$2+$A6703,Sheet2!BX:NK,2,0),""),"")</f>
        <v/>
      </c>
      <c r="L6703" t="str">
        <f>IF(OR(HLOOKUP(L$2+$A6703,Sheet2!BX:NK,$B6703,0),HLOOKUP(L$2+$A6703,Sheet2!BX:NK,$B6703,0)&lt;&gt;""),HLOOKUP(L$2+$A6703,Sheet2!BX:NK,$B6703,0),"")</f>
        <v/>
      </c>
      <c r="M6703" t="str">
        <f>IF(OR(HLOOKUP(M$2+$A6703,Sheet2!BY:NL,$B6703,0),HLOOKUP(M$2+$A6703,Sheet2!BY:NL,$B6703,0)&lt;&gt;""),HLOOKUP(M$2+$A6703,Sheet2!BY:NL,$B6703,0),"")</f>
        <v/>
      </c>
      <c r="N6703" t="str">
        <f>IF(OR(HLOOKUP(N$2+$A6703,Sheet2!BZ:NM,$B6703,0),HLOOKUP(N$2+$A6703,Sheet2!BZ:NM,$B6703,0)&lt;&gt;""),HLOOKUP(N$2+$A6703,Sheet2!BZ:NM,$B6703,0),"")</f>
        <v/>
      </c>
      <c r="O6703" t="str">
        <f>IF(OR(HLOOKUP(O$2+$A6703,Sheet2!CA:NN,$B6703,0),HLOOKUP(O$2+$A6703,Sheet2!CA:NN,$B6703,0)&lt;&gt;""),HLOOKUP(O$2+$A6703,Sheet2!CA:NN,$B6703,0),"")</f>
        <v/>
      </c>
      <c r="P6703" t="str">
        <f>IF(OR(HLOOKUP(P$2+$A6703,Sheet2!CB:NO,$B6703,0),HLOOKUP(P$2+$A6703,Sheet2!CB:NO,$B6703,0)&lt;&gt;""),HLOOKUP(P$2+$A6703,Sheet2!CB:NO,$B6703,0),"")</f>
        <v/>
      </c>
      <c r="Q6703" t="str">
        <f>IF(OR(HLOOKUP(Q$2+$A6703,Sheet2!CC:NO,$B6703,0),HLOOKUP(Q$2+$A6703,Sheet2!CC:NO,$B6703,0)&lt;&gt;""),HLOOKUP(Q$2+$A6703,Sheet2!CC:NO,$B6703,0),"")</f>
        <v/>
      </c>
    </row>
    <row r="6704" spans="1:17" x14ac:dyDescent="0.25">
      <c r="A6704" s="64">
        <f t="shared" si="835"/>
        <v>0</v>
      </c>
      <c r="B6704" s="64">
        <f t="shared" si="836"/>
        <v>675</v>
      </c>
      <c r="C6704" s="64">
        <f t="shared" si="837"/>
        <v>1</v>
      </c>
      <c r="D6704" s="64">
        <f t="shared" si="838"/>
        <v>671</v>
      </c>
      <c r="E6704" s="64">
        <f t="shared" si="839"/>
        <v>3351</v>
      </c>
      <c r="F6704" s="64" t="str">
        <f t="shared" si="832"/>
        <v/>
      </c>
      <c r="G6704" s="64" t="str">
        <f t="shared" si="833"/>
        <v/>
      </c>
      <c r="H6704" s="64" t="str">
        <f t="shared" si="834"/>
        <v/>
      </c>
      <c r="I6704" s="80" t="str">
        <f>IFERROR(VLOOKUP(D6704,Sheet2!A:B,2,0),"")</f>
        <v/>
      </c>
      <c r="J6704" s="64" t="str">
        <f>IFERROR(IF(I6704&lt;&gt;"",VLOOKUP(I6704,Sheet2!B:C,2,0),""),"")</f>
        <v/>
      </c>
      <c r="K6704" s="64" t="str">
        <f>IFERROR( IF(I6704&lt;&gt;"", HLOOKUP(L$2+$A6704,Sheet2!BX:NK,2,0),""),"")</f>
        <v/>
      </c>
      <c r="L6704" t="str">
        <f>IF(OR(HLOOKUP(L$2+$A6704,Sheet2!BX:NK,$B6704,0),HLOOKUP(L$2+$A6704,Sheet2!BX:NK,$B6704,0)&lt;&gt;""),HLOOKUP(L$2+$A6704,Sheet2!BX:NK,$B6704,0),"")</f>
        <v/>
      </c>
      <c r="M6704" t="str">
        <f>IF(OR(HLOOKUP(M$2+$A6704,Sheet2!BY:NL,$B6704,0),HLOOKUP(M$2+$A6704,Sheet2!BY:NL,$B6704,0)&lt;&gt;""),HLOOKUP(M$2+$A6704,Sheet2!BY:NL,$B6704,0),"")</f>
        <v/>
      </c>
      <c r="N6704" t="str">
        <f>IF(OR(HLOOKUP(N$2+$A6704,Sheet2!BZ:NM,$B6704,0),HLOOKUP(N$2+$A6704,Sheet2!BZ:NM,$B6704,0)&lt;&gt;""),HLOOKUP(N$2+$A6704,Sheet2!BZ:NM,$B6704,0),"")</f>
        <v/>
      </c>
      <c r="O6704" t="str">
        <f>IF(OR(HLOOKUP(O$2+$A6704,Sheet2!CA:NN,$B6704,0),HLOOKUP(O$2+$A6704,Sheet2!CA:NN,$B6704,0)&lt;&gt;""),HLOOKUP(O$2+$A6704,Sheet2!CA:NN,$B6704,0),"")</f>
        <v/>
      </c>
      <c r="P6704" t="str">
        <f>IF(OR(HLOOKUP(P$2+$A6704,Sheet2!CB:NO,$B6704,0),HLOOKUP(P$2+$A6704,Sheet2!CB:NO,$B6704,0)&lt;&gt;""),HLOOKUP(P$2+$A6704,Sheet2!CB:NO,$B6704,0),"")</f>
        <v/>
      </c>
      <c r="Q6704" t="str">
        <f>IF(OR(HLOOKUP(Q$2+$A6704,Sheet2!CC:NO,$B6704,0),HLOOKUP(Q$2+$A6704,Sheet2!CC:NO,$B6704,0)&lt;&gt;""),HLOOKUP(Q$2+$A6704,Sheet2!CC:NO,$B6704,0),"")</f>
        <v/>
      </c>
    </row>
    <row r="6705" spans="1:17" x14ac:dyDescent="0.25">
      <c r="A6705" s="64">
        <f t="shared" si="835"/>
        <v>6</v>
      </c>
      <c r="B6705" s="64">
        <f t="shared" si="836"/>
        <v>675</v>
      </c>
      <c r="C6705" s="64">
        <f t="shared" si="837"/>
        <v>2</v>
      </c>
      <c r="D6705" s="64">
        <f t="shared" si="838"/>
        <v>671</v>
      </c>
      <c r="E6705" s="64">
        <f t="shared" si="839"/>
        <v>3351</v>
      </c>
      <c r="F6705" s="64" t="str">
        <f t="shared" si="832"/>
        <v/>
      </c>
      <c r="G6705" s="64" t="str">
        <f t="shared" si="833"/>
        <v/>
      </c>
      <c r="H6705" s="64" t="str">
        <f t="shared" si="834"/>
        <v/>
      </c>
      <c r="I6705" s="80" t="str">
        <f>IFERROR(VLOOKUP(D6705,Sheet2!A:B,2,0),"")</f>
        <v/>
      </c>
      <c r="J6705" s="64" t="str">
        <f>IFERROR(IF(I6705&lt;&gt;"",VLOOKUP(I6705,Sheet2!B:C,2,0),""),"")</f>
        <v/>
      </c>
      <c r="K6705" s="64" t="str">
        <f>IFERROR( IF(I6705&lt;&gt;"", HLOOKUP(L$2+$A6705,Sheet2!BX:NK,2,0),""),"")</f>
        <v/>
      </c>
      <c r="L6705" t="str">
        <f>IF(OR(HLOOKUP(L$2+$A6705,Sheet2!BX:NK,$B6705,0),HLOOKUP(L$2+$A6705,Sheet2!BX:NK,$B6705,0)&lt;&gt;""),HLOOKUP(L$2+$A6705,Sheet2!BX:NK,$B6705,0),"")</f>
        <v/>
      </c>
      <c r="M6705" t="str">
        <f>IF(OR(HLOOKUP(M$2+$A6705,Sheet2!BY:NL,$B6705,0),HLOOKUP(M$2+$A6705,Sheet2!BY:NL,$B6705,0)&lt;&gt;""),HLOOKUP(M$2+$A6705,Sheet2!BY:NL,$B6705,0),"")</f>
        <v/>
      </c>
      <c r="N6705" t="str">
        <f>IF(OR(HLOOKUP(N$2+$A6705,Sheet2!BZ:NM,$B6705,0),HLOOKUP(N$2+$A6705,Sheet2!BZ:NM,$B6705,0)&lt;&gt;""),HLOOKUP(N$2+$A6705,Sheet2!BZ:NM,$B6705,0),"")</f>
        <v/>
      </c>
      <c r="O6705" t="str">
        <f>IF(OR(HLOOKUP(O$2+$A6705,Sheet2!CA:NN,$B6705,0),HLOOKUP(O$2+$A6705,Sheet2!CA:NN,$B6705,0)&lt;&gt;""),HLOOKUP(O$2+$A6705,Sheet2!CA:NN,$B6705,0),"")</f>
        <v/>
      </c>
      <c r="P6705" t="str">
        <f>IF(OR(HLOOKUP(P$2+$A6705,Sheet2!CB:NO,$B6705,0),HLOOKUP(P$2+$A6705,Sheet2!CB:NO,$B6705,0)&lt;&gt;""),HLOOKUP(P$2+$A6705,Sheet2!CB:NO,$B6705,0),"")</f>
        <v/>
      </c>
      <c r="Q6705" t="str">
        <f>IF(OR(HLOOKUP(Q$2+$A6705,Sheet2!CC:NO,$B6705,0),HLOOKUP(Q$2+$A6705,Sheet2!CC:NO,$B6705,0)&lt;&gt;""),HLOOKUP(Q$2+$A6705,Sheet2!CC:NO,$B6705,0),"")</f>
        <v/>
      </c>
    </row>
    <row r="6706" spans="1:17" x14ac:dyDescent="0.25">
      <c r="A6706" s="64">
        <f t="shared" si="835"/>
        <v>12</v>
      </c>
      <c r="B6706" s="64">
        <f t="shared" si="836"/>
        <v>675</v>
      </c>
      <c r="C6706" s="64">
        <f t="shared" si="837"/>
        <v>3</v>
      </c>
      <c r="D6706" s="64">
        <f t="shared" si="838"/>
        <v>671</v>
      </c>
      <c r="E6706" s="64">
        <f t="shared" si="839"/>
        <v>3351</v>
      </c>
      <c r="F6706" s="64" t="str">
        <f t="shared" si="832"/>
        <v/>
      </c>
      <c r="G6706" s="64" t="str">
        <f t="shared" si="833"/>
        <v/>
      </c>
      <c r="H6706" s="64" t="str">
        <f t="shared" si="834"/>
        <v/>
      </c>
      <c r="I6706" s="80" t="str">
        <f>IFERROR(VLOOKUP(D6706,Sheet2!A:B,2,0),"")</f>
        <v/>
      </c>
      <c r="J6706" s="64" t="str">
        <f>IFERROR(IF(I6706&lt;&gt;"",VLOOKUP(I6706,Sheet2!B:C,2,0),""),"")</f>
        <v/>
      </c>
      <c r="K6706" s="64" t="str">
        <f>IFERROR( IF(I6706&lt;&gt;"", HLOOKUP(L$2+$A6706,Sheet2!BX:NK,2,0),""),"")</f>
        <v/>
      </c>
      <c r="L6706" t="str">
        <f>IF(OR(HLOOKUP(L$2+$A6706,Sheet2!BX:NK,$B6706,0),HLOOKUP(L$2+$A6706,Sheet2!BX:NK,$B6706,0)&lt;&gt;""),HLOOKUP(L$2+$A6706,Sheet2!BX:NK,$B6706,0),"")</f>
        <v/>
      </c>
      <c r="M6706" t="str">
        <f>IF(OR(HLOOKUP(M$2+$A6706,Sheet2!BY:NL,$B6706,0),HLOOKUP(M$2+$A6706,Sheet2!BY:NL,$B6706,0)&lt;&gt;""),HLOOKUP(M$2+$A6706,Sheet2!BY:NL,$B6706,0),"")</f>
        <v/>
      </c>
      <c r="N6706" t="str">
        <f>IF(OR(HLOOKUP(N$2+$A6706,Sheet2!BZ:NM,$B6706,0),HLOOKUP(N$2+$A6706,Sheet2!BZ:NM,$B6706,0)&lt;&gt;""),HLOOKUP(N$2+$A6706,Sheet2!BZ:NM,$B6706,0),"")</f>
        <v/>
      </c>
      <c r="O6706" t="str">
        <f>IF(OR(HLOOKUP(O$2+$A6706,Sheet2!CA:NN,$B6706,0),HLOOKUP(O$2+$A6706,Sheet2!CA:NN,$B6706,0)&lt;&gt;""),HLOOKUP(O$2+$A6706,Sheet2!CA:NN,$B6706,0),"")</f>
        <v/>
      </c>
      <c r="P6706" t="str">
        <f>IF(OR(HLOOKUP(P$2+$A6706,Sheet2!CB:NO,$B6706,0),HLOOKUP(P$2+$A6706,Sheet2!CB:NO,$B6706,0)&lt;&gt;""),HLOOKUP(P$2+$A6706,Sheet2!CB:NO,$B6706,0),"")</f>
        <v/>
      </c>
      <c r="Q6706" t="str">
        <f>IF(OR(HLOOKUP(Q$2+$A6706,Sheet2!CC:NO,$B6706,0),HLOOKUP(Q$2+$A6706,Sheet2!CC:NO,$B6706,0)&lt;&gt;""),HLOOKUP(Q$2+$A6706,Sheet2!CC:NO,$B6706,0),"")</f>
        <v/>
      </c>
    </row>
    <row r="6707" spans="1:17" x14ac:dyDescent="0.25">
      <c r="A6707" s="64">
        <f t="shared" si="835"/>
        <v>18</v>
      </c>
      <c r="B6707" s="64">
        <f t="shared" si="836"/>
        <v>675</v>
      </c>
      <c r="C6707" s="64">
        <f t="shared" si="837"/>
        <v>4</v>
      </c>
      <c r="D6707" s="64">
        <f t="shared" si="838"/>
        <v>671</v>
      </c>
      <c r="E6707" s="64">
        <f t="shared" si="839"/>
        <v>3351</v>
      </c>
      <c r="F6707" s="64" t="str">
        <f t="shared" si="832"/>
        <v/>
      </c>
      <c r="G6707" s="64" t="str">
        <f t="shared" si="833"/>
        <v/>
      </c>
      <c r="H6707" s="64" t="str">
        <f t="shared" si="834"/>
        <v/>
      </c>
      <c r="I6707" s="80" t="str">
        <f>IFERROR(VLOOKUP(D6707,Sheet2!A:B,2,0),"")</f>
        <v/>
      </c>
      <c r="J6707" s="64" t="str">
        <f>IFERROR(IF(I6707&lt;&gt;"",VLOOKUP(I6707,Sheet2!B:C,2,0),""),"")</f>
        <v/>
      </c>
      <c r="K6707" s="64" t="str">
        <f>IFERROR( IF(I6707&lt;&gt;"", HLOOKUP(L$2+$A6707,Sheet2!BX:NK,2,0),""),"")</f>
        <v/>
      </c>
      <c r="L6707" t="str">
        <f>IF(OR(HLOOKUP(L$2+$A6707,Sheet2!BX:NK,$B6707,0),HLOOKUP(L$2+$A6707,Sheet2!BX:NK,$B6707,0)&lt;&gt;""),HLOOKUP(L$2+$A6707,Sheet2!BX:NK,$B6707,0),"")</f>
        <v/>
      </c>
      <c r="M6707" t="str">
        <f>IF(OR(HLOOKUP(M$2+$A6707,Sheet2!BY:NL,$B6707,0),HLOOKUP(M$2+$A6707,Sheet2!BY:NL,$B6707,0)&lt;&gt;""),HLOOKUP(M$2+$A6707,Sheet2!BY:NL,$B6707,0),"")</f>
        <v/>
      </c>
      <c r="N6707" t="str">
        <f>IF(OR(HLOOKUP(N$2+$A6707,Sheet2!BZ:NM,$B6707,0),HLOOKUP(N$2+$A6707,Sheet2!BZ:NM,$B6707,0)&lt;&gt;""),HLOOKUP(N$2+$A6707,Sheet2!BZ:NM,$B6707,0),"")</f>
        <v/>
      </c>
      <c r="O6707" t="str">
        <f>IF(OR(HLOOKUP(O$2+$A6707,Sheet2!CA:NN,$B6707,0),HLOOKUP(O$2+$A6707,Sheet2!CA:NN,$B6707,0)&lt;&gt;""),HLOOKUP(O$2+$A6707,Sheet2!CA:NN,$B6707,0),"")</f>
        <v/>
      </c>
      <c r="P6707" t="str">
        <f>IF(OR(HLOOKUP(P$2+$A6707,Sheet2!CB:NO,$B6707,0),HLOOKUP(P$2+$A6707,Sheet2!CB:NO,$B6707,0)&lt;&gt;""),HLOOKUP(P$2+$A6707,Sheet2!CB:NO,$B6707,0),"")</f>
        <v/>
      </c>
      <c r="Q6707" t="str">
        <f>IF(OR(HLOOKUP(Q$2+$A6707,Sheet2!CC:NO,$B6707,0),HLOOKUP(Q$2+$A6707,Sheet2!CC:NO,$B6707,0)&lt;&gt;""),HLOOKUP(Q$2+$A6707,Sheet2!CC:NO,$B6707,0),"")</f>
        <v/>
      </c>
    </row>
    <row r="6708" spans="1:17" x14ac:dyDescent="0.25">
      <c r="A6708" s="64">
        <f t="shared" si="835"/>
        <v>24</v>
      </c>
      <c r="B6708" s="64">
        <f t="shared" si="836"/>
        <v>675</v>
      </c>
      <c r="C6708" s="64">
        <f t="shared" si="837"/>
        <v>5</v>
      </c>
      <c r="D6708" s="64">
        <f t="shared" si="838"/>
        <v>671</v>
      </c>
      <c r="E6708" s="64">
        <f t="shared" si="839"/>
        <v>3351</v>
      </c>
      <c r="F6708" s="64" t="str">
        <f t="shared" si="832"/>
        <v/>
      </c>
      <c r="G6708" s="64" t="str">
        <f t="shared" si="833"/>
        <v/>
      </c>
      <c r="H6708" s="64" t="str">
        <f t="shared" si="834"/>
        <v/>
      </c>
      <c r="I6708" s="80" t="str">
        <f>IFERROR(VLOOKUP(D6708,Sheet2!A:B,2,0),"")</f>
        <v/>
      </c>
      <c r="J6708" s="64" t="str">
        <f>IFERROR(IF(I6708&lt;&gt;"",VLOOKUP(I6708,Sheet2!B:C,2,0),""),"")</f>
        <v/>
      </c>
      <c r="K6708" s="64" t="str">
        <f>IFERROR( IF(I6708&lt;&gt;"", HLOOKUP(L$2+$A6708,Sheet2!BX:NK,2,0),""),"")</f>
        <v/>
      </c>
      <c r="L6708" t="str">
        <f>IF(OR(HLOOKUP(L$2+$A6708,Sheet2!BX:NK,$B6708,0),HLOOKUP(L$2+$A6708,Sheet2!BX:NK,$B6708,0)&lt;&gt;""),HLOOKUP(L$2+$A6708,Sheet2!BX:NK,$B6708,0),"")</f>
        <v/>
      </c>
      <c r="M6708" t="str">
        <f>IF(OR(HLOOKUP(M$2+$A6708,Sheet2!BY:NL,$B6708,0),HLOOKUP(M$2+$A6708,Sheet2!BY:NL,$B6708,0)&lt;&gt;""),HLOOKUP(M$2+$A6708,Sheet2!BY:NL,$B6708,0),"")</f>
        <v/>
      </c>
      <c r="N6708" t="str">
        <f>IF(OR(HLOOKUP(N$2+$A6708,Sheet2!BZ:NM,$B6708,0),HLOOKUP(N$2+$A6708,Sheet2!BZ:NM,$B6708,0)&lt;&gt;""),HLOOKUP(N$2+$A6708,Sheet2!BZ:NM,$B6708,0),"")</f>
        <v/>
      </c>
      <c r="O6708" t="str">
        <f>IF(OR(HLOOKUP(O$2+$A6708,Sheet2!CA:NN,$B6708,0),HLOOKUP(O$2+$A6708,Sheet2!CA:NN,$B6708,0)&lt;&gt;""),HLOOKUP(O$2+$A6708,Sheet2!CA:NN,$B6708,0),"")</f>
        <v/>
      </c>
      <c r="P6708" t="str">
        <f>IF(OR(HLOOKUP(P$2+$A6708,Sheet2!CB:NO,$B6708,0),HLOOKUP(P$2+$A6708,Sheet2!CB:NO,$B6708,0)&lt;&gt;""),HLOOKUP(P$2+$A6708,Sheet2!CB:NO,$B6708,0),"")</f>
        <v/>
      </c>
      <c r="Q6708" t="str">
        <f>IF(OR(HLOOKUP(Q$2+$A6708,Sheet2!CC:NO,$B6708,0),HLOOKUP(Q$2+$A6708,Sheet2!CC:NO,$B6708,0)&lt;&gt;""),HLOOKUP(Q$2+$A6708,Sheet2!CC:NO,$B6708,0),"")</f>
        <v/>
      </c>
    </row>
    <row r="6709" spans="1:17" x14ac:dyDescent="0.25">
      <c r="A6709" s="64">
        <f t="shared" si="835"/>
        <v>30</v>
      </c>
      <c r="B6709" s="64">
        <f t="shared" si="836"/>
        <v>675</v>
      </c>
      <c r="C6709" s="64">
        <f t="shared" si="837"/>
        <v>6</v>
      </c>
      <c r="D6709" s="64">
        <f t="shared" si="838"/>
        <v>671</v>
      </c>
      <c r="E6709" s="64">
        <f t="shared" si="839"/>
        <v>3351</v>
      </c>
      <c r="F6709" s="64" t="str">
        <f t="shared" si="832"/>
        <v/>
      </c>
      <c r="G6709" s="64" t="str">
        <f t="shared" si="833"/>
        <v/>
      </c>
      <c r="H6709" s="64" t="str">
        <f t="shared" si="834"/>
        <v/>
      </c>
      <c r="I6709" s="80" t="str">
        <f>IFERROR(VLOOKUP(D6709,Sheet2!A:B,2,0),"")</f>
        <v/>
      </c>
      <c r="J6709" s="64" t="str">
        <f>IFERROR(IF(I6709&lt;&gt;"",VLOOKUP(I6709,Sheet2!B:C,2,0),""),"")</f>
        <v/>
      </c>
      <c r="K6709" s="64" t="str">
        <f>IFERROR( IF(I6709&lt;&gt;"", HLOOKUP(L$2+$A6709,Sheet2!BX:NK,2,0),""),"")</f>
        <v/>
      </c>
      <c r="L6709" t="str">
        <f>IF(OR(HLOOKUP(L$2+$A6709,Sheet2!BX:NK,$B6709,0),HLOOKUP(L$2+$A6709,Sheet2!BX:NK,$B6709,0)&lt;&gt;""),HLOOKUP(L$2+$A6709,Sheet2!BX:NK,$B6709,0),"")</f>
        <v/>
      </c>
      <c r="M6709" t="str">
        <f>IF(OR(HLOOKUP(M$2+$A6709,Sheet2!BY:NL,$B6709,0),HLOOKUP(M$2+$A6709,Sheet2!BY:NL,$B6709,0)&lt;&gt;""),HLOOKUP(M$2+$A6709,Sheet2!BY:NL,$B6709,0),"")</f>
        <v/>
      </c>
      <c r="N6709" t="str">
        <f>IF(OR(HLOOKUP(N$2+$A6709,Sheet2!BZ:NM,$B6709,0),HLOOKUP(N$2+$A6709,Sheet2!BZ:NM,$B6709,0)&lt;&gt;""),HLOOKUP(N$2+$A6709,Sheet2!BZ:NM,$B6709,0),"")</f>
        <v/>
      </c>
      <c r="O6709" t="str">
        <f>IF(OR(HLOOKUP(O$2+$A6709,Sheet2!CA:NN,$B6709,0),HLOOKUP(O$2+$A6709,Sheet2!CA:NN,$B6709,0)&lt;&gt;""),HLOOKUP(O$2+$A6709,Sheet2!CA:NN,$B6709,0),"")</f>
        <v/>
      </c>
      <c r="P6709" t="str">
        <f>IF(OR(HLOOKUP(P$2+$A6709,Sheet2!CB:NO,$B6709,0),HLOOKUP(P$2+$A6709,Sheet2!CB:NO,$B6709,0)&lt;&gt;""),HLOOKUP(P$2+$A6709,Sheet2!CB:NO,$B6709,0),"")</f>
        <v/>
      </c>
      <c r="Q6709" t="str">
        <f>IF(OR(HLOOKUP(Q$2+$A6709,Sheet2!CC:NO,$B6709,0),HLOOKUP(Q$2+$A6709,Sheet2!CC:NO,$B6709,0)&lt;&gt;""),HLOOKUP(Q$2+$A6709,Sheet2!CC:NO,$B6709,0),"")</f>
        <v/>
      </c>
    </row>
    <row r="6710" spans="1:17" x14ac:dyDescent="0.25">
      <c r="A6710" s="64">
        <f t="shared" si="835"/>
        <v>36</v>
      </c>
      <c r="B6710" s="64">
        <f t="shared" si="836"/>
        <v>675</v>
      </c>
      <c r="C6710" s="64">
        <f t="shared" si="837"/>
        <v>7</v>
      </c>
      <c r="D6710" s="64">
        <f t="shared" si="838"/>
        <v>671</v>
      </c>
      <c r="E6710" s="64">
        <f t="shared" si="839"/>
        <v>3351</v>
      </c>
      <c r="F6710" s="64" t="str">
        <f t="shared" si="832"/>
        <v/>
      </c>
      <c r="G6710" s="64" t="str">
        <f t="shared" si="833"/>
        <v/>
      </c>
      <c r="H6710" s="64" t="str">
        <f t="shared" si="834"/>
        <v/>
      </c>
      <c r="I6710" s="80" t="str">
        <f>IFERROR(VLOOKUP(D6710,Sheet2!A:B,2,0),"")</f>
        <v/>
      </c>
      <c r="J6710" s="64" t="str">
        <f>IFERROR(IF(I6710&lt;&gt;"",VLOOKUP(I6710,Sheet2!B:C,2,0),""),"")</f>
        <v/>
      </c>
      <c r="K6710" s="64" t="str">
        <f>IFERROR( IF(I6710&lt;&gt;"", HLOOKUP(L$2+$A6710,Sheet2!BX:NK,2,0),""),"")</f>
        <v/>
      </c>
      <c r="L6710" t="str">
        <f>IF(OR(HLOOKUP(L$2+$A6710,Sheet2!BX:NK,$B6710,0),HLOOKUP(L$2+$A6710,Sheet2!BX:NK,$B6710,0)&lt;&gt;""),HLOOKUP(L$2+$A6710,Sheet2!BX:NK,$B6710,0),"")</f>
        <v/>
      </c>
      <c r="M6710" t="str">
        <f>IF(OR(HLOOKUP(M$2+$A6710,Sheet2!BY:NL,$B6710,0),HLOOKUP(M$2+$A6710,Sheet2!BY:NL,$B6710,0)&lt;&gt;""),HLOOKUP(M$2+$A6710,Sheet2!BY:NL,$B6710,0),"")</f>
        <v/>
      </c>
      <c r="N6710" t="str">
        <f>IF(OR(HLOOKUP(N$2+$A6710,Sheet2!BZ:NM,$B6710,0),HLOOKUP(N$2+$A6710,Sheet2!BZ:NM,$B6710,0)&lt;&gt;""),HLOOKUP(N$2+$A6710,Sheet2!BZ:NM,$B6710,0),"")</f>
        <v/>
      </c>
      <c r="O6710" t="str">
        <f>IF(OR(HLOOKUP(O$2+$A6710,Sheet2!CA:NN,$B6710,0),HLOOKUP(O$2+$A6710,Sheet2!CA:NN,$B6710,0)&lt;&gt;""),HLOOKUP(O$2+$A6710,Sheet2!CA:NN,$B6710,0),"")</f>
        <v/>
      </c>
      <c r="P6710" t="str">
        <f>IF(OR(HLOOKUP(P$2+$A6710,Sheet2!CB:NO,$B6710,0),HLOOKUP(P$2+$A6710,Sheet2!CB:NO,$B6710,0)&lt;&gt;""),HLOOKUP(P$2+$A6710,Sheet2!CB:NO,$B6710,0),"")</f>
        <v/>
      </c>
      <c r="Q6710" t="str">
        <f>IF(OR(HLOOKUP(Q$2+$A6710,Sheet2!CC:NO,$B6710,0),HLOOKUP(Q$2+$A6710,Sheet2!CC:NO,$B6710,0)&lt;&gt;""),HLOOKUP(Q$2+$A6710,Sheet2!CC:NO,$B6710,0),"")</f>
        <v/>
      </c>
    </row>
    <row r="6711" spans="1:17" x14ac:dyDescent="0.25">
      <c r="A6711" s="64">
        <f t="shared" si="835"/>
        <v>42</v>
      </c>
      <c r="B6711" s="64">
        <f t="shared" si="836"/>
        <v>675</v>
      </c>
      <c r="C6711" s="64">
        <f t="shared" si="837"/>
        <v>8</v>
      </c>
      <c r="D6711" s="64">
        <f t="shared" si="838"/>
        <v>671</v>
      </c>
      <c r="E6711" s="64">
        <f t="shared" si="839"/>
        <v>3351</v>
      </c>
      <c r="F6711" s="64" t="str">
        <f t="shared" si="832"/>
        <v/>
      </c>
      <c r="G6711" s="64" t="str">
        <f t="shared" si="833"/>
        <v/>
      </c>
      <c r="H6711" s="64" t="str">
        <f t="shared" si="834"/>
        <v/>
      </c>
      <c r="I6711" s="80" t="str">
        <f>IFERROR(VLOOKUP(D6711,Sheet2!A:B,2,0),"")</f>
        <v/>
      </c>
      <c r="J6711" s="64" t="str">
        <f>IFERROR(IF(I6711&lt;&gt;"",VLOOKUP(I6711,Sheet2!B:C,2,0),""),"")</f>
        <v/>
      </c>
      <c r="K6711" s="64" t="str">
        <f>IFERROR( IF(I6711&lt;&gt;"", HLOOKUP(L$2+$A6711,Sheet2!BX:NK,2,0),""),"")</f>
        <v/>
      </c>
      <c r="L6711" t="str">
        <f>IF(OR(HLOOKUP(L$2+$A6711,Sheet2!BX:NK,$B6711,0),HLOOKUP(L$2+$A6711,Sheet2!BX:NK,$B6711,0)&lt;&gt;""),HLOOKUP(L$2+$A6711,Sheet2!BX:NK,$B6711,0),"")</f>
        <v/>
      </c>
      <c r="M6711" t="str">
        <f>IF(OR(HLOOKUP(M$2+$A6711,Sheet2!BY:NL,$B6711,0),HLOOKUP(M$2+$A6711,Sheet2!BY:NL,$B6711,0)&lt;&gt;""),HLOOKUP(M$2+$A6711,Sheet2!BY:NL,$B6711,0),"")</f>
        <v/>
      </c>
      <c r="N6711" t="str">
        <f>IF(OR(HLOOKUP(N$2+$A6711,Sheet2!BZ:NM,$B6711,0),HLOOKUP(N$2+$A6711,Sheet2!BZ:NM,$B6711,0)&lt;&gt;""),HLOOKUP(N$2+$A6711,Sheet2!BZ:NM,$B6711,0),"")</f>
        <v/>
      </c>
      <c r="O6711" t="str">
        <f>IF(OR(HLOOKUP(O$2+$A6711,Sheet2!CA:NN,$B6711,0),HLOOKUP(O$2+$A6711,Sheet2!CA:NN,$B6711,0)&lt;&gt;""),HLOOKUP(O$2+$A6711,Sheet2!CA:NN,$B6711,0),"")</f>
        <v/>
      </c>
      <c r="P6711" t="str">
        <f>IF(OR(HLOOKUP(P$2+$A6711,Sheet2!CB:NO,$B6711,0),HLOOKUP(P$2+$A6711,Sheet2!CB:NO,$B6711,0)&lt;&gt;""),HLOOKUP(P$2+$A6711,Sheet2!CB:NO,$B6711,0),"")</f>
        <v/>
      </c>
      <c r="Q6711" t="str">
        <f>IF(OR(HLOOKUP(Q$2+$A6711,Sheet2!CC:NO,$B6711,0),HLOOKUP(Q$2+$A6711,Sheet2!CC:NO,$B6711,0)&lt;&gt;""),HLOOKUP(Q$2+$A6711,Sheet2!CC:NO,$B6711,0),"")</f>
        <v/>
      </c>
    </row>
    <row r="6712" spans="1:17" x14ac:dyDescent="0.25">
      <c r="A6712" s="64">
        <f t="shared" si="835"/>
        <v>48</v>
      </c>
      <c r="B6712" s="64">
        <f t="shared" si="836"/>
        <v>675</v>
      </c>
      <c r="C6712" s="64">
        <f t="shared" si="837"/>
        <v>9</v>
      </c>
      <c r="D6712" s="64">
        <f t="shared" si="838"/>
        <v>671</v>
      </c>
      <c r="E6712" s="64">
        <f t="shared" si="839"/>
        <v>3351</v>
      </c>
      <c r="F6712" s="64" t="str">
        <f t="shared" si="832"/>
        <v/>
      </c>
      <c r="G6712" s="64" t="str">
        <f t="shared" si="833"/>
        <v/>
      </c>
      <c r="H6712" s="64" t="str">
        <f t="shared" si="834"/>
        <v/>
      </c>
      <c r="I6712" s="80" t="str">
        <f>IFERROR(VLOOKUP(D6712,Sheet2!A:B,2,0),"")</f>
        <v/>
      </c>
      <c r="J6712" s="64" t="str">
        <f>IFERROR(IF(I6712&lt;&gt;"",VLOOKUP(I6712,Sheet2!B:C,2,0),""),"")</f>
        <v/>
      </c>
      <c r="K6712" s="64" t="str">
        <f>IFERROR( IF(I6712&lt;&gt;"", HLOOKUP(L$2+$A6712,Sheet2!BX:NK,2,0),""),"")</f>
        <v/>
      </c>
      <c r="L6712" t="str">
        <f>IF(OR(HLOOKUP(L$2+$A6712,Sheet2!BX:NK,$B6712,0),HLOOKUP(L$2+$A6712,Sheet2!BX:NK,$B6712,0)&lt;&gt;""),HLOOKUP(L$2+$A6712,Sheet2!BX:NK,$B6712,0),"")</f>
        <v/>
      </c>
      <c r="M6712" t="str">
        <f>IF(OR(HLOOKUP(M$2+$A6712,Sheet2!BY:NL,$B6712,0),HLOOKUP(M$2+$A6712,Sheet2!BY:NL,$B6712,0)&lt;&gt;""),HLOOKUP(M$2+$A6712,Sheet2!BY:NL,$B6712,0),"")</f>
        <v/>
      </c>
      <c r="N6712" t="str">
        <f>IF(OR(HLOOKUP(N$2+$A6712,Sheet2!BZ:NM,$B6712,0),HLOOKUP(N$2+$A6712,Sheet2!BZ:NM,$B6712,0)&lt;&gt;""),HLOOKUP(N$2+$A6712,Sheet2!BZ:NM,$B6712,0),"")</f>
        <v/>
      </c>
      <c r="O6712" t="str">
        <f>IF(OR(HLOOKUP(O$2+$A6712,Sheet2!CA:NN,$B6712,0),HLOOKUP(O$2+$A6712,Sheet2!CA:NN,$B6712,0)&lt;&gt;""),HLOOKUP(O$2+$A6712,Sheet2!CA:NN,$B6712,0),"")</f>
        <v/>
      </c>
      <c r="P6712" t="str">
        <f>IF(OR(HLOOKUP(P$2+$A6712,Sheet2!CB:NO,$B6712,0),HLOOKUP(P$2+$A6712,Sheet2!CB:NO,$B6712,0)&lt;&gt;""),HLOOKUP(P$2+$A6712,Sheet2!CB:NO,$B6712,0),"")</f>
        <v/>
      </c>
      <c r="Q6712" t="str">
        <f>IF(OR(HLOOKUP(Q$2+$A6712,Sheet2!CC:NO,$B6712,0),HLOOKUP(Q$2+$A6712,Sheet2!CC:NO,$B6712,0)&lt;&gt;""),HLOOKUP(Q$2+$A6712,Sheet2!CC:NO,$B6712,0),"")</f>
        <v/>
      </c>
    </row>
    <row r="6713" spans="1:17" x14ac:dyDescent="0.25">
      <c r="A6713" s="64">
        <f t="shared" si="835"/>
        <v>54</v>
      </c>
      <c r="B6713" s="64">
        <f t="shared" si="836"/>
        <v>675</v>
      </c>
      <c r="C6713" s="64">
        <f t="shared" si="837"/>
        <v>10</v>
      </c>
      <c r="D6713" s="64">
        <f t="shared" si="838"/>
        <v>671</v>
      </c>
      <c r="E6713" s="64">
        <f t="shared" si="839"/>
        <v>3351</v>
      </c>
      <c r="F6713" s="64" t="str">
        <f t="shared" si="832"/>
        <v/>
      </c>
      <c r="G6713" s="64" t="str">
        <f t="shared" si="833"/>
        <v/>
      </c>
      <c r="H6713" s="64" t="str">
        <f t="shared" si="834"/>
        <v/>
      </c>
      <c r="I6713" s="80" t="str">
        <f>IFERROR(VLOOKUP(D6713,Sheet2!A:B,2,0),"")</f>
        <v/>
      </c>
      <c r="J6713" s="64" t="str">
        <f>IFERROR(IF(I6713&lt;&gt;"",VLOOKUP(I6713,Sheet2!B:C,2,0),""),"")</f>
        <v/>
      </c>
      <c r="K6713" s="64" t="str">
        <f>IFERROR( IF(I6713&lt;&gt;"", HLOOKUP(L$2+$A6713,Sheet2!BX:NK,2,0),""),"")</f>
        <v/>
      </c>
      <c r="L6713" t="str">
        <f>IF(OR(HLOOKUP(L$2+$A6713,Sheet2!BX:NK,$B6713,0),HLOOKUP(L$2+$A6713,Sheet2!BX:NK,$B6713,0)&lt;&gt;""),HLOOKUP(L$2+$A6713,Sheet2!BX:NK,$B6713,0),"")</f>
        <v/>
      </c>
      <c r="M6713" t="str">
        <f>IF(OR(HLOOKUP(M$2+$A6713,Sheet2!BY:NL,$B6713,0),HLOOKUP(M$2+$A6713,Sheet2!BY:NL,$B6713,0)&lt;&gt;""),HLOOKUP(M$2+$A6713,Sheet2!BY:NL,$B6713,0),"")</f>
        <v/>
      </c>
      <c r="N6713" t="str">
        <f>IF(OR(HLOOKUP(N$2+$A6713,Sheet2!BZ:NM,$B6713,0),HLOOKUP(N$2+$A6713,Sheet2!BZ:NM,$B6713,0)&lt;&gt;""),HLOOKUP(N$2+$A6713,Sheet2!BZ:NM,$B6713,0),"")</f>
        <v/>
      </c>
      <c r="O6713" t="str">
        <f>IF(OR(HLOOKUP(O$2+$A6713,Sheet2!CA:NN,$B6713,0),HLOOKUP(O$2+$A6713,Sheet2!CA:NN,$B6713,0)&lt;&gt;""),HLOOKUP(O$2+$A6713,Sheet2!CA:NN,$B6713,0),"")</f>
        <v/>
      </c>
      <c r="P6713" t="str">
        <f>IF(OR(HLOOKUP(P$2+$A6713,Sheet2!CB:NO,$B6713,0),HLOOKUP(P$2+$A6713,Sheet2!CB:NO,$B6713,0)&lt;&gt;""),HLOOKUP(P$2+$A6713,Sheet2!CB:NO,$B6713,0),"")</f>
        <v/>
      </c>
      <c r="Q6713" t="str">
        <f>IF(OR(HLOOKUP(Q$2+$A6713,Sheet2!CC:NO,$B6713,0),HLOOKUP(Q$2+$A6713,Sheet2!CC:NO,$B6713,0)&lt;&gt;""),HLOOKUP(Q$2+$A6713,Sheet2!CC:NO,$B6713,0),"")</f>
        <v/>
      </c>
    </row>
    <row r="6714" spans="1:17" x14ac:dyDescent="0.25">
      <c r="A6714" s="64">
        <f t="shared" si="835"/>
        <v>0</v>
      </c>
      <c r="B6714" s="64">
        <f t="shared" si="836"/>
        <v>676</v>
      </c>
      <c r="C6714" s="64">
        <f t="shared" si="837"/>
        <v>1</v>
      </c>
      <c r="D6714" s="64">
        <f t="shared" si="838"/>
        <v>672</v>
      </c>
      <c r="E6714" s="64">
        <f t="shared" si="839"/>
        <v>3356</v>
      </c>
      <c r="F6714" s="64" t="str">
        <f t="shared" si="832"/>
        <v/>
      </c>
      <c r="G6714" s="64" t="str">
        <f t="shared" si="833"/>
        <v/>
      </c>
      <c r="H6714" s="64" t="str">
        <f t="shared" si="834"/>
        <v/>
      </c>
      <c r="I6714" s="80" t="str">
        <f>IFERROR(VLOOKUP(D6714,Sheet2!A:B,2,0),"")</f>
        <v/>
      </c>
      <c r="J6714" s="64" t="str">
        <f>IFERROR(IF(I6714&lt;&gt;"",VLOOKUP(I6714,Sheet2!B:C,2,0),""),"")</f>
        <v/>
      </c>
      <c r="K6714" s="64" t="str">
        <f>IFERROR( IF(I6714&lt;&gt;"", HLOOKUP(L$2+$A6714,Sheet2!BX:NK,2,0),""),"")</f>
        <v/>
      </c>
      <c r="L6714" t="str">
        <f>IF(OR(HLOOKUP(L$2+$A6714,Sheet2!BX:NK,$B6714,0),HLOOKUP(L$2+$A6714,Sheet2!BX:NK,$B6714,0)&lt;&gt;""),HLOOKUP(L$2+$A6714,Sheet2!BX:NK,$B6714,0),"")</f>
        <v/>
      </c>
      <c r="M6714" t="str">
        <f>IF(OR(HLOOKUP(M$2+$A6714,Sheet2!BY:NL,$B6714,0),HLOOKUP(M$2+$A6714,Sheet2!BY:NL,$B6714,0)&lt;&gt;""),HLOOKUP(M$2+$A6714,Sheet2!BY:NL,$B6714,0),"")</f>
        <v/>
      </c>
      <c r="N6714" t="str">
        <f>IF(OR(HLOOKUP(N$2+$A6714,Sheet2!BZ:NM,$B6714,0),HLOOKUP(N$2+$A6714,Sheet2!BZ:NM,$B6714,0)&lt;&gt;""),HLOOKUP(N$2+$A6714,Sheet2!BZ:NM,$B6714,0),"")</f>
        <v/>
      </c>
      <c r="O6714" t="str">
        <f>IF(OR(HLOOKUP(O$2+$A6714,Sheet2!CA:NN,$B6714,0),HLOOKUP(O$2+$A6714,Sheet2!CA:NN,$B6714,0)&lt;&gt;""),HLOOKUP(O$2+$A6714,Sheet2!CA:NN,$B6714,0),"")</f>
        <v/>
      </c>
      <c r="P6714" t="str">
        <f>IF(OR(HLOOKUP(P$2+$A6714,Sheet2!CB:NO,$B6714,0),HLOOKUP(P$2+$A6714,Sheet2!CB:NO,$B6714,0)&lt;&gt;""),HLOOKUP(P$2+$A6714,Sheet2!CB:NO,$B6714,0),"")</f>
        <v/>
      </c>
      <c r="Q6714" t="str">
        <f>IF(OR(HLOOKUP(Q$2+$A6714,Sheet2!CC:NO,$B6714,0),HLOOKUP(Q$2+$A6714,Sheet2!CC:NO,$B6714,0)&lt;&gt;""),HLOOKUP(Q$2+$A6714,Sheet2!CC:NO,$B6714,0),"")</f>
        <v/>
      </c>
    </row>
    <row r="6715" spans="1:17" x14ac:dyDescent="0.25">
      <c r="A6715" s="64">
        <f t="shared" si="835"/>
        <v>6</v>
      </c>
      <c r="B6715" s="64">
        <f t="shared" si="836"/>
        <v>676</v>
      </c>
      <c r="C6715" s="64">
        <f t="shared" si="837"/>
        <v>2</v>
      </c>
      <c r="D6715" s="64">
        <f t="shared" si="838"/>
        <v>672</v>
      </c>
      <c r="E6715" s="64">
        <f t="shared" si="839"/>
        <v>3356</v>
      </c>
      <c r="F6715" s="64" t="str">
        <f t="shared" si="832"/>
        <v/>
      </c>
      <c r="G6715" s="64" t="str">
        <f t="shared" si="833"/>
        <v/>
      </c>
      <c r="H6715" s="64" t="str">
        <f t="shared" si="834"/>
        <v/>
      </c>
      <c r="I6715" s="80" t="str">
        <f>IFERROR(VLOOKUP(D6715,Sheet2!A:B,2,0),"")</f>
        <v/>
      </c>
      <c r="J6715" s="64" t="str">
        <f>IFERROR(IF(I6715&lt;&gt;"",VLOOKUP(I6715,Sheet2!B:C,2,0),""),"")</f>
        <v/>
      </c>
      <c r="K6715" s="64" t="str">
        <f>IFERROR( IF(I6715&lt;&gt;"", HLOOKUP(L$2+$A6715,Sheet2!BX:NK,2,0),""),"")</f>
        <v/>
      </c>
      <c r="L6715" t="str">
        <f>IF(OR(HLOOKUP(L$2+$A6715,Sheet2!BX:NK,$B6715,0),HLOOKUP(L$2+$A6715,Sheet2!BX:NK,$B6715,0)&lt;&gt;""),HLOOKUP(L$2+$A6715,Sheet2!BX:NK,$B6715,0),"")</f>
        <v/>
      </c>
      <c r="M6715" t="str">
        <f>IF(OR(HLOOKUP(M$2+$A6715,Sheet2!BY:NL,$B6715,0),HLOOKUP(M$2+$A6715,Sheet2!BY:NL,$B6715,0)&lt;&gt;""),HLOOKUP(M$2+$A6715,Sheet2!BY:NL,$B6715,0),"")</f>
        <v/>
      </c>
      <c r="N6715" t="str">
        <f>IF(OR(HLOOKUP(N$2+$A6715,Sheet2!BZ:NM,$B6715,0),HLOOKUP(N$2+$A6715,Sheet2!BZ:NM,$B6715,0)&lt;&gt;""),HLOOKUP(N$2+$A6715,Sheet2!BZ:NM,$B6715,0),"")</f>
        <v/>
      </c>
      <c r="O6715" t="str">
        <f>IF(OR(HLOOKUP(O$2+$A6715,Sheet2!CA:NN,$B6715,0),HLOOKUP(O$2+$A6715,Sheet2!CA:NN,$B6715,0)&lt;&gt;""),HLOOKUP(O$2+$A6715,Sheet2!CA:NN,$B6715,0),"")</f>
        <v/>
      </c>
      <c r="P6715" t="str">
        <f>IF(OR(HLOOKUP(P$2+$A6715,Sheet2!CB:NO,$B6715,0),HLOOKUP(P$2+$A6715,Sheet2!CB:NO,$B6715,0)&lt;&gt;""),HLOOKUP(P$2+$A6715,Sheet2!CB:NO,$B6715,0),"")</f>
        <v/>
      </c>
      <c r="Q6715" t="str">
        <f>IF(OR(HLOOKUP(Q$2+$A6715,Sheet2!CC:NO,$B6715,0),HLOOKUP(Q$2+$A6715,Sheet2!CC:NO,$B6715,0)&lt;&gt;""),HLOOKUP(Q$2+$A6715,Sheet2!CC:NO,$B6715,0),"")</f>
        <v/>
      </c>
    </row>
    <row r="6716" spans="1:17" x14ac:dyDescent="0.25">
      <c r="A6716" s="64">
        <f t="shared" si="835"/>
        <v>12</v>
      </c>
      <c r="B6716" s="64">
        <f t="shared" si="836"/>
        <v>676</v>
      </c>
      <c r="C6716" s="64">
        <f t="shared" si="837"/>
        <v>3</v>
      </c>
      <c r="D6716" s="64">
        <f t="shared" si="838"/>
        <v>672</v>
      </c>
      <c r="E6716" s="64">
        <f t="shared" si="839"/>
        <v>3356</v>
      </c>
      <c r="F6716" s="64" t="str">
        <f t="shared" si="832"/>
        <v/>
      </c>
      <c r="G6716" s="64" t="str">
        <f t="shared" si="833"/>
        <v/>
      </c>
      <c r="H6716" s="64" t="str">
        <f t="shared" si="834"/>
        <v/>
      </c>
      <c r="I6716" s="80" t="str">
        <f>IFERROR(VLOOKUP(D6716,Sheet2!A:B,2,0),"")</f>
        <v/>
      </c>
      <c r="J6716" s="64" t="str">
        <f>IFERROR(IF(I6716&lt;&gt;"",VLOOKUP(I6716,Sheet2!B:C,2,0),""),"")</f>
        <v/>
      </c>
      <c r="K6716" s="64" t="str">
        <f>IFERROR( IF(I6716&lt;&gt;"", HLOOKUP(L$2+$A6716,Sheet2!BX:NK,2,0),""),"")</f>
        <v/>
      </c>
      <c r="L6716" t="str">
        <f>IF(OR(HLOOKUP(L$2+$A6716,Sheet2!BX:NK,$B6716,0),HLOOKUP(L$2+$A6716,Sheet2!BX:NK,$B6716,0)&lt;&gt;""),HLOOKUP(L$2+$A6716,Sheet2!BX:NK,$B6716,0),"")</f>
        <v/>
      </c>
      <c r="M6716" t="str">
        <f>IF(OR(HLOOKUP(M$2+$A6716,Sheet2!BY:NL,$B6716,0),HLOOKUP(M$2+$A6716,Sheet2!BY:NL,$B6716,0)&lt;&gt;""),HLOOKUP(M$2+$A6716,Sheet2!BY:NL,$B6716,0),"")</f>
        <v/>
      </c>
      <c r="N6716" t="str">
        <f>IF(OR(HLOOKUP(N$2+$A6716,Sheet2!BZ:NM,$B6716,0),HLOOKUP(N$2+$A6716,Sheet2!BZ:NM,$B6716,0)&lt;&gt;""),HLOOKUP(N$2+$A6716,Sheet2!BZ:NM,$B6716,0),"")</f>
        <v/>
      </c>
      <c r="O6716" t="str">
        <f>IF(OR(HLOOKUP(O$2+$A6716,Sheet2!CA:NN,$B6716,0),HLOOKUP(O$2+$A6716,Sheet2!CA:NN,$B6716,0)&lt;&gt;""),HLOOKUP(O$2+$A6716,Sheet2!CA:NN,$B6716,0),"")</f>
        <v/>
      </c>
      <c r="P6716" t="str">
        <f>IF(OR(HLOOKUP(P$2+$A6716,Sheet2!CB:NO,$B6716,0),HLOOKUP(P$2+$A6716,Sheet2!CB:NO,$B6716,0)&lt;&gt;""),HLOOKUP(P$2+$A6716,Sheet2!CB:NO,$B6716,0),"")</f>
        <v/>
      </c>
      <c r="Q6716" t="str">
        <f>IF(OR(HLOOKUP(Q$2+$A6716,Sheet2!CC:NO,$B6716,0),HLOOKUP(Q$2+$A6716,Sheet2!CC:NO,$B6716,0)&lt;&gt;""),HLOOKUP(Q$2+$A6716,Sheet2!CC:NO,$B6716,0),"")</f>
        <v/>
      </c>
    </row>
    <row r="6717" spans="1:17" x14ac:dyDescent="0.25">
      <c r="A6717" s="64">
        <f t="shared" si="835"/>
        <v>18</v>
      </c>
      <c r="B6717" s="64">
        <f t="shared" si="836"/>
        <v>676</v>
      </c>
      <c r="C6717" s="64">
        <f t="shared" si="837"/>
        <v>4</v>
      </c>
      <c r="D6717" s="64">
        <f t="shared" si="838"/>
        <v>672</v>
      </c>
      <c r="E6717" s="64">
        <f t="shared" si="839"/>
        <v>3356</v>
      </c>
      <c r="F6717" s="64" t="str">
        <f t="shared" si="832"/>
        <v/>
      </c>
      <c r="G6717" s="64" t="str">
        <f t="shared" si="833"/>
        <v/>
      </c>
      <c r="H6717" s="64" t="str">
        <f t="shared" si="834"/>
        <v/>
      </c>
      <c r="I6717" s="80" t="str">
        <f>IFERROR(VLOOKUP(D6717,Sheet2!A:B,2,0),"")</f>
        <v/>
      </c>
      <c r="J6717" s="64" t="str">
        <f>IFERROR(IF(I6717&lt;&gt;"",VLOOKUP(I6717,Sheet2!B:C,2,0),""),"")</f>
        <v/>
      </c>
      <c r="K6717" s="64" t="str">
        <f>IFERROR( IF(I6717&lt;&gt;"", HLOOKUP(L$2+$A6717,Sheet2!BX:NK,2,0),""),"")</f>
        <v/>
      </c>
      <c r="L6717" t="str">
        <f>IF(OR(HLOOKUP(L$2+$A6717,Sheet2!BX:NK,$B6717,0),HLOOKUP(L$2+$A6717,Sheet2!BX:NK,$B6717,0)&lt;&gt;""),HLOOKUP(L$2+$A6717,Sheet2!BX:NK,$B6717,0),"")</f>
        <v/>
      </c>
      <c r="M6717" t="str">
        <f>IF(OR(HLOOKUP(M$2+$A6717,Sheet2!BY:NL,$B6717,0),HLOOKUP(M$2+$A6717,Sheet2!BY:NL,$B6717,0)&lt;&gt;""),HLOOKUP(M$2+$A6717,Sheet2!BY:NL,$B6717,0),"")</f>
        <v/>
      </c>
      <c r="N6717" t="str">
        <f>IF(OR(HLOOKUP(N$2+$A6717,Sheet2!BZ:NM,$B6717,0),HLOOKUP(N$2+$A6717,Sheet2!BZ:NM,$B6717,0)&lt;&gt;""),HLOOKUP(N$2+$A6717,Sheet2!BZ:NM,$B6717,0),"")</f>
        <v/>
      </c>
      <c r="O6717" t="str">
        <f>IF(OR(HLOOKUP(O$2+$A6717,Sheet2!CA:NN,$B6717,0),HLOOKUP(O$2+$A6717,Sheet2!CA:NN,$B6717,0)&lt;&gt;""),HLOOKUP(O$2+$A6717,Sheet2!CA:NN,$B6717,0),"")</f>
        <v/>
      </c>
      <c r="P6717" t="str">
        <f>IF(OR(HLOOKUP(P$2+$A6717,Sheet2!CB:NO,$B6717,0),HLOOKUP(P$2+$A6717,Sheet2!CB:NO,$B6717,0)&lt;&gt;""),HLOOKUP(P$2+$A6717,Sheet2!CB:NO,$B6717,0),"")</f>
        <v/>
      </c>
      <c r="Q6717" t="str">
        <f>IF(OR(HLOOKUP(Q$2+$A6717,Sheet2!CC:NO,$B6717,0),HLOOKUP(Q$2+$A6717,Sheet2!CC:NO,$B6717,0)&lt;&gt;""),HLOOKUP(Q$2+$A6717,Sheet2!CC:NO,$B6717,0),"")</f>
        <v/>
      </c>
    </row>
    <row r="6718" spans="1:17" x14ac:dyDescent="0.25">
      <c r="A6718" s="64">
        <f t="shared" si="835"/>
        <v>24</v>
      </c>
      <c r="B6718" s="64">
        <f t="shared" si="836"/>
        <v>676</v>
      </c>
      <c r="C6718" s="64">
        <f t="shared" si="837"/>
        <v>5</v>
      </c>
      <c r="D6718" s="64">
        <f t="shared" si="838"/>
        <v>672</v>
      </c>
      <c r="E6718" s="64">
        <f t="shared" si="839"/>
        <v>3356</v>
      </c>
      <c r="F6718" s="64" t="str">
        <f t="shared" si="832"/>
        <v/>
      </c>
      <c r="G6718" s="64" t="str">
        <f t="shared" si="833"/>
        <v/>
      </c>
      <c r="H6718" s="64" t="str">
        <f t="shared" si="834"/>
        <v/>
      </c>
      <c r="I6718" s="80" t="str">
        <f>IFERROR(VLOOKUP(D6718,Sheet2!A:B,2,0),"")</f>
        <v/>
      </c>
      <c r="J6718" s="64" t="str">
        <f>IFERROR(IF(I6718&lt;&gt;"",VLOOKUP(I6718,Sheet2!B:C,2,0),""),"")</f>
        <v/>
      </c>
      <c r="K6718" s="64" t="str">
        <f>IFERROR( IF(I6718&lt;&gt;"", HLOOKUP(L$2+$A6718,Sheet2!BX:NK,2,0),""),"")</f>
        <v/>
      </c>
      <c r="L6718" t="str">
        <f>IF(OR(HLOOKUP(L$2+$A6718,Sheet2!BX:NK,$B6718,0),HLOOKUP(L$2+$A6718,Sheet2!BX:NK,$B6718,0)&lt;&gt;""),HLOOKUP(L$2+$A6718,Sheet2!BX:NK,$B6718,0),"")</f>
        <v/>
      </c>
      <c r="M6718" t="str">
        <f>IF(OR(HLOOKUP(M$2+$A6718,Sheet2!BY:NL,$B6718,0),HLOOKUP(M$2+$A6718,Sheet2!BY:NL,$B6718,0)&lt;&gt;""),HLOOKUP(M$2+$A6718,Sheet2!BY:NL,$B6718,0),"")</f>
        <v/>
      </c>
      <c r="N6718" t="str">
        <f>IF(OR(HLOOKUP(N$2+$A6718,Sheet2!BZ:NM,$B6718,0),HLOOKUP(N$2+$A6718,Sheet2!BZ:NM,$B6718,0)&lt;&gt;""),HLOOKUP(N$2+$A6718,Sheet2!BZ:NM,$B6718,0),"")</f>
        <v/>
      </c>
      <c r="O6718" t="str">
        <f>IF(OR(HLOOKUP(O$2+$A6718,Sheet2!CA:NN,$B6718,0),HLOOKUP(O$2+$A6718,Sheet2!CA:NN,$B6718,0)&lt;&gt;""),HLOOKUP(O$2+$A6718,Sheet2!CA:NN,$B6718,0),"")</f>
        <v/>
      </c>
      <c r="P6718" t="str">
        <f>IF(OR(HLOOKUP(P$2+$A6718,Sheet2!CB:NO,$B6718,0),HLOOKUP(P$2+$A6718,Sheet2!CB:NO,$B6718,0)&lt;&gt;""),HLOOKUP(P$2+$A6718,Sheet2!CB:NO,$B6718,0),"")</f>
        <v/>
      </c>
      <c r="Q6718" t="str">
        <f>IF(OR(HLOOKUP(Q$2+$A6718,Sheet2!CC:NO,$B6718,0),HLOOKUP(Q$2+$A6718,Sheet2!CC:NO,$B6718,0)&lt;&gt;""),HLOOKUP(Q$2+$A6718,Sheet2!CC:NO,$B6718,0),"")</f>
        <v/>
      </c>
    </row>
    <row r="6719" spans="1:17" x14ac:dyDescent="0.25">
      <c r="A6719" s="64">
        <f t="shared" si="835"/>
        <v>30</v>
      </c>
      <c r="B6719" s="64">
        <f t="shared" si="836"/>
        <v>676</v>
      </c>
      <c r="C6719" s="64">
        <f t="shared" si="837"/>
        <v>6</v>
      </c>
      <c r="D6719" s="64">
        <f t="shared" si="838"/>
        <v>672</v>
      </c>
      <c r="E6719" s="64">
        <f t="shared" si="839"/>
        <v>3356</v>
      </c>
      <c r="F6719" s="64" t="str">
        <f t="shared" si="832"/>
        <v/>
      </c>
      <c r="G6719" s="64" t="str">
        <f t="shared" si="833"/>
        <v/>
      </c>
      <c r="H6719" s="64" t="str">
        <f t="shared" si="834"/>
        <v/>
      </c>
      <c r="I6719" s="80" t="str">
        <f>IFERROR(VLOOKUP(D6719,Sheet2!A:B,2,0),"")</f>
        <v/>
      </c>
      <c r="J6719" s="64" t="str">
        <f>IFERROR(IF(I6719&lt;&gt;"",VLOOKUP(I6719,Sheet2!B:C,2,0),""),"")</f>
        <v/>
      </c>
      <c r="K6719" s="64" t="str">
        <f>IFERROR( IF(I6719&lt;&gt;"", HLOOKUP(L$2+$A6719,Sheet2!BX:NK,2,0),""),"")</f>
        <v/>
      </c>
      <c r="L6719" t="str">
        <f>IF(OR(HLOOKUP(L$2+$A6719,Sheet2!BX:NK,$B6719,0),HLOOKUP(L$2+$A6719,Sheet2!BX:NK,$B6719,0)&lt;&gt;""),HLOOKUP(L$2+$A6719,Sheet2!BX:NK,$B6719,0),"")</f>
        <v/>
      </c>
      <c r="M6719" t="str">
        <f>IF(OR(HLOOKUP(M$2+$A6719,Sheet2!BY:NL,$B6719,0),HLOOKUP(M$2+$A6719,Sheet2!BY:NL,$B6719,0)&lt;&gt;""),HLOOKUP(M$2+$A6719,Sheet2!BY:NL,$B6719,0),"")</f>
        <v/>
      </c>
      <c r="N6719" t="str">
        <f>IF(OR(HLOOKUP(N$2+$A6719,Sheet2!BZ:NM,$B6719,0),HLOOKUP(N$2+$A6719,Sheet2!BZ:NM,$B6719,0)&lt;&gt;""),HLOOKUP(N$2+$A6719,Sheet2!BZ:NM,$B6719,0),"")</f>
        <v/>
      </c>
      <c r="O6719" t="str">
        <f>IF(OR(HLOOKUP(O$2+$A6719,Sheet2!CA:NN,$B6719,0),HLOOKUP(O$2+$A6719,Sheet2!CA:NN,$B6719,0)&lt;&gt;""),HLOOKUP(O$2+$A6719,Sheet2!CA:NN,$B6719,0),"")</f>
        <v/>
      </c>
      <c r="P6719" t="str">
        <f>IF(OR(HLOOKUP(P$2+$A6719,Sheet2!CB:NO,$B6719,0),HLOOKUP(P$2+$A6719,Sheet2!CB:NO,$B6719,0)&lt;&gt;""),HLOOKUP(P$2+$A6719,Sheet2!CB:NO,$B6719,0),"")</f>
        <v/>
      </c>
      <c r="Q6719" t="str">
        <f>IF(OR(HLOOKUP(Q$2+$A6719,Sheet2!CC:NO,$B6719,0),HLOOKUP(Q$2+$A6719,Sheet2!CC:NO,$B6719,0)&lt;&gt;""),HLOOKUP(Q$2+$A6719,Sheet2!CC:NO,$B6719,0),"")</f>
        <v/>
      </c>
    </row>
    <row r="6720" spans="1:17" x14ac:dyDescent="0.25">
      <c r="A6720" s="64">
        <f t="shared" si="835"/>
        <v>36</v>
      </c>
      <c r="B6720" s="64">
        <f t="shared" si="836"/>
        <v>676</v>
      </c>
      <c r="C6720" s="64">
        <f t="shared" si="837"/>
        <v>7</v>
      </c>
      <c r="D6720" s="64">
        <f t="shared" si="838"/>
        <v>672</v>
      </c>
      <c r="E6720" s="64">
        <f t="shared" si="839"/>
        <v>3356</v>
      </c>
      <c r="F6720" s="64" t="str">
        <f t="shared" si="832"/>
        <v/>
      </c>
      <c r="G6720" s="64" t="str">
        <f t="shared" si="833"/>
        <v/>
      </c>
      <c r="H6720" s="64" t="str">
        <f t="shared" si="834"/>
        <v/>
      </c>
      <c r="I6720" s="80" t="str">
        <f>IFERROR(VLOOKUP(D6720,Sheet2!A:B,2,0),"")</f>
        <v/>
      </c>
      <c r="J6720" s="64" t="str">
        <f>IFERROR(IF(I6720&lt;&gt;"",VLOOKUP(I6720,Sheet2!B:C,2,0),""),"")</f>
        <v/>
      </c>
      <c r="K6720" s="64" t="str">
        <f>IFERROR( IF(I6720&lt;&gt;"", HLOOKUP(L$2+$A6720,Sheet2!BX:NK,2,0),""),"")</f>
        <v/>
      </c>
      <c r="L6720" t="str">
        <f>IF(OR(HLOOKUP(L$2+$A6720,Sheet2!BX:NK,$B6720,0),HLOOKUP(L$2+$A6720,Sheet2!BX:NK,$B6720,0)&lt;&gt;""),HLOOKUP(L$2+$A6720,Sheet2!BX:NK,$B6720,0),"")</f>
        <v/>
      </c>
      <c r="M6720" t="str">
        <f>IF(OR(HLOOKUP(M$2+$A6720,Sheet2!BY:NL,$B6720,0),HLOOKUP(M$2+$A6720,Sheet2!BY:NL,$B6720,0)&lt;&gt;""),HLOOKUP(M$2+$A6720,Sheet2!BY:NL,$B6720,0),"")</f>
        <v/>
      </c>
      <c r="N6720" t="str">
        <f>IF(OR(HLOOKUP(N$2+$A6720,Sheet2!BZ:NM,$B6720,0),HLOOKUP(N$2+$A6720,Sheet2!BZ:NM,$B6720,0)&lt;&gt;""),HLOOKUP(N$2+$A6720,Sheet2!BZ:NM,$B6720,0),"")</f>
        <v/>
      </c>
      <c r="O6720" t="str">
        <f>IF(OR(HLOOKUP(O$2+$A6720,Sheet2!CA:NN,$B6720,0),HLOOKUP(O$2+$A6720,Sheet2!CA:NN,$B6720,0)&lt;&gt;""),HLOOKUP(O$2+$A6720,Sheet2!CA:NN,$B6720,0),"")</f>
        <v/>
      </c>
      <c r="P6720" t="str">
        <f>IF(OR(HLOOKUP(P$2+$A6720,Sheet2!CB:NO,$B6720,0),HLOOKUP(P$2+$A6720,Sheet2!CB:NO,$B6720,0)&lt;&gt;""),HLOOKUP(P$2+$A6720,Sheet2!CB:NO,$B6720,0),"")</f>
        <v/>
      </c>
      <c r="Q6720" t="str">
        <f>IF(OR(HLOOKUP(Q$2+$A6720,Sheet2!CC:NO,$B6720,0),HLOOKUP(Q$2+$A6720,Sheet2!CC:NO,$B6720,0)&lt;&gt;""),HLOOKUP(Q$2+$A6720,Sheet2!CC:NO,$B6720,0),"")</f>
        <v/>
      </c>
    </row>
    <row r="6721" spans="1:17" x14ac:dyDescent="0.25">
      <c r="A6721" s="64">
        <f t="shared" si="835"/>
        <v>42</v>
      </c>
      <c r="B6721" s="64">
        <f t="shared" si="836"/>
        <v>676</v>
      </c>
      <c r="C6721" s="64">
        <f t="shared" si="837"/>
        <v>8</v>
      </c>
      <c r="D6721" s="64">
        <f t="shared" si="838"/>
        <v>672</v>
      </c>
      <c r="E6721" s="64">
        <f t="shared" si="839"/>
        <v>3356</v>
      </c>
      <c r="F6721" s="64" t="str">
        <f t="shared" si="832"/>
        <v/>
      </c>
      <c r="G6721" s="64" t="str">
        <f t="shared" si="833"/>
        <v/>
      </c>
      <c r="H6721" s="64" t="str">
        <f t="shared" si="834"/>
        <v/>
      </c>
      <c r="I6721" s="80" t="str">
        <f>IFERROR(VLOOKUP(D6721,Sheet2!A:B,2,0),"")</f>
        <v/>
      </c>
      <c r="J6721" s="64" t="str">
        <f>IFERROR(IF(I6721&lt;&gt;"",VLOOKUP(I6721,Sheet2!B:C,2,0),""),"")</f>
        <v/>
      </c>
      <c r="K6721" s="64" t="str">
        <f>IFERROR( IF(I6721&lt;&gt;"", HLOOKUP(L$2+$A6721,Sheet2!BX:NK,2,0),""),"")</f>
        <v/>
      </c>
      <c r="L6721" t="str">
        <f>IF(OR(HLOOKUP(L$2+$A6721,Sheet2!BX:NK,$B6721,0),HLOOKUP(L$2+$A6721,Sheet2!BX:NK,$B6721,0)&lt;&gt;""),HLOOKUP(L$2+$A6721,Sheet2!BX:NK,$B6721,0),"")</f>
        <v/>
      </c>
      <c r="M6721" t="str">
        <f>IF(OR(HLOOKUP(M$2+$A6721,Sheet2!BY:NL,$B6721,0),HLOOKUP(M$2+$A6721,Sheet2!BY:NL,$B6721,0)&lt;&gt;""),HLOOKUP(M$2+$A6721,Sheet2!BY:NL,$B6721,0),"")</f>
        <v/>
      </c>
      <c r="N6721" t="str">
        <f>IF(OR(HLOOKUP(N$2+$A6721,Sheet2!BZ:NM,$B6721,0),HLOOKUP(N$2+$A6721,Sheet2!BZ:NM,$B6721,0)&lt;&gt;""),HLOOKUP(N$2+$A6721,Sheet2!BZ:NM,$B6721,0),"")</f>
        <v/>
      </c>
      <c r="O6721" t="str">
        <f>IF(OR(HLOOKUP(O$2+$A6721,Sheet2!CA:NN,$B6721,0),HLOOKUP(O$2+$A6721,Sheet2!CA:NN,$B6721,0)&lt;&gt;""),HLOOKUP(O$2+$A6721,Sheet2!CA:NN,$B6721,0),"")</f>
        <v/>
      </c>
      <c r="P6721" t="str">
        <f>IF(OR(HLOOKUP(P$2+$A6721,Sheet2!CB:NO,$B6721,0),HLOOKUP(P$2+$A6721,Sheet2!CB:NO,$B6721,0)&lt;&gt;""),HLOOKUP(P$2+$A6721,Sheet2!CB:NO,$B6721,0),"")</f>
        <v/>
      </c>
      <c r="Q6721" t="str">
        <f>IF(OR(HLOOKUP(Q$2+$A6721,Sheet2!CC:NO,$B6721,0),HLOOKUP(Q$2+$A6721,Sheet2!CC:NO,$B6721,0)&lt;&gt;""),HLOOKUP(Q$2+$A6721,Sheet2!CC:NO,$B6721,0),"")</f>
        <v/>
      </c>
    </row>
    <row r="6722" spans="1:17" x14ac:dyDescent="0.25">
      <c r="A6722" s="64">
        <f t="shared" si="835"/>
        <v>48</v>
      </c>
      <c r="B6722" s="64">
        <f t="shared" si="836"/>
        <v>676</v>
      </c>
      <c r="C6722" s="64">
        <f t="shared" si="837"/>
        <v>9</v>
      </c>
      <c r="D6722" s="64">
        <f t="shared" si="838"/>
        <v>672</v>
      </c>
      <c r="E6722" s="64">
        <f t="shared" si="839"/>
        <v>3356</v>
      </c>
      <c r="F6722" s="64" t="str">
        <f t="shared" si="832"/>
        <v/>
      </c>
      <c r="G6722" s="64" t="str">
        <f t="shared" si="833"/>
        <v/>
      </c>
      <c r="H6722" s="64" t="str">
        <f t="shared" si="834"/>
        <v/>
      </c>
      <c r="I6722" s="80" t="str">
        <f>IFERROR(VLOOKUP(D6722,Sheet2!A:B,2,0),"")</f>
        <v/>
      </c>
      <c r="J6722" s="64" t="str">
        <f>IFERROR(IF(I6722&lt;&gt;"",VLOOKUP(I6722,Sheet2!B:C,2,0),""),"")</f>
        <v/>
      </c>
      <c r="K6722" s="64" t="str">
        <f>IFERROR( IF(I6722&lt;&gt;"", HLOOKUP(L$2+$A6722,Sheet2!BX:NK,2,0),""),"")</f>
        <v/>
      </c>
      <c r="L6722" t="str">
        <f>IF(OR(HLOOKUP(L$2+$A6722,Sheet2!BX:NK,$B6722,0),HLOOKUP(L$2+$A6722,Sheet2!BX:NK,$B6722,0)&lt;&gt;""),HLOOKUP(L$2+$A6722,Sheet2!BX:NK,$B6722,0),"")</f>
        <v/>
      </c>
      <c r="M6722" t="str">
        <f>IF(OR(HLOOKUP(M$2+$A6722,Sheet2!BY:NL,$B6722,0),HLOOKUP(M$2+$A6722,Sheet2!BY:NL,$B6722,0)&lt;&gt;""),HLOOKUP(M$2+$A6722,Sheet2!BY:NL,$B6722,0),"")</f>
        <v/>
      </c>
      <c r="N6722" t="str">
        <f>IF(OR(HLOOKUP(N$2+$A6722,Sheet2!BZ:NM,$B6722,0),HLOOKUP(N$2+$A6722,Sheet2!BZ:NM,$B6722,0)&lt;&gt;""),HLOOKUP(N$2+$A6722,Sheet2!BZ:NM,$B6722,0),"")</f>
        <v/>
      </c>
      <c r="O6722" t="str">
        <f>IF(OR(HLOOKUP(O$2+$A6722,Sheet2!CA:NN,$B6722,0),HLOOKUP(O$2+$A6722,Sheet2!CA:NN,$B6722,0)&lt;&gt;""),HLOOKUP(O$2+$A6722,Sheet2!CA:NN,$B6722,0),"")</f>
        <v/>
      </c>
      <c r="P6722" t="str">
        <f>IF(OR(HLOOKUP(P$2+$A6722,Sheet2!CB:NO,$B6722,0),HLOOKUP(P$2+$A6722,Sheet2!CB:NO,$B6722,0)&lt;&gt;""),HLOOKUP(P$2+$A6722,Sheet2!CB:NO,$B6722,0),"")</f>
        <v/>
      </c>
      <c r="Q6722" t="str">
        <f>IF(OR(HLOOKUP(Q$2+$A6722,Sheet2!CC:NO,$B6722,0),HLOOKUP(Q$2+$A6722,Sheet2!CC:NO,$B6722,0)&lt;&gt;""),HLOOKUP(Q$2+$A6722,Sheet2!CC:NO,$B6722,0),"")</f>
        <v/>
      </c>
    </row>
    <row r="6723" spans="1:17" x14ac:dyDescent="0.25">
      <c r="A6723" s="64">
        <f t="shared" si="835"/>
        <v>54</v>
      </c>
      <c r="B6723" s="64">
        <f t="shared" si="836"/>
        <v>676</v>
      </c>
      <c r="C6723" s="64">
        <f t="shared" si="837"/>
        <v>10</v>
      </c>
      <c r="D6723" s="64">
        <f t="shared" si="838"/>
        <v>672</v>
      </c>
      <c r="E6723" s="64">
        <f t="shared" si="839"/>
        <v>3356</v>
      </c>
      <c r="F6723" s="64" t="str">
        <f t="shared" si="832"/>
        <v/>
      </c>
      <c r="G6723" s="64" t="str">
        <f t="shared" si="833"/>
        <v/>
      </c>
      <c r="H6723" s="64" t="str">
        <f t="shared" si="834"/>
        <v/>
      </c>
      <c r="I6723" s="80" t="str">
        <f>IFERROR(VLOOKUP(D6723,Sheet2!A:B,2,0),"")</f>
        <v/>
      </c>
      <c r="J6723" s="64" t="str">
        <f>IFERROR(IF(I6723&lt;&gt;"",VLOOKUP(I6723,Sheet2!B:C,2,0),""),"")</f>
        <v/>
      </c>
      <c r="K6723" s="64" t="str">
        <f>IFERROR( IF(I6723&lt;&gt;"", HLOOKUP(L$2+$A6723,Sheet2!BX:NK,2,0),""),"")</f>
        <v/>
      </c>
      <c r="L6723" t="str">
        <f>IF(OR(HLOOKUP(L$2+$A6723,Sheet2!BX:NK,$B6723,0),HLOOKUP(L$2+$A6723,Sheet2!BX:NK,$B6723,0)&lt;&gt;""),HLOOKUP(L$2+$A6723,Sheet2!BX:NK,$B6723,0),"")</f>
        <v/>
      </c>
      <c r="M6723" t="str">
        <f>IF(OR(HLOOKUP(M$2+$A6723,Sheet2!BY:NL,$B6723,0),HLOOKUP(M$2+$A6723,Sheet2!BY:NL,$B6723,0)&lt;&gt;""),HLOOKUP(M$2+$A6723,Sheet2!BY:NL,$B6723,0),"")</f>
        <v/>
      </c>
      <c r="N6723" t="str">
        <f>IF(OR(HLOOKUP(N$2+$A6723,Sheet2!BZ:NM,$B6723,0),HLOOKUP(N$2+$A6723,Sheet2!BZ:NM,$B6723,0)&lt;&gt;""),HLOOKUP(N$2+$A6723,Sheet2!BZ:NM,$B6723,0),"")</f>
        <v/>
      </c>
      <c r="O6723" t="str">
        <f>IF(OR(HLOOKUP(O$2+$A6723,Sheet2!CA:NN,$B6723,0),HLOOKUP(O$2+$A6723,Sheet2!CA:NN,$B6723,0)&lt;&gt;""),HLOOKUP(O$2+$A6723,Sheet2!CA:NN,$B6723,0),"")</f>
        <v/>
      </c>
      <c r="P6723" t="str">
        <f>IF(OR(HLOOKUP(P$2+$A6723,Sheet2!CB:NO,$B6723,0),HLOOKUP(P$2+$A6723,Sheet2!CB:NO,$B6723,0)&lt;&gt;""),HLOOKUP(P$2+$A6723,Sheet2!CB:NO,$B6723,0),"")</f>
        <v/>
      </c>
      <c r="Q6723" t="str">
        <f>IF(OR(HLOOKUP(Q$2+$A6723,Sheet2!CC:NO,$B6723,0),HLOOKUP(Q$2+$A6723,Sheet2!CC:NO,$B6723,0)&lt;&gt;""),HLOOKUP(Q$2+$A6723,Sheet2!CC:NO,$B6723,0),"")</f>
        <v/>
      </c>
    </row>
    <row r="6724" spans="1:17" x14ac:dyDescent="0.25">
      <c r="A6724" s="64">
        <f t="shared" si="835"/>
        <v>0</v>
      </c>
      <c r="B6724" s="64">
        <f t="shared" si="836"/>
        <v>677</v>
      </c>
      <c r="C6724" s="64">
        <f t="shared" si="837"/>
        <v>1</v>
      </c>
      <c r="D6724" s="64">
        <f t="shared" si="838"/>
        <v>673</v>
      </c>
      <c r="E6724" s="64">
        <f t="shared" si="839"/>
        <v>3361</v>
      </c>
      <c r="F6724" s="64" t="str">
        <f t="shared" si="832"/>
        <v/>
      </c>
      <c r="G6724" s="64" t="str">
        <f t="shared" si="833"/>
        <v/>
      </c>
      <c r="H6724" s="64" t="str">
        <f t="shared" si="834"/>
        <v/>
      </c>
      <c r="I6724" s="80" t="str">
        <f>IFERROR(VLOOKUP(D6724,Sheet2!A:B,2,0),"")</f>
        <v/>
      </c>
      <c r="J6724" s="64" t="str">
        <f>IFERROR(IF(I6724&lt;&gt;"",VLOOKUP(I6724,Sheet2!B:C,2,0),""),"")</f>
        <v/>
      </c>
      <c r="K6724" s="64" t="str">
        <f>IFERROR( IF(I6724&lt;&gt;"", HLOOKUP(L$2+$A6724,Sheet2!BX:NK,2,0),""),"")</f>
        <v/>
      </c>
      <c r="L6724" t="str">
        <f>IF(OR(HLOOKUP(L$2+$A6724,Sheet2!BX:NK,$B6724,0),HLOOKUP(L$2+$A6724,Sheet2!BX:NK,$B6724,0)&lt;&gt;""),HLOOKUP(L$2+$A6724,Sheet2!BX:NK,$B6724,0),"")</f>
        <v/>
      </c>
      <c r="M6724" t="str">
        <f>IF(OR(HLOOKUP(M$2+$A6724,Sheet2!BY:NL,$B6724,0),HLOOKUP(M$2+$A6724,Sheet2!BY:NL,$B6724,0)&lt;&gt;""),HLOOKUP(M$2+$A6724,Sheet2!BY:NL,$B6724,0),"")</f>
        <v/>
      </c>
      <c r="N6724" t="str">
        <f>IF(OR(HLOOKUP(N$2+$A6724,Sheet2!BZ:NM,$B6724,0),HLOOKUP(N$2+$A6724,Sheet2!BZ:NM,$B6724,0)&lt;&gt;""),HLOOKUP(N$2+$A6724,Sheet2!BZ:NM,$B6724,0),"")</f>
        <v/>
      </c>
      <c r="O6724" t="str">
        <f>IF(OR(HLOOKUP(O$2+$A6724,Sheet2!CA:NN,$B6724,0),HLOOKUP(O$2+$A6724,Sheet2!CA:NN,$B6724,0)&lt;&gt;""),HLOOKUP(O$2+$A6724,Sheet2!CA:NN,$B6724,0),"")</f>
        <v/>
      </c>
      <c r="P6724" t="str">
        <f>IF(OR(HLOOKUP(P$2+$A6724,Sheet2!CB:NO,$B6724,0),HLOOKUP(P$2+$A6724,Sheet2!CB:NO,$B6724,0)&lt;&gt;""),HLOOKUP(P$2+$A6724,Sheet2!CB:NO,$B6724,0),"")</f>
        <v/>
      </c>
      <c r="Q6724" t="str">
        <f>IF(OR(HLOOKUP(Q$2+$A6724,Sheet2!CC:NO,$B6724,0),HLOOKUP(Q$2+$A6724,Sheet2!CC:NO,$B6724,0)&lt;&gt;""),HLOOKUP(Q$2+$A6724,Sheet2!CC:NO,$B6724,0),"")</f>
        <v/>
      </c>
    </row>
    <row r="6725" spans="1:17" x14ac:dyDescent="0.25">
      <c r="A6725" s="64">
        <f t="shared" si="835"/>
        <v>6</v>
      </c>
      <c r="B6725" s="64">
        <f t="shared" si="836"/>
        <v>677</v>
      </c>
      <c r="C6725" s="64">
        <f t="shared" si="837"/>
        <v>2</v>
      </c>
      <c r="D6725" s="64">
        <f t="shared" si="838"/>
        <v>673</v>
      </c>
      <c r="E6725" s="64">
        <f t="shared" si="839"/>
        <v>3361</v>
      </c>
      <c r="F6725" s="64" t="str">
        <f t="shared" ref="F6725:F6788" si="840">IFERROR(IF(I6725&lt;&gt;"",IF(LEFT(K6725,2)="1-",1,2),""),"")</f>
        <v/>
      </c>
      <c r="G6725" s="64" t="str">
        <f t="shared" ref="G6725:G6788" si="841">IFERROR(IF(I6725&lt;&gt;"",MONTH( RIGHT(K6725,LEN(K6725)-FIND("-",K6725))),""),"")</f>
        <v/>
      </c>
      <c r="H6725" s="64" t="str">
        <f t="shared" ref="H6725:H6788" si="842">IFERROR(IF(I6725&lt;&gt;"",YEAR( RIGHT(K6725,LEN(K6725)-FIND("-",K6725))),""),"")</f>
        <v/>
      </c>
      <c r="I6725" s="80" t="str">
        <f>IFERROR(VLOOKUP(D6725,Sheet2!A:B,2,0),"")</f>
        <v/>
      </c>
      <c r="J6725" s="64" t="str">
        <f>IFERROR(IF(I6725&lt;&gt;"",VLOOKUP(I6725,Sheet2!B:C,2,0),""),"")</f>
        <v/>
      </c>
      <c r="K6725" s="64" t="str">
        <f>IFERROR( IF(I6725&lt;&gt;"", HLOOKUP(L$2+$A6725,Sheet2!BX:NK,2,0),""),"")</f>
        <v/>
      </c>
      <c r="L6725" t="str">
        <f>IF(OR(HLOOKUP(L$2+$A6725,Sheet2!BX:NK,$B6725,0),HLOOKUP(L$2+$A6725,Sheet2!BX:NK,$B6725,0)&lt;&gt;""),HLOOKUP(L$2+$A6725,Sheet2!BX:NK,$B6725,0),"")</f>
        <v/>
      </c>
      <c r="M6725" t="str">
        <f>IF(OR(HLOOKUP(M$2+$A6725,Sheet2!BY:NL,$B6725,0),HLOOKUP(M$2+$A6725,Sheet2!BY:NL,$B6725,0)&lt;&gt;""),HLOOKUP(M$2+$A6725,Sheet2!BY:NL,$B6725,0),"")</f>
        <v/>
      </c>
      <c r="N6725" t="str">
        <f>IF(OR(HLOOKUP(N$2+$A6725,Sheet2!BZ:NM,$B6725,0),HLOOKUP(N$2+$A6725,Sheet2!BZ:NM,$B6725,0)&lt;&gt;""),HLOOKUP(N$2+$A6725,Sheet2!BZ:NM,$B6725,0),"")</f>
        <v/>
      </c>
      <c r="O6725" t="str">
        <f>IF(OR(HLOOKUP(O$2+$A6725,Sheet2!CA:NN,$B6725,0),HLOOKUP(O$2+$A6725,Sheet2!CA:NN,$B6725,0)&lt;&gt;""),HLOOKUP(O$2+$A6725,Sheet2!CA:NN,$B6725,0),"")</f>
        <v/>
      </c>
      <c r="P6725" t="str">
        <f>IF(OR(HLOOKUP(P$2+$A6725,Sheet2!CB:NO,$B6725,0),HLOOKUP(P$2+$A6725,Sheet2!CB:NO,$B6725,0)&lt;&gt;""),HLOOKUP(P$2+$A6725,Sheet2!CB:NO,$B6725,0),"")</f>
        <v/>
      </c>
      <c r="Q6725" t="str">
        <f>IF(OR(HLOOKUP(Q$2+$A6725,Sheet2!CC:NO,$B6725,0),HLOOKUP(Q$2+$A6725,Sheet2!CC:NO,$B6725,0)&lt;&gt;""),HLOOKUP(Q$2+$A6725,Sheet2!CC:NO,$B6725,0),"")</f>
        <v/>
      </c>
    </row>
    <row r="6726" spans="1:17" x14ac:dyDescent="0.25">
      <c r="A6726" s="64">
        <f t="shared" ref="A6726:A6789" si="843">IF(C6726&lt;&gt;1,A6725+6,0)</f>
        <v>12</v>
      </c>
      <c r="B6726" s="64">
        <f t="shared" ref="B6726:B6789" si="844">IF(C6726&lt;&gt;1,B6725,B6725+1)</f>
        <v>677</v>
      </c>
      <c r="C6726" s="64">
        <f t="shared" ref="C6726:C6789" si="845">IF($C$3-C6725=0,1,C6725+1)</f>
        <v>3</v>
      </c>
      <c r="D6726" s="64">
        <f t="shared" ref="D6726:D6789" si="846">IF(C6726=1,D6725+1,D6725)</f>
        <v>673</v>
      </c>
      <c r="E6726" s="64">
        <f t="shared" ref="E6726:E6789" si="847">IF(D6726&lt;&gt;D6725,E6725+5,E6725)</f>
        <v>3361</v>
      </c>
      <c r="F6726" s="64" t="str">
        <f t="shared" si="840"/>
        <v/>
      </c>
      <c r="G6726" s="64" t="str">
        <f t="shared" si="841"/>
        <v/>
      </c>
      <c r="H6726" s="64" t="str">
        <f t="shared" si="842"/>
        <v/>
      </c>
      <c r="I6726" s="80" t="str">
        <f>IFERROR(VLOOKUP(D6726,Sheet2!A:B,2,0),"")</f>
        <v/>
      </c>
      <c r="J6726" s="64" t="str">
        <f>IFERROR(IF(I6726&lt;&gt;"",VLOOKUP(I6726,Sheet2!B:C,2,0),""),"")</f>
        <v/>
      </c>
      <c r="K6726" s="64" t="str">
        <f>IFERROR( IF(I6726&lt;&gt;"", HLOOKUP(L$2+$A6726,Sheet2!BX:NK,2,0),""),"")</f>
        <v/>
      </c>
      <c r="L6726" t="str">
        <f>IF(OR(HLOOKUP(L$2+$A6726,Sheet2!BX:NK,$B6726,0),HLOOKUP(L$2+$A6726,Sheet2!BX:NK,$B6726,0)&lt;&gt;""),HLOOKUP(L$2+$A6726,Sheet2!BX:NK,$B6726,0),"")</f>
        <v/>
      </c>
      <c r="M6726" t="str">
        <f>IF(OR(HLOOKUP(M$2+$A6726,Sheet2!BY:NL,$B6726,0),HLOOKUP(M$2+$A6726,Sheet2!BY:NL,$B6726,0)&lt;&gt;""),HLOOKUP(M$2+$A6726,Sheet2!BY:NL,$B6726,0),"")</f>
        <v/>
      </c>
      <c r="N6726" t="str">
        <f>IF(OR(HLOOKUP(N$2+$A6726,Sheet2!BZ:NM,$B6726,0),HLOOKUP(N$2+$A6726,Sheet2!BZ:NM,$B6726,0)&lt;&gt;""),HLOOKUP(N$2+$A6726,Sheet2!BZ:NM,$B6726,0),"")</f>
        <v/>
      </c>
      <c r="O6726" t="str">
        <f>IF(OR(HLOOKUP(O$2+$A6726,Sheet2!CA:NN,$B6726,0),HLOOKUP(O$2+$A6726,Sheet2!CA:NN,$B6726,0)&lt;&gt;""),HLOOKUP(O$2+$A6726,Sheet2!CA:NN,$B6726,0),"")</f>
        <v/>
      </c>
      <c r="P6726" t="str">
        <f>IF(OR(HLOOKUP(P$2+$A6726,Sheet2!CB:NO,$B6726,0),HLOOKUP(P$2+$A6726,Sheet2!CB:NO,$B6726,0)&lt;&gt;""),HLOOKUP(P$2+$A6726,Sheet2!CB:NO,$B6726,0),"")</f>
        <v/>
      </c>
      <c r="Q6726" t="str">
        <f>IF(OR(HLOOKUP(Q$2+$A6726,Sheet2!CC:NO,$B6726,0),HLOOKUP(Q$2+$A6726,Sheet2!CC:NO,$B6726,0)&lt;&gt;""),HLOOKUP(Q$2+$A6726,Sheet2!CC:NO,$B6726,0),"")</f>
        <v/>
      </c>
    </row>
    <row r="6727" spans="1:17" x14ac:dyDescent="0.25">
      <c r="A6727" s="64">
        <f t="shared" si="843"/>
        <v>18</v>
      </c>
      <c r="B6727" s="64">
        <f t="shared" si="844"/>
        <v>677</v>
      </c>
      <c r="C6727" s="64">
        <f t="shared" si="845"/>
        <v>4</v>
      </c>
      <c r="D6727" s="64">
        <f t="shared" si="846"/>
        <v>673</v>
      </c>
      <c r="E6727" s="64">
        <f t="shared" si="847"/>
        <v>3361</v>
      </c>
      <c r="F6727" s="64" t="str">
        <f t="shared" si="840"/>
        <v/>
      </c>
      <c r="G6727" s="64" t="str">
        <f t="shared" si="841"/>
        <v/>
      </c>
      <c r="H6727" s="64" t="str">
        <f t="shared" si="842"/>
        <v/>
      </c>
      <c r="I6727" s="80" t="str">
        <f>IFERROR(VLOOKUP(D6727,Sheet2!A:B,2,0),"")</f>
        <v/>
      </c>
      <c r="J6727" s="64" t="str">
        <f>IFERROR(IF(I6727&lt;&gt;"",VLOOKUP(I6727,Sheet2!B:C,2,0),""),"")</f>
        <v/>
      </c>
      <c r="K6727" s="64" t="str">
        <f>IFERROR( IF(I6727&lt;&gt;"", HLOOKUP(L$2+$A6727,Sheet2!BX:NK,2,0),""),"")</f>
        <v/>
      </c>
      <c r="L6727" t="str">
        <f>IF(OR(HLOOKUP(L$2+$A6727,Sheet2!BX:NK,$B6727,0),HLOOKUP(L$2+$A6727,Sheet2!BX:NK,$B6727,0)&lt;&gt;""),HLOOKUP(L$2+$A6727,Sheet2!BX:NK,$B6727,0),"")</f>
        <v/>
      </c>
      <c r="M6727" t="str">
        <f>IF(OR(HLOOKUP(M$2+$A6727,Sheet2!BY:NL,$B6727,0),HLOOKUP(M$2+$A6727,Sheet2!BY:NL,$B6727,0)&lt;&gt;""),HLOOKUP(M$2+$A6727,Sheet2!BY:NL,$B6727,0),"")</f>
        <v/>
      </c>
      <c r="N6727" t="str">
        <f>IF(OR(HLOOKUP(N$2+$A6727,Sheet2!BZ:NM,$B6727,0),HLOOKUP(N$2+$A6727,Sheet2!BZ:NM,$B6727,0)&lt;&gt;""),HLOOKUP(N$2+$A6727,Sheet2!BZ:NM,$B6727,0),"")</f>
        <v/>
      </c>
      <c r="O6727" t="str">
        <f>IF(OR(HLOOKUP(O$2+$A6727,Sheet2!CA:NN,$B6727,0),HLOOKUP(O$2+$A6727,Sheet2!CA:NN,$B6727,0)&lt;&gt;""),HLOOKUP(O$2+$A6727,Sheet2!CA:NN,$B6727,0),"")</f>
        <v/>
      </c>
      <c r="P6727" t="str">
        <f>IF(OR(HLOOKUP(P$2+$A6727,Sheet2!CB:NO,$B6727,0),HLOOKUP(P$2+$A6727,Sheet2!CB:NO,$B6727,0)&lt;&gt;""),HLOOKUP(P$2+$A6727,Sheet2!CB:NO,$B6727,0),"")</f>
        <v/>
      </c>
      <c r="Q6727" t="str">
        <f>IF(OR(HLOOKUP(Q$2+$A6727,Sheet2!CC:NO,$B6727,0),HLOOKUP(Q$2+$A6727,Sheet2!CC:NO,$B6727,0)&lt;&gt;""),HLOOKUP(Q$2+$A6727,Sheet2!CC:NO,$B6727,0),"")</f>
        <v/>
      </c>
    </row>
    <row r="6728" spans="1:17" x14ac:dyDescent="0.25">
      <c r="A6728" s="64">
        <f t="shared" si="843"/>
        <v>24</v>
      </c>
      <c r="B6728" s="64">
        <f t="shared" si="844"/>
        <v>677</v>
      </c>
      <c r="C6728" s="64">
        <f t="shared" si="845"/>
        <v>5</v>
      </c>
      <c r="D6728" s="64">
        <f t="shared" si="846"/>
        <v>673</v>
      </c>
      <c r="E6728" s="64">
        <f t="shared" si="847"/>
        <v>3361</v>
      </c>
      <c r="F6728" s="64" t="str">
        <f t="shared" si="840"/>
        <v/>
      </c>
      <c r="G6728" s="64" t="str">
        <f t="shared" si="841"/>
        <v/>
      </c>
      <c r="H6728" s="64" t="str">
        <f t="shared" si="842"/>
        <v/>
      </c>
      <c r="I6728" s="80" t="str">
        <f>IFERROR(VLOOKUP(D6728,Sheet2!A:B,2,0),"")</f>
        <v/>
      </c>
      <c r="J6728" s="64" t="str">
        <f>IFERROR(IF(I6728&lt;&gt;"",VLOOKUP(I6728,Sheet2!B:C,2,0),""),"")</f>
        <v/>
      </c>
      <c r="K6728" s="64" t="str">
        <f>IFERROR( IF(I6728&lt;&gt;"", HLOOKUP(L$2+$A6728,Sheet2!BX:NK,2,0),""),"")</f>
        <v/>
      </c>
      <c r="L6728" t="str">
        <f>IF(OR(HLOOKUP(L$2+$A6728,Sheet2!BX:NK,$B6728,0),HLOOKUP(L$2+$A6728,Sheet2!BX:NK,$B6728,0)&lt;&gt;""),HLOOKUP(L$2+$A6728,Sheet2!BX:NK,$B6728,0),"")</f>
        <v/>
      </c>
      <c r="M6728" t="str">
        <f>IF(OR(HLOOKUP(M$2+$A6728,Sheet2!BY:NL,$B6728,0),HLOOKUP(M$2+$A6728,Sheet2!BY:NL,$B6728,0)&lt;&gt;""),HLOOKUP(M$2+$A6728,Sheet2!BY:NL,$B6728,0),"")</f>
        <v/>
      </c>
      <c r="N6728" t="str">
        <f>IF(OR(HLOOKUP(N$2+$A6728,Sheet2!BZ:NM,$B6728,0),HLOOKUP(N$2+$A6728,Sheet2!BZ:NM,$B6728,0)&lt;&gt;""),HLOOKUP(N$2+$A6728,Sheet2!BZ:NM,$B6728,0),"")</f>
        <v/>
      </c>
      <c r="O6728" t="str">
        <f>IF(OR(HLOOKUP(O$2+$A6728,Sheet2!CA:NN,$B6728,0),HLOOKUP(O$2+$A6728,Sheet2!CA:NN,$B6728,0)&lt;&gt;""),HLOOKUP(O$2+$A6728,Sheet2!CA:NN,$B6728,0),"")</f>
        <v/>
      </c>
      <c r="P6728" t="str">
        <f>IF(OR(HLOOKUP(P$2+$A6728,Sheet2!CB:NO,$B6728,0),HLOOKUP(P$2+$A6728,Sheet2!CB:NO,$B6728,0)&lt;&gt;""),HLOOKUP(P$2+$A6728,Sheet2!CB:NO,$B6728,0),"")</f>
        <v/>
      </c>
      <c r="Q6728" t="str">
        <f>IF(OR(HLOOKUP(Q$2+$A6728,Sheet2!CC:NO,$B6728,0),HLOOKUP(Q$2+$A6728,Sheet2!CC:NO,$B6728,0)&lt;&gt;""),HLOOKUP(Q$2+$A6728,Sheet2!CC:NO,$B6728,0),"")</f>
        <v/>
      </c>
    </row>
    <row r="6729" spans="1:17" x14ac:dyDescent="0.25">
      <c r="A6729" s="64">
        <f t="shared" si="843"/>
        <v>30</v>
      </c>
      <c r="B6729" s="64">
        <f t="shared" si="844"/>
        <v>677</v>
      </c>
      <c r="C6729" s="64">
        <f t="shared" si="845"/>
        <v>6</v>
      </c>
      <c r="D6729" s="64">
        <f t="shared" si="846"/>
        <v>673</v>
      </c>
      <c r="E6729" s="64">
        <f t="shared" si="847"/>
        <v>3361</v>
      </c>
      <c r="F6729" s="64" t="str">
        <f t="shared" si="840"/>
        <v/>
      </c>
      <c r="G6729" s="64" t="str">
        <f t="shared" si="841"/>
        <v/>
      </c>
      <c r="H6729" s="64" t="str">
        <f t="shared" si="842"/>
        <v/>
      </c>
      <c r="I6729" s="80" t="str">
        <f>IFERROR(VLOOKUP(D6729,Sheet2!A:B,2,0),"")</f>
        <v/>
      </c>
      <c r="J6729" s="64" t="str">
        <f>IFERROR(IF(I6729&lt;&gt;"",VLOOKUP(I6729,Sheet2!B:C,2,0),""),"")</f>
        <v/>
      </c>
      <c r="K6729" s="64" t="str">
        <f>IFERROR( IF(I6729&lt;&gt;"", HLOOKUP(L$2+$A6729,Sheet2!BX:NK,2,0),""),"")</f>
        <v/>
      </c>
      <c r="L6729" t="str">
        <f>IF(OR(HLOOKUP(L$2+$A6729,Sheet2!BX:NK,$B6729,0),HLOOKUP(L$2+$A6729,Sheet2!BX:NK,$B6729,0)&lt;&gt;""),HLOOKUP(L$2+$A6729,Sheet2!BX:NK,$B6729,0),"")</f>
        <v/>
      </c>
      <c r="M6729" t="str">
        <f>IF(OR(HLOOKUP(M$2+$A6729,Sheet2!BY:NL,$B6729,0),HLOOKUP(M$2+$A6729,Sheet2!BY:NL,$B6729,0)&lt;&gt;""),HLOOKUP(M$2+$A6729,Sheet2!BY:NL,$B6729,0),"")</f>
        <v/>
      </c>
      <c r="N6729" t="str">
        <f>IF(OR(HLOOKUP(N$2+$A6729,Sheet2!BZ:NM,$B6729,0),HLOOKUP(N$2+$A6729,Sheet2!BZ:NM,$B6729,0)&lt;&gt;""),HLOOKUP(N$2+$A6729,Sheet2!BZ:NM,$B6729,0),"")</f>
        <v/>
      </c>
      <c r="O6729" t="str">
        <f>IF(OR(HLOOKUP(O$2+$A6729,Sheet2!CA:NN,$B6729,0),HLOOKUP(O$2+$A6729,Sheet2!CA:NN,$B6729,0)&lt;&gt;""),HLOOKUP(O$2+$A6729,Sheet2!CA:NN,$B6729,0),"")</f>
        <v/>
      </c>
      <c r="P6729" t="str">
        <f>IF(OR(HLOOKUP(P$2+$A6729,Sheet2!CB:NO,$B6729,0),HLOOKUP(P$2+$A6729,Sheet2!CB:NO,$B6729,0)&lt;&gt;""),HLOOKUP(P$2+$A6729,Sheet2!CB:NO,$B6729,0),"")</f>
        <v/>
      </c>
      <c r="Q6729" t="str">
        <f>IF(OR(HLOOKUP(Q$2+$A6729,Sheet2!CC:NO,$B6729,0),HLOOKUP(Q$2+$A6729,Sheet2!CC:NO,$B6729,0)&lt;&gt;""),HLOOKUP(Q$2+$A6729,Sheet2!CC:NO,$B6729,0),"")</f>
        <v/>
      </c>
    </row>
    <row r="6730" spans="1:17" x14ac:dyDescent="0.25">
      <c r="A6730" s="64">
        <f t="shared" si="843"/>
        <v>36</v>
      </c>
      <c r="B6730" s="64">
        <f t="shared" si="844"/>
        <v>677</v>
      </c>
      <c r="C6730" s="64">
        <f t="shared" si="845"/>
        <v>7</v>
      </c>
      <c r="D6730" s="64">
        <f t="shared" si="846"/>
        <v>673</v>
      </c>
      <c r="E6730" s="64">
        <f t="shared" si="847"/>
        <v>3361</v>
      </c>
      <c r="F6730" s="64" t="str">
        <f t="shared" si="840"/>
        <v/>
      </c>
      <c r="G6730" s="64" t="str">
        <f t="shared" si="841"/>
        <v/>
      </c>
      <c r="H6730" s="64" t="str">
        <f t="shared" si="842"/>
        <v/>
      </c>
      <c r="I6730" s="80" t="str">
        <f>IFERROR(VLOOKUP(D6730,Sheet2!A:B,2,0),"")</f>
        <v/>
      </c>
      <c r="J6730" s="64" t="str">
        <f>IFERROR(IF(I6730&lt;&gt;"",VLOOKUP(I6730,Sheet2!B:C,2,0),""),"")</f>
        <v/>
      </c>
      <c r="K6730" s="64" t="str">
        <f>IFERROR( IF(I6730&lt;&gt;"", HLOOKUP(L$2+$A6730,Sheet2!BX:NK,2,0),""),"")</f>
        <v/>
      </c>
      <c r="L6730" t="str">
        <f>IF(OR(HLOOKUP(L$2+$A6730,Sheet2!BX:NK,$B6730,0),HLOOKUP(L$2+$A6730,Sheet2!BX:NK,$B6730,0)&lt;&gt;""),HLOOKUP(L$2+$A6730,Sheet2!BX:NK,$B6730,0),"")</f>
        <v/>
      </c>
      <c r="M6730" t="str">
        <f>IF(OR(HLOOKUP(M$2+$A6730,Sheet2!BY:NL,$B6730,0),HLOOKUP(M$2+$A6730,Sheet2!BY:NL,$B6730,0)&lt;&gt;""),HLOOKUP(M$2+$A6730,Sheet2!BY:NL,$B6730,0),"")</f>
        <v/>
      </c>
      <c r="N6730" t="str">
        <f>IF(OR(HLOOKUP(N$2+$A6730,Sheet2!BZ:NM,$B6730,0),HLOOKUP(N$2+$A6730,Sheet2!BZ:NM,$B6730,0)&lt;&gt;""),HLOOKUP(N$2+$A6730,Sheet2!BZ:NM,$B6730,0),"")</f>
        <v/>
      </c>
      <c r="O6730" t="str">
        <f>IF(OR(HLOOKUP(O$2+$A6730,Sheet2!CA:NN,$B6730,0),HLOOKUP(O$2+$A6730,Sheet2!CA:NN,$B6730,0)&lt;&gt;""),HLOOKUP(O$2+$A6730,Sheet2!CA:NN,$B6730,0),"")</f>
        <v/>
      </c>
      <c r="P6730" t="str">
        <f>IF(OR(HLOOKUP(P$2+$A6730,Sheet2!CB:NO,$B6730,0),HLOOKUP(P$2+$A6730,Sheet2!CB:NO,$B6730,0)&lt;&gt;""),HLOOKUP(P$2+$A6730,Sheet2!CB:NO,$B6730,0),"")</f>
        <v/>
      </c>
      <c r="Q6730" t="str">
        <f>IF(OR(HLOOKUP(Q$2+$A6730,Sheet2!CC:NO,$B6730,0),HLOOKUP(Q$2+$A6730,Sheet2!CC:NO,$B6730,0)&lt;&gt;""),HLOOKUP(Q$2+$A6730,Sheet2!CC:NO,$B6730,0),"")</f>
        <v/>
      </c>
    </row>
    <row r="6731" spans="1:17" x14ac:dyDescent="0.25">
      <c r="A6731" s="64">
        <f t="shared" si="843"/>
        <v>42</v>
      </c>
      <c r="B6731" s="64">
        <f t="shared" si="844"/>
        <v>677</v>
      </c>
      <c r="C6731" s="64">
        <f t="shared" si="845"/>
        <v>8</v>
      </c>
      <c r="D6731" s="64">
        <f t="shared" si="846"/>
        <v>673</v>
      </c>
      <c r="E6731" s="64">
        <f t="shared" si="847"/>
        <v>3361</v>
      </c>
      <c r="F6731" s="64" t="str">
        <f t="shared" si="840"/>
        <v/>
      </c>
      <c r="G6731" s="64" t="str">
        <f t="shared" si="841"/>
        <v/>
      </c>
      <c r="H6731" s="64" t="str">
        <f t="shared" si="842"/>
        <v/>
      </c>
      <c r="I6731" s="80" t="str">
        <f>IFERROR(VLOOKUP(D6731,Sheet2!A:B,2,0),"")</f>
        <v/>
      </c>
      <c r="J6731" s="64" t="str">
        <f>IFERROR(IF(I6731&lt;&gt;"",VLOOKUP(I6731,Sheet2!B:C,2,0),""),"")</f>
        <v/>
      </c>
      <c r="K6731" s="64" t="str">
        <f>IFERROR( IF(I6731&lt;&gt;"", HLOOKUP(L$2+$A6731,Sheet2!BX:NK,2,0),""),"")</f>
        <v/>
      </c>
      <c r="L6731" t="str">
        <f>IF(OR(HLOOKUP(L$2+$A6731,Sheet2!BX:NK,$B6731,0),HLOOKUP(L$2+$A6731,Sheet2!BX:NK,$B6731,0)&lt;&gt;""),HLOOKUP(L$2+$A6731,Sheet2!BX:NK,$B6731,0),"")</f>
        <v/>
      </c>
      <c r="M6731" t="str">
        <f>IF(OR(HLOOKUP(M$2+$A6731,Sheet2!BY:NL,$B6731,0),HLOOKUP(M$2+$A6731,Sheet2!BY:NL,$B6731,0)&lt;&gt;""),HLOOKUP(M$2+$A6731,Sheet2!BY:NL,$B6731,0),"")</f>
        <v/>
      </c>
      <c r="N6731" t="str">
        <f>IF(OR(HLOOKUP(N$2+$A6731,Sheet2!BZ:NM,$B6731,0),HLOOKUP(N$2+$A6731,Sheet2!BZ:NM,$B6731,0)&lt;&gt;""),HLOOKUP(N$2+$A6731,Sheet2!BZ:NM,$B6731,0),"")</f>
        <v/>
      </c>
      <c r="O6731" t="str">
        <f>IF(OR(HLOOKUP(O$2+$A6731,Sheet2!CA:NN,$B6731,0),HLOOKUP(O$2+$A6731,Sheet2!CA:NN,$B6731,0)&lt;&gt;""),HLOOKUP(O$2+$A6731,Sheet2!CA:NN,$B6731,0),"")</f>
        <v/>
      </c>
      <c r="P6731" t="str">
        <f>IF(OR(HLOOKUP(P$2+$A6731,Sheet2!CB:NO,$B6731,0),HLOOKUP(P$2+$A6731,Sheet2!CB:NO,$B6731,0)&lt;&gt;""),HLOOKUP(P$2+$A6731,Sheet2!CB:NO,$B6731,0),"")</f>
        <v/>
      </c>
      <c r="Q6731" t="str">
        <f>IF(OR(HLOOKUP(Q$2+$A6731,Sheet2!CC:NO,$B6731,0),HLOOKUP(Q$2+$A6731,Sheet2!CC:NO,$B6731,0)&lt;&gt;""),HLOOKUP(Q$2+$A6731,Sheet2!CC:NO,$B6731,0),"")</f>
        <v/>
      </c>
    </row>
    <row r="6732" spans="1:17" x14ac:dyDescent="0.25">
      <c r="A6732" s="64">
        <f t="shared" si="843"/>
        <v>48</v>
      </c>
      <c r="B6732" s="64">
        <f t="shared" si="844"/>
        <v>677</v>
      </c>
      <c r="C6732" s="64">
        <f t="shared" si="845"/>
        <v>9</v>
      </c>
      <c r="D6732" s="64">
        <f t="shared" si="846"/>
        <v>673</v>
      </c>
      <c r="E6732" s="64">
        <f t="shared" si="847"/>
        <v>3361</v>
      </c>
      <c r="F6732" s="64" t="str">
        <f t="shared" si="840"/>
        <v/>
      </c>
      <c r="G6732" s="64" t="str">
        <f t="shared" si="841"/>
        <v/>
      </c>
      <c r="H6732" s="64" t="str">
        <f t="shared" si="842"/>
        <v/>
      </c>
      <c r="I6732" s="80" t="str">
        <f>IFERROR(VLOOKUP(D6732,Sheet2!A:B,2,0),"")</f>
        <v/>
      </c>
      <c r="J6732" s="64" t="str">
        <f>IFERROR(IF(I6732&lt;&gt;"",VLOOKUP(I6732,Sheet2!B:C,2,0),""),"")</f>
        <v/>
      </c>
      <c r="K6732" s="64" t="str">
        <f>IFERROR( IF(I6732&lt;&gt;"", HLOOKUP(L$2+$A6732,Sheet2!BX:NK,2,0),""),"")</f>
        <v/>
      </c>
      <c r="L6732" t="str">
        <f>IF(OR(HLOOKUP(L$2+$A6732,Sheet2!BX:NK,$B6732,0),HLOOKUP(L$2+$A6732,Sheet2!BX:NK,$B6732,0)&lt;&gt;""),HLOOKUP(L$2+$A6732,Sheet2!BX:NK,$B6732,0),"")</f>
        <v/>
      </c>
      <c r="M6732" t="str">
        <f>IF(OR(HLOOKUP(M$2+$A6732,Sheet2!BY:NL,$B6732,0),HLOOKUP(M$2+$A6732,Sheet2!BY:NL,$B6732,0)&lt;&gt;""),HLOOKUP(M$2+$A6732,Sheet2!BY:NL,$B6732,0),"")</f>
        <v/>
      </c>
      <c r="N6732" t="str">
        <f>IF(OR(HLOOKUP(N$2+$A6732,Sheet2!BZ:NM,$B6732,0),HLOOKUP(N$2+$A6732,Sheet2!BZ:NM,$B6732,0)&lt;&gt;""),HLOOKUP(N$2+$A6732,Sheet2!BZ:NM,$B6732,0),"")</f>
        <v/>
      </c>
      <c r="O6732" t="str">
        <f>IF(OR(HLOOKUP(O$2+$A6732,Sheet2!CA:NN,$B6732,0),HLOOKUP(O$2+$A6732,Sheet2!CA:NN,$B6732,0)&lt;&gt;""),HLOOKUP(O$2+$A6732,Sheet2!CA:NN,$B6732,0),"")</f>
        <v/>
      </c>
      <c r="P6732" t="str">
        <f>IF(OR(HLOOKUP(P$2+$A6732,Sheet2!CB:NO,$B6732,0),HLOOKUP(P$2+$A6732,Sheet2!CB:NO,$B6732,0)&lt;&gt;""),HLOOKUP(P$2+$A6732,Sheet2!CB:NO,$B6732,0),"")</f>
        <v/>
      </c>
      <c r="Q6732" t="str">
        <f>IF(OR(HLOOKUP(Q$2+$A6732,Sheet2!CC:NO,$B6732,0),HLOOKUP(Q$2+$A6732,Sheet2!CC:NO,$B6732,0)&lt;&gt;""),HLOOKUP(Q$2+$A6732,Sheet2!CC:NO,$B6732,0),"")</f>
        <v/>
      </c>
    </row>
    <row r="6733" spans="1:17" x14ac:dyDescent="0.25">
      <c r="A6733" s="64">
        <f t="shared" si="843"/>
        <v>54</v>
      </c>
      <c r="B6733" s="64">
        <f t="shared" si="844"/>
        <v>677</v>
      </c>
      <c r="C6733" s="64">
        <f t="shared" si="845"/>
        <v>10</v>
      </c>
      <c r="D6733" s="64">
        <f t="shared" si="846"/>
        <v>673</v>
      </c>
      <c r="E6733" s="64">
        <f t="shared" si="847"/>
        <v>3361</v>
      </c>
      <c r="F6733" s="64" t="str">
        <f t="shared" si="840"/>
        <v/>
      </c>
      <c r="G6733" s="64" t="str">
        <f t="shared" si="841"/>
        <v/>
      </c>
      <c r="H6733" s="64" t="str">
        <f t="shared" si="842"/>
        <v/>
      </c>
      <c r="I6733" s="80" t="str">
        <f>IFERROR(VLOOKUP(D6733,Sheet2!A:B,2,0),"")</f>
        <v/>
      </c>
      <c r="J6733" s="64" t="str">
        <f>IFERROR(IF(I6733&lt;&gt;"",VLOOKUP(I6733,Sheet2!B:C,2,0),""),"")</f>
        <v/>
      </c>
      <c r="K6733" s="64" t="str">
        <f>IFERROR( IF(I6733&lt;&gt;"", HLOOKUP(L$2+$A6733,Sheet2!BX:NK,2,0),""),"")</f>
        <v/>
      </c>
      <c r="L6733" t="str">
        <f>IF(OR(HLOOKUP(L$2+$A6733,Sheet2!BX:NK,$B6733,0),HLOOKUP(L$2+$A6733,Sheet2!BX:NK,$B6733,0)&lt;&gt;""),HLOOKUP(L$2+$A6733,Sheet2!BX:NK,$B6733,0),"")</f>
        <v/>
      </c>
      <c r="M6733" t="str">
        <f>IF(OR(HLOOKUP(M$2+$A6733,Sheet2!BY:NL,$B6733,0),HLOOKUP(M$2+$A6733,Sheet2!BY:NL,$B6733,0)&lt;&gt;""),HLOOKUP(M$2+$A6733,Sheet2!BY:NL,$B6733,0),"")</f>
        <v/>
      </c>
      <c r="N6733" t="str">
        <f>IF(OR(HLOOKUP(N$2+$A6733,Sheet2!BZ:NM,$B6733,0),HLOOKUP(N$2+$A6733,Sheet2!BZ:NM,$B6733,0)&lt;&gt;""),HLOOKUP(N$2+$A6733,Sheet2!BZ:NM,$B6733,0),"")</f>
        <v/>
      </c>
      <c r="O6733" t="str">
        <f>IF(OR(HLOOKUP(O$2+$A6733,Sheet2!CA:NN,$B6733,0),HLOOKUP(O$2+$A6733,Sheet2!CA:NN,$B6733,0)&lt;&gt;""),HLOOKUP(O$2+$A6733,Sheet2!CA:NN,$B6733,0),"")</f>
        <v/>
      </c>
      <c r="P6733" t="str">
        <f>IF(OR(HLOOKUP(P$2+$A6733,Sheet2!CB:NO,$B6733,0),HLOOKUP(P$2+$A6733,Sheet2!CB:NO,$B6733,0)&lt;&gt;""),HLOOKUP(P$2+$A6733,Sheet2!CB:NO,$B6733,0),"")</f>
        <v/>
      </c>
      <c r="Q6733" t="str">
        <f>IF(OR(HLOOKUP(Q$2+$A6733,Sheet2!CC:NO,$B6733,0),HLOOKUP(Q$2+$A6733,Sheet2!CC:NO,$B6733,0)&lt;&gt;""),HLOOKUP(Q$2+$A6733,Sheet2!CC:NO,$B6733,0),"")</f>
        <v/>
      </c>
    </row>
    <row r="6734" spans="1:17" x14ac:dyDescent="0.25">
      <c r="A6734" s="64">
        <f t="shared" si="843"/>
        <v>0</v>
      </c>
      <c r="B6734" s="64">
        <f t="shared" si="844"/>
        <v>678</v>
      </c>
      <c r="C6734" s="64">
        <f t="shared" si="845"/>
        <v>1</v>
      </c>
      <c r="D6734" s="64">
        <f t="shared" si="846"/>
        <v>674</v>
      </c>
      <c r="E6734" s="64">
        <f t="shared" si="847"/>
        <v>3366</v>
      </c>
      <c r="F6734" s="64" t="str">
        <f t="shared" si="840"/>
        <v/>
      </c>
      <c r="G6734" s="64" t="str">
        <f t="shared" si="841"/>
        <v/>
      </c>
      <c r="H6734" s="64" t="str">
        <f t="shared" si="842"/>
        <v/>
      </c>
      <c r="I6734" s="80" t="str">
        <f>IFERROR(VLOOKUP(D6734,Sheet2!A:B,2,0),"")</f>
        <v/>
      </c>
      <c r="J6734" s="64" t="str">
        <f>IFERROR(IF(I6734&lt;&gt;"",VLOOKUP(I6734,Sheet2!B:C,2,0),""),"")</f>
        <v/>
      </c>
      <c r="K6734" s="64" t="str">
        <f>IFERROR( IF(I6734&lt;&gt;"", HLOOKUP(L$2+$A6734,Sheet2!BX:NK,2,0),""),"")</f>
        <v/>
      </c>
      <c r="L6734" t="str">
        <f>IF(OR(HLOOKUP(L$2+$A6734,Sheet2!BX:NK,$B6734,0),HLOOKUP(L$2+$A6734,Sheet2!BX:NK,$B6734,0)&lt;&gt;""),HLOOKUP(L$2+$A6734,Sheet2!BX:NK,$B6734,0),"")</f>
        <v/>
      </c>
      <c r="M6734" t="str">
        <f>IF(OR(HLOOKUP(M$2+$A6734,Sheet2!BY:NL,$B6734,0),HLOOKUP(M$2+$A6734,Sheet2!BY:NL,$B6734,0)&lt;&gt;""),HLOOKUP(M$2+$A6734,Sheet2!BY:NL,$B6734,0),"")</f>
        <v/>
      </c>
      <c r="N6734" t="str">
        <f>IF(OR(HLOOKUP(N$2+$A6734,Sheet2!BZ:NM,$B6734,0),HLOOKUP(N$2+$A6734,Sheet2!BZ:NM,$B6734,0)&lt;&gt;""),HLOOKUP(N$2+$A6734,Sheet2!BZ:NM,$B6734,0),"")</f>
        <v/>
      </c>
      <c r="O6734" t="str">
        <f>IF(OR(HLOOKUP(O$2+$A6734,Sheet2!CA:NN,$B6734,0),HLOOKUP(O$2+$A6734,Sheet2!CA:NN,$B6734,0)&lt;&gt;""),HLOOKUP(O$2+$A6734,Sheet2!CA:NN,$B6734,0),"")</f>
        <v/>
      </c>
      <c r="P6734" t="str">
        <f>IF(OR(HLOOKUP(P$2+$A6734,Sheet2!CB:NO,$B6734,0),HLOOKUP(P$2+$A6734,Sheet2!CB:NO,$B6734,0)&lt;&gt;""),HLOOKUP(P$2+$A6734,Sheet2!CB:NO,$B6734,0),"")</f>
        <v/>
      </c>
      <c r="Q6734" t="str">
        <f>IF(OR(HLOOKUP(Q$2+$A6734,Sheet2!CC:NO,$B6734,0),HLOOKUP(Q$2+$A6734,Sheet2!CC:NO,$B6734,0)&lt;&gt;""),HLOOKUP(Q$2+$A6734,Sheet2!CC:NO,$B6734,0),"")</f>
        <v/>
      </c>
    </row>
    <row r="6735" spans="1:17" x14ac:dyDescent="0.25">
      <c r="A6735" s="64">
        <f t="shared" si="843"/>
        <v>6</v>
      </c>
      <c r="B6735" s="64">
        <f t="shared" si="844"/>
        <v>678</v>
      </c>
      <c r="C6735" s="64">
        <f t="shared" si="845"/>
        <v>2</v>
      </c>
      <c r="D6735" s="64">
        <f t="shared" si="846"/>
        <v>674</v>
      </c>
      <c r="E6735" s="64">
        <f t="shared" si="847"/>
        <v>3366</v>
      </c>
      <c r="F6735" s="64" t="str">
        <f t="shared" si="840"/>
        <v/>
      </c>
      <c r="G6735" s="64" t="str">
        <f t="shared" si="841"/>
        <v/>
      </c>
      <c r="H6735" s="64" t="str">
        <f t="shared" si="842"/>
        <v/>
      </c>
      <c r="I6735" s="80" t="str">
        <f>IFERROR(VLOOKUP(D6735,Sheet2!A:B,2,0),"")</f>
        <v/>
      </c>
      <c r="J6735" s="64" t="str">
        <f>IFERROR(IF(I6735&lt;&gt;"",VLOOKUP(I6735,Sheet2!B:C,2,0),""),"")</f>
        <v/>
      </c>
      <c r="K6735" s="64" t="str">
        <f>IFERROR( IF(I6735&lt;&gt;"", HLOOKUP(L$2+$A6735,Sheet2!BX:NK,2,0),""),"")</f>
        <v/>
      </c>
      <c r="L6735" t="str">
        <f>IF(OR(HLOOKUP(L$2+$A6735,Sheet2!BX:NK,$B6735,0),HLOOKUP(L$2+$A6735,Sheet2!BX:NK,$B6735,0)&lt;&gt;""),HLOOKUP(L$2+$A6735,Sheet2!BX:NK,$B6735,0),"")</f>
        <v/>
      </c>
      <c r="M6735" t="str">
        <f>IF(OR(HLOOKUP(M$2+$A6735,Sheet2!BY:NL,$B6735,0),HLOOKUP(M$2+$A6735,Sheet2!BY:NL,$B6735,0)&lt;&gt;""),HLOOKUP(M$2+$A6735,Sheet2!BY:NL,$B6735,0),"")</f>
        <v/>
      </c>
      <c r="N6735" t="str">
        <f>IF(OR(HLOOKUP(N$2+$A6735,Sheet2!BZ:NM,$B6735,0),HLOOKUP(N$2+$A6735,Sheet2!BZ:NM,$B6735,0)&lt;&gt;""),HLOOKUP(N$2+$A6735,Sheet2!BZ:NM,$B6735,0),"")</f>
        <v/>
      </c>
      <c r="O6735" t="str">
        <f>IF(OR(HLOOKUP(O$2+$A6735,Sheet2!CA:NN,$B6735,0),HLOOKUP(O$2+$A6735,Sheet2!CA:NN,$B6735,0)&lt;&gt;""),HLOOKUP(O$2+$A6735,Sheet2!CA:NN,$B6735,0),"")</f>
        <v/>
      </c>
      <c r="P6735" t="str">
        <f>IF(OR(HLOOKUP(P$2+$A6735,Sheet2!CB:NO,$B6735,0),HLOOKUP(P$2+$A6735,Sheet2!CB:NO,$B6735,0)&lt;&gt;""),HLOOKUP(P$2+$A6735,Sheet2!CB:NO,$B6735,0),"")</f>
        <v/>
      </c>
      <c r="Q6735" t="str">
        <f>IF(OR(HLOOKUP(Q$2+$A6735,Sheet2!CC:NO,$B6735,0),HLOOKUP(Q$2+$A6735,Sheet2!CC:NO,$B6735,0)&lt;&gt;""),HLOOKUP(Q$2+$A6735,Sheet2!CC:NO,$B6735,0),"")</f>
        <v/>
      </c>
    </row>
    <row r="6736" spans="1:17" x14ac:dyDescent="0.25">
      <c r="A6736" s="64">
        <f t="shared" si="843"/>
        <v>12</v>
      </c>
      <c r="B6736" s="64">
        <f t="shared" si="844"/>
        <v>678</v>
      </c>
      <c r="C6736" s="64">
        <f t="shared" si="845"/>
        <v>3</v>
      </c>
      <c r="D6736" s="64">
        <f t="shared" si="846"/>
        <v>674</v>
      </c>
      <c r="E6736" s="64">
        <f t="shared" si="847"/>
        <v>3366</v>
      </c>
      <c r="F6736" s="64" t="str">
        <f t="shared" si="840"/>
        <v/>
      </c>
      <c r="G6736" s="64" t="str">
        <f t="shared" si="841"/>
        <v/>
      </c>
      <c r="H6736" s="64" t="str">
        <f t="shared" si="842"/>
        <v/>
      </c>
      <c r="I6736" s="80" t="str">
        <f>IFERROR(VLOOKUP(D6736,Sheet2!A:B,2,0),"")</f>
        <v/>
      </c>
      <c r="J6736" s="64" t="str">
        <f>IFERROR(IF(I6736&lt;&gt;"",VLOOKUP(I6736,Sheet2!B:C,2,0),""),"")</f>
        <v/>
      </c>
      <c r="K6736" s="64" t="str">
        <f>IFERROR( IF(I6736&lt;&gt;"", HLOOKUP(L$2+$A6736,Sheet2!BX:NK,2,0),""),"")</f>
        <v/>
      </c>
      <c r="L6736" t="str">
        <f>IF(OR(HLOOKUP(L$2+$A6736,Sheet2!BX:NK,$B6736,0),HLOOKUP(L$2+$A6736,Sheet2!BX:NK,$B6736,0)&lt;&gt;""),HLOOKUP(L$2+$A6736,Sheet2!BX:NK,$B6736,0),"")</f>
        <v/>
      </c>
      <c r="M6736" t="str">
        <f>IF(OR(HLOOKUP(M$2+$A6736,Sheet2!BY:NL,$B6736,0),HLOOKUP(M$2+$A6736,Sheet2!BY:NL,$B6736,0)&lt;&gt;""),HLOOKUP(M$2+$A6736,Sheet2!BY:NL,$B6736,0),"")</f>
        <v/>
      </c>
      <c r="N6736" t="str">
        <f>IF(OR(HLOOKUP(N$2+$A6736,Sheet2!BZ:NM,$B6736,0),HLOOKUP(N$2+$A6736,Sheet2!BZ:NM,$B6736,0)&lt;&gt;""),HLOOKUP(N$2+$A6736,Sheet2!BZ:NM,$B6736,0),"")</f>
        <v/>
      </c>
      <c r="O6736" t="str">
        <f>IF(OR(HLOOKUP(O$2+$A6736,Sheet2!CA:NN,$B6736,0),HLOOKUP(O$2+$A6736,Sheet2!CA:NN,$B6736,0)&lt;&gt;""),HLOOKUP(O$2+$A6736,Sheet2!CA:NN,$B6736,0),"")</f>
        <v/>
      </c>
      <c r="P6736" t="str">
        <f>IF(OR(HLOOKUP(P$2+$A6736,Sheet2!CB:NO,$B6736,0),HLOOKUP(P$2+$A6736,Sheet2!CB:NO,$B6736,0)&lt;&gt;""),HLOOKUP(P$2+$A6736,Sheet2!CB:NO,$B6736,0),"")</f>
        <v/>
      </c>
      <c r="Q6736" t="str">
        <f>IF(OR(HLOOKUP(Q$2+$A6736,Sheet2!CC:NO,$B6736,0),HLOOKUP(Q$2+$A6736,Sheet2!CC:NO,$B6736,0)&lt;&gt;""),HLOOKUP(Q$2+$A6736,Sheet2!CC:NO,$B6736,0),"")</f>
        <v/>
      </c>
    </row>
    <row r="6737" spans="1:17" x14ac:dyDescent="0.25">
      <c r="A6737" s="64">
        <f t="shared" si="843"/>
        <v>18</v>
      </c>
      <c r="B6737" s="64">
        <f t="shared" si="844"/>
        <v>678</v>
      </c>
      <c r="C6737" s="64">
        <f t="shared" si="845"/>
        <v>4</v>
      </c>
      <c r="D6737" s="64">
        <f t="shared" si="846"/>
        <v>674</v>
      </c>
      <c r="E6737" s="64">
        <f t="shared" si="847"/>
        <v>3366</v>
      </c>
      <c r="F6737" s="64" t="str">
        <f t="shared" si="840"/>
        <v/>
      </c>
      <c r="G6737" s="64" t="str">
        <f t="shared" si="841"/>
        <v/>
      </c>
      <c r="H6737" s="64" t="str">
        <f t="shared" si="842"/>
        <v/>
      </c>
      <c r="I6737" s="80" t="str">
        <f>IFERROR(VLOOKUP(D6737,Sheet2!A:B,2,0),"")</f>
        <v/>
      </c>
      <c r="J6737" s="64" t="str">
        <f>IFERROR(IF(I6737&lt;&gt;"",VLOOKUP(I6737,Sheet2!B:C,2,0),""),"")</f>
        <v/>
      </c>
      <c r="K6737" s="64" t="str">
        <f>IFERROR( IF(I6737&lt;&gt;"", HLOOKUP(L$2+$A6737,Sheet2!BX:NK,2,0),""),"")</f>
        <v/>
      </c>
      <c r="L6737" t="str">
        <f>IF(OR(HLOOKUP(L$2+$A6737,Sheet2!BX:NK,$B6737,0),HLOOKUP(L$2+$A6737,Sheet2!BX:NK,$B6737,0)&lt;&gt;""),HLOOKUP(L$2+$A6737,Sheet2!BX:NK,$B6737,0),"")</f>
        <v/>
      </c>
      <c r="M6737" t="str">
        <f>IF(OR(HLOOKUP(M$2+$A6737,Sheet2!BY:NL,$B6737,0),HLOOKUP(M$2+$A6737,Sheet2!BY:NL,$B6737,0)&lt;&gt;""),HLOOKUP(M$2+$A6737,Sheet2!BY:NL,$B6737,0),"")</f>
        <v/>
      </c>
      <c r="N6737" t="str">
        <f>IF(OR(HLOOKUP(N$2+$A6737,Sheet2!BZ:NM,$B6737,0),HLOOKUP(N$2+$A6737,Sheet2!BZ:NM,$B6737,0)&lt;&gt;""),HLOOKUP(N$2+$A6737,Sheet2!BZ:NM,$B6737,0),"")</f>
        <v/>
      </c>
      <c r="O6737" t="str">
        <f>IF(OR(HLOOKUP(O$2+$A6737,Sheet2!CA:NN,$B6737,0),HLOOKUP(O$2+$A6737,Sheet2!CA:NN,$B6737,0)&lt;&gt;""),HLOOKUP(O$2+$A6737,Sheet2!CA:NN,$B6737,0),"")</f>
        <v/>
      </c>
      <c r="P6737" t="str">
        <f>IF(OR(HLOOKUP(P$2+$A6737,Sheet2!CB:NO,$B6737,0),HLOOKUP(P$2+$A6737,Sheet2!CB:NO,$B6737,0)&lt;&gt;""),HLOOKUP(P$2+$A6737,Sheet2!CB:NO,$B6737,0),"")</f>
        <v/>
      </c>
      <c r="Q6737" t="str">
        <f>IF(OR(HLOOKUP(Q$2+$A6737,Sheet2!CC:NO,$B6737,0),HLOOKUP(Q$2+$A6737,Sheet2!CC:NO,$B6737,0)&lt;&gt;""),HLOOKUP(Q$2+$A6737,Sheet2!CC:NO,$B6737,0),"")</f>
        <v/>
      </c>
    </row>
    <row r="6738" spans="1:17" x14ac:dyDescent="0.25">
      <c r="A6738" s="64">
        <f t="shared" si="843"/>
        <v>24</v>
      </c>
      <c r="B6738" s="64">
        <f t="shared" si="844"/>
        <v>678</v>
      </c>
      <c r="C6738" s="64">
        <f t="shared" si="845"/>
        <v>5</v>
      </c>
      <c r="D6738" s="64">
        <f t="shared" si="846"/>
        <v>674</v>
      </c>
      <c r="E6738" s="64">
        <f t="shared" si="847"/>
        <v>3366</v>
      </c>
      <c r="F6738" s="64" t="str">
        <f t="shared" si="840"/>
        <v/>
      </c>
      <c r="G6738" s="64" t="str">
        <f t="shared" si="841"/>
        <v/>
      </c>
      <c r="H6738" s="64" t="str">
        <f t="shared" si="842"/>
        <v/>
      </c>
      <c r="I6738" s="80" t="str">
        <f>IFERROR(VLOOKUP(D6738,Sheet2!A:B,2,0),"")</f>
        <v/>
      </c>
      <c r="J6738" s="64" t="str">
        <f>IFERROR(IF(I6738&lt;&gt;"",VLOOKUP(I6738,Sheet2!B:C,2,0),""),"")</f>
        <v/>
      </c>
      <c r="K6738" s="64" t="str">
        <f>IFERROR( IF(I6738&lt;&gt;"", HLOOKUP(L$2+$A6738,Sheet2!BX:NK,2,0),""),"")</f>
        <v/>
      </c>
      <c r="L6738" t="str">
        <f>IF(OR(HLOOKUP(L$2+$A6738,Sheet2!BX:NK,$B6738,0),HLOOKUP(L$2+$A6738,Sheet2!BX:NK,$B6738,0)&lt;&gt;""),HLOOKUP(L$2+$A6738,Sheet2!BX:NK,$B6738,0),"")</f>
        <v/>
      </c>
      <c r="M6738" t="str">
        <f>IF(OR(HLOOKUP(M$2+$A6738,Sheet2!BY:NL,$B6738,0),HLOOKUP(M$2+$A6738,Sheet2!BY:NL,$B6738,0)&lt;&gt;""),HLOOKUP(M$2+$A6738,Sheet2!BY:NL,$B6738,0),"")</f>
        <v/>
      </c>
      <c r="N6738" t="str">
        <f>IF(OR(HLOOKUP(N$2+$A6738,Sheet2!BZ:NM,$B6738,0),HLOOKUP(N$2+$A6738,Sheet2!BZ:NM,$B6738,0)&lt;&gt;""),HLOOKUP(N$2+$A6738,Sheet2!BZ:NM,$B6738,0),"")</f>
        <v/>
      </c>
      <c r="O6738" t="str">
        <f>IF(OR(HLOOKUP(O$2+$A6738,Sheet2!CA:NN,$B6738,0),HLOOKUP(O$2+$A6738,Sheet2!CA:NN,$B6738,0)&lt;&gt;""),HLOOKUP(O$2+$A6738,Sheet2!CA:NN,$B6738,0),"")</f>
        <v/>
      </c>
      <c r="P6738" t="str">
        <f>IF(OR(HLOOKUP(P$2+$A6738,Sheet2!CB:NO,$B6738,0),HLOOKUP(P$2+$A6738,Sheet2!CB:NO,$B6738,0)&lt;&gt;""),HLOOKUP(P$2+$A6738,Sheet2!CB:NO,$B6738,0),"")</f>
        <v/>
      </c>
      <c r="Q6738" t="str">
        <f>IF(OR(HLOOKUP(Q$2+$A6738,Sheet2!CC:NO,$B6738,0),HLOOKUP(Q$2+$A6738,Sheet2!CC:NO,$B6738,0)&lt;&gt;""),HLOOKUP(Q$2+$A6738,Sheet2!CC:NO,$B6738,0),"")</f>
        <v/>
      </c>
    </row>
    <row r="6739" spans="1:17" x14ac:dyDescent="0.25">
      <c r="A6739" s="64">
        <f t="shared" si="843"/>
        <v>30</v>
      </c>
      <c r="B6739" s="64">
        <f t="shared" si="844"/>
        <v>678</v>
      </c>
      <c r="C6739" s="64">
        <f t="shared" si="845"/>
        <v>6</v>
      </c>
      <c r="D6739" s="64">
        <f t="shared" si="846"/>
        <v>674</v>
      </c>
      <c r="E6739" s="64">
        <f t="shared" si="847"/>
        <v>3366</v>
      </c>
      <c r="F6739" s="64" t="str">
        <f t="shared" si="840"/>
        <v/>
      </c>
      <c r="G6739" s="64" t="str">
        <f t="shared" si="841"/>
        <v/>
      </c>
      <c r="H6739" s="64" t="str">
        <f t="shared" si="842"/>
        <v/>
      </c>
      <c r="I6739" s="80" t="str">
        <f>IFERROR(VLOOKUP(D6739,Sheet2!A:B,2,0),"")</f>
        <v/>
      </c>
      <c r="J6739" s="64" t="str">
        <f>IFERROR(IF(I6739&lt;&gt;"",VLOOKUP(I6739,Sheet2!B:C,2,0),""),"")</f>
        <v/>
      </c>
      <c r="K6739" s="64" t="str">
        <f>IFERROR( IF(I6739&lt;&gt;"", HLOOKUP(L$2+$A6739,Sheet2!BX:NK,2,0),""),"")</f>
        <v/>
      </c>
      <c r="L6739" t="str">
        <f>IF(OR(HLOOKUP(L$2+$A6739,Sheet2!BX:NK,$B6739,0),HLOOKUP(L$2+$A6739,Sheet2!BX:NK,$B6739,0)&lt;&gt;""),HLOOKUP(L$2+$A6739,Sheet2!BX:NK,$B6739,0),"")</f>
        <v/>
      </c>
      <c r="M6739" t="str">
        <f>IF(OR(HLOOKUP(M$2+$A6739,Sheet2!BY:NL,$B6739,0),HLOOKUP(M$2+$A6739,Sheet2!BY:NL,$B6739,0)&lt;&gt;""),HLOOKUP(M$2+$A6739,Sheet2!BY:NL,$B6739,0),"")</f>
        <v/>
      </c>
      <c r="N6739" t="str">
        <f>IF(OR(HLOOKUP(N$2+$A6739,Sheet2!BZ:NM,$B6739,0),HLOOKUP(N$2+$A6739,Sheet2!BZ:NM,$B6739,0)&lt;&gt;""),HLOOKUP(N$2+$A6739,Sheet2!BZ:NM,$B6739,0),"")</f>
        <v/>
      </c>
      <c r="O6739" t="str">
        <f>IF(OR(HLOOKUP(O$2+$A6739,Sheet2!CA:NN,$B6739,0),HLOOKUP(O$2+$A6739,Sheet2!CA:NN,$B6739,0)&lt;&gt;""),HLOOKUP(O$2+$A6739,Sheet2!CA:NN,$B6739,0),"")</f>
        <v/>
      </c>
      <c r="P6739" t="str">
        <f>IF(OR(HLOOKUP(P$2+$A6739,Sheet2!CB:NO,$B6739,0),HLOOKUP(P$2+$A6739,Sheet2!CB:NO,$B6739,0)&lt;&gt;""),HLOOKUP(P$2+$A6739,Sheet2!CB:NO,$B6739,0),"")</f>
        <v/>
      </c>
      <c r="Q6739" t="str">
        <f>IF(OR(HLOOKUP(Q$2+$A6739,Sheet2!CC:NO,$B6739,0),HLOOKUP(Q$2+$A6739,Sheet2!CC:NO,$B6739,0)&lt;&gt;""),HLOOKUP(Q$2+$A6739,Sheet2!CC:NO,$B6739,0),"")</f>
        <v/>
      </c>
    </row>
    <row r="6740" spans="1:17" x14ac:dyDescent="0.25">
      <c r="A6740" s="64">
        <f t="shared" si="843"/>
        <v>36</v>
      </c>
      <c r="B6740" s="64">
        <f t="shared" si="844"/>
        <v>678</v>
      </c>
      <c r="C6740" s="64">
        <f t="shared" si="845"/>
        <v>7</v>
      </c>
      <c r="D6740" s="64">
        <f t="shared" si="846"/>
        <v>674</v>
      </c>
      <c r="E6740" s="64">
        <f t="shared" si="847"/>
        <v>3366</v>
      </c>
      <c r="F6740" s="64" t="str">
        <f t="shared" si="840"/>
        <v/>
      </c>
      <c r="G6740" s="64" t="str">
        <f t="shared" si="841"/>
        <v/>
      </c>
      <c r="H6740" s="64" t="str">
        <f t="shared" si="842"/>
        <v/>
      </c>
      <c r="I6740" s="80" t="str">
        <f>IFERROR(VLOOKUP(D6740,Sheet2!A:B,2,0),"")</f>
        <v/>
      </c>
      <c r="J6740" s="64" t="str">
        <f>IFERROR(IF(I6740&lt;&gt;"",VLOOKUP(I6740,Sheet2!B:C,2,0),""),"")</f>
        <v/>
      </c>
      <c r="K6740" s="64" t="str">
        <f>IFERROR( IF(I6740&lt;&gt;"", HLOOKUP(L$2+$A6740,Sheet2!BX:NK,2,0),""),"")</f>
        <v/>
      </c>
      <c r="L6740" t="str">
        <f>IF(OR(HLOOKUP(L$2+$A6740,Sheet2!BX:NK,$B6740,0),HLOOKUP(L$2+$A6740,Sheet2!BX:NK,$B6740,0)&lt;&gt;""),HLOOKUP(L$2+$A6740,Sheet2!BX:NK,$B6740,0),"")</f>
        <v/>
      </c>
      <c r="M6740" t="str">
        <f>IF(OR(HLOOKUP(M$2+$A6740,Sheet2!BY:NL,$B6740,0),HLOOKUP(M$2+$A6740,Sheet2!BY:NL,$B6740,0)&lt;&gt;""),HLOOKUP(M$2+$A6740,Sheet2!BY:NL,$B6740,0),"")</f>
        <v/>
      </c>
      <c r="N6740" t="str">
        <f>IF(OR(HLOOKUP(N$2+$A6740,Sheet2!BZ:NM,$B6740,0),HLOOKUP(N$2+$A6740,Sheet2!BZ:NM,$B6740,0)&lt;&gt;""),HLOOKUP(N$2+$A6740,Sheet2!BZ:NM,$B6740,0),"")</f>
        <v/>
      </c>
      <c r="O6740" t="str">
        <f>IF(OR(HLOOKUP(O$2+$A6740,Sheet2!CA:NN,$B6740,0),HLOOKUP(O$2+$A6740,Sheet2!CA:NN,$B6740,0)&lt;&gt;""),HLOOKUP(O$2+$A6740,Sheet2!CA:NN,$B6740,0),"")</f>
        <v/>
      </c>
      <c r="P6740" t="str">
        <f>IF(OR(HLOOKUP(P$2+$A6740,Sheet2!CB:NO,$B6740,0),HLOOKUP(P$2+$A6740,Sheet2!CB:NO,$B6740,0)&lt;&gt;""),HLOOKUP(P$2+$A6740,Sheet2!CB:NO,$B6740,0),"")</f>
        <v/>
      </c>
      <c r="Q6740" t="str">
        <f>IF(OR(HLOOKUP(Q$2+$A6740,Sheet2!CC:NO,$B6740,0),HLOOKUP(Q$2+$A6740,Sheet2!CC:NO,$B6740,0)&lt;&gt;""),HLOOKUP(Q$2+$A6740,Sheet2!CC:NO,$B6740,0),"")</f>
        <v/>
      </c>
    </row>
    <row r="6741" spans="1:17" x14ac:dyDescent="0.25">
      <c r="A6741" s="64">
        <f t="shared" si="843"/>
        <v>42</v>
      </c>
      <c r="B6741" s="64">
        <f t="shared" si="844"/>
        <v>678</v>
      </c>
      <c r="C6741" s="64">
        <f t="shared" si="845"/>
        <v>8</v>
      </c>
      <c r="D6741" s="64">
        <f t="shared" si="846"/>
        <v>674</v>
      </c>
      <c r="E6741" s="64">
        <f t="shared" si="847"/>
        <v>3366</v>
      </c>
      <c r="F6741" s="64" t="str">
        <f t="shared" si="840"/>
        <v/>
      </c>
      <c r="G6741" s="64" t="str">
        <f t="shared" si="841"/>
        <v/>
      </c>
      <c r="H6741" s="64" t="str">
        <f t="shared" si="842"/>
        <v/>
      </c>
      <c r="I6741" s="80" t="str">
        <f>IFERROR(VLOOKUP(D6741,Sheet2!A:B,2,0),"")</f>
        <v/>
      </c>
      <c r="J6741" s="64" t="str">
        <f>IFERROR(IF(I6741&lt;&gt;"",VLOOKUP(I6741,Sheet2!B:C,2,0),""),"")</f>
        <v/>
      </c>
      <c r="K6741" s="64" t="str">
        <f>IFERROR( IF(I6741&lt;&gt;"", HLOOKUP(L$2+$A6741,Sheet2!BX:NK,2,0),""),"")</f>
        <v/>
      </c>
      <c r="L6741" t="str">
        <f>IF(OR(HLOOKUP(L$2+$A6741,Sheet2!BX:NK,$B6741,0),HLOOKUP(L$2+$A6741,Sheet2!BX:NK,$B6741,0)&lt;&gt;""),HLOOKUP(L$2+$A6741,Sheet2!BX:NK,$B6741,0),"")</f>
        <v/>
      </c>
      <c r="M6741" t="str">
        <f>IF(OR(HLOOKUP(M$2+$A6741,Sheet2!BY:NL,$B6741,0),HLOOKUP(M$2+$A6741,Sheet2!BY:NL,$B6741,0)&lt;&gt;""),HLOOKUP(M$2+$A6741,Sheet2!BY:NL,$B6741,0),"")</f>
        <v/>
      </c>
      <c r="N6741" t="str">
        <f>IF(OR(HLOOKUP(N$2+$A6741,Sheet2!BZ:NM,$B6741,0),HLOOKUP(N$2+$A6741,Sheet2!BZ:NM,$B6741,0)&lt;&gt;""),HLOOKUP(N$2+$A6741,Sheet2!BZ:NM,$B6741,0),"")</f>
        <v/>
      </c>
      <c r="O6741" t="str">
        <f>IF(OR(HLOOKUP(O$2+$A6741,Sheet2!CA:NN,$B6741,0),HLOOKUP(O$2+$A6741,Sheet2!CA:NN,$B6741,0)&lt;&gt;""),HLOOKUP(O$2+$A6741,Sheet2!CA:NN,$B6741,0),"")</f>
        <v/>
      </c>
      <c r="P6741" t="str">
        <f>IF(OR(HLOOKUP(P$2+$A6741,Sheet2!CB:NO,$B6741,0),HLOOKUP(P$2+$A6741,Sheet2!CB:NO,$B6741,0)&lt;&gt;""),HLOOKUP(P$2+$A6741,Sheet2!CB:NO,$B6741,0),"")</f>
        <v/>
      </c>
      <c r="Q6741" t="str">
        <f>IF(OR(HLOOKUP(Q$2+$A6741,Sheet2!CC:NO,$B6741,0),HLOOKUP(Q$2+$A6741,Sheet2!CC:NO,$B6741,0)&lt;&gt;""),HLOOKUP(Q$2+$A6741,Sheet2!CC:NO,$B6741,0),"")</f>
        <v/>
      </c>
    </row>
    <row r="6742" spans="1:17" x14ac:dyDescent="0.25">
      <c r="A6742" s="64">
        <f t="shared" si="843"/>
        <v>48</v>
      </c>
      <c r="B6742" s="64">
        <f t="shared" si="844"/>
        <v>678</v>
      </c>
      <c r="C6742" s="64">
        <f t="shared" si="845"/>
        <v>9</v>
      </c>
      <c r="D6742" s="64">
        <f t="shared" si="846"/>
        <v>674</v>
      </c>
      <c r="E6742" s="64">
        <f t="shared" si="847"/>
        <v>3366</v>
      </c>
      <c r="F6742" s="64" t="str">
        <f t="shared" si="840"/>
        <v/>
      </c>
      <c r="G6742" s="64" t="str">
        <f t="shared" si="841"/>
        <v/>
      </c>
      <c r="H6742" s="64" t="str">
        <f t="shared" si="842"/>
        <v/>
      </c>
      <c r="I6742" s="80" t="str">
        <f>IFERROR(VLOOKUP(D6742,Sheet2!A:B,2,0),"")</f>
        <v/>
      </c>
      <c r="J6742" s="64" t="str">
        <f>IFERROR(IF(I6742&lt;&gt;"",VLOOKUP(I6742,Sheet2!B:C,2,0),""),"")</f>
        <v/>
      </c>
      <c r="K6742" s="64" t="str">
        <f>IFERROR( IF(I6742&lt;&gt;"", HLOOKUP(L$2+$A6742,Sheet2!BX:NK,2,0),""),"")</f>
        <v/>
      </c>
      <c r="L6742" t="str">
        <f>IF(OR(HLOOKUP(L$2+$A6742,Sheet2!BX:NK,$B6742,0),HLOOKUP(L$2+$A6742,Sheet2!BX:NK,$B6742,0)&lt;&gt;""),HLOOKUP(L$2+$A6742,Sheet2!BX:NK,$B6742,0),"")</f>
        <v/>
      </c>
      <c r="M6742" t="str">
        <f>IF(OR(HLOOKUP(M$2+$A6742,Sheet2!BY:NL,$B6742,0),HLOOKUP(M$2+$A6742,Sheet2!BY:NL,$B6742,0)&lt;&gt;""),HLOOKUP(M$2+$A6742,Sheet2!BY:NL,$B6742,0),"")</f>
        <v/>
      </c>
      <c r="N6742" t="str">
        <f>IF(OR(HLOOKUP(N$2+$A6742,Sheet2!BZ:NM,$B6742,0),HLOOKUP(N$2+$A6742,Sheet2!BZ:NM,$B6742,0)&lt;&gt;""),HLOOKUP(N$2+$A6742,Sheet2!BZ:NM,$B6742,0),"")</f>
        <v/>
      </c>
      <c r="O6742" t="str">
        <f>IF(OR(HLOOKUP(O$2+$A6742,Sheet2!CA:NN,$B6742,0),HLOOKUP(O$2+$A6742,Sheet2!CA:NN,$B6742,0)&lt;&gt;""),HLOOKUP(O$2+$A6742,Sheet2!CA:NN,$B6742,0),"")</f>
        <v/>
      </c>
      <c r="P6742" t="str">
        <f>IF(OR(HLOOKUP(P$2+$A6742,Sheet2!CB:NO,$B6742,0),HLOOKUP(P$2+$A6742,Sheet2!CB:NO,$B6742,0)&lt;&gt;""),HLOOKUP(P$2+$A6742,Sheet2!CB:NO,$B6742,0),"")</f>
        <v/>
      </c>
      <c r="Q6742" t="str">
        <f>IF(OR(HLOOKUP(Q$2+$A6742,Sheet2!CC:NO,$B6742,0),HLOOKUP(Q$2+$A6742,Sheet2!CC:NO,$B6742,0)&lt;&gt;""),HLOOKUP(Q$2+$A6742,Sheet2!CC:NO,$B6742,0),"")</f>
        <v/>
      </c>
    </row>
    <row r="6743" spans="1:17" x14ac:dyDescent="0.25">
      <c r="A6743" s="64">
        <f t="shared" si="843"/>
        <v>54</v>
      </c>
      <c r="B6743" s="64">
        <f t="shared" si="844"/>
        <v>678</v>
      </c>
      <c r="C6743" s="64">
        <f t="shared" si="845"/>
        <v>10</v>
      </c>
      <c r="D6743" s="64">
        <f t="shared" si="846"/>
        <v>674</v>
      </c>
      <c r="E6743" s="64">
        <f t="shared" si="847"/>
        <v>3366</v>
      </c>
      <c r="F6743" s="64" t="str">
        <f t="shared" si="840"/>
        <v/>
      </c>
      <c r="G6743" s="64" t="str">
        <f t="shared" si="841"/>
        <v/>
      </c>
      <c r="H6743" s="64" t="str">
        <f t="shared" si="842"/>
        <v/>
      </c>
      <c r="I6743" s="80" t="str">
        <f>IFERROR(VLOOKUP(D6743,Sheet2!A:B,2,0),"")</f>
        <v/>
      </c>
      <c r="J6743" s="64" t="str">
        <f>IFERROR(IF(I6743&lt;&gt;"",VLOOKUP(I6743,Sheet2!B:C,2,0),""),"")</f>
        <v/>
      </c>
      <c r="K6743" s="64" t="str">
        <f>IFERROR( IF(I6743&lt;&gt;"", HLOOKUP(L$2+$A6743,Sheet2!BX:NK,2,0),""),"")</f>
        <v/>
      </c>
      <c r="L6743" t="str">
        <f>IF(OR(HLOOKUP(L$2+$A6743,Sheet2!BX:NK,$B6743,0),HLOOKUP(L$2+$A6743,Sheet2!BX:NK,$B6743,0)&lt;&gt;""),HLOOKUP(L$2+$A6743,Sheet2!BX:NK,$B6743,0),"")</f>
        <v/>
      </c>
      <c r="M6743" t="str">
        <f>IF(OR(HLOOKUP(M$2+$A6743,Sheet2!BY:NL,$B6743,0),HLOOKUP(M$2+$A6743,Sheet2!BY:NL,$B6743,0)&lt;&gt;""),HLOOKUP(M$2+$A6743,Sheet2!BY:NL,$B6743,0),"")</f>
        <v/>
      </c>
      <c r="N6743" t="str">
        <f>IF(OR(HLOOKUP(N$2+$A6743,Sheet2!BZ:NM,$B6743,0),HLOOKUP(N$2+$A6743,Sheet2!BZ:NM,$B6743,0)&lt;&gt;""),HLOOKUP(N$2+$A6743,Sheet2!BZ:NM,$B6743,0),"")</f>
        <v/>
      </c>
      <c r="O6743" t="str">
        <f>IF(OR(HLOOKUP(O$2+$A6743,Sheet2!CA:NN,$B6743,0),HLOOKUP(O$2+$A6743,Sheet2!CA:NN,$B6743,0)&lt;&gt;""),HLOOKUP(O$2+$A6743,Sheet2!CA:NN,$B6743,0),"")</f>
        <v/>
      </c>
      <c r="P6743" t="str">
        <f>IF(OR(HLOOKUP(P$2+$A6743,Sheet2!CB:NO,$B6743,0),HLOOKUP(P$2+$A6743,Sheet2!CB:NO,$B6743,0)&lt;&gt;""),HLOOKUP(P$2+$A6743,Sheet2!CB:NO,$B6743,0),"")</f>
        <v/>
      </c>
      <c r="Q6743" t="str">
        <f>IF(OR(HLOOKUP(Q$2+$A6743,Sheet2!CC:NO,$B6743,0),HLOOKUP(Q$2+$A6743,Sheet2!CC:NO,$B6743,0)&lt;&gt;""),HLOOKUP(Q$2+$A6743,Sheet2!CC:NO,$B6743,0),"")</f>
        <v/>
      </c>
    </row>
    <row r="6744" spans="1:17" x14ac:dyDescent="0.25">
      <c r="A6744" s="64">
        <f t="shared" si="843"/>
        <v>0</v>
      </c>
      <c r="B6744" s="64">
        <f t="shared" si="844"/>
        <v>679</v>
      </c>
      <c r="C6744" s="64">
        <f t="shared" si="845"/>
        <v>1</v>
      </c>
      <c r="D6744" s="64">
        <f t="shared" si="846"/>
        <v>675</v>
      </c>
      <c r="E6744" s="64">
        <f t="shared" si="847"/>
        <v>3371</v>
      </c>
      <c r="F6744" s="64" t="str">
        <f t="shared" si="840"/>
        <v/>
      </c>
      <c r="G6744" s="64" t="str">
        <f t="shared" si="841"/>
        <v/>
      </c>
      <c r="H6744" s="64" t="str">
        <f t="shared" si="842"/>
        <v/>
      </c>
      <c r="I6744" s="80" t="str">
        <f>IFERROR(VLOOKUP(D6744,Sheet2!A:B,2,0),"")</f>
        <v/>
      </c>
      <c r="J6744" s="64" t="str">
        <f>IFERROR(IF(I6744&lt;&gt;"",VLOOKUP(I6744,Sheet2!B:C,2,0),""),"")</f>
        <v/>
      </c>
      <c r="K6744" s="64" t="str">
        <f>IFERROR( IF(I6744&lt;&gt;"", HLOOKUP(L$2+$A6744,Sheet2!BX:NK,2,0),""),"")</f>
        <v/>
      </c>
      <c r="L6744" t="str">
        <f>IF(OR(HLOOKUP(L$2+$A6744,Sheet2!BX:NK,$B6744,0),HLOOKUP(L$2+$A6744,Sheet2!BX:NK,$B6744,0)&lt;&gt;""),HLOOKUP(L$2+$A6744,Sheet2!BX:NK,$B6744,0),"")</f>
        <v/>
      </c>
      <c r="M6744" t="str">
        <f>IF(OR(HLOOKUP(M$2+$A6744,Sheet2!BY:NL,$B6744,0),HLOOKUP(M$2+$A6744,Sheet2!BY:NL,$B6744,0)&lt;&gt;""),HLOOKUP(M$2+$A6744,Sheet2!BY:NL,$B6744,0),"")</f>
        <v/>
      </c>
      <c r="N6744" t="str">
        <f>IF(OR(HLOOKUP(N$2+$A6744,Sheet2!BZ:NM,$B6744,0),HLOOKUP(N$2+$A6744,Sheet2!BZ:NM,$B6744,0)&lt;&gt;""),HLOOKUP(N$2+$A6744,Sheet2!BZ:NM,$B6744,0),"")</f>
        <v/>
      </c>
      <c r="O6744" t="str">
        <f>IF(OR(HLOOKUP(O$2+$A6744,Sheet2!CA:NN,$B6744,0),HLOOKUP(O$2+$A6744,Sheet2!CA:NN,$B6744,0)&lt;&gt;""),HLOOKUP(O$2+$A6744,Sheet2!CA:NN,$B6744,0),"")</f>
        <v/>
      </c>
      <c r="P6744" t="str">
        <f>IF(OR(HLOOKUP(P$2+$A6744,Sheet2!CB:NO,$B6744,0),HLOOKUP(P$2+$A6744,Sheet2!CB:NO,$B6744,0)&lt;&gt;""),HLOOKUP(P$2+$A6744,Sheet2!CB:NO,$B6744,0),"")</f>
        <v/>
      </c>
      <c r="Q6744" t="str">
        <f>IF(OR(HLOOKUP(Q$2+$A6744,Sheet2!CC:NO,$B6744,0),HLOOKUP(Q$2+$A6744,Sheet2!CC:NO,$B6744,0)&lt;&gt;""),HLOOKUP(Q$2+$A6744,Sheet2!CC:NO,$B6744,0),"")</f>
        <v/>
      </c>
    </row>
    <row r="6745" spans="1:17" x14ac:dyDescent="0.25">
      <c r="A6745" s="64">
        <f t="shared" si="843"/>
        <v>6</v>
      </c>
      <c r="B6745" s="64">
        <f t="shared" si="844"/>
        <v>679</v>
      </c>
      <c r="C6745" s="64">
        <f t="shared" si="845"/>
        <v>2</v>
      </c>
      <c r="D6745" s="64">
        <f t="shared" si="846"/>
        <v>675</v>
      </c>
      <c r="E6745" s="64">
        <f t="shared" si="847"/>
        <v>3371</v>
      </c>
      <c r="F6745" s="64" t="str">
        <f t="shared" si="840"/>
        <v/>
      </c>
      <c r="G6745" s="64" t="str">
        <f t="shared" si="841"/>
        <v/>
      </c>
      <c r="H6745" s="64" t="str">
        <f t="shared" si="842"/>
        <v/>
      </c>
      <c r="I6745" s="80" t="str">
        <f>IFERROR(VLOOKUP(D6745,Sheet2!A:B,2,0),"")</f>
        <v/>
      </c>
      <c r="J6745" s="64" t="str">
        <f>IFERROR(IF(I6745&lt;&gt;"",VLOOKUP(I6745,Sheet2!B:C,2,0),""),"")</f>
        <v/>
      </c>
      <c r="K6745" s="64" t="str">
        <f>IFERROR( IF(I6745&lt;&gt;"", HLOOKUP(L$2+$A6745,Sheet2!BX:NK,2,0),""),"")</f>
        <v/>
      </c>
      <c r="L6745" t="str">
        <f>IF(OR(HLOOKUP(L$2+$A6745,Sheet2!BX:NK,$B6745,0),HLOOKUP(L$2+$A6745,Sheet2!BX:NK,$B6745,0)&lt;&gt;""),HLOOKUP(L$2+$A6745,Sheet2!BX:NK,$B6745,0),"")</f>
        <v/>
      </c>
      <c r="M6745" t="str">
        <f>IF(OR(HLOOKUP(M$2+$A6745,Sheet2!BY:NL,$B6745,0),HLOOKUP(M$2+$A6745,Sheet2!BY:NL,$B6745,0)&lt;&gt;""),HLOOKUP(M$2+$A6745,Sheet2!BY:NL,$B6745,0),"")</f>
        <v/>
      </c>
      <c r="N6745" t="str">
        <f>IF(OR(HLOOKUP(N$2+$A6745,Sheet2!BZ:NM,$B6745,0),HLOOKUP(N$2+$A6745,Sheet2!BZ:NM,$B6745,0)&lt;&gt;""),HLOOKUP(N$2+$A6745,Sheet2!BZ:NM,$B6745,0),"")</f>
        <v/>
      </c>
      <c r="O6745" t="str">
        <f>IF(OR(HLOOKUP(O$2+$A6745,Sheet2!CA:NN,$B6745,0),HLOOKUP(O$2+$A6745,Sheet2!CA:NN,$B6745,0)&lt;&gt;""),HLOOKUP(O$2+$A6745,Sheet2!CA:NN,$B6745,0),"")</f>
        <v/>
      </c>
      <c r="P6745" t="str">
        <f>IF(OR(HLOOKUP(P$2+$A6745,Sheet2!CB:NO,$B6745,0),HLOOKUP(P$2+$A6745,Sheet2!CB:NO,$B6745,0)&lt;&gt;""),HLOOKUP(P$2+$A6745,Sheet2!CB:NO,$B6745,0),"")</f>
        <v/>
      </c>
      <c r="Q6745" t="str">
        <f>IF(OR(HLOOKUP(Q$2+$A6745,Sheet2!CC:NO,$B6745,0),HLOOKUP(Q$2+$A6745,Sheet2!CC:NO,$B6745,0)&lt;&gt;""),HLOOKUP(Q$2+$A6745,Sheet2!CC:NO,$B6745,0),"")</f>
        <v/>
      </c>
    </row>
    <row r="6746" spans="1:17" x14ac:dyDescent="0.25">
      <c r="A6746" s="64">
        <f t="shared" si="843"/>
        <v>12</v>
      </c>
      <c r="B6746" s="64">
        <f t="shared" si="844"/>
        <v>679</v>
      </c>
      <c r="C6746" s="64">
        <f t="shared" si="845"/>
        <v>3</v>
      </c>
      <c r="D6746" s="64">
        <f t="shared" si="846"/>
        <v>675</v>
      </c>
      <c r="E6746" s="64">
        <f t="shared" si="847"/>
        <v>3371</v>
      </c>
      <c r="F6746" s="64" t="str">
        <f t="shared" si="840"/>
        <v/>
      </c>
      <c r="G6746" s="64" t="str">
        <f t="shared" si="841"/>
        <v/>
      </c>
      <c r="H6746" s="64" t="str">
        <f t="shared" si="842"/>
        <v/>
      </c>
      <c r="I6746" s="80" t="str">
        <f>IFERROR(VLOOKUP(D6746,Sheet2!A:B,2,0),"")</f>
        <v/>
      </c>
      <c r="J6746" s="64" t="str">
        <f>IFERROR(IF(I6746&lt;&gt;"",VLOOKUP(I6746,Sheet2!B:C,2,0),""),"")</f>
        <v/>
      </c>
      <c r="K6746" s="64" t="str">
        <f>IFERROR( IF(I6746&lt;&gt;"", HLOOKUP(L$2+$A6746,Sheet2!BX:NK,2,0),""),"")</f>
        <v/>
      </c>
      <c r="L6746" t="str">
        <f>IF(OR(HLOOKUP(L$2+$A6746,Sheet2!BX:NK,$B6746,0),HLOOKUP(L$2+$A6746,Sheet2!BX:NK,$B6746,0)&lt;&gt;""),HLOOKUP(L$2+$A6746,Sheet2!BX:NK,$B6746,0),"")</f>
        <v/>
      </c>
      <c r="M6746" t="str">
        <f>IF(OR(HLOOKUP(M$2+$A6746,Sheet2!BY:NL,$B6746,0),HLOOKUP(M$2+$A6746,Sheet2!BY:NL,$B6746,0)&lt;&gt;""),HLOOKUP(M$2+$A6746,Sheet2!BY:NL,$B6746,0),"")</f>
        <v/>
      </c>
      <c r="N6746" t="str">
        <f>IF(OR(HLOOKUP(N$2+$A6746,Sheet2!BZ:NM,$B6746,0),HLOOKUP(N$2+$A6746,Sheet2!BZ:NM,$B6746,0)&lt;&gt;""),HLOOKUP(N$2+$A6746,Sheet2!BZ:NM,$B6746,0),"")</f>
        <v/>
      </c>
      <c r="O6746" t="str">
        <f>IF(OR(HLOOKUP(O$2+$A6746,Sheet2!CA:NN,$B6746,0),HLOOKUP(O$2+$A6746,Sheet2!CA:NN,$B6746,0)&lt;&gt;""),HLOOKUP(O$2+$A6746,Sheet2!CA:NN,$B6746,0),"")</f>
        <v/>
      </c>
      <c r="P6746" t="str">
        <f>IF(OR(HLOOKUP(P$2+$A6746,Sheet2!CB:NO,$B6746,0),HLOOKUP(P$2+$A6746,Sheet2!CB:NO,$B6746,0)&lt;&gt;""),HLOOKUP(P$2+$A6746,Sheet2!CB:NO,$B6746,0),"")</f>
        <v/>
      </c>
      <c r="Q6746" t="str">
        <f>IF(OR(HLOOKUP(Q$2+$A6746,Sheet2!CC:NO,$B6746,0),HLOOKUP(Q$2+$A6746,Sheet2!CC:NO,$B6746,0)&lt;&gt;""),HLOOKUP(Q$2+$A6746,Sheet2!CC:NO,$B6746,0),"")</f>
        <v/>
      </c>
    </row>
    <row r="6747" spans="1:17" x14ac:dyDescent="0.25">
      <c r="A6747" s="64">
        <f t="shared" si="843"/>
        <v>18</v>
      </c>
      <c r="B6747" s="64">
        <f t="shared" si="844"/>
        <v>679</v>
      </c>
      <c r="C6747" s="64">
        <f t="shared" si="845"/>
        <v>4</v>
      </c>
      <c r="D6747" s="64">
        <f t="shared" si="846"/>
        <v>675</v>
      </c>
      <c r="E6747" s="64">
        <f t="shared" si="847"/>
        <v>3371</v>
      </c>
      <c r="F6747" s="64" t="str">
        <f t="shared" si="840"/>
        <v/>
      </c>
      <c r="G6747" s="64" t="str">
        <f t="shared" si="841"/>
        <v/>
      </c>
      <c r="H6747" s="64" t="str">
        <f t="shared" si="842"/>
        <v/>
      </c>
      <c r="I6747" s="80" t="str">
        <f>IFERROR(VLOOKUP(D6747,Sheet2!A:B,2,0),"")</f>
        <v/>
      </c>
      <c r="J6747" s="64" t="str">
        <f>IFERROR(IF(I6747&lt;&gt;"",VLOOKUP(I6747,Sheet2!B:C,2,0),""),"")</f>
        <v/>
      </c>
      <c r="K6747" s="64" t="str">
        <f>IFERROR( IF(I6747&lt;&gt;"", HLOOKUP(L$2+$A6747,Sheet2!BX:NK,2,0),""),"")</f>
        <v/>
      </c>
      <c r="L6747" t="str">
        <f>IF(OR(HLOOKUP(L$2+$A6747,Sheet2!BX:NK,$B6747,0),HLOOKUP(L$2+$A6747,Sheet2!BX:NK,$B6747,0)&lt;&gt;""),HLOOKUP(L$2+$A6747,Sheet2!BX:NK,$B6747,0),"")</f>
        <v/>
      </c>
      <c r="M6747" t="str">
        <f>IF(OR(HLOOKUP(M$2+$A6747,Sheet2!BY:NL,$B6747,0),HLOOKUP(M$2+$A6747,Sheet2!BY:NL,$B6747,0)&lt;&gt;""),HLOOKUP(M$2+$A6747,Sheet2!BY:NL,$B6747,0),"")</f>
        <v/>
      </c>
      <c r="N6747" t="str">
        <f>IF(OR(HLOOKUP(N$2+$A6747,Sheet2!BZ:NM,$B6747,0),HLOOKUP(N$2+$A6747,Sheet2!BZ:NM,$B6747,0)&lt;&gt;""),HLOOKUP(N$2+$A6747,Sheet2!BZ:NM,$B6747,0),"")</f>
        <v/>
      </c>
      <c r="O6747" t="str">
        <f>IF(OR(HLOOKUP(O$2+$A6747,Sheet2!CA:NN,$B6747,0),HLOOKUP(O$2+$A6747,Sheet2!CA:NN,$B6747,0)&lt;&gt;""),HLOOKUP(O$2+$A6747,Sheet2!CA:NN,$B6747,0),"")</f>
        <v/>
      </c>
      <c r="P6747" t="str">
        <f>IF(OR(HLOOKUP(P$2+$A6747,Sheet2!CB:NO,$B6747,0),HLOOKUP(P$2+$A6747,Sheet2!CB:NO,$B6747,0)&lt;&gt;""),HLOOKUP(P$2+$A6747,Sheet2!CB:NO,$B6747,0),"")</f>
        <v/>
      </c>
      <c r="Q6747" t="str">
        <f>IF(OR(HLOOKUP(Q$2+$A6747,Sheet2!CC:NO,$B6747,0),HLOOKUP(Q$2+$A6747,Sheet2!CC:NO,$B6747,0)&lt;&gt;""),HLOOKUP(Q$2+$A6747,Sheet2!CC:NO,$B6747,0),"")</f>
        <v/>
      </c>
    </row>
    <row r="6748" spans="1:17" x14ac:dyDescent="0.25">
      <c r="A6748" s="64">
        <f t="shared" si="843"/>
        <v>24</v>
      </c>
      <c r="B6748" s="64">
        <f t="shared" si="844"/>
        <v>679</v>
      </c>
      <c r="C6748" s="64">
        <f t="shared" si="845"/>
        <v>5</v>
      </c>
      <c r="D6748" s="64">
        <f t="shared" si="846"/>
        <v>675</v>
      </c>
      <c r="E6748" s="64">
        <f t="shared" si="847"/>
        <v>3371</v>
      </c>
      <c r="F6748" s="64" t="str">
        <f t="shared" si="840"/>
        <v/>
      </c>
      <c r="G6748" s="64" t="str">
        <f t="shared" si="841"/>
        <v/>
      </c>
      <c r="H6748" s="64" t="str">
        <f t="shared" si="842"/>
        <v/>
      </c>
      <c r="I6748" s="80" t="str">
        <f>IFERROR(VLOOKUP(D6748,Sheet2!A:B,2,0),"")</f>
        <v/>
      </c>
      <c r="J6748" s="64" t="str">
        <f>IFERROR(IF(I6748&lt;&gt;"",VLOOKUP(I6748,Sheet2!B:C,2,0),""),"")</f>
        <v/>
      </c>
      <c r="K6748" s="64" t="str">
        <f>IFERROR( IF(I6748&lt;&gt;"", HLOOKUP(L$2+$A6748,Sheet2!BX:NK,2,0),""),"")</f>
        <v/>
      </c>
      <c r="L6748" t="str">
        <f>IF(OR(HLOOKUP(L$2+$A6748,Sheet2!BX:NK,$B6748,0),HLOOKUP(L$2+$A6748,Sheet2!BX:NK,$B6748,0)&lt;&gt;""),HLOOKUP(L$2+$A6748,Sheet2!BX:NK,$B6748,0),"")</f>
        <v/>
      </c>
      <c r="M6748" t="str">
        <f>IF(OR(HLOOKUP(M$2+$A6748,Sheet2!BY:NL,$B6748,0),HLOOKUP(M$2+$A6748,Sheet2!BY:NL,$B6748,0)&lt;&gt;""),HLOOKUP(M$2+$A6748,Sheet2!BY:NL,$B6748,0),"")</f>
        <v/>
      </c>
      <c r="N6748" t="str">
        <f>IF(OR(HLOOKUP(N$2+$A6748,Sheet2!BZ:NM,$B6748,0),HLOOKUP(N$2+$A6748,Sheet2!BZ:NM,$B6748,0)&lt;&gt;""),HLOOKUP(N$2+$A6748,Sheet2!BZ:NM,$B6748,0),"")</f>
        <v/>
      </c>
      <c r="O6748" t="str">
        <f>IF(OR(HLOOKUP(O$2+$A6748,Sheet2!CA:NN,$B6748,0),HLOOKUP(O$2+$A6748,Sheet2!CA:NN,$B6748,0)&lt;&gt;""),HLOOKUP(O$2+$A6748,Sheet2!CA:NN,$B6748,0),"")</f>
        <v/>
      </c>
      <c r="P6748" t="str">
        <f>IF(OR(HLOOKUP(P$2+$A6748,Sheet2!CB:NO,$B6748,0),HLOOKUP(P$2+$A6748,Sheet2!CB:NO,$B6748,0)&lt;&gt;""),HLOOKUP(P$2+$A6748,Sheet2!CB:NO,$B6748,0),"")</f>
        <v/>
      </c>
      <c r="Q6748" t="str">
        <f>IF(OR(HLOOKUP(Q$2+$A6748,Sheet2!CC:NO,$B6748,0),HLOOKUP(Q$2+$A6748,Sheet2!CC:NO,$B6748,0)&lt;&gt;""),HLOOKUP(Q$2+$A6748,Sheet2!CC:NO,$B6748,0),"")</f>
        <v/>
      </c>
    </row>
    <row r="6749" spans="1:17" x14ac:dyDescent="0.25">
      <c r="A6749" s="64">
        <f t="shared" si="843"/>
        <v>30</v>
      </c>
      <c r="B6749" s="64">
        <f t="shared" si="844"/>
        <v>679</v>
      </c>
      <c r="C6749" s="64">
        <f t="shared" si="845"/>
        <v>6</v>
      </c>
      <c r="D6749" s="64">
        <f t="shared" si="846"/>
        <v>675</v>
      </c>
      <c r="E6749" s="64">
        <f t="shared" si="847"/>
        <v>3371</v>
      </c>
      <c r="F6749" s="64" t="str">
        <f t="shared" si="840"/>
        <v/>
      </c>
      <c r="G6749" s="64" t="str">
        <f t="shared" si="841"/>
        <v/>
      </c>
      <c r="H6749" s="64" t="str">
        <f t="shared" si="842"/>
        <v/>
      </c>
      <c r="I6749" s="80" t="str">
        <f>IFERROR(VLOOKUP(D6749,Sheet2!A:B,2,0),"")</f>
        <v/>
      </c>
      <c r="J6749" s="64" t="str">
        <f>IFERROR(IF(I6749&lt;&gt;"",VLOOKUP(I6749,Sheet2!B:C,2,0),""),"")</f>
        <v/>
      </c>
      <c r="K6749" s="64" t="str">
        <f>IFERROR( IF(I6749&lt;&gt;"", HLOOKUP(L$2+$A6749,Sheet2!BX:NK,2,0),""),"")</f>
        <v/>
      </c>
      <c r="L6749" t="str">
        <f>IF(OR(HLOOKUP(L$2+$A6749,Sheet2!BX:NK,$B6749,0),HLOOKUP(L$2+$A6749,Sheet2!BX:NK,$B6749,0)&lt;&gt;""),HLOOKUP(L$2+$A6749,Sheet2!BX:NK,$B6749,0),"")</f>
        <v/>
      </c>
      <c r="M6749" t="str">
        <f>IF(OR(HLOOKUP(M$2+$A6749,Sheet2!BY:NL,$B6749,0),HLOOKUP(M$2+$A6749,Sheet2!BY:NL,$B6749,0)&lt;&gt;""),HLOOKUP(M$2+$A6749,Sheet2!BY:NL,$B6749,0),"")</f>
        <v/>
      </c>
      <c r="N6749" t="str">
        <f>IF(OR(HLOOKUP(N$2+$A6749,Sheet2!BZ:NM,$B6749,0),HLOOKUP(N$2+$A6749,Sheet2!BZ:NM,$B6749,0)&lt;&gt;""),HLOOKUP(N$2+$A6749,Sheet2!BZ:NM,$B6749,0),"")</f>
        <v/>
      </c>
      <c r="O6749" t="str">
        <f>IF(OR(HLOOKUP(O$2+$A6749,Sheet2!CA:NN,$B6749,0),HLOOKUP(O$2+$A6749,Sheet2!CA:NN,$B6749,0)&lt;&gt;""),HLOOKUP(O$2+$A6749,Sheet2!CA:NN,$B6749,0),"")</f>
        <v/>
      </c>
      <c r="P6749" t="str">
        <f>IF(OR(HLOOKUP(P$2+$A6749,Sheet2!CB:NO,$B6749,0),HLOOKUP(P$2+$A6749,Sheet2!CB:NO,$B6749,0)&lt;&gt;""),HLOOKUP(P$2+$A6749,Sheet2!CB:NO,$B6749,0),"")</f>
        <v/>
      </c>
      <c r="Q6749" t="str">
        <f>IF(OR(HLOOKUP(Q$2+$A6749,Sheet2!CC:NO,$B6749,0),HLOOKUP(Q$2+$A6749,Sheet2!CC:NO,$B6749,0)&lt;&gt;""),HLOOKUP(Q$2+$A6749,Sheet2!CC:NO,$B6749,0),"")</f>
        <v/>
      </c>
    </row>
    <row r="6750" spans="1:17" x14ac:dyDescent="0.25">
      <c r="A6750" s="64">
        <f t="shared" si="843"/>
        <v>36</v>
      </c>
      <c r="B6750" s="64">
        <f t="shared" si="844"/>
        <v>679</v>
      </c>
      <c r="C6750" s="64">
        <f t="shared" si="845"/>
        <v>7</v>
      </c>
      <c r="D6750" s="64">
        <f t="shared" si="846"/>
        <v>675</v>
      </c>
      <c r="E6750" s="64">
        <f t="shared" si="847"/>
        <v>3371</v>
      </c>
      <c r="F6750" s="64" t="str">
        <f t="shared" si="840"/>
        <v/>
      </c>
      <c r="G6750" s="64" t="str">
        <f t="shared" si="841"/>
        <v/>
      </c>
      <c r="H6750" s="64" t="str">
        <f t="shared" si="842"/>
        <v/>
      </c>
      <c r="I6750" s="80" t="str">
        <f>IFERROR(VLOOKUP(D6750,Sheet2!A:B,2,0),"")</f>
        <v/>
      </c>
      <c r="J6750" s="64" t="str">
        <f>IFERROR(IF(I6750&lt;&gt;"",VLOOKUP(I6750,Sheet2!B:C,2,0),""),"")</f>
        <v/>
      </c>
      <c r="K6750" s="64" t="str">
        <f>IFERROR( IF(I6750&lt;&gt;"", HLOOKUP(L$2+$A6750,Sheet2!BX:NK,2,0),""),"")</f>
        <v/>
      </c>
      <c r="L6750" t="str">
        <f>IF(OR(HLOOKUP(L$2+$A6750,Sheet2!BX:NK,$B6750,0),HLOOKUP(L$2+$A6750,Sheet2!BX:NK,$B6750,0)&lt;&gt;""),HLOOKUP(L$2+$A6750,Sheet2!BX:NK,$B6750,0),"")</f>
        <v/>
      </c>
      <c r="M6750" t="str">
        <f>IF(OR(HLOOKUP(M$2+$A6750,Sheet2!BY:NL,$B6750,0),HLOOKUP(M$2+$A6750,Sheet2!BY:NL,$B6750,0)&lt;&gt;""),HLOOKUP(M$2+$A6750,Sheet2!BY:NL,$B6750,0),"")</f>
        <v/>
      </c>
      <c r="N6750" t="str">
        <f>IF(OR(HLOOKUP(N$2+$A6750,Sheet2!BZ:NM,$B6750,0),HLOOKUP(N$2+$A6750,Sheet2!BZ:NM,$B6750,0)&lt;&gt;""),HLOOKUP(N$2+$A6750,Sheet2!BZ:NM,$B6750,0),"")</f>
        <v/>
      </c>
      <c r="O6750" t="str">
        <f>IF(OR(HLOOKUP(O$2+$A6750,Sheet2!CA:NN,$B6750,0),HLOOKUP(O$2+$A6750,Sheet2!CA:NN,$B6750,0)&lt;&gt;""),HLOOKUP(O$2+$A6750,Sheet2!CA:NN,$B6750,0),"")</f>
        <v/>
      </c>
      <c r="P6750" t="str">
        <f>IF(OR(HLOOKUP(P$2+$A6750,Sheet2!CB:NO,$B6750,0),HLOOKUP(P$2+$A6750,Sheet2!CB:NO,$B6750,0)&lt;&gt;""),HLOOKUP(P$2+$A6750,Sheet2!CB:NO,$B6750,0),"")</f>
        <v/>
      </c>
      <c r="Q6750" t="str">
        <f>IF(OR(HLOOKUP(Q$2+$A6750,Sheet2!CC:NO,$B6750,0),HLOOKUP(Q$2+$A6750,Sheet2!CC:NO,$B6750,0)&lt;&gt;""),HLOOKUP(Q$2+$A6750,Sheet2!CC:NO,$B6750,0),"")</f>
        <v/>
      </c>
    </row>
    <row r="6751" spans="1:17" x14ac:dyDescent="0.25">
      <c r="A6751" s="64">
        <f t="shared" si="843"/>
        <v>42</v>
      </c>
      <c r="B6751" s="64">
        <f t="shared" si="844"/>
        <v>679</v>
      </c>
      <c r="C6751" s="64">
        <f t="shared" si="845"/>
        <v>8</v>
      </c>
      <c r="D6751" s="64">
        <f t="shared" si="846"/>
        <v>675</v>
      </c>
      <c r="E6751" s="64">
        <f t="shared" si="847"/>
        <v>3371</v>
      </c>
      <c r="F6751" s="64" t="str">
        <f t="shared" si="840"/>
        <v/>
      </c>
      <c r="G6751" s="64" t="str">
        <f t="shared" si="841"/>
        <v/>
      </c>
      <c r="H6751" s="64" t="str">
        <f t="shared" si="842"/>
        <v/>
      </c>
      <c r="I6751" s="80" t="str">
        <f>IFERROR(VLOOKUP(D6751,Sheet2!A:B,2,0),"")</f>
        <v/>
      </c>
      <c r="J6751" s="64" t="str">
        <f>IFERROR(IF(I6751&lt;&gt;"",VLOOKUP(I6751,Sheet2!B:C,2,0),""),"")</f>
        <v/>
      </c>
      <c r="K6751" s="64" t="str">
        <f>IFERROR( IF(I6751&lt;&gt;"", HLOOKUP(L$2+$A6751,Sheet2!BX:NK,2,0),""),"")</f>
        <v/>
      </c>
      <c r="L6751" t="str">
        <f>IF(OR(HLOOKUP(L$2+$A6751,Sheet2!BX:NK,$B6751,0),HLOOKUP(L$2+$A6751,Sheet2!BX:NK,$B6751,0)&lt;&gt;""),HLOOKUP(L$2+$A6751,Sheet2!BX:NK,$B6751,0),"")</f>
        <v/>
      </c>
      <c r="M6751" t="str">
        <f>IF(OR(HLOOKUP(M$2+$A6751,Sheet2!BY:NL,$B6751,0),HLOOKUP(M$2+$A6751,Sheet2!BY:NL,$B6751,0)&lt;&gt;""),HLOOKUP(M$2+$A6751,Sheet2!BY:NL,$B6751,0),"")</f>
        <v/>
      </c>
      <c r="N6751" t="str">
        <f>IF(OR(HLOOKUP(N$2+$A6751,Sheet2!BZ:NM,$B6751,0),HLOOKUP(N$2+$A6751,Sheet2!BZ:NM,$B6751,0)&lt;&gt;""),HLOOKUP(N$2+$A6751,Sheet2!BZ:NM,$B6751,0),"")</f>
        <v/>
      </c>
      <c r="O6751" t="str">
        <f>IF(OR(HLOOKUP(O$2+$A6751,Sheet2!CA:NN,$B6751,0),HLOOKUP(O$2+$A6751,Sheet2!CA:NN,$B6751,0)&lt;&gt;""),HLOOKUP(O$2+$A6751,Sheet2!CA:NN,$B6751,0),"")</f>
        <v/>
      </c>
      <c r="P6751" t="str">
        <f>IF(OR(HLOOKUP(P$2+$A6751,Sheet2!CB:NO,$B6751,0),HLOOKUP(P$2+$A6751,Sheet2!CB:NO,$B6751,0)&lt;&gt;""),HLOOKUP(P$2+$A6751,Sheet2!CB:NO,$B6751,0),"")</f>
        <v/>
      </c>
      <c r="Q6751" t="str">
        <f>IF(OR(HLOOKUP(Q$2+$A6751,Sheet2!CC:NO,$B6751,0),HLOOKUP(Q$2+$A6751,Sheet2!CC:NO,$B6751,0)&lt;&gt;""),HLOOKUP(Q$2+$A6751,Sheet2!CC:NO,$B6751,0),"")</f>
        <v/>
      </c>
    </row>
    <row r="6752" spans="1:17" x14ac:dyDescent="0.25">
      <c r="A6752" s="64">
        <f t="shared" si="843"/>
        <v>48</v>
      </c>
      <c r="B6752" s="64">
        <f t="shared" si="844"/>
        <v>679</v>
      </c>
      <c r="C6752" s="64">
        <f t="shared" si="845"/>
        <v>9</v>
      </c>
      <c r="D6752" s="64">
        <f t="shared" si="846"/>
        <v>675</v>
      </c>
      <c r="E6752" s="64">
        <f t="shared" si="847"/>
        <v>3371</v>
      </c>
      <c r="F6752" s="64" t="str">
        <f t="shared" si="840"/>
        <v/>
      </c>
      <c r="G6752" s="64" t="str">
        <f t="shared" si="841"/>
        <v/>
      </c>
      <c r="H6752" s="64" t="str">
        <f t="shared" si="842"/>
        <v/>
      </c>
      <c r="I6752" s="80" t="str">
        <f>IFERROR(VLOOKUP(D6752,Sheet2!A:B,2,0),"")</f>
        <v/>
      </c>
      <c r="J6752" s="64" t="str">
        <f>IFERROR(IF(I6752&lt;&gt;"",VLOOKUP(I6752,Sheet2!B:C,2,0),""),"")</f>
        <v/>
      </c>
      <c r="K6752" s="64" t="str">
        <f>IFERROR( IF(I6752&lt;&gt;"", HLOOKUP(L$2+$A6752,Sheet2!BX:NK,2,0),""),"")</f>
        <v/>
      </c>
      <c r="L6752" t="str">
        <f>IF(OR(HLOOKUP(L$2+$A6752,Sheet2!BX:NK,$B6752,0),HLOOKUP(L$2+$A6752,Sheet2!BX:NK,$B6752,0)&lt;&gt;""),HLOOKUP(L$2+$A6752,Sheet2!BX:NK,$B6752,0),"")</f>
        <v/>
      </c>
      <c r="M6752" t="str">
        <f>IF(OR(HLOOKUP(M$2+$A6752,Sheet2!BY:NL,$B6752,0),HLOOKUP(M$2+$A6752,Sheet2!BY:NL,$B6752,0)&lt;&gt;""),HLOOKUP(M$2+$A6752,Sheet2!BY:NL,$B6752,0),"")</f>
        <v/>
      </c>
      <c r="N6752" t="str">
        <f>IF(OR(HLOOKUP(N$2+$A6752,Sheet2!BZ:NM,$B6752,0),HLOOKUP(N$2+$A6752,Sheet2!BZ:NM,$B6752,0)&lt;&gt;""),HLOOKUP(N$2+$A6752,Sheet2!BZ:NM,$B6752,0),"")</f>
        <v/>
      </c>
      <c r="O6752" t="str">
        <f>IF(OR(HLOOKUP(O$2+$A6752,Sheet2!CA:NN,$B6752,0),HLOOKUP(O$2+$A6752,Sheet2!CA:NN,$B6752,0)&lt;&gt;""),HLOOKUP(O$2+$A6752,Sheet2!CA:NN,$B6752,0),"")</f>
        <v/>
      </c>
      <c r="P6752" t="str">
        <f>IF(OR(HLOOKUP(P$2+$A6752,Sheet2!CB:NO,$B6752,0),HLOOKUP(P$2+$A6752,Sheet2!CB:NO,$B6752,0)&lt;&gt;""),HLOOKUP(P$2+$A6752,Sheet2!CB:NO,$B6752,0),"")</f>
        <v/>
      </c>
      <c r="Q6752" t="str">
        <f>IF(OR(HLOOKUP(Q$2+$A6752,Sheet2!CC:NO,$B6752,0),HLOOKUP(Q$2+$A6752,Sheet2!CC:NO,$B6752,0)&lt;&gt;""),HLOOKUP(Q$2+$A6752,Sheet2!CC:NO,$B6752,0),"")</f>
        <v/>
      </c>
    </row>
    <row r="6753" spans="1:17" x14ac:dyDescent="0.25">
      <c r="A6753" s="64">
        <f t="shared" si="843"/>
        <v>54</v>
      </c>
      <c r="B6753" s="64">
        <f t="shared" si="844"/>
        <v>679</v>
      </c>
      <c r="C6753" s="64">
        <f t="shared" si="845"/>
        <v>10</v>
      </c>
      <c r="D6753" s="64">
        <f t="shared" si="846"/>
        <v>675</v>
      </c>
      <c r="E6753" s="64">
        <f t="shared" si="847"/>
        <v>3371</v>
      </c>
      <c r="F6753" s="64" t="str">
        <f t="shared" si="840"/>
        <v/>
      </c>
      <c r="G6753" s="64" t="str">
        <f t="shared" si="841"/>
        <v/>
      </c>
      <c r="H6753" s="64" t="str">
        <f t="shared" si="842"/>
        <v/>
      </c>
      <c r="I6753" s="80" t="str">
        <f>IFERROR(VLOOKUP(D6753,Sheet2!A:B,2,0),"")</f>
        <v/>
      </c>
      <c r="J6753" s="64" t="str">
        <f>IFERROR(IF(I6753&lt;&gt;"",VLOOKUP(I6753,Sheet2!B:C,2,0),""),"")</f>
        <v/>
      </c>
      <c r="K6753" s="64" t="str">
        <f>IFERROR( IF(I6753&lt;&gt;"", HLOOKUP(L$2+$A6753,Sheet2!BX:NK,2,0),""),"")</f>
        <v/>
      </c>
      <c r="L6753" t="str">
        <f>IF(OR(HLOOKUP(L$2+$A6753,Sheet2!BX:NK,$B6753,0),HLOOKUP(L$2+$A6753,Sheet2!BX:NK,$B6753,0)&lt;&gt;""),HLOOKUP(L$2+$A6753,Sheet2!BX:NK,$B6753,0),"")</f>
        <v/>
      </c>
      <c r="M6753" t="str">
        <f>IF(OR(HLOOKUP(M$2+$A6753,Sheet2!BY:NL,$B6753,0),HLOOKUP(M$2+$A6753,Sheet2!BY:NL,$B6753,0)&lt;&gt;""),HLOOKUP(M$2+$A6753,Sheet2!BY:NL,$B6753,0),"")</f>
        <v/>
      </c>
      <c r="N6753" t="str">
        <f>IF(OR(HLOOKUP(N$2+$A6753,Sheet2!BZ:NM,$B6753,0),HLOOKUP(N$2+$A6753,Sheet2!BZ:NM,$B6753,0)&lt;&gt;""),HLOOKUP(N$2+$A6753,Sheet2!BZ:NM,$B6753,0),"")</f>
        <v/>
      </c>
      <c r="O6753" t="str">
        <f>IF(OR(HLOOKUP(O$2+$A6753,Sheet2!CA:NN,$B6753,0),HLOOKUP(O$2+$A6753,Sheet2!CA:NN,$B6753,0)&lt;&gt;""),HLOOKUP(O$2+$A6753,Sheet2!CA:NN,$B6753,0),"")</f>
        <v/>
      </c>
      <c r="P6753" t="str">
        <f>IF(OR(HLOOKUP(P$2+$A6753,Sheet2!CB:NO,$B6753,0),HLOOKUP(P$2+$A6753,Sheet2!CB:NO,$B6753,0)&lt;&gt;""),HLOOKUP(P$2+$A6753,Sheet2!CB:NO,$B6753,0),"")</f>
        <v/>
      </c>
      <c r="Q6753" t="str">
        <f>IF(OR(HLOOKUP(Q$2+$A6753,Sheet2!CC:NO,$B6753,0),HLOOKUP(Q$2+$A6753,Sheet2!CC:NO,$B6753,0)&lt;&gt;""),HLOOKUP(Q$2+$A6753,Sheet2!CC:NO,$B6753,0),"")</f>
        <v/>
      </c>
    </row>
    <row r="6754" spans="1:17" x14ac:dyDescent="0.25">
      <c r="A6754" s="64">
        <f t="shared" si="843"/>
        <v>0</v>
      </c>
      <c r="B6754" s="64">
        <f t="shared" si="844"/>
        <v>680</v>
      </c>
      <c r="C6754" s="64">
        <f t="shared" si="845"/>
        <v>1</v>
      </c>
      <c r="D6754" s="64">
        <f t="shared" si="846"/>
        <v>676</v>
      </c>
      <c r="E6754" s="64">
        <f t="shared" si="847"/>
        <v>3376</v>
      </c>
      <c r="F6754" s="64" t="str">
        <f t="shared" si="840"/>
        <v/>
      </c>
      <c r="G6754" s="64" t="str">
        <f t="shared" si="841"/>
        <v/>
      </c>
      <c r="H6754" s="64" t="str">
        <f t="shared" si="842"/>
        <v/>
      </c>
      <c r="I6754" s="80" t="str">
        <f>IFERROR(VLOOKUP(D6754,Sheet2!A:B,2,0),"")</f>
        <v/>
      </c>
      <c r="J6754" s="64" t="str">
        <f>IFERROR(IF(I6754&lt;&gt;"",VLOOKUP(I6754,Sheet2!B:C,2,0),""),"")</f>
        <v/>
      </c>
      <c r="K6754" s="64" t="str">
        <f>IFERROR( IF(I6754&lt;&gt;"", HLOOKUP(L$2+$A6754,Sheet2!BX:NK,2,0),""),"")</f>
        <v/>
      </c>
      <c r="L6754" t="str">
        <f>IF(OR(HLOOKUP(L$2+$A6754,Sheet2!BX:NK,$B6754,0),HLOOKUP(L$2+$A6754,Sheet2!BX:NK,$B6754,0)&lt;&gt;""),HLOOKUP(L$2+$A6754,Sheet2!BX:NK,$B6754,0),"")</f>
        <v/>
      </c>
      <c r="M6754" t="str">
        <f>IF(OR(HLOOKUP(M$2+$A6754,Sheet2!BY:NL,$B6754,0),HLOOKUP(M$2+$A6754,Sheet2!BY:NL,$B6754,0)&lt;&gt;""),HLOOKUP(M$2+$A6754,Sheet2!BY:NL,$B6754,0),"")</f>
        <v/>
      </c>
      <c r="N6754" t="str">
        <f>IF(OR(HLOOKUP(N$2+$A6754,Sheet2!BZ:NM,$B6754,0),HLOOKUP(N$2+$A6754,Sheet2!BZ:NM,$B6754,0)&lt;&gt;""),HLOOKUP(N$2+$A6754,Sheet2!BZ:NM,$B6754,0),"")</f>
        <v/>
      </c>
      <c r="O6754" t="str">
        <f>IF(OR(HLOOKUP(O$2+$A6754,Sheet2!CA:NN,$B6754,0),HLOOKUP(O$2+$A6754,Sheet2!CA:NN,$B6754,0)&lt;&gt;""),HLOOKUP(O$2+$A6754,Sheet2!CA:NN,$B6754,0),"")</f>
        <v/>
      </c>
      <c r="P6754" t="str">
        <f>IF(OR(HLOOKUP(P$2+$A6754,Sheet2!CB:NO,$B6754,0),HLOOKUP(P$2+$A6754,Sheet2!CB:NO,$B6754,0)&lt;&gt;""),HLOOKUP(P$2+$A6754,Sheet2!CB:NO,$B6754,0),"")</f>
        <v/>
      </c>
      <c r="Q6754" t="str">
        <f>IF(OR(HLOOKUP(Q$2+$A6754,Sheet2!CC:NO,$B6754,0),HLOOKUP(Q$2+$A6754,Sheet2!CC:NO,$B6754,0)&lt;&gt;""),HLOOKUP(Q$2+$A6754,Sheet2!CC:NO,$B6754,0),"")</f>
        <v/>
      </c>
    </row>
    <row r="6755" spans="1:17" x14ac:dyDescent="0.25">
      <c r="A6755" s="64">
        <f t="shared" si="843"/>
        <v>6</v>
      </c>
      <c r="B6755" s="64">
        <f t="shared" si="844"/>
        <v>680</v>
      </c>
      <c r="C6755" s="64">
        <f t="shared" si="845"/>
        <v>2</v>
      </c>
      <c r="D6755" s="64">
        <f t="shared" si="846"/>
        <v>676</v>
      </c>
      <c r="E6755" s="64">
        <f t="shared" si="847"/>
        <v>3376</v>
      </c>
      <c r="F6755" s="64" t="str">
        <f t="shared" si="840"/>
        <v/>
      </c>
      <c r="G6755" s="64" t="str">
        <f t="shared" si="841"/>
        <v/>
      </c>
      <c r="H6755" s="64" t="str">
        <f t="shared" si="842"/>
        <v/>
      </c>
      <c r="I6755" s="80" t="str">
        <f>IFERROR(VLOOKUP(D6755,Sheet2!A:B,2,0),"")</f>
        <v/>
      </c>
      <c r="J6755" s="64" t="str">
        <f>IFERROR(IF(I6755&lt;&gt;"",VLOOKUP(I6755,Sheet2!B:C,2,0),""),"")</f>
        <v/>
      </c>
      <c r="K6755" s="64" t="str">
        <f>IFERROR( IF(I6755&lt;&gt;"", HLOOKUP(L$2+$A6755,Sheet2!BX:NK,2,0),""),"")</f>
        <v/>
      </c>
      <c r="L6755" t="str">
        <f>IF(OR(HLOOKUP(L$2+$A6755,Sheet2!BX:NK,$B6755,0),HLOOKUP(L$2+$A6755,Sheet2!BX:NK,$B6755,0)&lt;&gt;""),HLOOKUP(L$2+$A6755,Sheet2!BX:NK,$B6755,0),"")</f>
        <v/>
      </c>
      <c r="M6755" t="str">
        <f>IF(OR(HLOOKUP(M$2+$A6755,Sheet2!BY:NL,$B6755,0),HLOOKUP(M$2+$A6755,Sheet2!BY:NL,$B6755,0)&lt;&gt;""),HLOOKUP(M$2+$A6755,Sheet2!BY:NL,$B6755,0),"")</f>
        <v/>
      </c>
      <c r="N6755" t="str">
        <f>IF(OR(HLOOKUP(N$2+$A6755,Sheet2!BZ:NM,$B6755,0),HLOOKUP(N$2+$A6755,Sheet2!BZ:NM,$B6755,0)&lt;&gt;""),HLOOKUP(N$2+$A6755,Sheet2!BZ:NM,$B6755,0),"")</f>
        <v/>
      </c>
      <c r="O6755" t="str">
        <f>IF(OR(HLOOKUP(O$2+$A6755,Sheet2!CA:NN,$B6755,0),HLOOKUP(O$2+$A6755,Sheet2!CA:NN,$B6755,0)&lt;&gt;""),HLOOKUP(O$2+$A6755,Sheet2!CA:NN,$B6755,0),"")</f>
        <v/>
      </c>
      <c r="P6755" t="str">
        <f>IF(OR(HLOOKUP(P$2+$A6755,Sheet2!CB:NO,$B6755,0),HLOOKUP(P$2+$A6755,Sheet2!CB:NO,$B6755,0)&lt;&gt;""),HLOOKUP(P$2+$A6755,Sheet2!CB:NO,$B6755,0),"")</f>
        <v/>
      </c>
      <c r="Q6755" t="str">
        <f>IF(OR(HLOOKUP(Q$2+$A6755,Sheet2!CC:NO,$B6755,0),HLOOKUP(Q$2+$A6755,Sheet2!CC:NO,$B6755,0)&lt;&gt;""),HLOOKUP(Q$2+$A6755,Sheet2!CC:NO,$B6755,0),"")</f>
        <v/>
      </c>
    </row>
    <row r="6756" spans="1:17" x14ac:dyDescent="0.25">
      <c r="A6756" s="64">
        <f t="shared" si="843"/>
        <v>12</v>
      </c>
      <c r="B6756" s="64">
        <f t="shared" si="844"/>
        <v>680</v>
      </c>
      <c r="C6756" s="64">
        <f t="shared" si="845"/>
        <v>3</v>
      </c>
      <c r="D6756" s="64">
        <f t="shared" si="846"/>
        <v>676</v>
      </c>
      <c r="E6756" s="64">
        <f t="shared" si="847"/>
        <v>3376</v>
      </c>
      <c r="F6756" s="64" t="str">
        <f t="shared" si="840"/>
        <v/>
      </c>
      <c r="G6756" s="64" t="str">
        <f t="shared" si="841"/>
        <v/>
      </c>
      <c r="H6756" s="64" t="str">
        <f t="shared" si="842"/>
        <v/>
      </c>
      <c r="I6756" s="80" t="str">
        <f>IFERROR(VLOOKUP(D6756,Sheet2!A:B,2,0),"")</f>
        <v/>
      </c>
      <c r="J6756" s="64" t="str">
        <f>IFERROR(IF(I6756&lt;&gt;"",VLOOKUP(I6756,Sheet2!B:C,2,0),""),"")</f>
        <v/>
      </c>
      <c r="K6756" s="64" t="str">
        <f>IFERROR( IF(I6756&lt;&gt;"", HLOOKUP(L$2+$A6756,Sheet2!BX:NK,2,0),""),"")</f>
        <v/>
      </c>
      <c r="L6756" t="str">
        <f>IF(OR(HLOOKUP(L$2+$A6756,Sheet2!BX:NK,$B6756,0),HLOOKUP(L$2+$A6756,Sheet2!BX:NK,$B6756,0)&lt;&gt;""),HLOOKUP(L$2+$A6756,Sheet2!BX:NK,$B6756,0),"")</f>
        <v/>
      </c>
      <c r="M6756" t="str">
        <f>IF(OR(HLOOKUP(M$2+$A6756,Sheet2!BY:NL,$B6756,0),HLOOKUP(M$2+$A6756,Sheet2!BY:NL,$B6756,0)&lt;&gt;""),HLOOKUP(M$2+$A6756,Sheet2!BY:NL,$B6756,0),"")</f>
        <v/>
      </c>
      <c r="N6756" t="str">
        <f>IF(OR(HLOOKUP(N$2+$A6756,Sheet2!BZ:NM,$B6756,0),HLOOKUP(N$2+$A6756,Sheet2!BZ:NM,$B6756,0)&lt;&gt;""),HLOOKUP(N$2+$A6756,Sheet2!BZ:NM,$B6756,0),"")</f>
        <v/>
      </c>
      <c r="O6756" t="str">
        <f>IF(OR(HLOOKUP(O$2+$A6756,Sheet2!CA:NN,$B6756,0),HLOOKUP(O$2+$A6756,Sheet2!CA:NN,$B6756,0)&lt;&gt;""),HLOOKUP(O$2+$A6756,Sheet2!CA:NN,$B6756,0),"")</f>
        <v/>
      </c>
      <c r="P6756" t="str">
        <f>IF(OR(HLOOKUP(P$2+$A6756,Sheet2!CB:NO,$B6756,0),HLOOKUP(P$2+$A6756,Sheet2!CB:NO,$B6756,0)&lt;&gt;""),HLOOKUP(P$2+$A6756,Sheet2!CB:NO,$B6756,0),"")</f>
        <v/>
      </c>
      <c r="Q6756" t="str">
        <f>IF(OR(HLOOKUP(Q$2+$A6756,Sheet2!CC:NO,$B6756,0),HLOOKUP(Q$2+$A6756,Sheet2!CC:NO,$B6756,0)&lt;&gt;""),HLOOKUP(Q$2+$A6756,Sheet2!CC:NO,$B6756,0),"")</f>
        <v/>
      </c>
    </row>
    <row r="6757" spans="1:17" x14ac:dyDescent="0.25">
      <c r="A6757" s="64">
        <f t="shared" si="843"/>
        <v>18</v>
      </c>
      <c r="B6757" s="64">
        <f t="shared" si="844"/>
        <v>680</v>
      </c>
      <c r="C6757" s="64">
        <f t="shared" si="845"/>
        <v>4</v>
      </c>
      <c r="D6757" s="64">
        <f t="shared" si="846"/>
        <v>676</v>
      </c>
      <c r="E6757" s="64">
        <f t="shared" si="847"/>
        <v>3376</v>
      </c>
      <c r="F6757" s="64" t="str">
        <f t="shared" si="840"/>
        <v/>
      </c>
      <c r="G6757" s="64" t="str">
        <f t="shared" si="841"/>
        <v/>
      </c>
      <c r="H6757" s="64" t="str">
        <f t="shared" si="842"/>
        <v/>
      </c>
      <c r="I6757" s="80" t="str">
        <f>IFERROR(VLOOKUP(D6757,Sheet2!A:B,2,0),"")</f>
        <v/>
      </c>
      <c r="J6757" s="64" t="str">
        <f>IFERROR(IF(I6757&lt;&gt;"",VLOOKUP(I6757,Sheet2!B:C,2,0),""),"")</f>
        <v/>
      </c>
      <c r="K6757" s="64" t="str">
        <f>IFERROR( IF(I6757&lt;&gt;"", HLOOKUP(L$2+$A6757,Sheet2!BX:NK,2,0),""),"")</f>
        <v/>
      </c>
      <c r="L6757" t="str">
        <f>IF(OR(HLOOKUP(L$2+$A6757,Sheet2!BX:NK,$B6757,0),HLOOKUP(L$2+$A6757,Sheet2!BX:NK,$B6757,0)&lt;&gt;""),HLOOKUP(L$2+$A6757,Sheet2!BX:NK,$B6757,0),"")</f>
        <v/>
      </c>
      <c r="M6757" t="str">
        <f>IF(OR(HLOOKUP(M$2+$A6757,Sheet2!BY:NL,$B6757,0),HLOOKUP(M$2+$A6757,Sheet2!BY:NL,$B6757,0)&lt;&gt;""),HLOOKUP(M$2+$A6757,Sheet2!BY:NL,$B6757,0),"")</f>
        <v/>
      </c>
      <c r="N6757" t="str">
        <f>IF(OR(HLOOKUP(N$2+$A6757,Sheet2!BZ:NM,$B6757,0),HLOOKUP(N$2+$A6757,Sheet2!BZ:NM,$B6757,0)&lt;&gt;""),HLOOKUP(N$2+$A6757,Sheet2!BZ:NM,$B6757,0),"")</f>
        <v/>
      </c>
      <c r="O6757" t="str">
        <f>IF(OR(HLOOKUP(O$2+$A6757,Sheet2!CA:NN,$B6757,0),HLOOKUP(O$2+$A6757,Sheet2!CA:NN,$B6757,0)&lt;&gt;""),HLOOKUP(O$2+$A6757,Sheet2!CA:NN,$B6757,0),"")</f>
        <v/>
      </c>
      <c r="P6757" t="str">
        <f>IF(OR(HLOOKUP(P$2+$A6757,Sheet2!CB:NO,$B6757,0),HLOOKUP(P$2+$A6757,Sheet2!CB:NO,$B6757,0)&lt;&gt;""),HLOOKUP(P$2+$A6757,Sheet2!CB:NO,$B6757,0),"")</f>
        <v/>
      </c>
      <c r="Q6757" t="str">
        <f>IF(OR(HLOOKUP(Q$2+$A6757,Sheet2!CC:NO,$B6757,0),HLOOKUP(Q$2+$A6757,Sheet2!CC:NO,$B6757,0)&lt;&gt;""),HLOOKUP(Q$2+$A6757,Sheet2!CC:NO,$B6757,0),"")</f>
        <v/>
      </c>
    </row>
    <row r="6758" spans="1:17" x14ac:dyDescent="0.25">
      <c r="A6758" s="64">
        <f t="shared" si="843"/>
        <v>24</v>
      </c>
      <c r="B6758" s="64">
        <f t="shared" si="844"/>
        <v>680</v>
      </c>
      <c r="C6758" s="64">
        <f t="shared" si="845"/>
        <v>5</v>
      </c>
      <c r="D6758" s="64">
        <f t="shared" si="846"/>
        <v>676</v>
      </c>
      <c r="E6758" s="64">
        <f t="shared" si="847"/>
        <v>3376</v>
      </c>
      <c r="F6758" s="64" t="str">
        <f t="shared" si="840"/>
        <v/>
      </c>
      <c r="G6758" s="64" t="str">
        <f t="shared" si="841"/>
        <v/>
      </c>
      <c r="H6758" s="64" t="str">
        <f t="shared" si="842"/>
        <v/>
      </c>
      <c r="I6758" s="80" t="str">
        <f>IFERROR(VLOOKUP(D6758,Sheet2!A:B,2,0),"")</f>
        <v/>
      </c>
      <c r="J6758" s="64" t="str">
        <f>IFERROR(IF(I6758&lt;&gt;"",VLOOKUP(I6758,Sheet2!B:C,2,0),""),"")</f>
        <v/>
      </c>
      <c r="K6758" s="64" t="str">
        <f>IFERROR( IF(I6758&lt;&gt;"", HLOOKUP(L$2+$A6758,Sheet2!BX:NK,2,0),""),"")</f>
        <v/>
      </c>
      <c r="L6758" t="str">
        <f>IF(OR(HLOOKUP(L$2+$A6758,Sheet2!BX:NK,$B6758,0),HLOOKUP(L$2+$A6758,Sheet2!BX:NK,$B6758,0)&lt;&gt;""),HLOOKUP(L$2+$A6758,Sheet2!BX:NK,$B6758,0),"")</f>
        <v/>
      </c>
      <c r="M6758" t="str">
        <f>IF(OR(HLOOKUP(M$2+$A6758,Sheet2!BY:NL,$B6758,0),HLOOKUP(M$2+$A6758,Sheet2!BY:NL,$B6758,0)&lt;&gt;""),HLOOKUP(M$2+$A6758,Sheet2!BY:NL,$B6758,0),"")</f>
        <v/>
      </c>
      <c r="N6758" t="str">
        <f>IF(OR(HLOOKUP(N$2+$A6758,Sheet2!BZ:NM,$B6758,0),HLOOKUP(N$2+$A6758,Sheet2!BZ:NM,$B6758,0)&lt;&gt;""),HLOOKUP(N$2+$A6758,Sheet2!BZ:NM,$B6758,0),"")</f>
        <v/>
      </c>
      <c r="O6758" t="str">
        <f>IF(OR(HLOOKUP(O$2+$A6758,Sheet2!CA:NN,$B6758,0),HLOOKUP(O$2+$A6758,Sheet2!CA:NN,$B6758,0)&lt;&gt;""),HLOOKUP(O$2+$A6758,Sheet2!CA:NN,$B6758,0),"")</f>
        <v/>
      </c>
      <c r="P6758" t="str">
        <f>IF(OR(HLOOKUP(P$2+$A6758,Sheet2!CB:NO,$B6758,0),HLOOKUP(P$2+$A6758,Sheet2!CB:NO,$B6758,0)&lt;&gt;""),HLOOKUP(P$2+$A6758,Sheet2!CB:NO,$B6758,0),"")</f>
        <v/>
      </c>
      <c r="Q6758" t="str">
        <f>IF(OR(HLOOKUP(Q$2+$A6758,Sheet2!CC:NO,$B6758,0),HLOOKUP(Q$2+$A6758,Sheet2!CC:NO,$B6758,0)&lt;&gt;""),HLOOKUP(Q$2+$A6758,Sheet2!CC:NO,$B6758,0),"")</f>
        <v/>
      </c>
    </row>
    <row r="6759" spans="1:17" x14ac:dyDescent="0.25">
      <c r="A6759" s="64">
        <f t="shared" si="843"/>
        <v>30</v>
      </c>
      <c r="B6759" s="64">
        <f t="shared" si="844"/>
        <v>680</v>
      </c>
      <c r="C6759" s="64">
        <f t="shared" si="845"/>
        <v>6</v>
      </c>
      <c r="D6759" s="64">
        <f t="shared" si="846"/>
        <v>676</v>
      </c>
      <c r="E6759" s="64">
        <f t="shared" si="847"/>
        <v>3376</v>
      </c>
      <c r="F6759" s="64" t="str">
        <f t="shared" si="840"/>
        <v/>
      </c>
      <c r="G6759" s="64" t="str">
        <f t="shared" si="841"/>
        <v/>
      </c>
      <c r="H6759" s="64" t="str">
        <f t="shared" si="842"/>
        <v/>
      </c>
      <c r="I6759" s="80" t="str">
        <f>IFERROR(VLOOKUP(D6759,Sheet2!A:B,2,0),"")</f>
        <v/>
      </c>
      <c r="J6759" s="64" t="str">
        <f>IFERROR(IF(I6759&lt;&gt;"",VLOOKUP(I6759,Sheet2!B:C,2,0),""),"")</f>
        <v/>
      </c>
      <c r="K6759" s="64" t="str">
        <f>IFERROR( IF(I6759&lt;&gt;"", HLOOKUP(L$2+$A6759,Sheet2!BX:NK,2,0),""),"")</f>
        <v/>
      </c>
      <c r="L6759" t="str">
        <f>IF(OR(HLOOKUP(L$2+$A6759,Sheet2!BX:NK,$B6759,0),HLOOKUP(L$2+$A6759,Sheet2!BX:NK,$B6759,0)&lt;&gt;""),HLOOKUP(L$2+$A6759,Sheet2!BX:NK,$B6759,0),"")</f>
        <v/>
      </c>
      <c r="M6759" t="str">
        <f>IF(OR(HLOOKUP(M$2+$A6759,Sheet2!BY:NL,$B6759,0),HLOOKUP(M$2+$A6759,Sheet2!BY:NL,$B6759,0)&lt;&gt;""),HLOOKUP(M$2+$A6759,Sheet2!BY:NL,$B6759,0),"")</f>
        <v/>
      </c>
      <c r="N6759" t="str">
        <f>IF(OR(HLOOKUP(N$2+$A6759,Sheet2!BZ:NM,$B6759,0),HLOOKUP(N$2+$A6759,Sheet2!BZ:NM,$B6759,0)&lt;&gt;""),HLOOKUP(N$2+$A6759,Sheet2!BZ:NM,$B6759,0),"")</f>
        <v/>
      </c>
      <c r="O6759" t="str">
        <f>IF(OR(HLOOKUP(O$2+$A6759,Sheet2!CA:NN,$B6759,0),HLOOKUP(O$2+$A6759,Sheet2!CA:NN,$B6759,0)&lt;&gt;""),HLOOKUP(O$2+$A6759,Sheet2!CA:NN,$B6759,0),"")</f>
        <v/>
      </c>
      <c r="P6759" t="str">
        <f>IF(OR(HLOOKUP(P$2+$A6759,Sheet2!CB:NO,$B6759,0),HLOOKUP(P$2+$A6759,Sheet2!CB:NO,$B6759,0)&lt;&gt;""),HLOOKUP(P$2+$A6759,Sheet2!CB:NO,$B6759,0),"")</f>
        <v/>
      </c>
      <c r="Q6759" t="str">
        <f>IF(OR(HLOOKUP(Q$2+$A6759,Sheet2!CC:NO,$B6759,0),HLOOKUP(Q$2+$A6759,Sheet2!CC:NO,$B6759,0)&lt;&gt;""),HLOOKUP(Q$2+$A6759,Sheet2!CC:NO,$B6759,0),"")</f>
        <v/>
      </c>
    </row>
    <row r="6760" spans="1:17" x14ac:dyDescent="0.25">
      <c r="A6760" s="64">
        <f t="shared" si="843"/>
        <v>36</v>
      </c>
      <c r="B6760" s="64">
        <f t="shared" si="844"/>
        <v>680</v>
      </c>
      <c r="C6760" s="64">
        <f t="shared" si="845"/>
        <v>7</v>
      </c>
      <c r="D6760" s="64">
        <f t="shared" si="846"/>
        <v>676</v>
      </c>
      <c r="E6760" s="64">
        <f t="shared" si="847"/>
        <v>3376</v>
      </c>
      <c r="F6760" s="64" t="str">
        <f t="shared" si="840"/>
        <v/>
      </c>
      <c r="G6760" s="64" t="str">
        <f t="shared" si="841"/>
        <v/>
      </c>
      <c r="H6760" s="64" t="str">
        <f t="shared" si="842"/>
        <v/>
      </c>
      <c r="I6760" s="80" t="str">
        <f>IFERROR(VLOOKUP(D6760,Sheet2!A:B,2,0),"")</f>
        <v/>
      </c>
      <c r="J6760" s="64" t="str">
        <f>IFERROR(IF(I6760&lt;&gt;"",VLOOKUP(I6760,Sheet2!B:C,2,0),""),"")</f>
        <v/>
      </c>
      <c r="K6760" s="64" t="str">
        <f>IFERROR( IF(I6760&lt;&gt;"", HLOOKUP(L$2+$A6760,Sheet2!BX:NK,2,0),""),"")</f>
        <v/>
      </c>
      <c r="L6760" t="str">
        <f>IF(OR(HLOOKUP(L$2+$A6760,Sheet2!BX:NK,$B6760,0),HLOOKUP(L$2+$A6760,Sheet2!BX:NK,$B6760,0)&lt;&gt;""),HLOOKUP(L$2+$A6760,Sheet2!BX:NK,$B6760,0),"")</f>
        <v/>
      </c>
      <c r="M6760" t="str">
        <f>IF(OR(HLOOKUP(M$2+$A6760,Sheet2!BY:NL,$B6760,0),HLOOKUP(M$2+$A6760,Sheet2!BY:NL,$B6760,0)&lt;&gt;""),HLOOKUP(M$2+$A6760,Sheet2!BY:NL,$B6760,0),"")</f>
        <v/>
      </c>
      <c r="N6760" t="str">
        <f>IF(OR(HLOOKUP(N$2+$A6760,Sheet2!BZ:NM,$B6760,0),HLOOKUP(N$2+$A6760,Sheet2!BZ:NM,$B6760,0)&lt;&gt;""),HLOOKUP(N$2+$A6760,Sheet2!BZ:NM,$B6760,0),"")</f>
        <v/>
      </c>
      <c r="O6760" t="str">
        <f>IF(OR(HLOOKUP(O$2+$A6760,Sheet2!CA:NN,$B6760,0),HLOOKUP(O$2+$A6760,Sheet2!CA:NN,$B6760,0)&lt;&gt;""),HLOOKUP(O$2+$A6760,Sheet2!CA:NN,$B6760,0),"")</f>
        <v/>
      </c>
      <c r="P6760" t="str">
        <f>IF(OR(HLOOKUP(P$2+$A6760,Sheet2!CB:NO,$B6760,0),HLOOKUP(P$2+$A6760,Sheet2!CB:NO,$B6760,0)&lt;&gt;""),HLOOKUP(P$2+$A6760,Sheet2!CB:NO,$B6760,0),"")</f>
        <v/>
      </c>
      <c r="Q6760" t="str">
        <f>IF(OR(HLOOKUP(Q$2+$A6760,Sheet2!CC:NO,$B6760,0),HLOOKUP(Q$2+$A6760,Sheet2!CC:NO,$B6760,0)&lt;&gt;""),HLOOKUP(Q$2+$A6760,Sheet2!CC:NO,$B6760,0),"")</f>
        <v/>
      </c>
    </row>
    <row r="6761" spans="1:17" x14ac:dyDescent="0.25">
      <c r="A6761" s="64">
        <f t="shared" si="843"/>
        <v>42</v>
      </c>
      <c r="B6761" s="64">
        <f t="shared" si="844"/>
        <v>680</v>
      </c>
      <c r="C6761" s="64">
        <f t="shared" si="845"/>
        <v>8</v>
      </c>
      <c r="D6761" s="64">
        <f t="shared" si="846"/>
        <v>676</v>
      </c>
      <c r="E6761" s="64">
        <f t="shared" si="847"/>
        <v>3376</v>
      </c>
      <c r="F6761" s="64" t="str">
        <f t="shared" si="840"/>
        <v/>
      </c>
      <c r="G6761" s="64" t="str">
        <f t="shared" si="841"/>
        <v/>
      </c>
      <c r="H6761" s="64" t="str">
        <f t="shared" si="842"/>
        <v/>
      </c>
      <c r="I6761" s="80" t="str">
        <f>IFERROR(VLOOKUP(D6761,Sheet2!A:B,2,0),"")</f>
        <v/>
      </c>
      <c r="J6761" s="64" t="str">
        <f>IFERROR(IF(I6761&lt;&gt;"",VLOOKUP(I6761,Sheet2!B:C,2,0),""),"")</f>
        <v/>
      </c>
      <c r="K6761" s="64" t="str">
        <f>IFERROR( IF(I6761&lt;&gt;"", HLOOKUP(L$2+$A6761,Sheet2!BX:NK,2,0),""),"")</f>
        <v/>
      </c>
      <c r="L6761" t="str">
        <f>IF(OR(HLOOKUP(L$2+$A6761,Sheet2!BX:NK,$B6761,0),HLOOKUP(L$2+$A6761,Sheet2!BX:NK,$B6761,0)&lt;&gt;""),HLOOKUP(L$2+$A6761,Sheet2!BX:NK,$B6761,0),"")</f>
        <v/>
      </c>
      <c r="M6761" t="str">
        <f>IF(OR(HLOOKUP(M$2+$A6761,Sheet2!BY:NL,$B6761,0),HLOOKUP(M$2+$A6761,Sheet2!BY:NL,$B6761,0)&lt;&gt;""),HLOOKUP(M$2+$A6761,Sheet2!BY:NL,$B6761,0),"")</f>
        <v/>
      </c>
      <c r="N6761" t="str">
        <f>IF(OR(HLOOKUP(N$2+$A6761,Sheet2!BZ:NM,$B6761,0),HLOOKUP(N$2+$A6761,Sheet2!BZ:NM,$B6761,0)&lt;&gt;""),HLOOKUP(N$2+$A6761,Sheet2!BZ:NM,$B6761,0),"")</f>
        <v/>
      </c>
      <c r="O6761" t="str">
        <f>IF(OR(HLOOKUP(O$2+$A6761,Sheet2!CA:NN,$B6761,0),HLOOKUP(O$2+$A6761,Sheet2!CA:NN,$B6761,0)&lt;&gt;""),HLOOKUP(O$2+$A6761,Sheet2!CA:NN,$B6761,0),"")</f>
        <v/>
      </c>
      <c r="P6761" t="str">
        <f>IF(OR(HLOOKUP(P$2+$A6761,Sheet2!CB:NO,$B6761,0),HLOOKUP(P$2+$A6761,Sheet2!CB:NO,$B6761,0)&lt;&gt;""),HLOOKUP(P$2+$A6761,Sheet2!CB:NO,$B6761,0),"")</f>
        <v/>
      </c>
      <c r="Q6761" t="str">
        <f>IF(OR(HLOOKUP(Q$2+$A6761,Sheet2!CC:NO,$B6761,0),HLOOKUP(Q$2+$A6761,Sheet2!CC:NO,$B6761,0)&lt;&gt;""),HLOOKUP(Q$2+$A6761,Sheet2!CC:NO,$B6761,0),"")</f>
        <v/>
      </c>
    </row>
    <row r="6762" spans="1:17" x14ac:dyDescent="0.25">
      <c r="A6762" s="64">
        <f t="shared" si="843"/>
        <v>48</v>
      </c>
      <c r="B6762" s="64">
        <f t="shared" si="844"/>
        <v>680</v>
      </c>
      <c r="C6762" s="64">
        <f t="shared" si="845"/>
        <v>9</v>
      </c>
      <c r="D6762" s="64">
        <f t="shared" si="846"/>
        <v>676</v>
      </c>
      <c r="E6762" s="64">
        <f t="shared" si="847"/>
        <v>3376</v>
      </c>
      <c r="F6762" s="64" t="str">
        <f t="shared" si="840"/>
        <v/>
      </c>
      <c r="G6762" s="64" t="str">
        <f t="shared" si="841"/>
        <v/>
      </c>
      <c r="H6762" s="64" t="str">
        <f t="shared" si="842"/>
        <v/>
      </c>
      <c r="I6762" s="80" t="str">
        <f>IFERROR(VLOOKUP(D6762,Sheet2!A:B,2,0),"")</f>
        <v/>
      </c>
      <c r="J6762" s="64" t="str">
        <f>IFERROR(IF(I6762&lt;&gt;"",VLOOKUP(I6762,Sheet2!B:C,2,0),""),"")</f>
        <v/>
      </c>
      <c r="K6762" s="64" t="str">
        <f>IFERROR( IF(I6762&lt;&gt;"", HLOOKUP(L$2+$A6762,Sheet2!BX:NK,2,0),""),"")</f>
        <v/>
      </c>
      <c r="L6762" t="str">
        <f>IF(OR(HLOOKUP(L$2+$A6762,Sheet2!BX:NK,$B6762,0),HLOOKUP(L$2+$A6762,Sheet2!BX:NK,$B6762,0)&lt;&gt;""),HLOOKUP(L$2+$A6762,Sheet2!BX:NK,$B6762,0),"")</f>
        <v/>
      </c>
      <c r="M6762" t="str">
        <f>IF(OR(HLOOKUP(M$2+$A6762,Sheet2!BY:NL,$B6762,0),HLOOKUP(M$2+$A6762,Sheet2!BY:NL,$B6762,0)&lt;&gt;""),HLOOKUP(M$2+$A6762,Sheet2!BY:NL,$B6762,0),"")</f>
        <v/>
      </c>
      <c r="N6762" t="str">
        <f>IF(OR(HLOOKUP(N$2+$A6762,Sheet2!BZ:NM,$B6762,0),HLOOKUP(N$2+$A6762,Sheet2!BZ:NM,$B6762,0)&lt;&gt;""),HLOOKUP(N$2+$A6762,Sheet2!BZ:NM,$B6762,0),"")</f>
        <v/>
      </c>
      <c r="O6762" t="str">
        <f>IF(OR(HLOOKUP(O$2+$A6762,Sheet2!CA:NN,$B6762,0),HLOOKUP(O$2+$A6762,Sheet2!CA:NN,$B6762,0)&lt;&gt;""),HLOOKUP(O$2+$A6762,Sheet2!CA:NN,$B6762,0),"")</f>
        <v/>
      </c>
      <c r="P6762" t="str">
        <f>IF(OR(HLOOKUP(P$2+$A6762,Sheet2!CB:NO,$B6762,0),HLOOKUP(P$2+$A6762,Sheet2!CB:NO,$B6762,0)&lt;&gt;""),HLOOKUP(P$2+$A6762,Sheet2!CB:NO,$B6762,0),"")</f>
        <v/>
      </c>
      <c r="Q6762" t="str">
        <f>IF(OR(HLOOKUP(Q$2+$A6762,Sheet2!CC:NO,$B6762,0),HLOOKUP(Q$2+$A6762,Sheet2!CC:NO,$B6762,0)&lt;&gt;""),HLOOKUP(Q$2+$A6762,Sheet2!CC:NO,$B6762,0),"")</f>
        <v/>
      </c>
    </row>
    <row r="6763" spans="1:17" x14ac:dyDescent="0.25">
      <c r="A6763" s="64">
        <f t="shared" si="843"/>
        <v>54</v>
      </c>
      <c r="B6763" s="64">
        <f t="shared" si="844"/>
        <v>680</v>
      </c>
      <c r="C6763" s="64">
        <f t="shared" si="845"/>
        <v>10</v>
      </c>
      <c r="D6763" s="64">
        <f t="shared" si="846"/>
        <v>676</v>
      </c>
      <c r="E6763" s="64">
        <f t="shared" si="847"/>
        <v>3376</v>
      </c>
      <c r="F6763" s="64" t="str">
        <f t="shared" si="840"/>
        <v/>
      </c>
      <c r="G6763" s="64" t="str">
        <f t="shared" si="841"/>
        <v/>
      </c>
      <c r="H6763" s="64" t="str">
        <f t="shared" si="842"/>
        <v/>
      </c>
      <c r="I6763" s="80" t="str">
        <f>IFERROR(VLOOKUP(D6763,Sheet2!A:B,2,0),"")</f>
        <v/>
      </c>
      <c r="J6763" s="64" t="str">
        <f>IFERROR(IF(I6763&lt;&gt;"",VLOOKUP(I6763,Sheet2!B:C,2,0),""),"")</f>
        <v/>
      </c>
      <c r="K6763" s="64" t="str">
        <f>IFERROR( IF(I6763&lt;&gt;"", HLOOKUP(L$2+$A6763,Sheet2!BX:NK,2,0),""),"")</f>
        <v/>
      </c>
      <c r="L6763" t="str">
        <f>IF(OR(HLOOKUP(L$2+$A6763,Sheet2!BX:NK,$B6763,0),HLOOKUP(L$2+$A6763,Sheet2!BX:NK,$B6763,0)&lt;&gt;""),HLOOKUP(L$2+$A6763,Sheet2!BX:NK,$B6763,0),"")</f>
        <v/>
      </c>
      <c r="M6763" t="str">
        <f>IF(OR(HLOOKUP(M$2+$A6763,Sheet2!BY:NL,$B6763,0),HLOOKUP(M$2+$A6763,Sheet2!BY:NL,$B6763,0)&lt;&gt;""),HLOOKUP(M$2+$A6763,Sheet2!BY:NL,$B6763,0),"")</f>
        <v/>
      </c>
      <c r="N6763" t="str">
        <f>IF(OR(HLOOKUP(N$2+$A6763,Sheet2!BZ:NM,$B6763,0),HLOOKUP(N$2+$A6763,Sheet2!BZ:NM,$B6763,0)&lt;&gt;""),HLOOKUP(N$2+$A6763,Sheet2!BZ:NM,$B6763,0),"")</f>
        <v/>
      </c>
      <c r="O6763" t="str">
        <f>IF(OR(HLOOKUP(O$2+$A6763,Sheet2!CA:NN,$B6763,0),HLOOKUP(O$2+$A6763,Sheet2!CA:NN,$B6763,0)&lt;&gt;""),HLOOKUP(O$2+$A6763,Sheet2!CA:NN,$B6763,0),"")</f>
        <v/>
      </c>
      <c r="P6763" t="str">
        <f>IF(OR(HLOOKUP(P$2+$A6763,Sheet2!CB:NO,$B6763,0),HLOOKUP(P$2+$A6763,Sheet2!CB:NO,$B6763,0)&lt;&gt;""),HLOOKUP(P$2+$A6763,Sheet2!CB:NO,$B6763,0),"")</f>
        <v/>
      </c>
      <c r="Q6763" t="str">
        <f>IF(OR(HLOOKUP(Q$2+$A6763,Sheet2!CC:NO,$B6763,0),HLOOKUP(Q$2+$A6763,Sheet2!CC:NO,$B6763,0)&lt;&gt;""),HLOOKUP(Q$2+$A6763,Sheet2!CC:NO,$B6763,0),"")</f>
        <v/>
      </c>
    </row>
    <row r="6764" spans="1:17" x14ac:dyDescent="0.25">
      <c r="A6764" s="64">
        <f t="shared" si="843"/>
        <v>0</v>
      </c>
      <c r="B6764" s="64">
        <f t="shared" si="844"/>
        <v>681</v>
      </c>
      <c r="C6764" s="64">
        <f t="shared" si="845"/>
        <v>1</v>
      </c>
      <c r="D6764" s="64">
        <f t="shared" si="846"/>
        <v>677</v>
      </c>
      <c r="E6764" s="64">
        <f t="shared" si="847"/>
        <v>3381</v>
      </c>
      <c r="F6764" s="64" t="str">
        <f t="shared" si="840"/>
        <v/>
      </c>
      <c r="G6764" s="64" t="str">
        <f t="shared" si="841"/>
        <v/>
      </c>
      <c r="H6764" s="64" t="str">
        <f t="shared" si="842"/>
        <v/>
      </c>
      <c r="I6764" s="80" t="str">
        <f>IFERROR(VLOOKUP(D6764,Sheet2!A:B,2,0),"")</f>
        <v/>
      </c>
      <c r="J6764" s="64" t="str">
        <f>IFERROR(IF(I6764&lt;&gt;"",VLOOKUP(I6764,Sheet2!B:C,2,0),""),"")</f>
        <v/>
      </c>
      <c r="K6764" s="64" t="str">
        <f>IFERROR( IF(I6764&lt;&gt;"", HLOOKUP(L$2+$A6764,Sheet2!BX:NK,2,0),""),"")</f>
        <v/>
      </c>
      <c r="L6764" t="str">
        <f>IF(OR(HLOOKUP(L$2+$A6764,Sheet2!BX:NK,$B6764,0),HLOOKUP(L$2+$A6764,Sheet2!BX:NK,$B6764,0)&lt;&gt;""),HLOOKUP(L$2+$A6764,Sheet2!BX:NK,$B6764,0),"")</f>
        <v/>
      </c>
      <c r="M6764" t="str">
        <f>IF(OR(HLOOKUP(M$2+$A6764,Sheet2!BY:NL,$B6764,0),HLOOKUP(M$2+$A6764,Sheet2!BY:NL,$B6764,0)&lt;&gt;""),HLOOKUP(M$2+$A6764,Sheet2!BY:NL,$B6764,0),"")</f>
        <v/>
      </c>
      <c r="N6764" t="str">
        <f>IF(OR(HLOOKUP(N$2+$A6764,Sheet2!BZ:NM,$B6764,0),HLOOKUP(N$2+$A6764,Sheet2!BZ:NM,$B6764,0)&lt;&gt;""),HLOOKUP(N$2+$A6764,Sheet2!BZ:NM,$B6764,0),"")</f>
        <v/>
      </c>
      <c r="O6764" t="str">
        <f>IF(OR(HLOOKUP(O$2+$A6764,Sheet2!CA:NN,$B6764,0),HLOOKUP(O$2+$A6764,Sheet2!CA:NN,$B6764,0)&lt;&gt;""),HLOOKUP(O$2+$A6764,Sheet2!CA:NN,$B6764,0),"")</f>
        <v/>
      </c>
      <c r="P6764" t="str">
        <f>IF(OR(HLOOKUP(P$2+$A6764,Sheet2!CB:NO,$B6764,0),HLOOKUP(P$2+$A6764,Sheet2!CB:NO,$B6764,0)&lt;&gt;""),HLOOKUP(P$2+$A6764,Sheet2!CB:NO,$B6764,0),"")</f>
        <v/>
      </c>
      <c r="Q6764" t="str">
        <f>IF(OR(HLOOKUP(Q$2+$A6764,Sheet2!CC:NO,$B6764,0),HLOOKUP(Q$2+$A6764,Sheet2!CC:NO,$B6764,0)&lt;&gt;""),HLOOKUP(Q$2+$A6764,Sheet2!CC:NO,$B6764,0),"")</f>
        <v/>
      </c>
    </row>
    <row r="6765" spans="1:17" x14ac:dyDescent="0.25">
      <c r="A6765" s="64">
        <f t="shared" si="843"/>
        <v>6</v>
      </c>
      <c r="B6765" s="64">
        <f t="shared" si="844"/>
        <v>681</v>
      </c>
      <c r="C6765" s="64">
        <f t="shared" si="845"/>
        <v>2</v>
      </c>
      <c r="D6765" s="64">
        <f t="shared" si="846"/>
        <v>677</v>
      </c>
      <c r="E6765" s="64">
        <f t="shared" si="847"/>
        <v>3381</v>
      </c>
      <c r="F6765" s="64" t="str">
        <f t="shared" si="840"/>
        <v/>
      </c>
      <c r="G6765" s="64" t="str">
        <f t="shared" si="841"/>
        <v/>
      </c>
      <c r="H6765" s="64" t="str">
        <f t="shared" si="842"/>
        <v/>
      </c>
      <c r="I6765" s="80" t="str">
        <f>IFERROR(VLOOKUP(D6765,Sheet2!A:B,2,0),"")</f>
        <v/>
      </c>
      <c r="J6765" s="64" t="str">
        <f>IFERROR(IF(I6765&lt;&gt;"",VLOOKUP(I6765,Sheet2!B:C,2,0),""),"")</f>
        <v/>
      </c>
      <c r="K6765" s="64" t="str">
        <f>IFERROR( IF(I6765&lt;&gt;"", HLOOKUP(L$2+$A6765,Sheet2!BX:NK,2,0),""),"")</f>
        <v/>
      </c>
      <c r="L6765" t="str">
        <f>IF(OR(HLOOKUP(L$2+$A6765,Sheet2!BX:NK,$B6765,0),HLOOKUP(L$2+$A6765,Sheet2!BX:NK,$B6765,0)&lt;&gt;""),HLOOKUP(L$2+$A6765,Sheet2!BX:NK,$B6765,0),"")</f>
        <v/>
      </c>
      <c r="M6765" t="str">
        <f>IF(OR(HLOOKUP(M$2+$A6765,Sheet2!BY:NL,$B6765,0),HLOOKUP(M$2+$A6765,Sheet2!BY:NL,$B6765,0)&lt;&gt;""),HLOOKUP(M$2+$A6765,Sheet2!BY:NL,$B6765,0),"")</f>
        <v/>
      </c>
      <c r="N6765" t="str">
        <f>IF(OR(HLOOKUP(N$2+$A6765,Sheet2!BZ:NM,$B6765,0),HLOOKUP(N$2+$A6765,Sheet2!BZ:NM,$B6765,0)&lt;&gt;""),HLOOKUP(N$2+$A6765,Sheet2!BZ:NM,$B6765,0),"")</f>
        <v/>
      </c>
      <c r="O6765" t="str">
        <f>IF(OR(HLOOKUP(O$2+$A6765,Sheet2!CA:NN,$B6765,0),HLOOKUP(O$2+$A6765,Sheet2!CA:NN,$B6765,0)&lt;&gt;""),HLOOKUP(O$2+$A6765,Sheet2!CA:NN,$B6765,0),"")</f>
        <v/>
      </c>
      <c r="P6765" t="str">
        <f>IF(OR(HLOOKUP(P$2+$A6765,Sheet2!CB:NO,$B6765,0),HLOOKUP(P$2+$A6765,Sheet2!CB:NO,$B6765,0)&lt;&gt;""),HLOOKUP(P$2+$A6765,Sheet2!CB:NO,$B6765,0),"")</f>
        <v/>
      </c>
      <c r="Q6765" t="str">
        <f>IF(OR(HLOOKUP(Q$2+$A6765,Sheet2!CC:NO,$B6765,0),HLOOKUP(Q$2+$A6765,Sheet2!CC:NO,$B6765,0)&lt;&gt;""),HLOOKUP(Q$2+$A6765,Sheet2!CC:NO,$B6765,0),"")</f>
        <v/>
      </c>
    </row>
    <row r="6766" spans="1:17" x14ac:dyDescent="0.25">
      <c r="A6766" s="64">
        <f t="shared" si="843"/>
        <v>12</v>
      </c>
      <c r="B6766" s="64">
        <f t="shared" si="844"/>
        <v>681</v>
      </c>
      <c r="C6766" s="64">
        <f t="shared" si="845"/>
        <v>3</v>
      </c>
      <c r="D6766" s="64">
        <f t="shared" si="846"/>
        <v>677</v>
      </c>
      <c r="E6766" s="64">
        <f t="shared" si="847"/>
        <v>3381</v>
      </c>
      <c r="F6766" s="64" t="str">
        <f t="shared" si="840"/>
        <v/>
      </c>
      <c r="G6766" s="64" t="str">
        <f t="shared" si="841"/>
        <v/>
      </c>
      <c r="H6766" s="64" t="str">
        <f t="shared" si="842"/>
        <v/>
      </c>
      <c r="I6766" s="80" t="str">
        <f>IFERROR(VLOOKUP(D6766,Sheet2!A:B,2,0),"")</f>
        <v/>
      </c>
      <c r="J6766" s="64" t="str">
        <f>IFERROR(IF(I6766&lt;&gt;"",VLOOKUP(I6766,Sheet2!B:C,2,0),""),"")</f>
        <v/>
      </c>
      <c r="K6766" s="64" t="str">
        <f>IFERROR( IF(I6766&lt;&gt;"", HLOOKUP(L$2+$A6766,Sheet2!BX:NK,2,0),""),"")</f>
        <v/>
      </c>
      <c r="L6766" t="str">
        <f>IF(OR(HLOOKUP(L$2+$A6766,Sheet2!BX:NK,$B6766,0),HLOOKUP(L$2+$A6766,Sheet2!BX:NK,$B6766,0)&lt;&gt;""),HLOOKUP(L$2+$A6766,Sheet2!BX:NK,$B6766,0),"")</f>
        <v/>
      </c>
      <c r="M6766" t="str">
        <f>IF(OR(HLOOKUP(M$2+$A6766,Sheet2!BY:NL,$B6766,0),HLOOKUP(M$2+$A6766,Sheet2!BY:NL,$B6766,0)&lt;&gt;""),HLOOKUP(M$2+$A6766,Sheet2!BY:NL,$B6766,0),"")</f>
        <v/>
      </c>
      <c r="N6766" t="str">
        <f>IF(OR(HLOOKUP(N$2+$A6766,Sheet2!BZ:NM,$B6766,0),HLOOKUP(N$2+$A6766,Sheet2!BZ:NM,$B6766,0)&lt;&gt;""),HLOOKUP(N$2+$A6766,Sheet2!BZ:NM,$B6766,0),"")</f>
        <v/>
      </c>
      <c r="O6766" t="str">
        <f>IF(OR(HLOOKUP(O$2+$A6766,Sheet2!CA:NN,$B6766,0),HLOOKUP(O$2+$A6766,Sheet2!CA:NN,$B6766,0)&lt;&gt;""),HLOOKUP(O$2+$A6766,Sheet2!CA:NN,$B6766,0),"")</f>
        <v/>
      </c>
      <c r="P6766" t="str">
        <f>IF(OR(HLOOKUP(P$2+$A6766,Sheet2!CB:NO,$B6766,0),HLOOKUP(P$2+$A6766,Sheet2!CB:NO,$B6766,0)&lt;&gt;""),HLOOKUP(P$2+$A6766,Sheet2!CB:NO,$B6766,0),"")</f>
        <v/>
      </c>
      <c r="Q6766" t="str">
        <f>IF(OR(HLOOKUP(Q$2+$A6766,Sheet2!CC:NO,$B6766,0),HLOOKUP(Q$2+$A6766,Sheet2!CC:NO,$B6766,0)&lt;&gt;""),HLOOKUP(Q$2+$A6766,Sheet2!CC:NO,$B6766,0),"")</f>
        <v/>
      </c>
    </row>
    <row r="6767" spans="1:17" x14ac:dyDescent="0.25">
      <c r="A6767" s="64">
        <f t="shared" si="843"/>
        <v>18</v>
      </c>
      <c r="B6767" s="64">
        <f t="shared" si="844"/>
        <v>681</v>
      </c>
      <c r="C6767" s="64">
        <f t="shared" si="845"/>
        <v>4</v>
      </c>
      <c r="D6767" s="64">
        <f t="shared" si="846"/>
        <v>677</v>
      </c>
      <c r="E6767" s="64">
        <f t="shared" si="847"/>
        <v>3381</v>
      </c>
      <c r="F6767" s="64" t="str">
        <f t="shared" si="840"/>
        <v/>
      </c>
      <c r="G6767" s="64" t="str">
        <f t="shared" si="841"/>
        <v/>
      </c>
      <c r="H6767" s="64" t="str">
        <f t="shared" si="842"/>
        <v/>
      </c>
      <c r="I6767" s="80" t="str">
        <f>IFERROR(VLOOKUP(D6767,Sheet2!A:B,2,0),"")</f>
        <v/>
      </c>
      <c r="J6767" s="64" t="str">
        <f>IFERROR(IF(I6767&lt;&gt;"",VLOOKUP(I6767,Sheet2!B:C,2,0),""),"")</f>
        <v/>
      </c>
      <c r="K6767" s="64" t="str">
        <f>IFERROR( IF(I6767&lt;&gt;"", HLOOKUP(L$2+$A6767,Sheet2!BX:NK,2,0),""),"")</f>
        <v/>
      </c>
      <c r="L6767" t="str">
        <f>IF(OR(HLOOKUP(L$2+$A6767,Sheet2!BX:NK,$B6767,0),HLOOKUP(L$2+$A6767,Sheet2!BX:NK,$B6767,0)&lt;&gt;""),HLOOKUP(L$2+$A6767,Sheet2!BX:NK,$B6767,0),"")</f>
        <v/>
      </c>
      <c r="M6767" t="str">
        <f>IF(OR(HLOOKUP(M$2+$A6767,Sheet2!BY:NL,$B6767,0),HLOOKUP(M$2+$A6767,Sheet2!BY:NL,$B6767,0)&lt;&gt;""),HLOOKUP(M$2+$A6767,Sheet2!BY:NL,$B6767,0),"")</f>
        <v/>
      </c>
      <c r="N6767" t="str">
        <f>IF(OR(HLOOKUP(N$2+$A6767,Sheet2!BZ:NM,$B6767,0),HLOOKUP(N$2+$A6767,Sheet2!BZ:NM,$B6767,0)&lt;&gt;""),HLOOKUP(N$2+$A6767,Sheet2!BZ:NM,$B6767,0),"")</f>
        <v/>
      </c>
      <c r="O6767" t="str">
        <f>IF(OR(HLOOKUP(O$2+$A6767,Sheet2!CA:NN,$B6767,0),HLOOKUP(O$2+$A6767,Sheet2!CA:NN,$B6767,0)&lt;&gt;""),HLOOKUP(O$2+$A6767,Sheet2!CA:NN,$B6767,0),"")</f>
        <v/>
      </c>
      <c r="P6767" t="str">
        <f>IF(OR(HLOOKUP(P$2+$A6767,Sheet2!CB:NO,$B6767,0),HLOOKUP(P$2+$A6767,Sheet2!CB:NO,$B6767,0)&lt;&gt;""),HLOOKUP(P$2+$A6767,Sheet2!CB:NO,$B6767,0),"")</f>
        <v/>
      </c>
      <c r="Q6767" t="str">
        <f>IF(OR(HLOOKUP(Q$2+$A6767,Sheet2!CC:NO,$B6767,0),HLOOKUP(Q$2+$A6767,Sheet2!CC:NO,$B6767,0)&lt;&gt;""),HLOOKUP(Q$2+$A6767,Sheet2!CC:NO,$B6767,0),"")</f>
        <v/>
      </c>
    </row>
    <row r="6768" spans="1:17" x14ac:dyDescent="0.25">
      <c r="A6768" s="64">
        <f t="shared" si="843"/>
        <v>24</v>
      </c>
      <c r="B6768" s="64">
        <f t="shared" si="844"/>
        <v>681</v>
      </c>
      <c r="C6768" s="64">
        <f t="shared" si="845"/>
        <v>5</v>
      </c>
      <c r="D6768" s="64">
        <f t="shared" si="846"/>
        <v>677</v>
      </c>
      <c r="E6768" s="64">
        <f t="shared" si="847"/>
        <v>3381</v>
      </c>
      <c r="F6768" s="64" t="str">
        <f t="shared" si="840"/>
        <v/>
      </c>
      <c r="G6768" s="64" t="str">
        <f t="shared" si="841"/>
        <v/>
      </c>
      <c r="H6768" s="64" t="str">
        <f t="shared" si="842"/>
        <v/>
      </c>
      <c r="I6768" s="80" t="str">
        <f>IFERROR(VLOOKUP(D6768,Sheet2!A:B,2,0),"")</f>
        <v/>
      </c>
      <c r="J6768" s="64" t="str">
        <f>IFERROR(IF(I6768&lt;&gt;"",VLOOKUP(I6768,Sheet2!B:C,2,0),""),"")</f>
        <v/>
      </c>
      <c r="K6768" s="64" t="str">
        <f>IFERROR( IF(I6768&lt;&gt;"", HLOOKUP(L$2+$A6768,Sheet2!BX:NK,2,0),""),"")</f>
        <v/>
      </c>
      <c r="L6768" t="str">
        <f>IF(OR(HLOOKUP(L$2+$A6768,Sheet2!BX:NK,$B6768,0),HLOOKUP(L$2+$A6768,Sheet2!BX:NK,$B6768,0)&lt;&gt;""),HLOOKUP(L$2+$A6768,Sheet2!BX:NK,$B6768,0),"")</f>
        <v/>
      </c>
      <c r="M6768" t="str">
        <f>IF(OR(HLOOKUP(M$2+$A6768,Sheet2!BY:NL,$B6768,0),HLOOKUP(M$2+$A6768,Sheet2!BY:NL,$B6768,0)&lt;&gt;""),HLOOKUP(M$2+$A6768,Sheet2!BY:NL,$B6768,0),"")</f>
        <v/>
      </c>
      <c r="N6768" t="str">
        <f>IF(OR(HLOOKUP(N$2+$A6768,Sheet2!BZ:NM,$B6768,0),HLOOKUP(N$2+$A6768,Sheet2!BZ:NM,$B6768,0)&lt;&gt;""),HLOOKUP(N$2+$A6768,Sheet2!BZ:NM,$B6768,0),"")</f>
        <v/>
      </c>
      <c r="O6768" t="str">
        <f>IF(OR(HLOOKUP(O$2+$A6768,Sheet2!CA:NN,$B6768,0),HLOOKUP(O$2+$A6768,Sheet2!CA:NN,$B6768,0)&lt;&gt;""),HLOOKUP(O$2+$A6768,Sheet2!CA:NN,$B6768,0),"")</f>
        <v/>
      </c>
      <c r="P6768" t="str">
        <f>IF(OR(HLOOKUP(P$2+$A6768,Sheet2!CB:NO,$B6768,0),HLOOKUP(P$2+$A6768,Sheet2!CB:NO,$B6768,0)&lt;&gt;""),HLOOKUP(P$2+$A6768,Sheet2!CB:NO,$B6768,0),"")</f>
        <v/>
      </c>
      <c r="Q6768" t="str">
        <f>IF(OR(HLOOKUP(Q$2+$A6768,Sheet2!CC:NO,$B6768,0),HLOOKUP(Q$2+$A6768,Sheet2!CC:NO,$B6768,0)&lt;&gt;""),HLOOKUP(Q$2+$A6768,Sheet2!CC:NO,$B6768,0),"")</f>
        <v/>
      </c>
    </row>
    <row r="6769" spans="1:17" x14ac:dyDescent="0.25">
      <c r="A6769" s="64">
        <f t="shared" si="843"/>
        <v>30</v>
      </c>
      <c r="B6769" s="64">
        <f t="shared" si="844"/>
        <v>681</v>
      </c>
      <c r="C6769" s="64">
        <f t="shared" si="845"/>
        <v>6</v>
      </c>
      <c r="D6769" s="64">
        <f t="shared" si="846"/>
        <v>677</v>
      </c>
      <c r="E6769" s="64">
        <f t="shared" si="847"/>
        <v>3381</v>
      </c>
      <c r="F6769" s="64" t="str">
        <f t="shared" si="840"/>
        <v/>
      </c>
      <c r="G6769" s="64" t="str">
        <f t="shared" si="841"/>
        <v/>
      </c>
      <c r="H6769" s="64" t="str">
        <f t="shared" si="842"/>
        <v/>
      </c>
      <c r="I6769" s="80" t="str">
        <f>IFERROR(VLOOKUP(D6769,Sheet2!A:B,2,0),"")</f>
        <v/>
      </c>
      <c r="J6769" s="64" t="str">
        <f>IFERROR(IF(I6769&lt;&gt;"",VLOOKUP(I6769,Sheet2!B:C,2,0),""),"")</f>
        <v/>
      </c>
      <c r="K6769" s="64" t="str">
        <f>IFERROR( IF(I6769&lt;&gt;"", HLOOKUP(L$2+$A6769,Sheet2!BX:NK,2,0),""),"")</f>
        <v/>
      </c>
      <c r="L6769" t="str">
        <f>IF(OR(HLOOKUP(L$2+$A6769,Sheet2!BX:NK,$B6769,0),HLOOKUP(L$2+$A6769,Sheet2!BX:NK,$B6769,0)&lt;&gt;""),HLOOKUP(L$2+$A6769,Sheet2!BX:NK,$B6769,0),"")</f>
        <v/>
      </c>
      <c r="M6769" t="str">
        <f>IF(OR(HLOOKUP(M$2+$A6769,Sheet2!BY:NL,$B6769,0),HLOOKUP(M$2+$A6769,Sheet2!BY:NL,$B6769,0)&lt;&gt;""),HLOOKUP(M$2+$A6769,Sheet2!BY:NL,$B6769,0),"")</f>
        <v/>
      </c>
      <c r="N6769" t="str">
        <f>IF(OR(HLOOKUP(N$2+$A6769,Sheet2!BZ:NM,$B6769,0),HLOOKUP(N$2+$A6769,Sheet2!BZ:NM,$B6769,0)&lt;&gt;""),HLOOKUP(N$2+$A6769,Sheet2!BZ:NM,$B6769,0),"")</f>
        <v/>
      </c>
      <c r="O6769" t="str">
        <f>IF(OR(HLOOKUP(O$2+$A6769,Sheet2!CA:NN,$B6769,0),HLOOKUP(O$2+$A6769,Sheet2!CA:NN,$B6769,0)&lt;&gt;""),HLOOKUP(O$2+$A6769,Sheet2!CA:NN,$B6769,0),"")</f>
        <v/>
      </c>
      <c r="P6769" t="str">
        <f>IF(OR(HLOOKUP(P$2+$A6769,Sheet2!CB:NO,$B6769,0),HLOOKUP(P$2+$A6769,Sheet2!CB:NO,$B6769,0)&lt;&gt;""),HLOOKUP(P$2+$A6769,Sheet2!CB:NO,$B6769,0),"")</f>
        <v/>
      </c>
      <c r="Q6769" t="str">
        <f>IF(OR(HLOOKUP(Q$2+$A6769,Sheet2!CC:NO,$B6769,0),HLOOKUP(Q$2+$A6769,Sheet2!CC:NO,$B6769,0)&lt;&gt;""),HLOOKUP(Q$2+$A6769,Sheet2!CC:NO,$B6769,0),"")</f>
        <v/>
      </c>
    </row>
    <row r="6770" spans="1:17" x14ac:dyDescent="0.25">
      <c r="A6770" s="64">
        <f t="shared" si="843"/>
        <v>36</v>
      </c>
      <c r="B6770" s="64">
        <f t="shared" si="844"/>
        <v>681</v>
      </c>
      <c r="C6770" s="64">
        <f t="shared" si="845"/>
        <v>7</v>
      </c>
      <c r="D6770" s="64">
        <f t="shared" si="846"/>
        <v>677</v>
      </c>
      <c r="E6770" s="64">
        <f t="shared" si="847"/>
        <v>3381</v>
      </c>
      <c r="F6770" s="64" t="str">
        <f t="shared" si="840"/>
        <v/>
      </c>
      <c r="G6770" s="64" t="str">
        <f t="shared" si="841"/>
        <v/>
      </c>
      <c r="H6770" s="64" t="str">
        <f t="shared" si="842"/>
        <v/>
      </c>
      <c r="I6770" s="80" t="str">
        <f>IFERROR(VLOOKUP(D6770,Sheet2!A:B,2,0),"")</f>
        <v/>
      </c>
      <c r="J6770" s="64" t="str">
        <f>IFERROR(IF(I6770&lt;&gt;"",VLOOKUP(I6770,Sheet2!B:C,2,0),""),"")</f>
        <v/>
      </c>
      <c r="K6770" s="64" t="str">
        <f>IFERROR( IF(I6770&lt;&gt;"", HLOOKUP(L$2+$A6770,Sheet2!BX:NK,2,0),""),"")</f>
        <v/>
      </c>
      <c r="L6770" t="str">
        <f>IF(OR(HLOOKUP(L$2+$A6770,Sheet2!BX:NK,$B6770,0),HLOOKUP(L$2+$A6770,Sheet2!BX:NK,$B6770,0)&lt;&gt;""),HLOOKUP(L$2+$A6770,Sheet2!BX:NK,$B6770,0),"")</f>
        <v/>
      </c>
      <c r="M6770" t="str">
        <f>IF(OR(HLOOKUP(M$2+$A6770,Sheet2!BY:NL,$B6770,0),HLOOKUP(M$2+$A6770,Sheet2!BY:NL,$B6770,0)&lt;&gt;""),HLOOKUP(M$2+$A6770,Sheet2!BY:NL,$B6770,0),"")</f>
        <v/>
      </c>
      <c r="N6770" t="str">
        <f>IF(OR(HLOOKUP(N$2+$A6770,Sheet2!BZ:NM,$B6770,0),HLOOKUP(N$2+$A6770,Sheet2!BZ:NM,$B6770,0)&lt;&gt;""),HLOOKUP(N$2+$A6770,Sheet2!BZ:NM,$B6770,0),"")</f>
        <v/>
      </c>
      <c r="O6770" t="str">
        <f>IF(OR(HLOOKUP(O$2+$A6770,Sheet2!CA:NN,$B6770,0),HLOOKUP(O$2+$A6770,Sheet2!CA:NN,$B6770,0)&lt;&gt;""),HLOOKUP(O$2+$A6770,Sheet2!CA:NN,$B6770,0),"")</f>
        <v/>
      </c>
      <c r="P6770" t="str">
        <f>IF(OR(HLOOKUP(P$2+$A6770,Sheet2!CB:NO,$B6770,0),HLOOKUP(P$2+$A6770,Sheet2!CB:NO,$B6770,0)&lt;&gt;""),HLOOKUP(P$2+$A6770,Sheet2!CB:NO,$B6770,0),"")</f>
        <v/>
      </c>
      <c r="Q6770" t="str">
        <f>IF(OR(HLOOKUP(Q$2+$A6770,Sheet2!CC:NO,$B6770,0),HLOOKUP(Q$2+$A6770,Sheet2!CC:NO,$B6770,0)&lt;&gt;""),HLOOKUP(Q$2+$A6770,Sheet2!CC:NO,$B6770,0),"")</f>
        <v/>
      </c>
    </row>
    <row r="6771" spans="1:17" x14ac:dyDescent="0.25">
      <c r="A6771" s="64">
        <f t="shared" si="843"/>
        <v>42</v>
      </c>
      <c r="B6771" s="64">
        <f t="shared" si="844"/>
        <v>681</v>
      </c>
      <c r="C6771" s="64">
        <f t="shared" si="845"/>
        <v>8</v>
      </c>
      <c r="D6771" s="64">
        <f t="shared" si="846"/>
        <v>677</v>
      </c>
      <c r="E6771" s="64">
        <f t="shared" si="847"/>
        <v>3381</v>
      </c>
      <c r="F6771" s="64" t="str">
        <f t="shared" si="840"/>
        <v/>
      </c>
      <c r="G6771" s="64" t="str">
        <f t="shared" si="841"/>
        <v/>
      </c>
      <c r="H6771" s="64" t="str">
        <f t="shared" si="842"/>
        <v/>
      </c>
      <c r="I6771" s="80" t="str">
        <f>IFERROR(VLOOKUP(D6771,Sheet2!A:B,2,0),"")</f>
        <v/>
      </c>
      <c r="J6771" s="64" t="str">
        <f>IFERROR(IF(I6771&lt;&gt;"",VLOOKUP(I6771,Sheet2!B:C,2,0),""),"")</f>
        <v/>
      </c>
      <c r="K6771" s="64" t="str">
        <f>IFERROR( IF(I6771&lt;&gt;"", HLOOKUP(L$2+$A6771,Sheet2!BX:NK,2,0),""),"")</f>
        <v/>
      </c>
      <c r="L6771" t="str">
        <f>IF(OR(HLOOKUP(L$2+$A6771,Sheet2!BX:NK,$B6771,0),HLOOKUP(L$2+$A6771,Sheet2!BX:NK,$B6771,0)&lt;&gt;""),HLOOKUP(L$2+$A6771,Sheet2!BX:NK,$B6771,0),"")</f>
        <v/>
      </c>
      <c r="M6771" t="str">
        <f>IF(OR(HLOOKUP(M$2+$A6771,Sheet2!BY:NL,$B6771,0),HLOOKUP(M$2+$A6771,Sheet2!BY:NL,$B6771,0)&lt;&gt;""),HLOOKUP(M$2+$A6771,Sheet2!BY:NL,$B6771,0),"")</f>
        <v/>
      </c>
      <c r="N6771" t="str">
        <f>IF(OR(HLOOKUP(N$2+$A6771,Sheet2!BZ:NM,$B6771,0),HLOOKUP(N$2+$A6771,Sheet2!BZ:NM,$B6771,0)&lt;&gt;""),HLOOKUP(N$2+$A6771,Sheet2!BZ:NM,$B6771,0),"")</f>
        <v/>
      </c>
      <c r="O6771" t="str">
        <f>IF(OR(HLOOKUP(O$2+$A6771,Sheet2!CA:NN,$B6771,0),HLOOKUP(O$2+$A6771,Sheet2!CA:NN,$B6771,0)&lt;&gt;""),HLOOKUP(O$2+$A6771,Sheet2!CA:NN,$B6771,0),"")</f>
        <v/>
      </c>
      <c r="P6771" t="str">
        <f>IF(OR(HLOOKUP(P$2+$A6771,Sheet2!CB:NO,$B6771,0),HLOOKUP(P$2+$A6771,Sheet2!CB:NO,$B6771,0)&lt;&gt;""),HLOOKUP(P$2+$A6771,Sheet2!CB:NO,$B6771,0),"")</f>
        <v/>
      </c>
      <c r="Q6771" t="str">
        <f>IF(OR(HLOOKUP(Q$2+$A6771,Sheet2!CC:NO,$B6771,0),HLOOKUP(Q$2+$A6771,Sheet2!CC:NO,$B6771,0)&lt;&gt;""),HLOOKUP(Q$2+$A6771,Sheet2!CC:NO,$B6771,0),"")</f>
        <v/>
      </c>
    </row>
    <row r="6772" spans="1:17" x14ac:dyDescent="0.25">
      <c r="A6772" s="64">
        <f t="shared" si="843"/>
        <v>48</v>
      </c>
      <c r="B6772" s="64">
        <f t="shared" si="844"/>
        <v>681</v>
      </c>
      <c r="C6772" s="64">
        <f t="shared" si="845"/>
        <v>9</v>
      </c>
      <c r="D6772" s="64">
        <f t="shared" si="846"/>
        <v>677</v>
      </c>
      <c r="E6772" s="64">
        <f t="shared" si="847"/>
        <v>3381</v>
      </c>
      <c r="F6772" s="64" t="str">
        <f t="shared" si="840"/>
        <v/>
      </c>
      <c r="G6772" s="64" t="str">
        <f t="shared" si="841"/>
        <v/>
      </c>
      <c r="H6772" s="64" t="str">
        <f t="shared" si="842"/>
        <v/>
      </c>
      <c r="I6772" s="80" t="str">
        <f>IFERROR(VLOOKUP(D6772,Sheet2!A:B,2,0),"")</f>
        <v/>
      </c>
      <c r="J6772" s="64" t="str">
        <f>IFERROR(IF(I6772&lt;&gt;"",VLOOKUP(I6772,Sheet2!B:C,2,0),""),"")</f>
        <v/>
      </c>
      <c r="K6772" s="64" t="str">
        <f>IFERROR( IF(I6772&lt;&gt;"", HLOOKUP(L$2+$A6772,Sheet2!BX:NK,2,0),""),"")</f>
        <v/>
      </c>
      <c r="L6772" t="str">
        <f>IF(OR(HLOOKUP(L$2+$A6772,Sheet2!BX:NK,$B6772,0),HLOOKUP(L$2+$A6772,Sheet2!BX:NK,$B6772,0)&lt;&gt;""),HLOOKUP(L$2+$A6772,Sheet2!BX:NK,$B6772,0),"")</f>
        <v/>
      </c>
      <c r="M6772" t="str">
        <f>IF(OR(HLOOKUP(M$2+$A6772,Sheet2!BY:NL,$B6772,0),HLOOKUP(M$2+$A6772,Sheet2!BY:NL,$B6772,0)&lt;&gt;""),HLOOKUP(M$2+$A6772,Sheet2!BY:NL,$B6772,0),"")</f>
        <v/>
      </c>
      <c r="N6772" t="str">
        <f>IF(OR(HLOOKUP(N$2+$A6772,Sheet2!BZ:NM,$B6772,0),HLOOKUP(N$2+$A6772,Sheet2!BZ:NM,$B6772,0)&lt;&gt;""),HLOOKUP(N$2+$A6772,Sheet2!BZ:NM,$B6772,0),"")</f>
        <v/>
      </c>
      <c r="O6772" t="str">
        <f>IF(OR(HLOOKUP(O$2+$A6772,Sheet2!CA:NN,$B6772,0),HLOOKUP(O$2+$A6772,Sheet2!CA:NN,$B6772,0)&lt;&gt;""),HLOOKUP(O$2+$A6772,Sheet2!CA:NN,$B6772,0),"")</f>
        <v/>
      </c>
      <c r="P6772" t="str">
        <f>IF(OR(HLOOKUP(P$2+$A6772,Sheet2!CB:NO,$B6772,0),HLOOKUP(P$2+$A6772,Sheet2!CB:NO,$B6772,0)&lt;&gt;""),HLOOKUP(P$2+$A6772,Sheet2!CB:NO,$B6772,0),"")</f>
        <v/>
      </c>
      <c r="Q6772" t="str">
        <f>IF(OR(HLOOKUP(Q$2+$A6772,Sheet2!CC:NO,$B6772,0),HLOOKUP(Q$2+$A6772,Sheet2!CC:NO,$B6772,0)&lt;&gt;""),HLOOKUP(Q$2+$A6772,Sheet2!CC:NO,$B6772,0),"")</f>
        <v/>
      </c>
    </row>
    <row r="6773" spans="1:17" x14ac:dyDescent="0.25">
      <c r="A6773" s="64">
        <f t="shared" si="843"/>
        <v>54</v>
      </c>
      <c r="B6773" s="64">
        <f t="shared" si="844"/>
        <v>681</v>
      </c>
      <c r="C6773" s="64">
        <f t="shared" si="845"/>
        <v>10</v>
      </c>
      <c r="D6773" s="64">
        <f t="shared" si="846"/>
        <v>677</v>
      </c>
      <c r="E6773" s="64">
        <f t="shared" si="847"/>
        <v>3381</v>
      </c>
      <c r="F6773" s="64" t="str">
        <f t="shared" si="840"/>
        <v/>
      </c>
      <c r="G6773" s="64" t="str">
        <f t="shared" si="841"/>
        <v/>
      </c>
      <c r="H6773" s="64" t="str">
        <f t="shared" si="842"/>
        <v/>
      </c>
      <c r="I6773" s="80" t="str">
        <f>IFERROR(VLOOKUP(D6773,Sheet2!A:B,2,0),"")</f>
        <v/>
      </c>
      <c r="J6773" s="64" t="str">
        <f>IFERROR(IF(I6773&lt;&gt;"",VLOOKUP(I6773,Sheet2!B:C,2,0),""),"")</f>
        <v/>
      </c>
      <c r="K6773" s="64" t="str">
        <f>IFERROR( IF(I6773&lt;&gt;"", HLOOKUP(L$2+$A6773,Sheet2!BX:NK,2,0),""),"")</f>
        <v/>
      </c>
      <c r="L6773" t="str">
        <f>IF(OR(HLOOKUP(L$2+$A6773,Sheet2!BX:NK,$B6773,0),HLOOKUP(L$2+$A6773,Sheet2!BX:NK,$B6773,0)&lt;&gt;""),HLOOKUP(L$2+$A6773,Sheet2!BX:NK,$B6773,0),"")</f>
        <v/>
      </c>
      <c r="M6773" t="str">
        <f>IF(OR(HLOOKUP(M$2+$A6773,Sheet2!BY:NL,$B6773,0),HLOOKUP(M$2+$A6773,Sheet2!BY:NL,$B6773,0)&lt;&gt;""),HLOOKUP(M$2+$A6773,Sheet2!BY:NL,$B6773,0),"")</f>
        <v/>
      </c>
      <c r="N6773" t="str">
        <f>IF(OR(HLOOKUP(N$2+$A6773,Sheet2!BZ:NM,$B6773,0),HLOOKUP(N$2+$A6773,Sheet2!BZ:NM,$B6773,0)&lt;&gt;""),HLOOKUP(N$2+$A6773,Sheet2!BZ:NM,$B6773,0),"")</f>
        <v/>
      </c>
      <c r="O6773" t="str">
        <f>IF(OR(HLOOKUP(O$2+$A6773,Sheet2!CA:NN,$B6773,0),HLOOKUP(O$2+$A6773,Sheet2!CA:NN,$B6773,0)&lt;&gt;""),HLOOKUP(O$2+$A6773,Sheet2!CA:NN,$B6773,0),"")</f>
        <v/>
      </c>
      <c r="P6773" t="str">
        <f>IF(OR(HLOOKUP(P$2+$A6773,Sheet2!CB:NO,$B6773,0),HLOOKUP(P$2+$A6773,Sheet2!CB:NO,$B6773,0)&lt;&gt;""),HLOOKUP(P$2+$A6773,Sheet2!CB:NO,$B6773,0),"")</f>
        <v/>
      </c>
      <c r="Q6773" t="str">
        <f>IF(OR(HLOOKUP(Q$2+$A6773,Sheet2!CC:NO,$B6773,0),HLOOKUP(Q$2+$A6773,Sheet2!CC:NO,$B6773,0)&lt;&gt;""),HLOOKUP(Q$2+$A6773,Sheet2!CC:NO,$B6773,0),"")</f>
        <v/>
      </c>
    </row>
    <row r="6774" spans="1:17" x14ac:dyDescent="0.25">
      <c r="A6774" s="64">
        <f t="shared" si="843"/>
        <v>0</v>
      </c>
      <c r="B6774" s="64">
        <f t="shared" si="844"/>
        <v>682</v>
      </c>
      <c r="C6774" s="64">
        <f t="shared" si="845"/>
        <v>1</v>
      </c>
      <c r="D6774" s="64">
        <f t="shared" si="846"/>
        <v>678</v>
      </c>
      <c r="E6774" s="64">
        <f t="shared" si="847"/>
        <v>3386</v>
      </c>
      <c r="F6774" s="64" t="str">
        <f t="shared" si="840"/>
        <v/>
      </c>
      <c r="G6774" s="64" t="str">
        <f t="shared" si="841"/>
        <v/>
      </c>
      <c r="H6774" s="64" t="str">
        <f t="shared" si="842"/>
        <v/>
      </c>
      <c r="I6774" s="80" t="str">
        <f>IFERROR(VLOOKUP(D6774,Sheet2!A:B,2,0),"")</f>
        <v/>
      </c>
      <c r="J6774" s="64" t="str">
        <f>IFERROR(IF(I6774&lt;&gt;"",VLOOKUP(I6774,Sheet2!B:C,2,0),""),"")</f>
        <v/>
      </c>
      <c r="K6774" s="64" t="str">
        <f>IFERROR( IF(I6774&lt;&gt;"", HLOOKUP(L$2+$A6774,Sheet2!BX:NK,2,0),""),"")</f>
        <v/>
      </c>
      <c r="L6774" t="str">
        <f>IF(OR(HLOOKUP(L$2+$A6774,Sheet2!BX:NK,$B6774,0),HLOOKUP(L$2+$A6774,Sheet2!BX:NK,$B6774,0)&lt;&gt;""),HLOOKUP(L$2+$A6774,Sheet2!BX:NK,$B6774,0),"")</f>
        <v/>
      </c>
      <c r="M6774" t="str">
        <f>IF(OR(HLOOKUP(M$2+$A6774,Sheet2!BY:NL,$B6774,0),HLOOKUP(M$2+$A6774,Sheet2!BY:NL,$B6774,0)&lt;&gt;""),HLOOKUP(M$2+$A6774,Sheet2!BY:NL,$B6774,0),"")</f>
        <v/>
      </c>
      <c r="N6774" t="str">
        <f>IF(OR(HLOOKUP(N$2+$A6774,Sheet2!BZ:NM,$B6774,0),HLOOKUP(N$2+$A6774,Sheet2!BZ:NM,$B6774,0)&lt;&gt;""),HLOOKUP(N$2+$A6774,Sheet2!BZ:NM,$B6774,0),"")</f>
        <v/>
      </c>
      <c r="O6774" t="str">
        <f>IF(OR(HLOOKUP(O$2+$A6774,Sheet2!CA:NN,$B6774,0),HLOOKUP(O$2+$A6774,Sheet2!CA:NN,$B6774,0)&lt;&gt;""),HLOOKUP(O$2+$A6774,Sheet2!CA:NN,$B6774,0),"")</f>
        <v/>
      </c>
      <c r="P6774" t="str">
        <f>IF(OR(HLOOKUP(P$2+$A6774,Sheet2!CB:NO,$B6774,0),HLOOKUP(P$2+$A6774,Sheet2!CB:NO,$B6774,0)&lt;&gt;""),HLOOKUP(P$2+$A6774,Sheet2!CB:NO,$B6774,0),"")</f>
        <v/>
      </c>
      <c r="Q6774" t="str">
        <f>IF(OR(HLOOKUP(Q$2+$A6774,Sheet2!CC:NO,$B6774,0),HLOOKUP(Q$2+$A6774,Sheet2!CC:NO,$B6774,0)&lt;&gt;""),HLOOKUP(Q$2+$A6774,Sheet2!CC:NO,$B6774,0),"")</f>
        <v/>
      </c>
    </row>
    <row r="6775" spans="1:17" x14ac:dyDescent="0.25">
      <c r="A6775" s="64">
        <f t="shared" si="843"/>
        <v>6</v>
      </c>
      <c r="B6775" s="64">
        <f t="shared" si="844"/>
        <v>682</v>
      </c>
      <c r="C6775" s="64">
        <f t="shared" si="845"/>
        <v>2</v>
      </c>
      <c r="D6775" s="64">
        <f t="shared" si="846"/>
        <v>678</v>
      </c>
      <c r="E6775" s="64">
        <f t="shared" si="847"/>
        <v>3386</v>
      </c>
      <c r="F6775" s="64" t="str">
        <f t="shared" si="840"/>
        <v/>
      </c>
      <c r="G6775" s="64" t="str">
        <f t="shared" si="841"/>
        <v/>
      </c>
      <c r="H6775" s="64" t="str">
        <f t="shared" si="842"/>
        <v/>
      </c>
      <c r="I6775" s="80" t="str">
        <f>IFERROR(VLOOKUP(D6775,Sheet2!A:B,2,0),"")</f>
        <v/>
      </c>
      <c r="J6775" s="64" t="str">
        <f>IFERROR(IF(I6775&lt;&gt;"",VLOOKUP(I6775,Sheet2!B:C,2,0),""),"")</f>
        <v/>
      </c>
      <c r="K6775" s="64" t="str">
        <f>IFERROR( IF(I6775&lt;&gt;"", HLOOKUP(L$2+$A6775,Sheet2!BX:NK,2,0),""),"")</f>
        <v/>
      </c>
      <c r="L6775" t="str">
        <f>IF(OR(HLOOKUP(L$2+$A6775,Sheet2!BX:NK,$B6775,0),HLOOKUP(L$2+$A6775,Sheet2!BX:NK,$B6775,0)&lt;&gt;""),HLOOKUP(L$2+$A6775,Sheet2!BX:NK,$B6775,0),"")</f>
        <v/>
      </c>
      <c r="M6775" t="str">
        <f>IF(OR(HLOOKUP(M$2+$A6775,Sheet2!BY:NL,$B6775,0),HLOOKUP(M$2+$A6775,Sheet2!BY:NL,$B6775,0)&lt;&gt;""),HLOOKUP(M$2+$A6775,Sheet2!BY:NL,$B6775,0),"")</f>
        <v/>
      </c>
      <c r="N6775" t="str">
        <f>IF(OR(HLOOKUP(N$2+$A6775,Sheet2!BZ:NM,$B6775,0),HLOOKUP(N$2+$A6775,Sheet2!BZ:NM,$B6775,0)&lt;&gt;""),HLOOKUP(N$2+$A6775,Sheet2!BZ:NM,$B6775,0),"")</f>
        <v/>
      </c>
      <c r="O6775" t="str">
        <f>IF(OR(HLOOKUP(O$2+$A6775,Sheet2!CA:NN,$B6775,0),HLOOKUP(O$2+$A6775,Sheet2!CA:NN,$B6775,0)&lt;&gt;""),HLOOKUP(O$2+$A6775,Sheet2!CA:NN,$B6775,0),"")</f>
        <v/>
      </c>
      <c r="P6775" t="str">
        <f>IF(OR(HLOOKUP(P$2+$A6775,Sheet2!CB:NO,$B6775,0),HLOOKUP(P$2+$A6775,Sheet2!CB:NO,$B6775,0)&lt;&gt;""),HLOOKUP(P$2+$A6775,Sheet2!CB:NO,$B6775,0),"")</f>
        <v/>
      </c>
      <c r="Q6775" t="str">
        <f>IF(OR(HLOOKUP(Q$2+$A6775,Sheet2!CC:NO,$B6775,0),HLOOKUP(Q$2+$A6775,Sheet2!CC:NO,$B6775,0)&lt;&gt;""),HLOOKUP(Q$2+$A6775,Sheet2!CC:NO,$B6775,0),"")</f>
        <v/>
      </c>
    </row>
    <row r="6776" spans="1:17" x14ac:dyDescent="0.25">
      <c r="A6776" s="64">
        <f t="shared" si="843"/>
        <v>12</v>
      </c>
      <c r="B6776" s="64">
        <f t="shared" si="844"/>
        <v>682</v>
      </c>
      <c r="C6776" s="64">
        <f t="shared" si="845"/>
        <v>3</v>
      </c>
      <c r="D6776" s="64">
        <f t="shared" si="846"/>
        <v>678</v>
      </c>
      <c r="E6776" s="64">
        <f t="shared" si="847"/>
        <v>3386</v>
      </c>
      <c r="F6776" s="64" t="str">
        <f t="shared" si="840"/>
        <v/>
      </c>
      <c r="G6776" s="64" t="str">
        <f t="shared" si="841"/>
        <v/>
      </c>
      <c r="H6776" s="64" t="str">
        <f t="shared" si="842"/>
        <v/>
      </c>
      <c r="I6776" s="80" t="str">
        <f>IFERROR(VLOOKUP(D6776,Sheet2!A:B,2,0),"")</f>
        <v/>
      </c>
      <c r="J6776" s="64" t="str">
        <f>IFERROR(IF(I6776&lt;&gt;"",VLOOKUP(I6776,Sheet2!B:C,2,0),""),"")</f>
        <v/>
      </c>
      <c r="K6776" s="64" t="str">
        <f>IFERROR( IF(I6776&lt;&gt;"", HLOOKUP(L$2+$A6776,Sheet2!BX:NK,2,0),""),"")</f>
        <v/>
      </c>
      <c r="L6776" t="str">
        <f>IF(OR(HLOOKUP(L$2+$A6776,Sheet2!BX:NK,$B6776,0),HLOOKUP(L$2+$A6776,Sheet2!BX:NK,$B6776,0)&lt;&gt;""),HLOOKUP(L$2+$A6776,Sheet2!BX:NK,$B6776,0),"")</f>
        <v/>
      </c>
      <c r="M6776" t="str">
        <f>IF(OR(HLOOKUP(M$2+$A6776,Sheet2!BY:NL,$B6776,0),HLOOKUP(M$2+$A6776,Sheet2!BY:NL,$B6776,0)&lt;&gt;""),HLOOKUP(M$2+$A6776,Sheet2!BY:NL,$B6776,0),"")</f>
        <v/>
      </c>
      <c r="N6776" t="str">
        <f>IF(OR(HLOOKUP(N$2+$A6776,Sheet2!BZ:NM,$B6776,0),HLOOKUP(N$2+$A6776,Sheet2!BZ:NM,$B6776,0)&lt;&gt;""),HLOOKUP(N$2+$A6776,Sheet2!BZ:NM,$B6776,0),"")</f>
        <v/>
      </c>
      <c r="O6776" t="str">
        <f>IF(OR(HLOOKUP(O$2+$A6776,Sheet2!CA:NN,$B6776,0),HLOOKUP(O$2+$A6776,Sheet2!CA:NN,$B6776,0)&lt;&gt;""),HLOOKUP(O$2+$A6776,Sheet2!CA:NN,$B6776,0),"")</f>
        <v/>
      </c>
      <c r="P6776" t="str">
        <f>IF(OR(HLOOKUP(P$2+$A6776,Sheet2!CB:NO,$B6776,0),HLOOKUP(P$2+$A6776,Sheet2!CB:NO,$B6776,0)&lt;&gt;""),HLOOKUP(P$2+$A6776,Sheet2!CB:NO,$B6776,0),"")</f>
        <v/>
      </c>
      <c r="Q6776" t="str">
        <f>IF(OR(HLOOKUP(Q$2+$A6776,Sheet2!CC:NO,$B6776,0),HLOOKUP(Q$2+$A6776,Sheet2!CC:NO,$B6776,0)&lt;&gt;""),HLOOKUP(Q$2+$A6776,Sheet2!CC:NO,$B6776,0),"")</f>
        <v/>
      </c>
    </row>
    <row r="6777" spans="1:17" x14ac:dyDescent="0.25">
      <c r="A6777" s="64">
        <f t="shared" si="843"/>
        <v>18</v>
      </c>
      <c r="B6777" s="64">
        <f t="shared" si="844"/>
        <v>682</v>
      </c>
      <c r="C6777" s="64">
        <f t="shared" si="845"/>
        <v>4</v>
      </c>
      <c r="D6777" s="64">
        <f t="shared" si="846"/>
        <v>678</v>
      </c>
      <c r="E6777" s="64">
        <f t="shared" si="847"/>
        <v>3386</v>
      </c>
      <c r="F6777" s="64" t="str">
        <f t="shared" si="840"/>
        <v/>
      </c>
      <c r="G6777" s="64" t="str">
        <f t="shared" si="841"/>
        <v/>
      </c>
      <c r="H6777" s="64" t="str">
        <f t="shared" si="842"/>
        <v/>
      </c>
      <c r="I6777" s="80" t="str">
        <f>IFERROR(VLOOKUP(D6777,Sheet2!A:B,2,0),"")</f>
        <v/>
      </c>
      <c r="J6777" s="64" t="str">
        <f>IFERROR(IF(I6777&lt;&gt;"",VLOOKUP(I6777,Sheet2!B:C,2,0),""),"")</f>
        <v/>
      </c>
      <c r="K6777" s="64" t="str">
        <f>IFERROR( IF(I6777&lt;&gt;"", HLOOKUP(L$2+$A6777,Sheet2!BX:NK,2,0),""),"")</f>
        <v/>
      </c>
      <c r="L6777" t="str">
        <f>IF(OR(HLOOKUP(L$2+$A6777,Sheet2!BX:NK,$B6777,0),HLOOKUP(L$2+$A6777,Sheet2!BX:NK,$B6777,0)&lt;&gt;""),HLOOKUP(L$2+$A6777,Sheet2!BX:NK,$B6777,0),"")</f>
        <v/>
      </c>
      <c r="M6777" t="str">
        <f>IF(OR(HLOOKUP(M$2+$A6777,Sheet2!BY:NL,$B6777,0),HLOOKUP(M$2+$A6777,Sheet2!BY:NL,$B6777,0)&lt;&gt;""),HLOOKUP(M$2+$A6777,Sheet2!BY:NL,$B6777,0),"")</f>
        <v/>
      </c>
      <c r="N6777" t="str">
        <f>IF(OR(HLOOKUP(N$2+$A6777,Sheet2!BZ:NM,$B6777,0),HLOOKUP(N$2+$A6777,Sheet2!BZ:NM,$B6777,0)&lt;&gt;""),HLOOKUP(N$2+$A6777,Sheet2!BZ:NM,$B6777,0),"")</f>
        <v/>
      </c>
      <c r="O6777" t="str">
        <f>IF(OR(HLOOKUP(O$2+$A6777,Sheet2!CA:NN,$B6777,0),HLOOKUP(O$2+$A6777,Sheet2!CA:NN,$B6777,0)&lt;&gt;""),HLOOKUP(O$2+$A6777,Sheet2!CA:NN,$B6777,0),"")</f>
        <v/>
      </c>
      <c r="P6777" t="str">
        <f>IF(OR(HLOOKUP(P$2+$A6777,Sheet2!CB:NO,$B6777,0),HLOOKUP(P$2+$A6777,Sheet2!CB:NO,$B6777,0)&lt;&gt;""),HLOOKUP(P$2+$A6777,Sheet2!CB:NO,$B6777,0),"")</f>
        <v/>
      </c>
      <c r="Q6777" t="str">
        <f>IF(OR(HLOOKUP(Q$2+$A6777,Sheet2!CC:NO,$B6777,0),HLOOKUP(Q$2+$A6777,Sheet2!CC:NO,$B6777,0)&lt;&gt;""),HLOOKUP(Q$2+$A6777,Sheet2!CC:NO,$B6777,0),"")</f>
        <v/>
      </c>
    </row>
    <row r="6778" spans="1:17" x14ac:dyDescent="0.25">
      <c r="A6778" s="64">
        <f t="shared" si="843"/>
        <v>24</v>
      </c>
      <c r="B6778" s="64">
        <f t="shared" si="844"/>
        <v>682</v>
      </c>
      <c r="C6778" s="64">
        <f t="shared" si="845"/>
        <v>5</v>
      </c>
      <c r="D6778" s="64">
        <f t="shared" si="846"/>
        <v>678</v>
      </c>
      <c r="E6778" s="64">
        <f t="shared" si="847"/>
        <v>3386</v>
      </c>
      <c r="F6778" s="64" t="str">
        <f t="shared" si="840"/>
        <v/>
      </c>
      <c r="G6778" s="64" t="str">
        <f t="shared" si="841"/>
        <v/>
      </c>
      <c r="H6778" s="64" t="str">
        <f t="shared" si="842"/>
        <v/>
      </c>
      <c r="I6778" s="80" t="str">
        <f>IFERROR(VLOOKUP(D6778,Sheet2!A:B,2,0),"")</f>
        <v/>
      </c>
      <c r="J6778" s="64" t="str">
        <f>IFERROR(IF(I6778&lt;&gt;"",VLOOKUP(I6778,Sheet2!B:C,2,0),""),"")</f>
        <v/>
      </c>
      <c r="K6778" s="64" t="str">
        <f>IFERROR( IF(I6778&lt;&gt;"", HLOOKUP(L$2+$A6778,Sheet2!BX:NK,2,0),""),"")</f>
        <v/>
      </c>
      <c r="L6778" t="str">
        <f>IF(OR(HLOOKUP(L$2+$A6778,Sheet2!BX:NK,$B6778,0),HLOOKUP(L$2+$A6778,Sheet2!BX:NK,$B6778,0)&lt;&gt;""),HLOOKUP(L$2+$A6778,Sheet2!BX:NK,$B6778,0),"")</f>
        <v/>
      </c>
      <c r="M6778" t="str">
        <f>IF(OR(HLOOKUP(M$2+$A6778,Sheet2!BY:NL,$B6778,0),HLOOKUP(M$2+$A6778,Sheet2!BY:NL,$B6778,0)&lt;&gt;""),HLOOKUP(M$2+$A6778,Sheet2!BY:NL,$B6778,0),"")</f>
        <v/>
      </c>
      <c r="N6778" t="str">
        <f>IF(OR(HLOOKUP(N$2+$A6778,Sheet2!BZ:NM,$B6778,0),HLOOKUP(N$2+$A6778,Sheet2!BZ:NM,$B6778,0)&lt;&gt;""),HLOOKUP(N$2+$A6778,Sheet2!BZ:NM,$B6778,0),"")</f>
        <v/>
      </c>
      <c r="O6778" t="str">
        <f>IF(OR(HLOOKUP(O$2+$A6778,Sheet2!CA:NN,$B6778,0),HLOOKUP(O$2+$A6778,Sheet2!CA:NN,$B6778,0)&lt;&gt;""),HLOOKUP(O$2+$A6778,Sheet2!CA:NN,$B6778,0),"")</f>
        <v/>
      </c>
      <c r="P6778" t="str">
        <f>IF(OR(HLOOKUP(P$2+$A6778,Sheet2!CB:NO,$B6778,0),HLOOKUP(P$2+$A6778,Sheet2!CB:NO,$B6778,0)&lt;&gt;""),HLOOKUP(P$2+$A6778,Sheet2!CB:NO,$B6778,0),"")</f>
        <v/>
      </c>
      <c r="Q6778" t="str">
        <f>IF(OR(HLOOKUP(Q$2+$A6778,Sheet2!CC:NO,$B6778,0),HLOOKUP(Q$2+$A6778,Sheet2!CC:NO,$B6778,0)&lt;&gt;""),HLOOKUP(Q$2+$A6778,Sheet2!CC:NO,$B6778,0),"")</f>
        <v/>
      </c>
    </row>
    <row r="6779" spans="1:17" x14ac:dyDescent="0.25">
      <c r="A6779" s="64">
        <f t="shared" si="843"/>
        <v>30</v>
      </c>
      <c r="B6779" s="64">
        <f t="shared" si="844"/>
        <v>682</v>
      </c>
      <c r="C6779" s="64">
        <f t="shared" si="845"/>
        <v>6</v>
      </c>
      <c r="D6779" s="64">
        <f t="shared" si="846"/>
        <v>678</v>
      </c>
      <c r="E6779" s="64">
        <f t="shared" si="847"/>
        <v>3386</v>
      </c>
      <c r="F6779" s="64" t="str">
        <f t="shared" si="840"/>
        <v/>
      </c>
      <c r="G6779" s="64" t="str">
        <f t="shared" si="841"/>
        <v/>
      </c>
      <c r="H6779" s="64" t="str">
        <f t="shared" si="842"/>
        <v/>
      </c>
      <c r="I6779" s="80" t="str">
        <f>IFERROR(VLOOKUP(D6779,Sheet2!A:B,2,0),"")</f>
        <v/>
      </c>
      <c r="J6779" s="64" t="str">
        <f>IFERROR(IF(I6779&lt;&gt;"",VLOOKUP(I6779,Sheet2!B:C,2,0),""),"")</f>
        <v/>
      </c>
      <c r="K6779" s="64" t="str">
        <f>IFERROR( IF(I6779&lt;&gt;"", HLOOKUP(L$2+$A6779,Sheet2!BX:NK,2,0),""),"")</f>
        <v/>
      </c>
      <c r="L6779" t="str">
        <f>IF(OR(HLOOKUP(L$2+$A6779,Sheet2!BX:NK,$B6779,0),HLOOKUP(L$2+$A6779,Sheet2!BX:NK,$B6779,0)&lt;&gt;""),HLOOKUP(L$2+$A6779,Sheet2!BX:NK,$B6779,0),"")</f>
        <v/>
      </c>
      <c r="M6779" t="str">
        <f>IF(OR(HLOOKUP(M$2+$A6779,Sheet2!BY:NL,$B6779,0),HLOOKUP(M$2+$A6779,Sheet2!BY:NL,$B6779,0)&lt;&gt;""),HLOOKUP(M$2+$A6779,Sheet2!BY:NL,$B6779,0),"")</f>
        <v/>
      </c>
      <c r="N6779" t="str">
        <f>IF(OR(HLOOKUP(N$2+$A6779,Sheet2!BZ:NM,$B6779,0),HLOOKUP(N$2+$A6779,Sheet2!BZ:NM,$B6779,0)&lt;&gt;""),HLOOKUP(N$2+$A6779,Sheet2!BZ:NM,$B6779,0),"")</f>
        <v/>
      </c>
      <c r="O6779" t="str">
        <f>IF(OR(HLOOKUP(O$2+$A6779,Sheet2!CA:NN,$B6779,0),HLOOKUP(O$2+$A6779,Sheet2!CA:NN,$B6779,0)&lt;&gt;""),HLOOKUP(O$2+$A6779,Sheet2!CA:NN,$B6779,0),"")</f>
        <v/>
      </c>
      <c r="P6779" t="str">
        <f>IF(OR(HLOOKUP(P$2+$A6779,Sheet2!CB:NO,$B6779,0),HLOOKUP(P$2+$A6779,Sheet2!CB:NO,$B6779,0)&lt;&gt;""),HLOOKUP(P$2+$A6779,Sheet2!CB:NO,$B6779,0),"")</f>
        <v/>
      </c>
      <c r="Q6779" t="str">
        <f>IF(OR(HLOOKUP(Q$2+$A6779,Sheet2!CC:NO,$B6779,0),HLOOKUP(Q$2+$A6779,Sheet2!CC:NO,$B6779,0)&lt;&gt;""),HLOOKUP(Q$2+$A6779,Sheet2!CC:NO,$B6779,0),"")</f>
        <v/>
      </c>
    </row>
    <row r="6780" spans="1:17" x14ac:dyDescent="0.25">
      <c r="A6780" s="64">
        <f t="shared" si="843"/>
        <v>36</v>
      </c>
      <c r="B6780" s="64">
        <f t="shared" si="844"/>
        <v>682</v>
      </c>
      <c r="C6780" s="64">
        <f t="shared" si="845"/>
        <v>7</v>
      </c>
      <c r="D6780" s="64">
        <f t="shared" si="846"/>
        <v>678</v>
      </c>
      <c r="E6780" s="64">
        <f t="shared" si="847"/>
        <v>3386</v>
      </c>
      <c r="F6780" s="64" t="str">
        <f t="shared" si="840"/>
        <v/>
      </c>
      <c r="G6780" s="64" t="str">
        <f t="shared" si="841"/>
        <v/>
      </c>
      <c r="H6780" s="64" t="str">
        <f t="shared" si="842"/>
        <v/>
      </c>
      <c r="I6780" s="80" t="str">
        <f>IFERROR(VLOOKUP(D6780,Sheet2!A:B,2,0),"")</f>
        <v/>
      </c>
      <c r="J6780" s="64" t="str">
        <f>IFERROR(IF(I6780&lt;&gt;"",VLOOKUP(I6780,Sheet2!B:C,2,0),""),"")</f>
        <v/>
      </c>
      <c r="K6780" s="64" t="str">
        <f>IFERROR( IF(I6780&lt;&gt;"", HLOOKUP(L$2+$A6780,Sheet2!BX:NK,2,0),""),"")</f>
        <v/>
      </c>
      <c r="L6780" t="str">
        <f>IF(OR(HLOOKUP(L$2+$A6780,Sheet2!BX:NK,$B6780,0),HLOOKUP(L$2+$A6780,Sheet2!BX:NK,$B6780,0)&lt;&gt;""),HLOOKUP(L$2+$A6780,Sheet2!BX:NK,$B6780,0),"")</f>
        <v/>
      </c>
      <c r="M6780" t="str">
        <f>IF(OR(HLOOKUP(M$2+$A6780,Sheet2!BY:NL,$B6780,0),HLOOKUP(M$2+$A6780,Sheet2!BY:NL,$B6780,0)&lt;&gt;""),HLOOKUP(M$2+$A6780,Sheet2!BY:NL,$B6780,0),"")</f>
        <v/>
      </c>
      <c r="N6780" t="str">
        <f>IF(OR(HLOOKUP(N$2+$A6780,Sheet2!BZ:NM,$B6780,0),HLOOKUP(N$2+$A6780,Sheet2!BZ:NM,$B6780,0)&lt;&gt;""),HLOOKUP(N$2+$A6780,Sheet2!BZ:NM,$B6780,0),"")</f>
        <v/>
      </c>
      <c r="O6780" t="str">
        <f>IF(OR(HLOOKUP(O$2+$A6780,Sheet2!CA:NN,$B6780,0),HLOOKUP(O$2+$A6780,Sheet2!CA:NN,$B6780,0)&lt;&gt;""),HLOOKUP(O$2+$A6780,Sheet2!CA:NN,$B6780,0),"")</f>
        <v/>
      </c>
      <c r="P6780" t="str">
        <f>IF(OR(HLOOKUP(P$2+$A6780,Sheet2!CB:NO,$B6780,0),HLOOKUP(P$2+$A6780,Sheet2!CB:NO,$B6780,0)&lt;&gt;""),HLOOKUP(P$2+$A6780,Sheet2!CB:NO,$B6780,0),"")</f>
        <v/>
      </c>
      <c r="Q6780" t="str">
        <f>IF(OR(HLOOKUP(Q$2+$A6780,Sheet2!CC:NO,$B6780,0),HLOOKUP(Q$2+$A6780,Sheet2!CC:NO,$B6780,0)&lt;&gt;""),HLOOKUP(Q$2+$A6780,Sheet2!CC:NO,$B6780,0),"")</f>
        <v/>
      </c>
    </row>
    <row r="6781" spans="1:17" x14ac:dyDescent="0.25">
      <c r="A6781" s="64">
        <f t="shared" si="843"/>
        <v>42</v>
      </c>
      <c r="B6781" s="64">
        <f t="shared" si="844"/>
        <v>682</v>
      </c>
      <c r="C6781" s="64">
        <f t="shared" si="845"/>
        <v>8</v>
      </c>
      <c r="D6781" s="64">
        <f t="shared" si="846"/>
        <v>678</v>
      </c>
      <c r="E6781" s="64">
        <f t="shared" si="847"/>
        <v>3386</v>
      </c>
      <c r="F6781" s="64" t="str">
        <f t="shared" si="840"/>
        <v/>
      </c>
      <c r="G6781" s="64" t="str">
        <f t="shared" si="841"/>
        <v/>
      </c>
      <c r="H6781" s="64" t="str">
        <f t="shared" si="842"/>
        <v/>
      </c>
      <c r="I6781" s="80" t="str">
        <f>IFERROR(VLOOKUP(D6781,Sheet2!A:B,2,0),"")</f>
        <v/>
      </c>
      <c r="J6781" s="64" t="str">
        <f>IFERROR(IF(I6781&lt;&gt;"",VLOOKUP(I6781,Sheet2!B:C,2,0),""),"")</f>
        <v/>
      </c>
      <c r="K6781" s="64" t="str">
        <f>IFERROR( IF(I6781&lt;&gt;"", HLOOKUP(L$2+$A6781,Sheet2!BX:NK,2,0),""),"")</f>
        <v/>
      </c>
      <c r="L6781" t="str">
        <f>IF(OR(HLOOKUP(L$2+$A6781,Sheet2!BX:NK,$B6781,0),HLOOKUP(L$2+$A6781,Sheet2!BX:NK,$B6781,0)&lt;&gt;""),HLOOKUP(L$2+$A6781,Sheet2!BX:NK,$B6781,0),"")</f>
        <v/>
      </c>
      <c r="M6781" t="str">
        <f>IF(OR(HLOOKUP(M$2+$A6781,Sheet2!BY:NL,$B6781,0),HLOOKUP(M$2+$A6781,Sheet2!BY:NL,$B6781,0)&lt;&gt;""),HLOOKUP(M$2+$A6781,Sheet2!BY:NL,$B6781,0),"")</f>
        <v/>
      </c>
      <c r="N6781" t="str">
        <f>IF(OR(HLOOKUP(N$2+$A6781,Sheet2!BZ:NM,$B6781,0),HLOOKUP(N$2+$A6781,Sheet2!BZ:NM,$B6781,0)&lt;&gt;""),HLOOKUP(N$2+$A6781,Sheet2!BZ:NM,$B6781,0),"")</f>
        <v/>
      </c>
      <c r="O6781" t="str">
        <f>IF(OR(HLOOKUP(O$2+$A6781,Sheet2!CA:NN,$B6781,0),HLOOKUP(O$2+$A6781,Sheet2!CA:NN,$B6781,0)&lt;&gt;""),HLOOKUP(O$2+$A6781,Sheet2!CA:NN,$B6781,0),"")</f>
        <v/>
      </c>
      <c r="P6781" t="str">
        <f>IF(OR(HLOOKUP(P$2+$A6781,Sheet2!CB:NO,$B6781,0),HLOOKUP(P$2+$A6781,Sheet2!CB:NO,$B6781,0)&lt;&gt;""),HLOOKUP(P$2+$A6781,Sheet2!CB:NO,$B6781,0),"")</f>
        <v/>
      </c>
      <c r="Q6781" t="str">
        <f>IF(OR(HLOOKUP(Q$2+$A6781,Sheet2!CC:NO,$B6781,0),HLOOKUP(Q$2+$A6781,Sheet2!CC:NO,$B6781,0)&lt;&gt;""),HLOOKUP(Q$2+$A6781,Sheet2!CC:NO,$B6781,0),"")</f>
        <v/>
      </c>
    </row>
    <row r="6782" spans="1:17" x14ac:dyDescent="0.25">
      <c r="A6782" s="64">
        <f t="shared" si="843"/>
        <v>48</v>
      </c>
      <c r="B6782" s="64">
        <f t="shared" si="844"/>
        <v>682</v>
      </c>
      <c r="C6782" s="64">
        <f t="shared" si="845"/>
        <v>9</v>
      </c>
      <c r="D6782" s="64">
        <f t="shared" si="846"/>
        <v>678</v>
      </c>
      <c r="E6782" s="64">
        <f t="shared" si="847"/>
        <v>3386</v>
      </c>
      <c r="F6782" s="64" t="str">
        <f t="shared" si="840"/>
        <v/>
      </c>
      <c r="G6782" s="64" t="str">
        <f t="shared" si="841"/>
        <v/>
      </c>
      <c r="H6782" s="64" t="str">
        <f t="shared" si="842"/>
        <v/>
      </c>
      <c r="I6782" s="80" t="str">
        <f>IFERROR(VLOOKUP(D6782,Sheet2!A:B,2,0),"")</f>
        <v/>
      </c>
      <c r="J6782" s="64" t="str">
        <f>IFERROR(IF(I6782&lt;&gt;"",VLOOKUP(I6782,Sheet2!B:C,2,0),""),"")</f>
        <v/>
      </c>
      <c r="K6782" s="64" t="str">
        <f>IFERROR( IF(I6782&lt;&gt;"", HLOOKUP(L$2+$A6782,Sheet2!BX:NK,2,0),""),"")</f>
        <v/>
      </c>
      <c r="L6782" t="str">
        <f>IF(OR(HLOOKUP(L$2+$A6782,Sheet2!BX:NK,$B6782,0),HLOOKUP(L$2+$A6782,Sheet2!BX:NK,$B6782,0)&lt;&gt;""),HLOOKUP(L$2+$A6782,Sheet2!BX:NK,$B6782,0),"")</f>
        <v/>
      </c>
      <c r="M6782" t="str">
        <f>IF(OR(HLOOKUP(M$2+$A6782,Sheet2!BY:NL,$B6782,0),HLOOKUP(M$2+$A6782,Sheet2!BY:NL,$B6782,0)&lt;&gt;""),HLOOKUP(M$2+$A6782,Sheet2!BY:NL,$B6782,0),"")</f>
        <v/>
      </c>
      <c r="N6782" t="str">
        <f>IF(OR(HLOOKUP(N$2+$A6782,Sheet2!BZ:NM,$B6782,0),HLOOKUP(N$2+$A6782,Sheet2!BZ:NM,$B6782,0)&lt;&gt;""),HLOOKUP(N$2+$A6782,Sheet2!BZ:NM,$B6782,0),"")</f>
        <v/>
      </c>
      <c r="O6782" t="str">
        <f>IF(OR(HLOOKUP(O$2+$A6782,Sheet2!CA:NN,$B6782,0),HLOOKUP(O$2+$A6782,Sheet2!CA:NN,$B6782,0)&lt;&gt;""),HLOOKUP(O$2+$A6782,Sheet2!CA:NN,$B6782,0),"")</f>
        <v/>
      </c>
      <c r="P6782" t="str">
        <f>IF(OR(HLOOKUP(P$2+$A6782,Sheet2!CB:NO,$B6782,0),HLOOKUP(P$2+$A6782,Sheet2!CB:NO,$B6782,0)&lt;&gt;""),HLOOKUP(P$2+$A6782,Sheet2!CB:NO,$B6782,0),"")</f>
        <v/>
      </c>
      <c r="Q6782" t="str">
        <f>IF(OR(HLOOKUP(Q$2+$A6782,Sheet2!CC:NO,$B6782,0),HLOOKUP(Q$2+$A6782,Sheet2!CC:NO,$B6782,0)&lt;&gt;""),HLOOKUP(Q$2+$A6782,Sheet2!CC:NO,$B6782,0),"")</f>
        <v/>
      </c>
    </row>
    <row r="6783" spans="1:17" x14ac:dyDescent="0.25">
      <c r="A6783" s="64">
        <f t="shared" si="843"/>
        <v>54</v>
      </c>
      <c r="B6783" s="64">
        <f t="shared" si="844"/>
        <v>682</v>
      </c>
      <c r="C6783" s="64">
        <f t="shared" si="845"/>
        <v>10</v>
      </c>
      <c r="D6783" s="64">
        <f t="shared" si="846"/>
        <v>678</v>
      </c>
      <c r="E6783" s="64">
        <f t="shared" si="847"/>
        <v>3386</v>
      </c>
      <c r="F6783" s="64" t="str">
        <f t="shared" si="840"/>
        <v/>
      </c>
      <c r="G6783" s="64" t="str">
        <f t="shared" si="841"/>
        <v/>
      </c>
      <c r="H6783" s="64" t="str">
        <f t="shared" si="842"/>
        <v/>
      </c>
      <c r="I6783" s="80" t="str">
        <f>IFERROR(VLOOKUP(D6783,Sheet2!A:B,2,0),"")</f>
        <v/>
      </c>
      <c r="J6783" s="64" t="str">
        <f>IFERROR(IF(I6783&lt;&gt;"",VLOOKUP(I6783,Sheet2!B:C,2,0),""),"")</f>
        <v/>
      </c>
      <c r="K6783" s="64" t="str">
        <f>IFERROR( IF(I6783&lt;&gt;"", HLOOKUP(L$2+$A6783,Sheet2!BX:NK,2,0),""),"")</f>
        <v/>
      </c>
      <c r="L6783" t="str">
        <f>IF(OR(HLOOKUP(L$2+$A6783,Sheet2!BX:NK,$B6783,0),HLOOKUP(L$2+$A6783,Sheet2!BX:NK,$B6783,0)&lt;&gt;""),HLOOKUP(L$2+$A6783,Sheet2!BX:NK,$B6783,0),"")</f>
        <v/>
      </c>
      <c r="M6783" t="str">
        <f>IF(OR(HLOOKUP(M$2+$A6783,Sheet2!BY:NL,$B6783,0),HLOOKUP(M$2+$A6783,Sheet2!BY:NL,$B6783,0)&lt;&gt;""),HLOOKUP(M$2+$A6783,Sheet2!BY:NL,$B6783,0),"")</f>
        <v/>
      </c>
      <c r="N6783" t="str">
        <f>IF(OR(HLOOKUP(N$2+$A6783,Sheet2!BZ:NM,$B6783,0),HLOOKUP(N$2+$A6783,Sheet2!BZ:NM,$B6783,0)&lt;&gt;""),HLOOKUP(N$2+$A6783,Sheet2!BZ:NM,$B6783,0),"")</f>
        <v/>
      </c>
      <c r="O6783" t="str">
        <f>IF(OR(HLOOKUP(O$2+$A6783,Sheet2!CA:NN,$B6783,0),HLOOKUP(O$2+$A6783,Sheet2!CA:NN,$B6783,0)&lt;&gt;""),HLOOKUP(O$2+$A6783,Sheet2!CA:NN,$B6783,0),"")</f>
        <v/>
      </c>
      <c r="P6783" t="str">
        <f>IF(OR(HLOOKUP(P$2+$A6783,Sheet2!CB:NO,$B6783,0),HLOOKUP(P$2+$A6783,Sheet2!CB:NO,$B6783,0)&lt;&gt;""),HLOOKUP(P$2+$A6783,Sheet2!CB:NO,$B6783,0),"")</f>
        <v/>
      </c>
      <c r="Q6783" t="str">
        <f>IF(OR(HLOOKUP(Q$2+$A6783,Sheet2!CC:NO,$B6783,0),HLOOKUP(Q$2+$A6783,Sheet2!CC:NO,$B6783,0)&lt;&gt;""),HLOOKUP(Q$2+$A6783,Sheet2!CC:NO,$B6783,0),"")</f>
        <v/>
      </c>
    </row>
    <row r="6784" spans="1:17" x14ac:dyDescent="0.25">
      <c r="A6784" s="64">
        <f t="shared" si="843"/>
        <v>0</v>
      </c>
      <c r="B6784" s="64">
        <f t="shared" si="844"/>
        <v>683</v>
      </c>
      <c r="C6784" s="64">
        <f t="shared" si="845"/>
        <v>1</v>
      </c>
      <c r="D6784" s="64">
        <f t="shared" si="846"/>
        <v>679</v>
      </c>
      <c r="E6784" s="64">
        <f t="shared" si="847"/>
        <v>3391</v>
      </c>
      <c r="F6784" s="64" t="str">
        <f t="shared" si="840"/>
        <v/>
      </c>
      <c r="G6784" s="64" t="str">
        <f t="shared" si="841"/>
        <v/>
      </c>
      <c r="H6784" s="64" t="str">
        <f t="shared" si="842"/>
        <v/>
      </c>
      <c r="I6784" s="80" t="str">
        <f>IFERROR(VLOOKUP(D6784,Sheet2!A:B,2,0),"")</f>
        <v/>
      </c>
      <c r="J6784" s="64" t="str">
        <f>IFERROR(IF(I6784&lt;&gt;"",VLOOKUP(I6784,Sheet2!B:C,2,0),""),"")</f>
        <v/>
      </c>
      <c r="K6784" s="64" t="str">
        <f>IFERROR( IF(I6784&lt;&gt;"", HLOOKUP(L$2+$A6784,Sheet2!BX:NK,2,0),""),"")</f>
        <v/>
      </c>
      <c r="L6784" t="str">
        <f>IF(OR(HLOOKUP(L$2+$A6784,Sheet2!BX:NK,$B6784,0),HLOOKUP(L$2+$A6784,Sheet2!BX:NK,$B6784,0)&lt;&gt;""),HLOOKUP(L$2+$A6784,Sheet2!BX:NK,$B6784,0),"")</f>
        <v/>
      </c>
      <c r="M6784" t="str">
        <f>IF(OR(HLOOKUP(M$2+$A6784,Sheet2!BY:NL,$B6784,0),HLOOKUP(M$2+$A6784,Sheet2!BY:NL,$B6784,0)&lt;&gt;""),HLOOKUP(M$2+$A6784,Sheet2!BY:NL,$B6784,0),"")</f>
        <v/>
      </c>
      <c r="N6784" t="str">
        <f>IF(OR(HLOOKUP(N$2+$A6784,Sheet2!BZ:NM,$B6784,0),HLOOKUP(N$2+$A6784,Sheet2!BZ:NM,$B6784,0)&lt;&gt;""),HLOOKUP(N$2+$A6784,Sheet2!BZ:NM,$B6784,0),"")</f>
        <v/>
      </c>
      <c r="O6784" t="str">
        <f>IF(OR(HLOOKUP(O$2+$A6784,Sheet2!CA:NN,$B6784,0),HLOOKUP(O$2+$A6784,Sheet2!CA:NN,$B6784,0)&lt;&gt;""),HLOOKUP(O$2+$A6784,Sheet2!CA:NN,$B6784,0),"")</f>
        <v/>
      </c>
      <c r="P6784" t="str">
        <f>IF(OR(HLOOKUP(P$2+$A6784,Sheet2!CB:NO,$B6784,0),HLOOKUP(P$2+$A6784,Sheet2!CB:NO,$B6784,0)&lt;&gt;""),HLOOKUP(P$2+$A6784,Sheet2!CB:NO,$B6784,0),"")</f>
        <v/>
      </c>
      <c r="Q6784" t="str">
        <f>IF(OR(HLOOKUP(Q$2+$A6784,Sheet2!CC:NO,$B6784,0),HLOOKUP(Q$2+$A6784,Sheet2!CC:NO,$B6784,0)&lt;&gt;""),HLOOKUP(Q$2+$A6784,Sheet2!CC:NO,$B6784,0),"")</f>
        <v/>
      </c>
    </row>
    <row r="6785" spans="1:17" x14ac:dyDescent="0.25">
      <c r="A6785" s="64">
        <f t="shared" si="843"/>
        <v>6</v>
      </c>
      <c r="B6785" s="64">
        <f t="shared" si="844"/>
        <v>683</v>
      </c>
      <c r="C6785" s="64">
        <f t="shared" si="845"/>
        <v>2</v>
      </c>
      <c r="D6785" s="64">
        <f t="shared" si="846"/>
        <v>679</v>
      </c>
      <c r="E6785" s="64">
        <f t="shared" si="847"/>
        <v>3391</v>
      </c>
      <c r="F6785" s="64" t="str">
        <f t="shared" si="840"/>
        <v/>
      </c>
      <c r="G6785" s="64" t="str">
        <f t="shared" si="841"/>
        <v/>
      </c>
      <c r="H6785" s="64" t="str">
        <f t="shared" si="842"/>
        <v/>
      </c>
      <c r="I6785" s="80" t="str">
        <f>IFERROR(VLOOKUP(D6785,Sheet2!A:B,2,0),"")</f>
        <v/>
      </c>
      <c r="J6785" s="64" t="str">
        <f>IFERROR(IF(I6785&lt;&gt;"",VLOOKUP(I6785,Sheet2!B:C,2,0),""),"")</f>
        <v/>
      </c>
      <c r="K6785" s="64" t="str">
        <f>IFERROR( IF(I6785&lt;&gt;"", HLOOKUP(L$2+$A6785,Sheet2!BX:NK,2,0),""),"")</f>
        <v/>
      </c>
      <c r="L6785" t="str">
        <f>IF(OR(HLOOKUP(L$2+$A6785,Sheet2!BX:NK,$B6785,0),HLOOKUP(L$2+$A6785,Sheet2!BX:NK,$B6785,0)&lt;&gt;""),HLOOKUP(L$2+$A6785,Sheet2!BX:NK,$B6785,0),"")</f>
        <v/>
      </c>
      <c r="M6785" t="str">
        <f>IF(OR(HLOOKUP(M$2+$A6785,Sheet2!BY:NL,$B6785,0),HLOOKUP(M$2+$A6785,Sheet2!BY:NL,$B6785,0)&lt;&gt;""),HLOOKUP(M$2+$A6785,Sheet2!BY:NL,$B6785,0),"")</f>
        <v/>
      </c>
      <c r="N6785" t="str">
        <f>IF(OR(HLOOKUP(N$2+$A6785,Sheet2!BZ:NM,$B6785,0),HLOOKUP(N$2+$A6785,Sheet2!BZ:NM,$B6785,0)&lt;&gt;""),HLOOKUP(N$2+$A6785,Sheet2!BZ:NM,$B6785,0),"")</f>
        <v/>
      </c>
      <c r="O6785" t="str">
        <f>IF(OR(HLOOKUP(O$2+$A6785,Sheet2!CA:NN,$B6785,0),HLOOKUP(O$2+$A6785,Sheet2!CA:NN,$B6785,0)&lt;&gt;""),HLOOKUP(O$2+$A6785,Sheet2!CA:NN,$B6785,0),"")</f>
        <v/>
      </c>
      <c r="P6785" t="str">
        <f>IF(OR(HLOOKUP(P$2+$A6785,Sheet2!CB:NO,$B6785,0),HLOOKUP(P$2+$A6785,Sheet2!CB:NO,$B6785,0)&lt;&gt;""),HLOOKUP(P$2+$A6785,Sheet2!CB:NO,$B6785,0),"")</f>
        <v/>
      </c>
      <c r="Q6785" t="str">
        <f>IF(OR(HLOOKUP(Q$2+$A6785,Sheet2!CC:NO,$B6785,0),HLOOKUP(Q$2+$A6785,Sheet2!CC:NO,$B6785,0)&lt;&gt;""),HLOOKUP(Q$2+$A6785,Sheet2!CC:NO,$B6785,0),"")</f>
        <v/>
      </c>
    </row>
    <row r="6786" spans="1:17" x14ac:dyDescent="0.25">
      <c r="A6786" s="64">
        <f t="shared" si="843"/>
        <v>12</v>
      </c>
      <c r="B6786" s="64">
        <f t="shared" si="844"/>
        <v>683</v>
      </c>
      <c r="C6786" s="64">
        <f t="shared" si="845"/>
        <v>3</v>
      </c>
      <c r="D6786" s="64">
        <f t="shared" si="846"/>
        <v>679</v>
      </c>
      <c r="E6786" s="64">
        <f t="shared" si="847"/>
        <v>3391</v>
      </c>
      <c r="F6786" s="64" t="str">
        <f t="shared" si="840"/>
        <v/>
      </c>
      <c r="G6786" s="64" t="str">
        <f t="shared" si="841"/>
        <v/>
      </c>
      <c r="H6786" s="64" t="str">
        <f t="shared" si="842"/>
        <v/>
      </c>
      <c r="I6786" s="80" t="str">
        <f>IFERROR(VLOOKUP(D6786,Sheet2!A:B,2,0),"")</f>
        <v/>
      </c>
      <c r="J6786" s="64" t="str">
        <f>IFERROR(IF(I6786&lt;&gt;"",VLOOKUP(I6786,Sheet2!B:C,2,0),""),"")</f>
        <v/>
      </c>
      <c r="K6786" s="64" t="str">
        <f>IFERROR( IF(I6786&lt;&gt;"", HLOOKUP(L$2+$A6786,Sheet2!BX:NK,2,0),""),"")</f>
        <v/>
      </c>
      <c r="L6786" t="str">
        <f>IF(OR(HLOOKUP(L$2+$A6786,Sheet2!BX:NK,$B6786,0),HLOOKUP(L$2+$A6786,Sheet2!BX:NK,$B6786,0)&lt;&gt;""),HLOOKUP(L$2+$A6786,Sheet2!BX:NK,$B6786,0),"")</f>
        <v/>
      </c>
      <c r="M6786" t="str">
        <f>IF(OR(HLOOKUP(M$2+$A6786,Sheet2!BY:NL,$B6786,0),HLOOKUP(M$2+$A6786,Sheet2!BY:NL,$B6786,0)&lt;&gt;""),HLOOKUP(M$2+$A6786,Sheet2!BY:NL,$B6786,0),"")</f>
        <v/>
      </c>
      <c r="N6786" t="str">
        <f>IF(OR(HLOOKUP(N$2+$A6786,Sheet2!BZ:NM,$B6786,0),HLOOKUP(N$2+$A6786,Sheet2!BZ:NM,$B6786,0)&lt;&gt;""),HLOOKUP(N$2+$A6786,Sheet2!BZ:NM,$B6786,0),"")</f>
        <v/>
      </c>
      <c r="O6786" t="str">
        <f>IF(OR(HLOOKUP(O$2+$A6786,Sheet2!CA:NN,$B6786,0),HLOOKUP(O$2+$A6786,Sheet2!CA:NN,$B6786,0)&lt;&gt;""),HLOOKUP(O$2+$A6786,Sheet2!CA:NN,$B6786,0),"")</f>
        <v/>
      </c>
      <c r="P6786" t="str">
        <f>IF(OR(HLOOKUP(P$2+$A6786,Sheet2!CB:NO,$B6786,0),HLOOKUP(P$2+$A6786,Sheet2!CB:NO,$B6786,0)&lt;&gt;""),HLOOKUP(P$2+$A6786,Sheet2!CB:NO,$B6786,0),"")</f>
        <v/>
      </c>
      <c r="Q6786" t="str">
        <f>IF(OR(HLOOKUP(Q$2+$A6786,Sheet2!CC:NO,$B6786,0),HLOOKUP(Q$2+$A6786,Sheet2!CC:NO,$B6786,0)&lt;&gt;""),HLOOKUP(Q$2+$A6786,Sheet2!CC:NO,$B6786,0),"")</f>
        <v/>
      </c>
    </row>
    <row r="6787" spans="1:17" x14ac:dyDescent="0.25">
      <c r="A6787" s="64">
        <f t="shared" si="843"/>
        <v>18</v>
      </c>
      <c r="B6787" s="64">
        <f t="shared" si="844"/>
        <v>683</v>
      </c>
      <c r="C6787" s="64">
        <f t="shared" si="845"/>
        <v>4</v>
      </c>
      <c r="D6787" s="64">
        <f t="shared" si="846"/>
        <v>679</v>
      </c>
      <c r="E6787" s="64">
        <f t="shared" si="847"/>
        <v>3391</v>
      </c>
      <c r="F6787" s="64" t="str">
        <f t="shared" si="840"/>
        <v/>
      </c>
      <c r="G6787" s="64" t="str">
        <f t="shared" si="841"/>
        <v/>
      </c>
      <c r="H6787" s="64" t="str">
        <f t="shared" si="842"/>
        <v/>
      </c>
      <c r="I6787" s="80" t="str">
        <f>IFERROR(VLOOKUP(D6787,Sheet2!A:B,2,0),"")</f>
        <v/>
      </c>
      <c r="J6787" s="64" t="str">
        <f>IFERROR(IF(I6787&lt;&gt;"",VLOOKUP(I6787,Sheet2!B:C,2,0),""),"")</f>
        <v/>
      </c>
      <c r="K6787" s="64" t="str">
        <f>IFERROR( IF(I6787&lt;&gt;"", HLOOKUP(L$2+$A6787,Sheet2!BX:NK,2,0),""),"")</f>
        <v/>
      </c>
      <c r="L6787" t="str">
        <f>IF(OR(HLOOKUP(L$2+$A6787,Sheet2!BX:NK,$B6787,0),HLOOKUP(L$2+$A6787,Sheet2!BX:NK,$B6787,0)&lt;&gt;""),HLOOKUP(L$2+$A6787,Sheet2!BX:NK,$B6787,0),"")</f>
        <v/>
      </c>
      <c r="M6787" t="str">
        <f>IF(OR(HLOOKUP(M$2+$A6787,Sheet2!BY:NL,$B6787,0),HLOOKUP(M$2+$A6787,Sheet2!BY:NL,$B6787,0)&lt;&gt;""),HLOOKUP(M$2+$A6787,Sheet2!BY:NL,$B6787,0),"")</f>
        <v/>
      </c>
      <c r="N6787" t="str">
        <f>IF(OR(HLOOKUP(N$2+$A6787,Sheet2!BZ:NM,$B6787,0),HLOOKUP(N$2+$A6787,Sheet2!BZ:NM,$B6787,0)&lt;&gt;""),HLOOKUP(N$2+$A6787,Sheet2!BZ:NM,$B6787,0),"")</f>
        <v/>
      </c>
      <c r="O6787" t="str">
        <f>IF(OR(HLOOKUP(O$2+$A6787,Sheet2!CA:NN,$B6787,0),HLOOKUP(O$2+$A6787,Sheet2!CA:NN,$B6787,0)&lt;&gt;""),HLOOKUP(O$2+$A6787,Sheet2!CA:NN,$B6787,0),"")</f>
        <v/>
      </c>
      <c r="P6787" t="str">
        <f>IF(OR(HLOOKUP(P$2+$A6787,Sheet2!CB:NO,$B6787,0),HLOOKUP(P$2+$A6787,Sheet2!CB:NO,$B6787,0)&lt;&gt;""),HLOOKUP(P$2+$A6787,Sheet2!CB:NO,$B6787,0),"")</f>
        <v/>
      </c>
      <c r="Q6787" t="str">
        <f>IF(OR(HLOOKUP(Q$2+$A6787,Sheet2!CC:NO,$B6787,0),HLOOKUP(Q$2+$A6787,Sheet2!CC:NO,$B6787,0)&lt;&gt;""),HLOOKUP(Q$2+$A6787,Sheet2!CC:NO,$B6787,0),"")</f>
        <v/>
      </c>
    </row>
    <row r="6788" spans="1:17" x14ac:dyDescent="0.25">
      <c r="A6788" s="64">
        <f t="shared" si="843"/>
        <v>24</v>
      </c>
      <c r="B6788" s="64">
        <f t="shared" si="844"/>
        <v>683</v>
      </c>
      <c r="C6788" s="64">
        <f t="shared" si="845"/>
        <v>5</v>
      </c>
      <c r="D6788" s="64">
        <f t="shared" si="846"/>
        <v>679</v>
      </c>
      <c r="E6788" s="64">
        <f t="shared" si="847"/>
        <v>3391</v>
      </c>
      <c r="F6788" s="64" t="str">
        <f t="shared" si="840"/>
        <v/>
      </c>
      <c r="G6788" s="64" t="str">
        <f t="shared" si="841"/>
        <v/>
      </c>
      <c r="H6788" s="64" t="str">
        <f t="shared" si="842"/>
        <v/>
      </c>
      <c r="I6788" s="80" t="str">
        <f>IFERROR(VLOOKUP(D6788,Sheet2!A:B,2,0),"")</f>
        <v/>
      </c>
      <c r="J6788" s="64" t="str">
        <f>IFERROR(IF(I6788&lt;&gt;"",VLOOKUP(I6788,Sheet2!B:C,2,0),""),"")</f>
        <v/>
      </c>
      <c r="K6788" s="64" t="str">
        <f>IFERROR( IF(I6788&lt;&gt;"", HLOOKUP(L$2+$A6788,Sheet2!BX:NK,2,0),""),"")</f>
        <v/>
      </c>
      <c r="L6788" t="str">
        <f>IF(OR(HLOOKUP(L$2+$A6788,Sheet2!BX:NK,$B6788,0),HLOOKUP(L$2+$A6788,Sheet2!BX:NK,$B6788,0)&lt;&gt;""),HLOOKUP(L$2+$A6788,Sheet2!BX:NK,$B6788,0),"")</f>
        <v/>
      </c>
      <c r="M6788" t="str">
        <f>IF(OR(HLOOKUP(M$2+$A6788,Sheet2!BY:NL,$B6788,0),HLOOKUP(M$2+$A6788,Sheet2!BY:NL,$B6788,0)&lt;&gt;""),HLOOKUP(M$2+$A6788,Sheet2!BY:NL,$B6788,0),"")</f>
        <v/>
      </c>
      <c r="N6788" t="str">
        <f>IF(OR(HLOOKUP(N$2+$A6788,Sheet2!BZ:NM,$B6788,0),HLOOKUP(N$2+$A6788,Sheet2!BZ:NM,$B6788,0)&lt;&gt;""),HLOOKUP(N$2+$A6788,Sheet2!BZ:NM,$B6788,0),"")</f>
        <v/>
      </c>
      <c r="O6788" t="str">
        <f>IF(OR(HLOOKUP(O$2+$A6788,Sheet2!CA:NN,$B6788,0),HLOOKUP(O$2+$A6788,Sheet2!CA:NN,$B6788,0)&lt;&gt;""),HLOOKUP(O$2+$A6788,Sheet2!CA:NN,$B6788,0),"")</f>
        <v/>
      </c>
      <c r="P6788" t="str">
        <f>IF(OR(HLOOKUP(P$2+$A6788,Sheet2!CB:NO,$B6788,0),HLOOKUP(P$2+$A6788,Sheet2!CB:NO,$B6788,0)&lt;&gt;""),HLOOKUP(P$2+$A6788,Sheet2!CB:NO,$B6788,0),"")</f>
        <v/>
      </c>
      <c r="Q6788" t="str">
        <f>IF(OR(HLOOKUP(Q$2+$A6788,Sheet2!CC:NO,$B6788,0),HLOOKUP(Q$2+$A6788,Sheet2!CC:NO,$B6788,0)&lt;&gt;""),HLOOKUP(Q$2+$A6788,Sheet2!CC:NO,$B6788,0),"")</f>
        <v/>
      </c>
    </row>
    <row r="6789" spans="1:17" x14ac:dyDescent="0.25">
      <c r="A6789" s="64">
        <f t="shared" si="843"/>
        <v>30</v>
      </c>
      <c r="B6789" s="64">
        <f t="shared" si="844"/>
        <v>683</v>
      </c>
      <c r="C6789" s="64">
        <f t="shared" si="845"/>
        <v>6</v>
      </c>
      <c r="D6789" s="64">
        <f t="shared" si="846"/>
        <v>679</v>
      </c>
      <c r="E6789" s="64">
        <f t="shared" si="847"/>
        <v>3391</v>
      </c>
      <c r="F6789" s="64" t="str">
        <f t="shared" ref="F6789:F6852" si="848">IFERROR(IF(I6789&lt;&gt;"",IF(LEFT(K6789,2)="1-",1,2),""),"")</f>
        <v/>
      </c>
      <c r="G6789" s="64" t="str">
        <f t="shared" ref="G6789:G6852" si="849">IFERROR(IF(I6789&lt;&gt;"",MONTH( RIGHT(K6789,LEN(K6789)-FIND("-",K6789))),""),"")</f>
        <v/>
      </c>
      <c r="H6789" s="64" t="str">
        <f t="shared" ref="H6789:H6852" si="850">IFERROR(IF(I6789&lt;&gt;"",YEAR( RIGHT(K6789,LEN(K6789)-FIND("-",K6789))),""),"")</f>
        <v/>
      </c>
      <c r="I6789" s="80" t="str">
        <f>IFERROR(VLOOKUP(D6789,Sheet2!A:B,2,0),"")</f>
        <v/>
      </c>
      <c r="J6789" s="64" t="str">
        <f>IFERROR(IF(I6789&lt;&gt;"",VLOOKUP(I6789,Sheet2!B:C,2,0),""),"")</f>
        <v/>
      </c>
      <c r="K6789" s="64" t="str">
        <f>IFERROR( IF(I6789&lt;&gt;"", HLOOKUP(L$2+$A6789,Sheet2!BX:NK,2,0),""),"")</f>
        <v/>
      </c>
      <c r="L6789" t="str">
        <f>IF(OR(HLOOKUP(L$2+$A6789,Sheet2!BX:NK,$B6789,0),HLOOKUP(L$2+$A6789,Sheet2!BX:NK,$B6789,0)&lt;&gt;""),HLOOKUP(L$2+$A6789,Sheet2!BX:NK,$B6789,0),"")</f>
        <v/>
      </c>
      <c r="M6789" t="str">
        <f>IF(OR(HLOOKUP(M$2+$A6789,Sheet2!BY:NL,$B6789,0),HLOOKUP(M$2+$A6789,Sheet2!BY:NL,$B6789,0)&lt;&gt;""),HLOOKUP(M$2+$A6789,Sheet2!BY:NL,$B6789,0),"")</f>
        <v/>
      </c>
      <c r="N6789" t="str">
        <f>IF(OR(HLOOKUP(N$2+$A6789,Sheet2!BZ:NM,$B6789,0),HLOOKUP(N$2+$A6789,Sheet2!BZ:NM,$B6789,0)&lt;&gt;""),HLOOKUP(N$2+$A6789,Sheet2!BZ:NM,$B6789,0),"")</f>
        <v/>
      </c>
      <c r="O6789" t="str">
        <f>IF(OR(HLOOKUP(O$2+$A6789,Sheet2!CA:NN,$B6789,0),HLOOKUP(O$2+$A6789,Sheet2!CA:NN,$B6789,0)&lt;&gt;""),HLOOKUP(O$2+$A6789,Sheet2!CA:NN,$B6789,0),"")</f>
        <v/>
      </c>
      <c r="P6789" t="str">
        <f>IF(OR(HLOOKUP(P$2+$A6789,Sheet2!CB:NO,$B6789,0),HLOOKUP(P$2+$A6789,Sheet2!CB:NO,$B6789,0)&lt;&gt;""),HLOOKUP(P$2+$A6789,Sheet2!CB:NO,$B6789,0),"")</f>
        <v/>
      </c>
      <c r="Q6789" t="str">
        <f>IF(OR(HLOOKUP(Q$2+$A6789,Sheet2!CC:NO,$B6789,0),HLOOKUP(Q$2+$A6789,Sheet2!CC:NO,$B6789,0)&lt;&gt;""),HLOOKUP(Q$2+$A6789,Sheet2!CC:NO,$B6789,0),"")</f>
        <v/>
      </c>
    </row>
    <row r="6790" spans="1:17" x14ac:dyDescent="0.25">
      <c r="A6790" s="64">
        <f t="shared" ref="A6790:A6853" si="851">IF(C6790&lt;&gt;1,A6789+6,0)</f>
        <v>36</v>
      </c>
      <c r="B6790" s="64">
        <f t="shared" ref="B6790:B6853" si="852">IF(C6790&lt;&gt;1,B6789,B6789+1)</f>
        <v>683</v>
      </c>
      <c r="C6790" s="64">
        <f t="shared" ref="C6790:C6853" si="853">IF($C$3-C6789=0,1,C6789+1)</f>
        <v>7</v>
      </c>
      <c r="D6790" s="64">
        <f t="shared" ref="D6790:D6853" si="854">IF(C6790=1,D6789+1,D6789)</f>
        <v>679</v>
      </c>
      <c r="E6790" s="64">
        <f t="shared" ref="E6790:E6853" si="855">IF(D6790&lt;&gt;D6789,E6789+5,E6789)</f>
        <v>3391</v>
      </c>
      <c r="F6790" s="64" t="str">
        <f t="shared" si="848"/>
        <v/>
      </c>
      <c r="G6790" s="64" t="str">
        <f t="shared" si="849"/>
        <v/>
      </c>
      <c r="H6790" s="64" t="str">
        <f t="shared" si="850"/>
        <v/>
      </c>
      <c r="I6790" s="80" t="str">
        <f>IFERROR(VLOOKUP(D6790,Sheet2!A:B,2,0),"")</f>
        <v/>
      </c>
      <c r="J6790" s="64" t="str">
        <f>IFERROR(IF(I6790&lt;&gt;"",VLOOKUP(I6790,Sheet2!B:C,2,0),""),"")</f>
        <v/>
      </c>
      <c r="K6790" s="64" t="str">
        <f>IFERROR( IF(I6790&lt;&gt;"", HLOOKUP(L$2+$A6790,Sheet2!BX:NK,2,0),""),"")</f>
        <v/>
      </c>
      <c r="L6790" t="str">
        <f>IF(OR(HLOOKUP(L$2+$A6790,Sheet2!BX:NK,$B6790,0),HLOOKUP(L$2+$A6790,Sheet2!BX:NK,$B6790,0)&lt;&gt;""),HLOOKUP(L$2+$A6790,Sheet2!BX:NK,$B6790,0),"")</f>
        <v/>
      </c>
      <c r="M6790" t="str">
        <f>IF(OR(HLOOKUP(M$2+$A6790,Sheet2!BY:NL,$B6790,0),HLOOKUP(M$2+$A6790,Sheet2!BY:NL,$B6790,0)&lt;&gt;""),HLOOKUP(M$2+$A6790,Sheet2!BY:NL,$B6790,0),"")</f>
        <v/>
      </c>
      <c r="N6790" t="str">
        <f>IF(OR(HLOOKUP(N$2+$A6790,Sheet2!BZ:NM,$B6790,0),HLOOKUP(N$2+$A6790,Sheet2!BZ:NM,$B6790,0)&lt;&gt;""),HLOOKUP(N$2+$A6790,Sheet2!BZ:NM,$B6790,0),"")</f>
        <v/>
      </c>
      <c r="O6790" t="str">
        <f>IF(OR(HLOOKUP(O$2+$A6790,Sheet2!CA:NN,$B6790,0),HLOOKUP(O$2+$A6790,Sheet2!CA:NN,$B6790,0)&lt;&gt;""),HLOOKUP(O$2+$A6790,Sheet2!CA:NN,$B6790,0),"")</f>
        <v/>
      </c>
      <c r="P6790" t="str">
        <f>IF(OR(HLOOKUP(P$2+$A6790,Sheet2!CB:NO,$B6790,0),HLOOKUP(P$2+$A6790,Sheet2!CB:NO,$B6790,0)&lt;&gt;""),HLOOKUP(P$2+$A6790,Sheet2!CB:NO,$B6790,0),"")</f>
        <v/>
      </c>
      <c r="Q6790" t="str">
        <f>IF(OR(HLOOKUP(Q$2+$A6790,Sheet2!CC:NO,$B6790,0),HLOOKUP(Q$2+$A6790,Sheet2!CC:NO,$B6790,0)&lt;&gt;""),HLOOKUP(Q$2+$A6790,Sheet2!CC:NO,$B6790,0),"")</f>
        <v/>
      </c>
    </row>
    <row r="6791" spans="1:17" x14ac:dyDescent="0.25">
      <c r="A6791" s="64">
        <f t="shared" si="851"/>
        <v>42</v>
      </c>
      <c r="B6791" s="64">
        <f t="shared" si="852"/>
        <v>683</v>
      </c>
      <c r="C6791" s="64">
        <f t="shared" si="853"/>
        <v>8</v>
      </c>
      <c r="D6791" s="64">
        <f t="shared" si="854"/>
        <v>679</v>
      </c>
      <c r="E6791" s="64">
        <f t="shared" si="855"/>
        <v>3391</v>
      </c>
      <c r="F6791" s="64" t="str">
        <f t="shared" si="848"/>
        <v/>
      </c>
      <c r="G6791" s="64" t="str">
        <f t="shared" si="849"/>
        <v/>
      </c>
      <c r="H6791" s="64" t="str">
        <f t="shared" si="850"/>
        <v/>
      </c>
      <c r="I6791" s="80" t="str">
        <f>IFERROR(VLOOKUP(D6791,Sheet2!A:B,2,0),"")</f>
        <v/>
      </c>
      <c r="J6791" s="64" t="str">
        <f>IFERROR(IF(I6791&lt;&gt;"",VLOOKUP(I6791,Sheet2!B:C,2,0),""),"")</f>
        <v/>
      </c>
      <c r="K6791" s="64" t="str">
        <f>IFERROR( IF(I6791&lt;&gt;"", HLOOKUP(L$2+$A6791,Sheet2!BX:NK,2,0),""),"")</f>
        <v/>
      </c>
      <c r="L6791" t="str">
        <f>IF(OR(HLOOKUP(L$2+$A6791,Sheet2!BX:NK,$B6791,0),HLOOKUP(L$2+$A6791,Sheet2!BX:NK,$B6791,0)&lt;&gt;""),HLOOKUP(L$2+$A6791,Sheet2!BX:NK,$B6791,0),"")</f>
        <v/>
      </c>
      <c r="M6791" t="str">
        <f>IF(OR(HLOOKUP(M$2+$A6791,Sheet2!BY:NL,$B6791,0),HLOOKUP(M$2+$A6791,Sheet2!BY:NL,$B6791,0)&lt;&gt;""),HLOOKUP(M$2+$A6791,Sheet2!BY:NL,$B6791,0),"")</f>
        <v/>
      </c>
      <c r="N6791" t="str">
        <f>IF(OR(HLOOKUP(N$2+$A6791,Sheet2!BZ:NM,$B6791,0),HLOOKUP(N$2+$A6791,Sheet2!BZ:NM,$B6791,0)&lt;&gt;""),HLOOKUP(N$2+$A6791,Sheet2!BZ:NM,$B6791,0),"")</f>
        <v/>
      </c>
      <c r="O6791" t="str">
        <f>IF(OR(HLOOKUP(O$2+$A6791,Sheet2!CA:NN,$B6791,0),HLOOKUP(O$2+$A6791,Sheet2!CA:NN,$B6791,0)&lt;&gt;""),HLOOKUP(O$2+$A6791,Sheet2!CA:NN,$B6791,0),"")</f>
        <v/>
      </c>
      <c r="P6791" t="str">
        <f>IF(OR(HLOOKUP(P$2+$A6791,Sheet2!CB:NO,$B6791,0),HLOOKUP(P$2+$A6791,Sheet2!CB:NO,$B6791,0)&lt;&gt;""),HLOOKUP(P$2+$A6791,Sheet2!CB:NO,$B6791,0),"")</f>
        <v/>
      </c>
      <c r="Q6791" t="str">
        <f>IF(OR(HLOOKUP(Q$2+$A6791,Sheet2!CC:NO,$B6791,0),HLOOKUP(Q$2+$A6791,Sheet2!CC:NO,$B6791,0)&lt;&gt;""),HLOOKUP(Q$2+$A6791,Sheet2!CC:NO,$B6791,0),"")</f>
        <v/>
      </c>
    </row>
    <row r="6792" spans="1:17" x14ac:dyDescent="0.25">
      <c r="A6792" s="64">
        <f t="shared" si="851"/>
        <v>48</v>
      </c>
      <c r="B6792" s="64">
        <f t="shared" si="852"/>
        <v>683</v>
      </c>
      <c r="C6792" s="64">
        <f t="shared" si="853"/>
        <v>9</v>
      </c>
      <c r="D6792" s="64">
        <f t="shared" si="854"/>
        <v>679</v>
      </c>
      <c r="E6792" s="64">
        <f t="shared" si="855"/>
        <v>3391</v>
      </c>
      <c r="F6792" s="64" t="str">
        <f t="shared" si="848"/>
        <v/>
      </c>
      <c r="G6792" s="64" t="str">
        <f t="shared" si="849"/>
        <v/>
      </c>
      <c r="H6792" s="64" t="str">
        <f t="shared" si="850"/>
        <v/>
      </c>
      <c r="I6792" s="80" t="str">
        <f>IFERROR(VLOOKUP(D6792,Sheet2!A:B,2,0),"")</f>
        <v/>
      </c>
      <c r="J6792" s="64" t="str">
        <f>IFERROR(IF(I6792&lt;&gt;"",VLOOKUP(I6792,Sheet2!B:C,2,0),""),"")</f>
        <v/>
      </c>
      <c r="K6792" s="64" t="str">
        <f>IFERROR( IF(I6792&lt;&gt;"", HLOOKUP(L$2+$A6792,Sheet2!BX:NK,2,0),""),"")</f>
        <v/>
      </c>
      <c r="L6792" t="str">
        <f>IF(OR(HLOOKUP(L$2+$A6792,Sheet2!BX:NK,$B6792,0),HLOOKUP(L$2+$A6792,Sheet2!BX:NK,$B6792,0)&lt;&gt;""),HLOOKUP(L$2+$A6792,Sheet2!BX:NK,$B6792,0),"")</f>
        <v/>
      </c>
      <c r="M6792" t="str">
        <f>IF(OR(HLOOKUP(M$2+$A6792,Sheet2!BY:NL,$B6792,0),HLOOKUP(M$2+$A6792,Sheet2!BY:NL,$B6792,0)&lt;&gt;""),HLOOKUP(M$2+$A6792,Sheet2!BY:NL,$B6792,0),"")</f>
        <v/>
      </c>
      <c r="N6792" t="str">
        <f>IF(OR(HLOOKUP(N$2+$A6792,Sheet2!BZ:NM,$B6792,0),HLOOKUP(N$2+$A6792,Sheet2!BZ:NM,$B6792,0)&lt;&gt;""),HLOOKUP(N$2+$A6792,Sheet2!BZ:NM,$B6792,0),"")</f>
        <v/>
      </c>
      <c r="O6792" t="str">
        <f>IF(OR(HLOOKUP(O$2+$A6792,Sheet2!CA:NN,$B6792,0),HLOOKUP(O$2+$A6792,Sheet2!CA:NN,$B6792,0)&lt;&gt;""),HLOOKUP(O$2+$A6792,Sheet2!CA:NN,$B6792,0),"")</f>
        <v/>
      </c>
      <c r="P6792" t="str">
        <f>IF(OR(HLOOKUP(P$2+$A6792,Sheet2!CB:NO,$B6792,0),HLOOKUP(P$2+$A6792,Sheet2!CB:NO,$B6792,0)&lt;&gt;""),HLOOKUP(P$2+$A6792,Sheet2!CB:NO,$B6792,0),"")</f>
        <v/>
      </c>
      <c r="Q6792" t="str">
        <f>IF(OR(HLOOKUP(Q$2+$A6792,Sheet2!CC:NO,$B6792,0),HLOOKUP(Q$2+$A6792,Sheet2!CC:NO,$B6792,0)&lt;&gt;""),HLOOKUP(Q$2+$A6792,Sheet2!CC:NO,$B6792,0),"")</f>
        <v/>
      </c>
    </row>
    <row r="6793" spans="1:17" x14ac:dyDescent="0.25">
      <c r="A6793" s="64">
        <f t="shared" si="851"/>
        <v>54</v>
      </c>
      <c r="B6793" s="64">
        <f t="shared" si="852"/>
        <v>683</v>
      </c>
      <c r="C6793" s="64">
        <f t="shared" si="853"/>
        <v>10</v>
      </c>
      <c r="D6793" s="64">
        <f t="shared" si="854"/>
        <v>679</v>
      </c>
      <c r="E6793" s="64">
        <f t="shared" si="855"/>
        <v>3391</v>
      </c>
      <c r="F6793" s="64" t="str">
        <f t="shared" si="848"/>
        <v/>
      </c>
      <c r="G6793" s="64" t="str">
        <f t="shared" si="849"/>
        <v/>
      </c>
      <c r="H6793" s="64" t="str">
        <f t="shared" si="850"/>
        <v/>
      </c>
      <c r="I6793" s="80" t="str">
        <f>IFERROR(VLOOKUP(D6793,Sheet2!A:B,2,0),"")</f>
        <v/>
      </c>
      <c r="J6793" s="64" t="str">
        <f>IFERROR(IF(I6793&lt;&gt;"",VLOOKUP(I6793,Sheet2!B:C,2,0),""),"")</f>
        <v/>
      </c>
      <c r="K6793" s="64" t="str">
        <f>IFERROR( IF(I6793&lt;&gt;"", HLOOKUP(L$2+$A6793,Sheet2!BX:NK,2,0),""),"")</f>
        <v/>
      </c>
      <c r="L6793" t="str">
        <f>IF(OR(HLOOKUP(L$2+$A6793,Sheet2!BX:NK,$B6793,0),HLOOKUP(L$2+$A6793,Sheet2!BX:NK,$B6793,0)&lt;&gt;""),HLOOKUP(L$2+$A6793,Sheet2!BX:NK,$B6793,0),"")</f>
        <v/>
      </c>
      <c r="M6793" t="str">
        <f>IF(OR(HLOOKUP(M$2+$A6793,Sheet2!BY:NL,$B6793,0),HLOOKUP(M$2+$A6793,Sheet2!BY:NL,$B6793,0)&lt;&gt;""),HLOOKUP(M$2+$A6793,Sheet2!BY:NL,$B6793,0),"")</f>
        <v/>
      </c>
      <c r="N6793" t="str">
        <f>IF(OR(HLOOKUP(N$2+$A6793,Sheet2!BZ:NM,$B6793,0),HLOOKUP(N$2+$A6793,Sheet2!BZ:NM,$B6793,0)&lt;&gt;""),HLOOKUP(N$2+$A6793,Sheet2!BZ:NM,$B6793,0),"")</f>
        <v/>
      </c>
      <c r="O6793" t="str">
        <f>IF(OR(HLOOKUP(O$2+$A6793,Sheet2!CA:NN,$B6793,0),HLOOKUP(O$2+$A6793,Sheet2!CA:NN,$B6793,0)&lt;&gt;""),HLOOKUP(O$2+$A6793,Sheet2!CA:NN,$B6793,0),"")</f>
        <v/>
      </c>
      <c r="P6793" t="str">
        <f>IF(OR(HLOOKUP(P$2+$A6793,Sheet2!CB:NO,$B6793,0),HLOOKUP(P$2+$A6793,Sheet2!CB:NO,$B6793,0)&lt;&gt;""),HLOOKUP(P$2+$A6793,Sheet2!CB:NO,$B6793,0),"")</f>
        <v/>
      </c>
      <c r="Q6793" t="str">
        <f>IF(OR(HLOOKUP(Q$2+$A6793,Sheet2!CC:NO,$B6793,0),HLOOKUP(Q$2+$A6793,Sheet2!CC:NO,$B6793,0)&lt;&gt;""),HLOOKUP(Q$2+$A6793,Sheet2!CC:NO,$B6793,0),"")</f>
        <v/>
      </c>
    </row>
    <row r="6794" spans="1:17" x14ac:dyDescent="0.25">
      <c r="A6794" s="64">
        <f t="shared" si="851"/>
        <v>0</v>
      </c>
      <c r="B6794" s="64">
        <f t="shared" si="852"/>
        <v>684</v>
      </c>
      <c r="C6794" s="64">
        <f t="shared" si="853"/>
        <v>1</v>
      </c>
      <c r="D6794" s="64">
        <f t="shared" si="854"/>
        <v>680</v>
      </c>
      <c r="E6794" s="64">
        <f t="shared" si="855"/>
        <v>3396</v>
      </c>
      <c r="F6794" s="64" t="str">
        <f t="shared" si="848"/>
        <v/>
      </c>
      <c r="G6794" s="64" t="str">
        <f t="shared" si="849"/>
        <v/>
      </c>
      <c r="H6794" s="64" t="str">
        <f t="shared" si="850"/>
        <v/>
      </c>
      <c r="I6794" s="80" t="str">
        <f>IFERROR(VLOOKUP(D6794,Sheet2!A:B,2,0),"")</f>
        <v/>
      </c>
      <c r="J6794" s="64" t="str">
        <f>IFERROR(IF(I6794&lt;&gt;"",VLOOKUP(I6794,Sheet2!B:C,2,0),""),"")</f>
        <v/>
      </c>
      <c r="K6794" s="64" t="str">
        <f>IFERROR( IF(I6794&lt;&gt;"", HLOOKUP(L$2+$A6794,Sheet2!BX:NK,2,0),""),"")</f>
        <v/>
      </c>
      <c r="L6794" t="str">
        <f>IF(OR(HLOOKUP(L$2+$A6794,Sheet2!BX:NK,$B6794,0),HLOOKUP(L$2+$A6794,Sheet2!BX:NK,$B6794,0)&lt;&gt;""),HLOOKUP(L$2+$A6794,Sheet2!BX:NK,$B6794,0),"")</f>
        <v/>
      </c>
      <c r="M6794" t="str">
        <f>IF(OR(HLOOKUP(M$2+$A6794,Sheet2!BY:NL,$B6794,0),HLOOKUP(M$2+$A6794,Sheet2!BY:NL,$B6794,0)&lt;&gt;""),HLOOKUP(M$2+$A6794,Sheet2!BY:NL,$B6794,0),"")</f>
        <v/>
      </c>
      <c r="N6794" t="str">
        <f>IF(OR(HLOOKUP(N$2+$A6794,Sheet2!BZ:NM,$B6794,0),HLOOKUP(N$2+$A6794,Sheet2!BZ:NM,$B6794,0)&lt;&gt;""),HLOOKUP(N$2+$A6794,Sheet2!BZ:NM,$B6794,0),"")</f>
        <v/>
      </c>
      <c r="O6794" t="str">
        <f>IF(OR(HLOOKUP(O$2+$A6794,Sheet2!CA:NN,$B6794,0),HLOOKUP(O$2+$A6794,Sheet2!CA:NN,$B6794,0)&lt;&gt;""),HLOOKUP(O$2+$A6794,Sheet2!CA:NN,$B6794,0),"")</f>
        <v/>
      </c>
      <c r="P6794" t="str">
        <f>IF(OR(HLOOKUP(P$2+$A6794,Sheet2!CB:NO,$B6794,0),HLOOKUP(P$2+$A6794,Sheet2!CB:NO,$B6794,0)&lt;&gt;""),HLOOKUP(P$2+$A6794,Sheet2!CB:NO,$B6794,0),"")</f>
        <v/>
      </c>
      <c r="Q6794" t="str">
        <f>IF(OR(HLOOKUP(Q$2+$A6794,Sheet2!CC:NO,$B6794,0),HLOOKUP(Q$2+$A6794,Sheet2!CC:NO,$B6794,0)&lt;&gt;""),HLOOKUP(Q$2+$A6794,Sheet2!CC:NO,$B6794,0),"")</f>
        <v/>
      </c>
    </row>
    <row r="6795" spans="1:17" x14ac:dyDescent="0.25">
      <c r="A6795" s="64">
        <f t="shared" si="851"/>
        <v>6</v>
      </c>
      <c r="B6795" s="64">
        <f t="shared" si="852"/>
        <v>684</v>
      </c>
      <c r="C6795" s="64">
        <f t="shared" si="853"/>
        <v>2</v>
      </c>
      <c r="D6795" s="64">
        <f t="shared" si="854"/>
        <v>680</v>
      </c>
      <c r="E6795" s="64">
        <f t="shared" si="855"/>
        <v>3396</v>
      </c>
      <c r="F6795" s="64" t="str">
        <f t="shared" si="848"/>
        <v/>
      </c>
      <c r="G6795" s="64" t="str">
        <f t="shared" si="849"/>
        <v/>
      </c>
      <c r="H6795" s="64" t="str">
        <f t="shared" si="850"/>
        <v/>
      </c>
      <c r="I6795" s="80" t="str">
        <f>IFERROR(VLOOKUP(D6795,Sheet2!A:B,2,0),"")</f>
        <v/>
      </c>
      <c r="J6795" s="64" t="str">
        <f>IFERROR(IF(I6795&lt;&gt;"",VLOOKUP(I6795,Sheet2!B:C,2,0),""),"")</f>
        <v/>
      </c>
      <c r="K6795" s="64" t="str">
        <f>IFERROR( IF(I6795&lt;&gt;"", HLOOKUP(L$2+$A6795,Sheet2!BX:NK,2,0),""),"")</f>
        <v/>
      </c>
      <c r="L6795" t="str">
        <f>IF(OR(HLOOKUP(L$2+$A6795,Sheet2!BX:NK,$B6795,0),HLOOKUP(L$2+$A6795,Sheet2!BX:NK,$B6795,0)&lt;&gt;""),HLOOKUP(L$2+$A6795,Sheet2!BX:NK,$B6795,0),"")</f>
        <v/>
      </c>
      <c r="M6795" t="str">
        <f>IF(OR(HLOOKUP(M$2+$A6795,Sheet2!BY:NL,$B6795,0),HLOOKUP(M$2+$A6795,Sheet2!BY:NL,$B6795,0)&lt;&gt;""),HLOOKUP(M$2+$A6795,Sheet2!BY:NL,$B6795,0),"")</f>
        <v/>
      </c>
      <c r="N6795" t="str">
        <f>IF(OR(HLOOKUP(N$2+$A6795,Sheet2!BZ:NM,$B6795,0),HLOOKUP(N$2+$A6795,Sheet2!BZ:NM,$B6795,0)&lt;&gt;""),HLOOKUP(N$2+$A6795,Sheet2!BZ:NM,$B6795,0),"")</f>
        <v/>
      </c>
      <c r="O6795" t="str">
        <f>IF(OR(HLOOKUP(O$2+$A6795,Sheet2!CA:NN,$B6795,0),HLOOKUP(O$2+$A6795,Sheet2!CA:NN,$B6795,0)&lt;&gt;""),HLOOKUP(O$2+$A6795,Sheet2!CA:NN,$B6795,0),"")</f>
        <v/>
      </c>
      <c r="P6795" t="str">
        <f>IF(OR(HLOOKUP(P$2+$A6795,Sheet2!CB:NO,$B6795,0),HLOOKUP(P$2+$A6795,Sheet2!CB:NO,$B6795,0)&lt;&gt;""),HLOOKUP(P$2+$A6795,Sheet2!CB:NO,$B6795,0),"")</f>
        <v/>
      </c>
      <c r="Q6795" t="str">
        <f>IF(OR(HLOOKUP(Q$2+$A6795,Sheet2!CC:NO,$B6795,0),HLOOKUP(Q$2+$A6795,Sheet2!CC:NO,$B6795,0)&lt;&gt;""),HLOOKUP(Q$2+$A6795,Sheet2!CC:NO,$B6795,0),"")</f>
        <v/>
      </c>
    </row>
    <row r="6796" spans="1:17" x14ac:dyDescent="0.25">
      <c r="A6796" s="64">
        <f t="shared" si="851"/>
        <v>12</v>
      </c>
      <c r="B6796" s="64">
        <f t="shared" si="852"/>
        <v>684</v>
      </c>
      <c r="C6796" s="64">
        <f t="shared" si="853"/>
        <v>3</v>
      </c>
      <c r="D6796" s="64">
        <f t="shared" si="854"/>
        <v>680</v>
      </c>
      <c r="E6796" s="64">
        <f t="shared" si="855"/>
        <v>3396</v>
      </c>
      <c r="F6796" s="64" t="str">
        <f t="shared" si="848"/>
        <v/>
      </c>
      <c r="G6796" s="64" t="str">
        <f t="shared" si="849"/>
        <v/>
      </c>
      <c r="H6796" s="64" t="str">
        <f t="shared" si="850"/>
        <v/>
      </c>
      <c r="I6796" s="80" t="str">
        <f>IFERROR(VLOOKUP(D6796,Sheet2!A:B,2,0),"")</f>
        <v/>
      </c>
      <c r="J6796" s="64" t="str">
        <f>IFERROR(IF(I6796&lt;&gt;"",VLOOKUP(I6796,Sheet2!B:C,2,0),""),"")</f>
        <v/>
      </c>
      <c r="K6796" s="64" t="str">
        <f>IFERROR( IF(I6796&lt;&gt;"", HLOOKUP(L$2+$A6796,Sheet2!BX:NK,2,0),""),"")</f>
        <v/>
      </c>
      <c r="L6796" t="str">
        <f>IF(OR(HLOOKUP(L$2+$A6796,Sheet2!BX:NK,$B6796,0),HLOOKUP(L$2+$A6796,Sheet2!BX:NK,$B6796,0)&lt;&gt;""),HLOOKUP(L$2+$A6796,Sheet2!BX:NK,$B6796,0),"")</f>
        <v/>
      </c>
      <c r="M6796" t="str">
        <f>IF(OR(HLOOKUP(M$2+$A6796,Sheet2!BY:NL,$B6796,0),HLOOKUP(M$2+$A6796,Sheet2!BY:NL,$B6796,0)&lt;&gt;""),HLOOKUP(M$2+$A6796,Sheet2!BY:NL,$B6796,0),"")</f>
        <v/>
      </c>
      <c r="N6796" t="str">
        <f>IF(OR(HLOOKUP(N$2+$A6796,Sheet2!BZ:NM,$B6796,0),HLOOKUP(N$2+$A6796,Sheet2!BZ:NM,$B6796,0)&lt;&gt;""),HLOOKUP(N$2+$A6796,Sheet2!BZ:NM,$B6796,0),"")</f>
        <v/>
      </c>
      <c r="O6796" t="str">
        <f>IF(OR(HLOOKUP(O$2+$A6796,Sheet2!CA:NN,$B6796,0),HLOOKUP(O$2+$A6796,Sheet2!CA:NN,$B6796,0)&lt;&gt;""),HLOOKUP(O$2+$A6796,Sheet2!CA:NN,$B6796,0),"")</f>
        <v/>
      </c>
      <c r="P6796" t="str">
        <f>IF(OR(HLOOKUP(P$2+$A6796,Sheet2!CB:NO,$B6796,0),HLOOKUP(P$2+$A6796,Sheet2!CB:NO,$B6796,0)&lt;&gt;""),HLOOKUP(P$2+$A6796,Sheet2!CB:NO,$B6796,0),"")</f>
        <v/>
      </c>
      <c r="Q6796" t="str">
        <f>IF(OR(HLOOKUP(Q$2+$A6796,Sheet2!CC:NO,$B6796,0),HLOOKUP(Q$2+$A6796,Sheet2!CC:NO,$B6796,0)&lt;&gt;""),HLOOKUP(Q$2+$A6796,Sheet2!CC:NO,$B6796,0),"")</f>
        <v/>
      </c>
    </row>
    <row r="6797" spans="1:17" x14ac:dyDescent="0.25">
      <c r="A6797" s="64">
        <f t="shared" si="851"/>
        <v>18</v>
      </c>
      <c r="B6797" s="64">
        <f t="shared" si="852"/>
        <v>684</v>
      </c>
      <c r="C6797" s="64">
        <f t="shared" si="853"/>
        <v>4</v>
      </c>
      <c r="D6797" s="64">
        <f t="shared" si="854"/>
        <v>680</v>
      </c>
      <c r="E6797" s="64">
        <f t="shared" si="855"/>
        <v>3396</v>
      </c>
      <c r="F6797" s="64" t="str">
        <f t="shared" si="848"/>
        <v/>
      </c>
      <c r="G6797" s="64" t="str">
        <f t="shared" si="849"/>
        <v/>
      </c>
      <c r="H6797" s="64" t="str">
        <f t="shared" si="850"/>
        <v/>
      </c>
      <c r="I6797" s="80" t="str">
        <f>IFERROR(VLOOKUP(D6797,Sheet2!A:B,2,0),"")</f>
        <v/>
      </c>
      <c r="J6797" s="64" t="str">
        <f>IFERROR(IF(I6797&lt;&gt;"",VLOOKUP(I6797,Sheet2!B:C,2,0),""),"")</f>
        <v/>
      </c>
      <c r="K6797" s="64" t="str">
        <f>IFERROR( IF(I6797&lt;&gt;"", HLOOKUP(L$2+$A6797,Sheet2!BX:NK,2,0),""),"")</f>
        <v/>
      </c>
      <c r="L6797" t="str">
        <f>IF(OR(HLOOKUP(L$2+$A6797,Sheet2!BX:NK,$B6797,0),HLOOKUP(L$2+$A6797,Sheet2!BX:NK,$B6797,0)&lt;&gt;""),HLOOKUP(L$2+$A6797,Sheet2!BX:NK,$B6797,0),"")</f>
        <v/>
      </c>
      <c r="M6797" t="str">
        <f>IF(OR(HLOOKUP(M$2+$A6797,Sheet2!BY:NL,$B6797,0),HLOOKUP(M$2+$A6797,Sheet2!BY:NL,$B6797,0)&lt;&gt;""),HLOOKUP(M$2+$A6797,Sheet2!BY:NL,$B6797,0),"")</f>
        <v/>
      </c>
      <c r="N6797" t="str">
        <f>IF(OR(HLOOKUP(N$2+$A6797,Sheet2!BZ:NM,$B6797,0),HLOOKUP(N$2+$A6797,Sheet2!BZ:NM,$B6797,0)&lt;&gt;""),HLOOKUP(N$2+$A6797,Sheet2!BZ:NM,$B6797,0),"")</f>
        <v/>
      </c>
      <c r="O6797" t="str">
        <f>IF(OR(HLOOKUP(O$2+$A6797,Sheet2!CA:NN,$B6797,0),HLOOKUP(O$2+$A6797,Sheet2!CA:NN,$B6797,0)&lt;&gt;""),HLOOKUP(O$2+$A6797,Sheet2!CA:NN,$B6797,0),"")</f>
        <v/>
      </c>
      <c r="P6797" t="str">
        <f>IF(OR(HLOOKUP(P$2+$A6797,Sheet2!CB:NO,$B6797,0),HLOOKUP(P$2+$A6797,Sheet2!CB:NO,$B6797,0)&lt;&gt;""),HLOOKUP(P$2+$A6797,Sheet2!CB:NO,$B6797,0),"")</f>
        <v/>
      </c>
      <c r="Q6797" t="str">
        <f>IF(OR(HLOOKUP(Q$2+$A6797,Sheet2!CC:NO,$B6797,0),HLOOKUP(Q$2+$A6797,Sheet2!CC:NO,$B6797,0)&lt;&gt;""),HLOOKUP(Q$2+$A6797,Sheet2!CC:NO,$B6797,0),"")</f>
        <v/>
      </c>
    </row>
    <row r="6798" spans="1:17" x14ac:dyDescent="0.25">
      <c r="A6798" s="64">
        <f t="shared" si="851"/>
        <v>24</v>
      </c>
      <c r="B6798" s="64">
        <f t="shared" si="852"/>
        <v>684</v>
      </c>
      <c r="C6798" s="64">
        <f t="shared" si="853"/>
        <v>5</v>
      </c>
      <c r="D6798" s="64">
        <f t="shared" si="854"/>
        <v>680</v>
      </c>
      <c r="E6798" s="64">
        <f t="shared" si="855"/>
        <v>3396</v>
      </c>
      <c r="F6798" s="64" t="str">
        <f t="shared" si="848"/>
        <v/>
      </c>
      <c r="G6798" s="64" t="str">
        <f t="shared" si="849"/>
        <v/>
      </c>
      <c r="H6798" s="64" t="str">
        <f t="shared" si="850"/>
        <v/>
      </c>
      <c r="I6798" s="80" t="str">
        <f>IFERROR(VLOOKUP(D6798,Sheet2!A:B,2,0),"")</f>
        <v/>
      </c>
      <c r="J6798" s="64" t="str">
        <f>IFERROR(IF(I6798&lt;&gt;"",VLOOKUP(I6798,Sheet2!B:C,2,0),""),"")</f>
        <v/>
      </c>
      <c r="K6798" s="64" t="str">
        <f>IFERROR( IF(I6798&lt;&gt;"", HLOOKUP(L$2+$A6798,Sheet2!BX:NK,2,0),""),"")</f>
        <v/>
      </c>
      <c r="L6798" t="str">
        <f>IF(OR(HLOOKUP(L$2+$A6798,Sheet2!BX:NK,$B6798,0),HLOOKUP(L$2+$A6798,Sheet2!BX:NK,$B6798,0)&lt;&gt;""),HLOOKUP(L$2+$A6798,Sheet2!BX:NK,$B6798,0),"")</f>
        <v/>
      </c>
      <c r="M6798" t="str">
        <f>IF(OR(HLOOKUP(M$2+$A6798,Sheet2!BY:NL,$B6798,0),HLOOKUP(M$2+$A6798,Sheet2!BY:NL,$B6798,0)&lt;&gt;""),HLOOKUP(M$2+$A6798,Sheet2!BY:NL,$B6798,0),"")</f>
        <v/>
      </c>
      <c r="N6798" t="str">
        <f>IF(OR(HLOOKUP(N$2+$A6798,Sheet2!BZ:NM,$B6798,0),HLOOKUP(N$2+$A6798,Sheet2!BZ:NM,$B6798,0)&lt;&gt;""),HLOOKUP(N$2+$A6798,Sheet2!BZ:NM,$B6798,0),"")</f>
        <v/>
      </c>
      <c r="O6798" t="str">
        <f>IF(OR(HLOOKUP(O$2+$A6798,Sheet2!CA:NN,$B6798,0),HLOOKUP(O$2+$A6798,Sheet2!CA:NN,$B6798,0)&lt;&gt;""),HLOOKUP(O$2+$A6798,Sheet2!CA:NN,$B6798,0),"")</f>
        <v/>
      </c>
      <c r="P6798" t="str">
        <f>IF(OR(HLOOKUP(P$2+$A6798,Sheet2!CB:NO,$B6798,0),HLOOKUP(P$2+$A6798,Sheet2!CB:NO,$B6798,0)&lt;&gt;""),HLOOKUP(P$2+$A6798,Sheet2!CB:NO,$B6798,0),"")</f>
        <v/>
      </c>
      <c r="Q6798" t="str">
        <f>IF(OR(HLOOKUP(Q$2+$A6798,Sheet2!CC:NO,$B6798,0),HLOOKUP(Q$2+$A6798,Sheet2!CC:NO,$B6798,0)&lt;&gt;""),HLOOKUP(Q$2+$A6798,Sheet2!CC:NO,$B6798,0),"")</f>
        <v/>
      </c>
    </row>
    <row r="6799" spans="1:17" x14ac:dyDescent="0.25">
      <c r="A6799" s="64">
        <f t="shared" si="851"/>
        <v>30</v>
      </c>
      <c r="B6799" s="64">
        <f t="shared" si="852"/>
        <v>684</v>
      </c>
      <c r="C6799" s="64">
        <f t="shared" si="853"/>
        <v>6</v>
      </c>
      <c r="D6799" s="64">
        <f t="shared" si="854"/>
        <v>680</v>
      </c>
      <c r="E6799" s="64">
        <f t="shared" si="855"/>
        <v>3396</v>
      </c>
      <c r="F6799" s="64" t="str">
        <f t="shared" si="848"/>
        <v/>
      </c>
      <c r="G6799" s="64" t="str">
        <f t="shared" si="849"/>
        <v/>
      </c>
      <c r="H6799" s="64" t="str">
        <f t="shared" si="850"/>
        <v/>
      </c>
      <c r="I6799" s="80" t="str">
        <f>IFERROR(VLOOKUP(D6799,Sheet2!A:B,2,0),"")</f>
        <v/>
      </c>
      <c r="J6799" s="64" t="str">
        <f>IFERROR(IF(I6799&lt;&gt;"",VLOOKUP(I6799,Sheet2!B:C,2,0),""),"")</f>
        <v/>
      </c>
      <c r="K6799" s="64" t="str">
        <f>IFERROR( IF(I6799&lt;&gt;"", HLOOKUP(L$2+$A6799,Sheet2!BX:NK,2,0),""),"")</f>
        <v/>
      </c>
      <c r="L6799" t="str">
        <f>IF(OR(HLOOKUP(L$2+$A6799,Sheet2!BX:NK,$B6799,0),HLOOKUP(L$2+$A6799,Sheet2!BX:NK,$B6799,0)&lt;&gt;""),HLOOKUP(L$2+$A6799,Sheet2!BX:NK,$B6799,0),"")</f>
        <v/>
      </c>
      <c r="M6799" t="str">
        <f>IF(OR(HLOOKUP(M$2+$A6799,Sheet2!BY:NL,$B6799,0),HLOOKUP(M$2+$A6799,Sheet2!BY:NL,$B6799,0)&lt;&gt;""),HLOOKUP(M$2+$A6799,Sheet2!BY:NL,$B6799,0),"")</f>
        <v/>
      </c>
      <c r="N6799" t="str">
        <f>IF(OR(HLOOKUP(N$2+$A6799,Sheet2!BZ:NM,$B6799,0),HLOOKUP(N$2+$A6799,Sheet2!BZ:NM,$B6799,0)&lt;&gt;""),HLOOKUP(N$2+$A6799,Sheet2!BZ:NM,$B6799,0),"")</f>
        <v/>
      </c>
      <c r="O6799" t="str">
        <f>IF(OR(HLOOKUP(O$2+$A6799,Sheet2!CA:NN,$B6799,0),HLOOKUP(O$2+$A6799,Sheet2!CA:NN,$B6799,0)&lt;&gt;""),HLOOKUP(O$2+$A6799,Sheet2!CA:NN,$B6799,0),"")</f>
        <v/>
      </c>
      <c r="P6799" t="str">
        <f>IF(OR(HLOOKUP(P$2+$A6799,Sheet2!CB:NO,$B6799,0),HLOOKUP(P$2+$A6799,Sheet2!CB:NO,$B6799,0)&lt;&gt;""),HLOOKUP(P$2+$A6799,Sheet2!CB:NO,$B6799,0),"")</f>
        <v/>
      </c>
      <c r="Q6799" t="str">
        <f>IF(OR(HLOOKUP(Q$2+$A6799,Sheet2!CC:NO,$B6799,0),HLOOKUP(Q$2+$A6799,Sheet2!CC:NO,$B6799,0)&lt;&gt;""),HLOOKUP(Q$2+$A6799,Sheet2!CC:NO,$B6799,0),"")</f>
        <v/>
      </c>
    </row>
    <row r="6800" spans="1:17" x14ac:dyDescent="0.25">
      <c r="A6800" s="64">
        <f t="shared" si="851"/>
        <v>36</v>
      </c>
      <c r="B6800" s="64">
        <f t="shared" si="852"/>
        <v>684</v>
      </c>
      <c r="C6800" s="64">
        <f t="shared" si="853"/>
        <v>7</v>
      </c>
      <c r="D6800" s="64">
        <f t="shared" si="854"/>
        <v>680</v>
      </c>
      <c r="E6800" s="64">
        <f t="shared" si="855"/>
        <v>3396</v>
      </c>
      <c r="F6800" s="64" t="str">
        <f t="shared" si="848"/>
        <v/>
      </c>
      <c r="G6800" s="64" t="str">
        <f t="shared" si="849"/>
        <v/>
      </c>
      <c r="H6800" s="64" t="str">
        <f t="shared" si="850"/>
        <v/>
      </c>
      <c r="I6800" s="80" t="str">
        <f>IFERROR(VLOOKUP(D6800,Sheet2!A:B,2,0),"")</f>
        <v/>
      </c>
      <c r="J6800" s="64" t="str">
        <f>IFERROR(IF(I6800&lt;&gt;"",VLOOKUP(I6800,Sheet2!B:C,2,0),""),"")</f>
        <v/>
      </c>
      <c r="K6800" s="64" t="str">
        <f>IFERROR( IF(I6800&lt;&gt;"", HLOOKUP(L$2+$A6800,Sheet2!BX:NK,2,0),""),"")</f>
        <v/>
      </c>
      <c r="L6800" t="str">
        <f>IF(OR(HLOOKUP(L$2+$A6800,Sheet2!BX:NK,$B6800,0),HLOOKUP(L$2+$A6800,Sheet2!BX:NK,$B6800,0)&lt;&gt;""),HLOOKUP(L$2+$A6800,Sheet2!BX:NK,$B6800,0),"")</f>
        <v/>
      </c>
      <c r="M6800" t="str">
        <f>IF(OR(HLOOKUP(M$2+$A6800,Sheet2!BY:NL,$B6800,0),HLOOKUP(M$2+$A6800,Sheet2!BY:NL,$B6800,0)&lt;&gt;""),HLOOKUP(M$2+$A6800,Sheet2!BY:NL,$B6800,0),"")</f>
        <v/>
      </c>
      <c r="N6800" t="str">
        <f>IF(OR(HLOOKUP(N$2+$A6800,Sheet2!BZ:NM,$B6800,0),HLOOKUP(N$2+$A6800,Sheet2!BZ:NM,$B6800,0)&lt;&gt;""),HLOOKUP(N$2+$A6800,Sheet2!BZ:NM,$B6800,0),"")</f>
        <v/>
      </c>
      <c r="O6800" t="str">
        <f>IF(OR(HLOOKUP(O$2+$A6800,Sheet2!CA:NN,$B6800,0),HLOOKUP(O$2+$A6800,Sheet2!CA:NN,$B6800,0)&lt;&gt;""),HLOOKUP(O$2+$A6800,Sheet2!CA:NN,$B6800,0),"")</f>
        <v/>
      </c>
      <c r="P6800" t="str">
        <f>IF(OR(HLOOKUP(P$2+$A6800,Sheet2!CB:NO,$B6800,0),HLOOKUP(P$2+$A6800,Sheet2!CB:NO,$B6800,0)&lt;&gt;""),HLOOKUP(P$2+$A6800,Sheet2!CB:NO,$B6800,0),"")</f>
        <v/>
      </c>
      <c r="Q6800" t="str">
        <f>IF(OR(HLOOKUP(Q$2+$A6800,Sheet2!CC:NO,$B6800,0),HLOOKUP(Q$2+$A6800,Sheet2!CC:NO,$B6800,0)&lt;&gt;""),HLOOKUP(Q$2+$A6800,Sheet2!CC:NO,$B6800,0),"")</f>
        <v/>
      </c>
    </row>
    <row r="6801" spans="1:17" x14ac:dyDescent="0.25">
      <c r="A6801" s="64">
        <f t="shared" si="851"/>
        <v>42</v>
      </c>
      <c r="B6801" s="64">
        <f t="shared" si="852"/>
        <v>684</v>
      </c>
      <c r="C6801" s="64">
        <f t="shared" si="853"/>
        <v>8</v>
      </c>
      <c r="D6801" s="64">
        <f t="shared" si="854"/>
        <v>680</v>
      </c>
      <c r="E6801" s="64">
        <f t="shared" si="855"/>
        <v>3396</v>
      </c>
      <c r="F6801" s="64" t="str">
        <f t="shared" si="848"/>
        <v/>
      </c>
      <c r="G6801" s="64" t="str">
        <f t="shared" si="849"/>
        <v/>
      </c>
      <c r="H6801" s="64" t="str">
        <f t="shared" si="850"/>
        <v/>
      </c>
      <c r="I6801" s="80" t="str">
        <f>IFERROR(VLOOKUP(D6801,Sheet2!A:B,2,0),"")</f>
        <v/>
      </c>
      <c r="J6801" s="64" t="str">
        <f>IFERROR(IF(I6801&lt;&gt;"",VLOOKUP(I6801,Sheet2!B:C,2,0),""),"")</f>
        <v/>
      </c>
      <c r="K6801" s="64" t="str">
        <f>IFERROR( IF(I6801&lt;&gt;"", HLOOKUP(L$2+$A6801,Sheet2!BX:NK,2,0),""),"")</f>
        <v/>
      </c>
      <c r="L6801" t="str">
        <f>IF(OR(HLOOKUP(L$2+$A6801,Sheet2!BX:NK,$B6801,0),HLOOKUP(L$2+$A6801,Sheet2!BX:NK,$B6801,0)&lt;&gt;""),HLOOKUP(L$2+$A6801,Sheet2!BX:NK,$B6801,0),"")</f>
        <v/>
      </c>
      <c r="M6801" t="str">
        <f>IF(OR(HLOOKUP(M$2+$A6801,Sheet2!BY:NL,$B6801,0),HLOOKUP(M$2+$A6801,Sheet2!BY:NL,$B6801,0)&lt;&gt;""),HLOOKUP(M$2+$A6801,Sheet2!BY:NL,$B6801,0),"")</f>
        <v/>
      </c>
      <c r="N6801" t="str">
        <f>IF(OR(HLOOKUP(N$2+$A6801,Sheet2!BZ:NM,$B6801,0),HLOOKUP(N$2+$A6801,Sheet2!BZ:NM,$B6801,0)&lt;&gt;""),HLOOKUP(N$2+$A6801,Sheet2!BZ:NM,$B6801,0),"")</f>
        <v/>
      </c>
      <c r="O6801" t="str">
        <f>IF(OR(HLOOKUP(O$2+$A6801,Sheet2!CA:NN,$B6801,0),HLOOKUP(O$2+$A6801,Sheet2!CA:NN,$B6801,0)&lt;&gt;""),HLOOKUP(O$2+$A6801,Sheet2!CA:NN,$B6801,0),"")</f>
        <v/>
      </c>
      <c r="P6801" t="str">
        <f>IF(OR(HLOOKUP(P$2+$A6801,Sheet2!CB:NO,$B6801,0),HLOOKUP(P$2+$A6801,Sheet2!CB:NO,$B6801,0)&lt;&gt;""),HLOOKUP(P$2+$A6801,Sheet2!CB:NO,$B6801,0),"")</f>
        <v/>
      </c>
      <c r="Q6801" t="str">
        <f>IF(OR(HLOOKUP(Q$2+$A6801,Sheet2!CC:NO,$B6801,0),HLOOKUP(Q$2+$A6801,Sheet2!CC:NO,$B6801,0)&lt;&gt;""),HLOOKUP(Q$2+$A6801,Sheet2!CC:NO,$B6801,0),"")</f>
        <v/>
      </c>
    </row>
    <row r="6802" spans="1:17" x14ac:dyDescent="0.25">
      <c r="A6802" s="64">
        <f t="shared" si="851"/>
        <v>48</v>
      </c>
      <c r="B6802" s="64">
        <f t="shared" si="852"/>
        <v>684</v>
      </c>
      <c r="C6802" s="64">
        <f t="shared" si="853"/>
        <v>9</v>
      </c>
      <c r="D6802" s="64">
        <f t="shared" si="854"/>
        <v>680</v>
      </c>
      <c r="E6802" s="64">
        <f t="shared" si="855"/>
        <v>3396</v>
      </c>
      <c r="F6802" s="64" t="str">
        <f t="shared" si="848"/>
        <v/>
      </c>
      <c r="G6802" s="64" t="str">
        <f t="shared" si="849"/>
        <v/>
      </c>
      <c r="H6802" s="64" t="str">
        <f t="shared" si="850"/>
        <v/>
      </c>
      <c r="I6802" s="80" t="str">
        <f>IFERROR(VLOOKUP(D6802,Sheet2!A:B,2,0),"")</f>
        <v/>
      </c>
      <c r="J6802" s="64" t="str">
        <f>IFERROR(IF(I6802&lt;&gt;"",VLOOKUP(I6802,Sheet2!B:C,2,0),""),"")</f>
        <v/>
      </c>
      <c r="K6802" s="64" t="str">
        <f>IFERROR( IF(I6802&lt;&gt;"", HLOOKUP(L$2+$A6802,Sheet2!BX:NK,2,0),""),"")</f>
        <v/>
      </c>
      <c r="L6802" t="str">
        <f>IF(OR(HLOOKUP(L$2+$A6802,Sheet2!BX:NK,$B6802,0),HLOOKUP(L$2+$A6802,Sheet2!BX:NK,$B6802,0)&lt;&gt;""),HLOOKUP(L$2+$A6802,Sheet2!BX:NK,$B6802,0),"")</f>
        <v/>
      </c>
      <c r="M6802" t="str">
        <f>IF(OR(HLOOKUP(M$2+$A6802,Sheet2!BY:NL,$B6802,0),HLOOKUP(M$2+$A6802,Sheet2!BY:NL,$B6802,0)&lt;&gt;""),HLOOKUP(M$2+$A6802,Sheet2!BY:NL,$B6802,0),"")</f>
        <v/>
      </c>
      <c r="N6802" t="str">
        <f>IF(OR(HLOOKUP(N$2+$A6802,Sheet2!BZ:NM,$B6802,0),HLOOKUP(N$2+$A6802,Sheet2!BZ:NM,$B6802,0)&lt;&gt;""),HLOOKUP(N$2+$A6802,Sheet2!BZ:NM,$B6802,0),"")</f>
        <v/>
      </c>
      <c r="O6802" t="str">
        <f>IF(OR(HLOOKUP(O$2+$A6802,Sheet2!CA:NN,$B6802,0),HLOOKUP(O$2+$A6802,Sheet2!CA:NN,$B6802,0)&lt;&gt;""),HLOOKUP(O$2+$A6802,Sheet2!CA:NN,$B6802,0),"")</f>
        <v/>
      </c>
      <c r="P6802" t="str">
        <f>IF(OR(HLOOKUP(P$2+$A6802,Sheet2!CB:NO,$B6802,0),HLOOKUP(P$2+$A6802,Sheet2!CB:NO,$B6802,0)&lt;&gt;""),HLOOKUP(P$2+$A6802,Sheet2!CB:NO,$B6802,0),"")</f>
        <v/>
      </c>
      <c r="Q6802" t="str">
        <f>IF(OR(HLOOKUP(Q$2+$A6802,Sheet2!CC:NO,$B6802,0),HLOOKUP(Q$2+$A6802,Sheet2!CC:NO,$B6802,0)&lt;&gt;""),HLOOKUP(Q$2+$A6802,Sheet2!CC:NO,$B6802,0),"")</f>
        <v/>
      </c>
    </row>
    <row r="6803" spans="1:17" x14ac:dyDescent="0.25">
      <c r="A6803" s="64">
        <f t="shared" si="851"/>
        <v>54</v>
      </c>
      <c r="B6803" s="64">
        <f t="shared" si="852"/>
        <v>684</v>
      </c>
      <c r="C6803" s="64">
        <f t="shared" si="853"/>
        <v>10</v>
      </c>
      <c r="D6803" s="64">
        <f t="shared" si="854"/>
        <v>680</v>
      </c>
      <c r="E6803" s="64">
        <f t="shared" si="855"/>
        <v>3396</v>
      </c>
      <c r="F6803" s="64" t="str">
        <f t="shared" si="848"/>
        <v/>
      </c>
      <c r="G6803" s="64" t="str">
        <f t="shared" si="849"/>
        <v/>
      </c>
      <c r="H6803" s="64" t="str">
        <f t="shared" si="850"/>
        <v/>
      </c>
      <c r="I6803" s="80" t="str">
        <f>IFERROR(VLOOKUP(D6803,Sheet2!A:B,2,0),"")</f>
        <v/>
      </c>
      <c r="J6803" s="64" t="str">
        <f>IFERROR(IF(I6803&lt;&gt;"",VLOOKUP(I6803,Sheet2!B:C,2,0),""),"")</f>
        <v/>
      </c>
      <c r="K6803" s="64" t="str">
        <f>IFERROR( IF(I6803&lt;&gt;"", HLOOKUP(L$2+$A6803,Sheet2!BX:NK,2,0),""),"")</f>
        <v/>
      </c>
      <c r="L6803" t="str">
        <f>IF(OR(HLOOKUP(L$2+$A6803,Sheet2!BX:NK,$B6803,0),HLOOKUP(L$2+$A6803,Sheet2!BX:NK,$B6803,0)&lt;&gt;""),HLOOKUP(L$2+$A6803,Sheet2!BX:NK,$B6803,0),"")</f>
        <v/>
      </c>
      <c r="M6803" t="str">
        <f>IF(OR(HLOOKUP(M$2+$A6803,Sheet2!BY:NL,$B6803,0),HLOOKUP(M$2+$A6803,Sheet2!BY:NL,$B6803,0)&lt;&gt;""),HLOOKUP(M$2+$A6803,Sheet2!BY:NL,$B6803,0),"")</f>
        <v/>
      </c>
      <c r="N6803" t="str">
        <f>IF(OR(HLOOKUP(N$2+$A6803,Sheet2!BZ:NM,$B6803,0),HLOOKUP(N$2+$A6803,Sheet2!BZ:NM,$B6803,0)&lt;&gt;""),HLOOKUP(N$2+$A6803,Sheet2!BZ:NM,$B6803,0),"")</f>
        <v/>
      </c>
      <c r="O6803" t="str">
        <f>IF(OR(HLOOKUP(O$2+$A6803,Sheet2!CA:NN,$B6803,0),HLOOKUP(O$2+$A6803,Sheet2!CA:NN,$B6803,0)&lt;&gt;""),HLOOKUP(O$2+$A6803,Sheet2!CA:NN,$B6803,0),"")</f>
        <v/>
      </c>
      <c r="P6803" t="str">
        <f>IF(OR(HLOOKUP(P$2+$A6803,Sheet2!CB:NO,$B6803,0),HLOOKUP(P$2+$A6803,Sheet2!CB:NO,$B6803,0)&lt;&gt;""),HLOOKUP(P$2+$A6803,Sheet2!CB:NO,$B6803,0),"")</f>
        <v/>
      </c>
      <c r="Q6803" t="str">
        <f>IF(OR(HLOOKUP(Q$2+$A6803,Sheet2!CC:NO,$B6803,0),HLOOKUP(Q$2+$A6803,Sheet2!CC:NO,$B6803,0)&lt;&gt;""),HLOOKUP(Q$2+$A6803,Sheet2!CC:NO,$B6803,0),"")</f>
        <v/>
      </c>
    </row>
    <row r="6804" spans="1:17" x14ac:dyDescent="0.25">
      <c r="A6804" s="64">
        <f t="shared" si="851"/>
        <v>0</v>
      </c>
      <c r="B6804" s="64">
        <f t="shared" si="852"/>
        <v>685</v>
      </c>
      <c r="C6804" s="64">
        <f t="shared" si="853"/>
        <v>1</v>
      </c>
      <c r="D6804" s="64">
        <f t="shared" si="854"/>
        <v>681</v>
      </c>
      <c r="E6804" s="64">
        <f t="shared" si="855"/>
        <v>3401</v>
      </c>
      <c r="F6804" s="64" t="str">
        <f t="shared" si="848"/>
        <v/>
      </c>
      <c r="G6804" s="64" t="str">
        <f t="shared" si="849"/>
        <v/>
      </c>
      <c r="H6804" s="64" t="str">
        <f t="shared" si="850"/>
        <v/>
      </c>
      <c r="I6804" s="80" t="str">
        <f>IFERROR(VLOOKUP(D6804,Sheet2!A:B,2,0),"")</f>
        <v/>
      </c>
      <c r="J6804" s="64" t="str">
        <f>IFERROR(IF(I6804&lt;&gt;"",VLOOKUP(I6804,Sheet2!B:C,2,0),""),"")</f>
        <v/>
      </c>
      <c r="K6804" s="64" t="str">
        <f>IFERROR( IF(I6804&lt;&gt;"", HLOOKUP(L$2+$A6804,Sheet2!BX:NK,2,0),""),"")</f>
        <v/>
      </c>
      <c r="L6804" t="str">
        <f>IF(OR(HLOOKUP(L$2+$A6804,Sheet2!BX:NK,$B6804,0),HLOOKUP(L$2+$A6804,Sheet2!BX:NK,$B6804,0)&lt;&gt;""),HLOOKUP(L$2+$A6804,Sheet2!BX:NK,$B6804,0),"")</f>
        <v/>
      </c>
      <c r="M6804" t="str">
        <f>IF(OR(HLOOKUP(M$2+$A6804,Sheet2!BY:NL,$B6804,0),HLOOKUP(M$2+$A6804,Sheet2!BY:NL,$B6804,0)&lt;&gt;""),HLOOKUP(M$2+$A6804,Sheet2!BY:NL,$B6804,0),"")</f>
        <v/>
      </c>
      <c r="N6804" t="str">
        <f>IF(OR(HLOOKUP(N$2+$A6804,Sheet2!BZ:NM,$B6804,0),HLOOKUP(N$2+$A6804,Sheet2!BZ:NM,$B6804,0)&lt;&gt;""),HLOOKUP(N$2+$A6804,Sheet2!BZ:NM,$B6804,0),"")</f>
        <v/>
      </c>
      <c r="O6804" t="str">
        <f>IF(OR(HLOOKUP(O$2+$A6804,Sheet2!CA:NN,$B6804,0),HLOOKUP(O$2+$A6804,Sheet2!CA:NN,$B6804,0)&lt;&gt;""),HLOOKUP(O$2+$A6804,Sheet2!CA:NN,$B6804,0),"")</f>
        <v/>
      </c>
      <c r="P6804" t="str">
        <f>IF(OR(HLOOKUP(P$2+$A6804,Sheet2!CB:NO,$B6804,0),HLOOKUP(P$2+$A6804,Sheet2!CB:NO,$B6804,0)&lt;&gt;""),HLOOKUP(P$2+$A6804,Sheet2!CB:NO,$B6804,0),"")</f>
        <v/>
      </c>
      <c r="Q6804" t="str">
        <f>IF(OR(HLOOKUP(Q$2+$A6804,Sheet2!CC:NO,$B6804,0),HLOOKUP(Q$2+$A6804,Sheet2!CC:NO,$B6804,0)&lt;&gt;""),HLOOKUP(Q$2+$A6804,Sheet2!CC:NO,$B6804,0),"")</f>
        <v/>
      </c>
    </row>
    <row r="6805" spans="1:17" x14ac:dyDescent="0.25">
      <c r="A6805" s="64">
        <f t="shared" si="851"/>
        <v>6</v>
      </c>
      <c r="B6805" s="64">
        <f t="shared" si="852"/>
        <v>685</v>
      </c>
      <c r="C6805" s="64">
        <f t="shared" si="853"/>
        <v>2</v>
      </c>
      <c r="D6805" s="64">
        <f t="shared" si="854"/>
        <v>681</v>
      </c>
      <c r="E6805" s="64">
        <f t="shared" si="855"/>
        <v>3401</v>
      </c>
      <c r="F6805" s="64" t="str">
        <f t="shared" si="848"/>
        <v/>
      </c>
      <c r="G6805" s="64" t="str">
        <f t="shared" si="849"/>
        <v/>
      </c>
      <c r="H6805" s="64" t="str">
        <f t="shared" si="850"/>
        <v/>
      </c>
      <c r="I6805" s="80" t="str">
        <f>IFERROR(VLOOKUP(D6805,Sheet2!A:B,2,0),"")</f>
        <v/>
      </c>
      <c r="J6805" s="64" t="str">
        <f>IFERROR(IF(I6805&lt;&gt;"",VLOOKUP(I6805,Sheet2!B:C,2,0),""),"")</f>
        <v/>
      </c>
      <c r="K6805" s="64" t="str">
        <f>IFERROR( IF(I6805&lt;&gt;"", HLOOKUP(L$2+$A6805,Sheet2!BX:NK,2,0),""),"")</f>
        <v/>
      </c>
      <c r="L6805" t="str">
        <f>IF(OR(HLOOKUP(L$2+$A6805,Sheet2!BX:NK,$B6805,0),HLOOKUP(L$2+$A6805,Sheet2!BX:NK,$B6805,0)&lt;&gt;""),HLOOKUP(L$2+$A6805,Sheet2!BX:NK,$B6805,0),"")</f>
        <v/>
      </c>
      <c r="M6805" t="str">
        <f>IF(OR(HLOOKUP(M$2+$A6805,Sheet2!BY:NL,$B6805,0),HLOOKUP(M$2+$A6805,Sheet2!BY:NL,$B6805,0)&lt;&gt;""),HLOOKUP(M$2+$A6805,Sheet2!BY:NL,$B6805,0),"")</f>
        <v/>
      </c>
      <c r="N6805" t="str">
        <f>IF(OR(HLOOKUP(N$2+$A6805,Sheet2!BZ:NM,$B6805,0),HLOOKUP(N$2+$A6805,Sheet2!BZ:NM,$B6805,0)&lt;&gt;""),HLOOKUP(N$2+$A6805,Sheet2!BZ:NM,$B6805,0),"")</f>
        <v/>
      </c>
      <c r="O6805" t="str">
        <f>IF(OR(HLOOKUP(O$2+$A6805,Sheet2!CA:NN,$B6805,0),HLOOKUP(O$2+$A6805,Sheet2!CA:NN,$B6805,0)&lt;&gt;""),HLOOKUP(O$2+$A6805,Sheet2!CA:NN,$B6805,0),"")</f>
        <v/>
      </c>
      <c r="P6805" t="str">
        <f>IF(OR(HLOOKUP(P$2+$A6805,Sheet2!CB:NO,$B6805,0),HLOOKUP(P$2+$A6805,Sheet2!CB:NO,$B6805,0)&lt;&gt;""),HLOOKUP(P$2+$A6805,Sheet2!CB:NO,$B6805,0),"")</f>
        <v/>
      </c>
      <c r="Q6805" t="str">
        <f>IF(OR(HLOOKUP(Q$2+$A6805,Sheet2!CC:NO,$B6805,0),HLOOKUP(Q$2+$A6805,Sheet2!CC:NO,$B6805,0)&lt;&gt;""),HLOOKUP(Q$2+$A6805,Sheet2!CC:NO,$B6805,0),"")</f>
        <v/>
      </c>
    </row>
    <row r="6806" spans="1:17" x14ac:dyDescent="0.25">
      <c r="A6806" s="64">
        <f t="shared" si="851"/>
        <v>12</v>
      </c>
      <c r="B6806" s="64">
        <f t="shared" si="852"/>
        <v>685</v>
      </c>
      <c r="C6806" s="64">
        <f t="shared" si="853"/>
        <v>3</v>
      </c>
      <c r="D6806" s="64">
        <f t="shared" si="854"/>
        <v>681</v>
      </c>
      <c r="E6806" s="64">
        <f t="shared" si="855"/>
        <v>3401</v>
      </c>
      <c r="F6806" s="64" t="str">
        <f t="shared" si="848"/>
        <v/>
      </c>
      <c r="G6806" s="64" t="str">
        <f t="shared" si="849"/>
        <v/>
      </c>
      <c r="H6806" s="64" t="str">
        <f t="shared" si="850"/>
        <v/>
      </c>
      <c r="I6806" s="80" t="str">
        <f>IFERROR(VLOOKUP(D6806,Sheet2!A:B,2,0),"")</f>
        <v/>
      </c>
      <c r="J6806" s="64" t="str">
        <f>IFERROR(IF(I6806&lt;&gt;"",VLOOKUP(I6806,Sheet2!B:C,2,0),""),"")</f>
        <v/>
      </c>
      <c r="K6806" s="64" t="str">
        <f>IFERROR( IF(I6806&lt;&gt;"", HLOOKUP(L$2+$A6806,Sheet2!BX:NK,2,0),""),"")</f>
        <v/>
      </c>
      <c r="L6806" t="str">
        <f>IF(OR(HLOOKUP(L$2+$A6806,Sheet2!BX:NK,$B6806,0),HLOOKUP(L$2+$A6806,Sheet2!BX:NK,$B6806,0)&lt;&gt;""),HLOOKUP(L$2+$A6806,Sheet2!BX:NK,$B6806,0),"")</f>
        <v/>
      </c>
      <c r="M6806" t="str">
        <f>IF(OR(HLOOKUP(M$2+$A6806,Sheet2!BY:NL,$B6806,0),HLOOKUP(M$2+$A6806,Sheet2!BY:NL,$B6806,0)&lt;&gt;""),HLOOKUP(M$2+$A6806,Sheet2!BY:NL,$B6806,0),"")</f>
        <v/>
      </c>
      <c r="N6806" t="str">
        <f>IF(OR(HLOOKUP(N$2+$A6806,Sheet2!BZ:NM,$B6806,0),HLOOKUP(N$2+$A6806,Sheet2!BZ:NM,$B6806,0)&lt;&gt;""),HLOOKUP(N$2+$A6806,Sheet2!BZ:NM,$B6806,0),"")</f>
        <v/>
      </c>
      <c r="O6806" t="str">
        <f>IF(OR(HLOOKUP(O$2+$A6806,Sheet2!CA:NN,$B6806,0),HLOOKUP(O$2+$A6806,Sheet2!CA:NN,$B6806,0)&lt;&gt;""),HLOOKUP(O$2+$A6806,Sheet2!CA:NN,$B6806,0),"")</f>
        <v/>
      </c>
      <c r="P6806" t="str">
        <f>IF(OR(HLOOKUP(P$2+$A6806,Sheet2!CB:NO,$B6806,0),HLOOKUP(P$2+$A6806,Sheet2!CB:NO,$B6806,0)&lt;&gt;""),HLOOKUP(P$2+$A6806,Sheet2!CB:NO,$B6806,0),"")</f>
        <v/>
      </c>
      <c r="Q6806" t="str">
        <f>IF(OR(HLOOKUP(Q$2+$A6806,Sheet2!CC:NO,$B6806,0),HLOOKUP(Q$2+$A6806,Sheet2!CC:NO,$B6806,0)&lt;&gt;""),HLOOKUP(Q$2+$A6806,Sheet2!CC:NO,$B6806,0),"")</f>
        <v/>
      </c>
    </row>
    <row r="6807" spans="1:17" x14ac:dyDescent="0.25">
      <c r="A6807" s="64">
        <f t="shared" si="851"/>
        <v>18</v>
      </c>
      <c r="B6807" s="64">
        <f t="shared" si="852"/>
        <v>685</v>
      </c>
      <c r="C6807" s="64">
        <f t="shared" si="853"/>
        <v>4</v>
      </c>
      <c r="D6807" s="64">
        <f t="shared" si="854"/>
        <v>681</v>
      </c>
      <c r="E6807" s="64">
        <f t="shared" si="855"/>
        <v>3401</v>
      </c>
      <c r="F6807" s="64" t="str">
        <f t="shared" si="848"/>
        <v/>
      </c>
      <c r="G6807" s="64" t="str">
        <f t="shared" si="849"/>
        <v/>
      </c>
      <c r="H6807" s="64" t="str">
        <f t="shared" si="850"/>
        <v/>
      </c>
      <c r="I6807" s="80" t="str">
        <f>IFERROR(VLOOKUP(D6807,Sheet2!A:B,2,0),"")</f>
        <v/>
      </c>
      <c r="J6807" s="64" t="str">
        <f>IFERROR(IF(I6807&lt;&gt;"",VLOOKUP(I6807,Sheet2!B:C,2,0),""),"")</f>
        <v/>
      </c>
      <c r="K6807" s="64" t="str">
        <f>IFERROR( IF(I6807&lt;&gt;"", HLOOKUP(L$2+$A6807,Sheet2!BX:NK,2,0),""),"")</f>
        <v/>
      </c>
      <c r="L6807" t="str">
        <f>IF(OR(HLOOKUP(L$2+$A6807,Sheet2!BX:NK,$B6807,0),HLOOKUP(L$2+$A6807,Sheet2!BX:NK,$B6807,0)&lt;&gt;""),HLOOKUP(L$2+$A6807,Sheet2!BX:NK,$B6807,0),"")</f>
        <v/>
      </c>
      <c r="M6807" t="str">
        <f>IF(OR(HLOOKUP(M$2+$A6807,Sheet2!BY:NL,$B6807,0),HLOOKUP(M$2+$A6807,Sheet2!BY:NL,$B6807,0)&lt;&gt;""),HLOOKUP(M$2+$A6807,Sheet2!BY:NL,$B6807,0),"")</f>
        <v/>
      </c>
      <c r="N6807" t="str">
        <f>IF(OR(HLOOKUP(N$2+$A6807,Sheet2!BZ:NM,$B6807,0),HLOOKUP(N$2+$A6807,Sheet2!BZ:NM,$B6807,0)&lt;&gt;""),HLOOKUP(N$2+$A6807,Sheet2!BZ:NM,$B6807,0),"")</f>
        <v/>
      </c>
      <c r="O6807" t="str">
        <f>IF(OR(HLOOKUP(O$2+$A6807,Sheet2!CA:NN,$B6807,0),HLOOKUP(O$2+$A6807,Sheet2!CA:NN,$B6807,0)&lt;&gt;""),HLOOKUP(O$2+$A6807,Sheet2!CA:NN,$B6807,0),"")</f>
        <v/>
      </c>
      <c r="P6807" t="str">
        <f>IF(OR(HLOOKUP(P$2+$A6807,Sheet2!CB:NO,$B6807,0),HLOOKUP(P$2+$A6807,Sheet2!CB:NO,$B6807,0)&lt;&gt;""),HLOOKUP(P$2+$A6807,Sheet2!CB:NO,$B6807,0),"")</f>
        <v/>
      </c>
      <c r="Q6807" t="str">
        <f>IF(OR(HLOOKUP(Q$2+$A6807,Sheet2!CC:NO,$B6807,0),HLOOKUP(Q$2+$A6807,Sheet2!CC:NO,$B6807,0)&lt;&gt;""),HLOOKUP(Q$2+$A6807,Sheet2!CC:NO,$B6807,0),"")</f>
        <v/>
      </c>
    </row>
    <row r="6808" spans="1:17" x14ac:dyDescent="0.25">
      <c r="A6808" s="64">
        <f t="shared" si="851"/>
        <v>24</v>
      </c>
      <c r="B6808" s="64">
        <f t="shared" si="852"/>
        <v>685</v>
      </c>
      <c r="C6808" s="64">
        <f t="shared" si="853"/>
        <v>5</v>
      </c>
      <c r="D6808" s="64">
        <f t="shared" si="854"/>
        <v>681</v>
      </c>
      <c r="E6808" s="64">
        <f t="shared" si="855"/>
        <v>3401</v>
      </c>
      <c r="F6808" s="64" t="str">
        <f t="shared" si="848"/>
        <v/>
      </c>
      <c r="G6808" s="64" t="str">
        <f t="shared" si="849"/>
        <v/>
      </c>
      <c r="H6808" s="64" t="str">
        <f t="shared" si="850"/>
        <v/>
      </c>
      <c r="I6808" s="80" t="str">
        <f>IFERROR(VLOOKUP(D6808,Sheet2!A:B,2,0),"")</f>
        <v/>
      </c>
      <c r="J6808" s="64" t="str">
        <f>IFERROR(IF(I6808&lt;&gt;"",VLOOKUP(I6808,Sheet2!B:C,2,0),""),"")</f>
        <v/>
      </c>
      <c r="K6808" s="64" t="str">
        <f>IFERROR( IF(I6808&lt;&gt;"", HLOOKUP(L$2+$A6808,Sheet2!BX:NK,2,0),""),"")</f>
        <v/>
      </c>
      <c r="L6808" t="str">
        <f>IF(OR(HLOOKUP(L$2+$A6808,Sheet2!BX:NK,$B6808,0),HLOOKUP(L$2+$A6808,Sheet2!BX:NK,$B6808,0)&lt;&gt;""),HLOOKUP(L$2+$A6808,Sheet2!BX:NK,$B6808,0),"")</f>
        <v/>
      </c>
      <c r="M6808" t="str">
        <f>IF(OR(HLOOKUP(M$2+$A6808,Sheet2!BY:NL,$B6808,0),HLOOKUP(M$2+$A6808,Sheet2!BY:NL,$B6808,0)&lt;&gt;""),HLOOKUP(M$2+$A6808,Sheet2!BY:NL,$B6808,0),"")</f>
        <v/>
      </c>
      <c r="N6808" t="str">
        <f>IF(OR(HLOOKUP(N$2+$A6808,Sheet2!BZ:NM,$B6808,0),HLOOKUP(N$2+$A6808,Sheet2!BZ:NM,$B6808,0)&lt;&gt;""),HLOOKUP(N$2+$A6808,Sheet2!BZ:NM,$B6808,0),"")</f>
        <v/>
      </c>
      <c r="O6808" t="str">
        <f>IF(OR(HLOOKUP(O$2+$A6808,Sheet2!CA:NN,$B6808,0),HLOOKUP(O$2+$A6808,Sheet2!CA:NN,$B6808,0)&lt;&gt;""),HLOOKUP(O$2+$A6808,Sheet2!CA:NN,$B6808,0),"")</f>
        <v/>
      </c>
      <c r="P6808" t="str">
        <f>IF(OR(HLOOKUP(P$2+$A6808,Sheet2!CB:NO,$B6808,0),HLOOKUP(P$2+$A6808,Sheet2!CB:NO,$B6808,0)&lt;&gt;""),HLOOKUP(P$2+$A6808,Sheet2!CB:NO,$B6808,0),"")</f>
        <v/>
      </c>
      <c r="Q6808" t="str">
        <f>IF(OR(HLOOKUP(Q$2+$A6808,Sheet2!CC:NO,$B6808,0),HLOOKUP(Q$2+$A6808,Sheet2!CC:NO,$B6808,0)&lt;&gt;""),HLOOKUP(Q$2+$A6808,Sheet2!CC:NO,$B6808,0),"")</f>
        <v/>
      </c>
    </row>
    <row r="6809" spans="1:17" x14ac:dyDescent="0.25">
      <c r="A6809" s="64">
        <f t="shared" si="851"/>
        <v>30</v>
      </c>
      <c r="B6809" s="64">
        <f t="shared" si="852"/>
        <v>685</v>
      </c>
      <c r="C6809" s="64">
        <f t="shared" si="853"/>
        <v>6</v>
      </c>
      <c r="D6809" s="64">
        <f t="shared" si="854"/>
        <v>681</v>
      </c>
      <c r="E6809" s="64">
        <f t="shared" si="855"/>
        <v>3401</v>
      </c>
      <c r="F6809" s="64" t="str">
        <f t="shared" si="848"/>
        <v/>
      </c>
      <c r="G6809" s="64" t="str">
        <f t="shared" si="849"/>
        <v/>
      </c>
      <c r="H6809" s="64" t="str">
        <f t="shared" si="850"/>
        <v/>
      </c>
      <c r="I6809" s="80" t="str">
        <f>IFERROR(VLOOKUP(D6809,Sheet2!A:B,2,0),"")</f>
        <v/>
      </c>
      <c r="J6809" s="64" t="str">
        <f>IFERROR(IF(I6809&lt;&gt;"",VLOOKUP(I6809,Sheet2!B:C,2,0),""),"")</f>
        <v/>
      </c>
      <c r="K6809" s="64" t="str">
        <f>IFERROR( IF(I6809&lt;&gt;"", HLOOKUP(L$2+$A6809,Sheet2!BX:NK,2,0),""),"")</f>
        <v/>
      </c>
      <c r="L6809" t="str">
        <f>IF(OR(HLOOKUP(L$2+$A6809,Sheet2!BX:NK,$B6809,0),HLOOKUP(L$2+$A6809,Sheet2!BX:NK,$B6809,0)&lt;&gt;""),HLOOKUP(L$2+$A6809,Sheet2!BX:NK,$B6809,0),"")</f>
        <v/>
      </c>
      <c r="M6809" t="str">
        <f>IF(OR(HLOOKUP(M$2+$A6809,Sheet2!BY:NL,$B6809,0),HLOOKUP(M$2+$A6809,Sheet2!BY:NL,$B6809,0)&lt;&gt;""),HLOOKUP(M$2+$A6809,Sheet2!BY:NL,$B6809,0),"")</f>
        <v/>
      </c>
      <c r="N6809" t="str">
        <f>IF(OR(HLOOKUP(N$2+$A6809,Sheet2!BZ:NM,$B6809,0),HLOOKUP(N$2+$A6809,Sheet2!BZ:NM,$B6809,0)&lt;&gt;""),HLOOKUP(N$2+$A6809,Sheet2!BZ:NM,$B6809,0),"")</f>
        <v/>
      </c>
      <c r="O6809" t="str">
        <f>IF(OR(HLOOKUP(O$2+$A6809,Sheet2!CA:NN,$B6809,0),HLOOKUP(O$2+$A6809,Sheet2!CA:NN,$B6809,0)&lt;&gt;""),HLOOKUP(O$2+$A6809,Sheet2!CA:NN,$B6809,0),"")</f>
        <v/>
      </c>
      <c r="P6809" t="str">
        <f>IF(OR(HLOOKUP(P$2+$A6809,Sheet2!CB:NO,$B6809,0),HLOOKUP(P$2+$A6809,Sheet2!CB:NO,$B6809,0)&lt;&gt;""),HLOOKUP(P$2+$A6809,Sheet2!CB:NO,$B6809,0),"")</f>
        <v/>
      </c>
      <c r="Q6809" t="str">
        <f>IF(OR(HLOOKUP(Q$2+$A6809,Sheet2!CC:NO,$B6809,0),HLOOKUP(Q$2+$A6809,Sheet2!CC:NO,$B6809,0)&lt;&gt;""),HLOOKUP(Q$2+$A6809,Sheet2!CC:NO,$B6809,0),"")</f>
        <v/>
      </c>
    </row>
    <row r="6810" spans="1:17" x14ac:dyDescent="0.25">
      <c r="A6810" s="64">
        <f t="shared" si="851"/>
        <v>36</v>
      </c>
      <c r="B6810" s="64">
        <f t="shared" si="852"/>
        <v>685</v>
      </c>
      <c r="C6810" s="64">
        <f t="shared" si="853"/>
        <v>7</v>
      </c>
      <c r="D6810" s="64">
        <f t="shared" si="854"/>
        <v>681</v>
      </c>
      <c r="E6810" s="64">
        <f t="shared" si="855"/>
        <v>3401</v>
      </c>
      <c r="F6810" s="64" t="str">
        <f t="shared" si="848"/>
        <v/>
      </c>
      <c r="G6810" s="64" t="str">
        <f t="shared" si="849"/>
        <v/>
      </c>
      <c r="H6810" s="64" t="str">
        <f t="shared" si="850"/>
        <v/>
      </c>
      <c r="I6810" s="80" t="str">
        <f>IFERROR(VLOOKUP(D6810,Sheet2!A:B,2,0),"")</f>
        <v/>
      </c>
      <c r="J6810" s="64" t="str">
        <f>IFERROR(IF(I6810&lt;&gt;"",VLOOKUP(I6810,Sheet2!B:C,2,0),""),"")</f>
        <v/>
      </c>
      <c r="K6810" s="64" t="str">
        <f>IFERROR( IF(I6810&lt;&gt;"", HLOOKUP(L$2+$A6810,Sheet2!BX:NK,2,0),""),"")</f>
        <v/>
      </c>
      <c r="L6810" t="str">
        <f>IF(OR(HLOOKUP(L$2+$A6810,Sheet2!BX:NK,$B6810,0),HLOOKUP(L$2+$A6810,Sheet2!BX:NK,$B6810,0)&lt;&gt;""),HLOOKUP(L$2+$A6810,Sheet2!BX:NK,$B6810,0),"")</f>
        <v/>
      </c>
      <c r="M6810" t="str">
        <f>IF(OR(HLOOKUP(M$2+$A6810,Sheet2!BY:NL,$B6810,0),HLOOKUP(M$2+$A6810,Sheet2!BY:NL,$B6810,0)&lt;&gt;""),HLOOKUP(M$2+$A6810,Sheet2!BY:NL,$B6810,0),"")</f>
        <v/>
      </c>
      <c r="N6810" t="str">
        <f>IF(OR(HLOOKUP(N$2+$A6810,Sheet2!BZ:NM,$B6810,0),HLOOKUP(N$2+$A6810,Sheet2!BZ:NM,$B6810,0)&lt;&gt;""),HLOOKUP(N$2+$A6810,Sheet2!BZ:NM,$B6810,0),"")</f>
        <v/>
      </c>
      <c r="O6810" t="str">
        <f>IF(OR(HLOOKUP(O$2+$A6810,Sheet2!CA:NN,$B6810,0),HLOOKUP(O$2+$A6810,Sheet2!CA:NN,$B6810,0)&lt;&gt;""),HLOOKUP(O$2+$A6810,Sheet2!CA:NN,$B6810,0),"")</f>
        <v/>
      </c>
      <c r="P6810" t="str">
        <f>IF(OR(HLOOKUP(P$2+$A6810,Sheet2!CB:NO,$B6810,0),HLOOKUP(P$2+$A6810,Sheet2!CB:NO,$B6810,0)&lt;&gt;""),HLOOKUP(P$2+$A6810,Sheet2!CB:NO,$B6810,0),"")</f>
        <v/>
      </c>
      <c r="Q6810" t="str">
        <f>IF(OR(HLOOKUP(Q$2+$A6810,Sheet2!CC:NO,$B6810,0),HLOOKUP(Q$2+$A6810,Sheet2!CC:NO,$B6810,0)&lt;&gt;""),HLOOKUP(Q$2+$A6810,Sheet2!CC:NO,$B6810,0),"")</f>
        <v/>
      </c>
    </row>
    <row r="6811" spans="1:17" x14ac:dyDescent="0.25">
      <c r="A6811" s="64">
        <f t="shared" si="851"/>
        <v>42</v>
      </c>
      <c r="B6811" s="64">
        <f t="shared" si="852"/>
        <v>685</v>
      </c>
      <c r="C6811" s="64">
        <f t="shared" si="853"/>
        <v>8</v>
      </c>
      <c r="D6811" s="64">
        <f t="shared" si="854"/>
        <v>681</v>
      </c>
      <c r="E6811" s="64">
        <f t="shared" si="855"/>
        <v>3401</v>
      </c>
      <c r="F6811" s="64" t="str">
        <f t="shared" si="848"/>
        <v/>
      </c>
      <c r="G6811" s="64" t="str">
        <f t="shared" si="849"/>
        <v/>
      </c>
      <c r="H6811" s="64" t="str">
        <f t="shared" si="850"/>
        <v/>
      </c>
      <c r="I6811" s="80" t="str">
        <f>IFERROR(VLOOKUP(D6811,Sheet2!A:B,2,0),"")</f>
        <v/>
      </c>
      <c r="J6811" s="64" t="str">
        <f>IFERROR(IF(I6811&lt;&gt;"",VLOOKUP(I6811,Sheet2!B:C,2,0),""),"")</f>
        <v/>
      </c>
      <c r="K6811" s="64" t="str">
        <f>IFERROR( IF(I6811&lt;&gt;"", HLOOKUP(L$2+$A6811,Sheet2!BX:NK,2,0),""),"")</f>
        <v/>
      </c>
      <c r="L6811" t="str">
        <f>IF(OR(HLOOKUP(L$2+$A6811,Sheet2!BX:NK,$B6811,0),HLOOKUP(L$2+$A6811,Sheet2!BX:NK,$B6811,0)&lt;&gt;""),HLOOKUP(L$2+$A6811,Sheet2!BX:NK,$B6811,0),"")</f>
        <v/>
      </c>
      <c r="M6811" t="str">
        <f>IF(OR(HLOOKUP(M$2+$A6811,Sheet2!BY:NL,$B6811,0),HLOOKUP(M$2+$A6811,Sheet2!BY:NL,$B6811,0)&lt;&gt;""),HLOOKUP(M$2+$A6811,Sheet2!BY:NL,$B6811,0),"")</f>
        <v/>
      </c>
      <c r="N6811" t="str">
        <f>IF(OR(HLOOKUP(N$2+$A6811,Sheet2!BZ:NM,$B6811,0),HLOOKUP(N$2+$A6811,Sheet2!BZ:NM,$B6811,0)&lt;&gt;""),HLOOKUP(N$2+$A6811,Sheet2!BZ:NM,$B6811,0),"")</f>
        <v/>
      </c>
      <c r="O6811" t="str">
        <f>IF(OR(HLOOKUP(O$2+$A6811,Sheet2!CA:NN,$B6811,0),HLOOKUP(O$2+$A6811,Sheet2!CA:NN,$B6811,0)&lt;&gt;""),HLOOKUP(O$2+$A6811,Sheet2!CA:NN,$B6811,0),"")</f>
        <v/>
      </c>
      <c r="P6811" t="str">
        <f>IF(OR(HLOOKUP(P$2+$A6811,Sheet2!CB:NO,$B6811,0),HLOOKUP(P$2+$A6811,Sheet2!CB:NO,$B6811,0)&lt;&gt;""),HLOOKUP(P$2+$A6811,Sheet2!CB:NO,$B6811,0),"")</f>
        <v/>
      </c>
      <c r="Q6811" t="str">
        <f>IF(OR(HLOOKUP(Q$2+$A6811,Sheet2!CC:NO,$B6811,0),HLOOKUP(Q$2+$A6811,Sheet2!CC:NO,$B6811,0)&lt;&gt;""),HLOOKUP(Q$2+$A6811,Sheet2!CC:NO,$B6811,0),"")</f>
        <v/>
      </c>
    </row>
    <row r="6812" spans="1:17" x14ac:dyDescent="0.25">
      <c r="A6812" s="64">
        <f t="shared" si="851"/>
        <v>48</v>
      </c>
      <c r="B6812" s="64">
        <f t="shared" si="852"/>
        <v>685</v>
      </c>
      <c r="C6812" s="64">
        <f t="shared" si="853"/>
        <v>9</v>
      </c>
      <c r="D6812" s="64">
        <f t="shared" si="854"/>
        <v>681</v>
      </c>
      <c r="E6812" s="64">
        <f t="shared" si="855"/>
        <v>3401</v>
      </c>
      <c r="F6812" s="64" t="str">
        <f t="shared" si="848"/>
        <v/>
      </c>
      <c r="G6812" s="64" t="str">
        <f t="shared" si="849"/>
        <v/>
      </c>
      <c r="H6812" s="64" t="str">
        <f t="shared" si="850"/>
        <v/>
      </c>
      <c r="I6812" s="80" t="str">
        <f>IFERROR(VLOOKUP(D6812,Sheet2!A:B,2,0),"")</f>
        <v/>
      </c>
      <c r="J6812" s="64" t="str">
        <f>IFERROR(IF(I6812&lt;&gt;"",VLOOKUP(I6812,Sheet2!B:C,2,0),""),"")</f>
        <v/>
      </c>
      <c r="K6812" s="64" t="str">
        <f>IFERROR( IF(I6812&lt;&gt;"", HLOOKUP(L$2+$A6812,Sheet2!BX:NK,2,0),""),"")</f>
        <v/>
      </c>
      <c r="L6812" t="str">
        <f>IF(OR(HLOOKUP(L$2+$A6812,Sheet2!BX:NK,$B6812,0),HLOOKUP(L$2+$A6812,Sheet2!BX:NK,$B6812,0)&lt;&gt;""),HLOOKUP(L$2+$A6812,Sheet2!BX:NK,$B6812,0),"")</f>
        <v/>
      </c>
      <c r="M6812" t="str">
        <f>IF(OR(HLOOKUP(M$2+$A6812,Sheet2!BY:NL,$B6812,0),HLOOKUP(M$2+$A6812,Sheet2!BY:NL,$B6812,0)&lt;&gt;""),HLOOKUP(M$2+$A6812,Sheet2!BY:NL,$B6812,0),"")</f>
        <v/>
      </c>
      <c r="N6812" t="str">
        <f>IF(OR(HLOOKUP(N$2+$A6812,Sheet2!BZ:NM,$B6812,0),HLOOKUP(N$2+$A6812,Sheet2!BZ:NM,$B6812,0)&lt;&gt;""),HLOOKUP(N$2+$A6812,Sheet2!BZ:NM,$B6812,0),"")</f>
        <v/>
      </c>
      <c r="O6812" t="str">
        <f>IF(OR(HLOOKUP(O$2+$A6812,Sheet2!CA:NN,$B6812,0),HLOOKUP(O$2+$A6812,Sheet2!CA:NN,$B6812,0)&lt;&gt;""),HLOOKUP(O$2+$A6812,Sheet2!CA:NN,$B6812,0),"")</f>
        <v/>
      </c>
      <c r="P6812" t="str">
        <f>IF(OR(HLOOKUP(P$2+$A6812,Sheet2!CB:NO,$B6812,0),HLOOKUP(P$2+$A6812,Sheet2!CB:NO,$B6812,0)&lt;&gt;""),HLOOKUP(P$2+$A6812,Sheet2!CB:NO,$B6812,0),"")</f>
        <v/>
      </c>
      <c r="Q6812" t="str">
        <f>IF(OR(HLOOKUP(Q$2+$A6812,Sheet2!CC:NO,$B6812,0),HLOOKUP(Q$2+$A6812,Sheet2!CC:NO,$B6812,0)&lt;&gt;""),HLOOKUP(Q$2+$A6812,Sheet2!CC:NO,$B6812,0),"")</f>
        <v/>
      </c>
    </row>
    <row r="6813" spans="1:17" x14ac:dyDescent="0.25">
      <c r="A6813" s="64">
        <f t="shared" si="851"/>
        <v>54</v>
      </c>
      <c r="B6813" s="64">
        <f t="shared" si="852"/>
        <v>685</v>
      </c>
      <c r="C6813" s="64">
        <f t="shared" si="853"/>
        <v>10</v>
      </c>
      <c r="D6813" s="64">
        <f t="shared" si="854"/>
        <v>681</v>
      </c>
      <c r="E6813" s="64">
        <f t="shared" si="855"/>
        <v>3401</v>
      </c>
      <c r="F6813" s="64" t="str">
        <f t="shared" si="848"/>
        <v/>
      </c>
      <c r="G6813" s="64" t="str">
        <f t="shared" si="849"/>
        <v/>
      </c>
      <c r="H6813" s="64" t="str">
        <f t="shared" si="850"/>
        <v/>
      </c>
      <c r="I6813" s="80" t="str">
        <f>IFERROR(VLOOKUP(D6813,Sheet2!A:B,2,0),"")</f>
        <v/>
      </c>
      <c r="J6813" s="64" t="str">
        <f>IFERROR(IF(I6813&lt;&gt;"",VLOOKUP(I6813,Sheet2!B:C,2,0),""),"")</f>
        <v/>
      </c>
      <c r="K6813" s="64" t="str">
        <f>IFERROR( IF(I6813&lt;&gt;"", HLOOKUP(L$2+$A6813,Sheet2!BX:NK,2,0),""),"")</f>
        <v/>
      </c>
      <c r="L6813" t="str">
        <f>IF(OR(HLOOKUP(L$2+$A6813,Sheet2!BX:NK,$B6813,0),HLOOKUP(L$2+$A6813,Sheet2!BX:NK,$B6813,0)&lt;&gt;""),HLOOKUP(L$2+$A6813,Sheet2!BX:NK,$B6813,0),"")</f>
        <v/>
      </c>
      <c r="M6813" t="str">
        <f>IF(OR(HLOOKUP(M$2+$A6813,Sheet2!BY:NL,$B6813,0),HLOOKUP(M$2+$A6813,Sheet2!BY:NL,$B6813,0)&lt;&gt;""),HLOOKUP(M$2+$A6813,Sheet2!BY:NL,$B6813,0),"")</f>
        <v/>
      </c>
      <c r="N6813" t="str">
        <f>IF(OR(HLOOKUP(N$2+$A6813,Sheet2!BZ:NM,$B6813,0),HLOOKUP(N$2+$A6813,Sheet2!BZ:NM,$B6813,0)&lt;&gt;""),HLOOKUP(N$2+$A6813,Sheet2!BZ:NM,$B6813,0),"")</f>
        <v/>
      </c>
      <c r="O6813" t="str">
        <f>IF(OR(HLOOKUP(O$2+$A6813,Sheet2!CA:NN,$B6813,0),HLOOKUP(O$2+$A6813,Sheet2!CA:NN,$B6813,0)&lt;&gt;""),HLOOKUP(O$2+$A6813,Sheet2!CA:NN,$B6813,0),"")</f>
        <v/>
      </c>
      <c r="P6813" t="str">
        <f>IF(OR(HLOOKUP(P$2+$A6813,Sheet2!CB:NO,$B6813,0),HLOOKUP(P$2+$A6813,Sheet2!CB:NO,$B6813,0)&lt;&gt;""),HLOOKUP(P$2+$A6813,Sheet2!CB:NO,$B6813,0),"")</f>
        <v/>
      </c>
      <c r="Q6813" t="str">
        <f>IF(OR(HLOOKUP(Q$2+$A6813,Sheet2!CC:NO,$B6813,0),HLOOKUP(Q$2+$A6813,Sheet2!CC:NO,$B6813,0)&lt;&gt;""),HLOOKUP(Q$2+$A6813,Sheet2!CC:NO,$B6813,0),"")</f>
        <v/>
      </c>
    </row>
    <row r="6814" spans="1:17" x14ac:dyDescent="0.25">
      <c r="A6814" s="64">
        <f t="shared" si="851"/>
        <v>0</v>
      </c>
      <c r="B6814" s="64">
        <f t="shared" si="852"/>
        <v>686</v>
      </c>
      <c r="C6814" s="64">
        <f t="shared" si="853"/>
        <v>1</v>
      </c>
      <c r="D6814" s="64">
        <f t="shared" si="854"/>
        <v>682</v>
      </c>
      <c r="E6814" s="64">
        <f t="shared" si="855"/>
        <v>3406</v>
      </c>
      <c r="F6814" s="64" t="str">
        <f t="shared" si="848"/>
        <v/>
      </c>
      <c r="G6814" s="64" t="str">
        <f t="shared" si="849"/>
        <v/>
      </c>
      <c r="H6814" s="64" t="str">
        <f t="shared" si="850"/>
        <v/>
      </c>
      <c r="I6814" s="80" t="str">
        <f>IFERROR(VLOOKUP(D6814,Sheet2!A:B,2,0),"")</f>
        <v/>
      </c>
      <c r="J6814" s="64" t="str">
        <f>IFERROR(IF(I6814&lt;&gt;"",VLOOKUP(I6814,Sheet2!B:C,2,0),""),"")</f>
        <v/>
      </c>
      <c r="K6814" s="64" t="str">
        <f>IFERROR( IF(I6814&lt;&gt;"", HLOOKUP(L$2+$A6814,Sheet2!BX:NK,2,0),""),"")</f>
        <v/>
      </c>
      <c r="L6814" t="str">
        <f>IF(OR(HLOOKUP(L$2+$A6814,Sheet2!BX:NK,$B6814,0),HLOOKUP(L$2+$A6814,Sheet2!BX:NK,$B6814,0)&lt;&gt;""),HLOOKUP(L$2+$A6814,Sheet2!BX:NK,$B6814,0),"")</f>
        <v/>
      </c>
      <c r="M6814" t="str">
        <f>IF(OR(HLOOKUP(M$2+$A6814,Sheet2!BY:NL,$B6814,0),HLOOKUP(M$2+$A6814,Sheet2!BY:NL,$B6814,0)&lt;&gt;""),HLOOKUP(M$2+$A6814,Sheet2!BY:NL,$B6814,0),"")</f>
        <v/>
      </c>
      <c r="N6814" t="str">
        <f>IF(OR(HLOOKUP(N$2+$A6814,Sheet2!BZ:NM,$B6814,0),HLOOKUP(N$2+$A6814,Sheet2!BZ:NM,$B6814,0)&lt;&gt;""),HLOOKUP(N$2+$A6814,Sheet2!BZ:NM,$B6814,0),"")</f>
        <v/>
      </c>
      <c r="O6814" t="str">
        <f>IF(OR(HLOOKUP(O$2+$A6814,Sheet2!CA:NN,$B6814,0),HLOOKUP(O$2+$A6814,Sheet2!CA:NN,$B6814,0)&lt;&gt;""),HLOOKUP(O$2+$A6814,Sheet2!CA:NN,$B6814,0),"")</f>
        <v/>
      </c>
      <c r="P6814" t="str">
        <f>IF(OR(HLOOKUP(P$2+$A6814,Sheet2!CB:NO,$B6814,0),HLOOKUP(P$2+$A6814,Sheet2!CB:NO,$B6814,0)&lt;&gt;""),HLOOKUP(P$2+$A6814,Sheet2!CB:NO,$B6814,0),"")</f>
        <v/>
      </c>
      <c r="Q6814" t="str">
        <f>IF(OR(HLOOKUP(Q$2+$A6814,Sheet2!CC:NO,$B6814,0),HLOOKUP(Q$2+$A6814,Sheet2!CC:NO,$B6814,0)&lt;&gt;""),HLOOKUP(Q$2+$A6814,Sheet2!CC:NO,$B6814,0),"")</f>
        <v/>
      </c>
    </row>
    <row r="6815" spans="1:17" x14ac:dyDescent="0.25">
      <c r="A6815" s="64">
        <f t="shared" si="851"/>
        <v>6</v>
      </c>
      <c r="B6815" s="64">
        <f t="shared" si="852"/>
        <v>686</v>
      </c>
      <c r="C6815" s="64">
        <f t="shared" si="853"/>
        <v>2</v>
      </c>
      <c r="D6815" s="64">
        <f t="shared" si="854"/>
        <v>682</v>
      </c>
      <c r="E6815" s="64">
        <f t="shared" si="855"/>
        <v>3406</v>
      </c>
      <c r="F6815" s="64" t="str">
        <f t="shared" si="848"/>
        <v/>
      </c>
      <c r="G6815" s="64" t="str">
        <f t="shared" si="849"/>
        <v/>
      </c>
      <c r="H6815" s="64" t="str">
        <f t="shared" si="850"/>
        <v/>
      </c>
      <c r="I6815" s="80" t="str">
        <f>IFERROR(VLOOKUP(D6815,Sheet2!A:B,2,0),"")</f>
        <v/>
      </c>
      <c r="J6815" s="64" t="str">
        <f>IFERROR(IF(I6815&lt;&gt;"",VLOOKUP(I6815,Sheet2!B:C,2,0),""),"")</f>
        <v/>
      </c>
      <c r="K6815" s="64" t="str">
        <f>IFERROR( IF(I6815&lt;&gt;"", HLOOKUP(L$2+$A6815,Sheet2!BX:NK,2,0),""),"")</f>
        <v/>
      </c>
      <c r="L6815" t="str">
        <f>IF(OR(HLOOKUP(L$2+$A6815,Sheet2!BX:NK,$B6815,0),HLOOKUP(L$2+$A6815,Sheet2!BX:NK,$B6815,0)&lt;&gt;""),HLOOKUP(L$2+$A6815,Sheet2!BX:NK,$B6815,0),"")</f>
        <v/>
      </c>
      <c r="M6815" t="str">
        <f>IF(OR(HLOOKUP(M$2+$A6815,Sheet2!BY:NL,$B6815,0),HLOOKUP(M$2+$A6815,Sheet2!BY:NL,$B6815,0)&lt;&gt;""),HLOOKUP(M$2+$A6815,Sheet2!BY:NL,$B6815,0),"")</f>
        <v/>
      </c>
      <c r="N6815" t="str">
        <f>IF(OR(HLOOKUP(N$2+$A6815,Sheet2!BZ:NM,$B6815,0),HLOOKUP(N$2+$A6815,Sheet2!BZ:NM,$B6815,0)&lt;&gt;""),HLOOKUP(N$2+$A6815,Sheet2!BZ:NM,$B6815,0),"")</f>
        <v/>
      </c>
      <c r="O6815" t="str">
        <f>IF(OR(HLOOKUP(O$2+$A6815,Sheet2!CA:NN,$B6815,0),HLOOKUP(O$2+$A6815,Sheet2!CA:NN,$B6815,0)&lt;&gt;""),HLOOKUP(O$2+$A6815,Sheet2!CA:NN,$B6815,0),"")</f>
        <v/>
      </c>
      <c r="P6815" t="str">
        <f>IF(OR(HLOOKUP(P$2+$A6815,Sheet2!CB:NO,$B6815,0),HLOOKUP(P$2+$A6815,Sheet2!CB:NO,$B6815,0)&lt;&gt;""),HLOOKUP(P$2+$A6815,Sheet2!CB:NO,$B6815,0),"")</f>
        <v/>
      </c>
      <c r="Q6815" t="str">
        <f>IF(OR(HLOOKUP(Q$2+$A6815,Sheet2!CC:NO,$B6815,0),HLOOKUP(Q$2+$A6815,Sheet2!CC:NO,$B6815,0)&lt;&gt;""),HLOOKUP(Q$2+$A6815,Sheet2!CC:NO,$B6815,0),"")</f>
        <v/>
      </c>
    </row>
    <row r="6816" spans="1:17" x14ac:dyDescent="0.25">
      <c r="A6816" s="64">
        <f t="shared" si="851"/>
        <v>12</v>
      </c>
      <c r="B6816" s="64">
        <f t="shared" si="852"/>
        <v>686</v>
      </c>
      <c r="C6816" s="64">
        <f t="shared" si="853"/>
        <v>3</v>
      </c>
      <c r="D6816" s="64">
        <f t="shared" si="854"/>
        <v>682</v>
      </c>
      <c r="E6816" s="64">
        <f t="shared" si="855"/>
        <v>3406</v>
      </c>
      <c r="F6816" s="64" t="str">
        <f t="shared" si="848"/>
        <v/>
      </c>
      <c r="G6816" s="64" t="str">
        <f t="shared" si="849"/>
        <v/>
      </c>
      <c r="H6816" s="64" t="str">
        <f t="shared" si="850"/>
        <v/>
      </c>
      <c r="I6816" s="80" t="str">
        <f>IFERROR(VLOOKUP(D6816,Sheet2!A:B,2,0),"")</f>
        <v/>
      </c>
      <c r="J6816" s="64" t="str">
        <f>IFERROR(IF(I6816&lt;&gt;"",VLOOKUP(I6816,Sheet2!B:C,2,0),""),"")</f>
        <v/>
      </c>
      <c r="K6816" s="64" t="str">
        <f>IFERROR( IF(I6816&lt;&gt;"", HLOOKUP(L$2+$A6816,Sheet2!BX:NK,2,0),""),"")</f>
        <v/>
      </c>
      <c r="L6816" t="str">
        <f>IF(OR(HLOOKUP(L$2+$A6816,Sheet2!BX:NK,$B6816,0),HLOOKUP(L$2+$A6816,Sheet2!BX:NK,$B6816,0)&lt;&gt;""),HLOOKUP(L$2+$A6816,Sheet2!BX:NK,$B6816,0),"")</f>
        <v/>
      </c>
      <c r="M6816" t="str">
        <f>IF(OR(HLOOKUP(M$2+$A6816,Sheet2!BY:NL,$B6816,0),HLOOKUP(M$2+$A6816,Sheet2!BY:NL,$B6816,0)&lt;&gt;""),HLOOKUP(M$2+$A6816,Sheet2!BY:NL,$B6816,0),"")</f>
        <v/>
      </c>
      <c r="N6816" t="str">
        <f>IF(OR(HLOOKUP(N$2+$A6816,Sheet2!BZ:NM,$B6816,0),HLOOKUP(N$2+$A6816,Sheet2!BZ:NM,$B6816,0)&lt;&gt;""),HLOOKUP(N$2+$A6816,Sheet2!BZ:NM,$B6816,0),"")</f>
        <v/>
      </c>
      <c r="O6816" t="str">
        <f>IF(OR(HLOOKUP(O$2+$A6816,Sheet2!CA:NN,$B6816,0),HLOOKUP(O$2+$A6816,Sheet2!CA:NN,$B6816,0)&lt;&gt;""),HLOOKUP(O$2+$A6816,Sheet2!CA:NN,$B6816,0),"")</f>
        <v/>
      </c>
      <c r="P6816" t="str">
        <f>IF(OR(HLOOKUP(P$2+$A6816,Sheet2!CB:NO,$B6816,0),HLOOKUP(P$2+$A6816,Sheet2!CB:NO,$B6816,0)&lt;&gt;""),HLOOKUP(P$2+$A6816,Sheet2!CB:NO,$B6816,0),"")</f>
        <v/>
      </c>
      <c r="Q6816" t="str">
        <f>IF(OR(HLOOKUP(Q$2+$A6816,Sheet2!CC:NO,$B6816,0),HLOOKUP(Q$2+$A6816,Sheet2!CC:NO,$B6816,0)&lt;&gt;""),HLOOKUP(Q$2+$A6816,Sheet2!CC:NO,$B6816,0),"")</f>
        <v/>
      </c>
    </row>
    <row r="6817" spans="1:17" x14ac:dyDescent="0.25">
      <c r="A6817" s="64">
        <f t="shared" si="851"/>
        <v>18</v>
      </c>
      <c r="B6817" s="64">
        <f t="shared" si="852"/>
        <v>686</v>
      </c>
      <c r="C6817" s="64">
        <f t="shared" si="853"/>
        <v>4</v>
      </c>
      <c r="D6817" s="64">
        <f t="shared" si="854"/>
        <v>682</v>
      </c>
      <c r="E6817" s="64">
        <f t="shared" si="855"/>
        <v>3406</v>
      </c>
      <c r="F6817" s="64" t="str">
        <f t="shared" si="848"/>
        <v/>
      </c>
      <c r="G6817" s="64" t="str">
        <f t="shared" si="849"/>
        <v/>
      </c>
      <c r="H6817" s="64" t="str">
        <f t="shared" si="850"/>
        <v/>
      </c>
      <c r="I6817" s="80" t="str">
        <f>IFERROR(VLOOKUP(D6817,Sheet2!A:B,2,0),"")</f>
        <v/>
      </c>
      <c r="J6817" s="64" t="str">
        <f>IFERROR(IF(I6817&lt;&gt;"",VLOOKUP(I6817,Sheet2!B:C,2,0),""),"")</f>
        <v/>
      </c>
      <c r="K6817" s="64" t="str">
        <f>IFERROR( IF(I6817&lt;&gt;"", HLOOKUP(L$2+$A6817,Sheet2!BX:NK,2,0),""),"")</f>
        <v/>
      </c>
      <c r="L6817" t="str">
        <f>IF(OR(HLOOKUP(L$2+$A6817,Sheet2!BX:NK,$B6817,0),HLOOKUP(L$2+$A6817,Sheet2!BX:NK,$B6817,0)&lt;&gt;""),HLOOKUP(L$2+$A6817,Sheet2!BX:NK,$B6817,0),"")</f>
        <v/>
      </c>
      <c r="M6817" t="str">
        <f>IF(OR(HLOOKUP(M$2+$A6817,Sheet2!BY:NL,$B6817,0),HLOOKUP(M$2+$A6817,Sheet2!BY:NL,$B6817,0)&lt;&gt;""),HLOOKUP(M$2+$A6817,Sheet2!BY:NL,$B6817,0),"")</f>
        <v/>
      </c>
      <c r="N6817" t="str">
        <f>IF(OR(HLOOKUP(N$2+$A6817,Sheet2!BZ:NM,$B6817,0),HLOOKUP(N$2+$A6817,Sheet2!BZ:NM,$B6817,0)&lt;&gt;""),HLOOKUP(N$2+$A6817,Sheet2!BZ:NM,$B6817,0),"")</f>
        <v/>
      </c>
      <c r="O6817" t="str">
        <f>IF(OR(HLOOKUP(O$2+$A6817,Sheet2!CA:NN,$B6817,0),HLOOKUP(O$2+$A6817,Sheet2!CA:NN,$B6817,0)&lt;&gt;""),HLOOKUP(O$2+$A6817,Sheet2!CA:NN,$B6817,0),"")</f>
        <v/>
      </c>
      <c r="P6817" t="str">
        <f>IF(OR(HLOOKUP(P$2+$A6817,Sheet2!CB:NO,$B6817,0),HLOOKUP(P$2+$A6817,Sheet2!CB:NO,$B6817,0)&lt;&gt;""),HLOOKUP(P$2+$A6817,Sheet2!CB:NO,$B6817,0),"")</f>
        <v/>
      </c>
      <c r="Q6817" t="str">
        <f>IF(OR(HLOOKUP(Q$2+$A6817,Sheet2!CC:NO,$B6817,0),HLOOKUP(Q$2+$A6817,Sheet2!CC:NO,$B6817,0)&lt;&gt;""),HLOOKUP(Q$2+$A6817,Sheet2!CC:NO,$B6817,0),"")</f>
        <v/>
      </c>
    </row>
    <row r="6818" spans="1:17" x14ac:dyDescent="0.25">
      <c r="A6818" s="64">
        <f t="shared" si="851"/>
        <v>24</v>
      </c>
      <c r="B6818" s="64">
        <f t="shared" si="852"/>
        <v>686</v>
      </c>
      <c r="C6818" s="64">
        <f t="shared" si="853"/>
        <v>5</v>
      </c>
      <c r="D6818" s="64">
        <f t="shared" si="854"/>
        <v>682</v>
      </c>
      <c r="E6818" s="64">
        <f t="shared" si="855"/>
        <v>3406</v>
      </c>
      <c r="F6818" s="64" t="str">
        <f t="shared" si="848"/>
        <v/>
      </c>
      <c r="G6818" s="64" t="str">
        <f t="shared" si="849"/>
        <v/>
      </c>
      <c r="H6818" s="64" t="str">
        <f t="shared" si="850"/>
        <v/>
      </c>
      <c r="I6818" s="80" t="str">
        <f>IFERROR(VLOOKUP(D6818,Sheet2!A:B,2,0),"")</f>
        <v/>
      </c>
      <c r="J6818" s="64" t="str">
        <f>IFERROR(IF(I6818&lt;&gt;"",VLOOKUP(I6818,Sheet2!B:C,2,0),""),"")</f>
        <v/>
      </c>
      <c r="K6818" s="64" t="str">
        <f>IFERROR( IF(I6818&lt;&gt;"", HLOOKUP(L$2+$A6818,Sheet2!BX:NK,2,0),""),"")</f>
        <v/>
      </c>
      <c r="L6818" t="str">
        <f>IF(OR(HLOOKUP(L$2+$A6818,Sheet2!BX:NK,$B6818,0),HLOOKUP(L$2+$A6818,Sheet2!BX:NK,$B6818,0)&lt;&gt;""),HLOOKUP(L$2+$A6818,Sheet2!BX:NK,$B6818,0),"")</f>
        <v/>
      </c>
      <c r="M6818" t="str">
        <f>IF(OR(HLOOKUP(M$2+$A6818,Sheet2!BY:NL,$B6818,0),HLOOKUP(M$2+$A6818,Sheet2!BY:NL,$B6818,0)&lt;&gt;""),HLOOKUP(M$2+$A6818,Sheet2!BY:NL,$B6818,0),"")</f>
        <v/>
      </c>
      <c r="N6818" t="str">
        <f>IF(OR(HLOOKUP(N$2+$A6818,Sheet2!BZ:NM,$B6818,0),HLOOKUP(N$2+$A6818,Sheet2!BZ:NM,$B6818,0)&lt;&gt;""),HLOOKUP(N$2+$A6818,Sheet2!BZ:NM,$B6818,0),"")</f>
        <v/>
      </c>
      <c r="O6818" t="str">
        <f>IF(OR(HLOOKUP(O$2+$A6818,Sheet2!CA:NN,$B6818,0),HLOOKUP(O$2+$A6818,Sheet2!CA:NN,$B6818,0)&lt;&gt;""),HLOOKUP(O$2+$A6818,Sheet2!CA:NN,$B6818,0),"")</f>
        <v/>
      </c>
      <c r="P6818" t="str">
        <f>IF(OR(HLOOKUP(P$2+$A6818,Sheet2!CB:NO,$B6818,0),HLOOKUP(P$2+$A6818,Sheet2!CB:NO,$B6818,0)&lt;&gt;""),HLOOKUP(P$2+$A6818,Sheet2!CB:NO,$B6818,0),"")</f>
        <v/>
      </c>
      <c r="Q6818" t="str">
        <f>IF(OR(HLOOKUP(Q$2+$A6818,Sheet2!CC:NO,$B6818,0),HLOOKUP(Q$2+$A6818,Sheet2!CC:NO,$B6818,0)&lt;&gt;""),HLOOKUP(Q$2+$A6818,Sheet2!CC:NO,$B6818,0),"")</f>
        <v/>
      </c>
    </row>
    <row r="6819" spans="1:17" x14ac:dyDescent="0.25">
      <c r="A6819" s="64">
        <f t="shared" si="851"/>
        <v>30</v>
      </c>
      <c r="B6819" s="64">
        <f t="shared" si="852"/>
        <v>686</v>
      </c>
      <c r="C6819" s="64">
        <f t="shared" si="853"/>
        <v>6</v>
      </c>
      <c r="D6819" s="64">
        <f t="shared" si="854"/>
        <v>682</v>
      </c>
      <c r="E6819" s="64">
        <f t="shared" si="855"/>
        <v>3406</v>
      </c>
      <c r="F6819" s="64" t="str">
        <f t="shared" si="848"/>
        <v/>
      </c>
      <c r="G6819" s="64" t="str">
        <f t="shared" si="849"/>
        <v/>
      </c>
      <c r="H6819" s="64" t="str">
        <f t="shared" si="850"/>
        <v/>
      </c>
      <c r="I6819" s="80" t="str">
        <f>IFERROR(VLOOKUP(D6819,Sheet2!A:B,2,0),"")</f>
        <v/>
      </c>
      <c r="J6819" s="64" t="str">
        <f>IFERROR(IF(I6819&lt;&gt;"",VLOOKUP(I6819,Sheet2!B:C,2,0),""),"")</f>
        <v/>
      </c>
      <c r="K6819" s="64" t="str">
        <f>IFERROR( IF(I6819&lt;&gt;"", HLOOKUP(L$2+$A6819,Sheet2!BX:NK,2,0),""),"")</f>
        <v/>
      </c>
      <c r="L6819" t="str">
        <f>IF(OR(HLOOKUP(L$2+$A6819,Sheet2!BX:NK,$B6819,0),HLOOKUP(L$2+$A6819,Sheet2!BX:NK,$B6819,0)&lt;&gt;""),HLOOKUP(L$2+$A6819,Sheet2!BX:NK,$B6819,0),"")</f>
        <v/>
      </c>
      <c r="M6819" t="str">
        <f>IF(OR(HLOOKUP(M$2+$A6819,Sheet2!BY:NL,$B6819,0),HLOOKUP(M$2+$A6819,Sheet2!BY:NL,$B6819,0)&lt;&gt;""),HLOOKUP(M$2+$A6819,Sheet2!BY:NL,$B6819,0),"")</f>
        <v/>
      </c>
      <c r="N6819" t="str">
        <f>IF(OR(HLOOKUP(N$2+$A6819,Sheet2!BZ:NM,$B6819,0),HLOOKUP(N$2+$A6819,Sheet2!BZ:NM,$B6819,0)&lt;&gt;""),HLOOKUP(N$2+$A6819,Sheet2!BZ:NM,$B6819,0),"")</f>
        <v/>
      </c>
      <c r="O6819" t="str">
        <f>IF(OR(HLOOKUP(O$2+$A6819,Sheet2!CA:NN,$B6819,0),HLOOKUP(O$2+$A6819,Sheet2!CA:NN,$B6819,0)&lt;&gt;""),HLOOKUP(O$2+$A6819,Sheet2!CA:NN,$B6819,0),"")</f>
        <v/>
      </c>
      <c r="P6819" t="str">
        <f>IF(OR(HLOOKUP(P$2+$A6819,Sheet2!CB:NO,$B6819,0),HLOOKUP(P$2+$A6819,Sheet2!CB:NO,$B6819,0)&lt;&gt;""),HLOOKUP(P$2+$A6819,Sheet2!CB:NO,$B6819,0),"")</f>
        <v/>
      </c>
      <c r="Q6819" t="str">
        <f>IF(OR(HLOOKUP(Q$2+$A6819,Sheet2!CC:NO,$B6819,0),HLOOKUP(Q$2+$A6819,Sheet2!CC:NO,$B6819,0)&lt;&gt;""),HLOOKUP(Q$2+$A6819,Sheet2!CC:NO,$B6819,0),"")</f>
        <v/>
      </c>
    </row>
    <row r="6820" spans="1:17" x14ac:dyDescent="0.25">
      <c r="A6820" s="64">
        <f t="shared" si="851"/>
        <v>36</v>
      </c>
      <c r="B6820" s="64">
        <f t="shared" si="852"/>
        <v>686</v>
      </c>
      <c r="C6820" s="64">
        <f t="shared" si="853"/>
        <v>7</v>
      </c>
      <c r="D6820" s="64">
        <f t="shared" si="854"/>
        <v>682</v>
      </c>
      <c r="E6820" s="64">
        <f t="shared" si="855"/>
        <v>3406</v>
      </c>
      <c r="F6820" s="64" t="str">
        <f t="shared" si="848"/>
        <v/>
      </c>
      <c r="G6820" s="64" t="str">
        <f t="shared" si="849"/>
        <v/>
      </c>
      <c r="H6820" s="64" t="str">
        <f t="shared" si="850"/>
        <v/>
      </c>
      <c r="I6820" s="80" t="str">
        <f>IFERROR(VLOOKUP(D6820,Sheet2!A:B,2,0),"")</f>
        <v/>
      </c>
      <c r="J6820" s="64" t="str">
        <f>IFERROR(IF(I6820&lt;&gt;"",VLOOKUP(I6820,Sheet2!B:C,2,0),""),"")</f>
        <v/>
      </c>
      <c r="K6820" s="64" t="str">
        <f>IFERROR( IF(I6820&lt;&gt;"", HLOOKUP(L$2+$A6820,Sheet2!BX:NK,2,0),""),"")</f>
        <v/>
      </c>
      <c r="L6820" t="str">
        <f>IF(OR(HLOOKUP(L$2+$A6820,Sheet2!BX:NK,$B6820,0),HLOOKUP(L$2+$A6820,Sheet2!BX:NK,$B6820,0)&lt;&gt;""),HLOOKUP(L$2+$A6820,Sheet2!BX:NK,$B6820,0),"")</f>
        <v/>
      </c>
      <c r="M6820" t="str">
        <f>IF(OR(HLOOKUP(M$2+$A6820,Sheet2!BY:NL,$B6820,0),HLOOKUP(M$2+$A6820,Sheet2!BY:NL,$B6820,0)&lt;&gt;""),HLOOKUP(M$2+$A6820,Sheet2!BY:NL,$B6820,0),"")</f>
        <v/>
      </c>
      <c r="N6820" t="str">
        <f>IF(OR(HLOOKUP(N$2+$A6820,Sheet2!BZ:NM,$B6820,0),HLOOKUP(N$2+$A6820,Sheet2!BZ:NM,$B6820,0)&lt;&gt;""),HLOOKUP(N$2+$A6820,Sheet2!BZ:NM,$B6820,0),"")</f>
        <v/>
      </c>
      <c r="O6820" t="str">
        <f>IF(OR(HLOOKUP(O$2+$A6820,Sheet2!CA:NN,$B6820,0),HLOOKUP(O$2+$A6820,Sheet2!CA:NN,$B6820,0)&lt;&gt;""),HLOOKUP(O$2+$A6820,Sheet2!CA:NN,$B6820,0),"")</f>
        <v/>
      </c>
      <c r="P6820" t="str">
        <f>IF(OR(HLOOKUP(P$2+$A6820,Sheet2!CB:NO,$B6820,0),HLOOKUP(P$2+$A6820,Sheet2!CB:NO,$B6820,0)&lt;&gt;""),HLOOKUP(P$2+$A6820,Sheet2!CB:NO,$B6820,0),"")</f>
        <v/>
      </c>
      <c r="Q6820" t="str">
        <f>IF(OR(HLOOKUP(Q$2+$A6820,Sheet2!CC:NO,$B6820,0),HLOOKUP(Q$2+$A6820,Sheet2!CC:NO,$B6820,0)&lt;&gt;""),HLOOKUP(Q$2+$A6820,Sheet2!CC:NO,$B6820,0),"")</f>
        <v/>
      </c>
    </row>
    <row r="6821" spans="1:17" x14ac:dyDescent="0.25">
      <c r="A6821" s="64">
        <f t="shared" si="851"/>
        <v>42</v>
      </c>
      <c r="B6821" s="64">
        <f t="shared" si="852"/>
        <v>686</v>
      </c>
      <c r="C6821" s="64">
        <f t="shared" si="853"/>
        <v>8</v>
      </c>
      <c r="D6821" s="64">
        <f t="shared" si="854"/>
        <v>682</v>
      </c>
      <c r="E6821" s="64">
        <f t="shared" si="855"/>
        <v>3406</v>
      </c>
      <c r="F6821" s="64" t="str">
        <f t="shared" si="848"/>
        <v/>
      </c>
      <c r="G6821" s="64" t="str">
        <f t="shared" si="849"/>
        <v/>
      </c>
      <c r="H6821" s="64" t="str">
        <f t="shared" si="850"/>
        <v/>
      </c>
      <c r="I6821" s="80" t="str">
        <f>IFERROR(VLOOKUP(D6821,Sheet2!A:B,2,0),"")</f>
        <v/>
      </c>
      <c r="J6821" s="64" t="str">
        <f>IFERROR(IF(I6821&lt;&gt;"",VLOOKUP(I6821,Sheet2!B:C,2,0),""),"")</f>
        <v/>
      </c>
      <c r="K6821" s="64" t="str">
        <f>IFERROR( IF(I6821&lt;&gt;"", HLOOKUP(L$2+$A6821,Sheet2!BX:NK,2,0),""),"")</f>
        <v/>
      </c>
      <c r="L6821" t="str">
        <f>IF(OR(HLOOKUP(L$2+$A6821,Sheet2!BX:NK,$B6821,0),HLOOKUP(L$2+$A6821,Sheet2!BX:NK,$B6821,0)&lt;&gt;""),HLOOKUP(L$2+$A6821,Sheet2!BX:NK,$B6821,0),"")</f>
        <v/>
      </c>
      <c r="M6821" t="str">
        <f>IF(OR(HLOOKUP(M$2+$A6821,Sheet2!BY:NL,$B6821,0),HLOOKUP(M$2+$A6821,Sheet2!BY:NL,$B6821,0)&lt;&gt;""),HLOOKUP(M$2+$A6821,Sheet2!BY:NL,$B6821,0),"")</f>
        <v/>
      </c>
      <c r="N6821" t="str">
        <f>IF(OR(HLOOKUP(N$2+$A6821,Sheet2!BZ:NM,$B6821,0),HLOOKUP(N$2+$A6821,Sheet2!BZ:NM,$B6821,0)&lt;&gt;""),HLOOKUP(N$2+$A6821,Sheet2!BZ:NM,$B6821,0),"")</f>
        <v/>
      </c>
      <c r="O6821" t="str">
        <f>IF(OR(HLOOKUP(O$2+$A6821,Sheet2!CA:NN,$B6821,0),HLOOKUP(O$2+$A6821,Sheet2!CA:NN,$B6821,0)&lt;&gt;""),HLOOKUP(O$2+$A6821,Sheet2!CA:NN,$B6821,0),"")</f>
        <v/>
      </c>
      <c r="P6821" t="str">
        <f>IF(OR(HLOOKUP(P$2+$A6821,Sheet2!CB:NO,$B6821,0),HLOOKUP(P$2+$A6821,Sheet2!CB:NO,$B6821,0)&lt;&gt;""),HLOOKUP(P$2+$A6821,Sheet2!CB:NO,$B6821,0),"")</f>
        <v/>
      </c>
      <c r="Q6821" t="str">
        <f>IF(OR(HLOOKUP(Q$2+$A6821,Sheet2!CC:NO,$B6821,0),HLOOKUP(Q$2+$A6821,Sheet2!CC:NO,$B6821,0)&lt;&gt;""),HLOOKUP(Q$2+$A6821,Sheet2!CC:NO,$B6821,0),"")</f>
        <v/>
      </c>
    </row>
    <row r="6822" spans="1:17" x14ac:dyDescent="0.25">
      <c r="A6822" s="64">
        <f t="shared" si="851"/>
        <v>48</v>
      </c>
      <c r="B6822" s="64">
        <f t="shared" si="852"/>
        <v>686</v>
      </c>
      <c r="C6822" s="64">
        <f t="shared" si="853"/>
        <v>9</v>
      </c>
      <c r="D6822" s="64">
        <f t="shared" si="854"/>
        <v>682</v>
      </c>
      <c r="E6822" s="64">
        <f t="shared" si="855"/>
        <v>3406</v>
      </c>
      <c r="F6822" s="64" t="str">
        <f t="shared" si="848"/>
        <v/>
      </c>
      <c r="G6822" s="64" t="str">
        <f t="shared" si="849"/>
        <v/>
      </c>
      <c r="H6822" s="64" t="str">
        <f t="shared" si="850"/>
        <v/>
      </c>
      <c r="I6822" s="80" t="str">
        <f>IFERROR(VLOOKUP(D6822,Sheet2!A:B,2,0),"")</f>
        <v/>
      </c>
      <c r="J6822" s="64" t="str">
        <f>IFERROR(IF(I6822&lt;&gt;"",VLOOKUP(I6822,Sheet2!B:C,2,0),""),"")</f>
        <v/>
      </c>
      <c r="K6822" s="64" t="str">
        <f>IFERROR( IF(I6822&lt;&gt;"", HLOOKUP(L$2+$A6822,Sheet2!BX:NK,2,0),""),"")</f>
        <v/>
      </c>
      <c r="L6822" t="str">
        <f>IF(OR(HLOOKUP(L$2+$A6822,Sheet2!BX:NK,$B6822,0),HLOOKUP(L$2+$A6822,Sheet2!BX:NK,$B6822,0)&lt;&gt;""),HLOOKUP(L$2+$A6822,Sheet2!BX:NK,$B6822,0),"")</f>
        <v/>
      </c>
      <c r="M6822" t="str">
        <f>IF(OR(HLOOKUP(M$2+$A6822,Sheet2!BY:NL,$B6822,0),HLOOKUP(M$2+$A6822,Sheet2!BY:NL,$B6822,0)&lt;&gt;""),HLOOKUP(M$2+$A6822,Sheet2!BY:NL,$B6822,0),"")</f>
        <v/>
      </c>
      <c r="N6822" t="str">
        <f>IF(OR(HLOOKUP(N$2+$A6822,Sheet2!BZ:NM,$B6822,0),HLOOKUP(N$2+$A6822,Sheet2!BZ:NM,$B6822,0)&lt;&gt;""),HLOOKUP(N$2+$A6822,Sheet2!BZ:NM,$B6822,0),"")</f>
        <v/>
      </c>
      <c r="O6822" t="str">
        <f>IF(OR(HLOOKUP(O$2+$A6822,Sheet2!CA:NN,$B6822,0),HLOOKUP(O$2+$A6822,Sheet2!CA:NN,$B6822,0)&lt;&gt;""),HLOOKUP(O$2+$A6822,Sheet2!CA:NN,$B6822,0),"")</f>
        <v/>
      </c>
      <c r="P6822" t="str">
        <f>IF(OR(HLOOKUP(P$2+$A6822,Sheet2!CB:NO,$B6822,0),HLOOKUP(P$2+$A6822,Sheet2!CB:NO,$B6822,0)&lt;&gt;""),HLOOKUP(P$2+$A6822,Sheet2!CB:NO,$B6822,0),"")</f>
        <v/>
      </c>
      <c r="Q6822" t="str">
        <f>IF(OR(HLOOKUP(Q$2+$A6822,Sheet2!CC:NO,$B6822,0),HLOOKUP(Q$2+$A6822,Sheet2!CC:NO,$B6822,0)&lt;&gt;""),HLOOKUP(Q$2+$A6822,Sheet2!CC:NO,$B6822,0),"")</f>
        <v/>
      </c>
    </row>
    <row r="6823" spans="1:17" x14ac:dyDescent="0.25">
      <c r="A6823" s="64">
        <f t="shared" si="851"/>
        <v>54</v>
      </c>
      <c r="B6823" s="64">
        <f t="shared" si="852"/>
        <v>686</v>
      </c>
      <c r="C6823" s="64">
        <f t="shared" si="853"/>
        <v>10</v>
      </c>
      <c r="D6823" s="64">
        <f t="shared" si="854"/>
        <v>682</v>
      </c>
      <c r="E6823" s="64">
        <f t="shared" si="855"/>
        <v>3406</v>
      </c>
      <c r="F6823" s="64" t="str">
        <f t="shared" si="848"/>
        <v/>
      </c>
      <c r="G6823" s="64" t="str">
        <f t="shared" si="849"/>
        <v/>
      </c>
      <c r="H6823" s="64" t="str">
        <f t="shared" si="850"/>
        <v/>
      </c>
      <c r="I6823" s="80" t="str">
        <f>IFERROR(VLOOKUP(D6823,Sheet2!A:B,2,0),"")</f>
        <v/>
      </c>
      <c r="J6823" s="64" t="str">
        <f>IFERROR(IF(I6823&lt;&gt;"",VLOOKUP(I6823,Sheet2!B:C,2,0),""),"")</f>
        <v/>
      </c>
      <c r="K6823" s="64" t="str">
        <f>IFERROR( IF(I6823&lt;&gt;"", HLOOKUP(L$2+$A6823,Sheet2!BX:NK,2,0),""),"")</f>
        <v/>
      </c>
      <c r="L6823" t="str">
        <f>IF(OR(HLOOKUP(L$2+$A6823,Sheet2!BX:NK,$B6823,0),HLOOKUP(L$2+$A6823,Sheet2!BX:NK,$B6823,0)&lt;&gt;""),HLOOKUP(L$2+$A6823,Sheet2!BX:NK,$B6823,0),"")</f>
        <v/>
      </c>
      <c r="M6823" t="str">
        <f>IF(OR(HLOOKUP(M$2+$A6823,Sheet2!BY:NL,$B6823,0),HLOOKUP(M$2+$A6823,Sheet2!BY:NL,$B6823,0)&lt;&gt;""),HLOOKUP(M$2+$A6823,Sheet2!BY:NL,$B6823,0),"")</f>
        <v/>
      </c>
      <c r="N6823" t="str">
        <f>IF(OR(HLOOKUP(N$2+$A6823,Sheet2!BZ:NM,$B6823,0),HLOOKUP(N$2+$A6823,Sheet2!BZ:NM,$B6823,0)&lt;&gt;""),HLOOKUP(N$2+$A6823,Sheet2!BZ:NM,$B6823,0),"")</f>
        <v/>
      </c>
      <c r="O6823" t="str">
        <f>IF(OR(HLOOKUP(O$2+$A6823,Sheet2!CA:NN,$B6823,0),HLOOKUP(O$2+$A6823,Sheet2!CA:NN,$B6823,0)&lt;&gt;""),HLOOKUP(O$2+$A6823,Sheet2!CA:NN,$B6823,0),"")</f>
        <v/>
      </c>
      <c r="P6823" t="str">
        <f>IF(OR(HLOOKUP(P$2+$A6823,Sheet2!CB:NO,$B6823,0),HLOOKUP(P$2+$A6823,Sheet2!CB:NO,$B6823,0)&lt;&gt;""),HLOOKUP(P$2+$A6823,Sheet2!CB:NO,$B6823,0),"")</f>
        <v/>
      </c>
      <c r="Q6823" t="str">
        <f>IF(OR(HLOOKUP(Q$2+$A6823,Sheet2!CC:NO,$B6823,0),HLOOKUP(Q$2+$A6823,Sheet2!CC:NO,$B6823,0)&lt;&gt;""),HLOOKUP(Q$2+$A6823,Sheet2!CC:NO,$B6823,0),"")</f>
        <v/>
      </c>
    </row>
    <row r="6824" spans="1:17" x14ac:dyDescent="0.25">
      <c r="A6824" s="64">
        <f t="shared" si="851"/>
        <v>0</v>
      </c>
      <c r="B6824" s="64">
        <f t="shared" si="852"/>
        <v>687</v>
      </c>
      <c r="C6824" s="64">
        <f t="shared" si="853"/>
        <v>1</v>
      </c>
      <c r="D6824" s="64">
        <f t="shared" si="854"/>
        <v>683</v>
      </c>
      <c r="E6824" s="64">
        <f t="shared" si="855"/>
        <v>3411</v>
      </c>
      <c r="F6824" s="64" t="str">
        <f t="shared" si="848"/>
        <v/>
      </c>
      <c r="G6824" s="64" t="str">
        <f t="shared" si="849"/>
        <v/>
      </c>
      <c r="H6824" s="64" t="str">
        <f t="shared" si="850"/>
        <v/>
      </c>
      <c r="I6824" s="80" t="str">
        <f>IFERROR(VLOOKUP(D6824,Sheet2!A:B,2,0),"")</f>
        <v/>
      </c>
      <c r="J6824" s="64" t="str">
        <f>IFERROR(IF(I6824&lt;&gt;"",VLOOKUP(I6824,Sheet2!B:C,2,0),""),"")</f>
        <v/>
      </c>
      <c r="K6824" s="64" t="str">
        <f>IFERROR( IF(I6824&lt;&gt;"", HLOOKUP(L$2+$A6824,Sheet2!BX:NK,2,0),""),"")</f>
        <v/>
      </c>
      <c r="L6824" t="str">
        <f>IF(OR(HLOOKUP(L$2+$A6824,Sheet2!BX:NK,$B6824,0),HLOOKUP(L$2+$A6824,Sheet2!BX:NK,$B6824,0)&lt;&gt;""),HLOOKUP(L$2+$A6824,Sheet2!BX:NK,$B6824,0),"")</f>
        <v/>
      </c>
      <c r="M6824" t="str">
        <f>IF(OR(HLOOKUP(M$2+$A6824,Sheet2!BY:NL,$B6824,0),HLOOKUP(M$2+$A6824,Sheet2!BY:NL,$B6824,0)&lt;&gt;""),HLOOKUP(M$2+$A6824,Sheet2!BY:NL,$B6824,0),"")</f>
        <v/>
      </c>
      <c r="N6824" t="str">
        <f>IF(OR(HLOOKUP(N$2+$A6824,Sheet2!BZ:NM,$B6824,0),HLOOKUP(N$2+$A6824,Sheet2!BZ:NM,$B6824,0)&lt;&gt;""),HLOOKUP(N$2+$A6824,Sheet2!BZ:NM,$B6824,0),"")</f>
        <v/>
      </c>
      <c r="O6824" t="str">
        <f>IF(OR(HLOOKUP(O$2+$A6824,Sheet2!CA:NN,$B6824,0),HLOOKUP(O$2+$A6824,Sheet2!CA:NN,$B6824,0)&lt;&gt;""),HLOOKUP(O$2+$A6824,Sheet2!CA:NN,$B6824,0),"")</f>
        <v/>
      </c>
      <c r="P6824" t="str">
        <f>IF(OR(HLOOKUP(P$2+$A6824,Sheet2!CB:NO,$B6824,0),HLOOKUP(P$2+$A6824,Sheet2!CB:NO,$B6824,0)&lt;&gt;""),HLOOKUP(P$2+$A6824,Sheet2!CB:NO,$B6824,0),"")</f>
        <v/>
      </c>
      <c r="Q6824" t="str">
        <f>IF(OR(HLOOKUP(Q$2+$A6824,Sheet2!CC:NO,$B6824,0),HLOOKUP(Q$2+$A6824,Sheet2!CC:NO,$B6824,0)&lt;&gt;""),HLOOKUP(Q$2+$A6824,Sheet2!CC:NO,$B6824,0),"")</f>
        <v/>
      </c>
    </row>
    <row r="6825" spans="1:17" x14ac:dyDescent="0.25">
      <c r="A6825" s="64">
        <f t="shared" si="851"/>
        <v>6</v>
      </c>
      <c r="B6825" s="64">
        <f t="shared" si="852"/>
        <v>687</v>
      </c>
      <c r="C6825" s="64">
        <f t="shared" si="853"/>
        <v>2</v>
      </c>
      <c r="D6825" s="64">
        <f t="shared" si="854"/>
        <v>683</v>
      </c>
      <c r="E6825" s="64">
        <f t="shared" si="855"/>
        <v>3411</v>
      </c>
      <c r="F6825" s="64" t="str">
        <f t="shared" si="848"/>
        <v/>
      </c>
      <c r="G6825" s="64" t="str">
        <f t="shared" si="849"/>
        <v/>
      </c>
      <c r="H6825" s="64" t="str">
        <f t="shared" si="850"/>
        <v/>
      </c>
      <c r="I6825" s="80" t="str">
        <f>IFERROR(VLOOKUP(D6825,Sheet2!A:B,2,0),"")</f>
        <v/>
      </c>
      <c r="J6825" s="64" t="str">
        <f>IFERROR(IF(I6825&lt;&gt;"",VLOOKUP(I6825,Sheet2!B:C,2,0),""),"")</f>
        <v/>
      </c>
      <c r="K6825" s="64" t="str">
        <f>IFERROR( IF(I6825&lt;&gt;"", HLOOKUP(L$2+$A6825,Sheet2!BX:NK,2,0),""),"")</f>
        <v/>
      </c>
      <c r="L6825" t="str">
        <f>IF(OR(HLOOKUP(L$2+$A6825,Sheet2!BX:NK,$B6825,0),HLOOKUP(L$2+$A6825,Sheet2!BX:NK,$B6825,0)&lt;&gt;""),HLOOKUP(L$2+$A6825,Sheet2!BX:NK,$B6825,0),"")</f>
        <v/>
      </c>
      <c r="M6825" t="str">
        <f>IF(OR(HLOOKUP(M$2+$A6825,Sheet2!BY:NL,$B6825,0),HLOOKUP(M$2+$A6825,Sheet2!BY:NL,$B6825,0)&lt;&gt;""),HLOOKUP(M$2+$A6825,Sheet2!BY:NL,$B6825,0),"")</f>
        <v/>
      </c>
      <c r="N6825" t="str">
        <f>IF(OR(HLOOKUP(N$2+$A6825,Sheet2!BZ:NM,$B6825,0),HLOOKUP(N$2+$A6825,Sheet2!BZ:NM,$B6825,0)&lt;&gt;""),HLOOKUP(N$2+$A6825,Sheet2!BZ:NM,$B6825,0),"")</f>
        <v/>
      </c>
      <c r="O6825" t="str">
        <f>IF(OR(HLOOKUP(O$2+$A6825,Sheet2!CA:NN,$B6825,0),HLOOKUP(O$2+$A6825,Sheet2!CA:NN,$B6825,0)&lt;&gt;""),HLOOKUP(O$2+$A6825,Sheet2!CA:NN,$B6825,0),"")</f>
        <v/>
      </c>
      <c r="P6825" t="str">
        <f>IF(OR(HLOOKUP(P$2+$A6825,Sheet2!CB:NO,$B6825,0),HLOOKUP(P$2+$A6825,Sheet2!CB:NO,$B6825,0)&lt;&gt;""),HLOOKUP(P$2+$A6825,Sheet2!CB:NO,$B6825,0),"")</f>
        <v/>
      </c>
      <c r="Q6825" t="str">
        <f>IF(OR(HLOOKUP(Q$2+$A6825,Sheet2!CC:NO,$B6825,0),HLOOKUP(Q$2+$A6825,Sheet2!CC:NO,$B6825,0)&lt;&gt;""),HLOOKUP(Q$2+$A6825,Sheet2!CC:NO,$B6825,0),"")</f>
        <v/>
      </c>
    </row>
    <row r="6826" spans="1:17" x14ac:dyDescent="0.25">
      <c r="A6826" s="64">
        <f t="shared" si="851"/>
        <v>12</v>
      </c>
      <c r="B6826" s="64">
        <f t="shared" si="852"/>
        <v>687</v>
      </c>
      <c r="C6826" s="64">
        <f t="shared" si="853"/>
        <v>3</v>
      </c>
      <c r="D6826" s="64">
        <f t="shared" si="854"/>
        <v>683</v>
      </c>
      <c r="E6826" s="64">
        <f t="shared" si="855"/>
        <v>3411</v>
      </c>
      <c r="F6826" s="64" t="str">
        <f t="shared" si="848"/>
        <v/>
      </c>
      <c r="G6826" s="64" t="str">
        <f t="shared" si="849"/>
        <v/>
      </c>
      <c r="H6826" s="64" t="str">
        <f t="shared" si="850"/>
        <v/>
      </c>
      <c r="I6826" s="80" t="str">
        <f>IFERROR(VLOOKUP(D6826,Sheet2!A:B,2,0),"")</f>
        <v/>
      </c>
      <c r="J6826" s="64" t="str">
        <f>IFERROR(IF(I6826&lt;&gt;"",VLOOKUP(I6826,Sheet2!B:C,2,0),""),"")</f>
        <v/>
      </c>
      <c r="K6826" s="64" t="str">
        <f>IFERROR( IF(I6826&lt;&gt;"", HLOOKUP(L$2+$A6826,Sheet2!BX:NK,2,0),""),"")</f>
        <v/>
      </c>
      <c r="L6826" t="str">
        <f>IF(OR(HLOOKUP(L$2+$A6826,Sheet2!BX:NK,$B6826,0),HLOOKUP(L$2+$A6826,Sheet2!BX:NK,$B6826,0)&lt;&gt;""),HLOOKUP(L$2+$A6826,Sheet2!BX:NK,$B6826,0),"")</f>
        <v/>
      </c>
      <c r="M6826" t="str">
        <f>IF(OR(HLOOKUP(M$2+$A6826,Sheet2!BY:NL,$B6826,0),HLOOKUP(M$2+$A6826,Sheet2!BY:NL,$B6826,0)&lt;&gt;""),HLOOKUP(M$2+$A6826,Sheet2!BY:NL,$B6826,0),"")</f>
        <v/>
      </c>
      <c r="N6826" t="str">
        <f>IF(OR(HLOOKUP(N$2+$A6826,Sheet2!BZ:NM,$B6826,0),HLOOKUP(N$2+$A6826,Sheet2!BZ:NM,$B6826,0)&lt;&gt;""),HLOOKUP(N$2+$A6826,Sheet2!BZ:NM,$B6826,0),"")</f>
        <v/>
      </c>
      <c r="O6826" t="str">
        <f>IF(OR(HLOOKUP(O$2+$A6826,Sheet2!CA:NN,$B6826,0),HLOOKUP(O$2+$A6826,Sheet2!CA:NN,$B6826,0)&lt;&gt;""),HLOOKUP(O$2+$A6826,Sheet2!CA:NN,$B6826,0),"")</f>
        <v/>
      </c>
      <c r="P6826" t="str">
        <f>IF(OR(HLOOKUP(P$2+$A6826,Sheet2!CB:NO,$B6826,0),HLOOKUP(P$2+$A6826,Sheet2!CB:NO,$B6826,0)&lt;&gt;""),HLOOKUP(P$2+$A6826,Sheet2!CB:NO,$B6826,0),"")</f>
        <v/>
      </c>
      <c r="Q6826" t="str">
        <f>IF(OR(HLOOKUP(Q$2+$A6826,Sheet2!CC:NO,$B6826,0),HLOOKUP(Q$2+$A6826,Sheet2!CC:NO,$B6826,0)&lt;&gt;""),HLOOKUP(Q$2+$A6826,Sheet2!CC:NO,$B6826,0),"")</f>
        <v/>
      </c>
    </row>
    <row r="6827" spans="1:17" x14ac:dyDescent="0.25">
      <c r="A6827" s="64">
        <f t="shared" si="851"/>
        <v>18</v>
      </c>
      <c r="B6827" s="64">
        <f t="shared" si="852"/>
        <v>687</v>
      </c>
      <c r="C6827" s="64">
        <f t="shared" si="853"/>
        <v>4</v>
      </c>
      <c r="D6827" s="64">
        <f t="shared" si="854"/>
        <v>683</v>
      </c>
      <c r="E6827" s="64">
        <f t="shared" si="855"/>
        <v>3411</v>
      </c>
      <c r="F6827" s="64" t="str">
        <f t="shared" si="848"/>
        <v/>
      </c>
      <c r="G6827" s="64" t="str">
        <f t="shared" si="849"/>
        <v/>
      </c>
      <c r="H6827" s="64" t="str">
        <f t="shared" si="850"/>
        <v/>
      </c>
      <c r="I6827" s="80" t="str">
        <f>IFERROR(VLOOKUP(D6827,Sheet2!A:B,2,0),"")</f>
        <v/>
      </c>
      <c r="J6827" s="64" t="str">
        <f>IFERROR(IF(I6827&lt;&gt;"",VLOOKUP(I6827,Sheet2!B:C,2,0),""),"")</f>
        <v/>
      </c>
      <c r="K6827" s="64" t="str">
        <f>IFERROR( IF(I6827&lt;&gt;"", HLOOKUP(L$2+$A6827,Sheet2!BX:NK,2,0),""),"")</f>
        <v/>
      </c>
      <c r="L6827" t="str">
        <f>IF(OR(HLOOKUP(L$2+$A6827,Sheet2!BX:NK,$B6827,0),HLOOKUP(L$2+$A6827,Sheet2!BX:NK,$B6827,0)&lt;&gt;""),HLOOKUP(L$2+$A6827,Sheet2!BX:NK,$B6827,0),"")</f>
        <v/>
      </c>
      <c r="M6827" t="str">
        <f>IF(OR(HLOOKUP(M$2+$A6827,Sheet2!BY:NL,$B6827,0),HLOOKUP(M$2+$A6827,Sheet2!BY:NL,$B6827,0)&lt;&gt;""),HLOOKUP(M$2+$A6827,Sheet2!BY:NL,$B6827,0),"")</f>
        <v/>
      </c>
      <c r="N6827" t="str">
        <f>IF(OR(HLOOKUP(N$2+$A6827,Sheet2!BZ:NM,$B6827,0),HLOOKUP(N$2+$A6827,Sheet2!BZ:NM,$B6827,0)&lt;&gt;""),HLOOKUP(N$2+$A6827,Sheet2!BZ:NM,$B6827,0),"")</f>
        <v/>
      </c>
      <c r="O6827" t="str">
        <f>IF(OR(HLOOKUP(O$2+$A6827,Sheet2!CA:NN,$B6827,0),HLOOKUP(O$2+$A6827,Sheet2!CA:NN,$B6827,0)&lt;&gt;""),HLOOKUP(O$2+$A6827,Sheet2!CA:NN,$B6827,0),"")</f>
        <v/>
      </c>
      <c r="P6827" t="str">
        <f>IF(OR(HLOOKUP(P$2+$A6827,Sheet2!CB:NO,$B6827,0),HLOOKUP(P$2+$A6827,Sheet2!CB:NO,$B6827,0)&lt;&gt;""),HLOOKUP(P$2+$A6827,Sheet2!CB:NO,$B6827,0),"")</f>
        <v/>
      </c>
      <c r="Q6827" t="str">
        <f>IF(OR(HLOOKUP(Q$2+$A6827,Sheet2!CC:NO,$B6827,0),HLOOKUP(Q$2+$A6827,Sheet2!CC:NO,$B6827,0)&lt;&gt;""),HLOOKUP(Q$2+$A6827,Sheet2!CC:NO,$B6827,0),"")</f>
        <v/>
      </c>
    </row>
    <row r="6828" spans="1:17" x14ac:dyDescent="0.25">
      <c r="A6828" s="64">
        <f t="shared" si="851"/>
        <v>24</v>
      </c>
      <c r="B6828" s="64">
        <f t="shared" si="852"/>
        <v>687</v>
      </c>
      <c r="C6828" s="64">
        <f t="shared" si="853"/>
        <v>5</v>
      </c>
      <c r="D6828" s="64">
        <f t="shared" si="854"/>
        <v>683</v>
      </c>
      <c r="E6828" s="64">
        <f t="shared" si="855"/>
        <v>3411</v>
      </c>
      <c r="F6828" s="64" t="str">
        <f t="shared" si="848"/>
        <v/>
      </c>
      <c r="G6828" s="64" t="str">
        <f t="shared" si="849"/>
        <v/>
      </c>
      <c r="H6828" s="64" t="str">
        <f t="shared" si="850"/>
        <v/>
      </c>
      <c r="I6828" s="80" t="str">
        <f>IFERROR(VLOOKUP(D6828,Sheet2!A:B,2,0),"")</f>
        <v/>
      </c>
      <c r="J6828" s="64" t="str">
        <f>IFERROR(IF(I6828&lt;&gt;"",VLOOKUP(I6828,Sheet2!B:C,2,0),""),"")</f>
        <v/>
      </c>
      <c r="K6828" s="64" t="str">
        <f>IFERROR( IF(I6828&lt;&gt;"", HLOOKUP(L$2+$A6828,Sheet2!BX:NK,2,0),""),"")</f>
        <v/>
      </c>
      <c r="L6828" t="str">
        <f>IF(OR(HLOOKUP(L$2+$A6828,Sheet2!BX:NK,$B6828,0),HLOOKUP(L$2+$A6828,Sheet2!BX:NK,$B6828,0)&lt;&gt;""),HLOOKUP(L$2+$A6828,Sheet2!BX:NK,$B6828,0),"")</f>
        <v/>
      </c>
      <c r="M6828" t="str">
        <f>IF(OR(HLOOKUP(M$2+$A6828,Sheet2!BY:NL,$B6828,0),HLOOKUP(M$2+$A6828,Sheet2!BY:NL,$B6828,0)&lt;&gt;""),HLOOKUP(M$2+$A6828,Sheet2!BY:NL,$B6828,0),"")</f>
        <v/>
      </c>
      <c r="N6828" t="str">
        <f>IF(OR(HLOOKUP(N$2+$A6828,Sheet2!BZ:NM,$B6828,0),HLOOKUP(N$2+$A6828,Sheet2!BZ:NM,$B6828,0)&lt;&gt;""),HLOOKUP(N$2+$A6828,Sheet2!BZ:NM,$B6828,0),"")</f>
        <v/>
      </c>
      <c r="O6828" t="str">
        <f>IF(OR(HLOOKUP(O$2+$A6828,Sheet2!CA:NN,$B6828,0),HLOOKUP(O$2+$A6828,Sheet2!CA:NN,$B6828,0)&lt;&gt;""),HLOOKUP(O$2+$A6828,Sheet2!CA:NN,$B6828,0),"")</f>
        <v/>
      </c>
      <c r="P6828" t="str">
        <f>IF(OR(HLOOKUP(P$2+$A6828,Sheet2!CB:NO,$B6828,0),HLOOKUP(P$2+$A6828,Sheet2!CB:NO,$B6828,0)&lt;&gt;""),HLOOKUP(P$2+$A6828,Sheet2!CB:NO,$B6828,0),"")</f>
        <v/>
      </c>
      <c r="Q6828" t="str">
        <f>IF(OR(HLOOKUP(Q$2+$A6828,Sheet2!CC:NO,$B6828,0),HLOOKUP(Q$2+$A6828,Sheet2!CC:NO,$B6828,0)&lt;&gt;""),HLOOKUP(Q$2+$A6828,Sheet2!CC:NO,$B6828,0),"")</f>
        <v/>
      </c>
    </row>
    <row r="6829" spans="1:17" x14ac:dyDescent="0.25">
      <c r="A6829" s="64">
        <f t="shared" si="851"/>
        <v>30</v>
      </c>
      <c r="B6829" s="64">
        <f t="shared" si="852"/>
        <v>687</v>
      </c>
      <c r="C6829" s="64">
        <f t="shared" si="853"/>
        <v>6</v>
      </c>
      <c r="D6829" s="64">
        <f t="shared" si="854"/>
        <v>683</v>
      </c>
      <c r="E6829" s="64">
        <f t="shared" si="855"/>
        <v>3411</v>
      </c>
      <c r="F6829" s="64" t="str">
        <f t="shared" si="848"/>
        <v/>
      </c>
      <c r="G6829" s="64" t="str">
        <f t="shared" si="849"/>
        <v/>
      </c>
      <c r="H6829" s="64" t="str">
        <f t="shared" si="850"/>
        <v/>
      </c>
      <c r="I6829" s="80" t="str">
        <f>IFERROR(VLOOKUP(D6829,Sheet2!A:B,2,0),"")</f>
        <v/>
      </c>
      <c r="J6829" s="64" t="str">
        <f>IFERROR(IF(I6829&lt;&gt;"",VLOOKUP(I6829,Sheet2!B:C,2,0),""),"")</f>
        <v/>
      </c>
      <c r="K6829" s="64" t="str">
        <f>IFERROR( IF(I6829&lt;&gt;"", HLOOKUP(L$2+$A6829,Sheet2!BX:NK,2,0),""),"")</f>
        <v/>
      </c>
      <c r="L6829" t="str">
        <f>IF(OR(HLOOKUP(L$2+$A6829,Sheet2!BX:NK,$B6829,0),HLOOKUP(L$2+$A6829,Sheet2!BX:NK,$B6829,0)&lt;&gt;""),HLOOKUP(L$2+$A6829,Sheet2!BX:NK,$B6829,0),"")</f>
        <v/>
      </c>
      <c r="M6829" t="str">
        <f>IF(OR(HLOOKUP(M$2+$A6829,Sheet2!BY:NL,$B6829,0),HLOOKUP(M$2+$A6829,Sheet2!BY:NL,$B6829,0)&lt;&gt;""),HLOOKUP(M$2+$A6829,Sheet2!BY:NL,$B6829,0),"")</f>
        <v/>
      </c>
      <c r="N6829" t="str">
        <f>IF(OR(HLOOKUP(N$2+$A6829,Sheet2!BZ:NM,$B6829,0),HLOOKUP(N$2+$A6829,Sheet2!BZ:NM,$B6829,0)&lt;&gt;""),HLOOKUP(N$2+$A6829,Sheet2!BZ:NM,$B6829,0),"")</f>
        <v/>
      </c>
      <c r="O6829" t="str">
        <f>IF(OR(HLOOKUP(O$2+$A6829,Sheet2!CA:NN,$B6829,0),HLOOKUP(O$2+$A6829,Sheet2!CA:NN,$B6829,0)&lt;&gt;""),HLOOKUP(O$2+$A6829,Sheet2!CA:NN,$B6829,0),"")</f>
        <v/>
      </c>
      <c r="P6829" t="str">
        <f>IF(OR(HLOOKUP(P$2+$A6829,Sheet2!CB:NO,$B6829,0),HLOOKUP(P$2+$A6829,Sheet2!CB:NO,$B6829,0)&lt;&gt;""),HLOOKUP(P$2+$A6829,Sheet2!CB:NO,$B6829,0),"")</f>
        <v/>
      </c>
      <c r="Q6829" t="str">
        <f>IF(OR(HLOOKUP(Q$2+$A6829,Sheet2!CC:NO,$B6829,0),HLOOKUP(Q$2+$A6829,Sheet2!CC:NO,$B6829,0)&lt;&gt;""),HLOOKUP(Q$2+$A6829,Sheet2!CC:NO,$B6829,0),"")</f>
        <v/>
      </c>
    </row>
    <row r="6830" spans="1:17" x14ac:dyDescent="0.25">
      <c r="A6830" s="64">
        <f t="shared" si="851"/>
        <v>36</v>
      </c>
      <c r="B6830" s="64">
        <f t="shared" si="852"/>
        <v>687</v>
      </c>
      <c r="C6830" s="64">
        <f t="shared" si="853"/>
        <v>7</v>
      </c>
      <c r="D6830" s="64">
        <f t="shared" si="854"/>
        <v>683</v>
      </c>
      <c r="E6830" s="64">
        <f t="shared" si="855"/>
        <v>3411</v>
      </c>
      <c r="F6830" s="64" t="str">
        <f t="shared" si="848"/>
        <v/>
      </c>
      <c r="G6830" s="64" t="str">
        <f t="shared" si="849"/>
        <v/>
      </c>
      <c r="H6830" s="64" t="str">
        <f t="shared" si="850"/>
        <v/>
      </c>
      <c r="I6830" s="80" t="str">
        <f>IFERROR(VLOOKUP(D6830,Sheet2!A:B,2,0),"")</f>
        <v/>
      </c>
      <c r="J6830" s="64" t="str">
        <f>IFERROR(IF(I6830&lt;&gt;"",VLOOKUP(I6830,Sheet2!B:C,2,0),""),"")</f>
        <v/>
      </c>
      <c r="K6830" s="64" t="str">
        <f>IFERROR( IF(I6830&lt;&gt;"", HLOOKUP(L$2+$A6830,Sheet2!BX:NK,2,0),""),"")</f>
        <v/>
      </c>
      <c r="L6830" t="str">
        <f>IF(OR(HLOOKUP(L$2+$A6830,Sheet2!BX:NK,$B6830,0),HLOOKUP(L$2+$A6830,Sheet2!BX:NK,$B6830,0)&lt;&gt;""),HLOOKUP(L$2+$A6830,Sheet2!BX:NK,$B6830,0),"")</f>
        <v/>
      </c>
      <c r="M6830" t="str">
        <f>IF(OR(HLOOKUP(M$2+$A6830,Sheet2!BY:NL,$B6830,0),HLOOKUP(M$2+$A6830,Sheet2!BY:NL,$B6830,0)&lt;&gt;""),HLOOKUP(M$2+$A6830,Sheet2!BY:NL,$B6830,0),"")</f>
        <v/>
      </c>
      <c r="N6830" t="str">
        <f>IF(OR(HLOOKUP(N$2+$A6830,Sheet2!BZ:NM,$B6830,0),HLOOKUP(N$2+$A6830,Sheet2!BZ:NM,$B6830,0)&lt;&gt;""),HLOOKUP(N$2+$A6830,Sheet2!BZ:NM,$B6830,0),"")</f>
        <v/>
      </c>
      <c r="O6830" t="str">
        <f>IF(OR(HLOOKUP(O$2+$A6830,Sheet2!CA:NN,$B6830,0),HLOOKUP(O$2+$A6830,Sheet2!CA:NN,$B6830,0)&lt;&gt;""),HLOOKUP(O$2+$A6830,Sheet2!CA:NN,$B6830,0),"")</f>
        <v/>
      </c>
      <c r="P6830" t="str">
        <f>IF(OR(HLOOKUP(P$2+$A6830,Sheet2!CB:NO,$B6830,0),HLOOKUP(P$2+$A6830,Sheet2!CB:NO,$B6830,0)&lt;&gt;""),HLOOKUP(P$2+$A6830,Sheet2!CB:NO,$B6830,0),"")</f>
        <v/>
      </c>
      <c r="Q6830" t="str">
        <f>IF(OR(HLOOKUP(Q$2+$A6830,Sheet2!CC:NO,$B6830,0),HLOOKUP(Q$2+$A6830,Sheet2!CC:NO,$B6830,0)&lt;&gt;""),HLOOKUP(Q$2+$A6830,Sheet2!CC:NO,$B6830,0),"")</f>
        <v/>
      </c>
    </row>
    <row r="6831" spans="1:17" x14ac:dyDescent="0.25">
      <c r="A6831" s="64">
        <f t="shared" si="851"/>
        <v>42</v>
      </c>
      <c r="B6831" s="64">
        <f t="shared" si="852"/>
        <v>687</v>
      </c>
      <c r="C6831" s="64">
        <f t="shared" si="853"/>
        <v>8</v>
      </c>
      <c r="D6831" s="64">
        <f t="shared" si="854"/>
        <v>683</v>
      </c>
      <c r="E6831" s="64">
        <f t="shared" si="855"/>
        <v>3411</v>
      </c>
      <c r="F6831" s="64" t="str">
        <f t="shared" si="848"/>
        <v/>
      </c>
      <c r="G6831" s="64" t="str">
        <f t="shared" si="849"/>
        <v/>
      </c>
      <c r="H6831" s="64" t="str">
        <f t="shared" si="850"/>
        <v/>
      </c>
      <c r="I6831" s="80" t="str">
        <f>IFERROR(VLOOKUP(D6831,Sheet2!A:B,2,0),"")</f>
        <v/>
      </c>
      <c r="J6831" s="64" t="str">
        <f>IFERROR(IF(I6831&lt;&gt;"",VLOOKUP(I6831,Sheet2!B:C,2,0),""),"")</f>
        <v/>
      </c>
      <c r="K6831" s="64" t="str">
        <f>IFERROR( IF(I6831&lt;&gt;"", HLOOKUP(L$2+$A6831,Sheet2!BX:NK,2,0),""),"")</f>
        <v/>
      </c>
      <c r="L6831" t="str">
        <f>IF(OR(HLOOKUP(L$2+$A6831,Sheet2!BX:NK,$B6831,0),HLOOKUP(L$2+$A6831,Sheet2!BX:NK,$B6831,0)&lt;&gt;""),HLOOKUP(L$2+$A6831,Sheet2!BX:NK,$B6831,0),"")</f>
        <v/>
      </c>
      <c r="M6831" t="str">
        <f>IF(OR(HLOOKUP(M$2+$A6831,Sheet2!BY:NL,$B6831,0),HLOOKUP(M$2+$A6831,Sheet2!BY:NL,$B6831,0)&lt;&gt;""),HLOOKUP(M$2+$A6831,Sheet2!BY:NL,$B6831,0),"")</f>
        <v/>
      </c>
      <c r="N6831" t="str">
        <f>IF(OR(HLOOKUP(N$2+$A6831,Sheet2!BZ:NM,$B6831,0),HLOOKUP(N$2+$A6831,Sheet2!BZ:NM,$B6831,0)&lt;&gt;""),HLOOKUP(N$2+$A6831,Sheet2!BZ:NM,$B6831,0),"")</f>
        <v/>
      </c>
      <c r="O6831" t="str">
        <f>IF(OR(HLOOKUP(O$2+$A6831,Sheet2!CA:NN,$B6831,0),HLOOKUP(O$2+$A6831,Sheet2!CA:NN,$B6831,0)&lt;&gt;""),HLOOKUP(O$2+$A6831,Sheet2!CA:NN,$B6831,0),"")</f>
        <v/>
      </c>
      <c r="P6831" t="str">
        <f>IF(OR(HLOOKUP(P$2+$A6831,Sheet2!CB:NO,$B6831,0),HLOOKUP(P$2+$A6831,Sheet2!CB:NO,$B6831,0)&lt;&gt;""),HLOOKUP(P$2+$A6831,Sheet2!CB:NO,$B6831,0),"")</f>
        <v/>
      </c>
      <c r="Q6831" t="str">
        <f>IF(OR(HLOOKUP(Q$2+$A6831,Sheet2!CC:NO,$B6831,0),HLOOKUP(Q$2+$A6831,Sheet2!CC:NO,$B6831,0)&lt;&gt;""),HLOOKUP(Q$2+$A6831,Sheet2!CC:NO,$B6831,0),"")</f>
        <v/>
      </c>
    </row>
    <row r="6832" spans="1:17" x14ac:dyDescent="0.25">
      <c r="A6832" s="64">
        <f t="shared" si="851"/>
        <v>48</v>
      </c>
      <c r="B6832" s="64">
        <f t="shared" si="852"/>
        <v>687</v>
      </c>
      <c r="C6832" s="64">
        <f t="shared" si="853"/>
        <v>9</v>
      </c>
      <c r="D6832" s="64">
        <f t="shared" si="854"/>
        <v>683</v>
      </c>
      <c r="E6832" s="64">
        <f t="shared" si="855"/>
        <v>3411</v>
      </c>
      <c r="F6832" s="64" t="str">
        <f t="shared" si="848"/>
        <v/>
      </c>
      <c r="G6832" s="64" t="str">
        <f t="shared" si="849"/>
        <v/>
      </c>
      <c r="H6832" s="64" t="str">
        <f t="shared" si="850"/>
        <v/>
      </c>
      <c r="I6832" s="80" t="str">
        <f>IFERROR(VLOOKUP(D6832,Sheet2!A:B,2,0),"")</f>
        <v/>
      </c>
      <c r="J6832" s="64" t="str">
        <f>IFERROR(IF(I6832&lt;&gt;"",VLOOKUP(I6832,Sheet2!B:C,2,0),""),"")</f>
        <v/>
      </c>
      <c r="K6832" s="64" t="str">
        <f>IFERROR( IF(I6832&lt;&gt;"", HLOOKUP(L$2+$A6832,Sheet2!BX:NK,2,0),""),"")</f>
        <v/>
      </c>
      <c r="L6832" t="str">
        <f>IF(OR(HLOOKUP(L$2+$A6832,Sheet2!BX:NK,$B6832,0),HLOOKUP(L$2+$A6832,Sheet2!BX:NK,$B6832,0)&lt;&gt;""),HLOOKUP(L$2+$A6832,Sheet2!BX:NK,$B6832,0),"")</f>
        <v/>
      </c>
      <c r="M6832" t="str">
        <f>IF(OR(HLOOKUP(M$2+$A6832,Sheet2!BY:NL,$B6832,0),HLOOKUP(M$2+$A6832,Sheet2!BY:NL,$B6832,0)&lt;&gt;""),HLOOKUP(M$2+$A6832,Sheet2!BY:NL,$B6832,0),"")</f>
        <v/>
      </c>
      <c r="N6832" t="str">
        <f>IF(OR(HLOOKUP(N$2+$A6832,Sheet2!BZ:NM,$B6832,0),HLOOKUP(N$2+$A6832,Sheet2!BZ:NM,$B6832,0)&lt;&gt;""),HLOOKUP(N$2+$A6832,Sheet2!BZ:NM,$B6832,0),"")</f>
        <v/>
      </c>
      <c r="O6832" t="str">
        <f>IF(OR(HLOOKUP(O$2+$A6832,Sheet2!CA:NN,$B6832,0),HLOOKUP(O$2+$A6832,Sheet2!CA:NN,$B6832,0)&lt;&gt;""),HLOOKUP(O$2+$A6832,Sheet2!CA:NN,$B6832,0),"")</f>
        <v/>
      </c>
      <c r="P6832" t="str">
        <f>IF(OR(HLOOKUP(P$2+$A6832,Sheet2!CB:NO,$B6832,0),HLOOKUP(P$2+$A6832,Sheet2!CB:NO,$B6832,0)&lt;&gt;""),HLOOKUP(P$2+$A6832,Sheet2!CB:NO,$B6832,0),"")</f>
        <v/>
      </c>
      <c r="Q6832" t="str">
        <f>IF(OR(HLOOKUP(Q$2+$A6832,Sheet2!CC:NO,$B6832,0),HLOOKUP(Q$2+$A6832,Sheet2!CC:NO,$B6832,0)&lt;&gt;""),HLOOKUP(Q$2+$A6832,Sheet2!CC:NO,$B6832,0),"")</f>
        <v/>
      </c>
    </row>
    <row r="6833" spans="1:17" x14ac:dyDescent="0.25">
      <c r="A6833" s="64">
        <f t="shared" si="851"/>
        <v>54</v>
      </c>
      <c r="B6833" s="64">
        <f t="shared" si="852"/>
        <v>687</v>
      </c>
      <c r="C6833" s="64">
        <f t="shared" si="853"/>
        <v>10</v>
      </c>
      <c r="D6833" s="64">
        <f t="shared" si="854"/>
        <v>683</v>
      </c>
      <c r="E6833" s="64">
        <f t="shared" si="855"/>
        <v>3411</v>
      </c>
      <c r="F6833" s="64" t="str">
        <f t="shared" si="848"/>
        <v/>
      </c>
      <c r="G6833" s="64" t="str">
        <f t="shared" si="849"/>
        <v/>
      </c>
      <c r="H6833" s="64" t="str">
        <f t="shared" si="850"/>
        <v/>
      </c>
      <c r="I6833" s="80" t="str">
        <f>IFERROR(VLOOKUP(D6833,Sheet2!A:B,2,0),"")</f>
        <v/>
      </c>
      <c r="J6833" s="64" t="str">
        <f>IFERROR(IF(I6833&lt;&gt;"",VLOOKUP(I6833,Sheet2!B:C,2,0),""),"")</f>
        <v/>
      </c>
      <c r="K6833" s="64" t="str">
        <f>IFERROR( IF(I6833&lt;&gt;"", HLOOKUP(L$2+$A6833,Sheet2!BX:NK,2,0),""),"")</f>
        <v/>
      </c>
      <c r="L6833" t="str">
        <f>IF(OR(HLOOKUP(L$2+$A6833,Sheet2!BX:NK,$B6833,0),HLOOKUP(L$2+$A6833,Sheet2!BX:NK,$B6833,0)&lt;&gt;""),HLOOKUP(L$2+$A6833,Sheet2!BX:NK,$B6833,0),"")</f>
        <v/>
      </c>
      <c r="M6833" t="str">
        <f>IF(OR(HLOOKUP(M$2+$A6833,Sheet2!BY:NL,$B6833,0),HLOOKUP(M$2+$A6833,Sheet2!BY:NL,$B6833,0)&lt;&gt;""),HLOOKUP(M$2+$A6833,Sheet2!BY:NL,$B6833,0),"")</f>
        <v/>
      </c>
      <c r="N6833" t="str">
        <f>IF(OR(HLOOKUP(N$2+$A6833,Sheet2!BZ:NM,$B6833,0),HLOOKUP(N$2+$A6833,Sheet2!BZ:NM,$B6833,0)&lt;&gt;""),HLOOKUP(N$2+$A6833,Sheet2!BZ:NM,$B6833,0),"")</f>
        <v/>
      </c>
      <c r="O6833" t="str">
        <f>IF(OR(HLOOKUP(O$2+$A6833,Sheet2!CA:NN,$B6833,0),HLOOKUP(O$2+$A6833,Sheet2!CA:NN,$B6833,0)&lt;&gt;""),HLOOKUP(O$2+$A6833,Sheet2!CA:NN,$B6833,0),"")</f>
        <v/>
      </c>
      <c r="P6833" t="str">
        <f>IF(OR(HLOOKUP(P$2+$A6833,Sheet2!CB:NO,$B6833,0),HLOOKUP(P$2+$A6833,Sheet2!CB:NO,$B6833,0)&lt;&gt;""),HLOOKUP(P$2+$A6833,Sheet2!CB:NO,$B6833,0),"")</f>
        <v/>
      </c>
      <c r="Q6833" t="str">
        <f>IF(OR(HLOOKUP(Q$2+$A6833,Sheet2!CC:NO,$B6833,0),HLOOKUP(Q$2+$A6833,Sheet2!CC:NO,$B6833,0)&lt;&gt;""),HLOOKUP(Q$2+$A6833,Sheet2!CC:NO,$B6833,0),"")</f>
        <v/>
      </c>
    </row>
    <row r="6834" spans="1:17" x14ac:dyDescent="0.25">
      <c r="A6834" s="64">
        <f t="shared" si="851"/>
        <v>0</v>
      </c>
      <c r="B6834" s="64">
        <f t="shared" si="852"/>
        <v>688</v>
      </c>
      <c r="C6834" s="64">
        <f t="shared" si="853"/>
        <v>1</v>
      </c>
      <c r="D6834" s="64">
        <f t="shared" si="854"/>
        <v>684</v>
      </c>
      <c r="E6834" s="64">
        <f t="shared" si="855"/>
        <v>3416</v>
      </c>
      <c r="F6834" s="64" t="str">
        <f t="shared" si="848"/>
        <v/>
      </c>
      <c r="G6834" s="64" t="str">
        <f t="shared" si="849"/>
        <v/>
      </c>
      <c r="H6834" s="64" t="str">
        <f t="shared" si="850"/>
        <v/>
      </c>
      <c r="I6834" s="80" t="str">
        <f>IFERROR(VLOOKUP(D6834,Sheet2!A:B,2,0),"")</f>
        <v/>
      </c>
      <c r="J6834" s="64" t="str">
        <f>IFERROR(IF(I6834&lt;&gt;"",VLOOKUP(I6834,Sheet2!B:C,2,0),""),"")</f>
        <v/>
      </c>
      <c r="K6834" s="64" t="str">
        <f>IFERROR( IF(I6834&lt;&gt;"", HLOOKUP(L$2+$A6834,Sheet2!BX:NK,2,0),""),"")</f>
        <v/>
      </c>
      <c r="L6834" t="str">
        <f>IF(OR(HLOOKUP(L$2+$A6834,Sheet2!BX:NK,$B6834,0),HLOOKUP(L$2+$A6834,Sheet2!BX:NK,$B6834,0)&lt;&gt;""),HLOOKUP(L$2+$A6834,Sheet2!BX:NK,$B6834,0),"")</f>
        <v/>
      </c>
      <c r="M6834" t="str">
        <f>IF(OR(HLOOKUP(M$2+$A6834,Sheet2!BY:NL,$B6834,0),HLOOKUP(M$2+$A6834,Sheet2!BY:NL,$B6834,0)&lt;&gt;""),HLOOKUP(M$2+$A6834,Sheet2!BY:NL,$B6834,0),"")</f>
        <v/>
      </c>
      <c r="N6834" t="str">
        <f>IF(OR(HLOOKUP(N$2+$A6834,Sheet2!BZ:NM,$B6834,0),HLOOKUP(N$2+$A6834,Sheet2!BZ:NM,$B6834,0)&lt;&gt;""),HLOOKUP(N$2+$A6834,Sheet2!BZ:NM,$B6834,0),"")</f>
        <v/>
      </c>
      <c r="O6834" t="str">
        <f>IF(OR(HLOOKUP(O$2+$A6834,Sheet2!CA:NN,$B6834,0),HLOOKUP(O$2+$A6834,Sheet2!CA:NN,$B6834,0)&lt;&gt;""),HLOOKUP(O$2+$A6834,Sheet2!CA:NN,$B6834,0),"")</f>
        <v/>
      </c>
      <c r="P6834" t="str">
        <f>IF(OR(HLOOKUP(P$2+$A6834,Sheet2!CB:NO,$B6834,0),HLOOKUP(P$2+$A6834,Sheet2!CB:NO,$B6834,0)&lt;&gt;""),HLOOKUP(P$2+$A6834,Sheet2!CB:NO,$B6834,0),"")</f>
        <v/>
      </c>
      <c r="Q6834" t="str">
        <f>IF(OR(HLOOKUP(Q$2+$A6834,Sheet2!CC:NO,$B6834,0),HLOOKUP(Q$2+$A6834,Sheet2!CC:NO,$B6834,0)&lt;&gt;""),HLOOKUP(Q$2+$A6834,Sheet2!CC:NO,$B6834,0),"")</f>
        <v/>
      </c>
    </row>
    <row r="6835" spans="1:17" x14ac:dyDescent="0.25">
      <c r="A6835" s="64">
        <f t="shared" si="851"/>
        <v>6</v>
      </c>
      <c r="B6835" s="64">
        <f t="shared" si="852"/>
        <v>688</v>
      </c>
      <c r="C6835" s="64">
        <f t="shared" si="853"/>
        <v>2</v>
      </c>
      <c r="D6835" s="64">
        <f t="shared" si="854"/>
        <v>684</v>
      </c>
      <c r="E6835" s="64">
        <f t="shared" si="855"/>
        <v>3416</v>
      </c>
      <c r="F6835" s="64" t="str">
        <f t="shared" si="848"/>
        <v/>
      </c>
      <c r="G6835" s="64" t="str">
        <f t="shared" si="849"/>
        <v/>
      </c>
      <c r="H6835" s="64" t="str">
        <f t="shared" si="850"/>
        <v/>
      </c>
      <c r="I6835" s="80" t="str">
        <f>IFERROR(VLOOKUP(D6835,Sheet2!A:B,2,0),"")</f>
        <v/>
      </c>
      <c r="J6835" s="64" t="str">
        <f>IFERROR(IF(I6835&lt;&gt;"",VLOOKUP(I6835,Sheet2!B:C,2,0),""),"")</f>
        <v/>
      </c>
      <c r="K6835" s="64" t="str">
        <f>IFERROR( IF(I6835&lt;&gt;"", HLOOKUP(L$2+$A6835,Sheet2!BX:NK,2,0),""),"")</f>
        <v/>
      </c>
      <c r="L6835" t="str">
        <f>IF(OR(HLOOKUP(L$2+$A6835,Sheet2!BX:NK,$B6835,0),HLOOKUP(L$2+$A6835,Sheet2!BX:NK,$B6835,0)&lt;&gt;""),HLOOKUP(L$2+$A6835,Sheet2!BX:NK,$B6835,0),"")</f>
        <v/>
      </c>
      <c r="M6835" t="str">
        <f>IF(OR(HLOOKUP(M$2+$A6835,Sheet2!BY:NL,$B6835,0),HLOOKUP(M$2+$A6835,Sheet2!BY:NL,$B6835,0)&lt;&gt;""),HLOOKUP(M$2+$A6835,Sheet2!BY:NL,$B6835,0),"")</f>
        <v/>
      </c>
      <c r="N6835" t="str">
        <f>IF(OR(HLOOKUP(N$2+$A6835,Sheet2!BZ:NM,$B6835,0),HLOOKUP(N$2+$A6835,Sheet2!BZ:NM,$B6835,0)&lt;&gt;""),HLOOKUP(N$2+$A6835,Sheet2!BZ:NM,$B6835,0),"")</f>
        <v/>
      </c>
      <c r="O6835" t="str">
        <f>IF(OR(HLOOKUP(O$2+$A6835,Sheet2!CA:NN,$B6835,0),HLOOKUP(O$2+$A6835,Sheet2!CA:NN,$B6835,0)&lt;&gt;""),HLOOKUP(O$2+$A6835,Sheet2!CA:NN,$B6835,0),"")</f>
        <v/>
      </c>
      <c r="P6835" t="str">
        <f>IF(OR(HLOOKUP(P$2+$A6835,Sheet2!CB:NO,$B6835,0),HLOOKUP(P$2+$A6835,Sheet2!CB:NO,$B6835,0)&lt;&gt;""),HLOOKUP(P$2+$A6835,Sheet2!CB:NO,$B6835,0),"")</f>
        <v/>
      </c>
      <c r="Q6835" t="str">
        <f>IF(OR(HLOOKUP(Q$2+$A6835,Sheet2!CC:NO,$B6835,0),HLOOKUP(Q$2+$A6835,Sheet2!CC:NO,$B6835,0)&lt;&gt;""),HLOOKUP(Q$2+$A6835,Sheet2!CC:NO,$B6835,0),"")</f>
        <v/>
      </c>
    </row>
    <row r="6836" spans="1:17" x14ac:dyDescent="0.25">
      <c r="A6836" s="64">
        <f t="shared" si="851"/>
        <v>12</v>
      </c>
      <c r="B6836" s="64">
        <f t="shared" si="852"/>
        <v>688</v>
      </c>
      <c r="C6836" s="64">
        <f t="shared" si="853"/>
        <v>3</v>
      </c>
      <c r="D6836" s="64">
        <f t="shared" si="854"/>
        <v>684</v>
      </c>
      <c r="E6836" s="64">
        <f t="shared" si="855"/>
        <v>3416</v>
      </c>
      <c r="F6836" s="64" t="str">
        <f t="shared" si="848"/>
        <v/>
      </c>
      <c r="G6836" s="64" t="str">
        <f t="shared" si="849"/>
        <v/>
      </c>
      <c r="H6836" s="64" t="str">
        <f t="shared" si="850"/>
        <v/>
      </c>
      <c r="I6836" s="80" t="str">
        <f>IFERROR(VLOOKUP(D6836,Sheet2!A:B,2,0),"")</f>
        <v/>
      </c>
      <c r="J6836" s="64" t="str">
        <f>IFERROR(IF(I6836&lt;&gt;"",VLOOKUP(I6836,Sheet2!B:C,2,0),""),"")</f>
        <v/>
      </c>
      <c r="K6836" s="64" t="str">
        <f>IFERROR( IF(I6836&lt;&gt;"", HLOOKUP(L$2+$A6836,Sheet2!BX:NK,2,0),""),"")</f>
        <v/>
      </c>
      <c r="L6836" t="str">
        <f>IF(OR(HLOOKUP(L$2+$A6836,Sheet2!BX:NK,$B6836,0),HLOOKUP(L$2+$A6836,Sheet2!BX:NK,$B6836,0)&lt;&gt;""),HLOOKUP(L$2+$A6836,Sheet2!BX:NK,$B6836,0),"")</f>
        <v/>
      </c>
      <c r="M6836" t="str">
        <f>IF(OR(HLOOKUP(M$2+$A6836,Sheet2!BY:NL,$B6836,0),HLOOKUP(M$2+$A6836,Sheet2!BY:NL,$B6836,0)&lt;&gt;""),HLOOKUP(M$2+$A6836,Sheet2!BY:NL,$B6836,0),"")</f>
        <v/>
      </c>
      <c r="N6836" t="str">
        <f>IF(OR(HLOOKUP(N$2+$A6836,Sheet2!BZ:NM,$B6836,0),HLOOKUP(N$2+$A6836,Sheet2!BZ:NM,$B6836,0)&lt;&gt;""),HLOOKUP(N$2+$A6836,Sheet2!BZ:NM,$B6836,0),"")</f>
        <v/>
      </c>
      <c r="O6836" t="str">
        <f>IF(OR(HLOOKUP(O$2+$A6836,Sheet2!CA:NN,$B6836,0),HLOOKUP(O$2+$A6836,Sheet2!CA:NN,$B6836,0)&lt;&gt;""),HLOOKUP(O$2+$A6836,Sheet2!CA:NN,$B6836,0),"")</f>
        <v/>
      </c>
      <c r="P6836" t="str">
        <f>IF(OR(HLOOKUP(P$2+$A6836,Sheet2!CB:NO,$B6836,0),HLOOKUP(P$2+$A6836,Sheet2!CB:NO,$B6836,0)&lt;&gt;""),HLOOKUP(P$2+$A6836,Sheet2!CB:NO,$B6836,0),"")</f>
        <v/>
      </c>
      <c r="Q6836" t="str">
        <f>IF(OR(HLOOKUP(Q$2+$A6836,Sheet2!CC:NO,$B6836,0),HLOOKUP(Q$2+$A6836,Sheet2!CC:NO,$B6836,0)&lt;&gt;""),HLOOKUP(Q$2+$A6836,Sheet2!CC:NO,$B6836,0),"")</f>
        <v/>
      </c>
    </row>
    <row r="6837" spans="1:17" x14ac:dyDescent="0.25">
      <c r="A6837" s="64">
        <f t="shared" si="851"/>
        <v>18</v>
      </c>
      <c r="B6837" s="64">
        <f t="shared" si="852"/>
        <v>688</v>
      </c>
      <c r="C6837" s="64">
        <f t="shared" si="853"/>
        <v>4</v>
      </c>
      <c r="D6837" s="64">
        <f t="shared" si="854"/>
        <v>684</v>
      </c>
      <c r="E6837" s="64">
        <f t="shared" si="855"/>
        <v>3416</v>
      </c>
      <c r="F6837" s="64" t="str">
        <f t="shared" si="848"/>
        <v/>
      </c>
      <c r="G6837" s="64" t="str">
        <f t="shared" si="849"/>
        <v/>
      </c>
      <c r="H6837" s="64" t="str">
        <f t="shared" si="850"/>
        <v/>
      </c>
      <c r="I6837" s="80" t="str">
        <f>IFERROR(VLOOKUP(D6837,Sheet2!A:B,2,0),"")</f>
        <v/>
      </c>
      <c r="J6837" s="64" t="str">
        <f>IFERROR(IF(I6837&lt;&gt;"",VLOOKUP(I6837,Sheet2!B:C,2,0),""),"")</f>
        <v/>
      </c>
      <c r="K6837" s="64" t="str">
        <f>IFERROR( IF(I6837&lt;&gt;"", HLOOKUP(L$2+$A6837,Sheet2!BX:NK,2,0),""),"")</f>
        <v/>
      </c>
      <c r="L6837" t="str">
        <f>IF(OR(HLOOKUP(L$2+$A6837,Sheet2!BX:NK,$B6837,0),HLOOKUP(L$2+$A6837,Sheet2!BX:NK,$B6837,0)&lt;&gt;""),HLOOKUP(L$2+$A6837,Sheet2!BX:NK,$B6837,0),"")</f>
        <v/>
      </c>
      <c r="M6837" t="str">
        <f>IF(OR(HLOOKUP(M$2+$A6837,Sheet2!BY:NL,$B6837,0),HLOOKUP(M$2+$A6837,Sheet2!BY:NL,$B6837,0)&lt;&gt;""),HLOOKUP(M$2+$A6837,Sheet2!BY:NL,$B6837,0),"")</f>
        <v/>
      </c>
      <c r="N6837" t="str">
        <f>IF(OR(HLOOKUP(N$2+$A6837,Sheet2!BZ:NM,$B6837,0),HLOOKUP(N$2+$A6837,Sheet2!BZ:NM,$B6837,0)&lt;&gt;""),HLOOKUP(N$2+$A6837,Sheet2!BZ:NM,$B6837,0),"")</f>
        <v/>
      </c>
      <c r="O6837" t="str">
        <f>IF(OR(HLOOKUP(O$2+$A6837,Sheet2!CA:NN,$B6837,0),HLOOKUP(O$2+$A6837,Sheet2!CA:NN,$B6837,0)&lt;&gt;""),HLOOKUP(O$2+$A6837,Sheet2!CA:NN,$B6837,0),"")</f>
        <v/>
      </c>
      <c r="P6837" t="str">
        <f>IF(OR(HLOOKUP(P$2+$A6837,Sheet2!CB:NO,$B6837,0),HLOOKUP(P$2+$A6837,Sheet2!CB:NO,$B6837,0)&lt;&gt;""),HLOOKUP(P$2+$A6837,Sheet2!CB:NO,$B6837,0),"")</f>
        <v/>
      </c>
      <c r="Q6837" t="str">
        <f>IF(OR(HLOOKUP(Q$2+$A6837,Sheet2!CC:NO,$B6837,0),HLOOKUP(Q$2+$A6837,Sheet2!CC:NO,$B6837,0)&lt;&gt;""),HLOOKUP(Q$2+$A6837,Sheet2!CC:NO,$B6837,0),"")</f>
        <v/>
      </c>
    </row>
    <row r="6838" spans="1:17" x14ac:dyDescent="0.25">
      <c r="A6838" s="64">
        <f t="shared" si="851"/>
        <v>24</v>
      </c>
      <c r="B6838" s="64">
        <f t="shared" si="852"/>
        <v>688</v>
      </c>
      <c r="C6838" s="64">
        <f t="shared" si="853"/>
        <v>5</v>
      </c>
      <c r="D6838" s="64">
        <f t="shared" si="854"/>
        <v>684</v>
      </c>
      <c r="E6838" s="64">
        <f t="shared" si="855"/>
        <v>3416</v>
      </c>
      <c r="F6838" s="64" t="str">
        <f t="shared" si="848"/>
        <v/>
      </c>
      <c r="G6838" s="64" t="str">
        <f t="shared" si="849"/>
        <v/>
      </c>
      <c r="H6838" s="64" t="str">
        <f t="shared" si="850"/>
        <v/>
      </c>
      <c r="I6838" s="80" t="str">
        <f>IFERROR(VLOOKUP(D6838,Sheet2!A:B,2,0),"")</f>
        <v/>
      </c>
      <c r="J6838" s="64" t="str">
        <f>IFERROR(IF(I6838&lt;&gt;"",VLOOKUP(I6838,Sheet2!B:C,2,0),""),"")</f>
        <v/>
      </c>
      <c r="K6838" s="64" t="str">
        <f>IFERROR( IF(I6838&lt;&gt;"", HLOOKUP(L$2+$A6838,Sheet2!BX:NK,2,0),""),"")</f>
        <v/>
      </c>
      <c r="L6838" t="str">
        <f>IF(OR(HLOOKUP(L$2+$A6838,Sheet2!BX:NK,$B6838,0),HLOOKUP(L$2+$A6838,Sheet2!BX:NK,$B6838,0)&lt;&gt;""),HLOOKUP(L$2+$A6838,Sheet2!BX:NK,$B6838,0),"")</f>
        <v/>
      </c>
      <c r="M6838" t="str">
        <f>IF(OR(HLOOKUP(M$2+$A6838,Sheet2!BY:NL,$B6838,0),HLOOKUP(M$2+$A6838,Sheet2!BY:NL,$B6838,0)&lt;&gt;""),HLOOKUP(M$2+$A6838,Sheet2!BY:NL,$B6838,0),"")</f>
        <v/>
      </c>
      <c r="N6838" t="str">
        <f>IF(OR(HLOOKUP(N$2+$A6838,Sheet2!BZ:NM,$B6838,0),HLOOKUP(N$2+$A6838,Sheet2!BZ:NM,$B6838,0)&lt;&gt;""),HLOOKUP(N$2+$A6838,Sheet2!BZ:NM,$B6838,0),"")</f>
        <v/>
      </c>
      <c r="O6838" t="str">
        <f>IF(OR(HLOOKUP(O$2+$A6838,Sheet2!CA:NN,$B6838,0),HLOOKUP(O$2+$A6838,Sheet2!CA:NN,$B6838,0)&lt;&gt;""),HLOOKUP(O$2+$A6838,Sheet2!CA:NN,$B6838,0),"")</f>
        <v/>
      </c>
      <c r="P6838" t="str">
        <f>IF(OR(HLOOKUP(P$2+$A6838,Sheet2!CB:NO,$B6838,0),HLOOKUP(P$2+$A6838,Sheet2!CB:NO,$B6838,0)&lt;&gt;""),HLOOKUP(P$2+$A6838,Sheet2!CB:NO,$B6838,0),"")</f>
        <v/>
      </c>
      <c r="Q6838" t="str">
        <f>IF(OR(HLOOKUP(Q$2+$A6838,Sheet2!CC:NO,$B6838,0),HLOOKUP(Q$2+$A6838,Sheet2!CC:NO,$B6838,0)&lt;&gt;""),HLOOKUP(Q$2+$A6838,Sheet2!CC:NO,$B6838,0),"")</f>
        <v/>
      </c>
    </row>
    <row r="6839" spans="1:17" x14ac:dyDescent="0.25">
      <c r="A6839" s="64">
        <f t="shared" si="851"/>
        <v>30</v>
      </c>
      <c r="B6839" s="64">
        <f t="shared" si="852"/>
        <v>688</v>
      </c>
      <c r="C6839" s="64">
        <f t="shared" si="853"/>
        <v>6</v>
      </c>
      <c r="D6839" s="64">
        <f t="shared" si="854"/>
        <v>684</v>
      </c>
      <c r="E6839" s="64">
        <f t="shared" si="855"/>
        <v>3416</v>
      </c>
      <c r="F6839" s="64" t="str">
        <f t="shared" si="848"/>
        <v/>
      </c>
      <c r="G6839" s="64" t="str">
        <f t="shared" si="849"/>
        <v/>
      </c>
      <c r="H6839" s="64" t="str">
        <f t="shared" si="850"/>
        <v/>
      </c>
      <c r="I6839" s="80" t="str">
        <f>IFERROR(VLOOKUP(D6839,Sheet2!A:B,2,0),"")</f>
        <v/>
      </c>
      <c r="J6839" s="64" t="str">
        <f>IFERROR(IF(I6839&lt;&gt;"",VLOOKUP(I6839,Sheet2!B:C,2,0),""),"")</f>
        <v/>
      </c>
      <c r="K6839" s="64" t="str">
        <f>IFERROR( IF(I6839&lt;&gt;"", HLOOKUP(L$2+$A6839,Sheet2!BX:NK,2,0),""),"")</f>
        <v/>
      </c>
      <c r="L6839" t="str">
        <f>IF(OR(HLOOKUP(L$2+$A6839,Sheet2!BX:NK,$B6839,0),HLOOKUP(L$2+$A6839,Sheet2!BX:NK,$B6839,0)&lt;&gt;""),HLOOKUP(L$2+$A6839,Sheet2!BX:NK,$B6839,0),"")</f>
        <v/>
      </c>
      <c r="M6839" t="str">
        <f>IF(OR(HLOOKUP(M$2+$A6839,Sheet2!BY:NL,$B6839,0),HLOOKUP(M$2+$A6839,Sheet2!BY:NL,$B6839,0)&lt;&gt;""),HLOOKUP(M$2+$A6839,Sheet2!BY:NL,$B6839,0),"")</f>
        <v/>
      </c>
      <c r="N6839" t="str">
        <f>IF(OR(HLOOKUP(N$2+$A6839,Sheet2!BZ:NM,$B6839,0),HLOOKUP(N$2+$A6839,Sheet2!BZ:NM,$B6839,0)&lt;&gt;""),HLOOKUP(N$2+$A6839,Sheet2!BZ:NM,$B6839,0),"")</f>
        <v/>
      </c>
      <c r="O6839" t="str">
        <f>IF(OR(HLOOKUP(O$2+$A6839,Sheet2!CA:NN,$B6839,0),HLOOKUP(O$2+$A6839,Sheet2!CA:NN,$B6839,0)&lt;&gt;""),HLOOKUP(O$2+$A6839,Sheet2!CA:NN,$B6839,0),"")</f>
        <v/>
      </c>
      <c r="P6839" t="str">
        <f>IF(OR(HLOOKUP(P$2+$A6839,Sheet2!CB:NO,$B6839,0),HLOOKUP(P$2+$A6839,Sheet2!CB:NO,$B6839,0)&lt;&gt;""),HLOOKUP(P$2+$A6839,Sheet2!CB:NO,$B6839,0),"")</f>
        <v/>
      </c>
      <c r="Q6839" t="str">
        <f>IF(OR(HLOOKUP(Q$2+$A6839,Sheet2!CC:NO,$B6839,0),HLOOKUP(Q$2+$A6839,Sheet2!CC:NO,$B6839,0)&lt;&gt;""),HLOOKUP(Q$2+$A6839,Sheet2!CC:NO,$B6839,0),"")</f>
        <v/>
      </c>
    </row>
    <row r="6840" spans="1:17" x14ac:dyDescent="0.25">
      <c r="A6840" s="64">
        <f t="shared" si="851"/>
        <v>36</v>
      </c>
      <c r="B6840" s="64">
        <f t="shared" si="852"/>
        <v>688</v>
      </c>
      <c r="C6840" s="64">
        <f t="shared" si="853"/>
        <v>7</v>
      </c>
      <c r="D6840" s="64">
        <f t="shared" si="854"/>
        <v>684</v>
      </c>
      <c r="E6840" s="64">
        <f t="shared" si="855"/>
        <v>3416</v>
      </c>
      <c r="F6840" s="64" t="str">
        <f t="shared" si="848"/>
        <v/>
      </c>
      <c r="G6840" s="64" t="str">
        <f t="shared" si="849"/>
        <v/>
      </c>
      <c r="H6840" s="64" t="str">
        <f t="shared" si="850"/>
        <v/>
      </c>
      <c r="I6840" s="80" t="str">
        <f>IFERROR(VLOOKUP(D6840,Sheet2!A:B,2,0),"")</f>
        <v/>
      </c>
      <c r="J6840" s="64" t="str">
        <f>IFERROR(IF(I6840&lt;&gt;"",VLOOKUP(I6840,Sheet2!B:C,2,0),""),"")</f>
        <v/>
      </c>
      <c r="K6840" s="64" t="str">
        <f>IFERROR( IF(I6840&lt;&gt;"", HLOOKUP(L$2+$A6840,Sheet2!BX:NK,2,0),""),"")</f>
        <v/>
      </c>
      <c r="L6840" t="str">
        <f>IF(OR(HLOOKUP(L$2+$A6840,Sheet2!BX:NK,$B6840,0),HLOOKUP(L$2+$A6840,Sheet2!BX:NK,$B6840,0)&lt;&gt;""),HLOOKUP(L$2+$A6840,Sheet2!BX:NK,$B6840,0),"")</f>
        <v/>
      </c>
      <c r="M6840" t="str">
        <f>IF(OR(HLOOKUP(M$2+$A6840,Sheet2!BY:NL,$B6840,0),HLOOKUP(M$2+$A6840,Sheet2!BY:NL,$B6840,0)&lt;&gt;""),HLOOKUP(M$2+$A6840,Sheet2!BY:NL,$B6840,0),"")</f>
        <v/>
      </c>
      <c r="N6840" t="str">
        <f>IF(OR(HLOOKUP(N$2+$A6840,Sheet2!BZ:NM,$B6840,0),HLOOKUP(N$2+$A6840,Sheet2!BZ:NM,$B6840,0)&lt;&gt;""),HLOOKUP(N$2+$A6840,Sheet2!BZ:NM,$B6840,0),"")</f>
        <v/>
      </c>
      <c r="O6840" t="str">
        <f>IF(OR(HLOOKUP(O$2+$A6840,Sheet2!CA:NN,$B6840,0),HLOOKUP(O$2+$A6840,Sheet2!CA:NN,$B6840,0)&lt;&gt;""),HLOOKUP(O$2+$A6840,Sheet2!CA:NN,$B6840,0),"")</f>
        <v/>
      </c>
      <c r="P6840" t="str">
        <f>IF(OR(HLOOKUP(P$2+$A6840,Sheet2!CB:NO,$B6840,0),HLOOKUP(P$2+$A6840,Sheet2!CB:NO,$B6840,0)&lt;&gt;""),HLOOKUP(P$2+$A6840,Sheet2!CB:NO,$B6840,0),"")</f>
        <v/>
      </c>
      <c r="Q6840" t="str">
        <f>IF(OR(HLOOKUP(Q$2+$A6840,Sheet2!CC:NO,$B6840,0),HLOOKUP(Q$2+$A6840,Sheet2!CC:NO,$B6840,0)&lt;&gt;""),HLOOKUP(Q$2+$A6840,Sheet2!CC:NO,$B6840,0),"")</f>
        <v/>
      </c>
    </row>
    <row r="6841" spans="1:17" x14ac:dyDescent="0.25">
      <c r="A6841" s="64">
        <f t="shared" si="851"/>
        <v>42</v>
      </c>
      <c r="B6841" s="64">
        <f t="shared" si="852"/>
        <v>688</v>
      </c>
      <c r="C6841" s="64">
        <f t="shared" si="853"/>
        <v>8</v>
      </c>
      <c r="D6841" s="64">
        <f t="shared" si="854"/>
        <v>684</v>
      </c>
      <c r="E6841" s="64">
        <f t="shared" si="855"/>
        <v>3416</v>
      </c>
      <c r="F6841" s="64" t="str">
        <f t="shared" si="848"/>
        <v/>
      </c>
      <c r="G6841" s="64" t="str">
        <f t="shared" si="849"/>
        <v/>
      </c>
      <c r="H6841" s="64" t="str">
        <f t="shared" si="850"/>
        <v/>
      </c>
      <c r="I6841" s="80" t="str">
        <f>IFERROR(VLOOKUP(D6841,Sheet2!A:B,2,0),"")</f>
        <v/>
      </c>
      <c r="J6841" s="64" t="str">
        <f>IFERROR(IF(I6841&lt;&gt;"",VLOOKUP(I6841,Sheet2!B:C,2,0),""),"")</f>
        <v/>
      </c>
      <c r="K6841" s="64" t="str">
        <f>IFERROR( IF(I6841&lt;&gt;"", HLOOKUP(L$2+$A6841,Sheet2!BX:NK,2,0),""),"")</f>
        <v/>
      </c>
      <c r="L6841" t="str">
        <f>IF(OR(HLOOKUP(L$2+$A6841,Sheet2!BX:NK,$B6841,0),HLOOKUP(L$2+$A6841,Sheet2!BX:NK,$B6841,0)&lt;&gt;""),HLOOKUP(L$2+$A6841,Sheet2!BX:NK,$B6841,0),"")</f>
        <v/>
      </c>
      <c r="M6841" t="str">
        <f>IF(OR(HLOOKUP(M$2+$A6841,Sheet2!BY:NL,$B6841,0),HLOOKUP(M$2+$A6841,Sheet2!BY:NL,$B6841,0)&lt;&gt;""),HLOOKUP(M$2+$A6841,Sheet2!BY:NL,$B6841,0),"")</f>
        <v/>
      </c>
      <c r="N6841" t="str">
        <f>IF(OR(HLOOKUP(N$2+$A6841,Sheet2!BZ:NM,$B6841,0),HLOOKUP(N$2+$A6841,Sheet2!BZ:NM,$B6841,0)&lt;&gt;""),HLOOKUP(N$2+$A6841,Sheet2!BZ:NM,$B6841,0),"")</f>
        <v/>
      </c>
      <c r="O6841" t="str">
        <f>IF(OR(HLOOKUP(O$2+$A6841,Sheet2!CA:NN,$B6841,0),HLOOKUP(O$2+$A6841,Sheet2!CA:NN,$B6841,0)&lt;&gt;""),HLOOKUP(O$2+$A6841,Sheet2!CA:NN,$B6841,0),"")</f>
        <v/>
      </c>
      <c r="P6841" t="str">
        <f>IF(OR(HLOOKUP(P$2+$A6841,Sheet2!CB:NO,$B6841,0),HLOOKUP(P$2+$A6841,Sheet2!CB:NO,$B6841,0)&lt;&gt;""),HLOOKUP(P$2+$A6841,Sheet2!CB:NO,$B6841,0),"")</f>
        <v/>
      </c>
      <c r="Q6841" t="str">
        <f>IF(OR(HLOOKUP(Q$2+$A6841,Sheet2!CC:NO,$B6841,0),HLOOKUP(Q$2+$A6841,Sheet2!CC:NO,$B6841,0)&lt;&gt;""),HLOOKUP(Q$2+$A6841,Sheet2!CC:NO,$B6841,0),"")</f>
        <v/>
      </c>
    </row>
    <row r="6842" spans="1:17" x14ac:dyDescent="0.25">
      <c r="A6842" s="64">
        <f t="shared" si="851"/>
        <v>48</v>
      </c>
      <c r="B6842" s="64">
        <f t="shared" si="852"/>
        <v>688</v>
      </c>
      <c r="C6842" s="64">
        <f t="shared" si="853"/>
        <v>9</v>
      </c>
      <c r="D6842" s="64">
        <f t="shared" si="854"/>
        <v>684</v>
      </c>
      <c r="E6842" s="64">
        <f t="shared" si="855"/>
        <v>3416</v>
      </c>
      <c r="F6842" s="64" t="str">
        <f t="shared" si="848"/>
        <v/>
      </c>
      <c r="G6842" s="64" t="str">
        <f t="shared" si="849"/>
        <v/>
      </c>
      <c r="H6842" s="64" t="str">
        <f t="shared" si="850"/>
        <v/>
      </c>
      <c r="I6842" s="80" t="str">
        <f>IFERROR(VLOOKUP(D6842,Sheet2!A:B,2,0),"")</f>
        <v/>
      </c>
      <c r="J6842" s="64" t="str">
        <f>IFERROR(IF(I6842&lt;&gt;"",VLOOKUP(I6842,Sheet2!B:C,2,0),""),"")</f>
        <v/>
      </c>
      <c r="K6842" s="64" t="str">
        <f>IFERROR( IF(I6842&lt;&gt;"", HLOOKUP(L$2+$A6842,Sheet2!BX:NK,2,0),""),"")</f>
        <v/>
      </c>
      <c r="L6842" t="str">
        <f>IF(OR(HLOOKUP(L$2+$A6842,Sheet2!BX:NK,$B6842,0),HLOOKUP(L$2+$A6842,Sheet2!BX:NK,$B6842,0)&lt;&gt;""),HLOOKUP(L$2+$A6842,Sheet2!BX:NK,$B6842,0),"")</f>
        <v/>
      </c>
      <c r="M6842" t="str">
        <f>IF(OR(HLOOKUP(M$2+$A6842,Sheet2!BY:NL,$B6842,0),HLOOKUP(M$2+$A6842,Sheet2!BY:NL,$B6842,0)&lt;&gt;""),HLOOKUP(M$2+$A6842,Sheet2!BY:NL,$B6842,0),"")</f>
        <v/>
      </c>
      <c r="N6842" t="str">
        <f>IF(OR(HLOOKUP(N$2+$A6842,Sheet2!BZ:NM,$B6842,0),HLOOKUP(N$2+$A6842,Sheet2!BZ:NM,$B6842,0)&lt;&gt;""),HLOOKUP(N$2+$A6842,Sheet2!BZ:NM,$B6842,0),"")</f>
        <v/>
      </c>
      <c r="O6842" t="str">
        <f>IF(OR(HLOOKUP(O$2+$A6842,Sheet2!CA:NN,$B6842,0),HLOOKUP(O$2+$A6842,Sheet2!CA:NN,$B6842,0)&lt;&gt;""),HLOOKUP(O$2+$A6842,Sheet2!CA:NN,$B6842,0),"")</f>
        <v/>
      </c>
      <c r="P6842" t="str">
        <f>IF(OR(HLOOKUP(P$2+$A6842,Sheet2!CB:NO,$B6842,0),HLOOKUP(P$2+$A6842,Sheet2!CB:NO,$B6842,0)&lt;&gt;""),HLOOKUP(P$2+$A6842,Sheet2!CB:NO,$B6842,0),"")</f>
        <v/>
      </c>
      <c r="Q6842" t="str">
        <f>IF(OR(HLOOKUP(Q$2+$A6842,Sheet2!CC:NO,$B6842,0),HLOOKUP(Q$2+$A6842,Sheet2!CC:NO,$B6842,0)&lt;&gt;""),HLOOKUP(Q$2+$A6842,Sheet2!CC:NO,$B6842,0),"")</f>
        <v/>
      </c>
    </row>
    <row r="6843" spans="1:17" x14ac:dyDescent="0.25">
      <c r="A6843" s="64">
        <f t="shared" si="851"/>
        <v>54</v>
      </c>
      <c r="B6843" s="64">
        <f t="shared" si="852"/>
        <v>688</v>
      </c>
      <c r="C6843" s="64">
        <f t="shared" si="853"/>
        <v>10</v>
      </c>
      <c r="D6843" s="64">
        <f t="shared" si="854"/>
        <v>684</v>
      </c>
      <c r="E6843" s="64">
        <f t="shared" si="855"/>
        <v>3416</v>
      </c>
      <c r="F6843" s="64" t="str">
        <f t="shared" si="848"/>
        <v/>
      </c>
      <c r="G6843" s="64" t="str">
        <f t="shared" si="849"/>
        <v/>
      </c>
      <c r="H6843" s="64" t="str">
        <f t="shared" si="850"/>
        <v/>
      </c>
      <c r="I6843" s="80" t="str">
        <f>IFERROR(VLOOKUP(D6843,Sheet2!A:B,2,0),"")</f>
        <v/>
      </c>
      <c r="J6843" s="64" t="str">
        <f>IFERROR(IF(I6843&lt;&gt;"",VLOOKUP(I6843,Sheet2!B:C,2,0),""),"")</f>
        <v/>
      </c>
      <c r="K6843" s="64" t="str">
        <f>IFERROR( IF(I6843&lt;&gt;"", HLOOKUP(L$2+$A6843,Sheet2!BX:NK,2,0),""),"")</f>
        <v/>
      </c>
      <c r="L6843" t="str">
        <f>IF(OR(HLOOKUP(L$2+$A6843,Sheet2!BX:NK,$B6843,0),HLOOKUP(L$2+$A6843,Sheet2!BX:NK,$B6843,0)&lt;&gt;""),HLOOKUP(L$2+$A6843,Sheet2!BX:NK,$B6843,0),"")</f>
        <v/>
      </c>
      <c r="M6843" t="str">
        <f>IF(OR(HLOOKUP(M$2+$A6843,Sheet2!BY:NL,$B6843,0),HLOOKUP(M$2+$A6843,Sheet2!BY:NL,$B6843,0)&lt;&gt;""),HLOOKUP(M$2+$A6843,Sheet2!BY:NL,$B6843,0),"")</f>
        <v/>
      </c>
      <c r="N6843" t="str">
        <f>IF(OR(HLOOKUP(N$2+$A6843,Sheet2!BZ:NM,$B6843,0),HLOOKUP(N$2+$A6843,Sheet2!BZ:NM,$B6843,0)&lt;&gt;""),HLOOKUP(N$2+$A6843,Sheet2!BZ:NM,$B6843,0),"")</f>
        <v/>
      </c>
      <c r="O6843" t="str">
        <f>IF(OR(HLOOKUP(O$2+$A6843,Sheet2!CA:NN,$B6843,0),HLOOKUP(O$2+$A6843,Sheet2!CA:NN,$B6843,0)&lt;&gt;""),HLOOKUP(O$2+$A6843,Sheet2!CA:NN,$B6843,0),"")</f>
        <v/>
      </c>
      <c r="P6843" t="str">
        <f>IF(OR(HLOOKUP(P$2+$A6843,Sheet2!CB:NO,$B6843,0),HLOOKUP(P$2+$A6843,Sheet2!CB:NO,$B6843,0)&lt;&gt;""),HLOOKUP(P$2+$A6843,Sheet2!CB:NO,$B6843,0),"")</f>
        <v/>
      </c>
      <c r="Q6843" t="str">
        <f>IF(OR(HLOOKUP(Q$2+$A6843,Sheet2!CC:NO,$B6843,0),HLOOKUP(Q$2+$A6843,Sheet2!CC:NO,$B6843,0)&lt;&gt;""),HLOOKUP(Q$2+$A6843,Sheet2!CC:NO,$B6843,0),"")</f>
        <v/>
      </c>
    </row>
    <row r="6844" spans="1:17" x14ac:dyDescent="0.25">
      <c r="A6844" s="64">
        <f t="shared" si="851"/>
        <v>0</v>
      </c>
      <c r="B6844" s="64">
        <f t="shared" si="852"/>
        <v>689</v>
      </c>
      <c r="C6844" s="64">
        <f t="shared" si="853"/>
        <v>1</v>
      </c>
      <c r="D6844" s="64">
        <f t="shared" si="854"/>
        <v>685</v>
      </c>
      <c r="E6844" s="64">
        <f t="shared" si="855"/>
        <v>3421</v>
      </c>
      <c r="F6844" s="64" t="str">
        <f t="shared" si="848"/>
        <v/>
      </c>
      <c r="G6844" s="64" t="str">
        <f t="shared" si="849"/>
        <v/>
      </c>
      <c r="H6844" s="64" t="str">
        <f t="shared" si="850"/>
        <v/>
      </c>
      <c r="I6844" s="80" t="str">
        <f>IFERROR(VLOOKUP(D6844,Sheet2!A:B,2,0),"")</f>
        <v/>
      </c>
      <c r="J6844" s="64" t="str">
        <f>IFERROR(IF(I6844&lt;&gt;"",VLOOKUP(I6844,Sheet2!B:C,2,0),""),"")</f>
        <v/>
      </c>
      <c r="K6844" s="64" t="str">
        <f>IFERROR( IF(I6844&lt;&gt;"", HLOOKUP(L$2+$A6844,Sheet2!BX:NK,2,0),""),"")</f>
        <v/>
      </c>
      <c r="L6844" t="str">
        <f>IF(OR(HLOOKUP(L$2+$A6844,Sheet2!BX:NK,$B6844,0),HLOOKUP(L$2+$A6844,Sheet2!BX:NK,$B6844,0)&lt;&gt;""),HLOOKUP(L$2+$A6844,Sheet2!BX:NK,$B6844,0),"")</f>
        <v/>
      </c>
      <c r="M6844" t="str">
        <f>IF(OR(HLOOKUP(M$2+$A6844,Sheet2!BY:NL,$B6844,0),HLOOKUP(M$2+$A6844,Sheet2!BY:NL,$B6844,0)&lt;&gt;""),HLOOKUP(M$2+$A6844,Sheet2!BY:NL,$B6844,0),"")</f>
        <v/>
      </c>
      <c r="N6844" t="str">
        <f>IF(OR(HLOOKUP(N$2+$A6844,Sheet2!BZ:NM,$B6844,0),HLOOKUP(N$2+$A6844,Sheet2!BZ:NM,$B6844,0)&lt;&gt;""),HLOOKUP(N$2+$A6844,Sheet2!BZ:NM,$B6844,0),"")</f>
        <v/>
      </c>
      <c r="O6844" t="str">
        <f>IF(OR(HLOOKUP(O$2+$A6844,Sheet2!CA:NN,$B6844,0),HLOOKUP(O$2+$A6844,Sheet2!CA:NN,$B6844,0)&lt;&gt;""),HLOOKUP(O$2+$A6844,Sheet2!CA:NN,$B6844,0),"")</f>
        <v/>
      </c>
      <c r="P6844" t="str">
        <f>IF(OR(HLOOKUP(P$2+$A6844,Sheet2!CB:NO,$B6844,0),HLOOKUP(P$2+$A6844,Sheet2!CB:NO,$B6844,0)&lt;&gt;""),HLOOKUP(P$2+$A6844,Sheet2!CB:NO,$B6844,0),"")</f>
        <v/>
      </c>
      <c r="Q6844" t="str">
        <f>IF(OR(HLOOKUP(Q$2+$A6844,Sheet2!CC:NO,$B6844,0),HLOOKUP(Q$2+$A6844,Sheet2!CC:NO,$B6844,0)&lt;&gt;""),HLOOKUP(Q$2+$A6844,Sheet2!CC:NO,$B6844,0),"")</f>
        <v/>
      </c>
    </row>
    <row r="6845" spans="1:17" x14ac:dyDescent="0.25">
      <c r="A6845" s="64">
        <f t="shared" si="851"/>
        <v>6</v>
      </c>
      <c r="B6845" s="64">
        <f t="shared" si="852"/>
        <v>689</v>
      </c>
      <c r="C6845" s="64">
        <f t="shared" si="853"/>
        <v>2</v>
      </c>
      <c r="D6845" s="64">
        <f t="shared" si="854"/>
        <v>685</v>
      </c>
      <c r="E6845" s="64">
        <f t="shared" si="855"/>
        <v>3421</v>
      </c>
      <c r="F6845" s="64" t="str">
        <f t="shared" si="848"/>
        <v/>
      </c>
      <c r="G6845" s="64" t="str">
        <f t="shared" si="849"/>
        <v/>
      </c>
      <c r="H6845" s="64" t="str">
        <f t="shared" si="850"/>
        <v/>
      </c>
      <c r="I6845" s="80" t="str">
        <f>IFERROR(VLOOKUP(D6845,Sheet2!A:B,2,0),"")</f>
        <v/>
      </c>
      <c r="J6845" s="64" t="str">
        <f>IFERROR(IF(I6845&lt;&gt;"",VLOOKUP(I6845,Sheet2!B:C,2,0),""),"")</f>
        <v/>
      </c>
      <c r="K6845" s="64" t="str">
        <f>IFERROR( IF(I6845&lt;&gt;"", HLOOKUP(L$2+$A6845,Sheet2!BX:NK,2,0),""),"")</f>
        <v/>
      </c>
      <c r="L6845" t="str">
        <f>IF(OR(HLOOKUP(L$2+$A6845,Sheet2!BX:NK,$B6845,0),HLOOKUP(L$2+$A6845,Sheet2!BX:NK,$B6845,0)&lt;&gt;""),HLOOKUP(L$2+$A6845,Sheet2!BX:NK,$B6845,0),"")</f>
        <v/>
      </c>
      <c r="M6845" t="str">
        <f>IF(OR(HLOOKUP(M$2+$A6845,Sheet2!BY:NL,$B6845,0),HLOOKUP(M$2+$A6845,Sheet2!BY:NL,$B6845,0)&lt;&gt;""),HLOOKUP(M$2+$A6845,Sheet2!BY:NL,$B6845,0),"")</f>
        <v/>
      </c>
      <c r="N6845" t="str">
        <f>IF(OR(HLOOKUP(N$2+$A6845,Sheet2!BZ:NM,$B6845,0),HLOOKUP(N$2+$A6845,Sheet2!BZ:NM,$B6845,0)&lt;&gt;""),HLOOKUP(N$2+$A6845,Sheet2!BZ:NM,$B6845,0),"")</f>
        <v/>
      </c>
      <c r="O6845" t="str">
        <f>IF(OR(HLOOKUP(O$2+$A6845,Sheet2!CA:NN,$B6845,0),HLOOKUP(O$2+$A6845,Sheet2!CA:NN,$B6845,0)&lt;&gt;""),HLOOKUP(O$2+$A6845,Sheet2!CA:NN,$B6845,0),"")</f>
        <v/>
      </c>
      <c r="P6845" t="str">
        <f>IF(OR(HLOOKUP(P$2+$A6845,Sheet2!CB:NO,$B6845,0),HLOOKUP(P$2+$A6845,Sheet2!CB:NO,$B6845,0)&lt;&gt;""),HLOOKUP(P$2+$A6845,Sheet2!CB:NO,$B6845,0),"")</f>
        <v/>
      </c>
      <c r="Q6845" t="str">
        <f>IF(OR(HLOOKUP(Q$2+$A6845,Sheet2!CC:NO,$B6845,0),HLOOKUP(Q$2+$A6845,Sheet2!CC:NO,$B6845,0)&lt;&gt;""),HLOOKUP(Q$2+$A6845,Sheet2!CC:NO,$B6845,0),"")</f>
        <v/>
      </c>
    </row>
    <row r="6846" spans="1:17" x14ac:dyDescent="0.25">
      <c r="A6846" s="64">
        <f t="shared" si="851"/>
        <v>12</v>
      </c>
      <c r="B6846" s="64">
        <f t="shared" si="852"/>
        <v>689</v>
      </c>
      <c r="C6846" s="64">
        <f t="shared" si="853"/>
        <v>3</v>
      </c>
      <c r="D6846" s="64">
        <f t="shared" si="854"/>
        <v>685</v>
      </c>
      <c r="E6846" s="64">
        <f t="shared" si="855"/>
        <v>3421</v>
      </c>
      <c r="F6846" s="64" t="str">
        <f t="shared" si="848"/>
        <v/>
      </c>
      <c r="G6846" s="64" t="str">
        <f t="shared" si="849"/>
        <v/>
      </c>
      <c r="H6846" s="64" t="str">
        <f t="shared" si="850"/>
        <v/>
      </c>
      <c r="I6846" s="80" t="str">
        <f>IFERROR(VLOOKUP(D6846,Sheet2!A:B,2,0),"")</f>
        <v/>
      </c>
      <c r="J6846" s="64" t="str">
        <f>IFERROR(IF(I6846&lt;&gt;"",VLOOKUP(I6846,Sheet2!B:C,2,0),""),"")</f>
        <v/>
      </c>
      <c r="K6846" s="64" t="str">
        <f>IFERROR( IF(I6846&lt;&gt;"", HLOOKUP(L$2+$A6846,Sheet2!BX:NK,2,0),""),"")</f>
        <v/>
      </c>
      <c r="L6846" t="str">
        <f>IF(OR(HLOOKUP(L$2+$A6846,Sheet2!BX:NK,$B6846,0),HLOOKUP(L$2+$A6846,Sheet2!BX:NK,$B6846,0)&lt;&gt;""),HLOOKUP(L$2+$A6846,Sheet2!BX:NK,$B6846,0),"")</f>
        <v/>
      </c>
      <c r="M6846" t="str">
        <f>IF(OR(HLOOKUP(M$2+$A6846,Sheet2!BY:NL,$B6846,0),HLOOKUP(M$2+$A6846,Sheet2!BY:NL,$B6846,0)&lt;&gt;""),HLOOKUP(M$2+$A6846,Sheet2!BY:NL,$B6846,0),"")</f>
        <v/>
      </c>
      <c r="N6846" t="str">
        <f>IF(OR(HLOOKUP(N$2+$A6846,Sheet2!BZ:NM,$B6846,0),HLOOKUP(N$2+$A6846,Sheet2!BZ:NM,$B6846,0)&lt;&gt;""),HLOOKUP(N$2+$A6846,Sheet2!BZ:NM,$B6846,0),"")</f>
        <v/>
      </c>
      <c r="O6846" t="str">
        <f>IF(OR(HLOOKUP(O$2+$A6846,Sheet2!CA:NN,$B6846,0),HLOOKUP(O$2+$A6846,Sheet2!CA:NN,$B6846,0)&lt;&gt;""),HLOOKUP(O$2+$A6846,Sheet2!CA:NN,$B6846,0),"")</f>
        <v/>
      </c>
      <c r="P6846" t="str">
        <f>IF(OR(HLOOKUP(P$2+$A6846,Sheet2!CB:NO,$B6846,0),HLOOKUP(P$2+$A6846,Sheet2!CB:NO,$B6846,0)&lt;&gt;""),HLOOKUP(P$2+$A6846,Sheet2!CB:NO,$B6846,0),"")</f>
        <v/>
      </c>
      <c r="Q6846" t="str">
        <f>IF(OR(HLOOKUP(Q$2+$A6846,Sheet2!CC:NO,$B6846,0),HLOOKUP(Q$2+$A6846,Sheet2!CC:NO,$B6846,0)&lt;&gt;""),HLOOKUP(Q$2+$A6846,Sheet2!CC:NO,$B6846,0),"")</f>
        <v/>
      </c>
    </row>
    <row r="6847" spans="1:17" x14ac:dyDescent="0.25">
      <c r="A6847" s="64">
        <f t="shared" si="851"/>
        <v>18</v>
      </c>
      <c r="B6847" s="64">
        <f t="shared" si="852"/>
        <v>689</v>
      </c>
      <c r="C6847" s="64">
        <f t="shared" si="853"/>
        <v>4</v>
      </c>
      <c r="D6847" s="64">
        <f t="shared" si="854"/>
        <v>685</v>
      </c>
      <c r="E6847" s="64">
        <f t="shared" si="855"/>
        <v>3421</v>
      </c>
      <c r="F6847" s="64" t="str">
        <f t="shared" si="848"/>
        <v/>
      </c>
      <c r="G6847" s="64" t="str">
        <f t="shared" si="849"/>
        <v/>
      </c>
      <c r="H6847" s="64" t="str">
        <f t="shared" si="850"/>
        <v/>
      </c>
      <c r="I6847" s="80" t="str">
        <f>IFERROR(VLOOKUP(D6847,Sheet2!A:B,2,0),"")</f>
        <v/>
      </c>
      <c r="J6847" s="64" t="str">
        <f>IFERROR(IF(I6847&lt;&gt;"",VLOOKUP(I6847,Sheet2!B:C,2,0),""),"")</f>
        <v/>
      </c>
      <c r="K6847" s="64" t="str">
        <f>IFERROR( IF(I6847&lt;&gt;"", HLOOKUP(L$2+$A6847,Sheet2!BX:NK,2,0),""),"")</f>
        <v/>
      </c>
      <c r="L6847" t="str">
        <f>IF(OR(HLOOKUP(L$2+$A6847,Sheet2!BX:NK,$B6847,0),HLOOKUP(L$2+$A6847,Sheet2!BX:NK,$B6847,0)&lt;&gt;""),HLOOKUP(L$2+$A6847,Sheet2!BX:NK,$B6847,0),"")</f>
        <v/>
      </c>
      <c r="M6847" t="str">
        <f>IF(OR(HLOOKUP(M$2+$A6847,Sheet2!BY:NL,$B6847,0),HLOOKUP(M$2+$A6847,Sheet2!BY:NL,$B6847,0)&lt;&gt;""),HLOOKUP(M$2+$A6847,Sheet2!BY:NL,$B6847,0),"")</f>
        <v/>
      </c>
      <c r="N6847" t="str">
        <f>IF(OR(HLOOKUP(N$2+$A6847,Sheet2!BZ:NM,$B6847,0),HLOOKUP(N$2+$A6847,Sheet2!BZ:NM,$B6847,0)&lt;&gt;""),HLOOKUP(N$2+$A6847,Sheet2!BZ:NM,$B6847,0),"")</f>
        <v/>
      </c>
      <c r="O6847" t="str">
        <f>IF(OR(HLOOKUP(O$2+$A6847,Sheet2!CA:NN,$B6847,0),HLOOKUP(O$2+$A6847,Sheet2!CA:NN,$B6847,0)&lt;&gt;""),HLOOKUP(O$2+$A6847,Sheet2!CA:NN,$B6847,0),"")</f>
        <v/>
      </c>
      <c r="P6847" t="str">
        <f>IF(OR(HLOOKUP(P$2+$A6847,Sheet2!CB:NO,$B6847,0),HLOOKUP(P$2+$A6847,Sheet2!CB:NO,$B6847,0)&lt;&gt;""),HLOOKUP(P$2+$A6847,Sheet2!CB:NO,$B6847,0),"")</f>
        <v/>
      </c>
      <c r="Q6847" t="str">
        <f>IF(OR(HLOOKUP(Q$2+$A6847,Sheet2!CC:NO,$B6847,0),HLOOKUP(Q$2+$A6847,Sheet2!CC:NO,$B6847,0)&lt;&gt;""),HLOOKUP(Q$2+$A6847,Sheet2!CC:NO,$B6847,0),"")</f>
        <v/>
      </c>
    </row>
    <row r="6848" spans="1:17" x14ac:dyDescent="0.25">
      <c r="A6848" s="64">
        <f t="shared" si="851"/>
        <v>24</v>
      </c>
      <c r="B6848" s="64">
        <f t="shared" si="852"/>
        <v>689</v>
      </c>
      <c r="C6848" s="64">
        <f t="shared" si="853"/>
        <v>5</v>
      </c>
      <c r="D6848" s="64">
        <f t="shared" si="854"/>
        <v>685</v>
      </c>
      <c r="E6848" s="64">
        <f t="shared" si="855"/>
        <v>3421</v>
      </c>
      <c r="F6848" s="64" t="str">
        <f t="shared" si="848"/>
        <v/>
      </c>
      <c r="G6848" s="64" t="str">
        <f t="shared" si="849"/>
        <v/>
      </c>
      <c r="H6848" s="64" t="str">
        <f t="shared" si="850"/>
        <v/>
      </c>
      <c r="I6848" s="80" t="str">
        <f>IFERROR(VLOOKUP(D6848,Sheet2!A:B,2,0),"")</f>
        <v/>
      </c>
      <c r="J6848" s="64" t="str">
        <f>IFERROR(IF(I6848&lt;&gt;"",VLOOKUP(I6848,Sheet2!B:C,2,0),""),"")</f>
        <v/>
      </c>
      <c r="K6848" s="64" t="str">
        <f>IFERROR( IF(I6848&lt;&gt;"", HLOOKUP(L$2+$A6848,Sheet2!BX:NK,2,0),""),"")</f>
        <v/>
      </c>
      <c r="L6848" t="str">
        <f>IF(OR(HLOOKUP(L$2+$A6848,Sheet2!BX:NK,$B6848,0),HLOOKUP(L$2+$A6848,Sheet2!BX:NK,$B6848,0)&lt;&gt;""),HLOOKUP(L$2+$A6848,Sheet2!BX:NK,$B6848,0),"")</f>
        <v/>
      </c>
      <c r="M6848" t="str">
        <f>IF(OR(HLOOKUP(M$2+$A6848,Sheet2!BY:NL,$B6848,0),HLOOKUP(M$2+$A6848,Sheet2!BY:NL,$B6848,0)&lt;&gt;""),HLOOKUP(M$2+$A6848,Sheet2!BY:NL,$B6848,0),"")</f>
        <v/>
      </c>
      <c r="N6848" t="str">
        <f>IF(OR(HLOOKUP(N$2+$A6848,Sheet2!BZ:NM,$B6848,0),HLOOKUP(N$2+$A6848,Sheet2!BZ:NM,$B6848,0)&lt;&gt;""),HLOOKUP(N$2+$A6848,Sheet2!BZ:NM,$B6848,0),"")</f>
        <v/>
      </c>
      <c r="O6848" t="str">
        <f>IF(OR(HLOOKUP(O$2+$A6848,Sheet2!CA:NN,$B6848,0),HLOOKUP(O$2+$A6848,Sheet2!CA:NN,$B6848,0)&lt;&gt;""),HLOOKUP(O$2+$A6848,Sheet2!CA:NN,$B6848,0),"")</f>
        <v/>
      </c>
      <c r="P6848" t="str">
        <f>IF(OR(HLOOKUP(P$2+$A6848,Sheet2!CB:NO,$B6848,0),HLOOKUP(P$2+$A6848,Sheet2!CB:NO,$B6848,0)&lt;&gt;""),HLOOKUP(P$2+$A6848,Sheet2!CB:NO,$B6848,0),"")</f>
        <v/>
      </c>
      <c r="Q6848" t="str">
        <f>IF(OR(HLOOKUP(Q$2+$A6848,Sheet2!CC:NO,$B6848,0),HLOOKUP(Q$2+$A6848,Sheet2!CC:NO,$B6848,0)&lt;&gt;""),HLOOKUP(Q$2+$A6848,Sheet2!CC:NO,$B6848,0),"")</f>
        <v/>
      </c>
    </row>
    <row r="6849" spans="1:17" x14ac:dyDescent="0.25">
      <c r="A6849" s="64">
        <f t="shared" si="851"/>
        <v>30</v>
      </c>
      <c r="B6849" s="64">
        <f t="shared" si="852"/>
        <v>689</v>
      </c>
      <c r="C6849" s="64">
        <f t="shared" si="853"/>
        <v>6</v>
      </c>
      <c r="D6849" s="64">
        <f t="shared" si="854"/>
        <v>685</v>
      </c>
      <c r="E6849" s="64">
        <f t="shared" si="855"/>
        <v>3421</v>
      </c>
      <c r="F6849" s="64" t="str">
        <f t="shared" si="848"/>
        <v/>
      </c>
      <c r="G6849" s="64" t="str">
        <f t="shared" si="849"/>
        <v/>
      </c>
      <c r="H6849" s="64" t="str">
        <f t="shared" si="850"/>
        <v/>
      </c>
      <c r="I6849" s="80" t="str">
        <f>IFERROR(VLOOKUP(D6849,Sheet2!A:B,2,0),"")</f>
        <v/>
      </c>
      <c r="J6849" s="64" t="str">
        <f>IFERROR(IF(I6849&lt;&gt;"",VLOOKUP(I6849,Sheet2!B:C,2,0),""),"")</f>
        <v/>
      </c>
      <c r="K6849" s="64" t="str">
        <f>IFERROR( IF(I6849&lt;&gt;"", HLOOKUP(L$2+$A6849,Sheet2!BX:NK,2,0),""),"")</f>
        <v/>
      </c>
      <c r="L6849" t="str">
        <f>IF(OR(HLOOKUP(L$2+$A6849,Sheet2!BX:NK,$B6849,0),HLOOKUP(L$2+$A6849,Sheet2!BX:NK,$B6849,0)&lt;&gt;""),HLOOKUP(L$2+$A6849,Sheet2!BX:NK,$B6849,0),"")</f>
        <v/>
      </c>
      <c r="M6849" t="str">
        <f>IF(OR(HLOOKUP(M$2+$A6849,Sheet2!BY:NL,$B6849,0),HLOOKUP(M$2+$A6849,Sheet2!BY:NL,$B6849,0)&lt;&gt;""),HLOOKUP(M$2+$A6849,Sheet2!BY:NL,$B6849,0),"")</f>
        <v/>
      </c>
      <c r="N6849" t="str">
        <f>IF(OR(HLOOKUP(N$2+$A6849,Sheet2!BZ:NM,$B6849,0),HLOOKUP(N$2+$A6849,Sheet2!BZ:NM,$B6849,0)&lt;&gt;""),HLOOKUP(N$2+$A6849,Sheet2!BZ:NM,$B6849,0),"")</f>
        <v/>
      </c>
      <c r="O6849" t="str">
        <f>IF(OR(HLOOKUP(O$2+$A6849,Sheet2!CA:NN,$B6849,0),HLOOKUP(O$2+$A6849,Sheet2!CA:NN,$B6849,0)&lt;&gt;""),HLOOKUP(O$2+$A6849,Sheet2!CA:NN,$B6849,0),"")</f>
        <v/>
      </c>
      <c r="P6849" t="str">
        <f>IF(OR(HLOOKUP(P$2+$A6849,Sheet2!CB:NO,$B6849,0),HLOOKUP(P$2+$A6849,Sheet2!CB:NO,$B6849,0)&lt;&gt;""),HLOOKUP(P$2+$A6849,Sheet2!CB:NO,$B6849,0),"")</f>
        <v/>
      </c>
      <c r="Q6849" t="str">
        <f>IF(OR(HLOOKUP(Q$2+$A6849,Sheet2!CC:NO,$B6849,0),HLOOKUP(Q$2+$A6849,Sheet2!CC:NO,$B6849,0)&lt;&gt;""),HLOOKUP(Q$2+$A6849,Sheet2!CC:NO,$B6849,0),"")</f>
        <v/>
      </c>
    </row>
    <row r="6850" spans="1:17" x14ac:dyDescent="0.25">
      <c r="A6850" s="64">
        <f t="shared" si="851"/>
        <v>36</v>
      </c>
      <c r="B6850" s="64">
        <f t="shared" si="852"/>
        <v>689</v>
      </c>
      <c r="C6850" s="64">
        <f t="shared" si="853"/>
        <v>7</v>
      </c>
      <c r="D6850" s="64">
        <f t="shared" si="854"/>
        <v>685</v>
      </c>
      <c r="E6850" s="64">
        <f t="shared" si="855"/>
        <v>3421</v>
      </c>
      <c r="F6850" s="64" t="str">
        <f t="shared" si="848"/>
        <v/>
      </c>
      <c r="G6850" s="64" t="str">
        <f t="shared" si="849"/>
        <v/>
      </c>
      <c r="H6850" s="64" t="str">
        <f t="shared" si="850"/>
        <v/>
      </c>
      <c r="I6850" s="80" t="str">
        <f>IFERROR(VLOOKUP(D6850,Sheet2!A:B,2,0),"")</f>
        <v/>
      </c>
      <c r="J6850" s="64" t="str">
        <f>IFERROR(IF(I6850&lt;&gt;"",VLOOKUP(I6850,Sheet2!B:C,2,0),""),"")</f>
        <v/>
      </c>
      <c r="K6850" s="64" t="str">
        <f>IFERROR( IF(I6850&lt;&gt;"", HLOOKUP(L$2+$A6850,Sheet2!BX:NK,2,0),""),"")</f>
        <v/>
      </c>
      <c r="L6850" t="str">
        <f>IF(OR(HLOOKUP(L$2+$A6850,Sheet2!BX:NK,$B6850,0),HLOOKUP(L$2+$A6850,Sheet2!BX:NK,$B6850,0)&lt;&gt;""),HLOOKUP(L$2+$A6850,Sheet2!BX:NK,$B6850,0),"")</f>
        <v/>
      </c>
      <c r="M6850" t="str">
        <f>IF(OR(HLOOKUP(M$2+$A6850,Sheet2!BY:NL,$B6850,0),HLOOKUP(M$2+$A6850,Sheet2!BY:NL,$B6850,0)&lt;&gt;""),HLOOKUP(M$2+$A6850,Sheet2!BY:NL,$B6850,0),"")</f>
        <v/>
      </c>
      <c r="N6850" t="str">
        <f>IF(OR(HLOOKUP(N$2+$A6850,Sheet2!BZ:NM,$B6850,0),HLOOKUP(N$2+$A6850,Sheet2!BZ:NM,$B6850,0)&lt;&gt;""),HLOOKUP(N$2+$A6850,Sheet2!BZ:NM,$B6850,0),"")</f>
        <v/>
      </c>
      <c r="O6850" t="str">
        <f>IF(OR(HLOOKUP(O$2+$A6850,Sheet2!CA:NN,$B6850,0),HLOOKUP(O$2+$A6850,Sheet2!CA:NN,$B6850,0)&lt;&gt;""),HLOOKUP(O$2+$A6850,Sheet2!CA:NN,$B6850,0),"")</f>
        <v/>
      </c>
      <c r="P6850" t="str">
        <f>IF(OR(HLOOKUP(P$2+$A6850,Sheet2!CB:NO,$B6850,0),HLOOKUP(P$2+$A6850,Sheet2!CB:NO,$B6850,0)&lt;&gt;""),HLOOKUP(P$2+$A6850,Sheet2!CB:NO,$B6850,0),"")</f>
        <v/>
      </c>
      <c r="Q6850" t="str">
        <f>IF(OR(HLOOKUP(Q$2+$A6850,Sheet2!CC:NO,$B6850,0),HLOOKUP(Q$2+$A6850,Sheet2!CC:NO,$B6850,0)&lt;&gt;""),HLOOKUP(Q$2+$A6850,Sheet2!CC:NO,$B6850,0),"")</f>
        <v/>
      </c>
    </row>
    <row r="6851" spans="1:17" x14ac:dyDescent="0.25">
      <c r="A6851" s="64">
        <f t="shared" si="851"/>
        <v>42</v>
      </c>
      <c r="B6851" s="64">
        <f t="shared" si="852"/>
        <v>689</v>
      </c>
      <c r="C6851" s="64">
        <f t="shared" si="853"/>
        <v>8</v>
      </c>
      <c r="D6851" s="64">
        <f t="shared" si="854"/>
        <v>685</v>
      </c>
      <c r="E6851" s="64">
        <f t="shared" si="855"/>
        <v>3421</v>
      </c>
      <c r="F6851" s="64" t="str">
        <f t="shared" si="848"/>
        <v/>
      </c>
      <c r="G6851" s="64" t="str">
        <f t="shared" si="849"/>
        <v/>
      </c>
      <c r="H6851" s="64" t="str">
        <f t="shared" si="850"/>
        <v/>
      </c>
      <c r="I6851" s="80" t="str">
        <f>IFERROR(VLOOKUP(D6851,Sheet2!A:B,2,0),"")</f>
        <v/>
      </c>
      <c r="J6851" s="64" t="str">
        <f>IFERROR(IF(I6851&lt;&gt;"",VLOOKUP(I6851,Sheet2!B:C,2,0),""),"")</f>
        <v/>
      </c>
      <c r="K6851" s="64" t="str">
        <f>IFERROR( IF(I6851&lt;&gt;"", HLOOKUP(L$2+$A6851,Sheet2!BX:NK,2,0),""),"")</f>
        <v/>
      </c>
      <c r="L6851" t="str">
        <f>IF(OR(HLOOKUP(L$2+$A6851,Sheet2!BX:NK,$B6851,0),HLOOKUP(L$2+$A6851,Sheet2!BX:NK,$B6851,0)&lt;&gt;""),HLOOKUP(L$2+$A6851,Sheet2!BX:NK,$B6851,0),"")</f>
        <v/>
      </c>
      <c r="M6851" t="str">
        <f>IF(OR(HLOOKUP(M$2+$A6851,Sheet2!BY:NL,$B6851,0),HLOOKUP(M$2+$A6851,Sheet2!BY:NL,$B6851,0)&lt;&gt;""),HLOOKUP(M$2+$A6851,Sheet2!BY:NL,$B6851,0),"")</f>
        <v/>
      </c>
      <c r="N6851" t="str">
        <f>IF(OR(HLOOKUP(N$2+$A6851,Sheet2!BZ:NM,$B6851,0),HLOOKUP(N$2+$A6851,Sheet2!BZ:NM,$B6851,0)&lt;&gt;""),HLOOKUP(N$2+$A6851,Sheet2!BZ:NM,$B6851,0),"")</f>
        <v/>
      </c>
      <c r="O6851" t="str">
        <f>IF(OR(HLOOKUP(O$2+$A6851,Sheet2!CA:NN,$B6851,0),HLOOKUP(O$2+$A6851,Sheet2!CA:NN,$B6851,0)&lt;&gt;""),HLOOKUP(O$2+$A6851,Sheet2!CA:NN,$B6851,0),"")</f>
        <v/>
      </c>
      <c r="P6851" t="str">
        <f>IF(OR(HLOOKUP(P$2+$A6851,Sheet2!CB:NO,$B6851,0),HLOOKUP(P$2+$A6851,Sheet2!CB:NO,$B6851,0)&lt;&gt;""),HLOOKUP(P$2+$A6851,Sheet2!CB:NO,$B6851,0),"")</f>
        <v/>
      </c>
      <c r="Q6851" t="str">
        <f>IF(OR(HLOOKUP(Q$2+$A6851,Sheet2!CC:NO,$B6851,0),HLOOKUP(Q$2+$A6851,Sheet2!CC:NO,$B6851,0)&lt;&gt;""),HLOOKUP(Q$2+$A6851,Sheet2!CC:NO,$B6851,0),"")</f>
        <v/>
      </c>
    </row>
    <row r="6852" spans="1:17" x14ac:dyDescent="0.25">
      <c r="A6852" s="64">
        <f t="shared" si="851"/>
        <v>48</v>
      </c>
      <c r="B6852" s="64">
        <f t="shared" si="852"/>
        <v>689</v>
      </c>
      <c r="C6852" s="64">
        <f t="shared" si="853"/>
        <v>9</v>
      </c>
      <c r="D6852" s="64">
        <f t="shared" si="854"/>
        <v>685</v>
      </c>
      <c r="E6852" s="64">
        <f t="shared" si="855"/>
        <v>3421</v>
      </c>
      <c r="F6852" s="64" t="str">
        <f t="shared" si="848"/>
        <v/>
      </c>
      <c r="G6852" s="64" t="str">
        <f t="shared" si="849"/>
        <v/>
      </c>
      <c r="H6852" s="64" t="str">
        <f t="shared" si="850"/>
        <v/>
      </c>
      <c r="I6852" s="80" t="str">
        <f>IFERROR(VLOOKUP(D6852,Sheet2!A:B,2,0),"")</f>
        <v/>
      </c>
      <c r="J6852" s="64" t="str">
        <f>IFERROR(IF(I6852&lt;&gt;"",VLOOKUP(I6852,Sheet2!B:C,2,0),""),"")</f>
        <v/>
      </c>
      <c r="K6852" s="64" t="str">
        <f>IFERROR( IF(I6852&lt;&gt;"", HLOOKUP(L$2+$A6852,Sheet2!BX:NK,2,0),""),"")</f>
        <v/>
      </c>
      <c r="L6852" t="str">
        <f>IF(OR(HLOOKUP(L$2+$A6852,Sheet2!BX:NK,$B6852,0),HLOOKUP(L$2+$A6852,Sheet2!BX:NK,$B6852,0)&lt;&gt;""),HLOOKUP(L$2+$A6852,Sheet2!BX:NK,$B6852,0),"")</f>
        <v/>
      </c>
      <c r="M6852" t="str">
        <f>IF(OR(HLOOKUP(M$2+$A6852,Sheet2!BY:NL,$B6852,0),HLOOKUP(M$2+$A6852,Sheet2!BY:NL,$B6852,0)&lt;&gt;""),HLOOKUP(M$2+$A6852,Sheet2!BY:NL,$B6852,0),"")</f>
        <v/>
      </c>
      <c r="N6852" t="str">
        <f>IF(OR(HLOOKUP(N$2+$A6852,Sheet2!BZ:NM,$B6852,0),HLOOKUP(N$2+$A6852,Sheet2!BZ:NM,$B6852,0)&lt;&gt;""),HLOOKUP(N$2+$A6852,Sheet2!BZ:NM,$B6852,0),"")</f>
        <v/>
      </c>
      <c r="O6852" t="str">
        <f>IF(OR(HLOOKUP(O$2+$A6852,Sheet2!CA:NN,$B6852,0),HLOOKUP(O$2+$A6852,Sheet2!CA:NN,$B6852,0)&lt;&gt;""),HLOOKUP(O$2+$A6852,Sheet2!CA:NN,$B6852,0),"")</f>
        <v/>
      </c>
      <c r="P6852" t="str">
        <f>IF(OR(HLOOKUP(P$2+$A6852,Sheet2!CB:NO,$B6852,0),HLOOKUP(P$2+$A6852,Sheet2!CB:NO,$B6852,0)&lt;&gt;""),HLOOKUP(P$2+$A6852,Sheet2!CB:NO,$B6852,0),"")</f>
        <v/>
      </c>
      <c r="Q6852" t="str">
        <f>IF(OR(HLOOKUP(Q$2+$A6852,Sheet2!CC:NO,$B6852,0),HLOOKUP(Q$2+$A6852,Sheet2!CC:NO,$B6852,0)&lt;&gt;""),HLOOKUP(Q$2+$A6852,Sheet2!CC:NO,$B6852,0),"")</f>
        <v/>
      </c>
    </row>
    <row r="6853" spans="1:17" x14ac:dyDescent="0.25">
      <c r="A6853" s="64">
        <f t="shared" si="851"/>
        <v>54</v>
      </c>
      <c r="B6853" s="64">
        <f t="shared" si="852"/>
        <v>689</v>
      </c>
      <c r="C6853" s="64">
        <f t="shared" si="853"/>
        <v>10</v>
      </c>
      <c r="D6853" s="64">
        <f t="shared" si="854"/>
        <v>685</v>
      </c>
      <c r="E6853" s="64">
        <f t="shared" si="855"/>
        <v>3421</v>
      </c>
      <c r="F6853" s="64" t="str">
        <f t="shared" ref="F6853:F6916" si="856">IFERROR(IF(I6853&lt;&gt;"",IF(LEFT(K6853,2)="1-",1,2),""),"")</f>
        <v/>
      </c>
      <c r="G6853" s="64" t="str">
        <f t="shared" ref="G6853:G6916" si="857">IFERROR(IF(I6853&lt;&gt;"",MONTH( RIGHT(K6853,LEN(K6853)-FIND("-",K6853))),""),"")</f>
        <v/>
      </c>
      <c r="H6853" s="64" t="str">
        <f t="shared" ref="H6853:H6916" si="858">IFERROR(IF(I6853&lt;&gt;"",YEAR( RIGHT(K6853,LEN(K6853)-FIND("-",K6853))),""),"")</f>
        <v/>
      </c>
      <c r="I6853" s="80" t="str">
        <f>IFERROR(VLOOKUP(D6853,Sheet2!A:B,2,0),"")</f>
        <v/>
      </c>
      <c r="J6853" s="64" t="str">
        <f>IFERROR(IF(I6853&lt;&gt;"",VLOOKUP(I6853,Sheet2!B:C,2,0),""),"")</f>
        <v/>
      </c>
      <c r="K6853" s="64" t="str">
        <f>IFERROR( IF(I6853&lt;&gt;"", HLOOKUP(L$2+$A6853,Sheet2!BX:NK,2,0),""),"")</f>
        <v/>
      </c>
      <c r="L6853" t="str">
        <f>IF(OR(HLOOKUP(L$2+$A6853,Sheet2!BX:NK,$B6853,0),HLOOKUP(L$2+$A6853,Sheet2!BX:NK,$B6853,0)&lt;&gt;""),HLOOKUP(L$2+$A6853,Sheet2!BX:NK,$B6853,0),"")</f>
        <v/>
      </c>
      <c r="M6853" t="str">
        <f>IF(OR(HLOOKUP(M$2+$A6853,Sheet2!BY:NL,$B6853,0),HLOOKUP(M$2+$A6853,Sheet2!BY:NL,$B6853,0)&lt;&gt;""),HLOOKUP(M$2+$A6853,Sheet2!BY:NL,$B6853,0),"")</f>
        <v/>
      </c>
      <c r="N6853" t="str">
        <f>IF(OR(HLOOKUP(N$2+$A6853,Sheet2!BZ:NM,$B6853,0),HLOOKUP(N$2+$A6853,Sheet2!BZ:NM,$B6853,0)&lt;&gt;""),HLOOKUP(N$2+$A6853,Sheet2!BZ:NM,$B6853,0),"")</f>
        <v/>
      </c>
      <c r="O6853" t="str">
        <f>IF(OR(HLOOKUP(O$2+$A6853,Sheet2!CA:NN,$B6853,0),HLOOKUP(O$2+$A6853,Sheet2!CA:NN,$B6853,0)&lt;&gt;""),HLOOKUP(O$2+$A6853,Sheet2!CA:NN,$B6853,0),"")</f>
        <v/>
      </c>
      <c r="P6853" t="str">
        <f>IF(OR(HLOOKUP(P$2+$A6853,Sheet2!CB:NO,$B6853,0),HLOOKUP(P$2+$A6853,Sheet2!CB:NO,$B6853,0)&lt;&gt;""),HLOOKUP(P$2+$A6853,Sheet2!CB:NO,$B6853,0),"")</f>
        <v/>
      </c>
      <c r="Q6853" t="str">
        <f>IF(OR(HLOOKUP(Q$2+$A6853,Sheet2!CC:NO,$B6853,0),HLOOKUP(Q$2+$A6853,Sheet2!CC:NO,$B6853,0)&lt;&gt;""),HLOOKUP(Q$2+$A6853,Sheet2!CC:NO,$B6853,0),"")</f>
        <v/>
      </c>
    </row>
    <row r="6854" spans="1:17" x14ac:dyDescent="0.25">
      <c r="A6854" s="64">
        <f t="shared" ref="A6854:A6917" si="859">IF(C6854&lt;&gt;1,A6853+6,0)</f>
        <v>0</v>
      </c>
      <c r="B6854" s="64">
        <f t="shared" ref="B6854:B6917" si="860">IF(C6854&lt;&gt;1,B6853,B6853+1)</f>
        <v>690</v>
      </c>
      <c r="C6854" s="64">
        <f t="shared" ref="C6854:C6917" si="861">IF($C$3-C6853=0,1,C6853+1)</f>
        <v>1</v>
      </c>
      <c r="D6854" s="64">
        <f t="shared" ref="D6854:D6917" si="862">IF(C6854=1,D6853+1,D6853)</f>
        <v>686</v>
      </c>
      <c r="E6854" s="64">
        <f t="shared" ref="E6854:E6917" si="863">IF(D6854&lt;&gt;D6853,E6853+5,E6853)</f>
        <v>3426</v>
      </c>
      <c r="F6854" s="64" t="str">
        <f t="shared" si="856"/>
        <v/>
      </c>
      <c r="G6854" s="64" t="str">
        <f t="shared" si="857"/>
        <v/>
      </c>
      <c r="H6854" s="64" t="str">
        <f t="shared" si="858"/>
        <v/>
      </c>
      <c r="I6854" s="80" t="str">
        <f>IFERROR(VLOOKUP(D6854,Sheet2!A:B,2,0),"")</f>
        <v/>
      </c>
      <c r="J6854" s="64" t="str">
        <f>IFERROR(IF(I6854&lt;&gt;"",VLOOKUP(I6854,Sheet2!B:C,2,0),""),"")</f>
        <v/>
      </c>
      <c r="K6854" s="64" t="str">
        <f>IFERROR( IF(I6854&lt;&gt;"", HLOOKUP(L$2+$A6854,Sheet2!BX:NK,2,0),""),"")</f>
        <v/>
      </c>
      <c r="L6854" t="str">
        <f>IF(OR(HLOOKUP(L$2+$A6854,Sheet2!BX:NK,$B6854,0),HLOOKUP(L$2+$A6854,Sheet2!BX:NK,$B6854,0)&lt;&gt;""),HLOOKUP(L$2+$A6854,Sheet2!BX:NK,$B6854,0),"")</f>
        <v/>
      </c>
      <c r="M6854" t="str">
        <f>IF(OR(HLOOKUP(M$2+$A6854,Sheet2!BY:NL,$B6854,0),HLOOKUP(M$2+$A6854,Sheet2!BY:NL,$B6854,0)&lt;&gt;""),HLOOKUP(M$2+$A6854,Sheet2!BY:NL,$B6854,0),"")</f>
        <v/>
      </c>
      <c r="N6854" t="str">
        <f>IF(OR(HLOOKUP(N$2+$A6854,Sheet2!BZ:NM,$B6854,0),HLOOKUP(N$2+$A6854,Sheet2!BZ:NM,$B6854,0)&lt;&gt;""),HLOOKUP(N$2+$A6854,Sheet2!BZ:NM,$B6854,0),"")</f>
        <v/>
      </c>
      <c r="O6854" t="str">
        <f>IF(OR(HLOOKUP(O$2+$A6854,Sheet2!CA:NN,$B6854,0),HLOOKUP(O$2+$A6854,Sheet2!CA:NN,$B6854,0)&lt;&gt;""),HLOOKUP(O$2+$A6854,Sheet2!CA:NN,$B6854,0),"")</f>
        <v/>
      </c>
      <c r="P6854" t="str">
        <f>IF(OR(HLOOKUP(P$2+$A6854,Sheet2!CB:NO,$B6854,0),HLOOKUP(P$2+$A6854,Sheet2!CB:NO,$B6854,0)&lt;&gt;""),HLOOKUP(P$2+$A6854,Sheet2!CB:NO,$B6854,0),"")</f>
        <v/>
      </c>
      <c r="Q6854" t="str">
        <f>IF(OR(HLOOKUP(Q$2+$A6854,Sheet2!CC:NO,$B6854,0),HLOOKUP(Q$2+$A6854,Sheet2!CC:NO,$B6854,0)&lt;&gt;""),HLOOKUP(Q$2+$A6854,Sheet2!CC:NO,$B6854,0),"")</f>
        <v/>
      </c>
    </row>
    <row r="6855" spans="1:17" x14ac:dyDescent="0.25">
      <c r="A6855" s="64">
        <f t="shared" si="859"/>
        <v>6</v>
      </c>
      <c r="B6855" s="64">
        <f t="shared" si="860"/>
        <v>690</v>
      </c>
      <c r="C6855" s="64">
        <f t="shared" si="861"/>
        <v>2</v>
      </c>
      <c r="D6855" s="64">
        <f t="shared" si="862"/>
        <v>686</v>
      </c>
      <c r="E6855" s="64">
        <f t="shared" si="863"/>
        <v>3426</v>
      </c>
      <c r="F6855" s="64" t="str">
        <f t="shared" si="856"/>
        <v/>
      </c>
      <c r="G6855" s="64" t="str">
        <f t="shared" si="857"/>
        <v/>
      </c>
      <c r="H6855" s="64" t="str">
        <f t="shared" si="858"/>
        <v/>
      </c>
      <c r="I6855" s="80" t="str">
        <f>IFERROR(VLOOKUP(D6855,Sheet2!A:B,2,0),"")</f>
        <v/>
      </c>
      <c r="J6855" s="64" t="str">
        <f>IFERROR(IF(I6855&lt;&gt;"",VLOOKUP(I6855,Sheet2!B:C,2,0),""),"")</f>
        <v/>
      </c>
      <c r="K6855" s="64" t="str">
        <f>IFERROR( IF(I6855&lt;&gt;"", HLOOKUP(L$2+$A6855,Sheet2!BX:NK,2,0),""),"")</f>
        <v/>
      </c>
      <c r="L6855" t="str">
        <f>IF(OR(HLOOKUP(L$2+$A6855,Sheet2!BX:NK,$B6855,0),HLOOKUP(L$2+$A6855,Sheet2!BX:NK,$B6855,0)&lt;&gt;""),HLOOKUP(L$2+$A6855,Sheet2!BX:NK,$B6855,0),"")</f>
        <v/>
      </c>
      <c r="M6855" t="str">
        <f>IF(OR(HLOOKUP(M$2+$A6855,Sheet2!BY:NL,$B6855,0),HLOOKUP(M$2+$A6855,Sheet2!BY:NL,$B6855,0)&lt;&gt;""),HLOOKUP(M$2+$A6855,Sheet2!BY:NL,$B6855,0),"")</f>
        <v/>
      </c>
      <c r="N6855" t="str">
        <f>IF(OR(HLOOKUP(N$2+$A6855,Sheet2!BZ:NM,$B6855,0),HLOOKUP(N$2+$A6855,Sheet2!BZ:NM,$B6855,0)&lt;&gt;""),HLOOKUP(N$2+$A6855,Sheet2!BZ:NM,$B6855,0),"")</f>
        <v/>
      </c>
      <c r="O6855" t="str">
        <f>IF(OR(HLOOKUP(O$2+$A6855,Sheet2!CA:NN,$B6855,0),HLOOKUP(O$2+$A6855,Sheet2!CA:NN,$B6855,0)&lt;&gt;""),HLOOKUP(O$2+$A6855,Sheet2!CA:NN,$B6855,0),"")</f>
        <v/>
      </c>
      <c r="P6855" t="str">
        <f>IF(OR(HLOOKUP(P$2+$A6855,Sheet2!CB:NO,$B6855,0),HLOOKUP(P$2+$A6855,Sheet2!CB:NO,$B6855,0)&lt;&gt;""),HLOOKUP(P$2+$A6855,Sheet2!CB:NO,$B6855,0),"")</f>
        <v/>
      </c>
      <c r="Q6855" t="str">
        <f>IF(OR(HLOOKUP(Q$2+$A6855,Sheet2!CC:NO,$B6855,0),HLOOKUP(Q$2+$A6855,Sheet2!CC:NO,$B6855,0)&lt;&gt;""),HLOOKUP(Q$2+$A6855,Sheet2!CC:NO,$B6855,0),"")</f>
        <v/>
      </c>
    </row>
    <row r="6856" spans="1:17" x14ac:dyDescent="0.25">
      <c r="A6856" s="64">
        <f t="shared" si="859"/>
        <v>12</v>
      </c>
      <c r="B6856" s="64">
        <f t="shared" si="860"/>
        <v>690</v>
      </c>
      <c r="C6856" s="64">
        <f t="shared" si="861"/>
        <v>3</v>
      </c>
      <c r="D6856" s="64">
        <f t="shared" si="862"/>
        <v>686</v>
      </c>
      <c r="E6856" s="64">
        <f t="shared" si="863"/>
        <v>3426</v>
      </c>
      <c r="F6856" s="64" t="str">
        <f t="shared" si="856"/>
        <v/>
      </c>
      <c r="G6856" s="64" t="str">
        <f t="shared" si="857"/>
        <v/>
      </c>
      <c r="H6856" s="64" t="str">
        <f t="shared" si="858"/>
        <v/>
      </c>
      <c r="I6856" s="80" t="str">
        <f>IFERROR(VLOOKUP(D6856,Sheet2!A:B,2,0),"")</f>
        <v/>
      </c>
      <c r="J6856" s="64" t="str">
        <f>IFERROR(IF(I6856&lt;&gt;"",VLOOKUP(I6856,Sheet2!B:C,2,0),""),"")</f>
        <v/>
      </c>
      <c r="K6856" s="64" t="str">
        <f>IFERROR( IF(I6856&lt;&gt;"", HLOOKUP(L$2+$A6856,Sheet2!BX:NK,2,0),""),"")</f>
        <v/>
      </c>
      <c r="L6856" t="str">
        <f>IF(OR(HLOOKUP(L$2+$A6856,Sheet2!BX:NK,$B6856,0),HLOOKUP(L$2+$A6856,Sheet2!BX:NK,$B6856,0)&lt;&gt;""),HLOOKUP(L$2+$A6856,Sheet2!BX:NK,$B6856,0),"")</f>
        <v/>
      </c>
      <c r="M6856" t="str">
        <f>IF(OR(HLOOKUP(M$2+$A6856,Sheet2!BY:NL,$B6856,0),HLOOKUP(M$2+$A6856,Sheet2!BY:NL,$B6856,0)&lt;&gt;""),HLOOKUP(M$2+$A6856,Sheet2!BY:NL,$B6856,0),"")</f>
        <v/>
      </c>
      <c r="N6856" t="str">
        <f>IF(OR(HLOOKUP(N$2+$A6856,Sheet2!BZ:NM,$B6856,0),HLOOKUP(N$2+$A6856,Sheet2!BZ:NM,$B6856,0)&lt;&gt;""),HLOOKUP(N$2+$A6856,Sheet2!BZ:NM,$B6856,0),"")</f>
        <v/>
      </c>
      <c r="O6856" t="str">
        <f>IF(OR(HLOOKUP(O$2+$A6856,Sheet2!CA:NN,$B6856,0),HLOOKUP(O$2+$A6856,Sheet2!CA:NN,$B6856,0)&lt;&gt;""),HLOOKUP(O$2+$A6856,Sheet2!CA:NN,$B6856,0),"")</f>
        <v/>
      </c>
      <c r="P6856" t="str">
        <f>IF(OR(HLOOKUP(P$2+$A6856,Sheet2!CB:NO,$B6856,0),HLOOKUP(P$2+$A6856,Sheet2!CB:NO,$B6856,0)&lt;&gt;""),HLOOKUP(P$2+$A6856,Sheet2!CB:NO,$B6856,0),"")</f>
        <v/>
      </c>
      <c r="Q6856" t="str">
        <f>IF(OR(HLOOKUP(Q$2+$A6856,Sheet2!CC:NO,$B6856,0),HLOOKUP(Q$2+$A6856,Sheet2!CC:NO,$B6856,0)&lt;&gt;""),HLOOKUP(Q$2+$A6856,Sheet2!CC:NO,$B6856,0),"")</f>
        <v/>
      </c>
    </row>
    <row r="6857" spans="1:17" x14ac:dyDescent="0.25">
      <c r="A6857" s="64">
        <f t="shared" si="859"/>
        <v>18</v>
      </c>
      <c r="B6857" s="64">
        <f t="shared" si="860"/>
        <v>690</v>
      </c>
      <c r="C6857" s="64">
        <f t="shared" si="861"/>
        <v>4</v>
      </c>
      <c r="D6857" s="64">
        <f t="shared" si="862"/>
        <v>686</v>
      </c>
      <c r="E6857" s="64">
        <f t="shared" si="863"/>
        <v>3426</v>
      </c>
      <c r="F6857" s="64" t="str">
        <f t="shared" si="856"/>
        <v/>
      </c>
      <c r="G6857" s="64" t="str">
        <f t="shared" si="857"/>
        <v/>
      </c>
      <c r="H6857" s="64" t="str">
        <f t="shared" si="858"/>
        <v/>
      </c>
      <c r="I6857" s="80" t="str">
        <f>IFERROR(VLOOKUP(D6857,Sheet2!A:B,2,0),"")</f>
        <v/>
      </c>
      <c r="J6857" s="64" t="str">
        <f>IFERROR(IF(I6857&lt;&gt;"",VLOOKUP(I6857,Sheet2!B:C,2,0),""),"")</f>
        <v/>
      </c>
      <c r="K6857" s="64" t="str">
        <f>IFERROR( IF(I6857&lt;&gt;"", HLOOKUP(L$2+$A6857,Sheet2!BX:NK,2,0),""),"")</f>
        <v/>
      </c>
      <c r="L6857" t="str">
        <f>IF(OR(HLOOKUP(L$2+$A6857,Sheet2!BX:NK,$B6857,0),HLOOKUP(L$2+$A6857,Sheet2!BX:NK,$B6857,0)&lt;&gt;""),HLOOKUP(L$2+$A6857,Sheet2!BX:NK,$B6857,0),"")</f>
        <v/>
      </c>
      <c r="M6857" t="str">
        <f>IF(OR(HLOOKUP(M$2+$A6857,Sheet2!BY:NL,$B6857,0),HLOOKUP(M$2+$A6857,Sheet2!BY:NL,$B6857,0)&lt;&gt;""),HLOOKUP(M$2+$A6857,Sheet2!BY:NL,$B6857,0),"")</f>
        <v/>
      </c>
      <c r="N6857" t="str">
        <f>IF(OR(HLOOKUP(N$2+$A6857,Sheet2!BZ:NM,$B6857,0),HLOOKUP(N$2+$A6857,Sheet2!BZ:NM,$B6857,0)&lt;&gt;""),HLOOKUP(N$2+$A6857,Sheet2!BZ:NM,$B6857,0),"")</f>
        <v/>
      </c>
      <c r="O6857" t="str">
        <f>IF(OR(HLOOKUP(O$2+$A6857,Sheet2!CA:NN,$B6857,0),HLOOKUP(O$2+$A6857,Sheet2!CA:NN,$B6857,0)&lt;&gt;""),HLOOKUP(O$2+$A6857,Sheet2!CA:NN,$B6857,0),"")</f>
        <v/>
      </c>
      <c r="P6857" t="str">
        <f>IF(OR(HLOOKUP(P$2+$A6857,Sheet2!CB:NO,$B6857,0),HLOOKUP(P$2+$A6857,Sheet2!CB:NO,$B6857,0)&lt;&gt;""),HLOOKUP(P$2+$A6857,Sheet2!CB:NO,$B6857,0),"")</f>
        <v/>
      </c>
      <c r="Q6857" t="str">
        <f>IF(OR(HLOOKUP(Q$2+$A6857,Sheet2!CC:NO,$B6857,0),HLOOKUP(Q$2+$A6857,Sheet2!CC:NO,$B6857,0)&lt;&gt;""),HLOOKUP(Q$2+$A6857,Sheet2!CC:NO,$B6857,0),"")</f>
        <v/>
      </c>
    </row>
    <row r="6858" spans="1:17" x14ac:dyDescent="0.25">
      <c r="A6858" s="64">
        <f t="shared" si="859"/>
        <v>24</v>
      </c>
      <c r="B6858" s="64">
        <f t="shared" si="860"/>
        <v>690</v>
      </c>
      <c r="C6858" s="64">
        <f t="shared" si="861"/>
        <v>5</v>
      </c>
      <c r="D6858" s="64">
        <f t="shared" si="862"/>
        <v>686</v>
      </c>
      <c r="E6858" s="64">
        <f t="shared" si="863"/>
        <v>3426</v>
      </c>
      <c r="F6858" s="64" t="str">
        <f t="shared" si="856"/>
        <v/>
      </c>
      <c r="G6858" s="64" t="str">
        <f t="shared" si="857"/>
        <v/>
      </c>
      <c r="H6858" s="64" t="str">
        <f t="shared" si="858"/>
        <v/>
      </c>
      <c r="I6858" s="80" t="str">
        <f>IFERROR(VLOOKUP(D6858,Sheet2!A:B,2,0),"")</f>
        <v/>
      </c>
      <c r="J6858" s="64" t="str">
        <f>IFERROR(IF(I6858&lt;&gt;"",VLOOKUP(I6858,Sheet2!B:C,2,0),""),"")</f>
        <v/>
      </c>
      <c r="K6858" s="64" t="str">
        <f>IFERROR( IF(I6858&lt;&gt;"", HLOOKUP(L$2+$A6858,Sheet2!BX:NK,2,0),""),"")</f>
        <v/>
      </c>
      <c r="L6858" t="str">
        <f>IF(OR(HLOOKUP(L$2+$A6858,Sheet2!BX:NK,$B6858,0),HLOOKUP(L$2+$A6858,Sheet2!BX:NK,$B6858,0)&lt;&gt;""),HLOOKUP(L$2+$A6858,Sheet2!BX:NK,$B6858,0),"")</f>
        <v/>
      </c>
      <c r="M6858" t="str">
        <f>IF(OR(HLOOKUP(M$2+$A6858,Sheet2!BY:NL,$B6858,0),HLOOKUP(M$2+$A6858,Sheet2!BY:NL,$B6858,0)&lt;&gt;""),HLOOKUP(M$2+$A6858,Sheet2!BY:NL,$B6858,0),"")</f>
        <v/>
      </c>
      <c r="N6858" t="str">
        <f>IF(OR(HLOOKUP(N$2+$A6858,Sheet2!BZ:NM,$B6858,0),HLOOKUP(N$2+$A6858,Sheet2!BZ:NM,$B6858,0)&lt;&gt;""),HLOOKUP(N$2+$A6858,Sheet2!BZ:NM,$B6858,0),"")</f>
        <v/>
      </c>
      <c r="O6858" t="str">
        <f>IF(OR(HLOOKUP(O$2+$A6858,Sheet2!CA:NN,$B6858,0),HLOOKUP(O$2+$A6858,Sheet2!CA:NN,$B6858,0)&lt;&gt;""),HLOOKUP(O$2+$A6858,Sheet2!CA:NN,$B6858,0),"")</f>
        <v/>
      </c>
      <c r="P6858" t="str">
        <f>IF(OR(HLOOKUP(P$2+$A6858,Sheet2!CB:NO,$B6858,0),HLOOKUP(P$2+$A6858,Sheet2!CB:NO,$B6858,0)&lt;&gt;""),HLOOKUP(P$2+$A6858,Sheet2!CB:NO,$B6858,0),"")</f>
        <v/>
      </c>
      <c r="Q6858" t="str">
        <f>IF(OR(HLOOKUP(Q$2+$A6858,Sheet2!CC:NO,$B6858,0),HLOOKUP(Q$2+$A6858,Sheet2!CC:NO,$B6858,0)&lt;&gt;""),HLOOKUP(Q$2+$A6858,Sheet2!CC:NO,$B6858,0),"")</f>
        <v/>
      </c>
    </row>
    <row r="6859" spans="1:17" x14ac:dyDescent="0.25">
      <c r="A6859" s="64">
        <f t="shared" si="859"/>
        <v>30</v>
      </c>
      <c r="B6859" s="64">
        <f t="shared" si="860"/>
        <v>690</v>
      </c>
      <c r="C6859" s="64">
        <f t="shared" si="861"/>
        <v>6</v>
      </c>
      <c r="D6859" s="64">
        <f t="shared" si="862"/>
        <v>686</v>
      </c>
      <c r="E6859" s="64">
        <f t="shared" si="863"/>
        <v>3426</v>
      </c>
      <c r="F6859" s="64" t="str">
        <f t="shared" si="856"/>
        <v/>
      </c>
      <c r="G6859" s="64" t="str">
        <f t="shared" si="857"/>
        <v/>
      </c>
      <c r="H6859" s="64" t="str">
        <f t="shared" si="858"/>
        <v/>
      </c>
      <c r="I6859" s="80" t="str">
        <f>IFERROR(VLOOKUP(D6859,Sheet2!A:B,2,0),"")</f>
        <v/>
      </c>
      <c r="J6859" s="64" t="str">
        <f>IFERROR(IF(I6859&lt;&gt;"",VLOOKUP(I6859,Sheet2!B:C,2,0),""),"")</f>
        <v/>
      </c>
      <c r="K6859" s="64" t="str">
        <f>IFERROR( IF(I6859&lt;&gt;"", HLOOKUP(L$2+$A6859,Sheet2!BX:NK,2,0),""),"")</f>
        <v/>
      </c>
      <c r="L6859" t="str">
        <f>IF(OR(HLOOKUP(L$2+$A6859,Sheet2!BX:NK,$B6859,0),HLOOKUP(L$2+$A6859,Sheet2!BX:NK,$B6859,0)&lt;&gt;""),HLOOKUP(L$2+$A6859,Sheet2!BX:NK,$B6859,0),"")</f>
        <v/>
      </c>
      <c r="M6859" t="str">
        <f>IF(OR(HLOOKUP(M$2+$A6859,Sheet2!BY:NL,$B6859,0),HLOOKUP(M$2+$A6859,Sheet2!BY:NL,$B6859,0)&lt;&gt;""),HLOOKUP(M$2+$A6859,Sheet2!BY:NL,$B6859,0),"")</f>
        <v/>
      </c>
      <c r="N6859" t="str">
        <f>IF(OR(HLOOKUP(N$2+$A6859,Sheet2!BZ:NM,$B6859,0),HLOOKUP(N$2+$A6859,Sheet2!BZ:NM,$B6859,0)&lt;&gt;""),HLOOKUP(N$2+$A6859,Sheet2!BZ:NM,$B6859,0),"")</f>
        <v/>
      </c>
      <c r="O6859" t="str">
        <f>IF(OR(HLOOKUP(O$2+$A6859,Sheet2!CA:NN,$B6859,0),HLOOKUP(O$2+$A6859,Sheet2!CA:NN,$B6859,0)&lt;&gt;""),HLOOKUP(O$2+$A6859,Sheet2!CA:NN,$B6859,0),"")</f>
        <v/>
      </c>
      <c r="P6859" t="str">
        <f>IF(OR(HLOOKUP(P$2+$A6859,Sheet2!CB:NO,$B6859,0),HLOOKUP(P$2+$A6859,Sheet2!CB:NO,$B6859,0)&lt;&gt;""),HLOOKUP(P$2+$A6859,Sheet2!CB:NO,$B6859,0),"")</f>
        <v/>
      </c>
      <c r="Q6859" t="str">
        <f>IF(OR(HLOOKUP(Q$2+$A6859,Sheet2!CC:NO,$B6859,0),HLOOKUP(Q$2+$A6859,Sheet2!CC:NO,$B6859,0)&lt;&gt;""),HLOOKUP(Q$2+$A6859,Sheet2!CC:NO,$B6859,0),"")</f>
        <v/>
      </c>
    </row>
    <row r="6860" spans="1:17" x14ac:dyDescent="0.25">
      <c r="A6860" s="64">
        <f t="shared" si="859"/>
        <v>36</v>
      </c>
      <c r="B6860" s="64">
        <f t="shared" si="860"/>
        <v>690</v>
      </c>
      <c r="C6860" s="64">
        <f t="shared" si="861"/>
        <v>7</v>
      </c>
      <c r="D6860" s="64">
        <f t="shared" si="862"/>
        <v>686</v>
      </c>
      <c r="E6860" s="64">
        <f t="shared" si="863"/>
        <v>3426</v>
      </c>
      <c r="F6860" s="64" t="str">
        <f t="shared" si="856"/>
        <v/>
      </c>
      <c r="G6860" s="64" t="str">
        <f t="shared" si="857"/>
        <v/>
      </c>
      <c r="H6860" s="64" t="str">
        <f t="shared" si="858"/>
        <v/>
      </c>
      <c r="I6860" s="80" t="str">
        <f>IFERROR(VLOOKUP(D6860,Sheet2!A:B,2,0),"")</f>
        <v/>
      </c>
      <c r="J6860" s="64" t="str">
        <f>IFERROR(IF(I6860&lt;&gt;"",VLOOKUP(I6860,Sheet2!B:C,2,0),""),"")</f>
        <v/>
      </c>
      <c r="K6860" s="64" t="str">
        <f>IFERROR( IF(I6860&lt;&gt;"", HLOOKUP(L$2+$A6860,Sheet2!BX:NK,2,0),""),"")</f>
        <v/>
      </c>
      <c r="L6860" t="str">
        <f>IF(OR(HLOOKUP(L$2+$A6860,Sheet2!BX:NK,$B6860,0),HLOOKUP(L$2+$A6860,Sheet2!BX:NK,$B6860,0)&lt;&gt;""),HLOOKUP(L$2+$A6860,Sheet2!BX:NK,$B6860,0),"")</f>
        <v/>
      </c>
      <c r="M6860" t="str">
        <f>IF(OR(HLOOKUP(M$2+$A6860,Sheet2!BY:NL,$B6860,0),HLOOKUP(M$2+$A6860,Sheet2!BY:NL,$B6860,0)&lt;&gt;""),HLOOKUP(M$2+$A6860,Sheet2!BY:NL,$B6860,0),"")</f>
        <v/>
      </c>
      <c r="N6860" t="str">
        <f>IF(OR(HLOOKUP(N$2+$A6860,Sheet2!BZ:NM,$B6860,0),HLOOKUP(N$2+$A6860,Sheet2!BZ:NM,$B6860,0)&lt;&gt;""),HLOOKUP(N$2+$A6860,Sheet2!BZ:NM,$B6860,0),"")</f>
        <v/>
      </c>
      <c r="O6860" t="str">
        <f>IF(OR(HLOOKUP(O$2+$A6860,Sheet2!CA:NN,$B6860,0),HLOOKUP(O$2+$A6860,Sheet2!CA:NN,$B6860,0)&lt;&gt;""),HLOOKUP(O$2+$A6860,Sheet2!CA:NN,$B6860,0),"")</f>
        <v/>
      </c>
      <c r="P6860" t="str">
        <f>IF(OR(HLOOKUP(P$2+$A6860,Sheet2!CB:NO,$B6860,0),HLOOKUP(P$2+$A6860,Sheet2!CB:NO,$B6860,0)&lt;&gt;""),HLOOKUP(P$2+$A6860,Sheet2!CB:NO,$B6860,0),"")</f>
        <v/>
      </c>
      <c r="Q6860" t="str">
        <f>IF(OR(HLOOKUP(Q$2+$A6860,Sheet2!CC:NO,$B6860,0),HLOOKUP(Q$2+$A6860,Sheet2!CC:NO,$B6860,0)&lt;&gt;""),HLOOKUP(Q$2+$A6860,Sheet2!CC:NO,$B6860,0),"")</f>
        <v/>
      </c>
    </row>
    <row r="6861" spans="1:17" x14ac:dyDescent="0.25">
      <c r="A6861" s="64">
        <f t="shared" si="859"/>
        <v>42</v>
      </c>
      <c r="B6861" s="64">
        <f t="shared" si="860"/>
        <v>690</v>
      </c>
      <c r="C6861" s="64">
        <f t="shared" si="861"/>
        <v>8</v>
      </c>
      <c r="D6861" s="64">
        <f t="shared" si="862"/>
        <v>686</v>
      </c>
      <c r="E6861" s="64">
        <f t="shared" si="863"/>
        <v>3426</v>
      </c>
      <c r="F6861" s="64" t="str">
        <f t="shared" si="856"/>
        <v/>
      </c>
      <c r="G6861" s="64" t="str">
        <f t="shared" si="857"/>
        <v/>
      </c>
      <c r="H6861" s="64" t="str">
        <f t="shared" si="858"/>
        <v/>
      </c>
      <c r="I6861" s="80" t="str">
        <f>IFERROR(VLOOKUP(D6861,Sheet2!A:B,2,0),"")</f>
        <v/>
      </c>
      <c r="J6861" s="64" t="str">
        <f>IFERROR(IF(I6861&lt;&gt;"",VLOOKUP(I6861,Sheet2!B:C,2,0),""),"")</f>
        <v/>
      </c>
      <c r="K6861" s="64" t="str">
        <f>IFERROR( IF(I6861&lt;&gt;"", HLOOKUP(L$2+$A6861,Sheet2!BX:NK,2,0),""),"")</f>
        <v/>
      </c>
      <c r="L6861" t="str">
        <f>IF(OR(HLOOKUP(L$2+$A6861,Sheet2!BX:NK,$B6861,0),HLOOKUP(L$2+$A6861,Sheet2!BX:NK,$B6861,0)&lt;&gt;""),HLOOKUP(L$2+$A6861,Sheet2!BX:NK,$B6861,0),"")</f>
        <v/>
      </c>
      <c r="M6861" t="str">
        <f>IF(OR(HLOOKUP(M$2+$A6861,Sheet2!BY:NL,$B6861,0),HLOOKUP(M$2+$A6861,Sheet2!BY:NL,$B6861,0)&lt;&gt;""),HLOOKUP(M$2+$A6861,Sheet2!BY:NL,$B6861,0),"")</f>
        <v/>
      </c>
      <c r="N6861" t="str">
        <f>IF(OR(HLOOKUP(N$2+$A6861,Sheet2!BZ:NM,$B6861,0),HLOOKUP(N$2+$A6861,Sheet2!BZ:NM,$B6861,0)&lt;&gt;""),HLOOKUP(N$2+$A6861,Sheet2!BZ:NM,$B6861,0),"")</f>
        <v/>
      </c>
      <c r="O6861" t="str">
        <f>IF(OR(HLOOKUP(O$2+$A6861,Sheet2!CA:NN,$B6861,0),HLOOKUP(O$2+$A6861,Sheet2!CA:NN,$B6861,0)&lt;&gt;""),HLOOKUP(O$2+$A6861,Sheet2!CA:NN,$B6861,0),"")</f>
        <v/>
      </c>
      <c r="P6861" t="str">
        <f>IF(OR(HLOOKUP(P$2+$A6861,Sheet2!CB:NO,$B6861,0),HLOOKUP(P$2+$A6861,Sheet2!CB:NO,$B6861,0)&lt;&gt;""),HLOOKUP(P$2+$A6861,Sheet2!CB:NO,$B6861,0),"")</f>
        <v/>
      </c>
      <c r="Q6861" t="str">
        <f>IF(OR(HLOOKUP(Q$2+$A6861,Sheet2!CC:NO,$B6861,0),HLOOKUP(Q$2+$A6861,Sheet2!CC:NO,$B6861,0)&lt;&gt;""),HLOOKUP(Q$2+$A6861,Sheet2!CC:NO,$B6861,0),"")</f>
        <v/>
      </c>
    </row>
    <row r="6862" spans="1:17" x14ac:dyDescent="0.25">
      <c r="A6862" s="64">
        <f t="shared" si="859"/>
        <v>48</v>
      </c>
      <c r="B6862" s="64">
        <f t="shared" si="860"/>
        <v>690</v>
      </c>
      <c r="C6862" s="64">
        <f t="shared" si="861"/>
        <v>9</v>
      </c>
      <c r="D6862" s="64">
        <f t="shared" si="862"/>
        <v>686</v>
      </c>
      <c r="E6862" s="64">
        <f t="shared" si="863"/>
        <v>3426</v>
      </c>
      <c r="F6862" s="64" t="str">
        <f t="shared" si="856"/>
        <v/>
      </c>
      <c r="G6862" s="64" t="str">
        <f t="shared" si="857"/>
        <v/>
      </c>
      <c r="H6862" s="64" t="str">
        <f t="shared" si="858"/>
        <v/>
      </c>
      <c r="I6862" s="80" t="str">
        <f>IFERROR(VLOOKUP(D6862,Sheet2!A:B,2,0),"")</f>
        <v/>
      </c>
      <c r="J6862" s="64" t="str">
        <f>IFERROR(IF(I6862&lt;&gt;"",VLOOKUP(I6862,Sheet2!B:C,2,0),""),"")</f>
        <v/>
      </c>
      <c r="K6862" s="64" t="str">
        <f>IFERROR( IF(I6862&lt;&gt;"", HLOOKUP(L$2+$A6862,Sheet2!BX:NK,2,0),""),"")</f>
        <v/>
      </c>
      <c r="L6862" t="str">
        <f>IF(OR(HLOOKUP(L$2+$A6862,Sheet2!BX:NK,$B6862,0),HLOOKUP(L$2+$A6862,Sheet2!BX:NK,$B6862,0)&lt;&gt;""),HLOOKUP(L$2+$A6862,Sheet2!BX:NK,$B6862,0),"")</f>
        <v/>
      </c>
      <c r="M6862" t="str">
        <f>IF(OR(HLOOKUP(M$2+$A6862,Sheet2!BY:NL,$B6862,0),HLOOKUP(M$2+$A6862,Sheet2!BY:NL,$B6862,0)&lt;&gt;""),HLOOKUP(M$2+$A6862,Sheet2!BY:NL,$B6862,0),"")</f>
        <v/>
      </c>
      <c r="N6862" t="str">
        <f>IF(OR(HLOOKUP(N$2+$A6862,Sheet2!BZ:NM,$B6862,0),HLOOKUP(N$2+$A6862,Sheet2!BZ:NM,$B6862,0)&lt;&gt;""),HLOOKUP(N$2+$A6862,Sheet2!BZ:NM,$B6862,0),"")</f>
        <v/>
      </c>
      <c r="O6862" t="str">
        <f>IF(OR(HLOOKUP(O$2+$A6862,Sheet2!CA:NN,$B6862,0),HLOOKUP(O$2+$A6862,Sheet2!CA:NN,$B6862,0)&lt;&gt;""),HLOOKUP(O$2+$A6862,Sheet2!CA:NN,$B6862,0),"")</f>
        <v/>
      </c>
      <c r="P6862" t="str">
        <f>IF(OR(HLOOKUP(P$2+$A6862,Sheet2!CB:NO,$B6862,0),HLOOKUP(P$2+$A6862,Sheet2!CB:NO,$B6862,0)&lt;&gt;""),HLOOKUP(P$2+$A6862,Sheet2!CB:NO,$B6862,0),"")</f>
        <v/>
      </c>
      <c r="Q6862" t="str">
        <f>IF(OR(HLOOKUP(Q$2+$A6862,Sheet2!CC:NO,$B6862,0),HLOOKUP(Q$2+$A6862,Sheet2!CC:NO,$B6862,0)&lt;&gt;""),HLOOKUP(Q$2+$A6862,Sheet2!CC:NO,$B6862,0),"")</f>
        <v/>
      </c>
    </row>
    <row r="6863" spans="1:17" x14ac:dyDescent="0.25">
      <c r="A6863" s="64">
        <f t="shared" si="859"/>
        <v>54</v>
      </c>
      <c r="B6863" s="64">
        <f t="shared" si="860"/>
        <v>690</v>
      </c>
      <c r="C6863" s="64">
        <f t="shared" si="861"/>
        <v>10</v>
      </c>
      <c r="D6863" s="64">
        <f t="shared" si="862"/>
        <v>686</v>
      </c>
      <c r="E6863" s="64">
        <f t="shared" si="863"/>
        <v>3426</v>
      </c>
      <c r="F6863" s="64" t="str">
        <f t="shared" si="856"/>
        <v/>
      </c>
      <c r="G6863" s="64" t="str">
        <f t="shared" si="857"/>
        <v/>
      </c>
      <c r="H6863" s="64" t="str">
        <f t="shared" si="858"/>
        <v/>
      </c>
      <c r="I6863" s="80" t="str">
        <f>IFERROR(VLOOKUP(D6863,Sheet2!A:B,2,0),"")</f>
        <v/>
      </c>
      <c r="J6863" s="64" t="str">
        <f>IFERROR(IF(I6863&lt;&gt;"",VLOOKUP(I6863,Sheet2!B:C,2,0),""),"")</f>
        <v/>
      </c>
      <c r="K6863" s="64" t="str">
        <f>IFERROR( IF(I6863&lt;&gt;"", HLOOKUP(L$2+$A6863,Sheet2!BX:NK,2,0),""),"")</f>
        <v/>
      </c>
      <c r="L6863" t="str">
        <f>IF(OR(HLOOKUP(L$2+$A6863,Sheet2!BX:NK,$B6863,0),HLOOKUP(L$2+$A6863,Sheet2!BX:NK,$B6863,0)&lt;&gt;""),HLOOKUP(L$2+$A6863,Sheet2!BX:NK,$B6863,0),"")</f>
        <v/>
      </c>
      <c r="M6863" t="str">
        <f>IF(OR(HLOOKUP(M$2+$A6863,Sheet2!BY:NL,$B6863,0),HLOOKUP(M$2+$A6863,Sheet2!BY:NL,$B6863,0)&lt;&gt;""),HLOOKUP(M$2+$A6863,Sheet2!BY:NL,$B6863,0),"")</f>
        <v/>
      </c>
      <c r="N6863" t="str">
        <f>IF(OR(HLOOKUP(N$2+$A6863,Sheet2!BZ:NM,$B6863,0),HLOOKUP(N$2+$A6863,Sheet2!BZ:NM,$B6863,0)&lt;&gt;""),HLOOKUP(N$2+$A6863,Sheet2!BZ:NM,$B6863,0),"")</f>
        <v/>
      </c>
      <c r="O6863" t="str">
        <f>IF(OR(HLOOKUP(O$2+$A6863,Sheet2!CA:NN,$B6863,0),HLOOKUP(O$2+$A6863,Sheet2!CA:NN,$B6863,0)&lt;&gt;""),HLOOKUP(O$2+$A6863,Sheet2!CA:NN,$B6863,0),"")</f>
        <v/>
      </c>
      <c r="P6863" t="str">
        <f>IF(OR(HLOOKUP(P$2+$A6863,Sheet2!CB:NO,$B6863,0),HLOOKUP(P$2+$A6863,Sheet2!CB:NO,$B6863,0)&lt;&gt;""),HLOOKUP(P$2+$A6863,Sheet2!CB:NO,$B6863,0),"")</f>
        <v/>
      </c>
      <c r="Q6863" t="str">
        <f>IF(OR(HLOOKUP(Q$2+$A6863,Sheet2!CC:NO,$B6863,0),HLOOKUP(Q$2+$A6863,Sheet2!CC:NO,$B6863,0)&lt;&gt;""),HLOOKUP(Q$2+$A6863,Sheet2!CC:NO,$B6863,0),"")</f>
        <v/>
      </c>
    </row>
    <row r="6864" spans="1:17" x14ac:dyDescent="0.25">
      <c r="A6864" s="64">
        <f t="shared" si="859"/>
        <v>0</v>
      </c>
      <c r="B6864" s="64">
        <f t="shared" si="860"/>
        <v>691</v>
      </c>
      <c r="C6864" s="64">
        <f t="shared" si="861"/>
        <v>1</v>
      </c>
      <c r="D6864" s="64">
        <f t="shared" si="862"/>
        <v>687</v>
      </c>
      <c r="E6864" s="64">
        <f t="shared" si="863"/>
        <v>3431</v>
      </c>
      <c r="F6864" s="64" t="str">
        <f t="shared" si="856"/>
        <v/>
      </c>
      <c r="G6864" s="64" t="str">
        <f t="shared" si="857"/>
        <v/>
      </c>
      <c r="H6864" s="64" t="str">
        <f t="shared" si="858"/>
        <v/>
      </c>
      <c r="I6864" s="80" t="str">
        <f>IFERROR(VLOOKUP(D6864,Sheet2!A:B,2,0),"")</f>
        <v/>
      </c>
      <c r="J6864" s="64" t="str">
        <f>IFERROR(IF(I6864&lt;&gt;"",VLOOKUP(I6864,Sheet2!B:C,2,0),""),"")</f>
        <v/>
      </c>
      <c r="K6864" s="64" t="str">
        <f>IFERROR( IF(I6864&lt;&gt;"", HLOOKUP(L$2+$A6864,Sheet2!BX:NK,2,0),""),"")</f>
        <v/>
      </c>
      <c r="L6864" t="str">
        <f>IF(OR(HLOOKUP(L$2+$A6864,Sheet2!BX:NK,$B6864,0),HLOOKUP(L$2+$A6864,Sheet2!BX:NK,$B6864,0)&lt;&gt;""),HLOOKUP(L$2+$A6864,Sheet2!BX:NK,$B6864,0),"")</f>
        <v/>
      </c>
      <c r="M6864" t="str">
        <f>IF(OR(HLOOKUP(M$2+$A6864,Sheet2!BY:NL,$B6864,0),HLOOKUP(M$2+$A6864,Sheet2!BY:NL,$B6864,0)&lt;&gt;""),HLOOKUP(M$2+$A6864,Sheet2!BY:NL,$B6864,0),"")</f>
        <v/>
      </c>
      <c r="N6864" t="str">
        <f>IF(OR(HLOOKUP(N$2+$A6864,Sheet2!BZ:NM,$B6864,0),HLOOKUP(N$2+$A6864,Sheet2!BZ:NM,$B6864,0)&lt;&gt;""),HLOOKUP(N$2+$A6864,Sheet2!BZ:NM,$B6864,0),"")</f>
        <v/>
      </c>
      <c r="O6864" t="str">
        <f>IF(OR(HLOOKUP(O$2+$A6864,Sheet2!CA:NN,$B6864,0),HLOOKUP(O$2+$A6864,Sheet2!CA:NN,$B6864,0)&lt;&gt;""),HLOOKUP(O$2+$A6864,Sheet2!CA:NN,$B6864,0),"")</f>
        <v/>
      </c>
      <c r="P6864" t="str">
        <f>IF(OR(HLOOKUP(P$2+$A6864,Sheet2!CB:NO,$B6864,0),HLOOKUP(P$2+$A6864,Sheet2!CB:NO,$B6864,0)&lt;&gt;""),HLOOKUP(P$2+$A6864,Sheet2!CB:NO,$B6864,0),"")</f>
        <v/>
      </c>
      <c r="Q6864" t="str">
        <f>IF(OR(HLOOKUP(Q$2+$A6864,Sheet2!CC:NO,$B6864,0),HLOOKUP(Q$2+$A6864,Sheet2!CC:NO,$B6864,0)&lt;&gt;""),HLOOKUP(Q$2+$A6864,Sheet2!CC:NO,$B6864,0),"")</f>
        <v/>
      </c>
    </row>
    <row r="6865" spans="1:17" x14ac:dyDescent="0.25">
      <c r="A6865" s="64">
        <f t="shared" si="859"/>
        <v>6</v>
      </c>
      <c r="B6865" s="64">
        <f t="shared" si="860"/>
        <v>691</v>
      </c>
      <c r="C6865" s="64">
        <f t="shared" si="861"/>
        <v>2</v>
      </c>
      <c r="D6865" s="64">
        <f t="shared" si="862"/>
        <v>687</v>
      </c>
      <c r="E6865" s="64">
        <f t="shared" si="863"/>
        <v>3431</v>
      </c>
      <c r="F6865" s="64" t="str">
        <f t="shared" si="856"/>
        <v/>
      </c>
      <c r="G6865" s="64" t="str">
        <f t="shared" si="857"/>
        <v/>
      </c>
      <c r="H6865" s="64" t="str">
        <f t="shared" si="858"/>
        <v/>
      </c>
      <c r="I6865" s="80" t="str">
        <f>IFERROR(VLOOKUP(D6865,Sheet2!A:B,2,0),"")</f>
        <v/>
      </c>
      <c r="J6865" s="64" t="str">
        <f>IFERROR(IF(I6865&lt;&gt;"",VLOOKUP(I6865,Sheet2!B:C,2,0),""),"")</f>
        <v/>
      </c>
      <c r="K6865" s="64" t="str">
        <f>IFERROR( IF(I6865&lt;&gt;"", HLOOKUP(L$2+$A6865,Sheet2!BX:NK,2,0),""),"")</f>
        <v/>
      </c>
      <c r="L6865" t="str">
        <f>IF(OR(HLOOKUP(L$2+$A6865,Sheet2!BX:NK,$B6865,0),HLOOKUP(L$2+$A6865,Sheet2!BX:NK,$B6865,0)&lt;&gt;""),HLOOKUP(L$2+$A6865,Sheet2!BX:NK,$B6865,0),"")</f>
        <v/>
      </c>
      <c r="M6865" t="str">
        <f>IF(OR(HLOOKUP(M$2+$A6865,Sheet2!BY:NL,$B6865,0),HLOOKUP(M$2+$A6865,Sheet2!BY:NL,$B6865,0)&lt;&gt;""),HLOOKUP(M$2+$A6865,Sheet2!BY:NL,$B6865,0),"")</f>
        <v/>
      </c>
      <c r="N6865" t="str">
        <f>IF(OR(HLOOKUP(N$2+$A6865,Sheet2!BZ:NM,$B6865,0),HLOOKUP(N$2+$A6865,Sheet2!BZ:NM,$B6865,0)&lt;&gt;""),HLOOKUP(N$2+$A6865,Sheet2!BZ:NM,$B6865,0),"")</f>
        <v/>
      </c>
      <c r="O6865" t="str">
        <f>IF(OR(HLOOKUP(O$2+$A6865,Sheet2!CA:NN,$B6865,0),HLOOKUP(O$2+$A6865,Sheet2!CA:NN,$B6865,0)&lt;&gt;""),HLOOKUP(O$2+$A6865,Sheet2!CA:NN,$B6865,0),"")</f>
        <v/>
      </c>
      <c r="P6865" t="str">
        <f>IF(OR(HLOOKUP(P$2+$A6865,Sheet2!CB:NO,$B6865,0),HLOOKUP(P$2+$A6865,Sheet2!CB:NO,$B6865,0)&lt;&gt;""),HLOOKUP(P$2+$A6865,Sheet2!CB:NO,$B6865,0),"")</f>
        <v/>
      </c>
      <c r="Q6865" t="str">
        <f>IF(OR(HLOOKUP(Q$2+$A6865,Sheet2!CC:NO,$B6865,0),HLOOKUP(Q$2+$A6865,Sheet2!CC:NO,$B6865,0)&lt;&gt;""),HLOOKUP(Q$2+$A6865,Sheet2!CC:NO,$B6865,0),"")</f>
        <v/>
      </c>
    </row>
    <row r="6866" spans="1:17" x14ac:dyDescent="0.25">
      <c r="A6866" s="64">
        <f t="shared" si="859"/>
        <v>12</v>
      </c>
      <c r="B6866" s="64">
        <f t="shared" si="860"/>
        <v>691</v>
      </c>
      <c r="C6866" s="64">
        <f t="shared" si="861"/>
        <v>3</v>
      </c>
      <c r="D6866" s="64">
        <f t="shared" si="862"/>
        <v>687</v>
      </c>
      <c r="E6866" s="64">
        <f t="shared" si="863"/>
        <v>3431</v>
      </c>
      <c r="F6866" s="64" t="str">
        <f t="shared" si="856"/>
        <v/>
      </c>
      <c r="G6866" s="64" t="str">
        <f t="shared" si="857"/>
        <v/>
      </c>
      <c r="H6866" s="64" t="str">
        <f t="shared" si="858"/>
        <v/>
      </c>
      <c r="I6866" s="80" t="str">
        <f>IFERROR(VLOOKUP(D6866,Sheet2!A:B,2,0),"")</f>
        <v/>
      </c>
      <c r="J6866" s="64" t="str">
        <f>IFERROR(IF(I6866&lt;&gt;"",VLOOKUP(I6866,Sheet2!B:C,2,0),""),"")</f>
        <v/>
      </c>
      <c r="K6866" s="64" t="str">
        <f>IFERROR( IF(I6866&lt;&gt;"", HLOOKUP(L$2+$A6866,Sheet2!BX:NK,2,0),""),"")</f>
        <v/>
      </c>
      <c r="L6866" t="str">
        <f>IF(OR(HLOOKUP(L$2+$A6866,Sheet2!BX:NK,$B6866,0),HLOOKUP(L$2+$A6866,Sheet2!BX:NK,$B6866,0)&lt;&gt;""),HLOOKUP(L$2+$A6866,Sheet2!BX:NK,$B6866,0),"")</f>
        <v/>
      </c>
      <c r="M6866" t="str">
        <f>IF(OR(HLOOKUP(M$2+$A6866,Sheet2!BY:NL,$B6866,0),HLOOKUP(M$2+$A6866,Sheet2!BY:NL,$B6866,0)&lt;&gt;""),HLOOKUP(M$2+$A6866,Sheet2!BY:NL,$B6866,0),"")</f>
        <v/>
      </c>
      <c r="N6866" t="str">
        <f>IF(OR(HLOOKUP(N$2+$A6866,Sheet2!BZ:NM,$B6866,0),HLOOKUP(N$2+$A6866,Sheet2!BZ:NM,$B6866,0)&lt;&gt;""),HLOOKUP(N$2+$A6866,Sheet2!BZ:NM,$B6866,0),"")</f>
        <v/>
      </c>
      <c r="O6866" t="str">
        <f>IF(OR(HLOOKUP(O$2+$A6866,Sheet2!CA:NN,$B6866,0),HLOOKUP(O$2+$A6866,Sheet2!CA:NN,$B6866,0)&lt;&gt;""),HLOOKUP(O$2+$A6866,Sheet2!CA:NN,$B6866,0),"")</f>
        <v/>
      </c>
      <c r="P6866" t="str">
        <f>IF(OR(HLOOKUP(P$2+$A6866,Sheet2!CB:NO,$B6866,0),HLOOKUP(P$2+$A6866,Sheet2!CB:NO,$B6866,0)&lt;&gt;""),HLOOKUP(P$2+$A6866,Sheet2!CB:NO,$B6866,0),"")</f>
        <v/>
      </c>
      <c r="Q6866" t="str">
        <f>IF(OR(HLOOKUP(Q$2+$A6866,Sheet2!CC:NO,$B6866,0),HLOOKUP(Q$2+$A6866,Sheet2!CC:NO,$B6866,0)&lt;&gt;""),HLOOKUP(Q$2+$A6866,Sheet2!CC:NO,$B6866,0),"")</f>
        <v/>
      </c>
    </row>
    <row r="6867" spans="1:17" x14ac:dyDescent="0.25">
      <c r="A6867" s="64">
        <f t="shared" si="859"/>
        <v>18</v>
      </c>
      <c r="B6867" s="64">
        <f t="shared" si="860"/>
        <v>691</v>
      </c>
      <c r="C6867" s="64">
        <f t="shared" si="861"/>
        <v>4</v>
      </c>
      <c r="D6867" s="64">
        <f t="shared" si="862"/>
        <v>687</v>
      </c>
      <c r="E6867" s="64">
        <f t="shared" si="863"/>
        <v>3431</v>
      </c>
      <c r="F6867" s="64" t="str">
        <f t="shared" si="856"/>
        <v/>
      </c>
      <c r="G6867" s="64" t="str">
        <f t="shared" si="857"/>
        <v/>
      </c>
      <c r="H6867" s="64" t="str">
        <f t="shared" si="858"/>
        <v/>
      </c>
      <c r="I6867" s="80" t="str">
        <f>IFERROR(VLOOKUP(D6867,Sheet2!A:B,2,0),"")</f>
        <v/>
      </c>
      <c r="J6867" s="64" t="str">
        <f>IFERROR(IF(I6867&lt;&gt;"",VLOOKUP(I6867,Sheet2!B:C,2,0),""),"")</f>
        <v/>
      </c>
      <c r="K6867" s="64" t="str">
        <f>IFERROR( IF(I6867&lt;&gt;"", HLOOKUP(L$2+$A6867,Sheet2!BX:NK,2,0),""),"")</f>
        <v/>
      </c>
      <c r="L6867" t="str">
        <f>IF(OR(HLOOKUP(L$2+$A6867,Sheet2!BX:NK,$B6867,0),HLOOKUP(L$2+$A6867,Sheet2!BX:NK,$B6867,0)&lt;&gt;""),HLOOKUP(L$2+$A6867,Sheet2!BX:NK,$B6867,0),"")</f>
        <v/>
      </c>
      <c r="M6867" t="str">
        <f>IF(OR(HLOOKUP(M$2+$A6867,Sheet2!BY:NL,$B6867,0),HLOOKUP(M$2+$A6867,Sheet2!BY:NL,$B6867,0)&lt;&gt;""),HLOOKUP(M$2+$A6867,Sheet2!BY:NL,$B6867,0),"")</f>
        <v/>
      </c>
      <c r="N6867" t="str">
        <f>IF(OR(HLOOKUP(N$2+$A6867,Sheet2!BZ:NM,$B6867,0),HLOOKUP(N$2+$A6867,Sheet2!BZ:NM,$B6867,0)&lt;&gt;""),HLOOKUP(N$2+$A6867,Sheet2!BZ:NM,$B6867,0),"")</f>
        <v/>
      </c>
      <c r="O6867" t="str">
        <f>IF(OR(HLOOKUP(O$2+$A6867,Sheet2!CA:NN,$B6867,0),HLOOKUP(O$2+$A6867,Sheet2!CA:NN,$B6867,0)&lt;&gt;""),HLOOKUP(O$2+$A6867,Sheet2!CA:NN,$B6867,0),"")</f>
        <v/>
      </c>
      <c r="P6867" t="str">
        <f>IF(OR(HLOOKUP(P$2+$A6867,Sheet2!CB:NO,$B6867,0),HLOOKUP(P$2+$A6867,Sheet2!CB:NO,$B6867,0)&lt;&gt;""),HLOOKUP(P$2+$A6867,Sheet2!CB:NO,$B6867,0),"")</f>
        <v/>
      </c>
      <c r="Q6867" t="str">
        <f>IF(OR(HLOOKUP(Q$2+$A6867,Sheet2!CC:NO,$B6867,0),HLOOKUP(Q$2+$A6867,Sheet2!CC:NO,$B6867,0)&lt;&gt;""),HLOOKUP(Q$2+$A6867,Sheet2!CC:NO,$B6867,0),"")</f>
        <v/>
      </c>
    </row>
    <row r="6868" spans="1:17" x14ac:dyDescent="0.25">
      <c r="A6868" s="64">
        <f t="shared" si="859"/>
        <v>24</v>
      </c>
      <c r="B6868" s="64">
        <f t="shared" si="860"/>
        <v>691</v>
      </c>
      <c r="C6868" s="64">
        <f t="shared" si="861"/>
        <v>5</v>
      </c>
      <c r="D6868" s="64">
        <f t="shared" si="862"/>
        <v>687</v>
      </c>
      <c r="E6868" s="64">
        <f t="shared" si="863"/>
        <v>3431</v>
      </c>
      <c r="F6868" s="64" t="str">
        <f t="shared" si="856"/>
        <v/>
      </c>
      <c r="G6868" s="64" t="str">
        <f t="shared" si="857"/>
        <v/>
      </c>
      <c r="H6868" s="64" t="str">
        <f t="shared" si="858"/>
        <v/>
      </c>
      <c r="I6868" s="80" t="str">
        <f>IFERROR(VLOOKUP(D6868,Sheet2!A:B,2,0),"")</f>
        <v/>
      </c>
      <c r="J6868" s="64" t="str">
        <f>IFERROR(IF(I6868&lt;&gt;"",VLOOKUP(I6868,Sheet2!B:C,2,0),""),"")</f>
        <v/>
      </c>
      <c r="K6868" s="64" t="str">
        <f>IFERROR( IF(I6868&lt;&gt;"", HLOOKUP(L$2+$A6868,Sheet2!BX:NK,2,0),""),"")</f>
        <v/>
      </c>
      <c r="L6868" t="str">
        <f>IF(OR(HLOOKUP(L$2+$A6868,Sheet2!BX:NK,$B6868,0),HLOOKUP(L$2+$A6868,Sheet2!BX:NK,$B6868,0)&lt;&gt;""),HLOOKUP(L$2+$A6868,Sheet2!BX:NK,$B6868,0),"")</f>
        <v/>
      </c>
      <c r="M6868" t="str">
        <f>IF(OR(HLOOKUP(M$2+$A6868,Sheet2!BY:NL,$B6868,0),HLOOKUP(M$2+$A6868,Sheet2!BY:NL,$B6868,0)&lt;&gt;""),HLOOKUP(M$2+$A6868,Sheet2!BY:NL,$B6868,0),"")</f>
        <v/>
      </c>
      <c r="N6868" t="str">
        <f>IF(OR(HLOOKUP(N$2+$A6868,Sheet2!BZ:NM,$B6868,0),HLOOKUP(N$2+$A6868,Sheet2!BZ:NM,$B6868,0)&lt;&gt;""),HLOOKUP(N$2+$A6868,Sheet2!BZ:NM,$B6868,0),"")</f>
        <v/>
      </c>
      <c r="O6868" t="str">
        <f>IF(OR(HLOOKUP(O$2+$A6868,Sheet2!CA:NN,$B6868,0),HLOOKUP(O$2+$A6868,Sheet2!CA:NN,$B6868,0)&lt;&gt;""),HLOOKUP(O$2+$A6868,Sheet2!CA:NN,$B6868,0),"")</f>
        <v/>
      </c>
      <c r="P6868" t="str">
        <f>IF(OR(HLOOKUP(P$2+$A6868,Sheet2!CB:NO,$B6868,0),HLOOKUP(P$2+$A6868,Sheet2!CB:NO,$B6868,0)&lt;&gt;""),HLOOKUP(P$2+$A6868,Sheet2!CB:NO,$B6868,0),"")</f>
        <v/>
      </c>
      <c r="Q6868" t="str">
        <f>IF(OR(HLOOKUP(Q$2+$A6868,Sheet2!CC:NO,$B6868,0),HLOOKUP(Q$2+$A6868,Sheet2!CC:NO,$B6868,0)&lt;&gt;""),HLOOKUP(Q$2+$A6868,Sheet2!CC:NO,$B6868,0),"")</f>
        <v/>
      </c>
    </row>
    <row r="6869" spans="1:17" x14ac:dyDescent="0.25">
      <c r="A6869" s="64">
        <f t="shared" si="859"/>
        <v>30</v>
      </c>
      <c r="B6869" s="64">
        <f t="shared" si="860"/>
        <v>691</v>
      </c>
      <c r="C6869" s="64">
        <f t="shared" si="861"/>
        <v>6</v>
      </c>
      <c r="D6869" s="64">
        <f t="shared" si="862"/>
        <v>687</v>
      </c>
      <c r="E6869" s="64">
        <f t="shared" si="863"/>
        <v>3431</v>
      </c>
      <c r="F6869" s="64" t="str">
        <f t="shared" si="856"/>
        <v/>
      </c>
      <c r="G6869" s="64" t="str">
        <f t="shared" si="857"/>
        <v/>
      </c>
      <c r="H6869" s="64" t="str">
        <f t="shared" si="858"/>
        <v/>
      </c>
      <c r="I6869" s="80" t="str">
        <f>IFERROR(VLOOKUP(D6869,Sheet2!A:B,2,0),"")</f>
        <v/>
      </c>
      <c r="J6869" s="64" t="str">
        <f>IFERROR(IF(I6869&lt;&gt;"",VLOOKUP(I6869,Sheet2!B:C,2,0),""),"")</f>
        <v/>
      </c>
      <c r="K6869" s="64" t="str">
        <f>IFERROR( IF(I6869&lt;&gt;"", HLOOKUP(L$2+$A6869,Sheet2!BX:NK,2,0),""),"")</f>
        <v/>
      </c>
      <c r="L6869" t="str">
        <f>IF(OR(HLOOKUP(L$2+$A6869,Sheet2!BX:NK,$B6869,0),HLOOKUP(L$2+$A6869,Sheet2!BX:NK,$B6869,0)&lt;&gt;""),HLOOKUP(L$2+$A6869,Sheet2!BX:NK,$B6869,0),"")</f>
        <v/>
      </c>
      <c r="M6869" t="str">
        <f>IF(OR(HLOOKUP(M$2+$A6869,Sheet2!BY:NL,$B6869,0),HLOOKUP(M$2+$A6869,Sheet2!BY:NL,$B6869,0)&lt;&gt;""),HLOOKUP(M$2+$A6869,Sheet2!BY:NL,$B6869,0),"")</f>
        <v/>
      </c>
      <c r="N6869" t="str">
        <f>IF(OR(HLOOKUP(N$2+$A6869,Sheet2!BZ:NM,$B6869,0),HLOOKUP(N$2+$A6869,Sheet2!BZ:NM,$B6869,0)&lt;&gt;""),HLOOKUP(N$2+$A6869,Sheet2!BZ:NM,$B6869,0),"")</f>
        <v/>
      </c>
      <c r="O6869" t="str">
        <f>IF(OR(HLOOKUP(O$2+$A6869,Sheet2!CA:NN,$B6869,0),HLOOKUP(O$2+$A6869,Sheet2!CA:NN,$B6869,0)&lt;&gt;""),HLOOKUP(O$2+$A6869,Sheet2!CA:NN,$B6869,0),"")</f>
        <v/>
      </c>
      <c r="P6869" t="str">
        <f>IF(OR(HLOOKUP(P$2+$A6869,Sheet2!CB:NO,$B6869,0),HLOOKUP(P$2+$A6869,Sheet2!CB:NO,$B6869,0)&lt;&gt;""),HLOOKUP(P$2+$A6869,Sheet2!CB:NO,$B6869,0),"")</f>
        <v/>
      </c>
      <c r="Q6869" t="str">
        <f>IF(OR(HLOOKUP(Q$2+$A6869,Sheet2!CC:NO,$B6869,0),HLOOKUP(Q$2+$A6869,Sheet2!CC:NO,$B6869,0)&lt;&gt;""),HLOOKUP(Q$2+$A6869,Sheet2!CC:NO,$B6869,0),"")</f>
        <v/>
      </c>
    </row>
    <row r="6870" spans="1:17" x14ac:dyDescent="0.25">
      <c r="A6870" s="64">
        <f t="shared" si="859"/>
        <v>36</v>
      </c>
      <c r="B6870" s="64">
        <f t="shared" si="860"/>
        <v>691</v>
      </c>
      <c r="C6870" s="64">
        <f t="shared" si="861"/>
        <v>7</v>
      </c>
      <c r="D6870" s="64">
        <f t="shared" si="862"/>
        <v>687</v>
      </c>
      <c r="E6870" s="64">
        <f t="shared" si="863"/>
        <v>3431</v>
      </c>
      <c r="F6870" s="64" t="str">
        <f t="shared" si="856"/>
        <v/>
      </c>
      <c r="G6870" s="64" t="str">
        <f t="shared" si="857"/>
        <v/>
      </c>
      <c r="H6870" s="64" t="str">
        <f t="shared" si="858"/>
        <v/>
      </c>
      <c r="I6870" s="80" t="str">
        <f>IFERROR(VLOOKUP(D6870,Sheet2!A:B,2,0),"")</f>
        <v/>
      </c>
      <c r="J6870" s="64" t="str">
        <f>IFERROR(IF(I6870&lt;&gt;"",VLOOKUP(I6870,Sheet2!B:C,2,0),""),"")</f>
        <v/>
      </c>
      <c r="K6870" s="64" t="str">
        <f>IFERROR( IF(I6870&lt;&gt;"", HLOOKUP(L$2+$A6870,Sheet2!BX:NK,2,0),""),"")</f>
        <v/>
      </c>
      <c r="L6870" t="str">
        <f>IF(OR(HLOOKUP(L$2+$A6870,Sheet2!BX:NK,$B6870,0),HLOOKUP(L$2+$A6870,Sheet2!BX:NK,$B6870,0)&lt;&gt;""),HLOOKUP(L$2+$A6870,Sheet2!BX:NK,$B6870,0),"")</f>
        <v/>
      </c>
      <c r="M6870" t="str">
        <f>IF(OR(HLOOKUP(M$2+$A6870,Sheet2!BY:NL,$B6870,0),HLOOKUP(M$2+$A6870,Sheet2!BY:NL,$B6870,0)&lt;&gt;""),HLOOKUP(M$2+$A6870,Sheet2!BY:NL,$B6870,0),"")</f>
        <v/>
      </c>
      <c r="N6870" t="str">
        <f>IF(OR(HLOOKUP(N$2+$A6870,Sheet2!BZ:NM,$B6870,0),HLOOKUP(N$2+$A6870,Sheet2!BZ:NM,$B6870,0)&lt;&gt;""),HLOOKUP(N$2+$A6870,Sheet2!BZ:NM,$B6870,0),"")</f>
        <v/>
      </c>
      <c r="O6870" t="str">
        <f>IF(OR(HLOOKUP(O$2+$A6870,Sheet2!CA:NN,$B6870,0),HLOOKUP(O$2+$A6870,Sheet2!CA:NN,$B6870,0)&lt;&gt;""),HLOOKUP(O$2+$A6870,Sheet2!CA:NN,$B6870,0),"")</f>
        <v/>
      </c>
      <c r="P6870" t="str">
        <f>IF(OR(HLOOKUP(P$2+$A6870,Sheet2!CB:NO,$B6870,0),HLOOKUP(P$2+$A6870,Sheet2!CB:NO,$B6870,0)&lt;&gt;""),HLOOKUP(P$2+$A6870,Sheet2!CB:NO,$B6870,0),"")</f>
        <v/>
      </c>
      <c r="Q6870" t="str">
        <f>IF(OR(HLOOKUP(Q$2+$A6870,Sheet2!CC:NO,$B6870,0),HLOOKUP(Q$2+$A6870,Sheet2!CC:NO,$B6870,0)&lt;&gt;""),HLOOKUP(Q$2+$A6870,Sheet2!CC:NO,$B6870,0),"")</f>
        <v/>
      </c>
    </row>
    <row r="6871" spans="1:17" x14ac:dyDescent="0.25">
      <c r="A6871" s="64">
        <f t="shared" si="859"/>
        <v>42</v>
      </c>
      <c r="B6871" s="64">
        <f t="shared" si="860"/>
        <v>691</v>
      </c>
      <c r="C6871" s="64">
        <f t="shared" si="861"/>
        <v>8</v>
      </c>
      <c r="D6871" s="64">
        <f t="shared" si="862"/>
        <v>687</v>
      </c>
      <c r="E6871" s="64">
        <f t="shared" si="863"/>
        <v>3431</v>
      </c>
      <c r="F6871" s="64" t="str">
        <f t="shared" si="856"/>
        <v/>
      </c>
      <c r="G6871" s="64" t="str">
        <f t="shared" si="857"/>
        <v/>
      </c>
      <c r="H6871" s="64" t="str">
        <f t="shared" si="858"/>
        <v/>
      </c>
      <c r="I6871" s="80" t="str">
        <f>IFERROR(VLOOKUP(D6871,Sheet2!A:B,2,0),"")</f>
        <v/>
      </c>
      <c r="J6871" s="64" t="str">
        <f>IFERROR(IF(I6871&lt;&gt;"",VLOOKUP(I6871,Sheet2!B:C,2,0),""),"")</f>
        <v/>
      </c>
      <c r="K6871" s="64" t="str">
        <f>IFERROR( IF(I6871&lt;&gt;"", HLOOKUP(L$2+$A6871,Sheet2!BX:NK,2,0),""),"")</f>
        <v/>
      </c>
      <c r="L6871" t="str">
        <f>IF(OR(HLOOKUP(L$2+$A6871,Sheet2!BX:NK,$B6871,0),HLOOKUP(L$2+$A6871,Sheet2!BX:NK,$B6871,0)&lt;&gt;""),HLOOKUP(L$2+$A6871,Sheet2!BX:NK,$B6871,0),"")</f>
        <v/>
      </c>
      <c r="M6871" t="str">
        <f>IF(OR(HLOOKUP(M$2+$A6871,Sheet2!BY:NL,$B6871,0),HLOOKUP(M$2+$A6871,Sheet2!BY:NL,$B6871,0)&lt;&gt;""),HLOOKUP(M$2+$A6871,Sheet2!BY:NL,$B6871,0),"")</f>
        <v/>
      </c>
      <c r="N6871" t="str">
        <f>IF(OR(HLOOKUP(N$2+$A6871,Sheet2!BZ:NM,$B6871,0),HLOOKUP(N$2+$A6871,Sheet2!BZ:NM,$B6871,0)&lt;&gt;""),HLOOKUP(N$2+$A6871,Sheet2!BZ:NM,$B6871,0),"")</f>
        <v/>
      </c>
      <c r="O6871" t="str">
        <f>IF(OR(HLOOKUP(O$2+$A6871,Sheet2!CA:NN,$B6871,0),HLOOKUP(O$2+$A6871,Sheet2!CA:NN,$B6871,0)&lt;&gt;""),HLOOKUP(O$2+$A6871,Sheet2!CA:NN,$B6871,0),"")</f>
        <v/>
      </c>
      <c r="P6871" t="str">
        <f>IF(OR(HLOOKUP(P$2+$A6871,Sheet2!CB:NO,$B6871,0),HLOOKUP(P$2+$A6871,Sheet2!CB:NO,$B6871,0)&lt;&gt;""),HLOOKUP(P$2+$A6871,Sheet2!CB:NO,$B6871,0),"")</f>
        <v/>
      </c>
      <c r="Q6871" t="str">
        <f>IF(OR(HLOOKUP(Q$2+$A6871,Sheet2!CC:NO,$B6871,0),HLOOKUP(Q$2+$A6871,Sheet2!CC:NO,$B6871,0)&lt;&gt;""),HLOOKUP(Q$2+$A6871,Sheet2!CC:NO,$B6871,0),"")</f>
        <v/>
      </c>
    </row>
    <row r="6872" spans="1:17" x14ac:dyDescent="0.25">
      <c r="A6872" s="64">
        <f t="shared" si="859"/>
        <v>48</v>
      </c>
      <c r="B6872" s="64">
        <f t="shared" si="860"/>
        <v>691</v>
      </c>
      <c r="C6872" s="64">
        <f t="shared" si="861"/>
        <v>9</v>
      </c>
      <c r="D6872" s="64">
        <f t="shared" si="862"/>
        <v>687</v>
      </c>
      <c r="E6872" s="64">
        <f t="shared" si="863"/>
        <v>3431</v>
      </c>
      <c r="F6872" s="64" t="str">
        <f t="shared" si="856"/>
        <v/>
      </c>
      <c r="G6872" s="64" t="str">
        <f t="shared" si="857"/>
        <v/>
      </c>
      <c r="H6872" s="64" t="str">
        <f t="shared" si="858"/>
        <v/>
      </c>
      <c r="I6872" s="80" t="str">
        <f>IFERROR(VLOOKUP(D6872,Sheet2!A:B,2,0),"")</f>
        <v/>
      </c>
      <c r="J6872" s="64" t="str">
        <f>IFERROR(IF(I6872&lt;&gt;"",VLOOKUP(I6872,Sheet2!B:C,2,0),""),"")</f>
        <v/>
      </c>
      <c r="K6872" s="64" t="str">
        <f>IFERROR( IF(I6872&lt;&gt;"", HLOOKUP(L$2+$A6872,Sheet2!BX:NK,2,0),""),"")</f>
        <v/>
      </c>
      <c r="L6872" t="str">
        <f>IF(OR(HLOOKUP(L$2+$A6872,Sheet2!BX:NK,$B6872,0),HLOOKUP(L$2+$A6872,Sheet2!BX:NK,$B6872,0)&lt;&gt;""),HLOOKUP(L$2+$A6872,Sheet2!BX:NK,$B6872,0),"")</f>
        <v/>
      </c>
      <c r="M6872" t="str">
        <f>IF(OR(HLOOKUP(M$2+$A6872,Sheet2!BY:NL,$B6872,0),HLOOKUP(M$2+$A6872,Sheet2!BY:NL,$B6872,0)&lt;&gt;""),HLOOKUP(M$2+$A6872,Sheet2!BY:NL,$B6872,0),"")</f>
        <v/>
      </c>
      <c r="N6872" t="str">
        <f>IF(OR(HLOOKUP(N$2+$A6872,Sheet2!BZ:NM,$B6872,0),HLOOKUP(N$2+$A6872,Sheet2!BZ:NM,$B6872,0)&lt;&gt;""),HLOOKUP(N$2+$A6872,Sheet2!BZ:NM,$B6872,0),"")</f>
        <v/>
      </c>
      <c r="O6872" t="str">
        <f>IF(OR(HLOOKUP(O$2+$A6872,Sheet2!CA:NN,$B6872,0),HLOOKUP(O$2+$A6872,Sheet2!CA:NN,$B6872,0)&lt;&gt;""),HLOOKUP(O$2+$A6872,Sheet2!CA:NN,$B6872,0),"")</f>
        <v/>
      </c>
      <c r="P6872" t="str">
        <f>IF(OR(HLOOKUP(P$2+$A6872,Sheet2!CB:NO,$B6872,0),HLOOKUP(P$2+$A6872,Sheet2!CB:NO,$B6872,0)&lt;&gt;""),HLOOKUP(P$2+$A6872,Sheet2!CB:NO,$B6872,0),"")</f>
        <v/>
      </c>
      <c r="Q6872" t="str">
        <f>IF(OR(HLOOKUP(Q$2+$A6872,Sheet2!CC:NO,$B6872,0),HLOOKUP(Q$2+$A6872,Sheet2!CC:NO,$B6872,0)&lt;&gt;""),HLOOKUP(Q$2+$A6872,Sheet2!CC:NO,$B6872,0),"")</f>
        <v/>
      </c>
    </row>
    <row r="6873" spans="1:17" x14ac:dyDescent="0.25">
      <c r="A6873" s="64">
        <f t="shared" si="859"/>
        <v>54</v>
      </c>
      <c r="B6873" s="64">
        <f t="shared" si="860"/>
        <v>691</v>
      </c>
      <c r="C6873" s="64">
        <f t="shared" si="861"/>
        <v>10</v>
      </c>
      <c r="D6873" s="64">
        <f t="shared" si="862"/>
        <v>687</v>
      </c>
      <c r="E6873" s="64">
        <f t="shared" si="863"/>
        <v>3431</v>
      </c>
      <c r="F6873" s="64" t="str">
        <f t="shared" si="856"/>
        <v/>
      </c>
      <c r="G6873" s="64" t="str">
        <f t="shared" si="857"/>
        <v/>
      </c>
      <c r="H6873" s="64" t="str">
        <f t="shared" si="858"/>
        <v/>
      </c>
      <c r="I6873" s="80" t="str">
        <f>IFERROR(VLOOKUP(D6873,Sheet2!A:B,2,0),"")</f>
        <v/>
      </c>
      <c r="J6873" s="64" t="str">
        <f>IFERROR(IF(I6873&lt;&gt;"",VLOOKUP(I6873,Sheet2!B:C,2,0),""),"")</f>
        <v/>
      </c>
      <c r="K6873" s="64" t="str">
        <f>IFERROR( IF(I6873&lt;&gt;"", HLOOKUP(L$2+$A6873,Sheet2!BX:NK,2,0),""),"")</f>
        <v/>
      </c>
      <c r="L6873" t="str">
        <f>IF(OR(HLOOKUP(L$2+$A6873,Sheet2!BX:NK,$B6873,0),HLOOKUP(L$2+$A6873,Sheet2!BX:NK,$B6873,0)&lt;&gt;""),HLOOKUP(L$2+$A6873,Sheet2!BX:NK,$B6873,0),"")</f>
        <v/>
      </c>
      <c r="M6873" t="str">
        <f>IF(OR(HLOOKUP(M$2+$A6873,Sheet2!BY:NL,$B6873,0),HLOOKUP(M$2+$A6873,Sheet2!BY:NL,$B6873,0)&lt;&gt;""),HLOOKUP(M$2+$A6873,Sheet2!BY:NL,$B6873,0),"")</f>
        <v/>
      </c>
      <c r="N6873" t="str">
        <f>IF(OR(HLOOKUP(N$2+$A6873,Sheet2!BZ:NM,$B6873,0),HLOOKUP(N$2+$A6873,Sheet2!BZ:NM,$B6873,0)&lt;&gt;""),HLOOKUP(N$2+$A6873,Sheet2!BZ:NM,$B6873,0),"")</f>
        <v/>
      </c>
      <c r="O6873" t="str">
        <f>IF(OR(HLOOKUP(O$2+$A6873,Sheet2!CA:NN,$B6873,0),HLOOKUP(O$2+$A6873,Sheet2!CA:NN,$B6873,0)&lt;&gt;""),HLOOKUP(O$2+$A6873,Sheet2!CA:NN,$B6873,0),"")</f>
        <v/>
      </c>
      <c r="P6873" t="str">
        <f>IF(OR(HLOOKUP(P$2+$A6873,Sheet2!CB:NO,$B6873,0),HLOOKUP(P$2+$A6873,Sheet2!CB:NO,$B6873,0)&lt;&gt;""),HLOOKUP(P$2+$A6873,Sheet2!CB:NO,$B6873,0),"")</f>
        <v/>
      </c>
      <c r="Q6873" t="str">
        <f>IF(OR(HLOOKUP(Q$2+$A6873,Sheet2!CC:NO,$B6873,0),HLOOKUP(Q$2+$A6873,Sheet2!CC:NO,$B6873,0)&lt;&gt;""),HLOOKUP(Q$2+$A6873,Sheet2!CC:NO,$B6873,0),"")</f>
        <v/>
      </c>
    </row>
    <row r="6874" spans="1:17" x14ac:dyDescent="0.25">
      <c r="A6874" s="64">
        <f t="shared" si="859"/>
        <v>0</v>
      </c>
      <c r="B6874" s="64">
        <f t="shared" si="860"/>
        <v>692</v>
      </c>
      <c r="C6874" s="64">
        <f t="shared" si="861"/>
        <v>1</v>
      </c>
      <c r="D6874" s="64">
        <f t="shared" si="862"/>
        <v>688</v>
      </c>
      <c r="E6874" s="64">
        <f t="shared" si="863"/>
        <v>3436</v>
      </c>
      <c r="F6874" s="64" t="str">
        <f t="shared" si="856"/>
        <v/>
      </c>
      <c r="G6874" s="64" t="str">
        <f t="shared" si="857"/>
        <v/>
      </c>
      <c r="H6874" s="64" t="str">
        <f t="shared" si="858"/>
        <v/>
      </c>
      <c r="I6874" s="80" t="str">
        <f>IFERROR(VLOOKUP(D6874,Sheet2!A:B,2,0),"")</f>
        <v/>
      </c>
      <c r="J6874" s="64" t="str">
        <f>IFERROR(IF(I6874&lt;&gt;"",VLOOKUP(I6874,Sheet2!B:C,2,0),""),"")</f>
        <v/>
      </c>
      <c r="K6874" s="64" t="str">
        <f>IFERROR( IF(I6874&lt;&gt;"", HLOOKUP(L$2+$A6874,Sheet2!BX:NK,2,0),""),"")</f>
        <v/>
      </c>
      <c r="L6874" t="str">
        <f>IF(OR(HLOOKUP(L$2+$A6874,Sheet2!BX:NK,$B6874,0),HLOOKUP(L$2+$A6874,Sheet2!BX:NK,$B6874,0)&lt;&gt;""),HLOOKUP(L$2+$A6874,Sheet2!BX:NK,$B6874,0),"")</f>
        <v/>
      </c>
      <c r="M6874" t="str">
        <f>IF(OR(HLOOKUP(M$2+$A6874,Sheet2!BY:NL,$B6874,0),HLOOKUP(M$2+$A6874,Sheet2!BY:NL,$B6874,0)&lt;&gt;""),HLOOKUP(M$2+$A6874,Sheet2!BY:NL,$B6874,0),"")</f>
        <v/>
      </c>
      <c r="N6874" t="str">
        <f>IF(OR(HLOOKUP(N$2+$A6874,Sheet2!BZ:NM,$B6874,0),HLOOKUP(N$2+$A6874,Sheet2!BZ:NM,$B6874,0)&lt;&gt;""),HLOOKUP(N$2+$A6874,Sheet2!BZ:NM,$B6874,0),"")</f>
        <v/>
      </c>
      <c r="O6874" t="str">
        <f>IF(OR(HLOOKUP(O$2+$A6874,Sheet2!CA:NN,$B6874,0),HLOOKUP(O$2+$A6874,Sheet2!CA:NN,$B6874,0)&lt;&gt;""),HLOOKUP(O$2+$A6874,Sheet2!CA:NN,$B6874,0),"")</f>
        <v/>
      </c>
      <c r="P6874" t="str">
        <f>IF(OR(HLOOKUP(P$2+$A6874,Sheet2!CB:NO,$B6874,0),HLOOKUP(P$2+$A6874,Sheet2!CB:NO,$B6874,0)&lt;&gt;""),HLOOKUP(P$2+$A6874,Sheet2!CB:NO,$B6874,0),"")</f>
        <v/>
      </c>
      <c r="Q6874" t="str">
        <f>IF(OR(HLOOKUP(Q$2+$A6874,Sheet2!CC:NO,$B6874,0),HLOOKUP(Q$2+$A6874,Sheet2!CC:NO,$B6874,0)&lt;&gt;""),HLOOKUP(Q$2+$A6874,Sheet2!CC:NO,$B6874,0),"")</f>
        <v/>
      </c>
    </row>
    <row r="6875" spans="1:17" x14ac:dyDescent="0.25">
      <c r="A6875" s="64">
        <f t="shared" si="859"/>
        <v>6</v>
      </c>
      <c r="B6875" s="64">
        <f t="shared" si="860"/>
        <v>692</v>
      </c>
      <c r="C6875" s="64">
        <f t="shared" si="861"/>
        <v>2</v>
      </c>
      <c r="D6875" s="64">
        <f t="shared" si="862"/>
        <v>688</v>
      </c>
      <c r="E6875" s="64">
        <f t="shared" si="863"/>
        <v>3436</v>
      </c>
      <c r="F6875" s="64" t="str">
        <f t="shared" si="856"/>
        <v/>
      </c>
      <c r="G6875" s="64" t="str">
        <f t="shared" si="857"/>
        <v/>
      </c>
      <c r="H6875" s="64" t="str">
        <f t="shared" si="858"/>
        <v/>
      </c>
      <c r="I6875" s="80" t="str">
        <f>IFERROR(VLOOKUP(D6875,Sheet2!A:B,2,0),"")</f>
        <v/>
      </c>
      <c r="J6875" s="64" t="str">
        <f>IFERROR(IF(I6875&lt;&gt;"",VLOOKUP(I6875,Sheet2!B:C,2,0),""),"")</f>
        <v/>
      </c>
      <c r="K6875" s="64" t="str">
        <f>IFERROR( IF(I6875&lt;&gt;"", HLOOKUP(L$2+$A6875,Sheet2!BX:NK,2,0),""),"")</f>
        <v/>
      </c>
      <c r="L6875" t="str">
        <f>IF(OR(HLOOKUP(L$2+$A6875,Sheet2!BX:NK,$B6875,0),HLOOKUP(L$2+$A6875,Sheet2!BX:NK,$B6875,0)&lt;&gt;""),HLOOKUP(L$2+$A6875,Sheet2!BX:NK,$B6875,0),"")</f>
        <v/>
      </c>
      <c r="M6875" t="str">
        <f>IF(OR(HLOOKUP(M$2+$A6875,Sheet2!BY:NL,$B6875,0),HLOOKUP(M$2+$A6875,Sheet2!BY:NL,$B6875,0)&lt;&gt;""),HLOOKUP(M$2+$A6875,Sheet2!BY:NL,$B6875,0),"")</f>
        <v/>
      </c>
      <c r="N6875" t="str">
        <f>IF(OR(HLOOKUP(N$2+$A6875,Sheet2!BZ:NM,$B6875,0),HLOOKUP(N$2+$A6875,Sheet2!BZ:NM,$B6875,0)&lt;&gt;""),HLOOKUP(N$2+$A6875,Sheet2!BZ:NM,$B6875,0),"")</f>
        <v/>
      </c>
      <c r="O6875" t="str">
        <f>IF(OR(HLOOKUP(O$2+$A6875,Sheet2!CA:NN,$B6875,0),HLOOKUP(O$2+$A6875,Sheet2!CA:NN,$B6875,0)&lt;&gt;""),HLOOKUP(O$2+$A6875,Sheet2!CA:NN,$B6875,0),"")</f>
        <v/>
      </c>
      <c r="P6875" t="str">
        <f>IF(OR(HLOOKUP(P$2+$A6875,Sheet2!CB:NO,$B6875,0),HLOOKUP(P$2+$A6875,Sheet2!CB:NO,$B6875,0)&lt;&gt;""),HLOOKUP(P$2+$A6875,Sheet2!CB:NO,$B6875,0),"")</f>
        <v/>
      </c>
      <c r="Q6875" t="str">
        <f>IF(OR(HLOOKUP(Q$2+$A6875,Sheet2!CC:NO,$B6875,0),HLOOKUP(Q$2+$A6875,Sheet2!CC:NO,$B6875,0)&lt;&gt;""),HLOOKUP(Q$2+$A6875,Sheet2!CC:NO,$B6875,0),"")</f>
        <v/>
      </c>
    </row>
    <row r="6876" spans="1:17" x14ac:dyDescent="0.25">
      <c r="A6876" s="64">
        <f t="shared" si="859"/>
        <v>12</v>
      </c>
      <c r="B6876" s="64">
        <f t="shared" si="860"/>
        <v>692</v>
      </c>
      <c r="C6876" s="64">
        <f t="shared" si="861"/>
        <v>3</v>
      </c>
      <c r="D6876" s="64">
        <f t="shared" si="862"/>
        <v>688</v>
      </c>
      <c r="E6876" s="64">
        <f t="shared" si="863"/>
        <v>3436</v>
      </c>
      <c r="F6876" s="64" t="str">
        <f t="shared" si="856"/>
        <v/>
      </c>
      <c r="G6876" s="64" t="str">
        <f t="shared" si="857"/>
        <v/>
      </c>
      <c r="H6876" s="64" t="str">
        <f t="shared" si="858"/>
        <v/>
      </c>
      <c r="I6876" s="80" t="str">
        <f>IFERROR(VLOOKUP(D6876,Sheet2!A:B,2,0),"")</f>
        <v/>
      </c>
      <c r="J6876" s="64" t="str">
        <f>IFERROR(IF(I6876&lt;&gt;"",VLOOKUP(I6876,Sheet2!B:C,2,0),""),"")</f>
        <v/>
      </c>
      <c r="K6876" s="64" t="str">
        <f>IFERROR( IF(I6876&lt;&gt;"", HLOOKUP(L$2+$A6876,Sheet2!BX:NK,2,0),""),"")</f>
        <v/>
      </c>
      <c r="L6876" t="str">
        <f>IF(OR(HLOOKUP(L$2+$A6876,Sheet2!BX:NK,$B6876,0),HLOOKUP(L$2+$A6876,Sheet2!BX:NK,$B6876,0)&lt;&gt;""),HLOOKUP(L$2+$A6876,Sheet2!BX:NK,$B6876,0),"")</f>
        <v/>
      </c>
      <c r="M6876" t="str">
        <f>IF(OR(HLOOKUP(M$2+$A6876,Sheet2!BY:NL,$B6876,0),HLOOKUP(M$2+$A6876,Sheet2!BY:NL,$B6876,0)&lt;&gt;""),HLOOKUP(M$2+$A6876,Sheet2!BY:NL,$B6876,0),"")</f>
        <v/>
      </c>
      <c r="N6876" t="str">
        <f>IF(OR(HLOOKUP(N$2+$A6876,Sheet2!BZ:NM,$B6876,0),HLOOKUP(N$2+$A6876,Sheet2!BZ:NM,$B6876,0)&lt;&gt;""),HLOOKUP(N$2+$A6876,Sheet2!BZ:NM,$B6876,0),"")</f>
        <v/>
      </c>
      <c r="O6876" t="str">
        <f>IF(OR(HLOOKUP(O$2+$A6876,Sheet2!CA:NN,$B6876,0),HLOOKUP(O$2+$A6876,Sheet2!CA:NN,$B6876,0)&lt;&gt;""),HLOOKUP(O$2+$A6876,Sheet2!CA:NN,$B6876,0),"")</f>
        <v/>
      </c>
      <c r="P6876" t="str">
        <f>IF(OR(HLOOKUP(P$2+$A6876,Sheet2!CB:NO,$B6876,0),HLOOKUP(P$2+$A6876,Sheet2!CB:NO,$B6876,0)&lt;&gt;""),HLOOKUP(P$2+$A6876,Sheet2!CB:NO,$B6876,0),"")</f>
        <v/>
      </c>
      <c r="Q6876" t="str">
        <f>IF(OR(HLOOKUP(Q$2+$A6876,Sheet2!CC:NO,$B6876,0),HLOOKUP(Q$2+$A6876,Sheet2!CC:NO,$B6876,0)&lt;&gt;""),HLOOKUP(Q$2+$A6876,Sheet2!CC:NO,$B6876,0),"")</f>
        <v/>
      </c>
    </row>
    <row r="6877" spans="1:17" x14ac:dyDescent="0.25">
      <c r="A6877" s="64">
        <f t="shared" si="859"/>
        <v>18</v>
      </c>
      <c r="B6877" s="64">
        <f t="shared" si="860"/>
        <v>692</v>
      </c>
      <c r="C6877" s="64">
        <f t="shared" si="861"/>
        <v>4</v>
      </c>
      <c r="D6877" s="64">
        <f t="shared" si="862"/>
        <v>688</v>
      </c>
      <c r="E6877" s="64">
        <f t="shared" si="863"/>
        <v>3436</v>
      </c>
      <c r="F6877" s="64" t="str">
        <f t="shared" si="856"/>
        <v/>
      </c>
      <c r="G6877" s="64" t="str">
        <f t="shared" si="857"/>
        <v/>
      </c>
      <c r="H6877" s="64" t="str">
        <f t="shared" si="858"/>
        <v/>
      </c>
      <c r="I6877" s="80" t="str">
        <f>IFERROR(VLOOKUP(D6877,Sheet2!A:B,2,0),"")</f>
        <v/>
      </c>
      <c r="J6877" s="64" t="str">
        <f>IFERROR(IF(I6877&lt;&gt;"",VLOOKUP(I6877,Sheet2!B:C,2,0),""),"")</f>
        <v/>
      </c>
      <c r="K6877" s="64" t="str">
        <f>IFERROR( IF(I6877&lt;&gt;"", HLOOKUP(L$2+$A6877,Sheet2!BX:NK,2,0),""),"")</f>
        <v/>
      </c>
      <c r="L6877" t="str">
        <f>IF(OR(HLOOKUP(L$2+$A6877,Sheet2!BX:NK,$B6877,0),HLOOKUP(L$2+$A6877,Sheet2!BX:NK,$B6877,0)&lt;&gt;""),HLOOKUP(L$2+$A6877,Sheet2!BX:NK,$B6877,0),"")</f>
        <v/>
      </c>
      <c r="M6877" t="str">
        <f>IF(OR(HLOOKUP(M$2+$A6877,Sheet2!BY:NL,$B6877,0),HLOOKUP(M$2+$A6877,Sheet2!BY:NL,$B6877,0)&lt;&gt;""),HLOOKUP(M$2+$A6877,Sheet2!BY:NL,$B6877,0),"")</f>
        <v/>
      </c>
      <c r="N6877" t="str">
        <f>IF(OR(HLOOKUP(N$2+$A6877,Sheet2!BZ:NM,$B6877,0),HLOOKUP(N$2+$A6877,Sheet2!BZ:NM,$B6877,0)&lt;&gt;""),HLOOKUP(N$2+$A6877,Sheet2!BZ:NM,$B6877,0),"")</f>
        <v/>
      </c>
      <c r="O6877" t="str">
        <f>IF(OR(HLOOKUP(O$2+$A6877,Sheet2!CA:NN,$B6877,0),HLOOKUP(O$2+$A6877,Sheet2!CA:NN,$B6877,0)&lt;&gt;""),HLOOKUP(O$2+$A6877,Sheet2!CA:NN,$B6877,0),"")</f>
        <v/>
      </c>
      <c r="P6877" t="str">
        <f>IF(OR(HLOOKUP(P$2+$A6877,Sheet2!CB:NO,$B6877,0),HLOOKUP(P$2+$A6877,Sheet2!CB:NO,$B6877,0)&lt;&gt;""),HLOOKUP(P$2+$A6877,Sheet2!CB:NO,$B6877,0),"")</f>
        <v/>
      </c>
      <c r="Q6877" t="str">
        <f>IF(OR(HLOOKUP(Q$2+$A6877,Sheet2!CC:NO,$B6877,0),HLOOKUP(Q$2+$A6877,Sheet2!CC:NO,$B6877,0)&lt;&gt;""),HLOOKUP(Q$2+$A6877,Sheet2!CC:NO,$B6877,0),"")</f>
        <v/>
      </c>
    </row>
    <row r="6878" spans="1:17" x14ac:dyDescent="0.25">
      <c r="A6878" s="64">
        <f t="shared" si="859"/>
        <v>24</v>
      </c>
      <c r="B6878" s="64">
        <f t="shared" si="860"/>
        <v>692</v>
      </c>
      <c r="C6878" s="64">
        <f t="shared" si="861"/>
        <v>5</v>
      </c>
      <c r="D6878" s="64">
        <f t="shared" si="862"/>
        <v>688</v>
      </c>
      <c r="E6878" s="64">
        <f t="shared" si="863"/>
        <v>3436</v>
      </c>
      <c r="F6878" s="64" t="str">
        <f t="shared" si="856"/>
        <v/>
      </c>
      <c r="G6878" s="64" t="str">
        <f t="shared" si="857"/>
        <v/>
      </c>
      <c r="H6878" s="64" t="str">
        <f t="shared" si="858"/>
        <v/>
      </c>
      <c r="I6878" s="80" t="str">
        <f>IFERROR(VLOOKUP(D6878,Sheet2!A:B,2,0),"")</f>
        <v/>
      </c>
      <c r="J6878" s="64" t="str">
        <f>IFERROR(IF(I6878&lt;&gt;"",VLOOKUP(I6878,Sheet2!B:C,2,0),""),"")</f>
        <v/>
      </c>
      <c r="K6878" s="64" t="str">
        <f>IFERROR( IF(I6878&lt;&gt;"", HLOOKUP(L$2+$A6878,Sheet2!BX:NK,2,0),""),"")</f>
        <v/>
      </c>
      <c r="L6878" t="str">
        <f>IF(OR(HLOOKUP(L$2+$A6878,Sheet2!BX:NK,$B6878,0),HLOOKUP(L$2+$A6878,Sheet2!BX:NK,$B6878,0)&lt;&gt;""),HLOOKUP(L$2+$A6878,Sheet2!BX:NK,$B6878,0),"")</f>
        <v/>
      </c>
      <c r="M6878" t="str">
        <f>IF(OR(HLOOKUP(M$2+$A6878,Sheet2!BY:NL,$B6878,0),HLOOKUP(M$2+$A6878,Sheet2!BY:NL,$B6878,0)&lt;&gt;""),HLOOKUP(M$2+$A6878,Sheet2!BY:NL,$B6878,0),"")</f>
        <v/>
      </c>
      <c r="N6878" t="str">
        <f>IF(OR(HLOOKUP(N$2+$A6878,Sheet2!BZ:NM,$B6878,0),HLOOKUP(N$2+$A6878,Sheet2!BZ:NM,$B6878,0)&lt;&gt;""),HLOOKUP(N$2+$A6878,Sheet2!BZ:NM,$B6878,0),"")</f>
        <v/>
      </c>
      <c r="O6878" t="str">
        <f>IF(OR(HLOOKUP(O$2+$A6878,Sheet2!CA:NN,$B6878,0),HLOOKUP(O$2+$A6878,Sheet2!CA:NN,$B6878,0)&lt;&gt;""),HLOOKUP(O$2+$A6878,Sheet2!CA:NN,$B6878,0),"")</f>
        <v/>
      </c>
      <c r="P6878" t="str">
        <f>IF(OR(HLOOKUP(P$2+$A6878,Sheet2!CB:NO,$B6878,0),HLOOKUP(P$2+$A6878,Sheet2!CB:NO,$B6878,0)&lt;&gt;""),HLOOKUP(P$2+$A6878,Sheet2!CB:NO,$B6878,0),"")</f>
        <v/>
      </c>
      <c r="Q6878" t="str">
        <f>IF(OR(HLOOKUP(Q$2+$A6878,Sheet2!CC:NO,$B6878,0),HLOOKUP(Q$2+$A6878,Sheet2!CC:NO,$B6878,0)&lt;&gt;""),HLOOKUP(Q$2+$A6878,Sheet2!CC:NO,$B6878,0),"")</f>
        <v/>
      </c>
    </row>
    <row r="6879" spans="1:17" x14ac:dyDescent="0.25">
      <c r="A6879" s="64">
        <f t="shared" si="859"/>
        <v>30</v>
      </c>
      <c r="B6879" s="64">
        <f t="shared" si="860"/>
        <v>692</v>
      </c>
      <c r="C6879" s="64">
        <f t="shared" si="861"/>
        <v>6</v>
      </c>
      <c r="D6879" s="64">
        <f t="shared" si="862"/>
        <v>688</v>
      </c>
      <c r="E6879" s="64">
        <f t="shared" si="863"/>
        <v>3436</v>
      </c>
      <c r="F6879" s="64" t="str">
        <f t="shared" si="856"/>
        <v/>
      </c>
      <c r="G6879" s="64" t="str">
        <f t="shared" si="857"/>
        <v/>
      </c>
      <c r="H6879" s="64" t="str">
        <f t="shared" si="858"/>
        <v/>
      </c>
      <c r="I6879" s="80" t="str">
        <f>IFERROR(VLOOKUP(D6879,Sheet2!A:B,2,0),"")</f>
        <v/>
      </c>
      <c r="J6879" s="64" t="str">
        <f>IFERROR(IF(I6879&lt;&gt;"",VLOOKUP(I6879,Sheet2!B:C,2,0),""),"")</f>
        <v/>
      </c>
      <c r="K6879" s="64" t="str">
        <f>IFERROR( IF(I6879&lt;&gt;"", HLOOKUP(L$2+$A6879,Sheet2!BX:NK,2,0),""),"")</f>
        <v/>
      </c>
      <c r="L6879" t="str">
        <f>IF(OR(HLOOKUP(L$2+$A6879,Sheet2!BX:NK,$B6879,0),HLOOKUP(L$2+$A6879,Sheet2!BX:NK,$B6879,0)&lt;&gt;""),HLOOKUP(L$2+$A6879,Sheet2!BX:NK,$B6879,0),"")</f>
        <v/>
      </c>
      <c r="M6879" t="str">
        <f>IF(OR(HLOOKUP(M$2+$A6879,Sheet2!BY:NL,$B6879,0),HLOOKUP(M$2+$A6879,Sheet2!BY:NL,$B6879,0)&lt;&gt;""),HLOOKUP(M$2+$A6879,Sheet2!BY:NL,$B6879,0),"")</f>
        <v/>
      </c>
      <c r="N6879" t="str">
        <f>IF(OR(HLOOKUP(N$2+$A6879,Sheet2!BZ:NM,$B6879,0),HLOOKUP(N$2+$A6879,Sheet2!BZ:NM,$B6879,0)&lt;&gt;""),HLOOKUP(N$2+$A6879,Sheet2!BZ:NM,$B6879,0),"")</f>
        <v/>
      </c>
      <c r="O6879" t="str">
        <f>IF(OR(HLOOKUP(O$2+$A6879,Sheet2!CA:NN,$B6879,0),HLOOKUP(O$2+$A6879,Sheet2!CA:NN,$B6879,0)&lt;&gt;""),HLOOKUP(O$2+$A6879,Sheet2!CA:NN,$B6879,0),"")</f>
        <v/>
      </c>
      <c r="P6879" t="str">
        <f>IF(OR(HLOOKUP(P$2+$A6879,Sheet2!CB:NO,$B6879,0),HLOOKUP(P$2+$A6879,Sheet2!CB:NO,$B6879,0)&lt;&gt;""),HLOOKUP(P$2+$A6879,Sheet2!CB:NO,$B6879,0),"")</f>
        <v/>
      </c>
      <c r="Q6879" t="str">
        <f>IF(OR(HLOOKUP(Q$2+$A6879,Sheet2!CC:NO,$B6879,0),HLOOKUP(Q$2+$A6879,Sheet2!CC:NO,$B6879,0)&lt;&gt;""),HLOOKUP(Q$2+$A6879,Sheet2!CC:NO,$B6879,0),"")</f>
        <v/>
      </c>
    </row>
    <row r="6880" spans="1:17" x14ac:dyDescent="0.25">
      <c r="A6880" s="64">
        <f t="shared" si="859"/>
        <v>36</v>
      </c>
      <c r="B6880" s="64">
        <f t="shared" si="860"/>
        <v>692</v>
      </c>
      <c r="C6880" s="64">
        <f t="shared" si="861"/>
        <v>7</v>
      </c>
      <c r="D6880" s="64">
        <f t="shared" si="862"/>
        <v>688</v>
      </c>
      <c r="E6880" s="64">
        <f t="shared" si="863"/>
        <v>3436</v>
      </c>
      <c r="F6880" s="64" t="str">
        <f t="shared" si="856"/>
        <v/>
      </c>
      <c r="G6880" s="64" t="str">
        <f t="shared" si="857"/>
        <v/>
      </c>
      <c r="H6880" s="64" t="str">
        <f t="shared" si="858"/>
        <v/>
      </c>
      <c r="I6880" s="80" t="str">
        <f>IFERROR(VLOOKUP(D6880,Sheet2!A:B,2,0),"")</f>
        <v/>
      </c>
      <c r="J6880" s="64" t="str">
        <f>IFERROR(IF(I6880&lt;&gt;"",VLOOKUP(I6880,Sheet2!B:C,2,0),""),"")</f>
        <v/>
      </c>
      <c r="K6880" s="64" t="str">
        <f>IFERROR( IF(I6880&lt;&gt;"", HLOOKUP(L$2+$A6880,Sheet2!BX:NK,2,0),""),"")</f>
        <v/>
      </c>
      <c r="L6880" t="str">
        <f>IF(OR(HLOOKUP(L$2+$A6880,Sheet2!BX:NK,$B6880,0),HLOOKUP(L$2+$A6880,Sheet2!BX:NK,$B6880,0)&lt;&gt;""),HLOOKUP(L$2+$A6880,Sheet2!BX:NK,$B6880,0),"")</f>
        <v/>
      </c>
      <c r="M6880" t="str">
        <f>IF(OR(HLOOKUP(M$2+$A6880,Sheet2!BY:NL,$B6880,0),HLOOKUP(M$2+$A6880,Sheet2!BY:NL,$B6880,0)&lt;&gt;""),HLOOKUP(M$2+$A6880,Sheet2!BY:NL,$B6880,0),"")</f>
        <v/>
      </c>
      <c r="N6880" t="str">
        <f>IF(OR(HLOOKUP(N$2+$A6880,Sheet2!BZ:NM,$B6880,0),HLOOKUP(N$2+$A6880,Sheet2!BZ:NM,$B6880,0)&lt;&gt;""),HLOOKUP(N$2+$A6880,Sheet2!BZ:NM,$B6880,0),"")</f>
        <v/>
      </c>
      <c r="O6880" t="str">
        <f>IF(OR(HLOOKUP(O$2+$A6880,Sheet2!CA:NN,$B6880,0),HLOOKUP(O$2+$A6880,Sheet2!CA:NN,$B6880,0)&lt;&gt;""),HLOOKUP(O$2+$A6880,Sheet2!CA:NN,$B6880,0),"")</f>
        <v/>
      </c>
      <c r="P6880" t="str">
        <f>IF(OR(HLOOKUP(P$2+$A6880,Sheet2!CB:NO,$B6880,0),HLOOKUP(P$2+$A6880,Sheet2!CB:NO,$B6880,0)&lt;&gt;""),HLOOKUP(P$2+$A6880,Sheet2!CB:NO,$B6880,0),"")</f>
        <v/>
      </c>
      <c r="Q6880" t="str">
        <f>IF(OR(HLOOKUP(Q$2+$A6880,Sheet2!CC:NO,$B6880,0),HLOOKUP(Q$2+$A6880,Sheet2!CC:NO,$B6880,0)&lt;&gt;""),HLOOKUP(Q$2+$A6880,Sheet2!CC:NO,$B6880,0),"")</f>
        <v/>
      </c>
    </row>
    <row r="6881" spans="1:17" x14ac:dyDescent="0.25">
      <c r="A6881" s="64">
        <f t="shared" si="859"/>
        <v>42</v>
      </c>
      <c r="B6881" s="64">
        <f t="shared" si="860"/>
        <v>692</v>
      </c>
      <c r="C6881" s="64">
        <f t="shared" si="861"/>
        <v>8</v>
      </c>
      <c r="D6881" s="64">
        <f t="shared" si="862"/>
        <v>688</v>
      </c>
      <c r="E6881" s="64">
        <f t="shared" si="863"/>
        <v>3436</v>
      </c>
      <c r="F6881" s="64" t="str">
        <f t="shared" si="856"/>
        <v/>
      </c>
      <c r="G6881" s="64" t="str">
        <f t="shared" si="857"/>
        <v/>
      </c>
      <c r="H6881" s="64" t="str">
        <f t="shared" si="858"/>
        <v/>
      </c>
      <c r="I6881" s="80" t="str">
        <f>IFERROR(VLOOKUP(D6881,Sheet2!A:B,2,0),"")</f>
        <v/>
      </c>
      <c r="J6881" s="64" t="str">
        <f>IFERROR(IF(I6881&lt;&gt;"",VLOOKUP(I6881,Sheet2!B:C,2,0),""),"")</f>
        <v/>
      </c>
      <c r="K6881" s="64" t="str">
        <f>IFERROR( IF(I6881&lt;&gt;"", HLOOKUP(L$2+$A6881,Sheet2!BX:NK,2,0),""),"")</f>
        <v/>
      </c>
      <c r="L6881" t="str">
        <f>IF(OR(HLOOKUP(L$2+$A6881,Sheet2!BX:NK,$B6881,0),HLOOKUP(L$2+$A6881,Sheet2!BX:NK,$B6881,0)&lt;&gt;""),HLOOKUP(L$2+$A6881,Sheet2!BX:NK,$B6881,0),"")</f>
        <v/>
      </c>
      <c r="M6881" t="str">
        <f>IF(OR(HLOOKUP(M$2+$A6881,Sheet2!BY:NL,$B6881,0),HLOOKUP(M$2+$A6881,Sheet2!BY:NL,$B6881,0)&lt;&gt;""),HLOOKUP(M$2+$A6881,Sheet2!BY:NL,$B6881,0),"")</f>
        <v/>
      </c>
      <c r="N6881" t="str">
        <f>IF(OR(HLOOKUP(N$2+$A6881,Sheet2!BZ:NM,$B6881,0),HLOOKUP(N$2+$A6881,Sheet2!BZ:NM,$B6881,0)&lt;&gt;""),HLOOKUP(N$2+$A6881,Sheet2!BZ:NM,$B6881,0),"")</f>
        <v/>
      </c>
      <c r="O6881" t="str">
        <f>IF(OR(HLOOKUP(O$2+$A6881,Sheet2!CA:NN,$B6881,0),HLOOKUP(O$2+$A6881,Sheet2!CA:NN,$B6881,0)&lt;&gt;""),HLOOKUP(O$2+$A6881,Sheet2!CA:NN,$B6881,0),"")</f>
        <v/>
      </c>
      <c r="P6881" t="str">
        <f>IF(OR(HLOOKUP(P$2+$A6881,Sheet2!CB:NO,$B6881,0),HLOOKUP(P$2+$A6881,Sheet2!CB:NO,$B6881,0)&lt;&gt;""),HLOOKUP(P$2+$A6881,Sheet2!CB:NO,$B6881,0),"")</f>
        <v/>
      </c>
      <c r="Q6881" t="str">
        <f>IF(OR(HLOOKUP(Q$2+$A6881,Sheet2!CC:NO,$B6881,0),HLOOKUP(Q$2+$A6881,Sheet2!CC:NO,$B6881,0)&lt;&gt;""),HLOOKUP(Q$2+$A6881,Sheet2!CC:NO,$B6881,0),"")</f>
        <v/>
      </c>
    </row>
    <row r="6882" spans="1:17" x14ac:dyDescent="0.25">
      <c r="A6882" s="64">
        <f t="shared" si="859"/>
        <v>48</v>
      </c>
      <c r="B6882" s="64">
        <f t="shared" si="860"/>
        <v>692</v>
      </c>
      <c r="C6882" s="64">
        <f t="shared" si="861"/>
        <v>9</v>
      </c>
      <c r="D6882" s="64">
        <f t="shared" si="862"/>
        <v>688</v>
      </c>
      <c r="E6882" s="64">
        <f t="shared" si="863"/>
        <v>3436</v>
      </c>
      <c r="F6882" s="64" t="str">
        <f t="shared" si="856"/>
        <v/>
      </c>
      <c r="G6882" s="64" t="str">
        <f t="shared" si="857"/>
        <v/>
      </c>
      <c r="H6882" s="64" t="str">
        <f t="shared" si="858"/>
        <v/>
      </c>
      <c r="I6882" s="80" t="str">
        <f>IFERROR(VLOOKUP(D6882,Sheet2!A:B,2,0),"")</f>
        <v/>
      </c>
      <c r="J6882" s="64" t="str">
        <f>IFERROR(IF(I6882&lt;&gt;"",VLOOKUP(I6882,Sheet2!B:C,2,0),""),"")</f>
        <v/>
      </c>
      <c r="K6882" s="64" t="str">
        <f>IFERROR( IF(I6882&lt;&gt;"", HLOOKUP(L$2+$A6882,Sheet2!BX:NK,2,0),""),"")</f>
        <v/>
      </c>
      <c r="L6882" t="str">
        <f>IF(OR(HLOOKUP(L$2+$A6882,Sheet2!BX:NK,$B6882,0),HLOOKUP(L$2+$A6882,Sheet2!BX:NK,$B6882,0)&lt;&gt;""),HLOOKUP(L$2+$A6882,Sheet2!BX:NK,$B6882,0),"")</f>
        <v/>
      </c>
      <c r="M6882" t="str">
        <f>IF(OR(HLOOKUP(M$2+$A6882,Sheet2!BY:NL,$B6882,0),HLOOKUP(M$2+$A6882,Sheet2!BY:NL,$B6882,0)&lt;&gt;""),HLOOKUP(M$2+$A6882,Sheet2!BY:NL,$B6882,0),"")</f>
        <v/>
      </c>
      <c r="N6882" t="str">
        <f>IF(OR(HLOOKUP(N$2+$A6882,Sheet2!BZ:NM,$B6882,0),HLOOKUP(N$2+$A6882,Sheet2!BZ:NM,$B6882,0)&lt;&gt;""),HLOOKUP(N$2+$A6882,Sheet2!BZ:NM,$B6882,0),"")</f>
        <v/>
      </c>
      <c r="O6882" t="str">
        <f>IF(OR(HLOOKUP(O$2+$A6882,Sheet2!CA:NN,$B6882,0),HLOOKUP(O$2+$A6882,Sheet2!CA:NN,$B6882,0)&lt;&gt;""),HLOOKUP(O$2+$A6882,Sheet2!CA:NN,$B6882,0),"")</f>
        <v/>
      </c>
      <c r="P6882" t="str">
        <f>IF(OR(HLOOKUP(P$2+$A6882,Sheet2!CB:NO,$B6882,0),HLOOKUP(P$2+$A6882,Sheet2!CB:NO,$B6882,0)&lt;&gt;""),HLOOKUP(P$2+$A6882,Sheet2!CB:NO,$B6882,0),"")</f>
        <v/>
      </c>
      <c r="Q6882" t="str">
        <f>IF(OR(HLOOKUP(Q$2+$A6882,Sheet2!CC:NO,$B6882,0),HLOOKUP(Q$2+$A6882,Sheet2!CC:NO,$B6882,0)&lt;&gt;""),HLOOKUP(Q$2+$A6882,Sheet2!CC:NO,$B6882,0),"")</f>
        <v/>
      </c>
    </row>
    <row r="6883" spans="1:17" x14ac:dyDescent="0.25">
      <c r="A6883" s="64">
        <f t="shared" si="859"/>
        <v>54</v>
      </c>
      <c r="B6883" s="64">
        <f t="shared" si="860"/>
        <v>692</v>
      </c>
      <c r="C6883" s="64">
        <f t="shared" si="861"/>
        <v>10</v>
      </c>
      <c r="D6883" s="64">
        <f t="shared" si="862"/>
        <v>688</v>
      </c>
      <c r="E6883" s="64">
        <f t="shared" si="863"/>
        <v>3436</v>
      </c>
      <c r="F6883" s="64" t="str">
        <f t="shared" si="856"/>
        <v/>
      </c>
      <c r="G6883" s="64" t="str">
        <f t="shared" si="857"/>
        <v/>
      </c>
      <c r="H6883" s="64" t="str">
        <f t="shared" si="858"/>
        <v/>
      </c>
      <c r="I6883" s="80" t="str">
        <f>IFERROR(VLOOKUP(D6883,Sheet2!A:B,2,0),"")</f>
        <v/>
      </c>
      <c r="J6883" s="64" t="str">
        <f>IFERROR(IF(I6883&lt;&gt;"",VLOOKUP(I6883,Sheet2!B:C,2,0),""),"")</f>
        <v/>
      </c>
      <c r="K6883" s="64" t="str">
        <f>IFERROR( IF(I6883&lt;&gt;"", HLOOKUP(L$2+$A6883,Sheet2!BX:NK,2,0),""),"")</f>
        <v/>
      </c>
      <c r="L6883" t="str">
        <f>IF(OR(HLOOKUP(L$2+$A6883,Sheet2!BX:NK,$B6883,0),HLOOKUP(L$2+$A6883,Sheet2!BX:NK,$B6883,0)&lt;&gt;""),HLOOKUP(L$2+$A6883,Sheet2!BX:NK,$B6883,0),"")</f>
        <v/>
      </c>
      <c r="M6883" t="str">
        <f>IF(OR(HLOOKUP(M$2+$A6883,Sheet2!BY:NL,$B6883,0),HLOOKUP(M$2+$A6883,Sheet2!BY:NL,$B6883,0)&lt;&gt;""),HLOOKUP(M$2+$A6883,Sheet2!BY:NL,$B6883,0),"")</f>
        <v/>
      </c>
      <c r="N6883" t="str">
        <f>IF(OR(HLOOKUP(N$2+$A6883,Sheet2!BZ:NM,$B6883,0),HLOOKUP(N$2+$A6883,Sheet2!BZ:NM,$B6883,0)&lt;&gt;""),HLOOKUP(N$2+$A6883,Sheet2!BZ:NM,$B6883,0),"")</f>
        <v/>
      </c>
      <c r="O6883" t="str">
        <f>IF(OR(HLOOKUP(O$2+$A6883,Sheet2!CA:NN,$B6883,0),HLOOKUP(O$2+$A6883,Sheet2!CA:NN,$B6883,0)&lt;&gt;""),HLOOKUP(O$2+$A6883,Sheet2!CA:NN,$B6883,0),"")</f>
        <v/>
      </c>
      <c r="P6883" t="str">
        <f>IF(OR(HLOOKUP(P$2+$A6883,Sheet2!CB:NO,$B6883,0),HLOOKUP(P$2+$A6883,Sheet2!CB:NO,$B6883,0)&lt;&gt;""),HLOOKUP(P$2+$A6883,Sheet2!CB:NO,$B6883,0),"")</f>
        <v/>
      </c>
      <c r="Q6883" t="str">
        <f>IF(OR(HLOOKUP(Q$2+$A6883,Sheet2!CC:NO,$B6883,0),HLOOKUP(Q$2+$A6883,Sheet2!CC:NO,$B6883,0)&lt;&gt;""),HLOOKUP(Q$2+$A6883,Sheet2!CC:NO,$B6883,0),"")</f>
        <v/>
      </c>
    </row>
    <row r="6884" spans="1:17" x14ac:dyDescent="0.25">
      <c r="A6884" s="64">
        <f t="shared" si="859"/>
        <v>0</v>
      </c>
      <c r="B6884" s="64">
        <f t="shared" si="860"/>
        <v>693</v>
      </c>
      <c r="C6884" s="64">
        <f t="shared" si="861"/>
        <v>1</v>
      </c>
      <c r="D6884" s="64">
        <f t="shared" si="862"/>
        <v>689</v>
      </c>
      <c r="E6884" s="64">
        <f t="shared" si="863"/>
        <v>3441</v>
      </c>
      <c r="F6884" s="64" t="str">
        <f t="shared" si="856"/>
        <v/>
      </c>
      <c r="G6884" s="64" t="str">
        <f t="shared" si="857"/>
        <v/>
      </c>
      <c r="H6884" s="64" t="str">
        <f t="shared" si="858"/>
        <v/>
      </c>
      <c r="I6884" s="80" t="str">
        <f>IFERROR(VLOOKUP(D6884,Sheet2!A:B,2,0),"")</f>
        <v/>
      </c>
      <c r="J6884" s="64" t="str">
        <f>IFERROR(IF(I6884&lt;&gt;"",VLOOKUP(I6884,Sheet2!B:C,2,0),""),"")</f>
        <v/>
      </c>
      <c r="K6884" s="64" t="str">
        <f>IFERROR( IF(I6884&lt;&gt;"", HLOOKUP(L$2+$A6884,Sheet2!BX:NK,2,0),""),"")</f>
        <v/>
      </c>
      <c r="L6884" t="str">
        <f>IF(OR(HLOOKUP(L$2+$A6884,Sheet2!BX:NK,$B6884,0),HLOOKUP(L$2+$A6884,Sheet2!BX:NK,$B6884,0)&lt;&gt;""),HLOOKUP(L$2+$A6884,Sheet2!BX:NK,$B6884,0),"")</f>
        <v/>
      </c>
      <c r="M6884" t="str">
        <f>IF(OR(HLOOKUP(M$2+$A6884,Sheet2!BY:NL,$B6884,0),HLOOKUP(M$2+$A6884,Sheet2!BY:NL,$B6884,0)&lt;&gt;""),HLOOKUP(M$2+$A6884,Sheet2!BY:NL,$B6884,0),"")</f>
        <v/>
      </c>
      <c r="N6884" t="str">
        <f>IF(OR(HLOOKUP(N$2+$A6884,Sheet2!BZ:NM,$B6884,0),HLOOKUP(N$2+$A6884,Sheet2!BZ:NM,$B6884,0)&lt;&gt;""),HLOOKUP(N$2+$A6884,Sheet2!BZ:NM,$B6884,0),"")</f>
        <v/>
      </c>
      <c r="O6884" t="str">
        <f>IF(OR(HLOOKUP(O$2+$A6884,Sheet2!CA:NN,$B6884,0),HLOOKUP(O$2+$A6884,Sheet2!CA:NN,$B6884,0)&lt;&gt;""),HLOOKUP(O$2+$A6884,Sheet2!CA:NN,$B6884,0),"")</f>
        <v/>
      </c>
      <c r="P6884" t="str">
        <f>IF(OR(HLOOKUP(P$2+$A6884,Sheet2!CB:NO,$B6884,0),HLOOKUP(P$2+$A6884,Sheet2!CB:NO,$B6884,0)&lt;&gt;""),HLOOKUP(P$2+$A6884,Sheet2!CB:NO,$B6884,0),"")</f>
        <v/>
      </c>
      <c r="Q6884" t="str">
        <f>IF(OR(HLOOKUP(Q$2+$A6884,Sheet2!CC:NO,$B6884,0),HLOOKUP(Q$2+$A6884,Sheet2!CC:NO,$B6884,0)&lt;&gt;""),HLOOKUP(Q$2+$A6884,Sheet2!CC:NO,$B6884,0),"")</f>
        <v/>
      </c>
    </row>
    <row r="6885" spans="1:17" x14ac:dyDescent="0.25">
      <c r="A6885" s="64">
        <f t="shared" si="859"/>
        <v>6</v>
      </c>
      <c r="B6885" s="64">
        <f t="shared" si="860"/>
        <v>693</v>
      </c>
      <c r="C6885" s="64">
        <f t="shared" si="861"/>
        <v>2</v>
      </c>
      <c r="D6885" s="64">
        <f t="shared" si="862"/>
        <v>689</v>
      </c>
      <c r="E6885" s="64">
        <f t="shared" si="863"/>
        <v>3441</v>
      </c>
      <c r="F6885" s="64" t="str">
        <f t="shared" si="856"/>
        <v/>
      </c>
      <c r="G6885" s="64" t="str">
        <f t="shared" si="857"/>
        <v/>
      </c>
      <c r="H6885" s="64" t="str">
        <f t="shared" si="858"/>
        <v/>
      </c>
      <c r="I6885" s="80" t="str">
        <f>IFERROR(VLOOKUP(D6885,Sheet2!A:B,2,0),"")</f>
        <v/>
      </c>
      <c r="J6885" s="64" t="str">
        <f>IFERROR(IF(I6885&lt;&gt;"",VLOOKUP(I6885,Sheet2!B:C,2,0),""),"")</f>
        <v/>
      </c>
      <c r="K6885" s="64" t="str">
        <f>IFERROR( IF(I6885&lt;&gt;"", HLOOKUP(L$2+$A6885,Sheet2!BX:NK,2,0),""),"")</f>
        <v/>
      </c>
      <c r="L6885" t="str">
        <f>IF(OR(HLOOKUP(L$2+$A6885,Sheet2!BX:NK,$B6885,0),HLOOKUP(L$2+$A6885,Sheet2!BX:NK,$B6885,0)&lt;&gt;""),HLOOKUP(L$2+$A6885,Sheet2!BX:NK,$B6885,0),"")</f>
        <v/>
      </c>
      <c r="M6885" t="str">
        <f>IF(OR(HLOOKUP(M$2+$A6885,Sheet2!BY:NL,$B6885,0),HLOOKUP(M$2+$A6885,Sheet2!BY:NL,$B6885,0)&lt;&gt;""),HLOOKUP(M$2+$A6885,Sheet2!BY:NL,$B6885,0),"")</f>
        <v/>
      </c>
      <c r="N6885" t="str">
        <f>IF(OR(HLOOKUP(N$2+$A6885,Sheet2!BZ:NM,$B6885,0),HLOOKUP(N$2+$A6885,Sheet2!BZ:NM,$B6885,0)&lt;&gt;""),HLOOKUP(N$2+$A6885,Sheet2!BZ:NM,$B6885,0),"")</f>
        <v/>
      </c>
      <c r="O6885" t="str">
        <f>IF(OR(HLOOKUP(O$2+$A6885,Sheet2!CA:NN,$B6885,0),HLOOKUP(O$2+$A6885,Sheet2!CA:NN,$B6885,0)&lt;&gt;""),HLOOKUP(O$2+$A6885,Sheet2!CA:NN,$B6885,0),"")</f>
        <v/>
      </c>
      <c r="P6885" t="str">
        <f>IF(OR(HLOOKUP(P$2+$A6885,Sheet2!CB:NO,$B6885,0),HLOOKUP(P$2+$A6885,Sheet2!CB:NO,$B6885,0)&lt;&gt;""),HLOOKUP(P$2+$A6885,Sheet2!CB:NO,$B6885,0),"")</f>
        <v/>
      </c>
      <c r="Q6885" t="str">
        <f>IF(OR(HLOOKUP(Q$2+$A6885,Sheet2!CC:NO,$B6885,0),HLOOKUP(Q$2+$A6885,Sheet2!CC:NO,$B6885,0)&lt;&gt;""),HLOOKUP(Q$2+$A6885,Sheet2!CC:NO,$B6885,0),"")</f>
        <v/>
      </c>
    </row>
    <row r="6886" spans="1:17" x14ac:dyDescent="0.25">
      <c r="A6886" s="64">
        <f t="shared" si="859"/>
        <v>12</v>
      </c>
      <c r="B6886" s="64">
        <f t="shared" si="860"/>
        <v>693</v>
      </c>
      <c r="C6886" s="64">
        <f t="shared" si="861"/>
        <v>3</v>
      </c>
      <c r="D6886" s="64">
        <f t="shared" si="862"/>
        <v>689</v>
      </c>
      <c r="E6886" s="64">
        <f t="shared" si="863"/>
        <v>3441</v>
      </c>
      <c r="F6886" s="64" t="str">
        <f t="shared" si="856"/>
        <v/>
      </c>
      <c r="G6886" s="64" t="str">
        <f t="shared" si="857"/>
        <v/>
      </c>
      <c r="H6886" s="64" t="str">
        <f t="shared" si="858"/>
        <v/>
      </c>
      <c r="I6886" s="80" t="str">
        <f>IFERROR(VLOOKUP(D6886,Sheet2!A:B,2,0),"")</f>
        <v/>
      </c>
      <c r="J6886" s="64" t="str">
        <f>IFERROR(IF(I6886&lt;&gt;"",VLOOKUP(I6886,Sheet2!B:C,2,0),""),"")</f>
        <v/>
      </c>
      <c r="K6886" s="64" t="str">
        <f>IFERROR( IF(I6886&lt;&gt;"", HLOOKUP(L$2+$A6886,Sheet2!BX:NK,2,0),""),"")</f>
        <v/>
      </c>
      <c r="L6886" t="str">
        <f>IF(OR(HLOOKUP(L$2+$A6886,Sheet2!BX:NK,$B6886,0),HLOOKUP(L$2+$A6886,Sheet2!BX:NK,$B6886,0)&lt;&gt;""),HLOOKUP(L$2+$A6886,Sheet2!BX:NK,$B6886,0),"")</f>
        <v/>
      </c>
      <c r="M6886" t="str">
        <f>IF(OR(HLOOKUP(M$2+$A6886,Sheet2!BY:NL,$B6886,0),HLOOKUP(M$2+$A6886,Sheet2!BY:NL,$B6886,0)&lt;&gt;""),HLOOKUP(M$2+$A6886,Sheet2!BY:NL,$B6886,0),"")</f>
        <v/>
      </c>
      <c r="N6886" t="str">
        <f>IF(OR(HLOOKUP(N$2+$A6886,Sheet2!BZ:NM,$B6886,0),HLOOKUP(N$2+$A6886,Sheet2!BZ:NM,$B6886,0)&lt;&gt;""),HLOOKUP(N$2+$A6886,Sheet2!BZ:NM,$B6886,0),"")</f>
        <v/>
      </c>
      <c r="O6886" t="str">
        <f>IF(OR(HLOOKUP(O$2+$A6886,Sheet2!CA:NN,$B6886,0),HLOOKUP(O$2+$A6886,Sheet2!CA:NN,$B6886,0)&lt;&gt;""),HLOOKUP(O$2+$A6886,Sheet2!CA:NN,$B6886,0),"")</f>
        <v/>
      </c>
      <c r="P6886" t="str">
        <f>IF(OR(HLOOKUP(P$2+$A6886,Sheet2!CB:NO,$B6886,0),HLOOKUP(P$2+$A6886,Sheet2!CB:NO,$B6886,0)&lt;&gt;""),HLOOKUP(P$2+$A6886,Sheet2!CB:NO,$B6886,0),"")</f>
        <v/>
      </c>
      <c r="Q6886" t="str">
        <f>IF(OR(HLOOKUP(Q$2+$A6886,Sheet2!CC:NO,$B6886,0),HLOOKUP(Q$2+$A6886,Sheet2!CC:NO,$B6886,0)&lt;&gt;""),HLOOKUP(Q$2+$A6886,Sheet2!CC:NO,$B6886,0),"")</f>
        <v/>
      </c>
    </row>
    <row r="6887" spans="1:17" x14ac:dyDescent="0.25">
      <c r="A6887" s="64">
        <f t="shared" si="859"/>
        <v>18</v>
      </c>
      <c r="B6887" s="64">
        <f t="shared" si="860"/>
        <v>693</v>
      </c>
      <c r="C6887" s="64">
        <f t="shared" si="861"/>
        <v>4</v>
      </c>
      <c r="D6887" s="64">
        <f t="shared" si="862"/>
        <v>689</v>
      </c>
      <c r="E6887" s="64">
        <f t="shared" si="863"/>
        <v>3441</v>
      </c>
      <c r="F6887" s="64" t="str">
        <f t="shared" si="856"/>
        <v/>
      </c>
      <c r="G6887" s="64" t="str">
        <f t="shared" si="857"/>
        <v/>
      </c>
      <c r="H6887" s="64" t="str">
        <f t="shared" si="858"/>
        <v/>
      </c>
      <c r="I6887" s="80" t="str">
        <f>IFERROR(VLOOKUP(D6887,Sheet2!A:B,2,0),"")</f>
        <v/>
      </c>
      <c r="J6887" s="64" t="str">
        <f>IFERROR(IF(I6887&lt;&gt;"",VLOOKUP(I6887,Sheet2!B:C,2,0),""),"")</f>
        <v/>
      </c>
      <c r="K6887" s="64" t="str">
        <f>IFERROR( IF(I6887&lt;&gt;"", HLOOKUP(L$2+$A6887,Sheet2!BX:NK,2,0),""),"")</f>
        <v/>
      </c>
      <c r="L6887" t="str">
        <f>IF(OR(HLOOKUP(L$2+$A6887,Sheet2!BX:NK,$B6887,0),HLOOKUP(L$2+$A6887,Sheet2!BX:NK,$B6887,0)&lt;&gt;""),HLOOKUP(L$2+$A6887,Sheet2!BX:NK,$B6887,0),"")</f>
        <v/>
      </c>
      <c r="M6887" t="str">
        <f>IF(OR(HLOOKUP(M$2+$A6887,Sheet2!BY:NL,$B6887,0),HLOOKUP(M$2+$A6887,Sheet2!BY:NL,$B6887,0)&lt;&gt;""),HLOOKUP(M$2+$A6887,Sheet2!BY:NL,$B6887,0),"")</f>
        <v/>
      </c>
      <c r="N6887" t="str">
        <f>IF(OR(HLOOKUP(N$2+$A6887,Sheet2!BZ:NM,$B6887,0),HLOOKUP(N$2+$A6887,Sheet2!BZ:NM,$B6887,0)&lt;&gt;""),HLOOKUP(N$2+$A6887,Sheet2!BZ:NM,$B6887,0),"")</f>
        <v/>
      </c>
      <c r="O6887" t="str">
        <f>IF(OR(HLOOKUP(O$2+$A6887,Sheet2!CA:NN,$B6887,0),HLOOKUP(O$2+$A6887,Sheet2!CA:NN,$B6887,0)&lt;&gt;""),HLOOKUP(O$2+$A6887,Sheet2!CA:NN,$B6887,0),"")</f>
        <v/>
      </c>
      <c r="P6887" t="str">
        <f>IF(OR(HLOOKUP(P$2+$A6887,Sheet2!CB:NO,$B6887,0),HLOOKUP(P$2+$A6887,Sheet2!CB:NO,$B6887,0)&lt;&gt;""),HLOOKUP(P$2+$A6887,Sheet2!CB:NO,$B6887,0),"")</f>
        <v/>
      </c>
      <c r="Q6887" t="str">
        <f>IF(OR(HLOOKUP(Q$2+$A6887,Sheet2!CC:NO,$B6887,0),HLOOKUP(Q$2+$A6887,Sheet2!CC:NO,$B6887,0)&lt;&gt;""),HLOOKUP(Q$2+$A6887,Sheet2!CC:NO,$B6887,0),"")</f>
        <v/>
      </c>
    </row>
    <row r="6888" spans="1:17" x14ac:dyDescent="0.25">
      <c r="A6888" s="64">
        <f t="shared" si="859"/>
        <v>24</v>
      </c>
      <c r="B6888" s="64">
        <f t="shared" si="860"/>
        <v>693</v>
      </c>
      <c r="C6888" s="64">
        <f t="shared" si="861"/>
        <v>5</v>
      </c>
      <c r="D6888" s="64">
        <f t="shared" si="862"/>
        <v>689</v>
      </c>
      <c r="E6888" s="64">
        <f t="shared" si="863"/>
        <v>3441</v>
      </c>
      <c r="F6888" s="64" t="str">
        <f t="shared" si="856"/>
        <v/>
      </c>
      <c r="G6888" s="64" t="str">
        <f t="shared" si="857"/>
        <v/>
      </c>
      <c r="H6888" s="64" t="str">
        <f t="shared" si="858"/>
        <v/>
      </c>
      <c r="I6888" s="80" t="str">
        <f>IFERROR(VLOOKUP(D6888,Sheet2!A:B,2,0),"")</f>
        <v/>
      </c>
      <c r="J6888" s="64" t="str">
        <f>IFERROR(IF(I6888&lt;&gt;"",VLOOKUP(I6888,Sheet2!B:C,2,0),""),"")</f>
        <v/>
      </c>
      <c r="K6888" s="64" t="str">
        <f>IFERROR( IF(I6888&lt;&gt;"", HLOOKUP(L$2+$A6888,Sheet2!BX:NK,2,0),""),"")</f>
        <v/>
      </c>
      <c r="L6888" t="str">
        <f>IF(OR(HLOOKUP(L$2+$A6888,Sheet2!BX:NK,$B6888,0),HLOOKUP(L$2+$A6888,Sheet2!BX:NK,$B6888,0)&lt;&gt;""),HLOOKUP(L$2+$A6888,Sheet2!BX:NK,$B6888,0),"")</f>
        <v/>
      </c>
      <c r="M6888" t="str">
        <f>IF(OR(HLOOKUP(M$2+$A6888,Sheet2!BY:NL,$B6888,0),HLOOKUP(M$2+$A6888,Sheet2!BY:NL,$B6888,0)&lt;&gt;""),HLOOKUP(M$2+$A6888,Sheet2!BY:NL,$B6888,0),"")</f>
        <v/>
      </c>
      <c r="N6888" t="str">
        <f>IF(OR(HLOOKUP(N$2+$A6888,Sheet2!BZ:NM,$B6888,0),HLOOKUP(N$2+$A6888,Sheet2!BZ:NM,$B6888,0)&lt;&gt;""),HLOOKUP(N$2+$A6888,Sheet2!BZ:NM,$B6888,0),"")</f>
        <v/>
      </c>
      <c r="O6888" t="str">
        <f>IF(OR(HLOOKUP(O$2+$A6888,Sheet2!CA:NN,$B6888,0),HLOOKUP(O$2+$A6888,Sheet2!CA:NN,$B6888,0)&lt;&gt;""),HLOOKUP(O$2+$A6888,Sheet2!CA:NN,$B6888,0),"")</f>
        <v/>
      </c>
      <c r="P6888" t="str">
        <f>IF(OR(HLOOKUP(P$2+$A6888,Sheet2!CB:NO,$B6888,0),HLOOKUP(P$2+$A6888,Sheet2!CB:NO,$B6888,0)&lt;&gt;""),HLOOKUP(P$2+$A6888,Sheet2!CB:NO,$B6888,0),"")</f>
        <v/>
      </c>
      <c r="Q6888" t="str">
        <f>IF(OR(HLOOKUP(Q$2+$A6888,Sheet2!CC:NO,$B6888,0),HLOOKUP(Q$2+$A6888,Sheet2!CC:NO,$B6888,0)&lt;&gt;""),HLOOKUP(Q$2+$A6888,Sheet2!CC:NO,$B6888,0),"")</f>
        <v/>
      </c>
    </row>
    <row r="6889" spans="1:17" x14ac:dyDescent="0.25">
      <c r="A6889" s="64">
        <f t="shared" si="859"/>
        <v>30</v>
      </c>
      <c r="B6889" s="64">
        <f t="shared" si="860"/>
        <v>693</v>
      </c>
      <c r="C6889" s="64">
        <f t="shared" si="861"/>
        <v>6</v>
      </c>
      <c r="D6889" s="64">
        <f t="shared" si="862"/>
        <v>689</v>
      </c>
      <c r="E6889" s="64">
        <f t="shared" si="863"/>
        <v>3441</v>
      </c>
      <c r="F6889" s="64" t="str">
        <f t="shared" si="856"/>
        <v/>
      </c>
      <c r="G6889" s="64" t="str">
        <f t="shared" si="857"/>
        <v/>
      </c>
      <c r="H6889" s="64" t="str">
        <f t="shared" si="858"/>
        <v/>
      </c>
      <c r="I6889" s="80" t="str">
        <f>IFERROR(VLOOKUP(D6889,Sheet2!A:B,2,0),"")</f>
        <v/>
      </c>
      <c r="J6889" s="64" t="str">
        <f>IFERROR(IF(I6889&lt;&gt;"",VLOOKUP(I6889,Sheet2!B:C,2,0),""),"")</f>
        <v/>
      </c>
      <c r="K6889" s="64" t="str">
        <f>IFERROR( IF(I6889&lt;&gt;"", HLOOKUP(L$2+$A6889,Sheet2!BX:NK,2,0),""),"")</f>
        <v/>
      </c>
      <c r="L6889" t="str">
        <f>IF(OR(HLOOKUP(L$2+$A6889,Sheet2!BX:NK,$B6889,0),HLOOKUP(L$2+$A6889,Sheet2!BX:NK,$B6889,0)&lt;&gt;""),HLOOKUP(L$2+$A6889,Sheet2!BX:NK,$B6889,0),"")</f>
        <v/>
      </c>
      <c r="M6889" t="str">
        <f>IF(OR(HLOOKUP(M$2+$A6889,Sheet2!BY:NL,$B6889,0),HLOOKUP(M$2+$A6889,Sheet2!BY:NL,$B6889,0)&lt;&gt;""),HLOOKUP(M$2+$A6889,Sheet2!BY:NL,$B6889,0),"")</f>
        <v/>
      </c>
      <c r="N6889" t="str">
        <f>IF(OR(HLOOKUP(N$2+$A6889,Sheet2!BZ:NM,$B6889,0),HLOOKUP(N$2+$A6889,Sheet2!BZ:NM,$B6889,0)&lt;&gt;""),HLOOKUP(N$2+$A6889,Sheet2!BZ:NM,$B6889,0),"")</f>
        <v/>
      </c>
      <c r="O6889" t="str">
        <f>IF(OR(HLOOKUP(O$2+$A6889,Sheet2!CA:NN,$B6889,0),HLOOKUP(O$2+$A6889,Sheet2!CA:NN,$B6889,0)&lt;&gt;""),HLOOKUP(O$2+$A6889,Sheet2!CA:NN,$B6889,0),"")</f>
        <v/>
      </c>
      <c r="P6889" t="str">
        <f>IF(OR(HLOOKUP(P$2+$A6889,Sheet2!CB:NO,$B6889,0),HLOOKUP(P$2+$A6889,Sheet2!CB:NO,$B6889,0)&lt;&gt;""),HLOOKUP(P$2+$A6889,Sheet2!CB:NO,$B6889,0),"")</f>
        <v/>
      </c>
      <c r="Q6889" t="str">
        <f>IF(OR(HLOOKUP(Q$2+$A6889,Sheet2!CC:NO,$B6889,0),HLOOKUP(Q$2+$A6889,Sheet2!CC:NO,$B6889,0)&lt;&gt;""),HLOOKUP(Q$2+$A6889,Sheet2!CC:NO,$B6889,0),"")</f>
        <v/>
      </c>
    </row>
    <row r="6890" spans="1:17" x14ac:dyDescent="0.25">
      <c r="A6890" s="64">
        <f t="shared" si="859"/>
        <v>36</v>
      </c>
      <c r="B6890" s="64">
        <f t="shared" si="860"/>
        <v>693</v>
      </c>
      <c r="C6890" s="64">
        <f t="shared" si="861"/>
        <v>7</v>
      </c>
      <c r="D6890" s="64">
        <f t="shared" si="862"/>
        <v>689</v>
      </c>
      <c r="E6890" s="64">
        <f t="shared" si="863"/>
        <v>3441</v>
      </c>
      <c r="F6890" s="64" t="str">
        <f t="shared" si="856"/>
        <v/>
      </c>
      <c r="G6890" s="64" t="str">
        <f t="shared" si="857"/>
        <v/>
      </c>
      <c r="H6890" s="64" t="str">
        <f t="shared" si="858"/>
        <v/>
      </c>
      <c r="I6890" s="80" t="str">
        <f>IFERROR(VLOOKUP(D6890,Sheet2!A:B,2,0),"")</f>
        <v/>
      </c>
      <c r="J6890" s="64" t="str">
        <f>IFERROR(IF(I6890&lt;&gt;"",VLOOKUP(I6890,Sheet2!B:C,2,0),""),"")</f>
        <v/>
      </c>
      <c r="K6890" s="64" t="str">
        <f>IFERROR( IF(I6890&lt;&gt;"", HLOOKUP(L$2+$A6890,Sheet2!BX:NK,2,0),""),"")</f>
        <v/>
      </c>
      <c r="L6890" t="str">
        <f>IF(OR(HLOOKUP(L$2+$A6890,Sheet2!BX:NK,$B6890,0),HLOOKUP(L$2+$A6890,Sheet2!BX:NK,$B6890,0)&lt;&gt;""),HLOOKUP(L$2+$A6890,Sheet2!BX:NK,$B6890,0),"")</f>
        <v/>
      </c>
      <c r="M6890" t="str">
        <f>IF(OR(HLOOKUP(M$2+$A6890,Sheet2!BY:NL,$B6890,0),HLOOKUP(M$2+$A6890,Sheet2!BY:NL,$B6890,0)&lt;&gt;""),HLOOKUP(M$2+$A6890,Sheet2!BY:NL,$B6890,0),"")</f>
        <v/>
      </c>
      <c r="N6890" t="str">
        <f>IF(OR(HLOOKUP(N$2+$A6890,Sheet2!BZ:NM,$B6890,0),HLOOKUP(N$2+$A6890,Sheet2!BZ:NM,$B6890,0)&lt;&gt;""),HLOOKUP(N$2+$A6890,Sheet2!BZ:NM,$B6890,0),"")</f>
        <v/>
      </c>
      <c r="O6890" t="str">
        <f>IF(OR(HLOOKUP(O$2+$A6890,Sheet2!CA:NN,$B6890,0),HLOOKUP(O$2+$A6890,Sheet2!CA:NN,$B6890,0)&lt;&gt;""),HLOOKUP(O$2+$A6890,Sheet2!CA:NN,$B6890,0),"")</f>
        <v/>
      </c>
      <c r="P6890" t="str">
        <f>IF(OR(HLOOKUP(P$2+$A6890,Sheet2!CB:NO,$B6890,0),HLOOKUP(P$2+$A6890,Sheet2!CB:NO,$B6890,0)&lt;&gt;""),HLOOKUP(P$2+$A6890,Sheet2!CB:NO,$B6890,0),"")</f>
        <v/>
      </c>
      <c r="Q6890" t="str">
        <f>IF(OR(HLOOKUP(Q$2+$A6890,Sheet2!CC:NO,$B6890,0),HLOOKUP(Q$2+$A6890,Sheet2!CC:NO,$B6890,0)&lt;&gt;""),HLOOKUP(Q$2+$A6890,Sheet2!CC:NO,$B6890,0),"")</f>
        <v/>
      </c>
    </row>
    <row r="6891" spans="1:17" x14ac:dyDescent="0.25">
      <c r="A6891" s="64">
        <f t="shared" si="859"/>
        <v>42</v>
      </c>
      <c r="B6891" s="64">
        <f t="shared" si="860"/>
        <v>693</v>
      </c>
      <c r="C6891" s="64">
        <f t="shared" si="861"/>
        <v>8</v>
      </c>
      <c r="D6891" s="64">
        <f t="shared" si="862"/>
        <v>689</v>
      </c>
      <c r="E6891" s="64">
        <f t="shared" si="863"/>
        <v>3441</v>
      </c>
      <c r="F6891" s="64" t="str">
        <f t="shared" si="856"/>
        <v/>
      </c>
      <c r="G6891" s="64" t="str">
        <f t="shared" si="857"/>
        <v/>
      </c>
      <c r="H6891" s="64" t="str">
        <f t="shared" si="858"/>
        <v/>
      </c>
      <c r="I6891" s="80" t="str">
        <f>IFERROR(VLOOKUP(D6891,Sheet2!A:B,2,0),"")</f>
        <v/>
      </c>
      <c r="J6891" s="64" t="str">
        <f>IFERROR(IF(I6891&lt;&gt;"",VLOOKUP(I6891,Sheet2!B:C,2,0),""),"")</f>
        <v/>
      </c>
      <c r="K6891" s="64" t="str">
        <f>IFERROR( IF(I6891&lt;&gt;"", HLOOKUP(L$2+$A6891,Sheet2!BX:NK,2,0),""),"")</f>
        <v/>
      </c>
      <c r="L6891" t="str">
        <f>IF(OR(HLOOKUP(L$2+$A6891,Sheet2!BX:NK,$B6891,0),HLOOKUP(L$2+$A6891,Sheet2!BX:NK,$B6891,0)&lt;&gt;""),HLOOKUP(L$2+$A6891,Sheet2!BX:NK,$B6891,0),"")</f>
        <v/>
      </c>
      <c r="M6891" t="str">
        <f>IF(OR(HLOOKUP(M$2+$A6891,Sheet2!BY:NL,$B6891,0),HLOOKUP(M$2+$A6891,Sheet2!BY:NL,$B6891,0)&lt;&gt;""),HLOOKUP(M$2+$A6891,Sheet2!BY:NL,$B6891,0),"")</f>
        <v/>
      </c>
      <c r="N6891" t="str">
        <f>IF(OR(HLOOKUP(N$2+$A6891,Sheet2!BZ:NM,$B6891,0),HLOOKUP(N$2+$A6891,Sheet2!BZ:NM,$B6891,0)&lt;&gt;""),HLOOKUP(N$2+$A6891,Sheet2!BZ:NM,$B6891,0),"")</f>
        <v/>
      </c>
      <c r="O6891" t="str">
        <f>IF(OR(HLOOKUP(O$2+$A6891,Sheet2!CA:NN,$B6891,0),HLOOKUP(O$2+$A6891,Sheet2!CA:NN,$B6891,0)&lt;&gt;""),HLOOKUP(O$2+$A6891,Sheet2!CA:NN,$B6891,0),"")</f>
        <v/>
      </c>
      <c r="P6891" t="str">
        <f>IF(OR(HLOOKUP(P$2+$A6891,Sheet2!CB:NO,$B6891,0),HLOOKUP(P$2+$A6891,Sheet2!CB:NO,$B6891,0)&lt;&gt;""),HLOOKUP(P$2+$A6891,Sheet2!CB:NO,$B6891,0),"")</f>
        <v/>
      </c>
      <c r="Q6891" t="str">
        <f>IF(OR(HLOOKUP(Q$2+$A6891,Sheet2!CC:NO,$B6891,0),HLOOKUP(Q$2+$A6891,Sheet2!CC:NO,$B6891,0)&lt;&gt;""),HLOOKUP(Q$2+$A6891,Sheet2!CC:NO,$B6891,0),"")</f>
        <v/>
      </c>
    </row>
    <row r="6892" spans="1:17" x14ac:dyDescent="0.25">
      <c r="A6892" s="64">
        <f t="shared" si="859"/>
        <v>48</v>
      </c>
      <c r="B6892" s="64">
        <f t="shared" si="860"/>
        <v>693</v>
      </c>
      <c r="C6892" s="64">
        <f t="shared" si="861"/>
        <v>9</v>
      </c>
      <c r="D6892" s="64">
        <f t="shared" si="862"/>
        <v>689</v>
      </c>
      <c r="E6892" s="64">
        <f t="shared" si="863"/>
        <v>3441</v>
      </c>
      <c r="F6892" s="64" t="str">
        <f t="shared" si="856"/>
        <v/>
      </c>
      <c r="G6892" s="64" t="str">
        <f t="shared" si="857"/>
        <v/>
      </c>
      <c r="H6892" s="64" t="str">
        <f t="shared" si="858"/>
        <v/>
      </c>
      <c r="I6892" s="80" t="str">
        <f>IFERROR(VLOOKUP(D6892,Sheet2!A:B,2,0),"")</f>
        <v/>
      </c>
      <c r="J6892" s="64" t="str">
        <f>IFERROR(IF(I6892&lt;&gt;"",VLOOKUP(I6892,Sheet2!B:C,2,0),""),"")</f>
        <v/>
      </c>
      <c r="K6892" s="64" t="str">
        <f>IFERROR( IF(I6892&lt;&gt;"", HLOOKUP(L$2+$A6892,Sheet2!BX:NK,2,0),""),"")</f>
        <v/>
      </c>
      <c r="L6892" t="str">
        <f>IF(OR(HLOOKUP(L$2+$A6892,Sheet2!BX:NK,$B6892,0),HLOOKUP(L$2+$A6892,Sheet2!BX:NK,$B6892,0)&lt;&gt;""),HLOOKUP(L$2+$A6892,Sheet2!BX:NK,$B6892,0),"")</f>
        <v/>
      </c>
      <c r="M6892" t="str">
        <f>IF(OR(HLOOKUP(M$2+$A6892,Sheet2!BY:NL,$B6892,0),HLOOKUP(M$2+$A6892,Sheet2!BY:NL,$B6892,0)&lt;&gt;""),HLOOKUP(M$2+$A6892,Sheet2!BY:NL,$B6892,0),"")</f>
        <v/>
      </c>
      <c r="N6892" t="str">
        <f>IF(OR(HLOOKUP(N$2+$A6892,Sheet2!BZ:NM,$B6892,0),HLOOKUP(N$2+$A6892,Sheet2!BZ:NM,$B6892,0)&lt;&gt;""),HLOOKUP(N$2+$A6892,Sheet2!BZ:NM,$B6892,0),"")</f>
        <v/>
      </c>
      <c r="O6892" t="str">
        <f>IF(OR(HLOOKUP(O$2+$A6892,Sheet2!CA:NN,$B6892,0),HLOOKUP(O$2+$A6892,Sheet2!CA:NN,$B6892,0)&lt;&gt;""),HLOOKUP(O$2+$A6892,Sheet2!CA:NN,$B6892,0),"")</f>
        <v/>
      </c>
      <c r="P6892" t="str">
        <f>IF(OR(HLOOKUP(P$2+$A6892,Sheet2!CB:NO,$B6892,0),HLOOKUP(P$2+$A6892,Sheet2!CB:NO,$B6892,0)&lt;&gt;""),HLOOKUP(P$2+$A6892,Sheet2!CB:NO,$B6892,0),"")</f>
        <v/>
      </c>
      <c r="Q6892" t="str">
        <f>IF(OR(HLOOKUP(Q$2+$A6892,Sheet2!CC:NO,$B6892,0),HLOOKUP(Q$2+$A6892,Sheet2!CC:NO,$B6892,0)&lt;&gt;""),HLOOKUP(Q$2+$A6892,Sheet2!CC:NO,$B6892,0),"")</f>
        <v/>
      </c>
    </row>
    <row r="6893" spans="1:17" x14ac:dyDescent="0.25">
      <c r="A6893" s="64">
        <f t="shared" si="859"/>
        <v>54</v>
      </c>
      <c r="B6893" s="64">
        <f t="shared" si="860"/>
        <v>693</v>
      </c>
      <c r="C6893" s="64">
        <f t="shared" si="861"/>
        <v>10</v>
      </c>
      <c r="D6893" s="64">
        <f t="shared" si="862"/>
        <v>689</v>
      </c>
      <c r="E6893" s="64">
        <f t="shared" si="863"/>
        <v>3441</v>
      </c>
      <c r="F6893" s="64" t="str">
        <f t="shared" si="856"/>
        <v/>
      </c>
      <c r="G6893" s="64" t="str">
        <f t="shared" si="857"/>
        <v/>
      </c>
      <c r="H6893" s="64" t="str">
        <f t="shared" si="858"/>
        <v/>
      </c>
      <c r="I6893" s="80" t="str">
        <f>IFERROR(VLOOKUP(D6893,Sheet2!A:B,2,0),"")</f>
        <v/>
      </c>
      <c r="J6893" s="64" t="str">
        <f>IFERROR(IF(I6893&lt;&gt;"",VLOOKUP(I6893,Sheet2!B:C,2,0),""),"")</f>
        <v/>
      </c>
      <c r="K6893" s="64" t="str">
        <f>IFERROR( IF(I6893&lt;&gt;"", HLOOKUP(L$2+$A6893,Sheet2!BX:NK,2,0),""),"")</f>
        <v/>
      </c>
      <c r="L6893" t="str">
        <f>IF(OR(HLOOKUP(L$2+$A6893,Sheet2!BX:NK,$B6893,0),HLOOKUP(L$2+$A6893,Sheet2!BX:NK,$B6893,0)&lt;&gt;""),HLOOKUP(L$2+$A6893,Sheet2!BX:NK,$B6893,0),"")</f>
        <v/>
      </c>
      <c r="M6893" t="str">
        <f>IF(OR(HLOOKUP(M$2+$A6893,Sheet2!BY:NL,$B6893,0),HLOOKUP(M$2+$A6893,Sheet2!BY:NL,$B6893,0)&lt;&gt;""),HLOOKUP(M$2+$A6893,Sheet2!BY:NL,$B6893,0),"")</f>
        <v/>
      </c>
      <c r="N6893" t="str">
        <f>IF(OR(HLOOKUP(N$2+$A6893,Sheet2!BZ:NM,$B6893,0),HLOOKUP(N$2+$A6893,Sheet2!BZ:NM,$B6893,0)&lt;&gt;""),HLOOKUP(N$2+$A6893,Sheet2!BZ:NM,$B6893,0),"")</f>
        <v/>
      </c>
      <c r="O6893" t="str">
        <f>IF(OR(HLOOKUP(O$2+$A6893,Sheet2!CA:NN,$B6893,0),HLOOKUP(O$2+$A6893,Sheet2!CA:NN,$B6893,0)&lt;&gt;""),HLOOKUP(O$2+$A6893,Sheet2!CA:NN,$B6893,0),"")</f>
        <v/>
      </c>
      <c r="P6893" t="str">
        <f>IF(OR(HLOOKUP(P$2+$A6893,Sheet2!CB:NO,$B6893,0),HLOOKUP(P$2+$A6893,Sheet2!CB:NO,$B6893,0)&lt;&gt;""),HLOOKUP(P$2+$A6893,Sheet2!CB:NO,$B6893,0),"")</f>
        <v/>
      </c>
      <c r="Q6893" t="str">
        <f>IF(OR(HLOOKUP(Q$2+$A6893,Sheet2!CC:NO,$B6893,0),HLOOKUP(Q$2+$A6893,Sheet2!CC:NO,$B6893,0)&lt;&gt;""),HLOOKUP(Q$2+$A6893,Sheet2!CC:NO,$B6893,0),"")</f>
        <v/>
      </c>
    </row>
    <row r="6894" spans="1:17" x14ac:dyDescent="0.25">
      <c r="A6894" s="64">
        <f t="shared" si="859"/>
        <v>0</v>
      </c>
      <c r="B6894" s="64">
        <f t="shared" si="860"/>
        <v>694</v>
      </c>
      <c r="C6894" s="64">
        <f t="shared" si="861"/>
        <v>1</v>
      </c>
      <c r="D6894" s="64">
        <f t="shared" si="862"/>
        <v>690</v>
      </c>
      <c r="E6894" s="64">
        <f t="shared" si="863"/>
        <v>3446</v>
      </c>
      <c r="F6894" s="64" t="str">
        <f t="shared" si="856"/>
        <v/>
      </c>
      <c r="G6894" s="64" t="str">
        <f t="shared" si="857"/>
        <v/>
      </c>
      <c r="H6894" s="64" t="str">
        <f t="shared" si="858"/>
        <v/>
      </c>
      <c r="I6894" s="80" t="str">
        <f>IFERROR(VLOOKUP(D6894,Sheet2!A:B,2,0),"")</f>
        <v/>
      </c>
      <c r="J6894" s="64" t="str">
        <f>IFERROR(IF(I6894&lt;&gt;"",VLOOKUP(I6894,Sheet2!B:C,2,0),""),"")</f>
        <v/>
      </c>
      <c r="K6894" s="64" t="str">
        <f>IFERROR( IF(I6894&lt;&gt;"", HLOOKUP(L$2+$A6894,Sheet2!BX:NK,2,0),""),"")</f>
        <v/>
      </c>
      <c r="L6894" t="str">
        <f>IF(OR(HLOOKUP(L$2+$A6894,Sheet2!BX:NK,$B6894,0),HLOOKUP(L$2+$A6894,Sheet2!BX:NK,$B6894,0)&lt;&gt;""),HLOOKUP(L$2+$A6894,Sheet2!BX:NK,$B6894,0),"")</f>
        <v/>
      </c>
      <c r="M6894" t="str">
        <f>IF(OR(HLOOKUP(M$2+$A6894,Sheet2!BY:NL,$B6894,0),HLOOKUP(M$2+$A6894,Sheet2!BY:NL,$B6894,0)&lt;&gt;""),HLOOKUP(M$2+$A6894,Sheet2!BY:NL,$B6894,0),"")</f>
        <v/>
      </c>
      <c r="N6894" t="str">
        <f>IF(OR(HLOOKUP(N$2+$A6894,Sheet2!BZ:NM,$B6894,0),HLOOKUP(N$2+$A6894,Sheet2!BZ:NM,$B6894,0)&lt;&gt;""),HLOOKUP(N$2+$A6894,Sheet2!BZ:NM,$B6894,0),"")</f>
        <v/>
      </c>
      <c r="O6894" t="str">
        <f>IF(OR(HLOOKUP(O$2+$A6894,Sheet2!CA:NN,$B6894,0),HLOOKUP(O$2+$A6894,Sheet2!CA:NN,$B6894,0)&lt;&gt;""),HLOOKUP(O$2+$A6894,Sheet2!CA:NN,$B6894,0),"")</f>
        <v/>
      </c>
      <c r="P6894" t="str">
        <f>IF(OR(HLOOKUP(P$2+$A6894,Sheet2!CB:NO,$B6894,0),HLOOKUP(P$2+$A6894,Sheet2!CB:NO,$B6894,0)&lt;&gt;""),HLOOKUP(P$2+$A6894,Sheet2!CB:NO,$B6894,0),"")</f>
        <v/>
      </c>
      <c r="Q6894" t="str">
        <f>IF(OR(HLOOKUP(Q$2+$A6894,Sheet2!CC:NO,$B6894,0),HLOOKUP(Q$2+$A6894,Sheet2!CC:NO,$B6894,0)&lt;&gt;""),HLOOKUP(Q$2+$A6894,Sheet2!CC:NO,$B6894,0),"")</f>
        <v/>
      </c>
    </row>
    <row r="6895" spans="1:17" x14ac:dyDescent="0.25">
      <c r="A6895" s="64">
        <f t="shared" si="859"/>
        <v>6</v>
      </c>
      <c r="B6895" s="64">
        <f t="shared" si="860"/>
        <v>694</v>
      </c>
      <c r="C6895" s="64">
        <f t="shared" si="861"/>
        <v>2</v>
      </c>
      <c r="D6895" s="64">
        <f t="shared" si="862"/>
        <v>690</v>
      </c>
      <c r="E6895" s="64">
        <f t="shared" si="863"/>
        <v>3446</v>
      </c>
      <c r="F6895" s="64" t="str">
        <f t="shared" si="856"/>
        <v/>
      </c>
      <c r="G6895" s="64" t="str">
        <f t="shared" si="857"/>
        <v/>
      </c>
      <c r="H6895" s="64" t="str">
        <f t="shared" si="858"/>
        <v/>
      </c>
      <c r="I6895" s="80" t="str">
        <f>IFERROR(VLOOKUP(D6895,Sheet2!A:B,2,0),"")</f>
        <v/>
      </c>
      <c r="J6895" s="64" t="str">
        <f>IFERROR(IF(I6895&lt;&gt;"",VLOOKUP(I6895,Sheet2!B:C,2,0),""),"")</f>
        <v/>
      </c>
      <c r="K6895" s="64" t="str">
        <f>IFERROR( IF(I6895&lt;&gt;"", HLOOKUP(L$2+$A6895,Sheet2!BX:NK,2,0),""),"")</f>
        <v/>
      </c>
      <c r="L6895" t="str">
        <f>IF(OR(HLOOKUP(L$2+$A6895,Sheet2!BX:NK,$B6895,0),HLOOKUP(L$2+$A6895,Sheet2!BX:NK,$B6895,0)&lt;&gt;""),HLOOKUP(L$2+$A6895,Sheet2!BX:NK,$B6895,0),"")</f>
        <v/>
      </c>
      <c r="M6895" t="str">
        <f>IF(OR(HLOOKUP(M$2+$A6895,Sheet2!BY:NL,$B6895,0),HLOOKUP(M$2+$A6895,Sheet2!BY:NL,$B6895,0)&lt;&gt;""),HLOOKUP(M$2+$A6895,Sheet2!BY:NL,$B6895,0),"")</f>
        <v/>
      </c>
      <c r="N6895" t="str">
        <f>IF(OR(HLOOKUP(N$2+$A6895,Sheet2!BZ:NM,$B6895,0),HLOOKUP(N$2+$A6895,Sheet2!BZ:NM,$B6895,0)&lt;&gt;""),HLOOKUP(N$2+$A6895,Sheet2!BZ:NM,$B6895,0),"")</f>
        <v/>
      </c>
      <c r="O6895" t="str">
        <f>IF(OR(HLOOKUP(O$2+$A6895,Sheet2!CA:NN,$B6895,0),HLOOKUP(O$2+$A6895,Sheet2!CA:NN,$B6895,0)&lt;&gt;""),HLOOKUP(O$2+$A6895,Sheet2!CA:NN,$B6895,0),"")</f>
        <v/>
      </c>
      <c r="P6895" t="str">
        <f>IF(OR(HLOOKUP(P$2+$A6895,Sheet2!CB:NO,$B6895,0),HLOOKUP(P$2+$A6895,Sheet2!CB:NO,$B6895,0)&lt;&gt;""),HLOOKUP(P$2+$A6895,Sheet2!CB:NO,$B6895,0),"")</f>
        <v/>
      </c>
      <c r="Q6895" t="str">
        <f>IF(OR(HLOOKUP(Q$2+$A6895,Sheet2!CC:NO,$B6895,0),HLOOKUP(Q$2+$A6895,Sheet2!CC:NO,$B6895,0)&lt;&gt;""),HLOOKUP(Q$2+$A6895,Sheet2!CC:NO,$B6895,0),"")</f>
        <v/>
      </c>
    </row>
    <row r="6896" spans="1:17" x14ac:dyDescent="0.25">
      <c r="A6896" s="64">
        <f t="shared" si="859"/>
        <v>12</v>
      </c>
      <c r="B6896" s="64">
        <f t="shared" si="860"/>
        <v>694</v>
      </c>
      <c r="C6896" s="64">
        <f t="shared" si="861"/>
        <v>3</v>
      </c>
      <c r="D6896" s="64">
        <f t="shared" si="862"/>
        <v>690</v>
      </c>
      <c r="E6896" s="64">
        <f t="shared" si="863"/>
        <v>3446</v>
      </c>
      <c r="F6896" s="64" t="str">
        <f t="shared" si="856"/>
        <v/>
      </c>
      <c r="G6896" s="64" t="str">
        <f t="shared" si="857"/>
        <v/>
      </c>
      <c r="H6896" s="64" t="str">
        <f t="shared" si="858"/>
        <v/>
      </c>
      <c r="I6896" s="80" t="str">
        <f>IFERROR(VLOOKUP(D6896,Sheet2!A:B,2,0),"")</f>
        <v/>
      </c>
      <c r="J6896" s="64" t="str">
        <f>IFERROR(IF(I6896&lt;&gt;"",VLOOKUP(I6896,Sheet2!B:C,2,0),""),"")</f>
        <v/>
      </c>
      <c r="K6896" s="64" t="str">
        <f>IFERROR( IF(I6896&lt;&gt;"", HLOOKUP(L$2+$A6896,Sheet2!BX:NK,2,0),""),"")</f>
        <v/>
      </c>
      <c r="L6896" t="str">
        <f>IF(OR(HLOOKUP(L$2+$A6896,Sheet2!BX:NK,$B6896,0),HLOOKUP(L$2+$A6896,Sheet2!BX:NK,$B6896,0)&lt;&gt;""),HLOOKUP(L$2+$A6896,Sheet2!BX:NK,$B6896,0),"")</f>
        <v/>
      </c>
      <c r="M6896" t="str">
        <f>IF(OR(HLOOKUP(M$2+$A6896,Sheet2!BY:NL,$B6896,0),HLOOKUP(M$2+$A6896,Sheet2!BY:NL,$B6896,0)&lt;&gt;""),HLOOKUP(M$2+$A6896,Sheet2!BY:NL,$B6896,0),"")</f>
        <v/>
      </c>
      <c r="N6896" t="str">
        <f>IF(OR(HLOOKUP(N$2+$A6896,Sheet2!BZ:NM,$B6896,0),HLOOKUP(N$2+$A6896,Sheet2!BZ:NM,$B6896,0)&lt;&gt;""),HLOOKUP(N$2+$A6896,Sheet2!BZ:NM,$B6896,0),"")</f>
        <v/>
      </c>
      <c r="O6896" t="str">
        <f>IF(OR(HLOOKUP(O$2+$A6896,Sheet2!CA:NN,$B6896,0),HLOOKUP(O$2+$A6896,Sheet2!CA:NN,$B6896,0)&lt;&gt;""),HLOOKUP(O$2+$A6896,Sheet2!CA:NN,$B6896,0),"")</f>
        <v/>
      </c>
      <c r="P6896" t="str">
        <f>IF(OR(HLOOKUP(P$2+$A6896,Sheet2!CB:NO,$B6896,0),HLOOKUP(P$2+$A6896,Sheet2!CB:NO,$B6896,0)&lt;&gt;""),HLOOKUP(P$2+$A6896,Sheet2!CB:NO,$B6896,0),"")</f>
        <v/>
      </c>
      <c r="Q6896" t="str">
        <f>IF(OR(HLOOKUP(Q$2+$A6896,Sheet2!CC:NO,$B6896,0),HLOOKUP(Q$2+$A6896,Sheet2!CC:NO,$B6896,0)&lt;&gt;""),HLOOKUP(Q$2+$A6896,Sheet2!CC:NO,$B6896,0),"")</f>
        <v/>
      </c>
    </row>
    <row r="6897" spans="1:17" x14ac:dyDescent="0.25">
      <c r="A6897" s="64">
        <f t="shared" si="859"/>
        <v>18</v>
      </c>
      <c r="B6897" s="64">
        <f t="shared" si="860"/>
        <v>694</v>
      </c>
      <c r="C6897" s="64">
        <f t="shared" si="861"/>
        <v>4</v>
      </c>
      <c r="D6897" s="64">
        <f t="shared" si="862"/>
        <v>690</v>
      </c>
      <c r="E6897" s="64">
        <f t="shared" si="863"/>
        <v>3446</v>
      </c>
      <c r="F6897" s="64" t="str">
        <f t="shared" si="856"/>
        <v/>
      </c>
      <c r="G6897" s="64" t="str">
        <f t="shared" si="857"/>
        <v/>
      </c>
      <c r="H6897" s="64" t="str">
        <f t="shared" si="858"/>
        <v/>
      </c>
      <c r="I6897" s="80" t="str">
        <f>IFERROR(VLOOKUP(D6897,Sheet2!A:B,2,0),"")</f>
        <v/>
      </c>
      <c r="J6897" s="64" t="str">
        <f>IFERROR(IF(I6897&lt;&gt;"",VLOOKUP(I6897,Sheet2!B:C,2,0),""),"")</f>
        <v/>
      </c>
      <c r="K6897" s="64" t="str">
        <f>IFERROR( IF(I6897&lt;&gt;"", HLOOKUP(L$2+$A6897,Sheet2!BX:NK,2,0),""),"")</f>
        <v/>
      </c>
      <c r="L6897" t="str">
        <f>IF(OR(HLOOKUP(L$2+$A6897,Sheet2!BX:NK,$B6897,0),HLOOKUP(L$2+$A6897,Sheet2!BX:NK,$B6897,0)&lt;&gt;""),HLOOKUP(L$2+$A6897,Sheet2!BX:NK,$B6897,0),"")</f>
        <v/>
      </c>
      <c r="M6897" t="str">
        <f>IF(OR(HLOOKUP(M$2+$A6897,Sheet2!BY:NL,$B6897,0),HLOOKUP(M$2+$A6897,Sheet2!BY:NL,$B6897,0)&lt;&gt;""),HLOOKUP(M$2+$A6897,Sheet2!BY:NL,$B6897,0),"")</f>
        <v/>
      </c>
      <c r="N6897" t="str">
        <f>IF(OR(HLOOKUP(N$2+$A6897,Sheet2!BZ:NM,$B6897,0),HLOOKUP(N$2+$A6897,Sheet2!BZ:NM,$B6897,0)&lt;&gt;""),HLOOKUP(N$2+$A6897,Sheet2!BZ:NM,$B6897,0),"")</f>
        <v/>
      </c>
      <c r="O6897" t="str">
        <f>IF(OR(HLOOKUP(O$2+$A6897,Sheet2!CA:NN,$B6897,0),HLOOKUP(O$2+$A6897,Sheet2!CA:NN,$B6897,0)&lt;&gt;""),HLOOKUP(O$2+$A6897,Sheet2!CA:NN,$B6897,0),"")</f>
        <v/>
      </c>
      <c r="P6897" t="str">
        <f>IF(OR(HLOOKUP(P$2+$A6897,Sheet2!CB:NO,$B6897,0),HLOOKUP(P$2+$A6897,Sheet2!CB:NO,$B6897,0)&lt;&gt;""),HLOOKUP(P$2+$A6897,Sheet2!CB:NO,$B6897,0),"")</f>
        <v/>
      </c>
      <c r="Q6897" t="str">
        <f>IF(OR(HLOOKUP(Q$2+$A6897,Sheet2!CC:NO,$B6897,0),HLOOKUP(Q$2+$A6897,Sheet2!CC:NO,$B6897,0)&lt;&gt;""),HLOOKUP(Q$2+$A6897,Sheet2!CC:NO,$B6897,0),"")</f>
        <v/>
      </c>
    </row>
    <row r="6898" spans="1:17" x14ac:dyDescent="0.25">
      <c r="A6898" s="64">
        <f t="shared" si="859"/>
        <v>24</v>
      </c>
      <c r="B6898" s="64">
        <f t="shared" si="860"/>
        <v>694</v>
      </c>
      <c r="C6898" s="64">
        <f t="shared" si="861"/>
        <v>5</v>
      </c>
      <c r="D6898" s="64">
        <f t="shared" si="862"/>
        <v>690</v>
      </c>
      <c r="E6898" s="64">
        <f t="shared" si="863"/>
        <v>3446</v>
      </c>
      <c r="F6898" s="64" t="str">
        <f t="shared" si="856"/>
        <v/>
      </c>
      <c r="G6898" s="64" t="str">
        <f t="shared" si="857"/>
        <v/>
      </c>
      <c r="H6898" s="64" t="str">
        <f t="shared" si="858"/>
        <v/>
      </c>
      <c r="I6898" s="80" t="str">
        <f>IFERROR(VLOOKUP(D6898,Sheet2!A:B,2,0),"")</f>
        <v/>
      </c>
      <c r="J6898" s="64" t="str">
        <f>IFERROR(IF(I6898&lt;&gt;"",VLOOKUP(I6898,Sheet2!B:C,2,0),""),"")</f>
        <v/>
      </c>
      <c r="K6898" s="64" t="str">
        <f>IFERROR( IF(I6898&lt;&gt;"", HLOOKUP(L$2+$A6898,Sheet2!BX:NK,2,0),""),"")</f>
        <v/>
      </c>
      <c r="L6898" t="str">
        <f>IF(OR(HLOOKUP(L$2+$A6898,Sheet2!BX:NK,$B6898,0),HLOOKUP(L$2+$A6898,Sheet2!BX:NK,$B6898,0)&lt;&gt;""),HLOOKUP(L$2+$A6898,Sheet2!BX:NK,$B6898,0),"")</f>
        <v/>
      </c>
      <c r="M6898" t="str">
        <f>IF(OR(HLOOKUP(M$2+$A6898,Sheet2!BY:NL,$B6898,0),HLOOKUP(M$2+$A6898,Sheet2!BY:NL,$B6898,0)&lt;&gt;""),HLOOKUP(M$2+$A6898,Sheet2!BY:NL,$B6898,0),"")</f>
        <v/>
      </c>
      <c r="N6898" t="str">
        <f>IF(OR(HLOOKUP(N$2+$A6898,Sheet2!BZ:NM,$B6898,0),HLOOKUP(N$2+$A6898,Sheet2!BZ:NM,$B6898,0)&lt;&gt;""),HLOOKUP(N$2+$A6898,Sheet2!BZ:NM,$B6898,0),"")</f>
        <v/>
      </c>
      <c r="O6898" t="str">
        <f>IF(OR(HLOOKUP(O$2+$A6898,Sheet2!CA:NN,$B6898,0),HLOOKUP(O$2+$A6898,Sheet2!CA:NN,$B6898,0)&lt;&gt;""),HLOOKUP(O$2+$A6898,Sheet2!CA:NN,$B6898,0),"")</f>
        <v/>
      </c>
      <c r="P6898" t="str">
        <f>IF(OR(HLOOKUP(P$2+$A6898,Sheet2!CB:NO,$B6898,0),HLOOKUP(P$2+$A6898,Sheet2!CB:NO,$B6898,0)&lt;&gt;""),HLOOKUP(P$2+$A6898,Sheet2!CB:NO,$B6898,0),"")</f>
        <v/>
      </c>
      <c r="Q6898" t="str">
        <f>IF(OR(HLOOKUP(Q$2+$A6898,Sheet2!CC:NO,$B6898,0),HLOOKUP(Q$2+$A6898,Sheet2!CC:NO,$B6898,0)&lt;&gt;""),HLOOKUP(Q$2+$A6898,Sheet2!CC:NO,$B6898,0),"")</f>
        <v/>
      </c>
    </row>
    <row r="6899" spans="1:17" x14ac:dyDescent="0.25">
      <c r="A6899" s="64">
        <f t="shared" si="859"/>
        <v>30</v>
      </c>
      <c r="B6899" s="64">
        <f t="shared" si="860"/>
        <v>694</v>
      </c>
      <c r="C6899" s="64">
        <f t="shared" si="861"/>
        <v>6</v>
      </c>
      <c r="D6899" s="64">
        <f t="shared" si="862"/>
        <v>690</v>
      </c>
      <c r="E6899" s="64">
        <f t="shared" si="863"/>
        <v>3446</v>
      </c>
      <c r="F6899" s="64" t="str">
        <f t="shared" si="856"/>
        <v/>
      </c>
      <c r="G6899" s="64" t="str">
        <f t="shared" si="857"/>
        <v/>
      </c>
      <c r="H6899" s="64" t="str">
        <f t="shared" si="858"/>
        <v/>
      </c>
      <c r="I6899" s="80" t="str">
        <f>IFERROR(VLOOKUP(D6899,Sheet2!A:B,2,0),"")</f>
        <v/>
      </c>
      <c r="J6899" s="64" t="str">
        <f>IFERROR(IF(I6899&lt;&gt;"",VLOOKUP(I6899,Sheet2!B:C,2,0),""),"")</f>
        <v/>
      </c>
      <c r="K6899" s="64" t="str">
        <f>IFERROR( IF(I6899&lt;&gt;"", HLOOKUP(L$2+$A6899,Sheet2!BX:NK,2,0),""),"")</f>
        <v/>
      </c>
      <c r="L6899" t="str">
        <f>IF(OR(HLOOKUP(L$2+$A6899,Sheet2!BX:NK,$B6899,0),HLOOKUP(L$2+$A6899,Sheet2!BX:NK,$B6899,0)&lt;&gt;""),HLOOKUP(L$2+$A6899,Sheet2!BX:NK,$B6899,0),"")</f>
        <v/>
      </c>
      <c r="M6899" t="str">
        <f>IF(OR(HLOOKUP(M$2+$A6899,Sheet2!BY:NL,$B6899,0),HLOOKUP(M$2+$A6899,Sheet2!BY:NL,$B6899,0)&lt;&gt;""),HLOOKUP(M$2+$A6899,Sheet2!BY:NL,$B6899,0),"")</f>
        <v/>
      </c>
      <c r="N6899" t="str">
        <f>IF(OR(HLOOKUP(N$2+$A6899,Sheet2!BZ:NM,$B6899,0),HLOOKUP(N$2+$A6899,Sheet2!BZ:NM,$B6899,0)&lt;&gt;""),HLOOKUP(N$2+$A6899,Sheet2!BZ:NM,$B6899,0),"")</f>
        <v/>
      </c>
      <c r="O6899" t="str">
        <f>IF(OR(HLOOKUP(O$2+$A6899,Sheet2!CA:NN,$B6899,0),HLOOKUP(O$2+$A6899,Sheet2!CA:NN,$B6899,0)&lt;&gt;""),HLOOKUP(O$2+$A6899,Sheet2!CA:NN,$B6899,0),"")</f>
        <v/>
      </c>
      <c r="P6899" t="str">
        <f>IF(OR(HLOOKUP(P$2+$A6899,Sheet2!CB:NO,$B6899,0),HLOOKUP(P$2+$A6899,Sheet2!CB:NO,$B6899,0)&lt;&gt;""),HLOOKUP(P$2+$A6899,Sheet2!CB:NO,$B6899,0),"")</f>
        <v/>
      </c>
      <c r="Q6899" t="str">
        <f>IF(OR(HLOOKUP(Q$2+$A6899,Sheet2!CC:NO,$B6899,0),HLOOKUP(Q$2+$A6899,Sheet2!CC:NO,$B6899,0)&lt;&gt;""),HLOOKUP(Q$2+$A6899,Sheet2!CC:NO,$B6899,0),"")</f>
        <v/>
      </c>
    </row>
    <row r="6900" spans="1:17" x14ac:dyDescent="0.25">
      <c r="A6900" s="64">
        <f t="shared" si="859"/>
        <v>36</v>
      </c>
      <c r="B6900" s="64">
        <f t="shared" si="860"/>
        <v>694</v>
      </c>
      <c r="C6900" s="64">
        <f t="shared" si="861"/>
        <v>7</v>
      </c>
      <c r="D6900" s="64">
        <f t="shared" si="862"/>
        <v>690</v>
      </c>
      <c r="E6900" s="64">
        <f t="shared" si="863"/>
        <v>3446</v>
      </c>
      <c r="F6900" s="64" t="str">
        <f t="shared" si="856"/>
        <v/>
      </c>
      <c r="G6900" s="64" t="str">
        <f t="shared" si="857"/>
        <v/>
      </c>
      <c r="H6900" s="64" t="str">
        <f t="shared" si="858"/>
        <v/>
      </c>
      <c r="I6900" s="80" t="str">
        <f>IFERROR(VLOOKUP(D6900,Sheet2!A:B,2,0),"")</f>
        <v/>
      </c>
      <c r="J6900" s="64" t="str">
        <f>IFERROR(IF(I6900&lt;&gt;"",VLOOKUP(I6900,Sheet2!B:C,2,0),""),"")</f>
        <v/>
      </c>
      <c r="K6900" s="64" t="str">
        <f>IFERROR( IF(I6900&lt;&gt;"", HLOOKUP(L$2+$A6900,Sheet2!BX:NK,2,0),""),"")</f>
        <v/>
      </c>
      <c r="L6900" t="str">
        <f>IF(OR(HLOOKUP(L$2+$A6900,Sheet2!BX:NK,$B6900,0),HLOOKUP(L$2+$A6900,Sheet2!BX:NK,$B6900,0)&lt;&gt;""),HLOOKUP(L$2+$A6900,Sheet2!BX:NK,$B6900,0),"")</f>
        <v/>
      </c>
      <c r="M6900" t="str">
        <f>IF(OR(HLOOKUP(M$2+$A6900,Sheet2!BY:NL,$B6900,0),HLOOKUP(M$2+$A6900,Sheet2!BY:NL,$B6900,0)&lt;&gt;""),HLOOKUP(M$2+$A6900,Sheet2!BY:NL,$B6900,0),"")</f>
        <v/>
      </c>
      <c r="N6900" t="str">
        <f>IF(OR(HLOOKUP(N$2+$A6900,Sheet2!BZ:NM,$B6900,0),HLOOKUP(N$2+$A6900,Sheet2!BZ:NM,$B6900,0)&lt;&gt;""),HLOOKUP(N$2+$A6900,Sheet2!BZ:NM,$B6900,0),"")</f>
        <v/>
      </c>
      <c r="O6900" t="str">
        <f>IF(OR(HLOOKUP(O$2+$A6900,Sheet2!CA:NN,$B6900,0),HLOOKUP(O$2+$A6900,Sheet2!CA:NN,$B6900,0)&lt;&gt;""),HLOOKUP(O$2+$A6900,Sheet2!CA:NN,$B6900,0),"")</f>
        <v/>
      </c>
      <c r="P6900" t="str">
        <f>IF(OR(HLOOKUP(P$2+$A6900,Sheet2!CB:NO,$B6900,0),HLOOKUP(P$2+$A6900,Sheet2!CB:NO,$B6900,0)&lt;&gt;""),HLOOKUP(P$2+$A6900,Sheet2!CB:NO,$B6900,0),"")</f>
        <v/>
      </c>
      <c r="Q6900" t="str">
        <f>IF(OR(HLOOKUP(Q$2+$A6900,Sheet2!CC:NO,$B6900,0),HLOOKUP(Q$2+$A6900,Sheet2!CC:NO,$B6900,0)&lt;&gt;""),HLOOKUP(Q$2+$A6900,Sheet2!CC:NO,$B6900,0),"")</f>
        <v/>
      </c>
    </row>
    <row r="6901" spans="1:17" x14ac:dyDescent="0.25">
      <c r="A6901" s="64">
        <f t="shared" si="859"/>
        <v>42</v>
      </c>
      <c r="B6901" s="64">
        <f t="shared" si="860"/>
        <v>694</v>
      </c>
      <c r="C6901" s="64">
        <f t="shared" si="861"/>
        <v>8</v>
      </c>
      <c r="D6901" s="64">
        <f t="shared" si="862"/>
        <v>690</v>
      </c>
      <c r="E6901" s="64">
        <f t="shared" si="863"/>
        <v>3446</v>
      </c>
      <c r="F6901" s="64" t="str">
        <f t="shared" si="856"/>
        <v/>
      </c>
      <c r="G6901" s="64" t="str">
        <f t="shared" si="857"/>
        <v/>
      </c>
      <c r="H6901" s="64" t="str">
        <f t="shared" si="858"/>
        <v/>
      </c>
      <c r="I6901" s="80" t="str">
        <f>IFERROR(VLOOKUP(D6901,Sheet2!A:B,2,0),"")</f>
        <v/>
      </c>
      <c r="J6901" s="64" t="str">
        <f>IFERROR(IF(I6901&lt;&gt;"",VLOOKUP(I6901,Sheet2!B:C,2,0),""),"")</f>
        <v/>
      </c>
      <c r="K6901" s="64" t="str">
        <f>IFERROR( IF(I6901&lt;&gt;"", HLOOKUP(L$2+$A6901,Sheet2!BX:NK,2,0),""),"")</f>
        <v/>
      </c>
      <c r="L6901" t="str">
        <f>IF(OR(HLOOKUP(L$2+$A6901,Sheet2!BX:NK,$B6901,0),HLOOKUP(L$2+$A6901,Sheet2!BX:NK,$B6901,0)&lt;&gt;""),HLOOKUP(L$2+$A6901,Sheet2!BX:NK,$B6901,0),"")</f>
        <v/>
      </c>
      <c r="M6901" t="str">
        <f>IF(OR(HLOOKUP(M$2+$A6901,Sheet2!BY:NL,$B6901,0),HLOOKUP(M$2+$A6901,Sheet2!BY:NL,$B6901,0)&lt;&gt;""),HLOOKUP(M$2+$A6901,Sheet2!BY:NL,$B6901,0),"")</f>
        <v/>
      </c>
      <c r="N6901" t="str">
        <f>IF(OR(HLOOKUP(N$2+$A6901,Sheet2!BZ:NM,$B6901,0),HLOOKUP(N$2+$A6901,Sheet2!BZ:NM,$B6901,0)&lt;&gt;""),HLOOKUP(N$2+$A6901,Sheet2!BZ:NM,$B6901,0),"")</f>
        <v/>
      </c>
      <c r="O6901" t="str">
        <f>IF(OR(HLOOKUP(O$2+$A6901,Sheet2!CA:NN,$B6901,0),HLOOKUP(O$2+$A6901,Sheet2!CA:NN,$B6901,0)&lt;&gt;""),HLOOKUP(O$2+$A6901,Sheet2!CA:NN,$B6901,0),"")</f>
        <v/>
      </c>
      <c r="P6901" t="str">
        <f>IF(OR(HLOOKUP(P$2+$A6901,Sheet2!CB:NO,$B6901,0),HLOOKUP(P$2+$A6901,Sheet2!CB:NO,$B6901,0)&lt;&gt;""),HLOOKUP(P$2+$A6901,Sheet2!CB:NO,$B6901,0),"")</f>
        <v/>
      </c>
      <c r="Q6901" t="str">
        <f>IF(OR(HLOOKUP(Q$2+$A6901,Sheet2!CC:NO,$B6901,0),HLOOKUP(Q$2+$A6901,Sheet2!CC:NO,$B6901,0)&lt;&gt;""),HLOOKUP(Q$2+$A6901,Sheet2!CC:NO,$B6901,0),"")</f>
        <v/>
      </c>
    </row>
    <row r="6902" spans="1:17" x14ac:dyDescent="0.25">
      <c r="A6902" s="64">
        <f t="shared" si="859"/>
        <v>48</v>
      </c>
      <c r="B6902" s="64">
        <f t="shared" si="860"/>
        <v>694</v>
      </c>
      <c r="C6902" s="64">
        <f t="shared" si="861"/>
        <v>9</v>
      </c>
      <c r="D6902" s="64">
        <f t="shared" si="862"/>
        <v>690</v>
      </c>
      <c r="E6902" s="64">
        <f t="shared" si="863"/>
        <v>3446</v>
      </c>
      <c r="F6902" s="64" t="str">
        <f t="shared" si="856"/>
        <v/>
      </c>
      <c r="G6902" s="64" t="str">
        <f t="shared" si="857"/>
        <v/>
      </c>
      <c r="H6902" s="64" t="str">
        <f t="shared" si="858"/>
        <v/>
      </c>
      <c r="I6902" s="80" t="str">
        <f>IFERROR(VLOOKUP(D6902,Sheet2!A:B,2,0),"")</f>
        <v/>
      </c>
      <c r="J6902" s="64" t="str">
        <f>IFERROR(IF(I6902&lt;&gt;"",VLOOKUP(I6902,Sheet2!B:C,2,0),""),"")</f>
        <v/>
      </c>
      <c r="K6902" s="64" t="str">
        <f>IFERROR( IF(I6902&lt;&gt;"", HLOOKUP(L$2+$A6902,Sheet2!BX:NK,2,0),""),"")</f>
        <v/>
      </c>
      <c r="L6902" t="str">
        <f>IF(OR(HLOOKUP(L$2+$A6902,Sheet2!BX:NK,$B6902,0),HLOOKUP(L$2+$A6902,Sheet2!BX:NK,$B6902,0)&lt;&gt;""),HLOOKUP(L$2+$A6902,Sheet2!BX:NK,$B6902,0),"")</f>
        <v/>
      </c>
      <c r="M6902" t="str">
        <f>IF(OR(HLOOKUP(M$2+$A6902,Sheet2!BY:NL,$B6902,0),HLOOKUP(M$2+$A6902,Sheet2!BY:NL,$B6902,0)&lt;&gt;""),HLOOKUP(M$2+$A6902,Sheet2!BY:NL,$B6902,0),"")</f>
        <v/>
      </c>
      <c r="N6902" t="str">
        <f>IF(OR(HLOOKUP(N$2+$A6902,Sheet2!BZ:NM,$B6902,0),HLOOKUP(N$2+$A6902,Sheet2!BZ:NM,$B6902,0)&lt;&gt;""),HLOOKUP(N$2+$A6902,Sheet2!BZ:NM,$B6902,0),"")</f>
        <v/>
      </c>
      <c r="O6902" t="str">
        <f>IF(OR(HLOOKUP(O$2+$A6902,Sheet2!CA:NN,$B6902,0),HLOOKUP(O$2+$A6902,Sheet2!CA:NN,$B6902,0)&lt;&gt;""),HLOOKUP(O$2+$A6902,Sheet2!CA:NN,$B6902,0),"")</f>
        <v/>
      </c>
      <c r="P6902" t="str">
        <f>IF(OR(HLOOKUP(P$2+$A6902,Sheet2!CB:NO,$B6902,0),HLOOKUP(P$2+$A6902,Sheet2!CB:NO,$B6902,0)&lt;&gt;""),HLOOKUP(P$2+$A6902,Sheet2!CB:NO,$B6902,0),"")</f>
        <v/>
      </c>
      <c r="Q6902" t="str">
        <f>IF(OR(HLOOKUP(Q$2+$A6902,Sheet2!CC:NO,$B6902,0),HLOOKUP(Q$2+$A6902,Sheet2!CC:NO,$B6902,0)&lt;&gt;""),HLOOKUP(Q$2+$A6902,Sheet2!CC:NO,$B6902,0),"")</f>
        <v/>
      </c>
    </row>
    <row r="6903" spans="1:17" x14ac:dyDescent="0.25">
      <c r="A6903" s="64">
        <f t="shared" si="859"/>
        <v>54</v>
      </c>
      <c r="B6903" s="64">
        <f t="shared" si="860"/>
        <v>694</v>
      </c>
      <c r="C6903" s="64">
        <f t="shared" si="861"/>
        <v>10</v>
      </c>
      <c r="D6903" s="64">
        <f t="shared" si="862"/>
        <v>690</v>
      </c>
      <c r="E6903" s="64">
        <f t="shared" si="863"/>
        <v>3446</v>
      </c>
      <c r="F6903" s="64" t="str">
        <f t="shared" si="856"/>
        <v/>
      </c>
      <c r="G6903" s="64" t="str">
        <f t="shared" si="857"/>
        <v/>
      </c>
      <c r="H6903" s="64" t="str">
        <f t="shared" si="858"/>
        <v/>
      </c>
      <c r="I6903" s="80" t="str">
        <f>IFERROR(VLOOKUP(D6903,Sheet2!A:B,2,0),"")</f>
        <v/>
      </c>
      <c r="J6903" s="64" t="str">
        <f>IFERROR(IF(I6903&lt;&gt;"",VLOOKUP(I6903,Sheet2!B:C,2,0),""),"")</f>
        <v/>
      </c>
      <c r="K6903" s="64" t="str">
        <f>IFERROR( IF(I6903&lt;&gt;"", HLOOKUP(L$2+$A6903,Sheet2!BX:NK,2,0),""),"")</f>
        <v/>
      </c>
      <c r="L6903" t="str">
        <f>IF(OR(HLOOKUP(L$2+$A6903,Sheet2!BX:NK,$B6903,0),HLOOKUP(L$2+$A6903,Sheet2!BX:NK,$B6903,0)&lt;&gt;""),HLOOKUP(L$2+$A6903,Sheet2!BX:NK,$B6903,0),"")</f>
        <v/>
      </c>
      <c r="M6903" t="str">
        <f>IF(OR(HLOOKUP(M$2+$A6903,Sheet2!BY:NL,$B6903,0),HLOOKUP(M$2+$A6903,Sheet2!BY:NL,$B6903,0)&lt;&gt;""),HLOOKUP(M$2+$A6903,Sheet2!BY:NL,$B6903,0),"")</f>
        <v/>
      </c>
      <c r="N6903" t="str">
        <f>IF(OR(HLOOKUP(N$2+$A6903,Sheet2!BZ:NM,$B6903,0),HLOOKUP(N$2+$A6903,Sheet2!BZ:NM,$B6903,0)&lt;&gt;""),HLOOKUP(N$2+$A6903,Sheet2!BZ:NM,$B6903,0),"")</f>
        <v/>
      </c>
      <c r="O6903" t="str">
        <f>IF(OR(HLOOKUP(O$2+$A6903,Sheet2!CA:NN,$B6903,0),HLOOKUP(O$2+$A6903,Sheet2!CA:NN,$B6903,0)&lt;&gt;""),HLOOKUP(O$2+$A6903,Sheet2!CA:NN,$B6903,0),"")</f>
        <v/>
      </c>
      <c r="P6903" t="str">
        <f>IF(OR(HLOOKUP(P$2+$A6903,Sheet2!CB:NO,$B6903,0),HLOOKUP(P$2+$A6903,Sheet2!CB:NO,$B6903,0)&lt;&gt;""),HLOOKUP(P$2+$A6903,Sheet2!CB:NO,$B6903,0),"")</f>
        <v/>
      </c>
      <c r="Q6903" t="str">
        <f>IF(OR(HLOOKUP(Q$2+$A6903,Sheet2!CC:NO,$B6903,0),HLOOKUP(Q$2+$A6903,Sheet2!CC:NO,$B6903,0)&lt;&gt;""),HLOOKUP(Q$2+$A6903,Sheet2!CC:NO,$B6903,0),"")</f>
        <v/>
      </c>
    </row>
    <row r="6904" spans="1:17" x14ac:dyDescent="0.25">
      <c r="A6904" s="64">
        <f t="shared" si="859"/>
        <v>0</v>
      </c>
      <c r="B6904" s="64">
        <f t="shared" si="860"/>
        <v>695</v>
      </c>
      <c r="C6904" s="64">
        <f t="shared" si="861"/>
        <v>1</v>
      </c>
      <c r="D6904" s="64">
        <f t="shared" si="862"/>
        <v>691</v>
      </c>
      <c r="E6904" s="64">
        <f t="shared" si="863"/>
        <v>3451</v>
      </c>
      <c r="F6904" s="64" t="str">
        <f t="shared" si="856"/>
        <v/>
      </c>
      <c r="G6904" s="64" t="str">
        <f t="shared" si="857"/>
        <v/>
      </c>
      <c r="H6904" s="64" t="str">
        <f t="shared" si="858"/>
        <v/>
      </c>
      <c r="I6904" s="80" t="str">
        <f>IFERROR(VLOOKUP(D6904,Sheet2!A:B,2,0),"")</f>
        <v/>
      </c>
      <c r="J6904" s="64" t="str">
        <f>IFERROR(IF(I6904&lt;&gt;"",VLOOKUP(I6904,Sheet2!B:C,2,0),""),"")</f>
        <v/>
      </c>
      <c r="K6904" s="64" t="str">
        <f>IFERROR( IF(I6904&lt;&gt;"", HLOOKUP(L$2+$A6904,Sheet2!BX:NK,2,0),""),"")</f>
        <v/>
      </c>
      <c r="L6904" t="str">
        <f>IF(OR(HLOOKUP(L$2+$A6904,Sheet2!BX:NK,$B6904,0),HLOOKUP(L$2+$A6904,Sheet2!BX:NK,$B6904,0)&lt;&gt;""),HLOOKUP(L$2+$A6904,Sheet2!BX:NK,$B6904,0),"")</f>
        <v/>
      </c>
      <c r="M6904" t="str">
        <f>IF(OR(HLOOKUP(M$2+$A6904,Sheet2!BY:NL,$B6904,0),HLOOKUP(M$2+$A6904,Sheet2!BY:NL,$B6904,0)&lt;&gt;""),HLOOKUP(M$2+$A6904,Sheet2!BY:NL,$B6904,0),"")</f>
        <v/>
      </c>
      <c r="N6904" t="str">
        <f>IF(OR(HLOOKUP(N$2+$A6904,Sheet2!BZ:NM,$B6904,0),HLOOKUP(N$2+$A6904,Sheet2!BZ:NM,$B6904,0)&lt;&gt;""),HLOOKUP(N$2+$A6904,Sheet2!BZ:NM,$B6904,0),"")</f>
        <v/>
      </c>
      <c r="O6904" t="str">
        <f>IF(OR(HLOOKUP(O$2+$A6904,Sheet2!CA:NN,$B6904,0),HLOOKUP(O$2+$A6904,Sheet2!CA:NN,$B6904,0)&lt;&gt;""),HLOOKUP(O$2+$A6904,Sheet2!CA:NN,$B6904,0),"")</f>
        <v/>
      </c>
      <c r="P6904" t="str">
        <f>IF(OR(HLOOKUP(P$2+$A6904,Sheet2!CB:NO,$B6904,0),HLOOKUP(P$2+$A6904,Sheet2!CB:NO,$B6904,0)&lt;&gt;""),HLOOKUP(P$2+$A6904,Sheet2!CB:NO,$B6904,0),"")</f>
        <v/>
      </c>
      <c r="Q6904" t="str">
        <f>IF(OR(HLOOKUP(Q$2+$A6904,Sheet2!CC:NO,$B6904,0),HLOOKUP(Q$2+$A6904,Sheet2!CC:NO,$B6904,0)&lt;&gt;""),HLOOKUP(Q$2+$A6904,Sheet2!CC:NO,$B6904,0),"")</f>
        <v/>
      </c>
    </row>
    <row r="6905" spans="1:17" x14ac:dyDescent="0.25">
      <c r="A6905" s="64">
        <f t="shared" si="859"/>
        <v>6</v>
      </c>
      <c r="B6905" s="64">
        <f t="shared" si="860"/>
        <v>695</v>
      </c>
      <c r="C6905" s="64">
        <f t="shared" si="861"/>
        <v>2</v>
      </c>
      <c r="D6905" s="64">
        <f t="shared" si="862"/>
        <v>691</v>
      </c>
      <c r="E6905" s="64">
        <f t="shared" si="863"/>
        <v>3451</v>
      </c>
      <c r="F6905" s="64" t="str">
        <f t="shared" si="856"/>
        <v/>
      </c>
      <c r="G6905" s="64" t="str">
        <f t="shared" si="857"/>
        <v/>
      </c>
      <c r="H6905" s="64" t="str">
        <f t="shared" si="858"/>
        <v/>
      </c>
      <c r="I6905" s="80" t="str">
        <f>IFERROR(VLOOKUP(D6905,Sheet2!A:B,2,0),"")</f>
        <v/>
      </c>
      <c r="J6905" s="64" t="str">
        <f>IFERROR(IF(I6905&lt;&gt;"",VLOOKUP(I6905,Sheet2!B:C,2,0),""),"")</f>
        <v/>
      </c>
      <c r="K6905" s="64" t="str">
        <f>IFERROR( IF(I6905&lt;&gt;"", HLOOKUP(L$2+$A6905,Sheet2!BX:NK,2,0),""),"")</f>
        <v/>
      </c>
      <c r="L6905" t="str">
        <f>IF(OR(HLOOKUP(L$2+$A6905,Sheet2!BX:NK,$B6905,0),HLOOKUP(L$2+$A6905,Sheet2!BX:NK,$B6905,0)&lt;&gt;""),HLOOKUP(L$2+$A6905,Sheet2!BX:NK,$B6905,0),"")</f>
        <v/>
      </c>
      <c r="M6905" t="str">
        <f>IF(OR(HLOOKUP(M$2+$A6905,Sheet2!BY:NL,$B6905,0),HLOOKUP(M$2+$A6905,Sheet2!BY:NL,$B6905,0)&lt;&gt;""),HLOOKUP(M$2+$A6905,Sheet2!BY:NL,$B6905,0),"")</f>
        <v/>
      </c>
      <c r="N6905" t="str">
        <f>IF(OR(HLOOKUP(N$2+$A6905,Sheet2!BZ:NM,$B6905,0),HLOOKUP(N$2+$A6905,Sheet2!BZ:NM,$B6905,0)&lt;&gt;""),HLOOKUP(N$2+$A6905,Sheet2!BZ:NM,$B6905,0),"")</f>
        <v/>
      </c>
      <c r="O6905" t="str">
        <f>IF(OR(HLOOKUP(O$2+$A6905,Sheet2!CA:NN,$B6905,0),HLOOKUP(O$2+$A6905,Sheet2!CA:NN,$B6905,0)&lt;&gt;""),HLOOKUP(O$2+$A6905,Sheet2!CA:NN,$B6905,0),"")</f>
        <v/>
      </c>
      <c r="P6905" t="str">
        <f>IF(OR(HLOOKUP(P$2+$A6905,Sheet2!CB:NO,$B6905,0),HLOOKUP(P$2+$A6905,Sheet2!CB:NO,$B6905,0)&lt;&gt;""),HLOOKUP(P$2+$A6905,Sheet2!CB:NO,$B6905,0),"")</f>
        <v/>
      </c>
      <c r="Q6905" t="str">
        <f>IF(OR(HLOOKUP(Q$2+$A6905,Sheet2!CC:NO,$B6905,0),HLOOKUP(Q$2+$A6905,Sheet2!CC:NO,$B6905,0)&lt;&gt;""),HLOOKUP(Q$2+$A6905,Sheet2!CC:NO,$B6905,0),"")</f>
        <v/>
      </c>
    </row>
    <row r="6906" spans="1:17" x14ac:dyDescent="0.25">
      <c r="A6906" s="64">
        <f t="shared" si="859"/>
        <v>12</v>
      </c>
      <c r="B6906" s="64">
        <f t="shared" si="860"/>
        <v>695</v>
      </c>
      <c r="C6906" s="64">
        <f t="shared" si="861"/>
        <v>3</v>
      </c>
      <c r="D6906" s="64">
        <f t="shared" si="862"/>
        <v>691</v>
      </c>
      <c r="E6906" s="64">
        <f t="shared" si="863"/>
        <v>3451</v>
      </c>
      <c r="F6906" s="64" t="str">
        <f t="shared" si="856"/>
        <v/>
      </c>
      <c r="G6906" s="64" t="str">
        <f t="shared" si="857"/>
        <v/>
      </c>
      <c r="H6906" s="64" t="str">
        <f t="shared" si="858"/>
        <v/>
      </c>
      <c r="I6906" s="80" t="str">
        <f>IFERROR(VLOOKUP(D6906,Sheet2!A:B,2,0),"")</f>
        <v/>
      </c>
      <c r="J6906" s="64" t="str">
        <f>IFERROR(IF(I6906&lt;&gt;"",VLOOKUP(I6906,Sheet2!B:C,2,0),""),"")</f>
        <v/>
      </c>
      <c r="K6906" s="64" t="str">
        <f>IFERROR( IF(I6906&lt;&gt;"", HLOOKUP(L$2+$A6906,Sheet2!BX:NK,2,0),""),"")</f>
        <v/>
      </c>
      <c r="L6906" t="str">
        <f>IF(OR(HLOOKUP(L$2+$A6906,Sheet2!BX:NK,$B6906,0),HLOOKUP(L$2+$A6906,Sheet2!BX:NK,$B6906,0)&lt;&gt;""),HLOOKUP(L$2+$A6906,Sheet2!BX:NK,$B6906,0),"")</f>
        <v/>
      </c>
      <c r="M6906" t="str">
        <f>IF(OR(HLOOKUP(M$2+$A6906,Sheet2!BY:NL,$B6906,0),HLOOKUP(M$2+$A6906,Sheet2!BY:NL,$B6906,0)&lt;&gt;""),HLOOKUP(M$2+$A6906,Sheet2!BY:NL,$B6906,0),"")</f>
        <v/>
      </c>
      <c r="N6906" t="str">
        <f>IF(OR(HLOOKUP(N$2+$A6906,Sheet2!BZ:NM,$B6906,0),HLOOKUP(N$2+$A6906,Sheet2!BZ:NM,$B6906,0)&lt;&gt;""),HLOOKUP(N$2+$A6906,Sheet2!BZ:NM,$B6906,0),"")</f>
        <v/>
      </c>
      <c r="O6906" t="str">
        <f>IF(OR(HLOOKUP(O$2+$A6906,Sheet2!CA:NN,$B6906,0),HLOOKUP(O$2+$A6906,Sheet2!CA:NN,$B6906,0)&lt;&gt;""),HLOOKUP(O$2+$A6906,Sheet2!CA:NN,$B6906,0),"")</f>
        <v/>
      </c>
      <c r="P6906" t="str">
        <f>IF(OR(HLOOKUP(P$2+$A6906,Sheet2!CB:NO,$B6906,0),HLOOKUP(P$2+$A6906,Sheet2!CB:NO,$B6906,0)&lt;&gt;""),HLOOKUP(P$2+$A6906,Sheet2!CB:NO,$B6906,0),"")</f>
        <v/>
      </c>
      <c r="Q6906" t="str">
        <f>IF(OR(HLOOKUP(Q$2+$A6906,Sheet2!CC:NO,$B6906,0),HLOOKUP(Q$2+$A6906,Sheet2!CC:NO,$B6906,0)&lt;&gt;""),HLOOKUP(Q$2+$A6906,Sheet2!CC:NO,$B6906,0),"")</f>
        <v/>
      </c>
    </row>
    <row r="6907" spans="1:17" x14ac:dyDescent="0.25">
      <c r="A6907" s="64">
        <f t="shared" si="859"/>
        <v>18</v>
      </c>
      <c r="B6907" s="64">
        <f t="shared" si="860"/>
        <v>695</v>
      </c>
      <c r="C6907" s="64">
        <f t="shared" si="861"/>
        <v>4</v>
      </c>
      <c r="D6907" s="64">
        <f t="shared" si="862"/>
        <v>691</v>
      </c>
      <c r="E6907" s="64">
        <f t="shared" si="863"/>
        <v>3451</v>
      </c>
      <c r="F6907" s="64" t="str">
        <f t="shared" si="856"/>
        <v/>
      </c>
      <c r="G6907" s="64" t="str">
        <f t="shared" si="857"/>
        <v/>
      </c>
      <c r="H6907" s="64" t="str">
        <f t="shared" si="858"/>
        <v/>
      </c>
      <c r="I6907" s="80" t="str">
        <f>IFERROR(VLOOKUP(D6907,Sheet2!A:B,2,0),"")</f>
        <v/>
      </c>
      <c r="J6907" s="64" t="str">
        <f>IFERROR(IF(I6907&lt;&gt;"",VLOOKUP(I6907,Sheet2!B:C,2,0),""),"")</f>
        <v/>
      </c>
      <c r="K6907" s="64" t="str">
        <f>IFERROR( IF(I6907&lt;&gt;"", HLOOKUP(L$2+$A6907,Sheet2!BX:NK,2,0),""),"")</f>
        <v/>
      </c>
      <c r="L6907" t="str">
        <f>IF(OR(HLOOKUP(L$2+$A6907,Sheet2!BX:NK,$B6907,0),HLOOKUP(L$2+$A6907,Sheet2!BX:NK,$B6907,0)&lt;&gt;""),HLOOKUP(L$2+$A6907,Sheet2!BX:NK,$B6907,0),"")</f>
        <v/>
      </c>
      <c r="M6907" t="str">
        <f>IF(OR(HLOOKUP(M$2+$A6907,Sheet2!BY:NL,$B6907,0),HLOOKUP(M$2+$A6907,Sheet2!BY:NL,$B6907,0)&lt;&gt;""),HLOOKUP(M$2+$A6907,Sheet2!BY:NL,$B6907,0),"")</f>
        <v/>
      </c>
      <c r="N6907" t="str">
        <f>IF(OR(HLOOKUP(N$2+$A6907,Sheet2!BZ:NM,$B6907,0),HLOOKUP(N$2+$A6907,Sheet2!BZ:NM,$B6907,0)&lt;&gt;""),HLOOKUP(N$2+$A6907,Sheet2!BZ:NM,$B6907,0),"")</f>
        <v/>
      </c>
      <c r="O6907" t="str">
        <f>IF(OR(HLOOKUP(O$2+$A6907,Sheet2!CA:NN,$B6907,0),HLOOKUP(O$2+$A6907,Sheet2!CA:NN,$B6907,0)&lt;&gt;""),HLOOKUP(O$2+$A6907,Sheet2!CA:NN,$B6907,0),"")</f>
        <v/>
      </c>
      <c r="P6907" t="str">
        <f>IF(OR(HLOOKUP(P$2+$A6907,Sheet2!CB:NO,$B6907,0),HLOOKUP(P$2+$A6907,Sheet2!CB:NO,$B6907,0)&lt;&gt;""),HLOOKUP(P$2+$A6907,Sheet2!CB:NO,$B6907,0),"")</f>
        <v/>
      </c>
      <c r="Q6907" t="str">
        <f>IF(OR(HLOOKUP(Q$2+$A6907,Sheet2!CC:NO,$B6907,0),HLOOKUP(Q$2+$A6907,Sheet2!CC:NO,$B6907,0)&lt;&gt;""),HLOOKUP(Q$2+$A6907,Sheet2!CC:NO,$B6907,0),"")</f>
        <v/>
      </c>
    </row>
    <row r="6908" spans="1:17" x14ac:dyDescent="0.25">
      <c r="A6908" s="64">
        <f t="shared" si="859"/>
        <v>24</v>
      </c>
      <c r="B6908" s="64">
        <f t="shared" si="860"/>
        <v>695</v>
      </c>
      <c r="C6908" s="64">
        <f t="shared" si="861"/>
        <v>5</v>
      </c>
      <c r="D6908" s="64">
        <f t="shared" si="862"/>
        <v>691</v>
      </c>
      <c r="E6908" s="64">
        <f t="shared" si="863"/>
        <v>3451</v>
      </c>
      <c r="F6908" s="64" t="str">
        <f t="shared" si="856"/>
        <v/>
      </c>
      <c r="G6908" s="64" t="str">
        <f t="shared" si="857"/>
        <v/>
      </c>
      <c r="H6908" s="64" t="str">
        <f t="shared" si="858"/>
        <v/>
      </c>
      <c r="I6908" s="80" t="str">
        <f>IFERROR(VLOOKUP(D6908,Sheet2!A:B,2,0),"")</f>
        <v/>
      </c>
      <c r="J6908" s="64" t="str">
        <f>IFERROR(IF(I6908&lt;&gt;"",VLOOKUP(I6908,Sheet2!B:C,2,0),""),"")</f>
        <v/>
      </c>
      <c r="K6908" s="64" t="str">
        <f>IFERROR( IF(I6908&lt;&gt;"", HLOOKUP(L$2+$A6908,Sheet2!BX:NK,2,0),""),"")</f>
        <v/>
      </c>
      <c r="L6908" t="str">
        <f>IF(OR(HLOOKUP(L$2+$A6908,Sheet2!BX:NK,$B6908,0),HLOOKUP(L$2+$A6908,Sheet2!BX:NK,$B6908,0)&lt;&gt;""),HLOOKUP(L$2+$A6908,Sheet2!BX:NK,$B6908,0),"")</f>
        <v/>
      </c>
      <c r="M6908" t="str">
        <f>IF(OR(HLOOKUP(M$2+$A6908,Sheet2!BY:NL,$B6908,0),HLOOKUP(M$2+$A6908,Sheet2!BY:NL,$B6908,0)&lt;&gt;""),HLOOKUP(M$2+$A6908,Sheet2!BY:NL,$B6908,0),"")</f>
        <v/>
      </c>
      <c r="N6908" t="str">
        <f>IF(OR(HLOOKUP(N$2+$A6908,Sheet2!BZ:NM,$B6908,0),HLOOKUP(N$2+$A6908,Sheet2!BZ:NM,$B6908,0)&lt;&gt;""),HLOOKUP(N$2+$A6908,Sheet2!BZ:NM,$B6908,0),"")</f>
        <v/>
      </c>
      <c r="O6908" t="str">
        <f>IF(OR(HLOOKUP(O$2+$A6908,Sheet2!CA:NN,$B6908,0),HLOOKUP(O$2+$A6908,Sheet2!CA:NN,$B6908,0)&lt;&gt;""),HLOOKUP(O$2+$A6908,Sheet2!CA:NN,$B6908,0),"")</f>
        <v/>
      </c>
      <c r="P6908" t="str">
        <f>IF(OR(HLOOKUP(P$2+$A6908,Sheet2!CB:NO,$B6908,0),HLOOKUP(P$2+$A6908,Sheet2!CB:NO,$B6908,0)&lt;&gt;""),HLOOKUP(P$2+$A6908,Sheet2!CB:NO,$B6908,0),"")</f>
        <v/>
      </c>
      <c r="Q6908" t="str">
        <f>IF(OR(HLOOKUP(Q$2+$A6908,Sheet2!CC:NO,$B6908,0),HLOOKUP(Q$2+$A6908,Sheet2!CC:NO,$B6908,0)&lt;&gt;""),HLOOKUP(Q$2+$A6908,Sheet2!CC:NO,$B6908,0),"")</f>
        <v/>
      </c>
    </row>
    <row r="6909" spans="1:17" x14ac:dyDescent="0.25">
      <c r="A6909" s="64">
        <f t="shared" si="859"/>
        <v>30</v>
      </c>
      <c r="B6909" s="64">
        <f t="shared" si="860"/>
        <v>695</v>
      </c>
      <c r="C6909" s="64">
        <f t="shared" si="861"/>
        <v>6</v>
      </c>
      <c r="D6909" s="64">
        <f t="shared" si="862"/>
        <v>691</v>
      </c>
      <c r="E6909" s="64">
        <f t="shared" si="863"/>
        <v>3451</v>
      </c>
      <c r="F6909" s="64" t="str">
        <f t="shared" si="856"/>
        <v/>
      </c>
      <c r="G6909" s="64" t="str">
        <f t="shared" si="857"/>
        <v/>
      </c>
      <c r="H6909" s="64" t="str">
        <f t="shared" si="858"/>
        <v/>
      </c>
      <c r="I6909" s="80" t="str">
        <f>IFERROR(VLOOKUP(D6909,Sheet2!A:B,2,0),"")</f>
        <v/>
      </c>
      <c r="J6909" s="64" t="str">
        <f>IFERROR(IF(I6909&lt;&gt;"",VLOOKUP(I6909,Sheet2!B:C,2,0),""),"")</f>
        <v/>
      </c>
      <c r="K6909" s="64" t="str">
        <f>IFERROR( IF(I6909&lt;&gt;"", HLOOKUP(L$2+$A6909,Sheet2!BX:NK,2,0),""),"")</f>
        <v/>
      </c>
      <c r="L6909" t="str">
        <f>IF(OR(HLOOKUP(L$2+$A6909,Sheet2!BX:NK,$B6909,0),HLOOKUP(L$2+$A6909,Sheet2!BX:NK,$B6909,0)&lt;&gt;""),HLOOKUP(L$2+$A6909,Sheet2!BX:NK,$B6909,0),"")</f>
        <v/>
      </c>
      <c r="M6909" t="str">
        <f>IF(OR(HLOOKUP(M$2+$A6909,Sheet2!BY:NL,$B6909,0),HLOOKUP(M$2+$A6909,Sheet2!BY:NL,$B6909,0)&lt;&gt;""),HLOOKUP(M$2+$A6909,Sheet2!BY:NL,$B6909,0),"")</f>
        <v/>
      </c>
      <c r="N6909" t="str">
        <f>IF(OR(HLOOKUP(N$2+$A6909,Sheet2!BZ:NM,$B6909,0),HLOOKUP(N$2+$A6909,Sheet2!BZ:NM,$B6909,0)&lt;&gt;""),HLOOKUP(N$2+$A6909,Sheet2!BZ:NM,$B6909,0),"")</f>
        <v/>
      </c>
      <c r="O6909" t="str">
        <f>IF(OR(HLOOKUP(O$2+$A6909,Sheet2!CA:NN,$B6909,0),HLOOKUP(O$2+$A6909,Sheet2!CA:NN,$B6909,0)&lt;&gt;""),HLOOKUP(O$2+$A6909,Sheet2!CA:NN,$B6909,0),"")</f>
        <v/>
      </c>
      <c r="P6909" t="str">
        <f>IF(OR(HLOOKUP(P$2+$A6909,Sheet2!CB:NO,$B6909,0),HLOOKUP(P$2+$A6909,Sheet2!CB:NO,$B6909,0)&lt;&gt;""),HLOOKUP(P$2+$A6909,Sheet2!CB:NO,$B6909,0),"")</f>
        <v/>
      </c>
      <c r="Q6909" t="str">
        <f>IF(OR(HLOOKUP(Q$2+$A6909,Sheet2!CC:NO,$B6909,0),HLOOKUP(Q$2+$A6909,Sheet2!CC:NO,$B6909,0)&lt;&gt;""),HLOOKUP(Q$2+$A6909,Sheet2!CC:NO,$B6909,0),"")</f>
        <v/>
      </c>
    </row>
    <row r="6910" spans="1:17" x14ac:dyDescent="0.25">
      <c r="A6910" s="64">
        <f t="shared" si="859"/>
        <v>36</v>
      </c>
      <c r="B6910" s="64">
        <f t="shared" si="860"/>
        <v>695</v>
      </c>
      <c r="C6910" s="64">
        <f t="shared" si="861"/>
        <v>7</v>
      </c>
      <c r="D6910" s="64">
        <f t="shared" si="862"/>
        <v>691</v>
      </c>
      <c r="E6910" s="64">
        <f t="shared" si="863"/>
        <v>3451</v>
      </c>
      <c r="F6910" s="64" t="str">
        <f t="shared" si="856"/>
        <v/>
      </c>
      <c r="G6910" s="64" t="str">
        <f t="shared" si="857"/>
        <v/>
      </c>
      <c r="H6910" s="64" t="str">
        <f t="shared" si="858"/>
        <v/>
      </c>
      <c r="I6910" s="80" t="str">
        <f>IFERROR(VLOOKUP(D6910,Sheet2!A:B,2,0),"")</f>
        <v/>
      </c>
      <c r="J6910" s="64" t="str">
        <f>IFERROR(IF(I6910&lt;&gt;"",VLOOKUP(I6910,Sheet2!B:C,2,0),""),"")</f>
        <v/>
      </c>
      <c r="K6910" s="64" t="str">
        <f>IFERROR( IF(I6910&lt;&gt;"", HLOOKUP(L$2+$A6910,Sheet2!BX:NK,2,0),""),"")</f>
        <v/>
      </c>
      <c r="L6910" t="str">
        <f>IF(OR(HLOOKUP(L$2+$A6910,Sheet2!BX:NK,$B6910,0),HLOOKUP(L$2+$A6910,Sheet2!BX:NK,$B6910,0)&lt;&gt;""),HLOOKUP(L$2+$A6910,Sheet2!BX:NK,$B6910,0),"")</f>
        <v/>
      </c>
      <c r="M6910" t="str">
        <f>IF(OR(HLOOKUP(M$2+$A6910,Sheet2!BY:NL,$B6910,0),HLOOKUP(M$2+$A6910,Sheet2!BY:NL,$B6910,0)&lt;&gt;""),HLOOKUP(M$2+$A6910,Sheet2!BY:NL,$B6910,0),"")</f>
        <v/>
      </c>
      <c r="N6910" t="str">
        <f>IF(OR(HLOOKUP(N$2+$A6910,Sheet2!BZ:NM,$B6910,0),HLOOKUP(N$2+$A6910,Sheet2!BZ:NM,$B6910,0)&lt;&gt;""),HLOOKUP(N$2+$A6910,Sheet2!BZ:NM,$B6910,0),"")</f>
        <v/>
      </c>
      <c r="O6910" t="str">
        <f>IF(OR(HLOOKUP(O$2+$A6910,Sheet2!CA:NN,$B6910,0),HLOOKUP(O$2+$A6910,Sheet2!CA:NN,$B6910,0)&lt;&gt;""),HLOOKUP(O$2+$A6910,Sheet2!CA:NN,$B6910,0),"")</f>
        <v/>
      </c>
      <c r="P6910" t="str">
        <f>IF(OR(HLOOKUP(P$2+$A6910,Sheet2!CB:NO,$B6910,0),HLOOKUP(P$2+$A6910,Sheet2!CB:NO,$B6910,0)&lt;&gt;""),HLOOKUP(P$2+$A6910,Sheet2!CB:NO,$B6910,0),"")</f>
        <v/>
      </c>
      <c r="Q6910" t="str">
        <f>IF(OR(HLOOKUP(Q$2+$A6910,Sheet2!CC:NO,$B6910,0),HLOOKUP(Q$2+$A6910,Sheet2!CC:NO,$B6910,0)&lt;&gt;""),HLOOKUP(Q$2+$A6910,Sheet2!CC:NO,$B6910,0),"")</f>
        <v/>
      </c>
    </row>
    <row r="6911" spans="1:17" x14ac:dyDescent="0.25">
      <c r="A6911" s="64">
        <f t="shared" si="859"/>
        <v>42</v>
      </c>
      <c r="B6911" s="64">
        <f t="shared" si="860"/>
        <v>695</v>
      </c>
      <c r="C6911" s="64">
        <f t="shared" si="861"/>
        <v>8</v>
      </c>
      <c r="D6911" s="64">
        <f t="shared" si="862"/>
        <v>691</v>
      </c>
      <c r="E6911" s="64">
        <f t="shared" si="863"/>
        <v>3451</v>
      </c>
      <c r="F6911" s="64" t="str">
        <f t="shared" si="856"/>
        <v/>
      </c>
      <c r="G6911" s="64" t="str">
        <f t="shared" si="857"/>
        <v/>
      </c>
      <c r="H6911" s="64" t="str">
        <f t="shared" si="858"/>
        <v/>
      </c>
      <c r="I6911" s="80" t="str">
        <f>IFERROR(VLOOKUP(D6911,Sheet2!A:B,2,0),"")</f>
        <v/>
      </c>
      <c r="J6911" s="64" t="str">
        <f>IFERROR(IF(I6911&lt;&gt;"",VLOOKUP(I6911,Sheet2!B:C,2,0),""),"")</f>
        <v/>
      </c>
      <c r="K6911" s="64" t="str">
        <f>IFERROR( IF(I6911&lt;&gt;"", HLOOKUP(L$2+$A6911,Sheet2!BX:NK,2,0),""),"")</f>
        <v/>
      </c>
      <c r="L6911" t="str">
        <f>IF(OR(HLOOKUP(L$2+$A6911,Sheet2!BX:NK,$B6911,0),HLOOKUP(L$2+$A6911,Sheet2!BX:NK,$B6911,0)&lt;&gt;""),HLOOKUP(L$2+$A6911,Sheet2!BX:NK,$B6911,0),"")</f>
        <v/>
      </c>
      <c r="M6911" t="str">
        <f>IF(OR(HLOOKUP(M$2+$A6911,Sheet2!BY:NL,$B6911,0),HLOOKUP(M$2+$A6911,Sheet2!BY:NL,$B6911,0)&lt;&gt;""),HLOOKUP(M$2+$A6911,Sheet2!BY:NL,$B6911,0),"")</f>
        <v/>
      </c>
      <c r="N6911" t="str">
        <f>IF(OR(HLOOKUP(N$2+$A6911,Sheet2!BZ:NM,$B6911,0),HLOOKUP(N$2+$A6911,Sheet2!BZ:NM,$B6911,0)&lt;&gt;""),HLOOKUP(N$2+$A6911,Sheet2!BZ:NM,$B6911,0),"")</f>
        <v/>
      </c>
      <c r="O6911" t="str">
        <f>IF(OR(HLOOKUP(O$2+$A6911,Sheet2!CA:NN,$B6911,0),HLOOKUP(O$2+$A6911,Sheet2!CA:NN,$B6911,0)&lt;&gt;""),HLOOKUP(O$2+$A6911,Sheet2!CA:NN,$B6911,0),"")</f>
        <v/>
      </c>
      <c r="P6911" t="str">
        <f>IF(OR(HLOOKUP(P$2+$A6911,Sheet2!CB:NO,$B6911,0),HLOOKUP(P$2+$A6911,Sheet2!CB:NO,$B6911,0)&lt;&gt;""),HLOOKUP(P$2+$A6911,Sheet2!CB:NO,$B6911,0),"")</f>
        <v/>
      </c>
      <c r="Q6911" t="str">
        <f>IF(OR(HLOOKUP(Q$2+$A6911,Sheet2!CC:NO,$B6911,0),HLOOKUP(Q$2+$A6911,Sheet2!CC:NO,$B6911,0)&lt;&gt;""),HLOOKUP(Q$2+$A6911,Sheet2!CC:NO,$B6911,0),"")</f>
        <v/>
      </c>
    </row>
    <row r="6912" spans="1:17" x14ac:dyDescent="0.25">
      <c r="A6912" s="64">
        <f t="shared" si="859"/>
        <v>48</v>
      </c>
      <c r="B6912" s="64">
        <f t="shared" si="860"/>
        <v>695</v>
      </c>
      <c r="C6912" s="64">
        <f t="shared" si="861"/>
        <v>9</v>
      </c>
      <c r="D6912" s="64">
        <f t="shared" si="862"/>
        <v>691</v>
      </c>
      <c r="E6912" s="64">
        <f t="shared" si="863"/>
        <v>3451</v>
      </c>
      <c r="F6912" s="64" t="str">
        <f t="shared" si="856"/>
        <v/>
      </c>
      <c r="G6912" s="64" t="str">
        <f t="shared" si="857"/>
        <v/>
      </c>
      <c r="H6912" s="64" t="str">
        <f t="shared" si="858"/>
        <v/>
      </c>
      <c r="I6912" s="80" t="str">
        <f>IFERROR(VLOOKUP(D6912,Sheet2!A:B,2,0),"")</f>
        <v/>
      </c>
      <c r="J6912" s="64" t="str">
        <f>IFERROR(IF(I6912&lt;&gt;"",VLOOKUP(I6912,Sheet2!B:C,2,0),""),"")</f>
        <v/>
      </c>
      <c r="K6912" s="64" t="str">
        <f>IFERROR( IF(I6912&lt;&gt;"", HLOOKUP(L$2+$A6912,Sheet2!BX:NK,2,0),""),"")</f>
        <v/>
      </c>
      <c r="L6912" t="str">
        <f>IF(OR(HLOOKUP(L$2+$A6912,Sheet2!BX:NK,$B6912,0),HLOOKUP(L$2+$A6912,Sheet2!BX:NK,$B6912,0)&lt;&gt;""),HLOOKUP(L$2+$A6912,Sheet2!BX:NK,$B6912,0),"")</f>
        <v/>
      </c>
      <c r="M6912" t="str">
        <f>IF(OR(HLOOKUP(M$2+$A6912,Sheet2!BY:NL,$B6912,0),HLOOKUP(M$2+$A6912,Sheet2!BY:NL,$B6912,0)&lt;&gt;""),HLOOKUP(M$2+$A6912,Sheet2!BY:NL,$B6912,0),"")</f>
        <v/>
      </c>
      <c r="N6912" t="str">
        <f>IF(OR(HLOOKUP(N$2+$A6912,Sheet2!BZ:NM,$B6912,0),HLOOKUP(N$2+$A6912,Sheet2!BZ:NM,$B6912,0)&lt;&gt;""),HLOOKUP(N$2+$A6912,Sheet2!BZ:NM,$B6912,0),"")</f>
        <v/>
      </c>
      <c r="O6912" t="str">
        <f>IF(OR(HLOOKUP(O$2+$A6912,Sheet2!CA:NN,$B6912,0),HLOOKUP(O$2+$A6912,Sheet2!CA:NN,$B6912,0)&lt;&gt;""),HLOOKUP(O$2+$A6912,Sheet2!CA:NN,$B6912,0),"")</f>
        <v/>
      </c>
      <c r="P6912" t="str">
        <f>IF(OR(HLOOKUP(P$2+$A6912,Sheet2!CB:NO,$B6912,0),HLOOKUP(P$2+$A6912,Sheet2!CB:NO,$B6912,0)&lt;&gt;""),HLOOKUP(P$2+$A6912,Sheet2!CB:NO,$B6912,0),"")</f>
        <v/>
      </c>
      <c r="Q6912" t="str">
        <f>IF(OR(HLOOKUP(Q$2+$A6912,Sheet2!CC:NO,$B6912,0),HLOOKUP(Q$2+$A6912,Sheet2!CC:NO,$B6912,0)&lt;&gt;""),HLOOKUP(Q$2+$A6912,Sheet2!CC:NO,$B6912,0),"")</f>
        <v/>
      </c>
    </row>
    <row r="6913" spans="1:17" x14ac:dyDescent="0.25">
      <c r="A6913" s="64">
        <f t="shared" si="859"/>
        <v>54</v>
      </c>
      <c r="B6913" s="64">
        <f t="shared" si="860"/>
        <v>695</v>
      </c>
      <c r="C6913" s="64">
        <f t="shared" si="861"/>
        <v>10</v>
      </c>
      <c r="D6913" s="64">
        <f t="shared" si="862"/>
        <v>691</v>
      </c>
      <c r="E6913" s="64">
        <f t="shared" si="863"/>
        <v>3451</v>
      </c>
      <c r="F6913" s="64" t="str">
        <f t="shared" si="856"/>
        <v/>
      </c>
      <c r="G6913" s="64" t="str">
        <f t="shared" si="857"/>
        <v/>
      </c>
      <c r="H6913" s="64" t="str">
        <f t="shared" si="858"/>
        <v/>
      </c>
      <c r="I6913" s="80" t="str">
        <f>IFERROR(VLOOKUP(D6913,Sheet2!A:B,2,0),"")</f>
        <v/>
      </c>
      <c r="J6913" s="64" t="str">
        <f>IFERROR(IF(I6913&lt;&gt;"",VLOOKUP(I6913,Sheet2!B:C,2,0),""),"")</f>
        <v/>
      </c>
      <c r="K6913" s="64" t="str">
        <f>IFERROR( IF(I6913&lt;&gt;"", HLOOKUP(L$2+$A6913,Sheet2!BX:NK,2,0),""),"")</f>
        <v/>
      </c>
      <c r="L6913" t="str">
        <f>IF(OR(HLOOKUP(L$2+$A6913,Sheet2!BX:NK,$B6913,0),HLOOKUP(L$2+$A6913,Sheet2!BX:NK,$B6913,0)&lt;&gt;""),HLOOKUP(L$2+$A6913,Sheet2!BX:NK,$B6913,0),"")</f>
        <v/>
      </c>
      <c r="M6913" t="str">
        <f>IF(OR(HLOOKUP(M$2+$A6913,Sheet2!BY:NL,$B6913,0),HLOOKUP(M$2+$A6913,Sheet2!BY:NL,$B6913,0)&lt;&gt;""),HLOOKUP(M$2+$A6913,Sheet2!BY:NL,$B6913,0),"")</f>
        <v/>
      </c>
      <c r="N6913" t="str">
        <f>IF(OR(HLOOKUP(N$2+$A6913,Sheet2!BZ:NM,$B6913,0),HLOOKUP(N$2+$A6913,Sheet2!BZ:NM,$B6913,0)&lt;&gt;""),HLOOKUP(N$2+$A6913,Sheet2!BZ:NM,$B6913,0),"")</f>
        <v/>
      </c>
      <c r="O6913" t="str">
        <f>IF(OR(HLOOKUP(O$2+$A6913,Sheet2!CA:NN,$B6913,0),HLOOKUP(O$2+$A6913,Sheet2!CA:NN,$B6913,0)&lt;&gt;""),HLOOKUP(O$2+$A6913,Sheet2!CA:NN,$B6913,0),"")</f>
        <v/>
      </c>
      <c r="P6913" t="str">
        <f>IF(OR(HLOOKUP(P$2+$A6913,Sheet2!CB:NO,$B6913,0),HLOOKUP(P$2+$A6913,Sheet2!CB:NO,$B6913,0)&lt;&gt;""),HLOOKUP(P$2+$A6913,Sheet2!CB:NO,$B6913,0),"")</f>
        <v/>
      </c>
      <c r="Q6913" t="str">
        <f>IF(OR(HLOOKUP(Q$2+$A6913,Sheet2!CC:NO,$B6913,0),HLOOKUP(Q$2+$A6913,Sheet2!CC:NO,$B6913,0)&lt;&gt;""),HLOOKUP(Q$2+$A6913,Sheet2!CC:NO,$B6913,0),"")</f>
        <v/>
      </c>
    </row>
    <row r="6914" spans="1:17" x14ac:dyDescent="0.25">
      <c r="A6914" s="64">
        <f t="shared" si="859"/>
        <v>0</v>
      </c>
      <c r="B6914" s="64">
        <f t="shared" si="860"/>
        <v>696</v>
      </c>
      <c r="C6914" s="64">
        <f t="shared" si="861"/>
        <v>1</v>
      </c>
      <c r="D6914" s="64">
        <f t="shared" si="862"/>
        <v>692</v>
      </c>
      <c r="E6914" s="64">
        <f t="shared" si="863"/>
        <v>3456</v>
      </c>
      <c r="F6914" s="64" t="str">
        <f t="shared" si="856"/>
        <v/>
      </c>
      <c r="G6914" s="64" t="str">
        <f t="shared" si="857"/>
        <v/>
      </c>
      <c r="H6914" s="64" t="str">
        <f t="shared" si="858"/>
        <v/>
      </c>
      <c r="I6914" s="80" t="str">
        <f>IFERROR(VLOOKUP(D6914,Sheet2!A:B,2,0),"")</f>
        <v/>
      </c>
      <c r="J6914" s="64" t="str">
        <f>IFERROR(IF(I6914&lt;&gt;"",VLOOKUP(I6914,Sheet2!B:C,2,0),""),"")</f>
        <v/>
      </c>
      <c r="K6914" s="64" t="str">
        <f>IFERROR( IF(I6914&lt;&gt;"", HLOOKUP(L$2+$A6914,Sheet2!BX:NK,2,0),""),"")</f>
        <v/>
      </c>
      <c r="L6914" t="str">
        <f>IF(OR(HLOOKUP(L$2+$A6914,Sheet2!BX:NK,$B6914,0),HLOOKUP(L$2+$A6914,Sheet2!BX:NK,$B6914,0)&lt;&gt;""),HLOOKUP(L$2+$A6914,Sheet2!BX:NK,$B6914,0),"")</f>
        <v/>
      </c>
      <c r="M6914" t="str">
        <f>IF(OR(HLOOKUP(M$2+$A6914,Sheet2!BY:NL,$B6914,0),HLOOKUP(M$2+$A6914,Sheet2!BY:NL,$B6914,0)&lt;&gt;""),HLOOKUP(M$2+$A6914,Sheet2!BY:NL,$B6914,0),"")</f>
        <v/>
      </c>
      <c r="N6914" t="str">
        <f>IF(OR(HLOOKUP(N$2+$A6914,Sheet2!BZ:NM,$B6914,0),HLOOKUP(N$2+$A6914,Sheet2!BZ:NM,$B6914,0)&lt;&gt;""),HLOOKUP(N$2+$A6914,Sheet2!BZ:NM,$B6914,0),"")</f>
        <v/>
      </c>
      <c r="O6914" t="str">
        <f>IF(OR(HLOOKUP(O$2+$A6914,Sheet2!CA:NN,$B6914,0),HLOOKUP(O$2+$A6914,Sheet2!CA:NN,$B6914,0)&lt;&gt;""),HLOOKUP(O$2+$A6914,Sheet2!CA:NN,$B6914,0),"")</f>
        <v/>
      </c>
      <c r="P6914" t="str">
        <f>IF(OR(HLOOKUP(P$2+$A6914,Sheet2!CB:NO,$B6914,0),HLOOKUP(P$2+$A6914,Sheet2!CB:NO,$B6914,0)&lt;&gt;""),HLOOKUP(P$2+$A6914,Sheet2!CB:NO,$B6914,0),"")</f>
        <v/>
      </c>
      <c r="Q6914" t="str">
        <f>IF(OR(HLOOKUP(Q$2+$A6914,Sheet2!CC:NO,$B6914,0),HLOOKUP(Q$2+$A6914,Sheet2!CC:NO,$B6914,0)&lt;&gt;""),HLOOKUP(Q$2+$A6914,Sheet2!CC:NO,$B6914,0),"")</f>
        <v/>
      </c>
    </row>
    <row r="6915" spans="1:17" x14ac:dyDescent="0.25">
      <c r="A6915" s="64">
        <f t="shared" si="859"/>
        <v>6</v>
      </c>
      <c r="B6915" s="64">
        <f t="shared" si="860"/>
        <v>696</v>
      </c>
      <c r="C6915" s="64">
        <f t="shared" si="861"/>
        <v>2</v>
      </c>
      <c r="D6915" s="64">
        <f t="shared" si="862"/>
        <v>692</v>
      </c>
      <c r="E6915" s="64">
        <f t="shared" si="863"/>
        <v>3456</v>
      </c>
      <c r="F6915" s="64" t="str">
        <f t="shared" si="856"/>
        <v/>
      </c>
      <c r="G6915" s="64" t="str">
        <f t="shared" si="857"/>
        <v/>
      </c>
      <c r="H6915" s="64" t="str">
        <f t="shared" si="858"/>
        <v/>
      </c>
      <c r="I6915" s="80" t="str">
        <f>IFERROR(VLOOKUP(D6915,Sheet2!A:B,2,0),"")</f>
        <v/>
      </c>
      <c r="J6915" s="64" t="str">
        <f>IFERROR(IF(I6915&lt;&gt;"",VLOOKUP(I6915,Sheet2!B:C,2,0),""),"")</f>
        <v/>
      </c>
      <c r="K6915" s="64" t="str">
        <f>IFERROR( IF(I6915&lt;&gt;"", HLOOKUP(L$2+$A6915,Sheet2!BX:NK,2,0),""),"")</f>
        <v/>
      </c>
      <c r="L6915" t="str">
        <f>IF(OR(HLOOKUP(L$2+$A6915,Sheet2!BX:NK,$B6915,0),HLOOKUP(L$2+$A6915,Sheet2!BX:NK,$B6915,0)&lt;&gt;""),HLOOKUP(L$2+$A6915,Sheet2!BX:NK,$B6915,0),"")</f>
        <v/>
      </c>
      <c r="M6915" t="str">
        <f>IF(OR(HLOOKUP(M$2+$A6915,Sheet2!BY:NL,$B6915,0),HLOOKUP(M$2+$A6915,Sheet2!BY:NL,$B6915,0)&lt;&gt;""),HLOOKUP(M$2+$A6915,Sheet2!BY:NL,$B6915,0),"")</f>
        <v/>
      </c>
      <c r="N6915" t="str">
        <f>IF(OR(HLOOKUP(N$2+$A6915,Sheet2!BZ:NM,$B6915,0),HLOOKUP(N$2+$A6915,Sheet2!BZ:NM,$B6915,0)&lt;&gt;""),HLOOKUP(N$2+$A6915,Sheet2!BZ:NM,$B6915,0),"")</f>
        <v/>
      </c>
      <c r="O6915" t="str">
        <f>IF(OR(HLOOKUP(O$2+$A6915,Sheet2!CA:NN,$B6915,0),HLOOKUP(O$2+$A6915,Sheet2!CA:NN,$B6915,0)&lt;&gt;""),HLOOKUP(O$2+$A6915,Sheet2!CA:NN,$B6915,0),"")</f>
        <v/>
      </c>
      <c r="P6915" t="str">
        <f>IF(OR(HLOOKUP(P$2+$A6915,Sheet2!CB:NO,$B6915,0),HLOOKUP(P$2+$A6915,Sheet2!CB:NO,$B6915,0)&lt;&gt;""),HLOOKUP(P$2+$A6915,Sheet2!CB:NO,$B6915,0),"")</f>
        <v/>
      </c>
      <c r="Q6915" t="str">
        <f>IF(OR(HLOOKUP(Q$2+$A6915,Sheet2!CC:NO,$B6915,0),HLOOKUP(Q$2+$A6915,Sheet2!CC:NO,$B6915,0)&lt;&gt;""),HLOOKUP(Q$2+$A6915,Sheet2!CC:NO,$B6915,0),"")</f>
        <v/>
      </c>
    </row>
    <row r="6916" spans="1:17" x14ac:dyDescent="0.25">
      <c r="A6916" s="64">
        <f t="shared" si="859"/>
        <v>12</v>
      </c>
      <c r="B6916" s="64">
        <f t="shared" si="860"/>
        <v>696</v>
      </c>
      <c r="C6916" s="64">
        <f t="shared" si="861"/>
        <v>3</v>
      </c>
      <c r="D6916" s="64">
        <f t="shared" si="862"/>
        <v>692</v>
      </c>
      <c r="E6916" s="64">
        <f t="shared" si="863"/>
        <v>3456</v>
      </c>
      <c r="F6916" s="64" t="str">
        <f t="shared" si="856"/>
        <v/>
      </c>
      <c r="G6916" s="64" t="str">
        <f t="shared" si="857"/>
        <v/>
      </c>
      <c r="H6916" s="64" t="str">
        <f t="shared" si="858"/>
        <v/>
      </c>
      <c r="I6916" s="80" t="str">
        <f>IFERROR(VLOOKUP(D6916,Sheet2!A:B,2,0),"")</f>
        <v/>
      </c>
      <c r="J6916" s="64" t="str">
        <f>IFERROR(IF(I6916&lt;&gt;"",VLOOKUP(I6916,Sheet2!B:C,2,0),""),"")</f>
        <v/>
      </c>
      <c r="K6916" s="64" t="str">
        <f>IFERROR( IF(I6916&lt;&gt;"", HLOOKUP(L$2+$A6916,Sheet2!BX:NK,2,0),""),"")</f>
        <v/>
      </c>
      <c r="L6916" t="str">
        <f>IF(OR(HLOOKUP(L$2+$A6916,Sheet2!BX:NK,$B6916,0),HLOOKUP(L$2+$A6916,Sheet2!BX:NK,$B6916,0)&lt;&gt;""),HLOOKUP(L$2+$A6916,Sheet2!BX:NK,$B6916,0),"")</f>
        <v/>
      </c>
      <c r="M6916" t="str">
        <f>IF(OR(HLOOKUP(M$2+$A6916,Sheet2!BY:NL,$B6916,0),HLOOKUP(M$2+$A6916,Sheet2!BY:NL,$B6916,0)&lt;&gt;""),HLOOKUP(M$2+$A6916,Sheet2!BY:NL,$B6916,0),"")</f>
        <v/>
      </c>
      <c r="N6916" t="str">
        <f>IF(OR(HLOOKUP(N$2+$A6916,Sheet2!BZ:NM,$B6916,0),HLOOKUP(N$2+$A6916,Sheet2!BZ:NM,$B6916,0)&lt;&gt;""),HLOOKUP(N$2+$A6916,Sheet2!BZ:NM,$B6916,0),"")</f>
        <v/>
      </c>
      <c r="O6916" t="str">
        <f>IF(OR(HLOOKUP(O$2+$A6916,Sheet2!CA:NN,$B6916,0),HLOOKUP(O$2+$A6916,Sheet2!CA:NN,$B6916,0)&lt;&gt;""),HLOOKUP(O$2+$A6916,Sheet2!CA:NN,$B6916,0),"")</f>
        <v/>
      </c>
      <c r="P6916" t="str">
        <f>IF(OR(HLOOKUP(P$2+$A6916,Sheet2!CB:NO,$B6916,0),HLOOKUP(P$2+$A6916,Sheet2!CB:NO,$B6916,0)&lt;&gt;""),HLOOKUP(P$2+$A6916,Sheet2!CB:NO,$B6916,0),"")</f>
        <v/>
      </c>
      <c r="Q6916" t="str">
        <f>IF(OR(HLOOKUP(Q$2+$A6916,Sheet2!CC:NO,$B6916,0),HLOOKUP(Q$2+$A6916,Sheet2!CC:NO,$B6916,0)&lt;&gt;""),HLOOKUP(Q$2+$A6916,Sheet2!CC:NO,$B6916,0),"")</f>
        <v/>
      </c>
    </row>
    <row r="6917" spans="1:17" x14ac:dyDescent="0.25">
      <c r="A6917" s="64">
        <f t="shared" si="859"/>
        <v>18</v>
      </c>
      <c r="B6917" s="64">
        <f t="shared" si="860"/>
        <v>696</v>
      </c>
      <c r="C6917" s="64">
        <f t="shared" si="861"/>
        <v>4</v>
      </c>
      <c r="D6917" s="64">
        <f t="shared" si="862"/>
        <v>692</v>
      </c>
      <c r="E6917" s="64">
        <f t="shared" si="863"/>
        <v>3456</v>
      </c>
      <c r="F6917" s="64" t="str">
        <f t="shared" ref="F6917:F6980" si="864">IFERROR(IF(I6917&lt;&gt;"",IF(LEFT(K6917,2)="1-",1,2),""),"")</f>
        <v/>
      </c>
      <c r="G6917" s="64" t="str">
        <f t="shared" ref="G6917:G6980" si="865">IFERROR(IF(I6917&lt;&gt;"",MONTH( RIGHT(K6917,LEN(K6917)-FIND("-",K6917))),""),"")</f>
        <v/>
      </c>
      <c r="H6917" s="64" t="str">
        <f t="shared" ref="H6917:H6980" si="866">IFERROR(IF(I6917&lt;&gt;"",YEAR( RIGHT(K6917,LEN(K6917)-FIND("-",K6917))),""),"")</f>
        <v/>
      </c>
      <c r="I6917" s="80" t="str">
        <f>IFERROR(VLOOKUP(D6917,Sheet2!A:B,2,0),"")</f>
        <v/>
      </c>
      <c r="J6917" s="64" t="str">
        <f>IFERROR(IF(I6917&lt;&gt;"",VLOOKUP(I6917,Sheet2!B:C,2,0),""),"")</f>
        <v/>
      </c>
      <c r="K6917" s="64" t="str">
        <f>IFERROR( IF(I6917&lt;&gt;"", HLOOKUP(L$2+$A6917,Sheet2!BX:NK,2,0),""),"")</f>
        <v/>
      </c>
      <c r="L6917" t="str">
        <f>IF(OR(HLOOKUP(L$2+$A6917,Sheet2!BX:NK,$B6917,0),HLOOKUP(L$2+$A6917,Sheet2!BX:NK,$B6917,0)&lt;&gt;""),HLOOKUP(L$2+$A6917,Sheet2!BX:NK,$B6917,0),"")</f>
        <v/>
      </c>
      <c r="M6917" t="str">
        <f>IF(OR(HLOOKUP(M$2+$A6917,Sheet2!BY:NL,$B6917,0),HLOOKUP(M$2+$A6917,Sheet2!BY:NL,$B6917,0)&lt;&gt;""),HLOOKUP(M$2+$A6917,Sheet2!BY:NL,$B6917,0),"")</f>
        <v/>
      </c>
      <c r="N6917" t="str">
        <f>IF(OR(HLOOKUP(N$2+$A6917,Sheet2!BZ:NM,$B6917,0),HLOOKUP(N$2+$A6917,Sheet2!BZ:NM,$B6917,0)&lt;&gt;""),HLOOKUP(N$2+$A6917,Sheet2!BZ:NM,$B6917,0),"")</f>
        <v/>
      </c>
      <c r="O6917" t="str">
        <f>IF(OR(HLOOKUP(O$2+$A6917,Sheet2!CA:NN,$B6917,0),HLOOKUP(O$2+$A6917,Sheet2!CA:NN,$B6917,0)&lt;&gt;""),HLOOKUP(O$2+$A6917,Sheet2!CA:NN,$B6917,0),"")</f>
        <v/>
      </c>
      <c r="P6917" t="str">
        <f>IF(OR(HLOOKUP(P$2+$A6917,Sheet2!CB:NO,$B6917,0),HLOOKUP(P$2+$A6917,Sheet2!CB:NO,$B6917,0)&lt;&gt;""),HLOOKUP(P$2+$A6917,Sheet2!CB:NO,$B6917,0),"")</f>
        <v/>
      </c>
      <c r="Q6917" t="str">
        <f>IF(OR(HLOOKUP(Q$2+$A6917,Sheet2!CC:NO,$B6917,0),HLOOKUP(Q$2+$A6917,Sheet2!CC:NO,$B6917,0)&lt;&gt;""),HLOOKUP(Q$2+$A6917,Sheet2!CC:NO,$B6917,0),"")</f>
        <v/>
      </c>
    </row>
    <row r="6918" spans="1:17" x14ac:dyDescent="0.25">
      <c r="A6918" s="64">
        <f t="shared" ref="A6918:A6981" si="867">IF(C6918&lt;&gt;1,A6917+6,0)</f>
        <v>24</v>
      </c>
      <c r="B6918" s="64">
        <f t="shared" ref="B6918:B6981" si="868">IF(C6918&lt;&gt;1,B6917,B6917+1)</f>
        <v>696</v>
      </c>
      <c r="C6918" s="64">
        <f t="shared" ref="C6918:C6981" si="869">IF($C$3-C6917=0,1,C6917+1)</f>
        <v>5</v>
      </c>
      <c r="D6918" s="64">
        <f t="shared" ref="D6918:D6981" si="870">IF(C6918=1,D6917+1,D6917)</f>
        <v>692</v>
      </c>
      <c r="E6918" s="64">
        <f t="shared" ref="E6918:E6981" si="871">IF(D6918&lt;&gt;D6917,E6917+5,E6917)</f>
        <v>3456</v>
      </c>
      <c r="F6918" s="64" t="str">
        <f t="shared" si="864"/>
        <v/>
      </c>
      <c r="G6918" s="64" t="str">
        <f t="shared" si="865"/>
        <v/>
      </c>
      <c r="H6918" s="64" t="str">
        <f t="shared" si="866"/>
        <v/>
      </c>
      <c r="I6918" s="80" t="str">
        <f>IFERROR(VLOOKUP(D6918,Sheet2!A:B,2,0),"")</f>
        <v/>
      </c>
      <c r="J6918" s="64" t="str">
        <f>IFERROR(IF(I6918&lt;&gt;"",VLOOKUP(I6918,Sheet2!B:C,2,0),""),"")</f>
        <v/>
      </c>
      <c r="K6918" s="64" t="str">
        <f>IFERROR( IF(I6918&lt;&gt;"", HLOOKUP(L$2+$A6918,Sheet2!BX:NK,2,0),""),"")</f>
        <v/>
      </c>
      <c r="L6918" t="str">
        <f>IF(OR(HLOOKUP(L$2+$A6918,Sheet2!BX:NK,$B6918,0),HLOOKUP(L$2+$A6918,Sheet2!BX:NK,$B6918,0)&lt;&gt;""),HLOOKUP(L$2+$A6918,Sheet2!BX:NK,$B6918,0),"")</f>
        <v/>
      </c>
      <c r="M6918" t="str">
        <f>IF(OR(HLOOKUP(M$2+$A6918,Sheet2!BY:NL,$B6918,0),HLOOKUP(M$2+$A6918,Sheet2!BY:NL,$B6918,0)&lt;&gt;""),HLOOKUP(M$2+$A6918,Sheet2!BY:NL,$B6918,0),"")</f>
        <v/>
      </c>
      <c r="N6918" t="str">
        <f>IF(OR(HLOOKUP(N$2+$A6918,Sheet2!BZ:NM,$B6918,0),HLOOKUP(N$2+$A6918,Sheet2!BZ:NM,$B6918,0)&lt;&gt;""),HLOOKUP(N$2+$A6918,Sheet2!BZ:NM,$B6918,0),"")</f>
        <v/>
      </c>
      <c r="O6918" t="str">
        <f>IF(OR(HLOOKUP(O$2+$A6918,Sheet2!CA:NN,$B6918,0),HLOOKUP(O$2+$A6918,Sheet2!CA:NN,$B6918,0)&lt;&gt;""),HLOOKUP(O$2+$A6918,Sheet2!CA:NN,$B6918,0),"")</f>
        <v/>
      </c>
      <c r="P6918" t="str">
        <f>IF(OR(HLOOKUP(P$2+$A6918,Sheet2!CB:NO,$B6918,0),HLOOKUP(P$2+$A6918,Sheet2!CB:NO,$B6918,0)&lt;&gt;""),HLOOKUP(P$2+$A6918,Sheet2!CB:NO,$B6918,0),"")</f>
        <v/>
      </c>
      <c r="Q6918" t="str">
        <f>IF(OR(HLOOKUP(Q$2+$A6918,Sheet2!CC:NO,$B6918,0),HLOOKUP(Q$2+$A6918,Sheet2!CC:NO,$B6918,0)&lt;&gt;""),HLOOKUP(Q$2+$A6918,Sheet2!CC:NO,$B6918,0),"")</f>
        <v/>
      </c>
    </row>
    <row r="6919" spans="1:17" x14ac:dyDescent="0.25">
      <c r="A6919" s="64">
        <f t="shared" si="867"/>
        <v>30</v>
      </c>
      <c r="B6919" s="64">
        <f t="shared" si="868"/>
        <v>696</v>
      </c>
      <c r="C6919" s="64">
        <f t="shared" si="869"/>
        <v>6</v>
      </c>
      <c r="D6919" s="64">
        <f t="shared" si="870"/>
        <v>692</v>
      </c>
      <c r="E6919" s="64">
        <f t="shared" si="871"/>
        <v>3456</v>
      </c>
      <c r="F6919" s="64" t="str">
        <f t="shared" si="864"/>
        <v/>
      </c>
      <c r="G6919" s="64" t="str">
        <f t="shared" si="865"/>
        <v/>
      </c>
      <c r="H6919" s="64" t="str">
        <f t="shared" si="866"/>
        <v/>
      </c>
      <c r="I6919" s="80" t="str">
        <f>IFERROR(VLOOKUP(D6919,Sheet2!A:B,2,0),"")</f>
        <v/>
      </c>
      <c r="J6919" s="64" t="str">
        <f>IFERROR(IF(I6919&lt;&gt;"",VLOOKUP(I6919,Sheet2!B:C,2,0),""),"")</f>
        <v/>
      </c>
      <c r="K6919" s="64" t="str">
        <f>IFERROR( IF(I6919&lt;&gt;"", HLOOKUP(L$2+$A6919,Sheet2!BX:NK,2,0),""),"")</f>
        <v/>
      </c>
      <c r="L6919" t="str">
        <f>IF(OR(HLOOKUP(L$2+$A6919,Sheet2!BX:NK,$B6919,0),HLOOKUP(L$2+$A6919,Sheet2!BX:NK,$B6919,0)&lt;&gt;""),HLOOKUP(L$2+$A6919,Sheet2!BX:NK,$B6919,0),"")</f>
        <v/>
      </c>
      <c r="M6919" t="str">
        <f>IF(OR(HLOOKUP(M$2+$A6919,Sheet2!BY:NL,$B6919,0),HLOOKUP(M$2+$A6919,Sheet2!BY:NL,$B6919,0)&lt;&gt;""),HLOOKUP(M$2+$A6919,Sheet2!BY:NL,$B6919,0),"")</f>
        <v/>
      </c>
      <c r="N6919" t="str">
        <f>IF(OR(HLOOKUP(N$2+$A6919,Sheet2!BZ:NM,$B6919,0),HLOOKUP(N$2+$A6919,Sheet2!BZ:NM,$B6919,0)&lt;&gt;""),HLOOKUP(N$2+$A6919,Sheet2!BZ:NM,$B6919,0),"")</f>
        <v/>
      </c>
      <c r="O6919" t="str">
        <f>IF(OR(HLOOKUP(O$2+$A6919,Sheet2!CA:NN,$B6919,0),HLOOKUP(O$2+$A6919,Sheet2!CA:NN,$B6919,0)&lt;&gt;""),HLOOKUP(O$2+$A6919,Sheet2!CA:NN,$B6919,0),"")</f>
        <v/>
      </c>
      <c r="P6919" t="str">
        <f>IF(OR(HLOOKUP(P$2+$A6919,Sheet2!CB:NO,$B6919,0),HLOOKUP(P$2+$A6919,Sheet2!CB:NO,$B6919,0)&lt;&gt;""),HLOOKUP(P$2+$A6919,Sheet2!CB:NO,$B6919,0),"")</f>
        <v/>
      </c>
      <c r="Q6919" t="str">
        <f>IF(OR(HLOOKUP(Q$2+$A6919,Sheet2!CC:NO,$B6919,0),HLOOKUP(Q$2+$A6919,Sheet2!CC:NO,$B6919,0)&lt;&gt;""),HLOOKUP(Q$2+$A6919,Sheet2!CC:NO,$B6919,0),"")</f>
        <v/>
      </c>
    </row>
    <row r="6920" spans="1:17" x14ac:dyDescent="0.25">
      <c r="A6920" s="64">
        <f t="shared" si="867"/>
        <v>36</v>
      </c>
      <c r="B6920" s="64">
        <f t="shared" si="868"/>
        <v>696</v>
      </c>
      <c r="C6920" s="64">
        <f t="shared" si="869"/>
        <v>7</v>
      </c>
      <c r="D6920" s="64">
        <f t="shared" si="870"/>
        <v>692</v>
      </c>
      <c r="E6920" s="64">
        <f t="shared" si="871"/>
        <v>3456</v>
      </c>
      <c r="F6920" s="64" t="str">
        <f t="shared" si="864"/>
        <v/>
      </c>
      <c r="G6920" s="64" t="str">
        <f t="shared" si="865"/>
        <v/>
      </c>
      <c r="H6920" s="64" t="str">
        <f t="shared" si="866"/>
        <v/>
      </c>
      <c r="I6920" s="80" t="str">
        <f>IFERROR(VLOOKUP(D6920,Sheet2!A:B,2,0),"")</f>
        <v/>
      </c>
      <c r="J6920" s="64" t="str">
        <f>IFERROR(IF(I6920&lt;&gt;"",VLOOKUP(I6920,Sheet2!B:C,2,0),""),"")</f>
        <v/>
      </c>
      <c r="K6920" s="64" t="str">
        <f>IFERROR( IF(I6920&lt;&gt;"", HLOOKUP(L$2+$A6920,Sheet2!BX:NK,2,0),""),"")</f>
        <v/>
      </c>
      <c r="L6920" t="str">
        <f>IF(OR(HLOOKUP(L$2+$A6920,Sheet2!BX:NK,$B6920,0),HLOOKUP(L$2+$A6920,Sheet2!BX:NK,$B6920,0)&lt;&gt;""),HLOOKUP(L$2+$A6920,Sheet2!BX:NK,$B6920,0),"")</f>
        <v/>
      </c>
      <c r="M6920" t="str">
        <f>IF(OR(HLOOKUP(M$2+$A6920,Sheet2!BY:NL,$B6920,0),HLOOKUP(M$2+$A6920,Sheet2!BY:NL,$B6920,0)&lt;&gt;""),HLOOKUP(M$2+$A6920,Sheet2!BY:NL,$B6920,0),"")</f>
        <v/>
      </c>
      <c r="N6920" t="str">
        <f>IF(OR(HLOOKUP(N$2+$A6920,Sheet2!BZ:NM,$B6920,0),HLOOKUP(N$2+$A6920,Sheet2!BZ:NM,$B6920,0)&lt;&gt;""),HLOOKUP(N$2+$A6920,Sheet2!BZ:NM,$B6920,0),"")</f>
        <v/>
      </c>
      <c r="O6920" t="str">
        <f>IF(OR(HLOOKUP(O$2+$A6920,Sheet2!CA:NN,$B6920,0),HLOOKUP(O$2+$A6920,Sheet2!CA:NN,$B6920,0)&lt;&gt;""),HLOOKUP(O$2+$A6920,Sheet2!CA:NN,$B6920,0),"")</f>
        <v/>
      </c>
      <c r="P6920" t="str">
        <f>IF(OR(HLOOKUP(P$2+$A6920,Sheet2!CB:NO,$B6920,0),HLOOKUP(P$2+$A6920,Sheet2!CB:NO,$B6920,0)&lt;&gt;""),HLOOKUP(P$2+$A6920,Sheet2!CB:NO,$B6920,0),"")</f>
        <v/>
      </c>
      <c r="Q6920" t="str">
        <f>IF(OR(HLOOKUP(Q$2+$A6920,Sheet2!CC:NO,$B6920,0),HLOOKUP(Q$2+$A6920,Sheet2!CC:NO,$B6920,0)&lt;&gt;""),HLOOKUP(Q$2+$A6920,Sheet2!CC:NO,$B6920,0),"")</f>
        <v/>
      </c>
    </row>
    <row r="6921" spans="1:17" x14ac:dyDescent="0.25">
      <c r="A6921" s="64">
        <f t="shared" si="867"/>
        <v>42</v>
      </c>
      <c r="B6921" s="64">
        <f t="shared" si="868"/>
        <v>696</v>
      </c>
      <c r="C6921" s="64">
        <f t="shared" si="869"/>
        <v>8</v>
      </c>
      <c r="D6921" s="64">
        <f t="shared" si="870"/>
        <v>692</v>
      </c>
      <c r="E6921" s="64">
        <f t="shared" si="871"/>
        <v>3456</v>
      </c>
      <c r="F6921" s="64" t="str">
        <f t="shared" si="864"/>
        <v/>
      </c>
      <c r="G6921" s="64" t="str">
        <f t="shared" si="865"/>
        <v/>
      </c>
      <c r="H6921" s="64" t="str">
        <f t="shared" si="866"/>
        <v/>
      </c>
      <c r="I6921" s="80" t="str">
        <f>IFERROR(VLOOKUP(D6921,Sheet2!A:B,2,0),"")</f>
        <v/>
      </c>
      <c r="J6921" s="64" t="str">
        <f>IFERROR(IF(I6921&lt;&gt;"",VLOOKUP(I6921,Sheet2!B:C,2,0),""),"")</f>
        <v/>
      </c>
      <c r="K6921" s="64" t="str">
        <f>IFERROR( IF(I6921&lt;&gt;"", HLOOKUP(L$2+$A6921,Sheet2!BX:NK,2,0),""),"")</f>
        <v/>
      </c>
      <c r="L6921" t="str">
        <f>IF(OR(HLOOKUP(L$2+$A6921,Sheet2!BX:NK,$B6921,0),HLOOKUP(L$2+$A6921,Sheet2!BX:NK,$B6921,0)&lt;&gt;""),HLOOKUP(L$2+$A6921,Sheet2!BX:NK,$B6921,0),"")</f>
        <v/>
      </c>
      <c r="M6921" t="str">
        <f>IF(OR(HLOOKUP(M$2+$A6921,Sheet2!BY:NL,$B6921,0),HLOOKUP(M$2+$A6921,Sheet2!BY:NL,$B6921,0)&lt;&gt;""),HLOOKUP(M$2+$A6921,Sheet2!BY:NL,$B6921,0),"")</f>
        <v/>
      </c>
      <c r="N6921" t="str">
        <f>IF(OR(HLOOKUP(N$2+$A6921,Sheet2!BZ:NM,$B6921,0),HLOOKUP(N$2+$A6921,Sheet2!BZ:NM,$B6921,0)&lt;&gt;""),HLOOKUP(N$2+$A6921,Sheet2!BZ:NM,$B6921,0),"")</f>
        <v/>
      </c>
      <c r="O6921" t="str">
        <f>IF(OR(HLOOKUP(O$2+$A6921,Sheet2!CA:NN,$B6921,0),HLOOKUP(O$2+$A6921,Sheet2!CA:NN,$B6921,0)&lt;&gt;""),HLOOKUP(O$2+$A6921,Sheet2!CA:NN,$B6921,0),"")</f>
        <v/>
      </c>
      <c r="P6921" t="str">
        <f>IF(OR(HLOOKUP(P$2+$A6921,Sheet2!CB:NO,$B6921,0),HLOOKUP(P$2+$A6921,Sheet2!CB:NO,$B6921,0)&lt;&gt;""),HLOOKUP(P$2+$A6921,Sheet2!CB:NO,$B6921,0),"")</f>
        <v/>
      </c>
      <c r="Q6921" t="str">
        <f>IF(OR(HLOOKUP(Q$2+$A6921,Sheet2!CC:NO,$B6921,0),HLOOKUP(Q$2+$A6921,Sheet2!CC:NO,$B6921,0)&lt;&gt;""),HLOOKUP(Q$2+$A6921,Sheet2!CC:NO,$B6921,0),"")</f>
        <v/>
      </c>
    </row>
    <row r="6922" spans="1:17" x14ac:dyDescent="0.25">
      <c r="A6922" s="64">
        <f t="shared" si="867"/>
        <v>48</v>
      </c>
      <c r="B6922" s="64">
        <f t="shared" si="868"/>
        <v>696</v>
      </c>
      <c r="C6922" s="64">
        <f t="shared" si="869"/>
        <v>9</v>
      </c>
      <c r="D6922" s="64">
        <f t="shared" si="870"/>
        <v>692</v>
      </c>
      <c r="E6922" s="64">
        <f t="shared" si="871"/>
        <v>3456</v>
      </c>
      <c r="F6922" s="64" t="str">
        <f t="shared" si="864"/>
        <v/>
      </c>
      <c r="G6922" s="64" t="str">
        <f t="shared" si="865"/>
        <v/>
      </c>
      <c r="H6922" s="64" t="str">
        <f t="shared" si="866"/>
        <v/>
      </c>
      <c r="I6922" s="80" t="str">
        <f>IFERROR(VLOOKUP(D6922,Sheet2!A:B,2,0),"")</f>
        <v/>
      </c>
      <c r="J6922" s="64" t="str">
        <f>IFERROR(IF(I6922&lt;&gt;"",VLOOKUP(I6922,Sheet2!B:C,2,0),""),"")</f>
        <v/>
      </c>
      <c r="K6922" s="64" t="str">
        <f>IFERROR( IF(I6922&lt;&gt;"", HLOOKUP(L$2+$A6922,Sheet2!BX:NK,2,0),""),"")</f>
        <v/>
      </c>
      <c r="L6922" t="str">
        <f>IF(OR(HLOOKUP(L$2+$A6922,Sheet2!BX:NK,$B6922,0),HLOOKUP(L$2+$A6922,Sheet2!BX:NK,$B6922,0)&lt;&gt;""),HLOOKUP(L$2+$A6922,Sheet2!BX:NK,$B6922,0),"")</f>
        <v/>
      </c>
      <c r="M6922" t="str">
        <f>IF(OR(HLOOKUP(M$2+$A6922,Sheet2!BY:NL,$B6922,0),HLOOKUP(M$2+$A6922,Sheet2!BY:NL,$B6922,0)&lt;&gt;""),HLOOKUP(M$2+$A6922,Sheet2!BY:NL,$B6922,0),"")</f>
        <v/>
      </c>
      <c r="N6922" t="str">
        <f>IF(OR(HLOOKUP(N$2+$A6922,Sheet2!BZ:NM,$B6922,0),HLOOKUP(N$2+$A6922,Sheet2!BZ:NM,$B6922,0)&lt;&gt;""),HLOOKUP(N$2+$A6922,Sheet2!BZ:NM,$B6922,0),"")</f>
        <v/>
      </c>
      <c r="O6922" t="str">
        <f>IF(OR(HLOOKUP(O$2+$A6922,Sheet2!CA:NN,$B6922,0),HLOOKUP(O$2+$A6922,Sheet2!CA:NN,$B6922,0)&lt;&gt;""),HLOOKUP(O$2+$A6922,Sheet2!CA:NN,$B6922,0),"")</f>
        <v/>
      </c>
      <c r="P6922" t="str">
        <f>IF(OR(HLOOKUP(P$2+$A6922,Sheet2!CB:NO,$B6922,0),HLOOKUP(P$2+$A6922,Sheet2!CB:NO,$B6922,0)&lt;&gt;""),HLOOKUP(P$2+$A6922,Sheet2!CB:NO,$B6922,0),"")</f>
        <v/>
      </c>
      <c r="Q6922" t="str">
        <f>IF(OR(HLOOKUP(Q$2+$A6922,Sheet2!CC:NO,$B6922,0),HLOOKUP(Q$2+$A6922,Sheet2!CC:NO,$B6922,0)&lt;&gt;""),HLOOKUP(Q$2+$A6922,Sheet2!CC:NO,$B6922,0),"")</f>
        <v/>
      </c>
    </row>
    <row r="6923" spans="1:17" x14ac:dyDescent="0.25">
      <c r="A6923" s="64">
        <f t="shared" si="867"/>
        <v>54</v>
      </c>
      <c r="B6923" s="64">
        <f t="shared" si="868"/>
        <v>696</v>
      </c>
      <c r="C6923" s="64">
        <f t="shared" si="869"/>
        <v>10</v>
      </c>
      <c r="D6923" s="64">
        <f t="shared" si="870"/>
        <v>692</v>
      </c>
      <c r="E6923" s="64">
        <f t="shared" si="871"/>
        <v>3456</v>
      </c>
      <c r="F6923" s="64" t="str">
        <f t="shared" si="864"/>
        <v/>
      </c>
      <c r="G6923" s="64" t="str">
        <f t="shared" si="865"/>
        <v/>
      </c>
      <c r="H6923" s="64" t="str">
        <f t="shared" si="866"/>
        <v/>
      </c>
      <c r="I6923" s="80" t="str">
        <f>IFERROR(VLOOKUP(D6923,Sheet2!A:B,2,0),"")</f>
        <v/>
      </c>
      <c r="J6923" s="64" t="str">
        <f>IFERROR(IF(I6923&lt;&gt;"",VLOOKUP(I6923,Sheet2!B:C,2,0),""),"")</f>
        <v/>
      </c>
      <c r="K6923" s="64" t="str">
        <f>IFERROR( IF(I6923&lt;&gt;"", HLOOKUP(L$2+$A6923,Sheet2!BX:NK,2,0),""),"")</f>
        <v/>
      </c>
      <c r="L6923" t="str">
        <f>IF(OR(HLOOKUP(L$2+$A6923,Sheet2!BX:NK,$B6923,0),HLOOKUP(L$2+$A6923,Sheet2!BX:NK,$B6923,0)&lt;&gt;""),HLOOKUP(L$2+$A6923,Sheet2!BX:NK,$B6923,0),"")</f>
        <v/>
      </c>
      <c r="M6923" t="str">
        <f>IF(OR(HLOOKUP(M$2+$A6923,Sheet2!BY:NL,$B6923,0),HLOOKUP(M$2+$A6923,Sheet2!BY:NL,$B6923,0)&lt;&gt;""),HLOOKUP(M$2+$A6923,Sheet2!BY:NL,$B6923,0),"")</f>
        <v/>
      </c>
      <c r="N6923" t="str">
        <f>IF(OR(HLOOKUP(N$2+$A6923,Sheet2!BZ:NM,$B6923,0),HLOOKUP(N$2+$A6923,Sheet2!BZ:NM,$B6923,0)&lt;&gt;""),HLOOKUP(N$2+$A6923,Sheet2!BZ:NM,$B6923,0),"")</f>
        <v/>
      </c>
      <c r="O6923" t="str">
        <f>IF(OR(HLOOKUP(O$2+$A6923,Sheet2!CA:NN,$B6923,0),HLOOKUP(O$2+$A6923,Sheet2!CA:NN,$B6923,0)&lt;&gt;""),HLOOKUP(O$2+$A6923,Sheet2!CA:NN,$B6923,0),"")</f>
        <v/>
      </c>
      <c r="P6923" t="str">
        <f>IF(OR(HLOOKUP(P$2+$A6923,Sheet2!CB:NO,$B6923,0),HLOOKUP(P$2+$A6923,Sheet2!CB:NO,$B6923,0)&lt;&gt;""),HLOOKUP(P$2+$A6923,Sheet2!CB:NO,$B6923,0),"")</f>
        <v/>
      </c>
      <c r="Q6923" t="str">
        <f>IF(OR(HLOOKUP(Q$2+$A6923,Sheet2!CC:NO,$B6923,0),HLOOKUP(Q$2+$A6923,Sheet2!CC:NO,$B6923,0)&lt;&gt;""),HLOOKUP(Q$2+$A6923,Sheet2!CC:NO,$B6923,0),"")</f>
        <v/>
      </c>
    </row>
    <row r="6924" spans="1:17" x14ac:dyDescent="0.25">
      <c r="A6924" s="64">
        <f t="shared" si="867"/>
        <v>0</v>
      </c>
      <c r="B6924" s="64">
        <f t="shared" si="868"/>
        <v>697</v>
      </c>
      <c r="C6924" s="64">
        <f t="shared" si="869"/>
        <v>1</v>
      </c>
      <c r="D6924" s="64">
        <f t="shared" si="870"/>
        <v>693</v>
      </c>
      <c r="E6924" s="64">
        <f t="shared" si="871"/>
        <v>3461</v>
      </c>
      <c r="F6924" s="64" t="str">
        <f t="shared" si="864"/>
        <v/>
      </c>
      <c r="G6924" s="64" t="str">
        <f t="shared" si="865"/>
        <v/>
      </c>
      <c r="H6924" s="64" t="str">
        <f t="shared" si="866"/>
        <v/>
      </c>
      <c r="I6924" s="80" t="str">
        <f>IFERROR(VLOOKUP(D6924,Sheet2!A:B,2,0),"")</f>
        <v/>
      </c>
      <c r="J6924" s="64" t="str">
        <f>IFERROR(IF(I6924&lt;&gt;"",VLOOKUP(I6924,Sheet2!B:C,2,0),""),"")</f>
        <v/>
      </c>
      <c r="K6924" s="64" t="str">
        <f>IFERROR( IF(I6924&lt;&gt;"", HLOOKUP(L$2+$A6924,Sheet2!BX:NK,2,0),""),"")</f>
        <v/>
      </c>
      <c r="L6924" t="str">
        <f>IF(OR(HLOOKUP(L$2+$A6924,Sheet2!BX:NK,$B6924,0),HLOOKUP(L$2+$A6924,Sheet2!BX:NK,$B6924,0)&lt;&gt;""),HLOOKUP(L$2+$A6924,Sheet2!BX:NK,$B6924,0),"")</f>
        <v/>
      </c>
      <c r="M6924" t="str">
        <f>IF(OR(HLOOKUP(M$2+$A6924,Sheet2!BY:NL,$B6924,0),HLOOKUP(M$2+$A6924,Sheet2!BY:NL,$B6924,0)&lt;&gt;""),HLOOKUP(M$2+$A6924,Sheet2!BY:NL,$B6924,0),"")</f>
        <v/>
      </c>
      <c r="N6924" t="str">
        <f>IF(OR(HLOOKUP(N$2+$A6924,Sheet2!BZ:NM,$B6924,0),HLOOKUP(N$2+$A6924,Sheet2!BZ:NM,$B6924,0)&lt;&gt;""),HLOOKUP(N$2+$A6924,Sheet2!BZ:NM,$B6924,0),"")</f>
        <v/>
      </c>
      <c r="O6924" t="str">
        <f>IF(OR(HLOOKUP(O$2+$A6924,Sheet2!CA:NN,$B6924,0),HLOOKUP(O$2+$A6924,Sheet2!CA:NN,$B6924,0)&lt;&gt;""),HLOOKUP(O$2+$A6924,Sheet2!CA:NN,$B6924,0),"")</f>
        <v/>
      </c>
      <c r="P6924" t="str">
        <f>IF(OR(HLOOKUP(P$2+$A6924,Sheet2!CB:NO,$B6924,0),HLOOKUP(P$2+$A6924,Sheet2!CB:NO,$B6924,0)&lt;&gt;""),HLOOKUP(P$2+$A6924,Sheet2!CB:NO,$B6924,0),"")</f>
        <v/>
      </c>
      <c r="Q6924" t="str">
        <f>IF(OR(HLOOKUP(Q$2+$A6924,Sheet2!CC:NO,$B6924,0),HLOOKUP(Q$2+$A6924,Sheet2!CC:NO,$B6924,0)&lt;&gt;""),HLOOKUP(Q$2+$A6924,Sheet2!CC:NO,$B6924,0),"")</f>
        <v/>
      </c>
    </row>
    <row r="6925" spans="1:17" x14ac:dyDescent="0.25">
      <c r="A6925" s="64">
        <f t="shared" si="867"/>
        <v>6</v>
      </c>
      <c r="B6925" s="64">
        <f t="shared" si="868"/>
        <v>697</v>
      </c>
      <c r="C6925" s="64">
        <f t="shared" si="869"/>
        <v>2</v>
      </c>
      <c r="D6925" s="64">
        <f t="shared" si="870"/>
        <v>693</v>
      </c>
      <c r="E6925" s="64">
        <f t="shared" si="871"/>
        <v>3461</v>
      </c>
      <c r="F6925" s="64" t="str">
        <f t="shared" si="864"/>
        <v/>
      </c>
      <c r="G6925" s="64" t="str">
        <f t="shared" si="865"/>
        <v/>
      </c>
      <c r="H6925" s="64" t="str">
        <f t="shared" si="866"/>
        <v/>
      </c>
      <c r="I6925" s="80" t="str">
        <f>IFERROR(VLOOKUP(D6925,Sheet2!A:B,2,0),"")</f>
        <v/>
      </c>
      <c r="J6925" s="64" t="str">
        <f>IFERROR(IF(I6925&lt;&gt;"",VLOOKUP(I6925,Sheet2!B:C,2,0),""),"")</f>
        <v/>
      </c>
      <c r="K6925" s="64" t="str">
        <f>IFERROR( IF(I6925&lt;&gt;"", HLOOKUP(L$2+$A6925,Sheet2!BX:NK,2,0),""),"")</f>
        <v/>
      </c>
      <c r="L6925" t="str">
        <f>IF(OR(HLOOKUP(L$2+$A6925,Sheet2!BX:NK,$B6925,0),HLOOKUP(L$2+$A6925,Sheet2!BX:NK,$B6925,0)&lt;&gt;""),HLOOKUP(L$2+$A6925,Sheet2!BX:NK,$B6925,0),"")</f>
        <v/>
      </c>
      <c r="M6925" t="str">
        <f>IF(OR(HLOOKUP(M$2+$A6925,Sheet2!BY:NL,$B6925,0),HLOOKUP(M$2+$A6925,Sheet2!BY:NL,$B6925,0)&lt;&gt;""),HLOOKUP(M$2+$A6925,Sheet2!BY:NL,$B6925,0),"")</f>
        <v/>
      </c>
      <c r="N6925" t="str">
        <f>IF(OR(HLOOKUP(N$2+$A6925,Sheet2!BZ:NM,$B6925,0),HLOOKUP(N$2+$A6925,Sheet2!BZ:NM,$B6925,0)&lt;&gt;""),HLOOKUP(N$2+$A6925,Sheet2!BZ:NM,$B6925,0),"")</f>
        <v/>
      </c>
      <c r="O6925" t="str">
        <f>IF(OR(HLOOKUP(O$2+$A6925,Sheet2!CA:NN,$B6925,0),HLOOKUP(O$2+$A6925,Sheet2!CA:NN,$B6925,0)&lt;&gt;""),HLOOKUP(O$2+$A6925,Sheet2!CA:NN,$B6925,0),"")</f>
        <v/>
      </c>
      <c r="P6925" t="str">
        <f>IF(OR(HLOOKUP(P$2+$A6925,Sheet2!CB:NO,$B6925,0),HLOOKUP(P$2+$A6925,Sheet2!CB:NO,$B6925,0)&lt;&gt;""),HLOOKUP(P$2+$A6925,Sheet2!CB:NO,$B6925,0),"")</f>
        <v/>
      </c>
      <c r="Q6925" t="str">
        <f>IF(OR(HLOOKUP(Q$2+$A6925,Sheet2!CC:NO,$B6925,0),HLOOKUP(Q$2+$A6925,Sheet2!CC:NO,$B6925,0)&lt;&gt;""),HLOOKUP(Q$2+$A6925,Sheet2!CC:NO,$B6925,0),"")</f>
        <v/>
      </c>
    </row>
    <row r="6926" spans="1:17" x14ac:dyDescent="0.25">
      <c r="A6926" s="64">
        <f t="shared" si="867"/>
        <v>12</v>
      </c>
      <c r="B6926" s="64">
        <f t="shared" si="868"/>
        <v>697</v>
      </c>
      <c r="C6926" s="64">
        <f t="shared" si="869"/>
        <v>3</v>
      </c>
      <c r="D6926" s="64">
        <f t="shared" si="870"/>
        <v>693</v>
      </c>
      <c r="E6926" s="64">
        <f t="shared" si="871"/>
        <v>3461</v>
      </c>
      <c r="F6926" s="64" t="str">
        <f t="shared" si="864"/>
        <v/>
      </c>
      <c r="G6926" s="64" t="str">
        <f t="shared" si="865"/>
        <v/>
      </c>
      <c r="H6926" s="64" t="str">
        <f t="shared" si="866"/>
        <v/>
      </c>
      <c r="I6926" s="80" t="str">
        <f>IFERROR(VLOOKUP(D6926,Sheet2!A:B,2,0),"")</f>
        <v/>
      </c>
      <c r="J6926" s="64" t="str">
        <f>IFERROR(IF(I6926&lt;&gt;"",VLOOKUP(I6926,Sheet2!B:C,2,0),""),"")</f>
        <v/>
      </c>
      <c r="K6926" s="64" t="str">
        <f>IFERROR( IF(I6926&lt;&gt;"", HLOOKUP(L$2+$A6926,Sheet2!BX:NK,2,0),""),"")</f>
        <v/>
      </c>
      <c r="L6926" t="str">
        <f>IF(OR(HLOOKUP(L$2+$A6926,Sheet2!BX:NK,$B6926,0),HLOOKUP(L$2+$A6926,Sheet2!BX:NK,$B6926,0)&lt;&gt;""),HLOOKUP(L$2+$A6926,Sheet2!BX:NK,$B6926,0),"")</f>
        <v/>
      </c>
      <c r="M6926" t="str">
        <f>IF(OR(HLOOKUP(M$2+$A6926,Sheet2!BY:NL,$B6926,0),HLOOKUP(M$2+$A6926,Sheet2!BY:NL,$B6926,0)&lt;&gt;""),HLOOKUP(M$2+$A6926,Sheet2!BY:NL,$B6926,0),"")</f>
        <v/>
      </c>
      <c r="N6926" t="str">
        <f>IF(OR(HLOOKUP(N$2+$A6926,Sheet2!BZ:NM,$B6926,0),HLOOKUP(N$2+$A6926,Sheet2!BZ:NM,$B6926,0)&lt;&gt;""),HLOOKUP(N$2+$A6926,Sheet2!BZ:NM,$B6926,0),"")</f>
        <v/>
      </c>
      <c r="O6926" t="str">
        <f>IF(OR(HLOOKUP(O$2+$A6926,Sheet2!CA:NN,$B6926,0),HLOOKUP(O$2+$A6926,Sheet2!CA:NN,$B6926,0)&lt;&gt;""),HLOOKUP(O$2+$A6926,Sheet2!CA:NN,$B6926,0),"")</f>
        <v/>
      </c>
      <c r="P6926" t="str">
        <f>IF(OR(HLOOKUP(P$2+$A6926,Sheet2!CB:NO,$B6926,0),HLOOKUP(P$2+$A6926,Sheet2!CB:NO,$B6926,0)&lt;&gt;""),HLOOKUP(P$2+$A6926,Sheet2!CB:NO,$B6926,0),"")</f>
        <v/>
      </c>
      <c r="Q6926" t="str">
        <f>IF(OR(HLOOKUP(Q$2+$A6926,Sheet2!CC:NO,$B6926,0),HLOOKUP(Q$2+$A6926,Sheet2!CC:NO,$B6926,0)&lt;&gt;""),HLOOKUP(Q$2+$A6926,Sheet2!CC:NO,$B6926,0),"")</f>
        <v/>
      </c>
    </row>
    <row r="6927" spans="1:17" x14ac:dyDescent="0.25">
      <c r="A6927" s="64">
        <f t="shared" si="867"/>
        <v>18</v>
      </c>
      <c r="B6927" s="64">
        <f t="shared" si="868"/>
        <v>697</v>
      </c>
      <c r="C6927" s="64">
        <f t="shared" si="869"/>
        <v>4</v>
      </c>
      <c r="D6927" s="64">
        <f t="shared" si="870"/>
        <v>693</v>
      </c>
      <c r="E6927" s="64">
        <f t="shared" si="871"/>
        <v>3461</v>
      </c>
      <c r="F6927" s="64" t="str">
        <f t="shared" si="864"/>
        <v/>
      </c>
      <c r="G6927" s="64" t="str">
        <f t="shared" si="865"/>
        <v/>
      </c>
      <c r="H6927" s="64" t="str">
        <f t="shared" si="866"/>
        <v/>
      </c>
      <c r="I6927" s="80" t="str">
        <f>IFERROR(VLOOKUP(D6927,Sheet2!A:B,2,0),"")</f>
        <v/>
      </c>
      <c r="J6927" s="64" t="str">
        <f>IFERROR(IF(I6927&lt;&gt;"",VLOOKUP(I6927,Sheet2!B:C,2,0),""),"")</f>
        <v/>
      </c>
      <c r="K6927" s="64" t="str">
        <f>IFERROR( IF(I6927&lt;&gt;"", HLOOKUP(L$2+$A6927,Sheet2!BX:NK,2,0),""),"")</f>
        <v/>
      </c>
      <c r="L6927" t="str">
        <f>IF(OR(HLOOKUP(L$2+$A6927,Sheet2!BX:NK,$B6927,0),HLOOKUP(L$2+$A6927,Sheet2!BX:NK,$B6927,0)&lt;&gt;""),HLOOKUP(L$2+$A6927,Sheet2!BX:NK,$B6927,0),"")</f>
        <v/>
      </c>
      <c r="M6927" t="str">
        <f>IF(OR(HLOOKUP(M$2+$A6927,Sheet2!BY:NL,$B6927,0),HLOOKUP(M$2+$A6927,Sheet2!BY:NL,$B6927,0)&lt;&gt;""),HLOOKUP(M$2+$A6927,Sheet2!BY:NL,$B6927,0),"")</f>
        <v/>
      </c>
      <c r="N6927" t="str">
        <f>IF(OR(HLOOKUP(N$2+$A6927,Sheet2!BZ:NM,$B6927,0),HLOOKUP(N$2+$A6927,Sheet2!BZ:NM,$B6927,0)&lt;&gt;""),HLOOKUP(N$2+$A6927,Sheet2!BZ:NM,$B6927,0),"")</f>
        <v/>
      </c>
      <c r="O6927" t="str">
        <f>IF(OR(HLOOKUP(O$2+$A6927,Sheet2!CA:NN,$B6927,0),HLOOKUP(O$2+$A6927,Sheet2!CA:NN,$B6927,0)&lt;&gt;""),HLOOKUP(O$2+$A6927,Sheet2!CA:NN,$B6927,0),"")</f>
        <v/>
      </c>
      <c r="P6927" t="str">
        <f>IF(OR(HLOOKUP(P$2+$A6927,Sheet2!CB:NO,$B6927,0),HLOOKUP(P$2+$A6927,Sheet2!CB:NO,$B6927,0)&lt;&gt;""),HLOOKUP(P$2+$A6927,Sheet2!CB:NO,$B6927,0),"")</f>
        <v/>
      </c>
      <c r="Q6927" t="str">
        <f>IF(OR(HLOOKUP(Q$2+$A6927,Sheet2!CC:NO,$B6927,0),HLOOKUP(Q$2+$A6927,Sheet2!CC:NO,$B6927,0)&lt;&gt;""),HLOOKUP(Q$2+$A6927,Sheet2!CC:NO,$B6927,0),"")</f>
        <v/>
      </c>
    </row>
    <row r="6928" spans="1:17" x14ac:dyDescent="0.25">
      <c r="A6928" s="64">
        <f t="shared" si="867"/>
        <v>24</v>
      </c>
      <c r="B6928" s="64">
        <f t="shared" si="868"/>
        <v>697</v>
      </c>
      <c r="C6928" s="64">
        <f t="shared" si="869"/>
        <v>5</v>
      </c>
      <c r="D6928" s="64">
        <f t="shared" si="870"/>
        <v>693</v>
      </c>
      <c r="E6928" s="64">
        <f t="shared" si="871"/>
        <v>3461</v>
      </c>
      <c r="F6928" s="64" t="str">
        <f t="shared" si="864"/>
        <v/>
      </c>
      <c r="G6928" s="64" t="str">
        <f t="shared" si="865"/>
        <v/>
      </c>
      <c r="H6928" s="64" t="str">
        <f t="shared" si="866"/>
        <v/>
      </c>
      <c r="I6928" s="80" t="str">
        <f>IFERROR(VLOOKUP(D6928,Sheet2!A:B,2,0),"")</f>
        <v/>
      </c>
      <c r="J6928" s="64" t="str">
        <f>IFERROR(IF(I6928&lt;&gt;"",VLOOKUP(I6928,Sheet2!B:C,2,0),""),"")</f>
        <v/>
      </c>
      <c r="K6928" s="64" t="str">
        <f>IFERROR( IF(I6928&lt;&gt;"", HLOOKUP(L$2+$A6928,Sheet2!BX:NK,2,0),""),"")</f>
        <v/>
      </c>
      <c r="L6928" t="str">
        <f>IF(OR(HLOOKUP(L$2+$A6928,Sheet2!BX:NK,$B6928,0),HLOOKUP(L$2+$A6928,Sheet2!BX:NK,$B6928,0)&lt;&gt;""),HLOOKUP(L$2+$A6928,Sheet2!BX:NK,$B6928,0),"")</f>
        <v/>
      </c>
      <c r="M6928" t="str">
        <f>IF(OR(HLOOKUP(M$2+$A6928,Sheet2!BY:NL,$B6928,0),HLOOKUP(M$2+$A6928,Sheet2!BY:NL,$B6928,0)&lt;&gt;""),HLOOKUP(M$2+$A6928,Sheet2!BY:NL,$B6928,0),"")</f>
        <v/>
      </c>
      <c r="N6928" t="str">
        <f>IF(OR(HLOOKUP(N$2+$A6928,Sheet2!BZ:NM,$B6928,0),HLOOKUP(N$2+$A6928,Sheet2!BZ:NM,$B6928,0)&lt;&gt;""),HLOOKUP(N$2+$A6928,Sheet2!BZ:NM,$B6928,0),"")</f>
        <v/>
      </c>
      <c r="O6928" t="str">
        <f>IF(OR(HLOOKUP(O$2+$A6928,Sheet2!CA:NN,$B6928,0),HLOOKUP(O$2+$A6928,Sheet2!CA:NN,$B6928,0)&lt;&gt;""),HLOOKUP(O$2+$A6928,Sheet2!CA:NN,$B6928,0),"")</f>
        <v/>
      </c>
      <c r="P6928" t="str">
        <f>IF(OR(HLOOKUP(P$2+$A6928,Sheet2!CB:NO,$B6928,0),HLOOKUP(P$2+$A6928,Sheet2!CB:NO,$B6928,0)&lt;&gt;""),HLOOKUP(P$2+$A6928,Sheet2!CB:NO,$B6928,0),"")</f>
        <v/>
      </c>
      <c r="Q6928" t="str">
        <f>IF(OR(HLOOKUP(Q$2+$A6928,Sheet2!CC:NO,$B6928,0),HLOOKUP(Q$2+$A6928,Sheet2!CC:NO,$B6928,0)&lt;&gt;""),HLOOKUP(Q$2+$A6928,Sheet2!CC:NO,$B6928,0),"")</f>
        <v/>
      </c>
    </row>
    <row r="6929" spans="1:17" x14ac:dyDescent="0.25">
      <c r="A6929" s="64">
        <f t="shared" si="867"/>
        <v>30</v>
      </c>
      <c r="B6929" s="64">
        <f t="shared" si="868"/>
        <v>697</v>
      </c>
      <c r="C6929" s="64">
        <f t="shared" si="869"/>
        <v>6</v>
      </c>
      <c r="D6929" s="64">
        <f t="shared" si="870"/>
        <v>693</v>
      </c>
      <c r="E6929" s="64">
        <f t="shared" si="871"/>
        <v>3461</v>
      </c>
      <c r="F6929" s="64" t="str">
        <f t="shared" si="864"/>
        <v/>
      </c>
      <c r="G6929" s="64" t="str">
        <f t="shared" si="865"/>
        <v/>
      </c>
      <c r="H6929" s="64" t="str">
        <f t="shared" si="866"/>
        <v/>
      </c>
      <c r="I6929" s="80" t="str">
        <f>IFERROR(VLOOKUP(D6929,Sheet2!A:B,2,0),"")</f>
        <v/>
      </c>
      <c r="J6929" s="64" t="str">
        <f>IFERROR(IF(I6929&lt;&gt;"",VLOOKUP(I6929,Sheet2!B:C,2,0),""),"")</f>
        <v/>
      </c>
      <c r="K6929" s="64" t="str">
        <f>IFERROR( IF(I6929&lt;&gt;"", HLOOKUP(L$2+$A6929,Sheet2!BX:NK,2,0),""),"")</f>
        <v/>
      </c>
      <c r="L6929" t="str">
        <f>IF(OR(HLOOKUP(L$2+$A6929,Sheet2!BX:NK,$B6929,0),HLOOKUP(L$2+$A6929,Sheet2!BX:NK,$B6929,0)&lt;&gt;""),HLOOKUP(L$2+$A6929,Sheet2!BX:NK,$B6929,0),"")</f>
        <v/>
      </c>
      <c r="M6929" t="str">
        <f>IF(OR(HLOOKUP(M$2+$A6929,Sheet2!BY:NL,$B6929,0),HLOOKUP(M$2+$A6929,Sheet2!BY:NL,$B6929,0)&lt;&gt;""),HLOOKUP(M$2+$A6929,Sheet2!BY:NL,$B6929,0),"")</f>
        <v/>
      </c>
      <c r="N6929" t="str">
        <f>IF(OR(HLOOKUP(N$2+$A6929,Sheet2!BZ:NM,$B6929,0),HLOOKUP(N$2+$A6929,Sheet2!BZ:NM,$B6929,0)&lt;&gt;""),HLOOKUP(N$2+$A6929,Sheet2!BZ:NM,$B6929,0),"")</f>
        <v/>
      </c>
      <c r="O6929" t="str">
        <f>IF(OR(HLOOKUP(O$2+$A6929,Sheet2!CA:NN,$B6929,0),HLOOKUP(O$2+$A6929,Sheet2!CA:NN,$B6929,0)&lt;&gt;""),HLOOKUP(O$2+$A6929,Sheet2!CA:NN,$B6929,0),"")</f>
        <v/>
      </c>
      <c r="P6929" t="str">
        <f>IF(OR(HLOOKUP(P$2+$A6929,Sheet2!CB:NO,$B6929,0),HLOOKUP(P$2+$A6929,Sheet2!CB:NO,$B6929,0)&lt;&gt;""),HLOOKUP(P$2+$A6929,Sheet2!CB:NO,$B6929,0),"")</f>
        <v/>
      </c>
      <c r="Q6929" t="str">
        <f>IF(OR(HLOOKUP(Q$2+$A6929,Sheet2!CC:NO,$B6929,0),HLOOKUP(Q$2+$A6929,Sheet2!CC:NO,$B6929,0)&lt;&gt;""),HLOOKUP(Q$2+$A6929,Sheet2!CC:NO,$B6929,0),"")</f>
        <v/>
      </c>
    </row>
    <row r="6930" spans="1:17" x14ac:dyDescent="0.25">
      <c r="A6930" s="64">
        <f t="shared" si="867"/>
        <v>36</v>
      </c>
      <c r="B6930" s="64">
        <f t="shared" si="868"/>
        <v>697</v>
      </c>
      <c r="C6930" s="64">
        <f t="shared" si="869"/>
        <v>7</v>
      </c>
      <c r="D6930" s="64">
        <f t="shared" si="870"/>
        <v>693</v>
      </c>
      <c r="E6930" s="64">
        <f t="shared" si="871"/>
        <v>3461</v>
      </c>
      <c r="F6930" s="64" t="str">
        <f t="shared" si="864"/>
        <v/>
      </c>
      <c r="G6930" s="64" t="str">
        <f t="shared" si="865"/>
        <v/>
      </c>
      <c r="H6930" s="64" t="str">
        <f t="shared" si="866"/>
        <v/>
      </c>
      <c r="I6930" s="80" t="str">
        <f>IFERROR(VLOOKUP(D6930,Sheet2!A:B,2,0),"")</f>
        <v/>
      </c>
      <c r="J6930" s="64" t="str">
        <f>IFERROR(IF(I6930&lt;&gt;"",VLOOKUP(I6930,Sheet2!B:C,2,0),""),"")</f>
        <v/>
      </c>
      <c r="K6930" s="64" t="str">
        <f>IFERROR( IF(I6930&lt;&gt;"", HLOOKUP(L$2+$A6930,Sheet2!BX:NK,2,0),""),"")</f>
        <v/>
      </c>
      <c r="L6930" t="str">
        <f>IF(OR(HLOOKUP(L$2+$A6930,Sheet2!BX:NK,$B6930,0),HLOOKUP(L$2+$A6930,Sheet2!BX:NK,$B6930,0)&lt;&gt;""),HLOOKUP(L$2+$A6930,Sheet2!BX:NK,$B6930,0),"")</f>
        <v/>
      </c>
      <c r="M6930" t="str">
        <f>IF(OR(HLOOKUP(M$2+$A6930,Sheet2!BY:NL,$B6930,0),HLOOKUP(M$2+$A6930,Sheet2!BY:NL,$B6930,0)&lt;&gt;""),HLOOKUP(M$2+$A6930,Sheet2!BY:NL,$B6930,0),"")</f>
        <v/>
      </c>
      <c r="N6930" t="str">
        <f>IF(OR(HLOOKUP(N$2+$A6930,Sheet2!BZ:NM,$B6930,0),HLOOKUP(N$2+$A6930,Sheet2!BZ:NM,$B6930,0)&lt;&gt;""),HLOOKUP(N$2+$A6930,Sheet2!BZ:NM,$B6930,0),"")</f>
        <v/>
      </c>
      <c r="O6930" t="str">
        <f>IF(OR(HLOOKUP(O$2+$A6930,Sheet2!CA:NN,$B6930,0),HLOOKUP(O$2+$A6930,Sheet2!CA:NN,$B6930,0)&lt;&gt;""),HLOOKUP(O$2+$A6930,Sheet2!CA:NN,$B6930,0),"")</f>
        <v/>
      </c>
      <c r="P6930" t="str">
        <f>IF(OR(HLOOKUP(P$2+$A6930,Sheet2!CB:NO,$B6930,0),HLOOKUP(P$2+$A6930,Sheet2!CB:NO,$B6930,0)&lt;&gt;""),HLOOKUP(P$2+$A6930,Sheet2!CB:NO,$B6930,0),"")</f>
        <v/>
      </c>
      <c r="Q6930" t="str">
        <f>IF(OR(HLOOKUP(Q$2+$A6930,Sheet2!CC:NO,$B6930,0),HLOOKUP(Q$2+$A6930,Sheet2!CC:NO,$B6930,0)&lt;&gt;""),HLOOKUP(Q$2+$A6930,Sheet2!CC:NO,$B6930,0),"")</f>
        <v/>
      </c>
    </row>
    <row r="6931" spans="1:17" x14ac:dyDescent="0.25">
      <c r="A6931" s="64">
        <f t="shared" si="867"/>
        <v>42</v>
      </c>
      <c r="B6931" s="64">
        <f t="shared" si="868"/>
        <v>697</v>
      </c>
      <c r="C6931" s="64">
        <f t="shared" si="869"/>
        <v>8</v>
      </c>
      <c r="D6931" s="64">
        <f t="shared" si="870"/>
        <v>693</v>
      </c>
      <c r="E6931" s="64">
        <f t="shared" si="871"/>
        <v>3461</v>
      </c>
      <c r="F6931" s="64" t="str">
        <f t="shared" si="864"/>
        <v/>
      </c>
      <c r="G6931" s="64" t="str">
        <f t="shared" si="865"/>
        <v/>
      </c>
      <c r="H6931" s="64" t="str">
        <f t="shared" si="866"/>
        <v/>
      </c>
      <c r="I6931" s="80" t="str">
        <f>IFERROR(VLOOKUP(D6931,Sheet2!A:B,2,0),"")</f>
        <v/>
      </c>
      <c r="J6931" s="64" t="str">
        <f>IFERROR(IF(I6931&lt;&gt;"",VLOOKUP(I6931,Sheet2!B:C,2,0),""),"")</f>
        <v/>
      </c>
      <c r="K6931" s="64" t="str">
        <f>IFERROR( IF(I6931&lt;&gt;"", HLOOKUP(L$2+$A6931,Sheet2!BX:NK,2,0),""),"")</f>
        <v/>
      </c>
      <c r="L6931" t="str">
        <f>IF(OR(HLOOKUP(L$2+$A6931,Sheet2!BX:NK,$B6931,0),HLOOKUP(L$2+$A6931,Sheet2!BX:NK,$B6931,0)&lt;&gt;""),HLOOKUP(L$2+$A6931,Sheet2!BX:NK,$B6931,0),"")</f>
        <v/>
      </c>
      <c r="M6931" t="str">
        <f>IF(OR(HLOOKUP(M$2+$A6931,Sheet2!BY:NL,$B6931,0),HLOOKUP(M$2+$A6931,Sheet2!BY:NL,$B6931,0)&lt;&gt;""),HLOOKUP(M$2+$A6931,Sheet2!BY:NL,$B6931,0),"")</f>
        <v/>
      </c>
      <c r="N6931" t="str">
        <f>IF(OR(HLOOKUP(N$2+$A6931,Sheet2!BZ:NM,$B6931,0),HLOOKUP(N$2+$A6931,Sheet2!BZ:NM,$B6931,0)&lt;&gt;""),HLOOKUP(N$2+$A6931,Sheet2!BZ:NM,$B6931,0),"")</f>
        <v/>
      </c>
      <c r="O6931" t="str">
        <f>IF(OR(HLOOKUP(O$2+$A6931,Sheet2!CA:NN,$B6931,0),HLOOKUP(O$2+$A6931,Sheet2!CA:NN,$B6931,0)&lt;&gt;""),HLOOKUP(O$2+$A6931,Sheet2!CA:NN,$B6931,0),"")</f>
        <v/>
      </c>
      <c r="P6931" t="str">
        <f>IF(OR(HLOOKUP(P$2+$A6931,Sheet2!CB:NO,$B6931,0),HLOOKUP(P$2+$A6931,Sheet2!CB:NO,$B6931,0)&lt;&gt;""),HLOOKUP(P$2+$A6931,Sheet2!CB:NO,$B6931,0),"")</f>
        <v/>
      </c>
      <c r="Q6931" t="str">
        <f>IF(OR(HLOOKUP(Q$2+$A6931,Sheet2!CC:NO,$B6931,0),HLOOKUP(Q$2+$A6931,Sheet2!CC:NO,$B6931,0)&lt;&gt;""),HLOOKUP(Q$2+$A6931,Sheet2!CC:NO,$B6931,0),"")</f>
        <v/>
      </c>
    </row>
    <row r="6932" spans="1:17" x14ac:dyDescent="0.25">
      <c r="A6932" s="64">
        <f t="shared" si="867"/>
        <v>48</v>
      </c>
      <c r="B6932" s="64">
        <f t="shared" si="868"/>
        <v>697</v>
      </c>
      <c r="C6932" s="64">
        <f t="shared" si="869"/>
        <v>9</v>
      </c>
      <c r="D6932" s="64">
        <f t="shared" si="870"/>
        <v>693</v>
      </c>
      <c r="E6932" s="64">
        <f t="shared" si="871"/>
        <v>3461</v>
      </c>
      <c r="F6932" s="64" t="str">
        <f t="shared" si="864"/>
        <v/>
      </c>
      <c r="G6932" s="64" t="str">
        <f t="shared" si="865"/>
        <v/>
      </c>
      <c r="H6932" s="64" t="str">
        <f t="shared" si="866"/>
        <v/>
      </c>
      <c r="I6932" s="80" t="str">
        <f>IFERROR(VLOOKUP(D6932,Sheet2!A:B,2,0),"")</f>
        <v/>
      </c>
      <c r="J6932" s="64" t="str">
        <f>IFERROR(IF(I6932&lt;&gt;"",VLOOKUP(I6932,Sheet2!B:C,2,0),""),"")</f>
        <v/>
      </c>
      <c r="K6932" s="64" t="str">
        <f>IFERROR( IF(I6932&lt;&gt;"", HLOOKUP(L$2+$A6932,Sheet2!BX:NK,2,0),""),"")</f>
        <v/>
      </c>
      <c r="L6932" t="str">
        <f>IF(OR(HLOOKUP(L$2+$A6932,Sheet2!BX:NK,$B6932,0),HLOOKUP(L$2+$A6932,Sheet2!BX:NK,$B6932,0)&lt;&gt;""),HLOOKUP(L$2+$A6932,Sheet2!BX:NK,$B6932,0),"")</f>
        <v/>
      </c>
      <c r="M6932" t="str">
        <f>IF(OR(HLOOKUP(M$2+$A6932,Sheet2!BY:NL,$B6932,0),HLOOKUP(M$2+$A6932,Sheet2!BY:NL,$B6932,0)&lt;&gt;""),HLOOKUP(M$2+$A6932,Sheet2!BY:NL,$B6932,0),"")</f>
        <v/>
      </c>
      <c r="N6932" t="str">
        <f>IF(OR(HLOOKUP(N$2+$A6932,Sheet2!BZ:NM,$B6932,0),HLOOKUP(N$2+$A6932,Sheet2!BZ:NM,$B6932,0)&lt;&gt;""),HLOOKUP(N$2+$A6932,Sheet2!BZ:NM,$B6932,0),"")</f>
        <v/>
      </c>
      <c r="O6932" t="str">
        <f>IF(OR(HLOOKUP(O$2+$A6932,Sheet2!CA:NN,$B6932,0),HLOOKUP(O$2+$A6932,Sheet2!CA:NN,$B6932,0)&lt;&gt;""),HLOOKUP(O$2+$A6932,Sheet2!CA:NN,$B6932,0),"")</f>
        <v/>
      </c>
      <c r="P6932" t="str">
        <f>IF(OR(HLOOKUP(P$2+$A6932,Sheet2!CB:NO,$B6932,0),HLOOKUP(P$2+$A6932,Sheet2!CB:NO,$B6932,0)&lt;&gt;""),HLOOKUP(P$2+$A6932,Sheet2!CB:NO,$B6932,0),"")</f>
        <v/>
      </c>
      <c r="Q6932" t="str">
        <f>IF(OR(HLOOKUP(Q$2+$A6932,Sheet2!CC:NO,$B6932,0),HLOOKUP(Q$2+$A6932,Sheet2!CC:NO,$B6932,0)&lt;&gt;""),HLOOKUP(Q$2+$A6932,Sheet2!CC:NO,$B6932,0),"")</f>
        <v/>
      </c>
    </row>
    <row r="6933" spans="1:17" x14ac:dyDescent="0.25">
      <c r="A6933" s="64">
        <f t="shared" si="867"/>
        <v>54</v>
      </c>
      <c r="B6933" s="64">
        <f t="shared" si="868"/>
        <v>697</v>
      </c>
      <c r="C6933" s="64">
        <f t="shared" si="869"/>
        <v>10</v>
      </c>
      <c r="D6933" s="64">
        <f t="shared" si="870"/>
        <v>693</v>
      </c>
      <c r="E6933" s="64">
        <f t="shared" si="871"/>
        <v>3461</v>
      </c>
      <c r="F6933" s="64" t="str">
        <f t="shared" si="864"/>
        <v/>
      </c>
      <c r="G6933" s="64" t="str">
        <f t="shared" si="865"/>
        <v/>
      </c>
      <c r="H6933" s="64" t="str">
        <f t="shared" si="866"/>
        <v/>
      </c>
      <c r="I6933" s="80" t="str">
        <f>IFERROR(VLOOKUP(D6933,Sheet2!A:B,2,0),"")</f>
        <v/>
      </c>
      <c r="J6933" s="64" t="str">
        <f>IFERROR(IF(I6933&lt;&gt;"",VLOOKUP(I6933,Sheet2!B:C,2,0),""),"")</f>
        <v/>
      </c>
      <c r="K6933" s="64" t="str">
        <f>IFERROR( IF(I6933&lt;&gt;"", HLOOKUP(L$2+$A6933,Sheet2!BX:NK,2,0),""),"")</f>
        <v/>
      </c>
      <c r="L6933" t="str">
        <f>IF(OR(HLOOKUP(L$2+$A6933,Sheet2!BX:NK,$B6933,0),HLOOKUP(L$2+$A6933,Sheet2!BX:NK,$B6933,0)&lt;&gt;""),HLOOKUP(L$2+$A6933,Sheet2!BX:NK,$B6933,0),"")</f>
        <v/>
      </c>
      <c r="M6933" t="str">
        <f>IF(OR(HLOOKUP(M$2+$A6933,Sheet2!BY:NL,$B6933,0),HLOOKUP(M$2+$A6933,Sheet2!BY:NL,$B6933,0)&lt;&gt;""),HLOOKUP(M$2+$A6933,Sheet2!BY:NL,$B6933,0),"")</f>
        <v/>
      </c>
      <c r="N6933" t="str">
        <f>IF(OR(HLOOKUP(N$2+$A6933,Sheet2!BZ:NM,$B6933,0),HLOOKUP(N$2+$A6933,Sheet2!BZ:NM,$B6933,0)&lt;&gt;""),HLOOKUP(N$2+$A6933,Sheet2!BZ:NM,$B6933,0),"")</f>
        <v/>
      </c>
      <c r="O6933" t="str">
        <f>IF(OR(HLOOKUP(O$2+$A6933,Sheet2!CA:NN,$B6933,0),HLOOKUP(O$2+$A6933,Sheet2!CA:NN,$B6933,0)&lt;&gt;""),HLOOKUP(O$2+$A6933,Sheet2!CA:NN,$B6933,0),"")</f>
        <v/>
      </c>
      <c r="P6933" t="str">
        <f>IF(OR(HLOOKUP(P$2+$A6933,Sheet2!CB:NO,$B6933,0),HLOOKUP(P$2+$A6933,Sheet2!CB:NO,$B6933,0)&lt;&gt;""),HLOOKUP(P$2+$A6933,Sheet2!CB:NO,$B6933,0),"")</f>
        <v/>
      </c>
      <c r="Q6933" t="str">
        <f>IF(OR(HLOOKUP(Q$2+$A6933,Sheet2!CC:NO,$B6933,0),HLOOKUP(Q$2+$A6933,Sheet2!CC:NO,$B6933,0)&lt;&gt;""),HLOOKUP(Q$2+$A6933,Sheet2!CC:NO,$B6933,0),"")</f>
        <v/>
      </c>
    </row>
    <row r="6934" spans="1:17" x14ac:dyDescent="0.25">
      <c r="A6934" s="64">
        <f t="shared" si="867"/>
        <v>0</v>
      </c>
      <c r="B6934" s="64">
        <f t="shared" si="868"/>
        <v>698</v>
      </c>
      <c r="C6934" s="64">
        <f t="shared" si="869"/>
        <v>1</v>
      </c>
      <c r="D6934" s="64">
        <f t="shared" si="870"/>
        <v>694</v>
      </c>
      <c r="E6934" s="64">
        <f t="shared" si="871"/>
        <v>3466</v>
      </c>
      <c r="F6934" s="64" t="str">
        <f t="shared" si="864"/>
        <v/>
      </c>
      <c r="G6934" s="64" t="str">
        <f t="shared" si="865"/>
        <v/>
      </c>
      <c r="H6934" s="64" t="str">
        <f t="shared" si="866"/>
        <v/>
      </c>
      <c r="I6934" s="80" t="str">
        <f>IFERROR(VLOOKUP(D6934,Sheet2!A:B,2,0),"")</f>
        <v/>
      </c>
      <c r="J6934" s="64" t="str">
        <f>IFERROR(IF(I6934&lt;&gt;"",VLOOKUP(I6934,Sheet2!B:C,2,0),""),"")</f>
        <v/>
      </c>
      <c r="K6934" s="64" t="str">
        <f>IFERROR( IF(I6934&lt;&gt;"", HLOOKUP(L$2+$A6934,Sheet2!BX:NK,2,0),""),"")</f>
        <v/>
      </c>
      <c r="L6934" t="str">
        <f>IF(OR(HLOOKUP(L$2+$A6934,Sheet2!BX:NK,$B6934,0),HLOOKUP(L$2+$A6934,Sheet2!BX:NK,$B6934,0)&lt;&gt;""),HLOOKUP(L$2+$A6934,Sheet2!BX:NK,$B6934,0),"")</f>
        <v/>
      </c>
      <c r="M6934" t="str">
        <f>IF(OR(HLOOKUP(M$2+$A6934,Sheet2!BY:NL,$B6934,0),HLOOKUP(M$2+$A6934,Sheet2!BY:NL,$B6934,0)&lt;&gt;""),HLOOKUP(M$2+$A6934,Sheet2!BY:NL,$B6934,0),"")</f>
        <v/>
      </c>
      <c r="N6934" t="str">
        <f>IF(OR(HLOOKUP(N$2+$A6934,Sheet2!BZ:NM,$B6934,0),HLOOKUP(N$2+$A6934,Sheet2!BZ:NM,$B6934,0)&lt;&gt;""),HLOOKUP(N$2+$A6934,Sheet2!BZ:NM,$B6934,0),"")</f>
        <v/>
      </c>
      <c r="O6934" t="str">
        <f>IF(OR(HLOOKUP(O$2+$A6934,Sheet2!CA:NN,$B6934,0),HLOOKUP(O$2+$A6934,Sheet2!CA:NN,$B6934,0)&lt;&gt;""),HLOOKUP(O$2+$A6934,Sheet2!CA:NN,$B6934,0),"")</f>
        <v/>
      </c>
      <c r="P6934" t="str">
        <f>IF(OR(HLOOKUP(P$2+$A6934,Sheet2!CB:NO,$B6934,0),HLOOKUP(P$2+$A6934,Sheet2!CB:NO,$B6934,0)&lt;&gt;""),HLOOKUP(P$2+$A6934,Sheet2!CB:NO,$B6934,0),"")</f>
        <v/>
      </c>
      <c r="Q6934" t="str">
        <f>IF(OR(HLOOKUP(Q$2+$A6934,Sheet2!CC:NO,$B6934,0),HLOOKUP(Q$2+$A6934,Sheet2!CC:NO,$B6934,0)&lt;&gt;""),HLOOKUP(Q$2+$A6934,Sheet2!CC:NO,$B6934,0),"")</f>
        <v/>
      </c>
    </row>
    <row r="6935" spans="1:17" x14ac:dyDescent="0.25">
      <c r="A6935" s="64">
        <f t="shared" si="867"/>
        <v>6</v>
      </c>
      <c r="B6935" s="64">
        <f t="shared" si="868"/>
        <v>698</v>
      </c>
      <c r="C6935" s="64">
        <f t="shared" si="869"/>
        <v>2</v>
      </c>
      <c r="D6935" s="64">
        <f t="shared" si="870"/>
        <v>694</v>
      </c>
      <c r="E6935" s="64">
        <f t="shared" si="871"/>
        <v>3466</v>
      </c>
      <c r="F6935" s="64" t="str">
        <f t="shared" si="864"/>
        <v/>
      </c>
      <c r="G6935" s="64" t="str">
        <f t="shared" si="865"/>
        <v/>
      </c>
      <c r="H6935" s="64" t="str">
        <f t="shared" si="866"/>
        <v/>
      </c>
      <c r="I6935" s="80" t="str">
        <f>IFERROR(VLOOKUP(D6935,Sheet2!A:B,2,0),"")</f>
        <v/>
      </c>
      <c r="J6935" s="64" t="str">
        <f>IFERROR(IF(I6935&lt;&gt;"",VLOOKUP(I6935,Sheet2!B:C,2,0),""),"")</f>
        <v/>
      </c>
      <c r="K6935" s="64" t="str">
        <f>IFERROR( IF(I6935&lt;&gt;"", HLOOKUP(L$2+$A6935,Sheet2!BX:NK,2,0),""),"")</f>
        <v/>
      </c>
      <c r="L6935" t="str">
        <f>IF(OR(HLOOKUP(L$2+$A6935,Sheet2!BX:NK,$B6935,0),HLOOKUP(L$2+$A6935,Sheet2!BX:NK,$B6935,0)&lt;&gt;""),HLOOKUP(L$2+$A6935,Sheet2!BX:NK,$B6935,0),"")</f>
        <v/>
      </c>
      <c r="M6935" t="str">
        <f>IF(OR(HLOOKUP(M$2+$A6935,Sheet2!BY:NL,$B6935,0),HLOOKUP(M$2+$A6935,Sheet2!BY:NL,$B6935,0)&lt;&gt;""),HLOOKUP(M$2+$A6935,Sheet2!BY:NL,$B6935,0),"")</f>
        <v/>
      </c>
      <c r="N6935" t="str">
        <f>IF(OR(HLOOKUP(N$2+$A6935,Sheet2!BZ:NM,$B6935,0),HLOOKUP(N$2+$A6935,Sheet2!BZ:NM,$B6935,0)&lt;&gt;""),HLOOKUP(N$2+$A6935,Sheet2!BZ:NM,$B6935,0),"")</f>
        <v/>
      </c>
      <c r="O6935" t="str">
        <f>IF(OR(HLOOKUP(O$2+$A6935,Sheet2!CA:NN,$B6935,0),HLOOKUP(O$2+$A6935,Sheet2!CA:NN,$B6935,0)&lt;&gt;""),HLOOKUP(O$2+$A6935,Sheet2!CA:NN,$B6935,0),"")</f>
        <v/>
      </c>
      <c r="P6935" t="str">
        <f>IF(OR(HLOOKUP(P$2+$A6935,Sheet2!CB:NO,$B6935,0),HLOOKUP(P$2+$A6935,Sheet2!CB:NO,$B6935,0)&lt;&gt;""),HLOOKUP(P$2+$A6935,Sheet2!CB:NO,$B6935,0),"")</f>
        <v/>
      </c>
      <c r="Q6935" t="str">
        <f>IF(OR(HLOOKUP(Q$2+$A6935,Sheet2!CC:NO,$B6935,0),HLOOKUP(Q$2+$A6935,Sheet2!CC:NO,$B6935,0)&lt;&gt;""),HLOOKUP(Q$2+$A6935,Sheet2!CC:NO,$B6935,0),"")</f>
        <v/>
      </c>
    </row>
    <row r="6936" spans="1:17" x14ac:dyDescent="0.25">
      <c r="A6936" s="64">
        <f t="shared" si="867"/>
        <v>12</v>
      </c>
      <c r="B6936" s="64">
        <f t="shared" si="868"/>
        <v>698</v>
      </c>
      <c r="C6936" s="64">
        <f t="shared" si="869"/>
        <v>3</v>
      </c>
      <c r="D6936" s="64">
        <f t="shared" si="870"/>
        <v>694</v>
      </c>
      <c r="E6936" s="64">
        <f t="shared" si="871"/>
        <v>3466</v>
      </c>
      <c r="F6936" s="64" t="str">
        <f t="shared" si="864"/>
        <v/>
      </c>
      <c r="G6936" s="64" t="str">
        <f t="shared" si="865"/>
        <v/>
      </c>
      <c r="H6936" s="64" t="str">
        <f t="shared" si="866"/>
        <v/>
      </c>
      <c r="I6936" s="80" t="str">
        <f>IFERROR(VLOOKUP(D6936,Sheet2!A:B,2,0),"")</f>
        <v/>
      </c>
      <c r="J6936" s="64" t="str">
        <f>IFERROR(IF(I6936&lt;&gt;"",VLOOKUP(I6936,Sheet2!B:C,2,0),""),"")</f>
        <v/>
      </c>
      <c r="K6936" s="64" t="str">
        <f>IFERROR( IF(I6936&lt;&gt;"", HLOOKUP(L$2+$A6936,Sheet2!BX:NK,2,0),""),"")</f>
        <v/>
      </c>
      <c r="L6936" t="str">
        <f>IF(OR(HLOOKUP(L$2+$A6936,Sheet2!BX:NK,$B6936,0),HLOOKUP(L$2+$A6936,Sheet2!BX:NK,$B6936,0)&lt;&gt;""),HLOOKUP(L$2+$A6936,Sheet2!BX:NK,$B6936,0),"")</f>
        <v/>
      </c>
      <c r="M6936" t="str">
        <f>IF(OR(HLOOKUP(M$2+$A6936,Sheet2!BY:NL,$B6936,0),HLOOKUP(M$2+$A6936,Sheet2!BY:NL,$B6936,0)&lt;&gt;""),HLOOKUP(M$2+$A6936,Sheet2!BY:NL,$B6936,0),"")</f>
        <v/>
      </c>
      <c r="N6936" t="str">
        <f>IF(OR(HLOOKUP(N$2+$A6936,Sheet2!BZ:NM,$B6936,0),HLOOKUP(N$2+$A6936,Sheet2!BZ:NM,$B6936,0)&lt;&gt;""),HLOOKUP(N$2+$A6936,Sheet2!BZ:NM,$B6936,0),"")</f>
        <v/>
      </c>
      <c r="O6936" t="str">
        <f>IF(OR(HLOOKUP(O$2+$A6936,Sheet2!CA:NN,$B6936,0),HLOOKUP(O$2+$A6936,Sheet2!CA:NN,$B6936,0)&lt;&gt;""),HLOOKUP(O$2+$A6936,Sheet2!CA:NN,$B6936,0),"")</f>
        <v/>
      </c>
      <c r="P6936" t="str">
        <f>IF(OR(HLOOKUP(P$2+$A6936,Sheet2!CB:NO,$B6936,0),HLOOKUP(P$2+$A6936,Sheet2!CB:NO,$B6936,0)&lt;&gt;""),HLOOKUP(P$2+$A6936,Sheet2!CB:NO,$B6936,0),"")</f>
        <v/>
      </c>
      <c r="Q6936" t="str">
        <f>IF(OR(HLOOKUP(Q$2+$A6936,Sheet2!CC:NO,$B6936,0),HLOOKUP(Q$2+$A6936,Sheet2!CC:NO,$B6936,0)&lt;&gt;""),HLOOKUP(Q$2+$A6936,Sheet2!CC:NO,$B6936,0),"")</f>
        <v/>
      </c>
    </row>
    <row r="6937" spans="1:17" x14ac:dyDescent="0.25">
      <c r="A6937" s="64">
        <f t="shared" si="867"/>
        <v>18</v>
      </c>
      <c r="B6937" s="64">
        <f t="shared" si="868"/>
        <v>698</v>
      </c>
      <c r="C6937" s="64">
        <f t="shared" si="869"/>
        <v>4</v>
      </c>
      <c r="D6937" s="64">
        <f t="shared" si="870"/>
        <v>694</v>
      </c>
      <c r="E6937" s="64">
        <f t="shared" si="871"/>
        <v>3466</v>
      </c>
      <c r="F6937" s="64" t="str">
        <f t="shared" si="864"/>
        <v/>
      </c>
      <c r="G6937" s="64" t="str">
        <f t="shared" si="865"/>
        <v/>
      </c>
      <c r="H6937" s="64" t="str">
        <f t="shared" si="866"/>
        <v/>
      </c>
      <c r="I6937" s="80" t="str">
        <f>IFERROR(VLOOKUP(D6937,Sheet2!A:B,2,0),"")</f>
        <v/>
      </c>
      <c r="J6937" s="64" t="str">
        <f>IFERROR(IF(I6937&lt;&gt;"",VLOOKUP(I6937,Sheet2!B:C,2,0),""),"")</f>
        <v/>
      </c>
      <c r="K6937" s="64" t="str">
        <f>IFERROR( IF(I6937&lt;&gt;"", HLOOKUP(L$2+$A6937,Sheet2!BX:NK,2,0),""),"")</f>
        <v/>
      </c>
      <c r="L6937" t="str">
        <f>IF(OR(HLOOKUP(L$2+$A6937,Sheet2!BX:NK,$B6937,0),HLOOKUP(L$2+$A6937,Sheet2!BX:NK,$B6937,0)&lt;&gt;""),HLOOKUP(L$2+$A6937,Sheet2!BX:NK,$B6937,0),"")</f>
        <v/>
      </c>
      <c r="M6937" t="str">
        <f>IF(OR(HLOOKUP(M$2+$A6937,Sheet2!BY:NL,$B6937,0),HLOOKUP(M$2+$A6937,Sheet2!BY:NL,$B6937,0)&lt;&gt;""),HLOOKUP(M$2+$A6937,Sheet2!BY:NL,$B6937,0),"")</f>
        <v/>
      </c>
      <c r="N6937" t="str">
        <f>IF(OR(HLOOKUP(N$2+$A6937,Sheet2!BZ:NM,$B6937,0),HLOOKUP(N$2+$A6937,Sheet2!BZ:NM,$B6937,0)&lt;&gt;""),HLOOKUP(N$2+$A6937,Sheet2!BZ:NM,$B6937,0),"")</f>
        <v/>
      </c>
      <c r="O6937" t="str">
        <f>IF(OR(HLOOKUP(O$2+$A6937,Sheet2!CA:NN,$B6937,0),HLOOKUP(O$2+$A6937,Sheet2!CA:NN,$B6937,0)&lt;&gt;""),HLOOKUP(O$2+$A6937,Sheet2!CA:NN,$B6937,0),"")</f>
        <v/>
      </c>
      <c r="P6937" t="str">
        <f>IF(OR(HLOOKUP(P$2+$A6937,Sheet2!CB:NO,$B6937,0),HLOOKUP(P$2+$A6937,Sheet2!CB:NO,$B6937,0)&lt;&gt;""),HLOOKUP(P$2+$A6937,Sheet2!CB:NO,$B6937,0),"")</f>
        <v/>
      </c>
      <c r="Q6937" t="str">
        <f>IF(OR(HLOOKUP(Q$2+$A6937,Sheet2!CC:NO,$B6937,0),HLOOKUP(Q$2+$A6937,Sheet2!CC:NO,$B6937,0)&lt;&gt;""),HLOOKUP(Q$2+$A6937,Sheet2!CC:NO,$B6937,0),"")</f>
        <v/>
      </c>
    </row>
    <row r="6938" spans="1:17" x14ac:dyDescent="0.25">
      <c r="A6938" s="64">
        <f t="shared" si="867"/>
        <v>24</v>
      </c>
      <c r="B6938" s="64">
        <f t="shared" si="868"/>
        <v>698</v>
      </c>
      <c r="C6938" s="64">
        <f t="shared" si="869"/>
        <v>5</v>
      </c>
      <c r="D6938" s="64">
        <f t="shared" si="870"/>
        <v>694</v>
      </c>
      <c r="E6938" s="64">
        <f t="shared" si="871"/>
        <v>3466</v>
      </c>
      <c r="F6938" s="64" t="str">
        <f t="shared" si="864"/>
        <v/>
      </c>
      <c r="G6938" s="64" t="str">
        <f t="shared" si="865"/>
        <v/>
      </c>
      <c r="H6938" s="64" t="str">
        <f t="shared" si="866"/>
        <v/>
      </c>
      <c r="I6938" s="80" t="str">
        <f>IFERROR(VLOOKUP(D6938,Sheet2!A:B,2,0),"")</f>
        <v/>
      </c>
      <c r="J6938" s="64" t="str">
        <f>IFERROR(IF(I6938&lt;&gt;"",VLOOKUP(I6938,Sheet2!B:C,2,0),""),"")</f>
        <v/>
      </c>
      <c r="K6938" s="64" t="str">
        <f>IFERROR( IF(I6938&lt;&gt;"", HLOOKUP(L$2+$A6938,Sheet2!BX:NK,2,0),""),"")</f>
        <v/>
      </c>
      <c r="L6938" t="str">
        <f>IF(OR(HLOOKUP(L$2+$A6938,Sheet2!BX:NK,$B6938,0),HLOOKUP(L$2+$A6938,Sheet2!BX:NK,$B6938,0)&lt;&gt;""),HLOOKUP(L$2+$A6938,Sheet2!BX:NK,$B6938,0),"")</f>
        <v/>
      </c>
      <c r="M6938" t="str">
        <f>IF(OR(HLOOKUP(M$2+$A6938,Sheet2!BY:NL,$B6938,0),HLOOKUP(M$2+$A6938,Sheet2!BY:NL,$B6938,0)&lt;&gt;""),HLOOKUP(M$2+$A6938,Sheet2!BY:NL,$B6938,0),"")</f>
        <v/>
      </c>
      <c r="N6938" t="str">
        <f>IF(OR(HLOOKUP(N$2+$A6938,Sheet2!BZ:NM,$B6938,0),HLOOKUP(N$2+$A6938,Sheet2!BZ:NM,$B6938,0)&lt;&gt;""),HLOOKUP(N$2+$A6938,Sheet2!BZ:NM,$B6938,0),"")</f>
        <v/>
      </c>
      <c r="O6938" t="str">
        <f>IF(OR(HLOOKUP(O$2+$A6938,Sheet2!CA:NN,$B6938,0),HLOOKUP(O$2+$A6938,Sheet2!CA:NN,$B6938,0)&lt;&gt;""),HLOOKUP(O$2+$A6938,Sheet2!CA:NN,$B6938,0),"")</f>
        <v/>
      </c>
      <c r="P6938" t="str">
        <f>IF(OR(HLOOKUP(P$2+$A6938,Sheet2!CB:NO,$B6938,0),HLOOKUP(P$2+$A6938,Sheet2!CB:NO,$B6938,0)&lt;&gt;""),HLOOKUP(P$2+$A6938,Sheet2!CB:NO,$B6938,0),"")</f>
        <v/>
      </c>
      <c r="Q6938" t="str">
        <f>IF(OR(HLOOKUP(Q$2+$A6938,Sheet2!CC:NO,$B6938,0),HLOOKUP(Q$2+$A6938,Sheet2!CC:NO,$B6938,0)&lt;&gt;""),HLOOKUP(Q$2+$A6938,Sheet2!CC:NO,$B6938,0),"")</f>
        <v/>
      </c>
    </row>
    <row r="6939" spans="1:17" x14ac:dyDescent="0.25">
      <c r="A6939" s="64">
        <f t="shared" si="867"/>
        <v>30</v>
      </c>
      <c r="B6939" s="64">
        <f t="shared" si="868"/>
        <v>698</v>
      </c>
      <c r="C6939" s="64">
        <f t="shared" si="869"/>
        <v>6</v>
      </c>
      <c r="D6939" s="64">
        <f t="shared" si="870"/>
        <v>694</v>
      </c>
      <c r="E6939" s="64">
        <f t="shared" si="871"/>
        <v>3466</v>
      </c>
      <c r="F6939" s="64" t="str">
        <f t="shared" si="864"/>
        <v/>
      </c>
      <c r="G6939" s="64" t="str">
        <f t="shared" si="865"/>
        <v/>
      </c>
      <c r="H6939" s="64" t="str">
        <f t="shared" si="866"/>
        <v/>
      </c>
      <c r="I6939" s="80" t="str">
        <f>IFERROR(VLOOKUP(D6939,Sheet2!A:B,2,0),"")</f>
        <v/>
      </c>
      <c r="J6939" s="64" t="str">
        <f>IFERROR(IF(I6939&lt;&gt;"",VLOOKUP(I6939,Sheet2!B:C,2,0),""),"")</f>
        <v/>
      </c>
      <c r="K6939" s="64" t="str">
        <f>IFERROR( IF(I6939&lt;&gt;"", HLOOKUP(L$2+$A6939,Sheet2!BX:NK,2,0),""),"")</f>
        <v/>
      </c>
      <c r="L6939" t="str">
        <f>IF(OR(HLOOKUP(L$2+$A6939,Sheet2!BX:NK,$B6939,0),HLOOKUP(L$2+$A6939,Sheet2!BX:NK,$B6939,0)&lt;&gt;""),HLOOKUP(L$2+$A6939,Sheet2!BX:NK,$B6939,0),"")</f>
        <v/>
      </c>
      <c r="M6939" t="str">
        <f>IF(OR(HLOOKUP(M$2+$A6939,Sheet2!BY:NL,$B6939,0),HLOOKUP(M$2+$A6939,Sheet2!BY:NL,$B6939,0)&lt;&gt;""),HLOOKUP(M$2+$A6939,Sheet2!BY:NL,$B6939,0),"")</f>
        <v/>
      </c>
      <c r="N6939" t="str">
        <f>IF(OR(HLOOKUP(N$2+$A6939,Sheet2!BZ:NM,$B6939,0),HLOOKUP(N$2+$A6939,Sheet2!BZ:NM,$B6939,0)&lt;&gt;""),HLOOKUP(N$2+$A6939,Sheet2!BZ:NM,$B6939,0),"")</f>
        <v/>
      </c>
      <c r="O6939" t="str">
        <f>IF(OR(HLOOKUP(O$2+$A6939,Sheet2!CA:NN,$B6939,0),HLOOKUP(O$2+$A6939,Sheet2!CA:NN,$B6939,0)&lt;&gt;""),HLOOKUP(O$2+$A6939,Sheet2!CA:NN,$B6939,0),"")</f>
        <v/>
      </c>
      <c r="P6939" t="str">
        <f>IF(OR(HLOOKUP(P$2+$A6939,Sheet2!CB:NO,$B6939,0),HLOOKUP(P$2+$A6939,Sheet2!CB:NO,$B6939,0)&lt;&gt;""),HLOOKUP(P$2+$A6939,Sheet2!CB:NO,$B6939,0),"")</f>
        <v/>
      </c>
      <c r="Q6939" t="str">
        <f>IF(OR(HLOOKUP(Q$2+$A6939,Sheet2!CC:NO,$B6939,0),HLOOKUP(Q$2+$A6939,Sheet2!CC:NO,$B6939,0)&lt;&gt;""),HLOOKUP(Q$2+$A6939,Sheet2!CC:NO,$B6939,0),"")</f>
        <v/>
      </c>
    </row>
    <row r="6940" spans="1:17" x14ac:dyDescent="0.25">
      <c r="A6940" s="64">
        <f t="shared" si="867"/>
        <v>36</v>
      </c>
      <c r="B6940" s="64">
        <f t="shared" si="868"/>
        <v>698</v>
      </c>
      <c r="C6940" s="64">
        <f t="shared" si="869"/>
        <v>7</v>
      </c>
      <c r="D6940" s="64">
        <f t="shared" si="870"/>
        <v>694</v>
      </c>
      <c r="E6940" s="64">
        <f t="shared" si="871"/>
        <v>3466</v>
      </c>
      <c r="F6940" s="64" t="str">
        <f t="shared" si="864"/>
        <v/>
      </c>
      <c r="G6940" s="64" t="str">
        <f t="shared" si="865"/>
        <v/>
      </c>
      <c r="H6940" s="64" t="str">
        <f t="shared" si="866"/>
        <v/>
      </c>
      <c r="I6940" s="80" t="str">
        <f>IFERROR(VLOOKUP(D6940,Sheet2!A:B,2,0),"")</f>
        <v/>
      </c>
      <c r="J6940" s="64" t="str">
        <f>IFERROR(IF(I6940&lt;&gt;"",VLOOKUP(I6940,Sheet2!B:C,2,0),""),"")</f>
        <v/>
      </c>
      <c r="K6940" s="64" t="str">
        <f>IFERROR( IF(I6940&lt;&gt;"", HLOOKUP(L$2+$A6940,Sheet2!BX:NK,2,0),""),"")</f>
        <v/>
      </c>
      <c r="L6940" t="str">
        <f>IF(OR(HLOOKUP(L$2+$A6940,Sheet2!BX:NK,$B6940,0),HLOOKUP(L$2+$A6940,Sheet2!BX:NK,$B6940,0)&lt;&gt;""),HLOOKUP(L$2+$A6940,Sheet2!BX:NK,$B6940,0),"")</f>
        <v/>
      </c>
      <c r="M6940" t="str">
        <f>IF(OR(HLOOKUP(M$2+$A6940,Sheet2!BY:NL,$B6940,0),HLOOKUP(M$2+$A6940,Sheet2!BY:NL,$B6940,0)&lt;&gt;""),HLOOKUP(M$2+$A6940,Sheet2!BY:NL,$B6940,0),"")</f>
        <v/>
      </c>
      <c r="N6940" t="str">
        <f>IF(OR(HLOOKUP(N$2+$A6940,Sheet2!BZ:NM,$B6940,0),HLOOKUP(N$2+$A6940,Sheet2!BZ:NM,$B6940,0)&lt;&gt;""),HLOOKUP(N$2+$A6940,Sheet2!BZ:NM,$B6940,0),"")</f>
        <v/>
      </c>
      <c r="O6940" t="str">
        <f>IF(OR(HLOOKUP(O$2+$A6940,Sheet2!CA:NN,$B6940,0),HLOOKUP(O$2+$A6940,Sheet2!CA:NN,$B6940,0)&lt;&gt;""),HLOOKUP(O$2+$A6940,Sheet2!CA:NN,$B6940,0),"")</f>
        <v/>
      </c>
      <c r="P6940" t="str">
        <f>IF(OR(HLOOKUP(P$2+$A6940,Sheet2!CB:NO,$B6940,0),HLOOKUP(P$2+$A6940,Sheet2!CB:NO,$B6940,0)&lt;&gt;""),HLOOKUP(P$2+$A6940,Sheet2!CB:NO,$B6940,0),"")</f>
        <v/>
      </c>
      <c r="Q6940" t="str">
        <f>IF(OR(HLOOKUP(Q$2+$A6940,Sheet2!CC:NO,$B6940,0),HLOOKUP(Q$2+$A6940,Sheet2!CC:NO,$B6940,0)&lt;&gt;""),HLOOKUP(Q$2+$A6940,Sheet2!CC:NO,$B6940,0),"")</f>
        <v/>
      </c>
    </row>
    <row r="6941" spans="1:17" x14ac:dyDescent="0.25">
      <c r="A6941" s="64">
        <f t="shared" si="867"/>
        <v>42</v>
      </c>
      <c r="B6941" s="64">
        <f t="shared" si="868"/>
        <v>698</v>
      </c>
      <c r="C6941" s="64">
        <f t="shared" si="869"/>
        <v>8</v>
      </c>
      <c r="D6941" s="64">
        <f t="shared" si="870"/>
        <v>694</v>
      </c>
      <c r="E6941" s="64">
        <f t="shared" si="871"/>
        <v>3466</v>
      </c>
      <c r="F6941" s="64" t="str">
        <f t="shared" si="864"/>
        <v/>
      </c>
      <c r="G6941" s="64" t="str">
        <f t="shared" si="865"/>
        <v/>
      </c>
      <c r="H6941" s="64" t="str">
        <f t="shared" si="866"/>
        <v/>
      </c>
      <c r="I6941" s="80" t="str">
        <f>IFERROR(VLOOKUP(D6941,Sheet2!A:B,2,0),"")</f>
        <v/>
      </c>
      <c r="J6941" s="64" t="str">
        <f>IFERROR(IF(I6941&lt;&gt;"",VLOOKUP(I6941,Sheet2!B:C,2,0),""),"")</f>
        <v/>
      </c>
      <c r="K6941" s="64" t="str">
        <f>IFERROR( IF(I6941&lt;&gt;"", HLOOKUP(L$2+$A6941,Sheet2!BX:NK,2,0),""),"")</f>
        <v/>
      </c>
      <c r="L6941" t="str">
        <f>IF(OR(HLOOKUP(L$2+$A6941,Sheet2!BX:NK,$B6941,0),HLOOKUP(L$2+$A6941,Sheet2!BX:NK,$B6941,0)&lt;&gt;""),HLOOKUP(L$2+$A6941,Sheet2!BX:NK,$B6941,0),"")</f>
        <v/>
      </c>
      <c r="M6941" t="str">
        <f>IF(OR(HLOOKUP(M$2+$A6941,Sheet2!BY:NL,$B6941,0),HLOOKUP(M$2+$A6941,Sheet2!BY:NL,$B6941,0)&lt;&gt;""),HLOOKUP(M$2+$A6941,Sheet2!BY:NL,$B6941,0),"")</f>
        <v/>
      </c>
      <c r="N6941" t="str">
        <f>IF(OR(HLOOKUP(N$2+$A6941,Sheet2!BZ:NM,$B6941,0),HLOOKUP(N$2+$A6941,Sheet2!BZ:NM,$B6941,0)&lt;&gt;""),HLOOKUP(N$2+$A6941,Sheet2!BZ:NM,$B6941,0),"")</f>
        <v/>
      </c>
      <c r="O6941" t="str">
        <f>IF(OR(HLOOKUP(O$2+$A6941,Sheet2!CA:NN,$B6941,0),HLOOKUP(O$2+$A6941,Sheet2!CA:NN,$B6941,0)&lt;&gt;""),HLOOKUP(O$2+$A6941,Sheet2!CA:NN,$B6941,0),"")</f>
        <v/>
      </c>
      <c r="P6941" t="str">
        <f>IF(OR(HLOOKUP(P$2+$A6941,Sheet2!CB:NO,$B6941,0),HLOOKUP(P$2+$A6941,Sheet2!CB:NO,$B6941,0)&lt;&gt;""),HLOOKUP(P$2+$A6941,Sheet2!CB:NO,$B6941,0),"")</f>
        <v/>
      </c>
      <c r="Q6941" t="str">
        <f>IF(OR(HLOOKUP(Q$2+$A6941,Sheet2!CC:NO,$B6941,0),HLOOKUP(Q$2+$A6941,Sheet2!CC:NO,$B6941,0)&lt;&gt;""),HLOOKUP(Q$2+$A6941,Sheet2!CC:NO,$B6941,0),"")</f>
        <v/>
      </c>
    </row>
    <row r="6942" spans="1:17" x14ac:dyDescent="0.25">
      <c r="A6942" s="64">
        <f t="shared" si="867"/>
        <v>48</v>
      </c>
      <c r="B6942" s="64">
        <f t="shared" si="868"/>
        <v>698</v>
      </c>
      <c r="C6942" s="64">
        <f t="shared" si="869"/>
        <v>9</v>
      </c>
      <c r="D6942" s="64">
        <f t="shared" si="870"/>
        <v>694</v>
      </c>
      <c r="E6942" s="64">
        <f t="shared" si="871"/>
        <v>3466</v>
      </c>
      <c r="F6942" s="64" t="str">
        <f t="shared" si="864"/>
        <v/>
      </c>
      <c r="G6942" s="64" t="str">
        <f t="shared" si="865"/>
        <v/>
      </c>
      <c r="H6942" s="64" t="str">
        <f t="shared" si="866"/>
        <v/>
      </c>
      <c r="I6942" s="80" t="str">
        <f>IFERROR(VLOOKUP(D6942,Sheet2!A:B,2,0),"")</f>
        <v/>
      </c>
      <c r="J6942" s="64" t="str">
        <f>IFERROR(IF(I6942&lt;&gt;"",VLOOKUP(I6942,Sheet2!B:C,2,0),""),"")</f>
        <v/>
      </c>
      <c r="K6942" s="64" t="str">
        <f>IFERROR( IF(I6942&lt;&gt;"", HLOOKUP(L$2+$A6942,Sheet2!BX:NK,2,0),""),"")</f>
        <v/>
      </c>
      <c r="L6942" t="str">
        <f>IF(OR(HLOOKUP(L$2+$A6942,Sheet2!BX:NK,$B6942,0),HLOOKUP(L$2+$A6942,Sheet2!BX:NK,$B6942,0)&lt;&gt;""),HLOOKUP(L$2+$A6942,Sheet2!BX:NK,$B6942,0),"")</f>
        <v/>
      </c>
      <c r="M6942" t="str">
        <f>IF(OR(HLOOKUP(M$2+$A6942,Sheet2!BY:NL,$B6942,0),HLOOKUP(M$2+$A6942,Sheet2!BY:NL,$B6942,0)&lt;&gt;""),HLOOKUP(M$2+$A6942,Sheet2!BY:NL,$B6942,0),"")</f>
        <v/>
      </c>
      <c r="N6942" t="str">
        <f>IF(OR(HLOOKUP(N$2+$A6942,Sheet2!BZ:NM,$B6942,0),HLOOKUP(N$2+$A6942,Sheet2!BZ:NM,$B6942,0)&lt;&gt;""),HLOOKUP(N$2+$A6942,Sheet2!BZ:NM,$B6942,0),"")</f>
        <v/>
      </c>
      <c r="O6942" t="str">
        <f>IF(OR(HLOOKUP(O$2+$A6942,Sheet2!CA:NN,$B6942,0),HLOOKUP(O$2+$A6942,Sheet2!CA:NN,$B6942,0)&lt;&gt;""),HLOOKUP(O$2+$A6942,Sheet2!CA:NN,$B6942,0),"")</f>
        <v/>
      </c>
      <c r="P6942" t="str">
        <f>IF(OR(HLOOKUP(P$2+$A6942,Sheet2!CB:NO,$B6942,0),HLOOKUP(P$2+$A6942,Sheet2!CB:NO,$B6942,0)&lt;&gt;""),HLOOKUP(P$2+$A6942,Sheet2!CB:NO,$B6942,0),"")</f>
        <v/>
      </c>
      <c r="Q6942" t="str">
        <f>IF(OR(HLOOKUP(Q$2+$A6942,Sheet2!CC:NO,$B6942,0),HLOOKUP(Q$2+$A6942,Sheet2!CC:NO,$B6942,0)&lt;&gt;""),HLOOKUP(Q$2+$A6942,Sheet2!CC:NO,$B6942,0),"")</f>
        <v/>
      </c>
    </row>
    <row r="6943" spans="1:17" x14ac:dyDescent="0.25">
      <c r="A6943" s="64">
        <f t="shared" si="867"/>
        <v>54</v>
      </c>
      <c r="B6943" s="64">
        <f t="shared" si="868"/>
        <v>698</v>
      </c>
      <c r="C6943" s="64">
        <f t="shared" si="869"/>
        <v>10</v>
      </c>
      <c r="D6943" s="64">
        <f t="shared" si="870"/>
        <v>694</v>
      </c>
      <c r="E6943" s="64">
        <f t="shared" si="871"/>
        <v>3466</v>
      </c>
      <c r="F6943" s="64" t="str">
        <f t="shared" si="864"/>
        <v/>
      </c>
      <c r="G6943" s="64" t="str">
        <f t="shared" si="865"/>
        <v/>
      </c>
      <c r="H6943" s="64" t="str">
        <f t="shared" si="866"/>
        <v/>
      </c>
      <c r="I6943" s="80" t="str">
        <f>IFERROR(VLOOKUP(D6943,Sheet2!A:B,2,0),"")</f>
        <v/>
      </c>
      <c r="J6943" s="64" t="str">
        <f>IFERROR(IF(I6943&lt;&gt;"",VLOOKUP(I6943,Sheet2!B:C,2,0),""),"")</f>
        <v/>
      </c>
      <c r="K6943" s="64" t="str">
        <f>IFERROR( IF(I6943&lt;&gt;"", HLOOKUP(L$2+$A6943,Sheet2!BX:NK,2,0),""),"")</f>
        <v/>
      </c>
      <c r="L6943" t="str">
        <f>IF(OR(HLOOKUP(L$2+$A6943,Sheet2!BX:NK,$B6943,0),HLOOKUP(L$2+$A6943,Sheet2!BX:NK,$B6943,0)&lt;&gt;""),HLOOKUP(L$2+$A6943,Sheet2!BX:NK,$B6943,0),"")</f>
        <v/>
      </c>
      <c r="M6943" t="str">
        <f>IF(OR(HLOOKUP(M$2+$A6943,Sheet2!BY:NL,$B6943,0),HLOOKUP(M$2+$A6943,Sheet2!BY:NL,$B6943,0)&lt;&gt;""),HLOOKUP(M$2+$A6943,Sheet2!BY:NL,$B6943,0),"")</f>
        <v/>
      </c>
      <c r="N6943" t="str">
        <f>IF(OR(HLOOKUP(N$2+$A6943,Sheet2!BZ:NM,$B6943,0),HLOOKUP(N$2+$A6943,Sheet2!BZ:NM,$B6943,0)&lt;&gt;""),HLOOKUP(N$2+$A6943,Sheet2!BZ:NM,$B6943,0),"")</f>
        <v/>
      </c>
      <c r="O6943" t="str">
        <f>IF(OR(HLOOKUP(O$2+$A6943,Sheet2!CA:NN,$B6943,0),HLOOKUP(O$2+$A6943,Sheet2!CA:NN,$B6943,0)&lt;&gt;""),HLOOKUP(O$2+$A6943,Sheet2!CA:NN,$B6943,0),"")</f>
        <v/>
      </c>
      <c r="P6943" t="str">
        <f>IF(OR(HLOOKUP(P$2+$A6943,Sheet2!CB:NO,$B6943,0),HLOOKUP(P$2+$A6943,Sheet2!CB:NO,$B6943,0)&lt;&gt;""),HLOOKUP(P$2+$A6943,Sheet2!CB:NO,$B6943,0),"")</f>
        <v/>
      </c>
      <c r="Q6943" t="str">
        <f>IF(OR(HLOOKUP(Q$2+$A6943,Sheet2!CC:NO,$B6943,0),HLOOKUP(Q$2+$A6943,Sheet2!CC:NO,$B6943,0)&lt;&gt;""),HLOOKUP(Q$2+$A6943,Sheet2!CC:NO,$B6943,0),"")</f>
        <v/>
      </c>
    </row>
    <row r="6944" spans="1:17" x14ac:dyDescent="0.25">
      <c r="A6944" s="64">
        <f t="shared" si="867"/>
        <v>0</v>
      </c>
      <c r="B6944" s="64">
        <f t="shared" si="868"/>
        <v>699</v>
      </c>
      <c r="C6944" s="64">
        <f t="shared" si="869"/>
        <v>1</v>
      </c>
      <c r="D6944" s="64">
        <f t="shared" si="870"/>
        <v>695</v>
      </c>
      <c r="E6944" s="64">
        <f t="shared" si="871"/>
        <v>3471</v>
      </c>
      <c r="F6944" s="64" t="str">
        <f t="shared" si="864"/>
        <v/>
      </c>
      <c r="G6944" s="64" t="str">
        <f t="shared" si="865"/>
        <v/>
      </c>
      <c r="H6944" s="64" t="str">
        <f t="shared" si="866"/>
        <v/>
      </c>
      <c r="I6944" s="80" t="str">
        <f>IFERROR(VLOOKUP(D6944,Sheet2!A:B,2,0),"")</f>
        <v/>
      </c>
      <c r="J6944" s="64" t="str">
        <f>IFERROR(IF(I6944&lt;&gt;"",VLOOKUP(I6944,Sheet2!B:C,2,0),""),"")</f>
        <v/>
      </c>
      <c r="K6944" s="64" t="str">
        <f>IFERROR( IF(I6944&lt;&gt;"", HLOOKUP(L$2+$A6944,Sheet2!BX:NK,2,0),""),"")</f>
        <v/>
      </c>
      <c r="L6944" t="str">
        <f>IF(OR(HLOOKUP(L$2+$A6944,Sheet2!BX:NK,$B6944,0),HLOOKUP(L$2+$A6944,Sheet2!BX:NK,$B6944,0)&lt;&gt;""),HLOOKUP(L$2+$A6944,Sheet2!BX:NK,$B6944,0),"")</f>
        <v/>
      </c>
      <c r="M6944" t="str">
        <f>IF(OR(HLOOKUP(M$2+$A6944,Sheet2!BY:NL,$B6944,0),HLOOKUP(M$2+$A6944,Sheet2!BY:NL,$B6944,0)&lt;&gt;""),HLOOKUP(M$2+$A6944,Sheet2!BY:NL,$B6944,0),"")</f>
        <v/>
      </c>
      <c r="N6944" t="str">
        <f>IF(OR(HLOOKUP(N$2+$A6944,Sheet2!BZ:NM,$B6944,0),HLOOKUP(N$2+$A6944,Sheet2!BZ:NM,$B6944,0)&lt;&gt;""),HLOOKUP(N$2+$A6944,Sheet2!BZ:NM,$B6944,0),"")</f>
        <v/>
      </c>
      <c r="O6944" t="str">
        <f>IF(OR(HLOOKUP(O$2+$A6944,Sheet2!CA:NN,$B6944,0),HLOOKUP(O$2+$A6944,Sheet2!CA:NN,$B6944,0)&lt;&gt;""),HLOOKUP(O$2+$A6944,Sheet2!CA:NN,$B6944,0),"")</f>
        <v/>
      </c>
      <c r="P6944" t="str">
        <f>IF(OR(HLOOKUP(P$2+$A6944,Sheet2!CB:NO,$B6944,0),HLOOKUP(P$2+$A6944,Sheet2!CB:NO,$B6944,0)&lt;&gt;""),HLOOKUP(P$2+$A6944,Sheet2!CB:NO,$B6944,0),"")</f>
        <v/>
      </c>
      <c r="Q6944" t="str">
        <f>IF(OR(HLOOKUP(Q$2+$A6944,Sheet2!CC:NO,$B6944,0),HLOOKUP(Q$2+$A6944,Sheet2!CC:NO,$B6944,0)&lt;&gt;""),HLOOKUP(Q$2+$A6944,Sheet2!CC:NO,$B6944,0),"")</f>
        <v/>
      </c>
    </row>
    <row r="6945" spans="1:17" x14ac:dyDescent="0.25">
      <c r="A6945" s="64">
        <f t="shared" si="867"/>
        <v>6</v>
      </c>
      <c r="B6945" s="64">
        <f t="shared" si="868"/>
        <v>699</v>
      </c>
      <c r="C6945" s="64">
        <f t="shared" si="869"/>
        <v>2</v>
      </c>
      <c r="D6945" s="64">
        <f t="shared" si="870"/>
        <v>695</v>
      </c>
      <c r="E6945" s="64">
        <f t="shared" si="871"/>
        <v>3471</v>
      </c>
      <c r="F6945" s="64" t="str">
        <f t="shared" si="864"/>
        <v/>
      </c>
      <c r="G6945" s="64" t="str">
        <f t="shared" si="865"/>
        <v/>
      </c>
      <c r="H6945" s="64" t="str">
        <f t="shared" si="866"/>
        <v/>
      </c>
      <c r="I6945" s="80" t="str">
        <f>IFERROR(VLOOKUP(D6945,Sheet2!A:B,2,0),"")</f>
        <v/>
      </c>
      <c r="J6945" s="64" t="str">
        <f>IFERROR(IF(I6945&lt;&gt;"",VLOOKUP(I6945,Sheet2!B:C,2,0),""),"")</f>
        <v/>
      </c>
      <c r="K6945" s="64" t="str">
        <f>IFERROR( IF(I6945&lt;&gt;"", HLOOKUP(L$2+$A6945,Sheet2!BX:NK,2,0),""),"")</f>
        <v/>
      </c>
      <c r="L6945" t="str">
        <f>IF(OR(HLOOKUP(L$2+$A6945,Sheet2!BX:NK,$B6945,0),HLOOKUP(L$2+$A6945,Sheet2!BX:NK,$B6945,0)&lt;&gt;""),HLOOKUP(L$2+$A6945,Sheet2!BX:NK,$B6945,0),"")</f>
        <v/>
      </c>
      <c r="M6945" t="str">
        <f>IF(OR(HLOOKUP(M$2+$A6945,Sheet2!BY:NL,$B6945,0),HLOOKUP(M$2+$A6945,Sheet2!BY:NL,$B6945,0)&lt;&gt;""),HLOOKUP(M$2+$A6945,Sheet2!BY:NL,$B6945,0),"")</f>
        <v/>
      </c>
      <c r="N6945" t="str">
        <f>IF(OR(HLOOKUP(N$2+$A6945,Sheet2!BZ:NM,$B6945,0),HLOOKUP(N$2+$A6945,Sheet2!BZ:NM,$B6945,0)&lt;&gt;""),HLOOKUP(N$2+$A6945,Sheet2!BZ:NM,$B6945,0),"")</f>
        <v/>
      </c>
      <c r="O6945" t="str">
        <f>IF(OR(HLOOKUP(O$2+$A6945,Sheet2!CA:NN,$B6945,0),HLOOKUP(O$2+$A6945,Sheet2!CA:NN,$B6945,0)&lt;&gt;""),HLOOKUP(O$2+$A6945,Sheet2!CA:NN,$B6945,0),"")</f>
        <v/>
      </c>
      <c r="P6945" t="str">
        <f>IF(OR(HLOOKUP(P$2+$A6945,Sheet2!CB:NO,$B6945,0),HLOOKUP(P$2+$A6945,Sheet2!CB:NO,$B6945,0)&lt;&gt;""),HLOOKUP(P$2+$A6945,Sheet2!CB:NO,$B6945,0),"")</f>
        <v/>
      </c>
      <c r="Q6945" t="str">
        <f>IF(OR(HLOOKUP(Q$2+$A6945,Sheet2!CC:NO,$B6945,0),HLOOKUP(Q$2+$A6945,Sheet2!CC:NO,$B6945,0)&lt;&gt;""),HLOOKUP(Q$2+$A6945,Sheet2!CC:NO,$B6945,0),"")</f>
        <v/>
      </c>
    </row>
    <row r="6946" spans="1:17" x14ac:dyDescent="0.25">
      <c r="A6946" s="64">
        <f t="shared" si="867"/>
        <v>12</v>
      </c>
      <c r="B6946" s="64">
        <f t="shared" si="868"/>
        <v>699</v>
      </c>
      <c r="C6946" s="64">
        <f t="shared" si="869"/>
        <v>3</v>
      </c>
      <c r="D6946" s="64">
        <f t="shared" si="870"/>
        <v>695</v>
      </c>
      <c r="E6946" s="64">
        <f t="shared" si="871"/>
        <v>3471</v>
      </c>
      <c r="F6946" s="64" t="str">
        <f t="shared" si="864"/>
        <v/>
      </c>
      <c r="G6946" s="64" t="str">
        <f t="shared" si="865"/>
        <v/>
      </c>
      <c r="H6946" s="64" t="str">
        <f t="shared" si="866"/>
        <v/>
      </c>
      <c r="I6946" s="80" t="str">
        <f>IFERROR(VLOOKUP(D6946,Sheet2!A:B,2,0),"")</f>
        <v/>
      </c>
      <c r="J6946" s="64" t="str">
        <f>IFERROR(IF(I6946&lt;&gt;"",VLOOKUP(I6946,Sheet2!B:C,2,0),""),"")</f>
        <v/>
      </c>
      <c r="K6946" s="64" t="str">
        <f>IFERROR( IF(I6946&lt;&gt;"", HLOOKUP(L$2+$A6946,Sheet2!BX:NK,2,0),""),"")</f>
        <v/>
      </c>
      <c r="L6946" t="str">
        <f>IF(OR(HLOOKUP(L$2+$A6946,Sheet2!BX:NK,$B6946,0),HLOOKUP(L$2+$A6946,Sheet2!BX:NK,$B6946,0)&lt;&gt;""),HLOOKUP(L$2+$A6946,Sheet2!BX:NK,$B6946,0),"")</f>
        <v/>
      </c>
      <c r="M6946" t="str">
        <f>IF(OR(HLOOKUP(M$2+$A6946,Sheet2!BY:NL,$B6946,0),HLOOKUP(M$2+$A6946,Sheet2!BY:NL,$B6946,0)&lt;&gt;""),HLOOKUP(M$2+$A6946,Sheet2!BY:NL,$B6946,0),"")</f>
        <v/>
      </c>
      <c r="N6946" t="str">
        <f>IF(OR(HLOOKUP(N$2+$A6946,Sheet2!BZ:NM,$B6946,0),HLOOKUP(N$2+$A6946,Sheet2!BZ:NM,$B6946,0)&lt;&gt;""),HLOOKUP(N$2+$A6946,Sheet2!BZ:NM,$B6946,0),"")</f>
        <v/>
      </c>
      <c r="O6946" t="str">
        <f>IF(OR(HLOOKUP(O$2+$A6946,Sheet2!CA:NN,$B6946,0),HLOOKUP(O$2+$A6946,Sheet2!CA:NN,$B6946,0)&lt;&gt;""),HLOOKUP(O$2+$A6946,Sheet2!CA:NN,$B6946,0),"")</f>
        <v/>
      </c>
      <c r="P6946" t="str">
        <f>IF(OR(HLOOKUP(P$2+$A6946,Sheet2!CB:NO,$B6946,0),HLOOKUP(P$2+$A6946,Sheet2!CB:NO,$B6946,0)&lt;&gt;""),HLOOKUP(P$2+$A6946,Sheet2!CB:NO,$B6946,0),"")</f>
        <v/>
      </c>
      <c r="Q6946" t="str">
        <f>IF(OR(HLOOKUP(Q$2+$A6946,Sheet2!CC:NO,$B6946,0),HLOOKUP(Q$2+$A6946,Sheet2!CC:NO,$B6946,0)&lt;&gt;""),HLOOKUP(Q$2+$A6946,Sheet2!CC:NO,$B6946,0),"")</f>
        <v/>
      </c>
    </row>
    <row r="6947" spans="1:17" x14ac:dyDescent="0.25">
      <c r="A6947" s="64">
        <f t="shared" si="867"/>
        <v>18</v>
      </c>
      <c r="B6947" s="64">
        <f t="shared" si="868"/>
        <v>699</v>
      </c>
      <c r="C6947" s="64">
        <f t="shared" si="869"/>
        <v>4</v>
      </c>
      <c r="D6947" s="64">
        <f t="shared" si="870"/>
        <v>695</v>
      </c>
      <c r="E6947" s="64">
        <f t="shared" si="871"/>
        <v>3471</v>
      </c>
      <c r="F6947" s="64" t="str">
        <f t="shared" si="864"/>
        <v/>
      </c>
      <c r="G6947" s="64" t="str">
        <f t="shared" si="865"/>
        <v/>
      </c>
      <c r="H6947" s="64" t="str">
        <f t="shared" si="866"/>
        <v/>
      </c>
      <c r="I6947" s="80" t="str">
        <f>IFERROR(VLOOKUP(D6947,Sheet2!A:B,2,0),"")</f>
        <v/>
      </c>
      <c r="J6947" s="64" t="str">
        <f>IFERROR(IF(I6947&lt;&gt;"",VLOOKUP(I6947,Sheet2!B:C,2,0),""),"")</f>
        <v/>
      </c>
      <c r="K6947" s="64" t="str">
        <f>IFERROR( IF(I6947&lt;&gt;"", HLOOKUP(L$2+$A6947,Sheet2!BX:NK,2,0),""),"")</f>
        <v/>
      </c>
      <c r="L6947" t="str">
        <f>IF(OR(HLOOKUP(L$2+$A6947,Sheet2!BX:NK,$B6947,0),HLOOKUP(L$2+$A6947,Sheet2!BX:NK,$B6947,0)&lt;&gt;""),HLOOKUP(L$2+$A6947,Sheet2!BX:NK,$B6947,0),"")</f>
        <v/>
      </c>
      <c r="M6947" t="str">
        <f>IF(OR(HLOOKUP(M$2+$A6947,Sheet2!BY:NL,$B6947,0),HLOOKUP(M$2+$A6947,Sheet2!BY:NL,$B6947,0)&lt;&gt;""),HLOOKUP(M$2+$A6947,Sheet2!BY:NL,$B6947,0),"")</f>
        <v/>
      </c>
      <c r="N6947" t="str">
        <f>IF(OR(HLOOKUP(N$2+$A6947,Sheet2!BZ:NM,$B6947,0),HLOOKUP(N$2+$A6947,Sheet2!BZ:NM,$B6947,0)&lt;&gt;""),HLOOKUP(N$2+$A6947,Sheet2!BZ:NM,$B6947,0),"")</f>
        <v/>
      </c>
      <c r="O6947" t="str">
        <f>IF(OR(HLOOKUP(O$2+$A6947,Sheet2!CA:NN,$B6947,0),HLOOKUP(O$2+$A6947,Sheet2!CA:NN,$B6947,0)&lt;&gt;""),HLOOKUP(O$2+$A6947,Sheet2!CA:NN,$B6947,0),"")</f>
        <v/>
      </c>
      <c r="P6947" t="str">
        <f>IF(OR(HLOOKUP(P$2+$A6947,Sheet2!CB:NO,$B6947,0),HLOOKUP(P$2+$A6947,Sheet2!CB:NO,$B6947,0)&lt;&gt;""),HLOOKUP(P$2+$A6947,Sheet2!CB:NO,$B6947,0),"")</f>
        <v/>
      </c>
      <c r="Q6947" t="str">
        <f>IF(OR(HLOOKUP(Q$2+$A6947,Sheet2!CC:NO,$B6947,0),HLOOKUP(Q$2+$A6947,Sheet2!CC:NO,$B6947,0)&lt;&gt;""),HLOOKUP(Q$2+$A6947,Sheet2!CC:NO,$B6947,0),"")</f>
        <v/>
      </c>
    </row>
    <row r="6948" spans="1:17" x14ac:dyDescent="0.25">
      <c r="A6948" s="64">
        <f t="shared" si="867"/>
        <v>24</v>
      </c>
      <c r="B6948" s="64">
        <f t="shared" si="868"/>
        <v>699</v>
      </c>
      <c r="C6948" s="64">
        <f t="shared" si="869"/>
        <v>5</v>
      </c>
      <c r="D6948" s="64">
        <f t="shared" si="870"/>
        <v>695</v>
      </c>
      <c r="E6948" s="64">
        <f t="shared" si="871"/>
        <v>3471</v>
      </c>
      <c r="F6948" s="64" t="str">
        <f t="shared" si="864"/>
        <v/>
      </c>
      <c r="G6948" s="64" t="str">
        <f t="shared" si="865"/>
        <v/>
      </c>
      <c r="H6948" s="64" t="str">
        <f t="shared" si="866"/>
        <v/>
      </c>
      <c r="I6948" s="80" t="str">
        <f>IFERROR(VLOOKUP(D6948,Sheet2!A:B,2,0),"")</f>
        <v/>
      </c>
      <c r="J6948" s="64" t="str">
        <f>IFERROR(IF(I6948&lt;&gt;"",VLOOKUP(I6948,Sheet2!B:C,2,0),""),"")</f>
        <v/>
      </c>
      <c r="K6948" s="64" t="str">
        <f>IFERROR( IF(I6948&lt;&gt;"", HLOOKUP(L$2+$A6948,Sheet2!BX:NK,2,0),""),"")</f>
        <v/>
      </c>
      <c r="L6948" t="str">
        <f>IF(OR(HLOOKUP(L$2+$A6948,Sheet2!BX:NK,$B6948,0),HLOOKUP(L$2+$A6948,Sheet2!BX:NK,$B6948,0)&lt;&gt;""),HLOOKUP(L$2+$A6948,Sheet2!BX:NK,$B6948,0),"")</f>
        <v/>
      </c>
      <c r="M6948" t="str">
        <f>IF(OR(HLOOKUP(M$2+$A6948,Sheet2!BY:NL,$B6948,0),HLOOKUP(M$2+$A6948,Sheet2!BY:NL,$B6948,0)&lt;&gt;""),HLOOKUP(M$2+$A6948,Sheet2!BY:NL,$B6948,0),"")</f>
        <v/>
      </c>
      <c r="N6948" t="str">
        <f>IF(OR(HLOOKUP(N$2+$A6948,Sheet2!BZ:NM,$B6948,0),HLOOKUP(N$2+$A6948,Sheet2!BZ:NM,$B6948,0)&lt;&gt;""),HLOOKUP(N$2+$A6948,Sheet2!BZ:NM,$B6948,0),"")</f>
        <v/>
      </c>
      <c r="O6948" t="str">
        <f>IF(OR(HLOOKUP(O$2+$A6948,Sheet2!CA:NN,$B6948,0),HLOOKUP(O$2+$A6948,Sheet2!CA:NN,$B6948,0)&lt;&gt;""),HLOOKUP(O$2+$A6948,Sheet2!CA:NN,$B6948,0),"")</f>
        <v/>
      </c>
      <c r="P6948" t="str">
        <f>IF(OR(HLOOKUP(P$2+$A6948,Sheet2!CB:NO,$B6948,0),HLOOKUP(P$2+$A6948,Sheet2!CB:NO,$B6948,0)&lt;&gt;""),HLOOKUP(P$2+$A6948,Sheet2!CB:NO,$B6948,0),"")</f>
        <v/>
      </c>
      <c r="Q6948" t="str">
        <f>IF(OR(HLOOKUP(Q$2+$A6948,Sheet2!CC:NO,$B6948,0),HLOOKUP(Q$2+$A6948,Sheet2!CC:NO,$B6948,0)&lt;&gt;""),HLOOKUP(Q$2+$A6948,Sheet2!CC:NO,$B6948,0),"")</f>
        <v/>
      </c>
    </row>
    <row r="6949" spans="1:17" x14ac:dyDescent="0.25">
      <c r="A6949" s="64">
        <f t="shared" si="867"/>
        <v>30</v>
      </c>
      <c r="B6949" s="64">
        <f t="shared" si="868"/>
        <v>699</v>
      </c>
      <c r="C6949" s="64">
        <f t="shared" si="869"/>
        <v>6</v>
      </c>
      <c r="D6949" s="64">
        <f t="shared" si="870"/>
        <v>695</v>
      </c>
      <c r="E6949" s="64">
        <f t="shared" si="871"/>
        <v>3471</v>
      </c>
      <c r="F6949" s="64" t="str">
        <f t="shared" si="864"/>
        <v/>
      </c>
      <c r="G6949" s="64" t="str">
        <f t="shared" si="865"/>
        <v/>
      </c>
      <c r="H6949" s="64" t="str">
        <f t="shared" si="866"/>
        <v/>
      </c>
      <c r="I6949" s="80" t="str">
        <f>IFERROR(VLOOKUP(D6949,Sheet2!A:B,2,0),"")</f>
        <v/>
      </c>
      <c r="J6949" s="64" t="str">
        <f>IFERROR(IF(I6949&lt;&gt;"",VLOOKUP(I6949,Sheet2!B:C,2,0),""),"")</f>
        <v/>
      </c>
      <c r="K6949" s="64" t="str">
        <f>IFERROR( IF(I6949&lt;&gt;"", HLOOKUP(L$2+$A6949,Sheet2!BX:NK,2,0),""),"")</f>
        <v/>
      </c>
      <c r="L6949" t="str">
        <f>IF(OR(HLOOKUP(L$2+$A6949,Sheet2!BX:NK,$B6949,0),HLOOKUP(L$2+$A6949,Sheet2!BX:NK,$B6949,0)&lt;&gt;""),HLOOKUP(L$2+$A6949,Sheet2!BX:NK,$B6949,0),"")</f>
        <v/>
      </c>
      <c r="M6949" t="str">
        <f>IF(OR(HLOOKUP(M$2+$A6949,Sheet2!BY:NL,$B6949,0),HLOOKUP(M$2+$A6949,Sheet2!BY:NL,$B6949,0)&lt;&gt;""),HLOOKUP(M$2+$A6949,Sheet2!BY:NL,$B6949,0),"")</f>
        <v/>
      </c>
      <c r="N6949" t="str">
        <f>IF(OR(HLOOKUP(N$2+$A6949,Sheet2!BZ:NM,$B6949,0),HLOOKUP(N$2+$A6949,Sheet2!BZ:NM,$B6949,0)&lt;&gt;""),HLOOKUP(N$2+$A6949,Sheet2!BZ:NM,$B6949,0),"")</f>
        <v/>
      </c>
      <c r="O6949" t="str">
        <f>IF(OR(HLOOKUP(O$2+$A6949,Sheet2!CA:NN,$B6949,0),HLOOKUP(O$2+$A6949,Sheet2!CA:NN,$B6949,0)&lt;&gt;""),HLOOKUP(O$2+$A6949,Sheet2!CA:NN,$B6949,0),"")</f>
        <v/>
      </c>
      <c r="P6949" t="str">
        <f>IF(OR(HLOOKUP(P$2+$A6949,Sheet2!CB:NO,$B6949,0),HLOOKUP(P$2+$A6949,Sheet2!CB:NO,$B6949,0)&lt;&gt;""),HLOOKUP(P$2+$A6949,Sheet2!CB:NO,$B6949,0),"")</f>
        <v/>
      </c>
      <c r="Q6949" t="str">
        <f>IF(OR(HLOOKUP(Q$2+$A6949,Sheet2!CC:NO,$B6949,0),HLOOKUP(Q$2+$A6949,Sheet2!CC:NO,$B6949,0)&lt;&gt;""),HLOOKUP(Q$2+$A6949,Sheet2!CC:NO,$B6949,0),"")</f>
        <v/>
      </c>
    </row>
    <row r="6950" spans="1:17" x14ac:dyDescent="0.25">
      <c r="A6950" s="64">
        <f t="shared" si="867"/>
        <v>36</v>
      </c>
      <c r="B6950" s="64">
        <f t="shared" si="868"/>
        <v>699</v>
      </c>
      <c r="C6950" s="64">
        <f t="shared" si="869"/>
        <v>7</v>
      </c>
      <c r="D6950" s="64">
        <f t="shared" si="870"/>
        <v>695</v>
      </c>
      <c r="E6950" s="64">
        <f t="shared" si="871"/>
        <v>3471</v>
      </c>
      <c r="F6950" s="64" t="str">
        <f t="shared" si="864"/>
        <v/>
      </c>
      <c r="G6950" s="64" t="str">
        <f t="shared" si="865"/>
        <v/>
      </c>
      <c r="H6950" s="64" t="str">
        <f t="shared" si="866"/>
        <v/>
      </c>
      <c r="I6950" s="80" t="str">
        <f>IFERROR(VLOOKUP(D6950,Sheet2!A:B,2,0),"")</f>
        <v/>
      </c>
      <c r="J6950" s="64" t="str">
        <f>IFERROR(IF(I6950&lt;&gt;"",VLOOKUP(I6950,Sheet2!B:C,2,0),""),"")</f>
        <v/>
      </c>
      <c r="K6950" s="64" t="str">
        <f>IFERROR( IF(I6950&lt;&gt;"", HLOOKUP(L$2+$A6950,Sheet2!BX:NK,2,0),""),"")</f>
        <v/>
      </c>
      <c r="L6950" t="str">
        <f>IF(OR(HLOOKUP(L$2+$A6950,Sheet2!BX:NK,$B6950,0),HLOOKUP(L$2+$A6950,Sheet2!BX:NK,$B6950,0)&lt;&gt;""),HLOOKUP(L$2+$A6950,Sheet2!BX:NK,$B6950,0),"")</f>
        <v/>
      </c>
      <c r="M6950" t="str">
        <f>IF(OR(HLOOKUP(M$2+$A6950,Sheet2!BY:NL,$B6950,0),HLOOKUP(M$2+$A6950,Sheet2!BY:NL,$B6950,0)&lt;&gt;""),HLOOKUP(M$2+$A6950,Sheet2!BY:NL,$B6950,0),"")</f>
        <v/>
      </c>
      <c r="N6950" t="str">
        <f>IF(OR(HLOOKUP(N$2+$A6950,Sheet2!BZ:NM,$B6950,0),HLOOKUP(N$2+$A6950,Sheet2!BZ:NM,$B6950,0)&lt;&gt;""),HLOOKUP(N$2+$A6950,Sheet2!BZ:NM,$B6950,0),"")</f>
        <v/>
      </c>
      <c r="O6950" t="str">
        <f>IF(OR(HLOOKUP(O$2+$A6950,Sheet2!CA:NN,$B6950,0),HLOOKUP(O$2+$A6950,Sheet2!CA:NN,$B6950,0)&lt;&gt;""),HLOOKUP(O$2+$A6950,Sheet2!CA:NN,$B6950,0),"")</f>
        <v/>
      </c>
      <c r="P6950" t="str">
        <f>IF(OR(HLOOKUP(P$2+$A6950,Sheet2!CB:NO,$B6950,0),HLOOKUP(P$2+$A6950,Sheet2!CB:NO,$B6950,0)&lt;&gt;""),HLOOKUP(P$2+$A6950,Sheet2!CB:NO,$B6950,0),"")</f>
        <v/>
      </c>
      <c r="Q6950" t="str">
        <f>IF(OR(HLOOKUP(Q$2+$A6950,Sheet2!CC:NO,$B6950,0),HLOOKUP(Q$2+$A6950,Sheet2!CC:NO,$B6950,0)&lt;&gt;""),HLOOKUP(Q$2+$A6950,Sheet2!CC:NO,$B6950,0),"")</f>
        <v/>
      </c>
    </row>
    <row r="6951" spans="1:17" x14ac:dyDescent="0.25">
      <c r="A6951" s="64">
        <f t="shared" si="867"/>
        <v>42</v>
      </c>
      <c r="B6951" s="64">
        <f t="shared" si="868"/>
        <v>699</v>
      </c>
      <c r="C6951" s="64">
        <f t="shared" si="869"/>
        <v>8</v>
      </c>
      <c r="D6951" s="64">
        <f t="shared" si="870"/>
        <v>695</v>
      </c>
      <c r="E6951" s="64">
        <f t="shared" si="871"/>
        <v>3471</v>
      </c>
      <c r="F6951" s="64" t="str">
        <f t="shared" si="864"/>
        <v/>
      </c>
      <c r="G6951" s="64" t="str">
        <f t="shared" si="865"/>
        <v/>
      </c>
      <c r="H6951" s="64" t="str">
        <f t="shared" si="866"/>
        <v/>
      </c>
      <c r="I6951" s="80" t="str">
        <f>IFERROR(VLOOKUP(D6951,Sheet2!A:B,2,0),"")</f>
        <v/>
      </c>
      <c r="J6951" s="64" t="str">
        <f>IFERROR(IF(I6951&lt;&gt;"",VLOOKUP(I6951,Sheet2!B:C,2,0),""),"")</f>
        <v/>
      </c>
      <c r="K6951" s="64" t="str">
        <f>IFERROR( IF(I6951&lt;&gt;"", HLOOKUP(L$2+$A6951,Sheet2!BX:NK,2,0),""),"")</f>
        <v/>
      </c>
      <c r="L6951" t="str">
        <f>IF(OR(HLOOKUP(L$2+$A6951,Sheet2!BX:NK,$B6951,0),HLOOKUP(L$2+$A6951,Sheet2!BX:NK,$B6951,0)&lt;&gt;""),HLOOKUP(L$2+$A6951,Sheet2!BX:NK,$B6951,0),"")</f>
        <v/>
      </c>
      <c r="M6951" t="str">
        <f>IF(OR(HLOOKUP(M$2+$A6951,Sheet2!BY:NL,$B6951,0),HLOOKUP(M$2+$A6951,Sheet2!BY:NL,$B6951,0)&lt;&gt;""),HLOOKUP(M$2+$A6951,Sheet2!BY:NL,$B6951,0),"")</f>
        <v/>
      </c>
      <c r="N6951" t="str">
        <f>IF(OR(HLOOKUP(N$2+$A6951,Sheet2!BZ:NM,$B6951,0),HLOOKUP(N$2+$A6951,Sheet2!BZ:NM,$B6951,0)&lt;&gt;""),HLOOKUP(N$2+$A6951,Sheet2!BZ:NM,$B6951,0),"")</f>
        <v/>
      </c>
      <c r="O6951" t="str">
        <f>IF(OR(HLOOKUP(O$2+$A6951,Sheet2!CA:NN,$B6951,0),HLOOKUP(O$2+$A6951,Sheet2!CA:NN,$B6951,0)&lt;&gt;""),HLOOKUP(O$2+$A6951,Sheet2!CA:NN,$B6951,0),"")</f>
        <v/>
      </c>
      <c r="P6951" t="str">
        <f>IF(OR(HLOOKUP(P$2+$A6951,Sheet2!CB:NO,$B6951,0),HLOOKUP(P$2+$A6951,Sheet2!CB:NO,$B6951,0)&lt;&gt;""),HLOOKUP(P$2+$A6951,Sheet2!CB:NO,$B6951,0),"")</f>
        <v/>
      </c>
      <c r="Q6951" t="str">
        <f>IF(OR(HLOOKUP(Q$2+$A6951,Sheet2!CC:NO,$B6951,0),HLOOKUP(Q$2+$A6951,Sheet2!CC:NO,$B6951,0)&lt;&gt;""),HLOOKUP(Q$2+$A6951,Sheet2!CC:NO,$B6951,0),"")</f>
        <v/>
      </c>
    </row>
    <row r="6952" spans="1:17" x14ac:dyDescent="0.25">
      <c r="A6952" s="64">
        <f t="shared" si="867"/>
        <v>48</v>
      </c>
      <c r="B6952" s="64">
        <f t="shared" si="868"/>
        <v>699</v>
      </c>
      <c r="C6952" s="64">
        <f t="shared" si="869"/>
        <v>9</v>
      </c>
      <c r="D6952" s="64">
        <f t="shared" si="870"/>
        <v>695</v>
      </c>
      <c r="E6952" s="64">
        <f t="shared" si="871"/>
        <v>3471</v>
      </c>
      <c r="F6952" s="64" t="str">
        <f t="shared" si="864"/>
        <v/>
      </c>
      <c r="G6952" s="64" t="str">
        <f t="shared" si="865"/>
        <v/>
      </c>
      <c r="H6952" s="64" t="str">
        <f t="shared" si="866"/>
        <v/>
      </c>
      <c r="I6952" s="80" t="str">
        <f>IFERROR(VLOOKUP(D6952,Sheet2!A:B,2,0),"")</f>
        <v/>
      </c>
      <c r="J6952" s="64" t="str">
        <f>IFERROR(IF(I6952&lt;&gt;"",VLOOKUP(I6952,Sheet2!B:C,2,0),""),"")</f>
        <v/>
      </c>
      <c r="K6952" s="64" t="str">
        <f>IFERROR( IF(I6952&lt;&gt;"", HLOOKUP(L$2+$A6952,Sheet2!BX:NK,2,0),""),"")</f>
        <v/>
      </c>
      <c r="L6952" t="str">
        <f>IF(OR(HLOOKUP(L$2+$A6952,Sheet2!BX:NK,$B6952,0),HLOOKUP(L$2+$A6952,Sheet2!BX:NK,$B6952,0)&lt;&gt;""),HLOOKUP(L$2+$A6952,Sheet2!BX:NK,$B6952,0),"")</f>
        <v/>
      </c>
      <c r="M6952" t="str">
        <f>IF(OR(HLOOKUP(M$2+$A6952,Sheet2!BY:NL,$B6952,0),HLOOKUP(M$2+$A6952,Sheet2!BY:NL,$B6952,0)&lt;&gt;""),HLOOKUP(M$2+$A6952,Sheet2!BY:NL,$B6952,0),"")</f>
        <v/>
      </c>
      <c r="N6952" t="str">
        <f>IF(OR(HLOOKUP(N$2+$A6952,Sheet2!BZ:NM,$B6952,0),HLOOKUP(N$2+$A6952,Sheet2!BZ:NM,$B6952,0)&lt;&gt;""),HLOOKUP(N$2+$A6952,Sheet2!BZ:NM,$B6952,0),"")</f>
        <v/>
      </c>
      <c r="O6952" t="str">
        <f>IF(OR(HLOOKUP(O$2+$A6952,Sheet2!CA:NN,$B6952,0),HLOOKUP(O$2+$A6952,Sheet2!CA:NN,$B6952,0)&lt;&gt;""),HLOOKUP(O$2+$A6952,Sheet2!CA:NN,$B6952,0),"")</f>
        <v/>
      </c>
      <c r="P6952" t="str">
        <f>IF(OR(HLOOKUP(P$2+$A6952,Sheet2!CB:NO,$B6952,0),HLOOKUP(P$2+$A6952,Sheet2!CB:NO,$B6952,0)&lt;&gt;""),HLOOKUP(P$2+$A6952,Sheet2!CB:NO,$B6952,0),"")</f>
        <v/>
      </c>
      <c r="Q6952" t="str">
        <f>IF(OR(HLOOKUP(Q$2+$A6952,Sheet2!CC:NO,$B6952,0),HLOOKUP(Q$2+$A6952,Sheet2!CC:NO,$B6952,0)&lt;&gt;""),HLOOKUP(Q$2+$A6952,Sheet2!CC:NO,$B6952,0),"")</f>
        <v/>
      </c>
    </row>
    <row r="6953" spans="1:17" x14ac:dyDescent="0.25">
      <c r="A6953" s="64">
        <f t="shared" si="867"/>
        <v>54</v>
      </c>
      <c r="B6953" s="64">
        <f t="shared" si="868"/>
        <v>699</v>
      </c>
      <c r="C6953" s="64">
        <f t="shared" si="869"/>
        <v>10</v>
      </c>
      <c r="D6953" s="64">
        <f t="shared" si="870"/>
        <v>695</v>
      </c>
      <c r="E6953" s="64">
        <f t="shared" si="871"/>
        <v>3471</v>
      </c>
      <c r="F6953" s="64" t="str">
        <f t="shared" si="864"/>
        <v/>
      </c>
      <c r="G6953" s="64" t="str">
        <f t="shared" si="865"/>
        <v/>
      </c>
      <c r="H6953" s="64" t="str">
        <f t="shared" si="866"/>
        <v/>
      </c>
      <c r="I6953" s="80" t="str">
        <f>IFERROR(VLOOKUP(D6953,Sheet2!A:B,2,0),"")</f>
        <v/>
      </c>
      <c r="J6953" s="64" t="str">
        <f>IFERROR(IF(I6953&lt;&gt;"",VLOOKUP(I6953,Sheet2!B:C,2,0),""),"")</f>
        <v/>
      </c>
      <c r="K6953" s="64" t="str">
        <f>IFERROR( IF(I6953&lt;&gt;"", HLOOKUP(L$2+$A6953,Sheet2!BX:NK,2,0),""),"")</f>
        <v/>
      </c>
      <c r="L6953" t="str">
        <f>IF(OR(HLOOKUP(L$2+$A6953,Sheet2!BX:NK,$B6953,0),HLOOKUP(L$2+$A6953,Sheet2!BX:NK,$B6953,0)&lt;&gt;""),HLOOKUP(L$2+$A6953,Sheet2!BX:NK,$B6953,0),"")</f>
        <v/>
      </c>
      <c r="M6953" t="str">
        <f>IF(OR(HLOOKUP(M$2+$A6953,Sheet2!BY:NL,$B6953,0),HLOOKUP(M$2+$A6953,Sheet2!BY:NL,$B6953,0)&lt;&gt;""),HLOOKUP(M$2+$A6953,Sheet2!BY:NL,$B6953,0),"")</f>
        <v/>
      </c>
      <c r="N6953" t="str">
        <f>IF(OR(HLOOKUP(N$2+$A6953,Sheet2!BZ:NM,$B6953,0),HLOOKUP(N$2+$A6953,Sheet2!BZ:NM,$B6953,0)&lt;&gt;""),HLOOKUP(N$2+$A6953,Sheet2!BZ:NM,$B6953,0),"")</f>
        <v/>
      </c>
      <c r="O6953" t="str">
        <f>IF(OR(HLOOKUP(O$2+$A6953,Sheet2!CA:NN,$B6953,0),HLOOKUP(O$2+$A6953,Sheet2!CA:NN,$B6953,0)&lt;&gt;""),HLOOKUP(O$2+$A6953,Sheet2!CA:NN,$B6953,0),"")</f>
        <v/>
      </c>
      <c r="P6953" t="str">
        <f>IF(OR(HLOOKUP(P$2+$A6953,Sheet2!CB:NO,$B6953,0),HLOOKUP(P$2+$A6953,Sheet2!CB:NO,$B6953,0)&lt;&gt;""),HLOOKUP(P$2+$A6953,Sheet2!CB:NO,$B6953,0),"")</f>
        <v/>
      </c>
      <c r="Q6953" t="str">
        <f>IF(OR(HLOOKUP(Q$2+$A6953,Sheet2!CC:NO,$B6953,0),HLOOKUP(Q$2+$A6953,Sheet2!CC:NO,$B6953,0)&lt;&gt;""),HLOOKUP(Q$2+$A6953,Sheet2!CC:NO,$B6953,0),"")</f>
        <v/>
      </c>
    </row>
    <row r="6954" spans="1:17" x14ac:dyDescent="0.25">
      <c r="A6954" s="64">
        <f t="shared" si="867"/>
        <v>0</v>
      </c>
      <c r="B6954" s="64">
        <f t="shared" si="868"/>
        <v>700</v>
      </c>
      <c r="C6954" s="64">
        <f t="shared" si="869"/>
        <v>1</v>
      </c>
      <c r="D6954" s="64">
        <f t="shared" si="870"/>
        <v>696</v>
      </c>
      <c r="E6954" s="64">
        <f t="shared" si="871"/>
        <v>3476</v>
      </c>
      <c r="F6954" s="64" t="str">
        <f t="shared" si="864"/>
        <v/>
      </c>
      <c r="G6954" s="64" t="str">
        <f t="shared" si="865"/>
        <v/>
      </c>
      <c r="H6954" s="64" t="str">
        <f t="shared" si="866"/>
        <v/>
      </c>
      <c r="I6954" s="80" t="str">
        <f>IFERROR(VLOOKUP(D6954,Sheet2!A:B,2,0),"")</f>
        <v/>
      </c>
      <c r="J6954" s="64" t="str">
        <f>IFERROR(IF(I6954&lt;&gt;"",VLOOKUP(I6954,Sheet2!B:C,2,0),""),"")</f>
        <v/>
      </c>
      <c r="K6954" s="64" t="str">
        <f>IFERROR( IF(I6954&lt;&gt;"", HLOOKUP(L$2+$A6954,Sheet2!BX:NK,2,0),""),"")</f>
        <v/>
      </c>
      <c r="L6954" t="str">
        <f>IF(OR(HLOOKUP(L$2+$A6954,Sheet2!BX:NK,$B6954,0),HLOOKUP(L$2+$A6954,Sheet2!BX:NK,$B6954,0)&lt;&gt;""),HLOOKUP(L$2+$A6954,Sheet2!BX:NK,$B6954,0),"")</f>
        <v/>
      </c>
      <c r="M6954" t="str">
        <f>IF(OR(HLOOKUP(M$2+$A6954,Sheet2!BY:NL,$B6954,0),HLOOKUP(M$2+$A6954,Sheet2!BY:NL,$B6954,0)&lt;&gt;""),HLOOKUP(M$2+$A6954,Sheet2!BY:NL,$B6954,0),"")</f>
        <v/>
      </c>
      <c r="N6954" t="str">
        <f>IF(OR(HLOOKUP(N$2+$A6954,Sheet2!BZ:NM,$B6954,0),HLOOKUP(N$2+$A6954,Sheet2!BZ:NM,$B6954,0)&lt;&gt;""),HLOOKUP(N$2+$A6954,Sheet2!BZ:NM,$B6954,0),"")</f>
        <v/>
      </c>
      <c r="O6954" t="str">
        <f>IF(OR(HLOOKUP(O$2+$A6954,Sheet2!CA:NN,$B6954,0),HLOOKUP(O$2+$A6954,Sheet2!CA:NN,$B6954,0)&lt;&gt;""),HLOOKUP(O$2+$A6954,Sheet2!CA:NN,$B6954,0),"")</f>
        <v/>
      </c>
      <c r="P6954" t="str">
        <f>IF(OR(HLOOKUP(P$2+$A6954,Sheet2!CB:NO,$B6954,0),HLOOKUP(P$2+$A6954,Sheet2!CB:NO,$B6954,0)&lt;&gt;""),HLOOKUP(P$2+$A6954,Sheet2!CB:NO,$B6954,0),"")</f>
        <v/>
      </c>
      <c r="Q6954" t="str">
        <f>IF(OR(HLOOKUP(Q$2+$A6954,Sheet2!CC:NO,$B6954,0),HLOOKUP(Q$2+$A6954,Sheet2!CC:NO,$B6954,0)&lt;&gt;""),HLOOKUP(Q$2+$A6954,Sheet2!CC:NO,$B6954,0),"")</f>
        <v/>
      </c>
    </row>
    <row r="6955" spans="1:17" x14ac:dyDescent="0.25">
      <c r="A6955" s="64">
        <f t="shared" si="867"/>
        <v>6</v>
      </c>
      <c r="B6955" s="64">
        <f t="shared" si="868"/>
        <v>700</v>
      </c>
      <c r="C6955" s="64">
        <f t="shared" si="869"/>
        <v>2</v>
      </c>
      <c r="D6955" s="64">
        <f t="shared" si="870"/>
        <v>696</v>
      </c>
      <c r="E6955" s="64">
        <f t="shared" si="871"/>
        <v>3476</v>
      </c>
      <c r="F6955" s="64" t="str">
        <f t="shared" si="864"/>
        <v/>
      </c>
      <c r="G6955" s="64" t="str">
        <f t="shared" si="865"/>
        <v/>
      </c>
      <c r="H6955" s="64" t="str">
        <f t="shared" si="866"/>
        <v/>
      </c>
      <c r="I6955" s="80" t="str">
        <f>IFERROR(VLOOKUP(D6955,Sheet2!A:B,2,0),"")</f>
        <v/>
      </c>
      <c r="J6955" s="64" t="str">
        <f>IFERROR(IF(I6955&lt;&gt;"",VLOOKUP(I6955,Sheet2!B:C,2,0),""),"")</f>
        <v/>
      </c>
      <c r="K6955" s="64" t="str">
        <f>IFERROR( IF(I6955&lt;&gt;"", HLOOKUP(L$2+$A6955,Sheet2!BX:NK,2,0),""),"")</f>
        <v/>
      </c>
      <c r="L6955" t="str">
        <f>IF(OR(HLOOKUP(L$2+$A6955,Sheet2!BX:NK,$B6955,0),HLOOKUP(L$2+$A6955,Sheet2!BX:NK,$B6955,0)&lt;&gt;""),HLOOKUP(L$2+$A6955,Sheet2!BX:NK,$B6955,0),"")</f>
        <v/>
      </c>
      <c r="M6955" t="str">
        <f>IF(OR(HLOOKUP(M$2+$A6955,Sheet2!BY:NL,$B6955,0),HLOOKUP(M$2+$A6955,Sheet2!BY:NL,$B6955,0)&lt;&gt;""),HLOOKUP(M$2+$A6955,Sheet2!BY:NL,$B6955,0),"")</f>
        <v/>
      </c>
      <c r="N6955" t="str">
        <f>IF(OR(HLOOKUP(N$2+$A6955,Sheet2!BZ:NM,$B6955,0),HLOOKUP(N$2+$A6955,Sheet2!BZ:NM,$B6955,0)&lt;&gt;""),HLOOKUP(N$2+$A6955,Sheet2!BZ:NM,$B6955,0),"")</f>
        <v/>
      </c>
      <c r="O6955" t="str">
        <f>IF(OR(HLOOKUP(O$2+$A6955,Sheet2!CA:NN,$B6955,0),HLOOKUP(O$2+$A6955,Sheet2!CA:NN,$B6955,0)&lt;&gt;""),HLOOKUP(O$2+$A6955,Sheet2!CA:NN,$B6955,0),"")</f>
        <v/>
      </c>
      <c r="P6955" t="str">
        <f>IF(OR(HLOOKUP(P$2+$A6955,Sheet2!CB:NO,$B6955,0),HLOOKUP(P$2+$A6955,Sheet2!CB:NO,$B6955,0)&lt;&gt;""),HLOOKUP(P$2+$A6955,Sheet2!CB:NO,$B6955,0),"")</f>
        <v/>
      </c>
      <c r="Q6955" t="str">
        <f>IF(OR(HLOOKUP(Q$2+$A6955,Sheet2!CC:NO,$B6955,0),HLOOKUP(Q$2+$A6955,Sheet2!CC:NO,$B6955,0)&lt;&gt;""),HLOOKUP(Q$2+$A6955,Sheet2!CC:NO,$B6955,0),"")</f>
        <v/>
      </c>
    </row>
    <row r="6956" spans="1:17" x14ac:dyDescent="0.25">
      <c r="A6956" s="64">
        <f t="shared" si="867"/>
        <v>12</v>
      </c>
      <c r="B6956" s="64">
        <f t="shared" si="868"/>
        <v>700</v>
      </c>
      <c r="C6956" s="64">
        <f t="shared" si="869"/>
        <v>3</v>
      </c>
      <c r="D6956" s="64">
        <f t="shared" si="870"/>
        <v>696</v>
      </c>
      <c r="E6956" s="64">
        <f t="shared" si="871"/>
        <v>3476</v>
      </c>
      <c r="F6956" s="64" t="str">
        <f t="shared" si="864"/>
        <v/>
      </c>
      <c r="G6956" s="64" t="str">
        <f t="shared" si="865"/>
        <v/>
      </c>
      <c r="H6956" s="64" t="str">
        <f t="shared" si="866"/>
        <v/>
      </c>
      <c r="I6956" s="80" t="str">
        <f>IFERROR(VLOOKUP(D6956,Sheet2!A:B,2,0),"")</f>
        <v/>
      </c>
      <c r="J6956" s="64" t="str">
        <f>IFERROR(IF(I6956&lt;&gt;"",VLOOKUP(I6956,Sheet2!B:C,2,0),""),"")</f>
        <v/>
      </c>
      <c r="K6956" s="64" t="str">
        <f>IFERROR( IF(I6956&lt;&gt;"", HLOOKUP(L$2+$A6956,Sheet2!BX:NK,2,0),""),"")</f>
        <v/>
      </c>
      <c r="L6956" t="str">
        <f>IF(OR(HLOOKUP(L$2+$A6956,Sheet2!BX:NK,$B6956,0),HLOOKUP(L$2+$A6956,Sheet2!BX:NK,$B6956,0)&lt;&gt;""),HLOOKUP(L$2+$A6956,Sheet2!BX:NK,$B6956,0),"")</f>
        <v/>
      </c>
      <c r="M6956" t="str">
        <f>IF(OR(HLOOKUP(M$2+$A6956,Sheet2!BY:NL,$B6956,0),HLOOKUP(M$2+$A6956,Sheet2!BY:NL,$B6956,0)&lt;&gt;""),HLOOKUP(M$2+$A6956,Sheet2!BY:NL,$B6956,0),"")</f>
        <v/>
      </c>
      <c r="N6956" t="str">
        <f>IF(OR(HLOOKUP(N$2+$A6956,Sheet2!BZ:NM,$B6956,0),HLOOKUP(N$2+$A6956,Sheet2!BZ:NM,$B6956,0)&lt;&gt;""),HLOOKUP(N$2+$A6956,Sheet2!BZ:NM,$B6956,0),"")</f>
        <v/>
      </c>
      <c r="O6956" t="str">
        <f>IF(OR(HLOOKUP(O$2+$A6956,Sheet2!CA:NN,$B6956,0),HLOOKUP(O$2+$A6956,Sheet2!CA:NN,$B6956,0)&lt;&gt;""),HLOOKUP(O$2+$A6956,Sheet2!CA:NN,$B6956,0),"")</f>
        <v/>
      </c>
      <c r="P6956" t="str">
        <f>IF(OR(HLOOKUP(P$2+$A6956,Sheet2!CB:NO,$B6956,0),HLOOKUP(P$2+$A6956,Sheet2!CB:NO,$B6956,0)&lt;&gt;""),HLOOKUP(P$2+$A6956,Sheet2!CB:NO,$B6956,0),"")</f>
        <v/>
      </c>
      <c r="Q6956" t="str">
        <f>IF(OR(HLOOKUP(Q$2+$A6956,Sheet2!CC:NO,$B6956,0),HLOOKUP(Q$2+$A6956,Sheet2!CC:NO,$B6956,0)&lt;&gt;""),HLOOKUP(Q$2+$A6956,Sheet2!CC:NO,$B6956,0),"")</f>
        <v/>
      </c>
    </row>
    <row r="6957" spans="1:17" x14ac:dyDescent="0.25">
      <c r="A6957" s="64">
        <f t="shared" si="867"/>
        <v>18</v>
      </c>
      <c r="B6957" s="64">
        <f t="shared" si="868"/>
        <v>700</v>
      </c>
      <c r="C6957" s="64">
        <f t="shared" si="869"/>
        <v>4</v>
      </c>
      <c r="D6957" s="64">
        <f t="shared" si="870"/>
        <v>696</v>
      </c>
      <c r="E6957" s="64">
        <f t="shared" si="871"/>
        <v>3476</v>
      </c>
      <c r="F6957" s="64" t="str">
        <f t="shared" si="864"/>
        <v/>
      </c>
      <c r="G6957" s="64" t="str">
        <f t="shared" si="865"/>
        <v/>
      </c>
      <c r="H6957" s="64" t="str">
        <f t="shared" si="866"/>
        <v/>
      </c>
      <c r="I6957" s="80" t="str">
        <f>IFERROR(VLOOKUP(D6957,Sheet2!A:B,2,0),"")</f>
        <v/>
      </c>
      <c r="J6957" s="64" t="str">
        <f>IFERROR(IF(I6957&lt;&gt;"",VLOOKUP(I6957,Sheet2!B:C,2,0),""),"")</f>
        <v/>
      </c>
      <c r="K6957" s="64" t="str">
        <f>IFERROR( IF(I6957&lt;&gt;"", HLOOKUP(L$2+$A6957,Sheet2!BX:NK,2,0),""),"")</f>
        <v/>
      </c>
      <c r="L6957" t="str">
        <f>IF(OR(HLOOKUP(L$2+$A6957,Sheet2!BX:NK,$B6957,0),HLOOKUP(L$2+$A6957,Sheet2!BX:NK,$B6957,0)&lt;&gt;""),HLOOKUP(L$2+$A6957,Sheet2!BX:NK,$B6957,0),"")</f>
        <v/>
      </c>
      <c r="M6957" t="str">
        <f>IF(OR(HLOOKUP(M$2+$A6957,Sheet2!BY:NL,$B6957,0),HLOOKUP(M$2+$A6957,Sheet2!BY:NL,$B6957,0)&lt;&gt;""),HLOOKUP(M$2+$A6957,Sheet2!BY:NL,$B6957,0),"")</f>
        <v/>
      </c>
      <c r="N6957" t="str">
        <f>IF(OR(HLOOKUP(N$2+$A6957,Sheet2!BZ:NM,$B6957,0),HLOOKUP(N$2+$A6957,Sheet2!BZ:NM,$B6957,0)&lt;&gt;""),HLOOKUP(N$2+$A6957,Sheet2!BZ:NM,$B6957,0),"")</f>
        <v/>
      </c>
      <c r="O6957" t="str">
        <f>IF(OR(HLOOKUP(O$2+$A6957,Sheet2!CA:NN,$B6957,0),HLOOKUP(O$2+$A6957,Sheet2!CA:NN,$B6957,0)&lt;&gt;""),HLOOKUP(O$2+$A6957,Sheet2!CA:NN,$B6957,0),"")</f>
        <v/>
      </c>
      <c r="P6957" t="str">
        <f>IF(OR(HLOOKUP(P$2+$A6957,Sheet2!CB:NO,$B6957,0),HLOOKUP(P$2+$A6957,Sheet2!CB:NO,$B6957,0)&lt;&gt;""),HLOOKUP(P$2+$A6957,Sheet2!CB:NO,$B6957,0),"")</f>
        <v/>
      </c>
      <c r="Q6957" t="str">
        <f>IF(OR(HLOOKUP(Q$2+$A6957,Sheet2!CC:NO,$B6957,0),HLOOKUP(Q$2+$A6957,Sheet2!CC:NO,$B6957,0)&lt;&gt;""),HLOOKUP(Q$2+$A6957,Sheet2!CC:NO,$B6957,0),"")</f>
        <v/>
      </c>
    </row>
    <row r="6958" spans="1:17" x14ac:dyDescent="0.25">
      <c r="A6958" s="64">
        <f t="shared" si="867"/>
        <v>24</v>
      </c>
      <c r="B6958" s="64">
        <f t="shared" si="868"/>
        <v>700</v>
      </c>
      <c r="C6958" s="64">
        <f t="shared" si="869"/>
        <v>5</v>
      </c>
      <c r="D6958" s="64">
        <f t="shared" si="870"/>
        <v>696</v>
      </c>
      <c r="E6958" s="64">
        <f t="shared" si="871"/>
        <v>3476</v>
      </c>
      <c r="F6958" s="64" t="str">
        <f t="shared" si="864"/>
        <v/>
      </c>
      <c r="G6958" s="64" t="str">
        <f t="shared" si="865"/>
        <v/>
      </c>
      <c r="H6958" s="64" t="str">
        <f t="shared" si="866"/>
        <v/>
      </c>
      <c r="I6958" s="80" t="str">
        <f>IFERROR(VLOOKUP(D6958,Sheet2!A:B,2,0),"")</f>
        <v/>
      </c>
      <c r="J6958" s="64" t="str">
        <f>IFERROR(IF(I6958&lt;&gt;"",VLOOKUP(I6958,Sheet2!B:C,2,0),""),"")</f>
        <v/>
      </c>
      <c r="K6958" s="64" t="str">
        <f>IFERROR( IF(I6958&lt;&gt;"", HLOOKUP(L$2+$A6958,Sheet2!BX:NK,2,0),""),"")</f>
        <v/>
      </c>
      <c r="L6958" t="str">
        <f>IF(OR(HLOOKUP(L$2+$A6958,Sheet2!BX:NK,$B6958,0),HLOOKUP(L$2+$A6958,Sheet2!BX:NK,$B6958,0)&lt;&gt;""),HLOOKUP(L$2+$A6958,Sheet2!BX:NK,$B6958,0),"")</f>
        <v/>
      </c>
      <c r="M6958" t="str">
        <f>IF(OR(HLOOKUP(M$2+$A6958,Sheet2!BY:NL,$B6958,0),HLOOKUP(M$2+$A6958,Sheet2!BY:NL,$B6958,0)&lt;&gt;""),HLOOKUP(M$2+$A6958,Sheet2!BY:NL,$B6958,0),"")</f>
        <v/>
      </c>
      <c r="N6958" t="str">
        <f>IF(OR(HLOOKUP(N$2+$A6958,Sheet2!BZ:NM,$B6958,0),HLOOKUP(N$2+$A6958,Sheet2!BZ:NM,$B6958,0)&lt;&gt;""),HLOOKUP(N$2+$A6958,Sheet2!BZ:NM,$B6958,0),"")</f>
        <v/>
      </c>
      <c r="O6958" t="str">
        <f>IF(OR(HLOOKUP(O$2+$A6958,Sheet2!CA:NN,$B6958,0),HLOOKUP(O$2+$A6958,Sheet2!CA:NN,$B6958,0)&lt;&gt;""),HLOOKUP(O$2+$A6958,Sheet2!CA:NN,$B6958,0),"")</f>
        <v/>
      </c>
      <c r="P6958" t="str">
        <f>IF(OR(HLOOKUP(P$2+$A6958,Sheet2!CB:NO,$B6958,0),HLOOKUP(P$2+$A6958,Sheet2!CB:NO,$B6958,0)&lt;&gt;""),HLOOKUP(P$2+$A6958,Sheet2!CB:NO,$B6958,0),"")</f>
        <v/>
      </c>
      <c r="Q6958" t="str">
        <f>IF(OR(HLOOKUP(Q$2+$A6958,Sheet2!CC:NO,$B6958,0),HLOOKUP(Q$2+$A6958,Sheet2!CC:NO,$B6958,0)&lt;&gt;""),HLOOKUP(Q$2+$A6958,Sheet2!CC:NO,$B6958,0),"")</f>
        <v/>
      </c>
    </row>
    <row r="6959" spans="1:17" x14ac:dyDescent="0.25">
      <c r="A6959" s="64">
        <f t="shared" si="867"/>
        <v>30</v>
      </c>
      <c r="B6959" s="64">
        <f t="shared" si="868"/>
        <v>700</v>
      </c>
      <c r="C6959" s="64">
        <f t="shared" si="869"/>
        <v>6</v>
      </c>
      <c r="D6959" s="64">
        <f t="shared" si="870"/>
        <v>696</v>
      </c>
      <c r="E6959" s="64">
        <f t="shared" si="871"/>
        <v>3476</v>
      </c>
      <c r="F6959" s="64" t="str">
        <f t="shared" si="864"/>
        <v/>
      </c>
      <c r="G6959" s="64" t="str">
        <f t="shared" si="865"/>
        <v/>
      </c>
      <c r="H6959" s="64" t="str">
        <f t="shared" si="866"/>
        <v/>
      </c>
      <c r="I6959" s="80" t="str">
        <f>IFERROR(VLOOKUP(D6959,Sheet2!A:B,2,0),"")</f>
        <v/>
      </c>
      <c r="J6959" s="64" t="str">
        <f>IFERROR(IF(I6959&lt;&gt;"",VLOOKUP(I6959,Sheet2!B:C,2,0),""),"")</f>
        <v/>
      </c>
      <c r="K6959" s="64" t="str">
        <f>IFERROR( IF(I6959&lt;&gt;"", HLOOKUP(L$2+$A6959,Sheet2!BX:NK,2,0),""),"")</f>
        <v/>
      </c>
      <c r="L6959" t="str">
        <f>IF(OR(HLOOKUP(L$2+$A6959,Sheet2!BX:NK,$B6959,0),HLOOKUP(L$2+$A6959,Sheet2!BX:NK,$B6959,0)&lt;&gt;""),HLOOKUP(L$2+$A6959,Sheet2!BX:NK,$B6959,0),"")</f>
        <v/>
      </c>
      <c r="M6959" t="str">
        <f>IF(OR(HLOOKUP(M$2+$A6959,Sheet2!BY:NL,$B6959,0),HLOOKUP(M$2+$A6959,Sheet2!BY:NL,$B6959,0)&lt;&gt;""),HLOOKUP(M$2+$A6959,Sheet2!BY:NL,$B6959,0),"")</f>
        <v/>
      </c>
      <c r="N6959" t="str">
        <f>IF(OR(HLOOKUP(N$2+$A6959,Sheet2!BZ:NM,$B6959,0),HLOOKUP(N$2+$A6959,Sheet2!BZ:NM,$B6959,0)&lt;&gt;""),HLOOKUP(N$2+$A6959,Sheet2!BZ:NM,$B6959,0),"")</f>
        <v/>
      </c>
      <c r="O6959" t="str">
        <f>IF(OR(HLOOKUP(O$2+$A6959,Sheet2!CA:NN,$B6959,0),HLOOKUP(O$2+$A6959,Sheet2!CA:NN,$B6959,0)&lt;&gt;""),HLOOKUP(O$2+$A6959,Sheet2!CA:NN,$B6959,0),"")</f>
        <v/>
      </c>
      <c r="P6959" t="str">
        <f>IF(OR(HLOOKUP(P$2+$A6959,Sheet2!CB:NO,$B6959,0),HLOOKUP(P$2+$A6959,Sheet2!CB:NO,$B6959,0)&lt;&gt;""),HLOOKUP(P$2+$A6959,Sheet2!CB:NO,$B6959,0),"")</f>
        <v/>
      </c>
      <c r="Q6959" t="str">
        <f>IF(OR(HLOOKUP(Q$2+$A6959,Sheet2!CC:NO,$B6959,0),HLOOKUP(Q$2+$A6959,Sheet2!CC:NO,$B6959,0)&lt;&gt;""),HLOOKUP(Q$2+$A6959,Sheet2!CC:NO,$B6959,0),"")</f>
        <v/>
      </c>
    </row>
    <row r="6960" spans="1:17" x14ac:dyDescent="0.25">
      <c r="A6960" s="64">
        <f t="shared" si="867"/>
        <v>36</v>
      </c>
      <c r="B6960" s="64">
        <f t="shared" si="868"/>
        <v>700</v>
      </c>
      <c r="C6960" s="64">
        <f t="shared" si="869"/>
        <v>7</v>
      </c>
      <c r="D6960" s="64">
        <f t="shared" si="870"/>
        <v>696</v>
      </c>
      <c r="E6960" s="64">
        <f t="shared" si="871"/>
        <v>3476</v>
      </c>
      <c r="F6960" s="64" t="str">
        <f t="shared" si="864"/>
        <v/>
      </c>
      <c r="G6960" s="64" t="str">
        <f t="shared" si="865"/>
        <v/>
      </c>
      <c r="H6960" s="64" t="str">
        <f t="shared" si="866"/>
        <v/>
      </c>
      <c r="I6960" s="80" t="str">
        <f>IFERROR(VLOOKUP(D6960,Sheet2!A:B,2,0),"")</f>
        <v/>
      </c>
      <c r="J6960" s="64" t="str">
        <f>IFERROR(IF(I6960&lt;&gt;"",VLOOKUP(I6960,Sheet2!B:C,2,0),""),"")</f>
        <v/>
      </c>
      <c r="K6960" s="64" t="str">
        <f>IFERROR( IF(I6960&lt;&gt;"", HLOOKUP(L$2+$A6960,Sheet2!BX:NK,2,0),""),"")</f>
        <v/>
      </c>
      <c r="L6960" t="str">
        <f>IF(OR(HLOOKUP(L$2+$A6960,Sheet2!BX:NK,$B6960,0),HLOOKUP(L$2+$A6960,Sheet2!BX:NK,$B6960,0)&lt;&gt;""),HLOOKUP(L$2+$A6960,Sheet2!BX:NK,$B6960,0),"")</f>
        <v/>
      </c>
      <c r="M6960" t="str">
        <f>IF(OR(HLOOKUP(M$2+$A6960,Sheet2!BY:NL,$B6960,0),HLOOKUP(M$2+$A6960,Sheet2!BY:NL,$B6960,0)&lt;&gt;""),HLOOKUP(M$2+$A6960,Sheet2!BY:NL,$B6960,0),"")</f>
        <v/>
      </c>
      <c r="N6960" t="str">
        <f>IF(OR(HLOOKUP(N$2+$A6960,Sheet2!BZ:NM,$B6960,0),HLOOKUP(N$2+$A6960,Sheet2!BZ:NM,$B6960,0)&lt;&gt;""),HLOOKUP(N$2+$A6960,Sheet2!BZ:NM,$B6960,0),"")</f>
        <v/>
      </c>
      <c r="O6960" t="str">
        <f>IF(OR(HLOOKUP(O$2+$A6960,Sheet2!CA:NN,$B6960,0),HLOOKUP(O$2+$A6960,Sheet2!CA:NN,$B6960,0)&lt;&gt;""),HLOOKUP(O$2+$A6960,Sheet2!CA:NN,$B6960,0),"")</f>
        <v/>
      </c>
      <c r="P6960" t="str">
        <f>IF(OR(HLOOKUP(P$2+$A6960,Sheet2!CB:NO,$B6960,0),HLOOKUP(P$2+$A6960,Sheet2!CB:NO,$B6960,0)&lt;&gt;""),HLOOKUP(P$2+$A6960,Sheet2!CB:NO,$B6960,0),"")</f>
        <v/>
      </c>
      <c r="Q6960" t="str">
        <f>IF(OR(HLOOKUP(Q$2+$A6960,Sheet2!CC:NO,$B6960,0),HLOOKUP(Q$2+$A6960,Sheet2!CC:NO,$B6960,0)&lt;&gt;""),HLOOKUP(Q$2+$A6960,Sheet2!CC:NO,$B6960,0),"")</f>
        <v/>
      </c>
    </row>
    <row r="6961" spans="1:17" x14ac:dyDescent="0.25">
      <c r="A6961" s="64">
        <f t="shared" si="867"/>
        <v>42</v>
      </c>
      <c r="B6961" s="64">
        <f t="shared" si="868"/>
        <v>700</v>
      </c>
      <c r="C6961" s="64">
        <f t="shared" si="869"/>
        <v>8</v>
      </c>
      <c r="D6961" s="64">
        <f t="shared" si="870"/>
        <v>696</v>
      </c>
      <c r="E6961" s="64">
        <f t="shared" si="871"/>
        <v>3476</v>
      </c>
      <c r="F6961" s="64" t="str">
        <f t="shared" si="864"/>
        <v/>
      </c>
      <c r="G6961" s="64" t="str">
        <f t="shared" si="865"/>
        <v/>
      </c>
      <c r="H6961" s="64" t="str">
        <f t="shared" si="866"/>
        <v/>
      </c>
      <c r="I6961" s="80" t="str">
        <f>IFERROR(VLOOKUP(D6961,Sheet2!A:B,2,0),"")</f>
        <v/>
      </c>
      <c r="J6961" s="64" t="str">
        <f>IFERROR(IF(I6961&lt;&gt;"",VLOOKUP(I6961,Sheet2!B:C,2,0),""),"")</f>
        <v/>
      </c>
      <c r="K6961" s="64" t="str">
        <f>IFERROR( IF(I6961&lt;&gt;"", HLOOKUP(L$2+$A6961,Sheet2!BX:NK,2,0),""),"")</f>
        <v/>
      </c>
      <c r="L6961" t="str">
        <f>IF(OR(HLOOKUP(L$2+$A6961,Sheet2!BX:NK,$B6961,0),HLOOKUP(L$2+$A6961,Sheet2!BX:NK,$B6961,0)&lt;&gt;""),HLOOKUP(L$2+$A6961,Sheet2!BX:NK,$B6961,0),"")</f>
        <v/>
      </c>
      <c r="M6961" t="str">
        <f>IF(OR(HLOOKUP(M$2+$A6961,Sheet2!BY:NL,$B6961,0),HLOOKUP(M$2+$A6961,Sheet2!BY:NL,$B6961,0)&lt;&gt;""),HLOOKUP(M$2+$A6961,Sheet2!BY:NL,$B6961,0),"")</f>
        <v/>
      </c>
      <c r="N6961" t="str">
        <f>IF(OR(HLOOKUP(N$2+$A6961,Sheet2!BZ:NM,$B6961,0),HLOOKUP(N$2+$A6961,Sheet2!BZ:NM,$B6961,0)&lt;&gt;""),HLOOKUP(N$2+$A6961,Sheet2!BZ:NM,$B6961,0),"")</f>
        <v/>
      </c>
      <c r="O6961" t="str">
        <f>IF(OR(HLOOKUP(O$2+$A6961,Sheet2!CA:NN,$B6961,0),HLOOKUP(O$2+$A6961,Sheet2!CA:NN,$B6961,0)&lt;&gt;""),HLOOKUP(O$2+$A6961,Sheet2!CA:NN,$B6961,0),"")</f>
        <v/>
      </c>
      <c r="P6961" t="str">
        <f>IF(OR(HLOOKUP(P$2+$A6961,Sheet2!CB:NO,$B6961,0),HLOOKUP(P$2+$A6961,Sheet2!CB:NO,$B6961,0)&lt;&gt;""),HLOOKUP(P$2+$A6961,Sheet2!CB:NO,$B6961,0),"")</f>
        <v/>
      </c>
      <c r="Q6961" t="str">
        <f>IF(OR(HLOOKUP(Q$2+$A6961,Sheet2!CC:NO,$B6961,0),HLOOKUP(Q$2+$A6961,Sheet2!CC:NO,$B6961,0)&lt;&gt;""),HLOOKUP(Q$2+$A6961,Sheet2!CC:NO,$B6961,0),"")</f>
        <v/>
      </c>
    </row>
    <row r="6962" spans="1:17" x14ac:dyDescent="0.25">
      <c r="A6962" s="64">
        <f t="shared" si="867"/>
        <v>48</v>
      </c>
      <c r="B6962" s="64">
        <f t="shared" si="868"/>
        <v>700</v>
      </c>
      <c r="C6962" s="64">
        <f t="shared" si="869"/>
        <v>9</v>
      </c>
      <c r="D6962" s="64">
        <f t="shared" si="870"/>
        <v>696</v>
      </c>
      <c r="E6962" s="64">
        <f t="shared" si="871"/>
        <v>3476</v>
      </c>
      <c r="F6962" s="64" t="str">
        <f t="shared" si="864"/>
        <v/>
      </c>
      <c r="G6962" s="64" t="str">
        <f t="shared" si="865"/>
        <v/>
      </c>
      <c r="H6962" s="64" t="str">
        <f t="shared" si="866"/>
        <v/>
      </c>
      <c r="I6962" s="80" t="str">
        <f>IFERROR(VLOOKUP(D6962,Sheet2!A:B,2,0),"")</f>
        <v/>
      </c>
      <c r="J6962" s="64" t="str">
        <f>IFERROR(IF(I6962&lt;&gt;"",VLOOKUP(I6962,Sheet2!B:C,2,0),""),"")</f>
        <v/>
      </c>
      <c r="K6962" s="64" t="str">
        <f>IFERROR( IF(I6962&lt;&gt;"", HLOOKUP(L$2+$A6962,Sheet2!BX:NK,2,0),""),"")</f>
        <v/>
      </c>
      <c r="L6962" t="str">
        <f>IF(OR(HLOOKUP(L$2+$A6962,Sheet2!BX:NK,$B6962,0),HLOOKUP(L$2+$A6962,Sheet2!BX:NK,$B6962,0)&lt;&gt;""),HLOOKUP(L$2+$A6962,Sheet2!BX:NK,$B6962,0),"")</f>
        <v/>
      </c>
      <c r="M6962" t="str">
        <f>IF(OR(HLOOKUP(M$2+$A6962,Sheet2!BY:NL,$B6962,0),HLOOKUP(M$2+$A6962,Sheet2!BY:NL,$B6962,0)&lt;&gt;""),HLOOKUP(M$2+$A6962,Sheet2!BY:NL,$B6962,0),"")</f>
        <v/>
      </c>
      <c r="N6962" t="str">
        <f>IF(OR(HLOOKUP(N$2+$A6962,Sheet2!BZ:NM,$B6962,0),HLOOKUP(N$2+$A6962,Sheet2!BZ:NM,$B6962,0)&lt;&gt;""),HLOOKUP(N$2+$A6962,Sheet2!BZ:NM,$B6962,0),"")</f>
        <v/>
      </c>
      <c r="O6962" t="str">
        <f>IF(OR(HLOOKUP(O$2+$A6962,Sheet2!CA:NN,$B6962,0),HLOOKUP(O$2+$A6962,Sheet2!CA:NN,$B6962,0)&lt;&gt;""),HLOOKUP(O$2+$A6962,Sheet2!CA:NN,$B6962,0),"")</f>
        <v/>
      </c>
      <c r="P6962" t="str">
        <f>IF(OR(HLOOKUP(P$2+$A6962,Sheet2!CB:NO,$B6962,0),HLOOKUP(P$2+$A6962,Sheet2!CB:NO,$B6962,0)&lt;&gt;""),HLOOKUP(P$2+$A6962,Sheet2!CB:NO,$B6962,0),"")</f>
        <v/>
      </c>
      <c r="Q6962" t="str">
        <f>IF(OR(HLOOKUP(Q$2+$A6962,Sheet2!CC:NO,$B6962,0),HLOOKUP(Q$2+$A6962,Sheet2!CC:NO,$B6962,0)&lt;&gt;""),HLOOKUP(Q$2+$A6962,Sheet2!CC:NO,$B6962,0),"")</f>
        <v/>
      </c>
    </row>
    <row r="6963" spans="1:17" x14ac:dyDescent="0.25">
      <c r="A6963" s="64">
        <f t="shared" si="867"/>
        <v>54</v>
      </c>
      <c r="B6963" s="64">
        <f t="shared" si="868"/>
        <v>700</v>
      </c>
      <c r="C6963" s="64">
        <f t="shared" si="869"/>
        <v>10</v>
      </c>
      <c r="D6963" s="64">
        <f t="shared" si="870"/>
        <v>696</v>
      </c>
      <c r="E6963" s="64">
        <f t="shared" si="871"/>
        <v>3476</v>
      </c>
      <c r="F6963" s="64" t="str">
        <f t="shared" si="864"/>
        <v/>
      </c>
      <c r="G6963" s="64" t="str">
        <f t="shared" si="865"/>
        <v/>
      </c>
      <c r="H6963" s="64" t="str">
        <f t="shared" si="866"/>
        <v/>
      </c>
      <c r="I6963" s="80" t="str">
        <f>IFERROR(VLOOKUP(D6963,Sheet2!A:B,2,0),"")</f>
        <v/>
      </c>
      <c r="J6963" s="64" t="str">
        <f>IFERROR(IF(I6963&lt;&gt;"",VLOOKUP(I6963,Sheet2!B:C,2,0),""),"")</f>
        <v/>
      </c>
      <c r="K6963" s="64" t="str">
        <f>IFERROR( IF(I6963&lt;&gt;"", HLOOKUP(L$2+$A6963,Sheet2!BX:NK,2,0),""),"")</f>
        <v/>
      </c>
      <c r="L6963" t="str">
        <f>IF(OR(HLOOKUP(L$2+$A6963,Sheet2!BX:NK,$B6963,0),HLOOKUP(L$2+$A6963,Sheet2!BX:NK,$B6963,0)&lt;&gt;""),HLOOKUP(L$2+$A6963,Sheet2!BX:NK,$B6963,0),"")</f>
        <v/>
      </c>
      <c r="M6963" t="str">
        <f>IF(OR(HLOOKUP(M$2+$A6963,Sheet2!BY:NL,$B6963,0),HLOOKUP(M$2+$A6963,Sheet2!BY:NL,$B6963,0)&lt;&gt;""),HLOOKUP(M$2+$A6963,Sheet2!BY:NL,$B6963,0),"")</f>
        <v/>
      </c>
      <c r="N6963" t="str">
        <f>IF(OR(HLOOKUP(N$2+$A6963,Sheet2!BZ:NM,$B6963,0),HLOOKUP(N$2+$A6963,Sheet2!BZ:NM,$B6963,0)&lt;&gt;""),HLOOKUP(N$2+$A6963,Sheet2!BZ:NM,$B6963,0),"")</f>
        <v/>
      </c>
      <c r="O6963" t="str">
        <f>IF(OR(HLOOKUP(O$2+$A6963,Sheet2!CA:NN,$B6963,0),HLOOKUP(O$2+$A6963,Sheet2!CA:NN,$B6963,0)&lt;&gt;""),HLOOKUP(O$2+$A6963,Sheet2!CA:NN,$B6963,0),"")</f>
        <v/>
      </c>
      <c r="P6963" t="str">
        <f>IF(OR(HLOOKUP(P$2+$A6963,Sheet2!CB:NO,$B6963,0),HLOOKUP(P$2+$A6963,Sheet2!CB:NO,$B6963,0)&lt;&gt;""),HLOOKUP(P$2+$A6963,Sheet2!CB:NO,$B6963,0),"")</f>
        <v/>
      </c>
      <c r="Q6963" t="str">
        <f>IF(OR(HLOOKUP(Q$2+$A6963,Sheet2!CC:NO,$B6963,0),HLOOKUP(Q$2+$A6963,Sheet2!CC:NO,$B6963,0)&lt;&gt;""),HLOOKUP(Q$2+$A6963,Sheet2!CC:NO,$B6963,0),"")</f>
        <v/>
      </c>
    </row>
    <row r="6964" spans="1:17" x14ac:dyDescent="0.25">
      <c r="A6964" s="64">
        <f t="shared" si="867"/>
        <v>0</v>
      </c>
      <c r="B6964" s="64">
        <f t="shared" si="868"/>
        <v>701</v>
      </c>
      <c r="C6964" s="64">
        <f t="shared" si="869"/>
        <v>1</v>
      </c>
      <c r="D6964" s="64">
        <f t="shared" si="870"/>
        <v>697</v>
      </c>
      <c r="E6964" s="64">
        <f t="shared" si="871"/>
        <v>3481</v>
      </c>
      <c r="F6964" s="64" t="str">
        <f t="shared" si="864"/>
        <v/>
      </c>
      <c r="G6964" s="64" t="str">
        <f t="shared" si="865"/>
        <v/>
      </c>
      <c r="H6964" s="64" t="str">
        <f t="shared" si="866"/>
        <v/>
      </c>
      <c r="I6964" s="80" t="str">
        <f>IFERROR(VLOOKUP(D6964,Sheet2!A:B,2,0),"")</f>
        <v/>
      </c>
      <c r="J6964" s="64" t="str">
        <f>IFERROR(IF(I6964&lt;&gt;"",VLOOKUP(I6964,Sheet2!B:C,2,0),""),"")</f>
        <v/>
      </c>
      <c r="K6964" s="64" t="str">
        <f>IFERROR( IF(I6964&lt;&gt;"", HLOOKUP(L$2+$A6964,Sheet2!BX:NK,2,0),""),"")</f>
        <v/>
      </c>
      <c r="L6964" t="str">
        <f>IF(OR(HLOOKUP(L$2+$A6964,Sheet2!BX:NK,$B6964,0),HLOOKUP(L$2+$A6964,Sheet2!BX:NK,$B6964,0)&lt;&gt;""),HLOOKUP(L$2+$A6964,Sheet2!BX:NK,$B6964,0),"")</f>
        <v/>
      </c>
      <c r="M6964" t="str">
        <f>IF(OR(HLOOKUP(M$2+$A6964,Sheet2!BY:NL,$B6964,0),HLOOKUP(M$2+$A6964,Sheet2!BY:NL,$B6964,0)&lt;&gt;""),HLOOKUP(M$2+$A6964,Sheet2!BY:NL,$B6964,0),"")</f>
        <v/>
      </c>
      <c r="N6964" t="str">
        <f>IF(OR(HLOOKUP(N$2+$A6964,Sheet2!BZ:NM,$B6964,0),HLOOKUP(N$2+$A6964,Sheet2!BZ:NM,$B6964,0)&lt;&gt;""),HLOOKUP(N$2+$A6964,Sheet2!BZ:NM,$B6964,0),"")</f>
        <v/>
      </c>
      <c r="O6964" t="str">
        <f>IF(OR(HLOOKUP(O$2+$A6964,Sheet2!CA:NN,$B6964,0),HLOOKUP(O$2+$A6964,Sheet2!CA:NN,$B6964,0)&lt;&gt;""),HLOOKUP(O$2+$A6964,Sheet2!CA:NN,$B6964,0),"")</f>
        <v/>
      </c>
      <c r="P6964" t="str">
        <f>IF(OR(HLOOKUP(P$2+$A6964,Sheet2!CB:NO,$B6964,0),HLOOKUP(P$2+$A6964,Sheet2!CB:NO,$B6964,0)&lt;&gt;""),HLOOKUP(P$2+$A6964,Sheet2!CB:NO,$B6964,0),"")</f>
        <v/>
      </c>
      <c r="Q6964" t="str">
        <f>IF(OR(HLOOKUP(Q$2+$A6964,Sheet2!CC:NO,$B6964,0),HLOOKUP(Q$2+$A6964,Sheet2!CC:NO,$B6964,0)&lt;&gt;""),HLOOKUP(Q$2+$A6964,Sheet2!CC:NO,$B6964,0),"")</f>
        <v/>
      </c>
    </row>
    <row r="6965" spans="1:17" x14ac:dyDescent="0.25">
      <c r="A6965" s="64">
        <f t="shared" si="867"/>
        <v>6</v>
      </c>
      <c r="B6965" s="64">
        <f t="shared" si="868"/>
        <v>701</v>
      </c>
      <c r="C6965" s="64">
        <f t="shared" si="869"/>
        <v>2</v>
      </c>
      <c r="D6965" s="64">
        <f t="shared" si="870"/>
        <v>697</v>
      </c>
      <c r="E6965" s="64">
        <f t="shared" si="871"/>
        <v>3481</v>
      </c>
      <c r="F6965" s="64" t="str">
        <f t="shared" si="864"/>
        <v/>
      </c>
      <c r="G6965" s="64" t="str">
        <f t="shared" si="865"/>
        <v/>
      </c>
      <c r="H6965" s="64" t="str">
        <f t="shared" si="866"/>
        <v/>
      </c>
      <c r="I6965" s="80" t="str">
        <f>IFERROR(VLOOKUP(D6965,Sheet2!A:B,2,0),"")</f>
        <v/>
      </c>
      <c r="J6965" s="64" t="str">
        <f>IFERROR(IF(I6965&lt;&gt;"",VLOOKUP(I6965,Sheet2!B:C,2,0),""),"")</f>
        <v/>
      </c>
      <c r="K6965" s="64" t="str">
        <f>IFERROR( IF(I6965&lt;&gt;"", HLOOKUP(L$2+$A6965,Sheet2!BX:NK,2,0),""),"")</f>
        <v/>
      </c>
      <c r="L6965" t="str">
        <f>IF(OR(HLOOKUP(L$2+$A6965,Sheet2!BX:NK,$B6965,0),HLOOKUP(L$2+$A6965,Sheet2!BX:NK,$B6965,0)&lt;&gt;""),HLOOKUP(L$2+$A6965,Sheet2!BX:NK,$B6965,0),"")</f>
        <v/>
      </c>
      <c r="M6965" t="str">
        <f>IF(OR(HLOOKUP(M$2+$A6965,Sheet2!BY:NL,$B6965,0),HLOOKUP(M$2+$A6965,Sheet2!BY:NL,$B6965,0)&lt;&gt;""),HLOOKUP(M$2+$A6965,Sheet2!BY:NL,$B6965,0),"")</f>
        <v/>
      </c>
      <c r="N6965" t="str">
        <f>IF(OR(HLOOKUP(N$2+$A6965,Sheet2!BZ:NM,$B6965,0),HLOOKUP(N$2+$A6965,Sheet2!BZ:NM,$B6965,0)&lt;&gt;""),HLOOKUP(N$2+$A6965,Sheet2!BZ:NM,$B6965,0),"")</f>
        <v/>
      </c>
      <c r="O6965" t="str">
        <f>IF(OR(HLOOKUP(O$2+$A6965,Sheet2!CA:NN,$B6965,0),HLOOKUP(O$2+$A6965,Sheet2!CA:NN,$B6965,0)&lt;&gt;""),HLOOKUP(O$2+$A6965,Sheet2!CA:NN,$B6965,0),"")</f>
        <v/>
      </c>
      <c r="P6965" t="str">
        <f>IF(OR(HLOOKUP(P$2+$A6965,Sheet2!CB:NO,$B6965,0),HLOOKUP(P$2+$A6965,Sheet2!CB:NO,$B6965,0)&lt;&gt;""),HLOOKUP(P$2+$A6965,Sheet2!CB:NO,$B6965,0),"")</f>
        <v/>
      </c>
      <c r="Q6965" t="str">
        <f>IF(OR(HLOOKUP(Q$2+$A6965,Sheet2!CC:NO,$B6965,0),HLOOKUP(Q$2+$A6965,Sheet2!CC:NO,$B6965,0)&lt;&gt;""),HLOOKUP(Q$2+$A6965,Sheet2!CC:NO,$B6965,0),"")</f>
        <v/>
      </c>
    </row>
    <row r="6966" spans="1:17" x14ac:dyDescent="0.25">
      <c r="A6966" s="64">
        <f t="shared" si="867"/>
        <v>12</v>
      </c>
      <c r="B6966" s="64">
        <f t="shared" si="868"/>
        <v>701</v>
      </c>
      <c r="C6966" s="64">
        <f t="shared" si="869"/>
        <v>3</v>
      </c>
      <c r="D6966" s="64">
        <f t="shared" si="870"/>
        <v>697</v>
      </c>
      <c r="E6966" s="64">
        <f t="shared" si="871"/>
        <v>3481</v>
      </c>
      <c r="F6966" s="64" t="str">
        <f t="shared" si="864"/>
        <v/>
      </c>
      <c r="G6966" s="64" t="str">
        <f t="shared" si="865"/>
        <v/>
      </c>
      <c r="H6966" s="64" t="str">
        <f t="shared" si="866"/>
        <v/>
      </c>
      <c r="I6966" s="80" t="str">
        <f>IFERROR(VLOOKUP(D6966,Sheet2!A:B,2,0),"")</f>
        <v/>
      </c>
      <c r="J6966" s="64" t="str">
        <f>IFERROR(IF(I6966&lt;&gt;"",VLOOKUP(I6966,Sheet2!B:C,2,0),""),"")</f>
        <v/>
      </c>
      <c r="K6966" s="64" t="str">
        <f>IFERROR( IF(I6966&lt;&gt;"", HLOOKUP(L$2+$A6966,Sheet2!BX:NK,2,0),""),"")</f>
        <v/>
      </c>
      <c r="L6966" t="str">
        <f>IF(OR(HLOOKUP(L$2+$A6966,Sheet2!BX:NK,$B6966,0),HLOOKUP(L$2+$A6966,Sheet2!BX:NK,$B6966,0)&lt;&gt;""),HLOOKUP(L$2+$A6966,Sheet2!BX:NK,$B6966,0),"")</f>
        <v/>
      </c>
      <c r="M6966" t="str">
        <f>IF(OR(HLOOKUP(M$2+$A6966,Sheet2!BY:NL,$B6966,0),HLOOKUP(M$2+$A6966,Sheet2!BY:NL,$B6966,0)&lt;&gt;""),HLOOKUP(M$2+$A6966,Sheet2!BY:NL,$B6966,0),"")</f>
        <v/>
      </c>
      <c r="N6966" t="str">
        <f>IF(OR(HLOOKUP(N$2+$A6966,Sheet2!BZ:NM,$B6966,0),HLOOKUP(N$2+$A6966,Sheet2!BZ:NM,$B6966,0)&lt;&gt;""),HLOOKUP(N$2+$A6966,Sheet2!BZ:NM,$B6966,0),"")</f>
        <v/>
      </c>
      <c r="O6966" t="str">
        <f>IF(OR(HLOOKUP(O$2+$A6966,Sheet2!CA:NN,$B6966,0),HLOOKUP(O$2+$A6966,Sheet2!CA:NN,$B6966,0)&lt;&gt;""),HLOOKUP(O$2+$A6966,Sheet2!CA:NN,$B6966,0),"")</f>
        <v/>
      </c>
      <c r="P6966" t="str">
        <f>IF(OR(HLOOKUP(P$2+$A6966,Sheet2!CB:NO,$B6966,0),HLOOKUP(P$2+$A6966,Sheet2!CB:NO,$B6966,0)&lt;&gt;""),HLOOKUP(P$2+$A6966,Sheet2!CB:NO,$B6966,0),"")</f>
        <v/>
      </c>
      <c r="Q6966" t="str">
        <f>IF(OR(HLOOKUP(Q$2+$A6966,Sheet2!CC:NO,$B6966,0),HLOOKUP(Q$2+$A6966,Sheet2!CC:NO,$B6966,0)&lt;&gt;""),HLOOKUP(Q$2+$A6966,Sheet2!CC:NO,$B6966,0),"")</f>
        <v/>
      </c>
    </row>
    <row r="6967" spans="1:17" x14ac:dyDescent="0.25">
      <c r="A6967" s="64">
        <f t="shared" si="867"/>
        <v>18</v>
      </c>
      <c r="B6967" s="64">
        <f t="shared" si="868"/>
        <v>701</v>
      </c>
      <c r="C6967" s="64">
        <f t="shared" si="869"/>
        <v>4</v>
      </c>
      <c r="D6967" s="64">
        <f t="shared" si="870"/>
        <v>697</v>
      </c>
      <c r="E6967" s="64">
        <f t="shared" si="871"/>
        <v>3481</v>
      </c>
      <c r="F6967" s="64" t="str">
        <f t="shared" si="864"/>
        <v/>
      </c>
      <c r="G6967" s="64" t="str">
        <f t="shared" si="865"/>
        <v/>
      </c>
      <c r="H6967" s="64" t="str">
        <f t="shared" si="866"/>
        <v/>
      </c>
      <c r="I6967" s="80" t="str">
        <f>IFERROR(VLOOKUP(D6967,Sheet2!A:B,2,0),"")</f>
        <v/>
      </c>
      <c r="J6967" s="64" t="str">
        <f>IFERROR(IF(I6967&lt;&gt;"",VLOOKUP(I6967,Sheet2!B:C,2,0),""),"")</f>
        <v/>
      </c>
      <c r="K6967" s="64" t="str">
        <f>IFERROR( IF(I6967&lt;&gt;"", HLOOKUP(L$2+$A6967,Sheet2!BX:NK,2,0),""),"")</f>
        <v/>
      </c>
      <c r="L6967" t="str">
        <f>IF(OR(HLOOKUP(L$2+$A6967,Sheet2!BX:NK,$B6967,0),HLOOKUP(L$2+$A6967,Sheet2!BX:NK,$B6967,0)&lt;&gt;""),HLOOKUP(L$2+$A6967,Sheet2!BX:NK,$B6967,0),"")</f>
        <v/>
      </c>
      <c r="M6967" t="str">
        <f>IF(OR(HLOOKUP(M$2+$A6967,Sheet2!BY:NL,$B6967,0),HLOOKUP(M$2+$A6967,Sheet2!BY:NL,$B6967,0)&lt;&gt;""),HLOOKUP(M$2+$A6967,Sheet2!BY:NL,$B6967,0),"")</f>
        <v/>
      </c>
      <c r="N6967" t="str">
        <f>IF(OR(HLOOKUP(N$2+$A6967,Sheet2!BZ:NM,$B6967,0),HLOOKUP(N$2+$A6967,Sheet2!BZ:NM,$B6967,0)&lt;&gt;""),HLOOKUP(N$2+$A6967,Sheet2!BZ:NM,$B6967,0),"")</f>
        <v/>
      </c>
      <c r="O6967" t="str">
        <f>IF(OR(HLOOKUP(O$2+$A6967,Sheet2!CA:NN,$B6967,0),HLOOKUP(O$2+$A6967,Sheet2!CA:NN,$B6967,0)&lt;&gt;""),HLOOKUP(O$2+$A6967,Sheet2!CA:NN,$B6967,0),"")</f>
        <v/>
      </c>
      <c r="P6967" t="str">
        <f>IF(OR(HLOOKUP(P$2+$A6967,Sheet2!CB:NO,$B6967,0),HLOOKUP(P$2+$A6967,Sheet2!CB:NO,$B6967,0)&lt;&gt;""),HLOOKUP(P$2+$A6967,Sheet2!CB:NO,$B6967,0),"")</f>
        <v/>
      </c>
      <c r="Q6967" t="str">
        <f>IF(OR(HLOOKUP(Q$2+$A6967,Sheet2!CC:NO,$B6967,0),HLOOKUP(Q$2+$A6967,Sheet2!CC:NO,$B6967,0)&lt;&gt;""),HLOOKUP(Q$2+$A6967,Sheet2!CC:NO,$B6967,0),"")</f>
        <v/>
      </c>
    </row>
    <row r="6968" spans="1:17" x14ac:dyDescent="0.25">
      <c r="A6968" s="64">
        <f t="shared" si="867"/>
        <v>24</v>
      </c>
      <c r="B6968" s="64">
        <f t="shared" si="868"/>
        <v>701</v>
      </c>
      <c r="C6968" s="64">
        <f t="shared" si="869"/>
        <v>5</v>
      </c>
      <c r="D6968" s="64">
        <f t="shared" si="870"/>
        <v>697</v>
      </c>
      <c r="E6968" s="64">
        <f t="shared" si="871"/>
        <v>3481</v>
      </c>
      <c r="F6968" s="64" t="str">
        <f t="shared" si="864"/>
        <v/>
      </c>
      <c r="G6968" s="64" t="str">
        <f t="shared" si="865"/>
        <v/>
      </c>
      <c r="H6968" s="64" t="str">
        <f t="shared" si="866"/>
        <v/>
      </c>
      <c r="I6968" s="80" t="str">
        <f>IFERROR(VLOOKUP(D6968,Sheet2!A:B,2,0),"")</f>
        <v/>
      </c>
      <c r="J6968" s="64" t="str">
        <f>IFERROR(IF(I6968&lt;&gt;"",VLOOKUP(I6968,Sheet2!B:C,2,0),""),"")</f>
        <v/>
      </c>
      <c r="K6968" s="64" t="str">
        <f>IFERROR( IF(I6968&lt;&gt;"", HLOOKUP(L$2+$A6968,Sheet2!BX:NK,2,0),""),"")</f>
        <v/>
      </c>
      <c r="L6968" t="str">
        <f>IF(OR(HLOOKUP(L$2+$A6968,Sheet2!BX:NK,$B6968,0),HLOOKUP(L$2+$A6968,Sheet2!BX:NK,$B6968,0)&lt;&gt;""),HLOOKUP(L$2+$A6968,Sheet2!BX:NK,$B6968,0),"")</f>
        <v/>
      </c>
      <c r="M6968" t="str">
        <f>IF(OR(HLOOKUP(M$2+$A6968,Sheet2!BY:NL,$B6968,0),HLOOKUP(M$2+$A6968,Sheet2!BY:NL,$B6968,0)&lt;&gt;""),HLOOKUP(M$2+$A6968,Sheet2!BY:NL,$B6968,0),"")</f>
        <v/>
      </c>
      <c r="N6968" t="str">
        <f>IF(OR(HLOOKUP(N$2+$A6968,Sheet2!BZ:NM,$B6968,0),HLOOKUP(N$2+$A6968,Sheet2!BZ:NM,$B6968,0)&lt;&gt;""),HLOOKUP(N$2+$A6968,Sheet2!BZ:NM,$B6968,0),"")</f>
        <v/>
      </c>
      <c r="O6968" t="str">
        <f>IF(OR(HLOOKUP(O$2+$A6968,Sheet2!CA:NN,$B6968,0),HLOOKUP(O$2+$A6968,Sheet2!CA:NN,$B6968,0)&lt;&gt;""),HLOOKUP(O$2+$A6968,Sheet2!CA:NN,$B6968,0),"")</f>
        <v/>
      </c>
      <c r="P6968" t="str">
        <f>IF(OR(HLOOKUP(P$2+$A6968,Sheet2!CB:NO,$B6968,0),HLOOKUP(P$2+$A6968,Sheet2!CB:NO,$B6968,0)&lt;&gt;""),HLOOKUP(P$2+$A6968,Sheet2!CB:NO,$B6968,0),"")</f>
        <v/>
      </c>
      <c r="Q6968" t="str">
        <f>IF(OR(HLOOKUP(Q$2+$A6968,Sheet2!CC:NO,$B6968,0),HLOOKUP(Q$2+$A6968,Sheet2!CC:NO,$B6968,0)&lt;&gt;""),HLOOKUP(Q$2+$A6968,Sheet2!CC:NO,$B6968,0),"")</f>
        <v/>
      </c>
    </row>
    <row r="6969" spans="1:17" x14ac:dyDescent="0.25">
      <c r="A6969" s="64">
        <f t="shared" si="867"/>
        <v>30</v>
      </c>
      <c r="B6969" s="64">
        <f t="shared" si="868"/>
        <v>701</v>
      </c>
      <c r="C6969" s="64">
        <f t="shared" si="869"/>
        <v>6</v>
      </c>
      <c r="D6969" s="64">
        <f t="shared" si="870"/>
        <v>697</v>
      </c>
      <c r="E6969" s="64">
        <f t="shared" si="871"/>
        <v>3481</v>
      </c>
      <c r="F6969" s="64" t="str">
        <f t="shared" si="864"/>
        <v/>
      </c>
      <c r="G6969" s="64" t="str">
        <f t="shared" si="865"/>
        <v/>
      </c>
      <c r="H6969" s="64" t="str">
        <f t="shared" si="866"/>
        <v/>
      </c>
      <c r="I6969" s="80" t="str">
        <f>IFERROR(VLOOKUP(D6969,Sheet2!A:B,2,0),"")</f>
        <v/>
      </c>
      <c r="J6969" s="64" t="str">
        <f>IFERROR(IF(I6969&lt;&gt;"",VLOOKUP(I6969,Sheet2!B:C,2,0),""),"")</f>
        <v/>
      </c>
      <c r="K6969" s="64" t="str">
        <f>IFERROR( IF(I6969&lt;&gt;"", HLOOKUP(L$2+$A6969,Sheet2!BX:NK,2,0),""),"")</f>
        <v/>
      </c>
      <c r="L6969" t="str">
        <f>IF(OR(HLOOKUP(L$2+$A6969,Sheet2!BX:NK,$B6969,0),HLOOKUP(L$2+$A6969,Sheet2!BX:NK,$B6969,0)&lt;&gt;""),HLOOKUP(L$2+$A6969,Sheet2!BX:NK,$B6969,0),"")</f>
        <v/>
      </c>
      <c r="M6969" t="str">
        <f>IF(OR(HLOOKUP(M$2+$A6969,Sheet2!BY:NL,$B6969,0),HLOOKUP(M$2+$A6969,Sheet2!BY:NL,$B6969,0)&lt;&gt;""),HLOOKUP(M$2+$A6969,Sheet2!BY:NL,$B6969,0),"")</f>
        <v/>
      </c>
      <c r="N6969" t="str">
        <f>IF(OR(HLOOKUP(N$2+$A6969,Sheet2!BZ:NM,$B6969,0),HLOOKUP(N$2+$A6969,Sheet2!BZ:NM,$B6969,0)&lt;&gt;""),HLOOKUP(N$2+$A6969,Sheet2!BZ:NM,$B6969,0),"")</f>
        <v/>
      </c>
      <c r="O6969" t="str">
        <f>IF(OR(HLOOKUP(O$2+$A6969,Sheet2!CA:NN,$B6969,0),HLOOKUP(O$2+$A6969,Sheet2!CA:NN,$B6969,0)&lt;&gt;""),HLOOKUP(O$2+$A6969,Sheet2!CA:NN,$B6969,0),"")</f>
        <v/>
      </c>
      <c r="P6969" t="str">
        <f>IF(OR(HLOOKUP(P$2+$A6969,Sheet2!CB:NO,$B6969,0),HLOOKUP(P$2+$A6969,Sheet2!CB:NO,$B6969,0)&lt;&gt;""),HLOOKUP(P$2+$A6969,Sheet2!CB:NO,$B6969,0),"")</f>
        <v/>
      </c>
      <c r="Q6969" t="str">
        <f>IF(OR(HLOOKUP(Q$2+$A6969,Sheet2!CC:NO,$B6969,0),HLOOKUP(Q$2+$A6969,Sheet2!CC:NO,$B6969,0)&lt;&gt;""),HLOOKUP(Q$2+$A6969,Sheet2!CC:NO,$B6969,0),"")</f>
        <v/>
      </c>
    </row>
    <row r="6970" spans="1:17" x14ac:dyDescent="0.25">
      <c r="A6970" s="64">
        <f t="shared" si="867"/>
        <v>36</v>
      </c>
      <c r="B6970" s="64">
        <f t="shared" si="868"/>
        <v>701</v>
      </c>
      <c r="C6970" s="64">
        <f t="shared" si="869"/>
        <v>7</v>
      </c>
      <c r="D6970" s="64">
        <f t="shared" si="870"/>
        <v>697</v>
      </c>
      <c r="E6970" s="64">
        <f t="shared" si="871"/>
        <v>3481</v>
      </c>
      <c r="F6970" s="64" t="str">
        <f t="shared" si="864"/>
        <v/>
      </c>
      <c r="G6970" s="64" t="str">
        <f t="shared" si="865"/>
        <v/>
      </c>
      <c r="H6970" s="64" t="str">
        <f t="shared" si="866"/>
        <v/>
      </c>
      <c r="I6970" s="80" t="str">
        <f>IFERROR(VLOOKUP(D6970,Sheet2!A:B,2,0),"")</f>
        <v/>
      </c>
      <c r="J6970" s="64" t="str">
        <f>IFERROR(IF(I6970&lt;&gt;"",VLOOKUP(I6970,Sheet2!B:C,2,0),""),"")</f>
        <v/>
      </c>
      <c r="K6970" s="64" t="str">
        <f>IFERROR( IF(I6970&lt;&gt;"", HLOOKUP(L$2+$A6970,Sheet2!BX:NK,2,0),""),"")</f>
        <v/>
      </c>
      <c r="L6970" t="str">
        <f>IF(OR(HLOOKUP(L$2+$A6970,Sheet2!BX:NK,$B6970,0),HLOOKUP(L$2+$A6970,Sheet2!BX:NK,$B6970,0)&lt;&gt;""),HLOOKUP(L$2+$A6970,Sheet2!BX:NK,$B6970,0),"")</f>
        <v/>
      </c>
      <c r="M6970" t="str">
        <f>IF(OR(HLOOKUP(M$2+$A6970,Sheet2!BY:NL,$B6970,0),HLOOKUP(M$2+$A6970,Sheet2!BY:NL,$B6970,0)&lt;&gt;""),HLOOKUP(M$2+$A6970,Sheet2!BY:NL,$B6970,0),"")</f>
        <v/>
      </c>
      <c r="N6970" t="str">
        <f>IF(OR(HLOOKUP(N$2+$A6970,Sheet2!BZ:NM,$B6970,0),HLOOKUP(N$2+$A6970,Sheet2!BZ:NM,$B6970,0)&lt;&gt;""),HLOOKUP(N$2+$A6970,Sheet2!BZ:NM,$B6970,0),"")</f>
        <v/>
      </c>
      <c r="O6970" t="str">
        <f>IF(OR(HLOOKUP(O$2+$A6970,Sheet2!CA:NN,$B6970,0),HLOOKUP(O$2+$A6970,Sheet2!CA:NN,$B6970,0)&lt;&gt;""),HLOOKUP(O$2+$A6970,Sheet2!CA:NN,$B6970,0),"")</f>
        <v/>
      </c>
      <c r="P6970" t="str">
        <f>IF(OR(HLOOKUP(P$2+$A6970,Sheet2!CB:NO,$B6970,0),HLOOKUP(P$2+$A6970,Sheet2!CB:NO,$B6970,0)&lt;&gt;""),HLOOKUP(P$2+$A6970,Sheet2!CB:NO,$B6970,0),"")</f>
        <v/>
      </c>
      <c r="Q6970" t="str">
        <f>IF(OR(HLOOKUP(Q$2+$A6970,Sheet2!CC:NO,$B6970,0),HLOOKUP(Q$2+$A6970,Sheet2!CC:NO,$B6970,0)&lt;&gt;""),HLOOKUP(Q$2+$A6970,Sheet2!CC:NO,$B6970,0),"")</f>
        <v/>
      </c>
    </row>
    <row r="6971" spans="1:17" x14ac:dyDescent="0.25">
      <c r="A6971" s="64">
        <f t="shared" si="867"/>
        <v>42</v>
      </c>
      <c r="B6971" s="64">
        <f t="shared" si="868"/>
        <v>701</v>
      </c>
      <c r="C6971" s="64">
        <f t="shared" si="869"/>
        <v>8</v>
      </c>
      <c r="D6971" s="64">
        <f t="shared" si="870"/>
        <v>697</v>
      </c>
      <c r="E6971" s="64">
        <f t="shared" si="871"/>
        <v>3481</v>
      </c>
      <c r="F6971" s="64" t="str">
        <f t="shared" si="864"/>
        <v/>
      </c>
      <c r="G6971" s="64" t="str">
        <f t="shared" si="865"/>
        <v/>
      </c>
      <c r="H6971" s="64" t="str">
        <f t="shared" si="866"/>
        <v/>
      </c>
      <c r="I6971" s="80" t="str">
        <f>IFERROR(VLOOKUP(D6971,Sheet2!A:B,2,0),"")</f>
        <v/>
      </c>
      <c r="J6971" s="64" t="str">
        <f>IFERROR(IF(I6971&lt;&gt;"",VLOOKUP(I6971,Sheet2!B:C,2,0),""),"")</f>
        <v/>
      </c>
      <c r="K6971" s="64" t="str">
        <f>IFERROR( IF(I6971&lt;&gt;"", HLOOKUP(L$2+$A6971,Sheet2!BX:NK,2,0),""),"")</f>
        <v/>
      </c>
      <c r="L6971" t="str">
        <f>IF(OR(HLOOKUP(L$2+$A6971,Sheet2!BX:NK,$B6971,0),HLOOKUP(L$2+$A6971,Sheet2!BX:NK,$B6971,0)&lt;&gt;""),HLOOKUP(L$2+$A6971,Sheet2!BX:NK,$B6971,0),"")</f>
        <v/>
      </c>
      <c r="M6971" t="str">
        <f>IF(OR(HLOOKUP(M$2+$A6971,Sheet2!BY:NL,$B6971,0),HLOOKUP(M$2+$A6971,Sheet2!BY:NL,$B6971,0)&lt;&gt;""),HLOOKUP(M$2+$A6971,Sheet2!BY:NL,$B6971,0),"")</f>
        <v/>
      </c>
      <c r="N6971" t="str">
        <f>IF(OR(HLOOKUP(N$2+$A6971,Sheet2!BZ:NM,$B6971,0),HLOOKUP(N$2+$A6971,Sheet2!BZ:NM,$B6971,0)&lt;&gt;""),HLOOKUP(N$2+$A6971,Sheet2!BZ:NM,$B6971,0),"")</f>
        <v/>
      </c>
      <c r="O6971" t="str">
        <f>IF(OR(HLOOKUP(O$2+$A6971,Sheet2!CA:NN,$B6971,0),HLOOKUP(O$2+$A6971,Sheet2!CA:NN,$B6971,0)&lt;&gt;""),HLOOKUP(O$2+$A6971,Sheet2!CA:NN,$B6971,0),"")</f>
        <v/>
      </c>
      <c r="P6971" t="str">
        <f>IF(OR(HLOOKUP(P$2+$A6971,Sheet2!CB:NO,$B6971,0),HLOOKUP(P$2+$A6971,Sheet2!CB:NO,$B6971,0)&lt;&gt;""),HLOOKUP(P$2+$A6971,Sheet2!CB:NO,$B6971,0),"")</f>
        <v/>
      </c>
      <c r="Q6971" t="str">
        <f>IF(OR(HLOOKUP(Q$2+$A6971,Sheet2!CC:NO,$B6971,0),HLOOKUP(Q$2+$A6971,Sheet2!CC:NO,$B6971,0)&lt;&gt;""),HLOOKUP(Q$2+$A6971,Sheet2!CC:NO,$B6971,0),"")</f>
        <v/>
      </c>
    </row>
    <row r="6972" spans="1:17" x14ac:dyDescent="0.25">
      <c r="A6972" s="64">
        <f t="shared" si="867"/>
        <v>48</v>
      </c>
      <c r="B6972" s="64">
        <f t="shared" si="868"/>
        <v>701</v>
      </c>
      <c r="C6972" s="64">
        <f t="shared" si="869"/>
        <v>9</v>
      </c>
      <c r="D6972" s="64">
        <f t="shared" si="870"/>
        <v>697</v>
      </c>
      <c r="E6972" s="64">
        <f t="shared" si="871"/>
        <v>3481</v>
      </c>
      <c r="F6972" s="64" t="str">
        <f t="shared" si="864"/>
        <v/>
      </c>
      <c r="G6972" s="64" t="str">
        <f t="shared" si="865"/>
        <v/>
      </c>
      <c r="H6972" s="64" t="str">
        <f t="shared" si="866"/>
        <v/>
      </c>
      <c r="I6972" s="80" t="str">
        <f>IFERROR(VLOOKUP(D6972,Sheet2!A:B,2,0),"")</f>
        <v/>
      </c>
      <c r="J6972" s="64" t="str">
        <f>IFERROR(IF(I6972&lt;&gt;"",VLOOKUP(I6972,Sheet2!B:C,2,0),""),"")</f>
        <v/>
      </c>
      <c r="K6972" s="64" t="str">
        <f>IFERROR( IF(I6972&lt;&gt;"", HLOOKUP(L$2+$A6972,Sheet2!BX:NK,2,0),""),"")</f>
        <v/>
      </c>
      <c r="L6972" t="str">
        <f>IF(OR(HLOOKUP(L$2+$A6972,Sheet2!BX:NK,$B6972,0),HLOOKUP(L$2+$A6972,Sheet2!BX:NK,$B6972,0)&lt;&gt;""),HLOOKUP(L$2+$A6972,Sheet2!BX:NK,$B6972,0),"")</f>
        <v/>
      </c>
      <c r="M6972" t="str">
        <f>IF(OR(HLOOKUP(M$2+$A6972,Sheet2!BY:NL,$B6972,0),HLOOKUP(M$2+$A6972,Sheet2!BY:NL,$B6972,0)&lt;&gt;""),HLOOKUP(M$2+$A6972,Sheet2!BY:NL,$B6972,0),"")</f>
        <v/>
      </c>
      <c r="N6972" t="str">
        <f>IF(OR(HLOOKUP(N$2+$A6972,Sheet2!BZ:NM,$B6972,0),HLOOKUP(N$2+$A6972,Sheet2!BZ:NM,$B6972,0)&lt;&gt;""),HLOOKUP(N$2+$A6972,Sheet2!BZ:NM,$B6972,0),"")</f>
        <v/>
      </c>
      <c r="O6972" t="str">
        <f>IF(OR(HLOOKUP(O$2+$A6972,Sheet2!CA:NN,$B6972,0),HLOOKUP(O$2+$A6972,Sheet2!CA:NN,$B6972,0)&lt;&gt;""),HLOOKUP(O$2+$A6972,Sheet2!CA:NN,$B6972,0),"")</f>
        <v/>
      </c>
      <c r="P6972" t="str">
        <f>IF(OR(HLOOKUP(P$2+$A6972,Sheet2!CB:NO,$B6972,0),HLOOKUP(P$2+$A6972,Sheet2!CB:NO,$B6972,0)&lt;&gt;""),HLOOKUP(P$2+$A6972,Sheet2!CB:NO,$B6972,0),"")</f>
        <v/>
      </c>
      <c r="Q6972" t="str">
        <f>IF(OR(HLOOKUP(Q$2+$A6972,Sheet2!CC:NO,$B6972,0),HLOOKUP(Q$2+$A6972,Sheet2!CC:NO,$B6972,0)&lt;&gt;""),HLOOKUP(Q$2+$A6972,Sheet2!CC:NO,$B6972,0),"")</f>
        <v/>
      </c>
    </row>
    <row r="6973" spans="1:17" x14ac:dyDescent="0.25">
      <c r="A6973" s="64">
        <f t="shared" si="867"/>
        <v>54</v>
      </c>
      <c r="B6973" s="64">
        <f t="shared" si="868"/>
        <v>701</v>
      </c>
      <c r="C6973" s="64">
        <f t="shared" si="869"/>
        <v>10</v>
      </c>
      <c r="D6973" s="64">
        <f t="shared" si="870"/>
        <v>697</v>
      </c>
      <c r="E6973" s="64">
        <f t="shared" si="871"/>
        <v>3481</v>
      </c>
      <c r="F6973" s="64" t="str">
        <f t="shared" si="864"/>
        <v/>
      </c>
      <c r="G6973" s="64" t="str">
        <f t="shared" si="865"/>
        <v/>
      </c>
      <c r="H6973" s="64" t="str">
        <f t="shared" si="866"/>
        <v/>
      </c>
      <c r="I6973" s="80" t="str">
        <f>IFERROR(VLOOKUP(D6973,Sheet2!A:B,2,0),"")</f>
        <v/>
      </c>
      <c r="J6973" s="64" t="str">
        <f>IFERROR(IF(I6973&lt;&gt;"",VLOOKUP(I6973,Sheet2!B:C,2,0),""),"")</f>
        <v/>
      </c>
      <c r="K6973" s="64" t="str">
        <f>IFERROR( IF(I6973&lt;&gt;"", HLOOKUP(L$2+$A6973,Sheet2!BX:NK,2,0),""),"")</f>
        <v/>
      </c>
      <c r="L6973" t="str">
        <f>IF(OR(HLOOKUP(L$2+$A6973,Sheet2!BX:NK,$B6973,0),HLOOKUP(L$2+$A6973,Sheet2!BX:NK,$B6973,0)&lt;&gt;""),HLOOKUP(L$2+$A6973,Sheet2!BX:NK,$B6973,0),"")</f>
        <v/>
      </c>
      <c r="M6973" t="str">
        <f>IF(OR(HLOOKUP(M$2+$A6973,Sheet2!BY:NL,$B6973,0),HLOOKUP(M$2+$A6973,Sheet2!BY:NL,$B6973,0)&lt;&gt;""),HLOOKUP(M$2+$A6973,Sheet2!BY:NL,$B6973,0),"")</f>
        <v/>
      </c>
      <c r="N6973" t="str">
        <f>IF(OR(HLOOKUP(N$2+$A6973,Sheet2!BZ:NM,$B6973,0),HLOOKUP(N$2+$A6973,Sheet2!BZ:NM,$B6973,0)&lt;&gt;""),HLOOKUP(N$2+$A6973,Sheet2!BZ:NM,$B6973,0),"")</f>
        <v/>
      </c>
      <c r="O6973" t="str">
        <f>IF(OR(HLOOKUP(O$2+$A6973,Sheet2!CA:NN,$B6973,0),HLOOKUP(O$2+$A6973,Sheet2!CA:NN,$B6973,0)&lt;&gt;""),HLOOKUP(O$2+$A6973,Sheet2!CA:NN,$B6973,0),"")</f>
        <v/>
      </c>
      <c r="P6973" t="str">
        <f>IF(OR(HLOOKUP(P$2+$A6973,Sheet2!CB:NO,$B6973,0),HLOOKUP(P$2+$A6973,Sheet2!CB:NO,$B6973,0)&lt;&gt;""),HLOOKUP(P$2+$A6973,Sheet2!CB:NO,$B6973,0),"")</f>
        <v/>
      </c>
      <c r="Q6973" t="str">
        <f>IF(OR(HLOOKUP(Q$2+$A6973,Sheet2!CC:NO,$B6973,0),HLOOKUP(Q$2+$A6973,Sheet2!CC:NO,$B6973,0)&lt;&gt;""),HLOOKUP(Q$2+$A6973,Sheet2!CC:NO,$B6973,0),"")</f>
        <v/>
      </c>
    </row>
    <row r="6974" spans="1:17" x14ac:dyDescent="0.25">
      <c r="A6974" s="64">
        <f t="shared" si="867"/>
        <v>0</v>
      </c>
      <c r="B6974" s="64">
        <f t="shared" si="868"/>
        <v>702</v>
      </c>
      <c r="C6974" s="64">
        <f t="shared" si="869"/>
        <v>1</v>
      </c>
      <c r="D6974" s="64">
        <f t="shared" si="870"/>
        <v>698</v>
      </c>
      <c r="E6974" s="64">
        <f t="shared" si="871"/>
        <v>3486</v>
      </c>
      <c r="F6974" s="64" t="str">
        <f t="shared" si="864"/>
        <v/>
      </c>
      <c r="G6974" s="64" t="str">
        <f t="shared" si="865"/>
        <v/>
      </c>
      <c r="H6974" s="64" t="str">
        <f t="shared" si="866"/>
        <v/>
      </c>
      <c r="I6974" s="80" t="str">
        <f>IFERROR(VLOOKUP(D6974,Sheet2!A:B,2,0),"")</f>
        <v/>
      </c>
      <c r="J6974" s="64" t="str">
        <f>IFERROR(IF(I6974&lt;&gt;"",VLOOKUP(I6974,Sheet2!B:C,2,0),""),"")</f>
        <v/>
      </c>
      <c r="K6974" s="64" t="str">
        <f>IFERROR( IF(I6974&lt;&gt;"", HLOOKUP(L$2+$A6974,Sheet2!BX:NK,2,0),""),"")</f>
        <v/>
      </c>
      <c r="L6974" t="str">
        <f>IF(OR(HLOOKUP(L$2+$A6974,Sheet2!BX:NK,$B6974,0),HLOOKUP(L$2+$A6974,Sheet2!BX:NK,$B6974,0)&lt;&gt;""),HLOOKUP(L$2+$A6974,Sheet2!BX:NK,$B6974,0),"")</f>
        <v/>
      </c>
      <c r="M6974" t="str">
        <f>IF(OR(HLOOKUP(M$2+$A6974,Sheet2!BY:NL,$B6974,0),HLOOKUP(M$2+$A6974,Sheet2!BY:NL,$B6974,0)&lt;&gt;""),HLOOKUP(M$2+$A6974,Sheet2!BY:NL,$B6974,0),"")</f>
        <v/>
      </c>
      <c r="N6974" t="str">
        <f>IF(OR(HLOOKUP(N$2+$A6974,Sheet2!BZ:NM,$B6974,0),HLOOKUP(N$2+$A6974,Sheet2!BZ:NM,$B6974,0)&lt;&gt;""),HLOOKUP(N$2+$A6974,Sheet2!BZ:NM,$B6974,0),"")</f>
        <v/>
      </c>
      <c r="O6974" t="str">
        <f>IF(OR(HLOOKUP(O$2+$A6974,Sheet2!CA:NN,$B6974,0),HLOOKUP(O$2+$A6974,Sheet2!CA:NN,$B6974,0)&lt;&gt;""),HLOOKUP(O$2+$A6974,Sheet2!CA:NN,$B6974,0),"")</f>
        <v/>
      </c>
      <c r="P6974" t="str">
        <f>IF(OR(HLOOKUP(P$2+$A6974,Sheet2!CB:NO,$B6974,0),HLOOKUP(P$2+$A6974,Sheet2!CB:NO,$B6974,0)&lt;&gt;""),HLOOKUP(P$2+$A6974,Sheet2!CB:NO,$B6974,0),"")</f>
        <v/>
      </c>
      <c r="Q6974" t="str">
        <f>IF(OR(HLOOKUP(Q$2+$A6974,Sheet2!CC:NO,$B6974,0),HLOOKUP(Q$2+$A6974,Sheet2!CC:NO,$B6974,0)&lt;&gt;""),HLOOKUP(Q$2+$A6974,Sheet2!CC:NO,$B6974,0),"")</f>
        <v/>
      </c>
    </row>
    <row r="6975" spans="1:17" x14ac:dyDescent="0.25">
      <c r="A6975" s="64">
        <f t="shared" si="867"/>
        <v>6</v>
      </c>
      <c r="B6975" s="64">
        <f t="shared" si="868"/>
        <v>702</v>
      </c>
      <c r="C6975" s="64">
        <f t="shared" si="869"/>
        <v>2</v>
      </c>
      <c r="D6975" s="64">
        <f t="shared" si="870"/>
        <v>698</v>
      </c>
      <c r="E6975" s="64">
        <f t="shared" si="871"/>
        <v>3486</v>
      </c>
      <c r="F6975" s="64" t="str">
        <f t="shared" si="864"/>
        <v/>
      </c>
      <c r="G6975" s="64" t="str">
        <f t="shared" si="865"/>
        <v/>
      </c>
      <c r="H6975" s="64" t="str">
        <f t="shared" si="866"/>
        <v/>
      </c>
      <c r="I6975" s="80" t="str">
        <f>IFERROR(VLOOKUP(D6975,Sheet2!A:B,2,0),"")</f>
        <v/>
      </c>
      <c r="J6975" s="64" t="str">
        <f>IFERROR(IF(I6975&lt;&gt;"",VLOOKUP(I6975,Sheet2!B:C,2,0),""),"")</f>
        <v/>
      </c>
      <c r="K6975" s="64" t="str">
        <f>IFERROR( IF(I6975&lt;&gt;"", HLOOKUP(L$2+$A6975,Sheet2!BX:NK,2,0),""),"")</f>
        <v/>
      </c>
      <c r="L6975" t="str">
        <f>IF(OR(HLOOKUP(L$2+$A6975,Sheet2!BX:NK,$B6975,0),HLOOKUP(L$2+$A6975,Sheet2!BX:NK,$B6975,0)&lt;&gt;""),HLOOKUP(L$2+$A6975,Sheet2!BX:NK,$B6975,0),"")</f>
        <v/>
      </c>
      <c r="M6975" t="str">
        <f>IF(OR(HLOOKUP(M$2+$A6975,Sheet2!BY:NL,$B6975,0),HLOOKUP(M$2+$A6975,Sheet2!BY:NL,$B6975,0)&lt;&gt;""),HLOOKUP(M$2+$A6975,Sheet2!BY:NL,$B6975,0),"")</f>
        <v/>
      </c>
      <c r="N6975" t="str">
        <f>IF(OR(HLOOKUP(N$2+$A6975,Sheet2!BZ:NM,$B6975,0),HLOOKUP(N$2+$A6975,Sheet2!BZ:NM,$B6975,0)&lt;&gt;""),HLOOKUP(N$2+$A6975,Sheet2!BZ:NM,$B6975,0),"")</f>
        <v/>
      </c>
      <c r="O6975" t="str">
        <f>IF(OR(HLOOKUP(O$2+$A6975,Sheet2!CA:NN,$B6975,0),HLOOKUP(O$2+$A6975,Sheet2!CA:NN,$B6975,0)&lt;&gt;""),HLOOKUP(O$2+$A6975,Sheet2!CA:NN,$B6975,0),"")</f>
        <v/>
      </c>
      <c r="P6975" t="str">
        <f>IF(OR(HLOOKUP(P$2+$A6975,Sheet2!CB:NO,$B6975,0),HLOOKUP(P$2+$A6975,Sheet2!CB:NO,$B6975,0)&lt;&gt;""),HLOOKUP(P$2+$A6975,Sheet2!CB:NO,$B6975,0),"")</f>
        <v/>
      </c>
      <c r="Q6975" t="str">
        <f>IF(OR(HLOOKUP(Q$2+$A6975,Sheet2!CC:NO,$B6975,0),HLOOKUP(Q$2+$A6975,Sheet2!CC:NO,$B6975,0)&lt;&gt;""),HLOOKUP(Q$2+$A6975,Sheet2!CC:NO,$B6975,0),"")</f>
        <v/>
      </c>
    </row>
    <row r="6976" spans="1:17" x14ac:dyDescent="0.25">
      <c r="A6976" s="64">
        <f t="shared" si="867"/>
        <v>12</v>
      </c>
      <c r="B6976" s="64">
        <f t="shared" si="868"/>
        <v>702</v>
      </c>
      <c r="C6976" s="64">
        <f t="shared" si="869"/>
        <v>3</v>
      </c>
      <c r="D6976" s="64">
        <f t="shared" si="870"/>
        <v>698</v>
      </c>
      <c r="E6976" s="64">
        <f t="shared" si="871"/>
        <v>3486</v>
      </c>
      <c r="F6976" s="64" t="str">
        <f t="shared" si="864"/>
        <v/>
      </c>
      <c r="G6976" s="64" t="str">
        <f t="shared" si="865"/>
        <v/>
      </c>
      <c r="H6976" s="64" t="str">
        <f t="shared" si="866"/>
        <v/>
      </c>
      <c r="I6976" s="80" t="str">
        <f>IFERROR(VLOOKUP(D6976,Sheet2!A:B,2,0),"")</f>
        <v/>
      </c>
      <c r="J6976" s="64" t="str">
        <f>IFERROR(IF(I6976&lt;&gt;"",VLOOKUP(I6976,Sheet2!B:C,2,0),""),"")</f>
        <v/>
      </c>
      <c r="K6976" s="64" t="str">
        <f>IFERROR( IF(I6976&lt;&gt;"", HLOOKUP(L$2+$A6976,Sheet2!BX:NK,2,0),""),"")</f>
        <v/>
      </c>
      <c r="L6976" t="str">
        <f>IF(OR(HLOOKUP(L$2+$A6976,Sheet2!BX:NK,$B6976,0),HLOOKUP(L$2+$A6976,Sheet2!BX:NK,$B6976,0)&lt;&gt;""),HLOOKUP(L$2+$A6976,Sheet2!BX:NK,$B6976,0),"")</f>
        <v/>
      </c>
      <c r="M6976" t="str">
        <f>IF(OR(HLOOKUP(M$2+$A6976,Sheet2!BY:NL,$B6976,0),HLOOKUP(M$2+$A6976,Sheet2!BY:NL,$B6976,0)&lt;&gt;""),HLOOKUP(M$2+$A6976,Sheet2!BY:NL,$B6976,0),"")</f>
        <v/>
      </c>
      <c r="N6976" t="str">
        <f>IF(OR(HLOOKUP(N$2+$A6976,Sheet2!BZ:NM,$B6976,0),HLOOKUP(N$2+$A6976,Sheet2!BZ:NM,$B6976,0)&lt;&gt;""),HLOOKUP(N$2+$A6976,Sheet2!BZ:NM,$B6976,0),"")</f>
        <v/>
      </c>
      <c r="O6976" t="str">
        <f>IF(OR(HLOOKUP(O$2+$A6976,Sheet2!CA:NN,$B6976,0),HLOOKUP(O$2+$A6976,Sheet2!CA:NN,$B6976,0)&lt;&gt;""),HLOOKUP(O$2+$A6976,Sheet2!CA:NN,$B6976,0),"")</f>
        <v/>
      </c>
      <c r="P6976" t="str">
        <f>IF(OR(HLOOKUP(P$2+$A6976,Sheet2!CB:NO,$B6976,0),HLOOKUP(P$2+$A6976,Sheet2!CB:NO,$B6976,0)&lt;&gt;""),HLOOKUP(P$2+$A6976,Sheet2!CB:NO,$B6976,0),"")</f>
        <v/>
      </c>
      <c r="Q6976" t="str">
        <f>IF(OR(HLOOKUP(Q$2+$A6976,Sheet2!CC:NO,$B6976,0),HLOOKUP(Q$2+$A6976,Sheet2!CC:NO,$B6976,0)&lt;&gt;""),HLOOKUP(Q$2+$A6976,Sheet2!CC:NO,$B6976,0),"")</f>
        <v/>
      </c>
    </row>
    <row r="6977" spans="1:17" x14ac:dyDescent="0.25">
      <c r="A6977" s="64">
        <f t="shared" si="867"/>
        <v>18</v>
      </c>
      <c r="B6977" s="64">
        <f t="shared" si="868"/>
        <v>702</v>
      </c>
      <c r="C6977" s="64">
        <f t="shared" si="869"/>
        <v>4</v>
      </c>
      <c r="D6977" s="64">
        <f t="shared" si="870"/>
        <v>698</v>
      </c>
      <c r="E6977" s="64">
        <f t="shared" si="871"/>
        <v>3486</v>
      </c>
      <c r="F6977" s="64" t="str">
        <f t="shared" si="864"/>
        <v/>
      </c>
      <c r="G6977" s="64" t="str">
        <f t="shared" si="865"/>
        <v/>
      </c>
      <c r="H6977" s="64" t="str">
        <f t="shared" si="866"/>
        <v/>
      </c>
      <c r="I6977" s="80" t="str">
        <f>IFERROR(VLOOKUP(D6977,Sheet2!A:B,2,0),"")</f>
        <v/>
      </c>
      <c r="J6977" s="64" t="str">
        <f>IFERROR(IF(I6977&lt;&gt;"",VLOOKUP(I6977,Sheet2!B:C,2,0),""),"")</f>
        <v/>
      </c>
      <c r="K6977" s="64" t="str">
        <f>IFERROR( IF(I6977&lt;&gt;"", HLOOKUP(L$2+$A6977,Sheet2!BX:NK,2,0),""),"")</f>
        <v/>
      </c>
      <c r="L6977" t="str">
        <f>IF(OR(HLOOKUP(L$2+$A6977,Sheet2!BX:NK,$B6977,0),HLOOKUP(L$2+$A6977,Sheet2!BX:NK,$B6977,0)&lt;&gt;""),HLOOKUP(L$2+$A6977,Sheet2!BX:NK,$B6977,0),"")</f>
        <v/>
      </c>
      <c r="M6977" t="str">
        <f>IF(OR(HLOOKUP(M$2+$A6977,Sheet2!BY:NL,$B6977,0),HLOOKUP(M$2+$A6977,Sheet2!BY:NL,$B6977,0)&lt;&gt;""),HLOOKUP(M$2+$A6977,Sheet2!BY:NL,$B6977,0),"")</f>
        <v/>
      </c>
      <c r="N6977" t="str">
        <f>IF(OR(HLOOKUP(N$2+$A6977,Sheet2!BZ:NM,$B6977,0),HLOOKUP(N$2+$A6977,Sheet2!BZ:NM,$B6977,0)&lt;&gt;""),HLOOKUP(N$2+$A6977,Sheet2!BZ:NM,$B6977,0),"")</f>
        <v/>
      </c>
      <c r="O6977" t="str">
        <f>IF(OR(HLOOKUP(O$2+$A6977,Sheet2!CA:NN,$B6977,0),HLOOKUP(O$2+$A6977,Sheet2!CA:NN,$B6977,0)&lt;&gt;""),HLOOKUP(O$2+$A6977,Sheet2!CA:NN,$B6977,0),"")</f>
        <v/>
      </c>
      <c r="P6977" t="str">
        <f>IF(OR(HLOOKUP(P$2+$A6977,Sheet2!CB:NO,$B6977,0),HLOOKUP(P$2+$A6977,Sheet2!CB:NO,$B6977,0)&lt;&gt;""),HLOOKUP(P$2+$A6977,Sheet2!CB:NO,$B6977,0),"")</f>
        <v/>
      </c>
      <c r="Q6977" t="str">
        <f>IF(OR(HLOOKUP(Q$2+$A6977,Sheet2!CC:NO,$B6977,0),HLOOKUP(Q$2+$A6977,Sheet2!CC:NO,$B6977,0)&lt;&gt;""),HLOOKUP(Q$2+$A6977,Sheet2!CC:NO,$B6977,0),"")</f>
        <v/>
      </c>
    </row>
    <row r="6978" spans="1:17" x14ac:dyDescent="0.25">
      <c r="A6978" s="64">
        <f t="shared" si="867"/>
        <v>24</v>
      </c>
      <c r="B6978" s="64">
        <f t="shared" si="868"/>
        <v>702</v>
      </c>
      <c r="C6978" s="64">
        <f t="shared" si="869"/>
        <v>5</v>
      </c>
      <c r="D6978" s="64">
        <f t="shared" si="870"/>
        <v>698</v>
      </c>
      <c r="E6978" s="64">
        <f t="shared" si="871"/>
        <v>3486</v>
      </c>
      <c r="F6978" s="64" t="str">
        <f t="shared" si="864"/>
        <v/>
      </c>
      <c r="G6978" s="64" t="str">
        <f t="shared" si="865"/>
        <v/>
      </c>
      <c r="H6978" s="64" t="str">
        <f t="shared" si="866"/>
        <v/>
      </c>
      <c r="I6978" s="80" t="str">
        <f>IFERROR(VLOOKUP(D6978,Sheet2!A:B,2,0),"")</f>
        <v/>
      </c>
      <c r="J6978" s="64" t="str">
        <f>IFERROR(IF(I6978&lt;&gt;"",VLOOKUP(I6978,Sheet2!B:C,2,0),""),"")</f>
        <v/>
      </c>
      <c r="K6978" s="64" t="str">
        <f>IFERROR( IF(I6978&lt;&gt;"", HLOOKUP(L$2+$A6978,Sheet2!BX:NK,2,0),""),"")</f>
        <v/>
      </c>
      <c r="L6978" t="str">
        <f>IF(OR(HLOOKUP(L$2+$A6978,Sheet2!BX:NK,$B6978,0),HLOOKUP(L$2+$A6978,Sheet2!BX:NK,$B6978,0)&lt;&gt;""),HLOOKUP(L$2+$A6978,Sheet2!BX:NK,$B6978,0),"")</f>
        <v/>
      </c>
      <c r="M6978" t="str">
        <f>IF(OR(HLOOKUP(M$2+$A6978,Sheet2!BY:NL,$B6978,0),HLOOKUP(M$2+$A6978,Sheet2!BY:NL,$B6978,0)&lt;&gt;""),HLOOKUP(M$2+$A6978,Sheet2!BY:NL,$B6978,0),"")</f>
        <v/>
      </c>
      <c r="N6978" t="str">
        <f>IF(OR(HLOOKUP(N$2+$A6978,Sheet2!BZ:NM,$B6978,0),HLOOKUP(N$2+$A6978,Sheet2!BZ:NM,$B6978,0)&lt;&gt;""),HLOOKUP(N$2+$A6978,Sheet2!BZ:NM,$B6978,0),"")</f>
        <v/>
      </c>
      <c r="O6978" t="str">
        <f>IF(OR(HLOOKUP(O$2+$A6978,Sheet2!CA:NN,$B6978,0),HLOOKUP(O$2+$A6978,Sheet2!CA:NN,$B6978,0)&lt;&gt;""),HLOOKUP(O$2+$A6978,Sheet2!CA:NN,$B6978,0),"")</f>
        <v/>
      </c>
      <c r="P6978" t="str">
        <f>IF(OR(HLOOKUP(P$2+$A6978,Sheet2!CB:NO,$B6978,0),HLOOKUP(P$2+$A6978,Sheet2!CB:NO,$B6978,0)&lt;&gt;""),HLOOKUP(P$2+$A6978,Sheet2!CB:NO,$B6978,0),"")</f>
        <v/>
      </c>
      <c r="Q6978" t="str">
        <f>IF(OR(HLOOKUP(Q$2+$A6978,Sheet2!CC:NO,$B6978,0),HLOOKUP(Q$2+$A6978,Sheet2!CC:NO,$B6978,0)&lt;&gt;""),HLOOKUP(Q$2+$A6978,Sheet2!CC:NO,$B6978,0),"")</f>
        <v/>
      </c>
    </row>
    <row r="6979" spans="1:17" x14ac:dyDescent="0.25">
      <c r="A6979" s="64">
        <f t="shared" si="867"/>
        <v>30</v>
      </c>
      <c r="B6979" s="64">
        <f t="shared" si="868"/>
        <v>702</v>
      </c>
      <c r="C6979" s="64">
        <f t="shared" si="869"/>
        <v>6</v>
      </c>
      <c r="D6979" s="64">
        <f t="shared" si="870"/>
        <v>698</v>
      </c>
      <c r="E6979" s="64">
        <f t="shared" si="871"/>
        <v>3486</v>
      </c>
      <c r="F6979" s="64" t="str">
        <f t="shared" si="864"/>
        <v/>
      </c>
      <c r="G6979" s="64" t="str">
        <f t="shared" si="865"/>
        <v/>
      </c>
      <c r="H6979" s="64" t="str">
        <f t="shared" si="866"/>
        <v/>
      </c>
      <c r="I6979" s="80" t="str">
        <f>IFERROR(VLOOKUP(D6979,Sheet2!A:B,2,0),"")</f>
        <v/>
      </c>
      <c r="J6979" s="64" t="str">
        <f>IFERROR(IF(I6979&lt;&gt;"",VLOOKUP(I6979,Sheet2!B:C,2,0),""),"")</f>
        <v/>
      </c>
      <c r="K6979" s="64" t="str">
        <f>IFERROR( IF(I6979&lt;&gt;"", HLOOKUP(L$2+$A6979,Sheet2!BX:NK,2,0),""),"")</f>
        <v/>
      </c>
      <c r="L6979" t="str">
        <f>IF(OR(HLOOKUP(L$2+$A6979,Sheet2!BX:NK,$B6979,0),HLOOKUP(L$2+$A6979,Sheet2!BX:NK,$B6979,0)&lt;&gt;""),HLOOKUP(L$2+$A6979,Sheet2!BX:NK,$B6979,0),"")</f>
        <v/>
      </c>
      <c r="M6979" t="str">
        <f>IF(OR(HLOOKUP(M$2+$A6979,Sheet2!BY:NL,$B6979,0),HLOOKUP(M$2+$A6979,Sheet2!BY:NL,$B6979,0)&lt;&gt;""),HLOOKUP(M$2+$A6979,Sheet2!BY:NL,$B6979,0),"")</f>
        <v/>
      </c>
      <c r="N6979" t="str">
        <f>IF(OR(HLOOKUP(N$2+$A6979,Sheet2!BZ:NM,$B6979,0),HLOOKUP(N$2+$A6979,Sheet2!BZ:NM,$B6979,0)&lt;&gt;""),HLOOKUP(N$2+$A6979,Sheet2!BZ:NM,$B6979,0),"")</f>
        <v/>
      </c>
      <c r="O6979" t="str">
        <f>IF(OR(HLOOKUP(O$2+$A6979,Sheet2!CA:NN,$B6979,0),HLOOKUP(O$2+$A6979,Sheet2!CA:NN,$B6979,0)&lt;&gt;""),HLOOKUP(O$2+$A6979,Sheet2!CA:NN,$B6979,0),"")</f>
        <v/>
      </c>
      <c r="P6979" t="str">
        <f>IF(OR(HLOOKUP(P$2+$A6979,Sheet2!CB:NO,$B6979,0),HLOOKUP(P$2+$A6979,Sheet2!CB:NO,$B6979,0)&lt;&gt;""),HLOOKUP(P$2+$A6979,Sheet2!CB:NO,$B6979,0),"")</f>
        <v/>
      </c>
      <c r="Q6979" t="str">
        <f>IF(OR(HLOOKUP(Q$2+$A6979,Sheet2!CC:NO,$B6979,0),HLOOKUP(Q$2+$A6979,Sheet2!CC:NO,$B6979,0)&lt;&gt;""),HLOOKUP(Q$2+$A6979,Sheet2!CC:NO,$B6979,0),"")</f>
        <v/>
      </c>
    </row>
    <row r="6980" spans="1:17" x14ac:dyDescent="0.25">
      <c r="A6980" s="64">
        <f t="shared" si="867"/>
        <v>36</v>
      </c>
      <c r="B6980" s="64">
        <f t="shared" si="868"/>
        <v>702</v>
      </c>
      <c r="C6980" s="64">
        <f t="shared" si="869"/>
        <v>7</v>
      </c>
      <c r="D6980" s="64">
        <f t="shared" si="870"/>
        <v>698</v>
      </c>
      <c r="E6980" s="64">
        <f t="shared" si="871"/>
        <v>3486</v>
      </c>
      <c r="F6980" s="64" t="str">
        <f t="shared" si="864"/>
        <v/>
      </c>
      <c r="G6980" s="64" t="str">
        <f t="shared" si="865"/>
        <v/>
      </c>
      <c r="H6980" s="64" t="str">
        <f t="shared" si="866"/>
        <v/>
      </c>
      <c r="I6980" s="80" t="str">
        <f>IFERROR(VLOOKUP(D6980,Sheet2!A:B,2,0),"")</f>
        <v/>
      </c>
      <c r="J6980" s="64" t="str">
        <f>IFERROR(IF(I6980&lt;&gt;"",VLOOKUP(I6980,Sheet2!B:C,2,0),""),"")</f>
        <v/>
      </c>
      <c r="K6980" s="64" t="str">
        <f>IFERROR( IF(I6980&lt;&gt;"", HLOOKUP(L$2+$A6980,Sheet2!BX:NK,2,0),""),"")</f>
        <v/>
      </c>
      <c r="L6980" t="str">
        <f>IF(OR(HLOOKUP(L$2+$A6980,Sheet2!BX:NK,$B6980,0),HLOOKUP(L$2+$A6980,Sheet2!BX:NK,$B6980,0)&lt;&gt;""),HLOOKUP(L$2+$A6980,Sheet2!BX:NK,$B6980,0),"")</f>
        <v/>
      </c>
      <c r="M6980" t="str">
        <f>IF(OR(HLOOKUP(M$2+$A6980,Sheet2!BY:NL,$B6980,0),HLOOKUP(M$2+$A6980,Sheet2!BY:NL,$B6980,0)&lt;&gt;""),HLOOKUP(M$2+$A6980,Sheet2!BY:NL,$B6980,0),"")</f>
        <v/>
      </c>
      <c r="N6980" t="str">
        <f>IF(OR(HLOOKUP(N$2+$A6980,Sheet2!BZ:NM,$B6980,0),HLOOKUP(N$2+$A6980,Sheet2!BZ:NM,$B6980,0)&lt;&gt;""),HLOOKUP(N$2+$A6980,Sheet2!BZ:NM,$B6980,0),"")</f>
        <v/>
      </c>
      <c r="O6980" t="str">
        <f>IF(OR(HLOOKUP(O$2+$A6980,Sheet2!CA:NN,$B6980,0),HLOOKUP(O$2+$A6980,Sheet2!CA:NN,$B6980,0)&lt;&gt;""),HLOOKUP(O$2+$A6980,Sheet2!CA:NN,$B6980,0),"")</f>
        <v/>
      </c>
      <c r="P6980" t="str">
        <f>IF(OR(HLOOKUP(P$2+$A6980,Sheet2!CB:NO,$B6980,0),HLOOKUP(P$2+$A6980,Sheet2!CB:NO,$B6980,0)&lt;&gt;""),HLOOKUP(P$2+$A6980,Sheet2!CB:NO,$B6980,0),"")</f>
        <v/>
      </c>
      <c r="Q6980" t="str">
        <f>IF(OR(HLOOKUP(Q$2+$A6980,Sheet2!CC:NO,$B6980,0),HLOOKUP(Q$2+$A6980,Sheet2!CC:NO,$B6980,0)&lt;&gt;""),HLOOKUP(Q$2+$A6980,Sheet2!CC:NO,$B6980,0),"")</f>
        <v/>
      </c>
    </row>
    <row r="6981" spans="1:17" x14ac:dyDescent="0.25">
      <c r="A6981" s="64">
        <f t="shared" si="867"/>
        <v>42</v>
      </c>
      <c r="B6981" s="64">
        <f t="shared" si="868"/>
        <v>702</v>
      </c>
      <c r="C6981" s="64">
        <f t="shared" si="869"/>
        <v>8</v>
      </c>
      <c r="D6981" s="64">
        <f t="shared" si="870"/>
        <v>698</v>
      </c>
      <c r="E6981" s="64">
        <f t="shared" si="871"/>
        <v>3486</v>
      </c>
      <c r="F6981" s="64" t="str">
        <f t="shared" ref="F6981:F7044" si="872">IFERROR(IF(I6981&lt;&gt;"",IF(LEFT(K6981,2)="1-",1,2),""),"")</f>
        <v/>
      </c>
      <c r="G6981" s="64" t="str">
        <f t="shared" ref="G6981:G7044" si="873">IFERROR(IF(I6981&lt;&gt;"",MONTH( RIGHT(K6981,LEN(K6981)-FIND("-",K6981))),""),"")</f>
        <v/>
      </c>
      <c r="H6981" s="64" t="str">
        <f t="shared" ref="H6981:H7044" si="874">IFERROR(IF(I6981&lt;&gt;"",YEAR( RIGHT(K6981,LEN(K6981)-FIND("-",K6981))),""),"")</f>
        <v/>
      </c>
      <c r="I6981" s="80" t="str">
        <f>IFERROR(VLOOKUP(D6981,Sheet2!A:B,2,0),"")</f>
        <v/>
      </c>
      <c r="J6981" s="64" t="str">
        <f>IFERROR(IF(I6981&lt;&gt;"",VLOOKUP(I6981,Sheet2!B:C,2,0),""),"")</f>
        <v/>
      </c>
      <c r="K6981" s="64" t="str">
        <f>IFERROR( IF(I6981&lt;&gt;"", HLOOKUP(L$2+$A6981,Sheet2!BX:NK,2,0),""),"")</f>
        <v/>
      </c>
      <c r="L6981" t="str">
        <f>IF(OR(HLOOKUP(L$2+$A6981,Sheet2!BX:NK,$B6981,0),HLOOKUP(L$2+$A6981,Sheet2!BX:NK,$B6981,0)&lt;&gt;""),HLOOKUP(L$2+$A6981,Sheet2!BX:NK,$B6981,0),"")</f>
        <v/>
      </c>
      <c r="M6981" t="str">
        <f>IF(OR(HLOOKUP(M$2+$A6981,Sheet2!BY:NL,$B6981,0),HLOOKUP(M$2+$A6981,Sheet2!BY:NL,$B6981,0)&lt;&gt;""),HLOOKUP(M$2+$A6981,Sheet2!BY:NL,$B6981,0),"")</f>
        <v/>
      </c>
      <c r="N6981" t="str">
        <f>IF(OR(HLOOKUP(N$2+$A6981,Sheet2!BZ:NM,$B6981,0),HLOOKUP(N$2+$A6981,Sheet2!BZ:NM,$B6981,0)&lt;&gt;""),HLOOKUP(N$2+$A6981,Sheet2!BZ:NM,$B6981,0),"")</f>
        <v/>
      </c>
      <c r="O6981" t="str">
        <f>IF(OR(HLOOKUP(O$2+$A6981,Sheet2!CA:NN,$B6981,0),HLOOKUP(O$2+$A6981,Sheet2!CA:NN,$B6981,0)&lt;&gt;""),HLOOKUP(O$2+$A6981,Sheet2!CA:NN,$B6981,0),"")</f>
        <v/>
      </c>
      <c r="P6981" t="str">
        <f>IF(OR(HLOOKUP(P$2+$A6981,Sheet2!CB:NO,$B6981,0),HLOOKUP(P$2+$A6981,Sheet2!CB:NO,$B6981,0)&lt;&gt;""),HLOOKUP(P$2+$A6981,Sheet2!CB:NO,$B6981,0),"")</f>
        <v/>
      </c>
      <c r="Q6981" t="str">
        <f>IF(OR(HLOOKUP(Q$2+$A6981,Sheet2!CC:NO,$B6981,0),HLOOKUP(Q$2+$A6981,Sheet2!CC:NO,$B6981,0)&lt;&gt;""),HLOOKUP(Q$2+$A6981,Sheet2!CC:NO,$B6981,0),"")</f>
        <v/>
      </c>
    </row>
    <row r="6982" spans="1:17" x14ac:dyDescent="0.25">
      <c r="A6982" s="64">
        <f t="shared" ref="A6982:A7045" si="875">IF(C6982&lt;&gt;1,A6981+6,0)</f>
        <v>48</v>
      </c>
      <c r="B6982" s="64">
        <f t="shared" ref="B6982:B7045" si="876">IF(C6982&lt;&gt;1,B6981,B6981+1)</f>
        <v>702</v>
      </c>
      <c r="C6982" s="64">
        <f t="shared" ref="C6982:C7045" si="877">IF($C$3-C6981=0,1,C6981+1)</f>
        <v>9</v>
      </c>
      <c r="D6982" s="64">
        <f t="shared" ref="D6982:D7045" si="878">IF(C6982=1,D6981+1,D6981)</f>
        <v>698</v>
      </c>
      <c r="E6982" s="64">
        <f t="shared" ref="E6982:E7045" si="879">IF(D6982&lt;&gt;D6981,E6981+5,E6981)</f>
        <v>3486</v>
      </c>
      <c r="F6982" s="64" t="str">
        <f t="shared" si="872"/>
        <v/>
      </c>
      <c r="G6982" s="64" t="str">
        <f t="shared" si="873"/>
        <v/>
      </c>
      <c r="H6982" s="64" t="str">
        <f t="shared" si="874"/>
        <v/>
      </c>
      <c r="I6982" s="80" t="str">
        <f>IFERROR(VLOOKUP(D6982,Sheet2!A:B,2,0),"")</f>
        <v/>
      </c>
      <c r="J6982" s="64" t="str">
        <f>IFERROR(IF(I6982&lt;&gt;"",VLOOKUP(I6982,Sheet2!B:C,2,0),""),"")</f>
        <v/>
      </c>
      <c r="K6982" s="64" t="str">
        <f>IFERROR( IF(I6982&lt;&gt;"", HLOOKUP(L$2+$A6982,Sheet2!BX:NK,2,0),""),"")</f>
        <v/>
      </c>
      <c r="L6982" t="str">
        <f>IF(OR(HLOOKUP(L$2+$A6982,Sheet2!BX:NK,$B6982,0),HLOOKUP(L$2+$A6982,Sheet2!BX:NK,$B6982,0)&lt;&gt;""),HLOOKUP(L$2+$A6982,Sheet2!BX:NK,$B6982,0),"")</f>
        <v/>
      </c>
      <c r="M6982" t="str">
        <f>IF(OR(HLOOKUP(M$2+$A6982,Sheet2!BY:NL,$B6982,0),HLOOKUP(M$2+$A6982,Sheet2!BY:NL,$B6982,0)&lt;&gt;""),HLOOKUP(M$2+$A6982,Sheet2!BY:NL,$B6982,0),"")</f>
        <v/>
      </c>
      <c r="N6982" t="str">
        <f>IF(OR(HLOOKUP(N$2+$A6982,Sheet2!BZ:NM,$B6982,0),HLOOKUP(N$2+$A6982,Sheet2!BZ:NM,$B6982,0)&lt;&gt;""),HLOOKUP(N$2+$A6982,Sheet2!BZ:NM,$B6982,0),"")</f>
        <v/>
      </c>
      <c r="O6982" t="str">
        <f>IF(OR(HLOOKUP(O$2+$A6982,Sheet2!CA:NN,$B6982,0),HLOOKUP(O$2+$A6982,Sheet2!CA:NN,$B6982,0)&lt;&gt;""),HLOOKUP(O$2+$A6982,Sheet2!CA:NN,$B6982,0),"")</f>
        <v/>
      </c>
      <c r="P6982" t="str">
        <f>IF(OR(HLOOKUP(P$2+$A6982,Sheet2!CB:NO,$B6982,0),HLOOKUP(P$2+$A6982,Sheet2!CB:NO,$B6982,0)&lt;&gt;""),HLOOKUP(P$2+$A6982,Sheet2!CB:NO,$B6982,0),"")</f>
        <v/>
      </c>
      <c r="Q6982" t="str">
        <f>IF(OR(HLOOKUP(Q$2+$A6982,Sheet2!CC:NO,$B6982,0),HLOOKUP(Q$2+$A6982,Sheet2!CC:NO,$B6982,0)&lt;&gt;""),HLOOKUP(Q$2+$A6982,Sheet2!CC:NO,$B6982,0),"")</f>
        <v/>
      </c>
    </row>
    <row r="6983" spans="1:17" x14ac:dyDescent="0.25">
      <c r="A6983" s="64">
        <f t="shared" si="875"/>
        <v>54</v>
      </c>
      <c r="B6983" s="64">
        <f t="shared" si="876"/>
        <v>702</v>
      </c>
      <c r="C6983" s="64">
        <f t="shared" si="877"/>
        <v>10</v>
      </c>
      <c r="D6983" s="64">
        <f t="shared" si="878"/>
        <v>698</v>
      </c>
      <c r="E6983" s="64">
        <f t="shared" si="879"/>
        <v>3486</v>
      </c>
      <c r="F6983" s="64" t="str">
        <f t="shared" si="872"/>
        <v/>
      </c>
      <c r="G6983" s="64" t="str">
        <f t="shared" si="873"/>
        <v/>
      </c>
      <c r="H6983" s="64" t="str">
        <f t="shared" si="874"/>
        <v/>
      </c>
      <c r="I6983" s="80" t="str">
        <f>IFERROR(VLOOKUP(D6983,Sheet2!A:B,2,0),"")</f>
        <v/>
      </c>
      <c r="J6983" s="64" t="str">
        <f>IFERROR(IF(I6983&lt;&gt;"",VLOOKUP(I6983,Sheet2!B:C,2,0),""),"")</f>
        <v/>
      </c>
      <c r="K6983" s="64" t="str">
        <f>IFERROR( IF(I6983&lt;&gt;"", HLOOKUP(L$2+$A6983,Sheet2!BX:NK,2,0),""),"")</f>
        <v/>
      </c>
      <c r="L6983" t="str">
        <f>IF(OR(HLOOKUP(L$2+$A6983,Sheet2!BX:NK,$B6983,0),HLOOKUP(L$2+$A6983,Sheet2!BX:NK,$B6983,0)&lt;&gt;""),HLOOKUP(L$2+$A6983,Sheet2!BX:NK,$B6983,0),"")</f>
        <v/>
      </c>
      <c r="M6983" t="str">
        <f>IF(OR(HLOOKUP(M$2+$A6983,Sheet2!BY:NL,$B6983,0),HLOOKUP(M$2+$A6983,Sheet2!BY:NL,$B6983,0)&lt;&gt;""),HLOOKUP(M$2+$A6983,Sheet2!BY:NL,$B6983,0),"")</f>
        <v/>
      </c>
      <c r="N6983" t="str">
        <f>IF(OR(HLOOKUP(N$2+$A6983,Sheet2!BZ:NM,$B6983,0),HLOOKUP(N$2+$A6983,Sheet2!BZ:NM,$B6983,0)&lt;&gt;""),HLOOKUP(N$2+$A6983,Sheet2!BZ:NM,$B6983,0),"")</f>
        <v/>
      </c>
      <c r="O6983" t="str">
        <f>IF(OR(HLOOKUP(O$2+$A6983,Sheet2!CA:NN,$B6983,0),HLOOKUP(O$2+$A6983,Sheet2!CA:NN,$B6983,0)&lt;&gt;""),HLOOKUP(O$2+$A6983,Sheet2!CA:NN,$B6983,0),"")</f>
        <v/>
      </c>
      <c r="P6983" t="str">
        <f>IF(OR(HLOOKUP(P$2+$A6983,Sheet2!CB:NO,$B6983,0),HLOOKUP(P$2+$A6983,Sheet2!CB:NO,$B6983,0)&lt;&gt;""),HLOOKUP(P$2+$A6983,Sheet2!CB:NO,$B6983,0),"")</f>
        <v/>
      </c>
      <c r="Q6983" t="str">
        <f>IF(OR(HLOOKUP(Q$2+$A6983,Sheet2!CC:NO,$B6983,0),HLOOKUP(Q$2+$A6983,Sheet2!CC:NO,$B6983,0)&lt;&gt;""),HLOOKUP(Q$2+$A6983,Sheet2!CC:NO,$B6983,0),"")</f>
        <v/>
      </c>
    </row>
    <row r="6984" spans="1:17" x14ac:dyDescent="0.25">
      <c r="A6984" s="64">
        <f t="shared" si="875"/>
        <v>0</v>
      </c>
      <c r="B6984" s="64">
        <f t="shared" si="876"/>
        <v>703</v>
      </c>
      <c r="C6984" s="64">
        <f t="shared" si="877"/>
        <v>1</v>
      </c>
      <c r="D6984" s="64">
        <f t="shared" si="878"/>
        <v>699</v>
      </c>
      <c r="E6984" s="64">
        <f t="shared" si="879"/>
        <v>3491</v>
      </c>
      <c r="F6984" s="64" t="str">
        <f t="shared" si="872"/>
        <v/>
      </c>
      <c r="G6984" s="64" t="str">
        <f t="shared" si="873"/>
        <v/>
      </c>
      <c r="H6984" s="64" t="str">
        <f t="shared" si="874"/>
        <v/>
      </c>
      <c r="I6984" s="80" t="str">
        <f>IFERROR(VLOOKUP(D6984,Sheet2!A:B,2,0),"")</f>
        <v/>
      </c>
      <c r="J6984" s="64" t="str">
        <f>IFERROR(IF(I6984&lt;&gt;"",VLOOKUP(I6984,Sheet2!B:C,2,0),""),"")</f>
        <v/>
      </c>
      <c r="K6984" s="64" t="str">
        <f>IFERROR( IF(I6984&lt;&gt;"", HLOOKUP(L$2+$A6984,Sheet2!BX:NK,2,0),""),"")</f>
        <v/>
      </c>
      <c r="L6984" t="str">
        <f>IF(OR(HLOOKUP(L$2+$A6984,Sheet2!BX:NK,$B6984,0),HLOOKUP(L$2+$A6984,Sheet2!BX:NK,$B6984,0)&lt;&gt;""),HLOOKUP(L$2+$A6984,Sheet2!BX:NK,$B6984,0),"")</f>
        <v/>
      </c>
      <c r="M6984" t="str">
        <f>IF(OR(HLOOKUP(M$2+$A6984,Sheet2!BY:NL,$B6984,0),HLOOKUP(M$2+$A6984,Sheet2!BY:NL,$B6984,0)&lt;&gt;""),HLOOKUP(M$2+$A6984,Sheet2!BY:NL,$B6984,0),"")</f>
        <v/>
      </c>
      <c r="N6984" t="str">
        <f>IF(OR(HLOOKUP(N$2+$A6984,Sheet2!BZ:NM,$B6984,0),HLOOKUP(N$2+$A6984,Sheet2!BZ:NM,$B6984,0)&lt;&gt;""),HLOOKUP(N$2+$A6984,Sheet2!BZ:NM,$B6984,0),"")</f>
        <v/>
      </c>
      <c r="O6984" t="str">
        <f>IF(OR(HLOOKUP(O$2+$A6984,Sheet2!CA:NN,$B6984,0),HLOOKUP(O$2+$A6984,Sheet2!CA:NN,$B6984,0)&lt;&gt;""),HLOOKUP(O$2+$A6984,Sheet2!CA:NN,$B6984,0),"")</f>
        <v/>
      </c>
      <c r="P6984" t="str">
        <f>IF(OR(HLOOKUP(P$2+$A6984,Sheet2!CB:NO,$B6984,0),HLOOKUP(P$2+$A6984,Sheet2!CB:NO,$B6984,0)&lt;&gt;""),HLOOKUP(P$2+$A6984,Sheet2!CB:NO,$B6984,0),"")</f>
        <v/>
      </c>
      <c r="Q6984" t="str">
        <f>IF(OR(HLOOKUP(Q$2+$A6984,Sheet2!CC:NO,$B6984,0),HLOOKUP(Q$2+$A6984,Sheet2!CC:NO,$B6984,0)&lt;&gt;""),HLOOKUP(Q$2+$A6984,Sheet2!CC:NO,$B6984,0),"")</f>
        <v/>
      </c>
    </row>
    <row r="6985" spans="1:17" x14ac:dyDescent="0.25">
      <c r="A6985" s="64">
        <f t="shared" si="875"/>
        <v>6</v>
      </c>
      <c r="B6985" s="64">
        <f t="shared" si="876"/>
        <v>703</v>
      </c>
      <c r="C6985" s="64">
        <f t="shared" si="877"/>
        <v>2</v>
      </c>
      <c r="D6985" s="64">
        <f t="shared" si="878"/>
        <v>699</v>
      </c>
      <c r="E6985" s="64">
        <f t="shared" si="879"/>
        <v>3491</v>
      </c>
      <c r="F6985" s="64" t="str">
        <f t="shared" si="872"/>
        <v/>
      </c>
      <c r="G6985" s="64" t="str">
        <f t="shared" si="873"/>
        <v/>
      </c>
      <c r="H6985" s="64" t="str">
        <f t="shared" si="874"/>
        <v/>
      </c>
      <c r="I6985" s="80" t="str">
        <f>IFERROR(VLOOKUP(D6985,Sheet2!A:B,2,0),"")</f>
        <v/>
      </c>
      <c r="J6985" s="64" t="str">
        <f>IFERROR(IF(I6985&lt;&gt;"",VLOOKUP(I6985,Sheet2!B:C,2,0),""),"")</f>
        <v/>
      </c>
      <c r="K6985" s="64" t="str">
        <f>IFERROR( IF(I6985&lt;&gt;"", HLOOKUP(L$2+$A6985,Sheet2!BX:NK,2,0),""),"")</f>
        <v/>
      </c>
      <c r="L6985" t="str">
        <f>IF(OR(HLOOKUP(L$2+$A6985,Sheet2!BX:NK,$B6985,0),HLOOKUP(L$2+$A6985,Sheet2!BX:NK,$B6985,0)&lt;&gt;""),HLOOKUP(L$2+$A6985,Sheet2!BX:NK,$B6985,0),"")</f>
        <v/>
      </c>
      <c r="M6985" t="str">
        <f>IF(OR(HLOOKUP(M$2+$A6985,Sheet2!BY:NL,$B6985,0),HLOOKUP(M$2+$A6985,Sheet2!BY:NL,$B6985,0)&lt;&gt;""),HLOOKUP(M$2+$A6985,Sheet2!BY:NL,$B6985,0),"")</f>
        <v/>
      </c>
      <c r="N6985" t="str">
        <f>IF(OR(HLOOKUP(N$2+$A6985,Sheet2!BZ:NM,$B6985,0),HLOOKUP(N$2+$A6985,Sheet2!BZ:NM,$B6985,0)&lt;&gt;""),HLOOKUP(N$2+$A6985,Sheet2!BZ:NM,$B6985,0),"")</f>
        <v/>
      </c>
      <c r="O6985" t="str">
        <f>IF(OR(HLOOKUP(O$2+$A6985,Sheet2!CA:NN,$B6985,0),HLOOKUP(O$2+$A6985,Sheet2!CA:NN,$B6985,0)&lt;&gt;""),HLOOKUP(O$2+$A6985,Sheet2!CA:NN,$B6985,0),"")</f>
        <v/>
      </c>
      <c r="P6985" t="str">
        <f>IF(OR(HLOOKUP(P$2+$A6985,Sheet2!CB:NO,$B6985,0),HLOOKUP(P$2+$A6985,Sheet2!CB:NO,$B6985,0)&lt;&gt;""),HLOOKUP(P$2+$A6985,Sheet2!CB:NO,$B6985,0),"")</f>
        <v/>
      </c>
      <c r="Q6985" t="str">
        <f>IF(OR(HLOOKUP(Q$2+$A6985,Sheet2!CC:NO,$B6985,0),HLOOKUP(Q$2+$A6985,Sheet2!CC:NO,$B6985,0)&lt;&gt;""),HLOOKUP(Q$2+$A6985,Sheet2!CC:NO,$B6985,0),"")</f>
        <v/>
      </c>
    </row>
    <row r="6986" spans="1:17" x14ac:dyDescent="0.25">
      <c r="A6986" s="64">
        <f t="shared" si="875"/>
        <v>12</v>
      </c>
      <c r="B6986" s="64">
        <f t="shared" si="876"/>
        <v>703</v>
      </c>
      <c r="C6986" s="64">
        <f t="shared" si="877"/>
        <v>3</v>
      </c>
      <c r="D6986" s="64">
        <f t="shared" si="878"/>
        <v>699</v>
      </c>
      <c r="E6986" s="64">
        <f t="shared" si="879"/>
        <v>3491</v>
      </c>
      <c r="F6986" s="64" t="str">
        <f t="shared" si="872"/>
        <v/>
      </c>
      <c r="G6986" s="64" t="str">
        <f t="shared" si="873"/>
        <v/>
      </c>
      <c r="H6986" s="64" t="str">
        <f t="shared" si="874"/>
        <v/>
      </c>
      <c r="I6986" s="80" t="str">
        <f>IFERROR(VLOOKUP(D6986,Sheet2!A:B,2,0),"")</f>
        <v/>
      </c>
      <c r="J6986" s="64" t="str">
        <f>IFERROR(IF(I6986&lt;&gt;"",VLOOKUP(I6986,Sheet2!B:C,2,0),""),"")</f>
        <v/>
      </c>
      <c r="K6986" s="64" t="str">
        <f>IFERROR( IF(I6986&lt;&gt;"", HLOOKUP(L$2+$A6986,Sheet2!BX:NK,2,0),""),"")</f>
        <v/>
      </c>
      <c r="L6986" t="str">
        <f>IF(OR(HLOOKUP(L$2+$A6986,Sheet2!BX:NK,$B6986,0),HLOOKUP(L$2+$A6986,Sheet2!BX:NK,$B6986,0)&lt;&gt;""),HLOOKUP(L$2+$A6986,Sheet2!BX:NK,$B6986,0),"")</f>
        <v/>
      </c>
      <c r="M6986" t="str">
        <f>IF(OR(HLOOKUP(M$2+$A6986,Sheet2!BY:NL,$B6986,0),HLOOKUP(M$2+$A6986,Sheet2!BY:NL,$B6986,0)&lt;&gt;""),HLOOKUP(M$2+$A6986,Sheet2!BY:NL,$B6986,0),"")</f>
        <v/>
      </c>
      <c r="N6986" t="str">
        <f>IF(OR(HLOOKUP(N$2+$A6986,Sheet2!BZ:NM,$B6986,0),HLOOKUP(N$2+$A6986,Sheet2!BZ:NM,$B6986,0)&lt;&gt;""),HLOOKUP(N$2+$A6986,Sheet2!BZ:NM,$B6986,0),"")</f>
        <v/>
      </c>
      <c r="O6986" t="str">
        <f>IF(OR(HLOOKUP(O$2+$A6986,Sheet2!CA:NN,$B6986,0),HLOOKUP(O$2+$A6986,Sheet2!CA:NN,$B6986,0)&lt;&gt;""),HLOOKUP(O$2+$A6986,Sheet2!CA:NN,$B6986,0),"")</f>
        <v/>
      </c>
      <c r="P6986" t="str">
        <f>IF(OR(HLOOKUP(P$2+$A6986,Sheet2!CB:NO,$B6986,0),HLOOKUP(P$2+$A6986,Sheet2!CB:NO,$B6986,0)&lt;&gt;""),HLOOKUP(P$2+$A6986,Sheet2!CB:NO,$B6986,0),"")</f>
        <v/>
      </c>
      <c r="Q6986" t="str">
        <f>IF(OR(HLOOKUP(Q$2+$A6986,Sheet2!CC:NO,$B6986,0),HLOOKUP(Q$2+$A6986,Sheet2!CC:NO,$B6986,0)&lt;&gt;""),HLOOKUP(Q$2+$A6986,Sheet2!CC:NO,$B6986,0),"")</f>
        <v/>
      </c>
    </row>
    <row r="6987" spans="1:17" x14ac:dyDescent="0.25">
      <c r="A6987" s="64">
        <f t="shared" si="875"/>
        <v>18</v>
      </c>
      <c r="B6987" s="64">
        <f t="shared" si="876"/>
        <v>703</v>
      </c>
      <c r="C6987" s="64">
        <f t="shared" si="877"/>
        <v>4</v>
      </c>
      <c r="D6987" s="64">
        <f t="shared" si="878"/>
        <v>699</v>
      </c>
      <c r="E6987" s="64">
        <f t="shared" si="879"/>
        <v>3491</v>
      </c>
      <c r="F6987" s="64" t="str">
        <f t="shared" si="872"/>
        <v/>
      </c>
      <c r="G6987" s="64" t="str">
        <f t="shared" si="873"/>
        <v/>
      </c>
      <c r="H6987" s="64" t="str">
        <f t="shared" si="874"/>
        <v/>
      </c>
      <c r="I6987" s="80" t="str">
        <f>IFERROR(VLOOKUP(D6987,Sheet2!A:B,2,0),"")</f>
        <v/>
      </c>
      <c r="J6987" s="64" t="str">
        <f>IFERROR(IF(I6987&lt;&gt;"",VLOOKUP(I6987,Sheet2!B:C,2,0),""),"")</f>
        <v/>
      </c>
      <c r="K6987" s="64" t="str">
        <f>IFERROR( IF(I6987&lt;&gt;"", HLOOKUP(L$2+$A6987,Sheet2!BX:NK,2,0),""),"")</f>
        <v/>
      </c>
      <c r="L6987" t="str">
        <f>IF(OR(HLOOKUP(L$2+$A6987,Sheet2!BX:NK,$B6987,0),HLOOKUP(L$2+$A6987,Sheet2!BX:NK,$B6987,0)&lt;&gt;""),HLOOKUP(L$2+$A6987,Sheet2!BX:NK,$B6987,0),"")</f>
        <v/>
      </c>
      <c r="M6987" t="str">
        <f>IF(OR(HLOOKUP(M$2+$A6987,Sheet2!BY:NL,$B6987,0),HLOOKUP(M$2+$A6987,Sheet2!BY:NL,$B6987,0)&lt;&gt;""),HLOOKUP(M$2+$A6987,Sheet2!BY:NL,$B6987,0),"")</f>
        <v/>
      </c>
      <c r="N6987" t="str">
        <f>IF(OR(HLOOKUP(N$2+$A6987,Sheet2!BZ:NM,$B6987,0),HLOOKUP(N$2+$A6987,Sheet2!BZ:NM,$B6987,0)&lt;&gt;""),HLOOKUP(N$2+$A6987,Sheet2!BZ:NM,$B6987,0),"")</f>
        <v/>
      </c>
      <c r="O6987" t="str">
        <f>IF(OR(HLOOKUP(O$2+$A6987,Sheet2!CA:NN,$B6987,0),HLOOKUP(O$2+$A6987,Sheet2!CA:NN,$B6987,0)&lt;&gt;""),HLOOKUP(O$2+$A6987,Sheet2!CA:NN,$B6987,0),"")</f>
        <v/>
      </c>
      <c r="P6987" t="str">
        <f>IF(OR(HLOOKUP(P$2+$A6987,Sheet2!CB:NO,$B6987,0),HLOOKUP(P$2+$A6987,Sheet2!CB:NO,$B6987,0)&lt;&gt;""),HLOOKUP(P$2+$A6987,Sheet2!CB:NO,$B6987,0),"")</f>
        <v/>
      </c>
      <c r="Q6987" t="str">
        <f>IF(OR(HLOOKUP(Q$2+$A6987,Sheet2!CC:NO,$B6987,0),HLOOKUP(Q$2+$A6987,Sheet2!CC:NO,$B6987,0)&lt;&gt;""),HLOOKUP(Q$2+$A6987,Sheet2!CC:NO,$B6987,0),"")</f>
        <v/>
      </c>
    </row>
    <row r="6988" spans="1:17" x14ac:dyDescent="0.25">
      <c r="A6988" s="64">
        <f t="shared" si="875"/>
        <v>24</v>
      </c>
      <c r="B6988" s="64">
        <f t="shared" si="876"/>
        <v>703</v>
      </c>
      <c r="C6988" s="64">
        <f t="shared" si="877"/>
        <v>5</v>
      </c>
      <c r="D6988" s="64">
        <f t="shared" si="878"/>
        <v>699</v>
      </c>
      <c r="E6988" s="64">
        <f t="shared" si="879"/>
        <v>3491</v>
      </c>
      <c r="F6988" s="64" t="str">
        <f t="shared" si="872"/>
        <v/>
      </c>
      <c r="G6988" s="64" t="str">
        <f t="shared" si="873"/>
        <v/>
      </c>
      <c r="H6988" s="64" t="str">
        <f t="shared" si="874"/>
        <v/>
      </c>
      <c r="I6988" s="80" t="str">
        <f>IFERROR(VLOOKUP(D6988,Sheet2!A:B,2,0),"")</f>
        <v/>
      </c>
      <c r="J6988" s="64" t="str">
        <f>IFERROR(IF(I6988&lt;&gt;"",VLOOKUP(I6988,Sheet2!B:C,2,0),""),"")</f>
        <v/>
      </c>
      <c r="K6988" s="64" t="str">
        <f>IFERROR( IF(I6988&lt;&gt;"", HLOOKUP(L$2+$A6988,Sheet2!BX:NK,2,0),""),"")</f>
        <v/>
      </c>
      <c r="L6988" t="str">
        <f>IF(OR(HLOOKUP(L$2+$A6988,Sheet2!BX:NK,$B6988,0),HLOOKUP(L$2+$A6988,Sheet2!BX:NK,$B6988,0)&lt;&gt;""),HLOOKUP(L$2+$A6988,Sheet2!BX:NK,$B6988,0),"")</f>
        <v/>
      </c>
      <c r="M6988" t="str">
        <f>IF(OR(HLOOKUP(M$2+$A6988,Sheet2!BY:NL,$B6988,0),HLOOKUP(M$2+$A6988,Sheet2!BY:NL,$B6988,0)&lt;&gt;""),HLOOKUP(M$2+$A6988,Sheet2!BY:NL,$B6988,0),"")</f>
        <v/>
      </c>
      <c r="N6988" t="str">
        <f>IF(OR(HLOOKUP(N$2+$A6988,Sheet2!BZ:NM,$B6988,0),HLOOKUP(N$2+$A6988,Sheet2!BZ:NM,$B6988,0)&lt;&gt;""),HLOOKUP(N$2+$A6988,Sheet2!BZ:NM,$B6988,0),"")</f>
        <v/>
      </c>
      <c r="O6988" t="str">
        <f>IF(OR(HLOOKUP(O$2+$A6988,Sheet2!CA:NN,$B6988,0),HLOOKUP(O$2+$A6988,Sheet2!CA:NN,$B6988,0)&lt;&gt;""),HLOOKUP(O$2+$A6988,Sheet2!CA:NN,$B6988,0),"")</f>
        <v/>
      </c>
      <c r="P6988" t="str">
        <f>IF(OR(HLOOKUP(P$2+$A6988,Sheet2!CB:NO,$B6988,0),HLOOKUP(P$2+$A6988,Sheet2!CB:NO,$B6988,0)&lt;&gt;""),HLOOKUP(P$2+$A6988,Sheet2!CB:NO,$B6988,0),"")</f>
        <v/>
      </c>
      <c r="Q6988" t="str">
        <f>IF(OR(HLOOKUP(Q$2+$A6988,Sheet2!CC:NO,$B6988,0),HLOOKUP(Q$2+$A6988,Sheet2!CC:NO,$B6988,0)&lt;&gt;""),HLOOKUP(Q$2+$A6988,Sheet2!CC:NO,$B6988,0),"")</f>
        <v/>
      </c>
    </row>
    <row r="6989" spans="1:17" x14ac:dyDescent="0.25">
      <c r="A6989" s="64">
        <f t="shared" si="875"/>
        <v>30</v>
      </c>
      <c r="B6989" s="64">
        <f t="shared" si="876"/>
        <v>703</v>
      </c>
      <c r="C6989" s="64">
        <f t="shared" si="877"/>
        <v>6</v>
      </c>
      <c r="D6989" s="64">
        <f t="shared" si="878"/>
        <v>699</v>
      </c>
      <c r="E6989" s="64">
        <f t="shared" si="879"/>
        <v>3491</v>
      </c>
      <c r="F6989" s="64" t="str">
        <f t="shared" si="872"/>
        <v/>
      </c>
      <c r="G6989" s="64" t="str">
        <f t="shared" si="873"/>
        <v/>
      </c>
      <c r="H6989" s="64" t="str">
        <f t="shared" si="874"/>
        <v/>
      </c>
      <c r="I6989" s="80" t="str">
        <f>IFERROR(VLOOKUP(D6989,Sheet2!A:B,2,0),"")</f>
        <v/>
      </c>
      <c r="J6989" s="64" t="str">
        <f>IFERROR(IF(I6989&lt;&gt;"",VLOOKUP(I6989,Sheet2!B:C,2,0),""),"")</f>
        <v/>
      </c>
      <c r="K6989" s="64" t="str">
        <f>IFERROR( IF(I6989&lt;&gt;"", HLOOKUP(L$2+$A6989,Sheet2!BX:NK,2,0),""),"")</f>
        <v/>
      </c>
      <c r="L6989" t="str">
        <f>IF(OR(HLOOKUP(L$2+$A6989,Sheet2!BX:NK,$B6989,0),HLOOKUP(L$2+$A6989,Sheet2!BX:NK,$B6989,0)&lt;&gt;""),HLOOKUP(L$2+$A6989,Sheet2!BX:NK,$B6989,0),"")</f>
        <v/>
      </c>
      <c r="M6989" t="str">
        <f>IF(OR(HLOOKUP(M$2+$A6989,Sheet2!BY:NL,$B6989,0),HLOOKUP(M$2+$A6989,Sheet2!BY:NL,$B6989,0)&lt;&gt;""),HLOOKUP(M$2+$A6989,Sheet2!BY:NL,$B6989,0),"")</f>
        <v/>
      </c>
      <c r="N6989" t="str">
        <f>IF(OR(HLOOKUP(N$2+$A6989,Sheet2!BZ:NM,$B6989,0),HLOOKUP(N$2+$A6989,Sheet2!BZ:NM,$B6989,0)&lt;&gt;""),HLOOKUP(N$2+$A6989,Sheet2!BZ:NM,$B6989,0),"")</f>
        <v/>
      </c>
      <c r="O6989" t="str">
        <f>IF(OR(HLOOKUP(O$2+$A6989,Sheet2!CA:NN,$B6989,0),HLOOKUP(O$2+$A6989,Sheet2!CA:NN,$B6989,0)&lt;&gt;""),HLOOKUP(O$2+$A6989,Sheet2!CA:NN,$B6989,0),"")</f>
        <v/>
      </c>
      <c r="P6989" t="str">
        <f>IF(OR(HLOOKUP(P$2+$A6989,Sheet2!CB:NO,$B6989,0),HLOOKUP(P$2+$A6989,Sheet2!CB:NO,$B6989,0)&lt;&gt;""),HLOOKUP(P$2+$A6989,Sheet2!CB:NO,$B6989,0),"")</f>
        <v/>
      </c>
      <c r="Q6989" t="str">
        <f>IF(OR(HLOOKUP(Q$2+$A6989,Sheet2!CC:NO,$B6989,0),HLOOKUP(Q$2+$A6989,Sheet2!CC:NO,$B6989,0)&lt;&gt;""),HLOOKUP(Q$2+$A6989,Sheet2!CC:NO,$B6989,0),"")</f>
        <v/>
      </c>
    </row>
    <row r="6990" spans="1:17" x14ac:dyDescent="0.25">
      <c r="A6990" s="64">
        <f t="shared" si="875"/>
        <v>36</v>
      </c>
      <c r="B6990" s="64">
        <f t="shared" si="876"/>
        <v>703</v>
      </c>
      <c r="C6990" s="64">
        <f t="shared" si="877"/>
        <v>7</v>
      </c>
      <c r="D6990" s="64">
        <f t="shared" si="878"/>
        <v>699</v>
      </c>
      <c r="E6990" s="64">
        <f t="shared" si="879"/>
        <v>3491</v>
      </c>
      <c r="F6990" s="64" t="str">
        <f t="shared" si="872"/>
        <v/>
      </c>
      <c r="G6990" s="64" t="str">
        <f t="shared" si="873"/>
        <v/>
      </c>
      <c r="H6990" s="64" t="str">
        <f t="shared" si="874"/>
        <v/>
      </c>
      <c r="I6990" s="80" t="str">
        <f>IFERROR(VLOOKUP(D6990,Sheet2!A:B,2,0),"")</f>
        <v/>
      </c>
      <c r="J6990" s="64" t="str">
        <f>IFERROR(IF(I6990&lt;&gt;"",VLOOKUP(I6990,Sheet2!B:C,2,0),""),"")</f>
        <v/>
      </c>
      <c r="K6990" s="64" t="str">
        <f>IFERROR( IF(I6990&lt;&gt;"", HLOOKUP(L$2+$A6990,Sheet2!BX:NK,2,0),""),"")</f>
        <v/>
      </c>
      <c r="L6990" t="str">
        <f>IF(OR(HLOOKUP(L$2+$A6990,Sheet2!BX:NK,$B6990,0),HLOOKUP(L$2+$A6990,Sheet2!BX:NK,$B6990,0)&lt;&gt;""),HLOOKUP(L$2+$A6990,Sheet2!BX:NK,$B6990,0),"")</f>
        <v/>
      </c>
      <c r="M6990" t="str">
        <f>IF(OR(HLOOKUP(M$2+$A6990,Sheet2!BY:NL,$B6990,0),HLOOKUP(M$2+$A6990,Sheet2!BY:NL,$B6990,0)&lt;&gt;""),HLOOKUP(M$2+$A6990,Sheet2!BY:NL,$B6990,0),"")</f>
        <v/>
      </c>
      <c r="N6990" t="str">
        <f>IF(OR(HLOOKUP(N$2+$A6990,Sheet2!BZ:NM,$B6990,0),HLOOKUP(N$2+$A6990,Sheet2!BZ:NM,$B6990,0)&lt;&gt;""),HLOOKUP(N$2+$A6990,Sheet2!BZ:NM,$B6990,0),"")</f>
        <v/>
      </c>
      <c r="O6990" t="str">
        <f>IF(OR(HLOOKUP(O$2+$A6990,Sheet2!CA:NN,$B6990,0),HLOOKUP(O$2+$A6990,Sheet2!CA:NN,$B6990,0)&lt;&gt;""),HLOOKUP(O$2+$A6990,Sheet2!CA:NN,$B6990,0),"")</f>
        <v/>
      </c>
      <c r="P6990" t="str">
        <f>IF(OR(HLOOKUP(P$2+$A6990,Sheet2!CB:NO,$B6990,0),HLOOKUP(P$2+$A6990,Sheet2!CB:NO,$B6990,0)&lt;&gt;""),HLOOKUP(P$2+$A6990,Sheet2!CB:NO,$B6990,0),"")</f>
        <v/>
      </c>
      <c r="Q6990" t="str">
        <f>IF(OR(HLOOKUP(Q$2+$A6990,Sheet2!CC:NO,$B6990,0),HLOOKUP(Q$2+$A6990,Sheet2!CC:NO,$B6990,0)&lt;&gt;""),HLOOKUP(Q$2+$A6990,Sheet2!CC:NO,$B6990,0),"")</f>
        <v/>
      </c>
    </row>
    <row r="6991" spans="1:17" x14ac:dyDescent="0.25">
      <c r="A6991" s="64">
        <f t="shared" si="875"/>
        <v>42</v>
      </c>
      <c r="B6991" s="64">
        <f t="shared" si="876"/>
        <v>703</v>
      </c>
      <c r="C6991" s="64">
        <f t="shared" si="877"/>
        <v>8</v>
      </c>
      <c r="D6991" s="64">
        <f t="shared" si="878"/>
        <v>699</v>
      </c>
      <c r="E6991" s="64">
        <f t="shared" si="879"/>
        <v>3491</v>
      </c>
      <c r="F6991" s="64" t="str">
        <f t="shared" si="872"/>
        <v/>
      </c>
      <c r="G6991" s="64" t="str">
        <f t="shared" si="873"/>
        <v/>
      </c>
      <c r="H6991" s="64" t="str">
        <f t="shared" si="874"/>
        <v/>
      </c>
      <c r="I6991" s="80" t="str">
        <f>IFERROR(VLOOKUP(D6991,Sheet2!A:B,2,0),"")</f>
        <v/>
      </c>
      <c r="J6991" s="64" t="str">
        <f>IFERROR(IF(I6991&lt;&gt;"",VLOOKUP(I6991,Sheet2!B:C,2,0),""),"")</f>
        <v/>
      </c>
      <c r="K6991" s="64" t="str">
        <f>IFERROR( IF(I6991&lt;&gt;"", HLOOKUP(L$2+$A6991,Sheet2!BX:NK,2,0),""),"")</f>
        <v/>
      </c>
      <c r="L6991" t="str">
        <f>IF(OR(HLOOKUP(L$2+$A6991,Sheet2!BX:NK,$B6991,0),HLOOKUP(L$2+$A6991,Sheet2!BX:NK,$B6991,0)&lt;&gt;""),HLOOKUP(L$2+$A6991,Sheet2!BX:NK,$B6991,0),"")</f>
        <v/>
      </c>
      <c r="M6991" t="str">
        <f>IF(OR(HLOOKUP(M$2+$A6991,Sheet2!BY:NL,$B6991,0),HLOOKUP(M$2+$A6991,Sheet2!BY:NL,$B6991,0)&lt;&gt;""),HLOOKUP(M$2+$A6991,Sheet2!BY:NL,$B6991,0),"")</f>
        <v/>
      </c>
      <c r="N6991" t="str">
        <f>IF(OR(HLOOKUP(N$2+$A6991,Sheet2!BZ:NM,$B6991,0),HLOOKUP(N$2+$A6991,Sheet2!BZ:NM,$B6991,0)&lt;&gt;""),HLOOKUP(N$2+$A6991,Sheet2!BZ:NM,$B6991,0),"")</f>
        <v/>
      </c>
      <c r="O6991" t="str">
        <f>IF(OR(HLOOKUP(O$2+$A6991,Sheet2!CA:NN,$B6991,0),HLOOKUP(O$2+$A6991,Sheet2!CA:NN,$B6991,0)&lt;&gt;""),HLOOKUP(O$2+$A6991,Sheet2!CA:NN,$B6991,0),"")</f>
        <v/>
      </c>
      <c r="P6991" t="str">
        <f>IF(OR(HLOOKUP(P$2+$A6991,Sheet2!CB:NO,$B6991,0),HLOOKUP(P$2+$A6991,Sheet2!CB:NO,$B6991,0)&lt;&gt;""),HLOOKUP(P$2+$A6991,Sheet2!CB:NO,$B6991,0),"")</f>
        <v/>
      </c>
      <c r="Q6991" t="str">
        <f>IF(OR(HLOOKUP(Q$2+$A6991,Sheet2!CC:NO,$B6991,0),HLOOKUP(Q$2+$A6991,Sheet2!CC:NO,$B6991,0)&lt;&gt;""),HLOOKUP(Q$2+$A6991,Sheet2!CC:NO,$B6991,0),"")</f>
        <v/>
      </c>
    </row>
    <row r="6992" spans="1:17" x14ac:dyDescent="0.25">
      <c r="A6992" s="64">
        <f t="shared" si="875"/>
        <v>48</v>
      </c>
      <c r="B6992" s="64">
        <f t="shared" si="876"/>
        <v>703</v>
      </c>
      <c r="C6992" s="64">
        <f t="shared" si="877"/>
        <v>9</v>
      </c>
      <c r="D6992" s="64">
        <f t="shared" si="878"/>
        <v>699</v>
      </c>
      <c r="E6992" s="64">
        <f t="shared" si="879"/>
        <v>3491</v>
      </c>
      <c r="F6992" s="64" t="str">
        <f t="shared" si="872"/>
        <v/>
      </c>
      <c r="G6992" s="64" t="str">
        <f t="shared" si="873"/>
        <v/>
      </c>
      <c r="H6992" s="64" t="str">
        <f t="shared" si="874"/>
        <v/>
      </c>
      <c r="I6992" s="80" t="str">
        <f>IFERROR(VLOOKUP(D6992,Sheet2!A:B,2,0),"")</f>
        <v/>
      </c>
      <c r="J6992" s="64" t="str">
        <f>IFERROR(IF(I6992&lt;&gt;"",VLOOKUP(I6992,Sheet2!B:C,2,0),""),"")</f>
        <v/>
      </c>
      <c r="K6992" s="64" t="str">
        <f>IFERROR( IF(I6992&lt;&gt;"", HLOOKUP(L$2+$A6992,Sheet2!BX:NK,2,0),""),"")</f>
        <v/>
      </c>
      <c r="L6992" t="str">
        <f>IF(OR(HLOOKUP(L$2+$A6992,Sheet2!BX:NK,$B6992,0),HLOOKUP(L$2+$A6992,Sheet2!BX:NK,$B6992,0)&lt;&gt;""),HLOOKUP(L$2+$A6992,Sheet2!BX:NK,$B6992,0),"")</f>
        <v/>
      </c>
      <c r="M6992" t="str">
        <f>IF(OR(HLOOKUP(M$2+$A6992,Sheet2!BY:NL,$B6992,0),HLOOKUP(M$2+$A6992,Sheet2!BY:NL,$B6992,0)&lt;&gt;""),HLOOKUP(M$2+$A6992,Sheet2!BY:NL,$B6992,0),"")</f>
        <v/>
      </c>
      <c r="N6992" t="str">
        <f>IF(OR(HLOOKUP(N$2+$A6992,Sheet2!BZ:NM,$B6992,0),HLOOKUP(N$2+$A6992,Sheet2!BZ:NM,$B6992,0)&lt;&gt;""),HLOOKUP(N$2+$A6992,Sheet2!BZ:NM,$B6992,0),"")</f>
        <v/>
      </c>
      <c r="O6992" t="str">
        <f>IF(OR(HLOOKUP(O$2+$A6992,Sheet2!CA:NN,$B6992,0),HLOOKUP(O$2+$A6992,Sheet2!CA:NN,$B6992,0)&lt;&gt;""),HLOOKUP(O$2+$A6992,Sheet2!CA:NN,$B6992,0),"")</f>
        <v/>
      </c>
      <c r="P6992" t="str">
        <f>IF(OR(HLOOKUP(P$2+$A6992,Sheet2!CB:NO,$B6992,0),HLOOKUP(P$2+$A6992,Sheet2!CB:NO,$B6992,0)&lt;&gt;""),HLOOKUP(P$2+$A6992,Sheet2!CB:NO,$B6992,0),"")</f>
        <v/>
      </c>
      <c r="Q6992" t="str">
        <f>IF(OR(HLOOKUP(Q$2+$A6992,Sheet2!CC:NO,$B6992,0),HLOOKUP(Q$2+$A6992,Sheet2!CC:NO,$B6992,0)&lt;&gt;""),HLOOKUP(Q$2+$A6992,Sheet2!CC:NO,$B6992,0),"")</f>
        <v/>
      </c>
    </row>
    <row r="6993" spans="1:17" x14ac:dyDescent="0.25">
      <c r="A6993" s="64">
        <f t="shared" si="875"/>
        <v>54</v>
      </c>
      <c r="B6993" s="64">
        <f t="shared" si="876"/>
        <v>703</v>
      </c>
      <c r="C6993" s="64">
        <f t="shared" si="877"/>
        <v>10</v>
      </c>
      <c r="D6993" s="64">
        <f t="shared" si="878"/>
        <v>699</v>
      </c>
      <c r="E6993" s="64">
        <f t="shared" si="879"/>
        <v>3491</v>
      </c>
      <c r="F6993" s="64" t="str">
        <f t="shared" si="872"/>
        <v/>
      </c>
      <c r="G6993" s="64" t="str">
        <f t="shared" si="873"/>
        <v/>
      </c>
      <c r="H6993" s="64" t="str">
        <f t="shared" si="874"/>
        <v/>
      </c>
      <c r="I6993" s="80" t="str">
        <f>IFERROR(VLOOKUP(D6993,Sheet2!A:B,2,0),"")</f>
        <v/>
      </c>
      <c r="J6993" s="64" t="str">
        <f>IFERROR(IF(I6993&lt;&gt;"",VLOOKUP(I6993,Sheet2!B:C,2,0),""),"")</f>
        <v/>
      </c>
      <c r="K6993" s="64" t="str">
        <f>IFERROR( IF(I6993&lt;&gt;"", HLOOKUP(L$2+$A6993,Sheet2!BX:NK,2,0),""),"")</f>
        <v/>
      </c>
      <c r="L6993" t="str">
        <f>IF(OR(HLOOKUP(L$2+$A6993,Sheet2!BX:NK,$B6993,0),HLOOKUP(L$2+$A6993,Sheet2!BX:NK,$B6993,0)&lt;&gt;""),HLOOKUP(L$2+$A6993,Sheet2!BX:NK,$B6993,0),"")</f>
        <v/>
      </c>
      <c r="M6993" t="str">
        <f>IF(OR(HLOOKUP(M$2+$A6993,Sheet2!BY:NL,$B6993,0),HLOOKUP(M$2+$A6993,Sheet2!BY:NL,$B6993,0)&lt;&gt;""),HLOOKUP(M$2+$A6993,Sheet2!BY:NL,$B6993,0),"")</f>
        <v/>
      </c>
      <c r="N6993" t="str">
        <f>IF(OR(HLOOKUP(N$2+$A6993,Sheet2!BZ:NM,$B6993,0),HLOOKUP(N$2+$A6993,Sheet2!BZ:NM,$B6993,0)&lt;&gt;""),HLOOKUP(N$2+$A6993,Sheet2!BZ:NM,$B6993,0),"")</f>
        <v/>
      </c>
      <c r="O6993" t="str">
        <f>IF(OR(HLOOKUP(O$2+$A6993,Sheet2!CA:NN,$B6993,0),HLOOKUP(O$2+$A6993,Sheet2!CA:NN,$B6993,0)&lt;&gt;""),HLOOKUP(O$2+$A6993,Sheet2!CA:NN,$B6993,0),"")</f>
        <v/>
      </c>
      <c r="P6993" t="str">
        <f>IF(OR(HLOOKUP(P$2+$A6993,Sheet2!CB:NO,$B6993,0),HLOOKUP(P$2+$A6993,Sheet2!CB:NO,$B6993,0)&lt;&gt;""),HLOOKUP(P$2+$A6993,Sheet2!CB:NO,$B6993,0),"")</f>
        <v/>
      </c>
      <c r="Q6993" t="str">
        <f>IF(OR(HLOOKUP(Q$2+$A6993,Sheet2!CC:NO,$B6993,0),HLOOKUP(Q$2+$A6993,Sheet2!CC:NO,$B6993,0)&lt;&gt;""),HLOOKUP(Q$2+$A6993,Sheet2!CC:NO,$B6993,0),"")</f>
        <v/>
      </c>
    </row>
    <row r="6994" spans="1:17" x14ac:dyDescent="0.25">
      <c r="A6994" s="64">
        <f t="shared" si="875"/>
        <v>0</v>
      </c>
      <c r="B6994" s="64">
        <f t="shared" si="876"/>
        <v>704</v>
      </c>
      <c r="C6994" s="64">
        <f t="shared" si="877"/>
        <v>1</v>
      </c>
      <c r="D6994" s="64">
        <f t="shared" si="878"/>
        <v>700</v>
      </c>
      <c r="E6994" s="64">
        <f t="shared" si="879"/>
        <v>3496</v>
      </c>
      <c r="F6994" s="64" t="str">
        <f t="shared" si="872"/>
        <v/>
      </c>
      <c r="G6994" s="64" t="str">
        <f t="shared" si="873"/>
        <v/>
      </c>
      <c r="H6994" s="64" t="str">
        <f t="shared" si="874"/>
        <v/>
      </c>
      <c r="I6994" s="80" t="str">
        <f>IFERROR(VLOOKUP(D6994,Sheet2!A:B,2,0),"")</f>
        <v/>
      </c>
      <c r="J6994" s="64" t="str">
        <f>IFERROR(IF(I6994&lt;&gt;"",VLOOKUP(I6994,Sheet2!B:C,2,0),""),"")</f>
        <v/>
      </c>
      <c r="K6994" s="64" t="str">
        <f>IFERROR( IF(I6994&lt;&gt;"", HLOOKUP(L$2+$A6994,Sheet2!BX:NK,2,0),""),"")</f>
        <v/>
      </c>
      <c r="L6994" t="str">
        <f>IF(OR(HLOOKUP(L$2+$A6994,Sheet2!BX:NK,$B6994,0),HLOOKUP(L$2+$A6994,Sheet2!BX:NK,$B6994,0)&lt;&gt;""),HLOOKUP(L$2+$A6994,Sheet2!BX:NK,$B6994,0),"")</f>
        <v/>
      </c>
      <c r="M6994" t="str">
        <f>IF(OR(HLOOKUP(M$2+$A6994,Sheet2!BY:NL,$B6994,0),HLOOKUP(M$2+$A6994,Sheet2!BY:NL,$B6994,0)&lt;&gt;""),HLOOKUP(M$2+$A6994,Sheet2!BY:NL,$B6994,0),"")</f>
        <v/>
      </c>
      <c r="N6994" t="str">
        <f>IF(OR(HLOOKUP(N$2+$A6994,Sheet2!BZ:NM,$B6994,0),HLOOKUP(N$2+$A6994,Sheet2!BZ:NM,$B6994,0)&lt;&gt;""),HLOOKUP(N$2+$A6994,Sheet2!BZ:NM,$B6994,0),"")</f>
        <v/>
      </c>
      <c r="O6994" t="str">
        <f>IF(OR(HLOOKUP(O$2+$A6994,Sheet2!CA:NN,$B6994,0),HLOOKUP(O$2+$A6994,Sheet2!CA:NN,$B6994,0)&lt;&gt;""),HLOOKUP(O$2+$A6994,Sheet2!CA:NN,$B6994,0),"")</f>
        <v/>
      </c>
      <c r="P6994" t="str">
        <f>IF(OR(HLOOKUP(P$2+$A6994,Sheet2!CB:NO,$B6994,0),HLOOKUP(P$2+$A6994,Sheet2!CB:NO,$B6994,0)&lt;&gt;""),HLOOKUP(P$2+$A6994,Sheet2!CB:NO,$B6994,0),"")</f>
        <v/>
      </c>
      <c r="Q6994" t="str">
        <f>IF(OR(HLOOKUP(Q$2+$A6994,Sheet2!CC:NO,$B6994,0),HLOOKUP(Q$2+$A6994,Sheet2!CC:NO,$B6994,0)&lt;&gt;""),HLOOKUP(Q$2+$A6994,Sheet2!CC:NO,$B6994,0),"")</f>
        <v/>
      </c>
    </row>
    <row r="6995" spans="1:17" x14ac:dyDescent="0.25">
      <c r="A6995" s="64">
        <f t="shared" si="875"/>
        <v>6</v>
      </c>
      <c r="B6995" s="64">
        <f t="shared" si="876"/>
        <v>704</v>
      </c>
      <c r="C6995" s="64">
        <f t="shared" si="877"/>
        <v>2</v>
      </c>
      <c r="D6995" s="64">
        <f t="shared" si="878"/>
        <v>700</v>
      </c>
      <c r="E6995" s="64">
        <f t="shared" si="879"/>
        <v>3496</v>
      </c>
      <c r="F6995" s="64" t="str">
        <f t="shared" si="872"/>
        <v/>
      </c>
      <c r="G6995" s="64" t="str">
        <f t="shared" si="873"/>
        <v/>
      </c>
      <c r="H6995" s="64" t="str">
        <f t="shared" si="874"/>
        <v/>
      </c>
      <c r="I6995" s="80" t="str">
        <f>IFERROR(VLOOKUP(D6995,Sheet2!A:B,2,0),"")</f>
        <v/>
      </c>
      <c r="J6995" s="64" t="str">
        <f>IFERROR(IF(I6995&lt;&gt;"",VLOOKUP(I6995,Sheet2!B:C,2,0),""),"")</f>
        <v/>
      </c>
      <c r="K6995" s="64" t="str">
        <f>IFERROR( IF(I6995&lt;&gt;"", HLOOKUP(L$2+$A6995,Sheet2!BX:NK,2,0),""),"")</f>
        <v/>
      </c>
      <c r="L6995" t="str">
        <f>IF(OR(HLOOKUP(L$2+$A6995,Sheet2!BX:NK,$B6995,0),HLOOKUP(L$2+$A6995,Sheet2!BX:NK,$B6995,0)&lt;&gt;""),HLOOKUP(L$2+$A6995,Sheet2!BX:NK,$B6995,0),"")</f>
        <v/>
      </c>
      <c r="M6995" t="str">
        <f>IF(OR(HLOOKUP(M$2+$A6995,Sheet2!BY:NL,$B6995,0),HLOOKUP(M$2+$A6995,Sheet2!BY:NL,$B6995,0)&lt;&gt;""),HLOOKUP(M$2+$A6995,Sheet2!BY:NL,$B6995,0),"")</f>
        <v/>
      </c>
      <c r="N6995" t="str">
        <f>IF(OR(HLOOKUP(N$2+$A6995,Sheet2!BZ:NM,$B6995,0),HLOOKUP(N$2+$A6995,Sheet2!BZ:NM,$B6995,0)&lt;&gt;""),HLOOKUP(N$2+$A6995,Sheet2!BZ:NM,$B6995,0),"")</f>
        <v/>
      </c>
      <c r="O6995" t="str">
        <f>IF(OR(HLOOKUP(O$2+$A6995,Sheet2!CA:NN,$B6995,0),HLOOKUP(O$2+$A6995,Sheet2!CA:NN,$B6995,0)&lt;&gt;""),HLOOKUP(O$2+$A6995,Sheet2!CA:NN,$B6995,0),"")</f>
        <v/>
      </c>
      <c r="P6995" t="str">
        <f>IF(OR(HLOOKUP(P$2+$A6995,Sheet2!CB:NO,$B6995,0),HLOOKUP(P$2+$A6995,Sheet2!CB:NO,$B6995,0)&lt;&gt;""),HLOOKUP(P$2+$A6995,Sheet2!CB:NO,$B6995,0),"")</f>
        <v/>
      </c>
      <c r="Q6995" t="str">
        <f>IF(OR(HLOOKUP(Q$2+$A6995,Sheet2!CC:NO,$B6995,0),HLOOKUP(Q$2+$A6995,Sheet2!CC:NO,$B6995,0)&lt;&gt;""),HLOOKUP(Q$2+$A6995,Sheet2!CC:NO,$B6995,0),"")</f>
        <v/>
      </c>
    </row>
    <row r="6996" spans="1:17" x14ac:dyDescent="0.25">
      <c r="A6996" s="64">
        <f t="shared" si="875"/>
        <v>12</v>
      </c>
      <c r="B6996" s="64">
        <f t="shared" si="876"/>
        <v>704</v>
      </c>
      <c r="C6996" s="64">
        <f t="shared" si="877"/>
        <v>3</v>
      </c>
      <c r="D6996" s="64">
        <f t="shared" si="878"/>
        <v>700</v>
      </c>
      <c r="E6996" s="64">
        <f t="shared" si="879"/>
        <v>3496</v>
      </c>
      <c r="F6996" s="64" t="str">
        <f t="shared" si="872"/>
        <v/>
      </c>
      <c r="G6996" s="64" t="str">
        <f t="shared" si="873"/>
        <v/>
      </c>
      <c r="H6996" s="64" t="str">
        <f t="shared" si="874"/>
        <v/>
      </c>
      <c r="I6996" s="80" t="str">
        <f>IFERROR(VLOOKUP(D6996,Sheet2!A:B,2,0),"")</f>
        <v/>
      </c>
      <c r="J6996" s="64" t="str">
        <f>IFERROR(IF(I6996&lt;&gt;"",VLOOKUP(I6996,Sheet2!B:C,2,0),""),"")</f>
        <v/>
      </c>
      <c r="K6996" s="64" t="str">
        <f>IFERROR( IF(I6996&lt;&gt;"", HLOOKUP(L$2+$A6996,Sheet2!BX:NK,2,0),""),"")</f>
        <v/>
      </c>
      <c r="L6996" t="str">
        <f>IF(OR(HLOOKUP(L$2+$A6996,Sheet2!BX:NK,$B6996,0),HLOOKUP(L$2+$A6996,Sheet2!BX:NK,$B6996,0)&lt;&gt;""),HLOOKUP(L$2+$A6996,Sheet2!BX:NK,$B6996,0),"")</f>
        <v/>
      </c>
      <c r="M6996" t="str">
        <f>IF(OR(HLOOKUP(M$2+$A6996,Sheet2!BY:NL,$B6996,0),HLOOKUP(M$2+$A6996,Sheet2!BY:NL,$B6996,0)&lt;&gt;""),HLOOKUP(M$2+$A6996,Sheet2!BY:NL,$B6996,0),"")</f>
        <v/>
      </c>
      <c r="N6996" t="str">
        <f>IF(OR(HLOOKUP(N$2+$A6996,Sheet2!BZ:NM,$B6996,0),HLOOKUP(N$2+$A6996,Sheet2!BZ:NM,$B6996,0)&lt;&gt;""),HLOOKUP(N$2+$A6996,Sheet2!BZ:NM,$B6996,0),"")</f>
        <v/>
      </c>
      <c r="O6996" t="str">
        <f>IF(OR(HLOOKUP(O$2+$A6996,Sheet2!CA:NN,$B6996,0),HLOOKUP(O$2+$A6996,Sheet2!CA:NN,$B6996,0)&lt;&gt;""),HLOOKUP(O$2+$A6996,Sheet2!CA:NN,$B6996,0),"")</f>
        <v/>
      </c>
      <c r="P6996" t="str">
        <f>IF(OR(HLOOKUP(P$2+$A6996,Sheet2!CB:NO,$B6996,0),HLOOKUP(P$2+$A6996,Sheet2!CB:NO,$B6996,0)&lt;&gt;""),HLOOKUP(P$2+$A6996,Sheet2!CB:NO,$B6996,0),"")</f>
        <v/>
      </c>
      <c r="Q6996" t="str">
        <f>IF(OR(HLOOKUP(Q$2+$A6996,Sheet2!CC:NO,$B6996,0),HLOOKUP(Q$2+$A6996,Sheet2!CC:NO,$B6996,0)&lt;&gt;""),HLOOKUP(Q$2+$A6996,Sheet2!CC:NO,$B6996,0),"")</f>
        <v/>
      </c>
    </row>
    <row r="6997" spans="1:17" x14ac:dyDescent="0.25">
      <c r="A6997" s="64">
        <f t="shared" si="875"/>
        <v>18</v>
      </c>
      <c r="B6997" s="64">
        <f t="shared" si="876"/>
        <v>704</v>
      </c>
      <c r="C6997" s="64">
        <f t="shared" si="877"/>
        <v>4</v>
      </c>
      <c r="D6997" s="64">
        <f t="shared" si="878"/>
        <v>700</v>
      </c>
      <c r="E6997" s="64">
        <f t="shared" si="879"/>
        <v>3496</v>
      </c>
      <c r="F6997" s="64" t="str">
        <f t="shared" si="872"/>
        <v/>
      </c>
      <c r="G6997" s="64" t="str">
        <f t="shared" si="873"/>
        <v/>
      </c>
      <c r="H6997" s="64" t="str">
        <f t="shared" si="874"/>
        <v/>
      </c>
      <c r="I6997" s="80" t="str">
        <f>IFERROR(VLOOKUP(D6997,Sheet2!A:B,2,0),"")</f>
        <v/>
      </c>
      <c r="J6997" s="64" t="str">
        <f>IFERROR(IF(I6997&lt;&gt;"",VLOOKUP(I6997,Sheet2!B:C,2,0),""),"")</f>
        <v/>
      </c>
      <c r="K6997" s="64" t="str">
        <f>IFERROR( IF(I6997&lt;&gt;"", HLOOKUP(L$2+$A6997,Sheet2!BX:NK,2,0),""),"")</f>
        <v/>
      </c>
      <c r="L6997" t="str">
        <f>IF(OR(HLOOKUP(L$2+$A6997,Sheet2!BX:NK,$B6997,0),HLOOKUP(L$2+$A6997,Sheet2!BX:NK,$B6997,0)&lt;&gt;""),HLOOKUP(L$2+$A6997,Sheet2!BX:NK,$B6997,0),"")</f>
        <v/>
      </c>
      <c r="M6997" t="str">
        <f>IF(OR(HLOOKUP(M$2+$A6997,Sheet2!BY:NL,$B6997,0),HLOOKUP(M$2+$A6997,Sheet2!BY:NL,$B6997,0)&lt;&gt;""),HLOOKUP(M$2+$A6997,Sheet2!BY:NL,$B6997,0),"")</f>
        <v/>
      </c>
      <c r="N6997" t="str">
        <f>IF(OR(HLOOKUP(N$2+$A6997,Sheet2!BZ:NM,$B6997,0),HLOOKUP(N$2+$A6997,Sheet2!BZ:NM,$B6997,0)&lt;&gt;""),HLOOKUP(N$2+$A6997,Sheet2!BZ:NM,$B6997,0),"")</f>
        <v/>
      </c>
      <c r="O6997" t="str">
        <f>IF(OR(HLOOKUP(O$2+$A6997,Sheet2!CA:NN,$B6997,0),HLOOKUP(O$2+$A6997,Sheet2!CA:NN,$B6997,0)&lt;&gt;""),HLOOKUP(O$2+$A6997,Sheet2!CA:NN,$B6997,0),"")</f>
        <v/>
      </c>
      <c r="P6997" t="str">
        <f>IF(OR(HLOOKUP(P$2+$A6997,Sheet2!CB:NO,$B6997,0),HLOOKUP(P$2+$A6997,Sheet2!CB:NO,$B6997,0)&lt;&gt;""),HLOOKUP(P$2+$A6997,Sheet2!CB:NO,$B6997,0),"")</f>
        <v/>
      </c>
      <c r="Q6997" t="str">
        <f>IF(OR(HLOOKUP(Q$2+$A6997,Sheet2!CC:NO,$B6997,0),HLOOKUP(Q$2+$A6997,Sheet2!CC:NO,$B6997,0)&lt;&gt;""),HLOOKUP(Q$2+$A6997,Sheet2!CC:NO,$B6997,0),"")</f>
        <v/>
      </c>
    </row>
    <row r="6998" spans="1:17" x14ac:dyDescent="0.25">
      <c r="A6998" s="64">
        <f t="shared" si="875"/>
        <v>24</v>
      </c>
      <c r="B6998" s="64">
        <f t="shared" si="876"/>
        <v>704</v>
      </c>
      <c r="C6998" s="64">
        <f t="shared" si="877"/>
        <v>5</v>
      </c>
      <c r="D6998" s="64">
        <f t="shared" si="878"/>
        <v>700</v>
      </c>
      <c r="E6998" s="64">
        <f t="shared" si="879"/>
        <v>3496</v>
      </c>
      <c r="F6998" s="64" t="str">
        <f t="shared" si="872"/>
        <v/>
      </c>
      <c r="G6998" s="64" t="str">
        <f t="shared" si="873"/>
        <v/>
      </c>
      <c r="H6998" s="64" t="str">
        <f t="shared" si="874"/>
        <v/>
      </c>
      <c r="I6998" s="80" t="str">
        <f>IFERROR(VLOOKUP(D6998,Sheet2!A:B,2,0),"")</f>
        <v/>
      </c>
      <c r="J6998" s="64" t="str">
        <f>IFERROR(IF(I6998&lt;&gt;"",VLOOKUP(I6998,Sheet2!B:C,2,0),""),"")</f>
        <v/>
      </c>
      <c r="K6998" s="64" t="str">
        <f>IFERROR( IF(I6998&lt;&gt;"", HLOOKUP(L$2+$A6998,Sheet2!BX:NK,2,0),""),"")</f>
        <v/>
      </c>
      <c r="L6998" t="str">
        <f>IF(OR(HLOOKUP(L$2+$A6998,Sheet2!BX:NK,$B6998,0),HLOOKUP(L$2+$A6998,Sheet2!BX:NK,$B6998,0)&lt;&gt;""),HLOOKUP(L$2+$A6998,Sheet2!BX:NK,$B6998,0),"")</f>
        <v/>
      </c>
      <c r="M6998" t="str">
        <f>IF(OR(HLOOKUP(M$2+$A6998,Sheet2!BY:NL,$B6998,0),HLOOKUP(M$2+$A6998,Sheet2!BY:NL,$B6998,0)&lt;&gt;""),HLOOKUP(M$2+$A6998,Sheet2!BY:NL,$B6998,0),"")</f>
        <v/>
      </c>
      <c r="N6998" t="str">
        <f>IF(OR(HLOOKUP(N$2+$A6998,Sheet2!BZ:NM,$B6998,0),HLOOKUP(N$2+$A6998,Sheet2!BZ:NM,$B6998,0)&lt;&gt;""),HLOOKUP(N$2+$A6998,Sheet2!BZ:NM,$B6998,0),"")</f>
        <v/>
      </c>
      <c r="O6998" t="str">
        <f>IF(OR(HLOOKUP(O$2+$A6998,Sheet2!CA:NN,$B6998,0),HLOOKUP(O$2+$A6998,Sheet2!CA:NN,$B6998,0)&lt;&gt;""),HLOOKUP(O$2+$A6998,Sheet2!CA:NN,$B6998,0),"")</f>
        <v/>
      </c>
      <c r="P6998" t="str">
        <f>IF(OR(HLOOKUP(P$2+$A6998,Sheet2!CB:NO,$B6998,0),HLOOKUP(P$2+$A6998,Sheet2!CB:NO,$B6998,0)&lt;&gt;""),HLOOKUP(P$2+$A6998,Sheet2!CB:NO,$B6998,0),"")</f>
        <v/>
      </c>
      <c r="Q6998" t="str">
        <f>IF(OR(HLOOKUP(Q$2+$A6998,Sheet2!CC:NO,$B6998,0),HLOOKUP(Q$2+$A6998,Sheet2!CC:NO,$B6998,0)&lt;&gt;""),HLOOKUP(Q$2+$A6998,Sheet2!CC:NO,$B6998,0),"")</f>
        <v/>
      </c>
    </row>
    <row r="6999" spans="1:17" x14ac:dyDescent="0.25">
      <c r="A6999" s="64">
        <f t="shared" si="875"/>
        <v>30</v>
      </c>
      <c r="B6999" s="64">
        <f t="shared" si="876"/>
        <v>704</v>
      </c>
      <c r="C6999" s="64">
        <f t="shared" si="877"/>
        <v>6</v>
      </c>
      <c r="D6999" s="64">
        <f t="shared" si="878"/>
        <v>700</v>
      </c>
      <c r="E6999" s="64">
        <f t="shared" si="879"/>
        <v>3496</v>
      </c>
      <c r="F6999" s="64" t="str">
        <f t="shared" si="872"/>
        <v/>
      </c>
      <c r="G6999" s="64" t="str">
        <f t="shared" si="873"/>
        <v/>
      </c>
      <c r="H6999" s="64" t="str">
        <f t="shared" si="874"/>
        <v/>
      </c>
      <c r="I6999" s="80" t="str">
        <f>IFERROR(VLOOKUP(D6999,Sheet2!A:B,2,0),"")</f>
        <v/>
      </c>
      <c r="J6999" s="64" t="str">
        <f>IFERROR(IF(I6999&lt;&gt;"",VLOOKUP(I6999,Sheet2!B:C,2,0),""),"")</f>
        <v/>
      </c>
      <c r="K6999" s="64" t="str">
        <f>IFERROR( IF(I6999&lt;&gt;"", HLOOKUP(L$2+$A6999,Sheet2!BX:NK,2,0),""),"")</f>
        <v/>
      </c>
      <c r="L6999" t="str">
        <f>IF(OR(HLOOKUP(L$2+$A6999,Sheet2!BX:NK,$B6999,0),HLOOKUP(L$2+$A6999,Sheet2!BX:NK,$B6999,0)&lt;&gt;""),HLOOKUP(L$2+$A6999,Sheet2!BX:NK,$B6999,0),"")</f>
        <v/>
      </c>
      <c r="M6999" t="str">
        <f>IF(OR(HLOOKUP(M$2+$A6999,Sheet2!BY:NL,$B6999,0),HLOOKUP(M$2+$A6999,Sheet2!BY:NL,$B6999,0)&lt;&gt;""),HLOOKUP(M$2+$A6999,Sheet2!BY:NL,$B6999,0),"")</f>
        <v/>
      </c>
      <c r="N6999" t="str">
        <f>IF(OR(HLOOKUP(N$2+$A6999,Sheet2!BZ:NM,$B6999,0),HLOOKUP(N$2+$A6999,Sheet2!BZ:NM,$B6999,0)&lt;&gt;""),HLOOKUP(N$2+$A6999,Sheet2!BZ:NM,$B6999,0),"")</f>
        <v/>
      </c>
      <c r="O6999" t="str">
        <f>IF(OR(HLOOKUP(O$2+$A6999,Sheet2!CA:NN,$B6999,0),HLOOKUP(O$2+$A6999,Sheet2!CA:NN,$B6999,0)&lt;&gt;""),HLOOKUP(O$2+$A6999,Sheet2!CA:NN,$B6999,0),"")</f>
        <v/>
      </c>
      <c r="P6999" t="str">
        <f>IF(OR(HLOOKUP(P$2+$A6999,Sheet2!CB:NO,$B6999,0),HLOOKUP(P$2+$A6999,Sheet2!CB:NO,$B6999,0)&lt;&gt;""),HLOOKUP(P$2+$A6999,Sheet2!CB:NO,$B6999,0),"")</f>
        <v/>
      </c>
      <c r="Q6999" t="str">
        <f>IF(OR(HLOOKUP(Q$2+$A6999,Sheet2!CC:NO,$B6999,0),HLOOKUP(Q$2+$A6999,Sheet2!CC:NO,$B6999,0)&lt;&gt;""),HLOOKUP(Q$2+$A6999,Sheet2!CC:NO,$B6999,0),"")</f>
        <v/>
      </c>
    </row>
    <row r="7000" spans="1:17" x14ac:dyDescent="0.25">
      <c r="A7000" s="64">
        <f t="shared" si="875"/>
        <v>36</v>
      </c>
      <c r="B7000" s="64">
        <f t="shared" si="876"/>
        <v>704</v>
      </c>
      <c r="C7000" s="64">
        <f t="shared" si="877"/>
        <v>7</v>
      </c>
      <c r="D7000" s="64">
        <f t="shared" si="878"/>
        <v>700</v>
      </c>
      <c r="E7000" s="64">
        <f t="shared" si="879"/>
        <v>3496</v>
      </c>
      <c r="F7000" s="64" t="str">
        <f t="shared" si="872"/>
        <v/>
      </c>
      <c r="G7000" s="64" t="str">
        <f t="shared" si="873"/>
        <v/>
      </c>
      <c r="H7000" s="64" t="str">
        <f t="shared" si="874"/>
        <v/>
      </c>
      <c r="I7000" s="80" t="str">
        <f>IFERROR(VLOOKUP(D7000,Sheet2!A:B,2,0),"")</f>
        <v/>
      </c>
      <c r="J7000" s="64" t="str">
        <f>IFERROR(IF(I7000&lt;&gt;"",VLOOKUP(I7000,Sheet2!B:C,2,0),""),"")</f>
        <v/>
      </c>
      <c r="K7000" s="64" t="str">
        <f>IFERROR( IF(I7000&lt;&gt;"", HLOOKUP(L$2+$A7000,Sheet2!BX:NK,2,0),""),"")</f>
        <v/>
      </c>
      <c r="L7000" t="str">
        <f>IF(OR(HLOOKUP(L$2+$A7000,Sheet2!BX:NK,$B7000,0),HLOOKUP(L$2+$A7000,Sheet2!BX:NK,$B7000,0)&lt;&gt;""),HLOOKUP(L$2+$A7000,Sheet2!BX:NK,$B7000,0),"")</f>
        <v/>
      </c>
      <c r="M7000" t="str">
        <f>IF(OR(HLOOKUP(M$2+$A7000,Sheet2!BY:NL,$B7000,0),HLOOKUP(M$2+$A7000,Sheet2!BY:NL,$B7000,0)&lt;&gt;""),HLOOKUP(M$2+$A7000,Sheet2!BY:NL,$B7000,0),"")</f>
        <v/>
      </c>
      <c r="N7000" t="str">
        <f>IF(OR(HLOOKUP(N$2+$A7000,Sheet2!BZ:NM,$B7000,0),HLOOKUP(N$2+$A7000,Sheet2!BZ:NM,$B7000,0)&lt;&gt;""),HLOOKUP(N$2+$A7000,Sheet2!BZ:NM,$B7000,0),"")</f>
        <v/>
      </c>
      <c r="O7000" t="str">
        <f>IF(OR(HLOOKUP(O$2+$A7000,Sheet2!CA:NN,$B7000,0),HLOOKUP(O$2+$A7000,Sheet2!CA:NN,$B7000,0)&lt;&gt;""),HLOOKUP(O$2+$A7000,Sheet2!CA:NN,$B7000,0),"")</f>
        <v/>
      </c>
      <c r="P7000" t="str">
        <f>IF(OR(HLOOKUP(P$2+$A7000,Sheet2!CB:NO,$B7000,0),HLOOKUP(P$2+$A7000,Sheet2!CB:NO,$B7000,0)&lt;&gt;""),HLOOKUP(P$2+$A7000,Sheet2!CB:NO,$B7000,0),"")</f>
        <v/>
      </c>
      <c r="Q7000" t="str">
        <f>IF(OR(HLOOKUP(Q$2+$A7000,Sheet2!CC:NO,$B7000,0),HLOOKUP(Q$2+$A7000,Sheet2!CC:NO,$B7000,0)&lt;&gt;""),HLOOKUP(Q$2+$A7000,Sheet2!CC:NO,$B7000,0),"")</f>
        <v/>
      </c>
    </row>
    <row r="7001" spans="1:17" x14ac:dyDescent="0.25">
      <c r="A7001" s="64">
        <f t="shared" si="875"/>
        <v>42</v>
      </c>
      <c r="B7001" s="64">
        <f t="shared" si="876"/>
        <v>704</v>
      </c>
      <c r="C7001" s="64">
        <f t="shared" si="877"/>
        <v>8</v>
      </c>
      <c r="D7001" s="64">
        <f t="shared" si="878"/>
        <v>700</v>
      </c>
      <c r="E7001" s="64">
        <f t="shared" si="879"/>
        <v>3496</v>
      </c>
      <c r="F7001" s="64" t="str">
        <f t="shared" si="872"/>
        <v/>
      </c>
      <c r="G7001" s="64" t="str">
        <f t="shared" si="873"/>
        <v/>
      </c>
      <c r="H7001" s="64" t="str">
        <f t="shared" si="874"/>
        <v/>
      </c>
      <c r="I7001" s="80" t="str">
        <f>IFERROR(VLOOKUP(D7001,Sheet2!A:B,2,0),"")</f>
        <v/>
      </c>
      <c r="J7001" s="64" t="str">
        <f>IFERROR(IF(I7001&lt;&gt;"",VLOOKUP(I7001,Sheet2!B:C,2,0),""),"")</f>
        <v/>
      </c>
      <c r="K7001" s="64" t="str">
        <f>IFERROR( IF(I7001&lt;&gt;"", HLOOKUP(L$2+$A7001,Sheet2!BX:NK,2,0),""),"")</f>
        <v/>
      </c>
      <c r="L7001" t="str">
        <f>IF(OR(HLOOKUP(L$2+$A7001,Sheet2!BX:NK,$B7001,0),HLOOKUP(L$2+$A7001,Sheet2!BX:NK,$B7001,0)&lt;&gt;""),HLOOKUP(L$2+$A7001,Sheet2!BX:NK,$B7001,0),"")</f>
        <v/>
      </c>
      <c r="M7001" t="str">
        <f>IF(OR(HLOOKUP(M$2+$A7001,Sheet2!BY:NL,$B7001,0),HLOOKUP(M$2+$A7001,Sheet2!BY:NL,$B7001,0)&lt;&gt;""),HLOOKUP(M$2+$A7001,Sheet2!BY:NL,$B7001,0),"")</f>
        <v/>
      </c>
      <c r="N7001" t="str">
        <f>IF(OR(HLOOKUP(N$2+$A7001,Sheet2!BZ:NM,$B7001,0),HLOOKUP(N$2+$A7001,Sheet2!BZ:NM,$B7001,0)&lt;&gt;""),HLOOKUP(N$2+$A7001,Sheet2!BZ:NM,$B7001,0),"")</f>
        <v/>
      </c>
      <c r="O7001" t="str">
        <f>IF(OR(HLOOKUP(O$2+$A7001,Sheet2!CA:NN,$B7001,0),HLOOKUP(O$2+$A7001,Sheet2!CA:NN,$B7001,0)&lt;&gt;""),HLOOKUP(O$2+$A7001,Sheet2!CA:NN,$B7001,0),"")</f>
        <v/>
      </c>
      <c r="P7001" t="str">
        <f>IF(OR(HLOOKUP(P$2+$A7001,Sheet2!CB:NO,$B7001,0),HLOOKUP(P$2+$A7001,Sheet2!CB:NO,$B7001,0)&lt;&gt;""),HLOOKUP(P$2+$A7001,Sheet2!CB:NO,$B7001,0),"")</f>
        <v/>
      </c>
      <c r="Q7001" t="str">
        <f>IF(OR(HLOOKUP(Q$2+$A7001,Sheet2!CC:NO,$B7001,0),HLOOKUP(Q$2+$A7001,Sheet2!CC:NO,$B7001,0)&lt;&gt;""),HLOOKUP(Q$2+$A7001,Sheet2!CC:NO,$B7001,0),"")</f>
        <v/>
      </c>
    </row>
    <row r="7002" spans="1:17" x14ac:dyDescent="0.25">
      <c r="A7002" s="64">
        <f t="shared" si="875"/>
        <v>48</v>
      </c>
      <c r="B7002" s="64">
        <f t="shared" si="876"/>
        <v>704</v>
      </c>
      <c r="C7002" s="64">
        <f t="shared" si="877"/>
        <v>9</v>
      </c>
      <c r="D7002" s="64">
        <f t="shared" si="878"/>
        <v>700</v>
      </c>
      <c r="E7002" s="64">
        <f t="shared" si="879"/>
        <v>3496</v>
      </c>
      <c r="F7002" s="64" t="str">
        <f t="shared" si="872"/>
        <v/>
      </c>
      <c r="G7002" s="64" t="str">
        <f t="shared" si="873"/>
        <v/>
      </c>
      <c r="H7002" s="64" t="str">
        <f t="shared" si="874"/>
        <v/>
      </c>
      <c r="I7002" s="80" t="str">
        <f>IFERROR(VLOOKUP(D7002,Sheet2!A:B,2,0),"")</f>
        <v/>
      </c>
      <c r="J7002" s="64" t="str">
        <f>IFERROR(IF(I7002&lt;&gt;"",VLOOKUP(I7002,Sheet2!B:C,2,0),""),"")</f>
        <v/>
      </c>
      <c r="K7002" s="64" t="str">
        <f>IFERROR( IF(I7002&lt;&gt;"", HLOOKUP(L$2+$A7002,Sheet2!BX:NK,2,0),""),"")</f>
        <v/>
      </c>
      <c r="L7002" t="str">
        <f>IF(OR(HLOOKUP(L$2+$A7002,Sheet2!BX:NK,$B7002,0),HLOOKUP(L$2+$A7002,Sheet2!BX:NK,$B7002,0)&lt;&gt;""),HLOOKUP(L$2+$A7002,Sheet2!BX:NK,$B7002,0),"")</f>
        <v/>
      </c>
      <c r="M7002" t="str">
        <f>IF(OR(HLOOKUP(M$2+$A7002,Sheet2!BY:NL,$B7002,0),HLOOKUP(M$2+$A7002,Sheet2!BY:NL,$B7002,0)&lt;&gt;""),HLOOKUP(M$2+$A7002,Sheet2!BY:NL,$B7002,0),"")</f>
        <v/>
      </c>
      <c r="N7002" t="str">
        <f>IF(OR(HLOOKUP(N$2+$A7002,Sheet2!BZ:NM,$B7002,0),HLOOKUP(N$2+$A7002,Sheet2!BZ:NM,$B7002,0)&lt;&gt;""),HLOOKUP(N$2+$A7002,Sheet2!BZ:NM,$B7002,0),"")</f>
        <v/>
      </c>
      <c r="O7002" t="str">
        <f>IF(OR(HLOOKUP(O$2+$A7002,Sheet2!CA:NN,$B7002,0),HLOOKUP(O$2+$A7002,Sheet2!CA:NN,$B7002,0)&lt;&gt;""),HLOOKUP(O$2+$A7002,Sheet2!CA:NN,$B7002,0),"")</f>
        <v/>
      </c>
      <c r="P7002" t="str">
        <f>IF(OR(HLOOKUP(P$2+$A7002,Sheet2!CB:NO,$B7002,0),HLOOKUP(P$2+$A7002,Sheet2!CB:NO,$B7002,0)&lt;&gt;""),HLOOKUP(P$2+$A7002,Sheet2!CB:NO,$B7002,0),"")</f>
        <v/>
      </c>
      <c r="Q7002" t="str">
        <f>IF(OR(HLOOKUP(Q$2+$A7002,Sheet2!CC:NO,$B7002,0),HLOOKUP(Q$2+$A7002,Sheet2!CC:NO,$B7002,0)&lt;&gt;""),HLOOKUP(Q$2+$A7002,Sheet2!CC:NO,$B7002,0),"")</f>
        <v/>
      </c>
    </row>
    <row r="7003" spans="1:17" x14ac:dyDescent="0.25">
      <c r="A7003" s="64">
        <f t="shared" si="875"/>
        <v>54</v>
      </c>
      <c r="B7003" s="64">
        <f t="shared" si="876"/>
        <v>704</v>
      </c>
      <c r="C7003" s="64">
        <f t="shared" si="877"/>
        <v>10</v>
      </c>
      <c r="D7003" s="64">
        <f t="shared" si="878"/>
        <v>700</v>
      </c>
      <c r="E7003" s="64">
        <f t="shared" si="879"/>
        <v>3496</v>
      </c>
      <c r="F7003" s="64" t="str">
        <f t="shared" si="872"/>
        <v/>
      </c>
      <c r="G7003" s="64" t="str">
        <f t="shared" si="873"/>
        <v/>
      </c>
      <c r="H7003" s="64" t="str">
        <f t="shared" si="874"/>
        <v/>
      </c>
      <c r="I7003" s="80" t="str">
        <f>IFERROR(VLOOKUP(D7003,Sheet2!A:B,2,0),"")</f>
        <v/>
      </c>
      <c r="J7003" s="64" t="str">
        <f>IFERROR(IF(I7003&lt;&gt;"",VLOOKUP(I7003,Sheet2!B:C,2,0),""),"")</f>
        <v/>
      </c>
      <c r="K7003" s="64" t="str">
        <f>IFERROR( IF(I7003&lt;&gt;"", HLOOKUP(L$2+$A7003,Sheet2!BX:NK,2,0),""),"")</f>
        <v/>
      </c>
      <c r="L7003" t="str">
        <f>IF(OR(HLOOKUP(L$2+$A7003,Sheet2!BX:NK,$B7003,0),HLOOKUP(L$2+$A7003,Sheet2!BX:NK,$B7003,0)&lt;&gt;""),HLOOKUP(L$2+$A7003,Sheet2!BX:NK,$B7003,0),"")</f>
        <v/>
      </c>
      <c r="M7003" t="str">
        <f>IF(OR(HLOOKUP(M$2+$A7003,Sheet2!BY:NL,$B7003,0),HLOOKUP(M$2+$A7003,Sheet2!BY:NL,$B7003,0)&lt;&gt;""),HLOOKUP(M$2+$A7003,Sheet2!BY:NL,$B7003,0),"")</f>
        <v/>
      </c>
      <c r="N7003" t="str">
        <f>IF(OR(HLOOKUP(N$2+$A7003,Sheet2!BZ:NM,$B7003,0),HLOOKUP(N$2+$A7003,Sheet2!BZ:NM,$B7003,0)&lt;&gt;""),HLOOKUP(N$2+$A7003,Sheet2!BZ:NM,$B7003,0),"")</f>
        <v/>
      </c>
      <c r="O7003" t="str">
        <f>IF(OR(HLOOKUP(O$2+$A7003,Sheet2!CA:NN,$B7003,0),HLOOKUP(O$2+$A7003,Sheet2!CA:NN,$B7003,0)&lt;&gt;""),HLOOKUP(O$2+$A7003,Sheet2!CA:NN,$B7003,0),"")</f>
        <v/>
      </c>
      <c r="P7003" t="str">
        <f>IF(OR(HLOOKUP(P$2+$A7003,Sheet2!CB:NO,$B7003,0),HLOOKUP(P$2+$A7003,Sheet2!CB:NO,$B7003,0)&lt;&gt;""),HLOOKUP(P$2+$A7003,Sheet2!CB:NO,$B7003,0),"")</f>
        <v/>
      </c>
      <c r="Q7003" t="str">
        <f>IF(OR(HLOOKUP(Q$2+$A7003,Sheet2!CC:NO,$B7003,0),HLOOKUP(Q$2+$A7003,Sheet2!CC:NO,$B7003,0)&lt;&gt;""),HLOOKUP(Q$2+$A7003,Sheet2!CC:NO,$B7003,0),"")</f>
        <v/>
      </c>
    </row>
    <row r="7004" spans="1:17" x14ac:dyDescent="0.25">
      <c r="A7004" s="64">
        <f t="shared" si="875"/>
        <v>0</v>
      </c>
      <c r="B7004" s="64">
        <f t="shared" si="876"/>
        <v>705</v>
      </c>
      <c r="C7004" s="64">
        <f t="shared" si="877"/>
        <v>1</v>
      </c>
      <c r="D7004" s="64">
        <f t="shared" si="878"/>
        <v>701</v>
      </c>
      <c r="E7004" s="64">
        <f t="shared" si="879"/>
        <v>3501</v>
      </c>
      <c r="F7004" s="64" t="str">
        <f t="shared" si="872"/>
        <v/>
      </c>
      <c r="G7004" s="64" t="str">
        <f t="shared" si="873"/>
        <v/>
      </c>
      <c r="H7004" s="64" t="str">
        <f t="shared" si="874"/>
        <v/>
      </c>
      <c r="I7004" s="80" t="str">
        <f>IFERROR(VLOOKUP(D7004,Sheet2!A:B,2,0),"")</f>
        <v/>
      </c>
      <c r="J7004" s="64" t="str">
        <f>IFERROR(IF(I7004&lt;&gt;"",VLOOKUP(I7004,Sheet2!B:C,2,0),""),"")</f>
        <v/>
      </c>
      <c r="K7004" s="64" t="str">
        <f>IFERROR( IF(I7004&lt;&gt;"", HLOOKUP(L$2+$A7004,Sheet2!BX:NK,2,0),""),"")</f>
        <v/>
      </c>
      <c r="L7004" t="str">
        <f>IF(OR(HLOOKUP(L$2+$A7004,Sheet2!BX:NK,$B7004,0),HLOOKUP(L$2+$A7004,Sheet2!BX:NK,$B7004,0)&lt;&gt;""),HLOOKUP(L$2+$A7004,Sheet2!BX:NK,$B7004,0),"")</f>
        <v/>
      </c>
      <c r="M7004" t="str">
        <f>IF(OR(HLOOKUP(M$2+$A7004,Sheet2!BY:NL,$B7004,0),HLOOKUP(M$2+$A7004,Sheet2!BY:NL,$B7004,0)&lt;&gt;""),HLOOKUP(M$2+$A7004,Sheet2!BY:NL,$B7004,0),"")</f>
        <v/>
      </c>
      <c r="N7004" t="str">
        <f>IF(OR(HLOOKUP(N$2+$A7004,Sheet2!BZ:NM,$B7004,0),HLOOKUP(N$2+$A7004,Sheet2!BZ:NM,$B7004,0)&lt;&gt;""),HLOOKUP(N$2+$A7004,Sheet2!BZ:NM,$B7004,0),"")</f>
        <v/>
      </c>
      <c r="O7004" t="str">
        <f>IF(OR(HLOOKUP(O$2+$A7004,Sheet2!CA:NN,$B7004,0),HLOOKUP(O$2+$A7004,Sheet2!CA:NN,$B7004,0)&lt;&gt;""),HLOOKUP(O$2+$A7004,Sheet2!CA:NN,$B7004,0),"")</f>
        <v/>
      </c>
      <c r="P7004" t="str">
        <f>IF(OR(HLOOKUP(P$2+$A7004,Sheet2!CB:NO,$B7004,0),HLOOKUP(P$2+$A7004,Sheet2!CB:NO,$B7004,0)&lt;&gt;""),HLOOKUP(P$2+$A7004,Sheet2!CB:NO,$B7004,0),"")</f>
        <v/>
      </c>
      <c r="Q7004" t="str">
        <f>IF(OR(HLOOKUP(Q$2+$A7004,Sheet2!CC:NO,$B7004,0),HLOOKUP(Q$2+$A7004,Sheet2!CC:NO,$B7004,0)&lt;&gt;""),HLOOKUP(Q$2+$A7004,Sheet2!CC:NO,$B7004,0),"")</f>
        <v/>
      </c>
    </row>
    <row r="7005" spans="1:17" x14ac:dyDescent="0.25">
      <c r="A7005" s="64">
        <f t="shared" si="875"/>
        <v>6</v>
      </c>
      <c r="B7005" s="64">
        <f t="shared" si="876"/>
        <v>705</v>
      </c>
      <c r="C7005" s="64">
        <f t="shared" si="877"/>
        <v>2</v>
      </c>
      <c r="D7005" s="64">
        <f t="shared" si="878"/>
        <v>701</v>
      </c>
      <c r="E7005" s="64">
        <f t="shared" si="879"/>
        <v>3501</v>
      </c>
      <c r="F7005" s="64" t="str">
        <f t="shared" si="872"/>
        <v/>
      </c>
      <c r="G7005" s="64" t="str">
        <f t="shared" si="873"/>
        <v/>
      </c>
      <c r="H7005" s="64" t="str">
        <f t="shared" si="874"/>
        <v/>
      </c>
      <c r="I7005" s="80" t="str">
        <f>IFERROR(VLOOKUP(D7005,Sheet2!A:B,2,0),"")</f>
        <v/>
      </c>
      <c r="J7005" s="64" t="str">
        <f>IFERROR(IF(I7005&lt;&gt;"",VLOOKUP(I7005,Sheet2!B:C,2,0),""),"")</f>
        <v/>
      </c>
      <c r="K7005" s="64" t="str">
        <f>IFERROR( IF(I7005&lt;&gt;"", HLOOKUP(L$2+$A7005,Sheet2!BX:NK,2,0),""),"")</f>
        <v/>
      </c>
      <c r="L7005" t="str">
        <f>IF(OR(HLOOKUP(L$2+$A7005,Sheet2!BX:NK,$B7005,0),HLOOKUP(L$2+$A7005,Sheet2!BX:NK,$B7005,0)&lt;&gt;""),HLOOKUP(L$2+$A7005,Sheet2!BX:NK,$B7005,0),"")</f>
        <v/>
      </c>
      <c r="M7005" t="str">
        <f>IF(OR(HLOOKUP(M$2+$A7005,Sheet2!BY:NL,$B7005,0),HLOOKUP(M$2+$A7005,Sheet2!BY:NL,$B7005,0)&lt;&gt;""),HLOOKUP(M$2+$A7005,Sheet2!BY:NL,$B7005,0),"")</f>
        <v/>
      </c>
      <c r="N7005" t="str">
        <f>IF(OR(HLOOKUP(N$2+$A7005,Sheet2!BZ:NM,$B7005,0),HLOOKUP(N$2+$A7005,Sheet2!BZ:NM,$B7005,0)&lt;&gt;""),HLOOKUP(N$2+$A7005,Sheet2!BZ:NM,$B7005,0),"")</f>
        <v/>
      </c>
      <c r="O7005" t="str">
        <f>IF(OR(HLOOKUP(O$2+$A7005,Sheet2!CA:NN,$B7005,0),HLOOKUP(O$2+$A7005,Sheet2!CA:NN,$B7005,0)&lt;&gt;""),HLOOKUP(O$2+$A7005,Sheet2!CA:NN,$B7005,0),"")</f>
        <v/>
      </c>
      <c r="P7005" t="str">
        <f>IF(OR(HLOOKUP(P$2+$A7005,Sheet2!CB:NO,$B7005,0),HLOOKUP(P$2+$A7005,Sheet2!CB:NO,$B7005,0)&lt;&gt;""),HLOOKUP(P$2+$A7005,Sheet2!CB:NO,$B7005,0),"")</f>
        <v/>
      </c>
      <c r="Q7005" t="str">
        <f>IF(OR(HLOOKUP(Q$2+$A7005,Sheet2!CC:NO,$B7005,0),HLOOKUP(Q$2+$A7005,Sheet2!CC:NO,$B7005,0)&lt;&gt;""),HLOOKUP(Q$2+$A7005,Sheet2!CC:NO,$B7005,0),"")</f>
        <v/>
      </c>
    </row>
    <row r="7006" spans="1:17" x14ac:dyDescent="0.25">
      <c r="A7006" s="64">
        <f t="shared" si="875"/>
        <v>12</v>
      </c>
      <c r="B7006" s="64">
        <f t="shared" si="876"/>
        <v>705</v>
      </c>
      <c r="C7006" s="64">
        <f t="shared" si="877"/>
        <v>3</v>
      </c>
      <c r="D7006" s="64">
        <f t="shared" si="878"/>
        <v>701</v>
      </c>
      <c r="E7006" s="64">
        <f t="shared" si="879"/>
        <v>3501</v>
      </c>
      <c r="F7006" s="64" t="str">
        <f t="shared" si="872"/>
        <v/>
      </c>
      <c r="G7006" s="64" t="str">
        <f t="shared" si="873"/>
        <v/>
      </c>
      <c r="H7006" s="64" t="str">
        <f t="shared" si="874"/>
        <v/>
      </c>
      <c r="I7006" s="80" t="str">
        <f>IFERROR(VLOOKUP(D7006,Sheet2!A:B,2,0),"")</f>
        <v/>
      </c>
      <c r="J7006" s="64" t="str">
        <f>IFERROR(IF(I7006&lt;&gt;"",VLOOKUP(I7006,Sheet2!B:C,2,0),""),"")</f>
        <v/>
      </c>
      <c r="K7006" s="64" t="str">
        <f>IFERROR( IF(I7006&lt;&gt;"", HLOOKUP(L$2+$A7006,Sheet2!BX:NK,2,0),""),"")</f>
        <v/>
      </c>
      <c r="L7006" t="str">
        <f>IF(OR(HLOOKUP(L$2+$A7006,Sheet2!BX:NK,$B7006,0),HLOOKUP(L$2+$A7006,Sheet2!BX:NK,$B7006,0)&lt;&gt;""),HLOOKUP(L$2+$A7006,Sheet2!BX:NK,$B7006,0),"")</f>
        <v/>
      </c>
      <c r="M7006" t="str">
        <f>IF(OR(HLOOKUP(M$2+$A7006,Sheet2!BY:NL,$B7006,0),HLOOKUP(M$2+$A7006,Sheet2!BY:NL,$B7006,0)&lt;&gt;""),HLOOKUP(M$2+$A7006,Sheet2!BY:NL,$B7006,0),"")</f>
        <v/>
      </c>
      <c r="N7006" t="str">
        <f>IF(OR(HLOOKUP(N$2+$A7006,Sheet2!BZ:NM,$B7006,0),HLOOKUP(N$2+$A7006,Sheet2!BZ:NM,$B7006,0)&lt;&gt;""),HLOOKUP(N$2+$A7006,Sheet2!BZ:NM,$B7006,0),"")</f>
        <v/>
      </c>
      <c r="O7006" t="str">
        <f>IF(OR(HLOOKUP(O$2+$A7006,Sheet2!CA:NN,$B7006,0),HLOOKUP(O$2+$A7006,Sheet2!CA:NN,$B7006,0)&lt;&gt;""),HLOOKUP(O$2+$A7006,Sheet2!CA:NN,$B7006,0),"")</f>
        <v/>
      </c>
      <c r="P7006" t="str">
        <f>IF(OR(HLOOKUP(P$2+$A7006,Sheet2!CB:NO,$B7006,0),HLOOKUP(P$2+$A7006,Sheet2!CB:NO,$B7006,0)&lt;&gt;""),HLOOKUP(P$2+$A7006,Sheet2!CB:NO,$B7006,0),"")</f>
        <v/>
      </c>
      <c r="Q7006" t="str">
        <f>IF(OR(HLOOKUP(Q$2+$A7006,Sheet2!CC:NO,$B7006,0),HLOOKUP(Q$2+$A7006,Sheet2!CC:NO,$B7006,0)&lt;&gt;""),HLOOKUP(Q$2+$A7006,Sheet2!CC:NO,$B7006,0),"")</f>
        <v/>
      </c>
    </row>
    <row r="7007" spans="1:17" x14ac:dyDescent="0.25">
      <c r="A7007" s="64">
        <f t="shared" si="875"/>
        <v>18</v>
      </c>
      <c r="B7007" s="64">
        <f t="shared" si="876"/>
        <v>705</v>
      </c>
      <c r="C7007" s="64">
        <f t="shared" si="877"/>
        <v>4</v>
      </c>
      <c r="D7007" s="64">
        <f t="shared" si="878"/>
        <v>701</v>
      </c>
      <c r="E7007" s="64">
        <f t="shared" si="879"/>
        <v>3501</v>
      </c>
      <c r="F7007" s="64" t="str">
        <f t="shared" si="872"/>
        <v/>
      </c>
      <c r="G7007" s="64" t="str">
        <f t="shared" si="873"/>
        <v/>
      </c>
      <c r="H7007" s="64" t="str">
        <f t="shared" si="874"/>
        <v/>
      </c>
      <c r="I7007" s="80" t="str">
        <f>IFERROR(VLOOKUP(D7007,Sheet2!A:B,2,0),"")</f>
        <v/>
      </c>
      <c r="J7007" s="64" t="str">
        <f>IFERROR(IF(I7007&lt;&gt;"",VLOOKUP(I7007,Sheet2!B:C,2,0),""),"")</f>
        <v/>
      </c>
      <c r="K7007" s="64" t="str">
        <f>IFERROR( IF(I7007&lt;&gt;"", HLOOKUP(L$2+$A7007,Sheet2!BX:NK,2,0),""),"")</f>
        <v/>
      </c>
      <c r="L7007" t="str">
        <f>IF(OR(HLOOKUP(L$2+$A7007,Sheet2!BX:NK,$B7007,0),HLOOKUP(L$2+$A7007,Sheet2!BX:NK,$B7007,0)&lt;&gt;""),HLOOKUP(L$2+$A7007,Sheet2!BX:NK,$B7007,0),"")</f>
        <v/>
      </c>
      <c r="M7007" t="str">
        <f>IF(OR(HLOOKUP(M$2+$A7007,Sheet2!BY:NL,$B7007,0),HLOOKUP(M$2+$A7007,Sheet2!BY:NL,$B7007,0)&lt;&gt;""),HLOOKUP(M$2+$A7007,Sheet2!BY:NL,$B7007,0),"")</f>
        <v/>
      </c>
      <c r="N7007" t="str">
        <f>IF(OR(HLOOKUP(N$2+$A7007,Sheet2!BZ:NM,$B7007,0),HLOOKUP(N$2+$A7007,Sheet2!BZ:NM,$B7007,0)&lt;&gt;""),HLOOKUP(N$2+$A7007,Sheet2!BZ:NM,$B7007,0),"")</f>
        <v/>
      </c>
      <c r="O7007" t="str">
        <f>IF(OR(HLOOKUP(O$2+$A7007,Sheet2!CA:NN,$B7007,0),HLOOKUP(O$2+$A7007,Sheet2!CA:NN,$B7007,0)&lt;&gt;""),HLOOKUP(O$2+$A7007,Sheet2!CA:NN,$B7007,0),"")</f>
        <v/>
      </c>
      <c r="P7007" t="str">
        <f>IF(OR(HLOOKUP(P$2+$A7007,Sheet2!CB:NO,$B7007,0),HLOOKUP(P$2+$A7007,Sheet2!CB:NO,$B7007,0)&lt;&gt;""),HLOOKUP(P$2+$A7007,Sheet2!CB:NO,$B7007,0),"")</f>
        <v/>
      </c>
      <c r="Q7007" t="str">
        <f>IF(OR(HLOOKUP(Q$2+$A7007,Sheet2!CC:NO,$B7007,0),HLOOKUP(Q$2+$A7007,Sheet2!CC:NO,$B7007,0)&lt;&gt;""),HLOOKUP(Q$2+$A7007,Sheet2!CC:NO,$B7007,0),"")</f>
        <v/>
      </c>
    </row>
    <row r="7008" spans="1:17" x14ac:dyDescent="0.25">
      <c r="A7008" s="64">
        <f t="shared" si="875"/>
        <v>24</v>
      </c>
      <c r="B7008" s="64">
        <f t="shared" si="876"/>
        <v>705</v>
      </c>
      <c r="C7008" s="64">
        <f t="shared" si="877"/>
        <v>5</v>
      </c>
      <c r="D7008" s="64">
        <f t="shared" si="878"/>
        <v>701</v>
      </c>
      <c r="E7008" s="64">
        <f t="shared" si="879"/>
        <v>3501</v>
      </c>
      <c r="F7008" s="64" t="str">
        <f t="shared" si="872"/>
        <v/>
      </c>
      <c r="G7008" s="64" t="str">
        <f t="shared" si="873"/>
        <v/>
      </c>
      <c r="H7008" s="64" t="str">
        <f t="shared" si="874"/>
        <v/>
      </c>
      <c r="I7008" s="80" t="str">
        <f>IFERROR(VLOOKUP(D7008,Sheet2!A:B,2,0),"")</f>
        <v/>
      </c>
      <c r="J7008" s="64" t="str">
        <f>IFERROR(IF(I7008&lt;&gt;"",VLOOKUP(I7008,Sheet2!B:C,2,0),""),"")</f>
        <v/>
      </c>
      <c r="K7008" s="64" t="str">
        <f>IFERROR( IF(I7008&lt;&gt;"", HLOOKUP(L$2+$A7008,Sheet2!BX:NK,2,0),""),"")</f>
        <v/>
      </c>
      <c r="L7008" t="str">
        <f>IF(OR(HLOOKUP(L$2+$A7008,Sheet2!BX:NK,$B7008,0),HLOOKUP(L$2+$A7008,Sheet2!BX:NK,$B7008,0)&lt;&gt;""),HLOOKUP(L$2+$A7008,Sheet2!BX:NK,$B7008,0),"")</f>
        <v/>
      </c>
      <c r="M7008" t="str">
        <f>IF(OR(HLOOKUP(M$2+$A7008,Sheet2!BY:NL,$B7008,0),HLOOKUP(M$2+$A7008,Sheet2!BY:NL,$B7008,0)&lt;&gt;""),HLOOKUP(M$2+$A7008,Sheet2!BY:NL,$B7008,0),"")</f>
        <v/>
      </c>
      <c r="N7008" t="str">
        <f>IF(OR(HLOOKUP(N$2+$A7008,Sheet2!BZ:NM,$B7008,0),HLOOKUP(N$2+$A7008,Sheet2!BZ:NM,$B7008,0)&lt;&gt;""),HLOOKUP(N$2+$A7008,Sheet2!BZ:NM,$B7008,0),"")</f>
        <v/>
      </c>
      <c r="O7008" t="str">
        <f>IF(OR(HLOOKUP(O$2+$A7008,Sheet2!CA:NN,$B7008,0),HLOOKUP(O$2+$A7008,Sheet2!CA:NN,$B7008,0)&lt;&gt;""),HLOOKUP(O$2+$A7008,Sheet2!CA:NN,$B7008,0),"")</f>
        <v/>
      </c>
      <c r="P7008" t="str">
        <f>IF(OR(HLOOKUP(P$2+$A7008,Sheet2!CB:NO,$B7008,0),HLOOKUP(P$2+$A7008,Sheet2!CB:NO,$B7008,0)&lt;&gt;""),HLOOKUP(P$2+$A7008,Sheet2!CB:NO,$B7008,0),"")</f>
        <v/>
      </c>
      <c r="Q7008" t="str">
        <f>IF(OR(HLOOKUP(Q$2+$A7008,Sheet2!CC:NO,$B7008,0),HLOOKUP(Q$2+$A7008,Sheet2!CC:NO,$B7008,0)&lt;&gt;""),HLOOKUP(Q$2+$A7008,Sheet2!CC:NO,$B7008,0),"")</f>
        <v/>
      </c>
    </row>
    <row r="7009" spans="1:17" x14ac:dyDescent="0.25">
      <c r="A7009" s="64">
        <f t="shared" si="875"/>
        <v>30</v>
      </c>
      <c r="B7009" s="64">
        <f t="shared" si="876"/>
        <v>705</v>
      </c>
      <c r="C7009" s="64">
        <f t="shared" si="877"/>
        <v>6</v>
      </c>
      <c r="D7009" s="64">
        <f t="shared" si="878"/>
        <v>701</v>
      </c>
      <c r="E7009" s="64">
        <f t="shared" si="879"/>
        <v>3501</v>
      </c>
      <c r="F7009" s="64" t="str">
        <f t="shared" si="872"/>
        <v/>
      </c>
      <c r="G7009" s="64" t="str">
        <f t="shared" si="873"/>
        <v/>
      </c>
      <c r="H7009" s="64" t="str">
        <f t="shared" si="874"/>
        <v/>
      </c>
      <c r="I7009" s="80" t="str">
        <f>IFERROR(VLOOKUP(D7009,Sheet2!A:B,2,0),"")</f>
        <v/>
      </c>
      <c r="J7009" s="64" t="str">
        <f>IFERROR(IF(I7009&lt;&gt;"",VLOOKUP(I7009,Sheet2!B:C,2,0),""),"")</f>
        <v/>
      </c>
      <c r="K7009" s="64" t="str">
        <f>IFERROR( IF(I7009&lt;&gt;"", HLOOKUP(L$2+$A7009,Sheet2!BX:NK,2,0),""),"")</f>
        <v/>
      </c>
      <c r="L7009" t="str">
        <f>IF(OR(HLOOKUP(L$2+$A7009,Sheet2!BX:NK,$B7009,0),HLOOKUP(L$2+$A7009,Sheet2!BX:NK,$B7009,0)&lt;&gt;""),HLOOKUP(L$2+$A7009,Sheet2!BX:NK,$B7009,0),"")</f>
        <v/>
      </c>
      <c r="M7009" t="str">
        <f>IF(OR(HLOOKUP(M$2+$A7009,Sheet2!BY:NL,$B7009,0),HLOOKUP(M$2+$A7009,Sheet2!BY:NL,$B7009,0)&lt;&gt;""),HLOOKUP(M$2+$A7009,Sheet2!BY:NL,$B7009,0),"")</f>
        <v/>
      </c>
      <c r="N7009" t="str">
        <f>IF(OR(HLOOKUP(N$2+$A7009,Sheet2!BZ:NM,$B7009,0),HLOOKUP(N$2+$A7009,Sheet2!BZ:NM,$B7009,0)&lt;&gt;""),HLOOKUP(N$2+$A7009,Sheet2!BZ:NM,$B7009,0),"")</f>
        <v/>
      </c>
      <c r="O7009" t="str">
        <f>IF(OR(HLOOKUP(O$2+$A7009,Sheet2!CA:NN,$B7009,0),HLOOKUP(O$2+$A7009,Sheet2!CA:NN,$B7009,0)&lt;&gt;""),HLOOKUP(O$2+$A7009,Sheet2!CA:NN,$B7009,0),"")</f>
        <v/>
      </c>
      <c r="P7009" t="str">
        <f>IF(OR(HLOOKUP(P$2+$A7009,Sheet2!CB:NO,$B7009,0),HLOOKUP(P$2+$A7009,Sheet2!CB:NO,$B7009,0)&lt;&gt;""),HLOOKUP(P$2+$A7009,Sheet2!CB:NO,$B7009,0),"")</f>
        <v/>
      </c>
      <c r="Q7009" t="str">
        <f>IF(OR(HLOOKUP(Q$2+$A7009,Sheet2!CC:NO,$B7009,0),HLOOKUP(Q$2+$A7009,Sheet2!CC:NO,$B7009,0)&lt;&gt;""),HLOOKUP(Q$2+$A7009,Sheet2!CC:NO,$B7009,0),"")</f>
        <v/>
      </c>
    </row>
    <row r="7010" spans="1:17" x14ac:dyDescent="0.25">
      <c r="A7010" s="64">
        <f t="shared" si="875"/>
        <v>36</v>
      </c>
      <c r="B7010" s="64">
        <f t="shared" si="876"/>
        <v>705</v>
      </c>
      <c r="C7010" s="64">
        <f t="shared" si="877"/>
        <v>7</v>
      </c>
      <c r="D7010" s="64">
        <f t="shared" si="878"/>
        <v>701</v>
      </c>
      <c r="E7010" s="64">
        <f t="shared" si="879"/>
        <v>3501</v>
      </c>
      <c r="F7010" s="64" t="str">
        <f t="shared" si="872"/>
        <v/>
      </c>
      <c r="G7010" s="64" t="str">
        <f t="shared" si="873"/>
        <v/>
      </c>
      <c r="H7010" s="64" t="str">
        <f t="shared" si="874"/>
        <v/>
      </c>
      <c r="I7010" s="80" t="str">
        <f>IFERROR(VLOOKUP(D7010,Sheet2!A:B,2,0),"")</f>
        <v/>
      </c>
      <c r="J7010" s="64" t="str">
        <f>IFERROR(IF(I7010&lt;&gt;"",VLOOKUP(I7010,Sheet2!B:C,2,0),""),"")</f>
        <v/>
      </c>
      <c r="K7010" s="64" t="str">
        <f>IFERROR( IF(I7010&lt;&gt;"", HLOOKUP(L$2+$A7010,Sheet2!BX:NK,2,0),""),"")</f>
        <v/>
      </c>
      <c r="L7010" t="str">
        <f>IF(OR(HLOOKUP(L$2+$A7010,Sheet2!BX:NK,$B7010,0),HLOOKUP(L$2+$A7010,Sheet2!BX:NK,$B7010,0)&lt;&gt;""),HLOOKUP(L$2+$A7010,Sheet2!BX:NK,$B7010,0),"")</f>
        <v/>
      </c>
      <c r="M7010" t="str">
        <f>IF(OR(HLOOKUP(M$2+$A7010,Sheet2!BY:NL,$B7010,0),HLOOKUP(M$2+$A7010,Sheet2!BY:NL,$B7010,0)&lt;&gt;""),HLOOKUP(M$2+$A7010,Sheet2!BY:NL,$B7010,0),"")</f>
        <v/>
      </c>
      <c r="N7010" t="str">
        <f>IF(OR(HLOOKUP(N$2+$A7010,Sheet2!BZ:NM,$B7010,0),HLOOKUP(N$2+$A7010,Sheet2!BZ:NM,$B7010,0)&lt;&gt;""),HLOOKUP(N$2+$A7010,Sheet2!BZ:NM,$B7010,0),"")</f>
        <v/>
      </c>
      <c r="O7010" t="str">
        <f>IF(OR(HLOOKUP(O$2+$A7010,Sheet2!CA:NN,$B7010,0),HLOOKUP(O$2+$A7010,Sheet2!CA:NN,$B7010,0)&lt;&gt;""),HLOOKUP(O$2+$A7010,Sheet2!CA:NN,$B7010,0),"")</f>
        <v/>
      </c>
      <c r="P7010" t="str">
        <f>IF(OR(HLOOKUP(P$2+$A7010,Sheet2!CB:NO,$B7010,0),HLOOKUP(P$2+$A7010,Sheet2!CB:NO,$B7010,0)&lt;&gt;""),HLOOKUP(P$2+$A7010,Sheet2!CB:NO,$B7010,0),"")</f>
        <v/>
      </c>
      <c r="Q7010" t="str">
        <f>IF(OR(HLOOKUP(Q$2+$A7010,Sheet2!CC:NO,$B7010,0),HLOOKUP(Q$2+$A7010,Sheet2!CC:NO,$B7010,0)&lt;&gt;""),HLOOKUP(Q$2+$A7010,Sheet2!CC:NO,$B7010,0),"")</f>
        <v/>
      </c>
    </row>
    <row r="7011" spans="1:17" x14ac:dyDescent="0.25">
      <c r="A7011" s="64">
        <f t="shared" si="875"/>
        <v>42</v>
      </c>
      <c r="B7011" s="64">
        <f t="shared" si="876"/>
        <v>705</v>
      </c>
      <c r="C7011" s="64">
        <f t="shared" si="877"/>
        <v>8</v>
      </c>
      <c r="D7011" s="64">
        <f t="shared" si="878"/>
        <v>701</v>
      </c>
      <c r="E7011" s="64">
        <f t="shared" si="879"/>
        <v>3501</v>
      </c>
      <c r="F7011" s="64" t="str">
        <f t="shared" si="872"/>
        <v/>
      </c>
      <c r="G7011" s="64" t="str">
        <f t="shared" si="873"/>
        <v/>
      </c>
      <c r="H7011" s="64" t="str">
        <f t="shared" si="874"/>
        <v/>
      </c>
      <c r="I7011" s="80" t="str">
        <f>IFERROR(VLOOKUP(D7011,Sheet2!A:B,2,0),"")</f>
        <v/>
      </c>
      <c r="J7011" s="64" t="str">
        <f>IFERROR(IF(I7011&lt;&gt;"",VLOOKUP(I7011,Sheet2!B:C,2,0),""),"")</f>
        <v/>
      </c>
      <c r="K7011" s="64" t="str">
        <f>IFERROR( IF(I7011&lt;&gt;"", HLOOKUP(L$2+$A7011,Sheet2!BX:NK,2,0),""),"")</f>
        <v/>
      </c>
      <c r="L7011" t="str">
        <f>IF(OR(HLOOKUP(L$2+$A7011,Sheet2!BX:NK,$B7011,0),HLOOKUP(L$2+$A7011,Sheet2!BX:NK,$B7011,0)&lt;&gt;""),HLOOKUP(L$2+$A7011,Sheet2!BX:NK,$B7011,0),"")</f>
        <v/>
      </c>
      <c r="M7011" t="str">
        <f>IF(OR(HLOOKUP(M$2+$A7011,Sheet2!BY:NL,$B7011,0),HLOOKUP(M$2+$A7011,Sheet2!BY:NL,$B7011,0)&lt;&gt;""),HLOOKUP(M$2+$A7011,Sheet2!BY:NL,$B7011,0),"")</f>
        <v/>
      </c>
      <c r="N7011" t="str">
        <f>IF(OR(HLOOKUP(N$2+$A7011,Sheet2!BZ:NM,$B7011,0),HLOOKUP(N$2+$A7011,Sheet2!BZ:NM,$B7011,0)&lt;&gt;""),HLOOKUP(N$2+$A7011,Sheet2!BZ:NM,$B7011,0),"")</f>
        <v/>
      </c>
      <c r="O7011" t="str">
        <f>IF(OR(HLOOKUP(O$2+$A7011,Sheet2!CA:NN,$B7011,0),HLOOKUP(O$2+$A7011,Sheet2!CA:NN,$B7011,0)&lt;&gt;""),HLOOKUP(O$2+$A7011,Sheet2!CA:NN,$B7011,0),"")</f>
        <v/>
      </c>
      <c r="P7011" t="str">
        <f>IF(OR(HLOOKUP(P$2+$A7011,Sheet2!CB:NO,$B7011,0),HLOOKUP(P$2+$A7011,Sheet2!CB:NO,$B7011,0)&lt;&gt;""),HLOOKUP(P$2+$A7011,Sheet2!CB:NO,$B7011,0),"")</f>
        <v/>
      </c>
      <c r="Q7011" t="str">
        <f>IF(OR(HLOOKUP(Q$2+$A7011,Sheet2!CC:NO,$B7011,0),HLOOKUP(Q$2+$A7011,Sheet2!CC:NO,$B7011,0)&lt;&gt;""),HLOOKUP(Q$2+$A7011,Sheet2!CC:NO,$B7011,0),"")</f>
        <v/>
      </c>
    </row>
    <row r="7012" spans="1:17" x14ac:dyDescent="0.25">
      <c r="A7012" s="64">
        <f t="shared" si="875"/>
        <v>48</v>
      </c>
      <c r="B7012" s="64">
        <f t="shared" si="876"/>
        <v>705</v>
      </c>
      <c r="C7012" s="64">
        <f t="shared" si="877"/>
        <v>9</v>
      </c>
      <c r="D7012" s="64">
        <f t="shared" si="878"/>
        <v>701</v>
      </c>
      <c r="E7012" s="64">
        <f t="shared" si="879"/>
        <v>3501</v>
      </c>
      <c r="F7012" s="64" t="str">
        <f t="shared" si="872"/>
        <v/>
      </c>
      <c r="G7012" s="64" t="str">
        <f t="shared" si="873"/>
        <v/>
      </c>
      <c r="H7012" s="64" t="str">
        <f t="shared" si="874"/>
        <v/>
      </c>
      <c r="I7012" s="80" t="str">
        <f>IFERROR(VLOOKUP(D7012,Sheet2!A:B,2,0),"")</f>
        <v/>
      </c>
      <c r="J7012" s="64" t="str">
        <f>IFERROR(IF(I7012&lt;&gt;"",VLOOKUP(I7012,Sheet2!B:C,2,0),""),"")</f>
        <v/>
      </c>
      <c r="K7012" s="64" t="str">
        <f>IFERROR( IF(I7012&lt;&gt;"", HLOOKUP(L$2+$A7012,Sheet2!BX:NK,2,0),""),"")</f>
        <v/>
      </c>
      <c r="L7012" t="str">
        <f>IF(OR(HLOOKUP(L$2+$A7012,Sheet2!BX:NK,$B7012,0),HLOOKUP(L$2+$A7012,Sheet2!BX:NK,$B7012,0)&lt;&gt;""),HLOOKUP(L$2+$A7012,Sheet2!BX:NK,$B7012,0),"")</f>
        <v/>
      </c>
      <c r="M7012" t="str">
        <f>IF(OR(HLOOKUP(M$2+$A7012,Sheet2!BY:NL,$B7012,0),HLOOKUP(M$2+$A7012,Sheet2!BY:NL,$B7012,0)&lt;&gt;""),HLOOKUP(M$2+$A7012,Sheet2!BY:NL,$B7012,0),"")</f>
        <v/>
      </c>
      <c r="N7012" t="str">
        <f>IF(OR(HLOOKUP(N$2+$A7012,Sheet2!BZ:NM,$B7012,0),HLOOKUP(N$2+$A7012,Sheet2!BZ:NM,$B7012,0)&lt;&gt;""),HLOOKUP(N$2+$A7012,Sheet2!BZ:NM,$B7012,0),"")</f>
        <v/>
      </c>
      <c r="O7012" t="str">
        <f>IF(OR(HLOOKUP(O$2+$A7012,Sheet2!CA:NN,$B7012,0),HLOOKUP(O$2+$A7012,Sheet2!CA:NN,$B7012,0)&lt;&gt;""),HLOOKUP(O$2+$A7012,Sheet2!CA:NN,$B7012,0),"")</f>
        <v/>
      </c>
      <c r="P7012" t="str">
        <f>IF(OR(HLOOKUP(P$2+$A7012,Sheet2!CB:NO,$B7012,0),HLOOKUP(P$2+$A7012,Sheet2!CB:NO,$B7012,0)&lt;&gt;""),HLOOKUP(P$2+$A7012,Sheet2!CB:NO,$B7012,0),"")</f>
        <v/>
      </c>
      <c r="Q7012" t="str">
        <f>IF(OR(HLOOKUP(Q$2+$A7012,Sheet2!CC:NO,$B7012,0),HLOOKUP(Q$2+$A7012,Sheet2!CC:NO,$B7012,0)&lt;&gt;""),HLOOKUP(Q$2+$A7012,Sheet2!CC:NO,$B7012,0),"")</f>
        <v/>
      </c>
    </row>
    <row r="7013" spans="1:17" x14ac:dyDescent="0.25">
      <c r="A7013" s="64">
        <f t="shared" si="875"/>
        <v>54</v>
      </c>
      <c r="B7013" s="64">
        <f t="shared" si="876"/>
        <v>705</v>
      </c>
      <c r="C7013" s="64">
        <f t="shared" si="877"/>
        <v>10</v>
      </c>
      <c r="D7013" s="64">
        <f t="shared" si="878"/>
        <v>701</v>
      </c>
      <c r="E7013" s="64">
        <f t="shared" si="879"/>
        <v>3501</v>
      </c>
      <c r="F7013" s="64" t="str">
        <f t="shared" si="872"/>
        <v/>
      </c>
      <c r="G7013" s="64" t="str">
        <f t="shared" si="873"/>
        <v/>
      </c>
      <c r="H7013" s="64" t="str">
        <f t="shared" si="874"/>
        <v/>
      </c>
      <c r="I7013" s="80" t="str">
        <f>IFERROR(VLOOKUP(D7013,Sheet2!A:B,2,0),"")</f>
        <v/>
      </c>
      <c r="J7013" s="64" t="str">
        <f>IFERROR(IF(I7013&lt;&gt;"",VLOOKUP(I7013,Sheet2!B:C,2,0),""),"")</f>
        <v/>
      </c>
      <c r="K7013" s="64" t="str">
        <f>IFERROR( IF(I7013&lt;&gt;"", HLOOKUP(L$2+$A7013,Sheet2!BX:NK,2,0),""),"")</f>
        <v/>
      </c>
      <c r="L7013" t="str">
        <f>IF(OR(HLOOKUP(L$2+$A7013,Sheet2!BX:NK,$B7013,0),HLOOKUP(L$2+$A7013,Sheet2!BX:NK,$B7013,0)&lt;&gt;""),HLOOKUP(L$2+$A7013,Sheet2!BX:NK,$B7013,0),"")</f>
        <v/>
      </c>
      <c r="M7013" t="str">
        <f>IF(OR(HLOOKUP(M$2+$A7013,Sheet2!BY:NL,$B7013,0),HLOOKUP(M$2+$A7013,Sheet2!BY:NL,$B7013,0)&lt;&gt;""),HLOOKUP(M$2+$A7013,Sheet2!BY:NL,$B7013,0),"")</f>
        <v/>
      </c>
      <c r="N7013" t="str">
        <f>IF(OR(HLOOKUP(N$2+$A7013,Sheet2!BZ:NM,$B7013,0),HLOOKUP(N$2+$A7013,Sheet2!BZ:NM,$B7013,0)&lt;&gt;""),HLOOKUP(N$2+$A7013,Sheet2!BZ:NM,$B7013,0),"")</f>
        <v/>
      </c>
      <c r="O7013" t="str">
        <f>IF(OR(HLOOKUP(O$2+$A7013,Sheet2!CA:NN,$B7013,0),HLOOKUP(O$2+$A7013,Sheet2!CA:NN,$B7013,0)&lt;&gt;""),HLOOKUP(O$2+$A7013,Sheet2!CA:NN,$B7013,0),"")</f>
        <v/>
      </c>
      <c r="P7013" t="str">
        <f>IF(OR(HLOOKUP(P$2+$A7013,Sheet2!CB:NO,$B7013,0),HLOOKUP(P$2+$A7013,Sheet2!CB:NO,$B7013,0)&lt;&gt;""),HLOOKUP(P$2+$A7013,Sheet2!CB:NO,$B7013,0),"")</f>
        <v/>
      </c>
      <c r="Q7013" t="str">
        <f>IF(OR(HLOOKUP(Q$2+$A7013,Sheet2!CC:NO,$B7013,0),HLOOKUP(Q$2+$A7013,Sheet2!CC:NO,$B7013,0)&lt;&gt;""),HLOOKUP(Q$2+$A7013,Sheet2!CC:NO,$B7013,0),"")</f>
        <v/>
      </c>
    </row>
    <row r="7014" spans="1:17" x14ac:dyDescent="0.25">
      <c r="A7014" s="64">
        <f t="shared" si="875"/>
        <v>0</v>
      </c>
      <c r="B7014" s="64">
        <f t="shared" si="876"/>
        <v>706</v>
      </c>
      <c r="C7014" s="64">
        <f t="shared" si="877"/>
        <v>1</v>
      </c>
      <c r="D7014" s="64">
        <f t="shared" si="878"/>
        <v>702</v>
      </c>
      <c r="E7014" s="64">
        <f t="shared" si="879"/>
        <v>3506</v>
      </c>
      <c r="F7014" s="64" t="str">
        <f t="shared" si="872"/>
        <v/>
      </c>
      <c r="G7014" s="64" t="str">
        <f t="shared" si="873"/>
        <v/>
      </c>
      <c r="H7014" s="64" t="str">
        <f t="shared" si="874"/>
        <v/>
      </c>
      <c r="I7014" s="80" t="str">
        <f>IFERROR(VLOOKUP(D7014,Sheet2!A:B,2,0),"")</f>
        <v/>
      </c>
      <c r="J7014" s="64" t="str">
        <f>IFERROR(IF(I7014&lt;&gt;"",VLOOKUP(I7014,Sheet2!B:C,2,0),""),"")</f>
        <v/>
      </c>
      <c r="K7014" s="64" t="str">
        <f>IFERROR( IF(I7014&lt;&gt;"", HLOOKUP(L$2+$A7014,Sheet2!BX:NK,2,0),""),"")</f>
        <v/>
      </c>
      <c r="L7014" t="str">
        <f>IF(OR(HLOOKUP(L$2+$A7014,Sheet2!BX:NK,$B7014,0),HLOOKUP(L$2+$A7014,Sheet2!BX:NK,$B7014,0)&lt;&gt;""),HLOOKUP(L$2+$A7014,Sheet2!BX:NK,$B7014,0),"")</f>
        <v/>
      </c>
      <c r="M7014" t="str">
        <f>IF(OR(HLOOKUP(M$2+$A7014,Sheet2!BY:NL,$B7014,0),HLOOKUP(M$2+$A7014,Sheet2!BY:NL,$B7014,0)&lt;&gt;""),HLOOKUP(M$2+$A7014,Sheet2!BY:NL,$B7014,0),"")</f>
        <v/>
      </c>
      <c r="N7014" t="str">
        <f>IF(OR(HLOOKUP(N$2+$A7014,Sheet2!BZ:NM,$B7014,0),HLOOKUP(N$2+$A7014,Sheet2!BZ:NM,$B7014,0)&lt;&gt;""),HLOOKUP(N$2+$A7014,Sheet2!BZ:NM,$B7014,0),"")</f>
        <v/>
      </c>
      <c r="O7014" t="str">
        <f>IF(OR(HLOOKUP(O$2+$A7014,Sheet2!CA:NN,$B7014,0),HLOOKUP(O$2+$A7014,Sheet2!CA:NN,$B7014,0)&lt;&gt;""),HLOOKUP(O$2+$A7014,Sheet2!CA:NN,$B7014,0),"")</f>
        <v/>
      </c>
      <c r="P7014" t="str">
        <f>IF(OR(HLOOKUP(P$2+$A7014,Sheet2!CB:NO,$B7014,0),HLOOKUP(P$2+$A7014,Sheet2!CB:NO,$B7014,0)&lt;&gt;""),HLOOKUP(P$2+$A7014,Sheet2!CB:NO,$B7014,0),"")</f>
        <v/>
      </c>
      <c r="Q7014" t="str">
        <f>IF(OR(HLOOKUP(Q$2+$A7014,Sheet2!CC:NO,$B7014,0),HLOOKUP(Q$2+$A7014,Sheet2!CC:NO,$B7014,0)&lt;&gt;""),HLOOKUP(Q$2+$A7014,Sheet2!CC:NO,$B7014,0),"")</f>
        <v/>
      </c>
    </row>
    <row r="7015" spans="1:17" x14ac:dyDescent="0.25">
      <c r="A7015" s="64">
        <f t="shared" si="875"/>
        <v>6</v>
      </c>
      <c r="B7015" s="64">
        <f t="shared" si="876"/>
        <v>706</v>
      </c>
      <c r="C7015" s="64">
        <f t="shared" si="877"/>
        <v>2</v>
      </c>
      <c r="D7015" s="64">
        <f t="shared" si="878"/>
        <v>702</v>
      </c>
      <c r="E7015" s="64">
        <f t="shared" si="879"/>
        <v>3506</v>
      </c>
      <c r="F7015" s="64" t="str">
        <f t="shared" si="872"/>
        <v/>
      </c>
      <c r="G7015" s="64" t="str">
        <f t="shared" si="873"/>
        <v/>
      </c>
      <c r="H7015" s="64" t="str">
        <f t="shared" si="874"/>
        <v/>
      </c>
      <c r="I7015" s="80" t="str">
        <f>IFERROR(VLOOKUP(D7015,Sheet2!A:B,2,0),"")</f>
        <v/>
      </c>
      <c r="J7015" s="64" t="str">
        <f>IFERROR(IF(I7015&lt;&gt;"",VLOOKUP(I7015,Sheet2!B:C,2,0),""),"")</f>
        <v/>
      </c>
      <c r="K7015" s="64" t="str">
        <f>IFERROR( IF(I7015&lt;&gt;"", HLOOKUP(L$2+$A7015,Sheet2!BX:NK,2,0),""),"")</f>
        <v/>
      </c>
      <c r="L7015" t="str">
        <f>IF(OR(HLOOKUP(L$2+$A7015,Sheet2!BX:NK,$B7015,0),HLOOKUP(L$2+$A7015,Sheet2!BX:NK,$B7015,0)&lt;&gt;""),HLOOKUP(L$2+$A7015,Sheet2!BX:NK,$B7015,0),"")</f>
        <v/>
      </c>
      <c r="M7015" t="str">
        <f>IF(OR(HLOOKUP(M$2+$A7015,Sheet2!BY:NL,$B7015,0),HLOOKUP(M$2+$A7015,Sheet2!BY:NL,$B7015,0)&lt;&gt;""),HLOOKUP(M$2+$A7015,Sheet2!BY:NL,$B7015,0),"")</f>
        <v/>
      </c>
      <c r="N7015" t="str">
        <f>IF(OR(HLOOKUP(N$2+$A7015,Sheet2!BZ:NM,$B7015,0),HLOOKUP(N$2+$A7015,Sheet2!BZ:NM,$B7015,0)&lt;&gt;""),HLOOKUP(N$2+$A7015,Sheet2!BZ:NM,$B7015,0),"")</f>
        <v/>
      </c>
      <c r="O7015" t="str">
        <f>IF(OR(HLOOKUP(O$2+$A7015,Sheet2!CA:NN,$B7015,0),HLOOKUP(O$2+$A7015,Sheet2!CA:NN,$B7015,0)&lt;&gt;""),HLOOKUP(O$2+$A7015,Sheet2!CA:NN,$B7015,0),"")</f>
        <v/>
      </c>
      <c r="P7015" t="str">
        <f>IF(OR(HLOOKUP(P$2+$A7015,Sheet2!CB:NO,$B7015,0),HLOOKUP(P$2+$A7015,Sheet2!CB:NO,$B7015,0)&lt;&gt;""),HLOOKUP(P$2+$A7015,Sheet2!CB:NO,$B7015,0),"")</f>
        <v/>
      </c>
      <c r="Q7015" t="str">
        <f>IF(OR(HLOOKUP(Q$2+$A7015,Sheet2!CC:NO,$B7015,0),HLOOKUP(Q$2+$A7015,Sheet2!CC:NO,$B7015,0)&lt;&gt;""),HLOOKUP(Q$2+$A7015,Sheet2!CC:NO,$B7015,0),"")</f>
        <v/>
      </c>
    </row>
    <row r="7016" spans="1:17" x14ac:dyDescent="0.25">
      <c r="A7016" s="64">
        <f t="shared" si="875"/>
        <v>12</v>
      </c>
      <c r="B7016" s="64">
        <f t="shared" si="876"/>
        <v>706</v>
      </c>
      <c r="C7016" s="64">
        <f t="shared" si="877"/>
        <v>3</v>
      </c>
      <c r="D7016" s="64">
        <f t="shared" si="878"/>
        <v>702</v>
      </c>
      <c r="E7016" s="64">
        <f t="shared" si="879"/>
        <v>3506</v>
      </c>
      <c r="F7016" s="64" t="str">
        <f t="shared" si="872"/>
        <v/>
      </c>
      <c r="G7016" s="64" t="str">
        <f t="shared" si="873"/>
        <v/>
      </c>
      <c r="H7016" s="64" t="str">
        <f t="shared" si="874"/>
        <v/>
      </c>
      <c r="I7016" s="80" t="str">
        <f>IFERROR(VLOOKUP(D7016,Sheet2!A:B,2,0),"")</f>
        <v/>
      </c>
      <c r="J7016" s="64" t="str">
        <f>IFERROR(IF(I7016&lt;&gt;"",VLOOKUP(I7016,Sheet2!B:C,2,0),""),"")</f>
        <v/>
      </c>
      <c r="K7016" s="64" t="str">
        <f>IFERROR( IF(I7016&lt;&gt;"", HLOOKUP(L$2+$A7016,Sheet2!BX:NK,2,0),""),"")</f>
        <v/>
      </c>
      <c r="L7016" t="str">
        <f>IF(OR(HLOOKUP(L$2+$A7016,Sheet2!BX:NK,$B7016,0),HLOOKUP(L$2+$A7016,Sheet2!BX:NK,$B7016,0)&lt;&gt;""),HLOOKUP(L$2+$A7016,Sheet2!BX:NK,$B7016,0),"")</f>
        <v/>
      </c>
      <c r="M7016" t="str">
        <f>IF(OR(HLOOKUP(M$2+$A7016,Sheet2!BY:NL,$B7016,0),HLOOKUP(M$2+$A7016,Sheet2!BY:NL,$B7016,0)&lt;&gt;""),HLOOKUP(M$2+$A7016,Sheet2!BY:NL,$B7016,0),"")</f>
        <v/>
      </c>
      <c r="N7016" t="str">
        <f>IF(OR(HLOOKUP(N$2+$A7016,Sheet2!BZ:NM,$B7016,0),HLOOKUP(N$2+$A7016,Sheet2!BZ:NM,$B7016,0)&lt;&gt;""),HLOOKUP(N$2+$A7016,Sheet2!BZ:NM,$B7016,0),"")</f>
        <v/>
      </c>
      <c r="O7016" t="str">
        <f>IF(OR(HLOOKUP(O$2+$A7016,Sheet2!CA:NN,$B7016,0),HLOOKUP(O$2+$A7016,Sheet2!CA:NN,$B7016,0)&lt;&gt;""),HLOOKUP(O$2+$A7016,Sheet2!CA:NN,$B7016,0),"")</f>
        <v/>
      </c>
      <c r="P7016" t="str">
        <f>IF(OR(HLOOKUP(P$2+$A7016,Sheet2!CB:NO,$B7016,0),HLOOKUP(P$2+$A7016,Sheet2!CB:NO,$B7016,0)&lt;&gt;""),HLOOKUP(P$2+$A7016,Sheet2!CB:NO,$B7016,0),"")</f>
        <v/>
      </c>
      <c r="Q7016" t="str">
        <f>IF(OR(HLOOKUP(Q$2+$A7016,Sheet2!CC:NO,$B7016,0),HLOOKUP(Q$2+$A7016,Sheet2!CC:NO,$B7016,0)&lt;&gt;""),HLOOKUP(Q$2+$A7016,Sheet2!CC:NO,$B7016,0),"")</f>
        <v/>
      </c>
    </row>
    <row r="7017" spans="1:17" x14ac:dyDescent="0.25">
      <c r="A7017" s="64">
        <f t="shared" si="875"/>
        <v>18</v>
      </c>
      <c r="B7017" s="64">
        <f t="shared" si="876"/>
        <v>706</v>
      </c>
      <c r="C7017" s="64">
        <f t="shared" si="877"/>
        <v>4</v>
      </c>
      <c r="D7017" s="64">
        <f t="shared" si="878"/>
        <v>702</v>
      </c>
      <c r="E7017" s="64">
        <f t="shared" si="879"/>
        <v>3506</v>
      </c>
      <c r="F7017" s="64" t="str">
        <f t="shared" si="872"/>
        <v/>
      </c>
      <c r="G7017" s="64" t="str">
        <f t="shared" si="873"/>
        <v/>
      </c>
      <c r="H7017" s="64" t="str">
        <f t="shared" si="874"/>
        <v/>
      </c>
      <c r="I7017" s="80" t="str">
        <f>IFERROR(VLOOKUP(D7017,Sheet2!A:B,2,0),"")</f>
        <v/>
      </c>
      <c r="J7017" s="64" t="str">
        <f>IFERROR(IF(I7017&lt;&gt;"",VLOOKUP(I7017,Sheet2!B:C,2,0),""),"")</f>
        <v/>
      </c>
      <c r="K7017" s="64" t="str">
        <f>IFERROR( IF(I7017&lt;&gt;"", HLOOKUP(L$2+$A7017,Sheet2!BX:NK,2,0),""),"")</f>
        <v/>
      </c>
      <c r="L7017" t="str">
        <f>IF(OR(HLOOKUP(L$2+$A7017,Sheet2!BX:NK,$B7017,0),HLOOKUP(L$2+$A7017,Sheet2!BX:NK,$B7017,0)&lt;&gt;""),HLOOKUP(L$2+$A7017,Sheet2!BX:NK,$B7017,0),"")</f>
        <v/>
      </c>
      <c r="M7017" t="str">
        <f>IF(OR(HLOOKUP(M$2+$A7017,Sheet2!BY:NL,$B7017,0),HLOOKUP(M$2+$A7017,Sheet2!BY:NL,$B7017,0)&lt;&gt;""),HLOOKUP(M$2+$A7017,Sheet2!BY:NL,$B7017,0),"")</f>
        <v/>
      </c>
      <c r="N7017" t="str">
        <f>IF(OR(HLOOKUP(N$2+$A7017,Sheet2!BZ:NM,$B7017,0),HLOOKUP(N$2+$A7017,Sheet2!BZ:NM,$B7017,0)&lt;&gt;""),HLOOKUP(N$2+$A7017,Sheet2!BZ:NM,$B7017,0),"")</f>
        <v/>
      </c>
      <c r="O7017" t="str">
        <f>IF(OR(HLOOKUP(O$2+$A7017,Sheet2!CA:NN,$B7017,0),HLOOKUP(O$2+$A7017,Sheet2!CA:NN,$B7017,0)&lt;&gt;""),HLOOKUP(O$2+$A7017,Sheet2!CA:NN,$B7017,0),"")</f>
        <v/>
      </c>
      <c r="P7017" t="str">
        <f>IF(OR(HLOOKUP(P$2+$A7017,Sheet2!CB:NO,$B7017,0),HLOOKUP(P$2+$A7017,Sheet2!CB:NO,$B7017,0)&lt;&gt;""),HLOOKUP(P$2+$A7017,Sheet2!CB:NO,$B7017,0),"")</f>
        <v/>
      </c>
      <c r="Q7017" t="str">
        <f>IF(OR(HLOOKUP(Q$2+$A7017,Sheet2!CC:NO,$B7017,0),HLOOKUP(Q$2+$A7017,Sheet2!CC:NO,$B7017,0)&lt;&gt;""),HLOOKUP(Q$2+$A7017,Sheet2!CC:NO,$B7017,0),"")</f>
        <v/>
      </c>
    </row>
    <row r="7018" spans="1:17" x14ac:dyDescent="0.25">
      <c r="A7018" s="64">
        <f t="shared" si="875"/>
        <v>24</v>
      </c>
      <c r="B7018" s="64">
        <f t="shared" si="876"/>
        <v>706</v>
      </c>
      <c r="C7018" s="64">
        <f t="shared" si="877"/>
        <v>5</v>
      </c>
      <c r="D7018" s="64">
        <f t="shared" si="878"/>
        <v>702</v>
      </c>
      <c r="E7018" s="64">
        <f t="shared" si="879"/>
        <v>3506</v>
      </c>
      <c r="F7018" s="64" t="str">
        <f t="shared" si="872"/>
        <v/>
      </c>
      <c r="G7018" s="64" t="str">
        <f t="shared" si="873"/>
        <v/>
      </c>
      <c r="H7018" s="64" t="str">
        <f t="shared" si="874"/>
        <v/>
      </c>
      <c r="I7018" s="80" t="str">
        <f>IFERROR(VLOOKUP(D7018,Sheet2!A:B,2,0),"")</f>
        <v/>
      </c>
      <c r="J7018" s="64" t="str">
        <f>IFERROR(IF(I7018&lt;&gt;"",VLOOKUP(I7018,Sheet2!B:C,2,0),""),"")</f>
        <v/>
      </c>
      <c r="K7018" s="64" t="str">
        <f>IFERROR( IF(I7018&lt;&gt;"", HLOOKUP(L$2+$A7018,Sheet2!BX:NK,2,0),""),"")</f>
        <v/>
      </c>
      <c r="L7018" t="str">
        <f>IF(OR(HLOOKUP(L$2+$A7018,Sheet2!BX:NK,$B7018,0),HLOOKUP(L$2+$A7018,Sheet2!BX:NK,$B7018,0)&lt;&gt;""),HLOOKUP(L$2+$A7018,Sheet2!BX:NK,$B7018,0),"")</f>
        <v/>
      </c>
      <c r="M7018" t="str">
        <f>IF(OR(HLOOKUP(M$2+$A7018,Sheet2!BY:NL,$B7018,0),HLOOKUP(M$2+$A7018,Sheet2!BY:NL,$B7018,0)&lt;&gt;""),HLOOKUP(M$2+$A7018,Sheet2!BY:NL,$B7018,0),"")</f>
        <v/>
      </c>
      <c r="N7018" t="str">
        <f>IF(OR(HLOOKUP(N$2+$A7018,Sheet2!BZ:NM,$B7018,0),HLOOKUP(N$2+$A7018,Sheet2!BZ:NM,$B7018,0)&lt;&gt;""),HLOOKUP(N$2+$A7018,Sheet2!BZ:NM,$B7018,0),"")</f>
        <v/>
      </c>
      <c r="O7018" t="str">
        <f>IF(OR(HLOOKUP(O$2+$A7018,Sheet2!CA:NN,$B7018,0),HLOOKUP(O$2+$A7018,Sheet2!CA:NN,$B7018,0)&lt;&gt;""),HLOOKUP(O$2+$A7018,Sheet2!CA:NN,$B7018,0),"")</f>
        <v/>
      </c>
      <c r="P7018" t="str">
        <f>IF(OR(HLOOKUP(P$2+$A7018,Sheet2!CB:NO,$B7018,0),HLOOKUP(P$2+$A7018,Sheet2!CB:NO,$B7018,0)&lt;&gt;""),HLOOKUP(P$2+$A7018,Sheet2!CB:NO,$B7018,0),"")</f>
        <v/>
      </c>
      <c r="Q7018" t="str">
        <f>IF(OR(HLOOKUP(Q$2+$A7018,Sheet2!CC:NO,$B7018,0),HLOOKUP(Q$2+$A7018,Sheet2!CC:NO,$B7018,0)&lt;&gt;""),HLOOKUP(Q$2+$A7018,Sheet2!CC:NO,$B7018,0),"")</f>
        <v/>
      </c>
    </row>
    <row r="7019" spans="1:17" x14ac:dyDescent="0.25">
      <c r="A7019" s="64">
        <f t="shared" si="875"/>
        <v>30</v>
      </c>
      <c r="B7019" s="64">
        <f t="shared" si="876"/>
        <v>706</v>
      </c>
      <c r="C7019" s="64">
        <f t="shared" si="877"/>
        <v>6</v>
      </c>
      <c r="D7019" s="64">
        <f t="shared" si="878"/>
        <v>702</v>
      </c>
      <c r="E7019" s="64">
        <f t="shared" si="879"/>
        <v>3506</v>
      </c>
      <c r="F7019" s="64" t="str">
        <f t="shared" si="872"/>
        <v/>
      </c>
      <c r="G7019" s="64" t="str">
        <f t="shared" si="873"/>
        <v/>
      </c>
      <c r="H7019" s="64" t="str">
        <f t="shared" si="874"/>
        <v/>
      </c>
      <c r="I7019" s="80" t="str">
        <f>IFERROR(VLOOKUP(D7019,Sheet2!A:B,2,0),"")</f>
        <v/>
      </c>
      <c r="J7019" s="64" t="str">
        <f>IFERROR(IF(I7019&lt;&gt;"",VLOOKUP(I7019,Sheet2!B:C,2,0),""),"")</f>
        <v/>
      </c>
      <c r="K7019" s="64" t="str">
        <f>IFERROR( IF(I7019&lt;&gt;"", HLOOKUP(L$2+$A7019,Sheet2!BX:NK,2,0),""),"")</f>
        <v/>
      </c>
      <c r="L7019" t="str">
        <f>IF(OR(HLOOKUP(L$2+$A7019,Sheet2!BX:NK,$B7019,0),HLOOKUP(L$2+$A7019,Sheet2!BX:NK,$B7019,0)&lt;&gt;""),HLOOKUP(L$2+$A7019,Sheet2!BX:NK,$B7019,0),"")</f>
        <v/>
      </c>
      <c r="M7019" t="str">
        <f>IF(OR(HLOOKUP(M$2+$A7019,Sheet2!BY:NL,$B7019,0),HLOOKUP(M$2+$A7019,Sheet2!BY:NL,$B7019,0)&lt;&gt;""),HLOOKUP(M$2+$A7019,Sheet2!BY:NL,$B7019,0),"")</f>
        <v/>
      </c>
      <c r="N7019" t="str">
        <f>IF(OR(HLOOKUP(N$2+$A7019,Sheet2!BZ:NM,$B7019,0),HLOOKUP(N$2+$A7019,Sheet2!BZ:NM,$B7019,0)&lt;&gt;""),HLOOKUP(N$2+$A7019,Sheet2!BZ:NM,$B7019,0),"")</f>
        <v/>
      </c>
      <c r="O7019" t="str">
        <f>IF(OR(HLOOKUP(O$2+$A7019,Sheet2!CA:NN,$B7019,0),HLOOKUP(O$2+$A7019,Sheet2!CA:NN,$B7019,0)&lt;&gt;""),HLOOKUP(O$2+$A7019,Sheet2!CA:NN,$B7019,0),"")</f>
        <v/>
      </c>
      <c r="P7019" t="str">
        <f>IF(OR(HLOOKUP(P$2+$A7019,Sheet2!CB:NO,$B7019,0),HLOOKUP(P$2+$A7019,Sheet2!CB:NO,$B7019,0)&lt;&gt;""),HLOOKUP(P$2+$A7019,Sheet2!CB:NO,$B7019,0),"")</f>
        <v/>
      </c>
      <c r="Q7019" t="str">
        <f>IF(OR(HLOOKUP(Q$2+$A7019,Sheet2!CC:NO,$B7019,0),HLOOKUP(Q$2+$A7019,Sheet2!CC:NO,$B7019,0)&lt;&gt;""),HLOOKUP(Q$2+$A7019,Sheet2!CC:NO,$B7019,0),"")</f>
        <v/>
      </c>
    </row>
    <row r="7020" spans="1:17" x14ac:dyDescent="0.25">
      <c r="A7020" s="64">
        <f t="shared" si="875"/>
        <v>36</v>
      </c>
      <c r="B7020" s="64">
        <f t="shared" si="876"/>
        <v>706</v>
      </c>
      <c r="C7020" s="64">
        <f t="shared" si="877"/>
        <v>7</v>
      </c>
      <c r="D7020" s="64">
        <f t="shared" si="878"/>
        <v>702</v>
      </c>
      <c r="E7020" s="64">
        <f t="shared" si="879"/>
        <v>3506</v>
      </c>
      <c r="F7020" s="64" t="str">
        <f t="shared" si="872"/>
        <v/>
      </c>
      <c r="G7020" s="64" t="str">
        <f t="shared" si="873"/>
        <v/>
      </c>
      <c r="H7020" s="64" t="str">
        <f t="shared" si="874"/>
        <v/>
      </c>
      <c r="I7020" s="80" t="str">
        <f>IFERROR(VLOOKUP(D7020,Sheet2!A:B,2,0),"")</f>
        <v/>
      </c>
      <c r="J7020" s="64" t="str">
        <f>IFERROR(IF(I7020&lt;&gt;"",VLOOKUP(I7020,Sheet2!B:C,2,0),""),"")</f>
        <v/>
      </c>
      <c r="K7020" s="64" t="str">
        <f>IFERROR( IF(I7020&lt;&gt;"", HLOOKUP(L$2+$A7020,Sheet2!BX:NK,2,0),""),"")</f>
        <v/>
      </c>
      <c r="L7020" t="str">
        <f>IF(OR(HLOOKUP(L$2+$A7020,Sheet2!BX:NK,$B7020,0),HLOOKUP(L$2+$A7020,Sheet2!BX:NK,$B7020,0)&lt;&gt;""),HLOOKUP(L$2+$A7020,Sheet2!BX:NK,$B7020,0),"")</f>
        <v/>
      </c>
      <c r="M7020" t="str">
        <f>IF(OR(HLOOKUP(M$2+$A7020,Sheet2!BY:NL,$B7020,0),HLOOKUP(M$2+$A7020,Sheet2!BY:NL,$B7020,0)&lt;&gt;""),HLOOKUP(M$2+$A7020,Sheet2!BY:NL,$B7020,0),"")</f>
        <v/>
      </c>
      <c r="N7020" t="str">
        <f>IF(OR(HLOOKUP(N$2+$A7020,Sheet2!BZ:NM,$B7020,0),HLOOKUP(N$2+$A7020,Sheet2!BZ:NM,$B7020,0)&lt;&gt;""),HLOOKUP(N$2+$A7020,Sheet2!BZ:NM,$B7020,0),"")</f>
        <v/>
      </c>
      <c r="O7020" t="str">
        <f>IF(OR(HLOOKUP(O$2+$A7020,Sheet2!CA:NN,$B7020,0),HLOOKUP(O$2+$A7020,Sheet2!CA:NN,$B7020,0)&lt;&gt;""),HLOOKUP(O$2+$A7020,Sheet2!CA:NN,$B7020,0),"")</f>
        <v/>
      </c>
      <c r="P7020" t="str">
        <f>IF(OR(HLOOKUP(P$2+$A7020,Sheet2!CB:NO,$B7020,0),HLOOKUP(P$2+$A7020,Sheet2!CB:NO,$B7020,0)&lt;&gt;""),HLOOKUP(P$2+$A7020,Sheet2!CB:NO,$B7020,0),"")</f>
        <v/>
      </c>
      <c r="Q7020" t="str">
        <f>IF(OR(HLOOKUP(Q$2+$A7020,Sheet2!CC:NO,$B7020,0),HLOOKUP(Q$2+$A7020,Sheet2!CC:NO,$B7020,0)&lt;&gt;""),HLOOKUP(Q$2+$A7020,Sheet2!CC:NO,$B7020,0),"")</f>
        <v/>
      </c>
    </row>
    <row r="7021" spans="1:17" x14ac:dyDescent="0.25">
      <c r="A7021" s="64">
        <f t="shared" si="875"/>
        <v>42</v>
      </c>
      <c r="B7021" s="64">
        <f t="shared" si="876"/>
        <v>706</v>
      </c>
      <c r="C7021" s="64">
        <f t="shared" si="877"/>
        <v>8</v>
      </c>
      <c r="D7021" s="64">
        <f t="shared" si="878"/>
        <v>702</v>
      </c>
      <c r="E7021" s="64">
        <f t="shared" si="879"/>
        <v>3506</v>
      </c>
      <c r="F7021" s="64" t="str">
        <f t="shared" si="872"/>
        <v/>
      </c>
      <c r="G7021" s="64" t="str">
        <f t="shared" si="873"/>
        <v/>
      </c>
      <c r="H7021" s="64" t="str">
        <f t="shared" si="874"/>
        <v/>
      </c>
      <c r="I7021" s="80" t="str">
        <f>IFERROR(VLOOKUP(D7021,Sheet2!A:B,2,0),"")</f>
        <v/>
      </c>
      <c r="J7021" s="64" t="str">
        <f>IFERROR(IF(I7021&lt;&gt;"",VLOOKUP(I7021,Sheet2!B:C,2,0),""),"")</f>
        <v/>
      </c>
      <c r="K7021" s="64" t="str">
        <f>IFERROR( IF(I7021&lt;&gt;"", HLOOKUP(L$2+$A7021,Sheet2!BX:NK,2,0),""),"")</f>
        <v/>
      </c>
      <c r="L7021" t="str">
        <f>IF(OR(HLOOKUP(L$2+$A7021,Sheet2!BX:NK,$B7021,0),HLOOKUP(L$2+$A7021,Sheet2!BX:NK,$B7021,0)&lt;&gt;""),HLOOKUP(L$2+$A7021,Sheet2!BX:NK,$B7021,0),"")</f>
        <v/>
      </c>
      <c r="M7021" t="str">
        <f>IF(OR(HLOOKUP(M$2+$A7021,Sheet2!BY:NL,$B7021,0),HLOOKUP(M$2+$A7021,Sheet2!BY:NL,$B7021,0)&lt;&gt;""),HLOOKUP(M$2+$A7021,Sheet2!BY:NL,$B7021,0),"")</f>
        <v/>
      </c>
      <c r="N7021" t="str">
        <f>IF(OR(HLOOKUP(N$2+$A7021,Sheet2!BZ:NM,$B7021,0),HLOOKUP(N$2+$A7021,Sheet2!BZ:NM,$B7021,0)&lt;&gt;""),HLOOKUP(N$2+$A7021,Sheet2!BZ:NM,$B7021,0),"")</f>
        <v/>
      </c>
      <c r="O7021" t="str">
        <f>IF(OR(HLOOKUP(O$2+$A7021,Sheet2!CA:NN,$B7021,0),HLOOKUP(O$2+$A7021,Sheet2!CA:NN,$B7021,0)&lt;&gt;""),HLOOKUP(O$2+$A7021,Sheet2!CA:NN,$B7021,0),"")</f>
        <v/>
      </c>
      <c r="P7021" t="str">
        <f>IF(OR(HLOOKUP(P$2+$A7021,Sheet2!CB:NO,$B7021,0),HLOOKUP(P$2+$A7021,Sheet2!CB:NO,$B7021,0)&lt;&gt;""),HLOOKUP(P$2+$A7021,Sheet2!CB:NO,$B7021,0),"")</f>
        <v/>
      </c>
      <c r="Q7021" t="str">
        <f>IF(OR(HLOOKUP(Q$2+$A7021,Sheet2!CC:NO,$B7021,0),HLOOKUP(Q$2+$A7021,Sheet2!CC:NO,$B7021,0)&lt;&gt;""),HLOOKUP(Q$2+$A7021,Sheet2!CC:NO,$B7021,0),"")</f>
        <v/>
      </c>
    </row>
    <row r="7022" spans="1:17" x14ac:dyDescent="0.25">
      <c r="A7022" s="64">
        <f t="shared" si="875"/>
        <v>48</v>
      </c>
      <c r="B7022" s="64">
        <f t="shared" si="876"/>
        <v>706</v>
      </c>
      <c r="C7022" s="64">
        <f t="shared" si="877"/>
        <v>9</v>
      </c>
      <c r="D7022" s="64">
        <f t="shared" si="878"/>
        <v>702</v>
      </c>
      <c r="E7022" s="64">
        <f t="shared" si="879"/>
        <v>3506</v>
      </c>
      <c r="F7022" s="64" t="str">
        <f t="shared" si="872"/>
        <v/>
      </c>
      <c r="G7022" s="64" t="str">
        <f t="shared" si="873"/>
        <v/>
      </c>
      <c r="H7022" s="64" t="str">
        <f t="shared" si="874"/>
        <v/>
      </c>
      <c r="I7022" s="80" t="str">
        <f>IFERROR(VLOOKUP(D7022,Sheet2!A:B,2,0),"")</f>
        <v/>
      </c>
      <c r="J7022" s="64" t="str">
        <f>IFERROR(IF(I7022&lt;&gt;"",VLOOKUP(I7022,Sheet2!B:C,2,0),""),"")</f>
        <v/>
      </c>
      <c r="K7022" s="64" t="str">
        <f>IFERROR( IF(I7022&lt;&gt;"", HLOOKUP(L$2+$A7022,Sheet2!BX:NK,2,0),""),"")</f>
        <v/>
      </c>
      <c r="L7022" t="str">
        <f>IF(OR(HLOOKUP(L$2+$A7022,Sheet2!BX:NK,$B7022,0),HLOOKUP(L$2+$A7022,Sheet2!BX:NK,$B7022,0)&lt;&gt;""),HLOOKUP(L$2+$A7022,Sheet2!BX:NK,$B7022,0),"")</f>
        <v/>
      </c>
      <c r="M7022" t="str">
        <f>IF(OR(HLOOKUP(M$2+$A7022,Sheet2!BY:NL,$B7022,0),HLOOKUP(M$2+$A7022,Sheet2!BY:NL,$B7022,0)&lt;&gt;""),HLOOKUP(M$2+$A7022,Sheet2!BY:NL,$B7022,0),"")</f>
        <v/>
      </c>
      <c r="N7022" t="str">
        <f>IF(OR(HLOOKUP(N$2+$A7022,Sheet2!BZ:NM,$B7022,0),HLOOKUP(N$2+$A7022,Sheet2!BZ:NM,$B7022,0)&lt;&gt;""),HLOOKUP(N$2+$A7022,Sheet2!BZ:NM,$B7022,0),"")</f>
        <v/>
      </c>
      <c r="O7022" t="str">
        <f>IF(OR(HLOOKUP(O$2+$A7022,Sheet2!CA:NN,$B7022,0),HLOOKUP(O$2+$A7022,Sheet2!CA:NN,$B7022,0)&lt;&gt;""),HLOOKUP(O$2+$A7022,Sheet2!CA:NN,$B7022,0),"")</f>
        <v/>
      </c>
      <c r="P7022" t="str">
        <f>IF(OR(HLOOKUP(P$2+$A7022,Sheet2!CB:NO,$B7022,0),HLOOKUP(P$2+$A7022,Sheet2!CB:NO,$B7022,0)&lt;&gt;""),HLOOKUP(P$2+$A7022,Sheet2!CB:NO,$B7022,0),"")</f>
        <v/>
      </c>
      <c r="Q7022" t="str">
        <f>IF(OR(HLOOKUP(Q$2+$A7022,Sheet2!CC:NO,$B7022,0),HLOOKUP(Q$2+$A7022,Sheet2!CC:NO,$B7022,0)&lt;&gt;""),HLOOKUP(Q$2+$A7022,Sheet2!CC:NO,$B7022,0),"")</f>
        <v/>
      </c>
    </row>
    <row r="7023" spans="1:17" x14ac:dyDescent="0.25">
      <c r="A7023" s="64">
        <f t="shared" si="875"/>
        <v>54</v>
      </c>
      <c r="B7023" s="64">
        <f t="shared" si="876"/>
        <v>706</v>
      </c>
      <c r="C7023" s="64">
        <f t="shared" si="877"/>
        <v>10</v>
      </c>
      <c r="D7023" s="64">
        <f t="shared" si="878"/>
        <v>702</v>
      </c>
      <c r="E7023" s="64">
        <f t="shared" si="879"/>
        <v>3506</v>
      </c>
      <c r="F7023" s="64" t="str">
        <f t="shared" si="872"/>
        <v/>
      </c>
      <c r="G7023" s="64" t="str">
        <f t="shared" si="873"/>
        <v/>
      </c>
      <c r="H7023" s="64" t="str">
        <f t="shared" si="874"/>
        <v/>
      </c>
      <c r="I7023" s="80" t="str">
        <f>IFERROR(VLOOKUP(D7023,Sheet2!A:B,2,0),"")</f>
        <v/>
      </c>
      <c r="J7023" s="64" t="str">
        <f>IFERROR(IF(I7023&lt;&gt;"",VLOOKUP(I7023,Sheet2!B:C,2,0),""),"")</f>
        <v/>
      </c>
      <c r="K7023" s="64" t="str">
        <f>IFERROR( IF(I7023&lt;&gt;"", HLOOKUP(L$2+$A7023,Sheet2!BX:NK,2,0),""),"")</f>
        <v/>
      </c>
      <c r="L7023" t="str">
        <f>IF(OR(HLOOKUP(L$2+$A7023,Sheet2!BX:NK,$B7023,0),HLOOKUP(L$2+$A7023,Sheet2!BX:NK,$B7023,0)&lt;&gt;""),HLOOKUP(L$2+$A7023,Sheet2!BX:NK,$B7023,0),"")</f>
        <v/>
      </c>
      <c r="M7023" t="str">
        <f>IF(OR(HLOOKUP(M$2+$A7023,Sheet2!BY:NL,$B7023,0),HLOOKUP(M$2+$A7023,Sheet2!BY:NL,$B7023,0)&lt;&gt;""),HLOOKUP(M$2+$A7023,Sheet2!BY:NL,$B7023,0),"")</f>
        <v/>
      </c>
      <c r="N7023" t="str">
        <f>IF(OR(HLOOKUP(N$2+$A7023,Sheet2!BZ:NM,$B7023,0),HLOOKUP(N$2+$A7023,Sheet2!BZ:NM,$B7023,0)&lt;&gt;""),HLOOKUP(N$2+$A7023,Sheet2!BZ:NM,$B7023,0),"")</f>
        <v/>
      </c>
      <c r="O7023" t="str">
        <f>IF(OR(HLOOKUP(O$2+$A7023,Sheet2!CA:NN,$B7023,0),HLOOKUP(O$2+$A7023,Sheet2!CA:NN,$B7023,0)&lt;&gt;""),HLOOKUP(O$2+$A7023,Sheet2!CA:NN,$B7023,0),"")</f>
        <v/>
      </c>
      <c r="P7023" t="str">
        <f>IF(OR(HLOOKUP(P$2+$A7023,Sheet2!CB:NO,$B7023,0),HLOOKUP(P$2+$A7023,Sheet2!CB:NO,$B7023,0)&lt;&gt;""),HLOOKUP(P$2+$A7023,Sheet2!CB:NO,$B7023,0),"")</f>
        <v/>
      </c>
      <c r="Q7023" t="str">
        <f>IF(OR(HLOOKUP(Q$2+$A7023,Sheet2!CC:NO,$B7023,0),HLOOKUP(Q$2+$A7023,Sheet2!CC:NO,$B7023,0)&lt;&gt;""),HLOOKUP(Q$2+$A7023,Sheet2!CC:NO,$B7023,0),"")</f>
        <v/>
      </c>
    </row>
    <row r="7024" spans="1:17" x14ac:dyDescent="0.25">
      <c r="A7024" s="64">
        <f t="shared" si="875"/>
        <v>0</v>
      </c>
      <c r="B7024" s="64">
        <f t="shared" si="876"/>
        <v>707</v>
      </c>
      <c r="C7024" s="64">
        <f t="shared" si="877"/>
        <v>1</v>
      </c>
      <c r="D7024" s="64">
        <f t="shared" si="878"/>
        <v>703</v>
      </c>
      <c r="E7024" s="64">
        <f t="shared" si="879"/>
        <v>3511</v>
      </c>
      <c r="F7024" s="64" t="str">
        <f t="shared" si="872"/>
        <v/>
      </c>
      <c r="G7024" s="64" t="str">
        <f t="shared" si="873"/>
        <v/>
      </c>
      <c r="H7024" s="64" t="str">
        <f t="shared" si="874"/>
        <v/>
      </c>
      <c r="I7024" s="80" t="str">
        <f>IFERROR(VLOOKUP(D7024,Sheet2!A:B,2,0),"")</f>
        <v/>
      </c>
      <c r="J7024" s="64" t="str">
        <f>IFERROR(IF(I7024&lt;&gt;"",VLOOKUP(I7024,Sheet2!B:C,2,0),""),"")</f>
        <v/>
      </c>
      <c r="K7024" s="64" t="str">
        <f>IFERROR( IF(I7024&lt;&gt;"", HLOOKUP(L$2+$A7024,Sheet2!BX:NK,2,0),""),"")</f>
        <v/>
      </c>
      <c r="L7024" t="str">
        <f>IF(OR(HLOOKUP(L$2+$A7024,Sheet2!BX:NK,$B7024,0),HLOOKUP(L$2+$A7024,Sheet2!BX:NK,$B7024,0)&lt;&gt;""),HLOOKUP(L$2+$A7024,Sheet2!BX:NK,$B7024,0),"")</f>
        <v/>
      </c>
      <c r="M7024" t="str">
        <f>IF(OR(HLOOKUP(M$2+$A7024,Sheet2!BY:NL,$B7024,0),HLOOKUP(M$2+$A7024,Sheet2!BY:NL,$B7024,0)&lt;&gt;""),HLOOKUP(M$2+$A7024,Sheet2!BY:NL,$B7024,0),"")</f>
        <v/>
      </c>
      <c r="N7024" t="str">
        <f>IF(OR(HLOOKUP(N$2+$A7024,Sheet2!BZ:NM,$B7024,0),HLOOKUP(N$2+$A7024,Sheet2!BZ:NM,$B7024,0)&lt;&gt;""),HLOOKUP(N$2+$A7024,Sheet2!BZ:NM,$B7024,0),"")</f>
        <v/>
      </c>
      <c r="O7024" t="str">
        <f>IF(OR(HLOOKUP(O$2+$A7024,Sheet2!CA:NN,$B7024,0),HLOOKUP(O$2+$A7024,Sheet2!CA:NN,$B7024,0)&lt;&gt;""),HLOOKUP(O$2+$A7024,Sheet2!CA:NN,$B7024,0),"")</f>
        <v/>
      </c>
      <c r="P7024" t="str">
        <f>IF(OR(HLOOKUP(P$2+$A7024,Sheet2!CB:NO,$B7024,0),HLOOKUP(P$2+$A7024,Sheet2!CB:NO,$B7024,0)&lt;&gt;""),HLOOKUP(P$2+$A7024,Sheet2!CB:NO,$B7024,0),"")</f>
        <v/>
      </c>
      <c r="Q7024" t="str">
        <f>IF(OR(HLOOKUP(Q$2+$A7024,Sheet2!CC:NO,$B7024,0),HLOOKUP(Q$2+$A7024,Sheet2!CC:NO,$B7024,0)&lt;&gt;""),HLOOKUP(Q$2+$A7024,Sheet2!CC:NO,$B7024,0),"")</f>
        <v/>
      </c>
    </row>
    <row r="7025" spans="1:17" x14ac:dyDescent="0.25">
      <c r="A7025" s="64">
        <f t="shared" si="875"/>
        <v>6</v>
      </c>
      <c r="B7025" s="64">
        <f t="shared" si="876"/>
        <v>707</v>
      </c>
      <c r="C7025" s="64">
        <f t="shared" si="877"/>
        <v>2</v>
      </c>
      <c r="D7025" s="64">
        <f t="shared" si="878"/>
        <v>703</v>
      </c>
      <c r="E7025" s="64">
        <f t="shared" si="879"/>
        <v>3511</v>
      </c>
      <c r="F7025" s="64" t="str">
        <f t="shared" si="872"/>
        <v/>
      </c>
      <c r="G7025" s="64" t="str">
        <f t="shared" si="873"/>
        <v/>
      </c>
      <c r="H7025" s="64" t="str">
        <f t="shared" si="874"/>
        <v/>
      </c>
      <c r="I7025" s="80" t="str">
        <f>IFERROR(VLOOKUP(D7025,Sheet2!A:B,2,0),"")</f>
        <v/>
      </c>
      <c r="J7025" s="64" t="str">
        <f>IFERROR(IF(I7025&lt;&gt;"",VLOOKUP(I7025,Sheet2!B:C,2,0),""),"")</f>
        <v/>
      </c>
      <c r="K7025" s="64" t="str">
        <f>IFERROR( IF(I7025&lt;&gt;"", HLOOKUP(L$2+$A7025,Sheet2!BX:NK,2,0),""),"")</f>
        <v/>
      </c>
      <c r="L7025" t="str">
        <f>IF(OR(HLOOKUP(L$2+$A7025,Sheet2!BX:NK,$B7025,0),HLOOKUP(L$2+$A7025,Sheet2!BX:NK,$B7025,0)&lt;&gt;""),HLOOKUP(L$2+$A7025,Sheet2!BX:NK,$B7025,0),"")</f>
        <v/>
      </c>
      <c r="M7025" t="str">
        <f>IF(OR(HLOOKUP(M$2+$A7025,Sheet2!BY:NL,$B7025,0),HLOOKUP(M$2+$A7025,Sheet2!BY:NL,$B7025,0)&lt;&gt;""),HLOOKUP(M$2+$A7025,Sheet2!BY:NL,$B7025,0),"")</f>
        <v/>
      </c>
      <c r="N7025" t="str">
        <f>IF(OR(HLOOKUP(N$2+$A7025,Sheet2!BZ:NM,$B7025,0),HLOOKUP(N$2+$A7025,Sheet2!BZ:NM,$B7025,0)&lt;&gt;""),HLOOKUP(N$2+$A7025,Sheet2!BZ:NM,$B7025,0),"")</f>
        <v/>
      </c>
      <c r="O7025" t="str">
        <f>IF(OR(HLOOKUP(O$2+$A7025,Sheet2!CA:NN,$B7025,0),HLOOKUP(O$2+$A7025,Sheet2!CA:NN,$B7025,0)&lt;&gt;""),HLOOKUP(O$2+$A7025,Sheet2!CA:NN,$B7025,0),"")</f>
        <v/>
      </c>
      <c r="P7025" t="str">
        <f>IF(OR(HLOOKUP(P$2+$A7025,Sheet2!CB:NO,$B7025,0),HLOOKUP(P$2+$A7025,Sheet2!CB:NO,$B7025,0)&lt;&gt;""),HLOOKUP(P$2+$A7025,Sheet2!CB:NO,$B7025,0),"")</f>
        <v/>
      </c>
      <c r="Q7025" t="str">
        <f>IF(OR(HLOOKUP(Q$2+$A7025,Sheet2!CC:NO,$B7025,0),HLOOKUP(Q$2+$A7025,Sheet2!CC:NO,$B7025,0)&lt;&gt;""),HLOOKUP(Q$2+$A7025,Sheet2!CC:NO,$B7025,0),"")</f>
        <v/>
      </c>
    </row>
    <row r="7026" spans="1:17" x14ac:dyDescent="0.25">
      <c r="A7026" s="64">
        <f t="shared" si="875"/>
        <v>12</v>
      </c>
      <c r="B7026" s="64">
        <f t="shared" si="876"/>
        <v>707</v>
      </c>
      <c r="C7026" s="64">
        <f t="shared" si="877"/>
        <v>3</v>
      </c>
      <c r="D7026" s="64">
        <f t="shared" si="878"/>
        <v>703</v>
      </c>
      <c r="E7026" s="64">
        <f t="shared" si="879"/>
        <v>3511</v>
      </c>
      <c r="F7026" s="64" t="str">
        <f t="shared" si="872"/>
        <v/>
      </c>
      <c r="G7026" s="64" t="str">
        <f t="shared" si="873"/>
        <v/>
      </c>
      <c r="H7026" s="64" t="str">
        <f t="shared" si="874"/>
        <v/>
      </c>
      <c r="I7026" s="80" t="str">
        <f>IFERROR(VLOOKUP(D7026,Sheet2!A:B,2,0),"")</f>
        <v/>
      </c>
      <c r="J7026" s="64" t="str">
        <f>IFERROR(IF(I7026&lt;&gt;"",VLOOKUP(I7026,Sheet2!B:C,2,0),""),"")</f>
        <v/>
      </c>
      <c r="K7026" s="64" t="str">
        <f>IFERROR( IF(I7026&lt;&gt;"", HLOOKUP(L$2+$A7026,Sheet2!BX:NK,2,0),""),"")</f>
        <v/>
      </c>
      <c r="L7026" t="str">
        <f>IF(OR(HLOOKUP(L$2+$A7026,Sheet2!BX:NK,$B7026,0),HLOOKUP(L$2+$A7026,Sheet2!BX:NK,$B7026,0)&lt;&gt;""),HLOOKUP(L$2+$A7026,Sheet2!BX:NK,$B7026,0),"")</f>
        <v/>
      </c>
      <c r="M7026" t="str">
        <f>IF(OR(HLOOKUP(M$2+$A7026,Sheet2!BY:NL,$B7026,0),HLOOKUP(M$2+$A7026,Sheet2!BY:NL,$B7026,0)&lt;&gt;""),HLOOKUP(M$2+$A7026,Sheet2!BY:NL,$B7026,0),"")</f>
        <v/>
      </c>
      <c r="N7026" t="str">
        <f>IF(OR(HLOOKUP(N$2+$A7026,Sheet2!BZ:NM,$B7026,0),HLOOKUP(N$2+$A7026,Sheet2!BZ:NM,$B7026,0)&lt;&gt;""),HLOOKUP(N$2+$A7026,Sheet2!BZ:NM,$B7026,0),"")</f>
        <v/>
      </c>
      <c r="O7026" t="str">
        <f>IF(OR(HLOOKUP(O$2+$A7026,Sheet2!CA:NN,$B7026,0),HLOOKUP(O$2+$A7026,Sheet2!CA:NN,$B7026,0)&lt;&gt;""),HLOOKUP(O$2+$A7026,Sheet2!CA:NN,$B7026,0),"")</f>
        <v/>
      </c>
      <c r="P7026" t="str">
        <f>IF(OR(HLOOKUP(P$2+$A7026,Sheet2!CB:NO,$B7026,0),HLOOKUP(P$2+$A7026,Sheet2!CB:NO,$B7026,0)&lt;&gt;""),HLOOKUP(P$2+$A7026,Sheet2!CB:NO,$B7026,0),"")</f>
        <v/>
      </c>
      <c r="Q7026" t="str">
        <f>IF(OR(HLOOKUP(Q$2+$A7026,Sheet2!CC:NO,$B7026,0),HLOOKUP(Q$2+$A7026,Sheet2!CC:NO,$B7026,0)&lt;&gt;""),HLOOKUP(Q$2+$A7026,Sheet2!CC:NO,$B7026,0),"")</f>
        <v/>
      </c>
    </row>
    <row r="7027" spans="1:17" x14ac:dyDescent="0.25">
      <c r="A7027" s="64">
        <f t="shared" si="875"/>
        <v>18</v>
      </c>
      <c r="B7027" s="64">
        <f t="shared" si="876"/>
        <v>707</v>
      </c>
      <c r="C7027" s="64">
        <f t="shared" si="877"/>
        <v>4</v>
      </c>
      <c r="D7027" s="64">
        <f t="shared" si="878"/>
        <v>703</v>
      </c>
      <c r="E7027" s="64">
        <f t="shared" si="879"/>
        <v>3511</v>
      </c>
      <c r="F7027" s="64" t="str">
        <f t="shared" si="872"/>
        <v/>
      </c>
      <c r="G7027" s="64" t="str">
        <f t="shared" si="873"/>
        <v/>
      </c>
      <c r="H7027" s="64" t="str">
        <f t="shared" si="874"/>
        <v/>
      </c>
      <c r="I7027" s="80" t="str">
        <f>IFERROR(VLOOKUP(D7027,Sheet2!A:B,2,0),"")</f>
        <v/>
      </c>
      <c r="J7027" s="64" t="str">
        <f>IFERROR(IF(I7027&lt;&gt;"",VLOOKUP(I7027,Sheet2!B:C,2,0),""),"")</f>
        <v/>
      </c>
      <c r="K7027" s="64" t="str">
        <f>IFERROR( IF(I7027&lt;&gt;"", HLOOKUP(L$2+$A7027,Sheet2!BX:NK,2,0),""),"")</f>
        <v/>
      </c>
      <c r="L7027" t="str">
        <f>IF(OR(HLOOKUP(L$2+$A7027,Sheet2!BX:NK,$B7027,0),HLOOKUP(L$2+$A7027,Sheet2!BX:NK,$B7027,0)&lt;&gt;""),HLOOKUP(L$2+$A7027,Sheet2!BX:NK,$B7027,0),"")</f>
        <v/>
      </c>
      <c r="M7027" t="str">
        <f>IF(OR(HLOOKUP(M$2+$A7027,Sheet2!BY:NL,$B7027,0),HLOOKUP(M$2+$A7027,Sheet2!BY:NL,$B7027,0)&lt;&gt;""),HLOOKUP(M$2+$A7027,Sheet2!BY:NL,$B7027,0),"")</f>
        <v/>
      </c>
      <c r="N7027" t="str">
        <f>IF(OR(HLOOKUP(N$2+$A7027,Sheet2!BZ:NM,$B7027,0),HLOOKUP(N$2+$A7027,Sheet2!BZ:NM,$B7027,0)&lt;&gt;""),HLOOKUP(N$2+$A7027,Sheet2!BZ:NM,$B7027,0),"")</f>
        <v/>
      </c>
      <c r="O7027" t="str">
        <f>IF(OR(HLOOKUP(O$2+$A7027,Sheet2!CA:NN,$B7027,0),HLOOKUP(O$2+$A7027,Sheet2!CA:NN,$B7027,0)&lt;&gt;""),HLOOKUP(O$2+$A7027,Sheet2!CA:NN,$B7027,0),"")</f>
        <v/>
      </c>
      <c r="P7027" t="str">
        <f>IF(OR(HLOOKUP(P$2+$A7027,Sheet2!CB:NO,$B7027,0),HLOOKUP(P$2+$A7027,Sheet2!CB:NO,$B7027,0)&lt;&gt;""),HLOOKUP(P$2+$A7027,Sheet2!CB:NO,$B7027,0),"")</f>
        <v/>
      </c>
      <c r="Q7027" t="str">
        <f>IF(OR(HLOOKUP(Q$2+$A7027,Sheet2!CC:NO,$B7027,0),HLOOKUP(Q$2+$A7027,Sheet2!CC:NO,$B7027,0)&lt;&gt;""),HLOOKUP(Q$2+$A7027,Sheet2!CC:NO,$B7027,0),"")</f>
        <v/>
      </c>
    </row>
    <row r="7028" spans="1:17" x14ac:dyDescent="0.25">
      <c r="A7028" s="64">
        <f t="shared" si="875"/>
        <v>24</v>
      </c>
      <c r="B7028" s="64">
        <f t="shared" si="876"/>
        <v>707</v>
      </c>
      <c r="C7028" s="64">
        <f t="shared" si="877"/>
        <v>5</v>
      </c>
      <c r="D7028" s="64">
        <f t="shared" si="878"/>
        <v>703</v>
      </c>
      <c r="E7028" s="64">
        <f t="shared" si="879"/>
        <v>3511</v>
      </c>
      <c r="F7028" s="64" t="str">
        <f t="shared" si="872"/>
        <v/>
      </c>
      <c r="G7028" s="64" t="str">
        <f t="shared" si="873"/>
        <v/>
      </c>
      <c r="H7028" s="64" t="str">
        <f t="shared" si="874"/>
        <v/>
      </c>
      <c r="I7028" s="80" t="str">
        <f>IFERROR(VLOOKUP(D7028,Sheet2!A:B,2,0),"")</f>
        <v/>
      </c>
      <c r="J7028" s="64" t="str">
        <f>IFERROR(IF(I7028&lt;&gt;"",VLOOKUP(I7028,Sheet2!B:C,2,0),""),"")</f>
        <v/>
      </c>
      <c r="K7028" s="64" t="str">
        <f>IFERROR( IF(I7028&lt;&gt;"", HLOOKUP(L$2+$A7028,Sheet2!BX:NK,2,0),""),"")</f>
        <v/>
      </c>
      <c r="L7028" t="str">
        <f>IF(OR(HLOOKUP(L$2+$A7028,Sheet2!BX:NK,$B7028,0),HLOOKUP(L$2+$A7028,Sheet2!BX:NK,$B7028,0)&lt;&gt;""),HLOOKUP(L$2+$A7028,Sheet2!BX:NK,$B7028,0),"")</f>
        <v/>
      </c>
      <c r="M7028" t="str">
        <f>IF(OR(HLOOKUP(M$2+$A7028,Sheet2!BY:NL,$B7028,0),HLOOKUP(M$2+$A7028,Sheet2!BY:NL,$B7028,0)&lt;&gt;""),HLOOKUP(M$2+$A7028,Sheet2!BY:NL,$B7028,0),"")</f>
        <v/>
      </c>
      <c r="N7028" t="str">
        <f>IF(OR(HLOOKUP(N$2+$A7028,Sheet2!BZ:NM,$B7028,0),HLOOKUP(N$2+$A7028,Sheet2!BZ:NM,$B7028,0)&lt;&gt;""),HLOOKUP(N$2+$A7028,Sheet2!BZ:NM,$B7028,0),"")</f>
        <v/>
      </c>
      <c r="O7028" t="str">
        <f>IF(OR(HLOOKUP(O$2+$A7028,Sheet2!CA:NN,$B7028,0),HLOOKUP(O$2+$A7028,Sheet2!CA:NN,$B7028,0)&lt;&gt;""),HLOOKUP(O$2+$A7028,Sheet2!CA:NN,$B7028,0),"")</f>
        <v/>
      </c>
      <c r="P7028" t="str">
        <f>IF(OR(HLOOKUP(P$2+$A7028,Sheet2!CB:NO,$B7028,0),HLOOKUP(P$2+$A7028,Sheet2!CB:NO,$B7028,0)&lt;&gt;""),HLOOKUP(P$2+$A7028,Sheet2!CB:NO,$B7028,0),"")</f>
        <v/>
      </c>
      <c r="Q7028" t="str">
        <f>IF(OR(HLOOKUP(Q$2+$A7028,Sheet2!CC:NO,$B7028,0),HLOOKUP(Q$2+$A7028,Sheet2!CC:NO,$B7028,0)&lt;&gt;""),HLOOKUP(Q$2+$A7028,Sheet2!CC:NO,$B7028,0),"")</f>
        <v/>
      </c>
    </row>
    <row r="7029" spans="1:17" x14ac:dyDescent="0.25">
      <c r="A7029" s="64">
        <f t="shared" si="875"/>
        <v>30</v>
      </c>
      <c r="B7029" s="64">
        <f t="shared" si="876"/>
        <v>707</v>
      </c>
      <c r="C7029" s="64">
        <f t="shared" si="877"/>
        <v>6</v>
      </c>
      <c r="D7029" s="64">
        <f t="shared" si="878"/>
        <v>703</v>
      </c>
      <c r="E7029" s="64">
        <f t="shared" si="879"/>
        <v>3511</v>
      </c>
      <c r="F7029" s="64" t="str">
        <f t="shared" si="872"/>
        <v/>
      </c>
      <c r="G7029" s="64" t="str">
        <f t="shared" si="873"/>
        <v/>
      </c>
      <c r="H7029" s="64" t="str">
        <f t="shared" si="874"/>
        <v/>
      </c>
      <c r="I7029" s="80" t="str">
        <f>IFERROR(VLOOKUP(D7029,Sheet2!A:B,2,0),"")</f>
        <v/>
      </c>
      <c r="J7029" s="64" t="str">
        <f>IFERROR(IF(I7029&lt;&gt;"",VLOOKUP(I7029,Sheet2!B:C,2,0),""),"")</f>
        <v/>
      </c>
      <c r="K7029" s="64" t="str">
        <f>IFERROR( IF(I7029&lt;&gt;"", HLOOKUP(L$2+$A7029,Sheet2!BX:NK,2,0),""),"")</f>
        <v/>
      </c>
      <c r="L7029" t="str">
        <f>IF(OR(HLOOKUP(L$2+$A7029,Sheet2!BX:NK,$B7029,0),HLOOKUP(L$2+$A7029,Sheet2!BX:NK,$B7029,0)&lt;&gt;""),HLOOKUP(L$2+$A7029,Sheet2!BX:NK,$B7029,0),"")</f>
        <v/>
      </c>
      <c r="M7029" t="str">
        <f>IF(OR(HLOOKUP(M$2+$A7029,Sheet2!BY:NL,$B7029,0),HLOOKUP(M$2+$A7029,Sheet2!BY:NL,$B7029,0)&lt;&gt;""),HLOOKUP(M$2+$A7029,Sheet2!BY:NL,$B7029,0),"")</f>
        <v/>
      </c>
      <c r="N7029" t="str">
        <f>IF(OR(HLOOKUP(N$2+$A7029,Sheet2!BZ:NM,$B7029,0),HLOOKUP(N$2+$A7029,Sheet2!BZ:NM,$B7029,0)&lt;&gt;""),HLOOKUP(N$2+$A7029,Sheet2!BZ:NM,$B7029,0),"")</f>
        <v/>
      </c>
      <c r="O7029" t="str">
        <f>IF(OR(HLOOKUP(O$2+$A7029,Sheet2!CA:NN,$B7029,0),HLOOKUP(O$2+$A7029,Sheet2!CA:NN,$B7029,0)&lt;&gt;""),HLOOKUP(O$2+$A7029,Sheet2!CA:NN,$B7029,0),"")</f>
        <v/>
      </c>
      <c r="P7029" t="str">
        <f>IF(OR(HLOOKUP(P$2+$A7029,Sheet2!CB:NO,$B7029,0),HLOOKUP(P$2+$A7029,Sheet2!CB:NO,$B7029,0)&lt;&gt;""),HLOOKUP(P$2+$A7029,Sheet2!CB:NO,$B7029,0),"")</f>
        <v/>
      </c>
      <c r="Q7029" t="str">
        <f>IF(OR(HLOOKUP(Q$2+$A7029,Sheet2!CC:NO,$B7029,0),HLOOKUP(Q$2+$A7029,Sheet2!CC:NO,$B7029,0)&lt;&gt;""),HLOOKUP(Q$2+$A7029,Sheet2!CC:NO,$B7029,0),"")</f>
        <v/>
      </c>
    </row>
    <row r="7030" spans="1:17" x14ac:dyDescent="0.25">
      <c r="A7030" s="64">
        <f t="shared" si="875"/>
        <v>36</v>
      </c>
      <c r="B7030" s="64">
        <f t="shared" si="876"/>
        <v>707</v>
      </c>
      <c r="C7030" s="64">
        <f t="shared" si="877"/>
        <v>7</v>
      </c>
      <c r="D7030" s="64">
        <f t="shared" si="878"/>
        <v>703</v>
      </c>
      <c r="E7030" s="64">
        <f t="shared" si="879"/>
        <v>3511</v>
      </c>
      <c r="F7030" s="64" t="str">
        <f t="shared" si="872"/>
        <v/>
      </c>
      <c r="G7030" s="64" t="str">
        <f t="shared" si="873"/>
        <v/>
      </c>
      <c r="H7030" s="64" t="str">
        <f t="shared" si="874"/>
        <v/>
      </c>
      <c r="I7030" s="80" t="str">
        <f>IFERROR(VLOOKUP(D7030,Sheet2!A:B,2,0),"")</f>
        <v/>
      </c>
      <c r="J7030" s="64" t="str">
        <f>IFERROR(IF(I7030&lt;&gt;"",VLOOKUP(I7030,Sheet2!B:C,2,0),""),"")</f>
        <v/>
      </c>
      <c r="K7030" s="64" t="str">
        <f>IFERROR( IF(I7030&lt;&gt;"", HLOOKUP(L$2+$A7030,Sheet2!BX:NK,2,0),""),"")</f>
        <v/>
      </c>
      <c r="L7030" t="str">
        <f>IF(OR(HLOOKUP(L$2+$A7030,Sheet2!BX:NK,$B7030,0),HLOOKUP(L$2+$A7030,Sheet2!BX:NK,$B7030,0)&lt;&gt;""),HLOOKUP(L$2+$A7030,Sheet2!BX:NK,$B7030,0),"")</f>
        <v/>
      </c>
      <c r="M7030" t="str">
        <f>IF(OR(HLOOKUP(M$2+$A7030,Sheet2!BY:NL,$B7030,0),HLOOKUP(M$2+$A7030,Sheet2!BY:NL,$B7030,0)&lt;&gt;""),HLOOKUP(M$2+$A7030,Sheet2!BY:NL,$B7030,0),"")</f>
        <v/>
      </c>
      <c r="N7030" t="str">
        <f>IF(OR(HLOOKUP(N$2+$A7030,Sheet2!BZ:NM,$B7030,0),HLOOKUP(N$2+$A7030,Sheet2!BZ:NM,$B7030,0)&lt;&gt;""),HLOOKUP(N$2+$A7030,Sheet2!BZ:NM,$B7030,0),"")</f>
        <v/>
      </c>
      <c r="O7030" t="str">
        <f>IF(OR(HLOOKUP(O$2+$A7030,Sheet2!CA:NN,$B7030,0),HLOOKUP(O$2+$A7030,Sheet2!CA:NN,$B7030,0)&lt;&gt;""),HLOOKUP(O$2+$A7030,Sheet2!CA:NN,$B7030,0),"")</f>
        <v/>
      </c>
      <c r="P7030" t="str">
        <f>IF(OR(HLOOKUP(P$2+$A7030,Sheet2!CB:NO,$B7030,0),HLOOKUP(P$2+$A7030,Sheet2!CB:NO,$B7030,0)&lt;&gt;""),HLOOKUP(P$2+$A7030,Sheet2!CB:NO,$B7030,0),"")</f>
        <v/>
      </c>
      <c r="Q7030" t="str">
        <f>IF(OR(HLOOKUP(Q$2+$A7030,Sheet2!CC:NO,$B7030,0),HLOOKUP(Q$2+$A7030,Sheet2!CC:NO,$B7030,0)&lt;&gt;""),HLOOKUP(Q$2+$A7030,Sheet2!CC:NO,$B7030,0),"")</f>
        <v/>
      </c>
    </row>
    <row r="7031" spans="1:17" x14ac:dyDescent="0.25">
      <c r="A7031" s="64">
        <f t="shared" si="875"/>
        <v>42</v>
      </c>
      <c r="B7031" s="64">
        <f t="shared" si="876"/>
        <v>707</v>
      </c>
      <c r="C7031" s="64">
        <f t="shared" si="877"/>
        <v>8</v>
      </c>
      <c r="D7031" s="64">
        <f t="shared" si="878"/>
        <v>703</v>
      </c>
      <c r="E7031" s="64">
        <f t="shared" si="879"/>
        <v>3511</v>
      </c>
      <c r="F7031" s="64" t="str">
        <f t="shared" si="872"/>
        <v/>
      </c>
      <c r="G7031" s="64" t="str">
        <f t="shared" si="873"/>
        <v/>
      </c>
      <c r="H7031" s="64" t="str">
        <f t="shared" si="874"/>
        <v/>
      </c>
      <c r="I7031" s="80" t="str">
        <f>IFERROR(VLOOKUP(D7031,Sheet2!A:B,2,0),"")</f>
        <v/>
      </c>
      <c r="J7031" s="64" t="str">
        <f>IFERROR(IF(I7031&lt;&gt;"",VLOOKUP(I7031,Sheet2!B:C,2,0),""),"")</f>
        <v/>
      </c>
      <c r="K7031" s="64" t="str">
        <f>IFERROR( IF(I7031&lt;&gt;"", HLOOKUP(L$2+$A7031,Sheet2!BX:NK,2,0),""),"")</f>
        <v/>
      </c>
      <c r="L7031" t="str">
        <f>IF(OR(HLOOKUP(L$2+$A7031,Sheet2!BX:NK,$B7031,0),HLOOKUP(L$2+$A7031,Sheet2!BX:NK,$B7031,0)&lt;&gt;""),HLOOKUP(L$2+$A7031,Sheet2!BX:NK,$B7031,0),"")</f>
        <v/>
      </c>
      <c r="M7031" t="str">
        <f>IF(OR(HLOOKUP(M$2+$A7031,Sheet2!BY:NL,$B7031,0),HLOOKUP(M$2+$A7031,Sheet2!BY:NL,$B7031,0)&lt;&gt;""),HLOOKUP(M$2+$A7031,Sheet2!BY:NL,$B7031,0),"")</f>
        <v/>
      </c>
      <c r="N7031" t="str">
        <f>IF(OR(HLOOKUP(N$2+$A7031,Sheet2!BZ:NM,$B7031,0),HLOOKUP(N$2+$A7031,Sheet2!BZ:NM,$B7031,0)&lt;&gt;""),HLOOKUP(N$2+$A7031,Sheet2!BZ:NM,$B7031,0),"")</f>
        <v/>
      </c>
      <c r="O7031" t="str">
        <f>IF(OR(HLOOKUP(O$2+$A7031,Sheet2!CA:NN,$B7031,0),HLOOKUP(O$2+$A7031,Sheet2!CA:NN,$B7031,0)&lt;&gt;""),HLOOKUP(O$2+$A7031,Sheet2!CA:NN,$B7031,0),"")</f>
        <v/>
      </c>
      <c r="P7031" t="str">
        <f>IF(OR(HLOOKUP(P$2+$A7031,Sheet2!CB:NO,$B7031,0),HLOOKUP(P$2+$A7031,Sheet2!CB:NO,$B7031,0)&lt;&gt;""),HLOOKUP(P$2+$A7031,Sheet2!CB:NO,$B7031,0),"")</f>
        <v/>
      </c>
      <c r="Q7031" t="str">
        <f>IF(OR(HLOOKUP(Q$2+$A7031,Sheet2!CC:NO,$B7031,0),HLOOKUP(Q$2+$A7031,Sheet2!CC:NO,$B7031,0)&lt;&gt;""),HLOOKUP(Q$2+$A7031,Sheet2!CC:NO,$B7031,0),"")</f>
        <v/>
      </c>
    </row>
    <row r="7032" spans="1:17" x14ac:dyDescent="0.25">
      <c r="A7032" s="64">
        <f t="shared" si="875"/>
        <v>48</v>
      </c>
      <c r="B7032" s="64">
        <f t="shared" si="876"/>
        <v>707</v>
      </c>
      <c r="C7032" s="64">
        <f t="shared" si="877"/>
        <v>9</v>
      </c>
      <c r="D7032" s="64">
        <f t="shared" si="878"/>
        <v>703</v>
      </c>
      <c r="E7032" s="64">
        <f t="shared" si="879"/>
        <v>3511</v>
      </c>
      <c r="F7032" s="64" t="str">
        <f t="shared" si="872"/>
        <v/>
      </c>
      <c r="G7032" s="64" t="str">
        <f t="shared" si="873"/>
        <v/>
      </c>
      <c r="H7032" s="64" t="str">
        <f t="shared" si="874"/>
        <v/>
      </c>
      <c r="I7032" s="80" t="str">
        <f>IFERROR(VLOOKUP(D7032,Sheet2!A:B,2,0),"")</f>
        <v/>
      </c>
      <c r="J7032" s="64" t="str">
        <f>IFERROR(IF(I7032&lt;&gt;"",VLOOKUP(I7032,Sheet2!B:C,2,0),""),"")</f>
        <v/>
      </c>
      <c r="K7032" s="64" t="str">
        <f>IFERROR( IF(I7032&lt;&gt;"", HLOOKUP(L$2+$A7032,Sheet2!BX:NK,2,0),""),"")</f>
        <v/>
      </c>
      <c r="L7032" t="str">
        <f>IF(OR(HLOOKUP(L$2+$A7032,Sheet2!BX:NK,$B7032,0),HLOOKUP(L$2+$A7032,Sheet2!BX:NK,$B7032,0)&lt;&gt;""),HLOOKUP(L$2+$A7032,Sheet2!BX:NK,$B7032,0),"")</f>
        <v/>
      </c>
      <c r="M7032" t="str">
        <f>IF(OR(HLOOKUP(M$2+$A7032,Sheet2!BY:NL,$B7032,0),HLOOKUP(M$2+$A7032,Sheet2!BY:NL,$B7032,0)&lt;&gt;""),HLOOKUP(M$2+$A7032,Sheet2!BY:NL,$B7032,0),"")</f>
        <v/>
      </c>
      <c r="N7032" t="str">
        <f>IF(OR(HLOOKUP(N$2+$A7032,Sheet2!BZ:NM,$B7032,0),HLOOKUP(N$2+$A7032,Sheet2!BZ:NM,$B7032,0)&lt;&gt;""),HLOOKUP(N$2+$A7032,Sheet2!BZ:NM,$B7032,0),"")</f>
        <v/>
      </c>
      <c r="O7032" t="str">
        <f>IF(OR(HLOOKUP(O$2+$A7032,Sheet2!CA:NN,$B7032,0),HLOOKUP(O$2+$A7032,Sheet2!CA:NN,$B7032,0)&lt;&gt;""),HLOOKUP(O$2+$A7032,Sheet2!CA:NN,$B7032,0),"")</f>
        <v/>
      </c>
      <c r="P7032" t="str">
        <f>IF(OR(HLOOKUP(P$2+$A7032,Sheet2!CB:NO,$B7032,0),HLOOKUP(P$2+$A7032,Sheet2!CB:NO,$B7032,0)&lt;&gt;""),HLOOKUP(P$2+$A7032,Sheet2!CB:NO,$B7032,0),"")</f>
        <v/>
      </c>
      <c r="Q7032" t="str">
        <f>IF(OR(HLOOKUP(Q$2+$A7032,Sheet2!CC:NO,$B7032,0),HLOOKUP(Q$2+$A7032,Sheet2!CC:NO,$B7032,0)&lt;&gt;""),HLOOKUP(Q$2+$A7032,Sheet2!CC:NO,$B7032,0),"")</f>
        <v/>
      </c>
    </row>
    <row r="7033" spans="1:17" x14ac:dyDescent="0.25">
      <c r="A7033" s="64">
        <f t="shared" si="875"/>
        <v>54</v>
      </c>
      <c r="B7033" s="64">
        <f t="shared" si="876"/>
        <v>707</v>
      </c>
      <c r="C7033" s="64">
        <f t="shared" si="877"/>
        <v>10</v>
      </c>
      <c r="D7033" s="64">
        <f t="shared" si="878"/>
        <v>703</v>
      </c>
      <c r="E7033" s="64">
        <f t="shared" si="879"/>
        <v>3511</v>
      </c>
      <c r="F7033" s="64" t="str">
        <f t="shared" si="872"/>
        <v/>
      </c>
      <c r="G7033" s="64" t="str">
        <f t="shared" si="873"/>
        <v/>
      </c>
      <c r="H7033" s="64" t="str">
        <f t="shared" si="874"/>
        <v/>
      </c>
      <c r="I7033" s="80" t="str">
        <f>IFERROR(VLOOKUP(D7033,Sheet2!A:B,2,0),"")</f>
        <v/>
      </c>
      <c r="J7033" s="64" t="str">
        <f>IFERROR(IF(I7033&lt;&gt;"",VLOOKUP(I7033,Sheet2!B:C,2,0),""),"")</f>
        <v/>
      </c>
      <c r="K7033" s="64" t="str">
        <f>IFERROR( IF(I7033&lt;&gt;"", HLOOKUP(L$2+$A7033,Sheet2!BX:NK,2,0),""),"")</f>
        <v/>
      </c>
      <c r="L7033" t="str">
        <f>IF(OR(HLOOKUP(L$2+$A7033,Sheet2!BX:NK,$B7033,0),HLOOKUP(L$2+$A7033,Sheet2!BX:NK,$B7033,0)&lt;&gt;""),HLOOKUP(L$2+$A7033,Sheet2!BX:NK,$B7033,0),"")</f>
        <v/>
      </c>
      <c r="M7033" t="str">
        <f>IF(OR(HLOOKUP(M$2+$A7033,Sheet2!BY:NL,$B7033,0),HLOOKUP(M$2+$A7033,Sheet2!BY:NL,$B7033,0)&lt;&gt;""),HLOOKUP(M$2+$A7033,Sheet2!BY:NL,$B7033,0),"")</f>
        <v/>
      </c>
      <c r="N7033" t="str">
        <f>IF(OR(HLOOKUP(N$2+$A7033,Sheet2!BZ:NM,$B7033,0),HLOOKUP(N$2+$A7033,Sheet2!BZ:NM,$B7033,0)&lt;&gt;""),HLOOKUP(N$2+$A7033,Sheet2!BZ:NM,$B7033,0),"")</f>
        <v/>
      </c>
      <c r="O7033" t="str">
        <f>IF(OR(HLOOKUP(O$2+$A7033,Sheet2!CA:NN,$B7033,0),HLOOKUP(O$2+$A7033,Sheet2!CA:NN,$B7033,0)&lt;&gt;""),HLOOKUP(O$2+$A7033,Sheet2!CA:NN,$B7033,0),"")</f>
        <v/>
      </c>
      <c r="P7033" t="str">
        <f>IF(OR(HLOOKUP(P$2+$A7033,Sheet2!CB:NO,$B7033,0),HLOOKUP(P$2+$A7033,Sheet2!CB:NO,$B7033,0)&lt;&gt;""),HLOOKUP(P$2+$A7033,Sheet2!CB:NO,$B7033,0),"")</f>
        <v/>
      </c>
      <c r="Q7033" t="str">
        <f>IF(OR(HLOOKUP(Q$2+$A7033,Sheet2!CC:NO,$B7033,0),HLOOKUP(Q$2+$A7033,Sheet2!CC:NO,$B7033,0)&lt;&gt;""),HLOOKUP(Q$2+$A7033,Sheet2!CC:NO,$B7033,0),"")</f>
        <v/>
      </c>
    </row>
    <row r="7034" spans="1:17" x14ac:dyDescent="0.25">
      <c r="A7034" s="64">
        <f t="shared" si="875"/>
        <v>0</v>
      </c>
      <c r="B7034" s="64">
        <f t="shared" si="876"/>
        <v>708</v>
      </c>
      <c r="C7034" s="64">
        <f t="shared" si="877"/>
        <v>1</v>
      </c>
      <c r="D7034" s="64">
        <f t="shared" si="878"/>
        <v>704</v>
      </c>
      <c r="E7034" s="64">
        <f t="shared" si="879"/>
        <v>3516</v>
      </c>
      <c r="F7034" s="64" t="str">
        <f t="shared" si="872"/>
        <v/>
      </c>
      <c r="G7034" s="64" t="str">
        <f t="shared" si="873"/>
        <v/>
      </c>
      <c r="H7034" s="64" t="str">
        <f t="shared" si="874"/>
        <v/>
      </c>
      <c r="I7034" s="80" t="str">
        <f>IFERROR(VLOOKUP(D7034,Sheet2!A:B,2,0),"")</f>
        <v/>
      </c>
      <c r="J7034" s="64" t="str">
        <f>IFERROR(IF(I7034&lt;&gt;"",VLOOKUP(I7034,Sheet2!B:C,2,0),""),"")</f>
        <v/>
      </c>
      <c r="K7034" s="64" t="str">
        <f>IFERROR( IF(I7034&lt;&gt;"", HLOOKUP(L$2+$A7034,Sheet2!BX:NK,2,0),""),"")</f>
        <v/>
      </c>
      <c r="L7034" t="str">
        <f>IF(OR(HLOOKUP(L$2+$A7034,Sheet2!BX:NK,$B7034,0),HLOOKUP(L$2+$A7034,Sheet2!BX:NK,$B7034,0)&lt;&gt;""),HLOOKUP(L$2+$A7034,Sheet2!BX:NK,$B7034,0),"")</f>
        <v/>
      </c>
      <c r="M7034" t="str">
        <f>IF(OR(HLOOKUP(M$2+$A7034,Sheet2!BY:NL,$B7034,0),HLOOKUP(M$2+$A7034,Sheet2!BY:NL,$B7034,0)&lt;&gt;""),HLOOKUP(M$2+$A7034,Sheet2!BY:NL,$B7034,0),"")</f>
        <v/>
      </c>
      <c r="N7034" t="str">
        <f>IF(OR(HLOOKUP(N$2+$A7034,Sheet2!BZ:NM,$B7034,0),HLOOKUP(N$2+$A7034,Sheet2!BZ:NM,$B7034,0)&lt;&gt;""),HLOOKUP(N$2+$A7034,Sheet2!BZ:NM,$B7034,0),"")</f>
        <v/>
      </c>
      <c r="O7034" t="str">
        <f>IF(OR(HLOOKUP(O$2+$A7034,Sheet2!CA:NN,$B7034,0),HLOOKUP(O$2+$A7034,Sheet2!CA:NN,$B7034,0)&lt;&gt;""),HLOOKUP(O$2+$A7034,Sheet2!CA:NN,$B7034,0),"")</f>
        <v/>
      </c>
      <c r="P7034" t="str">
        <f>IF(OR(HLOOKUP(P$2+$A7034,Sheet2!CB:NO,$B7034,0),HLOOKUP(P$2+$A7034,Sheet2!CB:NO,$B7034,0)&lt;&gt;""),HLOOKUP(P$2+$A7034,Sheet2!CB:NO,$B7034,0),"")</f>
        <v/>
      </c>
      <c r="Q7034" t="str">
        <f>IF(OR(HLOOKUP(Q$2+$A7034,Sheet2!CC:NO,$B7034,0),HLOOKUP(Q$2+$A7034,Sheet2!CC:NO,$B7034,0)&lt;&gt;""),HLOOKUP(Q$2+$A7034,Sheet2!CC:NO,$B7034,0),"")</f>
        <v/>
      </c>
    </row>
    <row r="7035" spans="1:17" x14ac:dyDescent="0.25">
      <c r="A7035" s="64">
        <f t="shared" si="875"/>
        <v>6</v>
      </c>
      <c r="B7035" s="64">
        <f t="shared" si="876"/>
        <v>708</v>
      </c>
      <c r="C7035" s="64">
        <f t="shared" si="877"/>
        <v>2</v>
      </c>
      <c r="D7035" s="64">
        <f t="shared" si="878"/>
        <v>704</v>
      </c>
      <c r="E7035" s="64">
        <f t="shared" si="879"/>
        <v>3516</v>
      </c>
      <c r="F7035" s="64" t="str">
        <f t="shared" si="872"/>
        <v/>
      </c>
      <c r="G7035" s="64" t="str">
        <f t="shared" si="873"/>
        <v/>
      </c>
      <c r="H7035" s="64" t="str">
        <f t="shared" si="874"/>
        <v/>
      </c>
      <c r="I7035" s="80" t="str">
        <f>IFERROR(VLOOKUP(D7035,Sheet2!A:B,2,0),"")</f>
        <v/>
      </c>
      <c r="J7035" s="64" t="str">
        <f>IFERROR(IF(I7035&lt;&gt;"",VLOOKUP(I7035,Sheet2!B:C,2,0),""),"")</f>
        <v/>
      </c>
      <c r="K7035" s="64" t="str">
        <f>IFERROR( IF(I7035&lt;&gt;"", HLOOKUP(L$2+$A7035,Sheet2!BX:NK,2,0),""),"")</f>
        <v/>
      </c>
      <c r="L7035" t="str">
        <f>IF(OR(HLOOKUP(L$2+$A7035,Sheet2!BX:NK,$B7035,0),HLOOKUP(L$2+$A7035,Sheet2!BX:NK,$B7035,0)&lt;&gt;""),HLOOKUP(L$2+$A7035,Sheet2!BX:NK,$B7035,0),"")</f>
        <v/>
      </c>
      <c r="M7035" t="str">
        <f>IF(OR(HLOOKUP(M$2+$A7035,Sheet2!BY:NL,$B7035,0),HLOOKUP(M$2+$A7035,Sheet2!BY:NL,$B7035,0)&lt;&gt;""),HLOOKUP(M$2+$A7035,Sheet2!BY:NL,$B7035,0),"")</f>
        <v/>
      </c>
      <c r="N7035" t="str">
        <f>IF(OR(HLOOKUP(N$2+$A7035,Sheet2!BZ:NM,$B7035,0),HLOOKUP(N$2+$A7035,Sheet2!BZ:NM,$B7035,0)&lt;&gt;""),HLOOKUP(N$2+$A7035,Sheet2!BZ:NM,$B7035,0),"")</f>
        <v/>
      </c>
      <c r="O7035" t="str">
        <f>IF(OR(HLOOKUP(O$2+$A7035,Sheet2!CA:NN,$B7035,0),HLOOKUP(O$2+$A7035,Sheet2!CA:NN,$B7035,0)&lt;&gt;""),HLOOKUP(O$2+$A7035,Sheet2!CA:NN,$B7035,0),"")</f>
        <v/>
      </c>
      <c r="P7035" t="str">
        <f>IF(OR(HLOOKUP(P$2+$A7035,Sheet2!CB:NO,$B7035,0),HLOOKUP(P$2+$A7035,Sheet2!CB:NO,$B7035,0)&lt;&gt;""),HLOOKUP(P$2+$A7035,Sheet2!CB:NO,$B7035,0),"")</f>
        <v/>
      </c>
      <c r="Q7035" t="str">
        <f>IF(OR(HLOOKUP(Q$2+$A7035,Sheet2!CC:NO,$B7035,0),HLOOKUP(Q$2+$A7035,Sheet2!CC:NO,$B7035,0)&lt;&gt;""),HLOOKUP(Q$2+$A7035,Sheet2!CC:NO,$B7035,0),"")</f>
        <v/>
      </c>
    </row>
    <row r="7036" spans="1:17" x14ac:dyDescent="0.25">
      <c r="A7036" s="64">
        <f t="shared" si="875"/>
        <v>12</v>
      </c>
      <c r="B7036" s="64">
        <f t="shared" si="876"/>
        <v>708</v>
      </c>
      <c r="C7036" s="64">
        <f t="shared" si="877"/>
        <v>3</v>
      </c>
      <c r="D7036" s="64">
        <f t="shared" si="878"/>
        <v>704</v>
      </c>
      <c r="E7036" s="64">
        <f t="shared" si="879"/>
        <v>3516</v>
      </c>
      <c r="F7036" s="64" t="str">
        <f t="shared" si="872"/>
        <v/>
      </c>
      <c r="G7036" s="64" t="str">
        <f t="shared" si="873"/>
        <v/>
      </c>
      <c r="H7036" s="64" t="str">
        <f t="shared" si="874"/>
        <v/>
      </c>
      <c r="I7036" s="80" t="str">
        <f>IFERROR(VLOOKUP(D7036,Sheet2!A:B,2,0),"")</f>
        <v/>
      </c>
      <c r="J7036" s="64" t="str">
        <f>IFERROR(IF(I7036&lt;&gt;"",VLOOKUP(I7036,Sheet2!B:C,2,0),""),"")</f>
        <v/>
      </c>
      <c r="K7036" s="64" t="str">
        <f>IFERROR( IF(I7036&lt;&gt;"", HLOOKUP(L$2+$A7036,Sheet2!BX:NK,2,0),""),"")</f>
        <v/>
      </c>
      <c r="L7036" t="str">
        <f>IF(OR(HLOOKUP(L$2+$A7036,Sheet2!BX:NK,$B7036,0),HLOOKUP(L$2+$A7036,Sheet2!BX:NK,$B7036,0)&lt;&gt;""),HLOOKUP(L$2+$A7036,Sheet2!BX:NK,$B7036,0),"")</f>
        <v/>
      </c>
      <c r="M7036" t="str">
        <f>IF(OR(HLOOKUP(M$2+$A7036,Sheet2!BY:NL,$B7036,0),HLOOKUP(M$2+$A7036,Sheet2!BY:NL,$B7036,0)&lt;&gt;""),HLOOKUP(M$2+$A7036,Sheet2!BY:NL,$B7036,0),"")</f>
        <v/>
      </c>
      <c r="N7036" t="str">
        <f>IF(OR(HLOOKUP(N$2+$A7036,Sheet2!BZ:NM,$B7036,0),HLOOKUP(N$2+$A7036,Sheet2!BZ:NM,$B7036,0)&lt;&gt;""),HLOOKUP(N$2+$A7036,Sheet2!BZ:NM,$B7036,0),"")</f>
        <v/>
      </c>
      <c r="O7036" t="str">
        <f>IF(OR(HLOOKUP(O$2+$A7036,Sheet2!CA:NN,$B7036,0),HLOOKUP(O$2+$A7036,Sheet2!CA:NN,$B7036,0)&lt;&gt;""),HLOOKUP(O$2+$A7036,Sheet2!CA:NN,$B7036,0),"")</f>
        <v/>
      </c>
      <c r="P7036" t="str">
        <f>IF(OR(HLOOKUP(P$2+$A7036,Sheet2!CB:NO,$B7036,0),HLOOKUP(P$2+$A7036,Sheet2!CB:NO,$B7036,0)&lt;&gt;""),HLOOKUP(P$2+$A7036,Sheet2!CB:NO,$B7036,0),"")</f>
        <v/>
      </c>
      <c r="Q7036" t="str">
        <f>IF(OR(HLOOKUP(Q$2+$A7036,Sheet2!CC:NO,$B7036,0),HLOOKUP(Q$2+$A7036,Sheet2!CC:NO,$B7036,0)&lt;&gt;""),HLOOKUP(Q$2+$A7036,Sheet2!CC:NO,$B7036,0),"")</f>
        <v/>
      </c>
    </row>
    <row r="7037" spans="1:17" x14ac:dyDescent="0.25">
      <c r="A7037" s="64">
        <f t="shared" si="875"/>
        <v>18</v>
      </c>
      <c r="B7037" s="64">
        <f t="shared" si="876"/>
        <v>708</v>
      </c>
      <c r="C7037" s="64">
        <f t="shared" si="877"/>
        <v>4</v>
      </c>
      <c r="D7037" s="64">
        <f t="shared" si="878"/>
        <v>704</v>
      </c>
      <c r="E7037" s="64">
        <f t="shared" si="879"/>
        <v>3516</v>
      </c>
      <c r="F7037" s="64" t="str">
        <f t="shared" si="872"/>
        <v/>
      </c>
      <c r="G7037" s="64" t="str">
        <f t="shared" si="873"/>
        <v/>
      </c>
      <c r="H7037" s="64" t="str">
        <f t="shared" si="874"/>
        <v/>
      </c>
      <c r="I7037" s="80" t="str">
        <f>IFERROR(VLOOKUP(D7037,Sheet2!A:B,2,0),"")</f>
        <v/>
      </c>
      <c r="J7037" s="64" t="str">
        <f>IFERROR(IF(I7037&lt;&gt;"",VLOOKUP(I7037,Sheet2!B:C,2,0),""),"")</f>
        <v/>
      </c>
      <c r="K7037" s="64" t="str">
        <f>IFERROR( IF(I7037&lt;&gt;"", HLOOKUP(L$2+$A7037,Sheet2!BX:NK,2,0),""),"")</f>
        <v/>
      </c>
      <c r="L7037" t="str">
        <f>IF(OR(HLOOKUP(L$2+$A7037,Sheet2!BX:NK,$B7037,0),HLOOKUP(L$2+$A7037,Sheet2!BX:NK,$B7037,0)&lt;&gt;""),HLOOKUP(L$2+$A7037,Sheet2!BX:NK,$B7037,0),"")</f>
        <v/>
      </c>
      <c r="M7037" t="str">
        <f>IF(OR(HLOOKUP(M$2+$A7037,Sheet2!BY:NL,$B7037,0),HLOOKUP(M$2+$A7037,Sheet2!BY:NL,$B7037,0)&lt;&gt;""),HLOOKUP(M$2+$A7037,Sheet2!BY:NL,$B7037,0),"")</f>
        <v/>
      </c>
      <c r="N7037" t="str">
        <f>IF(OR(HLOOKUP(N$2+$A7037,Sheet2!BZ:NM,$B7037,0),HLOOKUP(N$2+$A7037,Sheet2!BZ:NM,$B7037,0)&lt;&gt;""),HLOOKUP(N$2+$A7037,Sheet2!BZ:NM,$B7037,0),"")</f>
        <v/>
      </c>
      <c r="O7037" t="str">
        <f>IF(OR(HLOOKUP(O$2+$A7037,Sheet2!CA:NN,$B7037,0),HLOOKUP(O$2+$A7037,Sheet2!CA:NN,$B7037,0)&lt;&gt;""),HLOOKUP(O$2+$A7037,Sheet2!CA:NN,$B7037,0),"")</f>
        <v/>
      </c>
      <c r="P7037" t="str">
        <f>IF(OR(HLOOKUP(P$2+$A7037,Sheet2!CB:NO,$B7037,0),HLOOKUP(P$2+$A7037,Sheet2!CB:NO,$B7037,0)&lt;&gt;""),HLOOKUP(P$2+$A7037,Sheet2!CB:NO,$B7037,0),"")</f>
        <v/>
      </c>
      <c r="Q7037" t="str">
        <f>IF(OR(HLOOKUP(Q$2+$A7037,Sheet2!CC:NO,$B7037,0),HLOOKUP(Q$2+$A7037,Sheet2!CC:NO,$B7037,0)&lt;&gt;""),HLOOKUP(Q$2+$A7037,Sheet2!CC:NO,$B7037,0),"")</f>
        <v/>
      </c>
    </row>
    <row r="7038" spans="1:17" x14ac:dyDescent="0.25">
      <c r="A7038" s="64">
        <f t="shared" si="875"/>
        <v>24</v>
      </c>
      <c r="B7038" s="64">
        <f t="shared" si="876"/>
        <v>708</v>
      </c>
      <c r="C7038" s="64">
        <f t="shared" si="877"/>
        <v>5</v>
      </c>
      <c r="D7038" s="64">
        <f t="shared" si="878"/>
        <v>704</v>
      </c>
      <c r="E7038" s="64">
        <f t="shared" si="879"/>
        <v>3516</v>
      </c>
      <c r="F7038" s="64" t="str">
        <f t="shared" si="872"/>
        <v/>
      </c>
      <c r="G7038" s="64" t="str">
        <f t="shared" si="873"/>
        <v/>
      </c>
      <c r="H7038" s="64" t="str">
        <f t="shared" si="874"/>
        <v/>
      </c>
      <c r="I7038" s="80" t="str">
        <f>IFERROR(VLOOKUP(D7038,Sheet2!A:B,2,0),"")</f>
        <v/>
      </c>
      <c r="J7038" s="64" t="str">
        <f>IFERROR(IF(I7038&lt;&gt;"",VLOOKUP(I7038,Sheet2!B:C,2,0),""),"")</f>
        <v/>
      </c>
      <c r="K7038" s="64" t="str">
        <f>IFERROR( IF(I7038&lt;&gt;"", HLOOKUP(L$2+$A7038,Sheet2!BX:NK,2,0),""),"")</f>
        <v/>
      </c>
      <c r="L7038" t="str">
        <f>IF(OR(HLOOKUP(L$2+$A7038,Sheet2!BX:NK,$B7038,0),HLOOKUP(L$2+$A7038,Sheet2!BX:NK,$B7038,0)&lt;&gt;""),HLOOKUP(L$2+$A7038,Sheet2!BX:NK,$B7038,0),"")</f>
        <v/>
      </c>
      <c r="M7038" t="str">
        <f>IF(OR(HLOOKUP(M$2+$A7038,Sheet2!BY:NL,$B7038,0),HLOOKUP(M$2+$A7038,Sheet2!BY:NL,$B7038,0)&lt;&gt;""),HLOOKUP(M$2+$A7038,Sheet2!BY:NL,$B7038,0),"")</f>
        <v/>
      </c>
      <c r="N7038" t="str">
        <f>IF(OR(HLOOKUP(N$2+$A7038,Sheet2!BZ:NM,$B7038,0),HLOOKUP(N$2+$A7038,Sheet2!BZ:NM,$B7038,0)&lt;&gt;""),HLOOKUP(N$2+$A7038,Sheet2!BZ:NM,$B7038,0),"")</f>
        <v/>
      </c>
      <c r="O7038" t="str">
        <f>IF(OR(HLOOKUP(O$2+$A7038,Sheet2!CA:NN,$B7038,0),HLOOKUP(O$2+$A7038,Sheet2!CA:NN,$B7038,0)&lt;&gt;""),HLOOKUP(O$2+$A7038,Sheet2!CA:NN,$B7038,0),"")</f>
        <v/>
      </c>
      <c r="P7038" t="str">
        <f>IF(OR(HLOOKUP(P$2+$A7038,Sheet2!CB:NO,$B7038,0),HLOOKUP(P$2+$A7038,Sheet2!CB:NO,$B7038,0)&lt;&gt;""),HLOOKUP(P$2+$A7038,Sheet2!CB:NO,$B7038,0),"")</f>
        <v/>
      </c>
      <c r="Q7038" t="str">
        <f>IF(OR(HLOOKUP(Q$2+$A7038,Sheet2!CC:NO,$B7038,0),HLOOKUP(Q$2+$A7038,Sheet2!CC:NO,$B7038,0)&lt;&gt;""),HLOOKUP(Q$2+$A7038,Sheet2!CC:NO,$B7038,0),"")</f>
        <v/>
      </c>
    </row>
    <row r="7039" spans="1:17" x14ac:dyDescent="0.25">
      <c r="A7039" s="64">
        <f t="shared" si="875"/>
        <v>30</v>
      </c>
      <c r="B7039" s="64">
        <f t="shared" si="876"/>
        <v>708</v>
      </c>
      <c r="C7039" s="64">
        <f t="shared" si="877"/>
        <v>6</v>
      </c>
      <c r="D7039" s="64">
        <f t="shared" si="878"/>
        <v>704</v>
      </c>
      <c r="E7039" s="64">
        <f t="shared" si="879"/>
        <v>3516</v>
      </c>
      <c r="F7039" s="64" t="str">
        <f t="shared" si="872"/>
        <v/>
      </c>
      <c r="G7039" s="64" t="str">
        <f t="shared" si="873"/>
        <v/>
      </c>
      <c r="H7039" s="64" t="str">
        <f t="shared" si="874"/>
        <v/>
      </c>
      <c r="I7039" s="80" t="str">
        <f>IFERROR(VLOOKUP(D7039,Sheet2!A:B,2,0),"")</f>
        <v/>
      </c>
      <c r="J7039" s="64" t="str">
        <f>IFERROR(IF(I7039&lt;&gt;"",VLOOKUP(I7039,Sheet2!B:C,2,0),""),"")</f>
        <v/>
      </c>
      <c r="K7039" s="64" t="str">
        <f>IFERROR( IF(I7039&lt;&gt;"", HLOOKUP(L$2+$A7039,Sheet2!BX:NK,2,0),""),"")</f>
        <v/>
      </c>
      <c r="L7039" t="str">
        <f>IF(OR(HLOOKUP(L$2+$A7039,Sheet2!BX:NK,$B7039,0),HLOOKUP(L$2+$A7039,Sheet2!BX:NK,$B7039,0)&lt;&gt;""),HLOOKUP(L$2+$A7039,Sheet2!BX:NK,$B7039,0),"")</f>
        <v/>
      </c>
      <c r="M7039" t="str">
        <f>IF(OR(HLOOKUP(M$2+$A7039,Sheet2!BY:NL,$B7039,0),HLOOKUP(M$2+$A7039,Sheet2!BY:NL,$B7039,0)&lt;&gt;""),HLOOKUP(M$2+$A7039,Sheet2!BY:NL,$B7039,0),"")</f>
        <v/>
      </c>
      <c r="N7039" t="str">
        <f>IF(OR(HLOOKUP(N$2+$A7039,Sheet2!BZ:NM,$B7039,0),HLOOKUP(N$2+$A7039,Sheet2!BZ:NM,$B7039,0)&lt;&gt;""),HLOOKUP(N$2+$A7039,Sheet2!BZ:NM,$B7039,0),"")</f>
        <v/>
      </c>
      <c r="O7039" t="str">
        <f>IF(OR(HLOOKUP(O$2+$A7039,Sheet2!CA:NN,$B7039,0),HLOOKUP(O$2+$A7039,Sheet2!CA:NN,$B7039,0)&lt;&gt;""),HLOOKUP(O$2+$A7039,Sheet2!CA:NN,$B7039,0),"")</f>
        <v/>
      </c>
      <c r="P7039" t="str">
        <f>IF(OR(HLOOKUP(P$2+$A7039,Sheet2!CB:NO,$B7039,0),HLOOKUP(P$2+$A7039,Sheet2!CB:NO,$B7039,0)&lt;&gt;""),HLOOKUP(P$2+$A7039,Sheet2!CB:NO,$B7039,0),"")</f>
        <v/>
      </c>
      <c r="Q7039" t="str">
        <f>IF(OR(HLOOKUP(Q$2+$A7039,Sheet2!CC:NO,$B7039,0),HLOOKUP(Q$2+$A7039,Sheet2!CC:NO,$B7039,0)&lt;&gt;""),HLOOKUP(Q$2+$A7039,Sheet2!CC:NO,$B7039,0),"")</f>
        <v/>
      </c>
    </row>
    <row r="7040" spans="1:17" x14ac:dyDescent="0.25">
      <c r="A7040" s="64">
        <f t="shared" si="875"/>
        <v>36</v>
      </c>
      <c r="B7040" s="64">
        <f t="shared" si="876"/>
        <v>708</v>
      </c>
      <c r="C7040" s="64">
        <f t="shared" si="877"/>
        <v>7</v>
      </c>
      <c r="D7040" s="64">
        <f t="shared" si="878"/>
        <v>704</v>
      </c>
      <c r="E7040" s="64">
        <f t="shared" si="879"/>
        <v>3516</v>
      </c>
      <c r="F7040" s="64" t="str">
        <f t="shared" si="872"/>
        <v/>
      </c>
      <c r="G7040" s="64" t="str">
        <f t="shared" si="873"/>
        <v/>
      </c>
      <c r="H7040" s="64" t="str">
        <f t="shared" si="874"/>
        <v/>
      </c>
      <c r="I7040" s="80" t="str">
        <f>IFERROR(VLOOKUP(D7040,Sheet2!A:B,2,0),"")</f>
        <v/>
      </c>
      <c r="J7040" s="64" t="str">
        <f>IFERROR(IF(I7040&lt;&gt;"",VLOOKUP(I7040,Sheet2!B:C,2,0),""),"")</f>
        <v/>
      </c>
      <c r="K7040" s="64" t="str">
        <f>IFERROR( IF(I7040&lt;&gt;"", HLOOKUP(L$2+$A7040,Sheet2!BX:NK,2,0),""),"")</f>
        <v/>
      </c>
      <c r="L7040" t="str">
        <f>IF(OR(HLOOKUP(L$2+$A7040,Sheet2!BX:NK,$B7040,0),HLOOKUP(L$2+$A7040,Sheet2!BX:NK,$B7040,0)&lt;&gt;""),HLOOKUP(L$2+$A7040,Sheet2!BX:NK,$B7040,0),"")</f>
        <v/>
      </c>
      <c r="M7040" t="str">
        <f>IF(OR(HLOOKUP(M$2+$A7040,Sheet2!BY:NL,$B7040,0),HLOOKUP(M$2+$A7040,Sheet2!BY:NL,$B7040,0)&lt;&gt;""),HLOOKUP(M$2+$A7040,Sheet2!BY:NL,$B7040,0),"")</f>
        <v/>
      </c>
      <c r="N7040" t="str">
        <f>IF(OR(HLOOKUP(N$2+$A7040,Sheet2!BZ:NM,$B7040,0),HLOOKUP(N$2+$A7040,Sheet2!BZ:NM,$B7040,0)&lt;&gt;""),HLOOKUP(N$2+$A7040,Sheet2!BZ:NM,$B7040,0),"")</f>
        <v/>
      </c>
      <c r="O7040" t="str">
        <f>IF(OR(HLOOKUP(O$2+$A7040,Sheet2!CA:NN,$B7040,0),HLOOKUP(O$2+$A7040,Sheet2!CA:NN,$B7040,0)&lt;&gt;""),HLOOKUP(O$2+$A7040,Sheet2!CA:NN,$B7040,0),"")</f>
        <v/>
      </c>
      <c r="P7040" t="str">
        <f>IF(OR(HLOOKUP(P$2+$A7040,Sheet2!CB:NO,$B7040,0),HLOOKUP(P$2+$A7040,Sheet2!CB:NO,$B7040,0)&lt;&gt;""),HLOOKUP(P$2+$A7040,Sheet2!CB:NO,$B7040,0),"")</f>
        <v/>
      </c>
      <c r="Q7040" t="str">
        <f>IF(OR(HLOOKUP(Q$2+$A7040,Sheet2!CC:NO,$B7040,0),HLOOKUP(Q$2+$A7040,Sheet2!CC:NO,$B7040,0)&lt;&gt;""),HLOOKUP(Q$2+$A7040,Sheet2!CC:NO,$B7040,0),"")</f>
        <v/>
      </c>
    </row>
    <row r="7041" spans="1:17" x14ac:dyDescent="0.25">
      <c r="A7041" s="64">
        <f t="shared" si="875"/>
        <v>42</v>
      </c>
      <c r="B7041" s="64">
        <f t="shared" si="876"/>
        <v>708</v>
      </c>
      <c r="C7041" s="64">
        <f t="shared" si="877"/>
        <v>8</v>
      </c>
      <c r="D7041" s="64">
        <f t="shared" si="878"/>
        <v>704</v>
      </c>
      <c r="E7041" s="64">
        <f t="shared" si="879"/>
        <v>3516</v>
      </c>
      <c r="F7041" s="64" t="str">
        <f t="shared" si="872"/>
        <v/>
      </c>
      <c r="G7041" s="64" t="str">
        <f t="shared" si="873"/>
        <v/>
      </c>
      <c r="H7041" s="64" t="str">
        <f t="shared" si="874"/>
        <v/>
      </c>
      <c r="I7041" s="80" t="str">
        <f>IFERROR(VLOOKUP(D7041,Sheet2!A:B,2,0),"")</f>
        <v/>
      </c>
      <c r="J7041" s="64" t="str">
        <f>IFERROR(IF(I7041&lt;&gt;"",VLOOKUP(I7041,Sheet2!B:C,2,0),""),"")</f>
        <v/>
      </c>
      <c r="K7041" s="64" t="str">
        <f>IFERROR( IF(I7041&lt;&gt;"", HLOOKUP(L$2+$A7041,Sheet2!BX:NK,2,0),""),"")</f>
        <v/>
      </c>
      <c r="L7041" t="str">
        <f>IF(OR(HLOOKUP(L$2+$A7041,Sheet2!BX:NK,$B7041,0),HLOOKUP(L$2+$A7041,Sheet2!BX:NK,$B7041,0)&lt;&gt;""),HLOOKUP(L$2+$A7041,Sheet2!BX:NK,$B7041,0),"")</f>
        <v/>
      </c>
      <c r="M7041" t="str">
        <f>IF(OR(HLOOKUP(M$2+$A7041,Sheet2!BY:NL,$B7041,0),HLOOKUP(M$2+$A7041,Sheet2!BY:NL,$B7041,0)&lt;&gt;""),HLOOKUP(M$2+$A7041,Sheet2!BY:NL,$B7041,0),"")</f>
        <v/>
      </c>
      <c r="N7041" t="str">
        <f>IF(OR(HLOOKUP(N$2+$A7041,Sheet2!BZ:NM,$B7041,0),HLOOKUP(N$2+$A7041,Sheet2!BZ:NM,$B7041,0)&lt;&gt;""),HLOOKUP(N$2+$A7041,Sheet2!BZ:NM,$B7041,0),"")</f>
        <v/>
      </c>
      <c r="O7041" t="str">
        <f>IF(OR(HLOOKUP(O$2+$A7041,Sheet2!CA:NN,$B7041,0),HLOOKUP(O$2+$A7041,Sheet2!CA:NN,$B7041,0)&lt;&gt;""),HLOOKUP(O$2+$A7041,Sheet2!CA:NN,$B7041,0),"")</f>
        <v/>
      </c>
      <c r="P7041" t="str">
        <f>IF(OR(HLOOKUP(P$2+$A7041,Sheet2!CB:NO,$B7041,0),HLOOKUP(P$2+$A7041,Sheet2!CB:NO,$B7041,0)&lt;&gt;""),HLOOKUP(P$2+$A7041,Sheet2!CB:NO,$B7041,0),"")</f>
        <v/>
      </c>
      <c r="Q7041" t="str">
        <f>IF(OR(HLOOKUP(Q$2+$A7041,Sheet2!CC:NO,$B7041,0),HLOOKUP(Q$2+$A7041,Sheet2!CC:NO,$B7041,0)&lt;&gt;""),HLOOKUP(Q$2+$A7041,Sheet2!CC:NO,$B7041,0),"")</f>
        <v/>
      </c>
    </row>
    <row r="7042" spans="1:17" x14ac:dyDescent="0.25">
      <c r="A7042" s="64">
        <f t="shared" si="875"/>
        <v>48</v>
      </c>
      <c r="B7042" s="64">
        <f t="shared" si="876"/>
        <v>708</v>
      </c>
      <c r="C7042" s="64">
        <f t="shared" si="877"/>
        <v>9</v>
      </c>
      <c r="D7042" s="64">
        <f t="shared" si="878"/>
        <v>704</v>
      </c>
      <c r="E7042" s="64">
        <f t="shared" si="879"/>
        <v>3516</v>
      </c>
      <c r="F7042" s="64" t="str">
        <f t="shared" si="872"/>
        <v/>
      </c>
      <c r="G7042" s="64" t="str">
        <f t="shared" si="873"/>
        <v/>
      </c>
      <c r="H7042" s="64" t="str">
        <f t="shared" si="874"/>
        <v/>
      </c>
      <c r="I7042" s="80" t="str">
        <f>IFERROR(VLOOKUP(D7042,Sheet2!A:B,2,0),"")</f>
        <v/>
      </c>
      <c r="J7042" s="64" t="str">
        <f>IFERROR(IF(I7042&lt;&gt;"",VLOOKUP(I7042,Sheet2!B:C,2,0),""),"")</f>
        <v/>
      </c>
      <c r="K7042" s="64" t="str">
        <f>IFERROR( IF(I7042&lt;&gt;"", HLOOKUP(L$2+$A7042,Sheet2!BX:NK,2,0),""),"")</f>
        <v/>
      </c>
      <c r="L7042" t="str">
        <f>IF(OR(HLOOKUP(L$2+$A7042,Sheet2!BX:NK,$B7042,0),HLOOKUP(L$2+$A7042,Sheet2!BX:NK,$B7042,0)&lt;&gt;""),HLOOKUP(L$2+$A7042,Sheet2!BX:NK,$B7042,0),"")</f>
        <v/>
      </c>
      <c r="M7042" t="str">
        <f>IF(OR(HLOOKUP(M$2+$A7042,Sheet2!BY:NL,$B7042,0),HLOOKUP(M$2+$A7042,Sheet2!BY:NL,$B7042,0)&lt;&gt;""),HLOOKUP(M$2+$A7042,Sheet2!BY:NL,$B7042,0),"")</f>
        <v/>
      </c>
      <c r="N7042" t="str">
        <f>IF(OR(HLOOKUP(N$2+$A7042,Sheet2!BZ:NM,$B7042,0),HLOOKUP(N$2+$A7042,Sheet2!BZ:NM,$B7042,0)&lt;&gt;""),HLOOKUP(N$2+$A7042,Sheet2!BZ:NM,$B7042,0),"")</f>
        <v/>
      </c>
      <c r="O7042" t="str">
        <f>IF(OR(HLOOKUP(O$2+$A7042,Sheet2!CA:NN,$B7042,0),HLOOKUP(O$2+$A7042,Sheet2!CA:NN,$B7042,0)&lt;&gt;""),HLOOKUP(O$2+$A7042,Sheet2!CA:NN,$B7042,0),"")</f>
        <v/>
      </c>
      <c r="P7042" t="str">
        <f>IF(OR(HLOOKUP(P$2+$A7042,Sheet2!CB:NO,$B7042,0),HLOOKUP(P$2+$A7042,Sheet2!CB:NO,$B7042,0)&lt;&gt;""),HLOOKUP(P$2+$A7042,Sheet2!CB:NO,$B7042,0),"")</f>
        <v/>
      </c>
      <c r="Q7042" t="str">
        <f>IF(OR(HLOOKUP(Q$2+$A7042,Sheet2!CC:NO,$B7042,0),HLOOKUP(Q$2+$A7042,Sheet2!CC:NO,$B7042,0)&lt;&gt;""),HLOOKUP(Q$2+$A7042,Sheet2!CC:NO,$B7042,0),"")</f>
        <v/>
      </c>
    </row>
    <row r="7043" spans="1:17" x14ac:dyDescent="0.25">
      <c r="A7043" s="64">
        <f t="shared" si="875"/>
        <v>54</v>
      </c>
      <c r="B7043" s="64">
        <f t="shared" si="876"/>
        <v>708</v>
      </c>
      <c r="C7043" s="64">
        <f t="shared" si="877"/>
        <v>10</v>
      </c>
      <c r="D7043" s="64">
        <f t="shared" si="878"/>
        <v>704</v>
      </c>
      <c r="E7043" s="64">
        <f t="shared" si="879"/>
        <v>3516</v>
      </c>
      <c r="F7043" s="64" t="str">
        <f t="shared" si="872"/>
        <v/>
      </c>
      <c r="G7043" s="64" t="str">
        <f t="shared" si="873"/>
        <v/>
      </c>
      <c r="H7043" s="64" t="str">
        <f t="shared" si="874"/>
        <v/>
      </c>
      <c r="I7043" s="80" t="str">
        <f>IFERROR(VLOOKUP(D7043,Sheet2!A:B,2,0),"")</f>
        <v/>
      </c>
      <c r="J7043" s="64" t="str">
        <f>IFERROR(IF(I7043&lt;&gt;"",VLOOKUP(I7043,Sheet2!B:C,2,0),""),"")</f>
        <v/>
      </c>
      <c r="K7043" s="64" t="str">
        <f>IFERROR( IF(I7043&lt;&gt;"", HLOOKUP(L$2+$A7043,Sheet2!BX:NK,2,0),""),"")</f>
        <v/>
      </c>
      <c r="L7043" t="str">
        <f>IF(OR(HLOOKUP(L$2+$A7043,Sheet2!BX:NK,$B7043,0),HLOOKUP(L$2+$A7043,Sheet2!BX:NK,$B7043,0)&lt;&gt;""),HLOOKUP(L$2+$A7043,Sheet2!BX:NK,$B7043,0),"")</f>
        <v/>
      </c>
      <c r="M7043" t="str">
        <f>IF(OR(HLOOKUP(M$2+$A7043,Sheet2!BY:NL,$B7043,0),HLOOKUP(M$2+$A7043,Sheet2!BY:NL,$B7043,0)&lt;&gt;""),HLOOKUP(M$2+$A7043,Sheet2!BY:NL,$B7043,0),"")</f>
        <v/>
      </c>
      <c r="N7043" t="str">
        <f>IF(OR(HLOOKUP(N$2+$A7043,Sheet2!BZ:NM,$B7043,0),HLOOKUP(N$2+$A7043,Sheet2!BZ:NM,$B7043,0)&lt;&gt;""),HLOOKUP(N$2+$A7043,Sheet2!BZ:NM,$B7043,0),"")</f>
        <v/>
      </c>
      <c r="O7043" t="str">
        <f>IF(OR(HLOOKUP(O$2+$A7043,Sheet2!CA:NN,$B7043,0),HLOOKUP(O$2+$A7043,Sheet2!CA:NN,$B7043,0)&lt;&gt;""),HLOOKUP(O$2+$A7043,Sheet2!CA:NN,$B7043,0),"")</f>
        <v/>
      </c>
      <c r="P7043" t="str">
        <f>IF(OR(HLOOKUP(P$2+$A7043,Sheet2!CB:NO,$B7043,0),HLOOKUP(P$2+$A7043,Sheet2!CB:NO,$B7043,0)&lt;&gt;""),HLOOKUP(P$2+$A7043,Sheet2!CB:NO,$B7043,0),"")</f>
        <v/>
      </c>
      <c r="Q7043" t="str">
        <f>IF(OR(HLOOKUP(Q$2+$A7043,Sheet2!CC:NO,$B7043,0),HLOOKUP(Q$2+$A7043,Sheet2!CC:NO,$B7043,0)&lt;&gt;""),HLOOKUP(Q$2+$A7043,Sheet2!CC:NO,$B7043,0),"")</f>
        <v/>
      </c>
    </row>
    <row r="7044" spans="1:17" x14ac:dyDescent="0.25">
      <c r="A7044" s="64">
        <f t="shared" si="875"/>
        <v>0</v>
      </c>
      <c r="B7044" s="64">
        <f t="shared" si="876"/>
        <v>709</v>
      </c>
      <c r="C7044" s="64">
        <f t="shared" si="877"/>
        <v>1</v>
      </c>
      <c r="D7044" s="64">
        <f t="shared" si="878"/>
        <v>705</v>
      </c>
      <c r="E7044" s="64">
        <f t="shared" si="879"/>
        <v>3521</v>
      </c>
      <c r="F7044" s="64" t="str">
        <f t="shared" si="872"/>
        <v/>
      </c>
      <c r="G7044" s="64" t="str">
        <f t="shared" si="873"/>
        <v/>
      </c>
      <c r="H7044" s="64" t="str">
        <f t="shared" si="874"/>
        <v/>
      </c>
      <c r="I7044" s="80" t="str">
        <f>IFERROR(VLOOKUP(D7044,Sheet2!A:B,2,0),"")</f>
        <v/>
      </c>
      <c r="J7044" s="64" t="str">
        <f>IFERROR(IF(I7044&lt;&gt;"",VLOOKUP(I7044,Sheet2!B:C,2,0),""),"")</f>
        <v/>
      </c>
      <c r="K7044" s="64" t="str">
        <f>IFERROR( IF(I7044&lt;&gt;"", HLOOKUP(L$2+$A7044,Sheet2!BX:NK,2,0),""),"")</f>
        <v/>
      </c>
      <c r="L7044" t="str">
        <f>IF(OR(HLOOKUP(L$2+$A7044,Sheet2!BX:NK,$B7044,0),HLOOKUP(L$2+$A7044,Sheet2!BX:NK,$B7044,0)&lt;&gt;""),HLOOKUP(L$2+$A7044,Sheet2!BX:NK,$B7044,0),"")</f>
        <v/>
      </c>
      <c r="M7044" t="str">
        <f>IF(OR(HLOOKUP(M$2+$A7044,Sheet2!BY:NL,$B7044,0),HLOOKUP(M$2+$A7044,Sheet2!BY:NL,$B7044,0)&lt;&gt;""),HLOOKUP(M$2+$A7044,Sheet2!BY:NL,$B7044,0),"")</f>
        <v/>
      </c>
      <c r="N7044" t="str">
        <f>IF(OR(HLOOKUP(N$2+$A7044,Sheet2!BZ:NM,$B7044,0),HLOOKUP(N$2+$A7044,Sheet2!BZ:NM,$B7044,0)&lt;&gt;""),HLOOKUP(N$2+$A7044,Sheet2!BZ:NM,$B7044,0),"")</f>
        <v/>
      </c>
      <c r="O7044" t="str">
        <f>IF(OR(HLOOKUP(O$2+$A7044,Sheet2!CA:NN,$B7044,0),HLOOKUP(O$2+$A7044,Sheet2!CA:NN,$B7044,0)&lt;&gt;""),HLOOKUP(O$2+$A7044,Sheet2!CA:NN,$B7044,0),"")</f>
        <v/>
      </c>
      <c r="P7044" t="str">
        <f>IF(OR(HLOOKUP(P$2+$A7044,Sheet2!CB:NO,$B7044,0),HLOOKUP(P$2+$A7044,Sheet2!CB:NO,$B7044,0)&lt;&gt;""),HLOOKUP(P$2+$A7044,Sheet2!CB:NO,$B7044,0),"")</f>
        <v/>
      </c>
      <c r="Q7044" t="str">
        <f>IF(OR(HLOOKUP(Q$2+$A7044,Sheet2!CC:NO,$B7044,0),HLOOKUP(Q$2+$A7044,Sheet2!CC:NO,$B7044,0)&lt;&gt;""),HLOOKUP(Q$2+$A7044,Sheet2!CC:NO,$B7044,0),"")</f>
        <v/>
      </c>
    </row>
    <row r="7045" spans="1:17" x14ac:dyDescent="0.25">
      <c r="A7045" s="64">
        <f t="shared" si="875"/>
        <v>6</v>
      </c>
      <c r="B7045" s="64">
        <f t="shared" si="876"/>
        <v>709</v>
      </c>
      <c r="C7045" s="64">
        <f t="shared" si="877"/>
        <v>2</v>
      </c>
      <c r="D7045" s="64">
        <f t="shared" si="878"/>
        <v>705</v>
      </c>
      <c r="E7045" s="64">
        <f t="shared" si="879"/>
        <v>3521</v>
      </c>
      <c r="F7045" s="64" t="str">
        <f t="shared" ref="F7045:F7085" si="880">IFERROR(IF(I7045&lt;&gt;"",IF(LEFT(K7045,2)="1-",1,2),""),"")</f>
        <v/>
      </c>
      <c r="G7045" s="64" t="str">
        <f t="shared" ref="G7045:G7085" si="881">IFERROR(IF(I7045&lt;&gt;"",MONTH( RIGHT(K7045,LEN(K7045)-FIND("-",K7045))),""),"")</f>
        <v/>
      </c>
      <c r="H7045" s="64" t="str">
        <f t="shared" ref="H7045:H7085" si="882">IFERROR(IF(I7045&lt;&gt;"",YEAR( RIGHT(K7045,LEN(K7045)-FIND("-",K7045))),""),"")</f>
        <v/>
      </c>
      <c r="I7045" s="80" t="str">
        <f>IFERROR(VLOOKUP(D7045,Sheet2!A:B,2,0),"")</f>
        <v/>
      </c>
      <c r="J7045" s="64" t="str">
        <f>IFERROR(IF(I7045&lt;&gt;"",VLOOKUP(I7045,Sheet2!B:C,2,0),""),"")</f>
        <v/>
      </c>
      <c r="K7045" s="64" t="str">
        <f>IFERROR( IF(I7045&lt;&gt;"", HLOOKUP(L$2+$A7045,Sheet2!BX:NK,2,0),""),"")</f>
        <v/>
      </c>
      <c r="L7045" t="str">
        <f>IF(OR(HLOOKUP(L$2+$A7045,Sheet2!BX:NK,$B7045,0),HLOOKUP(L$2+$A7045,Sheet2!BX:NK,$B7045,0)&lt;&gt;""),HLOOKUP(L$2+$A7045,Sheet2!BX:NK,$B7045,0),"")</f>
        <v/>
      </c>
      <c r="M7045" t="str">
        <f>IF(OR(HLOOKUP(M$2+$A7045,Sheet2!BY:NL,$B7045,0),HLOOKUP(M$2+$A7045,Sheet2!BY:NL,$B7045,0)&lt;&gt;""),HLOOKUP(M$2+$A7045,Sheet2!BY:NL,$B7045,0),"")</f>
        <v/>
      </c>
      <c r="N7045" t="str">
        <f>IF(OR(HLOOKUP(N$2+$A7045,Sheet2!BZ:NM,$B7045,0),HLOOKUP(N$2+$A7045,Sheet2!BZ:NM,$B7045,0)&lt;&gt;""),HLOOKUP(N$2+$A7045,Sheet2!BZ:NM,$B7045,0),"")</f>
        <v/>
      </c>
      <c r="O7045" t="str">
        <f>IF(OR(HLOOKUP(O$2+$A7045,Sheet2!CA:NN,$B7045,0),HLOOKUP(O$2+$A7045,Sheet2!CA:NN,$B7045,0)&lt;&gt;""),HLOOKUP(O$2+$A7045,Sheet2!CA:NN,$B7045,0),"")</f>
        <v/>
      </c>
      <c r="P7045" t="str">
        <f>IF(OR(HLOOKUP(P$2+$A7045,Sheet2!CB:NO,$B7045,0),HLOOKUP(P$2+$A7045,Sheet2!CB:NO,$B7045,0)&lt;&gt;""),HLOOKUP(P$2+$A7045,Sheet2!CB:NO,$B7045,0),"")</f>
        <v/>
      </c>
      <c r="Q7045" t="str">
        <f>IF(OR(HLOOKUP(Q$2+$A7045,Sheet2!CC:NO,$B7045,0),HLOOKUP(Q$2+$A7045,Sheet2!CC:NO,$B7045,0)&lt;&gt;""),HLOOKUP(Q$2+$A7045,Sheet2!CC:NO,$B7045,0),"")</f>
        <v/>
      </c>
    </row>
    <row r="7046" spans="1:17" x14ac:dyDescent="0.25">
      <c r="A7046" s="64">
        <f t="shared" ref="A7046:A7085" si="883">IF(C7046&lt;&gt;1,A7045+6,0)</f>
        <v>12</v>
      </c>
      <c r="B7046" s="64">
        <f t="shared" ref="B7046:B7085" si="884">IF(C7046&lt;&gt;1,B7045,B7045+1)</f>
        <v>709</v>
      </c>
      <c r="C7046" s="64">
        <f t="shared" ref="C7046:C7085" si="885">IF($C$3-C7045=0,1,C7045+1)</f>
        <v>3</v>
      </c>
      <c r="D7046" s="64">
        <f t="shared" ref="D7046:D7085" si="886">IF(C7046=1,D7045+1,D7045)</f>
        <v>705</v>
      </c>
      <c r="E7046" s="64">
        <f t="shared" ref="E7046:E7085" si="887">IF(D7046&lt;&gt;D7045,E7045+5,E7045)</f>
        <v>3521</v>
      </c>
      <c r="F7046" s="64" t="str">
        <f t="shared" si="880"/>
        <v/>
      </c>
      <c r="G7046" s="64" t="str">
        <f t="shared" si="881"/>
        <v/>
      </c>
      <c r="H7046" s="64" t="str">
        <f t="shared" si="882"/>
        <v/>
      </c>
      <c r="I7046" s="80" t="str">
        <f>IFERROR(VLOOKUP(D7046,Sheet2!A:B,2,0),"")</f>
        <v/>
      </c>
      <c r="J7046" s="64" t="str">
        <f>IFERROR(IF(I7046&lt;&gt;"",VLOOKUP(I7046,Sheet2!B:C,2,0),""),"")</f>
        <v/>
      </c>
      <c r="K7046" s="64" t="str">
        <f>IFERROR( IF(I7046&lt;&gt;"", HLOOKUP(L$2+$A7046,Sheet2!BX:NK,2,0),""),"")</f>
        <v/>
      </c>
      <c r="L7046" t="str">
        <f>IF(OR(HLOOKUP(L$2+$A7046,Sheet2!BX:NK,$B7046,0),HLOOKUP(L$2+$A7046,Sheet2!BX:NK,$B7046,0)&lt;&gt;""),HLOOKUP(L$2+$A7046,Sheet2!BX:NK,$B7046,0),"")</f>
        <v/>
      </c>
      <c r="M7046" t="str">
        <f>IF(OR(HLOOKUP(M$2+$A7046,Sheet2!BY:NL,$B7046,0),HLOOKUP(M$2+$A7046,Sheet2!BY:NL,$B7046,0)&lt;&gt;""),HLOOKUP(M$2+$A7046,Sheet2!BY:NL,$B7046,0),"")</f>
        <v/>
      </c>
      <c r="N7046" t="str">
        <f>IF(OR(HLOOKUP(N$2+$A7046,Sheet2!BZ:NM,$B7046,0),HLOOKUP(N$2+$A7046,Sheet2!BZ:NM,$B7046,0)&lt;&gt;""),HLOOKUP(N$2+$A7046,Sheet2!BZ:NM,$B7046,0),"")</f>
        <v/>
      </c>
      <c r="O7046" t="str">
        <f>IF(OR(HLOOKUP(O$2+$A7046,Sheet2!CA:NN,$B7046,0),HLOOKUP(O$2+$A7046,Sheet2!CA:NN,$B7046,0)&lt;&gt;""),HLOOKUP(O$2+$A7046,Sheet2!CA:NN,$B7046,0),"")</f>
        <v/>
      </c>
      <c r="P7046" t="str">
        <f>IF(OR(HLOOKUP(P$2+$A7046,Sheet2!CB:NO,$B7046,0),HLOOKUP(P$2+$A7046,Sheet2!CB:NO,$B7046,0)&lt;&gt;""),HLOOKUP(P$2+$A7046,Sheet2!CB:NO,$B7046,0),"")</f>
        <v/>
      </c>
      <c r="Q7046" t="str">
        <f>IF(OR(HLOOKUP(Q$2+$A7046,Sheet2!CC:NO,$B7046,0),HLOOKUP(Q$2+$A7046,Sheet2!CC:NO,$B7046,0)&lt;&gt;""),HLOOKUP(Q$2+$A7046,Sheet2!CC:NO,$B7046,0),"")</f>
        <v/>
      </c>
    </row>
    <row r="7047" spans="1:17" x14ac:dyDescent="0.25">
      <c r="A7047" s="64">
        <f t="shared" si="883"/>
        <v>18</v>
      </c>
      <c r="B7047" s="64">
        <f t="shared" si="884"/>
        <v>709</v>
      </c>
      <c r="C7047" s="64">
        <f t="shared" si="885"/>
        <v>4</v>
      </c>
      <c r="D7047" s="64">
        <f t="shared" si="886"/>
        <v>705</v>
      </c>
      <c r="E7047" s="64">
        <f t="shared" si="887"/>
        <v>3521</v>
      </c>
      <c r="F7047" s="64" t="str">
        <f t="shared" si="880"/>
        <v/>
      </c>
      <c r="G7047" s="64" t="str">
        <f t="shared" si="881"/>
        <v/>
      </c>
      <c r="H7047" s="64" t="str">
        <f t="shared" si="882"/>
        <v/>
      </c>
      <c r="I7047" s="80" t="str">
        <f>IFERROR(VLOOKUP(D7047,Sheet2!A:B,2,0),"")</f>
        <v/>
      </c>
      <c r="J7047" s="64" t="str">
        <f>IFERROR(IF(I7047&lt;&gt;"",VLOOKUP(I7047,Sheet2!B:C,2,0),""),"")</f>
        <v/>
      </c>
      <c r="K7047" s="64" t="str">
        <f>IFERROR( IF(I7047&lt;&gt;"", HLOOKUP(L$2+$A7047,Sheet2!BX:NK,2,0),""),"")</f>
        <v/>
      </c>
      <c r="L7047" t="str">
        <f>IF(OR(HLOOKUP(L$2+$A7047,Sheet2!BX:NK,$B7047,0),HLOOKUP(L$2+$A7047,Sheet2!BX:NK,$B7047,0)&lt;&gt;""),HLOOKUP(L$2+$A7047,Sheet2!BX:NK,$B7047,0),"")</f>
        <v/>
      </c>
      <c r="M7047" t="str">
        <f>IF(OR(HLOOKUP(M$2+$A7047,Sheet2!BY:NL,$B7047,0),HLOOKUP(M$2+$A7047,Sheet2!BY:NL,$B7047,0)&lt;&gt;""),HLOOKUP(M$2+$A7047,Sheet2!BY:NL,$B7047,0),"")</f>
        <v/>
      </c>
      <c r="N7047" t="str">
        <f>IF(OR(HLOOKUP(N$2+$A7047,Sheet2!BZ:NM,$B7047,0),HLOOKUP(N$2+$A7047,Sheet2!BZ:NM,$B7047,0)&lt;&gt;""),HLOOKUP(N$2+$A7047,Sheet2!BZ:NM,$B7047,0),"")</f>
        <v/>
      </c>
      <c r="O7047" t="str">
        <f>IF(OR(HLOOKUP(O$2+$A7047,Sheet2!CA:NN,$B7047,0),HLOOKUP(O$2+$A7047,Sheet2!CA:NN,$B7047,0)&lt;&gt;""),HLOOKUP(O$2+$A7047,Sheet2!CA:NN,$B7047,0),"")</f>
        <v/>
      </c>
      <c r="P7047" t="str">
        <f>IF(OR(HLOOKUP(P$2+$A7047,Sheet2!CB:NO,$B7047,0),HLOOKUP(P$2+$A7047,Sheet2!CB:NO,$B7047,0)&lt;&gt;""),HLOOKUP(P$2+$A7047,Sheet2!CB:NO,$B7047,0),"")</f>
        <v/>
      </c>
      <c r="Q7047" t="str">
        <f>IF(OR(HLOOKUP(Q$2+$A7047,Sheet2!CC:NO,$B7047,0),HLOOKUP(Q$2+$A7047,Sheet2!CC:NO,$B7047,0)&lt;&gt;""),HLOOKUP(Q$2+$A7047,Sheet2!CC:NO,$B7047,0),"")</f>
        <v/>
      </c>
    </row>
    <row r="7048" spans="1:17" x14ac:dyDescent="0.25">
      <c r="A7048" s="64">
        <f t="shared" si="883"/>
        <v>24</v>
      </c>
      <c r="B7048" s="64">
        <f t="shared" si="884"/>
        <v>709</v>
      </c>
      <c r="C7048" s="64">
        <f t="shared" si="885"/>
        <v>5</v>
      </c>
      <c r="D7048" s="64">
        <f t="shared" si="886"/>
        <v>705</v>
      </c>
      <c r="E7048" s="64">
        <f t="shared" si="887"/>
        <v>3521</v>
      </c>
      <c r="F7048" s="64" t="str">
        <f t="shared" si="880"/>
        <v/>
      </c>
      <c r="G7048" s="64" t="str">
        <f t="shared" si="881"/>
        <v/>
      </c>
      <c r="H7048" s="64" t="str">
        <f t="shared" si="882"/>
        <v/>
      </c>
      <c r="I7048" s="80" t="str">
        <f>IFERROR(VLOOKUP(D7048,Sheet2!A:B,2,0),"")</f>
        <v/>
      </c>
      <c r="J7048" s="64" t="str">
        <f>IFERROR(IF(I7048&lt;&gt;"",VLOOKUP(I7048,Sheet2!B:C,2,0),""),"")</f>
        <v/>
      </c>
      <c r="K7048" s="64" t="str">
        <f>IFERROR( IF(I7048&lt;&gt;"", HLOOKUP(L$2+$A7048,Sheet2!BX:NK,2,0),""),"")</f>
        <v/>
      </c>
      <c r="L7048" t="str">
        <f>IF(OR(HLOOKUP(L$2+$A7048,Sheet2!BX:NK,$B7048,0),HLOOKUP(L$2+$A7048,Sheet2!BX:NK,$B7048,0)&lt;&gt;""),HLOOKUP(L$2+$A7048,Sheet2!BX:NK,$B7048,0),"")</f>
        <v/>
      </c>
      <c r="M7048" t="str">
        <f>IF(OR(HLOOKUP(M$2+$A7048,Sheet2!BY:NL,$B7048,0),HLOOKUP(M$2+$A7048,Sheet2!BY:NL,$B7048,0)&lt;&gt;""),HLOOKUP(M$2+$A7048,Sheet2!BY:NL,$B7048,0),"")</f>
        <v/>
      </c>
      <c r="N7048" t="str">
        <f>IF(OR(HLOOKUP(N$2+$A7048,Sheet2!BZ:NM,$B7048,0),HLOOKUP(N$2+$A7048,Sheet2!BZ:NM,$B7048,0)&lt;&gt;""),HLOOKUP(N$2+$A7048,Sheet2!BZ:NM,$B7048,0),"")</f>
        <v/>
      </c>
      <c r="O7048" t="str">
        <f>IF(OR(HLOOKUP(O$2+$A7048,Sheet2!CA:NN,$B7048,0),HLOOKUP(O$2+$A7048,Sheet2!CA:NN,$B7048,0)&lt;&gt;""),HLOOKUP(O$2+$A7048,Sheet2!CA:NN,$B7048,0),"")</f>
        <v/>
      </c>
      <c r="P7048" t="str">
        <f>IF(OR(HLOOKUP(P$2+$A7048,Sheet2!CB:NO,$B7048,0),HLOOKUP(P$2+$A7048,Sheet2!CB:NO,$B7048,0)&lt;&gt;""),HLOOKUP(P$2+$A7048,Sheet2!CB:NO,$B7048,0),"")</f>
        <v/>
      </c>
      <c r="Q7048" t="str">
        <f>IF(OR(HLOOKUP(Q$2+$A7048,Sheet2!CC:NO,$B7048,0),HLOOKUP(Q$2+$A7048,Sheet2!CC:NO,$B7048,0)&lt;&gt;""),HLOOKUP(Q$2+$A7048,Sheet2!CC:NO,$B7048,0),"")</f>
        <v/>
      </c>
    </row>
    <row r="7049" spans="1:17" x14ac:dyDescent="0.25">
      <c r="A7049" s="64">
        <f t="shared" si="883"/>
        <v>30</v>
      </c>
      <c r="B7049" s="64">
        <f t="shared" si="884"/>
        <v>709</v>
      </c>
      <c r="C7049" s="64">
        <f t="shared" si="885"/>
        <v>6</v>
      </c>
      <c r="D7049" s="64">
        <f t="shared" si="886"/>
        <v>705</v>
      </c>
      <c r="E7049" s="64">
        <f t="shared" si="887"/>
        <v>3521</v>
      </c>
      <c r="F7049" s="64" t="str">
        <f t="shared" si="880"/>
        <v/>
      </c>
      <c r="G7049" s="64" t="str">
        <f t="shared" si="881"/>
        <v/>
      </c>
      <c r="H7049" s="64" t="str">
        <f t="shared" si="882"/>
        <v/>
      </c>
      <c r="I7049" s="80" t="str">
        <f>IFERROR(VLOOKUP(D7049,Sheet2!A:B,2,0),"")</f>
        <v/>
      </c>
      <c r="J7049" s="64" t="str">
        <f>IFERROR(IF(I7049&lt;&gt;"",VLOOKUP(I7049,Sheet2!B:C,2,0),""),"")</f>
        <v/>
      </c>
      <c r="K7049" s="64" t="str">
        <f>IFERROR( IF(I7049&lt;&gt;"", HLOOKUP(L$2+$A7049,Sheet2!BX:NK,2,0),""),"")</f>
        <v/>
      </c>
      <c r="L7049" t="str">
        <f>IF(OR(HLOOKUP(L$2+$A7049,Sheet2!BX:NK,$B7049,0),HLOOKUP(L$2+$A7049,Sheet2!BX:NK,$B7049,0)&lt;&gt;""),HLOOKUP(L$2+$A7049,Sheet2!BX:NK,$B7049,0),"")</f>
        <v/>
      </c>
      <c r="M7049" t="str">
        <f>IF(OR(HLOOKUP(M$2+$A7049,Sheet2!BY:NL,$B7049,0),HLOOKUP(M$2+$A7049,Sheet2!BY:NL,$B7049,0)&lt;&gt;""),HLOOKUP(M$2+$A7049,Sheet2!BY:NL,$B7049,0),"")</f>
        <v/>
      </c>
      <c r="N7049" t="str">
        <f>IF(OR(HLOOKUP(N$2+$A7049,Sheet2!BZ:NM,$B7049,0),HLOOKUP(N$2+$A7049,Sheet2!BZ:NM,$B7049,0)&lt;&gt;""),HLOOKUP(N$2+$A7049,Sheet2!BZ:NM,$B7049,0),"")</f>
        <v/>
      </c>
      <c r="O7049" t="str">
        <f>IF(OR(HLOOKUP(O$2+$A7049,Sheet2!CA:NN,$B7049,0),HLOOKUP(O$2+$A7049,Sheet2!CA:NN,$B7049,0)&lt;&gt;""),HLOOKUP(O$2+$A7049,Sheet2!CA:NN,$B7049,0),"")</f>
        <v/>
      </c>
      <c r="P7049" t="str">
        <f>IF(OR(HLOOKUP(P$2+$A7049,Sheet2!CB:NO,$B7049,0),HLOOKUP(P$2+$A7049,Sheet2!CB:NO,$B7049,0)&lt;&gt;""),HLOOKUP(P$2+$A7049,Sheet2!CB:NO,$B7049,0),"")</f>
        <v/>
      </c>
      <c r="Q7049" t="str">
        <f>IF(OR(HLOOKUP(Q$2+$A7049,Sheet2!CC:NO,$B7049,0),HLOOKUP(Q$2+$A7049,Sheet2!CC:NO,$B7049,0)&lt;&gt;""),HLOOKUP(Q$2+$A7049,Sheet2!CC:NO,$B7049,0),"")</f>
        <v/>
      </c>
    </row>
    <row r="7050" spans="1:17" x14ac:dyDescent="0.25">
      <c r="A7050" s="64">
        <f t="shared" si="883"/>
        <v>36</v>
      </c>
      <c r="B7050" s="64">
        <f t="shared" si="884"/>
        <v>709</v>
      </c>
      <c r="C7050" s="64">
        <f t="shared" si="885"/>
        <v>7</v>
      </c>
      <c r="D7050" s="64">
        <f t="shared" si="886"/>
        <v>705</v>
      </c>
      <c r="E7050" s="64">
        <f t="shared" si="887"/>
        <v>3521</v>
      </c>
      <c r="F7050" s="64" t="str">
        <f t="shared" si="880"/>
        <v/>
      </c>
      <c r="G7050" s="64" t="str">
        <f t="shared" si="881"/>
        <v/>
      </c>
      <c r="H7050" s="64" t="str">
        <f t="shared" si="882"/>
        <v/>
      </c>
      <c r="I7050" s="80" t="str">
        <f>IFERROR(VLOOKUP(D7050,Sheet2!A:B,2,0),"")</f>
        <v/>
      </c>
      <c r="J7050" s="64" t="str">
        <f>IFERROR(IF(I7050&lt;&gt;"",VLOOKUP(I7050,Sheet2!B:C,2,0),""),"")</f>
        <v/>
      </c>
      <c r="K7050" s="64" t="str">
        <f>IFERROR( IF(I7050&lt;&gt;"", HLOOKUP(L$2+$A7050,Sheet2!BX:NK,2,0),""),"")</f>
        <v/>
      </c>
      <c r="L7050" t="str">
        <f>IF(OR(HLOOKUP(L$2+$A7050,Sheet2!BX:NK,$B7050,0),HLOOKUP(L$2+$A7050,Sheet2!BX:NK,$B7050,0)&lt;&gt;""),HLOOKUP(L$2+$A7050,Sheet2!BX:NK,$B7050,0),"")</f>
        <v/>
      </c>
      <c r="M7050" t="str">
        <f>IF(OR(HLOOKUP(M$2+$A7050,Sheet2!BY:NL,$B7050,0),HLOOKUP(M$2+$A7050,Sheet2!BY:NL,$B7050,0)&lt;&gt;""),HLOOKUP(M$2+$A7050,Sheet2!BY:NL,$B7050,0),"")</f>
        <v/>
      </c>
      <c r="N7050" t="str">
        <f>IF(OR(HLOOKUP(N$2+$A7050,Sheet2!BZ:NM,$B7050,0),HLOOKUP(N$2+$A7050,Sheet2!BZ:NM,$B7050,0)&lt;&gt;""),HLOOKUP(N$2+$A7050,Sheet2!BZ:NM,$B7050,0),"")</f>
        <v/>
      </c>
      <c r="O7050" t="str">
        <f>IF(OR(HLOOKUP(O$2+$A7050,Sheet2!CA:NN,$B7050,0),HLOOKUP(O$2+$A7050,Sheet2!CA:NN,$B7050,0)&lt;&gt;""),HLOOKUP(O$2+$A7050,Sheet2!CA:NN,$B7050,0),"")</f>
        <v/>
      </c>
      <c r="P7050" t="str">
        <f>IF(OR(HLOOKUP(P$2+$A7050,Sheet2!CB:NO,$B7050,0),HLOOKUP(P$2+$A7050,Sheet2!CB:NO,$B7050,0)&lt;&gt;""),HLOOKUP(P$2+$A7050,Sheet2!CB:NO,$B7050,0),"")</f>
        <v/>
      </c>
      <c r="Q7050" t="str">
        <f>IF(OR(HLOOKUP(Q$2+$A7050,Sheet2!CC:NO,$B7050,0),HLOOKUP(Q$2+$A7050,Sheet2!CC:NO,$B7050,0)&lt;&gt;""),HLOOKUP(Q$2+$A7050,Sheet2!CC:NO,$B7050,0),"")</f>
        <v/>
      </c>
    </row>
    <row r="7051" spans="1:17" x14ac:dyDescent="0.25">
      <c r="A7051" s="64">
        <f t="shared" si="883"/>
        <v>42</v>
      </c>
      <c r="B7051" s="64">
        <f t="shared" si="884"/>
        <v>709</v>
      </c>
      <c r="C7051" s="64">
        <f t="shared" si="885"/>
        <v>8</v>
      </c>
      <c r="D7051" s="64">
        <f t="shared" si="886"/>
        <v>705</v>
      </c>
      <c r="E7051" s="64">
        <f t="shared" si="887"/>
        <v>3521</v>
      </c>
      <c r="F7051" s="64" t="str">
        <f t="shared" si="880"/>
        <v/>
      </c>
      <c r="G7051" s="64" t="str">
        <f t="shared" si="881"/>
        <v/>
      </c>
      <c r="H7051" s="64" t="str">
        <f t="shared" si="882"/>
        <v/>
      </c>
      <c r="I7051" s="80" t="str">
        <f>IFERROR(VLOOKUP(D7051,Sheet2!A:B,2,0),"")</f>
        <v/>
      </c>
      <c r="J7051" s="64" t="str">
        <f>IFERROR(IF(I7051&lt;&gt;"",VLOOKUP(I7051,Sheet2!B:C,2,0),""),"")</f>
        <v/>
      </c>
      <c r="K7051" s="64" t="str">
        <f>IFERROR( IF(I7051&lt;&gt;"", HLOOKUP(L$2+$A7051,Sheet2!BX:NK,2,0),""),"")</f>
        <v/>
      </c>
      <c r="L7051" t="str">
        <f>IF(OR(HLOOKUP(L$2+$A7051,Sheet2!BX:NK,$B7051,0),HLOOKUP(L$2+$A7051,Sheet2!BX:NK,$B7051,0)&lt;&gt;""),HLOOKUP(L$2+$A7051,Sheet2!BX:NK,$B7051,0),"")</f>
        <v/>
      </c>
      <c r="M7051" t="str">
        <f>IF(OR(HLOOKUP(M$2+$A7051,Sheet2!BY:NL,$B7051,0),HLOOKUP(M$2+$A7051,Sheet2!BY:NL,$B7051,0)&lt;&gt;""),HLOOKUP(M$2+$A7051,Sheet2!BY:NL,$B7051,0),"")</f>
        <v/>
      </c>
      <c r="N7051" t="str">
        <f>IF(OR(HLOOKUP(N$2+$A7051,Sheet2!BZ:NM,$B7051,0),HLOOKUP(N$2+$A7051,Sheet2!BZ:NM,$B7051,0)&lt;&gt;""),HLOOKUP(N$2+$A7051,Sheet2!BZ:NM,$B7051,0),"")</f>
        <v/>
      </c>
      <c r="O7051" t="str">
        <f>IF(OR(HLOOKUP(O$2+$A7051,Sheet2!CA:NN,$B7051,0),HLOOKUP(O$2+$A7051,Sheet2!CA:NN,$B7051,0)&lt;&gt;""),HLOOKUP(O$2+$A7051,Sheet2!CA:NN,$B7051,0),"")</f>
        <v/>
      </c>
      <c r="P7051" t="str">
        <f>IF(OR(HLOOKUP(P$2+$A7051,Sheet2!CB:NO,$B7051,0),HLOOKUP(P$2+$A7051,Sheet2!CB:NO,$B7051,0)&lt;&gt;""),HLOOKUP(P$2+$A7051,Sheet2!CB:NO,$B7051,0),"")</f>
        <v/>
      </c>
      <c r="Q7051" t="str">
        <f>IF(OR(HLOOKUP(Q$2+$A7051,Sheet2!CC:NO,$B7051,0),HLOOKUP(Q$2+$A7051,Sheet2!CC:NO,$B7051,0)&lt;&gt;""),HLOOKUP(Q$2+$A7051,Sheet2!CC:NO,$B7051,0),"")</f>
        <v/>
      </c>
    </row>
    <row r="7052" spans="1:17" x14ac:dyDescent="0.25">
      <c r="A7052" s="64">
        <f t="shared" si="883"/>
        <v>48</v>
      </c>
      <c r="B7052" s="64">
        <f t="shared" si="884"/>
        <v>709</v>
      </c>
      <c r="C7052" s="64">
        <f t="shared" si="885"/>
        <v>9</v>
      </c>
      <c r="D7052" s="64">
        <f t="shared" si="886"/>
        <v>705</v>
      </c>
      <c r="E7052" s="64">
        <f t="shared" si="887"/>
        <v>3521</v>
      </c>
      <c r="F7052" s="64" t="str">
        <f t="shared" si="880"/>
        <v/>
      </c>
      <c r="G7052" s="64" t="str">
        <f t="shared" si="881"/>
        <v/>
      </c>
      <c r="H7052" s="64" t="str">
        <f t="shared" si="882"/>
        <v/>
      </c>
      <c r="I7052" s="80" t="str">
        <f>IFERROR(VLOOKUP(D7052,Sheet2!A:B,2,0),"")</f>
        <v/>
      </c>
      <c r="J7052" s="64" t="str">
        <f>IFERROR(IF(I7052&lt;&gt;"",VLOOKUP(I7052,Sheet2!B:C,2,0),""),"")</f>
        <v/>
      </c>
      <c r="K7052" s="64" t="str">
        <f>IFERROR( IF(I7052&lt;&gt;"", HLOOKUP(L$2+$A7052,Sheet2!BX:NK,2,0),""),"")</f>
        <v/>
      </c>
      <c r="L7052" t="str">
        <f>IF(OR(HLOOKUP(L$2+$A7052,Sheet2!BX:NK,$B7052,0),HLOOKUP(L$2+$A7052,Sheet2!BX:NK,$B7052,0)&lt;&gt;""),HLOOKUP(L$2+$A7052,Sheet2!BX:NK,$B7052,0),"")</f>
        <v/>
      </c>
      <c r="M7052" t="str">
        <f>IF(OR(HLOOKUP(M$2+$A7052,Sheet2!BY:NL,$B7052,0),HLOOKUP(M$2+$A7052,Sheet2!BY:NL,$B7052,0)&lt;&gt;""),HLOOKUP(M$2+$A7052,Sheet2!BY:NL,$B7052,0),"")</f>
        <v/>
      </c>
      <c r="N7052" t="str">
        <f>IF(OR(HLOOKUP(N$2+$A7052,Sheet2!BZ:NM,$B7052,0),HLOOKUP(N$2+$A7052,Sheet2!BZ:NM,$B7052,0)&lt;&gt;""),HLOOKUP(N$2+$A7052,Sheet2!BZ:NM,$B7052,0),"")</f>
        <v/>
      </c>
      <c r="O7052" t="str">
        <f>IF(OR(HLOOKUP(O$2+$A7052,Sheet2!CA:NN,$B7052,0),HLOOKUP(O$2+$A7052,Sheet2!CA:NN,$B7052,0)&lt;&gt;""),HLOOKUP(O$2+$A7052,Sheet2!CA:NN,$B7052,0),"")</f>
        <v/>
      </c>
      <c r="P7052" t="str">
        <f>IF(OR(HLOOKUP(P$2+$A7052,Sheet2!CB:NO,$B7052,0),HLOOKUP(P$2+$A7052,Sheet2!CB:NO,$B7052,0)&lt;&gt;""),HLOOKUP(P$2+$A7052,Sheet2!CB:NO,$B7052,0),"")</f>
        <v/>
      </c>
      <c r="Q7052" t="str">
        <f>IF(OR(HLOOKUP(Q$2+$A7052,Sheet2!CC:NO,$B7052,0),HLOOKUP(Q$2+$A7052,Sheet2!CC:NO,$B7052,0)&lt;&gt;""),HLOOKUP(Q$2+$A7052,Sheet2!CC:NO,$B7052,0),"")</f>
        <v/>
      </c>
    </row>
    <row r="7053" spans="1:17" x14ac:dyDescent="0.25">
      <c r="A7053" s="64">
        <f t="shared" si="883"/>
        <v>54</v>
      </c>
      <c r="B7053" s="64">
        <f t="shared" si="884"/>
        <v>709</v>
      </c>
      <c r="C7053" s="64">
        <f t="shared" si="885"/>
        <v>10</v>
      </c>
      <c r="D7053" s="64">
        <f t="shared" si="886"/>
        <v>705</v>
      </c>
      <c r="E7053" s="64">
        <f t="shared" si="887"/>
        <v>3521</v>
      </c>
      <c r="F7053" s="64" t="str">
        <f t="shared" si="880"/>
        <v/>
      </c>
      <c r="G7053" s="64" t="str">
        <f t="shared" si="881"/>
        <v/>
      </c>
      <c r="H7053" s="64" t="str">
        <f t="shared" si="882"/>
        <v/>
      </c>
      <c r="I7053" s="80" t="str">
        <f>IFERROR(VLOOKUP(D7053,Sheet2!A:B,2,0),"")</f>
        <v/>
      </c>
      <c r="J7053" s="64" t="str">
        <f>IFERROR(IF(I7053&lt;&gt;"",VLOOKUP(I7053,Sheet2!B:C,2,0),""),"")</f>
        <v/>
      </c>
      <c r="K7053" s="64" t="str">
        <f>IFERROR( IF(I7053&lt;&gt;"", HLOOKUP(L$2+$A7053,Sheet2!BX:NK,2,0),""),"")</f>
        <v/>
      </c>
      <c r="L7053" t="str">
        <f>IF(OR(HLOOKUP(L$2+$A7053,Sheet2!BX:NK,$B7053,0),HLOOKUP(L$2+$A7053,Sheet2!BX:NK,$B7053,0)&lt;&gt;""),HLOOKUP(L$2+$A7053,Sheet2!BX:NK,$B7053,0),"")</f>
        <v/>
      </c>
      <c r="M7053" t="str">
        <f>IF(OR(HLOOKUP(M$2+$A7053,Sheet2!BY:NL,$B7053,0),HLOOKUP(M$2+$A7053,Sheet2!BY:NL,$B7053,0)&lt;&gt;""),HLOOKUP(M$2+$A7053,Sheet2!BY:NL,$B7053,0),"")</f>
        <v/>
      </c>
      <c r="N7053" t="str">
        <f>IF(OR(HLOOKUP(N$2+$A7053,Sheet2!BZ:NM,$B7053,0),HLOOKUP(N$2+$A7053,Sheet2!BZ:NM,$B7053,0)&lt;&gt;""),HLOOKUP(N$2+$A7053,Sheet2!BZ:NM,$B7053,0),"")</f>
        <v/>
      </c>
      <c r="O7053" t="str">
        <f>IF(OR(HLOOKUP(O$2+$A7053,Sheet2!CA:NN,$B7053,0),HLOOKUP(O$2+$A7053,Sheet2!CA:NN,$B7053,0)&lt;&gt;""),HLOOKUP(O$2+$A7053,Sheet2!CA:NN,$B7053,0),"")</f>
        <v/>
      </c>
      <c r="P7053" t="str">
        <f>IF(OR(HLOOKUP(P$2+$A7053,Sheet2!CB:NO,$B7053,0),HLOOKUP(P$2+$A7053,Sheet2!CB:NO,$B7053,0)&lt;&gt;""),HLOOKUP(P$2+$A7053,Sheet2!CB:NO,$B7053,0),"")</f>
        <v/>
      </c>
      <c r="Q7053" t="str">
        <f>IF(OR(HLOOKUP(Q$2+$A7053,Sheet2!CC:NO,$B7053,0),HLOOKUP(Q$2+$A7053,Sheet2!CC:NO,$B7053,0)&lt;&gt;""),HLOOKUP(Q$2+$A7053,Sheet2!CC:NO,$B7053,0),"")</f>
        <v/>
      </c>
    </row>
    <row r="7054" spans="1:17" x14ac:dyDescent="0.25">
      <c r="A7054" s="64">
        <f t="shared" si="883"/>
        <v>0</v>
      </c>
      <c r="B7054" s="64">
        <f t="shared" si="884"/>
        <v>710</v>
      </c>
      <c r="C7054" s="64">
        <f t="shared" si="885"/>
        <v>1</v>
      </c>
      <c r="D7054" s="64">
        <f t="shared" si="886"/>
        <v>706</v>
      </c>
      <c r="E7054" s="64">
        <f t="shared" si="887"/>
        <v>3526</v>
      </c>
      <c r="F7054" s="64" t="str">
        <f t="shared" si="880"/>
        <v/>
      </c>
      <c r="G7054" s="64" t="str">
        <f t="shared" si="881"/>
        <v/>
      </c>
      <c r="H7054" s="64" t="str">
        <f t="shared" si="882"/>
        <v/>
      </c>
      <c r="I7054" s="80" t="str">
        <f>IFERROR(VLOOKUP(D7054,Sheet2!A:B,2,0),"")</f>
        <v/>
      </c>
      <c r="J7054" s="64" t="str">
        <f>IFERROR(IF(I7054&lt;&gt;"",VLOOKUP(I7054,Sheet2!B:C,2,0),""),"")</f>
        <v/>
      </c>
      <c r="K7054" s="64" t="str">
        <f>IFERROR( IF(I7054&lt;&gt;"", HLOOKUP(L$2+$A7054,Sheet2!BX:NK,2,0),""),"")</f>
        <v/>
      </c>
      <c r="L7054" t="str">
        <f>IF(OR(HLOOKUP(L$2+$A7054,Sheet2!BX:NK,$B7054,0),HLOOKUP(L$2+$A7054,Sheet2!BX:NK,$B7054,0)&lt;&gt;""),HLOOKUP(L$2+$A7054,Sheet2!BX:NK,$B7054,0),"")</f>
        <v/>
      </c>
      <c r="M7054" t="str">
        <f>IF(OR(HLOOKUP(M$2+$A7054,Sheet2!BY:NL,$B7054,0),HLOOKUP(M$2+$A7054,Sheet2!BY:NL,$B7054,0)&lt;&gt;""),HLOOKUP(M$2+$A7054,Sheet2!BY:NL,$B7054,0),"")</f>
        <v/>
      </c>
      <c r="N7054" t="str">
        <f>IF(OR(HLOOKUP(N$2+$A7054,Sheet2!BZ:NM,$B7054,0),HLOOKUP(N$2+$A7054,Sheet2!BZ:NM,$B7054,0)&lt;&gt;""),HLOOKUP(N$2+$A7054,Sheet2!BZ:NM,$B7054,0),"")</f>
        <v/>
      </c>
      <c r="O7054" t="str">
        <f>IF(OR(HLOOKUP(O$2+$A7054,Sheet2!CA:NN,$B7054,0),HLOOKUP(O$2+$A7054,Sheet2!CA:NN,$B7054,0)&lt;&gt;""),HLOOKUP(O$2+$A7054,Sheet2!CA:NN,$B7054,0),"")</f>
        <v/>
      </c>
      <c r="P7054" t="str">
        <f>IF(OR(HLOOKUP(P$2+$A7054,Sheet2!CB:NO,$B7054,0),HLOOKUP(P$2+$A7054,Sheet2!CB:NO,$B7054,0)&lt;&gt;""),HLOOKUP(P$2+$A7054,Sheet2!CB:NO,$B7054,0),"")</f>
        <v/>
      </c>
      <c r="Q7054" t="str">
        <f>IF(OR(HLOOKUP(Q$2+$A7054,Sheet2!CC:NO,$B7054,0),HLOOKUP(Q$2+$A7054,Sheet2!CC:NO,$B7054,0)&lt;&gt;""),HLOOKUP(Q$2+$A7054,Sheet2!CC:NO,$B7054,0),"")</f>
        <v/>
      </c>
    </row>
    <row r="7055" spans="1:17" x14ac:dyDescent="0.25">
      <c r="A7055" s="64">
        <f t="shared" si="883"/>
        <v>6</v>
      </c>
      <c r="B7055" s="64">
        <f t="shared" si="884"/>
        <v>710</v>
      </c>
      <c r="C7055" s="64">
        <f t="shared" si="885"/>
        <v>2</v>
      </c>
      <c r="D7055" s="64">
        <f t="shared" si="886"/>
        <v>706</v>
      </c>
      <c r="E7055" s="64">
        <f t="shared" si="887"/>
        <v>3526</v>
      </c>
      <c r="F7055" s="64" t="str">
        <f t="shared" si="880"/>
        <v/>
      </c>
      <c r="G7055" s="64" t="str">
        <f t="shared" si="881"/>
        <v/>
      </c>
      <c r="H7055" s="64" t="str">
        <f t="shared" si="882"/>
        <v/>
      </c>
      <c r="I7055" s="80" t="str">
        <f>IFERROR(VLOOKUP(D7055,Sheet2!A:B,2,0),"")</f>
        <v/>
      </c>
      <c r="J7055" s="64" t="str">
        <f>IFERROR(IF(I7055&lt;&gt;"",VLOOKUP(I7055,Sheet2!B:C,2,0),""),"")</f>
        <v/>
      </c>
      <c r="K7055" s="64" t="str">
        <f>IFERROR( IF(I7055&lt;&gt;"", HLOOKUP(L$2+$A7055,Sheet2!BX:NK,2,0),""),"")</f>
        <v/>
      </c>
      <c r="L7055" t="str">
        <f>IF(OR(HLOOKUP(L$2+$A7055,Sheet2!BX:NK,$B7055,0),HLOOKUP(L$2+$A7055,Sheet2!BX:NK,$B7055,0)&lt;&gt;""),HLOOKUP(L$2+$A7055,Sheet2!BX:NK,$B7055,0),"")</f>
        <v/>
      </c>
      <c r="M7055" t="str">
        <f>IF(OR(HLOOKUP(M$2+$A7055,Sheet2!BY:NL,$B7055,0),HLOOKUP(M$2+$A7055,Sheet2!BY:NL,$B7055,0)&lt;&gt;""),HLOOKUP(M$2+$A7055,Sheet2!BY:NL,$B7055,0),"")</f>
        <v/>
      </c>
      <c r="N7055" t="str">
        <f>IF(OR(HLOOKUP(N$2+$A7055,Sheet2!BZ:NM,$B7055,0),HLOOKUP(N$2+$A7055,Sheet2!BZ:NM,$B7055,0)&lt;&gt;""),HLOOKUP(N$2+$A7055,Sheet2!BZ:NM,$B7055,0),"")</f>
        <v/>
      </c>
      <c r="O7055" t="str">
        <f>IF(OR(HLOOKUP(O$2+$A7055,Sheet2!CA:NN,$B7055,0),HLOOKUP(O$2+$A7055,Sheet2!CA:NN,$B7055,0)&lt;&gt;""),HLOOKUP(O$2+$A7055,Sheet2!CA:NN,$B7055,0),"")</f>
        <v/>
      </c>
      <c r="P7055" t="str">
        <f>IF(OR(HLOOKUP(P$2+$A7055,Sheet2!CB:NO,$B7055,0),HLOOKUP(P$2+$A7055,Sheet2!CB:NO,$B7055,0)&lt;&gt;""),HLOOKUP(P$2+$A7055,Sheet2!CB:NO,$B7055,0),"")</f>
        <v/>
      </c>
      <c r="Q7055" t="str">
        <f>IF(OR(HLOOKUP(Q$2+$A7055,Sheet2!CC:NO,$B7055,0),HLOOKUP(Q$2+$A7055,Sheet2!CC:NO,$B7055,0)&lt;&gt;""),HLOOKUP(Q$2+$A7055,Sheet2!CC:NO,$B7055,0),"")</f>
        <v/>
      </c>
    </row>
    <row r="7056" spans="1:17" x14ac:dyDescent="0.25">
      <c r="A7056" s="64">
        <f t="shared" si="883"/>
        <v>12</v>
      </c>
      <c r="B7056" s="64">
        <f t="shared" si="884"/>
        <v>710</v>
      </c>
      <c r="C7056" s="64">
        <f t="shared" si="885"/>
        <v>3</v>
      </c>
      <c r="D7056" s="64">
        <f t="shared" si="886"/>
        <v>706</v>
      </c>
      <c r="E7056" s="64">
        <f t="shared" si="887"/>
        <v>3526</v>
      </c>
      <c r="F7056" s="64" t="str">
        <f t="shared" si="880"/>
        <v/>
      </c>
      <c r="G7056" s="64" t="str">
        <f t="shared" si="881"/>
        <v/>
      </c>
      <c r="H7056" s="64" t="str">
        <f t="shared" si="882"/>
        <v/>
      </c>
      <c r="I7056" s="80" t="str">
        <f>IFERROR(VLOOKUP(D7056,Sheet2!A:B,2,0),"")</f>
        <v/>
      </c>
      <c r="J7056" s="64" t="str">
        <f>IFERROR(IF(I7056&lt;&gt;"",VLOOKUP(I7056,Sheet2!B:C,2,0),""),"")</f>
        <v/>
      </c>
      <c r="K7056" s="64" t="str">
        <f>IFERROR( IF(I7056&lt;&gt;"", HLOOKUP(L$2+$A7056,Sheet2!BX:NK,2,0),""),"")</f>
        <v/>
      </c>
      <c r="L7056" t="str">
        <f>IF(OR(HLOOKUP(L$2+$A7056,Sheet2!BX:NK,$B7056,0),HLOOKUP(L$2+$A7056,Sheet2!BX:NK,$B7056,0)&lt;&gt;""),HLOOKUP(L$2+$A7056,Sheet2!BX:NK,$B7056,0),"")</f>
        <v/>
      </c>
      <c r="M7056" t="str">
        <f>IF(OR(HLOOKUP(M$2+$A7056,Sheet2!BY:NL,$B7056,0),HLOOKUP(M$2+$A7056,Sheet2!BY:NL,$B7056,0)&lt;&gt;""),HLOOKUP(M$2+$A7056,Sheet2!BY:NL,$B7056,0),"")</f>
        <v/>
      </c>
      <c r="N7056" t="str">
        <f>IF(OR(HLOOKUP(N$2+$A7056,Sheet2!BZ:NM,$B7056,0),HLOOKUP(N$2+$A7056,Sheet2!BZ:NM,$B7056,0)&lt;&gt;""),HLOOKUP(N$2+$A7056,Sheet2!BZ:NM,$B7056,0),"")</f>
        <v/>
      </c>
      <c r="O7056" t="str">
        <f>IF(OR(HLOOKUP(O$2+$A7056,Sheet2!CA:NN,$B7056,0),HLOOKUP(O$2+$A7056,Sheet2!CA:NN,$B7056,0)&lt;&gt;""),HLOOKUP(O$2+$A7056,Sheet2!CA:NN,$B7056,0),"")</f>
        <v/>
      </c>
      <c r="P7056" t="str">
        <f>IF(OR(HLOOKUP(P$2+$A7056,Sheet2!CB:NO,$B7056,0),HLOOKUP(P$2+$A7056,Sheet2!CB:NO,$B7056,0)&lt;&gt;""),HLOOKUP(P$2+$A7056,Sheet2!CB:NO,$B7056,0),"")</f>
        <v/>
      </c>
      <c r="Q7056" t="str">
        <f>IF(OR(HLOOKUP(Q$2+$A7056,Sheet2!CC:NO,$B7056,0),HLOOKUP(Q$2+$A7056,Sheet2!CC:NO,$B7056,0)&lt;&gt;""),HLOOKUP(Q$2+$A7056,Sheet2!CC:NO,$B7056,0),"")</f>
        <v/>
      </c>
    </row>
    <row r="7057" spans="1:17" x14ac:dyDescent="0.25">
      <c r="A7057" s="64">
        <f t="shared" si="883"/>
        <v>18</v>
      </c>
      <c r="B7057" s="64">
        <f t="shared" si="884"/>
        <v>710</v>
      </c>
      <c r="C7057" s="64">
        <f t="shared" si="885"/>
        <v>4</v>
      </c>
      <c r="D7057" s="64">
        <f t="shared" si="886"/>
        <v>706</v>
      </c>
      <c r="E7057" s="64">
        <f t="shared" si="887"/>
        <v>3526</v>
      </c>
      <c r="F7057" s="64" t="str">
        <f t="shared" si="880"/>
        <v/>
      </c>
      <c r="G7057" s="64" t="str">
        <f t="shared" si="881"/>
        <v/>
      </c>
      <c r="H7057" s="64" t="str">
        <f t="shared" si="882"/>
        <v/>
      </c>
      <c r="I7057" s="80" t="str">
        <f>IFERROR(VLOOKUP(D7057,Sheet2!A:B,2,0),"")</f>
        <v/>
      </c>
      <c r="J7057" s="64" t="str">
        <f>IFERROR(IF(I7057&lt;&gt;"",VLOOKUP(I7057,Sheet2!B:C,2,0),""),"")</f>
        <v/>
      </c>
      <c r="K7057" s="64" t="str">
        <f>IFERROR( IF(I7057&lt;&gt;"", HLOOKUP(L$2+$A7057,Sheet2!BX:NK,2,0),""),"")</f>
        <v/>
      </c>
      <c r="L7057" t="str">
        <f>IF(OR(HLOOKUP(L$2+$A7057,Sheet2!BX:NK,$B7057,0),HLOOKUP(L$2+$A7057,Sheet2!BX:NK,$B7057,0)&lt;&gt;""),HLOOKUP(L$2+$A7057,Sheet2!BX:NK,$B7057,0),"")</f>
        <v/>
      </c>
      <c r="M7057" t="str">
        <f>IF(OR(HLOOKUP(M$2+$A7057,Sheet2!BY:NL,$B7057,0),HLOOKUP(M$2+$A7057,Sheet2!BY:NL,$B7057,0)&lt;&gt;""),HLOOKUP(M$2+$A7057,Sheet2!BY:NL,$B7057,0),"")</f>
        <v/>
      </c>
      <c r="N7057" t="str">
        <f>IF(OR(HLOOKUP(N$2+$A7057,Sheet2!BZ:NM,$B7057,0),HLOOKUP(N$2+$A7057,Sheet2!BZ:NM,$B7057,0)&lt;&gt;""),HLOOKUP(N$2+$A7057,Sheet2!BZ:NM,$B7057,0),"")</f>
        <v/>
      </c>
      <c r="O7057" t="str">
        <f>IF(OR(HLOOKUP(O$2+$A7057,Sheet2!CA:NN,$B7057,0),HLOOKUP(O$2+$A7057,Sheet2!CA:NN,$B7057,0)&lt;&gt;""),HLOOKUP(O$2+$A7057,Sheet2!CA:NN,$B7057,0),"")</f>
        <v/>
      </c>
      <c r="P7057" t="str">
        <f>IF(OR(HLOOKUP(P$2+$A7057,Sheet2!CB:NO,$B7057,0),HLOOKUP(P$2+$A7057,Sheet2!CB:NO,$B7057,0)&lt;&gt;""),HLOOKUP(P$2+$A7057,Sheet2!CB:NO,$B7057,0),"")</f>
        <v/>
      </c>
      <c r="Q7057" t="str">
        <f>IF(OR(HLOOKUP(Q$2+$A7057,Sheet2!CC:NO,$B7057,0),HLOOKUP(Q$2+$A7057,Sheet2!CC:NO,$B7057,0)&lt;&gt;""),HLOOKUP(Q$2+$A7057,Sheet2!CC:NO,$B7057,0),"")</f>
        <v/>
      </c>
    </row>
    <row r="7058" spans="1:17" x14ac:dyDescent="0.25">
      <c r="A7058" s="64">
        <f t="shared" si="883"/>
        <v>24</v>
      </c>
      <c r="B7058" s="64">
        <f t="shared" si="884"/>
        <v>710</v>
      </c>
      <c r="C7058" s="64">
        <f t="shared" si="885"/>
        <v>5</v>
      </c>
      <c r="D7058" s="64">
        <f t="shared" si="886"/>
        <v>706</v>
      </c>
      <c r="E7058" s="64">
        <f t="shared" si="887"/>
        <v>3526</v>
      </c>
      <c r="F7058" s="64" t="str">
        <f t="shared" si="880"/>
        <v/>
      </c>
      <c r="G7058" s="64" t="str">
        <f t="shared" si="881"/>
        <v/>
      </c>
      <c r="H7058" s="64" t="str">
        <f t="shared" si="882"/>
        <v/>
      </c>
      <c r="I7058" s="80" t="str">
        <f>IFERROR(VLOOKUP(D7058,Sheet2!A:B,2,0),"")</f>
        <v/>
      </c>
      <c r="J7058" s="64" t="str">
        <f>IFERROR(IF(I7058&lt;&gt;"",VLOOKUP(I7058,Sheet2!B:C,2,0),""),"")</f>
        <v/>
      </c>
      <c r="K7058" s="64" t="str">
        <f>IFERROR( IF(I7058&lt;&gt;"", HLOOKUP(L$2+$A7058,Sheet2!BX:NK,2,0),""),"")</f>
        <v/>
      </c>
      <c r="L7058" t="str">
        <f>IF(OR(HLOOKUP(L$2+$A7058,Sheet2!BX:NK,$B7058,0),HLOOKUP(L$2+$A7058,Sheet2!BX:NK,$B7058,0)&lt;&gt;""),HLOOKUP(L$2+$A7058,Sheet2!BX:NK,$B7058,0),"")</f>
        <v/>
      </c>
      <c r="M7058" t="str">
        <f>IF(OR(HLOOKUP(M$2+$A7058,Sheet2!BY:NL,$B7058,0),HLOOKUP(M$2+$A7058,Sheet2!BY:NL,$B7058,0)&lt;&gt;""),HLOOKUP(M$2+$A7058,Sheet2!BY:NL,$B7058,0),"")</f>
        <v/>
      </c>
      <c r="N7058" t="str">
        <f>IF(OR(HLOOKUP(N$2+$A7058,Sheet2!BZ:NM,$B7058,0),HLOOKUP(N$2+$A7058,Sheet2!BZ:NM,$B7058,0)&lt;&gt;""),HLOOKUP(N$2+$A7058,Sheet2!BZ:NM,$B7058,0),"")</f>
        <v/>
      </c>
      <c r="O7058" t="str">
        <f>IF(OR(HLOOKUP(O$2+$A7058,Sheet2!CA:NN,$B7058,0),HLOOKUP(O$2+$A7058,Sheet2!CA:NN,$B7058,0)&lt;&gt;""),HLOOKUP(O$2+$A7058,Sheet2!CA:NN,$B7058,0),"")</f>
        <v/>
      </c>
      <c r="P7058" t="str">
        <f>IF(OR(HLOOKUP(P$2+$A7058,Sheet2!CB:NO,$B7058,0),HLOOKUP(P$2+$A7058,Sheet2!CB:NO,$B7058,0)&lt;&gt;""),HLOOKUP(P$2+$A7058,Sheet2!CB:NO,$B7058,0),"")</f>
        <v/>
      </c>
      <c r="Q7058" t="str">
        <f>IF(OR(HLOOKUP(Q$2+$A7058,Sheet2!CC:NO,$B7058,0),HLOOKUP(Q$2+$A7058,Sheet2!CC:NO,$B7058,0)&lt;&gt;""),HLOOKUP(Q$2+$A7058,Sheet2!CC:NO,$B7058,0),"")</f>
        <v/>
      </c>
    </row>
    <row r="7059" spans="1:17" x14ac:dyDescent="0.25">
      <c r="A7059" s="64">
        <f t="shared" si="883"/>
        <v>30</v>
      </c>
      <c r="B7059" s="64">
        <f t="shared" si="884"/>
        <v>710</v>
      </c>
      <c r="C7059" s="64">
        <f t="shared" si="885"/>
        <v>6</v>
      </c>
      <c r="D7059" s="64">
        <f t="shared" si="886"/>
        <v>706</v>
      </c>
      <c r="E7059" s="64">
        <f t="shared" si="887"/>
        <v>3526</v>
      </c>
      <c r="F7059" s="64" t="str">
        <f t="shared" si="880"/>
        <v/>
      </c>
      <c r="G7059" s="64" t="str">
        <f t="shared" si="881"/>
        <v/>
      </c>
      <c r="H7059" s="64" t="str">
        <f t="shared" si="882"/>
        <v/>
      </c>
      <c r="I7059" s="80" t="str">
        <f>IFERROR(VLOOKUP(D7059,Sheet2!A:B,2,0),"")</f>
        <v/>
      </c>
      <c r="J7059" s="64" t="str">
        <f>IFERROR(IF(I7059&lt;&gt;"",VLOOKUP(I7059,Sheet2!B:C,2,0),""),"")</f>
        <v/>
      </c>
      <c r="K7059" s="64" t="str">
        <f>IFERROR( IF(I7059&lt;&gt;"", HLOOKUP(L$2+$A7059,Sheet2!BX:NK,2,0),""),"")</f>
        <v/>
      </c>
      <c r="L7059" t="str">
        <f>IF(OR(HLOOKUP(L$2+$A7059,Sheet2!BX:NK,$B7059,0),HLOOKUP(L$2+$A7059,Sheet2!BX:NK,$B7059,0)&lt;&gt;""),HLOOKUP(L$2+$A7059,Sheet2!BX:NK,$B7059,0),"")</f>
        <v/>
      </c>
      <c r="M7059" t="str">
        <f>IF(OR(HLOOKUP(M$2+$A7059,Sheet2!BY:NL,$B7059,0),HLOOKUP(M$2+$A7059,Sheet2!BY:NL,$B7059,0)&lt;&gt;""),HLOOKUP(M$2+$A7059,Sheet2!BY:NL,$B7059,0),"")</f>
        <v/>
      </c>
      <c r="N7059" t="str">
        <f>IF(OR(HLOOKUP(N$2+$A7059,Sheet2!BZ:NM,$B7059,0),HLOOKUP(N$2+$A7059,Sheet2!BZ:NM,$B7059,0)&lt;&gt;""),HLOOKUP(N$2+$A7059,Sheet2!BZ:NM,$B7059,0),"")</f>
        <v/>
      </c>
      <c r="O7059" t="str">
        <f>IF(OR(HLOOKUP(O$2+$A7059,Sheet2!CA:NN,$B7059,0),HLOOKUP(O$2+$A7059,Sheet2!CA:NN,$B7059,0)&lt;&gt;""),HLOOKUP(O$2+$A7059,Sheet2!CA:NN,$B7059,0),"")</f>
        <v/>
      </c>
      <c r="P7059" t="str">
        <f>IF(OR(HLOOKUP(P$2+$A7059,Sheet2!CB:NO,$B7059,0),HLOOKUP(P$2+$A7059,Sheet2!CB:NO,$B7059,0)&lt;&gt;""),HLOOKUP(P$2+$A7059,Sheet2!CB:NO,$B7059,0),"")</f>
        <v/>
      </c>
      <c r="Q7059" t="str">
        <f>IF(OR(HLOOKUP(Q$2+$A7059,Sheet2!CC:NO,$B7059,0),HLOOKUP(Q$2+$A7059,Sheet2!CC:NO,$B7059,0)&lt;&gt;""),HLOOKUP(Q$2+$A7059,Sheet2!CC:NO,$B7059,0),"")</f>
        <v/>
      </c>
    </row>
    <row r="7060" spans="1:17" x14ac:dyDescent="0.25">
      <c r="A7060" s="64">
        <f t="shared" si="883"/>
        <v>36</v>
      </c>
      <c r="B7060" s="64">
        <f t="shared" si="884"/>
        <v>710</v>
      </c>
      <c r="C7060" s="64">
        <f t="shared" si="885"/>
        <v>7</v>
      </c>
      <c r="D7060" s="64">
        <f t="shared" si="886"/>
        <v>706</v>
      </c>
      <c r="E7060" s="64">
        <f t="shared" si="887"/>
        <v>3526</v>
      </c>
      <c r="F7060" s="64" t="str">
        <f t="shared" si="880"/>
        <v/>
      </c>
      <c r="G7060" s="64" t="str">
        <f t="shared" si="881"/>
        <v/>
      </c>
      <c r="H7060" s="64" t="str">
        <f t="shared" si="882"/>
        <v/>
      </c>
      <c r="I7060" s="80" t="str">
        <f>IFERROR(VLOOKUP(D7060,Sheet2!A:B,2,0),"")</f>
        <v/>
      </c>
      <c r="J7060" s="64" t="str">
        <f>IFERROR(IF(I7060&lt;&gt;"",VLOOKUP(I7060,Sheet2!B:C,2,0),""),"")</f>
        <v/>
      </c>
      <c r="K7060" s="64" t="str">
        <f>IFERROR( IF(I7060&lt;&gt;"", HLOOKUP(L$2+$A7060,Sheet2!BX:NK,2,0),""),"")</f>
        <v/>
      </c>
      <c r="L7060" t="str">
        <f>IF(OR(HLOOKUP(L$2+$A7060,Sheet2!BX:NK,$B7060,0),HLOOKUP(L$2+$A7060,Sheet2!BX:NK,$B7060,0)&lt;&gt;""),HLOOKUP(L$2+$A7060,Sheet2!BX:NK,$B7060,0),"")</f>
        <v/>
      </c>
      <c r="M7060" t="str">
        <f>IF(OR(HLOOKUP(M$2+$A7060,Sheet2!BY:NL,$B7060,0),HLOOKUP(M$2+$A7060,Sheet2!BY:NL,$B7060,0)&lt;&gt;""),HLOOKUP(M$2+$A7060,Sheet2!BY:NL,$B7060,0),"")</f>
        <v/>
      </c>
      <c r="N7060" t="str">
        <f>IF(OR(HLOOKUP(N$2+$A7060,Sheet2!BZ:NM,$B7060,0),HLOOKUP(N$2+$A7060,Sheet2!BZ:NM,$B7060,0)&lt;&gt;""),HLOOKUP(N$2+$A7060,Sheet2!BZ:NM,$B7060,0),"")</f>
        <v/>
      </c>
      <c r="O7060" t="str">
        <f>IF(OR(HLOOKUP(O$2+$A7060,Sheet2!CA:NN,$B7060,0),HLOOKUP(O$2+$A7060,Sheet2!CA:NN,$B7060,0)&lt;&gt;""),HLOOKUP(O$2+$A7060,Sheet2!CA:NN,$B7060,0),"")</f>
        <v/>
      </c>
      <c r="P7060" t="str">
        <f>IF(OR(HLOOKUP(P$2+$A7060,Sheet2!CB:NO,$B7060,0),HLOOKUP(P$2+$A7060,Sheet2!CB:NO,$B7060,0)&lt;&gt;""),HLOOKUP(P$2+$A7060,Sheet2!CB:NO,$B7060,0),"")</f>
        <v/>
      </c>
      <c r="Q7060" t="str">
        <f>IF(OR(HLOOKUP(Q$2+$A7060,Sheet2!CC:NO,$B7060,0),HLOOKUP(Q$2+$A7060,Sheet2!CC:NO,$B7060,0)&lt;&gt;""),HLOOKUP(Q$2+$A7060,Sheet2!CC:NO,$B7060,0),"")</f>
        <v/>
      </c>
    </row>
    <row r="7061" spans="1:17" x14ac:dyDescent="0.25">
      <c r="A7061" s="64">
        <f t="shared" si="883"/>
        <v>42</v>
      </c>
      <c r="B7061" s="64">
        <f t="shared" si="884"/>
        <v>710</v>
      </c>
      <c r="C7061" s="64">
        <f t="shared" si="885"/>
        <v>8</v>
      </c>
      <c r="D7061" s="64">
        <f t="shared" si="886"/>
        <v>706</v>
      </c>
      <c r="E7061" s="64">
        <f t="shared" si="887"/>
        <v>3526</v>
      </c>
      <c r="F7061" s="64" t="str">
        <f t="shared" si="880"/>
        <v/>
      </c>
      <c r="G7061" s="64" t="str">
        <f t="shared" si="881"/>
        <v/>
      </c>
      <c r="H7061" s="64" t="str">
        <f t="shared" si="882"/>
        <v/>
      </c>
      <c r="I7061" s="80" t="str">
        <f>IFERROR(VLOOKUP(D7061,Sheet2!A:B,2,0),"")</f>
        <v/>
      </c>
      <c r="J7061" s="64" t="str">
        <f>IFERROR(IF(I7061&lt;&gt;"",VLOOKUP(I7061,Sheet2!B:C,2,0),""),"")</f>
        <v/>
      </c>
      <c r="K7061" s="64" t="str">
        <f>IFERROR( IF(I7061&lt;&gt;"", HLOOKUP(L$2+$A7061,Sheet2!BX:NK,2,0),""),"")</f>
        <v/>
      </c>
      <c r="L7061" t="str">
        <f>IF(OR(HLOOKUP(L$2+$A7061,Sheet2!BX:NK,$B7061,0),HLOOKUP(L$2+$A7061,Sheet2!BX:NK,$B7061,0)&lt;&gt;""),HLOOKUP(L$2+$A7061,Sheet2!BX:NK,$B7061,0),"")</f>
        <v/>
      </c>
      <c r="M7061" t="str">
        <f>IF(OR(HLOOKUP(M$2+$A7061,Sheet2!BY:NL,$B7061,0),HLOOKUP(M$2+$A7061,Sheet2!BY:NL,$B7061,0)&lt;&gt;""),HLOOKUP(M$2+$A7061,Sheet2!BY:NL,$B7061,0),"")</f>
        <v/>
      </c>
      <c r="N7061" t="str">
        <f>IF(OR(HLOOKUP(N$2+$A7061,Sheet2!BZ:NM,$B7061,0),HLOOKUP(N$2+$A7061,Sheet2!BZ:NM,$B7061,0)&lt;&gt;""),HLOOKUP(N$2+$A7061,Sheet2!BZ:NM,$B7061,0),"")</f>
        <v/>
      </c>
      <c r="O7061" t="str">
        <f>IF(OR(HLOOKUP(O$2+$A7061,Sheet2!CA:NN,$B7061,0),HLOOKUP(O$2+$A7061,Sheet2!CA:NN,$B7061,0)&lt;&gt;""),HLOOKUP(O$2+$A7061,Sheet2!CA:NN,$B7061,0),"")</f>
        <v/>
      </c>
      <c r="P7061" t="str">
        <f>IF(OR(HLOOKUP(P$2+$A7061,Sheet2!CB:NO,$B7061,0),HLOOKUP(P$2+$A7061,Sheet2!CB:NO,$B7061,0)&lt;&gt;""),HLOOKUP(P$2+$A7061,Sheet2!CB:NO,$B7061,0),"")</f>
        <v/>
      </c>
      <c r="Q7061" t="str">
        <f>IF(OR(HLOOKUP(Q$2+$A7061,Sheet2!CC:NO,$B7061,0),HLOOKUP(Q$2+$A7061,Sheet2!CC:NO,$B7061,0)&lt;&gt;""),HLOOKUP(Q$2+$A7061,Sheet2!CC:NO,$B7061,0),"")</f>
        <v/>
      </c>
    </row>
    <row r="7062" spans="1:17" x14ac:dyDescent="0.25">
      <c r="A7062" s="64">
        <f t="shared" si="883"/>
        <v>48</v>
      </c>
      <c r="B7062" s="64">
        <f t="shared" si="884"/>
        <v>710</v>
      </c>
      <c r="C7062" s="64">
        <f t="shared" si="885"/>
        <v>9</v>
      </c>
      <c r="D7062" s="64">
        <f t="shared" si="886"/>
        <v>706</v>
      </c>
      <c r="E7062" s="64">
        <f t="shared" si="887"/>
        <v>3526</v>
      </c>
      <c r="F7062" s="64" t="str">
        <f t="shared" si="880"/>
        <v/>
      </c>
      <c r="G7062" s="64" t="str">
        <f t="shared" si="881"/>
        <v/>
      </c>
      <c r="H7062" s="64" t="str">
        <f t="shared" si="882"/>
        <v/>
      </c>
      <c r="I7062" s="80" t="str">
        <f>IFERROR(VLOOKUP(D7062,Sheet2!A:B,2,0),"")</f>
        <v/>
      </c>
      <c r="J7062" s="64" t="str">
        <f>IFERROR(IF(I7062&lt;&gt;"",VLOOKUP(I7062,Sheet2!B:C,2,0),""),"")</f>
        <v/>
      </c>
      <c r="K7062" s="64" t="str">
        <f>IFERROR( IF(I7062&lt;&gt;"", HLOOKUP(L$2+$A7062,Sheet2!BX:NK,2,0),""),"")</f>
        <v/>
      </c>
      <c r="L7062" t="str">
        <f>IF(OR(HLOOKUP(L$2+$A7062,Sheet2!BX:NK,$B7062,0),HLOOKUP(L$2+$A7062,Sheet2!BX:NK,$B7062,0)&lt;&gt;""),HLOOKUP(L$2+$A7062,Sheet2!BX:NK,$B7062,0),"")</f>
        <v/>
      </c>
      <c r="M7062" t="str">
        <f>IF(OR(HLOOKUP(M$2+$A7062,Sheet2!BY:NL,$B7062,0),HLOOKUP(M$2+$A7062,Sheet2!BY:NL,$B7062,0)&lt;&gt;""),HLOOKUP(M$2+$A7062,Sheet2!BY:NL,$B7062,0),"")</f>
        <v/>
      </c>
      <c r="N7062" t="str">
        <f>IF(OR(HLOOKUP(N$2+$A7062,Sheet2!BZ:NM,$B7062,0),HLOOKUP(N$2+$A7062,Sheet2!BZ:NM,$B7062,0)&lt;&gt;""),HLOOKUP(N$2+$A7062,Sheet2!BZ:NM,$B7062,0),"")</f>
        <v/>
      </c>
      <c r="O7062" t="str">
        <f>IF(OR(HLOOKUP(O$2+$A7062,Sheet2!CA:NN,$B7062,0),HLOOKUP(O$2+$A7062,Sheet2!CA:NN,$B7062,0)&lt;&gt;""),HLOOKUP(O$2+$A7062,Sheet2!CA:NN,$B7062,0),"")</f>
        <v/>
      </c>
      <c r="P7062" t="str">
        <f>IF(OR(HLOOKUP(P$2+$A7062,Sheet2!CB:NO,$B7062,0),HLOOKUP(P$2+$A7062,Sheet2!CB:NO,$B7062,0)&lt;&gt;""),HLOOKUP(P$2+$A7062,Sheet2!CB:NO,$B7062,0),"")</f>
        <v/>
      </c>
      <c r="Q7062" t="str">
        <f>IF(OR(HLOOKUP(Q$2+$A7062,Sheet2!CC:NO,$B7062,0),HLOOKUP(Q$2+$A7062,Sheet2!CC:NO,$B7062,0)&lt;&gt;""),HLOOKUP(Q$2+$A7062,Sheet2!CC:NO,$B7062,0),"")</f>
        <v/>
      </c>
    </row>
    <row r="7063" spans="1:17" x14ac:dyDescent="0.25">
      <c r="A7063" s="64">
        <f t="shared" si="883"/>
        <v>54</v>
      </c>
      <c r="B7063" s="64">
        <f t="shared" si="884"/>
        <v>710</v>
      </c>
      <c r="C7063" s="64">
        <f t="shared" si="885"/>
        <v>10</v>
      </c>
      <c r="D7063" s="64">
        <f t="shared" si="886"/>
        <v>706</v>
      </c>
      <c r="E7063" s="64">
        <f t="shared" si="887"/>
        <v>3526</v>
      </c>
      <c r="F7063" s="64" t="str">
        <f t="shared" si="880"/>
        <v/>
      </c>
      <c r="G7063" s="64" t="str">
        <f t="shared" si="881"/>
        <v/>
      </c>
      <c r="H7063" s="64" t="str">
        <f t="shared" si="882"/>
        <v/>
      </c>
      <c r="I7063" s="80" t="str">
        <f>IFERROR(VLOOKUP(D7063,Sheet2!A:B,2,0),"")</f>
        <v/>
      </c>
      <c r="J7063" s="64" t="str">
        <f>IFERROR(IF(I7063&lt;&gt;"",VLOOKUP(I7063,Sheet2!B:C,2,0),""),"")</f>
        <v/>
      </c>
      <c r="K7063" s="64" t="str">
        <f>IFERROR( IF(I7063&lt;&gt;"", HLOOKUP(L$2+$A7063,Sheet2!BX:NK,2,0),""),"")</f>
        <v/>
      </c>
      <c r="L7063" t="str">
        <f>IF(OR(HLOOKUP(L$2+$A7063,Sheet2!BX:NK,$B7063,0),HLOOKUP(L$2+$A7063,Sheet2!BX:NK,$B7063,0)&lt;&gt;""),HLOOKUP(L$2+$A7063,Sheet2!BX:NK,$B7063,0),"")</f>
        <v/>
      </c>
      <c r="M7063" t="str">
        <f>IF(OR(HLOOKUP(M$2+$A7063,Sheet2!BY:NL,$B7063,0),HLOOKUP(M$2+$A7063,Sheet2!BY:NL,$B7063,0)&lt;&gt;""),HLOOKUP(M$2+$A7063,Sheet2!BY:NL,$B7063,0),"")</f>
        <v/>
      </c>
      <c r="N7063" t="str">
        <f>IF(OR(HLOOKUP(N$2+$A7063,Sheet2!BZ:NM,$B7063,0),HLOOKUP(N$2+$A7063,Sheet2!BZ:NM,$B7063,0)&lt;&gt;""),HLOOKUP(N$2+$A7063,Sheet2!BZ:NM,$B7063,0),"")</f>
        <v/>
      </c>
      <c r="O7063" t="str">
        <f>IF(OR(HLOOKUP(O$2+$A7063,Sheet2!CA:NN,$B7063,0),HLOOKUP(O$2+$A7063,Sheet2!CA:NN,$B7063,0)&lt;&gt;""),HLOOKUP(O$2+$A7063,Sheet2!CA:NN,$B7063,0),"")</f>
        <v/>
      </c>
      <c r="P7063" t="str">
        <f>IF(OR(HLOOKUP(P$2+$A7063,Sheet2!CB:NO,$B7063,0),HLOOKUP(P$2+$A7063,Sheet2!CB:NO,$B7063,0)&lt;&gt;""),HLOOKUP(P$2+$A7063,Sheet2!CB:NO,$B7063,0),"")</f>
        <v/>
      </c>
      <c r="Q7063" t="str">
        <f>IF(OR(HLOOKUP(Q$2+$A7063,Sheet2!CC:NO,$B7063,0),HLOOKUP(Q$2+$A7063,Sheet2!CC:NO,$B7063,0)&lt;&gt;""),HLOOKUP(Q$2+$A7063,Sheet2!CC:NO,$B7063,0),"")</f>
        <v/>
      </c>
    </row>
    <row r="7064" spans="1:17" x14ac:dyDescent="0.25">
      <c r="A7064" s="64">
        <f t="shared" si="883"/>
        <v>0</v>
      </c>
      <c r="B7064" s="64">
        <f t="shared" si="884"/>
        <v>711</v>
      </c>
      <c r="C7064" s="64">
        <f t="shared" si="885"/>
        <v>1</v>
      </c>
      <c r="D7064" s="64">
        <f t="shared" si="886"/>
        <v>707</v>
      </c>
      <c r="E7064" s="64">
        <f t="shared" si="887"/>
        <v>3531</v>
      </c>
      <c r="F7064" s="64" t="str">
        <f t="shared" si="880"/>
        <v/>
      </c>
      <c r="G7064" s="64" t="str">
        <f t="shared" si="881"/>
        <v/>
      </c>
      <c r="H7064" s="64" t="str">
        <f t="shared" si="882"/>
        <v/>
      </c>
      <c r="I7064" s="80" t="str">
        <f>IFERROR(VLOOKUP(D7064,Sheet2!A:B,2,0),"")</f>
        <v/>
      </c>
      <c r="J7064" s="64" t="str">
        <f>IFERROR(IF(I7064&lt;&gt;"",VLOOKUP(I7064,Sheet2!B:C,2,0),""),"")</f>
        <v/>
      </c>
      <c r="K7064" s="64" t="str">
        <f>IFERROR( IF(I7064&lt;&gt;"", HLOOKUP(L$2+$A7064,Sheet2!BX:NK,2,0),""),"")</f>
        <v/>
      </c>
      <c r="L7064" t="str">
        <f>IF(OR(HLOOKUP(L$2+$A7064,Sheet2!BX:NK,$B7064,0),HLOOKUP(L$2+$A7064,Sheet2!BX:NK,$B7064,0)&lt;&gt;""),HLOOKUP(L$2+$A7064,Sheet2!BX:NK,$B7064,0),"")</f>
        <v/>
      </c>
      <c r="M7064" t="str">
        <f>IF(OR(HLOOKUP(M$2+$A7064,Sheet2!BY:NL,$B7064,0),HLOOKUP(M$2+$A7064,Sheet2!BY:NL,$B7064,0)&lt;&gt;""),HLOOKUP(M$2+$A7064,Sheet2!BY:NL,$B7064,0),"")</f>
        <v/>
      </c>
      <c r="N7064" t="str">
        <f>IF(OR(HLOOKUP(N$2+$A7064,Sheet2!BZ:NM,$B7064,0),HLOOKUP(N$2+$A7064,Sheet2!BZ:NM,$B7064,0)&lt;&gt;""),HLOOKUP(N$2+$A7064,Sheet2!BZ:NM,$B7064,0),"")</f>
        <v/>
      </c>
      <c r="O7064" t="str">
        <f>IF(OR(HLOOKUP(O$2+$A7064,Sheet2!CA:NN,$B7064,0),HLOOKUP(O$2+$A7064,Sheet2!CA:NN,$B7064,0)&lt;&gt;""),HLOOKUP(O$2+$A7064,Sheet2!CA:NN,$B7064,0),"")</f>
        <v/>
      </c>
      <c r="P7064" t="str">
        <f>IF(OR(HLOOKUP(P$2+$A7064,Sheet2!CB:NO,$B7064,0),HLOOKUP(P$2+$A7064,Sheet2!CB:NO,$B7064,0)&lt;&gt;""),HLOOKUP(P$2+$A7064,Sheet2!CB:NO,$B7064,0),"")</f>
        <v/>
      </c>
      <c r="Q7064" t="str">
        <f>IF(OR(HLOOKUP(Q$2+$A7064,Sheet2!CC:NO,$B7064,0),HLOOKUP(Q$2+$A7064,Sheet2!CC:NO,$B7064,0)&lt;&gt;""),HLOOKUP(Q$2+$A7064,Sheet2!CC:NO,$B7064,0),"")</f>
        <v/>
      </c>
    </row>
    <row r="7065" spans="1:17" x14ac:dyDescent="0.25">
      <c r="A7065" s="64">
        <f t="shared" si="883"/>
        <v>6</v>
      </c>
      <c r="B7065" s="64">
        <f t="shared" si="884"/>
        <v>711</v>
      </c>
      <c r="C7065" s="64">
        <f t="shared" si="885"/>
        <v>2</v>
      </c>
      <c r="D7065" s="64">
        <f t="shared" si="886"/>
        <v>707</v>
      </c>
      <c r="E7065" s="64">
        <f t="shared" si="887"/>
        <v>3531</v>
      </c>
      <c r="F7065" s="64" t="str">
        <f t="shared" si="880"/>
        <v/>
      </c>
      <c r="G7065" s="64" t="str">
        <f t="shared" si="881"/>
        <v/>
      </c>
      <c r="H7065" s="64" t="str">
        <f t="shared" si="882"/>
        <v/>
      </c>
      <c r="I7065" s="80" t="str">
        <f>IFERROR(VLOOKUP(D7065,Sheet2!A:B,2,0),"")</f>
        <v/>
      </c>
      <c r="J7065" s="64" t="str">
        <f>IFERROR(IF(I7065&lt;&gt;"",VLOOKUP(I7065,Sheet2!B:C,2,0),""),"")</f>
        <v/>
      </c>
      <c r="K7065" s="64" t="str">
        <f>IFERROR( IF(I7065&lt;&gt;"", HLOOKUP(L$2+$A7065,Sheet2!BX:NK,2,0),""),"")</f>
        <v/>
      </c>
      <c r="L7065" t="str">
        <f>IF(OR(HLOOKUP(L$2+$A7065,Sheet2!BX:NK,$B7065,0),HLOOKUP(L$2+$A7065,Sheet2!BX:NK,$B7065,0)&lt;&gt;""),HLOOKUP(L$2+$A7065,Sheet2!BX:NK,$B7065,0),"")</f>
        <v/>
      </c>
      <c r="M7065" t="str">
        <f>IF(OR(HLOOKUP(M$2+$A7065,Sheet2!BY:NL,$B7065,0),HLOOKUP(M$2+$A7065,Sheet2!BY:NL,$B7065,0)&lt;&gt;""),HLOOKUP(M$2+$A7065,Sheet2!BY:NL,$B7065,0),"")</f>
        <v/>
      </c>
      <c r="N7065" t="str">
        <f>IF(OR(HLOOKUP(N$2+$A7065,Sheet2!BZ:NM,$B7065,0),HLOOKUP(N$2+$A7065,Sheet2!BZ:NM,$B7065,0)&lt;&gt;""),HLOOKUP(N$2+$A7065,Sheet2!BZ:NM,$B7065,0),"")</f>
        <v/>
      </c>
      <c r="O7065" t="str">
        <f>IF(OR(HLOOKUP(O$2+$A7065,Sheet2!CA:NN,$B7065,0),HLOOKUP(O$2+$A7065,Sheet2!CA:NN,$B7065,0)&lt;&gt;""),HLOOKUP(O$2+$A7065,Sheet2!CA:NN,$B7065,0),"")</f>
        <v/>
      </c>
      <c r="P7065" t="str">
        <f>IF(OR(HLOOKUP(P$2+$A7065,Sheet2!CB:NO,$B7065,0),HLOOKUP(P$2+$A7065,Sheet2!CB:NO,$B7065,0)&lt;&gt;""),HLOOKUP(P$2+$A7065,Sheet2!CB:NO,$B7065,0),"")</f>
        <v/>
      </c>
      <c r="Q7065" t="str">
        <f>IF(OR(HLOOKUP(Q$2+$A7065,Sheet2!CC:NO,$B7065,0),HLOOKUP(Q$2+$A7065,Sheet2!CC:NO,$B7065,0)&lt;&gt;""),HLOOKUP(Q$2+$A7065,Sheet2!CC:NO,$B7065,0),"")</f>
        <v/>
      </c>
    </row>
    <row r="7066" spans="1:17" x14ac:dyDescent="0.25">
      <c r="A7066" s="64">
        <f t="shared" si="883"/>
        <v>12</v>
      </c>
      <c r="B7066" s="64">
        <f t="shared" si="884"/>
        <v>711</v>
      </c>
      <c r="C7066" s="64">
        <f t="shared" si="885"/>
        <v>3</v>
      </c>
      <c r="D7066" s="64">
        <f t="shared" si="886"/>
        <v>707</v>
      </c>
      <c r="E7066" s="64">
        <f t="shared" si="887"/>
        <v>3531</v>
      </c>
      <c r="F7066" s="64" t="str">
        <f t="shared" si="880"/>
        <v/>
      </c>
      <c r="G7066" s="64" t="str">
        <f t="shared" si="881"/>
        <v/>
      </c>
      <c r="H7066" s="64" t="str">
        <f t="shared" si="882"/>
        <v/>
      </c>
      <c r="I7066" s="80" t="str">
        <f>IFERROR(VLOOKUP(D7066,Sheet2!A:B,2,0),"")</f>
        <v/>
      </c>
      <c r="J7066" s="64" t="str">
        <f>IFERROR(IF(I7066&lt;&gt;"",VLOOKUP(I7066,Sheet2!B:C,2,0),""),"")</f>
        <v/>
      </c>
      <c r="K7066" s="64" t="str">
        <f>IFERROR( IF(I7066&lt;&gt;"", HLOOKUP(L$2+$A7066,Sheet2!BX:NK,2,0),""),"")</f>
        <v/>
      </c>
      <c r="L7066" t="str">
        <f>IF(OR(HLOOKUP(L$2+$A7066,Sheet2!BX:NK,$B7066,0),HLOOKUP(L$2+$A7066,Sheet2!BX:NK,$B7066,0)&lt;&gt;""),HLOOKUP(L$2+$A7066,Sheet2!BX:NK,$B7066,0),"")</f>
        <v/>
      </c>
      <c r="M7066" t="str">
        <f>IF(OR(HLOOKUP(M$2+$A7066,Sheet2!BY:NL,$B7066,0),HLOOKUP(M$2+$A7066,Sheet2!BY:NL,$B7066,0)&lt;&gt;""),HLOOKUP(M$2+$A7066,Sheet2!BY:NL,$B7066,0),"")</f>
        <v/>
      </c>
      <c r="N7066" t="str">
        <f>IF(OR(HLOOKUP(N$2+$A7066,Sheet2!BZ:NM,$B7066,0),HLOOKUP(N$2+$A7066,Sheet2!BZ:NM,$B7066,0)&lt;&gt;""),HLOOKUP(N$2+$A7066,Sheet2!BZ:NM,$B7066,0),"")</f>
        <v/>
      </c>
      <c r="O7066" t="str">
        <f>IF(OR(HLOOKUP(O$2+$A7066,Sheet2!CA:NN,$B7066,0),HLOOKUP(O$2+$A7066,Sheet2!CA:NN,$B7066,0)&lt;&gt;""),HLOOKUP(O$2+$A7066,Sheet2!CA:NN,$B7066,0),"")</f>
        <v/>
      </c>
      <c r="P7066" t="str">
        <f>IF(OR(HLOOKUP(P$2+$A7066,Sheet2!CB:NO,$B7066,0),HLOOKUP(P$2+$A7066,Sheet2!CB:NO,$B7066,0)&lt;&gt;""),HLOOKUP(P$2+$A7066,Sheet2!CB:NO,$B7066,0),"")</f>
        <v/>
      </c>
      <c r="Q7066" t="str">
        <f>IF(OR(HLOOKUP(Q$2+$A7066,Sheet2!CC:NO,$B7066,0),HLOOKUP(Q$2+$A7066,Sheet2!CC:NO,$B7066,0)&lt;&gt;""),HLOOKUP(Q$2+$A7066,Sheet2!CC:NO,$B7066,0),"")</f>
        <v/>
      </c>
    </row>
    <row r="7067" spans="1:17" x14ac:dyDescent="0.25">
      <c r="A7067" s="64">
        <f t="shared" si="883"/>
        <v>18</v>
      </c>
      <c r="B7067" s="64">
        <f t="shared" si="884"/>
        <v>711</v>
      </c>
      <c r="C7067" s="64">
        <f t="shared" si="885"/>
        <v>4</v>
      </c>
      <c r="D7067" s="64">
        <f t="shared" si="886"/>
        <v>707</v>
      </c>
      <c r="E7067" s="64">
        <f t="shared" si="887"/>
        <v>3531</v>
      </c>
      <c r="F7067" s="64" t="str">
        <f t="shared" si="880"/>
        <v/>
      </c>
      <c r="G7067" s="64" t="str">
        <f t="shared" si="881"/>
        <v/>
      </c>
      <c r="H7067" s="64" t="str">
        <f t="shared" si="882"/>
        <v/>
      </c>
      <c r="I7067" s="80" t="str">
        <f>IFERROR(VLOOKUP(D7067,Sheet2!A:B,2,0),"")</f>
        <v/>
      </c>
      <c r="J7067" s="64" t="str">
        <f>IFERROR(IF(I7067&lt;&gt;"",VLOOKUP(I7067,Sheet2!B:C,2,0),""),"")</f>
        <v/>
      </c>
      <c r="K7067" s="64" t="str">
        <f>IFERROR( IF(I7067&lt;&gt;"", HLOOKUP(L$2+$A7067,Sheet2!BX:NK,2,0),""),"")</f>
        <v/>
      </c>
      <c r="L7067" t="str">
        <f>IF(OR(HLOOKUP(L$2+$A7067,Sheet2!BX:NK,$B7067,0),HLOOKUP(L$2+$A7067,Sheet2!BX:NK,$B7067,0)&lt;&gt;""),HLOOKUP(L$2+$A7067,Sheet2!BX:NK,$B7067,0),"")</f>
        <v/>
      </c>
      <c r="M7067" t="str">
        <f>IF(OR(HLOOKUP(M$2+$A7067,Sheet2!BY:NL,$B7067,0),HLOOKUP(M$2+$A7067,Sheet2!BY:NL,$B7067,0)&lt;&gt;""),HLOOKUP(M$2+$A7067,Sheet2!BY:NL,$B7067,0),"")</f>
        <v/>
      </c>
      <c r="N7067" t="str">
        <f>IF(OR(HLOOKUP(N$2+$A7067,Sheet2!BZ:NM,$B7067,0),HLOOKUP(N$2+$A7067,Sheet2!BZ:NM,$B7067,0)&lt;&gt;""),HLOOKUP(N$2+$A7067,Sheet2!BZ:NM,$B7067,0),"")</f>
        <v/>
      </c>
      <c r="O7067" t="str">
        <f>IF(OR(HLOOKUP(O$2+$A7067,Sheet2!CA:NN,$B7067,0),HLOOKUP(O$2+$A7067,Sheet2!CA:NN,$B7067,0)&lt;&gt;""),HLOOKUP(O$2+$A7067,Sheet2!CA:NN,$B7067,0),"")</f>
        <v/>
      </c>
      <c r="P7067" t="str">
        <f>IF(OR(HLOOKUP(P$2+$A7067,Sheet2!CB:NO,$B7067,0),HLOOKUP(P$2+$A7067,Sheet2!CB:NO,$B7067,0)&lt;&gt;""),HLOOKUP(P$2+$A7067,Sheet2!CB:NO,$B7067,0),"")</f>
        <v/>
      </c>
      <c r="Q7067" t="str">
        <f>IF(OR(HLOOKUP(Q$2+$A7067,Sheet2!CC:NO,$B7067,0),HLOOKUP(Q$2+$A7067,Sheet2!CC:NO,$B7067,0)&lt;&gt;""),HLOOKUP(Q$2+$A7067,Sheet2!CC:NO,$B7067,0),"")</f>
        <v/>
      </c>
    </row>
    <row r="7068" spans="1:17" x14ac:dyDescent="0.25">
      <c r="A7068" s="64">
        <f t="shared" si="883"/>
        <v>24</v>
      </c>
      <c r="B7068" s="64">
        <f t="shared" si="884"/>
        <v>711</v>
      </c>
      <c r="C7068" s="64">
        <f t="shared" si="885"/>
        <v>5</v>
      </c>
      <c r="D7068" s="64">
        <f t="shared" si="886"/>
        <v>707</v>
      </c>
      <c r="E7068" s="64">
        <f t="shared" si="887"/>
        <v>3531</v>
      </c>
      <c r="F7068" s="64" t="str">
        <f t="shared" si="880"/>
        <v/>
      </c>
      <c r="G7068" s="64" t="str">
        <f t="shared" si="881"/>
        <v/>
      </c>
      <c r="H7068" s="64" t="str">
        <f t="shared" si="882"/>
        <v/>
      </c>
      <c r="I7068" s="80" t="str">
        <f>IFERROR(VLOOKUP(D7068,Sheet2!A:B,2,0),"")</f>
        <v/>
      </c>
      <c r="J7068" s="64" t="str">
        <f>IFERROR(IF(I7068&lt;&gt;"",VLOOKUP(I7068,Sheet2!B:C,2,0),""),"")</f>
        <v/>
      </c>
      <c r="K7068" s="64" t="str">
        <f>IFERROR( IF(I7068&lt;&gt;"", HLOOKUP(L$2+$A7068,Sheet2!BX:NK,2,0),""),"")</f>
        <v/>
      </c>
      <c r="L7068" t="str">
        <f>IF(OR(HLOOKUP(L$2+$A7068,Sheet2!BX:NK,$B7068,0),HLOOKUP(L$2+$A7068,Sheet2!BX:NK,$B7068,0)&lt;&gt;""),HLOOKUP(L$2+$A7068,Sheet2!BX:NK,$B7068,0),"")</f>
        <v/>
      </c>
      <c r="M7068" t="str">
        <f>IF(OR(HLOOKUP(M$2+$A7068,Sheet2!BY:NL,$B7068,0),HLOOKUP(M$2+$A7068,Sheet2!BY:NL,$B7068,0)&lt;&gt;""),HLOOKUP(M$2+$A7068,Sheet2!BY:NL,$B7068,0),"")</f>
        <v/>
      </c>
      <c r="N7068" t="str">
        <f>IF(OR(HLOOKUP(N$2+$A7068,Sheet2!BZ:NM,$B7068,0),HLOOKUP(N$2+$A7068,Sheet2!BZ:NM,$B7068,0)&lt;&gt;""),HLOOKUP(N$2+$A7068,Sheet2!BZ:NM,$B7068,0),"")</f>
        <v/>
      </c>
      <c r="O7068" t="str">
        <f>IF(OR(HLOOKUP(O$2+$A7068,Sheet2!CA:NN,$B7068,0),HLOOKUP(O$2+$A7068,Sheet2!CA:NN,$B7068,0)&lt;&gt;""),HLOOKUP(O$2+$A7068,Sheet2!CA:NN,$B7068,0),"")</f>
        <v/>
      </c>
      <c r="P7068" t="str">
        <f>IF(OR(HLOOKUP(P$2+$A7068,Sheet2!CB:NO,$B7068,0),HLOOKUP(P$2+$A7068,Sheet2!CB:NO,$B7068,0)&lt;&gt;""),HLOOKUP(P$2+$A7068,Sheet2!CB:NO,$B7068,0),"")</f>
        <v/>
      </c>
      <c r="Q7068" t="str">
        <f>IF(OR(HLOOKUP(Q$2+$A7068,Sheet2!CC:NO,$B7068,0),HLOOKUP(Q$2+$A7068,Sheet2!CC:NO,$B7068,0)&lt;&gt;""),HLOOKUP(Q$2+$A7068,Sheet2!CC:NO,$B7068,0),"")</f>
        <v/>
      </c>
    </row>
    <row r="7069" spans="1:17" x14ac:dyDescent="0.25">
      <c r="A7069" s="64">
        <f t="shared" si="883"/>
        <v>30</v>
      </c>
      <c r="B7069" s="64">
        <f t="shared" si="884"/>
        <v>711</v>
      </c>
      <c r="C7069" s="64">
        <f t="shared" si="885"/>
        <v>6</v>
      </c>
      <c r="D7069" s="64">
        <f t="shared" si="886"/>
        <v>707</v>
      </c>
      <c r="E7069" s="64">
        <f t="shared" si="887"/>
        <v>3531</v>
      </c>
      <c r="F7069" s="64" t="str">
        <f t="shared" si="880"/>
        <v/>
      </c>
      <c r="G7069" s="64" t="str">
        <f t="shared" si="881"/>
        <v/>
      </c>
      <c r="H7069" s="64" t="str">
        <f t="shared" si="882"/>
        <v/>
      </c>
      <c r="I7069" s="80" t="str">
        <f>IFERROR(VLOOKUP(D7069,Sheet2!A:B,2,0),"")</f>
        <v/>
      </c>
      <c r="J7069" s="64" t="str">
        <f>IFERROR(IF(I7069&lt;&gt;"",VLOOKUP(I7069,Sheet2!B:C,2,0),""),"")</f>
        <v/>
      </c>
      <c r="K7069" s="64" t="str">
        <f>IFERROR( IF(I7069&lt;&gt;"", HLOOKUP(L$2+$A7069,Sheet2!BX:NK,2,0),""),"")</f>
        <v/>
      </c>
      <c r="L7069" t="str">
        <f>IF(OR(HLOOKUP(L$2+$A7069,Sheet2!BX:NK,$B7069,0),HLOOKUP(L$2+$A7069,Sheet2!BX:NK,$B7069,0)&lt;&gt;""),HLOOKUP(L$2+$A7069,Sheet2!BX:NK,$B7069,0),"")</f>
        <v/>
      </c>
      <c r="M7069" t="str">
        <f>IF(OR(HLOOKUP(M$2+$A7069,Sheet2!BY:NL,$B7069,0),HLOOKUP(M$2+$A7069,Sheet2!BY:NL,$B7069,0)&lt;&gt;""),HLOOKUP(M$2+$A7069,Sheet2!BY:NL,$B7069,0),"")</f>
        <v/>
      </c>
      <c r="N7069" t="str">
        <f>IF(OR(HLOOKUP(N$2+$A7069,Sheet2!BZ:NM,$B7069,0),HLOOKUP(N$2+$A7069,Sheet2!BZ:NM,$B7069,0)&lt;&gt;""),HLOOKUP(N$2+$A7069,Sheet2!BZ:NM,$B7069,0),"")</f>
        <v/>
      </c>
      <c r="O7069" t="str">
        <f>IF(OR(HLOOKUP(O$2+$A7069,Sheet2!CA:NN,$B7069,0),HLOOKUP(O$2+$A7069,Sheet2!CA:NN,$B7069,0)&lt;&gt;""),HLOOKUP(O$2+$A7069,Sheet2!CA:NN,$B7069,0),"")</f>
        <v/>
      </c>
      <c r="P7069" t="str">
        <f>IF(OR(HLOOKUP(P$2+$A7069,Sheet2!CB:NO,$B7069,0),HLOOKUP(P$2+$A7069,Sheet2!CB:NO,$B7069,0)&lt;&gt;""),HLOOKUP(P$2+$A7069,Sheet2!CB:NO,$B7069,0),"")</f>
        <v/>
      </c>
      <c r="Q7069" t="str">
        <f>IF(OR(HLOOKUP(Q$2+$A7069,Sheet2!CC:NO,$B7069,0),HLOOKUP(Q$2+$A7069,Sheet2!CC:NO,$B7069,0)&lt;&gt;""),HLOOKUP(Q$2+$A7069,Sheet2!CC:NO,$B7069,0),"")</f>
        <v/>
      </c>
    </row>
    <row r="7070" spans="1:17" x14ac:dyDescent="0.25">
      <c r="A7070" s="64">
        <f t="shared" si="883"/>
        <v>36</v>
      </c>
      <c r="B7070" s="64">
        <f t="shared" si="884"/>
        <v>711</v>
      </c>
      <c r="C7070" s="64">
        <f t="shared" si="885"/>
        <v>7</v>
      </c>
      <c r="D7070" s="64">
        <f t="shared" si="886"/>
        <v>707</v>
      </c>
      <c r="E7070" s="64">
        <f t="shared" si="887"/>
        <v>3531</v>
      </c>
      <c r="F7070" s="64" t="str">
        <f t="shared" si="880"/>
        <v/>
      </c>
      <c r="G7070" s="64" t="str">
        <f t="shared" si="881"/>
        <v/>
      </c>
      <c r="H7070" s="64" t="str">
        <f t="shared" si="882"/>
        <v/>
      </c>
      <c r="I7070" s="80" t="str">
        <f>IFERROR(VLOOKUP(D7070,Sheet2!A:B,2,0),"")</f>
        <v/>
      </c>
      <c r="J7070" s="64" t="str">
        <f>IFERROR(IF(I7070&lt;&gt;"",VLOOKUP(I7070,Sheet2!B:C,2,0),""),"")</f>
        <v/>
      </c>
      <c r="K7070" s="64" t="str">
        <f>IFERROR( IF(I7070&lt;&gt;"", HLOOKUP(L$2+$A7070,Sheet2!BX:NK,2,0),""),"")</f>
        <v/>
      </c>
      <c r="L7070" t="str">
        <f>IF(OR(HLOOKUP(L$2+$A7070,Sheet2!BX:NK,$B7070,0),HLOOKUP(L$2+$A7070,Sheet2!BX:NK,$B7070,0)&lt;&gt;""),HLOOKUP(L$2+$A7070,Sheet2!BX:NK,$B7070,0),"")</f>
        <v/>
      </c>
      <c r="M7070" t="str">
        <f>IF(OR(HLOOKUP(M$2+$A7070,Sheet2!BY:NL,$B7070,0),HLOOKUP(M$2+$A7070,Sheet2!BY:NL,$B7070,0)&lt;&gt;""),HLOOKUP(M$2+$A7070,Sheet2!BY:NL,$B7070,0),"")</f>
        <v/>
      </c>
      <c r="N7070" t="str">
        <f>IF(OR(HLOOKUP(N$2+$A7070,Sheet2!BZ:NM,$B7070,0),HLOOKUP(N$2+$A7070,Sheet2!BZ:NM,$B7070,0)&lt;&gt;""),HLOOKUP(N$2+$A7070,Sheet2!BZ:NM,$B7070,0),"")</f>
        <v/>
      </c>
      <c r="O7070" t="str">
        <f>IF(OR(HLOOKUP(O$2+$A7070,Sheet2!CA:NN,$B7070,0),HLOOKUP(O$2+$A7070,Sheet2!CA:NN,$B7070,0)&lt;&gt;""),HLOOKUP(O$2+$A7070,Sheet2!CA:NN,$B7070,0),"")</f>
        <v/>
      </c>
      <c r="P7070" t="str">
        <f>IF(OR(HLOOKUP(P$2+$A7070,Sheet2!CB:NO,$B7070,0),HLOOKUP(P$2+$A7070,Sheet2!CB:NO,$B7070,0)&lt;&gt;""),HLOOKUP(P$2+$A7070,Sheet2!CB:NO,$B7070,0),"")</f>
        <v/>
      </c>
      <c r="Q7070" t="str">
        <f>IF(OR(HLOOKUP(Q$2+$A7070,Sheet2!CC:NO,$B7070,0),HLOOKUP(Q$2+$A7070,Sheet2!CC:NO,$B7070,0)&lt;&gt;""),HLOOKUP(Q$2+$A7070,Sheet2!CC:NO,$B7070,0),"")</f>
        <v/>
      </c>
    </row>
    <row r="7071" spans="1:17" x14ac:dyDescent="0.25">
      <c r="A7071" s="64">
        <f t="shared" si="883"/>
        <v>42</v>
      </c>
      <c r="B7071" s="64">
        <f t="shared" si="884"/>
        <v>711</v>
      </c>
      <c r="C7071" s="64">
        <f t="shared" si="885"/>
        <v>8</v>
      </c>
      <c r="D7071" s="64">
        <f t="shared" si="886"/>
        <v>707</v>
      </c>
      <c r="E7071" s="64">
        <f t="shared" si="887"/>
        <v>3531</v>
      </c>
      <c r="F7071" s="64" t="str">
        <f t="shared" si="880"/>
        <v/>
      </c>
      <c r="G7071" s="64" t="str">
        <f t="shared" si="881"/>
        <v/>
      </c>
      <c r="H7071" s="64" t="str">
        <f t="shared" si="882"/>
        <v/>
      </c>
      <c r="I7071" s="80" t="str">
        <f>IFERROR(VLOOKUP(D7071,Sheet2!A:B,2,0),"")</f>
        <v/>
      </c>
      <c r="J7071" s="64" t="str">
        <f>IFERROR(IF(I7071&lt;&gt;"",VLOOKUP(I7071,Sheet2!B:C,2,0),""),"")</f>
        <v/>
      </c>
      <c r="K7071" s="64" t="str">
        <f>IFERROR( IF(I7071&lt;&gt;"", HLOOKUP(L$2+$A7071,Sheet2!BX:NK,2,0),""),"")</f>
        <v/>
      </c>
      <c r="L7071" t="str">
        <f>IF(OR(HLOOKUP(L$2+$A7071,Sheet2!BX:NK,$B7071,0),HLOOKUP(L$2+$A7071,Sheet2!BX:NK,$B7071,0)&lt;&gt;""),HLOOKUP(L$2+$A7071,Sheet2!BX:NK,$B7071,0),"")</f>
        <v/>
      </c>
      <c r="M7071" t="str">
        <f>IF(OR(HLOOKUP(M$2+$A7071,Sheet2!BY:NL,$B7071,0),HLOOKUP(M$2+$A7071,Sheet2!BY:NL,$B7071,0)&lt;&gt;""),HLOOKUP(M$2+$A7071,Sheet2!BY:NL,$B7071,0),"")</f>
        <v/>
      </c>
      <c r="N7071" t="str">
        <f>IF(OR(HLOOKUP(N$2+$A7071,Sheet2!BZ:NM,$B7071,0),HLOOKUP(N$2+$A7071,Sheet2!BZ:NM,$B7071,0)&lt;&gt;""),HLOOKUP(N$2+$A7071,Sheet2!BZ:NM,$B7071,0),"")</f>
        <v/>
      </c>
      <c r="O7071" t="str">
        <f>IF(OR(HLOOKUP(O$2+$A7071,Sheet2!CA:NN,$B7071,0),HLOOKUP(O$2+$A7071,Sheet2!CA:NN,$B7071,0)&lt;&gt;""),HLOOKUP(O$2+$A7071,Sheet2!CA:NN,$B7071,0),"")</f>
        <v/>
      </c>
      <c r="P7071" t="str">
        <f>IF(OR(HLOOKUP(P$2+$A7071,Sheet2!CB:NO,$B7071,0),HLOOKUP(P$2+$A7071,Sheet2!CB:NO,$B7071,0)&lt;&gt;""),HLOOKUP(P$2+$A7071,Sheet2!CB:NO,$B7071,0),"")</f>
        <v/>
      </c>
      <c r="Q7071" t="str">
        <f>IF(OR(HLOOKUP(Q$2+$A7071,Sheet2!CC:NO,$B7071,0),HLOOKUP(Q$2+$A7071,Sheet2!CC:NO,$B7071,0)&lt;&gt;""),HLOOKUP(Q$2+$A7071,Sheet2!CC:NO,$B7071,0),"")</f>
        <v/>
      </c>
    </row>
    <row r="7072" spans="1:17" x14ac:dyDescent="0.25">
      <c r="A7072" s="64">
        <f t="shared" si="883"/>
        <v>48</v>
      </c>
      <c r="B7072" s="64">
        <f t="shared" si="884"/>
        <v>711</v>
      </c>
      <c r="C7072" s="64">
        <f t="shared" si="885"/>
        <v>9</v>
      </c>
      <c r="D7072" s="64">
        <f t="shared" si="886"/>
        <v>707</v>
      </c>
      <c r="E7072" s="64">
        <f t="shared" si="887"/>
        <v>3531</v>
      </c>
      <c r="F7072" s="64" t="str">
        <f t="shared" si="880"/>
        <v/>
      </c>
      <c r="G7072" s="64" t="str">
        <f t="shared" si="881"/>
        <v/>
      </c>
      <c r="H7072" s="64" t="str">
        <f t="shared" si="882"/>
        <v/>
      </c>
      <c r="I7072" s="80" t="str">
        <f>IFERROR(VLOOKUP(D7072,Sheet2!A:B,2,0),"")</f>
        <v/>
      </c>
      <c r="J7072" s="64" t="str">
        <f>IFERROR(IF(I7072&lt;&gt;"",VLOOKUP(I7072,Sheet2!B:C,2,0),""),"")</f>
        <v/>
      </c>
      <c r="K7072" s="64" t="str">
        <f>IFERROR( IF(I7072&lt;&gt;"", HLOOKUP(L$2+$A7072,Sheet2!BX:NK,2,0),""),"")</f>
        <v/>
      </c>
      <c r="L7072" t="str">
        <f>IF(OR(HLOOKUP(L$2+$A7072,Sheet2!BX:NK,$B7072,0),HLOOKUP(L$2+$A7072,Sheet2!BX:NK,$B7072,0)&lt;&gt;""),HLOOKUP(L$2+$A7072,Sheet2!BX:NK,$B7072,0),"")</f>
        <v/>
      </c>
      <c r="M7072" t="str">
        <f>IF(OR(HLOOKUP(M$2+$A7072,Sheet2!BY:NL,$B7072,0),HLOOKUP(M$2+$A7072,Sheet2!BY:NL,$B7072,0)&lt;&gt;""),HLOOKUP(M$2+$A7072,Sheet2!BY:NL,$B7072,0),"")</f>
        <v/>
      </c>
      <c r="N7072" t="str">
        <f>IF(OR(HLOOKUP(N$2+$A7072,Sheet2!BZ:NM,$B7072,0),HLOOKUP(N$2+$A7072,Sheet2!BZ:NM,$B7072,0)&lt;&gt;""),HLOOKUP(N$2+$A7072,Sheet2!BZ:NM,$B7072,0),"")</f>
        <v/>
      </c>
      <c r="O7072" t="str">
        <f>IF(OR(HLOOKUP(O$2+$A7072,Sheet2!CA:NN,$B7072,0),HLOOKUP(O$2+$A7072,Sheet2!CA:NN,$B7072,0)&lt;&gt;""),HLOOKUP(O$2+$A7072,Sheet2!CA:NN,$B7072,0),"")</f>
        <v/>
      </c>
      <c r="P7072" t="str">
        <f>IF(OR(HLOOKUP(P$2+$A7072,Sheet2!CB:NO,$B7072,0),HLOOKUP(P$2+$A7072,Sheet2!CB:NO,$B7072,0)&lt;&gt;""),HLOOKUP(P$2+$A7072,Sheet2!CB:NO,$B7072,0),"")</f>
        <v/>
      </c>
      <c r="Q7072" t="str">
        <f>IF(OR(HLOOKUP(Q$2+$A7072,Sheet2!CC:NO,$B7072,0),HLOOKUP(Q$2+$A7072,Sheet2!CC:NO,$B7072,0)&lt;&gt;""),HLOOKUP(Q$2+$A7072,Sheet2!CC:NO,$B7072,0),"")</f>
        <v/>
      </c>
    </row>
    <row r="7073" spans="1:17" x14ac:dyDescent="0.25">
      <c r="A7073" s="64">
        <f t="shared" si="883"/>
        <v>54</v>
      </c>
      <c r="B7073" s="64">
        <f t="shared" si="884"/>
        <v>711</v>
      </c>
      <c r="C7073" s="64">
        <f t="shared" si="885"/>
        <v>10</v>
      </c>
      <c r="D7073" s="64">
        <f t="shared" si="886"/>
        <v>707</v>
      </c>
      <c r="E7073" s="64">
        <f t="shared" si="887"/>
        <v>3531</v>
      </c>
      <c r="F7073" s="64" t="str">
        <f t="shared" si="880"/>
        <v/>
      </c>
      <c r="G7073" s="64" t="str">
        <f t="shared" si="881"/>
        <v/>
      </c>
      <c r="H7073" s="64" t="str">
        <f t="shared" si="882"/>
        <v/>
      </c>
      <c r="I7073" s="80" t="str">
        <f>IFERROR(VLOOKUP(D7073,Sheet2!A:B,2,0),"")</f>
        <v/>
      </c>
      <c r="J7073" s="64" t="str">
        <f>IFERROR(IF(I7073&lt;&gt;"",VLOOKUP(I7073,Sheet2!B:C,2,0),""),"")</f>
        <v/>
      </c>
      <c r="K7073" s="64" t="str">
        <f>IFERROR( IF(I7073&lt;&gt;"", HLOOKUP(L$2+$A7073,Sheet2!BX:NK,2,0),""),"")</f>
        <v/>
      </c>
      <c r="L7073" t="str">
        <f>IF(OR(HLOOKUP(L$2+$A7073,Sheet2!BX:NK,$B7073,0),HLOOKUP(L$2+$A7073,Sheet2!BX:NK,$B7073,0)&lt;&gt;""),HLOOKUP(L$2+$A7073,Sheet2!BX:NK,$B7073,0),"")</f>
        <v/>
      </c>
      <c r="M7073" t="str">
        <f>IF(OR(HLOOKUP(M$2+$A7073,Sheet2!BY:NL,$B7073,0),HLOOKUP(M$2+$A7073,Sheet2!BY:NL,$B7073,0)&lt;&gt;""),HLOOKUP(M$2+$A7073,Sheet2!BY:NL,$B7073,0),"")</f>
        <v/>
      </c>
      <c r="N7073" t="str">
        <f>IF(OR(HLOOKUP(N$2+$A7073,Sheet2!BZ:NM,$B7073,0),HLOOKUP(N$2+$A7073,Sheet2!BZ:NM,$B7073,0)&lt;&gt;""),HLOOKUP(N$2+$A7073,Sheet2!BZ:NM,$B7073,0),"")</f>
        <v/>
      </c>
      <c r="O7073" t="str">
        <f>IF(OR(HLOOKUP(O$2+$A7073,Sheet2!CA:NN,$B7073,0),HLOOKUP(O$2+$A7073,Sheet2!CA:NN,$B7073,0)&lt;&gt;""),HLOOKUP(O$2+$A7073,Sheet2!CA:NN,$B7073,0),"")</f>
        <v/>
      </c>
      <c r="P7073" t="str">
        <f>IF(OR(HLOOKUP(P$2+$A7073,Sheet2!CB:NO,$B7073,0),HLOOKUP(P$2+$A7073,Sheet2!CB:NO,$B7073,0)&lt;&gt;""),HLOOKUP(P$2+$A7073,Sheet2!CB:NO,$B7073,0),"")</f>
        <v/>
      </c>
      <c r="Q7073" t="str">
        <f>IF(OR(HLOOKUP(Q$2+$A7073,Sheet2!CC:NO,$B7073,0),HLOOKUP(Q$2+$A7073,Sheet2!CC:NO,$B7073,0)&lt;&gt;""),HLOOKUP(Q$2+$A7073,Sheet2!CC:NO,$B7073,0),"")</f>
        <v/>
      </c>
    </row>
    <row r="7074" spans="1:17" x14ac:dyDescent="0.25">
      <c r="A7074" s="64">
        <f t="shared" si="883"/>
        <v>0</v>
      </c>
      <c r="B7074" s="64">
        <f t="shared" si="884"/>
        <v>712</v>
      </c>
      <c r="C7074" s="64">
        <f t="shared" si="885"/>
        <v>1</v>
      </c>
      <c r="D7074" s="64">
        <f t="shared" si="886"/>
        <v>708</v>
      </c>
      <c r="E7074" s="64">
        <f t="shared" si="887"/>
        <v>3536</v>
      </c>
      <c r="F7074" s="64" t="str">
        <f t="shared" si="880"/>
        <v/>
      </c>
      <c r="G7074" s="64" t="str">
        <f t="shared" si="881"/>
        <v/>
      </c>
      <c r="H7074" s="64" t="str">
        <f t="shared" si="882"/>
        <v/>
      </c>
      <c r="I7074" s="80" t="str">
        <f>IFERROR(VLOOKUP(D7074,Sheet2!A:B,2,0),"")</f>
        <v/>
      </c>
      <c r="J7074" s="64" t="str">
        <f>IFERROR(IF(I7074&lt;&gt;"",VLOOKUP(I7074,Sheet2!B:C,2,0),""),"")</f>
        <v/>
      </c>
      <c r="K7074" s="64" t="str">
        <f>IFERROR( IF(I7074&lt;&gt;"", HLOOKUP(L$2+$A7074,Sheet2!BX:NK,2,0),""),"")</f>
        <v/>
      </c>
      <c r="L7074" t="str">
        <f>IF(OR(HLOOKUP(L$2+$A7074,Sheet2!BX:NK,$B7074,0),HLOOKUP(L$2+$A7074,Sheet2!BX:NK,$B7074,0)&lt;&gt;""),HLOOKUP(L$2+$A7074,Sheet2!BX:NK,$B7074,0),"")</f>
        <v/>
      </c>
      <c r="M7074" t="str">
        <f>IF(OR(HLOOKUP(M$2+$A7074,Sheet2!BY:NL,$B7074,0),HLOOKUP(M$2+$A7074,Sheet2!BY:NL,$B7074,0)&lt;&gt;""),HLOOKUP(M$2+$A7074,Sheet2!BY:NL,$B7074,0),"")</f>
        <v/>
      </c>
      <c r="N7074" t="str">
        <f>IF(OR(HLOOKUP(N$2+$A7074,Sheet2!BZ:NM,$B7074,0),HLOOKUP(N$2+$A7074,Sheet2!BZ:NM,$B7074,0)&lt;&gt;""),HLOOKUP(N$2+$A7074,Sheet2!BZ:NM,$B7074,0),"")</f>
        <v/>
      </c>
      <c r="O7074" t="str">
        <f>IF(OR(HLOOKUP(O$2+$A7074,Sheet2!CA:NN,$B7074,0),HLOOKUP(O$2+$A7074,Sheet2!CA:NN,$B7074,0)&lt;&gt;""),HLOOKUP(O$2+$A7074,Sheet2!CA:NN,$B7074,0),"")</f>
        <v/>
      </c>
      <c r="P7074" t="str">
        <f>IF(OR(HLOOKUP(P$2+$A7074,Sheet2!CB:NO,$B7074,0),HLOOKUP(P$2+$A7074,Sheet2!CB:NO,$B7074,0)&lt;&gt;""),HLOOKUP(P$2+$A7074,Sheet2!CB:NO,$B7074,0),"")</f>
        <v/>
      </c>
      <c r="Q7074" t="str">
        <f>IF(OR(HLOOKUP(Q$2+$A7074,Sheet2!CC:NO,$B7074,0),HLOOKUP(Q$2+$A7074,Sheet2!CC:NO,$B7074,0)&lt;&gt;""),HLOOKUP(Q$2+$A7074,Sheet2!CC:NO,$B7074,0),"")</f>
        <v/>
      </c>
    </row>
    <row r="7075" spans="1:17" x14ac:dyDescent="0.25">
      <c r="A7075" s="64">
        <f t="shared" si="883"/>
        <v>6</v>
      </c>
      <c r="B7075" s="64">
        <f t="shared" si="884"/>
        <v>712</v>
      </c>
      <c r="C7075" s="64">
        <f t="shared" si="885"/>
        <v>2</v>
      </c>
      <c r="D7075" s="64">
        <f t="shared" si="886"/>
        <v>708</v>
      </c>
      <c r="E7075" s="64">
        <f t="shared" si="887"/>
        <v>3536</v>
      </c>
      <c r="F7075" s="64" t="str">
        <f t="shared" si="880"/>
        <v/>
      </c>
      <c r="G7075" s="64" t="str">
        <f t="shared" si="881"/>
        <v/>
      </c>
      <c r="H7075" s="64" t="str">
        <f t="shared" si="882"/>
        <v/>
      </c>
      <c r="I7075" s="80" t="str">
        <f>IFERROR(VLOOKUP(D7075,Sheet2!A:B,2,0),"")</f>
        <v/>
      </c>
      <c r="J7075" s="64" t="str">
        <f>IFERROR(IF(I7075&lt;&gt;"",VLOOKUP(I7075,Sheet2!B:C,2,0),""),"")</f>
        <v/>
      </c>
      <c r="K7075" s="64" t="str">
        <f>IFERROR( IF(I7075&lt;&gt;"", HLOOKUP(L$2+$A7075,Sheet2!BX:NK,2,0),""),"")</f>
        <v/>
      </c>
      <c r="L7075" t="str">
        <f>IF(OR(HLOOKUP(L$2+$A7075,Sheet2!BX:NK,$B7075,0),HLOOKUP(L$2+$A7075,Sheet2!BX:NK,$B7075,0)&lt;&gt;""),HLOOKUP(L$2+$A7075,Sheet2!BX:NK,$B7075,0),"")</f>
        <v/>
      </c>
      <c r="M7075" t="str">
        <f>IF(OR(HLOOKUP(M$2+$A7075,Sheet2!BY:NL,$B7075,0),HLOOKUP(M$2+$A7075,Sheet2!BY:NL,$B7075,0)&lt;&gt;""),HLOOKUP(M$2+$A7075,Sheet2!BY:NL,$B7075,0),"")</f>
        <v/>
      </c>
      <c r="N7075" t="str">
        <f>IF(OR(HLOOKUP(N$2+$A7075,Sheet2!BZ:NM,$B7075,0),HLOOKUP(N$2+$A7075,Sheet2!BZ:NM,$B7075,0)&lt;&gt;""),HLOOKUP(N$2+$A7075,Sheet2!BZ:NM,$B7075,0),"")</f>
        <v/>
      </c>
      <c r="O7075" t="str">
        <f>IF(OR(HLOOKUP(O$2+$A7075,Sheet2!CA:NN,$B7075,0),HLOOKUP(O$2+$A7075,Sheet2!CA:NN,$B7075,0)&lt;&gt;""),HLOOKUP(O$2+$A7075,Sheet2!CA:NN,$B7075,0),"")</f>
        <v/>
      </c>
      <c r="P7075" t="str">
        <f>IF(OR(HLOOKUP(P$2+$A7075,Sheet2!CB:NO,$B7075,0),HLOOKUP(P$2+$A7075,Sheet2!CB:NO,$B7075,0)&lt;&gt;""),HLOOKUP(P$2+$A7075,Sheet2!CB:NO,$B7075,0),"")</f>
        <v/>
      </c>
      <c r="Q7075" t="str">
        <f>IF(OR(HLOOKUP(Q$2+$A7075,Sheet2!CC:NO,$B7075,0),HLOOKUP(Q$2+$A7075,Sheet2!CC:NO,$B7075,0)&lt;&gt;""),HLOOKUP(Q$2+$A7075,Sheet2!CC:NO,$B7075,0),"")</f>
        <v/>
      </c>
    </row>
    <row r="7076" spans="1:17" x14ac:dyDescent="0.25">
      <c r="A7076" s="64">
        <f t="shared" si="883"/>
        <v>12</v>
      </c>
      <c r="B7076" s="64">
        <f t="shared" si="884"/>
        <v>712</v>
      </c>
      <c r="C7076" s="64">
        <f t="shared" si="885"/>
        <v>3</v>
      </c>
      <c r="D7076" s="64">
        <f t="shared" si="886"/>
        <v>708</v>
      </c>
      <c r="E7076" s="64">
        <f t="shared" si="887"/>
        <v>3536</v>
      </c>
      <c r="F7076" s="64" t="str">
        <f t="shared" si="880"/>
        <v/>
      </c>
      <c r="G7076" s="64" t="str">
        <f t="shared" si="881"/>
        <v/>
      </c>
      <c r="H7076" s="64" t="str">
        <f t="shared" si="882"/>
        <v/>
      </c>
      <c r="I7076" s="80" t="str">
        <f>IFERROR(VLOOKUP(D7076,Sheet2!A:B,2,0),"")</f>
        <v/>
      </c>
      <c r="J7076" s="64" t="str">
        <f>IFERROR(IF(I7076&lt;&gt;"",VLOOKUP(I7076,Sheet2!B:C,2,0),""),"")</f>
        <v/>
      </c>
      <c r="K7076" s="64" t="str">
        <f>IFERROR( IF(I7076&lt;&gt;"", HLOOKUP(L$2+$A7076,Sheet2!BX:NK,2,0),""),"")</f>
        <v/>
      </c>
      <c r="L7076" t="str">
        <f>IF(OR(HLOOKUP(L$2+$A7076,Sheet2!BX:NK,$B7076,0),HLOOKUP(L$2+$A7076,Sheet2!BX:NK,$B7076,0)&lt;&gt;""),HLOOKUP(L$2+$A7076,Sheet2!BX:NK,$B7076,0),"")</f>
        <v/>
      </c>
      <c r="M7076" t="str">
        <f>IF(OR(HLOOKUP(M$2+$A7076,Sheet2!BY:NL,$B7076,0),HLOOKUP(M$2+$A7076,Sheet2!BY:NL,$B7076,0)&lt;&gt;""),HLOOKUP(M$2+$A7076,Sheet2!BY:NL,$B7076,0),"")</f>
        <v/>
      </c>
      <c r="N7076" t="str">
        <f>IF(OR(HLOOKUP(N$2+$A7076,Sheet2!BZ:NM,$B7076,0),HLOOKUP(N$2+$A7076,Sheet2!BZ:NM,$B7076,0)&lt;&gt;""),HLOOKUP(N$2+$A7076,Sheet2!BZ:NM,$B7076,0),"")</f>
        <v/>
      </c>
      <c r="O7076" t="str">
        <f>IF(OR(HLOOKUP(O$2+$A7076,Sheet2!CA:NN,$B7076,0),HLOOKUP(O$2+$A7076,Sheet2!CA:NN,$B7076,0)&lt;&gt;""),HLOOKUP(O$2+$A7076,Sheet2!CA:NN,$B7076,0),"")</f>
        <v/>
      </c>
      <c r="P7076" t="str">
        <f>IF(OR(HLOOKUP(P$2+$A7076,Sheet2!CB:NO,$B7076,0),HLOOKUP(P$2+$A7076,Sheet2!CB:NO,$B7076,0)&lt;&gt;""),HLOOKUP(P$2+$A7076,Sheet2!CB:NO,$B7076,0),"")</f>
        <v/>
      </c>
      <c r="Q7076" t="str">
        <f>IF(OR(HLOOKUP(Q$2+$A7076,Sheet2!CC:NO,$B7076,0),HLOOKUP(Q$2+$A7076,Sheet2!CC:NO,$B7076,0)&lt;&gt;""),HLOOKUP(Q$2+$A7076,Sheet2!CC:NO,$B7076,0),"")</f>
        <v/>
      </c>
    </row>
    <row r="7077" spans="1:17" x14ac:dyDescent="0.25">
      <c r="A7077" s="64">
        <f t="shared" si="883"/>
        <v>18</v>
      </c>
      <c r="B7077" s="64">
        <f t="shared" si="884"/>
        <v>712</v>
      </c>
      <c r="C7077" s="64">
        <f t="shared" si="885"/>
        <v>4</v>
      </c>
      <c r="D7077" s="64">
        <f t="shared" si="886"/>
        <v>708</v>
      </c>
      <c r="E7077" s="64">
        <f t="shared" si="887"/>
        <v>3536</v>
      </c>
      <c r="F7077" s="64" t="str">
        <f t="shared" si="880"/>
        <v/>
      </c>
      <c r="G7077" s="64" t="str">
        <f t="shared" si="881"/>
        <v/>
      </c>
      <c r="H7077" s="64" t="str">
        <f t="shared" si="882"/>
        <v/>
      </c>
      <c r="I7077" s="80" t="str">
        <f>IFERROR(VLOOKUP(D7077,Sheet2!A:B,2,0),"")</f>
        <v/>
      </c>
      <c r="J7077" s="64" t="str">
        <f>IFERROR(IF(I7077&lt;&gt;"",VLOOKUP(I7077,Sheet2!B:C,2,0),""),"")</f>
        <v/>
      </c>
      <c r="K7077" s="64" t="str">
        <f>IFERROR( IF(I7077&lt;&gt;"", HLOOKUP(L$2+$A7077,Sheet2!BX:NK,2,0),""),"")</f>
        <v/>
      </c>
      <c r="L7077" t="str">
        <f>IF(OR(HLOOKUP(L$2+$A7077,Sheet2!BX:NK,$B7077,0),HLOOKUP(L$2+$A7077,Sheet2!BX:NK,$B7077,0)&lt;&gt;""),HLOOKUP(L$2+$A7077,Sheet2!BX:NK,$B7077,0),"")</f>
        <v/>
      </c>
      <c r="M7077" t="str">
        <f>IF(OR(HLOOKUP(M$2+$A7077,Sheet2!BY:NL,$B7077,0),HLOOKUP(M$2+$A7077,Sheet2!BY:NL,$B7077,0)&lt;&gt;""),HLOOKUP(M$2+$A7077,Sheet2!BY:NL,$B7077,0),"")</f>
        <v/>
      </c>
      <c r="N7077" t="str">
        <f>IF(OR(HLOOKUP(N$2+$A7077,Sheet2!BZ:NM,$B7077,0),HLOOKUP(N$2+$A7077,Sheet2!BZ:NM,$B7077,0)&lt;&gt;""),HLOOKUP(N$2+$A7077,Sheet2!BZ:NM,$B7077,0),"")</f>
        <v/>
      </c>
      <c r="O7077" t="str">
        <f>IF(OR(HLOOKUP(O$2+$A7077,Sheet2!CA:NN,$B7077,0),HLOOKUP(O$2+$A7077,Sheet2!CA:NN,$B7077,0)&lt;&gt;""),HLOOKUP(O$2+$A7077,Sheet2!CA:NN,$B7077,0),"")</f>
        <v/>
      </c>
      <c r="P7077" t="str">
        <f>IF(OR(HLOOKUP(P$2+$A7077,Sheet2!CB:NO,$B7077,0),HLOOKUP(P$2+$A7077,Sheet2!CB:NO,$B7077,0)&lt;&gt;""),HLOOKUP(P$2+$A7077,Sheet2!CB:NO,$B7077,0),"")</f>
        <v/>
      </c>
      <c r="Q7077" t="str">
        <f>IF(OR(HLOOKUP(Q$2+$A7077,Sheet2!CC:NO,$B7077,0),HLOOKUP(Q$2+$A7077,Sheet2!CC:NO,$B7077,0)&lt;&gt;""),HLOOKUP(Q$2+$A7077,Sheet2!CC:NO,$B7077,0),"")</f>
        <v/>
      </c>
    </row>
    <row r="7078" spans="1:17" x14ac:dyDescent="0.25">
      <c r="A7078" s="64">
        <f t="shared" si="883"/>
        <v>24</v>
      </c>
      <c r="B7078" s="64">
        <f t="shared" si="884"/>
        <v>712</v>
      </c>
      <c r="C7078" s="64">
        <f t="shared" si="885"/>
        <v>5</v>
      </c>
      <c r="D7078" s="64">
        <f t="shared" si="886"/>
        <v>708</v>
      </c>
      <c r="E7078" s="64">
        <f t="shared" si="887"/>
        <v>3536</v>
      </c>
      <c r="F7078" s="64" t="str">
        <f t="shared" si="880"/>
        <v/>
      </c>
      <c r="G7078" s="64" t="str">
        <f t="shared" si="881"/>
        <v/>
      </c>
      <c r="H7078" s="64" t="str">
        <f t="shared" si="882"/>
        <v/>
      </c>
      <c r="I7078" s="80" t="str">
        <f>IFERROR(VLOOKUP(D7078,Sheet2!A:B,2,0),"")</f>
        <v/>
      </c>
      <c r="J7078" s="64" t="str">
        <f>IFERROR(IF(I7078&lt;&gt;"",VLOOKUP(I7078,Sheet2!B:C,2,0),""),"")</f>
        <v/>
      </c>
      <c r="K7078" s="64" t="str">
        <f>IFERROR( IF(I7078&lt;&gt;"", HLOOKUP(L$2+$A7078,Sheet2!BX:NK,2,0),""),"")</f>
        <v/>
      </c>
      <c r="L7078" t="str">
        <f>IF(OR(HLOOKUP(L$2+$A7078,Sheet2!BX:NK,$B7078,0),HLOOKUP(L$2+$A7078,Sheet2!BX:NK,$B7078,0)&lt;&gt;""),HLOOKUP(L$2+$A7078,Sheet2!BX:NK,$B7078,0),"")</f>
        <v/>
      </c>
      <c r="M7078" t="str">
        <f>IF(OR(HLOOKUP(M$2+$A7078,Sheet2!BY:NL,$B7078,0),HLOOKUP(M$2+$A7078,Sheet2!BY:NL,$B7078,0)&lt;&gt;""),HLOOKUP(M$2+$A7078,Sheet2!BY:NL,$B7078,0),"")</f>
        <v/>
      </c>
      <c r="N7078" t="str">
        <f>IF(OR(HLOOKUP(N$2+$A7078,Sheet2!BZ:NM,$B7078,0),HLOOKUP(N$2+$A7078,Sheet2!BZ:NM,$B7078,0)&lt;&gt;""),HLOOKUP(N$2+$A7078,Sheet2!BZ:NM,$B7078,0),"")</f>
        <v/>
      </c>
      <c r="O7078" t="str">
        <f>IF(OR(HLOOKUP(O$2+$A7078,Sheet2!CA:NN,$B7078,0),HLOOKUP(O$2+$A7078,Sheet2!CA:NN,$B7078,0)&lt;&gt;""),HLOOKUP(O$2+$A7078,Sheet2!CA:NN,$B7078,0),"")</f>
        <v/>
      </c>
      <c r="P7078" t="str">
        <f>IF(OR(HLOOKUP(P$2+$A7078,Sheet2!CB:NO,$B7078,0),HLOOKUP(P$2+$A7078,Sheet2!CB:NO,$B7078,0)&lt;&gt;""),HLOOKUP(P$2+$A7078,Sheet2!CB:NO,$B7078,0),"")</f>
        <v/>
      </c>
      <c r="Q7078" t="str">
        <f>IF(OR(HLOOKUP(Q$2+$A7078,Sheet2!CC:NO,$B7078,0),HLOOKUP(Q$2+$A7078,Sheet2!CC:NO,$B7078,0)&lt;&gt;""),HLOOKUP(Q$2+$A7078,Sheet2!CC:NO,$B7078,0),"")</f>
        <v/>
      </c>
    </row>
    <row r="7079" spans="1:17" x14ac:dyDescent="0.25">
      <c r="A7079" s="64">
        <f t="shared" si="883"/>
        <v>30</v>
      </c>
      <c r="B7079" s="64">
        <f t="shared" si="884"/>
        <v>712</v>
      </c>
      <c r="C7079" s="64">
        <f t="shared" si="885"/>
        <v>6</v>
      </c>
      <c r="D7079" s="64">
        <f t="shared" si="886"/>
        <v>708</v>
      </c>
      <c r="E7079" s="64">
        <f t="shared" si="887"/>
        <v>3536</v>
      </c>
      <c r="F7079" s="64" t="str">
        <f t="shared" si="880"/>
        <v/>
      </c>
      <c r="G7079" s="64" t="str">
        <f t="shared" si="881"/>
        <v/>
      </c>
      <c r="H7079" s="64" t="str">
        <f t="shared" si="882"/>
        <v/>
      </c>
      <c r="I7079" s="80" t="str">
        <f>IFERROR(VLOOKUP(D7079,Sheet2!A:B,2,0),"")</f>
        <v/>
      </c>
      <c r="J7079" s="64" t="str">
        <f>IFERROR(IF(I7079&lt;&gt;"",VLOOKUP(I7079,Sheet2!B:C,2,0),""),"")</f>
        <v/>
      </c>
      <c r="K7079" s="64" t="str">
        <f>IFERROR( IF(I7079&lt;&gt;"", HLOOKUP(L$2+$A7079,Sheet2!BX:NK,2,0),""),"")</f>
        <v/>
      </c>
      <c r="L7079" t="str">
        <f>IF(OR(HLOOKUP(L$2+$A7079,Sheet2!BX:NK,$B7079,0),HLOOKUP(L$2+$A7079,Sheet2!BX:NK,$B7079,0)&lt;&gt;""),HLOOKUP(L$2+$A7079,Sheet2!BX:NK,$B7079,0),"")</f>
        <v/>
      </c>
      <c r="M7079" t="str">
        <f>IF(OR(HLOOKUP(M$2+$A7079,Sheet2!BY:NL,$B7079,0),HLOOKUP(M$2+$A7079,Sheet2!BY:NL,$B7079,0)&lt;&gt;""),HLOOKUP(M$2+$A7079,Sheet2!BY:NL,$B7079,0),"")</f>
        <v/>
      </c>
      <c r="N7079" t="str">
        <f>IF(OR(HLOOKUP(N$2+$A7079,Sheet2!BZ:NM,$B7079,0),HLOOKUP(N$2+$A7079,Sheet2!BZ:NM,$B7079,0)&lt;&gt;""),HLOOKUP(N$2+$A7079,Sheet2!BZ:NM,$B7079,0),"")</f>
        <v/>
      </c>
      <c r="O7079" t="str">
        <f>IF(OR(HLOOKUP(O$2+$A7079,Sheet2!CA:NN,$B7079,0),HLOOKUP(O$2+$A7079,Sheet2!CA:NN,$B7079,0)&lt;&gt;""),HLOOKUP(O$2+$A7079,Sheet2!CA:NN,$B7079,0),"")</f>
        <v/>
      </c>
      <c r="P7079" t="str">
        <f>IF(OR(HLOOKUP(P$2+$A7079,Sheet2!CB:NO,$B7079,0),HLOOKUP(P$2+$A7079,Sheet2!CB:NO,$B7079,0)&lt;&gt;""),HLOOKUP(P$2+$A7079,Sheet2!CB:NO,$B7079,0),"")</f>
        <v/>
      </c>
      <c r="Q7079" t="str">
        <f>IF(OR(HLOOKUP(Q$2+$A7079,Sheet2!CC:NO,$B7079,0),HLOOKUP(Q$2+$A7079,Sheet2!CC:NO,$B7079,0)&lt;&gt;""),HLOOKUP(Q$2+$A7079,Sheet2!CC:NO,$B7079,0),"")</f>
        <v/>
      </c>
    </row>
    <row r="7080" spans="1:17" x14ac:dyDescent="0.25">
      <c r="A7080" s="64">
        <f t="shared" si="883"/>
        <v>36</v>
      </c>
      <c r="B7080" s="64">
        <f t="shared" si="884"/>
        <v>712</v>
      </c>
      <c r="C7080" s="64">
        <f t="shared" si="885"/>
        <v>7</v>
      </c>
      <c r="D7080" s="64">
        <f t="shared" si="886"/>
        <v>708</v>
      </c>
      <c r="E7080" s="64">
        <f t="shared" si="887"/>
        <v>3536</v>
      </c>
      <c r="F7080" s="64" t="str">
        <f t="shared" si="880"/>
        <v/>
      </c>
      <c r="G7080" s="64" t="str">
        <f t="shared" si="881"/>
        <v/>
      </c>
      <c r="H7080" s="64" t="str">
        <f t="shared" si="882"/>
        <v/>
      </c>
      <c r="I7080" s="80" t="str">
        <f>IFERROR(VLOOKUP(D7080,Sheet2!A:B,2,0),"")</f>
        <v/>
      </c>
      <c r="J7080" s="64" t="str">
        <f>IFERROR(IF(I7080&lt;&gt;"",VLOOKUP(I7080,Sheet2!B:C,2,0),""),"")</f>
        <v/>
      </c>
      <c r="K7080" s="64" t="str">
        <f>IFERROR( IF(I7080&lt;&gt;"", HLOOKUP(L$2+$A7080,Sheet2!BX:NK,2,0),""),"")</f>
        <v/>
      </c>
      <c r="L7080" t="str">
        <f>IF(OR(HLOOKUP(L$2+$A7080,Sheet2!BX:NK,$B7080,0),HLOOKUP(L$2+$A7080,Sheet2!BX:NK,$B7080,0)&lt;&gt;""),HLOOKUP(L$2+$A7080,Sheet2!BX:NK,$B7080,0),"")</f>
        <v/>
      </c>
      <c r="M7080" t="str">
        <f>IF(OR(HLOOKUP(M$2+$A7080,Sheet2!BY:NL,$B7080,0),HLOOKUP(M$2+$A7080,Sheet2!BY:NL,$B7080,0)&lt;&gt;""),HLOOKUP(M$2+$A7080,Sheet2!BY:NL,$B7080,0),"")</f>
        <v/>
      </c>
      <c r="N7080" t="str">
        <f>IF(OR(HLOOKUP(N$2+$A7080,Sheet2!BZ:NM,$B7080,0),HLOOKUP(N$2+$A7080,Sheet2!BZ:NM,$B7080,0)&lt;&gt;""),HLOOKUP(N$2+$A7080,Sheet2!BZ:NM,$B7080,0),"")</f>
        <v/>
      </c>
      <c r="O7080" t="str">
        <f>IF(OR(HLOOKUP(O$2+$A7080,Sheet2!CA:NN,$B7080,0),HLOOKUP(O$2+$A7080,Sheet2!CA:NN,$B7080,0)&lt;&gt;""),HLOOKUP(O$2+$A7080,Sheet2!CA:NN,$B7080,0),"")</f>
        <v/>
      </c>
      <c r="P7080" t="str">
        <f>IF(OR(HLOOKUP(P$2+$A7080,Sheet2!CB:NO,$B7080,0),HLOOKUP(P$2+$A7080,Sheet2!CB:NO,$B7080,0)&lt;&gt;""),HLOOKUP(P$2+$A7080,Sheet2!CB:NO,$B7080,0),"")</f>
        <v/>
      </c>
      <c r="Q7080" t="str">
        <f>IF(OR(HLOOKUP(Q$2+$A7080,Sheet2!CC:NO,$B7080,0),HLOOKUP(Q$2+$A7080,Sheet2!CC:NO,$B7080,0)&lt;&gt;""),HLOOKUP(Q$2+$A7080,Sheet2!CC:NO,$B7080,0),"")</f>
        <v/>
      </c>
    </row>
    <row r="7081" spans="1:17" x14ac:dyDescent="0.25">
      <c r="A7081" s="64">
        <f t="shared" si="883"/>
        <v>42</v>
      </c>
      <c r="B7081" s="64">
        <f t="shared" si="884"/>
        <v>712</v>
      </c>
      <c r="C7081" s="64">
        <f t="shared" si="885"/>
        <v>8</v>
      </c>
      <c r="D7081" s="64">
        <f t="shared" si="886"/>
        <v>708</v>
      </c>
      <c r="E7081" s="64">
        <f t="shared" si="887"/>
        <v>3536</v>
      </c>
      <c r="F7081" s="64" t="str">
        <f t="shared" si="880"/>
        <v/>
      </c>
      <c r="G7081" s="64" t="str">
        <f t="shared" si="881"/>
        <v/>
      </c>
      <c r="H7081" s="64" t="str">
        <f t="shared" si="882"/>
        <v/>
      </c>
      <c r="I7081" s="80" t="str">
        <f>IFERROR(VLOOKUP(D7081,Sheet2!A:B,2,0),"")</f>
        <v/>
      </c>
      <c r="J7081" s="64" t="str">
        <f>IFERROR(IF(I7081&lt;&gt;"",VLOOKUP(I7081,Sheet2!B:C,2,0),""),"")</f>
        <v/>
      </c>
      <c r="K7081" s="64" t="str">
        <f>IFERROR( IF(I7081&lt;&gt;"", HLOOKUP(L$2+$A7081,Sheet2!BX:NK,2,0),""),"")</f>
        <v/>
      </c>
      <c r="L7081" t="str">
        <f>IF(OR(HLOOKUP(L$2+$A7081,Sheet2!BX:NK,$B7081,0),HLOOKUP(L$2+$A7081,Sheet2!BX:NK,$B7081,0)&lt;&gt;""),HLOOKUP(L$2+$A7081,Sheet2!BX:NK,$B7081,0),"")</f>
        <v/>
      </c>
      <c r="M7081" t="str">
        <f>IF(OR(HLOOKUP(M$2+$A7081,Sheet2!BY:NL,$B7081,0),HLOOKUP(M$2+$A7081,Sheet2!BY:NL,$B7081,0)&lt;&gt;""),HLOOKUP(M$2+$A7081,Sheet2!BY:NL,$B7081,0),"")</f>
        <v/>
      </c>
      <c r="N7081" t="str">
        <f>IF(OR(HLOOKUP(N$2+$A7081,Sheet2!BZ:NM,$B7081,0),HLOOKUP(N$2+$A7081,Sheet2!BZ:NM,$B7081,0)&lt;&gt;""),HLOOKUP(N$2+$A7081,Sheet2!BZ:NM,$B7081,0),"")</f>
        <v/>
      </c>
      <c r="O7081" t="str">
        <f>IF(OR(HLOOKUP(O$2+$A7081,Sheet2!CA:NN,$B7081,0),HLOOKUP(O$2+$A7081,Sheet2!CA:NN,$B7081,0)&lt;&gt;""),HLOOKUP(O$2+$A7081,Sheet2!CA:NN,$B7081,0),"")</f>
        <v/>
      </c>
      <c r="P7081" t="str">
        <f>IF(OR(HLOOKUP(P$2+$A7081,Sheet2!CB:NO,$B7081,0),HLOOKUP(P$2+$A7081,Sheet2!CB:NO,$B7081,0)&lt;&gt;""),HLOOKUP(P$2+$A7081,Sheet2!CB:NO,$B7081,0),"")</f>
        <v/>
      </c>
      <c r="Q7081" t="str">
        <f>IF(OR(HLOOKUP(Q$2+$A7081,Sheet2!CC:NO,$B7081,0),HLOOKUP(Q$2+$A7081,Sheet2!CC:NO,$B7081,0)&lt;&gt;""),HLOOKUP(Q$2+$A7081,Sheet2!CC:NO,$B7081,0),"")</f>
        <v/>
      </c>
    </row>
    <row r="7082" spans="1:17" x14ac:dyDescent="0.25">
      <c r="A7082" s="64">
        <f t="shared" si="883"/>
        <v>48</v>
      </c>
      <c r="B7082" s="64">
        <f t="shared" si="884"/>
        <v>712</v>
      </c>
      <c r="C7082" s="64">
        <f t="shared" si="885"/>
        <v>9</v>
      </c>
      <c r="D7082" s="64">
        <f t="shared" si="886"/>
        <v>708</v>
      </c>
      <c r="E7082" s="64">
        <f t="shared" si="887"/>
        <v>3536</v>
      </c>
      <c r="F7082" s="64" t="str">
        <f t="shared" si="880"/>
        <v/>
      </c>
      <c r="G7082" s="64" t="str">
        <f t="shared" si="881"/>
        <v/>
      </c>
      <c r="H7082" s="64" t="str">
        <f t="shared" si="882"/>
        <v/>
      </c>
      <c r="I7082" s="80" t="str">
        <f>IFERROR(VLOOKUP(D7082,Sheet2!A:B,2,0),"")</f>
        <v/>
      </c>
      <c r="J7082" s="64" t="str">
        <f>IFERROR(IF(I7082&lt;&gt;"",VLOOKUP(I7082,Sheet2!B:C,2,0),""),"")</f>
        <v/>
      </c>
      <c r="K7082" s="64" t="str">
        <f>IFERROR( IF(I7082&lt;&gt;"", HLOOKUP(L$2+$A7082,Sheet2!BX:NK,2,0),""),"")</f>
        <v/>
      </c>
      <c r="L7082" t="str">
        <f>IF(OR(HLOOKUP(L$2+$A7082,Sheet2!BX:NK,$B7082,0),HLOOKUP(L$2+$A7082,Sheet2!BX:NK,$B7082,0)&lt;&gt;""),HLOOKUP(L$2+$A7082,Sheet2!BX:NK,$B7082,0),"")</f>
        <v/>
      </c>
      <c r="M7082" t="str">
        <f>IF(OR(HLOOKUP(M$2+$A7082,Sheet2!BY:NL,$B7082,0),HLOOKUP(M$2+$A7082,Sheet2!BY:NL,$B7082,0)&lt;&gt;""),HLOOKUP(M$2+$A7082,Sheet2!BY:NL,$B7082,0),"")</f>
        <v/>
      </c>
      <c r="N7082" t="str">
        <f>IF(OR(HLOOKUP(N$2+$A7082,Sheet2!BZ:NM,$B7082,0),HLOOKUP(N$2+$A7082,Sheet2!BZ:NM,$B7082,0)&lt;&gt;""),HLOOKUP(N$2+$A7082,Sheet2!BZ:NM,$B7082,0),"")</f>
        <v/>
      </c>
      <c r="O7082" t="str">
        <f>IF(OR(HLOOKUP(O$2+$A7082,Sheet2!CA:NN,$B7082,0),HLOOKUP(O$2+$A7082,Sheet2!CA:NN,$B7082,0)&lt;&gt;""),HLOOKUP(O$2+$A7082,Sheet2!CA:NN,$B7082,0),"")</f>
        <v/>
      </c>
      <c r="P7082" t="str">
        <f>IF(OR(HLOOKUP(P$2+$A7082,Sheet2!CB:NO,$B7082,0),HLOOKUP(P$2+$A7082,Sheet2!CB:NO,$B7082,0)&lt;&gt;""),HLOOKUP(P$2+$A7082,Sheet2!CB:NO,$B7082,0),"")</f>
        <v/>
      </c>
      <c r="Q7082" t="str">
        <f>IF(OR(HLOOKUP(Q$2+$A7082,Sheet2!CC:NO,$B7082,0),HLOOKUP(Q$2+$A7082,Sheet2!CC:NO,$B7082,0)&lt;&gt;""),HLOOKUP(Q$2+$A7082,Sheet2!CC:NO,$B7082,0),"")</f>
        <v/>
      </c>
    </row>
    <row r="7083" spans="1:17" x14ac:dyDescent="0.25">
      <c r="A7083" s="64">
        <f t="shared" si="883"/>
        <v>54</v>
      </c>
      <c r="B7083" s="64">
        <f t="shared" si="884"/>
        <v>712</v>
      </c>
      <c r="C7083" s="64">
        <f t="shared" si="885"/>
        <v>10</v>
      </c>
      <c r="D7083" s="64">
        <f t="shared" si="886"/>
        <v>708</v>
      </c>
      <c r="E7083" s="64">
        <f t="shared" si="887"/>
        <v>3536</v>
      </c>
      <c r="F7083" s="64" t="str">
        <f t="shared" si="880"/>
        <v/>
      </c>
      <c r="G7083" s="64" t="str">
        <f t="shared" si="881"/>
        <v/>
      </c>
      <c r="H7083" s="64" t="str">
        <f t="shared" si="882"/>
        <v/>
      </c>
      <c r="I7083" s="80" t="str">
        <f>IFERROR(VLOOKUP(D7083,Sheet2!A:B,2,0),"")</f>
        <v/>
      </c>
      <c r="J7083" s="64" t="str">
        <f>IFERROR(IF(I7083&lt;&gt;"",VLOOKUP(I7083,Sheet2!B:C,2,0),""),"")</f>
        <v/>
      </c>
      <c r="K7083" s="64" t="str">
        <f>IFERROR( IF(I7083&lt;&gt;"", HLOOKUP(L$2+$A7083,Sheet2!BX:NK,2,0),""),"")</f>
        <v/>
      </c>
      <c r="L7083" t="str">
        <f>IF(OR(HLOOKUP(L$2+$A7083,Sheet2!BX:NK,$B7083,0),HLOOKUP(L$2+$A7083,Sheet2!BX:NK,$B7083,0)&lt;&gt;""),HLOOKUP(L$2+$A7083,Sheet2!BX:NK,$B7083,0),"")</f>
        <v/>
      </c>
      <c r="M7083" t="str">
        <f>IF(OR(HLOOKUP(M$2+$A7083,Sheet2!BY:NL,$B7083,0),HLOOKUP(M$2+$A7083,Sheet2!BY:NL,$B7083,0)&lt;&gt;""),HLOOKUP(M$2+$A7083,Sheet2!BY:NL,$B7083,0),"")</f>
        <v/>
      </c>
      <c r="N7083" t="str">
        <f>IF(OR(HLOOKUP(N$2+$A7083,Sheet2!BZ:NM,$B7083,0),HLOOKUP(N$2+$A7083,Sheet2!BZ:NM,$B7083,0)&lt;&gt;""),HLOOKUP(N$2+$A7083,Sheet2!BZ:NM,$B7083,0),"")</f>
        <v/>
      </c>
      <c r="O7083" t="str">
        <f>IF(OR(HLOOKUP(O$2+$A7083,Sheet2!CA:NN,$B7083,0),HLOOKUP(O$2+$A7083,Sheet2!CA:NN,$B7083,0)&lt;&gt;""),HLOOKUP(O$2+$A7083,Sheet2!CA:NN,$B7083,0),"")</f>
        <v/>
      </c>
      <c r="P7083" t="str">
        <f>IF(OR(HLOOKUP(P$2+$A7083,Sheet2!CB:NO,$B7083,0),HLOOKUP(P$2+$A7083,Sheet2!CB:NO,$B7083,0)&lt;&gt;""),HLOOKUP(P$2+$A7083,Sheet2!CB:NO,$B7083,0),"")</f>
        <v/>
      </c>
      <c r="Q7083" t="str">
        <f>IF(OR(HLOOKUP(Q$2+$A7083,Sheet2!CC:NO,$B7083,0),HLOOKUP(Q$2+$A7083,Sheet2!CC:NO,$B7083,0)&lt;&gt;""),HLOOKUP(Q$2+$A7083,Sheet2!CC:NO,$B7083,0),"")</f>
        <v/>
      </c>
    </row>
    <row r="7084" spans="1:17" x14ac:dyDescent="0.25">
      <c r="A7084" s="64">
        <f t="shared" si="883"/>
        <v>0</v>
      </c>
      <c r="B7084" s="64">
        <f t="shared" si="884"/>
        <v>713</v>
      </c>
      <c r="C7084" s="64">
        <f t="shared" si="885"/>
        <v>1</v>
      </c>
      <c r="D7084" s="64">
        <f t="shared" si="886"/>
        <v>709</v>
      </c>
      <c r="E7084" s="64">
        <f t="shared" si="887"/>
        <v>3541</v>
      </c>
      <c r="F7084" s="64" t="str">
        <f t="shared" si="880"/>
        <v/>
      </c>
      <c r="G7084" s="64" t="str">
        <f t="shared" si="881"/>
        <v/>
      </c>
      <c r="H7084" s="64" t="str">
        <f t="shared" si="882"/>
        <v/>
      </c>
      <c r="I7084" s="80" t="str">
        <f>IFERROR(VLOOKUP(D7084,Sheet2!A:B,2,0),"")</f>
        <v/>
      </c>
      <c r="J7084" s="64" t="str">
        <f>IFERROR(IF(I7084&lt;&gt;"",VLOOKUP(I7084,Sheet2!B:C,2,0),""),"")</f>
        <v/>
      </c>
      <c r="K7084" s="64" t="str">
        <f>IFERROR( IF(I7084&lt;&gt;"", HLOOKUP(L$2+$A7084,Sheet2!BX:NK,2,0),""),"")</f>
        <v/>
      </c>
      <c r="L7084" t="str">
        <f>IF(OR(HLOOKUP(L$2+$A7084,Sheet2!BX:NK,$B7084,0),HLOOKUP(L$2+$A7084,Sheet2!BX:NK,$B7084,0)&lt;&gt;""),HLOOKUP(L$2+$A7084,Sheet2!BX:NK,$B7084,0),"")</f>
        <v/>
      </c>
      <c r="M7084" t="str">
        <f>IF(OR(HLOOKUP(M$2+$A7084,Sheet2!BY:NL,$B7084,0),HLOOKUP(M$2+$A7084,Sheet2!BY:NL,$B7084,0)&lt;&gt;""),HLOOKUP(M$2+$A7084,Sheet2!BY:NL,$B7084,0),"")</f>
        <v/>
      </c>
      <c r="N7084" t="str">
        <f>IF(OR(HLOOKUP(N$2+$A7084,Sheet2!BZ:NM,$B7084,0),HLOOKUP(N$2+$A7084,Sheet2!BZ:NM,$B7084,0)&lt;&gt;""),HLOOKUP(N$2+$A7084,Sheet2!BZ:NM,$B7084,0),"")</f>
        <v/>
      </c>
      <c r="O7084" t="str">
        <f>IF(OR(HLOOKUP(O$2+$A7084,Sheet2!CA:NN,$B7084,0),HLOOKUP(O$2+$A7084,Sheet2!CA:NN,$B7084,0)&lt;&gt;""),HLOOKUP(O$2+$A7084,Sheet2!CA:NN,$B7084,0),"")</f>
        <v/>
      </c>
      <c r="P7084" t="str">
        <f>IF(OR(HLOOKUP(P$2+$A7084,Sheet2!CB:NO,$B7084,0),HLOOKUP(P$2+$A7084,Sheet2!CB:NO,$B7084,0)&lt;&gt;""),HLOOKUP(P$2+$A7084,Sheet2!CB:NO,$B7084,0),"")</f>
        <v/>
      </c>
      <c r="Q7084" t="str">
        <f>IF(OR(HLOOKUP(Q$2+$A7084,Sheet2!CC:NO,$B7084,0),HLOOKUP(Q$2+$A7084,Sheet2!CC:NO,$B7084,0)&lt;&gt;""),HLOOKUP(Q$2+$A7084,Sheet2!CC:NO,$B7084,0),"")</f>
        <v/>
      </c>
    </row>
    <row r="7085" spans="1:17" x14ac:dyDescent="0.25">
      <c r="A7085" s="64">
        <f t="shared" si="883"/>
        <v>6</v>
      </c>
      <c r="B7085" s="64">
        <f t="shared" si="884"/>
        <v>713</v>
      </c>
      <c r="C7085" s="64">
        <f t="shared" si="885"/>
        <v>2</v>
      </c>
      <c r="D7085" s="64">
        <f t="shared" si="886"/>
        <v>709</v>
      </c>
      <c r="E7085" s="64">
        <f t="shared" si="887"/>
        <v>3541</v>
      </c>
      <c r="F7085" s="64" t="str">
        <f t="shared" si="880"/>
        <v/>
      </c>
      <c r="G7085" s="64" t="str">
        <f t="shared" si="881"/>
        <v/>
      </c>
      <c r="H7085" s="64" t="str">
        <f t="shared" si="882"/>
        <v/>
      </c>
      <c r="I7085" s="80" t="str">
        <f>IFERROR(VLOOKUP(D7085,Sheet2!A:B,2,0),"")</f>
        <v/>
      </c>
      <c r="J7085" s="64" t="str">
        <f>IFERROR(IF(I7085&lt;&gt;"",VLOOKUP(I7085,Sheet2!B:C,2,0),""),"")</f>
        <v/>
      </c>
      <c r="K7085" s="64" t="str">
        <f>IFERROR( IF(I7085&lt;&gt;"", HLOOKUP(L$2+$A7085,Sheet2!BX:NK,2,0),""),"")</f>
        <v/>
      </c>
      <c r="L7085" t="str">
        <f>IF(OR(HLOOKUP(L$2+$A7085,Sheet2!BX:NK,$B7085,0),HLOOKUP(L$2+$A7085,Sheet2!BX:NK,$B7085,0)&lt;&gt;""),HLOOKUP(L$2+$A7085,Sheet2!BX:NK,$B7085,0),"")</f>
        <v/>
      </c>
      <c r="M7085" t="str">
        <f>IF(OR(HLOOKUP(M$2+$A7085,Sheet2!BY:NL,$B7085,0),HLOOKUP(M$2+$A7085,Sheet2!BY:NL,$B7085,0)&lt;&gt;""),HLOOKUP(M$2+$A7085,Sheet2!BY:NL,$B7085,0),"")</f>
        <v/>
      </c>
      <c r="N7085" t="str">
        <f>IF(OR(HLOOKUP(N$2+$A7085,Sheet2!BZ:NM,$B7085,0),HLOOKUP(N$2+$A7085,Sheet2!BZ:NM,$B7085,0)&lt;&gt;""),HLOOKUP(N$2+$A7085,Sheet2!BZ:NM,$B7085,0),"")</f>
        <v/>
      </c>
      <c r="O7085" t="str">
        <f>IF(OR(HLOOKUP(O$2+$A7085,Sheet2!CA:NN,$B7085,0),HLOOKUP(O$2+$A7085,Sheet2!CA:NN,$B7085,0)&lt;&gt;""),HLOOKUP(O$2+$A7085,Sheet2!CA:NN,$B7085,0),"")</f>
        <v/>
      </c>
      <c r="P7085" t="str">
        <f>IF(OR(HLOOKUP(P$2+$A7085,Sheet2!CB:NO,$B7085,0),HLOOKUP(P$2+$A7085,Sheet2!CB:NO,$B7085,0)&lt;&gt;""),HLOOKUP(P$2+$A7085,Sheet2!CB:NO,$B7085,0),"")</f>
        <v/>
      </c>
      <c r="Q7085" t="str">
        <f>IF(OR(HLOOKUP(Q$2+$A7085,Sheet2!CC:NO,$B7085,0),HLOOKUP(Q$2+$A7085,Sheet2!CC:NO,$B7085,0)&lt;&gt;""),HLOOKUP(Q$2+$A7085,Sheet2!CC:NO,$B7085,0),"")</f>
        <v/>
      </c>
    </row>
  </sheetData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yanakawee narathirahiran</dc:creator>
  <cp:lastModifiedBy>korakod phongdee</cp:lastModifiedBy>
  <dcterms:created xsi:type="dcterms:W3CDTF">2021-05-07T07:23:44Z</dcterms:created>
  <dcterms:modified xsi:type="dcterms:W3CDTF">2021-05-24T05:03:15Z</dcterms:modified>
</cp:coreProperties>
</file>